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comments10.xml" ContentType="application/vnd.openxmlformats-officedocument.spreadsheetml.comments+xml"/>
  <Override PartName="/xl/comments7.xml" ContentType="application/vnd.openxmlformats-officedocument.spreadsheetml.comments+xml"/>
  <Override PartName="/xl/drawings/_rels/drawing9.xml.rels" ContentType="application/vnd.openxmlformats-package.relationships+xml"/>
  <Override PartName="/xl/drawings/_rels/drawing6.xml.rels" ContentType="application/vnd.openxmlformats-package.relationships+xml"/>
  <Override PartName="/xl/drawings/_rels/drawing7.xml.rels" ContentType="application/vnd.openxmlformats-package.relationships+xml"/>
  <Override PartName="/xl/drawings/_rels/drawing2.xml.rels" ContentType="application/vnd.openxmlformats-package.relationships+xml"/>
  <Override PartName="/xl/drawings/_rels/drawing8.xml.rels" ContentType="application/vnd.openxmlformats-package.relationships+xml"/>
  <Override PartName="/xl/drawings/_rels/drawing4.xml.rels" ContentType="application/vnd.openxmlformats-package.relationships+xml"/>
  <Override PartName="/xl/drawings/vmlDrawing5.vml" ContentType="application/vnd.openxmlformats-officedocument.vmlDrawing"/>
  <Override PartName="/xl/drawings/drawing4.xml" ContentType="application/vnd.openxmlformats-officedocument.drawing+xml"/>
  <Override PartName="/xl/drawings/vmlDrawing4.vml" ContentType="application/vnd.openxmlformats-officedocument.vmlDrawing"/>
  <Override PartName="/xl/drawings/drawing3.xml" ContentType="application/vnd.openxmlformats-officedocument.drawing+xml"/>
  <Override PartName="/xl/drawings/drawing5.xml" ContentType="application/vnd.openxmlformats-officedocument.drawing+xml"/>
  <Override PartName="/xl/drawings/vmlDrawing6.vml" ContentType="application/vnd.openxmlformats-officedocument.vmlDrawing"/>
  <Override PartName="/xl/drawings/drawing8.xml" ContentType="application/vnd.openxmlformats-officedocument.drawing+xml"/>
  <Override PartName="/xl/drawings/vmlDrawing9.vml" ContentType="application/vnd.openxmlformats-officedocument.vmlDrawing"/>
  <Override PartName="/xl/drawings/vmlDrawing3.vml" ContentType="application/vnd.openxmlformats-officedocument.vmlDrawing"/>
  <Override PartName="/xl/drawings/drawing2.xml" ContentType="application/vnd.openxmlformats-officedocument.drawing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9.xml" ContentType="application/vnd.openxmlformats-officedocument.drawing+xml"/>
  <Override PartName="/xl/drawings/drawing13.xml" ContentType="application/vnd.openxmlformats-officedocument.drawing+xml"/>
  <Override PartName="/xl/drawings/drawing12.xml" ContentType="application/vnd.openxmlformats-officedocument.drawing+xml"/>
  <Override PartName="/xl/drawings/drawing11.xml" ContentType="application/vnd.openxmlformats-officedocument.drawing+xml"/>
  <Override PartName="/xl/drawings/vmlDrawing1.vml" ContentType="application/vnd.openxmlformats-officedocument.vmlDrawing"/>
  <Override PartName="/xl/drawings/drawing10.xml" ContentType="application/vnd.openxmlformats-officedocument.drawing+xml"/>
  <Override PartName="/xl/drawings/drawing6.xml" ContentType="application/vnd.openxmlformats-officedocument.drawing+xml"/>
  <Override PartName="/xl/drawings/vmlDrawing7.vml" ContentType="application/vnd.openxmlformats-officedocument.vmlDrawing"/>
  <Override PartName="/xl/drawings/vmlDrawing2.vml" ContentType="application/vnd.openxmlformats-officedocument.vmlDrawing"/>
  <Override PartName="/xl/drawings/drawing1.xml" ContentType="application/vnd.openxmlformats-officedocument.drawing+xml"/>
  <Override PartName="/xl/drawings/drawing7.xml" ContentType="application/vnd.openxmlformats-officedocument.drawing+xml"/>
  <Override PartName="/xl/drawings/vmlDrawing8.vml" ContentType="application/vnd.openxmlformats-officedocument.vmlDrawing"/>
  <Override PartName="/xl/vbaProject.bin" ContentType="application/vnd.ms-office.vbaProject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19.xml" ContentType="application/vnd.openxmlformats-officedocument.spreadsheetml.comments+xml"/>
  <Override PartName="/xl/comments9.xml" ContentType="application/vnd.openxmlformats-officedocument.spreadsheetml.comments+xml"/>
  <Override PartName="/xl/tables/table4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comments4.xml" ContentType="application/vnd.openxmlformats-officedocument.spreadsheetml.comments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19.xml" ContentType="application/vnd.openxmlformats-officedocument.spreadsheetml.worksheet+xml"/>
  <Override PartName="/xl/worksheets/sheet2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22.xml" ContentType="application/vnd.openxmlformats-officedocument.spreadsheetml.worksheet+xml"/>
  <Override PartName="/xl/worksheets/sheet5.xml" ContentType="application/vnd.openxmlformats-officedocument.spreadsheetml.worksheet+xml"/>
  <Override PartName="/xl/worksheets/sheet23.xml" ContentType="application/vnd.openxmlformats-officedocument.spreadsheetml.worksheet+xml"/>
  <Override PartName="/xl/worksheets/sheet6.xml" ContentType="application/vnd.openxmlformats-officedocument.spreadsheetml.worksheet+xml"/>
  <Override PartName="/xl/worksheets/sheet24.xml" ContentType="application/vnd.openxmlformats-officedocument.spreadsheetml.worksheet+xml"/>
  <Override PartName="/xl/worksheets/sheet7.xml" ContentType="application/vnd.openxmlformats-officedocument.spreadsheetml.worksheet+xml"/>
  <Override PartName="/xl/worksheets/sheet25.xml" ContentType="application/vnd.openxmlformats-officedocument.spreadsheetml.worksheet+xml"/>
  <Override PartName="/xl/worksheets/sheet8.xml" ContentType="application/vnd.openxmlformats-officedocument.spreadsheetml.worksheet+xml"/>
  <Override PartName="/xl/worksheets/sheet26.xml" ContentType="application/vnd.openxmlformats-officedocument.spreadsheetml.worksheet+xml"/>
  <Override PartName="/xl/worksheets/_rels/sheet7.xml.rels" ContentType="application/vnd.openxmlformats-package.relationships+xml"/>
  <Override PartName="/xl/worksheets/_rels/sheet5.xml.rels" ContentType="application/vnd.openxmlformats-package.relationships+xml"/>
  <Override PartName="/xl/worksheets/_rels/sheet22.xml.rels" ContentType="application/vnd.openxmlformats-package.relationships+xml"/>
  <Override PartName="/xl/worksheets/_rels/sheet9.xml.rels" ContentType="application/vnd.openxmlformats-package.relationships+xml"/>
  <Override PartName="/xl/worksheets/_rels/sheet16.xml.rels" ContentType="application/vnd.openxmlformats-package.relationships+xml"/>
  <Override PartName="/xl/worksheets/_rels/sheet6.xml.rels" ContentType="application/vnd.openxmlformats-package.relationships+xml"/>
  <Override PartName="/xl/worksheets/_rels/sheet8.xml.rels" ContentType="application/vnd.openxmlformats-package.relationships+xml"/>
  <Override PartName="/xl/worksheets/_rels/sheet25.xml.rels" ContentType="application/vnd.openxmlformats-package.relationships+xml"/>
  <Override PartName="/xl/worksheets/_rels/sheet10.xml.rels" ContentType="application/vnd.openxmlformats-package.relationships+xml"/>
  <Override PartName="/xl/worksheets/_rels/sheet3.xml.rels" ContentType="application/vnd.openxmlformats-package.relationships+xml"/>
  <Override PartName="/xl/worksheets/_rels/sheet23.xml.rels" ContentType="application/vnd.openxmlformats-package.relationships+xml"/>
  <Override PartName="/xl/worksheets/_rels/sheet20.xml.rels" ContentType="application/vnd.openxmlformats-package.relationships+xml"/>
  <Override PartName="/xl/worksheets/_rels/sheet19.xml.rels" ContentType="application/vnd.openxmlformats-package.relationships+xml"/>
  <Override PartName="/xl/worksheets/_rels/sheet21.xml.rels" ContentType="application/vnd.openxmlformats-package.relationships+xml"/>
  <Override PartName="/xl/worksheets/_rels/sheet4.xml.rels" ContentType="application/vnd.openxmlformats-package.relationships+xml"/>
  <Override PartName="/xl/worksheets/_rels/sheet24.xml.rels" ContentType="application/vnd.openxmlformats-package.relationships+xml"/>
  <Override PartName="/xl/worksheets/sheet9.xml" ContentType="application/vnd.openxmlformats-officedocument.spreadsheetml.worksheet+xml"/>
  <Override PartName="/xl/worksheets/sheet27.xml" ContentType="application/vnd.openxmlformats-officedocument.spreadsheetml.worksheet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comments5.xml" ContentType="application/vnd.openxmlformats-officedocument.spreadsheetml.comments+xml"/>
  <Override PartName="/xl/media/image56.png" ContentType="image/png"/>
  <Override PartName="/xl/media/image55.png" ContentType="image/png"/>
  <Override PartName="/xl/media/image54.png" ContentType="image/png"/>
  <Override PartName="/xl/media/image53.png" ContentType="image/png"/>
  <Override PartName="/xl/media/image52.png" ContentType="image/png"/>
  <Override PartName="/xl/media/image51.png" ContentType="image/png"/>
  <Override PartName="/xl/media/image50.png" ContentType="image/png"/>
  <Override PartName="/xl/media/image46.png" ContentType="image/png"/>
  <Override PartName="/xl/media/image45.png" ContentType="image/png"/>
  <Override PartName="/xl/media/image44.png" ContentType="image/png"/>
  <Override PartName="/xl/media/image43.png" ContentType="image/png"/>
  <Override PartName="/xl/media/image42.png" ContentType="image/png"/>
  <Override PartName="/xl/media/image41.png" ContentType="image/png"/>
  <Override PartName="/xl/media/image40.png" ContentType="image/png"/>
  <Override PartName="/xl/media/image30.png" ContentType="image/png"/>
  <Override PartName="/xl/media/image39.png" ContentType="image/png"/>
  <Override PartName="/xl/media/image9.png" ContentType="image/png"/>
  <Override PartName="/xl/media/image86.png" ContentType="image/png"/>
  <Override PartName="/xl/media/image13.png" ContentType="image/png"/>
  <Override PartName="/xl/media/image1.png" ContentType="image/png"/>
  <Override PartName="/xl/media/image38.png" ContentType="image/png"/>
  <Override PartName="/xl/media/image8.png" ContentType="image/png"/>
  <Override PartName="/xl/media/image85.png" ContentType="image/png"/>
  <Override PartName="/xl/media/image49.png" ContentType="image/png"/>
  <Override PartName="/xl/media/image12.png" ContentType="image/png"/>
  <Override PartName="/xl/media/image37.png" ContentType="image/png"/>
  <Override PartName="/xl/media/image7.png" ContentType="image/png"/>
  <Override PartName="/xl/media/image19.png" ContentType="image/png"/>
  <Override PartName="/xl/media/image84.png" ContentType="image/png"/>
  <Override PartName="/xl/media/image48.png" ContentType="image/png"/>
  <Override PartName="/xl/media/image11.png" ContentType="image/png"/>
  <Override PartName="/xl/media/image58.png" ContentType="image/png"/>
  <Override PartName="/xl/media/image22.png" ContentType="image/png"/>
  <Override PartName="/xl/media/image59.png" ContentType="image/png"/>
  <Override PartName="/xl/media/image23.png" ContentType="image/png"/>
  <Override PartName="/xl/media/image60.png" ContentType="image/png"/>
  <Override PartName="/xl/media/image61.png" ContentType="image/png"/>
  <Override PartName="/xl/media/image62.png" ContentType="image/png"/>
  <Override PartName="/xl/media/image63.png" ContentType="image/png"/>
  <Override PartName="/xl/media/image64.png" ContentType="image/png"/>
  <Override PartName="/xl/media/image65.png" ContentType="image/png"/>
  <Override PartName="/xl/media/image66.png" ContentType="image/png"/>
  <Override PartName="/xl/media/image67.png" ContentType="image/png"/>
  <Override PartName="/xl/media/image88.png" ContentType="image/png"/>
  <Override PartName="/xl/media/image76.png" ContentType="image/png"/>
  <Override PartName="/xl/media/image87.png" ContentType="image/png"/>
  <Override PartName="/xl/media/image75.png" ContentType="image/png"/>
  <Override PartName="/xl/media/image79.png" ContentType="image/png"/>
  <Override PartName="/xl/media/image78.png" ContentType="image/png"/>
  <Override PartName="/xl/media/image77.png" ContentType="image/png"/>
  <Override PartName="/xl/media/image74.png" ContentType="image/png"/>
  <Override PartName="/xl/media/image73.png" ContentType="image/png"/>
  <Override PartName="/xl/media/image72.png" ContentType="image/png"/>
  <Override PartName="/xl/media/image90.wmf" ContentType="image/x-wmf"/>
  <Override PartName="/xl/media/image68.png" ContentType="image/png"/>
  <Override PartName="/xl/media/image31.png" ContentType="image/png"/>
  <Override PartName="/xl/media/image70.png" ContentType="image/png"/>
  <Override PartName="/xl/media/image28.png" ContentType="image/png"/>
  <Override PartName="/xl/media/image21.png" ContentType="image/png"/>
  <Override PartName="/xl/media/image89.wmf" ContentType="image/x-wmf"/>
  <Override PartName="/xl/media/image71.png" ContentType="image/png"/>
  <Override PartName="/xl/media/image29.png" ContentType="image/png"/>
  <Override PartName="/xl/media/image69.png" ContentType="image/png"/>
  <Override PartName="/xl/media/image32.png" ContentType="image/png"/>
  <Override PartName="/xl/media/image20.png" ContentType="image/png"/>
  <Override PartName="/xl/media/image57.png" ContentType="image/png"/>
  <Override PartName="/xl/media/image24.png" ContentType="image/png"/>
  <Override PartName="/xl/media/image25.png" ContentType="image/png"/>
  <Override PartName="/xl/media/image2.png" ContentType="image/png"/>
  <Override PartName="/xl/media/image14.png" ContentType="image/png"/>
  <Override PartName="/xl/media/image26.png" ContentType="image/png"/>
  <Override PartName="/xl/media/image80.png" ContentType="image/png"/>
  <Override PartName="/xl/media/image15.png" ContentType="image/png"/>
  <Override PartName="/xl/media/image3.png" ContentType="image/png"/>
  <Override PartName="/xl/media/image33.png" ContentType="image/png"/>
  <Override PartName="/xl/media/image27.png" ContentType="image/png"/>
  <Override PartName="/xl/media/image81.png" ContentType="image/png"/>
  <Override PartName="/xl/media/image16.png" ContentType="image/png"/>
  <Override PartName="/xl/media/image4.png" ContentType="image/png"/>
  <Override PartName="/xl/media/image34.png" ContentType="image/png"/>
  <Override PartName="/xl/media/image82.png" ContentType="image/png"/>
  <Override PartName="/xl/media/image17.png" ContentType="image/png"/>
  <Override PartName="/xl/media/image5.png" ContentType="image/png"/>
  <Override PartName="/xl/media/image35.png" ContentType="image/png"/>
  <Override PartName="/xl/media/image10.png" ContentType="image/png"/>
  <Override PartName="/xl/media/image47.png" ContentType="image/png"/>
  <Override PartName="/xl/media/image18.png" ContentType="image/png"/>
  <Override PartName="/xl/media/image83.png" ContentType="image/png"/>
  <Override PartName="/xl/media/image6.png" ContentType="image/png"/>
  <Override PartName="/xl/media/image36.png" ContentType="image/png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3" activeTab="7"/>
  </bookViews>
  <sheets>
    <sheet name="Лист1" sheetId="1" state="hidden" r:id="rId3"/>
    <sheet name="Ввод" sheetId="2" state="hidden" r:id="rId4"/>
    <sheet name="Алгоритм (Процесс_last)" sheetId="3" state="hidden" r:id="rId5"/>
    <sheet name="МЕНЮ - ИСПОЛНЕНИЯ_Т_банк" sheetId="4" state="visible" r:id="rId6"/>
    <sheet name="АЛГОРИТМ (ПРОЦЕСС_last)_T" sheetId="5" state="visible" r:id="rId7"/>
    <sheet name="Меню - Исполнения" sheetId="6" state="hidden" r:id="rId8"/>
    <sheet name="Процесс" sheetId="7" state="hidden" r:id="rId9"/>
    <sheet name="Меню - Риск профили" sheetId="8" state="visible" r:id="rId10"/>
    <sheet name="Меню - ввод модельного порфтеля" sheetId="9" state="visible" r:id="rId11"/>
    <sheet name="Меню - стратегии" sheetId="10" state="visible" r:id="rId12"/>
    <sheet name="01" sheetId="11" state="hidden" r:id="rId13"/>
    <sheet name="Лист5" sheetId="12" state="hidden" r:id="rId14"/>
    <sheet name="02" sheetId="13" state="hidden" r:id="rId15"/>
    <sheet name="Лист4" sheetId="14" state="hidden" r:id="rId16"/>
    <sheet name="Лист12" sheetId="15" state="hidden" r:id="rId17"/>
    <sheet name="Меню - Ликвидность" sheetId="16" state="visible" r:id="rId18"/>
    <sheet name="info" sheetId="17" state="visible" r:id="rId19"/>
    <sheet name="Данные" sheetId="18" state="visible" r:id="rId20"/>
    <sheet name="Акции" sheetId="19" state="visible" r:id="rId21"/>
    <sheet name="Облигации" sheetId="20" state="visible" r:id="rId22"/>
    <sheet name="etfs" sheetId="21" state="visible" r:id="rId23"/>
    <sheet name="Портфель" sheetId="22" state="visible" r:id="rId24"/>
    <sheet name="Позиции портфеля" sheetId="23" state="visible" r:id="rId25"/>
    <sheet name="Справочник" sheetId="24" state="visible" r:id="rId26"/>
    <sheet name="QUIK" sheetId="25" state="visible" r:id="rId27"/>
    <sheet name="QUIK_купитьпродать" sheetId="26" state="visible" r:id="rId28"/>
    <sheet name="QUIK_деньги" sheetId="27" state="visible" r:id="rId29"/>
    <sheet name="QUIK_портфель" sheetId="28" state="visible" r:id="rId30"/>
    <sheet name="QUIK_купитьпродать (2)" sheetId="29" state="hidden" r:id="rId31"/>
    <sheet name="QUIK_деньги (2)" sheetId="30" state="hidden" r:id="rId32"/>
    <sheet name="QUIK_портфель (2)" sheetId="31" state="hidden" r:id="rId33"/>
  </sheets>
  <definedNames>
    <definedName function="false" hidden="true" localSheetId="4" name="_xlnm._FilterDatabase" vbProcedure="false">'АЛГОРИТМ (ПРОЦЕСС_last)_T'!$A$202:$T$214</definedName>
    <definedName function="false" hidden="true" localSheetId="24" name="_xlnm._FilterDatabase" vbProcedure="false">QUIK!$A$1:$AL$2914</definedName>
    <definedName function="false" hidden="false" name="_xleta.AND" vbProcedure="false">#NAME?</definedName>
    <definedName function="false" hidden="false" name="_xleta.IF" vbProcedure="false">#NAME?</definedName>
    <definedName function="false" hidden="false" name="_xleta.VLOOKUP" vbProcedure="false">#NAME?</definedName>
    <definedName function="false" hidden="false" localSheetId="18" name="ExternalData_2" vbProcedure="false">Акции!$B$2:$AU$1953</definedName>
    <definedName function="false" hidden="false" localSheetId="19" name="ExternalData_2" vbProcedure="false">Облигации!$B$2:$BF$1347</definedName>
    <definedName function="false" hidden="false" localSheetId="20" name="ExternalData_3" vbProcedure="false">etfs!$B$2:$AT$271</definedName>
    <definedName function="false" hidden="false" localSheetId="21" name="ExternalData_1" vbProcedure="false">Портфель!$A$2:$L$3</definedName>
    <definedName function="false" hidden="false" localSheetId="23" name="_xlnm._FilterDatabase" vbProcedure="false">Справочник!$A$2:$C$2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08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Позиции из выборки 2 (Полность продать)</t>
        </r>
      </text>
    </comment>
    <comment ref="B205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Позиции из выборки 2 (Полность продать)</t>
        </r>
      </text>
    </comment>
    <comment ref="E3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Добавить проверку суммы активов:
1) От брокера подтянуть сумму
2) Рассчитать по сумме каждой позиции
3) Сравнить 1 и 2 если расхождение меньше 1% то ОК. Если нет. На портфеле нельзя запускать автоследование. Нужно где-то выдать сообщение трейдеру. Что с этим счетом что-то не так. Нужно проверить в ручную.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11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11"/>
            <color rgb="FF000000"/>
            <rFont val="Tahoma"/>
            <family val="2"/>
            <charset val="204"/>
          </rPr>
          <t xml:space="preserve">Все столбцы темно-синего цвета, это столбцы из страницы </t>
        </r>
        <r>
          <rPr>
            <b val="true"/>
            <sz val="11"/>
            <color rgb="FF000000"/>
            <rFont val="Tahoma"/>
            <family val="2"/>
            <charset val="204"/>
          </rPr>
          <t xml:space="preserve">"Акции"
</t>
        </r>
      </text>
    </comment>
    <comment ref="A32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11"/>
            <color rgb="FF000000"/>
            <rFont val="Tahoma"/>
            <family val="2"/>
            <charset val="204"/>
          </rPr>
          <t xml:space="preserve">Все столбцы темно-синего цвета, это столбцы из страницы</t>
        </r>
        <r>
          <rPr>
            <b val="true"/>
            <sz val="11"/>
            <color rgb="FF000000"/>
            <rFont val="Tahoma"/>
            <family val="2"/>
            <charset val="204"/>
          </rPr>
          <t xml:space="preserve"> "Облигации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"
</t>
        </r>
      </text>
    </comment>
    <comment ref="L10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11"/>
            <color rgb="FF000000"/>
            <rFont val="Tahoma"/>
            <family val="2"/>
            <charset val="204"/>
          </rPr>
          <t xml:space="preserve">Название столбца из соответсвующей страницы. В данном случае страницы </t>
        </r>
        <r>
          <rPr>
            <b val="true"/>
            <sz val="11"/>
            <color rgb="FF000000"/>
            <rFont val="Tahoma"/>
            <family val="2"/>
            <charset val="204"/>
          </rPr>
          <t xml:space="preserve">"Акции".</t>
        </r>
      </text>
    </comment>
    <comment ref="W11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11"/>
            <color rgb="FF000000"/>
            <rFont val="Tahoma"/>
            <family val="2"/>
            <charset val="204"/>
          </rPr>
          <t xml:space="preserve">Поле взято из страницы</t>
        </r>
        <r>
          <rPr>
            <b val="true"/>
            <sz val="11"/>
            <color rgb="FF000000"/>
            <rFont val="Tahoma"/>
            <family val="2"/>
            <charset val="204"/>
          </rPr>
          <t xml:space="preserve"> "Меню - ввод модельного порфтеля" </t>
        </r>
        <r>
          <rPr>
            <sz val="11"/>
            <color rgb="FF000000"/>
            <rFont val="Tahoma"/>
            <family val="2"/>
            <charset val="204"/>
          </rPr>
          <t xml:space="preserve">столбец</t>
        </r>
        <r>
          <rPr>
            <b val="true"/>
            <sz val="11"/>
            <color rgb="FF000000"/>
            <rFont val="Tahoma"/>
            <family val="2"/>
            <charset val="204"/>
          </rPr>
          <t xml:space="preserve"> "Доля"
</t>
        </r>
      </text>
    </comment>
    <comment ref="AT19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Позиции из выборки 2 (Полность продать)</t>
        </r>
      </text>
    </comment>
  </commentList>
</comments>
</file>

<file path=xl/comments5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09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Позиции из выборки 2 (Полность продать)</t>
        </r>
      </text>
    </comment>
    <comment ref="E3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Добавить проверку суммы активов:
1) От брокера подтянуть сумму
2) Рассчитать по сумме каждой позиции
3) Сравнить 1 и 2 если расхождение меньше 1% то ОК. Если нет. На портфеле нельзя запускать автоследование. Нужно где-то выдать сообщение трейдеру. Что с этим счетом что-то не так. Нужно проверить в ручную.</t>
        </r>
      </text>
    </comment>
  </commentList>
</comments>
</file>

<file path=xl/comments7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42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Позиции из выборки 2 (Полность продать)</t>
        </r>
      </text>
    </comment>
    <comment ref="B199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Позиции из выборки 2 (Полность продать)</t>
        </r>
      </text>
    </comment>
    <comment ref="E3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Добавить проверку суммы активов:
1) От брокера подтянуть сумму
2) Рассчитать по сумме каждой позиции
3) Сравнить 1 и 2 если расхождение меньше 1% то ОК. Если нет. На портфеле нельзя запускать автоследование. Нужно где-то выдать сообщение трейдеру. Что с этим счетом что-то не так. Нужно проверить в ручную.</t>
        </r>
      </text>
    </comment>
  </commentList>
</comments>
</file>

<file path=xl/comments9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23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9"/>
            <color rgb="FF000000"/>
            <rFont val="Tahoma"/>
            <family val="2"/>
            <charset val="204"/>
          </rPr>
          <t xml:space="preserve">1. Поля в голубых столбцах(ISIN) и красных (доля) в таблице можно менять. 
2. Остальные поля темно-синего цвета берутся из страницы 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"Акции"
</t>
        </r>
        <r>
          <rPr>
            <sz val="9"/>
            <color rgb="FF000000"/>
            <rFont val="Tahoma"/>
            <family val="2"/>
            <charset val="204"/>
          </rPr>
          <t xml:space="preserve">3. При вводе ISIN - должны подтягиваться остальные поля с обновляемой таблицы все бумаг из страницы 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"Акции"
</t>
        </r>
        <r>
          <rPr>
            <sz val="9"/>
            <color rgb="FF000000"/>
            <rFont val="Tahoma"/>
            <family val="2"/>
            <charset val="204"/>
          </rPr>
          <t xml:space="preserve"> </t>
        </r>
      </text>
    </comment>
    <comment ref="C21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9"/>
            <color rgb="FF000000"/>
            <rFont val="Tahoma"/>
            <family val="2"/>
            <charset val="204"/>
          </rPr>
          <t xml:space="preserve">Название страницы из которой берутся темно-синие поля.В данном случае страница 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"Акции".</t>
        </r>
        <r>
          <rPr>
            <sz val="9"/>
            <color rgb="FF000000"/>
            <rFont val="Tahoma"/>
            <family val="2"/>
            <charset val="204"/>
          </rPr>
          <t xml:space="preserve"> И так для всех последующих таблиц на этой странице</t>
        </r>
      </text>
    </comment>
    <comment ref="E62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9"/>
            <color rgb="FF000000"/>
            <rFont val="Tahoma"/>
            <family val="2"/>
            <charset val="204"/>
          </rPr>
          <t xml:space="preserve">Данным цветом выделены поля которые расчитываются по формулам</t>
        </r>
      </text>
    </comment>
    <comment ref="F23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Тип акции. 1 -Обыкновенная. 2 - Привилегированная. 3 - Американские депозитарные расписки. 4- Глобальные депозитарные расписки. И прочее….</t>
        </r>
      </text>
    </comment>
    <comment ref="F46" authorId="0">
      <text>
        <r>
          <rPr>
            <sz val="11"/>
            <color rgb="FF000000"/>
            <rFont val="Aptos Narrow"/>
            <family val="2"/>
            <charset val="204"/>
          </rPr>
          <t xml:space="preserve">Azat Zakirov:
</t>
        </r>
        <r>
          <rPr>
            <sz val="9"/>
            <color rgb="FF000000"/>
            <rFont val="Tahoma"/>
            <family val="2"/>
            <charset val="204"/>
          </rPr>
          <t xml:space="preserve">Тип акции. 1 -Обыкновенная. 2 - Привилегированная. 3 - Американские депозитарные расписки. 4- Глобальные депозитарные расписки. И прочее….</t>
        </r>
      </text>
    </comment>
  </commentList>
</comments>
</file>

<file path=xl/comments10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3" authorId="0">
      <text>
        <r>
          <rPr>
            <b val="true"/>
            <sz val="9"/>
            <color rgb="FF000000"/>
            <rFont val="Tahoma"/>
            <family val="2"/>
            <charset val="204"/>
          </rPr>
          <t xml:space="preserve">Название стартегии генерируется автоматически: 
Склейка номера стратегии и названия через " - "</t>
        </r>
      </text>
    </comment>
  </commentList>
</comments>
</file>

<file path=xl/comments19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D2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9"/>
            <color rgb="FF000000"/>
            <rFont val="Tahoma"/>
            <family val="2"/>
            <charset val="204"/>
          </rPr>
          <t xml:space="preserve">Для данного столбца есть таблица соответствия которая находится на листе 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"Справочник",</t>
        </r>
        <r>
          <rPr>
            <sz val="9"/>
            <color rgb="FF000000"/>
            <rFont val="Tahoma"/>
            <family val="2"/>
            <charset val="204"/>
          </rPr>
          <t xml:space="preserve"> оттуда должно выводится поле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 "SHORTNAME".</t>
        </r>
        <r>
          <rPr>
            <sz val="9"/>
            <color rgb="FF000000"/>
            <rFont val="Tahoma"/>
            <family val="2"/>
            <charset val="204"/>
          </rPr>
          <t xml:space="preserve"> Это понадобится в 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"Меню Исполнения" и "Алгоритм".
Но не для всех!</t>
        </r>
      </text>
    </comment>
    <comment ref="AV2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9"/>
            <color rgb="FF000000"/>
            <rFont val="Tahoma"/>
            <family val="2"/>
            <charset val="204"/>
          </rPr>
          <t xml:space="preserve">Столбец цен последних сделок.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Документация:
</t>
        </r>
        <r>
          <rPr>
            <sz val="9"/>
            <color rgb="FF000000"/>
            <rFont val="Tahoma"/>
            <family val="2"/>
            <charset val="204"/>
          </rPr>
          <t xml:space="preserve">https://developer.tbank.ru/invest/services/quotes/marketdata#getlastpricesrequest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Python:
figi_list:</t>
        </r>
        <r>
          <rPr>
            <sz val="9"/>
            <color rgb="FF000000"/>
            <rFont val="Tahoma"/>
            <family val="2"/>
            <charset val="204"/>
          </rPr>
          <t xml:space="preserve"> List - список figi
</t>
        </r>
        <r>
          <rPr>
            <sz val="9"/>
            <color rgb="FF000000"/>
            <rFont val="Consolas"/>
            <family val="3"/>
            <charset val="204"/>
          </rPr>
          <t xml:space="preserve">with (Client(TOKEN, target=INVEST_GRPC_API) as client):
    </t>
        </r>
        <r>
          <rPr>
            <b val="true"/>
            <u val="single"/>
            <sz val="9"/>
            <color rgb="FF000000"/>
            <rFont val="Consolas"/>
            <family val="3"/>
            <charset val="204"/>
          </rPr>
          <t xml:space="preserve">last_prices</t>
        </r>
        <r>
          <rPr>
            <sz val="9"/>
            <color rgb="FF000000"/>
            <rFont val="Consolas"/>
            <family val="3"/>
            <charset val="204"/>
          </rPr>
          <t xml:space="preserve"> = client.market_data.get_last_prices(figi=figi_list, instrument_status=InstrumentStatus.INSTRUMENT_STATUS_ALL)</t>
        </r>
      </text>
    </comment>
  </commentList>
</comments>
</file>

<file path=xl/comments20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D2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9"/>
            <color rgb="FF000000"/>
            <rFont val="Tahoma"/>
            <family val="2"/>
            <charset val="204"/>
          </rPr>
          <t xml:space="preserve">Для данного столбца есть таблица соответствия которая находится на листе 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"Справочник", </t>
        </r>
        <r>
          <rPr>
            <sz val="9"/>
            <color rgb="FF000000"/>
            <rFont val="Tahoma"/>
            <family val="2"/>
            <charset val="204"/>
          </rPr>
          <t xml:space="preserve">оттуда должно выводится поле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 "SHORTNAME". </t>
        </r>
        <r>
          <rPr>
            <sz val="9"/>
            <color rgb="FF000000"/>
            <rFont val="Tahoma"/>
            <family val="2"/>
            <charset val="204"/>
          </rPr>
          <t xml:space="preserve">Это понадобится в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 "Меню Исполнения" и "Алгоритм"
Но не для всех!</t>
        </r>
      </text>
    </comment>
    <comment ref="BG2" authorId="0">
      <text>
        <r>
          <rPr>
            <sz val="11"/>
            <color rgb="FF000000"/>
            <rFont val="Aptos Narrow"/>
            <family val="2"/>
            <charset val="204"/>
          </rPr>
          <t xml:space="preserve">Документация:
https://wlm1ke.github.io/apimoex/build/html/api.html
Python:
</t>
        </r>
        <r>
          <rPr>
            <sz val="10"/>
            <color rgb="FF000000"/>
            <rFont val="Consolas"/>
            <family val="3"/>
            <charset val="204"/>
          </rPr>
          <t xml:space="preserve">import requests
import apimoex
request_url = ('https://iss.moex.com/iss/engines/stock/markets/bonds/securities/</t>
        </r>
        <r>
          <rPr>
            <b val="true"/>
            <u val="single"/>
            <sz val="10"/>
            <color rgb="FF000000"/>
            <rFont val="Consolas"/>
            <family val="3"/>
            <charset val="204"/>
          </rPr>
          <t xml:space="preserve">RU000A107D74</t>
        </r>
        <r>
          <rPr>
            <sz val="10"/>
            <color rgb="FF000000"/>
            <rFont val="Consolas"/>
            <family val="3"/>
            <charset val="204"/>
          </rPr>
          <t xml:space="preserve">.json')
arguments = {'marketdata_yields.columns': ('SECID,'
                                    'EFFECTIVEYIELD,')}
with requests.Session() as session:
    iss = apimoex.ISSClient(session, request_url, arguments)
    data = iss.get()
    </t>
        </r>
        <r>
          <rPr>
            <b val="true"/>
            <u val="single"/>
            <sz val="10"/>
            <color rgb="FF000000"/>
            <rFont val="Consolas"/>
            <family val="3"/>
            <charset val="204"/>
          </rPr>
          <t xml:space="preserve">data['marketdata_yields']
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
Примечания:
</t>
        </r>
        <r>
          <rPr>
            <sz val="10"/>
            <color rgb="FF000000"/>
            <rFont val="Tahoma"/>
            <family val="2"/>
            <charset val="204"/>
          </rPr>
          <t xml:space="preserve">1. https://pypi.org/project/apimoex/ - библиотека api moex
2. В коде жирным цветом подчеркнут 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ticker</t>
        </r>
        <r>
          <rPr>
            <sz val="10"/>
            <color rgb="FF000000"/>
            <rFont val="Tahoma"/>
            <family val="2"/>
            <charset val="204"/>
          </rPr>
          <t xml:space="preserve"> по которому ищется доходность. Берется он в столбце с соответствующим названием 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"ticker"
</t>
        </r>
        <r>
          <rPr>
            <sz val="10"/>
            <color rgb="FF000000"/>
            <rFont val="Tahoma"/>
            <family val="2"/>
            <charset val="204"/>
          </rPr>
          <t xml:space="preserve">3. Тикер и ISIN могут быть одинаковыми у некоторых облигаций. Искать только по тикеру!
4. В полученных данных SECID - тикер по которому происходил поиск, EFFECTIVEYIELD - искомая доходность облигации для столбца </t>
        </r>
        <r>
          <rPr>
            <b val="true"/>
            <sz val="10"/>
            <color rgb="FF000000"/>
            <rFont val="Tahoma"/>
            <family val="2"/>
            <charset val="204"/>
          </rPr>
          <t xml:space="preserve">"effective_yeild"
</t>
        </r>
        <r>
          <rPr>
            <sz val="10"/>
            <color rgb="FF000000"/>
            <rFont val="Tahoma"/>
            <family val="2"/>
            <charset val="204"/>
          </rPr>
          <t xml:space="preserve">5. Скорее всего придется делать асинхронные запросы, т.к. нельзя передать массив тикеров для получения данных. Для каждой строки отдельный запрос. Примерно 1400 строк.</t>
        </r>
      </text>
    </comment>
    <comment ref="BH2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9"/>
            <color rgb="FF000000"/>
            <rFont val="Tahoma"/>
            <family val="2"/>
            <charset val="204"/>
          </rPr>
          <t xml:space="preserve">Столбец цен последних сделок.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Документация:
</t>
        </r>
        <r>
          <rPr>
            <sz val="9"/>
            <color rgb="FF000000"/>
            <rFont val="Tahoma"/>
            <family val="2"/>
            <charset val="204"/>
          </rPr>
          <t xml:space="preserve">https://developer.tbank.ru/invest/services/quotes/marketdata#getlastpricesrequest
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Python:
figi_list:</t>
        </r>
        <r>
          <rPr>
            <sz val="9"/>
            <color rgb="FF000000"/>
            <rFont val="Tahoma"/>
            <family val="2"/>
            <charset val="204"/>
          </rPr>
          <t xml:space="preserve"> List - список figi
</t>
        </r>
        <r>
          <rPr>
            <sz val="9"/>
            <color rgb="FF000000"/>
            <rFont val="Consolas"/>
            <family val="3"/>
            <charset val="204"/>
          </rPr>
          <t xml:space="preserve">with (Client(TOKEN, target=INVEST_GRPC_API) as client):
    </t>
        </r>
        <r>
          <rPr>
            <b val="true"/>
            <u val="single"/>
            <sz val="9"/>
            <color rgb="FF000000"/>
            <rFont val="Consolas"/>
            <family val="3"/>
            <charset val="204"/>
          </rPr>
          <t xml:space="preserve">last_prices</t>
        </r>
        <r>
          <rPr>
            <sz val="9"/>
            <color rgb="FF000000"/>
            <rFont val="Consolas"/>
            <family val="3"/>
            <charset val="204"/>
          </rPr>
          <t xml:space="preserve"> = client.market_data.get_last_prices(figi=figi_list, instrument_status=InstrumentStatus.INSTRUMENT_STATUS_ALL)
</t>
        </r>
      </text>
    </comment>
  </commentList>
</comments>
</file>

<file path=xl/comments2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D2" authorId="0">
      <text>
        <r>
          <rPr>
            <sz val="11"/>
            <color rgb="FF000000"/>
            <rFont val="Aptos Narrow"/>
            <family val="2"/>
            <charset val="204"/>
          </rPr>
          <t xml:space="preserve">Сергей Кананович:
</t>
        </r>
        <r>
          <rPr>
            <sz val="9"/>
            <color rgb="FF000000"/>
            <rFont val="Tahoma"/>
            <family val="2"/>
            <charset val="204"/>
          </rPr>
          <t xml:space="preserve">Для данного столбца есть таблица соответствия которая находится на листе 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"Справочник",</t>
        </r>
        <r>
          <rPr>
            <sz val="9"/>
            <color rgb="FF000000"/>
            <rFont val="Tahoma"/>
            <family val="2"/>
            <charset val="204"/>
          </rPr>
          <t xml:space="preserve"> оттуда должно выводится поле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 "SHORTNAME". </t>
        </r>
        <r>
          <rPr>
            <sz val="9"/>
            <color rgb="FF000000"/>
            <rFont val="Tahoma"/>
            <family val="2"/>
            <charset val="204"/>
          </rPr>
          <t xml:space="preserve">Это понадобится в</t>
        </r>
        <r>
          <rPr>
            <b val="true"/>
            <sz val="9"/>
            <color rgb="FF000000"/>
            <rFont val="Tahoma"/>
            <family val="2"/>
            <charset val="204"/>
          </rPr>
          <t xml:space="preserve"> "Меню Исполнения" и "Алгоритм"
</t>
        </r>
        <r>
          <rPr>
            <sz val="9"/>
            <color rgb="FF000000"/>
            <rFont val="Tahoma"/>
            <family val="2"/>
            <charset val="204"/>
          </rPr>
          <t xml:space="preserve">Но не для всех!</t>
        </r>
      </text>
    </comment>
  </commentList>
</comments>
</file>

<file path=xl/sharedStrings.xml><?xml version="1.0" encoding="utf-8"?>
<sst xmlns="http://schemas.openxmlformats.org/spreadsheetml/2006/main" count="140867" uniqueCount="39957">
  <si>
    <t xml:space="preserve">Стратегия:</t>
  </si>
  <si>
    <t xml:space="preserve">Брокер:</t>
  </si>
  <si>
    <t xml:space="preserve">Номер счета</t>
  </si>
  <si>
    <t xml:space="preserve">S016-F2</t>
  </si>
  <si>
    <t xml:space="preserve">S024-F2</t>
  </si>
  <si>
    <t xml:space="preserve">S025-F2</t>
  </si>
  <si>
    <t xml:space="preserve">Стратегия</t>
  </si>
  <si>
    <t xml:space="preserve">2F - США Концентрированная</t>
  </si>
  <si>
    <t xml:space="preserve">Брокер</t>
  </si>
  <si>
    <t xml:space="preserve">FF</t>
  </si>
  <si>
    <t xml:space="preserve">Стоимость активов</t>
  </si>
  <si>
    <t xml:space="preserve">Валюта</t>
  </si>
  <si>
    <t xml:space="preserve">объем</t>
  </si>
  <si>
    <t xml:space="preserve">доля</t>
  </si>
  <si>
    <t xml:space="preserve">USD</t>
  </si>
  <si>
    <t xml:space="preserve">RUR</t>
  </si>
  <si>
    <t xml:space="preserve">-</t>
  </si>
  <si>
    <t xml:space="preserve">EUR</t>
  </si>
  <si>
    <t xml:space="preserve">AUD</t>
  </si>
  <si>
    <t xml:space="preserve">HKD</t>
  </si>
  <si>
    <t xml:space="preserve">SEK</t>
  </si>
  <si>
    <t xml:space="preserve">Денежная позиция</t>
  </si>
  <si>
    <t xml:space="preserve">Желтые поля можно корректироватьи пересчитываются если изменить одно поле</t>
  </si>
  <si>
    <t xml:space="preserve">Ticker</t>
  </si>
  <si>
    <t xml:space="preserve">Asset name</t>
  </si>
  <si>
    <t xml:space="preserve">Цена</t>
  </si>
  <si>
    <t xml:space="preserve">кол</t>
  </si>
  <si>
    <t xml:space="preserve">Кнопки купить/продать загораются зеленым и красным только при нажатии. Если нажать на одну отрубается другая. </t>
  </si>
  <si>
    <t xml:space="preserve">CRM.US</t>
  </si>
  <si>
    <t xml:space="preserve">Salesforce Inc</t>
  </si>
  <si>
    <t xml:space="preserve">Кнопка исполнить активна только при нажатии купить или продать.</t>
  </si>
  <si>
    <r>
      <rPr>
        <sz val="11"/>
        <color rgb="FF808080"/>
        <rFont val="Segoe UI"/>
        <family val="2"/>
        <charset val="204"/>
      </rPr>
      <t xml:space="preserve">ISIN:</t>
    </r>
    <r>
      <rPr>
        <sz val="11"/>
        <color rgb="FF333333"/>
        <rFont val="Segoe UI"/>
        <family val="2"/>
        <charset val="204"/>
      </rPr>
      <t xml:space="preserve">US79466L3024</t>
    </r>
  </si>
  <si>
    <t xml:space="preserve">При нажатии Исполнить - обязательно должно выйти окно:</t>
  </si>
  <si>
    <r>
      <rPr>
        <sz val="11"/>
        <color rgb="FF808080"/>
        <rFont val="Segoe UI"/>
        <family val="2"/>
        <charset val="204"/>
      </rPr>
      <t xml:space="preserve">Company:</t>
    </r>
    <r>
      <rPr>
        <sz val="11"/>
        <color rgb="FF333333"/>
        <rFont val="Segoe UI"/>
        <family val="2"/>
        <charset val="204"/>
      </rPr>
      <t xml:space="preserve">CRM</t>
    </r>
  </si>
  <si>
    <r>
      <rPr>
        <sz val="11"/>
        <color rgb="FF808080"/>
        <rFont val="Segoe UI"/>
        <family val="2"/>
        <charset val="204"/>
      </rPr>
      <t xml:space="preserve">Country:</t>
    </r>
    <r>
      <rPr>
        <sz val="11"/>
        <color rgb="FF333333"/>
        <rFont val="Segoe UI"/>
        <family val="2"/>
        <charset val="204"/>
      </rPr>
      <t xml:space="preserve">США</t>
    </r>
  </si>
  <si>
    <t xml:space="preserve">Хотите КУПИТЬ CRM.US - 21 шт по цене 298,01?</t>
  </si>
  <si>
    <r>
      <rPr>
        <sz val="11"/>
        <color rgb="FF808080"/>
        <rFont val="Segoe UI"/>
        <family val="2"/>
        <charset val="204"/>
      </rPr>
      <t xml:space="preserve">Sector name:</t>
    </r>
    <r>
      <rPr>
        <sz val="11"/>
        <color rgb="FF333333"/>
        <rFont val="Segoe UI"/>
        <family val="2"/>
        <charset val="204"/>
      </rPr>
      <t xml:space="preserve">Инновации и интернет</t>
    </r>
  </si>
  <si>
    <t xml:space="preserve"> и кноки ДА и НЕТ. </t>
  </si>
  <si>
    <r>
      <rPr>
        <sz val="11"/>
        <color rgb="FF808080"/>
        <rFont val="Segoe UI"/>
        <family val="2"/>
        <charset val="204"/>
      </rPr>
      <t xml:space="preserve">Stock:</t>
    </r>
    <r>
      <rPr>
        <sz val="11"/>
        <color rgb="FF333333"/>
        <rFont val="Segoe UI"/>
        <family val="2"/>
        <charset val="204"/>
      </rPr>
      <t xml:space="preserve">NYSE </t>
    </r>
    <r>
      <rPr>
        <b val="true"/>
        <sz val="11"/>
        <color rgb="FF333333"/>
        <rFont val="Segoe UI"/>
        <family val="2"/>
        <charset val="204"/>
      </rPr>
      <t xml:space="preserve">CLOSE</t>
    </r>
  </si>
  <si>
    <t xml:space="preserve">Если нажал ДА заявка исполняется. Выходит окно: "КУПИТЬ CRM.US - 21 шт по цене 298,01. Исполнено!" таблица обновляется.</t>
  </si>
  <si>
    <r>
      <rPr>
        <sz val="11"/>
        <color rgb="FF808080"/>
        <rFont val="Segoe UI"/>
        <family val="2"/>
        <charset val="204"/>
      </rPr>
      <t xml:space="preserve">Lot:</t>
    </r>
    <r>
      <rPr>
        <sz val="11"/>
        <color rgb="FF333333"/>
        <rFont val="Segoe UI"/>
        <family val="2"/>
        <charset val="204"/>
      </rPr>
      <t xml:space="preserve">1.00000000</t>
    </r>
  </si>
  <si>
    <t xml:space="preserve">Если нажал НЕТ закрывается диалоговое окно (возвращается назад)</t>
  </si>
  <si>
    <t xml:space="preserve">В бумагах</t>
  </si>
  <si>
    <t xml:space="preserve">SGOV</t>
  </si>
  <si>
    <t xml:space="preserve">iShares 0-3 Month Treasury Bond ETF</t>
  </si>
  <si>
    <t xml:space="preserve">NBIX</t>
  </si>
  <si>
    <t xml:space="preserve">Neurocrine Biosciences, Inc.</t>
  </si>
  <si>
    <t xml:space="preserve">UNH</t>
  </si>
  <si>
    <t xml:space="preserve">UnitedHealth Group Inc</t>
  </si>
  <si>
    <t xml:space="preserve">EXPE</t>
  </si>
  <si>
    <t xml:space="preserve">Expedia Group Inc</t>
  </si>
  <si>
    <t xml:space="preserve">MELI</t>
  </si>
  <si>
    <t xml:space="preserve">MercadoLibre Inc</t>
  </si>
  <si>
    <t xml:space="preserve">PDD</t>
  </si>
  <si>
    <t xml:space="preserve">PDD Holdings Inc - ADR</t>
  </si>
  <si>
    <t xml:space="preserve">AMZN</t>
  </si>
  <si>
    <t xml:space="preserve">Amazon.com Inc</t>
  </si>
  <si>
    <t xml:space="preserve">CRM</t>
  </si>
  <si>
    <t xml:space="preserve">GOOG</t>
  </si>
  <si>
    <t xml:space="preserve">Alphabet Inc Class C</t>
  </si>
  <si>
    <t xml:space="preserve">GOOGL</t>
  </si>
  <si>
    <t xml:space="preserve">Alphabet Inc Class A</t>
  </si>
  <si>
    <t xml:space="preserve">ASML</t>
  </si>
  <si>
    <t xml:space="preserve">ASML Holding NV</t>
  </si>
  <si>
    <t xml:space="preserve">EC</t>
  </si>
  <si>
    <t xml:space="preserve">Ecopetrol SA</t>
  </si>
  <si>
    <t xml:space="preserve">META</t>
  </si>
  <si>
    <t xml:space="preserve">Meta Platforms Inc</t>
  </si>
  <si>
    <t xml:space="preserve">3690.HK</t>
  </si>
  <si>
    <t xml:space="preserve">Meituan</t>
  </si>
  <si>
    <t xml:space="preserve">OMAB</t>
  </si>
  <si>
    <t xml:space="preserve">Grupo Arprtr dl Cntr Nrte SABdeCV</t>
  </si>
  <si>
    <t xml:space="preserve">EVO.ST</t>
  </si>
  <si>
    <t xml:space="preserve">Evolution</t>
  </si>
  <si>
    <t xml:space="preserve">UPRO</t>
  </si>
  <si>
    <t xml:space="preserve">ProShares UltraPro S&amp;P500</t>
  </si>
  <si>
    <t xml:space="preserve">QQQ</t>
  </si>
  <si>
    <t xml:space="preserve">Invesco QQQ Trust, Series 1</t>
  </si>
  <si>
    <t xml:space="preserve">SPMO</t>
  </si>
  <si>
    <t xml:space="preserve">S&amp;P500 Momentum ETF</t>
  </si>
  <si>
    <t xml:space="preserve">3USL</t>
  </si>
  <si>
    <t xml:space="preserve">Wisdomtree S&amp;P 500 3X Daily Leveraged</t>
  </si>
  <si>
    <t xml:space="preserve">EQQQ</t>
  </si>
  <si>
    <t xml:space="preserve">Invesco EQQQ NASDAQ-100 UCITS ETF Dist</t>
  </si>
  <si>
    <t xml:space="preserve">CSPX</t>
  </si>
  <si>
    <t xml:space="preserve">iShares Core S&amp;P 500 UCITS ETF (London USD)</t>
  </si>
  <si>
    <t xml:space="preserve">Текущий портфель клиента</t>
  </si>
  <si>
    <t xml:space="preserve">Код инструмента</t>
  </si>
  <si>
    <t xml:space="preserve">Инструмент</t>
  </si>
  <si>
    <t xml:space="preserve">распределение по стратегии</t>
  </si>
  <si>
    <t xml:space="preserve">лот</t>
  </si>
  <si>
    <t xml:space="preserve">цена</t>
  </si>
  <si>
    <t xml:space="preserve">валюта</t>
  </si>
  <si>
    <t xml:space="preserve">квал?</t>
  </si>
  <si>
    <t xml:space="preserve">ПИР?</t>
  </si>
  <si>
    <t xml:space="preserve">листинг</t>
  </si>
  <si>
    <t xml:space="preserve">Остаток</t>
  </si>
  <si>
    <t xml:space="preserve">Оценка</t>
  </si>
  <si>
    <t xml:space="preserve">Доля</t>
  </si>
  <si>
    <t xml:space="preserve">SUR</t>
  </si>
  <si>
    <t xml:space="preserve">Рубль</t>
  </si>
  <si>
    <t xml:space="preserve">стоимость портфеля</t>
  </si>
  <si>
    <t xml:space="preserve">1.</t>
  </si>
  <si>
    <t xml:space="preserve">Проверка счета на доступность всех инструментов из портфеля автоследования. С учетом Квал инвестора и уровня листинга инструмента</t>
  </si>
  <si>
    <t xml:space="preserve">Доллар</t>
  </si>
  <si>
    <t xml:space="preserve">LQDT</t>
  </si>
  <si>
    <t xml:space="preserve">LQDT ETF</t>
  </si>
  <si>
    <t xml:space="preserve">Квал?</t>
  </si>
  <si>
    <t xml:space="preserve">да</t>
  </si>
  <si>
    <t xml:space="preserve">2.</t>
  </si>
  <si>
    <t xml:space="preserve">Пересчет доли позиций в портфеле автоследовании за вычетом недоступных для инвестора позиций. Если клиент не квал инвестор проверяется позиции столбца "квал" и если = 0 тогда позиция не должна попадать в портфель.</t>
  </si>
  <si>
    <t xml:space="preserve">BONDS SUR</t>
  </si>
  <si>
    <t xml:space="preserve">Облигации</t>
  </si>
  <si>
    <t xml:space="preserve">POSI</t>
  </si>
  <si>
    <t xml:space="preserve">iПозитив</t>
  </si>
  <si>
    <t xml:space="preserve">Тестирование пройдено?</t>
  </si>
  <si>
    <t xml:space="preserve">3.</t>
  </si>
  <si>
    <t xml:space="preserve">Пересчет доли позиций в портфеле автоследовании за вычетом недоступных для инвестора позиций.  Если клиент не прошел тестирование инвестор проверяется позиции столбца "листинг" и если = 3 тогда позиция не должна попадать в портфель.</t>
  </si>
  <si>
    <t xml:space="preserve">Ликвидность</t>
  </si>
  <si>
    <t xml:space="preserve">MDMG</t>
  </si>
  <si>
    <t xml:space="preserve">MDMG-ао</t>
  </si>
  <si>
    <t xml:space="preserve">4.</t>
  </si>
  <si>
    <t xml:space="preserve">Подсчет суммы долей на продажу</t>
  </si>
  <si>
    <t xml:space="preserve">LKOH</t>
  </si>
  <si>
    <t xml:space="preserve">ЛУКОЙЛ</t>
  </si>
  <si>
    <t xml:space="preserve">покупка</t>
  </si>
  <si>
    <t xml:space="preserve">ASTR</t>
  </si>
  <si>
    <t xml:space="preserve">Астра ао</t>
  </si>
  <si>
    <t xml:space="preserve">5.</t>
  </si>
  <si>
    <t xml:space="preserve">Подсчет суммы долей на покупку</t>
  </si>
  <si>
    <t xml:space="preserve">OZON</t>
  </si>
  <si>
    <t xml:space="preserve">OZON-адр</t>
  </si>
  <si>
    <t xml:space="preserve">держать</t>
  </si>
  <si>
    <t xml:space="preserve">BANEP</t>
  </si>
  <si>
    <t xml:space="preserve">Башнефт ап</t>
  </si>
  <si>
    <t xml:space="preserve">6.</t>
  </si>
  <si>
    <t xml:space="preserve">Подсчет текущей позиции по деньгам</t>
  </si>
  <si>
    <t xml:space="preserve">BSPB</t>
  </si>
  <si>
    <t xml:space="preserve">БСП ао</t>
  </si>
  <si>
    <t xml:space="preserve">Расчет доступных остатков для покупки = (п.4+п.5)-п.3</t>
  </si>
  <si>
    <t xml:space="preserve">RTKM</t>
  </si>
  <si>
    <t xml:space="preserve">Ростел -ао</t>
  </si>
  <si>
    <t xml:space="preserve">продать</t>
  </si>
  <si>
    <t xml:space="preserve">SIBN</t>
  </si>
  <si>
    <t xml:space="preserve">Газпрнефть</t>
  </si>
  <si>
    <t xml:space="preserve">SNGSP</t>
  </si>
  <si>
    <t xml:space="preserve">Сургнфгз-п</t>
  </si>
  <si>
    <t xml:space="preserve">IRAO</t>
  </si>
  <si>
    <t xml:space="preserve">ИнтерРАОао</t>
  </si>
  <si>
    <t xml:space="preserve">T</t>
  </si>
  <si>
    <t xml:space="preserve">ТКСХолд ао</t>
  </si>
  <si>
    <t xml:space="preserve">TRNFP</t>
  </si>
  <si>
    <t xml:space="preserve">Транснф ап</t>
  </si>
  <si>
    <t xml:space="preserve">VKCO</t>
  </si>
  <si>
    <t xml:space="preserve">МКПАО "ВК"</t>
  </si>
  <si>
    <t xml:space="preserve">YDEX</t>
  </si>
  <si>
    <t xml:space="preserve">ЯНДЕКС</t>
  </si>
  <si>
    <t xml:space="preserve">MOEX</t>
  </si>
  <si>
    <t xml:space="preserve">МосБиржа</t>
  </si>
  <si>
    <t xml:space="preserve">BELU</t>
  </si>
  <si>
    <t xml:space="preserve">НоваБев ао</t>
  </si>
  <si>
    <t xml:space="preserve">SVCB</t>
  </si>
  <si>
    <t xml:space="preserve">Совкомбанк</t>
  </si>
  <si>
    <t xml:space="preserve">HEAD</t>
  </si>
  <si>
    <t xml:space="preserve">Хэдхантер</t>
  </si>
  <si>
    <t xml:space="preserve">MSRS</t>
  </si>
  <si>
    <t xml:space="preserve">РСетиМР ао</t>
  </si>
  <si>
    <t xml:space="preserve">TATNP</t>
  </si>
  <si>
    <t xml:space="preserve">Татнфт 3ап</t>
  </si>
  <si>
    <t xml:space="preserve">MRKP</t>
  </si>
  <si>
    <t xml:space="preserve">РСетиЦП ао</t>
  </si>
  <si>
    <t xml:space="preserve">SBER</t>
  </si>
  <si>
    <t xml:space="preserve">Сбербанк</t>
  </si>
  <si>
    <t xml:space="preserve">SBERP</t>
  </si>
  <si>
    <t xml:space="preserve">Сбербанк-п</t>
  </si>
  <si>
    <t xml:space="preserve">TATN</t>
  </si>
  <si>
    <t xml:space="preserve">Татнфт 3ао</t>
  </si>
  <si>
    <t xml:space="preserve">LENT</t>
  </si>
  <si>
    <t xml:space="preserve">Лента ао</t>
  </si>
  <si>
    <t xml:space="preserve">RU000A106F40</t>
  </si>
  <si>
    <t xml:space="preserve">Европлн1Р6</t>
  </si>
  <si>
    <t xml:space="preserve">RU000A102GU5</t>
  </si>
  <si>
    <t xml:space="preserve">НоваБевБП4</t>
  </si>
  <si>
    <t xml:space="preserve">RU000A104YT6</t>
  </si>
  <si>
    <t xml:space="preserve">СамолетP12</t>
  </si>
  <si>
    <t xml:space="preserve">1. Загрузка портфеля клиента и сравнение его с портфелем для автоследования</t>
  </si>
  <si>
    <t xml:space="preserve">Профиль:</t>
  </si>
  <si>
    <t xml:space="preserve">3pR Сбалансированный</t>
  </si>
  <si>
    <t xml:space="preserve">Портфель (По значению от брокера):</t>
  </si>
  <si>
    <t xml:space="preserve">Доля акций по профилю:</t>
  </si>
  <si>
    <t xml:space="preserve">Доля облигаций по профилю:</t>
  </si>
  <si>
    <t xml:space="preserve">Портфель (сумме позиций):</t>
  </si>
  <si>
    <t xml:space="preserve">Портфель клиента:</t>
  </si>
  <si>
    <t xml:space="preserve">Портфель Акций Ranks по выбранной стратегии(профилю):</t>
  </si>
  <si>
    <t xml:space="preserve">Портфель Облигаций Ranks по выбранной стратегии(профилю):</t>
  </si>
  <si>
    <t xml:space="preserve">ISIN</t>
  </si>
  <si>
    <t xml:space="preserve">Доля в портфеле акций:</t>
  </si>
  <si>
    <t xml:space="preserve">Доля в портфеле:</t>
  </si>
  <si>
    <t xml:space="preserve">Название</t>
  </si>
  <si>
    <t xml:space="preserve">доля в портфлее облтгаций</t>
  </si>
  <si>
    <t xml:space="preserve">доля в портфеле облигаций</t>
  </si>
  <si>
    <t xml:space="preserve">RU0009024277</t>
  </si>
  <si>
    <t xml:space="preserve">RU000A101QE0</t>
  </si>
  <si>
    <t xml:space="preserve">ОФЗ 26234</t>
  </si>
  <si>
    <t xml:space="preserve">RU000A1014L8</t>
  </si>
  <si>
    <t xml:space="preserve">US69269L1044</t>
  </si>
  <si>
    <t xml:space="preserve">RU000A0ZZYW2</t>
  </si>
  <si>
    <t xml:space="preserve">ОФЗ 26226</t>
  </si>
  <si>
    <t xml:space="preserve">RU000A103X66</t>
  </si>
  <si>
    <t xml:space="preserve">RU000A100EG3</t>
  </si>
  <si>
    <t xml:space="preserve">ОФЗ 26229</t>
  </si>
  <si>
    <t xml:space="preserve">RU0009029524</t>
  </si>
  <si>
    <t xml:space="preserve">RU000A102YG7</t>
  </si>
  <si>
    <t xml:space="preserve">Сбер Sb25R</t>
  </si>
  <si>
    <t xml:space="preserve">RU000A107UL4</t>
  </si>
  <si>
    <t xml:space="preserve">RU000A105KQ8</t>
  </si>
  <si>
    <t xml:space="preserve">Магнит4P01</t>
  </si>
  <si>
    <t xml:space="preserve">RU0009091573</t>
  </si>
  <si>
    <t xml:space="preserve">RU000A103661</t>
  </si>
  <si>
    <t xml:space="preserve">Сбер Sb27R</t>
  </si>
  <si>
    <t xml:space="preserve">RU000A107T19</t>
  </si>
  <si>
    <t xml:space="preserve">RU000A104XR2</t>
  </si>
  <si>
    <t xml:space="preserve">Автодор3Р2</t>
  </si>
  <si>
    <t xml:space="preserve">RU000A0JR4A1</t>
  </si>
  <si>
    <t xml:space="preserve">RU000A0JS3W6</t>
  </si>
  <si>
    <t xml:space="preserve">ОФЗ 26207</t>
  </si>
  <si>
    <t xml:space="preserve">RU000A0ZZAC4</t>
  </si>
  <si>
    <t xml:space="preserve">RU000A0JTK38</t>
  </si>
  <si>
    <t xml:space="preserve">ОФЗ 26212</t>
  </si>
  <si>
    <t xml:space="preserve">RU000A107662</t>
  </si>
  <si>
    <t xml:space="preserve">RU000A1085D5</t>
  </si>
  <si>
    <t xml:space="preserve">Ростел2P14</t>
  </si>
  <si>
    <t xml:space="preserve">RU0006944147</t>
  </si>
  <si>
    <t xml:space="preserve">RU000A106T36</t>
  </si>
  <si>
    <t xml:space="preserve">RU0009062467</t>
  </si>
  <si>
    <t xml:space="preserve">RU000A108KL3</t>
  </si>
  <si>
    <t xml:space="preserve">RU0009100945</t>
  </si>
  <si>
    <t xml:space="preserve">RU000A0JPNM1</t>
  </si>
  <si>
    <t xml:space="preserve">RU000A102S15</t>
  </si>
  <si>
    <t xml:space="preserve">2. Портфель Ranks для конкретного счета после сравнения с портфелем риск профиля делиться на 3 выборки. Расчеты по 3 выборкам:</t>
  </si>
  <si>
    <t xml:space="preserve">Сравниваются идентификаторы бумаг (Ticker, ISIN или др.) </t>
  </si>
  <si>
    <t xml:space="preserve">После разделения позиций по выборкам и подтягивания доп справочных данных по позициям делаются расчеты</t>
  </si>
  <si>
    <t xml:space="preserve">Выборка 1 (Позиции которые уже есть в портфеле клиента и то что нужно купить):</t>
  </si>
  <si>
    <t xml:space="preserve">Частично купить/продать или купить новую:</t>
  </si>
  <si>
    <t xml:space="preserve">Источник даных:</t>
  </si>
  <si>
    <t xml:space="preserve">брокер</t>
  </si>
  <si>
    <t xml:space="preserve">расчет</t>
  </si>
  <si>
    <t xml:space="preserve">статус наличия в портфеле</t>
  </si>
  <si>
    <t xml:space="preserve">доля в портфеле по профилю:</t>
  </si>
  <si>
    <t xml:space="preserve">Тип бумаги (ур 2)</t>
  </si>
  <si>
    <t xml:space="preserve">Тип бумаги (ур 1)</t>
  </si>
  <si>
    <t xml:space="preserve">шт в портфеле</t>
  </si>
  <si>
    <t xml:space="preserve">Сложный продукт</t>
  </si>
  <si>
    <t xml:space="preserve">Доля в портфеле клиента</t>
  </si>
  <si>
    <t xml:space="preserve">разница в долях</t>
  </si>
  <si>
    <t xml:space="preserve">мин шаг доли клиента</t>
  </si>
  <si>
    <t xml:space="preserve">Расчет суммы грязной для исполнения</t>
  </si>
  <si>
    <t xml:space="preserve">Расчет кол лотов для исполнения</t>
  </si>
  <si>
    <t xml:space="preserve">Расчет суммы Чистой для исполнения</t>
  </si>
  <si>
    <t xml:space="preserve">Шт  после исполения</t>
  </si>
  <si>
    <t xml:space="preserve">сумма  после исполения</t>
  </si>
  <si>
    <t xml:space="preserve">доля после исполнения</t>
  </si>
  <si>
    <t xml:space="preserve">Статус</t>
  </si>
  <si>
    <t xml:space="preserve">В портфеле</t>
  </si>
  <si>
    <t xml:space="preserve">нет</t>
  </si>
  <si>
    <t xml:space="preserve">брокер+расчет</t>
  </si>
  <si>
    <t xml:space="preserve">для облигаций формула изменена!</t>
  </si>
  <si>
    <t xml:space="preserve">Номинал (только для облигаций)</t>
  </si>
  <si>
    <t xml:space="preserve">Выборка 2 (Позиции которые нужно продать - нет в портфеле для Автоследования):</t>
  </si>
  <si>
    <t xml:space="preserve">Полностью продать:</t>
  </si>
  <si>
    <t xml:space="preserve">статус</t>
  </si>
  <si>
    <t xml:space="preserve">RU0007976965</t>
  </si>
  <si>
    <t xml:space="preserve">RU000A106YF0</t>
  </si>
  <si>
    <t xml:space="preserve">RU000A0HL5M1</t>
  </si>
  <si>
    <t xml:space="preserve">RU0008943394</t>
  </si>
  <si>
    <t xml:space="preserve">RU000A0ET7Y7</t>
  </si>
  <si>
    <t xml:space="preserve">RU000A0JPN96</t>
  </si>
  <si>
    <t xml:space="preserve">RU0009029540</t>
  </si>
  <si>
    <t xml:space="preserve">RU0009029557</t>
  </si>
  <si>
    <t xml:space="preserve">RU0009033591</t>
  </si>
  <si>
    <t xml:space="preserve">Выборка 3 (Ликвидность - все что припарковано в фондах денежного рынка, или в деньгах):</t>
  </si>
  <si>
    <t xml:space="preserve">Список всех фондов денежного рынка на странице LQDT</t>
  </si>
  <si>
    <t xml:space="preserve">Ликвидность:</t>
  </si>
  <si>
    <t xml:space="preserve">Объем</t>
  </si>
  <si>
    <t xml:space="preserve">ликв</t>
  </si>
  <si>
    <t xml:space="preserve">Деньги</t>
  </si>
  <si>
    <t xml:space="preserve">дс</t>
  </si>
  <si>
    <t xml:space="preserve">3. Проверка достаточности средств</t>
  </si>
  <si>
    <t xml:space="preserve">Позиции на покупку и балансировку</t>
  </si>
  <si>
    <t xml:space="preserve">Позиции на продажу (без LQDT и балансировки текущих позиций):</t>
  </si>
  <si>
    <t xml:space="preserve">Проверка ДС 1</t>
  </si>
  <si>
    <t xml:space="preserve">Разница:</t>
  </si>
  <si>
    <t xml:space="preserve">В деньгах:</t>
  </si>
  <si>
    <t xml:space="preserve">Проверка ДС 2</t>
  </si>
  <si>
    <t xml:space="preserve">В ликвидности:</t>
  </si>
  <si>
    <t xml:space="preserve">Проверка ДС 3</t>
  </si>
  <si>
    <t xml:space="preserve">Если средств не достаточно, после 3 проверки - значит счет идет на ручную проверку. Со счетом какие-то проблемы!</t>
  </si>
  <si>
    <t xml:space="preserve">4. Формирование Инвестиционной рекомендации для пользователя</t>
  </si>
  <si>
    <t xml:space="preserve">Подумать куда они складываются и как?</t>
  </si>
  <si>
    <t xml:space="preserve">направление</t>
  </si>
  <si>
    <t xml:space="preserve">инструмент</t>
  </si>
  <si>
    <t xml:space="preserve">тип инструмента</t>
  </si>
  <si>
    <t xml:space="preserve">наименование</t>
  </si>
  <si>
    <t xml:space="preserve">кол (в лотах)</t>
  </si>
  <si>
    <t xml:space="preserve">цена текущая</t>
  </si>
  <si>
    <t xml:space="preserve">объем (по текущей цене)</t>
  </si>
  <si>
    <t xml:space="preserve">спец отметка1 (ПФИ)</t>
  </si>
  <si>
    <t xml:space="preserve">спец отметка2 (Квал)</t>
  </si>
  <si>
    <t xml:space="preserve">Примечание</t>
  </si>
  <si>
    <t xml:space="preserve">Продажа</t>
  </si>
  <si>
    <t xml:space="preserve">5. Алгоритм исполнения</t>
  </si>
  <si>
    <t xml:space="preserve">Всегда исполнение идет в следующей последовательности:</t>
  </si>
  <si>
    <t xml:space="preserve">1. Продажа всех позиций с выборки 2 (То что полностью продается)</t>
  </si>
  <si>
    <t xml:space="preserve">2. Продажа недостающей ликвидности с выборки 3</t>
  </si>
  <si>
    <t xml:space="preserve">3. Балансировка/покупка с выборки 1 (на покупку)</t>
  </si>
  <si>
    <t xml:space="preserve">4. Покупка денежного рынка</t>
  </si>
  <si>
    <t xml:space="preserve">6. Исполнение шаг 1 (по выборке 2)</t>
  </si>
  <si>
    <t xml:space="preserve">Полностью продаем все позиции с этой выборки</t>
  </si>
  <si>
    <t xml:space="preserve">Цена продажи выставляется на 0,5% ниже рыночной</t>
  </si>
  <si>
    <t xml:space="preserve">7. Исполнение шаг 2 (продажа по выборке 3)</t>
  </si>
  <si>
    <t xml:space="preserve">Шаг делается если Проверка ДС3 - успешная, но Проверка ДС2 не успешная, т.е. когда денег не хватает, но если продать фонды ликвидности хватает </t>
  </si>
  <si>
    <t xml:space="preserve">Если хватает на первых 2 проверках (успешные проверки ДС1 или ДС2), тогда шаг пропускается.</t>
  </si>
  <si>
    <t xml:space="preserve">Необходимый объем для исполнения</t>
  </si>
  <si>
    <t xml:space="preserve">Продаем необходимое кол лотов для исполнения по денежному рынку</t>
  </si>
  <si>
    <t xml:space="preserve">8. Проверка достаточности средств</t>
  </si>
  <si>
    <t xml:space="preserve">После всех продаж проверяется все ли продалось что нужно было продать и хватает ли средств на счете</t>
  </si>
  <si>
    <t xml:space="preserve">Проверка ДС 4</t>
  </si>
  <si>
    <t xml:space="preserve">Проверка:</t>
  </si>
  <si>
    <r>
      <rPr>
        <sz val="11"/>
        <color rgb="FF000000"/>
        <rFont val="Aptos Narrow"/>
        <family val="2"/>
        <charset val="204"/>
      </rPr>
      <t xml:space="preserve">Если средств достаточно, тогда идем дальше, если нет тогда </t>
    </r>
    <r>
      <rPr>
        <b val="true"/>
        <sz val="11"/>
        <color rgb="FF000000"/>
        <rFont val="Aptos Narrow"/>
        <family val="2"/>
        <charset val="1"/>
      </rPr>
      <t xml:space="preserve">!!!снимаем все активные заяки</t>
    </r>
    <r>
      <rPr>
        <sz val="11"/>
        <color rgb="FF000000"/>
        <rFont val="Aptos Narrow"/>
        <family val="2"/>
        <charset val="204"/>
      </rPr>
      <t xml:space="preserve"> и возращаемся на шаг 5. и проходим по новой</t>
    </r>
  </si>
  <si>
    <t xml:space="preserve">9. Балансировка/покупка с выборки 1 (на покупку)</t>
  </si>
  <si>
    <t xml:space="preserve">С выборки 1 всегда в начале делаются продажи, а потом покупки проводятся по позициям начиная с самых крупных покупок (столбец "Расчет суммы чистой для исполнения"), и заканчиваются самыми мелкими:</t>
  </si>
  <si>
    <t xml:space="preserve">Цена покупки выставляется на 0,5% выше рыночной.</t>
  </si>
  <si>
    <t xml:space="preserve">10. Проверка исполнения всех заявок. </t>
  </si>
  <si>
    <t xml:space="preserve">После выставления заявок на покупку. Нужно проверить все ли заявки исполнились, или есть те которые не исполнились полностью или не исполнились частично.</t>
  </si>
  <si>
    <t xml:space="preserve">1) Заявки которые полностью не исполнились снимаются и выставляются по новой цене (согласно тому же правилу заявки на крупные суммы первые, а дальше по убывающей)</t>
  </si>
  <si>
    <r>
      <rPr>
        <sz val="11"/>
        <color rgb="FF000000"/>
        <rFont val="Aptos Narrow"/>
        <family val="2"/>
        <charset val="204"/>
      </rPr>
      <t xml:space="preserve">2) Заявки которые исполнились частично. Нужно снять и оставшееся количество бумаг выставить на покупку по новой </t>
    </r>
    <r>
      <rPr>
        <sz val="11"/>
        <color rgb="FF000000"/>
        <rFont val="Aptos Narrow"/>
        <family val="2"/>
        <charset val="1"/>
      </rPr>
      <t xml:space="preserve">(согласно тому же правилу заявки на крупные суммы первые, а дальше по убывающей)</t>
    </r>
  </si>
  <si>
    <t xml:space="preserve">Гео:</t>
  </si>
  <si>
    <t xml:space="preserve">при нажатии кнопки "ИСПОЛНИТЬ!" должен выйти попап где спрашивается "Вы точно хотите совершить сделки по стратегии?" - "Да" "Нет". Если "Да", тогда портфель проходит по алгоритму который описан на странице "Процесс_last"</t>
  </si>
  <si>
    <t xml:space="preserve">Риск профили:</t>
  </si>
  <si>
    <t xml:space="preserve">&lt;--- сюда для проверки подтягивает </t>
  </si>
  <si>
    <t xml:space="preserve">восклицательный знак появляется, если что то не так со счетом. Не пройдены все 3 проверки со страницы алгоритма</t>
  </si>
  <si>
    <t xml:space="preserve">S100</t>
  </si>
  <si>
    <t xml:space="preserve">кнопка логов (всех действий и ошибок)</t>
  </si>
  <si>
    <t xml:space="preserve">Допустимая доля акций по риск профилю:</t>
  </si>
  <si>
    <t xml:space="preserve">доля в портфеле</t>
  </si>
  <si>
    <t xml:space="preserve">тек доля в портфеле</t>
  </si>
  <si>
    <t xml:space="preserve">в абс</t>
  </si>
  <si>
    <t xml:space="preserve">при нажатии выскакивает popup:</t>
  </si>
  <si>
    <t xml:space="preserve">Допустимая доля облигаций по риск профилю:</t>
  </si>
  <si>
    <t xml:space="preserve">Акций:</t>
  </si>
  <si>
    <t xml:space="preserve">Обигаций:</t>
  </si>
  <si>
    <t xml:space="preserve">&lt;---- кнопка в которой можно выбрать какие столбцы можно отображать. ISIN, Название и доля в портфеле являются обязательными, остальные синие поля (можно выключать). Важно  чтобы обязательно сохранялся выбор.</t>
  </si>
  <si>
    <t xml:space="preserve">Кэш или Ликвидность:</t>
  </si>
  <si>
    <t xml:space="preserve">isin</t>
  </si>
  <si>
    <t xml:space="preserve">name</t>
  </si>
  <si>
    <t xml:space="preserve">sector</t>
  </si>
  <si>
    <t xml:space="preserve">ticker</t>
  </si>
  <si>
    <t xml:space="preserve">lot</t>
  </si>
  <si>
    <t xml:space="preserve">price</t>
  </si>
  <si>
    <t xml:space="preserve">min_price_increment</t>
  </si>
  <si>
    <t xml:space="preserve">share_type</t>
  </si>
  <si>
    <t xml:space="preserve">currency</t>
  </si>
  <si>
    <t xml:space="preserve">for_qual_investor_flag</t>
  </si>
  <si>
    <t xml:space="preserve">liquidity_flag</t>
  </si>
  <si>
    <t xml:space="preserve">required_tests</t>
  </si>
  <si>
    <t xml:space="preserve">for_iis_flag</t>
  </si>
  <si>
    <t xml:space="preserve">div_yield_flag</t>
  </si>
  <si>
    <t xml:space="preserve">trading_status</t>
  </si>
  <si>
    <t xml:space="preserve">Сектор экономики.</t>
  </si>
  <si>
    <t xml:space="preserve">Лот</t>
  </si>
  <si>
    <t xml:space="preserve">Цена послед.</t>
  </si>
  <si>
    <t xml:space="preserve">Шаг цены.</t>
  </si>
  <si>
    <t xml:space="preserve">Тип акции.</t>
  </si>
  <si>
    <t xml:space="preserve">Квалиф. инвестор</t>
  </si>
  <si>
    <t xml:space="preserve">Достаточно ликвидности?</t>
  </si>
  <si>
    <t xml:space="preserve">Нужны тесты? Параметр учитывает пройденные тесты и отображает только недостающие.</t>
  </si>
  <si>
    <t xml:space="preserve">Признак доступности для ИИС.</t>
  </si>
  <si>
    <t xml:space="preserve">Признак наличия дивидендной доходности.</t>
  </si>
  <si>
    <t xml:space="preserve">доля в портфеле акций</t>
  </si>
  <si>
    <t xml:space="preserve">доля в портфеле (как нужно)</t>
  </si>
  <si>
    <t xml:space="preserve">доля в портфеле (как сейчас)</t>
  </si>
  <si>
    <t xml:space="preserve">доля на исполнение</t>
  </si>
  <si>
    <t xml:space="preserve">лотов на исполнение</t>
  </si>
  <si>
    <t xml:space="preserve">объем на исполнение</t>
  </si>
  <si>
    <t xml:space="preserve">кнопка проверок Алгоритма</t>
  </si>
  <si>
    <t xml:space="preserve">Расхождение:</t>
  </si>
  <si>
    <t xml:space="preserve">если 0, то зеленый, если до тысячи рублей оранжевый, если больше тысячи красный</t>
  </si>
  <si>
    <t xml:space="preserve">Расхождение (%):</t>
  </si>
  <si>
    <t xml:space="preserve">если 0, то зеленый, если до 1% оранжевый, если больше 1% красный</t>
  </si>
  <si>
    <t xml:space="preserve">Позиции на покупку и балансировку:</t>
  </si>
  <si>
    <t xml:space="preserve">Позиции на продажу:</t>
  </si>
  <si>
    <t xml:space="preserve">Общий оборот:</t>
  </si>
  <si>
    <t xml:space="preserve">Комиссия %:</t>
  </si>
  <si>
    <t xml:space="preserve">Комиссия:</t>
  </si>
  <si>
    <t xml:space="preserve">Проверка ДС 1 (продажи - покупки):</t>
  </si>
  <si>
    <t xml:space="preserve">если +, то зеленый, если - то красный</t>
  </si>
  <si>
    <t xml:space="preserve">ДС 1 (с комиссией):</t>
  </si>
  <si>
    <t xml:space="preserve">Кэш:</t>
  </si>
  <si>
    <t xml:space="preserve">Проверка ДС 2 (ДС + Кэш):</t>
  </si>
  <si>
    <t xml:space="preserve">ДС 2 (с комиссией):</t>
  </si>
  <si>
    <t xml:space="preserve">Всего акций</t>
  </si>
  <si>
    <t xml:space="preserve">оборот:</t>
  </si>
  <si>
    <t xml:space="preserve">Проверка ДС 3( ДС+ Ликвидность):</t>
  </si>
  <si>
    <t xml:space="preserve">&lt;---- кнопка в которой можно выбрать какие столбцы можно отображать. ISIN, Название и доля в портфеле являются обязательными, остальные синие поля(можно выключать столбцы). Важно  чтобы обязательно сохранялся выбор.</t>
  </si>
  <si>
    <t xml:space="preserve">.</t>
  </si>
  <si>
    <t xml:space="preserve">ДС 3 (с комиссией):</t>
  </si>
  <si>
    <t xml:space="preserve">effective_yeild</t>
  </si>
  <si>
    <t xml:space="preserve">nominal</t>
  </si>
  <si>
    <t xml:space="preserve">maturity_date</t>
  </si>
  <si>
    <t xml:space="preserve">floating_coupon_flag</t>
  </si>
  <si>
    <t xml:space="preserve">perpetual_flag</t>
  </si>
  <si>
    <t xml:space="preserve">amortization_flag</t>
  </si>
  <si>
    <t xml:space="preserve">subordinated_flag</t>
  </si>
  <si>
    <t xml:space="preserve">risk_level</t>
  </si>
  <si>
    <t xml:space="preserve">bond_type</t>
  </si>
  <si>
    <t xml:space="preserve">aci_value</t>
  </si>
  <si>
    <t xml:space="preserve">class_code</t>
  </si>
  <si>
    <t xml:space="preserve">Доходность</t>
  </si>
  <si>
    <t xml:space="preserve">Номинал</t>
  </si>
  <si>
    <t xml:space="preserve">До погашения</t>
  </si>
  <si>
    <t xml:space="preserve">Погашение</t>
  </si>
  <si>
    <t xml:space="preserve">Признак облигации с плавающим купоном.</t>
  </si>
  <si>
    <t xml:space="preserve">Признак бессрочной облигации.</t>
  </si>
  <si>
    <t xml:space="preserve">Признак облигации с амортизацией долга.</t>
  </si>
  <si>
    <t xml:space="preserve">	Признак субординированной облигации.</t>
  </si>
  <si>
    <t xml:space="preserve">	Признак доступности для ИИС.</t>
  </si>
  <si>
    <t xml:space="preserve">Уровень риска.</t>
  </si>
  <si>
    <t xml:space="preserve">Замещающая облигация? (0 - Нет, 1- Да)</t>
  </si>
  <si>
    <t xml:space="preserve">Нужны тесты?</t>
  </si>
  <si>
    <t xml:space="preserve">НКД</t>
  </si>
  <si>
    <t xml:space="preserve">Тип</t>
  </si>
  <si>
    <t xml:space="preserve">Всего облигаций</t>
  </si>
  <si>
    <t xml:space="preserve">&lt;---- кнопка в которой можно выбрать какие столбцы можно отображать. ISIN, Название и доля в портфеле являются обязательными, остальные синие поля (можно выключать столбцы). Важно  чтобы обязательно сохранялся выбор. Доступны все поля которые есть в таблицах акции и облигации</t>
  </si>
  <si>
    <t xml:space="preserve">ВИМ Инвестиции (ВТБ)</t>
  </si>
  <si>
    <t xml:space="preserve">rub</t>
  </si>
  <si>
    <t xml:space="preserve">Отобразить построчно остальние валюты если есть</t>
  </si>
  <si>
    <t xml:space="preserve">Отобразить построчно остальние позиции если есть</t>
  </si>
  <si>
    <t xml:space="preserve">total_amount_portfolio</t>
  </si>
  <si>
    <t xml:space="preserve">quantity</t>
  </si>
  <si>
    <t xml:space="preserve">quantity_lots</t>
  </si>
  <si>
    <t xml:space="preserve">расчетный (кол * текущую цену)</t>
  </si>
  <si>
    <t xml:space="preserve">расчетный</t>
  </si>
  <si>
    <t xml:space="preserve">Остаток, шт</t>
  </si>
  <si>
    <t xml:space="preserve">Остаток, лот</t>
  </si>
  <si>
    <t xml:space="preserve">справочник</t>
  </si>
  <si>
    <t xml:space="preserve">акции:</t>
  </si>
  <si>
    <t xml:space="preserve">класс бумаги</t>
  </si>
  <si>
    <t xml:space="preserve">Сумма грязная для исполнения</t>
  </si>
  <si>
    <t xml:space="preserve">Лотов для исполнения</t>
  </si>
  <si>
    <t xml:space="preserve">Сумма Чистая для исполнения</t>
  </si>
  <si>
    <t xml:space="preserve">облигации:</t>
  </si>
  <si>
    <t xml:space="preserve">Лотов  после исполения</t>
  </si>
  <si>
    <t xml:space="preserve">Т+ Гособлигации</t>
  </si>
  <si>
    <t xml:space="preserve">Т+ Облигации</t>
  </si>
  <si>
    <t xml:space="preserve">Сумма грязная для возможного исполнения</t>
  </si>
  <si>
    <t xml:space="preserve">ВИМ - Ликвидность</t>
  </si>
  <si>
    <t xml:space="preserve">Если средств не достаточно, после 3 проверки алгоритм останавливается с ошибкой "Средств не достаточно по проверке ДС 3"- (счет идет на ручную проверку). Со счетом какие-то проблемы! Выходит восклицательный знак - предупреждение в меню исполнения.</t>
  </si>
  <si>
    <t xml:space="preserve">Все проверки падают в лог</t>
  </si>
  <si>
    <t xml:space="preserve">Расчет оборота и комиссии</t>
  </si>
  <si>
    <t xml:space="preserve">ОБОРОТ</t>
  </si>
  <si>
    <t xml:space="preserve">Купить</t>
  </si>
  <si>
    <t xml:space="preserve">Продать</t>
  </si>
  <si>
    <t xml:space="preserve">Выборка 1 (акции)</t>
  </si>
  <si>
    <t xml:space="preserve">Выборка 1 (облигации)</t>
  </si>
  <si>
    <t xml:space="preserve">Выборка 2 (продать)</t>
  </si>
  <si>
    <t xml:space="preserve">итого</t>
  </si>
  <si>
    <t xml:space="preserve">комиссия</t>
  </si>
  <si>
    <t xml:space="preserve">Сумма Чистая для  исполнения</t>
  </si>
  <si>
    <t xml:space="preserve">сумма  после  исполения</t>
  </si>
  <si>
    <t xml:space="preserve">доля после  исполнения</t>
  </si>
  <si>
    <t xml:space="preserve">4. Алгоритм исполнения</t>
  </si>
  <si>
    <t xml:space="preserve">3. Балансировка/покупка с выборки 1 (на покупку). Всегда покупки делаются в первую очередь по большим объемам (по "сумма чистая для исполнения"), и по убывающей)</t>
  </si>
  <si>
    <t xml:space="preserve">6. Исполнение шаг 1 (по выборке 2 и выборке 1)</t>
  </si>
  <si>
    <t xml:space="preserve">И частично продаем то что есть на продажу с выборки 1</t>
  </si>
  <si>
    <t xml:space="preserve">Частично продать акции/облигации:</t>
  </si>
  <si>
    <t xml:space="preserve">частично продать</t>
  </si>
  <si>
    <t xml:space="preserve">Если хватает на первых 2 проверках (успешные проверки ДС1 или ДС2), тогда шаг пропускается. Сделок с ликивдность не совершается.</t>
  </si>
  <si>
    <t xml:space="preserve">Продаем необходимое кол лотов для исполнения по денежному рынку (лотов для исполнения)</t>
  </si>
  <si>
    <r>
      <rPr>
        <sz val="11"/>
        <color rgb="FF000000"/>
        <rFont val="Aptos Narrow"/>
        <family val="2"/>
        <charset val="204"/>
      </rPr>
      <t xml:space="preserve">После всех сделок проверяется все ли заявки исполнились? Если не все. </t>
    </r>
    <r>
      <rPr>
        <b val="true"/>
        <sz val="11"/>
        <color rgb="FF000000"/>
        <rFont val="Aptos Narrow"/>
        <family val="2"/>
        <charset val="1"/>
      </rPr>
      <t xml:space="preserve">Снимаются заявки которые не исполнились.</t>
    </r>
    <r>
      <rPr>
        <sz val="11"/>
        <color rgb="FF000000"/>
        <rFont val="Aptos Narrow"/>
        <family val="2"/>
        <charset val="204"/>
      </rPr>
      <t xml:space="preserve"> И по новой выставляются оставшиеся объемы по заявкам уже по новой рыночной цене на 0,5% меньше рыночной</t>
    </r>
  </si>
  <si>
    <t xml:space="preserve">Если со второй попытки не получилось так же исполнить зявку… Все не исполненные заявки снимаются. </t>
  </si>
  <si>
    <t xml:space="preserve">ВАЖНО!!! ЧТОБЫ Не оставалось не исполненных заявок! Все не исполненные заявки дожны быть сняты.</t>
  </si>
  <si>
    <t xml:space="preserve">И выходит popup сообщение что "Не все заявки были исполнены: … (перечисляем что не продали/не купили)"</t>
  </si>
  <si>
    <t xml:space="preserve">ЦИКЛ останавливается. Алгоритм дальше не идет.</t>
  </si>
  <si>
    <t xml:space="preserve">Если все заявки исполнились проверяется хватает ли средств для исполнения на покупку</t>
  </si>
  <si>
    <t xml:space="preserve">(здесь сумма всех денег уже после продажи)</t>
  </si>
  <si>
    <t xml:space="preserve">На покупку</t>
  </si>
  <si>
    <t xml:space="preserve">Разница (с учетом комиссии):</t>
  </si>
  <si>
    <t xml:space="preserve">Если средств не достаточно алгоритм останавливается с popup ошибки " Средств не достаточно на проверке ДС 4", выходит восклицательный знак в меню Исполнения</t>
  </si>
  <si>
    <t xml:space="preserve">9. Балансировка/покупка (с выборки 1)</t>
  </si>
  <si>
    <t xml:space="preserve">С выборки 1 покупки проводятся по позициям начиная с самых крупных покупок (столбец "Расчет суммы чистой для исполнения"), и заканчиваются самыми мелкими:</t>
  </si>
  <si>
    <t xml:space="preserve">1) Заявки которые полностью не исполнились снимаются и выставляются по новой цене (согласно тому же правилу заявки на крупные суммы первые, а дальше по убывающей). Выставляются по рыночной цене + 0,5% выше</t>
  </si>
  <si>
    <t xml:space="preserve">4. Формирование Инвестиционной рекомендации для пользователя. Можно выгружать по сделкам из operations по коду 15 и 22</t>
  </si>
  <si>
    <t xml:space="preserve">По исполненым сделкам Формируется инвестиционные рекомендации</t>
  </si>
  <si>
    <t xml:space="preserve">&lt;---- кнопка в которой можно выбрать какие столбцы можно отображать. ISIN, Название и доля в портфеле являются обязательными, остальные (можно выключать столбцы: Тикер, Лот, Цена послед., Валюта, Листинг, Сложный продукт, П.И.Р., Квал инвестор, Статус, Доля в портфеле облигаций в акциях и Доходность, Номинал, Цена. послед.,Валюта, До погашения, НКД, Дата выпл. куп., Тип, Доля в портфеле облигаций. Важно  чтобы обязательно сохранялся выбор.</t>
  </si>
  <si>
    <t xml:space="preserve">Листинг</t>
  </si>
  <si>
    <t xml:space="preserve">П.И.Р.</t>
  </si>
  <si>
    <t xml:space="preserve">Дата выпл. куп.</t>
  </si>
  <si>
    <t xml:space="preserve">РФ</t>
  </si>
  <si>
    <t xml:space="preserve">бирж.обл.</t>
  </si>
  <si>
    <t xml:space="preserve">RUB</t>
  </si>
  <si>
    <t xml:space="preserve">Продать нужное по стратегии</t>
  </si>
  <si>
    <t xml:space="preserve">Продать недостающее в ликвидности</t>
  </si>
  <si>
    <t xml:space="preserve">Купить нужное по стратегии</t>
  </si>
  <si>
    <t xml:space="preserve">Купить ликвидность на остатки</t>
  </si>
  <si>
    <t xml:space="preserve">Портфель Ranks по выбранной стратегии:</t>
  </si>
  <si>
    <t xml:space="preserve">2. Портфель Ranks для конкретного счета после сравнения делиться на 3 выборки:</t>
  </si>
  <si>
    <t xml:space="preserve">3. Расчеты по 3 выборкам:</t>
  </si>
  <si>
    <t xml:space="preserve">После разделения позиций и подтягивания доп справочных данных по позициям делаются расчеты</t>
  </si>
  <si>
    <t xml:space="preserve">4. Проверка достаточности средств</t>
  </si>
  <si>
    <t xml:space="preserve">3.Балансировка/покупка с выборки 1 (на покупку)</t>
  </si>
  <si>
    <r>
      <rPr>
        <sz val="11"/>
        <color rgb="FF000000"/>
        <rFont val="Aptos Narrow"/>
        <family val="2"/>
        <charset val="204"/>
      </rPr>
      <t xml:space="preserve">Если средств достаточно, тогда идем дальше, если нет тогда </t>
    </r>
    <r>
      <rPr>
        <b val="true"/>
        <sz val="11"/>
        <color rgb="FF000000"/>
        <rFont val="Aptos Narrow"/>
        <family val="2"/>
        <charset val="1"/>
      </rPr>
      <t xml:space="preserve">!!!снимаем все активные заяки</t>
    </r>
    <r>
      <rPr>
        <sz val="11"/>
        <color rgb="FF000000"/>
        <rFont val="Aptos Narrow"/>
        <family val="2"/>
        <charset val="204"/>
      </rPr>
      <t xml:space="preserve"> и возращаемся на шаг 4. и проходим по новой</t>
    </r>
  </si>
  <si>
    <t xml:space="preserve">&lt;--- Это фильтр. Здесь выпадающее меню пока из 2х стран РФ и США. Если потом будем расширять, чтобы можно было фильтровать.</t>
  </si>
  <si>
    <t xml:space="preserve">Профиль РФ:</t>
  </si>
  <si>
    <t xml:space="preserve">значение может быть от 0 - 100%</t>
  </si>
  <si>
    <t xml:space="preserve">выпадающий спискок стратегий из "Меню стратегий" и только которые Акции РФ</t>
  </si>
  <si>
    <t xml:space="preserve">выпадающий спискок стратегий из "Меню стратегий" и только которые Облигации РФ</t>
  </si>
  <si>
    <t xml:space="preserve">можно выбрать из раскрывающего меню. 1 или 2</t>
  </si>
  <si>
    <t xml:space="preserve">номер</t>
  </si>
  <si>
    <t xml:space="preserve">доля акций</t>
  </si>
  <si>
    <t xml:space="preserve">доля облигаций</t>
  </si>
  <si>
    <t xml:space="preserve">Стратегия акций</t>
  </si>
  <si>
    <t xml:space="preserve">Стратегия облигаций</t>
  </si>
  <si>
    <t xml:space="preserve">риск акций</t>
  </si>
  <si>
    <t xml:space="preserve">риск облигаций</t>
  </si>
  <si>
    <t xml:space="preserve">риск</t>
  </si>
  <si>
    <t xml:space="preserve">доход</t>
  </si>
  <si>
    <t xml:space="preserve">потенциальная доходность акций (доля*доходность)</t>
  </si>
  <si>
    <t xml:space="preserve">потенциальная доходность облигаций (доля*доходность)</t>
  </si>
  <si>
    <t xml:space="preserve">акций</t>
  </si>
  <si>
    <t xml:space="preserve">облигаций</t>
  </si>
  <si>
    <t xml:space="preserve">1pR</t>
  </si>
  <si>
    <t xml:space="preserve">Консервативный</t>
  </si>
  <si>
    <t xml:space="preserve">6S - РФ ОФЗ</t>
  </si>
  <si>
    <t xml:space="preserve">1 - низкий</t>
  </si>
  <si>
    <t xml:space="preserve">Главная цель — сохранение и защита капитала. Инвесторам с таким профилем подходят наиболее безопасные финансовые инструменты: депозиты и государственные облигации.
До 100% - государтственные облигации.</t>
  </si>
  <si>
    <t xml:space="preserve">2pR</t>
  </si>
  <si>
    <t xml:space="preserve">Умеренно консервативный</t>
  </si>
  <si>
    <t xml:space="preserve">5S - РФ Облигации</t>
  </si>
  <si>
    <t xml:space="preserve">2 - средний</t>
  </si>
  <si>
    <t xml:space="preserve">Подразумевает готовность принять разумный уровень риска в обмен на потенциальную возможность получить доход на уровне существующих процентных ставок по депозитам. До 100% портфеля —  корпоративные, муниципальные и государственные облигации. </t>
  </si>
  <si>
    <t xml:space="preserve">3pR</t>
  </si>
  <si>
    <t xml:space="preserve">Сбалансированный</t>
  </si>
  <si>
    <t xml:space="preserve">3S - РФ Стандарт</t>
  </si>
  <si>
    <t xml:space="preserve">Это золотая середина. Инвесторы с таким профилем распределяют активы между стабильными облигациями и более рискованными акциями. 
50% портфеля занимают облигации. 50% акции.</t>
  </si>
  <si>
    <t xml:space="preserve">4pR</t>
  </si>
  <si>
    <t xml:space="preserve">Умеренно агрессивный</t>
  </si>
  <si>
    <t xml:space="preserve">Повышенный уровень риска и повышенная волотильность стоимости портфеля в обмен на повышенный доход.
Портфель на 75% состоит из акций, на 25% облигаций.</t>
  </si>
  <si>
    <t xml:space="preserve">5pR</t>
  </si>
  <si>
    <t xml:space="preserve">Агрессивный</t>
  </si>
  <si>
    <t xml:space="preserve">Высокую склонность к риску и большой опыт самостоятельной торговли на бирже. Агрессивный инвестор допускает сильную просадку портфеля в обмен на высокую потенциальную доходность. 
100% - портфеля в акциях </t>
  </si>
  <si>
    <t xml:space="preserve">6pR</t>
  </si>
  <si>
    <t xml:space="preserve">Сверхагрессивный</t>
  </si>
  <si>
    <t xml:space="preserve">4S - РФ Концентированная</t>
  </si>
  <si>
    <t xml:space="preserve">Максимально агрессивная стратегия с низкой диверсификацией, с высоким риском и с макимальным потенциалом доходности.
100% портфеля в акциях. Сильная концетрация (низкая дивересификация)</t>
  </si>
  <si>
    <t xml:space="preserve">номер профиля генерируется по принципу: 1 - порядковый номер профиля, p - разделитель (всегда p), R или U - профиль R - Россия, U - Сша</t>
  </si>
  <si>
    <t xml:space="preserve">Бенчмарки РФ:</t>
  </si>
  <si>
    <t xml:space="preserve">поле можно редактировать на другое значение</t>
  </si>
  <si>
    <t xml:space="preserve">если какое-то поле изменено в ручную, то рядом появлется кнопка обновить на значение по дефолту (по формуле)</t>
  </si>
  <si>
    <t xml:space="preserve">акции</t>
  </si>
  <si>
    <t xml:space="preserve">облигации</t>
  </si>
  <si>
    <t xml:space="preserve">&lt;--- значение должно подтягиваться автоматически с сайта московской биржи (1 летнее значение доходности)</t>
  </si>
  <si>
    <t xml:space="preserve">https://www.moex.com/ru/marketdata/indices/state/g-curve/</t>
  </si>
  <si>
    <t xml:space="preserve">Профиль США:</t>
  </si>
  <si>
    <t xml:space="preserve">1pU</t>
  </si>
  <si>
    <t xml:space="preserve">8F - США Трежериз</t>
  </si>
  <si>
    <t xml:space="preserve">ETF на гос облигации</t>
  </si>
  <si>
    <t xml:space="preserve">2pU</t>
  </si>
  <si>
    <t xml:space="preserve">7F - США Бондс</t>
  </si>
  <si>
    <t xml:space="preserve">ETF на облигации с инвест рейтингом BBB- и выше</t>
  </si>
  <si>
    <t xml:space="preserve">3pU</t>
  </si>
  <si>
    <t xml:space="preserve">1F - США Стандарт</t>
  </si>
  <si>
    <t xml:space="preserve">4pU</t>
  </si>
  <si>
    <t xml:space="preserve">5pU</t>
  </si>
  <si>
    <t xml:space="preserve">6pU</t>
  </si>
  <si>
    <t xml:space="preserve">Бенчмарки США:</t>
  </si>
  <si>
    <t xml:space="preserve">&lt;--- значение должно подтягиваться автоматически (1 летнее значение доходности)</t>
  </si>
  <si>
    <t xml:space="preserve">https://www.tradingview.com/symbols/TVC-US01Y/</t>
  </si>
  <si>
    <t xml:space="preserve">&lt;---- кнопки для фильтрации модельных портфелей </t>
  </si>
  <si>
    <t xml:space="preserve">Поля в голубых столбцах(ISIN) и красных (доля) в таблице можно менять. Остальные нельзя. При вводе ISIN - должны подтягиваться остальные поля с обновляемой таблицы все бумаг (по рф сейчас это таблица QUIK). Поля разные для акции и облигаций</t>
  </si>
  <si>
    <t xml:space="preserve">Зеленная голочка выходит когда вбит ISIN в столбец и когда в справочнике все данные корректны (без ошибок - нет данных и т.д.). Красная галочка выходит если есть ошибки - какое то поле не подгрузилось(нет данных! Если просто пусто это норм.</t>
  </si>
  <si>
    <t xml:space="preserve">Тип:</t>
  </si>
  <si>
    <t xml:space="preserve">Акции</t>
  </si>
  <si>
    <t xml:space="preserve">Подсвечивать!</t>
  </si>
  <si>
    <t xml:space="preserve">Если в этом столбце не пусто, подсветить красным цветом</t>
  </si>
  <si>
    <t xml:space="preserve">ВВОД в ручную</t>
  </si>
  <si>
    <t xml:space="preserve">Доступно для ИИС?</t>
  </si>
  <si>
    <t xml:space="preserve">Для Квал. Инвесторов?</t>
  </si>
  <si>
    <t xml:space="preserve">проверка</t>
  </si>
  <si>
    <t xml:space="preserve">Кэш или LQDT</t>
  </si>
  <si>
    <t xml:space="preserve">Если в этом столбце не пусто, подсветить цветом</t>
  </si>
  <si>
    <t xml:space="preserve">Если в этом столбце есть значение с минусом или 0, подсветить красным цветом!</t>
  </si>
  <si>
    <t xml:space="preserve">country_of_risk</t>
  </si>
  <si>
    <t xml:space="preserve">coupon_quantity_per_year</t>
  </si>
  <si>
    <t xml:space="preserve">авто доля (рекомн. алгоритмом)</t>
  </si>
  <si>
    <t xml:space="preserve">Страна</t>
  </si>
  <si>
    <t xml:space="preserve">Замещающая облигация? </t>
  </si>
  <si>
    <t xml:space="preserve">Дней до погашения</t>
  </si>
  <si>
    <t xml:space="preserve">Количество выплат по купонам в год.</t>
  </si>
  <si>
    <t xml:space="preserve">для автодоли (вес на дюрацию)</t>
  </si>
  <si>
    <t xml:space="preserve">для автодоли (вес на дюрацию и риск)</t>
  </si>
  <si>
    <t xml:space="preserve">government</t>
  </si>
  <si>
    <t xml:space="preserve">RU</t>
  </si>
  <si>
    <t xml:space="preserve">1 000,00</t>
  </si>
  <si>
    <t xml:space="preserve">ДА!</t>
  </si>
  <si>
    <t xml:space="preserve">['bond']</t>
  </si>
  <si>
    <t xml:space="preserve">НЕТ!</t>
  </si>
  <si>
    <t xml:space="preserve">СУБ!</t>
  </si>
  <si>
    <t xml:space="preserve">Флотер!</t>
  </si>
  <si>
    <t xml:space="preserve">БЕСКОН!</t>
  </si>
  <si>
    <t xml:space="preserve">АМОРТ!</t>
  </si>
  <si>
    <t xml:space="preserve">financial</t>
  </si>
  <si>
    <t xml:space="preserve">RU000A102BT8</t>
  </si>
  <si>
    <t xml:space="preserve">ОФЗ 26236</t>
  </si>
  <si>
    <t xml:space="preserve">RU000A1038Z7</t>
  </si>
  <si>
    <t xml:space="preserve">ОФЗ 26237</t>
  </si>
  <si>
    <t xml:space="preserve">Стратегии:</t>
  </si>
  <si>
    <t xml:space="preserve">иконка карандаша для редактирования с таким же меню как при вводе новой стратегии, но в поля которые уже вставленны ранее сохарненные значения, которые можно изменить</t>
  </si>
  <si>
    <t xml:space="preserve">Полное название</t>
  </si>
  <si>
    <t xml:space="preserve">Название стратегии</t>
  </si>
  <si>
    <t xml:space="preserve">Номер</t>
  </si>
  <si>
    <t xml:space="preserve">Рынок:</t>
  </si>
  <si>
    <t xml:space="preserve">Инструмент:</t>
  </si>
  <si>
    <t xml:space="preserve">Комментарий:</t>
  </si>
  <si>
    <t xml:space="preserve">РФ Стандарт</t>
  </si>
  <si>
    <t xml:space="preserve">3S</t>
  </si>
  <si>
    <t xml:space="preserve">Россия</t>
  </si>
  <si>
    <t xml:space="preserve">РФ Концентированная</t>
  </si>
  <si>
    <t xml:space="preserve">4S</t>
  </si>
  <si>
    <t xml:space="preserve">РФ Облигации</t>
  </si>
  <si>
    <t xml:space="preserve">5S</t>
  </si>
  <si>
    <t xml:space="preserve">РФ ОФЗ</t>
  </si>
  <si>
    <t xml:space="preserve">6S</t>
  </si>
  <si>
    <t xml:space="preserve">США Стандарт</t>
  </si>
  <si>
    <t xml:space="preserve">1F</t>
  </si>
  <si>
    <t xml:space="preserve">США</t>
  </si>
  <si>
    <t xml:space="preserve">США Концентрированная</t>
  </si>
  <si>
    <t xml:space="preserve">2F</t>
  </si>
  <si>
    <t xml:space="preserve">США Бондс</t>
  </si>
  <si>
    <t xml:space="preserve">7F</t>
  </si>
  <si>
    <t xml:space="preserve">США Трежериз</t>
  </si>
  <si>
    <t xml:space="preserve">8F</t>
  </si>
  <si>
    <t xml:space="preserve">+</t>
  </si>
  <si>
    <t xml:space="preserve">добавить новую стратегию</t>
  </si>
  <si>
    <t xml:space="preserve">&lt;--- это кнопка создания новой стратегии, при нажатии выходит меню в одну строку</t>
  </si>
  <si>
    <t xml:space="preserve">Ввод новой стратегии:</t>
  </si>
  <si>
    <t xml:space="preserve">Название стратегии:</t>
  </si>
  <si>
    <t xml:space="preserve">Номер:</t>
  </si>
  <si>
    <t xml:space="preserve">&lt;--- кнопка подтверждения ввода стратегии. Когда все заполнил и нажал на кнопку. Она сохраняется и попадает в список стратегий</t>
  </si>
  <si>
    <t xml:space="preserve">комент</t>
  </si>
  <si>
    <t xml:space="preserve">Сверхагрессивный. </t>
  </si>
  <si>
    <t xml:space="preserve">Инвесторы ориентируются на доходность от +18% к ставке по депозитам и понимают, что стоимость их вложений может снизиться в пределах 60%. 1</t>
  </si>
  <si>
    <t xml:space="preserve">стратегия концентрированная акций</t>
  </si>
  <si>
    <t xml:space="preserve">Агрессивный.</t>
  </si>
  <si>
    <t xml:space="preserve">Этот тип предполагает высокую склонность к риску и большой опыт самостоятельной торговли на бирже. Агрессивный инвестор допускает сильную просадку портфеля в обмен на потенциальную доходность +13–18% к ставке по депозитам в крупных банках. При этом инвестор должен быть готов к риску в размере 35% вложенного капитала. </t>
  </si>
  <si>
    <t xml:space="preserve">стратегия стандарт акций</t>
  </si>
  <si>
    <t xml:space="preserve">Умеренно агрессивный.</t>
  </si>
  <si>
    <t xml:space="preserve">Означает готовность инвестора принять относительно высокий уровень риска и колебаний стоимости в кратко- и среднесрочной перспективе в обмен на потенциальную возможность получить доход порядка 20% годовых. Риск потери капитала — в пределах 25%. </t>
  </si>
  <si>
    <t xml:space="preserve">Рациональный. </t>
  </si>
  <si>
    <t xml:space="preserve">Это золотая середина. Инвесторы с таким профилем распределяют активы между стабильными и рискованными инструментами так, чтобы потенциальная доходность составляла +5–8% к ставке по вкладам в крупных банках, а капитал не снижался более чем на 15%. </t>
  </si>
  <si>
    <t xml:space="preserve">Умеренно консервативный.</t>
  </si>
  <si>
    <t xml:space="preserve">Подразумевает готовность принять разумный уровень риска в обмен на потенциальную возможность получить доход на уровне существующих процентных ставок по депозитам. Среди подходящих инструментов — ОФЗ и облигации крупных компаний. Допустимый риск — 10% изначальных вложений. </t>
  </si>
  <si>
    <t xml:space="preserve">ОФЗ+Муни+корпораты</t>
  </si>
  <si>
    <t xml:space="preserve">Консервативный.</t>
  </si>
  <si>
    <t xml:space="preserve">Главная цель — сохранение и защита капитала. Инвесторам с таким профилем подходят наиболее безопасные финансовые инструменты: депозиты и облигации федерального займа. Риски потери капитала — около 5% вложений. </t>
  </si>
  <si>
    <t xml:space="preserve">Только ОФЗ</t>
  </si>
  <si>
    <t xml:space="preserve">Риск потери капитала. 
Под риском понимается среднегодовая историческая макс просадка.</t>
  </si>
  <si>
    <t xml:space="preserve">Ориентировочная доходность.
Ожидаемая среднегодовая доходность.</t>
  </si>
  <si>
    <t xml:space="preserve">Максимально агрессивная стратегия с низкой диверсификацией, с высоким риском и с макимальным потенциалом доходности.
100% портфеля в акциях. Сильная конетрация (низкая дивересификация)</t>
  </si>
  <si>
    <t xml:space="preserve">Подразумевает готовность принять разумный уровень риска в обмен на потенциальную возможность получить доход на уровне существующих процентных ставок по депозитам. До 100% портфеля — ОФЗ, муниципальные облигации и корпоративные облигации. </t>
  </si>
  <si>
    <t xml:space="preserve">Главная цель — сохранение и защита капитала. Инвесторам с таким профилем подходят наиболее безопасные финансовые инструменты: депозиты и облигации федерального займа. 
До 100% - государтственные облигации федерального займа РФ</t>
  </si>
  <si>
    <t xml:space="preserve">1Y</t>
  </si>
  <si>
    <t xml:space="preserve">https://cbr.ru/hd_base/zcyc_params/zcyc/</t>
  </si>
  <si>
    <t xml:space="preserve">Продумать как происходит ребалансировка на разных портфлелях</t>
  </si>
  <si>
    <t xml:space="preserve">Интрефейс</t>
  </si>
  <si>
    <t xml:space="preserve">ОФЗ</t>
  </si>
  <si>
    <t xml:space="preserve">корп</t>
  </si>
  <si>
    <t xml:space="preserve">property</t>
  </si>
  <si>
    <t xml:space="preserve">period</t>
  </si>
  <si>
    <t xml:space="preserve">RUGBITR5Y.INDX</t>
  </si>
  <si>
    <t xml:space="preserve">RUCBTRA5YNS.INDX</t>
  </si>
  <si>
    <t xml:space="preserve">RUCBTR5YNS.INDX</t>
  </si>
  <si>
    <t xml:space="preserve">IMOEX.INDX</t>
  </si>
  <si>
    <t xml:space="preserve">Compound return</t>
  </si>
  <si>
    <t xml:space="preserve">YTD</t>
  </si>
  <si>
    <t xml:space="preserve">CAGR</t>
  </si>
  <si>
    <t xml:space="preserve">1 years</t>
  </si>
  <si>
    <t xml:space="preserve">5 years</t>
  </si>
  <si>
    <t xml:space="preserve">10 years</t>
  </si>
  <si>
    <t xml:space="preserve">4 years, 8 months</t>
  </si>
  <si>
    <t xml:space="preserve">Annualized mean return</t>
  </si>
  <si>
    <t xml:space="preserve">Dividend yield</t>
  </si>
  <si>
    <t xml:space="preserve">LTM</t>
  </si>
  <si>
    <t xml:space="preserve">Risk</t>
  </si>
  <si>
    <t xml:space="preserve">CVAR</t>
  </si>
  <si>
    <t xml:space="preserve">Max drawdowns</t>
  </si>
  <si>
    <t xml:space="preserve">Sharpe ratio (risk free rate: 5.00)</t>
  </si>
  <si>
    <t xml:space="preserve">1. Загружаем портфель клиента</t>
  </si>
  <si>
    <t xml:space="preserve">2. Проверяем позиции которые есть в ПА (портфеле автоследования)</t>
  </si>
  <si>
    <t xml:space="preserve">2. Сопостовляем 2 портфеля</t>
  </si>
  <si>
    <t xml:space="preserve">Портфель:</t>
  </si>
  <si>
    <t xml:space="preserve">Портфель автоследования:</t>
  </si>
  <si>
    <t xml:space="preserve">шаг 1</t>
  </si>
  <si>
    <t xml:space="preserve">шаг 2</t>
  </si>
  <si>
    <t xml:space="preserve">шаг 3</t>
  </si>
  <si>
    <t xml:space="preserve">шаг 4</t>
  </si>
  <si>
    <t xml:space="preserve">Позиции на покупку:</t>
  </si>
  <si>
    <t xml:space="preserve">Позиции в денежном рынке:</t>
  </si>
  <si>
    <t xml:space="preserve">rates</t>
  </si>
  <si>
    <t xml:space="preserve">SECID</t>
  </si>
  <si>
    <t xml:space="preserve">SHORTNAME</t>
  </si>
  <si>
    <t xml:space="preserve">NAME</t>
  </si>
  <si>
    <t xml:space="preserve">TYPENAME</t>
  </si>
  <si>
    <t xml:space="preserve">PRIMARY_BOARDID</t>
  </si>
  <si>
    <t xml:space="preserve">EMITENTNAME</t>
  </si>
  <si>
    <t xml:space="preserve">INDEX_IMOEX</t>
  </si>
  <si>
    <t xml:space="preserve">ABIO</t>
  </si>
  <si>
    <t xml:space="preserve">iАРТГЕН ао</t>
  </si>
  <si>
    <t xml:space="preserve">ПАО "Артген"</t>
  </si>
  <si>
    <t xml:space="preserve">Акции обыкновенные</t>
  </si>
  <si>
    <t xml:space="preserve">RU000A0JNAB6</t>
  </si>
  <si>
    <t xml:space="preserve">TQBR</t>
  </si>
  <si>
    <t xml:space="preserve">Публичное акционерное общество "Артген биотех"</t>
  </si>
  <si>
    <t xml:space="preserve">ABRD</t>
  </si>
  <si>
    <t xml:space="preserve">АбрауДюрсо</t>
  </si>
  <si>
    <t xml:space="preserve">Абрау-Дюрсо ПАО ао</t>
  </si>
  <si>
    <t xml:space="preserve">RU000A0JS5T7</t>
  </si>
  <si>
    <t xml:space="preserve">Публичное акционерное общество "Абрау – Дюрсо"</t>
  </si>
  <si>
    <t xml:space="preserve">ACKO</t>
  </si>
  <si>
    <t xml:space="preserve">АСКО ао</t>
  </si>
  <si>
    <t xml:space="preserve">АСКО ПАО ао</t>
  </si>
  <si>
    <t xml:space="preserve">RU000A0JXS91</t>
  </si>
  <si>
    <t xml:space="preserve">Публичное акционерное общество "АСКО"</t>
  </si>
  <si>
    <t xml:space="preserve">AFKS</t>
  </si>
  <si>
    <t xml:space="preserve">Система ао</t>
  </si>
  <si>
    <t xml:space="preserve">АФК "Система" ПАО ао</t>
  </si>
  <si>
    <t xml:space="preserve">RU000A0DQZE3</t>
  </si>
  <si>
    <t xml:space="preserve">Публичное акционерное общество "Акционерная финансовая корпорация "Система"</t>
  </si>
  <si>
    <t xml:space="preserve">AFLT</t>
  </si>
  <si>
    <t xml:space="preserve">Аэрофлот</t>
  </si>
  <si>
    <t xml:space="preserve">Аэрофлот-росс.авиалин(ПАО)ао</t>
  </si>
  <si>
    <t xml:space="preserve">RU0009062285</t>
  </si>
  <si>
    <t xml:space="preserve">Публичное акционерное общество "Аэрофлот – российские авиалинии"</t>
  </si>
  <si>
    <t xml:space="preserve">AGRO</t>
  </si>
  <si>
    <t xml:space="preserve">AGRO-гдр</t>
  </si>
  <si>
    <t xml:space="preserve">ГДР ROS AGRO PLC ORD SHS</t>
  </si>
  <si>
    <t xml:space="preserve">DR на иностранные акции</t>
  </si>
  <si>
    <t xml:space="preserve">US7496552057</t>
  </si>
  <si>
    <t xml:space="preserve">ROS AGRO PLC</t>
  </si>
  <si>
    <t xml:space="preserve">AKRN</t>
  </si>
  <si>
    <t xml:space="preserve">Акрон</t>
  </si>
  <si>
    <t xml:space="preserve">Акрон ПАО ао</t>
  </si>
  <si>
    <t xml:space="preserve">RU0009028674</t>
  </si>
  <si>
    <t xml:space="preserve">Публичное акционерное общество "Акрон"</t>
  </si>
  <si>
    <t xml:space="preserve">ALRS</t>
  </si>
  <si>
    <t xml:space="preserve">АЛРОСА ао</t>
  </si>
  <si>
    <t xml:space="preserve">АЛРОСА ПАО ао</t>
  </si>
  <si>
    <t xml:space="preserve">RU0007252813</t>
  </si>
  <si>
    <t xml:space="preserve">Акционерная компания "АЛРОСА" (публичное акционерное общество)</t>
  </si>
  <si>
    <t xml:space="preserve">AMEZ</t>
  </si>
  <si>
    <t xml:space="preserve">АшинскийМЗ</t>
  </si>
  <si>
    <t xml:space="preserve">Ашинский метзавод ПАО ао</t>
  </si>
  <si>
    <t xml:space="preserve">RU000A0B88G6</t>
  </si>
  <si>
    <t xml:space="preserve">Публичное акционерное общество "Ашинский металлургический завод"</t>
  </si>
  <si>
    <t xml:space="preserve">APRI</t>
  </si>
  <si>
    <t xml:space="preserve">АПРИ</t>
  </si>
  <si>
    <t xml:space="preserve">RU000A108LJ5</t>
  </si>
  <si>
    <t xml:space="preserve">Публичное акционерное общество "АПРИ"</t>
  </si>
  <si>
    <t xml:space="preserve">APTK</t>
  </si>
  <si>
    <t xml:space="preserve">Аптеки36и6</t>
  </si>
  <si>
    <t xml:space="preserve">ПАО "Аптечная сеть 36,6" ао</t>
  </si>
  <si>
    <t xml:space="preserve">RU0008081765</t>
  </si>
  <si>
    <t xml:space="preserve">Публичное акционерное общество "Аптечная сеть 36,6"</t>
  </si>
  <si>
    <t xml:space="preserve">AQUA</t>
  </si>
  <si>
    <t xml:space="preserve">ИНАРКТИКА</t>
  </si>
  <si>
    <t xml:space="preserve">ПАО ИНАРКТИКА</t>
  </si>
  <si>
    <t xml:space="preserve">RU000A0JQTS3</t>
  </si>
  <si>
    <t xml:space="preserve">Публичное  акционерное общество "ИНАРКТИКА"</t>
  </si>
  <si>
    <t xml:space="preserve">ARSA</t>
  </si>
  <si>
    <t xml:space="preserve">Арсагера</t>
  </si>
  <si>
    <t xml:space="preserve">УК Арсагера ПАО-ао</t>
  </si>
  <si>
    <t xml:space="preserve">RU000A0JP0Q7</t>
  </si>
  <si>
    <t xml:space="preserve">публичное акционерное общество "Управляющая компания "Арсагера"</t>
  </si>
  <si>
    <t xml:space="preserve">ASSB</t>
  </si>
  <si>
    <t xml:space="preserve">АстрЭнСб</t>
  </si>
  <si>
    <t xml:space="preserve">"Астраханская ЭСК" ПАО</t>
  </si>
  <si>
    <t xml:space="preserve">RU000A0D8MM8</t>
  </si>
  <si>
    <t xml:space="preserve">Публичное акционерное общество "Астраханская энергосбытовая компания"</t>
  </si>
  <si>
    <t xml:space="preserve">Группа Астра ао</t>
  </si>
  <si>
    <t xml:space="preserve">Публичное акционерное общество Группа Астра</t>
  </si>
  <si>
    <t xml:space="preserve">AVAN</t>
  </si>
  <si>
    <t xml:space="preserve">Авангрд-ао</t>
  </si>
  <si>
    <t xml:space="preserve">АКБ "АВАНГАРД" ПАО ао</t>
  </si>
  <si>
    <t xml:space="preserve">RU000A0DM7B3</t>
  </si>
  <si>
    <t xml:space="preserve">Акционерный Коммерческий банк "АВАНГАРД" - публичное акционерное общество</t>
  </si>
  <si>
    <t xml:space="preserve">BANE</t>
  </si>
  <si>
    <t xml:space="preserve">Башнефт ао</t>
  </si>
  <si>
    <t xml:space="preserve">Башнефть АНК ао</t>
  </si>
  <si>
    <t xml:space="preserve">RU0007976957</t>
  </si>
  <si>
    <t xml:space="preserve">Публичное акционерное общество "Акционерная нефтяная Компания "Башнефть"</t>
  </si>
  <si>
    <t xml:space="preserve">Башнефть АНК ап</t>
  </si>
  <si>
    <t xml:space="preserve">Акции привилегированные</t>
  </si>
  <si>
    <t xml:space="preserve">НоваБев Групп ПАО ао</t>
  </si>
  <si>
    <t xml:space="preserve">Публичное акционерное общество "НоваБев Групп"</t>
  </si>
  <si>
    <t xml:space="preserve">BISVP</t>
  </si>
  <si>
    <t xml:space="preserve">БашИнСв ап</t>
  </si>
  <si>
    <t xml:space="preserve">Башинформсвязь(ПАО) ап</t>
  </si>
  <si>
    <t xml:space="preserve">RU0009100176</t>
  </si>
  <si>
    <t xml:space="preserve">Публичное акционерное общество "Башинформсвязь"</t>
  </si>
  <si>
    <t xml:space="preserve">BLNG</t>
  </si>
  <si>
    <t xml:space="preserve">Белон ао</t>
  </si>
  <si>
    <t xml:space="preserve">Белон ОАО ао</t>
  </si>
  <si>
    <t xml:space="preserve">RU000A0J2QG8</t>
  </si>
  <si>
    <t xml:space="preserve">Открытое акционерное общество "Белон"</t>
  </si>
  <si>
    <t xml:space="preserve">BRZL</t>
  </si>
  <si>
    <t xml:space="preserve">БурЗолото</t>
  </si>
  <si>
    <t xml:space="preserve">Бурятзолото ПАО ао</t>
  </si>
  <si>
    <t xml:space="preserve">RU0009288658</t>
  </si>
  <si>
    <t xml:space="preserve">Публичное акционерное общество "Бурятзолото"</t>
  </si>
  <si>
    <t xml:space="preserve">ПАО "Банк "Санкт-Петербург" ао</t>
  </si>
  <si>
    <t xml:space="preserve">ПУБЛИЧНОЕ АКЦИОНЕРНОЕ ОБЩЕСТВО "БАНК "САНКТ-ПЕТЕРБУРГ"</t>
  </si>
  <si>
    <t xml:space="preserve">BSPBP</t>
  </si>
  <si>
    <t xml:space="preserve">БСП ап</t>
  </si>
  <si>
    <t xml:space="preserve">Банк Санкт-Петербург ап</t>
  </si>
  <si>
    <t xml:space="preserve">RU000A0JP0U9</t>
  </si>
  <si>
    <t xml:space="preserve">CARM</t>
  </si>
  <si>
    <t xml:space="preserve">СТГ</t>
  </si>
  <si>
    <t xml:space="preserve">СТГ ао</t>
  </si>
  <si>
    <t xml:space="preserve">RU000A105NV2</t>
  </si>
  <si>
    <t xml:space="preserve">Публичное акционерное общество "СмартТехГрупп"</t>
  </si>
  <si>
    <t xml:space="preserve">CBOM</t>
  </si>
  <si>
    <t xml:space="preserve">МКБ ао</t>
  </si>
  <si>
    <t xml:space="preserve">"МКБ" ПАО ао</t>
  </si>
  <si>
    <t xml:space="preserve">RU000A0JUG31</t>
  </si>
  <si>
    <t xml:space="preserve">"МОСКОВСКИЙ КРЕДИТНЫЙ БАНК" (публичное акционерное общество)</t>
  </si>
  <si>
    <t xml:space="preserve">CHGZ</t>
  </si>
  <si>
    <t xml:space="preserve">РН-ЗапСиб</t>
  </si>
  <si>
    <t xml:space="preserve">РН-Западная Сибирь ПАО ао</t>
  </si>
  <si>
    <t xml:space="preserve">RU0009082291</t>
  </si>
  <si>
    <t xml:space="preserve">Публичное акционерное общество "РН-Западная Сибирь"</t>
  </si>
  <si>
    <t xml:space="preserve">CHKZ</t>
  </si>
  <si>
    <t xml:space="preserve">ЧКПЗ ао</t>
  </si>
  <si>
    <t xml:space="preserve">"ЧКПЗ" ПАО ао</t>
  </si>
  <si>
    <t xml:space="preserve">RU000A0JNST0</t>
  </si>
  <si>
    <t xml:space="preserve">Публичное акционерное общество "Челябинский кузнечно-прессовый завод"</t>
  </si>
  <si>
    <t xml:space="preserve">CHMF</t>
  </si>
  <si>
    <t xml:space="preserve">СевСт-ао</t>
  </si>
  <si>
    <t xml:space="preserve">Северсталь (ПАО)ао</t>
  </si>
  <si>
    <t xml:space="preserve">RU0009046510</t>
  </si>
  <si>
    <t xml:space="preserve">Публичное акционерное общество "Северсталь"</t>
  </si>
  <si>
    <t xml:space="preserve">CHMK</t>
  </si>
  <si>
    <t xml:space="preserve">ЧМК ао</t>
  </si>
  <si>
    <t xml:space="preserve">"ЧМК" ПАО ао</t>
  </si>
  <si>
    <t xml:space="preserve">RU0007665170</t>
  </si>
  <si>
    <t xml:space="preserve">Публичное акционерное общество "Челябинский металлургический комбинат"</t>
  </si>
  <si>
    <t xml:space="preserve">CIAN</t>
  </si>
  <si>
    <t xml:space="preserve">CIAN-адр</t>
  </si>
  <si>
    <t xml:space="preserve">АДР Cian PLC ORD SHS</t>
  </si>
  <si>
    <t xml:space="preserve">US83418T1088</t>
  </si>
  <si>
    <t xml:space="preserve">Cian PLC</t>
  </si>
  <si>
    <t xml:space="preserve">CNTL</t>
  </si>
  <si>
    <t xml:space="preserve">Телеграф</t>
  </si>
  <si>
    <t xml:space="preserve">"Центральный Телеграф" ПАО ао</t>
  </si>
  <si>
    <t xml:space="preserve">RU0007665147</t>
  </si>
  <si>
    <t xml:space="preserve">Публичное акционерное общество "Центральный телеграф"</t>
  </si>
  <si>
    <t xml:space="preserve">CNTLP</t>
  </si>
  <si>
    <t xml:space="preserve">Телеграф-п</t>
  </si>
  <si>
    <t xml:space="preserve">"Центральный Телеграф" ПАО ап</t>
  </si>
  <si>
    <t xml:space="preserve">RU0007665139</t>
  </si>
  <si>
    <t xml:space="preserve">DATA</t>
  </si>
  <si>
    <t xml:space="preserve">iАренадата</t>
  </si>
  <si>
    <t xml:space="preserve">Группа Аренадата</t>
  </si>
  <si>
    <t xml:space="preserve">RU000A108ZR8</t>
  </si>
  <si>
    <t xml:space="preserve">Публичное акционерное общество "Группа Аренадата"</t>
  </si>
  <si>
    <t xml:space="preserve">DELI</t>
  </si>
  <si>
    <t xml:space="preserve">iКаршеринг</t>
  </si>
  <si>
    <t xml:space="preserve">Каршеринг Руссия ао</t>
  </si>
  <si>
    <t xml:space="preserve">RU000A107J11</t>
  </si>
  <si>
    <t xml:space="preserve">Публичное акционерное общество "Каршеринг Руссия"</t>
  </si>
  <si>
    <t xml:space="preserve">DIAS</t>
  </si>
  <si>
    <t xml:space="preserve">iДиасофт</t>
  </si>
  <si>
    <t xml:space="preserve">Диасофт ао</t>
  </si>
  <si>
    <t xml:space="preserve">RU000A107ER5</t>
  </si>
  <si>
    <t xml:space="preserve">Публичное акционерное общество "Диасофт"</t>
  </si>
  <si>
    <t xml:space="preserve">DIOD</t>
  </si>
  <si>
    <t xml:space="preserve">ЗаводДИОД</t>
  </si>
  <si>
    <t xml:space="preserve">Завод ДИОД ПАО ао</t>
  </si>
  <si>
    <t xml:space="preserve">RU000A0JQWC1</t>
  </si>
  <si>
    <t xml:space="preserve">Публичное акционерное общество Завод экологической техники и экопитания "ДИОД"</t>
  </si>
  <si>
    <t xml:space="preserve">DSKY</t>
  </si>
  <si>
    <t xml:space="preserve">ДетскийМир</t>
  </si>
  <si>
    <t xml:space="preserve">ПАО Детский мир</t>
  </si>
  <si>
    <t xml:space="preserve">RU000A0JSQ90</t>
  </si>
  <si>
    <t xml:space="preserve">Публичное акционерное общество "Детский мир"</t>
  </si>
  <si>
    <t xml:space="preserve">DVEC</t>
  </si>
  <si>
    <t xml:space="preserve">ДЭК ао</t>
  </si>
  <si>
    <t xml:space="preserve">"ДЭК" ПАО ао</t>
  </si>
  <si>
    <t xml:space="preserve">RU000A0JP2W1</t>
  </si>
  <si>
    <t xml:space="preserve">Публичное акционерное общество "Дальневосточная энергетическая компания"</t>
  </si>
  <si>
    <t xml:space="preserve">DZRD</t>
  </si>
  <si>
    <t xml:space="preserve">ДонскЗР</t>
  </si>
  <si>
    <t xml:space="preserve">Донской завод радиодеталей ао</t>
  </si>
  <si>
    <t xml:space="preserve">RU000A0JQW11</t>
  </si>
  <si>
    <t xml:space="preserve">Открытое акционерное общество "Донской завод радиодеталей"</t>
  </si>
  <si>
    <t xml:space="preserve">DZRDP</t>
  </si>
  <si>
    <t xml:space="preserve">ДонскЗР п</t>
  </si>
  <si>
    <t xml:space="preserve">Донской завод радиодеталей ап</t>
  </si>
  <si>
    <t xml:space="preserve">RU000A0JQW29</t>
  </si>
  <si>
    <t xml:space="preserve">EELT</t>
  </si>
  <si>
    <t xml:space="preserve">ЕвроЭлтех</t>
  </si>
  <si>
    <t xml:space="preserve">"ЕвропЭлектротехника" ПАО ао</t>
  </si>
  <si>
    <t xml:space="preserve">RU000A0JWW54</t>
  </si>
  <si>
    <t xml:space="preserve">Публичное акционерное общество "Европейская Электротехника"</t>
  </si>
  <si>
    <t xml:space="preserve">ELFV</t>
  </si>
  <si>
    <t xml:space="preserve">ЭЛ5Энер ао</t>
  </si>
  <si>
    <t xml:space="preserve">"ЭЛ5-Энерго" ПАО</t>
  </si>
  <si>
    <t xml:space="preserve">RU000A0F5UN3</t>
  </si>
  <si>
    <t xml:space="preserve">Публичное акционерное общество "ЭЛ5-Энерго"</t>
  </si>
  <si>
    <t xml:space="preserve">ELMT</t>
  </si>
  <si>
    <t xml:space="preserve">Элемент</t>
  </si>
  <si>
    <t xml:space="preserve">RU000A102093</t>
  </si>
  <si>
    <t xml:space="preserve">Публичное акционерное общество "Элемент"</t>
  </si>
  <si>
    <t xml:space="preserve">ENPG</t>
  </si>
  <si>
    <t xml:space="preserve">ЭН+ГРУП ао</t>
  </si>
  <si>
    <t xml:space="preserve">МКПАО ЭН+ ГРУП ао</t>
  </si>
  <si>
    <t xml:space="preserve">RU000A100K72</t>
  </si>
  <si>
    <t xml:space="preserve">Международная компания публичное акционерное общество "ЭН+ ГРУП"</t>
  </si>
  <si>
    <t xml:space="preserve">ETLN</t>
  </si>
  <si>
    <t xml:space="preserve">ETLN-гдр</t>
  </si>
  <si>
    <t xml:space="preserve">ГДР ETALON GROUP PLC ORD SHS</t>
  </si>
  <si>
    <t xml:space="preserve">US29760G1031</t>
  </si>
  <si>
    <t xml:space="preserve">ETALON GROUP PLC</t>
  </si>
  <si>
    <t xml:space="preserve">EUTR</t>
  </si>
  <si>
    <t xml:space="preserve">ЕвроТранс</t>
  </si>
  <si>
    <t xml:space="preserve">ЕвроТранс ао</t>
  </si>
  <si>
    <t xml:space="preserve">RU000A1002V2</t>
  </si>
  <si>
    <t xml:space="preserve">Публичное акционерное общество "ЕвроТранс"</t>
  </si>
  <si>
    <t xml:space="preserve">FEES</t>
  </si>
  <si>
    <t xml:space="preserve">Россети</t>
  </si>
  <si>
    <t xml:space="preserve">"ФСК - Россети" ПАО</t>
  </si>
  <si>
    <t xml:space="preserve">RU000A0JPNN9</t>
  </si>
  <si>
    <t xml:space="preserve">Публичное акционерное общество "Федеральная сетевая компания - Россети"</t>
  </si>
  <si>
    <t xml:space="preserve">FESH</t>
  </si>
  <si>
    <t xml:space="preserve">ДВМП ао</t>
  </si>
  <si>
    <t xml:space="preserve">ДВ морское пароходство ПАО ао</t>
  </si>
  <si>
    <t xml:space="preserve">RU0008992318</t>
  </si>
  <si>
    <t xml:space="preserve">Публичное акционерное общество "Дальневосточное морское пароходство"</t>
  </si>
  <si>
    <t xml:space="preserve">FIXP</t>
  </si>
  <si>
    <t xml:space="preserve">FIXP-гдр</t>
  </si>
  <si>
    <t xml:space="preserve">ГДР FixPrice Group PLC ORD SHS</t>
  </si>
  <si>
    <t xml:space="preserve">US33835G2057</t>
  </si>
  <si>
    <t xml:space="preserve">FIX PRICE GROUP PLC</t>
  </si>
  <si>
    <t xml:space="preserve">FLOT</t>
  </si>
  <si>
    <t xml:space="preserve">Совкомфлот</t>
  </si>
  <si>
    <t xml:space="preserve">Совкомфлот ао</t>
  </si>
  <si>
    <t xml:space="preserve">RU000A0JXNU8</t>
  </si>
  <si>
    <t xml:space="preserve">Публичное акционерное общество "Современный коммерческий флот"</t>
  </si>
  <si>
    <t xml:space="preserve">GAZA</t>
  </si>
  <si>
    <t xml:space="preserve">ГАЗ ао</t>
  </si>
  <si>
    <t xml:space="preserve">ГАЗ ПАО ао</t>
  </si>
  <si>
    <t xml:space="preserve">RU0009034268</t>
  </si>
  <si>
    <t xml:space="preserve">Публичное акционерное общество "ГАЗ"</t>
  </si>
  <si>
    <t xml:space="preserve">GAZAP</t>
  </si>
  <si>
    <t xml:space="preserve">ГАЗ ап</t>
  </si>
  <si>
    <t xml:space="preserve">ГАЗ ПАО ап</t>
  </si>
  <si>
    <t xml:space="preserve">RU000A0ZYHF5</t>
  </si>
  <si>
    <t xml:space="preserve">GAZC</t>
  </si>
  <si>
    <t xml:space="preserve">ГАЗКОН-ао</t>
  </si>
  <si>
    <t xml:space="preserve">ГАЗКОН (ПАО) ао</t>
  </si>
  <si>
    <t xml:space="preserve">RU000A0JQG86</t>
  </si>
  <si>
    <t xml:space="preserve">Публичное акционерное общество "ГАЗКОН"</t>
  </si>
  <si>
    <t xml:space="preserve">GAZP</t>
  </si>
  <si>
    <t xml:space="preserve">ГАЗПРОМ ао</t>
  </si>
  <si>
    <t xml:space="preserve">"Газпром" (ПАО) ао</t>
  </si>
  <si>
    <t xml:space="preserve">RU0007661625</t>
  </si>
  <si>
    <t xml:space="preserve">Публичное акционерное общество "Газпром"</t>
  </si>
  <si>
    <t xml:space="preserve">GAZS</t>
  </si>
  <si>
    <t xml:space="preserve">ГАЗ-сервис</t>
  </si>
  <si>
    <t xml:space="preserve">ГАЗ-сервис (ПАО) ао</t>
  </si>
  <si>
    <t xml:space="preserve">RU000A0JQG78</t>
  </si>
  <si>
    <t xml:space="preserve">Публичное акционерное общество "ГАЗ-сервис"</t>
  </si>
  <si>
    <t xml:space="preserve">GAZT</t>
  </si>
  <si>
    <t xml:space="preserve">ГАЗ-Тек ао</t>
  </si>
  <si>
    <t xml:space="preserve">ГАЗ-Тек ПАО ао</t>
  </si>
  <si>
    <t xml:space="preserve">RU000A0JS199</t>
  </si>
  <si>
    <t xml:space="preserve">Публичное акционерное общество "ГАЗ-Тек"</t>
  </si>
  <si>
    <t xml:space="preserve">GCHE</t>
  </si>
  <si>
    <t xml:space="preserve">ЧеркизГ-ао</t>
  </si>
  <si>
    <t xml:space="preserve">Группа Черкизово ПАО-ао</t>
  </si>
  <si>
    <t xml:space="preserve">RU000A0JL4R1</t>
  </si>
  <si>
    <t xml:space="preserve">Публичное акционерное общество "Группа Черкизово"</t>
  </si>
  <si>
    <t xml:space="preserve">GECO</t>
  </si>
  <si>
    <t xml:space="preserve">iГЕНЕТИКО</t>
  </si>
  <si>
    <t xml:space="preserve">ЦГРМ ГЕНЕТИКО ао</t>
  </si>
  <si>
    <t xml:space="preserve">RU000A105BN4</t>
  </si>
  <si>
    <t xml:space="preserve">Публичное акционерное общество "Центр Генетики и Репродуктивной Медицины "ГЕНЕТИКО"</t>
  </si>
  <si>
    <t xml:space="preserve">GEMA</t>
  </si>
  <si>
    <t xml:space="preserve">iММЦБ ао</t>
  </si>
  <si>
    <t xml:space="preserve">ПАО ММЦБ ао</t>
  </si>
  <si>
    <t xml:space="preserve">RU000A100GC7</t>
  </si>
  <si>
    <t xml:space="preserve">Публичное акционерное общество  "Международный Медицинский Центр Обработки и Криохранения Биоматериалов"</t>
  </si>
  <si>
    <t xml:space="preserve">GEMC</t>
  </si>
  <si>
    <t xml:space="preserve">МКПАО ЮМГ</t>
  </si>
  <si>
    <t xml:space="preserve">Юнайтед Медикал Груп ПАО</t>
  </si>
  <si>
    <t xml:space="preserve">RU000A107JE2</t>
  </si>
  <si>
    <t xml:space="preserve">Международная Компания Публичное Акционерное Общество Юнайтед Медикал Груп</t>
  </si>
  <si>
    <t xml:space="preserve">GMKN</t>
  </si>
  <si>
    <t xml:space="preserve">ГМКНорНик</t>
  </si>
  <si>
    <t xml:space="preserve">ГМК "Нор.Никель" ПАО ао</t>
  </si>
  <si>
    <t xml:space="preserve">RU0007288411</t>
  </si>
  <si>
    <t xml:space="preserve">Публичное акционерное общество "Горно-металлургическая компания "Норильский никель"</t>
  </si>
  <si>
    <t xml:space="preserve">GTRK</t>
  </si>
  <si>
    <t xml:space="preserve">ГТМ ао</t>
  </si>
  <si>
    <t xml:space="preserve">ПАО "ГТМ" ао</t>
  </si>
  <si>
    <t xml:space="preserve">RU000A0ZYD22</t>
  </si>
  <si>
    <t xml:space="preserve">Публичное акционерное общество "ГЛОБАЛТРАК МЕНЕДЖМЕНТ"</t>
  </si>
  <si>
    <t xml:space="preserve">МКПАО Хэдхантер</t>
  </si>
  <si>
    <t xml:space="preserve">Международная компания публичное акционерное общество "Хэдхантер"</t>
  </si>
  <si>
    <t xml:space="preserve">HIMCP</t>
  </si>
  <si>
    <t xml:space="preserve">Химпром ап</t>
  </si>
  <si>
    <t xml:space="preserve">Химпром ПАО ап</t>
  </si>
  <si>
    <t xml:space="preserve">RU0009099006</t>
  </si>
  <si>
    <t xml:space="preserve">Публичное акционерное общество "Химпром"</t>
  </si>
  <si>
    <t xml:space="preserve">HNFG</t>
  </si>
  <si>
    <t xml:space="preserve">ХЭНДЕРСОН</t>
  </si>
  <si>
    <t xml:space="preserve">ХЭНДЕРСОН ао</t>
  </si>
  <si>
    <t xml:space="preserve">RU000A106XF2</t>
  </si>
  <si>
    <t xml:space="preserve">ПУБЛИЧНОЕ АКЦИОНЕРНОЕ ОБЩЕСТВО ХЭНДЕРСОН ФЭШН ГРУПП</t>
  </si>
  <si>
    <t xml:space="preserve">HYDR</t>
  </si>
  <si>
    <t xml:space="preserve">РусГидро</t>
  </si>
  <si>
    <t xml:space="preserve">ПАО "РусГидро"</t>
  </si>
  <si>
    <t xml:space="preserve">RU000A0JPKH7</t>
  </si>
  <si>
    <t xml:space="preserve">Публичное акционерное общество "Федеральная гидрогенерирующая компания - РусГидро"</t>
  </si>
  <si>
    <t xml:space="preserve">IGST</t>
  </si>
  <si>
    <t xml:space="preserve">Ижсталь2ао</t>
  </si>
  <si>
    <t xml:space="preserve">Ижсталь ПАО ао 2в.</t>
  </si>
  <si>
    <t xml:space="preserve">RU0002155292</t>
  </si>
  <si>
    <t xml:space="preserve">Публичное акционерное общество "Ижсталь"</t>
  </si>
  <si>
    <t xml:space="preserve">IGSTP</t>
  </si>
  <si>
    <t xml:space="preserve">Ижсталь ап</t>
  </si>
  <si>
    <t xml:space="preserve">Ижсталь ПАО ап</t>
  </si>
  <si>
    <t xml:space="preserve">RU0002155300</t>
  </si>
  <si>
    <t xml:space="preserve">INGR</t>
  </si>
  <si>
    <t xml:space="preserve">ИНГРАД ао</t>
  </si>
  <si>
    <t xml:space="preserve">ИНГРАД ПАО ао</t>
  </si>
  <si>
    <t xml:space="preserve">RU000A0DJ9B4</t>
  </si>
  <si>
    <t xml:space="preserve">Публичное акционерное общество "ИНГРАД"</t>
  </si>
  <si>
    <t xml:space="preserve">"Интер РАО" ПАО ао</t>
  </si>
  <si>
    <t xml:space="preserve">Публичное акционерное общество "Интер РАО ЕЭС"</t>
  </si>
  <si>
    <t xml:space="preserve">IRKT</t>
  </si>
  <si>
    <t xml:space="preserve">Яковлев-3</t>
  </si>
  <si>
    <t xml:space="preserve">"Яковлев" ПАО ак.об.-3</t>
  </si>
  <si>
    <t xml:space="preserve">RU0006752979</t>
  </si>
  <si>
    <t xml:space="preserve">Публичное акционерное общество "Яковлев"</t>
  </si>
  <si>
    <t xml:space="preserve">IVAT</t>
  </si>
  <si>
    <t xml:space="preserve">iИВА</t>
  </si>
  <si>
    <t xml:space="preserve">ПАО ИВА ао</t>
  </si>
  <si>
    <t xml:space="preserve">RU000A108GD8</t>
  </si>
  <si>
    <t xml:space="preserve">Публичное акционерное общество "ИВА"</t>
  </si>
  <si>
    <t xml:space="preserve">JNOS</t>
  </si>
  <si>
    <t xml:space="preserve">Славн-ЯНОС</t>
  </si>
  <si>
    <t xml:space="preserve">Славнефть-ЯНОС (ПАО) ао</t>
  </si>
  <si>
    <t xml:space="preserve">RU0009100895</t>
  </si>
  <si>
    <t xml:space="preserve">Публичное акционерное общество "Славнефть-Ярославнефтеоргсинтез"</t>
  </si>
  <si>
    <t xml:space="preserve">JNOSP</t>
  </si>
  <si>
    <t xml:space="preserve">Слав-ЯНОСп</t>
  </si>
  <si>
    <t xml:space="preserve">Славнефть-ЯНОС (ПАО) ап</t>
  </si>
  <si>
    <t xml:space="preserve">RU0009101927</t>
  </si>
  <si>
    <t xml:space="preserve">KAZT</t>
  </si>
  <si>
    <t xml:space="preserve">Куйбазот</t>
  </si>
  <si>
    <t xml:space="preserve">Куйбышевазот ПАО ао</t>
  </si>
  <si>
    <t xml:space="preserve">RU000A0B9BV2</t>
  </si>
  <si>
    <t xml:space="preserve">Публичное акционерное общество "КуйбышевАзот"</t>
  </si>
  <si>
    <t xml:space="preserve">KAZTP</t>
  </si>
  <si>
    <t xml:space="preserve">Куйбазот-п</t>
  </si>
  <si>
    <t xml:space="preserve">Куйбышевазот ПАО ап</t>
  </si>
  <si>
    <t xml:space="preserve">RU000A0B9BW0</t>
  </si>
  <si>
    <t xml:space="preserve">KBSB</t>
  </si>
  <si>
    <t xml:space="preserve">ТНСэКубань</t>
  </si>
  <si>
    <t xml:space="preserve">ТНС энерго Кубань ПАО ао</t>
  </si>
  <si>
    <t xml:space="preserve">RU000A0JNJ11</t>
  </si>
  <si>
    <t xml:space="preserve">Публичное акционерное общество "ТНС энерго Кубань"</t>
  </si>
  <si>
    <t xml:space="preserve">KCHE</t>
  </si>
  <si>
    <t xml:space="preserve">КамчатЭ ао</t>
  </si>
  <si>
    <t xml:space="preserve">Камчатскэнерго ПАО ао</t>
  </si>
  <si>
    <t xml:space="preserve">RU0006753498</t>
  </si>
  <si>
    <t xml:space="preserve">Публичное акционерное общество энергетики и электрификации "Камчатскэнерго"</t>
  </si>
  <si>
    <t xml:space="preserve">KCHEP</t>
  </si>
  <si>
    <t xml:space="preserve">КамчатЭ ап</t>
  </si>
  <si>
    <t xml:space="preserve">Камчатскэнерго ПАО ап</t>
  </si>
  <si>
    <t xml:space="preserve">RU0006753480</t>
  </si>
  <si>
    <t xml:space="preserve">KGKC</t>
  </si>
  <si>
    <t xml:space="preserve">КурганГКао</t>
  </si>
  <si>
    <t xml:space="preserve">Курганская генер.комп.ПАО ао</t>
  </si>
  <si>
    <t xml:space="preserve">RU000A0JP120</t>
  </si>
  <si>
    <t xml:space="preserve">Публичное акционерное общество "Курганская генерирующая компания"</t>
  </si>
  <si>
    <t xml:space="preserve">KGKCP</t>
  </si>
  <si>
    <t xml:space="preserve">КурганГКап</t>
  </si>
  <si>
    <t xml:space="preserve">Курганская генер. комп. ПАО ап</t>
  </si>
  <si>
    <t xml:space="preserve">RU000A0JP138</t>
  </si>
  <si>
    <t xml:space="preserve">KLSB</t>
  </si>
  <si>
    <t xml:space="preserve">КалужскСК</t>
  </si>
  <si>
    <t xml:space="preserve">ао"Калужская сбыт.комп."ПАО</t>
  </si>
  <si>
    <t xml:space="preserve">RU000A0DKZK3</t>
  </si>
  <si>
    <t xml:space="preserve">Публичное акционерное общество "Калужская сбытовая компания"</t>
  </si>
  <si>
    <t xml:space="preserve">KLVZ</t>
  </si>
  <si>
    <t xml:space="preserve">Кристалл</t>
  </si>
  <si>
    <t xml:space="preserve">Алкогольная Группа Кристалл</t>
  </si>
  <si>
    <t xml:space="preserve">RU000A107KX0</t>
  </si>
  <si>
    <t xml:space="preserve">Публичное акционерное общество "АЛКОГОЛЬНАЯ ГРУППА КРИСТАЛЛ"</t>
  </si>
  <si>
    <t xml:space="preserve">KMAZ</t>
  </si>
  <si>
    <t xml:space="preserve">КАМАЗ</t>
  </si>
  <si>
    <t xml:space="preserve">КАМАЗ ПАО</t>
  </si>
  <si>
    <t xml:space="preserve">RU0008959580</t>
  </si>
  <si>
    <t xml:space="preserve">Публичное акционерное общество "КАМАЗ"</t>
  </si>
  <si>
    <t xml:space="preserve">KMEZ</t>
  </si>
  <si>
    <t xml:space="preserve">КМЗ</t>
  </si>
  <si>
    <t xml:space="preserve">Ковровский механический завод</t>
  </si>
  <si>
    <t xml:space="preserve">RU0006753613</t>
  </si>
  <si>
    <t xml:space="preserve">публичное акционерное общество "Ковровский механический завод"</t>
  </si>
  <si>
    <t xml:space="preserve">KOGK</t>
  </si>
  <si>
    <t xml:space="preserve">КоршГОК ао</t>
  </si>
  <si>
    <t xml:space="preserve">Коршуновский ГОК ПАО ао</t>
  </si>
  <si>
    <t xml:space="preserve">RU0002155359</t>
  </si>
  <si>
    <t xml:space="preserve">Публичное акционерное общество "Коршуновский горно-обогатительный комбинат"</t>
  </si>
  <si>
    <t xml:space="preserve">KRKN</t>
  </si>
  <si>
    <t xml:space="preserve">СаратНПЗ</t>
  </si>
  <si>
    <t xml:space="preserve">Саратовский НПЗ ПАО ао</t>
  </si>
  <si>
    <t xml:space="preserve">RU0009100408</t>
  </si>
  <si>
    <t xml:space="preserve">Публичное акционерное общество "Саратовский нефтеперерабатывающий завод"</t>
  </si>
  <si>
    <t xml:space="preserve">KRKNP</t>
  </si>
  <si>
    <t xml:space="preserve">СаратНПЗ-п</t>
  </si>
  <si>
    <t xml:space="preserve">Саратовский НПЗ ПАО ап</t>
  </si>
  <si>
    <t xml:space="preserve">RU0009100416</t>
  </si>
  <si>
    <t xml:space="preserve">KRKOP</t>
  </si>
  <si>
    <t xml:space="preserve">ТКЗКК ап</t>
  </si>
  <si>
    <t xml:space="preserve">ТКЗ Красный котельщик ПАО ап</t>
  </si>
  <si>
    <t xml:space="preserve">RU0009098131</t>
  </si>
  <si>
    <t xml:space="preserve">Публичное акционерное общество "Таганрогский котлостроительный завод "Красный котельщик"</t>
  </si>
  <si>
    <t xml:space="preserve">KROT</t>
  </si>
  <si>
    <t xml:space="preserve">КрасОкт-ао</t>
  </si>
  <si>
    <t xml:space="preserve">"КрасныйОктябрь" ПАО - ао</t>
  </si>
  <si>
    <t xml:space="preserve">RU0008913850</t>
  </si>
  <si>
    <t xml:space="preserve">Публичное акционерное общество "Московская кондитерская фабрика "Красный Октябрь"</t>
  </si>
  <si>
    <t xml:space="preserve">KROTP</t>
  </si>
  <si>
    <t xml:space="preserve">КрасОкт-1п</t>
  </si>
  <si>
    <t xml:space="preserve">КрасныйОктябрь-1п</t>
  </si>
  <si>
    <t xml:space="preserve">RU0008913868</t>
  </si>
  <si>
    <t xml:space="preserve">KRSB</t>
  </si>
  <si>
    <t xml:space="preserve">Красэсб ао</t>
  </si>
  <si>
    <t xml:space="preserve">Красноярскэнергосбыт ао</t>
  </si>
  <si>
    <t xml:space="preserve">RU000A0HMLY1</t>
  </si>
  <si>
    <t xml:space="preserve">Публичное акционерное общество "Красноярскэнергосбыт"</t>
  </si>
  <si>
    <t xml:space="preserve">KRSBP</t>
  </si>
  <si>
    <t xml:space="preserve">Красэсб ап</t>
  </si>
  <si>
    <t xml:space="preserve">Красноярскэнергосбыт ап</t>
  </si>
  <si>
    <t xml:space="preserve">RU000A0HMLZ8</t>
  </si>
  <si>
    <t xml:space="preserve">KUZB</t>
  </si>
  <si>
    <t xml:space="preserve">КузнецкийБ</t>
  </si>
  <si>
    <t xml:space="preserve">Банк "Кузнецкий" ПАО ао</t>
  </si>
  <si>
    <t xml:space="preserve">RU000A0JSQ66</t>
  </si>
  <si>
    <t xml:space="preserve">Публичное акционерное общество Банк "Кузнецкий"</t>
  </si>
  <si>
    <t xml:space="preserve">KZOS</t>
  </si>
  <si>
    <t xml:space="preserve">ОргСинт ао</t>
  </si>
  <si>
    <t xml:space="preserve">ПАО "Органический синтез" ао</t>
  </si>
  <si>
    <t xml:space="preserve">RU0009089825</t>
  </si>
  <si>
    <t xml:space="preserve">Казанское публичное акционерное общество "Органический синтез"</t>
  </si>
  <si>
    <t xml:space="preserve">KZOSP</t>
  </si>
  <si>
    <t xml:space="preserve">ОргСинт ап</t>
  </si>
  <si>
    <t xml:space="preserve">ПАО "Органический синтез" ап</t>
  </si>
  <si>
    <t xml:space="preserve">RU0006753456</t>
  </si>
  <si>
    <t xml:space="preserve">LEAS</t>
  </si>
  <si>
    <t xml:space="preserve">Европлан</t>
  </si>
  <si>
    <t xml:space="preserve">ПАО «ЛК «Европлан»</t>
  </si>
  <si>
    <t xml:space="preserve">RU000A0ZZFS9</t>
  </si>
  <si>
    <t xml:space="preserve">Публичное акционерное общество "Лизинговая компания "Европлан"</t>
  </si>
  <si>
    <t xml:space="preserve">Лента МКПАО ао</t>
  </si>
  <si>
    <t xml:space="preserve">Международная компания публичное акционерное общество "Лента"</t>
  </si>
  <si>
    <t xml:space="preserve">LIFE</t>
  </si>
  <si>
    <t xml:space="preserve">Фармсинтез</t>
  </si>
  <si>
    <t xml:space="preserve">Фармсинтез ПАО ао</t>
  </si>
  <si>
    <t xml:space="preserve">RU000A0JR514</t>
  </si>
  <si>
    <t xml:space="preserve">Публичное акционерное общество "Фармсинтез"</t>
  </si>
  <si>
    <t xml:space="preserve">НК ЛУКОЙЛ (ПАО) - ао</t>
  </si>
  <si>
    <t xml:space="preserve">Публичное акционерное общество "Нефтяная компания "ЛУКОЙЛ"</t>
  </si>
  <si>
    <t xml:space="preserve">LMBZ</t>
  </si>
  <si>
    <t xml:space="preserve">Ламбумиз</t>
  </si>
  <si>
    <t xml:space="preserve">RU000A108ZX6</t>
  </si>
  <si>
    <t xml:space="preserve">Публичное акционерное общество "Ламбумиз"</t>
  </si>
  <si>
    <t xml:space="preserve">LNZL</t>
  </si>
  <si>
    <t xml:space="preserve">Лензолото</t>
  </si>
  <si>
    <t xml:space="preserve">"Лензолото" ПАО ао</t>
  </si>
  <si>
    <t xml:space="preserve">RU000A0JP1N2</t>
  </si>
  <si>
    <t xml:space="preserve">Ленское золотодобывающее публичное акционерное общество "Лензолото"</t>
  </si>
  <si>
    <t xml:space="preserve">LNZLP</t>
  </si>
  <si>
    <t xml:space="preserve">Лензол. ап</t>
  </si>
  <si>
    <t xml:space="preserve">"Лензолото" ПАО ап</t>
  </si>
  <si>
    <t xml:space="preserve">RU000A0JP1P7</t>
  </si>
  <si>
    <t xml:space="preserve">LPSB</t>
  </si>
  <si>
    <t xml:space="preserve">ЛЭСК ао</t>
  </si>
  <si>
    <t xml:space="preserve">Липецкая энергосбыт.ком.ОАО ао</t>
  </si>
  <si>
    <t xml:space="preserve">RU000A0D8MR7</t>
  </si>
  <si>
    <t xml:space="preserve">Публичное акционерное общество "Липецкая энергосбытовая компания"</t>
  </si>
  <si>
    <t xml:space="preserve">LSNG</t>
  </si>
  <si>
    <t xml:space="preserve">РСетиЛЭ</t>
  </si>
  <si>
    <t xml:space="preserve">Россети Ленэнерго ПАО-ао</t>
  </si>
  <si>
    <t xml:space="preserve">RU0009034490</t>
  </si>
  <si>
    <t xml:space="preserve">Публичное акционерное общество "Россети Ленэнерго"</t>
  </si>
  <si>
    <t xml:space="preserve">LSNGP</t>
  </si>
  <si>
    <t xml:space="preserve">РСетиЛЭ-п</t>
  </si>
  <si>
    <t xml:space="preserve">Россети Ленэнерго ПАО-ап</t>
  </si>
  <si>
    <t xml:space="preserve">RU0009092134</t>
  </si>
  <si>
    <t xml:space="preserve">LSRG</t>
  </si>
  <si>
    <t xml:space="preserve">ЛСР ао</t>
  </si>
  <si>
    <t xml:space="preserve">Группа ЛСР ПАО ао</t>
  </si>
  <si>
    <t xml:space="preserve">RU000A0JPFP0</t>
  </si>
  <si>
    <t xml:space="preserve">Публичное акционерное общество "Группа ЛСР"</t>
  </si>
  <si>
    <t xml:space="preserve">LVHK</t>
  </si>
  <si>
    <t xml:space="preserve">Левенгук</t>
  </si>
  <si>
    <t xml:space="preserve">Левенгук ПАО ао</t>
  </si>
  <si>
    <t xml:space="preserve">RU000A0JT7Y2</t>
  </si>
  <si>
    <t xml:space="preserve">Публичное акционерное общество "Левенгук"</t>
  </si>
  <si>
    <t xml:space="preserve">MAGE</t>
  </si>
  <si>
    <t xml:space="preserve">МагадЭн ао</t>
  </si>
  <si>
    <t xml:space="preserve">"Магаданэнерго" ПАО ао</t>
  </si>
  <si>
    <t xml:space="preserve">RU0006758919</t>
  </si>
  <si>
    <t xml:space="preserve">Публичное акционерное общество энергетики и электрификации "Магаданэнерго"</t>
  </si>
  <si>
    <t xml:space="preserve">MAGEP</t>
  </si>
  <si>
    <t xml:space="preserve">МагадЭн ап</t>
  </si>
  <si>
    <t xml:space="preserve">"Магаданэнерго" ПАО ап</t>
  </si>
  <si>
    <t xml:space="preserve">RU0006758893</t>
  </si>
  <si>
    <t xml:space="preserve">MAGN</t>
  </si>
  <si>
    <t xml:space="preserve">ММК</t>
  </si>
  <si>
    <t xml:space="preserve">"Магнитогорск.мет.комб" ПАО ао</t>
  </si>
  <si>
    <t xml:space="preserve">RU0009084396</t>
  </si>
  <si>
    <t xml:space="preserve">Публичное акционерное общество "Магнитогорский металлургический комбинат"</t>
  </si>
  <si>
    <t xml:space="preserve">MBNK</t>
  </si>
  <si>
    <t xml:space="preserve">МТС Банк</t>
  </si>
  <si>
    <t xml:space="preserve">МТС-Банк ао</t>
  </si>
  <si>
    <t xml:space="preserve">RU000A0JRH43</t>
  </si>
  <si>
    <t xml:space="preserve">Публичное акционерное общество "МТС-Банк"</t>
  </si>
  <si>
    <t xml:space="preserve">МКПАО «МД Медикал Груп»</t>
  </si>
  <si>
    <t xml:space="preserve">Международная Компания Публичное Акционерное Общество "МД Медикал Груп Инвестментс"</t>
  </si>
  <si>
    <t xml:space="preserve">MFGS</t>
  </si>
  <si>
    <t xml:space="preserve">Мегион-ао</t>
  </si>
  <si>
    <t xml:space="preserve">ао "Славнефть-Мегионнефтегаз"</t>
  </si>
  <si>
    <t xml:space="preserve">RU0009011126</t>
  </si>
  <si>
    <t xml:space="preserve">Публичное акционерное общество "Славнефть - Мегионнефтегаз"</t>
  </si>
  <si>
    <t xml:space="preserve">MFGSP</t>
  </si>
  <si>
    <t xml:space="preserve">Мегион-ап</t>
  </si>
  <si>
    <t xml:space="preserve">ап Мегионнефтегаз</t>
  </si>
  <si>
    <t xml:space="preserve">RU0009011134</t>
  </si>
  <si>
    <t xml:space="preserve">MGKL</t>
  </si>
  <si>
    <t xml:space="preserve">МГКЛ</t>
  </si>
  <si>
    <t xml:space="preserve">МГКЛ ао</t>
  </si>
  <si>
    <t xml:space="preserve">RU000A0JVJQ8</t>
  </si>
  <si>
    <t xml:space="preserve">Публичное акционерное общество "МГКЛ"</t>
  </si>
  <si>
    <t xml:space="preserve">MGNT</t>
  </si>
  <si>
    <t xml:space="preserve">Магнит ао</t>
  </si>
  <si>
    <t xml:space="preserve">"Магнит" ПАО ао</t>
  </si>
  <si>
    <t xml:space="preserve">RU000A0JKQU8</t>
  </si>
  <si>
    <t xml:space="preserve">Публичное акционерное общество "Магнит"</t>
  </si>
  <si>
    <t xml:space="preserve">MGNZ</t>
  </si>
  <si>
    <t xml:space="preserve">СМЗ-ао</t>
  </si>
  <si>
    <t xml:space="preserve">Соликамский магн.завод(ОАО)ао</t>
  </si>
  <si>
    <t xml:space="preserve">RU0009100911</t>
  </si>
  <si>
    <t xml:space="preserve">Открытое акционерное общество "Соликамский магниевый завод"</t>
  </si>
  <si>
    <t xml:space="preserve">MGTS</t>
  </si>
  <si>
    <t xml:space="preserve">МГТС-5ао</t>
  </si>
  <si>
    <t xml:space="preserve">ПАО "МГТС" ао (5 в)</t>
  </si>
  <si>
    <t xml:space="preserve">RU0009036461</t>
  </si>
  <si>
    <t xml:space="preserve">Публичное акционерное общество "Московская городская телефонная сеть"</t>
  </si>
  <si>
    <t xml:space="preserve">MGTSP</t>
  </si>
  <si>
    <t xml:space="preserve">МГТС-4ап</t>
  </si>
  <si>
    <t xml:space="preserve">ПАО "МГТС" ап (4 в)</t>
  </si>
  <si>
    <t xml:space="preserve">RU0009036479</t>
  </si>
  <si>
    <t xml:space="preserve">MISB</t>
  </si>
  <si>
    <t xml:space="preserve">ТНСэнМарЭл</t>
  </si>
  <si>
    <t xml:space="preserve">ТНС энерго Марий Эл ПАО ао</t>
  </si>
  <si>
    <t xml:space="preserve">RU000A0D8K33</t>
  </si>
  <si>
    <t xml:space="preserve">Публичное акционерное общество "ТНС энерго Марий Эл"</t>
  </si>
  <si>
    <t xml:space="preserve">MISBP</t>
  </si>
  <si>
    <t xml:space="preserve">ТНСэМаЭл-п</t>
  </si>
  <si>
    <t xml:space="preserve">ТНС энерго Марий Эл ПАО ап</t>
  </si>
  <si>
    <t xml:space="preserve">RU000A0D8K41</t>
  </si>
  <si>
    <t xml:space="preserve">ПАО Московская Биржа</t>
  </si>
  <si>
    <t xml:space="preserve">Публичное акционерное общество "Московская Биржа ММВБ-РТС"</t>
  </si>
  <si>
    <t xml:space="preserve">MRKC</t>
  </si>
  <si>
    <t xml:space="preserve">РоссЦентр</t>
  </si>
  <si>
    <t xml:space="preserve">ПАО "Россети Центр" ао</t>
  </si>
  <si>
    <t xml:space="preserve">RU000A0JPPL8</t>
  </si>
  <si>
    <t xml:space="preserve">Публичное акционерное общество "Россети Центр"</t>
  </si>
  <si>
    <t xml:space="preserve">MRKK</t>
  </si>
  <si>
    <t xml:space="preserve">Россети СК</t>
  </si>
  <si>
    <t xml:space="preserve">Россети Сев. Кавказ ао</t>
  </si>
  <si>
    <t xml:space="preserve">RU000A0JPPQ7</t>
  </si>
  <si>
    <t xml:space="preserve">Публичное акционерное общество "Россети Северный Кавказ"</t>
  </si>
  <si>
    <t xml:space="preserve">Россети Центр и Приволжье ао</t>
  </si>
  <si>
    <t xml:space="preserve">Публичное акционерное общество "Россети Центр и Приволжье"</t>
  </si>
  <si>
    <t xml:space="preserve">MRKS</t>
  </si>
  <si>
    <t xml:space="preserve">РсетСиб ао</t>
  </si>
  <si>
    <t xml:space="preserve">Россети Сибирь ао</t>
  </si>
  <si>
    <t xml:space="preserve">RU000A0JPPF0</t>
  </si>
  <si>
    <t xml:space="preserve">Публичное акционерное общество "Россети Сибирь"</t>
  </si>
  <si>
    <t xml:space="preserve">MRKU</t>
  </si>
  <si>
    <t xml:space="preserve">Россети Ур</t>
  </si>
  <si>
    <t xml:space="preserve">Россети Урал (ПАО) ао</t>
  </si>
  <si>
    <t xml:space="preserve">RU000A0JPPT1</t>
  </si>
  <si>
    <t xml:space="preserve">Публичное акционерное общество "Россети Урал"</t>
  </si>
  <si>
    <t xml:space="preserve">MRKV</t>
  </si>
  <si>
    <t xml:space="preserve">РсетВол ао</t>
  </si>
  <si>
    <t xml:space="preserve">Россети Волга ао</t>
  </si>
  <si>
    <t xml:space="preserve">RU000A0JPPN4</t>
  </si>
  <si>
    <t xml:space="preserve">Публичное акционерное общество "Россети Волга"</t>
  </si>
  <si>
    <t xml:space="preserve">MRKY</t>
  </si>
  <si>
    <t xml:space="preserve">РоссЮг ао</t>
  </si>
  <si>
    <t xml:space="preserve">Россети Юг  (ПАО) ао</t>
  </si>
  <si>
    <t xml:space="preserve">RU000A0JPPG8</t>
  </si>
  <si>
    <t xml:space="preserve">Публичное акционерное общество "Россети Юг"</t>
  </si>
  <si>
    <t xml:space="preserve">MRKZ</t>
  </si>
  <si>
    <t xml:space="preserve">РСетиСЗ ао</t>
  </si>
  <si>
    <t xml:space="preserve">ПАО Россети Северо-Запад ао</t>
  </si>
  <si>
    <t xml:space="preserve">RU000A0JPPB9</t>
  </si>
  <si>
    <t xml:space="preserve">Публичное акционерное общество "Россети Северо-Запад"</t>
  </si>
  <si>
    <t xml:space="preserve">MRSB</t>
  </si>
  <si>
    <t xml:space="preserve">МордЭнСб</t>
  </si>
  <si>
    <t xml:space="preserve">Мордовск.энергсбыт.комп.ПАО ао</t>
  </si>
  <si>
    <t xml:space="preserve">RU000A0D9AJ7</t>
  </si>
  <si>
    <t xml:space="preserve">Публичное акционерное общество "Мордовская энергосбытовая компания"</t>
  </si>
  <si>
    <t xml:space="preserve">MSNG</t>
  </si>
  <si>
    <t xml:space="preserve">МосЭнерго акции обыкн.</t>
  </si>
  <si>
    <t xml:space="preserve">RU0008958863</t>
  </si>
  <si>
    <t xml:space="preserve">Публичное акционерное общество энергетики и электрификации "Мосэнерго"</t>
  </si>
  <si>
    <t xml:space="preserve">ПАО Россети Моск.рег. ао</t>
  </si>
  <si>
    <t xml:space="preserve">Публичное акционерное общество "Россети Московский регион"</t>
  </si>
  <si>
    <t xml:space="preserve">MSTT</t>
  </si>
  <si>
    <t xml:space="preserve">Мостотрест</t>
  </si>
  <si>
    <t xml:space="preserve">ПАО "МОСТОТРЕСТ" ао</t>
  </si>
  <si>
    <t xml:space="preserve">RU0009177331</t>
  </si>
  <si>
    <t xml:space="preserve">Публичное акционерное общество "МОСТОТРЕСТ"</t>
  </si>
  <si>
    <t xml:space="preserve">MTLR</t>
  </si>
  <si>
    <t xml:space="preserve">Мечел ао</t>
  </si>
  <si>
    <t xml:space="preserve">Мечел ПАО ао</t>
  </si>
  <si>
    <t xml:space="preserve">RU000A0DKXV5</t>
  </si>
  <si>
    <t xml:space="preserve">Публичное акционерное общество "Мечел"</t>
  </si>
  <si>
    <t xml:space="preserve">MTLRP</t>
  </si>
  <si>
    <t xml:space="preserve">Мечел ап</t>
  </si>
  <si>
    <t xml:space="preserve">Мечел ПАО ап</t>
  </si>
  <si>
    <t xml:space="preserve">RU000A0JPV70</t>
  </si>
  <si>
    <t xml:space="preserve">MTSS</t>
  </si>
  <si>
    <t xml:space="preserve">МТС-ао</t>
  </si>
  <si>
    <t xml:space="preserve">Мобильные ТелеСистемы ПАО ао</t>
  </si>
  <si>
    <t xml:space="preserve">RU0007775219</t>
  </si>
  <si>
    <t xml:space="preserve">Публичное акционерное общество "Мобильные ТелеСистемы"</t>
  </si>
  <si>
    <t xml:space="preserve">MVID</t>
  </si>
  <si>
    <t xml:space="preserve">М.видео</t>
  </si>
  <si>
    <t xml:space="preserve">"М.видео" ПАО ао</t>
  </si>
  <si>
    <t xml:space="preserve">RU000A0JPGA0</t>
  </si>
  <si>
    <t xml:space="preserve">Публичное акционерное общество "М.видео"</t>
  </si>
  <si>
    <t xml:space="preserve">NAUK</t>
  </si>
  <si>
    <t xml:space="preserve">iНПОНаука</t>
  </si>
  <si>
    <t xml:space="preserve">НПО Наука ао</t>
  </si>
  <si>
    <t xml:space="preserve">RU000A0JRPX9</t>
  </si>
  <si>
    <t xml:space="preserve">Публичное акционерное общество Научно-производственное объединение "Наука"</t>
  </si>
  <si>
    <t xml:space="preserve">NFAZ</t>
  </si>
  <si>
    <t xml:space="preserve">НЕФАЗ</t>
  </si>
  <si>
    <t xml:space="preserve">НЕФАЗ ПАО ао</t>
  </si>
  <si>
    <t xml:space="preserve">RU0009115604</t>
  </si>
  <si>
    <t xml:space="preserve">Публичное акционерное общество "НЕФАЗ"</t>
  </si>
  <si>
    <t xml:space="preserve">NKHP</t>
  </si>
  <si>
    <t xml:space="preserve">НКХП ао</t>
  </si>
  <si>
    <t xml:space="preserve">НКХП ПАО ао</t>
  </si>
  <si>
    <t xml:space="preserve">RU000A0BLWD7</t>
  </si>
  <si>
    <t xml:space="preserve">Публичное акционерное общество "Новороссийский комбинат хлебопродуктов"</t>
  </si>
  <si>
    <t xml:space="preserve">NKNC</t>
  </si>
  <si>
    <t xml:space="preserve">НКНХ ао</t>
  </si>
  <si>
    <t xml:space="preserve">"Нижнекамскнефтехим" ПАО ао</t>
  </si>
  <si>
    <t xml:space="preserve">RU0009100507</t>
  </si>
  <si>
    <t xml:space="preserve">Публичное Акционерное Общество "Нижнекамскнефтехим"</t>
  </si>
  <si>
    <t xml:space="preserve">NKNCP</t>
  </si>
  <si>
    <t xml:space="preserve">НКНХ ап</t>
  </si>
  <si>
    <t xml:space="preserve">"Нижнекамскнефтехим" ПАО ап</t>
  </si>
  <si>
    <t xml:space="preserve">RU0006765096</t>
  </si>
  <si>
    <t xml:space="preserve">NKSH</t>
  </si>
  <si>
    <t xml:space="preserve">Нижкамшина</t>
  </si>
  <si>
    <t xml:space="preserve">Нижнекамскшина ПАО ао</t>
  </si>
  <si>
    <t xml:space="preserve">RU0009100515</t>
  </si>
  <si>
    <t xml:space="preserve">Публичное акционерное общество "Нижнекамскшина"</t>
  </si>
  <si>
    <t xml:space="preserve">NLMK</t>
  </si>
  <si>
    <t xml:space="preserve">НЛМК ао</t>
  </si>
  <si>
    <t xml:space="preserve">ПАО "НЛМК" ао</t>
  </si>
  <si>
    <t xml:space="preserve">RU0009046452</t>
  </si>
  <si>
    <t xml:space="preserve">Публичное акционерное общество "Новолипецкий металлургический комбинат"</t>
  </si>
  <si>
    <t xml:space="preserve">NMTP</t>
  </si>
  <si>
    <t xml:space="preserve">НМТП ао</t>
  </si>
  <si>
    <t xml:space="preserve">НМТП (ПАО) ао</t>
  </si>
  <si>
    <t xml:space="preserve">RU0009084446</t>
  </si>
  <si>
    <t xml:space="preserve">Публичное акционерное общество "Новороссийский морской торговый порт"</t>
  </si>
  <si>
    <t xml:space="preserve">NNSB</t>
  </si>
  <si>
    <t xml:space="preserve">ТНСэнНН ао</t>
  </si>
  <si>
    <t xml:space="preserve">ТНС энерго Нижний Новг.ПАО ао</t>
  </si>
  <si>
    <t xml:space="preserve">RU000A0ET5A1</t>
  </si>
  <si>
    <t xml:space="preserve">Публичное акционерное общество "ТНС энерго Нижний Новгород"</t>
  </si>
  <si>
    <t xml:space="preserve">NNSBP</t>
  </si>
  <si>
    <t xml:space="preserve">ТНСэнНН ап</t>
  </si>
  <si>
    <t xml:space="preserve">ТНС энерго Нижний Новг.ПАО ап</t>
  </si>
  <si>
    <t xml:space="preserve">RU000A0ET5B9</t>
  </si>
  <si>
    <t xml:space="preserve">NSVZ</t>
  </si>
  <si>
    <t xml:space="preserve">iНаукаСвяз</t>
  </si>
  <si>
    <t xml:space="preserve">Наука-Связь ПАО ао</t>
  </si>
  <si>
    <t xml:space="preserve">RU000A0JQLB6</t>
  </si>
  <si>
    <t xml:space="preserve">Публичное акционерное общество "Наука-Связь"</t>
  </si>
  <si>
    <t xml:space="preserve">NVTK</t>
  </si>
  <si>
    <t xml:space="preserve">Новатэк ао</t>
  </si>
  <si>
    <t xml:space="preserve">ПАО "НОВАТЭК" ао</t>
  </si>
  <si>
    <t xml:space="preserve">RU000A0DKVS5</t>
  </si>
  <si>
    <t xml:space="preserve">публичное акционерное общество "НОВАТЭК"</t>
  </si>
  <si>
    <t xml:space="preserve">OGKB</t>
  </si>
  <si>
    <t xml:space="preserve">ОГК-2 ао</t>
  </si>
  <si>
    <t xml:space="preserve">ОГК-2 ПАО ао</t>
  </si>
  <si>
    <t xml:space="preserve">RU000A0JNG55</t>
  </si>
  <si>
    <t xml:space="preserve">Публичное акционерное общество "Вторая генерирующая компания оптового рынка электроэнергии"</t>
  </si>
  <si>
    <t xml:space="preserve">OKEY</t>
  </si>
  <si>
    <t xml:space="preserve">OKEY-гдр</t>
  </si>
  <si>
    <t xml:space="preserve">ГДР OKEY Group S.A. ORD SHS</t>
  </si>
  <si>
    <t xml:space="preserve">US6708662019</t>
  </si>
  <si>
    <t xml:space="preserve">O'KEY Group S.A.</t>
  </si>
  <si>
    <t xml:space="preserve">OMZZP</t>
  </si>
  <si>
    <t xml:space="preserve">ОМЗ-ап</t>
  </si>
  <si>
    <t xml:space="preserve">ап"Объединён.  маш. заводы"</t>
  </si>
  <si>
    <t xml:space="preserve">RU0009090559</t>
  </si>
  <si>
    <t xml:space="preserve">Публичное акционерное общество Объединенные машиностроительные заводы (Группа Уралмаш-Ижора)</t>
  </si>
  <si>
    <t xml:space="preserve">АДР Ozon Holdings PLC ORD SHS</t>
  </si>
  <si>
    <t xml:space="preserve">Ozon Holdings PLC</t>
  </si>
  <si>
    <t xml:space="preserve">OZPH</t>
  </si>
  <si>
    <t xml:space="preserve">ОзонФарм</t>
  </si>
  <si>
    <t xml:space="preserve">Озон Фармацевтика</t>
  </si>
  <si>
    <t xml:space="preserve">RU000A109B25</t>
  </si>
  <si>
    <t xml:space="preserve">Публичное акционерное общество "Озон Фармацевтика"</t>
  </si>
  <si>
    <t xml:space="preserve">PAZA</t>
  </si>
  <si>
    <t xml:space="preserve">ПавлАвт ао</t>
  </si>
  <si>
    <t xml:space="preserve">Павловский автобус ПАО ао</t>
  </si>
  <si>
    <t xml:space="preserve">RU0009083240</t>
  </si>
  <si>
    <t xml:space="preserve">Публичное акционерное общество "Павловский автобус"</t>
  </si>
  <si>
    <t xml:space="preserve">PHOR</t>
  </si>
  <si>
    <t xml:space="preserve">ФосАгро ао</t>
  </si>
  <si>
    <t xml:space="preserve">ФосАгро ПАО ао</t>
  </si>
  <si>
    <t xml:space="preserve">RU000A0JRKT8</t>
  </si>
  <si>
    <t xml:space="preserve">Публичное акционерное общество "ФосАгро"</t>
  </si>
  <si>
    <t xml:space="preserve">PIKK</t>
  </si>
  <si>
    <t xml:space="preserve">ПИК ао</t>
  </si>
  <si>
    <t xml:space="preserve">ПИК СЗ (ПАО) ао</t>
  </si>
  <si>
    <t xml:space="preserve">RU000A0JP7J7</t>
  </si>
  <si>
    <t xml:space="preserve">Публичное акционерное общество "ПИК-специализированный застройщик"</t>
  </si>
  <si>
    <t xml:space="preserve">PLZL</t>
  </si>
  <si>
    <t xml:space="preserve">Полюс</t>
  </si>
  <si>
    <t xml:space="preserve">Полюс ПАО ао</t>
  </si>
  <si>
    <t xml:space="preserve">RU000A0JNAA8</t>
  </si>
  <si>
    <t xml:space="preserve">Публичное акционерное общество "Полюс"</t>
  </si>
  <si>
    <t xml:space="preserve">PMSB</t>
  </si>
  <si>
    <t xml:space="preserve">ПермьЭнСб</t>
  </si>
  <si>
    <t xml:space="preserve">"Пермэнергосбыт" ПАО ао</t>
  </si>
  <si>
    <t xml:space="preserve">RU000A0ET123</t>
  </si>
  <si>
    <t xml:space="preserve">Публичное акционерное общество "Пермская энергосбытовая компания"</t>
  </si>
  <si>
    <t xml:space="preserve">PMSBP</t>
  </si>
  <si>
    <t xml:space="preserve">ПермьЭнС-п</t>
  </si>
  <si>
    <t xml:space="preserve">"Пермэнергосбыт" ПАО ап</t>
  </si>
  <si>
    <t xml:space="preserve">RU000A0ET156</t>
  </si>
  <si>
    <t xml:space="preserve">Группа Позитив ао</t>
  </si>
  <si>
    <t xml:space="preserve">Публичное акционерное общество "Группа Позитив"</t>
  </si>
  <si>
    <t xml:space="preserve">PRFN</t>
  </si>
  <si>
    <t xml:space="preserve">ЧЗПСН ао</t>
  </si>
  <si>
    <t xml:space="preserve">ЧЗПСН-Профнастил (ПАО) ао</t>
  </si>
  <si>
    <t xml:space="preserve">RU000A0JNXF9</t>
  </si>
  <si>
    <t xml:space="preserve">Публичное акционерное общество "Челябинский завод профилированного стального настила"</t>
  </si>
  <si>
    <t xml:space="preserve">PRMB</t>
  </si>
  <si>
    <t xml:space="preserve">Приморье</t>
  </si>
  <si>
    <t xml:space="preserve">АКБ "Приморье" ао</t>
  </si>
  <si>
    <t xml:space="preserve">RU000A0DPNQ5</t>
  </si>
  <si>
    <t xml:space="preserve">акционерный коммерческий банк "Приморье"  (публичное акционерное общество)</t>
  </si>
  <si>
    <t xml:space="preserve">PRMD</t>
  </si>
  <si>
    <t xml:space="preserve">ПРОМОМЕД</t>
  </si>
  <si>
    <t xml:space="preserve">RU000A108JF7</t>
  </si>
  <si>
    <t xml:space="preserve">ПУБЛИЧНОЕ АКЦИОНЕРНОЕ ОБЩЕСТВО "ПРОМОМЕД"</t>
  </si>
  <si>
    <t xml:space="preserve">QIWI</t>
  </si>
  <si>
    <t xml:space="preserve">iQIWI</t>
  </si>
  <si>
    <t xml:space="preserve">QIWI PLC</t>
  </si>
  <si>
    <t xml:space="preserve">US74735M1080</t>
  </si>
  <si>
    <t xml:space="preserve">RASP</t>
  </si>
  <si>
    <t xml:space="preserve">Распадская</t>
  </si>
  <si>
    <t xml:space="preserve">ПАО Распадская ао</t>
  </si>
  <si>
    <t xml:space="preserve">RU000A0B90N8</t>
  </si>
  <si>
    <t xml:space="preserve">Публичное акционерное общество "Распадская"</t>
  </si>
  <si>
    <t xml:space="preserve">RBCM</t>
  </si>
  <si>
    <t xml:space="preserve">ГК РБК ао</t>
  </si>
  <si>
    <t xml:space="preserve">ГК РБК ПАО ао</t>
  </si>
  <si>
    <t xml:space="preserve">RU000A0JR6A6</t>
  </si>
  <si>
    <t xml:space="preserve">Публичное акционерное общество "Группа компаний РБК"</t>
  </si>
  <si>
    <t xml:space="preserve">RDRB</t>
  </si>
  <si>
    <t xml:space="preserve">РДБанк ао</t>
  </si>
  <si>
    <t xml:space="preserve">РоссийскийДорож Банк ПАО ао</t>
  </si>
  <si>
    <t xml:space="preserve">RU000A0JU6Q7</t>
  </si>
  <si>
    <t xml:space="preserve">"Российский акционерный коммерческий дорожный банк" (публичное акционерное общество)</t>
  </si>
  <si>
    <t xml:space="preserve">RENI</t>
  </si>
  <si>
    <t xml:space="preserve">Ренессанс</t>
  </si>
  <si>
    <t xml:space="preserve">Ренессанс Страхование ао</t>
  </si>
  <si>
    <t xml:space="preserve">RU000A0ZZM04</t>
  </si>
  <si>
    <t xml:space="preserve">Публичное акционерное общество "Группа Ренессанс Страхование"</t>
  </si>
  <si>
    <t xml:space="preserve">RGSS</t>
  </si>
  <si>
    <t xml:space="preserve">РГС СК ао</t>
  </si>
  <si>
    <t xml:space="preserve">Росгосстрах СК ПАО ао</t>
  </si>
  <si>
    <t xml:space="preserve">RU0008010855</t>
  </si>
  <si>
    <t xml:space="preserve">Публичное акционерное общество Страховая Компания "Росгосстрах"</t>
  </si>
  <si>
    <t xml:space="preserve">RKKE</t>
  </si>
  <si>
    <t xml:space="preserve">ЭнергияРКК</t>
  </si>
  <si>
    <t xml:space="preserve">РКК Энергия им.С.П.Королева ао</t>
  </si>
  <si>
    <t xml:space="preserve">RU0009095939</t>
  </si>
  <si>
    <t xml:space="preserve">Публичное акционерное общество "Ракетно-космическая корпорация "Энергия" имени С.П. Королёва"</t>
  </si>
  <si>
    <t xml:space="preserve">RNFT</t>
  </si>
  <si>
    <t xml:space="preserve">РуссНфт ао</t>
  </si>
  <si>
    <t xml:space="preserve">РуссНефть НК ПАО ао</t>
  </si>
  <si>
    <t xml:space="preserve">RU000A0JSE60</t>
  </si>
  <si>
    <t xml:space="preserve">Публичное акционерное общество Нефтегазовая компания "РуссНефть"</t>
  </si>
  <si>
    <t xml:space="preserve">ROLO</t>
  </si>
  <si>
    <t xml:space="preserve">Русолово</t>
  </si>
  <si>
    <t xml:space="preserve">"Русолово" ПАО ао</t>
  </si>
  <si>
    <t xml:space="preserve">RU000A0JU1B0</t>
  </si>
  <si>
    <t xml:space="preserve">Публичное акционерное общество "Русолово"</t>
  </si>
  <si>
    <t xml:space="preserve">ROSN</t>
  </si>
  <si>
    <t xml:space="preserve">Роснефть</t>
  </si>
  <si>
    <t xml:space="preserve">ПАО НК Роснефть</t>
  </si>
  <si>
    <t xml:space="preserve">RU000A0J2Q06</t>
  </si>
  <si>
    <t xml:space="preserve">публичное акционерное общество "Нефтяная компания "Роснефть"</t>
  </si>
  <si>
    <t xml:space="preserve">ROST</t>
  </si>
  <si>
    <t xml:space="preserve">РОСИНТЕРао</t>
  </si>
  <si>
    <t xml:space="preserve">РОСИНТЕР РЕСТОРАНТС (ПАО)</t>
  </si>
  <si>
    <t xml:space="preserve">RU000A0JP922</t>
  </si>
  <si>
    <t xml:space="preserve">Публичное акционерное общество "РОСИНТЕР РЕСТОРАНТС ХОЛДИНГ"</t>
  </si>
  <si>
    <t xml:space="preserve">RTGZ</t>
  </si>
  <si>
    <t xml:space="preserve">ГР Ростов</t>
  </si>
  <si>
    <t xml:space="preserve">Газпром газорасп Р-н-Д ПАО ао</t>
  </si>
  <si>
    <t xml:space="preserve">RU000A0JPG04</t>
  </si>
  <si>
    <t xml:space="preserve">Публичное акционерное общество "Газпром газораспределение Ростов-на-Дону"</t>
  </si>
  <si>
    <t xml:space="preserve">Ростелеком (ПАО) ао.</t>
  </si>
  <si>
    <t xml:space="preserve">Публичное акционерное общество "Ростелеком"</t>
  </si>
  <si>
    <t xml:space="preserve">RTKMP</t>
  </si>
  <si>
    <t xml:space="preserve">Ростел -ап</t>
  </si>
  <si>
    <t xml:space="preserve">Ростелеком (ПАО) ап.</t>
  </si>
  <si>
    <t xml:space="preserve">RU0009046700</t>
  </si>
  <si>
    <t xml:space="preserve">RTSB</t>
  </si>
  <si>
    <t xml:space="preserve">ТНСэнРст</t>
  </si>
  <si>
    <t xml:space="preserve">ТНС энерго Ростов. ПАО ао</t>
  </si>
  <si>
    <t xml:space="preserve">RU000A0D8PB4</t>
  </si>
  <si>
    <t xml:space="preserve">Публичное акционерное общество "ТНС энерго Ростов-на-Дону"</t>
  </si>
  <si>
    <t xml:space="preserve">RTSBP</t>
  </si>
  <si>
    <t xml:space="preserve">ТНСэнРст-п</t>
  </si>
  <si>
    <t xml:space="preserve">ТНС энерго Ростов. ПАО ап</t>
  </si>
  <si>
    <t xml:space="preserve">RU000A0D8PC2</t>
  </si>
  <si>
    <t xml:space="preserve">RUAL</t>
  </si>
  <si>
    <t xml:space="preserve">РУСАЛ ао</t>
  </si>
  <si>
    <t xml:space="preserve">РУСАЛ ОК МКПАО ао</t>
  </si>
  <si>
    <t xml:space="preserve">RU000A1025V3</t>
  </si>
  <si>
    <t xml:space="preserve">Международная компания публичное акционерное общество "Объединённая Компания "РУСАЛ""</t>
  </si>
  <si>
    <t xml:space="preserve">RUSI</t>
  </si>
  <si>
    <t xml:space="preserve">ИКРУСС-ИНВ</t>
  </si>
  <si>
    <t xml:space="preserve">РУСС-ИНВЕСТ ИК ПАО ао</t>
  </si>
  <si>
    <t xml:space="preserve">RU000A0JQ9W5</t>
  </si>
  <si>
    <t xml:space="preserve">Публичное акционерное общество "ИНВЕСТИЦИОННАЯ КОМПАНИЯ ИК РУСС-ИНВЕСТ"</t>
  </si>
  <si>
    <t xml:space="preserve">RZSB</t>
  </si>
  <si>
    <t xml:space="preserve">РязЭнСб</t>
  </si>
  <si>
    <t xml:space="preserve">"Рязанская энергосб.комп" ПАО</t>
  </si>
  <si>
    <t xml:space="preserve">RU000A0D9AF5</t>
  </si>
  <si>
    <t xml:space="preserve">Публичное акционерное общество "Рязанская энергетическая сбытовая компания"</t>
  </si>
  <si>
    <t xml:space="preserve">SAGO</t>
  </si>
  <si>
    <t xml:space="preserve">СамарЭн-ао</t>
  </si>
  <si>
    <t xml:space="preserve">Самараэнерго (ПАО) - ао</t>
  </si>
  <si>
    <t xml:space="preserve">RU0009098255</t>
  </si>
  <si>
    <t xml:space="preserve">Публичное акционерное общество энергетики и электрификации "Самараэнерго"</t>
  </si>
  <si>
    <t xml:space="preserve">SAGOP</t>
  </si>
  <si>
    <t xml:space="preserve">СамарЭн-ап</t>
  </si>
  <si>
    <t xml:space="preserve">Самараэнерго (ПАО) - ап</t>
  </si>
  <si>
    <t xml:space="preserve">RU0009084495</t>
  </si>
  <si>
    <t xml:space="preserve">SARE</t>
  </si>
  <si>
    <t xml:space="preserve">СаратЭн-ао</t>
  </si>
  <si>
    <t xml:space="preserve">Саратовэнерго(ПАО)-ао</t>
  </si>
  <si>
    <t xml:space="preserve">RU0009100754</t>
  </si>
  <si>
    <t xml:space="preserve">Публичное акционерное общество "Саратовэнерго"</t>
  </si>
  <si>
    <t xml:space="preserve">SAREP</t>
  </si>
  <si>
    <t xml:space="preserve">СаратЭн-ап</t>
  </si>
  <si>
    <t xml:space="preserve">Саратовэнерго(ПАО)-ап</t>
  </si>
  <si>
    <t xml:space="preserve">RU0009100762</t>
  </si>
  <si>
    <t xml:space="preserve">Сбербанк России ПАО ао</t>
  </si>
  <si>
    <t xml:space="preserve">Публичное акционерное общество "Сбербанк России"</t>
  </si>
  <si>
    <t xml:space="preserve">Сбербанк России ПАО ап</t>
  </si>
  <si>
    <t xml:space="preserve">SELG</t>
  </si>
  <si>
    <t xml:space="preserve">Селигдар</t>
  </si>
  <si>
    <t xml:space="preserve">ПАО "Селигдар"  ао</t>
  </si>
  <si>
    <t xml:space="preserve">RU000A0JPR50</t>
  </si>
  <si>
    <t xml:space="preserve">Публичное акционерное общество "Селигдар"</t>
  </si>
  <si>
    <t xml:space="preserve">SFIN</t>
  </si>
  <si>
    <t xml:space="preserve">ЭсЭфАй ао</t>
  </si>
  <si>
    <t xml:space="preserve">ЭсЭфАй ПАО ао</t>
  </si>
  <si>
    <t xml:space="preserve">RU000A0JVW89</t>
  </si>
  <si>
    <t xml:space="preserve">Публичное акционерное общество "ЭсЭфАй"</t>
  </si>
  <si>
    <t xml:space="preserve">SGZH</t>
  </si>
  <si>
    <t xml:space="preserve">Сегежа</t>
  </si>
  <si>
    <t xml:space="preserve">Сегежа ао</t>
  </si>
  <si>
    <t xml:space="preserve">RU000A102XG9</t>
  </si>
  <si>
    <t xml:space="preserve">Публичное акционерное общество Группа компаний "Сегежа"</t>
  </si>
  <si>
    <t xml:space="preserve">Газпром нефть ПАО ао</t>
  </si>
  <si>
    <t xml:space="preserve">Публичное акционерное общество "Газпром нефть"</t>
  </si>
  <si>
    <t xml:space="preserve">SLEN</t>
  </si>
  <si>
    <t xml:space="preserve">Сахэнер ао</t>
  </si>
  <si>
    <t xml:space="preserve">ПАО "Сахалинэнерго" ао</t>
  </si>
  <si>
    <t xml:space="preserve">RU0009280465</t>
  </si>
  <si>
    <t xml:space="preserve">Публичное акционерное общество энергетики и электрификации "Сахалинэнерго"</t>
  </si>
  <si>
    <t xml:space="preserve">SMLT</t>
  </si>
  <si>
    <t xml:space="preserve">Самолет ао</t>
  </si>
  <si>
    <t xml:space="preserve">ГК Самолет ао</t>
  </si>
  <si>
    <t xml:space="preserve">RU000A0ZZG02</t>
  </si>
  <si>
    <t xml:space="preserve">публичное акционерное общество "Группа компаний "Самолет"</t>
  </si>
  <si>
    <t xml:space="preserve">SNGS</t>
  </si>
  <si>
    <t xml:space="preserve">Сургнфгз</t>
  </si>
  <si>
    <t xml:space="preserve">Сургутнефтегаз ПАО акции об.</t>
  </si>
  <si>
    <t xml:space="preserve">RU0008926258</t>
  </si>
  <si>
    <t xml:space="preserve">Публичное акционерное общество "Сургутнефтегаз"</t>
  </si>
  <si>
    <t xml:space="preserve">Сургутнефтегаз ПАО ап</t>
  </si>
  <si>
    <t xml:space="preserve">SOFL</t>
  </si>
  <si>
    <t xml:space="preserve">iСофтлайн</t>
  </si>
  <si>
    <t xml:space="preserve">Софтлайн ао</t>
  </si>
  <si>
    <t xml:space="preserve">RU000A0ZZBC2</t>
  </si>
  <si>
    <t xml:space="preserve">Публичное акционерное общество "Софтлайн"</t>
  </si>
  <si>
    <t xml:space="preserve">SPBE</t>
  </si>
  <si>
    <t xml:space="preserve">СПБ Биржа</t>
  </si>
  <si>
    <t xml:space="preserve">СПБ Биржа ао</t>
  </si>
  <si>
    <t xml:space="preserve">RU000A0JQ9P9</t>
  </si>
  <si>
    <t xml:space="preserve">Публичное акционерное общество "СПБ Биржа"</t>
  </si>
  <si>
    <t xml:space="preserve">STSB</t>
  </si>
  <si>
    <t xml:space="preserve">СтаврЭнСб</t>
  </si>
  <si>
    <t xml:space="preserve">Ставрополэнергосбыт ПАО ао</t>
  </si>
  <si>
    <t xml:space="preserve">RU000A0ET1W4</t>
  </si>
  <si>
    <t xml:space="preserve">Публичное акционерное общество "Ставропольэнергосбыт"</t>
  </si>
  <si>
    <t xml:space="preserve">STSBP</t>
  </si>
  <si>
    <t xml:space="preserve">СтаврЭнСбп</t>
  </si>
  <si>
    <t xml:space="preserve">Ставрополэнергосбыт ПАО ап</t>
  </si>
  <si>
    <t xml:space="preserve">RU000A0ET1Z7</t>
  </si>
  <si>
    <t xml:space="preserve">SVAV</t>
  </si>
  <si>
    <t xml:space="preserve">СОЛЛЕРС</t>
  </si>
  <si>
    <t xml:space="preserve">ПАО "СОЛЛЕРС"</t>
  </si>
  <si>
    <t xml:space="preserve">RU0006914488</t>
  </si>
  <si>
    <t xml:space="preserve">Публичное акционерное общество "СОЛЛЕРС"</t>
  </si>
  <si>
    <t xml:space="preserve">Совкомбанк ао</t>
  </si>
  <si>
    <t xml:space="preserve">Публичное акционерное общество "Совкомбанк"</t>
  </si>
  <si>
    <t xml:space="preserve">SVET</t>
  </si>
  <si>
    <t xml:space="preserve">Светофор</t>
  </si>
  <si>
    <t xml:space="preserve">Светофор Групп ао</t>
  </si>
  <si>
    <t xml:space="preserve">RU000A100592</t>
  </si>
  <si>
    <t xml:space="preserve">Публичное акционерное общество "Светофор Групп"</t>
  </si>
  <si>
    <t xml:space="preserve">SVETP</t>
  </si>
  <si>
    <t xml:space="preserve">Светофор п</t>
  </si>
  <si>
    <t xml:space="preserve">Светофор Групп ап</t>
  </si>
  <si>
    <t xml:space="preserve">RU000A1005A9</t>
  </si>
  <si>
    <t xml:space="preserve">Т-Техно ао</t>
  </si>
  <si>
    <t xml:space="preserve">Т-Технологии МКПАО ао</t>
  </si>
  <si>
    <t xml:space="preserve">Международная компания публичное акционерное общество "Т-Технологии"</t>
  </si>
  <si>
    <t xml:space="preserve">TASB</t>
  </si>
  <si>
    <t xml:space="preserve">ТамбЭнСб</t>
  </si>
  <si>
    <t xml:space="preserve">ао"Тамбов.энергсбыт.комп."ПАО</t>
  </si>
  <si>
    <t xml:space="preserve">RU000A0D8NG8</t>
  </si>
  <si>
    <t xml:space="preserve">Публичное акционерное общество "Тамбовская энергосбытовая компания"</t>
  </si>
  <si>
    <t xml:space="preserve">TASBP</t>
  </si>
  <si>
    <t xml:space="preserve">ТамбЭнСб-п</t>
  </si>
  <si>
    <t xml:space="preserve">ап"Тамбов.энергсбыт.комп."ПАО</t>
  </si>
  <si>
    <t xml:space="preserve">RU000A0D8NH6</t>
  </si>
  <si>
    <t xml:space="preserve">ПАО "Татнефть" ао</t>
  </si>
  <si>
    <t xml:space="preserve">публичное акционерное общество "Татнефть" имени В.Д. Шашина</t>
  </si>
  <si>
    <t xml:space="preserve">ПАО "Татнефть" ап 3 вып.</t>
  </si>
  <si>
    <t xml:space="preserve">TGKA</t>
  </si>
  <si>
    <t xml:space="preserve">ТГК-1</t>
  </si>
  <si>
    <t xml:space="preserve">ао ПАО "ТГК-1"</t>
  </si>
  <si>
    <t xml:space="preserve">RU000A0JNUD0</t>
  </si>
  <si>
    <t xml:space="preserve">Публичное акционерное общество "Территориальная генерирующая компания №1"</t>
  </si>
  <si>
    <t xml:space="preserve">TGKB</t>
  </si>
  <si>
    <t xml:space="preserve">ТГК-2</t>
  </si>
  <si>
    <t xml:space="preserve">ао ПАО "ТГК-2"</t>
  </si>
  <si>
    <t xml:space="preserve">RU000A0JNGS7</t>
  </si>
  <si>
    <t xml:space="preserve">Публичное акционерное общество "Территориальная генерирующая компания №2"</t>
  </si>
  <si>
    <t xml:space="preserve">TGKBP</t>
  </si>
  <si>
    <t xml:space="preserve">ТГК-2 ап</t>
  </si>
  <si>
    <t xml:space="preserve">ап ПАО "ТГК-2"</t>
  </si>
  <si>
    <t xml:space="preserve">RU000A0JNGT5</t>
  </si>
  <si>
    <t xml:space="preserve">TGKN</t>
  </si>
  <si>
    <t xml:space="preserve">ТГК-14</t>
  </si>
  <si>
    <t xml:space="preserve">ао ПАО "ТГК-14"</t>
  </si>
  <si>
    <t xml:space="preserve">RU000A0H1ES3</t>
  </si>
  <si>
    <t xml:space="preserve">Публичное акционерное общество "Территориальная генерирующая компания № 14"</t>
  </si>
  <si>
    <t xml:space="preserve">TNSE</t>
  </si>
  <si>
    <t xml:space="preserve">ТНСэнрг ао</t>
  </si>
  <si>
    <t xml:space="preserve">ПАО ГК "ТНС энерго" ао</t>
  </si>
  <si>
    <t xml:space="preserve">RU000A0JUCQ5</t>
  </si>
  <si>
    <t xml:space="preserve">Публичное акционерное общество Группа компаний "ТНС энерго"</t>
  </si>
  <si>
    <t xml:space="preserve">TORS</t>
  </si>
  <si>
    <t xml:space="preserve">РСТомск ао</t>
  </si>
  <si>
    <t xml:space="preserve">ао ПАО "Россети Томск"</t>
  </si>
  <si>
    <t xml:space="preserve">RU000A0ETZF2</t>
  </si>
  <si>
    <t xml:space="preserve">Публичное акционерное общество "Россети Томск"</t>
  </si>
  <si>
    <t xml:space="preserve">TORSP</t>
  </si>
  <si>
    <t xml:space="preserve">РСТомск ап</t>
  </si>
  <si>
    <t xml:space="preserve">ап ПАО "Россети Томск"</t>
  </si>
  <si>
    <t xml:space="preserve">RU000A0ETZM8</t>
  </si>
  <si>
    <t xml:space="preserve">TRMK</t>
  </si>
  <si>
    <t xml:space="preserve">ТМК ао</t>
  </si>
  <si>
    <t xml:space="preserve">ПАО ТМК</t>
  </si>
  <si>
    <t xml:space="preserve">RU000A0B6NK6</t>
  </si>
  <si>
    <t xml:space="preserve">Публичное акционерное общество "Трубная Металлургическая Компания"</t>
  </si>
  <si>
    <t xml:space="preserve">Транснефть ПАО акц.пр.</t>
  </si>
  <si>
    <t xml:space="preserve">Публичное акционерное общество "Транснефть"</t>
  </si>
  <si>
    <t xml:space="preserve">TTLK</t>
  </si>
  <si>
    <t xml:space="preserve">Таттел. ао</t>
  </si>
  <si>
    <t xml:space="preserve">"Таттелеком" ПАО ао</t>
  </si>
  <si>
    <t xml:space="preserve">RU000A0HM5C1</t>
  </si>
  <si>
    <t xml:space="preserve">Публичное акционерное общество "Таттелеком"</t>
  </si>
  <si>
    <t xml:space="preserve">TUZA</t>
  </si>
  <si>
    <t xml:space="preserve">ТЗА ао</t>
  </si>
  <si>
    <t xml:space="preserve">Туймаз. завод автобетоновозов</t>
  </si>
  <si>
    <t xml:space="preserve">RU000A0HL7A2</t>
  </si>
  <si>
    <t xml:space="preserve">Публичное акционерное общество "Туймазинский завод автобетоновозов"</t>
  </si>
  <si>
    <t xml:space="preserve">UGLD</t>
  </si>
  <si>
    <t xml:space="preserve">ЮГК</t>
  </si>
  <si>
    <t xml:space="preserve">RU000A0JPP37</t>
  </si>
  <si>
    <t xml:space="preserve">Публичное акционерное общество "Южуралзолото Группа Компаний"</t>
  </si>
  <si>
    <t xml:space="preserve">UKUZ</t>
  </si>
  <si>
    <t xml:space="preserve">ЮжКузб. ао</t>
  </si>
  <si>
    <t xml:space="preserve">Южный Кузбасс ПАО ао</t>
  </si>
  <si>
    <t xml:space="preserve">RU0005294775</t>
  </si>
  <si>
    <t xml:space="preserve">Публичное акционерное общество "Угольная компания "Южный Кузбасс"</t>
  </si>
  <si>
    <t xml:space="preserve">UNAC</t>
  </si>
  <si>
    <t xml:space="preserve">iАвиастКао</t>
  </si>
  <si>
    <t xml:space="preserve">Об.авиастр.корп. ПАО ао</t>
  </si>
  <si>
    <t xml:space="preserve">RU000A0JPLZ7</t>
  </si>
  <si>
    <t xml:space="preserve">Публичное акционерное общество "Объединенная авиастроительная корпорация"</t>
  </si>
  <si>
    <t xml:space="preserve">UNKL</t>
  </si>
  <si>
    <t xml:space="preserve">ЮУНК ао</t>
  </si>
  <si>
    <t xml:space="preserve">Южно-Уральский никел. комб. ао</t>
  </si>
  <si>
    <t xml:space="preserve">RU0004887991</t>
  </si>
  <si>
    <t xml:space="preserve">Публичное акционерное общество "Южно-Уральский никелевый комбинат"</t>
  </si>
  <si>
    <t xml:space="preserve">Юнипро ао</t>
  </si>
  <si>
    <t xml:space="preserve">Юнипро ПАО ао</t>
  </si>
  <si>
    <t xml:space="preserve">RU000A0JNGA5</t>
  </si>
  <si>
    <t xml:space="preserve">Публичное акционерное общество "Юнипро"</t>
  </si>
  <si>
    <t xml:space="preserve">URKZ</t>
  </si>
  <si>
    <t xml:space="preserve">УрКузница</t>
  </si>
  <si>
    <t xml:space="preserve">ПАО "Уральская кузница" ао</t>
  </si>
  <si>
    <t xml:space="preserve">RU000A0JPFY2</t>
  </si>
  <si>
    <t xml:space="preserve">Публичное акционерное общество "Уральская кузница"</t>
  </si>
  <si>
    <t xml:space="preserve">USBN</t>
  </si>
  <si>
    <t xml:space="preserve">УралСиб ао</t>
  </si>
  <si>
    <t xml:space="preserve">БАНК УРАЛСИБ ПАО ао</t>
  </si>
  <si>
    <t xml:space="preserve">RU0006929536</t>
  </si>
  <si>
    <t xml:space="preserve">Публичное акционерное общество "БАНК УРАЛСИБ"</t>
  </si>
  <si>
    <t xml:space="preserve">UTAR</t>
  </si>
  <si>
    <t xml:space="preserve">ЮТэйр ао</t>
  </si>
  <si>
    <t xml:space="preserve">Авиакомпания "ЮТэйр" (ПАО) ао</t>
  </si>
  <si>
    <t xml:space="preserve">RU0007661385</t>
  </si>
  <si>
    <t xml:space="preserve">Публичное акционерное общество "Авиакомпания "ЮТэйр"</t>
  </si>
  <si>
    <t xml:space="preserve">UWGN</t>
  </si>
  <si>
    <t xml:space="preserve">ОВК ао</t>
  </si>
  <si>
    <t xml:space="preserve">ПАО НПК ОВК ао</t>
  </si>
  <si>
    <t xml:space="preserve">RU000A0JVBT9</t>
  </si>
  <si>
    <t xml:space="preserve">Публичное акционерное общество "Научно-производственная корпорация "Объединенная Вагонная Компания"</t>
  </si>
  <si>
    <t xml:space="preserve">VEON-RX</t>
  </si>
  <si>
    <t xml:space="preserve">VEON</t>
  </si>
  <si>
    <t xml:space="preserve">VEON Ltd. ORD SHS</t>
  </si>
  <si>
    <t xml:space="preserve">Иностранные акции</t>
  </si>
  <si>
    <t xml:space="preserve">BMG9349W1038</t>
  </si>
  <si>
    <t xml:space="preserve">VEON Ltd.</t>
  </si>
  <si>
    <t xml:space="preserve">VGSB</t>
  </si>
  <si>
    <t xml:space="preserve">ВолгЭнСб</t>
  </si>
  <si>
    <t xml:space="preserve">"Волгоград.энергосбыткомп" ПАО</t>
  </si>
  <si>
    <t xml:space="preserve">RU000A0D8L73</t>
  </si>
  <si>
    <t xml:space="preserve">Публичное акционерное общество "Волгоградэнергосбыт"</t>
  </si>
  <si>
    <t xml:space="preserve">VGSBP</t>
  </si>
  <si>
    <t xml:space="preserve">ВолгЭнСб-п</t>
  </si>
  <si>
    <t xml:space="preserve">RU000A0D8L57</t>
  </si>
  <si>
    <t xml:space="preserve">VJGZ</t>
  </si>
  <si>
    <t xml:space="preserve">Варьеган</t>
  </si>
  <si>
    <t xml:space="preserve">ННК-Варьеганнефтегаз ПАО ао</t>
  </si>
  <si>
    <t xml:space="preserve">RU0009046460</t>
  </si>
  <si>
    <t xml:space="preserve">Публичное акционерное общество "ННК-Варьеганнефтегаз"</t>
  </si>
  <si>
    <t xml:space="preserve">VJGZP</t>
  </si>
  <si>
    <t xml:space="preserve">Варьеган-п</t>
  </si>
  <si>
    <t xml:space="preserve">ННК-Варьеганнефтегаз ПАО ап</t>
  </si>
  <si>
    <t xml:space="preserve">RU0007964789</t>
  </si>
  <si>
    <t xml:space="preserve">Международная компания ПАО ВК</t>
  </si>
  <si>
    <t xml:space="preserve">Международная компания Публичное акционерное общество "ВК"</t>
  </si>
  <si>
    <t xml:space="preserve">VLHZ</t>
  </si>
  <si>
    <t xml:space="preserve">ВХЗ-ао</t>
  </si>
  <si>
    <t xml:space="preserve">Владимирский химич.з-д(ПАО) ао</t>
  </si>
  <si>
    <t xml:space="preserve">RU0007984761</t>
  </si>
  <si>
    <t xml:space="preserve">Публичное акционерное общество "Владимирский химический завод"</t>
  </si>
  <si>
    <t xml:space="preserve">VRSB</t>
  </si>
  <si>
    <t xml:space="preserve">ТНСэнВорон</t>
  </si>
  <si>
    <t xml:space="preserve">ТНС энерго Воронеж ПАО ао</t>
  </si>
  <si>
    <t xml:space="preserve">RU000A0DPG67</t>
  </si>
  <si>
    <t xml:space="preserve">Публичное акционерное общество "ТНС энерго Воронеж"</t>
  </si>
  <si>
    <t xml:space="preserve">VRSBP</t>
  </si>
  <si>
    <t xml:space="preserve">ТНСэнВор-п</t>
  </si>
  <si>
    <t xml:space="preserve">ТНС энерго Воронеж ПАО ап</t>
  </si>
  <si>
    <t xml:space="preserve">RU000A0DPG75</t>
  </si>
  <si>
    <t xml:space="preserve">VSEH</t>
  </si>
  <si>
    <t xml:space="preserve">ВИ.ру</t>
  </si>
  <si>
    <t xml:space="preserve">RU000A108K09</t>
  </si>
  <si>
    <t xml:space="preserve">Публичное акционерное общество "ВИ.ру"</t>
  </si>
  <si>
    <t xml:space="preserve">VSMO</t>
  </si>
  <si>
    <t xml:space="preserve">ВСМПО-АВСМ</t>
  </si>
  <si>
    <t xml:space="preserve">Корп. ВСМПО-АВИСМА (ПАО) ао</t>
  </si>
  <si>
    <t xml:space="preserve">RU0009100291</t>
  </si>
  <si>
    <t xml:space="preserve">публичное акционерное общество "Корпорация ВСМПО-АВИСМА"</t>
  </si>
  <si>
    <t xml:space="preserve">VSYD</t>
  </si>
  <si>
    <t xml:space="preserve">ВыбСудЗ ао</t>
  </si>
  <si>
    <t xml:space="preserve">Выборгский Суд.Завод ПАО ао</t>
  </si>
  <si>
    <t xml:space="preserve">RU0006334372</t>
  </si>
  <si>
    <t xml:space="preserve">Публичное акционерное общество "Выборгский судостроительный завод"</t>
  </si>
  <si>
    <t xml:space="preserve">VSYDP</t>
  </si>
  <si>
    <t xml:space="preserve">ВыбСудЗ ап</t>
  </si>
  <si>
    <t xml:space="preserve">Выборгский Суд.Завод ПАО ап</t>
  </si>
  <si>
    <t xml:space="preserve">RU0006334380</t>
  </si>
  <si>
    <t xml:space="preserve">VTBR</t>
  </si>
  <si>
    <t xml:space="preserve">ВТБ ао</t>
  </si>
  <si>
    <t xml:space="preserve">ао ПАО Банк ВТБ</t>
  </si>
  <si>
    <t xml:space="preserve">RU000A0JP5V6</t>
  </si>
  <si>
    <t xml:space="preserve">Банк ВТБ (публичное акционерное общество)</t>
  </si>
  <si>
    <t xml:space="preserve">WTCM</t>
  </si>
  <si>
    <t xml:space="preserve">ЦМТ ао</t>
  </si>
  <si>
    <t xml:space="preserve">"Центр междун. торговли"ПАО ао</t>
  </si>
  <si>
    <t xml:space="preserve">RU0008137070</t>
  </si>
  <si>
    <t xml:space="preserve">Публичное акционерное общество "Центр международной торговли"</t>
  </si>
  <si>
    <t xml:space="preserve">WTCMP</t>
  </si>
  <si>
    <t xml:space="preserve">ЦМТ ап</t>
  </si>
  <si>
    <t xml:space="preserve">"Центр междун. торговли"ПАО ап</t>
  </si>
  <si>
    <t xml:space="preserve">RU0008137088</t>
  </si>
  <si>
    <t xml:space="preserve">WUSH</t>
  </si>
  <si>
    <t xml:space="preserve">iВУШХолднг</t>
  </si>
  <si>
    <t xml:space="preserve">ВУШ Холдинг ао</t>
  </si>
  <si>
    <t xml:space="preserve">RU000A105EX7</t>
  </si>
  <si>
    <t xml:space="preserve">Публичное акционерное общество "ВУШ Холдинг"</t>
  </si>
  <si>
    <t xml:space="preserve">X5</t>
  </si>
  <si>
    <t xml:space="preserve">КЦ ИКС 5</t>
  </si>
  <si>
    <t xml:space="preserve">Корпоративный центр ИКС 5</t>
  </si>
  <si>
    <t xml:space="preserve">RU000A108X38</t>
  </si>
  <si>
    <t xml:space="preserve">Публичное акционерное общество "Корпоративный центр ИКС 5"</t>
  </si>
  <si>
    <t xml:space="preserve">YAKG</t>
  </si>
  <si>
    <t xml:space="preserve">ЯТЭК ао</t>
  </si>
  <si>
    <t xml:space="preserve">Якутская топл.-энерг. комп. ао</t>
  </si>
  <si>
    <t xml:space="preserve">RU0007796819</t>
  </si>
  <si>
    <t xml:space="preserve">Публичное акционерное общество "Якутская топливно-энергетическая компания"</t>
  </si>
  <si>
    <t xml:space="preserve">МКПАО ЯНДЕКС</t>
  </si>
  <si>
    <t xml:space="preserve">Международная компания публичное акционерное общество "ЯНДЕКС"</t>
  </si>
  <si>
    <t xml:space="preserve">YKEN</t>
  </si>
  <si>
    <t xml:space="preserve">Якутскэнрг</t>
  </si>
  <si>
    <t xml:space="preserve">АК "Якутскэнерго" (ПАО) ао</t>
  </si>
  <si>
    <t xml:space="preserve">RU0009257075</t>
  </si>
  <si>
    <t xml:space="preserve">Публичное акционерное общество "Якутскэнерго"</t>
  </si>
  <si>
    <t xml:space="preserve">YKENP</t>
  </si>
  <si>
    <t xml:space="preserve">Якутскэн-п</t>
  </si>
  <si>
    <t xml:space="preserve">АК "Якутскэнерго" (ПАО) ап</t>
  </si>
  <si>
    <t xml:space="preserve">RU0007796827</t>
  </si>
  <si>
    <t xml:space="preserve">YRSB</t>
  </si>
  <si>
    <t xml:space="preserve">ТНСэнЯр</t>
  </si>
  <si>
    <t xml:space="preserve">ТНС энерго Ярославль ПАО ао</t>
  </si>
  <si>
    <t xml:space="preserve">RU000A0D8760</t>
  </si>
  <si>
    <t xml:space="preserve">Публичное акционерное общество "ТНС энерго Ярославль"</t>
  </si>
  <si>
    <t xml:space="preserve">YRSBP</t>
  </si>
  <si>
    <t xml:space="preserve">ТНСэнЯр-п</t>
  </si>
  <si>
    <t xml:space="preserve">ТНС энерго Ярославль ПАО ап</t>
  </si>
  <si>
    <t xml:space="preserve">RU000A0D88B3</t>
  </si>
  <si>
    <t xml:space="preserve">ZAYM</t>
  </si>
  <si>
    <t xml:space="preserve">Займер ао</t>
  </si>
  <si>
    <t xml:space="preserve">RU000A107RM8</t>
  </si>
  <si>
    <t xml:space="preserve">Публичное акционерное общество Микрофинансовая компания "Займер"</t>
  </si>
  <si>
    <t xml:space="preserve">ZILL</t>
  </si>
  <si>
    <t xml:space="preserve">ЗИЛ ао</t>
  </si>
  <si>
    <t xml:space="preserve">Завод им. И.А.Лихачева ПАО ао</t>
  </si>
  <si>
    <t xml:space="preserve">RU0009086193</t>
  </si>
  <si>
    <t xml:space="preserve">Публичное акционерное общество "Завод имени И.А. Лихачева"</t>
  </si>
  <si>
    <t xml:space="preserve">ZVEZ</t>
  </si>
  <si>
    <t xml:space="preserve">ЗВЕЗДА ао</t>
  </si>
  <si>
    <t xml:space="preserve">ЗВЕЗДА ПАО ао</t>
  </si>
  <si>
    <t xml:space="preserve">RU0009091300</t>
  </si>
  <si>
    <t xml:space="preserve">Публичное акционерное общество "ЗВЕЗДА"</t>
  </si>
  <si>
    <t xml:space="preserve">Quantity</t>
  </si>
  <si>
    <t xml:space="preserve">Balance price</t>
  </si>
  <si>
    <t xml:space="preserve">Price at the month beginning</t>
  </si>
  <si>
    <t xml:space="preserve">Current price</t>
  </si>
  <si>
    <t xml:space="preserve">Total asset cost</t>
  </si>
  <si>
    <t xml:space="preserve">Total unrealized P/L</t>
  </si>
  <si>
    <t xml:space="preserve">Monthly unrealized P/L</t>
  </si>
  <si>
    <t xml:space="preserve">Nominal P/L</t>
  </si>
  <si>
    <t xml:space="preserve">Asset share</t>
  </si>
  <si>
    <t xml:space="preserve">RU000A105JH9</t>
  </si>
  <si>
    <t xml:space="preserve">ГазКЗ-27Д2</t>
  </si>
  <si>
    <t xml:space="preserve">2 798,00</t>
  </si>
  <si>
    <t xml:space="preserve">536 439,79</t>
  </si>
  <si>
    <t xml:space="preserve">1 103</t>
  </si>
  <si>
    <t xml:space="preserve">941 851,70</t>
  </si>
  <si>
    <t xml:space="preserve">#N/A</t>
  </si>
  <si>
    <t xml:space="preserve">7 941,30</t>
  </si>
  <si>
    <t xml:space="preserve">1 052,86</t>
  </si>
  <si>
    <t xml:space="preserve">1 008,00</t>
  </si>
  <si>
    <t xml:space="preserve">1 010,00</t>
  </si>
  <si>
    <t xml:space="preserve">949 400,00</t>
  </si>
  <si>
    <t xml:space="preserve">(40 293,00)</t>
  </si>
  <si>
    <t xml:space="preserve">2 650,81</t>
  </si>
  <si>
    <t xml:space="preserve">2 307,00</t>
  </si>
  <si>
    <t xml:space="preserve">1 880,40</t>
  </si>
  <si>
    <t xml:space="preserve">1 094 392,80</t>
  </si>
  <si>
    <t xml:space="preserve">(448 378,60)</t>
  </si>
  <si>
    <t xml:space="preserve">1 128</t>
  </si>
  <si>
    <t xml:space="preserve">1 497,00</t>
  </si>
  <si>
    <t xml:space="preserve">1 264,50</t>
  </si>
  <si>
    <t xml:space="preserve">1 016,00</t>
  </si>
  <si>
    <t xml:space="preserve">1 146 048,00</t>
  </si>
  <si>
    <t xml:space="preserve">(542 563,00)</t>
  </si>
  <si>
    <t xml:space="preserve">2 299</t>
  </si>
  <si>
    <t xml:space="preserve">1 278 703,80</t>
  </si>
  <si>
    <t xml:space="preserve">(354 410,00)</t>
  </si>
  <si>
    <t xml:space="preserve">3 192,15</t>
  </si>
  <si>
    <t xml:space="preserve">2 675,50</t>
  </si>
  <si>
    <t xml:space="preserve">2 934,00</t>
  </si>
  <si>
    <t xml:space="preserve">1 367 244,00</t>
  </si>
  <si>
    <t xml:space="preserve">(120 297,00)</t>
  </si>
  <si>
    <t xml:space="preserve">2 521</t>
  </si>
  <si>
    <t xml:space="preserve">1 368 146,70</t>
  </si>
  <si>
    <t xml:space="preserve">(315 629,10)</t>
  </si>
  <si>
    <t xml:space="preserve">109 300</t>
  </si>
  <si>
    <t xml:space="preserve">1 394 121,50</t>
  </si>
  <si>
    <t xml:space="preserve">(455 877,95)</t>
  </si>
  <si>
    <t xml:space="preserve">914 007</t>
  </si>
  <si>
    <t xml:space="preserve">1 404 737,36</t>
  </si>
  <si>
    <t xml:space="preserve">51 538,11</t>
  </si>
  <si>
    <t xml:space="preserve">7 770</t>
  </si>
  <si>
    <t xml:space="preserve">1 436 517,60</t>
  </si>
  <si>
    <t xml:space="preserve">(199 758,72)</t>
  </si>
  <si>
    <t xml:space="preserve">2 923,38</t>
  </si>
  <si>
    <t xml:space="preserve">2 387,80</t>
  </si>
  <si>
    <t xml:space="preserve">1 478 048,20</t>
  </si>
  <si>
    <t xml:space="preserve">(331 522,80)</t>
  </si>
  <si>
    <t xml:space="preserve">5 200,86</t>
  </si>
  <si>
    <t xml:space="preserve">4 228,00</t>
  </si>
  <si>
    <t xml:space="preserve">4 159,00</t>
  </si>
  <si>
    <t xml:space="preserve">1 630 328,00</t>
  </si>
  <si>
    <t xml:space="preserve">(408 408,00)</t>
  </si>
  <si>
    <t xml:space="preserve">444 500</t>
  </si>
  <si>
    <t xml:space="preserve">1 698 434,50</t>
  </si>
  <si>
    <t xml:space="preserve">25 483,63</t>
  </si>
  <si>
    <t xml:space="preserve">6 238,08</t>
  </si>
  <si>
    <t xml:space="preserve">6 844,50</t>
  </si>
  <si>
    <t xml:space="preserve">6 860,50</t>
  </si>
  <si>
    <t xml:space="preserve">1 728 846,00</t>
  </si>
  <si>
    <t xml:space="preserve">156 850,19</t>
  </si>
  <si>
    <t xml:space="preserve">5 304</t>
  </si>
  <si>
    <t xml:space="preserve">2 378 313,60</t>
  </si>
  <si>
    <t xml:space="preserve">(668 976,55)</t>
  </si>
  <si>
    <t xml:space="preserve">3 930,18</t>
  </si>
  <si>
    <t xml:space="preserve">3 674,00</t>
  </si>
  <si>
    <t xml:space="preserve">3 320,00</t>
  </si>
  <si>
    <t xml:space="preserve">2 483 360,00</t>
  </si>
  <si>
    <t xml:space="preserve">(456 413,50)</t>
  </si>
  <si>
    <t xml:space="preserve">44 800</t>
  </si>
  <si>
    <t xml:space="preserve">2 560 992,00</t>
  </si>
  <si>
    <t xml:space="preserve">(96 782,78)</t>
  </si>
  <si>
    <t xml:space="preserve">8 790</t>
  </si>
  <si>
    <t xml:space="preserve">2 797 944,90</t>
  </si>
  <si>
    <t xml:space="preserve">(419 728,29)</t>
  </si>
  <si>
    <t xml:space="preserve">Тип сложного финансового продукта. Возможные значения:</t>
  </si>
  <si>
    <t xml:space="preserve">«-100» – без ограничений;</t>
  </si>
  <si>
    <t xml:space="preserve">«-1» – не попадает под тесты из Базового стандарта, недоступно для неквалифицированных инвесторов, не прошедших тестирование;</t>
  </si>
  <si>
    <t xml:space="preserve">«0» – предназначено для квалифицированных инвесторов согласно 39-ФЗ или эмиссионным документам;</t>
  </si>
  <si>
    <t xml:space="preserve">«4» – структурные облигации, не предназначенные для квалифицированных инвесторов;</t>
  </si>
  <si>
    <t xml:space="preserve">«5» – инвестиционные паи закрытых паевых инвестиционных фондов, непредназначенных для квалифицированных инвесторов;</t>
  </si>
  <si>
    <t xml:space="preserve">«6» – облигации российских эмитентов, которым не присвоен кредитный рейтинг, либо кредитный рейтинг которых ниже установленного уровня;</t>
  </si>
  <si>
    <t xml:space="preserve">«7» – облигации иностранных эмитентов, обязательства по которым исполняются за счёт юридического лица, созданного в соответствии с законодательством РФ, не имеющего кредитный рейтинг, либо кредитный рейтинг которого ниже установленного уровня;</t>
  </si>
  <si>
    <t xml:space="preserve">«8» – облигации со структурным доходом;</t>
  </si>
  <si>
    <t xml:space="preserve">«9» – акции, не включенные в котировальные списки;</t>
  </si>
  <si>
    <t xml:space="preserve">«10» – иностранные акции, требующие проведения тестирования;</t>
  </si>
  <si>
    <t xml:space="preserve">«11» – сделки по приобретению паев иностранных ETF, требующие проведения тестирования;</t>
  </si>
  <si>
    <t xml:space="preserve">«800» – облигации, запрещенные к приобретению с 01.10.2021 до ДД.ММ.ГГГГ для инвестора, успешно прошедшего тестирование по тесту 8, где дата окончания периодически меняет значение в соответствии с требованиями контролирующих органов</t>
  </si>
  <si>
    <t xml:space="preserve">Тип облигаций:</t>
  </si>
  <si>
    <t xml:space="preserve">корп.обл.</t>
  </si>
  <si>
    <t xml:space="preserve">суб.РФ</t>
  </si>
  <si>
    <t xml:space="preserve">Тикер</t>
  </si>
  <si>
    <t xml:space="preserve">Эмитент</t>
  </si>
  <si>
    <t xml:space="preserve">СЧА</t>
  </si>
  <si>
    <t xml:space="preserve">Комиссия</t>
  </si>
  <si>
    <t xml:space="preserve">Приоритет брокер</t>
  </si>
  <si>
    <t xml:space="preserve">0.39 %</t>
  </si>
  <si>
    <t xml:space="preserve">для всех остальных</t>
  </si>
  <si>
    <t xml:space="preserve">SBMM</t>
  </si>
  <si>
    <t xml:space="preserve">RU000A103RF1</t>
  </si>
  <si>
    <t xml:space="preserve">Первая (Сбер)</t>
  </si>
  <si>
    <t xml:space="preserve">0.33 %</t>
  </si>
  <si>
    <t xml:space="preserve">AKMM</t>
  </si>
  <si>
    <t xml:space="preserve">RU000A104X08</t>
  </si>
  <si>
    <t xml:space="preserve">Альфа Капитал</t>
  </si>
  <si>
    <t xml:space="preserve">0.60 %</t>
  </si>
  <si>
    <t xml:space="preserve">AMNR</t>
  </si>
  <si>
    <t xml:space="preserve">RU000A107H96</t>
  </si>
  <si>
    <t xml:space="preserve">АТОН</t>
  </si>
  <si>
    <t xml:space="preserve">0.31 %</t>
  </si>
  <si>
    <t xml:space="preserve">BCSD</t>
  </si>
  <si>
    <t xml:space="preserve">RU000A108ZJ5</t>
  </si>
  <si>
    <t xml:space="preserve">БКС</t>
  </si>
  <si>
    <t xml:space="preserve">0.40 %</t>
  </si>
  <si>
    <t xml:space="preserve">CASH</t>
  </si>
  <si>
    <t xml:space="preserve">RU000A109X11</t>
  </si>
  <si>
    <t xml:space="preserve">ААА (Газпромбанк)</t>
  </si>
  <si>
    <t xml:space="preserve">0.55 %</t>
  </si>
  <si>
    <t xml:space="preserve">PSMM</t>
  </si>
  <si>
    <t xml:space="preserve">RU000A108G96</t>
  </si>
  <si>
    <t xml:space="preserve">Промсвязь</t>
  </si>
  <si>
    <t xml:space="preserve">0.76 %</t>
  </si>
  <si>
    <t xml:space="preserve">FMMM</t>
  </si>
  <si>
    <t xml:space="preserve">RU000A109LD6</t>
  </si>
  <si>
    <t xml:space="preserve">Финам</t>
  </si>
  <si>
    <t xml:space="preserve">TMON</t>
  </si>
  <si>
    <t xml:space="preserve">RU000A106DL2</t>
  </si>
  <si>
    <t xml:space="preserve">Тинькофф</t>
  </si>
  <si>
    <t xml:space="preserve">1.09 %</t>
  </si>
  <si>
    <t xml:space="preserve">T broker</t>
  </si>
  <si>
    <t xml:space="preserve">MONY</t>
  </si>
  <si>
    <t xml:space="preserve">RU000A10AF15</t>
  </si>
  <si>
    <t xml:space="preserve">АК БАРС</t>
  </si>
  <si>
    <t xml:space="preserve">FINC</t>
  </si>
  <si>
    <t xml:space="preserve">RU000A109866</t>
  </si>
  <si>
    <t xml:space="preserve">Финстар</t>
  </si>
  <si>
    <t xml:space="preserve">SCLI</t>
  </si>
  <si>
    <t xml:space="preserve">RU000A108VV9</t>
  </si>
  <si>
    <t xml:space="preserve">Доверительная</t>
  </si>
  <si>
    <t xml:space="preserve">0.82 %</t>
  </si>
  <si>
    <t xml:space="preserve">Broker:</t>
  </si>
  <si>
    <t xml:space="preserve">Strategy:</t>
  </si>
  <si>
    <t xml:space="preserve">Tinkoff</t>
  </si>
  <si>
    <t xml:space="preserve">1pR Консервативный</t>
  </si>
  <si>
    <t xml:space="preserve">Freedom Finance</t>
  </si>
  <si>
    <t xml:space="preserve">2pR Умеренно консервативный</t>
  </si>
  <si>
    <t xml:space="preserve">Finam</t>
  </si>
  <si>
    <t xml:space="preserve">4pR Умеренно агрессивный</t>
  </si>
  <si>
    <t xml:space="preserve">5pR Агрессивный</t>
  </si>
  <si>
    <t xml:space="preserve">6pR Сверхагрессивный</t>
  </si>
  <si>
    <t xml:space="preserve">1pU Консервативный</t>
  </si>
  <si>
    <t xml:space="preserve">2pU Умеренно консервативный</t>
  </si>
  <si>
    <t xml:space="preserve">3pU Сбалансированный</t>
  </si>
  <si>
    <t xml:space="preserve">4pU Умеренно агрессивный</t>
  </si>
  <si>
    <t xml:space="preserve">5pU Агрессивный</t>
  </si>
  <si>
    <t xml:space="preserve">6pU Сверхагрессивный</t>
  </si>
  <si>
    <t xml:space="preserve">QUIK</t>
  </si>
  <si>
    <t xml:space="preserve">Тип данных</t>
  </si>
  <si>
    <t xml:space="preserve">Тип данных 2</t>
  </si>
  <si>
    <t xml:space="preserve">Пример 1</t>
  </si>
  <si>
    <t xml:space="preserve">Пример 2</t>
  </si>
  <si>
    <t xml:space="preserve">Пример 3</t>
  </si>
  <si>
    <t xml:space="preserve">Таблица</t>
  </si>
  <si>
    <t xml:space="preserve">Поле</t>
  </si>
  <si>
    <t xml:space="preserve">Общий</t>
  </si>
  <si>
    <t xml:space="preserve">Инструменты акции</t>
  </si>
  <si>
    <t xml:space="preserve">Рег.номер</t>
  </si>
  <si>
    <t xml:space="preserve">1-01-00085-A</t>
  </si>
  <si>
    <t xml:space="preserve">ISIN-идентификатор инструмента.</t>
  </si>
  <si>
    <t xml:space="preserve">RU000A10ANA1</t>
  </si>
  <si>
    <t xml:space="preserve">Тикер инструмента.</t>
  </si>
  <si>
    <t xml:space="preserve">CNRU</t>
  </si>
  <si>
    <t xml:space="preserve">Инструмент сокр.</t>
  </si>
  <si>
    <t xml:space="preserve">+МосЭнерго</t>
  </si>
  <si>
    <t xml:space="preserve">Название инструмента.</t>
  </si>
  <si>
    <t xml:space="preserve">ВСМПО-АВИСМА</t>
  </si>
  <si>
    <t xml:space="preserve">Объединенная авиастроительная корпорация</t>
  </si>
  <si>
    <t xml:space="preserve">Циан</t>
  </si>
  <si>
    <t xml:space="preserve">ао</t>
  </si>
  <si>
    <t xml:space="preserve">др</t>
  </si>
  <si>
    <t xml:space="preserve">Тип акции. 1 -Обыкновенная. 2 - Привилегированная. 3 - Американские депозитарные расписки. 4- Глобальные депозитарные расписки. И прочее….</t>
  </si>
  <si>
    <t xml:space="preserve">Лотность инструмента. Возможно совершение операций только на количества ценной бумаги, кратные параметру lot.</t>
  </si>
  <si>
    <t xml:space="preserve">Шаг цены</t>
  </si>
  <si>
    <t xml:space="preserve">20.0</t>
  </si>
  <si>
    <t xml:space="preserve">0.500000</t>
  </si>
  <si>
    <t xml:space="preserve">0.200000000</t>
  </si>
  <si>
    <t xml:space="preserve">% измен.закр.</t>
  </si>
  <si>
    <t xml:space="preserve">Цены последних сделок</t>
  </si>
  <si>
    <t xml:space="preserve">Цена последней сделки за 1 инструмент. Чтобы получить стоимость лота, нужно умножить на лотность инструмента.</t>
  </si>
  <si>
    <t xml:space="preserve">Откр.</t>
  </si>
  <si>
    <t xml:space="preserve">Свечи</t>
  </si>
  <si>
    <t xml:space="preserve">Цена открытия за 1 инструмент.</t>
  </si>
  <si>
    <t xml:space="preserve">open</t>
  </si>
  <si>
    <t xml:space="preserve">Мин. цена</t>
  </si>
  <si>
    <t xml:space="preserve">Минимальная цена за 1 инструмент. </t>
  </si>
  <si>
    <t xml:space="preserve">low</t>
  </si>
  <si>
    <t xml:space="preserve">Макс. цена</t>
  </si>
  <si>
    <t xml:space="preserve">Максимальная цена за 1 инструмент. </t>
  </si>
  <si>
    <t xml:space="preserve">high</t>
  </si>
  <si>
    <t xml:space="preserve">Закр.</t>
  </si>
  <si>
    <t xml:space="preserve">Цена закрытия за 1 инструмент.</t>
  </si>
  <si>
    <t xml:space="preserve">close</t>
  </si>
  <si>
    <t xml:space="preserve">Оборот</t>
  </si>
  <si>
    <t xml:space="preserve">Объем торгов в лотах.</t>
  </si>
  <si>
    <t xml:space="preserve">volume</t>
  </si>
  <si>
    <t xml:space="preserve">Валюта расчетов.</t>
  </si>
  <si>
    <t xml:space="preserve">Сопр.валюта</t>
  </si>
  <si>
    <t xml:space="preserve">Код класса</t>
  </si>
  <si>
    <t xml:space="preserve">Класс-код (секция торгов).</t>
  </si>
  <si>
    <t xml:space="preserve">Класс</t>
  </si>
  <si>
    <t xml:space="preserve">МБ ФР: Т+: Акции</t>
  </si>
  <si>
    <t xml:space="preserve">Подтип инстр-та</t>
  </si>
  <si>
    <t xml:space="preserve">Акция обыкновенная</t>
  </si>
  <si>
    <t xml:space="preserve">Депозитарная расписка</t>
  </si>
  <si>
    <t xml:space="preserve">торгуется</t>
  </si>
  <si>
    <t xml:space="preserve">Текущий режим торгов инструмента.</t>
  </si>
  <si>
    <t xml:space="preserve">materials</t>
  </si>
  <si>
    <t xml:space="preserve">industrials</t>
  </si>
  <si>
    <t xml:space="preserve">it</t>
  </si>
  <si>
    <t xml:space="preserve">Тесты, которые необходимо пройти клиенту, чтобы совершать сделки по инструменту. Параметр учитывает пройденные тесты и отображает только недостающие.</t>
  </si>
  <si>
    <t xml:space="preserve">[]</t>
  </si>
  <si>
    <t xml:space="preserve">['russian_shares']</t>
  </si>
  <si>
    <t xml:space="preserve">Флаг, отображающий доступность торговли инструментом только для квалифицированных инвесторов.</t>
  </si>
  <si>
    <t xml:space="preserve">Флаг достаточной ликвидности.</t>
  </si>
  <si>
    <t xml:space="preserve">Инструменты облигации</t>
  </si>
  <si>
    <t xml:space="preserve">RU000A107D74</t>
  </si>
  <si>
    <t xml:space="preserve">RU000A101RZ3</t>
  </si>
  <si>
    <t xml:space="preserve">RU000A102R73</t>
  </si>
  <si>
    <t xml:space="preserve">ЭнергоТехСервис 001P-05</t>
  </si>
  <si>
    <t xml:space="preserve">Казахстан выпуск 11</t>
  </si>
  <si>
    <t xml:space="preserve">БМ-Банк БО-П07</t>
  </si>
  <si>
    <t xml:space="preserve">0.10000000</t>
  </si>
  <si>
    <t xml:space="preserve">Номинал облигации.</t>
  </si>
  <si>
    <t xml:space="preserve">664.0</t>
  </si>
  <si>
    <t xml:space="preserve">1000.0</t>
  </si>
  <si>
    <t xml:space="preserve">TQCB</t>
  </si>
  <si>
    <t xml:space="preserve">	Значение НКД (накопленного купонного дохода) на дату.</t>
  </si>
  <si>
    <t xml:space="preserve">5.30000000</t>
  </si>
  <si>
    <t xml:space="preserve">23.970000000</t>
  </si>
  <si>
    <t xml:space="preserve">0.50000000</t>
  </si>
  <si>
    <t xml:space="preserve">Дата погашения облигации по UTC.</t>
  </si>
  <si>
    <t xml:space="preserve">	Флаг достаточной ликвидности.</t>
  </si>
  <si>
    <t xml:space="preserve">Тип облигации. 0 -Тип облигации не определен. 1 - Замещающая облигация.</t>
  </si>
  <si>
    <t xml:space="preserve">Индивидуальный</t>
  </si>
  <si>
    <t xml:space="preserve">Позиции по бумагам</t>
  </si>
  <si>
    <t xml:space="preserve">Позиции портфеля</t>
  </si>
  <si>
    <t xml:space="preserve">МБ ФР: Т+ ETF F</t>
  </si>
  <si>
    <t xml:space="preserve">Тип инструмента.</t>
  </si>
  <si>
    <t xml:space="preserve">instrument_type</t>
  </si>
  <si>
    <t xml:space="preserve">share</t>
  </si>
  <si>
    <t xml:space="preserve">Количество инструмента в портфеле в штуках.</t>
  </si>
  <si>
    <t xml:space="preserve">3.0</t>
  </si>
  <si>
    <t xml:space="preserve">10.0</t>
  </si>
  <si>
    <t xml:space="preserve">16.0</t>
  </si>
  <si>
    <t xml:space="preserve">Срвзв. цена длинных позиций</t>
  </si>
  <si>
    <t xml:space="preserve">Средневзвешенная цена позиции.</t>
  </si>
  <si>
    <t xml:space="preserve">average_position_price</t>
  </si>
  <si>
    <t xml:space="preserve">6831.500000000</t>
  </si>
  <si>
    <t xml:space="preserve">3189.300000000</t>
  </si>
  <si>
    <t xml:space="preserve">939.0</t>
  </si>
  <si>
    <t xml:space="preserve">Прибыль/убытки</t>
  </si>
  <si>
    <t xml:space="preserve">Текущая рассчитанная доходность позиции.</t>
  </si>
  <si>
    <t xml:space="preserve">expected_yield</t>
  </si>
  <si>
    <t xml:space="preserve">-1919.500000000</t>
  </si>
  <si>
    <t xml:space="preserve">-1984.0</t>
  </si>
  <si>
    <t xml:space="preserve">2583.500000000</t>
  </si>
  <si>
    <t xml:space="preserve">	Deprecated Количество лотов в портфеле.</t>
  </si>
  <si>
    <t xml:space="preserve">Заблокировано на бирже.</t>
  </si>
  <si>
    <t xml:space="preserve">blocked</t>
  </si>
  <si>
    <t xml:space="preserve">False</t>
  </si>
  <si>
    <t xml:space="preserve">Количество бумаг, заблокированных выставленными заявками.</t>
  </si>
  <si>
    <t xml:space="preserve">blocked_lots</t>
  </si>
  <si>
    <t xml:space="preserve">0.0</t>
  </si>
  <si>
    <t xml:space="preserve">Текущая цена за 1 инструмент. Чтобы получить стоимость лота, нужно умножить на лотность инструмента.</t>
  </si>
  <si>
    <t xml:space="preserve">current_price</t>
  </si>
  <si>
    <t xml:space="preserve">6192.0</t>
  </si>
  <si>
    <t xml:space="preserve">3050.500000000</t>
  </si>
  <si>
    <t xml:space="preserve">1126.900000000</t>
  </si>
  <si>
    <t xml:space="preserve">expected_yield_fifo</t>
  </si>
  <si>
    <t xml:space="preserve">Рассчитанная доходность портфеля за день</t>
  </si>
  <si>
    <t xml:space="preserve">daily_yield</t>
  </si>
  <si>
    <t xml:space="preserve">78.0</t>
  </si>
  <si>
    <t xml:space="preserve">-195.0</t>
  </si>
  <si>
    <t xml:space="preserve">-278.-400000000</t>
  </si>
  <si>
    <t xml:space="preserve">FIGI-идентификатор инструмента.</t>
  </si>
  <si>
    <t xml:space="preserve">figi</t>
  </si>
  <si>
    <t xml:space="preserve">BBG004731032</t>
  </si>
  <si>
    <t xml:space="preserve">TCS03A108X38</t>
  </si>
  <si>
    <t xml:space="preserve">TCS00Y3XYV94</t>
  </si>
  <si>
    <t xml:space="preserve">Позиции по деньгам</t>
  </si>
  <si>
    <t xml:space="preserve">Срок расчётов</t>
  </si>
  <si>
    <t xml:space="preserve">T0</t>
  </si>
  <si>
    <t xml:space="preserve">T1</t>
  </si>
  <si>
    <t xml:space="preserve">T2</t>
  </si>
  <si>
    <t xml:space="preserve">Оставшиеся средства</t>
  </si>
  <si>
    <t xml:space="preserve">Код клиента</t>
  </si>
  <si>
    <t xml:space="preserve">136GYC</t>
  </si>
  <si>
    <t xml:space="preserve">Входящий остаток</t>
  </si>
  <si>
    <t xml:space="preserve">Текущий остаток</t>
  </si>
  <si>
    <t xml:space="preserve">Массив валютных позиций портфеля.</t>
  </si>
  <si>
    <t xml:space="preserve">money</t>
  </si>
  <si>
    <t xml:space="preserve">1317.490000000</t>
  </si>
  <si>
    <t xml:space="preserve">Доступно</t>
  </si>
  <si>
    <t xml:space="preserve">Заблокировано</t>
  </si>
  <si>
    <t xml:space="preserve">Массив заблокированных валютных позиций портфеля.</t>
  </si>
  <si>
    <t xml:space="preserve">Портфель</t>
  </si>
  <si>
    <t xml:space="preserve">Идентификатор счета пользователя.</t>
  </si>
  <si>
    <t xml:space="preserve">account_id</t>
  </si>
  <si>
    <t xml:space="preserve">ВходСредства</t>
  </si>
  <si>
    <t xml:space="preserve">ТекСредства</t>
  </si>
  <si>
    <t xml:space="preserve">НаПокупНеМаржин</t>
  </si>
  <si>
    <t xml:space="preserve">Сумма ден. остатков</t>
  </si>
  <si>
    <t xml:space="preserve">Рассчитанная доходность портфеля за день в рублях.</t>
  </si>
  <si>
    <t xml:space="preserve">-1124.-50000000</t>
  </si>
  <si>
    <t xml:space="preserve">ПроцИзмен</t>
  </si>
  <si>
    <t xml:space="preserve">Относительная доходность в день в %.</t>
  </si>
  <si>
    <t xml:space="preserve">daily_yield_relative</t>
  </si>
  <si>
    <t xml:space="preserve">-1.740000000</t>
  </si>
  <si>
    <t xml:space="preserve">Стоимость портфеля</t>
  </si>
  <si>
    <t xml:space="preserve">Общая стоимость портфеля.</t>
  </si>
  <si>
    <t xml:space="preserve">426597.370000000</t>
  </si>
  <si>
    <t xml:space="preserve">Текущая относительная доходность портфеля в %.</t>
  </si>
  <si>
    <t xml:space="preserve">419275.250000000</t>
  </si>
  <si>
    <t xml:space="preserve">Общая стоимость акций в портфеле.</t>
  </si>
  <si>
    <t xml:space="preserve">total_amount_shares</t>
  </si>
  <si>
    <t xml:space="preserve">Общая стоимость облигаций в портфеле.</t>
  </si>
  <si>
    <t xml:space="preserve">total_amount_bonds</t>
  </si>
  <si>
    <t xml:space="preserve">Общая стоимость фондов в портфеле.</t>
  </si>
  <si>
    <t xml:space="preserve">total_amount_etf</t>
  </si>
  <si>
    <t xml:space="preserve">6004.630000000</t>
  </si>
  <si>
    <t xml:space="preserve">Общая стоимость валют в портфеле.</t>
  </si>
  <si>
    <t xml:space="preserve">total_amount_currencies</t>
  </si>
  <si>
    <t xml:space="preserve">Общая стоимость фьючерсов в портфеле.</t>
  </si>
  <si>
    <t xml:space="preserve">total_amount_futures</t>
  </si>
  <si>
    <t xml:space="preserve">Общая стоимость опционов в портфеле.</t>
  </si>
  <si>
    <t xml:space="preserve">total_amount_options</t>
  </si>
  <si>
    <t xml:space="preserve">Общая стоимость структурных нот в портфеле.</t>
  </si>
  <si>
    <t xml:space="preserve">total_amount_sp</t>
  </si>
  <si>
    <t xml:space="preserve">Коэффициент ставки риска длинной позиции по клиенту. 2 – клиент со стандартным уровнем риска (КСУР); 1 – клиент с повышенным уровнем риска (КПУР).</t>
  </si>
  <si>
    <t xml:space="preserve">Коэффициент ставки риска короткой позиции по клиенту. 2 – клиент со стандартным уровнем риска (КСУР); 1 – клиент с повышенным уровнем риска (КПУР).</t>
  </si>
  <si>
    <t xml:space="preserve">Ставка риска начальной маржи для КСУР лонг.</t>
  </si>
  <si>
    <t xml:space="preserve">Ставка риска начальной маржи для КСУР шорт.</t>
  </si>
  <si>
    <t xml:space="preserve">Ставка риска начальной маржи для КПУР лонг.</t>
  </si>
  <si>
    <t xml:space="preserve">Ставка риска начальной маржи для КПУР шорт.</t>
  </si>
  <si>
    <t xml:space="preserve">Признак доступности для операций в шорт.</t>
  </si>
  <si>
    <t xml:space="preserve">Tорговая площадка (секция биржи).</t>
  </si>
  <si>
    <t xml:space="preserve">Дата IPO акции по UTC.</t>
  </si>
  <si>
    <t xml:space="preserve">Размер выпуска.</t>
  </si>
  <si>
    <t xml:space="preserve">Код страны риска — то есть страны, в которой компания ведет основной бизнес.</t>
  </si>
  <si>
    <t xml:space="preserve">Наименование страны риска — то есть страны, в которой компания ведет основной бизнес</t>
  </si>
  <si>
    <t xml:space="preserve">Плановый размер выпуска.</t>
  </si>
  <si>
    <t xml:space="preserve">Флаг, используемый ранее для определения внебиржевых инструментов. На данный момент не используется для торгуемых через API инструментов. Может использоваться как фильтр для операций, совершавшихся некоторое время назад на ОТС площадке.</t>
  </si>
  <si>
    <t xml:space="preserve">Признак доступности для покупки.</t>
  </si>
  <si>
    <t xml:space="preserve">Признак доступности для продажи.</t>
  </si>
  <si>
    <t xml:space="preserve">Возможность торговать инструментом через API.</t>
  </si>
  <si>
    <t xml:space="preserve">Уникальный идентификатор инструмента.</t>
  </si>
  <si>
    <t xml:space="preserve">Реальная площадка исполнения расчетов (биржа).</t>
  </si>
  <si>
    <t xml:space="preserve">Уникальный идентификатор позиции инструмента.</t>
  </si>
  <si>
    <t xml:space="preserve">Уникальный идентификатор актива.</t>
  </si>
  <si>
    <t xml:space="preserve">Тип площадки торговли. 0 - Площадка торговли не определена. 1 - Бумага, торгуемая у дилера.</t>
  </si>
  <si>
    <t xml:space="preserve">Флаг, отображающий доступность торговли инструментом по выходным.</t>
  </si>
  <si>
    <t xml:space="preserve">Флаг заблокированного ТКС</t>
  </si>
  <si>
    <t xml:space="preserve">Дата первой минутной свечи.</t>
  </si>
  <si>
    <t xml:space="preserve">Дата первой дневной свечи.</t>
  </si>
  <si>
    <t xml:space="preserve">Информация о бренде.</t>
  </si>
  <si>
    <t xml:space="preserve">Ставка риска в лонг с учетом текущего уровня риска портфеля клиента.</t>
  </si>
  <si>
    <t xml:space="preserve">Ставка риска в шорт с учетом текущего уровня риска портфеля клиента.</t>
  </si>
  <si>
    <t xml:space="preserve">Цена последней сделки за 1 инструмент.</t>
  </si>
  <si>
    <t xml:space="preserve">klong</t>
  </si>
  <si>
    <t xml:space="preserve">kshort</t>
  </si>
  <si>
    <t xml:space="preserve">dlong</t>
  </si>
  <si>
    <t xml:space="preserve">dshort</t>
  </si>
  <si>
    <t xml:space="preserve">dlong_min</t>
  </si>
  <si>
    <t xml:space="preserve">dshort_min</t>
  </si>
  <si>
    <t xml:space="preserve">short_enabled_flag</t>
  </si>
  <si>
    <t xml:space="preserve">exchange</t>
  </si>
  <si>
    <t xml:space="preserve">ipo_date</t>
  </si>
  <si>
    <t xml:space="preserve">issue_size</t>
  </si>
  <si>
    <t xml:space="preserve">country_of_risk_name</t>
  </si>
  <si>
    <t xml:space="preserve">issue_size_plan</t>
  </si>
  <si>
    <t xml:space="preserve">otc_flag</t>
  </si>
  <si>
    <t xml:space="preserve">buy_available_flag</t>
  </si>
  <si>
    <t xml:space="preserve">sell_available_flag</t>
  </si>
  <si>
    <t xml:space="preserve">api_trade_available_flag</t>
  </si>
  <si>
    <t xml:space="preserve">uid</t>
  </si>
  <si>
    <t xml:space="preserve">real_exchange</t>
  </si>
  <si>
    <t xml:space="preserve">position_uid</t>
  </si>
  <si>
    <t xml:space="preserve">asset_uid</t>
  </si>
  <si>
    <t xml:space="preserve">instrument_exchange</t>
  </si>
  <si>
    <t xml:space="preserve">weekend_flag</t>
  </si>
  <si>
    <t xml:space="preserve">blocked_tca_flag</t>
  </si>
  <si>
    <t xml:space="preserve">first_1min_candle_date</t>
  </si>
  <si>
    <t xml:space="preserve">first_1day_candle_date</t>
  </si>
  <si>
    <t xml:space="preserve">brand</t>
  </si>
  <si>
    <t xml:space="preserve">dlong_client</t>
  </si>
  <si>
    <t xml:space="preserve">dshort_client</t>
  </si>
  <si>
    <t xml:space="preserve">US78442P1066</t>
  </si>
  <si>
    <t xml:space="preserve">BBG000BBCQD7</t>
  </si>
  <si>
    <t xml:space="preserve">SLM</t>
  </si>
  <si>
    <t xml:space="preserve">SPBXM</t>
  </si>
  <si>
    <t xml:space="preserve">usd</t>
  </si>
  <si>
    <t xml:space="preserve">SLM Corp</t>
  </si>
  <si>
    <t xml:space="preserve">unknown</t>
  </si>
  <si>
    <t xml:space="preserve">US</t>
  </si>
  <si>
    <t xml:space="preserve">Соединенные Штаты Америки</t>
  </si>
  <si>
    <t xml:space="preserve">0.200000000 usd</t>
  </si>
  <si>
    <t xml:space="preserve">f8e85601-10e3-4af6-a44b-b7d2ca3f7f62</t>
  </si>
  <si>
    <t xml:space="preserve">24516a50-1ed7-4bb1-bfc7-2b192af81e33</t>
  </si>
  <si>
    <t xml:space="preserve">785cf3a9-9e75-41b0-82a9-2df69af22923</t>
  </si>
  <si>
    <t xml:space="preserve">{'logo_name': 'US78442P1066.png', 'logo_base_color': '#000000', 'text_color': '#ffffff'}</t>
  </si>
  <si>
    <t xml:space="preserve">US0545402085</t>
  </si>
  <si>
    <t xml:space="preserve">BBG000DW34S2</t>
  </si>
  <si>
    <t xml:space="preserve">ACLS</t>
  </si>
  <si>
    <t xml:space="preserve">Axcelis Technologies</t>
  </si>
  <si>
    <t xml:space="preserve">0.1000000 usd</t>
  </si>
  <si>
    <t xml:space="preserve">98da7119-dc33-4567-ae41-1944f6f49334</t>
  </si>
  <si>
    <t xml:space="preserve">12538e47-de55-42f0-a7cd-ec5aa3ab3509</t>
  </si>
  <si>
    <t xml:space="preserve">ef45ee80-d45e-46d5-88e1-90b8afa68d49</t>
  </si>
  <si>
    <t xml:space="preserve">{'logo_name': 'US0545402085.png', 'logo_base_color': '#0E315E', 'text_color': '#ffffff'}</t>
  </si>
  <si>
    <t xml:space="preserve">US75960P1049</t>
  </si>
  <si>
    <t xml:space="preserve">BBG012C7JST2</t>
  </si>
  <si>
    <t xml:space="preserve">RELY</t>
  </si>
  <si>
    <t xml:space="preserve">Remitly Global</t>
  </si>
  <si>
    <t xml:space="preserve">0.100000 usd</t>
  </si>
  <si>
    <t xml:space="preserve">fb4f9c78-ba9a-4733-be60-50d6eacea5e0</t>
  </si>
  <si>
    <t xml:space="preserve">b908d3ce-2251-4d88-a311-d6bd20e4f55f</t>
  </si>
  <si>
    <t xml:space="preserve">872852ad-34cf-432b-b067-132d7bcf915a</t>
  </si>
  <si>
    <t xml:space="preserve">{'logo_name': 'US75960P1049.png', 'logo_base_color': '#000000', 'text_color': '#ffffff'}</t>
  </si>
  <si>
    <t xml:space="preserve">IE00BTN1Y115</t>
  </si>
  <si>
    <t xml:space="preserve">BBG000BNWG87</t>
  </si>
  <si>
    <t xml:space="preserve">MDT</t>
  </si>
  <si>
    <t xml:space="preserve">Medtronic</t>
  </si>
  <si>
    <t xml:space="preserve">health_care</t>
  </si>
  <si>
    <t xml:space="preserve">2de14a4a-d4f9-4e0a-9039-625e3ab128b4</t>
  </si>
  <si>
    <t xml:space="preserve">39b9f804-d6c1-4812-b644-57095495dfc4</t>
  </si>
  <si>
    <t xml:space="preserve">66a80a22-99d6-4dfc-a074-d78d612bbf0a</t>
  </si>
  <si>
    <t xml:space="preserve">{'logo_name': 'IE00BTN1Y115.png', 'logo_base_color': '#1a5ea0', 'text_color': '#ffffff'}</t>
  </si>
  <si>
    <t xml:space="preserve">US63947X1019</t>
  </si>
  <si>
    <t xml:space="preserve">BBG014GJ8XH2</t>
  </si>
  <si>
    <t xml:space="preserve">NCNO</t>
  </si>
  <si>
    <t xml:space="preserve">nCino</t>
  </si>
  <si>
    <t xml:space="preserve">0.500000 usd</t>
  </si>
  <si>
    <t xml:space="preserve">cd960c45-ed30-4236-8b2b-f42cf31e17ed</t>
  </si>
  <si>
    <t xml:space="preserve">884c92b7-88f3-4348-876b-ee6594fcc365</t>
  </si>
  <si>
    <t xml:space="preserve">239460c2-06d5-4ac2-99c9-3ed721579a7d</t>
  </si>
  <si>
    <t xml:space="preserve">{'logo_name': 'US63947U1079.png', 'logo_base_color': '#000000', 'text_color': '#ffffff'}</t>
  </si>
  <si>
    <t xml:space="preserve">US0320951017</t>
  </si>
  <si>
    <t xml:space="preserve">BBG000B9YJ35</t>
  </si>
  <si>
    <t xml:space="preserve">APH</t>
  </si>
  <si>
    <t xml:space="preserve">Amphenol</t>
  </si>
  <si>
    <t xml:space="preserve">34501480-fdd6-4fc7-b3d5-712f77f5896e</t>
  </si>
  <si>
    <t xml:space="preserve">ef7988a7-5e12-48d2-8e7d-b253b9c8e67a</t>
  </si>
  <si>
    <t xml:space="preserve">9c61e236-5478-4638-8d97-11c79ddc0763</t>
  </si>
  <si>
    <t xml:space="preserve">{'logo_name': 'US0320951017.png', 'logo_base_color': '#2d509c', 'text_color': '#ffffff'}</t>
  </si>
  <si>
    <t xml:space="preserve">US0538071038</t>
  </si>
  <si>
    <t xml:space="preserve">BBG000BCPB71</t>
  </si>
  <si>
    <t xml:space="preserve">AVT</t>
  </si>
  <si>
    <t xml:space="preserve">Avnet</t>
  </si>
  <si>
    <t xml:space="preserve">1.0 usd</t>
  </si>
  <si>
    <t xml:space="preserve">a36e3012-035d-4ae2-be22-341d8a5901e2</t>
  </si>
  <si>
    <t xml:space="preserve">713a52a6-1ee9-454a-a0a2-e3ccb77088f1</t>
  </si>
  <si>
    <t xml:space="preserve">ee9f71c9-1da2-422b-80b6-f8c79938ef17</t>
  </si>
  <si>
    <t xml:space="preserve">{'logo_name': 'US0538071038.png', 'logo_base_color': '#000000', 'text_color': '#ffffff'}</t>
  </si>
  <si>
    <t xml:space="preserve">US25754A2015</t>
  </si>
  <si>
    <t xml:space="preserve">BBG000P458P3</t>
  </si>
  <si>
    <t xml:space="preserve">DPZ</t>
  </si>
  <si>
    <t xml:space="preserve">Domino's Pizza Inc</t>
  </si>
  <si>
    <t xml:space="preserve">consumer</t>
  </si>
  <si>
    <t xml:space="preserve">0.10000000 usd</t>
  </si>
  <si>
    <t xml:space="preserve">70a38674-b8f6-456e-a312-85848126a71a</t>
  </si>
  <si>
    <t xml:space="preserve">90859010-b2f1-48c1-a939-5e5455b26796</t>
  </si>
  <si>
    <t xml:space="preserve">663a5790-1958-4689-8037-cb34f399937f</t>
  </si>
  <si>
    <t xml:space="preserve">{'logo_name': 'US25754A2015.png', 'logo_base_color': '#1D1E20', 'text_color': '#ffffff'}</t>
  </si>
  <si>
    <t xml:space="preserve">US4601461035</t>
  </si>
  <si>
    <t xml:space="preserve">BBG000BM5SR2</t>
  </si>
  <si>
    <t xml:space="preserve">IP</t>
  </si>
  <si>
    <t xml:space="preserve">International Paper</t>
  </si>
  <si>
    <t xml:space="preserve">1c7d3822-7da8-4545-a0bf-2210d51da8bc</t>
  </si>
  <si>
    <t xml:space="preserve">7b59cdf1-e742-4b2d-b43e-9363f8e2049f</t>
  </si>
  <si>
    <t xml:space="preserve">cc1217aa-df2e-4d3f-8419-fb42e5f24041</t>
  </si>
  <si>
    <t xml:space="preserve">{'logo_name': 'US4601461035.png', 'logo_base_color': '#257284', 'text_color': '#ffffff'}</t>
  </si>
  <si>
    <t xml:space="preserve">US4972661064</t>
  </si>
  <si>
    <t xml:space="preserve">BBG000BMQCP6</t>
  </si>
  <si>
    <t xml:space="preserve">KEX</t>
  </si>
  <si>
    <t xml:space="preserve">Kirby Corp</t>
  </si>
  <si>
    <t xml:space="preserve">0.100000000 usd</t>
  </si>
  <si>
    <t xml:space="preserve">0cc152c1-9c2a-4e23-a74b-65d3be8127da</t>
  </si>
  <si>
    <t xml:space="preserve">ef304e02-da38-43f6-a955-8e8037b9bd7d</t>
  </si>
  <si>
    <t xml:space="preserve">18c986d4-8b5c-4daa-b6fe-3d4837a15d5b</t>
  </si>
  <si>
    <t xml:space="preserve">{'logo_name': 'US4972661064.png', 'logo_base_color': '#004B85', 'text_color': '#ffffff'}</t>
  </si>
  <si>
    <t xml:space="preserve">US28035Q1022</t>
  </si>
  <si>
    <t xml:space="preserve">BBG000BRW644</t>
  </si>
  <si>
    <t xml:space="preserve">EPC</t>
  </si>
  <si>
    <t xml:space="preserve">Edgewell Personal Care Co</t>
  </si>
  <si>
    <t xml:space="preserve">43e8b1cb-c463-40e5-b93a-51776a73126f</t>
  </si>
  <si>
    <t xml:space="preserve">f81479e1-afab-47a1-9491-43fc91c5ab24</t>
  </si>
  <si>
    <t xml:space="preserve">164e0bc5-5a5c-4c9d-b250-8a10f8e57f13</t>
  </si>
  <si>
    <t xml:space="preserve">{'logo_name': 'US28035Q1022.png', 'logo_base_color': '#1B97B2', 'text_color': '#ffffff'}</t>
  </si>
  <si>
    <t xml:space="preserve">US9746371007</t>
  </si>
  <si>
    <t xml:space="preserve">BBG000BWS3F3</t>
  </si>
  <si>
    <t xml:space="preserve">WGO</t>
  </si>
  <si>
    <t xml:space="preserve">Winnebago Industries Inc</t>
  </si>
  <si>
    <t xml:space="preserve">0.500000000 usd</t>
  </si>
  <si>
    <t xml:space="preserve">2cc17414-637c-485a-a187-0371d7d9c06a</t>
  </si>
  <si>
    <t xml:space="preserve">e995a5a1-15dc-4522-95ec-bccbee986ed1</t>
  </si>
  <si>
    <t xml:space="preserve">3e140017-5583-482a-ab6c-070216b5488f</t>
  </si>
  <si>
    <t xml:space="preserve">{'logo_name': 'US9746371007.png', 'logo_base_color': '#9E0013', 'text_color': '#ffffff'}</t>
  </si>
  <si>
    <t xml:space="preserve">US59064R1095</t>
  </si>
  <si>
    <t xml:space="preserve">BBG000BP3PW7</t>
  </si>
  <si>
    <t xml:space="preserve">MLAB</t>
  </si>
  <si>
    <t xml:space="preserve">Mesa Laboratories Inc</t>
  </si>
  <si>
    <t xml:space="preserve">0.0 </t>
  </si>
  <si>
    <t xml:space="preserve">d5a4d59d-95be-4869-a382-c528261acbb3</t>
  </si>
  <si>
    <t xml:space="preserve">e9dc9911-9228-4715-b29b-0ac9b69e7439</t>
  </si>
  <si>
    <t xml:space="preserve">82a5e210-0246-4703-a0f9-70c8fab6b86d</t>
  </si>
  <si>
    <t xml:space="preserve">{'logo_name': 'US59064R1095.png', 'logo_base_color': '#1F4C89', 'text_color': '#ffffff'}</t>
  </si>
  <si>
    <t xml:space="preserve">US2976021046</t>
  </si>
  <si>
    <t xml:space="preserve">BBG000BBVDT8</t>
  </si>
  <si>
    <t xml:space="preserve">ETD</t>
  </si>
  <si>
    <t xml:space="preserve">Ethan Allen Interiors Inc</t>
  </si>
  <si>
    <t xml:space="preserve">d3abd90c-0ab3-4ea0-9d5e-c75a48b609f0</t>
  </si>
  <si>
    <t xml:space="preserve">1671bda3-afdd-45e3-aa4a-51fd4f77edf2</t>
  </si>
  <si>
    <t xml:space="preserve">1bd0271a-8bf1-48e6-a3a0-a57e2a55fdf4</t>
  </si>
  <si>
    <t xml:space="preserve">{'logo_name': 'US2976021046.png', 'logo_base_color': '#000000', 'text_color': '#ffffff'}</t>
  </si>
  <si>
    <t xml:space="preserve">US68622V1061</t>
  </si>
  <si>
    <t xml:space="preserve">BBG00ZQRGW24</t>
  </si>
  <si>
    <t xml:space="preserve">OGN</t>
  </si>
  <si>
    <t xml:space="preserve">Organon &amp; Co.</t>
  </si>
  <si>
    <t xml:space="preserve">ce4f9b0f-1918-495c-ae94-8c1fe5cdf655</t>
  </si>
  <si>
    <t xml:space="preserve">47b469af-b238-4928-a4ca-e61dc70ed730</t>
  </si>
  <si>
    <t xml:space="preserve">26ded5c2-c6fc-4d13-b381-8d7b2de53784</t>
  </si>
  <si>
    <t xml:space="preserve">{'logo_name': 'US68622V1061.png', 'logo_base_color': '#000000', 'text_color': '#ffffff'}</t>
  </si>
  <si>
    <t xml:space="preserve">US1101221083</t>
  </si>
  <si>
    <t xml:space="preserve">BBG000DQLV23</t>
  </si>
  <si>
    <t xml:space="preserve">BMY</t>
  </si>
  <si>
    <t xml:space="preserve">Bristol-Myers Squibb</t>
  </si>
  <si>
    <t xml:space="preserve">02416f52-5a61-4701-88f6-03f978da7ae4</t>
  </si>
  <si>
    <t xml:space="preserve">482e3c5c-8aa8-4db2-8fff-3d57f027cf79</t>
  </si>
  <si>
    <t xml:space="preserve">6689f696-3b38-4d8a-8158-d93861ecd821</t>
  </si>
  <si>
    <t xml:space="preserve">{'logo_name': 'US1101221083.png', 'logo_base_color': '#0063a2', 'text_color': '#ffffff'}</t>
  </si>
  <si>
    <t xml:space="preserve">IE00BDB6Q211</t>
  </si>
  <si>
    <t xml:space="preserve">BBG000DB3KT1</t>
  </si>
  <si>
    <t xml:space="preserve">WTW</t>
  </si>
  <si>
    <t xml:space="preserve">Willis Towers Watson</t>
  </si>
  <si>
    <t xml:space="preserve">0.304635 usd</t>
  </si>
  <si>
    <t xml:space="preserve">ddcce5ee-8f79-4d4b-aabd-9014e865a304</t>
  </si>
  <si>
    <t xml:space="preserve">13adff69-e549-46e8-8b78-c6b48fe78c16</t>
  </si>
  <si>
    <t xml:space="preserve">527a2404-4ce5-4340-a602-c6288b67d8fc</t>
  </si>
  <si>
    <t xml:space="preserve">{'logo_name': 'IE00BDB6Q211.png', 'logo_base_color': '#702184', 'text_color': '#ffffff'}</t>
  </si>
  <si>
    <t xml:space="preserve">US03784Y2000</t>
  </si>
  <si>
    <t xml:space="preserve">BBG006473QX9</t>
  </si>
  <si>
    <t xml:space="preserve">APLE</t>
  </si>
  <si>
    <t xml:space="preserve">Apple Hospitality REIT</t>
  </si>
  <si>
    <t xml:space="preserve">real_estate</t>
  </si>
  <si>
    <t xml:space="preserve">a16bcbde-db7c-4c96-bd26-760d6bce9f53</t>
  </si>
  <si>
    <t xml:space="preserve">e473cb93-c635-4c3e-809c-721ef31da5be</t>
  </si>
  <si>
    <t xml:space="preserve">e017b5a4-d78b-4f47-b008-d4263570da96</t>
  </si>
  <si>
    <t xml:space="preserve">{'logo_name': 'US03784Y2000.png', 'logo_base_color': '#343c45', 'text_color': '#ffffff'}</t>
  </si>
  <si>
    <t xml:space="preserve">US16359R1032</t>
  </si>
  <si>
    <t xml:space="preserve">BBG000C19QW1</t>
  </si>
  <si>
    <t xml:space="preserve">CHE</t>
  </si>
  <si>
    <t xml:space="preserve">Chemed Corp</t>
  </si>
  <si>
    <t xml:space="preserve">6a41745f-eb22-46b5-a22f-f4d6ec160a4f</t>
  </si>
  <si>
    <t xml:space="preserve">e78c4b3f-780e-4e7f-b53c-48c10a82f2b6</t>
  </si>
  <si>
    <t xml:space="preserve">38b49544-a562-4269-bc2d-8d3e48f9a86f</t>
  </si>
  <si>
    <t xml:space="preserve">{'logo_name': 'US16359R1032.png', 'logo_base_color': '#02798E', 'text_color': '#ffffff'}</t>
  </si>
  <si>
    <t xml:space="preserve">US6988131024</t>
  </si>
  <si>
    <t xml:space="preserve">BBG000BFWF13</t>
  </si>
  <si>
    <t xml:space="preserve">PZZA</t>
  </si>
  <si>
    <t xml:space="preserve">Papa John's International Inc</t>
  </si>
  <si>
    <t xml:space="preserve">e154d6a4-c839-4e7f-95af-271cec71bd5e</t>
  </si>
  <si>
    <t xml:space="preserve">a08cbb66-4766-411d-b5fc-62c98069cbfa</t>
  </si>
  <si>
    <t xml:space="preserve">d2f91364-bd18-4d82-9a48-714e27213204</t>
  </si>
  <si>
    <t xml:space="preserve">{'logo_name': 'US6988131024.png', 'logo_base_color': '#FF0017', 'text_color': '#ffffff'}</t>
  </si>
  <si>
    <t xml:space="preserve">US2540671011</t>
  </si>
  <si>
    <t xml:space="preserve">BBG000BS4MP5</t>
  </si>
  <si>
    <t xml:space="preserve">DDS</t>
  </si>
  <si>
    <t xml:space="preserve">Dillard's Inc</t>
  </si>
  <si>
    <t xml:space="preserve">67c2069f-9da8-44b9-a524-508d10d6a8b9</t>
  </si>
  <si>
    <t xml:space="preserve">24a6f303-307d-420f-9a8c-a7d574fd7794</t>
  </si>
  <si>
    <t xml:space="preserve">7782ae9d-4dae-498e-99c8-8b7d1d35a650</t>
  </si>
  <si>
    <t xml:space="preserve">{'logo_name': 'US2540671011.png', 'logo_base_color': '#000000', 'text_color': '#ffffff'}</t>
  </si>
  <si>
    <t xml:space="preserve">US74967X1037</t>
  </si>
  <si>
    <t xml:space="preserve">BBG002293PJ4</t>
  </si>
  <si>
    <t xml:space="preserve">RH</t>
  </si>
  <si>
    <t xml:space="preserve">be1ad2d5-4374-4e4e-9a30-0ecf2be54625</t>
  </si>
  <si>
    <t xml:space="preserve">fdb4c911-2a53-4b8b-a8ee-b96d3e6be3d4</t>
  </si>
  <si>
    <t xml:space="preserve">803e76ec-5ddc-41ca-bbeb-665145b63cc3</t>
  </si>
  <si>
    <t xml:space="preserve">{'logo_name': 'US74967X1037.png', 'logo_base_color': '#000000', 'text_color': '#ffffff'}</t>
  </si>
  <si>
    <t xml:space="preserve">NL0010545661</t>
  </si>
  <si>
    <t xml:space="preserve">TCS110545661</t>
  </si>
  <si>
    <t xml:space="preserve">CNH</t>
  </si>
  <si>
    <t xml:space="preserve">CNH Industrial N.V.</t>
  </si>
  <si>
    <t xml:space="preserve">GB</t>
  </si>
  <si>
    <t xml:space="preserve">Соединенное Королевство Великобритании и Северной Ирландии</t>
  </si>
  <si>
    <t xml:space="preserve">0.10000000 eur</t>
  </si>
  <si>
    <t xml:space="preserve">9723cd40-a247-4a04-8068-51fd74b3d5d9</t>
  </si>
  <si>
    <t xml:space="preserve">ca0387dc-805c-43d4-8df3-4de45e41e450</t>
  </si>
  <si>
    <t xml:space="preserve">18d4e5bb-253f-4179-8ad3-2fcd76502424</t>
  </si>
  <si>
    <t xml:space="preserve">{'logo_name': 'NL0010545661.png', 'logo_base_color': '#000000', 'text_color': '#ffffff'}</t>
  </si>
  <si>
    <t xml:space="preserve">US46284V1017</t>
  </si>
  <si>
    <t xml:space="preserve">BBG000KCZPC3</t>
  </si>
  <si>
    <t xml:space="preserve">IRM</t>
  </si>
  <si>
    <t xml:space="preserve">Iron Mountain REIT</t>
  </si>
  <si>
    <t xml:space="preserve">7ed63b51-c9d2-49c1-a21c-54397f1f0fb5</t>
  </si>
  <si>
    <t xml:space="preserve">3d6e7163-3c93-4d2e-8bf8-7f628ce8b188</t>
  </si>
  <si>
    <t xml:space="preserve">0865c346-e7d7-4fe1-a03a-f26958736fdb</t>
  </si>
  <si>
    <t xml:space="preserve">{'logo_name': 'US46284V1017.png', 'logo_base_color': '#00528E', 'text_color': '#ffffff'}</t>
  </si>
  <si>
    <t xml:space="preserve">US31189P1021</t>
  </si>
  <si>
    <t xml:space="preserve">BBG000QP35H2</t>
  </si>
  <si>
    <t xml:space="preserve">FATE</t>
  </si>
  <si>
    <t xml:space="preserve">Fate Therapeutics Inc</t>
  </si>
  <si>
    <t xml:space="preserve">29215ae2-9d6c-450d-96e4-5627c69e3129</t>
  </si>
  <si>
    <t xml:space="preserve">20b651f9-4ad8-4bcd-a518-0742f583e69a</t>
  </si>
  <si>
    <t xml:space="preserve">4a9b6076-5bed-437a-905c-ac76dbf405d7</t>
  </si>
  <si>
    <t xml:space="preserve">{'logo_name': 'US31189P1021.png', 'logo_base_color': '#000000', 'text_color': '#ffffff'}</t>
  </si>
  <si>
    <t xml:space="preserve">US9426222009</t>
  </si>
  <si>
    <t xml:space="preserve">BBG000DJN7L9</t>
  </si>
  <si>
    <t xml:space="preserve">WSO</t>
  </si>
  <si>
    <t xml:space="preserve">Watsco Inc</t>
  </si>
  <si>
    <t xml:space="preserve">bf2c1f6e-2e76-4335-97d5-37e374db292e</t>
  </si>
  <si>
    <t xml:space="preserve">137bb47a-7cda-4573-a999-47053e820703</t>
  </si>
  <si>
    <t xml:space="preserve">3effad63-cbc1-404b-bc81-18f1b5ff407e</t>
  </si>
  <si>
    <t xml:space="preserve">{'logo_name': 'US9426222009.png', 'logo_base_color': '#000000', 'text_color': '#ffffff'}</t>
  </si>
  <si>
    <t xml:space="preserve">CNE1000048K8</t>
  </si>
  <si>
    <t xml:space="preserve">BBG00Y6QRDM9</t>
  </si>
  <si>
    <t xml:space="preserve">6690</t>
  </si>
  <si>
    <t xml:space="preserve">SPBHKEX</t>
  </si>
  <si>
    <t xml:space="preserve">hkd</t>
  </si>
  <si>
    <t xml:space="preserve">Haier Smart Home</t>
  </si>
  <si>
    <t xml:space="preserve">CN</t>
  </si>
  <si>
    <t xml:space="preserve">Китайская Народная Республика</t>
  </si>
  <si>
    <t xml:space="preserve">1.0 cny</t>
  </si>
  <si>
    <t xml:space="preserve">95d9f627-6b0c-4a73-b85a-5b3828b1a63e</t>
  </si>
  <si>
    <t xml:space="preserve">3a42ddad-bcfc-42de-ac83-0642d3576fe7</t>
  </si>
  <si>
    <t xml:space="preserve">4203f66a-32e6-46e3-8f44-805aad16d28b</t>
  </si>
  <si>
    <t xml:space="preserve">{'logo_name': 'CNE1000048K8.png', 'logo_base_color': '#000000', 'text_color': '#ffffff'}</t>
  </si>
  <si>
    <t xml:space="preserve">US80105N1054</t>
  </si>
  <si>
    <t xml:space="preserve">BBG000BBD5N1</t>
  </si>
  <si>
    <t xml:space="preserve">SNY</t>
  </si>
  <si>
    <t xml:space="preserve">Sanofi</t>
  </si>
  <si>
    <t xml:space="preserve">FR</t>
  </si>
  <si>
    <t xml:space="preserve">Французская Республика</t>
  </si>
  <si>
    <t xml:space="preserve">78b68cd0-c01f-4223-8f23-51d1af6d1e43</t>
  </si>
  <si>
    <t xml:space="preserve">17b7c023-6408-43b8-918a-b9111130a248</t>
  </si>
  <si>
    <t xml:space="preserve">e4cbe09b-0bc4-41cd-96b8-8d298f16834a</t>
  </si>
  <si>
    <t xml:space="preserve">{'logo_name': 'FR0000120578.png', 'logo_base_color': '#EE2B3E', 'text_color': '#ffffff'}</t>
  </si>
  <si>
    <t xml:space="preserve">US0625401098</t>
  </si>
  <si>
    <t xml:space="preserve">BBG000C8D8G9</t>
  </si>
  <si>
    <t xml:space="preserve">BOH</t>
  </si>
  <si>
    <t xml:space="preserve">Bank of Hawaii</t>
  </si>
  <si>
    <t xml:space="preserve">9ca15d43-b476-4645-8df1-d6577848df0f</t>
  </si>
  <si>
    <t xml:space="preserve">f8d7a9ec-cfd4-44fe-94d6-8b2089eb9cb2</t>
  </si>
  <si>
    <t xml:space="preserve">a1256354-ab5c-4ec4-878d-50810d1d043f</t>
  </si>
  <si>
    <t xml:space="preserve">{'logo_name': 'US0625401098.png', 'logo_base_color': '#000000', 'text_color': '#ffffff'}</t>
  </si>
  <si>
    <t xml:space="preserve">US2521311074</t>
  </si>
  <si>
    <t xml:space="preserve">BBG000QTF8K1</t>
  </si>
  <si>
    <t xml:space="preserve">DXCM</t>
  </si>
  <si>
    <t xml:space="preserve">DexCom Inc</t>
  </si>
  <si>
    <t xml:space="preserve">3bc178bd-f5ca-494e-a620-c66c09927e08</t>
  </si>
  <si>
    <t xml:space="preserve">137da4ad-8b01-4301-b880-4aca00d4e2aa</t>
  </si>
  <si>
    <t xml:space="preserve">b27121c9-7bc6-4c4f-953e-538b8d857f8c</t>
  </si>
  <si>
    <t xml:space="preserve">{'logo_name': 'US2521311074.png', 'logo_base_color': '#000000', 'text_color': '#ffffff'}</t>
  </si>
  <si>
    <t xml:space="preserve">US31847R1023</t>
  </si>
  <si>
    <t xml:space="preserve">BBG000V78V75</t>
  </si>
  <si>
    <t xml:space="preserve">FAF</t>
  </si>
  <si>
    <t xml:space="preserve">First American Financial Corporation</t>
  </si>
  <si>
    <t xml:space="preserve">0.10000 usd</t>
  </si>
  <si>
    <t xml:space="preserve">fb9583dc-9690-4507-9521-6b0286fc0429</t>
  </si>
  <si>
    <t xml:space="preserve">896c05ac-63a0-47fc-bee5-ddab0f9b96c8</t>
  </si>
  <si>
    <t xml:space="preserve">ec839432-d896-460c-84cc-9ac1e030b9d3</t>
  </si>
  <si>
    <t xml:space="preserve">{'logo_name': 'US31847R1023.png', 'logo_base_color': '#000000', 'text_color': '#ffffff'}</t>
  </si>
  <si>
    <t xml:space="preserve">US69047Q1022</t>
  </si>
  <si>
    <t xml:space="preserve">BBG00R2NHQ65</t>
  </si>
  <si>
    <t xml:space="preserve">OVV</t>
  </si>
  <si>
    <t xml:space="preserve">Ovintiv Inc.</t>
  </si>
  <si>
    <t xml:space="preserve">energy</t>
  </si>
  <si>
    <t xml:space="preserve">797f46e6-707b-4c03-8082-a7a87d18092d</t>
  </si>
  <si>
    <t xml:space="preserve">c35657fa-34f2-401e-93a3-c38cde17ddf5</t>
  </si>
  <si>
    <t xml:space="preserve">ccd958cc-2854-44b4-8d6f-39c4ea579964</t>
  </si>
  <si>
    <t xml:space="preserve">{'logo_name': 'US69047Q1022.png', 'logo_base_color': '#000000', 'text_color': '#ffffff'}</t>
  </si>
  <si>
    <t xml:space="preserve">US4627261005</t>
  </si>
  <si>
    <t xml:space="preserve">BBG000HXJB21</t>
  </si>
  <si>
    <t xml:space="preserve">IRBT</t>
  </si>
  <si>
    <t xml:space="preserve">iRobot Corp</t>
  </si>
  <si>
    <t xml:space="preserve">d87c72e1-4d04-4554-8665-01b250091a17</t>
  </si>
  <si>
    <t xml:space="preserve">109ef7bf-5a4c-4deb-98bf-826c62c008a5</t>
  </si>
  <si>
    <t xml:space="preserve">fa0d05e7-f8fd-4c67-8030-6961227e6095</t>
  </si>
  <si>
    <t xml:space="preserve">{'logo_name': 'US4627261005.png', 'logo_base_color': '#64A70A', 'text_color': '#ffffff'}</t>
  </si>
  <si>
    <t xml:space="preserve">US08975P1084</t>
  </si>
  <si>
    <t xml:space="preserve">BBG00W1PSSJ0</t>
  </si>
  <si>
    <t xml:space="preserve">BIGC</t>
  </si>
  <si>
    <t xml:space="preserve">BigCommerce Holdings</t>
  </si>
  <si>
    <t xml:space="preserve">8d820b8a-53b0-42ae-8eab-491607323749</t>
  </si>
  <si>
    <t xml:space="preserve">f7ea329c-509d-4828-8295-93550752ef2a</t>
  </si>
  <si>
    <t xml:space="preserve">7d9d4fd7-331a-4bb6-874a-8d64237976a1</t>
  </si>
  <si>
    <t xml:space="preserve">{'logo_name': 'US08975P1084.png', 'logo_base_color': '#000000', 'text_color': '#ffffff'}</t>
  </si>
  <si>
    <t xml:space="preserve">BBG004S68CV8</t>
  </si>
  <si>
    <t xml:space="preserve">2.0</t>
  </si>
  <si>
    <t xml:space="preserve">0.300000000</t>
  </si>
  <si>
    <t xml:space="preserve">0.550000000</t>
  </si>
  <si>
    <t xml:space="preserve">0.250000000</t>
  </si>
  <si>
    <t xml:space="preserve">0.500000000</t>
  </si>
  <si>
    <t xml:space="preserve">moex_mrng_evng_e_wknd_dlr</t>
  </si>
  <si>
    <t xml:space="preserve">Российская Федерация</t>
  </si>
  <si>
    <t xml:space="preserve">1.0 rub</t>
  </si>
  <si>
    <t xml:space="preserve">e9139ddd-bf3c-4d03-a94f-ffdf7234c6be</t>
  </si>
  <si>
    <t xml:space="preserve">ad2ba3db-cee8-4ab9-becf-f24d5b90abbd</t>
  </si>
  <si>
    <t xml:space="preserve">f712e646-7c5d-4266-aabd-a18c9c65a7e2</t>
  </si>
  <si>
    <t xml:space="preserve">{'logo_name': 'RU0009100291.png', 'logo_base_color': '#0A57A7', 'text_color': '#ffffff'}</t>
  </si>
  <si>
    <t xml:space="preserve">US1143401024</t>
  </si>
  <si>
    <t xml:space="preserve">BBG000DX9JV7</t>
  </si>
  <si>
    <t xml:space="preserve">AZTA</t>
  </si>
  <si>
    <t xml:space="preserve">Azenta</t>
  </si>
  <si>
    <t xml:space="preserve">3e6e6b7f-097d-4e8f-ae06-afd9e2af6118</t>
  </si>
  <si>
    <t xml:space="preserve">b0393d98-fd35-4bb4-adea-dc104ec4697c</t>
  </si>
  <si>
    <t xml:space="preserve">4914a1dc-7ad1-411d-85d4-395d810b8574</t>
  </si>
  <si>
    <t xml:space="preserve">{'logo_name': 'azenta.png', 'logo_base_color': '#000000', 'text_color': '#ffffff'}</t>
  </si>
  <si>
    <t xml:space="preserve">US98139A1051</t>
  </si>
  <si>
    <t xml:space="preserve">BBG007BVZ8H9</t>
  </si>
  <si>
    <t xml:space="preserve">WK</t>
  </si>
  <si>
    <t xml:space="preserve">Workiva Inc</t>
  </si>
  <si>
    <t xml:space="preserve">869ae4c3-4bcb-4032-9250-8139f371a65a</t>
  </si>
  <si>
    <t xml:space="preserve">a3a083da-938b-4275-8a02-1cf06f181493</t>
  </si>
  <si>
    <t xml:space="preserve">f444b09f-67ee-4306-995b-30ee57426b3f</t>
  </si>
  <si>
    <t xml:space="preserve">{'logo_name': 'US98139A1051.png', 'logo_base_color': '#000000', 'text_color': '#ffffff'}</t>
  </si>
  <si>
    <t xml:space="preserve">US85571B1052</t>
  </si>
  <si>
    <t xml:space="preserve">BBG000M1J270</t>
  </si>
  <si>
    <t xml:space="preserve">STWD</t>
  </si>
  <si>
    <t xml:space="preserve">Starwood Property Trust REIT</t>
  </si>
  <si>
    <t xml:space="preserve">546a6adb-fafd-4267-a6e9-2edb7011cfa6</t>
  </si>
  <si>
    <t xml:space="preserve">d9596cf0-0ae6-4b12-abb3-bea4f3481276</t>
  </si>
  <si>
    <t xml:space="preserve">1289eef3-809b-4a39-b866-30a09c3f7828</t>
  </si>
  <si>
    <t xml:space="preserve">{'logo_name': 'US85571B1052.png', 'logo_base_color': '#222222', 'text_color': '#ffffff'}</t>
  </si>
  <si>
    <t xml:space="preserve">BBG000Q7ZZY2</t>
  </si>
  <si>
    <t xml:space="preserve">0.220000000</t>
  </si>
  <si>
    <t xml:space="preserve">0.270000000 rub</t>
  </si>
  <si>
    <t xml:space="preserve">43666aea-a4df-46e1-a815-e5eccbc1fb3f</t>
  </si>
  <si>
    <t xml:space="preserve">46d9ad67-ed02-4535-8bee-822c235d0b31</t>
  </si>
  <si>
    <t xml:space="preserve">68af184b-07c1-4f27-8889-62d869f9dc0e</t>
  </si>
  <si>
    <t xml:space="preserve">{'logo_name': 'RU000A0JPLZ7.png', 'logo_base_color': '#505C65', 'text_color': '#ffffff'}</t>
  </si>
  <si>
    <t xml:space="preserve">US8542311076</t>
  </si>
  <si>
    <t xml:space="preserve">BBG000BTT5B8</t>
  </si>
  <si>
    <t xml:space="preserve">SXI</t>
  </si>
  <si>
    <t xml:space="preserve">Standex International Corp</t>
  </si>
  <si>
    <t xml:space="preserve">1.500000000 usd</t>
  </si>
  <si>
    <t xml:space="preserve">e3049169-ac06-4b59-9d89-0018cbd47c3a</t>
  </si>
  <si>
    <t xml:space="preserve">90ea4e7d-7fa0-4237-9d41-07c5b2b98d89</t>
  </si>
  <si>
    <t xml:space="preserve">7ac7d18d-c45c-4498-b003-af5158711f0e</t>
  </si>
  <si>
    <t xml:space="preserve">{'logo_name': 'US8542311076.png', 'logo_base_color': '#EE2D24', 'text_color': '#ffffff'}</t>
  </si>
  <si>
    <t xml:space="preserve">TCS00A10ANA1</t>
  </si>
  <si>
    <t xml:space="preserve">1.250000000</t>
  </si>
  <si>
    <t xml:space="preserve">0.33700000 rub</t>
  </si>
  <si>
    <t xml:space="preserve">b125d6c0-e90b-49be-8b75-f7e1990250a0</t>
  </si>
  <si>
    <t xml:space="preserve">04a2ef3e-b45e-4a90-8401-e3b9fae328f5</t>
  </si>
  <si>
    <t xml:space="preserve">8c1ee6c2-b233-492a-844b-871ad85296f0</t>
  </si>
  <si>
    <t xml:space="preserve">{'logo_name': 'cian.png', 'logo_base_color': '#0088DF', 'text_color': '#ffffff'}</t>
  </si>
  <si>
    <t xml:space="preserve">US03783C1009</t>
  </si>
  <si>
    <t xml:space="preserve">BBG008GC8CP6</t>
  </si>
  <si>
    <t xml:space="preserve">APPF</t>
  </si>
  <si>
    <t xml:space="preserve">Appfolio Inc</t>
  </si>
  <si>
    <t xml:space="preserve">2b244bef-2e62-45c4-ae83-ae2ec664b197</t>
  </si>
  <si>
    <t xml:space="preserve">abecfa97-8e26-4ea7-9b7d-a668438c2d0c</t>
  </si>
  <si>
    <t xml:space="preserve">8fa2147c-b668-49f4-98e5-a87642e53fc3</t>
  </si>
  <si>
    <t xml:space="preserve">{'logo_name': 'US03783C1009.png', 'logo_base_color': '#000000', 'text_color': '#ffffff'}</t>
  </si>
  <si>
    <t xml:space="preserve">CA0585861085</t>
  </si>
  <si>
    <t xml:space="preserve">BBG000BNJRZ8</t>
  </si>
  <si>
    <t xml:space="preserve">BLDP</t>
  </si>
  <si>
    <t xml:space="preserve">Ballard Power Systems</t>
  </si>
  <si>
    <t xml:space="preserve">CA</t>
  </si>
  <si>
    <t xml:space="preserve">83596e29-f523-41b8-b092-4ddaa2cdc97c</t>
  </si>
  <si>
    <t xml:space="preserve">32638d39-197d-424a-b2e0-124f4763f13d</t>
  </si>
  <si>
    <t xml:space="preserve">b16b9989-b95c-4833-8476-43b9c28b06bc</t>
  </si>
  <si>
    <t xml:space="preserve">{'logo_name': 'CA0585861085.png', 'logo_base_color': '#000000', 'text_color': '#ffffff'}</t>
  </si>
  <si>
    <t xml:space="preserve">IE00BK9ZQ967</t>
  </si>
  <si>
    <t xml:space="preserve">BBG000BM6788</t>
  </si>
  <si>
    <t xml:space="preserve">TT</t>
  </si>
  <si>
    <t xml:space="preserve">Trane Technologies</t>
  </si>
  <si>
    <t xml:space="preserve">45269986-9152-4dc7-8c08-71f67c9405fe</t>
  </si>
  <si>
    <t xml:space="preserve">b694f30c-2d8d-4d65-ae29-1f2608801cdd</t>
  </si>
  <si>
    <t xml:space="preserve">4f29e3ce-bacb-45e6-88dd-f3e9ac440e71</t>
  </si>
  <si>
    <t xml:space="preserve">{'logo_name': 'IE00BK9ZQ967.png', 'logo_base_color': '#000000', 'text_color': '#ffffff'}</t>
  </si>
  <si>
    <t xml:space="preserve">US65336K1034</t>
  </si>
  <si>
    <t xml:space="preserve">BBG000DZJVH0</t>
  </si>
  <si>
    <t xml:space="preserve">NXST</t>
  </si>
  <si>
    <t xml:space="preserve">Nexstar Media Group Inc</t>
  </si>
  <si>
    <t xml:space="preserve">telecom</t>
  </si>
  <si>
    <t xml:space="preserve">74513676-5ebd-4919-9244-026dafa71233</t>
  </si>
  <si>
    <t xml:space="preserve">903310a5-3162-45a8-964d-631b696e0a45</t>
  </si>
  <si>
    <t xml:space="preserve">00706e10-c7a1-440f-804e-8db3923aa41d</t>
  </si>
  <si>
    <t xml:space="preserve">{'logo_name': 'US65336K1034.png', 'logo_base_color': '#4D5B66', 'text_color': '#ffffff'}</t>
  </si>
  <si>
    <t xml:space="preserve">US04271T1007</t>
  </si>
  <si>
    <t xml:space="preserve">BBG001V4SF46</t>
  </si>
  <si>
    <t xml:space="preserve">ARRY</t>
  </si>
  <si>
    <t xml:space="preserve">Array Technologies</t>
  </si>
  <si>
    <t xml:space="preserve">utilities</t>
  </si>
  <si>
    <t xml:space="preserve">598d9b07-3dff-4952-b0ea-9dfc8a21ddce</t>
  </si>
  <si>
    <t xml:space="preserve">0fac5b7a-a16e-4159-8594-60183f05bba5</t>
  </si>
  <si>
    <t xml:space="preserve">5f2702d2-29dd-4f7c-9c49-e21ec59c4928</t>
  </si>
  <si>
    <t xml:space="preserve">{'logo_name': 'US04271T100.png', 'logo_base_color': '#000000', 'text_color': '#ffffff'}</t>
  </si>
  <si>
    <t xml:space="preserve">US56117J1007</t>
  </si>
  <si>
    <t xml:space="preserve">BBG005PXTR70</t>
  </si>
  <si>
    <t xml:space="preserve">MBUU</t>
  </si>
  <si>
    <t xml:space="preserve">Malibu Boats Inc</t>
  </si>
  <si>
    <t xml:space="preserve">f436b110-f81a-4e43-b591-d7134c003003</t>
  </si>
  <si>
    <t xml:space="preserve">fe863195-17ba-404d-9118-219977e96997</t>
  </si>
  <si>
    <t xml:space="preserve">5f3081ed-0693-43e6-989d-afa5a1c1cbd2</t>
  </si>
  <si>
    <t xml:space="preserve">{'logo_name': 'US56117J1007.png', 'logo_base_color': '#000000', 'text_color': '#ffffff'}</t>
  </si>
  <si>
    <t xml:space="preserve">US98956P1021</t>
  </si>
  <si>
    <t xml:space="preserve">BBG000BKPL53</t>
  </si>
  <si>
    <t xml:space="preserve">ZBH</t>
  </si>
  <si>
    <t xml:space="preserve">Zimmer Biomet Holdings</t>
  </si>
  <si>
    <t xml:space="preserve">c71be2c1-0aeb-45cf-b3aa-a154e7f50b80</t>
  </si>
  <si>
    <t xml:space="preserve">103af928-4a67-4be6-bd0a-e7d34534f838</t>
  </si>
  <si>
    <t xml:space="preserve">59e68232-f421-4c44-a2f0-da8166598525</t>
  </si>
  <si>
    <t xml:space="preserve">{'logo_name': 'US98956P1021.png', 'logo_base_color': '#0183C1', 'text_color': '#ffffff'}</t>
  </si>
  <si>
    <t xml:space="preserve">US12685J1051</t>
  </si>
  <si>
    <t xml:space="preserve">BBG000F02T51</t>
  </si>
  <si>
    <t xml:space="preserve">CABO</t>
  </si>
  <si>
    <t xml:space="preserve">Cable One</t>
  </si>
  <si>
    <t xml:space="preserve">0a9f98ba-e9b2-40cf-b986-ccb587e88d83</t>
  </si>
  <si>
    <t xml:space="preserve">06157be9-888c-449d-a174-8dbcb994dc8f</t>
  </si>
  <si>
    <t xml:space="preserve">ce48c230-a6f8-4a5f-a317-f93bdcdf1517</t>
  </si>
  <si>
    <t xml:space="preserve">{'logo_name': 'US12685J1051.png', 'logo_base_color': '#000000', 'text_color': '#ffffff'}</t>
  </si>
  <si>
    <t xml:space="preserve">TCS00A106YF0</t>
  </si>
  <si>
    <t xml:space="preserve">0.181800000</t>
  </si>
  <si>
    <t xml:space="preserve">0.210400000</t>
  </si>
  <si>
    <t xml:space="preserve">0.166600000</t>
  </si>
  <si>
    <t xml:space="preserve">0.142800000</t>
  </si>
  <si>
    <t xml:space="preserve">ВК</t>
  </si>
  <si>
    <t xml:space="preserve">0.450595 rub</t>
  </si>
  <si>
    <t xml:space="preserve">0.100000000</t>
  </si>
  <si>
    <t xml:space="preserve">b71bd174-c72c-41b0-a66f-5f9073e0d1f5</t>
  </si>
  <si>
    <t xml:space="preserve">3888b26d-19f3-4a0b-a212-f36b82d6212c</t>
  </si>
  <si>
    <t xml:space="preserve">f0a6fe09-3981-4501-a8f5-91821935e4d4</t>
  </si>
  <si>
    <t xml:space="preserve">{'logo_name': 'vkc.png', 'logo_base_color': '#000000', 'text_color': '#ffffff'}</t>
  </si>
  <si>
    <t xml:space="preserve">TCS0418T1088</t>
  </si>
  <si>
    <t xml:space="preserve">CIAN@US</t>
  </si>
  <si>
    <t xml:space="preserve">SPBEQRU</t>
  </si>
  <si>
    <t xml:space="preserve">Циан АДР</t>
  </si>
  <si>
    <t xml:space="preserve">02afac94-15ea-4586-b1da-8704b65daf2f</t>
  </si>
  <si>
    <t xml:space="preserve">0f5b2a57-fb72-4d3e-98db-ab46c33aca90</t>
  </si>
  <si>
    <t xml:space="preserve">7d5f823f-fba6-430b-af13-c2b093e1f9e7</t>
  </si>
  <si>
    <t xml:space="preserve">US9897011071</t>
  </si>
  <si>
    <t xml:space="preserve">BBG000BX9WL1</t>
  </si>
  <si>
    <t xml:space="preserve">ZION</t>
  </si>
  <si>
    <t xml:space="preserve">Zions Bancorporation</t>
  </si>
  <si>
    <t xml:space="preserve">92a81f1d-95a3-40f2-a1da-8f51c1f0ccdb</t>
  </si>
  <si>
    <t xml:space="preserve">ddabae3a-a23d-4902-b296-18bdd1a86ce0</t>
  </si>
  <si>
    <t xml:space="preserve">7c898ef6-c90c-492e-97a4-aae73f5aab56</t>
  </si>
  <si>
    <t xml:space="preserve">{'logo_name': 'US9897011071.png', 'logo_base_color': '#595345', 'text_color': '#ffffff'}</t>
  </si>
  <si>
    <t xml:space="preserve">US03662Q1058</t>
  </si>
  <si>
    <t xml:space="preserve">BBG000GXZ4W7</t>
  </si>
  <si>
    <t xml:space="preserve">ANSS</t>
  </si>
  <si>
    <t xml:space="preserve">ANSYS</t>
  </si>
  <si>
    <t xml:space="preserve">58b67524-fb54-4519-9d0d-bbe4edd9253a</t>
  </si>
  <si>
    <t xml:space="preserve">674002ef-0ca3-4bd8-b19d-02e5c1738d2c</t>
  </si>
  <si>
    <t xml:space="preserve">a63c2773-f7a8-47a0-b119-aba6f0fd638d</t>
  </si>
  <si>
    <t xml:space="preserve">{'logo_name': 'US03662Q1058.png', 'logo_base_color': '#000000', 'text_color': '#ffffff'}</t>
  </si>
  <si>
    <t xml:space="preserve">US80810D1037</t>
  </si>
  <si>
    <t xml:space="preserve">BBG000T88BN2</t>
  </si>
  <si>
    <t xml:space="preserve">SDGR</t>
  </si>
  <si>
    <t xml:space="preserve">Schrodinger Inc</t>
  </si>
  <si>
    <t xml:space="preserve">af036466-24ae-4b5b-b39b-3c2a108d158e</t>
  </si>
  <si>
    <t xml:space="preserve">ba03b383-eaea-47ff-b728-bbe30282dec3</t>
  </si>
  <si>
    <t xml:space="preserve">7e43dd2e-a897-457b-abd0-b5dabfcc498b</t>
  </si>
  <si>
    <t xml:space="preserve">{'logo_name': 'US80810D1037.png', 'logo_base_color': '#2babe3', 'text_color': '#ffffff'}</t>
  </si>
  <si>
    <t xml:space="preserve">BMG812761002</t>
  </si>
  <si>
    <t xml:space="preserve">BBG000C4ZZ10</t>
  </si>
  <si>
    <t xml:space="preserve">SIG</t>
  </si>
  <si>
    <t xml:space="preserve">Signet Jewelers</t>
  </si>
  <si>
    <t xml:space="preserve">0.180000000 usd</t>
  </si>
  <si>
    <t xml:space="preserve">f7c9922d-d34a-4b1b-972c-fc3ebfa3a9a9</t>
  </si>
  <si>
    <t xml:space="preserve">af593714-64bb-4bcf-a516-12232eab1fe3</t>
  </si>
  <si>
    <t xml:space="preserve">ea6183a1-25e9-4f5c-84a2-9996815acced</t>
  </si>
  <si>
    <t xml:space="preserve">{'logo_name': 'BMG812761002.png', 'logo_base_color': '#82A9D2', 'text_color': '#ffffff'}</t>
  </si>
  <si>
    <t xml:space="preserve">US1976411033</t>
  </si>
  <si>
    <t xml:space="preserve">BBG003222R31</t>
  </si>
  <si>
    <t xml:space="preserve">CLBK</t>
  </si>
  <si>
    <t xml:space="preserve">Columbia Financial</t>
  </si>
  <si>
    <t xml:space="preserve">8a2fc26f-c443-4a6c-94ec-8a601e68b424</t>
  </si>
  <si>
    <t xml:space="preserve">0bb760f2-f7fb-400a-b943-d96451b2874a</t>
  </si>
  <si>
    <t xml:space="preserve">c280f98b-0942-4843-bd3b-8a4a492e6662</t>
  </si>
  <si>
    <t xml:space="preserve">{'logo_name': 'US1976411033.png', 'logo_base_color': '#000000', 'text_color': '#ffffff'}</t>
  </si>
  <si>
    <t xml:space="preserve">BBG004RVFCY3</t>
  </si>
  <si>
    <t xml:space="preserve">0.125000000</t>
  </si>
  <si>
    <t xml:space="preserve">Магнит</t>
  </si>
  <si>
    <t xml:space="preserve">0.10000000 rub</t>
  </si>
  <si>
    <t xml:space="preserve">ca845f68-6c43-44bc-b584-330d2a1e5eb7</t>
  </si>
  <si>
    <t xml:space="preserve">6980e298-3ef5-4a1d-9148-6aba5668aa69</t>
  </si>
  <si>
    <t xml:space="preserve">4833e124-265f-4879-adc8-58bdf983f54e</t>
  </si>
  <si>
    <t xml:space="preserve">{'logo_name': 'RU000A0JKQU8.png', 'logo_base_color': '#EE1A24', 'text_color': '#ffffff'}</t>
  </si>
  <si>
    <t xml:space="preserve">US38141G1040</t>
  </si>
  <si>
    <t xml:space="preserve">BBG000C6CFJ5</t>
  </si>
  <si>
    <t xml:space="preserve">GS</t>
  </si>
  <si>
    <t xml:space="preserve">Goldman Sachs</t>
  </si>
  <si>
    <t xml:space="preserve">7e2b23b7-f99f-477c-84b3-ae7775c489ef</t>
  </si>
  <si>
    <t xml:space="preserve">cdff268c-e85b-48df-bea4-ad283b0fd219</t>
  </si>
  <si>
    <t xml:space="preserve">17c49b9a-ee3c-4bb1-9a5c-e658a6435a45</t>
  </si>
  <si>
    <t xml:space="preserve">{'logo_name': 'US38141G1040.png', 'logo_base_color': '#64A8F0', 'text_color': '#ffffff'}</t>
  </si>
  <si>
    <t xml:space="preserve">KYG3777B1032</t>
  </si>
  <si>
    <t xml:space="preserve">BBG000BZ3PX4</t>
  </si>
  <si>
    <t xml:space="preserve">175</t>
  </si>
  <si>
    <t xml:space="preserve">Geely Automobile Holdings</t>
  </si>
  <si>
    <t xml:space="preserve">0.20000000 hkd</t>
  </si>
  <si>
    <t xml:space="preserve">0.20000000</t>
  </si>
  <si>
    <t xml:space="preserve">515a99dd-dcd4-43d6-9d4c-d789d01c2ed6</t>
  </si>
  <si>
    <t xml:space="preserve">15fa780b-dbbd-46e5-bc35-0cd946fae0db</t>
  </si>
  <si>
    <t xml:space="preserve">c142ae5d-6629-48a7-ba9e-7d5d08cc50c4</t>
  </si>
  <si>
    <t xml:space="preserve">{'logo_name': 'US36847Q1031.png', 'logo_base_color': '#0069B2', 'text_color': '#ffffff'}</t>
  </si>
  <si>
    <t xml:space="preserve">US20602D1019</t>
  </si>
  <si>
    <t xml:space="preserve">BBG00RCNQMX3</t>
  </si>
  <si>
    <t xml:space="preserve">CNXC</t>
  </si>
  <si>
    <t xml:space="preserve">Concentrix Corporation</t>
  </si>
  <si>
    <t xml:space="preserve">feeac9a5-d26f-4555-9880-16787ef6824a</t>
  </si>
  <si>
    <t xml:space="preserve">f6e456b7-e3bc-4c4d-9995-f9cd572ba00d</t>
  </si>
  <si>
    <t xml:space="preserve">cacab7de-6afb-417d-b2dd-7a11dda593d0</t>
  </si>
  <si>
    <t xml:space="preserve">{'logo_name': 'US20602D101.png', 'logo_base_color': '#000000', 'text_color': '#ffffff'}</t>
  </si>
  <si>
    <t xml:space="preserve">US2561352038</t>
  </si>
  <si>
    <t xml:space="preserve">BBG000NJ96L6</t>
  </si>
  <si>
    <t xml:space="preserve">RDY</t>
  </si>
  <si>
    <t xml:space="preserve">Dr. Reddy's Laboratories</t>
  </si>
  <si>
    <t xml:space="preserve">IN</t>
  </si>
  <si>
    <t xml:space="preserve">Республика Индия</t>
  </si>
  <si>
    <t xml:space="preserve">4c1f9249-12ae-49dd-ab0b-247e97028c32</t>
  </si>
  <si>
    <t xml:space="preserve">30c432a0-2a10-47ad-ad9e-7f5ce47badee</t>
  </si>
  <si>
    <t xml:space="preserve">2717b12a-5c14-43eb-b95c-aaca0baa5869</t>
  </si>
  <si>
    <t xml:space="preserve">{'logo_name': 'US2561352038.png', 'logo_base_color': '#532f91', 'text_color': '#ffffff'}</t>
  </si>
  <si>
    <t xml:space="preserve">US0126531013</t>
  </si>
  <si>
    <t xml:space="preserve">BBG000BJ26K7</t>
  </si>
  <si>
    <t xml:space="preserve">ALB</t>
  </si>
  <si>
    <t xml:space="preserve">Albemarle</t>
  </si>
  <si>
    <t xml:space="preserve">0e014b3e-8d33-40ae-af57-ed8493152088</t>
  </si>
  <si>
    <t xml:space="preserve">882a554a-e568-4a24-96a9-8ba7e5cab441</t>
  </si>
  <si>
    <t xml:space="preserve">55196f55-0cd0-4c34-9ae5-bc92f2a8640f</t>
  </si>
  <si>
    <t xml:space="preserve">{'logo_name': 'US0126531013.png', 'logo_base_color': '#1B6A57', 'text_color': '#ffffff'}</t>
  </si>
  <si>
    <t xml:space="preserve">US58733R1023</t>
  </si>
  <si>
    <t xml:space="preserve">BBG000GQPB11</t>
  </si>
  <si>
    <t xml:space="preserve">AR</t>
  </si>
  <si>
    <t xml:space="preserve">Аргентинская Республика</t>
  </si>
  <si>
    <t xml:space="preserve">8d8e4d71-eb8e-4226-8e76-8baf539f1cf5</t>
  </si>
  <si>
    <t xml:space="preserve">d23692fe-8438-4f5f-84bc-2b3c859eb544</t>
  </si>
  <si>
    <t xml:space="preserve">2d9200e7-5989-4c59-b532-ce30e2420fda</t>
  </si>
  <si>
    <t xml:space="preserve">{'logo_name': 'US58733R1023.png', 'logo_base_color': '#FFE500', 'text_color': '#000000'}</t>
  </si>
  <si>
    <t xml:space="preserve">US9043111072</t>
  </si>
  <si>
    <t xml:space="preserve">BBG000BXM6V2</t>
  </si>
  <si>
    <t xml:space="preserve">UAA</t>
  </si>
  <si>
    <t xml:space="preserve">Under Armour</t>
  </si>
  <si>
    <t xml:space="preserve">0.333000 usd</t>
  </si>
  <si>
    <t xml:space="preserve">ac2ea8bc-aef0-4bcd-8134-ccc3d0732109</t>
  </si>
  <si>
    <t xml:space="preserve">e378fe3b-7c45-483d-b70f-49c0f6769ec4</t>
  </si>
  <si>
    <t xml:space="preserve">f1f43c4f-0ef7-40e1-9ebd-bd5134af5786</t>
  </si>
  <si>
    <t xml:space="preserve">{'logo_name': 'US9043111072.png', 'logo_base_color': '#000000', 'text_color': '#ffffff'}</t>
  </si>
  <si>
    <t xml:space="preserve">US45826J1051</t>
  </si>
  <si>
    <t xml:space="preserve">BBG007KC7PB0</t>
  </si>
  <si>
    <t xml:space="preserve">NTLA</t>
  </si>
  <si>
    <t xml:space="preserve">Intellia Therapeutics Inc</t>
  </si>
  <si>
    <t xml:space="preserve">94419dbe-83f4-4763-af8e-e6ec8144e1d0</t>
  </si>
  <si>
    <t xml:space="preserve">b55f527d-e192-48e4-9e6a-632a4be51002</t>
  </si>
  <si>
    <t xml:space="preserve">cc909492-fa0e-4f92-a20f-dd8891a2c602</t>
  </si>
  <si>
    <t xml:space="preserve">{'logo_name': 'US45826J1051.png', 'logo_base_color': '#000000', 'text_color': '#ffffff'}</t>
  </si>
  <si>
    <t xml:space="preserve">US2925541029</t>
  </si>
  <si>
    <t xml:space="preserve">BBG000F369C7</t>
  </si>
  <si>
    <t xml:space="preserve">ECPG</t>
  </si>
  <si>
    <t xml:space="preserve">Encore Capital Group Inc</t>
  </si>
  <si>
    <t xml:space="preserve">f792089c-b65e-47f9-8f7c-021a2b0645d7</t>
  </si>
  <si>
    <t xml:space="preserve">e3c9e0e0-d5ed-4dd9-bb00-ffe97f5abea6</t>
  </si>
  <si>
    <t xml:space="preserve">32d34735-a739-4939-a64e-c0b742c86c92</t>
  </si>
  <si>
    <t xml:space="preserve">{'logo_name': 'US2925541029.png', 'logo_base_color': '#000000', 'text_color': '#ffffff'}</t>
  </si>
  <si>
    <t xml:space="preserve">US35952H7008</t>
  </si>
  <si>
    <t xml:space="preserve">TCS2952H7008</t>
  </si>
  <si>
    <t xml:space="preserve">FCEL</t>
  </si>
  <si>
    <t xml:space="preserve">FuelCell Energy</t>
  </si>
  <si>
    <t xml:space="preserve">23542ec7-d35e-4df2-90b5-4c9d5ebc0b2a</t>
  </si>
  <si>
    <t xml:space="preserve">c394cec6-a2c9-48be-8db4-a1d63bd9aa02</t>
  </si>
  <si>
    <t xml:space="preserve">434f5941-d7a1-4449-b0ae-5766b769279f</t>
  </si>
  <si>
    <t xml:space="preserve">{'logo_name': 'US35952H6018.png', 'logo_base_color': '#000000', 'text_color': '#ffffff'}</t>
  </si>
  <si>
    <t xml:space="preserve">HK0291001490</t>
  </si>
  <si>
    <t xml:space="preserve">BBG000BKWM80</t>
  </si>
  <si>
    <t xml:space="preserve">291</t>
  </si>
  <si>
    <t xml:space="preserve">China Resources Beer</t>
  </si>
  <si>
    <t xml:space="preserve">HK</t>
  </si>
  <si>
    <t xml:space="preserve">Специальный административный регион Китая Гонконг</t>
  </si>
  <si>
    <t xml:space="preserve">1c4af248-8813-4dc1-ba8c-76650d2f3fa6</t>
  </si>
  <si>
    <t xml:space="preserve">7a40634c-9928-4248-888d-1a51ea035125</t>
  </si>
  <si>
    <t xml:space="preserve">f6bff6d0-6079-48ce-8336-c9738b0c8d56</t>
  </si>
  <si>
    <t xml:space="preserve">{'logo_name': 'HK0291001490.png', 'logo_base_color': '#ffb735', 'text_color': '#000000'}</t>
  </si>
  <si>
    <t xml:space="preserve">RU0009124010</t>
  </si>
  <si>
    <t xml:space="preserve">TCS009124010</t>
  </si>
  <si>
    <t xml:space="preserve">KZIZ</t>
  </si>
  <si>
    <t xml:space="preserve">MTQR</t>
  </si>
  <si>
    <t xml:space="preserve">Красногорский завод им. С.А. Зверева - ао</t>
  </si>
  <si>
    <t xml:space="preserve">otc_ncc</t>
  </si>
  <si>
    <t xml:space="preserve">other</t>
  </si>
  <si>
    <t xml:space="preserve">0.100000000 rub</t>
  </si>
  <si>
    <t xml:space="preserve">0f3165ef-3b53-4bc0-a4c8-19d0016b0b6d</t>
  </si>
  <si>
    <t xml:space="preserve">a36ca39c-6d2f-435e-a684-355014e02e17</t>
  </si>
  <si>
    <t xml:space="preserve">57f975c5-abf2-4660-a2d8-82fd070896f0</t>
  </si>
  <si>
    <t xml:space="preserve">{'logo_name': 'RU0009124010.png', 'logo_base_color': '#1B1B1B', 'text_color': '#ffffff'}</t>
  </si>
  <si>
    <t xml:space="preserve">US74834L1008</t>
  </si>
  <si>
    <t xml:space="preserve">BBG000BN84F3</t>
  </si>
  <si>
    <t xml:space="preserve">DGX</t>
  </si>
  <si>
    <t xml:space="preserve">Quest Diagnostics</t>
  </si>
  <si>
    <t xml:space="preserve">fc034752-9029-4b5d-a2d3-70a02b6a87b3</t>
  </si>
  <si>
    <t xml:space="preserve">d0b14467-a552-462d-b27e-d0a2c248b7b5</t>
  </si>
  <si>
    <t xml:space="preserve">df70a2d1-c56e-4ebf-96f3-8135037aa679</t>
  </si>
  <si>
    <t xml:space="preserve">{'logo_name': 'US74834L1008.png', 'logo_base_color': '#d1d1d1', 'text_color': '#000000'}</t>
  </si>
  <si>
    <t xml:space="preserve">US95040Q1040</t>
  </si>
  <si>
    <t xml:space="preserve">BBG000BKY1G5</t>
  </si>
  <si>
    <t xml:space="preserve">WELL</t>
  </si>
  <si>
    <t xml:space="preserve">Welltower REIT</t>
  </si>
  <si>
    <t xml:space="preserve">7a8ad25f-a3d1-4420-aba4-11a187bdbff2</t>
  </si>
  <si>
    <t xml:space="preserve">a21220f5-7d32-479f-b312-aae02350ed5d</t>
  </si>
  <si>
    <t xml:space="preserve">cc29b589-2c5b-4238-b4bf-7188a82058ec</t>
  </si>
  <si>
    <t xml:space="preserve">{'logo_name': 'US95040Q1040.png', 'logo_base_color': '#1A4C71', 'text_color': '#ffffff'}</t>
  </si>
  <si>
    <t xml:space="preserve">US5381461012</t>
  </si>
  <si>
    <t xml:space="preserve">BBG000BSV0W5</t>
  </si>
  <si>
    <t xml:space="preserve">LPSN</t>
  </si>
  <si>
    <t xml:space="preserve">LivePerson Inc</t>
  </si>
  <si>
    <t xml:space="preserve">ea54aa4f-eb1e-423b-a67f-cf223090f50e</t>
  </si>
  <si>
    <t xml:space="preserve">14d3658a-e4e9-4202-983c-98a3a731f690</t>
  </si>
  <si>
    <t xml:space="preserve">168590d5-39a3-4aef-953a-9b591f1de182</t>
  </si>
  <si>
    <t xml:space="preserve">{'logo_name': 'US5381461012.png', 'logo_base_color': '#000000', 'text_color': '#ffffff'}</t>
  </si>
  <si>
    <t xml:space="preserve">US29358P1012</t>
  </si>
  <si>
    <t xml:space="preserve">BBG000K1T9L0</t>
  </si>
  <si>
    <t xml:space="preserve">ENSG</t>
  </si>
  <si>
    <t xml:space="preserve">Ensign Group Inc</t>
  </si>
  <si>
    <t xml:space="preserve">c72e43e8-1f4a-4be2-8f17-f59ce3511ad6</t>
  </si>
  <si>
    <t xml:space="preserve">99133cdb-6d7a-430a-a37b-1c5c8f5db41d</t>
  </si>
  <si>
    <t xml:space="preserve">8e4dc0db-39ee-4d6a-9813-76bc6e38df96</t>
  </si>
  <si>
    <t xml:space="preserve">{'logo_name': 'US29358P1012.png', 'logo_base_color': '#3F6F01', 'text_color': '#ffffff'}</t>
  </si>
  <si>
    <t xml:space="preserve">CH0102993182</t>
  </si>
  <si>
    <t xml:space="preserve">BBG000RGM5P1</t>
  </si>
  <si>
    <t xml:space="preserve">TEL</t>
  </si>
  <si>
    <t xml:space="preserve">TE Connectivity</t>
  </si>
  <si>
    <t xml:space="preserve">0.570000000 chf</t>
  </si>
  <si>
    <t xml:space="preserve">afc33900-b1df-460e-b628-bdd7d53455c0</t>
  </si>
  <si>
    <t xml:space="preserve">ad1a54bc-5319-4ea9-be91-e7c7f88aa36e</t>
  </si>
  <si>
    <t xml:space="preserve">3f59535b-5578-4055-8bf7-bfde77e2957c</t>
  </si>
  <si>
    <t xml:space="preserve">{'logo_name': 'CH0102993182.png', 'logo_base_color': '#EA8300', 'text_color': '#ffffff'}</t>
  </si>
  <si>
    <t xml:space="preserve">US2810201077</t>
  </si>
  <si>
    <t xml:space="preserve">BBG000D7RKJ5</t>
  </si>
  <si>
    <t xml:space="preserve">EIX</t>
  </si>
  <si>
    <t xml:space="preserve">Edison International</t>
  </si>
  <si>
    <t xml:space="preserve">fd771a33-9cc3-45d4-91d3-bd3aa587b7cd</t>
  </si>
  <si>
    <t xml:space="preserve">c00d4ac0-814c-4989-a889-6eaf56d6b1aa</t>
  </si>
  <si>
    <t xml:space="preserve">de155e40-af2a-446d-8920-ed065b380e87</t>
  </si>
  <si>
    <t xml:space="preserve">{'logo_name': 'US2810201077.png', 'logo_base_color': '#8a8a8a', 'text_color': '#ffffff'}</t>
  </si>
  <si>
    <t xml:space="preserve">US6795801009</t>
  </si>
  <si>
    <t xml:space="preserve">BBG000CHSS88</t>
  </si>
  <si>
    <t xml:space="preserve">ODFL</t>
  </si>
  <si>
    <t xml:space="preserve">Old Dominion Freight Line Inc</t>
  </si>
  <si>
    <t xml:space="preserve">07b009b9-737d-46e3-aa49-24e76d64eae4</t>
  </si>
  <si>
    <t xml:space="preserve">5b50cc27-273e-48d5-b7e0-530f91157de3</t>
  </si>
  <si>
    <t xml:space="preserve">d5465ac2-a5dd-4067-bedf-29246a04b366</t>
  </si>
  <si>
    <t xml:space="preserve">{'logo_name': 'US6795801009.png', 'logo_base_color': '#000000', 'text_color': '#ffffff'}</t>
  </si>
  <si>
    <t xml:space="preserve">US05464T1043</t>
  </si>
  <si>
    <t xml:space="preserve">BBG00B6G7GL7</t>
  </si>
  <si>
    <t xml:space="preserve">AXSM</t>
  </si>
  <si>
    <t xml:space="preserve">Axsome Therapeutics Inc</t>
  </si>
  <si>
    <t xml:space="preserve">71de41c3-22f7-422d-ad4c-8c8999d2b672</t>
  </si>
  <si>
    <t xml:space="preserve">cae4917d-50bb-4a32-a58f-16e1ba2cc1f3</t>
  </si>
  <si>
    <t xml:space="preserve">7ac4e155-a15e-46d3-81f5-a76a2d9c9a06</t>
  </si>
  <si>
    <t xml:space="preserve">{'logo_name': 'US05464T1043.png', 'logo_base_color': '#000000', 'text_color': '#ffffff'}</t>
  </si>
  <si>
    <t xml:space="preserve">US72016P1057</t>
  </si>
  <si>
    <t xml:space="preserve">BBG00YJ7NBQ1</t>
  </si>
  <si>
    <t xml:space="preserve">PLL</t>
  </si>
  <si>
    <t xml:space="preserve">Piedmont Lithium</t>
  </si>
  <si>
    <t xml:space="preserve">46a44acb-99c0-4609-bf18-d0376070a15c</t>
  </si>
  <si>
    <t xml:space="preserve">c0039009-63d4-44d4-b33d-7f6e416cadc6</t>
  </si>
  <si>
    <t xml:space="preserve">f77ebf7d-df84-4b40-89cd-10b21265f8cb</t>
  </si>
  <si>
    <t xml:space="preserve">{'logo_name': 'US72016P1057.png', 'logo_base_color': '#000000', 'text_color': '#ffffff'}</t>
  </si>
  <si>
    <t xml:space="preserve">US77311W1018</t>
  </si>
  <si>
    <t xml:space="preserve">BBG00VY1MYW7</t>
  </si>
  <si>
    <t xml:space="preserve">RKT</t>
  </si>
  <si>
    <t xml:space="preserve">Rocket Companies</t>
  </si>
  <si>
    <t xml:space="preserve">9ddba6a1-0b51-4a4d-bdab-dfca58a9680a</t>
  </si>
  <si>
    <t xml:space="preserve">7a57cdaf-a925-427f-828d-0602c4f8c647</t>
  </si>
  <si>
    <t xml:space="preserve">9690a3dc-b16f-4c86-868c-800ad68a150a</t>
  </si>
  <si>
    <t xml:space="preserve">{'logo_name': 'US77311W1018.png', 'logo_base_color': '#000000', 'text_color': '#ffffff'}</t>
  </si>
  <si>
    <t xml:space="preserve">US0090661010</t>
  </si>
  <si>
    <t xml:space="preserve">BBG001Y2XS07</t>
  </si>
  <si>
    <t xml:space="preserve">ABNB</t>
  </si>
  <si>
    <t xml:space="preserve">Airbnb, Inc</t>
  </si>
  <si>
    <t xml:space="preserve">59216748-c08b-4a6a-b48b-0981f8d5ca10</t>
  </si>
  <si>
    <t xml:space="preserve">dfe0b493-f024-4e91-bd34-a87409898c0b</t>
  </si>
  <si>
    <t xml:space="preserve">245c2b52-94ff-488d-857c-a5c75d6fa019</t>
  </si>
  <si>
    <t xml:space="preserve">{'logo_name': 'airbnb.png', 'logo_base_color': '#eb5b63', 'text_color': '#ffffff'}</t>
  </si>
  <si>
    <t xml:space="preserve">BBG001M2SC01</t>
  </si>
  <si>
    <t xml:space="preserve">Etalon Group PLC ГДР</t>
  </si>
  <si>
    <t xml:space="preserve">a9b8460b-0272-49a6-b803-4c02d3e9c5d9</t>
  </si>
  <si>
    <t xml:space="preserve">624b1ba8-e4db-4b13-a305-1ea4717395f2</t>
  </si>
  <si>
    <t xml:space="preserve">b1d8eb3c-31e1-4d08-9eb4-375700e74ec7</t>
  </si>
  <si>
    <t xml:space="preserve">{'logo_name': 'EtalonGroupneww.png', 'logo_base_color': '#1D3A8F', 'text_color': '#ffffff'}</t>
  </si>
  <si>
    <t xml:space="preserve">KYG970081173</t>
  </si>
  <si>
    <t xml:space="preserve">BBG00GTY47H0</t>
  </si>
  <si>
    <t xml:space="preserve">2269</t>
  </si>
  <si>
    <t xml:space="preserve">Wuxi Biologics</t>
  </si>
  <si>
    <t xml:space="preserve">0.25000 usd</t>
  </si>
  <si>
    <t xml:space="preserve">2a92d0bf-6b3e-4e00-80db-640a2a90cbb8</t>
  </si>
  <si>
    <t xml:space="preserve">5c941213-a2ba-4c29-bf4b-e3f8b13a536a</t>
  </si>
  <si>
    <t xml:space="preserve">999da06e-6fe2-452d-a09f-4e0df4c166d2</t>
  </si>
  <si>
    <t xml:space="preserve">{'logo_name': 'KYG970081173.png', 'logo_base_color': '#000000', 'text_color': '#ffffff'}</t>
  </si>
  <si>
    <t xml:space="preserve">US7415111092</t>
  </si>
  <si>
    <t xml:space="preserve">BBG000BTKR92</t>
  </si>
  <si>
    <t xml:space="preserve">PSMT</t>
  </si>
  <si>
    <t xml:space="preserve">PriceSmart, Inc.</t>
  </si>
  <si>
    <t xml:space="preserve">b5e8fe6a-22a4-46a5-aa73-a5fe3a16f25c</t>
  </si>
  <si>
    <t xml:space="preserve">c8888c17-6fd1-4a33-b768-17c1d5122b05</t>
  </si>
  <si>
    <t xml:space="preserve">c11388a0-2e6b-466a-a1a6-75700c786bda</t>
  </si>
  <si>
    <t xml:space="preserve">{'logo_name': 'US7415111092.png', 'logo_base_color': '#2D509F', 'text_color': '#ffffff'}</t>
  </si>
  <si>
    <t xml:space="preserve">US9344231041</t>
  </si>
  <si>
    <t xml:space="preserve">BBG011386VF4</t>
  </si>
  <si>
    <t xml:space="preserve">WBD</t>
  </si>
  <si>
    <t xml:space="preserve">Warner Bros. Discovery</t>
  </si>
  <si>
    <t xml:space="preserve">6626d140-b59d-49a2-9d5c-9ec91a8cde0a</t>
  </si>
  <si>
    <t xml:space="preserve">ccfb753a-c44f-478c-947d-caa5d4ebbd37</t>
  </si>
  <si>
    <t xml:space="preserve">6f24133b-3bc7-4c2c-8704-b0cec19b9d98</t>
  </si>
  <si>
    <t xml:space="preserve">{'logo_name': 'US9344231041.png', 'logo_base_color': '#000000', 'text_color': '#ffffff'}</t>
  </si>
  <si>
    <t xml:space="preserve">US1729081059</t>
  </si>
  <si>
    <t xml:space="preserve">BBG000H3YXF8</t>
  </si>
  <si>
    <t xml:space="preserve">CTAS</t>
  </si>
  <si>
    <t xml:space="preserve">Cintas</t>
  </si>
  <si>
    <t xml:space="preserve">238bd62f-0da5-41ad-bdc9-1e4f6b595342</t>
  </si>
  <si>
    <t xml:space="preserve">f1657d2e-97de-4dbc-ad1c-cc63c7796d58</t>
  </si>
  <si>
    <t xml:space="preserve">c5d891d2-559c-4c06-9385-b8933a430a4c</t>
  </si>
  <si>
    <t xml:space="preserve">{'logo_name': 'US1729081059.png', 'logo_base_color': '#022169', 'text_color': '#ffffff'}</t>
  </si>
  <si>
    <t xml:space="preserve">US8873891043</t>
  </si>
  <si>
    <t xml:space="preserve">BBG000BV95H9</t>
  </si>
  <si>
    <t xml:space="preserve">TKR</t>
  </si>
  <si>
    <t xml:space="preserve">Timken Co The</t>
  </si>
  <si>
    <t xml:space="preserve">172eff2d-ff59-4121-b671-4a2f17fb94c6</t>
  </si>
  <si>
    <t xml:space="preserve">c960f95e-71c3-44d6-85c6-30826cca32ce</t>
  </si>
  <si>
    <t xml:space="preserve">41adc355-9447-4767-8211-496bdd6d2a52</t>
  </si>
  <si>
    <t xml:space="preserve">{'logo_name': 'US8873891043.png', 'logo_base_color': '#5E5E5E', 'text_color': '#ffffff'}</t>
  </si>
  <si>
    <t xml:space="preserve">US4219061086</t>
  </si>
  <si>
    <t xml:space="preserve">BBG000BKYVF0</t>
  </si>
  <si>
    <t xml:space="preserve">HCSG</t>
  </si>
  <si>
    <t xml:space="preserve">Healthcare Services Group Inc</t>
  </si>
  <si>
    <t xml:space="preserve">e293451d-14d4-4af1-ab50-fd9967b182c5</t>
  </si>
  <si>
    <t xml:space="preserve">580c77cd-61d1-40f9-ba91-0953667d5f76</t>
  </si>
  <si>
    <t xml:space="preserve">281ff1bd-b12f-4573-a02e-abfe08a25a91</t>
  </si>
  <si>
    <t xml:space="preserve">{'logo_name': 'US4219061086.png', 'logo_base_color': '#00264B', 'text_color': '#ffffff'}</t>
  </si>
  <si>
    <t xml:space="preserve">BBG0029SG1C1</t>
  </si>
  <si>
    <t xml:space="preserve">Казаньоргсинтез - акции привилегированные</t>
  </si>
  <si>
    <t xml:space="preserve">3879e073-f27a-4e2f-9a97-97475b25194d</t>
  </si>
  <si>
    <t xml:space="preserve">99a43dec-f6fe-419e-aeaf-5ad4a70d160d</t>
  </si>
  <si>
    <t xml:space="preserve">37f51c1f-6a6e-49be-aba1-78b94ae35fa5</t>
  </si>
  <si>
    <t xml:space="preserve">{'logo_name': 'RU0009089825.png', 'logo_base_color': '#005F4B', 'text_color': '#ffffff'}</t>
  </si>
  <si>
    <t xml:space="preserve">US00846U1016</t>
  </si>
  <si>
    <t xml:space="preserve">BBG000C2V3D6</t>
  </si>
  <si>
    <t xml:space="preserve">A</t>
  </si>
  <si>
    <t xml:space="preserve">Agilent Technologies</t>
  </si>
  <si>
    <t xml:space="preserve">b959645c-3b07-4ab8-a559-07970ea537ca</t>
  </si>
  <si>
    <t xml:space="preserve">07e37db4-6912-4a48-9185-82ccc47d8d72</t>
  </si>
  <si>
    <t xml:space="preserve">5c62e27f-fe3d-401d-b89a-62f9a2efc359</t>
  </si>
  <si>
    <t xml:space="preserve">{'logo_name': 'US00846U1016.png', 'logo_base_color': '#00a0e3', 'text_color': '#ffffff'}</t>
  </si>
  <si>
    <t xml:space="preserve">TCS00A105EX7</t>
  </si>
  <si>
    <t xml:space="preserve">Whoosh</t>
  </si>
  <si>
    <t xml:space="preserve">b993e814-9986-4434-ae88-b086066714a0</t>
  </si>
  <si>
    <t xml:space="preserve">d0a2b891-4bec-4325-b775-74e594bf6815</t>
  </si>
  <si>
    <t xml:space="preserve">dca70560-9c9f-4fff-98e8-ba7dc78da7cc</t>
  </si>
  <si>
    <t xml:space="preserve">{'logo_name': 'Whoosh.png', 'logo_base_color': '#000000', 'text_color': '#ffffff'}</t>
  </si>
  <si>
    <t xml:space="preserve">US20825C1045</t>
  </si>
  <si>
    <t xml:space="preserve">BBG000BQQH30</t>
  </si>
  <si>
    <t xml:space="preserve">COP</t>
  </si>
  <si>
    <t xml:space="preserve">ConocoPhillips</t>
  </si>
  <si>
    <t xml:space="preserve">37a59530-9327-48a9-b088-9e15c445c48e</t>
  </si>
  <si>
    <t xml:space="preserve">3e0c3c8a-b4a1-4311-aa8b-7b301e91a628</t>
  </si>
  <si>
    <t xml:space="preserve">60d7f9a8-a1c3-4980-82ac-3478e325770f</t>
  </si>
  <si>
    <t xml:space="preserve">{'logo_name': 'US20825C1045.png', 'logo_base_color': '#d90b1d', 'text_color': '#ffffff'}</t>
  </si>
  <si>
    <t xml:space="preserve">US9892071054</t>
  </si>
  <si>
    <t xml:space="preserve">BBG000CC7LQ7</t>
  </si>
  <si>
    <t xml:space="preserve">ZBRA</t>
  </si>
  <si>
    <t xml:space="preserve">Zebra Technologies Corp</t>
  </si>
  <si>
    <t xml:space="preserve">357a3d29-98b8-4fba-89b9-cd1207d3d40d</t>
  </si>
  <si>
    <t xml:space="preserve">d395608f-1337-4d99-81f1-1517bf1d093e</t>
  </si>
  <si>
    <t xml:space="preserve">c08d6aff-31e6-4cbd-a33c-56b047db50d4</t>
  </si>
  <si>
    <t xml:space="preserve">{'logo_name': 'US9892071054.png', 'logo_base_color': '#000000', 'text_color': '#ffffff'}</t>
  </si>
  <si>
    <t xml:space="preserve">US00402L1070</t>
  </si>
  <si>
    <t xml:space="preserve">BBG00X7L1C14</t>
  </si>
  <si>
    <t xml:space="preserve">ASO</t>
  </si>
  <si>
    <t xml:space="preserve">Academy Sports &amp; Outdoors</t>
  </si>
  <si>
    <t xml:space="preserve">e05fce7e-efcb-4c45-8c9f-b6ef4cfc7169</t>
  </si>
  <si>
    <t xml:space="preserve">bae26bdc-77ae-47b5-a008-cb7c36027259</t>
  </si>
  <si>
    <t xml:space="preserve">e3f3a8ae-3ea3-4774-8768-3f1048b4744e</t>
  </si>
  <si>
    <t xml:space="preserve">{'logo_name': 'US00402L107.png', 'logo_base_color': '#000000', 'text_color': '#ffffff'}</t>
  </si>
  <si>
    <t xml:space="preserve">US4315711089</t>
  </si>
  <si>
    <t xml:space="preserve">BBG000KT0GV3</t>
  </si>
  <si>
    <t xml:space="preserve">HI</t>
  </si>
  <si>
    <t xml:space="preserve">Hillenbrand</t>
  </si>
  <si>
    <t xml:space="preserve">de53a5b3-4c60-418e-84cd-9985951be659</t>
  </si>
  <si>
    <t xml:space="preserve">37aff506-d2bf-4a8d-9024-d6eb75e9705c</t>
  </si>
  <si>
    <t xml:space="preserve">2088f8cb-733f-41db-9035-0f0b4b6ed4c6</t>
  </si>
  <si>
    <t xml:space="preserve">{'logo_name': 'US4315711089.png', 'logo_base_color': '#000000', 'text_color': '#ffffff'}</t>
  </si>
  <si>
    <t xml:space="preserve">US63633D1046</t>
  </si>
  <si>
    <t xml:space="preserve">BBG000CGWSJ3</t>
  </si>
  <si>
    <t xml:space="preserve">NHI</t>
  </si>
  <si>
    <t xml:space="preserve">National Health Investors REIT</t>
  </si>
  <si>
    <t xml:space="preserve">9090d23f-9377-4f2a-9ade-e32b7a5798dc</t>
  </si>
  <si>
    <t xml:space="preserve">9e58b794-99d7-401f-8480-080e50712ea7</t>
  </si>
  <si>
    <t xml:space="preserve">9d1da666-4e24-449b-a0bf-afd5ea05ce51</t>
  </si>
  <si>
    <t xml:space="preserve">{'logo_name': 'US63633D1046.png', 'logo_base_color': '#000000', 'text_color': '#ffffff'}</t>
  </si>
  <si>
    <t xml:space="preserve">US6802231042</t>
  </si>
  <si>
    <t xml:space="preserve">BBG000C4PLF7</t>
  </si>
  <si>
    <t xml:space="preserve">ORI</t>
  </si>
  <si>
    <t xml:space="preserve">Old Republic International Corporation</t>
  </si>
  <si>
    <t xml:space="preserve">02eb2ec3-17a1-40f2-9160-54bfb4484618</t>
  </si>
  <si>
    <t xml:space="preserve">97fd3734-61c7-4623-983f-aa48a8465428</t>
  </si>
  <si>
    <t xml:space="preserve">1be2a137-debb-40c2-acd0-7cabb20fae2f</t>
  </si>
  <si>
    <t xml:space="preserve">{'logo_name': 'US6802231042.png', 'logo_base_color': '#000000', 'text_color': '#ffffff'}</t>
  </si>
  <si>
    <t xml:space="preserve">US0684631080</t>
  </si>
  <si>
    <t xml:space="preserve">BBG000BHJSC4</t>
  </si>
  <si>
    <t xml:space="preserve">BBSI</t>
  </si>
  <si>
    <t xml:space="preserve">Barrett Business Services Inc</t>
  </si>
  <si>
    <t xml:space="preserve">c63e693f-5f39-4098-bb36-0adda77b990b</t>
  </si>
  <si>
    <t xml:space="preserve">58e5a01f-1855-4868-86ed-ad7743b94724</t>
  </si>
  <si>
    <t xml:space="preserve">6c428f0f-efef-4589-8661-0f76a08566f3</t>
  </si>
  <si>
    <t xml:space="preserve">{'logo_name': 'US0684631080.png', 'logo_base_color': '#002A5E', 'text_color': '#ffffff'}</t>
  </si>
  <si>
    <t xml:space="preserve">US14167L1035</t>
  </si>
  <si>
    <t xml:space="preserve">BBG006JS5785</t>
  </si>
  <si>
    <t xml:space="preserve">CDNA</t>
  </si>
  <si>
    <t xml:space="preserve">CareDx Inc</t>
  </si>
  <si>
    <t xml:space="preserve">1e4520cc-3a25-4b3f-b63e-d693d0342b21</t>
  </si>
  <si>
    <t xml:space="preserve">d08d3bf8-dadc-47f2-884d-72dcab77f261</t>
  </si>
  <si>
    <t xml:space="preserve">8468227e-0c5a-44e2-ab9b-392010c8692e</t>
  </si>
  <si>
    <t xml:space="preserve">{'logo_name': 'US14167L1035.png', 'logo_base_color': '#000000', 'text_color': '#ffffff'}</t>
  </si>
  <si>
    <t xml:space="preserve">TCS00A0JPP37</t>
  </si>
  <si>
    <t xml:space="preserve">Южуралзолото ГК</t>
  </si>
  <si>
    <t xml:space="preserve">moex_morning_weekend</t>
  </si>
  <si>
    <t xml:space="preserve">0.1000000 rub</t>
  </si>
  <si>
    <t xml:space="preserve">0.100000</t>
  </si>
  <si>
    <t xml:space="preserve">48bd9002-43be-4528-abf4-dc8135ad4550</t>
  </si>
  <si>
    <t xml:space="preserve">f3a5351d-a26f-4eda-8bca-b80843e99b06</t>
  </si>
  <si>
    <t xml:space="preserve">27cee80c-18f8-450f-a1a2-8b0002f40358</t>
  </si>
  <si>
    <t xml:space="preserve">{'logo_name': 'RU000A105GS2.png', 'logo_base_color': '#002b5f', 'text_color': '#ffffff'}</t>
  </si>
  <si>
    <t xml:space="preserve">US68554V1089</t>
  </si>
  <si>
    <t xml:space="preserve">BBG000J3D1Y8</t>
  </si>
  <si>
    <t xml:space="preserve">OSUR</t>
  </si>
  <si>
    <t xml:space="preserve">OraSure Technologies Inc</t>
  </si>
  <si>
    <t xml:space="preserve">0.1000 usd</t>
  </si>
  <si>
    <t xml:space="preserve">51443b77-6d92-4a15-aa9c-c94082e99e99</t>
  </si>
  <si>
    <t xml:space="preserve">8d7fcea3-253b-4233-939d-08bf4e691757</t>
  </si>
  <si>
    <t xml:space="preserve">8ac1454e-e416-47b5-9ddc-9e3bd4229bd2</t>
  </si>
  <si>
    <t xml:space="preserve">{'logo_name': 'US68554V1089.png', 'logo_base_color': '#000000', 'text_color': '#ffffff'}</t>
  </si>
  <si>
    <t xml:space="preserve">US67103H1077</t>
  </si>
  <si>
    <t xml:space="preserve">BBG000BGYWY6</t>
  </si>
  <si>
    <t xml:space="preserve">ORLY</t>
  </si>
  <si>
    <t xml:space="preserve">O'Reilly Automotive</t>
  </si>
  <si>
    <t xml:space="preserve">467f8465-0e50-4e9b-a02c-7742ef816058</t>
  </si>
  <si>
    <t xml:space="preserve">0ef9179d-4a37-4d65-bb34-19b6f53d2d48</t>
  </si>
  <si>
    <t xml:space="preserve">9dacb9f9-7ff8-4671-8d4d-be5a156579ae</t>
  </si>
  <si>
    <t xml:space="preserve">{'logo_name': 'US67103H1077.png', 'logo_base_color': '#CD0522', 'text_color': '#ffffff'}</t>
  </si>
  <si>
    <t xml:space="preserve">US05350V1061</t>
  </si>
  <si>
    <t xml:space="preserve">BBG005L86G05</t>
  </si>
  <si>
    <t xml:space="preserve">AVNS</t>
  </si>
  <si>
    <t xml:space="preserve">Avanos Medical Inc</t>
  </si>
  <si>
    <t xml:space="preserve">91b64161-861e-477d-9c0b-602fe8435b1b</t>
  </si>
  <si>
    <t xml:space="preserve">c698bdcd-9d25-4a2f-a4f2-92813213d265</t>
  </si>
  <si>
    <t xml:space="preserve">f68d56dc-39a0-444c-a15c-4d006ba05a40</t>
  </si>
  <si>
    <t xml:space="preserve">{'logo_name': 'US05350V1061.png', 'logo_base_color': '#EB7454', 'text_color': '#ffffff'}</t>
  </si>
  <si>
    <t xml:space="preserve">US02155H2004</t>
  </si>
  <si>
    <t xml:space="preserve">BBG000FXML90</t>
  </si>
  <si>
    <t xml:space="preserve">ALT</t>
  </si>
  <si>
    <t xml:space="preserve">Altimmune</t>
  </si>
  <si>
    <t xml:space="preserve">78230a7d-5acf-4d4f-a0a8-9bf731193e69</t>
  </si>
  <si>
    <t xml:space="preserve">74560277-f79c-496d-9559-7ca0d4475d72</t>
  </si>
  <si>
    <t xml:space="preserve">50ebcd74-6c41-426a-9f6d-e0a13f8ee839</t>
  </si>
  <si>
    <t xml:space="preserve">{'logo_name': 'US02155H2004.png', 'logo_base_color': '#000000', 'text_color': '#ffffff'}</t>
  </si>
  <si>
    <t xml:space="preserve">US14427M1071</t>
  </si>
  <si>
    <t xml:space="preserve">BBG000N26V95</t>
  </si>
  <si>
    <t xml:space="preserve">PRTS</t>
  </si>
  <si>
    <t xml:space="preserve">CarParts.com</t>
  </si>
  <si>
    <t xml:space="preserve">3fb52ed2-7d21-449f-b040-32d89177fd7a</t>
  </si>
  <si>
    <t xml:space="preserve">2ad98672-74bb-48e7-b5e7-4ef4b4aab04a</t>
  </si>
  <si>
    <t xml:space="preserve">d37009f0-67d1-4cb2-be9b-927622102066</t>
  </si>
  <si>
    <t xml:space="preserve">{'logo_name': 'US14427M107.png', 'logo_base_color': '#000000', 'text_color': '#ffffff'}</t>
  </si>
  <si>
    <t xml:space="preserve">BBG000SK7JS5</t>
  </si>
  <si>
    <t xml:space="preserve">4563f7a1-8245-4caf-aba5-ac49827ba775</t>
  </si>
  <si>
    <t xml:space="preserve">97ba343f-cf64-4460-9ef4-3ccd8673eac3</t>
  </si>
  <si>
    <t xml:space="preserve">c6afcf42-d81f-4c8a-86de-aa302b20f171</t>
  </si>
  <si>
    <t xml:space="preserve">{'logo_name': 'RU000A0JP1N2.png', 'logo_base_color': '#D9B138', 'text_color': '#ffffff'}</t>
  </si>
  <si>
    <t xml:space="preserve">US0113111076</t>
  </si>
  <si>
    <t xml:space="preserve">BBG000BJTZX0</t>
  </si>
  <si>
    <t xml:space="preserve">ALG</t>
  </si>
  <si>
    <t xml:space="preserve">Alamo Group Inc.</t>
  </si>
  <si>
    <t xml:space="preserve">cc4775d9-bf65-4a42-9792-8cf149b043dd</t>
  </si>
  <si>
    <t xml:space="preserve">1aac2234-c190-400e-942a-aca3abc3b7a3</t>
  </si>
  <si>
    <t xml:space="preserve">df1a27ef-07bb-4901-b0a8-990774fa0c4a</t>
  </si>
  <si>
    <t xml:space="preserve">{'logo_name': 'US0113111076.png', 'logo_base_color': '#016C42', 'text_color': '#ffffff'}</t>
  </si>
  <si>
    <t xml:space="preserve">US1689051076</t>
  </si>
  <si>
    <t xml:space="preserve">BBG000JK9DK4</t>
  </si>
  <si>
    <t xml:space="preserve">PLCE</t>
  </si>
  <si>
    <t xml:space="preserve">Children's Place Inc The</t>
  </si>
  <si>
    <t xml:space="preserve">4357da57-f566-4036-bae8-e656d1a767f0</t>
  </si>
  <si>
    <t xml:space="preserve">66023c1d-899e-4e8c-b951-c34c44e96a10</t>
  </si>
  <si>
    <t xml:space="preserve">3d93c041-c0b1-4be7-bca8-c85c6d899293</t>
  </si>
  <si>
    <t xml:space="preserve">{'logo_name': 'US1689051076.png', 'logo_base_color': '#00A4E3', 'text_color': '#ffffff'}</t>
  </si>
  <si>
    <t xml:space="preserve">US1271903049</t>
  </si>
  <si>
    <t xml:space="preserve">BBG000KQY8Y7</t>
  </si>
  <si>
    <t xml:space="preserve">CACI</t>
  </si>
  <si>
    <t xml:space="preserve">CACI International</t>
  </si>
  <si>
    <t xml:space="preserve">661d9296-a997-4029-b8ea-464486408bee</t>
  </si>
  <si>
    <t xml:space="preserve">7e573c9b-2aea-4d3e-a028-5ab484700146</t>
  </si>
  <si>
    <t xml:space="preserve">126f808e-f1ee-451d-b46d-ac9fae00b45f</t>
  </si>
  <si>
    <t xml:space="preserve">{'logo_name': 'US1271903049.png', 'logo_base_color': '#959798', 'text_color': '#ffffff'}</t>
  </si>
  <si>
    <t xml:space="preserve">US92840M1027</t>
  </si>
  <si>
    <t xml:space="preserve">BBG00DXDL6Q1</t>
  </si>
  <si>
    <t xml:space="preserve">VST</t>
  </si>
  <si>
    <t xml:space="preserve">Vistra</t>
  </si>
  <si>
    <t xml:space="preserve">9d37a34d-db5c-42a2-9ab5-de9e0bdb3e2a</t>
  </si>
  <si>
    <t xml:space="preserve">4b54cbdc-a325-47f4-b237-b106c90711d4</t>
  </si>
  <si>
    <t xml:space="preserve">9dbd415a-a55d-4281-85e0-8bb67347e6f6</t>
  </si>
  <si>
    <t xml:space="preserve">{'logo_name': 'US92840M1027.png', 'logo_base_color': '#000000', 'text_color': '#ffffff'}</t>
  </si>
  <si>
    <t xml:space="preserve">US8004221078</t>
  </si>
  <si>
    <t xml:space="preserve">BBG000CHPMY5</t>
  </si>
  <si>
    <t xml:space="preserve">JBSS</t>
  </si>
  <si>
    <t xml:space="preserve">John B Sanfilippo &amp; Son Inc</t>
  </si>
  <si>
    <t xml:space="preserve">5b02872c-7075-4dc2-9962-68e8ad3dfd1d</t>
  </si>
  <si>
    <t xml:space="preserve">5c8ecb4f-d62a-4aee-8cd8-ef1677328cf3</t>
  </si>
  <si>
    <t xml:space="preserve">8d1346f6-0f94-4094-8de5-ba0ca5662f45</t>
  </si>
  <si>
    <t xml:space="preserve">{'logo_name': 'US8004221078.png', 'logo_base_color': '#061D5C', 'text_color': '#ffffff'}</t>
  </si>
  <si>
    <t xml:space="preserve">US98311A1051</t>
  </si>
  <si>
    <t xml:space="preserve">BBG00HCY3Q67</t>
  </si>
  <si>
    <t xml:space="preserve">WH</t>
  </si>
  <si>
    <t xml:space="preserve">Wyndham Hotels &amp; Resorts</t>
  </si>
  <si>
    <t xml:space="preserve">db3de0b8-072e-4bdf-bd0a-3ddcae4c4714</t>
  </si>
  <si>
    <t xml:space="preserve">4f7797d9-3cef-4e8b-b6b5-1ac3688c5773</t>
  </si>
  <si>
    <t xml:space="preserve">dbba7115-4277-40c2-9afd-b9c672d2527c</t>
  </si>
  <si>
    <t xml:space="preserve">{'logo_name': 'US98311A1051.png', 'logo_base_color': '#017DC3', 'text_color': '#ffffff'}</t>
  </si>
  <si>
    <t xml:space="preserve">US9026531049</t>
  </si>
  <si>
    <t xml:space="preserve">BBG000C41023</t>
  </si>
  <si>
    <t xml:space="preserve">UDR</t>
  </si>
  <si>
    <t xml:space="preserve">UDR REIT</t>
  </si>
  <si>
    <t xml:space="preserve">9c691415-d146-47ec-8bc5-ddbf13f0adac</t>
  </si>
  <si>
    <t xml:space="preserve">3386e45c-21be-415f-9f37-0d31f989e460</t>
  </si>
  <si>
    <t xml:space="preserve">aa5ce2bb-c574-4b15-8b33-53f1fa5bc0d1</t>
  </si>
  <si>
    <t xml:space="preserve">{'logo_name': 'US9026531049.png', 'logo_base_color': '#454545', 'text_color': '#ffffff'}</t>
  </si>
  <si>
    <t xml:space="preserve">BBG002458LF8</t>
  </si>
  <si>
    <t xml:space="preserve">0.304200000</t>
  </si>
  <si>
    <t xml:space="preserve">0d28c01b-f841-4e89-9c92-0ee23d12883a</t>
  </si>
  <si>
    <t xml:space="preserve">0808bc3b-dd81-49d4-a70a-d3754d23ec2a</t>
  </si>
  <si>
    <t xml:space="preserve">d4e13625-5533-401e-8027-6e6d8305aa36</t>
  </si>
  <si>
    <t xml:space="preserve">{'logo_name': 'seligdar.png', 'logo_base_color': '#f5f5f6', 'text_color': '#000000'}</t>
  </si>
  <si>
    <t xml:space="preserve">US6826801036</t>
  </si>
  <si>
    <t xml:space="preserve">BBG000BQHGR6</t>
  </si>
  <si>
    <t xml:space="preserve">OKE</t>
  </si>
  <si>
    <t xml:space="preserve">ONEOK</t>
  </si>
  <si>
    <t xml:space="preserve">b29d8edd-7596-4382-9015-9c87c9e8fbd2</t>
  </si>
  <si>
    <t xml:space="preserve">e7537e3d-1052-4ec1-81ae-29363a773fe5</t>
  </si>
  <si>
    <t xml:space="preserve">499abd09-bd48-4d65-baa1-e31e9e50a594</t>
  </si>
  <si>
    <t xml:space="preserve">{'logo_name': 'US6826801036.png', 'logo_base_color': '#0086CF', 'text_color': '#ffffff'}</t>
  </si>
  <si>
    <t xml:space="preserve">US6819191064</t>
  </si>
  <si>
    <t xml:space="preserve">BBG000BS9489</t>
  </si>
  <si>
    <t xml:space="preserve">OMC</t>
  </si>
  <si>
    <t xml:space="preserve">Omnicom Group</t>
  </si>
  <si>
    <t xml:space="preserve">0.150000000 usd</t>
  </si>
  <si>
    <t xml:space="preserve">2c542c78-7cba-4bf4-949d-88666a364000</t>
  </si>
  <si>
    <t xml:space="preserve">6a2c2356-bcd8-456c-ad2e-c9278db5e098</t>
  </si>
  <si>
    <t xml:space="preserve">abf18b66-423b-4bb6-8fba-fb79fd060acc</t>
  </si>
  <si>
    <t xml:space="preserve">{'logo_name': 'US6819191064.png', 'logo_base_color': '#AD342B', 'text_color': '#ffffff'}</t>
  </si>
  <si>
    <t xml:space="preserve">US65406E1029</t>
  </si>
  <si>
    <t xml:space="preserve">BBG000QK0TG5</t>
  </si>
  <si>
    <t xml:space="preserve">NIC</t>
  </si>
  <si>
    <t xml:space="preserve">Nicolet Bankshares</t>
  </si>
  <si>
    <t xml:space="preserve">6dfc0cd0-9012-4b19-b288-712fd5280a73</t>
  </si>
  <si>
    <t xml:space="preserve">8bf04baa-d63a-450f-bc37-f7899a23b7c0</t>
  </si>
  <si>
    <t xml:space="preserve">31e77c02-522d-4543-8db1-bc0f3d12081d</t>
  </si>
  <si>
    <t xml:space="preserve">{'logo_name': 'US65406E1029.png', 'logo_base_color': '#007237', 'text_color': '#ffffff'}</t>
  </si>
  <si>
    <t xml:space="preserve">US87652V1098</t>
  </si>
  <si>
    <t xml:space="preserve">BBG009CL6VK3</t>
  </si>
  <si>
    <t xml:space="preserve">TASK</t>
  </si>
  <si>
    <t xml:space="preserve">TaskUs</t>
  </si>
  <si>
    <t xml:space="preserve">d02e057b-3535-4e41-bfff-814b86cf2490</t>
  </si>
  <si>
    <t xml:space="preserve">09a67947-4782-48ca-814b-282361dff2cd</t>
  </si>
  <si>
    <t xml:space="preserve">2182ca6e-04cd-4127-8eed-7e678631ea47</t>
  </si>
  <si>
    <t xml:space="preserve">{'logo_name': 'US87652V1098.png', 'logo_base_color': '#000000', 'text_color': '#ffffff'}</t>
  </si>
  <si>
    <t xml:space="preserve">US45768S1050</t>
  </si>
  <si>
    <t xml:space="preserve">BBG000BMFNP4</t>
  </si>
  <si>
    <t xml:space="preserve">IOSP</t>
  </si>
  <si>
    <t xml:space="preserve">Innospec</t>
  </si>
  <si>
    <t xml:space="preserve">16933d0c-3186-4058-b161-974b999e4bf9</t>
  </si>
  <si>
    <t xml:space="preserve">6f8a6ccc-48ab-4a97-a9d8-873e4df810f7</t>
  </si>
  <si>
    <t xml:space="preserve">3b578fa1-92b0-47cf-b217-8bfe19106179</t>
  </si>
  <si>
    <t xml:space="preserve">{'logo_name': 'US45768S1050.png', 'logo_base_color': '#AF4A9A', 'text_color': '#ffffff'}</t>
  </si>
  <si>
    <t xml:space="preserve">US0197701065</t>
  </si>
  <si>
    <t xml:space="preserve">BBG00KHRRDX3</t>
  </si>
  <si>
    <t xml:space="preserve">ALLO</t>
  </si>
  <si>
    <t xml:space="preserve">Allogene Therapeutics Inc</t>
  </si>
  <si>
    <t xml:space="preserve">6faf1008-bb5b-4470-9b45-462fc203d985</t>
  </si>
  <si>
    <t xml:space="preserve">1c941471-0427-4407-8b34-ddaa8f7e65cd</t>
  </si>
  <si>
    <t xml:space="preserve">81fdddc5-df07-4cc9-81c7-80c2e5c9414b</t>
  </si>
  <si>
    <t xml:space="preserve">{'logo_name': 'US0197701065.png', 'logo_base_color': '#000000', 'text_color': '#ffffff'}</t>
  </si>
  <si>
    <t xml:space="preserve">US8318652091</t>
  </si>
  <si>
    <t xml:space="preserve">BBG000BC1L02</t>
  </si>
  <si>
    <t xml:space="preserve">AOS</t>
  </si>
  <si>
    <t xml:space="preserve">A. O. Smith Corporation</t>
  </si>
  <si>
    <t xml:space="preserve">4697a290-137e-4379-bcb1-c044de66793d</t>
  </si>
  <si>
    <t xml:space="preserve">c4cd7618-dc84-4b37-af47-3dd684d2e7c7</t>
  </si>
  <si>
    <t xml:space="preserve">600982b6-e0ba-4079-ba63-4d64ed231c65</t>
  </si>
  <si>
    <t xml:space="preserve">{'logo_name': 'US8318652091.png', 'logo_base_color': '#007832', 'text_color': '#ffffff'}</t>
  </si>
  <si>
    <t xml:space="preserve">RU0009086904</t>
  </si>
  <si>
    <t xml:space="preserve">TCS009086904</t>
  </si>
  <si>
    <t xml:space="preserve">SLAV</t>
  </si>
  <si>
    <t xml:space="preserve">Славнефть</t>
  </si>
  <si>
    <t xml:space="preserve">2c69924a-fcf4-4d3c-8c02-02cd665f554d</t>
  </si>
  <si>
    <t xml:space="preserve">99639aef-0c0e-40fa-b3c4-be1f90b83afd</t>
  </si>
  <si>
    <t xml:space="preserve">fdc25807-6e48-4ae8-997f-400164c322d8</t>
  </si>
  <si>
    <t xml:space="preserve">{'logo_name': 'RU0009011126.png', 'logo_base_color': '#000000', 'text_color': '#ffffff'}</t>
  </si>
  <si>
    <t xml:space="preserve">US75134P6007</t>
  </si>
  <si>
    <t xml:space="preserve">BBG00BCQJ2X3</t>
  </si>
  <si>
    <t xml:space="preserve">METC</t>
  </si>
  <si>
    <t xml:space="preserve">Ramaco Resources Inc</t>
  </si>
  <si>
    <t xml:space="preserve">92982d1e-bb5f-4541-aa09-7e5f33545219</t>
  </si>
  <si>
    <t xml:space="preserve">270b4f53-3d53-41e3-8f3c-46404b439014</t>
  </si>
  <si>
    <t xml:space="preserve">8d04d849-355a-453c-b276-b38028014ebf</t>
  </si>
  <si>
    <t xml:space="preserve">{'logo_name': 'US75134P3038.png', 'logo_base_color': '#0063A8', 'text_color': '#ffffff'}</t>
  </si>
  <si>
    <t xml:space="preserve">US91347P1057</t>
  </si>
  <si>
    <t xml:space="preserve">BBG000BLRP41</t>
  </si>
  <si>
    <t xml:space="preserve">OLED</t>
  </si>
  <si>
    <t xml:space="preserve">Universal Display Corp</t>
  </si>
  <si>
    <t xml:space="preserve">978c61c9-5b03-4389-aa27-23153946b254</t>
  </si>
  <si>
    <t xml:space="preserve">dd90176a-3c97-4046-8288-200f31393a51</t>
  </si>
  <si>
    <t xml:space="preserve">00a501c2-18d0-4b14-8649-e179ee7e83db</t>
  </si>
  <si>
    <t xml:space="preserve">{'logo_name': 'US91347P1057.png', 'logo_base_color': '#000000', 'text_color': '#ffffff'}</t>
  </si>
  <si>
    <t xml:space="preserve">US68243Q1067</t>
  </si>
  <si>
    <t xml:space="preserve">BBG000BBR9P6</t>
  </si>
  <si>
    <t xml:space="preserve">FLWS</t>
  </si>
  <si>
    <t xml:space="preserve">1-800-Flowers.com Inc</t>
  </si>
  <si>
    <t xml:space="preserve">50d1e41c-aca9-44b0-bfc2-c7ee2de07ee8</t>
  </si>
  <si>
    <t xml:space="preserve">2ce31f78-c2ce-4f07-b513-12242ff8014f</t>
  </si>
  <si>
    <t xml:space="preserve">f38554e3-991b-4a7e-8433-b8b22af20e2e</t>
  </si>
  <si>
    <t xml:space="preserve">{'logo_name': 'US68243Q1067.png', 'logo_base_color': '#000000', 'text_color': '#ffffff'}</t>
  </si>
  <si>
    <t xml:space="preserve">US1423391002</t>
  </si>
  <si>
    <t xml:space="preserve">BBG000BGGBT8</t>
  </si>
  <si>
    <t xml:space="preserve">CSL</t>
  </si>
  <si>
    <t xml:space="preserve">Carlisle Companies Incorporated</t>
  </si>
  <si>
    <t xml:space="preserve">38a0295e-7173-4e10-90f8-e316a77578be</t>
  </si>
  <si>
    <t xml:space="preserve">8ca84061-5568-4164-a0ae-93335c2dd42a</t>
  </si>
  <si>
    <t xml:space="preserve">cb2bb69d-c8fd-4b10-8c7a-d826dfba3f7c</t>
  </si>
  <si>
    <t xml:space="preserve">{'logo_name': 'US1423391002.png', 'logo_base_color': '#000000', 'text_color': '#ffffff'}</t>
  </si>
  <si>
    <t xml:space="preserve">US52472M1018</t>
  </si>
  <si>
    <t xml:space="preserve">BBG00MJDR6J9</t>
  </si>
  <si>
    <t xml:space="preserve">LEGH</t>
  </si>
  <si>
    <t xml:space="preserve">Legacy Housing Corp</t>
  </si>
  <si>
    <t xml:space="preserve">8f094392-8db6-4a0c-9d36-d4bbee81bc44</t>
  </si>
  <si>
    <t xml:space="preserve">812d92ff-fd7b-44f4-b044-9083d0bcaa4c</t>
  </si>
  <si>
    <t xml:space="preserve">56e205f0-d4b5-41f9-a628-b32cc75761b5</t>
  </si>
  <si>
    <t xml:space="preserve">{'logo_name': 'US52472M1018.png', 'logo_base_color': '#000000', 'text_color': '#ffffff'}</t>
  </si>
  <si>
    <t xml:space="preserve">US8545021011</t>
  </si>
  <si>
    <t xml:space="preserve">BBG000BTQR96</t>
  </si>
  <si>
    <t xml:space="preserve">SWK</t>
  </si>
  <si>
    <t xml:space="preserve">Stanley Black &amp; Decker</t>
  </si>
  <si>
    <t xml:space="preserve">2.500000000 usd</t>
  </si>
  <si>
    <t xml:space="preserve">1423539a-9e84-49ba-a0ab-3ee134aee317</t>
  </si>
  <si>
    <t xml:space="preserve">b8d786e8-8396-4044-a5fc-198c696cd181</t>
  </si>
  <si>
    <t xml:space="preserve">67960c8e-109e-44aa-9ea3-7cdd1e122bae</t>
  </si>
  <si>
    <t xml:space="preserve">{'logo_name': 'US8545021011.png', 'logo_base_color': '#000000', 'text_color': '#ffffff'}</t>
  </si>
  <si>
    <t xml:space="preserve">TCS00A0JNXF9</t>
  </si>
  <si>
    <t xml:space="preserve">ЧЗПСН-Профнастил</t>
  </si>
  <si>
    <t xml:space="preserve">0.2000000</t>
  </si>
  <si>
    <t xml:space="preserve">16bb8ed3-2cb1-4d89-8f04-afe0b34e21d0</t>
  </si>
  <si>
    <t xml:space="preserve">1783a471-63a5-446d-bd11-54b0d9b9bc55</t>
  </si>
  <si>
    <t xml:space="preserve">447f6b00-b6ea-4f47-8cd8-eb23d1d71647</t>
  </si>
  <si>
    <t xml:space="preserve">{'logo_name': 'RU000A0JNXF9.png', 'logo_base_color': '#C3DCF0', 'text_color': '#000000'}</t>
  </si>
  <si>
    <t xml:space="preserve">US0028962076</t>
  </si>
  <si>
    <t xml:space="preserve">BBG000H9G7X2</t>
  </si>
  <si>
    <t xml:space="preserve">ANF</t>
  </si>
  <si>
    <t xml:space="preserve">Abercrombie &amp; Fitch</t>
  </si>
  <si>
    <t xml:space="preserve">71276373-d037-4a08-bc69-24f64197587d</t>
  </si>
  <si>
    <t xml:space="preserve">67815894-37da-4887-a7fb-e9c7a4e8ac94</t>
  </si>
  <si>
    <t xml:space="preserve">9893c8b6-451d-4d5c-ab30-005e1a08685a</t>
  </si>
  <si>
    <t xml:space="preserve">{'logo_name': 'US0028962076.png', 'logo_base_color': '#000000', 'text_color': '#ffffff'}</t>
  </si>
  <si>
    <t xml:space="preserve">CNE100001SR9</t>
  </si>
  <si>
    <t xml:space="preserve">BBG006KY4KF4</t>
  </si>
  <si>
    <t xml:space="preserve">2202</t>
  </si>
  <si>
    <t xml:space="preserve">China Vanke</t>
  </si>
  <si>
    <t xml:space="preserve">bbe3e6b9-f3a2-4aa5-a373-319e29fef542</t>
  </si>
  <si>
    <t xml:space="preserve">a7b04244-c7f1-4238-ad71-64a798245e14</t>
  </si>
  <si>
    <t xml:space="preserve">24b53999-bd52-44a4-8481-4d0889db7cf8</t>
  </si>
  <si>
    <t xml:space="preserve">['foreign_shares']</t>
  </si>
  <si>
    <t xml:space="preserve">{'logo_name': 'CNE100001SR9.png', 'logo_base_color': '#000000', 'text_color': '#ffffff'}</t>
  </si>
  <si>
    <t xml:space="preserve">US3364331070</t>
  </si>
  <si>
    <t xml:space="preserve">BBG000BFL116</t>
  </si>
  <si>
    <t xml:space="preserve">FSLR</t>
  </si>
  <si>
    <t xml:space="preserve">First Solar</t>
  </si>
  <si>
    <t xml:space="preserve">green_energy</t>
  </si>
  <si>
    <t xml:space="preserve">26aae23e-e1e5-49ae-a0c1-978f83e1e5d7</t>
  </si>
  <si>
    <t xml:space="preserve">299458a3-9f88-4df6-989d-0e82a6c68794</t>
  </si>
  <si>
    <t xml:space="preserve">ea0a1a37-832f-4ed6-a2fd-d3467f31ed86</t>
  </si>
  <si>
    <t xml:space="preserve">{'logo_name': 'US3364331070.png', 'logo_base_color': '#d52f32', 'text_color': '#ffffff'}</t>
  </si>
  <si>
    <t xml:space="preserve">US1972361026</t>
  </si>
  <si>
    <t xml:space="preserve">BBG000CTGXS2</t>
  </si>
  <si>
    <t xml:space="preserve">COLB</t>
  </si>
  <si>
    <t xml:space="preserve">Columbia Banking System</t>
  </si>
  <si>
    <t xml:space="preserve">65406476-5af7-4e77-86ff-9545308dcf00</t>
  </si>
  <si>
    <t xml:space="preserve">b605cb82-c3f9-4cfa-8822-a9fb0f657ce8</t>
  </si>
  <si>
    <t xml:space="preserve">9a1d3a74-79c6-451a-9d03-3826148a7ab0</t>
  </si>
  <si>
    <t xml:space="preserve">{'logo_name': 'US1972361026.png', 'logo_base_color': '#000000', 'text_color': '#ffffff'}</t>
  </si>
  <si>
    <t xml:space="preserve">US9553061055</t>
  </si>
  <si>
    <t xml:space="preserve">BBG000BX24N8</t>
  </si>
  <si>
    <t xml:space="preserve">WST</t>
  </si>
  <si>
    <t xml:space="preserve">West Pharmaceutical Services I</t>
  </si>
  <si>
    <t xml:space="preserve">0.250000000 usd</t>
  </si>
  <si>
    <t xml:space="preserve">078db0c7-0ba9-41f9-ac90-e52734b5e355</t>
  </si>
  <si>
    <t xml:space="preserve">9bcbaefd-ba74-4eef-8ccd-886fd58fb559</t>
  </si>
  <si>
    <t xml:space="preserve">73a1c472-98b6-4f93-a7e8-52376fecbc1c</t>
  </si>
  <si>
    <t xml:space="preserve">{'logo_name': 'US9553061055.png', 'logo_base_color': '#000000', 'text_color': '#ffffff'}</t>
  </si>
  <si>
    <t xml:space="preserve">US4778391049</t>
  </si>
  <si>
    <t xml:space="preserve">TCS478391049</t>
  </si>
  <si>
    <t xml:space="preserve">JBTM</t>
  </si>
  <si>
    <t xml:space="preserve">A27</t>
  </si>
  <si>
    <t xml:space="preserve">John Bean Technologies</t>
  </si>
  <si>
    <t xml:space="preserve">4c128e02-25e4-48eb-9b9a-27db54a028c9</t>
  </si>
  <si>
    <t xml:space="preserve">db9faed4-6fef-454a-a687-b95bc80ef262</t>
  </si>
  <si>
    <t xml:space="preserve">1284f3a2-f8a1-472b-a779-69edab17211b</t>
  </si>
  <si>
    <t xml:space="preserve">{'logo_name': 'US4778391049.png', 'logo_base_color': '#000000', 'text_color': '#ffffff'}</t>
  </si>
  <si>
    <t xml:space="preserve">US76009N1000</t>
  </si>
  <si>
    <t xml:space="preserve">BBG000BHQJX3</t>
  </si>
  <si>
    <t xml:space="preserve">UPBD</t>
  </si>
  <si>
    <t xml:space="preserve">Upbound Group</t>
  </si>
  <si>
    <t xml:space="preserve">648aa098-ae13-4cd6-9150-80c9945387cc</t>
  </si>
  <si>
    <t xml:space="preserve">c5c67bd8-cc9b-4e51-8c43-d40f33c7fd17</t>
  </si>
  <si>
    <t xml:space="preserve">644919d5-b2d7-43f5-94da-6ddc3f59e89d</t>
  </si>
  <si>
    <t xml:space="preserve">{'logo_name': 'UpboundGroup.png', 'logo_base_color': '#f9f7f7', 'text_color': '#000000'}</t>
  </si>
  <si>
    <t xml:space="preserve">US98585X1046</t>
  </si>
  <si>
    <t xml:space="preserve">BBG00D8JC882</t>
  </si>
  <si>
    <t xml:space="preserve">YETI</t>
  </si>
  <si>
    <t xml:space="preserve">YETI Holdings Inc</t>
  </si>
  <si>
    <t xml:space="preserve">43185c85-742b-4be1-aa2d-5c1ce20af159</t>
  </si>
  <si>
    <t xml:space="preserve">2f3136fe-d08c-4dac-a9b9-1ec867eb998d</t>
  </si>
  <si>
    <t xml:space="preserve">45aeefa1-5da7-4591-9138-14c60e2207a8</t>
  </si>
  <si>
    <t xml:space="preserve">{'logo_name': 'US98585X1046.png', 'logo_base_color': '#86afdf', 'text_color': '#ffffff'}</t>
  </si>
  <si>
    <t xml:space="preserve">KYG2108Y1052</t>
  </si>
  <si>
    <t xml:space="preserve">BBG000HPNDX5</t>
  </si>
  <si>
    <t xml:space="preserve">1109</t>
  </si>
  <si>
    <t xml:space="preserve">China Resources Land</t>
  </si>
  <si>
    <t xml:space="preserve">0.100000000 hkd</t>
  </si>
  <si>
    <t xml:space="preserve">03eb8982-4dd5-4fe3-9bdc-a5b6a76deaad</t>
  </si>
  <si>
    <t xml:space="preserve">2584ea96-00a4-4c69-9aae-006b0e2fcd8c</t>
  </si>
  <si>
    <t xml:space="preserve">aa6c0047-a174-4140-b98c-996643a21e3e</t>
  </si>
  <si>
    <t xml:space="preserve">US7549071030</t>
  </si>
  <si>
    <t xml:space="preserve">BBG000BG7L34</t>
  </si>
  <si>
    <t xml:space="preserve">RYN</t>
  </si>
  <si>
    <t xml:space="preserve">Rayonier REIT</t>
  </si>
  <si>
    <t xml:space="preserve">ac4bd0e6-3221-4514-a705-49ac793b7287</t>
  </si>
  <si>
    <t xml:space="preserve">683d531f-f234-4466-beff-4b60006960d1</t>
  </si>
  <si>
    <t xml:space="preserve">3cd51857-9d52-4635-a7e2-318969e468c6</t>
  </si>
  <si>
    <t xml:space="preserve">{'logo_name': 'US754907103.png', 'logo_base_color': '#003b7c', 'text_color': '#ffffff'}</t>
  </si>
  <si>
    <t xml:space="preserve">HK0000218211</t>
  </si>
  <si>
    <t xml:space="preserve">BBG0078Q6BC4</t>
  </si>
  <si>
    <t xml:space="preserve">1347</t>
  </si>
  <si>
    <t xml:space="preserve">Hua Hong Semiconductor</t>
  </si>
  <si>
    <t xml:space="preserve">aab18c37-e7d1-43e0-a17e-7ba89ae01ecd</t>
  </si>
  <si>
    <t xml:space="preserve">1444f9bb-8d54-47a6-aed7-953f038d4546</t>
  </si>
  <si>
    <t xml:space="preserve">350e7930-20b4-46c0-be40-401955edab3c</t>
  </si>
  <si>
    <t xml:space="preserve">{'logo_name': 'HK0000218211.png', 'logo_base_color': '#000000', 'text_color': '#ffffff'}</t>
  </si>
  <si>
    <t xml:space="preserve">US29082K1051</t>
  </si>
  <si>
    <t xml:space="preserve">BBG014L7D4G1</t>
  </si>
  <si>
    <t xml:space="preserve">EMBC</t>
  </si>
  <si>
    <t xml:space="preserve">Embecta</t>
  </si>
  <si>
    <t xml:space="preserve">e723197f-9ecd-4e18-8a95-1356db20aca1</t>
  </si>
  <si>
    <t xml:space="preserve">fb4b3d66-e7c0-47d6-9640-5b1ae8fd8ff1</t>
  </si>
  <si>
    <t xml:space="preserve">c562fbc1-9528-4f84-a6e8-ef5f9439de93</t>
  </si>
  <si>
    <t xml:space="preserve">{'logo_name': 'US29082K1051.png', 'logo_base_color': '#000000', 'text_color': '#ffffff'}</t>
  </si>
  <si>
    <t xml:space="preserve">US9345502036</t>
  </si>
  <si>
    <t xml:space="preserve">BBG00RP2T9T6</t>
  </si>
  <si>
    <t xml:space="preserve">WMG</t>
  </si>
  <si>
    <t xml:space="preserve">Warner Music Group</t>
  </si>
  <si>
    <t xml:space="preserve">354203cf-be01-4e13-8589-13cbdc8b1750</t>
  </si>
  <si>
    <t xml:space="preserve">e80822a1-5c21-4334-8b50-7410395811f9</t>
  </si>
  <si>
    <t xml:space="preserve">7014e94d-e029-4a66-9764-8aad5ebed2f0</t>
  </si>
  <si>
    <t xml:space="preserve">{'logo_name': 'US9345502036.png', 'logo_base_color': '#000000', 'text_color': '#ffffff'}</t>
  </si>
  <si>
    <t xml:space="preserve">US9814191048</t>
  </si>
  <si>
    <t xml:space="preserve">BBG000C3G9J2</t>
  </si>
  <si>
    <t xml:space="preserve">WRLD</t>
  </si>
  <si>
    <t xml:space="preserve">World Acceptance Corp</t>
  </si>
  <si>
    <t xml:space="preserve">3106392b-bc9d-44f6-9376-d321f4743b73</t>
  </si>
  <si>
    <t xml:space="preserve">6102372a-97dd-453b-a642-f253937b22bc</t>
  </si>
  <si>
    <t xml:space="preserve">39948e87-0d2e-450d-9b2a-c5fa179fbbea</t>
  </si>
  <si>
    <t xml:space="preserve">{'logo_name': 'US9814191048.png', 'logo_base_color': '#000000', 'text_color': '#ffffff'}</t>
  </si>
  <si>
    <t xml:space="preserve">US05368V1061</t>
  </si>
  <si>
    <t xml:space="preserve">BBG000C8NJ10</t>
  </si>
  <si>
    <t xml:space="preserve">AVNT</t>
  </si>
  <si>
    <t xml:space="preserve">Avient Corporation</t>
  </si>
  <si>
    <t xml:space="preserve">52806bdb-fcde-4b3e-bee3-e53eb46f2fa1</t>
  </si>
  <si>
    <t xml:space="preserve">ddf2c9ca-55e3-45d3-91f6-256fa43123ec</t>
  </si>
  <si>
    <t xml:space="preserve">190cad04-dec1-47e1-92a9-e4b5bb30b308</t>
  </si>
  <si>
    <t xml:space="preserve">{'logo_name': 'US05368V1061.png', 'logo_base_color': '#000000', 'text_color': '#ffffff'}</t>
  </si>
  <si>
    <t xml:space="preserve">US00751Y1064</t>
  </si>
  <si>
    <t xml:space="preserve">BBG000F7RCJ1</t>
  </si>
  <si>
    <t xml:space="preserve">AAP</t>
  </si>
  <si>
    <t xml:space="preserve">Advance Auto Parts</t>
  </si>
  <si>
    <t xml:space="preserve">b3499d2d-c5e8-4745-af59-ecc2f3d112f6</t>
  </si>
  <si>
    <t xml:space="preserve">186799c4-f9e0-452a-9e25-fbab7eb682ea</t>
  </si>
  <si>
    <t xml:space="preserve">5ab96097-e550-4f39-803b-ec4d613c86e9</t>
  </si>
  <si>
    <t xml:space="preserve">{'logo_name': 'US00751Y1064.png', 'logo_base_color': '#ffcc00', 'text_color': '#000000'}</t>
  </si>
  <si>
    <t xml:space="preserve">US7534221046</t>
  </si>
  <si>
    <t xml:space="preserve">BBG009DFHWG6</t>
  </si>
  <si>
    <t xml:space="preserve">RPD</t>
  </si>
  <si>
    <t xml:space="preserve">Rapid7 Inc</t>
  </si>
  <si>
    <t xml:space="preserve">54e13cb6-11b1-453e-9346-28a92333c4c3</t>
  </si>
  <si>
    <t xml:space="preserve">cb8172f5-493e-4f82-8c45-a87f5e1de9f8</t>
  </si>
  <si>
    <t xml:space="preserve">9470288c-d565-4b90-8be8-c3bd8edc092a</t>
  </si>
  <si>
    <t xml:space="preserve">{'logo_name': 'US7534221046.png', 'logo_base_color': '#000000', 'text_color': '#ffffff'}</t>
  </si>
  <si>
    <t xml:space="preserve">TCS00A105NV2</t>
  </si>
  <si>
    <t xml:space="preserve">КарМани</t>
  </si>
  <si>
    <t xml:space="preserve">330a4507-03f9-4f8d-8303-492ba09cccba</t>
  </si>
  <si>
    <t xml:space="preserve">3c3b6a06-3f38-4cac-b480-cd633f0f8056</t>
  </si>
  <si>
    <t xml:space="preserve">1128b5b8-9256-4788-94be-27bbe9a898d4</t>
  </si>
  <si>
    <t xml:space="preserve">{'logo_name': 'RU000A0ZYAQ7.png', 'logo_base_color': '#FFCC03', 'text_color': '#000000'}</t>
  </si>
  <si>
    <t xml:space="preserve">US6081901042</t>
  </si>
  <si>
    <t xml:space="preserve">BBG000FLZN98</t>
  </si>
  <si>
    <t xml:space="preserve">MHK</t>
  </si>
  <si>
    <t xml:space="preserve">Mohawk Industries</t>
  </si>
  <si>
    <t xml:space="preserve">f29603be-4a35-4024-b4f3-8786a945a045</t>
  </si>
  <si>
    <t xml:space="preserve">74004d30-8c4b-4679-84f5-24d5b3b17a77</t>
  </si>
  <si>
    <t xml:space="preserve">eeb20996-130c-488b-9b84-0c87ab87d6e8</t>
  </si>
  <si>
    <t xml:space="preserve">{'logo_name': 'US6081901042.png', 'logo_base_color': '#E2E1DC', 'text_color': '#000000'}</t>
  </si>
  <si>
    <t xml:space="preserve">US57636Q1040</t>
  </si>
  <si>
    <t xml:space="preserve">BBG000F1ZSQ2</t>
  </si>
  <si>
    <t xml:space="preserve">MA</t>
  </si>
  <si>
    <t xml:space="preserve">Mastercard</t>
  </si>
  <si>
    <t xml:space="preserve">7cd5dce6-7bbd-474f-a442-eefd4d34d4ca</t>
  </si>
  <si>
    <t xml:space="preserve">56134d44-8094-486a-a6ad-6fa292a2a6b7</t>
  </si>
  <si>
    <t xml:space="preserve">f613a878-1f12-44b5-b834-cc00c4a54088</t>
  </si>
  <si>
    <t xml:space="preserve">{'logo_name': 'US57636Q1040.png', 'logo_base_color': '#000000', 'text_color': '#ffffff'}</t>
  </si>
  <si>
    <t xml:space="preserve">BBG008F2T3T2</t>
  </si>
  <si>
    <t xml:space="preserve">0.204700000</t>
  </si>
  <si>
    <t xml:space="preserve">РУСАЛ</t>
  </si>
  <si>
    <t xml:space="preserve">0.656517000 rub</t>
  </si>
  <si>
    <t xml:space="preserve">0.5000000</t>
  </si>
  <si>
    <t xml:space="preserve">f866872b-8f68-4b6e-930f-749fe9aa79c0</t>
  </si>
  <si>
    <t xml:space="preserve">b303003a-c09d-4169-ab12-c9f67f183695</t>
  </si>
  <si>
    <t xml:space="preserve">7d1ad8e7-9a2d-48fe-8c62-c92564d54e11</t>
  </si>
  <si>
    <t xml:space="preserve">{'logo_name': 'RU000A0JWDN61.png', 'logo_base_color': '#dde0e4', 'text_color': '#000000'}</t>
  </si>
  <si>
    <t xml:space="preserve">BBG00BGKYH17</t>
  </si>
  <si>
    <t xml:space="preserve">0.400000000</t>
  </si>
  <si>
    <t xml:space="preserve">НКХП</t>
  </si>
  <si>
    <t xml:space="preserve">d0b3723c-35f8-497c-97f7-345bbcfbf1e1</t>
  </si>
  <si>
    <t xml:space="preserve">6cc12a2f-349a-4b60-aafc-f22338d333c6</t>
  </si>
  <si>
    <t xml:space="preserve">11da2c0b-9bf5-4801-9da8-998b329254de</t>
  </si>
  <si>
    <t xml:space="preserve">{'logo_name': 'RU000A0BLWD7.png', 'logo_base_color': '#0087C9', 'text_color': '#ffffff'}</t>
  </si>
  <si>
    <t xml:space="preserve">IL0011741688</t>
  </si>
  <si>
    <t xml:space="preserve">BBG00ZKY1P71</t>
  </si>
  <si>
    <t xml:space="preserve">GLBE</t>
  </si>
  <si>
    <t xml:space="preserve">Global-E Online Ltd</t>
  </si>
  <si>
    <t xml:space="preserve">IL</t>
  </si>
  <si>
    <t xml:space="preserve">Государство Израиль</t>
  </si>
  <si>
    <t xml:space="preserve">539336f1-f322-49ed-b23e-9538ec89fb13</t>
  </si>
  <si>
    <t xml:space="preserve">6d19703c-29fc-4109-8f3c-d91d1a28ddd5</t>
  </si>
  <si>
    <t xml:space="preserve">b01e038d-b732-4031-b794-6b9ab7d1dd65</t>
  </si>
  <si>
    <t xml:space="preserve">{'logo_name': 'IL0011741688.png', 'logo_base_color': '#000000', 'text_color': '#ffffff'}</t>
  </si>
  <si>
    <t xml:space="preserve">RU000A0F61T7</t>
  </si>
  <si>
    <t xml:space="preserve">TCS00A0F61T7</t>
  </si>
  <si>
    <t xml:space="preserve">TGKJ</t>
  </si>
  <si>
    <t xml:space="preserve">Форвард Энерго</t>
  </si>
  <si>
    <t xml:space="preserve">1.660000000 rub</t>
  </si>
  <si>
    <t xml:space="preserve">0102d253-5095-499c-934e-5a5fd6fce00d</t>
  </si>
  <si>
    <t xml:space="preserve">0bca5962-b96e-417b-99dd-d45d538c15b2</t>
  </si>
  <si>
    <t xml:space="preserve">3941418c-804d-4f5f-8da5-c1867b83e6d7</t>
  </si>
  <si>
    <t xml:space="preserve">{'logo_name': 'RU000A0F61T7.png', 'logo_base_color': '#000000', 'text_color': '#ffffff'}</t>
  </si>
  <si>
    <t xml:space="preserve">US0298991011</t>
  </si>
  <si>
    <t xml:space="preserve">BBG000F964B6</t>
  </si>
  <si>
    <t xml:space="preserve">AWR</t>
  </si>
  <si>
    <t xml:space="preserve">American States Water Co</t>
  </si>
  <si>
    <t xml:space="preserve">15a66d35-577d-46f6-9d13-a5e97dba8c25</t>
  </si>
  <si>
    <t xml:space="preserve">9d5712bf-6dfe-47e4-a179-3252ef18082c</t>
  </si>
  <si>
    <t xml:space="preserve">ff53da3e-3670-412e-b120-5343db10381c</t>
  </si>
  <si>
    <t xml:space="preserve">{'logo_name': 'US0298991011.png', 'logo_base_color': '#074F9A', 'text_color': '#ffffff'}</t>
  </si>
  <si>
    <t xml:space="preserve">US8163001071</t>
  </si>
  <si>
    <t xml:space="preserve">BBG000BSZ738</t>
  </si>
  <si>
    <t xml:space="preserve">SIGI</t>
  </si>
  <si>
    <t xml:space="preserve">Selective Insurance Group</t>
  </si>
  <si>
    <t xml:space="preserve">2.0 usd</t>
  </si>
  <si>
    <t xml:space="preserve">f2ac54e4-f364-4130-ac1d-5bb980bc2734</t>
  </si>
  <si>
    <t xml:space="preserve">89011ee2-d258-463e-a95f-ceb32514a638</t>
  </si>
  <si>
    <t xml:space="preserve">f8a4d9f3-c39a-438b-b35b-298d0e2090ce</t>
  </si>
  <si>
    <t xml:space="preserve">{'logo_name': 'US8163001071.png', 'logo_base_color': '#000000', 'text_color': '#ffffff'}</t>
  </si>
  <si>
    <t xml:space="preserve">CA74935Q1072</t>
  </si>
  <si>
    <t xml:space="preserve">BBG000C1DF05</t>
  </si>
  <si>
    <t xml:space="preserve">RBA</t>
  </si>
  <si>
    <t xml:space="preserve">RB Global</t>
  </si>
  <si>
    <t xml:space="preserve">b03ca2d6-ce21-41f3-a687-3db2e297f77b</t>
  </si>
  <si>
    <t xml:space="preserve">81f92440-8dd6-4332-9241-4b1eaed3c11e</t>
  </si>
  <si>
    <t xml:space="preserve">dff480b7-9c07-42c5-8ee3-9142cdebcffc</t>
  </si>
  <si>
    <t xml:space="preserve">{'logo_name': 'CA74935Q1072.png', 'logo_base_color': '#000000', 'text_color': '#ffffff'}</t>
  </si>
  <si>
    <t xml:space="preserve">US72815L1070</t>
  </si>
  <si>
    <t xml:space="preserve">BBG00QQ8C789</t>
  </si>
  <si>
    <t xml:space="preserve">PLTK</t>
  </si>
  <si>
    <t xml:space="preserve">Playtika Holding Corp.</t>
  </si>
  <si>
    <t xml:space="preserve">b5885d66-4067-4807-b3af-476487dec356</t>
  </si>
  <si>
    <t xml:space="preserve">065fd224-1d33-48d1-9435-4bf03c64debc</t>
  </si>
  <si>
    <t xml:space="preserve">753e4657-d4f6-4701-9bd5-291d92d52a12</t>
  </si>
  <si>
    <t xml:space="preserve">{'logo_name': 'US72815L1070.png', 'logo_base_color': '#000000', 'text_color': '#ffffff'}</t>
  </si>
  <si>
    <t xml:space="preserve">IL0011762130</t>
  </si>
  <si>
    <t xml:space="preserve">BBG00GF8K4W4</t>
  </si>
  <si>
    <t xml:space="preserve">MNDY</t>
  </si>
  <si>
    <t xml:space="preserve">Monday.Com</t>
  </si>
  <si>
    <t xml:space="preserve">86c0a4c4-5491-4c0d-901e-2f4502cd538b</t>
  </si>
  <si>
    <t xml:space="preserve">859e8277-0c7e-45bb-a960-f18737554aae</t>
  </si>
  <si>
    <t xml:space="preserve">b5dcc137-2fa7-4c28-91e5-bc43485644b9</t>
  </si>
  <si>
    <t xml:space="preserve">{'logo_name': 'IL0011762130.png', 'logo_base_color': '#000000', 'text_color': '#ffffff'}</t>
  </si>
  <si>
    <t xml:space="preserve">IL0010852080</t>
  </si>
  <si>
    <t xml:space="preserve">BBG000B9ZLB0</t>
  </si>
  <si>
    <t xml:space="preserve">CGEN</t>
  </si>
  <si>
    <t xml:space="preserve">Compugen</t>
  </si>
  <si>
    <t xml:space="preserve">0.10000000 ils</t>
  </si>
  <si>
    <t xml:space="preserve">376abc5c-359f-4d59-8a9c-468e8c92282f</t>
  </si>
  <si>
    <t xml:space="preserve">09d79e55-b32d-4807-8ead-ac2734ae087f</t>
  </si>
  <si>
    <t xml:space="preserve">49a4c4ea-acfb-440f-ac4a-359b483557cd</t>
  </si>
  <si>
    <t xml:space="preserve">{'logo_name': 'IL0010852080.png', 'logo_base_color': '#000000', 'text_color': '#ffffff'}</t>
  </si>
  <si>
    <t xml:space="preserve">US03062T1051</t>
  </si>
  <si>
    <t xml:space="preserve">BBG000CM6L31</t>
  </si>
  <si>
    <t xml:space="preserve">CRMT</t>
  </si>
  <si>
    <t xml:space="preserve">America's Car-Mart Inc TX</t>
  </si>
  <si>
    <t xml:space="preserve">4425ccfa-ac55-4143-9186-217d4ab9a520</t>
  </si>
  <si>
    <t xml:space="preserve">9e9a7062-6df5-4da0-82ba-56ea34af32df</t>
  </si>
  <si>
    <t xml:space="preserve">2131a331-8f5c-4d77-98d2-03766b7da76d</t>
  </si>
  <si>
    <t xml:space="preserve">{'logo_name': 'US03062T1051.png', 'logo_base_color': '#004593', 'text_color': '#ffffff'}</t>
  </si>
  <si>
    <t xml:space="preserve">US62944T1051</t>
  </si>
  <si>
    <t xml:space="preserve">BBG000BQBYR3</t>
  </si>
  <si>
    <t xml:space="preserve">NVR</t>
  </si>
  <si>
    <t xml:space="preserve">NVR Inc</t>
  </si>
  <si>
    <t xml:space="preserve">b6734ab3-1f73-48f0-9d04-c6813e8fb9fb</t>
  </si>
  <si>
    <t xml:space="preserve">a6902d91-ba26-4d32-903e-c3e80c60546d</t>
  </si>
  <si>
    <t xml:space="preserve">2c3eb30c-7769-49fa-918a-6faa1de09fb2</t>
  </si>
  <si>
    <t xml:space="preserve">{'logo_name': 'US62944T1051.png', 'logo_base_color': '#59002D', 'text_color': '#ffffff'}</t>
  </si>
  <si>
    <t xml:space="preserve">US1488061029</t>
  </si>
  <si>
    <t xml:space="preserve">BBG005XR47P5</t>
  </si>
  <si>
    <t xml:space="preserve">CTLT</t>
  </si>
  <si>
    <t xml:space="preserve">Catalent Inc</t>
  </si>
  <si>
    <t xml:space="preserve">b19501c5-49d3-4b77-899e-b2d9dee1deb5</t>
  </si>
  <si>
    <t xml:space="preserve">b78f34ec-df11-4128-b05d-3eec91109d8c</t>
  </si>
  <si>
    <t xml:space="preserve">3efda6cd-bea1-4791-9e71-82a88248f784</t>
  </si>
  <si>
    <t xml:space="preserve">{'logo_name': 'US1488061029.png', 'logo_base_color': '#000000', 'text_color': '#ffffff'}</t>
  </si>
  <si>
    <t xml:space="preserve">US08579W1036</t>
  </si>
  <si>
    <t xml:space="preserve">BBG000Q1R1Y9</t>
  </si>
  <si>
    <t xml:space="preserve">BERY</t>
  </si>
  <si>
    <t xml:space="preserve">Berry Global Group Inc</t>
  </si>
  <si>
    <t xml:space="preserve">bb54ebb5-e246-4e31-a5a4-295396e598ea</t>
  </si>
  <si>
    <t xml:space="preserve">057287c6-330a-4955-8e2f-44d68560f3ec</t>
  </si>
  <si>
    <t xml:space="preserve">781da5e2-bf36-43e6-ac93-992fc85d0ede</t>
  </si>
  <si>
    <t xml:space="preserve">{'logo_name': 'US08579W1036.png', 'logo_base_color': '#006CB3', 'text_color': '#ffffff'}</t>
  </si>
  <si>
    <t xml:space="preserve">US2017231034</t>
  </si>
  <si>
    <t xml:space="preserve">BBG000BFSND8</t>
  </si>
  <si>
    <t xml:space="preserve">CMC</t>
  </si>
  <si>
    <t xml:space="preserve">Commercial Metals Company</t>
  </si>
  <si>
    <t xml:space="preserve">8f3ee994-f85e-466c-8384-127d2dda6a4a</t>
  </si>
  <si>
    <t xml:space="preserve">d718c995-f564-4b90-b76e-43e2b8c7bd90</t>
  </si>
  <si>
    <t xml:space="preserve">b140036e-c2df-4c2c-82a6-09d238c57742</t>
  </si>
  <si>
    <t xml:space="preserve">{'logo_name': 'US2017231034.png', 'logo_base_color': '#000000', 'text_color': '#ffffff'}</t>
  </si>
  <si>
    <t xml:space="preserve">CNE100002359</t>
  </si>
  <si>
    <t xml:space="preserve">BBG00B0THY80</t>
  </si>
  <si>
    <t xml:space="preserve">3908</t>
  </si>
  <si>
    <t xml:space="preserve">China International Capital Corporation</t>
  </si>
  <si>
    <t xml:space="preserve">1.0 hkd</t>
  </si>
  <si>
    <t xml:space="preserve">a31d7805-9042-432d-96a0-79c93b6a1267</t>
  </si>
  <si>
    <t xml:space="preserve">43f7adda-4903-44fe-a393-a4f2590d87a3</t>
  </si>
  <si>
    <t xml:space="preserve">ac6e1648-f7eb-4522-85ab-136e6f54d283</t>
  </si>
  <si>
    <t xml:space="preserve">{'logo_name': 'CNE100002359.png', 'logo_base_color': '#000000', 'text_color': '#ffffff'}</t>
  </si>
  <si>
    <t xml:space="preserve">US46333X1081</t>
  </si>
  <si>
    <t xml:space="preserve">BBG000GBZ3J2</t>
  </si>
  <si>
    <t xml:space="preserve">IRWD</t>
  </si>
  <si>
    <t xml:space="preserve">Ironwood Pharmaceuticals</t>
  </si>
  <si>
    <t xml:space="preserve">561d29f0-711a-414c-9828-ac57b40fca24</t>
  </si>
  <si>
    <t xml:space="preserve">2e12d77f-378e-45b5-a17f-fa651f437256</t>
  </si>
  <si>
    <t xml:space="preserve">b45352e0-b09d-429e-943f-9892eae6a494</t>
  </si>
  <si>
    <t xml:space="preserve">{'logo_name': 'US46333X1081.png', 'logo_base_color': '#000000', 'text_color': '#ffffff'}</t>
  </si>
  <si>
    <t xml:space="preserve">US1096411004</t>
  </si>
  <si>
    <t xml:space="preserve">BBG000BK28N7</t>
  </si>
  <si>
    <t xml:space="preserve">EAT</t>
  </si>
  <si>
    <t xml:space="preserve">Brinker International Inc</t>
  </si>
  <si>
    <t xml:space="preserve">05df8b33-401a-4a3d-89e8-e4b1e10c2c28</t>
  </si>
  <si>
    <t xml:space="preserve">ac90cc91-42c1-40fa-b92b-096133ceb95e</t>
  </si>
  <si>
    <t xml:space="preserve">95ed74b8-29f0-4f1e-8547-f5eff1669cb3</t>
  </si>
  <si>
    <t xml:space="preserve">{'logo_name': 'US1096411004.png', 'logo_base_color': '#000000', 'text_color': '#ffffff'}</t>
  </si>
  <si>
    <t xml:space="preserve">US83304A1060</t>
  </si>
  <si>
    <t xml:space="preserve">BBG00441QMJ7</t>
  </si>
  <si>
    <t xml:space="preserve">SNAP</t>
  </si>
  <si>
    <t xml:space="preserve">Snap Inc</t>
  </si>
  <si>
    <t xml:space="preserve">7390015a-267e-4920-adfd-6cc75eb6baa0</t>
  </si>
  <si>
    <t xml:space="preserve">6d7cbf69-4cd6-46de-b17d-8110c3cfe054</t>
  </si>
  <si>
    <t xml:space="preserve">83898ba5-ec26-417d-abe8-288cd880f4fa</t>
  </si>
  <si>
    <t xml:space="preserve">{'logo_name': 'US83304A1060.png', 'logo_base_color': '#FFFC00', 'text_color': '#000000'}</t>
  </si>
  <si>
    <t xml:space="preserve">US5679081084</t>
  </si>
  <si>
    <t xml:space="preserve">BBG000C1SRH5</t>
  </si>
  <si>
    <t xml:space="preserve">HZO</t>
  </si>
  <si>
    <t xml:space="preserve">MarineMax, Inc.</t>
  </si>
  <si>
    <t xml:space="preserve">06cf2d77-8db3-47ba-ab2c-e458314e503b</t>
  </si>
  <si>
    <t xml:space="preserve">57e4051f-53bd-482f-8145-f988910393db</t>
  </si>
  <si>
    <t xml:space="preserve">fc2cfd46-de14-41d6-b40c-70c9d825ffc3</t>
  </si>
  <si>
    <t xml:space="preserve">{'logo_name': 'US5679081084.png', 'logo_base_color': '#000000', 'text_color': '#ffffff'}</t>
  </si>
  <si>
    <t xml:space="preserve">US1344291091</t>
  </si>
  <si>
    <t xml:space="preserve">BBG000BG4202</t>
  </si>
  <si>
    <t xml:space="preserve">CPB</t>
  </si>
  <si>
    <t xml:space="preserve">Campbell Soup</t>
  </si>
  <si>
    <t xml:space="preserve">0.37500000 usd</t>
  </si>
  <si>
    <t xml:space="preserve">69f21e9b-3246-4a11-9485-3f89e86fd8e2</t>
  </si>
  <si>
    <t xml:space="preserve">c5e5d21a-fe24-4973-9efb-cc27bf118e67</t>
  </si>
  <si>
    <t xml:space="preserve">6474a6b8-91d1-4073-9296-ed63e476ea63</t>
  </si>
  <si>
    <t xml:space="preserve">{'logo_name': 'US1344291091.png', 'logo_base_color': '#c10d14', 'text_color': '#ffffff'}</t>
  </si>
  <si>
    <t xml:space="preserve">US92537N1081</t>
  </si>
  <si>
    <t xml:space="preserve">BBG00L2B8KW8</t>
  </si>
  <si>
    <t xml:space="preserve">VRT</t>
  </si>
  <si>
    <t xml:space="preserve">Vertiv Holdings Co</t>
  </si>
  <si>
    <t xml:space="preserve">7bc5aac8-02d4-4517-a487-0e1ecb51adf5</t>
  </si>
  <si>
    <t xml:space="preserve">28f2179b-6084-43a3-a3a0-249271fcb4e3</t>
  </si>
  <si>
    <t xml:space="preserve">57a8dad8-4fe0-490d-9ceb-651746507f9d</t>
  </si>
  <si>
    <t xml:space="preserve">{'logo_name': 'US92537N1081.png', 'logo_base_color': '#000000', 'text_color': '#ffffff'}</t>
  </si>
  <si>
    <t xml:space="preserve">US1713401024</t>
  </si>
  <si>
    <t xml:space="preserve">BBG000BFJT36</t>
  </si>
  <si>
    <t xml:space="preserve">CHD</t>
  </si>
  <si>
    <t xml:space="preserve">Church &amp; Dwight</t>
  </si>
  <si>
    <t xml:space="preserve">3e4f3419-3bc2-4834-a295-b40a28e92bb5</t>
  </si>
  <si>
    <t xml:space="preserve">df4aec4b-ccdb-46b3-abb9-ae36429feb5e</t>
  </si>
  <si>
    <t xml:space="preserve">0111e04b-f72c-48b6-86a3-ae3c8386b9f4</t>
  </si>
  <si>
    <t xml:space="preserve">{'logo_name': 'US1713401024.png', 'logo_base_color': '#faaf33', 'text_color': '#ffffff'}</t>
  </si>
  <si>
    <t xml:space="preserve">US86771W1053</t>
  </si>
  <si>
    <t xml:space="preserve">BBG0025XVR85</t>
  </si>
  <si>
    <t xml:space="preserve">RUN</t>
  </si>
  <si>
    <t xml:space="preserve">Sunrun Inc</t>
  </si>
  <si>
    <t xml:space="preserve">d79fb260-d78e-4d56-b66c-c61f8330507b</t>
  </si>
  <si>
    <t xml:space="preserve">a300d49d-917d-49dd-8885-7eb8a60117fe</t>
  </si>
  <si>
    <t xml:space="preserve">4b80089f-4668-4483-98e8-7627934ed685</t>
  </si>
  <si>
    <t xml:space="preserve">{'logo_name': 'US86771W1053.png', 'logo_base_color': '#15A7E0', 'text_color': '#ffffff'}</t>
  </si>
  <si>
    <t xml:space="preserve">US00971T1016</t>
  </si>
  <si>
    <t xml:space="preserve">BBG000BJQWD2</t>
  </si>
  <si>
    <t xml:space="preserve">AKAM</t>
  </si>
  <si>
    <t xml:space="preserve">Akamai Technologies</t>
  </si>
  <si>
    <t xml:space="preserve">c58cf19e-0b48-47f1-8bec-1af1128bf56a</t>
  </si>
  <si>
    <t xml:space="preserve">6c29507b-164d-411b-ae1e-f3e417fc105f</t>
  </si>
  <si>
    <t xml:space="preserve">8a49de62-5a4e-4677-acfe-3add3f71fa13</t>
  </si>
  <si>
    <t xml:space="preserve">{'logo_name': 'US00971T1016.png', 'logo_base_color': '#cccccc', 'text_color': '#000000'}</t>
  </si>
  <si>
    <t xml:space="preserve">CA13646K1084</t>
  </si>
  <si>
    <t xml:space="preserve">BBG000BCVMH9</t>
  </si>
  <si>
    <t xml:space="preserve">CP</t>
  </si>
  <si>
    <t xml:space="preserve">Canadian Pacific Kansas City</t>
  </si>
  <si>
    <t xml:space="preserve">544f470d-8a16-4c67-85ac-af8dc39894f6</t>
  </si>
  <si>
    <t xml:space="preserve">686bf0ef-2842-453d-8009-cdc412c3c8b8</t>
  </si>
  <si>
    <t xml:space="preserve">ee70789c-fd9f-46be-b1b1-65a26e294bef</t>
  </si>
  <si>
    <t xml:space="preserve">{'logo_name': 'CA13645T1003.png', 'logo_base_color': '#b71234', 'text_color': '#ffffff'}</t>
  </si>
  <si>
    <t xml:space="preserve">US9898171015</t>
  </si>
  <si>
    <t xml:space="preserve">BBG000PYX812</t>
  </si>
  <si>
    <t xml:space="preserve">ZUMZ</t>
  </si>
  <si>
    <t xml:space="preserve">Zumiez Inc</t>
  </si>
  <si>
    <t xml:space="preserve">63d93076-71f3-412b-9b85-d5a76ac7683b</t>
  </si>
  <si>
    <t xml:space="preserve">76820360-3ae5-4be4-9b7c-b8cf356f693e</t>
  </si>
  <si>
    <t xml:space="preserve">f12b5aa9-6a18-4083-a427-8cbd1ae57375</t>
  </si>
  <si>
    <t xml:space="preserve">{'logo_name': 'US9898171015.png', 'logo_base_color': '#000000', 'text_color': '#ffffff'}</t>
  </si>
  <si>
    <t xml:space="preserve">US1311931042</t>
  </si>
  <si>
    <t xml:space="preserve">BBG000CPCVY1</t>
  </si>
  <si>
    <t xml:space="preserve">MODG</t>
  </si>
  <si>
    <t xml:space="preserve">Topgolf Callaway Brands</t>
  </si>
  <si>
    <t xml:space="preserve">c29624c0-f23c-49cd-b3a2-09355730d5dd</t>
  </si>
  <si>
    <t xml:space="preserve">ac3d727c-98f9-4d34-bfd4-236b2f4dc8d7</t>
  </si>
  <si>
    <t xml:space="preserve">ba426f3a-3489-4011-9884-8ac8d332b21f</t>
  </si>
  <si>
    <t xml:space="preserve">{'logo_name': 'US1311931042.png', 'logo_base_color': '#000000', 'text_color': '#ffffff'}</t>
  </si>
  <si>
    <t xml:space="preserve">US9116841084</t>
  </si>
  <si>
    <t xml:space="preserve">BBG000BW6P59</t>
  </si>
  <si>
    <t xml:space="preserve">USM</t>
  </si>
  <si>
    <t xml:space="preserve">United States Cellular Corp</t>
  </si>
  <si>
    <t xml:space="preserve">9d8050b1-8932-4bd5-99ff-c30a856f59ec</t>
  </si>
  <si>
    <t xml:space="preserve">b56f15b5-f7b0-473a-94f2-7727cb711e54</t>
  </si>
  <si>
    <t xml:space="preserve">226bfe91-c5e2-4a9c-a466-56f97f144430</t>
  </si>
  <si>
    <t xml:space="preserve">{'logo_name': 'US9116841084.png', 'logo_base_color': '#ECEFF4', 'text_color': '#000000'}</t>
  </si>
  <si>
    <t xml:space="preserve">US98986X1090</t>
  </si>
  <si>
    <t xml:space="preserve">BBG007BBS8B7</t>
  </si>
  <si>
    <t xml:space="preserve">ZYNE</t>
  </si>
  <si>
    <t xml:space="preserve">Zynerba Pharmaceuticals Inc</t>
  </si>
  <si>
    <t xml:space="preserve">aa1ea7d6-e8de-4646-9fde-c6f3a83ca85d</t>
  </si>
  <si>
    <t xml:space="preserve">c3e29b1c-6d72-479b-b679-e2896fc375f3</t>
  </si>
  <si>
    <t xml:space="preserve">bf4afdb4-7e95-4ffd-a693-bc46664cdc95</t>
  </si>
  <si>
    <t xml:space="preserve">{'logo_name': 'US98986X1090.png', 'logo_base_color': '#000000', 'text_color': '#ffffff'}</t>
  </si>
  <si>
    <t xml:space="preserve">CA0636711016</t>
  </si>
  <si>
    <t xml:space="preserve">BBG000DLY9B9</t>
  </si>
  <si>
    <t xml:space="preserve">BMO</t>
  </si>
  <si>
    <t xml:space="preserve">Bank of Montreal</t>
  </si>
  <si>
    <t xml:space="preserve">3e9670f0-a7e9-40fa-a83a-534258dba4ea</t>
  </si>
  <si>
    <t xml:space="preserve">632103b9-af5b-4f32-b793-e6d788a2e213</t>
  </si>
  <si>
    <t xml:space="preserve">f30a4d68-4bdb-41b2-bcec-a47e1c659de8</t>
  </si>
  <si>
    <t xml:space="preserve">{'logo_name': 'CA0636711016.png', 'logo_base_color': '#000000', 'text_color': '#ffffff'}</t>
  </si>
  <si>
    <t xml:space="preserve">CNE100003F19</t>
  </si>
  <si>
    <t xml:space="preserve">BBG00MP10H94</t>
  </si>
  <si>
    <t xml:space="preserve">2359</t>
  </si>
  <si>
    <t xml:space="preserve">WuXi AppTec</t>
  </si>
  <si>
    <t xml:space="preserve">72ae739c-26c1-4e28-8ad1-b12001b9a39c</t>
  </si>
  <si>
    <t xml:space="preserve">40ae6fff-4962-49f7-a033-1318bae03fbc</t>
  </si>
  <si>
    <t xml:space="preserve">3bbd3982-405f-4730-a31e-0ca52e66df76</t>
  </si>
  <si>
    <t xml:space="preserve">{'logo_name': 'CNE100003F19.png', 'logo_base_color': '#000000', 'text_color': '#ffffff'}</t>
  </si>
  <si>
    <t xml:space="preserve">US19260Q1076</t>
  </si>
  <si>
    <t xml:space="preserve">BBG00ZGF7771</t>
  </si>
  <si>
    <t xml:space="preserve">COIN</t>
  </si>
  <si>
    <t xml:space="preserve">Coinbase</t>
  </si>
  <si>
    <t xml:space="preserve">ef07da8c-00c3-43cb-b8dd-d7c5d5585ec1</t>
  </si>
  <si>
    <t xml:space="preserve">e48a9b85-1747-4298-bc39-2d7518e03468</t>
  </si>
  <si>
    <t xml:space="preserve">f1d7b9ed-7d49-4f82-9853-ab57841bf041</t>
  </si>
  <si>
    <t xml:space="preserve">{'logo_name': 'US19260Q107.png', 'logo_base_color': '#000000', 'text_color': '#ffffff'}</t>
  </si>
  <si>
    <t xml:space="preserve">US00215F1075</t>
  </si>
  <si>
    <t xml:space="preserve">BBG000F8RCH1</t>
  </si>
  <si>
    <t xml:space="preserve">ATNI</t>
  </si>
  <si>
    <t xml:space="preserve">ATN International, Inc</t>
  </si>
  <si>
    <t xml:space="preserve">fe4c6720-d09e-46d4-b6c1-c78664e4fa0a</t>
  </si>
  <si>
    <t xml:space="preserve">998147e2-e730-4510-a47b-3a8565917087</t>
  </si>
  <si>
    <t xml:space="preserve">98fce53b-1aca-448b-8014-5ba82b2262c5</t>
  </si>
  <si>
    <t xml:space="preserve">{'logo_name': 'US00215F1075.png', 'logo_base_color': '#000000', 'text_color': '#ffffff'}</t>
  </si>
  <si>
    <t xml:space="preserve">US2036071064</t>
  </si>
  <si>
    <t xml:space="preserve">BBG000BF4D19</t>
  </si>
  <si>
    <t xml:space="preserve">CBU</t>
  </si>
  <si>
    <t xml:space="preserve">Community Financial System</t>
  </si>
  <si>
    <t xml:space="preserve">b5d97f89-efbb-4725-a233-15ee83708985</t>
  </si>
  <si>
    <t xml:space="preserve">37f0e41d-f4af-4089-b4fb-2da53dcb122d</t>
  </si>
  <si>
    <t xml:space="preserve">519d9200-b130-47fc-aa27-d1b0793632be</t>
  </si>
  <si>
    <t xml:space="preserve">{'logo_name': 'US2036071064.png', 'logo_base_color': '#000000', 'text_color': '#ffffff'}</t>
  </si>
  <si>
    <t xml:space="preserve">KYG596691041</t>
  </si>
  <si>
    <t xml:space="preserve">BBG00LLV9WW6</t>
  </si>
  <si>
    <t xml:space="preserve">3690</t>
  </si>
  <si>
    <t xml:space="preserve">38306217-5793-454c-8f65-6a79f652b6ee</t>
  </si>
  <si>
    <t xml:space="preserve">e50c080e-a250-4812-876c-bb18ec3fe9a4</t>
  </si>
  <si>
    <t xml:space="preserve">6f4daabf-3fe7-4a61-960e-30dd13fc2bc1</t>
  </si>
  <si>
    <t xml:space="preserve">{'logo_name': 'meituan.png', 'logo_base_color': '#FFF200', 'text_color': '#000000'}</t>
  </si>
  <si>
    <t xml:space="preserve">US82710M1009</t>
  </si>
  <si>
    <t xml:space="preserve">BBG0026ZJRY4</t>
  </si>
  <si>
    <t xml:space="preserve">SILK</t>
  </si>
  <si>
    <t xml:space="preserve">Silk Road Medical</t>
  </si>
  <si>
    <t xml:space="preserve">f2e8feb3-28ea-40fa-b117-95a560499574</t>
  </si>
  <si>
    <t xml:space="preserve">6340b1f5-1983-46d6-a73a-9d651ffa3760</t>
  </si>
  <si>
    <t xml:space="preserve">6d5ce4f4-013d-46d6-accb-0826abd6e886</t>
  </si>
  <si>
    <t xml:space="preserve">{'logo_name': 'US82710M1009.png', 'logo_base_color': '#000000', 'text_color': '#ffffff'}</t>
  </si>
  <si>
    <t xml:space="preserve">US29251M1062</t>
  </si>
  <si>
    <t xml:space="preserve">BBG001V9NSB4</t>
  </si>
  <si>
    <t xml:space="preserve">ENTA</t>
  </si>
  <si>
    <t xml:space="preserve">Enanta Pharmaceuticals Inc</t>
  </si>
  <si>
    <t xml:space="preserve">b74d1d8c-fec4-453f-93d5-1be92e7e306b</t>
  </si>
  <si>
    <t xml:space="preserve">c20bd8be-693e-40f4-b5cf-175ead93621b</t>
  </si>
  <si>
    <t xml:space="preserve">14a42461-8850-4975-a36a-84e3445a4293</t>
  </si>
  <si>
    <t xml:space="preserve">{'logo_name': 'US29251M1062.png', 'logo_base_color': '#354D97', 'text_color': '#ffffff'}</t>
  </si>
  <si>
    <t xml:space="preserve">US73278L1052</t>
  </si>
  <si>
    <t xml:space="preserve">BBG000BCVG28</t>
  </si>
  <si>
    <t xml:space="preserve">POOL</t>
  </si>
  <si>
    <t xml:space="preserve">Pool Corp</t>
  </si>
  <si>
    <t xml:space="preserve">2e8ad3ab-ac6e-4947-baf2-adcbaf0f0727</t>
  </si>
  <si>
    <t xml:space="preserve">f3e19ed6-faa4-4cf3-8a75-d18d27398b89</t>
  </si>
  <si>
    <t xml:space="preserve">8da3a687-6e16-4042-9426-2951bf39ba71</t>
  </si>
  <si>
    <t xml:space="preserve">{'logo_name': 'US73278L1052.png', 'logo_base_color': '#00539A', 'text_color': '#ffffff'}</t>
  </si>
  <si>
    <t xml:space="preserve">US7491191034</t>
  </si>
  <si>
    <t xml:space="preserve">BBG001QYNR63</t>
  </si>
  <si>
    <t xml:space="preserve">QUOT</t>
  </si>
  <si>
    <t xml:space="preserve">Quotient Technology Inc</t>
  </si>
  <si>
    <t xml:space="preserve">817c9960-6ab7-4689-ba1a-ad4d9d9b83a5</t>
  </si>
  <si>
    <t xml:space="preserve">e7d691de-87b8-4c29-8c1d-58ea5a316a9f</t>
  </si>
  <si>
    <t xml:space="preserve">c8c7634c-b3cf-4a5d-81d8-2a26fd4acc8b</t>
  </si>
  <si>
    <t xml:space="preserve">{'logo_name': 'US7491191034.png', 'logo_base_color': '#5E6871', 'text_color': '#ffffff'}</t>
  </si>
  <si>
    <t xml:space="preserve">US46982L1089</t>
  </si>
  <si>
    <t xml:space="preserve">BBG019C1BQR4</t>
  </si>
  <si>
    <t xml:space="preserve">J</t>
  </si>
  <si>
    <t xml:space="preserve">Jacobs Solutions</t>
  </si>
  <si>
    <t xml:space="preserve">846e0490-2abd-4222-a6cb-0f57b3c37ae7</t>
  </si>
  <si>
    <t xml:space="preserve">aedab142-ea3b-4358-a07b-5a27b1897a8c</t>
  </si>
  <si>
    <t xml:space="preserve">b2b10f4c-e921-4406-aaf8-662cf610e08f</t>
  </si>
  <si>
    <t xml:space="preserve">{'logo_name': 'US46982L1089.png', 'logo_base_color': '#000000', 'text_color': '#ffffff'}</t>
  </si>
  <si>
    <t xml:space="preserve">US0091581068</t>
  </si>
  <si>
    <t xml:space="preserve">BBG000BC4JJ4</t>
  </si>
  <si>
    <t xml:space="preserve">APD</t>
  </si>
  <si>
    <t xml:space="preserve">Air Products &amp; Chemicals</t>
  </si>
  <si>
    <t xml:space="preserve">698aa555-0e90-45ab-9765-7cc4eba12516</t>
  </si>
  <si>
    <t xml:space="preserve">5056de4e-d81e-4a96-9ab8-87c6390045ce</t>
  </si>
  <si>
    <t xml:space="preserve">42793a86-778d-4969-b458-20cdf7dbb921</t>
  </si>
  <si>
    <t xml:space="preserve">{'logo_name': 'US0091581068.png', 'logo_base_color': '#089e5f', 'text_color': '#ffffff'}</t>
  </si>
  <si>
    <t xml:space="preserve">US1255231003</t>
  </si>
  <si>
    <t xml:space="preserve">BBG00KXRCDP0</t>
  </si>
  <si>
    <t xml:space="preserve">CI</t>
  </si>
  <si>
    <t xml:space="preserve">Cigna</t>
  </si>
  <si>
    <t xml:space="preserve">eb9575e7-1932-4442-a89b-373e8a0dcffb</t>
  </si>
  <si>
    <t xml:space="preserve">e332f799-c9e2-45f1-b60c-28621c5626ab</t>
  </si>
  <si>
    <t xml:space="preserve">cf8f514d-56a1-4301-9638-8b28708b09d2</t>
  </si>
  <si>
    <t xml:space="preserve">{'logo_name': 'US1255091092.png', 'logo_base_color': '#0882c6', 'text_color': '#ffffff'}</t>
  </si>
  <si>
    <t xml:space="preserve">BBG004S68B31</t>
  </si>
  <si>
    <t xml:space="preserve">АЛРОСА</t>
  </si>
  <si>
    <t xml:space="preserve">0.500000000 rub</t>
  </si>
  <si>
    <t xml:space="preserve">30817fea-20e6-4fee-ab1f-d20fc1a1bb72</t>
  </si>
  <si>
    <t xml:space="preserve">962f3a99-3b2d-4af6-995e-26be412b7b22</t>
  </si>
  <si>
    <t xml:space="preserve">f924d7df-b6d0-4e36-9bf7-f38aaac2ce53</t>
  </si>
  <si>
    <t xml:space="preserve">{'logo_name': 'RU0007252813.png', 'logo_base_color': '#DCE0E4', 'text_color': '#000000'}</t>
  </si>
  <si>
    <t xml:space="preserve">US87162W1009</t>
  </si>
  <si>
    <t xml:space="preserve">BBG000CL9JV4</t>
  </si>
  <si>
    <t xml:space="preserve">SNX</t>
  </si>
  <si>
    <t xml:space="preserve">SYNNEX Corp</t>
  </si>
  <si>
    <t xml:space="preserve">bf1424c1-09bc-4af9-beaa-d0d2dec981da</t>
  </si>
  <si>
    <t xml:space="preserve">16a76603-6b7f-48b0-ba77-9ce2339941a4</t>
  </si>
  <si>
    <t xml:space="preserve">35a03a0d-2202-4b9d-a654-6598fc015167</t>
  </si>
  <si>
    <t xml:space="preserve">{'logo_name': 'US87162W1009.png', 'logo_base_color': '#01515E', 'text_color': '#ffffff'}</t>
  </si>
  <si>
    <t xml:space="preserve">US0116591092</t>
  </si>
  <si>
    <t xml:space="preserve">BBG000BBL0Y1</t>
  </si>
  <si>
    <t xml:space="preserve">ALK</t>
  </si>
  <si>
    <t xml:space="preserve">Alaska Air Group</t>
  </si>
  <si>
    <t xml:space="preserve">303e9367-51b5-4d24-9514-3b6adb1c5d78</t>
  </si>
  <si>
    <t xml:space="preserve">2a01e157-a95a-495c-8a10-b4d0a2bfa564</t>
  </si>
  <si>
    <t xml:space="preserve">d0bc56c7-c150-4b8b-a732-cb5e46c1ef99</t>
  </si>
  <si>
    <t xml:space="preserve">{'logo_name': 'US0116591092.png', 'logo_base_color': '#023864', 'text_color': '#ffffff'}</t>
  </si>
  <si>
    <t xml:space="preserve">US5745991068</t>
  </si>
  <si>
    <t xml:space="preserve">BBG000BNNKG9</t>
  </si>
  <si>
    <t xml:space="preserve">MAS</t>
  </si>
  <si>
    <t xml:space="preserve">Masco</t>
  </si>
  <si>
    <t xml:space="preserve">77180eec-0119-4bc4-b45e-6d9fca9bf248</t>
  </si>
  <si>
    <t xml:space="preserve">119af9c2-25a6-4a54-9fb9-565992d794c0</t>
  </si>
  <si>
    <t xml:space="preserve">5ee3d500-2c3e-494b-ab58-d91043a0a17b</t>
  </si>
  <si>
    <t xml:space="preserve">{'logo_name': 'US5745991068.png', 'logo_base_color': '#4d5e84', 'text_color': '#ffffff'}</t>
  </si>
  <si>
    <t xml:space="preserve">US13765N1072</t>
  </si>
  <si>
    <t xml:space="preserve">BBG00GXRNJP4</t>
  </si>
  <si>
    <t xml:space="preserve">CNNE</t>
  </si>
  <si>
    <t xml:space="preserve">Cannae Holdings</t>
  </si>
  <si>
    <t xml:space="preserve">0011cfdf-bbea-4691-b333-9f1d945e3975</t>
  </si>
  <si>
    <t xml:space="preserve">e696515d-06c4-40de-a255-59e6a9e9ef3b</t>
  </si>
  <si>
    <t xml:space="preserve">7f07ce3b-d0da-4f17-a53c-d74cd32642be</t>
  </si>
  <si>
    <t xml:space="preserve">{'logo_name': 'US13765N1072.png', 'logo_base_color': '#2B2347', 'text_color': '#ffffff'}</t>
  </si>
  <si>
    <t xml:space="preserve">US5854641009</t>
  </si>
  <si>
    <t xml:space="preserve">BBG000BHP8J4</t>
  </si>
  <si>
    <t xml:space="preserve">MLCO</t>
  </si>
  <si>
    <t xml:space="preserve">Melco Resorts &amp; Entertainment</t>
  </si>
  <si>
    <t xml:space="preserve">3.0 usd</t>
  </si>
  <si>
    <t xml:space="preserve">d3da54ab-819e-4a0a-8061-80d7dd192822</t>
  </si>
  <si>
    <t xml:space="preserve">c869a3aa-b6f5-41cd-9dd9-c69b2be99d0b</t>
  </si>
  <si>
    <t xml:space="preserve">a4ad7065-b11b-472d-920d-5a91a7bd2e4b</t>
  </si>
  <si>
    <t xml:space="preserve">{'logo_name': 'US5854641009.png', 'logo_base_color': '#000000', 'text_color': '#ffffff'}</t>
  </si>
  <si>
    <t xml:space="preserve">US74275K1088</t>
  </si>
  <si>
    <t xml:space="preserve">BBG0026ZJ304</t>
  </si>
  <si>
    <t xml:space="preserve">PCOR</t>
  </si>
  <si>
    <t xml:space="preserve">Procore Technologies</t>
  </si>
  <si>
    <t xml:space="preserve">eb3ad3fc-c0eb-4591-9624-1e12a5e582b6</t>
  </si>
  <si>
    <t xml:space="preserve">883b9382-e527-4498-b01a-88b33ccbb849</t>
  </si>
  <si>
    <t xml:space="preserve">23bba87c-bbf0-4d7f-8b8b-da0538629b18</t>
  </si>
  <si>
    <t xml:space="preserve">{'logo_name': 'US74275K1088.png', 'logo_base_color': '#000000', 'text_color': '#ffffff'}</t>
  </si>
  <si>
    <t xml:space="preserve">US4581401001</t>
  </si>
  <si>
    <t xml:space="preserve">BBG000C0G1D1</t>
  </si>
  <si>
    <t xml:space="preserve">INTC</t>
  </si>
  <si>
    <t xml:space="preserve">Intel Corporation</t>
  </si>
  <si>
    <t xml:space="preserve">70a02b59-62ba-42b0-b528-a56907cb912c</t>
  </si>
  <si>
    <t xml:space="preserve">cb6b0d66-181b-4462-ade8-486754b3afe7</t>
  </si>
  <si>
    <t xml:space="preserve">cd2e2d05-e7b0-41a3-823a-0608817cb978</t>
  </si>
  <si>
    <t xml:space="preserve">{'logo_name': 'US4581401001.png', 'logo_base_color': '#1262a5', 'text_color': '#ffffff'}</t>
  </si>
  <si>
    <t xml:space="preserve">US1910981026</t>
  </si>
  <si>
    <t xml:space="preserve">BBG000BG1SX2</t>
  </si>
  <si>
    <t xml:space="preserve">COKE</t>
  </si>
  <si>
    <t xml:space="preserve">Coca-Cola Consolidated Inc</t>
  </si>
  <si>
    <t xml:space="preserve">f8f835f0-6018-4666-8b18-0da3e0d37bb1</t>
  </si>
  <si>
    <t xml:space="preserve">7d371db9-2148-42e1-a259-5207f9d9d2d3</t>
  </si>
  <si>
    <t xml:space="preserve">c49d95bd-0d22-4199-9366-2df079115ba1</t>
  </si>
  <si>
    <t xml:space="preserve">{'logo_name': 'US1910981026.png', 'logo_base_color': '#E61A26', 'text_color': '#ffffff'}</t>
  </si>
  <si>
    <t xml:space="preserve">US0268747849</t>
  </si>
  <si>
    <t xml:space="preserve">BBG000BBDZG3</t>
  </si>
  <si>
    <t xml:space="preserve">AIG</t>
  </si>
  <si>
    <t xml:space="preserve">American International Group</t>
  </si>
  <si>
    <t xml:space="preserve">841ae0ee-a4dd-4d4f-b529-ace5b85f6146</t>
  </si>
  <si>
    <t xml:space="preserve">6deb3492-af24-4e96-99b8-c8dff01533e0</t>
  </si>
  <si>
    <t xml:space="preserve">bc03667d-a0e5-451b-9053-3faca46acffa</t>
  </si>
  <si>
    <t xml:space="preserve">{'logo_name': 'US0268747849.png', 'logo_base_color': '#1c92d9', 'text_color': '#ffffff'}</t>
  </si>
  <si>
    <t xml:space="preserve">US26701L1008</t>
  </si>
  <si>
    <t xml:space="preserve">BBG01282ZHB3</t>
  </si>
  <si>
    <t xml:space="preserve">BROS</t>
  </si>
  <si>
    <t xml:space="preserve">Dutch Bros</t>
  </si>
  <si>
    <t xml:space="preserve">9e5a773f-f82f-4f57-bb5b-75666dc65ec0</t>
  </si>
  <si>
    <t xml:space="preserve">0709f83b-00fa-4c34-967f-a3fe9682243e</t>
  </si>
  <si>
    <t xml:space="preserve">7d85059e-8d5d-4095-8d47-caa9aed076d2</t>
  </si>
  <si>
    <t xml:space="preserve">{'logo_name': 'US26701L1008.png', 'logo_base_color': '#000000', 'text_color': '#ffffff'}</t>
  </si>
  <si>
    <t xml:space="preserve">US60770K1079</t>
  </si>
  <si>
    <t xml:space="preserve">BBG003PHHZT1</t>
  </si>
  <si>
    <t xml:space="preserve">MRNA</t>
  </si>
  <si>
    <t xml:space="preserve">Moderna Inc</t>
  </si>
  <si>
    <t xml:space="preserve">f0d0a0a9-b07e-44bf-9891-688ca6e06da9</t>
  </si>
  <si>
    <t xml:space="preserve">c33f1f61-25f2-460d-bde8-f70a4c98302c</t>
  </si>
  <si>
    <t xml:space="preserve">fcd30ba7-aead-4c12-8d5f-cc5bbe1544a5</t>
  </si>
  <si>
    <t xml:space="preserve">{'logo_name': 'US60770K1079.png', 'logo_base_color': '#000000', 'text_color': '#ffffff'}</t>
  </si>
  <si>
    <t xml:space="preserve">US82312B1061</t>
  </si>
  <si>
    <t xml:space="preserve">BBG000BTC2N0</t>
  </si>
  <si>
    <t xml:space="preserve">SHEN</t>
  </si>
  <si>
    <t xml:space="preserve">Shenandoah Telecommunications</t>
  </si>
  <si>
    <t xml:space="preserve">5ff12747-f822-4f09-925d-3abf96a10481</t>
  </si>
  <si>
    <t xml:space="preserve">216632dc-9f54-467c-b9e7-7d2f89250626</t>
  </si>
  <si>
    <t xml:space="preserve">6060ac7d-b0e0-4a71-85e6-77aa0e9df3b7</t>
  </si>
  <si>
    <t xml:space="preserve">{'logo_name': 'US82312B1061.png', 'logo_base_color': '#000000', 'text_color': '#ffffff'}</t>
  </si>
  <si>
    <t xml:space="preserve">US9837931008</t>
  </si>
  <si>
    <t xml:space="preserve">BBG000L5CJF3</t>
  </si>
  <si>
    <t xml:space="preserve">XPO</t>
  </si>
  <si>
    <t xml:space="preserve">XPO, Inc.</t>
  </si>
  <si>
    <t xml:space="preserve">e2fdeda6-c6b7-466d-94e3-ba5b15348789</t>
  </si>
  <si>
    <t xml:space="preserve">12eba5b8-2b61-4170-8d16-71791d3665ea</t>
  </si>
  <si>
    <t xml:space="preserve">6ebdd287-b869-4f1f-910b-e359f07ddc60</t>
  </si>
  <si>
    <t xml:space="preserve">{'logo_name': 'US9837931008.png', 'logo_base_color': '#000000', 'text_color': '#ffffff'}</t>
  </si>
  <si>
    <t xml:space="preserve">US5253271028</t>
  </si>
  <si>
    <t xml:space="preserve">BBG000C23PB0</t>
  </si>
  <si>
    <t xml:space="preserve">LDOS</t>
  </si>
  <si>
    <t xml:space="preserve">Leidos Holdings</t>
  </si>
  <si>
    <t xml:space="preserve">7d2d980e-f992-4293-8054-ba9a104db09a</t>
  </si>
  <si>
    <t xml:space="preserve">95629740-7901-46d7-9305-d9ccd3844402</t>
  </si>
  <si>
    <t xml:space="preserve">f9613d33-93e1-4213-a3c9-a428e5ac0510</t>
  </si>
  <si>
    <t xml:space="preserve">{'logo_name': 'US5253271028.png', 'logo_base_color': '#000000', 'text_color': '#ffffff'}</t>
  </si>
  <si>
    <t xml:space="preserve">US0378331005</t>
  </si>
  <si>
    <t xml:space="preserve">BBG000B9XRY4</t>
  </si>
  <si>
    <t xml:space="preserve">AAPL</t>
  </si>
  <si>
    <t xml:space="preserve">Apple</t>
  </si>
  <si>
    <t xml:space="preserve">a9eb4238-eba9-488c-b102-b6140fd08e38</t>
  </si>
  <si>
    <t xml:space="preserve">5c5e6656-c4d3-4391-a7ee-e81a76f1804e</t>
  </si>
  <si>
    <t xml:space="preserve">df2480ba-ddc0-4bea-b1be-2a42f9617b6e</t>
  </si>
  <si>
    <t xml:space="preserve">{'logo_name': 'US0378331005.png', 'logo_base_color': '#000000', 'text_color': '#ffffff'}</t>
  </si>
  <si>
    <t xml:space="preserve">US94106L1098</t>
  </si>
  <si>
    <t xml:space="preserve">BBG000BWVSR1</t>
  </si>
  <si>
    <t xml:space="preserve">WM</t>
  </si>
  <si>
    <t xml:space="preserve">Waste Management</t>
  </si>
  <si>
    <t xml:space="preserve">ecomaterials</t>
  </si>
  <si>
    <t xml:space="preserve">293b5a52-8c46-4d42-aed3-bb7fb500db86</t>
  </si>
  <si>
    <t xml:space="preserve">abdd13a4-8520-47a9-8a8c-07fe67e08d8f</t>
  </si>
  <si>
    <t xml:space="preserve">c5b2c388-9364-44a5-9a2a-41c56d188c8e</t>
  </si>
  <si>
    <t xml:space="preserve">{'logo_name': 'US94106L1098.png', 'logo_base_color': '#006641', 'text_color': '#ffffff'}</t>
  </si>
  <si>
    <t xml:space="preserve">HK0267001375</t>
  </si>
  <si>
    <t xml:space="preserve">BBG000BF0V40</t>
  </si>
  <si>
    <t xml:space="preserve">267</t>
  </si>
  <si>
    <t xml:space="preserve">CITIC</t>
  </si>
  <si>
    <t xml:space="preserve">76b659b9-8ffb-464c-a4f0-793cbfcd756b</t>
  </si>
  <si>
    <t xml:space="preserve">ecd385b4-7c1c-47f9-beff-08ecc140a6f7</t>
  </si>
  <si>
    <t xml:space="preserve">9cf59092-8ed2-452a-b591-f5422b7e5285</t>
  </si>
  <si>
    <t xml:space="preserve">{'logo_name': 'HK0267001375.png', 'logo_base_color': '#000000', 'text_color': '#ffffff'}</t>
  </si>
  <si>
    <t xml:space="preserve">US29786A1060</t>
  </si>
  <si>
    <t xml:space="preserve">BBG000N7MXL8</t>
  </si>
  <si>
    <t xml:space="preserve">ETSY</t>
  </si>
  <si>
    <t xml:space="preserve">Etsy Inc</t>
  </si>
  <si>
    <t xml:space="preserve">42f965d4-a810-481b-bc64-86240df17bea</t>
  </si>
  <si>
    <t xml:space="preserve">a6a3fb28-62f6-4fc8-9c2a-a00687bceec8</t>
  </si>
  <si>
    <t xml:space="preserve">fff2e4e6-c833-4c1c-b534-76eee85a2690</t>
  </si>
  <si>
    <t xml:space="preserve">{'logo_name': 'US29786A1060.png', 'logo_base_color': '#F56400', 'text_color': '#ffffff'}</t>
  </si>
  <si>
    <t xml:space="preserve">KYG290181018</t>
  </si>
  <si>
    <t xml:space="preserve">BBG00XGCHFV7</t>
  </si>
  <si>
    <t xml:space="preserve">DLO</t>
  </si>
  <si>
    <t xml:space="preserve">DLocal</t>
  </si>
  <si>
    <t xml:space="preserve">UY</t>
  </si>
  <si>
    <t xml:space="preserve">Восточная Республика Уругвай</t>
  </si>
  <si>
    <t xml:space="preserve">0.2000000 usd</t>
  </si>
  <si>
    <t xml:space="preserve">e3af78b1-80c4-4b64-ac7f-35e3eb15bff3</t>
  </si>
  <si>
    <t xml:space="preserve">4bdf14a1-ca01-4606-a16a-646fa3562fbe</t>
  </si>
  <si>
    <t xml:space="preserve">03aa0daf-ee30-485b-a44c-840654877b78</t>
  </si>
  <si>
    <t xml:space="preserve">{'logo_name': 'KYG290181018.png', 'logo_base_color': '#000000', 'text_color': '#ffffff'}</t>
  </si>
  <si>
    <t xml:space="preserve">TCS00A107ER5</t>
  </si>
  <si>
    <t xml:space="preserve">Диасофт</t>
  </si>
  <si>
    <t xml:space="preserve">3f692296-eee8-4854-a905-019d6377961f</t>
  </si>
  <si>
    <t xml:space="preserve">71a957a7-f267-4b14-844d-7194f5796d6c</t>
  </si>
  <si>
    <t xml:space="preserve">8825caa4-258d-4965-881c-33d70c3e5fc6</t>
  </si>
  <si>
    <t xml:space="preserve">{'logo_name': 'diasoft.png', 'logo_base_color': '#000000', 'text_color': '#ffffff'}</t>
  </si>
  <si>
    <t xml:space="preserve">US4198701009</t>
  </si>
  <si>
    <t xml:space="preserve">BBG000BL0P40</t>
  </si>
  <si>
    <t xml:space="preserve">HE</t>
  </si>
  <si>
    <t xml:space="preserve">Hawaiian Electric Industries, Inc.</t>
  </si>
  <si>
    <t xml:space="preserve">ca3df003-d43b-4c61-850d-674e34f569a0</t>
  </si>
  <si>
    <t xml:space="preserve">103251b7-bb1e-4dfd-aa63-5d6a8c118ed3</t>
  </si>
  <si>
    <t xml:space="preserve">b2cc80e2-6c0e-497d-802a-8e0545f62d93</t>
  </si>
  <si>
    <t xml:space="preserve">{'logo_name': 'US4198701009.png', 'logo_base_color': '#00497B', 'text_color': '#ffffff'}</t>
  </si>
  <si>
    <t xml:space="preserve">BBG004RVFFC0</t>
  </si>
  <si>
    <t xml:space="preserve">Татнефть</t>
  </si>
  <si>
    <t xml:space="preserve">88468f6c-c67a-4fb4-a006-53eed803883c</t>
  </si>
  <si>
    <t xml:space="preserve">43ba384c-a484-4ee7-842d-59b80260fa3f</t>
  </si>
  <si>
    <t xml:space="preserve">9da0b54d-f8dd-4e75-9081-ec0b8257775c</t>
  </si>
  <si>
    <t xml:space="preserve">{'logo_name': 'RU0006944147.png', 'logo_base_color': '#dde0e4', 'text_color': '#000000'}</t>
  </si>
  <si>
    <t xml:space="preserve">US5898891040</t>
  </si>
  <si>
    <t xml:space="preserve">BBG000C42VX0</t>
  </si>
  <si>
    <t xml:space="preserve">MMSI</t>
  </si>
  <si>
    <t xml:space="preserve">MerIt Medical Systems Inc</t>
  </si>
  <si>
    <t xml:space="preserve">f0b4f851-2a1b-4ec9-acac-c841c4806d39</t>
  </si>
  <si>
    <t xml:space="preserve">8ab04fb7-20f8-4656-aecc-77ab233bb7a0</t>
  </si>
  <si>
    <t xml:space="preserve">70fc680c-cf3a-488e-9c29-c460ba556b3e</t>
  </si>
  <si>
    <t xml:space="preserve">{'logo_name': 'US5898891040.png', 'logo_base_color': '#C9252C', 'text_color': '#ffffff'}</t>
  </si>
  <si>
    <t xml:space="preserve">US09239B1098</t>
  </si>
  <si>
    <t xml:space="preserve">BBG0029KJVB0</t>
  </si>
  <si>
    <t xml:space="preserve">BL</t>
  </si>
  <si>
    <t xml:space="preserve">Blackline Inc</t>
  </si>
  <si>
    <t xml:space="preserve">7e02527a-4dbe-4a85-a327-d6af2e0c70ad</t>
  </si>
  <si>
    <t xml:space="preserve">5517b48f-3230-4dbe-8e97-04fd38d8a227</t>
  </si>
  <si>
    <t xml:space="preserve">d549297a-2628-4cc2-b4d0-4b972dc1e24e</t>
  </si>
  <si>
    <t xml:space="preserve">{'logo_name': 'US09239B1098.png', 'logo_base_color': '#000000', 'text_color': '#ffffff'}</t>
  </si>
  <si>
    <t xml:space="preserve">US45780L1044</t>
  </si>
  <si>
    <t xml:space="preserve">BBG0021PH456</t>
  </si>
  <si>
    <t xml:space="preserve">INGN</t>
  </si>
  <si>
    <t xml:space="preserve">Inogen Inc</t>
  </si>
  <si>
    <t xml:space="preserve">b4445c67-56a3-4176-ab4d-68892c6d3024</t>
  </si>
  <si>
    <t xml:space="preserve">0ac4f543-f868-4db2-9548-69d1f929b258</t>
  </si>
  <si>
    <t xml:space="preserve">6d6ebd8d-b55b-4db4-9389-76970174bf4e</t>
  </si>
  <si>
    <t xml:space="preserve">{'logo_name': 'US45780L1044.png', 'logo_base_color': '#094486', 'text_color': '#ffffff'}</t>
  </si>
  <si>
    <t xml:space="preserve">US8485771021</t>
  </si>
  <si>
    <t xml:space="preserve">BBG000BF6RQ9</t>
  </si>
  <si>
    <t xml:space="preserve">SAVE</t>
  </si>
  <si>
    <t xml:space="preserve">Spirit Airlines Inc</t>
  </si>
  <si>
    <t xml:space="preserve">3becf1ea-0a4e-40d9-a021-32b4e0b9cff7</t>
  </si>
  <si>
    <t xml:space="preserve">f5dde5cf-2005-497d-8e59-6f83d004ed65</t>
  </si>
  <si>
    <t xml:space="preserve">8dd30fad-b8c8-4421-9563-9f62ee3144f5</t>
  </si>
  <si>
    <t xml:space="preserve">{'logo_name': 'US8485771021.png', 'logo_base_color': '#FFF231', 'text_color': '#000000'}</t>
  </si>
  <si>
    <t xml:space="preserve">US8269171067</t>
  </si>
  <si>
    <t xml:space="preserve">BBG000BKXWV1</t>
  </si>
  <si>
    <t xml:space="preserve">SIGA</t>
  </si>
  <si>
    <t xml:space="preserve">SIGA Technologies</t>
  </si>
  <si>
    <t xml:space="preserve">1492462d-2561-4c12-813d-920145fd404c</t>
  </si>
  <si>
    <t xml:space="preserve">03376951-8a3f-4fb8-b54c-4bfb2ee7ac97</t>
  </si>
  <si>
    <t xml:space="preserve">ecf9f03d-d138-4ba9-95f8-8126dc4e95db</t>
  </si>
  <si>
    <t xml:space="preserve">{'logo_name': 'US8269171067.png', 'logo_base_color': '#000000', 'text_color': '#ffffff'}</t>
  </si>
  <si>
    <t xml:space="preserve">US74736K1016</t>
  </si>
  <si>
    <t xml:space="preserve">BBG007TJF1N7</t>
  </si>
  <si>
    <t xml:space="preserve">QRVO</t>
  </si>
  <si>
    <t xml:space="preserve">Qorvo</t>
  </si>
  <si>
    <t xml:space="preserve">8147bc02-b4f5-49c5-b92b-8765e75a566c</t>
  </si>
  <si>
    <t xml:space="preserve">f0da116e-6227-492c-bb20-6bc4bee509d7</t>
  </si>
  <si>
    <t xml:space="preserve">cea148bc-b6bf-4556-8fa4-c474c0556eda</t>
  </si>
  <si>
    <t xml:space="preserve">{'logo_name': 'US74736K1016.png', 'logo_base_color': '#00A2F3', 'text_color': '#ffffff'}</t>
  </si>
  <si>
    <t xml:space="preserve">US0900431000</t>
  </si>
  <si>
    <t xml:space="preserve">BBG00QVJV6V4</t>
  </si>
  <si>
    <t xml:space="preserve">BILL</t>
  </si>
  <si>
    <t xml:space="preserve">Bill.com Holdings Inc</t>
  </si>
  <si>
    <t xml:space="preserve">a87deb32-3912-4f53-a0fc-b27dd5376a34</t>
  </si>
  <si>
    <t xml:space="preserve">2cf9f9ea-44d6-4be1-9c10-914b7a23d9b8</t>
  </si>
  <si>
    <t xml:space="preserve">d060764c-024c-4cf8-ad4d-53811b9728aa</t>
  </si>
  <si>
    <t xml:space="preserve">{'logo_name': 'US0900431000.png', 'logo_base_color': '#000000', 'text_color': '#ffffff'}</t>
  </si>
  <si>
    <t xml:space="preserve">CNE1000002K5</t>
  </si>
  <si>
    <t xml:space="preserve">BBG000BP6D06</t>
  </si>
  <si>
    <t xml:space="preserve">670</t>
  </si>
  <si>
    <t xml:space="preserve">China Eastern Airlines</t>
  </si>
  <si>
    <t xml:space="preserve">a6775a1c-14d2-4e88-bb27-a340932d6aad</t>
  </si>
  <si>
    <t xml:space="preserve">0425fb3a-adda-442f-85b0-fa97de4d7f1b</t>
  </si>
  <si>
    <t xml:space="preserve">1905242b-5ec1-4d5d-9938-20455bb83e35</t>
  </si>
  <si>
    <t xml:space="preserve">{'logo_name': 'US16937R1041.png', 'logo_base_color': '#1D3B7E', 'text_color': '#ffffff'}</t>
  </si>
  <si>
    <t xml:space="preserve">US44980X1090</t>
  </si>
  <si>
    <t xml:space="preserve">BBG000DCGRL8</t>
  </si>
  <si>
    <t xml:space="preserve">IPGP</t>
  </si>
  <si>
    <t xml:space="preserve">IPG Photonics Corporation</t>
  </si>
  <si>
    <t xml:space="preserve">d882047a-7aa7-4ec6-b68f-10ec4ade87f8</t>
  </si>
  <si>
    <t xml:space="preserve">e4845138-f698-4a51-8db1-67bcf820fc98</t>
  </si>
  <si>
    <t xml:space="preserve">14c4242c-155a-4309-8fca-b191f5a37cba</t>
  </si>
  <si>
    <t xml:space="preserve">{'logo_name': 'US44980X1090.png', 'logo_base_color': '#0000AA', 'text_color': '#ffffff'}</t>
  </si>
  <si>
    <t xml:space="preserve">US0565251081</t>
  </si>
  <si>
    <t xml:space="preserve">BBG000BDGHD9</t>
  </si>
  <si>
    <t xml:space="preserve">BMI</t>
  </si>
  <si>
    <t xml:space="preserve">Badger Meter Inc</t>
  </si>
  <si>
    <t xml:space="preserve">e46c152a-e5de-4f9e-8f50-3279096f762e</t>
  </si>
  <si>
    <t xml:space="preserve">8aa2042a-58f8-43a6-bd69-e73b7036f999</t>
  </si>
  <si>
    <t xml:space="preserve">64a43381-06b6-4b45-8740-5c9df3010298</t>
  </si>
  <si>
    <t xml:space="preserve">{'logo_name': 'US0565251081.png', 'logo_base_color': '#002A42', 'text_color': '#ffffff'}</t>
  </si>
  <si>
    <t xml:space="preserve">US9111631035</t>
  </si>
  <si>
    <t xml:space="preserve">BBG000BXB1M5</t>
  </si>
  <si>
    <t xml:space="preserve">UNFI</t>
  </si>
  <si>
    <t xml:space="preserve">United Natural Foods</t>
  </si>
  <si>
    <t xml:space="preserve">9c63b2ea-f705-400c-9466-6141aaf7061a</t>
  </si>
  <si>
    <t xml:space="preserve">0e52d924-8032-4c97-8455-b5108103a441</t>
  </si>
  <si>
    <t xml:space="preserve">48cdfa02-db5c-4297-a853-d3d1e21cf8ae</t>
  </si>
  <si>
    <t xml:space="preserve">{'logo_name': 'US9111631035.png', 'logo_base_color': '#6CB144', 'text_color': '#ffffff'}</t>
  </si>
  <si>
    <t xml:space="preserve">US86272C1036</t>
  </si>
  <si>
    <t xml:space="preserve">BBG000GRZDV1</t>
  </si>
  <si>
    <t xml:space="preserve">STRA</t>
  </si>
  <si>
    <t xml:space="preserve">Strategic Education Inc</t>
  </si>
  <si>
    <t xml:space="preserve">3911e312-4359-4a9d-98f5-422990cc44d0</t>
  </si>
  <si>
    <t xml:space="preserve">8cac07f4-15db-4883-9249-83f9d9381ce2</t>
  </si>
  <si>
    <t xml:space="preserve">77b111a2-2a75-4f92-b130-9fbf8924b8da</t>
  </si>
  <si>
    <t xml:space="preserve">{'logo_name': 'US86272C1036.png', 'logo_base_color': '#145491', 'text_color': '#ffffff'}</t>
  </si>
  <si>
    <t xml:space="preserve">US74758T3032</t>
  </si>
  <si>
    <t xml:space="preserve">BBG000HT5G06</t>
  </si>
  <si>
    <t xml:space="preserve">QLYS</t>
  </si>
  <si>
    <t xml:space="preserve">Qualys Inc</t>
  </si>
  <si>
    <t xml:space="preserve">bd92a2a2-2328-4ccd-8ad4-ec23966fce20</t>
  </si>
  <si>
    <t xml:space="preserve">a6ae36da-1f2f-4e98-9410-6e289eb02f8a</t>
  </si>
  <si>
    <t xml:space="preserve">83a3ca4b-5e7c-4954-a53d-958e5e4a4fbc</t>
  </si>
  <si>
    <t xml:space="preserve">{'logo_name': 'US74758T3032.png', 'logo_base_color': '#EC2E26', 'text_color': '#ffffff'}</t>
  </si>
  <si>
    <t xml:space="preserve">US2987361092</t>
  </si>
  <si>
    <t xml:space="preserve">BBG000BMNBY1</t>
  </si>
  <si>
    <t xml:space="preserve">EEFT</t>
  </si>
  <si>
    <t xml:space="preserve">Euronet Worldwide Inc</t>
  </si>
  <si>
    <t xml:space="preserve">0.20000000 usd</t>
  </si>
  <si>
    <t xml:space="preserve">44c4c8d8-a57c-4d5c-9ed8-301e493f60a0</t>
  </si>
  <si>
    <t xml:space="preserve">afec3fd5-9380-4aca-bee8-6ad1674eb7b2</t>
  </si>
  <si>
    <t xml:space="preserve">120ed296-8e8f-4750-ab60-99310d64adce</t>
  </si>
  <si>
    <t xml:space="preserve">{'logo_name': 'US2987361092.png', 'logo_base_color': '#000000', 'text_color': '#ffffff'}</t>
  </si>
  <si>
    <t xml:space="preserve">US09073M1045</t>
  </si>
  <si>
    <t xml:space="preserve">BBG000C15114</t>
  </si>
  <si>
    <t xml:space="preserve">TECH</t>
  </si>
  <si>
    <t xml:space="preserve">Bio-Techne</t>
  </si>
  <si>
    <t xml:space="preserve">b7461019-d0b2-47f2-9197-b050b619a764</t>
  </si>
  <si>
    <t xml:space="preserve">7f41bc50-581f-4867-ab21-9d1e74f9f392</t>
  </si>
  <si>
    <t xml:space="preserve">5afd5417-2970-4a72-8c34-eb8a1c63e908</t>
  </si>
  <si>
    <t xml:space="preserve">{'logo_name': 'US09073M1045.png', 'logo_base_color': '#000000', 'text_color': '#ffffff'}</t>
  </si>
  <si>
    <t xml:space="preserve">US78440X8873</t>
  </si>
  <si>
    <t xml:space="preserve">BBG000BVP5P2</t>
  </si>
  <si>
    <t xml:space="preserve">SLG</t>
  </si>
  <si>
    <t xml:space="preserve">SL Green REIT</t>
  </si>
  <si>
    <t xml:space="preserve">0.9999999 usd</t>
  </si>
  <si>
    <t xml:space="preserve">6d7dda2c-0384-43bc-ab9c-e2439b19db9f</t>
  </si>
  <si>
    <t xml:space="preserve">2ef6da58-1cbe-477c-8366-44fe5ce3ad80</t>
  </si>
  <si>
    <t xml:space="preserve">4e85f5b8-5d4c-4ff5-9898-50d197fd8f62</t>
  </si>
  <si>
    <t xml:space="preserve">{'logo_name': 'US78440X1019.png', 'logo_base_color': '#091843', 'text_color': '#ffffff'}</t>
  </si>
  <si>
    <t xml:space="preserve">US74112D1019</t>
  </si>
  <si>
    <t xml:space="preserve">BBG000QM0RZ4</t>
  </si>
  <si>
    <t xml:space="preserve">PBH</t>
  </si>
  <si>
    <t xml:space="preserve">Prestige Consumer Healthcare I</t>
  </si>
  <si>
    <t xml:space="preserve">baaabab9-b930-410f-8f36-e491748b5274</t>
  </si>
  <si>
    <t xml:space="preserve">8baa4f86-ee90-49c4-891c-a2c91049d791</t>
  </si>
  <si>
    <t xml:space="preserve">29a36bdb-2345-4e3b-98ab-c46ce86df0e1</t>
  </si>
  <si>
    <t xml:space="preserve">{'logo_name': 'US74112D1019.png', 'logo_base_color': '#154A7D', 'text_color': '#ffffff'}</t>
  </si>
  <si>
    <t xml:space="preserve">KYG6683N1034</t>
  </si>
  <si>
    <t xml:space="preserve">BBG0136WM1M4</t>
  </si>
  <si>
    <t xml:space="preserve">NU</t>
  </si>
  <si>
    <t xml:space="preserve">Nubank</t>
  </si>
  <si>
    <t xml:space="preserve">BR</t>
  </si>
  <si>
    <t xml:space="preserve">Федеративная Республика Бразилия</t>
  </si>
  <si>
    <t xml:space="preserve">0.6666 usd</t>
  </si>
  <si>
    <t xml:space="preserve">531de08d-0b08-4c38-acfa-e75d6c607272</t>
  </si>
  <si>
    <t xml:space="preserve">b8b33f84-1ab9-4a56-960e-165a3f105e88</t>
  </si>
  <si>
    <t xml:space="preserve">49525a79-15da-4c79-8c89-915ec53ffae6</t>
  </si>
  <si>
    <t xml:space="preserve">{'logo_name': 'nubank.png', 'logo_base_color': '#000000', 'text_color': '#ffffff'}</t>
  </si>
  <si>
    <t xml:space="preserve">US88331L1089</t>
  </si>
  <si>
    <t xml:space="preserve">BBG00XKM1DC3</t>
  </si>
  <si>
    <t xml:space="preserve">SKIN</t>
  </si>
  <si>
    <t xml:space="preserve">The Beauty Health Company</t>
  </si>
  <si>
    <t xml:space="preserve">9a1da930-e6d7-491d-a6ec-fd26870069f2</t>
  </si>
  <si>
    <t xml:space="preserve">da3e0693-c0d1-4e7d-96f3-9cf1ead0b09a</t>
  </si>
  <si>
    <t xml:space="preserve">db0eb5bc-4fb7-4277-9aee-0550cac0fdfc</t>
  </si>
  <si>
    <t xml:space="preserve">{'logo_name': 'US88331L1089.png', 'logo_base_color': '#000000', 'text_color': '#ffffff'}</t>
  </si>
  <si>
    <t xml:space="preserve">US1462291097</t>
  </si>
  <si>
    <t xml:space="preserve">BBG000CTM4J9</t>
  </si>
  <si>
    <t xml:space="preserve">CRI</t>
  </si>
  <si>
    <t xml:space="preserve">Carter's Inc</t>
  </si>
  <si>
    <t xml:space="preserve">88140304-a625-4173-83ac-9def0ed6e2f2</t>
  </si>
  <si>
    <t xml:space="preserve">62212440-5fbc-4a00-a4c4-cf538aea2e99</t>
  </si>
  <si>
    <t xml:space="preserve">e83b2495-f461-49d2-9f20-b736a197f655</t>
  </si>
  <si>
    <t xml:space="preserve">{'logo_name': 'US1462291097.png', 'logo_base_color': '#00A3E4', 'text_color': '#ffffff'}</t>
  </si>
  <si>
    <t xml:space="preserve">TCS0760G1031</t>
  </si>
  <si>
    <t xml:space="preserve">ETLN@GS</t>
  </si>
  <si>
    <t xml:space="preserve">d0728bc1-51b4-47bc-9a7f-2a306892ffa4</t>
  </si>
  <si>
    <t xml:space="preserve">8c3aeaeb-0a1b-4a51-92d7-1877ea9584cb</t>
  </si>
  <si>
    <t xml:space="preserve">US98389B1008</t>
  </si>
  <si>
    <t xml:space="preserve">BBG000BCTQ65</t>
  </si>
  <si>
    <t xml:space="preserve">XEL</t>
  </si>
  <si>
    <t xml:space="preserve">Xcel Energy</t>
  </si>
  <si>
    <t xml:space="preserve">028676b5-103a-4ae8-9aea-103abc45fd89</t>
  </si>
  <si>
    <t xml:space="preserve">ce921708-968a-4e3e-8f16-eb20d2429d31</t>
  </si>
  <si>
    <t xml:space="preserve">f853ee1f-b4aa-4a0a-9d36-a419a87743ee</t>
  </si>
  <si>
    <t xml:space="preserve">{'logo_name': 'US98389B1008.png', 'logo_base_color': '#EC2127', 'text_color': '#ffffff'}</t>
  </si>
  <si>
    <t xml:space="preserve">BBG004S682Z6</t>
  </si>
  <si>
    <t xml:space="preserve">0.206900000</t>
  </si>
  <si>
    <t xml:space="preserve">Ростелеком</t>
  </si>
  <si>
    <t xml:space="preserve">0.2500000 rub</t>
  </si>
  <si>
    <t xml:space="preserve">02eda274-10c4-4815-8e02-a8ee7eaf485b</t>
  </si>
  <si>
    <t xml:space="preserve">fe4d90a1-c6e9-478f-a1de-dbab19e29390</t>
  </si>
  <si>
    <t xml:space="preserve">90d90ce6-3fb7-4eba-bf7e-d02163ecaae2</t>
  </si>
  <si>
    <t xml:space="preserve">{'logo_name': 'RU0008943394.png', 'logo_base_color': '#dde0e4', 'text_color': '#000000'}</t>
  </si>
  <si>
    <t xml:space="preserve">BMG0585R1060</t>
  </si>
  <si>
    <t xml:space="preserve">BBG000CQB185</t>
  </si>
  <si>
    <t xml:space="preserve">AGO</t>
  </si>
  <si>
    <t xml:space="preserve">Assured Guaranty Ltd</t>
  </si>
  <si>
    <t xml:space="preserve">BM</t>
  </si>
  <si>
    <t xml:space="preserve">d964bccc-4b59-457d-9b50-92acf694a372</t>
  </si>
  <si>
    <t xml:space="preserve">bfe1a337-f8c9-4500-aee1-e3e27224da3f</t>
  </si>
  <si>
    <t xml:space="preserve">cda530e4-6ddb-4d5e-94ce-f859b168955d</t>
  </si>
  <si>
    <t xml:space="preserve">{'logo_name': 'BMG0585R1060.png', 'logo_base_color': '#000000', 'text_color': '#ffffff'}</t>
  </si>
  <si>
    <t xml:space="preserve">US0905722072</t>
  </si>
  <si>
    <t xml:space="preserve">BBG000DY28W5</t>
  </si>
  <si>
    <t xml:space="preserve">BIO</t>
  </si>
  <si>
    <t xml:space="preserve">Bio-Rad Laboratories Inc</t>
  </si>
  <si>
    <t xml:space="preserve">7c9c53ae-6292-4d5f-bf71-c3b5ed13b94a</t>
  </si>
  <si>
    <t xml:space="preserve">5613489a-4bbb-4aa3-be9c-6345a60c7bc9</t>
  </si>
  <si>
    <t xml:space="preserve">2e17dce8-dbde-4f1f-b97b-b9fdb53c4839</t>
  </si>
  <si>
    <t xml:space="preserve">{'logo_name': 'US0905722072.png', 'logo_base_color': '#009240', 'text_color': '#ffffff'}</t>
  </si>
  <si>
    <t xml:space="preserve">US4622601007</t>
  </si>
  <si>
    <t xml:space="preserve">BBG000FTLBV7</t>
  </si>
  <si>
    <t xml:space="preserve">IOVA</t>
  </si>
  <si>
    <t xml:space="preserve">Iovance Biotherapeutics Inc</t>
  </si>
  <si>
    <t xml:space="preserve">0.41666 usd</t>
  </si>
  <si>
    <t xml:space="preserve">eb3dadc1-19fd-47e6-accd-c21aef6fd88f</t>
  </si>
  <si>
    <t xml:space="preserve">27fc290b-226a-4d9c-9cce-454e3414fbd5</t>
  </si>
  <si>
    <t xml:space="preserve">28006c69-5824-4e00-86d1-1272655a9330</t>
  </si>
  <si>
    <t xml:space="preserve">{'logo_name': 'US4622601007.png', 'logo_base_color': '#000000', 'text_color': '#ffffff'}</t>
  </si>
  <si>
    <t xml:space="preserve">TCS30A108JF7</t>
  </si>
  <si>
    <t xml:space="preserve">Промомед</t>
  </si>
  <si>
    <t xml:space="preserve">2ce7103b-d526-4c71-87be-0bd3f49a8b51</t>
  </si>
  <si>
    <t xml:space="preserve">66ea7588-10d5-462f-b9fa-4067a4925435</t>
  </si>
  <si>
    <t xml:space="preserve">8aab3ce5-5196-4258-b8e6-62ee7c0e2f16</t>
  </si>
  <si>
    <t xml:space="preserve">{'logo_name': 'RU000A102LB5.png', 'logo_base_color': '#000000', 'text_color': '#ffffff'}</t>
  </si>
  <si>
    <t xml:space="preserve">US02005N1000</t>
  </si>
  <si>
    <t xml:space="preserve">BBG000BC2R71</t>
  </si>
  <si>
    <t xml:space="preserve">ALLY</t>
  </si>
  <si>
    <t xml:space="preserve">Ally Financial Inc</t>
  </si>
  <si>
    <t xml:space="preserve">8fdda3eb-f869-468c-9c05-90677b457678</t>
  </si>
  <si>
    <t xml:space="preserve">46b7f183-9b9c-4725-b910-5e026e2eb873</t>
  </si>
  <si>
    <t xml:space="preserve">b04ebc35-d270-4cfc-ac4b-39ab8b3506e4</t>
  </si>
  <si>
    <t xml:space="preserve">{'logo_name': 'US02005N1000.png', 'logo_base_color': '#640B5F', 'text_color': '#ffffff'}</t>
  </si>
  <si>
    <t xml:space="preserve">US0082521081</t>
  </si>
  <si>
    <t xml:space="preserve">BBG000C060M4</t>
  </si>
  <si>
    <t xml:space="preserve">AMG</t>
  </si>
  <si>
    <t xml:space="preserve">Affiliated Managers Group</t>
  </si>
  <si>
    <t xml:space="preserve">10ae4fe9-4114-4b94-a97f-83edd03d89e0</t>
  </si>
  <si>
    <t xml:space="preserve">0390c902-6ce2-4114-9fa9-55b8ad9d2afb</t>
  </si>
  <si>
    <t xml:space="preserve">935a634e-76df-4909-b741-c00a5b85af1f</t>
  </si>
  <si>
    <t xml:space="preserve">{'logo_name': 'US0082521081.png', 'logo_base_color': '#bbbbbb', 'text_color': '#000000'}</t>
  </si>
  <si>
    <t xml:space="preserve">US22053A1079</t>
  </si>
  <si>
    <t xml:space="preserve">BBG00BTK1DT8</t>
  </si>
  <si>
    <t xml:space="preserve">QNCX</t>
  </si>
  <si>
    <t xml:space="preserve">Quince Therapeutics</t>
  </si>
  <si>
    <t xml:space="preserve">c2bf06ae-3381-4ea7-bbb1-75413adcc15e</t>
  </si>
  <si>
    <t xml:space="preserve">65ce5993-bb41-4fc9-a2bc-a6db00f1383c</t>
  </si>
  <si>
    <t xml:space="preserve">5f8ab3ca-e224-4aea-9f2b-12ca2fbebd19</t>
  </si>
  <si>
    <t xml:space="preserve">{'logo_name': 'QuinceTherapeutics.png', 'logo_base_color': '#00833f', 'text_color': '#ffffff'}</t>
  </si>
  <si>
    <t xml:space="preserve">US31188V1008</t>
  </si>
  <si>
    <t xml:space="preserve">BBG004NLQHL0</t>
  </si>
  <si>
    <t xml:space="preserve">FSLY</t>
  </si>
  <si>
    <t xml:space="preserve">Fastly Inc</t>
  </si>
  <si>
    <t xml:space="preserve">0.20000 usd</t>
  </si>
  <si>
    <t xml:space="preserve">c29571da-79cc-407c-8cd4-6fd5363714f1</t>
  </si>
  <si>
    <t xml:space="preserve">02e43165-4618-4b07-93e5-1e5c74fc26e6</t>
  </si>
  <si>
    <t xml:space="preserve">60c86551-1420-4e94-bcfc-e30d18a4d07a</t>
  </si>
  <si>
    <t xml:space="preserve">{'logo_name': 'Fastly.png', 'logo_base_color': '#e52621', 'text_color': '#ffffff'}</t>
  </si>
  <si>
    <t xml:space="preserve">BBG000RG4ZQ4</t>
  </si>
  <si>
    <t xml:space="preserve">0.10000</t>
  </si>
  <si>
    <t xml:space="preserve">41133bf9-9b9d-4d28-8864-9160b57871d1</t>
  </si>
  <si>
    <t xml:space="preserve">318459be-8ee1-40f1-b8f1-9ddf23628b90</t>
  </si>
  <si>
    <t xml:space="preserve">d0952a9f-7886-4061-8807-a7a1ac5d6f8e</t>
  </si>
  <si>
    <t xml:space="preserve">{'logo_name': 'RU000A0H1ES3.png', 'logo_base_color': '#36458F', 'text_color': '#ffffff'}</t>
  </si>
  <si>
    <t xml:space="preserve">BBG00475KHX6</t>
  </si>
  <si>
    <t xml:space="preserve">0.208600000</t>
  </si>
  <si>
    <t xml:space="preserve">Транснефть - привилегированные акции</t>
  </si>
  <si>
    <t xml:space="preserve">653d47e9-dbd4-407a-a1c3-47f897df4694</t>
  </si>
  <si>
    <t xml:space="preserve">d154098b-135b-4df9-ab3a-e719459debc3</t>
  </si>
  <si>
    <t xml:space="preserve">e1448f66-ee8f-47dd-8421-af2009f6236c</t>
  </si>
  <si>
    <t xml:space="preserve">{'logo_name': 'RU0009091573.png', 'logo_base_color': '#dde0e4', 'text_color': '#000000'}</t>
  </si>
  <si>
    <t xml:space="preserve">US26969P1084</t>
  </si>
  <si>
    <t xml:space="preserve">BBG000BJW241</t>
  </si>
  <si>
    <t xml:space="preserve">EXP</t>
  </si>
  <si>
    <t xml:space="preserve">Eagle Materials Inc</t>
  </si>
  <si>
    <t xml:space="preserve">223963bb-3b20-4f70-b6b1-3ad220364f54</t>
  </si>
  <si>
    <t xml:space="preserve">257510f4-7574-4afe-a7a7-0a67d0ae7328</t>
  </si>
  <si>
    <t xml:space="preserve">7bfac580-ebe7-45d0-a8fe-d9c9cd1a736f</t>
  </si>
  <si>
    <t xml:space="preserve">{'logo_name': 'US26969P1084.png', 'logo_base_color': '#012A62', 'text_color': '#ffffff'}</t>
  </si>
  <si>
    <t xml:space="preserve">US71880K1016</t>
  </si>
  <si>
    <t xml:space="preserve">BBG01F6N6NM7</t>
  </si>
  <si>
    <t xml:space="preserve">PHIN</t>
  </si>
  <si>
    <t xml:space="preserve">PHINIA</t>
  </si>
  <si>
    <t xml:space="preserve">e4a33396-269e-434b-bb8e-190a380d07f9</t>
  </si>
  <si>
    <t xml:space="preserve">03ac6167-613e-404d-9e0c-e4ff2d5ce2cd</t>
  </si>
  <si>
    <t xml:space="preserve">28012bd0-e4d4-4ff2-a2c5-da3f47439337</t>
  </si>
  <si>
    <t xml:space="preserve">{'logo_name': 'US71880K1016.png', 'logo_base_color': '#000000', 'text_color': '#ffffff'}</t>
  </si>
  <si>
    <t xml:space="preserve">US9570901036</t>
  </si>
  <si>
    <t xml:space="preserve">BBG000DD3KP1</t>
  </si>
  <si>
    <t xml:space="preserve">WABC</t>
  </si>
  <si>
    <t xml:space="preserve">Westamerica Bancorporation</t>
  </si>
  <si>
    <t xml:space="preserve">7165ff7c-77a9-4ad7-9652-0302ecfa5d4c</t>
  </si>
  <si>
    <t xml:space="preserve">2745ba4d-47d1-4a87-b628-e18bd4a853e7</t>
  </si>
  <si>
    <t xml:space="preserve">262b9cbb-a923-443d-9b48-db1d54c17b78</t>
  </si>
  <si>
    <t xml:space="preserve">{'logo_name': 'US9570901036.png', 'logo_base_color': '#00548D', 'text_color': '#ffffff'}</t>
  </si>
  <si>
    <t xml:space="preserve">CNE1000004X4</t>
  </si>
  <si>
    <t xml:space="preserve">BBG000C6Z021</t>
  </si>
  <si>
    <t xml:space="preserve">3898</t>
  </si>
  <si>
    <t xml:space="preserve">Zhuzhou CRRC Times Electric</t>
  </si>
  <si>
    <t xml:space="preserve">a684c819-5c93-4470-a332-1b505dda2d18</t>
  </si>
  <si>
    <t xml:space="preserve">88a6c498-a6af-432f-bd6f-0a9aa53a525a</t>
  </si>
  <si>
    <t xml:space="preserve">72989268-9e5b-418d-98be-fbe3fa339d90</t>
  </si>
  <si>
    <t xml:space="preserve">{'logo_name': 'CNE1000004X4.png', 'logo_base_color': '#000000', 'text_color': '#ffffff'}</t>
  </si>
  <si>
    <t xml:space="preserve">US7445731067</t>
  </si>
  <si>
    <t xml:space="preserve">BBG000BQZMH4</t>
  </si>
  <si>
    <t xml:space="preserve">PEG</t>
  </si>
  <si>
    <t xml:space="preserve">Public Service Enterprise Group</t>
  </si>
  <si>
    <t xml:space="preserve">3b2a6587-0613-439f-af50-66fdcf428e0f</t>
  </si>
  <si>
    <t xml:space="preserve">47a0e50d-c3b7-447e-89f9-2673ec14a389</t>
  </si>
  <si>
    <t xml:space="preserve">361bb3f4-9834-4cad-b204-d984c12e3acc</t>
  </si>
  <si>
    <t xml:space="preserve">{'logo_name': 'US7445731067.png', 'logo_base_color': '#F35F19', 'text_color': '#ffffff'}</t>
  </si>
  <si>
    <t xml:space="preserve">US70931T1034</t>
  </si>
  <si>
    <t xml:space="preserve">BBG000DKDWS5</t>
  </si>
  <si>
    <t xml:space="preserve">PMT</t>
  </si>
  <si>
    <t xml:space="preserve">PennyMac Mortgage Investment REIT</t>
  </si>
  <si>
    <t xml:space="preserve">d3ca6363-2082-4ed9-82f6-cc6ed52a0080</t>
  </si>
  <si>
    <t xml:space="preserve">598955de-93dc-4281-a40a-534ab842e8b0</t>
  </si>
  <si>
    <t xml:space="preserve">dbe52c58-516b-4f05-8304-5628d67a43a5</t>
  </si>
  <si>
    <t xml:space="preserve">{'logo_name': 'US70931T1034.png', 'logo_base_color': '#000000', 'text_color': '#ffffff'}</t>
  </si>
  <si>
    <t xml:space="preserve">US87165B1035</t>
  </si>
  <si>
    <t xml:space="preserve">BBG00658F3P3</t>
  </si>
  <si>
    <t xml:space="preserve">SYF</t>
  </si>
  <si>
    <t xml:space="preserve">Synchrony Financial</t>
  </si>
  <si>
    <t xml:space="preserve">e68aacb3-fd50-407e-ae7f-72d8c1a1b31b</t>
  </si>
  <si>
    <t xml:space="preserve">a7d27e8c-2fe7-43e3-bfa8-5a7165eefbec</t>
  </si>
  <si>
    <t xml:space="preserve">a7d7f6bf-ee52-468d-a363-be760c8a9e19</t>
  </si>
  <si>
    <t xml:space="preserve">{'logo_name': 'US87165B1035.png', 'logo_base_color': '#E8AA39', 'text_color': '#ffffff'}</t>
  </si>
  <si>
    <t xml:space="preserve">US91913Y1001</t>
  </si>
  <si>
    <t xml:space="preserve">BBG000BBGGQ1</t>
  </si>
  <si>
    <t xml:space="preserve">VLO</t>
  </si>
  <si>
    <t xml:space="preserve">Valero Energy Corporation</t>
  </si>
  <si>
    <t xml:space="preserve">a346442c-7235-43ee-bbe0-ca2555a955c4</t>
  </si>
  <si>
    <t xml:space="preserve">4a6f726a-370b-48c4-adea-ef7e206b845d</t>
  </si>
  <si>
    <t xml:space="preserve">52d1b899-b78d-436e-9ef6-33c845422241</t>
  </si>
  <si>
    <t xml:space="preserve">{'logo_name': 'US91913Y1001.png', 'logo_base_color': '#006273', 'text_color': '#ffffff'}</t>
  </si>
  <si>
    <t xml:space="preserve">US6245801062</t>
  </si>
  <si>
    <t xml:space="preserve">BBG000BL30Y9</t>
  </si>
  <si>
    <t xml:space="preserve">MOV</t>
  </si>
  <si>
    <t xml:space="preserve">Movado Group Inc</t>
  </si>
  <si>
    <t xml:space="preserve">f2e84e28-2630-410b-8c39-31fa3c4a4790</t>
  </si>
  <si>
    <t xml:space="preserve">0e7ffc1f-17fc-4c5a-bb5e-cdb1c564ec60</t>
  </si>
  <si>
    <t xml:space="preserve">276a72a4-999c-45aa-bb8c-65163ec43a18</t>
  </si>
  <si>
    <t xml:space="preserve">{'logo_name': 'US6245801062.png', 'logo_base_color': '#000000', 'text_color': '#ffffff'}</t>
  </si>
  <si>
    <t xml:space="preserve">US34965K1079</t>
  </si>
  <si>
    <t xml:space="preserve">BBG01GZF9VY6</t>
  </si>
  <si>
    <t xml:space="preserve">FTRE</t>
  </si>
  <si>
    <t xml:space="preserve">Fortrea Holdings Inc.</t>
  </si>
  <si>
    <t xml:space="preserve">46194aab-44a2-41de-bac0-f22e511573cb</t>
  </si>
  <si>
    <t xml:space="preserve">71dff387-746e-42bc-8815-ae5330862514</t>
  </si>
  <si>
    <t xml:space="preserve">d7f575e7-1a99-493e-aec5-44619aa96bd5</t>
  </si>
  <si>
    <t xml:space="preserve">{'logo_name': 'US34965K1079.png', 'logo_base_color': '#000000', 'text_color': '#ffffff'}</t>
  </si>
  <si>
    <t xml:space="preserve">US4285671016</t>
  </si>
  <si>
    <t xml:space="preserve">BBG000H001V3</t>
  </si>
  <si>
    <t xml:space="preserve">HIBB</t>
  </si>
  <si>
    <t xml:space="preserve">Hibbett, Inc.</t>
  </si>
  <si>
    <t xml:space="preserve">369ed4e4-f437-47d8-abd4-c870a06b3b83</t>
  </si>
  <si>
    <t xml:space="preserve">d41e791a-a568-4d00-abfd-0114d7c13a01</t>
  </si>
  <si>
    <t xml:space="preserve">ea282611-f44f-461e-9a8e-b76ab473c82f</t>
  </si>
  <si>
    <t xml:space="preserve">{'logo_name': 'US4285671016.png', 'logo_base_color': '#000000', 'text_color': '#ffffff'}</t>
  </si>
  <si>
    <t xml:space="preserve">KYG037AX1015</t>
  </si>
  <si>
    <t xml:space="preserve">BBG001QZCPJ2</t>
  </si>
  <si>
    <t xml:space="preserve">AMBA</t>
  </si>
  <si>
    <t xml:space="preserve">Ambarella</t>
  </si>
  <si>
    <t xml:space="preserve">0.450000 usd</t>
  </si>
  <si>
    <t xml:space="preserve">3ae1337e-0e3f-4dbd-9363-3d0d15611b4e</t>
  </si>
  <si>
    <t xml:space="preserve">7ef1a415-4443-4f72-8a1e-60ca76ef2889</t>
  </si>
  <si>
    <t xml:space="preserve">c3ba8ed7-8c6a-487a-94d2-1bb94eab9a8a</t>
  </si>
  <si>
    <t xml:space="preserve">{'logo_name': 'KYG037AX1015.png', 'logo_base_color': '#29479D', 'text_color': '#ffffff'}</t>
  </si>
  <si>
    <t xml:space="preserve">US7588491032</t>
  </si>
  <si>
    <t xml:space="preserve">BBG000BL46Q4</t>
  </si>
  <si>
    <t xml:space="preserve">REG</t>
  </si>
  <si>
    <t xml:space="preserve">Regency Centers REIT</t>
  </si>
  <si>
    <t xml:space="preserve">779cff83-5f13-47e2-aa96-604a8772ec91</t>
  </si>
  <si>
    <t xml:space="preserve">7a115738-4df4-45f0-9707-11afe0c6131c</t>
  </si>
  <si>
    <t xml:space="preserve">51b1ef96-c207-473a-92bc-abe3dde091f9</t>
  </si>
  <si>
    <t xml:space="preserve">{'logo_name': 'US7588491032.png', 'logo_base_color': '#4B3C30', 'text_color': '#ffffff'}</t>
  </si>
  <si>
    <t xml:space="preserve">US1005571070</t>
  </si>
  <si>
    <t xml:space="preserve">BBG000BCZBF1</t>
  </si>
  <si>
    <t xml:space="preserve">SAM</t>
  </si>
  <si>
    <t xml:space="preserve">Boston Beer Co Inc The</t>
  </si>
  <si>
    <t xml:space="preserve">23454005-f094-40fe-b960-4e190114c7dc</t>
  </si>
  <si>
    <t xml:space="preserve">05ff918e-bacb-4bf9-878e-53afe007be73</t>
  </si>
  <si>
    <t xml:space="preserve">aabc318c-5090-4b59-add5-8a3f64672563</t>
  </si>
  <si>
    <t xml:space="preserve">{'logo_name': 'US1005571070.png', 'logo_base_color': '#102C52', 'text_color': '#ffffff'}</t>
  </si>
  <si>
    <t xml:space="preserve">US5657881067</t>
  </si>
  <si>
    <t xml:space="preserve">BBG001K7WBT8</t>
  </si>
  <si>
    <t xml:space="preserve">MARA</t>
  </si>
  <si>
    <t xml:space="preserve">MARA Holdings, Inc</t>
  </si>
  <si>
    <t xml:space="preserve">c2a26771-b65f-49c7-8f73-b7143c551336</t>
  </si>
  <si>
    <t xml:space="preserve">54025b98-61b5-4e4b-b44e-ee45658786ae</t>
  </si>
  <si>
    <t xml:space="preserve">b0747551-3573-4266-bc3a-1e6b3108e539</t>
  </si>
  <si>
    <t xml:space="preserve">{'logo_name': 'US56585W4015.png', 'logo_base_color': '#000000', 'text_color': '#ffffff'}</t>
  </si>
  <si>
    <t xml:space="preserve">US7512121010</t>
  </si>
  <si>
    <t xml:space="preserve">BBG000BS0ZF1</t>
  </si>
  <si>
    <t xml:space="preserve">RL</t>
  </si>
  <si>
    <t xml:space="preserve">Ralph Lauren</t>
  </si>
  <si>
    <t xml:space="preserve">3f19fda8-7d4a-40a7-b074-48b029823473</t>
  </si>
  <si>
    <t xml:space="preserve">6d7bd823-d426-41a4-9442-988f852cad11</t>
  </si>
  <si>
    <t xml:space="preserve">4025c833-d3ec-4915-949c-90a9eedd4f2a</t>
  </si>
  <si>
    <t xml:space="preserve">{'logo_name': 'US7512121010.png', 'logo_base_color': '#121735', 'text_color': '#ffffff'}</t>
  </si>
  <si>
    <t xml:space="preserve">US29404K1060</t>
  </si>
  <si>
    <t xml:space="preserve">BBG000Q4NZ54</t>
  </si>
  <si>
    <t xml:space="preserve">ENV</t>
  </si>
  <si>
    <t xml:space="preserve">Envestnet Inc</t>
  </si>
  <si>
    <t xml:space="preserve">0.5000000 usd</t>
  </si>
  <si>
    <t xml:space="preserve">31296e42-c628-42e2-bf5a-ae72a26291ed</t>
  </si>
  <si>
    <t xml:space="preserve">3ba858b9-9256-4b42-8333-94a7f6230a74</t>
  </si>
  <si>
    <t xml:space="preserve">5ac93273-cf6d-413d-9f56-9b982063552b</t>
  </si>
  <si>
    <t xml:space="preserve">{'logo_name': 'US29404K1060.png', 'logo_base_color': '#000000', 'text_color': '#ffffff'}</t>
  </si>
  <si>
    <t xml:space="preserve">US4781601046</t>
  </si>
  <si>
    <t xml:space="preserve">BBG000BMHYD1</t>
  </si>
  <si>
    <t xml:space="preserve">JNJ</t>
  </si>
  <si>
    <t xml:space="preserve">Johnson &amp; Johnson</t>
  </si>
  <si>
    <t xml:space="preserve">a58267a8-3269-4e86-98b4-5b3241e26d08</t>
  </si>
  <si>
    <t xml:space="preserve">04fb8364-3663-4c1f-85e9-1eb91d340127</t>
  </si>
  <si>
    <t xml:space="preserve">8d483312-e245-4a94-80a0-3c7fc32bb437</t>
  </si>
  <si>
    <t xml:space="preserve">{'logo_name': 'US4781601046.png', 'logo_base_color': '#b91503', 'text_color': '#ffffff'}</t>
  </si>
  <si>
    <t xml:space="preserve">US6680743050</t>
  </si>
  <si>
    <t xml:space="preserve">BBG000Q1NMJ4</t>
  </si>
  <si>
    <t xml:space="preserve">NWE</t>
  </si>
  <si>
    <t xml:space="preserve">NorthWestern Energy Group</t>
  </si>
  <si>
    <t xml:space="preserve">98e303d0-b7af-460b-98c1-dbee70acce93</t>
  </si>
  <si>
    <t xml:space="preserve">8fd73076-beb5-48c5-8eea-9d88b7b7e141</t>
  </si>
  <si>
    <t xml:space="preserve">e9489ad5-390a-475c-9e79-bfd89b57db63</t>
  </si>
  <si>
    <t xml:space="preserve">{'logo_name': 'US6680743050.png', 'logo_base_color': '#000000', 'text_color': '#ffffff'}</t>
  </si>
  <si>
    <t xml:space="preserve">US44107P1049</t>
  </si>
  <si>
    <t xml:space="preserve">BBG000BL8804</t>
  </si>
  <si>
    <t xml:space="preserve">HST</t>
  </si>
  <si>
    <t xml:space="preserve">Host Hotels &amp; Resorts REIT</t>
  </si>
  <si>
    <t xml:space="preserve">74cb5684-433e-4084-9590-f490aeb11863</t>
  </si>
  <si>
    <t xml:space="preserve">d9b47afd-40fa-43ac-96f7-1aba1578f1a4</t>
  </si>
  <si>
    <t xml:space="preserve">7e10a0e8-6a30-49e6-900e-a573d9b0bf94</t>
  </si>
  <si>
    <t xml:space="preserve">{'logo_name': 'US44107P1049.png', 'logo_base_color': '#000000', 'text_color': '#ffffff'}</t>
  </si>
  <si>
    <t xml:space="preserve">US60871R2094</t>
  </si>
  <si>
    <t xml:space="preserve">BBG000BS7KS3</t>
  </si>
  <si>
    <t xml:space="preserve">TAP</t>
  </si>
  <si>
    <t xml:space="preserve">Molson Coors Brewing</t>
  </si>
  <si>
    <t xml:space="preserve">83a18339-705f-4b94-bf4c-c2e069c2734e</t>
  </si>
  <si>
    <t xml:space="preserve">ad428f35-59d4-4921-8c47-7a262199d849</t>
  </si>
  <si>
    <t xml:space="preserve">9a744d28-84d8-4fe2-aeea-15c1cc9287a6</t>
  </si>
  <si>
    <t xml:space="preserve">{'logo_name': 'US60871R2094.png', 'logo_base_color': '#ED1B24', 'text_color': '#ffffff'}</t>
  </si>
  <si>
    <t xml:space="preserve">US30050B1017</t>
  </si>
  <si>
    <t xml:space="preserve">BBG005CHLM96</t>
  </si>
  <si>
    <t xml:space="preserve">EVH</t>
  </si>
  <si>
    <t xml:space="preserve">Evolent Health Inc</t>
  </si>
  <si>
    <t xml:space="preserve">874f8ec8-28ad-4118-acbb-f37b6d35147b</t>
  </si>
  <si>
    <t xml:space="preserve">e68307f2-11c9-427d-96b2-10163de411a8</t>
  </si>
  <si>
    <t xml:space="preserve">938355d8-f7fa-4181-ae79-ab3b1e432402</t>
  </si>
  <si>
    <t xml:space="preserve">{'logo_name': 'US30050B1017.png', 'logo_base_color': '#000000', 'text_color': '#ffffff'}</t>
  </si>
  <si>
    <t xml:space="preserve">US98954M2008</t>
  </si>
  <si>
    <t xml:space="preserve">BBG009NRSWJ4</t>
  </si>
  <si>
    <t xml:space="preserve">Z</t>
  </si>
  <si>
    <t xml:space="preserve">Zillow Group Inc</t>
  </si>
  <si>
    <t xml:space="preserve">2d89342a-7a43-4477-847d-0f79c2d4c305</t>
  </si>
  <si>
    <t xml:space="preserve">d2528054-856e-4ddd-abb8-cf38cd00243e</t>
  </si>
  <si>
    <t xml:space="preserve">755e9328-5942-436e-90fd-7ffd198494f9</t>
  </si>
  <si>
    <t xml:space="preserve">{'logo_name': 'US98954M1018.png', 'logo_base_color': '#0074E4', 'text_color': '#ffffff'}</t>
  </si>
  <si>
    <t xml:space="preserve">US88162G1031</t>
  </si>
  <si>
    <t xml:space="preserve">BBG000BYZ0Q5</t>
  </si>
  <si>
    <t xml:space="preserve">TTEK</t>
  </si>
  <si>
    <t xml:space="preserve">Tetra Tech</t>
  </si>
  <si>
    <t xml:space="preserve">d2e61962-87cc-49d8-8893-2edbe2c932f3</t>
  </si>
  <si>
    <t xml:space="preserve">d53fc070-3322-44a5-944c-fc46925ec1dd</t>
  </si>
  <si>
    <t xml:space="preserve">892379ea-e0cb-40da-8861-ff72b42590ce</t>
  </si>
  <si>
    <t xml:space="preserve">{'logo_name': 'US88162G1031.png', 'logo_base_color': '#000000', 'text_color': '#ffffff'}</t>
  </si>
  <si>
    <t xml:space="preserve">US8713321029</t>
  </si>
  <si>
    <t xml:space="preserve">BBG0122M8031</t>
  </si>
  <si>
    <t xml:space="preserve">SLVM</t>
  </si>
  <si>
    <t xml:space="preserve">Sylvamo Corp.</t>
  </si>
  <si>
    <t xml:space="preserve">e9394eb6-0fd0-433d-b6f7-962aab54d6e1</t>
  </si>
  <si>
    <t xml:space="preserve">7ca4828d-a96b-4f00-b0b8-0d7b119cdc20</t>
  </si>
  <si>
    <t xml:space="preserve">87856b5f-d3f1-4fe1-907c-6e85ab0005cd</t>
  </si>
  <si>
    <t xml:space="preserve">{'logo_name': 'USU7858LAA62.png', 'logo_base_color': '#000000', 'text_color': '#ffffff'}</t>
  </si>
  <si>
    <t xml:space="preserve">US1096961040</t>
  </si>
  <si>
    <t xml:space="preserve">BBG000DR5QP5</t>
  </si>
  <si>
    <t xml:space="preserve">BCO</t>
  </si>
  <si>
    <t xml:space="preserve">Brink's Co</t>
  </si>
  <si>
    <t xml:space="preserve">165167f1-8063-458a-a495-b17555edd809</t>
  </si>
  <si>
    <t xml:space="preserve">3073e023-1859-48d1-8190-3c7affc70db2</t>
  </si>
  <si>
    <t xml:space="preserve">db8af892-61e3-4c44-a6d7-c36905589827</t>
  </si>
  <si>
    <t xml:space="preserve">{'logo_name': 'US1096961040.png', 'logo_base_color': '#0D3692', 'text_color': '#ffffff'}</t>
  </si>
  <si>
    <t xml:space="preserve">US6372151042</t>
  </si>
  <si>
    <t xml:space="preserve">BBG000BQ4GG2</t>
  </si>
  <si>
    <t xml:space="preserve">NPK</t>
  </si>
  <si>
    <t xml:space="preserve">National Presto Industries Inc</t>
  </si>
  <si>
    <t xml:space="preserve">ce40a0b2-6af1-4d97-986a-b3746e75b22e</t>
  </si>
  <si>
    <t xml:space="preserve">d4f68781-cc35-4c2f-92f9-18da5522c21b</t>
  </si>
  <si>
    <t xml:space="preserve">6c3f105d-3464-4ad4-9d2f-52ae0831a563</t>
  </si>
  <si>
    <t xml:space="preserve">{'logo_name': 'US6372151042.png', 'logo_base_color': '#000000', 'text_color': '#ffffff'}</t>
  </si>
  <si>
    <t xml:space="preserve">US92763W1036</t>
  </si>
  <si>
    <t xml:space="preserve">BBG002NLDLV8</t>
  </si>
  <si>
    <t xml:space="preserve">VIPS</t>
  </si>
  <si>
    <t xml:space="preserve">Vipshop</t>
  </si>
  <si>
    <t xml:space="preserve">053a0e04-b942-44c7-ac16-da097a05573b</t>
  </si>
  <si>
    <t xml:space="preserve">8c494ab7-3bb4-41d7-8990-2ff71fefc3b8</t>
  </si>
  <si>
    <t xml:space="preserve">e89f5d73-f6bd-4d60-a346-b0ff6e48f93b</t>
  </si>
  <si>
    <t xml:space="preserve">{'logo_name': 'US92763W1036.png', 'logo_base_color': '#db3685', 'text_color': '#ffffff'}</t>
  </si>
  <si>
    <t xml:space="preserve">US24906P1093</t>
  </si>
  <si>
    <t xml:space="preserve">BBG000BX57K1</t>
  </si>
  <si>
    <t xml:space="preserve">XRAY</t>
  </si>
  <si>
    <t xml:space="preserve">Dentsply Sirona</t>
  </si>
  <si>
    <t xml:space="preserve">63b92aee-3a46-4e0b-aceb-3482bcc73432</t>
  </si>
  <si>
    <t xml:space="preserve">54b3da48-68c8-48e8-9459-fafd865b2e8d</t>
  </si>
  <si>
    <t xml:space="preserve">0f9ade2e-87f9-4297-8c3e-fa465fabeed5</t>
  </si>
  <si>
    <t xml:space="preserve">{'logo_name': 'US24906P1093.png', 'logo_base_color': '#5D5D5F', 'text_color': '#ffffff'}</t>
  </si>
  <si>
    <t xml:space="preserve">US1508701034</t>
  </si>
  <si>
    <t xml:space="preserve">BBG000JYP7L8</t>
  </si>
  <si>
    <t xml:space="preserve">CE</t>
  </si>
  <si>
    <t xml:space="preserve">Celanese Corp</t>
  </si>
  <si>
    <t xml:space="preserve">0fcad73f-a12e-4354-8b10-c4be5946d0bd</t>
  </si>
  <si>
    <t xml:space="preserve">76e176fe-839f-477d-90e8-34861ab31270</t>
  </si>
  <si>
    <t xml:space="preserve">ea9894e9-e748-4218-96d4-3a08a1651540</t>
  </si>
  <si>
    <t xml:space="preserve">{'logo_name': 'US1508701034.png', 'logo_base_color': '#F5F1EA', 'text_color': '#000000'}</t>
  </si>
  <si>
    <t xml:space="preserve">NL0009538784</t>
  </si>
  <si>
    <t xml:space="preserve">BBG000BND699</t>
  </si>
  <si>
    <t xml:space="preserve">NXPI</t>
  </si>
  <si>
    <t xml:space="preserve">NXP Semiconductors NV</t>
  </si>
  <si>
    <t xml:space="preserve">NL</t>
  </si>
  <si>
    <t xml:space="preserve">Королевство Нидерландов</t>
  </si>
  <si>
    <t xml:space="preserve">0.200000000 eur</t>
  </si>
  <si>
    <t xml:space="preserve">75bc00c6-f872-48af-ac8c-fb8fd6af4762</t>
  </si>
  <si>
    <t xml:space="preserve">44027a66-54b4-4153-8439-b170e7fbf444</t>
  </si>
  <si>
    <t xml:space="preserve">714881d3-1131-410c-a8ae-f9e8c436649f</t>
  </si>
  <si>
    <t xml:space="preserve">{'logo_name': 'NL0009538784.png', 'logo_base_color': '#F5EDD5', 'text_color': '#000000'}</t>
  </si>
  <si>
    <t xml:space="preserve">US1417881091</t>
  </si>
  <si>
    <t xml:space="preserve">BBG00HQ77DS2</t>
  </si>
  <si>
    <t xml:space="preserve">CARG</t>
  </si>
  <si>
    <t xml:space="preserve">Cargurus Inc</t>
  </si>
  <si>
    <t xml:space="preserve">9277ab25-f4e5-4cba-8d1b-17a7640957a2</t>
  </si>
  <si>
    <t xml:space="preserve">0afdb4f0-e4fd-4c51-8bdb-5ab72acb4007</t>
  </si>
  <si>
    <t xml:space="preserve">1b485f02-6b09-47cc-841b-4c57bf40ab45</t>
  </si>
  <si>
    <t xml:space="preserve">{'logo_name': 'US1417881091.png', 'logo_base_color': '#E9F1F8', 'text_color': '#000000'}</t>
  </si>
  <si>
    <t xml:space="preserve">US0311621009</t>
  </si>
  <si>
    <t xml:space="preserve">BBG000BBS2Y0</t>
  </si>
  <si>
    <t xml:space="preserve">AMGN</t>
  </si>
  <si>
    <t xml:space="preserve">Amgen</t>
  </si>
  <si>
    <t xml:space="preserve">2f120621-2337-485c-b3c7-391436873d3c</t>
  </si>
  <si>
    <t xml:space="preserve">11d2690e-93d3-43e6-929f-3712fb15d60d</t>
  </si>
  <si>
    <t xml:space="preserve">09daef11-71c1-4b78-bbeb-545329c9bf01</t>
  </si>
  <si>
    <t xml:space="preserve">{'logo_name': 'US0311621009.png', 'logo_base_color': '#2162a6', 'text_color': '#ffffff'}</t>
  </si>
  <si>
    <t xml:space="preserve">RU0006752904</t>
  </si>
  <si>
    <t xml:space="preserve">BBG000QFB4J6</t>
  </si>
  <si>
    <t xml:space="preserve">ZILLP</t>
  </si>
  <si>
    <t xml:space="preserve">ЗИЛ - акции привилегированные</t>
  </si>
  <si>
    <t xml:space="preserve">1000.0 rub</t>
  </si>
  <si>
    <t xml:space="preserve">f4da07c8-dfc5-44f8-989d-c45d85027aad</t>
  </si>
  <si>
    <t xml:space="preserve">66169879-203f-47d6-94d6-b003c1cbf9ef</t>
  </si>
  <si>
    <t xml:space="preserve">55a163e8-07ad-461f-ad11-07eac09575b1</t>
  </si>
  <si>
    <t xml:space="preserve">{'logo_name': 'zil.png', 'logo_base_color': '#2b3640', 'text_color': '#ffffff'}</t>
  </si>
  <si>
    <t xml:space="preserve">US9047081040</t>
  </si>
  <si>
    <t xml:space="preserve">BBG000BW29L1</t>
  </si>
  <si>
    <t xml:space="preserve">UNF</t>
  </si>
  <si>
    <t xml:space="preserve">UniFirst Corp MA</t>
  </si>
  <si>
    <t xml:space="preserve">c4499f6a-f176-42fe-8d94-3827abb01674</t>
  </si>
  <si>
    <t xml:space="preserve">785a68e6-2f56-4026-92ce-c458f846d0e3</t>
  </si>
  <si>
    <t xml:space="preserve">a41debc9-18c2-4f09-9c79-03b37102ca83</t>
  </si>
  <si>
    <t xml:space="preserve">{'logo_name': 'US9047081040.png', 'logo_base_color': '#00AD91', 'text_color': '#ffffff'}</t>
  </si>
  <si>
    <t xml:space="preserve">KYG8087W1015</t>
  </si>
  <si>
    <t xml:space="preserve">BBG000JSJ2F6</t>
  </si>
  <si>
    <t xml:space="preserve">2313</t>
  </si>
  <si>
    <t xml:space="preserve">Shenzhou International Group</t>
  </si>
  <si>
    <t xml:space="preserve">6006ea0a-d1f9-4e6d-96bc-e76a8b9dbedb</t>
  </si>
  <si>
    <t xml:space="preserve">39e2f3e0-1eae-449d-a6af-668973214d8c</t>
  </si>
  <si>
    <t xml:space="preserve">7fb7b380-83a4-4511-a293-103c1c6d67e2</t>
  </si>
  <si>
    <t xml:space="preserve">{'logo_name': 'KYG8087W1015.png', 'logo_base_color': '#000000', 'text_color': '#ffffff'}</t>
  </si>
  <si>
    <t xml:space="preserve">US00508Y1029</t>
  </si>
  <si>
    <t xml:space="preserve">BBG000BJ5HK0</t>
  </si>
  <si>
    <t xml:space="preserve">AYI</t>
  </si>
  <si>
    <t xml:space="preserve">Acuity Brands</t>
  </si>
  <si>
    <t xml:space="preserve">green_buildings</t>
  </si>
  <si>
    <t xml:space="preserve">6f5221d8-4fc5-45de-9e5d-b9f468f9aa0c</t>
  </si>
  <si>
    <t xml:space="preserve">7a14fff3-ab3b-4191-bb46-b9680b9df093</t>
  </si>
  <si>
    <t xml:space="preserve">03f0adaa-07e7-4afc-90d8-0667b7bb5afb</t>
  </si>
  <si>
    <t xml:space="preserve">{'logo_name': 'US00508Y1029.png', 'logo_base_color': '#F2F3F3', 'text_color': '#000000'}</t>
  </si>
  <si>
    <t xml:space="preserve">CA8672241079</t>
  </si>
  <si>
    <t xml:space="preserve">BBG000BRK7L6</t>
  </si>
  <si>
    <t xml:space="preserve">SU</t>
  </si>
  <si>
    <t xml:space="preserve">Suncor Energy</t>
  </si>
  <si>
    <t xml:space="preserve">9ed63a15-3090-465b-b637-b35791b1d1d8</t>
  </si>
  <si>
    <t xml:space="preserve">ce54ce70-8775-4c06-98d4-a2a81c6e7eae</t>
  </si>
  <si>
    <t xml:space="preserve">717e6d05-cad2-476f-a3e6-792ff0567b9c</t>
  </si>
  <si>
    <t xml:space="preserve">{'logo_name': 'CA8672241079.png', 'logo_base_color': '#000000', 'text_color': '#ffffff'}</t>
  </si>
  <si>
    <t xml:space="preserve">US7458671010</t>
  </si>
  <si>
    <t xml:space="preserve">BBG000BR54L0</t>
  </si>
  <si>
    <t xml:space="preserve">PHM</t>
  </si>
  <si>
    <t xml:space="preserve">PulteGroup</t>
  </si>
  <si>
    <t xml:space="preserve">979dc133-753b-43ec-b9d4-ff8f2be12d52</t>
  </si>
  <si>
    <t xml:space="preserve">8c8ef7f6-78bc-4751-82f2-27c03e83c8da</t>
  </si>
  <si>
    <t xml:space="preserve">16b1a102-5d72-4edf-ac0b-67ebec0d3eb2</t>
  </si>
  <si>
    <t xml:space="preserve">{'logo_name': 'US7458671010.png', 'logo_base_color': '#143062', 'text_color': '#ffffff'}</t>
  </si>
  <si>
    <t xml:space="preserve">US92345Y1064</t>
  </si>
  <si>
    <t xml:space="preserve">BBG000BCZL41</t>
  </si>
  <si>
    <t xml:space="preserve">VRSK</t>
  </si>
  <si>
    <t xml:space="preserve">Verisk Analytics</t>
  </si>
  <si>
    <t xml:space="preserve">375211a1-f6e7-492f-91b3-fc1c86c1e1a7</t>
  </si>
  <si>
    <t xml:space="preserve">3ff24001-c7ec-4307-a6b8-971698b49a75</t>
  </si>
  <si>
    <t xml:space="preserve">50cae550-972f-47dc-b2a1-2eb08c1a5fdb</t>
  </si>
  <si>
    <t xml:space="preserve">{'logo_name': 'US92345Y1064.png', 'logo_base_color': '#3c3c3c', 'text_color': '#ffffff'}</t>
  </si>
  <si>
    <t xml:space="preserve">US3843135084</t>
  </si>
  <si>
    <t xml:space="preserve">BBG00KDYT8C4</t>
  </si>
  <si>
    <t xml:space="preserve">EAF</t>
  </si>
  <si>
    <t xml:space="preserve">GrafTech International Ltd</t>
  </si>
  <si>
    <t xml:space="preserve">22b8dab7-2814-4183-b1ba-ecaaf86e72ca</t>
  </si>
  <si>
    <t xml:space="preserve">5b54a7a1-e791-4489-b48c-b2f94b36468d</t>
  </si>
  <si>
    <t xml:space="preserve">13722351-964f-4bf9-8b90-17942d222137</t>
  </si>
  <si>
    <t xml:space="preserve">{'logo_name': 'US3843135084.png', 'logo_base_color': '#000000', 'text_color': '#ffffff'}</t>
  </si>
  <si>
    <t xml:space="preserve">US44925C1036</t>
  </si>
  <si>
    <t xml:space="preserve">BBG000BBXVK5</t>
  </si>
  <si>
    <t xml:space="preserve">ICFI</t>
  </si>
  <si>
    <t xml:space="preserve">ICF International, Inc.</t>
  </si>
  <si>
    <t xml:space="preserve">d194fc2a-93e8-480e-a0e8-744f556098be</t>
  </si>
  <si>
    <t xml:space="preserve">1ddba7ee-627e-4ee3-abff-0cf6ac7558e0</t>
  </si>
  <si>
    <t xml:space="preserve">cdc16ca9-48ba-4c6f-9913-1ce871267828</t>
  </si>
  <si>
    <t xml:space="preserve">{'logo_name': 'US44925C1036.png', 'logo_base_color': '#0067AA', 'text_color': '#ffffff'}</t>
  </si>
  <si>
    <t xml:space="preserve">US0495601058</t>
  </si>
  <si>
    <t xml:space="preserve">BBG000BRNGM2</t>
  </si>
  <si>
    <t xml:space="preserve">ATO</t>
  </si>
  <si>
    <t xml:space="preserve">Atmos Energy Corp</t>
  </si>
  <si>
    <t xml:space="preserve">9fcc2f04-471a-4f93-ae2e-a3b6fced4fba</t>
  </si>
  <si>
    <t xml:space="preserve">923e04fa-4fcd-48b3-9c27-81744fab2775</t>
  </si>
  <si>
    <t xml:space="preserve">6956d90b-03da-4d0e-9c93-e29054648e4d</t>
  </si>
  <si>
    <t xml:space="preserve">{'logo_name': 'US0495601058.png', 'logo_base_color': '#4887D6', 'text_color': '#ffffff'}</t>
  </si>
  <si>
    <t xml:space="preserve">US45781M1018</t>
  </si>
  <si>
    <t xml:space="preserve">BBG000CG9XT7</t>
  </si>
  <si>
    <t xml:space="preserve">INVA</t>
  </si>
  <si>
    <t xml:space="preserve">Innoviva Inc</t>
  </si>
  <si>
    <t xml:space="preserve">a8d53d29-40b2-40b9-a8e3-b2b89c5e4651</t>
  </si>
  <si>
    <t xml:space="preserve">e9d54bc1-0149-4184-94f4-bf96cb6bbefd</t>
  </si>
  <si>
    <t xml:space="preserve">ed770d3d-1a01-4027-baa8-4e5a2a570ad4</t>
  </si>
  <si>
    <t xml:space="preserve">{'logo_name': 'US45781M1018.png', 'logo_base_color': '#70223F', 'text_color': '#ffffff'}</t>
  </si>
  <si>
    <t xml:space="preserve">US03820C1053</t>
  </si>
  <si>
    <t xml:space="preserve">BBG000BBHHP9</t>
  </si>
  <si>
    <t xml:space="preserve">AIT</t>
  </si>
  <si>
    <t xml:space="preserve">Applied Industrial Technologies</t>
  </si>
  <si>
    <t xml:space="preserve">cd0b1efe-6d08-4c27-99d8-4cc880023e93</t>
  </si>
  <si>
    <t xml:space="preserve">bb727dad-1a7f-42b7-a053-a67da854dd67</t>
  </si>
  <si>
    <t xml:space="preserve">2e8f5b8c-8b09-41cb-a35b-f1e21a9b988f</t>
  </si>
  <si>
    <t xml:space="preserve">{'logo_name': 'US03820C1053.png', 'logo_base_color': '#221E72', 'text_color': '#ffffff'}</t>
  </si>
  <si>
    <t xml:space="preserve">US25179M1036</t>
  </si>
  <si>
    <t xml:space="preserve">BBG000BBVJZ8</t>
  </si>
  <si>
    <t xml:space="preserve">DVN</t>
  </si>
  <si>
    <t xml:space="preserve">Devon Energy</t>
  </si>
  <si>
    <t xml:space="preserve">b41065c3-ea33-4cab-9a8e-cf42cb3f7848</t>
  </si>
  <si>
    <t xml:space="preserve">a771f192-7f67-4217-a075-86d3081c0da6</t>
  </si>
  <si>
    <t xml:space="preserve">b432df28-611c-4b6c-a975-e809cb12b47d</t>
  </si>
  <si>
    <t xml:space="preserve">{'logo_name': 'US25179M1036.png', 'logo_base_color': '#1e2428', 'text_color': '#ffffff'}</t>
  </si>
  <si>
    <t xml:space="preserve">US04280A1007</t>
  </si>
  <si>
    <t xml:space="preserve">BBG000BRVKH0</t>
  </si>
  <si>
    <t xml:space="preserve">ARWR</t>
  </si>
  <si>
    <t xml:space="preserve">Arrowhead Pharmaceuticals Inc</t>
  </si>
  <si>
    <t xml:space="preserve">f75198ce-e14b-4b21-88b4-ced2daaca848</t>
  </si>
  <si>
    <t xml:space="preserve">a5dae515-68d5-42e6-91d5-cc9f15295973</t>
  </si>
  <si>
    <t xml:space="preserve">94c777f1-670a-467e-884d-3a693af5a2a2</t>
  </si>
  <si>
    <t xml:space="preserve">{'logo_name': 'US04280A1007.png', 'logo_base_color': '#000000', 'text_color': '#ffffff'}</t>
  </si>
  <si>
    <t xml:space="preserve">RU000A0JQUZ6</t>
  </si>
  <si>
    <t xml:space="preserve">TCS90A0JQUZ6</t>
  </si>
  <si>
    <t xml:space="preserve">RAGR</t>
  </si>
  <si>
    <t xml:space="preserve">0.226000000</t>
  </si>
  <si>
    <t xml:space="preserve">РусАгро</t>
  </si>
  <si>
    <t xml:space="preserve">2.500000000 rub</t>
  </si>
  <si>
    <t xml:space="preserve">9b9a584e-448f-40da-9ba8-353b44ad697a</t>
  </si>
  <si>
    <t xml:space="preserve">adc78cdb-d662-45cd-85d6-f5e605966b9e</t>
  </si>
  <si>
    <t xml:space="preserve">0c0f20b3-82ca-4f0c-afbd-6df987e5ac4e</t>
  </si>
  <si>
    <t xml:space="preserve">{'logo_name': 'US7496552057.png', 'logo_base_color': '#9AA8A8', 'text_color': '#ffffff'}</t>
  </si>
  <si>
    <t xml:space="preserve">US08265T2087</t>
  </si>
  <si>
    <t xml:space="preserve">BBG000BMSRR9</t>
  </si>
  <si>
    <t xml:space="preserve">BSY</t>
  </si>
  <si>
    <t xml:space="preserve">Bentley Systems</t>
  </si>
  <si>
    <t xml:space="preserve">f3626626-1462-4272-b30a-6a75148ff749</t>
  </si>
  <si>
    <t xml:space="preserve">dff2b59c-079a-49db-ae1c-38e82b9ce661</t>
  </si>
  <si>
    <t xml:space="preserve">0fdac763-a535-4f7f-ad05-0911b012c5b5</t>
  </si>
  <si>
    <t xml:space="preserve">{'logo_name': 'US08265T208.png', 'logo_base_color': '#000000', 'text_color': '#ffffff'}</t>
  </si>
  <si>
    <t xml:space="preserve">US69318J1007</t>
  </si>
  <si>
    <t xml:space="preserve">BBG000BX74M4</t>
  </si>
  <si>
    <t xml:space="preserve">CNXN</t>
  </si>
  <si>
    <t xml:space="preserve">PC Connection Inc</t>
  </si>
  <si>
    <t xml:space="preserve">38c24b07-c012-4037-bf3c-e82ad42a53c7</t>
  </si>
  <si>
    <t xml:space="preserve">2f48c5a0-658f-4683-bca3-53021c4c1790</t>
  </si>
  <si>
    <t xml:space="preserve">d0a54ccc-410e-4d4f-ae4d-c80df4e31da6</t>
  </si>
  <si>
    <t xml:space="preserve">{'logo_name': 'US69318J1007.png', 'logo_base_color': '#002C59', 'text_color': '#ffffff'}</t>
  </si>
  <si>
    <t xml:space="preserve">US5355551061</t>
  </si>
  <si>
    <t xml:space="preserve">BBG000FJS1S8</t>
  </si>
  <si>
    <t xml:space="preserve">LNN</t>
  </si>
  <si>
    <t xml:space="preserve">Lindsay Corporation</t>
  </si>
  <si>
    <t xml:space="preserve">53b4b551-3e33-4fa6-b6e1-9d6319f075ce</t>
  </si>
  <si>
    <t xml:space="preserve">79107746-c45c-485e-98e4-b5973accb75b</t>
  </si>
  <si>
    <t xml:space="preserve">f1c64d56-3b09-425b-8fda-dd29fa19bcde</t>
  </si>
  <si>
    <t xml:space="preserve">{'logo_name': 'US5355551061.png', 'logo_base_color': '#E6E0DC', 'text_color': '#000000'}</t>
  </si>
  <si>
    <t xml:space="preserve">US63001N1063</t>
  </si>
  <si>
    <t xml:space="preserve">BBG019Y0WP19</t>
  </si>
  <si>
    <t xml:space="preserve">NATL</t>
  </si>
  <si>
    <t xml:space="preserve">NCR Atleos Corporation</t>
  </si>
  <si>
    <t xml:space="preserve">beeed44f-313b-4b8f-930a-00bfd8eec530</t>
  </si>
  <si>
    <t xml:space="preserve">78d47cb8-a0a6-40be-b225-f9de0c396cfe</t>
  </si>
  <si>
    <t xml:space="preserve">bad5b627-e591-4a3b-9a7b-d7ffff7e3a02</t>
  </si>
  <si>
    <t xml:space="preserve">{'logo_name': 'US63001N1063.png', 'logo_base_color': '#FDFDFF', 'text_color': '#000000'}</t>
  </si>
  <si>
    <t xml:space="preserve">US56418H1005</t>
  </si>
  <si>
    <t xml:space="preserve">BBG000BNMHS4</t>
  </si>
  <si>
    <t xml:space="preserve">MAN</t>
  </si>
  <si>
    <t xml:space="preserve">ManpowerGroup Inc</t>
  </si>
  <si>
    <t xml:space="preserve">5e9a2391-ae69-4991-b54a-52f02e20a5d8</t>
  </si>
  <si>
    <t xml:space="preserve">81760350-c8f9-4109-95a4-6262cffb714c</t>
  </si>
  <si>
    <t xml:space="preserve">efeb1dfa-21cc-4816-b3a1-9636545838c8</t>
  </si>
  <si>
    <t xml:space="preserve">{'logo_name': 'US56418H1005.png', 'logo_base_color': '#000000', 'text_color': '#ffffff'}</t>
  </si>
  <si>
    <t xml:space="preserve">US70450Y1038</t>
  </si>
  <si>
    <t xml:space="preserve">BBG0077VNXV6</t>
  </si>
  <si>
    <t xml:space="preserve">PYPL</t>
  </si>
  <si>
    <t xml:space="preserve">PayPal Holdings</t>
  </si>
  <si>
    <t xml:space="preserve">402bb116-e10c-4bcf-90c7-d80a244ae8f6</t>
  </si>
  <si>
    <t xml:space="preserve">61d4bd84-a421-4738-9a53-719f6afc86cc</t>
  </si>
  <si>
    <t xml:space="preserve">be4f5235-d70b-4106-8c28-11c20df23c2f</t>
  </si>
  <si>
    <t xml:space="preserve">{'logo_name': 'US70450Y1038.png', 'logo_base_color': '#dde0e4', 'text_color': '#000000'}</t>
  </si>
  <si>
    <t xml:space="preserve">US50077B2079</t>
  </si>
  <si>
    <t xml:space="preserve">BBG000C1HQ43</t>
  </si>
  <si>
    <t xml:space="preserve">KTOS</t>
  </si>
  <si>
    <t xml:space="preserve">Kratos Defense &amp; Security Solutions</t>
  </si>
  <si>
    <t xml:space="preserve">753fea7a-d51d-4a1f-ab13-75f98d184cec</t>
  </si>
  <si>
    <t xml:space="preserve">ef707b7b-f704-46fc-8bd1-a332de6f9676</t>
  </si>
  <si>
    <t xml:space="preserve">b325b3de-16ec-4128-a0d1-24e37781c4cd</t>
  </si>
  <si>
    <t xml:space="preserve">{'logo_name': 'US50077B2079.png', 'logo_base_color': '#F7F3CA', 'text_color': '#000000'}</t>
  </si>
  <si>
    <t xml:space="preserve">KYG2177B1014</t>
  </si>
  <si>
    <t xml:space="preserve">BBG007WDD4B5</t>
  </si>
  <si>
    <t xml:space="preserve">1113</t>
  </si>
  <si>
    <t xml:space="preserve">CK Asset Holdings</t>
  </si>
  <si>
    <t xml:space="preserve">704497a1-c90f-47c6-b957-9cd551ede0d8</t>
  </si>
  <si>
    <t xml:space="preserve">eafa6198-7ca8-4fdc-b668-b43d02133d0e</t>
  </si>
  <si>
    <t xml:space="preserve">578af5cc-ba61-4b6a-a31d-9ea4eead2fa7</t>
  </si>
  <si>
    <t xml:space="preserve">{'logo_name': 'KYG2177B1014.png', 'logo_base_color': '#000000', 'text_color': '#ffffff'}</t>
  </si>
  <si>
    <t xml:space="preserve">US91912E1055</t>
  </si>
  <si>
    <t xml:space="preserve">BBG000BN5LG7</t>
  </si>
  <si>
    <t xml:space="preserve">VALE</t>
  </si>
  <si>
    <t xml:space="preserve">Vale SA</t>
  </si>
  <si>
    <t xml:space="preserve">de592b07-c3e1-45f1-8b5d-85ad66052b98</t>
  </si>
  <si>
    <t xml:space="preserve">265cbe86-e199-49a8-adb2-449308877dda</t>
  </si>
  <si>
    <t xml:space="preserve">787da7c4-889c-4d93-b7fc-2d8fcbd136e6</t>
  </si>
  <si>
    <t xml:space="preserve">{'logo_name': 'US91912E1055.png', 'logo_base_color': '#000000', 'text_color': '#ffffff'}</t>
  </si>
  <si>
    <t xml:space="preserve">US89400J1079</t>
  </si>
  <si>
    <t xml:space="preserve">BBG002Q7J5Z1</t>
  </si>
  <si>
    <t xml:space="preserve">TRU</t>
  </si>
  <si>
    <t xml:space="preserve">TransUnion</t>
  </si>
  <si>
    <t xml:space="preserve">5a01f55e-7e54-4e0d-b331-f2ececf0892b</t>
  </si>
  <si>
    <t xml:space="preserve">55397ef4-a63d-454c-b34b-682986388997</t>
  </si>
  <si>
    <t xml:space="preserve">052676e6-37ed-4391-9d8c-2f2369823cb7</t>
  </si>
  <si>
    <t xml:space="preserve">{'logo_name': 'US89400J1079.png', 'logo_base_color': '#01A4C9', 'text_color': '#ffffff'}</t>
  </si>
  <si>
    <t xml:space="preserve">CNE100002375</t>
  </si>
  <si>
    <t xml:space="preserve">BBG00BGJYS07</t>
  </si>
  <si>
    <t xml:space="preserve">6865</t>
  </si>
  <si>
    <t xml:space="preserve">Flat Glass Group</t>
  </si>
  <si>
    <t xml:space="preserve">0.250000000 cny</t>
  </si>
  <si>
    <t xml:space="preserve">c0f504e8-605b-4f6f-b511-6f76edc10598</t>
  </si>
  <si>
    <t xml:space="preserve">60364a35-fe8f-4429-877f-d4f3f151827e</t>
  </si>
  <si>
    <t xml:space="preserve">ae57c267-665e-4ddf-9eb6-c86b32495781</t>
  </si>
  <si>
    <t xml:space="preserve">{'logo_name': 'CNE100002375.png', 'logo_base_color': '#000000', 'text_color': '#ffffff'}</t>
  </si>
  <si>
    <t xml:space="preserve">US8425871071</t>
  </si>
  <si>
    <t xml:space="preserve">BBG000BT9DW0</t>
  </si>
  <si>
    <t xml:space="preserve">SO</t>
  </si>
  <si>
    <t xml:space="preserve">Southern</t>
  </si>
  <si>
    <t xml:space="preserve">5.0 usd</t>
  </si>
  <si>
    <t xml:space="preserve">ace316bc-106f-4bec-8f41-23f04c955519</t>
  </si>
  <si>
    <t xml:space="preserve">d734fb45-d6f4-4971-89b8-22f2abf15b5a</t>
  </si>
  <si>
    <t xml:space="preserve">7a254f61-186c-4426-b0e1-ea0240b3d536</t>
  </si>
  <si>
    <t xml:space="preserve">{'logo_name': 'US8425871071.png', 'logo_base_color': '#02BDF2', 'text_color': '#ffffff'}</t>
  </si>
  <si>
    <t xml:space="preserve">US3463751087</t>
  </si>
  <si>
    <t xml:space="preserve">BBG000D1Y3P1</t>
  </si>
  <si>
    <t xml:space="preserve">FORM</t>
  </si>
  <si>
    <t xml:space="preserve">FormFactor Inc</t>
  </si>
  <si>
    <t xml:space="preserve">c69f7d38-a9b4-46e8-b4eb-15cc953d5887</t>
  </si>
  <si>
    <t xml:space="preserve">3707b970-314f-4f07-9b58-ba77b9e73837</t>
  </si>
  <si>
    <t xml:space="preserve">53cc35fb-7ee7-4b0f-9358-7bdf15b13da0</t>
  </si>
  <si>
    <t xml:space="preserve">{'logo_name': 'US3463751087.png', 'logo_base_color': '#000000', 'text_color': '#ffffff'}</t>
  </si>
  <si>
    <t xml:space="preserve">CA87241L1094</t>
  </si>
  <si>
    <t xml:space="preserve">BBG000HJS1F0</t>
  </si>
  <si>
    <t xml:space="preserve">TFII</t>
  </si>
  <si>
    <t xml:space="preserve">TFI International</t>
  </si>
  <si>
    <t xml:space="preserve">c41a88b1-dbba-4a7e-b086-f75fd76e2ab0</t>
  </si>
  <si>
    <t xml:space="preserve">859f8397-7056-4a7b-9c3f-4adfaf36e2c6</t>
  </si>
  <si>
    <t xml:space="preserve">e108ac34-c333-4d82-bfcb-13f7ec0d0e25</t>
  </si>
  <si>
    <t xml:space="preserve">{'logo_name': 'CA87241L1094.png', 'logo_base_color': '#000000', 'text_color': '#ffffff'}</t>
  </si>
  <si>
    <t xml:space="preserve">US2561631068</t>
  </si>
  <si>
    <t xml:space="preserve">BBG000N7KJX8</t>
  </si>
  <si>
    <t xml:space="preserve">DOCU</t>
  </si>
  <si>
    <t xml:space="preserve">DocuSign Inc</t>
  </si>
  <si>
    <t xml:space="preserve">1f1deb22-135e-4e1a-ae5b-bd3df68185ed</t>
  </si>
  <si>
    <t xml:space="preserve">32395927-adc9-4b6d-80c4-bc792d32797f</t>
  </si>
  <si>
    <t xml:space="preserve">cdb32871-3dd4-4df0-b0d5-e0f51ec9b368</t>
  </si>
  <si>
    <t xml:space="preserve">{'logo_name': 'US2561631068.png', 'logo_base_color': '#000000', 'text_color': '#ffffff'}</t>
  </si>
  <si>
    <t xml:space="preserve">KYG960071028</t>
  </si>
  <si>
    <t xml:space="preserve">BBG00699M8Q7</t>
  </si>
  <si>
    <t xml:space="preserve">288</t>
  </si>
  <si>
    <t xml:space="preserve">WH Group</t>
  </si>
  <si>
    <t xml:space="preserve">b7ed7ac7-721c-49ec-9c5a-b8ff82688ccc</t>
  </si>
  <si>
    <t xml:space="preserve">5e8ecc3c-cbbd-4fcc-9f92-0d53e73f118a</t>
  </si>
  <si>
    <t xml:space="preserve">e185ce4f-e308-4c5d-91b5-2b9cde18a0f0</t>
  </si>
  <si>
    <t xml:space="preserve">{'logo_name': 'KYG960071028.png', 'logo_base_color': '#000000', 'text_color': '#ffffff'}</t>
  </si>
  <si>
    <t xml:space="preserve">US11135F1012</t>
  </si>
  <si>
    <t xml:space="preserve">BBG00KHY5S69</t>
  </si>
  <si>
    <t xml:space="preserve">AVGO</t>
  </si>
  <si>
    <t xml:space="preserve">Broadcom</t>
  </si>
  <si>
    <t xml:space="preserve">f14568bd-2280-41c3-a78a-05c2f3336a75</t>
  </si>
  <si>
    <t xml:space="preserve">e3557a3e-a823-40f2-8b70-e6c08843baa1</t>
  </si>
  <si>
    <t xml:space="preserve">c34b5d9d-010f-429d-a14d-b8cd25fe2c02</t>
  </si>
  <si>
    <t xml:space="preserve">{'logo_name': 'SG9999014823.png', 'logo_base_color': '#E31E25', 'text_color': '#ffffff'}</t>
  </si>
  <si>
    <t xml:space="preserve">US92835K1034</t>
  </si>
  <si>
    <t xml:space="preserve">BBG000PRQ0V9</t>
  </si>
  <si>
    <t xml:space="preserve">VPG</t>
  </si>
  <si>
    <t xml:space="preserve">Vishay Precision Group Inc</t>
  </si>
  <si>
    <t xml:space="preserve">5b63d40c-37d4-43da-9cfa-76352c006f32</t>
  </si>
  <si>
    <t xml:space="preserve">8e341376-fa44-46f3-9a58-0d537f6689c7</t>
  </si>
  <si>
    <t xml:space="preserve">91608d94-8d27-428d-88cf-e8a590b396c4</t>
  </si>
  <si>
    <t xml:space="preserve">{'logo_name': 'US92835K1034.png', 'logo_base_color': '#02AFFC', 'text_color': '#ffffff'}</t>
  </si>
  <si>
    <t xml:space="preserve">US5324571083</t>
  </si>
  <si>
    <t xml:space="preserve">BBG000BNBDC2</t>
  </si>
  <si>
    <t xml:space="preserve">LLY</t>
  </si>
  <si>
    <t xml:space="preserve">Eli Lilly &amp; Co</t>
  </si>
  <si>
    <t xml:space="preserve">e9c1d825-56b5-44d0-b7c6-ad8969946d21</t>
  </si>
  <si>
    <t xml:space="preserve">1b5d5856-99db-4ec3-8904-ea4834e05638</t>
  </si>
  <si>
    <t xml:space="preserve">afe2dd51-9d0b-494c-89fe-12c4edd549d7</t>
  </si>
  <si>
    <t xml:space="preserve">{'logo_name': 'US5324571083.png', 'logo_base_color': '#EC1D23', 'text_color': '#ffffff'}</t>
  </si>
  <si>
    <t xml:space="preserve">KYG4290A1013</t>
  </si>
  <si>
    <t xml:space="preserve">BBG00LWM0XR7</t>
  </si>
  <si>
    <t xml:space="preserve">6862</t>
  </si>
  <si>
    <t xml:space="preserve">Haidilao</t>
  </si>
  <si>
    <t xml:space="preserve">0.5000 usd</t>
  </si>
  <si>
    <t xml:space="preserve">567e69bc-93f3-4379-ae77-a7237852aa2d</t>
  </si>
  <si>
    <t xml:space="preserve">e04e47e3-11fe-44fa-9298-9a16736593e4</t>
  </si>
  <si>
    <t xml:space="preserve">abb779f1-66fa-445c-aff9-db2227be42a2</t>
  </si>
  <si>
    <t xml:space="preserve">{'logo_name': 'KYG4290A1013.png', 'logo_base_color': '#000000', 'text_color': '#ffffff'}</t>
  </si>
  <si>
    <t xml:space="preserve">BBG000RTHVK7</t>
  </si>
  <si>
    <t xml:space="preserve">Группа Черкизово</t>
  </si>
  <si>
    <t xml:space="preserve">1.0</t>
  </si>
  <si>
    <t xml:space="preserve">231e5e27-9956-47e7-ad50-6e802e4a92ed</t>
  </si>
  <si>
    <t xml:space="preserve">86e2defb-6f3e-4556-812f-7c79136c80c2</t>
  </si>
  <si>
    <t xml:space="preserve">525ea1a3-e44e-4a99-baab-7f71e70a604a</t>
  </si>
  <si>
    <t xml:space="preserve">{'logo_name': 'RU000A0JL4R1.png', 'logo_base_color': '#DE032F', 'text_color': '#ffffff'}</t>
  </si>
  <si>
    <t xml:space="preserve">KYG6525F1028</t>
  </si>
  <si>
    <t xml:space="preserve">BBG015PB0HH9</t>
  </si>
  <si>
    <t xml:space="preserve">9866</t>
  </si>
  <si>
    <t xml:space="preserve">NIO Inc</t>
  </si>
  <si>
    <t xml:space="preserve">0.250000 usd</t>
  </si>
  <si>
    <t xml:space="preserve">208041c9-606f-45fa-abee-2a21936b4260</t>
  </si>
  <si>
    <t xml:space="preserve">3170b471-c864-42ef-9dc8-82b6a6f14980</t>
  </si>
  <si>
    <t xml:space="preserve">ea55c98d-53b5-4ec5-9b09-e30552bf96c2</t>
  </si>
  <si>
    <t xml:space="preserve">{'logo_name': 'US62914V1061.png', 'logo_base_color': '#000000', 'text_color': '#ffffff'}</t>
  </si>
  <si>
    <t xml:space="preserve">US4576693075</t>
  </si>
  <si>
    <t xml:space="preserve">BBG000BWM5P3</t>
  </si>
  <si>
    <t xml:space="preserve">INSM</t>
  </si>
  <si>
    <t xml:space="preserve">Insmed</t>
  </si>
  <si>
    <t xml:space="preserve">40fd2ca2-3019-46b7-912e-d4eb15e1958c</t>
  </si>
  <si>
    <t xml:space="preserve">f833f342-cc0e-4d40-b749-bbb20137ebe3</t>
  </si>
  <si>
    <t xml:space="preserve">33a6d2c3-3bea-4f74-ac79-dfd9960fc5be</t>
  </si>
  <si>
    <t xml:space="preserve">{'logo_name': 'US4576693075.png', 'logo_base_color': '#000000', 'text_color': '#ffffff'}</t>
  </si>
  <si>
    <t xml:space="preserve">TCS90A0JVBT9</t>
  </si>
  <si>
    <t xml:space="preserve">0.450000000</t>
  </si>
  <si>
    <t xml:space="preserve">0.350000000</t>
  </si>
  <si>
    <t xml:space="preserve">ОВК</t>
  </si>
  <si>
    <t xml:space="preserve">17017bf0-ed5c-47be-8fae-c0cedbfabe32</t>
  </si>
  <si>
    <t xml:space="preserve">c32e4e2f-bbe9-46b8-8376-6aebe12743ac</t>
  </si>
  <si>
    <t xml:space="preserve">3b1e4438-02bf-49c7-bb0d-31919a8f211f</t>
  </si>
  <si>
    <t xml:space="preserve">{'logo_name': 'RU000A0JVBT9.png', 'logo_base_color': '#C9C9C9', 'text_color': '#000000'}</t>
  </si>
  <si>
    <t xml:space="preserve">US3793782018</t>
  </si>
  <si>
    <t xml:space="preserve">BBG004HXD0G8</t>
  </si>
  <si>
    <t xml:space="preserve">GNL</t>
  </si>
  <si>
    <t xml:space="preserve">Global Net Lease REIT</t>
  </si>
  <si>
    <t xml:space="preserve">1c250e76-9c13-4ccd-8d05-a9707c2f1602</t>
  </si>
  <si>
    <t xml:space="preserve">926803e4-b9e3-4485-969c-81f1542ebe96</t>
  </si>
  <si>
    <t xml:space="preserve">8fc9730e-e1a0-4ff2-8b75-93e2c8730550</t>
  </si>
  <si>
    <t xml:space="preserve">{'logo_name': 'US3793782018.png', 'logo_base_color': '#000000', 'text_color': '#ffffff'}</t>
  </si>
  <si>
    <t xml:space="preserve">US3596161097</t>
  </si>
  <si>
    <t xml:space="preserve">BBG00DDY1RK9</t>
  </si>
  <si>
    <t xml:space="preserve">FULC</t>
  </si>
  <si>
    <t xml:space="preserve">Fulcrum Therapeutics</t>
  </si>
  <si>
    <t xml:space="preserve">a56d4032-7188-4a98-9d7c-3e59c203c40a</t>
  </si>
  <si>
    <t xml:space="preserve">5d93c1f9-2541-4527-b5b1-fc79e678b315</t>
  </si>
  <si>
    <t xml:space="preserve">a6d5d4db-15d7-4397-b222-c355ecac39c9</t>
  </si>
  <si>
    <t xml:space="preserve">{'logo_name': 'US3596161097.png', 'logo_base_color': '#000000', 'text_color': '#ffffff'}</t>
  </si>
  <si>
    <t xml:space="preserve">US15677J1088</t>
  </si>
  <si>
    <t xml:space="preserve">TCS5677J1088</t>
  </si>
  <si>
    <t xml:space="preserve">DAY</t>
  </si>
  <si>
    <t xml:space="preserve">Dayforce, Inc.</t>
  </si>
  <si>
    <t xml:space="preserve">f096f7a9-f0d5-4b28-a4ff-1a4a34d84fe9</t>
  </si>
  <si>
    <t xml:space="preserve">64f2a1ef-b42e-427d-a03e-85a96a10687b</t>
  </si>
  <si>
    <t xml:space="preserve">10187705-51ed-41ad-bf84-3ea9828bf7f4</t>
  </si>
  <si>
    <t xml:space="preserve">{'logo_name': 'dayforce.png', 'logo_base_color': '#FDFDFF', 'text_color': '#000000'}</t>
  </si>
  <si>
    <t xml:space="preserve">US1912161007</t>
  </si>
  <si>
    <t xml:space="preserve">BBG000BMX289</t>
  </si>
  <si>
    <t xml:space="preserve">KO</t>
  </si>
  <si>
    <t xml:space="preserve">COCA-COLA</t>
  </si>
  <si>
    <t xml:space="preserve">cc54fe32-a3cd-4ec9-b21b-6038b6f6a522</t>
  </si>
  <si>
    <t xml:space="preserve">bc54b062-899d-4ab5-af09-57a32ec7f56e</t>
  </si>
  <si>
    <t xml:space="preserve">895d6e02-a69f-4ded-b597-fbd70ef09528</t>
  </si>
  <si>
    <t xml:space="preserve">{'logo_name': 'US1912161007.png', 'logo_base_color': '#f10c1e', 'text_color': '#ffffff'}</t>
  </si>
  <si>
    <t xml:space="preserve">US0327241065</t>
  </si>
  <si>
    <t xml:space="preserve">BBG0026ZDHR0</t>
  </si>
  <si>
    <t xml:space="preserve">ANAB</t>
  </si>
  <si>
    <t xml:space="preserve">AnaptysBio Inc</t>
  </si>
  <si>
    <t xml:space="preserve">bf341bb3-db3d-43fe-b844-b934a24828ef</t>
  </si>
  <si>
    <t xml:space="preserve">5b1295bc-b0fb-4a18-a17d-c08ecc8c224a</t>
  </si>
  <si>
    <t xml:space="preserve">1881b87a-2401-468c-a1af-8ef683fcbb32</t>
  </si>
  <si>
    <t xml:space="preserve">{'logo_name': 'US0327241065.png', 'logo_base_color': '#F7EFE1', 'text_color': '#000000'}</t>
  </si>
  <si>
    <t xml:space="preserve">US8175651046</t>
  </si>
  <si>
    <t xml:space="preserve">BBG000BTHH16</t>
  </si>
  <si>
    <t xml:space="preserve">SCI</t>
  </si>
  <si>
    <t xml:space="preserve">Service Corp International/US</t>
  </si>
  <si>
    <t xml:space="preserve">b7828902-f5bd-4811-b8f8-072535e7d7fe</t>
  </si>
  <si>
    <t xml:space="preserve">290929af-1d32-4618-9dd6-9afc473e0d3f</t>
  </si>
  <si>
    <t xml:space="preserve">d6ee6cef-14ef-4696-9552-188c44f95983</t>
  </si>
  <si>
    <t xml:space="preserve">{'logo_name': 'US8175651046.png', 'logo_base_color': '#181818', 'text_color': '#ffffff'}</t>
  </si>
  <si>
    <t xml:space="preserve">US31620R3030</t>
  </si>
  <si>
    <t xml:space="preserve">BBG006N7S6K9</t>
  </si>
  <si>
    <t xml:space="preserve">FNF</t>
  </si>
  <si>
    <t xml:space="preserve">Fidelity National Financial, Inc.</t>
  </si>
  <si>
    <t xml:space="preserve">4ea5c068-177a-4a49-af39-264b09283031</t>
  </si>
  <si>
    <t xml:space="preserve">6b1e613f-a143-4ef2-8004-d0e7c70489f3</t>
  </si>
  <si>
    <t xml:space="preserve">07670dce-891a-4c1f-b968-dc30775fa14d</t>
  </si>
  <si>
    <t xml:space="preserve">{'logo_name': 'US31620R3030.png', 'logo_base_color': '#000000', 'text_color': '#ffffff'}</t>
  </si>
  <si>
    <t xml:space="preserve">BBG004S681M2</t>
  </si>
  <si>
    <t xml:space="preserve">0.231400000</t>
  </si>
  <si>
    <t xml:space="preserve">0.205800000</t>
  </si>
  <si>
    <t xml:space="preserve">Сургутнефтегаз - привилегированные акции</t>
  </si>
  <si>
    <t xml:space="preserve">a797f14a-8513-4b84-b15e-a3b98dc4cc00</t>
  </si>
  <si>
    <t xml:space="preserve">178797ec-6065-4b32-b6ba-a79a54bc1479</t>
  </si>
  <si>
    <t xml:space="preserve">bd87fa5d-22ca-447c-9c53-538631a67f40</t>
  </si>
  <si>
    <t xml:space="preserve">{'logo_name': 'RU0008926258.png', 'logo_base_color': '#dde0e4', 'text_color': '#000000'}</t>
  </si>
  <si>
    <t xml:space="preserve">US65339F1012</t>
  </si>
  <si>
    <t xml:space="preserve">BBG000BJSBJ0</t>
  </si>
  <si>
    <t xml:space="preserve">NEE</t>
  </si>
  <si>
    <t xml:space="preserve">NextEra Energy</t>
  </si>
  <si>
    <t xml:space="preserve">8cd190aa-5005-4773-8722-1b8f4c0eb805</t>
  </si>
  <si>
    <t xml:space="preserve">d54296f2-4312-44db-93f1-7056ea46a6a2</t>
  </si>
  <si>
    <t xml:space="preserve">90080ec4-58cc-47e6-9cd2-2981a5782372</t>
  </si>
  <si>
    <t xml:space="preserve">{'logo_name': 'US65339F1012.png', 'logo_base_color': '#82BA31', 'text_color': '#ffffff'}</t>
  </si>
  <si>
    <t xml:space="preserve">KYG217651051</t>
  </si>
  <si>
    <t xml:space="preserve">BBG0087DLDQ6</t>
  </si>
  <si>
    <t xml:space="preserve">1</t>
  </si>
  <si>
    <t xml:space="preserve">CK Hutchison Holdings</t>
  </si>
  <si>
    <t xml:space="preserve">0e2412d4-2b57-46e7-a8b8-408c9fec6bc9</t>
  </si>
  <si>
    <t xml:space="preserve">6fe14e64-b8b4-4819-96f1-92234d18e63c</t>
  </si>
  <si>
    <t xml:space="preserve">4e930f37-e616-475d-8009-c665487d997e</t>
  </si>
  <si>
    <t xml:space="preserve">{'logo_name': 'KYG217651051.png', 'logo_base_color': '#000000', 'text_color': '#ffffff'}</t>
  </si>
  <si>
    <t xml:space="preserve">JE00BYSS4X48</t>
  </si>
  <si>
    <t xml:space="preserve">BBG009XW8PY2</t>
  </si>
  <si>
    <t xml:space="preserve">NVCR</t>
  </si>
  <si>
    <t xml:space="preserve">NovoCure Limited</t>
  </si>
  <si>
    <t xml:space="preserve">9c97818e-9402-492a-8d3f-f450f666e5ea</t>
  </si>
  <si>
    <t xml:space="preserve">6897d10f-18be-4c2a-aae2-e32735fbd96e</t>
  </si>
  <si>
    <t xml:space="preserve">9b9f5bcd-616c-455f-b5e8-4742118cf829</t>
  </si>
  <si>
    <t xml:space="preserve">{'logo_name': 'JE00BYSS4X48.png', 'logo_base_color': '#000000', 'text_color': '#ffffff'}</t>
  </si>
  <si>
    <t xml:space="preserve">US70438V1061</t>
  </si>
  <si>
    <t xml:space="preserve">BBG006598YS8</t>
  </si>
  <si>
    <t xml:space="preserve">PCTY</t>
  </si>
  <si>
    <t xml:space="preserve">Paylocity Holding Corp</t>
  </si>
  <si>
    <t xml:space="preserve">514906ad-ddb8-4b57-977b-4c5a2694daed</t>
  </si>
  <si>
    <t xml:space="preserve">8c6bb4b2-0883-4231-86cb-7af4555d95c3</t>
  </si>
  <si>
    <t xml:space="preserve">dff4fe6a-0b9f-4b07-a6d1-f5f8fd91928f</t>
  </si>
  <si>
    <t xml:space="preserve">{'logo_name': 'US70438V1061.png', 'logo_base_color': '#000000', 'text_color': '#ffffff'}</t>
  </si>
  <si>
    <t xml:space="preserve">US29977A1051</t>
  </si>
  <si>
    <t xml:space="preserve">BBG000BP30Y0</t>
  </si>
  <si>
    <t xml:space="preserve">EVR</t>
  </si>
  <si>
    <t xml:space="preserve">Evercore</t>
  </si>
  <si>
    <t xml:space="preserve">7eaba6f8-0e15-452a-b3a5-eb66989b72a4</t>
  </si>
  <si>
    <t xml:space="preserve">824fc01d-e18a-49f7-85dc-9d91b9c46caf</t>
  </si>
  <si>
    <t xml:space="preserve">4448a475-74e7-4ad8-9382-ace8add12711</t>
  </si>
  <si>
    <t xml:space="preserve">{'logo_name': 'US29977A1051.png', 'logo_base_color': '#000000', 'text_color': '#ffffff'}</t>
  </si>
  <si>
    <t xml:space="preserve">US62855J1043</t>
  </si>
  <si>
    <t xml:space="preserve">BBG000D9H9F1</t>
  </si>
  <si>
    <t xml:space="preserve">MYGN</t>
  </si>
  <si>
    <t xml:space="preserve">Myriad Genetics Inc</t>
  </si>
  <si>
    <t xml:space="preserve">990503c7-b824-46ed-b173-abde34337aef</t>
  </si>
  <si>
    <t xml:space="preserve">8344a2c4-3de9-4c02-bdcc-e2ea8a42c03b</t>
  </si>
  <si>
    <t xml:space="preserve">4497e1b6-0c0f-497a-acef-cf2ca5ee284e</t>
  </si>
  <si>
    <t xml:space="preserve">{'logo_name': 'US62855J1043.png', 'logo_base_color': '#000000', 'text_color': '#ffffff'}</t>
  </si>
  <si>
    <t xml:space="preserve">US8793691069</t>
  </si>
  <si>
    <t xml:space="preserve">BBG000BV59Y6</t>
  </si>
  <si>
    <t xml:space="preserve">TFX</t>
  </si>
  <si>
    <t xml:space="preserve">Teleflex Inc</t>
  </si>
  <si>
    <t xml:space="preserve">4dd2b835-fc57-446d-a3d3-ffc8e9400d47</t>
  </si>
  <si>
    <t xml:space="preserve">043cb872-8db8-4695-8535-11abdfea1c02</t>
  </si>
  <si>
    <t xml:space="preserve">37853b97-fbb7-4083-8d01-bd46a68aa801</t>
  </si>
  <si>
    <t xml:space="preserve">{'logo_name': 'US8793691069.png', 'logo_base_color': '#033579', 'text_color': '#ffffff'}</t>
  </si>
  <si>
    <t xml:space="preserve">US03769M1062</t>
  </si>
  <si>
    <t xml:space="preserve">BBG00ZNLTFK3</t>
  </si>
  <si>
    <t xml:space="preserve">APO</t>
  </si>
  <si>
    <t xml:space="preserve">Apollo Global Management</t>
  </si>
  <si>
    <t xml:space="preserve">d9462ade-6d53-4a67-b224-f09437c4813b</t>
  </si>
  <si>
    <t xml:space="preserve">33df5910-6033-4c06-84e3-8155050faed2</t>
  </si>
  <si>
    <t xml:space="preserve">0e646750-bd0d-45a1-bc05-3946a945b8dd</t>
  </si>
  <si>
    <t xml:space="preserve">{'logo_name': 'US0376123065.png', 'logo_base_color': '#f5f5f5', 'text_color': '#000000'}</t>
  </si>
  <si>
    <t xml:space="preserve">US30063P1057</t>
  </si>
  <si>
    <t xml:space="preserve">BBG000CWL0F5</t>
  </si>
  <si>
    <t xml:space="preserve">EXAS</t>
  </si>
  <si>
    <t xml:space="preserve">Exact Sciences Corp</t>
  </si>
  <si>
    <t xml:space="preserve">f60cad71-6365-4264-9cd5-ef9ee6966ff1</t>
  </si>
  <si>
    <t xml:space="preserve">e6057e42-27a0-4a92-afcd-a02a6117f5c9</t>
  </si>
  <si>
    <t xml:space="preserve">ab0eb0e5-cc82-4119-bcd4-52a6582158a1</t>
  </si>
  <si>
    <t xml:space="preserve">{'logo_name': 'US30063P1057.png', 'logo_base_color': '#000000', 'text_color': '#ffffff'}</t>
  </si>
  <si>
    <t xml:space="preserve">US88025U1097</t>
  </si>
  <si>
    <t xml:space="preserve">BBG007WX14X0</t>
  </si>
  <si>
    <t xml:space="preserve">TXG</t>
  </si>
  <si>
    <t xml:space="preserve">10X Genomics Inc</t>
  </si>
  <si>
    <t xml:space="preserve">53fff1be-7e14-4846-a6fb-4afe825d5b64</t>
  </si>
  <si>
    <t xml:space="preserve">d3c291a2-514d-4f79-b3a5-22e85ed6e80c</t>
  </si>
  <si>
    <t xml:space="preserve">c739cf9a-7c84-4efa-8cde-f8b9c68231b7</t>
  </si>
  <si>
    <t xml:space="preserve">{'logo_name': 'US88025U1097.png', 'logo_base_color': '#0a4caf', 'text_color': '#ffffff'}</t>
  </si>
  <si>
    <t xml:space="preserve">US82489W1071</t>
  </si>
  <si>
    <t xml:space="preserve">BBG00YQ82275</t>
  </si>
  <si>
    <t xml:space="preserve">SHLS</t>
  </si>
  <si>
    <t xml:space="preserve">Shoals Technologies Group, Inc.</t>
  </si>
  <si>
    <t xml:space="preserve">10f0c1f2-2433-48b4-a64f-33e33356a096</t>
  </si>
  <si>
    <t xml:space="preserve">befa3748-6cb1-4d0b-a11c-2cc7a1254c39</t>
  </si>
  <si>
    <t xml:space="preserve">cc86b4c3-ced5-4221-9f96-71820820ce12</t>
  </si>
  <si>
    <t xml:space="preserve">{'logo_name': 'US82489W1071.png', 'logo_base_color': '#000000', 'text_color': '#ffffff'}</t>
  </si>
  <si>
    <t xml:space="preserve">US3142111034</t>
  </si>
  <si>
    <t xml:space="preserve">BBG000BP0929</t>
  </si>
  <si>
    <t xml:space="preserve">FHI</t>
  </si>
  <si>
    <t xml:space="preserve">Federated Hermes</t>
  </si>
  <si>
    <t xml:space="preserve">89fc0889-a263-449c-bd49-6cb4ef892f49</t>
  </si>
  <si>
    <t xml:space="preserve">e7ec1812-c004-4c4a-bf53-8a5050ec296a</t>
  </si>
  <si>
    <t xml:space="preserve">c3b5b172-030e-4413-ae6e-7206b5c64b05</t>
  </si>
  <si>
    <t xml:space="preserve">{'logo_name': 'US3142111034.png', 'logo_base_color': '#000000', 'text_color': '#ffffff'}</t>
  </si>
  <si>
    <t xml:space="preserve">US29260V1052</t>
  </si>
  <si>
    <t xml:space="preserve">BBG00LBLBBJ7</t>
  </si>
  <si>
    <t xml:space="preserve">DAVA</t>
  </si>
  <si>
    <t xml:space="preserve">Endava АДР</t>
  </si>
  <si>
    <t xml:space="preserve">155632eb-0ba7-4b84-91dc-a69319f01722</t>
  </si>
  <si>
    <t xml:space="preserve">048db192-773b-4b0b-8cc3-b53c243d9ea7</t>
  </si>
  <si>
    <t xml:space="preserve">75069981-569f-4145-b523-c7250d59eaec</t>
  </si>
  <si>
    <t xml:space="preserve">{'logo_name': 'US29260V1052.png', 'logo_base_color': '#000000', 'text_color': '#ffffff'}</t>
  </si>
  <si>
    <t xml:space="preserve">US58463J3041</t>
  </si>
  <si>
    <t xml:space="preserve">BBG000BGRB25</t>
  </si>
  <si>
    <t xml:space="preserve">MPW</t>
  </si>
  <si>
    <t xml:space="preserve">Medical Properties REIT</t>
  </si>
  <si>
    <t xml:space="preserve">b8d98389-2565-4792-838e-18e20a0a4cda</t>
  </si>
  <si>
    <t xml:space="preserve">94f2b6b5-549a-4b17-bba5-af4d1b22c703</t>
  </si>
  <si>
    <t xml:space="preserve">96caa2ed-880d-43a6-9a9a-a7fb621162c1</t>
  </si>
  <si>
    <t xml:space="preserve">{'logo_name': 'US58463J3041.png', 'logo_base_color': '#00573C', 'text_color': '#ffffff'}</t>
  </si>
  <si>
    <t xml:space="preserve">US9224751084</t>
  </si>
  <si>
    <t xml:space="preserve">BBG001CGB489</t>
  </si>
  <si>
    <t xml:space="preserve">VEEV</t>
  </si>
  <si>
    <t xml:space="preserve">Veeva Systems Inc</t>
  </si>
  <si>
    <t xml:space="preserve">f72fdb53-533f-4dba-91e8-c476807be0a6</t>
  </si>
  <si>
    <t xml:space="preserve">9c1e2d18-254a-412c-b7d9-1c8b0261dd19</t>
  </si>
  <si>
    <t xml:space="preserve">d4959ce3-876c-476e-9554-8e01cecb9377</t>
  </si>
  <si>
    <t xml:space="preserve">{'logo_name': 'US9224751084.png', 'logo_base_color': '#F89C27', 'text_color': '#ffffff'}</t>
  </si>
  <si>
    <t xml:space="preserve">US17243V1026</t>
  </si>
  <si>
    <t xml:space="preserve">BBG000QDVR53</t>
  </si>
  <si>
    <t xml:space="preserve">CNK</t>
  </si>
  <si>
    <t xml:space="preserve">Cinemark Holdings Inc</t>
  </si>
  <si>
    <t xml:space="preserve">ba9d4bbe-ea29-4ad3-a617-159cc97a03bd</t>
  </si>
  <si>
    <t xml:space="preserve">5c3d56e5-1e55-4264-8242-4d94922482b7</t>
  </si>
  <si>
    <t xml:space="preserve">3b7d1ae9-0783-44a6-88ce-cc345f3bc20e</t>
  </si>
  <si>
    <t xml:space="preserve">{'logo_name': 'US17243V1026.png', 'logo_base_color': '#B5121A', 'text_color': '#ffffff'}</t>
  </si>
  <si>
    <t xml:space="preserve">US5006311063</t>
  </si>
  <si>
    <t xml:space="preserve">BBG000BCWG90</t>
  </si>
  <si>
    <t xml:space="preserve">KEP</t>
  </si>
  <si>
    <t xml:space="preserve">Korea Electric Power</t>
  </si>
  <si>
    <t xml:space="preserve">KR</t>
  </si>
  <si>
    <t xml:space="preserve">Республика Корея</t>
  </si>
  <si>
    <t xml:space="preserve">d2d2c267-132c-412d-b2c0-f61b2dba7136</t>
  </si>
  <si>
    <t xml:space="preserve">93b4bee0-b143-4a97-8fe3-e1c9bf05ade5</t>
  </si>
  <si>
    <t xml:space="preserve">cce7b9b1-1774-4056-b7ad-04eb88b8c74c</t>
  </si>
  <si>
    <t xml:space="preserve">{'logo_name': 'US5006311063.png', 'logo_base_color': '#e31e24', 'text_color': '#ffffff'}</t>
  </si>
  <si>
    <t xml:space="preserve">US8190471016</t>
  </si>
  <si>
    <t xml:space="preserve">BBG0063GCHH8</t>
  </si>
  <si>
    <t xml:space="preserve">SHAK</t>
  </si>
  <si>
    <t xml:space="preserve">Shake Shack Inc</t>
  </si>
  <si>
    <t xml:space="preserve">5cf6d141-80bd-4759-9ff5-0ba4d3ac6183</t>
  </si>
  <si>
    <t xml:space="preserve">af6cd789-3e00-41d0-b37f-df59b5267b34</t>
  </si>
  <si>
    <t xml:space="preserve">a62b0645-3a6c-4933-985e-aa0f1c66ffcf</t>
  </si>
  <si>
    <t xml:space="preserve">{'logo_name': 'US8190471016.png', 'logo_base_color': '#000000', 'text_color': '#ffffff'}</t>
  </si>
  <si>
    <t xml:space="preserve">US91680M1071</t>
  </si>
  <si>
    <t xml:space="preserve">BBG00PKCBY53</t>
  </si>
  <si>
    <t xml:space="preserve">UPST</t>
  </si>
  <si>
    <t xml:space="preserve">Upstart Holdings</t>
  </si>
  <si>
    <t xml:space="preserve">3f427652-92cc-47c8-bd1d-c398d0dc79b4</t>
  </si>
  <si>
    <t xml:space="preserve">f27af823-82bc-4ac5-ac9f-e77bd46b1d88</t>
  </si>
  <si>
    <t xml:space="preserve">acb62a7f-2e26-4e2c-9bf3-3b9ada594bb9</t>
  </si>
  <si>
    <t xml:space="preserve">{'logo_name': 'US91680M1071.png', 'logo_base_color': '#000000', 'text_color': '#ffffff'}</t>
  </si>
  <si>
    <t xml:space="preserve">US68389X1054</t>
  </si>
  <si>
    <t xml:space="preserve">BBG000BQLTW7</t>
  </si>
  <si>
    <t xml:space="preserve">ORCL</t>
  </si>
  <si>
    <t xml:space="preserve">Oracle</t>
  </si>
  <si>
    <t xml:space="preserve">1afe8f14-7dbe-4ccf-bae2-d9825a21d668</t>
  </si>
  <si>
    <t xml:space="preserve">f3378a21-2f4b-4540-bdcb-6f22a4198b2d</t>
  </si>
  <si>
    <t xml:space="preserve">32af8ed4-1784-4a46-adf1-ec55c63021cb</t>
  </si>
  <si>
    <t xml:space="preserve">{'logo_name': 'US68389X1054.png', 'logo_base_color': '#ff0000', 'text_color': '#ffffff'}</t>
  </si>
  <si>
    <t xml:space="preserve">US8299331004</t>
  </si>
  <si>
    <t xml:space="preserve">TCS299331004</t>
  </si>
  <si>
    <t xml:space="preserve">SIRI</t>
  </si>
  <si>
    <t xml:space="preserve">Sirius XM Holdings Inc</t>
  </si>
  <si>
    <t xml:space="preserve">395f918d-a737-4a2c-abd7-9be21a41f9a0</t>
  </si>
  <si>
    <t xml:space="preserve">26547107-571e-4674-84e3-4aa8116c069e</t>
  </si>
  <si>
    <t xml:space="preserve">f8538d5a-1d66-4902-b032-accb8d633c84</t>
  </si>
  <si>
    <t xml:space="preserve">{'logo_name': 'US82968B1035.png', 'logo_base_color': '#015382', 'text_color': '#ffffff'}</t>
  </si>
  <si>
    <t xml:space="preserve">US49803T3005</t>
  </si>
  <si>
    <t xml:space="preserve">BBG000BC2KW8</t>
  </si>
  <si>
    <t xml:space="preserve">KRG</t>
  </si>
  <si>
    <t xml:space="preserve">Kite Realty Group REIT</t>
  </si>
  <si>
    <t xml:space="preserve">49e5d238-cdab-403b-968b-b8a4a2c3f7fe</t>
  </si>
  <si>
    <t xml:space="preserve">232381b7-af2b-45cf-ae0f-7f5af85ddb91</t>
  </si>
  <si>
    <t xml:space="preserve">2d913ba0-e99e-4bc3-ab24-8deb0353f183</t>
  </si>
  <si>
    <t xml:space="preserve">{'logo_name': 'US49803T3005.png', 'logo_base_color': '#000000', 'text_color': '#ffffff'}</t>
  </si>
  <si>
    <t xml:space="preserve">BBG000GQSRR5</t>
  </si>
  <si>
    <t xml:space="preserve">Нижнекамскнефтехим</t>
  </si>
  <si>
    <t xml:space="preserve">7fad3575-99ca-4b36-807c-9c7c37e64b29</t>
  </si>
  <si>
    <t xml:space="preserve">f760e4e7-cc20-4957-953d-d8975d31241d</t>
  </si>
  <si>
    <t xml:space="preserve">3c04b636-d74a-4d8a-947a-1764a8c2485e</t>
  </si>
  <si>
    <t xml:space="preserve">{'logo_name': 'RU0009100507.png', 'logo_base_color': '#1877B0', 'text_color': '#ffffff'}</t>
  </si>
  <si>
    <t xml:space="preserve">US70614W1009</t>
  </si>
  <si>
    <t xml:space="preserve">BBG00JG0FFZ2</t>
  </si>
  <si>
    <t xml:space="preserve">PTON</t>
  </si>
  <si>
    <t xml:space="preserve">Peloton Interactive Inc</t>
  </si>
  <si>
    <t xml:space="preserve">a9638a11-cd79-4eab-8122-f5f3621d1c3a</t>
  </si>
  <si>
    <t xml:space="preserve">0c5e874b-2be7-453d-a7a6-e9f7759f6c17</t>
  </si>
  <si>
    <t xml:space="preserve">c03602e6-f12f-4688-8d52-3b71acdd50eb</t>
  </si>
  <si>
    <t xml:space="preserve">{'logo_name': 'peloton.png', 'logo_base_color': '#e83b4c', 'text_color': '#ffffff'}</t>
  </si>
  <si>
    <t xml:space="preserve">US55303J1060</t>
  </si>
  <si>
    <t xml:space="preserve">BBG000BXK6C5</t>
  </si>
  <si>
    <t xml:space="preserve">MGPI</t>
  </si>
  <si>
    <t xml:space="preserve">MGP Ingredients</t>
  </si>
  <si>
    <t xml:space="preserve">60adda90-990a-4783-a6dd-c40416bbcf25</t>
  </si>
  <si>
    <t xml:space="preserve">38762699-dbcd-4e06-b4c9-979028bce52b</t>
  </si>
  <si>
    <t xml:space="preserve">3a586f29-ae48-4fa5-8f95-75b5b3ef0ee0</t>
  </si>
  <si>
    <t xml:space="preserve">{'logo_name': 'US55303J1060.png', 'logo_base_color': '#000000', 'text_color': '#ffffff'}</t>
  </si>
  <si>
    <t xml:space="preserve">US3719011096</t>
  </si>
  <si>
    <t xml:space="preserve">BBG000BKJ092</t>
  </si>
  <si>
    <t xml:space="preserve">GNTX</t>
  </si>
  <si>
    <t xml:space="preserve">Gentex Corporation</t>
  </si>
  <si>
    <t xml:space="preserve">0.60000000 usd</t>
  </si>
  <si>
    <t xml:space="preserve">da59253b-2f58-44de-8f1c-258829c22084</t>
  </si>
  <si>
    <t xml:space="preserve">abd2d8d0-e7dd-4355-bfc1-8b64b320c4c0</t>
  </si>
  <si>
    <t xml:space="preserve">38d57833-5ab3-4fd0-9fde-e0a2ab362395</t>
  </si>
  <si>
    <t xml:space="preserve">{'logo_name': 'US3719011096.png', 'logo_base_color': '#0067AA', 'text_color': '#ffffff'}</t>
  </si>
  <si>
    <t xml:space="preserve">BBG000BX7DH0</t>
  </si>
  <si>
    <t xml:space="preserve">ТНС энерго Воронеж</t>
  </si>
  <si>
    <t xml:space="preserve">0.400000000 rub</t>
  </si>
  <si>
    <t xml:space="preserve">3c899002-e8f5-42fd-b617-4bc2f31e6767</t>
  </si>
  <si>
    <t xml:space="preserve">c473a0e3-8fa4-4b79-85b0-078d0489aa59</t>
  </si>
  <si>
    <t xml:space="preserve">9809ead1-938d-4834-988b-1742afa94ff4</t>
  </si>
  <si>
    <t xml:space="preserve">{'logo_name': 'RU000A0JUCQ5.png', 'logo_base_color': '#F18F00', 'text_color': '#ffffff'}</t>
  </si>
  <si>
    <t xml:space="preserve">US5526901096</t>
  </si>
  <si>
    <t xml:space="preserve">BBG000BNX3R4</t>
  </si>
  <si>
    <t xml:space="preserve">MDU</t>
  </si>
  <si>
    <t xml:space="preserve">MDU Resources Group, Inc.</t>
  </si>
  <si>
    <t xml:space="preserve">015c53af-aa9f-474b-bf1d-1f81f835bdda</t>
  </si>
  <si>
    <t xml:space="preserve">d5d5c093-8ae2-4cbd-b7e2-3653cd76f21c</t>
  </si>
  <si>
    <t xml:space="preserve">06aab8a2-0c16-4247-b614-47ca49adcedc</t>
  </si>
  <si>
    <t xml:space="preserve">{'logo_name': 'US5526901096.png', 'logo_base_color': '#000000', 'text_color': '#ffffff'}</t>
  </si>
  <si>
    <t xml:space="preserve">US08862E1091</t>
  </si>
  <si>
    <t xml:space="preserve">BBG003CVJP50</t>
  </si>
  <si>
    <t xml:space="preserve">BYND</t>
  </si>
  <si>
    <t xml:space="preserve">Beyond Meat Inc</t>
  </si>
  <si>
    <t xml:space="preserve">57e9fd91-fe85-4199-a0e0-7ba21e79f60b</t>
  </si>
  <si>
    <t xml:space="preserve">e03db4f0-f3a5-494a-a64c-43b1d5c2ad0c</t>
  </si>
  <si>
    <t xml:space="preserve">414c206d-7697-46f1-a3d8-6fa688a15710</t>
  </si>
  <si>
    <t xml:space="preserve">{'logo_name': 'US08862E1091.png', 'logo_base_color': '#121212', 'text_color': '#ffffff'}</t>
  </si>
  <si>
    <t xml:space="preserve">US5966801087</t>
  </si>
  <si>
    <t xml:space="preserve">BBG000BPGQ60</t>
  </si>
  <si>
    <t xml:space="preserve">MSEX</t>
  </si>
  <si>
    <t xml:space="preserve">Middlesex Water Company</t>
  </si>
  <si>
    <t xml:space="preserve">92cb6df8-51ea-46be-8f04-310c1406a89f</t>
  </si>
  <si>
    <t xml:space="preserve">ad0788a2-c013-4ed7-bcfd-e14ce860d0a4</t>
  </si>
  <si>
    <t xml:space="preserve">b9654b7b-9703-4a8f-a8d3-3e3bf83dcd26</t>
  </si>
  <si>
    <t xml:space="preserve">{'logo_name': 'US5966801087.png', 'logo_base_color': '#005796', 'text_color': '#ffffff'}</t>
  </si>
  <si>
    <t xml:space="preserve">US28238P1093</t>
  </si>
  <si>
    <t xml:space="preserve">BBG000P5JQX6</t>
  </si>
  <si>
    <t xml:space="preserve">EHTH</t>
  </si>
  <si>
    <t xml:space="preserve">eHealth Inc</t>
  </si>
  <si>
    <t xml:space="preserve">8fe5e946-5b2f-4315-adae-acd1e450bbc8</t>
  </si>
  <si>
    <t xml:space="preserve">d754fa68-e2cc-40cc-aa1e-f4e01134e2f9</t>
  </si>
  <si>
    <t xml:space="preserve">e9b920c8-6f82-42e5-b121-4eef016b5558</t>
  </si>
  <si>
    <t xml:space="preserve">{'logo_name': 'US28238P1093.png', 'logo_base_color': '#000000', 'text_color': '#ffffff'}</t>
  </si>
  <si>
    <t xml:space="preserve">US18914F1030</t>
  </si>
  <si>
    <t xml:space="preserve">BBG00SHY90J5</t>
  </si>
  <si>
    <t xml:space="preserve">CLOV</t>
  </si>
  <si>
    <t xml:space="preserve">Clover Health Investments, Corp.</t>
  </si>
  <si>
    <t xml:space="preserve">abbe8e73-5d15-4da3-9ecd-ddabac4a7fc7</t>
  </si>
  <si>
    <t xml:space="preserve">a8e701bc-5a01-4dc2-844c-8ad79f15cb87</t>
  </si>
  <si>
    <t xml:space="preserve">94119ec6-4c27-4d2e-9412-d7badb848185</t>
  </si>
  <si>
    <t xml:space="preserve">{'logo_name': 'US18914F103.png', 'logo_base_color': '#000000', 'text_color': '#ffffff'}</t>
  </si>
  <si>
    <t xml:space="preserve">US0017441017</t>
  </si>
  <si>
    <t xml:space="preserve">BBG000BCT197</t>
  </si>
  <si>
    <t xml:space="preserve">AMN</t>
  </si>
  <si>
    <t xml:space="preserve">AMN Healthcare Services Inc</t>
  </si>
  <si>
    <t xml:space="preserve">3ea6bb34-acf8-49fd-a8aa-d8003eb071aa</t>
  </si>
  <si>
    <t xml:space="preserve">547ee569-527c-4662-a841-24ad679c0a81</t>
  </si>
  <si>
    <t xml:space="preserve">fb36b376-423a-44e9-8dfa-8c16d1b978f0</t>
  </si>
  <si>
    <t xml:space="preserve">{'logo_name': 'US0017441017.png', 'logo_base_color': '#000000', 'text_color': '#ffffff'}</t>
  </si>
  <si>
    <t xml:space="preserve">US22041X1028</t>
  </si>
  <si>
    <t xml:space="preserve">BBG00HMSHL83</t>
  </si>
  <si>
    <t xml:space="preserve">CRSR</t>
  </si>
  <si>
    <t xml:space="preserve">Corsair Gaming Inc</t>
  </si>
  <si>
    <t xml:space="preserve">77621016-54c8-4b9c-80e8-1ac72f3710d8</t>
  </si>
  <si>
    <t xml:space="preserve">bb172fb3-e93d-43d9-9e7f-629422ccfc17</t>
  </si>
  <si>
    <t xml:space="preserve">bad5afbe-422d-4400-a291-107cf5eb5e67</t>
  </si>
  <si>
    <t xml:space="preserve">{'logo_name': 'US22041X102.png', 'logo_base_color': '#000000', 'text_color': '#ffffff'}</t>
  </si>
  <si>
    <t xml:space="preserve">CNE1000004K1</t>
  </si>
  <si>
    <t xml:space="preserve">BBG000BHWDF9</t>
  </si>
  <si>
    <t xml:space="preserve">168</t>
  </si>
  <si>
    <t xml:space="preserve">Tsingtao Brewery</t>
  </si>
  <si>
    <t xml:space="preserve">bab8e187-bb3a-436a-b9e1-b34ae2d9297e</t>
  </si>
  <si>
    <t xml:space="preserve">042f47df-af70-4c6e-a9d0-2592dd454117</t>
  </si>
  <si>
    <t xml:space="preserve">257d5bfe-0f8d-4dfb-8d09-560a448ba91b</t>
  </si>
  <si>
    <t xml:space="preserve">{'logo_name': 'CNE1000004K1.png', 'logo_base_color': '#000000', 'text_color': '#ffffff'}</t>
  </si>
  <si>
    <t xml:space="preserve">KYG532631028</t>
  </si>
  <si>
    <t xml:space="preserve">BBG00YYT9BD6</t>
  </si>
  <si>
    <t xml:space="preserve">1024</t>
  </si>
  <si>
    <t xml:space="preserve">Kuaishou Technology</t>
  </si>
  <si>
    <t xml:space="preserve">0.5300 usd</t>
  </si>
  <si>
    <t xml:space="preserve">82d0de0b-b669-47d1-b343-1e2067845405</t>
  </si>
  <si>
    <t xml:space="preserve">86f8f6c0-3f98-4895-ad69-78d998c10fc9</t>
  </si>
  <si>
    <t xml:space="preserve">ba60de50-7170-4a51-95a8-69964d90aea8</t>
  </si>
  <si>
    <t xml:space="preserve">{'logo_name': 'kuaishou.png', 'logo_base_color': '#ff4909', 'text_color': '#ffffff'}</t>
  </si>
  <si>
    <t xml:space="preserve">US7591EP1005</t>
  </si>
  <si>
    <t xml:space="preserve">BBG000Q3JN03</t>
  </si>
  <si>
    <t xml:space="preserve">RF</t>
  </si>
  <si>
    <t xml:space="preserve">Regions Financial</t>
  </si>
  <si>
    <t xml:space="preserve">55a5f966-580c-420a-8336-1a2db416cbed</t>
  </si>
  <si>
    <t xml:space="preserve">95c8722f-4457-4be3-b567-e3592a831998</t>
  </si>
  <si>
    <t xml:space="preserve">9cd22a3e-56fe-45d4-b84e-2b2f2e433686</t>
  </si>
  <si>
    <t xml:space="preserve">{'logo_name': 'US7591EP1005.png', 'logo_base_color': '#2A8B22', 'text_color': '#ffffff'}</t>
  </si>
  <si>
    <t xml:space="preserve">US09627Y1091</t>
  </si>
  <si>
    <t xml:space="preserve">BBG001MC8YF7</t>
  </si>
  <si>
    <t xml:space="preserve">BPMC</t>
  </si>
  <si>
    <t xml:space="preserve">Blueprint Medicines Corp</t>
  </si>
  <si>
    <t xml:space="preserve">e47a6f8d-0528-47b9-b0ff-6658f2f8d867</t>
  </si>
  <si>
    <t xml:space="preserve">bd4e05e1-35a8-4afc-9570-12e6698e1a09</t>
  </si>
  <si>
    <t xml:space="preserve">41a1a6cb-d46f-4ce6-941a-db3d92ff61c4</t>
  </si>
  <si>
    <t xml:space="preserve">{'logo_name': 'US09627Y1091.png', 'logo_base_color': '#00358F', 'text_color': '#ffffff'}</t>
  </si>
  <si>
    <t xml:space="preserve">US92828Q1094</t>
  </si>
  <si>
    <t xml:space="preserve">BBG000DMFQS2</t>
  </si>
  <si>
    <t xml:space="preserve">VRTS</t>
  </si>
  <si>
    <t xml:space="preserve">Virtus Investment Partners</t>
  </si>
  <si>
    <t xml:space="preserve">076dd425-5cf4-4a17-9c18-2cbd5b5b6d51</t>
  </si>
  <si>
    <t xml:space="preserve">e88aba27-35ba-4147-8d78-e7f0437c10b1</t>
  </si>
  <si>
    <t xml:space="preserve">1efc8913-27a3-4b48-9929-0471cac51f13</t>
  </si>
  <si>
    <t xml:space="preserve">{'logo_name': 'US92828Q1094.png', 'logo_base_color': '#231E20', 'text_color': '#ffffff'}</t>
  </si>
  <si>
    <t xml:space="preserve">US25402D1028</t>
  </si>
  <si>
    <t xml:space="preserve">BBG00ZGF6SS3</t>
  </si>
  <si>
    <t xml:space="preserve">DOCN</t>
  </si>
  <si>
    <t xml:space="preserve">DigitalOcean Holdings</t>
  </si>
  <si>
    <t xml:space="preserve">7ddba077-6194-4319-b740-6bd8453245f5</t>
  </si>
  <si>
    <t xml:space="preserve">bd8c657c-db80-4236-9661-d85633123123</t>
  </si>
  <si>
    <t xml:space="preserve">a13fea9b-0c61-42af-b1b2-ef0a0713d259</t>
  </si>
  <si>
    <t xml:space="preserve">{'logo_name': 'US25402D102.png', 'logo_base_color': '#000000', 'text_color': '#ffffff'}</t>
  </si>
  <si>
    <t xml:space="preserve">US49446R1095</t>
  </si>
  <si>
    <t xml:space="preserve">BBG000CN3S73</t>
  </si>
  <si>
    <t xml:space="preserve">KIM</t>
  </si>
  <si>
    <t xml:space="preserve">Kimco Realty REIT</t>
  </si>
  <si>
    <t xml:space="preserve">63adf337-f799-4989-8f5b-85c2501564d0</t>
  </si>
  <si>
    <t xml:space="preserve">1d8e2ad3-8f52-414d-9914-66d045851d41</t>
  </si>
  <si>
    <t xml:space="preserve">d2b3a77f-0a65-4bd5-857c-1f87a8363a53</t>
  </si>
  <si>
    <t xml:space="preserve">{'logo_name': 'US49446R1095.png', 'logo_base_color': '#005190', 'text_color': '#ffffff'}</t>
  </si>
  <si>
    <t xml:space="preserve">CNE1000003G1</t>
  </si>
  <si>
    <t xml:space="preserve">BBG000Q16VR4</t>
  </si>
  <si>
    <t xml:space="preserve">1398</t>
  </si>
  <si>
    <t xml:space="preserve">ICBC</t>
  </si>
  <si>
    <t xml:space="preserve">88d562c8-7814-4227-aeff-a1f24b3df477</t>
  </si>
  <si>
    <t xml:space="preserve">b0e6031a-04a8-4822-869c-5b11c678cc6d</t>
  </si>
  <si>
    <t xml:space="preserve">91474ce2-2b88-409b-8103-ff9ff191063a</t>
  </si>
  <si>
    <t xml:space="preserve">{'logo_name': 'CNE1000003G1.png', 'logo_base_color': '#000000', 'text_color': '#ffffff'}</t>
  </si>
  <si>
    <t xml:space="preserve">US26875P1012</t>
  </si>
  <si>
    <t xml:space="preserve">BBG000BZ9223</t>
  </si>
  <si>
    <t xml:space="preserve">EOG</t>
  </si>
  <si>
    <t xml:space="preserve">EOG Resources</t>
  </si>
  <si>
    <t xml:space="preserve">e89ae1f4-527e-488c-bdba-816505b411dd</t>
  </si>
  <si>
    <t xml:space="preserve">2b7f69d4-ce82-4cbb-b3a7-b8d0c231cbcc</t>
  </si>
  <si>
    <t xml:space="preserve">9d844fd6-83d2-4fdb-999d-ba82f6f7a519</t>
  </si>
  <si>
    <t xml:space="preserve">{'logo_name': 'US26875P1012.png', 'logo_base_color': '#dce5e5', 'text_color': '#000000'}</t>
  </si>
  <si>
    <t xml:space="preserve">US1264081035</t>
  </si>
  <si>
    <t xml:space="preserve">BBG000BGJRC8</t>
  </si>
  <si>
    <t xml:space="preserve">CSX</t>
  </si>
  <si>
    <t xml:space="preserve">CSX Corp</t>
  </si>
  <si>
    <t xml:space="preserve">d54e4c52-00ba-4a0d-8e85-d8c23e036db7</t>
  </si>
  <si>
    <t xml:space="preserve">5548cb66-6e67-4287-a3ca-e334a129e21c</t>
  </si>
  <si>
    <t xml:space="preserve">bf8e2bf2-ccd3-41a0-94d1-80f10a6694f1</t>
  </si>
  <si>
    <t xml:space="preserve">{'logo_name': 'US1264081035.png', 'logo_base_color': '#000000', 'text_color': '#ffffff'}</t>
  </si>
  <si>
    <t xml:space="preserve">TCS00A0JRH43</t>
  </si>
  <si>
    <t xml:space="preserve">МТС-Банк</t>
  </si>
  <si>
    <t xml:space="preserve">500.0 rub</t>
  </si>
  <si>
    <t xml:space="preserve">459a1a0a-0253-465a-bd4e-afaaf5e670b0</t>
  </si>
  <si>
    <t xml:space="preserve">52ac22f4-da52-4368-ae65-3bcb2496f4db</t>
  </si>
  <si>
    <t xml:space="preserve">d0a04b4e-3fb8-447e-9f08-c8a856784e90</t>
  </si>
  <si>
    <t xml:space="preserve">{'logo_name': 'mtcbank.png', 'logo_base_color': '#E30611', 'text_color': '#ffffff'}</t>
  </si>
  <si>
    <t xml:space="preserve">US72147K1088</t>
  </si>
  <si>
    <t xml:space="preserve">BBG000BFLXV3</t>
  </si>
  <si>
    <t xml:space="preserve">PPC</t>
  </si>
  <si>
    <t xml:space="preserve">Pilgrim's Pride Corp</t>
  </si>
  <si>
    <t xml:space="preserve">3ce5ff17-2f20-4732-88a9-d91ee31ddf98</t>
  </si>
  <si>
    <t xml:space="preserve">2f46b14f-1b6d-4fe6-8cbd-872ae7def31d</t>
  </si>
  <si>
    <t xml:space="preserve">ef6fe8a3-b3c4-480c-aa7f-348884943e03</t>
  </si>
  <si>
    <t xml:space="preserve">{'logo_name': 'US72147K1088.png', 'logo_base_color': '#000000', 'text_color': '#ffffff'}</t>
  </si>
  <si>
    <t xml:space="preserve">US7055731035</t>
  </si>
  <si>
    <t xml:space="preserve">BBG000H1RYG7</t>
  </si>
  <si>
    <t xml:space="preserve">PEGA</t>
  </si>
  <si>
    <t xml:space="preserve">Pegasystems Inc</t>
  </si>
  <si>
    <t xml:space="preserve">662610fc-27f6-432e-98fb-16f897076596</t>
  </si>
  <si>
    <t xml:space="preserve">2bfa2bfa-2dba-4bdc-894c-ae4b1baac5f4</t>
  </si>
  <si>
    <t xml:space="preserve">bcda38c0-1143-4bc3-999c-d8d4e796e152</t>
  </si>
  <si>
    <t xml:space="preserve">{'logo_name': 'US7055731035.png', 'logo_base_color': '#003059', 'text_color': '#ffffff'}</t>
  </si>
  <si>
    <t xml:space="preserve">US69366J2006</t>
  </si>
  <si>
    <t xml:space="preserve">BBG000QT15P7</t>
  </si>
  <si>
    <t xml:space="preserve">PTCT</t>
  </si>
  <si>
    <t xml:space="preserve">PTC Therapeutics</t>
  </si>
  <si>
    <t xml:space="preserve">c7dd0c33-c71a-471c-a6ac-12d8e73e3c6d</t>
  </si>
  <si>
    <t xml:space="preserve">76afbb3d-a465-4677-8594-3327533cb4cb</t>
  </si>
  <si>
    <t xml:space="preserve">e5f8b5c5-9445-4471-a919-e3a90a8046c5</t>
  </si>
  <si>
    <t xml:space="preserve">{'logo_name': 'US69366J2006.png', 'logo_base_color': '#403A5E', 'text_color': '#ffffff'}</t>
  </si>
  <si>
    <t xml:space="preserve">US09180C1062</t>
  </si>
  <si>
    <t xml:space="preserve">BBG000H9LNX1</t>
  </si>
  <si>
    <t xml:space="preserve">BJRI</t>
  </si>
  <si>
    <t xml:space="preserve">BJ's Restaurants Inc</t>
  </si>
  <si>
    <t xml:space="preserve">52f144a2-67f9-4d9f-bba2-1825821a4182</t>
  </si>
  <si>
    <t xml:space="preserve">07987981-9b50-4a48-846b-cb81aff2cc51</t>
  </si>
  <si>
    <t xml:space="preserve">f32c8d8a-0821-435e-a284-e2e104849d16</t>
  </si>
  <si>
    <t xml:space="preserve">{'logo_name': 'US09180C1062.png', 'logo_base_color': '#241E20', 'text_color': '#ffffff'}</t>
  </si>
  <si>
    <t xml:space="preserve">BBG004730JJ5</t>
  </si>
  <si>
    <t xml:space="preserve">Московская Биржа</t>
  </si>
  <si>
    <t xml:space="preserve">5e1c2634-afc4-4e50-ad6d-f78fc14a539a</t>
  </si>
  <si>
    <t xml:space="preserve">1b33fa68-cfc8-43e1-bd0e-2155d0199e7d</t>
  </si>
  <si>
    <t xml:space="preserve">d68f33b3-76d9-423b-a656-b2580cb0c9f2</t>
  </si>
  <si>
    <t xml:space="preserve">{'logo_name': 'MOEX.png', 'logo_base_color': '#FE0002', 'text_color': '#ffffff'}</t>
  </si>
  <si>
    <t xml:space="preserve">CA6979001089</t>
  </si>
  <si>
    <t xml:space="preserve">BBG000C0RGY3</t>
  </si>
  <si>
    <t xml:space="preserve">PAAS</t>
  </si>
  <si>
    <t xml:space="preserve">Pan American Silver Corp</t>
  </si>
  <si>
    <t xml:space="preserve">a6f69dff-54f0-4329-831f-f058b53024fb</t>
  </si>
  <si>
    <t xml:space="preserve">46105f48-8925-4a6a-8381-3f09b87a09c1</t>
  </si>
  <si>
    <t xml:space="preserve">3e13e3ae-8a4d-4a68-b78c-a1c2f91499d3</t>
  </si>
  <si>
    <t xml:space="preserve">{'logo_name': 'CA6979001089.png', 'logo_base_color': '#0077b3', 'text_color': '#ffffff'}</t>
  </si>
  <si>
    <t xml:space="preserve">US29364G1031</t>
  </si>
  <si>
    <t xml:space="preserve">BBG000C1FQS9</t>
  </si>
  <si>
    <t xml:space="preserve">ETR</t>
  </si>
  <si>
    <t xml:space="preserve">Entergy Corporation</t>
  </si>
  <si>
    <t xml:space="preserve">f830b587-f31a-4c7f-b155-d619c4a8aac1</t>
  </si>
  <si>
    <t xml:space="preserve">14ac80e0-d7cb-4759-9865-dda3486826d4</t>
  </si>
  <si>
    <t xml:space="preserve">ae341e77-2668-48e0-8ae7-bbbeca4f2735</t>
  </si>
  <si>
    <t xml:space="preserve">{'logo_name': 'US29364G1031.png', 'logo_base_color': '#000000', 'text_color': '#ffffff'}</t>
  </si>
  <si>
    <t xml:space="preserve">US4131971040</t>
  </si>
  <si>
    <t xml:space="preserve">BBG00WBPG4C2</t>
  </si>
  <si>
    <t xml:space="preserve">HRMY</t>
  </si>
  <si>
    <t xml:space="preserve">Harmony Biosciences Holdings</t>
  </si>
  <si>
    <t xml:space="preserve">3e3299a7-0465-415b-b8b0-7bbed35c08d7</t>
  </si>
  <si>
    <t xml:space="preserve">39b9efda-7ba2-4de7-ac16-c6963a8fca47</t>
  </si>
  <si>
    <t xml:space="preserve">4fba8d3e-198b-4d05-8e52-f484fea7952f</t>
  </si>
  <si>
    <t xml:space="preserve">{'logo_name': 'US4131971040.png', 'logo_base_color': '#000000', 'text_color': '#ffffff'}</t>
  </si>
  <si>
    <t xml:space="preserve">JE00BYPZJM29</t>
  </si>
  <si>
    <t xml:space="preserve">BBG00GSNPM07</t>
  </si>
  <si>
    <t xml:space="preserve">JHG</t>
  </si>
  <si>
    <t xml:space="preserve">Janus Henderson Group</t>
  </si>
  <si>
    <t xml:space="preserve">56452b9f-53d3-410e-ac3e-586f95721ab7</t>
  </si>
  <si>
    <t xml:space="preserve">7919b5da-6e56-4cb5-b8e1-c9d67ca00ada</t>
  </si>
  <si>
    <t xml:space="preserve">ded1072a-74f4-4fd8-80e3-be71d9b60e34</t>
  </si>
  <si>
    <t xml:space="preserve">{'logo_name': 'JE00BYPZJM29.png', 'logo_base_color': '#000000', 'text_color': '#ffffff'}</t>
  </si>
  <si>
    <t xml:space="preserve">US57686G1058</t>
  </si>
  <si>
    <t xml:space="preserve">BBG000BBK401</t>
  </si>
  <si>
    <t xml:space="preserve">MATX</t>
  </si>
  <si>
    <t xml:space="preserve">Matson Inc</t>
  </si>
  <si>
    <t xml:space="preserve">a0f782ac-4923-4738-bd83-0312dc4ccf60</t>
  </si>
  <si>
    <t xml:space="preserve">7852ef59-adb4-422f-8e8c-2e02ca33e3b4</t>
  </si>
  <si>
    <t xml:space="preserve">a702e1f2-7820-443f-8ff2-aa111132c03f</t>
  </si>
  <si>
    <t xml:space="preserve">{'logo_name': 'US57686G1058.png', 'logo_base_color': '#205DA0', 'text_color': '#ffffff'}</t>
  </si>
  <si>
    <t xml:space="preserve">US05465P1012</t>
  </si>
  <si>
    <t xml:space="preserve">BBG0067QVJ50</t>
  </si>
  <si>
    <t xml:space="preserve">AXNX</t>
  </si>
  <si>
    <t xml:space="preserve">Axonics</t>
  </si>
  <si>
    <t xml:space="preserve">bc219864-cf5e-45fb-b129-24af1cba7bda</t>
  </si>
  <si>
    <t xml:space="preserve">6db4db1f-6172-4320-87dd-c69b5d6bf9f9</t>
  </si>
  <si>
    <t xml:space="preserve">d48caafa-585b-4a57-a3e9-52ab0ef48b59</t>
  </si>
  <si>
    <t xml:space="preserve">{'logo_name': 'US05465P101.png', 'logo_base_color': '#000000', 'text_color': '#ffffff'}</t>
  </si>
  <si>
    <t xml:space="preserve">US8356993076</t>
  </si>
  <si>
    <t xml:space="preserve">BBG000BT7ZK6</t>
  </si>
  <si>
    <t xml:space="preserve">SONY</t>
  </si>
  <si>
    <t xml:space="preserve">Sony Corp</t>
  </si>
  <si>
    <t xml:space="preserve">JP</t>
  </si>
  <si>
    <t xml:space="preserve">14eabb09-0942-412f-a7b1-ab649d7906dd</t>
  </si>
  <si>
    <t xml:space="preserve">e42d7f51-c356-4c57-97d7-b4d9d4a891ab</t>
  </si>
  <si>
    <t xml:space="preserve">5d993505-70e8-4019-8f6f-5697f8e5dc3b</t>
  </si>
  <si>
    <t xml:space="preserve">{'logo_name': 'JP3435000009.png', 'logo_base_color': '#000000', 'text_color': '#ffffff'}</t>
  </si>
  <si>
    <t xml:space="preserve">US7751331015</t>
  </si>
  <si>
    <t xml:space="preserve">BBG000BS9HN3</t>
  </si>
  <si>
    <t xml:space="preserve">ROG</t>
  </si>
  <si>
    <t xml:space="preserve">Rogers Corp</t>
  </si>
  <si>
    <t xml:space="preserve">d621bdf9-d174-4dd9-9539-e32c4ca014eb</t>
  </si>
  <si>
    <t xml:space="preserve">a04c826c-8362-43be-9dcd-50a1dfeda246</t>
  </si>
  <si>
    <t xml:space="preserve">a5e99a55-188a-4c23-940d-f00d3083676c</t>
  </si>
  <si>
    <t xml:space="preserve">{'logo_name': 'US7751331015.png', 'logo_base_color': '#019B67', 'text_color': '#ffffff'}</t>
  </si>
  <si>
    <t xml:space="preserve">US3379321074</t>
  </si>
  <si>
    <t xml:space="preserve">BBG000BB6M98</t>
  </si>
  <si>
    <t xml:space="preserve">FE</t>
  </si>
  <si>
    <t xml:space="preserve">FirstEnergy</t>
  </si>
  <si>
    <t xml:space="preserve">d0122939-4562-4622-97f9-8c26fbd3cd30</t>
  </si>
  <si>
    <t xml:space="preserve">836b2636-6966-4f6d-a570-52c56d8c1b16</t>
  </si>
  <si>
    <t xml:space="preserve">20bb07a6-bcb2-497d-a1ab-563fca66d5cb</t>
  </si>
  <si>
    <t xml:space="preserve">{'logo_name': 'US3379321074.png', 'logo_base_color': '#003E95', 'text_color': '#ffffff'}</t>
  </si>
  <si>
    <t xml:space="preserve">HK1093012172</t>
  </si>
  <si>
    <t xml:space="preserve">BBG000C3N3B5</t>
  </si>
  <si>
    <t xml:space="preserve">1093</t>
  </si>
  <si>
    <t xml:space="preserve">CSPC Pharmaceutical</t>
  </si>
  <si>
    <t xml:space="preserve">7a12723a-1973-4e5e-9c30-316f9f0c0fb8</t>
  </si>
  <si>
    <t xml:space="preserve">81b8bb0d-af7b-4d66-a111-4a55562bb2f3</t>
  </si>
  <si>
    <t xml:space="preserve">0e6b8f49-701a-4735-ab88-9a3f54029a30</t>
  </si>
  <si>
    <t xml:space="preserve">{'logo_name': 'HK1093012172.png', 'logo_base_color': '#000000', 'text_color': '#ffffff'}</t>
  </si>
  <si>
    <t xml:space="preserve">US6031581068</t>
  </si>
  <si>
    <t xml:space="preserve">BBG000BB61F7</t>
  </si>
  <si>
    <t xml:space="preserve">MTX</t>
  </si>
  <si>
    <t xml:space="preserve">Minerals Technologies Inc.</t>
  </si>
  <si>
    <t xml:space="preserve">c0f86015-faf4-4518-b1ba-77c04af8cacf</t>
  </si>
  <si>
    <t xml:space="preserve">79a712f4-891c-445e-8269-9ab4358e3b51</t>
  </si>
  <si>
    <t xml:space="preserve">9f57fcf0-327e-4c4e-89b4-833057066d42</t>
  </si>
  <si>
    <t xml:space="preserve">{'logo_name': 'US6031581068.png', 'logo_base_color': '#000000', 'text_color': '#ffffff'}</t>
  </si>
  <si>
    <t xml:space="preserve">US8256901005</t>
  </si>
  <si>
    <t xml:space="preserve">BBG002ZCK2V9</t>
  </si>
  <si>
    <t xml:space="preserve">SSTK</t>
  </si>
  <si>
    <t xml:space="preserve">Shutterstock Inc</t>
  </si>
  <si>
    <t xml:space="preserve">5a41a553-6f56-4c94-b3dd-6f5afbeceb6d</t>
  </si>
  <si>
    <t xml:space="preserve">08a25eb1-7892-42bc-bbc6-dad33789c90c</t>
  </si>
  <si>
    <t xml:space="preserve">b51522d2-86ae-4f8f-aaf6-bfd9f40d6767</t>
  </si>
  <si>
    <t xml:space="preserve">{'logo_name': 'US8256901005.png', 'logo_base_color': '#EF3123', 'text_color': '#ffffff'}</t>
  </si>
  <si>
    <t xml:space="preserve">HK0836012952</t>
  </si>
  <si>
    <t xml:space="preserve">BBG000C1DC75</t>
  </si>
  <si>
    <t xml:space="preserve">836</t>
  </si>
  <si>
    <t xml:space="preserve">China Resources Power</t>
  </si>
  <si>
    <t xml:space="preserve">2aa61a72-969c-4921-bbea-2acfce07699f</t>
  </si>
  <si>
    <t xml:space="preserve">0b035cce-e5c1-41ba-ad83-cdc570e4dc8a</t>
  </si>
  <si>
    <t xml:space="preserve">9d362701-aa3c-46e4-9331-4f51787cb5bf</t>
  </si>
  <si>
    <t xml:space="preserve">US65487K1007</t>
  </si>
  <si>
    <t xml:space="preserve">BBG0020BCPX5</t>
  </si>
  <si>
    <t xml:space="preserve">LASR</t>
  </si>
  <si>
    <t xml:space="preserve">nLight Inc</t>
  </si>
  <si>
    <t xml:space="preserve">5545b4e2-2e2b-46b4-aa60-e3e3e0b9748b</t>
  </si>
  <si>
    <t xml:space="preserve">431c16f6-876b-45dd-80b2-6e436cccc09c</t>
  </si>
  <si>
    <t xml:space="preserve">27aa797b-b4ac-48d4-8296-04abbc3c370c</t>
  </si>
  <si>
    <t xml:space="preserve">{'logo_name': 'US65487K1007.png', 'logo_base_color': '#000000', 'text_color': '#ffffff'}</t>
  </si>
  <si>
    <t xml:space="preserve">US9022521051</t>
  </si>
  <si>
    <t xml:space="preserve">BBG000BVWZF9</t>
  </si>
  <si>
    <t xml:space="preserve">TYL</t>
  </si>
  <si>
    <t xml:space="preserve">Tyler Technologies Inc</t>
  </si>
  <si>
    <t xml:space="preserve">dee65e6a-939c-4d5c-a98d-b0cc0bc93e87</t>
  </si>
  <si>
    <t xml:space="preserve">a705d11d-bb9f-4a46-b958-f95c046b99c4</t>
  </si>
  <si>
    <t xml:space="preserve">87fa9b6d-cf34-43c4-a5fa-4ae4314baebf</t>
  </si>
  <si>
    <t xml:space="preserve">{'logo_name': 'US9022521051.png', 'logo_base_color': '#01366C', 'text_color': '#ffffff'}</t>
  </si>
  <si>
    <t xml:space="preserve">KYG8167W1380</t>
  </si>
  <si>
    <t xml:space="preserve">BBG000C6XDL4</t>
  </si>
  <si>
    <t xml:space="preserve">1177</t>
  </si>
  <si>
    <t xml:space="preserve">Sino Biopharmaceutical</t>
  </si>
  <si>
    <t xml:space="preserve">0.25000000 hkd</t>
  </si>
  <si>
    <t xml:space="preserve">1db9e96b-c87c-4ce3-92e1-9fb4e87e6c3c</t>
  </si>
  <si>
    <t xml:space="preserve">1614d6f8-7be5-4d19-9417-e5fa9f989215</t>
  </si>
  <si>
    <t xml:space="preserve">7984fc3b-ebdd-4e95-9d4c-cc05cb96800c</t>
  </si>
  <si>
    <t xml:space="preserve">{'logo_name': 'KYG8167W1380.png', 'logo_base_color': '#000000', 'text_color': '#ffffff'}</t>
  </si>
  <si>
    <t xml:space="preserve">LU0974299876</t>
  </si>
  <si>
    <t xml:space="preserve">BBG00564Y443</t>
  </si>
  <si>
    <t xml:space="preserve">GLOB</t>
  </si>
  <si>
    <t xml:space="preserve">Globant SA</t>
  </si>
  <si>
    <t xml:space="preserve">1.200000000 usd</t>
  </si>
  <si>
    <t xml:space="preserve">6b63b7b3-c9ed-4f93-8024-3d2752e9f70b</t>
  </si>
  <si>
    <t xml:space="preserve">1406ac65-ba62-4153-8fe0-420d508fc884</t>
  </si>
  <si>
    <t xml:space="preserve">79b0d55d-9597-4261-90ab-db609fa301c5</t>
  </si>
  <si>
    <t xml:space="preserve">{'logo_name': 'LU0974299876.png', 'logo_base_color': '#48980F', 'text_color': '#ffffff'}</t>
  </si>
  <si>
    <t xml:space="preserve">BBG00Y91R9T3</t>
  </si>
  <si>
    <t xml:space="preserve">0.230000000</t>
  </si>
  <si>
    <t xml:space="preserve">MOEX_DEALER_WEEKEND</t>
  </si>
  <si>
    <t xml:space="preserve">35fb8d6b-ed5f-45ca-b383-c4e3752c9a8a</t>
  </si>
  <si>
    <t xml:space="preserve">fa9e3f7d-c343-40f8-ae2a-38650ffe3f40</t>
  </si>
  <si>
    <t xml:space="preserve">90d6149c-2851-4e16-8778-1beb6b046ced</t>
  </si>
  <si>
    <t xml:space="preserve">{'logo_name': 'ISSUANCEOZON.png', 'logo_base_color': '#000000', 'text_color': '#ffffff'}</t>
  </si>
  <si>
    <t xml:space="preserve">US05561Q2012</t>
  </si>
  <si>
    <t xml:space="preserve">BBG000CFZ003</t>
  </si>
  <si>
    <t xml:space="preserve">BOKF</t>
  </si>
  <si>
    <t xml:space="preserve">BOK Financial</t>
  </si>
  <si>
    <t xml:space="preserve">0.60000 usd</t>
  </si>
  <si>
    <t xml:space="preserve">4f132fe4-3623-4423-aef0-2bcc8f55b339</t>
  </si>
  <si>
    <t xml:space="preserve">f9914e6c-ae82-4f69-a66a-d0686850a5b9</t>
  </si>
  <si>
    <t xml:space="preserve">cfbcce11-b4f1-44eb-9336-fd37d1dd5e8d</t>
  </si>
  <si>
    <t xml:space="preserve">{'logo_name': 'US05561Q2012.png', 'logo_base_color': '#000000', 'text_color': '#ffffff'}</t>
  </si>
  <si>
    <t xml:space="preserve">US6792951054</t>
  </si>
  <si>
    <t xml:space="preserve">BBG001YV1SM4</t>
  </si>
  <si>
    <t xml:space="preserve">OKTA</t>
  </si>
  <si>
    <t xml:space="preserve">Okta Inc</t>
  </si>
  <si>
    <t xml:space="preserve">20fa4093-13fd-46db-be82-1bcbf4654752</t>
  </si>
  <si>
    <t xml:space="preserve">33db267a-bb57-4949-b5fd-7f7efa3277a9</t>
  </si>
  <si>
    <t xml:space="preserve">466788a8-7ef8-48c9-bc61-192e42450ea8</t>
  </si>
  <si>
    <t xml:space="preserve">{'logo_name': 'US6792951054.png', 'logo_base_color': '#007DC0', 'text_color': '#ffffff'}</t>
  </si>
  <si>
    <t xml:space="preserve">US42809H1077</t>
  </si>
  <si>
    <t xml:space="preserve">BBG000BBD070</t>
  </si>
  <si>
    <t xml:space="preserve">HES</t>
  </si>
  <si>
    <t xml:space="preserve">Hess</t>
  </si>
  <si>
    <t xml:space="preserve">e4bc87a5-da64-4923-ac0a-b6cd2ebe1910</t>
  </si>
  <si>
    <t xml:space="preserve">6cd35427-d34c-43f9-9ecc-2ac0b802fff6</t>
  </si>
  <si>
    <t xml:space="preserve">530b0ed2-7640-4a5f-9ad7-17537db58f0e</t>
  </si>
  <si>
    <t xml:space="preserve">{'logo_name': 'US42809H1077.png', 'logo_base_color': '#197450', 'text_color': '#ffffff'}</t>
  </si>
  <si>
    <t xml:space="preserve">US1266501006</t>
  </si>
  <si>
    <t xml:space="preserve">BBG000BGRY34</t>
  </si>
  <si>
    <t xml:space="preserve">CVS</t>
  </si>
  <si>
    <t xml:space="preserve">CVS Health Corporation</t>
  </si>
  <si>
    <t xml:space="preserve">ff1995ba-0f2d-4abf-83f5-99ce6dbef9b9</t>
  </si>
  <si>
    <t xml:space="preserve">da0d15e2-3d5f-4877-8f6e-6504b5e4c00e</t>
  </si>
  <si>
    <t xml:space="preserve">bea8d410-8e52-4e32-b584-c346e05360a3</t>
  </si>
  <si>
    <t xml:space="preserve">{'logo_name': 'US1266501006.png', 'logo_base_color': '#cc0000', 'text_color': '#ffffff'}</t>
  </si>
  <si>
    <t xml:space="preserve">US8851601018</t>
  </si>
  <si>
    <t xml:space="preserve">BBG000BV6R84</t>
  </si>
  <si>
    <t xml:space="preserve">THO</t>
  </si>
  <si>
    <t xml:space="preserve">Thor Industries Inc</t>
  </si>
  <si>
    <t xml:space="preserve">e7f6c5a3-d2f9-40f5-9138-21ad53a984a2</t>
  </si>
  <si>
    <t xml:space="preserve">5a285576-4238-415b-bd22-7b001567e09b</t>
  </si>
  <si>
    <t xml:space="preserve">fb254f3f-a373-4cf7-8978-0bb86a0dbaeb</t>
  </si>
  <si>
    <t xml:space="preserve">{'logo_name': 'US8851601018.png', 'logo_base_color': '#00488F', 'text_color': '#ffffff'}</t>
  </si>
  <si>
    <t xml:space="preserve">CA53229C1077</t>
  </si>
  <si>
    <t xml:space="preserve">BBG00PZ78ZM0</t>
  </si>
  <si>
    <t xml:space="preserve">LSPD</t>
  </si>
  <si>
    <t xml:space="preserve">Lightspeed Commerce</t>
  </si>
  <si>
    <t xml:space="preserve">0.0 cad</t>
  </si>
  <si>
    <t xml:space="preserve">c38c0c1b-2848-42f0-b934-b163fe05618c</t>
  </si>
  <si>
    <t xml:space="preserve">44c66fb2-b2f3-4b24-abea-38625bd394e9</t>
  </si>
  <si>
    <t xml:space="preserve">48ece1dc-a4f2-40e8-b422-a578fc45e26f</t>
  </si>
  <si>
    <t xml:space="preserve">{'logo_name': 'CA53229C1077.png', 'logo_base_color': '#000000', 'text_color': '#ffffff'}</t>
  </si>
  <si>
    <t xml:space="preserve">US5766901012</t>
  </si>
  <si>
    <t xml:space="preserve">BBG000BDTT76</t>
  </si>
  <si>
    <t xml:space="preserve">MTRN</t>
  </si>
  <si>
    <t xml:space="preserve">Materion Corp</t>
  </si>
  <si>
    <t xml:space="preserve">1b7c8a46-43e5-4ef1-866f-6971e5fa024f</t>
  </si>
  <si>
    <t xml:space="preserve">6ba8bd6d-fb18-43c3-8e5c-1a565566519d</t>
  </si>
  <si>
    <t xml:space="preserve">da9e8f62-1a39-47d1-85e8-070e43dddff6</t>
  </si>
  <si>
    <t xml:space="preserve">{'logo_name': 'US5766901012.png', 'logo_base_color': '#0292CE', 'text_color': '#ffffff'}</t>
  </si>
  <si>
    <t xml:space="preserve">US3610081057</t>
  </si>
  <si>
    <t xml:space="preserve">BBG00HXSHDQ9</t>
  </si>
  <si>
    <t xml:space="preserve">FNKO</t>
  </si>
  <si>
    <t xml:space="preserve">Funko Inc</t>
  </si>
  <si>
    <t xml:space="preserve">cdd8e2d5-0afd-451a-9599-abf89bd7f9b2</t>
  </si>
  <si>
    <t xml:space="preserve">e052ff73-1997-4e68-b7b2-48b004efa978</t>
  </si>
  <si>
    <t xml:space="preserve">7797701d-3b73-45a8-ba51-97c6e2f7aee0</t>
  </si>
  <si>
    <t xml:space="preserve">{'logo_name': 'US3610081057.png', 'logo_base_color': '#000000', 'text_color': '#ffffff'}</t>
  </si>
  <si>
    <t xml:space="preserve">US46269C1027</t>
  </si>
  <si>
    <t xml:space="preserve">BBG000VC0FC1</t>
  </si>
  <si>
    <t xml:space="preserve">IRDM</t>
  </si>
  <si>
    <t xml:space="preserve">Iridium Communications Inc</t>
  </si>
  <si>
    <t xml:space="preserve">d22bb0c6-dda7-4578-9fd1-41e6b9250e8b</t>
  </si>
  <si>
    <t xml:space="preserve">adfe0985-f778-4b04-ad2f-28fe778fc83b</t>
  </si>
  <si>
    <t xml:space="preserve">6210b27f-c546-4a7c-b8f0-a16cd74d1951</t>
  </si>
  <si>
    <t xml:space="preserve">{'logo_name': 'US46269C1027.png', 'logo_base_color': '#F9A11B', 'text_color': '#ffffff'}</t>
  </si>
  <si>
    <t xml:space="preserve">IL0011582033</t>
  </si>
  <si>
    <t xml:space="preserve">BBG002YSC5M7</t>
  </si>
  <si>
    <t xml:space="preserve">FVRR</t>
  </si>
  <si>
    <t xml:space="preserve">Fiverr International</t>
  </si>
  <si>
    <t xml:space="preserve">ad75ea59-b663-4912-88b4-e835d1738f41</t>
  </si>
  <si>
    <t xml:space="preserve">fb057196-cb69-46e4-b217-1c36cdf25160</t>
  </si>
  <si>
    <t xml:space="preserve">c86a76ec-ce43-425d-9aeb-94e1b12a9f0e</t>
  </si>
  <si>
    <t xml:space="preserve">{'logo_name': 'IL0011582033.png', 'logo_base_color': '#2fa836', 'text_color': '#ffffff'}</t>
  </si>
  <si>
    <t xml:space="preserve">US5150981018</t>
  </si>
  <si>
    <t xml:space="preserve">BBG000BB2KN0</t>
  </si>
  <si>
    <t xml:space="preserve">LSTR</t>
  </si>
  <si>
    <t xml:space="preserve">Landstar System</t>
  </si>
  <si>
    <t xml:space="preserve">8c12ede4-4af7-46f3-b782-910e51a46162</t>
  </si>
  <si>
    <t xml:space="preserve">96373db2-6b4a-4b5a-83e1-a0258b30c669</t>
  </si>
  <si>
    <t xml:space="preserve">77f33625-7712-4340-831d-840d8851a092</t>
  </si>
  <si>
    <t xml:space="preserve">{'logo_name': 'US5150981018.png', 'logo_base_color': '#000000', 'text_color': '#ffffff'}</t>
  </si>
  <si>
    <t xml:space="preserve">KYG982AW1003</t>
  </si>
  <si>
    <t xml:space="preserve">BBG011LRHTM7</t>
  </si>
  <si>
    <t xml:space="preserve">9868</t>
  </si>
  <si>
    <t xml:space="preserve">XPeng</t>
  </si>
  <si>
    <t xml:space="preserve">4a3b4f77-80a3-444c-81d2-0f0d492da156</t>
  </si>
  <si>
    <t xml:space="preserve">0d3ae631-3cb7-4489-a391-fe34fc7ddd54</t>
  </si>
  <si>
    <t xml:space="preserve">03126133-378d-4121-9dff-376cb4f2c7fc</t>
  </si>
  <si>
    <t xml:space="preserve">{'logo_name': 'US98422D1054.png', 'logo_base_color': '#000000', 'text_color': '#ffffff'}</t>
  </si>
  <si>
    <t xml:space="preserve">US1858991011</t>
  </si>
  <si>
    <t xml:space="preserve">BBG000BFRF55</t>
  </si>
  <si>
    <t xml:space="preserve">CLF</t>
  </si>
  <si>
    <t xml:space="preserve">Cleveland-Cliffs</t>
  </si>
  <si>
    <t xml:space="preserve">0.125000000 usd</t>
  </si>
  <si>
    <t xml:space="preserve">98110cd3-d529-4157-9857-3f25eefd21b0</t>
  </si>
  <si>
    <t xml:space="preserve">ebbd12be-e6c3-4755-b94b-54e21fae8155</t>
  </si>
  <si>
    <t xml:space="preserve">a681f07f-8326-4e80-b8cf-669b8a392dd7</t>
  </si>
  <si>
    <t xml:space="preserve">{'logo_name': 'US1858991011.png', 'logo_base_color': '#dde0e4', 'text_color': '#000000'}</t>
  </si>
  <si>
    <t xml:space="preserve">RU0009084453</t>
  </si>
  <si>
    <t xml:space="preserve">TCS009084453</t>
  </si>
  <si>
    <t xml:space="preserve">NOMP</t>
  </si>
  <si>
    <t xml:space="preserve">Новошип - ао</t>
  </si>
  <si>
    <t xml:space="preserve">b24fa6a8-b700-4afb-8e24-2c7ed5e4888e</t>
  </si>
  <si>
    <t xml:space="preserve">a31a7f5d-b295-4a40-813e-3987142a5c42</t>
  </si>
  <si>
    <t xml:space="preserve">310de6ec-ca06-4718-bbe2-893abebbe4b5</t>
  </si>
  <si>
    <t xml:space="preserve">{'logo_name': 'RU0009084453.png', 'logo_base_color': '#FFFFFF', 'text_color': '#000000'}</t>
  </si>
  <si>
    <t xml:space="preserve">GB00BDSFG982</t>
  </si>
  <si>
    <t xml:space="preserve">BBG00DL8NMV2</t>
  </si>
  <si>
    <t xml:space="preserve">FTI</t>
  </si>
  <si>
    <t xml:space="preserve">TechnipFMC</t>
  </si>
  <si>
    <t xml:space="preserve">f82e76d3-a694-4d81-81d6-8185221f768b</t>
  </si>
  <si>
    <t xml:space="preserve">420df63d-5fdb-4090-9955-e3a6983ce74b</t>
  </si>
  <si>
    <t xml:space="preserve">931dff73-7bd2-4bde-8052-1c58f5eb62b7</t>
  </si>
  <si>
    <t xml:space="preserve">{'logo_name': 'GB00BDSFG982.png', 'logo_base_color': '#512D6D', 'text_color': '#ffffff'}</t>
  </si>
  <si>
    <t xml:space="preserve">US45384B1061</t>
  </si>
  <si>
    <t xml:space="preserve">BBG003981NS4</t>
  </si>
  <si>
    <t xml:space="preserve">IBTX</t>
  </si>
  <si>
    <t xml:space="preserve">Independent Bank Group, Inc.</t>
  </si>
  <si>
    <t xml:space="preserve">fd98be77-e8b5-4527-9c6d-4e9c99adf4a8</t>
  </si>
  <si>
    <t xml:space="preserve">02dbdd92-1339-4e9b-a20d-36a419aa9dad</t>
  </si>
  <si>
    <t xml:space="preserve">e40367da-921b-4e92-a3ca-40420efd3b69</t>
  </si>
  <si>
    <t xml:space="preserve">{'logo_name': 'US45384B1061.png', 'logo_base_color': '#11345D', 'text_color': '#ffffff'}</t>
  </si>
  <si>
    <t xml:space="preserve">US24703L2025</t>
  </si>
  <si>
    <t xml:space="preserve">BBG00DW3SZS1</t>
  </si>
  <si>
    <t xml:space="preserve">DELL</t>
  </si>
  <si>
    <t xml:space="preserve">Dell Technologies Inc</t>
  </si>
  <si>
    <t xml:space="preserve">64b76b4e-9763-4b67-a3e0-3bebb6a1db51</t>
  </si>
  <si>
    <t xml:space="preserve">4dbe786a-8e34-4e6b-9bd8-890472e62e3d</t>
  </si>
  <si>
    <t xml:space="preserve">870bc72f-61bd-44a6-ba7c-9ae69e09e1d7</t>
  </si>
  <si>
    <t xml:space="preserve">{'logo_name': 'US24702RAQ48.png', 'logo_base_color': '#007CB7', 'text_color': '#ffffff'}</t>
  </si>
  <si>
    <t xml:space="preserve">US02209S1033</t>
  </si>
  <si>
    <t xml:space="preserve">BBG000BP6LJ8</t>
  </si>
  <si>
    <t xml:space="preserve">MO</t>
  </si>
  <si>
    <t xml:space="preserve">Altria Group</t>
  </si>
  <si>
    <t xml:space="preserve">0.333333000 usd</t>
  </si>
  <si>
    <t xml:space="preserve">5bccee90-710e-4d90-9b17-a817a44337ae</t>
  </si>
  <si>
    <t xml:space="preserve">50f85523-a6b7-432c-a4cb-91b1f2bb92ec</t>
  </si>
  <si>
    <t xml:space="preserve">56d667ac-7763-41fe-8338-14b99588d279</t>
  </si>
  <si>
    <t xml:space="preserve">{'logo_name': 'US02209S1033.png', 'logo_base_color': '#48637f', 'text_color': '#ffffff'}</t>
  </si>
  <si>
    <t xml:space="preserve">US91822M5022</t>
  </si>
  <si>
    <t xml:space="preserve">BBG000QCW561</t>
  </si>
  <si>
    <t xml:space="preserve">25.0 usd</t>
  </si>
  <si>
    <t xml:space="preserve">e58eec43-da4f-45bb-98e2-1bdb8d1bc6ff</t>
  </si>
  <si>
    <t xml:space="preserve">b8986579-7ae3-49ef-977f-b2388f71f672</t>
  </si>
  <si>
    <t xml:space="preserve">8b3d93e7-8733-4f98-a814-2b3a046c6fa3</t>
  </si>
  <si>
    <t xml:space="preserve">{'logo_name': 'US91822M1062.png', 'logo_base_color': '#FFCB24', 'text_color': '#000000'}</t>
  </si>
  <si>
    <t xml:space="preserve">US0537741052</t>
  </si>
  <si>
    <t xml:space="preserve">BBG000FLPRH1</t>
  </si>
  <si>
    <t xml:space="preserve">CAR</t>
  </si>
  <si>
    <t xml:space="preserve">Avis Budget Group</t>
  </si>
  <si>
    <t xml:space="preserve">486c4cc6-da42-4ba0-bc48-57f576f896ac</t>
  </si>
  <si>
    <t xml:space="preserve">a92366a9-2cc9-4301-a272-7ddba12ca672</t>
  </si>
  <si>
    <t xml:space="preserve">ea92d5b4-20c5-4fee-9b89-b65079236068</t>
  </si>
  <si>
    <t xml:space="preserve">{'logo_name': 'US0537741052.png', 'logo_base_color': '#09144D', 'text_color': '#ffffff'}</t>
  </si>
  <si>
    <t xml:space="preserve">US42824C1099</t>
  </si>
  <si>
    <t xml:space="preserve">BBG0078W3NQ3</t>
  </si>
  <si>
    <t xml:space="preserve">HPE</t>
  </si>
  <si>
    <t xml:space="preserve">Hewlett Packard Enterprise</t>
  </si>
  <si>
    <t xml:space="preserve">47dc97ff-5e1d-451e-bdbc-9e2fc1660a77</t>
  </si>
  <si>
    <t xml:space="preserve">c6d46e51-8b06-43b5-bcaa-bf35d34a333f</t>
  </si>
  <si>
    <t xml:space="preserve">6759caac-5861-4476-be0a-1a18abdff22e</t>
  </si>
  <si>
    <t xml:space="preserve">{'logo_name': 'US42824C1099.png', 'logo_base_color': '#000000', 'text_color': '#ffffff'}</t>
  </si>
  <si>
    <t xml:space="preserve">BBG002B9T6Y1</t>
  </si>
  <si>
    <t xml:space="preserve">КуйбышевАзот - Акции привилегированные</t>
  </si>
  <si>
    <t xml:space="preserve">3240b205-4718-47d2-8650-8bdc89533fd8</t>
  </si>
  <si>
    <t xml:space="preserve">d360cbdd-561a-475a-9cf0-718e385860cd</t>
  </si>
  <si>
    <t xml:space="preserve">ac8bd29e-1e16-466f-9495-0384fb2a5b63</t>
  </si>
  <si>
    <t xml:space="preserve">{'logo_name': 'RU000A0B9BV2.png', 'logo_base_color': '#000000', 'text_color': '#ffffff'}</t>
  </si>
  <si>
    <t xml:space="preserve">US69370C1009</t>
  </si>
  <si>
    <t xml:space="preserve">BBG000C2VBB0</t>
  </si>
  <si>
    <t xml:space="preserve">PTC</t>
  </si>
  <si>
    <t xml:space="preserve">PTC Inc</t>
  </si>
  <si>
    <t xml:space="preserve">0ca05f04-f10c-4716-884c-c524262fb385</t>
  </si>
  <si>
    <t xml:space="preserve">7bf2cde8-ed7f-4437-8e84-6be9c7eac947</t>
  </si>
  <si>
    <t xml:space="preserve">02f31829-368b-4c7d-959e-3ed9cb5cc66a</t>
  </si>
  <si>
    <t xml:space="preserve">{'logo_name': 'US69370C1009.png', 'logo_base_color': '#000000', 'text_color': '#ffffff'}</t>
  </si>
  <si>
    <t xml:space="preserve">US41068X1000</t>
  </si>
  <si>
    <t xml:space="preserve">BBG0044K5DM4</t>
  </si>
  <si>
    <t xml:space="preserve">HASI</t>
  </si>
  <si>
    <t xml:space="preserve">HA Sustainable Infrastructure Capital</t>
  </si>
  <si>
    <t xml:space="preserve">d55ece6d-0910-413c-a4ca-68a4e3aced45</t>
  </si>
  <si>
    <t xml:space="preserve">729deddd-f6f9-435c-b9a7-2769a052bfcb</t>
  </si>
  <si>
    <t xml:space="preserve">a18d397f-7a66-4409-b7f7-1672fdc63bc1</t>
  </si>
  <si>
    <t xml:space="preserve">{'logo_name': 'US41068X1000.png', 'logo_base_color': '#000000', 'text_color': '#ffffff'}</t>
  </si>
  <si>
    <t xml:space="preserve">US68752M1080</t>
  </si>
  <si>
    <t xml:space="preserve">BBG000G1C210</t>
  </si>
  <si>
    <t xml:space="preserve">OFIX</t>
  </si>
  <si>
    <t xml:space="preserve">Orthofix Medical Inc</t>
  </si>
  <si>
    <t xml:space="preserve">39386b2d-a1fe-41f4-a9c5-cf905c415554</t>
  </si>
  <si>
    <t xml:space="preserve">f56d8679-889c-4d70-a260-fd7f70b74e3f</t>
  </si>
  <si>
    <t xml:space="preserve">9cf42179-5609-4e2b-9b34-d4f6c0050578</t>
  </si>
  <si>
    <t xml:space="preserve">{'logo_name': 'US68752M1080.png', 'logo_base_color': '#02538A', 'text_color': '#ffffff'}</t>
  </si>
  <si>
    <t xml:space="preserve">US6988841036</t>
  </si>
  <si>
    <t xml:space="preserve">BBG000BRP9K8</t>
  </si>
  <si>
    <t xml:space="preserve">PAR</t>
  </si>
  <si>
    <t xml:space="preserve">PAR Technology Corporation</t>
  </si>
  <si>
    <t xml:space="preserve">c3d7c0ac-4006-440e-b5f9-506ae50ccf10</t>
  </si>
  <si>
    <t xml:space="preserve">03f6d7c1-738d-458f-93b7-8843c610ce9c</t>
  </si>
  <si>
    <t xml:space="preserve">4bd22f6c-81a7-4974-a350-8d562e7febcb</t>
  </si>
  <si>
    <t xml:space="preserve">{'logo_name': 'US6988841036.png', 'logo_base_color': '#000000', 'text_color': '#ffffff'}</t>
  </si>
  <si>
    <t xml:space="preserve">US79466L3024</t>
  </si>
  <si>
    <t xml:space="preserve">BBG000BN2DC2</t>
  </si>
  <si>
    <t xml:space="preserve">Salesforce</t>
  </si>
  <si>
    <t xml:space="preserve">5eb9aa7d-4613-4cc2-9ead-828daf639f82</t>
  </si>
  <si>
    <t xml:space="preserve">a306702e-537a-491f-9902-1f92241ac8c7</t>
  </si>
  <si>
    <t xml:space="preserve">47d6bfd7-7c7a-4ee2-ab67-fa2806e40101</t>
  </si>
  <si>
    <t xml:space="preserve">{'logo_name': 'US79466L3024.png', 'logo_base_color': '#00a2e1', 'text_color': '#ffffff'}</t>
  </si>
  <si>
    <t xml:space="preserve">US0528001094</t>
  </si>
  <si>
    <t xml:space="preserve">BBG000BVLRY8</t>
  </si>
  <si>
    <t xml:space="preserve">ALV</t>
  </si>
  <si>
    <t xml:space="preserve">Autoliv, Inc.</t>
  </si>
  <si>
    <t xml:space="preserve">electrocars</t>
  </si>
  <si>
    <t xml:space="preserve">1f1562dd-700a-41cb-94f9-9174f5f9a36d</t>
  </si>
  <si>
    <t xml:space="preserve">24f3d246-430e-4345-b489-7f22a3e78aa4</t>
  </si>
  <si>
    <t xml:space="preserve">0ff747d8-7732-45eb-89f5-68278f31db52</t>
  </si>
  <si>
    <t xml:space="preserve">{'logo_name': 'US0528001094.png', 'logo_base_color': '#000000', 'text_color': '#ffffff'}</t>
  </si>
  <si>
    <t xml:space="preserve">US03969K1088</t>
  </si>
  <si>
    <t xml:space="preserve">BBG00QN8K4M4</t>
  </si>
  <si>
    <t xml:space="preserve">ARQT</t>
  </si>
  <si>
    <t xml:space="preserve">Arcutis Biotherapeutics</t>
  </si>
  <si>
    <t xml:space="preserve">8b1a8025-c15f-409a-964d-3afb90e0390d</t>
  </si>
  <si>
    <t xml:space="preserve">4350a3cd-eb9f-4ebb-9efc-4950235b9e9b</t>
  </si>
  <si>
    <t xml:space="preserve">8ffd14a5-990a-4452-a931-ce559620e8f5</t>
  </si>
  <si>
    <t xml:space="preserve">{'logo_name': 'US03969K1088.png', 'logo_base_color': '#000000', 'text_color': '#ffffff'}</t>
  </si>
  <si>
    <t xml:space="preserve">US52736R1023</t>
  </si>
  <si>
    <t xml:space="preserve">BBG000BQDF10</t>
  </si>
  <si>
    <t xml:space="preserve">LEVI</t>
  </si>
  <si>
    <t xml:space="preserve">Levi Strauss &amp; Co</t>
  </si>
  <si>
    <t xml:space="preserve">98db0be7-2554-4e21-843e-a9edf8c62db4</t>
  </si>
  <si>
    <t xml:space="preserve">04f45e0d-f383-4688-98d6-3b235aed0ba0</t>
  </si>
  <si>
    <t xml:space="preserve">20d7e137-55f8-4679-9813-98739bb69988</t>
  </si>
  <si>
    <t xml:space="preserve">{'logo_name': 'US52736R1023.png', 'logo_base_color': '#000000', 'text_color': '#ffffff'}</t>
  </si>
  <si>
    <t xml:space="preserve">US0130911037</t>
  </si>
  <si>
    <t xml:space="preserve">BBG009KG1750</t>
  </si>
  <si>
    <t xml:space="preserve">ACI</t>
  </si>
  <si>
    <t xml:space="preserve">Albertsons Companies</t>
  </si>
  <si>
    <t xml:space="preserve">e0813db3-78bc-49ea-a7d8-5ee11d193652</t>
  </si>
  <si>
    <t xml:space="preserve">c99b70b7-e25b-4444-8684-1aa736ef9219</t>
  </si>
  <si>
    <t xml:space="preserve">57b04f18-aa9a-4530-bbf8-bc3bc4da3c9e</t>
  </si>
  <si>
    <t xml:space="preserve">{'logo_name': 'US0130911037.png', 'logo_base_color': '#000000', 'text_color': '#ffffff'}</t>
  </si>
  <si>
    <t xml:space="preserve">US3156161024</t>
  </si>
  <si>
    <t xml:space="preserve">BBG000CXYSZ6</t>
  </si>
  <si>
    <t xml:space="preserve">FFIV</t>
  </si>
  <si>
    <t xml:space="preserve">F5</t>
  </si>
  <si>
    <t xml:space="preserve">a4d239b3-f2ab-4bea-abe7-b7913615f51a</t>
  </si>
  <si>
    <t xml:space="preserve">837a7c09-e7ff-4771-bdbc-70fb48b9e339</t>
  </si>
  <si>
    <t xml:space="preserve">065cb59d-2a79-46d0-82b2-d0b5f5301d92</t>
  </si>
  <si>
    <t xml:space="preserve">{'logo_name': 'US3156161024.png', 'logo_base_color': '#E21D38', 'text_color': '#ffffff'}</t>
  </si>
  <si>
    <t xml:space="preserve">US8826811098</t>
  </si>
  <si>
    <t xml:space="preserve">BBG000PSJMV7</t>
  </si>
  <si>
    <t xml:space="preserve">TXRH</t>
  </si>
  <si>
    <t xml:space="preserve">Texas Roadhouse Inc</t>
  </si>
  <si>
    <t xml:space="preserve">7718d61e-a655-44d9-8ade-bc63fbe194fa</t>
  </si>
  <si>
    <t xml:space="preserve">730e1d62-cbb1-4528-8210-2aa8ee731b41</t>
  </si>
  <si>
    <t xml:space="preserve">3146c8ef-d0d9-4a1f-a990-10c12d5d7328</t>
  </si>
  <si>
    <t xml:space="preserve">{'logo_name': 'US8826811098.png', 'logo_base_color': '#000000', 'text_color': '#ffffff'}</t>
  </si>
  <si>
    <t xml:space="preserve">US00653A1079</t>
  </si>
  <si>
    <t xml:space="preserve">TCS0653A1079</t>
  </si>
  <si>
    <t xml:space="preserve">ADAP</t>
  </si>
  <si>
    <t xml:space="preserve">Adaptimmune Therapeutics АДР</t>
  </si>
  <si>
    <t xml:space="preserve">6.0 usd</t>
  </si>
  <si>
    <t xml:space="preserve">f489df3f-d977-4fc9-a3cc-56244a490a00</t>
  </si>
  <si>
    <t xml:space="preserve">69c1d05b-750f-43d1-9a4e-68deba849b0c</t>
  </si>
  <si>
    <t xml:space="preserve">eeac96d8-5875-4c5d-90c6-5452260eecbe</t>
  </si>
  <si>
    <t xml:space="preserve">{'logo_name': 'US00653A1079.png', 'logo_base_color': '#000000', 'text_color': '#ffffff'}</t>
  </si>
  <si>
    <t xml:space="preserve">US22822V1017</t>
  </si>
  <si>
    <t xml:space="preserve">BBG000FV1Z23</t>
  </si>
  <si>
    <t xml:space="preserve">CCI</t>
  </si>
  <si>
    <t xml:space="preserve">Crown Castle REIT</t>
  </si>
  <si>
    <t xml:space="preserve">f27e948e-c7af-4ac6-a57e-7217bd150881</t>
  </si>
  <si>
    <t xml:space="preserve">53e22c55-044c-4214-896b-96d433bf0705</t>
  </si>
  <si>
    <t xml:space="preserve">df302f8d-3441-46c9-820f-f1403adcc5d6</t>
  </si>
  <si>
    <t xml:space="preserve">{'logo_name': 'US22822V1017.png', 'logo_base_color': '#520a90', 'text_color': '#ffffff'}</t>
  </si>
  <si>
    <t xml:space="preserve">US92556V1061</t>
  </si>
  <si>
    <t xml:space="preserve">BBG00Y4RQNH4</t>
  </si>
  <si>
    <t xml:space="preserve">VTRS</t>
  </si>
  <si>
    <t xml:space="preserve">Viatris Inc</t>
  </si>
  <si>
    <t xml:space="preserve">bb94fa35-ccf0-43c9-a40b-deef1a1dd11a</t>
  </si>
  <si>
    <t xml:space="preserve">a33c7f28-e871-4984-98a3-f1759caaffbd</t>
  </si>
  <si>
    <t xml:space="preserve">003d97f7-e3a8-4327-abcf-1ee7f21734bc</t>
  </si>
  <si>
    <t xml:space="preserve">{'logo_name': 'USU9156BAF23.png', 'logo_base_color': '#000000', 'text_color': '#ffffff'}</t>
  </si>
  <si>
    <t xml:space="preserve">US2003401070</t>
  </si>
  <si>
    <t xml:space="preserve">BBG000C75N77</t>
  </si>
  <si>
    <t xml:space="preserve">CMA</t>
  </si>
  <si>
    <t xml:space="preserve">Comerica Incorporated</t>
  </si>
  <si>
    <t xml:space="preserve">75020b48-9f6c-4ca9-812a-cd59db250216</t>
  </si>
  <si>
    <t xml:space="preserve">5d125497-8e7e-4170-8841-d0b26b5db69a</t>
  </si>
  <si>
    <t xml:space="preserve">75e73aa1-f7a5-4dcc-aefb-d7dbb4b3d327</t>
  </si>
  <si>
    <t xml:space="preserve">{'logo_name': 'US2003401070.png', 'logo_base_color': '#002f6c', 'text_color': '#ffffff'}</t>
  </si>
  <si>
    <t xml:space="preserve">US4485791028</t>
  </si>
  <si>
    <t xml:space="preserve">BBG000CVRFS4</t>
  </si>
  <si>
    <t xml:space="preserve">H</t>
  </si>
  <si>
    <t xml:space="preserve">Hyatt Hotels Corp</t>
  </si>
  <si>
    <t xml:space="preserve">cf8ff8e3-56b0-4efa-ba66-0de4c21a5633</t>
  </si>
  <si>
    <t xml:space="preserve">372e3d3c-6834-4fb4-b943-0f7ebca55531</t>
  </si>
  <si>
    <t xml:space="preserve">d9d66921-33e9-4c28-b7b0-4c886af45e49</t>
  </si>
  <si>
    <t xml:space="preserve">{'logo_name': 'US4485791028.png', 'logo_base_color': '#447AA8', 'text_color': '#ffffff'}</t>
  </si>
  <si>
    <t xml:space="preserve">US92276F1003</t>
  </si>
  <si>
    <t xml:space="preserve">BBG000FRVHB9</t>
  </si>
  <si>
    <t xml:space="preserve">VTR</t>
  </si>
  <si>
    <t xml:space="preserve">Ventas REIT</t>
  </si>
  <si>
    <t xml:space="preserve">ce027388-8052-48d0-b9ab-6f06675a4bb1</t>
  </si>
  <si>
    <t xml:space="preserve">c38003ca-b309-4e90-bf7e-d2384ca26155</t>
  </si>
  <si>
    <t xml:space="preserve">1d0c5d8e-1dd5-40fb-a189-92bed2bea3cd</t>
  </si>
  <si>
    <t xml:space="preserve">{'logo_name': 'US92276F1003.png', 'logo_base_color': '#000000', 'text_color': '#ffffff'}</t>
  </si>
  <si>
    <t xml:space="preserve">US16115Q3083</t>
  </si>
  <si>
    <t xml:space="preserve">BBG000P1K2X6</t>
  </si>
  <si>
    <t xml:space="preserve">GTLS</t>
  </si>
  <si>
    <t xml:space="preserve">Chart Industries Inc</t>
  </si>
  <si>
    <t xml:space="preserve">eb8a9ba5-f692-4d29-ae44-9097a8444c17</t>
  </si>
  <si>
    <t xml:space="preserve">845a4585-90f5-4657-8cfb-c62fcb124843</t>
  </si>
  <si>
    <t xml:space="preserve">91cfa156-b9b3-4a5a-a2dd-d9b05a44b916</t>
  </si>
  <si>
    <t xml:space="preserve">{'logo_name': 'US16115Q3083.png', 'logo_base_color': '#00206A', 'text_color': '#ffffff'}</t>
  </si>
  <si>
    <t xml:space="preserve">BBG0047315D0</t>
  </si>
  <si>
    <t xml:space="preserve">0.228800000</t>
  </si>
  <si>
    <t xml:space="preserve">Сургутнефтегаз</t>
  </si>
  <si>
    <t xml:space="preserve">1ffe1bff-d7b7-4b04-b482-34dc9cc0a4ba</t>
  </si>
  <si>
    <t xml:space="preserve">87a7f6b3-f42d-423e-b213-1a013ea30ef3</t>
  </si>
  <si>
    <t xml:space="preserve">56195dde-fd1a-4026-b8e0-42dbda342c7c</t>
  </si>
  <si>
    <t xml:space="preserve">US25058X3035</t>
  </si>
  <si>
    <t xml:space="preserve">TCS5058X3035</t>
  </si>
  <si>
    <t xml:space="preserve">DM</t>
  </si>
  <si>
    <t xml:space="preserve">Desktop Metal</t>
  </si>
  <si>
    <t xml:space="preserve">50f6d767-fbf5-47f5-8765-743477f3104d</t>
  </si>
  <si>
    <t xml:space="preserve">f400917c-8e2e-4197-b0dd-9ae1b2035f55</t>
  </si>
  <si>
    <t xml:space="preserve">58271bd8-6e3e-497b-95e8-e940e5952cc5</t>
  </si>
  <si>
    <t xml:space="preserve">{'logo_name': 'US25058X105.png', 'logo_base_color': '#000000', 'text_color': '#ffffff'}</t>
  </si>
  <si>
    <t xml:space="preserve">US58985J1051</t>
  </si>
  <si>
    <t xml:space="preserve">BBG002ZYMKQ5</t>
  </si>
  <si>
    <t xml:space="preserve">MLNK</t>
  </si>
  <si>
    <t xml:space="preserve">MeridianLink</t>
  </si>
  <si>
    <t xml:space="preserve">a8b5543a-1fec-4405-9e17-b2087ec8a248</t>
  </si>
  <si>
    <t xml:space="preserve">c43c4382-70bb-4840-812f-0b17fcf4282a</t>
  </si>
  <si>
    <t xml:space="preserve">03bb71db-80d5-4ec1-bfeb-1936b9d87e24</t>
  </si>
  <si>
    <t xml:space="preserve">{'logo_name': 'US58985J1051.png', 'logo_base_color': '#000000', 'text_color': '#ffffff'}</t>
  </si>
  <si>
    <t xml:space="preserve">CA9237251058</t>
  </si>
  <si>
    <t xml:space="preserve">BBG000PL3C78</t>
  </si>
  <si>
    <t xml:space="preserve">VET</t>
  </si>
  <si>
    <t xml:space="preserve">Vermilion Energy</t>
  </si>
  <si>
    <t xml:space="preserve">f8d89d4b-ccfd-4b19-be43-f2aaf58a9192</t>
  </si>
  <si>
    <t xml:space="preserve">3482cfdd-c359-44de-a050-daf615754ef9</t>
  </si>
  <si>
    <t xml:space="preserve">58446c04-8d69-4132-9b7b-578efd3af6b6</t>
  </si>
  <si>
    <t xml:space="preserve">{'logo_name': 'CA9237251058.png', 'logo_base_color': '#ff221c', 'text_color': '#ffffff'}</t>
  </si>
  <si>
    <t xml:space="preserve">CNE1000048G6</t>
  </si>
  <si>
    <t xml:space="preserve">BBG00XZZHVS4</t>
  </si>
  <si>
    <t xml:space="preserve">9995</t>
  </si>
  <si>
    <t xml:space="preserve">RemeGen</t>
  </si>
  <si>
    <t xml:space="preserve">55551bab-4209-4c92-ab18-c5e0638e47dc</t>
  </si>
  <si>
    <t xml:space="preserve">963c79db-8347-4348-87a1-0afdd49486ee</t>
  </si>
  <si>
    <t xml:space="preserve">4c1e7b6a-c29d-4085-b2ec-0f51f09dba3d</t>
  </si>
  <si>
    <t xml:space="preserve">{'logo_name': 'CNE1000048G6.png', 'logo_base_color': '#000000', 'text_color': '#ffffff'}</t>
  </si>
  <si>
    <t xml:space="preserve">BMG2178K1009</t>
  </si>
  <si>
    <t xml:space="preserve">BBG000H3CDH4</t>
  </si>
  <si>
    <t xml:space="preserve">1038</t>
  </si>
  <si>
    <t xml:space="preserve">CK Infrastructure Holdings</t>
  </si>
  <si>
    <t xml:space="preserve">fea9c0f9-fb0f-43d4-829c-f2726ba8634d</t>
  </si>
  <si>
    <t xml:space="preserve">94d0ea5d-725f-42a4-9578-6269e0a353e4</t>
  </si>
  <si>
    <t xml:space="preserve">98e30593-a6cd-42ee-813d-2757e4fdda69</t>
  </si>
  <si>
    <t xml:space="preserve">{'logo_name': 'BMG2178K1009.png', 'logo_base_color': '#000000', 'text_color': '#ffffff'}</t>
  </si>
  <si>
    <t xml:space="preserve">US8608971078</t>
  </si>
  <si>
    <t xml:space="preserve">BBG0046L1KL9</t>
  </si>
  <si>
    <t xml:space="preserve">SFIX</t>
  </si>
  <si>
    <t xml:space="preserve">Stitch Fix</t>
  </si>
  <si>
    <t xml:space="preserve">d6b366b0-7e84-493a-b291-47eb717b1c8d</t>
  </si>
  <si>
    <t xml:space="preserve">325e18b8-5940-4800-9b3d-e707dd724fc9</t>
  </si>
  <si>
    <t xml:space="preserve">65ff52d3-e6f4-47b4-811e-2d5f20ea51f3</t>
  </si>
  <si>
    <t xml:space="preserve">{'logo_name': 'US8608971078.png', 'logo_base_color': '#00BDB4', 'text_color': '#ffffff'}</t>
  </si>
  <si>
    <t xml:space="preserve">BBG000Q7GJ60</t>
  </si>
  <si>
    <t xml:space="preserve">ТГК-2 - акции привилегированные</t>
  </si>
  <si>
    <t xml:space="preserve">45609688-b63e-42dd-88a0-9d30c423c5e5</t>
  </si>
  <si>
    <t xml:space="preserve">874b28df-73ad-47b0-8177-2b3c102b4ea0</t>
  </si>
  <si>
    <t xml:space="preserve">f519c6b2-902a-4c30-8219-da4644663f01</t>
  </si>
  <si>
    <t xml:space="preserve">{'logo_name': 'RU000A0JNGS7.png', 'logo_base_color': '#01517D', 'text_color': '#ffffff'}</t>
  </si>
  <si>
    <t xml:space="preserve">US9741551033</t>
  </si>
  <si>
    <t xml:space="preserve">BBG008N298Y8</t>
  </si>
  <si>
    <t xml:space="preserve">WING</t>
  </si>
  <si>
    <t xml:space="preserve">Wingstop Inc</t>
  </si>
  <si>
    <t xml:space="preserve">ee25aa8d-57d0-4fce-93cb-8c4f1dd082fb</t>
  </si>
  <si>
    <t xml:space="preserve">5e09d372-98ba-47ab-a256-7c2fcb2bf391</t>
  </si>
  <si>
    <t xml:space="preserve">6cb6d7c0-16d9-44f3-a3b5-0047c6fe0107</t>
  </si>
  <si>
    <t xml:space="preserve">{'logo_name': 'US9741551033.png', 'logo_base_color': '#166837', 'text_color': '#ffffff'}</t>
  </si>
  <si>
    <t xml:space="preserve">BBG004S68BH6</t>
  </si>
  <si>
    <t xml:space="preserve">0.217700000</t>
  </si>
  <si>
    <t xml:space="preserve">0.369400000</t>
  </si>
  <si>
    <t xml:space="preserve">ПИК</t>
  </si>
  <si>
    <t xml:space="preserve">62.500000000 rub</t>
  </si>
  <si>
    <t xml:space="preserve">03d5e771-fc10-438e-8892-85a40733612d</t>
  </si>
  <si>
    <t xml:space="preserve">d8b8bd17-fedd-40f9-8942-a8e866c76605</t>
  </si>
  <si>
    <t xml:space="preserve">c14ab000-c378-432d-9686-1055170a4c3d</t>
  </si>
  <si>
    <t xml:space="preserve">{'logo_name': 'pik1.png', 'logo_base_color': '#375794', 'text_color': '#ffffff'}</t>
  </si>
  <si>
    <t xml:space="preserve">US67018T1051</t>
  </si>
  <si>
    <t xml:space="preserve">BBG000HG21Y3</t>
  </si>
  <si>
    <t xml:space="preserve">NUS</t>
  </si>
  <si>
    <t xml:space="preserve">Nu Skin Enterprises Inc</t>
  </si>
  <si>
    <t xml:space="preserve">ae3e5ded-e01f-4bbe-b1dd-4a31e0a20f21</t>
  </si>
  <si>
    <t xml:space="preserve">507c7b2e-510e-4da4-992e-45dcfb19219e</t>
  </si>
  <si>
    <t xml:space="preserve">354991a0-faf5-4be8-9197-68535aee928a</t>
  </si>
  <si>
    <t xml:space="preserve">{'logo_name': 'US67018T1051.png', 'logo_base_color': '#11667A', 'text_color': '#ffffff'}</t>
  </si>
  <si>
    <t xml:space="preserve">US2441991054</t>
  </si>
  <si>
    <t xml:space="preserve">BBG000BH1NH9</t>
  </si>
  <si>
    <t xml:space="preserve">DE</t>
  </si>
  <si>
    <t xml:space="preserve">Deere &amp; Company</t>
  </si>
  <si>
    <t xml:space="preserve">bd977e65-6813-4ed0-ad3f-92d3863b977c</t>
  </si>
  <si>
    <t xml:space="preserve">3f0bddfd-bdd8-42d3-9155-96c335629439</t>
  </si>
  <si>
    <t xml:space="preserve">261f933b-99a1-4bf2-86d9-d9c19df5aed9</t>
  </si>
  <si>
    <t xml:space="preserve">{'logo_name': 'US2441991054.png', 'logo_base_color': '#f8cf0b', 'text_color': '#000000'}</t>
  </si>
  <si>
    <t xml:space="preserve">BBG004731354</t>
  </si>
  <si>
    <t xml:space="preserve">fd417230-19cf-4e7b-9623-f7c9ca18ec6b</t>
  </si>
  <si>
    <t xml:space="preserve">0a0acc65-84db-4ffc-b359-faa00de99d41</t>
  </si>
  <si>
    <t xml:space="preserve">47ba7e01-8f52-4723-90e5-3ea379b9ccae</t>
  </si>
  <si>
    <t xml:space="preserve">{'logo_name': 'RU000A0J2Q06.png', 'logo_base_color': '#ffd200', 'text_color': '#000000'}</t>
  </si>
  <si>
    <t xml:space="preserve">US9598021098</t>
  </si>
  <si>
    <t xml:space="preserve">BBG000BB5373</t>
  </si>
  <si>
    <t xml:space="preserve">WU</t>
  </si>
  <si>
    <t xml:space="preserve">Western Union</t>
  </si>
  <si>
    <t xml:space="preserve">07dfb855-4004-4c0b-bc35-3ffca6452a65</t>
  </si>
  <si>
    <t xml:space="preserve">4d1b4093-28c5-409b-ab6f-57c2a6ba63d3</t>
  </si>
  <si>
    <t xml:space="preserve">a267d1ff-a869-4dc3-8461-f1870625172d</t>
  </si>
  <si>
    <t xml:space="preserve">{'logo_name': 'US9598021098.png', 'logo_base_color': '#000000', 'text_color': '#ffffff'}</t>
  </si>
  <si>
    <t xml:space="preserve">US7234841010</t>
  </si>
  <si>
    <t xml:space="preserve">BBG000BRDSX5</t>
  </si>
  <si>
    <t xml:space="preserve">PNW</t>
  </si>
  <si>
    <t xml:space="preserve">Pinnacle West Capital</t>
  </si>
  <si>
    <t xml:space="preserve">00357e59-b217-4f1c-a378-25ffa39abc39</t>
  </si>
  <si>
    <t xml:space="preserve">baf156cb-64ff-49eb-a27b-9c7dd2f03537</t>
  </si>
  <si>
    <t xml:space="preserve">beee390d-6fdb-4206-8483-800b48a6c9ed</t>
  </si>
  <si>
    <t xml:space="preserve">{'logo_name': 'US7234841010.png', 'logo_base_color': '#007678', 'text_color': '#ffffff'}</t>
  </si>
  <si>
    <t xml:space="preserve">TCS00A1002V2</t>
  </si>
  <si>
    <t xml:space="preserve">0.323900000</t>
  </si>
  <si>
    <t xml:space="preserve">0.50000000 rub</t>
  </si>
  <si>
    <t xml:space="preserve">02b2ea14-3c4b-47e8-9548-45a8dbcc8f8a</t>
  </si>
  <si>
    <t xml:space="preserve">e282dcdc-e238-4fc6-9ccc-0273e68f5e37</t>
  </si>
  <si>
    <t xml:space="preserve">2ae31189-187c-49cb-a133-3534a7dfae95</t>
  </si>
  <si>
    <t xml:space="preserve">{'logo_name': 'RU000A105PP9.png', 'logo_base_color': '#000000', 'text_color': '#ffffff'}</t>
  </si>
  <si>
    <t xml:space="preserve">US6811161099</t>
  </si>
  <si>
    <t xml:space="preserve">BBG0098VVDT9</t>
  </si>
  <si>
    <t xml:space="preserve">OLLI</t>
  </si>
  <si>
    <t xml:space="preserve">Ollie's Bargain Outlet Holding</t>
  </si>
  <si>
    <t xml:space="preserve">3312721e-308c-4623-b099-30ad94022ee7</t>
  </si>
  <si>
    <t xml:space="preserve">148915e3-3f21-4d19-ad78-04fb43721039</t>
  </si>
  <si>
    <t xml:space="preserve">2e85dfd4-89e3-46e0-bd48-166e2f9dd7f8</t>
  </si>
  <si>
    <t xml:space="preserve">{'logo_name': 'US6811161099.png', 'logo_base_color': '#FFF205', 'text_color': '#000000'}</t>
  </si>
  <si>
    <t xml:space="preserve">US15118V2079</t>
  </si>
  <si>
    <t xml:space="preserve">BBG000NY37X4</t>
  </si>
  <si>
    <t xml:space="preserve">CELH</t>
  </si>
  <si>
    <t xml:space="preserve">Celsius Holdings</t>
  </si>
  <si>
    <t xml:space="preserve">fa8bfbd5-1263-43ac-8f02-7e48c43294f3</t>
  </si>
  <si>
    <t xml:space="preserve">50722072-c417-4a13-9e26-3722dc8c22f6</t>
  </si>
  <si>
    <t xml:space="preserve">5c9b6b31-aabd-4869-959b-53e4770dfb55</t>
  </si>
  <si>
    <t xml:space="preserve">{'logo_name': 'US15118V2079.png', 'logo_base_color': '#F38F1F', 'text_color': '#ffffff'}</t>
  </si>
  <si>
    <t xml:space="preserve">KYG3066L1014</t>
  </si>
  <si>
    <t xml:space="preserve">BBG000N6X3L4</t>
  </si>
  <si>
    <t xml:space="preserve">2688</t>
  </si>
  <si>
    <t xml:space="preserve">ENN Energy</t>
  </si>
  <si>
    <t xml:space="preserve">3d006da6-4d93-48a5-850d-a0e1367aa022</t>
  </si>
  <si>
    <t xml:space="preserve">e85e6a1a-5622-486b-9037-2ef3a23e900e</t>
  </si>
  <si>
    <t xml:space="preserve">07bc6838-ec2f-4272-b273-432588caf591</t>
  </si>
  <si>
    <t xml:space="preserve">{'logo_name': 'KYG3066L1014.png', 'logo_base_color': '#000000', 'text_color': '#ffffff'}</t>
  </si>
  <si>
    <t xml:space="preserve">US83088M1027</t>
  </si>
  <si>
    <t xml:space="preserve">BBG000KLB4Q1</t>
  </si>
  <si>
    <t xml:space="preserve">SWKS</t>
  </si>
  <si>
    <t xml:space="preserve">Skyworks Solutions</t>
  </si>
  <si>
    <t xml:space="preserve">f472b7eb-53fb-4f23-af47-a11c67704dd4</t>
  </si>
  <si>
    <t xml:space="preserve">4f6bc766-b392-46f6-b54b-d78ecea76bd3</t>
  </si>
  <si>
    <t xml:space="preserve">3b2c2746-7f9f-4761-8d55-4abee4484c2b</t>
  </si>
  <si>
    <t xml:space="preserve">{'logo_name': 'US83088M1027.png', 'logo_base_color': '#000000', 'text_color': '#ffffff'}</t>
  </si>
  <si>
    <t xml:space="preserve">KYG4818G1010</t>
  </si>
  <si>
    <t xml:space="preserve">BBG00M8832B5</t>
  </si>
  <si>
    <t xml:space="preserve">1801</t>
  </si>
  <si>
    <t xml:space="preserve">Innovent Biologics</t>
  </si>
  <si>
    <t xml:space="preserve">68eef4b1-831c-4522-a8e6-f9e156ce4181</t>
  </si>
  <si>
    <t xml:space="preserve">c8158a2e-53e0-4bd7-8cf6-b311837f1a0d</t>
  </si>
  <si>
    <t xml:space="preserve">45bb7f81-d886-4bb9-9145-7c49866babc2</t>
  </si>
  <si>
    <t xml:space="preserve">{'logo_name': 'KYG4818G1010.png', 'logo_base_color': '#000000', 'text_color': '#ffffff'}</t>
  </si>
  <si>
    <t xml:space="preserve">US2383371091</t>
  </si>
  <si>
    <t xml:space="preserve">BBG001WWJTK5</t>
  </si>
  <si>
    <t xml:space="preserve">PLAY</t>
  </si>
  <si>
    <t xml:space="preserve">Dave &amp; Buster's Entertainment Inc</t>
  </si>
  <si>
    <t xml:space="preserve">29e0cefd-c2c9-4474-8cbc-19458659ec87</t>
  </si>
  <si>
    <t xml:space="preserve">6022186b-79ae-4320-9c9e-e8ef0cb3c97e</t>
  </si>
  <si>
    <t xml:space="preserve">5346b82e-5094-423b-b75d-166dbd5f9486</t>
  </si>
  <si>
    <t xml:space="preserve">{'logo_name': 'US2383371091.png', 'logo_base_color': '#000000', 'text_color': '#ffffff'}</t>
  </si>
  <si>
    <t xml:space="preserve">US9818111026</t>
  </si>
  <si>
    <t xml:space="preserve">BBG000HL7499</t>
  </si>
  <si>
    <t xml:space="preserve">WOR</t>
  </si>
  <si>
    <t xml:space="preserve">Worthington Industries Inc</t>
  </si>
  <si>
    <t xml:space="preserve">5c977f1a-01fd-436f-a42a-775d5645bf44</t>
  </si>
  <si>
    <t xml:space="preserve">5a27474b-4efa-4105-81d5-da85203cd395</t>
  </si>
  <si>
    <t xml:space="preserve">0bc3da73-27d0-4944-a24f-7b03adcbbe23</t>
  </si>
  <si>
    <t xml:space="preserve">{'logo_name': 'US9818111026.png', 'logo_base_color': '#00529C', 'text_color': '#ffffff'}</t>
  </si>
  <si>
    <t xml:space="preserve">BBG000VKG4R5</t>
  </si>
  <si>
    <t xml:space="preserve">Россети Урал</t>
  </si>
  <si>
    <t xml:space="preserve">0.200000</t>
  </si>
  <si>
    <t xml:space="preserve">1b64e38a-49ad-4f4d-a4d3-b34184899352</t>
  </si>
  <si>
    <t xml:space="preserve">873b0906-be31-487c-8b41-ba4346836b08</t>
  </si>
  <si>
    <t xml:space="preserve">d2ebca50-7e7c-4255-b269-77b2ff1723e1</t>
  </si>
  <si>
    <t xml:space="preserve">{'logo_name': 'RU000A0JPVJ0.png', 'logo_base_color': '#5187b8', 'text_color': '#ffffff'}</t>
  </si>
  <si>
    <t xml:space="preserve">US1844961078</t>
  </si>
  <si>
    <t xml:space="preserve">BBG000BFRRX8</t>
  </si>
  <si>
    <t xml:space="preserve">CLH</t>
  </si>
  <si>
    <t xml:space="preserve">Clean Harbors Inc</t>
  </si>
  <si>
    <t xml:space="preserve">4da41ecc-8155-49cd-abb3-fba5475d6af1</t>
  </si>
  <si>
    <t xml:space="preserve">833d4d5c-d912-46f3-a021-5276b5a208c3</t>
  </si>
  <si>
    <t xml:space="preserve">ef937dff-1efa-4ff8-b54a-ce3066f02529</t>
  </si>
  <si>
    <t xml:space="preserve">{'logo_name': 'US1844961078.png', 'logo_base_color': '#CA0032', 'text_color': '#ffffff'}</t>
  </si>
  <si>
    <t xml:space="preserve">US68218J1034</t>
  </si>
  <si>
    <t xml:space="preserve">BBG011J3QM39</t>
  </si>
  <si>
    <t xml:space="preserve">OABI</t>
  </si>
  <si>
    <t xml:space="preserve">OmniAb</t>
  </si>
  <si>
    <t xml:space="preserve">ea0d750b-618c-4055-93c1-8f004813bb8b</t>
  </si>
  <si>
    <t xml:space="preserve">483e8172-ca6c-4062-8aa8-7abafd7f0849</t>
  </si>
  <si>
    <t xml:space="preserve">c58b8cfb-a100-415a-be58-744035174dcb</t>
  </si>
  <si>
    <t xml:space="preserve">{'logo_name': 'US68218J1034.png', 'logo_base_color': '#fb7216', 'text_color': '#ffffff'}</t>
  </si>
  <si>
    <t xml:space="preserve">US8326964058</t>
  </si>
  <si>
    <t xml:space="preserve">BBG000BT1715</t>
  </si>
  <si>
    <t xml:space="preserve">SJM</t>
  </si>
  <si>
    <t xml:space="preserve">JM Smucker</t>
  </si>
  <si>
    <t xml:space="preserve">ff015b04-3306-41dd-a215-58ca3ad18785</t>
  </si>
  <si>
    <t xml:space="preserve">db357c2c-8fba-4054-bb59-4f2462612041</t>
  </si>
  <si>
    <t xml:space="preserve">a885b724-ad10-49dc-9729-bbbcfee95fee</t>
  </si>
  <si>
    <t xml:space="preserve">{'logo_name': 'US8326964058.png', 'logo_base_color': '#53AC12', 'text_color': '#ffffff'}</t>
  </si>
  <si>
    <t xml:space="preserve">US4500561067</t>
  </si>
  <si>
    <t xml:space="preserve">BBG001J19V24</t>
  </si>
  <si>
    <t xml:space="preserve">IRTC</t>
  </si>
  <si>
    <t xml:space="preserve">iRhythm Technologies</t>
  </si>
  <si>
    <t xml:space="preserve">859c1f7d-9e9c-43db-9897-c8ab90acdb1e</t>
  </si>
  <si>
    <t xml:space="preserve">2a8e94b8-b6d3-4ade-8d4d-447ca1ac801a</t>
  </si>
  <si>
    <t xml:space="preserve">2c592afc-1eee-47d4-b6b2-ba31c7e31a75</t>
  </si>
  <si>
    <t xml:space="preserve">{'logo_name': 'US4500561067.png', 'logo_base_color': '#000000', 'text_color': '#ffffff'}</t>
  </si>
  <si>
    <t xml:space="preserve">US8305661055</t>
  </si>
  <si>
    <t xml:space="preserve">BBG000C4HKK2</t>
  </si>
  <si>
    <t xml:space="preserve">SKX</t>
  </si>
  <si>
    <t xml:space="preserve">Skechers U.S.A. Inc</t>
  </si>
  <si>
    <t xml:space="preserve">c8a0a5a5-ac5a-44bd-b552-39dbbf51d4d1</t>
  </si>
  <si>
    <t xml:space="preserve">98d32a7a-0e9a-4ecd-860e-ebbb850e42d2</t>
  </si>
  <si>
    <t xml:space="preserve">3a483b93-309a-4f9b-b1b8-0e4799c000b3</t>
  </si>
  <si>
    <t xml:space="preserve">{'logo_name': 'US8305661055.png', 'logo_base_color': '#002E48', 'text_color': '#ffffff'}</t>
  </si>
  <si>
    <t xml:space="preserve">US7310681025</t>
  </si>
  <si>
    <t xml:space="preserve">BBG000D5S4M0</t>
  </si>
  <si>
    <t xml:space="preserve">PII</t>
  </si>
  <si>
    <t xml:space="preserve">Polaris Industries Inc</t>
  </si>
  <si>
    <t xml:space="preserve">2a95c6cf-a60d-4509-9f59-a14e43e464ea</t>
  </si>
  <si>
    <t xml:space="preserve">beae49b1-986a-4084-951c-243f1b385efe</t>
  </si>
  <si>
    <t xml:space="preserve">698a78e8-e815-4c7a-90ce-36abefcc5472</t>
  </si>
  <si>
    <t xml:space="preserve">{'logo_name': 'US7310681025.png', 'logo_base_color': '#1F6AA7', 'text_color': '#ffffff'}</t>
  </si>
  <si>
    <t xml:space="preserve">US03831W1080</t>
  </si>
  <si>
    <t xml:space="preserve">BBG006HFPX77</t>
  </si>
  <si>
    <t xml:space="preserve">APP</t>
  </si>
  <si>
    <t xml:space="preserve">AppLovin Corporation</t>
  </si>
  <si>
    <t xml:space="preserve">0.30000 usd</t>
  </si>
  <si>
    <t xml:space="preserve">27463077-1391-41ca-9f67-65fe975f096b</t>
  </si>
  <si>
    <t xml:space="preserve">4a78a2c0-ef04-4d47-93ed-51332bc15484</t>
  </si>
  <si>
    <t xml:space="preserve">327a39bf-6ba6-469c-8372-876844c7c16b</t>
  </si>
  <si>
    <t xml:space="preserve">{'logo_name': 'US03831W108.png', 'logo_base_color': '#000000', 'text_color': '#ffffff'}</t>
  </si>
  <si>
    <t xml:space="preserve">US6404911066</t>
  </si>
  <si>
    <t xml:space="preserve">BBG000C1BCK2</t>
  </si>
  <si>
    <t xml:space="preserve">NEOG</t>
  </si>
  <si>
    <t xml:space="preserve">Neogen Corp</t>
  </si>
  <si>
    <t xml:space="preserve">0.160000000 usd</t>
  </si>
  <si>
    <t xml:space="preserve">20b3b78f-c8b9-46a8-b2a2-216b9b452375</t>
  </si>
  <si>
    <t xml:space="preserve">5d16581c-87c6-47c4-873a-5b2b295f5e8e</t>
  </si>
  <si>
    <t xml:space="preserve">5e7a4413-3ec6-4433-9c96-af89e46e528d</t>
  </si>
  <si>
    <t xml:space="preserve">{'logo_name': 'US6404911066.png', 'logo_base_color': '#1F8341', 'text_color': '#ffffff'}</t>
  </si>
  <si>
    <t xml:space="preserve">US7170811035</t>
  </si>
  <si>
    <t xml:space="preserve">BBG000BR2B91</t>
  </si>
  <si>
    <t xml:space="preserve">PFE</t>
  </si>
  <si>
    <t xml:space="preserve">Pfizer</t>
  </si>
  <si>
    <t xml:space="preserve">0.50000000 usd</t>
  </si>
  <si>
    <t xml:space="preserve">83140036-4e5c-4097-8ef3-fa65d036655b</t>
  </si>
  <si>
    <t xml:space="preserve">f1967abc-75fc-43d4-adbd-d4c213639394</t>
  </si>
  <si>
    <t xml:space="preserve">012f8b5e-2366-485e-b21c-dfec125d368b</t>
  </si>
  <si>
    <t xml:space="preserve">{'logo_name': 'PFE.png', 'logo_base_color': '#0093cf', 'text_color': '#ffffff'}</t>
  </si>
  <si>
    <t xml:space="preserve">US89531P1057</t>
  </si>
  <si>
    <t xml:space="preserve">BBG000BTGKK9</t>
  </si>
  <si>
    <t xml:space="preserve">TREX</t>
  </si>
  <si>
    <t xml:space="preserve">Trex Co Inc</t>
  </si>
  <si>
    <t xml:space="preserve">83067af0-46f8-4e1c-82f0-c1a76ddf0643</t>
  </si>
  <si>
    <t xml:space="preserve">f9549531-c973-4cfd-b336-459323a31aa7</t>
  </si>
  <si>
    <t xml:space="preserve">fcb70c59-bf6e-46be-8479-5e787e946158</t>
  </si>
  <si>
    <t xml:space="preserve">{'logo_name': 'US89531P1057.png', 'logo_base_color': '#007748', 'text_color': '#ffffff'}</t>
  </si>
  <si>
    <t xml:space="preserve">US98887Q1040</t>
  </si>
  <si>
    <t xml:space="preserve">BBG00HFX3N90</t>
  </si>
  <si>
    <t xml:space="preserve">ZLAB</t>
  </si>
  <si>
    <t xml:space="preserve">Zai Lab Ltd</t>
  </si>
  <si>
    <t xml:space="preserve">10.0 usd</t>
  </si>
  <si>
    <t xml:space="preserve">6af3177b-42d2-4cdc-b3c4-dfc2e89ce035</t>
  </si>
  <si>
    <t xml:space="preserve">e33fc99d-5556-44d0-8c7d-c6da10c69979</t>
  </si>
  <si>
    <t xml:space="preserve">9ca8b0d9-4775-494d-9061-d6a0218732ff</t>
  </si>
  <si>
    <t xml:space="preserve">{'logo_name': 'US98887Q1040.png', 'logo_base_color': '#E60013', 'text_color': '#ffffff'}</t>
  </si>
  <si>
    <t xml:space="preserve">US59001A1025</t>
  </si>
  <si>
    <t xml:space="preserve">BBG000F4F1N0</t>
  </si>
  <si>
    <t xml:space="preserve">MTH</t>
  </si>
  <si>
    <t xml:space="preserve">Meritage Homes Corp</t>
  </si>
  <si>
    <t xml:space="preserve">f285be28-19e9-4cf7-84e5-70364c74d153</t>
  </si>
  <si>
    <t xml:space="preserve">c82e7351-7228-4d26-a4a1-ab26e791fd9d</t>
  </si>
  <si>
    <t xml:space="preserve">d9c38c03-8ffb-4855-b4a9-e8314fb1c12a</t>
  </si>
  <si>
    <t xml:space="preserve">{'logo_name': 'US59001A1025.png', 'logo_base_color': '#015498', 'text_color': '#ffffff'}</t>
  </si>
  <si>
    <t xml:space="preserve">US1699051066</t>
  </si>
  <si>
    <t xml:space="preserve">BBG000BPBTL2</t>
  </si>
  <si>
    <t xml:space="preserve">CHH</t>
  </si>
  <si>
    <t xml:space="preserve">Choice Hotels International In</t>
  </si>
  <si>
    <t xml:space="preserve">8d8a90dc-3610-40a9-abe1-190dc86d38e0</t>
  </si>
  <si>
    <t xml:space="preserve">194a8fad-3141-413f-9731-6741b978d802</t>
  </si>
  <si>
    <t xml:space="preserve">bb41f88c-9667-48de-86f2-ca23b6cd6c74</t>
  </si>
  <si>
    <t xml:space="preserve">{'logo_name': 'US1699051066.png', 'logo_base_color': '#000000', 'text_color': '#ffffff'}</t>
  </si>
  <si>
    <t xml:space="preserve">US61174X1090</t>
  </si>
  <si>
    <t xml:space="preserve">BBG008NVB1C0</t>
  </si>
  <si>
    <t xml:space="preserve">MNST</t>
  </si>
  <si>
    <t xml:space="preserve">Monster Beverage</t>
  </si>
  <si>
    <t xml:space="preserve">6d10cc83-be0b-4728-aaf7-9b2288c9505f</t>
  </si>
  <si>
    <t xml:space="preserve">4fbf1da6-ef58-4d48-aa66-31533751030b</t>
  </si>
  <si>
    <t xml:space="preserve">adc6e76c-8b14-42f0-b2da-8b2ba235df54</t>
  </si>
  <si>
    <t xml:space="preserve">{'logo_name': 'US61174X1090.png', 'logo_base_color': '#2B2A28', 'text_color': '#ffffff'}</t>
  </si>
  <si>
    <t xml:space="preserve">US92539P1012</t>
  </si>
  <si>
    <t xml:space="preserve">BBG00P33TCZ8</t>
  </si>
  <si>
    <t xml:space="preserve">VERV</t>
  </si>
  <si>
    <t xml:space="preserve">Verve Therapeutics</t>
  </si>
  <si>
    <t xml:space="preserve">9e970275-1967-436b-a434-7c9c0e36a009</t>
  </si>
  <si>
    <t xml:space="preserve">5cccd254-cd3a-4b6a-96e0-dfcbed345b36</t>
  </si>
  <si>
    <t xml:space="preserve">68f7743e-8e72-4aa0-9306-482aba60ebb8</t>
  </si>
  <si>
    <t xml:space="preserve">{'logo_name': 'US92539P1012.png', 'logo_base_color': '#000000', 'text_color': '#ffffff'}</t>
  </si>
  <si>
    <t xml:space="preserve">US09227Q1004</t>
  </si>
  <si>
    <t xml:space="preserve">BBG000BGGTW5</t>
  </si>
  <si>
    <t xml:space="preserve">BLKB</t>
  </si>
  <si>
    <t xml:space="preserve">Blackbaud Inc</t>
  </si>
  <si>
    <t xml:space="preserve">7599c161-6a6d-4ea5-9ed7-49a2c6eb3aac</t>
  </si>
  <si>
    <t xml:space="preserve">a3f1c085-37bd-4cf3-b73e-1e7c098e552f</t>
  </si>
  <si>
    <t xml:space="preserve">db168349-7dd9-40fc-a8ec-7d9321c63f32</t>
  </si>
  <si>
    <t xml:space="preserve">{'logo_name': 'US09227Q1004.png', 'logo_base_color': '#8CBE4B', 'text_color': '#ffffff'}</t>
  </si>
  <si>
    <t xml:space="preserve">US74982T1034</t>
  </si>
  <si>
    <t xml:space="preserve">BBG0160DYCH4</t>
  </si>
  <si>
    <t xml:space="preserve">RXO</t>
  </si>
  <si>
    <t xml:space="preserve">RXO, Inc.</t>
  </si>
  <si>
    <t xml:space="preserve">1739bf91-8c2c-4d05-b940-af62626e58a9</t>
  </si>
  <si>
    <t xml:space="preserve">d6fd6631-bdd4-4e42-bbd0-4e344bf6a77d</t>
  </si>
  <si>
    <t xml:space="preserve">7af28990-e207-4163-a959-e2697a2a9eff</t>
  </si>
  <si>
    <t xml:space="preserve">{'logo_name': 'US74982T1034.png', 'logo_base_color': '#000000', 'text_color': '#ffffff'}</t>
  </si>
  <si>
    <t xml:space="preserve">US8926721064</t>
  </si>
  <si>
    <t xml:space="preserve">BBG00NK8H8T2</t>
  </si>
  <si>
    <t xml:space="preserve">TW</t>
  </si>
  <si>
    <t xml:space="preserve">Tradeweb Markets</t>
  </si>
  <si>
    <t xml:space="preserve">73ae976a-1495-4b1b-95d1-315bad4cde65</t>
  </si>
  <si>
    <t xml:space="preserve">10da1aba-51a1-428e-a788-15a9e3b0d34b</t>
  </si>
  <si>
    <t xml:space="preserve">9e830bc9-26d4-418a-9240-7b28c773133e</t>
  </si>
  <si>
    <t xml:space="preserve">{'logo_name': 'US8926721064.png', 'logo_base_color': '#000000', 'text_color': '#ffffff'}</t>
  </si>
  <si>
    <t xml:space="preserve">US34354P1057</t>
  </si>
  <si>
    <t xml:space="preserve">BBG000FFH4P5</t>
  </si>
  <si>
    <t xml:space="preserve">FLS</t>
  </si>
  <si>
    <t xml:space="preserve">Flowserve</t>
  </si>
  <si>
    <t xml:space="preserve">1.250000000 usd</t>
  </si>
  <si>
    <t xml:space="preserve">06ad22f0-93e5-46ec-974b-e68fd7e28c54</t>
  </si>
  <si>
    <t xml:space="preserve">44983680-0bd5-40ac-bf03-de1bc2d35a89</t>
  </si>
  <si>
    <t xml:space="preserve">ae6a4367-e8fd-4daa-b7db-49d582817eb8</t>
  </si>
  <si>
    <t xml:space="preserve">{'logo_name': 'US34354P1057.png', 'logo_base_color': '#ff0000', 'text_color': '#ffffff'}</t>
  </si>
  <si>
    <t xml:space="preserve">US21676P1030</t>
  </si>
  <si>
    <t xml:space="preserve">BBG000PSXT64</t>
  </si>
  <si>
    <t xml:space="preserve">CPS</t>
  </si>
  <si>
    <t xml:space="preserve">Cooper-Standard Holdings Inc</t>
  </si>
  <si>
    <t xml:space="preserve">6bf39162-3705-457d-bd82-b58c6f553cfb</t>
  </si>
  <si>
    <t xml:space="preserve">ccc90da0-185b-4154-8e56-5733d00ab441</t>
  </si>
  <si>
    <t xml:space="preserve">b7cbae06-c42c-4692-899b-7efe254422d4</t>
  </si>
  <si>
    <t xml:space="preserve">{'logo_name': 'US21676P1030.png', 'logo_base_color': '#000000', 'text_color': '#ffffff'}</t>
  </si>
  <si>
    <t xml:space="preserve">US92858V1017</t>
  </si>
  <si>
    <t xml:space="preserve">BBG00ZHDJVK4</t>
  </si>
  <si>
    <t xml:space="preserve">VZIO</t>
  </si>
  <si>
    <t xml:space="preserve">VIZIO Holding Corp.</t>
  </si>
  <si>
    <t xml:space="preserve">b67249a0-b22f-421b-96f9-d6691c92e394</t>
  </si>
  <si>
    <t xml:space="preserve">ad96e429-7282-4556-a526-8a72c834ae5a</t>
  </si>
  <si>
    <t xml:space="preserve">918f1994-8a12-45f5-a4ce-cd700aa7a1a1</t>
  </si>
  <si>
    <t xml:space="preserve">{'logo_name': 'US92858V1017.png', 'logo_base_color': '#000000', 'text_color': '#ffffff'}</t>
  </si>
  <si>
    <t xml:space="preserve">US16208T1025</t>
  </si>
  <si>
    <t xml:space="preserve">BBG000PT6BR8</t>
  </si>
  <si>
    <t xml:space="preserve">CLDT</t>
  </si>
  <si>
    <t xml:space="preserve">Chatham Lodging REIT</t>
  </si>
  <si>
    <t xml:space="preserve">865d183d-f5be-4a59-93c8-565026d54eba</t>
  </si>
  <si>
    <t xml:space="preserve">6c855f40-8ae4-40ec-ab52-a914b23017ea</t>
  </si>
  <si>
    <t xml:space="preserve">3f8fbc3e-53a2-46d7-9aa6-581191240b15</t>
  </si>
  <si>
    <t xml:space="preserve">{'logo_name': 'US16208T1025.png', 'logo_base_color': '#000000', 'text_color': '#ffffff'}</t>
  </si>
  <si>
    <t xml:space="preserve">US23282W6057</t>
  </si>
  <si>
    <t xml:space="preserve">BBG000F0R4N9</t>
  </si>
  <si>
    <t xml:space="preserve">CYTK</t>
  </si>
  <si>
    <t xml:space="preserve">Cytokinetics</t>
  </si>
  <si>
    <t xml:space="preserve">8da2e866-68a3-4bfb-bd5e-1dd57e76a5e2</t>
  </si>
  <si>
    <t xml:space="preserve">f6b65ce8-c60c-4474-ad78-534fd0e4fca0</t>
  </si>
  <si>
    <t xml:space="preserve">76505909-df07-41b0-8135-f16d315f12ac</t>
  </si>
  <si>
    <t xml:space="preserve">{'logo_name': 'US23282W6057.png', 'logo_base_color': '#60646A', 'text_color': '#ffffff'}</t>
  </si>
  <si>
    <t xml:space="preserve">US03743Q1085</t>
  </si>
  <si>
    <t xml:space="preserve">BBG00YTS96G2</t>
  </si>
  <si>
    <t xml:space="preserve">APA</t>
  </si>
  <si>
    <t xml:space="preserve">APA Corporation</t>
  </si>
  <si>
    <t xml:space="preserve">0.625000000 usd</t>
  </si>
  <si>
    <t xml:space="preserve">62582a1d-dd77-49bd-a987-492209b98593</t>
  </si>
  <si>
    <t xml:space="preserve">5ec3a0de-80b4-4572-ba48-0a18c9f371fd</t>
  </si>
  <si>
    <t xml:space="preserve">f4d127e1-9f9e-47eb-8eed-c2fa70940c0b</t>
  </si>
  <si>
    <t xml:space="preserve">{'logo_name': 'US0374111054.png', 'logo_base_color': '#3d7771', 'text_color': '#ffffff'}</t>
  </si>
  <si>
    <t xml:space="preserve">US8448951025</t>
  </si>
  <si>
    <t xml:space="preserve">BBG00FWP4JW4</t>
  </si>
  <si>
    <t xml:space="preserve">SWX</t>
  </si>
  <si>
    <t xml:space="preserve">Southwest Gas Holdings</t>
  </si>
  <si>
    <t xml:space="preserve">fee48b9a-9fcd-4360-9922-ae5ac9bd68d1</t>
  </si>
  <si>
    <t xml:space="preserve">f5ff263a-0b18-41fd-a4a0-4885a2473034</t>
  </si>
  <si>
    <t xml:space="preserve">9213e0b8-bb9c-4227-ad44-efa46279bb02</t>
  </si>
  <si>
    <t xml:space="preserve">{'logo_name': 'US8448951025.png', 'logo_base_color': '#404041', 'text_color': '#ffffff'}</t>
  </si>
  <si>
    <t xml:space="preserve">US50186V1026</t>
  </si>
  <si>
    <t xml:space="preserve">BBG000FJ0RK9</t>
  </si>
  <si>
    <t xml:space="preserve">LPL</t>
  </si>
  <si>
    <t xml:space="preserve">LG Display</t>
  </si>
  <si>
    <t xml:space="preserve">899e9f29-37fb-498d-b95a-4675903476af</t>
  </si>
  <si>
    <t xml:space="preserve">6393427d-baaa-4a79-b09c-3058af8e104c</t>
  </si>
  <si>
    <t xml:space="preserve">f0974771-6bbc-4fff-a00a-feeab0f374d8</t>
  </si>
  <si>
    <t xml:space="preserve">{'logo_name': 'US50186V1026.png', 'logo_base_color': '#3b3f42', 'text_color': '#ffffff'}</t>
  </si>
  <si>
    <t xml:space="preserve">US2058871029</t>
  </si>
  <si>
    <t xml:space="preserve">BBG000BDXGP9</t>
  </si>
  <si>
    <t xml:space="preserve">CAG</t>
  </si>
  <si>
    <t xml:space="preserve">Conagra Brands</t>
  </si>
  <si>
    <t xml:space="preserve">233111aa-3fd4-4158-8ec5-992d14433577</t>
  </si>
  <si>
    <t xml:space="preserve">fb4379b0-e12a-4943-8032-661d7da84abe</t>
  </si>
  <si>
    <t xml:space="preserve">2d19d5fb-8059-46c9-af48-edf3d418f9ea</t>
  </si>
  <si>
    <t xml:space="preserve">{'logo_name': 'US2058871029.png', 'logo_base_color': '#231f20', 'text_color': '#ffffff'}</t>
  </si>
  <si>
    <t xml:space="preserve">US7613301099</t>
  </si>
  <si>
    <t xml:space="preserve">BBG001J2MJH8</t>
  </si>
  <si>
    <t xml:space="preserve">RVNC</t>
  </si>
  <si>
    <t xml:space="preserve">Revance Therapeutics</t>
  </si>
  <si>
    <t xml:space="preserve">1c32eb53-ea05-478a-bda9-229efdb44665</t>
  </si>
  <si>
    <t xml:space="preserve">d394280d-a131-4260-a095-c8ce8511e725</t>
  </si>
  <si>
    <t xml:space="preserve">4af7dd0b-2cf0-4086-b337-415999a04c5e</t>
  </si>
  <si>
    <t xml:space="preserve">{'logo_name': 'US7613301099.png', 'logo_base_color': '#000000', 'text_color': '#ffffff'}</t>
  </si>
  <si>
    <t xml:space="preserve">US5719032022</t>
  </si>
  <si>
    <t xml:space="preserve">BBG000BGD7W6</t>
  </si>
  <si>
    <t xml:space="preserve">MAR</t>
  </si>
  <si>
    <t xml:space="preserve">Marriott International</t>
  </si>
  <si>
    <t xml:space="preserve">a92c574c-2a9b-4a6c-a4a5-dec9e629f3c3</t>
  </si>
  <si>
    <t xml:space="preserve">0f372a2d-719d-43d2-ba97-d19210750344</t>
  </si>
  <si>
    <t xml:space="preserve">fe6a0e20-cdd3-4eee-81b8-5cda202afb2f</t>
  </si>
  <si>
    <t xml:space="preserve">{'logo_name': 'US5719032022.png', 'logo_base_color': '#494949', 'text_color': '#ffffff'}</t>
  </si>
  <si>
    <t xml:space="preserve">BBG000RMWQD4</t>
  </si>
  <si>
    <t xml:space="preserve">0.273100000</t>
  </si>
  <si>
    <t xml:space="preserve">Эн+</t>
  </si>
  <si>
    <t xml:space="preserve">0.70000 usd</t>
  </si>
  <si>
    <t xml:space="preserve">e2bd2eba-75de-4127-b39c-2f2dbe3866c3</t>
  </si>
  <si>
    <t xml:space="preserve">62dae90c-238b-433d-ae4e-47c72b324bc7</t>
  </si>
  <si>
    <t xml:space="preserve">9b9cb779-d2c7-4e49-a6c3-5be1e08d9439</t>
  </si>
  <si>
    <t xml:space="preserve">{'logo_name': 'US29355E2081.png', 'logo_base_color': '#535353', 'text_color': '#ffffff'}</t>
  </si>
  <si>
    <t xml:space="preserve">US1778351056</t>
  </si>
  <si>
    <t xml:space="preserve">BBG000BFJFX3</t>
  </si>
  <si>
    <t xml:space="preserve">CHCO</t>
  </si>
  <si>
    <t xml:space="preserve">City Holding Company</t>
  </si>
  <si>
    <t xml:space="preserve">0a256a49-cfcc-49f9-94f1-fcb691366a47</t>
  </si>
  <si>
    <t xml:space="preserve">cb90b454-b611-4f21-b7b4-518aaf1a48f4</t>
  </si>
  <si>
    <t xml:space="preserve">ec5e2877-58ca-4851-bc47-c2acf1368fde</t>
  </si>
  <si>
    <t xml:space="preserve">{'logo_name': 'US1778351056.png', 'logo_base_color': '#00487A', 'text_color': '#ffffff'}</t>
  </si>
  <si>
    <t xml:space="preserve">US0144421072</t>
  </si>
  <si>
    <t xml:space="preserve">BBG00N0PL198</t>
  </si>
  <si>
    <t xml:space="preserve">ALEC</t>
  </si>
  <si>
    <t xml:space="preserve">Alector</t>
  </si>
  <si>
    <t xml:space="preserve">599719fb-06a3-411b-a42b-26c485548b56</t>
  </si>
  <si>
    <t xml:space="preserve">c0d4969d-184c-42e3-972d-e6ea8d10129c</t>
  </si>
  <si>
    <t xml:space="preserve">b9da5735-c514-4929-9a30-f30135836601</t>
  </si>
  <si>
    <t xml:space="preserve">{'logo_name': 'US014442107.png', 'logo_base_color': '#000000', 'text_color': '#ffffff'}</t>
  </si>
  <si>
    <t xml:space="preserve">US2244081046</t>
  </si>
  <si>
    <t xml:space="preserve">BBG016G0L0Q5</t>
  </si>
  <si>
    <t xml:space="preserve">CR</t>
  </si>
  <si>
    <t xml:space="preserve">Crane Company</t>
  </si>
  <si>
    <t xml:space="preserve">f015a033-c615-4d98-9e10-069f986fb67c</t>
  </si>
  <si>
    <t xml:space="preserve">9581dda3-0adb-4aef-9682-bb0309c43e1e</t>
  </si>
  <si>
    <t xml:space="preserve">fa4844ae-a5b0-4b62-8c86-014aed5ffc45</t>
  </si>
  <si>
    <t xml:space="preserve">{'logo_name': 'US2244081046.png', 'logo_base_color': '#000000', 'text_color': '#ffffff'}</t>
  </si>
  <si>
    <t xml:space="preserve">US04683R1068</t>
  </si>
  <si>
    <t xml:space="preserve">BBG00TZNCJ75</t>
  </si>
  <si>
    <t xml:space="preserve">AVIR</t>
  </si>
  <si>
    <t xml:space="preserve">Atea Pharmaceuticals</t>
  </si>
  <si>
    <t xml:space="preserve">9e6870c2-47dd-4c31-a6c3-9979111d0b45</t>
  </si>
  <si>
    <t xml:space="preserve">f0d6d003-a852-423e-a9cc-e6f2bc945254</t>
  </si>
  <si>
    <t xml:space="preserve">a46c0fa6-9ccb-42e9-9105-975375113953</t>
  </si>
  <si>
    <t xml:space="preserve">{'logo_name': 'US04683R106.png', 'logo_base_color': '#000000', 'text_color': '#ffffff'}</t>
  </si>
  <si>
    <t xml:space="preserve">US3873281071</t>
  </si>
  <si>
    <t xml:space="preserve">BBG000DVB833</t>
  </si>
  <si>
    <t xml:space="preserve">GVA</t>
  </si>
  <si>
    <t xml:space="preserve">Granite Construction Inc</t>
  </si>
  <si>
    <t xml:space="preserve">de34184c-ad4e-4c60-b6ab-8573867eb9c9</t>
  </si>
  <si>
    <t xml:space="preserve">d55da517-0a67-47bf-a0e6-ca539b886dd0</t>
  </si>
  <si>
    <t xml:space="preserve">37a0d7a7-e835-4e2a-9cfc-3200b8fd0975</t>
  </si>
  <si>
    <t xml:space="preserve">{'logo_name': 'US3873281071.png', 'logo_base_color': '#000000', 'text_color': '#ffffff'}</t>
  </si>
  <si>
    <t xml:space="preserve">US3755581036</t>
  </si>
  <si>
    <t xml:space="preserve">BBG000CKGBP2</t>
  </si>
  <si>
    <t xml:space="preserve">GILD</t>
  </si>
  <si>
    <t xml:space="preserve">GILEAD</t>
  </si>
  <si>
    <t xml:space="preserve">3f9c80e0-eac0-4339-a531-767ea1fdee90</t>
  </si>
  <si>
    <t xml:space="preserve">ec562b29-899f-4c8f-b289-a14144f81935</t>
  </si>
  <si>
    <t xml:space="preserve">21cad3fe-bafe-40b6-80b6-51a4741331a0</t>
  </si>
  <si>
    <t xml:space="preserve">{'logo_name': 'US3755581036.png', 'logo_base_color': '#d5354a', 'text_color': '#ffffff'}</t>
  </si>
  <si>
    <t xml:space="preserve">CA94106B1013</t>
  </si>
  <si>
    <t xml:space="preserve">BBG000FLHZZ2</t>
  </si>
  <si>
    <t xml:space="preserve">WCN</t>
  </si>
  <si>
    <t xml:space="preserve">Waste Connections</t>
  </si>
  <si>
    <t xml:space="preserve">e99298f3-08d6-4b9b-bc13-7a816db35000</t>
  </si>
  <si>
    <t xml:space="preserve">0eeddd61-cf45-4fc7-959a-caec2ea44d62</t>
  </si>
  <si>
    <t xml:space="preserve">c5133617-a40b-4282-ad10-887ce0afe892</t>
  </si>
  <si>
    <t xml:space="preserve">{'logo_name': 'CA94106B1013.png', 'logo_base_color': '#000000', 'text_color': '#ffffff'}</t>
  </si>
  <si>
    <t xml:space="preserve">US9004502061</t>
  </si>
  <si>
    <t xml:space="preserve">TCS704502061</t>
  </si>
  <si>
    <t xml:space="preserve">TBCH</t>
  </si>
  <si>
    <t xml:space="preserve">Turtle Beach Corp</t>
  </si>
  <si>
    <t xml:space="preserve">9813c12f-e802-41bf-97f5-13528ce5c4ab</t>
  </si>
  <si>
    <t xml:space="preserve">2b80b08a-b39d-4247-ab68-7aefef3557d7</t>
  </si>
  <si>
    <t xml:space="preserve">869580c9-66e9-4911-9d9c-03064bcce050</t>
  </si>
  <si>
    <t xml:space="preserve">{'logo_name': 'US9004502061.png', 'logo_base_color': '#000000', 'text_color': '#ffffff'}</t>
  </si>
  <si>
    <t xml:space="preserve">US11133T1034</t>
  </si>
  <si>
    <t xml:space="preserve">BBG000PPFKQ7</t>
  </si>
  <si>
    <t xml:space="preserve">Broadridge Financial Solutions</t>
  </si>
  <si>
    <t xml:space="preserve">4b01855a-2788-49b2-9564-9e9f4f2c7cb4</t>
  </si>
  <si>
    <t xml:space="preserve">a789b35b-f2ba-431e-ad99-ff9aff8b5b14</t>
  </si>
  <si>
    <t xml:space="preserve">dfdb18bf-63be-4c9a-a2c7-6064833b622e</t>
  </si>
  <si>
    <t xml:space="preserve">{'logo_name': 'US11133T1034.png', 'logo_base_color': '#00558D', 'text_color': '#ffffff'}</t>
  </si>
  <si>
    <t xml:space="preserve">US6821891057</t>
  </si>
  <si>
    <t xml:space="preserve">BBG000DV7MX4</t>
  </si>
  <si>
    <t xml:space="preserve">ON</t>
  </si>
  <si>
    <t xml:space="preserve">ON Semiconductor Corp</t>
  </si>
  <si>
    <t xml:space="preserve">f757c5a8-1e88-48b4-8aed-d91e4c6454c8</t>
  </si>
  <si>
    <t xml:space="preserve">c20600ff-d804-49b8-ba35-bfe7a0f064de</t>
  </si>
  <si>
    <t xml:space="preserve">73915582-bc09-4543-b116-3d3467a18909</t>
  </si>
  <si>
    <t xml:space="preserve">{'logo_name': 'US6821891057.png', 'logo_base_color': '#235A93', 'text_color': '#ffffff'}</t>
  </si>
  <si>
    <t xml:space="preserve">US8923561067</t>
  </si>
  <si>
    <t xml:space="preserve">BBG000BLXZN1</t>
  </si>
  <si>
    <t xml:space="preserve">TSCO</t>
  </si>
  <si>
    <t xml:space="preserve">Tractor Supply</t>
  </si>
  <si>
    <t xml:space="preserve">0.8000000 usd</t>
  </si>
  <si>
    <t xml:space="preserve">aa206b90-0e39-4adc-b7c0-e0ad3cf4b78b</t>
  </si>
  <si>
    <t xml:space="preserve">8611da7a-928a-4a67-8ef3-894ab58ae2b6</t>
  </si>
  <si>
    <t xml:space="preserve">7ca8a81c-5578-4595-ac99-0a0aeb25a104</t>
  </si>
  <si>
    <t xml:space="preserve">{'logo_name': 'US8923561067.png', 'logo_base_color': '#EA0D2C', 'text_color': '#ffffff'}</t>
  </si>
  <si>
    <t xml:space="preserve">US36262G1013</t>
  </si>
  <si>
    <t xml:space="preserve">BBG00YDGX945</t>
  </si>
  <si>
    <t xml:space="preserve">GXO</t>
  </si>
  <si>
    <t xml:space="preserve">GXO Logistics, Inc.</t>
  </si>
  <si>
    <t xml:space="preserve">983a4734-c054-4990-b36d-e0270c1fbaa8</t>
  </si>
  <si>
    <t xml:space="preserve">8bb9535b-2c5d-40ef-930c-8ae64723ac5e</t>
  </si>
  <si>
    <t xml:space="preserve">d939e09f-3111-47ab-9782-6bec4b6c4b4a</t>
  </si>
  <si>
    <t xml:space="preserve">{'logo_name': 'US36262G1013.png', 'logo_base_color': '#000000', 'text_color': '#ffffff'}</t>
  </si>
  <si>
    <t xml:space="preserve">US92243A2006</t>
  </si>
  <si>
    <t xml:space="preserve">BBG000DR0RZ7</t>
  </si>
  <si>
    <t xml:space="preserve">VXRT</t>
  </si>
  <si>
    <t xml:space="preserve">Vaxart Inc</t>
  </si>
  <si>
    <t xml:space="preserve">adb467c5-3140-488e-9875-0273e9a5ec5b</t>
  </si>
  <si>
    <t xml:space="preserve">aa51d02d-54f5-42e3-bc55-bafda95a2a87</t>
  </si>
  <si>
    <t xml:space="preserve">89b0fa77-9d7f-4716-bd84-d71fa5ce7fb0</t>
  </si>
  <si>
    <t xml:space="preserve">{'logo_name': 'US92243A2006.png', 'logo_base_color': '#000000', 'text_color': '#ffffff'}</t>
  </si>
  <si>
    <t xml:space="preserve">US4052171000</t>
  </si>
  <si>
    <t xml:space="preserve">BBG000BQW085</t>
  </si>
  <si>
    <t xml:space="preserve">HAIN</t>
  </si>
  <si>
    <t xml:space="preserve">Hain Celestial Group Inc</t>
  </si>
  <si>
    <t xml:space="preserve">d84ace73-4691-42e1-8e82-c4e5b828d422</t>
  </si>
  <si>
    <t xml:space="preserve">49c6e1a5-bdd5-46a4-b02e-c361771462fb</t>
  </si>
  <si>
    <t xml:space="preserve">ad02987e-5a4c-4f27-9135-947f1a067ab9</t>
  </si>
  <si>
    <t xml:space="preserve">{'logo_name': 'US4052171000.png', 'logo_base_color': '#000000', 'text_color': '#ffffff'}</t>
  </si>
  <si>
    <t xml:space="preserve">CNE1000004C8</t>
  </si>
  <si>
    <t xml:space="preserve">BBG000BCHHM0</t>
  </si>
  <si>
    <t xml:space="preserve">338</t>
  </si>
  <si>
    <t xml:space="preserve">Sinopec Shanghai Petrochemical</t>
  </si>
  <si>
    <t xml:space="preserve">65901692-f902-4a8f-908e-8eaf8e897a47</t>
  </si>
  <si>
    <t xml:space="preserve">73fb810c-b464-4244-8a68-1a6a5fc8e107</t>
  </si>
  <si>
    <t xml:space="preserve">34e5a16f-5198-4bb7-a54a-90246e5e1e85</t>
  </si>
  <si>
    <t xml:space="preserve">{'logo_name': 'US82935M1099.png', 'logo_base_color': '#E31E24', 'text_color': '#ffffff'}</t>
  </si>
  <si>
    <t xml:space="preserve">US87166B1026</t>
  </si>
  <si>
    <t xml:space="preserve">BBG0078Y1D92</t>
  </si>
  <si>
    <t xml:space="preserve">SYNH</t>
  </si>
  <si>
    <t xml:space="preserve">Syneos Health Inc</t>
  </si>
  <si>
    <t xml:space="preserve">5e86dca3-b642-438e-b7a5-bbdc6cc421ea</t>
  </si>
  <si>
    <t xml:space="preserve">56d20e3f-5189-45d8-b6b4-9d6abb5c41b3</t>
  </si>
  <si>
    <t xml:space="preserve">4d7cd9b6-6068-4436-8b33-ad0e653ee3e8</t>
  </si>
  <si>
    <t xml:space="preserve">{'logo_name': 'US87166B1026.png', 'logo_base_color': '#EB3300', 'text_color': '#ffffff'}</t>
  </si>
  <si>
    <t xml:space="preserve">US4495851085</t>
  </si>
  <si>
    <t xml:space="preserve">BBG00PNR1BT2</t>
  </si>
  <si>
    <t xml:space="preserve">IGMS</t>
  </si>
  <si>
    <t xml:space="preserve">IGM Biosciences Inc</t>
  </si>
  <si>
    <t xml:space="preserve">5325952b-ad4e-498b-8433-7407c959c9b6</t>
  </si>
  <si>
    <t xml:space="preserve">1827a665-d0b0-47f1-8733-8ec5c403d7e1</t>
  </si>
  <si>
    <t xml:space="preserve">affd826b-d445-4e66-af9f-022e3bbaa139</t>
  </si>
  <si>
    <t xml:space="preserve">{'logo_name': 'US4495851085.png', 'logo_base_color': '#000000', 'text_color': '#ffffff'}</t>
  </si>
  <si>
    <t xml:space="preserve">TCS80A107UL4</t>
  </si>
  <si>
    <t xml:space="preserve">Т-Технологии</t>
  </si>
  <si>
    <t xml:space="preserve">3.639384000 rub</t>
  </si>
  <si>
    <t xml:space="preserve">87db07bc-0e02-4e29-90bb-05e8ef791d7b</t>
  </si>
  <si>
    <t xml:space="preserve">2db97cb9-85b6-416b-9f70-3818a156db8b</t>
  </si>
  <si>
    <t xml:space="preserve">4393bdb6-9017-466e-a3bb-ddb55d24159f</t>
  </si>
  <si>
    <t xml:space="preserve">{'logo_name': 'tcs2.png', 'logo_base_color': '#FFDD2D', 'text_color': '#000000'}</t>
  </si>
  <si>
    <t xml:space="preserve">RU0009102396</t>
  </si>
  <si>
    <t xml:space="preserve">TCS009102396</t>
  </si>
  <si>
    <t xml:space="preserve">UFOSP</t>
  </si>
  <si>
    <t xml:space="preserve">Уфаоргсинтез - привилегированные акции</t>
  </si>
  <si>
    <t xml:space="preserve">e0e1ee47-d3e6-43d9-9755-44dcc18ab271</t>
  </si>
  <si>
    <t xml:space="preserve">dbd95f99-16a8-45b7-84b4-87bab1204ffa</t>
  </si>
  <si>
    <t xml:space="preserve">fa24461c-5a1d-4f8a-a6c5-18497bd42919</t>
  </si>
  <si>
    <t xml:space="preserve">{'logo_name': 'RU0007976957.png', 'logo_base_color': '#4c4c4c', 'text_color': '#ffffff'}</t>
  </si>
  <si>
    <t xml:space="preserve">KZ1C00001122</t>
  </si>
  <si>
    <t xml:space="preserve">TCSC00001122</t>
  </si>
  <si>
    <t xml:space="preserve">KMG@KT</t>
  </si>
  <si>
    <t xml:space="preserve">SPBKZ</t>
  </si>
  <si>
    <t xml:space="preserve">kzt</t>
  </si>
  <si>
    <t xml:space="preserve">Казмунайгаз</t>
  </si>
  <si>
    <t xml:space="preserve">KZ</t>
  </si>
  <si>
    <t xml:space="preserve">Республика Казахстан</t>
  </si>
  <si>
    <t xml:space="preserve">500.0 kzt</t>
  </si>
  <si>
    <t xml:space="preserve">8e95378f-2b8b-4980-a0db-bacf4d108946</t>
  </si>
  <si>
    <t xml:space="preserve">a6a2fedc-5bac-401b-915c-b1439d555a61</t>
  </si>
  <si>
    <t xml:space="preserve">5a1262e6-6d02-49c6-bee9-509a67f25c07</t>
  </si>
  <si>
    <t xml:space="preserve">{'logo_name': 'Kazmunaygaz.png', 'logo_base_color': '#009ee3', 'text_color': '#ffffff'}</t>
  </si>
  <si>
    <t xml:space="preserve">US64110D1046</t>
  </si>
  <si>
    <t xml:space="preserve">BBG000FP1N32</t>
  </si>
  <si>
    <t xml:space="preserve">NTAP</t>
  </si>
  <si>
    <t xml:space="preserve">NetApp</t>
  </si>
  <si>
    <t xml:space="preserve">cf55659b-cad3-4b83-9eba-70040b591b6b</t>
  </si>
  <si>
    <t xml:space="preserve">3f34b498-21bd-4220-af23-6caaa5d5428f</t>
  </si>
  <si>
    <t xml:space="preserve">75bf498e-b02e-4b91-8fbd-3ea71892cf00</t>
  </si>
  <si>
    <t xml:space="preserve">{'logo_name': 'US64110D1046.png', 'logo_base_color': '#000000', 'text_color': '#ffffff'}</t>
  </si>
  <si>
    <t xml:space="preserve">BBG000PKWCQ7</t>
  </si>
  <si>
    <t xml:space="preserve">Россети Волга</t>
  </si>
  <si>
    <t xml:space="preserve">0.50000</t>
  </si>
  <si>
    <t xml:space="preserve">8ec4edb6-b779-4e3c-9146-b11210174d51</t>
  </si>
  <si>
    <t xml:space="preserve">e25fe2d1-1e19-4699-b965-696f0b6ae15a</t>
  </si>
  <si>
    <t xml:space="preserve">457f79df-ad5b-4578-8c20-c5e066f5f1d6</t>
  </si>
  <si>
    <t xml:space="preserve">{'logo_name': 'RU000A0JPPN4.png', 'logo_base_color': '#005999', 'text_color': '#ffffff'}</t>
  </si>
  <si>
    <t xml:space="preserve">US9311421039</t>
  </si>
  <si>
    <t xml:space="preserve">BBG000BWXBC2</t>
  </si>
  <si>
    <t xml:space="preserve">WMT</t>
  </si>
  <si>
    <t xml:space="preserve">Wal-Mart Stores</t>
  </si>
  <si>
    <t xml:space="preserve">19dfb3f6-2222-4eb4-93b6-f2500aa97e82</t>
  </si>
  <si>
    <t xml:space="preserve">9fec1387-1c41-45b7-9a3a-d37977d25af5</t>
  </si>
  <si>
    <t xml:space="preserve">d2d1e10b-ba5d-4a29-92d2-8572fcceeff9</t>
  </si>
  <si>
    <t xml:space="preserve">{'logo_name': 'US9311421039.png', 'logo_base_color': '#1a75cf', 'text_color': '#ffffff'}</t>
  </si>
  <si>
    <t xml:space="preserve">US70439P1084</t>
  </si>
  <si>
    <t xml:space="preserve">BBG010MW0N84</t>
  </si>
  <si>
    <t xml:space="preserve">PAY</t>
  </si>
  <si>
    <t xml:space="preserve">Paymentus Holdings</t>
  </si>
  <si>
    <t xml:space="preserve">2eac2aaa-6812-42d0-a26c-5ef6fd8c4152</t>
  </si>
  <si>
    <t xml:space="preserve">33bf025c-28c3-47ec-9b97-a73dbf55d24b</t>
  </si>
  <si>
    <t xml:space="preserve">bec9d62a-12d4-41e5-87e6-f118177ac699</t>
  </si>
  <si>
    <t xml:space="preserve">{'logo_name': 'US70439P1084.png', 'logo_base_color': '#000000', 'text_color': '#ffffff'}</t>
  </si>
  <si>
    <t xml:space="preserve">US6516391066</t>
  </si>
  <si>
    <t xml:space="preserve">BBG000BPWXK1</t>
  </si>
  <si>
    <t xml:space="preserve">NEM</t>
  </si>
  <si>
    <t xml:space="preserve">Newmont Goldcorp Corporation</t>
  </si>
  <si>
    <t xml:space="preserve">1.600000000 usd</t>
  </si>
  <si>
    <t xml:space="preserve">f11a7a6d-c64c-4636-8887-38b113c4aeac</t>
  </si>
  <si>
    <t xml:space="preserve">aaab1ebc-ff0c-4bae-b3ca-d451d8041273</t>
  </si>
  <si>
    <t xml:space="preserve">5d5d8203-66ee-42d9-a9a7-4b4099ebc803</t>
  </si>
  <si>
    <t xml:space="preserve">{'logo_name': 'US6516391066.png', 'logo_base_color': '#091859', 'text_color': '#ffffff'}</t>
  </si>
  <si>
    <t xml:space="preserve">US5962781010</t>
  </si>
  <si>
    <t xml:space="preserve">BBG000DQN9R3</t>
  </si>
  <si>
    <t xml:space="preserve">MIDD</t>
  </si>
  <si>
    <t xml:space="preserve">Middleby Corp The</t>
  </si>
  <si>
    <t xml:space="preserve">c0578cba-2246-4ef4-9a79-8c16f79f9867</t>
  </si>
  <si>
    <t xml:space="preserve">9e1475d3-815c-4cf8-a76e-5f3ecc788139</t>
  </si>
  <si>
    <t xml:space="preserve">874648cc-bf83-405f-a12c-2939e8761a75</t>
  </si>
  <si>
    <t xml:space="preserve">{'logo_name': 'US5962781010.png', 'logo_base_color': '#000000', 'text_color': '#ffffff'}</t>
  </si>
  <si>
    <t xml:space="preserve">US87256C1018</t>
  </si>
  <si>
    <t xml:space="preserve">BBG01G9JKWV5</t>
  </si>
  <si>
    <t xml:space="preserve">TKO</t>
  </si>
  <si>
    <t xml:space="preserve">TKO Group Holdings</t>
  </si>
  <si>
    <t xml:space="preserve">7ef55cb6-ba62-41e4-9a6e-3ce0af90966a</t>
  </si>
  <si>
    <t xml:space="preserve">10fe9f47-5a20-4c9d-bdfb-238f94774b1f</t>
  </si>
  <si>
    <t xml:space="preserve">495c8f4b-5c39-4b21-bb26-69c543ac7cf1</t>
  </si>
  <si>
    <t xml:space="preserve">{'logo_name': 'US87256C1018.png', 'logo_base_color': '#000000', 'text_color': '#ffffff'}</t>
  </si>
  <si>
    <t xml:space="preserve">US8485741099</t>
  </si>
  <si>
    <t xml:space="preserve">BBG000PRJ2Z9</t>
  </si>
  <si>
    <t xml:space="preserve">SPR</t>
  </si>
  <si>
    <t xml:space="preserve">Spirit AeroSystems Holdings</t>
  </si>
  <si>
    <t xml:space="preserve">980c7e37-8cd5-4b3e-ae69-d98104685155</t>
  </si>
  <si>
    <t xml:space="preserve">619a4f3c-1261-4a17-8d8e-91ce3bcbc3e0</t>
  </si>
  <si>
    <t xml:space="preserve">0dbdf669-a653-4bfe-ad83-5ceec8d29a8c</t>
  </si>
  <si>
    <t xml:space="preserve">{'logo_name': 'US8485741099.png', 'logo_base_color': '#3F6FAF', 'text_color': '#ffffff'}</t>
  </si>
  <si>
    <t xml:space="preserve">US12468P1049</t>
  </si>
  <si>
    <t xml:space="preserve">BBG00Y6G6X31</t>
  </si>
  <si>
    <t xml:space="preserve">AI</t>
  </si>
  <si>
    <t xml:space="preserve">C3 Ai Inc</t>
  </si>
  <si>
    <t xml:space="preserve">ba43ef10-3510-4b2d-81a8-3444f4fffe81</t>
  </si>
  <si>
    <t xml:space="preserve">477654de-8ba6-457a-9f75-d489fa1f0312</t>
  </si>
  <si>
    <t xml:space="preserve">b27af2e2-48a4-438c-8f78-7cb89d0588bc</t>
  </si>
  <si>
    <t xml:space="preserve">{'logo_name': 'US12468P104.png', 'logo_base_color': '#000000', 'text_color': '#ffffff'}</t>
  </si>
  <si>
    <t xml:space="preserve">US97650W1080</t>
  </si>
  <si>
    <t xml:space="preserve">BBG000HD3DW5</t>
  </si>
  <si>
    <t xml:space="preserve">WTFC</t>
  </si>
  <si>
    <t xml:space="preserve">Wintrust Financial</t>
  </si>
  <si>
    <t xml:space="preserve">63f904e2-0073-4b51-93b0-0cffd3c1775c</t>
  </si>
  <si>
    <t xml:space="preserve">e93dd81f-9950-4599-af6a-ae029aa4ea0d</t>
  </si>
  <si>
    <t xml:space="preserve">43276321-f7e4-4283-8394-d08991921463</t>
  </si>
  <si>
    <t xml:space="preserve">{'logo_name': 'US97650W1080.png', 'logo_base_color': '#000000', 'text_color': '#ffffff'}</t>
  </si>
  <si>
    <t xml:space="preserve">US03064D1081</t>
  </si>
  <si>
    <t xml:space="preserve">BBG000QF05R6</t>
  </si>
  <si>
    <t xml:space="preserve">COLD</t>
  </si>
  <si>
    <t xml:space="preserve">Americold Realty Trust REIT</t>
  </si>
  <si>
    <t xml:space="preserve">4a88f7fc-707b-4204-892d-0d62c4a8b784</t>
  </si>
  <si>
    <t xml:space="preserve">448cf772-3f0c-4370-bdb5-367c58cd2de3</t>
  </si>
  <si>
    <t xml:space="preserve">bafb2b83-9841-4c17-aff5-368344038c6c</t>
  </si>
  <si>
    <t xml:space="preserve">{'logo_name': 'US03064D1081.png', 'logo_base_color': '#000000', 'text_color': '#ffffff'}</t>
  </si>
  <si>
    <t xml:space="preserve">KYG982391099</t>
  </si>
  <si>
    <t xml:space="preserve">BBG00QVJYGM9</t>
  </si>
  <si>
    <t xml:space="preserve">XP</t>
  </si>
  <si>
    <t xml:space="preserve">XP Inc</t>
  </si>
  <si>
    <t xml:space="preserve">1e601efe-8be2-4138-9e1b-4f2255d57d55</t>
  </si>
  <si>
    <t xml:space="preserve">c40007a5-bd9c-488d-8887-046309ba2343</t>
  </si>
  <si>
    <t xml:space="preserve">bc7d3aae-6ad4-44ec-a042-c09ec1f1c641</t>
  </si>
  <si>
    <t xml:space="preserve">{'logo_name': 'KYG982391099.png', 'logo_base_color': '#010202', 'text_color': '#ffffff'}</t>
  </si>
  <si>
    <t xml:space="preserve">US0774541066</t>
  </si>
  <si>
    <t xml:space="preserve">BBG000Q4XNV1</t>
  </si>
  <si>
    <t xml:space="preserve">BDC</t>
  </si>
  <si>
    <t xml:space="preserve">Belden Inc</t>
  </si>
  <si>
    <t xml:space="preserve">7295862b-4b30-49fd-ac94-f7b4fe953200</t>
  </si>
  <si>
    <t xml:space="preserve">a9704981-f2cf-4db5-abae-35dadf9c1eba</t>
  </si>
  <si>
    <t xml:space="preserve">8fb35743-bc10-422d-8c41-1c143465b027</t>
  </si>
  <si>
    <t xml:space="preserve">{'logo_name': 'US0774541066.png', 'logo_base_color': '#004890', 'text_color': '#ffffff'}</t>
  </si>
  <si>
    <t xml:space="preserve">US69351T1060</t>
  </si>
  <si>
    <t xml:space="preserve">BBG000BRJL00</t>
  </si>
  <si>
    <t xml:space="preserve">PPL</t>
  </si>
  <si>
    <t xml:space="preserve">84244d4a-db01-41ca-ab4e-16404ec469e6</t>
  </si>
  <si>
    <t xml:space="preserve">d7e5d73c-43fa-4d5f-b72d-f85f5b7a6210</t>
  </si>
  <si>
    <t xml:space="preserve">4ea060cc-6ae9-4af7-9975-7c8daf426f16</t>
  </si>
  <si>
    <t xml:space="preserve">{'logo_name': 'US69351T1060.png', 'logo_base_color': '#234F96', 'text_color': '#ffffff'}</t>
  </si>
  <si>
    <t xml:space="preserve">US9222801022</t>
  </si>
  <si>
    <t xml:space="preserve">BBG001Y04TN6</t>
  </si>
  <si>
    <t xml:space="preserve">VRNS</t>
  </si>
  <si>
    <t xml:space="preserve">Varonis Systems Inc</t>
  </si>
  <si>
    <t xml:space="preserve">b16dd33a-ce8d-4e11-93cf-cec5c9d7ee5b</t>
  </si>
  <si>
    <t xml:space="preserve">f4ddd487-e7c4-43e8-9903-cb1bf14712f1</t>
  </si>
  <si>
    <t xml:space="preserve">7333d0fb-1d43-49d3-8176-c1a695f15103</t>
  </si>
  <si>
    <t xml:space="preserve">{'logo_name': 'US9222801022.png', 'logo_base_color': '#000000', 'text_color': '#ffffff'}</t>
  </si>
  <si>
    <t xml:space="preserve">BMG491BT1088</t>
  </si>
  <si>
    <t xml:space="preserve">BBG000BY2Y78</t>
  </si>
  <si>
    <t xml:space="preserve">IVZ</t>
  </si>
  <si>
    <t xml:space="preserve">Invesco</t>
  </si>
  <si>
    <t xml:space="preserve">2f720aaf-1eff-4fda-8846-71d73ab31b15</t>
  </si>
  <si>
    <t xml:space="preserve">39e13a9d-2de1-4656-a952-e2807cf12f40</t>
  </si>
  <si>
    <t xml:space="preserve">af836567-09e6-4619-99ac-2c46d5af1467</t>
  </si>
  <si>
    <t xml:space="preserve">{'logo_name': 'BMG491BT1088.png', 'logo_base_color': '#333C7F', 'text_color': '#ffffff'}</t>
  </si>
  <si>
    <t xml:space="preserve">US26614N1028</t>
  </si>
  <si>
    <t xml:space="preserve">BBG00BN961G4</t>
  </si>
  <si>
    <t xml:space="preserve">DD</t>
  </si>
  <si>
    <t xml:space="preserve">DuPont de Nemours Inc</t>
  </si>
  <si>
    <t xml:space="preserve">ea8f6c26-44e0-43e9-b7ff-150a3d9cd246</t>
  </si>
  <si>
    <t xml:space="preserve">041de167-4a78-4327-92ae-49e73c7d97c2</t>
  </si>
  <si>
    <t xml:space="preserve">5ba5901c-e06e-4b71-8ec2-239a4829d795</t>
  </si>
  <si>
    <t xml:space="preserve">{'logo_name': 'US260557103.png', 'logo_base_color': '#000000', 'text_color': '#ffffff'}</t>
  </si>
  <si>
    <t xml:space="preserve">BBG000BBV4M5</t>
  </si>
  <si>
    <t xml:space="preserve">Центральный Телеграф</t>
  </si>
  <si>
    <t xml:space="preserve">c05fd0a1-0c8e-4bc3-bf9e-43e364d278ef</t>
  </si>
  <si>
    <t xml:space="preserve">d90cacdd-7e99-4e5e-8b24-ffe52c39d831</t>
  </si>
  <si>
    <t xml:space="preserve">06a5a7c2-9aa6-4397-b7a0-22ea58d05633</t>
  </si>
  <si>
    <t xml:space="preserve">{'logo_name': 'RU0007665139.png', 'logo_base_color': '#2F9DDC', 'text_color': '#ffffff'}</t>
  </si>
  <si>
    <t xml:space="preserve">US03676C1009</t>
  </si>
  <si>
    <t xml:space="preserve">BBG0081NLHR0</t>
  </si>
  <si>
    <t xml:space="preserve">ATEX</t>
  </si>
  <si>
    <t xml:space="preserve">Anterix</t>
  </si>
  <si>
    <t xml:space="preserve">b2dac10b-73ef-42b3-bf4b-253a31f34c30</t>
  </si>
  <si>
    <t xml:space="preserve">617486f5-7a46-4e5a-bea9-8f7646f4ffab</t>
  </si>
  <si>
    <t xml:space="preserve">02260e74-7194-40a5-8a98-a969f8808ca7</t>
  </si>
  <si>
    <t xml:space="preserve">{'logo_name': 'US03676C1009.png', 'logo_base_color': '#000000', 'text_color': '#ffffff'}</t>
  </si>
  <si>
    <t xml:space="preserve">US2197981051</t>
  </si>
  <si>
    <t xml:space="preserve">BBG017TGV7M2</t>
  </si>
  <si>
    <t xml:space="preserve">QDEL</t>
  </si>
  <si>
    <t xml:space="preserve">QuidelOrtho Corp</t>
  </si>
  <si>
    <t xml:space="preserve">0c26e224-0871-4880-b4d9-c0ae1888a7ff</t>
  </si>
  <si>
    <t xml:space="preserve">501ddf98-7a51-42af-afd9-2a5ad19f7674</t>
  </si>
  <si>
    <t xml:space="preserve">0004d303-42b2-413e-93c0-270b5029ae4b</t>
  </si>
  <si>
    <t xml:space="preserve">{'logo_name': 'US74838J1016.png', 'logo_base_color': '#00406D', 'text_color': '#ffffff'}</t>
  </si>
  <si>
    <t xml:space="preserve">US45780R1014</t>
  </si>
  <si>
    <t xml:space="preserve">BBG005TJKDZ6</t>
  </si>
  <si>
    <t xml:space="preserve">IBP</t>
  </si>
  <si>
    <t xml:space="preserve">Installed Building Products</t>
  </si>
  <si>
    <t xml:space="preserve">767d153b-1328-431b-a696-36ddb4d732ad</t>
  </si>
  <si>
    <t xml:space="preserve">bea42abf-ce97-4aec-9ffe-7b00e13e1661</t>
  </si>
  <si>
    <t xml:space="preserve">f2e2bf88-f1e0-4b4c-8324-1da7f0734b19</t>
  </si>
  <si>
    <t xml:space="preserve">{'logo_name': 'US45780R1014.png', 'logo_base_color': '#003E7D', 'text_color': '#ffffff'}</t>
  </si>
  <si>
    <t xml:space="preserve">US4579852082</t>
  </si>
  <si>
    <t xml:space="preserve">BBG000BZJQL8</t>
  </si>
  <si>
    <t xml:space="preserve">IART</t>
  </si>
  <si>
    <t xml:space="preserve">Integra LifeSciences Holdings</t>
  </si>
  <si>
    <t xml:space="preserve">45c61b12-b947-49a5-9bed-34118666f34f</t>
  </si>
  <si>
    <t xml:space="preserve">38a4d55f-26d5-4466-8599-bd77252db183</t>
  </si>
  <si>
    <t xml:space="preserve">d4baef3e-f2a4-4104-9265-627820d78efd</t>
  </si>
  <si>
    <t xml:space="preserve">{'logo_name': 'US4579852082.png', 'logo_base_color': '#17AF4B', 'text_color': '#ffffff'}</t>
  </si>
  <si>
    <t xml:space="preserve">US1924221039</t>
  </si>
  <si>
    <t xml:space="preserve">BBG000BPBVW5</t>
  </si>
  <si>
    <t xml:space="preserve">CGNX</t>
  </si>
  <si>
    <t xml:space="preserve">Cognex Corp</t>
  </si>
  <si>
    <t xml:space="preserve">5cf38516-d519-4481-ae1e-39165023abd8</t>
  </si>
  <si>
    <t xml:space="preserve">bddbd2aa-f5bf-4a2a-9bd1-435a2008a3ab</t>
  </si>
  <si>
    <t xml:space="preserve">369139c3-d63a-43b8-ac7e-33096d8bbd3a</t>
  </si>
  <si>
    <t xml:space="preserve">{'logo_name': 'US1924221039.png', 'logo_base_color': '#FFF200', 'text_color': '#000000'}</t>
  </si>
  <si>
    <t xml:space="preserve">US3137451015</t>
  </si>
  <si>
    <t xml:space="preserve">BBG000BJVN28</t>
  </si>
  <si>
    <t xml:space="preserve">FRT</t>
  </si>
  <si>
    <t xml:space="preserve">Federal Realty Investment Trust REIT</t>
  </si>
  <si>
    <t xml:space="preserve">408681c7-a337-4100-8c8f-9e81adb9f248</t>
  </si>
  <si>
    <t xml:space="preserve">5b2ca4a9-f61b-4ccc-8b80-c2ca2bd85d62</t>
  </si>
  <si>
    <t xml:space="preserve">6b07e109-92f6-4340-8fc7-48664e20c0d7</t>
  </si>
  <si>
    <t xml:space="preserve">{'logo_name': 'US3137472060.png', 'logo_base_color': '#002544', 'text_color': '#ffffff'}</t>
  </si>
  <si>
    <t xml:space="preserve">US05508R1068</t>
  </si>
  <si>
    <t xml:space="preserve">BBG000RKXRQ1</t>
  </si>
  <si>
    <t xml:space="preserve">BGS</t>
  </si>
  <si>
    <t xml:space="preserve">B&amp;G Foods Inc</t>
  </si>
  <si>
    <t xml:space="preserve">1a41ac1d-6f8d-4606-aac9-a47d5c320a0c</t>
  </si>
  <si>
    <t xml:space="preserve">482d1548-5c43-4f44-80b3-602771d7cf46</t>
  </si>
  <si>
    <t xml:space="preserve">b3ecf8a2-6dbd-40ca-adfb-998a813184ec</t>
  </si>
  <si>
    <t xml:space="preserve">{'logo_name': 'US05508R1068.png', 'logo_base_color': '#FD2811', 'text_color': '#ffffff'}</t>
  </si>
  <si>
    <t xml:space="preserve">US7433121008</t>
  </si>
  <si>
    <t xml:space="preserve">BBG000C4QP94</t>
  </si>
  <si>
    <t xml:space="preserve">PRGS</t>
  </si>
  <si>
    <t xml:space="preserve">Progress Software Corp</t>
  </si>
  <si>
    <t xml:space="preserve">ca53d953-03da-4e7a-acfe-52f480f219f0</t>
  </si>
  <si>
    <t xml:space="preserve">9eb37432-378c-4ad4-a910-9501a0f671a5</t>
  </si>
  <si>
    <t xml:space="preserve">1f789e98-b201-40c8-8c29-fd268390a710</t>
  </si>
  <si>
    <t xml:space="preserve">{'logo_name': 'US7433121008.png', 'logo_base_color': '#000000', 'text_color': '#ffffff'}</t>
  </si>
  <si>
    <t xml:space="preserve">TCS10A108K09</t>
  </si>
  <si>
    <t xml:space="preserve">ВИ.РУ</t>
  </si>
  <si>
    <t xml:space="preserve">538a1b13-df23-4449-8302-e8adbc25daf4</t>
  </si>
  <si>
    <t xml:space="preserve">0d0f107f-479b-42f2-93fe-5d4a3fc0b166</t>
  </si>
  <si>
    <t xml:space="preserve">3ff1e12d-21d6-41cd-9b79-55ba1cc43751</t>
  </si>
  <si>
    <t xml:space="preserve">{'logo_name': 'RU000A0ZZXT0.png', 'logo_base_color': '#D60000', 'text_color': '#ffffff'}</t>
  </si>
  <si>
    <t xml:space="preserve">US03076C1062</t>
  </si>
  <si>
    <t xml:space="preserve">BBG000G3QLY3</t>
  </si>
  <si>
    <t xml:space="preserve">AMP</t>
  </si>
  <si>
    <t xml:space="preserve">Ameriprise Financial</t>
  </si>
  <si>
    <t xml:space="preserve">7df3cb41-e122-4b46-bab2-b7b0ceff0050</t>
  </si>
  <si>
    <t xml:space="preserve">d54e670f-2385-4136-b656-28203d34add9</t>
  </si>
  <si>
    <t xml:space="preserve">bee6d4f4-27fd-4164-b805-e378c98e816e</t>
  </si>
  <si>
    <t xml:space="preserve">{'logo_name': 'US03076C1062.png', 'logo_base_color': '#53595d', 'text_color': '#ffffff'}</t>
  </si>
  <si>
    <t xml:space="preserve">BBG004S68JR8</t>
  </si>
  <si>
    <t xml:space="preserve">0.220500000</t>
  </si>
  <si>
    <t xml:space="preserve">12.500000000 rub</t>
  </si>
  <si>
    <t xml:space="preserve">c3746fd5-ac02-419a-8893-827775cfb2c8</t>
  </si>
  <si>
    <t xml:space="preserve">1fdca17c-06a3-4d2f-b761-a842d8015d77</t>
  </si>
  <si>
    <t xml:space="preserve">230001ee-23df-40d3-a70c-22214e8c3298</t>
  </si>
  <si>
    <t xml:space="preserve">{'logo_name': 'RU0006914488.png', 'logo_base_color': '#000000', 'text_color': '#ffffff'}</t>
  </si>
  <si>
    <t xml:space="preserve">US74319R1014</t>
  </si>
  <si>
    <t xml:space="preserve">BBG00VSH86G4</t>
  </si>
  <si>
    <t xml:space="preserve">PRG</t>
  </si>
  <si>
    <t xml:space="preserve">PROG Holdings</t>
  </si>
  <si>
    <t xml:space="preserve">957f70a3-a208-4cca-b776-0729eb7f4189</t>
  </si>
  <si>
    <t xml:space="preserve">45632e08-0da4-48b0-b870-7fcd84557612</t>
  </si>
  <si>
    <t xml:space="preserve">cad5af9b-5c4b-4fbd-ba18-a8feb9273a6d</t>
  </si>
  <si>
    <t xml:space="preserve">{'logo_name': 'US74319R1014.png', 'logo_base_color': '#000000', 'text_color': '#ffffff'}</t>
  </si>
  <si>
    <t xml:space="preserve">US6935061076</t>
  </si>
  <si>
    <t xml:space="preserve">BBG000BRJ809</t>
  </si>
  <si>
    <t xml:space="preserve">PPG</t>
  </si>
  <si>
    <t xml:space="preserve">PPG Industries</t>
  </si>
  <si>
    <t xml:space="preserve">1.666667000 usd</t>
  </si>
  <si>
    <t xml:space="preserve">63ffc24f-478b-48f7-8ff8-4dc059a2ca4a</t>
  </si>
  <si>
    <t xml:space="preserve">4b5f7e29-4580-4f08-ac08-f249642a3290</t>
  </si>
  <si>
    <t xml:space="preserve">5018d5df-e61c-44e8-a714-eca1bfb511d2</t>
  </si>
  <si>
    <t xml:space="preserve">{'logo_name': 'US6935061076.png', 'logo_base_color': '#0078AA', 'text_color': '#ffffff'}</t>
  </si>
  <si>
    <t xml:space="preserve">US7502361014</t>
  </si>
  <si>
    <t xml:space="preserve">BBG000BMWV95</t>
  </si>
  <si>
    <t xml:space="preserve">RDN</t>
  </si>
  <si>
    <t xml:space="preserve">Radian Group</t>
  </si>
  <si>
    <t xml:space="preserve">ea3d51d8-0cbe-401b-b45d-04fc15f8e224</t>
  </si>
  <si>
    <t xml:space="preserve">0d41c946-a562-4c61-b57b-314307878be5</t>
  </si>
  <si>
    <t xml:space="preserve">37a6f87d-d85e-478e-8920-1c408c8bf663</t>
  </si>
  <si>
    <t xml:space="preserve">{'logo_name': 'US7502361014.png', 'logo_base_color': '#000000', 'text_color': '#ffffff'}</t>
  </si>
  <si>
    <t xml:space="preserve">US78409V1044</t>
  </si>
  <si>
    <t xml:space="preserve">BBG000BP1Q11</t>
  </si>
  <si>
    <t xml:space="preserve">SPGI</t>
  </si>
  <si>
    <t xml:space="preserve">S&amp;P Global</t>
  </si>
  <si>
    <t xml:space="preserve">c3067706-941f-4009-ae27-fee588104ace</t>
  </si>
  <si>
    <t xml:space="preserve">fc113064-efc1-4bde-bba8-be1ad042ce74</t>
  </si>
  <si>
    <t xml:space="preserve">fe730ba2-6011-44a0-919c-d17586afc547</t>
  </si>
  <si>
    <t xml:space="preserve">{'logo_name': 'US78409V1044.png', 'logo_base_color': '#D6002A', 'text_color': '#ffffff'}</t>
  </si>
  <si>
    <t xml:space="preserve">US9078181081</t>
  </si>
  <si>
    <t xml:space="preserve">BBG000BW3299</t>
  </si>
  <si>
    <t xml:space="preserve">UNP</t>
  </si>
  <si>
    <t xml:space="preserve">Union Pacific Corporation</t>
  </si>
  <si>
    <t xml:space="preserve">a009fdf5-473f-45cc-b61c-8a2e03c16942</t>
  </si>
  <si>
    <t xml:space="preserve">6dc1636d-91ac-4848-94e4-0deda53ef0ed</t>
  </si>
  <si>
    <t xml:space="preserve">f0be637f-48f9-4c1f-9869-fa8ebea3421b</t>
  </si>
  <si>
    <t xml:space="preserve">{'logo_name': 'US9078181081.png', 'logo_base_color': '#eaab28', 'text_color': '#ffffff'}</t>
  </si>
  <si>
    <t xml:space="preserve">US82982T1060</t>
  </si>
  <si>
    <t xml:space="preserve">BBG00QNSY1H7</t>
  </si>
  <si>
    <t xml:space="preserve">SITM</t>
  </si>
  <si>
    <t xml:space="preserve">SiTime</t>
  </si>
  <si>
    <t xml:space="preserve">1bfb3c03-e3bd-45ff-b154-eb15fd1c21ee</t>
  </si>
  <si>
    <t xml:space="preserve">7f802f9d-fa9c-4718-b2e6-a156f96d984d</t>
  </si>
  <si>
    <t xml:space="preserve">cf84caa2-a963-4313-8135-72fc57813ac1</t>
  </si>
  <si>
    <t xml:space="preserve">{'logo_name': 'US82982T1060.png', 'logo_base_color': '#010202', 'text_color': '#ffffff'}</t>
  </si>
  <si>
    <t xml:space="preserve">US98980L1017</t>
  </si>
  <si>
    <t xml:space="preserve">BBG0042V6JM8</t>
  </si>
  <si>
    <t xml:space="preserve">ZM</t>
  </si>
  <si>
    <t xml:space="preserve">Zoom Video Communications Inc</t>
  </si>
  <si>
    <t xml:space="preserve">7d224bcd-2a1c-42b9-989f-f2c0223abd98</t>
  </si>
  <si>
    <t xml:space="preserve">9c7e7a57-e924-4b93-940b-ad111eb001d3</t>
  </si>
  <si>
    <t xml:space="preserve">48346128-d828-4f64-a4db-f1d51bed303a</t>
  </si>
  <si>
    <t xml:space="preserve">{'logo_name': 'zoom.png', 'logo_base_color': '#2d8cff', 'text_color': '#ffffff'}</t>
  </si>
  <si>
    <t xml:space="preserve">US7392761034</t>
  </si>
  <si>
    <t xml:space="preserve">BBG000BTT3D1</t>
  </si>
  <si>
    <t xml:space="preserve">POWI</t>
  </si>
  <si>
    <t xml:space="preserve">Power Integrations Inc</t>
  </si>
  <si>
    <t xml:space="preserve">ce7152d3-6880-4826-a151-ad8aad6f2f87</t>
  </si>
  <si>
    <t xml:space="preserve">91ffd064-3203-4478-ac4c-2e4b2625954f</t>
  </si>
  <si>
    <t xml:space="preserve">ca74888a-2da2-4b44-af22-dfbc99624be4</t>
  </si>
  <si>
    <t xml:space="preserve">{'logo_name': 'US7392761034.png', 'logo_base_color': '#000000', 'text_color': '#ffffff'}</t>
  </si>
  <si>
    <t xml:space="preserve">US8923313071</t>
  </si>
  <si>
    <t xml:space="preserve">BBG000BPH299</t>
  </si>
  <si>
    <t xml:space="preserve">TM</t>
  </si>
  <si>
    <t xml:space="preserve">Toyota Motor Corp</t>
  </si>
  <si>
    <t xml:space="preserve">7487832e-1b51-4184-82bf-a3c13794007a</t>
  </si>
  <si>
    <t xml:space="preserve">6f13a2a7-2d1c-4b46-9f15-5312e701df7f</t>
  </si>
  <si>
    <t xml:space="preserve">0dd53869-8daf-4566-9005-93b3522fc0b9</t>
  </si>
  <si>
    <t xml:space="preserve">{'logo_name': 'JP3633400001.png', 'logo_base_color': '#FE0000', 'text_color': '#ffffff'}</t>
  </si>
  <si>
    <t xml:space="preserve">KYG7T16G1039</t>
  </si>
  <si>
    <t xml:space="preserve">BBG000G3YP84</t>
  </si>
  <si>
    <t xml:space="preserve">SPNS</t>
  </si>
  <si>
    <t xml:space="preserve">Sapiens International Corporation N.V.</t>
  </si>
  <si>
    <t xml:space="preserve">5034bb88-f025-4df6-9135-de014012780f</t>
  </si>
  <si>
    <t xml:space="preserve">cdcc7dab-bc84-45c6-af25-4b9088003887</t>
  </si>
  <si>
    <t xml:space="preserve">45af0e9f-5cb6-4293-b1ce-5ab161df9808</t>
  </si>
  <si>
    <t xml:space="preserve">{'logo_name': 'KYG7T16G1039.png', 'logo_base_color': '#000000', 'text_color': '#ffffff'}</t>
  </si>
  <si>
    <t xml:space="preserve">US0441861046</t>
  </si>
  <si>
    <t xml:space="preserve">BBG00D0Y81M1</t>
  </si>
  <si>
    <t xml:space="preserve">ASH</t>
  </si>
  <si>
    <t xml:space="preserve">Ashland Inc</t>
  </si>
  <si>
    <t xml:space="preserve">61aa2324-21ab-4c0f-95b0-ebf3aea48ccb</t>
  </si>
  <si>
    <t xml:space="preserve">16a8045e-529c-4f4f-8a9b-b7a01370cda8</t>
  </si>
  <si>
    <t xml:space="preserve">51c37a79-03a7-4a3d-996e-1608b23c451e</t>
  </si>
  <si>
    <t xml:space="preserve">{'logo_name': 'US0441861046.png', 'logo_base_color': '#88817C', 'text_color': '#ffffff'}</t>
  </si>
  <si>
    <t xml:space="preserve">US29273V1008</t>
  </si>
  <si>
    <t xml:space="preserve">BBG000BM2FL9</t>
  </si>
  <si>
    <t xml:space="preserve">ET</t>
  </si>
  <si>
    <t xml:space="preserve">Energy Transfer LP</t>
  </si>
  <si>
    <t xml:space="preserve">db04fd2d-6743-4251-965b-771bbfd89da6</t>
  </si>
  <si>
    <t xml:space="preserve">d6ef117f-f969-45e0-a491-91190e9da552</t>
  </si>
  <si>
    <t xml:space="preserve">f45dd5ed-1d23-4d9c-a407-6a9073f64f8e</t>
  </si>
  <si>
    <t xml:space="preserve">{'logo_name': 'US29278N1037.png', 'logo_base_color': '#000000', 'text_color': '#ffffff'}</t>
  </si>
  <si>
    <t xml:space="preserve">US1307881029</t>
  </si>
  <si>
    <t xml:space="preserve">BBG000D8KTN6</t>
  </si>
  <si>
    <t xml:space="preserve">CWT</t>
  </si>
  <si>
    <t xml:space="preserve">California Water Service</t>
  </si>
  <si>
    <t xml:space="preserve">123af942-701d-4915-81f7-3b3308af9b3f</t>
  </si>
  <si>
    <t xml:space="preserve">51033e42-6e12-418a-9d96-7a55cf041627</t>
  </si>
  <si>
    <t xml:space="preserve">9ecef9a8-9087-466d-83e4-f07a404ddfc6</t>
  </si>
  <si>
    <t xml:space="preserve">{'logo_name': 'US1307881029.png', 'logo_base_color': '#343A84', 'text_color': '#ffffff'}</t>
  </si>
  <si>
    <t xml:space="preserve">US29089Q1058</t>
  </si>
  <si>
    <t xml:space="preserve">BBG000GW06J7</t>
  </si>
  <si>
    <t xml:space="preserve">EBS</t>
  </si>
  <si>
    <t xml:space="preserve">Emergent BioSolutions Inc</t>
  </si>
  <si>
    <t xml:space="preserve">6a77a82e-090b-4727-9e2e-37e87e85f13a</t>
  </si>
  <si>
    <t xml:space="preserve">8c1acbda-cf93-4c8f-8fe5-d26d5034382f</t>
  </si>
  <si>
    <t xml:space="preserve">b8aa287b-764c-43ce-bc37-c8a04cb694c0</t>
  </si>
  <si>
    <t xml:space="preserve">{'logo_name': 'US29089Q1058.png', 'logo_base_color': '#ED1556', 'text_color': '#ffffff'}</t>
  </si>
  <si>
    <t xml:space="preserve">US1331311027</t>
  </si>
  <si>
    <t xml:space="preserve">BBG000BB0V03</t>
  </si>
  <si>
    <t xml:space="preserve">CPT</t>
  </si>
  <si>
    <t xml:space="preserve">Camden Property REIT</t>
  </si>
  <si>
    <t xml:space="preserve">1aa31aef-a428-4870-978b-dea39a643f19</t>
  </si>
  <si>
    <t xml:space="preserve">b09167d4-40ef-4085-8dc7-5b35850b8b35</t>
  </si>
  <si>
    <t xml:space="preserve">24c835ff-77c9-43f2-8d90-f0a5ba12c953</t>
  </si>
  <si>
    <t xml:space="preserve">{'logo_name': 'US1331311027.png', 'logo_base_color': '#000000', 'text_color': '#ffffff'}</t>
  </si>
  <si>
    <t xml:space="preserve">US4364401012</t>
  </si>
  <si>
    <t xml:space="preserve">BBG000C3NTN5</t>
  </si>
  <si>
    <t xml:space="preserve">HOLX</t>
  </si>
  <si>
    <t xml:space="preserve">Hologic</t>
  </si>
  <si>
    <t xml:space="preserve">29c393c5-f44d-4c1f-985e-045312bc9d27</t>
  </si>
  <si>
    <t xml:space="preserve">7b4731e0-15e3-4d89-b31d-0a27a620e14e</t>
  </si>
  <si>
    <t xml:space="preserve">97a9ed7d-3bff-427f-bba6-4ff1da1bb45f</t>
  </si>
  <si>
    <t xml:space="preserve">{'logo_name': 'US4364401012.png', 'logo_base_color': '#262A69', 'text_color': '#ffffff'}</t>
  </si>
  <si>
    <t xml:space="preserve">US3580391056</t>
  </si>
  <si>
    <t xml:space="preserve">BBG001D0HB36</t>
  </si>
  <si>
    <t xml:space="preserve">FRPT</t>
  </si>
  <si>
    <t xml:space="preserve">Freshpet Inc</t>
  </si>
  <si>
    <t xml:space="preserve">eabb7843-c817-431a-bd58-7b61ce308ece</t>
  </si>
  <si>
    <t xml:space="preserve">65ef129f-4a23-40ba-bcd0-e444acaecc19</t>
  </si>
  <si>
    <t xml:space="preserve">20f3a97d-944e-4640-bf36-48188de1df94</t>
  </si>
  <si>
    <t xml:space="preserve">{'logo_name': 'US3580391056.png', 'logo_base_color': '#000000', 'text_color': '#ffffff'}</t>
  </si>
  <si>
    <t xml:space="preserve">US65473P1057</t>
  </si>
  <si>
    <t xml:space="preserve">BBG000BPZBB6</t>
  </si>
  <si>
    <t xml:space="preserve">NI</t>
  </si>
  <si>
    <t xml:space="preserve">NiSource Inc</t>
  </si>
  <si>
    <t xml:space="preserve">7fe509ac-6dd4-4bba-a6d7-fb9c15f42a71</t>
  </si>
  <si>
    <t xml:space="preserve">cef8b10d-4b42-49df-a2f1-4f08e9fd724f</t>
  </si>
  <si>
    <t xml:space="preserve">6cdd5872-4f9a-44a1-82e7-ec8f66f4528b</t>
  </si>
  <si>
    <t xml:space="preserve">{'logo_name': 'US65473P1057.png', 'logo_base_color': '#0067A6', 'text_color': '#ffffff'}</t>
  </si>
  <si>
    <t xml:space="preserve">US21871N1019</t>
  </si>
  <si>
    <t xml:space="preserve">BBG000BJSJT2</t>
  </si>
  <si>
    <t xml:space="preserve">CXW</t>
  </si>
  <si>
    <t xml:space="preserve">CoreCivic</t>
  </si>
  <si>
    <t xml:space="preserve">6eb93fe9-2880-4d68-b592-03656214edd7</t>
  </si>
  <si>
    <t xml:space="preserve">4ff29ce9-f667-4a05-a8ec-916ea25c0035</t>
  </si>
  <si>
    <t xml:space="preserve">a4bee427-f8db-4ddb-a571-a24d4c2b51ee</t>
  </si>
  <si>
    <t xml:space="preserve">{'logo_name': 'US21871N1019.png', 'logo_base_color': '#DCDCDC', 'text_color': '#000000'}</t>
  </si>
  <si>
    <t xml:space="preserve">US2545431015</t>
  </si>
  <si>
    <t xml:space="preserve">BBG000G25P51</t>
  </si>
  <si>
    <t xml:space="preserve">Diodes Inc</t>
  </si>
  <si>
    <t xml:space="preserve">0.666667000 usd</t>
  </si>
  <si>
    <t xml:space="preserve">3ae9a139-8b3e-4294-ba37-a638e5b69a29</t>
  </si>
  <si>
    <t xml:space="preserve">93b650be-6c91-46aa-9ade-6566cfd0271b</t>
  </si>
  <si>
    <t xml:space="preserve">7c07e125-e609-4b55-b5ef-7b9f81af6081</t>
  </si>
  <si>
    <t xml:space="preserve">{'logo_name': 'US2545431015.png', 'logo_base_color': '#005596', 'text_color': '#ffffff'}</t>
  </si>
  <si>
    <t xml:space="preserve">US98978V1035</t>
  </si>
  <si>
    <t xml:space="preserve">BBG0039320N9</t>
  </si>
  <si>
    <t xml:space="preserve">ZTS</t>
  </si>
  <si>
    <t xml:space="preserve">Zoetis</t>
  </si>
  <si>
    <t xml:space="preserve">1b887725-2aac-4a2c-8fef-3260e954e478</t>
  </si>
  <si>
    <t xml:space="preserve">7e460113-85c1-4164-8e0a-a1293a9ea54c</t>
  </si>
  <si>
    <t xml:space="preserve">a4e57eeb-5f7a-4f6f-8928-4ec5a378607c</t>
  </si>
  <si>
    <t xml:space="preserve">{'logo_name': 'US98978V1035.png', 'logo_base_color': '#FF6400', 'text_color': '#ffffff'}</t>
  </si>
  <si>
    <t xml:space="preserve">BBG000LNHHJ9</t>
  </si>
  <si>
    <t xml:space="preserve">50.0 rub</t>
  </si>
  <si>
    <t xml:space="preserve">f8f1de0d-5a5f-47e9-8ecb-00bec8f8351f</t>
  </si>
  <si>
    <t xml:space="preserve">9998c41e-3807-4597-a847-3c78cf0b7392</t>
  </si>
  <si>
    <t xml:space="preserve">a3b3c0d2-2f77-4337-90a4-51ab3f66e7b3</t>
  </si>
  <si>
    <t xml:space="preserve">{'logo_name': 'RU0008959580.png', 'logo_base_color': '#0D53A0', 'text_color': '#ffffff'}</t>
  </si>
  <si>
    <t xml:space="preserve">CA0084741085</t>
  </si>
  <si>
    <t xml:space="preserve">BBG000DLVDK3</t>
  </si>
  <si>
    <t xml:space="preserve">AEM</t>
  </si>
  <si>
    <t xml:space="preserve">Agnico Eagle Mines</t>
  </si>
  <si>
    <t xml:space="preserve">05ec2e16-a92c-4df8-ae8f-97f03ddfc531</t>
  </si>
  <si>
    <t xml:space="preserve">9039af68-8a20-4b7d-83b6-4469f14f2685</t>
  </si>
  <si>
    <t xml:space="preserve">0dd75e45-36bc-4396-bf01-ac0b306c6f53</t>
  </si>
  <si>
    <t xml:space="preserve">{'logo_name': 'CA0084741085.png', 'logo_base_color': '#000000', 'text_color': '#ffffff'}</t>
  </si>
  <si>
    <t xml:space="preserve">US07831C1036</t>
  </si>
  <si>
    <t xml:space="preserve">BBG013QNJHP8</t>
  </si>
  <si>
    <t xml:space="preserve">BRBR</t>
  </si>
  <si>
    <t xml:space="preserve">BellRing Brands</t>
  </si>
  <si>
    <t xml:space="preserve">7988db29-7ae8-4280-8c49-ac532004b8d5</t>
  </si>
  <si>
    <t xml:space="preserve">4904e510-2cc1-4456-aafe-2b38181984e6</t>
  </si>
  <si>
    <t xml:space="preserve">da9b2607-5fd4-4111-b971-9cc145e593f5</t>
  </si>
  <si>
    <t xml:space="preserve">{'logo_name': 'US079823100.png', 'logo_base_color': '#000000', 'text_color': '#ffffff'}</t>
  </si>
  <si>
    <t xml:space="preserve">BBG0029SFXB3</t>
  </si>
  <si>
    <t xml:space="preserve">Казаньоргсинтез - акции обыкновенные</t>
  </si>
  <si>
    <t xml:space="preserve">a6121478-943f-4eae-bc2a-bab5c771dd4a</t>
  </si>
  <si>
    <t xml:space="preserve">ed9dc037-fed3-4760-9c44-90d514276e8b</t>
  </si>
  <si>
    <t xml:space="preserve">2cfc56d8-7754-4727-9322-8330aabbcf63</t>
  </si>
  <si>
    <t xml:space="preserve">US78440P3064</t>
  </si>
  <si>
    <t xml:space="preserve">BBG000BLN497</t>
  </si>
  <si>
    <t xml:space="preserve">SKM</t>
  </si>
  <si>
    <t xml:space="preserve">SK Telecom Co.</t>
  </si>
  <si>
    <t xml:space="preserve">0.555600000 usd</t>
  </si>
  <si>
    <t xml:space="preserve">464234b9-ca68-4d95-9e24-9010c9ca43a1</t>
  </si>
  <si>
    <t xml:space="preserve">8ac9460d-049b-414c-a840-cb25f7d3a33c</t>
  </si>
  <si>
    <t xml:space="preserve">18d2afa7-0ca1-41f4-85d5-809a8d50c5c4</t>
  </si>
  <si>
    <t xml:space="preserve">{'logo_name': 'US78440P1084.png', 'logo_base_color': '#e31836', 'text_color': '#ffffff'}</t>
  </si>
  <si>
    <t xml:space="preserve">US7134481081</t>
  </si>
  <si>
    <t xml:space="preserve">BBG000DH7JK6</t>
  </si>
  <si>
    <t xml:space="preserve">PEP</t>
  </si>
  <si>
    <t xml:space="preserve">PepsiCo</t>
  </si>
  <si>
    <t xml:space="preserve">0.16667000 usd</t>
  </si>
  <si>
    <t xml:space="preserve">1121b8a1-cfc7-475b-9653-0058d710ab9b</t>
  </si>
  <si>
    <t xml:space="preserve">dcacac46-9bb8-4c67-9b38-98c8084c4fa0</t>
  </si>
  <si>
    <t xml:space="preserve">53eff9ba-cad9-4b4d-bafc-171e5d4dc3f5</t>
  </si>
  <si>
    <t xml:space="preserve">{'logo_name': 'US7134481081.png', 'logo_base_color': '#00529c', 'text_color': '#ffffff'}</t>
  </si>
  <si>
    <t xml:space="preserve">US44891N2080</t>
  </si>
  <si>
    <t xml:space="preserve">BBG00S1LR2C3</t>
  </si>
  <si>
    <t xml:space="preserve">IAC</t>
  </si>
  <si>
    <t xml:space="preserve">IAC Inc</t>
  </si>
  <si>
    <t xml:space="preserve">41f014ed-fe0c-46ac-9905-4dedc10e77a3</t>
  </si>
  <si>
    <t xml:space="preserve">f21cc6fe-a406-4ba5-9788-0f6af0879134</t>
  </si>
  <si>
    <t xml:space="preserve">82f71fb0-0680-4ffd-a947-dd90f409433e</t>
  </si>
  <si>
    <t xml:space="preserve">{'logo_name': 'US44891N2080.png', 'logo_base_color': '#000000', 'text_color': '#ffffff'}</t>
  </si>
  <si>
    <t xml:space="preserve">US26443V1017</t>
  </si>
  <si>
    <t xml:space="preserve">BBG002GBMZG4</t>
  </si>
  <si>
    <t xml:space="preserve">DLTH</t>
  </si>
  <si>
    <t xml:space="preserve">Duluth Holdings Inc</t>
  </si>
  <si>
    <t xml:space="preserve">4638b474-0bde-4542-a695-3e1575830f96</t>
  </si>
  <si>
    <t xml:space="preserve">7a3765a9-7a9f-4d24-8eda-8f37b4ae248f</t>
  </si>
  <si>
    <t xml:space="preserve">15638d8a-83a7-4705-b933-148e005eee24</t>
  </si>
  <si>
    <t xml:space="preserve">{'logo_name': 'US26443V1017.png', 'logo_base_color': '#000000', 'text_color': '#ffffff'}</t>
  </si>
  <si>
    <t xml:space="preserve">US7587501039</t>
  </si>
  <si>
    <t xml:space="preserve">BBG000BRXTR8</t>
  </si>
  <si>
    <t xml:space="preserve">RRX</t>
  </si>
  <si>
    <t xml:space="preserve">Regal Rexnord</t>
  </si>
  <si>
    <t xml:space="preserve">5d8b9330-c564-4c81-a6a6-b0159fd8fc76</t>
  </si>
  <si>
    <t xml:space="preserve">209d71f7-5f0a-48d1-bcf9-735f52ef3aa7</t>
  </si>
  <si>
    <t xml:space="preserve">d27fb116-7d3e-4a46-8524-808b6e34e0bf</t>
  </si>
  <si>
    <t xml:space="preserve">{'logo_name': 'US7587501039.png', 'logo_base_color': '#000000', 'text_color': '#ffffff'}</t>
  </si>
  <si>
    <t xml:space="preserve">US0003611052</t>
  </si>
  <si>
    <t xml:space="preserve">BBG000BBGQF1</t>
  </si>
  <si>
    <t xml:space="preserve">AIR</t>
  </si>
  <si>
    <t xml:space="preserve">AAR Corp</t>
  </si>
  <si>
    <t xml:space="preserve">61ba1b2d-4a82-4518-8965-d32aba768f0d</t>
  </si>
  <si>
    <t xml:space="preserve">abd8d117-2ebf-472a-a96d-17decabf51c1</t>
  </si>
  <si>
    <t xml:space="preserve">9d6d45bb-192a-4414-a81b-619392f3a866</t>
  </si>
  <si>
    <t xml:space="preserve">{'logo_name': 'US0003611052.png', 'logo_base_color': '#29588C', 'text_color': '#ffffff'}</t>
  </si>
  <si>
    <t xml:space="preserve">US8006771062</t>
  </si>
  <si>
    <t xml:space="preserve">BBG000BHYT80</t>
  </si>
  <si>
    <t xml:space="preserve">SGMO</t>
  </si>
  <si>
    <t xml:space="preserve">Sangamo Therapeutics</t>
  </si>
  <si>
    <t xml:space="preserve">05c7b8b3-0b13-4bae-b91b-54e7860c5c8f</t>
  </si>
  <si>
    <t xml:space="preserve">0031f058-ff48-482b-b7f6-4dd8818d7a3a</t>
  </si>
  <si>
    <t xml:space="preserve">3854309a-bff5-42dd-b1ed-c9f3e0522bc4</t>
  </si>
  <si>
    <t xml:space="preserve">{'logo_name': 'US8006771062.png', 'logo_base_color': '#204A7C', 'text_color': '#ffffff'}</t>
  </si>
  <si>
    <t xml:space="preserve">US2310211063</t>
  </si>
  <si>
    <t xml:space="preserve">BBG000BGPTV6</t>
  </si>
  <si>
    <t xml:space="preserve">CMI</t>
  </si>
  <si>
    <t xml:space="preserve">Cummins</t>
  </si>
  <si>
    <t xml:space="preserve">6b1118ca-afc3-4786-8843-6cf2bc7d02d7</t>
  </si>
  <si>
    <t xml:space="preserve">83ee285e-56b5-4f08-8879-49cf8918a65e</t>
  </si>
  <si>
    <t xml:space="preserve">d4e34a1a-4e1a-4108-85a4-d0caa97e229f</t>
  </si>
  <si>
    <t xml:space="preserve">{'logo_name': 'US2310211063.png', 'logo_base_color': '#bf0c1b', 'text_color': '#ffffff'}</t>
  </si>
  <si>
    <t xml:space="preserve">US55305B1017</t>
  </si>
  <si>
    <t xml:space="preserve">BBG000BL9MZ4</t>
  </si>
  <si>
    <t xml:space="preserve">MHO</t>
  </si>
  <si>
    <t xml:space="preserve">M/I Homes Inc</t>
  </si>
  <si>
    <t xml:space="preserve">21b85476-9718-4b49-989d-95e9d28ed008</t>
  </si>
  <si>
    <t xml:space="preserve">12e168b7-19e1-43c5-90c2-387a075b15f4</t>
  </si>
  <si>
    <t xml:space="preserve">8aae3571-26fc-45b1-a477-768821fbeaa5</t>
  </si>
  <si>
    <t xml:space="preserve">{'logo_name': 'US55305B1017.png', 'logo_base_color': '#000000', 'text_color': '#ffffff'}</t>
  </si>
  <si>
    <t xml:space="preserve">US9202531011</t>
  </si>
  <si>
    <t xml:space="preserve">BBG000BWB7V4</t>
  </si>
  <si>
    <t xml:space="preserve">VMI</t>
  </si>
  <si>
    <t xml:space="preserve">Valmont Industries</t>
  </si>
  <si>
    <t xml:space="preserve">0a17c9f7-ab1e-417b-9a19-b11c55566abe</t>
  </si>
  <si>
    <t xml:space="preserve">f072323c-2565-4d31-a777-c728de24211b</t>
  </si>
  <si>
    <t xml:space="preserve">c08f2136-4396-43fb-8c02-71232be24696</t>
  </si>
  <si>
    <t xml:space="preserve">{'logo_name': 'US9202531011.png', 'logo_base_color': '#000000', 'text_color': '#ffffff'}</t>
  </si>
  <si>
    <t xml:space="preserve">US00287Y1091</t>
  </si>
  <si>
    <t xml:space="preserve">BBG0025Y4RY4</t>
  </si>
  <si>
    <t xml:space="preserve">ABBV</t>
  </si>
  <si>
    <t xml:space="preserve">AbbVie</t>
  </si>
  <si>
    <t xml:space="preserve">a9a3b127-916b-4fbf-b06a-b2afe07da9f0</t>
  </si>
  <si>
    <t xml:space="preserve">4800523a-8e7c-48f7-8bf1-2a9e2a84378d</t>
  </si>
  <si>
    <t xml:space="preserve">de197d08-c63f-4674-a150-49f5962b8dff</t>
  </si>
  <si>
    <t xml:space="preserve">{'logo_name': 'US00287Y1091.png', 'logo_base_color': '#113872', 'text_color': '#ffffff'}</t>
  </si>
  <si>
    <t xml:space="preserve">US5218652049</t>
  </si>
  <si>
    <t xml:space="preserve">BBG000PTLGZ1</t>
  </si>
  <si>
    <t xml:space="preserve">LEA</t>
  </si>
  <si>
    <t xml:space="preserve">Lear Corp</t>
  </si>
  <si>
    <t xml:space="preserve">c98fa71a-3742-4da7-be9a-1dba9c52faf6</t>
  </si>
  <si>
    <t xml:space="preserve">a9fb5899-b188-4540-a966-eb98e493a973</t>
  </si>
  <si>
    <t xml:space="preserve">7ca02cc9-0ef6-4e04-876b-ab51938b873c</t>
  </si>
  <si>
    <t xml:space="preserve">{'logo_name': 'US5218652049.png', 'logo_base_color': '#231F20', 'text_color': '#ffffff'}</t>
  </si>
  <si>
    <t xml:space="preserve">US98983L1089</t>
  </si>
  <si>
    <t xml:space="preserve">BBG000H8R0N8</t>
  </si>
  <si>
    <t xml:space="preserve">ZWS</t>
  </si>
  <si>
    <t xml:space="preserve">Zurn Elkay Water Solutions</t>
  </si>
  <si>
    <t xml:space="preserve">eca949c2-9969-4a20-a5e8-33e3432feab0</t>
  </si>
  <si>
    <t xml:space="preserve">73f3a5c3-e613-48d3-abc3-01e6744df436</t>
  </si>
  <si>
    <t xml:space="preserve">2618e22a-ffe4-4ba2-8c7a-af271b9f6c4f</t>
  </si>
  <si>
    <t xml:space="preserve">{'logo_name': 'US98983L1089.png', 'logo_base_color': '#000000', 'text_color': '#ffffff'}</t>
  </si>
  <si>
    <t xml:space="preserve">US6708371033</t>
  </si>
  <si>
    <t xml:space="preserve">BBG000BQGLS5</t>
  </si>
  <si>
    <t xml:space="preserve">OGE</t>
  </si>
  <si>
    <t xml:space="preserve">OGE Energy Corp.</t>
  </si>
  <si>
    <t xml:space="preserve">bcb9a977-715b-41f2-acd0-8543825df9c6</t>
  </si>
  <si>
    <t xml:space="preserve">79ea3c27-38cc-4c43-87bf-c27f3da696ff</t>
  </si>
  <si>
    <t xml:space="preserve">3f640763-3e1b-419f-b7e5-8a7203794087</t>
  </si>
  <si>
    <t xml:space="preserve">{'logo_name': 'US6708371033.png', 'logo_base_color': '#000000', 'text_color': '#ffffff'}</t>
  </si>
  <si>
    <t xml:space="preserve">BBG000F6YPH8</t>
  </si>
  <si>
    <t xml:space="preserve">ЭЛ5-Энерго</t>
  </si>
  <si>
    <t xml:space="preserve">93e0d4c6-45c9-4399-9e0b-dc2f2ff101c7</t>
  </si>
  <si>
    <t xml:space="preserve">45f5a263-cdcb-414a-a973-25dd384543b5</t>
  </si>
  <si>
    <t xml:space="preserve">24f49137-a396-4344-b793-78c199ad7b1c</t>
  </si>
  <si>
    <t xml:space="preserve">{'logo_name': 'RU000A0F5UN3.png', 'logo_base_color': '#000000', 'text_color': '#ffffff'}</t>
  </si>
  <si>
    <t xml:space="preserve">KYG7170M1033</t>
  </si>
  <si>
    <t xml:space="preserve">BBG00Y9WVZ76</t>
  </si>
  <si>
    <t xml:space="preserve">9992</t>
  </si>
  <si>
    <t xml:space="preserve">Pop Mart</t>
  </si>
  <si>
    <t xml:space="preserve">b2017e8e-f2aa-4bac-8993-c26613cd787f</t>
  </si>
  <si>
    <t xml:space="preserve">ae1b9be7-eb59-4ea9-9976-b8d2eb432453</t>
  </si>
  <si>
    <t xml:space="preserve">e9bf81b1-5a48-446a-b44a-c85b409f4e59</t>
  </si>
  <si>
    <t xml:space="preserve">{'logo_name': 'KYG7170M1033.png', 'logo_base_color': '#000000', 'text_color': '#ffffff'}</t>
  </si>
  <si>
    <t xml:space="preserve">US7075691094</t>
  </si>
  <si>
    <t xml:space="preserve">BBG000CDZLV8</t>
  </si>
  <si>
    <t xml:space="preserve">PENN</t>
  </si>
  <si>
    <t xml:space="preserve">PENN Entertainment</t>
  </si>
  <si>
    <t xml:space="preserve">55dacb71-3deb-45b5-9040-27f838415cf8</t>
  </si>
  <si>
    <t xml:space="preserve">67301f27-4aea-41d7-85cb-f020c1f96e0d</t>
  </si>
  <si>
    <t xml:space="preserve">7f764022-7ce9-4a9a-9139-001f5cb3f941</t>
  </si>
  <si>
    <t xml:space="preserve">{'logo_name': 'PENNEntertainment.png', 'logo_base_color': '#a161de', 'text_color': '#ffffff'}</t>
  </si>
  <si>
    <t xml:space="preserve">US9497461015</t>
  </si>
  <si>
    <t xml:space="preserve">BBG000BWQFY7</t>
  </si>
  <si>
    <t xml:space="preserve">WFC</t>
  </si>
  <si>
    <t xml:space="preserve">Wells Fargo &amp; Company</t>
  </si>
  <si>
    <t xml:space="preserve">7044920e-2ea9-4126-a359-4d3a9fba3c70</t>
  </si>
  <si>
    <t xml:space="preserve">efd20f8e-3103-4177-b5b3-b5e22a70ce28</t>
  </si>
  <si>
    <t xml:space="preserve">74ff1ada-2509-47b6-9a65-3109518fabb5</t>
  </si>
  <si>
    <t xml:space="preserve">{'logo_name': 'US9497461015.png', 'logo_base_color': '#ce3644', 'text_color': '#ffffff'}</t>
  </si>
  <si>
    <t xml:space="preserve">US0010841023</t>
  </si>
  <si>
    <t xml:space="preserve">BBG000DCCZW2</t>
  </si>
  <si>
    <t xml:space="preserve">AGCO</t>
  </si>
  <si>
    <t xml:space="preserve">AGCO Corp</t>
  </si>
  <si>
    <t xml:space="preserve">9f808970-0956-4a6f-8d4c-d9290d06b3b7</t>
  </si>
  <si>
    <t xml:space="preserve">b720045c-b2dc-4b59-a56f-8e985512b9b4</t>
  </si>
  <si>
    <t xml:space="preserve">2e8bd9aa-f21b-4607-b99a-16bc5569d469</t>
  </si>
  <si>
    <t xml:space="preserve">{'logo_name': 'US0010841023.png', 'logo_base_color': '#C4122D', 'text_color': '#ffffff'}</t>
  </si>
  <si>
    <t xml:space="preserve">US4282911084</t>
  </si>
  <si>
    <t xml:space="preserve">BBG000BLMDQ9</t>
  </si>
  <si>
    <t xml:space="preserve">HXL</t>
  </si>
  <si>
    <t xml:space="preserve">Hexcel Corp</t>
  </si>
  <si>
    <t xml:space="preserve">c52641ee-c14c-40a4-93b9-6f6ee335d646</t>
  </si>
  <si>
    <t xml:space="preserve">2f67a85b-5cb7-46ec-b7c3-434dad6b8755</t>
  </si>
  <si>
    <t xml:space="preserve">b65fbdef-a34b-4af7-8606-3f1f02aba14b</t>
  </si>
  <si>
    <t xml:space="preserve">{'logo_name': 'US4282911084.png', 'logo_base_color': '#273783', 'text_color': '#ffffff'}</t>
  </si>
  <si>
    <t xml:space="preserve">US91879Q1094</t>
  </si>
  <si>
    <t xml:space="preserve">BBG000BCMWM1</t>
  </si>
  <si>
    <t xml:space="preserve">MTN</t>
  </si>
  <si>
    <t xml:space="preserve">Vail Resorts Inc</t>
  </si>
  <si>
    <t xml:space="preserve">a0b558eb-c5ce-431d-b59c-6e696f1b0b4b</t>
  </si>
  <si>
    <t xml:space="preserve">3df5bea7-50b3-4e2b-8e0d-4d4609b29c42</t>
  </si>
  <si>
    <t xml:space="preserve">ddc63f64-b14d-4ef2-92b4-7fc4db0b522f</t>
  </si>
  <si>
    <t xml:space="preserve">{'logo_name': 'US91879Q1094.png', 'logo_base_color': '#65BAE6', 'text_color': '#ffffff'}</t>
  </si>
  <si>
    <t xml:space="preserve">US45867G1013</t>
  </si>
  <si>
    <t xml:space="preserve">BBG000HLJ7M4</t>
  </si>
  <si>
    <t xml:space="preserve">IDCC</t>
  </si>
  <si>
    <t xml:space="preserve">InterDigital</t>
  </si>
  <si>
    <t xml:space="preserve">6526320a-68d5-4cdd-b519-2a827abb4647</t>
  </si>
  <si>
    <t xml:space="preserve">b6bb157a-0d12-475e-b530-34e463020173</t>
  </si>
  <si>
    <t xml:space="preserve">67b30069-72b1-4239-9170-378bc44effcc</t>
  </si>
  <si>
    <t xml:space="preserve">{'logo_name': 'US45867G1013.png', 'logo_base_color': '#000000', 'text_color': '#ffffff'}</t>
  </si>
  <si>
    <t xml:space="preserve">US62955J1034</t>
  </si>
  <si>
    <t xml:space="preserve">BBG000BJX8C8</t>
  </si>
  <si>
    <t xml:space="preserve">NOV</t>
  </si>
  <si>
    <t xml:space="preserve">National Oilwell Varco</t>
  </si>
  <si>
    <t xml:space="preserve">61c9992c-ce35-481a-922b-8799bc3dbbd4</t>
  </si>
  <si>
    <t xml:space="preserve">6c5ee975-313d-48eb-bf9e-c97f4501bd3e</t>
  </si>
  <si>
    <t xml:space="preserve">ac435cbc-a68b-4b69-af80-26cb0854f50a</t>
  </si>
  <si>
    <t xml:space="preserve">{'logo_name': 'US6370711011.png', 'logo_base_color': '#D1052A', 'text_color': '#ffffff'}</t>
  </si>
  <si>
    <t xml:space="preserve">US75615P1030</t>
  </si>
  <si>
    <t xml:space="preserve">BBG000R33BD1</t>
  </si>
  <si>
    <t xml:space="preserve">RETA</t>
  </si>
  <si>
    <t xml:space="preserve">Reata Pharmaceuticals Inc</t>
  </si>
  <si>
    <t xml:space="preserve">5d5d3d48-7dd4-4ce6-84b9-4d2e385cea69</t>
  </si>
  <si>
    <t xml:space="preserve">c69c29ce-f778-401e-84d8-6fbb23967d31</t>
  </si>
  <si>
    <t xml:space="preserve">54a0a541-0cc7-41f5-94df-2001cb2cf896</t>
  </si>
  <si>
    <t xml:space="preserve">{'logo_name': 'US75615P1030.png', 'logo_base_color': '#000000', 'text_color': '#ffffff'}</t>
  </si>
  <si>
    <t xml:space="preserve">US45781V1017</t>
  </si>
  <si>
    <t xml:space="preserve">BBG00F0SW7N8</t>
  </si>
  <si>
    <t xml:space="preserve">IIPR</t>
  </si>
  <si>
    <t xml:space="preserve">Innovative Industrial Properties REIT</t>
  </si>
  <si>
    <t xml:space="preserve">632ec9da-3f29-4c96-b90d-693cb66028fe</t>
  </si>
  <si>
    <t xml:space="preserve">7a962eb4-cb53-4a0c-912a-8c05a75227ab</t>
  </si>
  <si>
    <t xml:space="preserve">4a3cb65e-b7f5-4fdd-b1b3-f11ef9550714</t>
  </si>
  <si>
    <t xml:space="preserve">{'logo_name': 'US45781V1017.png', 'logo_base_color': '#f5f5f5', 'text_color': '#000000'}</t>
  </si>
  <si>
    <t xml:space="preserve">US8740801043</t>
  </si>
  <si>
    <t xml:space="preserve">BBG0016XJ8S0</t>
  </si>
  <si>
    <t xml:space="preserve">TAL</t>
  </si>
  <si>
    <t xml:space="preserve">TAL Education Group</t>
  </si>
  <si>
    <t xml:space="preserve">0.333300000 usd</t>
  </si>
  <si>
    <t xml:space="preserve">0b8991f9-f6f3-4251-a99c-113abaf6c388</t>
  </si>
  <si>
    <t xml:space="preserve">c72bdab9-5904-4459-a64b-86c67e271a4b</t>
  </si>
  <si>
    <t xml:space="preserve">371e3e1d-5548-45d0-8c09-1149c15d41e8</t>
  </si>
  <si>
    <t xml:space="preserve">{'logo_name': 'US8740801043.png', 'logo_base_color': '#000000', 'text_color': '#ffffff'}</t>
  </si>
  <si>
    <t xml:space="preserve">US6311031081</t>
  </si>
  <si>
    <t xml:space="preserve">BBG000F5VVB6</t>
  </si>
  <si>
    <t xml:space="preserve">NDAQ</t>
  </si>
  <si>
    <t xml:space="preserve">Nasdaq</t>
  </si>
  <si>
    <t xml:space="preserve">350b707e-1353-49c1-b0fa-06118d0fdf78</t>
  </si>
  <si>
    <t xml:space="preserve">abea6c75-bfcf-4c1e-91fb-9707cb8eed3e</t>
  </si>
  <si>
    <t xml:space="preserve">2b4611d4-738f-4fd6-8ee3-b81f3c59dae2</t>
  </si>
  <si>
    <t xml:space="preserve">{'logo_name': 'US6311031081.png', 'logo_base_color': '#000000', 'text_color': '#ffffff'}</t>
  </si>
  <si>
    <t xml:space="preserve">NL0013056914</t>
  </si>
  <si>
    <t xml:space="preserve">BBG00LWZDYB9</t>
  </si>
  <si>
    <t xml:space="preserve">ESTC</t>
  </si>
  <si>
    <t xml:space="preserve">Elastic NV</t>
  </si>
  <si>
    <t xml:space="preserve">bd5d4a93-fa1d-4261-b988-2e33371c7739</t>
  </si>
  <si>
    <t xml:space="preserve">2bc47093-89ce-478e-960a-1224e4ca75dc</t>
  </si>
  <si>
    <t xml:space="preserve">b0d47e09-b4d8-47b5-bdf0-ccd9193fa57a</t>
  </si>
  <si>
    <t xml:space="preserve">{'logo_name': 'NL0013056914.png', 'logo_base_color': '#1f74bb', 'text_color': '#ffffff'}</t>
  </si>
  <si>
    <t xml:space="preserve">US2290503075</t>
  </si>
  <si>
    <t xml:space="preserve">BBG000PNTXP0</t>
  </si>
  <si>
    <t xml:space="preserve">CYRX</t>
  </si>
  <si>
    <t xml:space="preserve">Cryoport</t>
  </si>
  <si>
    <t xml:space="preserve">f7fa9d57-8c5a-437d-9281-44ad9112a90f</t>
  </si>
  <si>
    <t xml:space="preserve">d84602e7-ddac-4f4d-9421-979dac789e36</t>
  </si>
  <si>
    <t xml:space="preserve">a38df4a5-0f8c-46dd-950b-4f89db1c5571</t>
  </si>
  <si>
    <t xml:space="preserve">{'logo_name': 'US229050307.png', 'logo_base_color': '#000000', 'text_color': '#ffffff'}</t>
  </si>
  <si>
    <t xml:space="preserve">US90214J2006</t>
  </si>
  <si>
    <t xml:space="preserve">TCS2214J2006</t>
  </si>
  <si>
    <t xml:space="preserve">TWOU</t>
  </si>
  <si>
    <t xml:space="preserve">2U Inc</t>
  </si>
  <si>
    <t xml:space="preserve">1f88be3f-af64-4a2f-8553-d3b5961f3aa2</t>
  </si>
  <si>
    <t xml:space="preserve">c65b8259-1425-4b21-ba41-fa0f65019def</t>
  </si>
  <si>
    <t xml:space="preserve">c3415309-6e10-4161-a300-8f51c62b3828</t>
  </si>
  <si>
    <t xml:space="preserve">{'logo_name': 'US90214J1016.png', 'logo_base_color': '#1576D4', 'text_color': '#ffffff'}</t>
  </si>
  <si>
    <t xml:space="preserve">US5049221055</t>
  </si>
  <si>
    <t xml:space="preserve">TCS049221055</t>
  </si>
  <si>
    <t xml:space="preserve">LH</t>
  </si>
  <si>
    <t xml:space="preserve">Labcorp Holdings</t>
  </si>
  <si>
    <t xml:space="preserve">67df0440-4009-40d7-ad5e-68d764546628</t>
  </si>
  <si>
    <t xml:space="preserve">60b4b2c1-2507-4885-b2dd-fa707e3a6472</t>
  </si>
  <si>
    <t xml:space="preserve">2bfb3713-9623-4c2e-966e-5655a6506818</t>
  </si>
  <si>
    <t xml:space="preserve">{'logo_name': 'US50540R4092.png', 'logo_base_color': '#007DA5', 'text_color': '#ffffff'}</t>
  </si>
  <si>
    <t xml:space="preserve">NL0011585146</t>
  </si>
  <si>
    <t xml:space="preserve">BBG009PH3Q86</t>
  </si>
  <si>
    <t xml:space="preserve">RACE</t>
  </si>
  <si>
    <t xml:space="preserve">Ferrari N.V.</t>
  </si>
  <si>
    <t xml:space="preserve">IT</t>
  </si>
  <si>
    <t xml:space="preserve">Итальянская Республика</t>
  </si>
  <si>
    <t xml:space="preserve">bb8a5051-157d-4955-b37b-1ca06ef71c82</t>
  </si>
  <si>
    <t xml:space="preserve">2cbc870c-6a81-400d-bc92-6383c3c7cfc3</t>
  </si>
  <si>
    <t xml:space="preserve">f23101b4-d088-40c5-a4fb-f7b57d6d8579</t>
  </si>
  <si>
    <t xml:space="preserve">{'logo_name': 'NL0011585146.png', 'logo_base_color': '#cb0000', 'text_color': '#ffffff'}</t>
  </si>
  <si>
    <t xml:space="preserve">US3116421021</t>
  </si>
  <si>
    <t xml:space="preserve">BBG000BJD7C2</t>
  </si>
  <si>
    <t xml:space="preserve">FARO</t>
  </si>
  <si>
    <t xml:space="preserve">FARO Technologies Inc</t>
  </si>
  <si>
    <t xml:space="preserve">1c360d1e-e65f-4bd7-aa99-639d75546270</t>
  </si>
  <si>
    <t xml:space="preserve">5e5c5347-2b35-42d7-bcac-9830f93712ba</t>
  </si>
  <si>
    <t xml:space="preserve">01c32b81-5241-4a5d-a1f1-d339bdd7b953</t>
  </si>
  <si>
    <t xml:space="preserve">{'logo_name': 'US3116421021.png', 'logo_base_color': '#005188', 'text_color': '#ffffff'}</t>
  </si>
  <si>
    <t xml:space="preserve">US68403P2039</t>
  </si>
  <si>
    <t xml:space="preserve">BBG000LRYR36</t>
  </si>
  <si>
    <t xml:space="preserve">ORMP</t>
  </si>
  <si>
    <t xml:space="preserve">Oramed Pharmaceuticals</t>
  </si>
  <si>
    <t xml:space="preserve">0.12000000 usd</t>
  </si>
  <si>
    <t xml:space="preserve">7cc415cf-4333-4f63-909f-808003c5de8b</t>
  </si>
  <si>
    <t xml:space="preserve">938758fd-c82c-4607-9009-51d062a274d3</t>
  </si>
  <si>
    <t xml:space="preserve">4e7a3015-3d78-4363-8b01-31ff1389d921</t>
  </si>
  <si>
    <t xml:space="preserve">{'logo_name': 'US68403P2039.png', 'logo_base_color': '#000000', 'text_color': '#ffffff'}</t>
  </si>
  <si>
    <t xml:space="preserve">TCS20A107662</t>
  </si>
  <si>
    <t xml:space="preserve">0.270000000</t>
  </si>
  <si>
    <t xml:space="preserve">3fe80143-1313-42eb-9884-5d68b39e265e</t>
  </si>
  <si>
    <t xml:space="preserve">1f4a0ea1-f1bf-46c0-92f9-1e75cb7ed5ae</t>
  </si>
  <si>
    <t xml:space="preserve">911552ef-a892-4b33-9df1-c0d6c4a2307d</t>
  </si>
  <si>
    <t xml:space="preserve">{'logo_name': 'US42207L1061.png', 'logo_base_color': '#d1151a', 'text_color': '#ffffff'}</t>
  </si>
  <si>
    <t xml:space="preserve">US3841091040</t>
  </si>
  <si>
    <t xml:space="preserve">BBG000BK9W84</t>
  </si>
  <si>
    <t xml:space="preserve">GGG</t>
  </si>
  <si>
    <t xml:space="preserve">Graco</t>
  </si>
  <si>
    <t xml:space="preserve">8ffb0204-8ec4-41d0-aa9a-b7113f975976</t>
  </si>
  <si>
    <t xml:space="preserve">65837ed9-a99b-41ff-a745-8eb514e454d7</t>
  </si>
  <si>
    <t xml:space="preserve">5131457f-394f-4437-b47a-93e0f876f71a</t>
  </si>
  <si>
    <t xml:space="preserve">{'logo_name': 'US3841091040.png', 'logo_base_color': '#000000', 'text_color': '#ffffff'}</t>
  </si>
  <si>
    <t xml:space="preserve">IL0011786493</t>
  </si>
  <si>
    <t xml:space="preserve">BBG011P2TCH8</t>
  </si>
  <si>
    <t xml:space="preserve">RSKD</t>
  </si>
  <si>
    <t xml:space="preserve">Riskified</t>
  </si>
  <si>
    <t xml:space="preserve">48ddd775-8afa-4771-abdf-a9b27d0749ea</t>
  </si>
  <si>
    <t xml:space="preserve">d001dd88-f5ab-4026-a55f-62af9ed21120</t>
  </si>
  <si>
    <t xml:space="preserve">777e4861-47e1-4e06-b3bd-4aa3073c0ff1</t>
  </si>
  <si>
    <t xml:space="preserve">{'logo_name': 'IL0011786493.png', 'logo_base_color': '#000000', 'text_color': '#ffffff'}</t>
  </si>
  <si>
    <t xml:space="preserve">US45168D1046</t>
  </si>
  <si>
    <t xml:space="preserve">BBG000BLRT07</t>
  </si>
  <si>
    <t xml:space="preserve">IDXX</t>
  </si>
  <si>
    <t xml:space="preserve">IDEXX</t>
  </si>
  <si>
    <t xml:space="preserve">8d1b60d7-1757-4ac2-957c-3e258ca3f77e</t>
  </si>
  <si>
    <t xml:space="preserve">476ef64d-c360-4239-8f50-a63195fdceb5</t>
  </si>
  <si>
    <t xml:space="preserve">6b034141-33d8-48d2-93d8-fcc54540106f</t>
  </si>
  <si>
    <t xml:space="preserve">{'logo_name': 'US45168D1046.png', 'logo_base_color': '#BE301A', 'text_color': '#ffffff'}</t>
  </si>
  <si>
    <t xml:space="preserve">US9292361071</t>
  </si>
  <si>
    <t xml:space="preserve">BBG000BWNV93</t>
  </si>
  <si>
    <t xml:space="preserve">WDFC</t>
  </si>
  <si>
    <t xml:space="preserve">WD-40 Co</t>
  </si>
  <si>
    <t xml:space="preserve">a938cbfe-a43f-4bb0-9fd8-e0282eb4f1f8</t>
  </si>
  <si>
    <t xml:space="preserve">a6a248c7-5570-45f5-a1f7-d83659baece1</t>
  </si>
  <si>
    <t xml:space="preserve">c228f2a9-30fe-41a7-91d1-1b3178cc55ce</t>
  </si>
  <si>
    <t xml:space="preserve">{'logo_name': 'US9292361071.png', 'logo_base_color': '#000000', 'text_color': '#ffffff'}</t>
  </si>
  <si>
    <t xml:space="preserve">US72919P2020</t>
  </si>
  <si>
    <t xml:space="preserve">BBG000C1XSP8</t>
  </si>
  <si>
    <t xml:space="preserve">PLUG</t>
  </si>
  <si>
    <t xml:space="preserve">Plug Power Inc</t>
  </si>
  <si>
    <t xml:space="preserve">40a9ec2e-cc9e-473c-8b60-7e9ad30335b8</t>
  </si>
  <si>
    <t xml:space="preserve">77d48d7c-4f9b-4a01-b090-4786e3516e14</t>
  </si>
  <si>
    <t xml:space="preserve">e7782cb6-b96b-4c15-8fe1-0704b3b44acc</t>
  </si>
  <si>
    <t xml:space="preserve">{'logo_name': 'US72919P2020.png', 'logo_base_color': '#00B2D3', 'text_color': '#ffffff'}</t>
  </si>
  <si>
    <t xml:space="preserve">KYG066341028</t>
  </si>
  <si>
    <t xml:space="preserve">BBG00ZHT7FY2</t>
  </si>
  <si>
    <t xml:space="preserve">2518</t>
  </si>
  <si>
    <t xml:space="preserve">Autohome</t>
  </si>
  <si>
    <t xml:space="preserve">0.2500000 usd</t>
  </si>
  <si>
    <t xml:space="preserve">74bd30fe-186a-4773-bd8a-d1bd53881e1a</t>
  </si>
  <si>
    <t xml:space="preserve">4ff6faf1-dbd7-4fae-b55f-5401b70aaf22</t>
  </si>
  <si>
    <t xml:space="preserve">991006c9-018f-4927-91bc-1ec305001876</t>
  </si>
  <si>
    <t xml:space="preserve">{'logo_name': 'US05278C1071.png', 'logo_base_color': '#0B4899', 'text_color': '#ffffff'}</t>
  </si>
  <si>
    <t xml:space="preserve">US91307C1027</t>
  </si>
  <si>
    <t xml:space="preserve">BBG000BV4XJ1</t>
  </si>
  <si>
    <t xml:space="preserve">UTHR</t>
  </si>
  <si>
    <t xml:space="preserve">United Therapeutics Corp</t>
  </si>
  <si>
    <t xml:space="preserve">db27ea2f-9e46-473e-990a-6e7ce54f19ba</t>
  </si>
  <si>
    <t xml:space="preserve">f902565e-2696-4359-bb20-88ad7d4a0bd2</t>
  </si>
  <si>
    <t xml:space="preserve">f451bb10-6659-41b4-a0d3-28f1b8992a83</t>
  </si>
  <si>
    <t xml:space="preserve">{'logo_name': 'US91307C1027.png', 'logo_base_color': '#AE1F05', 'text_color': '#ffffff'}</t>
  </si>
  <si>
    <t xml:space="preserve">US70805E1091</t>
  </si>
  <si>
    <t xml:space="preserve">BBG00P33SY72</t>
  </si>
  <si>
    <t xml:space="preserve">PNTG</t>
  </si>
  <si>
    <t xml:space="preserve">Pennant Group Inc</t>
  </si>
  <si>
    <t xml:space="preserve">e9c5b781-d616-4fec-979d-884bb81bb3f9</t>
  </si>
  <si>
    <t xml:space="preserve">6a397b2b-811d-466e-be74-7beef8f7939c</t>
  </si>
  <si>
    <t xml:space="preserve">2213a2b9-efbb-4882-a0da-b4057095b949</t>
  </si>
  <si>
    <t xml:space="preserve">{'logo_name': 'US70805E1091.png', 'logo_base_color': '#000000', 'text_color': '#ffffff'}</t>
  </si>
  <si>
    <t xml:space="preserve">US62945V1098</t>
  </si>
  <si>
    <t xml:space="preserve">BBG005BT60Y8</t>
  </si>
  <si>
    <t xml:space="preserve">NVEE</t>
  </si>
  <si>
    <t xml:space="preserve">NV5 Global Inc</t>
  </si>
  <si>
    <t xml:space="preserve">c157ffaf-a057-4d1b-b63d-b32e234ed316</t>
  </si>
  <si>
    <t xml:space="preserve">ae63f85e-d911-472f-a235-57dafdeca8ad</t>
  </si>
  <si>
    <t xml:space="preserve">57b21c72-0694-4df5-8871-1500a5473c79</t>
  </si>
  <si>
    <t xml:space="preserve">{'logo_name': 'US62945V1098.png', 'logo_base_color': '#000000', 'text_color': '#ffffff'}</t>
  </si>
  <si>
    <t xml:space="preserve">KYG5784H1065</t>
  </si>
  <si>
    <t xml:space="preserve">BBG0035WV4N9</t>
  </si>
  <si>
    <t xml:space="preserve">MANU</t>
  </si>
  <si>
    <t xml:space="preserve">Manchester United Plc</t>
  </si>
  <si>
    <t xml:space="preserve">7cc2ea90-f3c8-46df-9cf4-0235a3626fa2</t>
  </si>
  <si>
    <t xml:space="preserve">a17c31c8-c880-4d2f-96ca-970a2e0735b5</t>
  </si>
  <si>
    <t xml:space="preserve">b3571df4-6539-4fa6-99a9-ac4e546fb6ff</t>
  </si>
  <si>
    <t xml:space="preserve">{'logo_name': 'KYG5784H1065.png', 'logo_base_color': '#000000', 'text_color': '#ffffff'}</t>
  </si>
  <si>
    <t xml:space="preserve">US3886891015</t>
  </si>
  <si>
    <t xml:space="preserve">BBG000GQ7K93</t>
  </si>
  <si>
    <t xml:space="preserve">GPK</t>
  </si>
  <si>
    <t xml:space="preserve">Graphic Packaging Holding Company</t>
  </si>
  <si>
    <t xml:space="preserve">70ff6b51-6637-48b0-b110-09152ff136a3</t>
  </si>
  <si>
    <t xml:space="preserve">a8981570-c284-473a-9c98-19b33bdd8c1d</t>
  </si>
  <si>
    <t xml:space="preserve">44cecd04-049e-4f2e-969a-222cae159d14</t>
  </si>
  <si>
    <t xml:space="preserve">{'logo_name': 'US3886891015.png', 'logo_base_color': '#000000', 'text_color': '#ffffff'}</t>
  </si>
  <si>
    <t xml:space="preserve">US62878D1000</t>
  </si>
  <si>
    <t xml:space="preserve">BBG00YJKWXD8</t>
  </si>
  <si>
    <t xml:space="preserve">NABL</t>
  </si>
  <si>
    <t xml:space="preserve">N-able</t>
  </si>
  <si>
    <t xml:space="preserve">de389f79-a5d9-491c-871b-f4668bc44371</t>
  </si>
  <si>
    <t xml:space="preserve">b3b589d0-c975-485d-84a7-85e597e03604</t>
  </si>
  <si>
    <t xml:space="preserve">ef68efec-548b-4920-bd44-d7a1b5461450</t>
  </si>
  <si>
    <t xml:space="preserve">{'logo_name': 'US62878D1000.png', 'logo_base_color': '#000000', 'text_color': '#ffffff'}</t>
  </si>
  <si>
    <t xml:space="preserve">US0427351004</t>
  </si>
  <si>
    <t xml:space="preserve">BBG000BCD3D5</t>
  </si>
  <si>
    <t xml:space="preserve">ARW</t>
  </si>
  <si>
    <t xml:space="preserve">Arrow Electronics Inc</t>
  </si>
  <si>
    <t xml:space="preserve">bd60d815-a35d-44ec-bf80-982113fa2677</t>
  </si>
  <si>
    <t xml:space="preserve">11996e37-fe60-406b-96da-fd9ddae945ca</t>
  </si>
  <si>
    <t xml:space="preserve">7aab841b-881f-4622-b896-150606d7412f</t>
  </si>
  <si>
    <t xml:space="preserve">{'logo_name': 'US0427351004.png', 'logo_base_color': '#033399', 'text_color': '#ffffff'}</t>
  </si>
  <si>
    <t xml:space="preserve">US0394831020</t>
  </si>
  <si>
    <t xml:space="preserve">BBG000BB6WG8</t>
  </si>
  <si>
    <t xml:space="preserve">ADM</t>
  </si>
  <si>
    <t xml:space="preserve">Archer-Daniels-Midland Company</t>
  </si>
  <si>
    <t xml:space="preserve">35590892-6c57-47ae-9de5-96c7b86ca5d3</t>
  </si>
  <si>
    <t xml:space="preserve">905713b7-f2d7-40fb-b554-7d66ab6d9b92</t>
  </si>
  <si>
    <t xml:space="preserve">cc314b75-fdb8-4357-8fa6-212a28d9f5cc</t>
  </si>
  <si>
    <t xml:space="preserve">{'logo_name': 'US0394831020.png', 'logo_base_color': '#5f6062', 'text_color': '#ffffff'}</t>
  </si>
  <si>
    <t xml:space="preserve">US74346Y1038</t>
  </si>
  <si>
    <t xml:space="preserve">TCS4346Y1038</t>
  </si>
  <si>
    <t xml:space="preserve">PRO</t>
  </si>
  <si>
    <t xml:space="preserve">PROS Holdings</t>
  </si>
  <si>
    <t xml:space="preserve">6dc716b7-ff20-4301-ba13-f52b349ef5c4</t>
  </si>
  <si>
    <t xml:space="preserve">09ae0606-67c1-4c04-8ea1-533b0921b90a</t>
  </si>
  <si>
    <t xml:space="preserve">64ea064a-0adb-463c-a007-a337571a3491</t>
  </si>
  <si>
    <t xml:space="preserve">{'logo_name': 'US74346Y1038.png', 'logo_base_color': '#00A7E0', 'text_color': '#ffffff'}</t>
  </si>
  <si>
    <t xml:space="preserve">BBG00F6NKQX3</t>
  </si>
  <si>
    <t xml:space="preserve">0.240000000</t>
  </si>
  <si>
    <t xml:space="preserve">0.276200000</t>
  </si>
  <si>
    <t xml:space="preserve">0.128200000</t>
  </si>
  <si>
    <t xml:space="preserve">ГК Самолет</t>
  </si>
  <si>
    <t xml:space="preserve">25.0 rub</t>
  </si>
  <si>
    <t xml:space="preserve">4d813ab1-8bc9-4670-89ea-12bfbab6017d</t>
  </si>
  <si>
    <t xml:space="preserve">b53c2bb7-a997-457c-be08-7ef80be6547f</t>
  </si>
  <si>
    <t xml:space="preserve">500bc62d-f78e-46d3-baf7-fbc9fb905ddd</t>
  </si>
  <si>
    <t xml:space="preserve">{'logo_name': 'RU000A102RX6.png', 'logo_base_color': '#000000', 'text_color': '#ffffff'}</t>
  </si>
  <si>
    <t xml:space="preserve">US5770811025</t>
  </si>
  <si>
    <t xml:space="preserve">BBG000BNNYW1</t>
  </si>
  <si>
    <t xml:space="preserve">MAT</t>
  </si>
  <si>
    <t xml:space="preserve">Mattel</t>
  </si>
  <si>
    <t xml:space="preserve">0515198d-9eab-4873-b35d-5e2c76cd25c2</t>
  </si>
  <si>
    <t xml:space="preserve">d951634d-c686-43ef-8423-25d0338a0366</t>
  </si>
  <si>
    <t xml:space="preserve">bd420453-642c-4659-8ceb-b3c937c633ef</t>
  </si>
  <si>
    <t xml:space="preserve">{'logo_name': 'US5770811025.png', 'logo_base_color': '#E11E22', 'text_color': '#ffffff'}</t>
  </si>
  <si>
    <t xml:space="preserve">US03969T1097</t>
  </si>
  <si>
    <t xml:space="preserve">BBG00NNW8JK1</t>
  </si>
  <si>
    <t xml:space="preserve">ARCT</t>
  </si>
  <si>
    <t xml:space="preserve">Arcturus Therapeutics Holdings</t>
  </si>
  <si>
    <t xml:space="preserve">1828ce9f-ca92-4e4e-9fe8-7b870c515776</t>
  </si>
  <si>
    <t xml:space="preserve">7b7b3a20-3843-440c-b619-b78b93626e00</t>
  </si>
  <si>
    <t xml:space="preserve">a6171f5c-29f5-4879-8149-a09813f3e192</t>
  </si>
  <si>
    <t xml:space="preserve">{'logo_name': 'US03969T109.png', 'logo_base_color': '#000000', 'text_color': '#ffffff'}</t>
  </si>
  <si>
    <t xml:space="preserve">US14817C1071</t>
  </si>
  <si>
    <t xml:space="preserve">BBG000BK9YW3</t>
  </si>
  <si>
    <t xml:space="preserve">SAVA</t>
  </si>
  <si>
    <t xml:space="preserve">Cassava Sciences</t>
  </si>
  <si>
    <t xml:space="preserve">89c9b5fc-3770-4071-bdec-aa96987c816c</t>
  </si>
  <si>
    <t xml:space="preserve">bc17989b-a7b0-4249-afe1-b784094dee4d</t>
  </si>
  <si>
    <t xml:space="preserve">19a0dc2c-09de-4dcc-9e6c-316cbcb47772</t>
  </si>
  <si>
    <t xml:space="preserve">{'logo_name': 'US14817C107.png', 'logo_base_color': '#000000', 'text_color': '#ffffff'}</t>
  </si>
  <si>
    <t xml:space="preserve">US5184391044</t>
  </si>
  <si>
    <t xml:space="preserve">BBG000FKJRC5</t>
  </si>
  <si>
    <t xml:space="preserve">EL</t>
  </si>
  <si>
    <t xml:space="preserve">The Estee Lauder Companies</t>
  </si>
  <si>
    <t xml:space="preserve">c1e2a586-3d59-4b45-a614-7ac65c3674d7</t>
  </si>
  <si>
    <t xml:space="preserve">9fdabf69-2f4f-411a-9b3c-eac2c7475b1d</t>
  </si>
  <si>
    <t xml:space="preserve">f6245a09-c759-401e-9ce5-8940f6fd03d7</t>
  </si>
  <si>
    <t xml:space="preserve">{'logo_name': 'US5184391044.png', 'logo_base_color': '#35302f', 'text_color': '#ffffff'}</t>
  </si>
  <si>
    <t xml:space="preserve">US3846371041</t>
  </si>
  <si>
    <t xml:space="preserve">BBG000C3FGH9</t>
  </si>
  <si>
    <t xml:space="preserve">GHC</t>
  </si>
  <si>
    <t xml:space="preserve">Graham Holdings Co</t>
  </si>
  <si>
    <t xml:space="preserve">de76fde8-b43b-4e59-a8a7-f2f323f37549</t>
  </si>
  <si>
    <t xml:space="preserve">fbdbd970-f4a4-4186-8edb-bdff6056b919</t>
  </si>
  <si>
    <t xml:space="preserve">42df7b99-1eb5-4f5e-b3a9-389077f7b32b</t>
  </si>
  <si>
    <t xml:space="preserve">{'logo_name': 'US3846371041.png', 'logo_base_color': '#017894', 'text_color': '#ffffff'}</t>
  </si>
  <si>
    <t xml:space="preserve">US74767V1098</t>
  </si>
  <si>
    <t xml:space="preserve">BBG00VJ17DS2</t>
  </si>
  <si>
    <t xml:space="preserve">QS</t>
  </si>
  <si>
    <t xml:space="preserve">QuantumScape Corporation</t>
  </si>
  <si>
    <t xml:space="preserve">841ddf3d-3d19-4d0e-ba27-5d57e78acc9b</t>
  </si>
  <si>
    <t xml:space="preserve">dd6e6c1e-5241-4f1f-91f8-14c9ecb14880</t>
  </si>
  <si>
    <t xml:space="preserve">97332463-a52e-4c83-be86-953990ce88c0</t>
  </si>
  <si>
    <t xml:space="preserve">{'logo_name': 'US74767V1098.png', 'logo_base_color': '#000000', 'text_color': '#ffffff'}</t>
  </si>
  <si>
    <t xml:space="preserve">KYG3774X1088</t>
  </si>
  <si>
    <t xml:space="preserve">BBG000TRZNP2</t>
  </si>
  <si>
    <t xml:space="preserve">3800</t>
  </si>
  <si>
    <t xml:space="preserve">GCL Technology</t>
  </si>
  <si>
    <t xml:space="preserve">e3fb7599-e72e-4fb6-a635-558b91e8ab9e</t>
  </si>
  <si>
    <t xml:space="preserve">34fceefb-83f3-4b10-9bdb-0b0f6fb0e459</t>
  </si>
  <si>
    <t xml:space="preserve">b6f5a991-a897-42ab-a7ca-9cfd026b8afe</t>
  </si>
  <si>
    <t xml:space="preserve">{'logo_name': 'KYG3774X1088.png', 'logo_base_color': '#000000', 'text_color': '#ffffff'}</t>
  </si>
  <si>
    <t xml:space="preserve">US19247G1076</t>
  </si>
  <si>
    <t xml:space="preserve">BBG000BLW102</t>
  </si>
  <si>
    <t xml:space="preserve">COHR</t>
  </si>
  <si>
    <t xml:space="preserve">Coherent Corp</t>
  </si>
  <si>
    <t xml:space="preserve">3dc51322-377f-47b6-bf1d-5f5ad5005af2</t>
  </si>
  <si>
    <t xml:space="preserve">19e8b168-9fbd-4406-87b8-56f09c1713c6</t>
  </si>
  <si>
    <t xml:space="preserve">d2f2dfcd-13ac-4640-a4c8-55db1f5e1dcf</t>
  </si>
  <si>
    <t xml:space="preserve">{'logo_name': 'US1924791031.png', 'logo_base_color': '#000000', 'text_color': '#ffffff'}</t>
  </si>
  <si>
    <t xml:space="preserve">RU000A0JXKG3</t>
  </si>
  <si>
    <t xml:space="preserve">BBG001BBGNS2</t>
  </si>
  <si>
    <t xml:space="preserve">ORUP</t>
  </si>
  <si>
    <t xml:space="preserve">Обувь России</t>
  </si>
  <si>
    <t xml:space="preserve">100.0 rub</t>
  </si>
  <si>
    <t xml:space="preserve">0.1000000</t>
  </si>
  <si>
    <t xml:space="preserve">85d3979a-8e8c-4652-8b61-2c020613ee70</t>
  </si>
  <si>
    <t xml:space="preserve">7df4526a-5757-4ef5-b858-f93fec6d9548</t>
  </si>
  <si>
    <t xml:space="preserve">c5a8a9c2-e7ef-46aa-9ae9-299ac9bddf97</t>
  </si>
  <si>
    <t xml:space="preserve">{'logo_name': 'RU000A0JXKG3.png', 'logo_base_color': '#C32328', 'text_color': '#ffffff'}</t>
  </si>
  <si>
    <t xml:space="preserve">CA74022D4075</t>
  </si>
  <si>
    <t xml:space="preserve">BBG000BBK2X9</t>
  </si>
  <si>
    <t xml:space="preserve">PDS</t>
  </si>
  <si>
    <t xml:space="preserve">Precision Drilling</t>
  </si>
  <si>
    <t xml:space="preserve">7bf06285-ff0f-4f67-9ec6-7231e38f511e</t>
  </si>
  <si>
    <t xml:space="preserve">6989c27d-a493-4ccd-acc5-7d70353c4cc4</t>
  </si>
  <si>
    <t xml:space="preserve">1ee0827d-a768-4672-b495-54f9fafacc05</t>
  </si>
  <si>
    <t xml:space="preserve">{'logo_name': 'CA74022D4075.png', 'logo_base_color': '#000000', 'text_color': '#ffffff'}</t>
  </si>
  <si>
    <t xml:space="preserve">US30041R1086</t>
  </si>
  <si>
    <t xml:space="preserve">BBG00F17NDH7</t>
  </si>
  <si>
    <t xml:space="preserve">EVER</t>
  </si>
  <si>
    <t xml:space="preserve">EverQuote</t>
  </si>
  <si>
    <t xml:space="preserve">ef15867b-d6f1-4a0a-8f03-a3c16179664c</t>
  </si>
  <si>
    <t xml:space="preserve">25f11a6a-9796-4a04-823e-75f138df739d</t>
  </si>
  <si>
    <t xml:space="preserve">0d4072c1-0504-43ac-bbbc-74125135072c</t>
  </si>
  <si>
    <t xml:space="preserve">{'logo_name': 'US30041R1086.png', 'logo_base_color': '#4D78BC', 'text_color': '#ffffff'}</t>
  </si>
  <si>
    <t xml:space="preserve">US52603A2087</t>
  </si>
  <si>
    <t xml:space="preserve">BBG001YKDND6</t>
  </si>
  <si>
    <t xml:space="preserve">LC</t>
  </si>
  <si>
    <t xml:space="preserve">Lending Club</t>
  </si>
  <si>
    <t xml:space="preserve">772bd8ee-2839-4a73-8ff1-34bd4af80a04</t>
  </si>
  <si>
    <t xml:space="preserve">001f0f24-9f5e-444a-a32f-49bbe533971a</t>
  </si>
  <si>
    <t xml:space="preserve">db89600f-7927-4275-a9ab-8d0f2d5ff9e4</t>
  </si>
  <si>
    <t xml:space="preserve">{'logo_name': 'US52603A1097.png', 'logo_base_color': '#0E3C60', 'text_color': '#ffffff'}</t>
  </si>
  <si>
    <t xml:space="preserve">US9633201069</t>
  </si>
  <si>
    <t xml:space="preserve">BBG000BWSV34</t>
  </si>
  <si>
    <t xml:space="preserve">WHR</t>
  </si>
  <si>
    <t xml:space="preserve">Whirlpool</t>
  </si>
  <si>
    <t xml:space="preserve">9db5ea3a-753f-4e7d-9a0e-ed01d8cc8481</t>
  </si>
  <si>
    <t xml:space="preserve">9b1bc945-ed00-41c0-949b-5d844fb7aec7</t>
  </si>
  <si>
    <t xml:space="preserve">b08e7d37-f2cc-4c54-a3a1-a6d704af79da</t>
  </si>
  <si>
    <t xml:space="preserve">{'logo_name': 'US9633201069.png', 'logo_base_color': '#231F20', 'text_color': '#ffffff'}</t>
  </si>
  <si>
    <t xml:space="preserve">US3795772082</t>
  </si>
  <si>
    <t xml:space="preserve">BBG002V87SD0</t>
  </si>
  <si>
    <t xml:space="preserve">GMED</t>
  </si>
  <si>
    <t xml:space="preserve">Globus Medical Inc</t>
  </si>
  <si>
    <t xml:space="preserve">50fbca8c-cba4-460b-a6f9-c3b1a946162e</t>
  </si>
  <si>
    <t xml:space="preserve">560137c5-6a4f-4d31-a2b0-b6a36405996f</t>
  </si>
  <si>
    <t xml:space="preserve">cc0e0dd2-66d3-46ec-a8a1-89a98803a494</t>
  </si>
  <si>
    <t xml:space="preserve">{'logo_name': 'US3795772082.png', 'logo_base_color': '#D2352B', 'text_color': '#ffffff'}</t>
  </si>
  <si>
    <t xml:space="preserve">BBG004730N88</t>
  </si>
  <si>
    <t xml:space="preserve">Сбер Банк</t>
  </si>
  <si>
    <t xml:space="preserve">3.0 rub</t>
  </si>
  <si>
    <t xml:space="preserve">e6123145-9665-43e0-8413-cd61b8aa9b13</t>
  </si>
  <si>
    <t xml:space="preserve">41eb2102-5333-4713-bf15-72b204c4bf7b</t>
  </si>
  <si>
    <t xml:space="preserve">40d89385-a03a-4659-bf4e-d3ecba011782</t>
  </si>
  <si>
    <t xml:space="preserve">{'logo_name': 'sber3.png', 'logo_base_color': '#309c0b', 'text_color': '#ffffff'}</t>
  </si>
  <si>
    <t xml:space="preserve">US00164V1035</t>
  </si>
  <si>
    <t xml:space="preserve">BBG000H01H92</t>
  </si>
  <si>
    <t xml:space="preserve">AMCX</t>
  </si>
  <si>
    <t xml:space="preserve">AMC Networks Inc</t>
  </si>
  <si>
    <t xml:space="preserve">1f8630cc-f69f-4bdc-bd77-57e81ace8e2c</t>
  </si>
  <si>
    <t xml:space="preserve">7ffab411-f052-4662-9880-12eed7e88d7d</t>
  </si>
  <si>
    <t xml:space="preserve">c60dab47-619e-4bb5-8b0a-ca371034681e</t>
  </si>
  <si>
    <t xml:space="preserve">{'logo_name': 'US00164V1035.png', 'logo_base_color': '#003F5F', 'text_color': '#ffffff'}</t>
  </si>
  <si>
    <t xml:space="preserve">US74340E1038</t>
  </si>
  <si>
    <t xml:space="preserve">BBG002H1K1H1</t>
  </si>
  <si>
    <t xml:space="preserve">PGNY</t>
  </si>
  <si>
    <t xml:space="preserve">Progyny Inc</t>
  </si>
  <si>
    <t xml:space="preserve">5b8cc859-6f96-43a7-b7e5-5d70272ddbb6</t>
  </si>
  <si>
    <t xml:space="preserve">50813aad-30c2-4817-8481-72554f68fedf</t>
  </si>
  <si>
    <t xml:space="preserve">75f05e24-df0f-42a0-be22-c68f41d76325</t>
  </si>
  <si>
    <t xml:space="preserve">{'logo_name': 'progyny.png', 'logo_base_color': '#eaf4f7', 'text_color': '#000000'}</t>
  </si>
  <si>
    <t xml:space="preserve">US86745K1043</t>
  </si>
  <si>
    <t xml:space="preserve">BBG00PLQ1JR1</t>
  </si>
  <si>
    <t xml:space="preserve">NOVA</t>
  </si>
  <si>
    <t xml:space="preserve">Sunnova Energy International</t>
  </si>
  <si>
    <t xml:space="preserve">a54ba7d0-dc76-4f09-84b3-d7e0819e1547</t>
  </si>
  <si>
    <t xml:space="preserve">0479cae3-7ac0-426d-8373-bdab3b1a9038</t>
  </si>
  <si>
    <t xml:space="preserve">6594f1c6-30f5-4233-9fb2-59d62c6c5589</t>
  </si>
  <si>
    <t xml:space="preserve">{'logo_name': 'US86745K1043.png', 'logo_base_color': '#000000', 'text_color': '#ffffff'}</t>
  </si>
  <si>
    <t xml:space="preserve">US0434361046</t>
  </si>
  <si>
    <t xml:space="preserve">BBG000BKDWB5</t>
  </si>
  <si>
    <t xml:space="preserve">ABG</t>
  </si>
  <si>
    <t xml:space="preserve">Asbury Automotive Group Inc</t>
  </si>
  <si>
    <t xml:space="preserve">a447e227-d5a0-4037-bad5-6bbaed1bc8df</t>
  </si>
  <si>
    <t xml:space="preserve">6f14c784-a32c-411a-9c9e-80e687e35400</t>
  </si>
  <si>
    <t xml:space="preserve">2abaa5d7-bbbc-4290-b615-deb71ebe5d34</t>
  </si>
  <si>
    <t xml:space="preserve">{'logo_name': 'US0434361046.png', 'logo_base_color': '#D91E17', 'text_color': '#ffffff'}</t>
  </si>
  <si>
    <t xml:space="preserve">HK0003000038</t>
  </si>
  <si>
    <t xml:space="preserve">BBG000BDWT45</t>
  </si>
  <si>
    <t xml:space="preserve">3</t>
  </si>
  <si>
    <t xml:space="preserve">Hong Kong and China Gas Co.</t>
  </si>
  <si>
    <t xml:space="preserve">0.250000000 hkd</t>
  </si>
  <si>
    <t xml:space="preserve">d6b784f8-c7fd-4f12-b99b-414491868d0a</t>
  </si>
  <si>
    <t xml:space="preserve">34b1a725-a230-4298-9cb1-59220bc65cde</t>
  </si>
  <si>
    <t xml:space="preserve">38084348-268f-4be0-a5b0-fbbd5c23c32f</t>
  </si>
  <si>
    <t xml:space="preserve">{'logo_name': 'HK0003000038.png', 'logo_base_color': '#000000', 'text_color': '#ffffff'}</t>
  </si>
  <si>
    <t xml:space="preserve">CNE1000004Q8</t>
  </si>
  <si>
    <t xml:space="preserve">BBG000BKZ1H3</t>
  </si>
  <si>
    <t xml:space="preserve">1171</t>
  </si>
  <si>
    <t xml:space="preserve">Yankuang Energy Group</t>
  </si>
  <si>
    <t xml:space="preserve">9697c250-08b6-44e8-b861-34f2729ac76d</t>
  </si>
  <si>
    <t xml:space="preserve">aea9ded1-c1ef-4958-9aa2-1a8a3bdda741</t>
  </si>
  <si>
    <t xml:space="preserve">2179892e-ad8d-46ec-8589-aed51fde3d1e</t>
  </si>
  <si>
    <t xml:space="preserve">{'logo_name': 'CNE1000004Q8.png', 'logo_base_color': '#000000', 'text_color': '#ffffff'}</t>
  </si>
  <si>
    <t xml:space="preserve">US75700L1089</t>
  </si>
  <si>
    <t xml:space="preserve">BBG00B6G8077</t>
  </si>
  <si>
    <t xml:space="preserve">RRR</t>
  </si>
  <si>
    <t xml:space="preserve">Red Rock Resorts</t>
  </si>
  <si>
    <t xml:space="preserve">244b10cb-5bc0-460a-9b7d-ec244b7956ac</t>
  </si>
  <si>
    <t xml:space="preserve">7631d413-f625-48ad-b53e-573d3542336b</t>
  </si>
  <si>
    <t xml:space="preserve">a675f47a-30d2-4547-ba73-89fc38161802</t>
  </si>
  <si>
    <t xml:space="preserve">{'logo_name': 'US75700L1089.png', 'logo_base_color': '#000000', 'text_color': '#ffffff'}</t>
  </si>
  <si>
    <t xml:space="preserve">US92346J1088</t>
  </si>
  <si>
    <t xml:space="preserve">BBG000BDCM24</t>
  </si>
  <si>
    <t xml:space="preserve">VCEL</t>
  </si>
  <si>
    <t xml:space="preserve">Vericel Corp</t>
  </si>
  <si>
    <t xml:space="preserve">375c5cf3-4d26-4d43-98ef-77705681a46b</t>
  </si>
  <si>
    <t xml:space="preserve">0ea94984-4a8a-4e6d-bc84-d2c2596308ce</t>
  </si>
  <si>
    <t xml:space="preserve">06856556-3f9e-4d28-8e4c-2dbc0ae1cf22</t>
  </si>
  <si>
    <t xml:space="preserve">{'logo_name': 'US92346J1088.png', 'logo_base_color': '#000000', 'text_color': '#ffffff'}</t>
  </si>
  <si>
    <t xml:space="preserve">US0534841012</t>
  </si>
  <si>
    <t xml:space="preserve">BBG000BLPBL5</t>
  </si>
  <si>
    <t xml:space="preserve">AVB</t>
  </si>
  <si>
    <t xml:space="preserve">AvalonBay Communities REIT</t>
  </si>
  <si>
    <t xml:space="preserve">579968c5-6182-460b-ae6c-8d85081747c3</t>
  </si>
  <si>
    <t xml:space="preserve">e24b95fe-cd4b-49fd-8338-9031c72457a7</t>
  </si>
  <si>
    <t xml:space="preserve">21b5ba36-ac52-4836-bf10-62fd8d263f3b</t>
  </si>
  <si>
    <t xml:space="preserve">{'logo_name': 'US0534841012.png', 'logo_base_color': '#1e3568', 'text_color': '#ffffff'}</t>
  </si>
  <si>
    <t xml:space="preserve">CNE1000003W8</t>
  </si>
  <si>
    <t xml:space="preserve">BBG000BFNTD0</t>
  </si>
  <si>
    <t xml:space="preserve">857</t>
  </si>
  <si>
    <t xml:space="preserve">PetroChina</t>
  </si>
  <si>
    <t xml:space="preserve">8d3f2569-36a8-4ad7-9466-eb760898a907</t>
  </si>
  <si>
    <t xml:space="preserve">232c2a14-003d-4c98-ac33-25217ee613d6</t>
  </si>
  <si>
    <t xml:space="preserve">f7d10abf-e058-4053-8d42-45b6b0580cf2</t>
  </si>
  <si>
    <t xml:space="preserve">{'logo_name': 'US71646E1001.png', 'logo_base_color': '#000000', 'text_color': '#ffffff'}</t>
  </si>
  <si>
    <t xml:space="preserve">TCS00A105BN4</t>
  </si>
  <si>
    <t xml:space="preserve">Генетико</t>
  </si>
  <si>
    <t xml:space="preserve">c74fc209-54e2-4ba6-a7a9-9e0d24299184</t>
  </si>
  <si>
    <t xml:space="preserve">a32cb942-429e-4c17-8d72-6826936960df</t>
  </si>
  <si>
    <t xml:space="preserve">b862bb3d-bf45-4d43-9c61-ecdb480060fa</t>
  </si>
  <si>
    <t xml:space="preserve">{'logo_name': 'RU000A105BN4.png', 'logo_base_color': '#f2f4f6', 'text_color': '#000000'}</t>
  </si>
  <si>
    <t xml:space="preserve">US29605J1060</t>
  </si>
  <si>
    <t xml:space="preserve">BBG0028ZMP45</t>
  </si>
  <si>
    <t xml:space="preserve">ESAB</t>
  </si>
  <si>
    <t xml:space="preserve">ESAB Corporation</t>
  </si>
  <si>
    <t xml:space="preserve">33fdbd38-2fca-448e-aa9c-fb59ffee2cd6</t>
  </si>
  <si>
    <t xml:space="preserve">7e892b0a-9c4a-4516-951f-10eb936d6885</t>
  </si>
  <si>
    <t xml:space="preserve">7984db7a-b294-4a43-9381-e7b34fbf8983</t>
  </si>
  <si>
    <t xml:space="preserve">{'logo_name': 'US29605J1060.png', 'logo_base_color': '#000000', 'text_color': '#ffffff'}</t>
  </si>
  <si>
    <t xml:space="preserve">US00206R1023</t>
  </si>
  <si>
    <t xml:space="preserve">BBG000BSJK37</t>
  </si>
  <si>
    <t xml:space="preserve">AT&amp;T</t>
  </si>
  <si>
    <t xml:space="preserve">594afd09-a3c5-4936-a3ff-9e2eaae281fb</t>
  </si>
  <si>
    <t xml:space="preserve">21169819-f389-4f98-8e6f-523ff4c883e9</t>
  </si>
  <si>
    <t xml:space="preserve">c07e11dd-02fe-4ebf-aa87-3df5796462c3</t>
  </si>
  <si>
    <t xml:space="preserve">{'logo_name': 'US00206R1023.png', 'logo_base_color': '#067ab4', 'text_color': '#ffffff'}</t>
  </si>
  <si>
    <t xml:space="preserve">US29452E1010</t>
  </si>
  <si>
    <t xml:space="preserve">BBG00J7CBVW8</t>
  </si>
  <si>
    <t xml:space="preserve">EQH</t>
  </si>
  <si>
    <t xml:space="preserve">Equitable Holdings</t>
  </si>
  <si>
    <t xml:space="preserve">df2c764e-df05-49bf-9653-be806f522385</t>
  </si>
  <si>
    <t xml:space="preserve">870743cf-32ff-40e2-923a-20b4578a9a4c</t>
  </si>
  <si>
    <t xml:space="preserve">04afa4fd-9403-4d3b-a510-8742f39933f3</t>
  </si>
  <si>
    <t xml:space="preserve">{'logo_name': 'US29452E1010.png', 'logo_base_color': '#000000', 'text_color': '#ffffff'}</t>
  </si>
  <si>
    <t xml:space="preserve">IL0011691438</t>
  </si>
  <si>
    <t xml:space="preserve">BBG00R0ZFHV4</t>
  </si>
  <si>
    <t xml:space="preserve">CGNT</t>
  </si>
  <si>
    <t xml:space="preserve">Cognyte Software Ltd.</t>
  </si>
  <si>
    <t xml:space="preserve">c5e46d91-58f1-4f90-9381-e3f5ea255606</t>
  </si>
  <si>
    <t xml:space="preserve">2dffac81-a07f-4ad2-8ac0-220a8d00bf86</t>
  </si>
  <si>
    <t xml:space="preserve">99932b54-6303-4494-88c1-ff6a8aab5a44</t>
  </si>
  <si>
    <t xml:space="preserve">{'logo_name': 'IL001169143.png', 'logo_base_color': '#000000', 'text_color': '#ffffff'}</t>
  </si>
  <si>
    <t xml:space="preserve">US09075V1026</t>
  </si>
  <si>
    <t xml:space="preserve">BBG00Q70B3V1</t>
  </si>
  <si>
    <t xml:space="preserve">BNTX</t>
  </si>
  <si>
    <t xml:space="preserve">BioNTech SE</t>
  </si>
  <si>
    <t xml:space="preserve">Федеративная Республика Германия</t>
  </si>
  <si>
    <t xml:space="preserve">d5d2b59c-ad19-4869-855f-ac2c3834c591</t>
  </si>
  <si>
    <t xml:space="preserve">7a1918c3-f0aa-4729-b6e5-bdc3eddd790a</t>
  </si>
  <si>
    <t xml:space="preserve">468bf9fc-16d0-4ca6-8874-ae778d380c61</t>
  </si>
  <si>
    <t xml:space="preserve">{'logo_name': 'US09075V102.png', 'logo_base_color': '#000000', 'text_color': '#ffffff'}</t>
  </si>
  <si>
    <t xml:space="preserve">US92337F1075</t>
  </si>
  <si>
    <t xml:space="preserve">BBG001J2M542</t>
  </si>
  <si>
    <t xml:space="preserve">VCYT</t>
  </si>
  <si>
    <t xml:space="preserve">Veracyte Inc</t>
  </si>
  <si>
    <t xml:space="preserve">7a932153-10e1-4d7d-aa31-4250a207e679</t>
  </si>
  <si>
    <t xml:space="preserve">a5c60d60-cf27-4b96-ae66-fb389c233916</t>
  </si>
  <si>
    <t xml:space="preserve">865d5a72-2ef2-474f-8f9e-2d3dba403328</t>
  </si>
  <si>
    <t xml:space="preserve">{'logo_name': 'US92337F1075.png', 'logo_base_color': '#000000', 'text_color': '#ffffff'}</t>
  </si>
  <si>
    <t xml:space="preserve">US69553P1003</t>
  </si>
  <si>
    <t xml:space="preserve">BBG0043BYPB8</t>
  </si>
  <si>
    <t xml:space="preserve">PD</t>
  </si>
  <si>
    <t xml:space="preserve">Pagerduty Inc</t>
  </si>
  <si>
    <t xml:space="preserve">0161bcfd-6d2f-42c1-8e3d-2acdeb8ec77e</t>
  </si>
  <si>
    <t xml:space="preserve">2e8f346c-dade-471b-b063-43844ae8a659</t>
  </si>
  <si>
    <t xml:space="preserve">ad2690ec-8986-428b-a3f0-c94b9883cc89</t>
  </si>
  <si>
    <t xml:space="preserve">{'logo_name': 'US69553P1003.png', 'logo_base_color': '#000000', 'text_color': '#ffffff'}</t>
  </si>
  <si>
    <t xml:space="preserve">US9478901096</t>
  </si>
  <si>
    <t xml:space="preserve">BBG000BWMX63</t>
  </si>
  <si>
    <t xml:space="preserve">WBS</t>
  </si>
  <si>
    <t xml:space="preserve">Webster Financial Corporation</t>
  </si>
  <si>
    <t xml:space="preserve">5bbe57f8-708c-4fa5-8b97-53f24745389b</t>
  </si>
  <si>
    <t xml:space="preserve">9440771b-a42a-4db4-9186-aa81679d661b</t>
  </si>
  <si>
    <t xml:space="preserve">734d44e8-bf5e-44ca-846e-44d5c0d87170</t>
  </si>
  <si>
    <t xml:space="preserve">{'logo_name': 'US9478901096.png', 'logo_base_color': '#000000', 'text_color': '#ffffff'}</t>
  </si>
  <si>
    <t xml:space="preserve">US64111Q1040</t>
  </si>
  <si>
    <t xml:space="preserve">BBG000C4GBR6</t>
  </si>
  <si>
    <t xml:space="preserve">NTGR</t>
  </si>
  <si>
    <t xml:space="preserve">NETGEAR Inc</t>
  </si>
  <si>
    <t xml:space="preserve">bde4bb86-55e8-4fda-b2bc-7528bcb7d29b</t>
  </si>
  <si>
    <t xml:space="preserve">23007461-4ea7-4015-8bd0-289b05cee499</t>
  </si>
  <si>
    <t xml:space="preserve">85ee4017-5f36-473a-b6c4-858fa9cf8e28</t>
  </si>
  <si>
    <t xml:space="preserve">{'logo_name': 'US64111Q1040.png', 'logo_base_color': '#6B0D88', 'text_color': '#ffffff'}</t>
  </si>
  <si>
    <t xml:space="preserve">US6745991058</t>
  </si>
  <si>
    <t xml:space="preserve">BBG000BQQ2S6</t>
  </si>
  <si>
    <t xml:space="preserve">OXY</t>
  </si>
  <si>
    <t xml:space="preserve">Occidental Petroleum</t>
  </si>
  <si>
    <t xml:space="preserve">a037c8bc-d5b8-410b-af9e-ad7cab166a12</t>
  </si>
  <si>
    <t xml:space="preserve">1ec40355-2e81-4859-bce1-0d6b1d4a966a</t>
  </si>
  <si>
    <t xml:space="preserve">f3f8d32a-74b7-4110-b63d-f16e9976e054</t>
  </si>
  <si>
    <t xml:space="preserve">{'logo_name': 'US6745991058.png', 'logo_base_color': '#0c54a0', 'text_color': '#ffffff'}</t>
  </si>
  <si>
    <t xml:space="preserve">US4016171054</t>
  </si>
  <si>
    <t xml:space="preserve">BBG000BC26P7</t>
  </si>
  <si>
    <t xml:space="preserve">GES</t>
  </si>
  <si>
    <t xml:space="preserve">Guess? Inc</t>
  </si>
  <si>
    <t xml:space="preserve">e2138a49-b760-467a-98a3-1d264e3bf918</t>
  </si>
  <si>
    <t xml:space="preserve">303ed225-e698-42c5-8fd3-5f21fe47ef12</t>
  </si>
  <si>
    <t xml:space="preserve">7116c2c1-4ea7-4e62-9388-4bf6953b8421</t>
  </si>
  <si>
    <t xml:space="preserve">{'logo_name': 'US4016171054.png', 'logo_base_color': '#E6000B', 'text_color': '#ffffff'}</t>
  </si>
  <si>
    <t xml:space="preserve">US45337C1027</t>
  </si>
  <si>
    <t xml:space="preserve">BBG000BNPSQ9</t>
  </si>
  <si>
    <t xml:space="preserve">INCY</t>
  </si>
  <si>
    <t xml:space="preserve">Incyte</t>
  </si>
  <si>
    <t xml:space="preserve">ab972ae2-6421-4112-b1d4-487b057b64bd</t>
  </si>
  <si>
    <t xml:space="preserve">0acbaa03-d75a-4b8f-897e-466ce9f80f20</t>
  </si>
  <si>
    <t xml:space="preserve">a5458cd6-60fe-46ad-962f-5058f3d67aff</t>
  </si>
  <si>
    <t xml:space="preserve">{'logo_name': 'US45337C1027.png', 'logo_base_color': '#3399CC', 'text_color': '#ffffff'}</t>
  </si>
  <si>
    <t xml:space="preserve">CNE100000338</t>
  </si>
  <si>
    <t xml:space="preserve">BBG000CYZ1K8</t>
  </si>
  <si>
    <t xml:space="preserve">2333</t>
  </si>
  <si>
    <t xml:space="preserve">Great Wall Motor</t>
  </si>
  <si>
    <t xml:space="preserve">8aa50f64-d9c5-4152-ac6f-f19c8b475b90</t>
  </si>
  <si>
    <t xml:space="preserve">d04334c5-c55e-45cd-844c-4801431f2acb</t>
  </si>
  <si>
    <t xml:space="preserve">f60a80e0-2491-4cc9-9cc8-5d758dacb60d</t>
  </si>
  <si>
    <t xml:space="preserve">{'logo_name': 'CNE100000338.png', 'logo_base_color': '#000000', 'text_color': '#ffffff'}</t>
  </si>
  <si>
    <t xml:space="preserve">US82452J1097</t>
  </si>
  <si>
    <t xml:space="preserve">BBG00TX393L4</t>
  </si>
  <si>
    <t xml:space="preserve">FOUR</t>
  </si>
  <si>
    <t xml:space="preserve">Shift4 Payments</t>
  </si>
  <si>
    <t xml:space="preserve">408a85c4-e6cb-4b75-90a8-d7b5ee1ae118</t>
  </si>
  <si>
    <t xml:space="preserve">026fbae3-d5b3-42e1-9fb0-45af71f1f99d</t>
  </si>
  <si>
    <t xml:space="preserve">032476ba-2bc9-4de1-9f65-92bf3989c5e3</t>
  </si>
  <si>
    <t xml:space="preserve">{'logo_name': 'US82452J1097.png', 'logo_base_color': '#000000', 'text_color': '#ffffff'}</t>
  </si>
  <si>
    <t xml:space="preserve">US5949181045</t>
  </si>
  <si>
    <t xml:space="preserve">BBG000BPH459</t>
  </si>
  <si>
    <t xml:space="preserve">MSFT</t>
  </si>
  <si>
    <t xml:space="preserve">Microsoft Corporation</t>
  </si>
  <si>
    <t xml:space="preserve">0.6250 usd</t>
  </si>
  <si>
    <t xml:space="preserve">99cfdf6a-8b64-44b1-b38e-c831f77d552d</t>
  </si>
  <si>
    <t xml:space="preserve">14ed5263-ac0f-49e8-b6bd-b9abc15699a0</t>
  </si>
  <si>
    <t xml:space="preserve">ea258812-339d-448b-af9d-98bb0288623f</t>
  </si>
  <si>
    <t xml:space="preserve">{'logo_name': 'US5949181045.png', 'logo_base_color': '#064383', 'text_color': '#ffffff'}</t>
  </si>
  <si>
    <t xml:space="preserve">US44109J1060</t>
  </si>
  <si>
    <t xml:space="preserve">BBG00B6KGNN1</t>
  </si>
  <si>
    <t xml:space="preserve">TWNK</t>
  </si>
  <si>
    <t xml:space="preserve">Hostess Brands Inc</t>
  </si>
  <si>
    <t xml:space="preserve">7d5f696e-7093-453a-9bf8-29f23231b131</t>
  </si>
  <si>
    <t xml:space="preserve">c5bea2d8-9ace-48d9-ae1d-631bd571793d</t>
  </si>
  <si>
    <t xml:space="preserve">31e26969-afe4-4ae7-ae41-97aeb6700a58</t>
  </si>
  <si>
    <t xml:space="preserve">{'logo_name': 'US44109J1060.png', 'logo_base_color': '#000000', 'text_color': '#ffffff'}</t>
  </si>
  <si>
    <t xml:space="preserve">CA7800871021</t>
  </si>
  <si>
    <t xml:space="preserve">BBG000BSSC44</t>
  </si>
  <si>
    <t xml:space="preserve">RY</t>
  </si>
  <si>
    <t xml:space="preserve">Royal Bank of Canada</t>
  </si>
  <si>
    <t xml:space="preserve">d79b08be-af45-45af-b039-e6abed184c19</t>
  </si>
  <si>
    <t xml:space="preserve">6f318e2b-6d07-48e0-bb92-3c6b2570bc83</t>
  </si>
  <si>
    <t xml:space="preserve">70768960-3486-4fcc-99ae-bb4023ab738c</t>
  </si>
  <si>
    <t xml:space="preserve">{'logo_name': 'CA7800871021.png', 'logo_base_color': '#FFD200', 'text_color': '#000000'}</t>
  </si>
  <si>
    <t xml:space="preserve">US7475251036</t>
  </si>
  <si>
    <t xml:space="preserve">BBG000CGC1X8</t>
  </si>
  <si>
    <t xml:space="preserve">QCOM</t>
  </si>
  <si>
    <t xml:space="preserve">Qualcomm</t>
  </si>
  <si>
    <t xml:space="preserve">3ee31165-dde8-4694-b912-1e1252914073</t>
  </si>
  <si>
    <t xml:space="preserve">4e614863-4656-4e4d-be0b-cb66d76e80d1</t>
  </si>
  <si>
    <t xml:space="preserve">90ffd04c-17e0-4d3b-bfeb-b935d1839a99</t>
  </si>
  <si>
    <t xml:space="preserve">{'logo_name': 'US7475251036.png', 'logo_base_color': '#005592', 'text_color': '#ffffff'}</t>
  </si>
  <si>
    <t xml:space="preserve">US22410J1060</t>
  </si>
  <si>
    <t xml:space="preserve">BBG000BF33K1</t>
  </si>
  <si>
    <t xml:space="preserve">CBRL</t>
  </si>
  <si>
    <t xml:space="preserve">Cracker Barrel Old Country Sto</t>
  </si>
  <si>
    <t xml:space="preserve">96bce66c-eebb-419a-921d-8aa75d3a2c76</t>
  </si>
  <si>
    <t xml:space="preserve">badfdb04-2486-4335-975a-dfc2eb5f63a4</t>
  </si>
  <si>
    <t xml:space="preserve">10f22986-8676-430b-aa06-e447ed166019</t>
  </si>
  <si>
    <t xml:space="preserve">{'logo_name': 'US22410J1060.png', 'logo_base_color': '#F9A61A', 'text_color': '#ffffff'}</t>
  </si>
  <si>
    <t xml:space="preserve">US78709Y1055</t>
  </si>
  <si>
    <t xml:space="preserve">BBG000P5LMQ0</t>
  </si>
  <si>
    <t xml:space="preserve">SAIA</t>
  </si>
  <si>
    <t xml:space="preserve">Saia Inc</t>
  </si>
  <si>
    <t xml:space="preserve">db394194-1506-4b37-a016-5873081d60a5</t>
  </si>
  <si>
    <t xml:space="preserve">45028de2-7ccc-4d0b-b22c-9dc816e2c2e5</t>
  </si>
  <si>
    <t xml:space="preserve">6132610c-7314-4edf-bc8c-7e576852331c</t>
  </si>
  <si>
    <t xml:space="preserve">{'logo_name': 'US78709Y1055.png', 'logo_base_color': '#D51D24', 'text_color': '#ffffff'}</t>
  </si>
  <si>
    <t xml:space="preserve">US5705351048</t>
  </si>
  <si>
    <t xml:space="preserve">BBG000FC7366</t>
  </si>
  <si>
    <t xml:space="preserve">MKL</t>
  </si>
  <si>
    <t xml:space="preserve">Markel Group</t>
  </si>
  <si>
    <t xml:space="preserve">119f97a9-3db0-4c54-aedf-9f61a74026c9</t>
  </si>
  <si>
    <t xml:space="preserve">3a093dfc-20ca-49d2-8f50-59c6ebe68077</t>
  </si>
  <si>
    <t xml:space="preserve">25838ea6-d3a2-4076-98c9-77d29ed6a098</t>
  </si>
  <si>
    <t xml:space="preserve">{'logo_name': 'US57053510.png', 'logo_base_color': '#fd4d00', 'text_color': '#ffffff'}</t>
  </si>
  <si>
    <t xml:space="preserve">US29530P1021</t>
  </si>
  <si>
    <t xml:space="preserve">BBG000BBTJZ1</t>
  </si>
  <si>
    <t xml:space="preserve">ERIE</t>
  </si>
  <si>
    <t xml:space="preserve">Erie IndemnIty Co</t>
  </si>
  <si>
    <t xml:space="preserve">0.29200000 usd</t>
  </si>
  <si>
    <t xml:space="preserve">2fe85dd7-eaf1-4034-958d-77f5317d70b4</t>
  </si>
  <si>
    <t xml:space="preserve">45e62026-c22c-4970-a28a-241bbd140ea6</t>
  </si>
  <si>
    <t xml:space="preserve">856da2db-b551-4440-882e-0399e65dbdbf</t>
  </si>
  <si>
    <t xml:space="preserve">{'logo_name': 'US29530P1021.png', 'logo_base_color': '#0171B7', 'text_color': '#ffffff'}</t>
  </si>
  <si>
    <t xml:space="preserve">KYG5074A1004</t>
  </si>
  <si>
    <t xml:space="preserve">BBG00Y6QRNM7</t>
  </si>
  <si>
    <t xml:space="preserve">6618</t>
  </si>
  <si>
    <t xml:space="preserve">JD Health International</t>
  </si>
  <si>
    <t xml:space="preserve">0.500 usd</t>
  </si>
  <si>
    <t xml:space="preserve">ea9b6974-e0f8-48a1-9e44-32288e994491</t>
  </si>
  <si>
    <t xml:space="preserve">3634231f-86d5-4544-aeac-558903e8355f</t>
  </si>
  <si>
    <t xml:space="preserve">c13e76a0-ed5e-4595-aa24-d91f097fd12a</t>
  </si>
  <si>
    <t xml:space="preserve">{'logo_name': 'KYG5074A1004.png', 'logo_base_color': '#e1251b', 'text_color': '#ffffff'}</t>
  </si>
  <si>
    <t xml:space="preserve">US67080M1036</t>
  </si>
  <si>
    <t xml:space="preserve">BBG00SDJ8M78</t>
  </si>
  <si>
    <t xml:space="preserve">NRIX</t>
  </si>
  <si>
    <t xml:space="preserve">Nurix Therapeutics Inc</t>
  </si>
  <si>
    <t xml:space="preserve">b4697649-942f-45c0-963b-e3c0ddbc1015</t>
  </si>
  <si>
    <t xml:space="preserve">3713ec8e-214d-4f5f-b92e-e9299e2846da</t>
  </si>
  <si>
    <t xml:space="preserve">31627c15-3e7e-4bb5-bb61-aaf5c1096e12</t>
  </si>
  <si>
    <t xml:space="preserve">{'logo_name': 'US67080M1036.png', 'logo_base_color': '#000000', 'text_color': '#ffffff'}</t>
  </si>
  <si>
    <t xml:space="preserve">US4277461020</t>
  </si>
  <si>
    <t xml:space="preserve">BBG000G2GJT7</t>
  </si>
  <si>
    <t xml:space="preserve">HRTX</t>
  </si>
  <si>
    <t xml:space="preserve">Heron Therapeutics Inc</t>
  </si>
  <si>
    <t xml:space="preserve">786c2d42-e426-4fb1-8fbc-8bb77c9a0e0b</t>
  </si>
  <si>
    <t xml:space="preserve">6d277999-d15a-4f54-ac36-aca82d44a768</t>
  </si>
  <si>
    <t xml:space="preserve">4925062c-20e6-4659-9a71-3a9a43357037</t>
  </si>
  <si>
    <t xml:space="preserve">{'logo_name': 'US4277461020.png', 'logo_base_color': '#000000', 'text_color': '#ffffff'}</t>
  </si>
  <si>
    <t xml:space="preserve">US8574771031</t>
  </si>
  <si>
    <t xml:space="preserve">BBG000BKFBD7</t>
  </si>
  <si>
    <t xml:space="preserve">STT</t>
  </si>
  <si>
    <t xml:space="preserve">State Street</t>
  </si>
  <si>
    <t xml:space="preserve">f2c83597-ef95-45ab-880c-06825545641c</t>
  </si>
  <si>
    <t xml:space="preserve">9be62749-ac78-4c79-a267-339b6c305122</t>
  </si>
  <si>
    <t xml:space="preserve">76040b42-e17c-48bf-aa4d-b0592edba142</t>
  </si>
  <si>
    <t xml:space="preserve">{'logo_name': 'US8574771031.png', 'logo_base_color': '#012C5F', 'text_color': '#ffffff'}</t>
  </si>
  <si>
    <t xml:space="preserve">US47580P1030</t>
  </si>
  <si>
    <t xml:space="preserve">BBG0019GM953</t>
  </si>
  <si>
    <t xml:space="preserve">JELD</t>
  </si>
  <si>
    <t xml:space="preserve">JELD-WEN Holding Inc</t>
  </si>
  <si>
    <t xml:space="preserve">a4eaeff9-0b1d-4837-b945-9a7ad02c36a4</t>
  </si>
  <si>
    <t xml:space="preserve">2fea16f1-dd2f-4ce4-a218-355332749612</t>
  </si>
  <si>
    <t xml:space="preserve">db9fab5f-de0c-4c76-a381-7878fe557d7f</t>
  </si>
  <si>
    <t xml:space="preserve">{'logo_name': 'US47580P1030.png', 'logo_base_color': '#000000', 'text_color': '#ffffff'}</t>
  </si>
  <si>
    <t xml:space="preserve">US88224Q1076</t>
  </si>
  <si>
    <t xml:space="preserve">BBG000DN4ZT1</t>
  </si>
  <si>
    <t xml:space="preserve">TCBI</t>
  </si>
  <si>
    <t xml:space="preserve">Texas Capital Bancshares Inc</t>
  </si>
  <si>
    <t xml:space="preserve">2f31a9e6-4775-474b-8f75-5b3c3b1295b8</t>
  </si>
  <si>
    <t xml:space="preserve">bb8d58ff-13f3-4b4e-a1e4-05f3f2160590</t>
  </si>
  <si>
    <t xml:space="preserve">d13304b4-7f80-4035-9303-57a8d6b25a61</t>
  </si>
  <si>
    <t xml:space="preserve">{'logo_name': 'US88224Q1076.png', 'logo_base_color': '#094FA4', 'text_color': '#ffffff'}</t>
  </si>
  <si>
    <t xml:space="preserve">US29362U1043</t>
  </si>
  <si>
    <t xml:space="preserve">BBG000CTV4N4</t>
  </si>
  <si>
    <t xml:space="preserve">ENTG</t>
  </si>
  <si>
    <t xml:space="preserve">Entegris Inc</t>
  </si>
  <si>
    <t xml:space="preserve">7af36855-1029-4a50-a01f-0fc82ea43b6e</t>
  </si>
  <si>
    <t xml:space="preserve">84da0f66-b26b-4af5-a431-05607f00e032</t>
  </si>
  <si>
    <t xml:space="preserve">da74a414-386e-4174-bd22-93e6acd724ac</t>
  </si>
  <si>
    <t xml:space="preserve">{'logo_name': 'US29362U1043.png', 'logo_base_color': '#61604B', 'text_color': '#ffffff'}</t>
  </si>
  <si>
    <t xml:space="preserve">US4622221004</t>
  </si>
  <si>
    <t xml:space="preserve">BBG000JH6683</t>
  </si>
  <si>
    <t xml:space="preserve">IONS</t>
  </si>
  <si>
    <t xml:space="preserve">Ionis Pharmaceuticals Inc</t>
  </si>
  <si>
    <t xml:space="preserve">53d92ca1-178b-4e33-af60-32bb8b0c9214</t>
  </si>
  <si>
    <t xml:space="preserve">b668c9c5-9b74-439e-868c-8c150f1951f8</t>
  </si>
  <si>
    <t xml:space="preserve">d046e3c0-6d5d-4764-aebf-e63aad33efea</t>
  </si>
  <si>
    <t xml:space="preserve">{'logo_name': 'US4622221004.png', 'logo_base_color': '#194665', 'text_color': '#ffffff'}</t>
  </si>
  <si>
    <t xml:space="preserve">US6752321025</t>
  </si>
  <si>
    <t xml:space="preserve">BBG000CPBCL8</t>
  </si>
  <si>
    <t xml:space="preserve">OII</t>
  </si>
  <si>
    <t xml:space="preserve">Oceaneering International Inc</t>
  </si>
  <si>
    <t xml:space="preserve">589365c2-43cc-4a33-b0bd-6638fe09133f</t>
  </si>
  <si>
    <t xml:space="preserve">4b4b6d2b-a112-42e1-ba3f-b923f684d49b</t>
  </si>
  <si>
    <t xml:space="preserve">60006777-b143-4b5f-9503-ca1ca7d94938</t>
  </si>
  <si>
    <t xml:space="preserve">{'logo_name': 'US6752321025.png', 'logo_base_color': '#000000', 'text_color': '#ffffff'}</t>
  </si>
  <si>
    <t xml:space="preserve">IE00BFRT3W74</t>
  </si>
  <si>
    <t xml:space="preserve">BBG003PS7JV1</t>
  </si>
  <si>
    <t xml:space="preserve">ALLE</t>
  </si>
  <si>
    <t xml:space="preserve">Allegion</t>
  </si>
  <si>
    <t xml:space="preserve">6480df48-4bee-4b5e-b096-6482209f4b3f</t>
  </si>
  <si>
    <t xml:space="preserve">ca88903d-451f-4700-8ccf-48db5df5d89e</t>
  </si>
  <si>
    <t xml:space="preserve">f0606060-f65e-4ad8-b12f-3309529d9e48</t>
  </si>
  <si>
    <t xml:space="preserve">{'logo_name': 'IE00BFRT3W74.png', 'logo_base_color': '#F96700', 'text_color': '#ffffff'}</t>
  </si>
  <si>
    <t xml:space="preserve">US01748X1028</t>
  </si>
  <si>
    <t xml:space="preserve">BBG000LJS6B8</t>
  </si>
  <si>
    <t xml:space="preserve">ALGT</t>
  </si>
  <si>
    <t xml:space="preserve">Allegiant Travel Co</t>
  </si>
  <si>
    <t xml:space="preserve">5e6279e5-42f1-4cc5-b830-5f8844a915e2</t>
  </si>
  <si>
    <t xml:space="preserve">0c3eb60f-b261-400b-811d-58f631a028e8</t>
  </si>
  <si>
    <t xml:space="preserve">e695fb14-4606-47f9-8d62-2251cb4a66c5</t>
  </si>
  <si>
    <t xml:space="preserve">{'logo_name': 'US01748X1028.png', 'logo_base_color': '#00569B', 'text_color': '#ffffff'}</t>
  </si>
  <si>
    <t xml:space="preserve">US03073E1055</t>
  </si>
  <si>
    <t xml:space="preserve">TCS3073E1055</t>
  </si>
  <si>
    <t xml:space="preserve">COR</t>
  </si>
  <si>
    <t xml:space="preserve">Cencora</t>
  </si>
  <si>
    <t xml:space="preserve">4ad7d02f-ddb6-4758-8a37-f2198010233b</t>
  </si>
  <si>
    <t xml:space="preserve">225e7220-b916-4b97-bc62-634792db446e</t>
  </si>
  <si>
    <t xml:space="preserve">4c35cb8d-1b1c-4e33-a65f-2fe428d684f5</t>
  </si>
  <si>
    <t xml:space="preserve">{'logo_name': 'Cencora.png', 'logo_base_color': '#471E97', 'text_color': '#ffffff'}</t>
  </si>
  <si>
    <t xml:space="preserve">US0207641061</t>
  </si>
  <si>
    <t xml:space="preserve">BBG00DGWV035</t>
  </si>
  <si>
    <t xml:space="preserve">AMR</t>
  </si>
  <si>
    <t xml:space="preserve">Alpha Metallurgical Resources Inc.</t>
  </si>
  <si>
    <t xml:space="preserve">db123857-70b9-4004-96f7-869aef3f4ea5</t>
  </si>
  <si>
    <t xml:space="preserve">8f4e02be-763f-4618-a3a8-38aacb298e38</t>
  </si>
  <si>
    <t xml:space="preserve">3eecd769-3529-4188-925d-6b276d53bad0</t>
  </si>
  <si>
    <t xml:space="preserve">{'logo_name': 'US020764106.png', 'logo_base_color': '#000000', 'text_color': '#ffffff'}</t>
  </si>
  <si>
    <t xml:space="preserve">US00847X1046</t>
  </si>
  <si>
    <t xml:space="preserve">BBG000QY4ZD0</t>
  </si>
  <si>
    <t xml:space="preserve">AGIO</t>
  </si>
  <si>
    <t xml:space="preserve">Agios Pharmaceuticals Inc</t>
  </si>
  <si>
    <t xml:space="preserve">431ad5fc-7a24-46d2-a205-22bc9fbd88dc</t>
  </si>
  <si>
    <t xml:space="preserve">9154c62c-6b66-483d-a9a0-9746399c7832</t>
  </si>
  <si>
    <t xml:space="preserve">4f34ba6d-87a0-4282-8fe6-e0b4cc26abf5</t>
  </si>
  <si>
    <t xml:space="preserve">{'logo_name': 'US00847X1046.png', 'logo_base_color': '#000000', 'text_color': '#ffffff'}</t>
  </si>
  <si>
    <t xml:space="preserve">US40637H1095</t>
  </si>
  <si>
    <t xml:space="preserve">BBG000CZ8W54</t>
  </si>
  <si>
    <t xml:space="preserve">HALO</t>
  </si>
  <si>
    <t xml:space="preserve">Halozyme Therapeutics Inc</t>
  </si>
  <si>
    <t xml:space="preserve">ce3ecd83-1bc6-4821-94ff-c42eeb6aa1d3</t>
  </si>
  <si>
    <t xml:space="preserve">cf7a94fc-37a1-4657-9230-a8f3303492e6</t>
  </si>
  <si>
    <t xml:space="preserve">0e06bee1-6977-455d-9802-691cb98494cc</t>
  </si>
  <si>
    <t xml:space="preserve">{'logo_name': 'US40637H1095.png', 'logo_base_color': '#000000', 'text_color': '#ffffff'}</t>
  </si>
  <si>
    <t xml:space="preserve">US31620M1062</t>
  </si>
  <si>
    <t xml:space="preserve">BBG000BK2F42</t>
  </si>
  <si>
    <t xml:space="preserve">FIS</t>
  </si>
  <si>
    <t xml:space="preserve">Fidelity National Information</t>
  </si>
  <si>
    <t xml:space="preserve">8a6fae52-0507-4f73-b4be-11caffb93d2b</t>
  </si>
  <si>
    <t xml:space="preserve">667fff04-8646-42b7-9b5e-95bba22a1be1</t>
  </si>
  <si>
    <t xml:space="preserve">7c595fd4-2d7d-4668-acab-6698970b43e0</t>
  </si>
  <si>
    <t xml:space="preserve">{'logo_name': 'US31620M1062.png', 'logo_base_color': '#8FC843', 'text_color': '#ffffff'}</t>
  </si>
  <si>
    <t xml:space="preserve">US8718291078</t>
  </si>
  <si>
    <t xml:space="preserve">BBG000BTVJ25</t>
  </si>
  <si>
    <t xml:space="preserve">SYY</t>
  </si>
  <si>
    <t xml:space="preserve">Sysco</t>
  </si>
  <si>
    <t xml:space="preserve">c1e72678-b65b-44de-8c0e-91c60ab70b21</t>
  </si>
  <si>
    <t xml:space="preserve">2a235cb8-99d5-40b3-ab2d-f497263a7678</t>
  </si>
  <si>
    <t xml:space="preserve">ff1a4ab7-8f50-49b7-91c8-b8b4c46996f6</t>
  </si>
  <si>
    <t xml:space="preserve">{'logo_name': 'US8718291078.png', 'logo_base_color': '#0775C2', 'text_color': '#ffffff'}</t>
  </si>
  <si>
    <t xml:space="preserve">US4523081093</t>
  </si>
  <si>
    <t xml:space="preserve">BBG000BMBL90</t>
  </si>
  <si>
    <t xml:space="preserve">ITW</t>
  </si>
  <si>
    <t xml:space="preserve">Illinois Tool Works</t>
  </si>
  <si>
    <t xml:space="preserve">05aec0b3-8b37-47e1-8c18-bd810914b22b</t>
  </si>
  <si>
    <t xml:space="preserve">e3dd4534-d17a-47a3-9900-ee58bbaef348</t>
  </si>
  <si>
    <t xml:space="preserve">4875a8ce-5e77-4497-8cd3-febec9d0dd64</t>
  </si>
  <si>
    <t xml:space="preserve">{'logo_name': 'US4523081093.png', 'logo_base_color': '#e31e2b', 'text_color': '#ffffff'}</t>
  </si>
  <si>
    <t xml:space="preserve">US05637B1052</t>
  </si>
  <si>
    <t xml:space="preserve">BBG0037X6HX3</t>
  </si>
  <si>
    <t xml:space="preserve">BLZE</t>
  </si>
  <si>
    <t xml:space="preserve">Backblaze</t>
  </si>
  <si>
    <t xml:space="preserve">d77d128c-2cd0-4c71-b2db-caddc7dfa28a</t>
  </si>
  <si>
    <t xml:space="preserve">05d238e1-64f9-4c4b-8554-f85fa4d95f19</t>
  </si>
  <si>
    <t xml:space="preserve">54a39411-2501-4cfe-b43f-17f27cb72571</t>
  </si>
  <si>
    <t xml:space="preserve">{'logo_name': 'US05637B1052.png', 'logo_base_color': '#000000', 'text_color': '#ffffff'}</t>
  </si>
  <si>
    <t xml:space="preserve">US75686R2022</t>
  </si>
  <si>
    <t xml:space="preserve">BBG000QKNLB2</t>
  </si>
  <si>
    <t xml:space="preserve">RRBI</t>
  </si>
  <si>
    <t xml:space="preserve">Red River Bancshares</t>
  </si>
  <si>
    <t xml:space="preserve">7a961cbf-fe18-4240-85e8-61dfcf690e27</t>
  </si>
  <si>
    <t xml:space="preserve">40171ad4-3ccd-4fa5-9863-2629f88977ed</t>
  </si>
  <si>
    <t xml:space="preserve">9451ede9-51bc-4fa7-b4fc-e1cd311a6776</t>
  </si>
  <si>
    <t xml:space="preserve">{'logo_name': 'US75686R2022.png', 'logo_base_color': '#000000', 'text_color': '#ffffff'}</t>
  </si>
  <si>
    <t xml:space="preserve">US28414H1032</t>
  </si>
  <si>
    <t xml:space="preserve">BBG00LJYS1P8</t>
  </si>
  <si>
    <t xml:space="preserve">ELAN</t>
  </si>
  <si>
    <t xml:space="preserve">Elanco Animal Health Inc</t>
  </si>
  <si>
    <t xml:space="preserve">5909dc8f-7855-4e4b-aad4-c2689d16e310</t>
  </si>
  <si>
    <t xml:space="preserve">105594d7-c1a8-48ab-8b7b-b54165766274</t>
  </si>
  <si>
    <t xml:space="preserve">5e83b975-a326-41a6-a98c-ed19dbb2477c</t>
  </si>
  <si>
    <t xml:space="preserve">{'logo_name': 'US28414H1032.png', 'logo_base_color': '#0971CE', 'text_color': '#ffffff'}</t>
  </si>
  <si>
    <t xml:space="preserve">US7374461041</t>
  </si>
  <si>
    <t xml:space="preserve">BBG001WTBC36</t>
  </si>
  <si>
    <t xml:space="preserve">POST</t>
  </si>
  <si>
    <t xml:space="preserve">Post Holdings Inc</t>
  </si>
  <si>
    <t xml:space="preserve">47cb52ac-a05c-4291-aa18-eff85916858a</t>
  </si>
  <si>
    <t xml:space="preserve">7f98879c-5fa9-4ac5-9691-dbbf749c33ce</t>
  </si>
  <si>
    <t xml:space="preserve">0d02ede1-cbaa-4da2-9dbd-650beb619999</t>
  </si>
  <si>
    <t xml:space="preserve">{'logo_name': 'US7374461041.png', 'logo_base_color': '#000000', 'text_color': '#ffffff'}</t>
  </si>
  <si>
    <t xml:space="preserve">US7766961061</t>
  </si>
  <si>
    <t xml:space="preserve">BBG000F1ZSN5</t>
  </si>
  <si>
    <t xml:space="preserve">ROP</t>
  </si>
  <si>
    <t xml:space="preserve">Roper Technologies</t>
  </si>
  <si>
    <t xml:space="preserve">ba414d55-51ea-49b4-b9d0-e3180e00b946</t>
  </si>
  <si>
    <t xml:space="preserve">b6df4d25-44c2-46fb-95b3-6e0da229f9e7</t>
  </si>
  <si>
    <t xml:space="preserve">57959a75-bd8e-4abe-9a43-b4c79968bab8</t>
  </si>
  <si>
    <t xml:space="preserve">{'logo_name': 'US7766961061.png', 'logo_base_color': '#0063a6', 'text_color': '#ffffff'}</t>
  </si>
  <si>
    <t xml:space="preserve">US1270551013</t>
  </si>
  <si>
    <t xml:space="preserve">BBG000BF3WW4</t>
  </si>
  <si>
    <t xml:space="preserve">CBT</t>
  </si>
  <si>
    <t xml:space="preserve">Cabot Corporation</t>
  </si>
  <si>
    <t xml:space="preserve">7e847905-753a-4df6-a7ef-60c94fb26b19</t>
  </si>
  <si>
    <t xml:space="preserve">1e705ffb-0811-466b-8ca4-a7c557bc0812</t>
  </si>
  <si>
    <t xml:space="preserve">2b2bc168-4a92-4c0d-8e32-2b0c46c36575</t>
  </si>
  <si>
    <t xml:space="preserve">{'logo_name': 'US1270551013.png', 'logo_base_color': '#231F20', 'text_color': '#ffffff'}</t>
  </si>
  <si>
    <t xml:space="preserve">US04335A1051</t>
  </si>
  <si>
    <t xml:space="preserve">BBG00LW7YK82</t>
  </si>
  <si>
    <t xml:space="preserve">ARVN</t>
  </si>
  <si>
    <t xml:space="preserve">Arvinas Inc</t>
  </si>
  <si>
    <t xml:space="preserve">00392999-772d-4b6b-a54a-d4c3b79d82be</t>
  </si>
  <si>
    <t xml:space="preserve">8842d764-54e8-492b-97bf-5a60f9afd6be</t>
  </si>
  <si>
    <t xml:space="preserve">e3a5d999-e6a7-4dc2-b34b-c7a3df1beb42</t>
  </si>
  <si>
    <t xml:space="preserve">{'logo_name': 'US04335A1051.png', 'logo_base_color': '#000000', 'text_color': '#ffffff'}</t>
  </si>
  <si>
    <t xml:space="preserve">CA98420N1050</t>
  </si>
  <si>
    <t xml:space="preserve">BBG0073DM784</t>
  </si>
  <si>
    <t xml:space="preserve">XENE</t>
  </si>
  <si>
    <t xml:space="preserve">Xenon Pharmaceuticals Inc</t>
  </si>
  <si>
    <t xml:space="preserve">93a1632e-26d9-46e1-b7bc-a025f9b6b522</t>
  </si>
  <si>
    <t xml:space="preserve">5f63095d-1cfe-46bb-9848-2a57d1387d89</t>
  </si>
  <si>
    <t xml:space="preserve">e472c42f-e485-4f56-8bc8-7be0553704ed</t>
  </si>
  <si>
    <t xml:space="preserve">{'logo_name': 'CA98420N1050.png', 'logo_base_color': '#000000', 'text_color': '#ffffff'}</t>
  </si>
  <si>
    <t xml:space="preserve">US85208M1027</t>
  </si>
  <si>
    <t xml:space="preserve">BBG001KFKQM7</t>
  </si>
  <si>
    <t xml:space="preserve">SFM</t>
  </si>
  <si>
    <t xml:space="preserve">Sprouts Farmers Market Inc</t>
  </si>
  <si>
    <t xml:space="preserve">9128f7d4-5e0e-421e-9d99-d51602b836d3</t>
  </si>
  <si>
    <t xml:space="preserve">20ac4d5e-8c39-4a84-b80f-ff287ca8f875</t>
  </si>
  <si>
    <t xml:space="preserve">b23bfb81-94c2-4e08-9d81-8dfb37231cdf</t>
  </si>
  <si>
    <t xml:space="preserve">{'logo_name': 'US85208M1027.png', 'logo_base_color': '#3B712F', 'text_color': '#ffffff'}</t>
  </si>
  <si>
    <t xml:space="preserve">BBG004730RP0</t>
  </si>
  <si>
    <t xml:space="preserve">0.230800000</t>
  </si>
  <si>
    <t xml:space="preserve">Газпром</t>
  </si>
  <si>
    <t xml:space="preserve">5.0 rub</t>
  </si>
  <si>
    <t xml:space="preserve">962e2a95-02a9-4171-abd7-aa198dbe643a</t>
  </si>
  <si>
    <t xml:space="preserve">4f9d0c81-cdf9-4735-8295-bacbfa3b8a51</t>
  </si>
  <si>
    <t xml:space="preserve">bfc8184d-9562-4ea2-87dd-be6e76dc1279</t>
  </si>
  <si>
    <t xml:space="preserve">{'logo_name': 'RU0007661625.png', 'logo_base_color': '#117cbf', 'text_color': '#ffffff'}</t>
  </si>
  <si>
    <t xml:space="preserve">US1924461023</t>
  </si>
  <si>
    <t xml:space="preserve">BBG000BBDV81</t>
  </si>
  <si>
    <t xml:space="preserve">CTSH</t>
  </si>
  <si>
    <t xml:space="preserve">Cognizant Technology Solutions</t>
  </si>
  <si>
    <t xml:space="preserve">4f081558-ffe7-473d-b43d-f59b964e7f90</t>
  </si>
  <si>
    <t xml:space="preserve">f2542257-0c67-489a-955a-d56703668352</t>
  </si>
  <si>
    <t xml:space="preserve">5bd059b5-7b8e-480b-85db-4cb75d61ec6e</t>
  </si>
  <si>
    <t xml:space="preserve">{'logo_name': 'US1924461023.png', 'logo_base_color': '#08b7e8', 'text_color': '#ffffff'}</t>
  </si>
  <si>
    <t xml:space="preserve">US90353W1036</t>
  </si>
  <si>
    <t xml:space="preserve">BBG001R72SR9</t>
  </si>
  <si>
    <t xml:space="preserve">UI</t>
  </si>
  <si>
    <t xml:space="preserve">Ubiquiti Inc</t>
  </si>
  <si>
    <t xml:space="preserve">553fc455-e9ae-4b4c-b43b-24e85e94b075</t>
  </si>
  <si>
    <t xml:space="preserve">c94cb4dd-4649-469d-8be3-a7ea21c5e68c</t>
  </si>
  <si>
    <t xml:space="preserve">c5d5e129-82d9-48e0-bfdf-6f88aff6e9bd</t>
  </si>
  <si>
    <t xml:space="preserve">{'logo_name': 'US90347A1007.png', 'logo_base_color': '#00A0DF', 'text_color': '#ffffff'}</t>
  </si>
  <si>
    <t xml:space="preserve">US1258961002</t>
  </si>
  <si>
    <t xml:space="preserve">BBG000BFVXX0</t>
  </si>
  <si>
    <t xml:space="preserve">CMS</t>
  </si>
  <si>
    <t xml:space="preserve">CMS Energy Corporation</t>
  </si>
  <si>
    <t xml:space="preserve">c137455b-16b5-4e18-9e17-c81c6580deed</t>
  </si>
  <si>
    <t xml:space="preserve">cf7b9fc4-862b-4214-8fa6-1e6c7a9ac4dc</t>
  </si>
  <si>
    <t xml:space="preserve">8860d441-df8a-4774-ad1e-5f0ed7aef65f</t>
  </si>
  <si>
    <t xml:space="preserve">{'logo_name': 'US1258961002.png', 'logo_base_color': '#000000', 'text_color': '#ffffff'}</t>
  </si>
  <si>
    <t xml:space="preserve">US0239391016</t>
  </si>
  <si>
    <t xml:space="preserve">TCS339391016</t>
  </si>
  <si>
    <t xml:space="preserve">AMTM</t>
  </si>
  <si>
    <t xml:space="preserve">Amentum Holdings, Inc.</t>
  </si>
  <si>
    <t xml:space="preserve">468c4b4a-3815-419a-bf53-d30c347ee252</t>
  </si>
  <si>
    <t xml:space="preserve">5d4f8504-dba2-46bd-ab3f-d62e5f45d69c</t>
  </si>
  <si>
    <t xml:space="preserve">7d0ba4a2-3ed5-4d66-b280-d15fc9b786de</t>
  </si>
  <si>
    <t xml:space="preserve">{'logo_name': 'US0239391016.png', 'logo_base_color': '#FFFFFF', 'text_color': '#000000'}</t>
  </si>
  <si>
    <t xml:space="preserve">KYG017191142</t>
  </si>
  <si>
    <t xml:space="preserve">BBG00QV37ZP9</t>
  </si>
  <si>
    <t xml:space="preserve">9988</t>
  </si>
  <si>
    <t xml:space="preserve">Alibaba</t>
  </si>
  <si>
    <t xml:space="preserve">0.3125 usd</t>
  </si>
  <si>
    <t xml:space="preserve">bbbf75a2-f61a-4fba-99aa-c6155a9c8977</t>
  </si>
  <si>
    <t xml:space="preserve">02211c6f-bef5-459e-802e-6c7dc9f00cb6</t>
  </si>
  <si>
    <t xml:space="preserve">2946b587-cc32-419d-9ff0-a7e959c916d5</t>
  </si>
  <si>
    <t xml:space="preserve">{'logo_name': 'US01609W1027.png', 'logo_base_color': '#fc6a21', 'text_color': '#ffffff'}</t>
  </si>
  <si>
    <t xml:space="preserve">US4278661081</t>
  </si>
  <si>
    <t xml:space="preserve">BBG000BLHRS2</t>
  </si>
  <si>
    <t xml:space="preserve">HSY</t>
  </si>
  <si>
    <t xml:space="preserve">Hershey</t>
  </si>
  <si>
    <t xml:space="preserve">2f43fc8c-967b-4841-8ae3-25f950bd022c</t>
  </si>
  <si>
    <t xml:space="preserve">e719e523-ca5e-457c-8b8d-3914daf0f177</t>
  </si>
  <si>
    <t xml:space="preserve">f7ebb244-2fee-48f4-b05c-cf470f98a86a</t>
  </si>
  <si>
    <t xml:space="preserve">{'logo_name': 'US4278661081.png', 'logo_base_color': '#35060b', 'text_color': '#ffffff'}</t>
  </si>
  <si>
    <t xml:space="preserve">US7010941042</t>
  </si>
  <si>
    <t xml:space="preserve">BBG000BR3KL6</t>
  </si>
  <si>
    <t xml:space="preserve">PH</t>
  </si>
  <si>
    <t xml:space="preserve">Parker-Hannifin</t>
  </si>
  <si>
    <t xml:space="preserve">4ac1fe95-b268-4e0f-ad33-8c63776c8712</t>
  </si>
  <si>
    <t xml:space="preserve">0e4934b9-6aca-4281-87e3-31180e573c7a</t>
  </si>
  <si>
    <t xml:space="preserve">66ca919a-f555-4fac-bb2c-60f4f437b486</t>
  </si>
  <si>
    <t xml:space="preserve">{'logo_name': 'US7010941042.png', 'logo_base_color': '#000000', 'text_color': '#ffffff'}</t>
  </si>
  <si>
    <t xml:space="preserve">US08986R3093</t>
  </si>
  <si>
    <t xml:space="preserve">BBG00JPRDQH1</t>
  </si>
  <si>
    <t xml:space="preserve">BH</t>
  </si>
  <si>
    <t xml:space="preserve">Biglari Holdings Inc</t>
  </si>
  <si>
    <t xml:space="preserve">0d0fdda4-e9a9-49dc-a675-d18e3ee47f7b</t>
  </si>
  <si>
    <t xml:space="preserve">2dbb9350-62ce-488c-bdb3-0d9c19d3c687</t>
  </si>
  <si>
    <t xml:space="preserve">bdff2b97-ac83-46da-87f2-7d065a57e7f5</t>
  </si>
  <si>
    <t xml:space="preserve">{'logo_name': 'US08986R3093.png', 'logo_base_color': '#CDCDCD', 'text_color': '#000000'}</t>
  </si>
  <si>
    <t xml:space="preserve">US30214U1025</t>
  </si>
  <si>
    <t xml:space="preserve">BBG000F31Z34</t>
  </si>
  <si>
    <t xml:space="preserve">EXPO</t>
  </si>
  <si>
    <t xml:space="preserve">Exponent, Inc.</t>
  </si>
  <si>
    <t xml:space="preserve">493d9f67-06a0-48d6-a2ae-b47740ceca83</t>
  </si>
  <si>
    <t xml:space="preserve">4c1c63f8-a9bd-4498-890c-66fbc731a806</t>
  </si>
  <si>
    <t xml:space="preserve">b16b9c42-a030-4e3d-8d4a-d0a0a1de302a</t>
  </si>
  <si>
    <t xml:space="preserve">{'logo_name': 'US30214U1025.png', 'logo_base_color': '#009C81', 'text_color': '#ffffff'}</t>
  </si>
  <si>
    <t xml:space="preserve">US1567271093</t>
  </si>
  <si>
    <t xml:space="preserve">BBG00MMDJG84</t>
  </si>
  <si>
    <t xml:space="preserve">CRNC</t>
  </si>
  <si>
    <t xml:space="preserve">Cerence</t>
  </si>
  <si>
    <t xml:space="preserve">a39b960f-4886-4a7f-900c-dc54b96ed22d</t>
  </si>
  <si>
    <t xml:space="preserve">c6cb0910-7979-4092-9775-40777c23b608</t>
  </si>
  <si>
    <t xml:space="preserve">a7359b60-4a02-445b-9e44-3c6c15c5d775</t>
  </si>
  <si>
    <t xml:space="preserve">{'logo_name': 'US156727109.png', 'logo_base_color': '#000000', 'text_color': '#ffffff'}</t>
  </si>
  <si>
    <t xml:space="preserve">US2362724070</t>
  </si>
  <si>
    <t xml:space="preserve">TCS562724070</t>
  </si>
  <si>
    <t xml:space="preserve">DNMR</t>
  </si>
  <si>
    <t xml:space="preserve">Danimer Scientific ordinary share</t>
  </si>
  <si>
    <t xml:space="preserve">639df37c-cd2b-459a-a362-f2cd9c1cc6f4</t>
  </si>
  <si>
    <t xml:space="preserve">f3b3701a-65ce-465e-9970-da0553cfcfca</t>
  </si>
  <si>
    <t xml:space="preserve">fb16f879-cdc4-4de1-89f6-8d94c9613961</t>
  </si>
  <si>
    <t xml:space="preserve">{'logo_name': 'US2362721001_.png', 'logo_base_color': '#000000', 'text_color': '#ffffff'}</t>
  </si>
  <si>
    <t xml:space="preserve">US6515871076</t>
  </si>
  <si>
    <t xml:space="preserve">BBG000BJ5SS8</t>
  </si>
  <si>
    <t xml:space="preserve">NEU</t>
  </si>
  <si>
    <t xml:space="preserve">NewMarket Corp</t>
  </si>
  <si>
    <t xml:space="preserve">971b97f0-e077-4ce8-a33d-6e94b63ceee9</t>
  </si>
  <si>
    <t xml:space="preserve">6e69d207-a13b-44ab-86d4-10efed7bc054</t>
  </si>
  <si>
    <t xml:space="preserve">5c815565-4171-4286-ab7a-58ee25749688</t>
  </si>
  <si>
    <t xml:space="preserve">{'logo_name': 'US6515871076.png', 'logo_base_color': '#1A458E', 'text_color': '#ffffff'}</t>
  </si>
  <si>
    <t xml:space="preserve">BMG3075P1014</t>
  </si>
  <si>
    <t xml:space="preserve">BBG000NQKP71</t>
  </si>
  <si>
    <t xml:space="preserve">ESGR</t>
  </si>
  <si>
    <t xml:space="preserve">Enstar Group</t>
  </si>
  <si>
    <t xml:space="preserve">8e0b6a71-bc9a-4a6d-b7a2-4af22a933f5b</t>
  </si>
  <si>
    <t xml:space="preserve">caa30305-582c-4d60-b4d0-c62db9459483</t>
  </si>
  <si>
    <t xml:space="preserve">a383a612-55e2-495a-af4d-4952c241ca17</t>
  </si>
  <si>
    <t xml:space="preserve">{'logo_name': 'BMG3075P1014.png', 'logo_base_color': '#000000', 'text_color': '#ffffff'}</t>
  </si>
  <si>
    <t xml:space="preserve">US0494681010</t>
  </si>
  <si>
    <t xml:space="preserve">BBG00BDQ1H13</t>
  </si>
  <si>
    <t xml:space="preserve">TEAM</t>
  </si>
  <si>
    <t xml:space="preserve">Atlassian</t>
  </si>
  <si>
    <t xml:space="preserve">AU</t>
  </si>
  <si>
    <t xml:space="preserve">3206575f-c5d8-46f2-b032-ba4952ecfb63</t>
  </si>
  <si>
    <t xml:space="preserve">c00f1445-60a3-4b74-a6d1-032eecf864d7</t>
  </si>
  <si>
    <t xml:space="preserve">fc064e74-9814-45be-9827-a76f8dd536f1</t>
  </si>
  <si>
    <t xml:space="preserve">{'logo_name': 'GB00BZ09BD16.png', 'logo_base_color': '#0052CC', 'text_color': '#ffffff'}</t>
  </si>
  <si>
    <t xml:space="preserve">VGG6529J2092</t>
  </si>
  <si>
    <t xml:space="preserve">TCS3529J2092</t>
  </si>
  <si>
    <t xml:space="preserve">GDEV</t>
  </si>
  <si>
    <t xml:space="preserve">GDEV Inc</t>
  </si>
  <si>
    <t xml:space="preserve">ce44134d-7aec-4eb8-9ffe-6866824b8ea5</t>
  </si>
  <si>
    <t xml:space="preserve">089e9b9f-2214-4b1b-85bc-dc6d88425b13</t>
  </si>
  <si>
    <t xml:space="preserve">cdb7950d-2f55-4d75-ad5a-26f9b41e9e14</t>
  </si>
  <si>
    <t xml:space="preserve">{'logo_name': 'gdev.png', 'logo_base_color': '#FFFFFF', 'text_color': '#000000'}</t>
  </si>
  <si>
    <t xml:space="preserve">US30292L1070</t>
  </si>
  <si>
    <t xml:space="preserve">BBG000HCVWW4</t>
  </si>
  <si>
    <t xml:space="preserve">FRPH</t>
  </si>
  <si>
    <t xml:space="preserve">FRP Holdings Inc</t>
  </si>
  <si>
    <t xml:space="preserve">39e2ab53-1d7e-4c1a-9a1c-f1a9ddd4126d</t>
  </si>
  <si>
    <t xml:space="preserve">59c04a6d-69b5-411a-8466-d08117cb1654</t>
  </si>
  <si>
    <t xml:space="preserve">a554bc6a-7dae-4e67-972e-8036a1963a59</t>
  </si>
  <si>
    <t xml:space="preserve">{'logo_name': 'US30292L1070.png', 'logo_base_color': '#015A84', 'text_color': '#ffffff'}</t>
  </si>
  <si>
    <t xml:space="preserve">BBG000QJW156</t>
  </si>
  <si>
    <t xml:space="preserve">Банк Санкт-Петербург</t>
  </si>
  <si>
    <t xml:space="preserve">1e19953d-01c6-4ecd-a5f4-53ae3ed44029</t>
  </si>
  <si>
    <t xml:space="preserve">bef71145-9cf9-4135-af9d-5ba02772ec1a</t>
  </si>
  <si>
    <t xml:space="preserve">abf2fae5-7696-47c4-bc61-d622d1b5fb27</t>
  </si>
  <si>
    <t xml:space="preserve">{'logo_name': 'RU0009100945.png', 'logo_base_color': '#000000', 'text_color': '#ffffff'}</t>
  </si>
  <si>
    <t xml:space="preserve">US25862V1052</t>
  </si>
  <si>
    <t xml:space="preserve">BBG00ZNRRJM2</t>
  </si>
  <si>
    <t xml:space="preserve">DV</t>
  </si>
  <si>
    <t xml:space="preserve">DoubleVerify Holdings, Inc.</t>
  </si>
  <si>
    <t xml:space="preserve">aab00672-bdc8-4240-9cfc-5578b6788ffd</t>
  </si>
  <si>
    <t xml:space="preserve">e80f07ac-8b6d-4325-9a7e-7ea8a16e892a</t>
  </si>
  <si>
    <t xml:space="preserve">9043401b-79a7-443a-80bc-11a26661eb8b</t>
  </si>
  <si>
    <t xml:space="preserve">{'logo_name': 'US25862V105.png', 'logo_base_color': '#000000', 'text_color': '#ffffff'}</t>
  </si>
  <si>
    <t xml:space="preserve">US3703341046</t>
  </si>
  <si>
    <t xml:space="preserve">BBG000BKCFC2</t>
  </si>
  <si>
    <t xml:space="preserve">GIS</t>
  </si>
  <si>
    <t xml:space="preserve">General Mills</t>
  </si>
  <si>
    <t xml:space="preserve">3b2f047f-f03d-4bad-b6cc-74abf6292ebe</t>
  </si>
  <si>
    <t xml:space="preserve">634cc4cb-c0e5-4464-9c28-0d669a138a45</t>
  </si>
  <si>
    <t xml:space="preserve">b59fd4cd-a098-48a9-b4d9-b3180013b96b</t>
  </si>
  <si>
    <t xml:space="preserve">{'logo_name': 'US3703341046.png', 'logo_base_color': '#2B40B7', 'text_color': '#ffffff'}</t>
  </si>
  <si>
    <t xml:space="preserve">IL0011301780</t>
  </si>
  <si>
    <t xml:space="preserve">BBG005CM7J89</t>
  </si>
  <si>
    <t xml:space="preserve">WIX</t>
  </si>
  <si>
    <t xml:space="preserve">Wix.com Ltd</t>
  </si>
  <si>
    <t xml:space="preserve">aa1f0368-d93b-443d-9268-7c07f40700e0</t>
  </si>
  <si>
    <t xml:space="preserve">8a870eb5-06b1-42dd-b622-d7dea7dbef5d</t>
  </si>
  <si>
    <t xml:space="preserve">979cc217-83b2-42c2-82bc-c9f57fc566d2</t>
  </si>
  <si>
    <t xml:space="preserve">{'logo_name': 'IL0011301780.png', 'logo_base_color': '#152D3D', 'text_color': '#ffffff'}</t>
  </si>
  <si>
    <t xml:space="preserve">US4234031049</t>
  </si>
  <si>
    <t xml:space="preserve">BBG007HTCQT0</t>
  </si>
  <si>
    <t xml:space="preserve">MOMO</t>
  </si>
  <si>
    <t xml:space="preserve">Hello Group</t>
  </si>
  <si>
    <t xml:space="preserve">5aed9346-3d45-4202-93dd-704d739adb33</t>
  </si>
  <si>
    <t xml:space="preserve">36e82f4a-652c-49ce-b8af-a66b29c34545</t>
  </si>
  <si>
    <t xml:space="preserve">46e91a3d-ff4d-45bf-a827-4363bad1510c</t>
  </si>
  <si>
    <t xml:space="preserve">{'logo_name': 'US60879B1070.png', 'logo_base_color': '#2379e6', 'text_color': '#ffffff'}</t>
  </si>
  <si>
    <t xml:space="preserve">US30161N1019</t>
  </si>
  <si>
    <t xml:space="preserve">BBG000J6XT05</t>
  </si>
  <si>
    <t xml:space="preserve">EXC</t>
  </si>
  <si>
    <t xml:space="preserve">Exelon Corporation</t>
  </si>
  <si>
    <t xml:space="preserve">7549a423-33f3-430e-8974-684c18eaf83d</t>
  </si>
  <si>
    <t xml:space="preserve">96af9931-10e8-4844-95f6-4e9426a410a3</t>
  </si>
  <si>
    <t xml:space="preserve">646dd8ca-f9a7-45a4-93be-8a8cc92d3466</t>
  </si>
  <si>
    <t xml:space="preserve">{'logo_name': 'US30161N1019.png', 'logo_base_color': '#dde0e4', 'text_color': '#000000'}</t>
  </si>
  <si>
    <t xml:space="preserve">BBG000NLC9Z6</t>
  </si>
  <si>
    <t xml:space="preserve">Россети Ленэнерго</t>
  </si>
  <si>
    <t xml:space="preserve">02bdfa7c-ae6c-4cbd-9784-f3457dfdcedc</t>
  </si>
  <si>
    <t xml:space="preserve">89b9521b-b805-46c9-ac34-5ea1ce617559</t>
  </si>
  <si>
    <t xml:space="preserve">4bf4e402-c87d-4661-a2da-0b4f2feaf60b</t>
  </si>
  <si>
    <t xml:space="preserve">{'logo_name': 'ROSSETILEN.png', 'logo_base_color': '#EEEEEE', 'text_color': '#000000'}</t>
  </si>
  <si>
    <t xml:space="preserve">BBG00QKJSX05</t>
  </si>
  <si>
    <t xml:space="preserve">Ренессанс Страхование</t>
  </si>
  <si>
    <t xml:space="preserve">9.880000000 rub</t>
  </si>
  <si>
    <t xml:space="preserve">a57d3a52-63d5-417b-b66d-c6114587f0ea</t>
  </si>
  <si>
    <t xml:space="preserve">9cad2776-d83e-4d56-b0e8-58125e4e1600</t>
  </si>
  <si>
    <t xml:space="preserve">60645779-5aad-45bb-972c-38e2af07542c</t>
  </si>
  <si>
    <t xml:space="preserve">{'logo_name': 'renins.png', 'logo_base_color': '#000000', 'text_color': '#ffffff'}</t>
  </si>
  <si>
    <t xml:space="preserve">US8290731053</t>
  </si>
  <si>
    <t xml:space="preserve">BBG000JLC8L8</t>
  </si>
  <si>
    <t xml:space="preserve">SSD</t>
  </si>
  <si>
    <t xml:space="preserve">Simpson Manufacturing Co Inc</t>
  </si>
  <si>
    <t xml:space="preserve">f55b5133-ddda-400f-905d-7b432427d3f9</t>
  </si>
  <si>
    <t xml:space="preserve">9263cb63-3008-4ef8-b355-e97abdd59ab4</t>
  </si>
  <si>
    <t xml:space="preserve">f7d1f9b3-98da-48d3-bb4c-daae6886ea94</t>
  </si>
  <si>
    <t xml:space="preserve">{'logo_name': 'US8290731053.png', 'logo_base_color': '#00958F', 'text_color': '#ffffff'}</t>
  </si>
  <si>
    <t xml:space="preserve">US0936711052</t>
  </si>
  <si>
    <t xml:space="preserve">BBG000BLDV98</t>
  </si>
  <si>
    <t xml:space="preserve">HRB</t>
  </si>
  <si>
    <t xml:space="preserve">H&amp;R Block</t>
  </si>
  <si>
    <t xml:space="preserve">c3a9ab86-dab2-461f-81f4-4745f86b610d</t>
  </si>
  <si>
    <t xml:space="preserve">27e0e238-6b18-4fed-8ea4-893bbd83d71a</t>
  </si>
  <si>
    <t xml:space="preserve">f03e60bf-4bf2-420a-a05d-7971d09108f7</t>
  </si>
  <si>
    <t xml:space="preserve">{'logo_name': 'US0936711052.png', 'logo_base_color': '#000000', 'text_color': '#ffffff'}</t>
  </si>
  <si>
    <t xml:space="preserve">US0213691035</t>
  </si>
  <si>
    <t xml:space="preserve">BBG000PN9NB9</t>
  </si>
  <si>
    <t xml:space="preserve">ALTR</t>
  </si>
  <si>
    <t xml:space="preserve">Altair Engineering Inc</t>
  </si>
  <si>
    <t xml:space="preserve">00d4ea14-27dd-46b0-a726-a9b0a7e8c683</t>
  </si>
  <si>
    <t xml:space="preserve">26fbf80d-a308-468a-8f08-89ff6185e8ef</t>
  </si>
  <si>
    <t xml:space="preserve">14da9c53-7271-4bac-acd9-a9c2f8009474</t>
  </si>
  <si>
    <t xml:space="preserve">{'logo_name': 'US0213691035.png', 'logo_base_color': '#000000', 'text_color': '#ffffff'}</t>
  </si>
  <si>
    <t xml:space="preserve">KYG525681477</t>
  </si>
  <si>
    <t xml:space="preserve">BBG000FQH8C6</t>
  </si>
  <si>
    <t xml:space="preserve">268</t>
  </si>
  <si>
    <t xml:space="preserve">Kingdee International Software</t>
  </si>
  <si>
    <t xml:space="preserve">d2f10e11-3527-43e8-b865-8d1b7c9de186</t>
  </si>
  <si>
    <t xml:space="preserve">ef722db7-b68a-4c04-8561-d057b84ffd90</t>
  </si>
  <si>
    <t xml:space="preserve">e8d81255-90fa-4981-9e44-1f5f33b0e384</t>
  </si>
  <si>
    <t xml:space="preserve">{'logo_name': 'KYG525681477.png', 'logo_base_color': '#000000', 'text_color': '#ffffff'}</t>
  </si>
  <si>
    <t xml:space="preserve">US29414B1044</t>
  </si>
  <si>
    <t xml:space="preserve">BBG000MHTV89</t>
  </si>
  <si>
    <t xml:space="preserve">EPAM</t>
  </si>
  <si>
    <t xml:space="preserve">EPAM Systems</t>
  </si>
  <si>
    <t xml:space="preserve">c32c2e04-62ae-437b-a259-a611760f1388</t>
  </si>
  <si>
    <t xml:space="preserve">8cbfb476-59d1-4acb-b0f1-c9a856fb1b08</t>
  </si>
  <si>
    <t xml:space="preserve">bc240431-2b8e-45ea-811c-f7ccb823e77a</t>
  </si>
  <si>
    <t xml:space="preserve">{'logo_name': 'US29414B1044.png', 'logo_base_color': '#464547', 'text_color': '#ffffff'}</t>
  </si>
  <si>
    <t xml:space="preserve">US48666K1097</t>
  </si>
  <si>
    <t xml:space="preserve">BBG000BMLWX8</t>
  </si>
  <si>
    <t xml:space="preserve">KBH</t>
  </si>
  <si>
    <t xml:space="preserve">KB Home</t>
  </si>
  <si>
    <t xml:space="preserve">43f3f30b-77cc-4145-a524-f0f0b269f3a8</t>
  </si>
  <si>
    <t xml:space="preserve">feff22ea-da03-4ffa-b1ef-64e1bea00fc4</t>
  </si>
  <si>
    <t xml:space="preserve">679726f4-e878-4612-b78a-14e0e7e7e968</t>
  </si>
  <si>
    <t xml:space="preserve">{'logo_name': 'US48666K1097.png', 'logo_base_color': '#000000', 'text_color': '#ffffff'}</t>
  </si>
  <si>
    <t xml:space="preserve">CNE100001922</t>
  </si>
  <si>
    <t xml:space="preserve">BBG0028VY3J4</t>
  </si>
  <si>
    <t xml:space="preserve">1336</t>
  </si>
  <si>
    <t xml:space="preserve">New China Life Insurance</t>
  </si>
  <si>
    <t xml:space="preserve">f3695136-a875-4291-91a8-dc81585e4807</t>
  </si>
  <si>
    <t xml:space="preserve">dae1762c-e108-4a87-a4c3-3355f5312665</t>
  </si>
  <si>
    <t xml:space="preserve">fb82a262-1ba7-48d0-87b1-af6e5d9778ee</t>
  </si>
  <si>
    <t xml:space="preserve">{'logo_name': 'CNE100001922.png', 'logo_base_color': '#000000', 'text_color': '#ffffff'}</t>
  </si>
  <si>
    <t xml:space="preserve">US21036P1084</t>
  </si>
  <si>
    <t xml:space="preserve">BBG000J1QLT0</t>
  </si>
  <si>
    <t xml:space="preserve">STZ</t>
  </si>
  <si>
    <t xml:space="preserve">Constellation Brands</t>
  </si>
  <si>
    <t xml:space="preserve">d043c57c-26eb-40a7-941e-b6e7a0485d7d</t>
  </si>
  <si>
    <t xml:space="preserve">becb2e63-5d26-457c-8427-b496b0e190f3</t>
  </si>
  <si>
    <t xml:space="preserve">0a0d098c-b51b-4cf5-93d6-59bba60784ad</t>
  </si>
  <si>
    <t xml:space="preserve">{'logo_name': 'US21036P1084.png', 'logo_base_color': '#19203A', 'text_color': '#ffffff'}</t>
  </si>
  <si>
    <t xml:space="preserve">US7473161070</t>
  </si>
  <si>
    <t xml:space="preserve">BBG000DZS2L9</t>
  </si>
  <si>
    <t xml:space="preserve">KWR</t>
  </si>
  <si>
    <t xml:space="preserve">Quaker Chemical Corp</t>
  </si>
  <si>
    <t xml:space="preserve">98591427-a401-4823-be3e-b557b53bbf20</t>
  </si>
  <si>
    <t xml:space="preserve">73fafffd-45d3-4ff2-ae25-9a68a8b0a2da</t>
  </si>
  <si>
    <t xml:space="preserve">4e93ecfe-5eeb-4e9e-a47d-b89dcb82dff9</t>
  </si>
  <si>
    <t xml:space="preserve">{'logo_name': 'US7473161070.png', 'logo_base_color': '#FEC222', 'text_color': '#000000'}</t>
  </si>
  <si>
    <t xml:space="preserve">US7757111049</t>
  </si>
  <si>
    <t xml:space="preserve">BBG000BSBBP1</t>
  </si>
  <si>
    <t xml:space="preserve">ROL</t>
  </si>
  <si>
    <t xml:space="preserve">Rollins</t>
  </si>
  <si>
    <t xml:space="preserve">b92973ea-3c0b-4f48-ba59-d8ba434274f9</t>
  </si>
  <si>
    <t xml:space="preserve">2e3c2ac1-fbc3-462d-b514-eb13908c4789</t>
  </si>
  <si>
    <t xml:space="preserve">7bac657c-e44f-49c3-bd83-a3617ba39358</t>
  </si>
  <si>
    <t xml:space="preserve">{'logo_name': 'US7757111049.png', 'logo_base_color': '#E41937', 'text_color': '#ffffff'}</t>
  </si>
  <si>
    <t xml:space="preserve">TCS00A103X66</t>
  </si>
  <si>
    <t xml:space="preserve">Группа Позитив</t>
  </si>
  <si>
    <t xml:space="preserve">de08affe-4fbd-454e-9fd1-46a81b23f870</t>
  </si>
  <si>
    <t xml:space="preserve">5a1bbbeb-8616-49c4-9752-d06be058f90b</t>
  </si>
  <si>
    <t xml:space="preserve">41100a03-cb85-4496-8b74-957b2bdcd132</t>
  </si>
  <si>
    <t xml:space="preserve">{'logo_name': 'RU000A103X66.png', 'logo_base_color': '#e52320', 'text_color': '#ffffff'}</t>
  </si>
  <si>
    <t xml:space="preserve">US1011371077</t>
  </si>
  <si>
    <t xml:space="preserve">BBG000C0LW92</t>
  </si>
  <si>
    <t xml:space="preserve">BSX</t>
  </si>
  <si>
    <t xml:space="preserve">Boston Scientific Corporation</t>
  </si>
  <si>
    <t xml:space="preserve">219de1da-22cc-4932-9139-de8e497556e1</t>
  </si>
  <si>
    <t xml:space="preserve">fb46bf94-caf5-4a9e-8583-b63f9f0b74bd</t>
  </si>
  <si>
    <t xml:space="preserve">8f4b41c3-c338-4ec3-9e44-34e32e152479</t>
  </si>
  <si>
    <t xml:space="preserve">{'logo_name': 'US1011371077.png', 'logo_base_color': '#0b336b', 'text_color': '#ffffff'}</t>
  </si>
  <si>
    <t xml:space="preserve">US19247A1007</t>
  </si>
  <si>
    <t xml:space="preserve">BBG000BB0WG4</t>
  </si>
  <si>
    <t xml:space="preserve">CNS</t>
  </si>
  <si>
    <t xml:space="preserve">Cohen &amp; Steers Inc</t>
  </si>
  <si>
    <t xml:space="preserve">c2e484a5-b9e6-4769-bc60-3f1993e46589</t>
  </si>
  <si>
    <t xml:space="preserve">34c3d5e5-7aae-4f12-b919-2221a668513d</t>
  </si>
  <si>
    <t xml:space="preserve">0ba7754f-ca41-4cda-823b-aff06be82aa0</t>
  </si>
  <si>
    <t xml:space="preserve">{'logo_name': 'US19247A1007.png', 'logo_base_color': '#18549B', 'text_color': '#ffffff'}</t>
  </si>
  <si>
    <t xml:space="preserve">US57142B1044</t>
  </si>
  <si>
    <t xml:space="preserve">BBG0112Z87D8</t>
  </si>
  <si>
    <t xml:space="preserve">MQ</t>
  </si>
  <si>
    <t xml:space="preserve">Marqeta, Inc.</t>
  </si>
  <si>
    <t xml:space="preserve">1b78f15a-f51e-4781-a52b-90f031a442fb</t>
  </si>
  <si>
    <t xml:space="preserve">16dd04f4-6a13-45c9-ba48-7cf9e615f06d</t>
  </si>
  <si>
    <t xml:space="preserve">8f8b3eb9-cd91-4401-b67e-34342d6331ec</t>
  </si>
  <si>
    <t xml:space="preserve">{'logo_name': 'US57142B1044.png', 'logo_base_color': '#000000', 'text_color': '#ffffff'}</t>
  </si>
  <si>
    <t xml:space="preserve">US72703H1014</t>
  </si>
  <si>
    <t xml:space="preserve">BBG009H04M17</t>
  </si>
  <si>
    <t xml:space="preserve">PLNT</t>
  </si>
  <si>
    <t xml:space="preserve">Planet FItness Inc</t>
  </si>
  <si>
    <t xml:space="preserve">23f90e28-1ced-45b1-b21c-d71eb628d4f5</t>
  </si>
  <si>
    <t xml:space="preserve">14b2de05-e1cf-4c54-b4ad-633ffbe548e0</t>
  </si>
  <si>
    <t xml:space="preserve">ef375e19-a6a1-4c63-975a-923bf6865ad7</t>
  </si>
  <si>
    <t xml:space="preserve">{'logo_name': 'US72703H1014.png', 'logo_base_color': '#630D80', 'text_color': '#ffffff'}</t>
  </si>
  <si>
    <t xml:space="preserve">US48123V1026</t>
  </si>
  <si>
    <t xml:space="preserve">BBG000F3CWW7</t>
  </si>
  <si>
    <t xml:space="preserve">ZD</t>
  </si>
  <si>
    <t xml:space="preserve">Ziff Davis</t>
  </si>
  <si>
    <t xml:space="preserve">35cedf89-b2a4-43e1-a575-42fdb9b43800</t>
  </si>
  <si>
    <t xml:space="preserve">7417021e-e81a-4b5a-af19-4c171f63b937</t>
  </si>
  <si>
    <t xml:space="preserve">06168a87-8d6f-40b3-8f49-aaf8fb266eed</t>
  </si>
  <si>
    <t xml:space="preserve">{'logo_name': 'ziffdavis.png', 'logo_base_color': '#000000', 'text_color': '#ffffff'}</t>
  </si>
  <si>
    <t xml:space="preserve">BBG000NLB2G3</t>
  </si>
  <si>
    <t xml:space="preserve">Красный Октябрь</t>
  </si>
  <si>
    <t xml:space="preserve">14d147b9-d977-438a-80c0-441e5589da30</t>
  </si>
  <si>
    <t xml:space="preserve">cd3b6c85-a7cd-4d24-9786-2fd7d2a3b204</t>
  </si>
  <si>
    <t xml:space="preserve">bbe14e08-b318-49b3-8f3b-f0eea166a166</t>
  </si>
  <si>
    <t xml:space="preserve">{'logo_name': 'RU0008913850.png', 'logo_base_color': '#A00000', 'text_color': '#ffffff'}</t>
  </si>
  <si>
    <t xml:space="preserve">US04316A1088</t>
  </si>
  <si>
    <t xml:space="preserve">BBG001M6CZY1</t>
  </si>
  <si>
    <t xml:space="preserve">APAM</t>
  </si>
  <si>
    <t xml:space="preserve">Artisan Partners Asset Management</t>
  </si>
  <si>
    <t xml:space="preserve">26322786-aafd-4d53-aa30-c41738700c8a</t>
  </si>
  <si>
    <t xml:space="preserve">64d5c25c-1861-409a-b462-8542f0b61458</t>
  </si>
  <si>
    <t xml:space="preserve">3bc52542-fa5f-41bb-9463-30fee437e1eb</t>
  </si>
  <si>
    <t xml:space="preserve">{'logo_name': 'US04316A1088.png', 'logo_base_color': '#000000', 'text_color': '#ffffff'}</t>
  </si>
  <si>
    <t xml:space="preserve">US98954M1018</t>
  </si>
  <si>
    <t xml:space="preserve">BBG000D13GN8</t>
  </si>
  <si>
    <t xml:space="preserve">ZG</t>
  </si>
  <si>
    <t xml:space="preserve">c8928cd3-7747-42d9-a17e-4ea70b02a1ad</t>
  </si>
  <si>
    <t xml:space="preserve">c41f33f3-9ea4-4e77-893d-b8e1f507ba22</t>
  </si>
  <si>
    <t xml:space="preserve">b0484541-dc84-4fc4-9da2-4b4f96fbd511</t>
  </si>
  <si>
    <t xml:space="preserve">US74467Q1031</t>
  </si>
  <si>
    <t xml:space="preserve">BBG001PKMK06</t>
  </si>
  <si>
    <t xml:space="preserve">PUBM</t>
  </si>
  <si>
    <t xml:space="preserve">PubMatic</t>
  </si>
  <si>
    <t xml:space="preserve">12b1afc9-6c00-41ed-ad4b-a31d865c4fc5</t>
  </si>
  <si>
    <t xml:space="preserve">e47459d3-c272-458c-92d2-78cf45a23a82</t>
  </si>
  <si>
    <t xml:space="preserve">c02d4ec9-4516-43b1-b144-0242d4dacb93</t>
  </si>
  <si>
    <t xml:space="preserve">{'logo_name': 'US74467Q1031.png', 'logo_base_color': '#000000', 'text_color': '#ffffff'}</t>
  </si>
  <si>
    <t xml:space="preserve">US46625H1005</t>
  </si>
  <si>
    <t xml:space="preserve">BBG000DMBXR2</t>
  </si>
  <si>
    <t xml:space="preserve">JPM</t>
  </si>
  <si>
    <t xml:space="preserve">JPMorgan</t>
  </si>
  <si>
    <t xml:space="preserve">84bb0465-14d1-4d51-95ba-a915fd3594b1</t>
  </si>
  <si>
    <t xml:space="preserve">a9b6a32b-2eda-4b37-8987-150ac1b03498</t>
  </si>
  <si>
    <t xml:space="preserve">57334402-c4cd-441e-a732-739064924f89</t>
  </si>
  <si>
    <t xml:space="preserve">{'logo_name': 'US46625H1005.png', 'logo_base_color': '#575658', 'text_color': '#ffffff'}</t>
  </si>
  <si>
    <t xml:space="preserve">KYG9829N1025</t>
  </si>
  <si>
    <t xml:space="preserve">BBG001XVDJ15</t>
  </si>
  <si>
    <t xml:space="preserve">968</t>
  </si>
  <si>
    <t xml:space="preserve">Xinyi Solar</t>
  </si>
  <si>
    <t xml:space="preserve">9eb38334-0eb6-418d-b265-c9612db23d16</t>
  </si>
  <si>
    <t xml:space="preserve">f16ed8d0-0881-4f35-bf0e-5b9dc6129b63</t>
  </si>
  <si>
    <t xml:space="preserve">4799875c-9dc1-4e14-ac14-30358a9e775b</t>
  </si>
  <si>
    <t xml:space="preserve">{'logo_name': 'KYG9829N1025.png', 'logo_base_color': '#000000', 'text_color': '#ffffff'}</t>
  </si>
  <si>
    <t xml:space="preserve">US83410S1087</t>
  </si>
  <si>
    <t xml:space="preserve">BBG00L2DB535</t>
  </si>
  <si>
    <t xml:space="preserve">SOHU</t>
  </si>
  <si>
    <t xml:space="preserve">Sohu.com</t>
  </si>
  <si>
    <t xml:space="preserve">1a31a7e9-4948-44af-a2e4-a2194d60c5c2</t>
  </si>
  <si>
    <t xml:space="preserve">b5f86278-07ba-4678-9fd0-ed67a2cec947</t>
  </si>
  <si>
    <t xml:space="preserve">60f698fd-7bc4-4b5e-9149-99df6a07083c</t>
  </si>
  <si>
    <t xml:space="preserve">{'logo_name': 'US83408W1036.png', 'logo_base_color': '#fbc809', 'text_color': '#000000'}</t>
  </si>
  <si>
    <t xml:space="preserve">US4988941047</t>
  </si>
  <si>
    <t xml:space="preserve">BBG002N3N2R4</t>
  </si>
  <si>
    <t xml:space="preserve">KNF</t>
  </si>
  <si>
    <t xml:space="preserve">Knife River Corporation</t>
  </si>
  <si>
    <t xml:space="preserve">1e9584b1-1363-4686-b52c-e0183c526478</t>
  </si>
  <si>
    <t xml:space="preserve">3a598df6-9666-4523-abae-d5ba9b7b104e</t>
  </si>
  <si>
    <t xml:space="preserve">ca2119c6-6955-4b81-a340-8b583e6e68fd</t>
  </si>
  <si>
    <t xml:space="preserve">{'logo_name': 'US4988941047.png', 'logo_base_color': '#f8792d', 'text_color': '#ffffff'}</t>
  </si>
  <si>
    <t xml:space="preserve">CA00288U1066</t>
  </si>
  <si>
    <t xml:space="preserve">BBG00LLW2MF2</t>
  </si>
  <si>
    <t xml:space="preserve">ABCL</t>
  </si>
  <si>
    <t xml:space="preserve">AbCellera Biologics</t>
  </si>
  <si>
    <t xml:space="preserve">db003323-1143-403a-953e-4876fd4dda6f</t>
  </si>
  <si>
    <t xml:space="preserve">6973d6ee-940b-4b02-9da3-d7bcf52e3e7e</t>
  </si>
  <si>
    <t xml:space="preserve">4844bfd4-1fc0-43c7-a75a-f801ab91fa21</t>
  </si>
  <si>
    <t xml:space="preserve">{'logo_name': 'CA00288U1066.png', 'logo_base_color': '#000000', 'text_color': '#ffffff'}</t>
  </si>
  <si>
    <t xml:space="preserve">US9778521024</t>
  </si>
  <si>
    <t xml:space="preserve">BBG000BG14P4</t>
  </si>
  <si>
    <t xml:space="preserve">WOLF</t>
  </si>
  <si>
    <t xml:space="preserve">Wolfspeed</t>
  </si>
  <si>
    <t xml:space="preserve">0.1250000 usd</t>
  </si>
  <si>
    <t xml:space="preserve">c34e6279-8158-47ae-b423-505d6d420fcc</t>
  </si>
  <si>
    <t xml:space="preserve">e445df88-291b-45bd-9376-45ec45379750</t>
  </si>
  <si>
    <t xml:space="preserve">83599a53-e28e-4402-8f56-32dc8a9cc095</t>
  </si>
  <si>
    <t xml:space="preserve">{'logo_name': 'US9778521024.png', 'logo_base_color': '#000000', 'text_color': '#ffffff'}</t>
  </si>
  <si>
    <t xml:space="preserve">US5528481030</t>
  </si>
  <si>
    <t xml:space="preserve">BBG000CBMH27</t>
  </si>
  <si>
    <t xml:space="preserve">MTG</t>
  </si>
  <si>
    <t xml:space="preserve">MGIC Investment Corp</t>
  </si>
  <si>
    <t xml:space="preserve">6023557f-bb18-476e-a004-6a339b0ccb95</t>
  </si>
  <si>
    <t xml:space="preserve">f67a6eda-2d0d-4a61-a053-1bf6ad3ca850</t>
  </si>
  <si>
    <t xml:space="preserve">56bf3f7a-764f-4c7d-b786-7eb1d547daf3</t>
  </si>
  <si>
    <t xml:space="preserve">{'logo_name': 'US5528481030.png', 'logo_base_color': '#000000', 'text_color': '#ffffff'}</t>
  </si>
  <si>
    <t xml:space="preserve">US9621661043</t>
  </si>
  <si>
    <t xml:space="preserve">BBG000BX3BL3</t>
  </si>
  <si>
    <t xml:space="preserve">WY</t>
  </si>
  <si>
    <t xml:space="preserve">Weyerhaeuser REIT</t>
  </si>
  <si>
    <t xml:space="preserve">6335bf07-98f0-4519-9a6c-9639fef3ee7c</t>
  </si>
  <si>
    <t xml:space="preserve">4538a6d7-d1ed-4a80-a608-13b3f347120c</t>
  </si>
  <si>
    <t xml:space="preserve">f5de9c1d-e588-4a2a-aa86-5bb2aa6fb17c</t>
  </si>
  <si>
    <t xml:space="preserve">{'logo_name': 'US9621661043.png', 'logo_base_color': '#008148', 'text_color': '#ffffff'}</t>
  </si>
  <si>
    <t xml:space="preserve">BBG004S684M6</t>
  </si>
  <si>
    <t xml:space="preserve">Газпром нефть</t>
  </si>
  <si>
    <t xml:space="preserve">0.1600000 rub</t>
  </si>
  <si>
    <t xml:space="preserve">9ba367af-dfbd-4d9c-8730-4b1d5a47756e</t>
  </si>
  <si>
    <t xml:space="preserve">fdf347d4-9262-474d-ae19-aedcd8c375a1</t>
  </si>
  <si>
    <t xml:space="preserve">033d81b1-1249-4a4b-80bd-fad02790d92b</t>
  </si>
  <si>
    <t xml:space="preserve">{'logo_name': 'RU0007661625.png', 'logo_base_color': '#137ec2', 'text_color': '#ffffff'}</t>
  </si>
  <si>
    <t xml:space="preserve">US68989M2026</t>
  </si>
  <si>
    <t xml:space="preserve">BBG00XRTSTR1</t>
  </si>
  <si>
    <t xml:space="preserve">OUST</t>
  </si>
  <si>
    <t xml:space="preserve">Ouster</t>
  </si>
  <si>
    <t xml:space="preserve">c3c5891d-481b-4d64-85bc-7745143c652d</t>
  </si>
  <si>
    <t xml:space="preserve">bb2f0251-4807-458e-af64-02215e7469b3</t>
  </si>
  <si>
    <t xml:space="preserve">21a57156-cbc5-4629-876f-8cdd1c745a02</t>
  </si>
  <si>
    <t xml:space="preserve">{'logo_name': 'US68989M1036.png', 'logo_base_color': '#000000', 'text_color': '#ffffff'}</t>
  </si>
  <si>
    <t xml:space="preserve">US00217D1000</t>
  </si>
  <si>
    <t xml:space="preserve">BBG00Q402TR2</t>
  </si>
  <si>
    <t xml:space="preserve">ASTS</t>
  </si>
  <si>
    <t xml:space="preserve">AST SpaceMobile</t>
  </si>
  <si>
    <t xml:space="preserve">e0093c33-ccd1-4050-8fdd-5996abc2c713</t>
  </si>
  <si>
    <t xml:space="preserve">a5a17adb-ebc4-4fd2-b18c-b5b6853c8fbe</t>
  </si>
  <si>
    <t xml:space="preserve">9fd80dfc-7478-4ae7-ab5e-02209c035cd4</t>
  </si>
  <si>
    <t xml:space="preserve">{'logo_name': 'US00217D1000.png', 'logo_base_color': '#000000', 'text_color': '#ffffff'}</t>
  </si>
  <si>
    <t xml:space="preserve">HK0688002218</t>
  </si>
  <si>
    <t xml:space="preserve">BBG000BGD8W4</t>
  </si>
  <si>
    <t xml:space="preserve">688</t>
  </si>
  <si>
    <t xml:space="preserve">China Overseas Land &amp; Investment</t>
  </si>
  <si>
    <t xml:space="preserve">3215e223-351c-40ee-b8af-c5279242184e</t>
  </si>
  <si>
    <t xml:space="preserve">975a4107-bbbc-4c2c-a8ef-7ce3e4d6df1a</t>
  </si>
  <si>
    <t xml:space="preserve">a8f0a8a8-81f2-4f77-a2fc-f30b80686692</t>
  </si>
  <si>
    <t xml:space="preserve">{'logo_name': 'HK0688002218.png', 'logo_base_color': '#ff0010', 'text_color': '#ffffff'}</t>
  </si>
  <si>
    <t xml:space="preserve">US1046741062</t>
  </si>
  <si>
    <t xml:space="preserve">BBG000BDNV95</t>
  </si>
  <si>
    <t xml:space="preserve">BRC</t>
  </si>
  <si>
    <t xml:space="preserve">Brady</t>
  </si>
  <si>
    <t xml:space="preserve">483d7f48-248e-4c4e-8f70-a0415480dd3a</t>
  </si>
  <si>
    <t xml:space="preserve">c0b10885-652e-49fa-b8d7-8e8450ff5e46</t>
  </si>
  <si>
    <t xml:space="preserve">7ae0c5c2-bd07-47fe-b18d-346a368457cc</t>
  </si>
  <si>
    <t xml:space="preserve">{'logo_name': 'US1046741062.png', 'logo_base_color': '#000000', 'text_color': '#ffffff'}</t>
  </si>
  <si>
    <t xml:space="preserve">BBG000DBD6F6</t>
  </si>
  <si>
    <t xml:space="preserve">Калужская сбытовая компания</t>
  </si>
  <si>
    <t xml:space="preserve">0.200000000 rub</t>
  </si>
  <si>
    <t xml:space="preserve">8a23dd3b-04bb-41f3-a531-1bc3c08deecf</t>
  </si>
  <si>
    <t xml:space="preserve">440beb66-dc15-4679-b8d1-c1d00ee734f0</t>
  </si>
  <si>
    <t xml:space="preserve">b272081b-48e2-4f7d-9465-f6a997475166</t>
  </si>
  <si>
    <t xml:space="preserve">{'logo_name': 'RU000A0DKZK3.png', 'logo_base_color': '#0A3563', 'text_color': '#ffffff'}</t>
  </si>
  <si>
    <t xml:space="preserve">US3696043013</t>
  </si>
  <si>
    <t xml:space="preserve">BBG000BK6MB5</t>
  </si>
  <si>
    <t xml:space="preserve">GE</t>
  </si>
  <si>
    <t xml:space="preserve">GE Aerospace</t>
  </si>
  <si>
    <t xml:space="preserve">d7697cc4-d107-473c-8cb1-e75aab73f6b0</t>
  </si>
  <si>
    <t xml:space="preserve">1db3eaba-57ae-4e87-877f-b9f368651525</t>
  </si>
  <si>
    <t xml:space="preserve">d23420c2-3fcd-48f5-8eea-3a9c9d514d93</t>
  </si>
  <si>
    <t xml:space="preserve">{'logo_name': 'GEAerospace.png', 'logo_base_color': '#0D1039', 'text_color': '#ffffff'}</t>
  </si>
  <si>
    <t xml:space="preserve">BBG000RP8V70</t>
  </si>
  <si>
    <t xml:space="preserve">ЧМК</t>
  </si>
  <si>
    <t xml:space="preserve">5.0</t>
  </si>
  <si>
    <t xml:space="preserve">b5e26096-d013-48e4-b2a9-2f38b6090feb</t>
  </si>
  <si>
    <t xml:space="preserve">50cfe364-cfb7-4d9b-ade2-d51fdc3ed4d6</t>
  </si>
  <si>
    <t xml:space="preserve">f52b028c-d9ab-476f-b4c8-4cb00b776cf0</t>
  </si>
  <si>
    <t xml:space="preserve">{'logo_name': 'RU0007665170.png', 'logo_base_color': '#000000', 'text_color': '#ffffff'}</t>
  </si>
  <si>
    <t xml:space="preserve">US5012421013</t>
  </si>
  <si>
    <t xml:space="preserve">BBG000BMTX31</t>
  </si>
  <si>
    <t xml:space="preserve">KLIC</t>
  </si>
  <si>
    <t xml:space="preserve">Kulicke &amp; Soffa Industries</t>
  </si>
  <si>
    <t xml:space="preserve">SG</t>
  </si>
  <si>
    <t xml:space="preserve">Республика Сингапур</t>
  </si>
  <si>
    <t xml:space="preserve">ca166d4d-12d8-450c-bcbc-2941ee17e3f7</t>
  </si>
  <si>
    <t xml:space="preserve">e153052a-fa2b-4335-8f5a-6f587e9cc623</t>
  </si>
  <si>
    <t xml:space="preserve">4e6a9ae4-c0bd-4ee1-b1bd-eadc5c222de4</t>
  </si>
  <si>
    <t xml:space="preserve">{'logo_name': 'US5012421013.png', 'logo_base_color': '#151515', 'text_color': '#ffffff'}</t>
  </si>
  <si>
    <t xml:space="preserve">CA5592224011</t>
  </si>
  <si>
    <t xml:space="preserve">BBG000BNLPJ7</t>
  </si>
  <si>
    <t xml:space="preserve">MGA</t>
  </si>
  <si>
    <t xml:space="preserve">Magna International Inc.</t>
  </si>
  <si>
    <t xml:space="preserve">efed6bc7-c1aa-4ec5-a93a-54ec2e91f774</t>
  </si>
  <si>
    <t xml:space="preserve">e8e0365a-64fc-4612-a419-c335b781688c</t>
  </si>
  <si>
    <t xml:space="preserve">1f79f78e-5aba-4116-8857-c8dbd33c479f</t>
  </si>
  <si>
    <t xml:space="preserve">{'logo_name': 'CA5592224011.png', 'logo_base_color': '#000000', 'text_color': '#ffffff'}</t>
  </si>
  <si>
    <t xml:space="preserve">US4312841087</t>
  </si>
  <si>
    <t xml:space="preserve">BBG000C43744</t>
  </si>
  <si>
    <t xml:space="preserve">HIW</t>
  </si>
  <si>
    <t xml:space="preserve">Highwoods Properties</t>
  </si>
  <si>
    <t xml:space="preserve">ca292169-a1f1-4db2-a4b2-2e0727eab16e</t>
  </si>
  <si>
    <t xml:space="preserve">52d712bb-71a0-4f7d-a797-fe7d5f142cc7</t>
  </si>
  <si>
    <t xml:space="preserve">97eeb6ed-9c49-4fab-8190-79f5930e0456</t>
  </si>
  <si>
    <t xml:space="preserve">{'logo_name': 'US4312841087.png', 'logo_base_color': '#000000', 'text_color': '#ffffff'}</t>
  </si>
  <si>
    <t xml:space="preserve">US1280302027</t>
  </si>
  <si>
    <t xml:space="preserve">BBG000CDMJW6</t>
  </si>
  <si>
    <t xml:space="preserve">CALM</t>
  </si>
  <si>
    <t xml:space="preserve">Cal-Maine Foods Inc</t>
  </si>
  <si>
    <t xml:space="preserve">d16f0b4b-42a2-452e-9a7a-10aa85ba7af0</t>
  </si>
  <si>
    <t xml:space="preserve">8b44749f-bbf0-48ed-9aaf-e959d16cb8f6</t>
  </si>
  <si>
    <t xml:space="preserve">313df334-3121-4b5a-b1ea-0fe368af2419</t>
  </si>
  <si>
    <t xml:space="preserve">{'logo_name': 'US1280302027.png', 'logo_base_color': '#012D6A', 'text_color': '#ffffff'}</t>
  </si>
  <si>
    <t xml:space="preserve">CA9628791027</t>
  </si>
  <si>
    <t xml:space="preserve">BBG000PVRDL2</t>
  </si>
  <si>
    <t xml:space="preserve">WPM</t>
  </si>
  <si>
    <t xml:space="preserve">Wheaton Precious Metals</t>
  </si>
  <si>
    <t xml:space="preserve">4dce4479-9636-4674-8856-257e23316612</t>
  </si>
  <si>
    <t xml:space="preserve">4cdb9af1-1992-4f8b-a6da-aab3fb006488</t>
  </si>
  <si>
    <t xml:space="preserve">4d9f9b2d-b602-4d4e-82b3-6b6d5a6db10f</t>
  </si>
  <si>
    <t xml:space="preserve">{'logo_name': 'CA9628791027.png', 'logo_base_color': '#000000', 'text_color': '#ffffff'}</t>
  </si>
  <si>
    <t xml:space="preserve">US0584981064</t>
  </si>
  <si>
    <t xml:space="preserve">BBG000BDDNH5</t>
  </si>
  <si>
    <t xml:space="preserve">BALL</t>
  </si>
  <si>
    <t xml:space="preserve">Ball Corporation</t>
  </si>
  <si>
    <t xml:space="preserve">fc7929ee-05c0-4de2-a68c-760a0f57dec1</t>
  </si>
  <si>
    <t xml:space="preserve">1259dec8-6962-488b-9152-0b674b36bf84</t>
  </si>
  <si>
    <t xml:space="preserve">dcc702a2-5d84-4857-87ee-399a95b4f80e</t>
  </si>
  <si>
    <t xml:space="preserve">{'logo_name': 'US0584981064.png', 'logo_base_color': '#56adc9', 'text_color': '#ffffff'}</t>
  </si>
  <si>
    <t xml:space="preserve">CNE1000003X6</t>
  </si>
  <si>
    <t xml:space="preserve">BBG000GD4N44</t>
  </si>
  <si>
    <t xml:space="preserve">2318</t>
  </si>
  <si>
    <t xml:space="preserve">Ping An</t>
  </si>
  <si>
    <t xml:space="preserve">620e9c90-8c05-4c16-bf06-4b07c87e7639</t>
  </si>
  <si>
    <t xml:space="preserve">c81b24d0-8b99-45c4-b606-4dab6ede13a4</t>
  </si>
  <si>
    <t xml:space="preserve">13883556-3935-4cad-a5d1-946210d9e0cb</t>
  </si>
  <si>
    <t xml:space="preserve">{'logo_name': 'US72341E3045.png', 'logo_base_color': '#EA5404', 'text_color': '#ffffff'}</t>
  </si>
  <si>
    <t xml:space="preserve">US43283X1054</t>
  </si>
  <si>
    <t xml:space="preserve">BBG00CBYY6M1</t>
  </si>
  <si>
    <t xml:space="preserve">HGV</t>
  </si>
  <si>
    <t xml:space="preserve">Hilton Grand Vacations Inc</t>
  </si>
  <si>
    <t xml:space="preserve">10d48d4b-2f7a-4ecf-9482-e17067e11b6a</t>
  </si>
  <si>
    <t xml:space="preserve">1cea1b4b-8a55-484e-b060-144ed49b368d</t>
  </si>
  <si>
    <t xml:space="preserve">2b65f072-1c95-4f22-a831-74f05f2082fb</t>
  </si>
  <si>
    <t xml:space="preserve">{'logo_name': 'US43283X1054.png', 'logo_base_color': '#000000', 'text_color': '#ffffff'}</t>
  </si>
  <si>
    <t xml:space="preserve">US00191U1025</t>
  </si>
  <si>
    <t xml:space="preserve">BBG000CRN8N8</t>
  </si>
  <si>
    <t xml:space="preserve">ASGN</t>
  </si>
  <si>
    <t xml:space="preserve">ASGN Inc</t>
  </si>
  <si>
    <t xml:space="preserve">eec8ea3a-d2f8-449c-b537-e673a67057bd</t>
  </si>
  <si>
    <t xml:space="preserve">0ef3f945-fda7-42d5-a006-b630d62c23b9</t>
  </si>
  <si>
    <t xml:space="preserve">6668722e-0df2-4f46-b56a-2f5e95cc1677</t>
  </si>
  <si>
    <t xml:space="preserve">{'logo_name': 'US00191U1025.png', 'logo_base_color': '#000199', 'text_color': '#ffffff'}</t>
  </si>
  <si>
    <t xml:space="preserve">US1714841087</t>
  </si>
  <si>
    <t xml:space="preserve">BBG000BGXMG9</t>
  </si>
  <si>
    <t xml:space="preserve">CHDN</t>
  </si>
  <si>
    <t xml:space="preserve">Churchill Downs Inc</t>
  </si>
  <si>
    <t xml:space="preserve">e09fe905-f4d7-43be-af13-8d594f9a5263</t>
  </si>
  <si>
    <t xml:space="preserve">41663da9-66e0-48e4-bc7e-8fb14bc643e1</t>
  </si>
  <si>
    <t xml:space="preserve">b18592de-a1b2-4a7f-b584-b17bd4eb90a8</t>
  </si>
  <si>
    <t xml:space="preserve">{'logo_name': 'US1714841087.png', 'logo_base_color': '#0D8470', 'text_color': '#ffffff'}</t>
  </si>
  <si>
    <t xml:space="preserve">US29664W1053</t>
  </si>
  <si>
    <t xml:space="preserve">BBG004KB3S72</t>
  </si>
  <si>
    <t xml:space="preserve">ESPR</t>
  </si>
  <si>
    <t xml:space="preserve">Esperion Therapeutics Inc</t>
  </si>
  <si>
    <t xml:space="preserve">4ac4b145-8bf6-412d-aa5f-e5550c026a44</t>
  </si>
  <si>
    <t xml:space="preserve">060a4243-a3e6-4fa6-8651-b5ecc9411f78</t>
  </si>
  <si>
    <t xml:space="preserve">80bdeb99-cf5a-43bd-b3d1-eabc24c2400c</t>
  </si>
  <si>
    <t xml:space="preserve">{'logo_name': 'US29664W1053.png', 'logo_base_color': '#000000', 'text_color': '#ffffff'}</t>
  </si>
  <si>
    <t xml:space="preserve">US1638511089</t>
  </si>
  <si>
    <t xml:space="preserve">BBG005H82GB2</t>
  </si>
  <si>
    <t xml:space="preserve">CC</t>
  </si>
  <si>
    <t xml:space="preserve">Chemours Company</t>
  </si>
  <si>
    <t xml:space="preserve">c75cf395-bb31-415e-a56f-b5b18f2d165a</t>
  </si>
  <si>
    <t xml:space="preserve">1f89d32a-f0e6-4a50-a1be-255dc3bd95c1</t>
  </si>
  <si>
    <t xml:space="preserve">56b44090-cc91-48af-b564-ce43d5f814e3</t>
  </si>
  <si>
    <t xml:space="preserve">{'logo_name': 'US1638511089.png', 'logo_base_color': '#000000', 'text_color': '#ffffff'}</t>
  </si>
  <si>
    <t xml:space="preserve">BBG000TJ6F42</t>
  </si>
  <si>
    <t xml:space="preserve">Россети Северо-Запад</t>
  </si>
  <si>
    <t xml:space="preserve">05dbfebd-6bc4-4645-8f21-dcf05476999d</t>
  </si>
  <si>
    <t xml:space="preserve">47cc7647-b2b4-4968-8291-418839f49647</t>
  </si>
  <si>
    <t xml:space="preserve">55d43825-dcac-4914-bfdb-e20c110f68bf</t>
  </si>
  <si>
    <t xml:space="preserve">{'logo_name': 'RU000A0JPPB9.png', 'logo_base_color': '#2F3D8A', 'text_color': '#ffffff'}</t>
  </si>
  <si>
    <t xml:space="preserve">US6200763075</t>
  </si>
  <si>
    <t xml:space="preserve">BBG000BP8Z50</t>
  </si>
  <si>
    <t xml:space="preserve">MSI</t>
  </si>
  <si>
    <t xml:space="preserve">Motorola Solutions</t>
  </si>
  <si>
    <t xml:space="preserve">1b62cd19-6e9f-481e-9eba-5c928615f7b9</t>
  </si>
  <si>
    <t xml:space="preserve">7aab027c-ad5d-4bfd-a8c8-0b5570635c4c</t>
  </si>
  <si>
    <t xml:space="preserve">85ffd2c7-9e1d-442a-97a0-eab8c6dfa0a4</t>
  </si>
  <si>
    <t xml:space="preserve">{'logo_name': 'US6200763075.png', 'logo_base_color': '#000000', 'text_color': '#ffffff'}</t>
  </si>
  <si>
    <t xml:space="preserve">US5132721045</t>
  </si>
  <si>
    <t xml:space="preserve">BBG003CVMLQ2</t>
  </si>
  <si>
    <t xml:space="preserve">LW</t>
  </si>
  <si>
    <t xml:space="preserve">Lamb Weston Holdings Inc</t>
  </si>
  <si>
    <t xml:space="preserve">d561c658-cbf9-4a03-a142-7f5bbf327b5f</t>
  </si>
  <si>
    <t xml:space="preserve">97db2fee-8ec6-4be1-a0dd-139557b6644a</t>
  </si>
  <si>
    <t xml:space="preserve">49a5998a-a05c-4499-9d33-5ddf411fdd0f</t>
  </si>
  <si>
    <t xml:space="preserve">{'logo_name': 'US5132721045.png', 'logo_base_color': '#0A3B61', 'text_color': '#ffffff'}</t>
  </si>
  <si>
    <t xml:space="preserve">US1272031071</t>
  </si>
  <si>
    <t xml:space="preserve">BBG00JRH1P95</t>
  </si>
  <si>
    <t xml:space="preserve">WHD</t>
  </si>
  <si>
    <t xml:space="preserve">Cactus Inc</t>
  </si>
  <si>
    <t xml:space="preserve">a2285e64-078a-4b28-a678-cbcb447907da</t>
  </si>
  <si>
    <t xml:space="preserve">103b3e3c-8b1e-43c7-9cd1-9ee65ce33b54</t>
  </si>
  <si>
    <t xml:space="preserve">e997f13b-e24d-4962-bc34-3ac05aaf6689</t>
  </si>
  <si>
    <t xml:space="preserve">{'logo_name': 'US1272031071.png', 'logo_base_color': '#EA3137', 'text_color': '#ffffff'}</t>
  </si>
  <si>
    <t xml:space="preserve">BBG000K3STR7</t>
  </si>
  <si>
    <t xml:space="preserve">Аптечная сеть 36,6</t>
  </si>
  <si>
    <t xml:space="preserve">0.640000000 rub</t>
  </si>
  <si>
    <t xml:space="preserve">bba7a33f-48a8-4788-8469-3a9f5d668e0a</t>
  </si>
  <si>
    <t xml:space="preserve">fae177c7-f038-4156-b959-d0030686848a</t>
  </si>
  <si>
    <t xml:space="preserve">ed09a805-4a20-49d7-9818-d7fe0e84076c</t>
  </si>
  <si>
    <t xml:space="preserve">{'logo_name': 'RU0008081765.png', 'logo_base_color': '#00498A', 'text_color': '#ffffff'}</t>
  </si>
  <si>
    <t xml:space="preserve">US5663241090</t>
  </si>
  <si>
    <t xml:space="preserve">BBG005GBRSR6</t>
  </si>
  <si>
    <t xml:space="preserve">MMI</t>
  </si>
  <si>
    <t xml:space="preserve">Marcus &amp; Millichap Inc</t>
  </si>
  <si>
    <t xml:space="preserve">9e62b445-fb94-4b9c-81e7-05af4abfa9bf</t>
  </si>
  <si>
    <t xml:space="preserve">941c1ecf-f3eb-4500-bc73-483d33abf7c9</t>
  </si>
  <si>
    <t xml:space="preserve">411b71a5-3465-4c72-a1ac-27ab1298ce5a</t>
  </si>
  <si>
    <t xml:space="preserve">{'logo_name': 'US5663241090.png', 'logo_base_color': '#000000', 'text_color': '#ffffff'}</t>
  </si>
  <si>
    <t xml:space="preserve">US03748R7474</t>
  </si>
  <si>
    <t xml:space="preserve">BBG000DD3510</t>
  </si>
  <si>
    <t xml:space="preserve">AIV</t>
  </si>
  <si>
    <t xml:space="preserve">Apartment Investment &amp; Management REIT</t>
  </si>
  <si>
    <t xml:space="preserve">e14b996e-5130-472d-be01-8d39cd301633</t>
  </si>
  <si>
    <t xml:space="preserve">afdd6856-72a4-45a9-8547-f9716b48f028</t>
  </si>
  <si>
    <t xml:space="preserve">2b3e9728-0cab-4779-98d1-05808327fea8</t>
  </si>
  <si>
    <t xml:space="preserve">{'logo_name': 'US03748R1014.png', 'logo_base_color': '#006990', 'text_color': '#ffffff'}</t>
  </si>
  <si>
    <t xml:space="preserve">US2772761019</t>
  </si>
  <si>
    <t xml:space="preserve">BBG000BHRBT4</t>
  </si>
  <si>
    <t xml:space="preserve">EGP</t>
  </si>
  <si>
    <t xml:space="preserve">EastGroup Properties REIT</t>
  </si>
  <si>
    <t xml:space="preserve">75c8f51f-8568-45d6-b0c4-1b8191b83dac</t>
  </si>
  <si>
    <t xml:space="preserve">6f610058-7972-4958-be15-6584eba580a2</t>
  </si>
  <si>
    <t xml:space="preserve">c8f99388-5140-4bba-9aa6-da026d9a3d94</t>
  </si>
  <si>
    <t xml:space="preserve">{'logo_name': 'US2772761019.png', 'logo_base_color': '#000000', 'text_color': '#ffffff'}</t>
  </si>
  <si>
    <t xml:space="preserve">US7547301090</t>
  </si>
  <si>
    <t xml:space="preserve">BBG000BS73J1</t>
  </si>
  <si>
    <t xml:space="preserve">RJF</t>
  </si>
  <si>
    <t xml:space="preserve">Raymond James Financial</t>
  </si>
  <si>
    <t xml:space="preserve">80892369-5a2e-47f0-9594-56f88dbbeaeb</t>
  </si>
  <si>
    <t xml:space="preserve">dbd8b0cf-96c4-4f35-a02f-95e6c82ca7fe</t>
  </si>
  <si>
    <t xml:space="preserve">27ced50c-bc39-4b76-af37-cec99b8f031a</t>
  </si>
  <si>
    <t xml:space="preserve">{'logo_name': 'US7547301090.png', 'logo_base_color': '#002949', 'text_color': '#ffffff'}</t>
  </si>
  <si>
    <t xml:space="preserve">US3746891072</t>
  </si>
  <si>
    <t xml:space="preserve">BBG000BKQDQ7</t>
  </si>
  <si>
    <t xml:space="preserve">ROCK</t>
  </si>
  <si>
    <t xml:space="preserve">Gibraltar Industries Inc</t>
  </si>
  <si>
    <t xml:space="preserve">146ba149-304d-480a-8d05-17bee4c83977</t>
  </si>
  <si>
    <t xml:space="preserve">633643ff-e96c-4f79-9993-5af0ddfe84f5</t>
  </si>
  <si>
    <t xml:space="preserve">7a500a5d-4c5f-4fea-b4a8-0bb990798248</t>
  </si>
  <si>
    <t xml:space="preserve">{'logo_name': 'US3746891072.png', 'logo_base_color': '#0067B0', 'text_color': '#ffffff'}</t>
  </si>
  <si>
    <t xml:space="preserve">US00766T1007</t>
  </si>
  <si>
    <t xml:space="preserve">BBG000F61RJ8</t>
  </si>
  <si>
    <t xml:space="preserve">ACM</t>
  </si>
  <si>
    <t xml:space="preserve">AECOM</t>
  </si>
  <si>
    <t xml:space="preserve">c39388bd-1a44-4267-a6d0-a6fe9f81dbdb</t>
  </si>
  <si>
    <t xml:space="preserve">cdc5634e-502d-4111-90c4-6b2c44d44e60</t>
  </si>
  <si>
    <t xml:space="preserve">eb89d4a2-0edb-4f3b-9e24-4ce8d2f0fe28</t>
  </si>
  <si>
    <t xml:space="preserve">{'logo_name': 'US00766T1007.png', 'logo_base_color': '#000000', 'text_color': '#ffffff'}</t>
  </si>
  <si>
    <t xml:space="preserve">US02376R1023</t>
  </si>
  <si>
    <t xml:space="preserve">BBG005P7Q881</t>
  </si>
  <si>
    <t xml:space="preserve">AAL</t>
  </si>
  <si>
    <t xml:space="preserve">American Airlines Group</t>
  </si>
  <si>
    <t xml:space="preserve">e29187ed-0676-4f53-a662-4fb32a9af131</t>
  </si>
  <si>
    <t xml:space="preserve">e0538e9b-1ced-4c83-a7ec-f95f60c6866f</t>
  </si>
  <si>
    <t xml:space="preserve">2e5d7b32-44a2-4344-aecd-22f308d6fef1</t>
  </si>
  <si>
    <t xml:space="preserve">{'logo_name': 'US02376R1023.png', 'logo_base_color': '#384B75', 'text_color': '#ffffff'}</t>
  </si>
  <si>
    <t xml:space="preserve">US42207L1061</t>
  </si>
  <si>
    <t xml:space="preserve">TCS0207L1061</t>
  </si>
  <si>
    <t xml:space="preserve">HHR</t>
  </si>
  <si>
    <t xml:space="preserve">HeadHunter Group PLC</t>
  </si>
  <si>
    <t xml:space="preserve">647532f8-a68c-479c-8dbe-fba00d392f31</t>
  </si>
  <si>
    <t xml:space="preserve">9b42c814-2efe-40c1-ae34-4ef084f19648</t>
  </si>
  <si>
    <t xml:space="preserve">3245edc9-0713-4b1e-8e9f-7bdd10a8d605</t>
  </si>
  <si>
    <t xml:space="preserve">BBG00475K2X9</t>
  </si>
  <si>
    <t xml:space="preserve">62560f05-3fd0-4d65-88f0-a27f249cc6de</t>
  </si>
  <si>
    <t xml:space="preserve">9857cf24-8e1f-4632-bbdf-d3a1448ef7e4</t>
  </si>
  <si>
    <t xml:space="preserve">4e4fcc9f-2bd6-40e1-8992-1c7351d8a7ff</t>
  </si>
  <si>
    <t xml:space="preserve">{'logo_name': 'RU000A0JPKH7.png', 'logo_base_color': '#033059', 'text_color': '#ffffff'}</t>
  </si>
  <si>
    <t xml:space="preserve">US0527691069</t>
  </si>
  <si>
    <t xml:space="preserve">BBG000BM7HL0</t>
  </si>
  <si>
    <t xml:space="preserve">ADSK</t>
  </si>
  <si>
    <t xml:space="preserve">Autodesk</t>
  </si>
  <si>
    <t xml:space="preserve">5dea1600-3901-4964-b131-d050b270c2bd</t>
  </si>
  <si>
    <t xml:space="preserve">443398be-ee43-4892-be62-83a5b946e068</t>
  </si>
  <si>
    <t xml:space="preserve">a73de468-715f-4d83-ae2f-8dbc48b23216</t>
  </si>
  <si>
    <t xml:space="preserve">{'logo_name': 'US0527691069.png', 'logo_base_color': '#000000', 'text_color': '#ffffff'}</t>
  </si>
  <si>
    <t xml:space="preserve">US6350171061</t>
  </si>
  <si>
    <t xml:space="preserve">BBG000BF8CB6</t>
  </si>
  <si>
    <t xml:space="preserve">FIZZ</t>
  </si>
  <si>
    <t xml:space="preserve">National Beverage Corp</t>
  </si>
  <si>
    <t xml:space="preserve">e6ca560e-b847-484c-b500-e17ce0503072</t>
  </si>
  <si>
    <t xml:space="preserve">804da61b-9575-4468-a100-7cfdb2e2c602</t>
  </si>
  <si>
    <t xml:space="preserve">d7032aad-b00c-4c62-bd6f-00bbfd239e94</t>
  </si>
  <si>
    <t xml:space="preserve">{'logo_name': 'US6350171061.png', 'logo_base_color': '#000000', 'text_color': '#ffffff'}</t>
  </si>
  <si>
    <t xml:space="preserve">US7739031091</t>
  </si>
  <si>
    <t xml:space="preserve">BBG000BBCDZ2</t>
  </si>
  <si>
    <t xml:space="preserve">ROK</t>
  </si>
  <si>
    <t xml:space="preserve">Rockwell Automation</t>
  </si>
  <si>
    <t xml:space="preserve">aef098e6-8deb-4271-b301-1f170665fde1</t>
  </si>
  <si>
    <t xml:space="preserve">717a748e-4d11-422b-8aad-a0c751f10127</t>
  </si>
  <si>
    <t xml:space="preserve">e0ee79b0-f0cd-457c-8b89-16b8ad8a6c46</t>
  </si>
  <si>
    <t xml:space="preserve">{'logo_name': 'US7739031091.png', 'logo_base_color': '#6d6d6d', 'text_color': '#ffffff'}</t>
  </si>
  <si>
    <t xml:space="preserve">US3989051095</t>
  </si>
  <si>
    <t xml:space="preserve">BBG000BB88K4</t>
  </si>
  <si>
    <t xml:space="preserve">GPI</t>
  </si>
  <si>
    <t xml:space="preserve">Group 1 Automotive Inc</t>
  </si>
  <si>
    <t xml:space="preserve">8d4cd905-d2d0-43d9-aacb-326b7c8b4546</t>
  </si>
  <si>
    <t xml:space="preserve">fa95b49f-5107-4474-82b2-0ebdf785776b</t>
  </si>
  <si>
    <t xml:space="preserve">61bb1d93-dbfe-4109-87e6-5e43a339d48f</t>
  </si>
  <si>
    <t xml:space="preserve">{'logo_name': 'US3989051095.png', 'logo_base_color': '#DFDFE0', 'text_color': '#000000'}</t>
  </si>
  <si>
    <t xml:space="preserve">US4415931009</t>
  </si>
  <si>
    <t xml:space="preserve">BBG000CZTB66</t>
  </si>
  <si>
    <t xml:space="preserve">HLI</t>
  </si>
  <si>
    <t xml:space="preserve">Houlihan Lokey, Inc.</t>
  </si>
  <si>
    <t xml:space="preserve">49cd5073-b703-4d0b-8155-24ddd1099ded</t>
  </si>
  <si>
    <t xml:space="preserve">e6841a42-bf85-42d4-9e44-3a39fc3fcc98</t>
  </si>
  <si>
    <t xml:space="preserve">06dbc47a-3c5b-46ff-84d3-7487aedb7039</t>
  </si>
  <si>
    <t xml:space="preserve">{'logo_name': 'US4415931009.png', 'logo_base_color': '#DCDCDC', 'text_color': '#000000'}</t>
  </si>
  <si>
    <t xml:space="preserve">US83406F1021</t>
  </si>
  <si>
    <t xml:space="preserve">BBG00YB1ZD58</t>
  </si>
  <si>
    <t xml:space="preserve">SOFI</t>
  </si>
  <si>
    <t xml:space="preserve">SoFi Technologies</t>
  </si>
  <si>
    <t xml:space="preserve">459644ea-7fff-4c26-bb2b-3f9b72dc9805</t>
  </si>
  <si>
    <t xml:space="preserve">6b80b864-d3b2-4add-9a12-26fa0a0e9ec8</t>
  </si>
  <si>
    <t xml:space="preserve">e86b5dd9-8509-4822-90eb-18c589eb3720</t>
  </si>
  <si>
    <t xml:space="preserve">{'logo_name': 'US83406F1021.png', 'logo_base_color': '#000000', 'text_color': '#ffffff'}</t>
  </si>
  <si>
    <t xml:space="preserve">BBG000SR0YS4</t>
  </si>
  <si>
    <t xml:space="preserve">Лензолото - привилегированные акции</t>
  </si>
  <si>
    <t xml:space="preserve">28fdec79-fcf0-40cb-b53c-586179f024e5</t>
  </si>
  <si>
    <t xml:space="preserve">56dbcc38-5d04-4134-a278-f0a625d08f9c</t>
  </si>
  <si>
    <t xml:space="preserve">a1d0cd53-bb71-4083-9b57-f010290d5be2</t>
  </si>
  <si>
    <t xml:space="preserve">US0718131099</t>
  </si>
  <si>
    <t xml:space="preserve">BBG000BCVJ77</t>
  </si>
  <si>
    <t xml:space="preserve">BAX</t>
  </si>
  <si>
    <t xml:space="preserve">Baxter International</t>
  </si>
  <si>
    <t xml:space="preserve">559e1617-4534-4006-a8c9-a6d579fec5c3</t>
  </si>
  <si>
    <t xml:space="preserve">d4e3db7c-86e3-41a7-8ecd-3dbc119ba168</t>
  </si>
  <si>
    <t xml:space="preserve">c0f48a88-f50b-42d0-ab56-8f218aefac49</t>
  </si>
  <si>
    <t xml:space="preserve">{'logo_name': 'US0718131099.png', 'logo_base_color': '#00529c', 'text_color': '#ffffff'}</t>
  </si>
  <si>
    <t xml:space="preserve">US92552V1008</t>
  </si>
  <si>
    <t xml:space="preserve">BBG000HHLBF9</t>
  </si>
  <si>
    <t xml:space="preserve">VSAT</t>
  </si>
  <si>
    <t xml:space="preserve">Viasat</t>
  </si>
  <si>
    <t xml:space="preserve">5535e3d7-b67a-494e-9274-116de06b4a03</t>
  </si>
  <si>
    <t xml:space="preserve">dfa5336f-1e08-4ef3-a1d0-e10899bb8529</t>
  </si>
  <si>
    <t xml:space="preserve">68fa8a02-6d17-463e-8fab-924560305bd0</t>
  </si>
  <si>
    <t xml:space="preserve">{'logo_name': 'US92552V1008.png', 'logo_base_color': '#202E39', 'text_color': '#ffffff'}</t>
  </si>
  <si>
    <t xml:space="preserve">US38246G1085</t>
  </si>
  <si>
    <t xml:space="preserve">BBG00X0VP8D9</t>
  </si>
  <si>
    <t xml:space="preserve">GDRX</t>
  </si>
  <si>
    <t xml:space="preserve">GoodRx Holdings Inc</t>
  </si>
  <si>
    <t xml:space="preserve">d314a28d-ff1a-4f95-a33b-33b539ee3cb3</t>
  </si>
  <si>
    <t xml:space="preserve">dd219e28-5bab-498a-a563-cb33805246f6</t>
  </si>
  <si>
    <t xml:space="preserve">d964c10d-cc35-4c39-b9e6-fcc0808d6246</t>
  </si>
  <si>
    <t xml:space="preserve">{'logo_name': 'US38246G1085.png', 'logo_base_color': '#000000', 'text_color': '#ffffff'}</t>
  </si>
  <si>
    <t xml:space="preserve">US26484T1060</t>
  </si>
  <si>
    <t xml:space="preserve">BBG00VCZX9Z6</t>
  </si>
  <si>
    <t xml:space="preserve">DNB</t>
  </si>
  <si>
    <t xml:space="preserve">Dun &amp; Bradstreet Holdings</t>
  </si>
  <si>
    <t xml:space="preserve">57b07d3e-41c5-46bb-a41c-c140a2a2d4a0</t>
  </si>
  <si>
    <t xml:space="preserve">448759db-488e-44a9-9846-5d406ca6fa0e</t>
  </si>
  <si>
    <t xml:space="preserve">d17af2de-55ad-4b14-9b6d-9f90f9604815</t>
  </si>
  <si>
    <t xml:space="preserve">{'logo_name': 'US26484T1060.png', 'logo_base_color': '#000000', 'text_color': '#ffffff'}</t>
  </si>
  <si>
    <t xml:space="preserve">US92939U1060</t>
  </si>
  <si>
    <t xml:space="preserve">BBG000BWP7D9</t>
  </si>
  <si>
    <t xml:space="preserve">WEC</t>
  </si>
  <si>
    <t xml:space="preserve">WEC Energy Group</t>
  </si>
  <si>
    <t xml:space="preserve">62dd116e-1131-4ce7-8c63-4d24308829b0</t>
  </si>
  <si>
    <t xml:space="preserve">4f4c8bfb-fba6-4475-90c1-43d8bbbbb4c9</t>
  </si>
  <si>
    <t xml:space="preserve">0ca804ee-bc2f-440c-bb63-03229397018c</t>
  </si>
  <si>
    <t xml:space="preserve">{'logo_name': 'US92939U1060.png', 'logo_base_color': '#0472BD', 'text_color': '#ffffff'}</t>
  </si>
  <si>
    <t xml:space="preserve">KYG4412G1010</t>
  </si>
  <si>
    <t xml:space="preserve">BBG000MM5VL9</t>
  </si>
  <si>
    <t xml:space="preserve">HLF</t>
  </si>
  <si>
    <t xml:space="preserve">Herbalife Ltd.</t>
  </si>
  <si>
    <t xml:space="preserve">20fe362e-9573-4692-ae7f-70f3a7e18b84</t>
  </si>
  <si>
    <t xml:space="preserve">2a35c643-1548-4ac7-8df8-2978c5efee3c</t>
  </si>
  <si>
    <t xml:space="preserve">a373c95f-ba66-486a-9ee1-28855cbb2ecd</t>
  </si>
  <si>
    <t xml:space="preserve">{'logo_name': 'KYG4412G1010.png', 'logo_base_color': '#7BC143', 'text_color': '#ffffff'}</t>
  </si>
  <si>
    <t xml:space="preserve">US3383071012</t>
  </si>
  <si>
    <t xml:space="preserve">BBG001KHJM17</t>
  </si>
  <si>
    <t xml:space="preserve">FIVN</t>
  </si>
  <si>
    <t xml:space="preserve">Five9 Inc</t>
  </si>
  <si>
    <t xml:space="preserve">b29ae136-0970-47af-b0ec-ac168cbd3447</t>
  </si>
  <si>
    <t xml:space="preserve">54954990-a07a-4514-b692-27142aa1fb8d</t>
  </si>
  <si>
    <t xml:space="preserve">fa2c0de6-8103-435d-8159-d7619c721b2e</t>
  </si>
  <si>
    <t xml:space="preserve">{'logo_name': 'US3383071012.png', 'logo_base_color': '#000000', 'text_color': '#ffffff'}</t>
  </si>
  <si>
    <t xml:space="preserve">US2963151046</t>
  </si>
  <si>
    <t xml:space="preserve">BBG000C4S3P3</t>
  </si>
  <si>
    <t xml:space="preserve">ESE</t>
  </si>
  <si>
    <t xml:space="preserve">ESCO Technologies Inc.</t>
  </si>
  <si>
    <t xml:space="preserve">b3d75f01-ee3e-4bb5-b701-94d3b7911667</t>
  </si>
  <si>
    <t xml:space="preserve">a78ca91c-2e28-4046-92d5-2ccf92efa236</t>
  </si>
  <si>
    <t xml:space="preserve">12e3132a-19c7-4d90-8730-f35f03a26679</t>
  </si>
  <si>
    <t xml:space="preserve">{'logo_name': 'US2963151046.png', 'logo_base_color': '#414141', 'text_color': '#ffffff'}</t>
  </si>
  <si>
    <t xml:space="preserve">US05988J1034</t>
  </si>
  <si>
    <t xml:space="preserve">BBG001K003W2</t>
  </si>
  <si>
    <t xml:space="preserve">BAND</t>
  </si>
  <si>
    <t xml:space="preserve">Bandwidth Inc</t>
  </si>
  <si>
    <t xml:space="preserve">b15e4e87-710a-4e50-94ca-f0eb831f1a46</t>
  </si>
  <si>
    <t xml:space="preserve">82aded4c-f139-4c80-913d-1a4d92390304</t>
  </si>
  <si>
    <t xml:space="preserve">7310dd3b-2685-43c4-b37f-a0e2a0571314</t>
  </si>
  <si>
    <t xml:space="preserve">{'logo_name': 'US05988J1034.png', 'logo_base_color': '#02BDF0', 'text_color': '#ffffff'}</t>
  </si>
  <si>
    <t xml:space="preserve">US45073V1089</t>
  </si>
  <si>
    <t xml:space="preserve">BBG00CVQZQ96</t>
  </si>
  <si>
    <t xml:space="preserve">ITT</t>
  </si>
  <si>
    <t xml:space="preserve">5b9c80f6-37b9-43d6-9569-8fc24b6cc96a</t>
  </si>
  <si>
    <t xml:space="preserve">ffad2a0b-eaa7-443b-ab52-1a2a6d90863b</t>
  </si>
  <si>
    <t xml:space="preserve">7129b31e-e65a-4d54-8a0f-3d49f185bd63</t>
  </si>
  <si>
    <t xml:space="preserve">{'logo_name': 'US45073V1089.png', 'logo_base_color': '#000000', 'text_color': '#ffffff'}</t>
  </si>
  <si>
    <t xml:space="preserve">US64115T1043</t>
  </si>
  <si>
    <t xml:space="preserve">BBG000C136Z8</t>
  </si>
  <si>
    <t xml:space="preserve">NTCT</t>
  </si>
  <si>
    <t xml:space="preserve">NetScout Systems Inc</t>
  </si>
  <si>
    <t xml:space="preserve">a406e86c-d50b-45d6-ac6c-39256044515b</t>
  </si>
  <si>
    <t xml:space="preserve">b29add8f-6820-46e6-a758-529eba202df6</t>
  </si>
  <si>
    <t xml:space="preserve">85a60b02-8bf5-4a51-bec9-e6df747b892c</t>
  </si>
  <si>
    <t xml:space="preserve">{'logo_name': 'US64115T1043.png', 'logo_base_color': '#000000', 'text_color': '#ffffff'}</t>
  </si>
  <si>
    <t xml:space="preserve">US98888T1079</t>
  </si>
  <si>
    <t xml:space="preserve">BBG014630587</t>
  </si>
  <si>
    <t xml:space="preserve">ZIMV</t>
  </si>
  <si>
    <t xml:space="preserve">ZimVie</t>
  </si>
  <si>
    <t xml:space="preserve">3df3df6b-29b0-4fb8-b03e-9c0994422183</t>
  </si>
  <si>
    <t xml:space="preserve">e7a6de9c-a9e4-4ce3-85c4-eb9d2a3e8261</t>
  </si>
  <si>
    <t xml:space="preserve">ac0ce8a9-1c56-4337-aa77-17dbe40144ad</t>
  </si>
  <si>
    <t xml:space="preserve">US56585A1025</t>
  </si>
  <si>
    <t xml:space="preserve">BBG001DCCGR8</t>
  </si>
  <si>
    <t xml:space="preserve">MPC</t>
  </si>
  <si>
    <t xml:space="preserve">Marathon Petroleum</t>
  </si>
  <si>
    <t xml:space="preserve">c4ef80ab-4e90-41a2-970c-1110e53d14d6</t>
  </si>
  <si>
    <t xml:space="preserve">e48f9d2d-e50b-4620-a321-bed1b6adeb27</t>
  </si>
  <si>
    <t xml:space="preserve">b17c910c-70ce-41b7-aa2f-9ad0936039e9</t>
  </si>
  <si>
    <t xml:space="preserve">{'logo_name': 'US56585A1025.png', 'logo_base_color': '#0059A5', 'text_color': '#ffffff'}</t>
  </si>
  <si>
    <t xml:space="preserve">KYG7800X1079</t>
  </si>
  <si>
    <t xml:space="preserve">BBG000PSNMN1</t>
  </si>
  <si>
    <t xml:space="preserve">1928</t>
  </si>
  <si>
    <t xml:space="preserve">Sands China</t>
  </si>
  <si>
    <t xml:space="preserve">49e75489-58a8-4451-a433-eb7281c62c05</t>
  </si>
  <si>
    <t xml:space="preserve">e3970c9b-0720-4f20-aa95-0c995831ff6f</t>
  </si>
  <si>
    <t xml:space="preserve">4b831f2d-e86c-484f-b476-fbe428988009</t>
  </si>
  <si>
    <t xml:space="preserve">{'logo_name': 'KYG7800X1079.png', 'logo_base_color': '#000000', 'text_color': '#ffffff'}</t>
  </si>
  <si>
    <t xml:space="preserve">US1941621039</t>
  </si>
  <si>
    <t xml:space="preserve">BBG000BFQYY3</t>
  </si>
  <si>
    <t xml:space="preserve">CL</t>
  </si>
  <si>
    <t xml:space="preserve">Colgate-Palmolive</t>
  </si>
  <si>
    <t xml:space="preserve">878b3e6b-e962-4e28-aa3f-7fc3b91244d7</t>
  </si>
  <si>
    <t xml:space="preserve">c6282782-9142-469f-b194-97fcc9d761c6</t>
  </si>
  <si>
    <t xml:space="preserve">ed24aec2-a947-463a-a0a0-d9013723f823</t>
  </si>
  <si>
    <t xml:space="preserve">{'logo_name': 'US1941621039.png', 'logo_base_color': '#007ac2', 'text_color': '#ffffff'}</t>
  </si>
  <si>
    <t xml:space="preserve">US0476491081</t>
  </si>
  <si>
    <t xml:space="preserve">BBG000QTFDQ4</t>
  </si>
  <si>
    <t xml:space="preserve">ATKR</t>
  </si>
  <si>
    <t xml:space="preserve">Atkore International Group Inc</t>
  </si>
  <si>
    <t xml:space="preserve">1dca50e3-a84a-49cc-a320-03cd78765d6a</t>
  </si>
  <si>
    <t xml:space="preserve">98c7baac-334c-4b23-9115-0035bc6802b5</t>
  </si>
  <si>
    <t xml:space="preserve">61f88c05-add7-457d-acc3-e9b2102b08af</t>
  </si>
  <si>
    <t xml:space="preserve">{'logo_name': 'US0476491081.png', 'logo_base_color': '#000000', 'text_color': '#ffffff'}</t>
  </si>
  <si>
    <t xml:space="preserve">US98379L1008</t>
  </si>
  <si>
    <t xml:space="preserve">BBG000R5XCX9</t>
  </si>
  <si>
    <t xml:space="preserve">XPEL</t>
  </si>
  <si>
    <t xml:space="preserve">afe1c6ec-7126-487e-9f8c-ffbefcc5d44e</t>
  </si>
  <si>
    <t xml:space="preserve">10ec2667-06e9-4a5c-8f51-e7cea96e08ab</t>
  </si>
  <si>
    <t xml:space="preserve">b4d7e91b-40c5-481a-8341-128bb671e5bc</t>
  </si>
  <si>
    <t xml:space="preserve">{'logo_name': 'US98379L1008.png', 'logo_base_color': '#000000', 'text_color': '#ffffff'}</t>
  </si>
  <si>
    <t xml:space="preserve">BBG003LYCMB1</t>
  </si>
  <si>
    <t xml:space="preserve">ЭсЭфАй</t>
  </si>
  <si>
    <t xml:space="preserve">0.670000000 rub</t>
  </si>
  <si>
    <t xml:space="preserve">55371b1f-8f7c-4c12-9d93-386fae5ec12a</t>
  </si>
  <si>
    <t xml:space="preserve">c05aa2b8-a9a1-4cfa-be7d-c40faadc9174</t>
  </si>
  <si>
    <t xml:space="preserve">b00d7d69-be71-4dde-88f6-7deb9392138b</t>
  </si>
  <si>
    <t xml:space="preserve">{'logo_name': 'SFI.png', 'logo_base_color': '#000000', 'text_color': '#ffffff'}</t>
  </si>
  <si>
    <t xml:space="preserve">US5494981039</t>
  </si>
  <si>
    <t xml:space="preserve">BBG00W7F99V5</t>
  </si>
  <si>
    <t xml:space="preserve">LCID</t>
  </si>
  <si>
    <t xml:space="preserve">Lucid Group</t>
  </si>
  <si>
    <t xml:space="preserve">2df3fcef-2fbc-4eaf-83db-d71f9e1eac54</t>
  </si>
  <si>
    <t xml:space="preserve">427cf253-b7a3-41ec-ba6f-1824156fb527</t>
  </si>
  <si>
    <t xml:space="preserve">379fc91c-44e5-4a52-978d-47af0605c1d3</t>
  </si>
  <si>
    <t xml:space="preserve">{'logo_name': 'US5494981039.png', 'logo_base_color': '#000000', 'text_color': '#ffffff'}</t>
  </si>
  <si>
    <t xml:space="preserve">IL0011684185</t>
  </si>
  <si>
    <t xml:space="preserve">BBG006PWZX16</t>
  </si>
  <si>
    <t xml:space="preserve">FROG</t>
  </si>
  <si>
    <t xml:space="preserve">JFrog Ltd.</t>
  </si>
  <si>
    <t xml:space="preserve">940a87b4-27d3-498d-bc37-cff76e66e54a</t>
  </si>
  <si>
    <t xml:space="preserve">d6dbc0a5-a944-4fd7-9efa-5dbaf676bc5c</t>
  </si>
  <si>
    <t xml:space="preserve">48703cbf-824c-4012-b736-0f575df5e926</t>
  </si>
  <si>
    <t xml:space="preserve">{'logo_name': 'IL0011684185.png', 'logo_base_color': '#000000', 'text_color': '#ffffff'}</t>
  </si>
  <si>
    <t xml:space="preserve">US5533681012</t>
  </si>
  <si>
    <t xml:space="preserve">BBG00TJGL0F0</t>
  </si>
  <si>
    <t xml:space="preserve">MP</t>
  </si>
  <si>
    <t xml:space="preserve">MP Materials</t>
  </si>
  <si>
    <t xml:space="preserve">a15a13a2-49ad-4ccb-ad34-a38dd3e4407d</t>
  </si>
  <si>
    <t xml:space="preserve">138df619-30ad-427a-a96d-6dd1b7090f1f</t>
  </si>
  <si>
    <t xml:space="preserve">7635a95e-4b7f-4f7b-aa66-421e7c0068d7</t>
  </si>
  <si>
    <t xml:space="preserve">{'logo_name': 'US5533681012_.png', 'logo_base_color': '#000000', 'text_color': '#ffffff'}</t>
  </si>
  <si>
    <t xml:space="preserve">US04342Y1047</t>
  </si>
  <si>
    <t xml:space="preserve">BBG00WYHL732</t>
  </si>
  <si>
    <t xml:space="preserve">ASAN</t>
  </si>
  <si>
    <t xml:space="preserve">Asana</t>
  </si>
  <si>
    <t xml:space="preserve">02e819bb-e795-40cb-bcab-0ff82abea259</t>
  </si>
  <si>
    <t xml:space="preserve">237deeac-f032-4737-9fd2-49a318cd8240</t>
  </si>
  <si>
    <t xml:space="preserve">6f79dd02-03a6-4d05-b8bd-cc5c5d6812c7</t>
  </si>
  <si>
    <t xml:space="preserve">{'logo_name': 'US04342Y104.png', 'logo_base_color': '#000000', 'text_color': '#ffffff'}</t>
  </si>
  <si>
    <t xml:space="preserve">BMG0750C1082</t>
  </si>
  <si>
    <t xml:space="preserve">BBG0060CPLJ5</t>
  </si>
  <si>
    <t xml:space="preserve">AXTA</t>
  </si>
  <si>
    <t xml:space="preserve">Axalta Coating Systems</t>
  </si>
  <si>
    <t xml:space="preserve">f4ea184f-27f4-4883-8b39-67151de89c09</t>
  </si>
  <si>
    <t xml:space="preserve">198744d0-e847-4cbb-a5fd-3e448017b89d</t>
  </si>
  <si>
    <t xml:space="preserve">c138a932-043f-4abc-bba6-f793175f427b</t>
  </si>
  <si>
    <t xml:space="preserve">{'logo_name': 'BMG0750C1082.png', 'logo_base_color': '#000000', 'text_color': '#ffffff'}</t>
  </si>
  <si>
    <t xml:space="preserve">US0383361039</t>
  </si>
  <si>
    <t xml:space="preserve">BBG000BGX2S0</t>
  </si>
  <si>
    <t xml:space="preserve">ATR</t>
  </si>
  <si>
    <t xml:space="preserve">AptarGroup</t>
  </si>
  <si>
    <t xml:space="preserve">d9219d25-5bbf-4ad4-8bec-97fe0bb73e5a</t>
  </si>
  <si>
    <t xml:space="preserve">2deb69b0-40ce-4dfd-aa00-91ef6c2a0de0</t>
  </si>
  <si>
    <t xml:space="preserve">1e88bf19-0f91-4f37-9c78-2ad3f217fcb3</t>
  </si>
  <si>
    <t xml:space="preserve">{'logo_name': 'US0383361039.png', 'logo_base_color': '#000000', 'text_color': '#ffffff'}</t>
  </si>
  <si>
    <t xml:space="preserve">US3848021040</t>
  </si>
  <si>
    <t xml:space="preserve">BBG000BKR1D6</t>
  </si>
  <si>
    <t xml:space="preserve">GWW</t>
  </si>
  <si>
    <t xml:space="preserve">WW Grainger</t>
  </si>
  <si>
    <t xml:space="preserve">813d9baa-845b-457a-8b3e-2de5ad47ccfc</t>
  </si>
  <si>
    <t xml:space="preserve">775643e9-eb7d-488b-b70d-ce953858430c</t>
  </si>
  <si>
    <t xml:space="preserve">58ababc2-02c6-489e-980f-6a6c3052f448</t>
  </si>
  <si>
    <t xml:space="preserve">{'logo_name': 'US3848021040.png', 'logo_base_color': '#d61a0c', 'text_color': '#ffffff'}</t>
  </si>
  <si>
    <t xml:space="preserve">US47233W1099</t>
  </si>
  <si>
    <t xml:space="preserve">BBG000BNHSP9</t>
  </si>
  <si>
    <t xml:space="preserve">JEF</t>
  </si>
  <si>
    <t xml:space="preserve">Jefferies Financial Group</t>
  </si>
  <si>
    <t xml:space="preserve">49f9baa0-156a-4838-be16-c2d19eafe21c</t>
  </si>
  <si>
    <t xml:space="preserve">1856ef43-d506-4e0a-9e2b-6088b629f052</t>
  </si>
  <si>
    <t xml:space="preserve">af7d1118-0b69-4f74-bf7c-2b237278c5ce</t>
  </si>
  <si>
    <t xml:space="preserve">{'logo_name': 'US47233W1099.png', 'logo_base_color': '#231F20', 'text_color': '#ffffff'}</t>
  </si>
  <si>
    <t xml:space="preserve">US8794338298</t>
  </si>
  <si>
    <t xml:space="preserve">BBG000BV0VK7</t>
  </si>
  <si>
    <t xml:space="preserve">TDS</t>
  </si>
  <si>
    <t xml:space="preserve">Telephone &amp; Data Systems Inc</t>
  </si>
  <si>
    <t xml:space="preserve">003260c7-e0c0-49c4-97a0-bf23398d3903</t>
  </si>
  <si>
    <t xml:space="preserve">38e5f4ab-8a6e-4ee3-9d90-f7e2eba0e95a</t>
  </si>
  <si>
    <t xml:space="preserve">5141e46e-b2cd-4327-8e98-b2b9746e1cf7</t>
  </si>
  <si>
    <t xml:space="preserve">{'logo_name': 'US8794338298.png', 'logo_base_color': '#007BC3', 'text_color': '#ffffff'}</t>
  </si>
  <si>
    <t xml:space="preserve">US09260D1072</t>
  </si>
  <si>
    <t xml:space="preserve">BBG000BH0106</t>
  </si>
  <si>
    <t xml:space="preserve">BX</t>
  </si>
  <si>
    <t xml:space="preserve">Blackstone</t>
  </si>
  <si>
    <t xml:space="preserve">e8487807-9441-4085-8053-502285606965</t>
  </si>
  <si>
    <t xml:space="preserve">3e677ffb-4373-4f20-8ec6-a1f2c16efa34</t>
  </si>
  <si>
    <t xml:space="preserve">54bac340-3e8f-49fa-adb8-312b186feb67</t>
  </si>
  <si>
    <t xml:space="preserve">{'logo_name': 'US09253U1088.png', 'logo_base_color': '#000000', 'text_color': '#ffffff'}</t>
  </si>
  <si>
    <t xml:space="preserve">US65249B2088</t>
  </si>
  <si>
    <t xml:space="preserve">BBG0035M2ZB7</t>
  </si>
  <si>
    <t xml:space="preserve">NWS</t>
  </si>
  <si>
    <t xml:space="preserve">News Corp</t>
  </si>
  <si>
    <t xml:space="preserve">76cdfa3b-4f25-4f69-9450-db26e59a479d</t>
  </si>
  <si>
    <t xml:space="preserve">86a57d09-e6b5-4390-9488-772edc8d9d2e</t>
  </si>
  <si>
    <t xml:space="preserve">336ac4a0-3f6f-4323-a9b5-014f18e31d9e</t>
  </si>
  <si>
    <t xml:space="preserve">{'logo_name': 'US65249B2088.png', 'logo_base_color': '#000000', 'text_color': '#ffffff'}</t>
  </si>
  <si>
    <t xml:space="preserve">US1152361010</t>
  </si>
  <si>
    <t xml:space="preserve">BBG000BWSGF4</t>
  </si>
  <si>
    <t xml:space="preserve">BRO</t>
  </si>
  <si>
    <t xml:space="preserve">Brown &amp; Brown</t>
  </si>
  <si>
    <t xml:space="preserve">ea403e02-9b37-45bb-b99e-3aa25b7a3941</t>
  </si>
  <si>
    <t xml:space="preserve">4168568c-9fc7-4b6f-b207-71b56a0189b7</t>
  </si>
  <si>
    <t xml:space="preserve">a5e81804-e69f-4586-8996-0591825f97bd</t>
  </si>
  <si>
    <t xml:space="preserve">{'logo_name': 'US1152361010.png', 'logo_base_color': '#000000', 'text_color': '#ffffff'}</t>
  </si>
  <si>
    <t xml:space="preserve">BBG004S68696</t>
  </si>
  <si>
    <t xml:space="preserve">0.4000000 rub</t>
  </si>
  <si>
    <t xml:space="preserve">435107a9-a262-4a31-8a9b-2ee6f81c1184</t>
  </si>
  <si>
    <t xml:space="preserve">43455146-4592-45e0-b277-864173a529ec</t>
  </si>
  <si>
    <t xml:space="preserve">df9a9da8-0a95-41ca-9d03-82de3fcf872c</t>
  </si>
  <si>
    <t xml:space="preserve">{'logo_name': 'RU000A0B90N8.png', 'logo_base_color': '#0069b4', 'text_color': '#ffffff'}</t>
  </si>
  <si>
    <t xml:space="preserve">US42226A1079</t>
  </si>
  <si>
    <t xml:space="preserve">BBG000TYXCT9</t>
  </si>
  <si>
    <t xml:space="preserve">HQY</t>
  </si>
  <si>
    <t xml:space="preserve">HealthEquity Inc</t>
  </si>
  <si>
    <t xml:space="preserve">5df95134-bf55-4839-9a45-4afa541cbaf0</t>
  </si>
  <si>
    <t xml:space="preserve">3c0c420d-d70b-4d9e-a468-355c20a921a8</t>
  </si>
  <si>
    <t xml:space="preserve">6f1af3c6-87f0-4da8-a4ad-81b6d9af68a3</t>
  </si>
  <si>
    <t xml:space="preserve">{'logo_name': 'US42226A1079.png', 'logo_base_color': '#4D2981', 'text_color': '#ffffff'}</t>
  </si>
  <si>
    <t xml:space="preserve">US27579R1041</t>
  </si>
  <si>
    <t xml:space="preserve">BBG000CR20B1</t>
  </si>
  <si>
    <t xml:space="preserve">EWBC</t>
  </si>
  <si>
    <t xml:space="preserve">East West Ban</t>
  </si>
  <si>
    <t xml:space="preserve">d1dd7d36-53b7-4ab9-8e8e-ec7f3a731388</t>
  </si>
  <si>
    <t xml:space="preserve">01ea194c-3d10-4c91-95df-851785b8e4eb</t>
  </si>
  <si>
    <t xml:space="preserve">7667950d-e5c6-4da7-92db-dee40c40048a</t>
  </si>
  <si>
    <t xml:space="preserve">{'logo_name': 'US27579R1041.png', 'logo_base_color': '#000000', 'text_color': '#ffffff'}</t>
  </si>
  <si>
    <t xml:space="preserve">US3614481030</t>
  </si>
  <si>
    <t xml:space="preserve">BBG000BKGXQ4</t>
  </si>
  <si>
    <t xml:space="preserve">GATX</t>
  </si>
  <si>
    <t xml:space="preserve">GATX Corporation</t>
  </si>
  <si>
    <t xml:space="preserve">036e97fd-9680-4bfe-b26f-25c9453feb89</t>
  </si>
  <si>
    <t xml:space="preserve">f2dd16f6-568e-48dc-9b66-1affd65129a8</t>
  </si>
  <si>
    <t xml:space="preserve">a20b7661-f370-4477-a441-5997c6cfad44</t>
  </si>
  <si>
    <t xml:space="preserve">{'logo_name': 'US3614481030.png', 'logo_base_color': '#143B68', 'text_color': '#ffffff'}</t>
  </si>
  <si>
    <t xml:space="preserve">US10806X1028</t>
  </si>
  <si>
    <t xml:space="preserve">BBG00P9KDZK6</t>
  </si>
  <si>
    <t xml:space="preserve">BBIO</t>
  </si>
  <si>
    <t xml:space="preserve">Bridgebio Pharma</t>
  </si>
  <si>
    <t xml:space="preserve">f03a4e85-9950-4a63-a111-ecb254f195d5</t>
  </si>
  <si>
    <t xml:space="preserve">0bebc6c9-9bda-4c9f-a669-e659b1254404</t>
  </si>
  <si>
    <t xml:space="preserve">ea521902-5023-4144-8243-f51e249c4e2d</t>
  </si>
  <si>
    <t xml:space="preserve">{'logo_name': 'US10806X102.png', 'logo_base_color': '#000000', 'text_color': '#ffffff'}</t>
  </si>
  <si>
    <t xml:space="preserve">IE00BFY8C754</t>
  </si>
  <si>
    <t xml:space="preserve">BBG00MRHG523</t>
  </si>
  <si>
    <t xml:space="preserve">STE</t>
  </si>
  <si>
    <t xml:space="preserve">STERIS</t>
  </si>
  <si>
    <t xml:space="preserve">IE</t>
  </si>
  <si>
    <t xml:space="preserve">a8c17ae2-1b62-43a9-8132-a1df59fd61d1</t>
  </si>
  <si>
    <t xml:space="preserve">4b20c02e-7115-4ec6-9d41-de6546a2bb9d</t>
  </si>
  <si>
    <t xml:space="preserve">f78240a7-39f1-497b-88f9-afab4d6ee7b8</t>
  </si>
  <si>
    <t xml:space="preserve">{'logo_name': 'IE00BFY8C754.png', 'logo_base_color': '#000000', 'text_color': '#ffffff'}</t>
  </si>
  <si>
    <t xml:space="preserve">US4262811015</t>
  </si>
  <si>
    <t xml:space="preserve">BBG000BMH2Q7</t>
  </si>
  <si>
    <t xml:space="preserve">JKHY</t>
  </si>
  <si>
    <t xml:space="preserve">Jack Henry &amp; Associates Inc</t>
  </si>
  <si>
    <t xml:space="preserve">485aea0c-6583-43ae-92da-3689cc5368ce</t>
  </si>
  <si>
    <t xml:space="preserve">53a6a98d-3cc0-4647-9c4d-78f3bde26d50</t>
  </si>
  <si>
    <t xml:space="preserve">1ed88acb-1192-43ab-a6fd-3c6d2e7082bf</t>
  </si>
  <si>
    <t xml:space="preserve">{'logo_name': 'US4262811015.png', 'logo_base_color': '#004B85', 'text_color': '#ffffff'}</t>
  </si>
  <si>
    <t xml:space="preserve">US6177001095</t>
  </si>
  <si>
    <t xml:space="preserve">BBG000CGQ4F7</t>
  </si>
  <si>
    <t xml:space="preserve">MORN</t>
  </si>
  <si>
    <t xml:space="preserve">Morningstar</t>
  </si>
  <si>
    <t xml:space="preserve">e5a9bbc0-e95c-427b-a8ca-0e54db9c3f4a</t>
  </si>
  <si>
    <t xml:space="preserve">eef33ec5-cae2-46a0-ac70-c57e06da8501</t>
  </si>
  <si>
    <t xml:space="preserve">aaac2281-2123-447a-abfd-a0d3d115e9d3</t>
  </si>
  <si>
    <t xml:space="preserve">{'logo_name': 'US6177001095.png', 'logo_base_color': '#000000', 'text_color': '#ffffff'}</t>
  </si>
  <si>
    <t xml:space="preserve">US92047W1018</t>
  </si>
  <si>
    <t xml:space="preserve">BBG003DNHV56</t>
  </si>
  <si>
    <t xml:space="preserve">VVV</t>
  </si>
  <si>
    <t xml:space="preserve">Valvoline</t>
  </si>
  <si>
    <t xml:space="preserve">975a6031-a3db-42fc-a7a0-78b98f6cc125</t>
  </si>
  <si>
    <t xml:space="preserve">637b4615-3627-489f-adf5-f990f4460ed6</t>
  </si>
  <si>
    <t xml:space="preserve">587f12b7-af78-4a7e-b988-e80394565bf6</t>
  </si>
  <si>
    <t xml:space="preserve">{'logo_name': 'US92047W1018.png', 'logo_base_color': '#000000', 'text_color': '#ffffff'}</t>
  </si>
  <si>
    <t xml:space="preserve">US00166B1052</t>
  </si>
  <si>
    <t xml:space="preserve">BBG00VR8SDG8</t>
  </si>
  <si>
    <t xml:space="preserve">ALXO</t>
  </si>
  <si>
    <t xml:space="preserve">ALX Oncology Holdings Inc</t>
  </si>
  <si>
    <t xml:space="preserve">9c39705a-bd99-4912-9051-92be1bc4dbae</t>
  </si>
  <si>
    <t xml:space="preserve">fcd8e421-4e14-4fbf-8073-abd0c8623651</t>
  </si>
  <si>
    <t xml:space="preserve">3890d447-a29f-40d8-a969-a39b003e7164</t>
  </si>
  <si>
    <t xml:space="preserve">{'logo_name': 'US00166B105.png', 'logo_base_color': '#000000', 'text_color': '#ffffff'}</t>
  </si>
  <si>
    <t xml:space="preserve">US92338C1036</t>
  </si>
  <si>
    <t xml:space="preserve">BBG019Q32XJ9</t>
  </si>
  <si>
    <t xml:space="preserve">VLTO</t>
  </si>
  <si>
    <t xml:space="preserve">Veralto Corporation</t>
  </si>
  <si>
    <t xml:space="preserve">2df47252-1047-41cf-bce1-5c8fc5a1e8c2</t>
  </si>
  <si>
    <t xml:space="preserve">d160b81e-93eb-4fc9-b00b-092d07c7669a</t>
  </si>
  <si>
    <t xml:space="preserve">f98696bf-0d71-436a-81fb-6cc56582f84f</t>
  </si>
  <si>
    <t xml:space="preserve">{'logo_name': 'US92338C1036.png', 'logo_base_color': '#772A90', 'text_color': '#ffffff'}</t>
  </si>
  <si>
    <t xml:space="preserve">US05465C1009</t>
  </si>
  <si>
    <t xml:space="preserve">BBG000QPHD08</t>
  </si>
  <si>
    <t xml:space="preserve">AX</t>
  </si>
  <si>
    <t xml:space="preserve">Axos Financial Inc</t>
  </si>
  <si>
    <t xml:space="preserve">61efb81b-1e83-49ad-bda3-20c6fd587ee0</t>
  </si>
  <si>
    <t xml:space="preserve">db4f9f71-f321-40d4-b346-4d658d84c1da</t>
  </si>
  <si>
    <t xml:space="preserve">33be35c2-2340-435c-867e-67aa7e9859aa</t>
  </si>
  <si>
    <t xml:space="preserve">{'logo_name': 'US05465C1009.png', 'logo_base_color': '#000000', 'text_color': '#ffffff'}</t>
  </si>
  <si>
    <t xml:space="preserve">RU0009177281</t>
  </si>
  <si>
    <t xml:space="preserve">TCS009177281</t>
  </si>
  <si>
    <t xml:space="preserve">NOMPP</t>
  </si>
  <si>
    <t xml:space="preserve">Новошип - привилегированные акции</t>
  </si>
  <si>
    <t xml:space="preserve">7e58375b-01a1-4a98-850d-0f352eb078af</t>
  </si>
  <si>
    <t xml:space="preserve">a5b5c4ba-55d0-44c9-a101-15a054ad820d</t>
  </si>
  <si>
    <t xml:space="preserve">fa39112a-d229-47e9-825e-724dab7a6b06</t>
  </si>
  <si>
    <t xml:space="preserve">US4663671091</t>
  </si>
  <si>
    <t xml:space="preserve">BBG000GZYVY1</t>
  </si>
  <si>
    <t xml:space="preserve">JACK</t>
  </si>
  <si>
    <t xml:space="preserve">Jack in the Box</t>
  </si>
  <si>
    <t xml:space="preserve">83b033e1-b983-43fb-8cbf-2223bbfc986b</t>
  </si>
  <si>
    <t xml:space="preserve">71ee4b1b-98b6-42b6-8719-1aa8e1731095</t>
  </si>
  <si>
    <t xml:space="preserve">115291c4-7459-43fa-90c6-8089f212bcff</t>
  </si>
  <si>
    <t xml:space="preserve">{'logo_name': 'US4663671091.png', 'logo_base_color': '#000000', 'text_color': '#ffffff'}</t>
  </si>
  <si>
    <t xml:space="preserve">US4571871023</t>
  </si>
  <si>
    <t xml:space="preserve">BBG000BXPZB7</t>
  </si>
  <si>
    <t xml:space="preserve">Ingredion Inc</t>
  </si>
  <si>
    <t xml:space="preserve">0d96fc01-e777-44ab-a77e-b485236ee430</t>
  </si>
  <si>
    <t xml:space="preserve">280618b6-aaff-4474-8628-9404dcd3c753</t>
  </si>
  <si>
    <t xml:space="preserve">7c9c79ac-8c81-4ef9-b337-c59ddd33c33c</t>
  </si>
  <si>
    <t xml:space="preserve">{'logo_name': 'US4571871023.png', 'logo_base_color': '#000000', 'text_color': '#ffffff'}</t>
  </si>
  <si>
    <t xml:space="preserve">US92534K1079</t>
  </si>
  <si>
    <t xml:space="preserve">BBG000BGGXH3</t>
  </si>
  <si>
    <t xml:space="preserve">VTNR</t>
  </si>
  <si>
    <t xml:space="preserve">Vertex Energy, Inc.</t>
  </si>
  <si>
    <t xml:space="preserve">81e2e7cd-650c-4025-8597-fa886fba1892</t>
  </si>
  <si>
    <t xml:space="preserve">d85b5972-2fb5-42ec-bcde-83e6fe231ba6</t>
  </si>
  <si>
    <t xml:space="preserve">7acbc320-ff09-4faa-b03a-f0aec8acf3f4</t>
  </si>
  <si>
    <t xml:space="preserve">{'logo_name': 'US92534K1079.png', 'logo_base_color': '#000000', 'text_color': '#ffffff'}</t>
  </si>
  <si>
    <t xml:space="preserve">US3032501047</t>
  </si>
  <si>
    <t xml:space="preserve">BBG000DW76Y6</t>
  </si>
  <si>
    <t xml:space="preserve">FICO</t>
  </si>
  <si>
    <t xml:space="preserve">Fair Isaac Corp</t>
  </si>
  <si>
    <t xml:space="preserve">8df3a5cf-05ab-4940-ada8-28b81decec23</t>
  </si>
  <si>
    <t xml:space="preserve">fffdf5a9-30a5-4289-82c4-2bd18f3148b1</t>
  </si>
  <si>
    <t xml:space="preserve">5e8b7dc9-717d-4a2f-af2f-81ceb87d1f38</t>
  </si>
  <si>
    <t xml:space="preserve">{'logo_name': 'US3032501047.png', 'logo_base_color': '#000000', 'text_color': '#ffffff'}</t>
  </si>
  <si>
    <t xml:space="preserve">US52635N1037</t>
  </si>
  <si>
    <t xml:space="preserve">TCS2635N1037</t>
  </si>
  <si>
    <t xml:space="preserve">LENZ</t>
  </si>
  <si>
    <t xml:space="preserve">LENZ Therapeutics, Inc.</t>
  </si>
  <si>
    <t xml:space="preserve">97424147-4d95-4d4c-872a-774c24f205f8</t>
  </si>
  <si>
    <t xml:space="preserve">c43131b9-9fb5-4baa-a863-eab62ebcfa5f</t>
  </si>
  <si>
    <t xml:space="preserve">61767dcc-6ce8-437f-a404-3c3ae39247d1</t>
  </si>
  <si>
    <t xml:space="preserve">{'logo_name': 'US52635N1037.png', 'logo_base_color': '#000000', 'text_color': '#ffffff'}</t>
  </si>
  <si>
    <t xml:space="preserve">US8825081040</t>
  </si>
  <si>
    <t xml:space="preserve">BBG000BVV7G1</t>
  </si>
  <si>
    <t xml:space="preserve">TXN</t>
  </si>
  <si>
    <t xml:space="preserve">Texas Instruments</t>
  </si>
  <si>
    <t xml:space="preserve">b50a255d-ba51-4784-a11c-271384eecbc8</t>
  </si>
  <si>
    <t xml:space="preserve">06997c40-9fba-4a73-aa2d-df1ab7303a42</t>
  </si>
  <si>
    <t xml:space="preserve">263609b0-fdc7-4b91-bdda-748f615cf779</t>
  </si>
  <si>
    <t xml:space="preserve">{'logo_name': 'US8825081040.png', 'logo_base_color': '#FE0000', 'text_color': '#ffffff'}</t>
  </si>
  <si>
    <t xml:space="preserve">US19249H1032</t>
  </si>
  <si>
    <t xml:space="preserve">BBG0063N8V69</t>
  </si>
  <si>
    <t xml:space="preserve">CHRS</t>
  </si>
  <si>
    <t xml:space="preserve">Coherus Oncology</t>
  </si>
  <si>
    <t xml:space="preserve">690845f6-e0b9-496a-a4e9-0db5027ff884</t>
  </si>
  <si>
    <t xml:space="preserve">e265f115-788b-4983-b989-6e8a8eebc693</t>
  </si>
  <si>
    <t xml:space="preserve">1c7fd143-58e5-46f7-bd54-4501c7ea7503</t>
  </si>
  <si>
    <t xml:space="preserve">{'logo_name': 'US19249H1032new.png', 'logo_base_color': '#FFFFFF', 'text_color': '#000000'}</t>
  </si>
  <si>
    <t xml:space="preserve">US8064071025</t>
  </si>
  <si>
    <t xml:space="preserve">BBG000BNMMJ3</t>
  </si>
  <si>
    <t xml:space="preserve">HSIC</t>
  </si>
  <si>
    <t xml:space="preserve">Henry Schein</t>
  </si>
  <si>
    <t xml:space="preserve">d370686f-3538-4bf7-8876-76cc77729dd1</t>
  </si>
  <si>
    <t xml:space="preserve">01de694d-88f0-493b-a722-8fac5be57ece</t>
  </si>
  <si>
    <t xml:space="preserve">b71b02d8-937e-45fb-ae60-f5c5355d4e43</t>
  </si>
  <si>
    <t xml:space="preserve">{'logo_name': 'US8064071025.png', 'logo_base_color': '#0079BE', 'text_color': '#ffffff'}</t>
  </si>
  <si>
    <t xml:space="preserve">US70975L1070</t>
  </si>
  <si>
    <t xml:space="preserve">BBG001BP92V1</t>
  </si>
  <si>
    <t xml:space="preserve">PEN</t>
  </si>
  <si>
    <t xml:space="preserve">Penumbra Inc</t>
  </si>
  <si>
    <t xml:space="preserve">bbdb3b65-9926-4bea-95bb-4a8301d51035</t>
  </si>
  <si>
    <t xml:space="preserve">f6b48b75-e105-446c-9f4b-b3fb9b74844f</t>
  </si>
  <si>
    <t xml:space="preserve">0c2305a7-e53a-4f22-9806-6c84e585880c</t>
  </si>
  <si>
    <t xml:space="preserve">{'logo_name': 'US70975L1070.png', 'logo_base_color': '#B6121B', 'text_color': '#ffffff'}</t>
  </si>
  <si>
    <t xml:space="preserve">US4595061015</t>
  </si>
  <si>
    <t xml:space="preserve">BBG000BLSL58</t>
  </si>
  <si>
    <t xml:space="preserve">IFF</t>
  </si>
  <si>
    <t xml:space="preserve">International Flavors &amp; Fragrances</t>
  </si>
  <si>
    <t xml:space="preserve">aeb9107a-a546-4c10-8840-1eac174ea837</t>
  </si>
  <si>
    <t xml:space="preserve">7874c6c1-fb30-4b08-aeda-86c736382221</t>
  </si>
  <si>
    <t xml:space="preserve">cb6f71ab-a230-40ee-b5ba-2b82114eb8b2</t>
  </si>
  <si>
    <t xml:space="preserve">{'logo_name': 'US4595061015.png', 'logo_base_color': '#000000', 'text_color': '#ffffff'}</t>
  </si>
  <si>
    <t xml:space="preserve">US5534981064</t>
  </si>
  <si>
    <t xml:space="preserve">BBG000BPDXF8</t>
  </si>
  <si>
    <t xml:space="preserve">MSA</t>
  </si>
  <si>
    <t xml:space="preserve">MSA Safety</t>
  </si>
  <si>
    <t xml:space="preserve">706ebf28-dd94-4af5-9da0-fa94331f5bbd</t>
  </si>
  <si>
    <t xml:space="preserve">c5c2da1d-137c-4bed-8ede-5b01f43a941d</t>
  </si>
  <si>
    <t xml:space="preserve">be45d1c9-b446-4d69-b911-d7fd29971bda</t>
  </si>
  <si>
    <t xml:space="preserve">{'logo_name': 'US5534981064.png', 'logo_base_color': '#000000', 'text_color': '#ffffff'}</t>
  </si>
  <si>
    <t xml:space="preserve">US7443201022</t>
  </si>
  <si>
    <t xml:space="preserve">BBG000HCJMF9</t>
  </si>
  <si>
    <t xml:space="preserve">PRU</t>
  </si>
  <si>
    <t xml:space="preserve">Prudential Financial</t>
  </si>
  <si>
    <t xml:space="preserve">25908b26-b5a6-4679-abab-dce970b1e303</t>
  </si>
  <si>
    <t xml:space="preserve">e6b78344-095c-436c-9e48-e6c46e4e2ad3</t>
  </si>
  <si>
    <t xml:space="preserve">4f9f1a73-8315-4e87-bd97-d98d1523a8be</t>
  </si>
  <si>
    <t xml:space="preserve">{'logo_name': 'US7443201022.png', 'logo_base_color': '#06639E', 'text_color': '#ffffff'}</t>
  </si>
  <si>
    <t xml:space="preserve">US4228061093</t>
  </si>
  <si>
    <t xml:space="preserve">BBG000BL16Q7</t>
  </si>
  <si>
    <t xml:space="preserve">HEI</t>
  </si>
  <si>
    <t xml:space="preserve">HEICO</t>
  </si>
  <si>
    <t xml:space="preserve">c4a9d0c3-025c-43a8-9881-26490ae5dd78</t>
  </si>
  <si>
    <t xml:space="preserve">5f8067e9-695e-4475-ad2d-95d369e161bf</t>
  </si>
  <si>
    <t xml:space="preserve">f09e9ec8-d78b-41cb-8a84-4b8af01f574e</t>
  </si>
  <si>
    <t xml:space="preserve">{'logo_name': 'US4228061093.png', 'logo_base_color': '#000000', 'text_color': '#ffffff'}</t>
  </si>
  <si>
    <t xml:space="preserve">US9113631090</t>
  </si>
  <si>
    <t xml:space="preserve">BBG000BXMFC3</t>
  </si>
  <si>
    <t xml:space="preserve">URI</t>
  </si>
  <si>
    <t xml:space="preserve">United Rentals</t>
  </si>
  <si>
    <t xml:space="preserve">0d09103e-4676-4805-9028-6fecda547bc9</t>
  </si>
  <si>
    <t xml:space="preserve">ce72a60d-6d57-4a35-b991-04ec08d0d079</t>
  </si>
  <si>
    <t xml:space="preserve">339fd675-175e-4c09-a0e7-2b8e913b4a72</t>
  </si>
  <si>
    <t xml:space="preserve">{'logo_name': 'US9113631090.png', 'logo_base_color': '#000000', 'text_color': '#ffffff'}</t>
  </si>
  <si>
    <t xml:space="preserve">CH0048265513</t>
  </si>
  <si>
    <t xml:space="preserve">BBG000BH5LT6</t>
  </si>
  <si>
    <t xml:space="preserve">RIG</t>
  </si>
  <si>
    <t xml:space="preserve">Transocean</t>
  </si>
  <si>
    <t xml:space="preserve">9ceec7e3-bd2e-49ee-8561-a6a80537981f</t>
  </si>
  <si>
    <t xml:space="preserve">ed5ca332-f1b2-4d47-b952-1d66be1a5b5b</t>
  </si>
  <si>
    <t xml:space="preserve">f95c2675-1ceb-4718-898b-0d4bd86639fb</t>
  </si>
  <si>
    <t xml:space="preserve">{'logo_name': 'CH0048265513.png', 'logo_base_color': '#2B568B', 'text_color': '#ffffff'}</t>
  </si>
  <si>
    <t xml:space="preserve">US0234361089</t>
  </si>
  <si>
    <t xml:space="preserve">BBG000B9ZV28</t>
  </si>
  <si>
    <t xml:space="preserve">AMED</t>
  </si>
  <si>
    <t xml:space="preserve">Amedisys Inc</t>
  </si>
  <si>
    <t xml:space="preserve">e09b9823-5cbd-4c0e-8ae6-07ca94780140</t>
  </si>
  <si>
    <t xml:space="preserve">d27d7057-f969-40ff-b224-6b2916856d0f</t>
  </si>
  <si>
    <t xml:space="preserve">8bbbe8c1-b2db-421b-8745-9365b9ab7853</t>
  </si>
  <si>
    <t xml:space="preserve">{'logo_name': 'US0234361089.png', 'logo_base_color': '#7AAA6C', 'text_color': '#ffffff'}</t>
  </si>
  <si>
    <t xml:space="preserve">US21037T1097</t>
  </si>
  <si>
    <t xml:space="preserve">BBG014KFRNP7</t>
  </si>
  <si>
    <t xml:space="preserve">CEG</t>
  </si>
  <si>
    <t xml:space="preserve">Constellation Energy</t>
  </si>
  <si>
    <t xml:space="preserve">5e4e93be-ec3b-4dc1-9004-691f2bbf22b9</t>
  </si>
  <si>
    <t xml:space="preserve">0312dba8-3349-4da2-9d89-542e4772ae81</t>
  </si>
  <si>
    <t xml:space="preserve">311e85e0-eac7-429c-b27b-d783787f71ff</t>
  </si>
  <si>
    <t xml:space="preserve">{'logo_name': 'US21037T1097.png', 'logo_base_color': '#000000', 'text_color': '#ffffff'}</t>
  </si>
  <si>
    <t xml:space="preserve">US3167731005</t>
  </si>
  <si>
    <t xml:space="preserve">BBG000BJL3N0</t>
  </si>
  <si>
    <t xml:space="preserve">FITB</t>
  </si>
  <si>
    <t xml:space="preserve">Fifth Third Bancorp</t>
  </si>
  <si>
    <t xml:space="preserve">ee5b6129-78aa-4941-bf19-ed46821551e0</t>
  </si>
  <si>
    <t xml:space="preserve">fda5d9f3-e11d-439a-b4de-1cbcb198d4b8</t>
  </si>
  <si>
    <t xml:space="preserve">92028c0c-aa67-4f25-ad17-87faa97c371e</t>
  </si>
  <si>
    <t xml:space="preserve">{'logo_name': 'US3167731005.png', 'logo_base_color': '#1C4094', 'text_color': '#ffffff'}</t>
  </si>
  <si>
    <t xml:space="preserve">US0567521085</t>
  </si>
  <si>
    <t xml:space="preserve">BBG000QXWHD1</t>
  </si>
  <si>
    <t xml:space="preserve">BIDU</t>
  </si>
  <si>
    <t xml:space="preserve">Baidu</t>
  </si>
  <si>
    <t xml:space="preserve">8.0 usd</t>
  </si>
  <si>
    <t xml:space="preserve">b09c2b51-9402-4ad0-8b18-1db0eb8a86bb</t>
  </si>
  <si>
    <t xml:space="preserve">53fdfd2a-8b7d-4154-9717-e6405a54b9a3</t>
  </si>
  <si>
    <t xml:space="preserve">e4e537c2-165a-481e-b6e1-43666fa1524f</t>
  </si>
  <si>
    <t xml:space="preserve">{'logo_name': 'US0567521085.png', 'logo_base_color': '#2319dc', 'text_color': '#ffffff'}</t>
  </si>
  <si>
    <t xml:space="preserve">US2296631094</t>
  </si>
  <si>
    <t xml:space="preserve">BBG000HF28Q9</t>
  </si>
  <si>
    <t xml:space="preserve">CUBE</t>
  </si>
  <si>
    <t xml:space="preserve">CubeSmart REIT</t>
  </si>
  <si>
    <t xml:space="preserve">b4db40ea-c397-4f8a-b3f6-fcb5892b30e8</t>
  </si>
  <si>
    <t xml:space="preserve">d0049862-d60f-4ecc-a653-f328c99d04c3</t>
  </si>
  <si>
    <t xml:space="preserve">54c24302-87b9-4359-972a-4ba140c764a6</t>
  </si>
  <si>
    <t xml:space="preserve">{'logo_name': 'US2296631094.png', 'logo_base_color': '#000000', 'text_color': '#ffffff'}</t>
  </si>
  <si>
    <t xml:space="preserve">US98421M1062</t>
  </si>
  <si>
    <t xml:space="preserve">BBG00NNG2ZJ8</t>
  </si>
  <si>
    <t xml:space="preserve">XRX</t>
  </si>
  <si>
    <t xml:space="preserve">Xerox</t>
  </si>
  <si>
    <t xml:space="preserve">6b9a0b95-e46e-4831-b65b-143b27799bbb</t>
  </si>
  <si>
    <t xml:space="preserve">1fbbfbf7-cb4d-4d95-a8d9-3ac7765e7a78</t>
  </si>
  <si>
    <t xml:space="preserve">4a9e13d3-a6ec-42a7-8627-f893cb467126</t>
  </si>
  <si>
    <t xml:space="preserve">{'logo_name': 'US9841211033.png', 'logo_base_color': '#D72732', 'text_color': '#ffffff'}</t>
  </si>
  <si>
    <t xml:space="preserve">BBG004731489</t>
  </si>
  <si>
    <t xml:space="preserve">0.210700000</t>
  </si>
  <si>
    <t xml:space="preserve">Норильский никель</t>
  </si>
  <si>
    <t xml:space="preserve">509edd0c-129c-4ee2-934d-7f6246126da1</t>
  </si>
  <si>
    <t xml:space="preserve">8dfc66ef-bd19-4cbc-91b6-22ab581d7dae</t>
  </si>
  <si>
    <t xml:space="preserve">ba7b5a1b-8515-4134-8c26-b69a2372fe82</t>
  </si>
  <si>
    <t xml:space="preserve">{'logo_name': 'nornikel.png', 'logo_base_color': '#2c499a', 'text_color': '#ffffff'}</t>
  </si>
  <si>
    <t xml:space="preserve">CA4969024047</t>
  </si>
  <si>
    <t xml:space="preserve">BBG000BB2DM7</t>
  </si>
  <si>
    <t xml:space="preserve">KGC</t>
  </si>
  <si>
    <t xml:space="preserve">Kinross Gold</t>
  </si>
  <si>
    <t xml:space="preserve">caf30a25-dd17-45f4-b01b-8a4bb165e4f2</t>
  </si>
  <si>
    <t xml:space="preserve">894d60e7-1ff0-4d5a-abd1-30e7c89c867f</t>
  </si>
  <si>
    <t xml:space="preserve">09f2478a-a38a-4f41-a7e5-16940a99dc9d</t>
  </si>
  <si>
    <t xml:space="preserve">{'logo_name': 'CA4969024047.png', 'logo_base_color': '#000000', 'text_color': '#ffffff'}</t>
  </si>
  <si>
    <t xml:space="preserve">US03071H1005</t>
  </si>
  <si>
    <t xml:space="preserve">BBG000Q0JJQ0</t>
  </si>
  <si>
    <t xml:space="preserve">AMSF</t>
  </si>
  <si>
    <t xml:space="preserve">AMERISAFE, Inc.</t>
  </si>
  <si>
    <t xml:space="preserve">5fd6b94d-60c4-467b-b92c-1a469b8d8d1c</t>
  </si>
  <si>
    <t xml:space="preserve">8a3a7855-328a-413a-a8c6-0e14721ccb1d</t>
  </si>
  <si>
    <t xml:space="preserve">dd66983d-d92e-4c3a-9452-4c097d64191a</t>
  </si>
  <si>
    <t xml:space="preserve">{'logo_name': 'US03071H1005.png', 'logo_base_color': '#00804F', 'text_color': '#ffffff'}</t>
  </si>
  <si>
    <t xml:space="preserve">US5951121038</t>
  </si>
  <si>
    <t xml:space="preserve">BBG000C5Z1S3</t>
  </si>
  <si>
    <t xml:space="preserve">MU</t>
  </si>
  <si>
    <t xml:space="preserve">Micron Technology</t>
  </si>
  <si>
    <t xml:space="preserve">084be5cb-d603-4ef7-929b-655ee270dd26</t>
  </si>
  <si>
    <t xml:space="preserve">83814c0a-abd3-4b49-907f-2cf8f75c8b3a</t>
  </si>
  <si>
    <t xml:space="preserve">f2f5ce01-ff56-4ba2-b342-1a931defd612</t>
  </si>
  <si>
    <t xml:space="preserve">{'logo_name': 'US5951121038.png', 'logo_base_color': '#104076', 'text_color': '#ffffff'}</t>
  </si>
  <si>
    <t xml:space="preserve">US88023U1016</t>
  </si>
  <si>
    <t xml:space="preserve">TCS5023U1016</t>
  </si>
  <si>
    <t xml:space="preserve">SGI</t>
  </si>
  <si>
    <t xml:space="preserve">Somnigroup International Inc.</t>
  </si>
  <si>
    <t xml:space="preserve">f9959456-d36a-4b2d-8585-8b37b174063b</t>
  </si>
  <si>
    <t xml:space="preserve">c5d52334-7d59-4b32-9772-dad23b7e648b</t>
  </si>
  <si>
    <t xml:space="preserve">212fc316-255a-424f-a849-209e0d3d8442</t>
  </si>
  <si>
    <t xml:space="preserve">{'logo_name': 'US88023U1016.png', 'logo_base_color': '#000000', 'text_color': '#ffffff'}</t>
  </si>
  <si>
    <t xml:space="preserve">US7802593050</t>
  </si>
  <si>
    <t xml:space="preserve">BBG0147BN6G2</t>
  </si>
  <si>
    <t xml:space="preserve">SHEL</t>
  </si>
  <si>
    <t xml:space="preserve">Shell АДР</t>
  </si>
  <si>
    <t xml:space="preserve">49960b88-6eae-4abe-830d-a32713e771f0</t>
  </si>
  <si>
    <t xml:space="preserve">a6897ded-6f0d-4b08-85ea-0b0525b36411</t>
  </si>
  <si>
    <t xml:space="preserve">cfe209cc-002e-4ed9-b373-bc876388ab11</t>
  </si>
  <si>
    <t xml:space="preserve">{'logo_name': 'Shell.png', 'logo_base_color': '#ffcc00', 'text_color': '#000000'}</t>
  </si>
  <si>
    <t xml:space="preserve">US0640581007</t>
  </si>
  <si>
    <t xml:space="preserve">BBG000BD8PN9</t>
  </si>
  <si>
    <t xml:space="preserve">BK</t>
  </si>
  <si>
    <t xml:space="preserve">Bank of New York Mellon</t>
  </si>
  <si>
    <t xml:space="preserve">34028f2d-6ffa-425c-9daf-c676de60ea95</t>
  </si>
  <si>
    <t xml:space="preserve">13ed1024-bb4e-43e1-b12d-a7a8d3fdca77</t>
  </si>
  <si>
    <t xml:space="preserve">ab7e3153-8819-46f0-996d-1ef8b20086cb</t>
  </si>
  <si>
    <t xml:space="preserve">{'logo_name': 'US0640581007.png', 'logo_base_color': '#000000', 'text_color': '#ffffff'}</t>
  </si>
  <si>
    <t xml:space="preserve">US1156372096</t>
  </si>
  <si>
    <t xml:space="preserve">BBG000BD2NY8</t>
  </si>
  <si>
    <t xml:space="preserve">BF.B</t>
  </si>
  <si>
    <t xml:space="preserve">Brown-Forman</t>
  </si>
  <si>
    <t xml:space="preserve">67063da6-d97e-446c-93a6-9ce8cf40fad3</t>
  </si>
  <si>
    <t xml:space="preserve">d08d74e1-5068-4b5f-be8d-14532bc7e720</t>
  </si>
  <si>
    <t xml:space="preserve">dac34afd-0f2a-405e-a871-7696c5f63374</t>
  </si>
  <si>
    <t xml:space="preserve">{'logo_name': 'US1156372096.png', 'logo_base_color': '#A3620A', 'text_color': '#ffffff'}</t>
  </si>
  <si>
    <t xml:space="preserve">US50187T1060</t>
  </si>
  <si>
    <t xml:space="preserve">BBG0056655S1</t>
  </si>
  <si>
    <t xml:space="preserve">LGIH</t>
  </si>
  <si>
    <t xml:space="preserve">LGI Homes Inc</t>
  </si>
  <si>
    <t xml:space="preserve">025fcc3e-21a2-4287-ba99-7d3b546a864b</t>
  </si>
  <si>
    <t xml:space="preserve">96639633-2d8a-49d9-8343-76d6ef6d8af4</t>
  </si>
  <si>
    <t xml:space="preserve">88b8e9de-0160-4ee3-ae99-a084d27dd199</t>
  </si>
  <si>
    <t xml:space="preserve">{'logo_name': 'US50187T1060.png', 'logo_base_color': '#383639', 'text_color': '#ffffff'}</t>
  </si>
  <si>
    <t xml:space="preserve">US5770961002</t>
  </si>
  <si>
    <t xml:space="preserve">BBG00XS0FV56</t>
  </si>
  <si>
    <t xml:space="preserve">MTTR</t>
  </si>
  <si>
    <t xml:space="preserve">Matterport</t>
  </si>
  <si>
    <t xml:space="preserve">b1bd2d64-8147-460c-8cd7-41c741841eba</t>
  </si>
  <si>
    <t xml:space="preserve">b9a3ec41-0b65-4b6a-9c63-540b69810005</t>
  </si>
  <si>
    <t xml:space="preserve">a88f2fe9-932a-42a4-83e4-7d8606166870</t>
  </si>
  <si>
    <t xml:space="preserve">{'logo_name': 'US5770961002.png', 'logo_base_color': '#000000', 'text_color': '#ffffff'}</t>
  </si>
  <si>
    <t xml:space="preserve">BMG3223R1088</t>
  </si>
  <si>
    <t xml:space="preserve">TCS0223R1088</t>
  </si>
  <si>
    <t xml:space="preserve">EG</t>
  </si>
  <si>
    <t xml:space="preserve">Everest Group</t>
  </si>
  <si>
    <t xml:space="preserve">54325edb-1463-430a-8c70-5287bc5df866</t>
  </si>
  <si>
    <t xml:space="preserve">183b34d8-c9f6-4b41-b81a-d49b335d09de</t>
  </si>
  <si>
    <t xml:space="preserve">b64012fd-cbda-46c3-941b-1a3f50c9d34b</t>
  </si>
  <si>
    <t xml:space="preserve">{'logo_name': 'BMG3223R1088new.png', 'logo_base_color': '#000000', 'text_color': '#ffffff'}</t>
  </si>
  <si>
    <t xml:space="preserve">US0937121079</t>
  </si>
  <si>
    <t xml:space="preserve">BBG000N7KBZ3</t>
  </si>
  <si>
    <t xml:space="preserve">BE</t>
  </si>
  <si>
    <t xml:space="preserve">Bloom Energy</t>
  </si>
  <si>
    <t xml:space="preserve">547b07b1-d739-4df8-9cdf-295f681d84a4</t>
  </si>
  <si>
    <t xml:space="preserve">13eae5fb-ae08-4755-9631-4bcdea66cb3e</t>
  </si>
  <si>
    <t xml:space="preserve">4e64c32f-effa-443f-abd6-25392d98678c</t>
  </si>
  <si>
    <t xml:space="preserve">{'logo_name': 'US0937121079.png', 'logo_base_color': '#45555F', 'text_color': '#ffffff'}</t>
  </si>
  <si>
    <t xml:space="preserve">US0605051046</t>
  </si>
  <si>
    <t xml:space="preserve">BBG000BCTLF6</t>
  </si>
  <si>
    <t xml:space="preserve">BAC</t>
  </si>
  <si>
    <t xml:space="preserve">Bank of America Corp</t>
  </si>
  <si>
    <t xml:space="preserve">8b9f2548-d46a-47ed-9f24-c52502ac26fc</t>
  </si>
  <si>
    <t xml:space="preserve">266397a4-3901-4a21-9f4f-23cfcd1cedb6</t>
  </si>
  <si>
    <t xml:space="preserve">cb5dc98b-d3ce-4108-be6c-5737470c3239</t>
  </si>
  <si>
    <t xml:space="preserve">{'logo_name': 'US0605051046.png', 'logo_base_color': '#dc1431', 'text_color': '#ffffff'}</t>
  </si>
  <si>
    <t xml:space="preserve">US52603B1070</t>
  </si>
  <si>
    <t xml:space="preserve">BBG000TVRB50</t>
  </si>
  <si>
    <t xml:space="preserve">TREE</t>
  </si>
  <si>
    <t xml:space="preserve">LendingTree Inc</t>
  </si>
  <si>
    <t xml:space="preserve">2fcbd213-f9cd-46b7-9f01-283f21cd937a</t>
  </si>
  <si>
    <t xml:space="preserve">d0b7e338-921a-4df7-b5c9-ce0be261af3b</t>
  </si>
  <si>
    <t xml:space="preserve">524665e8-dca0-4f55-8abb-320c5d833664</t>
  </si>
  <si>
    <t xml:space="preserve">{'logo_name': 'US52603B1070.png', 'logo_base_color': '#7AC141', 'text_color': '#ffffff'}</t>
  </si>
  <si>
    <t xml:space="preserve">US92826C8394</t>
  </si>
  <si>
    <t xml:space="preserve">BBG000PSKYX7</t>
  </si>
  <si>
    <t xml:space="preserve">V</t>
  </si>
  <si>
    <t xml:space="preserve">Visa</t>
  </si>
  <si>
    <t xml:space="preserve">0054309c-8c00-430e-879f-0c128e6b9802</t>
  </si>
  <si>
    <t xml:space="preserve">232b233d-2e02-4a8f-b926-7cf35f53dd44</t>
  </si>
  <si>
    <t xml:space="preserve">7ac65dd7-2c63-4eb4-859f-5d4fb5237f7a</t>
  </si>
  <si>
    <t xml:space="preserve">{'logo_name': 'US92826C8394.png', 'logo_base_color': '#1b2270', 'text_color': '#ffffff'}</t>
  </si>
  <si>
    <t xml:space="preserve">US6687711084</t>
  </si>
  <si>
    <t xml:space="preserve">BBG000BH2JM1</t>
  </si>
  <si>
    <t xml:space="preserve">GEN</t>
  </si>
  <si>
    <t xml:space="preserve">Gen Digital</t>
  </si>
  <si>
    <t xml:space="preserve">6393e5ac-5608-4b67-adcd-021623ea609b</t>
  </si>
  <si>
    <t xml:space="preserve">f87e5103-2e01-410a-ba53-39771c5a612a</t>
  </si>
  <si>
    <t xml:space="preserve">79b55576-d1ba-4d8a-99ba-f098df4e1ace</t>
  </si>
  <si>
    <t xml:space="preserve">{'logo_name': 'GenDigital.png', 'logo_base_color': '#0200f8', 'text_color': '#ffffff'}</t>
  </si>
  <si>
    <t xml:space="preserve">US3715321028</t>
  </si>
  <si>
    <t xml:space="preserve">BBG000BK5S78</t>
  </si>
  <si>
    <t xml:space="preserve">GCO</t>
  </si>
  <si>
    <t xml:space="preserve">Genesco Inc</t>
  </si>
  <si>
    <t xml:space="preserve">9cebca20-94ce-4678-aea4-46365b1444a7</t>
  </si>
  <si>
    <t xml:space="preserve">116deb0e-7d01-4ffb-8459-dc9ccd6cbdec</t>
  </si>
  <si>
    <t xml:space="preserve">80757860-08a5-4b73-ba76-390baa8df394</t>
  </si>
  <si>
    <t xml:space="preserve">{'logo_name': 'US3715321028.png', 'logo_base_color': '#21315D', 'text_color': '#ffffff'}</t>
  </si>
  <si>
    <t xml:space="preserve">US30212W1009</t>
  </si>
  <si>
    <t xml:space="preserve">BBG001DCTG63</t>
  </si>
  <si>
    <t xml:space="preserve">EXPI</t>
  </si>
  <si>
    <t xml:space="preserve">eXp World Holdings</t>
  </si>
  <si>
    <t xml:space="preserve">da30d333-cbd8-4990-ae93-a7ce3c27f7a2</t>
  </si>
  <si>
    <t xml:space="preserve">1ac95d34-3782-4b07-9c22-eec7ddaddddb</t>
  </si>
  <si>
    <t xml:space="preserve">3b6bbb78-7b8f-48af-9adb-231df39a8714</t>
  </si>
  <si>
    <t xml:space="preserve">{'logo_name': 'US30212W1009.png', 'logo_base_color': '#000000', 'text_color': '#ffffff'}</t>
  </si>
  <si>
    <t xml:space="preserve">US2298991090</t>
  </si>
  <si>
    <t xml:space="preserve">BBG000C2PL98</t>
  </si>
  <si>
    <t xml:space="preserve">CFR</t>
  </si>
  <si>
    <t xml:space="preserve">Cullen/Frost Bankers</t>
  </si>
  <si>
    <t xml:space="preserve">c7db4410-ae26-4d85-adaa-0da9b396c8c7</t>
  </si>
  <si>
    <t xml:space="preserve">afdee4c6-faed-4243-a5e8-e9fdbc64372e</t>
  </si>
  <si>
    <t xml:space="preserve">9af873a8-e3ae-4061-8c1d-de84f35b5e93</t>
  </si>
  <si>
    <t xml:space="preserve">{'logo_name': 'US2298991090.png', 'logo_base_color': '#000000', 'text_color': '#ffffff'}</t>
  </si>
  <si>
    <t xml:space="preserve">US04247X1028</t>
  </si>
  <si>
    <t xml:space="preserve">BBG000DW4LB1</t>
  </si>
  <si>
    <t xml:space="preserve">AWI</t>
  </si>
  <si>
    <t xml:space="preserve">Armstrong World Industries Inc</t>
  </si>
  <si>
    <t xml:space="preserve">3e8c14fa-f2cd-4479-b357-63335e48a18b</t>
  </si>
  <si>
    <t xml:space="preserve">400f6524-9d51-476b-bd81-d7c82f00124c</t>
  </si>
  <si>
    <t xml:space="preserve">0665b750-ded4-41fc-9bbf-fed86e9354ee</t>
  </si>
  <si>
    <t xml:space="preserve">{'logo_name': 'US04247X1028.png', 'logo_base_color': '#000000', 'text_color': '#ffffff'}</t>
  </si>
  <si>
    <t xml:space="preserve">BMG7496G1033</t>
  </si>
  <si>
    <t xml:space="preserve">BBG000BFVZ83</t>
  </si>
  <si>
    <t xml:space="preserve">RNR</t>
  </si>
  <si>
    <t xml:space="preserve">RenaissanceRe Holdings</t>
  </si>
  <si>
    <t xml:space="preserve">46b546ec-d031-4953-b2c5-9a0c432e34bb</t>
  </si>
  <si>
    <t xml:space="preserve">11ff2951-f01c-457f-8434-ecf6b3eb9b75</t>
  </si>
  <si>
    <t xml:space="preserve">477eb6a8-a2e0-43f3-b013-ced79834d108</t>
  </si>
  <si>
    <t xml:space="preserve">{'logo_name': 'BMG7496G1033.png', 'logo_base_color': '#000000', 'text_color': '#ffffff'}</t>
  </si>
  <si>
    <t xml:space="preserve">US55354G1004</t>
  </si>
  <si>
    <t xml:space="preserve">BBG000RTDY25</t>
  </si>
  <si>
    <t xml:space="preserve">MSCI</t>
  </si>
  <si>
    <t xml:space="preserve">MSCI Inc</t>
  </si>
  <si>
    <t xml:space="preserve">4e7f76f8-572b-4581-b029-56d4d450f5f5</t>
  </si>
  <si>
    <t xml:space="preserve">2665256b-caba-4d62-bcff-58143fbe9086</t>
  </si>
  <si>
    <t xml:space="preserve">7ae514d2-0559-42c5-a22d-709e8ea5d9fe</t>
  </si>
  <si>
    <t xml:space="preserve">{'logo_name': 'US55354G1004.png', 'logo_base_color': '#37617A', 'text_color': '#ffffff'}</t>
  </si>
  <si>
    <t xml:space="preserve">US1167941087</t>
  </si>
  <si>
    <t xml:space="preserve">BBG000CL1FG7</t>
  </si>
  <si>
    <t xml:space="preserve">BRKR</t>
  </si>
  <si>
    <t xml:space="preserve">Bruker Corp</t>
  </si>
  <si>
    <t xml:space="preserve">68fd5ee0-a05b-42a7-b05b-b0bfafef4c57</t>
  </si>
  <si>
    <t xml:space="preserve">25ddc591-5e1a-43cc-9d7c-f42507bfc601</t>
  </si>
  <si>
    <t xml:space="preserve">518d5ce5-75f7-4f04-9943-00e5d23a316d</t>
  </si>
  <si>
    <t xml:space="preserve">{'logo_name': 'US1167941087.png', 'logo_base_color': '#485F6E', 'text_color': '#ffffff'}</t>
  </si>
  <si>
    <t xml:space="preserve">BBG004S686W0</t>
  </si>
  <si>
    <t xml:space="preserve">0.228100000</t>
  </si>
  <si>
    <t xml:space="preserve">Юнипро</t>
  </si>
  <si>
    <t xml:space="preserve">664921c5-b552-47a6-9ced-8735a3c6ca8a</t>
  </si>
  <si>
    <t xml:space="preserve">c94a2fbe-e0a5-46ea-9be7-d0add68375c9</t>
  </si>
  <si>
    <t xml:space="preserve">c99b9966-e777-42a1-9caf-bf22842a2490</t>
  </si>
  <si>
    <t xml:space="preserve">{'logo_name': 'Unipro.png', 'logo_base_color': '#0079e0', 'text_color': '#ffffff'}</t>
  </si>
  <si>
    <t xml:space="preserve">US9507551086</t>
  </si>
  <si>
    <t xml:space="preserve">BBG000BWPP85</t>
  </si>
  <si>
    <t xml:space="preserve">WERN</t>
  </si>
  <si>
    <t xml:space="preserve">Werner Enterprises Inc</t>
  </si>
  <si>
    <t xml:space="preserve">78775579-f51a-4be5-a36b-0203de8f2747</t>
  </si>
  <si>
    <t xml:space="preserve">b3b9a18e-9f90-4571-905c-90f6b1546f45</t>
  </si>
  <si>
    <t xml:space="preserve">d309c514-7ad5-4058-975d-cf267a74aab8</t>
  </si>
  <si>
    <t xml:space="preserve">{'logo_name': 'US9507551086.png', 'logo_base_color': '#164A7C', 'text_color': '#ffffff'}</t>
  </si>
  <si>
    <t xml:space="preserve">CA1360691010</t>
  </si>
  <si>
    <t xml:space="preserve">BBG000FKTHQ1</t>
  </si>
  <si>
    <t xml:space="preserve">CM</t>
  </si>
  <si>
    <t xml:space="preserve">Canadian Imperial Bank of Commerce</t>
  </si>
  <si>
    <t xml:space="preserve">71006e1a-1c3b-4afd-8b77-bf1c7075bd3b</t>
  </si>
  <si>
    <t xml:space="preserve">3dacbb87-69d6-4a1e-a7a6-7ba9e4ac1901</t>
  </si>
  <si>
    <t xml:space="preserve">0c1dac6b-c1ec-4fa3-8675-27a34d018ab4</t>
  </si>
  <si>
    <t xml:space="preserve">{'logo_name': 'CA1360691010.png', 'logo_base_color': '#000000', 'text_color': '#ffffff'}</t>
  </si>
  <si>
    <t xml:space="preserve">US9290421091</t>
  </si>
  <si>
    <t xml:space="preserve">BBG000BWHD54</t>
  </si>
  <si>
    <t xml:space="preserve">VNO</t>
  </si>
  <si>
    <t xml:space="preserve">Vornado REIT</t>
  </si>
  <si>
    <t xml:space="preserve">0.40000000 usd</t>
  </si>
  <si>
    <t xml:space="preserve">11e9f5ae-e34b-4ed2-bf62-22f38f916986</t>
  </si>
  <si>
    <t xml:space="preserve">896c0ffb-a140-431d-92de-711c5b8df68c</t>
  </si>
  <si>
    <t xml:space="preserve">467cb7df-b5bb-4f4a-b832-d0bcd96042b4</t>
  </si>
  <si>
    <t xml:space="preserve">{'logo_name': 'US9290421091.png', 'logo_base_color': '#205898', 'text_color': '#ffffff'}</t>
  </si>
  <si>
    <t xml:space="preserve">US9699041011</t>
  </si>
  <si>
    <t xml:space="preserve">BBG000FSMWC3</t>
  </si>
  <si>
    <t xml:space="preserve">WSM</t>
  </si>
  <si>
    <t xml:space="preserve">Williams-Sonoma Inc</t>
  </si>
  <si>
    <t xml:space="preserve">5a334f63-0eaf-48ba-8101-55a8202c22c6</t>
  </si>
  <si>
    <t xml:space="preserve">fd86e852-d3c8-4ed4-89d0-0d02de62dc49</t>
  </si>
  <si>
    <t xml:space="preserve">913b5a7e-e42e-47d8-bfd2-adeff6efceaa</t>
  </si>
  <si>
    <t xml:space="preserve">{'logo_name': 'US9699041011.png', 'logo_base_color': '#000000', 'text_color': '#ffffff'}</t>
  </si>
  <si>
    <t xml:space="preserve">US21077C3051</t>
  </si>
  <si>
    <t xml:space="preserve">TCS006DZTJ56</t>
  </si>
  <si>
    <t xml:space="preserve">LOGC</t>
  </si>
  <si>
    <t xml:space="preserve">ContextLogic</t>
  </si>
  <si>
    <t xml:space="preserve">4b8ecc94-755e-462d-8f7f-76088648b964</t>
  </si>
  <si>
    <t xml:space="preserve">6c794771-817b-4301-88dc-49339700bb13</t>
  </si>
  <si>
    <t xml:space="preserve">8dd1ac36-7b09-4160-9726-0e81c108ba30</t>
  </si>
  <si>
    <t xml:space="preserve">{'logo_name': 'US21077C107.png', 'logo_base_color': '#000000', 'text_color': '#ffffff'}</t>
  </si>
  <si>
    <t xml:space="preserve">CNE100004YZ4</t>
  </si>
  <si>
    <t xml:space="preserve">BBG0195DR728</t>
  </si>
  <si>
    <t xml:space="preserve">1880</t>
  </si>
  <si>
    <t xml:space="preserve">China Tourism Group Duty Free</t>
  </si>
  <si>
    <t xml:space="preserve">2a51f764-f6d9-4ddf-b043-39fe888d50c6</t>
  </si>
  <si>
    <t xml:space="preserve">7f9fb2d5-d38e-4af2-85d2-2dc329be0f53</t>
  </si>
  <si>
    <t xml:space="preserve">5091eb95-0207-4780-b136-73a976b6b946</t>
  </si>
  <si>
    <t xml:space="preserve">{'logo_name': 'CNE100004YZ4.png', 'logo_base_color': '#000000', 'text_color': '#ffffff'}</t>
  </si>
  <si>
    <t xml:space="preserve">US5303073051</t>
  </si>
  <si>
    <t xml:space="preserve">BBG006GNSZW5</t>
  </si>
  <si>
    <t xml:space="preserve">LBRDK</t>
  </si>
  <si>
    <t xml:space="preserve">Liberty Broadband Corporation</t>
  </si>
  <si>
    <t xml:space="preserve">e9bcc3cc-0aff-41a3-a274-ead563c33fe7</t>
  </si>
  <si>
    <t xml:space="preserve">2004e2c5-e0a9-459c-879a-16d6626c6a24</t>
  </si>
  <si>
    <t xml:space="preserve">4bfb4c1a-6337-4b0e-b956-b61b971c1b56</t>
  </si>
  <si>
    <t xml:space="preserve">{'logo_name': 'US5303073051.png', 'logo_base_color': '#000000', 'text_color': '#ffffff'}</t>
  </si>
  <si>
    <t xml:space="preserve">US6098391054</t>
  </si>
  <si>
    <t xml:space="preserve">BBG000C30L48</t>
  </si>
  <si>
    <t xml:space="preserve">MPWR</t>
  </si>
  <si>
    <t xml:space="preserve">Monolithic Power Systems</t>
  </si>
  <si>
    <t xml:space="preserve">27299c1c-9da6-46c7-97d9-d954b156e587</t>
  </si>
  <si>
    <t xml:space="preserve">cff3311b-43d1-44ad-8cd7-c72306784315</t>
  </si>
  <si>
    <t xml:space="preserve">7ec0056d-15ea-4897-ac65-2b70e4edbdd8</t>
  </si>
  <si>
    <t xml:space="preserve">{'logo_name': 'US6098391054.png', 'logo_base_color': '#000000', 'text_color': '#ffffff'}</t>
  </si>
  <si>
    <t xml:space="preserve">US7244791007</t>
  </si>
  <si>
    <t xml:space="preserve">BBG000BQTMJ9</t>
  </si>
  <si>
    <t xml:space="preserve">PBI</t>
  </si>
  <si>
    <t xml:space="preserve">Pitney Bowes</t>
  </si>
  <si>
    <t xml:space="preserve">baf2bba1-dc74-4881-8d3a-b8ad2fb4d185</t>
  </si>
  <si>
    <t xml:space="preserve">8679aa64-5d8a-4edd-9ca1-cb4b7e3130a4</t>
  </si>
  <si>
    <t xml:space="preserve">c9570699-6928-4362-bcd3-14be36f3b270</t>
  </si>
  <si>
    <t xml:space="preserve">{'logo_name': 'US7244791007.png', 'logo_base_color': '#AF2D8F', 'text_color': '#ffffff'}</t>
  </si>
  <si>
    <t xml:space="preserve">US3724601055</t>
  </si>
  <si>
    <t xml:space="preserve">BBG000BKL348</t>
  </si>
  <si>
    <t xml:space="preserve">GPC</t>
  </si>
  <si>
    <t xml:space="preserve">Genuine Parts</t>
  </si>
  <si>
    <t xml:space="preserve">2ff5c588-1e4c-4a12-a871-a10eab5bb284</t>
  </si>
  <si>
    <t xml:space="preserve">62548e11-feaa-4bf9-b4e2-a05b8c5ab1f3</t>
  </si>
  <si>
    <t xml:space="preserve">122079e9-de05-4f4c-8800-798dd12035a9</t>
  </si>
  <si>
    <t xml:space="preserve">{'logo_name': 'US3724601055.png', 'logo_base_color': '#343979', 'text_color': '#ffffff'}</t>
  </si>
  <si>
    <t xml:space="preserve">US30212P3038</t>
  </si>
  <si>
    <t xml:space="preserve">BBG000QY3XZ2</t>
  </si>
  <si>
    <t xml:space="preserve">Expedia</t>
  </si>
  <si>
    <t xml:space="preserve">083a1c2f-0bc5-43db-95e7-61e1b459e735</t>
  </si>
  <si>
    <t xml:space="preserve">018d7448-0442-4293-ab4e-9d44461d4c07</t>
  </si>
  <si>
    <t xml:space="preserve">346cff26-2d15-4d4c-83dd-18c00d3a2fa7</t>
  </si>
  <si>
    <t xml:space="preserve">{'logo_name': 'US30212P3038.png', 'logo_base_color': '#f68733', 'text_color': '#ffffff'}</t>
  </si>
  <si>
    <t xml:space="preserve">BBG004S687W8</t>
  </si>
  <si>
    <t xml:space="preserve">Мосэнерго</t>
  </si>
  <si>
    <t xml:space="preserve">98fc1318-6990-4147-b0d1-b10999326461</t>
  </si>
  <si>
    <t xml:space="preserve">1bb748f3-6b56-4da1-9422-e83d929b4fdb</t>
  </si>
  <si>
    <t xml:space="preserve">e442ca19-a0d0-4bab-92c3-4a0f75d4e878</t>
  </si>
  <si>
    <t xml:space="preserve">{'logo_name': 'RU0008958863.png', 'logo_base_color': '#137ec2', 'text_color': '#ffffff'}</t>
  </si>
  <si>
    <t xml:space="preserve">US1442851036</t>
  </si>
  <si>
    <t xml:space="preserve">BBG000BGCQT9</t>
  </si>
  <si>
    <t xml:space="preserve">CRS</t>
  </si>
  <si>
    <t xml:space="preserve">Carpenter Technology Corp</t>
  </si>
  <si>
    <t xml:space="preserve">136739fb-dfcc-4312-af06-d6f657bac08f</t>
  </si>
  <si>
    <t xml:space="preserve">08c2baa1-6850-4ad1-8a05-2a370af626d0</t>
  </si>
  <si>
    <t xml:space="preserve">03e8adb4-30c1-484f-a0dc-8c089fb009ce</t>
  </si>
  <si>
    <t xml:space="preserve">{'logo_name': 'US1442851036.png', 'logo_base_color': '#ED1C24', 'text_color': '#ffffff'}</t>
  </si>
  <si>
    <t xml:space="preserve">BBG004S68614</t>
  </si>
  <si>
    <t xml:space="preserve">0.236100000</t>
  </si>
  <si>
    <t xml:space="preserve">АФК Система</t>
  </si>
  <si>
    <t xml:space="preserve">0.90000000 rub</t>
  </si>
  <si>
    <t xml:space="preserve">53b67587-96eb-4b41-8e0c-d2e3c0bdd234</t>
  </si>
  <si>
    <t xml:space="preserve">388f516c-149f-4e44-b969-0a50868a0591</t>
  </si>
  <si>
    <t xml:space="preserve">460475ed-a5fc-48cd-a4e8-9f848657ba73</t>
  </si>
  <si>
    <t xml:space="preserve">{'logo_name': 'RU000A0DQZE3.png', 'logo_base_color': '#137baf', 'text_color': '#ffffff'}</t>
  </si>
  <si>
    <t xml:space="preserve">KYG5479M1050</t>
  </si>
  <si>
    <t xml:space="preserve">BBG0120WC125</t>
  </si>
  <si>
    <t xml:space="preserve">2015</t>
  </si>
  <si>
    <t xml:space="preserve">Li Auto</t>
  </si>
  <si>
    <t xml:space="preserve">c17c5885-e15f-4a78-b27d-326be887dc29</t>
  </si>
  <si>
    <t xml:space="preserve">b1764f8e-84ec-46bb-b12b-916c37b4ac2b</t>
  </si>
  <si>
    <t xml:space="preserve">fc9063a4-8d5a-421c-81db-1240552a952a</t>
  </si>
  <si>
    <t xml:space="preserve">{'logo_name': 'US50202M1027.png', 'logo_base_color': '#000000', 'text_color': '#ffffff'}</t>
  </si>
  <si>
    <t xml:space="preserve">US7436061052</t>
  </si>
  <si>
    <t xml:space="preserve">BBG000BHY4D9</t>
  </si>
  <si>
    <t xml:space="preserve">PB</t>
  </si>
  <si>
    <t xml:space="preserve">Prosperity Bancshares</t>
  </si>
  <si>
    <t xml:space="preserve">0fc463b0-a04f-4b94-97e8-c0b8e131ff4c</t>
  </si>
  <si>
    <t xml:space="preserve">36953608-1630-46fd-803c-c043cfe584dd</t>
  </si>
  <si>
    <t xml:space="preserve">29dbaffd-eabb-4ff4-82c6-ffc0e8c52f62</t>
  </si>
  <si>
    <t xml:space="preserve">{'logo_name': 'US7436061052.png', 'logo_base_color': '#000000', 'text_color': '#ffffff'}</t>
  </si>
  <si>
    <t xml:space="preserve">US29272W1099</t>
  </si>
  <si>
    <t xml:space="preserve">BBG006FCB019</t>
  </si>
  <si>
    <t xml:space="preserve">ENR</t>
  </si>
  <si>
    <t xml:space="preserve">Energizer Holdings Inc</t>
  </si>
  <si>
    <t xml:space="preserve">8d83a1e4-4365-43e8-acda-39d84e565361</t>
  </si>
  <si>
    <t xml:space="preserve">22dc6850-35b5-4050-8938-2b93f53df0a4</t>
  </si>
  <si>
    <t xml:space="preserve">4221ebbe-409c-4012-acfc-68b3c3f57a39</t>
  </si>
  <si>
    <t xml:space="preserve">{'logo_name': 'US29272W1099.png', 'logo_base_color': '#000000', 'text_color': '#ffffff'}</t>
  </si>
  <si>
    <t xml:space="preserve">US1091941005</t>
  </si>
  <si>
    <t xml:space="preserve">BBG003LFWP05</t>
  </si>
  <si>
    <t xml:space="preserve">BFAM</t>
  </si>
  <si>
    <t xml:space="preserve">Bright Horizons Family Solutio</t>
  </si>
  <si>
    <t xml:space="preserve">22263a4b-8fde-4325-95ea-6137a940e3c3</t>
  </si>
  <si>
    <t xml:space="preserve">3f624985-dabe-4669-b0dc-ca70a9bcdfbc</t>
  </si>
  <si>
    <t xml:space="preserve">d82a34ef-3b62-403d-b565-1f33c1da5301</t>
  </si>
  <si>
    <t xml:space="preserve">{'logo_name': 'US1091941005.png', 'logo_base_color': '#21428F', 'text_color': '#ffffff'}</t>
  </si>
  <si>
    <t xml:space="preserve">US88076W1036</t>
  </si>
  <si>
    <t xml:space="preserve">BBG000R0L5J4</t>
  </si>
  <si>
    <t xml:space="preserve">TDC</t>
  </si>
  <si>
    <t xml:space="preserve">Teradata</t>
  </si>
  <si>
    <t xml:space="preserve">4ad8080e-8fcf-4351-97f4-bf4c34e8d541</t>
  </si>
  <si>
    <t xml:space="preserve">d3774131-9f8f-4b14-8f6d-a9a0ae6e2035</t>
  </si>
  <si>
    <t xml:space="preserve">c5921645-fa91-4e21-a9ce-6f94576e5be3</t>
  </si>
  <si>
    <t xml:space="preserve">{'logo_name': 'US88076W1036.png', 'logo_base_color': '#EA8B17', 'text_color': '#ffffff'}</t>
  </si>
  <si>
    <t xml:space="preserve">BBG000R607Y3</t>
  </si>
  <si>
    <t xml:space="preserve">10620843-28ce-44e8-80c2-f26ceb1bd3e1</t>
  </si>
  <si>
    <t xml:space="preserve">cfa0ac6c-7cc5-47f0-9486-9a5073a55313</t>
  </si>
  <si>
    <t xml:space="preserve">6d9a99d0-73e5-4971-84d6-b90729f2400d</t>
  </si>
  <si>
    <t xml:space="preserve">{'logo_name': 'PolyusGold.png', 'logo_base_color': '#feb81c', 'text_color': '#000000'}</t>
  </si>
  <si>
    <t xml:space="preserve">US48251W1045</t>
  </si>
  <si>
    <t xml:space="preserve">BBG000BCQ6J8</t>
  </si>
  <si>
    <t xml:space="preserve">KKR</t>
  </si>
  <si>
    <t xml:space="preserve">KKR &amp; Co. Inc.</t>
  </si>
  <si>
    <t xml:space="preserve">ad6a036d-d705-4ed2-8fbd-ff2480552d9c</t>
  </si>
  <si>
    <t xml:space="preserve">a11fb64d-0746-4f49-b1a6-db2df2077afb</t>
  </si>
  <si>
    <t xml:space="preserve">852225d2-ebc8-4edd-930c-625dd1df691f</t>
  </si>
  <si>
    <t xml:space="preserve">{'logo_name': 'US48251W1045.png', 'logo_base_color': '#000000', 'text_color': '#ffffff'}</t>
  </si>
  <si>
    <t xml:space="preserve">CH0432492467</t>
  </si>
  <si>
    <t xml:space="preserve">BBG00NPWH832</t>
  </si>
  <si>
    <t xml:space="preserve">ALC</t>
  </si>
  <si>
    <t xml:space="preserve">Alcon</t>
  </si>
  <si>
    <t xml:space="preserve">CH</t>
  </si>
  <si>
    <t xml:space="preserve">Швейцарская Конфедерация</t>
  </si>
  <si>
    <t xml:space="preserve">0.40000000 chf</t>
  </si>
  <si>
    <t xml:space="preserve">30176832-2f91-4266-b94a-e26540dcad25</t>
  </si>
  <si>
    <t xml:space="preserve">f3136758-b968-4a89-a4be-e3d7e0cd1719</t>
  </si>
  <si>
    <t xml:space="preserve">d456c7f5-c50c-48da-a702-95c3f6ccc452</t>
  </si>
  <si>
    <t xml:space="preserve">{'logo_name': 'CH0432492467.png', 'logo_base_color': '#000000', 'text_color': '#ffffff'}</t>
  </si>
  <si>
    <t xml:space="preserve">US02913V1035</t>
  </si>
  <si>
    <t xml:space="preserve">BBG000RVD346</t>
  </si>
  <si>
    <t xml:space="preserve">APEI</t>
  </si>
  <si>
    <t xml:space="preserve">American Public Education Inc</t>
  </si>
  <si>
    <t xml:space="preserve">0ec72c44-f2e7-434e-9688-2c3a5184936a</t>
  </si>
  <si>
    <t xml:space="preserve">70f25b1c-4596-4d91-a3c4-b5fa99dbbca0</t>
  </si>
  <si>
    <t xml:space="preserve">623143f7-1aee-4b3a-bce0-b37729793e11</t>
  </si>
  <si>
    <t xml:space="preserve">{'logo_name': 'US02913V1035.png', 'logo_base_color': '#8B1F03', 'text_color': '#ffffff'}</t>
  </si>
  <si>
    <t xml:space="preserve">US78467J1007</t>
  </si>
  <si>
    <t xml:space="preserve">BBG000RJ2J04</t>
  </si>
  <si>
    <t xml:space="preserve">SSNC</t>
  </si>
  <si>
    <t xml:space="preserve">SS&amp;C Technologies Holdings Inc</t>
  </si>
  <si>
    <t xml:space="preserve">21988b46-7035-4f36-aa84-01c5f5f75298</t>
  </si>
  <si>
    <t xml:space="preserve">935c7ec0-bd77-4e32-8c9f-5e0d73def42f</t>
  </si>
  <si>
    <t xml:space="preserve">525c0385-b767-4035-a266-b89ab6a0f888</t>
  </si>
  <si>
    <t xml:space="preserve">{'logo_name': 'US78467J1007.png', 'logo_base_color': '#195C6D', 'text_color': '#ffffff'}</t>
  </si>
  <si>
    <t xml:space="preserve">CA05534B7604</t>
  </si>
  <si>
    <t xml:space="preserve">BBG000BCXNS3</t>
  </si>
  <si>
    <t xml:space="preserve">BCE</t>
  </si>
  <si>
    <t xml:space="preserve">BCE Inc.</t>
  </si>
  <si>
    <t xml:space="preserve">e0c8c1ac-059a-41e9-bf2d-74ad27529073</t>
  </si>
  <si>
    <t xml:space="preserve">27fa9a63-2647-4936-939f-46868bb040b7</t>
  </si>
  <si>
    <t xml:space="preserve">8a268bd9-a7e2-43a9-8b9e-0d499d748fc6</t>
  </si>
  <si>
    <t xml:space="preserve">{'logo_name': 'CA05534B7604.png', 'logo_base_color': '#000000', 'text_color': '#ffffff'}</t>
  </si>
  <si>
    <t xml:space="preserve">IE00B4BNMY34</t>
  </si>
  <si>
    <t xml:space="preserve">BBG000D9D830</t>
  </si>
  <si>
    <t xml:space="preserve">ACN</t>
  </si>
  <si>
    <t xml:space="preserve">Accenture</t>
  </si>
  <si>
    <t xml:space="preserve">0.22500 usd</t>
  </si>
  <si>
    <t xml:space="preserve">0fd508e4-14ea-496a-a45a-555e50333b15</t>
  </si>
  <si>
    <t xml:space="preserve">0de98fbb-6db8-407d-a206-f3b748bb0856</t>
  </si>
  <si>
    <t xml:space="preserve">58008378-0bb1-497b-9c9a-eab409ada7c9</t>
  </si>
  <si>
    <t xml:space="preserve">{'logo_name': 'IE00B4BNMY34.png', 'logo_base_color': '#418fcd', 'text_color': '#ffffff'}</t>
  </si>
  <si>
    <t xml:space="preserve">US0138721065</t>
  </si>
  <si>
    <t xml:space="preserve">BBG00B3T3HD3</t>
  </si>
  <si>
    <t xml:space="preserve">AA</t>
  </si>
  <si>
    <t xml:space="preserve">Alcoa Corporation</t>
  </si>
  <si>
    <t xml:space="preserve">ab80ad63-00f1-4c9a-815d-f72d92e84be7</t>
  </si>
  <si>
    <t xml:space="preserve">db1119c2-3e15-4472-8b19-36ee20a1c7cc</t>
  </si>
  <si>
    <t xml:space="preserve">148bccad-d958-4350-9528-784cd3dfff15</t>
  </si>
  <si>
    <t xml:space="preserve">{'logo_name': 'US0138721065.png', 'logo_base_color': '#0c539d', 'text_color': '#ffffff'}</t>
  </si>
  <si>
    <t xml:space="preserve">CNE1000002R0</t>
  </si>
  <si>
    <t xml:space="preserve">BBG000BX4MS1</t>
  </si>
  <si>
    <t xml:space="preserve">1088</t>
  </si>
  <si>
    <t xml:space="preserve">China Shenhua Energy</t>
  </si>
  <si>
    <t xml:space="preserve">02bfcb7b-f625-4c18-9833-b90d48f1f1a4</t>
  </si>
  <si>
    <t xml:space="preserve">13855484-90c1-4230-96bd-32411218bec7</t>
  </si>
  <si>
    <t xml:space="preserve">afbcffff-03d9-4243-ba84-c09586090993</t>
  </si>
  <si>
    <t xml:space="preserve">{'logo_name': 'CNE1000002R0.png', 'logo_base_color': '#000000', 'text_color': '#ffffff'}</t>
  </si>
  <si>
    <t xml:space="preserve">US0994061002</t>
  </si>
  <si>
    <t xml:space="preserve">BBG0077SYZV6</t>
  </si>
  <si>
    <t xml:space="preserve">BOOT</t>
  </si>
  <si>
    <t xml:space="preserve">Boot Barn Holdings Inc</t>
  </si>
  <si>
    <t xml:space="preserve">97935528-1e9e-434b-b40a-656a328500ae</t>
  </si>
  <si>
    <t xml:space="preserve">6e54e606-4b39-463f-8f9f-e3b6b7850b0c</t>
  </si>
  <si>
    <t xml:space="preserve">5ab0ba59-d3c4-46ed-8ca8-415cfaded6f0</t>
  </si>
  <si>
    <t xml:space="preserve">{'logo_name': 'US0994061002.png', 'logo_base_color': '#000000', 'text_color': '#ffffff'}</t>
  </si>
  <si>
    <t xml:space="preserve">US6365181022</t>
  </si>
  <si>
    <t xml:space="preserve">BBG000DZK6N6</t>
  </si>
  <si>
    <t xml:space="preserve">NATI</t>
  </si>
  <si>
    <t xml:space="preserve">National Instruments</t>
  </si>
  <si>
    <t xml:space="preserve">bf373701-ea90-4c2c-a338-441342964a81</t>
  </si>
  <si>
    <t xml:space="preserve">daefee8d-395c-493e-8ad9-dc14f72135ee</t>
  </si>
  <si>
    <t xml:space="preserve">67250c9c-b2e4-4674-8cbe-b6eb4c112879</t>
  </si>
  <si>
    <t xml:space="preserve">{'logo_name': 'US6365181022.png', 'logo_base_color': '#000000', 'text_color': '#ffffff'}</t>
  </si>
  <si>
    <t xml:space="preserve">US3687361044</t>
  </si>
  <si>
    <t xml:space="preserve">BBG000PQ4W72</t>
  </si>
  <si>
    <t xml:space="preserve">GNRC</t>
  </si>
  <si>
    <t xml:space="preserve">Generac Holdings Inc</t>
  </si>
  <si>
    <t xml:space="preserve">f89514e9-ba6f-4ac0-a464-b26c0a4c8881</t>
  </si>
  <si>
    <t xml:space="preserve">11003b01-50ee-4c67-8de2-6b65ce1080e9</t>
  </si>
  <si>
    <t xml:space="preserve">35964e05-58da-49f3-8862-4b71e69685ab</t>
  </si>
  <si>
    <t xml:space="preserve">{'logo_name': 'US3687361044.png', 'logo_base_color': '#000000', 'text_color': '#ffffff'}</t>
  </si>
  <si>
    <t xml:space="preserve">US88146M1018</t>
  </si>
  <si>
    <t xml:space="preserve">BBG000PV3J62</t>
  </si>
  <si>
    <t xml:space="preserve">TRNO</t>
  </si>
  <si>
    <t xml:space="preserve">Terreno REIT</t>
  </si>
  <si>
    <t xml:space="preserve">ef7dcdd8-3889-43d1-8f8d-db47d687d68f</t>
  </si>
  <si>
    <t xml:space="preserve">d2b857d4-90e3-43ed-87be-89e2611b5ab1</t>
  </si>
  <si>
    <t xml:space="preserve">59cd2030-cb17-47e1-9084-0531c01e31dc</t>
  </si>
  <si>
    <t xml:space="preserve">{'logo_name': 'US88146M1018.png', 'logo_base_color': '#000000', 'text_color': '#ffffff'}</t>
  </si>
  <si>
    <t xml:space="preserve">BMG396372051</t>
  </si>
  <si>
    <t xml:space="preserve">BBG000BP83H8</t>
  </si>
  <si>
    <t xml:space="preserve">GOGL</t>
  </si>
  <si>
    <t xml:space="preserve">Golden Ocean Group</t>
  </si>
  <si>
    <t xml:space="preserve">0a064a5f-de46-47e1-8b8a-02a214dd7a21</t>
  </si>
  <si>
    <t xml:space="preserve">66e17899-6db8-4d85-a36b-42f2613e2c06</t>
  </si>
  <si>
    <t xml:space="preserve">a8e2ebfd-8a1b-4933-ad4c-5bde078e2795</t>
  </si>
  <si>
    <t xml:space="preserve">{'logo_name': 'BMG396372051.png', 'logo_base_color': '#000000', 'text_color': '#ffffff'}</t>
  </si>
  <si>
    <t xml:space="preserve">US81617J3014</t>
  </si>
  <si>
    <t xml:space="preserve">BBG00G4Y2DC1</t>
  </si>
  <si>
    <t xml:space="preserve">WTTR</t>
  </si>
  <si>
    <t xml:space="preserve">Select Water Solutions</t>
  </si>
  <si>
    <t xml:space="preserve">b6890ed8-c6a1-40b5-9c23-7ff77f95bcf5</t>
  </si>
  <si>
    <t xml:space="preserve">f083829e-a3bc-4436-8fac-25bb0717352e</t>
  </si>
  <si>
    <t xml:space="preserve">6c4187f3-b53d-4022-83ee-d56b37739503</t>
  </si>
  <si>
    <t xml:space="preserve">{'logo_name': 'US81617J30.png', 'logo_base_color': '#005fa2', 'text_color': '#ffffff'}</t>
  </si>
  <si>
    <t xml:space="preserve">TCS00A0ZZFS9</t>
  </si>
  <si>
    <t xml:space="preserve">0.278700000</t>
  </si>
  <si>
    <t xml:space="preserve">ab29b599-4cb4-4b57-9c17-02b140708bf7</t>
  </si>
  <si>
    <t xml:space="preserve">d016bed3-91ff-45e2-a6c4-1ac7ab3f0554</t>
  </si>
  <si>
    <t xml:space="preserve">f68ac807-85e4-45e4-af38-bd7c79f59be5</t>
  </si>
  <si>
    <t xml:space="preserve">{'logo_name': 'RU000A100DG5.png', 'logo_base_color': '#9ab7d2', 'text_color': '#ffffff'}</t>
  </si>
  <si>
    <t xml:space="preserve">US7601251041</t>
  </si>
  <si>
    <t xml:space="preserve">BBG000BVPG41</t>
  </si>
  <si>
    <t xml:space="preserve">RTO</t>
  </si>
  <si>
    <t xml:space="preserve">Rentokil Initial АДР</t>
  </si>
  <si>
    <t xml:space="preserve">44a1e3e8-b813-46dd-b1f8-d0e9d91c06d2</t>
  </si>
  <si>
    <t xml:space="preserve">72161247-8e86-4df5-a911-d06b92620d82</t>
  </si>
  <si>
    <t xml:space="preserve">b6a73950-20a8-46c7-8b49-9dfbc14fe0ba</t>
  </si>
  <si>
    <t xml:space="preserve">{'logo_name': 'US7601251041.png', 'logo_base_color': '#000000', 'text_color': '#ffffff'}</t>
  </si>
  <si>
    <t xml:space="preserve">US03969F1093</t>
  </si>
  <si>
    <t xml:space="preserve">BBG00DQD26W3</t>
  </si>
  <si>
    <t xml:space="preserve">RCUS</t>
  </si>
  <si>
    <t xml:space="preserve">Arcus Biosciences</t>
  </si>
  <si>
    <t xml:space="preserve">fbab1bd8-dd39-4368-8431-f7bbed705c5b</t>
  </si>
  <si>
    <t xml:space="preserve">572c4b29-ee75-4412-af39-ced24719a4eb</t>
  </si>
  <si>
    <t xml:space="preserve">8d1748ee-720d-48d2-b4e9-b3c5f3306ab4</t>
  </si>
  <si>
    <t xml:space="preserve">{'logo_name': 'US03969F1093.png', 'logo_base_color': '#2c246d', 'text_color': '#ffffff'}</t>
  </si>
  <si>
    <t xml:space="preserve">US03852U1060</t>
  </si>
  <si>
    <t xml:space="preserve">BBG001KY4N87</t>
  </si>
  <si>
    <t xml:space="preserve">ARMK</t>
  </si>
  <si>
    <t xml:space="preserve">Aramark</t>
  </si>
  <si>
    <t xml:space="preserve">ca05586d-b2c7-4184-b0c0-5b5c9e9bbcb0</t>
  </si>
  <si>
    <t xml:space="preserve">7c9c1977-631d-499b-ac85-eadadcc46c80</t>
  </si>
  <si>
    <t xml:space="preserve">e1177949-c293-4c4c-b2bd-9e5afd6057a8</t>
  </si>
  <si>
    <t xml:space="preserve">{'logo_name': 'US03852U1060.png', 'logo_base_color': '#F91030', 'text_color': '#ffffff'}</t>
  </si>
  <si>
    <t xml:space="preserve">KYG549581067</t>
  </si>
  <si>
    <t xml:space="preserve">BBG00P78Y7N1</t>
  </si>
  <si>
    <t xml:space="preserve">3692</t>
  </si>
  <si>
    <t xml:space="preserve">Hansoh Pharmaceutical</t>
  </si>
  <si>
    <t xml:space="preserve">412c47a0-f495-4d27-9eec-6f4a36bb1175</t>
  </si>
  <si>
    <t xml:space="preserve">0a73ab67-0ae2-4eae-a492-cae82e2a9038</t>
  </si>
  <si>
    <t xml:space="preserve">e027348a-7322-4fb2-ae30-07b67c90e8fe</t>
  </si>
  <si>
    <t xml:space="preserve">{'logo_name': 'KYG549581067.png', 'logo_base_color': '#000000', 'text_color': '#ffffff'}</t>
  </si>
  <si>
    <t xml:space="preserve">US45688C1071</t>
  </si>
  <si>
    <t xml:space="preserve">BBG009LM28K6</t>
  </si>
  <si>
    <t xml:space="preserve">NGVT</t>
  </si>
  <si>
    <t xml:space="preserve">Ingevity Corp</t>
  </si>
  <si>
    <t xml:space="preserve">ff14c9fb-29c2-455c-830c-80d3c0a0c5e1</t>
  </si>
  <si>
    <t xml:space="preserve">45bcd291-eb4b-4ad3-8168-a1fa85e5170a</t>
  </si>
  <si>
    <t xml:space="preserve">b1b55cb1-a022-4f13-92e6-bc677eaf6374</t>
  </si>
  <si>
    <t xml:space="preserve">{'logo_name': 'US45688C1071.png', 'logo_base_color': '#333D47', 'text_color': '#ffffff'}</t>
  </si>
  <si>
    <t xml:space="preserve">US93403J1060</t>
  </si>
  <si>
    <t xml:space="preserve">BBG005DWN8K8</t>
  </si>
  <si>
    <t xml:space="preserve">WRBY</t>
  </si>
  <si>
    <t xml:space="preserve">Warby Parker</t>
  </si>
  <si>
    <t xml:space="preserve">c33ce008-6f35-4f36-8a96-47d0fab6e297</t>
  </si>
  <si>
    <t xml:space="preserve">6c865840-45f5-4a48-9bda-ef3590c9160a</t>
  </si>
  <si>
    <t xml:space="preserve">9d6745ed-3146-4a66-82f9-7cfa87a822b9</t>
  </si>
  <si>
    <t xml:space="preserve">{'logo_name': 'US93403J1060.png', 'logo_base_color': '#000000', 'text_color': '#ffffff'}</t>
  </si>
  <si>
    <t xml:space="preserve">BBG000PXGT62</t>
  </si>
  <si>
    <t xml:space="preserve">TPX</t>
  </si>
  <si>
    <t xml:space="preserve">f8a1293a-86e5-49bc-8fad-8e7ba483ad53</t>
  </si>
  <si>
    <t xml:space="preserve">NL0000687663</t>
  </si>
  <si>
    <t xml:space="preserve">BBG000Q9FZL4</t>
  </si>
  <si>
    <t xml:space="preserve">AER</t>
  </si>
  <si>
    <t xml:space="preserve">AerCap Holdings</t>
  </si>
  <si>
    <t xml:space="preserve">687f8505-3561-4ec4-b344-77eaa8d0e6e6</t>
  </si>
  <si>
    <t xml:space="preserve">62642181-2a77-4910-9475-d38c9a00493b</t>
  </si>
  <si>
    <t xml:space="preserve">c5902148-193b-4a79-b9b3-e1cf511b95ad</t>
  </si>
  <si>
    <t xml:space="preserve">{'logo_name': 'NL0000687663.png', 'logo_base_color': '#6B7DB8', 'text_color': '#ffffff'}</t>
  </si>
  <si>
    <t xml:space="preserve">US53220K5048</t>
  </si>
  <si>
    <t xml:space="preserve">BBG000BKF014</t>
  </si>
  <si>
    <t xml:space="preserve">LGND</t>
  </si>
  <si>
    <t xml:space="preserve">Ligand Pharmaceuticals Inc</t>
  </si>
  <si>
    <t xml:space="preserve">e1be5766-c93c-43df-ba6b-4aa970f47219</t>
  </si>
  <si>
    <t xml:space="preserve">6f699ced-f460-4ecd-aeb0-202321c76320</t>
  </si>
  <si>
    <t xml:space="preserve">5dbeecd9-62b5-48e4-9a94-807fcaa8141c</t>
  </si>
  <si>
    <t xml:space="preserve">{'logo_name': 'US53220K5048.png', 'logo_base_color': '#000000', 'text_color': '#ffffff'}</t>
  </si>
  <si>
    <t xml:space="preserve">US1630861011</t>
  </si>
  <si>
    <t xml:space="preserve">BBG001MFW6D6</t>
  </si>
  <si>
    <t xml:space="preserve">CHEF</t>
  </si>
  <si>
    <t xml:space="preserve">Chefs' Warehouse Inc</t>
  </si>
  <si>
    <t xml:space="preserve">29fa9cee-8099-4bb3-a982-5101b0640d47</t>
  </si>
  <si>
    <t xml:space="preserve">6f9a880c-6f18-4188-b2a2-61132dc61bc6</t>
  </si>
  <si>
    <t xml:space="preserve">215b5164-efd9-4232-b80f-d3de3c50573b</t>
  </si>
  <si>
    <t xml:space="preserve">{'logo_name': 'US1630861011.png', 'logo_base_color': '#000000', 'text_color': '#ffffff'}</t>
  </si>
  <si>
    <t xml:space="preserve">US29084Q1004</t>
  </si>
  <si>
    <t xml:space="preserve">BBG000BBRPL4</t>
  </si>
  <si>
    <t xml:space="preserve">EME</t>
  </si>
  <si>
    <t xml:space="preserve">EMCOR Group</t>
  </si>
  <si>
    <t xml:space="preserve">f3ef0cc8-5a4c-46b0-8307-be665b270d30</t>
  </si>
  <si>
    <t xml:space="preserve">629465ae-817d-414a-ab06-cb4944771fb7</t>
  </si>
  <si>
    <t xml:space="preserve">48462a0d-9302-4b64-ade5-76a0dbe7a3a1</t>
  </si>
  <si>
    <t xml:space="preserve">{'logo_name': 'US29084Q1004.png', 'logo_base_color': '#000000', 'text_color': '#ffffff'}</t>
  </si>
  <si>
    <t xml:space="preserve">US44332N1063</t>
  </si>
  <si>
    <t xml:space="preserve">BBG000QFPM65</t>
  </si>
  <si>
    <t xml:space="preserve">HTHT</t>
  </si>
  <si>
    <t xml:space="preserve">H World Group</t>
  </si>
  <si>
    <t xml:space="preserve">ae75a6f5-af2c-4e6a-ae6f-cbde32b32995</t>
  </si>
  <si>
    <t xml:space="preserve">dd04ed04-df24-424a-aa11-e2db84904037</t>
  </si>
  <si>
    <t xml:space="preserve">2aa76d2c-a62b-426c-827e-806cf52aa1ac</t>
  </si>
  <si>
    <t xml:space="preserve">{'logo_name': 'US16949N1090.png', 'logo_base_color': '#04558D', 'text_color': '#ffffff'}</t>
  </si>
  <si>
    <t xml:space="preserve">US92766K4031</t>
  </si>
  <si>
    <t xml:space="preserve">TCS3766K4031</t>
  </si>
  <si>
    <t xml:space="preserve">SPCE</t>
  </si>
  <si>
    <t xml:space="preserve">Virgin Galactic Holdings Inc Class A</t>
  </si>
  <si>
    <t xml:space="preserve">e6ac7123-1ccd-4ab1-a7a7-05dca772f160</t>
  </si>
  <si>
    <t xml:space="preserve">aecd3135-e83a-4768-8351-273472f865ef</t>
  </si>
  <si>
    <t xml:space="preserve">1684e04f-3ff6-484c-8d1a-6c7930490cbd</t>
  </si>
  <si>
    <t xml:space="preserve">{'logo_name': 'US92766K1.png', 'logo_base_color': '#8212fa', 'text_color': '#ffffff'}</t>
  </si>
  <si>
    <t xml:space="preserve">US23355L1061</t>
  </si>
  <si>
    <t xml:space="preserve">BBG00FN64XT9</t>
  </si>
  <si>
    <t xml:space="preserve">DXC</t>
  </si>
  <si>
    <t xml:space="preserve">DXC Technology</t>
  </si>
  <si>
    <t xml:space="preserve">8ec970c7-14cc-49fe-bf42-6ed99a9f8237</t>
  </si>
  <si>
    <t xml:space="preserve">8ab24cee-391b-47e9-bd33-36683fe6da35</t>
  </si>
  <si>
    <t xml:space="preserve">a618fecf-3f4c-4f7a-8b09-3352000f82a6</t>
  </si>
  <si>
    <t xml:space="preserve">{'logo_name': 'US23355L1061.png', 'logo_base_color': '#000000', 'text_color': '#ffffff'}</t>
  </si>
  <si>
    <t xml:space="preserve">US2041661024</t>
  </si>
  <si>
    <t xml:space="preserve">BBG000BG88X9</t>
  </si>
  <si>
    <t xml:space="preserve">CVLT</t>
  </si>
  <si>
    <t xml:space="preserve">CommVault Systems Inc</t>
  </si>
  <si>
    <t xml:space="preserve">de0158d8-be9a-4383-a8d7-51d2957f09d5</t>
  </si>
  <si>
    <t xml:space="preserve">0233ed42-4892-4477-9746-a03daacafab6</t>
  </si>
  <si>
    <t xml:space="preserve">edf05000-890e-4892-bd16-94ef378580ff</t>
  </si>
  <si>
    <t xml:space="preserve">{'logo_name': 'US2041661024.png', 'logo_base_color': '#000000', 'text_color': '#ffffff'}</t>
  </si>
  <si>
    <t xml:space="preserve">CNE1000002L3</t>
  </si>
  <si>
    <t xml:space="preserve">BBG000FD8023</t>
  </si>
  <si>
    <t xml:space="preserve">2628</t>
  </si>
  <si>
    <t xml:space="preserve">China Life Insurance</t>
  </si>
  <si>
    <t xml:space="preserve">bab676e4-18aa-4700-928e-b823902f44c6</t>
  </si>
  <si>
    <t xml:space="preserve">0671d417-15ad-475a-acac-ffa6b32a4c9d</t>
  </si>
  <si>
    <t xml:space="preserve">f4fa6d60-f3ce-4f6d-9bb0-83d4ab4ec4ad</t>
  </si>
  <si>
    <t xml:space="preserve">{'logo_name': 'US16939P1066.png', 'logo_base_color': '#000000', 'text_color': '#ffffff'}</t>
  </si>
  <si>
    <t xml:space="preserve">US9216591084</t>
  </si>
  <si>
    <t xml:space="preserve">BBG000HT5MG6</t>
  </si>
  <si>
    <t xml:space="preserve">VNDA</t>
  </si>
  <si>
    <t xml:space="preserve">Vanda Pharmaceuticals Inc</t>
  </si>
  <si>
    <t xml:space="preserve">cc8a731f-6f3e-4f10-aa82-8a2300684cb1</t>
  </si>
  <si>
    <t xml:space="preserve">eeba1ee1-22bd-4c79-af2c-a853b190f631</t>
  </si>
  <si>
    <t xml:space="preserve">e0162ae6-93f1-4957-9515-35566767fcdd</t>
  </si>
  <si>
    <t xml:space="preserve">{'logo_name': 'US9216591084.png', 'logo_base_color': '#000000', 'text_color': '#ffffff'}</t>
  </si>
  <si>
    <t xml:space="preserve">US03753U1060</t>
  </si>
  <si>
    <t xml:space="preserve">BBG007KGRPY4</t>
  </si>
  <si>
    <t xml:space="preserve">APLS</t>
  </si>
  <si>
    <t xml:space="preserve">Apellis Pharmaceuticals</t>
  </si>
  <si>
    <t xml:space="preserve">a2c847b1-67dd-4f80-a059-4d3a5960aeda</t>
  </si>
  <si>
    <t xml:space="preserve">fbdf910d-a512-4572-bb49-0947bd396676</t>
  </si>
  <si>
    <t xml:space="preserve">94cb1cfc-cc0f-4a5a-bb9d-168e14d1e949</t>
  </si>
  <si>
    <t xml:space="preserve">{'logo_name': 'US03753U1060.png', 'logo_base_color': '#172830', 'text_color': '#ffffff'}</t>
  </si>
  <si>
    <t xml:space="preserve">US1717793095</t>
  </si>
  <si>
    <t xml:space="preserve">BBG000BP1152</t>
  </si>
  <si>
    <t xml:space="preserve">CIEN</t>
  </si>
  <si>
    <t xml:space="preserve">Ciena Corp</t>
  </si>
  <si>
    <t xml:space="preserve">cd44b94d-d9c1-48bf-bf9b-6197feac8f85</t>
  </si>
  <si>
    <t xml:space="preserve">afd4d90c-6e0e-4a0d-869a-16907f556535</t>
  </si>
  <si>
    <t xml:space="preserve">7a5b68fa-d9be-4a8a-821e-9c8ad2e8210c</t>
  </si>
  <si>
    <t xml:space="preserve">{'logo_name': 'US1717793095.png', 'logo_base_color': '#000000', 'text_color': '#ffffff'}</t>
  </si>
  <si>
    <t xml:space="preserve">US57667L1070</t>
  </si>
  <si>
    <t xml:space="preserve">BBG00B6WH9G3</t>
  </si>
  <si>
    <t xml:space="preserve">MTCH</t>
  </si>
  <si>
    <t xml:space="preserve">Match Group Inc</t>
  </si>
  <si>
    <t xml:space="preserve">7a434671-072d-49ce-a30f-08a7c860e7d4</t>
  </si>
  <si>
    <t xml:space="preserve">874e44ec-61d6-4d48-a6b3-54567cfe566d</t>
  </si>
  <si>
    <t xml:space="preserve">bb4a4756-68a7-4f53-b783-217e9e999486</t>
  </si>
  <si>
    <t xml:space="preserve">{'logo_name': 'US57665R1068.png', 'logo_base_color': '#1976D2', 'text_color': '#ffffff'}</t>
  </si>
  <si>
    <t xml:space="preserve">US9694571004</t>
  </si>
  <si>
    <t xml:space="preserve">BBG000BWVCP8</t>
  </si>
  <si>
    <t xml:space="preserve">WMB</t>
  </si>
  <si>
    <t xml:space="preserve">The Williams Companies</t>
  </si>
  <si>
    <t xml:space="preserve">c0d06821-f113-4e1f-aef9-69b32e02e400</t>
  </si>
  <si>
    <t xml:space="preserve">1900350f-c340-4895-88e0-23349e1e2e63</t>
  </si>
  <si>
    <t xml:space="preserve">f6fcc3f9-be5e-41be-a3eb-bda24dba6066</t>
  </si>
  <si>
    <t xml:space="preserve">{'logo_name': 'US9694571004.png', 'logo_base_color': '#1478c7', 'text_color': '#ffffff'}</t>
  </si>
  <si>
    <t xml:space="preserve">US57776J1007</t>
  </si>
  <si>
    <t xml:space="preserve">BBG000BB6R33</t>
  </si>
  <si>
    <t xml:space="preserve">MXL</t>
  </si>
  <si>
    <t xml:space="preserve">MaxLinear Inc</t>
  </si>
  <si>
    <t xml:space="preserve">88edcb2d-0d7b-4601-9bfe-6117c759d304</t>
  </si>
  <si>
    <t xml:space="preserve">b221967e-d378-4ea6-b537-97dc9a3e885d</t>
  </si>
  <si>
    <t xml:space="preserve">5541c2af-c6bb-428f-a90c-161ee87b6b1f</t>
  </si>
  <si>
    <t xml:space="preserve">{'logo_name': 'US57776J1007.png', 'logo_base_color': '#000000', 'text_color': '#ffffff'}</t>
  </si>
  <si>
    <t xml:space="preserve">US6304021057</t>
  </si>
  <si>
    <t xml:space="preserve">BBG000BQ6CT5</t>
  </si>
  <si>
    <t xml:space="preserve">NSSC</t>
  </si>
  <si>
    <t xml:space="preserve">Napco Security Technologies</t>
  </si>
  <si>
    <t xml:space="preserve">4e4662f0-6f4c-4e45-b32b-fd2c188fb781</t>
  </si>
  <si>
    <t xml:space="preserve">ff5ed8ef-9deb-437e-9dd9-83d4eeb1ea7e</t>
  </si>
  <si>
    <t xml:space="preserve">fa50cd66-643f-4fd2-a349-6dbc7f9e7b43</t>
  </si>
  <si>
    <t xml:space="preserve">{'logo_name': 'US6304021057.png', 'logo_base_color': '#000000', 'text_color': '#ffffff'}</t>
  </si>
  <si>
    <t xml:space="preserve">US5779331041</t>
  </si>
  <si>
    <t xml:space="preserve">BBG000BC5WJ4</t>
  </si>
  <si>
    <t xml:space="preserve">MMS</t>
  </si>
  <si>
    <t xml:space="preserve">MAXIMUS Inc</t>
  </si>
  <si>
    <t xml:space="preserve">b0f8b3a3-6614-4326-b7e7-f130b5bb78e8</t>
  </si>
  <si>
    <t xml:space="preserve">4ad905ec-027d-41a0-b087-fa4e4193e7d3</t>
  </si>
  <si>
    <t xml:space="preserve">9cbacc27-ba7b-4533-acf9-5ff773e5a2e1</t>
  </si>
  <si>
    <t xml:space="preserve">{'logo_name': 'US5779331041.png', 'logo_base_color': '#000000', 'text_color': '#ffffff'}</t>
  </si>
  <si>
    <t xml:space="preserve">US0326541051</t>
  </si>
  <si>
    <t xml:space="preserve">BBG000BB6G37</t>
  </si>
  <si>
    <t xml:space="preserve">ADI</t>
  </si>
  <si>
    <t xml:space="preserve">Analog Devices</t>
  </si>
  <si>
    <t xml:space="preserve">0.166667000 usd</t>
  </si>
  <si>
    <t xml:space="preserve">d10182d0-122f-497b-8a94-a58fd738eeef</t>
  </si>
  <si>
    <t xml:space="preserve">86c2a7ef-23c6-42f8-ade5-29c283d825f9</t>
  </si>
  <si>
    <t xml:space="preserve">bc28df59-b522-4068-a002-8359327a1d76</t>
  </si>
  <si>
    <t xml:space="preserve">{'logo_name': 'US0326541051.png', 'logo_base_color': '#323d85', 'text_color': '#ffffff'}</t>
  </si>
  <si>
    <t xml:space="preserve">US64828T2015</t>
  </si>
  <si>
    <t xml:space="preserve">BBG003T1GM03</t>
  </si>
  <si>
    <t xml:space="preserve">RITM</t>
  </si>
  <si>
    <t xml:space="preserve">Rithm Capital REIT</t>
  </si>
  <si>
    <t xml:space="preserve">5f1b8d88-700f-4273-9d2a-72219d429dda</t>
  </si>
  <si>
    <t xml:space="preserve">a31eaf76-60aa-4ed5-884f-02514046f0cb</t>
  </si>
  <si>
    <t xml:space="preserve">c579ff0c-135d-4bf5-8d89-4b6fb2e3eace</t>
  </si>
  <si>
    <t xml:space="preserve">{'logo_name': 'RithmCapital.png', 'logo_base_color': '#4e4960', 'text_color': '#ffffff'}</t>
  </si>
  <si>
    <t xml:space="preserve">US92764N1028</t>
  </si>
  <si>
    <t xml:space="preserve">BBG00H2QQ8T5</t>
  </si>
  <si>
    <t xml:space="preserve">VIR</t>
  </si>
  <si>
    <t xml:space="preserve">Vir Biotechnology</t>
  </si>
  <si>
    <t xml:space="preserve">ef80e6ce-e92e-43eb-815e-85a0fd668720</t>
  </si>
  <si>
    <t xml:space="preserve">e319abc5-a402-43b2-9238-688a05d1ffc6</t>
  </si>
  <si>
    <t xml:space="preserve">0c9f727f-7951-4175-80ac-517cf3a0d080</t>
  </si>
  <si>
    <t xml:space="preserve">{'logo_name': 'US92764N1028.png', 'logo_base_color': '#000000', 'text_color': '#ffffff'}</t>
  </si>
  <si>
    <t xml:space="preserve">US3021301094</t>
  </si>
  <si>
    <t xml:space="preserve">BBG000BJ5GK2</t>
  </si>
  <si>
    <t xml:space="preserve">EXPD</t>
  </si>
  <si>
    <t xml:space="preserve">Expeditors</t>
  </si>
  <si>
    <t xml:space="preserve">5f016c4c-5af1-4e0b-8b06-083d9f86090e</t>
  </si>
  <si>
    <t xml:space="preserve">91383623-7607-4cf7-9e15-eef9841cdd2b</t>
  </si>
  <si>
    <t xml:space="preserve">e4255c1e-aa1b-4126-a006-daca423ac8c3</t>
  </si>
  <si>
    <t xml:space="preserve">{'logo_name': 'US3021301094.png', 'logo_base_color': '#000000', 'text_color': '#ffffff'}</t>
  </si>
  <si>
    <t xml:space="preserve">US3563901046</t>
  </si>
  <si>
    <t xml:space="preserve">BBG000N625H8</t>
  </si>
  <si>
    <t xml:space="preserve">FRHC</t>
  </si>
  <si>
    <t xml:space="preserve">Freedom Holding Corp/NV</t>
  </si>
  <si>
    <t xml:space="preserve">3786c329-9c56-4a57-840a-a02e471f1da5</t>
  </si>
  <si>
    <t xml:space="preserve">495a3ac6-1a34-4824-a946-6e16c14a0a8b</t>
  </si>
  <si>
    <t xml:space="preserve">27c4d1a5-0fce-48f3-ac0f-424e2c3e4ce5</t>
  </si>
  <si>
    <t xml:space="preserve">{'logo_name': 'US3563901046.png', 'logo_base_color': '#f5f5f5', 'text_color': '#000000'}</t>
  </si>
  <si>
    <t xml:space="preserve">US69343T1079</t>
  </si>
  <si>
    <t xml:space="preserve">BBG0079T1PZ6</t>
  </si>
  <si>
    <t xml:space="preserve">PJT</t>
  </si>
  <si>
    <t xml:space="preserve">PJT Partners Inc.</t>
  </si>
  <si>
    <t xml:space="preserve">a1b3921b-073c-4eec-9a2a-7a034ba0fd0a</t>
  </si>
  <si>
    <t xml:space="preserve">772f48d7-683b-473b-915c-99bbd096cd4e</t>
  </si>
  <si>
    <t xml:space="preserve">8a5798eb-15ad-4a29-bbfb-139198c34048</t>
  </si>
  <si>
    <t xml:space="preserve">{'logo_name': 'US69343T1079.png', 'logo_base_color': '#7999AB', 'text_color': '#ffffff'}</t>
  </si>
  <si>
    <t xml:space="preserve">US5011471027</t>
  </si>
  <si>
    <t xml:space="preserve">BBG00HDGRHH7</t>
  </si>
  <si>
    <t xml:space="preserve">KRYS</t>
  </si>
  <si>
    <t xml:space="preserve">Krystal Biotech Inc</t>
  </si>
  <si>
    <t xml:space="preserve">a9a0e58d-eb17-4a6e-9a80-b05c563c446f</t>
  </si>
  <si>
    <t xml:space="preserve">0d6ddf5c-a4e5-4b92-8e8b-bf91897edadd</t>
  </si>
  <si>
    <t xml:space="preserve">8ee9d076-252f-4c4c-8364-6fc09b9d55f8</t>
  </si>
  <si>
    <t xml:space="preserve">{'logo_name': 'US5011471027.png', 'logo_base_color': '#f5f5f5', 'text_color': '#000000'}</t>
  </si>
  <si>
    <t xml:space="preserve">US7616241052</t>
  </si>
  <si>
    <t xml:space="preserve">BBG000D2ZK61</t>
  </si>
  <si>
    <t xml:space="preserve">REX</t>
  </si>
  <si>
    <t xml:space="preserve">REX American Resources Corp</t>
  </si>
  <si>
    <t xml:space="preserve">467cd8dd-4fc5-4466-b8ef-24ec635deeda</t>
  </si>
  <si>
    <t xml:space="preserve">7db74767-8705-442d-b580-6b5667527c9d</t>
  </si>
  <si>
    <t xml:space="preserve">ccd98f1d-b66a-4e0f-9b5b-4e819f09f535</t>
  </si>
  <si>
    <t xml:space="preserve">{'logo_name': 'US7616241052.png', 'logo_base_color': '#B42025', 'text_color': '#ffffff'}</t>
  </si>
  <si>
    <t xml:space="preserve">US69354N1063</t>
  </si>
  <si>
    <t xml:space="preserve">BBG000BNTW77</t>
  </si>
  <si>
    <t xml:space="preserve">PRAA</t>
  </si>
  <si>
    <t xml:space="preserve">PRA Group Inc</t>
  </si>
  <si>
    <t xml:space="preserve">53f09a2d-093f-48ca-9add-893ce152f4ee</t>
  </si>
  <si>
    <t xml:space="preserve">e08222d6-c533-4e6c-a877-cb601da6aed2</t>
  </si>
  <si>
    <t xml:space="preserve">6ec92bc2-687e-4b1b-86e5-224d86185441</t>
  </si>
  <si>
    <t xml:space="preserve">{'logo_name': 'US69354N1063.png', 'logo_base_color': '#000000', 'text_color': '#ffffff'}</t>
  </si>
  <si>
    <t xml:space="preserve">BBG0027F0Y27</t>
  </si>
  <si>
    <t xml:space="preserve">Центральный Телеграф - акции привилегированные</t>
  </si>
  <si>
    <t xml:space="preserve">1fae90d9-fb73-4c28-bdc0-11f47f991a05</t>
  </si>
  <si>
    <t xml:space="preserve">449cc06e-adc8-4b6a-b45a-541427bc91db</t>
  </si>
  <si>
    <t xml:space="preserve">2dd88e4e-0531-41e5-8c41-14625ad84240</t>
  </si>
  <si>
    <t xml:space="preserve">US89151E1091</t>
  </si>
  <si>
    <t xml:space="preserve">BBG000CHZ857</t>
  </si>
  <si>
    <t xml:space="preserve">TTE</t>
  </si>
  <si>
    <t xml:space="preserve">TotalEnergies SE</t>
  </si>
  <si>
    <t xml:space="preserve">273e15ce-874f-411d-8c4d-dcfe980b88ae</t>
  </si>
  <si>
    <t xml:space="preserve">2f67d332-19a7-4636-a0c2-ad6417f6f688</t>
  </si>
  <si>
    <t xml:space="preserve">ce9e467c-33c6-48ce-9f52-9b6df8bf21ba</t>
  </si>
  <si>
    <t xml:space="preserve">{'logo_name': 'US89151E1091.png', 'logo_base_color': '#CBCAC8', 'text_color': '#000000'}</t>
  </si>
  <si>
    <t xml:space="preserve">US2576511099</t>
  </si>
  <si>
    <t xml:space="preserve">BBG000BGZP70</t>
  </si>
  <si>
    <t xml:space="preserve">DCI</t>
  </si>
  <si>
    <t xml:space="preserve">Donaldson Co</t>
  </si>
  <si>
    <t xml:space="preserve">affad2be-53f2-4203-bd12-2214e7397dec</t>
  </si>
  <si>
    <t xml:space="preserve">51680d12-a44b-43cd-816b-bcc4e0997d3f</t>
  </si>
  <si>
    <t xml:space="preserve">cf4f935e-21ec-40e6-a6e4-c95b23c32b6f</t>
  </si>
  <si>
    <t xml:space="preserve">{'logo_name': 'US2576511099.png', 'logo_base_color': '#000000', 'text_color': '#ffffff'}</t>
  </si>
  <si>
    <t xml:space="preserve">US4433201062</t>
  </si>
  <si>
    <t xml:space="preserve">BBG000G9W6L0</t>
  </si>
  <si>
    <t xml:space="preserve">HUBG</t>
  </si>
  <si>
    <t xml:space="preserve">Hub Group Inc</t>
  </si>
  <si>
    <t xml:space="preserve">7611f4ed-de54-448d-8e82-3a8eeffc158c</t>
  </si>
  <si>
    <t xml:space="preserve">8e8d39d7-c045-4641-8936-16be6df10d3b</t>
  </si>
  <si>
    <t xml:space="preserve">f87f2895-aa0c-486c-9af5-9a45b4503432</t>
  </si>
  <si>
    <t xml:space="preserve">{'logo_name': 'US4433201062.png', 'logo_base_color': '#D24D3E', 'text_color': '#ffffff'}</t>
  </si>
  <si>
    <t xml:space="preserve">US3666511072</t>
  </si>
  <si>
    <t xml:space="preserve">BBG000BB65D0</t>
  </si>
  <si>
    <t xml:space="preserve">Gartner</t>
  </si>
  <si>
    <t xml:space="preserve">e53f0b8b-9164-4a45-9296-98800b554513</t>
  </si>
  <si>
    <t xml:space="preserve">b51e25a7-d341-476d-a081-046c2c1710f0</t>
  </si>
  <si>
    <t xml:space="preserve">a4a6e9fc-7847-471a-ad86-f5cf7264d329</t>
  </si>
  <si>
    <t xml:space="preserve">{'logo_name': 'US3666511072.png', 'logo_base_color': '#006699', 'text_color': '#ffffff'}</t>
  </si>
  <si>
    <t xml:space="preserve">US5658491064</t>
  </si>
  <si>
    <t xml:space="preserve">BBG000C8H633</t>
  </si>
  <si>
    <t xml:space="preserve">MRO</t>
  </si>
  <si>
    <t xml:space="preserve">Marathon Oil</t>
  </si>
  <si>
    <t xml:space="preserve">c62b0245-e01e-4adc-90ad-3a77edfdf894</t>
  </si>
  <si>
    <t xml:space="preserve">c7bb2007-95d3-41d7-8bd8-3e51a81ff2c8</t>
  </si>
  <si>
    <t xml:space="preserve">4dac1f1a-960b-4e28-8d92-f5f75ba38ba8</t>
  </si>
  <si>
    <t xml:space="preserve">{'logo_name': 'US5658491064.png', 'logo_base_color': '#0059a4', 'text_color': '#ffffff'}</t>
  </si>
  <si>
    <t xml:space="preserve">US60783X1046</t>
  </si>
  <si>
    <t xml:space="preserve">BBG000P1B7C8</t>
  </si>
  <si>
    <t xml:space="preserve">MODV</t>
  </si>
  <si>
    <t xml:space="preserve">ModivCare Inc.</t>
  </si>
  <si>
    <t xml:space="preserve">9531af2e-a20d-49f3-963e-619caf39a5ca</t>
  </si>
  <si>
    <t xml:space="preserve">6d827e02-0904-46f0-be3f-de1269d0ced2</t>
  </si>
  <si>
    <t xml:space="preserve">80ce7f1d-bb00-4267-aaca-96da2f1c2c60</t>
  </si>
  <si>
    <t xml:space="preserve">{'logo_name': 'US7438151026.png', 'logo_base_color': '#23366F', 'text_color': '#ffffff'}</t>
  </si>
  <si>
    <t xml:space="preserve">CNE1000002J7</t>
  </si>
  <si>
    <t xml:space="preserve">BBG000C5K5V6</t>
  </si>
  <si>
    <t xml:space="preserve">1919</t>
  </si>
  <si>
    <t xml:space="preserve">COSCO SHIPPING Holdings</t>
  </si>
  <si>
    <t xml:space="preserve">65e3d393-2283-47a7-b473-79999fbda067</t>
  </si>
  <si>
    <t xml:space="preserve">69054285-a510-4759-b945-592253a26139</t>
  </si>
  <si>
    <t xml:space="preserve">02957a20-5adc-4220-aa05-4d019918c23b</t>
  </si>
  <si>
    <t xml:space="preserve">{'logo_name': 'CNE1000002J7.png', 'logo_base_color': '#000000', 'text_color': '#ffffff'}</t>
  </si>
  <si>
    <t xml:space="preserve">KYG5264Y1089</t>
  </si>
  <si>
    <t xml:space="preserve">BBG000TF4XZ9</t>
  </si>
  <si>
    <t xml:space="preserve">3888</t>
  </si>
  <si>
    <t xml:space="preserve">Kingsoft</t>
  </si>
  <si>
    <t xml:space="preserve">0bfdabdc-9279-4850-be46-93362cdfabc6</t>
  </si>
  <si>
    <t xml:space="preserve">255f8d12-6b6d-4679-943b-85b3fe1b9c8a</t>
  </si>
  <si>
    <t xml:space="preserve">f073fde1-120b-49a7-a5b0-f918eec6498f</t>
  </si>
  <si>
    <t xml:space="preserve">{'logo_name': 'KYG5264Y1089.png', 'logo_base_color': '#000000', 'text_color': '#ffffff'}</t>
  </si>
  <si>
    <t xml:space="preserve">US0311001004</t>
  </si>
  <si>
    <t xml:space="preserve">BBG000B9XG87</t>
  </si>
  <si>
    <t xml:space="preserve">AME</t>
  </si>
  <si>
    <t xml:space="preserve">AMETEK</t>
  </si>
  <si>
    <t xml:space="preserve">840d4cc6-93a3-474d-a600-07330bdc1eda</t>
  </si>
  <si>
    <t xml:space="preserve">0d05695f-46e9-4b2d-acc0-6b3f14398a14</t>
  </si>
  <si>
    <t xml:space="preserve">eb056430-79f8-4eeb-b4f1-5a17ef903553</t>
  </si>
  <si>
    <t xml:space="preserve">{'logo_name': 'US0311001004.png', 'logo_base_color': '#dbdbdb', 'text_color': '#000000'}</t>
  </si>
  <si>
    <t xml:space="preserve">US7185461040</t>
  </si>
  <si>
    <t xml:space="preserve">BBG00286S4N9</t>
  </si>
  <si>
    <t xml:space="preserve">PSX</t>
  </si>
  <si>
    <t xml:space="preserve">Phillips 66</t>
  </si>
  <si>
    <t xml:space="preserve">53eff42c-8fdb-48a2-baea-3a2b9827726d</t>
  </si>
  <si>
    <t xml:space="preserve">c1457e3b-a9c7-4c42-8943-4cf07959d45d</t>
  </si>
  <si>
    <t xml:space="preserve">829486ae-2e26-473c-b1d5-28e990cd88f9</t>
  </si>
  <si>
    <t xml:space="preserve">{'logo_name': 'US7185461040.png', 'logo_base_color': '#cd2729', 'text_color': '#ffffff'}</t>
  </si>
  <si>
    <t xml:space="preserve">US8117078019</t>
  </si>
  <si>
    <t xml:space="preserve">BBG000KK3464</t>
  </si>
  <si>
    <t xml:space="preserve">SBCF</t>
  </si>
  <si>
    <t xml:space="preserve">Seacoast Banking Corp of Flori</t>
  </si>
  <si>
    <t xml:space="preserve">c490b4f2-77f6-4219-a247-431d26f5ae7b</t>
  </si>
  <si>
    <t xml:space="preserve">10715ef1-22ff-4ee5-acec-4f9241052e32</t>
  </si>
  <si>
    <t xml:space="preserve">41970e82-6fc1-4f43-825c-74b303842edd</t>
  </si>
  <si>
    <t xml:space="preserve">{'logo_name': 'US8117078019.png', 'logo_base_color': '#000000', 'text_color': '#ffffff'}</t>
  </si>
  <si>
    <t xml:space="preserve">CH0025751329</t>
  </si>
  <si>
    <t xml:space="preserve">BBG000BQNNP6</t>
  </si>
  <si>
    <t xml:space="preserve">LOGI</t>
  </si>
  <si>
    <t xml:space="preserve">Logitech International SA</t>
  </si>
  <si>
    <t xml:space="preserve">0.250000000 chf</t>
  </si>
  <si>
    <t xml:space="preserve">d51318f3-4aa4-4a1f-8461-742945f5c9eb</t>
  </si>
  <si>
    <t xml:space="preserve">2224d264-bf22-4e93-b395-398e47101b08</t>
  </si>
  <si>
    <t xml:space="preserve">a67c0343-051e-4310-a208-64b431e38593</t>
  </si>
  <si>
    <t xml:space="preserve">{'logo_name': 'CH0025751329.png', 'logo_base_color': '#119FDD', 'text_color': '#ffffff'}</t>
  </si>
  <si>
    <t xml:space="preserve">US75689M1018</t>
  </si>
  <si>
    <t xml:space="preserve">BBG000MXH9C1</t>
  </si>
  <si>
    <t xml:space="preserve">RRGB</t>
  </si>
  <si>
    <t xml:space="preserve">Red Robin Gourmet Burgers Inc</t>
  </si>
  <si>
    <t xml:space="preserve">07fe62e1-03de-40ba-a09a-672b25b82a4a</t>
  </si>
  <si>
    <t xml:space="preserve">97946a54-bff9-434b-bd91-5d276f3af15a</t>
  </si>
  <si>
    <t xml:space="preserve">ae6448fb-dcd8-4558-922b-546d6d92d893</t>
  </si>
  <si>
    <t xml:space="preserve">{'logo_name': 'US75689M1018.png', 'logo_base_color': '#6C0204', 'text_color': '#ffffff'}</t>
  </si>
  <si>
    <t xml:space="preserve">US88160R1014</t>
  </si>
  <si>
    <t xml:space="preserve">BBG000N9MNX3</t>
  </si>
  <si>
    <t xml:space="preserve">TSLA</t>
  </si>
  <si>
    <t xml:space="preserve">Tesla inc.</t>
  </si>
  <si>
    <t xml:space="preserve">c370ffb2-9b34-458c-8e5f-730a1c078633</t>
  </si>
  <si>
    <t xml:space="preserve">1059b7f4-f42a-4bb2-85dc-127727eb2742</t>
  </si>
  <si>
    <t xml:space="preserve">e9394441-aa98-4770-9c42-b151f3dc1ce7</t>
  </si>
  <si>
    <t xml:space="preserve">{'logo_name': 'US88160R1014.png', 'logo_base_color': '#e31937', 'text_color': '#ffffff'}</t>
  </si>
  <si>
    <t xml:space="preserve">US8641591081</t>
  </si>
  <si>
    <t xml:space="preserve">BBG000C4FQG6</t>
  </si>
  <si>
    <t xml:space="preserve">RGR</t>
  </si>
  <si>
    <t xml:space="preserve">Sturm Ruger &amp; Co Inc</t>
  </si>
  <si>
    <t xml:space="preserve">63c0fa02-2796-42aa-8d84-460459133322</t>
  </si>
  <si>
    <t xml:space="preserve">8116a46a-fcac-4c18-add9-4c88e265f1fe</t>
  </si>
  <si>
    <t xml:space="preserve">23cd2efa-f2c4-4f1b-9069-16ece26b26cd</t>
  </si>
  <si>
    <t xml:space="preserve">{'logo_name': 'US8641591081.png', 'logo_base_color': '#EE2722', 'text_color': '#ffffff'}</t>
  </si>
  <si>
    <t xml:space="preserve">US26884L1098</t>
  </si>
  <si>
    <t xml:space="preserve">BBG000BHZ5J9</t>
  </si>
  <si>
    <t xml:space="preserve">EQT</t>
  </si>
  <si>
    <t xml:space="preserve">EQT Corporation</t>
  </si>
  <si>
    <t xml:space="preserve">62960227-6bda-492c-aa2b-824f760da88c</t>
  </si>
  <si>
    <t xml:space="preserve">acb25dc2-6aed-463a-8801-e755d5c48310</t>
  </si>
  <si>
    <t xml:space="preserve">1d69d00a-b345-49fe-9988-94f12e99923e</t>
  </si>
  <si>
    <t xml:space="preserve">{'logo_name': 'US26884L1098.png', 'logo_base_color': '#7c2d30', 'text_color': '#ffffff'}</t>
  </si>
  <si>
    <t xml:space="preserve">US2829141009</t>
  </si>
  <si>
    <t xml:space="preserve">BBG000BCGHH7</t>
  </si>
  <si>
    <t xml:space="preserve">EGHT</t>
  </si>
  <si>
    <t xml:space="preserve">8x8 Inc</t>
  </si>
  <si>
    <t xml:space="preserve">12aecfc7-71cd-4527-978b-b727bb24d2a7</t>
  </si>
  <si>
    <t xml:space="preserve">cd0895cf-86d3-4605-ace7-5ad046ecf539</t>
  </si>
  <si>
    <t xml:space="preserve">411798a8-eed0-4c2d-8970-98d0bf3950ef</t>
  </si>
  <si>
    <t xml:space="preserve">{'logo_name': 'US2829141009.png', 'logo_base_color': '#000000', 'text_color': '#ffffff'}</t>
  </si>
  <si>
    <t xml:space="preserve">US39304D1028</t>
  </si>
  <si>
    <t xml:space="preserve">BBG000QDJT53</t>
  </si>
  <si>
    <t xml:space="preserve">GDOT</t>
  </si>
  <si>
    <t xml:space="preserve">Green Dot Corp</t>
  </si>
  <si>
    <t xml:space="preserve">40529f3f-0e6e-439e-be73-279aa2e3a408</t>
  </si>
  <si>
    <t xml:space="preserve">d6934bbd-fd84-40a3-ad18-2db71ba77a5e</t>
  </si>
  <si>
    <t xml:space="preserve">0dde98e4-f8ea-4bdd-ab68-1ad41749f139</t>
  </si>
  <si>
    <t xml:space="preserve">{'logo_name': 'US39304D1028.png', 'logo_base_color': '#269E54', 'text_color': '#ffffff'}</t>
  </si>
  <si>
    <t xml:space="preserve">US4577301090</t>
  </si>
  <si>
    <t xml:space="preserve">BBG00209SZJ7</t>
  </si>
  <si>
    <t xml:space="preserve">INSP</t>
  </si>
  <si>
    <t xml:space="preserve">Inspire Medical Systems Inc</t>
  </si>
  <si>
    <t xml:space="preserve">fe7e42e0-03d6-4cc7-91b9-deda41310b05</t>
  </si>
  <si>
    <t xml:space="preserve">8ddb6bac-dbad-4b1e-9ddb-f1c0c7e5b805</t>
  </si>
  <si>
    <t xml:space="preserve">cb6051af-3d41-4c9f-b397-1e8e129f8f09</t>
  </si>
  <si>
    <t xml:space="preserve">{'logo_name': 'US4577301090.png', 'logo_base_color': '#000000', 'text_color': '#ffffff'}</t>
  </si>
  <si>
    <t xml:space="preserve">US67066G1040</t>
  </si>
  <si>
    <t xml:space="preserve">BBG000BBJQV0</t>
  </si>
  <si>
    <t xml:space="preserve">NVDA</t>
  </si>
  <si>
    <t xml:space="preserve">NVIDIA</t>
  </si>
  <si>
    <t xml:space="preserve">81575098-df8a-45c4-82dc-1b64374dcfdb</t>
  </si>
  <si>
    <t xml:space="preserve">dfb42d57-3e57-4f6e-ab5a-f54882ced3b8</t>
  </si>
  <si>
    <t xml:space="preserve">bebc9dce-9783-45f5-961b-df5d287cd2bf</t>
  </si>
  <si>
    <t xml:space="preserve">{'logo_name': 'US67066G1040.png', 'logo_base_color': '#000000', 'text_color': '#ffffff'}</t>
  </si>
  <si>
    <t xml:space="preserve">US92921W3007</t>
  </si>
  <si>
    <t xml:space="preserve">BBG000QKVV49</t>
  </si>
  <si>
    <t xml:space="preserve">VUZI</t>
  </si>
  <si>
    <t xml:space="preserve">Vuzix Corp</t>
  </si>
  <si>
    <t xml:space="preserve">a42350b5-b402-46df-bcfd-14ffc1928adb</t>
  </si>
  <si>
    <t xml:space="preserve">7be557a5-3943-4c45-926e-f3e53aeb3be6</t>
  </si>
  <si>
    <t xml:space="preserve">9474fdcd-c005-4713-b147-620624526ce0</t>
  </si>
  <si>
    <t xml:space="preserve">{'logo_name': 'US92921W3007.png', 'logo_base_color': '#222222', 'text_color': '#ffffff'}</t>
  </si>
  <si>
    <t xml:space="preserve">US87266J1043</t>
  </si>
  <si>
    <t xml:space="preserve">BBG0016MQ7C5</t>
  </si>
  <si>
    <t xml:space="preserve">TPIC</t>
  </si>
  <si>
    <t xml:space="preserve">TPI Composites Inc</t>
  </si>
  <si>
    <t xml:space="preserve">2f76d8a1-40a1-48bc-b9d5-5993bf717283</t>
  </si>
  <si>
    <t xml:space="preserve">8535ec86-b617-4db3-b9bc-7f9d8e02f05e</t>
  </si>
  <si>
    <t xml:space="preserve">7c18d006-12c7-4fc0-9607-47146ef583e3</t>
  </si>
  <si>
    <t xml:space="preserve">{'logo_name': 'US87266J1043.png', 'logo_base_color': '#035688', 'text_color': '#ffffff'}</t>
  </si>
  <si>
    <t xml:space="preserve">US0003602069</t>
  </si>
  <si>
    <t xml:space="preserve">BBG000C2LZP3</t>
  </si>
  <si>
    <t xml:space="preserve">AAON</t>
  </si>
  <si>
    <t xml:space="preserve">0.4000000 usd</t>
  </si>
  <si>
    <t xml:space="preserve">a702cd0c-2b53-4a45-9158-31a6e9df2b65</t>
  </si>
  <si>
    <t xml:space="preserve">c0dde771-217e-458d-964d-819c839b0a5e</t>
  </si>
  <si>
    <t xml:space="preserve">3bb32ff7-1ddc-4a71-af34-b0768d4bf20b</t>
  </si>
  <si>
    <t xml:space="preserve">{'logo_name': 'US0003602069.png', 'logo_base_color': '#0079C2', 'text_color': '#ffffff'}</t>
  </si>
  <si>
    <t xml:space="preserve">US7599161095</t>
  </si>
  <si>
    <t xml:space="preserve">BBG000BS48J3</t>
  </si>
  <si>
    <t xml:space="preserve">RGEN</t>
  </si>
  <si>
    <t xml:space="preserve">Repligen Corporation</t>
  </si>
  <si>
    <t xml:space="preserve">88886812-cf07-4119-8fde-270bc6d798a1</t>
  </si>
  <si>
    <t xml:space="preserve">25eb195e-c83c-4ffe-a7da-d7944853ef4d</t>
  </si>
  <si>
    <t xml:space="preserve">be67119e-3c0d-432f-adeb-1b1ae57cd6b4</t>
  </si>
  <si>
    <t xml:space="preserve">{'logo_name': 'US7599161095.png', 'logo_base_color': '#121A3F', 'text_color': '#ffffff'}</t>
  </si>
  <si>
    <t xml:space="preserve">US02079K1079</t>
  </si>
  <si>
    <t xml:space="preserve">BBG009S3NB30</t>
  </si>
  <si>
    <t xml:space="preserve">Alphabet Class C</t>
  </si>
  <si>
    <t xml:space="preserve">405badee-e508-40b8-824b-eb811d358787</t>
  </si>
  <si>
    <t xml:space="preserve">6091acc2-3e23-4d0c-b5b7-c52fdf30cd7e</t>
  </si>
  <si>
    <t xml:space="preserve">2d560662-43d8-46e2-a5c3-197303003bcb</t>
  </si>
  <si>
    <t xml:space="preserve">{'logo_name': 'US02079K3059.png', 'logo_base_color': '#dde0e4', 'text_color': '#000000'}</t>
  </si>
  <si>
    <t xml:space="preserve">US12653C1080</t>
  </si>
  <si>
    <t xml:space="preserve">BBG000CKVSG8</t>
  </si>
  <si>
    <t xml:space="preserve">CNX</t>
  </si>
  <si>
    <t xml:space="preserve">CNX Resources Corporation</t>
  </si>
  <si>
    <t xml:space="preserve">82f8d11f-0307-45c3-bb94-8758a2f673a3</t>
  </si>
  <si>
    <t xml:space="preserve">c1b51153-a88f-4843-9a48-248e707b13ff</t>
  </si>
  <si>
    <t xml:space="preserve">8f47ebca-55bb-41f9-ae92-fb211f2b2215</t>
  </si>
  <si>
    <t xml:space="preserve">{'logo_name': 'US12653C1080.png', 'logo_base_color': '#000000', 'text_color': '#ffffff'}</t>
  </si>
  <si>
    <t xml:space="preserve">US03209R1032</t>
  </si>
  <si>
    <t xml:space="preserve">BBG000BW90S6</t>
  </si>
  <si>
    <t xml:space="preserve">AMPH</t>
  </si>
  <si>
    <t xml:space="preserve">Amphastar Pharmaceuticals</t>
  </si>
  <si>
    <t xml:space="preserve">c1ad8284-45de-468f-8a37-271f254ae601</t>
  </si>
  <si>
    <t xml:space="preserve">8a0d3b56-591f-4d00-ae51-196346984744</t>
  </si>
  <si>
    <t xml:space="preserve">0af5188f-eb08-4cab-8134-70b71a6f444b</t>
  </si>
  <si>
    <t xml:space="preserve">{'logo_name': 'US03209R1032.png', 'logo_base_color': '#000000', 'text_color': '#ffffff'}</t>
  </si>
  <si>
    <t xml:space="preserve">US3635761097</t>
  </si>
  <si>
    <t xml:space="preserve">BBG000BBHXQ3</t>
  </si>
  <si>
    <t xml:space="preserve">AJG</t>
  </si>
  <si>
    <t xml:space="preserve">Arthur J. Gallagher &amp; Co</t>
  </si>
  <si>
    <t xml:space="preserve">cb9f9c90-81b0-43fc-951f-9983de0c47b5</t>
  </si>
  <si>
    <t xml:space="preserve">43ebd34f-ed82-4923-830a-de1d339cde7d</t>
  </si>
  <si>
    <t xml:space="preserve">dc6f6205-ba74-4151-a4b0-19094a6fc02a</t>
  </si>
  <si>
    <t xml:space="preserve">{'logo_name': 'US3635761097.png', 'logo_base_color': '#0E233B', 'text_color': '#ffffff'}</t>
  </si>
  <si>
    <t xml:space="preserve">US40171V1008</t>
  </si>
  <si>
    <t xml:space="preserve">BBG001C7PM75</t>
  </si>
  <si>
    <t xml:space="preserve">GWRE</t>
  </si>
  <si>
    <t xml:space="preserve">Guidewire Software Inc</t>
  </si>
  <si>
    <t xml:space="preserve">84593bea-c463-4c4c-bce1-c205af710844</t>
  </si>
  <si>
    <t xml:space="preserve">e0e93b1a-d371-46dc-ad7b-480221635aaf</t>
  </si>
  <si>
    <t xml:space="preserve">80f1ddf8-eda1-441c-94eb-e6520c6633d3</t>
  </si>
  <si>
    <t xml:space="preserve">{'logo_name': 'US40171V1008.png', 'logo_base_color': '#00729C', 'text_color': '#ffffff'}</t>
  </si>
  <si>
    <t xml:space="preserve">US70432V1026</t>
  </si>
  <si>
    <t xml:space="preserve">BBG0064N0ZZ5</t>
  </si>
  <si>
    <t xml:space="preserve">PAYC</t>
  </si>
  <si>
    <t xml:space="preserve">Paycom Software Inc</t>
  </si>
  <si>
    <t xml:space="preserve">f9259587-5304-42ee-9ec6-c4abfeece909</t>
  </si>
  <si>
    <t xml:space="preserve">7a6e0e4b-7303-402a-bd38-2529c7e5f005</t>
  </si>
  <si>
    <t xml:space="preserve">fee69741-ceeb-4019-a9bf-4fadf8081b87</t>
  </si>
  <si>
    <t xml:space="preserve">{'logo_name': 'US70432V1026.png', 'logo_base_color': '#45C796', 'text_color': '#ffffff'}</t>
  </si>
  <si>
    <t xml:space="preserve">US24823R1059</t>
  </si>
  <si>
    <t xml:space="preserve">BBG008P7F869</t>
  </si>
  <si>
    <t xml:space="preserve">DNLI</t>
  </si>
  <si>
    <t xml:space="preserve">Denali Therapeutics Inc</t>
  </si>
  <si>
    <t xml:space="preserve">ca4bc3e7-8c3c-45e2-9a39-2bc4f48fd69c</t>
  </si>
  <si>
    <t xml:space="preserve">b849b125-7fb4-4e41-b613-f9eee62314ee</t>
  </si>
  <si>
    <t xml:space="preserve">89f47eb9-91c5-4a2d-86de-7029953692b4</t>
  </si>
  <si>
    <t xml:space="preserve">{'logo_name': 'US24823R1059.png', 'logo_base_color': '#000000', 'text_color': '#ffffff'}</t>
  </si>
  <si>
    <t xml:space="preserve">US5926881054</t>
  </si>
  <si>
    <t xml:space="preserve">BBG000BZCKH3</t>
  </si>
  <si>
    <t xml:space="preserve">MTD</t>
  </si>
  <si>
    <t xml:space="preserve">Mettler Toledo</t>
  </si>
  <si>
    <t xml:space="preserve">d24259f0-f199-4b2b-86ff-829f7c21051b</t>
  </si>
  <si>
    <t xml:space="preserve">5f8e212f-4e91-4153-8ccb-4f50d63d9b44</t>
  </si>
  <si>
    <t xml:space="preserve">a57d1e61-4e52-48f1-85a8-8c652b0cf619</t>
  </si>
  <si>
    <t xml:space="preserve">{'logo_name': 'US5926881054.png', 'logo_base_color': '#E6E6E6', 'text_color': '#000000'}</t>
  </si>
  <si>
    <t xml:space="preserve">US89469A1043</t>
  </si>
  <si>
    <t xml:space="preserve">BBG000GQGJT4</t>
  </si>
  <si>
    <t xml:space="preserve">THS</t>
  </si>
  <si>
    <t xml:space="preserve">TreeHouse Foods Inc</t>
  </si>
  <si>
    <t xml:space="preserve">96ab509e-78a9-4b3d-b7ff-f17190e9d7f3</t>
  </si>
  <si>
    <t xml:space="preserve">f1f877ce-ffce-4c01-8250-21dd19cae620</t>
  </si>
  <si>
    <t xml:space="preserve">eb4a5bc8-9972-4b2a-be96-d38fe4d6ecbc</t>
  </si>
  <si>
    <t xml:space="preserve">{'logo_name': 'US89469A1043.png', 'logo_base_color': '#000000', 'text_color': '#ffffff'}</t>
  </si>
  <si>
    <t xml:space="preserve">US7835491082</t>
  </si>
  <si>
    <t xml:space="preserve">BBG000BRVP70</t>
  </si>
  <si>
    <t xml:space="preserve">R</t>
  </si>
  <si>
    <t xml:space="preserve">Ryder System</t>
  </si>
  <si>
    <t xml:space="preserve">3ffc08e4-388d-4dce-8052-d0f5ff2ba549</t>
  </si>
  <si>
    <t xml:space="preserve">2ca246f1-c10b-4228-98ee-1517da2d46bd</t>
  </si>
  <si>
    <t xml:space="preserve">d086f0ef-8c7f-48af-8836-f1a8eb4c8751</t>
  </si>
  <si>
    <t xml:space="preserve">{'logo_name': 'US7835491082.png', 'logo_base_color': '#e41c3a', 'text_color': '#ffffff'}</t>
  </si>
  <si>
    <t xml:space="preserve">US09058V1035</t>
  </si>
  <si>
    <t xml:space="preserve">BBG000BLYWX6</t>
  </si>
  <si>
    <t xml:space="preserve">BCRX</t>
  </si>
  <si>
    <t xml:space="preserve">BioCryst Pharmaceuticals</t>
  </si>
  <si>
    <t xml:space="preserve">78365878-89ce-48c6-aa52-cc2046c461b3</t>
  </si>
  <si>
    <t xml:space="preserve">36c499d6-3535-4e20-b2bd-00636dfa7464</t>
  </si>
  <si>
    <t xml:space="preserve">20c08527-3564-4224-af15-7e0b54fb2346</t>
  </si>
  <si>
    <t xml:space="preserve">{'logo_name': 'US09058V1035.png', 'logo_base_color': '#000000', 'text_color': '#ffffff'}</t>
  </si>
  <si>
    <t xml:space="preserve">US9288811014</t>
  </si>
  <si>
    <t xml:space="preserve">BBG00RRGSJR4</t>
  </si>
  <si>
    <t xml:space="preserve">VNT</t>
  </si>
  <si>
    <t xml:space="preserve">Vontier Corporation</t>
  </si>
  <si>
    <t xml:space="preserve">8421874a-93cb-4998-af97-ee26287c59e8</t>
  </si>
  <si>
    <t xml:space="preserve">9afcd3cf-7299-4da2-b3d6-bc315c1559cd</t>
  </si>
  <si>
    <t xml:space="preserve">bc909106-6230-4ff3-8624-9c40869bc03a</t>
  </si>
  <si>
    <t xml:space="preserve">{'logo_name': 'US9288811014.png', 'logo_base_color': '#000000', 'text_color': '#ffffff'}</t>
  </si>
  <si>
    <t xml:space="preserve">RU0007940839</t>
  </si>
  <si>
    <t xml:space="preserve">TCS007940839</t>
  </si>
  <si>
    <t xml:space="preserve">KZIZP</t>
  </si>
  <si>
    <t xml:space="preserve">Красногорский завод им. С.А. Зверева - привилегированные акции</t>
  </si>
  <si>
    <t xml:space="preserve">9b5f01f6-b836-45e4-af1b-e23cbab34507</t>
  </si>
  <si>
    <t xml:space="preserve">1782a6a9-ab60-4bcc-8d13-e2b6336c0031</t>
  </si>
  <si>
    <t xml:space="preserve">1d1f0048-25a4-4a77-ace7-693fb74a0fa6</t>
  </si>
  <si>
    <t xml:space="preserve">US05352A1007</t>
  </si>
  <si>
    <t xml:space="preserve">BBG00G2HHYD7</t>
  </si>
  <si>
    <t xml:space="preserve">AVTR</t>
  </si>
  <si>
    <t xml:space="preserve">Avantor Inc</t>
  </si>
  <si>
    <t xml:space="preserve">2f72f234-a93d-4854-aa2d-85c646535737</t>
  </si>
  <si>
    <t xml:space="preserve">e8974015-64fd-451d-a77f-2d0442f936c2</t>
  </si>
  <si>
    <t xml:space="preserve">a4d7b294-92d8-499c-a6f3-3d2012a1344e</t>
  </si>
  <si>
    <t xml:space="preserve">{'logo_name': 'US05352A1007.png', 'logo_base_color': '#c1d4ed', 'text_color': '#000000'}</t>
  </si>
  <si>
    <t xml:space="preserve">US22052L1044</t>
  </si>
  <si>
    <t xml:space="preserve">BBG00BN969C1</t>
  </si>
  <si>
    <t xml:space="preserve">CTVA</t>
  </si>
  <si>
    <t xml:space="preserve">Corteva Inc</t>
  </si>
  <si>
    <t xml:space="preserve">014b1f89-58c6-4ac8-9e98-1571420bce14</t>
  </si>
  <si>
    <t xml:space="preserve">8d7a3d5e-065e-40bc-8d5a-06461e3e148d</t>
  </si>
  <si>
    <t xml:space="preserve">dc986d71-d867-4adc-9428-eaf2b4fff40d</t>
  </si>
  <si>
    <t xml:space="preserve">{'logo_name': 'US22052L1044.png', 'logo_base_color': '#e52621', 'text_color': '#ffffff'}</t>
  </si>
  <si>
    <t xml:space="preserve">US88322Q1085</t>
  </si>
  <si>
    <t xml:space="preserve">BBG000FVZQY1</t>
  </si>
  <si>
    <t xml:space="preserve">TGTX</t>
  </si>
  <si>
    <t xml:space="preserve">TG Therapeutics</t>
  </si>
  <si>
    <t xml:space="preserve">99366be4-994d-45c2-977b-112f04ae78e7</t>
  </si>
  <si>
    <t xml:space="preserve">ff9e6ee1-dcc7-4768-8611-01fdead6e84b</t>
  </si>
  <si>
    <t xml:space="preserve">a09a0fb9-e6ca-4993-bb81-db739643a673</t>
  </si>
  <si>
    <t xml:space="preserve">{'logo_name': 'US88322Q1085.png', 'logo_base_color': '#86C127', 'text_color': '#ffffff'}</t>
  </si>
  <si>
    <t xml:space="preserve">TCS10A0JR514</t>
  </si>
  <si>
    <t xml:space="preserve">40ca6061-9acc-40ec-9571-4c41b10730d9</t>
  </si>
  <si>
    <t xml:space="preserve">a34d4cb1-d7de-4c92-9601-ebf1e28e56e5</t>
  </si>
  <si>
    <t xml:space="preserve">6136c755-4f07-4bea-b406-e023d8e0c9af</t>
  </si>
  <si>
    <t xml:space="preserve">{'logo_name': 'RU000A0JR51.png', 'logo_base_color': '#008794', 'text_color': '#ffffff'}</t>
  </si>
  <si>
    <t xml:space="preserve">TCS00A108ZR8</t>
  </si>
  <si>
    <t xml:space="preserve">0b9afb23-280f-4fda-a7ad-816994959c6b</t>
  </si>
  <si>
    <t xml:space="preserve">3e69ca99-cffe-4a46-b061-a2f298bcaa3f</t>
  </si>
  <si>
    <t xml:space="preserve">4cda1996-5fa5-4c56-9442-958e2eb20afc</t>
  </si>
  <si>
    <t xml:space="preserve">{'logo_name': 'RU000A108ZR8NEW.png', 'logo_base_color': '#131F2B', 'text_color': '#ffffff'}</t>
  </si>
  <si>
    <t xml:space="preserve">US2566771059</t>
  </si>
  <si>
    <t xml:space="preserve">BBG000NV1KK7</t>
  </si>
  <si>
    <t xml:space="preserve">DG</t>
  </si>
  <si>
    <t xml:space="preserve">Dollar General</t>
  </si>
  <si>
    <t xml:space="preserve">0.875000000 usd</t>
  </si>
  <si>
    <t xml:space="preserve">12812d87-c131-45ba-9ac1-0d3c732a9233</t>
  </si>
  <si>
    <t xml:space="preserve">0ed665cb-7ea8-447d-bf07-a057b50305f2</t>
  </si>
  <si>
    <t xml:space="preserve">ef228740-e1cd-4b15-b1a7-b6821475c406</t>
  </si>
  <si>
    <t xml:space="preserve">{'logo_name': 'US2566771059.png', 'logo_base_color': '#231f20', 'text_color': '#ffffff'}</t>
  </si>
  <si>
    <t xml:space="preserve">US0997241064</t>
  </si>
  <si>
    <t xml:space="preserve">BBG000BJ49H3</t>
  </si>
  <si>
    <t xml:space="preserve">BWA</t>
  </si>
  <si>
    <t xml:space="preserve">BorgWarner</t>
  </si>
  <si>
    <t xml:space="preserve">e8d1b48c-7c9e-4018-bc4b-933a1c42177e</t>
  </si>
  <si>
    <t xml:space="preserve">e0a3109c-2075-453b-a1f8-e212e98f910c</t>
  </si>
  <si>
    <t xml:space="preserve">955f8f97-2ea7-4ab9-b0c4-0ae1aefc5ab1</t>
  </si>
  <si>
    <t xml:space="preserve">{'logo_name': 'US0997241064.png', 'logo_base_color': '#232a78', 'text_color': '#ffffff'}</t>
  </si>
  <si>
    <t xml:space="preserve">US0009571003</t>
  </si>
  <si>
    <t xml:space="preserve">BBG000B9YYH7</t>
  </si>
  <si>
    <t xml:space="preserve">ABM</t>
  </si>
  <si>
    <t xml:space="preserve">ABM Industries</t>
  </si>
  <si>
    <t xml:space="preserve">458e56ee-b350-4a0b-892d-35c62014c41b</t>
  </si>
  <si>
    <t xml:space="preserve">8982b386-36aa-4d2e-a9a1-158a6cc7fbae</t>
  </si>
  <si>
    <t xml:space="preserve">bbf969d8-1483-4789-a2d8-b60c47438aa1</t>
  </si>
  <si>
    <t xml:space="preserve">{'logo_name': 'US0009571003.png', 'logo_base_color': '#0146AD', 'text_color': '#ffffff'}</t>
  </si>
  <si>
    <t xml:space="preserve">US1535272058</t>
  </si>
  <si>
    <t xml:space="preserve">BBG000KTYB56</t>
  </si>
  <si>
    <t xml:space="preserve">CENTA</t>
  </si>
  <si>
    <t xml:space="preserve">Central Garden &amp; Pet Co</t>
  </si>
  <si>
    <t xml:space="preserve">9152dafe-a004-4820-ad97-89ea4a448907</t>
  </si>
  <si>
    <t xml:space="preserve">89f101af-9c28-4aa3-a613-a2bea9da6001</t>
  </si>
  <si>
    <t xml:space="preserve">2c7be540-a8de-4339-89a6-83621f0ea12c</t>
  </si>
  <si>
    <t xml:space="preserve">{'logo_name': 'US1535272058.png', 'logo_base_color': '#00A289', 'text_color': '#ffffff'}</t>
  </si>
  <si>
    <t xml:space="preserve">US3596641098</t>
  </si>
  <si>
    <t xml:space="preserve">BBG00DR7LTG2</t>
  </si>
  <si>
    <t xml:space="preserve">FLGT</t>
  </si>
  <si>
    <t xml:space="preserve">Fulgent Genetics</t>
  </si>
  <si>
    <t xml:space="preserve">bbf021fc-d53e-49a9-b442-39d7f3a3bd2f</t>
  </si>
  <si>
    <t xml:space="preserve">ab3f8dd3-6cb5-413c-bde7-088dcea378e9</t>
  </si>
  <si>
    <t xml:space="preserve">fb22b14e-a827-4c2c-9af3-3bb4ad9b6d67</t>
  </si>
  <si>
    <t xml:space="preserve">{'logo_name': 'US3596641098.png', 'logo_base_color': '#000000', 'text_color': '#ffffff'}</t>
  </si>
  <si>
    <t xml:space="preserve">BBG000FWGSZ5</t>
  </si>
  <si>
    <t xml:space="preserve">Яковлев</t>
  </si>
  <si>
    <t xml:space="preserve">cfb50a23-2465-497e-bc7e-e4f0e042cf3d</t>
  </si>
  <si>
    <t xml:space="preserve">1a583ddf-b4af-426b-890f-2749767a8379</t>
  </si>
  <si>
    <t xml:space="preserve">6faba6f9-1ba7-4c3b-92ad-a0ec9ddf1303</t>
  </si>
  <si>
    <t xml:space="preserve">{'logo_name': 'yakovlev.png', 'logo_base_color': '#002664', 'text_color': '#ffffff'}</t>
  </si>
  <si>
    <t xml:space="preserve">BMG9460G1015</t>
  </si>
  <si>
    <t xml:space="preserve">BBG010JW9K49</t>
  </si>
  <si>
    <t xml:space="preserve">VAL</t>
  </si>
  <si>
    <t xml:space="preserve">Valaris Limited</t>
  </si>
  <si>
    <t xml:space="preserve">17fbad56-930e-421b-8e5e-e8ee82444519</t>
  </si>
  <si>
    <t xml:space="preserve">ec2f9530-d621-49ec-a9df-1fbb158e18f6</t>
  </si>
  <si>
    <t xml:space="preserve">20f9f1be-c85b-43a7-82d9-b1f6d3105ad3</t>
  </si>
  <si>
    <t xml:space="preserve">{'logo_name': 'BMG9460G1015.png', 'logo_base_color': '#000000', 'text_color': '#ffffff'}</t>
  </si>
  <si>
    <t xml:space="preserve">US05550J1016</t>
  </si>
  <si>
    <t xml:space="preserve">BBG00FQ8T4G3</t>
  </si>
  <si>
    <t xml:space="preserve">BJ</t>
  </si>
  <si>
    <t xml:space="preserve">BJs Wholesale Club Holdings, Inc.</t>
  </si>
  <si>
    <t xml:space="preserve">a7db18cb-2609-42ea-afce-2c928c744865</t>
  </si>
  <si>
    <t xml:space="preserve">51c52901-e326-4f44-8254-d4213eed4b77</t>
  </si>
  <si>
    <t xml:space="preserve">f169ac12-2376-4001-9008-abddfbdabb5f</t>
  </si>
  <si>
    <t xml:space="preserve">{'logo_name': 'US05550J1016.png', 'logo_base_color': '#C13054', 'text_color': '#ffffff'}</t>
  </si>
  <si>
    <t xml:space="preserve">US0185223007</t>
  </si>
  <si>
    <t xml:space="preserve">BBG000CYW7N5</t>
  </si>
  <si>
    <t xml:space="preserve">ALE</t>
  </si>
  <si>
    <t xml:space="preserve">ALLETE, Inc.</t>
  </si>
  <si>
    <t xml:space="preserve">2d7f3b41-9632-41c0-87d9-0c6452aae76f</t>
  </si>
  <si>
    <t xml:space="preserve">0bc56e96-ce93-4902-b46d-d2f7e4348e40</t>
  </si>
  <si>
    <t xml:space="preserve">8e01988a-946e-4a32-827b-7223127be8be</t>
  </si>
  <si>
    <t xml:space="preserve">{'logo_name': 'US0185223007.png', 'logo_base_color': '#D9DADA', 'text_color': '#000000'}</t>
  </si>
  <si>
    <t xml:space="preserve">US40434L1052</t>
  </si>
  <si>
    <t xml:space="preserve">BBG000KHWT55</t>
  </si>
  <si>
    <t xml:space="preserve">HPQ</t>
  </si>
  <si>
    <t xml:space="preserve">HP</t>
  </si>
  <si>
    <t xml:space="preserve">2118809d-994e-422d-b0a1-7806eb4992ef</t>
  </si>
  <si>
    <t xml:space="preserve">b3d8e72f-d26a-4052-a5c5-e066ff66072b</t>
  </si>
  <si>
    <t xml:space="preserve">c2920062-17cb-4860-a5aa-6976d6df59ac</t>
  </si>
  <si>
    <t xml:space="preserve">{'logo_name': 'US40434L1052.png', 'logo_base_color': '#0096D5', 'text_color': '#ffffff'}</t>
  </si>
  <si>
    <t xml:space="preserve">CA67077M1086</t>
  </si>
  <si>
    <t xml:space="preserve">BBG00JM9XLN6</t>
  </si>
  <si>
    <t xml:space="preserve">NTR</t>
  </si>
  <si>
    <t xml:space="preserve">Nutrien</t>
  </si>
  <si>
    <t xml:space="preserve">1829a1df-8848-426e-865e-4968e98c21ab</t>
  </si>
  <si>
    <t xml:space="preserve">8df22397-5d2a-4015-a7a1-0248a633f09a</t>
  </si>
  <si>
    <t xml:space="preserve">15a49e1d-faf8-4c7a-9e1c-2617c3856f5b</t>
  </si>
  <si>
    <t xml:space="preserve">{'logo_name': 'CA67077M1086.png', 'logo_base_color': '#000000', 'text_color': '#ffffff'}</t>
  </si>
  <si>
    <t xml:space="preserve">US02875D1090</t>
  </si>
  <si>
    <t xml:space="preserve">BBG00QV8FS02</t>
  </si>
  <si>
    <t xml:space="preserve">AOUT</t>
  </si>
  <si>
    <t xml:space="preserve">American Outdoor Brands Inc</t>
  </si>
  <si>
    <t xml:space="preserve">3e20bfa3-c019-4326-9ebc-c7b4cd4bb82f</t>
  </si>
  <si>
    <t xml:space="preserve">dd68e091-0522-4101-b7d9-58ebc9863e25</t>
  </si>
  <si>
    <t xml:space="preserve">c6bdf6f3-0bcc-44d4-9765-18ea2338ffb3</t>
  </si>
  <si>
    <t xml:space="preserve">{'logo_name': 'US02874P1030.png', 'logo_base_color': '#000000', 'text_color': '#ffffff'}</t>
  </si>
  <si>
    <t xml:space="preserve">US78667J1088</t>
  </si>
  <si>
    <t xml:space="preserve">BBG0025X16Y5</t>
  </si>
  <si>
    <t xml:space="preserve">SAGE</t>
  </si>
  <si>
    <t xml:space="preserve">Sage Therapeutics Inc</t>
  </si>
  <si>
    <t xml:space="preserve">95ff5e26-8344-449d-bd96-23e14e697d8d</t>
  </si>
  <si>
    <t xml:space="preserve">f456cd1a-a2f6-43b9-ad24-371495c5a3df</t>
  </si>
  <si>
    <t xml:space="preserve">a5f98280-b853-4c91-aa07-c9eb2837541a</t>
  </si>
  <si>
    <t xml:space="preserve">{'logo_name': 'US78667J1088.png', 'logo_base_color': '#000000', 'text_color': '#ffffff'}</t>
  </si>
  <si>
    <t xml:space="preserve">KYG312371035</t>
  </si>
  <si>
    <t xml:space="preserve">BBG000JHS2L3</t>
  </si>
  <si>
    <t xml:space="preserve">1061</t>
  </si>
  <si>
    <t xml:space="preserve">Essex Bio-Technology</t>
  </si>
  <si>
    <t xml:space="preserve">79b4083a-ac6b-4be3-a533-442a8ee928f6</t>
  </si>
  <si>
    <t xml:space="preserve">c84a2015-1844-4046-a665-2a7f76654371</t>
  </si>
  <si>
    <t xml:space="preserve">25d2495b-ca8a-4868-9e0c-fa30bb65392f</t>
  </si>
  <si>
    <t xml:space="preserve">{'logo_name': 'KYG312371035.png', 'logo_base_color': '#00b612', 'text_color': '#ffffff'}</t>
  </si>
  <si>
    <t xml:space="preserve">US1491231015</t>
  </si>
  <si>
    <t xml:space="preserve">BBG000BF0K17</t>
  </si>
  <si>
    <t xml:space="preserve">CAT</t>
  </si>
  <si>
    <t xml:space="preserve">Caterpillar</t>
  </si>
  <si>
    <t xml:space="preserve">4c34ff9c-5292-4b03-b812-b6a512aac1e1</t>
  </si>
  <si>
    <t xml:space="preserve">e2d3dfbe-ef40-435a-8c5e-554e66b39c7f</t>
  </si>
  <si>
    <t xml:space="preserve">42e1911b-086e-4236-9ec4-052adf9ada33</t>
  </si>
  <si>
    <t xml:space="preserve">{'logo_name': 'US1491231015.png', 'logo_base_color': '#000000', 'text_color': '#ffffff'}</t>
  </si>
  <si>
    <t xml:space="preserve">US98850P1093</t>
  </si>
  <si>
    <t xml:space="preserve">BBG00B8N0HG1</t>
  </si>
  <si>
    <t xml:space="preserve">YUMC</t>
  </si>
  <si>
    <t xml:space="preserve">Yum China Holdings</t>
  </si>
  <si>
    <t xml:space="preserve">1222ff0b-ea25-4012-8a81-a7f8ab0dfeaa</t>
  </si>
  <si>
    <t xml:space="preserve">1f45aba7-6b21-4b4f-a1f7-5b7db7b6f64d</t>
  </si>
  <si>
    <t xml:space="preserve">7db08a4b-2818-48fc-ad4e-82ad4c8632b7</t>
  </si>
  <si>
    <t xml:space="preserve">{'logo_name': 'US98850P1093.png', 'logo_base_color': '#000000', 'text_color': '#ffffff'}</t>
  </si>
  <si>
    <t xml:space="preserve">US09203E1055</t>
  </si>
  <si>
    <t xml:space="preserve">BBG00MS4Y0W9</t>
  </si>
  <si>
    <t xml:space="preserve">BDTX</t>
  </si>
  <si>
    <t xml:space="preserve">Black Diamond Therapeutics Inc</t>
  </si>
  <si>
    <t xml:space="preserve">1980be67-cc3b-4334-b980-3f0d2e0f2b22</t>
  </si>
  <si>
    <t xml:space="preserve">c01a30a8-893f-4dd4-99cd-b999cfc11707</t>
  </si>
  <si>
    <t xml:space="preserve">0a960aa3-d87d-4a47-9de3-38238967f507</t>
  </si>
  <si>
    <t xml:space="preserve">{'logo_name': 'US09203E1055.png', 'logo_base_color': '#000000', 'text_color': '#ffffff'}</t>
  </si>
  <si>
    <t xml:space="preserve">US8760301072</t>
  </si>
  <si>
    <t xml:space="preserve">BBG000BY29C7</t>
  </si>
  <si>
    <t xml:space="preserve">TPR</t>
  </si>
  <si>
    <t xml:space="preserve">Tapestry</t>
  </si>
  <si>
    <t xml:space="preserve">7a1ace86-de53-472c-a2f0-ee82bcf36178</t>
  </si>
  <si>
    <t xml:space="preserve">4e2bc9a2-5d1d-4157-ac27-391558c04a70</t>
  </si>
  <si>
    <t xml:space="preserve">968f832c-6764-4d91-8104-3c8c10dfff2a</t>
  </si>
  <si>
    <t xml:space="preserve">{'logo_name': 'US8760301072.png', 'logo_base_color': '#ffde00', 'text_color': '#000000'}</t>
  </si>
  <si>
    <t xml:space="preserve">US6658591044</t>
  </si>
  <si>
    <t xml:space="preserve">BBG000BQ74K1</t>
  </si>
  <si>
    <t xml:space="preserve">NTRS</t>
  </si>
  <si>
    <t xml:space="preserve">Northern Trust</t>
  </si>
  <si>
    <t xml:space="preserve">d84d1a7f-4ce4-4dda-9cce-1e4b60698367</t>
  </si>
  <si>
    <t xml:space="preserve">e1d1969f-2bc3-44b8-88be-ca667296a758</t>
  </si>
  <si>
    <t xml:space="preserve">0ce292a0-830b-4555-907e-6f7b8798b506</t>
  </si>
  <si>
    <t xml:space="preserve">{'logo_name': 'US6658591044.png', 'logo_base_color': '#0F573F', 'text_color': '#ffffff'}</t>
  </si>
  <si>
    <t xml:space="preserve">US7291321005</t>
  </si>
  <si>
    <t xml:space="preserve">BBG000BRBX66</t>
  </si>
  <si>
    <t xml:space="preserve">PLXS</t>
  </si>
  <si>
    <t xml:space="preserve">Plexus Corp</t>
  </si>
  <si>
    <t xml:space="preserve">e2c86cb5-20b4-4ab5-9859-fa029344caa4</t>
  </si>
  <si>
    <t xml:space="preserve">212c9b83-bf31-440e-8ed3-aec502154fff</t>
  </si>
  <si>
    <t xml:space="preserve">aecb644e-b9f6-4add-ac87-fd55e28040d0</t>
  </si>
  <si>
    <t xml:space="preserve">{'logo_name': 'US7291321005.png', 'logo_base_color': '#C8003F', 'text_color': '#ffffff'}</t>
  </si>
  <si>
    <t xml:space="preserve">US9113121068</t>
  </si>
  <si>
    <t xml:space="preserve">BBG000L9CV04</t>
  </si>
  <si>
    <t xml:space="preserve">UPS</t>
  </si>
  <si>
    <t xml:space="preserve">United Parcel Service</t>
  </si>
  <si>
    <t xml:space="preserve">c2728f98-b50d-4be6-b90a-ba76d2561c96</t>
  </si>
  <si>
    <t xml:space="preserve">a49ed866-890e-4549-98f7-543bde94d03a</t>
  </si>
  <si>
    <t xml:space="preserve">000e0d5f-e607-4948-bbfd-e6edc501b8c0</t>
  </si>
  <si>
    <t xml:space="preserve">{'logo_name': 'US9113121068.png', 'logo_base_color': '#412020', 'text_color': '#ffffff'}</t>
  </si>
  <si>
    <t xml:space="preserve">US03762U1051</t>
  </si>
  <si>
    <t xml:space="preserve">BBG000NFPF36</t>
  </si>
  <si>
    <t xml:space="preserve">ARI</t>
  </si>
  <si>
    <t xml:space="preserve">Apollo Commercial Real Estate</t>
  </si>
  <si>
    <t xml:space="preserve">d738a3b0-6440-4558-9380-c4dc40003f4a</t>
  </si>
  <si>
    <t xml:space="preserve">c873ec2c-88eb-4335-a638-bf431361dcb2</t>
  </si>
  <si>
    <t xml:space="preserve">0e11b11b-8e9e-4a38-ad1c-602b601c8da9</t>
  </si>
  <si>
    <t xml:space="preserve">{'logo_name': 'US03762U1051.png', 'logo_base_color': '#6E8C82', 'text_color': '#ffffff'}</t>
  </si>
  <si>
    <t xml:space="preserve">US42805E3062</t>
  </si>
  <si>
    <t xml:space="preserve">BBG000BWFH48</t>
  </si>
  <si>
    <t xml:space="preserve">HSKA</t>
  </si>
  <si>
    <t xml:space="preserve">Heska Corp</t>
  </si>
  <si>
    <t xml:space="preserve">fa5707a2-9a06-4d82-b5ee-27a4acde0869</t>
  </si>
  <si>
    <t xml:space="preserve">ce968e5c-fd5a-4a5b-b961-3f82149e1282</t>
  </si>
  <si>
    <t xml:space="preserve">93199e47-ac42-4164-92c3-bdf8c042e37c</t>
  </si>
  <si>
    <t xml:space="preserve">{'logo_name': 'US42805E3062.png', 'logo_base_color': '#000000', 'text_color': '#ffffff'}</t>
  </si>
  <si>
    <t xml:space="preserve">US31428X1063</t>
  </si>
  <si>
    <t xml:space="preserve">BBG000BJF1Z8</t>
  </si>
  <si>
    <t xml:space="preserve">FDX</t>
  </si>
  <si>
    <t xml:space="preserve">FedEx</t>
  </si>
  <si>
    <t xml:space="preserve">970ba4a7-b33d-4c89-a838-0644e3a13a61</t>
  </si>
  <si>
    <t xml:space="preserve">69717791-fd76-4c9c-9882-b09c76ee82f8</t>
  </si>
  <si>
    <t xml:space="preserve">d7bcf1e4-4eb0-420f-8d42-97fe2af045a0</t>
  </si>
  <si>
    <t xml:space="preserve">{'logo_name': 'US31428X1063.png', 'logo_base_color': '#652c8f', 'text_color': '#ffffff'}</t>
  </si>
  <si>
    <t xml:space="preserve">CA1363751027</t>
  </si>
  <si>
    <t xml:space="preserve">BBG000HS74G6</t>
  </si>
  <si>
    <t xml:space="preserve">CNI</t>
  </si>
  <si>
    <t xml:space="preserve">Canadian National Railway Co</t>
  </si>
  <si>
    <t xml:space="preserve">27d989f0-cc2f-436e-b613-cca64f978059</t>
  </si>
  <si>
    <t xml:space="preserve">9de6f560-2359-4d97-9db5-c91f7c591857</t>
  </si>
  <si>
    <t xml:space="preserve">94ce7351-55c9-4db8-b3b1-c3258bc98b14</t>
  </si>
  <si>
    <t xml:space="preserve">{'logo_name': 'CA1363751027.png', 'logo_base_color': '#EC1C25', 'text_color': '#ffffff'}</t>
  </si>
  <si>
    <t xml:space="preserve">US92556H2067</t>
  </si>
  <si>
    <t xml:space="preserve">BBG000C496P7</t>
  </si>
  <si>
    <t xml:space="preserve">PARA</t>
  </si>
  <si>
    <t xml:space="preserve">Paramount Global</t>
  </si>
  <si>
    <t xml:space="preserve">74eb2eb0-d833-4e8b-965e-09a26431510a</t>
  </si>
  <si>
    <t xml:space="preserve">1aa7c71e-1326-43e0-a870-74ae621019bb</t>
  </si>
  <si>
    <t xml:space="preserve">4f7fa240-1d3c-4107-a5be-cfe2d160ec5d</t>
  </si>
  <si>
    <t xml:space="preserve">{'logo_name': 'Paramount.png', 'logo_base_color': '#00002d', 'text_color': '#ffffff'}</t>
  </si>
  <si>
    <t xml:space="preserve">US26210C1045</t>
  </si>
  <si>
    <t xml:space="preserve">BBG0018SLDN0</t>
  </si>
  <si>
    <t xml:space="preserve">DBX</t>
  </si>
  <si>
    <t xml:space="preserve">Dropbox Inc</t>
  </si>
  <si>
    <t xml:space="preserve">665cab9c-4871-480d-ba4e-d3ea57e07e2c</t>
  </si>
  <si>
    <t xml:space="preserve">f8547e9f-b22a-4e2c-893f-aa9ede7cd25c</t>
  </si>
  <si>
    <t xml:space="preserve">58c9d323-e383-45cb-8315-9bd408ac533e</t>
  </si>
  <si>
    <t xml:space="preserve">{'logo_name': 'US26210C1045.png', 'logo_base_color': '#007EE5', 'text_color': '#ffffff'}</t>
  </si>
  <si>
    <t xml:space="preserve">BBG000RJL816</t>
  </si>
  <si>
    <t xml:space="preserve">Таттелеком</t>
  </si>
  <si>
    <t xml:space="preserve">76721c1c-52a9-4b45-987e-d075f651f1b1</t>
  </si>
  <si>
    <t xml:space="preserve">e80d1280-d512-4755-b48b-1187fd6cb2d8</t>
  </si>
  <si>
    <t xml:space="preserve">a2543193-689c-4922-bcec-21cde6e74188</t>
  </si>
  <si>
    <t xml:space="preserve">{'logo_name': 'RU000A0HM5C1.png', 'logo_base_color': '#ED1C24', 'text_color': '#ffffff'}</t>
  </si>
  <si>
    <t xml:space="preserve">US15189T1079</t>
  </si>
  <si>
    <t xml:space="preserve">BBG000FDBX90</t>
  </si>
  <si>
    <t xml:space="preserve">CNP</t>
  </si>
  <si>
    <t xml:space="preserve">CenterPoint Energy</t>
  </si>
  <si>
    <t xml:space="preserve">edeab7d2-9a46-47c4-abec-585867359e66</t>
  </si>
  <si>
    <t xml:space="preserve">6fc303a1-25a6-4738-b307-05d01956397d</t>
  </si>
  <si>
    <t xml:space="preserve">f76958bc-9e25-4079-ad33-f2d8284be813</t>
  </si>
  <si>
    <t xml:space="preserve">{'logo_name': 'US15189T1079.png', 'logo_base_color': '#1e9cd6', 'text_color': '#ffffff'}</t>
  </si>
  <si>
    <t xml:space="preserve">US8269191024</t>
  </si>
  <si>
    <t xml:space="preserve">BBG000BB99S3</t>
  </si>
  <si>
    <t xml:space="preserve">SLAB</t>
  </si>
  <si>
    <t xml:space="preserve">Silicon Laboratories Inc</t>
  </si>
  <si>
    <t xml:space="preserve">717ddee6-6204-4854-b4fb-17b9b6029060</t>
  </si>
  <si>
    <t xml:space="preserve">7b83cc2c-3de9-46f3-a041-eaeef97f921f</t>
  </si>
  <si>
    <t xml:space="preserve">fec061fb-ba56-4312-a43b-ab01142a4187</t>
  </si>
  <si>
    <t xml:space="preserve">{'logo_name': 'US8269191024.png', 'logo_base_color': '#DC1319', 'text_color': '#ffffff'}</t>
  </si>
  <si>
    <t xml:space="preserve">US6710441055</t>
  </si>
  <si>
    <t xml:space="preserve">BBG000BWPR54</t>
  </si>
  <si>
    <t xml:space="preserve">OSIS</t>
  </si>
  <si>
    <t xml:space="preserve">OSI Systems Inc</t>
  </si>
  <si>
    <t xml:space="preserve">dbb30d1d-4630-47d7-9417-a825d55fff3b</t>
  </si>
  <si>
    <t xml:space="preserve">8e4b6b56-b46b-4906-a261-a6b78d6a24be</t>
  </si>
  <si>
    <t xml:space="preserve">b54ad5ac-de22-4e9c-a4b1-52af82d72b5c</t>
  </si>
  <si>
    <t xml:space="preserve">{'logo_name': 'US6710441055.png', 'logo_base_color': '#FB2A19', 'text_color': '#ffffff'}</t>
  </si>
  <si>
    <t xml:space="preserve">US4198791018</t>
  </si>
  <si>
    <t xml:space="preserve">BBG000BC4185</t>
  </si>
  <si>
    <t xml:space="preserve">HA</t>
  </si>
  <si>
    <t xml:space="preserve">Hawaiian Holdings Inc</t>
  </si>
  <si>
    <t xml:space="preserve">5d768b4a-211e-4ee8-b3e0-8d32cebbe608</t>
  </si>
  <si>
    <t xml:space="preserve">a78a32a9-27c0-4451-8425-b7fb452d0de7</t>
  </si>
  <si>
    <t xml:space="preserve">cbc3a5f7-c76e-4560-8198-15264929dc57</t>
  </si>
  <si>
    <t xml:space="preserve">{'logo_name': 'US4198791018.png', 'logo_base_color': '#F63440', 'text_color': '#ffffff'}</t>
  </si>
  <si>
    <t xml:space="preserve">US13462K1097</t>
  </si>
  <si>
    <t xml:space="preserve">BBG00D2Z7X83</t>
  </si>
  <si>
    <t xml:space="preserve">CWH</t>
  </si>
  <si>
    <t xml:space="preserve">Camping World Holdings, Inc.</t>
  </si>
  <si>
    <t xml:space="preserve">e2c487ea-b83d-4493-a684-954fc05e01c6</t>
  </si>
  <si>
    <t xml:space="preserve">5dae4cee-6c71-4483-9575-19c9671c8225</t>
  </si>
  <si>
    <t xml:space="preserve">47f05e70-35ed-4db8-a9bf-83a17a71e173</t>
  </si>
  <si>
    <t xml:space="preserve">{'logo_name': 'US13462K1097.png', 'logo_base_color': '#000000', 'text_color': '#ffffff'}</t>
  </si>
  <si>
    <t xml:space="preserve">US2567461080</t>
  </si>
  <si>
    <t xml:space="preserve">BBG000BSC0K9</t>
  </si>
  <si>
    <t xml:space="preserve">DLTR</t>
  </si>
  <si>
    <t xml:space="preserve">Dollar Tree</t>
  </si>
  <si>
    <t xml:space="preserve">151089ed-f858-44fa-8079-1d32667d80c9</t>
  </si>
  <si>
    <t xml:space="preserve">98428cee-15a0-42b3-a4cc-9b8072a8777a</t>
  </si>
  <si>
    <t xml:space="preserve">3767834b-72b4-4148-a62e-8450a97efbaf</t>
  </si>
  <si>
    <t xml:space="preserve">{'logo_name': 'US2567461080.png', 'logo_base_color': '#ecebeb', 'text_color': '#000000'}</t>
  </si>
  <si>
    <t xml:space="preserve">US3665051054</t>
  </si>
  <si>
    <t xml:space="preserve">BBG00HY28P97</t>
  </si>
  <si>
    <t xml:space="preserve">GTX</t>
  </si>
  <si>
    <t xml:space="preserve">Garrett Motion Inc</t>
  </si>
  <si>
    <t xml:space="preserve">196cf251-3a43-4a95-bb5d-d5e46a602eeb</t>
  </si>
  <si>
    <t xml:space="preserve">d0c6f11d-b126-4015-a079-8666a3a5deb7</t>
  </si>
  <si>
    <t xml:space="preserve">f28d4193-4fb1-47ae-9640-ec6488081951</t>
  </si>
  <si>
    <t xml:space="preserve">{'logo_name': 'US3665051054.png', 'logo_base_color': '#010202', 'text_color': '#ffffff'}</t>
  </si>
  <si>
    <t xml:space="preserve">US1630921096</t>
  </si>
  <si>
    <t xml:space="preserve">BBG0014XR0N5</t>
  </si>
  <si>
    <t xml:space="preserve">CHGG</t>
  </si>
  <si>
    <t xml:space="preserve">Chegg Inc</t>
  </si>
  <si>
    <t xml:space="preserve">d8c913dd-089f-4824-8db8-978e242f48de</t>
  </si>
  <si>
    <t xml:space="preserve">87beba65-73b2-45e5-a118-42a835e64eae</t>
  </si>
  <si>
    <t xml:space="preserve">221c7f23-fbfa-4266-a403-84bfeac86852</t>
  </si>
  <si>
    <t xml:space="preserve">{'logo_name': 'US1630921096.png', 'logo_base_color': '#000000', 'text_color': '#ffffff'}</t>
  </si>
  <si>
    <t xml:space="preserve">US49845K1016</t>
  </si>
  <si>
    <t xml:space="preserve">BBG009WR3FL5</t>
  </si>
  <si>
    <t xml:space="preserve">KVYO</t>
  </si>
  <si>
    <t xml:space="preserve">Klaviyo</t>
  </si>
  <si>
    <t xml:space="preserve">730e3633-8f45-4a46-8642-a8cb1ae9fdf3</t>
  </si>
  <si>
    <t xml:space="preserve">ec1b4fbd-a3bd-4433-9082-19cdd8d667f2</t>
  </si>
  <si>
    <t xml:space="preserve">2e2df4da-21e2-4445-9ddc-10a58aaade29</t>
  </si>
  <si>
    <t xml:space="preserve">{'logo_name': 'US49845K1016.png', 'logo_base_color': '#FBFDFF', 'text_color': '#000000'}</t>
  </si>
  <si>
    <t xml:space="preserve">TCS0835G2057</t>
  </si>
  <si>
    <t xml:space="preserve">FIXP@GS</t>
  </si>
  <si>
    <t xml:space="preserve">Fix Price Group</t>
  </si>
  <si>
    <t xml:space="preserve">8b1ab266-71e2-4f11-829c-c596dcd0dcd8</t>
  </si>
  <si>
    <t xml:space="preserve">83896003-841c-4d2a-8625-eed18f6a6e08</t>
  </si>
  <si>
    <t xml:space="preserve">4feb9d9b-7ab3-409b-a2f6-70caf19fbcee</t>
  </si>
  <si>
    <t xml:space="preserve">{'logo_name': 'FixPrice.png', 'logo_base_color': '#003784', 'text_color': '#ffffff'}</t>
  </si>
  <si>
    <t xml:space="preserve">US5486611073</t>
  </si>
  <si>
    <t xml:space="preserve">BBG000BNDN65</t>
  </si>
  <si>
    <t xml:space="preserve">LOW</t>
  </si>
  <si>
    <t xml:space="preserve">Lowe's</t>
  </si>
  <si>
    <t xml:space="preserve">b34959df-518b-433d-8f1c-78ea0daa16ad</t>
  </si>
  <si>
    <t xml:space="preserve">6f82a60f-c575-4215-9d68-25d2b170617d</t>
  </si>
  <si>
    <t xml:space="preserve">3072b9d3-4db4-488d-8d96-d61ac2e1f120</t>
  </si>
  <si>
    <t xml:space="preserve">{'logo_name': 'US5486611073.png', 'logo_base_color': '#023F9A', 'text_color': '#ffffff'}</t>
  </si>
  <si>
    <t xml:space="preserve">US0533321024</t>
  </si>
  <si>
    <t xml:space="preserve">BBG000C7LMS8</t>
  </si>
  <si>
    <t xml:space="preserve">AZO</t>
  </si>
  <si>
    <t xml:space="preserve">AutoZone</t>
  </si>
  <si>
    <t xml:space="preserve">2a828e19-88a0-4c1a-8f48-bdd6b5e2f903</t>
  </si>
  <si>
    <t xml:space="preserve">47e3d884-51f9-405e-af7f-b4f40e221d83</t>
  </si>
  <si>
    <t xml:space="preserve">b3de785b-a4fb-4b2f-99f3-eb6b29a057f2</t>
  </si>
  <si>
    <t xml:space="preserve">{'logo_name': 'US0533321024.png', 'logo_base_color': '#d90303', 'text_color': '#ffffff'}</t>
  </si>
  <si>
    <t xml:space="preserve">US6153691059</t>
  </si>
  <si>
    <t xml:space="preserve">BBG000F86GP6</t>
  </si>
  <si>
    <t xml:space="preserve">MCO</t>
  </si>
  <si>
    <t xml:space="preserve">Moody's</t>
  </si>
  <si>
    <t xml:space="preserve">bd50f6c2-cf14-4d9a-b82d-83ec28169043</t>
  </si>
  <si>
    <t xml:space="preserve">98f3451a-1d65-4e5b-9bb0-20700eff1205</t>
  </si>
  <si>
    <t xml:space="preserve">5a065aa9-5f66-4d71-a558-e2c1ffa362d0</t>
  </si>
  <si>
    <t xml:space="preserve">{'logo_name': 'US6153691059.png', 'logo_base_color': '#013797', 'text_color': '#ffffff'}</t>
  </si>
  <si>
    <t xml:space="preserve">CNE100000HD4</t>
  </si>
  <si>
    <t xml:space="preserve">BBG000P2MRM9</t>
  </si>
  <si>
    <t xml:space="preserve">916</t>
  </si>
  <si>
    <t xml:space="preserve">China Longyuan Power Group</t>
  </si>
  <si>
    <t xml:space="preserve">f28067bf-5065-410d-ad52-13f8a5e006bd</t>
  </si>
  <si>
    <t xml:space="preserve">7c8916a2-9d57-497a-ba30-0bd586cddb9c</t>
  </si>
  <si>
    <t xml:space="preserve">09416ce1-565c-4344-b1f7-84af708046c4</t>
  </si>
  <si>
    <t xml:space="preserve">{'logo_name': 'CNE100000HD4.png', 'logo_base_color': '#000000', 'text_color': '#ffffff'}</t>
  </si>
  <si>
    <t xml:space="preserve">TCS00A0ZZAC4</t>
  </si>
  <si>
    <t xml:space="preserve">0.205600000</t>
  </si>
  <si>
    <t xml:space="preserve">1fbecbbc-ef32-448c-b4fe-b0037795ba01</t>
  </si>
  <si>
    <t xml:space="preserve">13de7458-d9d1-4cc9-964b-f3d8705546e4</t>
  </si>
  <si>
    <t xml:space="preserve">7c408d19-9d14-47fe-b704-543f518be212</t>
  </si>
  <si>
    <t xml:space="preserve">{'logo_name': 'sovkombank.png', 'logo_base_color': '#e7e9e6', 'text_color': '#000000'}</t>
  </si>
  <si>
    <t xml:space="preserve">US32020R1095</t>
  </si>
  <si>
    <t xml:space="preserve">BBG000BL8476</t>
  </si>
  <si>
    <t xml:space="preserve">FFIN</t>
  </si>
  <si>
    <t xml:space="preserve">First Financial Bankshares, Inc.</t>
  </si>
  <si>
    <t xml:space="preserve">7e75fb01-3783-44f8-a8c2-aca99509aa86</t>
  </si>
  <si>
    <t xml:space="preserve">ba638ba4-400d-40ed-8cc4-df4ecc1660b9</t>
  </si>
  <si>
    <t xml:space="preserve">179bca2d-1f10-451b-bee2-5480c63781b1</t>
  </si>
  <si>
    <t xml:space="preserve">{'logo_name': 'US32020R1095.png', 'logo_base_color': '#003274', 'text_color': '#ffffff'}</t>
  </si>
  <si>
    <t xml:space="preserve">US4165151048</t>
  </si>
  <si>
    <t xml:space="preserve">BBG000G0Z878</t>
  </si>
  <si>
    <t xml:space="preserve">HIG</t>
  </si>
  <si>
    <t xml:space="preserve">Hartford Financial Services</t>
  </si>
  <si>
    <t xml:space="preserve">e808331f-ec46-489f-b5e4-2836ba3ed877</t>
  </si>
  <si>
    <t xml:space="preserve">c6dc9aa7-0f52-4f76-896f-49583e69e7a8</t>
  </si>
  <si>
    <t xml:space="preserve">400f544b-ddc1-47ca-9ee4-cd1cb926340f</t>
  </si>
  <si>
    <t xml:space="preserve">{'logo_name': 'US4165151048.png', 'logo_base_color': '#D3E4EB', 'text_color': '#000000'}</t>
  </si>
  <si>
    <t xml:space="preserve">US9418481035</t>
  </si>
  <si>
    <t xml:space="preserve">BBG000FQRVM3</t>
  </si>
  <si>
    <t xml:space="preserve">WAT</t>
  </si>
  <si>
    <t xml:space="preserve">Waters</t>
  </si>
  <si>
    <t xml:space="preserve">b1afb668-8dfc-4ff5-aa99-afa77e5a4b6e</t>
  </si>
  <si>
    <t xml:space="preserve">304a19d7-2f7d-4379-8f2a-4a2ceba33e56</t>
  </si>
  <si>
    <t xml:space="preserve">efa68f9c-b31a-4426-9e76-4e92635cee34</t>
  </si>
  <si>
    <t xml:space="preserve">{'logo_name': 'US9418481035.png', 'logo_base_color': '#000000', 'text_color': '#ffffff'}</t>
  </si>
  <si>
    <t xml:space="preserve">US12514G1085</t>
  </si>
  <si>
    <t xml:space="preserve">BBG001P63B80</t>
  </si>
  <si>
    <t xml:space="preserve">CDW</t>
  </si>
  <si>
    <t xml:space="preserve">CDW Corp</t>
  </si>
  <si>
    <t xml:space="preserve">ddc1a8b9-2962-41e5-8499-0a97779987e4</t>
  </si>
  <si>
    <t xml:space="preserve">71946925-80a2-46d3-a4a3-643959d260f0</t>
  </si>
  <si>
    <t xml:space="preserve">38acf180-f1e4-4dd9-b00f-831ba945ef18</t>
  </si>
  <si>
    <t xml:space="preserve">{'logo_name': 'US12514G1085.png', 'logo_base_color': '#E21736', 'text_color': '#ffffff'}</t>
  </si>
  <si>
    <t xml:space="preserve">US4128221086</t>
  </si>
  <si>
    <t xml:space="preserve">BBG000BKZTP3</t>
  </si>
  <si>
    <t xml:space="preserve">HOG</t>
  </si>
  <si>
    <t xml:space="preserve">Harley-Davidson</t>
  </si>
  <si>
    <t xml:space="preserve">b0842c06-4cdd-4be1-a654-da636602fe17</t>
  </si>
  <si>
    <t xml:space="preserve">4b73079f-4a82-4a66-b626-ca60fedf9b3f</t>
  </si>
  <si>
    <t xml:space="preserve">0f711dad-9aa9-432e-a874-a9efbad6a9c7</t>
  </si>
  <si>
    <t xml:space="preserve">{'logo_name': 'US4128221086.png', 'logo_base_color': '#151515', 'text_color': '#ffffff'}</t>
  </si>
  <si>
    <t xml:space="preserve">US58470H1014</t>
  </si>
  <si>
    <t xml:space="preserve">BBG000BWBW76</t>
  </si>
  <si>
    <t xml:space="preserve">MED</t>
  </si>
  <si>
    <t xml:space="preserve">Medifast Inc</t>
  </si>
  <si>
    <t xml:space="preserve">815ae0ce-514e-4fa3-b2a5-e3688688036c</t>
  </si>
  <si>
    <t xml:space="preserve">003a5c16-63d0-4ba6-a18d-43972930f598</t>
  </si>
  <si>
    <t xml:space="preserve">f564dd00-fb13-4809-97a6-0b7c1120237e</t>
  </si>
  <si>
    <t xml:space="preserve">{'logo_name': 'US58470H1014.png', 'logo_base_color': '#012B73', 'text_color': '#ffffff'}</t>
  </si>
  <si>
    <t xml:space="preserve">US9026811052</t>
  </si>
  <si>
    <t xml:space="preserve">BBG000BVYN55</t>
  </si>
  <si>
    <t xml:space="preserve">UGI</t>
  </si>
  <si>
    <t xml:space="preserve">UGI Corp</t>
  </si>
  <si>
    <t xml:space="preserve">55b9479a-0f70-4eda-9b73-90310f3c0295</t>
  </si>
  <si>
    <t xml:space="preserve">6b433941-78f4-4835-8a5d-7bb144448ee4</t>
  </si>
  <si>
    <t xml:space="preserve">11d33b98-7c46-495f-90ac-1756e91a212e</t>
  </si>
  <si>
    <t xml:space="preserve">{'logo_name': 'US9026811052.png', 'logo_base_color': '#006EA9', 'text_color': '#ffffff'}</t>
  </si>
  <si>
    <t xml:space="preserve">US37637K1088</t>
  </si>
  <si>
    <t xml:space="preserve">BBG00DHTYPH8</t>
  </si>
  <si>
    <t xml:space="preserve">GTLB</t>
  </si>
  <si>
    <t xml:space="preserve">GitLab</t>
  </si>
  <si>
    <t xml:space="preserve">0.2500 usd</t>
  </si>
  <si>
    <t xml:space="preserve">24b8c4f8-3551-4f61-844f-f0fd14dbadd6</t>
  </si>
  <si>
    <t xml:space="preserve">1341d054-4853-48e2-8fa5-9bae62b25951</t>
  </si>
  <si>
    <t xml:space="preserve">0c4c48a9-9e9c-4865-b91f-d18fd5b84842</t>
  </si>
  <si>
    <t xml:space="preserve">{'logo_name': 'gitlab.png', 'logo_base_color': '#5f509d', 'text_color': '#ffffff'}</t>
  </si>
  <si>
    <t xml:space="preserve">CNE1000002Q2</t>
  </si>
  <si>
    <t xml:space="preserve">BBG000MQF8G6</t>
  </si>
  <si>
    <t xml:space="preserve">386</t>
  </si>
  <si>
    <t xml:space="preserve">China Petroleum &amp; Chemical Corp</t>
  </si>
  <si>
    <t xml:space="preserve">149c55d2-81f2-4118-8e4e-2cf50fbd45f3</t>
  </si>
  <si>
    <t xml:space="preserve">5bc5241d-5610-4b32-8820-edcb821c7fde</t>
  </si>
  <si>
    <t xml:space="preserve">267124da-00eb-4d1c-af9c-2bf98bd6fdc2</t>
  </si>
  <si>
    <t xml:space="preserve">{'logo_name': 'US16941R1086.png', 'logo_base_color': '#ED1C24', 'text_color': '#ffffff'}</t>
  </si>
  <si>
    <t xml:space="preserve">US71375U1016</t>
  </si>
  <si>
    <t xml:space="preserve">BBG000BVXFK6</t>
  </si>
  <si>
    <t xml:space="preserve">PRFT</t>
  </si>
  <si>
    <t xml:space="preserve">Perficient Inc</t>
  </si>
  <si>
    <t xml:space="preserve">7be96304-8b7f-4025-8246-c4a745dcee6d</t>
  </si>
  <si>
    <t xml:space="preserve">5068010a-0ebc-4692-ac4e-2e86d14345b1</t>
  </si>
  <si>
    <t xml:space="preserve">3c5aae1a-2a42-4ab3-a5b8-8b91a640587f</t>
  </si>
  <si>
    <t xml:space="preserve">{'logo_name': 'US71375U1016.png', 'logo_base_color': '#000000', 'text_color': '#ffffff'}</t>
  </si>
  <si>
    <t xml:space="preserve">US9282541013</t>
  </si>
  <si>
    <t xml:space="preserve">BBG0064N2T78</t>
  </si>
  <si>
    <t xml:space="preserve">VIRT</t>
  </si>
  <si>
    <t xml:space="preserve">Virtu Financial, Inc.</t>
  </si>
  <si>
    <t xml:space="preserve">63e11274-3339-42f5-acc5-b1b8d91f575a</t>
  </si>
  <si>
    <t xml:space="preserve">960d66ab-c0c8-445b-949d-5eabfdc17ee4</t>
  </si>
  <si>
    <t xml:space="preserve">88ac59c2-c6c2-44e3-810f-685cf05f85e3</t>
  </si>
  <si>
    <t xml:space="preserve">{'logo_name': 'US9282541013.png', 'logo_base_color': '#000000', 'text_color': '#ffffff'}</t>
  </si>
  <si>
    <t xml:space="preserve">US3743964062</t>
  </si>
  <si>
    <t xml:space="preserve">BBG000P7S7L7</t>
  </si>
  <si>
    <t xml:space="preserve">GEVO</t>
  </si>
  <si>
    <t xml:space="preserve">Gevo</t>
  </si>
  <si>
    <t xml:space="preserve">7207bed8-24a7-4d8d-8020-e9a81551a825</t>
  </si>
  <si>
    <t xml:space="preserve">5bbe08de-bf81-4a56-95ba-910da7441352</t>
  </si>
  <si>
    <t xml:space="preserve">6d454366-a8d2-4f2c-8359-7113f9f35efc</t>
  </si>
  <si>
    <t xml:space="preserve">{'logo_name': 'US3743964062.png', 'logo_base_color': '#000000', 'text_color': '#ffffff'}</t>
  </si>
  <si>
    <t xml:space="preserve">KYG875721634</t>
  </si>
  <si>
    <t xml:space="preserve">BBG000BJ35N5</t>
  </si>
  <si>
    <t xml:space="preserve">700</t>
  </si>
  <si>
    <t xml:space="preserve">Tencent Holdings</t>
  </si>
  <si>
    <t xml:space="preserve">0.20000 hkd</t>
  </si>
  <si>
    <t xml:space="preserve">293dfdc7-2b09-4476-ba08-6eacdf3c4b44</t>
  </si>
  <si>
    <t xml:space="preserve">047bbb38-b1a9-4e1e-a129-9dcc5343d9c7</t>
  </si>
  <si>
    <t xml:space="preserve">7cb823bd-8622-4e86-94c7-8c3b05c17afc</t>
  </si>
  <si>
    <t xml:space="preserve">{'logo_name': 'US88032Q1094.png', 'logo_base_color': '#0457B7', 'text_color': '#ffffff'}</t>
  </si>
  <si>
    <t xml:space="preserve">US92214X1063</t>
  </si>
  <si>
    <t xml:space="preserve">BBG00CZNLR47</t>
  </si>
  <si>
    <t xml:space="preserve">VREX</t>
  </si>
  <si>
    <t xml:space="preserve">Varex Imaging Corp</t>
  </si>
  <si>
    <t xml:space="preserve">0542095e-0dca-48a6-ae49-a7d892c38acb</t>
  </si>
  <si>
    <t xml:space="preserve">fde06427-c773-4024-ba82-bc6da69546f6</t>
  </si>
  <si>
    <t xml:space="preserve">938511c9-b580-44f4-8589-9f928c0e4477</t>
  </si>
  <si>
    <t xml:space="preserve">{'logo_name': 'US92214X1063.png', 'logo_base_color': '#2A744D', 'text_color': '#ffffff'}</t>
  </si>
  <si>
    <t xml:space="preserve">US8962391004</t>
  </si>
  <si>
    <t xml:space="preserve">BBG000BNPS52</t>
  </si>
  <si>
    <t xml:space="preserve">TRMB</t>
  </si>
  <si>
    <t xml:space="preserve">Trimble Inc</t>
  </si>
  <si>
    <t xml:space="preserve">736cad0f-0dae-4828-bac3-8c157f0d0074</t>
  </si>
  <si>
    <t xml:space="preserve">c49f1f4e-64a6-4873-a8d4-56e171bf2b93</t>
  </si>
  <si>
    <t xml:space="preserve">28b124c4-4ba3-4a90-9b90-637c509810ee</t>
  </si>
  <si>
    <t xml:space="preserve">{'logo_name': 'US8962391004.png', 'logo_base_color': '#02266E', 'text_color': '#ffffff'}</t>
  </si>
  <si>
    <t xml:space="preserve">CA82509L1076</t>
  </si>
  <si>
    <t xml:space="preserve">BBG008HBD923</t>
  </si>
  <si>
    <t xml:space="preserve">SHOP</t>
  </si>
  <si>
    <t xml:space="preserve">Shopify Inc</t>
  </si>
  <si>
    <t xml:space="preserve">2e3a05e2-4646-48ed-8faa-4c2f8937bfc1</t>
  </si>
  <si>
    <t xml:space="preserve">582a3e0a-95c2-4262-982f-f3e272ebd06e</t>
  </si>
  <si>
    <t xml:space="preserve">6ef380f4-ec53-4738-b4fa-875655385afd</t>
  </si>
  <si>
    <t xml:space="preserve">{'logo_name': 'CA82509L1076.png', 'logo_base_color': '#63b668', 'text_color': '#ffffff'}</t>
  </si>
  <si>
    <t xml:space="preserve">US45826H1095</t>
  </si>
  <si>
    <t xml:space="preserve">BBG000BW6JV4</t>
  </si>
  <si>
    <t xml:space="preserve">ITGR</t>
  </si>
  <si>
    <t xml:space="preserve">Integer Holdings Corp</t>
  </si>
  <si>
    <t xml:space="preserve">0fbcabab-f5c9-4e6b-8b56-88922f9c85cb</t>
  </si>
  <si>
    <t xml:space="preserve">b4ecd898-9cda-4859-b878-801448406ea7</t>
  </si>
  <si>
    <t xml:space="preserve">f70437b2-9d35-4aea-bb89-e7570e3df091</t>
  </si>
  <si>
    <t xml:space="preserve">{'logo_name': 'US45826H1095.png', 'logo_base_color': '#000000', 'text_color': '#ffffff'}</t>
  </si>
  <si>
    <t xml:space="preserve">US9884981013</t>
  </si>
  <si>
    <t xml:space="preserve">BBG000BH3GZ2</t>
  </si>
  <si>
    <t xml:space="preserve">YUM</t>
  </si>
  <si>
    <t xml:space="preserve">Yum!</t>
  </si>
  <si>
    <t xml:space="preserve">8c74d943-b2bd-4553-898b-f103ce359f4d</t>
  </si>
  <si>
    <t xml:space="preserve">dab3ab6b-cff6-4824-94fa-6213131046dc</t>
  </si>
  <si>
    <t xml:space="preserve">8167eef9-fdb1-4636-8f1c-84bf0f6dafa8</t>
  </si>
  <si>
    <t xml:space="preserve">{'logo_name': 'US9884981013.png', 'logo_base_color': '#000000', 'text_color': '#ffffff'}</t>
  </si>
  <si>
    <t xml:space="preserve">US0116421050</t>
  </si>
  <si>
    <t xml:space="preserve">BBG007GNPYY7</t>
  </si>
  <si>
    <t xml:space="preserve">ALRM</t>
  </si>
  <si>
    <t xml:space="preserve">Alarm com Holdings Inc</t>
  </si>
  <si>
    <t xml:space="preserve">a2045d7a-0630-4625-8996-a91f4936356c</t>
  </si>
  <si>
    <t xml:space="preserve">cd08677a-31ed-4e2c-a436-20e40aefff95</t>
  </si>
  <si>
    <t xml:space="preserve">e2180936-5d44-4b2d-8262-aa5af77045a1</t>
  </si>
  <si>
    <t xml:space="preserve">{'logo_name': 'US0116421050.png', 'logo_base_color': '#000000', 'text_color': '#ffffff'}</t>
  </si>
  <si>
    <t xml:space="preserve">US3976241071</t>
  </si>
  <si>
    <t xml:space="preserve">BBG000BLFNC0</t>
  </si>
  <si>
    <t xml:space="preserve">GEF</t>
  </si>
  <si>
    <t xml:space="preserve">Greif Inc</t>
  </si>
  <si>
    <t xml:space="preserve">b53707e3-f9a1-4fd1-a045-fde7d66baf96</t>
  </si>
  <si>
    <t xml:space="preserve">42f31ce8-d621-495b-9166-ea80015fc428</t>
  </si>
  <si>
    <t xml:space="preserve">f8cf97a7-cc29-44ea-bea1-0ca3692de307</t>
  </si>
  <si>
    <t xml:space="preserve">{'logo_name': 'US3976241071.png', 'logo_base_color': '#027862', 'text_color': '#ffffff'}</t>
  </si>
  <si>
    <t xml:space="preserve">US09257W1009</t>
  </si>
  <si>
    <t xml:space="preserve">BBG000BGKJ70</t>
  </si>
  <si>
    <t xml:space="preserve">BXMT</t>
  </si>
  <si>
    <t xml:space="preserve">Blackstone Mortgage Trust REIT</t>
  </si>
  <si>
    <t xml:space="preserve">c0e88a77-3f7b-4163-855d-ea52d31739c3</t>
  </si>
  <si>
    <t xml:space="preserve">6da85e75-ca32-4e5f-8ea8-2d01d9745fc5</t>
  </si>
  <si>
    <t xml:space="preserve">0240a66c-86f1-4384-94e6-2d72e2523885</t>
  </si>
  <si>
    <t xml:space="preserve">{'logo_name': 'US09257W1009.png', 'logo_base_color': '#f5f5f5', 'text_color': '#000000'}</t>
  </si>
  <si>
    <t xml:space="preserve">US8334451098</t>
  </si>
  <si>
    <t xml:space="preserve">BBG007DHGNJ4</t>
  </si>
  <si>
    <t xml:space="preserve">SNOW</t>
  </si>
  <si>
    <t xml:space="preserve">Snowflake Inc</t>
  </si>
  <si>
    <t xml:space="preserve">08f988ce-ac68-4d41-a5f4-7d006c8c4f8c</t>
  </si>
  <si>
    <t xml:space="preserve">15246856-13b7-460d-b3e8-68fcebad27e5</t>
  </si>
  <si>
    <t xml:space="preserve">c08e035d-ba0a-4ab9-b758-8c9a222b4779</t>
  </si>
  <si>
    <t xml:space="preserve">{'logo_name': 'US8334451098.png', 'logo_base_color': '#000000', 'text_color': '#ffffff'}</t>
  </si>
  <si>
    <t xml:space="preserve">US90364P1057</t>
  </si>
  <si>
    <t xml:space="preserve">BBG00GKS1G03</t>
  </si>
  <si>
    <t xml:space="preserve">PATH</t>
  </si>
  <si>
    <t xml:space="preserve">UiPath, Inc.</t>
  </si>
  <si>
    <t xml:space="preserve">437f26d8-17ae-4938-a847-a27bf222afbb</t>
  </si>
  <si>
    <t xml:space="preserve">7465c1e4-8d63-4ab4-a605-1848c123b38a</t>
  </si>
  <si>
    <t xml:space="preserve">c0fc1452-06a5-4dd8-b591-96293d62e4b2</t>
  </si>
  <si>
    <t xml:space="preserve">{'logo_name': 'US90364P1057.png', 'logo_base_color': '#000000', 'text_color': '#ffffff'}</t>
  </si>
  <si>
    <t xml:space="preserve">US12008R1077</t>
  </si>
  <si>
    <t xml:space="preserve">BBG000BKD3K9</t>
  </si>
  <si>
    <t xml:space="preserve">BLDR</t>
  </si>
  <si>
    <t xml:space="preserve">Builders FirstSource Inc</t>
  </si>
  <si>
    <t xml:space="preserve">a01579a2-cec2-4fff-8f93-7c284240a3b8</t>
  </si>
  <si>
    <t xml:space="preserve">5b687eb8-321a-49d0-9661-04af0e038cd9</t>
  </si>
  <si>
    <t xml:space="preserve">dff6f6f6-a53e-4de5-baa9-ba08e0aa3662</t>
  </si>
  <si>
    <t xml:space="preserve">{'logo_name': 'US12008R1077.png', 'logo_base_color': '#000000', 'text_color': '#ffffff'}</t>
  </si>
  <si>
    <t xml:space="preserve">US1263491094</t>
  </si>
  <si>
    <t xml:space="preserve">BBG000G3TQV2</t>
  </si>
  <si>
    <t xml:space="preserve">CSGS</t>
  </si>
  <si>
    <t xml:space="preserve">CSG Systems International Inc</t>
  </si>
  <si>
    <t xml:space="preserve">f5630ce8-8f01-4eba-93e7-244be9981d49</t>
  </si>
  <si>
    <t xml:space="preserve">81391404-1f0f-4734-84ee-1c03aed8cd48</t>
  </si>
  <si>
    <t xml:space="preserve">35a29c26-f357-46c6-8a93-b150a47626e9</t>
  </si>
  <si>
    <t xml:space="preserve">{'logo_name': 'US1263491094.png', 'logo_base_color': '#000000', 'text_color': '#ffffff'}</t>
  </si>
  <si>
    <t xml:space="preserve">US4612021034</t>
  </si>
  <si>
    <t xml:space="preserve">BBG000BH5DV1</t>
  </si>
  <si>
    <t xml:space="preserve">INTU</t>
  </si>
  <si>
    <t xml:space="preserve">Intuit</t>
  </si>
  <si>
    <t xml:space="preserve">7d263ff7-ec01-4688-9062-8448bc1a2ecc</t>
  </si>
  <si>
    <t xml:space="preserve">2b8a30d5-15db-494f-a8f4-64048197f77d</t>
  </si>
  <si>
    <t xml:space="preserve">9b2d4692-6122-4393-bc86-3ae74241623a</t>
  </si>
  <si>
    <t xml:space="preserve">{'logo_name': 'US4612021034.png', 'logo_base_color': '#0077C5', 'text_color': '#ffffff'}</t>
  </si>
  <si>
    <t xml:space="preserve">TCS00A107JE2</t>
  </si>
  <si>
    <t xml:space="preserve">United medical group</t>
  </si>
  <si>
    <t xml:space="preserve">0.37214040 rub</t>
  </si>
  <si>
    <t xml:space="preserve">fbc2eb4e-997e-4654-a1b1-4055e238bd00</t>
  </si>
  <si>
    <t xml:space="preserve">e656ed6e-1db3-4f6d-8e44-5abf8cc61f87</t>
  </si>
  <si>
    <t xml:space="preserve">71b0871f-1976-4816-b704-86ba7fd621e3</t>
  </si>
  <si>
    <t xml:space="preserve">{'logo_name': 'emc.png', 'logo_base_color': '#000000', 'text_color': '#ffffff'}</t>
  </si>
  <si>
    <t xml:space="preserve">US8986972060</t>
  </si>
  <si>
    <t xml:space="preserve">BBG000L69KL5</t>
  </si>
  <si>
    <t xml:space="preserve">TCX</t>
  </si>
  <si>
    <t xml:space="preserve">Tucows Inc</t>
  </si>
  <si>
    <t xml:space="preserve">e231df82-97dd-4d60-8b21-815f689732ac</t>
  </si>
  <si>
    <t xml:space="preserve">3729d6c5-b04e-4508-b3c4-ddedf14f249d</t>
  </si>
  <si>
    <t xml:space="preserve">e73ab814-6515-4eca-9231-693573de615c</t>
  </si>
  <si>
    <t xml:space="preserve">{'logo_name': 'US8986972060.png', 'logo_base_color': '#000000', 'text_color': '#ffffff'}</t>
  </si>
  <si>
    <t xml:space="preserve">BBG004S689R0</t>
  </si>
  <si>
    <t xml:space="preserve">ФосАгро</t>
  </si>
  <si>
    <t xml:space="preserve">9978b56f-782a-4a80-a4b1-a48cbecfd194</t>
  </si>
  <si>
    <t xml:space="preserve">72c2e413-4c68-4e81-b412-910458d380a6</t>
  </si>
  <si>
    <t xml:space="preserve">5a3d1efd-f8a0-478e-a10e-bb7f990f9c87</t>
  </si>
  <si>
    <t xml:space="preserve">{'logo_name': 'RU000A0JRKT8.png', 'logo_base_color': '#0a549a', 'text_color': '#ffffff'}</t>
  </si>
  <si>
    <t xml:space="preserve">US26441C2044</t>
  </si>
  <si>
    <t xml:space="preserve">BBG000BHGDH5</t>
  </si>
  <si>
    <t xml:space="preserve">DUK</t>
  </si>
  <si>
    <t xml:space="preserve">Duke Energy Corp</t>
  </si>
  <si>
    <t xml:space="preserve">268aa705-2ff3-4cd4-9436-c82aedb164ad</t>
  </si>
  <si>
    <t xml:space="preserve">e63a92bc-3d0b-4108-b95d-3e239db69a76</t>
  </si>
  <si>
    <t xml:space="preserve">21d29efa-9125-4740-8c84-8f35dfd94656</t>
  </si>
  <si>
    <t xml:space="preserve">{'logo_name': 'US26441C2044.png', 'logo_base_color': '#000000', 'text_color': '#ffffff'}</t>
  </si>
  <si>
    <t xml:space="preserve">TCS00A106XF2</t>
  </si>
  <si>
    <t xml:space="preserve">HENDERSON</t>
  </si>
  <si>
    <t xml:space="preserve">2fa1d15e-236c-4e4e-8155-f740badfece6</t>
  </si>
  <si>
    <t xml:space="preserve">3aff5fe1-6477-4cc9-8bb1-eb40537bd822</t>
  </si>
  <si>
    <t xml:space="preserve">dbd82e1a-bcad-4f06-98c7-e7fc10cf9065</t>
  </si>
  <si>
    <t xml:space="preserve">{'logo_name': 'henderson.png', 'logo_base_color': '#000000', 'text_color': '#ffffff'}</t>
  </si>
  <si>
    <t xml:space="preserve">US05605H1005</t>
  </si>
  <si>
    <t xml:space="preserve">BBG000D86F25</t>
  </si>
  <si>
    <t xml:space="preserve">BWXT</t>
  </si>
  <si>
    <t xml:space="preserve">BWX Technologies</t>
  </si>
  <si>
    <t xml:space="preserve">06a747c6-8d3a-4a17-b978-73bc1c0e1082</t>
  </si>
  <si>
    <t xml:space="preserve">7e544c37-f203-4ff2-be6a-2dfed3c8545f</t>
  </si>
  <si>
    <t xml:space="preserve">e5baec9c-51cd-453a-93a6-80ef8635214c</t>
  </si>
  <si>
    <t xml:space="preserve">{'logo_name': 'US05605H1005.png', 'logo_base_color': '#000000', 'text_color': '#ffffff'}</t>
  </si>
  <si>
    <t xml:space="preserve">US7595091023</t>
  </si>
  <si>
    <t xml:space="preserve">BBG000CJ2181</t>
  </si>
  <si>
    <t xml:space="preserve">RS</t>
  </si>
  <si>
    <t xml:space="preserve">Reliance, Inc.</t>
  </si>
  <si>
    <t xml:space="preserve">1bc59961-8429-48b0-a931-b5597cb7264a</t>
  </si>
  <si>
    <t xml:space="preserve">07bb749d-d262-47cb-a18d-9d3f0f80df4f</t>
  </si>
  <si>
    <t xml:space="preserve">25c75796-fea3-4373-a097-98fc04d317db</t>
  </si>
  <si>
    <t xml:space="preserve">{'logo_name': 'Reliance.png', 'logo_base_color': '#F05C3B', 'text_color': '#ffffff'}</t>
  </si>
  <si>
    <t xml:space="preserve">TCS2207L1061</t>
  </si>
  <si>
    <t xml:space="preserve">HHRU</t>
  </si>
  <si>
    <t xml:space="preserve">cf9ed7ef-784d-4c2c-aabe-362891fcd80c</t>
  </si>
  <si>
    <t xml:space="preserve">d2778f75-bf3e-4731-99ea-45f9b2947fdb</t>
  </si>
  <si>
    <t xml:space="preserve">US14149Y1082</t>
  </si>
  <si>
    <t xml:space="preserve">BBG000D898T9</t>
  </si>
  <si>
    <t xml:space="preserve">CAH</t>
  </si>
  <si>
    <t xml:space="preserve">Cardinal Health</t>
  </si>
  <si>
    <t xml:space="preserve">ddc7adc7-c7ff-408a-8e41-1e506e012e1d</t>
  </si>
  <si>
    <t xml:space="preserve">f265fae2-95ab-49b4-8c37-c9f3c008186c</t>
  </si>
  <si>
    <t xml:space="preserve">8b66445c-9b02-4d19-b807-fa278ad8327f</t>
  </si>
  <si>
    <t xml:space="preserve">{'logo_name': 'US14149Y1082.png', 'logo_base_color': '#ea0d2c', 'text_color': '#ffffff'}</t>
  </si>
  <si>
    <t xml:space="preserve">KYG9828G1082</t>
  </si>
  <si>
    <t xml:space="preserve">BBG000LG6G08</t>
  </si>
  <si>
    <t xml:space="preserve">868</t>
  </si>
  <si>
    <t xml:space="preserve">Xinyi Glass Holdings</t>
  </si>
  <si>
    <t xml:space="preserve">e271b0bc-20b4-4f71-8ba6-2bd6b3315e17</t>
  </si>
  <si>
    <t xml:space="preserve">011c8eb7-6d51-427e-962a-5e7babd26b85</t>
  </si>
  <si>
    <t xml:space="preserve">ab06ef50-fbd8-469f-8c01-f1841474ee1b</t>
  </si>
  <si>
    <t xml:space="preserve">{'logo_name': 'KYG9828G1082.png', 'logo_base_color': '#000000', 'text_color': '#ffffff'}</t>
  </si>
  <si>
    <t xml:space="preserve">US4932671088</t>
  </si>
  <si>
    <t xml:space="preserve">BBG000BMQPL1</t>
  </si>
  <si>
    <t xml:space="preserve">KEY</t>
  </si>
  <si>
    <t xml:space="preserve">KeyCorp</t>
  </si>
  <si>
    <t xml:space="preserve">1f4723d6-e0de-4042-9d66-d0fe3e0199bd</t>
  </si>
  <si>
    <t xml:space="preserve">b821511d-6d43-43f9-b443-20c33d216dd3</t>
  </si>
  <si>
    <t xml:space="preserve">df3b6854-6304-44d2-b5e1-59c4e7f0566f</t>
  </si>
  <si>
    <t xml:space="preserve">{'logo_name': 'US4932671088.png', 'logo_base_color': '#36284C', 'text_color': '#ffffff'}</t>
  </si>
  <si>
    <t xml:space="preserve">US9427491025</t>
  </si>
  <si>
    <t xml:space="preserve">BBG000C4Z6C2</t>
  </si>
  <si>
    <t xml:space="preserve">WTS</t>
  </si>
  <si>
    <t xml:space="preserve">Watts Water Technologies Inc</t>
  </si>
  <si>
    <t xml:space="preserve">29f68c60-14e7-44cc-bcb3-1c9b448b88eb</t>
  </si>
  <si>
    <t xml:space="preserve">e244c614-00c2-4e2e-8695-859c95109295</t>
  </si>
  <si>
    <t xml:space="preserve">c2b8ee09-26f0-4eaf-b720-0ff7b82d7437</t>
  </si>
  <si>
    <t xml:space="preserve">{'logo_name': 'US9427491025.png', 'logo_base_color': '#000000', 'text_color': '#ffffff'}</t>
  </si>
  <si>
    <t xml:space="preserve">US60937P1066</t>
  </si>
  <si>
    <t xml:space="preserve">BBG0022FDRY8</t>
  </si>
  <si>
    <t xml:space="preserve">MDB</t>
  </si>
  <si>
    <t xml:space="preserve">MongoDB Inc</t>
  </si>
  <si>
    <t xml:space="preserve">6f2c6950-28e5-4d65-8c1e-01f83bf38660</t>
  </si>
  <si>
    <t xml:space="preserve">6fd42e8d-07cb-464c-9a88-74b16d86540b</t>
  </si>
  <si>
    <t xml:space="preserve">93acc2bf-b62b-4219-b2b1-da4d5d1d2a1f</t>
  </si>
  <si>
    <t xml:space="preserve">{'logo_name': 'US60937P1066.png', 'logo_base_color': '#000000', 'text_color': '#ffffff'}</t>
  </si>
  <si>
    <t xml:space="preserve">US6549022043</t>
  </si>
  <si>
    <t xml:space="preserve">BBG000BNGBW9</t>
  </si>
  <si>
    <t xml:space="preserve">NOK</t>
  </si>
  <si>
    <t xml:space="preserve">Nokia</t>
  </si>
  <si>
    <t xml:space="preserve">FI</t>
  </si>
  <si>
    <t xml:space="preserve">Финляндская Республика</t>
  </si>
  <si>
    <t xml:space="preserve">6d1fe262-7e20-4982-9951-1631e925906e</t>
  </si>
  <si>
    <t xml:space="preserve">dbd150e9-799f-431c-8693-bd6d25892122</t>
  </si>
  <si>
    <t xml:space="preserve">d837a953-de96-430f-9eee-2a24ae9608ff</t>
  </si>
  <si>
    <t xml:space="preserve">{'logo_name': 'US6549022043.png', 'logo_base_color': '#124191', 'text_color': '#ffffff'}</t>
  </si>
  <si>
    <t xml:space="preserve">BBG004S68829</t>
  </si>
  <si>
    <t xml:space="preserve">Татнефть - привилегированные акции</t>
  </si>
  <si>
    <t xml:space="preserve">efdb54d3-2f92-44da-b7a3-8849e96039f6</t>
  </si>
  <si>
    <t xml:space="preserve">25d48d77-b2bc-4617-ba87-eeaa06f2cf2c</t>
  </si>
  <si>
    <t xml:space="preserve">f14b0ffa-991f-42c4-a8a1-b43b821cbf08</t>
  </si>
  <si>
    <t xml:space="preserve">CNE100000FN7</t>
  </si>
  <si>
    <t xml:space="preserve">BBG000VWV3Z5</t>
  </si>
  <si>
    <t xml:space="preserve">1099</t>
  </si>
  <si>
    <t xml:space="preserve">Sinopharm Group</t>
  </si>
  <si>
    <t xml:space="preserve">0fde8a30-a9b3-4e85-b11c-c722a64ef443</t>
  </si>
  <si>
    <t xml:space="preserve">da91d9c3-2fef-416f-b495-8948ff52156c</t>
  </si>
  <si>
    <t xml:space="preserve">fa02bfa5-9c18-4f29-a02b-e8b92832a042</t>
  </si>
  <si>
    <t xml:space="preserve">{'logo_name': 'CNE100000FN7.png', 'logo_base_color': '#000000', 'text_color': '#ffffff'}</t>
  </si>
  <si>
    <t xml:space="preserve">CH0044328745</t>
  </si>
  <si>
    <t xml:space="preserve">BBG000BR14K5</t>
  </si>
  <si>
    <t xml:space="preserve">CB</t>
  </si>
  <si>
    <t xml:space="preserve">Chubb</t>
  </si>
  <si>
    <t xml:space="preserve">24.150000000 chf</t>
  </si>
  <si>
    <t xml:space="preserve">746f619a-cef1-44b2-8cb1-8a53f9fc3b84</t>
  </si>
  <si>
    <t xml:space="preserve">e0b32b76-b91b-454e-8555-0ae13d5b5d9f</t>
  </si>
  <si>
    <t xml:space="preserve">f3628789-ea2b-431e-a260-bbed5a9c4752</t>
  </si>
  <si>
    <t xml:space="preserve">{'logo_name': 'CH0044328745.png', 'logo_base_color': '#150F95', 'text_color': '#ffffff'}</t>
  </si>
  <si>
    <t xml:space="preserve">US23918K1088</t>
  </si>
  <si>
    <t xml:space="preserve">BBG000MQ1SN9</t>
  </si>
  <si>
    <t xml:space="preserve">DVA</t>
  </si>
  <si>
    <t xml:space="preserve">DaVita HealthCare Partners</t>
  </si>
  <si>
    <t xml:space="preserve">d75e9d4d-bc9b-4357-a67f-3c45cf64acb0</t>
  </si>
  <si>
    <t xml:space="preserve">890a352d-2c6b-44b2-9a03-3463885c645b</t>
  </si>
  <si>
    <t xml:space="preserve">0e3da931-d82b-4ab4-9539-c029d2c4667a</t>
  </si>
  <si>
    <t xml:space="preserve">{'logo_name': 'US23918K1088.png', 'logo_base_color': '#f5ba42', 'text_color': '#000000'}</t>
  </si>
  <si>
    <t xml:space="preserve">KYG210961051</t>
  </si>
  <si>
    <t xml:space="preserve">BBG000PXTGY5</t>
  </si>
  <si>
    <t xml:space="preserve">2319</t>
  </si>
  <si>
    <t xml:space="preserve">China Mengniu Dairy</t>
  </si>
  <si>
    <t xml:space="preserve">6d4a424f-4c69-4c24-b75f-4859ce422bd1</t>
  </si>
  <si>
    <t xml:space="preserve">51478afb-531d-4baf-a507-56550aab15d9</t>
  </si>
  <si>
    <t xml:space="preserve">302fedfd-cba9-4c71-92b8-2141fafb2206</t>
  </si>
  <si>
    <t xml:space="preserve">{'logo_name': 'KYG21096105.png', 'logo_base_color': '#000000', 'text_color': '#ffffff'}</t>
  </si>
  <si>
    <t xml:space="preserve">US6501111073</t>
  </si>
  <si>
    <t xml:space="preserve">BBG000FFC0B3</t>
  </si>
  <si>
    <t xml:space="preserve">NYT</t>
  </si>
  <si>
    <t xml:space="preserve">New York Times</t>
  </si>
  <si>
    <t xml:space="preserve">6cdb74c4-2100-433b-9d6d-34961a322611</t>
  </si>
  <si>
    <t xml:space="preserve">7a488ce8-76d3-490a-86b5-e3e769396fd2</t>
  </si>
  <si>
    <t xml:space="preserve">4c45f3f1-dc7e-41dc-b5a8-960310bdad20</t>
  </si>
  <si>
    <t xml:space="preserve">{'logo_name': 'US6501111073.png', 'logo_base_color': '#000000', 'text_color': '#ffffff'}</t>
  </si>
  <si>
    <t xml:space="preserve">US61945C1036</t>
  </si>
  <si>
    <t xml:space="preserve">BBG000BFXHL6</t>
  </si>
  <si>
    <t xml:space="preserve">MOS</t>
  </si>
  <si>
    <t xml:space="preserve">Mosaic</t>
  </si>
  <si>
    <t xml:space="preserve">a9132bc7-2b3c-430f-95ac-2db8392a02f1</t>
  </si>
  <si>
    <t xml:space="preserve">ec73a73b-422c-464b-a57a-46be354a323e</t>
  </si>
  <si>
    <t xml:space="preserve">57b97fc1-8822-4a25-8aee-931e8c46b1b8</t>
  </si>
  <si>
    <t xml:space="preserve">{'logo_name': 'US61945C1036.png', 'logo_base_color': '#000000', 'text_color': '#ffffff'}</t>
  </si>
  <si>
    <t xml:space="preserve">US5747951003</t>
  </si>
  <si>
    <t xml:space="preserve">BBG000C3W281</t>
  </si>
  <si>
    <t xml:space="preserve">MASI</t>
  </si>
  <si>
    <t xml:space="preserve">Masimo Corporation</t>
  </si>
  <si>
    <t xml:space="preserve">51918a65-bb9a-4671-aa1a-5d90a5334087</t>
  </si>
  <si>
    <t xml:space="preserve">a52b7fe2-818b-4a13-8018-1623a3211581</t>
  </si>
  <si>
    <t xml:space="preserve">5952ee30-3c13-4bd8-acfe-38ca391fd758</t>
  </si>
  <si>
    <t xml:space="preserve">{'logo_name': 'US5747951003.png', 'logo_base_color': '#E41736', 'text_color': '#ffffff'}</t>
  </si>
  <si>
    <t xml:space="preserve">US98585N1063</t>
  </si>
  <si>
    <t xml:space="preserve">BBG001MKZGY7</t>
  </si>
  <si>
    <t xml:space="preserve">YEXT</t>
  </si>
  <si>
    <t xml:space="preserve">Yext Inc</t>
  </si>
  <si>
    <t xml:space="preserve">374f636a-cfdc-4ef8-8bcd-fe0e38f908e0</t>
  </si>
  <si>
    <t xml:space="preserve">aa408020-4d6c-448c-b5d2-5465af29e54a</t>
  </si>
  <si>
    <t xml:space="preserve">108f79ec-03fe-47aa-a526-2387a21661fc</t>
  </si>
  <si>
    <t xml:space="preserve">{'logo_name': 'US98585N1063.png', 'logo_base_color': '#000000', 'text_color': '#ffffff'}</t>
  </si>
  <si>
    <t xml:space="preserve">US50155Q1004</t>
  </si>
  <si>
    <t xml:space="preserve">BBG012W99DN6</t>
  </si>
  <si>
    <t xml:space="preserve">KD</t>
  </si>
  <si>
    <t xml:space="preserve">Kyndryl Holdings</t>
  </si>
  <si>
    <t xml:space="preserve">a8cd2735-0247-4802-a745-c61ed8ceb1b2</t>
  </si>
  <si>
    <t xml:space="preserve">51e9a744-691e-4010-a63e-ea33bf251361</t>
  </si>
  <si>
    <t xml:space="preserve">a0860892-fd69-4201-8ad1-3ffe6a27401a</t>
  </si>
  <si>
    <t xml:space="preserve">{'logo_name': 'US50155Q1004.png', 'logo_base_color': '#000000', 'text_color': '#ffffff'}</t>
  </si>
  <si>
    <t xml:space="preserve">US3434121022</t>
  </si>
  <si>
    <t xml:space="preserve">BBG000BB1TH9</t>
  </si>
  <si>
    <t xml:space="preserve">FLR</t>
  </si>
  <si>
    <t xml:space="preserve">Fluor</t>
  </si>
  <si>
    <t xml:space="preserve">81863ddb-2afc-42c1-958f-c5ef4ec337dd</t>
  </si>
  <si>
    <t xml:space="preserve">cb8fad98-46d5-423b-897f-0b4fa84785fe</t>
  </si>
  <si>
    <t xml:space="preserve">5873f833-e96b-4060-a83f-9bc28c311afd</t>
  </si>
  <si>
    <t xml:space="preserve">{'logo_name': 'US3434121022.png', 'logo_base_color': '#464b80', 'text_color': '#ffffff'}</t>
  </si>
  <si>
    <t xml:space="preserve">US9168961038</t>
  </si>
  <si>
    <t xml:space="preserve">BBG000LCK3Q2</t>
  </si>
  <si>
    <t xml:space="preserve">UEC</t>
  </si>
  <si>
    <t xml:space="preserve">Uranium Energy Corp</t>
  </si>
  <si>
    <t xml:space="preserve">e27249eb-5146-437a-9218-2a117b19c040</t>
  </si>
  <si>
    <t xml:space="preserve">305142cc-efe7-4429-9548-e9fc0be984be</t>
  </si>
  <si>
    <t xml:space="preserve">20899bbf-d37f-458a-bdfc-184165883bcf</t>
  </si>
  <si>
    <t xml:space="preserve">{'logo_name': 'US9168961038.png', 'logo_base_color': '#000000', 'text_color': '#ffffff'}</t>
  </si>
  <si>
    <t xml:space="preserve">US98943L1070</t>
  </si>
  <si>
    <t xml:space="preserve">BBG00R2K8TF5</t>
  </si>
  <si>
    <t xml:space="preserve">ZNTL</t>
  </si>
  <si>
    <t xml:space="preserve">Zentalis Pharmaceuticals</t>
  </si>
  <si>
    <t xml:space="preserve">1c4c739a-edaa-432a-93b1-9eb4a98cf812</t>
  </si>
  <si>
    <t xml:space="preserve">f678dace-59d1-4f92-a6fa-e34f747b85f1</t>
  </si>
  <si>
    <t xml:space="preserve">7f866ec4-3f1f-4d3c-a560-8e22408431b1</t>
  </si>
  <si>
    <t xml:space="preserve">{'logo_name': 'US98943L1070.png', 'logo_base_color': '#000000', 'text_color': '#ffffff'}</t>
  </si>
  <si>
    <t xml:space="preserve">US98138H1014</t>
  </si>
  <si>
    <t xml:space="preserve">BBG000VC0T95</t>
  </si>
  <si>
    <t xml:space="preserve">WDAY</t>
  </si>
  <si>
    <t xml:space="preserve">Workday Inc</t>
  </si>
  <si>
    <t xml:space="preserve">3300af10-d71a-479c-b514-1e8674785cca</t>
  </si>
  <si>
    <t xml:space="preserve">adb489bf-a2c7-48a5-95e6-afa2d829e864</t>
  </si>
  <si>
    <t xml:space="preserve">3e8b5c54-73fd-49ca-b21f-0235ed0f4866</t>
  </si>
  <si>
    <t xml:space="preserve">{'logo_name': 'US98138H1014.png', 'logo_base_color': '#2F69B4', 'text_color': '#ffffff'}</t>
  </si>
  <si>
    <t xml:space="preserve">HK0000069689</t>
  </si>
  <si>
    <t xml:space="preserve">BBG0016XR1Q8</t>
  </si>
  <si>
    <t xml:space="preserve">1299</t>
  </si>
  <si>
    <t xml:space="preserve">AIA Group</t>
  </si>
  <si>
    <t xml:space="preserve">2bba0d82-7c80-4515-bffc-b9c5ca46932a</t>
  </si>
  <si>
    <t xml:space="preserve">53489ca7-8e54-4f7e-8d95-6f044e0aa8a9</t>
  </si>
  <si>
    <t xml:space="preserve">089174ec-eec9-46cd-af77-88998b8cacd2</t>
  </si>
  <si>
    <t xml:space="preserve">{'logo_name': 'HK0000069689.png', 'logo_base_color': '#000000', 'text_color': '#ffffff'}</t>
  </si>
  <si>
    <t xml:space="preserve">US3647601083</t>
  </si>
  <si>
    <t xml:space="preserve">BBG000BKLH74</t>
  </si>
  <si>
    <t xml:space="preserve">GAP</t>
  </si>
  <si>
    <t xml:space="preserve">Gap</t>
  </si>
  <si>
    <t xml:space="preserve">280c699e-3a4a-481d-9091-787878be01fd</t>
  </si>
  <si>
    <t xml:space="preserve">e015ed07-ae60-4d81-871b-3c28303097ab</t>
  </si>
  <si>
    <t xml:space="preserve">09cb3d96-ad1a-42cd-8189-e905c1dee9bd</t>
  </si>
  <si>
    <t xml:space="preserve">{'logo_name': 'US3647601083.png', 'logo_base_color': '#00295F', 'text_color': '#ffffff'}</t>
  </si>
  <si>
    <t xml:space="preserve">BBG004S68507</t>
  </si>
  <si>
    <t xml:space="preserve">0.221200000</t>
  </si>
  <si>
    <t xml:space="preserve">Магнитогорский металлургический комбинат</t>
  </si>
  <si>
    <t xml:space="preserve">7132b1c9-ee26-4464-b5b5-1046264b61d9</t>
  </si>
  <si>
    <t xml:space="preserve">3e2d3ee8-e757-418b-8443-306b9a9988a3</t>
  </si>
  <si>
    <t xml:space="preserve">155eb875-f605-45de-ae15-70bcfb125ff0</t>
  </si>
  <si>
    <t xml:space="preserve">{'logo_name': 'RU0009084396.png', 'logo_base_color': '#2c499a', 'text_color': '#ffffff'}</t>
  </si>
  <si>
    <t xml:space="preserve">BBG004730ZJ9</t>
  </si>
  <si>
    <t xml:space="preserve">0.140200000</t>
  </si>
  <si>
    <t xml:space="preserve">Банк ВТБ</t>
  </si>
  <si>
    <t xml:space="preserve">8e2b0325-0292-4654-8a18-4f63ed3b0e09</t>
  </si>
  <si>
    <t xml:space="preserve">626d2ab0-3359-4d2d-8366-daedd2a0d000</t>
  </si>
  <si>
    <t xml:space="preserve">94f18cc6-9e01-4db6-9d73-8c3ba6ab9655</t>
  </si>
  <si>
    <t xml:space="preserve">{'logo_name': 'vtb.png', 'logo_base_color': '#0a2973', 'text_color': '#ffffff'}</t>
  </si>
  <si>
    <t xml:space="preserve">US5502411037</t>
  </si>
  <si>
    <t xml:space="preserve">BBG000BGLRN3</t>
  </si>
  <si>
    <t xml:space="preserve">LUMN</t>
  </si>
  <si>
    <t xml:space="preserve">Lumen Technologies</t>
  </si>
  <si>
    <t xml:space="preserve">828d8785-5b64-4f68-b538-b7d20a0f6327</t>
  </si>
  <si>
    <t xml:space="preserve">153a9bd6-3f2f-47f4-a808-649d0ea117af</t>
  </si>
  <si>
    <t xml:space="preserve">fae89100-5fa0-492a-99e0-ad28b5110d39</t>
  </si>
  <si>
    <t xml:space="preserve">{'logo_name': 'US156700BA34.png', 'logo_base_color': '#000000', 'text_color': '#ffffff'}</t>
  </si>
  <si>
    <t xml:space="preserve">US87265H1095</t>
  </si>
  <si>
    <t xml:space="preserve">BBG0016YQTR5</t>
  </si>
  <si>
    <t xml:space="preserve">TPH</t>
  </si>
  <si>
    <t xml:space="preserve">Tri Pointe Homes, Inc.</t>
  </si>
  <si>
    <t xml:space="preserve">c7e9c018-838f-4fb3-88ad-8eebf7835b2d</t>
  </si>
  <si>
    <t xml:space="preserve">a11798dc-6a9b-4ef5-bd82-bbd2b29fd6a8</t>
  </si>
  <si>
    <t xml:space="preserve">a6406d6f-a99c-421d-8e02-28ff459ba6ec</t>
  </si>
  <si>
    <t xml:space="preserve">{'logo_name': 'US87265H1095.png', 'logo_base_color': '#B4BF35', 'text_color': '#ffffff'}</t>
  </si>
  <si>
    <t xml:space="preserve">IE00BLP1HW54</t>
  </si>
  <si>
    <t xml:space="preserve">BBG00SSQFPK6</t>
  </si>
  <si>
    <t xml:space="preserve">AON</t>
  </si>
  <si>
    <t xml:space="preserve">Aon</t>
  </si>
  <si>
    <t xml:space="preserve">295c1db2-e115-4599-a9b6-1995960969c1</t>
  </si>
  <si>
    <t xml:space="preserve">d3f9d245-7b58-4ccc-a6c1-e83fba78c979</t>
  </si>
  <si>
    <t xml:space="preserve">4f00eaa1-5d2d-4f94-87dc-b0a52ebdb7c4</t>
  </si>
  <si>
    <t xml:space="preserve">{'logo_name': 'GB00B5BT0K07.png', 'logo_base_color': '#e32525', 'text_color': '#ffffff'}</t>
  </si>
  <si>
    <t xml:space="preserve">US88339J1051</t>
  </si>
  <si>
    <t xml:space="preserve">BBG00629NGT2</t>
  </si>
  <si>
    <t xml:space="preserve">TTD</t>
  </si>
  <si>
    <t xml:space="preserve">Trade Desk Inc/The</t>
  </si>
  <si>
    <t xml:space="preserve">add8f614-caf0-411e-9a44-859581115e97</t>
  </si>
  <si>
    <t xml:space="preserve">a86fbca9-6916-4e7f-9d8a-cab9936cde17</t>
  </si>
  <si>
    <t xml:space="preserve">7f357723-13d9-45f1-8617-0bbb23f67684</t>
  </si>
  <si>
    <t xml:space="preserve">{'logo_name': 'US88339J1051.png', 'logo_base_color': '#009BDF', 'text_color': '#ffffff'}</t>
  </si>
  <si>
    <t xml:space="preserve">US2944291051</t>
  </si>
  <si>
    <t xml:space="preserve">BBG000BHPL78</t>
  </si>
  <si>
    <t xml:space="preserve">EFX</t>
  </si>
  <si>
    <t xml:space="preserve">Equifax</t>
  </si>
  <si>
    <t xml:space="preserve">68f42820-44ad-4e17-a8b3-30401d51ad30</t>
  </si>
  <si>
    <t xml:space="preserve">29857eff-cad0-4109-ad92-a82c93eba769</t>
  </si>
  <si>
    <t xml:space="preserve">e2f0282f-dced-4837-bc4d-fae4d1be6c5d</t>
  </si>
  <si>
    <t xml:space="preserve">{'logo_name': 'US2944291051.png', 'logo_base_color': '#b32541', 'text_color': '#ffffff'}</t>
  </si>
  <si>
    <t xml:space="preserve">US5797802064</t>
  </si>
  <si>
    <t xml:space="preserve">BBG000G6Y5W4</t>
  </si>
  <si>
    <t xml:space="preserve">MKC</t>
  </si>
  <si>
    <t xml:space="preserve">McCormick &amp; Co</t>
  </si>
  <si>
    <t xml:space="preserve">9444a7b2-a9c1-4cf7-80cb-3827fb8a7a62</t>
  </si>
  <si>
    <t xml:space="preserve">b0c0146c-3c1b-46c0-b9e4-b46970c63e85</t>
  </si>
  <si>
    <t xml:space="preserve">ae6d35f1-d00e-467a-9cd4-ea014bf59e35</t>
  </si>
  <si>
    <t xml:space="preserve">{'logo_name': 'US5797802064.png', 'logo_base_color': '#D1052A', 'text_color': '#ffffff'}</t>
  </si>
  <si>
    <t xml:space="preserve">US78410G1040</t>
  </si>
  <si>
    <t xml:space="preserve">BBG000D2M0Z7</t>
  </si>
  <si>
    <t xml:space="preserve">SBAC</t>
  </si>
  <si>
    <t xml:space="preserve">SBA Communications REIT</t>
  </si>
  <si>
    <t xml:space="preserve">2c4f2a36-2516-406c-b1f7-b14390f54e44</t>
  </si>
  <si>
    <t xml:space="preserve">b3bc763c-39fd-4fed-a309-d9b3bc468f68</t>
  </si>
  <si>
    <t xml:space="preserve">a9758e7a-da42-40c3-bc1b-7e90fb23f983</t>
  </si>
  <si>
    <t xml:space="preserve">{'logo_name': 'US78410G1040.png', 'logo_base_color': '#084C8B', 'text_color': '#ffffff'}</t>
  </si>
  <si>
    <t xml:space="preserve">US46116X1019</t>
  </si>
  <si>
    <t xml:space="preserve">BBG0026ZFZC4</t>
  </si>
  <si>
    <t xml:space="preserve">ITCI</t>
  </si>
  <si>
    <t xml:space="preserve">Intra-Cellular Therapies, Inc</t>
  </si>
  <si>
    <t xml:space="preserve">e76dd65e-e1e0-47f3-b28d-fd237698b5c2</t>
  </si>
  <si>
    <t xml:space="preserve">50bd1ada-24cf-46c4-abd3-6eceb3765a8c</t>
  </si>
  <si>
    <t xml:space="preserve">b4097969-9074-41d1-a34e-88a6665e9f3e</t>
  </si>
  <si>
    <t xml:space="preserve">{'logo_name': 'US46116X1019.png', 'logo_base_color': '#000000', 'text_color': '#ffffff'}</t>
  </si>
  <si>
    <t xml:space="preserve">US8894781033</t>
  </si>
  <si>
    <t xml:space="preserve">BBG000BVHBM1</t>
  </si>
  <si>
    <t xml:space="preserve">TOL</t>
  </si>
  <si>
    <t xml:space="preserve">Toll Brothers Inc</t>
  </si>
  <si>
    <t xml:space="preserve">d8fd77dc-9a9c-4a47-8c0f-dcfd406d594b</t>
  </si>
  <si>
    <t xml:space="preserve">de8aadd5-e7d5-4980-b6de-a381b81e7e59</t>
  </si>
  <si>
    <t xml:space="preserve">4721cad5-1f0b-4568-bb76-29bce6c30d09</t>
  </si>
  <si>
    <t xml:space="preserve">{'logo_name': 'US8894781033.png', 'logo_base_color': '#0E2141', 'text_color': '#ffffff'}</t>
  </si>
  <si>
    <t xml:space="preserve">US8288061091</t>
  </si>
  <si>
    <t xml:space="preserve">BBG000BJ2D31</t>
  </si>
  <si>
    <t xml:space="preserve">SPG</t>
  </si>
  <si>
    <t xml:space="preserve">Simon Property Group REIT</t>
  </si>
  <si>
    <t xml:space="preserve">7731e92e-293d-4f97-bced-273d9d7258c1</t>
  </si>
  <si>
    <t xml:space="preserve">af566bc8-329d-4d0e-93f3-882fd50a0677</t>
  </si>
  <si>
    <t xml:space="preserve">b3b3bf6a-cd1d-4b84-a737-11b84badcc59</t>
  </si>
  <si>
    <t xml:space="preserve">{'logo_name': 'US8288061091.png', 'logo_base_color': '#000000', 'text_color': '#ffffff'}</t>
  </si>
  <si>
    <t xml:space="preserve">US0304201033</t>
  </si>
  <si>
    <t xml:space="preserve">BBG000TRJ294</t>
  </si>
  <si>
    <t xml:space="preserve">AWK</t>
  </si>
  <si>
    <t xml:space="preserve">American Water Works</t>
  </si>
  <si>
    <t xml:space="preserve">0618734b-4037-41bf-9d0f-a11af704ad81</t>
  </si>
  <si>
    <t xml:space="preserve">62d916dc-8af8-4571-8dd3-6b36eae17ce9</t>
  </si>
  <si>
    <t xml:space="preserve">4438e913-6705-4b08-8904-9e907c5207f5</t>
  </si>
  <si>
    <t xml:space="preserve">{'logo_name': 'US0304201033.png', 'logo_base_color': '#005E9C', 'text_color': '#ffffff'}</t>
  </si>
  <si>
    <t xml:space="preserve">US8585861003</t>
  </si>
  <si>
    <t xml:space="preserve">BBG000BSMFN2</t>
  </si>
  <si>
    <t xml:space="preserve">SCL</t>
  </si>
  <si>
    <t xml:space="preserve">Stepan Company</t>
  </si>
  <si>
    <t xml:space="preserve">e941251d-3c3b-4700-be6a-f4d48a5a063e</t>
  </si>
  <si>
    <t xml:space="preserve">4691df55-d4ff-4544-9ee5-815547220e9d</t>
  </si>
  <si>
    <t xml:space="preserve">6a1c72f0-3e2a-4567-bbc0-b4feb672d2cb</t>
  </si>
  <si>
    <t xml:space="preserve">{'logo_name': 'US8585861003.png', 'logo_base_color': '#FF2116', 'text_color': '#ffffff'}</t>
  </si>
  <si>
    <t xml:space="preserve">US25809K1051</t>
  </si>
  <si>
    <t xml:space="preserve">BBG005D7QCJ3</t>
  </si>
  <si>
    <t xml:space="preserve">DASH</t>
  </si>
  <si>
    <t xml:space="preserve">DoorDash</t>
  </si>
  <si>
    <t xml:space="preserve">2241690d-90f0-45c4-a8d7-69575f746ea8</t>
  </si>
  <si>
    <t xml:space="preserve">1a090a87-54f2-435e-91f0-3b1a04925a2a</t>
  </si>
  <si>
    <t xml:space="preserve">5f274cd8-82a2-4e76-9ea1-32c1a0bcb35d</t>
  </si>
  <si>
    <t xml:space="preserve">{'logo_name': 'US25809K105.png', 'logo_base_color': '#000000', 'text_color': '#ffffff'}</t>
  </si>
  <si>
    <t xml:space="preserve">KYG4402L1510</t>
  </si>
  <si>
    <t xml:space="preserve">BBG000CJXNB5</t>
  </si>
  <si>
    <t xml:space="preserve">1044</t>
  </si>
  <si>
    <t xml:space="preserve">Hengan Group</t>
  </si>
  <si>
    <t xml:space="preserve">9d5c3f55-e039-4ac5-ad08-afdb65aa6c54</t>
  </si>
  <si>
    <t xml:space="preserve">370023bf-979c-4379-878a-deb4c2fae7b2</t>
  </si>
  <si>
    <t xml:space="preserve">a2e2c08b-b477-44a7-a86d-671925eedd81</t>
  </si>
  <si>
    <t xml:space="preserve">{'logo_name': 'KYG4402L1510.png', 'logo_base_color': '#000000', 'text_color': '#ffffff'}</t>
  </si>
  <si>
    <t xml:space="preserve">US8740391003</t>
  </si>
  <si>
    <t xml:space="preserve">BBG000BD8ZK0</t>
  </si>
  <si>
    <t xml:space="preserve">TSM</t>
  </si>
  <si>
    <t xml:space="preserve">Taiwan Semiconductor Manufacturing</t>
  </si>
  <si>
    <t xml:space="preserve">7d24ab0a-e707-4a9e-8d78-6ee07e164881</t>
  </si>
  <si>
    <t xml:space="preserve">e65c2105-85f1-4739-9d1e-5650f986edc3</t>
  </si>
  <si>
    <t xml:space="preserve">b080c48a-7262-4207-9ea4-71c9f804d6e0</t>
  </si>
  <si>
    <t xml:space="preserve">{'logo_name': 'US8740391003.png', 'logo_base_color': '#000000', 'text_color': '#ffffff'}</t>
  </si>
  <si>
    <t xml:space="preserve">US8292141053</t>
  </si>
  <si>
    <t xml:space="preserve">BBG000BS2ZD1</t>
  </si>
  <si>
    <t xml:space="preserve">SLP</t>
  </si>
  <si>
    <t xml:space="preserve">Simulations Plus Inc.</t>
  </si>
  <si>
    <t xml:space="preserve">865e162c-19aa-4340-862f-829aae970692</t>
  </si>
  <si>
    <t xml:space="preserve">1874262c-7bc9-40d8-b26c-9c1520bd0623</t>
  </si>
  <si>
    <t xml:space="preserve">4387f722-3c46-4ab9-8ff1-7fc3e8ea301d</t>
  </si>
  <si>
    <t xml:space="preserve">{'logo_name': 'US8292141053.png', 'logo_base_color': '#000000', 'text_color': '#ffffff'}</t>
  </si>
  <si>
    <t xml:space="preserve">US0708301041</t>
  </si>
  <si>
    <t xml:space="preserve">BBG000BNGTQ7</t>
  </si>
  <si>
    <t xml:space="preserve">BBWI</t>
  </si>
  <si>
    <t xml:space="preserve">Bath &amp; Body Works</t>
  </si>
  <si>
    <t xml:space="preserve">bd99a6d7-d939-45f5-9e4d-f84e9bcd3df5</t>
  </si>
  <si>
    <t xml:space="preserve">255ade5c-8c74-4c8c-b365-0dc4d727474d</t>
  </si>
  <si>
    <t xml:space="preserve">ee36e9c2-150a-4b3f-a8d6-8363cdcaae3d</t>
  </si>
  <si>
    <t xml:space="preserve">{'logo_name': 'US0708301041.png', 'logo_base_color': '#000000', 'text_color': '#ffffff'}</t>
  </si>
  <si>
    <t xml:space="preserve">US8168511090</t>
  </si>
  <si>
    <t xml:space="preserve">BBG000C2ZCH8</t>
  </si>
  <si>
    <t xml:space="preserve">SRE</t>
  </si>
  <si>
    <t xml:space="preserve">Sempra</t>
  </si>
  <si>
    <t xml:space="preserve">8e70462e-f669-493f-9a96-84f0b9a52641</t>
  </si>
  <si>
    <t xml:space="preserve">02c9589d-46b8-4865-9271-eb6a7d13adcb</t>
  </si>
  <si>
    <t xml:space="preserve">c4b7229c-51e6-4d9e-826d-77fc84c7b2ee</t>
  </si>
  <si>
    <t xml:space="preserve">{'logo_name': 'US8168511090.png', 'logo_base_color': '#ED1E3C', 'text_color': '#ffffff'}</t>
  </si>
  <si>
    <t xml:space="preserve">US83067L2088</t>
  </si>
  <si>
    <t xml:space="preserve">BBG00RQ732B6</t>
  </si>
  <si>
    <t xml:space="preserve">SKLZ</t>
  </si>
  <si>
    <t xml:space="preserve">Skillz Inc.</t>
  </si>
  <si>
    <t xml:space="preserve">ed3a12c5-0139-486f-8b9f-2c84b29e40a7</t>
  </si>
  <si>
    <t xml:space="preserve">4487629a-a7ee-493d-8fab-4f080cfd0417</t>
  </si>
  <si>
    <t xml:space="preserve">5414014a-b8bb-4ff8-82e1-e64df89fe438</t>
  </si>
  <si>
    <t xml:space="preserve">{'logo_name': 'US83067L1098.png', 'logo_base_color': '#000000', 'text_color': '#ffffff'}</t>
  </si>
  <si>
    <t xml:space="preserve">HK0016000132</t>
  </si>
  <si>
    <t xml:space="preserve">BBG000BF0155</t>
  </si>
  <si>
    <t xml:space="preserve">16</t>
  </si>
  <si>
    <t xml:space="preserve">Sun Hung Kai Properties</t>
  </si>
  <si>
    <t xml:space="preserve">205d63d0-153c-4ba5-80f3-bd6ec6d3c8ea</t>
  </si>
  <si>
    <t xml:space="preserve">77875bd5-c23c-43a5-b2ad-b3a00a83a7d4</t>
  </si>
  <si>
    <t xml:space="preserve">b8c4a4e1-de33-4a0b-a521-9dabc3517fc1</t>
  </si>
  <si>
    <t xml:space="preserve">{'logo_name': 'HK0016000132.png', 'logo_base_color': '#000000', 'text_color': '#ffffff'}</t>
  </si>
  <si>
    <t xml:space="preserve">US0327973006</t>
  </si>
  <si>
    <t xml:space="preserve">BBG000C9K8K4</t>
  </si>
  <si>
    <t xml:space="preserve">AVXL</t>
  </si>
  <si>
    <t xml:space="preserve">Anavex Life Sciences Corp.</t>
  </si>
  <si>
    <t xml:space="preserve">3e47818c-6161-405e-a8e1-c332a4bc9d2a</t>
  </si>
  <si>
    <t xml:space="preserve">f4482272-8f09-4901-a5bd-7a9a81f99657</t>
  </si>
  <si>
    <t xml:space="preserve">bc38c4c0-d9c4-4662-bbfe-78881c8f2607</t>
  </si>
  <si>
    <t xml:space="preserve">{'logo_name': 'US0327973006.png', 'logo_base_color': '#000000', 'text_color': '#ffffff'}</t>
  </si>
  <si>
    <t xml:space="preserve">US01741R1023</t>
  </si>
  <si>
    <t xml:space="preserve">BBG000LC1FS4</t>
  </si>
  <si>
    <t xml:space="preserve">ATI</t>
  </si>
  <si>
    <t xml:space="preserve">ATI Inc</t>
  </si>
  <si>
    <t xml:space="preserve">e2d9a349-78ea-42d1-9249-613f5259cc54</t>
  </si>
  <si>
    <t xml:space="preserve">2fd469e0-3779-4c38-9102-20ba6a07a5e0</t>
  </si>
  <si>
    <t xml:space="preserve">f80ce209-1500-4272-9602-8a3532d6d7bc</t>
  </si>
  <si>
    <t xml:space="preserve">{'logo_name': 'US01741R1023.png', 'logo_base_color': '#000000', 'text_color': '#ffffff'}</t>
  </si>
  <si>
    <t xml:space="preserve">CNE100000593</t>
  </si>
  <si>
    <t xml:space="preserve">BBG000BYRGX1</t>
  </si>
  <si>
    <t xml:space="preserve">2328</t>
  </si>
  <si>
    <t xml:space="preserve">PICC Property and Casualty</t>
  </si>
  <si>
    <t xml:space="preserve">cf34432d-7a69-42d2-aef0-defdd064bbf4</t>
  </si>
  <si>
    <t xml:space="preserve">e8f04120-3e99-45ea-b1f0-a3ea1e78c6d4</t>
  </si>
  <si>
    <t xml:space="preserve">e6e5ea90-2730-4382-8bff-7a8127adc67c</t>
  </si>
  <si>
    <t xml:space="preserve">{'logo_name': 'CNE100000593.png', 'logo_base_color': '#000000', 'text_color': '#ffffff'}</t>
  </si>
  <si>
    <t xml:space="preserve">US18452B2097</t>
  </si>
  <si>
    <t xml:space="preserve">BBG001MB89V6</t>
  </si>
  <si>
    <t xml:space="preserve">CLSK</t>
  </si>
  <si>
    <t xml:space="preserve">Cleanspark Inc</t>
  </si>
  <si>
    <t xml:space="preserve">dec01cd8-f2a6-4a9c-8982-de4f40143959</t>
  </si>
  <si>
    <t xml:space="preserve">ce247f57-74b1-4cb0-b603-f5983f3fb34a</t>
  </si>
  <si>
    <t xml:space="preserve">fe56c8c3-cf39-4adb-ba4e-13e0c4c585b4</t>
  </si>
  <si>
    <t xml:space="preserve">{'logo_name': 'US18452B209.png', 'logo_base_color': '#000000', 'text_color': '#ffffff'}</t>
  </si>
  <si>
    <t xml:space="preserve">US03966V1070</t>
  </si>
  <si>
    <t xml:space="preserve">BBG00R45JYB7</t>
  </si>
  <si>
    <t xml:space="preserve">ARNC</t>
  </si>
  <si>
    <t xml:space="preserve">Arconic</t>
  </si>
  <si>
    <t xml:space="preserve">f268626c-be42-457e-90fc-65a8ef94a082</t>
  </si>
  <si>
    <t xml:space="preserve">68444f8b-9bdd-49a4-922d-c9f048b7d339</t>
  </si>
  <si>
    <t xml:space="preserve">c30ad9c0-f8fe-4859-be6a-908581208454</t>
  </si>
  <si>
    <t xml:space="preserve">{'logo_name': 'US03965L1008.png', 'logo_base_color': '#000000', 'text_color': '#ffffff'}</t>
  </si>
  <si>
    <t xml:space="preserve">US57060D1081</t>
  </si>
  <si>
    <t xml:space="preserve">BBG000BJBZ23</t>
  </si>
  <si>
    <t xml:space="preserve">MKTX</t>
  </si>
  <si>
    <t xml:space="preserve">MarketAxess Holdings Inc</t>
  </si>
  <si>
    <t xml:space="preserve">0.3000000 usd</t>
  </si>
  <si>
    <t xml:space="preserve">199dbed4-a36f-4d9d-bd9e-18b7a9d3c609</t>
  </si>
  <si>
    <t xml:space="preserve">aec084de-8910-47f9-9adc-f80cb3bdfdf3</t>
  </si>
  <si>
    <t xml:space="preserve">2771f6c7-3c16-4009-9654-e987c4df77e8</t>
  </si>
  <si>
    <t xml:space="preserve">{'logo_name': 'US57060D1081.png', 'logo_base_color': '#071B47', 'text_color': '#ffffff'}</t>
  </si>
  <si>
    <t xml:space="preserve">IL0011595993</t>
  </si>
  <si>
    <t xml:space="preserve">BBG00PPS73P4</t>
  </si>
  <si>
    <t xml:space="preserve">INMD</t>
  </si>
  <si>
    <t xml:space="preserve">Inmode Ltd</t>
  </si>
  <si>
    <t xml:space="preserve">51bbf7ff-cf80-444d-aad1-9c0bd03ab906</t>
  </si>
  <si>
    <t xml:space="preserve">681e89f9-65d0-42f1-a042-2bef4aee6c0d</t>
  </si>
  <si>
    <t xml:space="preserve">616f6460-c025-473f-9324-cfcd9da9c169</t>
  </si>
  <si>
    <t xml:space="preserve">{'logo_name': 'IL0011595993.png', 'logo_base_color': '#58b7b3', 'text_color': '#ffffff'}</t>
  </si>
  <si>
    <t xml:space="preserve">US4461501045</t>
  </si>
  <si>
    <t xml:space="preserve">BBG000BKWSR6</t>
  </si>
  <si>
    <t xml:space="preserve">HBAN</t>
  </si>
  <si>
    <t xml:space="preserve">Huntington Bancshares</t>
  </si>
  <si>
    <t xml:space="preserve">78b7146b-189f-4e0b-a62e-435f570b3293</t>
  </si>
  <si>
    <t xml:space="preserve">9b43f5d8-61c3-4cad-9cc3-357ec7a47e56</t>
  </si>
  <si>
    <t xml:space="preserve">44235eb1-2eac-4561-b7f2-b52e2b45fbc2</t>
  </si>
  <si>
    <t xml:space="preserve">{'logo_name': 'US4461501045.png', 'logo_base_color': '#6CBD45', 'text_color': '#ffffff'}</t>
  </si>
  <si>
    <t xml:space="preserve">US0736851090</t>
  </si>
  <si>
    <t xml:space="preserve">BBG000BKTXF2</t>
  </si>
  <si>
    <t xml:space="preserve">BECN</t>
  </si>
  <si>
    <t xml:space="preserve">Beacon Roofing Supply Inc</t>
  </si>
  <si>
    <t xml:space="preserve">cb5935aa-06d6-4694-9fac-ea6ec4f1d390</t>
  </si>
  <si>
    <t xml:space="preserve">310e4014-f23c-413c-8e0b-5735e86f3787</t>
  </si>
  <si>
    <t xml:space="preserve">e73aef89-f787-4c15-9196-e2ff6156bc99</t>
  </si>
  <si>
    <t xml:space="preserve">{'logo_name': 'US0736851090.png', 'logo_base_color': '#0567B0', 'text_color': '#ffffff'}</t>
  </si>
  <si>
    <t xml:space="preserve">US3448491049</t>
  </si>
  <si>
    <t xml:space="preserve">BBG000BX8DC4</t>
  </si>
  <si>
    <t xml:space="preserve">FL</t>
  </si>
  <si>
    <t xml:space="preserve">Foot Locker</t>
  </si>
  <si>
    <t xml:space="preserve">13aba77b-88a3-454f-b156-48e2ca831959</t>
  </si>
  <si>
    <t xml:space="preserve">a5032149-8a47-45a1-9ed2-4c9594770d5c</t>
  </si>
  <si>
    <t xml:space="preserve">d0be351e-8fd3-4246-8b8d-5227b6d02a64</t>
  </si>
  <si>
    <t xml:space="preserve">{'logo_name': 'US3448491049.png', 'logo_base_color': '', 'text_color': ''}</t>
  </si>
  <si>
    <t xml:space="preserve">CNE100000510</t>
  </si>
  <si>
    <t xml:space="preserve">BBG000C1FPY4</t>
  </si>
  <si>
    <t xml:space="preserve">1385</t>
  </si>
  <si>
    <t xml:space="preserve">Shanghai Fudan Microelectronics</t>
  </si>
  <si>
    <t xml:space="preserve">0.100000000 cny</t>
  </si>
  <si>
    <t xml:space="preserve">86e90a64-58d3-4bc9-921c-e963cf1e53e3</t>
  </si>
  <si>
    <t xml:space="preserve">89f4c4a9-7fa2-45dc-9a39-222274dd0d0a</t>
  </si>
  <si>
    <t xml:space="preserve">ec7aaa57-c740-40c7-9bdb-946d3c714fa7</t>
  </si>
  <si>
    <t xml:space="preserve">{'logo_name': 'CNE100000510.png', 'logo_base_color': '#000000', 'text_color': '#ffffff'}</t>
  </si>
  <si>
    <t xml:space="preserve">BBG004S686N0</t>
  </si>
  <si>
    <t xml:space="preserve">0.248000000</t>
  </si>
  <si>
    <t xml:space="preserve">0.191200000</t>
  </si>
  <si>
    <t xml:space="preserve">Башнефть - привилегированные акции</t>
  </si>
  <si>
    <t xml:space="preserve">a5776620-1e2f-47ea-bbd6-06d8e4a236d8</t>
  </si>
  <si>
    <t xml:space="preserve">aeaa8f4a-5149-49ed-8b9d-816b739bc882</t>
  </si>
  <si>
    <t xml:space="preserve">7280bd17-42d6-41b5-b76c-7e231931483f</t>
  </si>
  <si>
    <t xml:space="preserve">US11120U1051</t>
  </si>
  <si>
    <t xml:space="preserve">BBG001LFLZZ1</t>
  </si>
  <si>
    <t xml:space="preserve">BRX</t>
  </si>
  <si>
    <t xml:space="preserve">Brixmor Property Group REIT</t>
  </si>
  <si>
    <t xml:space="preserve">32bc81dd-8d7c-4def-abad-e05d43b3d367</t>
  </si>
  <si>
    <t xml:space="preserve">c1fc1d00-6447-4bf2-ae37-6dc938eb9ec8</t>
  </si>
  <si>
    <t xml:space="preserve">768eece7-e003-4159-93e6-5207cda4e2d3</t>
  </si>
  <si>
    <t xml:space="preserve">{'logo_name': 'US11120U1051.png', 'logo_base_color': '#000000', 'text_color': '#ffffff'}</t>
  </si>
  <si>
    <t xml:space="preserve">US6556631025</t>
  </si>
  <si>
    <t xml:space="preserve">BBG000BPWGR1</t>
  </si>
  <si>
    <t xml:space="preserve">NDSN</t>
  </si>
  <si>
    <t xml:space="preserve">Nordson Corp</t>
  </si>
  <si>
    <t xml:space="preserve">76782b62-da07-43f3-a6bb-61557a96173e</t>
  </si>
  <si>
    <t xml:space="preserve">94e60fbf-2bc1-4791-bba6-d3d2763624e1</t>
  </si>
  <si>
    <t xml:space="preserve">50fdbced-61b8-434a-9456-58ea449671ef</t>
  </si>
  <si>
    <t xml:space="preserve">{'logo_name': 'US6556631025.png', 'logo_base_color': '#0080C6', 'text_color': '#ffffff'}</t>
  </si>
  <si>
    <t xml:space="preserve">US90400D1081</t>
  </si>
  <si>
    <t xml:space="preserve">BBG001RWPDW6</t>
  </si>
  <si>
    <t xml:space="preserve">RARE</t>
  </si>
  <si>
    <t xml:space="preserve">Ultragenyx Pharmaceutical Inc</t>
  </si>
  <si>
    <t xml:space="preserve">e7062457-f2a7-43fe-99fd-be441a0227fb</t>
  </si>
  <si>
    <t xml:space="preserve">96e5472a-bc39-41d1-9350-313b807410b4</t>
  </si>
  <si>
    <t xml:space="preserve">342b426d-0070-4ca7-ad30-ee57241e14ae</t>
  </si>
  <si>
    <t xml:space="preserve">{'logo_name': 'US90400D1081.png', 'logo_base_color': '#761270', 'text_color': '#ffffff'}</t>
  </si>
  <si>
    <t xml:space="preserve">BBG00172J7S9</t>
  </si>
  <si>
    <t xml:space="preserve">O'Key Group SA</t>
  </si>
  <si>
    <t xml:space="preserve">moex_extended</t>
  </si>
  <si>
    <t xml:space="preserve">2a3ac153-f5fb-4f6d-af66-38a8d2b2eacb</t>
  </si>
  <si>
    <t xml:space="preserve">6db95d7e-4e56-4ba2-a81e-d75c999a24db</t>
  </si>
  <si>
    <t xml:space="preserve">aabc6dd3-1485-4e60-9f75-504b29955dcf</t>
  </si>
  <si>
    <t xml:space="preserve">{'logo_name': 'RU000A0JXQH8.png', 'logo_base_color': '#F6F6F7', 'text_color': '#000000'}</t>
  </si>
  <si>
    <t xml:space="preserve">CNE1000029W3</t>
  </si>
  <si>
    <t xml:space="preserve">BBG00DSLKXX3</t>
  </si>
  <si>
    <t xml:space="preserve">1658</t>
  </si>
  <si>
    <t xml:space="preserve">Postal Savings Bank of China</t>
  </si>
  <si>
    <t xml:space="preserve">4274413c-e07d-4ced-9fb9-1c87a5ed057a</t>
  </si>
  <si>
    <t xml:space="preserve">a076d637-122a-4844-b92b-0d13356c7ece</t>
  </si>
  <si>
    <t xml:space="preserve">d112bbcf-1a3c-4e45-9007-ff8a9ac4197c</t>
  </si>
  <si>
    <t xml:space="preserve">{'logo_name': 'CNE1000029W3.png', 'logo_base_color': '#000000', 'text_color': '#ffffff'}</t>
  </si>
  <si>
    <t xml:space="preserve">US0341641035</t>
  </si>
  <si>
    <t xml:space="preserve">BBG000BF8CN3</t>
  </si>
  <si>
    <t xml:space="preserve">ANDE</t>
  </si>
  <si>
    <t xml:space="preserve">Andersons Inc</t>
  </si>
  <si>
    <t xml:space="preserve">421a4e43-30ad-493a-9a0e-26dff183b008</t>
  </si>
  <si>
    <t xml:space="preserve">517854a3-8391-44f2-87d5-05b8220c0dae</t>
  </si>
  <si>
    <t xml:space="preserve">18db1f5d-44c5-4d81-ad50-24a75f145807</t>
  </si>
  <si>
    <t xml:space="preserve">{'logo_name': 'US0341641035.png', 'logo_base_color': '#000000', 'text_color': '#ffffff'}</t>
  </si>
  <si>
    <t xml:space="preserve">US9026851066</t>
  </si>
  <si>
    <t xml:space="preserve">BBG0025DTRN5</t>
  </si>
  <si>
    <t xml:space="preserve">UDMY</t>
  </si>
  <si>
    <t xml:space="preserve">Udemy</t>
  </si>
  <si>
    <t xml:space="preserve">441bcd5d-7c2e-48b6-ae26-02cfe8c2318f</t>
  </si>
  <si>
    <t xml:space="preserve">d5049508-eedb-4481-8731-a368cf29df77</t>
  </si>
  <si>
    <t xml:space="preserve">274bb3f4-3694-4e75-953d-093645b5a8d5</t>
  </si>
  <si>
    <t xml:space="preserve">{'logo_name': 'US9026851066.png', 'logo_base_color': '#000000', 'text_color': '#ffffff'}</t>
  </si>
  <si>
    <t xml:space="preserve">US90278Q1085</t>
  </si>
  <si>
    <t xml:space="preserve">BBG000BL0T06</t>
  </si>
  <si>
    <t xml:space="preserve">UFPI</t>
  </si>
  <si>
    <t xml:space="preserve">UFP Industries, Inc</t>
  </si>
  <si>
    <t xml:space="preserve">99fbf6b3-e90b-4d47-b8a2-2e2876657aee</t>
  </si>
  <si>
    <t xml:space="preserve">e67db923-1e89-41d5-9099-75c19c4b57df</t>
  </si>
  <si>
    <t xml:space="preserve">8ebdcc96-598c-4f39-82ac-cac128d86180</t>
  </si>
  <si>
    <t xml:space="preserve">{'logo_name': 'US9135431040.png', 'logo_base_color': '#018343', 'text_color': '#ffffff'}</t>
  </si>
  <si>
    <t xml:space="preserve">CH0114405324</t>
  </si>
  <si>
    <t xml:space="preserve">BBG000C4LN67</t>
  </si>
  <si>
    <t xml:space="preserve">GRMN</t>
  </si>
  <si>
    <t xml:space="preserve">Garmin</t>
  </si>
  <si>
    <t xml:space="preserve">0.100000000 chf</t>
  </si>
  <si>
    <t xml:space="preserve">78e02586-0bdc-4ad7-b9a6-095d38daf2c8</t>
  </si>
  <si>
    <t xml:space="preserve">c5ee3f21-d689-406d-b31b-16fb2f14d1fa</t>
  </si>
  <si>
    <t xml:space="preserve">2f02c11f-5a12-4a60-91df-e871627c0532</t>
  </si>
  <si>
    <t xml:space="preserve">{'logo_name': 'CH0114405324.png', 'logo_base_color': '#000000', 'text_color': '#ffffff'}</t>
  </si>
  <si>
    <t xml:space="preserve">US5596631094</t>
  </si>
  <si>
    <t xml:space="preserve">BBG00GNC8DL2</t>
  </si>
  <si>
    <t xml:space="preserve">MGY</t>
  </si>
  <si>
    <t xml:space="preserve">Magnolia Oil &amp; Gas Corp</t>
  </si>
  <si>
    <t xml:space="preserve">c63b9051-756e-46a3-a404-bd0e1e23fdec</t>
  </si>
  <si>
    <t xml:space="preserve">3bbb50d2-9ac0-4bfb-b1d6-3a028585b520</t>
  </si>
  <si>
    <t xml:space="preserve">76854a76-144c-49a4-9bb5-605534937624</t>
  </si>
  <si>
    <t xml:space="preserve">{'logo_name': 'US5596631094.png', 'logo_base_color': '#000000', 'text_color': '#ffffff'}</t>
  </si>
  <si>
    <t xml:space="preserve">US74348T1025</t>
  </si>
  <si>
    <t xml:space="preserve">BBG000Q3RGN4</t>
  </si>
  <si>
    <t xml:space="preserve">PSEC</t>
  </si>
  <si>
    <t xml:space="preserve">Prospect Capital Corporation</t>
  </si>
  <si>
    <t xml:space="preserve">0401e850-fd49-4d7f-afcf-b40f9f25c2a6</t>
  </si>
  <si>
    <t xml:space="preserve">057f4250-7094-4f8e-9182-18d2d05b32f3</t>
  </si>
  <si>
    <t xml:space="preserve">99edd51a-4f2c-44fb-aeee-8366b80fe4bb</t>
  </si>
  <si>
    <t xml:space="preserve">{'logo_name': 'US74348T1025.png', 'logo_base_color': '#4A86CE', 'text_color': '#ffffff'}</t>
  </si>
  <si>
    <t xml:space="preserve">US8589121081</t>
  </si>
  <si>
    <t xml:space="preserve">BBG000H3FZM6</t>
  </si>
  <si>
    <t xml:space="preserve">SRCL</t>
  </si>
  <si>
    <t xml:space="preserve">Stericycle</t>
  </si>
  <si>
    <t xml:space="preserve">b285f4f7-89eb-4057-8268-c36af4f10d97</t>
  </si>
  <si>
    <t xml:space="preserve">da45dce7-57ad-4ff4-a41f-d4c8ef60746f</t>
  </si>
  <si>
    <t xml:space="preserve">df5aed69-835b-47bd-b0b9-f2fdb08eb19b</t>
  </si>
  <si>
    <t xml:space="preserve">{'logo_name': 'US8589121081.png', 'logo_base_color': '#12986f', 'text_color': '#ffffff'}</t>
  </si>
  <si>
    <t xml:space="preserve">US0758871091</t>
  </si>
  <si>
    <t xml:space="preserve">BBG000BCZYD3</t>
  </si>
  <si>
    <t xml:space="preserve">BDX</t>
  </si>
  <si>
    <t xml:space="preserve">Becton, Dickinson and Company</t>
  </si>
  <si>
    <t xml:space="preserve">67d223a5-49ed-4479-bf8b-19e18567db74</t>
  </si>
  <si>
    <t xml:space="preserve">40ba4632-f9fc-4520-93b4-c89e5d5236de</t>
  </si>
  <si>
    <t xml:space="preserve">71788237-86d7-4938-8a0a-9f2dcb66ddf5</t>
  </si>
  <si>
    <t xml:space="preserve">{'logo_name': 'US0758871091.png', 'logo_base_color': '#35006d', 'text_color': '#ffffff'}</t>
  </si>
  <si>
    <t xml:space="preserve">US83570H1086</t>
  </si>
  <si>
    <t xml:space="preserve">BBG001JZPSQ2</t>
  </si>
  <si>
    <t xml:space="preserve">SONO</t>
  </si>
  <si>
    <t xml:space="preserve">SONOS INC</t>
  </si>
  <si>
    <t xml:space="preserve">dd8c4326-5329-4c67-bacf-ef0f1e419846</t>
  </si>
  <si>
    <t xml:space="preserve">724d2165-a032-4c13-ba07-31ec7b87fb8a</t>
  </si>
  <si>
    <t xml:space="preserve">9d96907e-fa9c-4ff2-9c55-a1308f2713ef</t>
  </si>
  <si>
    <t xml:space="preserve">{'logo_name': 'US83570H1086.png', 'logo_base_color': '#000000', 'text_color': '#ffffff'}</t>
  </si>
  <si>
    <t xml:space="preserve">BBG000VG1034</t>
  </si>
  <si>
    <t xml:space="preserve">Россети Центр и Приволжье</t>
  </si>
  <si>
    <t xml:space="preserve">9a41ec6e-edf0-4863-9ec0-fb3a5c6811e2</t>
  </si>
  <si>
    <t xml:space="preserve">89daac00-893a-423a-b4b4-72d587e154be</t>
  </si>
  <si>
    <t xml:space="preserve">c2b869cc-8676-4e6d-801e-ffd577bb8d98</t>
  </si>
  <si>
    <t xml:space="preserve">US26622P1075</t>
  </si>
  <si>
    <t xml:space="preserve">BBG0026ZJQX7</t>
  </si>
  <si>
    <t xml:space="preserve">DOCS</t>
  </si>
  <si>
    <t xml:space="preserve">Doximity, Inc.</t>
  </si>
  <si>
    <t xml:space="preserve">4d256912-bd91-4303-848a-b7e952c05690</t>
  </si>
  <si>
    <t xml:space="preserve">e8e2e725-61db-4da0-a097-91d72505651d</t>
  </si>
  <si>
    <t xml:space="preserve">fefe8d01-dd8f-421d-83f2-a8d39dd1fae8</t>
  </si>
  <si>
    <t xml:space="preserve">{'logo_name': 'US26622P1075.png', 'logo_base_color': '#000000', 'text_color': '#ffffff'}</t>
  </si>
  <si>
    <t xml:space="preserve">US32054K1034</t>
  </si>
  <si>
    <t xml:space="preserve">BBG000CKGDS5</t>
  </si>
  <si>
    <t xml:space="preserve">First Industrial REIT</t>
  </si>
  <si>
    <t xml:space="preserve">db7f9521-15ec-48d8-86d2-30928d6080a7</t>
  </si>
  <si>
    <t xml:space="preserve">3c1aaf2b-9239-498e-8191-25654ec8f7cc</t>
  </si>
  <si>
    <t xml:space="preserve">08457209-f737-4e3d-b121-d2de6b3a3313</t>
  </si>
  <si>
    <t xml:space="preserve">{'logo_name': 'US32054K1034.png', 'logo_base_color': '#000000', 'text_color': '#ffffff'}</t>
  </si>
  <si>
    <t xml:space="preserve">US1495681074</t>
  </si>
  <si>
    <t xml:space="preserve">BBG000K4WS65</t>
  </si>
  <si>
    <t xml:space="preserve">CVCO</t>
  </si>
  <si>
    <t xml:space="preserve">Cavco Industries Inc</t>
  </si>
  <si>
    <t xml:space="preserve">6855d24d-9a7b-4c04-9969-07aa4d99b3c5</t>
  </si>
  <si>
    <t xml:space="preserve">8e03cb02-694c-47b1-8c81-352dd5080f46</t>
  </si>
  <si>
    <t xml:space="preserve">50885683-e22d-427d-851d-12a9d8bb8042</t>
  </si>
  <si>
    <t xml:space="preserve">{'logo_name': 'US1495681074.png', 'logo_base_color': '#C8892C', 'text_color': '#ffffff'}</t>
  </si>
  <si>
    <t xml:space="preserve">US89417E1091</t>
  </si>
  <si>
    <t xml:space="preserve">BBG000BJ81C1</t>
  </si>
  <si>
    <t xml:space="preserve">TRV</t>
  </si>
  <si>
    <t xml:space="preserve">Travelers Cos</t>
  </si>
  <si>
    <t xml:space="preserve">27ab7e0b-6c3e-4773-b042-2591f34a14ea</t>
  </si>
  <si>
    <t xml:space="preserve">d6a73863-cf06-45d9-abc3-35456b85da01</t>
  </si>
  <si>
    <t xml:space="preserve">5ea23837-a321-4ac6-b65a-7d7f644101b2</t>
  </si>
  <si>
    <t xml:space="preserve">{'logo_name': 'US89417E1091.png', 'logo_base_color': '#CE1729', 'text_color': '#ffffff'}</t>
  </si>
  <si>
    <t xml:space="preserve">US83545G1022</t>
  </si>
  <si>
    <t xml:space="preserve">BBG000BBMNG0</t>
  </si>
  <si>
    <t xml:space="preserve">SAH</t>
  </si>
  <si>
    <t xml:space="preserve">Sonic Automotive</t>
  </si>
  <si>
    <t xml:space="preserve">3e9f65ad-58c5-4147-b33b-db416ea06773</t>
  </si>
  <si>
    <t xml:space="preserve">22c135e6-6e5e-46ff-b364-430cd9699e92</t>
  </si>
  <si>
    <t xml:space="preserve">6b7385a4-95f4-4bd7-b979-b1cdae283bbf</t>
  </si>
  <si>
    <t xml:space="preserve">{'logo_name': 'US83545G1022.png', 'logo_base_color': '#000000', 'text_color': '#ffffff'}</t>
  </si>
  <si>
    <t xml:space="preserve">BBG000R04X57</t>
  </si>
  <si>
    <t xml:space="preserve">21423d2d-9009-4d37-9325-883b368d13ae</t>
  </si>
  <si>
    <t xml:space="preserve">4419d6f3-b412-421e-8745-3bc6b7a93b09</t>
  </si>
  <si>
    <t xml:space="preserve">75127af3-e54c-456f-ac0b-64dc5949a613</t>
  </si>
  <si>
    <t xml:space="preserve">{'logo_name': 'ISSUANCEFLOT.png', 'logo_base_color': '#214289', 'text_color': '#ffffff'}</t>
  </si>
  <si>
    <t xml:space="preserve">US29275Y1029</t>
  </si>
  <si>
    <t xml:space="preserve">BBG000PWTD92</t>
  </si>
  <si>
    <t xml:space="preserve">ENS</t>
  </si>
  <si>
    <t xml:space="preserve">EnerSys</t>
  </si>
  <si>
    <t xml:space="preserve">9da7d429-6884-4140-914c-14d0d5b6735d</t>
  </si>
  <si>
    <t xml:space="preserve">111603aa-057a-4e26-81e0-b0a3c84d9715</t>
  </si>
  <si>
    <t xml:space="preserve">b27ad877-30ca-4b25-b388-e41c8ed4d661</t>
  </si>
  <si>
    <t xml:space="preserve">{'logo_name': 'US29275Y1029.png', 'logo_base_color': '#000000', 'text_color': '#ffffff'}</t>
  </si>
  <si>
    <t xml:space="preserve">CA8849038085</t>
  </si>
  <si>
    <t xml:space="preserve">BBG000BBS9F6</t>
  </si>
  <si>
    <t xml:space="preserve">TRI</t>
  </si>
  <si>
    <t xml:space="preserve">Thomson Reuters Corporation</t>
  </si>
  <si>
    <t xml:space="preserve">968e2eba-8f32-48d5-80b6-45f041efde93</t>
  </si>
  <si>
    <t xml:space="preserve">08d5b8c9-0610-46a6-b358-b638ae5f6309</t>
  </si>
  <si>
    <t xml:space="preserve">035740a7-042a-4795-9b7a-e721c2712134</t>
  </si>
  <si>
    <t xml:space="preserve">{'logo_name': 'CA8849037095.png', 'logo_base_color': '#000000', 'text_color': '#ffffff'}</t>
  </si>
  <si>
    <t xml:space="preserve">US09857L1089</t>
  </si>
  <si>
    <t xml:space="preserve">BBG000BLBVN4</t>
  </si>
  <si>
    <t xml:space="preserve">BKNG</t>
  </si>
  <si>
    <t xml:space="preserve">Booking</t>
  </si>
  <si>
    <t xml:space="preserve">67e4811b-17b6-4622-9dec-05c52c15cdd8</t>
  </si>
  <si>
    <t xml:space="preserve">09d8957e-caae-4ff3-a35a-d9743d912d14</t>
  </si>
  <si>
    <t xml:space="preserve">015cea6c-1eb1-4104-98d7-5aece584da7e</t>
  </si>
  <si>
    <t xml:space="preserve">{'logo_name': 'US09857L1089.png', 'logo_base_color': '#014F91', 'text_color': '#ffffff'}</t>
  </si>
  <si>
    <t xml:space="preserve">IE00B91XRN20</t>
  </si>
  <si>
    <t xml:space="preserve">BBG003PDKJF7</t>
  </si>
  <si>
    <t xml:space="preserve">PRTA</t>
  </si>
  <si>
    <t xml:space="preserve">Prothena Corporation</t>
  </si>
  <si>
    <t xml:space="preserve">f84e6d6e-5720-4f16-b78b-e62f6629924c</t>
  </si>
  <si>
    <t xml:space="preserve">ea0b6807-cf4f-4233-842c-16d900b6a6b3</t>
  </si>
  <si>
    <t xml:space="preserve">aa86f02e-11a2-4d31-b5c6-e3fadbdb9e41</t>
  </si>
  <si>
    <t xml:space="preserve">{'logo_name': 'IE00B91XRN20.png', 'logo_base_color': '#000000', 'text_color': '#ffffff'}</t>
  </si>
  <si>
    <t xml:space="preserve">US85254J1025</t>
  </si>
  <si>
    <t xml:space="preserve">BBG000BGLFP7</t>
  </si>
  <si>
    <t xml:space="preserve">STAG</t>
  </si>
  <si>
    <t xml:space="preserve">STAG Industrial REIT</t>
  </si>
  <si>
    <t xml:space="preserve">e4f54a0b-099d-4c30-b6d8-d22494328c41</t>
  </si>
  <si>
    <t xml:space="preserve">f25e1b3d-4ad4-4170-ac72-41dc79f9ff6c</t>
  </si>
  <si>
    <t xml:space="preserve">718a94df-96e6-4f7e-a9ef-113bc529e026</t>
  </si>
  <si>
    <t xml:space="preserve">{'logo_name': 'US85254J1025.png', 'logo_base_color': '#263B8C', 'text_color': '#ffffff'}</t>
  </si>
  <si>
    <t xml:space="preserve">US46591M1099</t>
  </si>
  <si>
    <t xml:space="preserve">BBG003H0XV18</t>
  </si>
  <si>
    <t xml:space="preserve">YY</t>
  </si>
  <si>
    <t xml:space="preserve">JOYY Inc. ORD SHS ADR CL A</t>
  </si>
  <si>
    <t xml:space="preserve">20.0 usd</t>
  </si>
  <si>
    <t xml:space="preserve">eaadc429-5eea-4b18-b213-b5277e8c3639</t>
  </si>
  <si>
    <t xml:space="preserve">1d937750-a5b7-4370-a57f-f0b7ff7ec057</t>
  </si>
  <si>
    <t xml:space="preserve">83f0cdb5-6a86-4566-806a-4b21db30246c</t>
  </si>
  <si>
    <t xml:space="preserve">{'logo_name': 'US98426T1060.png', 'logo_base_color': '#402833', 'text_color': '#ffffff'}</t>
  </si>
  <si>
    <t xml:space="preserve">US6541061031</t>
  </si>
  <si>
    <t xml:space="preserve">BBG000C5HS04</t>
  </si>
  <si>
    <t xml:space="preserve">NKE</t>
  </si>
  <si>
    <t xml:space="preserve">NIKE</t>
  </si>
  <si>
    <t xml:space="preserve">5b48bb5c-226a-4cb9-838d-06e89c9f9d39</t>
  </si>
  <si>
    <t xml:space="preserve">2a2ad8b9-a5b0-4ec3-a9f8-27bc3638dd0f</t>
  </si>
  <si>
    <t xml:space="preserve">9d9adb56-2235-488f-aead-7f34c696156f</t>
  </si>
  <si>
    <t xml:space="preserve">{'logo_name': 'US6541061031.png', 'logo_base_color': '#000000', 'text_color': '#ffffff'}</t>
  </si>
  <si>
    <t xml:space="preserve">US2480191012</t>
  </si>
  <si>
    <t xml:space="preserve">BBG000BH6360</t>
  </si>
  <si>
    <t xml:space="preserve">DLX</t>
  </si>
  <si>
    <t xml:space="preserve">Deluxe Corp</t>
  </si>
  <si>
    <t xml:space="preserve">e84fb2f1-f466-466e-82d3-ab960e1c5a09</t>
  </si>
  <si>
    <t xml:space="preserve">91234351-01c9-4cfe-8c84-99d2657a2a8b</t>
  </si>
  <si>
    <t xml:space="preserve">544cb893-4e15-4e28-a533-e4ee3490a78b</t>
  </si>
  <si>
    <t xml:space="preserve">{'logo_name': 'US2480191012.png', 'logo_base_color': '#E42127', 'text_color': '#ffffff'}</t>
  </si>
  <si>
    <t xml:space="preserve">TCS60A0JQ9P9</t>
  </si>
  <si>
    <t xml:space="preserve">SPBRU</t>
  </si>
  <si>
    <t xml:space="preserve">0.330000000</t>
  </si>
  <si>
    <t xml:space="preserve">SPB_RU_MORNING</t>
  </si>
  <si>
    <t xml:space="preserve">3.750000000 rub</t>
  </si>
  <si>
    <t xml:space="preserve">15dc2120-29d2-48b8-87c0-da1d95255f68</t>
  </si>
  <si>
    <t xml:space="preserve">e9c83a30-e0b2-4250-bcfd-d162112c2dc3</t>
  </si>
  <si>
    <t xml:space="preserve">3c0a45db-07c6-49e2-b74e-3f86e4815dbf</t>
  </si>
  <si>
    <t xml:space="preserve">{'logo_name': 'spbe.png', 'logo_base_color': '#000000', 'text_color': '#ffffff'}</t>
  </si>
  <si>
    <t xml:space="preserve">US35905A1097</t>
  </si>
  <si>
    <t xml:space="preserve">BBG00H9MNDZ2</t>
  </si>
  <si>
    <t xml:space="preserve">FTDR</t>
  </si>
  <si>
    <t xml:space="preserve">Frontdoor, Inc.</t>
  </si>
  <si>
    <t xml:space="preserve">1d1f0baf-ed91-42f7-bc11-29c0b61f05a9</t>
  </si>
  <si>
    <t xml:space="preserve">5a71d1ec-ae7a-4ac2-ad9a-8533b7a86bf9</t>
  </si>
  <si>
    <t xml:space="preserve">2e38ded5-8510-4592-8fb4-5e48d85dadda</t>
  </si>
  <si>
    <t xml:space="preserve">{'logo_name': 'US35905A1097.png', 'logo_base_color': '#000000', 'text_color': '#ffffff'}</t>
  </si>
  <si>
    <t xml:space="preserve">US5007541064</t>
  </si>
  <si>
    <t xml:space="preserve">BBG005CPNTQ2</t>
  </si>
  <si>
    <t xml:space="preserve">KHC</t>
  </si>
  <si>
    <t xml:space="preserve">Kraft Heinz</t>
  </si>
  <si>
    <t xml:space="preserve">ee1804db-bee7-4073-b98e-eb9fe121a8e6</t>
  </si>
  <si>
    <t xml:space="preserve">6ec42524-15a9-4170-9690-98706bbf6d70</t>
  </si>
  <si>
    <t xml:space="preserve">0ea8e619-c8d2-47c5-8737-9e175dd2c7ae</t>
  </si>
  <si>
    <t xml:space="preserve">{'logo_name': 'US5007541064.png', 'logo_base_color': '#094492', 'text_color': '#ffffff'}</t>
  </si>
  <si>
    <t xml:space="preserve">CA32076V1031</t>
  </si>
  <si>
    <t xml:space="preserve">BBG000CH7WB8</t>
  </si>
  <si>
    <t xml:space="preserve">AG</t>
  </si>
  <si>
    <t xml:space="preserve">First Majestic Silver Corp</t>
  </si>
  <si>
    <t xml:space="preserve">78465d62-4b9c-4050-88c3-5771fb6c28c0</t>
  </si>
  <si>
    <t xml:space="preserve">3f256871-bc66-4b74-b8c1-290fcc129f77</t>
  </si>
  <si>
    <t xml:space="preserve">100365a0-d725-4629-84f4-ecc50c0a79f0</t>
  </si>
  <si>
    <t xml:space="preserve">{'logo_name': 'CA32076V1031.png', 'logo_base_color': '#e7e8e8', 'text_color': '#000000'}</t>
  </si>
  <si>
    <t xml:space="preserve">US7703231032</t>
  </si>
  <si>
    <t xml:space="preserve">BBG000BS5DR2</t>
  </si>
  <si>
    <t xml:space="preserve">RHI</t>
  </si>
  <si>
    <t xml:space="preserve">Robert Half</t>
  </si>
  <si>
    <t xml:space="preserve">32e9cb9e-0d56-40a1-8a5e-94fbb9339a81</t>
  </si>
  <si>
    <t xml:space="preserve">3edbcfc9-d29f-434a-ae4d-671c916f3497</t>
  </si>
  <si>
    <t xml:space="preserve">e8c1e727-6cca-4d35-8649-48c97dcd5ff4</t>
  </si>
  <si>
    <t xml:space="preserve">{'logo_name': 'US7703231032.png', 'logo_base_color': '#9f1c35', 'text_color': '#ffffff'}</t>
  </si>
  <si>
    <t xml:space="preserve">CNE100005F09</t>
  </si>
  <si>
    <t xml:space="preserve">BBG018KZQ6K7</t>
  </si>
  <si>
    <t xml:space="preserve">9696</t>
  </si>
  <si>
    <t xml:space="preserve">Tianqi Lithium Corporation</t>
  </si>
  <si>
    <t xml:space="preserve">1bf4177e-8dd6-430f-873b-19229cd025f7</t>
  </si>
  <si>
    <t xml:space="preserve">39147c80-c4ea-4e94-9fda-08db389dd17c</t>
  </si>
  <si>
    <t xml:space="preserve">e551a540-8df6-4e2d-afb6-c89ce76f1f08</t>
  </si>
  <si>
    <t xml:space="preserve">{'logo_name': 'CNE100005F09.png', 'logo_base_color': '#000000', 'text_color': '#ffffff'}</t>
  </si>
  <si>
    <t xml:space="preserve">HK0012000102</t>
  </si>
  <si>
    <t xml:space="preserve">BBG000BDWF36</t>
  </si>
  <si>
    <t xml:space="preserve">12</t>
  </si>
  <si>
    <t xml:space="preserve">Henderson Land</t>
  </si>
  <si>
    <t xml:space="preserve">07d17d3e-fc69-4eae-a7d6-90455f392aa7</t>
  </si>
  <si>
    <t xml:space="preserve">920ad2d9-5bfe-4a2c-962f-4476e4d4ee15</t>
  </si>
  <si>
    <t xml:space="preserve">affc4a0a-f6a3-4e8e-bb94-7d70051a421b</t>
  </si>
  <si>
    <t xml:space="preserve">{'logo_name': 'HK0012000102.png', 'logo_base_color': '#000000', 'text_color': '#ffffff'}</t>
  </si>
  <si>
    <t xml:space="preserve">HK2388011192</t>
  </si>
  <si>
    <t xml:space="preserve">BBG000F6F1G3</t>
  </si>
  <si>
    <t xml:space="preserve">2388</t>
  </si>
  <si>
    <t xml:space="preserve">Bank of China (Hong Kong)</t>
  </si>
  <si>
    <t xml:space="preserve">57bfbec0-c76f-4ee5-800d-216a8e5cfa83</t>
  </si>
  <si>
    <t xml:space="preserve">fe28d45f-8871-4b87-b0e1-7725094023fd</t>
  </si>
  <si>
    <t xml:space="preserve">d8206e54-384e-47cb-a532-828f68695c8e</t>
  </si>
  <si>
    <t xml:space="preserve">{'logo_name': 'CNE1000001Z.png', 'logo_base_color': '#c31930', 'text_color': '#ffffff'}</t>
  </si>
  <si>
    <t xml:space="preserve">US4108671052</t>
  </si>
  <si>
    <t xml:space="preserve">BBG000FJH8W0</t>
  </si>
  <si>
    <t xml:space="preserve">THG</t>
  </si>
  <si>
    <t xml:space="preserve">Hanover Insurance Group</t>
  </si>
  <si>
    <t xml:space="preserve">39f971cf-4bb9-48cb-bc29-bfe39c8f25ac</t>
  </si>
  <si>
    <t xml:space="preserve">f491a38c-a983-4e12-8fed-8d7d3c2c4dcf</t>
  </si>
  <si>
    <t xml:space="preserve">823133ae-bdca-4ff2-9337-80c0c979b004</t>
  </si>
  <si>
    <t xml:space="preserve">{'logo_name': 'US4108671052.png', 'logo_base_color': '#000000', 'text_color': '#ffffff'}</t>
  </si>
  <si>
    <t xml:space="preserve">US14316J1088</t>
  </si>
  <si>
    <t xml:space="preserve">BBG000BH3F20</t>
  </si>
  <si>
    <t xml:space="preserve">CG</t>
  </si>
  <si>
    <t xml:space="preserve">Carlyle Group</t>
  </si>
  <si>
    <t xml:space="preserve">9199ed48-bd05-4fda-b5d0-25c56d42e582</t>
  </si>
  <si>
    <t xml:space="preserve">45ce7214-9306-4432-b00d-6e98c31af386</t>
  </si>
  <si>
    <t xml:space="preserve">7c229d2a-1871-4d51-8a36-d48c00e19832</t>
  </si>
  <si>
    <t xml:space="preserve">{'logo_name': 'US14309L1026.png', 'logo_base_color': '#00538E', 'text_color': '#ffffff'}</t>
  </si>
  <si>
    <t xml:space="preserve">US2199481068</t>
  </si>
  <si>
    <t xml:space="preserve">TCS199481068</t>
  </si>
  <si>
    <t xml:space="preserve">CPAY</t>
  </si>
  <si>
    <t xml:space="preserve">Corpay, Inc.</t>
  </si>
  <si>
    <t xml:space="preserve">c2e4522a-a28d-4ee6-9516-790c9c3521a3</t>
  </si>
  <si>
    <t xml:space="preserve">260b7b05-4ba2-40c9-881b-c1fddfc684fc</t>
  </si>
  <si>
    <t xml:space="preserve">d4305dc9-8300-40c8-9e02-da277d7bdc19</t>
  </si>
  <si>
    <t xml:space="preserve">{'logo_name': 'US2199481068.png', 'logo_base_color': '#FFFFFF', 'text_color': '#000000'}</t>
  </si>
  <si>
    <t xml:space="preserve">US29355A1079</t>
  </si>
  <si>
    <t xml:space="preserve">BBG001R3MNY9</t>
  </si>
  <si>
    <t xml:space="preserve">ENPH</t>
  </si>
  <si>
    <t xml:space="preserve">Enphase Energy Inc</t>
  </si>
  <si>
    <t xml:space="preserve">432abe6f-cf42-4eef-b9cb-f0a15003c478</t>
  </si>
  <si>
    <t xml:space="preserve">f120f157-b19a-4f1c-aa89-b361f27773dc</t>
  </si>
  <si>
    <t xml:space="preserve">4e42fddb-301b-4b2a-98d4-7f39e6911a34</t>
  </si>
  <si>
    <t xml:space="preserve">{'logo_name': 'US29355A1079.png', 'logo_base_color': '#F47320', 'text_color': '#ffffff'}</t>
  </si>
  <si>
    <t xml:space="preserve">US4491091074</t>
  </si>
  <si>
    <t xml:space="preserve">BBG00N9MJTZ9</t>
  </si>
  <si>
    <t xml:space="preserve">HYLN</t>
  </si>
  <si>
    <t xml:space="preserve">Hyliion Holdings Corp.</t>
  </si>
  <si>
    <t xml:space="preserve">7bf9cbf3-633f-4cea-8bf2-94b2266e0d08</t>
  </si>
  <si>
    <t xml:space="preserve">57d7665e-92fd-4557-88fc-ba4082437cdb</t>
  </si>
  <si>
    <t xml:space="preserve">4d694683-d1da-46cf-b922-49dc62ee2a01</t>
  </si>
  <si>
    <t xml:space="preserve">{'logo_name': 'US4491091074.png', 'logo_base_color': '#000000', 'text_color': '#ffffff'}</t>
  </si>
  <si>
    <t xml:space="preserve">US4791671088</t>
  </si>
  <si>
    <t xml:space="preserve">BBG000HCXFS4</t>
  </si>
  <si>
    <t xml:space="preserve">JOUT</t>
  </si>
  <si>
    <t xml:space="preserve">Johnson Outdoors Inc</t>
  </si>
  <si>
    <t xml:space="preserve">b276b24e-8812-4bba-b121-8183214d061e</t>
  </si>
  <si>
    <t xml:space="preserve">618979fa-53c7-44fb-bac8-111bd930a38e</t>
  </si>
  <si>
    <t xml:space="preserve">0d9d9375-3ca1-417c-8f77-378af0b581ed</t>
  </si>
  <si>
    <t xml:space="preserve">{'logo_name': 'US4791671088.png', 'logo_base_color': '#BFA378', 'text_color': '#ffffff'}</t>
  </si>
  <si>
    <t xml:space="preserve">US4830077040</t>
  </si>
  <si>
    <t xml:space="preserve">BBG000PKZDX4</t>
  </si>
  <si>
    <t xml:space="preserve">KALU</t>
  </si>
  <si>
    <t xml:space="preserve">Kaiser Aluminum Corp</t>
  </si>
  <si>
    <t xml:space="preserve">6b74817f-70e2-4d4b-b126-6483f648b54c</t>
  </si>
  <si>
    <t xml:space="preserve">ff488b9f-9082-45cc-be1b-66fe7f8d0b92</t>
  </si>
  <si>
    <t xml:space="preserve">765125b8-937e-410f-9f4b-4a5effefbec8</t>
  </si>
  <si>
    <t xml:space="preserve">{'logo_name': 'US4830077040.png', 'logo_base_color': '#EE4024', 'text_color': '#ffffff'}</t>
  </si>
  <si>
    <t xml:space="preserve">US8754651060</t>
  </si>
  <si>
    <t xml:space="preserve">BBG000D2JB50</t>
  </si>
  <si>
    <t xml:space="preserve">SKT</t>
  </si>
  <si>
    <t xml:space="preserve">Tanger</t>
  </si>
  <si>
    <t xml:space="preserve">fe2983a0-d6ac-48d5-a375-66068b23893e</t>
  </si>
  <si>
    <t xml:space="preserve">70c29332-ea59-436d-bb79-ae3e503c8343</t>
  </si>
  <si>
    <t xml:space="preserve">d301c5a5-4212-41a1-aecd-02355ab7c3a4</t>
  </si>
  <si>
    <t xml:space="preserve">{'logo_name': 'US8754651060.png', 'logo_base_color': '#CC0000', 'text_color': '#ffffff'}</t>
  </si>
  <si>
    <t xml:space="preserve">US7033431039</t>
  </si>
  <si>
    <t xml:space="preserve">BBG000BQSBB2</t>
  </si>
  <si>
    <t xml:space="preserve">PATK</t>
  </si>
  <si>
    <t xml:space="preserve">Patrick Industries Inc</t>
  </si>
  <si>
    <t xml:space="preserve">2ee25fc1-ec22-4fe9-ab50-095205a876cb</t>
  </si>
  <si>
    <t xml:space="preserve">ff2fe716-2e47-4a0d-bb92-d4bca457cbbe</t>
  </si>
  <si>
    <t xml:space="preserve">c9754ca1-124a-4ea3-b9e5-3dd8a5341bd7</t>
  </si>
  <si>
    <t xml:space="preserve">{'logo_name': 'US7033431039.png', 'logo_base_color': '#1E2945', 'text_color': '#ffffff'}</t>
  </si>
  <si>
    <t xml:space="preserve">TCS10A0JNAB6</t>
  </si>
  <si>
    <t xml:space="preserve">Артген</t>
  </si>
  <si>
    <t xml:space="preserve">cbdf1d32-5758-490e-a2b1-780eaa79bdf7</t>
  </si>
  <si>
    <t xml:space="preserve">2fd47398-1dc5-4c45-b887-08fd6cbf678d</t>
  </si>
  <si>
    <t xml:space="preserve">4460b582-64d3-4bb1-a894-fca260b8dd82</t>
  </si>
  <si>
    <t xml:space="preserve">{'logo_name': 'RU000A103DT2.png', 'logo_base_color': '#6B5CD6', 'text_color': '#ffffff'}</t>
  </si>
  <si>
    <t xml:space="preserve">US8740602052</t>
  </si>
  <si>
    <t xml:space="preserve">BBG000LF8708</t>
  </si>
  <si>
    <t xml:space="preserve">TAK</t>
  </si>
  <si>
    <t xml:space="preserve">Takeda Pharmaceutical Co Ltd</t>
  </si>
  <si>
    <t xml:space="preserve">b7e320cd-0f6a-4492-9b52-1fd3f57e2c4e</t>
  </si>
  <si>
    <t xml:space="preserve">4a8cd32a-4f72-4e0d-891d-abf3307730b8</t>
  </si>
  <si>
    <t xml:space="preserve">98b42b4b-af11-4c67-8c76-2ff7b6c3c2f3</t>
  </si>
  <si>
    <t xml:space="preserve">{'logo_name': 'JP3463000004.png', 'logo_base_color': '#ED1B24', 'text_color': '#ffffff'}</t>
  </si>
  <si>
    <t xml:space="preserve">US1475281036</t>
  </si>
  <si>
    <t xml:space="preserve">BBG000BF0672</t>
  </si>
  <si>
    <t xml:space="preserve">CASY</t>
  </si>
  <si>
    <t xml:space="preserve">Casey's General Stores Inc</t>
  </si>
  <si>
    <t xml:space="preserve">cd479328-6380-4d62-ae57-7521e8b3af3e</t>
  </si>
  <si>
    <t xml:space="preserve">b279de41-47ba-426c-8e19-50b23507c2bf</t>
  </si>
  <si>
    <t xml:space="preserve">798d25f1-71e8-4105-bd2b-78e47359a2c1</t>
  </si>
  <si>
    <t xml:space="preserve">{'logo_name': 'US1475281036.png', 'logo_base_color': '#DB0703', 'text_color': '#ffffff'}</t>
  </si>
  <si>
    <t xml:space="preserve">US49338L1035</t>
  </si>
  <si>
    <t xml:space="preserve">BBG0059FN811</t>
  </si>
  <si>
    <t xml:space="preserve">KEYS</t>
  </si>
  <si>
    <t xml:space="preserve">Keysight Technologies Inc</t>
  </si>
  <si>
    <t xml:space="preserve">0b946974-c0b3-4bd3-9fcb-4be93e766f2e</t>
  </si>
  <si>
    <t xml:space="preserve">b94bc02c-e3c2-4a7f-9ab7-6dd45a40e8d3</t>
  </si>
  <si>
    <t xml:space="preserve">07b3015d-5f68-4b2d-9b07-0bb056c3bf33</t>
  </si>
  <si>
    <t xml:space="preserve">{'logo_name': 'US49338L1035.png', 'logo_base_color': '#E90029', 'text_color': '#ffffff'}</t>
  </si>
  <si>
    <t xml:space="preserve">US4464131063</t>
  </si>
  <si>
    <t xml:space="preserve">BBG001KJ2HM9</t>
  </si>
  <si>
    <t xml:space="preserve">HII</t>
  </si>
  <si>
    <t xml:space="preserve">Huntington Ingalls Industries Inc</t>
  </si>
  <si>
    <t xml:space="preserve">d0dcba05-ada5-4e55-9eef-e09a5532464a</t>
  </si>
  <si>
    <t xml:space="preserve">4e57cdab-0726-4024-9023-a1345952f992</t>
  </si>
  <si>
    <t xml:space="preserve">39389ddb-eadc-4dc9-adf5-3b4c987af7be</t>
  </si>
  <si>
    <t xml:space="preserve">{'logo_name': 'US4464131063.png', 'logo_base_color': '#004B8E', 'text_color': '#ffffff'}</t>
  </si>
  <si>
    <t xml:space="preserve">CNE1000001Z5</t>
  </si>
  <si>
    <t xml:space="preserve">BBG000NQGF05</t>
  </si>
  <si>
    <t xml:space="preserve">3988</t>
  </si>
  <si>
    <t xml:space="preserve">Bank of China</t>
  </si>
  <si>
    <t xml:space="preserve">15866471-5eec-43e9-8638-0f3d46cb2caf</t>
  </si>
  <si>
    <t xml:space="preserve">98bc4d7c-7f31-4ea8-99ff-23549be51378</t>
  </si>
  <si>
    <t xml:space="preserve">23b4e6ca-2103-4a36-a05b-ec68086eca44</t>
  </si>
  <si>
    <t xml:space="preserve">US6700024010</t>
  </si>
  <si>
    <t xml:space="preserve">BBG000NVSBL7</t>
  </si>
  <si>
    <t xml:space="preserve">NVAX</t>
  </si>
  <si>
    <t xml:space="preserve">Novavax</t>
  </si>
  <si>
    <t xml:space="preserve">59f6a6fb-b87b-41d5-b75c-d565c55fb6ce</t>
  </si>
  <si>
    <t xml:space="preserve">c4afe622-4c7d-47a6-914b-d021115f62f4</t>
  </si>
  <si>
    <t xml:space="preserve">46cc5d11-d1d9-4caf-b17f-5b3ef9e7d7db</t>
  </si>
  <si>
    <t xml:space="preserve">{'logo_name': 'US6700021040.png', 'logo_base_color': '#015696', 'text_color': '#ffffff'}</t>
  </si>
  <si>
    <t xml:space="preserve">US46187W1071</t>
  </si>
  <si>
    <t xml:space="preserve">BBG00FQH6BS9</t>
  </si>
  <si>
    <t xml:space="preserve">INVH</t>
  </si>
  <si>
    <t xml:space="preserve">Invitation Homes REIT</t>
  </si>
  <si>
    <t xml:space="preserve">6b193dc1-608b-4a31-b291-3241ee7e3254</t>
  </si>
  <si>
    <t xml:space="preserve">60ad2e2f-ae62-49eb-acd6-4c524b88df50</t>
  </si>
  <si>
    <t xml:space="preserve">ca6c76e1-3116-4be5-9b78-41334918246f</t>
  </si>
  <si>
    <t xml:space="preserve">{'logo_name': 'US46187W1071.png', 'logo_base_color': '#f5f5f5', 'text_color': '#000000'}</t>
  </si>
  <si>
    <t xml:space="preserve">CA2926717083</t>
  </si>
  <si>
    <t xml:space="preserve">BBG000BXTPV3</t>
  </si>
  <si>
    <t xml:space="preserve">UUUU</t>
  </si>
  <si>
    <t xml:space="preserve">Energy Fuels</t>
  </si>
  <si>
    <t xml:space="preserve">b1c4f856-80fc-4b43-85de-8fcb0b704851</t>
  </si>
  <si>
    <t xml:space="preserve">100d96a2-bb82-46f5-beaa-f1879ea52acd</t>
  </si>
  <si>
    <t xml:space="preserve">e740397f-f594-461c-84f3-42494c7730e1</t>
  </si>
  <si>
    <t xml:space="preserve">{'logo_name': 'CA2926717083.png', 'logo_base_color': '#000000', 'text_color': '#ffffff'}</t>
  </si>
  <si>
    <t xml:space="preserve">US10922N1037</t>
  </si>
  <si>
    <t xml:space="preserve">BBG00DYPZ4T0</t>
  </si>
  <si>
    <t xml:space="preserve">BHF</t>
  </si>
  <si>
    <t xml:space="preserve">Brighthouse Financial</t>
  </si>
  <si>
    <t xml:space="preserve">cd9afa92-c198-46dd-8105-ab1c439a4807</t>
  </si>
  <si>
    <t xml:space="preserve">f9ee134f-2cc0-4090-8e53-abcc8d4c835c</t>
  </si>
  <si>
    <t xml:space="preserve">56aadf79-c251-4782-af1f-be12d8159ab8</t>
  </si>
  <si>
    <t xml:space="preserve">{'logo_name': 'US10922N1037.png', 'logo_base_color': '#01a3ae', 'text_color': '#ffffff'}</t>
  </si>
  <si>
    <t xml:space="preserve">KYG1674K1013</t>
  </si>
  <si>
    <t xml:space="preserve">BBG00P4RBR99</t>
  </si>
  <si>
    <t xml:space="preserve">1876</t>
  </si>
  <si>
    <t xml:space="preserve">Budweiser Brewing</t>
  </si>
  <si>
    <t xml:space="preserve">6886065f-3d89-4e61-8236-031635b3df42</t>
  </si>
  <si>
    <t xml:space="preserve">6d465446-287f-4284-8ad4-7e84ac93c396</t>
  </si>
  <si>
    <t xml:space="preserve">eaf3c6a4-4d05-4698-aac1-ba9bf8ac02f7</t>
  </si>
  <si>
    <t xml:space="preserve">{'logo_name': 'KYG1674K1013.png', 'logo_base_color': '#000000', 'text_color': '#ffffff'}</t>
  </si>
  <si>
    <t xml:space="preserve">US8523123052</t>
  </si>
  <si>
    <t xml:space="preserve">BBG000C4QB95</t>
  </si>
  <si>
    <t xml:space="preserve">STAA</t>
  </si>
  <si>
    <t xml:space="preserve">STAAR Surgical Co</t>
  </si>
  <si>
    <t xml:space="preserve">d35cb3ba-d729-4af2-9aa0-3a311cafef62</t>
  </si>
  <si>
    <t xml:space="preserve">6dfba730-f763-4316-a848-dcbd1b0d0ea2</t>
  </si>
  <si>
    <t xml:space="preserve">15a2656f-9105-4520-877f-c81e7a8d028b</t>
  </si>
  <si>
    <t xml:space="preserve">{'logo_name': 'US8523123052.png', 'logo_base_color': '#000000', 'text_color': '#ffffff'}</t>
  </si>
  <si>
    <t xml:space="preserve">BBG000V07CB8</t>
  </si>
  <si>
    <t xml:space="preserve">ДЭК</t>
  </si>
  <si>
    <t xml:space="preserve">18fb3421-7637-48f1-b5b5-20a454e1af5b</t>
  </si>
  <si>
    <t xml:space="preserve">fed8a891-eef6-4bc1-98c6-97b34b8c29d0</t>
  </si>
  <si>
    <t xml:space="preserve">2fb15bd6-7258-4841-becc-e18b14bd1175</t>
  </si>
  <si>
    <t xml:space="preserve">{'logo_name': 'RU000A0JP2W1.png', 'logo_base_color': '#EEEEEE', 'text_color': '#000000'}</t>
  </si>
  <si>
    <t xml:space="preserve">US59522J1034</t>
  </si>
  <si>
    <t xml:space="preserve">BBG000BLMY92</t>
  </si>
  <si>
    <t xml:space="preserve">MAA</t>
  </si>
  <si>
    <t xml:space="preserve">Mid-America Apartment REIT</t>
  </si>
  <si>
    <t xml:space="preserve">297cf988-8a17-4e72-bd55-42dd92fcc62a</t>
  </si>
  <si>
    <t xml:space="preserve">d3535a4b-8368-4674-ae35-7ce6bf8007e5</t>
  </si>
  <si>
    <t xml:space="preserve">c703d36e-b0f8-4b85-b404-31b6bdea3865</t>
  </si>
  <si>
    <t xml:space="preserve">{'logo_name': 'US59522J1034.png', 'logo_base_color': '#403F3E', 'text_color': '#ffffff'}</t>
  </si>
  <si>
    <t xml:space="preserve">US03027X1000</t>
  </si>
  <si>
    <t xml:space="preserve">BBG000B9XYV2</t>
  </si>
  <si>
    <t xml:space="preserve">AMT</t>
  </si>
  <si>
    <t xml:space="preserve">American Tower REIT</t>
  </si>
  <si>
    <t xml:space="preserve">327002fb-5fd9-4bab-8b0e-a4517eed522f</t>
  </si>
  <si>
    <t xml:space="preserve">8a2b668a-4e3f-4145-8a3f-a145cd58b9af</t>
  </si>
  <si>
    <t xml:space="preserve">d6b935ff-aac8-412e-abc4-9a8676d07ddc</t>
  </si>
  <si>
    <t xml:space="preserve">{'logo_name': 'US03027X1000.png', 'logo_base_color': '#000000', 'text_color': '#ffffff'}</t>
  </si>
  <si>
    <t xml:space="preserve">US1282461052</t>
  </si>
  <si>
    <t xml:space="preserve">BBG000BGPQW1</t>
  </si>
  <si>
    <t xml:space="preserve">CVGW</t>
  </si>
  <si>
    <t xml:space="preserve">Calavo Growers Inc</t>
  </si>
  <si>
    <t xml:space="preserve">d56b4115-b8de-460e-99cb-bbb8b91daa40</t>
  </si>
  <si>
    <t xml:space="preserve">00af093c-8e23-43a4-8c1c-aeb0799ac903</t>
  </si>
  <si>
    <t xml:space="preserve">8e66a612-ce91-4eda-946b-2c15129f8036</t>
  </si>
  <si>
    <t xml:space="preserve">{'logo_name': 'US1282461052.png', 'logo_base_color': '#FFEE00', 'text_color': '#000000'}</t>
  </si>
  <si>
    <t xml:space="preserve">US92839U2069</t>
  </si>
  <si>
    <t xml:space="preserve">BBG0016T3GQ0</t>
  </si>
  <si>
    <t xml:space="preserve">VC</t>
  </si>
  <si>
    <t xml:space="preserve">Visteon Corp</t>
  </si>
  <si>
    <t xml:space="preserve">9ea96865-94bf-42db-b4e4-b469745f284b</t>
  </si>
  <si>
    <t xml:space="preserve">181eb234-c300-4b9b-9fb2-8f94210eee69</t>
  </si>
  <si>
    <t xml:space="preserve">18a3c96d-827e-40b4-82b6-cb9a2ca42867</t>
  </si>
  <si>
    <t xml:space="preserve">{'logo_name': 'US92839U2069.png', 'logo_base_color': '#F09C25', 'text_color': '#ffffff'}</t>
  </si>
  <si>
    <t xml:space="preserve">US4884011002</t>
  </si>
  <si>
    <t xml:space="preserve">BBG000H3GDJ8</t>
  </si>
  <si>
    <t xml:space="preserve">KMPR</t>
  </si>
  <si>
    <t xml:space="preserve">Kemper</t>
  </si>
  <si>
    <t xml:space="preserve">4e7b7f85-53fa-42d6-950f-726ac2f2ea0f</t>
  </si>
  <si>
    <t xml:space="preserve">86853570-bc67-4a28-b744-4fd353b12b4c</t>
  </si>
  <si>
    <t xml:space="preserve">d5fbd953-8c85-4ffb-9607-89b3dab0bcc1</t>
  </si>
  <si>
    <t xml:space="preserve">{'logo_name': 'US4884011002.png', 'logo_base_color': '#000000', 'text_color': '#ffffff'}</t>
  </si>
  <si>
    <t xml:space="preserve">US62482R1077</t>
  </si>
  <si>
    <t xml:space="preserve">BBG002V098F7</t>
  </si>
  <si>
    <t xml:space="preserve">COOP</t>
  </si>
  <si>
    <t xml:space="preserve">Mr. Cooper Group</t>
  </si>
  <si>
    <t xml:space="preserve">2a860731-b6dd-445b-a4d2-3d14d6b86629</t>
  </si>
  <si>
    <t xml:space="preserve">4faca1bc-16cd-41a3-a32e-d3cd1474aa1e</t>
  </si>
  <si>
    <t xml:space="preserve">1c8670cc-750b-4022-b5eb-a87cb8c23fa6</t>
  </si>
  <si>
    <t xml:space="preserve">{'logo_name': 'US62482R1077.png', 'logo_base_color': '#000000', 'text_color': '#ffffff'}</t>
  </si>
  <si>
    <t xml:space="preserve">US34959E1091</t>
  </si>
  <si>
    <t xml:space="preserve">BBG000BCMBG4</t>
  </si>
  <si>
    <t xml:space="preserve">FTNT</t>
  </si>
  <si>
    <t xml:space="preserve">Fortinet Inc</t>
  </si>
  <si>
    <t xml:space="preserve">a4e61935-2842-4dfb-a945-387608c140a7</t>
  </si>
  <si>
    <t xml:space="preserve">ee59a7c4-d357-4fe5-aabe-eaf23f1dabbf</t>
  </si>
  <si>
    <t xml:space="preserve">631b73f7-8c39-4b69-b43e-bdd9059ebaa1</t>
  </si>
  <si>
    <t xml:space="preserve">{'logo_name': 'US34959E1091.png', 'logo_base_color': '#CA3E31', 'text_color': '#ffffff'}</t>
  </si>
  <si>
    <t xml:space="preserve">US50015M1099</t>
  </si>
  <si>
    <t xml:space="preserve">BBG00BVR0D02</t>
  </si>
  <si>
    <t xml:space="preserve">KOD</t>
  </si>
  <si>
    <t xml:space="preserve">Kodiak Sciences Inc</t>
  </si>
  <si>
    <t xml:space="preserve">2c3e1205-7f27-4e60-8952-8d968a7a8ff7</t>
  </si>
  <si>
    <t xml:space="preserve">6d8ca72b-9994-4ec8-acd5-f2b084f16a47</t>
  </si>
  <si>
    <t xml:space="preserve">7905dc61-14d4-4b8b-9b8e-a03c7f3090ca</t>
  </si>
  <si>
    <t xml:space="preserve">{'logo_name': 'US50015M1099.png', 'logo_base_color': '#000000', 'text_color': '#ffffff'}</t>
  </si>
  <si>
    <t xml:space="preserve">TCS00A107RM8</t>
  </si>
  <si>
    <t xml:space="preserve">МФК Займер</t>
  </si>
  <si>
    <t xml:space="preserve">1a7766fb-3aa9-4b20-8817-b9b7607c0e7b</t>
  </si>
  <si>
    <t xml:space="preserve">ba00713c-1197-47c2-8dd1-fc9b7480a553</t>
  </si>
  <si>
    <t xml:space="preserve">0bca9a7d-0080-4bae-ad16-dd118bfb7f06</t>
  </si>
  <si>
    <t xml:space="preserve">{'logo_name': 'RU000A107RM8NEW.png', 'logo_base_color': '#000000', 'text_color': '#ffffff'}</t>
  </si>
  <si>
    <t xml:space="preserve">BBG004S681W1</t>
  </si>
  <si>
    <t xml:space="preserve">МТС</t>
  </si>
  <si>
    <t xml:space="preserve">cd8063ad-73ad-4b31-bd0d-93138d9e99a2</t>
  </si>
  <si>
    <t xml:space="preserve">13d8a23f-3b23-45c9-a1b8-7ab48d4ec252</t>
  </si>
  <si>
    <t xml:space="preserve">eb85ff63-713d-4ace-b4c8-922c9a5fc812</t>
  </si>
  <si>
    <t xml:space="preserve">{'logo_name': 'mtsnew.png', 'logo_base_color': '#ff0637', 'text_color': '#ffffff'}</t>
  </si>
  <si>
    <t xml:space="preserve">US37949E2046</t>
  </si>
  <si>
    <t xml:space="preserve">TCS1949E2046</t>
  </si>
  <si>
    <t xml:space="preserve">GLTR@GS</t>
  </si>
  <si>
    <t xml:space="preserve">Globaltrans Investment PLC</t>
  </si>
  <si>
    <t xml:space="preserve">38be8280-96ef-45e9-b0ed-da76bc77fe7c</t>
  </si>
  <si>
    <t xml:space="preserve">ef12e0d0-13ba-47e5-95b5-9c441a3ca4ba</t>
  </si>
  <si>
    <t xml:space="preserve">b6524b2b-77e0-4df2-ae74-370f60543f0e</t>
  </si>
  <si>
    <t xml:space="preserve">{'logo_name': 'US37949E2046.png', 'logo_base_color': '#f5f5f5', 'text_color': '#000000'}</t>
  </si>
  <si>
    <t xml:space="preserve">US17275R1023</t>
  </si>
  <si>
    <t xml:space="preserve">BBG000C3J3C9</t>
  </si>
  <si>
    <t xml:space="preserve">CSCO</t>
  </si>
  <si>
    <t xml:space="preserve">Cisco</t>
  </si>
  <si>
    <t xml:space="preserve">a1f28fea-b2ab-46d8-8297-b85297232bf3</t>
  </si>
  <si>
    <t xml:space="preserve">80c36ab8-e7e9-41e8-aaa4-ec3759e2419e</t>
  </si>
  <si>
    <t xml:space="preserve">4820542e-3afc-4353-bf21-d03aa840772d</t>
  </si>
  <si>
    <t xml:space="preserve">{'logo_name': 'US17275R1023.png', 'logo_base_color': '#0095d5', 'text_color': '#ffffff'}</t>
  </si>
  <si>
    <t xml:space="preserve">TCS00A109B25</t>
  </si>
  <si>
    <t xml:space="preserve">0.20000000 rub</t>
  </si>
  <si>
    <t xml:space="preserve">aeb8e3c7-b547-4073-b9cd-575590e1576d</t>
  </si>
  <si>
    <t xml:space="preserve">741be4fa-ba9c-4393-b84c-b6f7ff6020d8</t>
  </si>
  <si>
    <t xml:space="preserve">419d8670-b010-4cfb-a5a9-85832bbb0e80</t>
  </si>
  <si>
    <t xml:space="preserve">{'logo_name': 'RU000A1060X6.png', 'logo_base_color': '#f8fafb', 'text_color': '#000000'}</t>
  </si>
  <si>
    <t xml:space="preserve">US6443931000</t>
  </si>
  <si>
    <t xml:space="preserve">BBG00MJH9LC4</t>
  </si>
  <si>
    <t xml:space="preserve">NFE</t>
  </si>
  <si>
    <t xml:space="preserve">New Fortress Energy</t>
  </si>
  <si>
    <t xml:space="preserve">21ee7e94-867e-4d7d-a5f2-42b82b2c8dfc</t>
  </si>
  <si>
    <t xml:space="preserve">397b8138-2d93-4cd4-bedc-f4256dfad32f</t>
  </si>
  <si>
    <t xml:space="preserve">a61e7121-367d-469c-b150-6de39176ce5b</t>
  </si>
  <si>
    <t xml:space="preserve">{'logo_name': 'US6443931000.png', 'logo_base_color': '#000000', 'text_color': '#ffffff'}</t>
  </si>
  <si>
    <t xml:space="preserve">US6460251068</t>
  </si>
  <si>
    <t xml:space="preserve">BBG000BPZVW9</t>
  </si>
  <si>
    <t xml:space="preserve">NJR</t>
  </si>
  <si>
    <t xml:space="preserve">New Jersey Resources Corp</t>
  </si>
  <si>
    <t xml:space="preserve">133a3fdb-e9b2-46c8-a678-ea1178e79c26</t>
  </si>
  <si>
    <t xml:space="preserve">87866e9f-7355-4ccb-aed9-01ec767f0aef</t>
  </si>
  <si>
    <t xml:space="preserve">8583a536-2080-4c50-b02d-a59a1ee5d073</t>
  </si>
  <si>
    <t xml:space="preserve">{'logo_name': 'US6460251068.png', 'logo_base_color': '#000000', 'text_color': '#ffffff'}</t>
  </si>
  <si>
    <t xml:space="preserve">IL0010824113</t>
  </si>
  <si>
    <t xml:space="preserve">BBG000K82ZT8</t>
  </si>
  <si>
    <t xml:space="preserve">CHKP</t>
  </si>
  <si>
    <t xml:space="preserve">Check Point Software Technologies Ltd</t>
  </si>
  <si>
    <t xml:space="preserve">fca7f735-8c1a-4da3-9d04-1a9274dd50fc</t>
  </si>
  <si>
    <t xml:space="preserve">249e8ecc-5a3b-47eb-88bd-059c42e33cec</t>
  </si>
  <si>
    <t xml:space="preserve">aec7d7c6-ded0-44bf-b591-b8a051903af4</t>
  </si>
  <si>
    <t xml:space="preserve">{'logo_name': 'IL0010824113.png', 'logo_base_color': '#F48DA1', 'text_color': '#ffffff'}</t>
  </si>
  <si>
    <t xml:space="preserve">US0900401060</t>
  </si>
  <si>
    <t xml:space="preserve">BBG00K7T3037</t>
  </si>
  <si>
    <t xml:space="preserve">BILI</t>
  </si>
  <si>
    <t xml:space="preserve">Bilibili Inc</t>
  </si>
  <si>
    <t xml:space="preserve">46fef208-a525-4471-85e5-8fe4cee5f8ec</t>
  </si>
  <si>
    <t xml:space="preserve">97872c5f-6c5e-4c05-af1c-dc3608b0b882</t>
  </si>
  <si>
    <t xml:space="preserve">9def387d-4ac5-448d-ab53-0bfa80081361</t>
  </si>
  <si>
    <t xml:space="preserve">{'logo_name': 'US0900401060.png', 'logo_base_color': '#000000', 'text_color': '#ffffff'}</t>
  </si>
  <si>
    <t xml:space="preserve">US67098H1041</t>
  </si>
  <si>
    <t xml:space="preserve">BBG00R2JZG39</t>
  </si>
  <si>
    <t xml:space="preserve">OI</t>
  </si>
  <si>
    <t xml:space="preserve">O-I Glass</t>
  </si>
  <si>
    <t xml:space="preserve">09402b55-864f-4507-8c8f-a1304e20cfdb</t>
  </si>
  <si>
    <t xml:space="preserve">6f47140d-1fa7-4b40-9fc1-c4eea4fde1ec</t>
  </si>
  <si>
    <t xml:space="preserve">c65be913-2cc2-4c16-9fb1-815095b82852</t>
  </si>
  <si>
    <t xml:space="preserve">{'logo_name': 'US6907684038.png', 'logo_base_color': '#7C8687', 'text_color': '#ffffff'}</t>
  </si>
  <si>
    <t xml:space="preserve">US81725T1007</t>
  </si>
  <si>
    <t xml:space="preserve">BBG000J79P80</t>
  </si>
  <si>
    <t xml:space="preserve">SXT</t>
  </si>
  <si>
    <t xml:space="preserve">Sensient Technologies Corp</t>
  </si>
  <si>
    <t xml:space="preserve">beaca09b-acb4-47cb-baf8-4d6c89d302e0</t>
  </si>
  <si>
    <t xml:space="preserve">8f9acc05-5509-4319-a6df-95bb48afd6ff</t>
  </si>
  <si>
    <t xml:space="preserve">1f78ccc9-14a1-4e4b-ae9f-006733f91521</t>
  </si>
  <si>
    <t xml:space="preserve">{'logo_name': 'US81725T1007.png', 'logo_base_color': '#144A8D', 'text_color': '#ffffff'}</t>
  </si>
  <si>
    <t xml:space="preserve">CNE1000002P4</t>
  </si>
  <si>
    <t xml:space="preserve">BBG000PH54R1</t>
  </si>
  <si>
    <t xml:space="preserve">2883</t>
  </si>
  <si>
    <t xml:space="preserve">China Oilfield Services Ltd</t>
  </si>
  <si>
    <t xml:space="preserve">73b77140-d985-4d72-9f66-9883baa29f3a</t>
  </si>
  <si>
    <t xml:space="preserve">2dee54f6-25bb-40f7-a1db-f083f722a87f</t>
  </si>
  <si>
    <t xml:space="preserve">e8b88208-d989-4d77-8a66-3ed6a847816a</t>
  </si>
  <si>
    <t xml:space="preserve">{'logo_name': 'CNE1000002P4.png', 'logo_base_color': '#000000', 'text_color': '#ffffff'}</t>
  </si>
  <si>
    <t xml:space="preserve">US0067391062</t>
  </si>
  <si>
    <t xml:space="preserve">BBG000NJGX84</t>
  </si>
  <si>
    <t xml:space="preserve">ADUS</t>
  </si>
  <si>
    <t xml:space="preserve">Addus HomeCare Corp</t>
  </si>
  <si>
    <t xml:space="preserve">f62bc722-5133-4100-b5f6-36ee77752765</t>
  </si>
  <si>
    <t xml:space="preserve">ba387d3c-3128-42c1-bcb9-96562c47056b</t>
  </si>
  <si>
    <t xml:space="preserve">eebcbb2c-8ec6-494c-a3c2-9184ee6cfbe9</t>
  </si>
  <si>
    <t xml:space="preserve">{'logo_name': 'US0067391062.png', 'logo_base_color': '#000000', 'text_color': '#ffffff'}</t>
  </si>
  <si>
    <t xml:space="preserve">US9132591077</t>
  </si>
  <si>
    <t xml:space="preserve">BBG000BW7X97</t>
  </si>
  <si>
    <t xml:space="preserve">UTL</t>
  </si>
  <si>
    <t xml:space="preserve">Unitil Corporation</t>
  </si>
  <si>
    <t xml:space="preserve">87f7beec-a1d5-45b6-a5d6-d46b3027953d</t>
  </si>
  <si>
    <t xml:space="preserve">8778653f-8d32-4641-aaf6-3d4d7ea6ef20</t>
  </si>
  <si>
    <t xml:space="preserve">729f6877-4570-4b4c-abf6-1c8ec5d193b3</t>
  </si>
  <si>
    <t xml:space="preserve">{'logo_name': 'US9132591077.png', 'logo_base_color': '#F3B630', 'text_color': '#ffffff'}</t>
  </si>
  <si>
    <t xml:space="preserve">US29415F1049</t>
  </si>
  <si>
    <t xml:space="preserve">BBG00LN4B5N0</t>
  </si>
  <si>
    <t xml:space="preserve">NVST</t>
  </si>
  <si>
    <t xml:space="preserve">Envista Holdings</t>
  </si>
  <si>
    <t xml:space="preserve">ed6e882e-78f0-42b1-afca-bc0c0aa8844b</t>
  </si>
  <si>
    <t xml:space="preserve">ea0de63a-38f3-4373-96bb-936be04faebf</t>
  </si>
  <si>
    <t xml:space="preserve">aea55c53-c6e2-45d6-9c8c-50876e90d24f</t>
  </si>
  <si>
    <t xml:space="preserve">{'logo_name': 'envista.png', 'logo_base_color': '#eb5f38', 'text_color': '#ffffff'}</t>
  </si>
  <si>
    <t xml:space="preserve">US0010551028</t>
  </si>
  <si>
    <t xml:space="preserve">BBG000BBBNC6</t>
  </si>
  <si>
    <t xml:space="preserve">AFL</t>
  </si>
  <si>
    <t xml:space="preserve">Aflac Incorporated</t>
  </si>
  <si>
    <t xml:space="preserve">f2427414-2e63-4f97-a739-c85df6e4fc93</t>
  </si>
  <si>
    <t xml:space="preserve">89d73ff1-185a-4f27-84b4-9e2f03272e2e</t>
  </si>
  <si>
    <t xml:space="preserve">9fe22f94-f968-4af1-b21f-1d9f8ab95632</t>
  </si>
  <si>
    <t xml:space="preserve">{'logo_name': 'US0010551028.png', 'logo_base_color': '#228aca', 'text_color': '#ffffff'}</t>
  </si>
  <si>
    <t xml:space="preserve">US2283681060</t>
  </si>
  <si>
    <t xml:space="preserve">BBG000BF6756</t>
  </si>
  <si>
    <t xml:space="preserve">CCK</t>
  </si>
  <si>
    <t xml:space="preserve">Crown Holdings Inc</t>
  </si>
  <si>
    <t xml:space="preserve">1c4e505d-8ea6-4493-a21f-1e8609e925b1</t>
  </si>
  <si>
    <t xml:space="preserve">e3ac2b8e-7951-4110-866f-b019a324ee83</t>
  </si>
  <si>
    <t xml:space="preserve">89b26e4c-6740-4a78-83b1-cea7b69dd6c6</t>
  </si>
  <si>
    <t xml:space="preserve">{'logo_name': 'US2283681060.png', 'logo_base_color': '#86764E', 'text_color': '#ffffff'}</t>
  </si>
  <si>
    <t xml:space="preserve">US00108J1097</t>
  </si>
  <si>
    <t xml:space="preserve">BBG00HPSG933</t>
  </si>
  <si>
    <t xml:space="preserve">ACMR</t>
  </si>
  <si>
    <t xml:space="preserve">ACM Research Inc</t>
  </si>
  <si>
    <t xml:space="preserve">aa276ea9-bc1a-44ea-a3d3-fc03f6eecd4f</t>
  </si>
  <si>
    <t xml:space="preserve">d9f0e600-fd36-4a05-9ecd-a0ebf66c04ea</t>
  </si>
  <si>
    <t xml:space="preserve">3b7a955a-b682-428e-9256-60c1b94c166f</t>
  </si>
  <si>
    <t xml:space="preserve">{'logo_name': 'US00108J1097.png', 'logo_base_color': '#f5f5f5', 'text_color': '#000000'}</t>
  </si>
  <si>
    <t xml:space="preserve">US1720621010</t>
  </si>
  <si>
    <t xml:space="preserve">BBG000BFPK65</t>
  </si>
  <si>
    <t xml:space="preserve">CINF</t>
  </si>
  <si>
    <t xml:space="preserve">Cincinnati Financial Corporation</t>
  </si>
  <si>
    <t xml:space="preserve">24e0027e-ab3c-4eb8-9ee2-d93c9895b9e7</t>
  </si>
  <si>
    <t xml:space="preserve">11d4c18f-32ed-47c0-9ade-9d6443a4aa95</t>
  </si>
  <si>
    <t xml:space="preserve">c7c52be6-7173-4413-8e05-77d25a9aca8e</t>
  </si>
  <si>
    <t xml:space="preserve">{'logo_name': 'US1720621010.png', 'logo_base_color': '#004f6e', 'text_color': '#ffffff'}</t>
  </si>
  <si>
    <t xml:space="preserve">US4050241003</t>
  </si>
  <si>
    <t xml:space="preserve">BBG000C7TF41</t>
  </si>
  <si>
    <t xml:space="preserve">HAE</t>
  </si>
  <si>
    <t xml:space="preserve">Haemonetics Corp</t>
  </si>
  <si>
    <t xml:space="preserve">f60f96ec-2793-4475-9577-c0dab32a86fb</t>
  </si>
  <si>
    <t xml:space="preserve">c7f11394-b685-46af-9140-434819a09029</t>
  </si>
  <si>
    <t xml:space="preserve">cfd32c3e-8806-4fc9-9de8-8106fa3aae0a</t>
  </si>
  <si>
    <t xml:space="preserve">{'logo_name': 'US4050241003.png', 'logo_base_color': '#C91F3C', 'text_color': '#ffffff'}</t>
  </si>
  <si>
    <t xml:space="preserve">KYG070341048</t>
  </si>
  <si>
    <t xml:space="preserve">BBG00ZMFX1S5</t>
  </si>
  <si>
    <t xml:space="preserve">9888</t>
  </si>
  <si>
    <t xml:space="preserve">0.625 usd</t>
  </si>
  <si>
    <t xml:space="preserve">f295277c-fb3a-4a47-b942-93451319fdd5</t>
  </si>
  <si>
    <t xml:space="preserve">720888cc-13e7-4af0-91d8-3e2c12b817ed</t>
  </si>
  <si>
    <t xml:space="preserve">5f2af44c-2a78-4eeb-b1da-f605747baa3d</t>
  </si>
  <si>
    <t xml:space="preserve">US8941641024</t>
  </si>
  <si>
    <t xml:space="preserve">TBG000PV2L86</t>
  </si>
  <si>
    <t xml:space="preserve">TNL</t>
  </si>
  <si>
    <t xml:space="preserve">Travel + Leisure Co.</t>
  </si>
  <si>
    <t xml:space="preserve">0a95fece-0165-4ab7-9c15-ea898dd0b0ab</t>
  </si>
  <si>
    <t xml:space="preserve">09f2af93-7ad1-4189-b8fa-156a770d5add</t>
  </si>
  <si>
    <t xml:space="preserve">4fc70902-0995-49fa-83be-ee8ffdc28825</t>
  </si>
  <si>
    <t xml:space="preserve">{'logo_name': 'US98310W1163.png', 'logo_base_color': '#017DC3', 'text_color': '#ffffff'}</t>
  </si>
  <si>
    <t xml:space="preserve">US84790A1051</t>
  </si>
  <si>
    <t xml:space="preserve">BBG000DS5588</t>
  </si>
  <si>
    <t xml:space="preserve">SPB@US</t>
  </si>
  <si>
    <t xml:space="preserve">Spectrum Brands Holdings Inc</t>
  </si>
  <si>
    <t xml:space="preserve">ad0468f4-a2e5-48e2-861e-9e5a82371745</t>
  </si>
  <si>
    <t xml:space="preserve">db2ddba9-88ef-4dfe-8e44-6d37c6b9f958</t>
  </si>
  <si>
    <t xml:space="preserve">64f5ae10-42c7-4b94-8d33-75a281ef8f09</t>
  </si>
  <si>
    <t xml:space="preserve">{'logo_name': 'US84790A1051.png', 'logo_base_color': '#000000', 'text_color': '#ffffff'}</t>
  </si>
  <si>
    <t xml:space="preserve">US7496851038</t>
  </si>
  <si>
    <t xml:space="preserve">BBG000DCNK80</t>
  </si>
  <si>
    <t xml:space="preserve">RPM</t>
  </si>
  <si>
    <t xml:space="preserve">RPM International Inc</t>
  </si>
  <si>
    <t xml:space="preserve">d7d63464-6149-4d81-bd3e-2286c6056de5</t>
  </si>
  <si>
    <t xml:space="preserve">9ae450c0-9dbc-4db1-8e17-a84d90577af3</t>
  </si>
  <si>
    <t xml:space="preserve">72b6de55-9a97-48e4-b527-c22522ecfd97</t>
  </si>
  <si>
    <t xml:space="preserve">{'logo_name': 'US7496851038.png', 'logo_base_color': '#273870', 'text_color': '#ffffff'}</t>
  </si>
  <si>
    <t xml:space="preserve">US1565043007</t>
  </si>
  <si>
    <t xml:space="preserve">BBG006G412Q6</t>
  </si>
  <si>
    <t xml:space="preserve">CCS</t>
  </si>
  <si>
    <t xml:space="preserve">Century Communities</t>
  </si>
  <si>
    <t xml:space="preserve">5bda95a4-0bcc-473c-af15-013e3b5361e1</t>
  </si>
  <si>
    <t xml:space="preserve">242c21fd-58ab-44a0-a608-6e2085933f05</t>
  </si>
  <si>
    <t xml:space="preserve">64b3d844-bc53-49dd-8abc-832b8d239c83</t>
  </si>
  <si>
    <t xml:space="preserve">{'logo_name': 'US1565043007.png', 'logo_base_color': '#000000', 'text_color': '#ffffff'}</t>
  </si>
  <si>
    <t xml:space="preserve">BBG00475JZZ6</t>
  </si>
  <si>
    <t xml:space="preserve">ФСК Россети</t>
  </si>
  <si>
    <t xml:space="preserve">0.20000</t>
  </si>
  <si>
    <t xml:space="preserve">88e130e8-5b68-4b05-b9ae-baf32f5a3f21</t>
  </si>
  <si>
    <t xml:space="preserve">4fedb973-dfc3-48de-b202-2940d8056542</t>
  </si>
  <si>
    <t xml:space="preserve">fe38c295-6cdf-4108-a7c8-d259721b8977</t>
  </si>
  <si>
    <t xml:space="preserve">RU000A0HG6Z8</t>
  </si>
  <si>
    <t xml:space="preserve">TCS00A0HG6Z8</t>
  </si>
  <si>
    <t xml:space="preserve">OBNE</t>
  </si>
  <si>
    <t xml:space="preserve">Обьнефтегазгеология - ао</t>
  </si>
  <si>
    <t xml:space="preserve">ffac99ad-bafa-430e-9750-e77a43176ede</t>
  </si>
  <si>
    <t xml:space="preserve">fd579c4e-2827-42a7-9d28-cb2b21bbb93b</t>
  </si>
  <si>
    <t xml:space="preserve">1ca70caa-56a5-405d-b906-6be375ff9a1b</t>
  </si>
  <si>
    <t xml:space="preserve">{'logo_name': 'RU000A0HG6Z8.png', 'logo_base_color': '#000000', 'text_color': '#ffffff'}</t>
  </si>
  <si>
    <t xml:space="preserve">US49456B1017</t>
  </si>
  <si>
    <t xml:space="preserve">BBG0019JZ882</t>
  </si>
  <si>
    <t xml:space="preserve">KMI</t>
  </si>
  <si>
    <t xml:space="preserve">Kinder Morgan</t>
  </si>
  <si>
    <t xml:space="preserve">538b292f-b6d3-4382-9546-b30197fd045a</t>
  </si>
  <si>
    <t xml:space="preserve">ae55ad76-a517-46ef-bbd3-50c31dcb2c0b</t>
  </si>
  <si>
    <t xml:space="preserve">ce72174d-a276-421f-90ab-d032f506f4c1</t>
  </si>
  <si>
    <t xml:space="preserve">{'logo_name': 'US49456B1017.png', 'logo_base_color': '#000000', 'text_color': '#ffffff'}</t>
  </si>
  <si>
    <t xml:space="preserve">US82900L1026</t>
  </si>
  <si>
    <t xml:space="preserve">BBG00GVP5JL4</t>
  </si>
  <si>
    <t xml:space="preserve">SMPL</t>
  </si>
  <si>
    <t xml:space="preserve">Simply Good Foods Co</t>
  </si>
  <si>
    <t xml:space="preserve">c6464c0c-e2a5-42b0-8a3d-f57d343576f4</t>
  </si>
  <si>
    <t xml:space="preserve">ab433f1c-e621-4716-acff-b79e52b860fb</t>
  </si>
  <si>
    <t xml:space="preserve">943bdc87-7463-4d29-b49c-0528163a3316</t>
  </si>
  <si>
    <t xml:space="preserve">{'logo_name': 'US82900L1026.png', 'logo_base_color': '#000000', 'text_color': '#ffffff'}</t>
  </si>
  <si>
    <t xml:space="preserve">US77543R1023</t>
  </si>
  <si>
    <t xml:space="preserve">BBG001ZZPQJ6</t>
  </si>
  <si>
    <t xml:space="preserve">ROKU</t>
  </si>
  <si>
    <t xml:space="preserve">Roku Inc</t>
  </si>
  <si>
    <t xml:space="preserve">c9af2078-9876-451d-967e-f24cbdc43601</t>
  </si>
  <si>
    <t xml:space="preserve">1713a68f-cc6d-4b83-9545-cea74f237759</t>
  </si>
  <si>
    <t xml:space="preserve">e34f3cab-4f64-4be7-86ad-edf384f685b7</t>
  </si>
  <si>
    <t xml:space="preserve">{'logo_name': 'US77543R1023.png', 'logo_base_color': '#250858', 'text_color': '#ffffff'}</t>
  </si>
  <si>
    <t xml:space="preserve">US1431301027</t>
  </si>
  <si>
    <t xml:space="preserve">BBG000BLMZK6</t>
  </si>
  <si>
    <t xml:space="preserve">KMX</t>
  </si>
  <si>
    <t xml:space="preserve">CarMax</t>
  </si>
  <si>
    <t xml:space="preserve">0462c8c9-14e1-4555-a5d5-8ab42a4420c1</t>
  </si>
  <si>
    <t xml:space="preserve">ee90a332-b7c5-4e42-91e2-9233b76e5899</t>
  </si>
  <si>
    <t xml:space="preserve">257c5117-0274-4656-8187-7061b16a548c</t>
  </si>
  <si>
    <t xml:space="preserve">{'logo_name': 'US1431301027.png', 'logo_base_color': '#154F98', 'text_color': '#ffffff'}</t>
  </si>
  <si>
    <t xml:space="preserve">US42250P1030</t>
  </si>
  <si>
    <t xml:space="preserve">TCS4250P1030</t>
  </si>
  <si>
    <t xml:space="preserve">DOC</t>
  </si>
  <si>
    <t xml:space="preserve">Healthpeak Properties REIT</t>
  </si>
  <si>
    <t xml:space="preserve">e83342c4-847a-4269-a0b9-6ef73a376de0</t>
  </si>
  <si>
    <t xml:space="preserve">ced19e94-3d42-49aa-b009-ce0ce2e35fd7</t>
  </si>
  <si>
    <t xml:space="preserve">d5f963a0-fde6-4bbf-b444-ee73d64ee0a3</t>
  </si>
  <si>
    <t xml:space="preserve">{'logo_name': 'US42250P1030.png', 'logo_base_color': '#000000', 'text_color': '#ffffff'}</t>
  </si>
  <si>
    <t xml:space="preserve">US5588681057</t>
  </si>
  <si>
    <t xml:space="preserve">BBG000QS6NV8</t>
  </si>
  <si>
    <t xml:space="preserve">MDGL</t>
  </si>
  <si>
    <t xml:space="preserve">Madrigal Pharmaceuticals Inc</t>
  </si>
  <si>
    <t xml:space="preserve">a74d4f18-f887-43c4-a819-d19ab05882ae</t>
  </si>
  <si>
    <t xml:space="preserve">32be5cdc-187d-41fe-bcef-ad97e3a7f4ed</t>
  </si>
  <si>
    <t xml:space="preserve">f6539391-d6fc-4630-a8f1-5ec9ee9122f7</t>
  </si>
  <si>
    <t xml:space="preserve">{'logo_name': 'US5588681057.png', 'logo_base_color': '#000000', 'text_color': '#ffffff'}</t>
  </si>
  <si>
    <t xml:space="preserve">KYG1098A1013</t>
  </si>
  <si>
    <t xml:space="preserve">BBG00ZNW65W3</t>
  </si>
  <si>
    <t xml:space="preserve">9626</t>
  </si>
  <si>
    <t xml:space="preserve">Bilibili</t>
  </si>
  <si>
    <t xml:space="preserve">0.100000 cny</t>
  </si>
  <si>
    <t xml:space="preserve">dac6333c-f6ff-481a-9489-9267878211ef</t>
  </si>
  <si>
    <t xml:space="preserve">31efbac4-d44e-4934-9477-2758607c3d8e</t>
  </si>
  <si>
    <t xml:space="preserve">6612393b-14af-437b-b55c-4d3846865534</t>
  </si>
  <si>
    <t xml:space="preserve">US91529Y1064</t>
  </si>
  <si>
    <t xml:space="preserve">BBG000BW2QX0</t>
  </si>
  <si>
    <t xml:space="preserve">UNM</t>
  </si>
  <si>
    <t xml:space="preserve">Unum</t>
  </si>
  <si>
    <t xml:space="preserve">8c12ecf3-ab2a-4edd-ac87-43e455c8d838</t>
  </si>
  <si>
    <t xml:space="preserve">dc2b7dad-ec9b-4a68-acf9-b89ebac02260</t>
  </si>
  <si>
    <t xml:space="preserve">2086f24e-66de-4fc5-822b-0ba518d0f2df</t>
  </si>
  <si>
    <t xml:space="preserve">{'logo_name': 'US91529Y1064.png', 'logo_base_color': '#00A7D4', 'text_color': '#ffffff'}</t>
  </si>
  <si>
    <t xml:space="preserve">US70202L1026</t>
  </si>
  <si>
    <t xml:space="preserve">BBG000C3TKY6</t>
  </si>
  <si>
    <t xml:space="preserve">PSN</t>
  </si>
  <si>
    <t xml:space="preserve">Parsons</t>
  </si>
  <si>
    <t xml:space="preserve">a5b71071-1614-4cfc-a50f-eff7e5564dee</t>
  </si>
  <si>
    <t xml:space="preserve">8a001b08-fbda-4ac9-b827-a6bb5d461a38</t>
  </si>
  <si>
    <t xml:space="preserve">800a4003-833f-457b-9313-666f31b79ed4</t>
  </si>
  <si>
    <t xml:space="preserve">{'logo_name': 'US70202L1026.png', 'logo_base_color': '#000000', 'text_color': '#ffffff'}</t>
  </si>
  <si>
    <t xml:space="preserve">BBG000MZL0Y6</t>
  </si>
  <si>
    <t xml:space="preserve">Пермэнергосбыт</t>
  </si>
  <si>
    <t xml:space="preserve">3.250000000 rub</t>
  </si>
  <si>
    <t xml:space="preserve">4d8209f9-3b75-437d-ad5f-2906d56f27e9</t>
  </si>
  <si>
    <t xml:space="preserve">41add1d3-cd51-4f01-bc4b-c47399d82a07</t>
  </si>
  <si>
    <t xml:space="preserve">b481b02b-7b2e-4270-bd9a-194969ca8cde</t>
  </si>
  <si>
    <t xml:space="preserve">{'logo_name': 'RU000A0ET156.png', 'logo_base_color': '#0E4F95', 'text_color': '#ffffff'}</t>
  </si>
  <si>
    <t xml:space="preserve">US5915202007</t>
  </si>
  <si>
    <t xml:space="preserve">BBG000BNY197</t>
  </si>
  <si>
    <t xml:space="preserve">MEI</t>
  </si>
  <si>
    <t xml:space="preserve">Methode Electronics Inc</t>
  </si>
  <si>
    <t xml:space="preserve">fcc4de4a-2188-494a-bdb5-e412fddbcfb8</t>
  </si>
  <si>
    <t xml:space="preserve">b6674952-e31d-45a7-a1f9-c37042b9f0d2</t>
  </si>
  <si>
    <t xml:space="preserve">c3b609ee-9215-405c-b423-4bcdddfe48da</t>
  </si>
  <si>
    <t xml:space="preserve">{'logo_name': 'US5915202007.png', 'logo_base_color': '#397693', 'text_color': '#ffffff'}</t>
  </si>
  <si>
    <t xml:space="preserve">TCS10A0JR6A6</t>
  </si>
  <si>
    <t xml:space="preserve">РБК</t>
  </si>
  <si>
    <t xml:space="preserve">0.640000 rub</t>
  </si>
  <si>
    <t xml:space="preserve">45fb6af4-9076-4268-b038-ab7f37d15ab2</t>
  </si>
  <si>
    <t xml:space="preserve">6f5c1312-8d3f-479a-abf9-0794d879c832</t>
  </si>
  <si>
    <t xml:space="preserve">79e2504b-d7f4-4c10-9b93-b26ed179b220</t>
  </si>
  <si>
    <t xml:space="preserve">{'logo_name': 'RU000A0JR6A6.png', 'logo_base_color': '#222222', 'text_color': '#ffffff'}</t>
  </si>
  <si>
    <t xml:space="preserve">US98138J4040</t>
  </si>
  <si>
    <t xml:space="preserve">TCS8138J4040</t>
  </si>
  <si>
    <t xml:space="preserve">SPBXM_OTC</t>
  </si>
  <si>
    <t xml:space="preserve">Workhorse Group Inc</t>
  </si>
  <si>
    <t xml:space="preserve">3e6aac77-6b25-47d3-bdfe-809abfba508a</t>
  </si>
  <si>
    <t xml:space="preserve">e4b9f09a-3503-487d-a61a-2b9a21e5ca9a</t>
  </si>
  <si>
    <t xml:space="preserve">5b39f313-2134-4512-be59-4f2514c530d0</t>
  </si>
  <si>
    <t xml:space="preserve">{'logo_name': 'US98138J2069.png', 'logo_base_color': '#000000', 'text_color': '#ffffff'}</t>
  </si>
  <si>
    <t xml:space="preserve">US81730H1095</t>
  </si>
  <si>
    <t xml:space="preserve">BBG00B6F2F09</t>
  </si>
  <si>
    <t xml:space="preserve">S</t>
  </si>
  <si>
    <t xml:space="preserve">SentinelOne, Inc.</t>
  </si>
  <si>
    <t xml:space="preserve">fb397e5b-cc73-4c45-ab89-bbbb1b5d9f14</t>
  </si>
  <si>
    <t xml:space="preserve">08a30fcb-0117-4841-a720-e860c2ffe7fc</t>
  </si>
  <si>
    <t xml:space="preserve">9863d274-16a2-4278-a954-46630c08c956</t>
  </si>
  <si>
    <t xml:space="preserve">{'logo_name': 'US81730H1095.png', 'logo_base_color': '#000000', 'text_color': '#ffffff'}</t>
  </si>
  <si>
    <t xml:space="preserve">US64110L1061</t>
  </si>
  <si>
    <t xml:space="preserve">BBG000CL9VN6</t>
  </si>
  <si>
    <t xml:space="preserve">NFLX</t>
  </si>
  <si>
    <t xml:space="preserve">Netflix</t>
  </si>
  <si>
    <t xml:space="preserve">8bf669aa-0a82-412a-a91b-df2a257338c1</t>
  </si>
  <si>
    <t xml:space="preserve">c608c49f-3315-431b-b7fb-09a25cd53800</t>
  </si>
  <si>
    <t xml:space="preserve">3c385911-da57-4159-babb-39b4f020992a</t>
  </si>
  <si>
    <t xml:space="preserve">{'logo_name': 'US64110L1061.png', 'logo_base_color': '#221f1f', 'text_color': '#ffffff'}</t>
  </si>
  <si>
    <t xml:space="preserve">US2091151041</t>
  </si>
  <si>
    <t xml:space="preserve">BBG000BHLYS1</t>
  </si>
  <si>
    <t xml:space="preserve">ED</t>
  </si>
  <si>
    <t xml:space="preserve">Consolidated Edison</t>
  </si>
  <si>
    <t xml:space="preserve">083c922b-1cc2-466b-98c4-fd9440576ba1</t>
  </si>
  <si>
    <t xml:space="preserve">6d0fd167-96e3-48b8-ac81-8d5b3187085f</t>
  </si>
  <si>
    <t xml:space="preserve">e55301b3-0de6-4a92-a631-a6b8ec1a3cfa</t>
  </si>
  <si>
    <t xml:space="preserve">{'logo_name': 'US2091151041.png', 'logo_base_color': '#0099D8', 'text_color': '#ffffff'}</t>
  </si>
  <si>
    <t xml:space="preserve">US4538361084</t>
  </si>
  <si>
    <t xml:space="preserve">BBG000BM0597</t>
  </si>
  <si>
    <t xml:space="preserve">INDB</t>
  </si>
  <si>
    <t xml:space="preserve">Independent Bank Corp</t>
  </si>
  <si>
    <t xml:space="preserve">b81a8e5e-6fb4-4cd1-8a54-b407fc01bac6</t>
  </si>
  <si>
    <t xml:space="preserve">63107bfa-5973-4972-83eb-1d4b628e62c4</t>
  </si>
  <si>
    <t xml:space="preserve">c1cf17cc-e4f8-4304-94fe-52a07941e6b2</t>
  </si>
  <si>
    <t xml:space="preserve">{'logo_name': 'US4538361084.png', 'logo_base_color': '#000000', 'text_color': '#ffffff'}</t>
  </si>
  <si>
    <t xml:space="preserve">US58933Y1055</t>
  </si>
  <si>
    <t xml:space="preserve">BBG000BPD168</t>
  </si>
  <si>
    <t xml:space="preserve">MRK</t>
  </si>
  <si>
    <t xml:space="preserve">Merck</t>
  </si>
  <si>
    <t xml:space="preserve">1edaf287-d018-4cb6-8936-3106d803c0a5</t>
  </si>
  <si>
    <t xml:space="preserve">e6bf9829-a8c6-4a97-a896-caa7f0a31ddd</t>
  </si>
  <si>
    <t xml:space="preserve">ad24015e-e494-48e5-afb5-c8da97102887</t>
  </si>
  <si>
    <t xml:space="preserve">{'logo_name': 'US58933Y1055.png', 'logo_base_color': '#169699', 'text_color': '#ffffff'}</t>
  </si>
  <si>
    <t xml:space="preserve">HK0992009065</t>
  </si>
  <si>
    <t xml:space="preserve">BBG000BG4QM5</t>
  </si>
  <si>
    <t xml:space="preserve">992</t>
  </si>
  <si>
    <t xml:space="preserve">Lenovo</t>
  </si>
  <si>
    <t xml:space="preserve">07cfa049-c185-42d2-8685-8cb86281a11b</t>
  </si>
  <si>
    <t xml:space="preserve">36c94584-6bc7-472a-9117-726be59db173</t>
  </si>
  <si>
    <t xml:space="preserve">74ce0c08-7648-4280-b907-d1ae64306275</t>
  </si>
  <si>
    <t xml:space="preserve">{'logo_name': 'US5262501050.png', 'logo_base_color': '#003D7B', 'text_color': '#ffffff'}</t>
  </si>
  <si>
    <t xml:space="preserve">US0367521038</t>
  </si>
  <si>
    <t xml:space="preserve">BBG000BCG930</t>
  </si>
  <si>
    <t xml:space="preserve">ELV</t>
  </si>
  <si>
    <t xml:space="preserve">Elevance Health</t>
  </si>
  <si>
    <t xml:space="preserve">6df263b5-d7e3-441f-a73c-ab58ec5e2a0b</t>
  </si>
  <si>
    <t xml:space="preserve">ad292290-d0ce-40d0-b9b9-0589f795d682</t>
  </si>
  <si>
    <t xml:space="preserve">8d53ea89-ee56-4f84-ae76-363cd1435730</t>
  </si>
  <si>
    <t xml:space="preserve">{'logo_name': 'ElevanceHealth.png', 'logo_base_color': '#000000', 'text_color': '#ffffff'}</t>
  </si>
  <si>
    <t xml:space="preserve">US9027881088</t>
  </si>
  <si>
    <t xml:space="preserve">BBG000DD8WX1</t>
  </si>
  <si>
    <t xml:space="preserve">UMBF</t>
  </si>
  <si>
    <t xml:space="preserve">UMB Financial</t>
  </si>
  <si>
    <t xml:space="preserve">bc66c246-c0c4-4841-a43c-6028ac51a0fe</t>
  </si>
  <si>
    <t xml:space="preserve">29ae9da4-8430-4e32-b90e-485a54a6fca1</t>
  </si>
  <si>
    <t xml:space="preserve">31954a95-71b4-450d-9e73-f9a5878eb6be</t>
  </si>
  <si>
    <t xml:space="preserve">{'logo_name': 'US9027881088.png', 'logo_base_color': '#000000', 'text_color': '#ffffff'}</t>
  </si>
  <si>
    <t xml:space="preserve">US20717M1036</t>
  </si>
  <si>
    <t xml:space="preserve">BBG007HWGYQ5</t>
  </si>
  <si>
    <t xml:space="preserve">CFLT</t>
  </si>
  <si>
    <t xml:space="preserve">Confluent</t>
  </si>
  <si>
    <t xml:space="preserve">a4b0ab4b-da01-4f50-9687-9dd13474b5fc</t>
  </si>
  <si>
    <t xml:space="preserve">084d8e83-6476-44d6-81f7-8b87d76a628d</t>
  </si>
  <si>
    <t xml:space="preserve">9527375a-1467-4948-bee2-76fc3003e77b</t>
  </si>
  <si>
    <t xml:space="preserve">{'logo_name': 'US20717M1036.png', 'logo_base_color': '#000000', 'text_color': '#ffffff'}</t>
  </si>
  <si>
    <t xml:space="preserve">US25746U1097</t>
  </si>
  <si>
    <t xml:space="preserve">BBG000BGVW60</t>
  </si>
  <si>
    <t xml:space="preserve">D</t>
  </si>
  <si>
    <t xml:space="preserve">Dominion Energy Inc</t>
  </si>
  <si>
    <t xml:space="preserve">16f5820e-fe57-42fb-a499-5b3eb9420404</t>
  </si>
  <si>
    <t xml:space="preserve">3bc40a81-7bfd-497c-a518-d802075976be</t>
  </si>
  <si>
    <t xml:space="preserve">f185703a-eccb-4489-8871-8bb5b8e0ec61</t>
  </si>
  <si>
    <t xml:space="preserve">{'logo_name': 'US25746U1097.png', 'logo_base_color': '#1568B3', 'text_color': '#ffffff'}</t>
  </si>
  <si>
    <t xml:space="preserve">US39874R1014</t>
  </si>
  <si>
    <t xml:space="preserve">BBG00P4R3079</t>
  </si>
  <si>
    <t xml:space="preserve">GO</t>
  </si>
  <si>
    <t xml:space="preserve">Grocery Outlet Holding Corp</t>
  </si>
  <si>
    <t xml:space="preserve">ffae4aa0-bc1e-417a-8bbf-2d359674b3a4</t>
  </si>
  <si>
    <t xml:space="preserve">3f34b1e6-3d54-44ed-8249-448e12085a58</t>
  </si>
  <si>
    <t xml:space="preserve">e81bf6be-f996-481d-9fe5-246eaf638921</t>
  </si>
  <si>
    <t xml:space="preserve">{'logo_name': 'US39874R1014.png', 'logo_base_color': '#000000', 'text_color': '#ffffff'}</t>
  </si>
  <si>
    <t xml:space="preserve">US0846707026</t>
  </si>
  <si>
    <t xml:space="preserve">BBG000DWG505</t>
  </si>
  <si>
    <t xml:space="preserve">BRK.B</t>
  </si>
  <si>
    <t xml:space="preserve">Berkshire Hathaway</t>
  </si>
  <si>
    <t xml:space="preserve">0.3300000 usd</t>
  </si>
  <si>
    <t xml:space="preserve">850e0c24-0e43-4378-bdde-2d8227c5af4b</t>
  </si>
  <si>
    <t xml:space="preserve">e7397724-54cc-47a7-894b-b954e4dc51af</t>
  </si>
  <si>
    <t xml:space="preserve">c887dbad-ff53-487d-bda8-47ddaa1c7422</t>
  </si>
  <si>
    <t xml:space="preserve">{'logo_name': 'US0846707026.png', 'logo_base_color': '#000080', 'text_color': '#ffffff'}</t>
  </si>
  <si>
    <t xml:space="preserve">US9170471026</t>
  </si>
  <si>
    <t xml:space="preserve">BBG000BL79J3</t>
  </si>
  <si>
    <t xml:space="preserve">URBN</t>
  </si>
  <si>
    <t xml:space="preserve">Urban Outfitters</t>
  </si>
  <si>
    <t xml:space="preserve">60f41447-0e2c-4300-8a07-0ed5f6e2be93</t>
  </si>
  <si>
    <t xml:space="preserve">43df9c41-f0ad-48bc-b8df-ea6233e72a6e</t>
  </si>
  <si>
    <t xml:space="preserve">e9f519ba-a71f-40a2-8291-6758f30d170b</t>
  </si>
  <si>
    <t xml:space="preserve">{'logo_name': 'US9170471026.png', 'logo_base_color': '#000000', 'text_color': '#ffffff'}</t>
  </si>
  <si>
    <t xml:space="preserve">US4103451021</t>
  </si>
  <si>
    <t xml:space="preserve">BBG000D2ZTS8</t>
  </si>
  <si>
    <t xml:space="preserve">HBI</t>
  </si>
  <si>
    <t xml:space="preserve">Hanesbrands</t>
  </si>
  <si>
    <t xml:space="preserve">232df9af-3701-4bfb-aa14-ba6e6f54f2b8</t>
  </si>
  <si>
    <t xml:space="preserve">a965b6c9-0130-4126-a4c8-5ace00e67562</t>
  </si>
  <si>
    <t xml:space="preserve">95073f71-f979-4890-bbcb-db88f91ca24a</t>
  </si>
  <si>
    <t xml:space="preserve">{'logo_name': 'US4103451021.png', 'logo_base_color': '#D12426', 'text_color': '#ffffff'}</t>
  </si>
  <si>
    <t xml:space="preserve">CNE100004272</t>
  </si>
  <si>
    <t xml:space="preserve">BBG00WR0QPZ7</t>
  </si>
  <si>
    <t xml:space="preserve">9633</t>
  </si>
  <si>
    <t xml:space="preserve">Nongfu Spring</t>
  </si>
  <si>
    <t xml:space="preserve">80d0eaab-433f-4ef1-a0d4-ad953c279610</t>
  </si>
  <si>
    <t xml:space="preserve">42925d42-62de-4d0c-9789-0b58b046795a</t>
  </si>
  <si>
    <t xml:space="preserve">89f21313-8992-412c-a6e4-8086b87681a0</t>
  </si>
  <si>
    <t xml:space="preserve">{'logo_name': 'CNE100004272.png', 'logo_base_color': '#000000', 'text_color': '#ffffff'}</t>
  </si>
  <si>
    <t xml:space="preserve">BBG004S687G6</t>
  </si>
  <si>
    <t xml:space="preserve">Россети Московский регион</t>
  </si>
  <si>
    <t xml:space="preserve">019029c2-6634-4536-a980-389575e09b74</t>
  </si>
  <si>
    <t xml:space="preserve">3bc64968-dc11-4746-8c36-b63eac64f30f</t>
  </si>
  <si>
    <t xml:space="preserve">e76b3967-dfa3-49a2-aa8a-8f67a0255f3c</t>
  </si>
  <si>
    <t xml:space="preserve">{'logo_name': 'RU000A100AD8.png', 'logo_base_color': '#000000', 'text_color': '#ffffff'}</t>
  </si>
  <si>
    <t xml:space="preserve">US21867A1051</t>
  </si>
  <si>
    <t xml:space="preserve">BBG01GG28WR3</t>
  </si>
  <si>
    <t xml:space="preserve">CLB</t>
  </si>
  <si>
    <t xml:space="preserve">Core Laboratories Inc.</t>
  </si>
  <si>
    <t xml:space="preserve">3f1f7d54-b22d-4bfc-b418-9575d290c9fe</t>
  </si>
  <si>
    <t xml:space="preserve">d1887679-f4b0-4f1d-9977-e5dbd7370afb</t>
  </si>
  <si>
    <t xml:space="preserve">5759f6a9-7c66-4b8d-841f-110f1f63ed8e</t>
  </si>
  <si>
    <t xml:space="preserve">{'logo_name': 'NL0000200384.png', 'logo_base_color': '#000000', 'text_color': '#ffffff'}</t>
  </si>
  <si>
    <t xml:space="preserve">US70932M1071</t>
  </si>
  <si>
    <t xml:space="preserve">BBG00LMYX123</t>
  </si>
  <si>
    <t xml:space="preserve">PFSI</t>
  </si>
  <si>
    <t xml:space="preserve">PennyMac Financial Services</t>
  </si>
  <si>
    <t xml:space="preserve">8065304c-f0e0-4ac8-9ddb-6a1e43b10ead</t>
  </si>
  <si>
    <t xml:space="preserve">d1e104b0-0cae-4336-8e4a-ee46c1409872</t>
  </si>
  <si>
    <t xml:space="preserve">48a98cd3-c582-4168-a37a-4dd03628d734</t>
  </si>
  <si>
    <t xml:space="preserve">{'logo_name': 'US70932M1071.png', 'logo_base_color': '#000000', 'text_color': '#ffffff'}</t>
  </si>
  <si>
    <t xml:space="preserve">US1535271068</t>
  </si>
  <si>
    <t xml:space="preserve">BBG000BFD605</t>
  </si>
  <si>
    <t xml:space="preserve">CENT</t>
  </si>
  <si>
    <t xml:space="preserve">0bd6b6c6-5417-462e-9657-f0e48ea5d999</t>
  </si>
  <si>
    <t xml:space="preserve">5083981f-7c8e-4d48-99b0-171987f00eca</t>
  </si>
  <si>
    <t xml:space="preserve">b9b80b44-144b-4f3f-9d8c-8d29113ad6f7</t>
  </si>
  <si>
    <t xml:space="preserve">US87969B1017</t>
  </si>
  <si>
    <t xml:space="preserve">BBG000BK34C7</t>
  </si>
  <si>
    <t xml:space="preserve">TLS</t>
  </si>
  <si>
    <t xml:space="preserve">Telos Corporation</t>
  </si>
  <si>
    <t xml:space="preserve">a8ab6ddd-2ae3-4baa-b05b-2214e11eaf04</t>
  </si>
  <si>
    <t xml:space="preserve">6d784798-8681-4723-9c75-b208a6b8ac7f</t>
  </si>
  <si>
    <t xml:space="preserve">6c746796-dbb6-4300-b08f-d05ac31ec3de</t>
  </si>
  <si>
    <t xml:space="preserve">{'logo_name': 'US87969B1017.png', 'logo_base_color': '#000000', 'text_color': '#ffffff'}</t>
  </si>
  <si>
    <t xml:space="preserve">US3024921039</t>
  </si>
  <si>
    <t xml:space="preserve">BBG002030NC4</t>
  </si>
  <si>
    <t xml:space="preserve">FLYW</t>
  </si>
  <si>
    <t xml:space="preserve">Flywire</t>
  </si>
  <si>
    <t xml:space="preserve">17748ebb-a610-4489-af29-e81fb87e4750</t>
  </si>
  <si>
    <t xml:space="preserve">cb1ac56b-53b3-4020-8822-dab49bb6c2de</t>
  </si>
  <si>
    <t xml:space="preserve">2ead67b0-2283-4888-b7d4-54a9408430ce</t>
  </si>
  <si>
    <t xml:space="preserve">{'logo_name': 'US3024921039.png', 'logo_base_color': '#000000', 'text_color': '#ffffff'}</t>
  </si>
  <si>
    <t xml:space="preserve">US87157D1090</t>
  </si>
  <si>
    <t xml:space="preserve">BBG000BQV1S2</t>
  </si>
  <si>
    <t xml:space="preserve">SYNA</t>
  </si>
  <si>
    <t xml:space="preserve">Synaptics Inc</t>
  </si>
  <si>
    <t xml:space="preserve">d9a2c394-2a0b-4087-a324-6c9bbbacbdfb</t>
  </si>
  <si>
    <t xml:space="preserve">6ecd8add-f873-46f3-9d8a-e92645fd8661</t>
  </si>
  <si>
    <t xml:space="preserve">fb0b6177-5b93-4b61-8292-24b38285cad0</t>
  </si>
  <si>
    <t xml:space="preserve">{'logo_name': 'US87157D1090.png', 'logo_base_color': '#000000', 'text_color': '#ffffff'}</t>
  </si>
  <si>
    <t xml:space="preserve">KYG9830T1067</t>
  </si>
  <si>
    <t xml:space="preserve">BBG00KVTBY91</t>
  </si>
  <si>
    <t xml:space="preserve">1810</t>
  </si>
  <si>
    <t xml:space="preserve">Xiaomi</t>
  </si>
  <si>
    <t xml:space="preserve">4b7e4dda-6c97-4a91-a6ad-197a86af723e</t>
  </si>
  <si>
    <t xml:space="preserve">0d633607-bf01-417c-9c92-50893a3e3e75</t>
  </si>
  <si>
    <t xml:space="preserve">75d9ef58-403c-4392-a76b-bb5e72bdf4ea</t>
  </si>
  <si>
    <t xml:space="preserve">{'logo_name': 'KYG9830T1067.png', 'logo_base_color': '#FF4A00', 'text_color': '#ffffff'}</t>
  </si>
  <si>
    <t xml:space="preserve">US05379B1070</t>
  </si>
  <si>
    <t xml:space="preserve">BBG000BCNF74</t>
  </si>
  <si>
    <t xml:space="preserve">AVA</t>
  </si>
  <si>
    <t xml:space="preserve">Avista Corporation</t>
  </si>
  <si>
    <t xml:space="preserve">5b57d10b-b93c-4629-9701-c08a863528df</t>
  </si>
  <si>
    <t xml:space="preserve">202cbab0-cc8b-4f4e-97c8-6ad3ed6730e9</t>
  </si>
  <si>
    <t xml:space="preserve">61271dbd-d108-4c49-89d9-45cc76b6d6ed</t>
  </si>
  <si>
    <t xml:space="preserve">{'logo_name': 'US05379B1070.png', 'logo_base_color': '#012C51', 'text_color': '#ffffff'}</t>
  </si>
  <si>
    <t xml:space="preserve">US6323071042</t>
  </si>
  <si>
    <t xml:space="preserve">BBG001J1BQ86</t>
  </si>
  <si>
    <t xml:space="preserve">NTRA</t>
  </si>
  <si>
    <t xml:space="preserve">Natera inc</t>
  </si>
  <si>
    <t xml:space="preserve">52d53bd0-cdaa-4952-abfa-84176f0a6b66</t>
  </si>
  <si>
    <t xml:space="preserve">937aed0f-126f-47f3-8a74-e367ba551589</t>
  </si>
  <si>
    <t xml:space="preserve">b3f63178-f477-4237-936c-34fc72bdf124</t>
  </si>
  <si>
    <t xml:space="preserve">{'logo_name': 'US6323071042.png', 'logo_base_color': '#B4D5A7', 'text_color': '#000000'}</t>
  </si>
  <si>
    <t xml:space="preserve">US74251V1026</t>
  </si>
  <si>
    <t xml:space="preserve">BBG000NSCNT7</t>
  </si>
  <si>
    <t xml:space="preserve">PFG</t>
  </si>
  <si>
    <t xml:space="preserve">Principal Financial Group</t>
  </si>
  <si>
    <t xml:space="preserve">6f0a5342-f120-4137-a906-1eb907e4f320</t>
  </si>
  <si>
    <t xml:space="preserve">c4943946-b64d-4aa5-b2ae-d698a85e51d2</t>
  </si>
  <si>
    <t xml:space="preserve">1a17b768-9dc3-4f32-803c-fa6166f4403e</t>
  </si>
  <si>
    <t xml:space="preserve">{'logo_name': 'US74251V1026.png', 'logo_base_color': '#0191DA', 'text_color': '#ffffff'}</t>
  </si>
  <si>
    <t xml:space="preserve">BBG004S68473</t>
  </si>
  <si>
    <t xml:space="preserve">Интер РАО ЕЭС</t>
  </si>
  <si>
    <t xml:space="preserve">2.809767000 rub</t>
  </si>
  <si>
    <t xml:space="preserve">2dfbc1fd-b92a-436e-b011-928c79e805f2</t>
  </si>
  <si>
    <t xml:space="preserve">427f9bcc-2cab-4561-bf94-942d4261fbb7</t>
  </si>
  <si>
    <t xml:space="preserve">efee0066-e7ca-4f56-a671-b22135b0e042</t>
  </si>
  <si>
    <t xml:space="preserve">{'logo_name': 'RU000A0JPNM1.png', 'logo_base_color': '#a6b7c9', 'text_color': '#ffffff'}</t>
  </si>
  <si>
    <t xml:space="preserve">HK0101000591</t>
  </si>
  <si>
    <t xml:space="preserve">BBG000BDTCX4</t>
  </si>
  <si>
    <t xml:space="preserve">101</t>
  </si>
  <si>
    <t xml:space="preserve">Hang Lung</t>
  </si>
  <si>
    <t xml:space="preserve">8df29d01-daef-4ee0-a001-2c98b4644057</t>
  </si>
  <si>
    <t xml:space="preserve">d937a917-f4b0-4d46-8258-776d5f1ac240</t>
  </si>
  <si>
    <t xml:space="preserve">903e2512-200a-4788-b171-75d51490da12</t>
  </si>
  <si>
    <t xml:space="preserve">{'logo_name': 'HK0101000591.png', 'logo_base_color': '#000000', 'text_color': '#ffffff'}</t>
  </si>
  <si>
    <t xml:space="preserve">US76243J1051</t>
  </si>
  <si>
    <t xml:space="preserve">BBG007DLZ601</t>
  </si>
  <si>
    <t xml:space="preserve">RYTM</t>
  </si>
  <si>
    <t xml:space="preserve">Rhythm Pharmaceuticals Inc</t>
  </si>
  <si>
    <t xml:space="preserve">6c3c5e3b-055a-4fc1-b596-65331b8057b8</t>
  </si>
  <si>
    <t xml:space="preserve">df0fd665-8d60-43ed-bf9a-ff1d7b112f14</t>
  </si>
  <si>
    <t xml:space="preserve">d5c277e2-8b4a-4b3d-a8d0-0bc068ba6e0a</t>
  </si>
  <si>
    <t xml:space="preserve">{'logo_name': 'US76243J1051.png', 'logo_base_color': '#393774', 'text_color': '#ffffff'}</t>
  </si>
  <si>
    <t xml:space="preserve">US00123Q1040</t>
  </si>
  <si>
    <t xml:space="preserve">BBG000TJ8XZ7</t>
  </si>
  <si>
    <t xml:space="preserve">AGNC</t>
  </si>
  <si>
    <t xml:space="preserve">AGNC Investment REIT</t>
  </si>
  <si>
    <t xml:space="preserve">af1f7fa9-d829-4dac-90f4-c8d44a6d4cd0</t>
  </si>
  <si>
    <t xml:space="preserve">ff1b5842-979d-49c9-849e-5ebb52a4c5a6</t>
  </si>
  <si>
    <t xml:space="preserve">05290c6f-b1bd-4c28-8a5a-e28b35f0edda</t>
  </si>
  <si>
    <t xml:space="preserve">{'logo_name': 'US00123Q1040.png', 'logo_base_color': '#f5f5f5', 'text_color': '#000000'}</t>
  </si>
  <si>
    <t xml:space="preserve">US78463M1071</t>
  </si>
  <si>
    <t xml:space="preserve">BBG000PZGB75</t>
  </si>
  <si>
    <t xml:space="preserve">SPSC</t>
  </si>
  <si>
    <t xml:space="preserve">SPS Commerce Inc</t>
  </si>
  <si>
    <t xml:space="preserve">ab4e3d9f-117e-47a2-b986-f21a67d32e19</t>
  </si>
  <si>
    <t xml:space="preserve">91862a73-b54d-4941-8975-f0a755f5c7b0</t>
  </si>
  <si>
    <t xml:space="preserve">759eae3e-0fac-408c-bd8f-1e9930a7a9fd</t>
  </si>
  <si>
    <t xml:space="preserve">{'logo_name': 'US78463M1071.png', 'logo_base_color': '#00ABE5', 'text_color': '#ffffff'}</t>
  </si>
  <si>
    <t xml:space="preserve">CNE1000001T8</t>
  </si>
  <si>
    <t xml:space="preserve">BBG000CN0Y73</t>
  </si>
  <si>
    <t xml:space="preserve">2600</t>
  </si>
  <si>
    <t xml:space="preserve">Aluminum Corp of China</t>
  </si>
  <si>
    <t xml:space="preserve">6b958774-ae50-4380-b041-173fb9a7fbc4</t>
  </si>
  <si>
    <t xml:space="preserve">7083d1d4-d73c-47ac-937a-3d524155a8db</t>
  </si>
  <si>
    <t xml:space="preserve">fdb4dde7-9cd8-4298-a90b-14b17dd2aaf2</t>
  </si>
  <si>
    <t xml:space="preserve">{'logo_name': 'US0222761092.png', 'logo_base_color': '#2E529E', 'text_color': '#ffffff'}</t>
  </si>
  <si>
    <t xml:space="preserve">US72346Q1040</t>
  </si>
  <si>
    <t xml:space="preserve">BBG000C1XKF6</t>
  </si>
  <si>
    <t xml:space="preserve">PNFP</t>
  </si>
  <si>
    <t xml:space="preserve">Pinnacle Financial Partners In</t>
  </si>
  <si>
    <t xml:space="preserve">0944abb7-c9e6-4335-b421-bf06f6e7c4c1</t>
  </si>
  <si>
    <t xml:space="preserve">df466120-1921-4ae8-a17d-f6b6f10f6b0b</t>
  </si>
  <si>
    <t xml:space="preserve">a1cfe51a-27a0-4931-aed6-7f3f438cadb0</t>
  </si>
  <si>
    <t xml:space="preserve">{'logo_name': 'US72346Q1040.png', 'logo_base_color': '#000000', 'text_color': '#ffffff'}</t>
  </si>
  <si>
    <t xml:space="preserve">KYG9894K1085</t>
  </si>
  <si>
    <t xml:space="preserve">BBG000QCN464</t>
  </si>
  <si>
    <t xml:space="preserve">881</t>
  </si>
  <si>
    <t xml:space="preserve">Zhongsheng</t>
  </si>
  <si>
    <t xml:space="preserve">0.100000 hkd</t>
  </si>
  <si>
    <t xml:space="preserve">e9a265b0-e517-4115-97bf-58fd61f680c1</t>
  </si>
  <si>
    <t xml:space="preserve">37e927cc-153c-4edc-8dcb-b13356cac58c</t>
  </si>
  <si>
    <t xml:space="preserve">5c6db807-b447-43d5-a419-2932df9840b2</t>
  </si>
  <si>
    <t xml:space="preserve">{'logo_name': 'KYG9894K1085.png', 'logo_base_color': '#000000', 'text_color': '#ffffff'}</t>
  </si>
  <si>
    <t xml:space="preserve">US03940R1077</t>
  </si>
  <si>
    <t xml:space="preserve">BBG00DZB5D77</t>
  </si>
  <si>
    <t xml:space="preserve">ARCH</t>
  </si>
  <si>
    <t xml:space="preserve">Arch Coal Inc</t>
  </si>
  <si>
    <t xml:space="preserve">f2041515-178a-450e-8c28-25b3fdc51cf0</t>
  </si>
  <si>
    <t xml:space="preserve">c682cffa-3f6b-4bce-95af-df555d29e6dc</t>
  </si>
  <si>
    <t xml:space="preserve">adbd36a9-a6d3-4305-9fa6-536fcd4e9c0e</t>
  </si>
  <si>
    <t xml:space="preserve">{'logo_name': 'US0393804077.png', 'logo_base_color': '#006BAC', 'text_color': '#ffffff'}</t>
  </si>
  <si>
    <t xml:space="preserve">US98980F1049</t>
  </si>
  <si>
    <t xml:space="preserve">BBG00S1HJ3M8</t>
  </si>
  <si>
    <t xml:space="preserve">ZI</t>
  </si>
  <si>
    <t xml:space="preserve">ZoomInfo Technologies Inc</t>
  </si>
  <si>
    <t xml:space="preserve">e4e05728-0694-42b3-b297-2ec235e7b2ef</t>
  </si>
  <si>
    <t xml:space="preserve">57efeb85-221b-4743-a007-45b8558fc2c3</t>
  </si>
  <si>
    <t xml:space="preserve">3a1de662-b548-49b0-9d5d-971ae6fce6fe</t>
  </si>
  <si>
    <t xml:space="preserve">{'logo_name': 'US98980F1049.png', 'logo_base_color': '#000000', 'text_color': '#ffffff'}</t>
  </si>
  <si>
    <t xml:space="preserve">US0942351083</t>
  </si>
  <si>
    <t xml:space="preserve">BBG002VZ68Y2</t>
  </si>
  <si>
    <t xml:space="preserve">BLMN</t>
  </si>
  <si>
    <t xml:space="preserve">Bloomin Brands, Inc.</t>
  </si>
  <si>
    <t xml:space="preserve">976debde-4e2c-4796-b588-2339b70cb33a</t>
  </si>
  <si>
    <t xml:space="preserve">525c6041-ea55-4cec-a392-7dc754f56c63</t>
  </si>
  <si>
    <t xml:space="preserve">1e51e3f1-5b3f-4c0f-a46b-47dab5bc8c98</t>
  </si>
  <si>
    <t xml:space="preserve">{'logo_name': 'US0942351083.png', 'logo_base_color': '#000000', 'text_color': '#ffffff'}</t>
  </si>
  <si>
    <t xml:space="preserve">US7240781002</t>
  </si>
  <si>
    <t xml:space="preserve">BBG000FQXC75</t>
  </si>
  <si>
    <t xml:space="preserve">PIPR</t>
  </si>
  <si>
    <t xml:space="preserve">Piper Sandler Companies</t>
  </si>
  <si>
    <t xml:space="preserve">e31321f3-9655-4fe1-8492-3fdc5db33ae2</t>
  </si>
  <si>
    <t xml:space="preserve">f8c9298a-d50b-4025-b666-125d7dddc05f</t>
  </si>
  <si>
    <t xml:space="preserve">e37a654c-689f-40ce-b64e-16160e615f3b</t>
  </si>
  <si>
    <t xml:space="preserve">{'logo_name': 'US7240781002.png', 'logo_base_color': '#534D4D', 'text_color': '#ffffff'}</t>
  </si>
  <si>
    <t xml:space="preserve">US2183521028</t>
  </si>
  <si>
    <t xml:space="preserve">BBG000BKJG33</t>
  </si>
  <si>
    <t xml:space="preserve">CORT</t>
  </si>
  <si>
    <t xml:space="preserve">Corcept Therapeutics Inc</t>
  </si>
  <si>
    <t xml:space="preserve">28f2768e-df9f-47d1-b5db-519a72b88304</t>
  </si>
  <si>
    <t xml:space="preserve">6c167549-d29d-467c-8b08-bfc561b2c184</t>
  </si>
  <si>
    <t xml:space="preserve">8fcca656-766c-43d1-8404-6fc52e1332e5</t>
  </si>
  <si>
    <t xml:space="preserve">{'logo_name': 'US2183521028.png', 'logo_base_color': '#000000', 'text_color': '#ffffff'}</t>
  </si>
  <si>
    <t xml:space="preserve">US76171L1061</t>
  </si>
  <si>
    <t xml:space="preserve">BBG00QVJVYB5</t>
  </si>
  <si>
    <t xml:space="preserve">REYN</t>
  </si>
  <si>
    <t xml:space="preserve">Reynolds Consumer Products Inc.</t>
  </si>
  <si>
    <t xml:space="preserve">29c7a7b4-1ced-4a91-a8e5-eefdb2d03f30</t>
  </si>
  <si>
    <t xml:space="preserve">a33b35e4-0a87-4988-9488-a16e8e2c6026</t>
  </si>
  <si>
    <t xml:space="preserve">e2f179b8-61b0-4be6-ad8e-a48792476b57</t>
  </si>
  <si>
    <t xml:space="preserve">{'logo_name': 'US76171L1061.png', 'logo_base_color': '#000000', 'text_color': '#ffffff'}</t>
  </si>
  <si>
    <t xml:space="preserve">BBG002BCQK67</t>
  </si>
  <si>
    <t xml:space="preserve">Наука-Связь</t>
  </si>
  <si>
    <t xml:space="preserve">88c3b1dd-cf86-48b6-b479-464ce1149472</t>
  </si>
  <si>
    <t xml:space="preserve">f762cabd-3206-40d7-8698-82149686eac5</t>
  </si>
  <si>
    <t xml:space="preserve">ab6b243d-5df0-4cf0-9337-c65d3019cfde</t>
  </si>
  <si>
    <t xml:space="preserve">{'logo_name': 'RU000A0JQLB6.png', 'logo_base_color': '#1DA9E1', 'text_color': '#ffffff'}</t>
  </si>
  <si>
    <t xml:space="preserve">US2210061097</t>
  </si>
  <si>
    <t xml:space="preserve">BBG000CVKZY0</t>
  </si>
  <si>
    <t xml:space="preserve">CRVL</t>
  </si>
  <si>
    <t xml:space="preserve">CorVel Corp</t>
  </si>
  <si>
    <t xml:space="preserve">687573d6-6f4b-4762-896e-ffa3a73c927a</t>
  </si>
  <si>
    <t xml:space="preserve">2904e83b-1a74-4475-a0c1-4369b784ecf5</t>
  </si>
  <si>
    <t xml:space="preserve">a7d6aaa4-da1e-462e-a6ea-cbc6c98321c0</t>
  </si>
  <si>
    <t xml:space="preserve">{'logo_name': 'US2210061097.png', 'logo_base_color': '#242F36', 'text_color': '#ffffff'}</t>
  </si>
  <si>
    <t xml:space="preserve">US9581021055</t>
  </si>
  <si>
    <t xml:space="preserve">BBG000BWNFZ9</t>
  </si>
  <si>
    <t xml:space="preserve">WDC</t>
  </si>
  <si>
    <t xml:space="preserve">Western Digital</t>
  </si>
  <si>
    <t xml:space="preserve">e1382f8a-4dac-4150-9259-54f53da0d0b5</t>
  </si>
  <si>
    <t xml:space="preserve">ed265cb5-a995-4495-b2d7-6fbb0009c3a5</t>
  </si>
  <si>
    <t xml:space="preserve">6e109de8-7618-42ae-b3d4-69426115ee43</t>
  </si>
  <si>
    <t xml:space="preserve">{'logo_name': 'US9581021055.png', 'logo_base_color': '#0067A6', 'text_color': '#ffffff'}</t>
  </si>
  <si>
    <t xml:space="preserve">US37045V1008</t>
  </si>
  <si>
    <t xml:space="preserve">BBG000NDYB67</t>
  </si>
  <si>
    <t xml:space="preserve">GM</t>
  </si>
  <si>
    <t xml:space="preserve">General Motors</t>
  </si>
  <si>
    <t xml:space="preserve">de85159d-0f59-40bd-aeb6-d971b97f68c3</t>
  </si>
  <si>
    <t xml:space="preserve">b9847345-b281-44bc-a586-ca5c4ea67f6c</t>
  </si>
  <si>
    <t xml:space="preserve">dc7004ed-d11f-48a5-bf15-454e199c009f</t>
  </si>
  <si>
    <t xml:space="preserve">{'logo_name': 'US37045V1008.png', 'logo_base_color': '#1b5199', 'text_color': '#ffffff'}</t>
  </si>
  <si>
    <t xml:space="preserve">US0236081024</t>
  </si>
  <si>
    <t xml:space="preserve">BBG000B9X8C0</t>
  </si>
  <si>
    <t xml:space="preserve">AEE</t>
  </si>
  <si>
    <t xml:space="preserve">Ameren</t>
  </si>
  <si>
    <t xml:space="preserve">0e64eea8-3cd9-4dd6-b974-b69ddf2c1cf3</t>
  </si>
  <si>
    <t xml:space="preserve">4fe24e62-c4e8-42fa-938c-f3859e6d8b51</t>
  </si>
  <si>
    <t xml:space="preserve">0733bbc1-0c86-47fc-9740-7209bdffa31f</t>
  </si>
  <si>
    <t xml:space="preserve">{'logo_name': 'US0236081024.png', 'logo_base_color': '#000000', 'text_color': '#ffffff'}</t>
  </si>
  <si>
    <t xml:space="preserve">US6090271072</t>
  </si>
  <si>
    <t xml:space="preserve">BBG000BJ0932</t>
  </si>
  <si>
    <t xml:space="preserve">MCRI</t>
  </si>
  <si>
    <t xml:space="preserve">Monarch Casino &amp; Resort Inc</t>
  </si>
  <si>
    <t xml:space="preserve">0c97a52e-bffc-4437-917a-dc402d5732ec</t>
  </si>
  <si>
    <t xml:space="preserve">6075214a-c08a-47da-824d-ecf561c2086b</t>
  </si>
  <si>
    <t xml:space="preserve">ea14f9da-1c1e-43f0-8c02-45f112c07aed</t>
  </si>
  <si>
    <t xml:space="preserve">{'logo_name': 'US6090271072.png', 'logo_base_color': '#01316D', 'text_color': '#ffffff'}</t>
  </si>
  <si>
    <t xml:space="preserve">US59156R1086</t>
  </si>
  <si>
    <t xml:space="preserve">BBG000BB6KF5</t>
  </si>
  <si>
    <t xml:space="preserve">MET</t>
  </si>
  <si>
    <t xml:space="preserve">MetLife</t>
  </si>
  <si>
    <t xml:space="preserve">2e65381d-d931-4231-ac20-e6120dc152b9</t>
  </si>
  <si>
    <t xml:space="preserve">32760bc2-5087-493a-a083-2ac22a5a4d1a</t>
  </si>
  <si>
    <t xml:space="preserve">664a20b4-f37d-4b2a-afa7-4d6feb45151c</t>
  </si>
  <si>
    <t xml:space="preserve">{'logo_name': 'US59156R1086.png', 'logo_base_color': '#006ab6', 'text_color': '#ffffff'}</t>
  </si>
  <si>
    <t xml:space="preserve">US6494454001</t>
  </si>
  <si>
    <t xml:space="preserve">TCS494454001</t>
  </si>
  <si>
    <t xml:space="preserve">NYCB</t>
  </si>
  <si>
    <t xml:space="preserve">New York Community Bancorp</t>
  </si>
  <si>
    <t xml:space="preserve">80de603d-2565-4725-beca-ededc12827e1</t>
  </si>
  <si>
    <t xml:space="preserve">8651654a-c77e-4088-b5f4-4af4b2c2aec4</t>
  </si>
  <si>
    <t xml:space="preserve">7d699014-5061-48d1-8670-08017fe0f559</t>
  </si>
  <si>
    <t xml:space="preserve">{'logo_name': 'US6494451031.png', 'logo_base_color': '#000000', 'text_color': '#ffffff'}</t>
  </si>
  <si>
    <t xml:space="preserve">US02553E1064</t>
  </si>
  <si>
    <t xml:space="preserve">BBG000BGXZB5</t>
  </si>
  <si>
    <t xml:space="preserve">AEO</t>
  </si>
  <si>
    <t xml:space="preserve">American Eagle Outfitters Inc</t>
  </si>
  <si>
    <t xml:space="preserve">17265b77-7d2e-44ad-8b74-b0e9602729d5</t>
  </si>
  <si>
    <t xml:space="preserve">146e550f-5699-4e3f-be62-98c972d6caa5</t>
  </si>
  <si>
    <t xml:space="preserve">09cc06c9-f7be-4e5d-80ce-369463e4931a</t>
  </si>
  <si>
    <t xml:space="preserve">{'logo_name': 'US02553E1064.png', 'logo_base_color': '#013771', 'text_color': '#ffffff'}</t>
  </si>
  <si>
    <t xml:space="preserve">US98419M1009</t>
  </si>
  <si>
    <t xml:space="preserve">BBG001D8R5D0</t>
  </si>
  <si>
    <t xml:space="preserve">XYL</t>
  </si>
  <si>
    <t xml:space="preserve">Xylem</t>
  </si>
  <si>
    <t xml:space="preserve">276db042-69eb-4fcc-87f8-586e4ac641b7</t>
  </si>
  <si>
    <t xml:space="preserve">d66b2c33-969e-43b1-93db-37ed536ddb43</t>
  </si>
  <si>
    <t xml:space="preserve">e9c3e1e8-2465-4347-855f-71d3a5544900</t>
  </si>
  <si>
    <t xml:space="preserve">{'logo_name': 'US98419M1009.png', 'logo_base_color': '#0089b1', 'text_color': '#ffffff'}</t>
  </si>
  <si>
    <t xml:space="preserve">US45866F1049</t>
  </si>
  <si>
    <t xml:space="preserve">BBG000C1FB75</t>
  </si>
  <si>
    <t xml:space="preserve">ICE</t>
  </si>
  <si>
    <t xml:space="preserve">Intercontinental Exchange</t>
  </si>
  <si>
    <t xml:space="preserve">d2d7f3c5-4f43-49be-8a38-ec65cb0769da</t>
  </si>
  <si>
    <t xml:space="preserve">214c1768-6190-41a3-9a1a-a05e28e81dfe</t>
  </si>
  <si>
    <t xml:space="preserve">55c88c19-24ef-41fc-9cbf-66952ec6b363</t>
  </si>
  <si>
    <t xml:space="preserve">{'logo_name': 'US45866F1049.png', 'logo_base_color': '#364C73', 'text_color': '#ffffff'}</t>
  </si>
  <si>
    <t xml:space="preserve">US64049M2098</t>
  </si>
  <si>
    <t xml:space="preserve">BBG000BKH263</t>
  </si>
  <si>
    <t xml:space="preserve">NEO</t>
  </si>
  <si>
    <t xml:space="preserve">NeoGenomics Inc</t>
  </si>
  <si>
    <t xml:space="preserve">fc47a340-d996-4a34-98e0-d6dadd729865</t>
  </si>
  <si>
    <t xml:space="preserve">55a373e2-1b5c-475f-86c2-1b4b97d6abbf</t>
  </si>
  <si>
    <t xml:space="preserve">53003989-682d-4c3e-81b8-ecadafc786b5</t>
  </si>
  <si>
    <t xml:space="preserve">{'logo_name': 'US64049M2098.png', 'logo_base_color': '#000000', 'text_color': '#ffffff'}</t>
  </si>
  <si>
    <t xml:space="preserve">TCS20A0J2QG8</t>
  </si>
  <si>
    <t xml:space="preserve">Белон</t>
  </si>
  <si>
    <t xml:space="preserve">f93377cf-2944-47bb-a90f-25359d2f133c</t>
  </si>
  <si>
    <t xml:space="preserve">372fee4e-7eea-41b4-81e0-3fa2da06db2c</t>
  </si>
  <si>
    <t xml:space="preserve">e6736c72-6619-4dbc-ae7f-af11e55510c1</t>
  </si>
  <si>
    <t xml:space="preserve">{'logo_name': 'RU000A0J2QG8.png', 'logo_base_color': '#000000', 'text_color': '#ffffff'}</t>
  </si>
  <si>
    <t xml:space="preserve">US0162551016</t>
  </si>
  <si>
    <t xml:space="preserve">BBG000BRNLL2</t>
  </si>
  <si>
    <t xml:space="preserve">ALGN</t>
  </si>
  <si>
    <t xml:space="preserve">Align Technology</t>
  </si>
  <si>
    <t xml:space="preserve">a7411dd3-c4a5-4167-bee7-f92faf725650</t>
  </si>
  <si>
    <t xml:space="preserve">babfe74b-724e-4edf-90a4-5cf58566d486</t>
  </si>
  <si>
    <t xml:space="preserve">397505a3-374b-4413-97e1-909958cd01b2</t>
  </si>
  <si>
    <t xml:space="preserve">{'logo_name': 'US0162551016.png', 'logo_base_color': '#019ACD', 'text_color': '#ffffff'}</t>
  </si>
  <si>
    <t xml:space="preserve">US6907421019</t>
  </si>
  <si>
    <t xml:space="preserve">BBG000M44VW8</t>
  </si>
  <si>
    <t xml:space="preserve">OC</t>
  </si>
  <si>
    <t xml:space="preserve">Owens Corning</t>
  </si>
  <si>
    <t xml:space="preserve">bf48a7f4-0d10-4fa5-bd13-c51a3448c25b</t>
  </si>
  <si>
    <t xml:space="preserve">cef427de-191e-41d9-b4a9-7862784305f3</t>
  </si>
  <si>
    <t xml:space="preserve">db3329a2-149a-4afd-a07b-51e9ec686847</t>
  </si>
  <si>
    <t xml:space="preserve">{'logo_name': 'US6907421019.png', 'logo_base_color': '#DE1E34', 'text_color': '#ffffff'}</t>
  </si>
  <si>
    <t xml:space="preserve">HK0066009694</t>
  </si>
  <si>
    <t xml:space="preserve">BBG000MKLJD1</t>
  </si>
  <si>
    <t xml:space="preserve">66</t>
  </si>
  <si>
    <t xml:space="preserve">MTR Corporation</t>
  </si>
  <si>
    <t xml:space="preserve">48528a09-9cc7-4f2f-ab1a-a763457f11ab</t>
  </si>
  <si>
    <t xml:space="preserve">b75ebdcc-cabf-4def-8dd3-221bf956e573</t>
  </si>
  <si>
    <t xml:space="preserve">7c643d31-d289-4626-b842-d00b34f0ef98</t>
  </si>
  <si>
    <t xml:space="preserve">{'logo_name': 'HK0066009694.png', 'logo_base_color': '#000000', 'text_color': '#ffffff'}</t>
  </si>
  <si>
    <t xml:space="preserve">US5260571048</t>
  </si>
  <si>
    <t xml:space="preserve">BBG000BN5HF7</t>
  </si>
  <si>
    <t xml:space="preserve">LEN</t>
  </si>
  <si>
    <t xml:space="preserve">Lennar</t>
  </si>
  <si>
    <t xml:space="preserve">4e5256e2-b167-45a9-99ef-336302dac1b1</t>
  </si>
  <si>
    <t xml:space="preserve">5912f01c-dbdf-4869-811e-f7a95ad1ead2</t>
  </si>
  <si>
    <t xml:space="preserve">19517207-3b76-4998-921c-e8366a75f711</t>
  </si>
  <si>
    <t xml:space="preserve">{'logo_name': 'US5260571048.png', 'logo_base_color': '#206EB6', 'text_color': '#ffffff'}</t>
  </si>
  <si>
    <t xml:space="preserve">0.277300000</t>
  </si>
  <si>
    <t xml:space="preserve">0.700000000</t>
  </si>
  <si>
    <t xml:space="preserve">0.600000000</t>
  </si>
  <si>
    <t xml:space="preserve">Корпоративный Центр Икс 5</t>
  </si>
  <si>
    <t xml:space="preserve">1164.260000000 rub</t>
  </si>
  <si>
    <t xml:space="preserve">0964acd0-e2cb-4810-a177-ef4ad8856ff0</t>
  </si>
  <si>
    <t xml:space="preserve">b788e969-4385-4004-bce9-880b9a7d79ea</t>
  </si>
  <si>
    <t xml:space="preserve">64a6b345-a926-4517-ad52-d68bbc82ceb9</t>
  </si>
  <si>
    <t xml:space="preserve">{'logo_name': 'US98387E205.png', 'logo_base_color': '#006104', 'text_color': '#ffffff'}</t>
  </si>
  <si>
    <t xml:space="preserve">US9314271084</t>
  </si>
  <si>
    <t xml:space="preserve">BBG000BWLMJ4</t>
  </si>
  <si>
    <t xml:space="preserve">WBA</t>
  </si>
  <si>
    <t xml:space="preserve">Walgreens Boots Alliance</t>
  </si>
  <si>
    <t xml:space="preserve">f14b2a66-900f-4afd-a30a-7a23acc3b048</t>
  </si>
  <si>
    <t xml:space="preserve">43a2a4d3-c112-4894-ab79-fe6b4dc84d27</t>
  </si>
  <si>
    <t xml:space="preserve">0b482ddc-c040-4548-ad31-11640bb31b8b</t>
  </si>
  <si>
    <t xml:space="preserve">{'logo_name': 'US9314271084.png', 'logo_base_color': '#000000', 'text_color': '#ffffff'}</t>
  </si>
  <si>
    <t xml:space="preserve">IE00BY7QL619</t>
  </si>
  <si>
    <t xml:space="preserve">BBG000BVWLJ6</t>
  </si>
  <si>
    <t xml:space="preserve">JCI</t>
  </si>
  <si>
    <t xml:space="preserve">Johnson Controls</t>
  </si>
  <si>
    <t xml:space="preserve">ff58e828-dfb1-45b5-ab7e-326eec1b4f4a</t>
  </si>
  <si>
    <t xml:space="preserve">ebc2c388-5322-4f9b-afea-57b53c27191a</t>
  </si>
  <si>
    <t xml:space="preserve">8dda14db-13ed-4a4d-bc3e-19df4d9dca86</t>
  </si>
  <si>
    <t xml:space="preserve">{'logo_name': 'IE00BY7QL619.png', 'logo_base_color': '#000000', 'text_color': '#ffffff'}</t>
  </si>
  <si>
    <t xml:space="preserve">US3927091013</t>
  </si>
  <si>
    <t xml:space="preserve">BBG000QGYG84</t>
  </si>
  <si>
    <t xml:space="preserve">GRBK</t>
  </si>
  <si>
    <t xml:space="preserve">Green Brick Partners</t>
  </si>
  <si>
    <t xml:space="preserve">10713464-dea9-4b6a-9d7e-c2d12c95bf1d</t>
  </si>
  <si>
    <t xml:space="preserve">f875bff3-6383-4f0f-a148-82a88b262561</t>
  </si>
  <si>
    <t xml:space="preserve">3ea4ead6-c9d2-4a36-a573-615bc49f3242</t>
  </si>
  <si>
    <t xml:space="preserve">{'logo_name': 'US3927091013.png', 'logo_base_color': '#000000', 'text_color': '#ffffff'}</t>
  </si>
  <si>
    <t xml:space="preserve">US5529531015</t>
  </si>
  <si>
    <t xml:space="preserve">BBG000C2BXK4</t>
  </si>
  <si>
    <t xml:space="preserve">MGM</t>
  </si>
  <si>
    <t xml:space="preserve">MGM Resorts International</t>
  </si>
  <si>
    <t xml:space="preserve">066354c5-3972-4a74-9cdf-2514058a461b</t>
  </si>
  <si>
    <t xml:space="preserve">46202da2-9546-4688-a347-8c77ffa76020</t>
  </si>
  <si>
    <t xml:space="preserve">7413e13d-bd15-4b7e-a41b-edf9a2bb56be</t>
  </si>
  <si>
    <t xml:space="preserve">{'logo_name': 'US5529531015.png', 'logo_base_color': '#000000', 'text_color': '#ffffff'}</t>
  </si>
  <si>
    <t xml:space="preserve">US7672921050</t>
  </si>
  <si>
    <t xml:space="preserve">BBG000BQ4512</t>
  </si>
  <si>
    <t xml:space="preserve">RIOT</t>
  </si>
  <si>
    <t xml:space="preserve">Riot Platforms</t>
  </si>
  <si>
    <t xml:space="preserve">80245efd-0cdb-48cc-91e1-702b44e98505</t>
  </si>
  <si>
    <t xml:space="preserve">c673e645-fd49-4c85-b494-0dc68d14caf6</t>
  </si>
  <si>
    <t xml:space="preserve">13f84158-9b58-4e1e-821a-4274e65d06a2</t>
  </si>
  <si>
    <t xml:space="preserve">{'logo_name': 'US76729210.png', 'logo_base_color': '#000000', 'text_color': '#ffffff'}</t>
  </si>
  <si>
    <t xml:space="preserve">US0259321042</t>
  </si>
  <si>
    <t xml:space="preserve">BBG000DPKKK0</t>
  </si>
  <si>
    <t xml:space="preserve">AFG</t>
  </si>
  <si>
    <t xml:space="preserve">American Financial Group</t>
  </si>
  <si>
    <t xml:space="preserve">f7e713a7-7115-42e6-82cb-1dcd45664a78</t>
  </si>
  <si>
    <t xml:space="preserve">3ac03731-e7fc-4433-aa68-333ebff78721</t>
  </si>
  <si>
    <t xml:space="preserve">1583c36e-e603-494d-b7bb-8529a12ad52e</t>
  </si>
  <si>
    <t xml:space="preserve">{'logo_name': 'US0259321042.png', 'logo_base_color': '#000000', 'text_color': '#ffffff'}</t>
  </si>
  <si>
    <t xml:space="preserve">US8168501018</t>
  </si>
  <si>
    <t xml:space="preserve">BBG000DBKR53</t>
  </si>
  <si>
    <t xml:space="preserve">SMTC</t>
  </si>
  <si>
    <t xml:space="preserve">Semtech Corp</t>
  </si>
  <si>
    <t xml:space="preserve">8885d421-fe2c-410a-850b-245c149fc84d</t>
  </si>
  <si>
    <t xml:space="preserve">9dd20a21-606b-4111-90a6-d744b9a5ff6f</t>
  </si>
  <si>
    <t xml:space="preserve">987e3a95-28b1-4d66-986b-559349bc6830</t>
  </si>
  <si>
    <t xml:space="preserve">{'logo_name': 'US8168501018.png', 'logo_base_color': '#004F4A', 'text_color': '#ffffff'}</t>
  </si>
  <si>
    <t xml:space="preserve">BBG00475KKY8</t>
  </si>
  <si>
    <t xml:space="preserve">0.214400000</t>
  </si>
  <si>
    <t xml:space="preserve">0.188600000</t>
  </si>
  <si>
    <t xml:space="preserve">НОВАТЭК</t>
  </si>
  <si>
    <t xml:space="preserve">0da66728-6c30-44c4-9264-df8fac2467ee</t>
  </si>
  <si>
    <t xml:space="preserve">e9aa66a5-573d-4b96-9ebc-7c4c3d520e44</t>
  </si>
  <si>
    <t xml:space="preserve">2d850de1-466d-443d-b7fd-e78bf41146fb</t>
  </si>
  <si>
    <t xml:space="preserve">{'logo_name': 'novatec.png', 'logo_base_color': '#dde0e4', 'text_color': '#000000'}</t>
  </si>
  <si>
    <t xml:space="preserve">US3020811044</t>
  </si>
  <si>
    <t xml:space="preserve">BBG000NS3P30</t>
  </si>
  <si>
    <t xml:space="preserve">EXLS</t>
  </si>
  <si>
    <t xml:space="preserve">ExlService Holdings Inc</t>
  </si>
  <si>
    <t xml:space="preserve">bd1f8739-590e-4606-9d1c-c7dee5dcee0a</t>
  </si>
  <si>
    <t xml:space="preserve">2361457f-443b-496c-b096-a956aa989b4f</t>
  </si>
  <si>
    <t xml:space="preserve">ff923423-3ee9-4615-b472-35d8b0edf19e</t>
  </si>
  <si>
    <t xml:space="preserve">{'logo_name': 'US3020811044.png', 'logo_base_color': '#008FD1', 'text_color': '#ffffff'}</t>
  </si>
  <si>
    <t xml:space="preserve">KYG108301006</t>
  </si>
  <si>
    <t xml:space="preserve">BBG00F9YLST6</t>
  </si>
  <si>
    <t xml:space="preserve">BYSI</t>
  </si>
  <si>
    <t xml:space="preserve">BeyondSpring</t>
  </si>
  <si>
    <t xml:space="preserve">a59d40f4-e8aa-4248-ab31-c1c89ae7d661</t>
  </si>
  <si>
    <t xml:space="preserve">195acb01-98f6-4b95-b45f-c826f91fe206</t>
  </si>
  <si>
    <t xml:space="preserve">4085a0b1-2477-48fd-a58e-a4228d6d5dbf</t>
  </si>
  <si>
    <t xml:space="preserve">{'logo_name': 'KYG108301006.png', 'logo_base_color': '#000000', 'text_color': '#ffffff'}</t>
  </si>
  <si>
    <t xml:space="preserve">US8354951027</t>
  </si>
  <si>
    <t xml:space="preserve">BBG000D7HF89</t>
  </si>
  <si>
    <t xml:space="preserve">SON</t>
  </si>
  <si>
    <t xml:space="preserve">Sonoco Products Co</t>
  </si>
  <si>
    <t xml:space="preserve">b8c52b10-60cf-4a1a-a461-c7153e0a0d25</t>
  </si>
  <si>
    <t xml:space="preserve">352ccd67-e13c-4263-9e3f-66061143da69</t>
  </si>
  <si>
    <t xml:space="preserve">2a85f427-2ba9-423f-8a62-5287f02e8f2c</t>
  </si>
  <si>
    <t xml:space="preserve">{'logo_name': 'US8354951027.png', 'logo_base_color': '#000000', 'text_color': '#ffffff'}</t>
  </si>
  <si>
    <t xml:space="preserve">US45845P1084</t>
  </si>
  <si>
    <t xml:space="preserve">BBG001J1QN87</t>
  </si>
  <si>
    <t xml:space="preserve">ICPT</t>
  </si>
  <si>
    <t xml:space="preserve">Intercept Pharmaceuticals Inc</t>
  </si>
  <si>
    <t xml:space="preserve">d9b4e1c7-d49e-4be9-8db0-1a12537e0069</t>
  </si>
  <si>
    <t xml:space="preserve">114dfab8-fdaa-434f-a2f4-acf1f0d7e34a</t>
  </si>
  <si>
    <t xml:space="preserve">c490a0dc-c294-4ab0-82b4-22ab3a7bd283</t>
  </si>
  <si>
    <t xml:space="preserve">{'logo_name': 'US45845P1084.png', 'logo_base_color': '#02666B', 'text_color': '#ffffff'}</t>
  </si>
  <si>
    <t xml:space="preserve">US0305061097</t>
  </si>
  <si>
    <t xml:space="preserve">BBG000BBX657</t>
  </si>
  <si>
    <t xml:space="preserve">AMWD</t>
  </si>
  <si>
    <t xml:space="preserve">American Woodmark Corp</t>
  </si>
  <si>
    <t xml:space="preserve">f2375f1b-a798-4199-ac74-5662240fbc2b</t>
  </si>
  <si>
    <t xml:space="preserve">f227b35c-a840-458b-9d1a-4b6967564325</t>
  </si>
  <si>
    <t xml:space="preserve">41b37622-0800-40ab-8d45-03422ff6db9b</t>
  </si>
  <si>
    <t xml:space="preserve">{'logo_name': 'US0305061097.png', 'logo_base_color': '#E41B46', 'text_color': '#ffffff'}</t>
  </si>
  <si>
    <t xml:space="preserve">CA29250N1050</t>
  </si>
  <si>
    <t xml:space="preserve">BBG000K5M1S8</t>
  </si>
  <si>
    <t xml:space="preserve">ENB</t>
  </si>
  <si>
    <t xml:space="preserve">Enbridge</t>
  </si>
  <si>
    <t xml:space="preserve">eebd6d98-5484-4d37-b2bb-77114608a038</t>
  </si>
  <si>
    <t xml:space="preserve">45e76e3e-923b-4812-b012-7bc7584af0f3</t>
  </si>
  <si>
    <t xml:space="preserve">a4a7cc31-051c-4972-8284-69e5cbffb439</t>
  </si>
  <si>
    <t xml:space="preserve">{'logo_name': 'CA29250N1050.png', 'logo_base_color': '#565656', 'text_color': '#ffffff'}</t>
  </si>
  <si>
    <t xml:space="preserve">US25400W1027</t>
  </si>
  <si>
    <t xml:space="preserve">BBG000HZ3562</t>
  </si>
  <si>
    <t xml:space="preserve">APPS</t>
  </si>
  <si>
    <t xml:space="preserve">Digital Turbine Inc</t>
  </si>
  <si>
    <t xml:space="preserve">597a1ec6-6580-4911-b9ff-799f542119d7</t>
  </si>
  <si>
    <t xml:space="preserve">b4ea45ca-75e8-45a5-b220-c9f69c97a96d</t>
  </si>
  <si>
    <t xml:space="preserve">46f454c7-c8f6-4c42-997c-b255a618fb73</t>
  </si>
  <si>
    <t xml:space="preserve">{'logo_name': 'US25400W1027.png', 'logo_base_color': '#263239', 'text_color': '#ffffff'}</t>
  </si>
  <si>
    <t xml:space="preserve">BBG002YFXL29</t>
  </si>
  <si>
    <t xml:space="preserve">ЮУНК</t>
  </si>
  <si>
    <t xml:space="preserve">69e56041-ddab-4151-9832-e0a1e9f83a42</t>
  </si>
  <si>
    <t xml:space="preserve">dfdd8a63-def4-4002-bafd-5d31947cb248</t>
  </si>
  <si>
    <t xml:space="preserve">27505259-9ad1-43a8-b9ac-09385f3f2a29</t>
  </si>
  <si>
    <t xml:space="preserve">{'logo_name': 'RU0004887991.png', 'logo_base_color': '#00AFEE', 'text_color': '#ffffff'}</t>
  </si>
  <si>
    <t xml:space="preserve">KYG8245V1023</t>
  </si>
  <si>
    <t xml:space="preserve">BBG00VSF90M3</t>
  </si>
  <si>
    <t xml:space="preserve">6969</t>
  </si>
  <si>
    <t xml:space="preserve">Smoore International</t>
  </si>
  <si>
    <t xml:space="preserve">5000dfc6-bcd0-430d-8ba5-e116f4e1088a</t>
  </si>
  <si>
    <t xml:space="preserve">c165ed32-0df0-4a55-8dc5-1e85de45139e</t>
  </si>
  <si>
    <t xml:space="preserve">2362baad-d7b2-4ec7-9071-66711541e5da</t>
  </si>
  <si>
    <t xml:space="preserve">{'logo_name': 'KYG8245V1023.png', 'logo_base_color': '#000000', 'text_color': '#ffffff'}</t>
  </si>
  <si>
    <t xml:space="preserve">US64110W1027</t>
  </si>
  <si>
    <t xml:space="preserve">BBG000BX72V8</t>
  </si>
  <si>
    <t xml:space="preserve">NTES</t>
  </si>
  <si>
    <t xml:space="preserve">NetEase Inc</t>
  </si>
  <si>
    <t xml:space="preserve">93a4fc0d-87b0-41a3-8871-0c0af2605f9a</t>
  </si>
  <si>
    <t xml:space="preserve">63f79c6a-c137-40a5-a6b6-a1e67954da9e</t>
  </si>
  <si>
    <t xml:space="preserve">8b87c253-6a5f-4b5c-a077-27d8ed674311</t>
  </si>
  <si>
    <t xml:space="preserve">{'logo_name': 'US64110W1027.png', 'logo_base_color': '#E60512', 'text_color': '#ffffff'}</t>
  </si>
  <si>
    <t xml:space="preserve">BBG000W325F7</t>
  </si>
  <si>
    <t xml:space="preserve">b83ab195-dcd2-4d44-b9bf-27fa294f19a0</t>
  </si>
  <si>
    <t xml:space="preserve">f5b9035f-5244-4967-9a8e-a3deca4937f7</t>
  </si>
  <si>
    <t xml:space="preserve">be8e98b7-0f54-4d63-87dd-8ea7218b848f</t>
  </si>
  <si>
    <t xml:space="preserve">{'logo_name': 'inarktica.png', 'logo_base_color': '#000831', 'text_color': '#ffffff'}</t>
  </si>
  <si>
    <t xml:space="preserve">US3546131018</t>
  </si>
  <si>
    <t xml:space="preserve">BBG000BD0TF8</t>
  </si>
  <si>
    <t xml:space="preserve">BEN</t>
  </si>
  <si>
    <t xml:space="preserve">Franklin Resources</t>
  </si>
  <si>
    <t xml:space="preserve">ea9c1083-16bd-49a2-9dd3-bd7e9aa8a6fb</t>
  </si>
  <si>
    <t xml:space="preserve">ac2db265-a736-448e-96c8-64f8ee133790</t>
  </si>
  <si>
    <t xml:space="preserve">1c4e1ce0-17f7-488d-9543-c2456381b7c9</t>
  </si>
  <si>
    <t xml:space="preserve">{'logo_name': 'US3546131018.png', 'logo_base_color': '#124587', 'text_color': '#ffffff'}</t>
  </si>
  <si>
    <t xml:space="preserve">US3434981011</t>
  </si>
  <si>
    <t xml:space="preserve">BBG000BB4D72</t>
  </si>
  <si>
    <t xml:space="preserve">FLO</t>
  </si>
  <si>
    <t xml:space="preserve">Flowers Foods, Inc.</t>
  </si>
  <si>
    <t xml:space="preserve">c834a8e6-7ef3-4eaf-b9b8-6d03786930f2</t>
  </si>
  <si>
    <t xml:space="preserve">99809c64-48ff-4e83-b22a-1d8280cb75d7</t>
  </si>
  <si>
    <t xml:space="preserve">e36d631a-ae01-45c3-a60b-26b32e92170f</t>
  </si>
  <si>
    <t xml:space="preserve">{'logo_name': 'US3434981011.png', 'logo_base_color': '#000000', 'text_color': '#ffffff'}</t>
  </si>
  <si>
    <t xml:space="preserve">US5178341070</t>
  </si>
  <si>
    <t xml:space="preserve">BBG000JWD753</t>
  </si>
  <si>
    <t xml:space="preserve">LVS</t>
  </si>
  <si>
    <t xml:space="preserve">Las Vegas Sands Corp</t>
  </si>
  <si>
    <t xml:space="preserve">7cfe7d9c-78dc-4a45-adf5-f8397b30eca0</t>
  </si>
  <si>
    <t xml:space="preserve">30d6e5f7-04db-410c-9bb2-f30d392353ba</t>
  </si>
  <si>
    <t xml:space="preserve">acb3f6b7-432f-4534-b218-3cf79d7468f3</t>
  </si>
  <si>
    <t xml:space="preserve">{'logo_name': 'US5178341070.png', 'logo_base_color': '#B2955A', 'text_color': '#ffffff'}</t>
  </si>
  <si>
    <t xml:space="preserve">US07725L1026</t>
  </si>
  <si>
    <t xml:space="preserve">BBG00B6WF7T5</t>
  </si>
  <si>
    <t xml:space="preserve">BGNE_DEL</t>
  </si>
  <si>
    <t xml:space="preserve">BeiGene АДР</t>
  </si>
  <si>
    <t xml:space="preserve">13.0 usd</t>
  </si>
  <si>
    <t xml:space="preserve">e6bed269-4138-499e-ac0c-11791eca72f1</t>
  </si>
  <si>
    <t xml:space="preserve">504a0f13-6e79-4110-982a-38195b887f36</t>
  </si>
  <si>
    <t xml:space="preserve">76c2fed5-20b6-4538-a715-d4e1a3bcaa0d</t>
  </si>
  <si>
    <t xml:space="preserve">{'logo_name': 'US07725L1026.png', 'logo_base_color': '#ED1B24', 'text_color': '#ffffff'}</t>
  </si>
  <si>
    <t xml:space="preserve">US44930G1076</t>
  </si>
  <si>
    <t xml:space="preserve">BBG000CQV2N4</t>
  </si>
  <si>
    <t xml:space="preserve">ICUI</t>
  </si>
  <si>
    <t xml:space="preserve">ICU Medical Inc</t>
  </si>
  <si>
    <t xml:space="preserve">743d2657-b537-426a-96d6-b0d239d9c16f</t>
  </si>
  <si>
    <t xml:space="preserve">d4e2cb77-27ab-45f8-8636-6bc90622b713</t>
  </si>
  <si>
    <t xml:space="preserve">285b91ee-bc4e-451d-bd8b-356779086095</t>
  </si>
  <si>
    <t xml:space="preserve">{'logo_name': 'US44930G1076.png', 'logo_base_color': '#0173BC', 'text_color': '#ffffff'}</t>
  </si>
  <si>
    <t xml:space="preserve">US91332U1016</t>
  </si>
  <si>
    <t xml:space="preserve">BBG0056JW5G6</t>
  </si>
  <si>
    <t xml:space="preserve">U</t>
  </si>
  <si>
    <t xml:space="preserve">Unity Software</t>
  </si>
  <si>
    <t xml:space="preserve">b19d6749-4557-49ff-9f55-621f626e5bcb</t>
  </si>
  <si>
    <t xml:space="preserve">38a5c91d-5a54-4648-b3dd-83bd97cb6b97</t>
  </si>
  <si>
    <t xml:space="preserve">88790715-e8b7-4261-a521-da7dd60d7a0f</t>
  </si>
  <si>
    <t xml:space="preserve">{'logo_name': 'US91332U1016.png', 'logo_base_color': '#000000', 'text_color': '#ffffff'}</t>
  </si>
  <si>
    <t xml:space="preserve">CNE1000002T6</t>
  </si>
  <si>
    <t xml:space="preserve">BBG000BY1DP5</t>
  </si>
  <si>
    <t xml:space="preserve">1055</t>
  </si>
  <si>
    <t xml:space="preserve">China Southern Airlines</t>
  </si>
  <si>
    <t xml:space="preserve">1e934707-3a46-44cf-b3ab-7e021c7bb264</t>
  </si>
  <si>
    <t xml:space="preserve">f450db21-521f-4f5f-9563-ac899d06410b</t>
  </si>
  <si>
    <t xml:space="preserve">ac4410ea-e9fb-4a0c-82c0-6db2b59a1e2f</t>
  </si>
  <si>
    <t xml:space="preserve">{'logo_name': 'US1694091091.png', 'logo_base_color': '#001F52', 'text_color': '#ffffff'}</t>
  </si>
  <si>
    <t xml:space="preserve">TCS2725L1026</t>
  </si>
  <si>
    <t xml:space="preserve">ONC</t>
  </si>
  <si>
    <t xml:space="preserve">4774ec46-5547-4d83-b2cd-d09fc1110c6d</t>
  </si>
  <si>
    <t xml:space="preserve">US74347M1080</t>
  </si>
  <si>
    <t xml:space="preserve">BBG00FYCQ352</t>
  </si>
  <si>
    <t xml:space="preserve">PUMP</t>
  </si>
  <si>
    <t xml:space="preserve">ProPetro Holding Corp</t>
  </si>
  <si>
    <t xml:space="preserve">a2fd72e5-3e94-42b2-aa91-2163f2a2fcfc</t>
  </si>
  <si>
    <t xml:space="preserve">fcd5df35-7b5c-4a00-abcd-4ae05f5a2099</t>
  </si>
  <si>
    <t xml:space="preserve">c8d837c6-86a5-4d66-88d2-ba907e2efd5d</t>
  </si>
  <si>
    <t xml:space="preserve">{'logo_name': 'US74347M1080.png', 'logo_base_color': '#000000', 'text_color': '#ffffff'}</t>
  </si>
  <si>
    <t xml:space="preserve">CNE100000171</t>
  </si>
  <si>
    <t xml:space="preserve">BBG000LFJVD9</t>
  </si>
  <si>
    <t xml:space="preserve">1066</t>
  </si>
  <si>
    <t xml:space="preserve">Shandong Weigao Group Medical Polymer</t>
  </si>
  <si>
    <t xml:space="preserve">9075043a-9de1-421a-8225-381a485d0ea2</t>
  </si>
  <si>
    <t xml:space="preserve">aa283d86-3d96-4808-89e4-3550cafd2b5d</t>
  </si>
  <si>
    <t xml:space="preserve">19cab360-cacd-46f2-a8d1-d495fdd32ff0</t>
  </si>
  <si>
    <t xml:space="preserve">{'logo_name': 'CNE100000171.png', 'logo_base_color': '#000000', 'text_color': '#ffffff'}</t>
  </si>
  <si>
    <t xml:space="preserve">US3936571013</t>
  </si>
  <si>
    <t xml:space="preserve">BBG000CF5097</t>
  </si>
  <si>
    <t xml:space="preserve">GBX</t>
  </si>
  <si>
    <t xml:space="preserve">Greenbrier Cos Inc</t>
  </si>
  <si>
    <t xml:space="preserve">7a8aa62c-6ae4-4932-b99f-0a841475c820</t>
  </si>
  <si>
    <t xml:space="preserve">c8108ec0-ca7a-48f6-bf2f-dc30474c374d</t>
  </si>
  <si>
    <t xml:space="preserve">9754bf47-11b7-4ec3-9255-9bd9a9ffbb1c</t>
  </si>
  <si>
    <t xml:space="preserve">{'logo_name': 'US3936571013.png', 'logo_base_color': '#009662', 'text_color': '#ffffff'}</t>
  </si>
  <si>
    <t xml:space="preserve">CNE1000002H1</t>
  </si>
  <si>
    <t xml:space="preserve">BBG000NW2S18</t>
  </si>
  <si>
    <t xml:space="preserve">939</t>
  </si>
  <si>
    <t xml:space="preserve">China Construction Bank</t>
  </si>
  <si>
    <t xml:space="preserve">414385e9-26a7-4a52-b7c0-80a684e3df22</t>
  </si>
  <si>
    <t xml:space="preserve">94a1512f-c713-4b82-93f0-e90818e6eaa7</t>
  </si>
  <si>
    <t xml:space="preserve">624b2891-db76-4865-acb0-5503c32fa6dc</t>
  </si>
  <si>
    <t xml:space="preserve">{'logo_name': 'CNE1000002H1.png', 'logo_base_color': '#000000', 'text_color': '#ffffff'}</t>
  </si>
  <si>
    <t xml:space="preserve">US42225T1079</t>
  </si>
  <si>
    <t xml:space="preserve">BBG00LDPZMS6</t>
  </si>
  <si>
    <t xml:space="preserve">HCAT</t>
  </si>
  <si>
    <t xml:space="preserve">Health Catalyst</t>
  </si>
  <si>
    <t xml:space="preserve">85156a0a-babe-4274-9f52-396208956379</t>
  </si>
  <si>
    <t xml:space="preserve">caed47f9-fd62-40ce-a276-1530431eee8d</t>
  </si>
  <si>
    <t xml:space="preserve">4ef37a6f-9d4c-414f-84d9-398e373c480c</t>
  </si>
  <si>
    <t xml:space="preserve">{'logo_name': 'US42225T1079.png', 'logo_base_color': '#97bedc', 'text_color': '#ffffff'}</t>
  </si>
  <si>
    <t xml:space="preserve">US55024U1097</t>
  </si>
  <si>
    <t xml:space="preserve">BBG0073F9RT7</t>
  </si>
  <si>
    <t xml:space="preserve">LITE</t>
  </si>
  <si>
    <t xml:space="preserve">Lumentum Holdings Inc</t>
  </si>
  <si>
    <t xml:space="preserve">b8b5a367-fcbe-44ba-9141-db71f3db5e1c</t>
  </si>
  <si>
    <t xml:space="preserve">d4eba13f-04d4-4913-b752-8d35e98c13a3</t>
  </si>
  <si>
    <t xml:space="preserve">3ce4fbce-8d6a-445e-bdb7-f0ff54c56ce6</t>
  </si>
  <si>
    <t xml:space="preserve">{'logo_name': 'US55024U1097.png', 'logo_base_color': '#404040', 'text_color': '#ffffff'}</t>
  </si>
  <si>
    <t xml:space="preserve">US6558441084</t>
  </si>
  <si>
    <t xml:space="preserve">BBG000BQ5DS5</t>
  </si>
  <si>
    <t xml:space="preserve">NSC</t>
  </si>
  <si>
    <t xml:space="preserve">Norfolk Southern</t>
  </si>
  <si>
    <t xml:space="preserve">d12918c9-0329-4397-92db-c0356593b6a8</t>
  </si>
  <si>
    <t xml:space="preserve">1294ff5f-6848-4c74-8365-68a9350ef4b9</t>
  </si>
  <si>
    <t xml:space="preserve">3a6c6555-c31e-4d7c-a4ed-ba0ba7fe1b7e</t>
  </si>
  <si>
    <t xml:space="preserve">{'logo_name': 'US6558441084.png', 'logo_base_color': '#000000', 'text_color': '#ffffff'}</t>
  </si>
  <si>
    <t xml:space="preserve">US5010441013</t>
  </si>
  <si>
    <t xml:space="preserve">BBG000BMY992</t>
  </si>
  <si>
    <t xml:space="preserve">Kroger</t>
  </si>
  <si>
    <t xml:space="preserve">35d0b7bb-8086-42f1-824c-f40db20f6d4f</t>
  </si>
  <si>
    <t xml:space="preserve">2001fb64-818b-4c33-a9bb-ed655704ba7b</t>
  </si>
  <si>
    <t xml:space="preserve">d85176fc-393a-4c09-aaa7-b24d9f1fef53</t>
  </si>
  <si>
    <t xml:space="preserve">{'logo_name': 'US5010441013.png', 'logo_base_color': '#2C5E99', 'text_color': '#ffffff'}</t>
  </si>
  <si>
    <t xml:space="preserve">US23954D1090</t>
  </si>
  <si>
    <t xml:space="preserve">BBG00V1KSN04</t>
  </si>
  <si>
    <t xml:space="preserve">DAWN</t>
  </si>
  <si>
    <t xml:space="preserve">Day One Biopharmaceuticals</t>
  </si>
  <si>
    <t xml:space="preserve">80e026ff-fba4-40a2-8edb-d2510438d7ac</t>
  </si>
  <si>
    <t xml:space="preserve">99e58bd2-e4e1-47e1-97bc-62a70926b918</t>
  </si>
  <si>
    <t xml:space="preserve">da6ff975-41bd-4057-a9e6-8bf58460f82b</t>
  </si>
  <si>
    <t xml:space="preserve">{'logo_name': 'US23954D1090.png', 'logo_base_color': '#000000', 'text_color': '#ffffff'}</t>
  </si>
  <si>
    <t xml:space="preserve">US88025T1025</t>
  </si>
  <si>
    <t xml:space="preserve">BBG00LBLCD02</t>
  </si>
  <si>
    <t xml:space="preserve">TENB</t>
  </si>
  <si>
    <t xml:space="preserve">Tenable Holdings Inc</t>
  </si>
  <si>
    <t xml:space="preserve">c7afbd54-0ea8-4eae-baa6-6e1474feba4f</t>
  </si>
  <si>
    <t xml:space="preserve">9df1c21b-48be-4255-a0d8-56bdb31c3878</t>
  </si>
  <si>
    <t xml:space="preserve">d130aa62-d1ab-4ef0-ae2f-b3e3aab3c01e</t>
  </si>
  <si>
    <t xml:space="preserve">{'logo_name': 'US88025T1025.png', 'logo_base_color': '#000000', 'text_color': '#ffffff'}</t>
  </si>
  <si>
    <t xml:space="preserve">KYG5496K1242</t>
  </si>
  <si>
    <t xml:space="preserve">BBG000PTX047</t>
  </si>
  <si>
    <t xml:space="preserve">2331</t>
  </si>
  <si>
    <t xml:space="preserve">Li-Ning</t>
  </si>
  <si>
    <t xml:space="preserve">0c8d9e14-d60f-4e5a-8565-d0d278a8e4e4</t>
  </si>
  <si>
    <t xml:space="preserve">8683abdd-0c1b-4a18-8289-9046d394d0cb</t>
  </si>
  <si>
    <t xml:space="preserve">87e2ba35-e566-4b43-a85f-5c7d10aef02d</t>
  </si>
  <si>
    <t xml:space="preserve">{'logo_name': 'KYG5496K1242.png', 'logo_base_color': '#ff1e36', 'text_color': '#ffffff'}</t>
  </si>
  <si>
    <t xml:space="preserve">JE00BJJN4441</t>
  </si>
  <si>
    <t xml:space="preserve">BBG00P1919G5</t>
  </si>
  <si>
    <t xml:space="preserve">CLVT</t>
  </si>
  <si>
    <t xml:space="preserve">Clarivate</t>
  </si>
  <si>
    <t xml:space="preserve">4a5c1154-3651-44b9-bd90-33af502c6ebc</t>
  </si>
  <si>
    <t xml:space="preserve">f558395c-b82c-4ba1-bb7b-14ab2e9ae459</t>
  </si>
  <si>
    <t xml:space="preserve">abcc9346-51ba-44d9-a5de-279b32f99967</t>
  </si>
  <si>
    <t xml:space="preserve">{'logo_name': 'JE00BJJN4441.png', 'logo_base_color': '#000000', 'text_color': '#ffffff'}</t>
  </si>
  <si>
    <t xml:space="preserve">US8636671013</t>
  </si>
  <si>
    <t xml:space="preserve">BBG000DN7P92</t>
  </si>
  <si>
    <t xml:space="preserve">SYK</t>
  </si>
  <si>
    <t xml:space="preserve">Stryker</t>
  </si>
  <si>
    <t xml:space="preserve">39220089-7aa3-485f-b649-67e236c893b7</t>
  </si>
  <si>
    <t xml:space="preserve">707dcffe-3861-4d22-88ae-7589dfaa65de</t>
  </si>
  <si>
    <t xml:space="preserve">0f75f6f8-ec43-408d-82c9-252b0b15deee</t>
  </si>
  <si>
    <t xml:space="preserve">{'logo_name': 'US8636671013.png', 'logo_base_color': '#000000', 'text_color': '#ffffff'}</t>
  </si>
  <si>
    <t xml:space="preserve">US5138471033</t>
  </si>
  <si>
    <t xml:space="preserve">BBG000BN1M88</t>
  </si>
  <si>
    <t xml:space="preserve">LANC</t>
  </si>
  <si>
    <t xml:space="preserve">Lancaster Colony</t>
  </si>
  <si>
    <t xml:space="preserve">13c61c47-c68b-4598-a805-66389b6658c3</t>
  </si>
  <si>
    <t xml:space="preserve">4d985e78-6486-41ee-af73-842031da6077</t>
  </si>
  <si>
    <t xml:space="preserve">8ff3570e-2ef4-443f-a9ed-fc926ab3fd7f</t>
  </si>
  <si>
    <t xml:space="preserve">{'logo_name': 'US5138471033.png', 'logo_base_color': '#000000', 'text_color': '#ffffff'}</t>
  </si>
  <si>
    <t xml:space="preserve">US26603R1068</t>
  </si>
  <si>
    <t xml:space="preserve">BBG003D4V951</t>
  </si>
  <si>
    <t xml:space="preserve">DUOL</t>
  </si>
  <si>
    <t xml:space="preserve">Duolingo</t>
  </si>
  <si>
    <t xml:space="preserve">de24db88-d6da-4df4-b5ff-04767bc008c4</t>
  </si>
  <si>
    <t xml:space="preserve">0f5677aa-23f3-4287-92a4-4632c13df644</t>
  </si>
  <si>
    <t xml:space="preserve">6e5e7a78-f46f-44fc-a431-c1aa26221b3e</t>
  </si>
  <si>
    <t xml:space="preserve">{'logo_name': 'US26603R1068.png', 'logo_base_color': '#000000', 'text_color': '#ffffff'}</t>
  </si>
  <si>
    <t xml:space="preserve">US20451N1019</t>
  </si>
  <si>
    <t xml:space="preserve">BBG000C42WS4</t>
  </si>
  <si>
    <t xml:space="preserve">CMP</t>
  </si>
  <si>
    <t xml:space="preserve">Compass Minerals International</t>
  </si>
  <si>
    <t xml:space="preserve">b1ec231c-70b0-4f5b-a3d8-e5a625ff0b68</t>
  </si>
  <si>
    <t xml:space="preserve">4ee9e0ea-6319-4dcc-bc30-028d07d0ff30</t>
  </si>
  <si>
    <t xml:space="preserve">5ee1cd5c-9132-41e4-9931-3bfa4c2effef</t>
  </si>
  <si>
    <t xml:space="preserve">{'logo_name': 'US20451N1019.png', 'logo_base_color': '#000000', 'text_color': '#ffffff'}</t>
  </si>
  <si>
    <t xml:space="preserve">US48282T1043</t>
  </si>
  <si>
    <t xml:space="preserve">BBG000BKRSZ3</t>
  </si>
  <si>
    <t xml:space="preserve">KAI</t>
  </si>
  <si>
    <t xml:space="preserve">Kadant Inc.</t>
  </si>
  <si>
    <t xml:space="preserve">ab32aba3-35aa-4e74-860a-fe28770bcba6</t>
  </si>
  <si>
    <t xml:space="preserve">dcae8362-6205-4e0c-b293-b5bf187b2346</t>
  </si>
  <si>
    <t xml:space="preserve">158ab2bf-0090-4c62-8971-5025d3940c45</t>
  </si>
  <si>
    <t xml:space="preserve">{'logo_name': 'US48282T1043.png', 'logo_base_color': '#496B9B', 'text_color': '#ffffff'}</t>
  </si>
  <si>
    <t xml:space="preserve">CA1363851017</t>
  </si>
  <si>
    <t xml:space="preserve">BBG000HW5GX3</t>
  </si>
  <si>
    <t xml:space="preserve">CNQ</t>
  </si>
  <si>
    <t xml:space="preserve">Canadian Natural Resources</t>
  </si>
  <si>
    <t xml:space="preserve">32fdfa53-eb65-468a-977b-adb412be15f8</t>
  </si>
  <si>
    <t xml:space="preserve">7f8d18ec-778e-43d4-a071-5e7c84638c21</t>
  </si>
  <si>
    <t xml:space="preserve">bd8e838b-8e14-485b-84d6-0c6e0cfffd18</t>
  </si>
  <si>
    <t xml:space="preserve">{'logo_name': 'CA1363851017.png', 'logo_base_color': '#000000', 'text_color': '#ffffff'}</t>
  </si>
  <si>
    <t xml:space="preserve">US87612E1064</t>
  </si>
  <si>
    <t xml:space="preserve">BBG000H8TVT2</t>
  </si>
  <si>
    <t xml:space="preserve">TGT</t>
  </si>
  <si>
    <t xml:space="preserve">Target</t>
  </si>
  <si>
    <t xml:space="preserve">0.83300000 usd</t>
  </si>
  <si>
    <t xml:space="preserve">96cf2471-8ea7-42a6-9164-9b181c2ccaa7</t>
  </si>
  <si>
    <t xml:space="preserve">de93c313-a3d7-46ab-9c29-ffc27ae8cf21</t>
  </si>
  <si>
    <t xml:space="preserve">83530e3a-7fcc-4dee-b211-5b2d2232d236</t>
  </si>
  <si>
    <t xml:space="preserve">{'logo_name': 'US87612E1064.png', 'logo_base_color': '#d22937', 'text_color': '#ffffff'}</t>
  </si>
  <si>
    <t xml:space="preserve">US37637Q1058</t>
  </si>
  <si>
    <t xml:space="preserve">BBG000C3KB84</t>
  </si>
  <si>
    <t xml:space="preserve">GBCI</t>
  </si>
  <si>
    <t xml:space="preserve">Glacier Ban</t>
  </si>
  <si>
    <t xml:space="preserve">fc996bf6-27ab-4e40-9c01-da2a6149b39b</t>
  </si>
  <si>
    <t xml:space="preserve">73fab037-92ab-46aa-9a8f-a42c1c65445d</t>
  </si>
  <si>
    <t xml:space="preserve">5ce3a5ed-94ce-4c2e-8d1b-e4c2cb8f5c75</t>
  </si>
  <si>
    <t xml:space="preserve">{'logo_name': 'US37637Q1058.png', 'logo_base_color': '#000000', 'text_color': '#ffffff'}</t>
  </si>
  <si>
    <t xml:space="preserve">US69318G1067</t>
  </si>
  <si>
    <t xml:space="preserve">BBG002832GV8</t>
  </si>
  <si>
    <t xml:space="preserve">PBF</t>
  </si>
  <si>
    <t xml:space="preserve">PBF Energy Inc</t>
  </si>
  <si>
    <t xml:space="preserve">8766b484-6582-4a11-99e6-8692784cc5ff</t>
  </si>
  <si>
    <t xml:space="preserve">a12e5d82-6165-4143-8430-456362206d6a</t>
  </si>
  <si>
    <t xml:space="preserve">95c004c0-42cc-4706-b449-7c18b3eac1f7</t>
  </si>
  <si>
    <t xml:space="preserve">{'logo_name': 'US69318G1067.png', 'logo_base_color': '#26509B', 'text_color': '#ffffff'}</t>
  </si>
  <si>
    <t xml:space="preserve">US1703861062</t>
  </si>
  <si>
    <t xml:space="preserve">BBG000LLRNX3</t>
  </si>
  <si>
    <t xml:space="preserve">COFS</t>
  </si>
  <si>
    <t xml:space="preserve">ChoiceOne Financial Services, Inc.</t>
  </si>
  <si>
    <t xml:space="preserve">409815a1-30e9-4dee-9bc8-6ee0d7bc1008</t>
  </si>
  <si>
    <t xml:space="preserve">61a091d2-01fc-4be3-89ae-c2cb109aba60</t>
  </si>
  <si>
    <t xml:space="preserve">9f824cad-fa8b-495a-af09-a2b10c1c07be</t>
  </si>
  <si>
    <t xml:space="preserve">{'logo_name': 'US170386106.png', 'logo_base_color': '#000000', 'text_color': '#ffffff'}</t>
  </si>
  <si>
    <t xml:space="preserve">US9029733048</t>
  </si>
  <si>
    <t xml:space="preserve">BBG000FFDM15</t>
  </si>
  <si>
    <t xml:space="preserve">USB</t>
  </si>
  <si>
    <t xml:space="preserve">US Bancorp</t>
  </si>
  <si>
    <t xml:space="preserve">d18b0e59-5162-4fec-a55e-fe4892b6782c</t>
  </si>
  <si>
    <t xml:space="preserve">561ac6a9-14e9-4f14-8941-cb63526b69ca</t>
  </si>
  <si>
    <t xml:space="preserve">acf1c7cc-14f8-4c5e-a3f3-5227e28bbe8f</t>
  </si>
  <si>
    <t xml:space="preserve">{'logo_name': 'US9029733048.png', 'logo_base_color': '#0C2174', 'text_color': '#ffffff'}</t>
  </si>
  <si>
    <t xml:space="preserve">US3465631097</t>
  </si>
  <si>
    <t xml:space="preserve">BBG000HGNYG8</t>
  </si>
  <si>
    <t xml:space="preserve">FORR</t>
  </si>
  <si>
    <t xml:space="preserve">Forrester Research Inc</t>
  </si>
  <si>
    <t xml:space="preserve">96ff4661-5ab3-4ec8-a743-7e5b12351e44</t>
  </si>
  <si>
    <t xml:space="preserve">cd4754ef-0b77-45a2-9c8c-fa62f8ed274f</t>
  </si>
  <si>
    <t xml:space="preserve">2353acbf-a497-4024-87bb-0813177b98a9</t>
  </si>
  <si>
    <t xml:space="preserve">{'logo_name': 'US3465631097.png', 'logo_base_color': '#0E0E0E', 'text_color': '#ffffff'}</t>
  </si>
  <si>
    <t xml:space="preserve">US5380341090</t>
  </si>
  <si>
    <t xml:space="preserve">BBG000FQ7YR4</t>
  </si>
  <si>
    <t xml:space="preserve">LYV</t>
  </si>
  <si>
    <t xml:space="preserve">Live Nation Entertainment Inc</t>
  </si>
  <si>
    <t xml:space="preserve">dd73d573-7186-471f-92d5-1885feaa90e6</t>
  </si>
  <si>
    <t xml:space="preserve">93ece9fe-afa9-4376-a90c-c906cb750bee</t>
  </si>
  <si>
    <t xml:space="preserve">6b24a5c3-79fc-487c-b42a-6d4d8a4cef96</t>
  </si>
  <si>
    <t xml:space="preserve">{'logo_name': 'US5380341090.png', 'logo_base_color': '#000000', 'text_color': '#ffffff'}</t>
  </si>
  <si>
    <t xml:space="preserve">US92243G1085</t>
  </si>
  <si>
    <t xml:space="preserve">BBG009PHHPL8</t>
  </si>
  <si>
    <t xml:space="preserve">PCVX</t>
  </si>
  <si>
    <t xml:space="preserve">Vaxcyte Inc</t>
  </si>
  <si>
    <t xml:space="preserve">a46c2cfc-865c-4c3a-910e-6dfea1caf56b</t>
  </si>
  <si>
    <t xml:space="preserve">20760979-6e2a-46fd-bf86-062dbea3a269</t>
  </si>
  <si>
    <t xml:space="preserve">6df73485-e66d-406c-8a8e-9ae06cb1db1b</t>
  </si>
  <si>
    <t xml:space="preserve">{'logo_name': 'US92243G1085.png', 'logo_base_color': '#000000', 'text_color': '#ffffff'}</t>
  </si>
  <si>
    <t xml:space="preserve">KYG211501005</t>
  </si>
  <si>
    <t xml:space="preserve">BBG001DMCGS5</t>
  </si>
  <si>
    <t xml:space="preserve">1378</t>
  </si>
  <si>
    <t xml:space="preserve">China Hongqiao Group</t>
  </si>
  <si>
    <t xml:space="preserve">ccadf1c8-d790-4700-89c3-5ac45f2cd380</t>
  </si>
  <si>
    <t xml:space="preserve">5bebcf6b-49e7-4a77-82bb-0297a50ba4d7</t>
  </si>
  <si>
    <t xml:space="preserve">6af06f19-6c99-4c30-9cb3-0074cbf5a7ac</t>
  </si>
  <si>
    <t xml:space="preserve">{'logo_name': 'KYG211501005.png', 'logo_base_color': '#000000', 'text_color': '#ffffff'}</t>
  </si>
  <si>
    <t xml:space="preserve">US29670G1022</t>
  </si>
  <si>
    <t xml:space="preserve">BBG000BRMJN6</t>
  </si>
  <si>
    <t xml:space="preserve">WTRG</t>
  </si>
  <si>
    <t xml:space="preserve">Essential Utilities, Inc.</t>
  </si>
  <si>
    <t xml:space="preserve">dd7aec29-16c0-42e2-85ef-00e317463bf2</t>
  </si>
  <si>
    <t xml:space="preserve">224992eb-e63c-4b17-8115-3da6547c8c1c</t>
  </si>
  <si>
    <t xml:space="preserve">f7a8c232-2ce8-4c46-a518-e60bac09a962</t>
  </si>
  <si>
    <t xml:space="preserve">{'logo_name': 'US29670G1022.png', 'logo_base_color': '#000000', 'text_color': '#ffffff'}</t>
  </si>
  <si>
    <t xml:space="preserve">US5805891091</t>
  </si>
  <si>
    <t xml:space="preserve">BBG000BP02D2</t>
  </si>
  <si>
    <t xml:space="preserve">MGRC</t>
  </si>
  <si>
    <t xml:space="preserve">McGrath RentCorp</t>
  </si>
  <si>
    <t xml:space="preserve">63a9e68c-14e8-46d9-abd5-df3835b581d3</t>
  </si>
  <si>
    <t xml:space="preserve">900f976b-8046-4f28-b43c-61cb00a97264</t>
  </si>
  <si>
    <t xml:space="preserve">3190234d-c02f-4bac-87d1-323d1ec39044</t>
  </si>
  <si>
    <t xml:space="preserve">{'logo_name': 'US5805891091.png', 'logo_base_color': '#100EF7', 'text_color': '#ffffff'}</t>
  </si>
  <si>
    <t xml:space="preserve">US6267551025</t>
  </si>
  <si>
    <t xml:space="preserve">BBG001Z0Q6T5</t>
  </si>
  <si>
    <t xml:space="preserve">MUSA</t>
  </si>
  <si>
    <t xml:space="preserve">Murphy USA Inc</t>
  </si>
  <si>
    <t xml:space="preserve">521671f0-9e10-40ec-92ee-25bd223efc76</t>
  </si>
  <si>
    <t xml:space="preserve">66365836-5258-42ff-bc88-df3439f9e161</t>
  </si>
  <si>
    <t xml:space="preserve">66b378db-9e5b-49ce-a396-33e3a49d842a</t>
  </si>
  <si>
    <t xml:space="preserve">{'logo_name': 'US6267551025.png', 'logo_base_color': '#000000', 'text_color': '#ffffff'}</t>
  </si>
  <si>
    <t xml:space="preserve">US0865161014</t>
  </si>
  <si>
    <t xml:space="preserve">BBG000BCWCG1</t>
  </si>
  <si>
    <t xml:space="preserve">BBY</t>
  </si>
  <si>
    <t xml:space="preserve">Best Buy Co.</t>
  </si>
  <si>
    <t xml:space="preserve">e2b354a5-ec36-4e35-9856-dc9e2a1148ee</t>
  </si>
  <si>
    <t xml:space="preserve">db9c0c00-3065-440a-8996-d19349c99a41</t>
  </si>
  <si>
    <t xml:space="preserve">d09b2dee-c69b-4bcb-bd5b-72486600329a</t>
  </si>
  <si>
    <t xml:space="preserve">{'logo_name': 'US0865161014.png', 'logo_base_color': '#053c63', 'text_color': '#ffffff'}</t>
  </si>
  <si>
    <t xml:space="preserve">PA1436583006</t>
  </si>
  <si>
    <t xml:space="preserve">BBG000BF6LY3</t>
  </si>
  <si>
    <t xml:space="preserve">CCL</t>
  </si>
  <si>
    <t xml:space="preserve">Carnival</t>
  </si>
  <si>
    <t xml:space="preserve">76032a4b-d3a2-4001-9fd0-a5c98ebdaa59</t>
  </si>
  <si>
    <t xml:space="preserve">3deba42b-4abd-4eaf-bc42-077981a26821</t>
  </si>
  <si>
    <t xml:space="preserve">2c217cd6-56dd-4cd5-9cda-c57d24bc56a9</t>
  </si>
  <si>
    <t xml:space="preserve">{'logo_name': 'PA1436583006.png', 'logo_base_color': '#000000', 'text_color': '#ffffff'}</t>
  </si>
  <si>
    <t xml:space="preserve">BBG004Z2RGW8</t>
  </si>
  <si>
    <t xml:space="preserve">eb05ebd4-a216-434b-bddd-69531f120ec9</t>
  </si>
  <si>
    <t xml:space="preserve">85b1f2a9-a939-4c2a-a528-9b45237060f1</t>
  </si>
  <si>
    <t xml:space="preserve">88d6ef5c-f342-4ac9-acbb-bf7167ba01fe</t>
  </si>
  <si>
    <t xml:space="preserve">{'logo_name': 'RU000A0JU1B0.png', 'logo_base_color': '#667175', 'text_color': '#ffffff'}</t>
  </si>
  <si>
    <t xml:space="preserve">US5184151042</t>
  </si>
  <si>
    <t xml:space="preserve">BBG000C2D1C1</t>
  </si>
  <si>
    <t xml:space="preserve">LSCC</t>
  </si>
  <si>
    <t xml:space="preserve">Lattice Semiconductor Corp</t>
  </si>
  <si>
    <t xml:space="preserve">4bf30a47-cdc1-42f3-972f-d42e2444dc2c</t>
  </si>
  <si>
    <t xml:space="preserve">dafa787d-bf63-49d1-911f-f60092ad45e6</t>
  </si>
  <si>
    <t xml:space="preserve">04340d58-50df-490b-b6af-4bf807d5b465</t>
  </si>
  <si>
    <t xml:space="preserve">{'logo_name': 'US5184151042.png', 'logo_base_color': '#000000', 'text_color': '#ffffff'}</t>
  </si>
  <si>
    <t xml:space="preserve">US03076K1088</t>
  </si>
  <si>
    <t xml:space="preserve">BBG000CDY3H5</t>
  </si>
  <si>
    <t xml:space="preserve">ABCB</t>
  </si>
  <si>
    <t xml:space="preserve">Ameris Bancorp</t>
  </si>
  <si>
    <t xml:space="preserve">7b524f34-9b84-4e2d-b75b-c60627e0a6bd</t>
  </si>
  <si>
    <t xml:space="preserve">ee3c911d-6a41-4cfb-94c7-5d0f278a6537</t>
  </si>
  <si>
    <t xml:space="preserve">da7b727a-3460-44b5-b9e1-15c35c02a9c9</t>
  </si>
  <si>
    <t xml:space="preserve">{'logo_name': 'US03076K1088.png', 'logo_base_color': '#000000', 'text_color': '#ffffff'}</t>
  </si>
  <si>
    <t xml:space="preserve">US20030N1019</t>
  </si>
  <si>
    <t xml:space="preserve">BBG000BFT2L4</t>
  </si>
  <si>
    <t xml:space="preserve">CMCSA</t>
  </si>
  <si>
    <t xml:space="preserve">Comcast</t>
  </si>
  <si>
    <t xml:space="preserve">83eb7377-8a65-4e3a-ac80-8af83c73fb47</t>
  </si>
  <si>
    <t xml:space="preserve">a0ba5de2-8385-4b67-a1d8-7fcc0c7de705</t>
  </si>
  <si>
    <t xml:space="preserve">b9558b71-884b-40fc-8b61-95291d7ff76c</t>
  </si>
  <si>
    <t xml:space="preserve">{'logo_name': 'US20030N1019.png', 'logo_base_color': '#000000', 'text_color': '#ffffff'}</t>
  </si>
  <si>
    <t xml:space="preserve">CA0679011084</t>
  </si>
  <si>
    <t xml:space="preserve">BBG000BB07P9</t>
  </si>
  <si>
    <t xml:space="preserve">GOLD</t>
  </si>
  <si>
    <t xml:space="preserve">Barrick Gold</t>
  </si>
  <si>
    <t xml:space="preserve">8f58e1a1-6721-4939-8acd-09f02f1c600a</t>
  </si>
  <si>
    <t xml:space="preserve">dba45507-51be-46bc-92af-312066ce74cc</t>
  </si>
  <si>
    <t xml:space="preserve">ae60bc11-89e0-478f-8931-0db6ab6598b1</t>
  </si>
  <si>
    <t xml:space="preserve">{'logo_name': 'CA0679011084.png', 'logo_base_color': '#000000', 'text_color': '#ffffff'}</t>
  </si>
  <si>
    <t xml:space="preserve">CA13321L1085</t>
  </si>
  <si>
    <t xml:space="preserve">BBG000DSZTN6</t>
  </si>
  <si>
    <t xml:space="preserve">CCJ</t>
  </si>
  <si>
    <t xml:space="preserve">Cameco Corporation</t>
  </si>
  <si>
    <t xml:space="preserve">a4095c7d-dc51-4313-be5c-b073fd64b486</t>
  </si>
  <si>
    <t xml:space="preserve">6be6ceeb-f426-4be6-9b82-a60d9705da72</t>
  </si>
  <si>
    <t xml:space="preserve">c2057a7d-2e3a-4352-b431-ed34aa151155</t>
  </si>
  <si>
    <t xml:space="preserve">{'logo_name': 'CA13321L1085.png', 'logo_base_color': '#000000', 'text_color': '#ffffff'}</t>
  </si>
  <si>
    <t xml:space="preserve">US8725401090</t>
  </si>
  <si>
    <t xml:space="preserve">BBG000BV8DN6</t>
  </si>
  <si>
    <t xml:space="preserve">TJX</t>
  </si>
  <si>
    <t xml:space="preserve">028860f0-768b-4faf-b746-25d5ef76314f</t>
  </si>
  <si>
    <t xml:space="preserve">fff0477f-78ec-429d-9a5d-2d19bcec4d61</t>
  </si>
  <si>
    <t xml:space="preserve">4a8af87b-39a4-42bd-a313-cba2ee31b75b</t>
  </si>
  <si>
    <t xml:space="preserve">{'logo_name': 'US8725401090.png', 'logo_base_color': '#C42732', 'text_color': '#ffffff'}</t>
  </si>
  <si>
    <t xml:space="preserve">US14575E1055</t>
  </si>
  <si>
    <t xml:space="preserve">BBG000HGTH33</t>
  </si>
  <si>
    <t xml:space="preserve">CARS</t>
  </si>
  <si>
    <t xml:space="preserve">Cars.com Inc</t>
  </si>
  <si>
    <t xml:space="preserve">15d7a49f-3d29-452b-9347-b4d03a42590e</t>
  </si>
  <si>
    <t xml:space="preserve">f5afff74-f450-4497-b46e-d564d56d78c4</t>
  </si>
  <si>
    <t xml:space="preserve">7298cd6f-91c8-43e1-8c67-7b6dd871f31f</t>
  </si>
  <si>
    <t xml:space="preserve">{'logo_name': 'US14575E1055.png', 'logo_base_color': '#000000', 'text_color': '#ffffff'}</t>
  </si>
  <si>
    <t xml:space="preserve">US03152W1099</t>
  </si>
  <si>
    <t xml:space="preserve">BBG000PLF6N0</t>
  </si>
  <si>
    <t xml:space="preserve">FOLD</t>
  </si>
  <si>
    <t xml:space="preserve">Amicus Therapeutics</t>
  </si>
  <si>
    <t xml:space="preserve">c075a0d6-7531-42ba-b628-bb8a3ba6f5be</t>
  </si>
  <si>
    <t xml:space="preserve">86152916-07be-416e-ae12-4f84abd23af5</t>
  </si>
  <si>
    <t xml:space="preserve">2ef9db97-ca7e-4724-9e73-ee802842b72f</t>
  </si>
  <si>
    <t xml:space="preserve">{'logo_name': 'US03152W1099.png', 'logo_base_color': '#000000', 'text_color': '#ffffff'}</t>
  </si>
  <si>
    <t xml:space="preserve">US00790R1041</t>
  </si>
  <si>
    <t xml:space="preserve">BBG000G7CDN9</t>
  </si>
  <si>
    <t xml:space="preserve">WMS</t>
  </si>
  <si>
    <t xml:space="preserve">Advanced Drainage Systems</t>
  </si>
  <si>
    <t xml:space="preserve">eed26d83-15a2-40a2-8d30-3d38672573e1</t>
  </si>
  <si>
    <t xml:space="preserve">acf7aa6a-db26-4bdf-85d9-b322c10725fd</t>
  </si>
  <si>
    <t xml:space="preserve">8b2f15b1-2417-4177-8855-af1a91df40aa</t>
  </si>
  <si>
    <t xml:space="preserve">{'logo_name': 'US00790R1041.png', 'logo_base_color': '#000000', 'text_color': '#ffffff'}</t>
  </si>
  <si>
    <t xml:space="preserve">CNE100000Q35</t>
  </si>
  <si>
    <t xml:space="preserve">BBG000V4V0W6</t>
  </si>
  <si>
    <t xml:space="preserve">2238</t>
  </si>
  <si>
    <t xml:space="preserve">Guangzhou Automobile Group</t>
  </si>
  <si>
    <t xml:space="preserve">7dda2af8-fa75-4930-9902-60d9f0c30571</t>
  </si>
  <si>
    <t xml:space="preserve">c6498630-4ad1-4c1f-8f24-c9b107809fd7</t>
  </si>
  <si>
    <t xml:space="preserve">01b4dadd-9802-4ad1-91e1-978a1c430c14</t>
  </si>
  <si>
    <t xml:space="preserve">{'logo_name': 'CNE100000Q35.png', 'logo_base_color': '#000000', 'text_color': '#ffffff'}</t>
  </si>
  <si>
    <t xml:space="preserve">US5543821012</t>
  </si>
  <si>
    <t xml:space="preserve">BBG000BL9C59</t>
  </si>
  <si>
    <t xml:space="preserve">MAC</t>
  </si>
  <si>
    <t xml:space="preserve">Macerich REIT</t>
  </si>
  <si>
    <t xml:space="preserve">e749f14f-06b6-4f78-b145-6c0998861d46</t>
  </si>
  <si>
    <t xml:space="preserve">f4067e57-5748-4348-ba7c-ffaf43c0cdf3</t>
  </si>
  <si>
    <t xml:space="preserve">6e35a06d-ac78-4209-a43d-571f07842218</t>
  </si>
  <si>
    <t xml:space="preserve">{'logo_name': 'US5543821012.png', 'logo_base_color': '#696969', 'text_color': '#ffffff'}</t>
  </si>
  <si>
    <t xml:space="preserve">US5002551043</t>
  </si>
  <si>
    <t xml:space="preserve">BBG000CS7CT9</t>
  </si>
  <si>
    <t xml:space="preserve">KSS</t>
  </si>
  <si>
    <t xml:space="preserve">Kohl's Corp</t>
  </si>
  <si>
    <t xml:space="preserve">7c1602b2-1342-48f4-a893-a9ed540b0c7b</t>
  </si>
  <si>
    <t xml:space="preserve">b05c9b96-633d-4ea9-ad40-6ef5b2188036</t>
  </si>
  <si>
    <t xml:space="preserve">c71082b4-9e43-41e4-864d-2642ac5322ac</t>
  </si>
  <si>
    <t xml:space="preserve">{'logo_name': 'US5002551043.png', 'logo_base_color': '#6A000A', 'text_color': '#ffffff'}</t>
  </si>
  <si>
    <t xml:space="preserve">US12047B1052</t>
  </si>
  <si>
    <t xml:space="preserve">BBG00Z6RF483</t>
  </si>
  <si>
    <t xml:space="preserve">BMBL</t>
  </si>
  <si>
    <t xml:space="preserve">Bumble Inc.</t>
  </si>
  <si>
    <t xml:space="preserve">1f9e652d-f8ef-4ed4-b139-153a48df468a</t>
  </si>
  <si>
    <t xml:space="preserve">39a4bc1e-9d39-48e2-9ade-dfb88fd76e4b</t>
  </si>
  <si>
    <t xml:space="preserve">86178029-1738-4778-917c-28917479db56</t>
  </si>
  <si>
    <t xml:space="preserve">{'logo_name': 'US12047B1052.png', 'logo_base_color': '#000000', 'text_color': '#ffffff'}</t>
  </si>
  <si>
    <t xml:space="preserve">US1273871087</t>
  </si>
  <si>
    <t xml:space="preserve">BBG000C13CD9</t>
  </si>
  <si>
    <t xml:space="preserve">CDNS</t>
  </si>
  <si>
    <t xml:space="preserve">Cadence Design Systems</t>
  </si>
  <si>
    <t xml:space="preserve">3f5aa3f5-9aa5-448f-8f40-fce8fee7c025</t>
  </si>
  <si>
    <t xml:space="preserve">b058e213-b305-466b-ad3a-a4801d6d7c56</t>
  </si>
  <si>
    <t xml:space="preserve">40bd573a-a6d5-454c-8c50-1e119f39373e</t>
  </si>
  <si>
    <t xml:space="preserve">{'logo_name': 'US1273871087.png', 'logo_base_color': '#000000', 'text_color': '#ffffff'}</t>
  </si>
  <si>
    <t xml:space="preserve">US67059N1081</t>
  </si>
  <si>
    <t xml:space="preserve">BBG001NDW1Z7</t>
  </si>
  <si>
    <t xml:space="preserve">NTNX</t>
  </si>
  <si>
    <t xml:space="preserve">Nutanix Inc</t>
  </si>
  <si>
    <t xml:space="preserve">42d12f59-7a2d-4478-8dec-7064cb50fc64</t>
  </si>
  <si>
    <t xml:space="preserve">67216626-0b4f-4f4e-a62f-4122371f6315</t>
  </si>
  <si>
    <t xml:space="preserve">5d410ebd-81b4-486b-9649-028a1da42e76</t>
  </si>
  <si>
    <t xml:space="preserve">{'logo_name': 'US67059N1081.png', 'logo_base_color': '#000000', 'text_color': '#ffffff'}</t>
  </si>
  <si>
    <t xml:space="preserve">US5128073062</t>
  </si>
  <si>
    <t xml:space="preserve">TCS128073062</t>
  </si>
  <si>
    <t xml:space="preserve">LRCX</t>
  </si>
  <si>
    <t xml:space="preserve">Lam Research</t>
  </si>
  <si>
    <t xml:space="preserve">64c0b131-5bba-45eb-a1b3-9729a180e4f9</t>
  </si>
  <si>
    <t xml:space="preserve">2d73bc09-0824-429b-bbed-2e0418f3cea0</t>
  </si>
  <si>
    <t xml:space="preserve">78799d4b-98ed-4313-8a28-93901fb62c8a</t>
  </si>
  <si>
    <t xml:space="preserve">{'logo_name': 'US5128071082.png', 'logo_base_color': '#000000', 'text_color': '#ffffff'}</t>
  </si>
  <si>
    <t xml:space="preserve">US74874Q1004</t>
  </si>
  <si>
    <t xml:space="preserve">BBG000S9XXB8</t>
  </si>
  <si>
    <t xml:space="preserve">QNST</t>
  </si>
  <si>
    <t xml:space="preserve">QuinStreet Inc</t>
  </si>
  <si>
    <t xml:space="preserve">a187129e-2a94-481b-88ae-d5f8b0f524ff</t>
  </si>
  <si>
    <t xml:space="preserve">90741432-b291-48aa-bf58-303a087e9e64</t>
  </si>
  <si>
    <t xml:space="preserve">230bf149-dd12-4060-83d3-32962620dc67</t>
  </si>
  <si>
    <t xml:space="preserve">{'logo_name': 'US74874Q1004.png', 'logo_base_color': '#000000', 'text_color': '#ffffff'}</t>
  </si>
  <si>
    <t xml:space="preserve">BBG000RK52V1</t>
  </si>
  <si>
    <t xml:space="preserve">0.302300000</t>
  </si>
  <si>
    <t xml:space="preserve">Вторая генерирующая компания оптового рынка электроэнергии</t>
  </si>
  <si>
    <t xml:space="preserve">0.362700000 rub</t>
  </si>
  <si>
    <t xml:space="preserve">3d8f2777-4a11-4713-af60-8038d11e66fa</t>
  </si>
  <si>
    <t xml:space="preserve">4c35c6aa-3141-4357-be8b-9605404da1d9</t>
  </si>
  <si>
    <t xml:space="preserve">b2d2f248-421e-4ecb-b034-6848477699bc</t>
  </si>
  <si>
    <t xml:space="preserve">{'logo_name': 'RU000A0JNG55.png', 'logo_base_color': '#137ec2', 'text_color': '#ffffff'}</t>
  </si>
  <si>
    <t xml:space="preserve">US4606901001</t>
  </si>
  <si>
    <t xml:space="preserve">BBG000C90DH9</t>
  </si>
  <si>
    <t xml:space="preserve">IPG</t>
  </si>
  <si>
    <t xml:space="preserve">c6455070-4b61-4c35-bdcd-6502f71ad836</t>
  </si>
  <si>
    <t xml:space="preserve">0b1d7f6e-ccd0-4943-986f-5caa20dc6fce</t>
  </si>
  <si>
    <t xml:space="preserve">94ac3780-2d0c-4ff7-a022-fda912826e28</t>
  </si>
  <si>
    <t xml:space="preserve">{'logo_name': 'US4606901001.png', 'logo_base_color': '#043F69', 'text_color': '#ffffff'}</t>
  </si>
  <si>
    <t xml:space="preserve">US88554D2053</t>
  </si>
  <si>
    <t xml:space="preserve">BBG000D42FJ0</t>
  </si>
  <si>
    <t xml:space="preserve">DDD</t>
  </si>
  <si>
    <t xml:space="preserve">3D Systems Corp</t>
  </si>
  <si>
    <t xml:space="preserve">88d1fe1c-0409-4d26-a5dc-bc4b292d6c55</t>
  </si>
  <si>
    <t xml:space="preserve">4ee9740d-8a01-4fe2-b19d-479f349f7b4b</t>
  </si>
  <si>
    <t xml:space="preserve">be251402-de41-4299-9fa3-2115bbc6d553</t>
  </si>
  <si>
    <t xml:space="preserve">{'logo_name': 'US88554D2053.png', 'logo_base_color': '#000000', 'text_color': '#ffffff'}</t>
  </si>
  <si>
    <t xml:space="preserve">US38526M1062</t>
  </si>
  <si>
    <t xml:space="preserve">BBG000FV28W9</t>
  </si>
  <si>
    <t xml:space="preserve">LOPE</t>
  </si>
  <si>
    <t xml:space="preserve">Grand Canyon Education Inc</t>
  </si>
  <si>
    <t xml:space="preserve">95f3dbeb-ca70-4a39-844b-35d4d3afdce6</t>
  </si>
  <si>
    <t xml:space="preserve">1d7bb7d5-f0b3-4581-b8a2-a567532d967a</t>
  </si>
  <si>
    <t xml:space="preserve">3c793906-31d8-43d6-8e30-6de8efbf4b8a</t>
  </si>
  <si>
    <t xml:space="preserve">{'logo_name': 'US38526M1062.png', 'logo_base_color': '#5F259E', 'text_color': '#ffffff'}</t>
  </si>
  <si>
    <t xml:space="preserve">US0152711091</t>
  </si>
  <si>
    <t xml:space="preserve">BBG000BC33T9</t>
  </si>
  <si>
    <t xml:space="preserve">ARE</t>
  </si>
  <si>
    <t xml:space="preserve">Alexandria Real Estate Equities REIT</t>
  </si>
  <si>
    <t xml:space="preserve">f7c1e4e2-f1fb-4de1-b2dc-4fc0be727f56</t>
  </si>
  <si>
    <t xml:space="preserve">d2199be9-64ca-4605-b56c-80123556f449</t>
  </si>
  <si>
    <t xml:space="preserve">86d393f9-65a5-456b-9a5b-156c5fb852b4</t>
  </si>
  <si>
    <t xml:space="preserve">{'logo_name': 'US0152711091.png', 'logo_base_color': '#012A5C', 'text_color': '#ffffff'}</t>
  </si>
  <si>
    <t xml:space="preserve">US15872M1045</t>
  </si>
  <si>
    <t xml:space="preserve">BBG00JH9TZ56</t>
  </si>
  <si>
    <t xml:space="preserve">CHX</t>
  </si>
  <si>
    <t xml:space="preserve">ChampionX Corporation</t>
  </si>
  <si>
    <t xml:space="preserve">e37904e8-29fa-431c-9b16-b646cb7c3596</t>
  </si>
  <si>
    <t xml:space="preserve">2d181790-a214-42a9-90da-81517967b9e4</t>
  </si>
  <si>
    <t xml:space="preserve">9fb354f8-fb21-4b42-8ba9-9920eeb3b8ac</t>
  </si>
  <si>
    <t xml:space="preserve">{'logo_name': 'US15872M1045.png', 'logo_base_color': '#000000', 'text_color': '#ffffff'}</t>
  </si>
  <si>
    <t xml:space="preserve">US9100471096</t>
  </si>
  <si>
    <t xml:space="preserve">BBG000M65M61</t>
  </si>
  <si>
    <t xml:space="preserve">UAL</t>
  </si>
  <si>
    <t xml:space="preserve">United Airlines Holdings</t>
  </si>
  <si>
    <t xml:space="preserve">d5c92992-49ab-49ec-bbf7-ec94c8324191</t>
  </si>
  <si>
    <t xml:space="preserve">5c80b20d-b1be-4470-9464-be34b21d10f1</t>
  </si>
  <si>
    <t xml:space="preserve">6a802865-717d-4389-823f-1bb5baaac2bf</t>
  </si>
  <si>
    <t xml:space="preserve">{'logo_name': 'US9100471096.png', 'logo_base_color': '#1b4e8f', 'text_color': '#ffffff'}</t>
  </si>
  <si>
    <t xml:space="preserve">US9120081099</t>
  </si>
  <si>
    <t xml:space="preserve">BBG00C6H6D40</t>
  </si>
  <si>
    <t xml:space="preserve">USFD</t>
  </si>
  <si>
    <t xml:space="preserve">US Foods Holding Corp</t>
  </si>
  <si>
    <t xml:space="preserve">85b0944a-6e58-4c65-9818-f592d72de130</t>
  </si>
  <si>
    <t xml:space="preserve">91393ab5-0340-4753-a12f-b40acdae2092</t>
  </si>
  <si>
    <t xml:space="preserve">d2c90191-61e5-4c79-9a9e-6150e5d0c985</t>
  </si>
  <si>
    <t xml:space="preserve">{'logo_name': 'US9120081099.png', 'logo_base_color': '#000000', 'text_color': '#ffffff'}</t>
  </si>
  <si>
    <t xml:space="preserve">US72352L1061</t>
  </si>
  <si>
    <t xml:space="preserve">BBG002583CV8</t>
  </si>
  <si>
    <t xml:space="preserve">PINS</t>
  </si>
  <si>
    <t xml:space="preserve">Pinterest Inc</t>
  </si>
  <si>
    <t xml:space="preserve">1bd0e273-f620-41cb-803f-86bd88796c8c</t>
  </si>
  <si>
    <t xml:space="preserve">625c5010-0306-48ec-aa8d-f1b0ec0ea94a</t>
  </si>
  <si>
    <t xml:space="preserve">802da95e-aba9-467b-a7c0-b13274b3a442</t>
  </si>
  <si>
    <t xml:space="preserve">{'logo_name': 'pinterest.png', 'logo_base_color': '#d71016', 'text_color': '#ffffff'}</t>
  </si>
  <si>
    <t xml:space="preserve">US2358252052</t>
  </si>
  <si>
    <t xml:space="preserve">BBG000TCD088</t>
  </si>
  <si>
    <t xml:space="preserve">DAN</t>
  </si>
  <si>
    <t xml:space="preserve">Dana Inc</t>
  </si>
  <si>
    <t xml:space="preserve">3cc24f5f-1916-4502-889f-1a5f27ac580d</t>
  </si>
  <si>
    <t xml:space="preserve">67f72312-9b36-4110-8b1a-3eae09f80cfc</t>
  </si>
  <si>
    <t xml:space="preserve">eb164461-78f1-4c7a-94d2-7973f97fa429</t>
  </si>
  <si>
    <t xml:space="preserve">{'logo_name': 'US2358252052.png', 'logo_base_color': '#000000', 'text_color': '#ffffff'}</t>
  </si>
  <si>
    <t xml:space="preserve">US5535301064</t>
  </si>
  <si>
    <t xml:space="preserve">BBG000BCLYL9</t>
  </si>
  <si>
    <t xml:space="preserve">MSM</t>
  </si>
  <si>
    <t xml:space="preserve">MSC Industrial Direct Co Inc</t>
  </si>
  <si>
    <t xml:space="preserve">541cafeb-1f5e-4a97-82de-6d0b81c8b48b</t>
  </si>
  <si>
    <t xml:space="preserve">77c8b15d-b1ab-45fe-b22b-49706d507ffe</t>
  </si>
  <si>
    <t xml:space="preserve">91e35df3-d579-4407-82bd-b3f1b4f50c82</t>
  </si>
  <si>
    <t xml:space="preserve">{'logo_name': 'US5535301064.png', 'logo_base_color': '#FF3334', 'text_color': '#ffffff'}</t>
  </si>
  <si>
    <t xml:space="preserve">IE000S9YS762</t>
  </si>
  <si>
    <t xml:space="preserve">BBG01FND0CC1</t>
  </si>
  <si>
    <t xml:space="preserve">LIN</t>
  </si>
  <si>
    <t xml:space="preserve">Linde</t>
  </si>
  <si>
    <t xml:space="preserve">0.1000000 eur</t>
  </si>
  <si>
    <t xml:space="preserve">b434b0c4-4be4-47d0-8605-4173d623e9fd</t>
  </si>
  <si>
    <t xml:space="preserve">d8957bc8-e9a5-4006-96ba-9eeb400b5a56</t>
  </si>
  <si>
    <t xml:space="preserve">4297a0bc-3233-4020-a094-6669f5ef2c31</t>
  </si>
  <si>
    <t xml:space="preserve">{'logo_name': 'IE00BZ12WP82.png', 'logo_base_color': '#003767', 'text_color': '#ffffff'}</t>
  </si>
  <si>
    <t xml:space="preserve">US47215P1066</t>
  </si>
  <si>
    <t xml:space="preserve">BBG005YHY0Q7</t>
  </si>
  <si>
    <t xml:space="preserve">JD</t>
  </si>
  <si>
    <t xml:space="preserve">JD.com</t>
  </si>
  <si>
    <t xml:space="preserve">ec52b618-23ee-4d6d-995a-0b1dc1b608c4</t>
  </si>
  <si>
    <t xml:space="preserve">35f8ae50-fdfc-4013-b026-1de7944cd43f</t>
  </si>
  <si>
    <t xml:space="preserve">d05ce4c6-721b-4a2c-96b6-c7fbb15e572a</t>
  </si>
  <si>
    <t xml:space="preserve">{'logo_name': 'US47215P1066.png', 'logo_base_color': '#c81321', 'text_color': '#ffffff'}</t>
  </si>
  <si>
    <t xml:space="preserve">US14448C1045</t>
  </si>
  <si>
    <t xml:space="preserve">BBG00RP5HYS8</t>
  </si>
  <si>
    <t xml:space="preserve">CARR</t>
  </si>
  <si>
    <t xml:space="preserve">Carrier Global</t>
  </si>
  <si>
    <t xml:space="preserve">e1276b89-9970-441d-9c62-16f59bd20c95</t>
  </si>
  <si>
    <t xml:space="preserve">267e40be-552b-4541-97a1-8aa6548d8f48</t>
  </si>
  <si>
    <t xml:space="preserve">da9817d0-baee-41f6-8088-5a39a44eef51</t>
  </si>
  <si>
    <t xml:space="preserve">{'logo_name': 'US14448C1045.png', 'logo_base_color': '#000000', 'text_color': '#ffffff'}</t>
  </si>
  <si>
    <t xml:space="preserve">US4180561072</t>
  </si>
  <si>
    <t xml:space="preserve">BBG000BKVJK4</t>
  </si>
  <si>
    <t xml:space="preserve">HAS</t>
  </si>
  <si>
    <t xml:space="preserve">Hasbro</t>
  </si>
  <si>
    <t xml:space="preserve">f24ce416-78d8-4d17-81b0-b45f7959bb53</t>
  </si>
  <si>
    <t xml:space="preserve">6c0da424-4916-4857-84fc-1d2cbdb2022f</t>
  </si>
  <si>
    <t xml:space="preserve">29a5bb18-4bda-4f1d-84e0-9e1c24eb252b</t>
  </si>
  <si>
    <t xml:space="preserve">{'logo_name': 'US4180561072.png', 'logo_base_color': '#007AC3', 'text_color': '#ffffff'}</t>
  </si>
  <si>
    <t xml:space="preserve">US07373V1052</t>
  </si>
  <si>
    <t xml:space="preserve">BBG00KXC8646</t>
  </si>
  <si>
    <t xml:space="preserve">BEAM</t>
  </si>
  <si>
    <t xml:space="preserve">Beam Therapeutics</t>
  </si>
  <si>
    <t xml:space="preserve">28148ef4-9bea-470e-a231-b6bd79eda7cf</t>
  </si>
  <si>
    <t xml:space="preserve">878741a0-36bc-42f1-836d-8e8b4d1d08fb</t>
  </si>
  <si>
    <t xml:space="preserve">6717d8b1-998e-42be-bcd3-3d7e8061a04c</t>
  </si>
  <si>
    <t xml:space="preserve">{'logo_name': 'US07373V1052.png', 'logo_base_color': '#a6c94f', 'text_color': '#ffffff'}</t>
  </si>
  <si>
    <t xml:space="preserve">US2971781057</t>
  </si>
  <si>
    <t xml:space="preserve">BBG000CGJMB9</t>
  </si>
  <si>
    <t xml:space="preserve">ESS</t>
  </si>
  <si>
    <t xml:space="preserve">Essex Property REIT</t>
  </si>
  <si>
    <t xml:space="preserve">c62f08b9-8f42-44f0-9013-6574dc01a19d</t>
  </si>
  <si>
    <t xml:space="preserve">b74ebf8e-9b21-4249-9076-2dcf026dde77</t>
  </si>
  <si>
    <t xml:space="preserve">c5605c4c-8cef-4309-9298-ffb527534edf</t>
  </si>
  <si>
    <t xml:space="preserve">{'logo_name': 'US2971781057.png', 'logo_base_color': '#2b2a29', 'text_color': '#ffffff'}</t>
  </si>
  <si>
    <t xml:space="preserve">US26142V1052</t>
  </si>
  <si>
    <t xml:space="preserve">BBG0134WCM78</t>
  </si>
  <si>
    <t xml:space="preserve">DKNG</t>
  </si>
  <si>
    <t xml:space="preserve">DraftKings</t>
  </si>
  <si>
    <t xml:space="preserve">6d7d11bb-8707-4e87-a630-e863ad698696</t>
  </si>
  <si>
    <t xml:space="preserve">20d4340a-195a-479a-a1da-6e74b7086614</t>
  </si>
  <si>
    <t xml:space="preserve">3b8eda36-5396-4e4a-b0c5-e1bf22fbe15b</t>
  </si>
  <si>
    <t xml:space="preserve">{'logo_name': 'US26142R1041.png', 'logo_base_color': '#000000', 'text_color': '#ffffff'}</t>
  </si>
  <si>
    <t xml:space="preserve">US30034W1062</t>
  </si>
  <si>
    <t xml:space="preserve">BBG00H433CR2</t>
  </si>
  <si>
    <t xml:space="preserve">EVRG</t>
  </si>
  <si>
    <t xml:space="preserve">Evergy, Inc</t>
  </si>
  <si>
    <t xml:space="preserve">0c49d7f6-1c0e-4b78-b0dd-3f9ddb0f8ab0</t>
  </si>
  <si>
    <t xml:space="preserve">79574e5c-c89d-43bb-8e3a-ef2ba1fbd61e</t>
  </si>
  <si>
    <t xml:space="preserve">3a2c1329-1720-458c-b6b7-dce61a45aeae</t>
  </si>
  <si>
    <t xml:space="preserve">{'logo_name': 'US30034W1062.png', 'logo_base_color': '#003353', 'text_color': '#ffffff'}</t>
  </si>
  <si>
    <t xml:space="preserve">US3029411093</t>
  </si>
  <si>
    <t xml:space="preserve">BBG000K88H58</t>
  </si>
  <si>
    <t xml:space="preserve">FCN</t>
  </si>
  <si>
    <t xml:space="preserve">FTI Consulting Inc</t>
  </si>
  <si>
    <t xml:space="preserve">968ea1a4-88f0-474e-8637-999c9e0e8e38</t>
  </si>
  <si>
    <t xml:space="preserve">6a0d47d4-c725-41e0-950c-69fd00dde684</t>
  </si>
  <si>
    <t xml:space="preserve">8bbd13c1-4246-4a75-b40e-4fbc150a3bd3</t>
  </si>
  <si>
    <t xml:space="preserve">{'logo_name': 'US3029411093.png', 'logo_base_color': '#163760', 'text_color': '#ffffff'}</t>
  </si>
  <si>
    <t xml:space="preserve">US2005251036</t>
  </si>
  <si>
    <t xml:space="preserve">BBG000BF3G77</t>
  </si>
  <si>
    <t xml:space="preserve">CBSH</t>
  </si>
  <si>
    <t xml:space="preserve">Commerce Bancshares</t>
  </si>
  <si>
    <t xml:space="preserve">f126254d-f0ba-4b72-ae1d-9b1fc1463b1b</t>
  </si>
  <si>
    <t xml:space="preserve">628b9d0b-1251-41c7-9b3b-6ed8281ea929</t>
  </si>
  <si>
    <t xml:space="preserve">d4ca7ae4-8ec3-4802-930f-86e6cf10fe0b</t>
  </si>
  <si>
    <t xml:space="preserve">{'logo_name': 'US2005251036.png', 'logo_base_color': '#000000', 'text_color': '#ffffff'}</t>
  </si>
  <si>
    <t xml:space="preserve">US04010L1035</t>
  </si>
  <si>
    <t xml:space="preserve">BBG000PD6X77</t>
  </si>
  <si>
    <t xml:space="preserve">ARCC</t>
  </si>
  <si>
    <t xml:space="preserve">Ares Capital Corp</t>
  </si>
  <si>
    <t xml:space="preserve">aae21cb9-2389-43ce-89f2-2bec6484b0af</t>
  </si>
  <si>
    <t xml:space="preserve">b835cc8f-8f85-49d7-acb5-e8cf9d2d9f0b</t>
  </si>
  <si>
    <t xml:space="preserve">48f9162f-120d-4428-9342-2bb19bcae957</t>
  </si>
  <si>
    <t xml:space="preserve">{'logo_name': 'US04010L1035.png', 'logo_base_color': '#6192BD', 'text_color': '#ffffff'}</t>
  </si>
  <si>
    <t xml:space="preserve">US4511071064</t>
  </si>
  <si>
    <t xml:space="preserve">BBG000BLR3Y7</t>
  </si>
  <si>
    <t xml:space="preserve">IDA</t>
  </si>
  <si>
    <t xml:space="preserve">IDACORP, Inc.</t>
  </si>
  <si>
    <t xml:space="preserve">1fccd2d1-3241-48ee-b106-281f2b7d66f1</t>
  </si>
  <si>
    <t xml:space="preserve">6145b20d-6ae5-414b-80b6-5563ef8c24dd</t>
  </si>
  <si>
    <t xml:space="preserve">d4da1432-5e70-45e5-8a64-5dd2b33fcc44</t>
  </si>
  <si>
    <t xml:space="preserve">{'logo_name': 'US4511071064.png', 'logo_base_color': '#008C99', 'text_color': '#ffffff'}</t>
  </si>
  <si>
    <t xml:space="preserve">US85209W1099</t>
  </si>
  <si>
    <t xml:space="preserve">BBG001K1CT23</t>
  </si>
  <si>
    <t xml:space="preserve">SPT</t>
  </si>
  <si>
    <t xml:space="preserve">Sprout Social</t>
  </si>
  <si>
    <t xml:space="preserve">49659fb7-7280-49f1-bc66-860d67147fee</t>
  </si>
  <si>
    <t xml:space="preserve">fcda9cb0-4a97-4c56-827b-beb239cc385b</t>
  </si>
  <si>
    <t xml:space="preserve">e822cd7f-9fc9-465c-accc-715668c465df</t>
  </si>
  <si>
    <t xml:space="preserve">{'logo_name': 'US85209W1099.png', 'logo_base_color': '#000000', 'text_color': '#ffffff'}</t>
  </si>
  <si>
    <t xml:space="preserve">US8793601050</t>
  </si>
  <si>
    <t xml:space="preserve">BBG000BMT9T6</t>
  </si>
  <si>
    <t xml:space="preserve">TDY</t>
  </si>
  <si>
    <t xml:space="preserve">Teledyne Technologies Inc</t>
  </si>
  <si>
    <t xml:space="preserve">2ed83401-4cd2-42e4-a634-d5c2f998cc65</t>
  </si>
  <si>
    <t xml:space="preserve">300eef1e-df29-4627-9b28-b32a2fc0696f</t>
  </si>
  <si>
    <t xml:space="preserve">132ff006-2e81-454f-8ae6-7877b2f6ac1f</t>
  </si>
  <si>
    <t xml:space="preserve">{'logo_name': 'US8793601050.png', 'logo_base_color': '#0275C1', 'text_color': '#ffffff'}</t>
  </si>
  <si>
    <t xml:space="preserve">US92343X1000</t>
  </si>
  <si>
    <t xml:space="preserve">BBG000BCBYT2</t>
  </si>
  <si>
    <t xml:space="preserve">VRNT</t>
  </si>
  <si>
    <t xml:space="preserve">Verint Systems Inc</t>
  </si>
  <si>
    <t xml:space="preserve">8b92abd0-a21e-4cc0-ade9-3502c3c9038c</t>
  </si>
  <si>
    <t xml:space="preserve">1298cad8-c57a-4f3a-8fd6-e76b87e00bad</t>
  </si>
  <si>
    <t xml:space="preserve">233c6ce2-f033-4e0a-a5be-17b0b9f87ceb</t>
  </si>
  <si>
    <t xml:space="preserve">{'logo_name': 'US92343X1000.png', 'logo_base_color': '#000000', 'text_color': '#ffffff'}</t>
  </si>
  <si>
    <t xml:space="preserve">CH0334081137</t>
  </si>
  <si>
    <t xml:space="preserve">BBG00DBBGRX1</t>
  </si>
  <si>
    <t xml:space="preserve">CRSP</t>
  </si>
  <si>
    <t xml:space="preserve">CRISPR Therapeutics AG</t>
  </si>
  <si>
    <t xml:space="preserve">0.30000000 chf</t>
  </si>
  <si>
    <t xml:space="preserve">236c35ea-f0a2-49e9-ae6d-542c8fa9ed98</t>
  </si>
  <si>
    <t xml:space="preserve">df407977-ee35-46e0-b20d-d2e0b4e066b8</t>
  </si>
  <si>
    <t xml:space="preserve">17887c94-bb84-4dd2-bb14-a8868f821377</t>
  </si>
  <si>
    <t xml:space="preserve">{'logo_name': 'CH0334081137.png', 'logo_base_color': '#231F20', 'text_color': '#ffffff'}</t>
  </si>
  <si>
    <t xml:space="preserve">US55345K1034</t>
  </si>
  <si>
    <t xml:space="preserve">BBG000BKLTM1</t>
  </si>
  <si>
    <t xml:space="preserve">MRC</t>
  </si>
  <si>
    <t xml:space="preserve">MRC Global Inc</t>
  </si>
  <si>
    <t xml:space="preserve">f1b04c87-4336-4685-947b-3485d2a888d4</t>
  </si>
  <si>
    <t xml:space="preserve">95903432-86e2-4c25-a5ab-abc15fb36264</t>
  </si>
  <si>
    <t xml:space="preserve">98329f7b-c40d-4e15-9600-2c40529ea1f0</t>
  </si>
  <si>
    <t xml:space="preserve">{'logo_name': 'US55345K1034.png', 'logo_base_color': '#000000', 'text_color': '#ffffff'}</t>
  </si>
  <si>
    <t xml:space="preserve">US45687V1061</t>
  </si>
  <si>
    <t xml:space="preserve">BBG002R1CW27</t>
  </si>
  <si>
    <t xml:space="preserve">IR</t>
  </si>
  <si>
    <t xml:space="preserve">Ingersoll-Rand</t>
  </si>
  <si>
    <t xml:space="preserve">157956b0-b67b-4706-8d90-ce2c219c08d8</t>
  </si>
  <si>
    <t xml:space="preserve">9840a36b-3028-4dff-9e35-f7f197e7a354</t>
  </si>
  <si>
    <t xml:space="preserve">d5504790-062f-4c93-8ae3-7e3c69c0c5ab</t>
  </si>
  <si>
    <t xml:space="preserve">{'logo_name': 'IE00B6330302.png', 'logo_base_color': '#D61B0C', 'text_color': '#ffffff'}</t>
  </si>
  <si>
    <t xml:space="preserve">US46266C1053</t>
  </si>
  <si>
    <t xml:space="preserve">BBG00333FYS2</t>
  </si>
  <si>
    <t xml:space="preserve">IQV</t>
  </si>
  <si>
    <t xml:space="preserve">IQVIA Holdings Inc</t>
  </si>
  <si>
    <t xml:space="preserve">41d34020-a983-4233-8697-30b4d28c10ae</t>
  </si>
  <si>
    <t xml:space="preserve">a79df03a-fddb-4e42-bf04-69cd2a733a42</t>
  </si>
  <si>
    <t xml:space="preserve">959281b1-423e-4caf-9cef-3736fee529b4</t>
  </si>
  <si>
    <t xml:space="preserve">{'logo_name': 'US46266C1053.png', 'logo_base_color': '#000000', 'text_color': '#ffffff'}</t>
  </si>
  <si>
    <t xml:space="preserve">US09354A1007</t>
  </si>
  <si>
    <t xml:space="preserve">BBG000F9XKN7</t>
  </si>
  <si>
    <t xml:space="preserve">BLNK</t>
  </si>
  <si>
    <t xml:space="preserve">Blink Charging Co</t>
  </si>
  <si>
    <t xml:space="preserve">12046c31-cd4b-4798-b3a2-88d5f2fe6108</t>
  </si>
  <si>
    <t xml:space="preserve">b14fad2a-a647-41cd-85b6-f462720a4636</t>
  </si>
  <si>
    <t xml:space="preserve">2c5fc458-246f-4aca-a6cf-7a6f99a7d06d</t>
  </si>
  <si>
    <t xml:space="preserve">{'logo_name': 'US09354A100.png', 'logo_base_color': '#000000', 'text_color': '#ffffff'}</t>
  </si>
  <si>
    <t xml:space="preserve">BBG009GSYN76</t>
  </si>
  <si>
    <t xml:space="preserve">МКБ</t>
  </si>
  <si>
    <t xml:space="preserve">ebfda284-4291-4337-9dfb-f55610d0a907</t>
  </si>
  <si>
    <t xml:space="preserve">5af74434-e5da-47c9-b5be-aef9bc7fe057</t>
  </si>
  <si>
    <t xml:space="preserve">e5008a9b-a7e2-4c45-a313-8b630b669f46</t>
  </si>
  <si>
    <t xml:space="preserve">{'logo_name': 'RU000A0JUG31.png', 'logo_base_color': '#A92B3E', 'text_color': '#ffffff'}</t>
  </si>
  <si>
    <t xml:space="preserve">US75886F1075</t>
  </si>
  <si>
    <t xml:space="preserve">BBG000C734W3</t>
  </si>
  <si>
    <t xml:space="preserve">REGN</t>
  </si>
  <si>
    <t xml:space="preserve">Regeneron Pharmaceuticals</t>
  </si>
  <si>
    <t xml:space="preserve">18a8d973-f6a1-4ed8-a137-a0cc21b8fd45</t>
  </si>
  <si>
    <t xml:space="preserve">fe376dbe-b947-42e6-af0a-4014ad3fb030</t>
  </si>
  <si>
    <t xml:space="preserve">c676b5b5-ad03-4bc8-a333-0f8134a4fcf3</t>
  </si>
  <si>
    <t xml:space="preserve">{'logo_name': 'US75886F1075.png', 'logo_base_color': '#2656A2', 'text_color': '#ffffff'}</t>
  </si>
  <si>
    <t xml:space="preserve">CNE1000016V2</t>
  </si>
  <si>
    <t xml:space="preserve">BBG001MM1RL0</t>
  </si>
  <si>
    <t xml:space="preserve">6030</t>
  </si>
  <si>
    <t xml:space="preserve">CITIC Securities</t>
  </si>
  <si>
    <t xml:space="preserve">bfd90bab-8ce5-4e9b-98e4-4303c3663b85</t>
  </si>
  <si>
    <t xml:space="preserve">ebcff22e-5e55-4371-8967-0a30a212546c</t>
  </si>
  <si>
    <t xml:space="preserve">23cef8fb-767a-425d-82ab-06898dd8785a</t>
  </si>
  <si>
    <t xml:space="preserve">{'logo_name': 'CNE1000016V2.png', 'logo_base_color': '#000000', 'text_color': '#ffffff'}</t>
  </si>
  <si>
    <t xml:space="preserve">US1220171060</t>
  </si>
  <si>
    <t xml:space="preserve">BBG004S641N5</t>
  </si>
  <si>
    <t xml:space="preserve">BURL</t>
  </si>
  <si>
    <t xml:space="preserve">Burlington Stores Inc</t>
  </si>
  <si>
    <t xml:space="preserve">4307640c-568e-4bed-b8c1-b483437a7f94</t>
  </si>
  <si>
    <t xml:space="preserve">169546c1-0b3d-4e6a-9889-f92f16e6afbb</t>
  </si>
  <si>
    <t xml:space="preserve">33af5c71-0e9b-4163-8d58-5bf9cad34cf7</t>
  </si>
  <si>
    <t xml:space="preserve">{'logo_name': 'US1220171060.png', 'logo_base_color': '#AB1C37', 'text_color': '#ffffff'}</t>
  </si>
  <si>
    <t xml:space="preserve">IE00BKVD2N49</t>
  </si>
  <si>
    <t xml:space="preserve">BBG0113JGQF0</t>
  </si>
  <si>
    <t xml:space="preserve">STX</t>
  </si>
  <si>
    <t xml:space="preserve">Seagate</t>
  </si>
  <si>
    <t xml:space="preserve">b5899916-28a4-4bc2-b3c1-44ef773737bf</t>
  </si>
  <si>
    <t xml:space="preserve">cd6f8c48-5f7f-4d4a-af79-2e9aea9d3f1b</t>
  </si>
  <si>
    <t xml:space="preserve">365bd747-3126-4df2-93a4-94b9251b4ced</t>
  </si>
  <si>
    <t xml:space="preserve">{'logo_name': 'IE00B58JVZ52.png', 'logo_base_color': '#000000', 'text_color': '#ffffff'}</t>
  </si>
  <si>
    <t xml:space="preserve">US4660321096</t>
  </si>
  <si>
    <t xml:space="preserve">BBG000BMGPW0</t>
  </si>
  <si>
    <t xml:space="preserve">JJSF</t>
  </si>
  <si>
    <t xml:space="preserve">J&amp;J Snack Foods Corp</t>
  </si>
  <si>
    <t xml:space="preserve">e780e24d-67c6-4251-b9cb-20a6223d435f</t>
  </si>
  <si>
    <t xml:space="preserve">75f8c09c-2c06-4ee6-bbad-050a10033d74</t>
  </si>
  <si>
    <t xml:space="preserve">a7393354-8e0c-4de8-a689-2ad95216eb23</t>
  </si>
  <si>
    <t xml:space="preserve">{'logo_name': 'US4660321096.png', 'logo_base_color': '#FFD981', 'text_color': '#000000'}</t>
  </si>
  <si>
    <t xml:space="preserve">US8969452015</t>
  </si>
  <si>
    <t xml:space="preserve">BBG001M8HHB7</t>
  </si>
  <si>
    <t xml:space="preserve">TRIP</t>
  </si>
  <si>
    <t xml:space="preserve">TripAdvisor</t>
  </si>
  <si>
    <t xml:space="preserve">4c898b30-f981-480d-bb61-4a8c772114e4</t>
  </si>
  <si>
    <t xml:space="preserve">9443be11-fc14-4bc4-a800-644278400f4d</t>
  </si>
  <si>
    <t xml:space="preserve">e8cfb9e3-7917-4473-b78e-cac67794ed75</t>
  </si>
  <si>
    <t xml:space="preserve">{'logo_name': 'US8969452015.png', 'logo_base_color': '#00AF88', 'text_color': '#ffffff'}</t>
  </si>
  <si>
    <t xml:space="preserve">HK0669013440</t>
  </si>
  <si>
    <t xml:space="preserve">BBG000BFGXV9</t>
  </si>
  <si>
    <t xml:space="preserve">669</t>
  </si>
  <si>
    <t xml:space="preserve">Techtronic Industries</t>
  </si>
  <si>
    <t xml:space="preserve">7519da43-82f1-418c-907d-c91220fe3e7f</t>
  </si>
  <si>
    <t xml:space="preserve">d645ef7a-f9ad-4789-9069-3cf525e273ac</t>
  </si>
  <si>
    <t xml:space="preserve">a3e5151a-ff74-4125-b05c-d499a28ab542</t>
  </si>
  <si>
    <t xml:space="preserve">{'logo_name': 'HK0669013440.png', 'logo_base_color': '#000000', 'text_color': '#ffffff'}</t>
  </si>
  <si>
    <t xml:space="preserve">US35137L1052</t>
  </si>
  <si>
    <t xml:space="preserve">BBG00JHNJW99</t>
  </si>
  <si>
    <t xml:space="preserve">FOXA</t>
  </si>
  <si>
    <t xml:space="preserve">Twenty-First Century Fox (A)</t>
  </si>
  <si>
    <t xml:space="preserve">55ad25f8-9582-470d-8e27-f67d80be551d</t>
  </si>
  <si>
    <t xml:space="preserve">4873ff15-3a89-435d-90cd-3be367b39ba1</t>
  </si>
  <si>
    <t xml:space="preserve">e2a90ae1-f8f8-40c7-8fc9-c1b8d8e5c0ab</t>
  </si>
  <si>
    <t xml:space="preserve">{'logo_name': 'US90130A1016.png', 'logo_base_color': '#000000', 'text_color': '#ffffff'}</t>
  </si>
  <si>
    <t xml:space="preserve">US2935941078</t>
  </si>
  <si>
    <t xml:space="preserve">BBG00YC53854</t>
  </si>
  <si>
    <t xml:space="preserve">ENVX</t>
  </si>
  <si>
    <t xml:space="preserve">Enovix</t>
  </si>
  <si>
    <t xml:space="preserve">90ee52ae-29f1-4e31-bb05-3af256945593</t>
  </si>
  <si>
    <t xml:space="preserve">14bdae19-28f0-4b07-ad4b-333d2f4549d3</t>
  </si>
  <si>
    <t xml:space="preserve">c0685158-c75a-4ee4-bd58-a22546563bc3</t>
  </si>
  <si>
    <t xml:space="preserve">{'logo_name': 'US2935941078.png', 'logo_base_color': '#000000', 'text_color': '#ffffff'}</t>
  </si>
  <si>
    <t xml:space="preserve">US91324P1021</t>
  </si>
  <si>
    <t xml:space="preserve">BBG000CH5208</t>
  </si>
  <si>
    <t xml:space="preserve">UnitedHealth</t>
  </si>
  <si>
    <t xml:space="preserve">5a2e5ab6-a7db-402e-90f7-c047ec900d10</t>
  </si>
  <si>
    <t xml:space="preserve">83943a07-747b-470c-9ec9-b5a2612e2b54</t>
  </si>
  <si>
    <t xml:space="preserve">dbb867f9-f4cb-4363-81fd-69d1b45a3113</t>
  </si>
  <si>
    <t xml:space="preserve">{'logo_name': 'US91324P1021.png', 'logo_base_color': '#053c6e', 'text_color': '#ffffff'}</t>
  </si>
  <si>
    <t xml:space="preserve">BBG002W2FT69</t>
  </si>
  <si>
    <t xml:space="preserve">926fdfbf-4b07-47c9-8928-f49858ca33f2</t>
  </si>
  <si>
    <t xml:space="preserve">a90b50ed-f7e5-4236-ad1e-0dda34328ec6</t>
  </si>
  <si>
    <t xml:space="preserve">94c05ba6-beeb-417f-b1b1-d1cc4e0c70d1</t>
  </si>
  <si>
    <t xml:space="preserve">{'logo_name': 'RU000A0JS5T7.png', 'logo_base_color': '#5B5809', 'text_color': '#ffffff'}</t>
  </si>
  <si>
    <t xml:space="preserve">US74762E1029</t>
  </si>
  <si>
    <t xml:space="preserve">BBG000BBL8V7</t>
  </si>
  <si>
    <t xml:space="preserve">PWR</t>
  </si>
  <si>
    <t xml:space="preserve">Quanta Services</t>
  </si>
  <si>
    <t xml:space="preserve">45d4ad89-1f79-46ae-a400-c3f31e322042</t>
  </si>
  <si>
    <t xml:space="preserve">ba03519d-c78e-497b-9782-9819df9e6a70</t>
  </si>
  <si>
    <t xml:space="preserve">f6046b17-c510-4091-8e39-603a3623b809</t>
  </si>
  <si>
    <t xml:space="preserve">{'logo_name': 'US74762E1029.png', 'logo_base_color': '#e4212e', 'text_color': '#ffffff'}</t>
  </si>
  <si>
    <t xml:space="preserve">KYG6427A1022</t>
  </si>
  <si>
    <t xml:space="preserve">BBG00V6PS1F0</t>
  </si>
  <si>
    <t xml:space="preserve">9999</t>
  </si>
  <si>
    <t xml:space="preserve">NetEase</t>
  </si>
  <si>
    <t xml:space="preserve">13af8e2a-67e6-4f48-9878-212156828f28</t>
  </si>
  <si>
    <t xml:space="preserve">1011c2e8-9046-40c4-af67-d44dd75a0752</t>
  </si>
  <si>
    <t xml:space="preserve">d7e49e9b-d941-4196-a06c-af21399eeb0b</t>
  </si>
  <si>
    <t xml:space="preserve">US5950171042</t>
  </si>
  <si>
    <t xml:space="preserve">BBG000BHCP19</t>
  </si>
  <si>
    <t xml:space="preserve">MCHP</t>
  </si>
  <si>
    <t xml:space="preserve">Microchip Technology</t>
  </si>
  <si>
    <t xml:space="preserve">22084f5c-5da9-4255-940e-31e597d9c527</t>
  </si>
  <si>
    <t xml:space="preserve">c957b7bc-a408-48c6-9ebb-e889ea378a08</t>
  </si>
  <si>
    <t xml:space="preserve">574159b2-ee1e-4aa2-83df-b984c3535a11</t>
  </si>
  <si>
    <t xml:space="preserve">{'logo_name': 'US5950171042.png', 'logo_base_color': '#E31E25', 'text_color': '#ffffff'}</t>
  </si>
  <si>
    <t xml:space="preserve">US4891701009</t>
  </si>
  <si>
    <t xml:space="preserve">BBG000BMWKC5</t>
  </si>
  <si>
    <t xml:space="preserve">KMT</t>
  </si>
  <si>
    <t xml:space="preserve">Kennametal Inc</t>
  </si>
  <si>
    <t xml:space="preserve">44a2d008-0c00-4300-a026-1cea16ba571b</t>
  </si>
  <si>
    <t xml:space="preserve">36654a6b-bf49-4603-993b-9da6dc6ed2f3</t>
  </si>
  <si>
    <t xml:space="preserve">cd1a394b-1543-46fb-89d7-25973119614b</t>
  </si>
  <si>
    <t xml:space="preserve">{'logo_name': 'US4891701009.png', 'logo_base_color': '#F3D02F', 'text_color': '#000000'}</t>
  </si>
  <si>
    <t xml:space="preserve">US6833441057</t>
  </si>
  <si>
    <t xml:space="preserve">BBG000BPRN29</t>
  </si>
  <si>
    <t xml:space="preserve">ONTO</t>
  </si>
  <si>
    <t xml:space="preserve">Onto Innovation Inc</t>
  </si>
  <si>
    <t xml:space="preserve">7ea8da3b-5ff4-4127-bc21-46a5df4f8d3a</t>
  </si>
  <si>
    <t xml:space="preserve">651c4f16-e2d3-41a1-84dc-bec12afc64b2</t>
  </si>
  <si>
    <t xml:space="preserve">1f4767d8-611d-4277-969c-428f15097858</t>
  </si>
  <si>
    <t xml:space="preserve">{'logo_name': 'US6833441057.png', 'logo_base_color': '#000000', 'text_color': '#ffffff'}</t>
  </si>
  <si>
    <t xml:space="preserve">CA53681J1030</t>
  </si>
  <si>
    <t xml:space="preserve">BBG01JLDH7S1</t>
  </si>
  <si>
    <t xml:space="preserve">LAC</t>
  </si>
  <si>
    <t xml:space="preserve">Lithium Americas Corp.</t>
  </si>
  <si>
    <t xml:space="preserve">2abbf6a4-4d79-4ef6-bac5-5162e1ce12fc</t>
  </si>
  <si>
    <t xml:space="preserve">127754cf-b6c9-4ab7-80ea-9783fbc62146</t>
  </si>
  <si>
    <t xml:space="preserve">eac3c6bc-6ad4-40a6-976d-2085a7ef1f3c</t>
  </si>
  <si>
    <t xml:space="preserve">{'logo_name': 'CA53680Q2071.png', 'logo_base_color': '#000000', 'text_color': '#ffffff'}</t>
  </si>
  <si>
    <t xml:space="preserve">US4330001060</t>
  </si>
  <si>
    <t xml:space="preserve">BBG00Q53VYM7</t>
  </si>
  <si>
    <t xml:space="preserve">HIMS</t>
  </si>
  <si>
    <t xml:space="preserve">Hims &amp; Hers Health</t>
  </si>
  <si>
    <t xml:space="preserve">fa6c3a73-b221-411b-a980-fecc8657a9b4</t>
  </si>
  <si>
    <t xml:space="preserve">82b47157-b5de-4a78-a2b1-061bbd7fb725</t>
  </si>
  <si>
    <t xml:space="preserve">e73c16ef-e56b-4530-b512-f4af8663a843</t>
  </si>
  <si>
    <t xml:space="preserve">{'logo_name': 'US4330001060.png', 'logo_base_color': '#000000', 'text_color': '#ffffff'}</t>
  </si>
  <si>
    <t xml:space="preserve">US6974351057</t>
  </si>
  <si>
    <t xml:space="preserve">BBG0014GJCT9</t>
  </si>
  <si>
    <t xml:space="preserve">PANW</t>
  </si>
  <si>
    <t xml:space="preserve">Palo Alto Networks</t>
  </si>
  <si>
    <t xml:space="preserve">f259e5e6-bfbd-4973-ae38-4bf24a64df1c</t>
  </si>
  <si>
    <t xml:space="preserve">6b62c7d7-7075-4d9c-8244-13127a92c8b8</t>
  </si>
  <si>
    <t xml:space="preserve">3d229270-a918-42bb-9512-d46ecf18031f</t>
  </si>
  <si>
    <t xml:space="preserve">{'logo_name': 'US6974351057.png', 'logo_base_color': '#E65D27', 'text_color': '#ffffff'}</t>
  </si>
  <si>
    <t xml:space="preserve">US25659T1079</t>
  </si>
  <si>
    <t xml:space="preserve">BBG000DGLTG5</t>
  </si>
  <si>
    <t xml:space="preserve">DLB</t>
  </si>
  <si>
    <t xml:space="preserve">Dolby Laboratories Inc</t>
  </si>
  <si>
    <t xml:space="preserve">e8ff24ab-d27e-4ae1-b26c-5543394c5f40</t>
  </si>
  <si>
    <t xml:space="preserve">6da8a5e5-f767-4d5a-9d8c-e247339f967d</t>
  </si>
  <si>
    <t xml:space="preserve">fce007f3-6f7c-40c9-b6d6-7880892318c3</t>
  </si>
  <si>
    <t xml:space="preserve">{'logo_name': 'US25659T1079.png', 'logo_base_color': '#000000', 'text_color': '#ffffff'}</t>
  </si>
  <si>
    <t xml:space="preserve">US92532F1003</t>
  </si>
  <si>
    <t xml:space="preserve">BBG000C1S2X2</t>
  </si>
  <si>
    <t xml:space="preserve">VRTX</t>
  </si>
  <si>
    <t xml:space="preserve">Vertex Pharmaceuticals</t>
  </si>
  <si>
    <t xml:space="preserve">c1cbc58d-2312-4ff1-9b93-893caf0fdc30</t>
  </si>
  <si>
    <t xml:space="preserve">cf221766-df55-426e-ac8d-9b7ca8eaed10</t>
  </si>
  <si>
    <t xml:space="preserve">bb027aba-b2c9-4d7e-86ab-e7befd1a4cf1</t>
  </si>
  <si>
    <t xml:space="preserve">{'logo_name': 'US92532F1003.png', 'logo_base_color': '#52237F', 'text_color': '#ffffff'}</t>
  </si>
  <si>
    <t xml:space="preserve">US1252691001</t>
  </si>
  <si>
    <t xml:space="preserve">BBG000BWJFZ4</t>
  </si>
  <si>
    <t xml:space="preserve">CF</t>
  </si>
  <si>
    <t xml:space="preserve">CF Industries Holdings</t>
  </si>
  <si>
    <t xml:space="preserve">fa357631-e200-4e9c-969b-2b481507f4a3</t>
  </si>
  <si>
    <t xml:space="preserve">23f4375a-0a15-455b-ae4b-5fe10eb1047f</t>
  </si>
  <si>
    <t xml:space="preserve">4b3eee01-3eca-463b-a4b5-66307ebcb7d5</t>
  </si>
  <si>
    <t xml:space="preserve">{'logo_name': 'US1252691001.png', 'logo_base_color': '#4b5323', 'text_color': '#ffffff'}</t>
  </si>
  <si>
    <t xml:space="preserve">IL0011334468</t>
  </si>
  <si>
    <t xml:space="preserve">BBG006Q52QV2</t>
  </si>
  <si>
    <t xml:space="preserve">CYBR</t>
  </si>
  <si>
    <t xml:space="preserve">CyberArk Software Ltd</t>
  </si>
  <si>
    <t xml:space="preserve">ddb6ffb6-18df-4305-9e63-6664b1bf8342</t>
  </si>
  <si>
    <t xml:space="preserve">41d8031d-5faf-4931-97c3-34fb7efa8613</t>
  </si>
  <si>
    <t xml:space="preserve">60d87bbb-49ae-4354-876c-b0939b478904</t>
  </si>
  <si>
    <t xml:space="preserve">{'logo_name': 'IL0011334468.png', 'logo_base_color': '#000000', 'text_color': '#ffffff'}</t>
  </si>
  <si>
    <t xml:space="preserve">US0464331083</t>
  </si>
  <si>
    <t xml:space="preserve">BBG000BCLBY5</t>
  </si>
  <si>
    <t xml:space="preserve">ATRO</t>
  </si>
  <si>
    <t xml:space="preserve">Astronics Corp</t>
  </si>
  <si>
    <t xml:space="preserve">7ffe5a84-1b38-4b95-a5eb-00e987f0f177</t>
  </si>
  <si>
    <t xml:space="preserve">1118ffaa-7d72-4edf-8d7d-bdb43bfc03ee</t>
  </si>
  <si>
    <t xml:space="preserve">d9343f8d-0bd6-487c-ba9f-8aa6ca2db427</t>
  </si>
  <si>
    <t xml:space="preserve">{'logo_name': 'US0464331083.png', 'logo_base_color': '#004670', 'text_color': '#ffffff'}</t>
  </si>
  <si>
    <t xml:space="preserve">BBG004TC84Z8</t>
  </si>
  <si>
    <t xml:space="preserve">0.280300000</t>
  </si>
  <si>
    <t xml:space="preserve">Трубная Металлургическая Компания</t>
  </si>
  <si>
    <t xml:space="preserve">10.0 rub</t>
  </si>
  <si>
    <t xml:space="preserve">278d9ccc-4dde-484e-bf79-49ce8f733470</t>
  </si>
  <si>
    <t xml:space="preserve">1d431bbf-2c53-47f2-89e2-3abb2a8cb18d</t>
  </si>
  <si>
    <t xml:space="preserve">2b99e2d8-bc61-4e9c-a285-5e37345765fa</t>
  </si>
  <si>
    <t xml:space="preserve">{'logo_name': 'RU000A0B6NK6.png', 'logo_base_color': '#ef7d43', 'text_color': '#ffffff'}</t>
  </si>
  <si>
    <t xml:space="preserve">US0028241000</t>
  </si>
  <si>
    <t xml:space="preserve">BBG000B9ZXB4</t>
  </si>
  <si>
    <t xml:space="preserve">ABT</t>
  </si>
  <si>
    <t xml:space="preserve">Abbott</t>
  </si>
  <si>
    <t xml:space="preserve">906c71ab-ca3e-444f-9aba-e6b46cd2ea9c</t>
  </si>
  <si>
    <t xml:space="preserve">52051572-ec45-4b12-8eef-f4007ba1c23b</t>
  </si>
  <si>
    <t xml:space="preserve">a15b22c9-afbd-469a-8d3b-b8713d22ad77</t>
  </si>
  <si>
    <t xml:space="preserve">{'logo_name': 'US0028241000.png', 'logo_base_color': '#0066cd', 'text_color': '#ffffff'}</t>
  </si>
  <si>
    <t xml:space="preserve">US2253101016</t>
  </si>
  <si>
    <t xml:space="preserve">BBG000CS0D96</t>
  </si>
  <si>
    <t xml:space="preserve">CACC</t>
  </si>
  <si>
    <t xml:space="preserve">Credit Acceptance Corp</t>
  </si>
  <si>
    <t xml:space="preserve">f355763e-30a8-43d8-ab93-f44f1038cd60</t>
  </si>
  <si>
    <t xml:space="preserve">7e4badb3-6390-4977-a22f-d2f1c3f76c5c</t>
  </si>
  <si>
    <t xml:space="preserve">74f3b808-483b-456b-a88e-9eea6c96c273</t>
  </si>
  <si>
    <t xml:space="preserve">{'logo_name': 'US2253101016.png', 'logo_base_color': '#000000', 'text_color': '#ffffff'}</t>
  </si>
  <si>
    <t xml:space="preserve">TCS00A0ZZBC2</t>
  </si>
  <si>
    <t xml:space="preserve">0.222200000</t>
  </si>
  <si>
    <t xml:space="preserve">0.580000000</t>
  </si>
  <si>
    <t xml:space="preserve">Софтлайн</t>
  </si>
  <si>
    <t xml:space="preserve">0.1499992 rub</t>
  </si>
  <si>
    <t xml:space="preserve">ab1f751e-15b2-4c74-802c-1b3e8638c394</t>
  </si>
  <si>
    <t xml:space="preserve">e8d01b58-9857-4a2b-ab96-978594709159</t>
  </si>
  <si>
    <t xml:space="preserve">94ca791d-081c-47b4-a5a5-81e612893858</t>
  </si>
  <si>
    <t xml:space="preserve">{'logo_name': 'RU000A0ZZBC2.png', 'logo_base_color': '#F0F2F6', 'text_color': '#000000'}</t>
  </si>
  <si>
    <t xml:space="preserve">CNE100001NT6</t>
  </si>
  <si>
    <t xml:space="preserve">BBG004JC5VD6</t>
  </si>
  <si>
    <t xml:space="preserve">6881</t>
  </si>
  <si>
    <t xml:space="preserve">China Galaxy Securities</t>
  </si>
  <si>
    <t xml:space="preserve">4158cc55-c051-4bb3-bf54-aacc2d3c1cf5</t>
  </si>
  <si>
    <t xml:space="preserve">0b6d9aaf-20f4-4a56-af50-6cc86807948f</t>
  </si>
  <si>
    <t xml:space="preserve">bf399a29-20c1-4b25-b7a7-425dce473f9b</t>
  </si>
  <si>
    <t xml:space="preserve">{'logo_name': 'CNE100001NT6.png', 'logo_base_color': '#000000', 'text_color': '#ffffff'}</t>
  </si>
  <si>
    <t xml:space="preserve">US2227955026</t>
  </si>
  <si>
    <t xml:space="preserve">BBG000CW9BM7</t>
  </si>
  <si>
    <t xml:space="preserve">CUZ</t>
  </si>
  <si>
    <t xml:space="preserve">Cousins Properties REIT</t>
  </si>
  <si>
    <t xml:space="preserve">3501239f-7d60-44a8-bc88-c4c9b1285f35</t>
  </si>
  <si>
    <t xml:space="preserve">5f319a9d-d85d-4926-af8c-a2d84ab90665</t>
  </si>
  <si>
    <t xml:space="preserve">86496447-e460-42a2-bbac-c275bb3cbabc</t>
  </si>
  <si>
    <t xml:space="preserve">{'logo_name': 'US222795502.png', 'logo_base_color': '#000000', 'text_color': '#ffffff'}</t>
  </si>
  <si>
    <t xml:space="preserve">US00182C1036</t>
  </si>
  <si>
    <t xml:space="preserve">BBG000KK1L04</t>
  </si>
  <si>
    <t xml:space="preserve">ANIP</t>
  </si>
  <si>
    <t xml:space="preserve">ANI Pharmaceuticals Inc</t>
  </si>
  <si>
    <t xml:space="preserve">83baaf4b-823c-4c6c-a598-87c96cd76e03</t>
  </si>
  <si>
    <t xml:space="preserve">0d277d70-5c04-4114-8ca2-efb5e61c2cea</t>
  </si>
  <si>
    <t xml:space="preserve">e794cf7f-4377-4696-9607-ca9f5c8da17b</t>
  </si>
  <si>
    <t xml:space="preserve">{'logo_name': 'US00182C1036.png', 'logo_base_color': '#000000', 'text_color': '#ffffff'}</t>
  </si>
  <si>
    <t xml:space="preserve">US15961R1059</t>
  </si>
  <si>
    <t xml:space="preserve">BBG00Q741Z16</t>
  </si>
  <si>
    <t xml:space="preserve">CHPT</t>
  </si>
  <si>
    <t xml:space="preserve">ChargePoint Holdings</t>
  </si>
  <si>
    <t xml:space="preserve">2ef8e5d5-e10c-456c-a3d6-5f6e871face9</t>
  </si>
  <si>
    <t xml:space="preserve">86fa9311-6161-4161-8785-ddca3987f84e</t>
  </si>
  <si>
    <t xml:space="preserve">bfc253d8-4ee2-4dca-a329-f4be15c7abfe</t>
  </si>
  <si>
    <t xml:space="preserve">{'logo_name': 'US15961R105.png', 'logo_base_color': '#000000', 'text_color': '#ffffff'}</t>
  </si>
  <si>
    <t xml:space="preserve">US57164Y1073</t>
  </si>
  <si>
    <t xml:space="preserve">BBG001J2R5H3</t>
  </si>
  <si>
    <t xml:space="preserve">VAC</t>
  </si>
  <si>
    <t xml:space="preserve">Marriott Vacations Worldwide Corporation</t>
  </si>
  <si>
    <t xml:space="preserve">13262f1b-21ae-42fa-94eb-0d5a7f3fb00e</t>
  </si>
  <si>
    <t xml:space="preserve">6f3ba419-c4b1-491f-b132-198115c9ca58</t>
  </si>
  <si>
    <t xml:space="preserve">560d6017-528b-479f-b68b-273a4cba9533</t>
  </si>
  <si>
    <t xml:space="preserve">{'logo_name': 'US57164Y1073.png', 'logo_base_color': '#000000', 'text_color': '#ffffff'}</t>
  </si>
  <si>
    <t xml:space="preserve">KYG687071012</t>
  </si>
  <si>
    <t xml:space="preserve">BBG00JM7QBR6</t>
  </si>
  <si>
    <t xml:space="preserve">PAGS</t>
  </si>
  <si>
    <t xml:space="preserve">Pagseguro Digital Ltd</t>
  </si>
  <si>
    <t xml:space="preserve">515ab3f3-0b8d-4b04-8faa-a0fdd8f6eb22</t>
  </si>
  <si>
    <t xml:space="preserve">ed3b4a44-59f1-42fa-b0d1-80948ca2fa2b</t>
  </si>
  <si>
    <t xml:space="preserve">8c1add00-8f5d-495f-bf0d-53d1a50dc784</t>
  </si>
  <si>
    <t xml:space="preserve">{'logo_name': 'pagseguro.png', 'logo_base_color': '#d9e455', 'text_color': '#000000'}</t>
  </si>
  <si>
    <t xml:space="preserve">US4404521001</t>
  </si>
  <si>
    <t xml:space="preserve">BBG000BLF8D2</t>
  </si>
  <si>
    <t xml:space="preserve">HRL</t>
  </si>
  <si>
    <t xml:space="preserve">Hormel Foods</t>
  </si>
  <si>
    <t xml:space="preserve">0.14650000 usd</t>
  </si>
  <si>
    <t xml:space="preserve">593c33fb-7bed-486a-9353-7e075b7969c2</t>
  </si>
  <si>
    <t xml:space="preserve">cd82bf5e-8c76-46fc-b4d2-60a1bf2f585d</t>
  </si>
  <si>
    <t xml:space="preserve">e3d4fdef-3f77-4022-af84-a2f20cd8a095</t>
  </si>
  <si>
    <t xml:space="preserve">{'logo_name': 'US4404521001.png', 'logo_base_color': '#009CA5', 'text_color': '#ffffff'}</t>
  </si>
  <si>
    <t xml:space="preserve">US3119001044</t>
  </si>
  <si>
    <t xml:space="preserve">BBG000BJ8YN7</t>
  </si>
  <si>
    <t xml:space="preserve">FAST</t>
  </si>
  <si>
    <t xml:space="preserve">Fastenal Company</t>
  </si>
  <si>
    <t xml:space="preserve">945eae5e-5a91-4cc7-847a-b1c7f48e6764</t>
  </si>
  <si>
    <t xml:space="preserve">5d97ff3e-50b6-4313-9b23-e23dd3aee2fa</t>
  </si>
  <si>
    <t xml:space="preserve">5833fd3a-ef9c-4645-a222-0eac39a31d51</t>
  </si>
  <si>
    <t xml:space="preserve">{'logo_name': 'US3119001044.png', 'logo_base_color': '#0c5a9e', 'text_color': '#ffffff'}</t>
  </si>
  <si>
    <t xml:space="preserve">US40412C1018</t>
  </si>
  <si>
    <t xml:space="preserve">BBG000QW7VC1</t>
  </si>
  <si>
    <t xml:space="preserve">HCA</t>
  </si>
  <si>
    <t xml:space="preserve">HCA Healthcare</t>
  </si>
  <si>
    <t xml:space="preserve">0dfa1f99-25d0-463a-a38f-240405e37d35</t>
  </si>
  <si>
    <t xml:space="preserve">b3ed47ef-1b32-4568-9271-0cb87226d2d1</t>
  </si>
  <si>
    <t xml:space="preserve">ee2d4c49-df8c-4b5c-8453-0509201f7975</t>
  </si>
  <si>
    <t xml:space="preserve">{'logo_name': 'US40412C1018.png', 'logo_base_color': '#000000', 'text_color': '#ffffff'}</t>
  </si>
  <si>
    <t xml:space="preserve">US6780261052</t>
  </si>
  <si>
    <t xml:space="preserve">BBG000BDDN94</t>
  </si>
  <si>
    <t xml:space="preserve">OIS</t>
  </si>
  <si>
    <t xml:space="preserve">Oil States International Inc</t>
  </si>
  <si>
    <t xml:space="preserve">1f40b2dc-c72b-41fd-b6f8-8096a0626140</t>
  </si>
  <si>
    <t xml:space="preserve">b742ab24-678b-4839-b467-e158659a72aa</t>
  </si>
  <si>
    <t xml:space="preserve">27f71535-aaf4-428f-9ab7-9aa9de275965</t>
  </si>
  <si>
    <t xml:space="preserve">{'logo_name': 'US6780261052.png', 'logo_base_color': '#000000', 'text_color': '#ffffff'}</t>
  </si>
  <si>
    <t xml:space="preserve">IE00B8KQN827</t>
  </si>
  <si>
    <t xml:space="preserve">BBG000BJ3PD2</t>
  </si>
  <si>
    <t xml:space="preserve">ETN</t>
  </si>
  <si>
    <t xml:space="preserve">Eaton Corporation</t>
  </si>
  <si>
    <t xml:space="preserve">1c599635-91ba-441b-84db-9d90a9355fef</t>
  </si>
  <si>
    <t xml:space="preserve">79e57ef0-6720-4289-99ff-0cc3a0ae1a06</t>
  </si>
  <si>
    <t xml:space="preserve">76be0119-fba2-456c-beba-8bdd38698ae8</t>
  </si>
  <si>
    <t xml:space="preserve">{'logo_name': 'IE00B8KQN827.png', 'logo_base_color': '#287fc2', 'text_color': '#ffffff'}</t>
  </si>
  <si>
    <t xml:space="preserve">US09739D1000</t>
  </si>
  <si>
    <t xml:space="preserve">BBG000RQKCR4</t>
  </si>
  <si>
    <t xml:space="preserve">BCC</t>
  </si>
  <si>
    <t xml:space="preserve">Boise Cascade</t>
  </si>
  <si>
    <t xml:space="preserve">0b9cc47d-78e8-4dc2-b46e-581f8e4f8936</t>
  </si>
  <si>
    <t xml:space="preserve">ad4c91cf-5d48-4b6d-a97a-efc223bdae2f</t>
  </si>
  <si>
    <t xml:space="preserve">7affa5cd-62be-4e20-a72c-3ff7c0ae77b0</t>
  </si>
  <si>
    <t xml:space="preserve">{'logo_name': 'US09739D1000.png', 'logo_base_color': '#4AA842', 'text_color': '#ffffff'}</t>
  </si>
  <si>
    <t xml:space="preserve">US92936U1097</t>
  </si>
  <si>
    <t xml:space="preserve">BBG000BCQM58</t>
  </si>
  <si>
    <t xml:space="preserve">WPC</t>
  </si>
  <si>
    <t xml:space="preserve">WP Carey REIT</t>
  </si>
  <si>
    <t xml:space="preserve">4dea0a7b-2ba0-4929-b5cc-9e22df091ec5</t>
  </si>
  <si>
    <t xml:space="preserve">7336a5f5-5ddc-474e-ae81-7c0a45e24f52</t>
  </si>
  <si>
    <t xml:space="preserve">e0d639b5-5ca4-45e3-ac7d-1ed58814b951</t>
  </si>
  <si>
    <t xml:space="preserve">{'logo_name': 'US92936U1097.png', 'logo_base_color': '#00448c', 'text_color': '#ffffff'}</t>
  </si>
  <si>
    <t xml:space="preserve">US2582781009</t>
  </si>
  <si>
    <t xml:space="preserve">BBG000BM22F5</t>
  </si>
  <si>
    <t xml:space="preserve">DORM</t>
  </si>
  <si>
    <t xml:space="preserve">Dorman Products Inc</t>
  </si>
  <si>
    <t xml:space="preserve">8b84da1d-3f04-464d-8847-0339658d1fe4</t>
  </si>
  <si>
    <t xml:space="preserve">83190887-5143-4ff9-8e78-e0e02c4d015b</t>
  </si>
  <si>
    <t xml:space="preserve">e49e1f29-4cc0-4ca1-a6c4-04772ef6178b</t>
  </si>
  <si>
    <t xml:space="preserve">{'logo_name': 'US2582781009.png', 'logo_base_color': '#000000', 'text_color': '#ffffff'}</t>
  </si>
  <si>
    <t xml:space="preserve">US1890541097</t>
  </si>
  <si>
    <t xml:space="preserve">BBG000BFS7D3</t>
  </si>
  <si>
    <t xml:space="preserve">CLX</t>
  </si>
  <si>
    <t xml:space="preserve">The Clorox Company</t>
  </si>
  <si>
    <t xml:space="preserve">27c45fca-6ca2-485a-bdb0-fdc990a0a923</t>
  </si>
  <si>
    <t xml:space="preserve">fc29fe34-de70-40b1-a512-2558b5a2f485</t>
  </si>
  <si>
    <t xml:space="preserve">2bbffff3-82c1-482d-a80c-81c2a0ef8901</t>
  </si>
  <si>
    <t xml:space="preserve">{'logo_name': 'US1890541097.png', 'logo_base_color': '#000000', 'text_color': '#ffffff'}</t>
  </si>
  <si>
    <t xml:space="preserve">BBG002B2J5X0</t>
  </si>
  <si>
    <t xml:space="preserve">Саратовский НПЗ - акции привилегированные</t>
  </si>
  <si>
    <t xml:space="preserve">6891e539-6070-4ba6-99c0-7eb1df9c816e</t>
  </si>
  <si>
    <t xml:space="preserve">bc2b04c3-9628-4f9b-89b1-6940ae3a0790</t>
  </si>
  <si>
    <t xml:space="preserve">0e78d2d9-4184-4edf-b931-dc7fd0dffe61</t>
  </si>
  <si>
    <t xml:space="preserve">{'logo_name': 'RU0009100416.png', 'logo_base_color': '#25221E', 'text_color': '#ffffff'}</t>
  </si>
  <si>
    <t xml:space="preserve">BBG00475K6C3</t>
  </si>
  <si>
    <t xml:space="preserve">0.223000000</t>
  </si>
  <si>
    <t xml:space="preserve">Северсталь</t>
  </si>
  <si>
    <t xml:space="preserve">fa6aae10-b8d5-48c8-bbfd-d320d925d096</t>
  </si>
  <si>
    <t xml:space="preserve">50aac9d1-b53b-4d96-934e-941fe78e38aa</t>
  </si>
  <si>
    <t xml:space="preserve">e72889a3-21db-4b2e-90bc-045ec3d28d04</t>
  </si>
  <si>
    <t xml:space="preserve">{'logo_name': 'RU0009046510.png', 'logo_base_color': '#dde0e4', 'text_color': '#000000'}</t>
  </si>
  <si>
    <t xml:space="preserve">US90138F1021</t>
  </si>
  <si>
    <t xml:space="preserve">BBG0029ZX840</t>
  </si>
  <si>
    <t xml:space="preserve">TWLO</t>
  </si>
  <si>
    <t xml:space="preserve">Twilio Inc</t>
  </si>
  <si>
    <t xml:space="preserve">a0d3f5c1-3fee-4fc3-ba47-f4edb18858e0</t>
  </si>
  <si>
    <t xml:space="preserve">6c8b5af0-a941-42eb-910d-2f3d6c4b9b70</t>
  </si>
  <si>
    <t xml:space="preserve">1c433a47-65cc-47b5-b432-528864d847d7</t>
  </si>
  <si>
    <t xml:space="preserve">{'logo_name': 'US90138F1021.png', 'logo_base_color': '#F22F46', 'text_color': '#ffffff'}</t>
  </si>
  <si>
    <t xml:space="preserve">US75943R1023</t>
  </si>
  <si>
    <t xml:space="preserve">BBG00DSS08K9</t>
  </si>
  <si>
    <t xml:space="preserve">RLAY</t>
  </si>
  <si>
    <t xml:space="preserve">Relay Therapeutics Inc</t>
  </si>
  <si>
    <t xml:space="preserve">2adfa0e9-352a-4506-9862-c7d972b14680</t>
  </si>
  <si>
    <t xml:space="preserve">b950d80b-b2b1-46d4-8bf1-333d21fbaa39</t>
  </si>
  <si>
    <t xml:space="preserve">d9df58c8-b9d8-4256-a403-4792da209718</t>
  </si>
  <si>
    <t xml:space="preserve">{'logo_name': 'US75943R1023.png', 'logo_base_color': '#000000', 'text_color': '#ffffff'}</t>
  </si>
  <si>
    <t xml:space="preserve">US5165441032</t>
  </si>
  <si>
    <t xml:space="preserve">BBG006Q52RD0</t>
  </si>
  <si>
    <t xml:space="preserve">LNTH</t>
  </si>
  <si>
    <t xml:space="preserve">Lantheus Holdings Inc</t>
  </si>
  <si>
    <t xml:space="preserve">9fd80d53-8649-4ddd-b6df-f468d18bc201</t>
  </si>
  <si>
    <t xml:space="preserve">29b0bb94-3167-482e-9d98-ef4cb8963751</t>
  </si>
  <si>
    <t xml:space="preserve">05fd025b-aa73-4603-8558-476c0e2488cc</t>
  </si>
  <si>
    <t xml:space="preserve">{'logo_name': 'US5165441032.png', 'logo_base_color': '#000000', 'text_color': '#ffffff'}</t>
  </si>
  <si>
    <t xml:space="preserve">US92719V1008</t>
  </si>
  <si>
    <t xml:space="preserve">BBG00ZNSSKP3</t>
  </si>
  <si>
    <t xml:space="preserve">VMEO</t>
  </si>
  <si>
    <t xml:space="preserve">Vimeo</t>
  </si>
  <si>
    <t xml:space="preserve">8c06e5c2-3e27-4b24-bc39-1d065cc149fd</t>
  </si>
  <si>
    <t xml:space="preserve">6a15a61e-3e19-483e-9c6c-0f20cddcc027</t>
  </si>
  <si>
    <t xml:space="preserve">39dc2c50-98a5-41a6-a00e-d30de6150d86</t>
  </si>
  <si>
    <t xml:space="preserve">{'logo_name': 'US92719V1008.png', 'logo_base_color': '#000000', 'text_color': '#ffffff'}</t>
  </si>
  <si>
    <t xml:space="preserve">US83422E2046</t>
  </si>
  <si>
    <t xml:space="preserve">BBG00JN4FXG8</t>
  </si>
  <si>
    <t xml:space="preserve">SLDB</t>
  </si>
  <si>
    <t xml:space="preserve">Solid Biosciences</t>
  </si>
  <si>
    <t xml:space="preserve">b9b687ff-2bad-4996-89c4-658dfa73f906</t>
  </si>
  <si>
    <t xml:space="preserve">1df7d831-5b9a-4efd-af92-4de65d0eaec0</t>
  </si>
  <si>
    <t xml:space="preserve">07b38218-882f-4417-9b4b-c8fdf76d578f</t>
  </si>
  <si>
    <t xml:space="preserve">{'logo_name': 'US83422E1055.png', 'logo_base_color': '#000000', 'text_color': '#ffffff'}</t>
  </si>
  <si>
    <t xml:space="preserve">US98262P1012</t>
  </si>
  <si>
    <t xml:space="preserve">BBG000DY6735</t>
  </si>
  <si>
    <t xml:space="preserve">WW</t>
  </si>
  <si>
    <t xml:space="preserve">WW International, Inc.</t>
  </si>
  <si>
    <t xml:space="preserve">9a88a875-7dde-431a-ad1d-dc8ba3cf8a39</t>
  </si>
  <si>
    <t xml:space="preserve">49f78ecd-44d3-4cc1-84e5-bbf8fcff75c1</t>
  </si>
  <si>
    <t xml:space="preserve">f28edcbf-bb3e-4606-b4c2-a3a7c87c5f93</t>
  </si>
  <si>
    <t xml:space="preserve">{'logo_name': 'US98262P1012.png', 'logo_base_color': '#000000', 'text_color': '#ffffff'}</t>
  </si>
  <si>
    <t xml:space="preserve">US6005441000</t>
  </si>
  <si>
    <t xml:space="preserve">BBG000BP46T2</t>
  </si>
  <si>
    <t xml:space="preserve">MLKN</t>
  </si>
  <si>
    <t xml:space="preserve">MillerKnoll</t>
  </si>
  <si>
    <t xml:space="preserve">3c901a56-5c9b-4257-9f09-fd038fb1d559</t>
  </si>
  <si>
    <t xml:space="preserve">fc85616d-db48-46cb-8101-012dbb39476c</t>
  </si>
  <si>
    <t xml:space="preserve">ab9e12b2-1ae4-4962-a650-811720874bc8</t>
  </si>
  <si>
    <t xml:space="preserve">{'logo_name': 'US6005441000.png', 'logo_base_color': '#E62E10', 'text_color': '#ffffff'}</t>
  </si>
  <si>
    <t xml:space="preserve">US7672041008</t>
  </si>
  <si>
    <t xml:space="preserve">BBG000FD28T3</t>
  </si>
  <si>
    <t xml:space="preserve">RIO</t>
  </si>
  <si>
    <t xml:space="preserve">Rio Tinto</t>
  </si>
  <si>
    <t xml:space="preserve">34da26e7-f5b0-480d-aa76-d038bebb5cd7</t>
  </si>
  <si>
    <t xml:space="preserve">1dcd87eb-f891-40fe-b1ea-736ab50df551</t>
  </si>
  <si>
    <t xml:space="preserve">2a9c35a1-b799-4267-8ab2-b24074ab35b4</t>
  </si>
  <si>
    <t xml:space="preserve">{'logo_name': 'US7672041008.png', 'logo_base_color': '#EB0029', 'text_color': '#ffffff'}</t>
  </si>
  <si>
    <t xml:space="preserve">US4435106079</t>
  </si>
  <si>
    <t xml:space="preserve">BBG000BLK267</t>
  </si>
  <si>
    <t xml:space="preserve">HUBB</t>
  </si>
  <si>
    <t xml:space="preserve">Hubbell</t>
  </si>
  <si>
    <t xml:space="preserve">7644353c-9334-4d08-a44d-e01dd580a65e</t>
  </si>
  <si>
    <t xml:space="preserve">08e89c54-20c6-493a-8d46-2f83cf08c251</t>
  </si>
  <si>
    <t xml:space="preserve">e46021bd-fa85-4b9f-81a1-2bd8f8cb37d9</t>
  </si>
  <si>
    <t xml:space="preserve">{'logo_name': 'US4435106079.png', 'logo_base_color': '#000000', 'text_color': '#ffffff'}</t>
  </si>
  <si>
    <t xml:space="preserve">US65249B1098</t>
  </si>
  <si>
    <t xml:space="preserve">BBG0035LY913</t>
  </si>
  <si>
    <t xml:space="preserve">NWSA</t>
  </si>
  <si>
    <t xml:space="preserve">News Corp (A)</t>
  </si>
  <si>
    <t xml:space="preserve">886bee82-c1bb-4d88-9b02-ee9c3fc21371</t>
  </si>
  <si>
    <t xml:space="preserve">765e7290-a138-4afb-a339-4f891a865ab3</t>
  </si>
  <si>
    <t xml:space="preserve">7784ad99-0723-4af4-84e9-8f0775b6baaa</t>
  </si>
  <si>
    <t xml:space="preserve">{'logo_name': 'US65249B1098.png', 'logo_base_color': '#000000', 'text_color': '#ffffff'}</t>
  </si>
  <si>
    <t xml:space="preserve">BBG000GQSVC2</t>
  </si>
  <si>
    <t xml:space="preserve">Нижнекамскнефтехим (привилегированные)</t>
  </si>
  <si>
    <t xml:space="preserve">bc21fb4f-8838-4355-8697-fb0d8fc809c8</t>
  </si>
  <si>
    <t xml:space="preserve">7b7201cb-fe73-49a8-95d6-bd5edf4b849c</t>
  </si>
  <si>
    <t xml:space="preserve">9e876ded-e160-4b33-b8f2-c1d5b08eaef7</t>
  </si>
  <si>
    <t xml:space="preserve">IL0065100930</t>
  </si>
  <si>
    <t xml:space="preserve">BBG00YQ7XR05</t>
  </si>
  <si>
    <t xml:space="preserve">ZIM</t>
  </si>
  <si>
    <t xml:space="preserve">ZIM Integrated Shipping Services</t>
  </si>
  <si>
    <t xml:space="preserve">d9d009df-f3c3-4470-a031-1b91540084e3</t>
  </si>
  <si>
    <t xml:space="preserve">2c52c33c-1ae5-4dab-a731-44de1987bfce</t>
  </si>
  <si>
    <t xml:space="preserve">69468704-69e1-4da0-a800-ec46b3c65aba</t>
  </si>
  <si>
    <t xml:space="preserve">{'logo_name': 'IL0065100930.png', 'logo_base_color': '#000000', 'text_color': '#ffffff'}</t>
  </si>
  <si>
    <t xml:space="preserve">US3893751061</t>
  </si>
  <si>
    <t xml:space="preserve">BBG000DSQLQ0</t>
  </si>
  <si>
    <t xml:space="preserve">GTN</t>
  </si>
  <si>
    <t xml:space="preserve">Gray Media, Inc.</t>
  </si>
  <si>
    <t xml:space="preserve">cbe0b91a-da69-4102-99d3-e5b2833df853</t>
  </si>
  <si>
    <t xml:space="preserve">a5b228e2-64c4-40e4-ac4e-a4da31178509</t>
  </si>
  <si>
    <t xml:space="preserve">5b83cedd-084c-4906-82d6-17feb457d448</t>
  </si>
  <si>
    <t xml:space="preserve">{'logo_name': 'US3893751061.png', 'logo_base_color': '#000000', 'text_color': '#ffffff'}</t>
  </si>
  <si>
    <t xml:space="preserve">US0382221051</t>
  </si>
  <si>
    <t xml:space="preserve">BBG000BBPFB9</t>
  </si>
  <si>
    <t xml:space="preserve">AMAT</t>
  </si>
  <si>
    <t xml:space="preserve">Applied Materials</t>
  </si>
  <si>
    <t xml:space="preserve">4d8f71fc-2a03-41e5-b9d8-2dc6336a86a6</t>
  </si>
  <si>
    <t xml:space="preserve">dc07a25a-f33a-4545-84c5-73553f6b30e2</t>
  </si>
  <si>
    <t xml:space="preserve">58a248e5-38fc-40d1-a788-ba7a5932bc22</t>
  </si>
  <si>
    <t xml:space="preserve">{'logo_name': 'US0382221051.png', 'logo_base_color': '#0e91c8', 'text_color': '#ffffff'}</t>
  </si>
  <si>
    <t xml:space="preserve">US43300A2033</t>
  </si>
  <si>
    <t xml:space="preserve">BBG0058KMH30</t>
  </si>
  <si>
    <t xml:space="preserve">HLT</t>
  </si>
  <si>
    <t xml:space="preserve">Hilton</t>
  </si>
  <si>
    <t xml:space="preserve">3905690d-70e5-4b74-b45c-f09e8cf8c824</t>
  </si>
  <si>
    <t xml:space="preserve">7aecab89-076d-453d-832a-4178000cc679</t>
  </si>
  <si>
    <t xml:space="preserve">ca474e72-4625-469b-8976-546691111ce3</t>
  </si>
  <si>
    <t xml:space="preserve">{'logo_name': 'US43300A2033.png', 'logo_base_color': '#000000', 'text_color': '#ffffff'}</t>
  </si>
  <si>
    <t xml:space="preserve">US8330341012</t>
  </si>
  <si>
    <t xml:space="preserve">BBG000BT7JW9</t>
  </si>
  <si>
    <t xml:space="preserve">SNA</t>
  </si>
  <si>
    <t xml:space="preserve">Snap-on</t>
  </si>
  <si>
    <t xml:space="preserve">90ac8947-846a-42e6-a40f-e4660b97b01a</t>
  </si>
  <si>
    <t xml:space="preserve">eea2c534-38ca-4b5f-9b43-db21064a9d4b</t>
  </si>
  <si>
    <t xml:space="preserve">34d71e3a-2181-48db-a3de-4379e8e0034c</t>
  </si>
  <si>
    <t xml:space="preserve">{'logo_name': 'US8330341012.png', 'logo_base_color': '#e31e29', 'text_color': '#ffffff'}</t>
  </si>
  <si>
    <t xml:space="preserve">US0079031078</t>
  </si>
  <si>
    <t xml:space="preserve">BBG000BBQCY0</t>
  </si>
  <si>
    <t xml:space="preserve">AMD</t>
  </si>
  <si>
    <t xml:space="preserve">f377b7a2-5795-40a5-bd18-fb527885eb09</t>
  </si>
  <si>
    <t xml:space="preserve">562b6fcd-58e5-4c4f-a66b-8b4fde91da44</t>
  </si>
  <si>
    <t xml:space="preserve">f387fec4-a5c0-4893-8ddf-4511bebaeaf8</t>
  </si>
  <si>
    <t xml:space="preserve">{'logo_name': 'US0079031078.png', 'logo_base_color': '#000000', 'text_color': '#ffffff'}</t>
  </si>
  <si>
    <t xml:space="preserve">US89422G1076</t>
  </si>
  <si>
    <t xml:space="preserve">BBG000P9D6W9</t>
  </si>
  <si>
    <t xml:space="preserve">TVTX</t>
  </si>
  <si>
    <t xml:space="preserve">Travere Therapeutics</t>
  </si>
  <si>
    <t xml:space="preserve">5bf3e542-c574-48e8-a843-13d4f5d51770</t>
  </si>
  <si>
    <t xml:space="preserve">f0ff8d03-588c-41d6-947d-195fa94587eb</t>
  </si>
  <si>
    <t xml:space="preserve">c26519b5-3ac7-439b-bcd2-14e3c90ba033</t>
  </si>
  <si>
    <t xml:space="preserve">{'logo_name': 'US89422G1076.png', 'logo_base_color': '#000000', 'text_color': '#ffffff'}</t>
  </si>
  <si>
    <t xml:space="preserve">US18915M1071</t>
  </si>
  <si>
    <t xml:space="preserve">BBG001WMKHH5</t>
  </si>
  <si>
    <t xml:space="preserve">NET</t>
  </si>
  <si>
    <t xml:space="preserve">CloudFlare Inc</t>
  </si>
  <si>
    <t xml:space="preserve">f6e866d9-6388-4a55-80f9-27a4fc69392e</t>
  </si>
  <si>
    <t xml:space="preserve">9be85990-9858-440d-918b-d207cd978eb2</t>
  </si>
  <si>
    <t xml:space="preserve">d12b7323-6fe1-4c5e-96b6-7fa470c88042</t>
  </si>
  <si>
    <t xml:space="preserve">{'logo_name': 'cloudflare.png', 'logo_base_color': '#e63814', 'text_color': '#ffffff'}</t>
  </si>
  <si>
    <t xml:space="preserve">US22160N1090</t>
  </si>
  <si>
    <t xml:space="preserve">BBG000D7JKW9</t>
  </si>
  <si>
    <t xml:space="preserve">CSGP</t>
  </si>
  <si>
    <t xml:space="preserve">CoStar Group Inc</t>
  </si>
  <si>
    <t xml:space="preserve">a44a1ac5-9174-4885-b665-6b51f499dea3</t>
  </si>
  <si>
    <t xml:space="preserve">90307261-ad3a-4559-baea-46ee53262a9f</t>
  </si>
  <si>
    <t xml:space="preserve">4247b21f-4bbe-4719-a04c-88f2324c8bc2</t>
  </si>
  <si>
    <t xml:space="preserve">{'logo_name': 'US22160N1090.png', 'logo_base_color': '#000000', 'text_color': '#ffffff'}</t>
  </si>
  <si>
    <t xml:space="preserve">LU1778762911</t>
  </si>
  <si>
    <t xml:space="preserve">BBG003T4VFC2</t>
  </si>
  <si>
    <t xml:space="preserve">SPOT</t>
  </si>
  <si>
    <t xml:space="preserve">Spotify Technology SA</t>
  </si>
  <si>
    <t xml:space="preserve">SE</t>
  </si>
  <si>
    <t xml:space="preserve">Королевство Швеция</t>
  </si>
  <si>
    <t xml:space="preserve">0.625000 eur</t>
  </si>
  <si>
    <t xml:space="preserve">34f5aa05-5b8c-44a4-a4cd-37645fd0d4c6</t>
  </si>
  <si>
    <t xml:space="preserve">df0bb612-6d4a-4890-9d8e-0ccd8daa08ba</t>
  </si>
  <si>
    <t xml:space="preserve">20583119-5484-4c7b-a90f-33345d218463</t>
  </si>
  <si>
    <t xml:space="preserve">{'logo_name': 'LU1778762911.png', 'logo_base_color': '#1DD760', 'text_color': '#ffffff'}</t>
  </si>
  <si>
    <t xml:space="preserve">US45784P1012</t>
  </si>
  <si>
    <t xml:space="preserve">BBG000R7XX87</t>
  </si>
  <si>
    <t xml:space="preserve">PODD</t>
  </si>
  <si>
    <t xml:space="preserve">Insulet Corp</t>
  </si>
  <si>
    <t xml:space="preserve">e3b88609-7782-46fd-a7a4-4118e7b25cfc</t>
  </si>
  <si>
    <t xml:space="preserve">55c5b45f-d838-4ad4-afbe-82189f3534d2</t>
  </si>
  <si>
    <t xml:space="preserve">1035ee5f-2a73-4c4d-9d90-e7893e77272d</t>
  </si>
  <si>
    <t xml:space="preserve">{'logo_name': 'US45784P1012.png', 'logo_base_color': '#2A3386', 'text_color': '#ffffff'}</t>
  </si>
  <si>
    <t xml:space="preserve">RU000A0HG602</t>
  </si>
  <si>
    <t xml:space="preserve">TCS00A0HG602</t>
  </si>
  <si>
    <t xml:space="preserve">OBNEP</t>
  </si>
  <si>
    <t xml:space="preserve">Обьнефтегазгеология - привилегированные акции</t>
  </si>
  <si>
    <t xml:space="preserve">69f5da81-80c7-4c12-85dc-3bb7524c4a35</t>
  </si>
  <si>
    <t xml:space="preserve">b301fa65-8660-4aa8-a68e-7228b95dbbb5</t>
  </si>
  <si>
    <t xml:space="preserve">6f52e191-6dd8-45b5-b801-7e7c4f215a31</t>
  </si>
  <si>
    <t xml:space="preserve">US4062161017</t>
  </si>
  <si>
    <t xml:space="preserve">BBG000BKTFN2</t>
  </si>
  <si>
    <t xml:space="preserve">HAL</t>
  </si>
  <si>
    <t xml:space="preserve">Halliburton</t>
  </si>
  <si>
    <t xml:space="preserve">bf6f44c0-2b6c-4894-908f-6e2deb4ca99b</t>
  </si>
  <si>
    <t xml:space="preserve">6f26ec83-b0af-4285-bc7c-b6cdbe30fdc9</t>
  </si>
  <si>
    <t xml:space="preserve">a33b90b3-4cc3-4305-ab41-0fe35a44691f</t>
  </si>
  <si>
    <t xml:space="preserve">{'logo_name': 'US4062161017.png', 'logo_base_color': '#cc0001', 'text_color': '#ffffff'}</t>
  </si>
  <si>
    <t xml:space="preserve">US6934751057</t>
  </si>
  <si>
    <t xml:space="preserve">BBG000BRD0D8</t>
  </si>
  <si>
    <t xml:space="preserve">PNC</t>
  </si>
  <si>
    <t xml:space="preserve">PNC Financial Services</t>
  </si>
  <si>
    <t xml:space="preserve">918b0bb4-9fcc-41e7-ab00-e7fc3e3b2310</t>
  </si>
  <si>
    <t xml:space="preserve">e5d03e54-2086-40b3-afc5-d76f2daed7b6</t>
  </si>
  <si>
    <t xml:space="preserve">580597b9-a3b9-4ba4-b6b1-ebfae6339fd5</t>
  </si>
  <si>
    <t xml:space="preserve">{'logo_name': 'US6934751057.png', 'logo_base_color': '#2D3A43', 'text_color': '#ffffff'}</t>
  </si>
  <si>
    <t xml:space="preserve">US2605571031</t>
  </si>
  <si>
    <t xml:space="preserve">BBG00BN96922</t>
  </si>
  <si>
    <t xml:space="preserve">DOW</t>
  </si>
  <si>
    <t xml:space="preserve">Dow Inc</t>
  </si>
  <si>
    <t xml:space="preserve">0a2b5903-a8d0-45e1-9c34-74f559e60d34</t>
  </si>
  <si>
    <t xml:space="preserve">4f284479-72eb-4338-b1ae-6c5d471ad354</t>
  </si>
  <si>
    <t xml:space="preserve">716a50fb-1a37-4201-afc0-58420786722f</t>
  </si>
  <si>
    <t xml:space="preserve">{'logo_name': 'US2605571031.png', 'logo_base_color': '#000000', 'text_color': '#ffffff'}</t>
  </si>
  <si>
    <t xml:space="preserve">US50189K1034</t>
  </si>
  <si>
    <t xml:space="preserve">BBG000DNLMB0</t>
  </si>
  <si>
    <t xml:space="preserve">LCII</t>
  </si>
  <si>
    <t xml:space="preserve">LCI Industries</t>
  </si>
  <si>
    <t xml:space="preserve">e4863d0a-48e4-49bd-b623-b6b26f1c6f51</t>
  </si>
  <si>
    <t xml:space="preserve">d87b6b82-3070-430b-9801-f3757d281f37</t>
  </si>
  <si>
    <t xml:space="preserve">f568250d-20f3-4061-a94d-09ada4674e9a</t>
  </si>
  <si>
    <t xml:space="preserve">{'logo_name': 'US50189K1034.png', 'logo_base_color': '#000000', 'text_color': '#ffffff'}</t>
  </si>
  <si>
    <t xml:space="preserve">US8163073005</t>
  </si>
  <si>
    <t xml:space="preserve">BBG000GTP1B6</t>
  </si>
  <si>
    <t xml:space="preserve">SLQT</t>
  </si>
  <si>
    <t xml:space="preserve">SelectQuote</t>
  </si>
  <si>
    <t xml:space="preserve">e6a9ccd4-e12c-48be-a780-f9038f8bf37c</t>
  </si>
  <si>
    <t xml:space="preserve">6bd4ca2c-1cac-401d-a681-68a2bb06ae78</t>
  </si>
  <si>
    <t xml:space="preserve">33f615b5-9140-4353-b54e-a69c36ce74eb</t>
  </si>
  <si>
    <t xml:space="preserve">{'logo_name': 'US8163073005.png', 'logo_base_color': '#000000', 'text_color': '#ffffff'}</t>
  </si>
  <si>
    <t xml:space="preserve">US3453708600</t>
  </si>
  <si>
    <t xml:space="preserve">BBG000BQPC32</t>
  </si>
  <si>
    <t xml:space="preserve">F</t>
  </si>
  <si>
    <t xml:space="preserve">Ford</t>
  </si>
  <si>
    <t xml:space="preserve">0d433c6b-d972-48c2-9724-800776d1c70f</t>
  </si>
  <si>
    <t xml:space="preserve">78f759ed-65ce-4611-80c4-0afb5d92cbbd</t>
  </si>
  <si>
    <t xml:space="preserve">4098c03a-10b6-4f5a-8e75-84f5a74966df</t>
  </si>
  <si>
    <t xml:space="preserve">{'logo_name': 'US3453708600.png', 'logo_base_color': '#003399', 'text_color': '#ffffff'}</t>
  </si>
  <si>
    <t xml:space="preserve">US4448591028</t>
  </si>
  <si>
    <t xml:space="preserve">BBG000BLKK03</t>
  </si>
  <si>
    <t xml:space="preserve">HUM</t>
  </si>
  <si>
    <t xml:space="preserve">Humana</t>
  </si>
  <si>
    <t xml:space="preserve">902afb0a-9a04-41da-a9eb-df4ae2473938</t>
  </si>
  <si>
    <t xml:space="preserve">157fb3aa-b429-4d41-a5f8-254205bb5776</t>
  </si>
  <si>
    <t xml:space="preserve">84382d0f-b8c8-4504-98b0-b4609b4db327</t>
  </si>
  <si>
    <t xml:space="preserve">{'logo_name': 'US4448591028.png', 'logo_base_color': '#87C546', 'text_color': '#ffffff'}</t>
  </si>
  <si>
    <t xml:space="preserve">US76954A1034</t>
  </si>
  <si>
    <t xml:space="preserve">BBG00741Y1N2</t>
  </si>
  <si>
    <t xml:space="preserve">RIVN</t>
  </si>
  <si>
    <t xml:space="preserve">Rivian Automotive</t>
  </si>
  <si>
    <t xml:space="preserve">1402c4dd-c98b-42a0-aa81-e18d898dce6c</t>
  </si>
  <si>
    <t xml:space="preserve">fa6f4656-4e88-4a52-ad45-c59ef0895c24</t>
  </si>
  <si>
    <t xml:space="preserve">d04c8ea4-792d-4701-b53d-1bde98fbb409</t>
  </si>
  <si>
    <t xml:space="preserve">{'logo_name': 'US76954A1034.png', 'logo_base_color': '#000000', 'text_color': '#ffffff'}</t>
  </si>
  <si>
    <t xml:space="preserve">US28176E1082</t>
  </si>
  <si>
    <t xml:space="preserve">BBG000BRXP69</t>
  </si>
  <si>
    <t xml:space="preserve">EW</t>
  </si>
  <si>
    <t xml:space="preserve">Edwards Lifesciences</t>
  </si>
  <si>
    <t xml:space="preserve">1b43e4a0-7f0b-4de0-acca-968a7c448dbd</t>
  </si>
  <si>
    <t xml:space="preserve">6a99ff39-0a26-41af-bc72-a70de2803b56</t>
  </si>
  <si>
    <t xml:space="preserve">ac846de7-7985-4391-b511-5bb3143efc26</t>
  </si>
  <si>
    <t xml:space="preserve">{'logo_name': 'US28176E1082.png', 'logo_base_color': '#9a9b9d', 'text_color': '#ffffff'}</t>
  </si>
  <si>
    <t xml:space="preserve">US2289031005</t>
  </si>
  <si>
    <t xml:space="preserve">BBG000BMLVJ6</t>
  </si>
  <si>
    <t xml:space="preserve">AORT</t>
  </si>
  <si>
    <t xml:space="preserve">Artivion</t>
  </si>
  <si>
    <t xml:space="preserve">e0e607a3-d6df-44b5-b139-65f8668668d9</t>
  </si>
  <si>
    <t xml:space="preserve">f697f2c0-9111-407b-94ea-f90437ea08a4</t>
  </si>
  <si>
    <t xml:space="preserve">a78e70e1-7945-4117-b262-9445d98cfed6</t>
  </si>
  <si>
    <t xml:space="preserve">{'logo_name': 'US2289031005.png', 'logo_base_color': '#000000', 'text_color': '#ffffff'}</t>
  </si>
  <si>
    <t xml:space="preserve">US9291601097</t>
  </si>
  <si>
    <t xml:space="preserve">BBG000BWGYF8</t>
  </si>
  <si>
    <t xml:space="preserve">VMC</t>
  </si>
  <si>
    <t xml:space="preserve">Vulcan Materials</t>
  </si>
  <si>
    <t xml:space="preserve">a11b0004-bcfa-45fe-955b-2985c1659937</t>
  </si>
  <si>
    <t xml:space="preserve">99c2d835-8626-4195-adbc-6252b97ce937</t>
  </si>
  <si>
    <t xml:space="preserve">46f05d24-d3fb-4003-8af6-b421e5683962</t>
  </si>
  <si>
    <t xml:space="preserve">{'logo_name': 'US9291601097.png', 'logo_base_color': '#263171', 'text_color': '#ffffff'}</t>
  </si>
  <si>
    <t xml:space="preserve">US8101861065</t>
  </si>
  <si>
    <t xml:space="preserve">BBG000BT5PG5</t>
  </si>
  <si>
    <t xml:space="preserve">SMG</t>
  </si>
  <si>
    <t xml:space="preserve">Scotts Miracle-Gro Co The</t>
  </si>
  <si>
    <t xml:space="preserve">ba12afb1-9ea7-4283-a76c-07ff4aa13b8a</t>
  </si>
  <si>
    <t xml:space="preserve">a11e80ef-692f-4e16-be1b-9463c1305125</t>
  </si>
  <si>
    <t xml:space="preserve">581397a0-da2e-4047-9b8e-de7f394a43d4</t>
  </si>
  <si>
    <t xml:space="preserve">{'logo_name': 'US8101861065.png', 'logo_base_color': '#008341', 'text_color': '#ffffff'}</t>
  </si>
  <si>
    <t xml:space="preserve">US0995021062</t>
  </si>
  <si>
    <t xml:space="preserve">BBG000R2YFG7</t>
  </si>
  <si>
    <t xml:space="preserve">BAH</t>
  </si>
  <si>
    <t xml:space="preserve">Booz Allen Hamilton</t>
  </si>
  <si>
    <t xml:space="preserve">67e771e1-d025-43ee-90a6-57b3d730aeb2</t>
  </si>
  <si>
    <t xml:space="preserve">d781bd63-5edf-4fa7-a09f-196edf344710</t>
  </si>
  <si>
    <t xml:space="preserve">490113bc-4f6f-4546-b23c-db8f568a85eb</t>
  </si>
  <si>
    <t xml:space="preserve">{'logo_name': 'US0995021062.png', 'logo_base_color': '#02807D', 'text_color': '#ffffff'}</t>
  </si>
  <si>
    <t xml:space="preserve">US9024941034</t>
  </si>
  <si>
    <t xml:space="preserve">BBG000DKCC19</t>
  </si>
  <si>
    <t xml:space="preserve">TSN</t>
  </si>
  <si>
    <t xml:space="preserve">Tyson Foods</t>
  </si>
  <si>
    <t xml:space="preserve">95455b8c-3813-4cd0-acfc-5459d8f9048d</t>
  </si>
  <si>
    <t xml:space="preserve">c3b400cb-f206-4e25-a882-9bdfa7591612</t>
  </si>
  <si>
    <t xml:space="preserve">ec48f798-17ea-4676-9f27-01bab89948eb</t>
  </si>
  <si>
    <t xml:space="preserve">{'logo_name': 'US9024941034.png', 'logo_base_color': '#002454', 'text_color': '#ffffff'}</t>
  </si>
  <si>
    <t xml:space="preserve">US75629V1044</t>
  </si>
  <si>
    <t xml:space="preserve">BBG00PQ4XJ45</t>
  </si>
  <si>
    <t xml:space="preserve">RXRX</t>
  </si>
  <si>
    <t xml:space="preserve">Recursion Pharmaceuticals, Inc.</t>
  </si>
  <si>
    <t xml:space="preserve">d4e42dba-694f-4a1c-89d5-e131ef22e93d</t>
  </si>
  <si>
    <t xml:space="preserve">44271037-beb1-4381-9b15-471dd6768af8</t>
  </si>
  <si>
    <t xml:space="preserve">84517dc7-6744-487b-8e8c-6bf071c17c98</t>
  </si>
  <si>
    <t xml:space="preserve">{'logo_name': 'US75629V1044.png', 'logo_base_color': '#000000', 'text_color': '#ffffff'}</t>
  </si>
  <si>
    <t xml:space="preserve">US7802871084</t>
  </si>
  <si>
    <t xml:space="preserve">BBG000BS5170</t>
  </si>
  <si>
    <t xml:space="preserve">RGLD</t>
  </si>
  <si>
    <t xml:space="preserve">Royal Gold</t>
  </si>
  <si>
    <t xml:space="preserve">c705915d-395a-40de-a786-00da340df68a</t>
  </si>
  <si>
    <t xml:space="preserve">f314874b-95e7-4cfe-8a73-d90048a37e8d</t>
  </si>
  <si>
    <t xml:space="preserve">e46457ab-f6a4-4a13-9327-23d52ecb3d79</t>
  </si>
  <si>
    <t xml:space="preserve">{'logo_name': 'US7802871084.png', 'logo_base_color': '#000000', 'text_color': '#ffffff'}</t>
  </si>
  <si>
    <t xml:space="preserve">BMG3922B1072</t>
  </si>
  <si>
    <t xml:space="preserve">BBG000RQBFV2</t>
  </si>
  <si>
    <t xml:space="preserve">G</t>
  </si>
  <si>
    <t xml:space="preserve">Genpact Limited</t>
  </si>
  <si>
    <t xml:space="preserve">da10b23a-2f0c-4e13-8e18-8393d95e0b3a</t>
  </si>
  <si>
    <t xml:space="preserve">64c85e96-c7a1-437e-b368-616d47e6c838</t>
  </si>
  <si>
    <t xml:space="preserve">aafe8809-477b-4a67-b95e-aa3fcf85a6a7</t>
  </si>
  <si>
    <t xml:space="preserve">{'logo_name': 'BMG3922B1072.png', 'logo_base_color': '#000000', 'text_color': '#ffffff'}</t>
  </si>
  <si>
    <t xml:space="preserve">US2193501051</t>
  </si>
  <si>
    <t xml:space="preserve">BBG000BKFZM4</t>
  </si>
  <si>
    <t xml:space="preserve">GLW</t>
  </si>
  <si>
    <t xml:space="preserve">Corning</t>
  </si>
  <si>
    <t xml:space="preserve">e118e3d8-0576-476a-844a-89b37e6b16ec</t>
  </si>
  <si>
    <t xml:space="preserve">3f5adae6-68bf-4c08-94d2-aa3a105991a1</t>
  </si>
  <si>
    <t xml:space="preserve">ad16277d-8161-4fc7-8c32-0620d8761be5</t>
  </si>
  <si>
    <t xml:space="preserve">{'logo_name': 'US2193501051.png', 'logo_base_color': '#024F95', 'text_color': '#ffffff'}</t>
  </si>
  <si>
    <t xml:space="preserve">US9604131022</t>
  </si>
  <si>
    <t xml:space="preserve">BBG000PXZFW2</t>
  </si>
  <si>
    <t xml:space="preserve">WLK</t>
  </si>
  <si>
    <t xml:space="preserve">Westlake Corporation</t>
  </si>
  <si>
    <t xml:space="preserve">9dd5ddc1-6b9c-4bc2-8f9d-f080ca2db669</t>
  </si>
  <si>
    <t xml:space="preserve">1d71be82-a18e-42aa-8fe1-23fa33b5af9a</t>
  </si>
  <si>
    <t xml:space="preserve">ce2f7973-24ff-47b9-90fb-7147242e8761</t>
  </si>
  <si>
    <t xml:space="preserve">{'logo_name': 'US9604131022.png', 'logo_base_color': '#00529B', 'text_color': '#ffffff'}</t>
  </si>
  <si>
    <t xml:space="preserve">US55087P1049</t>
  </si>
  <si>
    <t xml:space="preserve">BBG004M9ZHX5</t>
  </si>
  <si>
    <t xml:space="preserve">LYFT</t>
  </si>
  <si>
    <t xml:space="preserve">Lyft Inc</t>
  </si>
  <si>
    <t xml:space="preserve">492beaac-3728-4e55-bd12-1e09182f59c7</t>
  </si>
  <si>
    <t xml:space="preserve">2336d619-3240-4fbe-93ae-6c5044c22e15</t>
  </si>
  <si>
    <t xml:space="preserve">a6251deb-0c55-4f0a-832d-56e9a920d5c7</t>
  </si>
  <si>
    <t xml:space="preserve">{'logo_name': 'lyft.png', 'logo_base_color': '#7357a0', 'text_color': '#ffffff'}</t>
  </si>
  <si>
    <t xml:space="preserve">US2546871060</t>
  </si>
  <si>
    <t xml:space="preserve">BBG000BH4R78</t>
  </si>
  <si>
    <t xml:space="preserve">DIS</t>
  </si>
  <si>
    <t xml:space="preserve">Walt Disney</t>
  </si>
  <si>
    <t xml:space="preserve">64aeb159-12e8-48c7-b14a-5211c7301d6c</t>
  </si>
  <si>
    <t xml:space="preserve">5ea65eca-5119-4f80-a835-c8729142be3a</t>
  </si>
  <si>
    <t xml:space="preserve">13730f7c-b0b2-42df-86fe-53cca0f086d0</t>
  </si>
  <si>
    <t xml:space="preserve">{'logo_name': 'US2546871060.png', 'logo_base_color': '#006bb3', 'text_color': '#ffffff'}</t>
  </si>
  <si>
    <t xml:space="preserve">US98387E2054</t>
  </si>
  <si>
    <t xml:space="preserve">TCS4387E2054</t>
  </si>
  <si>
    <t xml:space="preserve">FIVE@GS</t>
  </si>
  <si>
    <t xml:space="preserve">X5 RetailGroup ГДР</t>
  </si>
  <si>
    <t xml:space="preserve">aa183ebe-3dae-4f4b-b7a2-c03539375417</t>
  </si>
  <si>
    <t xml:space="preserve">0b0582d4-461b-41d7-9a8a-8213075e507b</t>
  </si>
  <si>
    <t xml:space="preserve">19a10303-cd20-48d3-ac01-3daacbf34c37</t>
  </si>
  <si>
    <t xml:space="preserve">US03524A1088</t>
  </si>
  <si>
    <t xml:space="preserve">BBG000RYC984</t>
  </si>
  <si>
    <t xml:space="preserve">BUD</t>
  </si>
  <si>
    <t xml:space="preserve">Anheuser-Busch InBev</t>
  </si>
  <si>
    <t xml:space="preserve">Королевство Бельгии</t>
  </si>
  <si>
    <t xml:space="preserve">f6ca39a8-c214-425e-acc8-c70943fe1622</t>
  </si>
  <si>
    <t xml:space="preserve">337f5f6b-2e89-4c64-afaa-27f6fc83e995</t>
  </si>
  <si>
    <t xml:space="preserve">73245ac5-25e8-481d-bba2-a1f474324d2b</t>
  </si>
  <si>
    <t xml:space="preserve">{'logo_name': 'US03524A1088.png', 'logo_base_color': '#D2232A', 'text_color': '#ffffff'}</t>
  </si>
  <si>
    <t xml:space="preserve">US3208171096</t>
  </si>
  <si>
    <t xml:space="preserve">BBG000BBSJ28</t>
  </si>
  <si>
    <t xml:space="preserve">FRME</t>
  </si>
  <si>
    <t xml:space="preserve">First Merchants Corporation</t>
  </si>
  <si>
    <t xml:space="preserve">2f44118c-72d6-4a4d-9c1f-63a77c3e0331</t>
  </si>
  <si>
    <t xml:space="preserve">7c6cda0f-5617-4852-97ee-c7a3ea915776</t>
  </si>
  <si>
    <t xml:space="preserve">149b7824-3ff5-4f81-8c4f-165cdeb16bba</t>
  </si>
  <si>
    <t xml:space="preserve">{'logo_name': 'US3208171096.png', 'logo_base_color': '#000000', 'text_color': '#ffffff'}</t>
  </si>
  <si>
    <t xml:space="preserve">US7607591002</t>
  </si>
  <si>
    <t xml:space="preserve">BBG000BPXVJ6</t>
  </si>
  <si>
    <t xml:space="preserve">RSG</t>
  </si>
  <si>
    <t xml:space="preserve">Republic Services</t>
  </si>
  <si>
    <t xml:space="preserve">6707f9fd-cac2-4219-8a9c-4407349d3d4f</t>
  </si>
  <si>
    <t xml:space="preserve">b0286458-7c55-4c4b-9ef3-3bcd767b042f</t>
  </si>
  <si>
    <t xml:space="preserve">f10efd85-d8f8-404b-a000-0ffa7a2a7a56</t>
  </si>
  <si>
    <t xml:space="preserve">{'logo_name': 'US7607591002.png', 'logo_base_color': '#d32447', 'text_color': '#ffffff'}</t>
  </si>
  <si>
    <t xml:space="preserve">US5717481023</t>
  </si>
  <si>
    <t xml:space="preserve">BBG000BP4MH0</t>
  </si>
  <si>
    <t xml:space="preserve">MMC</t>
  </si>
  <si>
    <t xml:space="preserve">Marsh &amp; McLennan</t>
  </si>
  <si>
    <t xml:space="preserve">31b5d325-b3f1-4e23-9f6e-bc2b020d6e65</t>
  </si>
  <si>
    <t xml:space="preserve">df1e5002-d9bf-4278-864c-5b24e957bbdf</t>
  </si>
  <si>
    <t xml:space="preserve">2c53d34d-3c3e-4eb6-b354-f5c9066b88a3</t>
  </si>
  <si>
    <t xml:space="preserve">{'logo_name': 'US5717481023.png', 'logo_base_color': '#1A558D', 'text_color': '#ffffff'}</t>
  </si>
  <si>
    <t xml:space="preserve">BBG004S68C39</t>
  </si>
  <si>
    <t xml:space="preserve">0.190000000</t>
  </si>
  <si>
    <t xml:space="preserve">Группа ЛСР</t>
  </si>
  <si>
    <t xml:space="preserve">0.250000000 rub</t>
  </si>
  <si>
    <t xml:space="preserve">b2db7bb1-6f04-4c3c-b910-fb7fd8aab52d</t>
  </si>
  <si>
    <t xml:space="preserve">e342aff4-30f3-42c3-a8c3-7375e5301acc</t>
  </si>
  <si>
    <t xml:space="preserve">a06c6407-e6ec-4d9e-852a-62621a183b2d</t>
  </si>
  <si>
    <t xml:space="preserve">{'logo_name': 'RU000A0JPFP0.png', 'logo_base_color': '#E01D42', 'text_color': '#ffffff'}</t>
  </si>
  <si>
    <t xml:space="preserve">US8308301055</t>
  </si>
  <si>
    <t xml:space="preserve">BBG000BT2TP0</t>
  </si>
  <si>
    <t xml:space="preserve">SKY</t>
  </si>
  <si>
    <t xml:space="preserve">Skyline Champion</t>
  </si>
  <si>
    <t xml:space="preserve">0.27700000 usd</t>
  </si>
  <si>
    <t xml:space="preserve">4164ae8b-6f9d-43f7-b0a9-960e215722a7</t>
  </si>
  <si>
    <t xml:space="preserve">fc46b988-8c6d-43a7-a82c-1915db9ce67b</t>
  </si>
  <si>
    <t xml:space="preserve">94a895c1-2888-48d1-80fd-693b2d495df9</t>
  </si>
  <si>
    <t xml:space="preserve">{'logo_name': 'US8308301055new.png', 'logo_base_color': '#ffffff', 'text_color': '#000000'}</t>
  </si>
  <si>
    <t xml:space="preserve">US06684L1035</t>
  </si>
  <si>
    <t xml:space="preserve">BBG008HNS333</t>
  </si>
  <si>
    <t xml:space="preserve">BZUN</t>
  </si>
  <si>
    <t xml:space="preserve">Baozun Inc</t>
  </si>
  <si>
    <t xml:space="preserve">e6b2463d-744e-489c-b07a-f22220f75ca9</t>
  </si>
  <si>
    <t xml:space="preserve">5ca4647a-bdb2-428e-a0c0-bd0403b44cb9</t>
  </si>
  <si>
    <t xml:space="preserve">bb0903db-bd88-4112-92fd-b74b7c3e38ee</t>
  </si>
  <si>
    <t xml:space="preserve">{'logo_name': 'US06684L1035.png', 'logo_base_color': '#000000', 'text_color': '#ffffff'}</t>
  </si>
  <si>
    <t xml:space="preserve">US29472R1086</t>
  </si>
  <si>
    <t xml:space="preserve">BBG000BB7SX7</t>
  </si>
  <si>
    <t xml:space="preserve">ELS</t>
  </si>
  <si>
    <t xml:space="preserve">Equity LifeStyle Properties REIT</t>
  </si>
  <si>
    <t xml:space="preserve">c2a68941-589b-45e3-b2ad-321dea3d47a6</t>
  </si>
  <si>
    <t xml:space="preserve">0d27108c-7cb6-43bf-a2dc-05136aee7867</t>
  </si>
  <si>
    <t xml:space="preserve">ad2b900d-0659-4937-ac9b-0ec9eedf3525</t>
  </si>
  <si>
    <t xml:space="preserve">{'logo_name': 'US29472R1086.png', 'logo_base_color': '#2A307F', 'text_color': '#ffffff'}</t>
  </si>
  <si>
    <t xml:space="preserve">US4523271090</t>
  </si>
  <si>
    <t xml:space="preserve">BBG000DSMS70</t>
  </si>
  <si>
    <t xml:space="preserve">ILMN</t>
  </si>
  <si>
    <t xml:space="preserve">Illumina</t>
  </si>
  <si>
    <t xml:space="preserve">0595ccee-d670-4a59-a9ef-d5eeba9e4353</t>
  </si>
  <si>
    <t xml:space="preserve">25b1bb14-db79-44a2-b32f-620ce7bac850</t>
  </si>
  <si>
    <t xml:space="preserve">e5791d1c-d858-4032-8aef-0e8fea94e1f2</t>
  </si>
  <si>
    <t xml:space="preserve">{'logo_name': 'US4523271090.png', 'logo_base_color': '#616161', 'text_color': '#ffffff'}</t>
  </si>
  <si>
    <t xml:space="preserve">US74460D1090</t>
  </si>
  <si>
    <t xml:space="preserve">BBG000BPPN67</t>
  </si>
  <si>
    <t xml:space="preserve">PSA</t>
  </si>
  <si>
    <t xml:space="preserve">Public Storage REIT</t>
  </si>
  <si>
    <t xml:space="preserve">37ad3e1f-1b08-4fae-9de9-163242b048ae</t>
  </si>
  <si>
    <t xml:space="preserve">e1414ca6-40ba-477a-8f26-0345a54b0e82</t>
  </si>
  <si>
    <t xml:space="preserve">f2fc8963-11d6-4956-89c8-994497333edb</t>
  </si>
  <si>
    <t xml:space="preserve">{'logo_name': 'US74460D1090.png', 'logo_base_color': '#FF6600', 'text_color': '#ffffff'}</t>
  </si>
  <si>
    <t xml:space="preserve">US34964C1062</t>
  </si>
  <si>
    <t xml:space="preserve">BBG001B4BV87</t>
  </si>
  <si>
    <t xml:space="preserve">FBIN</t>
  </si>
  <si>
    <t xml:space="preserve">Fortune Brands Innovations</t>
  </si>
  <si>
    <t xml:space="preserve">fd5e6255-25ba-4b44-a6b9-9bb00e004d84</t>
  </si>
  <si>
    <t xml:space="preserve">0ad96bb2-b792-4421-bf54-720820e265df</t>
  </si>
  <si>
    <t xml:space="preserve">b94f4d73-2065-4978-8ea9-22a0cf3f5af6</t>
  </si>
  <si>
    <t xml:space="preserve">{'logo_name': 'US34964C1062.png', 'logo_base_color': '#06048C', 'text_color': '#ffffff'}</t>
  </si>
  <si>
    <t xml:space="preserve">US1598641074</t>
  </si>
  <si>
    <t xml:space="preserve">BBG000BG5BL8</t>
  </si>
  <si>
    <t xml:space="preserve">CRL</t>
  </si>
  <si>
    <t xml:space="preserve">Charles River Laboratories Int</t>
  </si>
  <si>
    <t xml:space="preserve">76589a13-0f7a-4ca6-b96b-56abec784cac</t>
  </si>
  <si>
    <t xml:space="preserve">a08c6074-aff4-4b13-ac22-cba3d9b6549d</t>
  </si>
  <si>
    <t xml:space="preserve">809b7374-bd12-4c77-bbfe-124c53253c43</t>
  </si>
  <si>
    <t xml:space="preserve">{'logo_name': 'US1598641074.png', 'logo_base_color': '#0047BB', 'text_color': '#ffffff'}</t>
  </si>
  <si>
    <t xml:space="preserve">US2371941053</t>
  </si>
  <si>
    <t xml:space="preserve">BBG000BBNYF6</t>
  </si>
  <si>
    <t xml:space="preserve">DRI</t>
  </si>
  <si>
    <t xml:space="preserve">Darden Restaurants</t>
  </si>
  <si>
    <t xml:space="preserve">00a14cf4-a81f-4ee6-83ca-9833ddc4a59d</t>
  </si>
  <si>
    <t xml:space="preserve">342aa430-fb81-4c28-bed8-80a131e21559</t>
  </si>
  <si>
    <t xml:space="preserve">6e472dea-93b3-4475-9fe2-2b5932158df6</t>
  </si>
  <si>
    <t xml:space="preserve">{'logo_name': 'US2371941053.png', 'logo_base_color': '#231f20', 'text_color': '#ffffff'}</t>
  </si>
  <si>
    <t xml:space="preserve">US87918A1051</t>
  </si>
  <si>
    <t xml:space="preserve">BBG0019T5SG0</t>
  </si>
  <si>
    <t xml:space="preserve">TDOC</t>
  </si>
  <si>
    <t xml:space="preserve">Teladoc Health Inc</t>
  </si>
  <si>
    <t xml:space="preserve">602d3535-6294-42c5-a21e-5ade00fcc2ef</t>
  </si>
  <si>
    <t xml:space="preserve">cbd93b55-9e29-4008-bd2e-1895123e689d</t>
  </si>
  <si>
    <t xml:space="preserve">65ceb323-18c3-465b-b1dd-44124b76b619</t>
  </si>
  <si>
    <t xml:space="preserve">{'logo_name': 'US87918A1051.png', 'logo_base_color': '#5B2E91', 'text_color': '#ffffff'}</t>
  </si>
  <si>
    <t xml:space="preserve">US82982L1035</t>
  </si>
  <si>
    <t xml:space="preserve">BBG009T22D49</t>
  </si>
  <si>
    <t xml:space="preserve">SITE</t>
  </si>
  <si>
    <t xml:space="preserve">SiteOne Landscape Supply Inc</t>
  </si>
  <si>
    <t xml:space="preserve">0fff97eb-18d7-426f-bf3f-bdf0bd03ae5b</t>
  </si>
  <si>
    <t xml:space="preserve">58065146-5ec2-45a4-8390-365cfdddd0c2</t>
  </si>
  <si>
    <t xml:space="preserve">e2ce2dac-2b35-425b-956b-f511742bc809</t>
  </si>
  <si>
    <t xml:space="preserve">{'logo_name': 'US82982L1035.png', 'logo_base_color': '#77A22F', 'text_color': '#ffffff'}</t>
  </si>
  <si>
    <t xml:space="preserve">US90337L1089</t>
  </si>
  <si>
    <t xml:space="preserve">BBG000CSRSG6</t>
  </si>
  <si>
    <t xml:space="preserve">USPH</t>
  </si>
  <si>
    <t xml:space="preserve">US Physical Therapy Inc</t>
  </si>
  <si>
    <t xml:space="preserve">16cebeb2-3144-4647-a68d-c22279957500</t>
  </si>
  <si>
    <t xml:space="preserve">6709df1e-9091-4797-af26-8c26ca8b2e9c</t>
  </si>
  <si>
    <t xml:space="preserve">94578f2d-183d-46fb-959e-29896622a68b</t>
  </si>
  <si>
    <t xml:space="preserve">{'logo_name': 'US90337L1089.png', 'logo_base_color': '#D2D2D4', 'text_color': '#000000'}</t>
  </si>
  <si>
    <t xml:space="preserve">US83407L2079</t>
  </si>
  <si>
    <t xml:space="preserve">TCS5407L2079</t>
  </si>
  <si>
    <t xml:space="preserve">SFTL</t>
  </si>
  <si>
    <t xml:space="preserve">Noventiq ГДР</t>
  </si>
  <si>
    <t xml:space="preserve">c1bcbfcd-e6cd-4706-a0f7-72500ffaf3d4</t>
  </si>
  <si>
    <t xml:space="preserve">504fc88b-bc89-4bfa-9aaa-38cb83fedc1f</t>
  </si>
  <si>
    <t xml:space="preserve">c4bb2441-ce9a-4079-86ca-71e5d72ae44f</t>
  </si>
  <si>
    <t xml:space="preserve">{'logo_name': 'Noventiq.png', 'logo_base_color': '#000000', 'text_color': '#ffffff'}</t>
  </si>
  <si>
    <t xml:space="preserve">US95082P1057</t>
  </si>
  <si>
    <t xml:space="preserve">BBG000D0FNV3</t>
  </si>
  <si>
    <t xml:space="preserve">WCC</t>
  </si>
  <si>
    <t xml:space="preserve">WESCO International Inc</t>
  </si>
  <si>
    <t xml:space="preserve">050173e0-f7bd-470a-b98a-28ad4cbae23e</t>
  </si>
  <si>
    <t xml:space="preserve">14a69d47-f3cb-42ae-a23c-c37d22f63f34</t>
  </si>
  <si>
    <t xml:space="preserve">a213f7b2-6498-420b-9157-1f23ffa90bdc</t>
  </si>
  <si>
    <t xml:space="preserve">{'logo_name': 'US95082P1057.png', 'logo_base_color': '#004584', 'text_color': '#ffffff'}</t>
  </si>
  <si>
    <t xml:space="preserve">US71377A1034</t>
  </si>
  <si>
    <t xml:space="preserve">BBG009XW2WB8</t>
  </si>
  <si>
    <t xml:space="preserve">PFGC</t>
  </si>
  <si>
    <t xml:space="preserve">Performance Food Group Co</t>
  </si>
  <si>
    <t xml:space="preserve">842fe062-b44b-45e1-b860-09b30fbdb91f</t>
  </si>
  <si>
    <t xml:space="preserve">cff6116e-1fb3-4ca0-be1f-b1d845aa06d7</t>
  </si>
  <si>
    <t xml:space="preserve">a3d29236-f85d-48b0-a854-494d7e9f50dd</t>
  </si>
  <si>
    <t xml:space="preserve">{'logo_name': 'US71377A1034.png', 'logo_base_color': '#AA3338', 'text_color': '#ffffff'}</t>
  </si>
  <si>
    <t xml:space="preserve">US14040H1059</t>
  </si>
  <si>
    <t xml:space="preserve">BBG000BGKTF9</t>
  </si>
  <si>
    <t xml:space="preserve">COF</t>
  </si>
  <si>
    <t xml:space="preserve">Capital One</t>
  </si>
  <si>
    <t xml:space="preserve">6996bb7d-3a65-456d-96d7-d37e0b3a8b05</t>
  </si>
  <si>
    <t xml:space="preserve">525244dd-e28a-4320-9cbc-f823a4324f4f</t>
  </si>
  <si>
    <t xml:space="preserve">af8f5f88-dd67-4ef5-877d-a4e92afdfac5</t>
  </si>
  <si>
    <t xml:space="preserve">{'logo_name': 'US14040H1059.png', 'logo_base_color': '#d22f2f', 'text_color': '#ffffff'}</t>
  </si>
  <si>
    <t xml:space="preserve">US68752L1008</t>
  </si>
  <si>
    <t xml:space="preserve">BBG00HFFRW39</t>
  </si>
  <si>
    <t xml:space="preserve">KIDS</t>
  </si>
  <si>
    <t xml:space="preserve">OrthoPediatrics Corp</t>
  </si>
  <si>
    <t xml:space="preserve">9691cd8f-e0a4-4b44-bad9-8b0ea7d30f86</t>
  </si>
  <si>
    <t xml:space="preserve">84fa6003-9f92-4bc8-bc99-d221558f2673</t>
  </si>
  <si>
    <t xml:space="preserve">5bec5c87-425c-4940-841d-90749fcec39a</t>
  </si>
  <si>
    <t xml:space="preserve">{'logo_name': 'US68752L1008.png', 'logo_base_color': '#f5f5f5', 'text_color': '#000000'}</t>
  </si>
  <si>
    <t xml:space="preserve">KYG9593A1040</t>
  </si>
  <si>
    <t xml:space="preserve">BBG00J76TKS1</t>
  </si>
  <si>
    <t xml:space="preserve">1997</t>
  </si>
  <si>
    <t xml:space="preserve">Wharf Real Estate</t>
  </si>
  <si>
    <t xml:space="preserve">aa2e9cd7-4a01-4570-9c73-b019be037010</t>
  </si>
  <si>
    <t xml:space="preserve">e5066511-d091-430c-96c2-a45414c3c5e3</t>
  </si>
  <si>
    <t xml:space="preserve">14b73c25-ec04-4d1c-8c66-815d92d0e5ba</t>
  </si>
  <si>
    <t xml:space="preserve">{'logo_name': 'KYG9593A1040.png', 'logo_base_color': '#000000', 'text_color': '#ffffff'}</t>
  </si>
  <si>
    <t xml:space="preserve">US5582561032</t>
  </si>
  <si>
    <t xml:space="preserve">BBG019980TD4</t>
  </si>
  <si>
    <t xml:space="preserve">MSGE</t>
  </si>
  <si>
    <t xml:space="preserve">Madison Square Garden Entertainment Corp.</t>
  </si>
  <si>
    <t xml:space="preserve">33ed8c5b-4e0e-433c-a95f-494f091f01f3</t>
  </si>
  <si>
    <t xml:space="preserve">edb46067-f239-4e23-9952-39f679b0750e</t>
  </si>
  <si>
    <t xml:space="preserve">cfeaec66-2206-4cce-9ccb-a1ab49258343</t>
  </si>
  <si>
    <t xml:space="preserve">{'logo_name': 'US55825T1034.png', 'logo_base_color': '#000000', 'text_color': '#ffffff'}</t>
  </si>
  <si>
    <t xml:space="preserve">US0389231087</t>
  </si>
  <si>
    <t xml:space="preserve">BBG000KMVDV1</t>
  </si>
  <si>
    <t xml:space="preserve">ABR</t>
  </si>
  <si>
    <t xml:space="preserve">Arbor Realty Trust REIT</t>
  </si>
  <si>
    <t xml:space="preserve">148c7113-e6d5-45c4-8cad-5f1a5a8272ce</t>
  </si>
  <si>
    <t xml:space="preserve">f3d493a7-d840-4fc9-9651-34425258a8ad</t>
  </si>
  <si>
    <t xml:space="preserve">6dcdf749-2bd0-45ab-ac39-6b7edafe3ea0</t>
  </si>
  <si>
    <t xml:space="preserve">{'logo_name': 'US0389231087.png', 'logo_base_color': '#174721', 'text_color': '#ffffff'}</t>
  </si>
  <si>
    <t xml:space="preserve">US55306N1046</t>
  </si>
  <si>
    <t xml:space="preserve">BBG000BVMG26</t>
  </si>
  <si>
    <t xml:space="preserve">MKSI</t>
  </si>
  <si>
    <t xml:space="preserve">MKS Inc.</t>
  </si>
  <si>
    <t xml:space="preserve">bac17da4-084c-4e8d-b5bd-4820bcd1b808</t>
  </si>
  <si>
    <t xml:space="preserve">0785b8a2-a90c-4d10-9c0a-17af01a834f3</t>
  </si>
  <si>
    <t xml:space="preserve">1e3f1cd0-66bc-4f82-ac98-401a323db2b4</t>
  </si>
  <si>
    <t xml:space="preserve">{'logo_name': 'US55306N1046.png', 'logo_base_color': '#000000', 'text_color': '#ffffff'}</t>
  </si>
  <si>
    <t xml:space="preserve">US8085131055</t>
  </si>
  <si>
    <t xml:space="preserve">BBG000BSLZY7</t>
  </si>
  <si>
    <t xml:space="preserve">SCHW</t>
  </si>
  <si>
    <t xml:space="preserve">The Charles Schwab Corporation</t>
  </si>
  <si>
    <t xml:space="preserve">e74f508f-fbec-468f-8c6b-164fd396d5e5</t>
  </si>
  <si>
    <t xml:space="preserve">e2e07f2a-28d0-4b54-aaea-9a991b1b86b6</t>
  </si>
  <si>
    <t xml:space="preserve">91cff008-1101-4994-81ee-8d4db44d093d</t>
  </si>
  <si>
    <t xml:space="preserve">{'logo_name': 'US8085131055.png', 'logo_base_color': '#309cdb', 'text_color': '#ffffff'}</t>
  </si>
  <si>
    <t xml:space="preserve">US9831341071</t>
  </si>
  <si>
    <t xml:space="preserve">BBG000LD9JQ8</t>
  </si>
  <si>
    <t xml:space="preserve">WYNN</t>
  </si>
  <si>
    <t xml:space="preserve">Wynn Resorts</t>
  </si>
  <si>
    <t xml:space="preserve">b39ca028-a2de-4f8b-996f-bc8f17233600</t>
  </si>
  <si>
    <t xml:space="preserve">ee629cd0-4da9-419b-8878-84f48123689e</t>
  </si>
  <si>
    <t xml:space="preserve">b2116980-b5bb-468c-a268-f4b84cc2efa6</t>
  </si>
  <si>
    <t xml:space="preserve">{'logo_name': 'US9831341071.png', 'logo_base_color': '#000000', 'text_color': '#ffffff'}</t>
  </si>
  <si>
    <t xml:space="preserve">US1170431092</t>
  </si>
  <si>
    <t xml:space="preserve">BBG000BCWSS3</t>
  </si>
  <si>
    <t xml:space="preserve">BC</t>
  </si>
  <si>
    <t xml:space="preserve">Brunswick Corp DE</t>
  </si>
  <si>
    <t xml:space="preserve">0.750000000 usd</t>
  </si>
  <si>
    <t xml:space="preserve">1b92bae3-a7f0-47c8-9ff7-2f6fbb39bc4f</t>
  </si>
  <si>
    <t xml:space="preserve">112968f3-ee25-40c7-8d18-20d8911a91d1</t>
  </si>
  <si>
    <t xml:space="preserve">8d812016-131b-41a5-91ef-4df6a47d3dbb</t>
  </si>
  <si>
    <t xml:space="preserve">{'logo_name': 'US1170431092.png', 'logo_base_color': '#005187', 'text_color': '#ffffff'}</t>
  </si>
  <si>
    <t xml:space="preserve">US8086251076</t>
  </si>
  <si>
    <t xml:space="preserve">BBG003BW05K6</t>
  </si>
  <si>
    <t xml:space="preserve">SAIC</t>
  </si>
  <si>
    <t xml:space="preserve">Science Applications Internati</t>
  </si>
  <si>
    <t xml:space="preserve">73956ab3-0338-49a0-a421-83b4321975c0</t>
  </si>
  <si>
    <t xml:space="preserve">6f609c4e-66b9-460a-901a-e5b7d840f685</t>
  </si>
  <si>
    <t xml:space="preserve">37a3f2d7-40bc-4ed1-8d57-4f6f0699b634</t>
  </si>
  <si>
    <t xml:space="preserve">{'logo_name': 'US8086251076.png', 'logo_base_color': '#000000', 'text_color': '#ffffff'}</t>
  </si>
  <si>
    <t xml:space="preserve">BMG0450A1053</t>
  </si>
  <si>
    <t xml:space="preserve">BBG000HXNN20</t>
  </si>
  <si>
    <t xml:space="preserve">ACGL</t>
  </si>
  <si>
    <t xml:space="preserve">Arch Capital Group</t>
  </si>
  <si>
    <t xml:space="preserve">0.1100000 usd</t>
  </si>
  <si>
    <t xml:space="preserve">88e000dc-a7bc-4f73-bb47-90006b58f689</t>
  </si>
  <si>
    <t xml:space="preserve">fc1e6107-0d10-4a4b-ac15-6649cc58a1cc</t>
  </si>
  <si>
    <t xml:space="preserve">44403310-29bc-4156-bf55-ce24d10b18cf</t>
  </si>
  <si>
    <t xml:space="preserve">{'logo_name': 'BMG0450A1053.png', 'logo_base_color': '#000000', 'text_color': '#ffffff'}</t>
  </si>
  <si>
    <t xml:space="preserve">US7561091049</t>
  </si>
  <si>
    <t xml:space="preserve">BBG000DHPN63</t>
  </si>
  <si>
    <t xml:space="preserve">O</t>
  </si>
  <si>
    <t xml:space="preserve">Realty Income REIT</t>
  </si>
  <si>
    <t xml:space="preserve">cee93f1c-8845-4481-bf5b-f46bf241a0db</t>
  </si>
  <si>
    <t xml:space="preserve">e30bb245-8e78-43e4-8e12-9f6f767b60e6</t>
  </si>
  <si>
    <t xml:space="preserve">9e40f7a3-842f-4253-81e1-d6dcd803f919</t>
  </si>
  <si>
    <t xml:space="preserve">{'logo_name': 'US7561091049.png', 'logo_base_color': '#EA0D2C', 'text_color': '#ffffff'}</t>
  </si>
  <si>
    <t xml:space="preserve">US92852X1037</t>
  </si>
  <si>
    <t xml:space="preserve">BBG01B9G0GS3</t>
  </si>
  <si>
    <t xml:space="preserve">VTS</t>
  </si>
  <si>
    <t xml:space="preserve">Vitesse Energy</t>
  </si>
  <si>
    <t xml:space="preserve">0717edd2-f0dd-4e5f-8cf0-2873074cb55d</t>
  </si>
  <si>
    <t xml:space="preserve">38997ca8-d54e-4d32-a21a-50168299a786</t>
  </si>
  <si>
    <t xml:space="preserve">a9cedc65-5c95-47f4-88b4-bbb06118e4c4</t>
  </si>
  <si>
    <t xml:space="preserve">{'logo_name': 'US92852X1037.png', 'logo_base_color': '#000000', 'text_color': '#ffffff'}</t>
  </si>
  <si>
    <t xml:space="preserve">US9139031002</t>
  </si>
  <si>
    <t xml:space="preserve">BBG000CB8Q50</t>
  </si>
  <si>
    <t xml:space="preserve">UHS</t>
  </si>
  <si>
    <t xml:space="preserve">Universal Health Services</t>
  </si>
  <si>
    <t xml:space="preserve">bcb1159f-93a3-45cf-9fd0-64dd0de66af2</t>
  </si>
  <si>
    <t xml:space="preserve">c47eba62-2b06-42ff-acf2-f6b4486426a9</t>
  </si>
  <si>
    <t xml:space="preserve">c78cd9f1-b992-463e-8963-64046ad74989</t>
  </si>
  <si>
    <t xml:space="preserve">{'logo_name': 'US9139031002.png', 'logo_base_color': '#750F1D', 'text_color': '#ffffff'}</t>
  </si>
  <si>
    <t xml:space="preserve">US50050N1037</t>
  </si>
  <si>
    <t xml:space="preserve">BBG00LPTHYD5</t>
  </si>
  <si>
    <t xml:space="preserve">KTB</t>
  </si>
  <si>
    <t xml:space="preserve">Kontoor Brands Inc</t>
  </si>
  <si>
    <t xml:space="preserve">3ebd4310-1c6b-43af-97f4-7537438b36b8</t>
  </si>
  <si>
    <t xml:space="preserve">35844fa3-36b6-4645-a563-595c17c41759</t>
  </si>
  <si>
    <t xml:space="preserve">c763dae4-ea1a-44f4-8484-260fe3982676</t>
  </si>
  <si>
    <t xml:space="preserve">{'logo_name': 'US50050N1037.png', 'logo_base_color': '#48426B', 'text_color': '#ffffff'}</t>
  </si>
  <si>
    <t xml:space="preserve">US70959W1036</t>
  </si>
  <si>
    <t xml:space="preserve">BBG000H6K1B0</t>
  </si>
  <si>
    <t xml:space="preserve">PAG</t>
  </si>
  <si>
    <t xml:space="preserve">Penske Automotive Group</t>
  </si>
  <si>
    <t xml:space="preserve">cdd0b1b7-f946-45d0-9a1b-fc88e9615949</t>
  </si>
  <si>
    <t xml:space="preserve">4ec96c51-d7a5-4544-87ea-83845aec3c08</t>
  </si>
  <si>
    <t xml:space="preserve">034c9f25-8d19-4c02-9440-4cc1104734f4</t>
  </si>
  <si>
    <t xml:space="preserve">{'logo_name': 'US70959W1036.png', 'logo_base_color': '#EE1B2E', 'text_color': '#ffffff'}</t>
  </si>
  <si>
    <t xml:space="preserve">AN8068571086</t>
  </si>
  <si>
    <t xml:space="preserve">BBG000BT41Q8</t>
  </si>
  <si>
    <t xml:space="preserve">SLB</t>
  </si>
  <si>
    <t xml:space="preserve">Schlumberger</t>
  </si>
  <si>
    <t xml:space="preserve">140da63f-e71a-41ce-9521-a26c76c71056</t>
  </si>
  <si>
    <t xml:space="preserve">99ae0bd2-fabc-4d62-bc78-c393344f8bb5</t>
  </si>
  <si>
    <t xml:space="preserve">b747ab83-89ba-41e0-a32c-64d4dfb1ef96</t>
  </si>
  <si>
    <t xml:space="preserve">{'logo_name': 'AN8068571086.png', 'logo_base_color': '#003366', 'text_color': '#ffffff'}</t>
  </si>
  <si>
    <t xml:space="preserve">US1011211018</t>
  </si>
  <si>
    <t xml:space="preserve">BBG000BS5CM9</t>
  </si>
  <si>
    <t xml:space="preserve">BXP</t>
  </si>
  <si>
    <t xml:space="preserve">BXP, Inc</t>
  </si>
  <si>
    <t xml:space="preserve">7301917e-d6af-4064-a012-40f26dee0a60</t>
  </si>
  <si>
    <t xml:space="preserve">93702421-1a0c-40e9-aa85-63e68de71587</t>
  </si>
  <si>
    <t xml:space="preserve">acc0bd21-dc0d-4680-a22c-91c43b59e468</t>
  </si>
  <si>
    <t xml:space="preserve">{'logo_name': 'US1011211018.png', 'logo_base_color': '#0066b1', 'text_color': '#ffffff'}</t>
  </si>
  <si>
    <t xml:space="preserve">CNE100003F01</t>
  </si>
  <si>
    <t xml:space="preserve">BBG00NN6QG15</t>
  </si>
  <si>
    <t xml:space="preserve">6185</t>
  </si>
  <si>
    <t xml:space="preserve">CanSino Biologics</t>
  </si>
  <si>
    <t xml:space="preserve">b5170ff8-aa5e-4837-8101-bd81d12a5785</t>
  </si>
  <si>
    <t xml:space="preserve">cbeead34-d95e-49b9-bcc9-a3eac6291aa3</t>
  </si>
  <si>
    <t xml:space="preserve">3905acea-9aa8-4c2c-9b4f-4e2bfd6268b4</t>
  </si>
  <si>
    <t xml:space="preserve">{'logo_name': 'CNE100003F01.png', 'logo_base_color': '#000000', 'text_color': '#ffffff'}</t>
  </si>
  <si>
    <t xml:space="preserve">US4456581077</t>
  </si>
  <si>
    <t xml:space="preserve">BBG000BMDBZ1</t>
  </si>
  <si>
    <t xml:space="preserve">JBHT</t>
  </si>
  <si>
    <t xml:space="preserve">JB Hunt</t>
  </si>
  <si>
    <t xml:space="preserve">0d0bd102-cac8-42f6-b05c-bc15d4292834</t>
  </si>
  <si>
    <t xml:space="preserve">6e62efe3-8c1f-41f4-aed6-486f2e7d247e</t>
  </si>
  <si>
    <t xml:space="preserve">8cc18449-7a36-4a3c-a721-d20f2be700cf</t>
  </si>
  <si>
    <t xml:space="preserve">{'logo_name': 'US4456581077.png', 'logo_base_color': '#fee21d', 'text_color': '#000000'}</t>
  </si>
  <si>
    <t xml:space="preserve">US3847471014</t>
  </si>
  <si>
    <t xml:space="preserve">TCS847471014</t>
  </si>
  <si>
    <t xml:space="preserve">GRAL</t>
  </si>
  <si>
    <t xml:space="preserve">GRAIL, Inc.</t>
  </si>
  <si>
    <t xml:space="preserve">15ea50b0-dc68-4835-a06d-585d4536defb</t>
  </si>
  <si>
    <t xml:space="preserve">d3bc7604-1032-490a-b170-9f1d39238e4e</t>
  </si>
  <si>
    <t xml:space="preserve">b91a0ab2-61ad-4748-8175-87e0307ce471</t>
  </si>
  <si>
    <t xml:space="preserve">{'logo_name': 'US3847471014.png', 'logo_base_color': '#FFFFFF', 'text_color': '#000000'}</t>
  </si>
  <si>
    <t xml:space="preserve">US05464C1018</t>
  </si>
  <si>
    <t xml:space="preserve">BBG000BHJWG1</t>
  </si>
  <si>
    <t xml:space="preserve">AXON</t>
  </si>
  <si>
    <t xml:space="preserve">Axon Enterprise Inc</t>
  </si>
  <si>
    <t xml:space="preserve">f85c6e5d-ecdf-4710-883b-dc39d7abe1b0</t>
  </si>
  <si>
    <t xml:space="preserve">6d6aca91-85d7-491d-b753-8f82a125b7eb</t>
  </si>
  <si>
    <t xml:space="preserve">bf1abb5b-02e3-47de-8327-c2aea9f00090</t>
  </si>
  <si>
    <t xml:space="preserve">{'logo_name': 'US05464C1018.png', 'logo_base_color': '#000000', 'text_color': '#ffffff'}</t>
  </si>
  <si>
    <t xml:space="preserve">US03782L1017</t>
  </si>
  <si>
    <t xml:space="preserve">BBG001C7PMJ2</t>
  </si>
  <si>
    <t xml:space="preserve">APPN</t>
  </si>
  <si>
    <t xml:space="preserve">Appian Corp</t>
  </si>
  <si>
    <t xml:space="preserve">320f7af4-22ff-45d4-baad-78394e247323</t>
  </si>
  <si>
    <t xml:space="preserve">3308fca4-b59e-4786-8afc-fd67aaf07d94</t>
  </si>
  <si>
    <t xml:space="preserve">8768fcf5-f037-49cf-a054-52ca284c29b2</t>
  </si>
  <si>
    <t xml:space="preserve">{'logo_name': 'US03782L1017.png', 'logo_base_color': '#000000', 'text_color': '#ffffff'}</t>
  </si>
  <si>
    <t xml:space="preserve">US7782961038</t>
  </si>
  <si>
    <t xml:space="preserve">BBG000BSBZH7</t>
  </si>
  <si>
    <t xml:space="preserve">Ross Stores</t>
  </si>
  <si>
    <t xml:space="preserve">a762c7ca-ee67-4bea-9c2b-c6a0248df532</t>
  </si>
  <si>
    <t xml:space="preserve">0b9f926a-d894-47a2-8027-8958bf903517</t>
  </si>
  <si>
    <t xml:space="preserve">bf33654a-da2c-4b3a-9573-24e289b24cb3</t>
  </si>
  <si>
    <t xml:space="preserve">{'logo_name': 'US7782961038.png', 'logo_base_color': '#006CC6', 'text_color': '#ffffff'}</t>
  </si>
  <si>
    <t xml:space="preserve">US2220702037</t>
  </si>
  <si>
    <t xml:space="preserve">BBG000F395V1</t>
  </si>
  <si>
    <t xml:space="preserve">COTY</t>
  </si>
  <si>
    <t xml:space="preserve">Coty</t>
  </si>
  <si>
    <t xml:space="preserve">8407c0b7-2e1f-413d-abe0-f12c2ffc9acc</t>
  </si>
  <si>
    <t xml:space="preserve">5c17f054-6c4e-422a-ab23-f06d79baaa54</t>
  </si>
  <si>
    <t xml:space="preserve">a003261f-817c-4e74-9f88-ab8194c0c370</t>
  </si>
  <si>
    <t xml:space="preserve">{'logo_name': 'US2220702037.png', 'logo_base_color': '', 'text_color': ''}</t>
  </si>
  <si>
    <t xml:space="preserve">BBG004S685M3</t>
  </si>
  <si>
    <t xml:space="preserve">0.187800000</t>
  </si>
  <si>
    <t xml:space="preserve">0.131000000</t>
  </si>
  <si>
    <t xml:space="preserve">Ростелеком - Привилегированные акции</t>
  </si>
  <si>
    <t xml:space="preserve">e1b089f3-9bf1-44c3-897f-25e9f591bebc</t>
  </si>
  <si>
    <t xml:space="preserve">1d5a0543-55d1-4b54-bbbe-5c5824b1b59b</t>
  </si>
  <si>
    <t xml:space="preserve">0a473cbd-2b44-4480-8ceb-037123212564</t>
  </si>
  <si>
    <t xml:space="preserve">US3596941068</t>
  </si>
  <si>
    <t xml:space="preserve">BBG000BJZ7V7</t>
  </si>
  <si>
    <t xml:space="preserve">FUL</t>
  </si>
  <si>
    <t xml:space="preserve">HB Fuller Co</t>
  </si>
  <si>
    <t xml:space="preserve">9bb2c004-f207-43f5-93a3-f5063472d48c</t>
  </si>
  <si>
    <t xml:space="preserve">558d2cea-7c1b-4d2d-8d14-a31bad24f433</t>
  </si>
  <si>
    <t xml:space="preserve">724e7aeb-dda9-40c8-944a-65cb3c726d47</t>
  </si>
  <si>
    <t xml:space="preserve">{'logo_name': 'US3596941068.png', 'logo_base_color': '#0038A5', 'text_color': '#ffffff'}</t>
  </si>
  <si>
    <t xml:space="preserve">US45778Q1076</t>
  </si>
  <si>
    <t xml:space="preserve">BBG000BJ41X2</t>
  </si>
  <si>
    <t xml:space="preserve">NSP</t>
  </si>
  <si>
    <t xml:space="preserve">InsperIty Inc</t>
  </si>
  <si>
    <t xml:space="preserve">9b55690e-e15d-4df1-8336-fa47624ab4bf</t>
  </si>
  <si>
    <t xml:space="preserve">ad57e8e8-1dc3-4147-b26e-b742d0c7a7f4</t>
  </si>
  <si>
    <t xml:space="preserve">1c8f9341-780a-4d04-8a23-24cdb92fc54f</t>
  </si>
  <si>
    <t xml:space="preserve">{'logo_name': 'US45778Q1076.png', 'logo_base_color': '#439938', 'text_color': '#ffffff'}</t>
  </si>
  <si>
    <t xml:space="preserve">US7433151039</t>
  </si>
  <si>
    <t xml:space="preserve">BBG000BR37X2</t>
  </si>
  <si>
    <t xml:space="preserve">PGR</t>
  </si>
  <si>
    <t xml:space="preserve">Progressive</t>
  </si>
  <si>
    <t xml:space="preserve">b2eac6e6-e773-49cf-8727-a51d8d11bcc6</t>
  </si>
  <si>
    <t xml:space="preserve">7bb312ba-56a9-4e29-8090-435ff80c597c</t>
  </si>
  <si>
    <t xml:space="preserve">edcc7b51-0b00-4ccd-bf99-8badf88af069</t>
  </si>
  <si>
    <t xml:space="preserve">{'logo_name': 'US7433151039.png', 'logo_base_color': '#2780FE', 'text_color': '#ffffff'}</t>
  </si>
  <si>
    <t xml:space="preserve">US8733791011</t>
  </si>
  <si>
    <t xml:space="preserve">BBG00BT7PPY8</t>
  </si>
  <si>
    <t xml:space="preserve">TRHC</t>
  </si>
  <si>
    <t xml:space="preserve">Tabula Rasa HealthCare In</t>
  </si>
  <si>
    <t xml:space="preserve">220d6d28-3854-451a-ab29-d2988311f5e6</t>
  </si>
  <si>
    <t xml:space="preserve">196e3aa6-f324-4b5b-8422-6a1b515be01d</t>
  </si>
  <si>
    <t xml:space="preserve">6c8eda09-f5ac-4323-ab64-d295f6fa3688</t>
  </si>
  <si>
    <t xml:space="preserve">{'logo_name': 'US8733791011.png', 'logo_base_color': '#7ABA05', 'text_color': '#ffffff'}</t>
  </si>
  <si>
    <t xml:space="preserve">US49427F1084</t>
  </si>
  <si>
    <t xml:space="preserve">BBG000BLMXN8</t>
  </si>
  <si>
    <t xml:space="preserve">KRC</t>
  </si>
  <si>
    <t xml:space="preserve">Kilroy Realty Corp REIT</t>
  </si>
  <si>
    <t xml:space="preserve">b7e148da-bb03-4c00-b5ea-6b5e7cb2596f</t>
  </si>
  <si>
    <t xml:space="preserve">3cf488b6-6edd-4418-87c0-695e11052005</t>
  </si>
  <si>
    <t xml:space="preserve">54ec3911-7e3e-4f9f-b69d-41812d316473</t>
  </si>
  <si>
    <t xml:space="preserve">{'logo_name': 'US49427F1084.png', 'logo_base_color': '#000000', 'text_color': '#ffffff'}</t>
  </si>
  <si>
    <t xml:space="preserve">US0258161092</t>
  </si>
  <si>
    <t xml:space="preserve">BBG000BCQZS4</t>
  </si>
  <si>
    <t xml:space="preserve">AXP</t>
  </si>
  <si>
    <t xml:space="preserve">American Express</t>
  </si>
  <si>
    <t xml:space="preserve">1d0c07ae-0f8b-40fb-9d1d-5af8c984ca37</t>
  </si>
  <si>
    <t xml:space="preserve">c7943be0-a545-4816-94f2-8ff122eaf234</t>
  </si>
  <si>
    <t xml:space="preserve">e80c233d-5894-4cec-b695-57622a9df430</t>
  </si>
  <si>
    <t xml:space="preserve">{'logo_name': 'US0258161092.png', 'logo_base_color': '#2e77bc', 'text_color': '#ffffff'}</t>
  </si>
  <si>
    <t xml:space="preserve">US94419L1017</t>
  </si>
  <si>
    <t xml:space="preserve">BBG001B17MV2</t>
  </si>
  <si>
    <t xml:space="preserve">W</t>
  </si>
  <si>
    <t xml:space="preserve">Wayfair Inc</t>
  </si>
  <si>
    <t xml:space="preserve">9ce0b071-a5b8-4921-9357-8f1bcde396a8</t>
  </si>
  <si>
    <t xml:space="preserve">fb0d0ab1-b4e7-40f3-a66a-eb068e0e84cc</t>
  </si>
  <si>
    <t xml:space="preserve">1246484f-617e-4db1-886a-29b9ae6db984</t>
  </si>
  <si>
    <t xml:space="preserve">{'logo_name': 'US94419L1017.png', 'logo_base_color': '#75297E', 'text_color': '#ffffff'}</t>
  </si>
  <si>
    <t xml:space="preserve">US0352551081</t>
  </si>
  <si>
    <t xml:space="preserve">BBG000BBKZD8</t>
  </si>
  <si>
    <t xml:space="preserve">ANIK</t>
  </si>
  <si>
    <t xml:space="preserve">Anika Therapeutics Inc</t>
  </si>
  <si>
    <t xml:space="preserve">a1f9d237-3d68-457e-998b-7d05a5f336e5</t>
  </si>
  <si>
    <t xml:space="preserve">ecb86ad9-4b94-4539-ad47-256d8f436973</t>
  </si>
  <si>
    <t xml:space="preserve">9e1d249b-45b5-41d9-aaab-3812adf876e4</t>
  </si>
  <si>
    <t xml:space="preserve">{'logo_name': 'US0352551081.png', 'logo_base_color': '#16569A', 'text_color': '#ffffff'}</t>
  </si>
  <si>
    <t xml:space="preserve">US87724P1066</t>
  </si>
  <si>
    <t xml:space="preserve">BBG003PGJHP5</t>
  </si>
  <si>
    <t xml:space="preserve">TMHC</t>
  </si>
  <si>
    <t xml:space="preserve">Taylor Morrison Home Corp</t>
  </si>
  <si>
    <t xml:space="preserve">eb666d3e-ce2e-4ff6-9126-4aa93b5a5523</t>
  </si>
  <si>
    <t xml:space="preserve">2823e68f-be3b-4322-950f-d5c3f3f814a7</t>
  </si>
  <si>
    <t xml:space="preserve">ff3810f9-1978-43b6-8b8e-d86e1ac26351</t>
  </si>
  <si>
    <t xml:space="preserve">{'logo_name': 'US87724P1066.png', 'logo_base_color': '#D31145', 'text_color': '#ffffff'}</t>
  </si>
  <si>
    <t xml:space="preserve">US79546E1047</t>
  </si>
  <si>
    <t xml:space="preserve">BBG000LR8515</t>
  </si>
  <si>
    <t xml:space="preserve">SBH</t>
  </si>
  <si>
    <t xml:space="preserve">Sally Beauty Holdings Inc</t>
  </si>
  <si>
    <t xml:space="preserve">c4d54656-38e4-47ed-a8ae-7f5ea551bfb9</t>
  </si>
  <si>
    <t xml:space="preserve">024adc16-07ec-4663-a5ac-b390700ac058</t>
  </si>
  <si>
    <t xml:space="preserve">be15ef37-3f84-44b9-9e8a-c0352007f32a</t>
  </si>
  <si>
    <t xml:space="preserve">{'logo_name': 'US79546E1047.png', 'logo_base_color': '#000000', 'text_color': '#ffffff'}</t>
  </si>
  <si>
    <t xml:space="preserve">US5562691080</t>
  </si>
  <si>
    <t xml:space="preserve">BBG000BLV2Q3</t>
  </si>
  <si>
    <t xml:space="preserve">SHOO</t>
  </si>
  <si>
    <t xml:space="preserve">Steven Madden, Ltd.</t>
  </si>
  <si>
    <t xml:space="preserve">0382723a-5ea5-409b-a17e-67c31c26333e</t>
  </si>
  <si>
    <t xml:space="preserve">ba6212a5-4d9e-4884-b170-d399c2722e27</t>
  </si>
  <si>
    <t xml:space="preserve">53a6188e-544c-4d8c-ab28-0665e8c4575c</t>
  </si>
  <si>
    <t xml:space="preserve">{'logo_name': 'US5562691080.png', 'logo_base_color': '#000000', 'text_color': '#ffffff'}</t>
  </si>
  <si>
    <t xml:space="preserve">US92242T1016</t>
  </si>
  <si>
    <t xml:space="preserve">BBG005PG80K4</t>
  </si>
  <si>
    <t xml:space="preserve">VVX</t>
  </si>
  <si>
    <t xml:space="preserve">V2X, Inc.</t>
  </si>
  <si>
    <t xml:space="preserve">cab70365-34fc-4bb4-b8bf-b4b0c1b547fa</t>
  </si>
  <si>
    <t xml:space="preserve">eb8af188-35a6-4040-aa6b-e51170850a7c</t>
  </si>
  <si>
    <t xml:space="preserve">aa972656-9762-4e4d-ab00-8cc685663b04</t>
  </si>
  <si>
    <t xml:space="preserve">{'logo_name': 'US92242T1016.png', 'logo_base_color': '#97999b', 'text_color': '#ffffff'}</t>
  </si>
  <si>
    <t xml:space="preserve">US38267D1090</t>
  </si>
  <si>
    <t xml:space="preserve">BBG00KHHBMC5</t>
  </si>
  <si>
    <t xml:space="preserve">GSHD</t>
  </si>
  <si>
    <t xml:space="preserve">Goosehead Insurance, Inc.</t>
  </si>
  <si>
    <t xml:space="preserve">93237253-bc46-4f7c-88af-7774e5d25dca</t>
  </si>
  <si>
    <t xml:space="preserve">1a785bbb-d6bc-4f3d-a6f4-1e2d91f391ab</t>
  </si>
  <si>
    <t xml:space="preserve">694857b8-3170-4058-b9d7-5629f59cfff6</t>
  </si>
  <si>
    <t xml:space="preserve">{'logo_name': 'US38267D1090.png', 'logo_base_color': '#000000', 'text_color': '#ffffff'}</t>
  </si>
  <si>
    <t xml:space="preserve">US7437131094</t>
  </si>
  <si>
    <t xml:space="preserve">BBG000BT13B3</t>
  </si>
  <si>
    <t xml:space="preserve">PRLB</t>
  </si>
  <si>
    <t xml:space="preserve">Proto Labs Inc</t>
  </si>
  <si>
    <t xml:space="preserve">aa73fef1-a246-4c7f-b68c-f5f206b4668d</t>
  </si>
  <si>
    <t xml:space="preserve">4e31e47d-5eb3-4ce1-a2dc-394e62979bbc</t>
  </si>
  <si>
    <t xml:space="preserve">ec54fd11-54c2-4a99-ad64-068e8dcc2809</t>
  </si>
  <si>
    <t xml:space="preserve">{'logo_name': 'US7437131094.png', 'logo_base_color': '#000000', 'text_color': '#ffffff'}</t>
  </si>
  <si>
    <t xml:space="preserve">US12541W2098</t>
  </si>
  <si>
    <t xml:space="preserve">BBG000BTCH57</t>
  </si>
  <si>
    <t xml:space="preserve">CHRW</t>
  </si>
  <si>
    <t xml:space="preserve">C.H. Robinson Worldwide</t>
  </si>
  <si>
    <t xml:space="preserve">f2eb7eef-6bb1-4be6-a7e1-46dffd25f432</t>
  </si>
  <si>
    <t xml:space="preserve">e98e6dcb-3bae-4635-8e2d-58973d4607ef</t>
  </si>
  <si>
    <t xml:space="preserve">27d66057-fc79-490c-8ac4-2e4f3558760b</t>
  </si>
  <si>
    <t xml:space="preserve">{'logo_name': 'US12541W2098.png', 'logo_base_color': '#0178aa', 'text_color': '#ffffff'}</t>
  </si>
  <si>
    <t xml:space="preserve">US53815P1084</t>
  </si>
  <si>
    <t xml:space="preserve">BBG000BB4HM6</t>
  </si>
  <si>
    <t xml:space="preserve">RAMP</t>
  </si>
  <si>
    <t xml:space="preserve">LiveRamp Holdings Inc</t>
  </si>
  <si>
    <t xml:space="preserve">0df9f0f2-07a4-4ee2-a1b8-1ff77b559fb4</t>
  </si>
  <si>
    <t xml:space="preserve">831dc04e-4c11-46b5-a59b-2f6545f1f219</t>
  </si>
  <si>
    <t xml:space="preserve">05d16e30-b0d5-425d-ad49-3671aa959c42</t>
  </si>
  <si>
    <t xml:space="preserve">{'logo_name': 'US53815P1084.png', 'logo_base_color': '#183824', 'text_color': '#ffffff'}</t>
  </si>
  <si>
    <t xml:space="preserve">US5261071071</t>
  </si>
  <si>
    <t xml:space="preserve">BBG000BB5B84</t>
  </si>
  <si>
    <t xml:space="preserve">LII</t>
  </si>
  <si>
    <t xml:space="preserve">Lennox International Inc</t>
  </si>
  <si>
    <t xml:space="preserve">c0443ded-66a8-4e59-aad1-f851e7a2916b</t>
  </si>
  <si>
    <t xml:space="preserve">df87e5b1-2b3a-427c-9d13-f9d5bcc81619</t>
  </si>
  <si>
    <t xml:space="preserve">8c42502b-1ae1-441c-9a61-f5a918d4fccf</t>
  </si>
  <si>
    <t xml:space="preserve">{'logo_name': 'US5261071071.png', 'logo_base_color': '#A7212C', 'text_color': '#ffffff'}</t>
  </si>
  <si>
    <t xml:space="preserve">BBG00ZHCX1X2</t>
  </si>
  <si>
    <t xml:space="preserve">ba64a3c7-dd1d-4f19-8758-94aac17d971b</t>
  </si>
  <si>
    <t xml:space="preserve">b63fefd6-dd71-4490-a1bd-5d84fa51898f</t>
  </si>
  <si>
    <t xml:space="preserve">US2855121099</t>
  </si>
  <si>
    <t xml:space="preserve">BBG000BP0KQ8</t>
  </si>
  <si>
    <t xml:space="preserve">EA</t>
  </si>
  <si>
    <t xml:space="preserve">Electronic Arts</t>
  </si>
  <si>
    <t xml:space="preserve">79186b74-97ca-48fd-9b2c-99d0ac9487d2</t>
  </si>
  <si>
    <t xml:space="preserve">20f223e6-49a6-469c-8707-8a25c61559d5</t>
  </si>
  <si>
    <t xml:space="preserve">710b8595-4ee4-492b-8256-58e354899ebc</t>
  </si>
  <si>
    <t xml:space="preserve">{'logo_name': 'US2855121099.png', 'logo_base_color': '#000000', 'text_color': '#ffffff'}</t>
  </si>
  <si>
    <t xml:space="preserve">US69404D1081</t>
  </si>
  <si>
    <t xml:space="preserve">BBG000QKXH20</t>
  </si>
  <si>
    <t xml:space="preserve">PACB</t>
  </si>
  <si>
    <t xml:space="preserve">Pacific Biosciences of California</t>
  </si>
  <si>
    <t xml:space="preserve">61d3a753-578b-4cff-b20e-0121b4fc1465</t>
  </si>
  <si>
    <t xml:space="preserve">3f8147e5-0d41-4a04-864c-c3bb186b6843</t>
  </si>
  <si>
    <t xml:space="preserve">8e9fa9f3-31a9-436c-838b-88e54fe13b72</t>
  </si>
  <si>
    <t xml:space="preserve">{'logo_name': 'US69404D1081.png', 'logo_base_color': '#054485', 'text_color': '#ffffff'}</t>
  </si>
  <si>
    <t xml:space="preserve">TCS1138J4040</t>
  </si>
  <si>
    <t xml:space="preserve">SPBRU_OTC</t>
  </si>
  <si>
    <t xml:space="preserve">c680dc36-1059-4fc3-be44-8a1468525a03</t>
  </si>
  <si>
    <t xml:space="preserve">US60855R1005</t>
  </si>
  <si>
    <t xml:space="preserve">BBG000MBHNC8</t>
  </si>
  <si>
    <t xml:space="preserve">MOH</t>
  </si>
  <si>
    <t xml:space="preserve">Molina Healthcare Inc</t>
  </si>
  <si>
    <t xml:space="preserve">4330445b-b540-4d5d-835e-b9a7679aa6fb</t>
  </si>
  <si>
    <t xml:space="preserve">295e5f03-8ad0-4d0c-9856-b1dfb8b859b5</t>
  </si>
  <si>
    <t xml:space="preserve">8aa2181f-2d8b-4e14-bac9-61b0fcdd32e8</t>
  </si>
  <si>
    <t xml:space="preserve">{'logo_name': 'US60855R1005.png', 'logo_base_color': '#009FAF', 'text_color': '#ffffff'}</t>
  </si>
  <si>
    <t xml:space="preserve">US12504L1098</t>
  </si>
  <si>
    <t xml:space="preserve">BBG000C04224</t>
  </si>
  <si>
    <t xml:space="preserve">CBRE</t>
  </si>
  <si>
    <t xml:space="preserve">CBRE Group</t>
  </si>
  <si>
    <t xml:space="preserve">49dd0d89-18d3-48a0-92fd-5ff8a422f705</t>
  </si>
  <si>
    <t xml:space="preserve">47d0b8d6-bd3c-427c-a640-78dcbe281b72</t>
  </si>
  <si>
    <t xml:space="preserve">21ee7eba-74c8-41e6-a7f8-cc15a7107568</t>
  </si>
  <si>
    <t xml:space="preserve">{'logo_name': 'US12504L1098.png', 'logo_base_color': '#196c4f', 'text_color': '#ffffff'}</t>
  </si>
  <si>
    <t xml:space="preserve">US55825T1034</t>
  </si>
  <si>
    <t xml:space="preserve">BBG007FG0C23</t>
  </si>
  <si>
    <t xml:space="preserve">MSGS</t>
  </si>
  <si>
    <t xml:space="preserve">Madison Square Garden Sports Corp.</t>
  </si>
  <si>
    <t xml:space="preserve">258cfef4-eee6-4d43-a57a-025030cd8ab0</t>
  </si>
  <si>
    <t xml:space="preserve">0bcaff94-ddc6-4490-aa9e-c34cbb4e872b</t>
  </si>
  <si>
    <t xml:space="preserve">9e117b76-31d0-4cb5-8f53-41faccc7dc10</t>
  </si>
  <si>
    <t xml:space="preserve">CNE1000001W2</t>
  </si>
  <si>
    <t xml:space="preserve">BBG000BVKWW0</t>
  </si>
  <si>
    <t xml:space="preserve">914</t>
  </si>
  <si>
    <t xml:space="preserve">Anhui Conch Cement</t>
  </si>
  <si>
    <t xml:space="preserve">e07171af-d50f-48b9-9bd6-4bf73f3b1545</t>
  </si>
  <si>
    <t xml:space="preserve">d5f4fea0-710f-4b36-92ff-5ef49fdd9f0b</t>
  </si>
  <si>
    <t xml:space="preserve">f3b39340-c9fc-4370-9bc5-3adfb021e2b7</t>
  </si>
  <si>
    <t xml:space="preserve">{'logo_name': 'CNE1000001W2.png', 'logo_base_color': '#000000', 'text_color': '#ffffff'}</t>
  </si>
  <si>
    <t xml:space="preserve">US90385V1070</t>
  </si>
  <si>
    <t xml:space="preserve">BBG000HSLV70</t>
  </si>
  <si>
    <t xml:space="preserve">UCTT</t>
  </si>
  <si>
    <t xml:space="preserve">Ultra Clean Holdings Inc</t>
  </si>
  <si>
    <t xml:space="preserve">8ac1635a-fbbc-4bc4-bb23-8010d349c82d</t>
  </si>
  <si>
    <t xml:space="preserve">8045db02-28c4-49bc-a1c9-74b2020bb09c</t>
  </si>
  <si>
    <t xml:space="preserve">7906402b-a1af-4357-87df-c3690a097442</t>
  </si>
  <si>
    <t xml:space="preserve">{'logo_name': 'US90385V1070.png', 'logo_base_color': '#000000', 'text_color': '#ffffff'}</t>
  </si>
  <si>
    <t xml:space="preserve">US74736L1098</t>
  </si>
  <si>
    <t xml:space="preserve">BBG005ZVK9P2</t>
  </si>
  <si>
    <t xml:space="preserve">QTWO</t>
  </si>
  <si>
    <t xml:space="preserve">Q2 Holdings Inc</t>
  </si>
  <si>
    <t xml:space="preserve">71e3ff4d-6c83-4213-b5d6-4ec1f2d94a0f</t>
  </si>
  <si>
    <t xml:space="preserve">1a155b1e-ffec-4c1d-abdf-9d29683fe09b</t>
  </si>
  <si>
    <t xml:space="preserve">b1c1a680-39a2-4cbd-92cd-1a73d7c0f1f7</t>
  </si>
  <si>
    <t xml:space="preserve">{'logo_name': 'US74736L1098.png', 'logo_base_color': '#000000', 'text_color': '#ffffff'}</t>
  </si>
  <si>
    <t xml:space="preserve">US90384S3031</t>
  </si>
  <si>
    <t xml:space="preserve">BBG00FWQ4VD6</t>
  </si>
  <si>
    <t xml:space="preserve">ULTA</t>
  </si>
  <si>
    <t xml:space="preserve">Ulta Beauty</t>
  </si>
  <si>
    <t xml:space="preserve">d93ec938-3641-425b-84b1-89fbce198b50</t>
  </si>
  <si>
    <t xml:space="preserve">903fe16b-4c80-46b0-a3ac-f84b9e2c5d49</t>
  </si>
  <si>
    <t xml:space="preserve">a1ee3a58-4cb9-4d95-b849-c8e578494cf0</t>
  </si>
  <si>
    <t xml:space="preserve">{'logo_name': 'US90384S3031.png', 'logo_base_color': '#FBB486', 'text_color': '#000000'}</t>
  </si>
  <si>
    <t xml:space="preserve">US92343E1029</t>
  </si>
  <si>
    <t xml:space="preserve">BBG000BGKHZ3</t>
  </si>
  <si>
    <t xml:space="preserve">VRSN</t>
  </si>
  <si>
    <t xml:space="preserve">VeriSign</t>
  </si>
  <si>
    <t xml:space="preserve">896159d6-b1b2-450f-9c85-2b20c9f1fd2b</t>
  </si>
  <si>
    <t xml:space="preserve">52baa1a1-e253-4ed6-8c6d-fb7d86f8b27c</t>
  </si>
  <si>
    <t xml:space="preserve">5df767eb-d460-4664-a685-ecaa69cfc791</t>
  </si>
  <si>
    <t xml:space="preserve">{'logo_name': 'US92343E1029.png', 'logo_base_color': '#0067A1', 'text_color': '#ffffff'}</t>
  </si>
  <si>
    <t xml:space="preserve">BBG000PZ0833</t>
  </si>
  <si>
    <t xml:space="preserve">МГТС - акции привилегированные</t>
  </si>
  <si>
    <t xml:space="preserve">40.0 rub</t>
  </si>
  <si>
    <t xml:space="preserve">3112d684-216c-4409-ab73-4316e8582f81</t>
  </si>
  <si>
    <t xml:space="preserve">b3f53164-7ca2-4fd7-bf3f-4e76ac5c720c</t>
  </si>
  <si>
    <t xml:space="preserve">9bac6c65-d255-4b97-8f9f-19e593278818</t>
  </si>
  <si>
    <t xml:space="preserve">{'logo_name': 'RU0009036479.png', 'logo_base_color': '#0082C8', 'text_color': '#ffffff'}</t>
  </si>
  <si>
    <t xml:space="preserve">US6951561090</t>
  </si>
  <si>
    <t xml:space="preserve">BBG000BB8SW7</t>
  </si>
  <si>
    <t xml:space="preserve">PKG</t>
  </si>
  <si>
    <t xml:space="preserve">Packaging Corp of America</t>
  </si>
  <si>
    <t xml:space="preserve">a3b6361f-c1b9-4661-8e74-10811c483330</t>
  </si>
  <si>
    <t xml:space="preserve">a025de3b-623f-48b5-9549-1b9d8eeb05c6</t>
  </si>
  <si>
    <t xml:space="preserve">a8244681-a7f9-487a-a3ff-34f6c22b99e8</t>
  </si>
  <si>
    <t xml:space="preserve">{'logo_name': 'US6951561090.png', 'logo_base_color': '#004A98', 'text_color': '#ffffff'}</t>
  </si>
  <si>
    <t xml:space="preserve">TCS00A107KX0</t>
  </si>
  <si>
    <t xml:space="preserve">e3f629fd-367b-4dbd-922c-4a4c130c70ab</t>
  </si>
  <si>
    <t xml:space="preserve">f8c71179-187e-4629-87a3-45600759b341</t>
  </si>
  <si>
    <t xml:space="preserve">d78a1e99-f964-4067-b56c-6807135516e6</t>
  </si>
  <si>
    <t xml:space="preserve">{'logo_name': 'RU000A105Y14.png', 'logo_base_color': '#f4f6f9', 'text_color': '#000000'}</t>
  </si>
  <si>
    <t xml:space="preserve">US98986M1036</t>
  </si>
  <si>
    <t xml:space="preserve">BBG000BJBXZ2</t>
  </si>
  <si>
    <t xml:space="preserve">ZYXI</t>
  </si>
  <si>
    <t xml:space="preserve">Zynex Inc</t>
  </si>
  <si>
    <t xml:space="preserve">3ec5f178-d5a2-4962-a783-e5b9500e9f0f</t>
  </si>
  <si>
    <t xml:space="preserve">ef920b35-29a4-467f-bc76-e0ea881efa0e</t>
  </si>
  <si>
    <t xml:space="preserve">66bde0b9-2390-4ede-ae4f-3af0cdfbe2ef</t>
  </si>
  <si>
    <t xml:space="preserve">{'logo_name': 'US98986M1036.png', 'logo_base_color': '#000000', 'text_color': '#ffffff'}</t>
  </si>
  <si>
    <t xml:space="preserve">US90328M1071</t>
  </si>
  <si>
    <t xml:space="preserve">BBG000BX28M0</t>
  </si>
  <si>
    <t xml:space="preserve">USNA</t>
  </si>
  <si>
    <t xml:space="preserve">USANA Health Sciences Inc</t>
  </si>
  <si>
    <t xml:space="preserve">022ba2c7-d18d-443e-b4ec-b14e2f28c115</t>
  </si>
  <si>
    <t xml:space="preserve">e9f72393-1f39-4085-89db-536624cd3c17</t>
  </si>
  <si>
    <t xml:space="preserve">3b1aba8f-ea5a-4809-9c1c-a794dc7ccbbd</t>
  </si>
  <si>
    <t xml:space="preserve">{'logo_name': 'US90328M1071.png', 'logo_base_color': '#000000', 'text_color': '#ffffff'}</t>
  </si>
  <si>
    <t xml:space="preserve">US7710491033</t>
  </si>
  <si>
    <t xml:space="preserve">BBG001R1GCT0</t>
  </si>
  <si>
    <t xml:space="preserve">RBLX</t>
  </si>
  <si>
    <t xml:space="preserve">ROBLOX Corp</t>
  </si>
  <si>
    <t xml:space="preserve">24a00984-04d3-4076-9de6-4647b53ebd88</t>
  </si>
  <si>
    <t xml:space="preserve">5bb05fc0-392c-4160-8616-ce1457a43907</t>
  </si>
  <si>
    <t xml:space="preserve">50bfc5ac-e503-4b47-bd63-ba8ca33ae7b0</t>
  </si>
  <si>
    <t xml:space="preserve">{'logo_name': 'US7710491033.png', 'logo_base_color': '#000000', 'text_color': '#ffffff'}</t>
  </si>
  <si>
    <t xml:space="preserve">LR0008862868</t>
  </si>
  <si>
    <t xml:space="preserve">BBG000BB5792</t>
  </si>
  <si>
    <t xml:space="preserve">RCL</t>
  </si>
  <si>
    <t xml:space="preserve">Royal Caribbean Cruises</t>
  </si>
  <si>
    <t xml:space="preserve">85450a36-98f8-4a71-a1b3-9a5116b6acd8</t>
  </si>
  <si>
    <t xml:space="preserve">c476914d-f6d7-4252-a9fd-7490fb4607c0</t>
  </si>
  <si>
    <t xml:space="preserve">41ec76e8-713e-466c-be36-53aa605097ad</t>
  </si>
  <si>
    <t xml:space="preserve">{'logo_name': 'LR0008862868.png', 'logo_base_color': '#333A71', 'text_color': '#ffffff'}</t>
  </si>
  <si>
    <t xml:space="preserve">US8887871080</t>
  </si>
  <si>
    <t xml:space="preserve">BBG00BTJVK94</t>
  </si>
  <si>
    <t xml:space="preserve">TOST</t>
  </si>
  <si>
    <t xml:space="preserve">Toast</t>
  </si>
  <si>
    <t xml:space="preserve">a52259a3-7e39-4b85-8af0-cc39da74ee68</t>
  </si>
  <si>
    <t xml:space="preserve">d24ab052-70ca-4127-be02-f2a0ef11409c</t>
  </si>
  <si>
    <t xml:space="preserve">fc6a83ce-3250-4859-89b1-ce50f0e3bbef</t>
  </si>
  <si>
    <t xml:space="preserve">{'logo_name': 'toast.png', 'logo_base_color': '#000000', 'text_color': '#ffffff'}</t>
  </si>
  <si>
    <t xml:space="preserve">US4432011082</t>
  </si>
  <si>
    <t xml:space="preserve">BBG00DYNJGH9</t>
  </si>
  <si>
    <t xml:space="preserve">HWM</t>
  </si>
  <si>
    <t xml:space="preserve">Howmet Aerospace</t>
  </si>
  <si>
    <t xml:space="preserve">119b1192-62c3-40d5-9e6f-5489fa9ea08a</t>
  </si>
  <si>
    <t xml:space="preserve">118c6d59-7857-4367-8018-f5d0d484ae6e</t>
  </si>
  <si>
    <t xml:space="preserve">58491df0-c613-46ff-a740-45bf1f0bb3a9</t>
  </si>
  <si>
    <t xml:space="preserve">{'logo_name': 'US4432011082.png', 'logo_base_color': '#000000', 'text_color': '#ffffff'}</t>
  </si>
  <si>
    <t xml:space="preserve">US02079K3059</t>
  </si>
  <si>
    <t xml:space="preserve">BBG009S39JX6</t>
  </si>
  <si>
    <t xml:space="preserve">Alphabet Class A</t>
  </si>
  <si>
    <t xml:space="preserve">eebfe2f2-7bf3-40e2-a8f1-4898cc16ca1f</t>
  </si>
  <si>
    <t xml:space="preserve">4c2090c8-3f9d-424f-8f74-ef872eb46eae</t>
  </si>
  <si>
    <t xml:space="preserve">086fe3e7-bd0d-4ad0-a86b-1c94fdc6852c</t>
  </si>
  <si>
    <t xml:space="preserve">{'logo_name': 'US02079K3059.png', 'logo_base_color': '#DDE0E4', 'text_color': '#000000'}</t>
  </si>
  <si>
    <t xml:space="preserve">US6267171022</t>
  </si>
  <si>
    <t xml:space="preserve">BBG000BPMH90</t>
  </si>
  <si>
    <t xml:space="preserve">MUR</t>
  </si>
  <si>
    <t xml:space="preserve">Murphy Oil</t>
  </si>
  <si>
    <t xml:space="preserve">fbf7839d-9d07-41bb-875f-64a928bd2bf0</t>
  </si>
  <si>
    <t xml:space="preserve">d63e830e-00d8-410d-9d7f-1f3f85857623</t>
  </si>
  <si>
    <t xml:space="preserve">d86910e2-6c30-4a61-8cf2-de871a8f91ff</t>
  </si>
  <si>
    <t xml:space="preserve">{'logo_name': 'US6267171022.png', 'logo_base_color': '#07223F', 'text_color': '#ffffff'}</t>
  </si>
  <si>
    <t xml:space="preserve">BBG00R4Z2NT4</t>
  </si>
  <si>
    <t xml:space="preserve">f1374f83-7934-41f7-a210-097ed5beecd5</t>
  </si>
  <si>
    <t xml:space="preserve">e772aabd-45bd-40c3-884e-b46a9bd7b96d</t>
  </si>
  <si>
    <t xml:space="preserve">387e6135-7334-4d9f-9306-6d5b07f97a23</t>
  </si>
  <si>
    <t xml:space="preserve">US3377381088</t>
  </si>
  <si>
    <t xml:space="preserve">TCS377381088</t>
  </si>
  <si>
    <t xml:space="preserve">Fiserv</t>
  </si>
  <si>
    <t xml:space="preserve">9a5d1a68-5ded-4f5d-abef-5d03e22aa9d9</t>
  </si>
  <si>
    <t xml:space="preserve">c128cdd3-fbe8-42a4-8571-486a1c2f0729</t>
  </si>
  <si>
    <t xml:space="preserve">20bcc2b0-d324-4137-a0f5-f109e6fc7ec3</t>
  </si>
  <si>
    <t xml:space="preserve">{'logo_name': 'US3377381088.png', 'logo_base_color': '#FF6600', 'text_color': '#ffffff'}</t>
  </si>
  <si>
    <t xml:space="preserve">US0536111091</t>
  </si>
  <si>
    <t xml:space="preserve">BBG000BCQ4P6</t>
  </si>
  <si>
    <t xml:space="preserve">AVY</t>
  </si>
  <si>
    <t xml:space="preserve">Avery Dennison</t>
  </si>
  <si>
    <t xml:space="preserve">81d56973-9ec0-41cb-9448-2a96b3fb7acc</t>
  </si>
  <si>
    <t xml:space="preserve">55ad3cd9-f8b1-4a84-a75a-83d0dd81a9e1</t>
  </si>
  <si>
    <t xml:space="preserve">92b3b7ac-eebb-4a3a-914b-70328c285514</t>
  </si>
  <si>
    <t xml:space="preserve">{'logo_name': 'US0536111091.png', 'logo_base_color': '#d80629', 'text_color': '#ffffff'}</t>
  </si>
  <si>
    <t xml:space="preserve">RU0002614686</t>
  </si>
  <si>
    <t xml:space="preserve">TCS002614686</t>
  </si>
  <si>
    <t xml:space="preserve">NTZL</t>
  </si>
  <si>
    <t xml:space="preserve">НИТЕЛ</t>
  </si>
  <si>
    <t xml:space="preserve">c09c1942-68a1-40c3-97e3-3a91ac08efe5</t>
  </si>
  <si>
    <t xml:space="preserve">f31222ff-5c3e-46b1-baea-6dd9ce3d99ae</t>
  </si>
  <si>
    <t xml:space="preserve">0b47f72d-7161-4d71-8b8f-8d0b876c978b</t>
  </si>
  <si>
    <t xml:space="preserve">{'logo_name': 'RU0002614686.png', 'logo_base_color': '#2C78BE', 'text_color': '#ffffff'}</t>
  </si>
  <si>
    <t xml:space="preserve">US6866881021</t>
  </si>
  <si>
    <t xml:space="preserve">BBG000Q5BQ63</t>
  </si>
  <si>
    <t xml:space="preserve">ORA</t>
  </si>
  <si>
    <t xml:space="preserve">Ormat Technologies</t>
  </si>
  <si>
    <t xml:space="preserve">aeef6af8-39a7-4c2c-a697-cc40eeb70b2d</t>
  </si>
  <si>
    <t xml:space="preserve">ae9ebaec-4745-46df-b04e-33cb8bab9c10</t>
  </si>
  <si>
    <t xml:space="preserve">cff98582-ec21-4ef0-85b6-568eaaf44976</t>
  </si>
  <si>
    <t xml:space="preserve">{'logo_name': 'US6866881021.png', 'logo_base_color': '#002D5B', 'text_color': '#ffffff'}</t>
  </si>
  <si>
    <t xml:space="preserve">US2172041061</t>
  </si>
  <si>
    <t xml:space="preserve">BBG000BM9RH1</t>
  </si>
  <si>
    <t xml:space="preserve">CPRT</t>
  </si>
  <si>
    <t xml:space="preserve">Copart Inc</t>
  </si>
  <si>
    <t xml:space="preserve">d7bcc2e4-a2ae-4d2e-acf6-36de8c21c4be</t>
  </si>
  <si>
    <t xml:space="preserve">2fff3ee5-e07b-4cdd-bb8e-3b572e00beea</t>
  </si>
  <si>
    <t xml:space="preserve">a781ac31-3657-4d43-a0b5-1866975dec6d</t>
  </si>
  <si>
    <t xml:space="preserve">{'logo_name': 'US2172041061.png', 'logo_base_color': '#001E8F', 'text_color': '#ffffff'}</t>
  </si>
  <si>
    <t xml:space="preserve">US48020Q1076</t>
  </si>
  <si>
    <t xml:space="preserve">BBG000C2L2L0</t>
  </si>
  <si>
    <t xml:space="preserve">JLL</t>
  </si>
  <si>
    <t xml:space="preserve">Jones Lang LaSalle Inc</t>
  </si>
  <si>
    <t xml:space="preserve">b79c0704-3a0d-4dbf-a7ad-75de7cd30c5b</t>
  </si>
  <si>
    <t xml:space="preserve">4115217b-a46a-4cc6-925c-f78601872652</t>
  </si>
  <si>
    <t xml:space="preserve">fbabcd08-6290-4759-8fea-6306eb4b80e4</t>
  </si>
  <si>
    <t xml:space="preserve">{'logo_name': 'US48020Q1076.png', 'logo_base_color': '#E30613', 'text_color': '#ffffff'}</t>
  </si>
  <si>
    <t xml:space="preserve">US00827B1061</t>
  </si>
  <si>
    <t xml:space="preserve">BBG00Y7BP8Y1</t>
  </si>
  <si>
    <t xml:space="preserve">AFRM</t>
  </si>
  <si>
    <t xml:space="preserve">Affirm Holdings</t>
  </si>
  <si>
    <t xml:space="preserve">21192dcf-3a96-4da7-9a21-5de1e5a7fa1f</t>
  </si>
  <si>
    <t xml:space="preserve">3a0aa3f8-84f4-4380-9da5-034b47ddd36b</t>
  </si>
  <si>
    <t xml:space="preserve">7cd22e24-297d-458a-894d-e4aac555cefd</t>
  </si>
  <si>
    <t xml:space="preserve">{'logo_name': 'US00827B106.png', 'logo_base_color': '#000000', 'text_color': '#ffffff'}</t>
  </si>
  <si>
    <t xml:space="preserve">US8085411069</t>
  </si>
  <si>
    <t xml:space="preserve">BBG000C3CWZ7</t>
  </si>
  <si>
    <t xml:space="preserve">MATV</t>
  </si>
  <si>
    <t xml:space="preserve">Mativ Holdings</t>
  </si>
  <si>
    <t xml:space="preserve">27037140-5a94-43a9-a980-209af26ebc1e</t>
  </si>
  <si>
    <t xml:space="preserve">3cc0b2d4-5157-4d2a-baef-461715d10a78</t>
  </si>
  <si>
    <t xml:space="preserve">a29a1c50-94c0-46a0-8314-f74f41e4e74a</t>
  </si>
  <si>
    <t xml:space="preserve">{'logo_name': 'US80854110691.png', 'logo_base_color': '#000000', 'text_color': '#ffffff'}</t>
  </si>
  <si>
    <t xml:space="preserve">US2435371073</t>
  </si>
  <si>
    <t xml:space="preserve">BBG000BKXYX5</t>
  </si>
  <si>
    <t xml:space="preserve">DECK</t>
  </si>
  <si>
    <t xml:space="preserve">Deckers Outdoor Corp</t>
  </si>
  <si>
    <t xml:space="preserve">b20b4a75-f05c-434f-a2db-b2f66f05e2cd</t>
  </si>
  <si>
    <t xml:space="preserve">4af1ccf3-3e3b-48b1-831f-2d544c6947de</t>
  </si>
  <si>
    <t xml:space="preserve">0294caae-bcfe-4988-8f7d-0c6b0d21da96</t>
  </si>
  <si>
    <t xml:space="preserve">{'logo_name': 'US2435371073.png', 'logo_base_color': '#1F1F1F', 'text_color': '#ffffff'}</t>
  </si>
  <si>
    <t xml:space="preserve">US0530151036</t>
  </si>
  <si>
    <t xml:space="preserve">BBG000JG0547</t>
  </si>
  <si>
    <t xml:space="preserve">ADP</t>
  </si>
  <si>
    <t xml:space="preserve">Automatic Data Processing</t>
  </si>
  <si>
    <t xml:space="preserve">b4c40f95-8cb1-4454-8776-69823ae89ed2</t>
  </si>
  <si>
    <t xml:space="preserve">e75d2e79-d1b0-465e-bfd4-411b87db3e54</t>
  </si>
  <si>
    <t xml:space="preserve">1e444cf9-a88f-4c1f-bb9c-b5cfe3df237a</t>
  </si>
  <si>
    <t xml:space="preserve">{'logo_name': 'US0530151036.png', 'logo_base_color': '#db0703', 'text_color': '#ffffff'}</t>
  </si>
  <si>
    <t xml:space="preserve">US6174464486</t>
  </si>
  <si>
    <t xml:space="preserve">BBG000BLZRJ2</t>
  </si>
  <si>
    <t xml:space="preserve">MS</t>
  </si>
  <si>
    <t xml:space="preserve">Morgan Stanley</t>
  </si>
  <si>
    <t xml:space="preserve">1d9d6e81-a0d7-4830-9403-d8d331433529</t>
  </si>
  <si>
    <t xml:space="preserve">d41d342c-4e94-4dfe-95c8-a27939d7b406</t>
  </si>
  <si>
    <t xml:space="preserve">5a866008-148f-4b23-a1b2-7d8157abbee8</t>
  </si>
  <si>
    <t xml:space="preserve">{'logo_name': 'US6174464486.png', 'logo_base_color': '#1d8fc5', 'text_color': '#ffffff'}</t>
  </si>
  <si>
    <t xml:space="preserve">US1474481041</t>
  </si>
  <si>
    <t xml:space="preserve">BBG000BT0J38</t>
  </si>
  <si>
    <t xml:space="preserve">CWST</t>
  </si>
  <si>
    <t xml:space="preserve">Casella Waste Systems</t>
  </si>
  <si>
    <t xml:space="preserve">d93d8b04-c29b-4537-b448-4a9812c4858c</t>
  </si>
  <si>
    <t xml:space="preserve">3b56ad7f-b629-48eb-b584-07841a9445df</t>
  </si>
  <si>
    <t xml:space="preserve">c9071497-8300-403c-a9f4-02d0a9ac195e</t>
  </si>
  <si>
    <t xml:space="preserve">{'logo_name': 'US1474481041.png', 'logo_base_color': '#033965', 'text_color': '#ffffff'}</t>
  </si>
  <si>
    <t xml:space="preserve">US7611521078</t>
  </si>
  <si>
    <t xml:space="preserve">BBG000L4M7F1</t>
  </si>
  <si>
    <t xml:space="preserve">RMD</t>
  </si>
  <si>
    <t xml:space="preserve">ResMed Inc</t>
  </si>
  <si>
    <t xml:space="preserve">5ad22402-d684-499d-ac26-a29405ec40a5</t>
  </si>
  <si>
    <t xml:space="preserve">2fe8b1b4-2208-4eb7-958b-e39a1d1a8e53</t>
  </si>
  <si>
    <t xml:space="preserve">f036805c-429e-4f22-b528-adfc86eada4f</t>
  </si>
  <si>
    <t xml:space="preserve">{'logo_name': 'US7611521078.png', 'logo_base_color': '#3F3F3F', 'text_color': '#ffffff'}</t>
  </si>
  <si>
    <t xml:space="preserve">US64157F1030</t>
  </si>
  <si>
    <t xml:space="preserve">BBG001K61W36</t>
  </si>
  <si>
    <t xml:space="preserve">NVRO</t>
  </si>
  <si>
    <t xml:space="preserve">Nevro</t>
  </si>
  <si>
    <t xml:space="preserve">f1383157-d18d-45ee-9a5f-fcc3da5e663e</t>
  </si>
  <si>
    <t xml:space="preserve">f9d40663-0565-4e8c-9200-cc23b86a16e6</t>
  </si>
  <si>
    <t xml:space="preserve">778c375e-563a-47ad-888a-847d8ce41a0d</t>
  </si>
  <si>
    <t xml:space="preserve">{'logo_name': 'US64157F1030.png', 'logo_base_color': '#000000', 'text_color': '#ffffff'}</t>
  </si>
  <si>
    <t xml:space="preserve">US68235P1084</t>
  </si>
  <si>
    <t xml:space="preserve">BBG004WQKD07</t>
  </si>
  <si>
    <t xml:space="preserve">OGS</t>
  </si>
  <si>
    <t xml:space="preserve">ONE Gas</t>
  </si>
  <si>
    <t xml:space="preserve">780c06a5-6467-42a4-8eef-fc52eb9be492</t>
  </si>
  <si>
    <t xml:space="preserve">330337d6-0619-47a6-96ff-8055ea60db4c</t>
  </si>
  <si>
    <t xml:space="preserve">89722b34-1e69-46d5-91cb-a8373ae9f454</t>
  </si>
  <si>
    <t xml:space="preserve">{'logo_name': 'US68235P1084.png', 'logo_base_color': '#000000', 'text_color': '#ffffff'}</t>
  </si>
  <si>
    <t xml:space="preserve">US22266M1045</t>
  </si>
  <si>
    <t xml:space="preserve">BBG002WLDMW5</t>
  </si>
  <si>
    <t xml:space="preserve">COUR</t>
  </si>
  <si>
    <t xml:space="preserve">Coursera, Inc.</t>
  </si>
  <si>
    <t xml:space="preserve">5f676f6e-3e52-4448-9ae8-d628337c8fad</t>
  </si>
  <si>
    <t xml:space="preserve">51c21fff-df51-4554-a611-44eca7bf6067</t>
  </si>
  <si>
    <t xml:space="preserve">d7333221-9f0e-44c7-ae46-68db907df52f</t>
  </si>
  <si>
    <t xml:space="preserve">{'logo_name': 'US22266M104.png', 'logo_base_color': '#000000', 'text_color': '#ffffff'}</t>
  </si>
  <si>
    <t xml:space="preserve">US58502B1061</t>
  </si>
  <si>
    <t xml:space="preserve">BBG000H8LGK2</t>
  </si>
  <si>
    <t xml:space="preserve">MD</t>
  </si>
  <si>
    <t xml:space="preserve">Pediatrix Medical Group</t>
  </si>
  <si>
    <t xml:space="preserve">c420b0a5-1e45-42a4-baac-47162ec73dd7</t>
  </si>
  <si>
    <t xml:space="preserve">27a154be-a194-4ecc-a438-a7377fd53fa6</t>
  </si>
  <si>
    <t xml:space="preserve">dec1eba7-1372-4d56-b255-6db5a44232db</t>
  </si>
  <si>
    <t xml:space="preserve">{'logo_name': 'US58502B10.png', 'logo_base_color': '#0055bc', 'text_color': '#ffffff'}</t>
  </si>
  <si>
    <t xml:space="preserve">NL0009805522</t>
  </si>
  <si>
    <t xml:space="preserve">TCS609805522</t>
  </si>
  <si>
    <t xml:space="preserve">YNDX@US</t>
  </si>
  <si>
    <t xml:space="preserve">Яндекс</t>
  </si>
  <si>
    <t xml:space="preserve">6fdc957d-0062-48fc-9b6c-dcf64f3c966a</t>
  </si>
  <si>
    <t xml:space="preserve">c066eba5-d75f-4e82-891d-ba46c2d03a4b</t>
  </si>
  <si>
    <t xml:space="preserve">fd619140-904d-4607-bc14-015abe40e278</t>
  </si>
  <si>
    <t xml:space="preserve">{'logo_name': 'NL000980552.png', 'logo_base_color': '#ff0000', 'text_color': '#ffffff'}</t>
  </si>
  <si>
    <t xml:space="preserve">US2774321002</t>
  </si>
  <si>
    <t xml:space="preserve">BBG000BLW530</t>
  </si>
  <si>
    <t xml:space="preserve">EMN</t>
  </si>
  <si>
    <t xml:space="preserve">Eastman Chemical Company</t>
  </si>
  <si>
    <t xml:space="preserve">e856f084-6392-4701-8571-e5b54251e66d</t>
  </si>
  <si>
    <t xml:space="preserve">f5d6d1a1-55b3-447a-a689-499d64916ba5</t>
  </si>
  <si>
    <t xml:space="preserve">7270adcc-764b-4b94-9273-04f13fbe1abd</t>
  </si>
  <si>
    <t xml:space="preserve">{'logo_name': 'US2774321002.png', 'logo_base_color': '#e4212f', 'text_color': '#ffffff'}</t>
  </si>
  <si>
    <t xml:space="preserve">TCS00A107T19</t>
  </si>
  <si>
    <t xml:space="preserve">0.368900000</t>
  </si>
  <si>
    <t xml:space="preserve">7de75794-a27f-4d81-a39b-492345813822</t>
  </si>
  <si>
    <t xml:space="preserve">205a3042-12d0-4b21-ae8a-7764ff2260cc</t>
  </si>
  <si>
    <t xml:space="preserve">4b449b8c-7433-479f-9cad-53aa8226a28c</t>
  </si>
  <si>
    <t xml:space="preserve">US42726M1062</t>
  </si>
  <si>
    <t xml:space="preserve">BBG000CCFB17</t>
  </si>
  <si>
    <t xml:space="preserve">HCCI</t>
  </si>
  <si>
    <t xml:space="preserve">Heritage-Crystal Clean Inc</t>
  </si>
  <si>
    <t xml:space="preserve">a7406393-8952-4ded-9a73-21fc5c514d2b</t>
  </si>
  <si>
    <t xml:space="preserve">ba0994ff-26e5-40f0-a12e-2ed9ac7a4618</t>
  </si>
  <si>
    <t xml:space="preserve">449a6701-7daf-4d2e-91b7-b32c8baf48db</t>
  </si>
  <si>
    <t xml:space="preserve">{'logo_name': 'US42726M1062.png', 'logo_base_color': '#000000', 'text_color': '#ffffff'}</t>
  </si>
  <si>
    <t xml:space="preserve">US33768G1076</t>
  </si>
  <si>
    <t xml:space="preserve">BBG0145KL747</t>
  </si>
  <si>
    <t xml:space="preserve">FCFS</t>
  </si>
  <si>
    <t xml:space="preserve">FirstCash</t>
  </si>
  <si>
    <t xml:space="preserve">387be82f-4b39-4c49-82b1-ca50ae66ba2c</t>
  </si>
  <si>
    <t xml:space="preserve">c24753ec-5392-4b13-bce4-2f896a73a3de</t>
  </si>
  <si>
    <t xml:space="preserve">9986e798-ea40-4342-b8e0-3fdaaac7c762</t>
  </si>
  <si>
    <t xml:space="preserve">{'logo_name': 'US33767D1054.png', 'logo_base_color': '#000000', 'text_color': '#ffffff'}</t>
  </si>
  <si>
    <t xml:space="preserve">US34417P1003</t>
  </si>
  <si>
    <t xml:space="preserve">BBG00L0YTFN8</t>
  </si>
  <si>
    <t xml:space="preserve">FOCS</t>
  </si>
  <si>
    <t xml:space="preserve">Focus Financial Partners Inc</t>
  </si>
  <si>
    <t xml:space="preserve">bf431366-f86a-4510-86b4-b953f3eca6c9</t>
  </si>
  <si>
    <t xml:space="preserve">af0345d7-5df1-432c-ba54-d933d2c0748c</t>
  </si>
  <si>
    <t xml:space="preserve">c68d76b6-6d11-4f4f-b879-17287386acff</t>
  </si>
  <si>
    <t xml:space="preserve">{'logo_name': 'US34417P1003.png', 'logo_base_color': '#000000', 'text_color': '#ffffff'}</t>
  </si>
  <si>
    <t xml:space="preserve">US9043112062</t>
  </si>
  <si>
    <t xml:space="preserve">BBG009DTD8H2</t>
  </si>
  <si>
    <t xml:space="preserve">UA</t>
  </si>
  <si>
    <t xml:space="preserve">Under Armour (C)</t>
  </si>
  <si>
    <t xml:space="preserve">167f36d8-dc0f-4621-b330-159dbf1ac427</t>
  </si>
  <si>
    <t xml:space="preserve">2a7012ba-d9ed-4991-8dfd-e43c742f80cb</t>
  </si>
  <si>
    <t xml:space="preserve">de2695aa-7c6b-4258-a2c2-1cda46a66bb0</t>
  </si>
  <si>
    <t xml:space="preserve">US30231G1022</t>
  </si>
  <si>
    <t xml:space="preserve">BBG000GZQ728</t>
  </si>
  <si>
    <t xml:space="preserve">XOM</t>
  </si>
  <si>
    <t xml:space="preserve">Exxon Mobil Corporation</t>
  </si>
  <si>
    <t xml:space="preserve">ca043fd8-963e-4b69-9be9-8fa9e53cb151</t>
  </si>
  <si>
    <t xml:space="preserve">60af1e4a-9340-4619-8d58-736a8c118c4e</t>
  </si>
  <si>
    <t xml:space="preserve">7a74258f-60f6-4e16-a3fd-4bf7a78c6e0f</t>
  </si>
  <si>
    <t xml:space="preserve">{'logo_name': 'US30231G1022.png', 'logo_base_color': '#d5001a', 'text_color': '#ffffff'}</t>
  </si>
  <si>
    <t xml:space="preserve">US2074101013</t>
  </si>
  <si>
    <t xml:space="preserve">BBG000BFZVH8</t>
  </si>
  <si>
    <t xml:space="preserve">CNMD</t>
  </si>
  <si>
    <t xml:space="preserve">CONMED Corporation</t>
  </si>
  <si>
    <t xml:space="preserve">db3b4eb4-a60e-429d-a29f-ce76cb96c6d2</t>
  </si>
  <si>
    <t xml:space="preserve">a210be68-648b-4eff-aeda-77b6b663f80d</t>
  </si>
  <si>
    <t xml:space="preserve">b4be7d4d-f2b7-4023-92d8-60b4d9e1ce72</t>
  </si>
  <si>
    <t xml:space="preserve">{'logo_name': 'US2074101013.png', 'logo_base_color': '#0080C9', 'text_color': '#ffffff'}</t>
  </si>
  <si>
    <t xml:space="preserve">US5370081045</t>
  </si>
  <si>
    <t xml:space="preserve">BBG000BGFGT8</t>
  </si>
  <si>
    <t xml:space="preserve">LFUS</t>
  </si>
  <si>
    <t xml:space="preserve">Littelfuse</t>
  </si>
  <si>
    <t xml:space="preserve">45ef05f4-90cf-4b5d-985d-b4045cdcc7be</t>
  </si>
  <si>
    <t xml:space="preserve">23e5fc8e-a374-490d-a89b-1b94512861b6</t>
  </si>
  <si>
    <t xml:space="preserve">e392f9dd-87a2-406e-b21a-c816b006b07a</t>
  </si>
  <si>
    <t xml:space="preserve">{'logo_name': 'US5370081045.png', 'logo_base_color': '#000000', 'text_color': '#ffffff'}</t>
  </si>
  <si>
    <t xml:space="preserve">BBG004S68758</t>
  </si>
  <si>
    <t xml:space="preserve">Башнефть</t>
  </si>
  <si>
    <t xml:space="preserve">0a55e045-e9a6-42d2-ac55-29674634af2f</t>
  </si>
  <si>
    <t xml:space="preserve">b37bbda4-1c2b-4929-9a38-6a6eeec6aa3d</t>
  </si>
  <si>
    <t xml:space="preserve">09723c69-5011-4424-b8b2-4cffbb90e9c7</t>
  </si>
  <si>
    <t xml:space="preserve">IE0005711209</t>
  </si>
  <si>
    <t xml:space="preserve">BBG000CTSZQ6</t>
  </si>
  <si>
    <t xml:space="preserve">ICLR</t>
  </si>
  <si>
    <t xml:space="preserve">ICON plc</t>
  </si>
  <si>
    <t xml:space="preserve">0.60000000 eur</t>
  </si>
  <si>
    <t xml:space="preserve">e426032f-998f-47c3-9b1c-c9117f40f824</t>
  </si>
  <si>
    <t xml:space="preserve">2edd3e72-ffda-4751-aad5-e4750d5ada88</t>
  </si>
  <si>
    <t xml:space="preserve">4cda28c5-6e25-4fdd-84f8-567c26bbfe63</t>
  </si>
  <si>
    <t xml:space="preserve">{'logo_name': 'IE0005711209.png', 'logo_base_color': '#000000', 'text_color': '#ffffff'}</t>
  </si>
  <si>
    <t xml:space="preserve">US90184D1000</t>
  </si>
  <si>
    <t xml:space="preserve">BBG006KDCHJ4</t>
  </si>
  <si>
    <t xml:space="preserve">TWST</t>
  </si>
  <si>
    <t xml:space="preserve">Twist Bioscience</t>
  </si>
  <si>
    <t xml:space="preserve">185022d1-ecb3-48bb-a5c2-0bea8905a699</t>
  </si>
  <si>
    <t xml:space="preserve">cd0682f9-5a01-4053-8194-69df6d202166</t>
  </si>
  <si>
    <t xml:space="preserve">91db6e86-6366-494f-9f22-d7ecbddfee61</t>
  </si>
  <si>
    <t xml:space="preserve">{'logo_name': 'US90184D1000.png', 'logo_base_color': '#000000', 'text_color': '#ffffff'}</t>
  </si>
  <si>
    <t xml:space="preserve">BBG004S683W7</t>
  </si>
  <si>
    <t xml:space="preserve">0.198900000</t>
  </si>
  <si>
    <t xml:space="preserve">0.219900000</t>
  </si>
  <si>
    <t xml:space="preserve">0.142100000</t>
  </si>
  <si>
    <t xml:space="preserve">0.180000000</t>
  </si>
  <si>
    <t xml:space="preserve">1c69e020-f3b1-455c-affa-45f8b8049234</t>
  </si>
  <si>
    <t xml:space="preserve">8615c3f2-758c-42be-a69d-c97ac9d95f04</t>
  </si>
  <si>
    <t xml:space="preserve">b647e8d7-46de-4f29-bb5a-a1e594063b2d</t>
  </si>
  <si>
    <t xml:space="preserve">{'logo_name': 'RU0009062285.png', 'logo_base_color': '#014a99', 'text_color': '#ffffff'}</t>
  </si>
  <si>
    <t xml:space="preserve">KYG040111059</t>
  </si>
  <si>
    <t xml:space="preserve">BBG000QWR4M8</t>
  </si>
  <si>
    <t xml:space="preserve">2020</t>
  </si>
  <si>
    <t xml:space="preserve">Anta Sports Products</t>
  </si>
  <si>
    <t xml:space="preserve">054288c8-dc67-4d74-af6a-b01c8b0d57d9</t>
  </si>
  <si>
    <t xml:space="preserve">68477fb5-bb90-4f6b-a60b-aafc3701e67e</t>
  </si>
  <si>
    <t xml:space="preserve">c0fe5f6a-9f3c-49b4-b55e-05ea216a3591</t>
  </si>
  <si>
    <t xml:space="preserve">{'logo_name': 'KYG040111059.png', 'logo_base_color': '#ff2908', 'text_color': '#ffffff'}</t>
  </si>
  <si>
    <t xml:space="preserve">US58155Q1031</t>
  </si>
  <si>
    <t xml:space="preserve">BBG000DYGNW7</t>
  </si>
  <si>
    <t xml:space="preserve">MCK</t>
  </si>
  <si>
    <t xml:space="preserve">McKesson</t>
  </si>
  <si>
    <t xml:space="preserve">82e64ecf-2468-425a-876a-e7fb8ff423aa</t>
  </si>
  <si>
    <t xml:space="preserve">3df25816-1367-4a69-af39-e8136e9bb38d</t>
  </si>
  <si>
    <t xml:space="preserve">476b9a0b-2d67-4529-812a-454ae149ab24</t>
  </si>
  <si>
    <t xml:space="preserve">{'logo_name': 'US58155Q1031.png', 'logo_base_color': '#1766A8', 'text_color': '#ffffff'}</t>
  </si>
  <si>
    <t xml:space="preserve">US8982021060</t>
  </si>
  <si>
    <t xml:space="preserve">BBG002BC7WC5</t>
  </si>
  <si>
    <t xml:space="preserve">TRUP</t>
  </si>
  <si>
    <t xml:space="preserve">Trupanion Inc</t>
  </si>
  <si>
    <t xml:space="preserve">a6c1d57a-4b42-417d-b50b-6d2f10c5cf93</t>
  </si>
  <si>
    <t xml:space="preserve">a73e01f4-a07f-401f-984e-d7bca5bc6cb8</t>
  </si>
  <si>
    <t xml:space="preserve">beb36d29-f32f-4f57-bf15-3758238726e4</t>
  </si>
  <si>
    <t xml:space="preserve">{'logo_name': 'US8982021060.png', 'logo_base_color': '#000000', 'text_color': '#ffffff'}</t>
  </si>
  <si>
    <t xml:space="preserve">US8522341036</t>
  </si>
  <si>
    <t xml:space="preserve">TCS022341036</t>
  </si>
  <si>
    <t xml:space="preserve">XYZ</t>
  </si>
  <si>
    <t xml:space="preserve">Block</t>
  </si>
  <si>
    <t xml:space="preserve">0.100 usd</t>
  </si>
  <si>
    <t xml:space="preserve">54b47a29-d238-44b9-a751-adf42be92c57</t>
  </si>
  <si>
    <t xml:space="preserve">54ab7b42-4e5f-4943-a834-5852d5a7e8dd</t>
  </si>
  <si>
    <t xml:space="preserve">1993c2c3-83ef-46eb-89e8-a610663e3ae5</t>
  </si>
  <si>
    <t xml:space="preserve">{'logo_name': 'US8522341036.png', 'logo_base_color': '#4E566B', 'text_color': '#ffffff'}</t>
  </si>
  <si>
    <t xml:space="preserve">US0843101017</t>
  </si>
  <si>
    <t xml:space="preserve">BBG00HJ8K617</t>
  </si>
  <si>
    <t xml:space="preserve">CELL</t>
  </si>
  <si>
    <t xml:space="preserve">PhenomeX</t>
  </si>
  <si>
    <t xml:space="preserve">0.50000 usd</t>
  </si>
  <si>
    <t xml:space="preserve">8aac5377-ef54-4e5e-818b-fd715f834a17</t>
  </si>
  <si>
    <t xml:space="preserve">dc2f8657-2991-4adc-8069-74961017d1aa</t>
  </si>
  <si>
    <t xml:space="preserve">90c58926-a3fb-4976-8df3-07b7d6b4cd09</t>
  </si>
  <si>
    <t xml:space="preserve">{'logo_name': 'phenomex111.png', 'logo_base_color': '#000b31', 'text_color': '#ffffff'}</t>
  </si>
  <si>
    <t xml:space="preserve">US04963C2098</t>
  </si>
  <si>
    <t xml:space="preserve">BBG000BL6CB5</t>
  </si>
  <si>
    <t xml:space="preserve">ATRC</t>
  </si>
  <si>
    <t xml:space="preserve">AtriCure</t>
  </si>
  <si>
    <t xml:space="preserve">dbceb161-feca-45e8-ad96-fdac008d48a2</t>
  </si>
  <si>
    <t xml:space="preserve">e359489f-7378-4189-b9e8-30303860a04a</t>
  </si>
  <si>
    <t xml:space="preserve">c43d23a9-65c1-410b-b6d9-2bc0d286082e</t>
  </si>
  <si>
    <t xml:space="preserve">{'logo_name': 'US04963C2098.png', 'logo_base_color': '#0182BB', 'text_color': '#ffffff'}</t>
  </si>
  <si>
    <t xml:space="preserve">US2681501092</t>
  </si>
  <si>
    <t xml:space="preserve">BBG00PNN7C40</t>
  </si>
  <si>
    <t xml:space="preserve">DT</t>
  </si>
  <si>
    <t xml:space="preserve">Dynatrace Inc</t>
  </si>
  <si>
    <t xml:space="preserve">5d08b030-d8a0-45a7-b16e-39dde51c6277</t>
  </si>
  <si>
    <t xml:space="preserve">6b7c363a-cbba-4c2c-84c8-7642c5ba74b1</t>
  </si>
  <si>
    <t xml:space="preserve">3def3088-9e08-41dc-8937-1a6a66f3f686</t>
  </si>
  <si>
    <t xml:space="preserve">{'logo_name': 'US2681501092.png', 'logo_base_color': '#cee0a2', 'text_color': '#000000'}</t>
  </si>
  <si>
    <t xml:space="preserve">US36467J1088</t>
  </si>
  <si>
    <t xml:space="preserve">BBG003MSMCS6</t>
  </si>
  <si>
    <t xml:space="preserve">GLPI</t>
  </si>
  <si>
    <t xml:space="preserve">Gaming and Leisure Properties REIT</t>
  </si>
  <si>
    <t xml:space="preserve">3b3788de-0a9c-4bb9-8ec8-ed69e9749e3e</t>
  </si>
  <si>
    <t xml:space="preserve">28b90eab-9bb0-4c65-a33b-77726b856476</t>
  </si>
  <si>
    <t xml:space="preserve">f2c2cbf3-6f37-4442-ae91-bb3caa5c8df0</t>
  </si>
  <si>
    <t xml:space="preserve">{'logo_name': 'US36467J1088.png', 'logo_base_color': '#000000', 'text_color': '#ffffff'}</t>
  </si>
  <si>
    <t xml:space="preserve">US4074971064</t>
  </si>
  <si>
    <t xml:space="preserve">BBG00FX58Q66</t>
  </si>
  <si>
    <t xml:space="preserve">HLNE</t>
  </si>
  <si>
    <t xml:space="preserve">Hamilton Lane Incorporated</t>
  </si>
  <si>
    <t xml:space="preserve">bc9ae435-7739-4a4c-a15d-f4f999eacd44</t>
  </si>
  <si>
    <t xml:space="preserve">09cb6143-3206-4743-a8ca-4bcc587337fc</t>
  </si>
  <si>
    <t xml:space="preserve">84a61101-d66c-4561-8004-d42287c864fc</t>
  </si>
  <si>
    <t xml:space="preserve">{'logo_name': 'US4074971064.png', 'logo_base_color': '#0C5285', 'text_color': '#ffffff'}</t>
  </si>
  <si>
    <t xml:space="preserve">US6292093050</t>
  </si>
  <si>
    <t xml:space="preserve">BBG005DLMMZ6</t>
  </si>
  <si>
    <t xml:space="preserve">NMIH</t>
  </si>
  <si>
    <t xml:space="preserve">NMI Holdings Inc</t>
  </si>
  <si>
    <t xml:space="preserve">502d1724-67e8-4924-b4d6-c0bb985ffc29</t>
  </si>
  <si>
    <t xml:space="preserve">4c9abc09-4ea3-4ef8-a92b-64c34b9e7b6b</t>
  </si>
  <si>
    <t xml:space="preserve">7adf2144-68f9-4976-b13a-1dfca1e57368</t>
  </si>
  <si>
    <t xml:space="preserve">{'logo_name': 'US6292093050.png', 'logo_base_color': '#000000', 'text_color': '#ffffff'}</t>
  </si>
  <si>
    <t xml:space="preserve">US62886E1082</t>
  </si>
  <si>
    <t xml:space="preserve">TCS0086E1082</t>
  </si>
  <si>
    <t xml:space="preserve">VYX</t>
  </si>
  <si>
    <t xml:space="preserve">NCR Voyix Corp</t>
  </si>
  <si>
    <t xml:space="preserve">dd925882-8a7c-4309-93d4-f24cc880f799</t>
  </si>
  <si>
    <t xml:space="preserve">5ac3ae5c-092b-4561-9ae6-01983eaa4a2b</t>
  </si>
  <si>
    <t xml:space="preserve">44f7f2c7-a8ab-471b-82fa-5633c565fac4</t>
  </si>
  <si>
    <t xml:space="preserve">{'logo_name': 'ncrvoyix.png', 'logo_base_color': '#FFFFFF', 'text_color': '#000000'}</t>
  </si>
  <si>
    <t xml:space="preserve">US0079731008</t>
  </si>
  <si>
    <t xml:space="preserve">BBG000FKMP26</t>
  </si>
  <si>
    <t xml:space="preserve">AEIS</t>
  </si>
  <si>
    <t xml:space="preserve">Advanced Energy Industries Inc</t>
  </si>
  <si>
    <t xml:space="preserve">f87771f6-15dc-4748-9dd4-a802fd0fe37f</t>
  </si>
  <si>
    <t xml:space="preserve">9ae7e544-c016-4ea8-bf56-be3fc2d587db</t>
  </si>
  <si>
    <t xml:space="preserve">994e8c2b-c94d-4414-887b-24bc7ea6c5a6</t>
  </si>
  <si>
    <t xml:space="preserve">{'logo_name': 'US0079731008.png', 'logo_base_color': '#F47123', 'text_color': '#ffffff'}</t>
  </si>
  <si>
    <t xml:space="preserve">US30190A1043</t>
  </si>
  <si>
    <t xml:space="preserve">BBG01BGVGG87</t>
  </si>
  <si>
    <t xml:space="preserve">FG</t>
  </si>
  <si>
    <t xml:space="preserve">F&amp;G Annuities &amp; Life</t>
  </si>
  <si>
    <t xml:space="preserve">a225b2d2-7f1d-4b75-970e-1bf13aabf438</t>
  </si>
  <si>
    <t xml:space="preserve">f049ff81-e161-446a-984a-1b7c3997ead9</t>
  </si>
  <si>
    <t xml:space="preserve">03145688-1225-460d-addb-4109f83125c8</t>
  </si>
  <si>
    <t xml:space="preserve">{'logo_name': 'US30190A1043.png', 'logo_base_color': '#000000', 'text_color': '#ffffff'}</t>
  </si>
  <si>
    <t xml:space="preserve">US9814751064</t>
  </si>
  <si>
    <t xml:space="preserve">TCS814751064</t>
  </si>
  <si>
    <t xml:space="preserve">WKC</t>
  </si>
  <si>
    <t xml:space="preserve">World Kinect Corporation</t>
  </si>
  <si>
    <t xml:space="preserve">f7d09baa-c7eb-428c-ba28-9e2ea1c35149</t>
  </si>
  <si>
    <t xml:space="preserve">ff06fd30-8289-42c6-b505-9117c645a5b2</t>
  </si>
  <si>
    <t xml:space="preserve">0b13aa83-d3b8-4fa5-95b8-3a6125713b30</t>
  </si>
  <si>
    <t xml:space="preserve">{'logo_name': 'US98147510.png', 'logo_base_color': '#005ca1', 'text_color': '#ffffff'}</t>
  </si>
  <si>
    <t xml:space="preserve">US0970231058</t>
  </si>
  <si>
    <t xml:space="preserve">BBG000BCSST7</t>
  </si>
  <si>
    <t xml:space="preserve">BA</t>
  </si>
  <si>
    <t xml:space="preserve">BOEING</t>
  </si>
  <si>
    <t xml:space="preserve">397660ad-2fcd-40f5-bd15-18d41b8b7cac</t>
  </si>
  <si>
    <t xml:space="preserve">b41181e5-0dfb-444e-ace7-f5452331d76f</t>
  </si>
  <si>
    <t xml:space="preserve">135859fe-73d2-41b4-aa61-694d13e9f63c</t>
  </si>
  <si>
    <t xml:space="preserve">{'logo_name': 'US0970231058.png', 'logo_base_color': '#095092', 'text_color': '#ffffff'}</t>
  </si>
  <si>
    <t xml:space="preserve">US89832Q1094</t>
  </si>
  <si>
    <t xml:space="preserve">BBG000BYYLS8</t>
  </si>
  <si>
    <t xml:space="preserve">TFC</t>
  </si>
  <si>
    <t xml:space="preserve">Truist Financial Corporation</t>
  </si>
  <si>
    <t xml:space="preserve">4e3a2871-1f8e-4b26-8b92-a4b9bd218016</t>
  </si>
  <si>
    <t xml:space="preserve">aa4d4508-1db6-452b-92e1-ae1f634332ad</t>
  </si>
  <si>
    <t xml:space="preserve">d55a977f-6b01-4726-b7c2-65f4e0f73b07</t>
  </si>
  <si>
    <t xml:space="preserve">{'logo_name': 'US89832Q1094.png', 'logo_base_color': '#2D1A47', 'text_color': '#ffffff'}</t>
  </si>
  <si>
    <t xml:space="preserve">US4039491000</t>
  </si>
  <si>
    <t xml:space="preserve">BBG0135B2214</t>
  </si>
  <si>
    <t xml:space="preserve">DINO</t>
  </si>
  <si>
    <t xml:space="preserve">HF Sinclair Corporation</t>
  </si>
  <si>
    <t xml:space="preserve">9f856202-63b2-48d0-8cb1-9d566e788598</t>
  </si>
  <si>
    <t xml:space="preserve">3df42c84-86a7-4ffa-951b-aa2c5428e64a</t>
  </si>
  <si>
    <t xml:space="preserve">25903c20-45ab-4607-bba8-ed923df8b331</t>
  </si>
  <si>
    <t xml:space="preserve">{'logo_name': 'US4039491000.png', 'logo_base_color': '#000000', 'text_color': '#ffffff'}</t>
  </si>
  <si>
    <t xml:space="preserve">US36266G1076</t>
  </si>
  <si>
    <t xml:space="preserve">BBG01BFR8YV1</t>
  </si>
  <si>
    <t xml:space="preserve">GEHC</t>
  </si>
  <si>
    <t xml:space="preserve">GE HealthCare Technologies</t>
  </si>
  <si>
    <t xml:space="preserve">81c1b911-e59b-46ea-8dec-517b3ee9485d</t>
  </si>
  <si>
    <t xml:space="preserve">6fdb8533-caec-4b74-a73b-367392535daf</t>
  </si>
  <si>
    <t xml:space="preserve">07c290a9-c500-4bbe-a6fc-bebcd1d51a41</t>
  </si>
  <si>
    <t xml:space="preserve">{'logo_name': 'US36266G1076.png', 'logo_base_color': '#7503d1', 'text_color': '#ffffff'}</t>
  </si>
  <si>
    <t xml:space="preserve">US0042251084</t>
  </si>
  <si>
    <t xml:space="preserve">BBG000BHG9K0</t>
  </si>
  <si>
    <t xml:space="preserve">ACAD</t>
  </si>
  <si>
    <t xml:space="preserve">ACADIA Pharmaceuticals Inc</t>
  </si>
  <si>
    <t xml:space="preserve">2d5cb1ef-04e8-45a9-af6d-9964b460f4e2</t>
  </si>
  <si>
    <t xml:space="preserve">c0597994-17a0-46a9-9113-c45e1ff046f3</t>
  </si>
  <si>
    <t xml:space="preserve">02744772-762f-473c-8b9a-10cc20806eaf</t>
  </si>
  <si>
    <t xml:space="preserve">{'logo_name': 'US0042251084.png', 'logo_base_color': '#000000', 'text_color': '#ffffff'}</t>
  </si>
  <si>
    <t xml:space="preserve">TCS50A102093</t>
  </si>
  <si>
    <t xml:space="preserve">f1b89b92-51e2-4db5-89df-17c228aa41fd</t>
  </si>
  <si>
    <t xml:space="preserve">8d855145-10b6-4250-8d47-64bfa3c3a9db</t>
  </si>
  <si>
    <t xml:space="preserve">a4f07002-22b7-4181-a856-003062a1914c</t>
  </si>
  <si>
    <t xml:space="preserve">{'logo_name': 'element.png', 'logo_base_color': '#000000', 'text_color': '#ffffff'}</t>
  </si>
  <si>
    <t xml:space="preserve">US84857L1017</t>
  </si>
  <si>
    <t xml:space="preserve">BBG000BN6KG8</t>
  </si>
  <si>
    <t xml:space="preserve">SR</t>
  </si>
  <si>
    <t xml:space="preserve">Spire Inc.</t>
  </si>
  <si>
    <t xml:space="preserve">6d529c33-0908-476f-8a5f-819363863be1</t>
  </si>
  <si>
    <t xml:space="preserve">7d22188a-a14f-451d-9cb8-f8affdf7873a</t>
  </si>
  <si>
    <t xml:space="preserve">7a1bcbc0-cbfa-4ba2-846f-262ebbb87ea7</t>
  </si>
  <si>
    <t xml:space="preserve">{'logo_name': 'US84857L1017.png', 'logo_base_color': '#000000', 'text_color': '#ffffff'}</t>
  </si>
  <si>
    <t xml:space="preserve">US4592001014</t>
  </si>
  <si>
    <t xml:space="preserve">BBG000BLNNH6</t>
  </si>
  <si>
    <t xml:space="preserve">IBM</t>
  </si>
  <si>
    <t xml:space="preserve">ca370ca5-e42b-44e4-a0a5-daf5e51d02a7</t>
  </si>
  <si>
    <t xml:space="preserve">b70a8cfc-90c1-4a66-8c39-f6239705b2fe</t>
  </si>
  <si>
    <t xml:space="preserve">ba411540-4ba6-4335-97c3-5f18da02de0b</t>
  </si>
  <si>
    <t xml:space="preserve">{'logo_name': 'US4592001014.png', 'logo_base_color': '#4b6baf', 'text_color': '#ffffff'}</t>
  </si>
  <si>
    <t xml:space="preserve">US8725901040</t>
  </si>
  <si>
    <t xml:space="preserve">BBG000NDV1D4</t>
  </si>
  <si>
    <t xml:space="preserve">TMUS</t>
  </si>
  <si>
    <t xml:space="preserve">T-Mobile US Inc</t>
  </si>
  <si>
    <t xml:space="preserve">fcd68d9b-5235-4ea5-bac3-fa1922042944</t>
  </si>
  <si>
    <t xml:space="preserve">e244faf4-a46d-4b9e-8b5b-d292832fc005</t>
  </si>
  <si>
    <t xml:space="preserve">f98fcdea-626d-480a-8b8b-2df1699f1b27</t>
  </si>
  <si>
    <t xml:space="preserve">{'logo_name': 'US8725901040.png', 'logo_base_color': '#E20074', 'text_color': '#ffffff'}</t>
  </si>
  <si>
    <t xml:space="preserve">US5738741041</t>
  </si>
  <si>
    <t xml:space="preserve">BBG00ZXBJ153</t>
  </si>
  <si>
    <t xml:space="preserve">MRVL</t>
  </si>
  <si>
    <t xml:space="preserve">Marvell Technology, Inc.</t>
  </si>
  <si>
    <t xml:space="preserve">677c93f4-31b5-4aa2-aabf-daafb0ee0d03</t>
  </si>
  <si>
    <t xml:space="preserve">41771613-8064-4f18-bcd6-ab7b611cee8a</t>
  </si>
  <si>
    <t xml:space="preserve">26970076-7a28-4f64-a849-a5e8bf1a2d03</t>
  </si>
  <si>
    <t xml:space="preserve">{'logo_name': 'US5738741041.png', 'logo_base_color': '#000000', 'text_color': '#ffffff'}</t>
  </si>
  <si>
    <t xml:space="preserve">US4657411066</t>
  </si>
  <si>
    <t xml:space="preserve">BBG000BD2167</t>
  </si>
  <si>
    <t xml:space="preserve">ITRI</t>
  </si>
  <si>
    <t xml:space="preserve">Itron Inc</t>
  </si>
  <si>
    <t xml:space="preserve">c57ffec9-299f-4a40-b297-440ad96abc18</t>
  </si>
  <si>
    <t xml:space="preserve">9ea9117c-b71f-4b72-9604-bd380388e8ff</t>
  </si>
  <si>
    <t xml:space="preserve">f3744f5c-7750-45c5-96c4-680b64efd3ef</t>
  </si>
  <si>
    <t xml:space="preserve">{'logo_name': 'US4657411066.png', 'logo_base_color': '#C00000', 'text_color': '#ffffff'}</t>
  </si>
  <si>
    <t xml:space="preserve">US55261F1049</t>
  </si>
  <si>
    <t xml:space="preserve">BBG000D9KWL9</t>
  </si>
  <si>
    <t xml:space="preserve">MTB</t>
  </si>
  <si>
    <t xml:space="preserve">M&amp;T Bank</t>
  </si>
  <si>
    <t xml:space="preserve">cf95e808-ee88-4374-bff3-388a7261a1f9</t>
  </si>
  <si>
    <t xml:space="preserve">d39f64cc-6f55-45c4-9959-ba205c47563a</t>
  </si>
  <si>
    <t xml:space="preserve">daf6a1fc-c928-4bc0-b1b7-4587a14de13d</t>
  </si>
  <si>
    <t xml:space="preserve">{'logo_name': 'US55261F1049.png', 'logo_base_color': '#017B56', 'text_color': '#ffffff'}</t>
  </si>
  <si>
    <t xml:space="preserve">US4385161066</t>
  </si>
  <si>
    <t xml:space="preserve">BBG000H556T9</t>
  </si>
  <si>
    <t xml:space="preserve">HON</t>
  </si>
  <si>
    <t xml:space="preserve">Honeywell</t>
  </si>
  <si>
    <t xml:space="preserve">fb29719c-ec21-4bcb-98cc-13cdf02dfe70</t>
  </si>
  <si>
    <t xml:space="preserve">546452ba-a4a5-4b31-9394-09be15bc958c</t>
  </si>
  <si>
    <t xml:space="preserve">f3dc698b-acf3-4ace-8815-ff1721d9053b</t>
  </si>
  <si>
    <t xml:space="preserve">{'logo_name': 'US4385161066.png', 'logo_base_color': '#d61a0c', 'text_color': '#ffffff'}</t>
  </si>
  <si>
    <t xml:space="preserve">US8910921084</t>
  </si>
  <si>
    <t xml:space="preserve">BBG000BVQRY3</t>
  </si>
  <si>
    <t xml:space="preserve">TTC</t>
  </si>
  <si>
    <t xml:space="preserve">Toro</t>
  </si>
  <si>
    <t xml:space="preserve">2a55a4de-5da9-4702-81a4-a143ac81ddcd</t>
  </si>
  <si>
    <t xml:space="preserve">11fea9e3-8f20-4d19-ab3f-22d915da54fa</t>
  </si>
  <si>
    <t xml:space="preserve">8d88027f-bedc-41c7-b361-836010d358ae</t>
  </si>
  <si>
    <t xml:space="preserve">{'logo_name': 'US8910921084.png', 'logo_base_color': '#000000', 'text_color': '#ffffff'}</t>
  </si>
  <si>
    <t xml:space="preserve">US0044981019</t>
  </si>
  <si>
    <t xml:space="preserve">BBG000PMBV39</t>
  </si>
  <si>
    <t xml:space="preserve">ACIW</t>
  </si>
  <si>
    <t xml:space="preserve">ACI Worldwide, Inc.</t>
  </si>
  <si>
    <t xml:space="preserve">c9108b8c-ee2e-4579-bf75-237309d3fc9d</t>
  </si>
  <si>
    <t xml:space="preserve">50e13ac5-b233-4f80-bced-62a304e5e264</t>
  </si>
  <si>
    <t xml:space="preserve">7f0da046-b9e8-4f25-8f45-b9bee610517c</t>
  </si>
  <si>
    <t xml:space="preserve">{'logo_name': 'US0044981019.png', 'logo_base_color': '#0186C9', 'text_color': '#ffffff'}</t>
  </si>
  <si>
    <t xml:space="preserve">US05329W1027</t>
  </si>
  <si>
    <t xml:space="preserve">BBG000BBXLW4</t>
  </si>
  <si>
    <t xml:space="preserve">AN</t>
  </si>
  <si>
    <t xml:space="preserve">AutoNation</t>
  </si>
  <si>
    <t xml:space="preserve">f5518bda-4006-4690-91b8-18ce08540282</t>
  </si>
  <si>
    <t xml:space="preserve">88f3b9d4-2ec6-4b71-9ab8-b4f965b0e506</t>
  </si>
  <si>
    <t xml:space="preserve">359437db-6282-4afe-a14e-e970ebd46548</t>
  </si>
  <si>
    <t xml:space="preserve">{'logo_name': 'US05329W1027.png', 'logo_base_color': '#34302f', 'text_color': '#ffffff'}</t>
  </si>
  <si>
    <t xml:space="preserve">US81211K1007</t>
  </si>
  <si>
    <t xml:space="preserve">BBG000C22QV7</t>
  </si>
  <si>
    <t xml:space="preserve">SEE</t>
  </si>
  <si>
    <t xml:space="preserve">Sealed Air</t>
  </si>
  <si>
    <t xml:space="preserve">91c7a724-a015-41fd-87be-ffddac39aca2</t>
  </si>
  <si>
    <t xml:space="preserve">72b94310-ea86-472f-b0b6-fc6cf6727fdb</t>
  </si>
  <si>
    <t xml:space="preserve">f17eecce-d7c9-4083-8e31-a722e1cc9871</t>
  </si>
  <si>
    <t xml:space="preserve">{'logo_name': 'US81211K1007.png', 'logo_base_color': '#008C99', 'text_color': '#ffffff'}</t>
  </si>
  <si>
    <t xml:space="preserve">US45765U1034</t>
  </si>
  <si>
    <t xml:space="preserve">BBG000DY3K39</t>
  </si>
  <si>
    <t xml:space="preserve">NSIT</t>
  </si>
  <si>
    <t xml:space="preserve">Insight Enterprises Inc</t>
  </si>
  <si>
    <t xml:space="preserve">91fcb67e-cd4c-4977-bafb-26ad227002de</t>
  </si>
  <si>
    <t xml:space="preserve">59d9f51a-8b67-49d9-b918-b53c04c10e91</t>
  </si>
  <si>
    <t xml:space="preserve">3d5f5341-5c8b-416d-b8cb-bc9fb66cf8bb</t>
  </si>
  <si>
    <t xml:space="preserve">{'logo_name': 'US45765U1034.png', 'logo_base_color': '#000000', 'text_color': '#ffffff'}</t>
  </si>
  <si>
    <t xml:space="preserve">US8688731004</t>
  </si>
  <si>
    <t xml:space="preserve">BBG000BZ2QG2</t>
  </si>
  <si>
    <t xml:space="preserve">SRDX</t>
  </si>
  <si>
    <t xml:space="preserve">Surmodics Inc</t>
  </si>
  <si>
    <t xml:space="preserve">90e8bf31-37cd-4cbc-9a67-d7741aa212a1</t>
  </si>
  <si>
    <t xml:space="preserve">32f79b9b-45e9-46d6-b0cd-a719dc850c72</t>
  </si>
  <si>
    <t xml:space="preserve">0ec08e5f-3083-4d4d-8e60-d4a5015a857e</t>
  </si>
  <si>
    <t xml:space="preserve">{'logo_name': 'US8688731004.png', 'logo_base_color': '#000000', 'text_color': '#ffffff'}</t>
  </si>
  <si>
    <t xml:space="preserve">US31946M1036</t>
  </si>
  <si>
    <t xml:space="preserve">BBG000BJCDS3</t>
  </si>
  <si>
    <t xml:space="preserve">FCNCA</t>
  </si>
  <si>
    <t xml:space="preserve">First Citizens BancShares, Inc.</t>
  </si>
  <si>
    <t xml:space="preserve">8a9a01a7-ca78-4bda-9149-e61eab7c2a0f</t>
  </si>
  <si>
    <t xml:space="preserve">e690feae-e3b3-4021-9f9e-50514aab086e</t>
  </si>
  <si>
    <t xml:space="preserve">c6393554-9e37-4d9c-865f-abd3c23271f7</t>
  </si>
  <si>
    <t xml:space="preserve">{'logo_name': 'US31946M1036.png', 'logo_base_color': '#000000', 'text_color': '#ffffff'}</t>
  </si>
  <si>
    <t xml:space="preserve">US45167R1041</t>
  </si>
  <si>
    <t xml:space="preserve">BBG000C1HN22</t>
  </si>
  <si>
    <t xml:space="preserve">IEX</t>
  </si>
  <si>
    <t xml:space="preserve">IDEX Corp</t>
  </si>
  <si>
    <t xml:space="preserve">1d4298ff-f5ce-4065-954d-2f96e861baa8</t>
  </si>
  <si>
    <t xml:space="preserve">fd1e38d7-e681-4f69-9434-ec74efa0b7d0</t>
  </si>
  <si>
    <t xml:space="preserve">4252d3fb-4747-4f34-a688-abe36c87bc16</t>
  </si>
  <si>
    <t xml:space="preserve">{'logo_name': 'US45167R1041.png', 'logo_base_color': '#027BBD', 'text_color': '#ffffff'}</t>
  </si>
  <si>
    <t xml:space="preserve">BBG004S68CP5</t>
  </si>
  <si>
    <t xml:space="preserve">М.Видео</t>
  </si>
  <si>
    <t xml:space="preserve">cf1c6158-a303-43ac-89eb-9b1db8f96043</t>
  </si>
  <si>
    <t xml:space="preserve">17cf2c5b-2176-4851-85e2-a638225bef88</t>
  </si>
  <si>
    <t xml:space="preserve">fe8d49a4-3321-449b-bd08-02efbac878fe</t>
  </si>
  <si>
    <t xml:space="preserve">{'logo_name': 'RU000A0JPGA0.png', 'logo_base_color': '#eb2027', 'text_color': '#ffffff'}</t>
  </si>
  <si>
    <t xml:space="preserve">US10316T1043</t>
  </si>
  <si>
    <t xml:space="preserve">BBG000PMSK08</t>
  </si>
  <si>
    <t xml:space="preserve">BOX</t>
  </si>
  <si>
    <t xml:space="preserve">Box Inc</t>
  </si>
  <si>
    <t xml:space="preserve">70d7b3c8-1e3a-49e6-8104-8381d0497f14</t>
  </si>
  <si>
    <t xml:space="preserve">08c508c2-2e4b-43bd-a2fc-24796724c408</t>
  </si>
  <si>
    <t xml:space="preserve">cd5b65cd-77a5-4662-95b6-fcff590d8e6c</t>
  </si>
  <si>
    <t xml:space="preserve">{'logo_name': 'US10316T1043.png', 'logo_base_color': '#22A7F0', 'text_color': '#ffffff'}</t>
  </si>
  <si>
    <t xml:space="preserve">US5015751044</t>
  </si>
  <si>
    <t xml:space="preserve">BBG00SDHC8D1</t>
  </si>
  <si>
    <t xml:space="preserve">KYMR</t>
  </si>
  <si>
    <t xml:space="preserve">Kymera Therapeutics</t>
  </si>
  <si>
    <t xml:space="preserve">c004b4cc-229f-4fe6-8d60-5b68ce234222</t>
  </si>
  <si>
    <t xml:space="preserve">0aeac9ea-6398-4e69-a92d-8e862cda7241</t>
  </si>
  <si>
    <t xml:space="preserve">dd907ef8-da5f-4066-a276-39972436c07f</t>
  </si>
  <si>
    <t xml:space="preserve">{'logo_name': 'US5015751044.png', 'logo_base_color': '#000000', 'text_color': '#ffffff'}</t>
  </si>
  <si>
    <t xml:space="preserve">US8581191009</t>
  </si>
  <si>
    <t xml:space="preserve">BBG000HGYNZ9</t>
  </si>
  <si>
    <t xml:space="preserve">STLD</t>
  </si>
  <si>
    <t xml:space="preserve">Steel Dynamics Inc</t>
  </si>
  <si>
    <t xml:space="preserve">fdae511f-bf92-4343-b7df-107f4c3722f2</t>
  </si>
  <si>
    <t xml:space="preserve">ba340134-84d3-4b16-886d-89426617eabe</t>
  </si>
  <si>
    <t xml:space="preserve">b119354e-41c4-4e36-a109-f88ba029c232</t>
  </si>
  <si>
    <t xml:space="preserve">{'logo_name': 'US8581191009.png', 'logo_base_color': '#B1030C', 'text_color': '#ffffff'}</t>
  </si>
  <si>
    <t xml:space="preserve">US6951271005</t>
  </si>
  <si>
    <t xml:space="preserve">BBG0018FQNS6</t>
  </si>
  <si>
    <t xml:space="preserve">PCRX</t>
  </si>
  <si>
    <t xml:space="preserve">Pacira BioSciences Inc</t>
  </si>
  <si>
    <t xml:space="preserve">b24a3a21-ad05-43b3-8ddc-495301a118c6</t>
  </si>
  <si>
    <t xml:space="preserve">08b3a0bf-c374-4c6f-b745-ebb2bd8b50df</t>
  </si>
  <si>
    <t xml:space="preserve">ca30c58b-7fe1-4f62-b867-890d1da27f71</t>
  </si>
  <si>
    <t xml:space="preserve">{'logo_name': 'US6951271005.png', 'logo_base_color': '#000000', 'text_color': '#ffffff'}</t>
  </si>
  <si>
    <t xml:space="preserve">US5018892084</t>
  </si>
  <si>
    <t xml:space="preserve">BBG000PXDL44</t>
  </si>
  <si>
    <t xml:space="preserve">LKQ</t>
  </si>
  <si>
    <t xml:space="preserve">LKQ Corporation</t>
  </si>
  <si>
    <t xml:space="preserve">afdd2b3b-1dc7-4b47-97a5-749ae7739e3d</t>
  </si>
  <si>
    <t xml:space="preserve">815cf1ad-c960-435d-8ebd-38d033859d3c</t>
  </si>
  <si>
    <t xml:space="preserve">f26bf959-46e3-4cb8-a931-f42b29af771e</t>
  </si>
  <si>
    <t xml:space="preserve">{'logo_name': 'US5018892084.png', 'logo_base_color': '#025695', 'text_color': '#ffffff'}</t>
  </si>
  <si>
    <t xml:space="preserve">US4370761029</t>
  </si>
  <si>
    <t xml:space="preserve">BBG000BKZB36</t>
  </si>
  <si>
    <t xml:space="preserve">HD</t>
  </si>
  <si>
    <t xml:space="preserve">The Home Depot</t>
  </si>
  <si>
    <t xml:space="preserve">c4a50fd3-5a1a-4ec4-b290-0baf65ee3817</t>
  </si>
  <si>
    <t xml:space="preserve">087bd39d-cc36-454c-b536-9a3bc610c4f7</t>
  </si>
  <si>
    <t xml:space="preserve">e27bce44-4411-4e65-9aa7-e2346810af62</t>
  </si>
  <si>
    <t xml:space="preserve">{'logo_name': 'US4370761029.png', 'logo_base_color': '#ef7f1a', 'text_color': '#ffffff'}</t>
  </si>
  <si>
    <t xml:space="preserve">US4583341098</t>
  </si>
  <si>
    <t xml:space="preserve">BBG000GCSWR5</t>
  </si>
  <si>
    <t xml:space="preserve">IPAR</t>
  </si>
  <si>
    <t xml:space="preserve">Inter Parfums Inc</t>
  </si>
  <si>
    <t xml:space="preserve">27fa975b-ed85-4fa4-aee3-f8ffad027879</t>
  </si>
  <si>
    <t xml:space="preserve">9a4bcc53-15f8-4352-86a0-936e92ebd07d</t>
  </si>
  <si>
    <t xml:space="preserve">b5f712dc-1c29-4456-b7b0-bc078da0fbe7</t>
  </si>
  <si>
    <t xml:space="preserve">{'logo_name': 'US4583341098.png', 'logo_base_color': '#000000', 'text_color': '#ffffff'}</t>
  </si>
  <si>
    <t xml:space="preserve">US75524B1044</t>
  </si>
  <si>
    <t xml:space="preserve">BBG000GMGNB3</t>
  </si>
  <si>
    <t xml:space="preserve">RBC</t>
  </si>
  <si>
    <t xml:space="preserve">RBC Bearings Inc</t>
  </si>
  <si>
    <t xml:space="preserve">279349ba-5647-4afd-a87f-e5bb29ca4229</t>
  </si>
  <si>
    <t xml:space="preserve">d15aeb6b-83fc-479b-971d-8f5871e1925e</t>
  </si>
  <si>
    <t xml:space="preserve">d5a22c48-d471-4fc5-8e23-7797a1dd02e7</t>
  </si>
  <si>
    <t xml:space="preserve">{'logo_name': 'US75524B1044.png', 'logo_base_color': '#235590', 'text_color': '#ffffff'}</t>
  </si>
  <si>
    <t xml:space="preserve">US8454671095</t>
  </si>
  <si>
    <t xml:space="preserve">BBG000BTR593</t>
  </si>
  <si>
    <t xml:space="preserve">SWN</t>
  </si>
  <si>
    <t xml:space="preserve">Southwestern Energy</t>
  </si>
  <si>
    <t xml:space="preserve">f643cbf9-16c9-4903-8a13-7dd0b81ed0a6</t>
  </si>
  <si>
    <t xml:space="preserve">d9276322-38b9-42b7-9ca5-28853d39f4a6</t>
  </si>
  <si>
    <t xml:space="preserve">f3c8f4d8-c605-4579-b3d4-fc0c1bf11ca1</t>
  </si>
  <si>
    <t xml:space="preserve">{'logo_name': 'US8454671095.png', 'logo_base_color': '#013668', 'text_color': '#ffffff'}</t>
  </si>
  <si>
    <t xml:space="preserve">US83417Q2049</t>
  </si>
  <si>
    <t xml:space="preserve">BBG00M1CKSK7</t>
  </si>
  <si>
    <t xml:space="preserve">SWI</t>
  </si>
  <si>
    <t xml:space="preserve">SolarWinds Corp</t>
  </si>
  <si>
    <t xml:space="preserve">7346963b-7d7a-4dc9-b804-231ffeda27cd</t>
  </si>
  <si>
    <t xml:space="preserve">aeae7cfe-28f2-42d1-b4e6-d7ef99558930</t>
  </si>
  <si>
    <t xml:space="preserve">bdafceb1-c580-4841-bf4b-c1b1b7c9886b</t>
  </si>
  <si>
    <t xml:space="preserve">{'logo_name': 'US83417Q1058.png', 'logo_base_color': '#000000', 'text_color': '#ffffff'}</t>
  </si>
  <si>
    <t xml:space="preserve">US55405W1045</t>
  </si>
  <si>
    <t xml:space="preserve">BBG000BC7VW9</t>
  </si>
  <si>
    <t xml:space="preserve">MYRG</t>
  </si>
  <si>
    <t xml:space="preserve">MYR Group Inc</t>
  </si>
  <si>
    <t xml:space="preserve">78913834-0d5e-42b9-9189-e5e9f12f2a7b</t>
  </si>
  <si>
    <t xml:space="preserve">a5441500-e87c-453f-bb5e-8818a9748807</t>
  </si>
  <si>
    <t xml:space="preserve">74d23910-e63a-4aaf-ab70-6d09ed6eb1d7</t>
  </si>
  <si>
    <t xml:space="preserve">{'logo_name': 'US55405W1045.png', 'logo_base_color': '#0573AC', 'text_color': '#ffffff'}</t>
  </si>
  <si>
    <t xml:space="preserve">US8552441094</t>
  </si>
  <si>
    <t xml:space="preserve">BBG000CTQBF3</t>
  </si>
  <si>
    <t xml:space="preserve">SBUX</t>
  </si>
  <si>
    <t xml:space="preserve">Starbucks Corporation</t>
  </si>
  <si>
    <t xml:space="preserve">2e40158c-225a-4ed0-81be-f4628e9b5705</t>
  </si>
  <si>
    <t xml:space="preserve">54f80d9a-8fb1-4935-80a5-c0fe29c8f316</t>
  </si>
  <si>
    <t xml:space="preserve">92ad8b41-a201-4b1b-93cc-dac5fc9c1a6c</t>
  </si>
  <si>
    <t xml:space="preserve">{'logo_name': 'US8552441094.png', 'logo_base_color': '#007042', 'text_color': '#ffffff'}</t>
  </si>
  <si>
    <t xml:space="preserve">US0316521006</t>
  </si>
  <si>
    <t xml:space="preserve">BBG000BCKGW7</t>
  </si>
  <si>
    <t xml:space="preserve">AMKR</t>
  </si>
  <si>
    <t xml:space="preserve">Amkor Technology</t>
  </si>
  <si>
    <t xml:space="preserve">1d26d440-3463-4166-95fe-0523cb0964a1</t>
  </si>
  <si>
    <t xml:space="preserve">13463a27-6da6-4639-9276-5ab809215539</t>
  </si>
  <si>
    <t xml:space="preserve">496aea44-1c8f-43a3-97b4-6e44ea05b29f</t>
  </si>
  <si>
    <t xml:space="preserve">{'logo_name': 'US0316521006.png', 'logo_base_color': '#000000', 'text_color': '#ffffff'}</t>
  </si>
  <si>
    <t xml:space="preserve">US0185811082</t>
  </si>
  <si>
    <t xml:space="preserve">BBG000BFNR17</t>
  </si>
  <si>
    <t xml:space="preserve">BFH</t>
  </si>
  <si>
    <t xml:space="preserve">Bread Financial</t>
  </si>
  <si>
    <t xml:space="preserve">0fb20944-6a38-4184-bf29-0c7c68d06f0e</t>
  </si>
  <si>
    <t xml:space="preserve">bb476ce9-4225-4461-ae01-5af7325d4377</t>
  </si>
  <si>
    <t xml:space="preserve">aac78b37-e172-462a-92b1-53a9019f9435</t>
  </si>
  <si>
    <t xml:space="preserve">{'logo_name': 'BreadFinancial.png', 'logo_base_color': '#000000', 'text_color': '#ffffff'}</t>
  </si>
  <si>
    <t xml:space="preserve">US8807701029</t>
  </si>
  <si>
    <t xml:space="preserve">BBG000BV4DR6</t>
  </si>
  <si>
    <t xml:space="preserve">TER</t>
  </si>
  <si>
    <t xml:space="preserve">Teradyne Inc</t>
  </si>
  <si>
    <t xml:space="preserve">35bacac3-b2ef-4ee4-824e-f62aab7d64f3</t>
  </si>
  <si>
    <t xml:space="preserve">5c8dfa85-2544-45e6-bf62-8b60ac0c9d24</t>
  </si>
  <si>
    <t xml:space="preserve">fd928b93-1938-4ccc-b6b0-241f9d299152</t>
  </si>
  <si>
    <t xml:space="preserve">{'logo_name': 'US8807701029.png', 'logo_base_color': '#194A99', 'text_color': '#ffffff'}</t>
  </si>
  <si>
    <t xml:space="preserve">VGG1890L1076</t>
  </si>
  <si>
    <t xml:space="preserve">BBG0029SNR63</t>
  </si>
  <si>
    <t xml:space="preserve">CPRI</t>
  </si>
  <si>
    <t xml:space="preserve">Capri Holdings Limited</t>
  </si>
  <si>
    <t xml:space="preserve">9f34b8cd-bb41-46f7-9616-8e303a8b4d8b</t>
  </si>
  <si>
    <t xml:space="preserve">438377fd-e182-4a61-a3ac-8a554432a0de</t>
  </si>
  <si>
    <t xml:space="preserve">6adb85f1-45e1-4991-b1c2-effa2844930c</t>
  </si>
  <si>
    <t xml:space="preserve">{'logo_name': 'VGG607541015.png', 'logo_base_color': '#392B22', 'text_color': '#ffffff'}</t>
  </si>
  <si>
    <t xml:space="preserve">US4470111075</t>
  </si>
  <si>
    <t xml:space="preserve">BBG000NS26Q8</t>
  </si>
  <si>
    <t xml:space="preserve">HUN</t>
  </si>
  <si>
    <t xml:space="preserve">Huntsman</t>
  </si>
  <si>
    <t xml:space="preserve">81dd81b2-b4ea-4240-82e4-ad2bf2150875</t>
  </si>
  <si>
    <t xml:space="preserve">898b2e2a-8bae-4721-83bc-10cca66b0309</t>
  </si>
  <si>
    <t xml:space="preserve">01ef08d0-a6e3-4014-8827-7c573fa835b2</t>
  </si>
  <si>
    <t xml:space="preserve">{'logo_name': 'US4470111075.png', 'logo_base_color': '#002A5C', 'text_color': '#ffffff'}</t>
  </si>
  <si>
    <t xml:space="preserve">US06652K1034</t>
  </si>
  <si>
    <t xml:space="preserve">BBG000PQPCM6</t>
  </si>
  <si>
    <t xml:space="preserve">BKU</t>
  </si>
  <si>
    <t xml:space="preserve">BankUnited, Inc.</t>
  </si>
  <si>
    <t xml:space="preserve">34257b47-8930-4afc-8089-bb6e23a75d37</t>
  </si>
  <si>
    <t xml:space="preserve">988ba858-a1ba-4d5c-9db4-ca2cdd633784</t>
  </si>
  <si>
    <t xml:space="preserve">a13388d6-9591-4842-a318-a7b721dc700f</t>
  </si>
  <si>
    <t xml:space="preserve">{'logo_name': 'US06652K1034.png', 'logo_base_color': '#000000', 'text_color': '#ffffff'}</t>
  </si>
  <si>
    <t xml:space="preserve">US8030542042</t>
  </si>
  <si>
    <t xml:space="preserve">BBG000BDSLD7</t>
  </si>
  <si>
    <t xml:space="preserve">SAP</t>
  </si>
  <si>
    <t xml:space="preserve">АДР SAP</t>
  </si>
  <si>
    <t xml:space="preserve">9a3eb77a-d3c9-4b90-84b0-63066db4bd08</t>
  </si>
  <si>
    <t xml:space="preserve">1a8cc310-6cae-4cb9-9f36-cf8b751a767d</t>
  </si>
  <si>
    <t xml:space="preserve">d30f4a90-a6dd-4796-9324-b6ff0d65f123</t>
  </si>
  <si>
    <t xml:space="preserve">{'logo_name': 'DE0007164600.png', 'logo_base_color': '#1B67BF', 'text_color': '#ffffff'}</t>
  </si>
  <si>
    <t xml:space="preserve">US98980B1035</t>
  </si>
  <si>
    <t xml:space="preserve">BBG010JBYV98</t>
  </si>
  <si>
    <t xml:space="preserve">ZIP</t>
  </si>
  <si>
    <t xml:space="preserve">ZipRecruiter Inc</t>
  </si>
  <si>
    <t xml:space="preserve">8b35b8a8-38c3-404a-a4ae-8831c2e3cd7d</t>
  </si>
  <si>
    <t xml:space="preserve">0877f63d-856b-4ed1-86da-ba05c21f95d5</t>
  </si>
  <si>
    <t xml:space="preserve">e841731c-5139-46ad-9a38-74de3286111a</t>
  </si>
  <si>
    <t xml:space="preserve">{'logo_name': 'ZipRecruiter.png', 'logo_base_color': '#000000', 'text_color': '#ffffff'}</t>
  </si>
  <si>
    <t xml:space="preserve">US87612G1013</t>
  </si>
  <si>
    <t xml:space="preserve">BBG0015XMW40</t>
  </si>
  <si>
    <t xml:space="preserve">TRGP</t>
  </si>
  <si>
    <t xml:space="preserve">Targa Resources</t>
  </si>
  <si>
    <t xml:space="preserve">7aeda392-2910-48d8-b10e-c41cebb137c2</t>
  </si>
  <si>
    <t xml:space="preserve">ce852331-78e1-481d-a61b-4f3fa2b02ac7</t>
  </si>
  <si>
    <t xml:space="preserve">de823caa-2e42-48e6-ad91-6b5df9e7ca7d</t>
  </si>
  <si>
    <t xml:space="preserve">{'logo_name': 'US87612G1013.png', 'logo_base_color': '#000000', 'text_color': '#ffffff'}</t>
  </si>
  <si>
    <t xml:space="preserve">US7427181091</t>
  </si>
  <si>
    <t xml:space="preserve">BBG000BR2TH3</t>
  </si>
  <si>
    <t xml:space="preserve">PG</t>
  </si>
  <si>
    <t xml:space="preserve">Procter &amp; Gamble</t>
  </si>
  <si>
    <t xml:space="preserve">fbbbd595-f91b-40ba-9656-d75150a93831</t>
  </si>
  <si>
    <t xml:space="preserve">fa5ff553-d248-4af4-9782-a9c77a96650d</t>
  </si>
  <si>
    <t xml:space="preserve">56f63236-214f-4a6b-aeda-c0708a6bdf97</t>
  </si>
  <si>
    <t xml:space="preserve">{'logo_name': 'US7427181091.png', 'logo_base_color': '#00519f', 'text_color': '#ffffff'}</t>
  </si>
  <si>
    <t xml:space="preserve">US01749D1054</t>
  </si>
  <si>
    <t xml:space="preserve">BBG00H5S8391</t>
  </si>
  <si>
    <t xml:space="preserve">ALGM</t>
  </si>
  <si>
    <t xml:space="preserve">Allegro MicroSystems</t>
  </si>
  <si>
    <t xml:space="preserve">0874c17c-cc15-426e-b73d-b7aa8cf52572</t>
  </si>
  <si>
    <t xml:space="preserve">d2a937be-9d1c-4efb-b63e-f19e12c20d3f</t>
  </si>
  <si>
    <t xml:space="preserve">dc4a0cee-28b8-4caa-a4f5-40d19155eb86</t>
  </si>
  <si>
    <t xml:space="preserve">{'logo_name': 'US01749D1054.png', 'logo_base_color': '#000000', 'text_color': '#ffffff'}</t>
  </si>
  <si>
    <t xml:space="preserve">US3535141028</t>
  </si>
  <si>
    <t xml:space="preserve">BBG000BJGGV8</t>
  </si>
  <si>
    <t xml:space="preserve">FELE</t>
  </si>
  <si>
    <t xml:space="preserve">Franklin Electric Co</t>
  </si>
  <si>
    <t xml:space="preserve">3233f5e5-b8ce-45f1-a520-30cc52282197</t>
  </si>
  <si>
    <t xml:space="preserve">eea6b43d-c96f-41f4-9a0f-ac9af24962d3</t>
  </si>
  <si>
    <t xml:space="preserve">b8f567e3-071e-4c1a-a9cc-5141d4ad4aee</t>
  </si>
  <si>
    <t xml:space="preserve">{'logo_name': 'US3535141028.png', 'logo_base_color': '#005BA9', 'text_color': '#ffffff'}</t>
  </si>
  <si>
    <t xml:space="preserve">US2788651006</t>
  </si>
  <si>
    <t xml:space="preserve">BBG000BHKYH4</t>
  </si>
  <si>
    <t xml:space="preserve">ECL</t>
  </si>
  <si>
    <t xml:space="preserve">Ecolab</t>
  </si>
  <si>
    <t xml:space="preserve">bbe8d7c3-c699-485e-a42e-902295a76646</t>
  </si>
  <si>
    <t xml:space="preserve">fc762db7-7517-41b5-974d-ddb3f1b4a6c7</t>
  </si>
  <si>
    <t xml:space="preserve">5ae59a1f-6cd1-4bae-90ab-f094e81ae3c7</t>
  </si>
  <si>
    <t xml:space="preserve">{'logo_name': 'US2788651006.png', 'logo_base_color': '#0085cb', 'text_color': '#ffffff'}</t>
  </si>
  <si>
    <t xml:space="preserve">US7043261079</t>
  </si>
  <si>
    <t xml:space="preserve">BBG000BQSQ38</t>
  </si>
  <si>
    <t xml:space="preserve">PAYX</t>
  </si>
  <si>
    <t xml:space="preserve">Paychex Inc</t>
  </si>
  <si>
    <t xml:space="preserve">71aa83c9-f872-4673-aaec-f09d530497d4</t>
  </si>
  <si>
    <t xml:space="preserve">03f986b1-0203-411a-8e47-de7026356200</t>
  </si>
  <si>
    <t xml:space="preserve">7660c54d-599c-4724-a8b2-2b85d0702bb6</t>
  </si>
  <si>
    <t xml:space="preserve">{'logo_name': 'US7043261079.png', 'logo_base_color': '#004B8D', 'text_color': '#ffffff'}</t>
  </si>
  <si>
    <t xml:space="preserve">US5006001011</t>
  </si>
  <si>
    <t xml:space="preserve">BBG000C2SBZ8</t>
  </si>
  <si>
    <t xml:space="preserve">KOPN</t>
  </si>
  <si>
    <t xml:space="preserve">Kopin Corporation</t>
  </si>
  <si>
    <t xml:space="preserve">a8b7fed7-004b-4065-8404-daeff1203f62</t>
  </si>
  <si>
    <t xml:space="preserve">99993112-38e7-4886-aa43-4c2eb1ab6896</t>
  </si>
  <si>
    <t xml:space="preserve">da3b178d-1c71-4fbc-81fc-ef6aa9926dbb</t>
  </si>
  <si>
    <t xml:space="preserve">{'logo_name': 'US5006001011.png', 'logo_base_color': '#000000', 'text_color': '#ffffff'}</t>
  </si>
  <si>
    <t xml:space="preserve">US66987V1098</t>
  </si>
  <si>
    <t xml:space="preserve">BBG000LYF3S8</t>
  </si>
  <si>
    <t xml:space="preserve">NVS</t>
  </si>
  <si>
    <t xml:space="preserve">Novartis AG</t>
  </si>
  <si>
    <t xml:space="preserve">579cf92f-fb8d-4ec5-9820-9774651dee71</t>
  </si>
  <si>
    <t xml:space="preserve">86087afa-348e-4e98-a451-0f35f2dc398a</t>
  </si>
  <si>
    <t xml:space="preserve">09efa53c-78d4-4bd0-91c7-c5ed550a9007</t>
  </si>
  <si>
    <t xml:space="preserve">{'logo_name': 'CH0012005267.png', 'logo_base_color': '#F2F2F2', 'text_color': '#000000'}</t>
  </si>
  <si>
    <t xml:space="preserve">BBG000MZL2S9</t>
  </si>
  <si>
    <t xml:space="preserve">Пермэнергосбыт - акции привилегированные</t>
  </si>
  <si>
    <t xml:space="preserve">80a39145-b2f7-46f5-9ef0-1478baafb0a6</t>
  </si>
  <si>
    <t xml:space="preserve">d46880d1-899c-409a-b3d0-5e1d009b3cfc</t>
  </si>
  <si>
    <t xml:space="preserve">6b88b878-a484-4215-80fd-a58e448dcf21</t>
  </si>
  <si>
    <t xml:space="preserve">US68629Y1038</t>
  </si>
  <si>
    <t xml:space="preserve">BBG0118JXCD9</t>
  </si>
  <si>
    <t xml:space="preserve">ONL</t>
  </si>
  <si>
    <t xml:space="preserve">Orion Properties Inc.</t>
  </si>
  <si>
    <t xml:space="preserve">02f05ef8-eff1-4a44-94fb-0c5ba88a63c5</t>
  </si>
  <si>
    <t xml:space="preserve">07c69cc8-7424-4094-9da1-436ea5b7c943</t>
  </si>
  <si>
    <t xml:space="preserve">9b0a6077-0784-4eed-87bc-f7813a438cf5</t>
  </si>
  <si>
    <t xml:space="preserve">{'logo_name': 'US68629Y1038.png', 'logo_base_color': '#000000', 'text_color': '#ffffff'}</t>
  </si>
  <si>
    <t xml:space="preserve">US3397501012</t>
  </si>
  <si>
    <t xml:space="preserve">BBG007GJ2F81</t>
  </si>
  <si>
    <t xml:space="preserve">FND</t>
  </si>
  <si>
    <t xml:space="preserve">Floor &amp; Decor Holdings Inc</t>
  </si>
  <si>
    <t xml:space="preserve">689bb25e-3e76-4a59-b9bb-65b826a9fc83</t>
  </si>
  <si>
    <t xml:space="preserve">abcb906f-1105-4892-9b59-bf9f3d6a52b5</t>
  </si>
  <si>
    <t xml:space="preserve">d6375d52-90e1-434b-90fc-857cf13fe886</t>
  </si>
  <si>
    <t xml:space="preserve">{'logo_name': 'US3397501012.png', 'logo_base_color': '#ED1B24', 'text_color': '#ffffff'}</t>
  </si>
  <si>
    <t xml:space="preserve">US55616P1049</t>
  </si>
  <si>
    <t xml:space="preserve">BBG000C46HM9</t>
  </si>
  <si>
    <t xml:space="preserve">M</t>
  </si>
  <si>
    <t xml:space="preserve">Macy's</t>
  </si>
  <si>
    <t xml:space="preserve">f84fbb84-7875-4d54-b28c-29bc918830bb</t>
  </si>
  <si>
    <t xml:space="preserve">3d33a7ff-35ca-4030-a4a3-273f80e08223</t>
  </si>
  <si>
    <t xml:space="preserve">41e68af5-54b0-483c-a417-5b85458daeea</t>
  </si>
  <si>
    <t xml:space="preserve">{'logo_name': 'US55616P1049.png', 'logo_base_color': '#000000', 'text_color': '#ffffff'}</t>
  </si>
  <si>
    <t xml:space="preserve">US9258151029</t>
  </si>
  <si>
    <t xml:space="preserve">BBG000C3VHF1</t>
  </si>
  <si>
    <t xml:space="preserve">VICR</t>
  </si>
  <si>
    <t xml:space="preserve">Vicor Corp</t>
  </si>
  <si>
    <t xml:space="preserve">03193dc2-c6f2-45b8-9017-346c62e57edc</t>
  </si>
  <si>
    <t xml:space="preserve">9a787a8a-fc1f-4b3b-9e21-d9dcf7aad2b8</t>
  </si>
  <si>
    <t xml:space="preserve">34358009-2f16-4194-876d-d359a29f9dc3</t>
  </si>
  <si>
    <t xml:space="preserve">{'logo_name': 'US9258151029.png', 'logo_base_color': '#0065A5', 'text_color': '#ffffff'}</t>
  </si>
  <si>
    <t xml:space="preserve">US6293775085</t>
  </si>
  <si>
    <t xml:space="preserve">BBG000D8RG11</t>
  </si>
  <si>
    <t xml:space="preserve">NRG</t>
  </si>
  <si>
    <t xml:space="preserve">NRG Energy</t>
  </si>
  <si>
    <t xml:space="preserve">e798081d-5367-425d-a322-092b86f02dbf</t>
  </si>
  <si>
    <t xml:space="preserve">f73586ee-6ec5-4415-ac7c-626de7c0ab58</t>
  </si>
  <si>
    <t xml:space="preserve">d7f413e5-81d0-4796-bc33-aedd0dc55aed</t>
  </si>
  <si>
    <t xml:space="preserve">{'logo_name': 'US6293775085.png', 'logo_base_color': '#dde0e4', 'text_color': '#000000'}</t>
  </si>
  <si>
    <t xml:space="preserve">US86333M1080</t>
  </si>
  <si>
    <t xml:space="preserve">BBG000QSXPZ9</t>
  </si>
  <si>
    <t xml:space="preserve">LRN</t>
  </si>
  <si>
    <t xml:space="preserve">Stride, Inc</t>
  </si>
  <si>
    <t xml:space="preserve">ffe159d2-4650-4627-b528-170e21dcac11</t>
  </si>
  <si>
    <t xml:space="preserve">88736077-9089-41d4-b14f-eda311c137ce</t>
  </si>
  <si>
    <t xml:space="preserve">e53c5dfc-11b3-4412-8cc6-b64b1e85929a</t>
  </si>
  <si>
    <t xml:space="preserve">{'logo_name': 'US48273U1025.png', 'logo_base_color': '#000000', 'text_color': '#ffffff'}</t>
  </si>
  <si>
    <t xml:space="preserve">BBG004S68DD6</t>
  </si>
  <si>
    <t xml:space="preserve">0.140000000 rub</t>
  </si>
  <si>
    <t xml:space="preserve">3058acbe-11f6-4bcc-9a70-238e70c2c588</t>
  </si>
  <si>
    <t xml:space="preserve">87a6a188-770e-494f-a6fc-2ad97da0151f</t>
  </si>
  <si>
    <t xml:space="preserve">848d25c1-1f02-4837-be67-a2a8da668561</t>
  </si>
  <si>
    <t xml:space="preserve">{'logo_name': 'RU0009177331.png', 'logo_base_color': '#00288E', 'text_color': '#ffffff'}</t>
  </si>
  <si>
    <t xml:space="preserve">US9807451037</t>
  </si>
  <si>
    <t xml:space="preserve">BBG000BD53V2</t>
  </si>
  <si>
    <t xml:space="preserve">WWD</t>
  </si>
  <si>
    <t xml:space="preserve">Woodward Inc</t>
  </si>
  <si>
    <t xml:space="preserve">0.1455000 usd</t>
  </si>
  <si>
    <t xml:space="preserve">6596db8c-816c-4699-a2e1-a7f2eaa2a7e4</t>
  </si>
  <si>
    <t xml:space="preserve">fc4b9017-4c8e-4ea5-964a-fa23278caea5</t>
  </si>
  <si>
    <t xml:space="preserve">c3207095-d4cf-45c1-966e-49d49fb5b95c</t>
  </si>
  <si>
    <t xml:space="preserve">{'logo_name': 'US9807451037.png', 'logo_base_color': '#910029', 'text_color': '#ffffff'}</t>
  </si>
  <si>
    <t xml:space="preserve">KYG2453A1085</t>
  </si>
  <si>
    <t xml:space="preserve">BBG00L3B3R02</t>
  </si>
  <si>
    <t xml:space="preserve">6098</t>
  </si>
  <si>
    <t xml:space="preserve">Country Garden Services</t>
  </si>
  <si>
    <t xml:space="preserve">65eac4e0-bf21-4c19-b954-44f7e3351edd</t>
  </si>
  <si>
    <t xml:space="preserve">d82b814d-2d91-4e63-82a9-7cd488d87feb</t>
  </si>
  <si>
    <t xml:space="preserve">5f9b3aa0-2d29-445d-9747-50c00db09210</t>
  </si>
  <si>
    <t xml:space="preserve">{'logo_name': 'KYG2453A1085.png', 'logo_base_color': '#000000', 'text_color': '#ffffff'}</t>
  </si>
  <si>
    <t xml:space="preserve">CA05156V1022</t>
  </si>
  <si>
    <t xml:space="preserve">BBG000BCRJM5</t>
  </si>
  <si>
    <t xml:space="preserve">AUPH</t>
  </si>
  <si>
    <t xml:space="preserve">Aurinia Pharmaceuticals</t>
  </si>
  <si>
    <t xml:space="preserve">8a1eb642-da5d-4dcd-a4e0-cc21e5712afd</t>
  </si>
  <si>
    <t xml:space="preserve">5d997431-6359-4e41-85a0-0781aa574c15</t>
  </si>
  <si>
    <t xml:space="preserve">09aceba1-bbe3-40d5-80bb-0730f0f2111d</t>
  </si>
  <si>
    <t xml:space="preserve">{'logo_name': 'CA05156V1022.png', 'logo_base_color': '#000000', 'text_color': '#ffffff'}</t>
  </si>
  <si>
    <t xml:space="preserve">US00737L1035</t>
  </si>
  <si>
    <t xml:space="preserve">BBG000DQBZJ7</t>
  </si>
  <si>
    <t xml:space="preserve">ATGE</t>
  </si>
  <si>
    <t xml:space="preserve">Adtalem Global Education Inc</t>
  </si>
  <si>
    <t xml:space="preserve">5242dd21-9c4a-46cb-9d05-8e4fffb675b4</t>
  </si>
  <si>
    <t xml:space="preserve">e030e036-2a26-44f3-8ef3-102baff68777</t>
  </si>
  <si>
    <t xml:space="preserve">d1dc11b2-2e42-479f-a82f-2d37ce0942af</t>
  </si>
  <si>
    <t xml:space="preserve">{'logo_name': 'US00737L1035.png', 'logo_base_color': '#78BE20', 'text_color': '#ffffff'}</t>
  </si>
  <si>
    <t xml:space="preserve">BBG004S68598</t>
  </si>
  <si>
    <t xml:space="preserve">0.311500000</t>
  </si>
  <si>
    <t xml:space="preserve">Мечел</t>
  </si>
  <si>
    <t xml:space="preserve">eb4ba863-e85f-4f80-8c29-f2627938ee58</t>
  </si>
  <si>
    <t xml:space="preserve">ad00cb52-0cf5-48b3-81d1-b842493a35ae</t>
  </si>
  <si>
    <t xml:space="preserve">b9f09cfa-1099-4691-a981-8b1a4c0c72f3</t>
  </si>
  <si>
    <t xml:space="preserve">{'logo_name': 'RU000A0DKXV5.png', 'logo_base_color': '#51B8F9', 'text_color': '#ffffff'}</t>
  </si>
  <si>
    <t xml:space="preserve">KYG5635P1090</t>
  </si>
  <si>
    <t xml:space="preserve">BBG000CHNH78</t>
  </si>
  <si>
    <t xml:space="preserve">960</t>
  </si>
  <si>
    <t xml:space="preserve">Longfor</t>
  </si>
  <si>
    <t xml:space="preserve">b55e97ad-430f-4a7b-9c92-f1dc51a33626</t>
  </si>
  <si>
    <t xml:space="preserve">1ad4138a-868e-460d-9e21-fab0c6270ab2</t>
  </si>
  <si>
    <t xml:space="preserve">1d0f4ff7-371d-4247-8fc2-1467758a2b7e</t>
  </si>
  <si>
    <t xml:space="preserve">{'logo_name': 'KYG5635P1090.png', 'logo_base_color': '#000000', 'text_color': '#ffffff'}</t>
  </si>
  <si>
    <t xml:space="preserve">US68268W1036</t>
  </si>
  <si>
    <t xml:space="preserve">BBG005497GZ3</t>
  </si>
  <si>
    <t xml:space="preserve">OMF</t>
  </si>
  <si>
    <t xml:space="preserve">OneMain Holdings</t>
  </si>
  <si>
    <t xml:space="preserve">9fca0d4a-96c8-422f-bef1-703b9939a27c</t>
  </si>
  <si>
    <t xml:space="preserve">13c87a84-edef-4eda-9c2d-55026a4304fa</t>
  </si>
  <si>
    <t xml:space="preserve">107a2ac7-a165-4b4b-993c-797bb5840d0a</t>
  </si>
  <si>
    <t xml:space="preserve">{'logo_name': 'US68268W1036.png', 'logo_base_color': '#000000', 'text_color': '#ffffff'}</t>
  </si>
  <si>
    <t xml:space="preserve">US6703461052</t>
  </si>
  <si>
    <t xml:space="preserve">BBG000BQ8KV2</t>
  </si>
  <si>
    <t xml:space="preserve">NUE</t>
  </si>
  <si>
    <t xml:space="preserve">Nucor</t>
  </si>
  <si>
    <t xml:space="preserve">0.400000000 usd</t>
  </si>
  <si>
    <t xml:space="preserve">8f581456-8a31-4288-862c-7eb0760e9546</t>
  </si>
  <si>
    <t xml:space="preserve">4f31245b-a757-44e8-bf19-bc2c760d2194</t>
  </si>
  <si>
    <t xml:space="preserve">97319623-8fc3-4d7b-8e75-cbe675b49744</t>
  </si>
  <si>
    <t xml:space="preserve">{'logo_name': 'US6703461052.png', 'logo_base_color': '#000000', 'text_color': '#ffffff'}</t>
  </si>
  <si>
    <t xml:space="preserve">US50212V1008</t>
  </si>
  <si>
    <t xml:space="preserve">BBG000P2TYL8</t>
  </si>
  <si>
    <t xml:space="preserve">LPLA</t>
  </si>
  <si>
    <t xml:space="preserve">LPL Financial Holdings</t>
  </si>
  <si>
    <t xml:space="preserve">4b73354d-7a6f-4fea-bd70-b02cea49f08f</t>
  </si>
  <si>
    <t xml:space="preserve">4fc19cd9-70a8-4552-aef3-60862a79dc79</t>
  </si>
  <si>
    <t xml:space="preserve">b8a04cc5-8527-4ef5-a0e9-fecb9914a35e</t>
  </si>
  <si>
    <t xml:space="preserve">{'logo_name': 'US50212V1008.png', 'logo_base_color': '#000000', 'text_color': '#ffffff'}</t>
  </si>
  <si>
    <t xml:space="preserve">US87305R1095</t>
  </si>
  <si>
    <t xml:space="preserve">BBG000BYQ0B1</t>
  </si>
  <si>
    <t xml:space="preserve">TTMI</t>
  </si>
  <si>
    <t xml:space="preserve">TTM Technologies Inc</t>
  </si>
  <si>
    <t xml:space="preserve">9c84aaad-3152-45b8-bcea-d615406e2c81</t>
  </si>
  <si>
    <t xml:space="preserve">115368b2-9f76-470c-92a6-4a3d53538762</t>
  </si>
  <si>
    <t xml:space="preserve">1ced3150-8641-47b1-acee-f11fcd8bd17b</t>
  </si>
  <si>
    <t xml:space="preserve">{'logo_name': 'US87305R1095.png', 'logo_base_color': '#000000', 'text_color': '#ffffff'}</t>
  </si>
  <si>
    <t xml:space="preserve">CNE100000528</t>
  </si>
  <si>
    <t xml:space="preserve">BBG000NYJKS4</t>
  </si>
  <si>
    <t xml:space="preserve">1898</t>
  </si>
  <si>
    <t xml:space="preserve">China Coal Energy</t>
  </si>
  <si>
    <t xml:space="preserve">2ef8c93e-e1df-4896-81a0-50c409c3d5d8</t>
  </si>
  <si>
    <t xml:space="preserve">9c8740da-8990-4e72-9751-84fd352d4643</t>
  </si>
  <si>
    <t xml:space="preserve">31a84ae7-8173-4d09-9849-2e66b80b02aa</t>
  </si>
  <si>
    <t xml:space="preserve">{'logo_name': 'CNE100000528.png', 'logo_base_color': '#000000', 'text_color': '#ffffff'}</t>
  </si>
  <si>
    <t xml:space="preserve">US78573L1061</t>
  </si>
  <si>
    <t xml:space="preserve">BBG000MTDW24</t>
  </si>
  <si>
    <t xml:space="preserve">SBRA</t>
  </si>
  <si>
    <t xml:space="preserve">Sabra Health Care REIT</t>
  </si>
  <si>
    <t xml:space="preserve">90d82d38-a42b-48d9-8f81-defb1b0e7a6f</t>
  </si>
  <si>
    <t xml:space="preserve">c4886da2-b4c2-457e-9ed4-cd7bb478d135</t>
  </si>
  <si>
    <t xml:space="preserve">44241df2-8ece-4385-b0c9-107525de988a</t>
  </si>
  <si>
    <t xml:space="preserve">{'logo_name': 'US78573L1061.png', 'logo_base_color': '#000000', 'text_color': '#ffffff'}</t>
  </si>
  <si>
    <t xml:space="preserve">US02156K1034</t>
  </si>
  <si>
    <t xml:space="preserve">BBG00GFMPRK0</t>
  </si>
  <si>
    <t xml:space="preserve">ATUS</t>
  </si>
  <si>
    <t xml:space="preserve">Altice USA Inc</t>
  </si>
  <si>
    <t xml:space="preserve">d86b036c-e428-4128-9305-03876de0d3c6</t>
  </si>
  <si>
    <t xml:space="preserve">812c4dda-add0-4032-817a-b22a826a0548</t>
  </si>
  <si>
    <t xml:space="preserve">e66b0db9-0a62-4e18-b348-43c369507114</t>
  </si>
  <si>
    <t xml:space="preserve">{'logo_name': 'US02156K1034.png', 'logo_base_color': '#000000', 'text_color': '#ffffff'}</t>
  </si>
  <si>
    <t xml:space="preserve">US8832031012</t>
  </si>
  <si>
    <t xml:space="preserve">BBG000BVVQQ8</t>
  </si>
  <si>
    <t xml:space="preserve">TXT</t>
  </si>
  <si>
    <t xml:space="preserve">Textron</t>
  </si>
  <si>
    <t xml:space="preserve">ac67756d-7e3a-4180-81e4-84f411301003</t>
  </si>
  <si>
    <t xml:space="preserve">5a3417b1-4003-47ac-b301-309af87c6842</t>
  </si>
  <si>
    <t xml:space="preserve">5458502e-f473-441a-b0e1-07ca9e107538</t>
  </si>
  <si>
    <t xml:space="preserve">{'logo_name': 'US8832031012.png', 'logo_base_color': '#2d3b64', 'text_color': '#ffffff'}</t>
  </si>
  <si>
    <t xml:space="preserve">US8807791038</t>
  </si>
  <si>
    <t xml:space="preserve">BBG000C7B436</t>
  </si>
  <si>
    <t xml:space="preserve">TEX</t>
  </si>
  <si>
    <t xml:space="preserve">Terex Corporation</t>
  </si>
  <si>
    <t xml:space="preserve">d39b1cc9-0af8-41a7-a511-4d6d032bf599</t>
  </si>
  <si>
    <t xml:space="preserve">082a6d67-2641-4e61-b01b-e21a0155d07a</t>
  </si>
  <si>
    <t xml:space="preserve">67b38193-00c9-43f5-bbe1-4a3f856f9908</t>
  </si>
  <si>
    <t xml:space="preserve">{'logo_name': 'US8807791038.png', 'logo_base_color': '#000000', 'text_color': '#ffffff'}</t>
  </si>
  <si>
    <t xml:space="preserve">US04621X1081</t>
  </si>
  <si>
    <t xml:space="preserve">BBG000BZX1N5</t>
  </si>
  <si>
    <t xml:space="preserve">AIZ</t>
  </si>
  <si>
    <t xml:space="preserve">Assurant</t>
  </si>
  <si>
    <t xml:space="preserve">c428f9b4-1f2a-4794-9f53-4e4d3ef46ad3</t>
  </si>
  <si>
    <t xml:space="preserve">87068934-fbce-4956-b92a-da3973816b63</t>
  </si>
  <si>
    <t xml:space="preserve">f5c636cb-b2e0-41d4-b073-a044c7e31201</t>
  </si>
  <si>
    <t xml:space="preserve">{'logo_name': 'US04621X1081.png', 'logo_base_color': '#7d7d7d', 'text_color': '#ffffff'}</t>
  </si>
  <si>
    <t xml:space="preserve">US2533931026</t>
  </si>
  <si>
    <t xml:space="preserve">BBG000F6ZWH2</t>
  </si>
  <si>
    <t xml:space="preserve">DKS</t>
  </si>
  <si>
    <t xml:space="preserve">Dick's Sporting Goods Inc</t>
  </si>
  <si>
    <t xml:space="preserve">ba7579c3-4f36-4cb2-a022-bee5b9e931aa</t>
  </si>
  <si>
    <t xml:space="preserve">e590e403-3b74-4c5e-a33a-85cd05680462</t>
  </si>
  <si>
    <t xml:space="preserve">c4fca878-fa7d-4db5-84d1-4c3f8b1fbe27</t>
  </si>
  <si>
    <t xml:space="preserve">{'logo_name': 'US2533931026.png', 'logo_base_color': '#016654', 'text_color': '#ffffff'}</t>
  </si>
  <si>
    <t xml:space="preserve">US6882392011</t>
  </si>
  <si>
    <t xml:space="preserve">BBG000CC53X1</t>
  </si>
  <si>
    <t xml:space="preserve">OSK</t>
  </si>
  <si>
    <t xml:space="preserve">Oshkosh Corporation</t>
  </si>
  <si>
    <t xml:space="preserve">d18af333-0087-4326-b60b-da386fa3b82f</t>
  </si>
  <si>
    <t xml:space="preserve">77b0749f-6af6-4f0f-9e8b-551976164df7</t>
  </si>
  <si>
    <t xml:space="preserve">d55b9b24-361b-4c05-b5f0-3060be94de36</t>
  </si>
  <si>
    <t xml:space="preserve">{'logo_name': 'US6882392011.png', 'logo_base_color': '#000000', 'text_color': '#ffffff'}</t>
  </si>
  <si>
    <t xml:space="preserve">US9713781048</t>
  </si>
  <si>
    <t xml:space="preserve">BBG00B0FS947</t>
  </si>
  <si>
    <t xml:space="preserve">WSC</t>
  </si>
  <si>
    <t xml:space="preserve">WillScot Holdings Corporation</t>
  </si>
  <si>
    <t xml:space="preserve">11373215-3b6c-4860-bd09-b857266f18ab</t>
  </si>
  <si>
    <t xml:space="preserve">c0205a8a-a15d-4c33-b3c2-7c434f61b80a</t>
  </si>
  <si>
    <t xml:space="preserve">ce9c9ffc-15ee-4c93-825e-829fc4f91bdb</t>
  </si>
  <si>
    <t xml:space="preserve">{'logo_name': 'US9713781048new.png', 'logo_base_color': '#FFFFFF', 'text_color': '#000000'}</t>
  </si>
  <si>
    <t xml:space="preserve">TCS00A108GD8</t>
  </si>
  <si>
    <t xml:space="preserve">IVA Technologies</t>
  </si>
  <si>
    <t xml:space="preserve">1936e51c-d914-4171-ac66-6390a605cb5b</t>
  </si>
  <si>
    <t xml:space="preserve">aa6deef5-2708-41cf-8f5b-632fae546174</t>
  </si>
  <si>
    <t xml:space="preserve">6bbdf1c2-3c56-4d1f-846c-106bf6a8ab82</t>
  </si>
  <si>
    <t xml:space="preserve">{'logo_name': 'ivatec.png', 'logo_base_color': '#FFFFFF', 'text_color': '#000000'}</t>
  </si>
  <si>
    <t xml:space="preserve">BBG004S688G4</t>
  </si>
  <si>
    <t xml:space="preserve">cd3affd4-3b50-43fd-b008-518f54108d59</t>
  </si>
  <si>
    <t xml:space="preserve">b739a3aa-fe49-4a56-ba41-f3b103c9917a</t>
  </si>
  <si>
    <t xml:space="preserve">b01baaa2-61f7-4f85-9db7-8e4608d945a1</t>
  </si>
  <si>
    <t xml:space="preserve">{'logo_name': 'RU0009028674.png', 'logo_base_color': '#dde0e4', 'text_color': '#000000'}</t>
  </si>
  <si>
    <t xml:space="preserve">US5949724083</t>
  </si>
  <si>
    <t xml:space="preserve">BBG000GQJPZ0</t>
  </si>
  <si>
    <t xml:space="preserve">MSTR</t>
  </si>
  <si>
    <t xml:space="preserve">MicroStrategy Inc</t>
  </si>
  <si>
    <t xml:space="preserve">2c68ff96-b323-4222-ab73-34d07afd17e8</t>
  </si>
  <si>
    <t xml:space="preserve">60e2ba3e-c79c-45a5-aae4-e1440b1adb39</t>
  </si>
  <si>
    <t xml:space="preserve">47bb8543-c6cb-4f0f-a99b-51224256c138</t>
  </si>
  <si>
    <t xml:space="preserve">{'logo_name': 'US5949724083.png', 'logo_base_color': '#D9232E', 'text_color': '#ffffff'}</t>
  </si>
  <si>
    <t xml:space="preserve">Мать и дитя</t>
  </si>
  <si>
    <t xml:space="preserve">7.168720000 rub</t>
  </si>
  <si>
    <t xml:space="preserve">0d53d29a-3794-41c6-ba72-556d46bacb46</t>
  </si>
  <si>
    <t xml:space="preserve">c4187467-5961-4413-b3e6-3822cfeeed86</t>
  </si>
  <si>
    <t xml:space="preserve">6321ea79-6930-45fc-9425-85c214259756</t>
  </si>
  <si>
    <t xml:space="preserve">{'logo_name': 'US55279C2008.png', 'logo_base_color': '#952e6b', 'text_color': '#ffffff'}</t>
  </si>
  <si>
    <t xml:space="preserve">US83125X1037</t>
  </si>
  <si>
    <t xml:space="preserve">BBG000DM2BF3</t>
  </si>
  <si>
    <t xml:space="preserve">SNBR</t>
  </si>
  <si>
    <t xml:space="preserve">Sleep Number Corp</t>
  </si>
  <si>
    <t xml:space="preserve">469b9a46-869f-426c-bcee-89ec5f54b181</t>
  </si>
  <si>
    <t xml:space="preserve">3cdce3bf-2b1b-4e13-9185-bb681127601f</t>
  </si>
  <si>
    <t xml:space="preserve">078500bf-38a9-4387-8750-28cd5dbc909e</t>
  </si>
  <si>
    <t xml:space="preserve">{'logo_name': 'US83125X1037.png', 'logo_base_color': '#015195', 'text_color': '#ffffff'}</t>
  </si>
  <si>
    <t xml:space="preserve">US02665T3068</t>
  </si>
  <si>
    <t xml:space="preserve">BBG003NXJNH6</t>
  </si>
  <si>
    <t xml:space="preserve">AMH</t>
  </si>
  <si>
    <t xml:space="preserve">American Homes 4 Rent REIT</t>
  </si>
  <si>
    <t xml:space="preserve">0af69ab3-563c-4109-a7d6-a320fa66b93c</t>
  </si>
  <si>
    <t xml:space="preserve">598bb017-cce6-4268-b4fc-2a7d7def79e7</t>
  </si>
  <si>
    <t xml:space="preserve">930b51a1-5be1-495c-a5bf-077f433444c8</t>
  </si>
  <si>
    <t xml:space="preserve">{'logo_name': 'US02665T3068.png', 'logo_base_color': '#000000', 'text_color': '#ffffff'}</t>
  </si>
  <si>
    <t xml:space="preserve">US76680R2067</t>
  </si>
  <si>
    <t xml:space="preserve">BBG000J094P3</t>
  </si>
  <si>
    <t xml:space="preserve">RNG</t>
  </si>
  <si>
    <t xml:space="preserve">RingCentral Inc</t>
  </si>
  <si>
    <t xml:space="preserve">ed93d777-696e-42fe-9989-d985c8219bc1</t>
  </si>
  <si>
    <t xml:space="preserve">40ab8dd1-d3f7-48de-b3b7-8b4b2f95890b</t>
  </si>
  <si>
    <t xml:space="preserve">6a9f3c59-1c96-4e76-8d5a-eeed3522e271</t>
  </si>
  <si>
    <t xml:space="preserve">{'logo_name': 'US76680R2067.png', 'logo_base_color': '#FF8800', 'text_color': '#ffffff'}</t>
  </si>
  <si>
    <t xml:space="preserve">US2674751019</t>
  </si>
  <si>
    <t xml:space="preserve">BBG000C4SKT1</t>
  </si>
  <si>
    <t xml:space="preserve">DY</t>
  </si>
  <si>
    <t xml:space="preserve">Dycom Industries Inc</t>
  </si>
  <si>
    <t xml:space="preserve">0.333330000 usd</t>
  </si>
  <si>
    <t xml:space="preserve">6b8f6b65-a370-4b31-932e-dd018f7c6098</t>
  </si>
  <si>
    <t xml:space="preserve">a68342ed-653e-4c48-9ae4-87de4b37fb56</t>
  </si>
  <si>
    <t xml:space="preserve">e9d49d32-08b7-4bb9-9caf-4f93afa40cd3</t>
  </si>
  <si>
    <t xml:space="preserve">{'logo_name': 'US2674751019.png', 'logo_base_color': '#C7E9FF', 'text_color': '#000000'}</t>
  </si>
  <si>
    <t xml:space="preserve">US45104G1040</t>
  </si>
  <si>
    <t xml:space="preserve">BBG000DRM643</t>
  </si>
  <si>
    <t xml:space="preserve">IBN</t>
  </si>
  <si>
    <t xml:space="preserve">ICICI Bank</t>
  </si>
  <si>
    <t xml:space="preserve">5868cc46-b9e1-49f4-8b6e-f9b7e1e12af6</t>
  </si>
  <si>
    <t xml:space="preserve">4b6dae4d-f6a4-42fc-bc28-f2abee675e5c</t>
  </si>
  <si>
    <t xml:space="preserve">2e865eb8-9f96-4ae3-92cd-e80317432da0</t>
  </si>
  <si>
    <t xml:space="preserve">{'logo_name': 'US45104G1040.png', 'logo_base_color': '#115873', 'text_color': '#ffffff'}</t>
  </si>
  <si>
    <t xml:space="preserve">KYG851581069</t>
  </si>
  <si>
    <t xml:space="preserve">BBG00M4ZQDK0</t>
  </si>
  <si>
    <t xml:space="preserve">STNE</t>
  </si>
  <si>
    <t xml:space="preserve">StoneCo</t>
  </si>
  <si>
    <t xml:space="preserve">0.79365 usd</t>
  </si>
  <si>
    <t xml:space="preserve">a99b68d1-1a36-4ee6-b3ba-b0dd99b0d422</t>
  </si>
  <si>
    <t xml:space="preserve">f4e45134-797d-4aeb-bf8c-1256c1179634</t>
  </si>
  <si>
    <t xml:space="preserve">7b5e46ca-7d19-4911-aab6-38986edb4d87</t>
  </si>
  <si>
    <t xml:space="preserve">{'logo_name': 'KYG851581069.png', 'logo_base_color': '#273581', 'text_color': '#ffffff'}</t>
  </si>
  <si>
    <t xml:space="preserve">BBG0047315Y7</t>
  </si>
  <si>
    <t xml:space="preserve">Сбер Банк - привилегированные акции</t>
  </si>
  <si>
    <t xml:space="preserve">c190ff1f-1447-4227-b543-316332699ca5</t>
  </si>
  <si>
    <t xml:space="preserve">9cf9718d-50df-4326-a205-cf306933607e</t>
  </si>
  <si>
    <t xml:space="preserve">0f016970-78e8-43c8-b21c-ccff349a99cb</t>
  </si>
  <si>
    <t xml:space="preserve">US16119P1084</t>
  </si>
  <si>
    <t xml:space="preserve">BBG000VPGNR2</t>
  </si>
  <si>
    <t xml:space="preserve">CHTR</t>
  </si>
  <si>
    <t xml:space="preserve">Charter Communications</t>
  </si>
  <si>
    <t xml:space="preserve">50d2ef1a-9310-47b0-a9d8-285a3f041c73</t>
  </si>
  <si>
    <t xml:space="preserve">38632561-0ff2-4cb9-a3ae-2c0cbd632454</t>
  </si>
  <si>
    <t xml:space="preserve">f4793ca3-0dd6-445e-8504-21bf17293417</t>
  </si>
  <si>
    <t xml:space="preserve">{'logo_name': 'US16119P1084.png', 'logo_base_color': '#1B619A', 'text_color': '#ffffff'}</t>
  </si>
  <si>
    <t xml:space="preserve">US7140461093</t>
  </si>
  <si>
    <t xml:space="preserve">BBG000FXYF54</t>
  </si>
  <si>
    <t xml:space="preserve">RVTY</t>
  </si>
  <si>
    <t xml:space="preserve">Revvity</t>
  </si>
  <si>
    <t xml:space="preserve">73c414fb-3387-466f-8280-758696c49107</t>
  </si>
  <si>
    <t xml:space="preserve">8fa9cb27-c60f-4626-83c2-0740b0ba6741</t>
  </si>
  <si>
    <t xml:space="preserve">f11cdec0-bbd4-4900-ad22-c4ad7300927c</t>
  </si>
  <si>
    <t xml:space="preserve">{'logo_name': 'Revvity.png', 'logo_base_color': '#ffeb00', 'text_color': '#000000'}</t>
  </si>
  <si>
    <t xml:space="preserve">US48203R1041</t>
  </si>
  <si>
    <t xml:space="preserve">BBG000BY33P5</t>
  </si>
  <si>
    <t xml:space="preserve">JNPR</t>
  </si>
  <si>
    <t xml:space="preserve">Juniper Networks</t>
  </si>
  <si>
    <t xml:space="preserve">dbe49a85-b3f0-494a-bc14-c3b538294767</t>
  </si>
  <si>
    <t xml:space="preserve">87631296-4423-441c-a430-7eab6076a937</t>
  </si>
  <si>
    <t xml:space="preserve">64ad01ca-3966-4a85-a1ba-2f9a3bafe84d</t>
  </si>
  <si>
    <t xml:space="preserve">{'logo_name': 'US48203R1041.png', 'logo_base_color': '#262626', 'text_color': '#ffffff'}</t>
  </si>
  <si>
    <t xml:space="preserve">BBG0063FKTD9</t>
  </si>
  <si>
    <t xml:space="preserve">Лента</t>
  </si>
  <si>
    <t xml:space="preserve">0.91263200 rub</t>
  </si>
  <si>
    <t xml:space="preserve">5f1e6b0a-4413-489c-b336-40b43730eaf5</t>
  </si>
  <si>
    <t xml:space="preserve">93a5cf8f-361a-4d2b-b38d-88a63aa7972c</t>
  </si>
  <si>
    <t xml:space="preserve">7fe69b86-1095-48e9-91b9-ca7f742cc977</t>
  </si>
  <si>
    <t xml:space="preserve">{'logo_name': 'Lenta.png', 'logo_base_color': '#1A2984', 'text_color': '#ffffff'}</t>
  </si>
  <si>
    <t xml:space="preserve">US00130H1059</t>
  </si>
  <si>
    <t xml:space="preserve">BBG000C23KJ3</t>
  </si>
  <si>
    <t xml:space="preserve">AES</t>
  </si>
  <si>
    <t xml:space="preserve">The AES Corporation</t>
  </si>
  <si>
    <t xml:space="preserve">dee9e3dd-88df-4392-a409-f1461d5ca71b</t>
  </si>
  <si>
    <t xml:space="preserve">c9fbb32c-d3f4-42fc-ae61-11259b523a62</t>
  </si>
  <si>
    <t xml:space="preserve">71576880-227a-40ac-8141-713e63d31dcd</t>
  </si>
  <si>
    <t xml:space="preserve">{'logo_name': 'US00130H1059.png', 'logo_base_color': '#224561', 'text_color': '#ffffff'}</t>
  </si>
  <si>
    <t xml:space="preserve">US29476L1070</t>
  </si>
  <si>
    <t xml:space="preserve">BBG000BG8M31</t>
  </si>
  <si>
    <t xml:space="preserve">EQR</t>
  </si>
  <si>
    <t xml:space="preserve">Equity Residential REIT</t>
  </si>
  <si>
    <t xml:space="preserve">c8e63252-b5ce-408e-be14-168b0f09e63e</t>
  </si>
  <si>
    <t xml:space="preserve">9706ea42-7fe6-4e23-a7a5-590455deb1a6</t>
  </si>
  <si>
    <t xml:space="preserve">7fa6ec3a-5229-43dd-bc3b-2bb33848fd6f</t>
  </si>
  <si>
    <t xml:space="preserve">{'logo_name': 'US29476L1070.png', 'logo_base_color': '#000000', 'text_color': '#ffffff'}</t>
  </si>
  <si>
    <t xml:space="preserve">US49271V1008</t>
  </si>
  <si>
    <t xml:space="preserve">BBG000TJM7F0</t>
  </si>
  <si>
    <t xml:space="preserve">KDP</t>
  </si>
  <si>
    <t xml:space="preserve">Keurig Dr Pepper</t>
  </si>
  <si>
    <t xml:space="preserve">06fcb9ef-29c8-4828-992a-9117defe184c</t>
  </si>
  <si>
    <t xml:space="preserve">764612cc-e145-466b-8998-6a56bdd8caf1</t>
  </si>
  <si>
    <t xml:space="preserve">e520461a-87f0-4422-b2fe-9b1b577a85a4</t>
  </si>
  <si>
    <t xml:space="preserve">{'logo_name': 'US26138E1091.png', 'logo_base_color': '#506474', 'text_color': '#ffffff'}</t>
  </si>
  <si>
    <t xml:space="preserve">US03676B1026</t>
  </si>
  <si>
    <t xml:space="preserve">BBG00GBNZ4M0</t>
  </si>
  <si>
    <t xml:space="preserve">AM</t>
  </si>
  <si>
    <t xml:space="preserve">Antero Midstream Corp</t>
  </si>
  <si>
    <t xml:space="preserve">4a771b8e-821f-4544-9eeb-6ae9b838d317</t>
  </si>
  <si>
    <t xml:space="preserve">836e3b99-bfeb-486f-8817-1d5c2071771f</t>
  </si>
  <si>
    <t xml:space="preserve">2b20afe4-86ca-4b53-a7b1-67d8b2045f30</t>
  </si>
  <si>
    <t xml:space="preserve">{'logo_name': 'US03676B1026.png', 'logo_base_color': '#c1d4ed', 'text_color': '#000000'}</t>
  </si>
  <si>
    <t xml:space="preserve">Группа Астра</t>
  </si>
  <si>
    <t xml:space="preserve">aae786d8-e8f4-4428-91bb-cffa39ad01e4</t>
  </si>
  <si>
    <t xml:space="preserve">7f11277e-f896-45f0-a93f-8f8c669265a3</t>
  </si>
  <si>
    <t xml:space="preserve">f18c4667-9641-467c-9ca5-f1e0e8cd1181</t>
  </si>
  <si>
    <t xml:space="preserve">{'logo_name': 'astra.png', 'logo_base_color': '#071C27', 'text_color': '#ffffff'}</t>
  </si>
  <si>
    <t xml:space="preserve">US75281A1097</t>
  </si>
  <si>
    <t xml:space="preserve">BBG000FVXD63</t>
  </si>
  <si>
    <t xml:space="preserve">RRC</t>
  </si>
  <si>
    <t xml:space="preserve">Range Resources</t>
  </si>
  <si>
    <t xml:space="preserve">3e5de5d3-0c9b-4e15-b6bb-898e0dd658f2</t>
  </si>
  <si>
    <t xml:space="preserve">58598f0d-c63d-4f54-8197-f90d7329e15b</t>
  </si>
  <si>
    <t xml:space="preserve">ae4da1af-6ff9-4654-84e7-677e3fd529e7</t>
  </si>
  <si>
    <t xml:space="preserve">{'logo_name': 'US75281A1097.png', 'logo_base_color': '#363636', 'text_color': '#ffffff'}</t>
  </si>
  <si>
    <t xml:space="preserve">US1993331057</t>
  </si>
  <si>
    <t xml:space="preserve">BBG000BCWWV0</t>
  </si>
  <si>
    <t xml:space="preserve">CMCO</t>
  </si>
  <si>
    <t xml:space="preserve">Columbus McKinnon Corp</t>
  </si>
  <si>
    <t xml:space="preserve">d974bf08-4b06-4d6c-9f81-1041784d3692</t>
  </si>
  <si>
    <t xml:space="preserve">e15721be-6ace-426a-a720-fedabc1185e2</t>
  </si>
  <si>
    <t xml:space="preserve">55abd8b6-e67b-4168-841c-1d6d9ab79239</t>
  </si>
  <si>
    <t xml:space="preserve">{'logo_name': 'US1993331057.png', 'logo_base_color': '#F27636', 'text_color': '#ffffff'}</t>
  </si>
  <si>
    <t xml:space="preserve">US05722G1004</t>
  </si>
  <si>
    <t xml:space="preserve">BBG00GBVBK51</t>
  </si>
  <si>
    <t xml:space="preserve">BKR</t>
  </si>
  <si>
    <t xml:space="preserve">Baker Hughes</t>
  </si>
  <si>
    <t xml:space="preserve">009058ab-f153-4bce-b7f4-a195147c2c72</t>
  </si>
  <si>
    <t xml:space="preserve">617384e1-c45a-4287-a318-2e877998fbac</t>
  </si>
  <si>
    <t xml:space="preserve">084b5976-a49e-4791-baf7-632ba2e77a2d</t>
  </si>
  <si>
    <t xml:space="preserve">{'logo_name': 'US05722G1004.png', 'logo_base_color': '#0082C9', 'text_color': '#ffffff'}</t>
  </si>
  <si>
    <t xml:space="preserve">US9182041080</t>
  </si>
  <si>
    <t xml:space="preserve">BBG000BWCKB6</t>
  </si>
  <si>
    <t xml:space="preserve">VFC</t>
  </si>
  <si>
    <t xml:space="preserve">VF</t>
  </si>
  <si>
    <t xml:space="preserve">422c0980-f048-440a-a11b-e4ad7e2e336d</t>
  </si>
  <si>
    <t xml:space="preserve">6e5f5d24-e89e-49db-a89c-03085d093bce</t>
  </si>
  <si>
    <t xml:space="preserve">30973a73-3d18-4ce3-9548-0078adf2e269</t>
  </si>
  <si>
    <t xml:space="preserve">{'logo_name': 'US9182041080.png', 'logo_base_color': '#182B6F', 'text_color': '#ffffff'}</t>
  </si>
  <si>
    <t xml:space="preserve">US1104481072</t>
  </si>
  <si>
    <t xml:space="preserve">BBG000BWPXQ8</t>
  </si>
  <si>
    <t xml:space="preserve">BTI</t>
  </si>
  <si>
    <t xml:space="preserve">British American Tobacco</t>
  </si>
  <si>
    <t xml:space="preserve">eb1c260c-23d8-4774-b38e-89b22c894997</t>
  </si>
  <si>
    <t xml:space="preserve">28dca55e-365e-4037-91b2-011dcc9e5a2d</t>
  </si>
  <si>
    <t xml:space="preserve">04972df3-4f86-4b44-9ada-5567fd485f98</t>
  </si>
  <si>
    <t xml:space="preserve">{'logo_name': 'US1104481072.png', 'logo_base_color': '#4C4C81', 'text_color': '#ffffff'}</t>
  </si>
  <si>
    <t xml:space="preserve">BBG000LWNRP3</t>
  </si>
  <si>
    <t xml:space="preserve">РКК Энергия им.С.П.Королева</t>
  </si>
  <si>
    <t xml:space="preserve">303100b7-4c5c-4fea-8834-d0b675855527</t>
  </si>
  <si>
    <t xml:space="preserve">cce24cd7-1ea3-4a0b-88dd-b6d80c168476</t>
  </si>
  <si>
    <t xml:space="preserve">1d886f38-7ed5-41bb-97de-199746df7246</t>
  </si>
  <si>
    <t xml:space="preserve">{'logo_name': 'RU0009095939.png', 'logo_base_color': '#12379A', 'text_color': '#ffffff'}</t>
  </si>
  <si>
    <t xml:space="preserve">US23331A1097</t>
  </si>
  <si>
    <t xml:space="preserve">BBG000DQTXY6</t>
  </si>
  <si>
    <t xml:space="preserve">DHI</t>
  </si>
  <si>
    <t xml:space="preserve">D.R. Horton</t>
  </si>
  <si>
    <t xml:space="preserve">c38b8e00-b8b7-4b1c-9eeb-07fb557e57c9</t>
  </si>
  <si>
    <t xml:space="preserve">077cdcee-9a8d-4046-b752-858844410a86</t>
  </si>
  <si>
    <t xml:space="preserve">9f74627c-87e8-4d45-9947-efedb882dcd4</t>
  </si>
  <si>
    <t xml:space="preserve">{'logo_name': 'US23331A1097.png', 'logo_base_color': '#df2c29', 'text_color': '#ffffff'}</t>
  </si>
  <si>
    <t xml:space="preserve">CNE100000502</t>
  </si>
  <si>
    <t xml:space="preserve">BBG000DCTP29</t>
  </si>
  <si>
    <t xml:space="preserve">2899</t>
  </si>
  <si>
    <t xml:space="preserve">Zijin Mining Group</t>
  </si>
  <si>
    <t xml:space="preserve">73ce8404-3273-4d83-82e8-8f9d34eb8c40</t>
  </si>
  <si>
    <t xml:space="preserve">38244b55-f432-4f9f-8e98-12e99573d8fe</t>
  </si>
  <si>
    <t xml:space="preserve">b8548a58-7585-4b8b-9b98-da8d2fdbcf82</t>
  </si>
  <si>
    <t xml:space="preserve">{'logo_name': 'CNE100000502.png', 'logo_base_color': '#000000', 'text_color': '#ffffff'}</t>
  </si>
  <si>
    <t xml:space="preserve">US8447411088</t>
  </si>
  <si>
    <t xml:space="preserve">BBG000BNJHS8</t>
  </si>
  <si>
    <t xml:space="preserve">LUV</t>
  </si>
  <si>
    <t xml:space="preserve">Southwest Airlines</t>
  </si>
  <si>
    <t xml:space="preserve">12f13bce-bbc6-4bd9-a664-0f1414419718</t>
  </si>
  <si>
    <t xml:space="preserve">9325dd9c-6ce7-4af1-bfbb-edafce386b32</t>
  </si>
  <si>
    <t xml:space="preserve">e52d321b-6324-49ec-8e7f-54f70bb809f4</t>
  </si>
  <si>
    <t xml:space="preserve">{'logo_name': 'US8447411088.png', 'logo_base_color': '#334893', 'text_color': '#ffffff'}</t>
  </si>
  <si>
    <t xml:space="preserve">US75134P5017</t>
  </si>
  <si>
    <t xml:space="preserve">BBG01GHDJBW6</t>
  </si>
  <si>
    <t xml:space="preserve">METCB</t>
  </si>
  <si>
    <t xml:space="preserve">Ramaco Resources Class B</t>
  </si>
  <si>
    <t xml:space="preserve">63166c37-b7e0-4edb-8f90-75977f78ec47</t>
  </si>
  <si>
    <t xml:space="preserve">ee60a971-6af0-44ca-8a3d-86a1686e53ef</t>
  </si>
  <si>
    <t xml:space="preserve">0a5e510f-c18f-473a-8d09-3efff814e774</t>
  </si>
  <si>
    <t xml:space="preserve">BBG000VH7TZ8</t>
  </si>
  <si>
    <t xml:space="preserve">Россети Центр</t>
  </si>
  <si>
    <t xml:space="preserve">e79680ec-c32b-4b14-bf6f-8ef6e143a41b</t>
  </si>
  <si>
    <t xml:space="preserve">7274d5e4-99a2-4191-8759-b0505ad6f46f</t>
  </si>
  <si>
    <t xml:space="preserve">188f2264-e86c-477c-99d0-1233b56ba753</t>
  </si>
  <si>
    <t xml:space="preserve">US3773221029</t>
  </si>
  <si>
    <t xml:space="preserve">BBG000WG2LQ1</t>
  </si>
  <si>
    <t xml:space="preserve">GKOS</t>
  </si>
  <si>
    <t xml:space="preserve">Glaukos Corp</t>
  </si>
  <si>
    <t xml:space="preserve">dd96f60c-26fe-402f-9c98-5ce15c7b7892</t>
  </si>
  <si>
    <t xml:space="preserve">748e19e1-21fe-42fd-8fee-b4186a05805b</t>
  </si>
  <si>
    <t xml:space="preserve">c51cf025-341e-4b2c-bb48-ac75906f6d65</t>
  </si>
  <si>
    <t xml:space="preserve">{'logo_name': 'US3773221029.png', 'logo_base_color': '#000000', 'text_color': '#ffffff'}</t>
  </si>
  <si>
    <t xml:space="preserve">US3825501014</t>
  </si>
  <si>
    <t xml:space="preserve">BBG000BKNX95</t>
  </si>
  <si>
    <t xml:space="preserve">GT</t>
  </si>
  <si>
    <t xml:space="preserve">Goodyear Tire &amp; Rubber</t>
  </si>
  <si>
    <t xml:space="preserve">6e96a6b4-df16-43d6-adc0-d1e684aa81a3</t>
  </si>
  <si>
    <t xml:space="preserve">6de559ec-4fb1-40bf-8a55-6dd4fb505724</t>
  </si>
  <si>
    <t xml:space="preserve">0bc13e46-39bf-4f1c-9952-da7139a692d9</t>
  </si>
  <si>
    <t xml:space="preserve">{'logo_name': 'US3825501014.png', 'logo_base_color': '#284BA7', 'text_color': '#ffffff'}</t>
  </si>
  <si>
    <t xml:space="preserve">US37959E1029</t>
  </si>
  <si>
    <t xml:space="preserve">BBG000BVD6X4</t>
  </si>
  <si>
    <t xml:space="preserve">GL</t>
  </si>
  <si>
    <t xml:space="preserve">Globe Life Inc</t>
  </si>
  <si>
    <t xml:space="preserve">b95e715b-5cb6-4d12-8921-8732302b2b44</t>
  </si>
  <si>
    <t xml:space="preserve">0f64def2-4bae-4b85-a2b0-ffb627c2ca0b</t>
  </si>
  <si>
    <t xml:space="preserve">57683462-8304-4727-99c3-5bfbbb5a2c59</t>
  </si>
  <si>
    <t xml:space="preserve">{'logo_name': 'US37959E1029.png', 'logo_base_color': '#000000', 'text_color': '#ffffff'}</t>
  </si>
  <si>
    <t xml:space="preserve">US1727551004</t>
  </si>
  <si>
    <t xml:space="preserve">BBG000C1DHF5</t>
  </si>
  <si>
    <t xml:space="preserve">CRUS</t>
  </si>
  <si>
    <t xml:space="preserve">Cirrus Logic Inc</t>
  </si>
  <si>
    <t xml:space="preserve">8321acd6-5d97-43f4-b26e-241a3575bfa0</t>
  </si>
  <si>
    <t xml:space="preserve">bcc949ca-9360-445c-8ef8-ffc76013b7dc</t>
  </si>
  <si>
    <t xml:space="preserve">33172fa0-ab81-4947-96fd-9766364293c9</t>
  </si>
  <si>
    <t xml:space="preserve">{'logo_name': 'US1727551004.png', 'logo_base_color': '#B5121A', 'text_color': '#ffffff'}</t>
  </si>
  <si>
    <t xml:space="preserve">US30225T1025</t>
  </si>
  <si>
    <t xml:space="preserve">BBG000PV27K3</t>
  </si>
  <si>
    <t xml:space="preserve">EXR</t>
  </si>
  <si>
    <t xml:space="preserve">Extra Space Storage REIT</t>
  </si>
  <si>
    <t xml:space="preserve">36577747-69c4-4823-9d9a-5acae46bc4a1</t>
  </si>
  <si>
    <t xml:space="preserve">930f5eff-633a-4b89-b045-e669eae57155</t>
  </si>
  <si>
    <t xml:space="preserve">d00fa3f6-6290-49bf-982e-a91e197af09c</t>
  </si>
  <si>
    <t xml:space="preserve">{'logo_name': 'US30225T1025.png', 'logo_base_color': '#d4c498', 'text_color': '#000000'}</t>
  </si>
  <si>
    <t xml:space="preserve">US16411R2085</t>
  </si>
  <si>
    <t xml:space="preserve">BBG000C3HSR0</t>
  </si>
  <si>
    <t xml:space="preserve">LNG</t>
  </si>
  <si>
    <t xml:space="preserve">Cheniere Energy</t>
  </si>
  <si>
    <t xml:space="preserve">7da80fb1-cf2f-42a0-8930-f94a87aee8be</t>
  </si>
  <si>
    <t xml:space="preserve">80f5d12c-0f32-4cfa-87e8-6ecb526c8991</t>
  </si>
  <si>
    <t xml:space="preserve">31061e2c-687c-4974-972e-1e27b79a09df</t>
  </si>
  <si>
    <t xml:space="preserve">{'logo_name': 'US16411R2085.png', 'logo_base_color': '#BF9D82', 'text_color': '#ffffff'}</t>
  </si>
  <si>
    <t xml:space="preserve">US6361801011</t>
  </si>
  <si>
    <t xml:space="preserve">BBG000BPYD87</t>
  </si>
  <si>
    <t xml:space="preserve">NFG</t>
  </si>
  <si>
    <t xml:space="preserve">National Fuel Gas Company</t>
  </si>
  <si>
    <t xml:space="preserve">13062e7c-53a9-47f2-b9ea-89b43fe6b3a4</t>
  </si>
  <si>
    <t xml:space="preserve">25b0291e-27c6-42b8-8fb3-2f36944f6bcd</t>
  </si>
  <si>
    <t xml:space="preserve">63c48492-fe84-4cee-9d0e-19152ffc13d8</t>
  </si>
  <si>
    <t xml:space="preserve">{'logo_name': 'US6361801011.png', 'logo_base_color': '#002B5C', 'text_color': '#ffffff'}</t>
  </si>
  <si>
    <t xml:space="preserve">US0844231029</t>
  </si>
  <si>
    <t xml:space="preserve">BBG000BD1HP2</t>
  </si>
  <si>
    <t xml:space="preserve">WRB</t>
  </si>
  <si>
    <t xml:space="preserve">WR Berkley</t>
  </si>
  <si>
    <t xml:space="preserve">6532ff03-4efe-42ce-9160-a2b08dd866b9</t>
  </si>
  <si>
    <t xml:space="preserve">ed351e58-a163-4c69-af0a-012b744e2666</t>
  </si>
  <si>
    <t xml:space="preserve">8bb227a4-359d-4aa9-af45-ffe7c6a94174</t>
  </si>
  <si>
    <t xml:space="preserve">{'logo_name': 'US0844231029.png', 'logo_base_color': '#000000', 'text_color': '#ffffff'}</t>
  </si>
  <si>
    <t xml:space="preserve">US1572101053</t>
  </si>
  <si>
    <t xml:space="preserve">BBG000BN3P07</t>
  </si>
  <si>
    <t xml:space="preserve">CEVA</t>
  </si>
  <si>
    <t xml:space="preserve">6e1410a0-d204-41a1-93f4-c3f3bff770d4</t>
  </si>
  <si>
    <t xml:space="preserve">aa10d93f-d138-443d-b058-277aff1c8b6e</t>
  </si>
  <si>
    <t xml:space="preserve">2195bb83-0902-4c63-b770-e4944f72405f</t>
  </si>
  <si>
    <t xml:space="preserve">{'logo_name': 'US1572101053.png', 'logo_base_color': '#000000', 'text_color': '#ffffff'}</t>
  </si>
  <si>
    <t xml:space="preserve">US1468691027</t>
  </si>
  <si>
    <t xml:space="preserve">BBG00GCTWDJ3</t>
  </si>
  <si>
    <t xml:space="preserve">CVNA</t>
  </si>
  <si>
    <t xml:space="preserve">Carvana Co</t>
  </si>
  <si>
    <t xml:space="preserve">5f0b31a0-de0f-4acb-aa8f-5e807f8ad1b6</t>
  </si>
  <si>
    <t xml:space="preserve">dfbd60d7-cab5-4fc8-8ef9-84de74e40739</t>
  </si>
  <si>
    <t xml:space="preserve">f69c8b07-0cb2-49ef-82a0-230aa164c5d6</t>
  </si>
  <si>
    <t xml:space="preserve">{'logo_name': 'US1468691027.png', 'logo_base_color': '#01AED9', 'text_color': '#ffffff'}</t>
  </si>
  <si>
    <t xml:space="preserve">US30260D1037</t>
  </si>
  <si>
    <t xml:space="preserve">BBG004SK5VL9</t>
  </si>
  <si>
    <t xml:space="preserve">FIGS</t>
  </si>
  <si>
    <t xml:space="preserve">2c2b3647-3ba1-4044-a383-d9ace505c719</t>
  </si>
  <si>
    <t xml:space="preserve">e6622777-3898-47b3-a044-e181bd95fc7e</t>
  </si>
  <si>
    <t xml:space="preserve">e58f0275-c503-412c-a361-a81f5103a4ed</t>
  </si>
  <si>
    <t xml:space="preserve">{'logo_name': 'US30260D1037.png', 'logo_base_color': '#000000', 'text_color': '#ffffff'}</t>
  </si>
  <si>
    <t xml:space="preserve">US4943681035</t>
  </si>
  <si>
    <t xml:space="preserve">BBG000BMW2Z0</t>
  </si>
  <si>
    <t xml:space="preserve">KMB</t>
  </si>
  <si>
    <t xml:space="preserve">Kimberly-Clark</t>
  </si>
  <si>
    <t xml:space="preserve">c24e90cc-8372-43aa-a336-323e5579948d</t>
  </si>
  <si>
    <t xml:space="preserve">c7aca14b-b20e-4f83-a837-e75d5c7739e1</t>
  </si>
  <si>
    <t xml:space="preserve">33be7b1d-cc46-47fd-9f7d-87d86e1d1ece</t>
  </si>
  <si>
    <t xml:space="preserve">{'logo_name': 'US4943681035.png', 'logo_base_color': '#1692C6', 'text_color': '#ffffff'}</t>
  </si>
  <si>
    <t xml:space="preserve">BBG002B9MYC1</t>
  </si>
  <si>
    <t xml:space="preserve">КуйбышевАзот</t>
  </si>
  <si>
    <t xml:space="preserve">31defde8-cdc3-42bb-96bd-e2b42e825b62</t>
  </si>
  <si>
    <t xml:space="preserve">dd544b3f-3b32-41c9-9786-16e4d5643c66</t>
  </si>
  <si>
    <t xml:space="preserve">c7c8d0b0-6bb7-4b69-8341-13d2d91e6f8d</t>
  </si>
  <si>
    <t xml:space="preserve">US5006432000</t>
  </si>
  <si>
    <t xml:space="preserve">BBG000C5QMB5</t>
  </si>
  <si>
    <t xml:space="preserve">KFY</t>
  </si>
  <si>
    <t xml:space="preserve">Korn Ferry</t>
  </si>
  <si>
    <t xml:space="preserve">5c593865-fbc7-4808-bd91-1d461bb7c26f</t>
  </si>
  <si>
    <t xml:space="preserve">71c9efcb-28b4-493b-980b-542b563cd763</t>
  </si>
  <si>
    <t xml:space="preserve">1ba13aad-3990-484b-a475-6d85016896be</t>
  </si>
  <si>
    <t xml:space="preserve">{'logo_name': 'US5006432000.png', 'logo_base_color': '#0E0E0E', 'text_color': '#ffffff'}</t>
  </si>
  <si>
    <t xml:space="preserve">HK0027032686</t>
  </si>
  <si>
    <t xml:space="preserve">BBG000BG5LL6</t>
  </si>
  <si>
    <t xml:space="preserve">27</t>
  </si>
  <si>
    <t xml:space="preserve">Galaxy Entertainment Group</t>
  </si>
  <si>
    <t xml:space="preserve">37bff8e6-5bf2-4314-8a93-ea4b0dddc73f</t>
  </si>
  <si>
    <t xml:space="preserve">6d828503-5ec6-449a-8328-c883cd6bf2cc</t>
  </si>
  <si>
    <t xml:space="preserve">90ae3f53-e660-4760-9783-c719cd96836e</t>
  </si>
  <si>
    <t xml:space="preserve">{'logo_name': 'HK0027032686.png', 'logo_base_color': '#000000', 'text_color': '#ffffff'}</t>
  </si>
  <si>
    <t xml:space="preserve">US9264001028</t>
  </si>
  <si>
    <t xml:space="preserve">BBG01103B471</t>
  </si>
  <si>
    <t xml:space="preserve">VSCO</t>
  </si>
  <si>
    <t xml:space="preserve">Victorias Secret &amp; Co.</t>
  </si>
  <si>
    <t xml:space="preserve">b5bfd9b9-f622-44a8-8943-a580ace1a5d2</t>
  </si>
  <si>
    <t xml:space="preserve">401cc3d8-a5a9-43b0-9754-cabc0f26b440</t>
  </si>
  <si>
    <t xml:space="preserve">9c7ea668-5bb2-4f5f-bb03-eede0626c104</t>
  </si>
  <si>
    <t xml:space="preserve">{'logo_name': 'US9264001028.png', 'logo_base_color': '#000000', 'text_color': '#ffffff'}</t>
  </si>
  <si>
    <t xml:space="preserve">US4158641070</t>
  </si>
  <si>
    <t xml:space="preserve">TCS158641070</t>
  </si>
  <si>
    <t xml:space="preserve">NVRI</t>
  </si>
  <si>
    <t xml:space="preserve">Enviri Corporation</t>
  </si>
  <si>
    <t xml:space="preserve">5c54f24b-9b05-4104-83bf-f0fbccd6ece2</t>
  </si>
  <si>
    <t xml:space="preserve">616839b7-4bba-4a61-b658-e8c1345dc154</t>
  </si>
  <si>
    <t xml:space="preserve">585f50d0-d3ff-4fd4-9ae1-9dfd19e90a61</t>
  </si>
  <si>
    <t xml:space="preserve">{'logo_name': 'US4158641.png', 'logo_base_color': '#b6c83e', 'text_color': '#ffffff'}</t>
  </si>
  <si>
    <t xml:space="preserve">BBG002B298N6</t>
  </si>
  <si>
    <t xml:space="preserve">ЯТЭК</t>
  </si>
  <si>
    <t xml:space="preserve">6e24431b-12fc-423b-b566-f2919ebd5a53</t>
  </si>
  <si>
    <t xml:space="preserve">939f01f4-3e31-41bf-81e0-fa483ae81104</t>
  </si>
  <si>
    <t xml:space="preserve">f8eb2e95-6783-43ef-ba32-53981256bbd9</t>
  </si>
  <si>
    <t xml:space="preserve">{'logo_name': 'RU000779681.png', 'logo_base_color': '#0093cd', 'text_color': '#ffffff'}</t>
  </si>
  <si>
    <t xml:space="preserve">US29444U7000</t>
  </si>
  <si>
    <t xml:space="preserve">BBG000MBDGM6</t>
  </si>
  <si>
    <t xml:space="preserve">EQIX</t>
  </si>
  <si>
    <t xml:space="preserve">Equinix REIT</t>
  </si>
  <si>
    <t xml:space="preserve">2a097387-790f-4a34-9dc8-5f25b14d766b</t>
  </si>
  <si>
    <t xml:space="preserve">95fc2f8e-2ac2-4529-8ebf-2d40dd9f5758</t>
  </si>
  <si>
    <t xml:space="preserve">1065d50a-9dd5-4200-8cc2-0497f707c19f</t>
  </si>
  <si>
    <t xml:space="preserve">{'logo_name': 'US29444U7000.png', 'logo_base_color': '#ff0000', 'text_color': '#ffffff'}</t>
  </si>
  <si>
    <t xml:space="preserve">BBG000Q7GG57</t>
  </si>
  <si>
    <t xml:space="preserve">0.5000</t>
  </si>
  <si>
    <t xml:space="preserve">ba9b6eb4-614c-4be8-bdba-dd86cdfece64</t>
  </si>
  <si>
    <t xml:space="preserve">80a22970-659c-45a5-b0ed-1f842ecd082c</t>
  </si>
  <si>
    <t xml:space="preserve">55bb33e5-da31-46bb-8693-d3e9789d9302</t>
  </si>
  <si>
    <t xml:space="preserve">US8292421067</t>
  </si>
  <si>
    <t xml:space="preserve">BBG01GJ3NY88</t>
  </si>
  <si>
    <t xml:space="preserve">SBGI</t>
  </si>
  <si>
    <t xml:space="preserve">Sinclair</t>
  </si>
  <si>
    <t xml:space="preserve">e72fd15b-e2ae-4f99-a94b-9e6fbfca7287</t>
  </si>
  <si>
    <t xml:space="preserve">850283d5-c01b-4904-9915-aa93bac4c7f2</t>
  </si>
  <si>
    <t xml:space="preserve">538d8cce-c326-4c35-ae3c-495877ae4a06</t>
  </si>
  <si>
    <t xml:space="preserve">{'logo_name': 'US8292261091.png', 'logo_base_color': '#3C7AAE', 'text_color': '#ffffff'}</t>
  </si>
  <si>
    <t xml:space="preserve">US38341P1021</t>
  </si>
  <si>
    <t xml:space="preserve">BBG00MVWLLM2</t>
  </si>
  <si>
    <t xml:space="preserve">GOSS</t>
  </si>
  <si>
    <t xml:space="preserve">Gossamer Bio Inc</t>
  </si>
  <si>
    <t xml:space="preserve">5af7a2cf-de20-4c9e-8b23-7fbad3610523</t>
  </si>
  <si>
    <t xml:space="preserve">485c6ac9-1755-423a-a9ba-8b65fc14f491</t>
  </si>
  <si>
    <t xml:space="preserve">616d9e16-9765-490e-bdd4-bcca0cf0d56d</t>
  </si>
  <si>
    <t xml:space="preserve">{'logo_name': 'US38341P1021.png', 'logo_base_color': '#000000', 'text_color': '#ffffff'}</t>
  </si>
  <si>
    <t xml:space="preserve">US22266T1097</t>
  </si>
  <si>
    <t xml:space="preserve">BBG00XMJRPQ8</t>
  </si>
  <si>
    <t xml:space="preserve">CPNG</t>
  </si>
  <si>
    <t xml:space="preserve">Coupang, Inc.</t>
  </si>
  <si>
    <t xml:space="preserve">3fbbaaa0-9330-456a-a324-174a69b99725</t>
  </si>
  <si>
    <t xml:space="preserve">e0f49596-1a95-4cc9-9c04-f28b7124c52b</t>
  </si>
  <si>
    <t xml:space="preserve">864fa3d3-5f7a-4cf2-900d-dd0ccb408e6f</t>
  </si>
  <si>
    <t xml:space="preserve">{'logo_name': 'US22266T109.png', 'logo_base_color': '#000000', 'text_color': '#ffffff'}</t>
  </si>
  <si>
    <t xml:space="preserve">BBG00F9XX7H4</t>
  </si>
  <si>
    <t xml:space="preserve">0.230300000</t>
  </si>
  <si>
    <t xml:space="preserve">0.345600000</t>
  </si>
  <si>
    <t xml:space="preserve">РуссНефть</t>
  </si>
  <si>
    <t xml:space="preserve">c7485564-ed92-45fd-a724-1214aa202904</t>
  </si>
  <si>
    <t xml:space="preserve">1fa21cf5-0a8e-4766-96d6-47e078e0f9cf</t>
  </si>
  <si>
    <t xml:space="preserve">0825af01-3cd6-4b41-bfe6-a6e6973e8191</t>
  </si>
  <si>
    <t xml:space="preserve">{'logo_name': 'RU000A0JSE60.png', 'logo_base_color': '#E8EFF1', 'text_color': '#000000'}</t>
  </si>
  <si>
    <t xml:space="preserve">CNE1000009Q7</t>
  </si>
  <si>
    <t xml:space="preserve">BBG000KVB7C7</t>
  </si>
  <si>
    <t xml:space="preserve">2601</t>
  </si>
  <si>
    <t xml:space="preserve">China Pacific Insurance</t>
  </si>
  <si>
    <t xml:space="preserve">09abf08e-2e45-4c8e-b184-0e96b1054ea5</t>
  </si>
  <si>
    <t xml:space="preserve">a610f865-dfd6-4eea-8de4-075ebf6257b9</t>
  </si>
  <si>
    <t xml:space="preserve">ec80e4ed-38a0-478a-bc79-3c21758fed7e</t>
  </si>
  <si>
    <t xml:space="preserve">{'logo_name': 'CNE1000009Q7.png', 'logo_base_color': '#000000', 'text_color': '#ffffff'}</t>
  </si>
  <si>
    <t xml:space="preserve">KYG5074S1012</t>
  </si>
  <si>
    <t xml:space="preserve">BBG010RJL3B5</t>
  </si>
  <si>
    <t xml:space="preserve">2618</t>
  </si>
  <si>
    <t xml:space="preserve">JD Logistics</t>
  </si>
  <si>
    <t xml:space="preserve">7f50c4ae-5790-447f-b1fd-e08c1289a11c</t>
  </si>
  <si>
    <t xml:space="preserve">5f6ac4f0-763b-4031-a5d8-632a2c803cce</t>
  </si>
  <si>
    <t xml:space="preserve">59cf706b-635c-4fc6-98ec-ec15baae577e</t>
  </si>
  <si>
    <t xml:space="preserve">{'logo_name': 'KYG5074S1012.png', 'logo_base_color': '#000000', 'text_color': '#ffffff'}</t>
  </si>
  <si>
    <t xml:space="preserve">US56600D1072</t>
  </si>
  <si>
    <t xml:space="preserve">BBG00Y1DFV91</t>
  </si>
  <si>
    <t xml:space="preserve">MRVI</t>
  </si>
  <si>
    <t xml:space="preserve">Maravai LifeSciences Holdings</t>
  </si>
  <si>
    <t xml:space="preserve">e7b6ceaf-ec61-4929-80f0-1fecf9f2ed14</t>
  </si>
  <si>
    <t xml:space="preserve">2a17751a-69c9-458b-8716-aefb96913edc</t>
  </si>
  <si>
    <t xml:space="preserve">51f9ac3c-8427-4c35-8e6f-c1ddb2ece35c</t>
  </si>
  <si>
    <t xml:space="preserve">{'logo_name': 'US56600D1072.png', 'logo_base_color': '#000000', 'text_color': '#ffffff'}</t>
  </si>
  <si>
    <t xml:space="preserve">US2372661015</t>
  </si>
  <si>
    <t xml:space="preserve">BBG000BN8ZK8</t>
  </si>
  <si>
    <t xml:space="preserve">DAR</t>
  </si>
  <si>
    <t xml:space="preserve">Darling Ingredients Inc</t>
  </si>
  <si>
    <t xml:space="preserve">3fe03b2a-454b-484a-ac7c-0348fa3507ac</t>
  </si>
  <si>
    <t xml:space="preserve">9547eecf-6eef-4d0f-9d4c-3404fcdd46d2</t>
  </si>
  <si>
    <t xml:space="preserve">1d4fa987-c51c-4a94-8849-82bddd6b4c84</t>
  </si>
  <si>
    <t xml:space="preserve">{'logo_name': 'US2372661015.png', 'logo_base_color': '#000000', 'text_color': '#ffffff'}</t>
  </si>
  <si>
    <t xml:space="preserve">US67011P1003</t>
  </si>
  <si>
    <t xml:space="preserve">BBG005BLN209</t>
  </si>
  <si>
    <t xml:space="preserve">DNOW</t>
  </si>
  <si>
    <t xml:space="preserve">fa112c35-11b8-4eb0-81c5-bd4606492fc9</t>
  </si>
  <si>
    <t xml:space="preserve">519c43a7-8c97-43dc-aef1-0b3fec22ec39</t>
  </si>
  <si>
    <t xml:space="preserve">3547f2ce-6641-41fc-9278-64ba1e42073b</t>
  </si>
  <si>
    <t xml:space="preserve">{'logo_name': 'US67011P10003.png', 'logo_base_color': '#535A5A', 'text_color': '#ffffff'}</t>
  </si>
  <si>
    <t xml:space="preserve">KYG8208B1014</t>
  </si>
  <si>
    <t xml:space="preserve">BBG00VC6RYV6</t>
  </si>
  <si>
    <t xml:space="preserve">9618</t>
  </si>
  <si>
    <t xml:space="preserve">432fcc14-cdcd-4665-938c-2eddcea1a97a</t>
  </si>
  <si>
    <t xml:space="preserve">2fbe7722-ff92-45d8-81e1-efb74d27cfe7</t>
  </si>
  <si>
    <t xml:space="preserve">f12164af-feeb-4d29-874f-68902c409d6d</t>
  </si>
  <si>
    <t xml:space="preserve">US22160K1051</t>
  </si>
  <si>
    <t xml:space="preserve">BBG000F6H8W8</t>
  </si>
  <si>
    <t xml:space="preserve">COST</t>
  </si>
  <si>
    <t xml:space="preserve">Costco Wholesale</t>
  </si>
  <si>
    <t xml:space="preserve">f2333dc8-4187-4608-a97a-28cd10d29612</t>
  </si>
  <si>
    <t xml:space="preserve">3448070a-9531-4f5d-81c3-2c38d3d263b4</t>
  </si>
  <si>
    <t xml:space="preserve">ed3839c7-4b72-4d37-baae-e9694b18e5e6</t>
  </si>
  <si>
    <t xml:space="preserve">{'logo_name': 'US22160K1051.png', 'logo_base_color': '#0f37a8', 'text_color': '#ffffff'}</t>
  </si>
  <si>
    <t xml:space="preserve">US1667641005</t>
  </si>
  <si>
    <t xml:space="preserve">BBG000K4ND22</t>
  </si>
  <si>
    <t xml:space="preserve">CVX</t>
  </si>
  <si>
    <t xml:space="preserve">Chevron</t>
  </si>
  <si>
    <t xml:space="preserve">b9f2cab8-310f-4c6a-b817-3af85c1f94ef</t>
  </si>
  <si>
    <t xml:space="preserve">6910c1d0-51b2-4fce-938c-514c113b994d</t>
  </si>
  <si>
    <t xml:space="preserve">75128462-7c21-4e23-a68f-3abca0833bec</t>
  </si>
  <si>
    <t xml:space="preserve">{'logo_name': 'US1667641005.png', 'logo_base_color': '#dde0e4', 'text_color': '#000000'}</t>
  </si>
  <si>
    <t xml:space="preserve">HK0388045442</t>
  </si>
  <si>
    <t xml:space="preserve">BBG000BGW354</t>
  </si>
  <si>
    <t xml:space="preserve">388</t>
  </si>
  <si>
    <t xml:space="preserve">Hong Kong Exchanges and Clearing</t>
  </si>
  <si>
    <t xml:space="preserve">e6f2dfea-5d26-40b0-a4a7-d30fc6b97b97</t>
  </si>
  <si>
    <t xml:space="preserve">57576f8b-aff7-4adf-badc-79424da97d68</t>
  </si>
  <si>
    <t xml:space="preserve">190e4cb7-cbfd-4d67-9314-f2e8b95c022a</t>
  </si>
  <si>
    <t xml:space="preserve">{'logo_name': 'HK0388045442.png', 'logo_base_color': '#000000', 'text_color': '#ffffff'}</t>
  </si>
  <si>
    <t xml:space="preserve">US8803451033</t>
  </si>
  <si>
    <t xml:space="preserve">BBG000JCZJS2</t>
  </si>
  <si>
    <t xml:space="preserve">TNC</t>
  </si>
  <si>
    <t xml:space="preserve">Tennant Company</t>
  </si>
  <si>
    <t xml:space="preserve">0.375000000 usd</t>
  </si>
  <si>
    <t xml:space="preserve">2d5cb772-beb0-47e2-9978-89507b65e8e2</t>
  </si>
  <si>
    <t xml:space="preserve">094b7042-4f8c-4e56-9a2e-f0bab22ac7da</t>
  </si>
  <si>
    <t xml:space="preserve">46c793f1-6ee3-403a-9d4a-026f52fbe3be</t>
  </si>
  <si>
    <t xml:space="preserve">{'logo_name': 'US8803451033.png', 'logo_base_color': '#009BC9', 'text_color': '#ffffff'}</t>
  </si>
  <si>
    <t xml:space="preserve">US12572Q1058</t>
  </si>
  <si>
    <t xml:space="preserve">BBG000BHLYP4</t>
  </si>
  <si>
    <t xml:space="preserve">CME</t>
  </si>
  <si>
    <t xml:space="preserve">CME GROUP</t>
  </si>
  <si>
    <t xml:space="preserve">7260e658-c86c-469b-ac77-e5e416e2cf90</t>
  </si>
  <si>
    <t xml:space="preserve">edf54c50-ed59-413b-9a94-9aded7e60e11</t>
  </si>
  <si>
    <t xml:space="preserve">2bb6a415-3113-4085-9b9a-cd6b0eca9670</t>
  </si>
  <si>
    <t xml:space="preserve">{'logo_name': 'US12572Q1058.png', 'logo_base_color': '#113157', 'text_color': '#ffffff'}</t>
  </si>
  <si>
    <t xml:space="preserve">US92536C1036</t>
  </si>
  <si>
    <t xml:space="preserve">BBG000G12J78</t>
  </si>
  <si>
    <t xml:space="preserve">VERU</t>
  </si>
  <si>
    <t xml:space="preserve">Veru Inc</t>
  </si>
  <si>
    <t xml:space="preserve">5e0826e5-adea-4d26-b288-0b35ceb42fcd</t>
  </si>
  <si>
    <t xml:space="preserve">2929f923-c15f-4a5f-89b5-591379350e4b</t>
  </si>
  <si>
    <t xml:space="preserve">abc1c800-650f-4686-b72b-972b80864e80</t>
  </si>
  <si>
    <t xml:space="preserve">{'logo_name': 'US92536C1036.png', 'logo_base_color': '#73BD22', 'text_color': '#ffffff'}</t>
  </si>
  <si>
    <t xml:space="preserve">US05463X1063</t>
  </si>
  <si>
    <t xml:space="preserve">BBG000BN46R9</t>
  </si>
  <si>
    <t xml:space="preserve">AXGN</t>
  </si>
  <si>
    <t xml:space="preserve">Axogen Inc</t>
  </si>
  <si>
    <t xml:space="preserve">b6303235-f472-4167-976c-13ea71ac24ef</t>
  </si>
  <si>
    <t xml:space="preserve">9ca6bd3e-d1f0-442a-8390-a86d6d29159d</t>
  </si>
  <si>
    <t xml:space="preserve">02b92550-dacb-40a7-ae0c-5d76b94ab7a2</t>
  </si>
  <si>
    <t xml:space="preserve">{'logo_name': 'US05463X1063.png', 'logo_base_color': '#000000', 'text_color': '#ffffff'}</t>
  </si>
  <si>
    <t xml:space="preserve">US25278X1090</t>
  </si>
  <si>
    <t xml:space="preserve">BBG002PHSYX9</t>
  </si>
  <si>
    <t xml:space="preserve">FANG</t>
  </si>
  <si>
    <t xml:space="preserve">Diamondback Energy Inc</t>
  </si>
  <si>
    <t xml:space="preserve">8777854f-c9d2-4e0c-842d-ea6d4987d30d</t>
  </si>
  <si>
    <t xml:space="preserve">13066f35-08a5-42a4-93db-2057825cc8cd</t>
  </si>
  <si>
    <t xml:space="preserve">eaaf4e66-1f3d-4c21-bf8b-bc1427a9f3a6</t>
  </si>
  <si>
    <t xml:space="preserve">{'logo_name': 'US25278X1090.png', 'logo_base_color': '#000000', 'text_color': '#ffffff'}</t>
  </si>
  <si>
    <t xml:space="preserve">US12769G1004</t>
  </si>
  <si>
    <t xml:space="preserve">BBG0074Q3NK6</t>
  </si>
  <si>
    <t xml:space="preserve">CZR</t>
  </si>
  <si>
    <t xml:space="preserve">Caesars Entertainment Corporation</t>
  </si>
  <si>
    <t xml:space="preserve">b3cf2fde-aecf-4216-b9fd-52e736ecb344</t>
  </si>
  <si>
    <t xml:space="preserve">0c6f0cd3-8071-4033-970a-3d59f53bdc86</t>
  </si>
  <si>
    <t xml:space="preserve">e6dc2104-4878-4373-99d2-2d3d1ff7af16</t>
  </si>
  <si>
    <t xml:space="preserve">{'logo_name': 'US1276861036.png', 'logo_base_color': '#000000', 'text_color': '#ffffff'}</t>
  </si>
  <si>
    <t xml:space="preserve">US2942681071</t>
  </si>
  <si>
    <t xml:space="preserve">BBG000HN7W02</t>
  </si>
  <si>
    <t xml:space="preserve">PLUS</t>
  </si>
  <si>
    <t xml:space="preserve">ePlus Inc</t>
  </si>
  <si>
    <t xml:space="preserve">c775a069-81fb-472b-a6a8-c357616f3561</t>
  </si>
  <si>
    <t xml:space="preserve">347afa62-3c8d-4d02-a20f-43e8e44cd747</t>
  </si>
  <si>
    <t xml:space="preserve">00688535-b536-4a8d-b58e-ab5e768a661a</t>
  </si>
  <si>
    <t xml:space="preserve">{'logo_name': 'US2942681071.png', 'logo_base_color': '#000000', 'text_color': '#ffffff'}</t>
  </si>
  <si>
    <t xml:space="preserve">US4663131039</t>
  </si>
  <si>
    <t xml:space="preserve">BBG000BJNGN9</t>
  </si>
  <si>
    <t xml:space="preserve">JBL</t>
  </si>
  <si>
    <t xml:space="preserve">Jabil Inc.</t>
  </si>
  <si>
    <t xml:space="preserve">8830490b-de3b-4482-87b7-132a3aa78b6a</t>
  </si>
  <si>
    <t xml:space="preserve">20710bbc-7364-441b-8a9e-8f3c0dddccf4</t>
  </si>
  <si>
    <t xml:space="preserve">117332a3-decc-4dab-9a04-634f4ff71667</t>
  </si>
  <si>
    <t xml:space="preserve">{'logo_name': 'US4663131039.png', 'logo_base_color': '#000000', 'text_color': '#ffffff'}</t>
  </si>
  <si>
    <t xml:space="preserve">US2244411052</t>
  </si>
  <si>
    <t xml:space="preserve">BBG017BXPZ85</t>
  </si>
  <si>
    <t xml:space="preserve">CXT</t>
  </si>
  <si>
    <t xml:space="preserve">Crane NXT</t>
  </si>
  <si>
    <t xml:space="preserve">93e24d3f-cb8f-4691-8fda-a24ed4b12cf1</t>
  </si>
  <si>
    <t xml:space="preserve">a15336e6-6354-4479-98af-64d621af400f</t>
  </si>
  <si>
    <t xml:space="preserve">cda62f82-8f12-48e6-8fcf-9690f6d129b9</t>
  </si>
  <si>
    <t xml:space="preserve">{'logo_name': 'US22444110.png', 'logo_base_color': '#000000', 'text_color': '#ffffff'}</t>
  </si>
  <si>
    <t xml:space="preserve">US25960P1093</t>
  </si>
  <si>
    <t xml:space="preserve">BBG000PN1SJ8</t>
  </si>
  <si>
    <t xml:space="preserve">DEI</t>
  </si>
  <si>
    <t xml:space="preserve">Douglas Emmett REIT</t>
  </si>
  <si>
    <t xml:space="preserve">7481a74d-ca8f-4036-879c-919f5a2a21ff</t>
  </si>
  <si>
    <t xml:space="preserve">d9a8cfbc-aa3e-47e6-9682-e9424eaed815</t>
  </si>
  <si>
    <t xml:space="preserve">672c7f34-97ec-4064-9311-90d9db7d4acf</t>
  </si>
  <si>
    <t xml:space="preserve">{'logo_name': 'US25960P1093.png', 'logo_base_color': '#000000', 'text_color': '#ffffff'}</t>
  </si>
  <si>
    <t xml:space="preserve">US3024913036</t>
  </si>
  <si>
    <t xml:space="preserve">BBG000BJP882</t>
  </si>
  <si>
    <t xml:space="preserve">FMC</t>
  </si>
  <si>
    <t xml:space="preserve">437b0004-b377-4dce-a287-4470e0b3ea6d</t>
  </si>
  <si>
    <t xml:space="preserve">af4efddb-5e41-4218-8084-2e7d8d232404</t>
  </si>
  <si>
    <t xml:space="preserve">2bfd460c-a5a3-4a8a-8b58-a97660cf3aa5</t>
  </si>
  <si>
    <t xml:space="preserve">{'logo_name': 'US3024913036.png', 'logo_base_color': '#ED1B24', 'text_color': '#ffffff'}</t>
  </si>
  <si>
    <t xml:space="preserve">BBG005D1WCQ1</t>
  </si>
  <si>
    <t xml:space="preserve">120a928b-b2d6-45d7-a445-f6e49614ae6d</t>
  </si>
  <si>
    <t xml:space="preserve">2f317f60-7232-4ef3-9cb2-f2a217469f56</t>
  </si>
  <si>
    <t xml:space="preserve">237a9295-4968-4fe7-aa2f-40637c436579</t>
  </si>
  <si>
    <t xml:space="preserve">{'logo_name': 'US74735M1080.png', 'logo_base_color': '#0023A0', 'text_color': '#ffffff'}</t>
  </si>
  <si>
    <t xml:space="preserve">US68902V1070</t>
  </si>
  <si>
    <t xml:space="preserve">BBG00RP60KV0</t>
  </si>
  <si>
    <t xml:space="preserve">OTIS</t>
  </si>
  <si>
    <t xml:space="preserve">Otis Worldwide</t>
  </si>
  <si>
    <t xml:space="preserve">a6384db2-69ab-4b8c-a8e2-86bebe77cccf</t>
  </si>
  <si>
    <t xml:space="preserve">c815363f-02d3-497c-8993-ea8839dd2d2d</t>
  </si>
  <si>
    <t xml:space="preserve">7511e8dd-2f77-40fd-a14e-3711058a8e2a</t>
  </si>
  <si>
    <t xml:space="preserve">{'logo_name': 'US68902V1070.png', 'logo_base_color': '#000000', 'text_color': '#ffffff'}</t>
  </si>
  <si>
    <t xml:space="preserve">KYG8586D1097</t>
  </si>
  <si>
    <t xml:space="preserve">BBG000C16952</t>
  </si>
  <si>
    <t xml:space="preserve">2382</t>
  </si>
  <si>
    <t xml:space="preserve">Sunny Optical Technology</t>
  </si>
  <si>
    <t xml:space="preserve">947cb9df-27b6-4af8-a951-8c5823b007cc</t>
  </si>
  <si>
    <t xml:space="preserve">5652fde8-14b2-4573-9333-267f8cd3f0be</t>
  </si>
  <si>
    <t xml:space="preserve">b37575f2-97db-4f09-b293-f1481f97ba3b</t>
  </si>
  <si>
    <t xml:space="preserve">{'logo_name': 'KYG8586D1097.png', 'logo_base_color': '#003071', 'text_color': '#ffffff'}</t>
  </si>
  <si>
    <t xml:space="preserve">US2538681030</t>
  </si>
  <si>
    <t xml:space="preserve">BBG000Q5ZRM7</t>
  </si>
  <si>
    <t xml:space="preserve">DLR</t>
  </si>
  <si>
    <t xml:space="preserve">Digital Realty REIT</t>
  </si>
  <si>
    <t xml:space="preserve">d9e868c6-8fb8-4144-bef6-8ca49fbe4c8e</t>
  </si>
  <si>
    <t xml:space="preserve">c171423c-a06b-46f6-80c4-fd8135aca51d</t>
  </si>
  <si>
    <t xml:space="preserve">8a5dc3c0-6233-43ed-8c56-0676847ca418</t>
  </si>
  <si>
    <t xml:space="preserve">{'logo_name': 'US2538681030.png', 'logo_base_color': '#081D37', 'text_color': '#ffffff'}</t>
  </si>
  <si>
    <t xml:space="preserve">US2600031080</t>
  </si>
  <si>
    <t xml:space="preserve">BBG000BHB3M6</t>
  </si>
  <si>
    <t xml:space="preserve">DOV</t>
  </si>
  <si>
    <t xml:space="preserve">Dover</t>
  </si>
  <si>
    <t xml:space="preserve">5658e347-a72b-4056-a512-a285a9048d7a</t>
  </si>
  <si>
    <t xml:space="preserve">f701508c-4270-497d-9279-3349d05a644f</t>
  </si>
  <si>
    <t xml:space="preserve">1b38219a-fa36-4fd6-b8a8-79382b1b6db8</t>
  </si>
  <si>
    <t xml:space="preserve">{'logo_name': 'US2600031080.png', 'logo_base_color': '#06387a', 'text_color': '#ffffff'}</t>
  </si>
  <si>
    <t xml:space="preserve">US37253A1034</t>
  </si>
  <si>
    <t xml:space="preserve">BBG000BQLM34</t>
  </si>
  <si>
    <t xml:space="preserve">THRM</t>
  </si>
  <si>
    <t xml:space="preserve">Gentherm Inc</t>
  </si>
  <si>
    <t xml:space="preserve">23024358-fdd8-4663-97cd-425de41a91e4</t>
  </si>
  <si>
    <t xml:space="preserve">d4b3f235-ff56-4ed4-b761-5e8d7de94f1c</t>
  </si>
  <si>
    <t xml:space="preserve">fe5a0c4e-2463-4356-9d96-e22e3e0f12c0</t>
  </si>
  <si>
    <t xml:space="preserve">{'logo_name': 'US37253A1034.png', 'logo_base_color': '#5A3374', 'text_color': '#ffffff'}</t>
  </si>
  <si>
    <t xml:space="preserve">US8270481091</t>
  </si>
  <si>
    <t xml:space="preserve">BBG000BPDDB6</t>
  </si>
  <si>
    <t xml:space="preserve">SLGN</t>
  </si>
  <si>
    <t xml:space="preserve">Silgan Holdings Inc.</t>
  </si>
  <si>
    <t xml:space="preserve">47a63bff-037b-4a8e-8a56-156bdf094afd</t>
  </si>
  <si>
    <t xml:space="preserve">a45de33d-edd6-402d-9b3e-ae892afbfb3f</t>
  </si>
  <si>
    <t xml:space="preserve">a2d6cd25-8fb6-45a9-9df1-2c3d83e59cd1</t>
  </si>
  <si>
    <t xml:space="preserve">{'logo_name': 'US8270481091.png', 'logo_base_color': '#04529A', 'text_color': '#ffffff'}</t>
  </si>
  <si>
    <t xml:space="preserve">US85225A1079</t>
  </si>
  <si>
    <t xml:space="preserve">BBG00389GQ73</t>
  </si>
  <si>
    <t xml:space="preserve">SQSP</t>
  </si>
  <si>
    <t xml:space="preserve">Squarespace, Inc.</t>
  </si>
  <si>
    <t xml:space="preserve">68c97b03-b69d-4826-98b6-c3620f952435</t>
  </si>
  <si>
    <t xml:space="preserve">e9ab1958-24da-4b6a-a43e-4667442e9c24</t>
  </si>
  <si>
    <t xml:space="preserve">be1ae8b2-ef23-4eda-93eb-7899974362d7</t>
  </si>
  <si>
    <t xml:space="preserve">{'logo_name': 'US85225A1079.png', 'logo_base_color': '#000000', 'text_color': '#ffffff'}</t>
  </si>
  <si>
    <t xml:space="preserve">US74340W1036</t>
  </si>
  <si>
    <t xml:space="preserve">BBG000B9Z0J8</t>
  </si>
  <si>
    <t xml:space="preserve">PLD</t>
  </si>
  <si>
    <t xml:space="preserve">Prologis REIT</t>
  </si>
  <si>
    <t xml:space="preserve">f2f696c7-dc46-4d1e-8895-ed3085908560</t>
  </si>
  <si>
    <t xml:space="preserve">5d8719b1-fd42-434a-acf2-c276636f708b</t>
  </si>
  <si>
    <t xml:space="preserve">f1da525a-9377-424d-9663-5d082df27fe3</t>
  </si>
  <si>
    <t xml:space="preserve">{'logo_name': 'US74340W1036.png', 'logo_base_color': '#196C5A', 'text_color': '#ffffff'}</t>
  </si>
  <si>
    <t xml:space="preserve">TCS03A0ZYD22</t>
  </si>
  <si>
    <t xml:space="preserve">0.294200000</t>
  </si>
  <si>
    <t xml:space="preserve">ГТМ</t>
  </si>
  <si>
    <t xml:space="preserve">9e69afb6-4561-4fc2-b63b-b181e3f9ecdc</t>
  </si>
  <si>
    <t xml:space="preserve">a89caa54-7313-4105-8855-7f600d0a270d</t>
  </si>
  <si>
    <t xml:space="preserve">53de5667-550e-497c-9204-a68ca94cd695</t>
  </si>
  <si>
    <t xml:space="preserve">{'logo_name': 'RU000A0ZYD22.png', 'logo_base_color': '#014990', 'text_color': '#ffffff'}</t>
  </si>
  <si>
    <t xml:space="preserve">CH0244767585</t>
  </si>
  <si>
    <t xml:space="preserve">BBG007DJM539</t>
  </si>
  <si>
    <t xml:space="preserve">UBS</t>
  </si>
  <si>
    <t xml:space="preserve">UBS Group</t>
  </si>
  <si>
    <t xml:space="preserve">ca42ed98-9434-4492-bf00-a8a7ad06a59c</t>
  </si>
  <si>
    <t xml:space="preserve">786e8f18-105c-468b-b7f5-eabba96b9a08</t>
  </si>
  <si>
    <t xml:space="preserve">cf513ec7-40c2-4c7a-beb0-eb041b5e964b</t>
  </si>
  <si>
    <t xml:space="preserve">{'logo_name': 'CH0244767585.png', 'logo_base_color': '#000000', 'text_color': '#ffffff'}</t>
  </si>
  <si>
    <t xml:space="preserve">US7376301039</t>
  </si>
  <si>
    <t xml:space="preserve">BBG000BQX2N3</t>
  </si>
  <si>
    <t xml:space="preserve">PCH</t>
  </si>
  <si>
    <t xml:space="preserve">PotlatchDeltic Corporation REIT</t>
  </si>
  <si>
    <t xml:space="preserve">66ce86c2-d55a-484b-b2f8-f4bf2fab042e</t>
  </si>
  <si>
    <t xml:space="preserve">9c59a654-9311-4eda-873c-c7c57554ce55</t>
  </si>
  <si>
    <t xml:space="preserve">6aef8426-1a47-4028-a137-e3032aa8e191</t>
  </si>
  <si>
    <t xml:space="preserve">{'logo_name': 'US7376301039.png', 'logo_base_color': '#000000', 'text_color': '#ffffff'}</t>
  </si>
  <si>
    <t xml:space="preserve">US22788C1053</t>
  </si>
  <si>
    <t xml:space="preserve">BBG00BLYKS03</t>
  </si>
  <si>
    <t xml:space="preserve">CRWD</t>
  </si>
  <si>
    <t xml:space="preserve">Crowdstrike Holdings Inc</t>
  </si>
  <si>
    <t xml:space="preserve">60110224-f36c-4a27-add5-107f77774f03</t>
  </si>
  <si>
    <t xml:space="preserve">14b0bbd7-d46c-440e-8488-f4027cbf877c</t>
  </si>
  <si>
    <t xml:space="preserve">e8070c83-a886-465e-a5bd-42152a04702b</t>
  </si>
  <si>
    <t xml:space="preserve">{'logo_name': 'US22788C1053.png', 'logo_base_color': '#cde8ec', 'text_color': '#000000'}</t>
  </si>
  <si>
    <t xml:space="preserve">US74144T1088</t>
  </si>
  <si>
    <t xml:space="preserve">BBG000BVMPN3</t>
  </si>
  <si>
    <t xml:space="preserve">TROW</t>
  </si>
  <si>
    <t xml:space="preserve">T Rowe Price Group</t>
  </si>
  <si>
    <t xml:space="preserve">2d0b85fd-f729-44de-9937-d435e45232c6</t>
  </si>
  <si>
    <t xml:space="preserve">0bd6fd2b-c76d-4d10-b1b0-7b3085b2309e</t>
  </si>
  <si>
    <t xml:space="preserve">f50da5c4-448d-48bd-ac10-c8265b455053</t>
  </si>
  <si>
    <t xml:space="preserve">{'logo_name': 'US74144T1088.png', 'logo_base_color': '#66656A', 'text_color': '#ffffff'}</t>
  </si>
  <si>
    <t xml:space="preserve">US60786M1053</t>
  </si>
  <si>
    <t xml:space="preserve">BBG000RNBH63</t>
  </si>
  <si>
    <t xml:space="preserve">MC</t>
  </si>
  <si>
    <t xml:space="preserve">Moelis &amp; Co</t>
  </si>
  <si>
    <t xml:space="preserve">218c55ef-ac7a-45a2-b912-cb9df5129fc9</t>
  </si>
  <si>
    <t xml:space="preserve">b343f873-9fa4-4157-ac05-25e1ed3c3a19</t>
  </si>
  <si>
    <t xml:space="preserve">d43da465-c943-40d5-9397-088f2d70596c</t>
  </si>
  <si>
    <t xml:space="preserve">{'logo_name': 'US60786M1053.png', 'logo_base_color': '#E8DEC1', 'text_color': '#000000'}</t>
  </si>
  <si>
    <t xml:space="preserve">US55826T1025</t>
  </si>
  <si>
    <t xml:space="preserve">BBG00L9HLWV8</t>
  </si>
  <si>
    <t xml:space="preserve">SPHR</t>
  </si>
  <si>
    <t xml:space="preserve">Sphere Entertainment Co.</t>
  </si>
  <si>
    <t xml:space="preserve">e3a105f1-7f14-4e4a-bd57-4e04fcfdce4d</t>
  </si>
  <si>
    <t xml:space="preserve">a32cbca7-eba8-414c-864c-de46dfd4dd62</t>
  </si>
  <si>
    <t xml:space="preserve">32397cfa-162c-41a8-b97b-80bc77452be6</t>
  </si>
  <si>
    <t xml:space="preserve">{'logo_name': 'US55826T10.png', 'logo_base_color': '#000000', 'text_color': '#ffffff'}</t>
  </si>
  <si>
    <t xml:space="preserve">US5949603048</t>
  </si>
  <si>
    <t xml:space="preserve">BBG000BVKXQ5</t>
  </si>
  <si>
    <t xml:space="preserve">MVIS</t>
  </si>
  <si>
    <t xml:space="preserve">MicroVision</t>
  </si>
  <si>
    <t xml:space="preserve">566d720c-5f21-4796-a1b8-4949987855bc</t>
  </si>
  <si>
    <t xml:space="preserve">2b46c0eb-1779-4c09-a8cd-2d986061f23b</t>
  </si>
  <si>
    <t xml:space="preserve">cf253ea3-f3ad-4b15-a404-dd332a8449b8</t>
  </si>
  <si>
    <t xml:space="preserve">{'logo_name': 'US5949603048.png', 'logo_base_color': '#000000', 'text_color': '#ffffff'}</t>
  </si>
  <si>
    <t xml:space="preserve">BBG004S681B4</t>
  </si>
  <si>
    <t xml:space="preserve">НЛМК</t>
  </si>
  <si>
    <t xml:space="preserve">161eb0d0-aaac-4451-b374-f5d0eeb1b508</t>
  </si>
  <si>
    <t xml:space="preserve">9f4c35ea-c5da-4526-89a1-1e29509a750f</t>
  </si>
  <si>
    <t xml:space="preserve">fb0fb8a8-fcd5-4f78-b5aa-73b3be9f4454</t>
  </si>
  <si>
    <t xml:space="preserve">{'logo_name': 'NLMK.png', 'logo_base_color': '#005191', 'text_color': '#ffffff'}</t>
  </si>
  <si>
    <t xml:space="preserve">BBG000TY1CD1</t>
  </si>
  <si>
    <t xml:space="preserve">Novabev Group</t>
  </si>
  <si>
    <t xml:space="preserve">974077c4-d893-4058-9314-8f1b64a444b8</t>
  </si>
  <si>
    <t xml:space="preserve">7e12ee80-9a45-4011-878f-593d810e9277</t>
  </si>
  <si>
    <t xml:space="preserve">f4a0d2ed-a011-4ea3-a530-367e8fd0cdfb</t>
  </si>
  <si>
    <t xml:space="preserve">{'logo_name': 'Novabaev.png', 'logo_base_color': '#244168', 'text_color': '#ffffff'}</t>
  </si>
  <si>
    <t xml:space="preserve">US9485961018</t>
  </si>
  <si>
    <t xml:space="preserve">BBG0065XPGX9</t>
  </si>
  <si>
    <t xml:space="preserve">WB</t>
  </si>
  <si>
    <t xml:space="preserve">Weibo Corporation</t>
  </si>
  <si>
    <t xml:space="preserve">e7272041-ac82-40f9-af3d-5a50230e9222</t>
  </si>
  <si>
    <t xml:space="preserve">94bf8cad-ba3d-4f0b-97ca-75f2715e63c3</t>
  </si>
  <si>
    <t xml:space="preserve">bf4316c4-dda1-42d2-81f7-392b2b682c8d</t>
  </si>
  <si>
    <t xml:space="preserve">{'logo_name': 'US9485961018.png', 'logo_base_color': '#f49935', 'text_color': '#ffffff'}</t>
  </si>
  <si>
    <t xml:space="preserve">US20848V1052</t>
  </si>
  <si>
    <t xml:space="preserve">BBG0105XBRH0</t>
  </si>
  <si>
    <t xml:space="preserve">CCSI</t>
  </si>
  <si>
    <t xml:space="preserve">Consensus Cloud Solutions</t>
  </si>
  <si>
    <t xml:space="preserve">bbce3b95-4902-44e2-ba43-f931e63e984b</t>
  </si>
  <si>
    <t xml:space="preserve">fb044212-1709-4c02-9c71-097403bea3b9</t>
  </si>
  <si>
    <t xml:space="preserve">6a0a1fa4-2018-4b1c-a90b-f62fc4d36968</t>
  </si>
  <si>
    <t xml:space="preserve">{'logo_name': 'US20848V1052.png', 'logo_base_color': '#000000', 'text_color': '#ffffff'}</t>
  </si>
  <si>
    <t xml:space="preserve">US76155X1000</t>
  </si>
  <si>
    <t xml:space="preserve">BBG00829F4P8</t>
  </si>
  <si>
    <t xml:space="preserve">RVMD</t>
  </si>
  <si>
    <t xml:space="preserve">REVOLUTION Medicines Inc</t>
  </si>
  <si>
    <t xml:space="preserve">7c3b23f8-9d13-45c8-a44e-e189777d5e5c</t>
  </si>
  <si>
    <t xml:space="preserve">2e01a622-4977-4de4-8be6-4b21da8be472</t>
  </si>
  <si>
    <t xml:space="preserve">414e4bb1-ab85-4564-bf47-ccb62dd6c12e</t>
  </si>
  <si>
    <t xml:space="preserve">{'logo_name': 'US76155X1000.png', 'logo_base_color': '#aacb53', 'text_color': '#ffffff'}</t>
  </si>
  <si>
    <t xml:space="preserve">US00724F1012</t>
  </si>
  <si>
    <t xml:space="preserve">BBG000BB5006</t>
  </si>
  <si>
    <t xml:space="preserve">ADBE</t>
  </si>
  <si>
    <t xml:space="preserve">Adobe</t>
  </si>
  <si>
    <t xml:space="preserve">d8a34aba-95bb-4ffb-97bc-2a73b318018d</t>
  </si>
  <si>
    <t xml:space="preserve">f9805e54-601a-4fbe-a047-6c510f9b120e</t>
  </si>
  <si>
    <t xml:space="preserve">e6cb5169-cc2a-4114-b9ea-8b932ab941d8</t>
  </si>
  <si>
    <t xml:space="preserve">{'logo_name': 'US00724F1012.png', 'logo_base_color': '#fe0000', 'text_color': '#ffffff'}</t>
  </si>
  <si>
    <t xml:space="preserve">US5801351017</t>
  </si>
  <si>
    <t xml:space="preserve">BBG000BNSZP1</t>
  </si>
  <si>
    <t xml:space="preserve">MCD</t>
  </si>
  <si>
    <t xml:space="preserve">McDonald’s</t>
  </si>
  <si>
    <t xml:space="preserve">c768e9db-dcaf-4524-a6b8-a246dc85987d</t>
  </si>
  <si>
    <t xml:space="preserve">1586bf1f-692e-4d0c-a381-85231ef832f0</t>
  </si>
  <si>
    <t xml:space="preserve">4829de76-5c78-4f6d-a1c7-27f60d3676ea</t>
  </si>
  <si>
    <t xml:space="preserve">{'logo_name': 'US5801351017.png', 'logo_base_color': '#ca0814', 'text_color': '#ffffff'}</t>
  </si>
  <si>
    <t xml:space="preserve">US8740541094</t>
  </si>
  <si>
    <t xml:space="preserve">BBG000BS1YV5</t>
  </si>
  <si>
    <t xml:space="preserve">TTWO</t>
  </si>
  <si>
    <t xml:space="preserve">Take-Two Interactive Software</t>
  </si>
  <si>
    <t xml:space="preserve">45743d5b-c2b4-4278-afe2-eec3595e3fc1</t>
  </si>
  <si>
    <t xml:space="preserve">065c6c38-c7cd-4bab-bd91-d97762c2564a</t>
  </si>
  <si>
    <t xml:space="preserve">dd35064d-d719-4f4a-abb5-445e7ac825df</t>
  </si>
  <si>
    <t xml:space="preserve">{'logo_name': 'US8740541094.png', 'logo_base_color': '#007AC1', 'text_color': '#ffffff'}</t>
  </si>
  <si>
    <t xml:space="preserve">US53228F1012</t>
  </si>
  <si>
    <t xml:space="preserve">BBG01138DGZ7</t>
  </si>
  <si>
    <t xml:space="preserve">LFST</t>
  </si>
  <si>
    <t xml:space="preserve">LifeStance Health Group</t>
  </si>
  <si>
    <t xml:space="preserve">f1d7b78d-9129-475c-ade6-2fe8dd758acd</t>
  </si>
  <si>
    <t xml:space="preserve">c0404e02-563a-4632-b1fd-d8f0d9080dec</t>
  </si>
  <si>
    <t xml:space="preserve">478e7073-ecb6-423d-8412-8f2d48ebe8fa</t>
  </si>
  <si>
    <t xml:space="preserve">{'logo_name': 'US53228F1012.png', 'logo_base_color': '#000000', 'text_color': '#ffffff'}</t>
  </si>
  <si>
    <t xml:space="preserve">US8606301021</t>
  </si>
  <si>
    <t xml:space="preserve">BBG000BSS5C0</t>
  </si>
  <si>
    <t xml:space="preserve">SF</t>
  </si>
  <si>
    <t xml:space="preserve">Stifel Financial</t>
  </si>
  <si>
    <t xml:space="preserve">6bdc9d5c-e07f-41a4-b68f-858f6eef458d</t>
  </si>
  <si>
    <t xml:space="preserve">6632c26d-1b00-4e34-b735-33a0063e461a</t>
  </si>
  <si>
    <t xml:space="preserve">169a81db-8620-4333-ad86-9e764e0201df</t>
  </si>
  <si>
    <t xml:space="preserve">{'logo_name': 'US8606301021.png', 'logo_base_color': '#000000', 'text_color': '#ffffff'}</t>
  </si>
  <si>
    <t xml:space="preserve">US4474621020</t>
  </si>
  <si>
    <t xml:space="preserve">BBG000PV2M48</t>
  </si>
  <si>
    <t xml:space="preserve">HURN</t>
  </si>
  <si>
    <t xml:space="preserve">Huron Consulting Group Inc</t>
  </si>
  <si>
    <t xml:space="preserve">f505b84b-6179-4e79-b1d3-ad6877d3c379</t>
  </si>
  <si>
    <t xml:space="preserve">f74cbe1e-4b88-4950-b04d-f9701e99fab0</t>
  </si>
  <si>
    <t xml:space="preserve">3ead63b5-3842-4921-a1f8-cafd079c98a0</t>
  </si>
  <si>
    <t xml:space="preserve">{'logo_name': 'US4474621020.png', 'logo_base_color': '#065689', 'text_color': '#ffffff'}</t>
  </si>
  <si>
    <t xml:space="preserve">US5246601075</t>
  </si>
  <si>
    <t xml:space="preserve">BBG000BN53G7</t>
  </si>
  <si>
    <t xml:space="preserve">LEG</t>
  </si>
  <si>
    <t xml:space="preserve">Leggett &amp; Platt</t>
  </si>
  <si>
    <t xml:space="preserve">cf57d7fe-a7ea-4969-a23f-2f22e296b3b6</t>
  </si>
  <si>
    <t xml:space="preserve">effac8b0-fc7b-4089-8253-78a5a3a427d5</t>
  </si>
  <si>
    <t xml:space="preserve">1c241e44-21c7-46dc-9886-a337bb83e75d</t>
  </si>
  <si>
    <t xml:space="preserve">{'logo_name': 'US5246601075.png', 'logo_base_color': '#2D2E29', 'text_color': '#ffffff'}</t>
  </si>
  <si>
    <t xml:space="preserve">US5404241086</t>
  </si>
  <si>
    <t xml:space="preserve">BBG000C45984</t>
  </si>
  <si>
    <t xml:space="preserve">L</t>
  </si>
  <si>
    <t xml:space="preserve">Loews</t>
  </si>
  <si>
    <t xml:space="preserve">546d2946-459b-44ae-8115-d8c13f074593</t>
  </si>
  <si>
    <t xml:space="preserve">17632a1e-6a7d-463d-aa9c-b6edb9e73e23</t>
  </si>
  <si>
    <t xml:space="preserve">ff6d0f01-e68f-43df-9ec4-b18ad1908ded</t>
  </si>
  <si>
    <t xml:space="preserve">{'logo_name': 'US5404241086.png', 'logo_base_color': '#3B61AA', 'text_color': '#ffffff'}</t>
  </si>
  <si>
    <t xml:space="preserve">BBG000QF1Q17</t>
  </si>
  <si>
    <t xml:space="preserve">ДВМП</t>
  </si>
  <si>
    <t xml:space="preserve">11bc2246-6fde-4478-93f1-4ab90ceb4a51</t>
  </si>
  <si>
    <t xml:space="preserve">235ee2e9-67f5-4f43-b7ab-bf4d08e11aea</t>
  </si>
  <si>
    <t xml:space="preserve">5bed2760-74b8-498f-9e3f-0bdb5002e551</t>
  </si>
  <si>
    <t xml:space="preserve">{'logo_name': 'RU0008992318.png', 'logo_base_color': '#01447A', 'text_color': '#ffffff'}</t>
  </si>
  <si>
    <t xml:space="preserve">US9290891004</t>
  </si>
  <si>
    <t xml:space="preserve">BBG000BCWKD6</t>
  </si>
  <si>
    <t xml:space="preserve">VOYA</t>
  </si>
  <si>
    <t xml:space="preserve">Voya Financial</t>
  </si>
  <si>
    <t xml:space="preserve">d3274062-d2bf-4718-bfd4-75c4234d9d4e</t>
  </si>
  <si>
    <t xml:space="preserve">51e2229c-2112-4fb5-8653-02b9ccd3a090</t>
  </si>
  <si>
    <t xml:space="preserve">9e6a81f0-42c7-4761-8b82-ada1d385bcd7</t>
  </si>
  <si>
    <t xml:space="preserve">{'logo_name': 'US9290891004.png', 'logo_base_color': '#000000', 'text_color': '#ffffff'}</t>
  </si>
  <si>
    <t xml:space="preserve">US46120E6023</t>
  </si>
  <si>
    <t xml:space="preserve">BBG000BJPDZ1</t>
  </si>
  <si>
    <t xml:space="preserve">ISRG</t>
  </si>
  <si>
    <t xml:space="preserve">Intuitive Surgical</t>
  </si>
  <si>
    <t xml:space="preserve">cd769ec0-5d9d-4092-a387-7d73fa6fa705</t>
  </si>
  <si>
    <t xml:space="preserve">b6569d8d-5d60-4001-990b-d94b985fe6e6</t>
  </si>
  <si>
    <t xml:space="preserve">7e248c7f-8b57-4b33-8596-2dd31579066d</t>
  </si>
  <si>
    <t xml:space="preserve">{'logo_name': 'US46120E6023.png', 'logo_base_color': '#E6B012', 'text_color': '#ffffff'}</t>
  </si>
  <si>
    <t xml:space="preserve">US50202M1027</t>
  </si>
  <si>
    <t xml:space="preserve">BBG00W0KZD98</t>
  </si>
  <si>
    <t xml:space="preserve">LI</t>
  </si>
  <si>
    <t xml:space="preserve">901268d8-6da7-49d9-a808-6b2de46b369a</t>
  </si>
  <si>
    <t xml:space="preserve">646027a5-7e34-48bc-8751-6a17187430e1</t>
  </si>
  <si>
    <t xml:space="preserve">d068bdc0-07ee-4f5a-922f-6e25b497bc35</t>
  </si>
  <si>
    <t xml:space="preserve">US7707001027</t>
  </si>
  <si>
    <t xml:space="preserve">BBG008NMBXN8</t>
  </si>
  <si>
    <t xml:space="preserve">HOOD</t>
  </si>
  <si>
    <t xml:space="preserve">Robinhood Markets, Inc.</t>
  </si>
  <si>
    <t xml:space="preserve">873174ca-e522-456a-a7ab-e5003561b48c</t>
  </si>
  <si>
    <t xml:space="preserve">1b914524-c134-4771-a384-42892f7f4850</t>
  </si>
  <si>
    <t xml:space="preserve">8a603f19-beca-4399-b6fe-7436589e572a</t>
  </si>
  <si>
    <t xml:space="preserve">{'logo_name': 'robinhood.png', 'logo_base_color': '#000000', 'text_color': '#ffffff'}</t>
  </si>
  <si>
    <t xml:space="preserve">US8684591089</t>
  </si>
  <si>
    <t xml:space="preserve">BBG000BP0HX7</t>
  </si>
  <si>
    <t xml:space="preserve">SUPN</t>
  </si>
  <si>
    <t xml:space="preserve">Supernus Pharmaceuticals Inc</t>
  </si>
  <si>
    <t xml:space="preserve">fce6a081-9cde-46e5-8449-e11d551ffa74</t>
  </si>
  <si>
    <t xml:space="preserve">3d405d30-49f3-4cfd-83c7-cd00bae10a86</t>
  </si>
  <si>
    <t xml:space="preserve">ad015c59-8d4f-4dd5-9132-9798ef3718b4</t>
  </si>
  <si>
    <t xml:space="preserve">{'logo_name': 'US8684591089.png', 'logo_base_color': '#000000', 'text_color': '#ffffff'}</t>
  </si>
  <si>
    <t xml:space="preserve">US01626W1018</t>
  </si>
  <si>
    <t xml:space="preserve">BBG00H00J2N1</t>
  </si>
  <si>
    <t xml:space="preserve">ALIT</t>
  </si>
  <si>
    <t xml:space="preserve">Alight</t>
  </si>
  <si>
    <t xml:space="preserve">14a3daf0-d760-451c-994b-d2e59e531377</t>
  </si>
  <si>
    <t xml:space="preserve">3be3f618-b1c9-46ea-807d-317a180e3ec1</t>
  </si>
  <si>
    <t xml:space="preserve">7c9e88e9-2566-4cd1-bdc5-6dac49251d2a</t>
  </si>
  <si>
    <t xml:space="preserve">{'logo_name': 'US01626W1018.png', 'logo_base_color': '#000000', 'text_color': '#ffffff'}</t>
  </si>
  <si>
    <t xml:space="preserve">NL0009434992</t>
  </si>
  <si>
    <t xml:space="preserve">BBG000WCFV84</t>
  </si>
  <si>
    <t xml:space="preserve">LYB</t>
  </si>
  <si>
    <t xml:space="preserve">LyondellBasell</t>
  </si>
  <si>
    <t xml:space="preserve">0.40000000 eur</t>
  </si>
  <si>
    <t xml:space="preserve">826d6982-ebc6-4ce5-95e9-01dac4953ff9</t>
  </si>
  <si>
    <t xml:space="preserve">12b0fff2-f1d5-4f2a-8223-c2e55f96de8e</t>
  </si>
  <si>
    <t xml:space="preserve">cd0c624d-fd42-451e-96ff-34faac97efcd</t>
  </si>
  <si>
    <t xml:space="preserve">{'logo_name': 'NL0009434992.png', 'logo_base_color': '#000000', 'text_color': '#ffffff'}</t>
  </si>
  <si>
    <t xml:space="preserve">US6092071058</t>
  </si>
  <si>
    <t xml:space="preserve">BBG000D4LWF6</t>
  </si>
  <si>
    <t xml:space="preserve">MDLZ</t>
  </si>
  <si>
    <t xml:space="preserve">Mondelez</t>
  </si>
  <si>
    <t xml:space="preserve">319e0cdc-0af1-49b9-aec9-ac72b1e2d53e</t>
  </si>
  <si>
    <t xml:space="preserve">1200b015-16e6-4a65-9c7e-16589df9805f</t>
  </si>
  <si>
    <t xml:space="preserve">498aa6bc-01df-4439-9ade-256af3413766</t>
  </si>
  <si>
    <t xml:space="preserve">{'logo_name': 'US6092071058.png', 'logo_base_color': '#4f2170', 'text_color': '#ffffff'}</t>
  </si>
  <si>
    <t xml:space="preserve">US47074L1052</t>
  </si>
  <si>
    <t xml:space="preserve">BBG00VSYYVB8</t>
  </si>
  <si>
    <t xml:space="preserve">JAMF</t>
  </si>
  <si>
    <t xml:space="preserve">Jamf Holding Corp</t>
  </si>
  <si>
    <t xml:space="preserve">badfae52-bf46-45d1-b881-e1449ab2c1f3</t>
  </si>
  <si>
    <t xml:space="preserve">131cac03-b8a5-4ccf-94d2-41e2d006012d</t>
  </si>
  <si>
    <t xml:space="preserve">5945849e-9946-468a-b7d6-094076308b54</t>
  </si>
  <si>
    <t xml:space="preserve">{'logo_name': 'US47074L1052.png', 'logo_base_color': '#000000', 'text_color': '#ffffff'}</t>
  </si>
  <si>
    <t xml:space="preserve">US1696561059</t>
  </si>
  <si>
    <t xml:space="preserve">BBG000QX74T1</t>
  </si>
  <si>
    <t xml:space="preserve">CMG</t>
  </si>
  <si>
    <t xml:space="preserve">Chipotle Mexican Grill</t>
  </si>
  <si>
    <t xml:space="preserve">0fe62639-2bf9-499a-a1cf-9359f149c009</t>
  </si>
  <si>
    <t xml:space="preserve">aac6328c-b509-4c5c-8e3f-d6be82320d20</t>
  </si>
  <si>
    <t xml:space="preserve">599e2836-aaa3-4a48-9f00-d9fb14a4ef63</t>
  </si>
  <si>
    <t xml:space="preserve">{'logo_name': 'US1696561059.png', 'logo_base_color': '#451400', 'text_color': '#ffffff'}</t>
  </si>
  <si>
    <t xml:space="preserve">CA7063271034</t>
  </si>
  <si>
    <t xml:space="preserve">BBG001732GF9</t>
  </si>
  <si>
    <t xml:space="preserve">PBA</t>
  </si>
  <si>
    <t xml:space="preserve">Pembina Pipeline Corporation</t>
  </si>
  <si>
    <t xml:space="preserve">46432b5e-d693-4cb6-a963-0e53e96a8893</t>
  </si>
  <si>
    <t xml:space="preserve">b85d4481-5a7f-497c-9f9f-895b34929742</t>
  </si>
  <si>
    <t xml:space="preserve">69028ce0-b53f-4e51-a203-7a5664d2792d</t>
  </si>
  <si>
    <t xml:space="preserve">{'logo_name': 'CA7063271034.png', 'logo_base_color': '#000000', 'text_color': '#ffffff'}</t>
  </si>
  <si>
    <t xml:space="preserve">US45841N1072</t>
  </si>
  <si>
    <t xml:space="preserve">BBG000LV0836</t>
  </si>
  <si>
    <t xml:space="preserve">IBKR</t>
  </si>
  <si>
    <t xml:space="preserve">Interactive Brokers Group Inc</t>
  </si>
  <si>
    <t xml:space="preserve">89fd68a5-65af-468a-b51c-a99aa948f631</t>
  </si>
  <si>
    <t xml:space="preserve">8e47b3b5-5238-4a08-aa24-153d97563a9d</t>
  </si>
  <si>
    <t xml:space="preserve">9a62bd60-9a75-4696-af12-b5f1eb710765</t>
  </si>
  <si>
    <t xml:space="preserve">{'logo_name': 'US45841N1072.png', 'logo_base_color': '#000000', 'text_color': '#ffffff'}</t>
  </si>
  <si>
    <t xml:space="preserve">CNE100001M79</t>
  </si>
  <si>
    <t xml:space="preserve">BBG001XVDW70</t>
  </si>
  <si>
    <t xml:space="preserve">2196</t>
  </si>
  <si>
    <t xml:space="preserve">Shanghai Fosun Pharmaceutical</t>
  </si>
  <si>
    <t xml:space="preserve">715522d1-868f-4156-9087-f0b1d6e23b69</t>
  </si>
  <si>
    <t xml:space="preserve">f1d4cbd5-632f-436f-a07a-ba7280beba99</t>
  </si>
  <si>
    <t xml:space="preserve">dba97dad-5cbc-45f3-94ee-f12f51664971</t>
  </si>
  <si>
    <t xml:space="preserve">{'logo_name': 'CNE100001M79.png', 'logo_base_color': '#000000', 'text_color': '#ffffff'}</t>
  </si>
  <si>
    <t xml:space="preserve">US88579Y1010</t>
  </si>
  <si>
    <t xml:space="preserve">BBG000BP52R2</t>
  </si>
  <si>
    <t xml:space="preserve">MMM</t>
  </si>
  <si>
    <t xml:space="preserve">3M Company</t>
  </si>
  <si>
    <t xml:space="preserve">71d9eba8-41f0-4802-acf9-55d021b27db1</t>
  </si>
  <si>
    <t xml:space="preserve">0af6dba3-e9f6-4a11-bb12-43dd623045db</t>
  </si>
  <si>
    <t xml:space="preserve">3fddce33-f756-460d-9d8b-aab4f89eea46</t>
  </si>
  <si>
    <t xml:space="preserve">{'logo_name': 'US88579Y1010.png', 'logo_base_color': '#e12527', 'text_color': '#ffffff'}</t>
  </si>
  <si>
    <t xml:space="preserve">US93627C1018</t>
  </si>
  <si>
    <t xml:space="preserve">BBG00GD1JMV4</t>
  </si>
  <si>
    <t xml:space="preserve">HCC</t>
  </si>
  <si>
    <t xml:space="preserve">Warrior Met Coal</t>
  </si>
  <si>
    <t xml:space="preserve">1defa31a-7541-4fcb-8450-261920cb9f1d</t>
  </si>
  <si>
    <t xml:space="preserve">45e90bc7-3982-47ba-848e-281d4a04c5c3</t>
  </si>
  <si>
    <t xml:space="preserve">a92cc8a1-25f5-4480-8cde-22a4d9ac33c9</t>
  </si>
  <si>
    <t xml:space="preserve">{'logo_name': 'US93627C1018.png', 'logo_base_color': '#0E3B5A', 'text_color': '#ffffff'}</t>
  </si>
  <si>
    <t xml:space="preserve">US9858171054</t>
  </si>
  <si>
    <t xml:space="preserve">BBG000Q2HM09</t>
  </si>
  <si>
    <t xml:space="preserve">YELP</t>
  </si>
  <si>
    <t xml:space="preserve">Yelp Inc</t>
  </si>
  <si>
    <t xml:space="preserve">dec64d5c-bfac-4617-a9f2-2f91b2e69234</t>
  </si>
  <si>
    <t xml:space="preserve">f5a31916-4939-4b81-8111-3dba5b38c022</t>
  </si>
  <si>
    <t xml:space="preserve">2c87649f-62aa-40ee-9390-350494ce8f58</t>
  </si>
  <si>
    <t xml:space="preserve">{'logo_name': 'US9858171054.png', 'logo_base_color': '#972B1E', 'text_color': '#ffffff'}</t>
  </si>
  <si>
    <t xml:space="preserve">US92343V1044</t>
  </si>
  <si>
    <t xml:space="preserve">BBG000HS77T5</t>
  </si>
  <si>
    <t xml:space="preserve">VZ</t>
  </si>
  <si>
    <t xml:space="preserve">Verizon Communications</t>
  </si>
  <si>
    <t xml:space="preserve">86fd3b79-9377-47c9-a1ce-6dcd0c843569</t>
  </si>
  <si>
    <t xml:space="preserve">57d6a4fc-d135-4c17-abb2-3f05ad9357e7</t>
  </si>
  <si>
    <t xml:space="preserve">d19ffaa2-5d00-46bf-8f99-6b6fa443e7d2</t>
  </si>
  <si>
    <t xml:space="preserve">{'logo_name': 'US92343V1044.png', 'logo_base_color': '#dde0e4', 'text_color': '#000000'}</t>
  </si>
  <si>
    <t xml:space="preserve">US49714P1084</t>
  </si>
  <si>
    <t xml:space="preserve">BBG00D8JD9Z9</t>
  </si>
  <si>
    <t xml:space="preserve">KNSL</t>
  </si>
  <si>
    <t xml:space="preserve">Kinsale Capital Group</t>
  </si>
  <si>
    <t xml:space="preserve">475640f0-b5cf-4704-ae76-e6f54971b084</t>
  </si>
  <si>
    <t xml:space="preserve">6ccf577f-81e6-4bbe-b4e7-1f21e780ae47</t>
  </si>
  <si>
    <t xml:space="preserve">df0a2350-e2ea-4774-ac29-b6e88243ed57</t>
  </si>
  <si>
    <t xml:space="preserve">{'logo_name': 'US49714P1084.png', 'logo_base_color': '#164679', 'text_color': '#ffffff'}</t>
  </si>
  <si>
    <t xml:space="preserve">US8036071004</t>
  </si>
  <si>
    <t xml:space="preserve">BBG000BCJ161</t>
  </si>
  <si>
    <t xml:space="preserve">SRPT</t>
  </si>
  <si>
    <t xml:space="preserve">Sarepta Therapeutics Inc</t>
  </si>
  <si>
    <t xml:space="preserve">195b4aad-e5d2-4cc0-87b4-ea24ffe2a07e</t>
  </si>
  <si>
    <t xml:space="preserve">00ce33dd-e10e-4107-ac3b-7e9262c24233</t>
  </si>
  <si>
    <t xml:space="preserve">91651d91-ceba-49b5-81c1-dc5bf51c13a1</t>
  </si>
  <si>
    <t xml:space="preserve">{'logo_name': 'US8036071004.png', 'logo_base_color': '#000000', 'text_color': '#ffffff'}</t>
  </si>
  <si>
    <t xml:space="preserve">US8243481061</t>
  </si>
  <si>
    <t xml:space="preserve">BBG000BSXQV7</t>
  </si>
  <si>
    <t xml:space="preserve">SHW</t>
  </si>
  <si>
    <t xml:space="preserve">Sherwin-Williams</t>
  </si>
  <si>
    <t xml:space="preserve">7f4f6fd4-7811-413b-8473-db98b98c3e74</t>
  </si>
  <si>
    <t xml:space="preserve">754e8ea9-ca82-49b6-b99a-d440afc07855</t>
  </si>
  <si>
    <t xml:space="preserve">45a23a7b-7a5a-47b8-b9f3-441434034c6f</t>
  </si>
  <si>
    <t xml:space="preserve">{'logo_name': 'US8243481061.png', 'logo_base_color': '#1F1F1F', 'text_color': '#ffffff'}</t>
  </si>
  <si>
    <t xml:space="preserve">US09062X1037</t>
  </si>
  <si>
    <t xml:space="preserve">BBG000C17X76</t>
  </si>
  <si>
    <t xml:space="preserve">BIIB</t>
  </si>
  <si>
    <t xml:space="preserve">Biogen</t>
  </si>
  <si>
    <t xml:space="preserve">eb40b246-d1e0-4616-a7c3-8772c3f364a7</t>
  </si>
  <si>
    <t xml:space="preserve">0732ca60-b6a7-4a16-a404-fa2ef45f3bf9</t>
  </si>
  <si>
    <t xml:space="preserve">9b6f5f31-261f-4e02-8c90-de634cdbcd68</t>
  </si>
  <si>
    <t xml:space="preserve">{'logo_name': 'US09062X1037.png', 'logo_base_color': '#1e5dac', 'text_color': '#ffffff'}</t>
  </si>
  <si>
    <t xml:space="preserve">US9780971035</t>
  </si>
  <si>
    <t xml:space="preserve">BBG000BX2YN2</t>
  </si>
  <si>
    <t xml:space="preserve">WWW</t>
  </si>
  <si>
    <t xml:space="preserve">Wolverine World Wide Inc</t>
  </si>
  <si>
    <t xml:space="preserve">4196ccc8-eec0-4c3b-a81c-b0dc3ba7ea24</t>
  </si>
  <si>
    <t xml:space="preserve">d767c27d-c24d-4d98-a8bc-6704b26d3123</t>
  </si>
  <si>
    <t xml:space="preserve">9065cb2d-9fda-49eb-878d-2815e8933356</t>
  </si>
  <si>
    <t xml:space="preserve">{'logo_name': 'US9780971035.png', 'logo_base_color': '#696A6E', 'text_color': '#ffffff'}</t>
  </si>
  <si>
    <t xml:space="preserve">US1746101054</t>
  </si>
  <si>
    <t xml:space="preserve">BBG006Q0HY77</t>
  </si>
  <si>
    <t xml:space="preserve">CFG</t>
  </si>
  <si>
    <t xml:space="preserve">Citizens Financial Group</t>
  </si>
  <si>
    <t xml:space="preserve">46727194-181d-415a-9696-f359e62786d4</t>
  </si>
  <si>
    <t xml:space="preserve">89410f27-1f20-4d75-ae1d-326619bf6c72</t>
  </si>
  <si>
    <t xml:space="preserve">abcc15c9-80f5-4239-98d3-dbced9773726</t>
  </si>
  <si>
    <t xml:space="preserve">{'logo_name': 'US1746101054.png', 'logo_base_color': '#1C9F77', 'text_color': '#ffffff'}</t>
  </si>
  <si>
    <t xml:space="preserve">US96208T1043</t>
  </si>
  <si>
    <t xml:space="preserve">BBG000BVZP59</t>
  </si>
  <si>
    <t xml:space="preserve">WEX</t>
  </si>
  <si>
    <t xml:space="preserve">WEX Inc</t>
  </si>
  <si>
    <t xml:space="preserve">15bac991-80fc-4b2e-b114-fb9d11ec492a</t>
  </si>
  <si>
    <t xml:space="preserve">32b46350-eb55-4661-afb3-fdef9a78d09d</t>
  </si>
  <si>
    <t xml:space="preserve">28a94c3a-21f4-447f-8dc5-e00884fcf1ff</t>
  </si>
  <si>
    <t xml:space="preserve">{'logo_name': 'US96208T1043.png', 'logo_base_color': '#e11d34', 'text_color': '#ffffff'}</t>
  </si>
  <si>
    <t xml:space="preserve">BBG0100R9963</t>
  </si>
  <si>
    <t xml:space="preserve">0.618200000</t>
  </si>
  <si>
    <t xml:space="preserve">7bedd86b-478d-4742-a28c-29d27f8dbc7d</t>
  </si>
  <si>
    <t xml:space="preserve">5fe05020-a682-4909-b9f6-93e91413fa93</t>
  </si>
  <si>
    <t xml:space="preserve">9f1ce2d9-a6e9-421f-8451-14207ba5830a</t>
  </si>
  <si>
    <t xml:space="preserve">{'logo_name': 'segezha.png', 'logo_base_color': '#139344', 'text_color': '#ffffff'}</t>
  </si>
  <si>
    <t xml:space="preserve">US7181721090</t>
  </si>
  <si>
    <t xml:space="preserve">BBG000J2XL74</t>
  </si>
  <si>
    <t xml:space="preserve">PM</t>
  </si>
  <si>
    <t xml:space="preserve">Philip Morris</t>
  </si>
  <si>
    <t xml:space="preserve">59e3c4f0-1887-403d-9e8d-caef242c539c</t>
  </si>
  <si>
    <t xml:space="preserve">fa123e3f-c55f-4ce7-be1a-8f8b5547c5c8</t>
  </si>
  <si>
    <t xml:space="preserve">e59cb8ee-5149-4d66-bf2b-5a762424a803</t>
  </si>
  <si>
    <t xml:space="preserve">{'logo_name': 'US7181721090.png', 'logo_base_color': '#0f69af', 'text_color': '#ffffff'}</t>
  </si>
  <si>
    <t xml:space="preserve">US9297401088</t>
  </si>
  <si>
    <t xml:space="preserve">BBG000BDD940</t>
  </si>
  <si>
    <t xml:space="preserve">WAB</t>
  </si>
  <si>
    <t xml:space="preserve">Wabtec Corp.</t>
  </si>
  <si>
    <t xml:space="preserve">3b78c560-e2d8-4fcc-bad9-a3a5ffbedcae</t>
  </si>
  <si>
    <t xml:space="preserve">2aa1ee95-e97e-40f2-8c70-5242b99b9c37</t>
  </si>
  <si>
    <t xml:space="preserve">fdc1ad76-31ab-4491-bc95-c7e9ba441911</t>
  </si>
  <si>
    <t xml:space="preserve">{'logo_name': 'US9297401088.png', 'logo_base_color': '#FD0116', 'text_color': '#ffffff'}</t>
  </si>
  <si>
    <t xml:space="preserve">US09215C1053</t>
  </si>
  <si>
    <t xml:space="preserve">BBG00GX77LW3</t>
  </si>
  <si>
    <t xml:space="preserve">BKI</t>
  </si>
  <si>
    <t xml:space="preserve">Black Knight Inc</t>
  </si>
  <si>
    <t xml:space="preserve">fa0649b1-d8c6-4d88-a633-39a48e51c542</t>
  </si>
  <si>
    <t xml:space="preserve">8bb6f23b-df5c-4cd4-99cd-341f19167a9c</t>
  </si>
  <si>
    <t xml:space="preserve">e02ead7e-8062-48f0-ad2b-a407be1ca5a2</t>
  </si>
  <si>
    <t xml:space="preserve">{'logo_name': 'US09215C1053.png', 'logo_base_color': '#000000', 'text_color': '#ffffff'}</t>
  </si>
  <si>
    <t xml:space="preserve">US5732841060</t>
  </si>
  <si>
    <t xml:space="preserve">BBG000BGYMH7</t>
  </si>
  <si>
    <t xml:space="preserve">MLM</t>
  </si>
  <si>
    <t xml:space="preserve">Martin Marietta Materials</t>
  </si>
  <si>
    <t xml:space="preserve">b3bad65b-9534-49bd-a027-d2e0f3e176cd</t>
  </si>
  <si>
    <t xml:space="preserve">4c8e7405-50b7-4d1a-8a10-7c878ef2ed47</t>
  </si>
  <si>
    <t xml:space="preserve">40bba8af-ee4b-4965-ac37-d9923e650da3</t>
  </si>
  <si>
    <t xml:space="preserve">{'logo_name': 'US5732841060.png', 'logo_base_color': '#017DC7', 'text_color': '#ffffff'}</t>
  </si>
  <si>
    <t xml:space="preserve">US3802371076</t>
  </si>
  <si>
    <t xml:space="preserve">BBG006MDLY05</t>
  </si>
  <si>
    <t xml:space="preserve">GDDY</t>
  </si>
  <si>
    <t xml:space="preserve">GoDaddy Inc</t>
  </si>
  <si>
    <t xml:space="preserve">bb2b3678-7a60-4c55-8639-a6e4e7229d54</t>
  </si>
  <si>
    <t xml:space="preserve">d6a7744d-eba7-43d9-9c83-ac69badc0cb4</t>
  </si>
  <si>
    <t xml:space="preserve">6918ea6f-96d4-4840-b9cc-ac76f560dd07</t>
  </si>
  <si>
    <t xml:space="preserve">{'logo_name': 'US3802371076.png', 'logo_base_color': '#121212', 'text_color': '#ffffff'}</t>
  </si>
  <si>
    <t xml:space="preserve">US74164M1080</t>
  </si>
  <si>
    <t xml:space="preserve">BBG000T8ZF80</t>
  </si>
  <si>
    <t xml:space="preserve">PRI</t>
  </si>
  <si>
    <t xml:space="preserve">Primerica</t>
  </si>
  <si>
    <t xml:space="preserve">55ae8e3e-da62-402a-889b-6b368ab45ef0</t>
  </si>
  <si>
    <t xml:space="preserve">7f1fb014-90e6-4fd9-be79-eb479814e13d</t>
  </si>
  <si>
    <t xml:space="preserve">38c609cd-ecf6-4ec0-a53c-4a60e8320807</t>
  </si>
  <si>
    <t xml:space="preserve">{'logo_name': 'US74164M1080.png', 'logo_base_color': '#000000', 'text_color': '#ffffff'}</t>
  </si>
  <si>
    <t xml:space="preserve">US30040W1080</t>
  </si>
  <si>
    <t xml:space="preserve">BBG000BQ87N0</t>
  </si>
  <si>
    <t xml:space="preserve">ES</t>
  </si>
  <si>
    <t xml:space="preserve">Eversource Energy</t>
  </si>
  <si>
    <t xml:space="preserve">0f40dd57-5235-4b8a-9453-f8fe728c4b30</t>
  </si>
  <si>
    <t xml:space="preserve">3747c508-cc81-45c8-a71c-1cd1ee7e8141</t>
  </si>
  <si>
    <t xml:space="preserve">378360cc-c920-49a4-8965-81843457633f</t>
  </si>
  <si>
    <t xml:space="preserve">{'logo_name': 'US30040W1080.png', 'logo_base_color': '#252422', 'text_color': '#ffffff'}</t>
  </si>
  <si>
    <t xml:space="preserve">US5627501092</t>
  </si>
  <si>
    <t xml:space="preserve">BBG000BFV758</t>
  </si>
  <si>
    <t xml:space="preserve">MANH</t>
  </si>
  <si>
    <t xml:space="preserve">Manhattan Associates Inc</t>
  </si>
  <si>
    <t xml:space="preserve">3457aa6a-3d34-41e8-beb8-ea0f99814f69</t>
  </si>
  <si>
    <t xml:space="preserve">bbbeef82-019e-46c7-babf-8ceae71c6c3e</t>
  </si>
  <si>
    <t xml:space="preserve">61c0a927-02a3-4995-8495-4a331fdb7f2d</t>
  </si>
  <si>
    <t xml:space="preserve">{'logo_name': 'US5627501092.png', 'logo_base_color': '#00447B', 'text_color': '#ffffff'}</t>
  </si>
  <si>
    <t xml:space="preserve">US0465132068</t>
  </si>
  <si>
    <t xml:space="preserve">TCS565132068</t>
  </si>
  <si>
    <t xml:space="preserve">ATRA</t>
  </si>
  <si>
    <t xml:space="preserve">Atara Biotherapeutics Inc</t>
  </si>
  <si>
    <t xml:space="preserve">92e84051-f997-4f1e-935d-2c7b7cd1a04b</t>
  </si>
  <si>
    <t xml:space="preserve">268a99a3-dc34-4551-90bb-a4e5fb33725a</t>
  </si>
  <si>
    <t xml:space="preserve">096deeb2-504a-4c1a-828c-a4cf442f0caa</t>
  </si>
  <si>
    <t xml:space="preserve">{'logo_name': 'US0465131078.png', 'logo_base_color': '#000000', 'text_color': '#ffffff'}</t>
  </si>
  <si>
    <t xml:space="preserve">US6819361006</t>
  </si>
  <si>
    <t xml:space="preserve">BBG000BGBTC2</t>
  </si>
  <si>
    <t xml:space="preserve">OHI</t>
  </si>
  <si>
    <t xml:space="preserve">Omega Healthcare Investors REIT</t>
  </si>
  <si>
    <t xml:space="preserve">bcceb3c4-cc15-4094-b5f0-4acebe6a6c9f</t>
  </si>
  <si>
    <t xml:space="preserve">1cdddb09-bdfb-492e-a48c-a3444110dd91</t>
  </si>
  <si>
    <t xml:space="preserve">83ea3e2f-a0a2-4bc5-a45e-7ef6d5fe8dc3</t>
  </si>
  <si>
    <t xml:space="preserve">{'logo_name': 'US6819361006.png', 'logo_base_color': '#E6E6E6', 'text_color': '#000000'}</t>
  </si>
  <si>
    <t xml:space="preserve">US1270971039</t>
  </si>
  <si>
    <t xml:space="preserve">BBG000C3GN47</t>
  </si>
  <si>
    <t xml:space="preserve">CTRA</t>
  </si>
  <si>
    <t xml:space="preserve">Coterra Energy</t>
  </si>
  <si>
    <t xml:space="preserve">754f6b85-9477-4ca9-839a-edd73fb77a29</t>
  </si>
  <si>
    <t xml:space="preserve">41f1c144-7fbe-4b67-b3d7-4395cbb3aa3e</t>
  </si>
  <si>
    <t xml:space="preserve">c6f3f292-6bfb-49b0-a2b0-2cd7c9260ea1</t>
  </si>
  <si>
    <t xml:space="preserve">{'logo_name': 'coterra.png', 'logo_base_color': '#000000', 'text_color': '#ffffff'}</t>
  </si>
  <si>
    <t xml:space="preserve">US18539C2044</t>
  </si>
  <si>
    <t xml:space="preserve">BBG008LJ4TF3</t>
  </si>
  <si>
    <t xml:space="preserve">CWEN</t>
  </si>
  <si>
    <t xml:space="preserve">Clearway Energy</t>
  </si>
  <si>
    <t xml:space="preserve">b1ed0a7e-04a1-428e-948d-e1b6cd1c51c2</t>
  </si>
  <si>
    <t xml:space="preserve">0a21a2e3-4346-46cc-891e-d58df538e5eb</t>
  </si>
  <si>
    <t xml:space="preserve">a602d14c-e3ab-4e00-8857-dcbd1fe0ac28</t>
  </si>
  <si>
    <t xml:space="preserve">{'logo_name': 'US18539C2044.png', 'logo_base_color': '#c1d4ed', 'text_color': '#000000'}</t>
  </si>
  <si>
    <t xml:space="preserve">US89055F1030</t>
  </si>
  <si>
    <t xml:space="preserve">BBG0077VS2C0</t>
  </si>
  <si>
    <t xml:space="preserve">BLD</t>
  </si>
  <si>
    <t xml:space="preserve">TopBuild Corp</t>
  </si>
  <si>
    <t xml:space="preserve">0f43be8a-46a5-43ba-a92e-f9de559827c0</t>
  </si>
  <si>
    <t xml:space="preserve">b80d082b-a10a-4e6d-a3c6-f089b3f0c7cb</t>
  </si>
  <si>
    <t xml:space="preserve">e8023981-df44-4121-9fb2-f1640045d74f</t>
  </si>
  <si>
    <t xml:space="preserve">{'logo_name': 'US89055F1030.png', 'logo_base_color': '#015A84', 'text_color': '#ffffff'}</t>
  </si>
  <si>
    <t xml:space="preserve">BBG000NLCCM3</t>
  </si>
  <si>
    <t xml:space="preserve">Россети Ленэнерго - акции привилегированные</t>
  </si>
  <si>
    <t xml:space="preserve">698d1493-f1f7-4eff-a4d1-2e509c77bfb8</t>
  </si>
  <si>
    <t xml:space="preserve">e23cf6d7-d009-416a-a4b4-f69f1321fecc</t>
  </si>
  <si>
    <t xml:space="preserve">3a227447-cc6e-4c08-8ca3-e4561ef0231c</t>
  </si>
  <si>
    <t xml:space="preserve">US63845R1077</t>
  </si>
  <si>
    <t xml:space="preserve">BBG00HVQF9K2</t>
  </si>
  <si>
    <t xml:space="preserve">EYE</t>
  </si>
  <si>
    <t xml:space="preserve">National Vision Holdings Inc</t>
  </si>
  <si>
    <t xml:space="preserve">18bc892e-e996-4c13-9931-a199ad786a82</t>
  </si>
  <si>
    <t xml:space="preserve">9ddb0634-efa8-4aba-837b-3bd5ca8a7dbd</t>
  </si>
  <si>
    <t xml:space="preserve">826f69c2-b19f-4ff6-957b-29671ba993fa</t>
  </si>
  <si>
    <t xml:space="preserve">{'logo_name': 'US63845R1077.png', 'logo_base_color': '#00529C', 'text_color': '#ffffff'}</t>
  </si>
  <si>
    <t xml:space="preserve">US74624M1027</t>
  </si>
  <si>
    <t xml:space="preserve">BBG00212PVZ5</t>
  </si>
  <si>
    <t xml:space="preserve">PSTG</t>
  </si>
  <si>
    <t xml:space="preserve">Pure Storage Inc</t>
  </si>
  <si>
    <t xml:space="preserve">d1ea080d-2cb1-42d2-9564-41eee4078088</t>
  </si>
  <si>
    <t xml:space="preserve">938085de-130c-4baf-9f8a-828ff30bf38a</t>
  </si>
  <si>
    <t xml:space="preserve">58efe484-cd5d-409e-9806-06dab7500d85</t>
  </si>
  <si>
    <t xml:space="preserve">{'logo_name': 'US74624M1027.png', 'logo_base_color': '#000000', 'text_color': '#ffffff'}</t>
  </si>
  <si>
    <t xml:space="preserve">US2910111044</t>
  </si>
  <si>
    <t xml:space="preserve">BBG000BHX7N2</t>
  </si>
  <si>
    <t xml:space="preserve">EMR</t>
  </si>
  <si>
    <t xml:space="preserve">Emerson Electric</t>
  </si>
  <si>
    <t xml:space="preserve">5b816873-521d-4eab-9c09-dbe7f8846a00</t>
  </si>
  <si>
    <t xml:space="preserve">b3035fff-a198-411e-9685-643288e78d26</t>
  </si>
  <si>
    <t xml:space="preserve">7af7fa5f-dcc4-4db4-9905-82676ade5bdf</t>
  </si>
  <si>
    <t xml:space="preserve">{'logo_name': 'US2910111044.png', 'logo_base_color': '#000000', 'text_color': '#ffffff'}</t>
  </si>
  <si>
    <t xml:space="preserve">US6102361010</t>
  </si>
  <si>
    <t xml:space="preserve">BBG000C0BZD1</t>
  </si>
  <si>
    <t xml:space="preserve">MNRO</t>
  </si>
  <si>
    <t xml:space="preserve">Monro</t>
  </si>
  <si>
    <t xml:space="preserve">1741257e-e0a0-466f-b830-9d06854698d1</t>
  </si>
  <si>
    <t xml:space="preserve">a56543c8-1ae7-4923-af06-30e69f7c36fd</t>
  </si>
  <si>
    <t xml:space="preserve">195026c4-07f6-4a22-9f8c-ccb8e9282178</t>
  </si>
  <si>
    <t xml:space="preserve">{'logo_name': 'US6102361010.png', 'logo_base_color': '#000000', 'text_color': '#ffffff'}</t>
  </si>
  <si>
    <t xml:space="preserve">US75901B1070</t>
  </si>
  <si>
    <t xml:space="preserve">BBG007Z9V591</t>
  </si>
  <si>
    <t xml:space="preserve">RGNX</t>
  </si>
  <si>
    <t xml:space="preserve">REGENXBIO Inc</t>
  </si>
  <si>
    <t xml:space="preserve">48c4559e-c711-48c1-8b75-709754edad7f</t>
  </si>
  <si>
    <t xml:space="preserve">a13cbeeb-2e0d-4e6a-acb8-820b8d1685ae</t>
  </si>
  <si>
    <t xml:space="preserve">e6afbb8f-3ac2-4d66-bb93-8ebfda64911e</t>
  </si>
  <si>
    <t xml:space="preserve">{'logo_name': 'US75901B1070.png', 'logo_base_color': '#000000', 'text_color': '#ffffff'}</t>
  </si>
  <si>
    <t xml:space="preserve">KYG211461085</t>
  </si>
  <si>
    <t xml:space="preserve">BBG00299NPM1</t>
  </si>
  <si>
    <t xml:space="preserve">1929</t>
  </si>
  <si>
    <t xml:space="preserve">Chow Tai Fook Jewellery</t>
  </si>
  <si>
    <t xml:space="preserve">9280e2d9-7353-4be2-be02-556055703e2d</t>
  </si>
  <si>
    <t xml:space="preserve">8d57d246-a1b3-4604-a80a-00986ed1b000</t>
  </si>
  <si>
    <t xml:space="preserve">9a9e8672-4f40-4c62-9b13-7302f2c44d96</t>
  </si>
  <si>
    <t xml:space="preserve">{'logo_name': 'KYG211461085.png', 'logo_base_color': '#000000', 'text_color': '#ffffff'}</t>
  </si>
  <si>
    <t xml:space="preserve">US68373J1043</t>
  </si>
  <si>
    <t xml:space="preserve">BBG00VDHLSQ6</t>
  </si>
  <si>
    <t xml:space="preserve">LPRO</t>
  </si>
  <si>
    <t xml:space="preserve">Open Lending Corp</t>
  </si>
  <si>
    <t xml:space="preserve">81e17baa-c3fa-41c7-8435-9b0bdeb27747</t>
  </si>
  <si>
    <t xml:space="preserve">ddb3931f-f6c9-4e1d-8374-f78fa1b08dd9</t>
  </si>
  <si>
    <t xml:space="preserve">72f20008-41c5-4c4c-868e-c26539a152f3</t>
  </si>
  <si>
    <t xml:space="preserve">{'logo_name': 'US68373J1043.png', 'logo_base_color': '#000000', 'text_color': '#ffffff'}</t>
  </si>
  <si>
    <t xml:space="preserve">US38268T1034</t>
  </si>
  <si>
    <t xml:space="preserve">BBG001LWHLJ8</t>
  </si>
  <si>
    <t xml:space="preserve">GPRO</t>
  </si>
  <si>
    <t xml:space="preserve">GoPro</t>
  </si>
  <si>
    <t xml:space="preserve">c65f1fe7-5813-4570-a4a4-294cb101809a</t>
  </si>
  <si>
    <t xml:space="preserve">1c0ea1a0-65a0-4593-acf8-dbb69a6c9fe4</t>
  </si>
  <si>
    <t xml:space="preserve">538f7727-a5b2-409e-845e-a8e2f6522dfa</t>
  </si>
  <si>
    <t xml:space="preserve">{'logo_name': 'US38268T1034.png', 'logo_base_color': '#3E007B', 'text_color': '#ffffff'}</t>
  </si>
  <si>
    <t xml:space="preserve">US86183P1021</t>
  </si>
  <si>
    <t xml:space="preserve">BBG000BB9Q78</t>
  </si>
  <si>
    <t xml:space="preserve">SRI</t>
  </si>
  <si>
    <t xml:space="preserve">Stoneridge Inc</t>
  </si>
  <si>
    <t xml:space="preserve">e9f164a5-888f-4bac-913b-dce7284b5d63</t>
  </si>
  <si>
    <t xml:space="preserve">d846fc00-c8e4-4289-81f8-ceff2e8690e4</t>
  </si>
  <si>
    <t xml:space="preserve">a89d9699-573a-49b5-91a5-a7ba64255b25</t>
  </si>
  <si>
    <t xml:space="preserve">{'logo_name': 'US86183P1021.png', 'logo_base_color': '#000000', 'text_color': '#ffffff'}</t>
  </si>
  <si>
    <t xml:space="preserve">US0021211018</t>
  </si>
  <si>
    <t xml:space="preserve">BBG0060K22C1</t>
  </si>
  <si>
    <t xml:space="preserve">ATEN</t>
  </si>
  <si>
    <t xml:space="preserve">A10 Networks Inc</t>
  </si>
  <si>
    <t xml:space="preserve">f90a9989-757b-4506-9e49-54bd1d1d82a4</t>
  </si>
  <si>
    <t xml:space="preserve">1025aec1-16f8-46b3-896b-ea81e82a94e7</t>
  </si>
  <si>
    <t xml:space="preserve">d28e5f86-ec6c-4824-9b83-d3ba7ac82a02</t>
  </si>
  <si>
    <t xml:space="preserve">{'logo_name': 'US0021211018.png', 'logo_base_color': '#004d90', 'text_color': '#ffffff'}</t>
  </si>
  <si>
    <t xml:space="preserve">US2786421030</t>
  </si>
  <si>
    <t xml:space="preserve">BBG000C43RR5</t>
  </si>
  <si>
    <t xml:space="preserve">EBAY</t>
  </si>
  <si>
    <t xml:space="preserve">eBay</t>
  </si>
  <si>
    <t xml:space="preserve">08a24404-a007-4a5f-b8bc-a947f4993a8f</t>
  </si>
  <si>
    <t xml:space="preserve">f9083350-b9e5-400f-879e-e44a6b439547</t>
  </si>
  <si>
    <t xml:space="preserve">65d9773e-389c-41ac-b8d7-fcea7d9312d5</t>
  </si>
  <si>
    <t xml:space="preserve">{'logo_name': 'US2786421030.png', 'logo_base_color': '#dde0e4', 'text_color': '#000000'}</t>
  </si>
  <si>
    <t xml:space="preserve">US2473617023</t>
  </si>
  <si>
    <t xml:space="preserve">BBG000R7Z112</t>
  </si>
  <si>
    <t xml:space="preserve">DAL</t>
  </si>
  <si>
    <t xml:space="preserve">Delta Air Lines</t>
  </si>
  <si>
    <t xml:space="preserve">3d7aa563-ea5a-43e4-9ebc-968701aad7ca</t>
  </si>
  <si>
    <t xml:space="preserve">2ce6103e-54b1-4178-a4ba-b36fdcf300cd</t>
  </si>
  <si>
    <t xml:space="preserve">80d07f93-7994-4ea9-abe3-e6e447728384</t>
  </si>
  <si>
    <t xml:space="preserve">{'logo_name': 'US2473617023.png', 'logo_base_color': '#003366', 'text_color': '#ffffff'}</t>
  </si>
  <si>
    <t xml:space="preserve">US69331C1080</t>
  </si>
  <si>
    <t xml:space="preserve">BBG000BQWPC5</t>
  </si>
  <si>
    <t xml:space="preserve">PCG</t>
  </si>
  <si>
    <t xml:space="preserve">PG&amp;E</t>
  </si>
  <si>
    <t xml:space="preserve">f9aa2523-40c8-4021-b39c-42b5c1380416</t>
  </si>
  <si>
    <t xml:space="preserve">a77bc642-c4b3-4b9f-be3d-80f6bcbe46a2</t>
  </si>
  <si>
    <t xml:space="preserve">25d10fcd-fdc8-404a-a75e-ee8845063795</t>
  </si>
  <si>
    <t xml:space="preserve">{'logo_name': 'US69331C1080.png', 'logo_base_color': '#44403F', 'text_color': '#ffffff'}</t>
  </si>
  <si>
    <t xml:space="preserve">JE00BJ1F3079</t>
  </si>
  <si>
    <t xml:space="preserve">BBG00LNJRQ09</t>
  </si>
  <si>
    <t xml:space="preserve">AMCR</t>
  </si>
  <si>
    <t xml:space="preserve">Amcor</t>
  </si>
  <si>
    <t xml:space="preserve">19dd8b08-7a30-4261-b5e7-e260fdc80cfb</t>
  </si>
  <si>
    <t xml:space="preserve">5447df08-e145-4e32-af7e-c4ffdeb4a100</t>
  </si>
  <si>
    <t xml:space="preserve">2102ae41-bd6c-45ed-b5a8-36bac99e9f44</t>
  </si>
  <si>
    <t xml:space="preserve">{'logo_name': 'JE00BJ1F307.png', 'logo_base_color': '#000000', 'text_color': '#ffffff'}</t>
  </si>
  <si>
    <t xml:space="preserve">CNE1000002M1</t>
  </si>
  <si>
    <t xml:space="preserve">BBG000DVPPK1</t>
  </si>
  <si>
    <t xml:space="preserve">3968</t>
  </si>
  <si>
    <t xml:space="preserve">China Merchants Bank</t>
  </si>
  <si>
    <t xml:space="preserve">01eef5dc-acec-49fc-862f-b1b5c0e52671</t>
  </si>
  <si>
    <t xml:space="preserve">88b1cc86-e858-4712-b3b9-67110f76fc4a</t>
  </si>
  <si>
    <t xml:space="preserve">3077c5dd-1b08-410b-a1bc-f4688d5712f7</t>
  </si>
  <si>
    <t xml:space="preserve">{'logo_name': 'CNE1000002M1.png', 'logo_base_color': '#000000', 'text_color': '#ffffff'}</t>
  </si>
  <si>
    <t xml:space="preserve">US3030751057</t>
  </si>
  <si>
    <t xml:space="preserve">BBG000BDJL83</t>
  </si>
  <si>
    <t xml:space="preserve">FDS</t>
  </si>
  <si>
    <t xml:space="preserve">FactSet Research Systems Inc</t>
  </si>
  <si>
    <t xml:space="preserve">abb04a22-b626-4a65-950b-9f14e21dd294</t>
  </si>
  <si>
    <t xml:space="preserve">5706b3f2-714a-4b1a-870d-5b15915884b5</t>
  </si>
  <si>
    <t xml:space="preserve">e1681568-3efe-491f-aaa5-1f7c42395c54</t>
  </si>
  <si>
    <t xml:space="preserve">{'logo_name': 'US3030751057.png', 'logo_base_color': '#009AFE', 'text_color': '#ffffff'}</t>
  </si>
  <si>
    <t xml:space="preserve">US63938C1080</t>
  </si>
  <si>
    <t xml:space="preserve">BBG004MN1R41</t>
  </si>
  <si>
    <t xml:space="preserve">NAVI</t>
  </si>
  <si>
    <t xml:space="preserve">Navient</t>
  </si>
  <si>
    <t xml:space="preserve">3dfe3e8b-da84-4cb4-825a-a80b7f3553e1</t>
  </si>
  <si>
    <t xml:space="preserve">49e3f857-1f60-45ce-ad8f-d405f4029476</t>
  </si>
  <si>
    <t xml:space="preserve">9c3b4105-78e5-4b5f-94be-63f33c279c07</t>
  </si>
  <si>
    <t xml:space="preserve">{'logo_name': 'US63938C1080.png', 'logo_base_color': '#4B2683', 'text_color': '#ffffff'}</t>
  </si>
  <si>
    <t xml:space="preserve">US8716071076</t>
  </si>
  <si>
    <t xml:space="preserve">BBG000BSFRF3</t>
  </si>
  <si>
    <t xml:space="preserve">SNPS</t>
  </si>
  <si>
    <t xml:space="preserve">Synopsys</t>
  </si>
  <si>
    <t xml:space="preserve">0555195b-d7f9-4b86-98db-fdeaa975dcef</t>
  </si>
  <si>
    <t xml:space="preserve">a67c4257-93ca-4c72-86d7-f83866a253a8</t>
  </si>
  <si>
    <t xml:space="preserve">a18f5b57-31f7-4cea-b1d4-e2ea39d1ca9d</t>
  </si>
  <si>
    <t xml:space="preserve">{'logo_name': 'US8716071076.png', 'logo_base_color': '#47237F', 'text_color': '#ffffff'}</t>
  </si>
  <si>
    <t xml:space="preserve">TCSA591M1099</t>
  </si>
  <si>
    <t xml:space="preserve">JOYY</t>
  </si>
  <si>
    <t xml:space="preserve">cfa01480-1d3a-4528-abe7-03e15761829d</t>
  </si>
  <si>
    <t xml:space="preserve">US30161Q1040</t>
  </si>
  <si>
    <t xml:space="preserve">BBG000BQ4WF8</t>
  </si>
  <si>
    <t xml:space="preserve">EXEL</t>
  </si>
  <si>
    <t xml:space="preserve">Exelixis Inc</t>
  </si>
  <si>
    <t xml:space="preserve">abbcba94-aec3-4947-a61d-9ca57d156540</t>
  </si>
  <si>
    <t xml:space="preserve">3d44ab6e-f595-478a-8d26-5cf6fe8290d0</t>
  </si>
  <si>
    <t xml:space="preserve">88bd6398-2e0f-465f-a470-4e1e7ae724e5</t>
  </si>
  <si>
    <t xml:space="preserve">{'logo_name': 'US30161Q1040.png', 'logo_base_color': '#000000', 'text_color': '#ffffff'}</t>
  </si>
  <si>
    <t xml:space="preserve">US2358511028</t>
  </si>
  <si>
    <t xml:space="preserve">BBG000BH3JF8</t>
  </si>
  <si>
    <t xml:space="preserve">DHR</t>
  </si>
  <si>
    <t xml:space="preserve">Danaher</t>
  </si>
  <si>
    <t xml:space="preserve">2afc381e-e668-4f02-acf7-11af9f4461d2</t>
  </si>
  <si>
    <t xml:space="preserve">13040282-15ff-4d5f-bb7e-63066da04e7d</t>
  </si>
  <si>
    <t xml:space="preserve">d492cda8-3590-4658-b886-814172ec9da1</t>
  </si>
  <si>
    <t xml:space="preserve">{'logo_name': 'US2358511028.png', 'logo_base_color': '#005699', 'text_color': '#ffffff'}</t>
  </si>
  <si>
    <t xml:space="preserve">CA3518581051</t>
  </si>
  <si>
    <t xml:space="preserve">BBG000RD3CL8</t>
  </si>
  <si>
    <t xml:space="preserve">FNV</t>
  </si>
  <si>
    <t xml:space="preserve">Franco Nevada Corporation</t>
  </si>
  <si>
    <t xml:space="preserve">178edba4-cb99-4ec6-9d7e-9b69dc17816b</t>
  </si>
  <si>
    <t xml:space="preserve">b0edd043-8392-4a0f-9a24-eab47ccf51a0</t>
  </si>
  <si>
    <t xml:space="preserve">52b63ef8-4c6d-4563-8038-6742fca3fcd6</t>
  </si>
  <si>
    <t xml:space="preserve">{'logo_name': 'CA3518581051.png', 'logo_base_color': '#000000', 'text_color': '#ffffff'}</t>
  </si>
  <si>
    <t xml:space="preserve">US7593516047</t>
  </si>
  <si>
    <t xml:space="preserve">BBG000BDLCQ0</t>
  </si>
  <si>
    <t xml:space="preserve">RGA</t>
  </si>
  <si>
    <t xml:space="preserve">Reinsurance Group of America I</t>
  </si>
  <si>
    <t xml:space="preserve">089b69c8-1da9-419e-8826-94e9cab5962b</t>
  </si>
  <si>
    <t xml:space="preserve">d1b61cb8-81e7-457e-bc94-248641da8fd1</t>
  </si>
  <si>
    <t xml:space="preserve">78cd72a9-71b9-4c06-92f1-7f9b32f616f3</t>
  </si>
  <si>
    <t xml:space="preserve">{'logo_name': 'US7593516047.png', 'logo_base_color': '#000000', 'text_color': '#ffffff'}</t>
  </si>
  <si>
    <t xml:space="preserve">US5341871094</t>
  </si>
  <si>
    <t xml:space="preserve">BBG000BNC3Y9</t>
  </si>
  <si>
    <t xml:space="preserve">LNC</t>
  </si>
  <si>
    <t xml:space="preserve">Lincoln National Corp</t>
  </si>
  <si>
    <t xml:space="preserve">60aeca3a-4065-4a40-87bc-d5fcf33d5758</t>
  </si>
  <si>
    <t xml:space="preserve">555638e6-637b-42ce-9ebe-ac6e159e0d17</t>
  </si>
  <si>
    <t xml:space="preserve">5956fb12-b793-4b49-a2ed-48a1bb8333d8</t>
  </si>
  <si>
    <t xml:space="preserve">{'logo_name': 'US5341871094.png', 'logo_base_color': '#960A2C', 'text_color': '#ffffff'}</t>
  </si>
  <si>
    <t xml:space="preserve">US1264021064</t>
  </si>
  <si>
    <t xml:space="preserve">TCS264021064</t>
  </si>
  <si>
    <t xml:space="preserve">CSW</t>
  </si>
  <si>
    <t xml:space="preserve">CSW Industrials Inc</t>
  </si>
  <si>
    <t xml:space="preserve">bf167457-c473-4e0f-8c84-157419e13924</t>
  </si>
  <si>
    <t xml:space="preserve">3b4c660b-ae1b-480c-a11e-702211ce16d6</t>
  </si>
  <si>
    <t xml:space="preserve">c754fad1-0adc-4655-b73c-0a1f3c2eb417</t>
  </si>
  <si>
    <t xml:space="preserve">{'logo_name': 'US1264021064.png', 'logo_base_color': '#CCCDCF', 'text_color': '#000000'}</t>
  </si>
  <si>
    <t xml:space="preserve">BBG000VJMH65</t>
  </si>
  <si>
    <t xml:space="preserve">Россети Сибирь</t>
  </si>
  <si>
    <t xml:space="preserve">b135075c-3a05-42cf-8f55-86674d63a49d</t>
  </si>
  <si>
    <t xml:space="preserve">15b49168-c8e6-4eae-92c9-b58ffbc3522e</t>
  </si>
  <si>
    <t xml:space="preserve">190c521c-6374-4e8b-93c6-eabf7aa7fa4c</t>
  </si>
  <si>
    <t xml:space="preserve">{'logo_name': 'RU000A0JPPF0.png', 'logo_base_color': '#0065A8', 'text_color': '#ffffff'}</t>
  </si>
  <si>
    <t xml:space="preserve">US81762P1021</t>
  </si>
  <si>
    <t xml:space="preserve">BBG000M1R011</t>
  </si>
  <si>
    <t xml:space="preserve">NOW</t>
  </si>
  <si>
    <t xml:space="preserve">ServiceNow Inc</t>
  </si>
  <si>
    <t xml:space="preserve">c307d695-f50b-41bd-8e93-33d034a0ccde</t>
  </si>
  <si>
    <t xml:space="preserve">8c5f1ee4-c16d-4bc6-9f91-33c4c16812f2</t>
  </si>
  <si>
    <t xml:space="preserve">556d1cfb-989f-429b-878d-5d8a3edee69c</t>
  </si>
  <si>
    <t xml:space="preserve">{'logo_name': 'US81762P1021.png', 'logo_base_color': '#D3232C', 'text_color': '#ffffff'}</t>
  </si>
  <si>
    <t xml:space="preserve">US28106W1036</t>
  </si>
  <si>
    <t xml:space="preserve">BBG005MX5GZ2</t>
  </si>
  <si>
    <t xml:space="preserve">EDIT</t>
  </si>
  <si>
    <t xml:space="preserve">Editas Medicine Inc</t>
  </si>
  <si>
    <t xml:space="preserve">e02bc070-0e1a-4c65-adf8-e198bec4ba44</t>
  </si>
  <si>
    <t xml:space="preserve">f786823e-7a23-42dc-8ce9-93be0fefe827</t>
  </si>
  <si>
    <t xml:space="preserve">e17cc86b-9847-4561-aeff-ec25c7eaa906</t>
  </si>
  <si>
    <t xml:space="preserve">{'logo_name': 'US28106W1036.png', 'logo_base_color': '#000000', 'text_color': '#ffffff'}</t>
  </si>
  <si>
    <t xml:space="preserve">US76118Y1047</t>
  </si>
  <si>
    <t xml:space="preserve">BBG00HY28K89</t>
  </si>
  <si>
    <t xml:space="preserve">REZI</t>
  </si>
  <si>
    <t xml:space="preserve">Resideo Technologies Inc</t>
  </si>
  <si>
    <t xml:space="preserve">e986d1c2-26bf-4034-8868-c380c2a287d5</t>
  </si>
  <si>
    <t xml:space="preserve">8fa25246-353e-4bcd-89a8-2fd70818a00c</t>
  </si>
  <si>
    <t xml:space="preserve">73c08b51-5e5b-4e14-8531-60e2d6754b74</t>
  </si>
  <si>
    <t xml:space="preserve">{'logo_name': 'US76118Y1047.png', 'logo_base_color': '#F0CBAB', 'text_color': '#000000'}</t>
  </si>
  <si>
    <t xml:space="preserve">US4878361082</t>
  </si>
  <si>
    <t xml:space="preserve">BBG000BMKDM3</t>
  </si>
  <si>
    <t xml:space="preserve">K</t>
  </si>
  <si>
    <t xml:space="preserve">Kellanova</t>
  </si>
  <si>
    <t xml:space="preserve">6f1103fb-a536-46dd-ba59-05e9331c2f5b</t>
  </si>
  <si>
    <t xml:space="preserve">9375eb44-eb9f-4e66-a53e-3921ce675c7d</t>
  </si>
  <si>
    <t xml:space="preserve">5606e816-438e-4f4e-9480-3971eb8dbaef</t>
  </si>
  <si>
    <t xml:space="preserve">{'logo_name': 'kellanova.png', 'logo_base_color': '#D31145', 'text_color': '#ffffff'}</t>
  </si>
  <si>
    <t xml:space="preserve">US87357P1003</t>
  </si>
  <si>
    <t xml:space="preserve">BBG001B12Z39</t>
  </si>
  <si>
    <t xml:space="preserve">TCMD</t>
  </si>
  <si>
    <t xml:space="preserve">Tactile Systems Technology Inc</t>
  </si>
  <si>
    <t xml:space="preserve">dc935c43-4e1e-4aa5-801b-dc2236f11401</t>
  </si>
  <si>
    <t xml:space="preserve">20ea8819-e3c0-4cfe-9108-56890c9a8dbf</t>
  </si>
  <si>
    <t xml:space="preserve">f0d4d462-e7f4-435a-8ec6-6b12415fc78d</t>
  </si>
  <si>
    <t xml:space="preserve">{'logo_name': 'US87357P1003.png', 'logo_base_color': '#000000', 'text_color': '#ffffff'}</t>
  </si>
  <si>
    <t xml:space="preserve">US35137L2043</t>
  </si>
  <si>
    <t xml:space="preserve">BBG00JHNKJY8</t>
  </si>
  <si>
    <t xml:space="preserve">FOX</t>
  </si>
  <si>
    <t xml:space="preserve">Twenty-First Century Fox</t>
  </si>
  <si>
    <t xml:space="preserve">a14a7091-c097-47e0-a92c-5f02dc053086</t>
  </si>
  <si>
    <t xml:space="preserve">966cfc3b-cbb1-4c03-96bb-361103289006</t>
  </si>
  <si>
    <t xml:space="preserve">829f0ac6-4c9b-40be-b4b2-57d492bb9ce5</t>
  </si>
  <si>
    <t xml:space="preserve">{'logo_name': 'US90130A2006.png', 'logo_base_color': '#000000', 'text_color': '#ffffff'}</t>
  </si>
  <si>
    <t xml:space="preserve">US8962881079</t>
  </si>
  <si>
    <t xml:space="preserve">BBG000BR2040</t>
  </si>
  <si>
    <t xml:space="preserve">TNET</t>
  </si>
  <si>
    <t xml:space="preserve">TriNet Group Inc</t>
  </si>
  <si>
    <t xml:space="preserve">8d91497c-7fee-4c13-9832-9e6321f21f01</t>
  </si>
  <si>
    <t xml:space="preserve">93c651d0-5f42-4bcf-bdfe-f380757eb4df</t>
  </si>
  <si>
    <t xml:space="preserve">f0dc9725-8415-42c1-a018-c45a5a6592dc</t>
  </si>
  <si>
    <t xml:space="preserve">{'logo_name': 'US8962881079.png', 'logo_base_color': '#0177BF', 'text_color': '#ffffff'}</t>
  </si>
  <si>
    <t xml:space="preserve">US8060371072</t>
  </si>
  <si>
    <t xml:space="preserve">BBG000BHTPZ4</t>
  </si>
  <si>
    <t xml:space="preserve">SCSC</t>
  </si>
  <si>
    <t xml:space="preserve">ScanSource Inc</t>
  </si>
  <si>
    <t xml:space="preserve">538ba928-5de6-4f55-a3da-84fbce8a79f6</t>
  </si>
  <si>
    <t xml:space="preserve">1b482be9-357a-40c3-b7a5-0ea0a1b2913d</t>
  </si>
  <si>
    <t xml:space="preserve">101c984d-156d-4719-99ec-c13e2b69b1be</t>
  </si>
  <si>
    <t xml:space="preserve">{'logo_name': 'US8060371072.png', 'logo_base_color': '#000000', 'text_color': '#ffffff'}</t>
  </si>
  <si>
    <t xml:space="preserve">US5339001068</t>
  </si>
  <si>
    <t xml:space="preserve">BBG000BB72K8</t>
  </si>
  <si>
    <t xml:space="preserve">LECO</t>
  </si>
  <si>
    <t xml:space="preserve">Lincoln Electric Holdings</t>
  </si>
  <si>
    <t xml:space="preserve">04aacaac-8780-4890-8164-7426f7dc659f</t>
  </si>
  <si>
    <t xml:space="preserve">df0f5188-9b1c-4af9-9d1d-82a979c4fa81</t>
  </si>
  <si>
    <t xml:space="preserve">1fb670ff-72b1-4bf5-abc9-0c71ed1a6613</t>
  </si>
  <si>
    <t xml:space="preserve">{'logo_name': 'US5339001068.png', 'logo_base_color': '#E51937', 'text_color': '#ffffff'}</t>
  </si>
  <si>
    <t xml:space="preserve">US23804L1035</t>
  </si>
  <si>
    <t xml:space="preserve">BBG003NJHZT9</t>
  </si>
  <si>
    <t xml:space="preserve">DDOG</t>
  </si>
  <si>
    <t xml:space="preserve">Datadog Inc</t>
  </si>
  <si>
    <t xml:space="preserve">787132b9-78da-4151-83e9-3dd650590e78</t>
  </si>
  <si>
    <t xml:space="preserve">8d0cf90b-bc78-4e25-8fc4-f9d704c76b46</t>
  </si>
  <si>
    <t xml:space="preserve">b01f357b-a54d-4e28-bb0a-461438b7fc3a</t>
  </si>
  <si>
    <t xml:space="preserve">{'logo_name': 'datadog.png', 'logo_base_color': '#5a3a8e', 'text_color': '#ffffff'}</t>
  </si>
  <si>
    <t xml:space="preserve">US84265V1052</t>
  </si>
  <si>
    <t xml:space="preserve">BBG000BSHH72</t>
  </si>
  <si>
    <t xml:space="preserve">SCCO</t>
  </si>
  <si>
    <t xml:space="preserve">Southern Copper Corp</t>
  </si>
  <si>
    <t xml:space="preserve">PE</t>
  </si>
  <si>
    <t xml:space="preserve">Республика Перу</t>
  </si>
  <si>
    <t xml:space="preserve">3c072a03-3924-45c4-9d6b-8c92a0f0a2d8</t>
  </si>
  <si>
    <t xml:space="preserve">11c702a5-4176-4d20-9594-a2f919599c38</t>
  </si>
  <si>
    <t xml:space="preserve">86531f2f-dd38-4fa1-a864-92d7f182b4bb</t>
  </si>
  <si>
    <t xml:space="preserve">{'logo_name': 'US84265V1052.png', 'logo_base_color': '#98012E', 'text_color': '#ffffff'}</t>
  </si>
  <si>
    <t xml:space="preserve">US19239V3024</t>
  </si>
  <si>
    <t xml:space="preserve">BBG000D0SMY8</t>
  </si>
  <si>
    <t xml:space="preserve">CCOI</t>
  </si>
  <si>
    <t xml:space="preserve">Cogent Communications</t>
  </si>
  <si>
    <t xml:space="preserve">aaaa9d15-33dd-4834-a610-2ae6b89379fc</t>
  </si>
  <si>
    <t xml:space="preserve">e0e05bae-2fd3-4030-aef0-6146181c9da9</t>
  </si>
  <si>
    <t xml:space="preserve">fcb6ebc2-9fa8-47b8-999f-9add3e564911</t>
  </si>
  <si>
    <t xml:space="preserve">{'logo_name': 'US19239V3024.png', 'logo_base_color': '#0072BC', 'text_color': '#ffffff'}</t>
  </si>
  <si>
    <t xml:space="preserve">US98401F1057</t>
  </si>
  <si>
    <t xml:space="preserve">BBG0026ZG4W0</t>
  </si>
  <si>
    <t xml:space="preserve">XNCR</t>
  </si>
  <si>
    <t xml:space="preserve">Xencor Inc</t>
  </si>
  <si>
    <t xml:space="preserve">ed1e3a46-3c9c-4840-9680-224f608cd541</t>
  </si>
  <si>
    <t xml:space="preserve">17515f54-400d-4b40-9a41-61c6e721221a</t>
  </si>
  <si>
    <t xml:space="preserve">241974d4-9863-41eb-8854-24e2015534c1</t>
  </si>
  <si>
    <t xml:space="preserve">{'logo_name': 'US98401F1057.png', 'logo_base_color': '#000000', 'text_color': '#ffffff'}</t>
  </si>
  <si>
    <t xml:space="preserve">US98980G1022</t>
  </si>
  <si>
    <t xml:space="preserve">BBG003338H34</t>
  </si>
  <si>
    <t xml:space="preserve">ZS</t>
  </si>
  <si>
    <t xml:space="preserve">Zscaler Inc</t>
  </si>
  <si>
    <t xml:space="preserve">fae69681-7ce2-4929-8724-4d2a6135e7ef</t>
  </si>
  <si>
    <t xml:space="preserve">83059d3c-18de-4659-a611-57217d1dc169</t>
  </si>
  <si>
    <t xml:space="preserve">5fdb622a-a4a4-4537-8690-b2ea5f9c04d9</t>
  </si>
  <si>
    <t xml:space="preserve">{'logo_name': 'US98980G1022.png', 'logo_base_color': '#009CDA', 'text_color': '#ffffff'}</t>
  </si>
  <si>
    <t xml:space="preserve">CNE100000Q43</t>
  </si>
  <si>
    <t xml:space="preserve">BBG000T9PJD5</t>
  </si>
  <si>
    <t xml:space="preserve">1288</t>
  </si>
  <si>
    <t xml:space="preserve">Agricultural Bank of China</t>
  </si>
  <si>
    <t xml:space="preserve">c83d72fc-5f7c-4dea-84a7-711c4ec93508</t>
  </si>
  <si>
    <t xml:space="preserve">050433de-e5ea-4239-9d54-5a21f46dc1d6</t>
  </si>
  <si>
    <t xml:space="preserve">d73b6367-5b83-4530-9b90-acae8021ef5e</t>
  </si>
  <si>
    <t xml:space="preserve">{'logo_name': 'CNE100000Q43.png', 'logo_base_color': '#000000', 'text_color': '#ffffff'}</t>
  </si>
  <si>
    <t xml:space="preserve">0.25000000 rub</t>
  </si>
  <si>
    <t xml:space="preserve">02cfdf61-6298-4c0f-a9ca-9cabc82afaf3</t>
  </si>
  <si>
    <t xml:space="preserve">3213e01a-7bce-4946-b01e-5b0aaa3fc9b4</t>
  </si>
  <si>
    <t xml:space="preserve">f898047a-dac8-4717-a40f-7f11211139ef</t>
  </si>
  <si>
    <t xml:space="preserve">{'logo_name': 'RU0009024277.png', 'logo_base_color': '#e31d24', 'text_color': '#ffffff'}</t>
  </si>
  <si>
    <t xml:space="preserve">US6936561009</t>
  </si>
  <si>
    <t xml:space="preserve">BBG000BRRG02</t>
  </si>
  <si>
    <t xml:space="preserve">PVH</t>
  </si>
  <si>
    <t xml:space="preserve">f5a621fa-937f-4f70-9f59-26770ea9c24f</t>
  </si>
  <si>
    <t xml:space="preserve">134a3396-c9c6-422c-8362-70b2302f3cda</t>
  </si>
  <si>
    <t xml:space="preserve">8ca5feae-5aa1-4841-a88a-37297ff8944c</t>
  </si>
  <si>
    <t xml:space="preserve">{'logo_name': 'US6936561009.png', 'logo_base_color': '#000000', 'text_color': '#ffffff'}</t>
  </si>
  <si>
    <t xml:space="preserve">US7841171033</t>
  </si>
  <si>
    <t xml:space="preserve">BBG000BSQLT9</t>
  </si>
  <si>
    <t xml:space="preserve">SEIC</t>
  </si>
  <si>
    <t xml:space="preserve">SEI Investments Company</t>
  </si>
  <si>
    <t xml:space="preserve">e899a00c-c122-499d-816b-17f3aa75fc93</t>
  </si>
  <si>
    <t xml:space="preserve">6f6c5c8d-9509-416a-b838-839ca20b0e46</t>
  </si>
  <si>
    <t xml:space="preserve">24321f6c-69b8-4e41-8e01-bd984302053d</t>
  </si>
  <si>
    <t xml:space="preserve">{'logo_name': 'US7841171033.png', 'logo_base_color': '#0063A7', 'text_color': '#ffffff'}</t>
  </si>
  <si>
    <t xml:space="preserve">US90353T1007</t>
  </si>
  <si>
    <t xml:space="preserve">BBG002B04MT8</t>
  </si>
  <si>
    <t xml:space="preserve">UBER</t>
  </si>
  <si>
    <t xml:space="preserve">Uber</t>
  </si>
  <si>
    <t xml:space="preserve">07dcfe5b-16a6-489e-930a-4a8ddb7b4d59</t>
  </si>
  <si>
    <t xml:space="preserve">08ce95fd-33b1-454d-9fbc-41c01ee8f600</t>
  </si>
  <si>
    <t xml:space="preserve">d41ec5d1-05e2-4705-a170-4ce7852c86ef</t>
  </si>
  <si>
    <t xml:space="preserve">{'logo_name': 'USU9029YAB66.png', 'logo_base_color': '#000000', 'text_color': '#ffffff'}</t>
  </si>
  <si>
    <t xml:space="preserve">US16679L1098</t>
  </si>
  <si>
    <t xml:space="preserve">BBG00P19DKZ6</t>
  </si>
  <si>
    <t xml:space="preserve">CHWY</t>
  </si>
  <si>
    <t xml:space="preserve">Chewy Inc</t>
  </si>
  <si>
    <t xml:space="preserve">bfc61e4b-9324-427b-b6c7-8fa7686d9a2a</t>
  </si>
  <si>
    <t xml:space="preserve">c4a8bcb4-6dc2-402c-a9ff-609c3726d7dc</t>
  </si>
  <si>
    <t xml:space="preserve">c7a22c26-4967-4c9b-9d86-825a1657bc69</t>
  </si>
  <si>
    <t xml:space="preserve">{'logo_name': 'US16679L1098.png', 'logo_base_color': '#3b85c6', 'text_color': '#ffffff'}</t>
  </si>
  <si>
    <t xml:space="preserve">US6512291062</t>
  </si>
  <si>
    <t xml:space="preserve">BBG000BQC9V2</t>
  </si>
  <si>
    <t xml:space="preserve">NWL</t>
  </si>
  <si>
    <t xml:space="preserve">Newell Brands</t>
  </si>
  <si>
    <t xml:space="preserve">d0a557cc-0636-4a6b-9c2e-69244ca2e304</t>
  </si>
  <si>
    <t xml:space="preserve">5ca04361-ee20-4f5b-9566-c889bc10cf46</t>
  </si>
  <si>
    <t xml:space="preserve">f5639880-9e91-4895-9bcc-fec58c4659d4</t>
  </si>
  <si>
    <t xml:space="preserve">{'logo_name': 'US6512291062.png', 'logo_base_color': '#298DC1', 'text_color': '#ffffff'}</t>
  </si>
  <si>
    <t xml:space="preserve">TCS00A107J11</t>
  </si>
  <si>
    <t xml:space="preserve">Делимобиль</t>
  </si>
  <si>
    <t xml:space="preserve">0.625000 rub</t>
  </si>
  <si>
    <t xml:space="preserve">df58ca03-aed0-4e1c-97fb-54a01dfb539e</t>
  </si>
  <si>
    <t xml:space="preserve">688af0b1-b0a2-4a5f-b333-ead0f4b38704</t>
  </si>
  <si>
    <t xml:space="preserve">8f07f088-1126-4f9b-bb3b-97deddab9391</t>
  </si>
  <si>
    <t xml:space="preserve">{'logo_name': 'delimobil.png', 'logo_base_color': '#00E2B8', 'text_color': '#ffffff'}</t>
  </si>
  <si>
    <t xml:space="preserve">US34959J1088</t>
  </si>
  <si>
    <t xml:space="preserve">BBG00BLVZ228</t>
  </si>
  <si>
    <t xml:space="preserve">FTV</t>
  </si>
  <si>
    <t xml:space="preserve">Fortive</t>
  </si>
  <si>
    <t xml:space="preserve">2e96b4a8-e6e9-418b-9da2-31ce11715294</t>
  </si>
  <si>
    <t xml:space="preserve">0365e1ac-2a15-481f-9b62-6aa12fee9db1</t>
  </si>
  <si>
    <t xml:space="preserve">b8187fa3-419e-4930-9aa9-cbd453b9b365</t>
  </si>
  <si>
    <t xml:space="preserve">{'logo_name': 'US34959J1088.png', 'logo_base_color': '#65BE49', 'text_color': '#ffffff'}</t>
  </si>
  <si>
    <t xml:space="preserve">US01973R1014</t>
  </si>
  <si>
    <t xml:space="preserve">BBG001KY3845</t>
  </si>
  <si>
    <t xml:space="preserve">ALSN</t>
  </si>
  <si>
    <t xml:space="preserve">Allison Transmission Holdings</t>
  </si>
  <si>
    <t xml:space="preserve">7c9da60c-fb60-40aa-89b0-d4646e94bb7e</t>
  </si>
  <si>
    <t xml:space="preserve">4da83f2d-ec91-4d3a-a9a3-b74dd90bdc3a</t>
  </si>
  <si>
    <t xml:space="preserve">daf5a659-86fe-4d4f-93eb-79815111ba72</t>
  </si>
  <si>
    <t xml:space="preserve">{'logo_name': 'US01973R1014.png', 'logo_base_color': '#195EAC', 'text_color': '#ffffff'}</t>
  </si>
  <si>
    <t xml:space="preserve">US1925761066</t>
  </si>
  <si>
    <t xml:space="preserve">BBG000DKMJ86</t>
  </si>
  <si>
    <t xml:space="preserve">COHU</t>
  </si>
  <si>
    <t xml:space="preserve">Cohu Inc.</t>
  </si>
  <si>
    <t xml:space="preserve">330d2fbc-2efd-4073-a797-02886e44e96c</t>
  </si>
  <si>
    <t xml:space="preserve">837aea0c-c740-493a-9135-bc6397a1776e</t>
  </si>
  <si>
    <t xml:space="preserve">95e80a67-4ddc-4742-a1ce-84c64578c992</t>
  </si>
  <si>
    <t xml:space="preserve">{'logo_name': 'US1925761066.png', 'logo_base_color': '#000000', 'text_color': '#ffffff'}</t>
  </si>
  <si>
    <t xml:space="preserve">TCS00A0JVJQ8</t>
  </si>
  <si>
    <t xml:space="preserve">4dc99cf8-cb71-4dca-a74d-f70483f4d7a7</t>
  </si>
  <si>
    <t xml:space="preserve">56a6c7a9-4d9c-4ea5-b772-df1fdb241c6e</t>
  </si>
  <si>
    <t xml:space="preserve">b27da9b1-d51c-4ae2-91bb-a2873992a46c</t>
  </si>
  <si>
    <t xml:space="preserve">{'logo_name': 'RU000A0JVJQ8.png', 'logo_base_color': '#FC171A', 'text_color': '#ffffff'}</t>
  </si>
  <si>
    <t xml:space="preserve">US36251C1036</t>
  </si>
  <si>
    <t xml:space="preserve">BBG009Q036D0</t>
  </si>
  <si>
    <t xml:space="preserve">GMS</t>
  </si>
  <si>
    <t xml:space="preserve">GMS Inc</t>
  </si>
  <si>
    <t xml:space="preserve">f259ef97-eedd-4b27-8a14-6c0b14d7ff2a</t>
  </si>
  <si>
    <t xml:space="preserve">98ed1de2-eb68-4d73-8a67-c6b21bed98a2</t>
  </si>
  <si>
    <t xml:space="preserve">987c9974-e9e2-468c-ae00-19630d08514e</t>
  </si>
  <si>
    <t xml:space="preserve">{'logo_name': 'US36251C1036.png', 'logo_base_color': '#000000', 'text_color': '#ffffff'}</t>
  </si>
  <si>
    <t xml:space="preserve">US5500211090</t>
  </si>
  <si>
    <t xml:space="preserve">BBG000R8ZVD1</t>
  </si>
  <si>
    <t xml:space="preserve">LULU</t>
  </si>
  <si>
    <t xml:space="preserve">Lululemon Athletica Inc</t>
  </si>
  <si>
    <t xml:space="preserve">b326f566-dfde-4892-ae42-60b91b80c5e0</t>
  </si>
  <si>
    <t xml:space="preserve">70fb1387-66bc-4551-b6f1-d82fc7736610</t>
  </si>
  <si>
    <t xml:space="preserve">05771d4d-4d77-4d77-8bf5-87c1cd029393</t>
  </si>
  <si>
    <t xml:space="preserve">{'logo_name': 'US5500211090.png', 'logo_base_color': '#CF0011', 'text_color': '#ffffff'}</t>
  </si>
  <si>
    <t xml:space="preserve">US4532041096</t>
  </si>
  <si>
    <t xml:space="preserve">BBG000GRK2Z7</t>
  </si>
  <si>
    <t xml:space="preserve">PI</t>
  </si>
  <si>
    <t xml:space="preserve">Impinj Inc</t>
  </si>
  <si>
    <t xml:space="preserve">9ce3e7e7-55e8-4abd-9cc7-12f1a4041403</t>
  </si>
  <si>
    <t xml:space="preserve">b17a9022-d54e-482a-b8c6-f388cf51f267</t>
  </si>
  <si>
    <t xml:space="preserve">dacd2414-9bc7-4c1c-9e9a-4f7a3994a249</t>
  </si>
  <si>
    <t xml:space="preserve">{'logo_name': 'US4532041096.png', 'logo_base_color': '#EF3742', 'text_color': '#ffffff'}</t>
  </si>
  <si>
    <t xml:space="preserve">US70451X1046</t>
  </si>
  <si>
    <t xml:space="preserve">BBG00Z5JLLB3</t>
  </si>
  <si>
    <t xml:space="preserve">PAYO</t>
  </si>
  <si>
    <t xml:space="preserve">Payoneer Global</t>
  </si>
  <si>
    <t xml:space="preserve">2d395a17-5ac5-41b8-b4ce-62a874a47501</t>
  </si>
  <si>
    <t xml:space="preserve">fe4f7305-2b8e-4843-808a-d8d300071d4e</t>
  </si>
  <si>
    <t xml:space="preserve">88b99ea9-0df5-4d22-8197-87446a3a1741</t>
  </si>
  <si>
    <t xml:space="preserve">{'logo_name': 'US70451X1046.png', 'logo_base_color': '#000000', 'text_color': '#ffffff'}</t>
  </si>
  <si>
    <t xml:space="preserve">US68213N1090</t>
  </si>
  <si>
    <t xml:space="preserve">BBG000BTNGZ4</t>
  </si>
  <si>
    <t xml:space="preserve">OMCL</t>
  </si>
  <si>
    <t xml:space="preserve">Omnicell Inc</t>
  </si>
  <si>
    <t xml:space="preserve">432e3438-bf31-4645-ad9f-32054086a1ae</t>
  </si>
  <si>
    <t xml:space="preserve">9f723168-f84a-4a61-84dd-78e5209476d5</t>
  </si>
  <si>
    <t xml:space="preserve">a9eb0082-7e13-45ec-ad29-d3e83f4babae</t>
  </si>
  <si>
    <t xml:space="preserve">{'logo_name': 'US68213N1090.png', 'logo_base_color': '#53534B', 'text_color': '#ffffff'}</t>
  </si>
  <si>
    <t xml:space="preserve">BMG0171K1018</t>
  </si>
  <si>
    <t xml:space="preserve">BBG000BDZJK6</t>
  </si>
  <si>
    <t xml:space="preserve">241</t>
  </si>
  <si>
    <t xml:space="preserve">Alibaba Health Information Technology</t>
  </si>
  <si>
    <t xml:space="preserve">0.10000000 hkd</t>
  </si>
  <si>
    <t xml:space="preserve">2230a4b5-d805-401c-8b53-7d649ede73ed</t>
  </si>
  <si>
    <t xml:space="preserve">fa8a510f-bf83-4e2b-8f75-146dbecd2012</t>
  </si>
  <si>
    <t xml:space="preserve">afcf5a1d-6d79-4235-8c84-55daf96c720b</t>
  </si>
  <si>
    <t xml:space="preserve">{'logo_name': 'BMG0171K1018.png', 'logo_base_color': '#000000', 'text_color': '#ffffff'}</t>
  </si>
  <si>
    <t xml:space="preserve">US1985161066</t>
  </si>
  <si>
    <t xml:space="preserve">BBG000BKKQ84</t>
  </si>
  <si>
    <t xml:space="preserve">COLM</t>
  </si>
  <si>
    <t xml:space="preserve">Columbia Sportswear Company</t>
  </si>
  <si>
    <t xml:space="preserve">ae975751-df99-4918-bffd-65f4104ad87a</t>
  </si>
  <si>
    <t xml:space="preserve">017a5a34-e3a1-45f2-bb23-a1c6694687b5</t>
  </si>
  <si>
    <t xml:space="preserve">feb89295-275d-4959-9a48-d7373bc0f79a</t>
  </si>
  <si>
    <t xml:space="preserve">{'logo_name': 'US1985161066.png', 'logo_base_color': '#0098D8', 'text_color': '#ffffff'}</t>
  </si>
  <si>
    <t xml:space="preserve">US9576381092</t>
  </si>
  <si>
    <t xml:space="preserve">BBG000Q1KFH4</t>
  </si>
  <si>
    <t xml:space="preserve">WAL</t>
  </si>
  <si>
    <t xml:space="preserve">Western Alliance Bancorp</t>
  </si>
  <si>
    <t xml:space="preserve">629e03d2-24db-4de1-b6ad-63bcea6ad04b</t>
  </si>
  <si>
    <t xml:space="preserve">bd640fde-f44d-4f68-a084-939916136b01</t>
  </si>
  <si>
    <t xml:space="preserve">ff0e56d5-dd86-486a-9a7b-afc84450fba0</t>
  </si>
  <si>
    <t xml:space="preserve">{'logo_name': 'US9576381092.png', 'logo_base_color': '#000000', 'text_color': '#ffffff'}</t>
  </si>
  <si>
    <t xml:space="preserve">US0255371017</t>
  </si>
  <si>
    <t xml:space="preserve">BBG000BB9KF2</t>
  </si>
  <si>
    <t xml:space="preserve">AEP</t>
  </si>
  <si>
    <t xml:space="preserve">American Electric Power</t>
  </si>
  <si>
    <t xml:space="preserve">6.500000000 usd</t>
  </si>
  <si>
    <t xml:space="preserve">f70c6dbf-45ba-4c40-a9fb-8731e1cc5f0b</t>
  </si>
  <si>
    <t xml:space="preserve">62dde584-1e74-4136-8656-a86a21691c3b</t>
  </si>
  <si>
    <t xml:space="preserve">039de754-a2c2-4708-b72d-0b82b53d1b42</t>
  </si>
  <si>
    <t xml:space="preserve">{'logo_name': 'US0255371017.png', 'logo_base_color': '#C21229', 'text_color': '#ffffff'}</t>
  </si>
  <si>
    <t xml:space="preserve">US4435731009</t>
  </si>
  <si>
    <t xml:space="preserve">BBG000N7MZ06</t>
  </si>
  <si>
    <t xml:space="preserve">HUBS</t>
  </si>
  <si>
    <t xml:space="preserve">HubSpot Inc</t>
  </si>
  <si>
    <t xml:space="preserve">3a331122-f684-418c-9fba-aa8e4d8d0ee6</t>
  </si>
  <si>
    <t xml:space="preserve">87860b9b-bc8b-44be-b9d9-774a8416d8ca</t>
  </si>
  <si>
    <t xml:space="preserve">3fdf021c-bdbb-4183-b964-d8e83f6e1d94</t>
  </si>
  <si>
    <t xml:space="preserve">{'logo_name': 'US4435731009.png', 'logo_base_color': '#000000', 'text_color': '#ffffff'}</t>
  </si>
  <si>
    <t xml:space="preserve">KYG982771092</t>
  </si>
  <si>
    <t xml:space="preserve">BBG000PJKKM9</t>
  </si>
  <si>
    <t xml:space="preserve">1368</t>
  </si>
  <si>
    <t xml:space="preserve">Xtep</t>
  </si>
  <si>
    <t xml:space="preserve">c11c7943-81e2-45b2-a157-504a5ccbdd5a</t>
  </si>
  <si>
    <t xml:space="preserve">bc0f85bf-7baf-4264-bcb5-dedb7a4212da</t>
  </si>
  <si>
    <t xml:space="preserve">3a3df4e5-09cf-48cd-9849-53dfd80da9d9</t>
  </si>
  <si>
    <t xml:space="preserve">{'logo_name': 'KYG982771092.png', 'logo_base_color': '#000000', 'text_color': '#ffffff'}</t>
  </si>
  <si>
    <t xml:space="preserve">US9099071071</t>
  </si>
  <si>
    <t xml:space="preserve">BBG000BVXC87</t>
  </si>
  <si>
    <t xml:space="preserve">UBSI</t>
  </si>
  <si>
    <t xml:space="preserve">United Bankshares, Inc.</t>
  </si>
  <si>
    <t xml:space="preserve">a3d08ae4-4ae3-4d93-b79f-09d3e0686659</t>
  </si>
  <si>
    <t xml:space="preserve">d977355c-8180-430b-8d98-eaa7df890d54</t>
  </si>
  <si>
    <t xml:space="preserve">286d5305-8270-4e67-a581-e9c9ee966d5a</t>
  </si>
  <si>
    <t xml:space="preserve">{'logo_name': 'US9099071071.png', 'logo_base_color': '#01A55E', 'text_color': '#ffffff'}</t>
  </si>
  <si>
    <t xml:space="preserve">RU0009046502</t>
  </si>
  <si>
    <t xml:space="preserve">TCS009046502</t>
  </si>
  <si>
    <t xml:space="preserve">UDMN</t>
  </si>
  <si>
    <t xml:space="preserve">Удмуртнефть</t>
  </si>
  <si>
    <t xml:space="preserve">42f11771-17c4-45d2-8fc5-153585b5c187</t>
  </si>
  <si>
    <t xml:space="preserve">e588d1d0-53b8-426d-88ca-ea7acf6b39f0</t>
  </si>
  <si>
    <t xml:space="preserve">6493c12b-0671-4fe2-9d5e-fc0b1663aa92</t>
  </si>
  <si>
    <t xml:space="preserve">{'logo_name': 'RU0009046502.png', 'logo_base_color': '#FFD204', 'text_color': '#000000'}</t>
  </si>
  <si>
    <t xml:space="preserve">US5367971034</t>
  </si>
  <si>
    <t xml:space="preserve">BBG000K3BC83</t>
  </si>
  <si>
    <t xml:space="preserve">LAD</t>
  </si>
  <si>
    <t xml:space="preserve">LIthia Motors Inc</t>
  </si>
  <si>
    <t xml:space="preserve">4811f745-3279-449d-9629-bf22307f6ac8</t>
  </si>
  <si>
    <t xml:space="preserve">3e5ce2c5-144c-421e-b4f4-65e290871aff</t>
  </si>
  <si>
    <t xml:space="preserve">b90fd5fa-e5a9-4980-8f57-48e1f7527924</t>
  </si>
  <si>
    <t xml:space="preserve">{'logo_name': 'US5367971034.png', 'logo_base_color': '#0093D0', 'text_color': '#ffffff'}</t>
  </si>
  <si>
    <t xml:space="preserve">US0357108390</t>
  </si>
  <si>
    <t xml:space="preserve">BBG000BJFJ98</t>
  </si>
  <si>
    <t xml:space="preserve">NLY</t>
  </si>
  <si>
    <t xml:space="preserve">Annaly Capital Management REIT</t>
  </si>
  <si>
    <t xml:space="preserve">867d397e-3897-497a-af89-d1f732c71084</t>
  </si>
  <si>
    <t xml:space="preserve">fe6efe5b-d637-4565-b0e8-aa627fff0a99</t>
  </si>
  <si>
    <t xml:space="preserve">6c8b0ec3-ecc5-4838-b858-b1efdc80a7d7</t>
  </si>
  <si>
    <t xml:space="preserve">{'logo_name': 'US0357104092.png', 'logo_base_color': '#1E366A', 'text_color': '#ffffff'}</t>
  </si>
  <si>
    <t xml:space="preserve">US0576652004</t>
  </si>
  <si>
    <t xml:space="preserve">BBG000BCY878</t>
  </si>
  <si>
    <t xml:space="preserve">BCPC</t>
  </si>
  <si>
    <t xml:space="preserve">Balchem Corp</t>
  </si>
  <si>
    <t xml:space="preserve">0.66700000 usd</t>
  </si>
  <si>
    <t xml:space="preserve">31d9adb8-acae-4586-b97d-9eabe23cf360</t>
  </si>
  <si>
    <t xml:space="preserve">34eed4d8-fbde-4034-bc48-93be0d34a301</t>
  </si>
  <si>
    <t xml:space="preserve">df0bfd20-7959-45e0-820e-63be5092b10c</t>
  </si>
  <si>
    <t xml:space="preserve">{'logo_name': 'US0576652004.png', 'logo_base_color': '#000000', 'text_color': '#ffffff'}</t>
  </si>
  <si>
    <t xml:space="preserve">US7365088472</t>
  </si>
  <si>
    <t xml:space="preserve">BBG000BCRMW7</t>
  </si>
  <si>
    <t xml:space="preserve">POR</t>
  </si>
  <si>
    <t xml:space="preserve">Portland General Electric</t>
  </si>
  <si>
    <t xml:space="preserve">70020383-82d8-4dce-b275-aa82a47b4827</t>
  </si>
  <si>
    <t xml:space="preserve">b23f7a9b-4729-4600-801c-fb3cd8fdedd7</t>
  </si>
  <si>
    <t xml:space="preserve">cced90bb-aa53-49ab-a99a-ee2965911f5f</t>
  </si>
  <si>
    <t xml:space="preserve">{'logo_name': 'US7365088472.png', 'logo_base_color': '#016DB5', 'text_color': '#ffffff'}</t>
  </si>
  <si>
    <t xml:space="preserve">US4824801009</t>
  </si>
  <si>
    <t xml:space="preserve">BBG000BMTFR4</t>
  </si>
  <si>
    <t xml:space="preserve">KLAC</t>
  </si>
  <si>
    <t xml:space="preserve">KLA-Tencor</t>
  </si>
  <si>
    <t xml:space="preserve">d7dc806d-4f35-4ee4-ac6d-86d22f018e9c</t>
  </si>
  <si>
    <t xml:space="preserve">c1e6f73a-0e6c-459c-bfd7-325b48d075d3</t>
  </si>
  <si>
    <t xml:space="preserve">afbd3b1f-8018-4aac-b5b5-ae6f707e9dd5</t>
  </si>
  <si>
    <t xml:space="preserve">{'logo_name': 'US4824801009.png', 'logo_base_color': '#222376', 'text_color': '#ffffff'}</t>
  </si>
  <si>
    <t xml:space="preserve">US74051N1028</t>
  </si>
  <si>
    <t xml:space="preserve">BBG000G7QX50</t>
  </si>
  <si>
    <t xml:space="preserve">PINC</t>
  </si>
  <si>
    <t xml:space="preserve">Premier Inc</t>
  </si>
  <si>
    <t xml:space="preserve">a182d807-63fb-44e8-b68c-a3e9b853439a</t>
  </si>
  <si>
    <t xml:space="preserve">e034a7cf-ea8e-4134-8c39-e8bc997a3156</t>
  </si>
  <si>
    <t xml:space="preserve">3ac534ce-987b-4e26-ae1f-b81b70373a56</t>
  </si>
  <si>
    <t xml:space="preserve">{'logo_name': 'US74051N1028.png', 'logo_base_color': '#BCD4EE', 'text_color': '#000000'}</t>
  </si>
  <si>
    <t xml:space="preserve">BMG6331P1041</t>
  </si>
  <si>
    <t xml:space="preserve">BBG000QLW222</t>
  </si>
  <si>
    <t xml:space="preserve">AOSL</t>
  </si>
  <si>
    <t xml:space="preserve">Alpha and Omega Semiconductor</t>
  </si>
  <si>
    <t xml:space="preserve">0c89561d-3cbd-4f2c-a0dc-785c112ef64e</t>
  </si>
  <si>
    <t xml:space="preserve">029bb029-88fb-434a-861a-ce230089e8db</t>
  </si>
  <si>
    <t xml:space="preserve">1a0a00a8-4f3e-4237-81c6-7be9132c2daf</t>
  </si>
  <si>
    <t xml:space="preserve">{'logo_name': 'BMG6331P1041.png', 'logo_base_color': '#f5f5f5', 'text_color': '#000000'}</t>
  </si>
  <si>
    <t xml:space="preserve">US2315611010</t>
  </si>
  <si>
    <t xml:space="preserve">BBG000BGSPS5</t>
  </si>
  <si>
    <t xml:space="preserve">CW</t>
  </si>
  <si>
    <t xml:space="preserve">Curtiss-Wright</t>
  </si>
  <si>
    <t xml:space="preserve">b93dfd31-387c-4be4-acc2-df2bfcaad2a5</t>
  </si>
  <si>
    <t xml:space="preserve">5bedcbf8-d329-459e-a673-9e9697bdcd83</t>
  </si>
  <si>
    <t xml:space="preserve">272fbf59-bab0-4b38-9cab-39839c6e0c0a</t>
  </si>
  <si>
    <t xml:space="preserve">{'logo_name': 'US2315611010.png', 'logo_base_color': '#000000', 'text_color': '#ffffff'}</t>
  </si>
  <si>
    <t xml:space="preserve">KYG651631007</t>
  </si>
  <si>
    <t xml:space="preserve">BBG00X2MYTC2</t>
  </si>
  <si>
    <t xml:space="preserve">JOBY</t>
  </si>
  <si>
    <t xml:space="preserve">Joby Aviation</t>
  </si>
  <si>
    <t xml:space="preserve">57adba58-a28e-4e6c-b3de-051d036e9a54</t>
  </si>
  <si>
    <t xml:space="preserve">b2ed7029-f985-4b8b-af01-9b1115c01cf0</t>
  </si>
  <si>
    <t xml:space="preserve">c928f34a-a8aa-4800-98eb-410e9c4ecf0c</t>
  </si>
  <si>
    <t xml:space="preserve">{'logo_name': 'joby.png', 'logo_base_color': '#000000', 'text_color': '#ffffff'}</t>
  </si>
  <si>
    <t xml:space="preserve">US8835561023</t>
  </si>
  <si>
    <t xml:space="preserve">BBG000BVDLH9</t>
  </si>
  <si>
    <t xml:space="preserve">TMO</t>
  </si>
  <si>
    <t xml:space="preserve">Thermo Fisher Scientific</t>
  </si>
  <si>
    <t xml:space="preserve">ab130a3e-59ca-4871-8b1e-39ac24908d1a</t>
  </si>
  <si>
    <t xml:space="preserve">05a79449-54a0-4560-937a-63217d53b16d</t>
  </si>
  <si>
    <t xml:space="preserve">bbc88199-0a76-4d9e-8fe3-2db917acfd42</t>
  </si>
  <si>
    <t xml:space="preserve">{'logo_name': 'US8835561023.png', 'logo_base_color': '#E63B34', 'text_color': '#ffffff'}</t>
  </si>
  <si>
    <t xml:space="preserve">US0231351067</t>
  </si>
  <si>
    <t xml:space="preserve">BBG000BVPV84</t>
  </si>
  <si>
    <t xml:space="preserve">Amazon.com</t>
  </si>
  <si>
    <t xml:space="preserve">6de4b6e2-dda9-4c49-9ba8-aa96dc15d33f</t>
  </si>
  <si>
    <t xml:space="preserve">c8b5a4af-9ef3-4208-a0e5-e99229f0ef45</t>
  </si>
  <si>
    <t xml:space="preserve">13a1a1a8-d737-47e7-a40b-903f10ce3dc5</t>
  </si>
  <si>
    <t xml:space="preserve">{'logo_name': 'US0231351067.png', 'logo_base_color': '#000000', 'text_color': '#ffffff'}</t>
  </si>
  <si>
    <t xml:space="preserve">US35671D8570</t>
  </si>
  <si>
    <t xml:space="preserve">BBG000BJDB15</t>
  </si>
  <si>
    <t xml:space="preserve">FCX</t>
  </si>
  <si>
    <t xml:space="preserve">Freeport-McMoRan</t>
  </si>
  <si>
    <t xml:space="preserve">c35897e7-df88-49ec-b35a-a72b22db524b</t>
  </si>
  <si>
    <t xml:space="preserve">96bbec42-6234-4b35-b88a-b429e573f59f</t>
  </si>
  <si>
    <t xml:space="preserve">a6a2793f-6692-4e7f-97a5-c24b50733423</t>
  </si>
  <si>
    <t xml:space="preserve">{'logo_name': 'US35671D8570.png', 'logo_base_color': '#373736', 'text_color': '#ffffff'}</t>
  </si>
  <si>
    <t xml:space="preserve">US02043Q1076</t>
  </si>
  <si>
    <t xml:space="preserve">BBG000BFGNJ5</t>
  </si>
  <si>
    <t xml:space="preserve">ALNY</t>
  </si>
  <si>
    <t xml:space="preserve">Alnylam Pharmaceuticals Inc</t>
  </si>
  <si>
    <t xml:space="preserve">830cf724-8272-4d73-baf4-690dd646a797</t>
  </si>
  <si>
    <t xml:space="preserve">42168625-a7c2-482e-a8b7-05304ef3c6bf</t>
  </si>
  <si>
    <t xml:space="preserve">f1d81ab7-c28e-4cf0-8098-0819b998f2dc</t>
  </si>
  <si>
    <t xml:space="preserve">{'logo_name': 'US02043Q1076.png', 'logo_base_color': '#000000', 'text_color': '#ffffff'}</t>
  </si>
  <si>
    <t xml:space="preserve">US40131M1099</t>
  </si>
  <si>
    <t xml:space="preserve">BBG006D97VY9</t>
  </si>
  <si>
    <t xml:space="preserve">GH</t>
  </si>
  <si>
    <t xml:space="preserve">Guardant Health Inc</t>
  </si>
  <si>
    <t xml:space="preserve">b8fa905b-b64c-4727-922e-733b10f80fdd</t>
  </si>
  <si>
    <t xml:space="preserve">29728a4e-ebce-4c86-bc3c-5f5762ca093b</t>
  </si>
  <si>
    <t xml:space="preserve">1c76e7cc-1e98-4852-8057-31de3273cfc6</t>
  </si>
  <si>
    <t xml:space="preserve">{'logo_name': 'US40131M1099.png', 'logo_base_color': '#000000', 'text_color': '#ffffff'}</t>
  </si>
  <si>
    <t xml:space="preserve">US15135B1017</t>
  </si>
  <si>
    <t xml:space="preserve">BBG000BDXCJ5</t>
  </si>
  <si>
    <t xml:space="preserve">CNC</t>
  </si>
  <si>
    <t xml:space="preserve">Centene Corporation</t>
  </si>
  <si>
    <t xml:space="preserve">c5a9fe39-7c5b-491a-bdbe-4218a2d5d028</t>
  </si>
  <si>
    <t xml:space="preserve">7e1cd6a2-2a06-4260-a0ab-387e78678b9b</t>
  </si>
  <si>
    <t xml:space="preserve">1bef9497-f12a-4dbd-9104-3d12c0822395</t>
  </si>
  <si>
    <t xml:space="preserve">{'logo_name': 'US15135B1017.png', 'logo_base_color': '#084168', 'text_color': '#ffffff'}</t>
  </si>
  <si>
    <t xml:space="preserve">US09061G1013</t>
  </si>
  <si>
    <t xml:space="preserve">BBG000CZWZ05</t>
  </si>
  <si>
    <t xml:space="preserve">BMRN</t>
  </si>
  <si>
    <t xml:space="preserve">BioMarin Pharmaceutical Inc</t>
  </si>
  <si>
    <t xml:space="preserve">d0cc5c6d-ee64-493e-89f0-749f5ed7415e</t>
  </si>
  <si>
    <t xml:space="preserve">23831409-6559-4c33-a105-10dcce70c494</t>
  </si>
  <si>
    <t xml:space="preserve">2ee690fa-22ad-46a2-b06a-6cbe32484a9a</t>
  </si>
  <si>
    <t xml:space="preserve">{'logo_name': 'US09061G1013.png', 'logo_base_color': '#000000', 'text_color': '#ffffff'}</t>
  </si>
  <si>
    <t xml:space="preserve">US0200021014</t>
  </si>
  <si>
    <t xml:space="preserve">BBG000BVMGF2</t>
  </si>
  <si>
    <t xml:space="preserve">ALL</t>
  </si>
  <si>
    <t xml:space="preserve">The Allstate Corporation</t>
  </si>
  <si>
    <t xml:space="preserve">bd21f6a8-4e95-4926-a741-77c98ccd3cb9</t>
  </si>
  <si>
    <t xml:space="preserve">22fc1754-0ff4-46f1-b31d-6dbd4f0e0730</t>
  </si>
  <si>
    <t xml:space="preserve">e6c04a78-ca75-4a6a-94bd-184664341efa</t>
  </si>
  <si>
    <t xml:space="preserve">{'logo_name': 'US0200021014.png', 'logo_base_color': '#1d79b9', 'text_color': '#ffffff'}</t>
  </si>
  <si>
    <t xml:space="preserve">US4990491049</t>
  </si>
  <si>
    <t xml:space="preserve">BBG000BFC848</t>
  </si>
  <si>
    <t xml:space="preserve">KNX</t>
  </si>
  <si>
    <t xml:space="preserve">Knight-Swift Transportation</t>
  </si>
  <si>
    <t xml:space="preserve">9131bd1e-efa3-4cc2-a4ac-cc966424a87e</t>
  </si>
  <si>
    <t xml:space="preserve">467d7d52-80dc-43f3-af15-0013c248d4e4</t>
  </si>
  <si>
    <t xml:space="preserve">b429611a-fe75-4998-bf7a-933c3f7f2835</t>
  </si>
  <si>
    <t xml:space="preserve">{'logo_name': 'US4990491049.png', 'logo_base_color': '#AE001E', 'text_color': '#ffffff'}</t>
  </si>
  <si>
    <t xml:space="preserve">BBG004S68BR5</t>
  </si>
  <si>
    <t xml:space="preserve">НМТП</t>
  </si>
  <si>
    <t xml:space="preserve">93ed8e88-2de2-4aec-a920-3384d24ecb2a</t>
  </si>
  <si>
    <t xml:space="preserve">f9970d52-9b3f-44cc-99c9-05351e731b4a</t>
  </si>
  <si>
    <t xml:space="preserve">84cd22cb-6bbf-42cc-944c-e57af772d3d5</t>
  </si>
  <si>
    <t xml:space="preserve">{'logo_name': 'RU0009084446.png', 'logo_base_color': '#223D7A', 'text_color': '#ffffff'}</t>
  </si>
  <si>
    <t xml:space="preserve">BBG000QFH687</t>
  </si>
  <si>
    <t xml:space="preserve">0.2000</t>
  </si>
  <si>
    <t xml:space="preserve">d74daf58-22c3-4e44-8ada-471e404fb795</t>
  </si>
  <si>
    <t xml:space="preserve">4cfaa43e-aa12-4531-a854-137d20a7d9f8</t>
  </si>
  <si>
    <t xml:space="preserve">8558bad9-44a4-4f91-bca7-9c6e8bcd454f</t>
  </si>
  <si>
    <t xml:space="preserve">{'logo_name': 'RU000A0JNUD0.png', 'logo_base_color': '#3A71C3', 'text_color': '#ffffff'}</t>
  </si>
  <si>
    <t xml:space="preserve">US35138V1026</t>
  </si>
  <si>
    <t xml:space="preserve">BBG004T7VS53</t>
  </si>
  <si>
    <t xml:space="preserve">FOXF</t>
  </si>
  <si>
    <t xml:space="preserve">Fox Factory Holding Corp</t>
  </si>
  <si>
    <t xml:space="preserve">a84efc89-6a8b-417f-83df-115d9ec7e4fc</t>
  </si>
  <si>
    <t xml:space="preserve">d82de1bb-a5dc-4c7d-a8be-08af22b7682d</t>
  </si>
  <si>
    <t xml:space="preserve">eb8bc481-e3a9-4aae-9db6-3a7db54dcec3</t>
  </si>
  <si>
    <t xml:space="preserve">{'logo_name': 'US35138V1026.png', 'logo_base_color': '#000000', 'text_color': '#ffffff'}</t>
  </si>
  <si>
    <t xml:space="preserve">US01609W1027</t>
  </si>
  <si>
    <t xml:space="preserve">BBG006G2JVL2</t>
  </si>
  <si>
    <t xml:space="preserve">BABA</t>
  </si>
  <si>
    <t xml:space="preserve">25ec1161-2127-44bc-804d-ea92b6086717</t>
  </si>
  <si>
    <t xml:space="preserve">344b79b6-255a-4637-ba18-2e4b8bf5a66a</t>
  </si>
  <si>
    <t xml:space="preserve">ac78e37c-47fd-4e99-b843-aaeca6ac399f</t>
  </si>
  <si>
    <t xml:space="preserve">US92942W1071</t>
  </si>
  <si>
    <t xml:space="preserve">BBG018CYVVW5</t>
  </si>
  <si>
    <t xml:space="preserve">KLG</t>
  </si>
  <si>
    <t xml:space="preserve">WK Kellogg Co</t>
  </si>
  <si>
    <t xml:space="preserve">0205b07f-dfc7-479e-a11e-29475bc6b723</t>
  </si>
  <si>
    <t xml:space="preserve">f50b3d0d-47b3-48ee-b616-05209c60b158</t>
  </si>
  <si>
    <t xml:space="preserve">ed0aea7f-eb70-4b52-ac8b-a12c6ff3a874</t>
  </si>
  <si>
    <t xml:space="preserve">{'logo_name': 'US92942W1071.png', 'logo_base_color': '#F60A45', 'text_color': '#ffffff'}</t>
  </si>
  <si>
    <t xml:space="preserve">US14161W1053</t>
  </si>
  <si>
    <t xml:space="preserve">BBG00225ZDD0</t>
  </si>
  <si>
    <t xml:space="preserve">CDLX</t>
  </si>
  <si>
    <t xml:space="preserve">Cardlytics Inc</t>
  </si>
  <si>
    <t xml:space="preserve">60a881f4-233c-4b75-bb47-76cfc2fc1302</t>
  </si>
  <si>
    <t xml:space="preserve">9ade57fe-0573-47cf-923c-c243a943ea80</t>
  </si>
  <si>
    <t xml:space="preserve">13db4307-8f15-4544-852d-aaa83d57b502</t>
  </si>
  <si>
    <t xml:space="preserve">{'logo_name': 'US14161W1053.png', 'logo_base_color': '#f5f5f5', 'text_color': '#000000'}</t>
  </si>
  <si>
    <t xml:space="preserve">NL00150001Q9</t>
  </si>
  <si>
    <t xml:space="preserve">BBG0078ZLDG9</t>
  </si>
  <si>
    <t xml:space="preserve">STLA</t>
  </si>
  <si>
    <t xml:space="preserve">Stellantis N.V.</t>
  </si>
  <si>
    <t xml:space="preserve">2cbe8c52-e222-4e8c-832e-85f00d5c292e</t>
  </si>
  <si>
    <t xml:space="preserve">edd95067-f322-4cd2-a3b0-e01fb8c171ad</t>
  </si>
  <si>
    <t xml:space="preserve">07b3c13b-c01a-4987-a8a3-6406076d4025</t>
  </si>
  <si>
    <t xml:space="preserve">{'logo_name': 'NL00150001Q9.png', 'logo_base_color': '#000000', 'text_color': '#ffffff'}</t>
  </si>
  <si>
    <t xml:space="preserve">US8726571016</t>
  </si>
  <si>
    <t xml:space="preserve">BBG0145FSNR1</t>
  </si>
  <si>
    <t xml:space="preserve">TPG</t>
  </si>
  <si>
    <t xml:space="preserve">302e8623-8d3f-4ebc-8447-b91150dbc7f3</t>
  </si>
  <si>
    <t xml:space="preserve">28ebddf1-a1d8-4ac2-a5ba-2d799a3c1472</t>
  </si>
  <si>
    <t xml:space="preserve">053874ca-0d13-4847-9720-8e6b27de28a4</t>
  </si>
  <si>
    <t xml:space="preserve">{'logo_name': 'tpgpartners.png', 'logo_base_color': '#231f20', 'text_color': '#ffffff'}</t>
  </si>
  <si>
    <t xml:space="preserve">US05478C1053</t>
  </si>
  <si>
    <t xml:space="preserve">BBG00RPJPN67</t>
  </si>
  <si>
    <t xml:space="preserve">AZEK</t>
  </si>
  <si>
    <t xml:space="preserve">AZEK Company</t>
  </si>
  <si>
    <t xml:space="preserve">2724f9fd-2876-4c63-a827-a5ed265654ca</t>
  </si>
  <si>
    <t xml:space="preserve">544535b1-6cff-4ce2-8f26-404ff3c00526</t>
  </si>
  <si>
    <t xml:space="preserve">1f3e61d9-3694-477c-925d-d5879d5e4f21</t>
  </si>
  <si>
    <t xml:space="preserve">{'logo_name': 'US05478C1053.png', 'logo_base_color': '#000000', 'text_color': '#ffffff'}</t>
  </si>
  <si>
    <t xml:space="preserve">US87901J1051</t>
  </si>
  <si>
    <t xml:space="preserve">BBG000BK5DP1</t>
  </si>
  <si>
    <t xml:space="preserve">TGNA</t>
  </si>
  <si>
    <t xml:space="preserve">TEGNA</t>
  </si>
  <si>
    <t xml:space="preserve">82f522b6-da69-4959-8cbb-9a6a17e21a7a</t>
  </si>
  <si>
    <t xml:space="preserve">ce2c81ec-9c5c-4152-81e1-66e5e2cda44f</t>
  </si>
  <si>
    <t xml:space="preserve">0be0dbf0-fd61-4246-806c-10ad6264c449</t>
  </si>
  <si>
    <t xml:space="preserve">{'logo_name': 'US87901J1051.png', 'logo_base_color': '#000000', 'text_color': '#ffffff'}</t>
  </si>
  <si>
    <t xml:space="preserve">US76156B1070</t>
  </si>
  <si>
    <t xml:space="preserve">BBG00M4RHBD0</t>
  </si>
  <si>
    <t xml:space="preserve">RVLV</t>
  </si>
  <si>
    <t xml:space="preserve">Revolve Group Inc</t>
  </si>
  <si>
    <t xml:space="preserve">57e3f729-6aaf-4c4e-9ece-84bb42b210cb</t>
  </si>
  <si>
    <t xml:space="preserve">c48cd1f1-3d95-49ee-b2c5-23e92b638be4</t>
  </si>
  <si>
    <t xml:space="preserve">cd3c2ab9-acb6-4dac-b8e5-f5f01488c55c</t>
  </si>
  <si>
    <t xml:space="preserve">{'logo_name': 'US76156B1070.png', 'logo_base_color': '#aa8c56', 'text_color': '#ffffff'}</t>
  </si>
  <si>
    <t xml:space="preserve">US0463531089</t>
  </si>
  <si>
    <t xml:space="preserve">BBG000BZ0DK8</t>
  </si>
  <si>
    <t xml:space="preserve">AZN</t>
  </si>
  <si>
    <t xml:space="preserve">AstraZeneca PLC</t>
  </si>
  <si>
    <t xml:space="preserve">b8abc73b-62e9-40d4-acb1-59e529326dd3</t>
  </si>
  <si>
    <t xml:space="preserve">93eda40a-0ca2-4803-8f24-1aa7673b4e9d</t>
  </si>
  <si>
    <t xml:space="preserve">25a22a5d-0c6e-44cd-8fe6-b23ab997f66b</t>
  </si>
  <si>
    <t xml:space="preserve">{'logo_name': 'US0463531089.png', 'logo_base_color': '#620063', 'text_color': '#ffffff'}</t>
  </si>
  <si>
    <t xml:space="preserve">US2787681061</t>
  </si>
  <si>
    <t xml:space="preserve">BBG000TGLV00</t>
  </si>
  <si>
    <t xml:space="preserve">SATS</t>
  </si>
  <si>
    <t xml:space="preserve">EchoStar Corporation</t>
  </si>
  <si>
    <t xml:space="preserve">acfb7f82-a2d1-40cb-97f6-35b1a0db4a9e</t>
  </si>
  <si>
    <t xml:space="preserve">714b6263-6166-404f-bf24-6e8e080b5e44</t>
  </si>
  <si>
    <t xml:space="preserve">062ecb64-7eda-4bc8-b678-9bc37655f3ce</t>
  </si>
  <si>
    <t xml:space="preserve">{'logo_name': 'US2787681061.png', 'logo_base_color': '#000000', 'text_color': '#ffffff'}</t>
  </si>
  <si>
    <t xml:space="preserve">US03828A1016</t>
  </si>
  <si>
    <t xml:space="preserve">BBG000DD0489</t>
  </si>
  <si>
    <t xml:space="preserve">APLT</t>
  </si>
  <si>
    <t xml:space="preserve">Applied Therapeutics</t>
  </si>
  <si>
    <t xml:space="preserve">11ba311b-0d8c-4737-af13-40e9472c4659</t>
  </si>
  <si>
    <t xml:space="preserve">7463dc70-2467-40e9-a29f-3f377434126c</t>
  </si>
  <si>
    <t xml:space="preserve">88bfa3f0-1384-44c7-860e-251072b9024b</t>
  </si>
  <si>
    <t xml:space="preserve">{'logo_name': 'US03828A101.png', 'logo_base_color': '#000000', 'text_color': '#ffffff'}</t>
  </si>
  <si>
    <t xml:space="preserve">US00650F1093</t>
  </si>
  <si>
    <t xml:space="preserve">BBG001J2PFF5</t>
  </si>
  <si>
    <t xml:space="preserve">ADPT</t>
  </si>
  <si>
    <t xml:space="preserve">Adaptive Biotechnologies</t>
  </si>
  <si>
    <t xml:space="preserve">0f85c370-8159-4d3d-b760-5c654a9b65f7</t>
  </si>
  <si>
    <t xml:space="preserve">da4d02fb-b9e4-4472-afd9-96fc6153a0fa</t>
  </si>
  <si>
    <t xml:space="preserve">6e9aff4a-2dce-4ffe-80ec-c89f7ae06a4f</t>
  </si>
  <si>
    <t xml:space="preserve">{'logo_name': 'US00650F1093.png', 'logo_base_color': '#143a61', 'text_color': '#ffffff'}</t>
  </si>
  <si>
    <t xml:space="preserve">US83417M1045</t>
  </si>
  <si>
    <t xml:space="preserve">BBG0084BBZY6</t>
  </si>
  <si>
    <t xml:space="preserve">SEDG</t>
  </si>
  <si>
    <t xml:space="preserve">SolarEdge Technologies Inc</t>
  </si>
  <si>
    <t xml:space="preserve">e47801fe-bb1b-4dc2-b27d-c3327e5cb7cd</t>
  </si>
  <si>
    <t xml:space="preserve">f709d740-b9e5-4705-bd75-f9ffc36cbe26</t>
  </si>
  <si>
    <t xml:space="preserve">f86c8078-96bb-40b5-9bd6-3b0dcce0f598</t>
  </si>
  <si>
    <t xml:space="preserve">{'logo_name': 'US83417M1045.png', 'logo_base_color': '#C3281E', 'text_color': '#ffffff'}</t>
  </si>
  <si>
    <t xml:space="preserve">BBG004S68FR6</t>
  </si>
  <si>
    <t xml:space="preserve">0.316100000</t>
  </si>
  <si>
    <t xml:space="preserve">0.147200000</t>
  </si>
  <si>
    <t xml:space="preserve">Мечел - Привилегированные акции</t>
  </si>
  <si>
    <t xml:space="preserve">c1a3c440-f51c-4a75-a400-42a2a74f5f2b</t>
  </si>
  <si>
    <t xml:space="preserve">e1eecf7e-95f1-42f7-9a64-a4e43eae7acc</t>
  </si>
  <si>
    <t xml:space="preserve">cb1c065d-9d85-4aeb-9e31-41fafb7db8e1</t>
  </si>
  <si>
    <t xml:space="preserve">US57638P1049</t>
  </si>
  <si>
    <t xml:space="preserve">BBG01B9G42Y3</t>
  </si>
  <si>
    <t xml:space="preserve">MBC</t>
  </si>
  <si>
    <t xml:space="preserve">MasterBrand</t>
  </si>
  <si>
    <t xml:space="preserve">2752664a-0517-442f-9992-65a44f70cdc2</t>
  </si>
  <si>
    <t xml:space="preserve">b709ed49-a180-4541-9004-aa9cb95c180c</t>
  </si>
  <si>
    <t xml:space="preserve">65820e6e-3585-4d92-a9ab-26eee1f871ca</t>
  </si>
  <si>
    <t xml:space="preserve">{'logo_name': 'US57638P1049.png', 'logo_base_color': '#000000', 'text_color': '#ffffff'}</t>
  </si>
  <si>
    <t xml:space="preserve">US5463471053</t>
  </si>
  <si>
    <t xml:space="preserve">BBG000BNF508</t>
  </si>
  <si>
    <t xml:space="preserve">LPX</t>
  </si>
  <si>
    <t xml:space="preserve">Louisiana-Pacific Corporation</t>
  </si>
  <si>
    <t xml:space="preserve">81bfa16f-987b-4a58-adf3-a180a7aa9fa1</t>
  </si>
  <si>
    <t xml:space="preserve">1defed89-d79e-41e3-8b8a-eae6847b2043</t>
  </si>
  <si>
    <t xml:space="preserve">bef75b72-6906-4351-bf90-03ebebd6c760</t>
  </si>
  <si>
    <t xml:space="preserve">{'logo_name': 'US5463471053.png', 'logo_base_color': '#000000', 'text_color': '#ffffff'}</t>
  </si>
  <si>
    <t xml:space="preserve">US4234521015</t>
  </si>
  <si>
    <t xml:space="preserve">BBG000BLCPY4</t>
  </si>
  <si>
    <t xml:space="preserve">Helmerich &amp; Payne</t>
  </si>
  <si>
    <t xml:space="preserve">6d04e0ee-af00-44a7-a429-470c02f9c273</t>
  </si>
  <si>
    <t xml:space="preserve">9ece1e72-56be-4e22-950f-7ee7123f0fe3</t>
  </si>
  <si>
    <t xml:space="preserve">f1ffe16e-d133-4e15-a653-ad1f882105a4</t>
  </si>
  <si>
    <t xml:space="preserve">{'logo_name': 'US4234521015.png', 'logo_base_color': '#055395', 'text_color': '#ffffff'}</t>
  </si>
  <si>
    <t xml:space="preserve">US42226K1051</t>
  </si>
  <si>
    <t xml:space="preserve">BBG000PRJCX9</t>
  </si>
  <si>
    <t xml:space="preserve">HR</t>
  </si>
  <si>
    <t xml:space="preserve">Healthcare Realty Trust REIT</t>
  </si>
  <si>
    <t xml:space="preserve">43214990-d872-431e-b4b0-0cff3b55883c</t>
  </si>
  <si>
    <t xml:space="preserve">198d181b-c189-4068-888e-87113e9dbded</t>
  </si>
  <si>
    <t xml:space="preserve">cd97f475-03a5-4df2-88c7-4bcdcca2a733</t>
  </si>
  <si>
    <t xml:space="preserve">{'logo_name': 'US42225P5017.png', 'logo_base_color': '#f5f5f5', 'text_color': '#000000'}</t>
  </si>
  <si>
    <t xml:space="preserve">US0123481089</t>
  </si>
  <si>
    <t xml:space="preserve">BBG000BRWWH3</t>
  </si>
  <si>
    <t xml:space="preserve">AIN</t>
  </si>
  <si>
    <t xml:space="preserve">Albany International Corp.</t>
  </si>
  <si>
    <t xml:space="preserve">ac00d1e1-e7b3-4392-8d96-2f8ba3d7b70b</t>
  </si>
  <si>
    <t xml:space="preserve">c2e72666-407c-40b3-82ac-4f8308be04f7</t>
  </si>
  <si>
    <t xml:space="preserve">bcbadda4-89a4-49a7-a1ae-164d573ad074</t>
  </si>
  <si>
    <t xml:space="preserve">{'logo_name': 'US0123481089.png', 'logo_base_color': '#0053A0', 'text_color': '#ffffff'}</t>
  </si>
  <si>
    <t xml:space="preserve">US0188021085</t>
  </si>
  <si>
    <t xml:space="preserve">BBG000DW4Q75</t>
  </si>
  <si>
    <t xml:space="preserve">LNT</t>
  </si>
  <si>
    <t xml:space="preserve">Alliant Energy</t>
  </si>
  <si>
    <t xml:space="preserve">d869dd3e-a389-42d1-aa2c-7cba6192d0f4</t>
  </si>
  <si>
    <t xml:space="preserve">69a8b572-008d-4b22-bdaa-e56b7cd740bc</t>
  </si>
  <si>
    <t xml:space="preserve">e037babe-6dcf-4a30-ba70-bed9945a8abf</t>
  </si>
  <si>
    <t xml:space="preserve">{'logo_name': 'US0188021085.png', 'logo_base_color': '#3F3F3F', 'text_color': '#ffffff'}</t>
  </si>
  <si>
    <t xml:space="preserve">US9388241096</t>
  </si>
  <si>
    <t xml:space="preserve">BBG000BWQTD0</t>
  </si>
  <si>
    <t xml:space="preserve">WAFD</t>
  </si>
  <si>
    <t xml:space="preserve">WaFd, Inc.</t>
  </si>
  <si>
    <t xml:space="preserve">034cfe3a-9b0e-4bc4-8aea-71863e03d427</t>
  </si>
  <si>
    <t xml:space="preserve">c5e80d33-5d7a-42bb-92d3-fc494bd91081</t>
  </si>
  <si>
    <t xml:space="preserve">51821baf-13d3-4bfb-bd02-2c67811fdf2c</t>
  </si>
  <si>
    <t xml:space="preserve">{'logo_name': 'WaFd.png', 'logo_base_color': '#009639', 'text_color': '#ffffff'}</t>
  </si>
  <si>
    <t xml:space="preserve">US91688F1049</t>
  </si>
  <si>
    <t xml:space="preserve">BBG00FBJ6390</t>
  </si>
  <si>
    <t xml:space="preserve">UPWK</t>
  </si>
  <si>
    <t xml:space="preserve">Upwork Inc</t>
  </si>
  <si>
    <t xml:space="preserve">56ba79db-6dba-4890-bfa4-225689214c0b</t>
  </si>
  <si>
    <t xml:space="preserve">d2dc8894-ea9a-4ceb-ab92-f3585981d052</t>
  </si>
  <si>
    <t xml:space="preserve">12e8af33-7e1d-4a3f-9e34-1ada9e1780c7</t>
  </si>
  <si>
    <t xml:space="preserve">{'logo_name': 'US91688F1049.png', 'logo_base_color': '#000000', 'text_color': '#ffffff'}</t>
  </si>
  <si>
    <t xml:space="preserve">BBG000C7P5M7</t>
  </si>
  <si>
    <t xml:space="preserve">Россети Юг</t>
  </si>
  <si>
    <t xml:space="preserve">c41a8e78-e4ee-4aa1-869a-9eff103b260a</t>
  </si>
  <si>
    <t xml:space="preserve">0c523cd9-9778-47cd-abb4-afdf352565dc</t>
  </si>
  <si>
    <t xml:space="preserve">8a41634f-7e22-465c-b8f1-4b9d5292f973</t>
  </si>
  <si>
    <t xml:space="preserve">{'logo_name': 'RU000A0JPPG8.png', 'logo_base_color': '#012469', 'text_color': '#ffffff'}</t>
  </si>
  <si>
    <t xml:space="preserve">US64125C1099</t>
  </si>
  <si>
    <t xml:space="preserve">BBG000GJS7C1</t>
  </si>
  <si>
    <t xml:space="preserve">Neurocrine Biosciences Inc</t>
  </si>
  <si>
    <t xml:space="preserve">b4e033e1-c7da-4489-9633-a5dc2c894986</t>
  </si>
  <si>
    <t xml:space="preserve">72106bb0-5d31-4b9f-8a4c-1c6c0980ad4c</t>
  </si>
  <si>
    <t xml:space="preserve">7f39724d-78db-4e21-af6d-ee3bf9405955</t>
  </si>
  <si>
    <t xml:space="preserve">{'logo_name': 'US64125C1099.png', 'logo_base_color': '#000000', 'text_color': '#ffffff'}</t>
  </si>
  <si>
    <t xml:space="preserve">RU000A10A0J4</t>
  </si>
  <si>
    <t xml:space="preserve">TCS10A10A0J4</t>
  </si>
  <si>
    <t xml:space="preserve">JETL</t>
  </si>
  <si>
    <t xml:space="preserve">Джетленд Холдинг</t>
  </si>
  <si>
    <t xml:space="preserve">LSE_MORNING</t>
  </si>
  <si>
    <t xml:space="preserve">34f51a49-919b-4eb1-9ed0-59c26f4cdc1e</t>
  </si>
  <si>
    <t xml:space="preserve">5ba41606-74df-4632-a61d-f424ddd3e46d</t>
  </si>
  <si>
    <t xml:space="preserve">fbd323fd-389c-494a-8a19-a76f36bceb35</t>
  </si>
  <si>
    <t xml:space="preserve">{'logo_name': 'RU000A107G63.png', 'logo_base_color': '#FFFFFF', 'text_color': '#000000'}</t>
  </si>
  <si>
    <t xml:space="preserve">US58506Q1094</t>
  </si>
  <si>
    <t xml:space="preserve">BBG0065B7K59</t>
  </si>
  <si>
    <t xml:space="preserve">MEDP</t>
  </si>
  <si>
    <t xml:space="preserve">Medpace Holdings Inc</t>
  </si>
  <si>
    <t xml:space="preserve">919bf4b9-048f-4871-a9d1-c9cf25d4c559</t>
  </si>
  <si>
    <t xml:space="preserve">9ae6a908-a2a7-4c39-a782-903c56931335</t>
  </si>
  <si>
    <t xml:space="preserve">72099066-c493-4d88-9963-0da730661886</t>
  </si>
  <si>
    <t xml:space="preserve">{'logo_name': 'US58506Q1094.png', 'logo_base_color': '#000000', 'text_color': '#ffffff'}</t>
  </si>
  <si>
    <t xml:space="preserve">US8404411097</t>
  </si>
  <si>
    <t xml:space="preserve">BBG000BNPYN9</t>
  </si>
  <si>
    <t xml:space="preserve">SSB</t>
  </si>
  <si>
    <t xml:space="preserve">SouthState Corp</t>
  </si>
  <si>
    <t xml:space="preserve">38716e3a-cede-4160-bff1-ac21ada892d5</t>
  </si>
  <si>
    <t xml:space="preserve">033e56b2-6503-41c4-a3c6-d6293ebea139</t>
  </si>
  <si>
    <t xml:space="preserve">b27bb3c9-f072-44fc-a48d-74068a2026d0</t>
  </si>
  <si>
    <t xml:space="preserve">{'logo_name': 'US8404411097.png', 'logo_base_color': '#000000', 'text_color': '#ffffff'}</t>
  </si>
  <si>
    <t xml:space="preserve">US37940X1028</t>
  </si>
  <si>
    <t xml:space="preserve">BBG000CX0P89</t>
  </si>
  <si>
    <t xml:space="preserve">GPN</t>
  </si>
  <si>
    <t xml:space="preserve">Global Payments</t>
  </si>
  <si>
    <t xml:space="preserve">7460961c-900d-4757-b01c-5df6f1a82d4d</t>
  </si>
  <si>
    <t xml:space="preserve">167cf3ac-3ad8-4e51-a167-816ad0efd68e</t>
  </si>
  <si>
    <t xml:space="preserve">ce0392f0-bdd6-41dd-a03b-8ef66d1cba5a</t>
  </si>
  <si>
    <t xml:space="preserve">{'logo_name': 'US37940X1028.png', 'logo_base_color': '#00457C', 'text_color': '#ffffff'}</t>
  </si>
  <si>
    <t xml:space="preserve">US38870X1046</t>
  </si>
  <si>
    <t xml:space="preserve">BBG00XDH4NZ2</t>
  </si>
  <si>
    <t xml:space="preserve">GRPH</t>
  </si>
  <si>
    <t xml:space="preserve">Graphite Bio, Inc.</t>
  </si>
  <si>
    <t xml:space="preserve">cced78ca-9e34-4ab8-bd41-e0ac171511cb</t>
  </si>
  <si>
    <t xml:space="preserve">7ffef9f7-de00-4a14-9350-7553f7b8b71f</t>
  </si>
  <si>
    <t xml:space="preserve">46ea2a61-fee2-4a50-9f45-116919ce73f4</t>
  </si>
  <si>
    <t xml:space="preserve">{'logo_name': 'US38870X1046.png', 'logo_base_color': '#000000', 'text_color': '#ffffff'}</t>
  </si>
  <si>
    <t xml:space="preserve">US8753722037</t>
  </si>
  <si>
    <t xml:space="preserve">BBG0019V9M65</t>
  </si>
  <si>
    <t xml:space="preserve">TNDM</t>
  </si>
  <si>
    <t xml:space="preserve">Tandem Diabetes Care Inc</t>
  </si>
  <si>
    <t xml:space="preserve">55aebff8-6c58-4409-9c2d-8afcd8a58f50</t>
  </si>
  <si>
    <t xml:space="preserve">a1e5aec6-048d-4c51-bbc0-9e213b85ee77</t>
  </si>
  <si>
    <t xml:space="preserve">71f13e00-52e9-4d64-8714-aad2efc37dfc</t>
  </si>
  <si>
    <t xml:space="preserve">{'logo_name': 'US8753722037.png', 'logo_base_color': '#005F80', 'text_color': '#ffffff'}</t>
  </si>
  <si>
    <t xml:space="preserve">US00773T1016</t>
  </si>
  <si>
    <t xml:space="preserve">BBG00CWTTQ41</t>
  </si>
  <si>
    <t xml:space="preserve">ASIX</t>
  </si>
  <si>
    <t xml:space="preserve">AdvanSix Inc</t>
  </si>
  <si>
    <t xml:space="preserve">481b0b21-0c38-4afa-9447-6d353a95f877</t>
  </si>
  <si>
    <t xml:space="preserve">b463747c-cd91-4d27-a0a2-a474b5261cd7</t>
  </si>
  <si>
    <t xml:space="preserve">9f8b5687-c488-4684-9114-b379e7414f75</t>
  </si>
  <si>
    <t xml:space="preserve">{'logo_name': 'US00773T1016.png', 'logo_base_color': '#7C858C', 'text_color': '#ffffff'}</t>
  </si>
  <si>
    <t xml:space="preserve">KYG245241032</t>
  </si>
  <si>
    <t xml:space="preserve">BBG000QQCY41</t>
  </si>
  <si>
    <t xml:space="preserve">2007</t>
  </si>
  <si>
    <t xml:space="preserve">Country Garden Holdings</t>
  </si>
  <si>
    <t xml:space="preserve">d5110c0c-80d6-4826-b948-544faab0091c</t>
  </si>
  <si>
    <t xml:space="preserve">2a56a0c7-2977-49ac-8939-65ba8f9e5d09</t>
  </si>
  <si>
    <t xml:space="preserve">74871cf7-4e31-400a-ab7c-844571c60172</t>
  </si>
  <si>
    <t xml:space="preserve">{'logo_name': 'XS1880442717.png', 'logo_base_color': '#000000', 'text_color': '#ffffff'}</t>
  </si>
  <si>
    <t xml:space="preserve">US6937181088</t>
  </si>
  <si>
    <t xml:space="preserve">BBG000BQVTF5</t>
  </si>
  <si>
    <t xml:space="preserve">PCAR</t>
  </si>
  <si>
    <t xml:space="preserve">PACCAR</t>
  </si>
  <si>
    <t xml:space="preserve">d05bf3c1-e6f3-410f-b44a-85be325dd5a9</t>
  </si>
  <si>
    <t xml:space="preserve">bddd8c0e-c0d0-4ca0-a9ba-fe399daf745c</t>
  </si>
  <si>
    <t xml:space="preserve">050f9603-20a1-4f19-b061-34926c902f74</t>
  </si>
  <si>
    <t xml:space="preserve">{'logo_name': 'US6937181088.png', 'logo_base_color': '#1661be', 'text_color': '#ffffff'}</t>
  </si>
  <si>
    <t xml:space="preserve">Номинал облигации,</t>
  </si>
  <si>
    <t xml:space="preserve">Первоначальный номинал облигации.</t>
  </si>
  <si>
    <t xml:space="preserve">	Дата выпуска облигации по UTC.</t>
  </si>
  <si>
    <t xml:space="preserve">Дата размещения по UTC.</t>
  </si>
  <si>
    <t xml:space="preserve">	Цена размещения.</t>
  </si>
  <si>
    <t xml:space="preserve">	Код страны риска — то есть страны, в которой компания ведет основной бизнес.</t>
  </si>
  <si>
    <t xml:space="preserve">Наименование страны риска — то есть страны, в которой компания ведет основной бизнес.</t>
  </si>
  <si>
    <t xml:space="preserve">Форма выпуска. Возможные значения:
documentary — документарная;
non_documentary — бездокументарная.</t>
  </si>
  <si>
    <t xml:space="preserve">	Размер выпуска.</t>
  </si>
  <si>
    <t xml:space="preserve">Параметр указывает на возможность торговать инструментом через API.</t>
  </si>
  <si>
    <t xml:space="preserve">	Уникальный идентификатор инструмента.</t>
  </si>
  <si>
    <t xml:space="preserve">	Реальная площадка исполнения расчетов. (биржа)</t>
  </si>
  <si>
    <t xml:space="preserve">	Уникальный идентификатор позиции инструмента.</t>
  </si>
  <si>
    <t xml:space="preserve">	Флаг заблокированного ТКС.</t>
  </si>
  <si>
    <t xml:space="preserve">Дата погашения облигации.</t>
  </si>
  <si>
    <t xml:space="preserve">Ставка риска в лонг с учетом текущего уровня риска портфеля клиента. </t>
  </si>
  <si>
    <t xml:space="preserve">initial_nominal</t>
  </si>
  <si>
    <t xml:space="preserve">state_reg_date</t>
  </si>
  <si>
    <t xml:space="preserve">placement_date</t>
  </si>
  <si>
    <t xml:space="preserve">placement_price</t>
  </si>
  <si>
    <t xml:space="preserve">issue_kind</t>
  </si>
  <si>
    <t xml:space="preserve">call_date</t>
  </si>
  <si>
    <t xml:space="preserve">TCS00A107D74</t>
  </si>
  <si>
    <t xml:space="preserve">moex_bonds</t>
  </si>
  <si>
    <t xml:space="preserve">non_documentary</t>
  </si>
  <si>
    <t xml:space="preserve">d0f5de81-daac-4cdf-94b5-90b32cb3418c</t>
  </si>
  <si>
    <t xml:space="preserve">14882b88-e227-4998-a23f-387d32b46540</t>
  </si>
  <si>
    <t xml:space="preserve">c154a399-451f-431b-b41e-d0c21671a2c8</t>
  </si>
  <si>
    <t xml:space="preserve">{'logo_name': 'RU000A1015S0.png', 'logo_base_color': '#8FAAC9', 'text_color': '#ffffff'}</t>
  </si>
  <si>
    <t xml:space="preserve">BBG00XH4W3N3</t>
  </si>
  <si>
    <t xml:space="preserve">2dd3b003-aca2-4920-89ce-8d827c637372</t>
  </si>
  <si>
    <t xml:space="preserve">2c354d2c-98d0-4705-8370-92e604e31ece</t>
  </si>
  <si>
    <t xml:space="preserve">28887b0a-20a8-409d-b895-e9831a56152e</t>
  </si>
  <si>
    <t xml:space="preserve">{'logo_name': 'RU000A101RP4.png', 'logo_base_color': '#000000', 'text_color': '#ffffff'}</t>
  </si>
  <si>
    <t xml:space="preserve">BBG00Z8KGGC3</t>
  </si>
  <si>
    <t xml:space="preserve">a6e1f346-9caf-4a97-8f30-3e3df8dd54d5</t>
  </si>
  <si>
    <t xml:space="preserve">537bc293-8d64-465f-9281-e45af136f05f</t>
  </si>
  <si>
    <t xml:space="preserve">b441a17b-b4b7-4daa-aa0f-7fcba0efa3f8</t>
  </si>
  <si>
    <t xml:space="preserve">{'logo_name': 'RU000A1038B8.png', 'logo_base_color': '#000000', 'text_color': '#ffffff'}</t>
  </si>
  <si>
    <t xml:space="preserve">RU000A10BW88</t>
  </si>
  <si>
    <t xml:space="preserve">TCS00A10BW88</t>
  </si>
  <si>
    <t xml:space="preserve">АйДи Коллект оббП05</t>
  </si>
  <si>
    <t xml:space="preserve">17.290000000</t>
  </si>
  <si>
    <t xml:space="preserve">04842d34-6354-4ffd-9448-03a452e4c248</t>
  </si>
  <si>
    <t xml:space="preserve">793543f1-d28e-42b6-8132-02aa7f120d86</t>
  </si>
  <si>
    <t xml:space="preserve">b93ca73c-15bb-4179-a5c8-4cbf3998154e</t>
  </si>
  <si>
    <t xml:space="preserve">{'logo_name': 'RU000A103HG0.png', 'logo_base_color': '#000000', 'text_color': '#ffffff'}</t>
  </si>
  <si>
    <t xml:space="preserve">RU000A1022E6</t>
  </si>
  <si>
    <t xml:space="preserve">ISSUANCEPRLS</t>
  </si>
  <si>
    <t xml:space="preserve">ПР-Лизинг 002P-01</t>
  </si>
  <si>
    <t xml:space="preserve">12.50000000</t>
  </si>
  <si>
    <t xml:space="preserve">2f039ef6-c007-47c9-a61a-237bc39b6ef2</t>
  </si>
  <si>
    <t xml:space="preserve">bef3e80e-aacd-41c3-b6df-8e974a7eebb6</t>
  </si>
  <si>
    <t xml:space="preserve">a80b06c3-8b0e-4348-9bb2-5363e9288a90</t>
  </si>
  <si>
    <t xml:space="preserve">{'logo_name': 'RU000A0ZZX35.png', 'logo_base_color': '#DEE1E3', 'text_color': '#000000'}</t>
  </si>
  <si>
    <t xml:space="preserve">RU000A105WR1</t>
  </si>
  <si>
    <t xml:space="preserve">TCS00A105WR1</t>
  </si>
  <si>
    <t xml:space="preserve">Азбука Вкуса выпуск 2</t>
  </si>
  <si>
    <t xml:space="preserve">30.490000000</t>
  </si>
  <si>
    <t xml:space="preserve">7b0e2c9a-0e9b-46f1-80bf-627bfe30f8d5</t>
  </si>
  <si>
    <t xml:space="preserve">bfbbe177-27f3-467d-9f44-437048361efa</t>
  </si>
  <si>
    <t xml:space="preserve">e34e2e2d-de4a-413f-ab70-babef8922a0f</t>
  </si>
  <si>
    <t xml:space="preserve">{'logo_name': 'RU000A100HE1.png', 'logo_base_color': '#4d732c', 'text_color': '#ffffff'}</t>
  </si>
  <si>
    <t xml:space="preserve">RU000A108991</t>
  </si>
  <si>
    <t xml:space="preserve">TCS00A108991</t>
  </si>
  <si>
    <t xml:space="preserve">Сегежа Групп 003P-04R</t>
  </si>
  <si>
    <t xml:space="preserve">7.860000000</t>
  </si>
  <si>
    <t xml:space="preserve">4fe4722f-0f4d-479c-967e-58aecc43e5df</t>
  </si>
  <si>
    <t xml:space="preserve">9f963764-75a5-4ab0-ad48-b3b622c5fcb3</t>
  </si>
  <si>
    <t xml:space="preserve">1f7f0ad7-f518-4766-bab7-b00f3e123929</t>
  </si>
  <si>
    <t xml:space="preserve">RU000A10BM56</t>
  </si>
  <si>
    <t xml:space="preserve">TCS00A10BM56</t>
  </si>
  <si>
    <t xml:space="preserve">АПРИ БО-002Р-10</t>
  </si>
  <si>
    <t xml:space="preserve">0.840000000</t>
  </si>
  <si>
    <t xml:space="preserve">ac5e1404-b92e-4963-8978-3a86950ee188</t>
  </si>
  <si>
    <t xml:space="preserve">548e4225-0fe1-4185-bd0c-12186e8542b1</t>
  </si>
  <si>
    <t xml:space="preserve">0d8c91a4-624d-4f8a-8dfe-897a88be0872</t>
  </si>
  <si>
    <t xml:space="preserve">{'logo_name': 'RU000A1003E6.png', 'logo_base_color': '#010202', 'text_color': '#ffffff'}</t>
  </si>
  <si>
    <t xml:space="preserve">RU000A1064G3</t>
  </si>
  <si>
    <t xml:space="preserve">TCS00A1064G3</t>
  </si>
  <si>
    <t xml:space="preserve">Газпромбанк 1Р-26P</t>
  </si>
  <si>
    <t xml:space="preserve">moex_plus_bonds</t>
  </si>
  <si>
    <t xml:space="preserve">26.30000000</t>
  </si>
  <si>
    <t xml:space="preserve">2ac30470-65e4-4ddb-8239-bcb5059a5d3a</t>
  </si>
  <si>
    <t xml:space="preserve">4c577106-88a0-48b8-be39-c3ba65cfd92b</t>
  </si>
  <si>
    <t xml:space="preserve">b7275e10-283b-4dd0-bd05-db01ccf955f1</t>
  </si>
  <si>
    <t xml:space="preserve">RU000A10BTJ7</t>
  </si>
  <si>
    <t xml:space="preserve">TCS00A10BTJ7</t>
  </si>
  <si>
    <t xml:space="preserve">Ульяновская область 34010</t>
  </si>
  <si>
    <t xml:space="preserve">16.730000000</t>
  </si>
  <si>
    <t xml:space="preserve">municipal</t>
  </si>
  <si>
    <t xml:space="preserve">documentary</t>
  </si>
  <si>
    <t xml:space="preserve">226fddf6-bd27-40ed-a198-2153e446eab5</t>
  </si>
  <si>
    <t xml:space="preserve">3cd69303-cfb8-4c1a-8ac7-f76f1fd20d6d</t>
  </si>
  <si>
    <t xml:space="preserve">52c551ad-a9b3-4147-a830-ea4a07ee90c4</t>
  </si>
  <si>
    <t xml:space="preserve">{'logo_name': 'RU000A0ZYJB0.png', 'logo_base_color': '#BFCAD8', 'text_color': '#000000'}</t>
  </si>
  <si>
    <t xml:space="preserve">RU000A104EP6</t>
  </si>
  <si>
    <t xml:space="preserve">BBG014LH73G8</t>
  </si>
  <si>
    <t xml:space="preserve">НЗРМ БО-01</t>
  </si>
  <si>
    <t xml:space="preserve">5.930000000</t>
  </si>
  <si>
    <t xml:space="preserve">4a1647cf-b0a4-44e9-b0bf-f5f1bde7e185</t>
  </si>
  <si>
    <t xml:space="preserve">6fb3f631-f743-47ef-aa8b-624ab42c7057</t>
  </si>
  <si>
    <t xml:space="preserve">5293f6ca-64f8-4ecb-8502-887a46a8dabf</t>
  </si>
  <si>
    <t xml:space="preserve">{'logo_name': 'RU000A1004Z9.png', 'logo_base_color': '#FFFFFF', 'text_color': '#000000'}</t>
  </si>
  <si>
    <t xml:space="preserve">RU000A10AHJ4</t>
  </si>
  <si>
    <t xml:space="preserve">TCS00A10AHJ4</t>
  </si>
  <si>
    <t xml:space="preserve">Группа Позитив 001Р-02</t>
  </si>
  <si>
    <t xml:space="preserve">17.750000000</t>
  </si>
  <si>
    <t xml:space="preserve">959f88c6-2967-4591-bb82-0710bf276e6c</t>
  </si>
  <si>
    <t xml:space="preserve">b8bafcb8-ee00-4029-b1a1-028520903c92</t>
  </si>
  <si>
    <t xml:space="preserve">a38ce655-63af-41ae-b832-ea4842c60ae9</t>
  </si>
  <si>
    <t xml:space="preserve">['structured_income_bonds']</t>
  </si>
  <si>
    <t xml:space="preserve">RU000A102QJ7</t>
  </si>
  <si>
    <t xml:space="preserve">BBG00Z8KXRV9</t>
  </si>
  <si>
    <t xml:space="preserve">ВТБ СУБ выпуск 1</t>
  </si>
  <si>
    <t xml:space="preserve">150000.0</t>
  </si>
  <si>
    <t xml:space="preserve">271949.376540000</t>
  </si>
  <si>
    <t xml:space="preserve">215aee62-3949-42d8-bfcd-099e05bff335</t>
  </si>
  <si>
    <t xml:space="preserve">edf31e31-a8bd-4040-a1e5-259e606ba873</t>
  </si>
  <si>
    <t xml:space="preserve">a5f070c8-58f1-4761-9e32-50d5e3ab7984</t>
  </si>
  <si>
    <t xml:space="preserve">RU000A108C74</t>
  </si>
  <si>
    <t xml:space="preserve">TCS00A108C74</t>
  </si>
  <si>
    <t xml:space="preserve">РЕСО-Лизинг БО-П-25</t>
  </si>
  <si>
    <t xml:space="preserve">0.850000000</t>
  </si>
  <si>
    <t xml:space="preserve">fd366932-52fe-4e52-b7ba-7355641635a9</t>
  </si>
  <si>
    <t xml:space="preserve">8b9cc9bc-3820-4a94-9e21-10356e445e94</t>
  </si>
  <si>
    <t xml:space="preserve">6f6e99d6-2b81-4f07-b8aa-0dfe5b88d3f1</t>
  </si>
  <si>
    <t xml:space="preserve">{'logo_name': 'RU000A100F95.png', 'logo_base_color': '#FFFFFF', 'text_color': '#000000'}</t>
  </si>
  <si>
    <t xml:space="preserve">RU000A107AQ5</t>
  </si>
  <si>
    <t xml:space="preserve">TCS00A107AQ5</t>
  </si>
  <si>
    <t xml:space="preserve">ГТЛК ЗО26-Д</t>
  </si>
  <si>
    <t xml:space="preserve">1657.884093000</t>
  </si>
  <si>
    <t xml:space="preserve">f3efee97-4fdf-432a-b4fe-79d9ceb44898</t>
  </si>
  <si>
    <t xml:space="preserve">5cb7176b-9574-4bc9-b51e-b8d2158a2175</t>
  </si>
  <si>
    <t xml:space="preserve">a41d345f-e306-475b-9d3b-f9020e2a0578</t>
  </si>
  <si>
    <t xml:space="preserve">{'logo_name': 'RU000A0JU5S5new.png', 'logo_base_color': '#FFFFFF', 'text_color': '#000000'}</t>
  </si>
  <si>
    <t xml:space="preserve">RU000A105FZ9</t>
  </si>
  <si>
    <t xml:space="preserve">BBG01BJBR2W0</t>
  </si>
  <si>
    <t xml:space="preserve">SU26241RMFS8</t>
  </si>
  <si>
    <t xml:space="preserve">TQOB</t>
  </si>
  <si>
    <t xml:space="preserve">ОФЗ 26241</t>
  </si>
  <si>
    <t xml:space="preserve">moex_morning_evening_ofz</t>
  </si>
  <si>
    <t xml:space="preserve">14.320000000</t>
  </si>
  <si>
    <t xml:space="preserve">d1a26638-5c5c-42eb-b1d1-47c383a3a879</t>
  </si>
  <si>
    <t xml:space="preserve">730d25b6-9bb4-4f30-9827-ddeb4e84ce5b</t>
  </si>
  <si>
    <t xml:space="preserve">f37ae521-c55a-4ec5-95b4-527894aa7d55</t>
  </si>
  <si>
    <t xml:space="preserve">{'logo_name': 'minfin.png', 'logo_base_color': '#00A651', 'text_color': '#ffffff'}</t>
  </si>
  <si>
    <t xml:space="preserve">RU000A10B4T4</t>
  </si>
  <si>
    <t xml:space="preserve">TCS00A10B4T4</t>
  </si>
  <si>
    <t xml:space="preserve">Пионер-Лизинг БО7</t>
  </si>
  <si>
    <t xml:space="preserve">432e9795-937c-475e-a4e9-25ce64f474ee</t>
  </si>
  <si>
    <t xml:space="preserve">146a7a44-ed4e-4bf1-aa8a-3bc98e2751c4</t>
  </si>
  <si>
    <t xml:space="preserve">9137c26d-9117-4805-8866-62a8a2cc11a2</t>
  </si>
  <si>
    <t xml:space="preserve">{'logo_name': 'RU000A1006C3.png', 'logo_base_color': '#000000', 'text_color': '#ffffff'}</t>
  </si>
  <si>
    <t xml:space="preserve">RU000A105GE2</t>
  </si>
  <si>
    <t xml:space="preserve">TCS00A105GE2</t>
  </si>
  <si>
    <t xml:space="preserve">Газпром Капитал БО-001Р-07</t>
  </si>
  <si>
    <t xml:space="preserve">17.50000000</t>
  </si>
  <si>
    <t xml:space="preserve">2de309cd-a7fd-451e-91a7-5196fc0f66f8</t>
  </si>
  <si>
    <t xml:space="preserve">5414027e-9376-4a2f-b2de-6d667f511361</t>
  </si>
  <si>
    <t xml:space="preserve">115c4364-ff3c-42bd-bbe9-68fe4299c3f2</t>
  </si>
  <si>
    <t xml:space="preserve">RU000A0ZYR91</t>
  </si>
  <si>
    <t xml:space="preserve">BBG00JYHMLM8</t>
  </si>
  <si>
    <t xml:space="preserve">ГТЛК 1P-08</t>
  </si>
  <si>
    <t xml:space="preserve">999.813000000</t>
  </si>
  <si>
    <t xml:space="preserve">26.50000000</t>
  </si>
  <si>
    <t xml:space="preserve">60dddf25-9d6b-43eb-a5cc-c4f11685c92b</t>
  </si>
  <si>
    <t xml:space="preserve">61994c53-52b3-4676-aed4-1989ac8bc399</t>
  </si>
  <si>
    <t xml:space="preserve">81acfd54-d99e-4a62-87a0-50b9fc829d90</t>
  </si>
  <si>
    <t xml:space="preserve">RU000A0ZYX28</t>
  </si>
  <si>
    <t xml:space="preserve">TCS10A0ZYX28</t>
  </si>
  <si>
    <t xml:space="preserve">Совкомбанк 1В02</t>
  </si>
  <si>
    <t xml:space="preserve">100.0</t>
  </si>
  <si>
    <t xml:space="preserve">33672905-be3c-4a02-a1c3-4be155814bb5</t>
  </si>
  <si>
    <t xml:space="preserve">ece8e009-094d-4542-a6d0-c2ec8f077878</t>
  </si>
  <si>
    <t xml:space="preserve">0c445f06-f6c2-4fc4-a91b-a5a33d51101f</t>
  </si>
  <si>
    <t xml:space="preserve">RU000A10BF48</t>
  </si>
  <si>
    <t xml:space="preserve">TCS00A10BF48</t>
  </si>
  <si>
    <t xml:space="preserve">МКПАО Яндекс 001Р-01</t>
  </si>
  <si>
    <t xml:space="preserve">1.190000000</t>
  </si>
  <si>
    <t xml:space="preserve">35126af9-4f43-41ed-b9dc-7b10bb12d701</t>
  </si>
  <si>
    <t xml:space="preserve">129186b6-9a3a-48d6-8738-c1d8eb923dc4</t>
  </si>
  <si>
    <t xml:space="preserve">352df787-de8a-41a0-9c0c-aeb4984f461c</t>
  </si>
  <si>
    <t xml:space="preserve">RU000A103DT2</t>
  </si>
  <si>
    <t xml:space="preserve">TCS00A103DT2</t>
  </si>
  <si>
    <t xml:space="preserve">Артген выпуск 1</t>
  </si>
  <si>
    <t xml:space="preserve">3.830000000</t>
  </si>
  <si>
    <t xml:space="preserve">6d935651-d757-47a7-823a-0e6fa828f8bc</t>
  </si>
  <si>
    <t xml:space="preserve">d2f4b13c-78f1-4805-a9be-24cb8f40ed8c</t>
  </si>
  <si>
    <t xml:space="preserve">c909eeac-39db-445f-8853-2b17817808d4</t>
  </si>
  <si>
    <t xml:space="preserve">RU000A109NM3</t>
  </si>
  <si>
    <t xml:space="preserve">TCS20A109NM3</t>
  </si>
  <si>
    <t xml:space="preserve">РЕГИОНСПЕЦТРАНС-01</t>
  </si>
  <si>
    <t xml:space="preserve">16.100000000</t>
  </si>
  <si>
    <t xml:space="preserve">753130ac-e1e1-4237-8a39-e5ea3df9d133</t>
  </si>
  <si>
    <t xml:space="preserve">e1198541-3a15-47e8-8574-d9a4bb2126ba</t>
  </si>
  <si>
    <t xml:space="preserve">d5d878a7-d782-419f-a017-b36be58eb439</t>
  </si>
  <si>
    <t xml:space="preserve">{'logo_name': 'RU000A109NM3.png', 'logo_base_color': '#ECECEC', 'text_color': '#000000'}</t>
  </si>
  <si>
    <t xml:space="preserve">RU000A0JXQ44</t>
  </si>
  <si>
    <t xml:space="preserve">BBG00GK3W839</t>
  </si>
  <si>
    <t xml:space="preserve">РЖД 001Р выпуск 2</t>
  </si>
  <si>
    <t xml:space="preserve">22.360000000</t>
  </si>
  <si>
    <t xml:space="preserve">7cba822b-eecb-4a32-aa65-9bfbf3a0d510</t>
  </si>
  <si>
    <t xml:space="preserve">f6180102-cf28-4c48-8d6c-71d642a9f8c7</t>
  </si>
  <si>
    <t xml:space="preserve">82ec268f-dd82-47f5-b7ef-9c6b2b1406da</t>
  </si>
  <si>
    <t xml:space="preserve">{'logo_name': 'RU000A0JQRD9.png', 'logo_base_color': '#C4151C', 'text_color': '#ffffff'}</t>
  </si>
  <si>
    <t xml:space="preserve">RU000A106EV9</t>
  </si>
  <si>
    <t xml:space="preserve">TCS00A106EV9</t>
  </si>
  <si>
    <t xml:space="preserve">КИФА выпуск 1</t>
  </si>
  <si>
    <t xml:space="preserve">5.760000000</t>
  </si>
  <si>
    <t xml:space="preserve">f14596ac-d83b-4de8-b72a-a561d819da69</t>
  </si>
  <si>
    <t xml:space="preserve">297b90f8-8c2b-429a-bffe-f3c6506a7fe6</t>
  </si>
  <si>
    <t xml:space="preserve">c743e4de-cb83-44e1-9b4b-90488c7f7b19</t>
  </si>
  <si>
    <t xml:space="preserve">{'logo_name': 'RU000A106EV9.png', 'logo_base_color': '#000000', 'text_color': '#ffffff'}</t>
  </si>
  <si>
    <t xml:space="preserve">RU000A0JRTL6</t>
  </si>
  <si>
    <t xml:space="preserve">BBG0024TRF04</t>
  </si>
  <si>
    <t xml:space="preserve">SU46023RMFS6</t>
  </si>
  <si>
    <t xml:space="preserve">ОФЗ 46023</t>
  </si>
  <si>
    <t xml:space="preserve">4.30000000</t>
  </si>
  <si>
    <t xml:space="preserve">e7e636c3-4d96-4d8d-af10-7aa656f5616d</t>
  </si>
  <si>
    <t xml:space="preserve">e3c0ce65-9538-4b06-bd6b-26e046f6d67b</t>
  </si>
  <si>
    <t xml:space="preserve">a0d67207-adc1-4e42-85ee-8674a35b71f5</t>
  </si>
  <si>
    <t xml:space="preserve">RU000A103N19</t>
  </si>
  <si>
    <t xml:space="preserve">BBG012F27YT0</t>
  </si>
  <si>
    <t xml:space="preserve">АПРИ Флай Плэнинг БО-П5</t>
  </si>
  <si>
    <t xml:space="preserve">4.360000000</t>
  </si>
  <si>
    <t xml:space="preserve">b4f4120c-16c0-4245-87b5-c75ae3294a87</t>
  </si>
  <si>
    <t xml:space="preserve">f0cd20a4-72cf-4d83-911d-fc0bd2cd39d7</t>
  </si>
  <si>
    <t xml:space="preserve">a693c9cc-9f36-47be-a03c-c9b783cb5035</t>
  </si>
  <si>
    <t xml:space="preserve">RU000A1057P8</t>
  </si>
  <si>
    <t xml:space="preserve">TCS00A1057P8</t>
  </si>
  <si>
    <t xml:space="preserve">РусГидро БО-П06</t>
  </si>
  <si>
    <t xml:space="preserve">29.340000000</t>
  </si>
  <si>
    <t xml:space="preserve">ffee8cbf-3171-47d5-8ea6-a33bd882c047</t>
  </si>
  <si>
    <t xml:space="preserve">6dca1176-e5ce-49cd-af0b-c8238c898923</t>
  </si>
  <si>
    <t xml:space="preserve">fd4cb509-4144-499b-9b74-01a7e71d8941</t>
  </si>
  <si>
    <t xml:space="preserve">RU000A100EF5</t>
  </si>
  <si>
    <t xml:space="preserve">BBG00PBZNWM4</t>
  </si>
  <si>
    <t xml:space="preserve">SU26230RMFS1</t>
  </si>
  <si>
    <t xml:space="preserve">ОФЗ 26230</t>
  </si>
  <si>
    <t xml:space="preserve">23.410000000</t>
  </si>
  <si>
    <t xml:space="preserve">9b933bc0-bc9c-46c3-8be0-d15249b81408</t>
  </si>
  <si>
    <t xml:space="preserve">33ab29cc-70ac-47d0-a210-1eb18c7501ea</t>
  </si>
  <si>
    <t xml:space="preserve">547ec1cb-d907-4c8e-afc6-e1b917deb2a9</t>
  </si>
  <si>
    <t xml:space="preserve">RU000A1043Z7</t>
  </si>
  <si>
    <t xml:space="preserve">TCS00A1043Z7</t>
  </si>
  <si>
    <t xml:space="preserve">Биннофарм Групп выпуск 1</t>
  </si>
  <si>
    <t xml:space="preserve">39.70000000</t>
  </si>
  <si>
    <t xml:space="preserve">f9d6d79a-5833-41dd-804a-63a328a29d9a</t>
  </si>
  <si>
    <t xml:space="preserve">7705a861-13ab-40cf-af18-a7eed42f9236</t>
  </si>
  <si>
    <t xml:space="preserve">4cb8da84-60dc-4dc1-9bd0-a0cefc595cfd</t>
  </si>
  <si>
    <t xml:space="preserve">{'logo_name': 'binnopharmgrou.png', 'logo_base_color': '#000000', 'text_color': '#ffffff'}</t>
  </si>
  <si>
    <t xml:space="preserve">RU000A106GD2</t>
  </si>
  <si>
    <t xml:space="preserve">BBG01HB90GP6</t>
  </si>
  <si>
    <t xml:space="preserve">РусГидро выпуск 11</t>
  </si>
  <si>
    <t xml:space="preserve">5.470000000</t>
  </si>
  <si>
    <t xml:space="preserve">8edae7bb-1542-4a01-9f5b-d2125b6a0e75</t>
  </si>
  <si>
    <t xml:space="preserve">7892b1b4-41ff-494c-a420-5b167f37c9ef</t>
  </si>
  <si>
    <t xml:space="preserve">cda52444-e2dd-4c51-9d0a-e6c8c64b541d</t>
  </si>
  <si>
    <t xml:space="preserve">RU000A102FT9</t>
  </si>
  <si>
    <t xml:space="preserve">TCS00A102FT9</t>
  </si>
  <si>
    <t xml:space="preserve">АФК Система выпуск 17</t>
  </si>
  <si>
    <t xml:space="preserve">31.510000000</t>
  </si>
  <si>
    <t xml:space="preserve">d2f51222-5567-42ac-945f-6d4c234d8e6f</t>
  </si>
  <si>
    <t xml:space="preserve">ae270f8b-118e-485c-9459-f2287c2d87b3</t>
  </si>
  <si>
    <t xml:space="preserve">f5a8e602-9a37-4927-9c7c-b8ea6accc5dd</t>
  </si>
  <si>
    <t xml:space="preserve">RU000A106B51</t>
  </si>
  <si>
    <t xml:space="preserve">TCS99A106B51</t>
  </si>
  <si>
    <t xml:space="preserve">МФК Быстроденьги 2P-02</t>
  </si>
  <si>
    <t xml:space="preserve">1.320000000</t>
  </si>
  <si>
    <t xml:space="preserve">bbf3b94f-1618-4a8d-a044-638d12ac9bac</t>
  </si>
  <si>
    <t xml:space="preserve">7d7cddfc-ff68-4900-b95f-0ba29d93788c</t>
  </si>
  <si>
    <t xml:space="preserve">18345596-70f8-492a-ba61-92dc68f4a711</t>
  </si>
  <si>
    <t xml:space="preserve">{'logo_name': 'RU000A101483.png', 'logo_base_color': '#1D8FE8', 'text_color': '#ffffff'}</t>
  </si>
  <si>
    <t xml:space="preserve">RU000A109908</t>
  </si>
  <si>
    <t xml:space="preserve">TCS00A109908</t>
  </si>
  <si>
    <t xml:space="preserve">М.Видео выпуск 5</t>
  </si>
  <si>
    <t xml:space="preserve">6.640000000</t>
  </si>
  <si>
    <t xml:space="preserve">f3525ded-d29d-4116-b094-e99fa173b29c</t>
  </si>
  <si>
    <t xml:space="preserve">f01a59d4-ec11-4b9b-8139-27f8ed3e93d9</t>
  </si>
  <si>
    <t xml:space="preserve">9dbb5b87-11bf-484e-8188-b8c5460deca8</t>
  </si>
  <si>
    <t xml:space="preserve">XS1589106910</t>
  </si>
  <si>
    <t xml:space="preserve">BBG00G9DSXZ5</t>
  </si>
  <si>
    <t xml:space="preserve">TQOD</t>
  </si>
  <si>
    <t xml:space="preserve">Credit Bank of Moscow</t>
  </si>
  <si>
    <t xml:space="preserve">17.916667000</t>
  </si>
  <si>
    <t xml:space="preserve">16966799-4b0b-410c-a6b1-81382b6060bc</t>
  </si>
  <si>
    <t xml:space="preserve">d651447c-1ec1-4f9a-89ce-019c078624cf</t>
  </si>
  <si>
    <t xml:space="preserve">a3477c2d-bd72-4bde-85bb-0b8389657b31</t>
  </si>
  <si>
    <t xml:space="preserve">RU000A1004K1</t>
  </si>
  <si>
    <t xml:space="preserve">BBG00NHJGKN2</t>
  </si>
  <si>
    <t xml:space="preserve">Европлан БО 05</t>
  </si>
  <si>
    <t xml:space="preserve">85.300000000</t>
  </si>
  <si>
    <t xml:space="preserve">992f7309-0921-48b0-9791-190c9725f498</t>
  </si>
  <si>
    <t xml:space="preserve">b6aee87b-066e-4ea6-91de-cc2b94709c8f</t>
  </si>
  <si>
    <t xml:space="preserve">189cb5a1-7dcd-4428-b80f-c272c223086a</t>
  </si>
  <si>
    <t xml:space="preserve">RU000A104VW6</t>
  </si>
  <si>
    <t xml:space="preserve">TCS99A104VW6</t>
  </si>
  <si>
    <t xml:space="preserve">МФК ВЭББАНКИР</t>
  </si>
  <si>
    <t xml:space="preserve">7.230000000</t>
  </si>
  <si>
    <t xml:space="preserve">a95339f4-63aa-4964-99c1-4eb6c33ee709</t>
  </si>
  <si>
    <t xml:space="preserve">0a9de837-e2b4-4164-b7cd-5431c198c141</t>
  </si>
  <si>
    <t xml:space="preserve">63e6f4a9-7d6c-4f89-ba4e-4bca79fa9cae</t>
  </si>
  <si>
    <t xml:space="preserve">{'logo_name': 'RU000A103F43.png', 'logo_base_color': '#000000', 'text_color': '#ffffff'}</t>
  </si>
  <si>
    <t xml:space="preserve">RU000A105518</t>
  </si>
  <si>
    <t xml:space="preserve">TCS00A105518</t>
  </si>
  <si>
    <t xml:space="preserve">Европлан 001Р-05</t>
  </si>
  <si>
    <t xml:space="preserve">3.960000000</t>
  </si>
  <si>
    <t xml:space="preserve">da78af1d-eca8-42de-b5f9-4063e9a02474</t>
  </si>
  <si>
    <t xml:space="preserve">3d9dc097-d906-450f-839a-e178df76972c</t>
  </si>
  <si>
    <t xml:space="preserve">997a366d-ba23-4fcc-943b-3d0ee7825396</t>
  </si>
  <si>
    <t xml:space="preserve">RU000A1097C2</t>
  </si>
  <si>
    <t xml:space="preserve">TCS00A1097C2</t>
  </si>
  <si>
    <t xml:space="preserve">Аренза-Про 001P-05</t>
  </si>
  <si>
    <t xml:space="preserve">3.820000000</t>
  </si>
  <si>
    <t xml:space="preserve">aa488eff-68b5-4f7a-8a2d-c5644e095b09</t>
  </si>
  <si>
    <t xml:space="preserve">b8521843-b138-4c2a-b944-7febec13f3ba</t>
  </si>
  <si>
    <t xml:space="preserve">4a5a47ae-2ab3-4d27-80b9-893834540086</t>
  </si>
  <si>
    <t xml:space="preserve">{'logo_name': 'RU000A104C78.png', 'logo_base_color': '#000000', 'text_color': '#ffffff'}</t>
  </si>
  <si>
    <t xml:space="preserve">RU000A0JWDN6</t>
  </si>
  <si>
    <t xml:space="preserve">BBG00CNJBLC4</t>
  </si>
  <si>
    <t xml:space="preserve">РУСАЛ Братск выпуск 1</t>
  </si>
  <si>
    <t xml:space="preserve">0.30000000</t>
  </si>
  <si>
    <t xml:space="preserve">751f8a58-923a-46f5-b3a5-bb3f562e6569</t>
  </si>
  <si>
    <t xml:space="preserve">b5996154-5d6e-4669-bf8f-553b06ff739f</t>
  </si>
  <si>
    <t xml:space="preserve">3c08c780-76d1-490f-aa84-471abe962e90</t>
  </si>
  <si>
    <t xml:space="preserve">RU000A109L49</t>
  </si>
  <si>
    <t xml:space="preserve">TCS00A109L49</t>
  </si>
  <si>
    <t xml:space="preserve">Алроса оббП01</t>
  </si>
  <si>
    <t xml:space="preserve">1.160000000</t>
  </si>
  <si>
    <t xml:space="preserve">9a72ad6e-b7fb-40b2-98bf-1acade1e4c72</t>
  </si>
  <si>
    <t xml:space="preserve">90766a85-822b-4eeb-a876-a91e95891d95</t>
  </si>
  <si>
    <t xml:space="preserve">8ca2f0b9-807d-4e71-ba5b-3a7ab15b6d2a</t>
  </si>
  <si>
    <t xml:space="preserve">RU000A105849</t>
  </si>
  <si>
    <t xml:space="preserve">TCS99A105849</t>
  </si>
  <si>
    <t xml:space="preserve">Фордевинд 01</t>
  </si>
  <si>
    <t xml:space="preserve">0.650000000</t>
  </si>
  <si>
    <t xml:space="preserve">ad20be9e-da34-4a5d-b0cb-0c81ad48159b</t>
  </si>
  <si>
    <t xml:space="preserve">0242f991-0ecc-4d46-a1f9-6076b5f6b941</t>
  </si>
  <si>
    <t xml:space="preserve">b77305b0-0468-4c4d-a233-7802f8f0b666</t>
  </si>
  <si>
    <t xml:space="preserve">{'logo_name': 'RU000A105849.png', 'logo_base_color': '#161787', 'text_color': '#ffffff'}</t>
  </si>
  <si>
    <t xml:space="preserve">RU000A108Y11</t>
  </si>
  <si>
    <t xml:space="preserve">TCS70A108Y11</t>
  </si>
  <si>
    <t xml:space="preserve">Домодедово Фьюэл Фасилитис ЗО28</t>
  </si>
  <si>
    <t xml:space="preserve">1908.485373000</t>
  </si>
  <si>
    <t xml:space="preserve">49e99f9e-df08-4cbe-8d5d-767ea944c45f</t>
  </si>
  <si>
    <t xml:space="preserve">1205ac88-ca03-45d8-9182-4f10211c8587</t>
  </si>
  <si>
    <t xml:space="preserve">4eb42198-d07b-4cb1-9ba6-09c42af28773</t>
  </si>
  <si>
    <t xml:space="preserve">{'logo_name': 'RU000A0ZYM21.png', 'logo_base_color': '#E5E4E3', 'text_color': '#000000'}</t>
  </si>
  <si>
    <t xml:space="preserve">RU000A10B354</t>
  </si>
  <si>
    <t xml:space="preserve">TCS00A10B354</t>
  </si>
  <si>
    <t xml:space="preserve">Эффективные технологии 001P-02</t>
  </si>
  <si>
    <t xml:space="preserve">26.140000000</t>
  </si>
  <si>
    <t xml:space="preserve">b3029e0b-da30-4e4e-bb28-de4527beb290</t>
  </si>
  <si>
    <t xml:space="preserve">dd5e18b7-2fc4-4e26-ab6d-5feb73a1fb80</t>
  </si>
  <si>
    <t xml:space="preserve">6be404a0-4b50-4b17-aef2-42f2855740a5</t>
  </si>
  <si>
    <t xml:space="preserve">{'logo_name': 'RU000A10B354.png', 'logo_base_color': '#000000', 'text_color': '#ffffff'}</t>
  </si>
  <si>
    <t xml:space="preserve">RU000A1082W2</t>
  </si>
  <si>
    <t xml:space="preserve">TCS00A1082W2</t>
  </si>
  <si>
    <t xml:space="preserve">Новые Технологии БО-03</t>
  </si>
  <si>
    <t xml:space="preserve">3.40000000</t>
  </si>
  <si>
    <t xml:space="preserve">a7663514-a8fb-45db-8b2c-626df62d94b5</t>
  </si>
  <si>
    <t xml:space="preserve">53d44c3d-7f8e-4ff1-b0e8-065c07fe1fc9</t>
  </si>
  <si>
    <t xml:space="preserve">f8ecf74f-bc14-43f5-9d15-bc4c76b45d54</t>
  </si>
  <si>
    <t xml:space="preserve">{'logo_name': 'ntlift.png', 'logo_base_color': '#0058A9', 'text_color': '#ffffff'}</t>
  </si>
  <si>
    <t xml:space="preserve">RU000A109NA8</t>
  </si>
  <si>
    <t xml:space="preserve">TCS00A109NA8</t>
  </si>
  <si>
    <t xml:space="preserve">СОЛИД СпецАвтоТехЛизинг 01</t>
  </si>
  <si>
    <t xml:space="preserve">15.100000000</t>
  </si>
  <si>
    <t xml:space="preserve">31f86737-2917-4c50-8b40-7c8413a9ae81</t>
  </si>
  <si>
    <t xml:space="preserve">05444047-12ae-4321-a932-204d0c81a4f8</t>
  </si>
  <si>
    <t xml:space="preserve">fac35ef0-bb6a-44b6-b07a-1d50b4b64189</t>
  </si>
  <si>
    <t xml:space="preserve">{'logo_name': 'RU000A100TD8.png', 'logo_base_color': '#8F1E53', 'text_color': '#ffffff'}</t>
  </si>
  <si>
    <t xml:space="preserve">RU000A1098F3</t>
  </si>
  <si>
    <t xml:space="preserve">TCS00A1098F3</t>
  </si>
  <si>
    <t xml:space="preserve">АФК Система 001Р-31</t>
  </si>
  <si>
    <t xml:space="preserve">42.840000000</t>
  </si>
  <si>
    <t xml:space="preserve">c0d32be3-9ab0-4ebf-8e02-703113050890</t>
  </si>
  <si>
    <t xml:space="preserve">639b7f7f-5f2c-4c17-8ebd-07e761eaa502</t>
  </si>
  <si>
    <t xml:space="preserve">de2abbc7-31a2-4683-906d-4ed1c2362b57</t>
  </si>
  <si>
    <t xml:space="preserve">RU000A1017J5</t>
  </si>
  <si>
    <t xml:space="preserve">BBG00R4XLRN5</t>
  </si>
  <si>
    <t xml:space="preserve">Газпром нефть ПАО 003P-02R</t>
  </si>
  <si>
    <t xml:space="preserve">7.640000000</t>
  </si>
  <si>
    <t xml:space="preserve">bb14e018-6bfc-41ec-b9ab-96c57679f793</t>
  </si>
  <si>
    <t xml:space="preserve">bedf2504-9959-42ee-a946-4d09ed1a3149</t>
  </si>
  <si>
    <t xml:space="preserve">94ea3105-5fc4-4a2f-b328-a979199ffeda</t>
  </si>
  <si>
    <t xml:space="preserve">RU000A1089W7</t>
  </si>
  <si>
    <t xml:space="preserve">BBG01NBL9N72</t>
  </si>
  <si>
    <t xml:space="preserve">РЖД ЗО28-2-ФР</t>
  </si>
  <si>
    <t xml:space="preserve">5000.0</t>
  </si>
  <si>
    <t xml:space="preserve">1766.213532000</t>
  </si>
  <si>
    <t xml:space="preserve">d6e60447-150a-4cc0-b4a5-df001aa36912</t>
  </si>
  <si>
    <t xml:space="preserve">c64e7008-4a03-487b-b066-da0cf0f4f232</t>
  </si>
  <si>
    <t xml:space="preserve">47a7ccfa-91bd-4021-8e2b-4296aa82b1c9</t>
  </si>
  <si>
    <t xml:space="preserve">RU000A107AJ0</t>
  </si>
  <si>
    <t xml:space="preserve">TCS00A107AJ0</t>
  </si>
  <si>
    <t xml:space="preserve">ИКС 5 ФИНАНС 003P-03</t>
  </si>
  <si>
    <t xml:space="preserve">17.320000000</t>
  </si>
  <si>
    <t xml:space="preserve">d9bf3e71-b356-41c9-abab-bff05a508015</t>
  </si>
  <si>
    <t xml:space="preserve">981685f9-eb71-45bb-b1bd-50adef03e93e</t>
  </si>
  <si>
    <t xml:space="preserve">96b49d86-cca6-47cc-b2e1-9c52d2cf2266</t>
  </si>
  <si>
    <t xml:space="preserve">RU000A0JVUK8</t>
  </si>
  <si>
    <t xml:space="preserve">BBG00B4MWD80</t>
  </si>
  <si>
    <t xml:space="preserve">АФК Система выпуск 1</t>
  </si>
  <si>
    <t xml:space="preserve">32.220000000</t>
  </si>
  <si>
    <t xml:space="preserve">fe8971aa-a828-4ed2-b23a-a89052429c9b</t>
  </si>
  <si>
    <t xml:space="preserve">74e3b15a-b925-4feb-8e56-109fae6ec4d4</t>
  </si>
  <si>
    <t xml:space="preserve">404b96c8-5f91-40db-bb0d-f690d8681590</t>
  </si>
  <si>
    <t xml:space="preserve">RU000A1067T9</t>
  </si>
  <si>
    <t xml:space="preserve">TCS01A1067T9</t>
  </si>
  <si>
    <t xml:space="preserve">ЭкономЛизинг 001Р-04</t>
  </si>
  <si>
    <t xml:space="preserve">26.850000000</t>
  </si>
  <si>
    <t xml:space="preserve">2a1f808f-89cf-40f5-b0e2-e07a616f9835</t>
  </si>
  <si>
    <t xml:space="preserve">0a3bfbaa-e088-49d2-8285-a2b78ef998cf</t>
  </si>
  <si>
    <t xml:space="preserve">736df019-512f-4b65-bfab-703df8274069</t>
  </si>
  <si>
    <t xml:space="preserve">{'logo_name': 'RU000A1030U5.png', 'logo_base_color': '#000000', 'text_color': '#ffffff'}</t>
  </si>
  <si>
    <t xml:space="preserve">RU000A106SE5</t>
  </si>
  <si>
    <t xml:space="preserve">TCS99A106SE5</t>
  </si>
  <si>
    <t xml:space="preserve">Фордевинд 04</t>
  </si>
  <si>
    <t xml:space="preserve">1.860000000</t>
  </si>
  <si>
    <t xml:space="preserve">5e9db415-618d-4da4-baff-b590280bbb04</t>
  </si>
  <si>
    <t xml:space="preserve">cc2cd016-a6c0-4536-9fdc-cab49521906d</t>
  </si>
  <si>
    <t xml:space="preserve">e034a021-3365-40d9-ae79-b758668f850b</t>
  </si>
  <si>
    <t xml:space="preserve">RU000A1065B1</t>
  </si>
  <si>
    <t xml:space="preserve">TCS00A1065B1</t>
  </si>
  <si>
    <t xml:space="preserve">Асфальтобетонный завод № 1 выпуск 4</t>
  </si>
  <si>
    <t xml:space="preserve">d2f5e406-9f0b-4119-9dff-33a8987b99d2</t>
  </si>
  <si>
    <t xml:space="preserve">65185d72-081f-44f9-801b-14027fff72b6</t>
  </si>
  <si>
    <t xml:space="preserve">822e27a0-2907-4d9c-aa03-8d2abb781061</t>
  </si>
  <si>
    <t xml:space="preserve">{'logo_name': 'RU000A102LW1.png', 'logo_base_color': '#000000', 'text_color': '#ffffff'}</t>
  </si>
  <si>
    <t xml:space="preserve">RU000A101N52</t>
  </si>
  <si>
    <t xml:space="preserve">BBG00VY13C74</t>
  </si>
  <si>
    <t xml:space="preserve">SU29014RMFS6</t>
  </si>
  <si>
    <t xml:space="preserve">ОФЗ 29014</t>
  </si>
  <si>
    <t xml:space="preserve">14.600000000</t>
  </si>
  <si>
    <t xml:space="preserve">98d3d343-9d89-467a-8d2b-da114e26df5b</t>
  </si>
  <si>
    <t xml:space="preserve">d5362ea0-c1f7-401d-b584-b0713113d9a3</t>
  </si>
  <si>
    <t xml:space="preserve">2f8ea882-9269-4218-b80b-8f8e5dcefaca</t>
  </si>
  <si>
    <t xml:space="preserve">RU000A107W55</t>
  </si>
  <si>
    <t xml:space="preserve">BBG01LT21VX0</t>
  </si>
  <si>
    <t xml:space="preserve">Банк ВТБ (ПАО) Б-1-351</t>
  </si>
  <si>
    <t xml:space="preserve">11.650000000</t>
  </si>
  <si>
    <t xml:space="preserve">e3eb92bd-b920-4846-ab4a-23dc83f1ad34</t>
  </si>
  <si>
    <t xml:space="preserve">cd9c390a-b4de-4d55-b1f1-8150708a8c08</t>
  </si>
  <si>
    <t xml:space="preserve">5c45ab09-f196-4519-8142-40e104d1b150</t>
  </si>
  <si>
    <t xml:space="preserve">RU000A10BNF8</t>
  </si>
  <si>
    <t xml:space="preserve">TCS10A10BNF8</t>
  </si>
  <si>
    <t xml:space="preserve">РусГидро (ПАО) БО-П13</t>
  </si>
  <si>
    <t xml:space="preserve">cdcaa27b-4a54-43de-b90e-fb9ff0eb9b08</t>
  </si>
  <si>
    <t xml:space="preserve">1d2ef5c4-949a-4818-a33e-e20a6e924f78</t>
  </si>
  <si>
    <t xml:space="preserve">0c13c282-3557-4db0-9c8a-4867b5253380</t>
  </si>
  <si>
    <t xml:space="preserve">RU000A106MV2</t>
  </si>
  <si>
    <t xml:space="preserve">BBG01HQHKMJ4</t>
  </si>
  <si>
    <t xml:space="preserve">МГКЛ выпуск 4</t>
  </si>
  <si>
    <t xml:space="preserve">36.820000000</t>
  </si>
  <si>
    <t xml:space="preserve">c0b04f97-ec84-4144-b3c7-4180c891cd47</t>
  </si>
  <si>
    <t xml:space="preserve">c4a6cc44-fdd9-437f-8966-2d992a182030</t>
  </si>
  <si>
    <t xml:space="preserve">9f3720f2-16c2-46ed-844a-23195a43f607</t>
  </si>
  <si>
    <t xml:space="preserve">RU000A10B8P3</t>
  </si>
  <si>
    <t xml:space="preserve">TCS00A10B8P3</t>
  </si>
  <si>
    <t xml:space="preserve">Инарктика 002Р-03</t>
  </si>
  <si>
    <t xml:space="preserve">10.260000000</t>
  </si>
  <si>
    <t xml:space="preserve">3f30908d-fe3d-476d-8877-6e664426446c</t>
  </si>
  <si>
    <t xml:space="preserve">c8016e25-0b38-463f-b0ea-3452925f739b</t>
  </si>
  <si>
    <t xml:space="preserve">ffb07f1b-8d95-49ba-97f0-f5a6aca73bee</t>
  </si>
  <si>
    <t xml:space="preserve">RU000A106888</t>
  </si>
  <si>
    <t xml:space="preserve">TCS00A106888</t>
  </si>
  <si>
    <t xml:space="preserve">ЛСР выпуск 8</t>
  </si>
  <si>
    <t xml:space="preserve">24.100000000</t>
  </si>
  <si>
    <t xml:space="preserve">64a97aa8-bad6-4257-befa-5fa2574793ed</t>
  </si>
  <si>
    <t xml:space="preserve">0e4a662a-5806-4261-a0d8-7642fffa9253</t>
  </si>
  <si>
    <t xml:space="preserve">097e355d-4008-4adb-b46c-bdc6ff5f6754</t>
  </si>
  <si>
    <t xml:space="preserve">RU000A0ZYAP9</t>
  </si>
  <si>
    <t xml:space="preserve">BBG00HRWVV81</t>
  </si>
  <si>
    <t xml:space="preserve">ГТЛК 001 выпуск 6</t>
  </si>
  <si>
    <t xml:space="preserve">14.890000000</t>
  </si>
  <si>
    <t xml:space="preserve">085fa4d5-9d75-4b32-af99-5c1955b175b6</t>
  </si>
  <si>
    <t xml:space="preserve">c0bb739b-6ef1-4d78-afce-dd31656d8eee</t>
  </si>
  <si>
    <t xml:space="preserve">80e32286-8fa0-4707-8b13-bfa9cd59ec74</t>
  </si>
  <si>
    <t xml:space="preserve">RU000A107DM8</t>
  </si>
  <si>
    <t xml:space="preserve">BBG01KN3YBL7</t>
  </si>
  <si>
    <t xml:space="preserve">Росагролизинг 001Р-04</t>
  </si>
  <si>
    <t xml:space="preserve">15.890000000</t>
  </si>
  <si>
    <t xml:space="preserve">66cf7cb3-1fde-4b22-965a-feff11023aef</t>
  </si>
  <si>
    <t xml:space="preserve">5c7099ef-da8d-42da-bf88-5b1bd7cba6f0</t>
  </si>
  <si>
    <t xml:space="preserve">712dda7c-f212-49af-9635-4fd1d99b5ec5</t>
  </si>
  <si>
    <t xml:space="preserve">{'logo_name': 'RU000A102TA0.png', 'logo_base_color': '#000000', 'text_color': '#ffffff'}</t>
  </si>
  <si>
    <t xml:space="preserve">RU000A108KT6</t>
  </si>
  <si>
    <t xml:space="preserve">TCS00A108KT6</t>
  </si>
  <si>
    <t xml:space="preserve">Росагролизинг 002Р-01</t>
  </si>
  <si>
    <t xml:space="preserve">8.390000000</t>
  </si>
  <si>
    <t xml:space="preserve">7fa6ae2d-754b-4b03-82d8-6d83c43b7ab8</t>
  </si>
  <si>
    <t xml:space="preserve">435aa371-baa0-482a-890b-061d80106c0e</t>
  </si>
  <si>
    <t xml:space="preserve">71058652-174b-4e51-8bf9-9c95bd834ee6</t>
  </si>
  <si>
    <t xml:space="preserve">RU000A10B3A6</t>
  </si>
  <si>
    <t xml:space="preserve">TCS00A10B3A6</t>
  </si>
  <si>
    <t xml:space="preserve">Атомэнергопром 001P-04</t>
  </si>
  <si>
    <t xml:space="preserve">4.260000000</t>
  </si>
  <si>
    <t xml:space="preserve">fd3a4988-2b0d-4af0-a5b1-0347553e6726</t>
  </si>
  <si>
    <t xml:space="preserve">84f332ac-df9c-44ea-8b6d-c512ecc9a5c7</t>
  </si>
  <si>
    <t xml:space="preserve">a2a5e13f-75a0-43ec-9236-416a99515c62</t>
  </si>
  <si>
    <t xml:space="preserve">{'logo_name': 'RU000A103AT8.png', 'logo_base_color': '#000000', 'text_color': '#ffffff'}</t>
  </si>
  <si>
    <t xml:space="preserve">RU000A105RU5</t>
  </si>
  <si>
    <t xml:space="preserve">TCS99A105RU5</t>
  </si>
  <si>
    <t xml:space="preserve">Мосрегионлифт БО-01</t>
  </si>
  <si>
    <t xml:space="preserve">1.480000000</t>
  </si>
  <si>
    <t xml:space="preserve">ea4b53fc-65bf-471b-9641-3537c4ca4cf6</t>
  </si>
  <si>
    <t xml:space="preserve">1d51b592-2852-4da3-a2a3-65a4936616fc</t>
  </si>
  <si>
    <t xml:space="preserve">d58045b7-9955-4ac5-87b4-72afe719137f</t>
  </si>
  <si>
    <t xml:space="preserve">{'logo_name': 'RU000A105RU5.png', 'logo_base_color': '#000000', 'text_color': '#ffffff'}</t>
  </si>
  <si>
    <t xml:space="preserve">RU000A105G99</t>
  </si>
  <si>
    <t xml:space="preserve">TCS00A105G99</t>
  </si>
  <si>
    <t xml:space="preserve">СФО ВТБ РКС Эталон</t>
  </si>
  <si>
    <t xml:space="preserve">1.440000000</t>
  </si>
  <si>
    <t xml:space="preserve">40ea9558-3c42-47b5-ac39-ca915a2e8340</t>
  </si>
  <si>
    <t xml:space="preserve">59f98505-fe15-4d88-9903-01bf2d7aeb5e</t>
  </si>
  <si>
    <t xml:space="preserve">dca2af71-cc5e-428e-a7e3-37975b83d076</t>
  </si>
  <si>
    <t xml:space="preserve">['russian_bonds_foreign_law']</t>
  </si>
  <si>
    <t xml:space="preserve">RU000A106RJ6</t>
  </si>
  <si>
    <t xml:space="preserve">TCS00A106RJ6</t>
  </si>
  <si>
    <t xml:space="preserve">Озон выпуск 2</t>
  </si>
  <si>
    <t xml:space="preserve">22.790000000</t>
  </si>
  <si>
    <t xml:space="preserve">9b5ebe7a-7153-40de-9abf-747da14d5cd2</t>
  </si>
  <si>
    <t xml:space="preserve">f9419730-400b-44e5-aaf9-99dfcdf2c171</t>
  </si>
  <si>
    <t xml:space="preserve">322e4e97-14d5-4214-a84c-f2876627e59c</t>
  </si>
  <si>
    <t xml:space="preserve">RU000A106FT0</t>
  </si>
  <si>
    <t xml:space="preserve">BBG01HB67N61</t>
  </si>
  <si>
    <t xml:space="preserve">Республика Башкортостан 34013</t>
  </si>
  <si>
    <t xml:space="preserve">5.380000000</t>
  </si>
  <si>
    <t xml:space="preserve">d6d8ea19-3439-47d8-99c0-0e8fced48399</t>
  </si>
  <si>
    <t xml:space="preserve">910978f9-c1f0-4f38-82d0-99f58fa8f4c7</t>
  </si>
  <si>
    <t xml:space="preserve">74ea8abf-34c1-461b-a946-6978879ce56d</t>
  </si>
  <si>
    <t xml:space="preserve">{'logo_name': 'RU000A1026B3.png', 'logo_base_color': '#41CF55', 'text_color': '#ffffff'}</t>
  </si>
  <si>
    <t xml:space="preserve">RU000A10C3M0</t>
  </si>
  <si>
    <t xml:space="preserve">TCS00A10C3M0</t>
  </si>
  <si>
    <t xml:space="preserve">Атомэнергопром 001P-06</t>
  </si>
  <si>
    <t xml:space="preserve">61.867191000</t>
  </si>
  <si>
    <t xml:space="preserve">1bc30398-a18a-452e-a599-820496221a80</t>
  </si>
  <si>
    <t xml:space="preserve">e2df001c-b4b3-4790-902a-1aea58aee77c</t>
  </si>
  <si>
    <t xml:space="preserve">03bb087b-eb73-4fad-8b5a-62d39d3131be</t>
  </si>
  <si>
    <t xml:space="preserve">RU000A0JXTS9</t>
  </si>
  <si>
    <t xml:space="preserve">Russia 2027</t>
  </si>
  <si>
    <t xml:space="preserve">200000.0</t>
  </si>
  <si>
    <t xml:space="preserve">53622.408888000</t>
  </si>
  <si>
    <t xml:space="preserve">c6184b2e-05e0-4b63-91c0-f8f9029965c9</t>
  </si>
  <si>
    <t xml:space="preserve">47469687-8c98-4e45-98d3-b437ca043167</t>
  </si>
  <si>
    <t xml:space="preserve">cf795e20-ac5a-4270-8595-729d17ef0f0e</t>
  </si>
  <si>
    <t xml:space="preserve">RU000A10BBW8</t>
  </si>
  <si>
    <t xml:space="preserve">TCS00A10BBW8</t>
  </si>
  <si>
    <t xml:space="preserve">Газпром Капитал БО-001Р-12</t>
  </si>
  <si>
    <t xml:space="preserve">154.839570000</t>
  </si>
  <si>
    <t xml:space="preserve">001c39ac-ebaa-4fe7-a774-f7a2ba518ef3</t>
  </si>
  <si>
    <t xml:space="preserve">a68da185-5626-470a-a70b-b3fb06e5539b</t>
  </si>
  <si>
    <t xml:space="preserve">b60569d9-6550-4d76-a64d-cb235c937bf5</t>
  </si>
  <si>
    <t xml:space="preserve">RU000A1043K9</t>
  </si>
  <si>
    <t xml:space="preserve">BBG013PZT8B6</t>
  </si>
  <si>
    <t xml:space="preserve">Нижегородская область выпуск 16</t>
  </si>
  <si>
    <t xml:space="preserve">15.970000000</t>
  </si>
  <si>
    <t xml:space="preserve">940b1059-9d17-440a-a187-fa798a91c488</t>
  </si>
  <si>
    <t xml:space="preserve">1b09609d-c606-4253-8170-c49756197937</t>
  </si>
  <si>
    <t xml:space="preserve">59367221-82b7-4ca9-b6a5-58e315ef5358</t>
  </si>
  <si>
    <t xml:space="preserve">{'logo_name': 'RU000A0JVPR3.png', 'logo_base_color': '#DEDEDD', 'text_color': '#000000'}</t>
  </si>
  <si>
    <t xml:space="preserve">XS0191754729</t>
  </si>
  <si>
    <t xml:space="preserve">BBG00008WPG3</t>
  </si>
  <si>
    <t xml:space="preserve">Gazprom</t>
  </si>
  <si>
    <t xml:space="preserve">f963e5bb-77b3-40bd-a402-0b807f1dd81b</t>
  </si>
  <si>
    <t xml:space="preserve">9bbe359f-3345-4b14-b275-b907e266dc3d</t>
  </si>
  <si>
    <t xml:space="preserve">8a6614fc-4067-4799-8750-c57c2cdea817</t>
  </si>
  <si>
    <t xml:space="preserve">RU000A1083W0</t>
  </si>
  <si>
    <t xml:space="preserve">TCS00A1083W0</t>
  </si>
  <si>
    <t xml:space="preserve">МТС 002Р-05</t>
  </si>
  <si>
    <t xml:space="preserve">15.170000000</t>
  </si>
  <si>
    <t xml:space="preserve">144f4946-2feb-4928-b4eb-8504465fa615</t>
  </si>
  <si>
    <t xml:space="preserve">cc3ceee1-0ef7-4579-b568-1807f8e7fc52</t>
  </si>
  <si>
    <t xml:space="preserve">31cf7450-9f41-49b6-8109-42b34ae986cf</t>
  </si>
  <si>
    <t xml:space="preserve">RU000A105HC4</t>
  </si>
  <si>
    <t xml:space="preserve">TCS00A105HC4</t>
  </si>
  <si>
    <t xml:space="preserve">14.790000000</t>
  </si>
  <si>
    <t xml:space="preserve">d05f1610-1b3b-42f1-99cc-4f4ec9d1e0d3</t>
  </si>
  <si>
    <t xml:space="preserve">cc78c687-aab2-4c42-afaa-a3fdec3bd9af</t>
  </si>
  <si>
    <t xml:space="preserve">70082142-d71b-4164-818d-5cc9053a8523</t>
  </si>
  <si>
    <t xml:space="preserve">RU000A106UK8</t>
  </si>
  <si>
    <t xml:space="preserve">TCS99A106UK8</t>
  </si>
  <si>
    <t xml:space="preserve">МигКредит выпуск 3</t>
  </si>
  <si>
    <t xml:space="preserve">8.280000000</t>
  </si>
  <si>
    <t xml:space="preserve">b7ecd4c3-718f-4777-93d5-408045445412</t>
  </si>
  <si>
    <t xml:space="preserve">8d94c2b4-e78c-41b7-b0ea-084ff782e0bd</t>
  </si>
  <si>
    <t xml:space="preserve">ab350d5a-c698-4bb8-b190-0d0a8537e815</t>
  </si>
  <si>
    <t xml:space="preserve">{'logo_name': 'RU000A106UK8.png', 'logo_base_color': '#6e50e1', 'text_color': '#ffffff'}</t>
  </si>
  <si>
    <t xml:space="preserve">XS1634369224</t>
  </si>
  <si>
    <t xml:space="preserve">BBG00GXQKMJ9</t>
  </si>
  <si>
    <t xml:space="preserve">Belarus</t>
  </si>
  <si>
    <t xml:space="preserve">8.684028000</t>
  </si>
  <si>
    <t xml:space="preserve">c0f0743d-1b8f-46d7-85f0-df1eefdbf566</t>
  </si>
  <si>
    <t xml:space="preserve">dce58f08-f205-48d5-8850-9caf3f49f043</t>
  </si>
  <si>
    <t xml:space="preserve">f19c4dda-d45e-42b6-ba0c-7b56e0b0f784</t>
  </si>
  <si>
    <t xml:space="preserve">{'logo_name': 'RU000A100D30.png', 'logo_base_color': '#5B4B99', 'text_color': '#ffffff'}</t>
  </si>
  <si>
    <t xml:space="preserve">RU000A105SP3</t>
  </si>
  <si>
    <t xml:space="preserve">TCS00A105SP3</t>
  </si>
  <si>
    <t xml:space="preserve">Сегежа Групп 003P-02R</t>
  </si>
  <si>
    <t xml:space="preserve">57.700000000</t>
  </si>
  <si>
    <t xml:space="preserve">537171a9-96cf-4811-acc3-604975f2a667</t>
  </si>
  <si>
    <t xml:space="preserve">0bc1e489-f07a-4b0b-9013-5cf70ea300e9</t>
  </si>
  <si>
    <t xml:space="preserve">5f1118b1-23b3-465d-9103-9579a7e45d11</t>
  </si>
  <si>
    <t xml:space="preserve">RU000A1053R3</t>
  </si>
  <si>
    <t xml:space="preserve">TCS49A1053R3</t>
  </si>
  <si>
    <t xml:space="preserve">TQRD</t>
  </si>
  <si>
    <t xml:space="preserve">Феррони БО-01</t>
  </si>
  <si>
    <t xml:space="preserve">afe3da70-d099-4dc6-bfb2-daa485052618</t>
  </si>
  <si>
    <t xml:space="preserve">a33ed641-7df8-4df3-b4bb-74b514b6f2be</t>
  </si>
  <si>
    <t xml:space="preserve">300c72d9-a0e7-4941-9549-382fcd38969b</t>
  </si>
  <si>
    <t xml:space="preserve">{'logo_name': 'RU000A103XP8.png', 'logo_base_color': '#000000', 'text_color': '#ffffff'}</t>
  </si>
  <si>
    <t xml:space="preserve">RU000A106GB6</t>
  </si>
  <si>
    <t xml:space="preserve">TCS00A106GB6</t>
  </si>
  <si>
    <t xml:space="preserve">Лизинг-Трейд выпуск 9</t>
  </si>
  <si>
    <t xml:space="preserve">11.120000000</t>
  </si>
  <si>
    <t xml:space="preserve">9d85076f-0102-4890-9982-b99581d48afe</t>
  </si>
  <si>
    <t xml:space="preserve">19bf0259-aa4c-44ae-8e39-9444ecf7aa4f</t>
  </si>
  <si>
    <t xml:space="preserve">b65e8787-b676-43c8-b3a2-7690ffa442c9</t>
  </si>
  <si>
    <t xml:space="preserve">{'logo_name': 'RU000A101CB6.png', 'logo_base_color': '#000000', 'text_color': '#ffffff'}</t>
  </si>
  <si>
    <t xml:space="preserve">RU000A105KP0</t>
  </si>
  <si>
    <t xml:space="preserve">TCS00A105KP0</t>
  </si>
  <si>
    <t xml:space="preserve">Газпром нефть 003P-05R</t>
  </si>
  <si>
    <t xml:space="preserve">12.80000000</t>
  </si>
  <si>
    <t xml:space="preserve">de728092-a56a-474f-a2ad-75f67967878d</t>
  </si>
  <si>
    <t xml:space="preserve">5834f61b-9e8e-4f47-9cbd-48ecd0032911</t>
  </si>
  <si>
    <t xml:space="preserve">427fb2b8-44b0-40c4-88a3-57700f975344</t>
  </si>
  <si>
    <t xml:space="preserve">RU000A105K85</t>
  </si>
  <si>
    <t xml:space="preserve">TCS00A105K85</t>
  </si>
  <si>
    <t xml:space="preserve">Атомэнергопром 001P-02</t>
  </si>
  <si>
    <t xml:space="preserve">12.20000000</t>
  </si>
  <si>
    <t xml:space="preserve">b0045f52-2e24-4837-b46c-4c3c6d927b10</t>
  </si>
  <si>
    <t xml:space="preserve">18aa5282-b03f-4a6a-8b11-f9e92eba679f</t>
  </si>
  <si>
    <t xml:space="preserve">d1fbd864-a4fa-4791-a00f-1ad29f359e75</t>
  </si>
  <si>
    <t xml:space="preserve">RU000A10BV22</t>
  </si>
  <si>
    <t xml:space="preserve">TCS00A10BV22</t>
  </si>
  <si>
    <t xml:space="preserve">Республика Башкортостан 34015</t>
  </si>
  <si>
    <t xml:space="preserve">12.470000000</t>
  </si>
  <si>
    <t xml:space="preserve">cc723835-f7fc-4447-a16c-280890e2b72c</t>
  </si>
  <si>
    <t xml:space="preserve">fe7cef62-f684-4ed0-a8f9-981f52837954</t>
  </si>
  <si>
    <t xml:space="preserve">fec73a7a-b6d9-477f-aba6-901c6826f85c</t>
  </si>
  <si>
    <t xml:space="preserve">RU000A108LX6</t>
  </si>
  <si>
    <t xml:space="preserve">BBG01N7PPF68</t>
  </si>
  <si>
    <t xml:space="preserve">МКБ ЗО2017</t>
  </si>
  <si>
    <t xml:space="preserve">1405.716555000</t>
  </si>
  <si>
    <t xml:space="preserve">697e8bda-d71d-4278-a892-87df5d811294</t>
  </si>
  <si>
    <t xml:space="preserve">1b54ec0b-f62d-47c1-b662-a268c40f2fa6</t>
  </si>
  <si>
    <t xml:space="preserve">c8c27775-48cb-447a-9c49-9f0260291d03</t>
  </si>
  <si>
    <t xml:space="preserve">RU000A105G16</t>
  </si>
  <si>
    <t xml:space="preserve">BBG01BJBTTH6</t>
  </si>
  <si>
    <t xml:space="preserve">SU29022RMFS9</t>
  </si>
  <si>
    <t xml:space="preserve">ОФЗ 29022</t>
  </si>
  <si>
    <t xml:space="preserve">46.230000000</t>
  </si>
  <si>
    <t xml:space="preserve">0e748081-d4f0-48c1-96fe-8fd09a07b509</t>
  </si>
  <si>
    <t xml:space="preserve">8fbf26cd-7c96-4103-a4d9-9656c840d87a</t>
  </si>
  <si>
    <t xml:space="preserve">e928739f-ecc2-4cc9-a18a-f593eadf0c3d</t>
  </si>
  <si>
    <t xml:space="preserve">RU000A10AT27</t>
  </si>
  <si>
    <t xml:space="preserve">TCS00A10AT27</t>
  </si>
  <si>
    <t xml:space="preserve">ИКС 5 ФИНАНС 003P-10</t>
  </si>
  <si>
    <t xml:space="preserve">13.120000000</t>
  </si>
  <si>
    <t xml:space="preserve">283d5769-88b8-4e93-9089-41928da19506</t>
  </si>
  <si>
    <t xml:space="preserve">b57bc91d-6461-4813-8740-0ea517f0a192</t>
  </si>
  <si>
    <t xml:space="preserve">b1b73138-0d9f-4f0f-a330-f366828b1969</t>
  </si>
  <si>
    <t xml:space="preserve">RU000A10ATW2</t>
  </si>
  <si>
    <t xml:space="preserve">TCS00A10ATW2</t>
  </si>
  <si>
    <t xml:space="preserve">Балтийский лизинг БО-П15</t>
  </si>
  <si>
    <t xml:space="preserve">15.580000000</t>
  </si>
  <si>
    <t xml:space="preserve">16d94f9e-d3fa-490d-a5e3-dbb7dbe9259e</t>
  </si>
  <si>
    <t xml:space="preserve">7cb7e124-8d4b-4cab-9f3a-fcf32970cfe8</t>
  </si>
  <si>
    <t xml:space="preserve">fa31ae55-e23d-4d85-bfc4-d5521dd544a0</t>
  </si>
  <si>
    <t xml:space="preserve">{'logo_name': 'RU000A101Z66.png', 'logo_base_color': '#000000', 'text_color': '#ffffff'}</t>
  </si>
  <si>
    <t xml:space="preserve">RU000A105PP9</t>
  </si>
  <si>
    <t xml:space="preserve">TCS00A105PP9</t>
  </si>
  <si>
    <t xml:space="preserve">2.960000000</t>
  </si>
  <si>
    <t xml:space="preserve">4f2e9bcb-617b-47a1-8a97-50b350709c2a</t>
  </si>
  <si>
    <t xml:space="preserve">0e858c14-b40f-4e1a-919f-7e9331d7e2ce</t>
  </si>
  <si>
    <t xml:space="preserve">a5b9f1b4-e88c-4795-b19a-a7c0cdc5eb65</t>
  </si>
  <si>
    <t xml:space="preserve">RU000A10B8M0</t>
  </si>
  <si>
    <t xml:space="preserve">TCS00A10B8M0</t>
  </si>
  <si>
    <t xml:space="preserve">Сэтл Групп 002Р-04</t>
  </si>
  <si>
    <t xml:space="preserve">10.480000000</t>
  </si>
  <si>
    <t xml:space="preserve">9a79fb3b-f1dd-455f-b3da-423847e49cf1</t>
  </si>
  <si>
    <t xml:space="preserve">34366872-6038-49f3-a8a5-07e1c36e9d0e</t>
  </si>
  <si>
    <t xml:space="preserve">f029df36-83d0-4b9f-9a79-2f4c50db0390</t>
  </si>
  <si>
    <t xml:space="preserve">{'logo_name': 'RU000A100MG6.png', 'logo_base_color': '#FFFFFF', 'text_color': '#000000'}</t>
  </si>
  <si>
    <t xml:space="preserve">RU000A104JF6</t>
  </si>
  <si>
    <t xml:space="preserve">BBG015C3V4J4</t>
  </si>
  <si>
    <t xml:space="preserve">ПЗ Пушкинское выпуск 1</t>
  </si>
  <si>
    <t xml:space="preserve">9.530000000</t>
  </si>
  <si>
    <t xml:space="preserve">783f3121-d4b0-4cb5-bc2a-2a2c845e05e2</t>
  </si>
  <si>
    <t xml:space="preserve">f48e334e-4df6-4a31-a7c0-e5392309524f</t>
  </si>
  <si>
    <t xml:space="preserve">a03d06ab-ccec-4f2f-a7c2-6b4b65000987</t>
  </si>
  <si>
    <t xml:space="preserve">{'logo_name': 'RU000A104JF6.png', 'logo_base_color': '#000000', 'text_color': '#ffffff'}</t>
  </si>
  <si>
    <t xml:space="preserve">RU000A10BW70</t>
  </si>
  <si>
    <t xml:space="preserve">TCS00A10BW70</t>
  </si>
  <si>
    <t xml:space="preserve">Томская область 34074</t>
  </si>
  <si>
    <t xml:space="preserve">12.500000000</t>
  </si>
  <si>
    <t xml:space="preserve">e16307d7-4451-4efb-8bd3-3468aba519d2</t>
  </si>
  <si>
    <t xml:space="preserve">d72569e9-b2c0-40d7-b28b-47f65130b996</t>
  </si>
  <si>
    <t xml:space="preserve">0069d6fd-9a78-44ee-b96f-10284c6a9b5c</t>
  </si>
  <si>
    <t xml:space="preserve">{'logo_name': 'RU000A0JW1K9.png', 'logo_base_color': '#FF0400', 'text_color': '#ffffff'}</t>
  </si>
  <si>
    <t xml:space="preserve">RU000A10AEF9</t>
  </si>
  <si>
    <t xml:space="preserve">TCS00A10AEF9</t>
  </si>
  <si>
    <t xml:space="preserve">ТГК-14 1Р3</t>
  </si>
  <si>
    <t xml:space="preserve">3.630000000</t>
  </si>
  <si>
    <t xml:space="preserve">2b8fc0d0-97d4-46bc-a065-72c420354705</t>
  </si>
  <si>
    <t xml:space="preserve">f5f81ea2-6101-4f81-a1b8-8b00fc450286</t>
  </si>
  <si>
    <t xml:space="preserve">e20dc01f-78e3-4b8d-8398-25d0e6d875fb</t>
  </si>
  <si>
    <t xml:space="preserve">RU000A10B024</t>
  </si>
  <si>
    <t xml:space="preserve">TCS00A10B024</t>
  </si>
  <si>
    <t xml:space="preserve">АФК «Система» 002Р-01</t>
  </si>
  <si>
    <t xml:space="preserve">10.520000000</t>
  </si>
  <si>
    <t xml:space="preserve">c5f30e89-405d-4106-9ba1-c48721473e09</t>
  </si>
  <si>
    <t xml:space="preserve">d3174a82-db0b-48e4-b814-39e369dfe0de</t>
  </si>
  <si>
    <t xml:space="preserve">772bf26d-8adb-43b0-8256-e5d4cb9ade1f</t>
  </si>
  <si>
    <t xml:space="preserve">RU000A106XD7</t>
  </si>
  <si>
    <t xml:space="preserve">TCS00A106XD7</t>
  </si>
  <si>
    <t xml:space="preserve">Селигдар GOLD02</t>
  </si>
  <si>
    <t xml:space="preserve">5878.390000000</t>
  </si>
  <si>
    <t xml:space="preserve">15.110000000</t>
  </si>
  <si>
    <t xml:space="preserve">4e3c57bd-6f15-4e99-937c-1476e4cbd11d</t>
  </si>
  <si>
    <t xml:space="preserve">5af4117a-b6b5-40cd-b887-c3bc724ea116</t>
  </si>
  <si>
    <t xml:space="preserve">1f2356e8-823d-4b95-bb72-50777b3b136c</t>
  </si>
  <si>
    <t xml:space="preserve">RU000A10BJ02</t>
  </si>
  <si>
    <t xml:space="preserve">TCS00A10BJ02</t>
  </si>
  <si>
    <t xml:space="preserve">АЛРОСА 001Р-03</t>
  </si>
  <si>
    <t xml:space="preserve">34.457676000</t>
  </si>
  <si>
    <t xml:space="preserve">4b0651a9-b92c-4ff6-b182-b981e8b67b95</t>
  </si>
  <si>
    <t xml:space="preserve">b42f5378-0b88-4812-9cac-44cb2d42ad49</t>
  </si>
  <si>
    <t xml:space="preserve">f66081a6-01ea-4f4c-9974-895affbba5eb</t>
  </si>
  <si>
    <t xml:space="preserve">RU000A10BQ78</t>
  </si>
  <si>
    <t xml:space="preserve">TCS00A10BQ78</t>
  </si>
  <si>
    <t xml:space="preserve">Симпл 001Р-04</t>
  </si>
  <si>
    <t xml:space="preserve">13.150000000</t>
  </si>
  <si>
    <t xml:space="preserve">aca8f116-84eb-4813-85b1-9042f575664d</t>
  </si>
  <si>
    <t xml:space="preserve">2f2a6fdf-b411-4392-af13-c0c6735b5371</t>
  </si>
  <si>
    <t xml:space="preserve">75182392-b760-4c86-87d3-0642ccaebbde</t>
  </si>
  <si>
    <t xml:space="preserve">{'logo_name': 'RU000A10A398new.png', 'logo_base_color': '#000000', 'text_color': '#ffffff'}</t>
  </si>
  <si>
    <t xml:space="preserve">RU000A109791</t>
  </si>
  <si>
    <t xml:space="preserve">TCS00A109791</t>
  </si>
  <si>
    <t xml:space="preserve">Гарант-Инвест 002Р-10</t>
  </si>
  <si>
    <t xml:space="preserve">8ae93c74-52f3-4676-9fee-91c07d7c2a5d</t>
  </si>
  <si>
    <t xml:space="preserve">cf3a1a98-21f9-4e65-962b-82e42fd0e983</t>
  </si>
  <si>
    <t xml:space="preserve">6e29ad08-acd3-4d56-b394-b2462c9b9459</t>
  </si>
  <si>
    <t xml:space="preserve">{'logo_name': 'RU000A1005T9.png', 'logo_base_color': '#FFFFFF', 'text_color': '#000000'}</t>
  </si>
  <si>
    <t xml:space="preserve">RU000A1097T6</t>
  </si>
  <si>
    <t xml:space="preserve">TCS00A1097T6</t>
  </si>
  <si>
    <t xml:space="preserve">СФО СБ Секьюритизация Класс А</t>
  </si>
  <si>
    <t xml:space="preserve">9.50000000</t>
  </si>
  <si>
    <t xml:space="preserve">f7a9fda5-ccc0-4827-b6de-d5492569646b</t>
  </si>
  <si>
    <t xml:space="preserve">5196d483-de41-4858-b055-40269e6f35b6</t>
  </si>
  <si>
    <t xml:space="preserve">596940c9-02c7-4b6d-b2a0-8e76e8ed552e</t>
  </si>
  <si>
    <t xml:space="preserve">{'logo_name': 'RU000A1097T6.png', 'logo_base_color': '#000000', 'text_color': '#ffffff'}</t>
  </si>
  <si>
    <t xml:space="preserve">RU000A107GT6</t>
  </si>
  <si>
    <t xml:space="preserve">BBG01KS10DZ4</t>
  </si>
  <si>
    <t xml:space="preserve">СЕЛЛ-Сервис БО-01</t>
  </si>
  <si>
    <t xml:space="preserve">f43d71ee-adbb-4d44-ac6e-0e99e2434148</t>
  </si>
  <si>
    <t xml:space="preserve">9b55a162-a057-4440-ad42-fc83957e475f</t>
  </si>
  <si>
    <t xml:space="preserve">131047a6-13c2-454f-9f5d-90a36796f877</t>
  </si>
  <si>
    <t xml:space="preserve">{'logo_name': 'RU000A106C50.png', 'logo_base_color': '#000000', 'text_color': '#ffffff'}</t>
  </si>
  <si>
    <t xml:space="preserve">RU000A1042W6</t>
  </si>
  <si>
    <t xml:space="preserve">TCS00A1042W6</t>
  </si>
  <si>
    <t xml:space="preserve">ВЭБ.РФ ПБО-2 выпуск 31</t>
  </si>
  <si>
    <t xml:space="preserve">54.10000000</t>
  </si>
  <si>
    <t xml:space="preserve">4bb99fe6-1646-467f-851e-6f4d6e59d84e</t>
  </si>
  <si>
    <t xml:space="preserve">178e78ca-f0e2-4562-b2ee-c3c7511bf2b2</t>
  </si>
  <si>
    <t xml:space="preserve">e48d9ec5-a9bc-48fd-bd9a-bc25bc09308f</t>
  </si>
  <si>
    <t xml:space="preserve">{'logo_name': 'RU000A0JRCX7.png', 'logo_base_color': '#0086cd', 'text_color': '#ffffff'}</t>
  </si>
  <si>
    <t xml:space="preserve">RU000A10BW62</t>
  </si>
  <si>
    <t xml:space="preserve">TCS00A10BW62</t>
  </si>
  <si>
    <t xml:space="preserve">МТС 002P-12</t>
  </si>
  <si>
    <t xml:space="preserve">12.330000000</t>
  </si>
  <si>
    <t xml:space="preserve">2ec6437b-1117-4d4c-81d0-838a8578dcbd</t>
  </si>
  <si>
    <t xml:space="preserve">a54b917a-bbd7-4807-95ab-fc1c8a9888ba</t>
  </si>
  <si>
    <t xml:space="preserve">f0e55d18-8feb-4bab-b929-d48e7dd27209</t>
  </si>
  <si>
    <t xml:space="preserve">RU000A106JC8</t>
  </si>
  <si>
    <t xml:space="preserve">TCS99A106JC8</t>
  </si>
  <si>
    <t xml:space="preserve">Роял Капитал выпуск 9</t>
  </si>
  <si>
    <t xml:space="preserve">5.340000000</t>
  </si>
  <si>
    <t xml:space="preserve">e97fd4b7-1def-4a83-9738-255f2391c704</t>
  </si>
  <si>
    <t xml:space="preserve">af57486a-2328-4865-946f-0ad62a63f3cb</t>
  </si>
  <si>
    <t xml:space="preserve">0a9ae94e-9b7a-4ae4-a7b1-3f025c44b887</t>
  </si>
  <si>
    <t xml:space="preserve">{'logo_name': 'RU000A104UF3.png', 'logo_base_color': '#000000', 'text_color': '#ffffff'}</t>
  </si>
  <si>
    <t xml:space="preserve">RU000A10ASW4</t>
  </si>
  <si>
    <t xml:space="preserve">TCS00A10ASW4</t>
  </si>
  <si>
    <t xml:space="preserve">ПАО «КАМАЗ» БО-П14</t>
  </si>
  <si>
    <t xml:space="preserve">11.540000000</t>
  </si>
  <si>
    <t xml:space="preserve">6065f4d4-4711-4715-9ac2-a054eb9a52e7</t>
  </si>
  <si>
    <t xml:space="preserve">35f90b29-0533-431e-aff3-ef3ea7cb0d50</t>
  </si>
  <si>
    <t xml:space="preserve">8660444c-313f-4254-bdd3-da40c7d60488</t>
  </si>
  <si>
    <t xml:space="preserve">BBG00425VG07</t>
  </si>
  <si>
    <t xml:space="preserve">SU26212RMFS9</t>
  </si>
  <si>
    <t xml:space="preserve">34.960000000</t>
  </si>
  <si>
    <t xml:space="preserve">c5711a61-94c5-4c68-852b-6122fdac79a4</t>
  </si>
  <si>
    <t xml:space="preserve">93bab2b1-949a-4536-a598-0e05e34ac52f</t>
  </si>
  <si>
    <t xml:space="preserve">2d808ea9-f0c5-4cf1-91cc-5f5e59acebd8</t>
  </si>
  <si>
    <t xml:space="preserve">RU000A106NT4</t>
  </si>
  <si>
    <t xml:space="preserve">TCS90A106NT4</t>
  </si>
  <si>
    <t xml:space="preserve">ПИМ выпуск 2</t>
  </si>
  <si>
    <t xml:space="preserve">32.580000000</t>
  </si>
  <si>
    <t xml:space="preserve">b6715cea-c227-438d-8d77-bb4e5ab18b6f</t>
  </si>
  <si>
    <t xml:space="preserve">fb88a728-acc6-43de-8b8b-ee83d62fee4c</t>
  </si>
  <si>
    <t xml:space="preserve">424a29d3-8c1f-493d-8a60-b2c97a57966f</t>
  </si>
  <si>
    <t xml:space="preserve">{'logo_name': 'RU000A103WD6.png', 'logo_base_color': '#000000', 'text_color': '#ffffff'}</t>
  </si>
  <si>
    <t xml:space="preserve">RU000A101012</t>
  </si>
  <si>
    <t xml:space="preserve">BBG00QTDV828</t>
  </si>
  <si>
    <t xml:space="preserve">АФК Система выпуск 12</t>
  </si>
  <si>
    <t xml:space="preserve">48.330000000</t>
  </si>
  <si>
    <t xml:space="preserve">82d30845-9207-43ad-9b43-16b7e960b29d</t>
  </si>
  <si>
    <t xml:space="preserve">7d24f79a-8b57-458e-8d9e-c5eb43ca90e6</t>
  </si>
  <si>
    <t xml:space="preserve">79e8bab6-7b10-4aa2-869f-368a6bc49707</t>
  </si>
  <si>
    <t xml:space="preserve">RU000A10A7C4</t>
  </si>
  <si>
    <t xml:space="preserve">TCS00A10A7C4</t>
  </si>
  <si>
    <t xml:space="preserve">ЛК Европлан оббП08</t>
  </si>
  <si>
    <t xml:space="preserve">13.810000000</t>
  </si>
  <si>
    <t xml:space="preserve">3573fd8c-95a5-4897-b763-f85332e62bcd</t>
  </si>
  <si>
    <t xml:space="preserve">5ae11a52-d208-4764-b9ac-660dd0fb8b91</t>
  </si>
  <si>
    <t xml:space="preserve">2670d114-4120-459a-a7b8-d770e65e82e1</t>
  </si>
  <si>
    <t xml:space="preserve">RU000A105VP7</t>
  </si>
  <si>
    <t xml:space="preserve">TCS79A105VP7</t>
  </si>
  <si>
    <t xml:space="preserve">РКК выпуск 1</t>
  </si>
  <si>
    <t xml:space="preserve">195892e7-5206-47e6-a65b-59da2744f1ef</t>
  </si>
  <si>
    <t xml:space="preserve">3da0f08f-a56a-4412-9d23-ad8ecce6fd71</t>
  </si>
  <si>
    <t xml:space="preserve">8f16f921-c6ae-4ffa-a4bc-7b2280f17290</t>
  </si>
  <si>
    <t xml:space="preserve">{'logo_name': 'RU000A105VP7.png', 'logo_base_color': '#000000', 'text_color': '#ffffff'}</t>
  </si>
  <si>
    <t xml:space="preserve">RU000A105H98</t>
  </si>
  <si>
    <t xml:space="preserve">TCS00A105H98</t>
  </si>
  <si>
    <t xml:space="preserve">Эфферон выпуск 1</t>
  </si>
  <si>
    <t xml:space="preserve">22.560000000</t>
  </si>
  <si>
    <t xml:space="preserve">338e5a11-6842-400d-bfa1-03843f098b22</t>
  </si>
  <si>
    <t xml:space="preserve">a7f2af23-80f4-4475-b0c2-7ebfe7cea6e5</t>
  </si>
  <si>
    <t xml:space="preserve">41d19a08-5f88-4c63-907f-32b378fcd8bf</t>
  </si>
  <si>
    <t xml:space="preserve">{'logo_name': 'RU000A105H98.png', 'logo_base_color': '#000000', 'text_color': '#ffffff'}</t>
  </si>
  <si>
    <t xml:space="preserve">RU000A106SL0</t>
  </si>
  <si>
    <t xml:space="preserve">BBG01J7SQ5D4</t>
  </si>
  <si>
    <t xml:space="preserve">Истринская Сыроварня выпуск 2</t>
  </si>
  <si>
    <t xml:space="preserve">a8018664-4ac6-49ae-bbce-7fd650b99d29</t>
  </si>
  <si>
    <t xml:space="preserve">bf27c59d-371b-4ed3-afcf-ef44787a2928</t>
  </si>
  <si>
    <t xml:space="preserve">7efe6e06-a56b-4d43-8f85-b1afe1ab4d68</t>
  </si>
  <si>
    <t xml:space="preserve">{'logo_name': 'RU000A105ZF9.png', 'logo_base_color': '#f5f4f2', 'text_color': '#000000'}</t>
  </si>
  <si>
    <t xml:space="preserve">RU000A106C50</t>
  </si>
  <si>
    <t xml:space="preserve">TCS00A106C50</t>
  </si>
  <si>
    <t xml:space="preserve">СЕЛЛ-Сервис БО-П02</t>
  </si>
  <si>
    <t xml:space="preserve">10.360000000</t>
  </si>
  <si>
    <t xml:space="preserve">7e7c8c99-9310-4b0a-9630-5cd7985ad7db</t>
  </si>
  <si>
    <t xml:space="preserve">06c1f40b-b5ee-4239-a87b-17862e260b2c</t>
  </si>
  <si>
    <t xml:space="preserve">4bd86de6-bb1d-428a-8dda-d66d9f0848b7</t>
  </si>
  <si>
    <t xml:space="preserve">RU000A106E90</t>
  </si>
  <si>
    <t xml:space="preserve">TCS00A106E90</t>
  </si>
  <si>
    <t xml:space="preserve">SU26243RMFS4</t>
  </si>
  <si>
    <t xml:space="preserve">ОФЗ 26243</t>
  </si>
  <si>
    <t xml:space="preserve">12.890000000</t>
  </si>
  <si>
    <t xml:space="preserve">0d46d347-0e03-44af-a617-a86ed4d07bba</t>
  </si>
  <si>
    <t xml:space="preserve">b968924c-54b8-43b5-ae3e-c0adfd02f59b</t>
  </si>
  <si>
    <t xml:space="preserve">fb5c7c06-c6fc-4177-91a0-81a9b5a541ec</t>
  </si>
  <si>
    <t xml:space="preserve">BYM000001818</t>
  </si>
  <si>
    <t xml:space="preserve">TCS200001818</t>
  </si>
  <si>
    <t xml:space="preserve">РесБел 331 29.06.2027</t>
  </si>
  <si>
    <t xml:space="preserve">376.277430000</t>
  </si>
  <si>
    <t xml:space="preserve">6487121d-af36-430b-a5c3-f56707100f8a</t>
  </si>
  <si>
    <t xml:space="preserve">50dac82c-5142-439d-a260-a42ee5c8154c</t>
  </si>
  <si>
    <t xml:space="preserve">d5b23791-de39-4aaa-a5aa-9dcf63c8af24</t>
  </si>
  <si>
    <t xml:space="preserve">RU000A108AL4</t>
  </si>
  <si>
    <t xml:space="preserve">TCS00A108AL4</t>
  </si>
  <si>
    <t xml:space="preserve">Интерлизинг 001Р-08</t>
  </si>
  <si>
    <t xml:space="preserve">4.320000000</t>
  </si>
  <si>
    <t xml:space="preserve">ebac676d-fef2-4ca8-8db9-5cd485174b33</t>
  </si>
  <si>
    <t xml:space="preserve">c6cad4db-8eca-4730-a928-8cbc8f605c89</t>
  </si>
  <si>
    <t xml:space="preserve">27ae0e75-22b3-4463-8997-680f1e20871c</t>
  </si>
  <si>
    <t xml:space="preserve">{'logo_name': 'RU000A102B30.png', 'logo_base_color': '#000000', 'text_color': '#ffffff'}</t>
  </si>
  <si>
    <t xml:space="preserve">RU000A1057D4</t>
  </si>
  <si>
    <t xml:space="preserve">TCS00A1057D4</t>
  </si>
  <si>
    <t xml:space="preserve">TQOY</t>
  </si>
  <si>
    <t xml:space="preserve">cny</t>
  </si>
  <si>
    <t xml:space="preserve">Металлоинвест CNY 1Р-02</t>
  </si>
  <si>
    <t xml:space="preserve">3.950000000</t>
  </si>
  <si>
    <t xml:space="preserve">1c6fadc4-f238-4dcb-813b-ff665ed84884</t>
  </si>
  <si>
    <t xml:space="preserve">32948cec-9f8b-4384-aab5-9372aeb90752</t>
  </si>
  <si>
    <t xml:space="preserve">fb9c1d45-250c-4ec5-bb84-6033951cd68a</t>
  </si>
  <si>
    <t xml:space="preserve">{'logo_name': 'RU000A101EF3.png', 'logo_base_color': '#000000', 'text_color': '#ffffff'}</t>
  </si>
  <si>
    <t xml:space="preserve">RU000A10BBD8</t>
  </si>
  <si>
    <t xml:space="preserve">TCS00A10BBD8</t>
  </si>
  <si>
    <t xml:space="preserve">ЯТЭК 001Р-06</t>
  </si>
  <si>
    <t xml:space="preserve">7.970000000</t>
  </si>
  <si>
    <t xml:space="preserve">d0fe0e0e-d80e-467c-870c-5fe7777cc74d</t>
  </si>
  <si>
    <t xml:space="preserve">be3807bc-2622-46c0-bc16-23aa2ffd6d33</t>
  </si>
  <si>
    <t xml:space="preserve">a28d9ed4-0e9f-4c08-9fcf-65cd8a6d4599</t>
  </si>
  <si>
    <t xml:space="preserve">RU000A10BW96</t>
  </si>
  <si>
    <t xml:space="preserve">TCS00A10BW96</t>
  </si>
  <si>
    <t xml:space="preserve">ГК Самолет БО-П18</t>
  </si>
  <si>
    <t xml:space="preserve">16.440000000</t>
  </si>
  <si>
    <t xml:space="preserve">e5306709-e7cc-4b38-b325-9f41dd6b4ca0</t>
  </si>
  <si>
    <t xml:space="preserve">e4a9e793-44a7-4423-8b99-0b77d3818844</t>
  </si>
  <si>
    <t xml:space="preserve">4aff32bc-cfe9-4705-9acf-5edd52217d29</t>
  </si>
  <si>
    <t xml:space="preserve">RU000A10A836</t>
  </si>
  <si>
    <t xml:space="preserve">TCS00A10A836</t>
  </si>
  <si>
    <t xml:space="preserve">Россия 2032-ЗО</t>
  </si>
  <si>
    <t xml:space="preserve">112642.143891000</t>
  </si>
  <si>
    <t xml:space="preserve">693d240c-4939-446d-a114-df62541b6117</t>
  </si>
  <si>
    <t xml:space="preserve">d9a50d70-3502-4672-8449-b7a4df7e7e68</t>
  </si>
  <si>
    <t xml:space="preserve">bc6624ab-0031-4d92-99a3-82a61d656d91</t>
  </si>
  <si>
    <t xml:space="preserve">RU000A1020L5</t>
  </si>
  <si>
    <t xml:space="preserve">BBG00WLLSRP2</t>
  </si>
  <si>
    <t xml:space="preserve">Самарская область 35015</t>
  </si>
  <si>
    <t xml:space="preserve">4.890000000</t>
  </si>
  <si>
    <t xml:space="preserve">f8af8233-7d6b-40ca-8807-c38219d7b9a4</t>
  </si>
  <si>
    <t xml:space="preserve">3437124f-d43f-4045-98ea-75b9eac306d4</t>
  </si>
  <si>
    <t xml:space="preserve">917899a1-e762-4ba9-aec7-f3d262d29395</t>
  </si>
  <si>
    <t xml:space="preserve">{'logo_name': 'RU000A0JU2H5.png', 'logo_base_color': '#065E91', 'text_color': '#ffffff'}</t>
  </si>
  <si>
    <t xml:space="preserve">RU000A105WP5</t>
  </si>
  <si>
    <t xml:space="preserve">TCS00A105WP5</t>
  </si>
  <si>
    <t xml:space="preserve">Вымпелком 1Р-07</t>
  </si>
  <si>
    <t xml:space="preserve">17.270000000</t>
  </si>
  <si>
    <t xml:space="preserve">859a755d-e498-4985-9818-5484d3271a9f</t>
  </si>
  <si>
    <t xml:space="preserve">48e16c9c-caa6-466e-9ce8-01c0db974eb3</t>
  </si>
  <si>
    <t xml:space="preserve">4279f332-d64c-42d2-838f-e422a407f1a0</t>
  </si>
  <si>
    <t xml:space="preserve">{'logo_name': 'beeline.png', 'logo_base_color': '#ffbd00', 'text_color': '#000000'}</t>
  </si>
  <si>
    <t xml:space="preserve">RU000A109SP5</t>
  </si>
  <si>
    <t xml:space="preserve">TCS80A109SP5</t>
  </si>
  <si>
    <t xml:space="preserve">Эталон Финанс 002P-02</t>
  </si>
  <si>
    <t xml:space="preserve">6.300000000</t>
  </si>
  <si>
    <t xml:space="preserve">f9ec28e4-a0aa-4b62-8b7b-938acd94da4e</t>
  </si>
  <si>
    <t xml:space="preserve">279e3268-9cc1-46c3-832e-6b60bf4d1e3d</t>
  </si>
  <si>
    <t xml:space="preserve">908e48f6-39d8-43aa-8abc-b24441d11391</t>
  </si>
  <si>
    <t xml:space="preserve">{'logo_name': 'RU000A103Q.png', 'logo_base_color': '#000000', 'text_color': '#ffffff'}</t>
  </si>
  <si>
    <t xml:space="preserve">RU000A10BRY0</t>
  </si>
  <si>
    <t xml:space="preserve">TCS00A10BRY0</t>
  </si>
  <si>
    <t xml:space="preserve">С-ПРИНТ БО-02</t>
  </si>
  <si>
    <t xml:space="preserve">2e8859c4-89d7-4f62-93e9-d638787b16a6</t>
  </si>
  <si>
    <t xml:space="preserve">b603b9c7-aaf1-480e-a8c9-3c111308354c</t>
  </si>
  <si>
    <t xml:space="preserve">8fbd907d-7dd6-41a2-b75f-bd52f9c0aedf</t>
  </si>
  <si>
    <t xml:space="preserve">{'logo_name': 'RU000A108BE7.png', 'logo_base_color': '#FFFFFF', 'text_color': '#000000'}</t>
  </si>
  <si>
    <t xml:space="preserve">RU000A107U81</t>
  </si>
  <si>
    <t xml:space="preserve">TCS60A107U81</t>
  </si>
  <si>
    <t xml:space="preserve">Уральская Сталь БО-001Р-03</t>
  </si>
  <si>
    <t xml:space="preserve">11.780000000</t>
  </si>
  <si>
    <t xml:space="preserve">2a0f87a9-5dc6-46df-94bb-a09d0c73fcb0</t>
  </si>
  <si>
    <t xml:space="preserve">b74b3490-8803-4415-82de-358ae9db6710</t>
  </si>
  <si>
    <t xml:space="preserve">571f6cb9-a3f6-4719-9573-9aa7467f9f8d</t>
  </si>
  <si>
    <t xml:space="preserve">{'logo_name': 'RU000A1066A1.png', 'logo_base_color': '#131310', 'text_color': '#ffffff'}</t>
  </si>
  <si>
    <t xml:space="preserve">RU000A10A8H1</t>
  </si>
  <si>
    <t xml:space="preserve">TCS00A10A8H1</t>
  </si>
  <si>
    <t xml:space="preserve">РусГидро БО-002Р-04</t>
  </si>
  <si>
    <t xml:space="preserve">11.970000000</t>
  </si>
  <si>
    <t xml:space="preserve">b12183b5-fe29-46ad-aeac-89949e9c57b0</t>
  </si>
  <si>
    <t xml:space="preserve">ec4d3f35-da52-433f-a133-2916d68944f2</t>
  </si>
  <si>
    <t xml:space="preserve">ee6bcd72-e516-4feb-bd15-319482291cf9</t>
  </si>
  <si>
    <t xml:space="preserve">RU000A0JXN21</t>
  </si>
  <si>
    <t xml:space="preserve">BBG00GF6BJZ2</t>
  </si>
  <si>
    <t xml:space="preserve">АФК Система выпуск 6</t>
  </si>
  <si>
    <t xml:space="preserve">33.370000000</t>
  </si>
  <si>
    <t xml:space="preserve">6d8dbd61-ccd9-4b77-a2a3-c89e711863cf</t>
  </si>
  <si>
    <t xml:space="preserve">51acd7ab-3f2a-4c48-871f-90e00301082e</t>
  </si>
  <si>
    <t xml:space="preserve">feea75b5-d339-4014-adb3-aee4c6825dd8</t>
  </si>
  <si>
    <t xml:space="preserve">RU000A0ZZBV2</t>
  </si>
  <si>
    <t xml:space="preserve">BBG00L9H7QZ3</t>
  </si>
  <si>
    <t xml:space="preserve">Европлан БО 08</t>
  </si>
  <si>
    <t xml:space="preserve">9cdb2285-9868-415a-8767-c613b0edeb13</t>
  </si>
  <si>
    <t xml:space="preserve">434d3f8d-e8cd-4978-85ab-7859729c9583</t>
  </si>
  <si>
    <t xml:space="preserve">33fff97d-6b47-473b-932c-6b56343ed671</t>
  </si>
  <si>
    <t xml:space="preserve">RU000A10AA02</t>
  </si>
  <si>
    <t xml:space="preserve">TCS00A10AA02</t>
  </si>
  <si>
    <t xml:space="preserve">Монополия 001Р-02</t>
  </si>
  <si>
    <t xml:space="preserve">11.510000000</t>
  </si>
  <si>
    <t xml:space="preserve">b706bed8-b259-4cd8-94de-d40a7f10068f</t>
  </si>
  <si>
    <t xml:space="preserve">e220c11d-f86b-4d2e-b42b-0b03b66171d4</t>
  </si>
  <si>
    <t xml:space="preserve">1237146a-dfee-40f8-b9c7-8394f8392a0f</t>
  </si>
  <si>
    <t xml:space="preserve">{'logo_name': 'RU000A109S83.png', 'logo_base_color': '#000000', 'text_color': '#ffffff'}</t>
  </si>
  <si>
    <t xml:space="preserve">RU000A108132</t>
  </si>
  <si>
    <t xml:space="preserve">TCS00A108132</t>
  </si>
  <si>
    <t xml:space="preserve">Глоракс 001P-02</t>
  </si>
  <si>
    <t xml:space="preserve">6.620000000</t>
  </si>
  <si>
    <t xml:space="preserve">6a9a1aaf-8703-42b3-b91c-a551e57c601b</t>
  </si>
  <si>
    <t xml:space="preserve">c0a084b5-0b48-46eb-bfe0-73d0eef6c10d</t>
  </si>
  <si>
    <t xml:space="preserve">e95293bf-8f84-4212-b373-1d02385a0be6</t>
  </si>
  <si>
    <t xml:space="preserve">{'logo_name': 'RU000A105XF4.png', 'logo_base_color': '#3700f5', 'text_color': '#ffffff'}</t>
  </si>
  <si>
    <t xml:space="preserve">RU000A10B008</t>
  </si>
  <si>
    <t xml:space="preserve">TCS00A10B008</t>
  </si>
  <si>
    <t xml:space="preserve">ПАО «Южуралзолото Группа Компаний» USD</t>
  </si>
  <si>
    <t xml:space="preserve">45.421482000</t>
  </si>
  <si>
    <t xml:space="preserve">5df97c52-124d-417c-927d-69d3cd075187</t>
  </si>
  <si>
    <t xml:space="preserve">2de7a885-4846-4174-aefb-ec66fa994998</t>
  </si>
  <si>
    <t xml:space="preserve">de9e63a3-fb56-46d5-98eb-a3ff036c3e1c</t>
  </si>
  <si>
    <t xml:space="preserve">RU000A10AC91</t>
  </si>
  <si>
    <t xml:space="preserve">TCS00A10AC91</t>
  </si>
  <si>
    <t xml:space="preserve">Республика Башкортостан 34014</t>
  </si>
  <si>
    <t xml:space="preserve">4.550000000</t>
  </si>
  <si>
    <t xml:space="preserve">b2f2c2e0-14b8-4d07-9f39-0064c2801629</t>
  </si>
  <si>
    <t xml:space="preserve">5ffbf6be-885a-49b3-b796-4db2cd5ba8cf</t>
  </si>
  <si>
    <t xml:space="preserve">f1384ec7-b180-45d2-9bf9-0957b015eef3</t>
  </si>
  <si>
    <t xml:space="preserve">RU000A105A87</t>
  </si>
  <si>
    <t xml:space="preserve">TCS00A105A87</t>
  </si>
  <si>
    <t xml:space="preserve">Совкомфлот ЗО-2028</t>
  </si>
  <si>
    <t xml:space="preserve">720.478680000</t>
  </si>
  <si>
    <t xml:space="preserve">b698d8fb-4970-43e2-87d4-fcd133c9cf85</t>
  </si>
  <si>
    <t xml:space="preserve">326f932a-678e-40f6-9313-e514315ffdb8</t>
  </si>
  <si>
    <t xml:space="preserve">5e2f67aa-6c0d-40c8-8259-f37320c102b0</t>
  </si>
  <si>
    <t xml:space="preserve">RU000A1089T3</t>
  </si>
  <si>
    <t xml:space="preserve">TCS00A1089T3</t>
  </si>
  <si>
    <t xml:space="preserve">РЖД ЗО25-2-Р</t>
  </si>
  <si>
    <t xml:space="preserve">100000.0</t>
  </si>
  <si>
    <t xml:space="preserve">2640.0</t>
  </si>
  <si>
    <t xml:space="preserve">489cc90f-9eb2-4b2b-920c-6849d06bd058</t>
  </si>
  <si>
    <t xml:space="preserve">8014b4ae-db01-4ae8-af98-250e0549391f</t>
  </si>
  <si>
    <t xml:space="preserve">0dcff017-8bdd-459c-8ed6-34d2a5d21589</t>
  </si>
  <si>
    <t xml:space="preserve">RU000A10A3L4</t>
  </si>
  <si>
    <t xml:space="preserve">TCS00A10A3L4</t>
  </si>
  <si>
    <t xml:space="preserve">Сбер Sb48R</t>
  </si>
  <si>
    <t xml:space="preserve">33.170000000</t>
  </si>
  <si>
    <t xml:space="preserve">55be55c7-f139-499f-bd59-ecc2436324a5</t>
  </si>
  <si>
    <t xml:space="preserve">cb59f58d-4b38-45ee-a9f0-4544b3ec6fde</t>
  </si>
  <si>
    <t xml:space="preserve">f3584172-364d-4de5-873f-d99cdfac52e7</t>
  </si>
  <si>
    <t xml:space="preserve">RU000A107WL0</t>
  </si>
  <si>
    <t xml:space="preserve">BBG01LXYNYC8</t>
  </si>
  <si>
    <t xml:space="preserve">ИКС 5 ФИНАНС 003P-04</t>
  </si>
  <si>
    <t xml:space="preserve">25.430000000</t>
  </si>
  <si>
    <t xml:space="preserve">325d63c1-c973-4254-8f71-fb32c06689bd</t>
  </si>
  <si>
    <t xml:space="preserve">e852487b-7bf8-4d91-8ca9-8f366f5358f0</t>
  </si>
  <si>
    <t xml:space="preserve">86a68e50-2e8e-4494-b922-e20696e4a468</t>
  </si>
  <si>
    <t xml:space="preserve">RU000A107GV2</t>
  </si>
  <si>
    <t xml:space="preserve">TCS00A107GV2</t>
  </si>
  <si>
    <t xml:space="preserve">ЛК Эволюция 001P-01</t>
  </si>
  <si>
    <t xml:space="preserve">6.430000000</t>
  </si>
  <si>
    <t xml:space="preserve">136174fc-17ad-4597-92d5-0967079ea0fc</t>
  </si>
  <si>
    <t xml:space="preserve">52be0343-fdc3-42c9-98bb-1306e7fff7b1</t>
  </si>
  <si>
    <t xml:space="preserve">ff51881f-4799-4c31-b8c7-708adbb0fc0c</t>
  </si>
  <si>
    <t xml:space="preserve">{'logo_name': 'RU000A107GV2.png', 'logo_base_color': '#FFFFFF', 'text_color': '#000000'}</t>
  </si>
  <si>
    <t xml:space="preserve">RU000A10AHC9</t>
  </si>
  <si>
    <t xml:space="preserve">TCS00A10AHC9</t>
  </si>
  <si>
    <t xml:space="preserve">РЕСО-Лизинг БО-П-23</t>
  </si>
  <si>
    <t xml:space="preserve">18.790000000</t>
  </si>
  <si>
    <t xml:space="preserve">f35f7c03-4b0c-406f-aa6d-21f4a9cb578f</t>
  </si>
  <si>
    <t xml:space="preserve">f8c07f26-3a13-450c-bfc6-8a5970603e38</t>
  </si>
  <si>
    <t xml:space="preserve">afee3a3a-ab1b-4526-9704-08a9b2540df5</t>
  </si>
  <si>
    <t xml:space="preserve">RU000A1090H6</t>
  </si>
  <si>
    <t xml:space="preserve">TCS00A1090H6</t>
  </si>
  <si>
    <t xml:space="preserve">Пионер-Лизинг Б02</t>
  </si>
  <si>
    <t xml:space="preserve">3.840000000</t>
  </si>
  <si>
    <t xml:space="preserve">e145947c-c851-40e8-8d1d-cf22dc9b7f3c</t>
  </si>
  <si>
    <t xml:space="preserve">11629299-67b2-4af5-b24b-44edbbb54037</t>
  </si>
  <si>
    <t xml:space="preserve">a1c93692-f981-4d78-ae2d-a8ac0f51e51c</t>
  </si>
  <si>
    <t xml:space="preserve">RU000A103G00</t>
  </si>
  <si>
    <t xml:space="preserve">BBG011YQCC65</t>
  </si>
  <si>
    <t xml:space="preserve">Синара - Транспортные Машины выпуск 2</t>
  </si>
  <si>
    <t xml:space="preserve">43.140000000</t>
  </si>
  <si>
    <t xml:space="preserve">99ab558f-c466-458a-9a6e-0a09edd0b12b</t>
  </si>
  <si>
    <t xml:space="preserve">04a439e1-ab15-4eb5-8e95-c1cc2d74c609</t>
  </si>
  <si>
    <t xml:space="preserve">ce108178-52cb-457f-86d1-13db84ec87d4</t>
  </si>
  <si>
    <t xml:space="preserve">{'logo_name': 'STM.png', 'logo_base_color': '#000000', 'text_color': '#ffffff'}</t>
  </si>
  <si>
    <t xml:space="preserve">RU000A1009Z8</t>
  </si>
  <si>
    <t xml:space="preserve">BBG00NZHNQH2</t>
  </si>
  <si>
    <t xml:space="preserve">О'КЕЙ выпуск 2</t>
  </si>
  <si>
    <t xml:space="preserve">3.10000000</t>
  </si>
  <si>
    <t xml:space="preserve">6fb2eca5-4623-4845-8548-049cf2aa0392</t>
  </si>
  <si>
    <t xml:space="preserve">2008958f-7f0d-4deb-9e2c-87eef55219a1</t>
  </si>
  <si>
    <t xml:space="preserve">ac205f7d-fdb2-4752-85cc-1da517341efb</t>
  </si>
  <si>
    <t xml:space="preserve">RU000A106K43</t>
  </si>
  <si>
    <t xml:space="preserve">TCS00A106K43</t>
  </si>
  <si>
    <t xml:space="preserve">РЖД БО 001Р-26R</t>
  </si>
  <si>
    <t xml:space="preserve">13.660000000</t>
  </si>
  <si>
    <t xml:space="preserve">de0d7e63-cb98-479a-97ad-e1f67ffc1f12</t>
  </si>
  <si>
    <t xml:space="preserve">4b38faa5-dede-47e9-af2e-e9d4631ad7db</t>
  </si>
  <si>
    <t xml:space="preserve">bb044f22-5bab-4300-85e9-e8e992ad5be9</t>
  </si>
  <si>
    <t xml:space="preserve">RU000A10ASC6</t>
  </si>
  <si>
    <t xml:space="preserve">TCS00A10ASC6</t>
  </si>
  <si>
    <t xml:space="preserve">0.260400000</t>
  </si>
  <si>
    <t xml:space="preserve">Европлан 001Р-09</t>
  </si>
  <si>
    <t xml:space="preserve">14.470000000</t>
  </si>
  <si>
    <t xml:space="preserve">94f2cf87-44c8-4972-aaf5-7a79cac85845</t>
  </si>
  <si>
    <t xml:space="preserve">2c591147-d17c-45ca-b1a9-680af72b9e61</t>
  </si>
  <si>
    <t xml:space="preserve">ce8af51f-5f13-4fc8-a1bf-518fba0e0901</t>
  </si>
  <si>
    <t xml:space="preserve">RU000A107DS5</t>
  </si>
  <si>
    <t xml:space="preserve">BBG01KP65WH9</t>
  </si>
  <si>
    <t xml:space="preserve">МБЭС 002P-02</t>
  </si>
  <si>
    <t xml:space="preserve">22.190000000</t>
  </si>
  <si>
    <t xml:space="preserve">c8026623-0392-4dc8-928b-3e80ff026ef2</t>
  </si>
  <si>
    <t xml:space="preserve">df822da1-d9ac-4a9e-801e-85b13641fae7</t>
  </si>
  <si>
    <t xml:space="preserve">04537312-e57f-4e42-994e-6e8b0207a439</t>
  </si>
  <si>
    <t xml:space="preserve">{'logo_name': 'RU000A101RJ7.png', 'logo_base_color': '#000000', 'text_color': '#ffffff'}</t>
  </si>
  <si>
    <t xml:space="preserve">RU000A102CL3</t>
  </si>
  <si>
    <t xml:space="preserve">TCS00A102CL3</t>
  </si>
  <si>
    <t xml:space="preserve">Russia 2032 EUR</t>
  </si>
  <si>
    <t xml:space="preserve">3e7ee989-4dbc-4150-8a7e-0fa72b8b7167</t>
  </si>
  <si>
    <t xml:space="preserve">55845eb6-7663-4a93-9420-691858f9da27</t>
  </si>
  <si>
    <t xml:space="preserve">a4581a82-15e1-4c85-a281-4288623ffc4a</t>
  </si>
  <si>
    <t xml:space="preserve">RU000A104UA4</t>
  </si>
  <si>
    <t xml:space="preserve">TCS00A104UA4</t>
  </si>
  <si>
    <t xml:space="preserve">15.380000000</t>
  </si>
  <si>
    <t xml:space="preserve">7981f3b8-1834-467e-b12d-346d4ef64ed3</t>
  </si>
  <si>
    <t xml:space="preserve">32f65d50-77cc-4ae4-9c7f-9be70f5b4ab6</t>
  </si>
  <si>
    <t xml:space="preserve">b6c50e58-372e-44c3-a27f-fc45c06444d1</t>
  </si>
  <si>
    <t xml:space="preserve">RU000A101SD8</t>
  </si>
  <si>
    <t xml:space="preserve">BBG00VDF2563</t>
  </si>
  <si>
    <t xml:space="preserve">ГТЛК выпуск 19</t>
  </si>
  <si>
    <t xml:space="preserve">463edf19-9efd-456f-92cb-dc21b5ba60ad</t>
  </si>
  <si>
    <t xml:space="preserve">e929ac9a-9303-4709-91d4-84ea0cd802de</t>
  </si>
  <si>
    <t xml:space="preserve">6adbfc1f-11b7-4f65-be0c-9251ee6e48ac</t>
  </si>
  <si>
    <t xml:space="preserve">RU000A106JX4</t>
  </si>
  <si>
    <t xml:space="preserve">BBG01HHNFTJ2</t>
  </si>
  <si>
    <t xml:space="preserve">ЕАБР 003Р-008</t>
  </si>
  <si>
    <t xml:space="preserve">6.500000000</t>
  </si>
  <si>
    <t xml:space="preserve">248b3974-6881-49c6-8fc9-9ffa8007c363</t>
  </si>
  <si>
    <t xml:space="preserve">8acad74c-206d-41a1-8aa2-46d5eab0ea1b</t>
  </si>
  <si>
    <t xml:space="preserve">c5fb8b6e-0e02-4bfe-8a9c-af374e43dd31</t>
  </si>
  <si>
    <t xml:space="preserve">{'logo_name': 'EABR.png', 'logo_base_color': '#000000', 'text_color': '#ffffff'}</t>
  </si>
  <si>
    <t xml:space="preserve">RU000A10AXX2</t>
  </si>
  <si>
    <t xml:space="preserve">TCS00A10AXX2</t>
  </si>
  <si>
    <t xml:space="preserve">Хромос Инжиниринг БО-03</t>
  </si>
  <si>
    <t xml:space="preserve">1.620000000</t>
  </si>
  <si>
    <t xml:space="preserve">73c70c49-3f12-4f33-9b8e-78391483abb3</t>
  </si>
  <si>
    <t xml:space="preserve">f9d2f7a0-ed30-40e3-a562-fdb8069dc9e9</t>
  </si>
  <si>
    <t xml:space="preserve">aaf4ff96-3153-49c6-a19a-42284af5ae83</t>
  </si>
  <si>
    <t xml:space="preserve">{'logo_name': 'RU000A108405.png', 'logo_base_color': '#FFFFFF', 'text_color': '#000000'}</t>
  </si>
  <si>
    <t xml:space="preserve">XS0971721963</t>
  </si>
  <si>
    <t xml:space="preserve">TCS571721963</t>
  </si>
  <si>
    <t xml:space="preserve">Russia 2043</t>
  </si>
  <si>
    <t xml:space="preserve">322061.801250000</t>
  </si>
  <si>
    <t xml:space="preserve">38812461-542a-4cb4-ad85-94543af63218</t>
  </si>
  <si>
    <t xml:space="preserve">ff41034e-48f8-4118-96d6-012712c26fd7</t>
  </si>
  <si>
    <t xml:space="preserve">2af09c61-a399-44db-b838-eddf1456ed29</t>
  </si>
  <si>
    <t xml:space="preserve">RU000A10B8D9</t>
  </si>
  <si>
    <t xml:space="preserve">TCS00A10B8D9</t>
  </si>
  <si>
    <t xml:space="preserve">ВЭБ.РФ ПБО-002Р-50</t>
  </si>
  <si>
    <t xml:space="preserve">8.470000000</t>
  </si>
  <si>
    <t xml:space="preserve">251e9272-a2a1-41b3-9112-393c65bdfe76</t>
  </si>
  <si>
    <t xml:space="preserve">4e5f849f-96ce-4919-afbc-31327b936dc7</t>
  </si>
  <si>
    <t xml:space="preserve">6ab4d530-94e9-49f2-a109-8032375e18df</t>
  </si>
  <si>
    <t xml:space="preserve">RU000A107B35</t>
  </si>
  <si>
    <t xml:space="preserve">BBG01KDTJJ04</t>
  </si>
  <si>
    <t xml:space="preserve">Банк ВТБ (ПАО) Б-1-346</t>
  </si>
  <si>
    <t xml:space="preserve">f3852607-a2d9-4b82-9a5f-986ec506dd63</t>
  </si>
  <si>
    <t xml:space="preserve">a176d154-23c8-4f65-becc-35926550496d</t>
  </si>
  <si>
    <t xml:space="preserve">37c6de9c-e0ec-4516-b0c5-31f4986074f0</t>
  </si>
  <si>
    <t xml:space="preserve">RU000A107738</t>
  </si>
  <si>
    <t xml:space="preserve">TCS00A107738</t>
  </si>
  <si>
    <t xml:space="preserve">Тинькофф Банк TCS-perp1</t>
  </si>
  <si>
    <t xml:space="preserve">897.465834000</t>
  </si>
  <si>
    <t xml:space="preserve">b52f9177-57bc-43e1-b943-978de423e8e9</t>
  </si>
  <si>
    <t xml:space="preserve">d949163c-b34b-480d-adeb-831447a42a11</t>
  </si>
  <si>
    <t xml:space="preserve">ee8b59d5-9f2f-43c6-ae2d-e57ad4d4642e</t>
  </si>
  <si>
    <t xml:space="preserve">RU000A108B83</t>
  </si>
  <si>
    <t xml:space="preserve">TCS99A108B83</t>
  </si>
  <si>
    <t xml:space="preserve">Ойл Ресурс Групп БО-01</t>
  </si>
  <si>
    <t xml:space="preserve">3.120000000</t>
  </si>
  <si>
    <t xml:space="preserve">1d75fa72-0eb7-467e-836f-f0cb8b572781</t>
  </si>
  <si>
    <t xml:space="preserve">d893c978-fb0c-41c7-ae4a-0a5e71fa804d</t>
  </si>
  <si>
    <t xml:space="preserve">b5a6742b-3288-4be3-895f-3b7ebb165e1b</t>
  </si>
  <si>
    <t xml:space="preserve">{'logo_name': 'oil_resourse.png', 'logo_base_color': '#000000', 'text_color': '#ffffff'}</t>
  </si>
  <si>
    <t xml:space="preserve">RU000A107UB5</t>
  </si>
  <si>
    <t xml:space="preserve">TCS00A107UB5</t>
  </si>
  <si>
    <t xml:space="preserve">МГКЛ 001Р-05</t>
  </si>
  <si>
    <t xml:space="preserve">30.680000000</t>
  </si>
  <si>
    <t xml:space="preserve">01e0c046-dfbe-4385-8a9f-3ccbfdeb3c4d</t>
  </si>
  <si>
    <t xml:space="preserve">98ce5918-9479-4af8-acb1-62250ee65744</t>
  </si>
  <si>
    <t xml:space="preserve">81b021f0-72a5-44be-86e0-1d015d31f7fd</t>
  </si>
  <si>
    <t xml:space="preserve">RU000A10BY94</t>
  </si>
  <si>
    <t xml:space="preserve">TCS00A10BY94</t>
  </si>
  <si>
    <t xml:space="preserve">АФК Система 002P-03</t>
  </si>
  <si>
    <t xml:space="preserve">7a56a644-88e2-47d6-bc47-1b590214c125</t>
  </si>
  <si>
    <t xml:space="preserve">7d614557-a2db-40e9-a49e-bdae13e51d4f</t>
  </si>
  <si>
    <t xml:space="preserve">434ed226-02f2-4e8a-be52-88010930b3ce</t>
  </si>
  <si>
    <t xml:space="preserve">RU000A106037</t>
  </si>
  <si>
    <t xml:space="preserve">TCS00A106037</t>
  </si>
  <si>
    <t xml:space="preserve">РусГидро БО-П10</t>
  </si>
  <si>
    <t xml:space="preserve">16.920000000</t>
  </si>
  <si>
    <t xml:space="preserve">25ade812-5ed1-4554-a1d7-32c3a672183c</t>
  </si>
  <si>
    <t xml:space="preserve">f2c45dc0-124a-46cb-9f8f-217b7877015b</t>
  </si>
  <si>
    <t xml:space="preserve">42f26ddf-6741-4bd7-b520-df562ff34463</t>
  </si>
  <si>
    <t xml:space="preserve">RU000A1058M3</t>
  </si>
  <si>
    <t xml:space="preserve">TCS00A1058M3</t>
  </si>
  <si>
    <t xml:space="preserve">Балтийский лизинг БО-П06</t>
  </si>
  <si>
    <t xml:space="preserve">11.980000000</t>
  </si>
  <si>
    <t xml:space="preserve">a897ffca-92c5-45cc-8cdf-db6e5efd9144</t>
  </si>
  <si>
    <t xml:space="preserve">04ce7cc3-beab-443d-b171-40be3c9841ef</t>
  </si>
  <si>
    <t xml:space="preserve">20a68b1b-08cd-41db-895f-62c53b9b64b8</t>
  </si>
  <si>
    <t xml:space="preserve">RU000A104WF9</t>
  </si>
  <si>
    <t xml:space="preserve">TCS00A104WF9</t>
  </si>
  <si>
    <t xml:space="preserve">Славнефть БО 002Р-04</t>
  </si>
  <si>
    <t xml:space="preserve">15.780000000</t>
  </si>
  <si>
    <t xml:space="preserve">5fd07cfc-3720-4961-ac5d-a0cf2d0490b9</t>
  </si>
  <si>
    <t xml:space="preserve">87362a01-fc1b-4fe8-8a65-fc21981e84af</t>
  </si>
  <si>
    <t xml:space="preserve">b4085699-5d2f-4533-9c12-05cafc998142</t>
  </si>
  <si>
    <t xml:space="preserve">RU000A1038V6</t>
  </si>
  <si>
    <t xml:space="preserve">BBG011FJ4HS6</t>
  </si>
  <si>
    <t xml:space="preserve">SU26238RMFS4</t>
  </si>
  <si>
    <t xml:space="preserve">ОФЗ 26238</t>
  </si>
  <si>
    <t xml:space="preserve">9.340000000</t>
  </si>
  <si>
    <t xml:space="preserve">92b9e913-d7df-4164-bd83-1013c819bf44</t>
  </si>
  <si>
    <t xml:space="preserve">a2413ca4-9e08-4c56-8e8b-7fe1e0a0648b</t>
  </si>
  <si>
    <t xml:space="preserve">aeaeca1c-a04c-4de3-9195-8a9e7ff681e6</t>
  </si>
  <si>
    <t xml:space="preserve">RU000A105GV6</t>
  </si>
  <si>
    <t xml:space="preserve">TCS00A105GV6</t>
  </si>
  <si>
    <t xml:space="preserve">ФПК Гарант-Инвест БО 002Р-05</t>
  </si>
  <si>
    <t xml:space="preserve">29600e8f-4b7e-401c-8001-213cddacc371</t>
  </si>
  <si>
    <t xml:space="preserve">aa8826ca-d085-48e5-aaf5-e31198b60c7b</t>
  </si>
  <si>
    <t xml:space="preserve">0658291c-bac2-4259-9f37-ef5686d450bb</t>
  </si>
  <si>
    <t xml:space="preserve">RU000A10BPZ1</t>
  </si>
  <si>
    <t xml:space="preserve">TCS00A10BPZ1</t>
  </si>
  <si>
    <t xml:space="preserve">АФК Система 002P-02</t>
  </si>
  <si>
    <t xml:space="preserve">14.340000000</t>
  </si>
  <si>
    <t xml:space="preserve">5448d1ae-0555-4218-8df1-98c996143eda</t>
  </si>
  <si>
    <t xml:space="preserve">71302e20-eeee-4521-b12f-99c972e734f0</t>
  </si>
  <si>
    <t xml:space="preserve">e099a793-f423-4b47-afa9-f409cb401a64</t>
  </si>
  <si>
    <t xml:space="preserve">RU000A10AHN6</t>
  </si>
  <si>
    <t xml:space="preserve">TCS00A10AHN6</t>
  </si>
  <si>
    <t xml:space="preserve">Совкомбанк Факторинг 002P-01</t>
  </si>
  <si>
    <t xml:space="preserve">12.660000000</t>
  </si>
  <si>
    <t xml:space="preserve">ac81e07c-7814-467e-92fb-8e1be85fe701</t>
  </si>
  <si>
    <t xml:space="preserve">7d298be8-0a3e-4eff-8a24-631ec01d0d4c</t>
  </si>
  <si>
    <t xml:space="preserve">53275f96-1d8d-4d9c-898f-6d1695074e66</t>
  </si>
  <si>
    <t xml:space="preserve">{'logo_name': 'RU000A107PN0.png', 'logo_base_color': '#FFFFFF', 'text_color': '#000000'}</t>
  </si>
  <si>
    <t xml:space="preserve">RU000A1083C2</t>
  </si>
  <si>
    <t xml:space="preserve">TCS50A1083C2</t>
  </si>
  <si>
    <t xml:space="preserve">Селлер БО-03</t>
  </si>
  <si>
    <t xml:space="preserve">8a9b29c7-8025-44f9-ada6-e54bf9c051ae</t>
  </si>
  <si>
    <t xml:space="preserve">0771c1da-0d5b-42af-916e-59b090e77033</t>
  </si>
  <si>
    <t xml:space="preserve">f2322ad4-1b64-4c12-a4ab-ffb70019b3a0</t>
  </si>
  <si>
    <t xml:space="preserve">{'logo_name': 'RU000A106KY0.png', 'logo_base_color': '#000000', 'text_color': '#ffffff'}</t>
  </si>
  <si>
    <t xml:space="preserve">RU000A10BQD6</t>
  </si>
  <si>
    <t xml:space="preserve">TCS00A10BQD6</t>
  </si>
  <si>
    <t xml:space="preserve">Металлоинвест 001P-14</t>
  </si>
  <si>
    <t xml:space="preserve">11.400000000</t>
  </si>
  <si>
    <t xml:space="preserve">1a8d97dc-e69e-4394-bcd5-fe3b5a1fd829</t>
  </si>
  <si>
    <t xml:space="preserve">c6648e15-99d5-4781-8986-973ae3103900</t>
  </si>
  <si>
    <t xml:space="preserve">74cd3ca2-631e-4fdf-8937-f480b6ae1b8e</t>
  </si>
  <si>
    <t xml:space="preserve">RU000A109X37</t>
  </si>
  <si>
    <t xml:space="preserve">TCS00A109X37</t>
  </si>
  <si>
    <t xml:space="preserve">Сбербанк ПАО 001Р-SBERD3</t>
  </si>
  <si>
    <t xml:space="preserve">450.0</t>
  </si>
  <si>
    <t xml:space="preserve">973a3bcc-32f9-488f-8b17-68c03581198d</t>
  </si>
  <si>
    <t xml:space="preserve">07331dca-7c1e-48b5-b0e9-c9c27cdb0f46</t>
  </si>
  <si>
    <t xml:space="preserve">9e576246-e912-4de2-b2ce-1c26c4429cd9</t>
  </si>
  <si>
    <t xml:space="preserve">RU000A1026H0</t>
  </si>
  <si>
    <t xml:space="preserve">BBG00XRFV045</t>
  </si>
  <si>
    <t xml:space="preserve">Гидромашсервис БО выпуск 3</t>
  </si>
  <si>
    <t xml:space="preserve">63.560000000</t>
  </si>
  <si>
    <t xml:space="preserve">835c89b3-92ff-4599-91b2-a5b06f1adae6</t>
  </si>
  <si>
    <t xml:space="preserve">7e80d43b-abd7-4995-9ea2-96e726bed9a8</t>
  </si>
  <si>
    <t xml:space="preserve">db962afe-611f-4e2a-aec1-3fd356f87edf</t>
  </si>
  <si>
    <t xml:space="preserve">{'logo_name': 'RU000A0JXJE0.png', 'logo_base_color': '#EBECEE', 'text_color': '#000000'}</t>
  </si>
  <si>
    <t xml:space="preserve">RU000A105M75</t>
  </si>
  <si>
    <t xml:space="preserve">TCS00A105M75</t>
  </si>
  <si>
    <t xml:space="preserve">Металлоинвест CNY 1Р-03</t>
  </si>
  <si>
    <t xml:space="preserve">3.560000000</t>
  </si>
  <si>
    <t xml:space="preserve">26c16abe-521d-4a18-b9b5-4e66d189d85b</t>
  </si>
  <si>
    <t xml:space="preserve">acf189a2-3234-4098-816f-bf242008e498</t>
  </si>
  <si>
    <t xml:space="preserve">bd703606-b65c-4ed4-be25-7e5bf95c0bef</t>
  </si>
  <si>
    <t xml:space="preserve">RU000A108EE1</t>
  </si>
  <si>
    <t xml:space="preserve">BBG01N0CVG83</t>
  </si>
  <si>
    <t xml:space="preserve">SU26246RMFS7</t>
  </si>
  <si>
    <t xml:space="preserve">ОФЗ 26246</t>
  </si>
  <si>
    <t xml:space="preserve">38.800000000</t>
  </si>
  <si>
    <t xml:space="preserve">10cbe5ef-179e-41b7-9478-ab64acf4c4ac</t>
  </si>
  <si>
    <t xml:space="preserve">6df87200-7233-4740-b21c-8134ee321942</t>
  </si>
  <si>
    <t xml:space="preserve">2ff50444-a4e2-40c7-8e07-1e49c0d09791</t>
  </si>
  <si>
    <t xml:space="preserve">RU000A10BTT6</t>
  </si>
  <si>
    <t xml:space="preserve">TCS00A10BTT6</t>
  </si>
  <si>
    <t xml:space="preserve">Универсальная лизинговая компания 001P-01</t>
  </si>
  <si>
    <t xml:space="preserve">2.10000000</t>
  </si>
  <si>
    <t xml:space="preserve">cd70dd52-d556-4566-be48-d57f8fad4c76</t>
  </si>
  <si>
    <t xml:space="preserve">c5fe8796-ddf5-4708-aedc-4ac838f3d7e1</t>
  </si>
  <si>
    <t xml:space="preserve">39f5e1ef-0aa5-4360-ba31-e3a381ee2844</t>
  </si>
  <si>
    <t xml:space="preserve">{'logo_name': 'RU000A10BTT6.png', 'logo_base_color': '#FFFFFF', 'text_color': '#000000'}</t>
  </si>
  <si>
    <t xml:space="preserve">RU000A10BYR0</t>
  </si>
  <si>
    <t xml:space="preserve">TCS00A10BYR0</t>
  </si>
  <si>
    <t xml:space="preserve">Самокат БО-03</t>
  </si>
  <si>
    <t xml:space="preserve">14.50000000</t>
  </si>
  <si>
    <t xml:space="preserve">b7585e2e-72ff-4d2b-b653-fb06d85339e0</t>
  </si>
  <si>
    <t xml:space="preserve">07154dcc-8b07-4717-9b83-42256f5be2a7</t>
  </si>
  <si>
    <t xml:space="preserve">299c1774-e271-495f-b02f-d06902e979d9</t>
  </si>
  <si>
    <t xml:space="preserve">{'logo_name': 'RU000A107PE9.png', 'logo_base_color': '#FDFDFF', 'text_color': '#000000'}</t>
  </si>
  <si>
    <t xml:space="preserve">RU000A108U72</t>
  </si>
  <si>
    <t xml:space="preserve">TCS00A108U72</t>
  </si>
  <si>
    <t xml:space="preserve">ПКБ 001Р-05</t>
  </si>
  <si>
    <t xml:space="preserve">18.270000000</t>
  </si>
  <si>
    <t xml:space="preserve">1eb15d12-e8be-49cf-947a-e492439efa69</t>
  </si>
  <si>
    <t xml:space="preserve">c11d99c5-feaf-4ab0-bb86-05f387d522da</t>
  </si>
  <si>
    <t xml:space="preserve">a5564c5f-f7f2-46be-9f95-5202fe162689</t>
  </si>
  <si>
    <t xml:space="preserve">{'logo_name': 'RU000A0JWWG0new.png', 'logo_base_color': '#FFFFFF', 'text_color': '#000000'}</t>
  </si>
  <si>
    <t xml:space="preserve">RU000A109VJ2</t>
  </si>
  <si>
    <t xml:space="preserve">TCS00A109VJ2</t>
  </si>
  <si>
    <t xml:space="preserve">ВСЕИНСТРУМЕНТЫ.РУ 001Р-02</t>
  </si>
  <si>
    <t xml:space="preserve">d196a749-b108-485f-b701-ae80cb935870</t>
  </si>
  <si>
    <t xml:space="preserve">34f66920-c32f-4857-ad88-9b69cfc16180</t>
  </si>
  <si>
    <t xml:space="preserve">75110bc8-2214-4dcd-8be4-1f2d8534a715</t>
  </si>
  <si>
    <t xml:space="preserve">RU000A10AYU6</t>
  </si>
  <si>
    <t xml:space="preserve">TCS00A10AYU6</t>
  </si>
  <si>
    <t xml:space="preserve">МФК Мани Мен обб01</t>
  </si>
  <si>
    <t xml:space="preserve">19.600000000</t>
  </si>
  <si>
    <t xml:space="preserve">b3439488-31fa-48eb-9f47-a6f20472cc64</t>
  </si>
  <si>
    <t xml:space="preserve">144a3546-0e9b-41e4-9eb4-ee97d5328c51</t>
  </si>
  <si>
    <t xml:space="preserve">1d0ad908-d62c-4d57-8f3d-a65b2f33cba1</t>
  </si>
  <si>
    <t xml:space="preserve">{'logo_name': 'RU000A103PS8.png', 'logo_base_color': '#000000', 'text_color': '#ffffff'}</t>
  </si>
  <si>
    <t xml:space="preserve">RU000A103H25</t>
  </si>
  <si>
    <t xml:space="preserve">BBG0121GPL12</t>
  </si>
  <si>
    <t xml:space="preserve">НПО Химтэк выпуск 1</t>
  </si>
  <si>
    <t xml:space="preserve">17.520000000</t>
  </si>
  <si>
    <t xml:space="preserve">84e458ae-6cc1-4469-85e8-fe131fb1a472</t>
  </si>
  <si>
    <t xml:space="preserve">1a401c72-2267-473d-a622-a2a0a8cbaa51</t>
  </si>
  <si>
    <t xml:space="preserve">2a4c0132-9d67-42f7-8d51-166d85baf783</t>
  </si>
  <si>
    <t xml:space="preserve">{'logo_name': 'RU000A103H25.png', 'logo_base_color': '#000000', 'text_color': '#ffffff'}</t>
  </si>
  <si>
    <t xml:space="preserve">RU000A1038D4</t>
  </si>
  <si>
    <t xml:space="preserve">TCS00A1038D4</t>
  </si>
  <si>
    <t xml:space="preserve">Трансмашхолдинг ПБО-06</t>
  </si>
  <si>
    <t xml:space="preserve">10.150000000</t>
  </si>
  <si>
    <t xml:space="preserve">83ce21e1-8c61-42d4-9f13-a0b8bfdc8788</t>
  </si>
  <si>
    <t xml:space="preserve">df817545-aad8-406c-8ef2-2560014a0d5f</t>
  </si>
  <si>
    <t xml:space="preserve">81b79fca-806d-4b8c-8293-e5c940c6d9e2</t>
  </si>
  <si>
    <t xml:space="preserve">{'logo_name': 'RU000A0JXD07.png', 'logo_base_color': '#2E56A3', 'text_color': '#ffffff'}</t>
  </si>
  <si>
    <t xml:space="preserve">RU000A105PH6</t>
  </si>
  <si>
    <t xml:space="preserve">TCS00A105PH6</t>
  </si>
  <si>
    <t xml:space="preserve">ФСК Россети 001P-07R</t>
  </si>
  <si>
    <t xml:space="preserve">9.210000000</t>
  </si>
  <si>
    <t xml:space="preserve">038993b6-0ee8-4b97-a3e4-dc88b2c8bdc3</t>
  </si>
  <si>
    <t xml:space="preserve">40d00d2c-ca01-4d6b-a1c1-7efd5451fbd6</t>
  </si>
  <si>
    <t xml:space="preserve">7427a289-e9a6-4b19-98d4-2cc18fe4bde4</t>
  </si>
  <si>
    <t xml:space="preserve">RU000A103C95</t>
  </si>
  <si>
    <t xml:space="preserve">TCS00A103C95</t>
  </si>
  <si>
    <t xml:space="preserve">АФК Система выпуск 21</t>
  </si>
  <si>
    <t xml:space="preserve">5.60000000</t>
  </si>
  <si>
    <t xml:space="preserve">680701bd-c1d5-41d8-ad46-06dabbd8e6e1</t>
  </si>
  <si>
    <t xml:space="preserve">4d4b014e-06fb-4326-ab65-ef3cdd13197a</t>
  </si>
  <si>
    <t xml:space="preserve">d608cc23-96f2-4fd1-96be-0737243e82bd</t>
  </si>
  <si>
    <t xml:space="preserve">RU000A104FG2</t>
  </si>
  <si>
    <t xml:space="preserve">TCS00A104FG2</t>
  </si>
  <si>
    <t xml:space="preserve">Сегежа 002P выпуск 3</t>
  </si>
  <si>
    <t xml:space="preserve">24.290000000</t>
  </si>
  <si>
    <t xml:space="preserve">cdb6188d-b5af-4514-8942-a6b1c977bc7f</t>
  </si>
  <si>
    <t xml:space="preserve">ef649d2d-53fe-48f7-aa4b-d87b5cb5c361</t>
  </si>
  <si>
    <t xml:space="preserve">9e9f1224-4236-4c41-b1a1-2d6cb40956e0</t>
  </si>
  <si>
    <t xml:space="preserve">RU000A10BU07</t>
  </si>
  <si>
    <t xml:space="preserve">TCS00A10BU07</t>
  </si>
  <si>
    <t xml:space="preserve">Полипласт П02-БО-06</t>
  </si>
  <si>
    <t xml:space="preserve">5.481903000</t>
  </si>
  <si>
    <t xml:space="preserve">a1fd0073-5fda-4e0a-b274-0f964c593685</t>
  </si>
  <si>
    <t xml:space="preserve">f78b8658-9754-40c9-b1ff-d12fc6682d9c</t>
  </si>
  <si>
    <t xml:space="preserve">abe6c0ae-b3e2-4a28-8447-f264a59cb687</t>
  </si>
  <si>
    <t xml:space="preserve">{'logo_name': 'Polyplast2024.png', 'logo_base_color': '#000000', 'text_color': '#ffffff'}</t>
  </si>
  <si>
    <t xml:space="preserve">RU000A1054W1</t>
  </si>
  <si>
    <t xml:space="preserve">TCS00A1054W1</t>
  </si>
  <si>
    <t xml:space="preserve">Полюс CNY 01</t>
  </si>
  <si>
    <t xml:space="preserve">15.300000000</t>
  </si>
  <si>
    <t xml:space="preserve">cd49311c-2179-4b15-b88a-875b84866b3c</t>
  </si>
  <si>
    <t xml:space="preserve">920ea57b-341f-4e4b-a16d-c2fdadc9da75</t>
  </si>
  <si>
    <t xml:space="preserve">317b7cf6-3164-4fd6-9339-2ec269b84e86</t>
  </si>
  <si>
    <t xml:space="preserve">RU000A105AX5</t>
  </si>
  <si>
    <t xml:space="preserve">TCS00A105AX5</t>
  </si>
  <si>
    <t xml:space="preserve">Патриот Групп выпуск 1</t>
  </si>
  <si>
    <t xml:space="preserve">3.70000000</t>
  </si>
  <si>
    <t xml:space="preserve">a366a594-124d-4707-b24f-f9bfefc79539</t>
  </si>
  <si>
    <t xml:space="preserve">aa832349-70dd-4b66-b5a8-c9988d6bc574</t>
  </si>
  <si>
    <t xml:space="preserve">9ad3fa26-3508-43b2-a33e-fed4d6233f19</t>
  </si>
  <si>
    <t xml:space="preserve">{'logo_name': 'RU000A105AX5.png', 'logo_base_color': '#000000', 'text_color': '#ffffff'}</t>
  </si>
  <si>
    <t xml:space="preserve">RU000A107PM2</t>
  </si>
  <si>
    <t xml:space="preserve">TCS00A107PM2</t>
  </si>
  <si>
    <t xml:space="preserve">Мегатакт-НН БО-01</t>
  </si>
  <si>
    <t xml:space="preserve">46.30000000</t>
  </si>
  <si>
    <t xml:space="preserve">0a40f4e7-f354-458e-b907-e9d462b506d4</t>
  </si>
  <si>
    <t xml:space="preserve">36abfd2d-a9a5-4cfe-b57e-665005959f32</t>
  </si>
  <si>
    <t xml:space="preserve">983d432d-bb86-44ab-bd8d-7491615ccbf6</t>
  </si>
  <si>
    <t xml:space="preserve">{'logo_name': 'RU000A107PM2.png', 'logo_base_color': '#FDFDFF', 'text_color': '#000000'}</t>
  </si>
  <si>
    <t xml:space="preserve">RU000A10A877</t>
  </si>
  <si>
    <t xml:space="preserve">TCS00A10A877</t>
  </si>
  <si>
    <t xml:space="preserve">Россия-2043-З</t>
  </si>
  <si>
    <t xml:space="preserve">2ab7b6ba-def8-4676-b2d1-8a92db60c206</t>
  </si>
  <si>
    <t xml:space="preserve">68a75c40-3854-41f6-9680-20709acae06f</t>
  </si>
  <si>
    <t xml:space="preserve">0f105118-3e76-4695-96bf-06e14d9613c6</t>
  </si>
  <si>
    <t xml:space="preserve">RU000A107795</t>
  </si>
  <si>
    <t xml:space="preserve">TCS99A107795</t>
  </si>
  <si>
    <t xml:space="preserve">МФК Лайм-Займ 001Р-03</t>
  </si>
  <si>
    <t xml:space="preserve">5.180000000</t>
  </si>
  <si>
    <t xml:space="preserve">c4a72590-d1b3-4e43-8f69-f1e2d6451e21</t>
  </si>
  <si>
    <t xml:space="preserve">f47d4fba-62a1-4d77-b4c4-6e8a2814fd05</t>
  </si>
  <si>
    <t xml:space="preserve">7d0453c0-2549-4844-91d4-febc89b4b02e</t>
  </si>
  <si>
    <t xml:space="preserve">{'logo_name': 'RU000A104AX8.png', 'logo_base_color': '#000000', 'text_color': '#ffffff'}</t>
  </si>
  <si>
    <t xml:space="preserve">RU000A1092S9</t>
  </si>
  <si>
    <t xml:space="preserve">TCS00A1092S9</t>
  </si>
  <si>
    <t xml:space="preserve">Элемент Лизинг 001P-09</t>
  </si>
  <si>
    <t xml:space="preserve">0.680000000</t>
  </si>
  <si>
    <t xml:space="preserve">c7bc7636-3043-4eeb-ab2c-aec90cb47ed1</t>
  </si>
  <si>
    <t xml:space="preserve">0063add7-8e0b-41d1-92fe-af13fecaa9e7</t>
  </si>
  <si>
    <t xml:space="preserve">cba28502-6f06-4f3a-b4a4-1e32ab2892e5</t>
  </si>
  <si>
    <t xml:space="preserve">{'logo_name': 'RU000A0ZZ0L6.png', 'logo_base_color': '#0B7FC3', 'text_color': '#ffffff'}</t>
  </si>
  <si>
    <t xml:space="preserve">RU000A1038M5</t>
  </si>
  <si>
    <t xml:space="preserve">BBG011FPCMW7</t>
  </si>
  <si>
    <t xml:space="preserve">ГТЛК 001P-20</t>
  </si>
  <si>
    <t xml:space="preserve">26.0</t>
  </si>
  <si>
    <t xml:space="preserve">f14f2edd-16bc-47f0-a9e6-5479b095ed45</t>
  </si>
  <si>
    <t xml:space="preserve">b4beebf7-4d81-46e8-a832-d0313cf7ebc0</t>
  </si>
  <si>
    <t xml:space="preserve">55c12ef3-5922-4c3a-a813-48a815973604</t>
  </si>
  <si>
    <t xml:space="preserve">RU000A109NC4</t>
  </si>
  <si>
    <t xml:space="preserve">TCS00A109NC4</t>
  </si>
  <si>
    <t xml:space="preserve">СФО ВТБ РКС Эталон обП04</t>
  </si>
  <si>
    <t xml:space="preserve">8.330000000</t>
  </si>
  <si>
    <t xml:space="preserve">c9cebb2e-5025-4c1e-a2a4-c6385c97b89c</t>
  </si>
  <si>
    <t xml:space="preserve">d611751c-24cf-437f-9c38-028a0f0266fa</t>
  </si>
  <si>
    <t xml:space="preserve">09dc1020-931b-448f-9c2a-6a1e7639d0ba</t>
  </si>
  <si>
    <t xml:space="preserve">RU000A106EZ0</t>
  </si>
  <si>
    <t xml:space="preserve">TCS00A106EZ0</t>
  </si>
  <si>
    <t xml:space="preserve">ВИС Финанс выпуск 4</t>
  </si>
  <si>
    <t xml:space="preserve">21.910000000</t>
  </si>
  <si>
    <t xml:space="preserve">33e1e284-2299-44ba-b61a-f6c0fd85c64c</t>
  </si>
  <si>
    <t xml:space="preserve">190ecbe8-f48c-4280-b3b6-7ec39cc49b62</t>
  </si>
  <si>
    <t xml:space="preserve">d8a6e41d-3904-4367-920f-44d0ea838680</t>
  </si>
  <si>
    <t xml:space="preserve">{'logo_name': 'vis-groupNEW.png', 'logo_base_color': '#000000', 'text_color': '#ffffff'}</t>
  </si>
  <si>
    <t xml:space="preserve">RU000A10ANZ8</t>
  </si>
  <si>
    <t xml:space="preserve">TCS00A10ANZ8</t>
  </si>
  <si>
    <t xml:space="preserve">Магнит5P01</t>
  </si>
  <si>
    <t xml:space="preserve">17.80000000</t>
  </si>
  <si>
    <t xml:space="preserve">4b4fc87f-e382-43bb-8d5c-8432cbb06dda</t>
  </si>
  <si>
    <t xml:space="preserve">dad057a8-6b30-4a91-8a50-09c34153ba77</t>
  </si>
  <si>
    <t xml:space="preserve">672b9695-a2cc-4717-9783-72be69fb8cb0</t>
  </si>
  <si>
    <t xml:space="preserve">RU000A101S16</t>
  </si>
  <si>
    <t xml:space="preserve">BBG011MDDX15</t>
  </si>
  <si>
    <t xml:space="preserve">Казахстан выпуск 13</t>
  </si>
  <si>
    <t xml:space="preserve">6.290000000</t>
  </si>
  <si>
    <t xml:space="preserve">414375ad-f17f-417b-8566-2fe029895ada</t>
  </si>
  <si>
    <t xml:space="preserve">8c63d5af-58c6-427e-9719-7d91edb94911</t>
  </si>
  <si>
    <t xml:space="preserve">22f9ea07-8813-4686-8416-d5d6f292e1f7</t>
  </si>
  <si>
    <t xml:space="preserve">RU000A107CJ6</t>
  </si>
  <si>
    <t xml:space="preserve">TCS99A107CJ6</t>
  </si>
  <si>
    <t xml:space="preserve">Глобал Факторинг Нетворк Рус БО-04-001P</t>
  </si>
  <si>
    <t xml:space="preserve">13.760000000</t>
  </si>
  <si>
    <t xml:space="preserve">4e410346-b042-455e-94d0-dfb6884de59a</t>
  </si>
  <si>
    <t xml:space="preserve">401e7150-19ed-4573-babc-be1aefb6415d</t>
  </si>
  <si>
    <t xml:space="preserve">70159412-79f3-488f-b988-67e5ad3f2e7d</t>
  </si>
  <si>
    <t xml:space="preserve">{'logo_name': 'RU000A105JN7.png', 'logo_base_color': '#000000', 'text_color': '#ffffff'}</t>
  </si>
  <si>
    <t xml:space="preserve">RU000A0ZZES2</t>
  </si>
  <si>
    <t xml:space="preserve">BBG00LLM12G8</t>
  </si>
  <si>
    <t xml:space="preserve">Газпром БО-22</t>
  </si>
  <si>
    <t xml:space="preserve">564925f5-7816-4946-bce9-77214e0f8a38</t>
  </si>
  <si>
    <t xml:space="preserve">267f38d6-f5a2-4a09-9bc9-94e9f199d571</t>
  </si>
  <si>
    <t xml:space="preserve">7e2b6fdc-1f59-4d33-b09e-f557125cb955</t>
  </si>
  <si>
    <t xml:space="preserve">RU000A10B8X7</t>
  </si>
  <si>
    <t xml:space="preserve">TCS00A10B8X7</t>
  </si>
  <si>
    <t xml:space="preserve">Дарс-Девелопмент 001Р-03</t>
  </si>
  <si>
    <t xml:space="preserve">10.680000000</t>
  </si>
  <si>
    <t xml:space="preserve">1b59984e-4780-4822-a07e-440961fb8542</t>
  </si>
  <si>
    <t xml:space="preserve">eeedb858-3dbc-4f8f-960d-c506b7d62418</t>
  </si>
  <si>
    <t xml:space="preserve">ff55a748-0db0-4427-a481-1d8eeac44845</t>
  </si>
  <si>
    <t xml:space="preserve">{'logo_name': 'RU000A106UM4.png', 'logo_base_color': '#000000', 'text_color': '#ffffff'}</t>
  </si>
  <si>
    <t xml:space="preserve">RU000A1084B2</t>
  </si>
  <si>
    <t xml:space="preserve">TCS00A1084B2</t>
  </si>
  <si>
    <t xml:space="preserve">Сэтл Групп 002Р-03</t>
  </si>
  <si>
    <t xml:space="preserve">6b443e92-4f53-4dc2-bdd6-128502b53083</t>
  </si>
  <si>
    <t xml:space="preserve">3f67297e-e6ca-43e2-8e52-cf46b5b3fc8f</t>
  </si>
  <si>
    <t xml:space="preserve">2d3538c3-be61-4f80-9e01-53fbfc0bc6e9</t>
  </si>
  <si>
    <t xml:space="preserve">RU000A109551</t>
  </si>
  <si>
    <t xml:space="preserve">TCS00A109551</t>
  </si>
  <si>
    <t xml:space="preserve">Балтийский лизинг БО-П12</t>
  </si>
  <si>
    <t xml:space="preserve">9.780000000</t>
  </si>
  <si>
    <t xml:space="preserve">cfafdc30-51aa-4820-80b3-6a1d16b06842</t>
  </si>
  <si>
    <t xml:space="preserve">ca82cd51-f70e-482a-950f-b292d1e159c3</t>
  </si>
  <si>
    <t xml:space="preserve">695bf770-fe12-426b-880a-1d9320ebd607</t>
  </si>
  <si>
    <t xml:space="preserve">RU000A1066D5</t>
  </si>
  <si>
    <t xml:space="preserve">BBG01GJ1FRZ6</t>
  </si>
  <si>
    <t xml:space="preserve">SU29024RMFS5</t>
  </si>
  <si>
    <t xml:space="preserve">ОФЗ 29024</t>
  </si>
  <si>
    <t xml:space="preserve">e7e224e6-49d2-4f47-abec-2b6bdfe5ab12</t>
  </si>
  <si>
    <t xml:space="preserve">53cb49a7-350b-45ea-bbf9-db5f74f597fe</t>
  </si>
  <si>
    <t xml:space="preserve">aa4347c6-60fe-4ef9-8eb9-dc624ab99701</t>
  </si>
  <si>
    <t xml:space="preserve">RU000A101RJ7</t>
  </si>
  <si>
    <t xml:space="preserve">BBG00VHHC305</t>
  </si>
  <si>
    <t xml:space="preserve">МБЭС выпуск 2</t>
  </si>
  <si>
    <t xml:space="preserve">19.320000000</t>
  </si>
  <si>
    <t xml:space="preserve">14da2da8-75af-4081-85cf-7f62f47df1f1</t>
  </si>
  <si>
    <t xml:space="preserve">d5356b0e-05d5-4b7f-afee-c24ed2799944</t>
  </si>
  <si>
    <t xml:space="preserve">94097372-2ab6-4789-be71-e9be624f05ca</t>
  </si>
  <si>
    <t xml:space="preserve">RU000A1079G1</t>
  </si>
  <si>
    <t xml:space="preserve">TCS99A1079G1</t>
  </si>
  <si>
    <t xml:space="preserve">Мани Капитал 001P-02</t>
  </si>
  <si>
    <t xml:space="preserve">0.820000000</t>
  </si>
  <si>
    <t xml:space="preserve">b4d731d1-37fe-4383-9cac-59184928985e</t>
  </si>
  <si>
    <t xml:space="preserve">b6db9460-202a-430f-bc20-a1a889568783</t>
  </si>
  <si>
    <t xml:space="preserve">f2073a80-40f7-4da9-a660-88262d2b3c5c</t>
  </si>
  <si>
    <t xml:space="preserve">{'logo_name': 'RU000A1074F4.png', 'logo_base_color': '#FFFFFF', 'text_color': '#000000'}</t>
  </si>
  <si>
    <t xml:space="preserve">RU000A10B495</t>
  </si>
  <si>
    <t xml:space="preserve">TCS00A10B495</t>
  </si>
  <si>
    <t xml:space="preserve">РЖД 001P-41R</t>
  </si>
  <si>
    <t xml:space="preserve">15.510000000</t>
  </si>
  <si>
    <t xml:space="preserve">d0ad0ee5-7bc4-41a1-b96e-a14259959ce2</t>
  </si>
  <si>
    <t xml:space="preserve">59fddbf7-b8e0-473f-9013-29c3251c90e9</t>
  </si>
  <si>
    <t xml:space="preserve">6c6b8e9e-f39e-4485-84dd-7014531604a4</t>
  </si>
  <si>
    <t xml:space="preserve">RU000A0ZYU21</t>
  </si>
  <si>
    <t xml:space="preserve">BBG00K4MPZ61</t>
  </si>
  <si>
    <t xml:space="preserve">Альфа-Банк выпуск 40</t>
  </si>
  <si>
    <t xml:space="preserve">52.800000000</t>
  </si>
  <si>
    <t xml:space="preserve">5a951c4f-53c2-43af-bd5c-7fb61a1fda66</t>
  </si>
  <si>
    <t xml:space="preserve">e502f5d1-3b19-4fff-be8f-82b780fa5a49</t>
  </si>
  <si>
    <t xml:space="preserve">b4be39bd-d352-41bf-b83f-508d128548cb</t>
  </si>
  <si>
    <t xml:space="preserve">{'logo_name': 'RU000A0JUB02.png', 'logo_base_color': '#F12E16', 'text_color': '#ffffff'}</t>
  </si>
  <si>
    <t xml:space="preserve">RU000A105CS1</t>
  </si>
  <si>
    <t xml:space="preserve">TCS00A105CS1</t>
  </si>
  <si>
    <t xml:space="preserve">Селигдар выпуск 1</t>
  </si>
  <si>
    <t xml:space="preserve">24.560000000</t>
  </si>
  <si>
    <t xml:space="preserve">56674cea-1ba3-4dc0-8a6e-6020216dcf07</t>
  </si>
  <si>
    <t xml:space="preserve">d0c44ee1-8de2-4c46-bd61-7dc424729827</t>
  </si>
  <si>
    <t xml:space="preserve">aae31e9a-a393-4617-8bb3-81854757a41c</t>
  </si>
  <si>
    <t xml:space="preserve">RU000A103NU9</t>
  </si>
  <si>
    <t xml:space="preserve">BBG012JCD404</t>
  </si>
  <si>
    <t xml:space="preserve">Автодор выпуск 1</t>
  </si>
  <si>
    <t xml:space="preserve">28.970000000</t>
  </si>
  <si>
    <t xml:space="preserve">d62360d5-6551-450c-80d1-bc2e37ccfab6</t>
  </si>
  <si>
    <t xml:space="preserve">5a25bb29-7364-4d7d-b973-9f413ed61c6e</t>
  </si>
  <si>
    <t xml:space="preserve">26769220-8b63-47e7-a159-4bc2711ccb5a</t>
  </si>
  <si>
    <t xml:space="preserve">{'logo_name': 'RU000A0ZYKM5.png', 'logo_base_color': '#FD6D2A', 'text_color': '#ffffff'}</t>
  </si>
  <si>
    <t xml:space="preserve">RU000A105JN7</t>
  </si>
  <si>
    <t xml:space="preserve">TCS99A105JN7</t>
  </si>
  <si>
    <t xml:space="preserve">Глобал Факторинг Нетворк Рус</t>
  </si>
  <si>
    <t xml:space="preserve">0.440000000</t>
  </si>
  <si>
    <t xml:space="preserve">6904d704-c868-4d2d-aa31-d211ddcf1171</t>
  </si>
  <si>
    <t xml:space="preserve">dfb7145c-915d-4c87-b46c-f6eaefce13d6</t>
  </si>
  <si>
    <t xml:space="preserve">e8eb4b32-f32e-4c2e-ab79-b766f3559ac8</t>
  </si>
  <si>
    <t xml:space="preserve">RU000A10AZY5</t>
  </si>
  <si>
    <t xml:space="preserve">TCS00A10AZY5</t>
  </si>
  <si>
    <t xml:space="preserve">АПРИ БО-002Р-09</t>
  </si>
  <si>
    <t xml:space="preserve">17.530000000</t>
  </si>
  <si>
    <t xml:space="preserve">1b888873-9911-4fb8-8ad7-ca99603e9570</t>
  </si>
  <si>
    <t xml:space="preserve">26cc9742-e7c4-40d7-aa0b-4ea3d24a8b2c</t>
  </si>
  <si>
    <t xml:space="preserve">d3d6692d-e264-40ed-ad9e-68e43447314b</t>
  </si>
  <si>
    <t xml:space="preserve">RU000A10B461</t>
  </si>
  <si>
    <t xml:space="preserve">TCS00A10B461</t>
  </si>
  <si>
    <t xml:space="preserve">Новосибирскавтодор БО-03</t>
  </si>
  <si>
    <t xml:space="preserve">2.850000000</t>
  </si>
  <si>
    <t xml:space="preserve">5eda4cb3-366f-4a42-8ce9-47cb2ecd0999</t>
  </si>
  <si>
    <t xml:space="preserve">121a366e-ff6e-45ed-ba41-3e26c2a8351b</t>
  </si>
  <si>
    <t xml:space="preserve">96c02236-bca8-4f95-9403-6257589d86f7</t>
  </si>
  <si>
    <t xml:space="preserve">{'logo_name': 'RU000A108UJ6.png', 'logo_base_color': '#FFFFFF', 'text_color': '#000000'}</t>
  </si>
  <si>
    <t xml:space="preserve">RU000A107MM9</t>
  </si>
  <si>
    <t xml:space="preserve">BBG01L5QP0V7</t>
  </si>
  <si>
    <t xml:space="preserve">КАМАЗ БО-П11</t>
  </si>
  <si>
    <t xml:space="preserve">35.750000000</t>
  </si>
  <si>
    <t xml:space="preserve">9e7afeb3-5ab6-42bd-b4f2-51d618228a88</t>
  </si>
  <si>
    <t xml:space="preserve">3227299a-cc19-48fc-bc15-23d28c08e250</t>
  </si>
  <si>
    <t xml:space="preserve">9409734f-5393-48df-af2d-035b07801fa1</t>
  </si>
  <si>
    <t xml:space="preserve">RU000A107217</t>
  </si>
  <si>
    <t xml:space="preserve">TCS00A107217</t>
  </si>
  <si>
    <t xml:space="preserve">Аренза-Про 001P-03</t>
  </si>
  <si>
    <t xml:space="preserve">38c48d3a-dc6a-46c9-a60b-5924d7271d0c</t>
  </si>
  <si>
    <t xml:space="preserve">5fb1b32c-3c38-41f8-b5ec-e9392fa15c0b</t>
  </si>
  <si>
    <t xml:space="preserve">4409748b-1e69-4578-8998-44103b0ef99c</t>
  </si>
  <si>
    <t xml:space="preserve">RU000A105UZ8</t>
  </si>
  <si>
    <t xml:space="preserve">TCS99A105UZ8</t>
  </si>
  <si>
    <t xml:space="preserve">МФК Саммит 1P-01</t>
  </si>
  <si>
    <t xml:space="preserve">2.660000000</t>
  </si>
  <si>
    <t xml:space="preserve">1d691d80-95af-4ae2-b85a-6e0a7e514ee8</t>
  </si>
  <si>
    <t xml:space="preserve">692a56dc-5d03-4345-9fd6-e1bc97e1164b</t>
  </si>
  <si>
    <t xml:space="preserve">d08079d1-3bbf-4db3-92ff-45499cbba9f6</t>
  </si>
  <si>
    <t xml:space="preserve">{'logo_name': 'RU000A105UZ8.png', 'logo_base_color': '#000000', 'text_color': '#ffffff'}</t>
  </si>
  <si>
    <t xml:space="preserve">RU000A1075J3</t>
  </si>
  <si>
    <t xml:space="preserve">BBG01K0SLMG3</t>
  </si>
  <si>
    <t xml:space="preserve">РЕСО-Лизинг БО-02П-05</t>
  </si>
  <si>
    <t xml:space="preserve">51.420000000</t>
  </si>
  <si>
    <t xml:space="preserve">000029ae-00a2-441c-a9bf-9bfd2988e706</t>
  </si>
  <si>
    <t xml:space="preserve">63b1e179-bce4-4951-8065-fff46136165e</t>
  </si>
  <si>
    <t xml:space="preserve">f1c6effc-4595-48eb-8523-d4a9a1d1dd4f</t>
  </si>
  <si>
    <t xml:space="preserve">RU000A10B0U0</t>
  </si>
  <si>
    <t xml:space="preserve">TCS00A10B0U0</t>
  </si>
  <si>
    <t xml:space="preserve">Авто Финанс Банк БО-001P-14</t>
  </si>
  <si>
    <t xml:space="preserve">11.340000000</t>
  </si>
  <si>
    <t xml:space="preserve">83399423-9516-47de-b3bd-50154dbfef98</t>
  </si>
  <si>
    <t xml:space="preserve">3d967efb-f9dc-466a-be31-dd50ea900e57</t>
  </si>
  <si>
    <t xml:space="preserve">38bf60f6-c98d-4013-b9de-a9736c2fdb61</t>
  </si>
  <si>
    <t xml:space="preserve">{'logo_name': 'avtofinance.png', 'logo_base_color': '#DEE1E3', 'text_color': '#000000'}</t>
  </si>
  <si>
    <t xml:space="preserve">RU000A107KV4</t>
  </si>
  <si>
    <t xml:space="preserve">TCS00A107KV4</t>
  </si>
  <si>
    <t xml:space="preserve">СибАвтоТранс 001Р-03</t>
  </si>
  <si>
    <t xml:space="preserve">2.600000000</t>
  </si>
  <si>
    <t xml:space="preserve">99a671c0-d225-4f1d-b438-226bc17e0c64</t>
  </si>
  <si>
    <t xml:space="preserve">197be3d0-f870-4372-8acc-b11f296c092d</t>
  </si>
  <si>
    <t xml:space="preserve">964bb5c0-75f8-4fb1-861e-f92934aa5921</t>
  </si>
  <si>
    <t xml:space="preserve">{'logo_name': 'RU000A105SZ2.png', 'logo_base_color': '#000000', 'text_color': '#ffffff'}</t>
  </si>
  <si>
    <t xml:space="preserve">RU000A100W60</t>
  </si>
  <si>
    <t xml:space="preserve">BBGHUYNYA0X4</t>
  </si>
  <si>
    <t xml:space="preserve">Европлан БО 03</t>
  </si>
  <si>
    <t xml:space="preserve">62.510000000</t>
  </si>
  <si>
    <t xml:space="preserve">cfb820a0-bd24-4fe5-8abd-c78aa1ed535c</t>
  </si>
  <si>
    <t xml:space="preserve">9fb1ce07-073c-4089-8f96-800dffaee3be</t>
  </si>
  <si>
    <t xml:space="preserve">70b9a565-8f0b-49f9-99fc-a06741ec84a9</t>
  </si>
  <si>
    <t xml:space="preserve">RU000A102RN7</t>
  </si>
  <si>
    <t xml:space="preserve">TCS00A102RN7</t>
  </si>
  <si>
    <t xml:space="preserve">Ренессанс Кредит выпуск 6</t>
  </si>
  <si>
    <t xml:space="preserve">34.610000000</t>
  </si>
  <si>
    <t xml:space="preserve">2207d45c-911a-417f-9266-ff20cf466dee</t>
  </si>
  <si>
    <t xml:space="preserve">41f7a84d-ccad-4496-bb4b-962cfb6a9392</t>
  </si>
  <si>
    <t xml:space="preserve">8f83a55f-3e36-4e8c-ae26-1cec3b9e9a12</t>
  </si>
  <si>
    <t xml:space="preserve">{'logo_name': 'RU000A102H83.png', 'logo_base_color': '#000000', 'text_color': '#ffffff'}</t>
  </si>
  <si>
    <t xml:space="preserve">RU000A102234</t>
  </si>
  <si>
    <t xml:space="preserve">BBG00WYH0LS7</t>
  </si>
  <si>
    <t xml:space="preserve">ТЕХНО Лизинг выпуск 3</t>
  </si>
  <si>
    <t xml:space="preserve">3393fcef-a61e-4736-bf81-98c3c83af7e8</t>
  </si>
  <si>
    <t xml:space="preserve">438aca03-55a5-4866-9acc-556bfc032c16</t>
  </si>
  <si>
    <t xml:space="preserve">7b8ba661-4bae-4366-a975-088da4f7a7d6</t>
  </si>
  <si>
    <t xml:space="preserve">{'logo_name': 'RU000A100DM3.png', 'logo_base_color': '#A9D2CF', 'text_color': '#000000'}</t>
  </si>
  <si>
    <t xml:space="preserve">RU000A1095W4</t>
  </si>
  <si>
    <t xml:space="preserve">TCS20A1095W4</t>
  </si>
  <si>
    <t xml:space="preserve">Ростелеком 001Р-09R</t>
  </si>
  <si>
    <t xml:space="preserve">45.110000000</t>
  </si>
  <si>
    <t xml:space="preserve">10a2fae0-7ed0-4aca-9855-d66cf8e98dd6</t>
  </si>
  <si>
    <t xml:space="preserve">69bf4432-b211-4132-a340-7f509d19dcba</t>
  </si>
  <si>
    <t xml:space="preserve">92e4f054-2d8d-499e-98be-fb5aca4ac9d3</t>
  </si>
  <si>
    <t xml:space="preserve">{'logo_name': 'RU0008943394.png', 'logo_base_color': '#DDE0E4', 'text_color': '#000000'}</t>
  </si>
  <si>
    <t xml:space="preserve">RU000A10BG13</t>
  </si>
  <si>
    <t xml:space="preserve">TCS00A10BG13</t>
  </si>
  <si>
    <t xml:space="preserve">Ростелеком ПАО 001P-16R</t>
  </si>
  <si>
    <t xml:space="preserve">0.480000000</t>
  </si>
  <si>
    <t xml:space="preserve">ad0441f0-5cd2-427a-82b2-f565c3d076da</t>
  </si>
  <si>
    <t xml:space="preserve">6f42df25-7a27-44ba-9028-c5fa972a40f7</t>
  </si>
  <si>
    <t xml:space="preserve">f809d052-e346-4d2f-b7c4-5cb6def97815</t>
  </si>
  <si>
    <t xml:space="preserve">RU000A1079H9</t>
  </si>
  <si>
    <t xml:space="preserve">TCS99A1079H9</t>
  </si>
  <si>
    <t xml:space="preserve">Роял Капитал БО-П10</t>
  </si>
  <si>
    <t xml:space="preserve">27.620000000</t>
  </si>
  <si>
    <t xml:space="preserve">cd1ee17a-a73e-4edd-8e1e-bf61c202e662</t>
  </si>
  <si>
    <t xml:space="preserve">6af272a4-74cf-4077-8b88-9dd72c55b8aa</t>
  </si>
  <si>
    <t xml:space="preserve">2f083103-9a1a-4447-9517-e1d68c7d7b0c</t>
  </si>
  <si>
    <t xml:space="preserve">TCS00A104XR2</t>
  </si>
  <si>
    <t xml:space="preserve">0.294400000</t>
  </si>
  <si>
    <t xml:space="preserve">Автодор БО-3 выпуск 2</t>
  </si>
  <si>
    <t xml:space="preserve">49.890000000</t>
  </si>
  <si>
    <t xml:space="preserve">1013bb09-a4a3-4f49-8cb1-38989981493b</t>
  </si>
  <si>
    <t xml:space="preserve">246496b4-73dc-478b-abb5-5ede4c1cd0c6</t>
  </si>
  <si>
    <t xml:space="preserve">b1290f1c-ae0f-4de8-bacc-c10cb7c1516d</t>
  </si>
  <si>
    <t xml:space="preserve">RU000A10BP38</t>
  </si>
  <si>
    <t xml:space="preserve">TCS00A10BP38</t>
  </si>
  <si>
    <t xml:space="preserve">Республика Саха (Якутия) 34005</t>
  </si>
  <si>
    <t xml:space="preserve">15.670000000</t>
  </si>
  <si>
    <t xml:space="preserve">5b7cfc05-f15c-4660-adce-50983311daac</t>
  </si>
  <si>
    <t xml:space="preserve">0f18866b-7737-4f55-b422-81acb869f8b6</t>
  </si>
  <si>
    <t xml:space="preserve">147eaedc-4964-4c64-b64a-c7fd981d3600</t>
  </si>
  <si>
    <t xml:space="preserve">{'logo_name': 'RU000A0JXR43.png', 'logo_base_color': '#C82222', 'text_color': '#ffffff'}</t>
  </si>
  <si>
    <t xml:space="preserve">RU000A108G05</t>
  </si>
  <si>
    <t xml:space="preserve">TCS00A108G05</t>
  </si>
  <si>
    <t xml:space="preserve">ЕвразХолдинг Финанс 003Р-01</t>
  </si>
  <si>
    <t xml:space="preserve">4.80000000</t>
  </si>
  <si>
    <t xml:space="preserve">445cf6ff-a5a2-41c3-8924-190989991e1f</t>
  </si>
  <si>
    <t xml:space="preserve">b610e196-4226-4e61-a0a3-c43f11422a89</t>
  </si>
  <si>
    <t xml:space="preserve">bc69e4fb-7af8-4bf9-b017-d5aba8f9f129</t>
  </si>
  <si>
    <t xml:space="preserve">{'logo_name': 'RU000A0JWBH2.png', 'logo_base_color': '#C1D4ED', 'text_color': '#000000'}</t>
  </si>
  <si>
    <t xml:space="preserve">RU000A103901</t>
  </si>
  <si>
    <t xml:space="preserve">BBG011FHF1F7</t>
  </si>
  <si>
    <t xml:space="preserve">SU26239RMFS2</t>
  </si>
  <si>
    <t xml:space="preserve">ОФЗ 26239</t>
  </si>
  <si>
    <t xml:space="preserve">32.900000000</t>
  </si>
  <si>
    <t xml:space="preserve">4a2018da-7e84-4c2f-b95d-1fd8f3d630e3</t>
  </si>
  <si>
    <t xml:space="preserve">c9aeb3f3-1213-4e69-a778-b8796e6a2f8a</t>
  </si>
  <si>
    <t xml:space="preserve">85094047-6777-41b4-af9f-e8a459bd455a</t>
  </si>
  <si>
    <t xml:space="preserve">RU000A10BFG2</t>
  </si>
  <si>
    <t xml:space="preserve">TCS00A10BFG2</t>
  </si>
  <si>
    <t xml:space="preserve">Атомэнергопром 001P-05</t>
  </si>
  <si>
    <t xml:space="preserve">2.370000000</t>
  </si>
  <si>
    <t xml:space="preserve">dabe252e-9ddf-4ba0-9c2b-4ca892392d4e</t>
  </si>
  <si>
    <t xml:space="preserve">f740a0c5-4c1b-495d-85ff-123951067141</t>
  </si>
  <si>
    <t xml:space="preserve">07784b97-f25c-4606-aacd-3d6e975071d7</t>
  </si>
  <si>
    <t xml:space="preserve">RU000A107PN0</t>
  </si>
  <si>
    <t xml:space="preserve">BBG01LCLWYF6</t>
  </si>
  <si>
    <t xml:space="preserve">Совкомбанк Факторинг 001Р-01</t>
  </si>
  <si>
    <t xml:space="preserve">12fec627-34ea-472c-9793-5d6edf55f2f2</t>
  </si>
  <si>
    <t xml:space="preserve">35489c11-127b-4864-b952-7195ea60ec16</t>
  </si>
  <si>
    <t xml:space="preserve">1c29cf18-5b1b-43a9-812a-01e55e39a7df</t>
  </si>
  <si>
    <t xml:space="preserve">RU000A10BQR6</t>
  </si>
  <si>
    <t xml:space="preserve">TCS00A10BQR6</t>
  </si>
  <si>
    <t xml:space="preserve">СФО СБ Секьюритизация 2 А</t>
  </si>
  <si>
    <t xml:space="preserve">12.240000000</t>
  </si>
  <si>
    <t xml:space="preserve">82e4f696-9bf3-4234-baef-0a9a1922561a</t>
  </si>
  <si>
    <t xml:space="preserve">d9479efe-a21b-4ad9-9af8-5b8cce434b32</t>
  </si>
  <si>
    <t xml:space="preserve">ba71de5b-f22e-47c8-89c8-19a921cbfb4d</t>
  </si>
  <si>
    <t xml:space="preserve">RU000A1095L7</t>
  </si>
  <si>
    <t xml:space="preserve">TCS00A1095L7</t>
  </si>
  <si>
    <t xml:space="preserve">ГК Самолет БО-П14</t>
  </si>
  <si>
    <t xml:space="preserve">a4407346-2d11-44eb-aab7-edb2e8d8e524</t>
  </si>
  <si>
    <t xml:space="preserve">b55e6025-43a2-4ae6-96d4-b5c94b53e9ae</t>
  </si>
  <si>
    <t xml:space="preserve">6aaf79c7-9f35-4cf4-bf15-1afb64832ef7</t>
  </si>
  <si>
    <t xml:space="preserve">RU000A107456</t>
  </si>
  <si>
    <t xml:space="preserve">TCS00A107456</t>
  </si>
  <si>
    <t xml:space="preserve">МТС-Банк выпуск 001P-03</t>
  </si>
  <si>
    <t xml:space="preserve">55.610000000</t>
  </si>
  <si>
    <t xml:space="preserve">2f85b543-ca6a-4ac8-a88c-07f45970a35a</t>
  </si>
  <si>
    <t xml:space="preserve">a98410aa-7c28-4ffa-87c5-b966cd5c23cf</t>
  </si>
  <si>
    <t xml:space="preserve">ba37e130-24b8-4767-b822-587fe990569f</t>
  </si>
  <si>
    <t xml:space="preserve">RU000A107U40</t>
  </si>
  <si>
    <t xml:space="preserve">TCS10A107U40</t>
  </si>
  <si>
    <t xml:space="preserve">Завод КЭС 001P-05</t>
  </si>
  <si>
    <t xml:space="preserve">0f653d3d-0c15-4fcd-bbfb-10b18910cc87</t>
  </si>
  <si>
    <t xml:space="preserve">c2c20e1f-c372-49c2-aed7-4b90e32a7ff3</t>
  </si>
  <si>
    <t xml:space="preserve">1524a6b0-f96f-4c55-b8ff-37db2ce7c2d9</t>
  </si>
  <si>
    <t xml:space="preserve">{'logo_name': 'RU000A105AW7.png', 'logo_base_color': '#000000', 'text_color': '#ffffff'}</t>
  </si>
  <si>
    <t xml:space="preserve">RU000A107XA1</t>
  </si>
  <si>
    <t xml:space="preserve">TCS00A107XA1</t>
  </si>
  <si>
    <t xml:space="preserve">0.277500000</t>
  </si>
  <si>
    <t xml:space="preserve">ВЭБ.РФ ПБО-002Р-41</t>
  </si>
  <si>
    <t xml:space="preserve">53.40000000</t>
  </si>
  <si>
    <t xml:space="preserve">feb3ba0f-c4f2-4e4b-8475-7cf532222025</t>
  </si>
  <si>
    <t xml:space="preserve">7b57f5e5-739a-4409-96ad-56c49c3fa46d</t>
  </si>
  <si>
    <t xml:space="preserve">761b26c5-8f72-41bf-bd9f-6d743442ca62</t>
  </si>
  <si>
    <t xml:space="preserve">RU000A1098U2</t>
  </si>
  <si>
    <t xml:space="preserve">TCS00A1098U2</t>
  </si>
  <si>
    <t xml:space="preserve">ИК Айгенис БО-01</t>
  </si>
  <si>
    <t xml:space="preserve">44.710000000</t>
  </si>
  <si>
    <t xml:space="preserve">972f70b5-55fe-421c-be93-bb0e13d3e826</t>
  </si>
  <si>
    <t xml:space="preserve">3ec938d6-6bab-445c-8a1f-dcf35b359a3c</t>
  </si>
  <si>
    <t xml:space="preserve">188461cd-5121-40df-a28b-75e46c5fc31a</t>
  </si>
  <si>
    <t xml:space="preserve">{'logo_name': 'RU000A1098U2.png', 'logo_base_color': '#FFFFFF', 'text_color': '#000000'}</t>
  </si>
  <si>
    <t xml:space="preserve">RU000A108E98</t>
  </si>
  <si>
    <t xml:space="preserve">BBG01N1LJNY2</t>
  </si>
  <si>
    <t xml:space="preserve">ТАЛК лизинг 001P-01</t>
  </si>
  <si>
    <t xml:space="preserve">6.710000000</t>
  </si>
  <si>
    <t xml:space="preserve">2625c593-93d1-42e6-af4b-2a56b4cc9ca9</t>
  </si>
  <si>
    <t xml:space="preserve">06cd5cc0-76ba-46d4-ad62-54bfee27e722</t>
  </si>
  <si>
    <t xml:space="preserve">065be643-be03-4d9a-99ff-7da003611bde</t>
  </si>
  <si>
    <t xml:space="preserve">{'logo_name': 'RU000A108E98.png', 'logo_base_color': '#FFFFFF', 'text_color': '#000000'}</t>
  </si>
  <si>
    <t xml:space="preserve">XS1750114396</t>
  </si>
  <si>
    <t xml:space="preserve">BBG00JQC5C47</t>
  </si>
  <si>
    <t xml:space="preserve">OMA0148</t>
  </si>
  <si>
    <t xml:space="preserve">SPBBND</t>
  </si>
  <si>
    <t xml:space="preserve">Sultanate of Oman</t>
  </si>
  <si>
    <t xml:space="preserve">0c8963fb-4e82-463d-bfed-39030b02b17e</t>
  </si>
  <si>
    <t xml:space="preserve">b405bce3-4204-4570-bf00-2e9e4c68e363</t>
  </si>
  <si>
    <t xml:space="preserve">a9e09908-69b8-4b32-845a-a4a08294a409</t>
  </si>
  <si>
    <t xml:space="preserve">{'logo_name': 'XS1750113661.png', 'logo_base_color': '#000000', 'text_color': '#ffffff'}</t>
  </si>
  <si>
    <t xml:space="preserve">RU000A102556</t>
  </si>
  <si>
    <t xml:space="preserve">BBG00XJF7FL9</t>
  </si>
  <si>
    <t xml:space="preserve">СЭЗ им. Серго Орджоникидзе выпуск 2</t>
  </si>
  <si>
    <t xml:space="preserve">10.310000000</t>
  </si>
  <si>
    <t xml:space="preserve">5f4739a7-b11c-41ad-82e4-83041b40f463</t>
  </si>
  <si>
    <t xml:space="preserve">f393dbd2-4857-4804-8fa8-32a690b711a2</t>
  </si>
  <si>
    <t xml:space="preserve">e5874daa-789b-41cf-8268-794719d7bbed</t>
  </si>
  <si>
    <t xml:space="preserve">{'logo_name': 'RU000A1012K4.png', 'logo_base_color': '#000000', 'text_color': '#ffffff'}</t>
  </si>
  <si>
    <t xml:space="preserve">RU000A10A0H8</t>
  </si>
  <si>
    <t xml:space="preserve">TCS00A10A0H8</t>
  </si>
  <si>
    <t xml:space="preserve">ВЕРАТЕК-01</t>
  </si>
  <si>
    <t xml:space="preserve">54.140000000</t>
  </si>
  <si>
    <t xml:space="preserve">0c4a4b3a-83ec-4649-aede-7097a8a20197</t>
  </si>
  <si>
    <t xml:space="preserve">ee3bb7a3-39db-4c2a-b6ac-04028999c93e</t>
  </si>
  <si>
    <t xml:space="preserve">cdf2dfe2-dfca-4e47-b5b4-35748f069465</t>
  </si>
  <si>
    <t xml:space="preserve">{'logo_name': 'RU000A10A0H8.png', 'logo_base_color': '#006F54', 'text_color': '#ffffff'}</t>
  </si>
  <si>
    <t xml:space="preserve">RU000A105YA3</t>
  </si>
  <si>
    <t xml:space="preserve">TCS00A105YA3</t>
  </si>
  <si>
    <t xml:space="preserve">Медси 001P-01</t>
  </si>
  <si>
    <t xml:space="preserve">21.920000000</t>
  </si>
  <si>
    <t xml:space="preserve">d000eed2-3084-46c6-a52b-bba5979febe8</t>
  </si>
  <si>
    <t xml:space="preserve">93bbd34c-3f95-4d15-9cc7-c405f940b26a</t>
  </si>
  <si>
    <t xml:space="preserve">598d3b42-d523-4ae2-a624-c005a7668474</t>
  </si>
  <si>
    <t xml:space="preserve">{'logo_name': 'medcilogo.png', 'logo_base_color': '#137baf', 'text_color': '#ffffff'}</t>
  </si>
  <si>
    <t xml:space="preserve">RU000A107S85</t>
  </si>
  <si>
    <t xml:space="preserve">TCS99A107S85</t>
  </si>
  <si>
    <t xml:space="preserve">Саммит 001P-03</t>
  </si>
  <si>
    <t xml:space="preserve">7.160000000</t>
  </si>
  <si>
    <t xml:space="preserve">5b9ef3ea-3392-46ca-a76a-06c5bf5de2b2</t>
  </si>
  <si>
    <t xml:space="preserve">c0987b70-8d0d-4c1e-875d-7c3ace3879f5</t>
  </si>
  <si>
    <t xml:space="preserve">585a0deb-c3ab-411a-8219-bb8ec7041369</t>
  </si>
  <si>
    <t xml:space="preserve">RU000A1082Y8</t>
  </si>
  <si>
    <t xml:space="preserve">TCS00A1082Y8</t>
  </si>
  <si>
    <t xml:space="preserve">Синара-Транспортные Машины 001Р-04</t>
  </si>
  <si>
    <t xml:space="preserve">9.770000000</t>
  </si>
  <si>
    <t xml:space="preserve">3db74246-5451-4a04-a4cf-8c56cadad407</t>
  </si>
  <si>
    <t xml:space="preserve">e3dfa167-2fb8-4a63-8db3-d27adeeb0e6f</t>
  </si>
  <si>
    <t xml:space="preserve">19af85f7-e1d2-45f4-990c-94c8d8a68914</t>
  </si>
  <si>
    <t xml:space="preserve">XS2384475930</t>
  </si>
  <si>
    <t xml:space="preserve">BBG012G07QT0</t>
  </si>
  <si>
    <t xml:space="preserve">0.107639000</t>
  </si>
  <si>
    <t xml:space="preserve">97638e3d-58df-4803-96e8-0820e32f4141</t>
  </si>
  <si>
    <t xml:space="preserve">2c19ed4e-6721-4297-a09c-52784dad5076</t>
  </si>
  <si>
    <t xml:space="preserve">bb57d8e6-a2e5-4185-b9dc-de8c62425576</t>
  </si>
  <si>
    <t xml:space="preserve">RU000A108FX8</t>
  </si>
  <si>
    <t xml:space="preserve">TCS30A108FX8</t>
  </si>
  <si>
    <t xml:space="preserve">ЕвроСибЭнерго-Гидрогенерация 001PС-05</t>
  </si>
  <si>
    <t xml:space="preserve">13.980000000</t>
  </si>
  <si>
    <t xml:space="preserve">f5ea3fd9-0a45-44d0-89c6-b1c12c0f3ab0</t>
  </si>
  <si>
    <t xml:space="preserve">95985766-e19d-4d7c-a9bb-d6d200b90df3</t>
  </si>
  <si>
    <t xml:space="preserve">b990002e-64da-4354-aeab-b97fd0acc746</t>
  </si>
  <si>
    <t xml:space="preserve">{'logo_name': 'RU000A106797.png', 'logo_base_color': '#001f6b', 'text_color': '#ffffff'}</t>
  </si>
  <si>
    <t xml:space="preserve">RU000A107050</t>
  </si>
  <si>
    <t xml:space="preserve">TCS00A107050</t>
  </si>
  <si>
    <t xml:space="preserve">Газпром Капитал БО-002P-09</t>
  </si>
  <si>
    <t xml:space="preserve">8.20000000</t>
  </si>
  <si>
    <t xml:space="preserve">df67a105-a893-4a3b-9f51-d5b70b7a2e17</t>
  </si>
  <si>
    <t xml:space="preserve">4e20d77e-cc60-481a-91f7-6a93b6f51e48</t>
  </si>
  <si>
    <t xml:space="preserve">2a753647-6955-4b3f-86bd-bcd4b79cdfd8</t>
  </si>
  <si>
    <t xml:space="preserve">RU000A106YE3</t>
  </si>
  <si>
    <t xml:space="preserve">TCS00A106YE3</t>
  </si>
  <si>
    <t xml:space="preserve">Магаданская область 34003</t>
  </si>
  <si>
    <t xml:space="preserve">10.170000000</t>
  </si>
  <si>
    <t xml:space="preserve">422231e8-8810-45b8-af30-4212aec8a2d8</t>
  </si>
  <si>
    <t xml:space="preserve">9925005b-75f2-4901-8ae5-a421effc9aec</t>
  </si>
  <si>
    <t xml:space="preserve">ec030e86-30ee-41ff-abc4-2dff68f9d827</t>
  </si>
  <si>
    <t xml:space="preserve">{'logo_name': 'RU000A0ZYL48.png', 'logo_base_color': '#9D0609', 'text_color': '#ffffff'}</t>
  </si>
  <si>
    <t xml:space="preserve">RU000A1041B2</t>
  </si>
  <si>
    <t xml:space="preserve">TCS00A1041B2</t>
  </si>
  <si>
    <t xml:space="preserve">Сегежа 002P выпуск 1</t>
  </si>
  <si>
    <t xml:space="preserve">18.620000000</t>
  </si>
  <si>
    <t xml:space="preserve">70c8501b-6d8b-42ae-9f19-35355ab2a6c4</t>
  </si>
  <si>
    <t xml:space="preserve">74c66865-e1a8-490a-bef3-597cb3beaf55</t>
  </si>
  <si>
    <t xml:space="preserve">11433d70-86b0-4e6f-b569-0252b48eb78c</t>
  </si>
  <si>
    <t xml:space="preserve">RU000A107076</t>
  </si>
  <si>
    <t xml:space="preserve">TCS00A107076</t>
  </si>
  <si>
    <t xml:space="preserve">ЛК РОДЕЛЕН 002P-01</t>
  </si>
  <si>
    <t xml:space="preserve">9.60000000</t>
  </si>
  <si>
    <t xml:space="preserve">2424334f-f567-4a5a-8ecc-91c27980d16f</t>
  </si>
  <si>
    <t xml:space="preserve">fd02d560-b84f-4f3e-a375-dcdcaf5a8ed7</t>
  </si>
  <si>
    <t xml:space="preserve">06b92033-7e50-4d9d-a49b-6b4bdd58fc8c</t>
  </si>
  <si>
    <t xml:space="preserve">{'logo_name': 'RU000A0ZZV52.png', 'logo_base_color': '#FFFFFF', 'text_color': '#000000'}</t>
  </si>
  <si>
    <t xml:space="preserve">RU000A100Z91</t>
  </si>
  <si>
    <t xml:space="preserve">BBG00QQ73R50</t>
  </si>
  <si>
    <t xml:space="preserve">ГТЛК выпуск 15</t>
  </si>
  <si>
    <t xml:space="preserve">d00c90d6-8ef1-4e14-9926-25bfb32edf82</t>
  </si>
  <si>
    <t xml:space="preserve">c7a91308-7999-4e65-b5a3-f30b76bb893c</t>
  </si>
  <si>
    <t xml:space="preserve">0640d637-4abe-46bf-a0e0-e85fe4f76ee4</t>
  </si>
  <si>
    <t xml:space="preserve">RU000A1007Z2</t>
  </si>
  <si>
    <t xml:space="preserve">BBG00NQKW4B0</t>
  </si>
  <si>
    <t xml:space="preserve">РЖД 001Р выпуск 13</t>
  </si>
  <si>
    <t xml:space="preserve">29.920000000</t>
  </si>
  <si>
    <t xml:space="preserve">eaddb925-5d1a-4d02-9d70-f846937ae4ab</t>
  </si>
  <si>
    <t xml:space="preserve">df1f0836-c2b2-4479-8a0b-3b0e0dce9cfd</t>
  </si>
  <si>
    <t xml:space="preserve">12e52ca8-3210-41cd-874a-bc921eda06ce</t>
  </si>
  <si>
    <t xml:space="preserve">RU000A10B8R9</t>
  </si>
  <si>
    <t xml:space="preserve">TCS00A10B8R9</t>
  </si>
  <si>
    <t xml:space="preserve">Инарктика 002Р-02</t>
  </si>
  <si>
    <t xml:space="preserve">7.810000000</t>
  </si>
  <si>
    <t xml:space="preserve">785726f3-45e8-4874-a097-876c2ae20c60</t>
  </si>
  <si>
    <t xml:space="preserve">aead5342-24cd-4d2f-a840-a8888eeb461e</t>
  </si>
  <si>
    <t xml:space="preserve">79ef0858-871e-4863-848c-60f4db53fd23</t>
  </si>
  <si>
    <t xml:space="preserve">RU000A102SV8</t>
  </si>
  <si>
    <t xml:space="preserve">BBG00ZH9RB82</t>
  </si>
  <si>
    <t xml:space="preserve">АФК Система выпуск 18</t>
  </si>
  <si>
    <t xml:space="preserve">34.360000000</t>
  </si>
  <si>
    <t xml:space="preserve">8c1f3719-e2bf-4bb7-856d-bf084f12bc58</t>
  </si>
  <si>
    <t xml:space="preserve">59376bd2-625b-4be1-acbd-2e9e9015bb91</t>
  </si>
  <si>
    <t xml:space="preserve">bae44805-6d4e-49fe-8b58-982873204978</t>
  </si>
  <si>
    <t xml:space="preserve">RU000A106CJ8</t>
  </si>
  <si>
    <t xml:space="preserve">TCS99A106CJ8</t>
  </si>
  <si>
    <t xml:space="preserve">МФК Лайм-Займ 1Р-02</t>
  </si>
  <si>
    <t xml:space="preserve">6.780000000</t>
  </si>
  <si>
    <t xml:space="preserve">79321ab8-053d-4778-92f2-e99c8c332f56</t>
  </si>
  <si>
    <t xml:space="preserve">f6941884-c611-47bf-96d4-b1ac7ccde3c4</t>
  </si>
  <si>
    <t xml:space="preserve">a64ac937-67a0-4c43-8c4b-8672257e3ac9</t>
  </si>
  <si>
    <t xml:space="preserve">RU000A107W71</t>
  </si>
  <si>
    <t xml:space="preserve">TCS99A107W71</t>
  </si>
  <si>
    <t xml:space="preserve">Солид-Лизинг БО-02</t>
  </si>
  <si>
    <t xml:space="preserve">27.230000000</t>
  </si>
  <si>
    <t xml:space="preserve">dfe28ddb-13bb-4685-8c0a-455a1de2ee6a</t>
  </si>
  <si>
    <t xml:space="preserve">fbee8bef-3a7a-429b-8d62-ffd834581be8</t>
  </si>
  <si>
    <t xml:space="preserve">00e847ce-72b2-4628-9991-4fe638e4e5da</t>
  </si>
  <si>
    <t xml:space="preserve">RU000A109874</t>
  </si>
  <si>
    <t xml:space="preserve">ГК Самолет БО-П15</t>
  </si>
  <si>
    <t xml:space="preserve">6.410000000</t>
  </si>
  <si>
    <t xml:space="preserve">23346ca2-1f97-4443-93aa-ff6191211366</t>
  </si>
  <si>
    <t xml:space="preserve">4ad77035-3578-4942-86a1-89fc886d16db</t>
  </si>
  <si>
    <t xml:space="preserve">8f35ae1b-85c3-483c-8437-bb687b6e5ea8</t>
  </si>
  <si>
    <t xml:space="preserve">RU000A10BFM0</t>
  </si>
  <si>
    <t xml:space="preserve">TCS00A10BFM0</t>
  </si>
  <si>
    <t xml:space="preserve">Газпром Капитал БО-003Р-13</t>
  </si>
  <si>
    <t xml:space="preserve">82.228545000</t>
  </si>
  <si>
    <t xml:space="preserve">dcc267c2-a046-4740-aa9e-e3e7fe9423bb</t>
  </si>
  <si>
    <t xml:space="preserve">fbd811ec-3757-49dc-888e-a0c4a2c961ff</t>
  </si>
  <si>
    <t xml:space="preserve">e95845e3-f97c-4553-aed2-5c01b91dd25a</t>
  </si>
  <si>
    <t xml:space="preserve">RU000A102K39</t>
  </si>
  <si>
    <t xml:space="preserve">BBG00YMTR6J4</t>
  </si>
  <si>
    <t xml:space="preserve">РЕСО-Лизинг БО-П выпуск 8</t>
  </si>
  <si>
    <t xml:space="preserve">24.660000000</t>
  </si>
  <si>
    <t xml:space="preserve">e9cbdbcf-5350-40f1-af08-ddbd1656fd46</t>
  </si>
  <si>
    <t xml:space="preserve">572ccf41-719d-4f2c-838a-b0d254e50e15</t>
  </si>
  <si>
    <t xml:space="preserve">53331ccf-d7d2-413f-97bb-8f31163171dd</t>
  </si>
  <si>
    <t xml:space="preserve">RU000A0JXRD5</t>
  </si>
  <si>
    <t xml:space="preserve">BBG00GSG5RB1</t>
  </si>
  <si>
    <t xml:space="preserve">Почта России выпуск 2</t>
  </si>
  <si>
    <t xml:space="preserve">29.50000000</t>
  </si>
  <si>
    <t xml:space="preserve">9114b478-e964-456b-85af-ddf2f22182da</t>
  </si>
  <si>
    <t xml:space="preserve">140cbd48-0dff-4e5a-92b8-f28bc13e2b8b</t>
  </si>
  <si>
    <t xml:space="preserve">d8d0fe7d-5531-4040-bec8-616a1131027b</t>
  </si>
  <si>
    <t xml:space="preserve">{'logo_name': 'RU000A0JXRD5.png', 'logo_base_color': '#0042F9', 'text_color': '#ffffff'}</t>
  </si>
  <si>
    <t xml:space="preserve">RU000A104WZ7</t>
  </si>
  <si>
    <t xml:space="preserve">TCS00A104WZ7</t>
  </si>
  <si>
    <t xml:space="preserve">Электроаппарат БО-01</t>
  </si>
  <si>
    <t xml:space="preserve">17.810000000</t>
  </si>
  <si>
    <t xml:space="preserve">c953cef4-9dfe-4dd0-abe4-dafd2c1475db</t>
  </si>
  <si>
    <t xml:space="preserve">bf3c20fc-df47-4439-9bbc-79322333fcdd</t>
  </si>
  <si>
    <t xml:space="preserve">1410f1b4-5e62-4571-8db8-973c9a12a1c9</t>
  </si>
  <si>
    <t xml:space="preserve">{'logo_name': 'RU000A104WZ7.png', 'logo_base_color': '#000000', 'text_color': '#ffffff'}</t>
  </si>
  <si>
    <t xml:space="preserve">RU000A107UW1</t>
  </si>
  <si>
    <t xml:space="preserve">TCS00A107UW1</t>
  </si>
  <si>
    <t xml:space="preserve">Газпром Нефть 003P-10R</t>
  </si>
  <si>
    <t xml:space="preserve">15720e6f-853d-4716-a154-daaa6e1cdd52</t>
  </si>
  <si>
    <t xml:space="preserve">a0945da5-82ae-4f9c-a6eb-11fe1688ba6b</t>
  </si>
  <si>
    <t xml:space="preserve">8fcd1a13-a019-4922-815f-d4aae86c058a</t>
  </si>
  <si>
    <t xml:space="preserve">RU000A109825</t>
  </si>
  <si>
    <t xml:space="preserve">АЗБУКАВКП3</t>
  </si>
  <si>
    <t xml:space="preserve">7.840000000</t>
  </si>
  <si>
    <t xml:space="preserve">454e4e0d-41c0-4143-ade5-168070f3e580</t>
  </si>
  <si>
    <t xml:space="preserve">998dea21-e25f-49f9-9730-213a31d32762</t>
  </si>
  <si>
    <t xml:space="preserve">2b7bdb3d-8f30-4113-862b-d0d3243a3966</t>
  </si>
  <si>
    <t xml:space="preserve">RU000A0JWZY6</t>
  </si>
  <si>
    <t xml:space="preserve">BBG00FB978L6</t>
  </si>
  <si>
    <t xml:space="preserve">АФК Система выпуск 5</t>
  </si>
  <si>
    <t xml:space="preserve">27.170000000</t>
  </si>
  <si>
    <t xml:space="preserve">e11a0322-22a3-4760-9d3e-9c37c0c3e434</t>
  </si>
  <si>
    <t xml:space="preserve">ab1001ea-dc51-40fa-84ee-66b09c6908ae</t>
  </si>
  <si>
    <t xml:space="preserve">02677e47-7539-476a-9a41-3cf527f73c4c</t>
  </si>
  <si>
    <t xml:space="preserve">RU000A1050X7</t>
  </si>
  <si>
    <t xml:space="preserve">TCS10A1050X7</t>
  </si>
  <si>
    <t xml:space="preserve">Ника 001P-01</t>
  </si>
  <si>
    <t xml:space="preserve">566f370d-0e9a-4a18-9e68-13bcb17df5b4</t>
  </si>
  <si>
    <t xml:space="preserve">b70575c8-a648-4457-a71f-33a573247a01</t>
  </si>
  <si>
    <t xml:space="preserve">0dfc3009-24b7-46d7-a9f8-f4069018ba62</t>
  </si>
  <si>
    <t xml:space="preserve">{'logo_name': 'RU000A1050X7.png', 'logo_base_color': '#000000', 'text_color': '#ffffff'}</t>
  </si>
  <si>
    <t xml:space="preserve">RU000A106144</t>
  </si>
  <si>
    <t xml:space="preserve">TCS00A106144</t>
  </si>
  <si>
    <t xml:space="preserve">Балтийский лизинг БО-П07</t>
  </si>
  <si>
    <t xml:space="preserve">23.620000000</t>
  </si>
  <si>
    <t xml:space="preserve">ca4f6335-b87e-48a3-a6d1-cd0771098eac</t>
  </si>
  <si>
    <t xml:space="preserve">a9f3a54b-46c5-434e-9bbc-5e094d4aff36</t>
  </si>
  <si>
    <t xml:space="preserve">f85e1e0e-d231-42ba-bcb5-bd5ec0cd8d78</t>
  </si>
  <si>
    <t xml:space="preserve">RU000A10B1X2</t>
  </si>
  <si>
    <t xml:space="preserve">TCS00A10B1X2</t>
  </si>
  <si>
    <t xml:space="preserve">ПАО «Селигдар» 001Р-02</t>
  </si>
  <si>
    <t xml:space="preserve">8.550000000</t>
  </si>
  <si>
    <t xml:space="preserve">b49cd70b-0252-4641-b470-c333a2d87dd3</t>
  </si>
  <si>
    <t xml:space="preserve">d0d86314-840b-4188-b683-f797b79a0155</t>
  </si>
  <si>
    <t xml:space="preserve">b8261d81-3e98-4839-85cc-6645ba6a7b11</t>
  </si>
  <si>
    <t xml:space="preserve">RU000A1087J8</t>
  </si>
  <si>
    <t xml:space="preserve">TCS00A1087J8</t>
  </si>
  <si>
    <t xml:space="preserve">Газпром капитал выпуск 14</t>
  </si>
  <si>
    <t xml:space="preserve">10.950000000</t>
  </si>
  <si>
    <t xml:space="preserve">fc96c449-06da-4a26-af1b-d8d299cf2e4a</t>
  </si>
  <si>
    <t xml:space="preserve">1fffed44-9930-4487-89ca-90834b6399ae</t>
  </si>
  <si>
    <t xml:space="preserve">cc13997e-20e5-4233-a93a-2e52d904d790</t>
  </si>
  <si>
    <t xml:space="preserve">RU000A105BP9</t>
  </si>
  <si>
    <t xml:space="preserve">TCS00A105BP9</t>
  </si>
  <si>
    <t xml:space="preserve">Реаторг 001Р-01</t>
  </si>
  <si>
    <t xml:space="preserve">c01ef098-43f0-46ab-ae5e-2cbb74b4ef86</t>
  </si>
  <si>
    <t xml:space="preserve">0d84f676-608d-49d0-b079-93e9c106aa18</t>
  </si>
  <si>
    <t xml:space="preserve">b4de497a-c923-42fa-b983-0cadceefaf99</t>
  </si>
  <si>
    <t xml:space="preserve">{'logo_name': 'RU000A105BP9.png', 'logo_base_color': '#000000', 'text_color': '#ffffff'}</t>
  </si>
  <si>
    <t xml:space="preserve">RU000A108RQ7</t>
  </si>
  <si>
    <t xml:space="preserve">TCS00A108RQ7</t>
  </si>
  <si>
    <t xml:space="preserve">Селигдар GOLD03</t>
  </si>
  <si>
    <t xml:space="preserve">6672.120000000</t>
  </si>
  <si>
    <t xml:space="preserve">40.290000000</t>
  </si>
  <si>
    <t xml:space="preserve">391aacb8-0495-47bb-99a2-e9d9ce07e687</t>
  </si>
  <si>
    <t xml:space="preserve">f6a59fab-7e24-4e8f-b318-90ab2768cde8</t>
  </si>
  <si>
    <t xml:space="preserve">f33f5dd0-b781-4f12-aa3f-ad8661ffea1f</t>
  </si>
  <si>
    <t xml:space="preserve">RU000A10AS28</t>
  </si>
  <si>
    <t xml:space="preserve">TCS00A10AS28</t>
  </si>
  <si>
    <t xml:space="preserve">Биннофарм Групп 001P-04</t>
  </si>
  <si>
    <t xml:space="preserve">11.180000000</t>
  </si>
  <si>
    <t xml:space="preserve">7e2b8194-960c-4d04-a286-e3088ce4c230</t>
  </si>
  <si>
    <t xml:space="preserve">e421635b-9dbd-491b-979d-5228480a1330</t>
  </si>
  <si>
    <t xml:space="preserve">85fd7a2c-9ea3-416d-b79b-9132a4f4a422</t>
  </si>
  <si>
    <t xml:space="preserve">RU000A102B97</t>
  </si>
  <si>
    <t xml:space="preserve">TCS00A102B97</t>
  </si>
  <si>
    <t xml:space="preserve">Вита Лайн 001Р выпуск 2</t>
  </si>
  <si>
    <t xml:space="preserve">22.440000000</t>
  </si>
  <si>
    <t xml:space="preserve">a9c8bbdf-5535-4aba-b271-4a22ef5daabe</t>
  </si>
  <si>
    <t xml:space="preserve">38127ba0-8bfd-4f01-87b3-38184ed9d855</t>
  </si>
  <si>
    <t xml:space="preserve">6d4fa684-5970-4caf-9084-a83d1af53539</t>
  </si>
  <si>
    <t xml:space="preserve">{'logo_name': 'RU000A101DU4.png', 'logo_base_color': '#0566b2', 'text_color': '#ffffff'}</t>
  </si>
  <si>
    <t xml:space="preserve">RU000A0JVW48</t>
  </si>
  <si>
    <t xml:space="preserve">BBG00B9PJ7V0</t>
  </si>
  <si>
    <t xml:space="preserve">SU26218RMFS6</t>
  </si>
  <si>
    <t xml:space="preserve">ОФЗ 26218</t>
  </si>
  <si>
    <t xml:space="preserve">27.480000000</t>
  </si>
  <si>
    <t xml:space="preserve">a29f7dc2-1eed-4db8-a14d-bf1f5d881ab4</t>
  </si>
  <si>
    <t xml:space="preserve">8a37365a-8fe3-4fcb-93e0-924ef984e3cc</t>
  </si>
  <si>
    <t xml:space="preserve">71a403d1-aa63-4a70-ab90-57413730f414</t>
  </si>
  <si>
    <t xml:space="preserve">RU000A10AXP8</t>
  </si>
  <si>
    <t xml:space="preserve">TCS00A10AXP8</t>
  </si>
  <si>
    <t xml:space="preserve">ВсеИнструменты.ру 001Р-04</t>
  </si>
  <si>
    <t xml:space="preserve">2.630000000</t>
  </si>
  <si>
    <t xml:space="preserve">914af359-94b5-41d8-90d2-019fce08a0b9</t>
  </si>
  <si>
    <t xml:space="preserve">850fc186-9cdd-4d6b-a585-36b039df611c</t>
  </si>
  <si>
    <t xml:space="preserve">b3d342ed-39cb-403f-ae2f-af98a4a3b3ae</t>
  </si>
  <si>
    <t xml:space="preserve">RU000A107BP5</t>
  </si>
  <si>
    <t xml:space="preserve">TCS00A107BP5</t>
  </si>
  <si>
    <t xml:space="preserve">Сегежа 003P-03R</t>
  </si>
  <si>
    <t xml:space="preserve">31.310000000</t>
  </si>
  <si>
    <t xml:space="preserve">4fd1af4a-5efc-4397-9a4c-71843159bcc3</t>
  </si>
  <si>
    <t xml:space="preserve">892b777c-f7e8-4be9-88ba-134336495585</t>
  </si>
  <si>
    <t xml:space="preserve">7a5b5caf-54b4-44bf-a8ca-9685ad1e877b</t>
  </si>
  <si>
    <t xml:space="preserve">RU000A10AUG3</t>
  </si>
  <si>
    <t xml:space="preserve">TCS00A10AUG3</t>
  </si>
  <si>
    <t xml:space="preserve">АПРИ БО-002Р-07</t>
  </si>
  <si>
    <t xml:space="preserve">8.80000000</t>
  </si>
  <si>
    <t xml:space="preserve">1ac3481f-f318-45e9-8498-9a8132240047</t>
  </si>
  <si>
    <t xml:space="preserve">17d03036-1f37-4195-9698-3fcffe47453c</t>
  </si>
  <si>
    <t xml:space="preserve">aae1d23c-661c-403d-bd4f-f0bd1e501625</t>
  </si>
  <si>
    <t xml:space="preserve">RU000A107QL2</t>
  </si>
  <si>
    <t xml:space="preserve">BBG01LC2C5K7</t>
  </si>
  <si>
    <t xml:space="preserve">Бизнес Альянс 001Р-03</t>
  </si>
  <si>
    <t xml:space="preserve">15.120000000</t>
  </si>
  <si>
    <t xml:space="preserve">41263d62-c5a5-4162-8c33-bf3d33c6c7f7</t>
  </si>
  <si>
    <t xml:space="preserve">76281493-43a5-44dd-9b1d-5260205c4875</t>
  </si>
  <si>
    <t xml:space="preserve">793951a3-79a7-4bd6-9511-ada58ca158e1</t>
  </si>
  <si>
    <t xml:space="preserve">{'logo_name': 'RU000A105YQ9.png', 'logo_base_color': '#333e49', 'text_color': '#ffffff'}</t>
  </si>
  <si>
    <t xml:space="preserve">RU000A10BNM4</t>
  </si>
  <si>
    <t xml:space="preserve">TCS00A10BNM4</t>
  </si>
  <si>
    <t xml:space="preserve">АБЗ-1 002Р-03</t>
  </si>
  <si>
    <t xml:space="preserve">e551ee93-1823-499a-9dba-ad7c411a2ea0</t>
  </si>
  <si>
    <t xml:space="preserve">9a88828b-300f-434f-9571-b5227fb9babb</t>
  </si>
  <si>
    <t xml:space="preserve">7b684645-5874-4a93-9e63-855b0a08d716</t>
  </si>
  <si>
    <t xml:space="preserve">RU000A107TD3</t>
  </si>
  <si>
    <t xml:space="preserve">TCS00A107TD3</t>
  </si>
  <si>
    <t xml:space="preserve">Моторные технологии 001Р-04</t>
  </si>
  <si>
    <t xml:space="preserve">31.70000000</t>
  </si>
  <si>
    <t xml:space="preserve">c163472e-e2de-492a-8c25-42133f1ba8cb</t>
  </si>
  <si>
    <t xml:space="preserve">20fe8c7f-8519-4fb1-812b-8fc70b03dc33</t>
  </si>
  <si>
    <t xml:space="preserve">7101b358-074a-4972-b4cb-ccb8bef10c96</t>
  </si>
  <si>
    <t xml:space="preserve">{'logo_name': 'RU000A107TD3.png', 'logo_base_color': '#FFFFFF', 'text_color': '#000000'}</t>
  </si>
  <si>
    <t xml:space="preserve">RU000A109S83</t>
  </si>
  <si>
    <t xml:space="preserve">TCS00A109S83</t>
  </si>
  <si>
    <t xml:space="preserve">МОНОПОЛИЯ оббП01</t>
  </si>
  <si>
    <t xml:space="preserve">9.110000000</t>
  </si>
  <si>
    <t xml:space="preserve">fc0c93bd-d5e7-4152-bd82-756eae5dd531</t>
  </si>
  <si>
    <t xml:space="preserve">310590db-84e4-4b4d-b309-a68a9133edef</t>
  </si>
  <si>
    <t xml:space="preserve">3d076587-2b76-448e-aab4-899ae0dc72cb</t>
  </si>
  <si>
    <t xml:space="preserve">RU000A10AHD7</t>
  </si>
  <si>
    <t xml:space="preserve">TCS00A10AHD7</t>
  </si>
  <si>
    <t xml:space="preserve">Кокс 001Р-01</t>
  </si>
  <si>
    <t xml:space="preserve">20.440000000</t>
  </si>
  <si>
    <t xml:space="preserve">c4e49b41-f551-43b4-ba57-119687b7086a</t>
  </si>
  <si>
    <t xml:space="preserve">bab4a9a2-5f0d-41d0-8c7d-e2b8e557a6ac</t>
  </si>
  <si>
    <t xml:space="preserve">6586cf7e-27f0-4b8c-b2cf-3d26aa1d49cc</t>
  </si>
  <si>
    <t xml:space="preserve">{'logo_name': 'KOKSNEW.png', 'logo_base_color': '#000000', 'text_color': '#ffffff'}</t>
  </si>
  <si>
    <t xml:space="preserve">RU000A10A869</t>
  </si>
  <si>
    <t xml:space="preserve">TCS00A10A869</t>
  </si>
  <si>
    <t xml:space="preserve">Россия 2028-З</t>
  </si>
  <si>
    <t xml:space="preserve">776.863968000</t>
  </si>
  <si>
    <t xml:space="preserve">9f74e373-de6d-4c12-8dee-0ea99b20d7fd</t>
  </si>
  <si>
    <t xml:space="preserve">449d38b9-27d1-41c7-9dd4-11f8559bf2a0</t>
  </si>
  <si>
    <t xml:space="preserve">3323e2d0-07bd-4f8c-8067-c1ac7173df6d</t>
  </si>
  <si>
    <t xml:space="preserve">RU000A0ZZET0</t>
  </si>
  <si>
    <t xml:space="preserve">BBG00LLM4499</t>
  </si>
  <si>
    <t xml:space="preserve">Газпром выпуск 23</t>
  </si>
  <si>
    <t xml:space="preserve">03b320aa-6afd-46e5-b0f3-b60475070e9d</t>
  </si>
  <si>
    <t xml:space="preserve">0c0802b3-5772-4527-9bf6-7fad36347cdf</t>
  </si>
  <si>
    <t xml:space="preserve">4a8be94b-8678-46ce-a3d7-f49544927146</t>
  </si>
  <si>
    <t xml:space="preserve">RU000A10BB83</t>
  </si>
  <si>
    <t xml:space="preserve">TCS00A10BB83</t>
  </si>
  <si>
    <t xml:space="preserve">Роял Капитал БО-02</t>
  </si>
  <si>
    <t xml:space="preserve">11.40000000</t>
  </si>
  <si>
    <t xml:space="preserve">f57b5b1c-2b71-481b-879e-d30d77ff5278</t>
  </si>
  <si>
    <t xml:space="preserve">f9f4b3f5-ee74-4ab3-8f9b-983cacd2f7cb</t>
  </si>
  <si>
    <t xml:space="preserve">6426106b-d891-44fa-bae5-164d378fbcda</t>
  </si>
  <si>
    <t xml:space="preserve">RU000A106540</t>
  </si>
  <si>
    <t xml:space="preserve">TCS00A106540</t>
  </si>
  <si>
    <t xml:space="preserve">М.Видео выпуск 4</t>
  </si>
  <si>
    <t xml:space="preserve">2.740000000</t>
  </si>
  <si>
    <t xml:space="preserve">60ab4832-d77d-48b7-8281-1e23d34585f0</t>
  </si>
  <si>
    <t xml:space="preserve">3485549c-07cb-4ea9-88a9-93fc3d4804cf</t>
  </si>
  <si>
    <t xml:space="preserve">2f7bc936-dfda-438a-a27b-cad19b0b7f58</t>
  </si>
  <si>
    <t xml:space="preserve">RU000A1082Q4</t>
  </si>
  <si>
    <t xml:space="preserve">TCS20A1082Q4</t>
  </si>
  <si>
    <t xml:space="preserve">ВТБ ЗО-Т1</t>
  </si>
  <si>
    <t xml:space="preserve">950.718606000</t>
  </si>
  <si>
    <t xml:space="preserve">67d8034a-3683-484f-8688-038d4c0be845</t>
  </si>
  <si>
    <t xml:space="preserve">6adff98c-089e-4ffe-a8ff-24335237ff71</t>
  </si>
  <si>
    <t xml:space="preserve">ddab29ed-9ca2-4d31-bf0a-ebf94c9e1240</t>
  </si>
  <si>
    <t xml:space="preserve">{'logo_name': 'vtb.png', 'logo_base_color': '#65BAE6', 'text_color': '#ffffff'}</t>
  </si>
  <si>
    <t xml:space="preserve">RU000A108GN7</t>
  </si>
  <si>
    <t xml:space="preserve">TCS00A108GN7</t>
  </si>
  <si>
    <t xml:space="preserve">0.437500000</t>
  </si>
  <si>
    <t xml:space="preserve">АФК Система 001Р-30</t>
  </si>
  <si>
    <t xml:space="preserve">37.760000000</t>
  </si>
  <si>
    <t xml:space="preserve">281f783a-a205-46ce-ba59-d5b5f911df32</t>
  </si>
  <si>
    <t xml:space="preserve">1c1e5887-6ade-4f8e-bba2-d9cb8834afff</t>
  </si>
  <si>
    <t xml:space="preserve">2d230042-f333-4d0a-9f7f-726289813083</t>
  </si>
  <si>
    <t xml:space="preserve">RU000A106PY9</t>
  </si>
  <si>
    <t xml:space="preserve">TCS00A106PY9</t>
  </si>
  <si>
    <t xml:space="preserve">Неолизинг выпуск 1</t>
  </si>
  <si>
    <t xml:space="preserve">7abc3344-abd4-4e68-89cc-1bb37626c991</t>
  </si>
  <si>
    <t xml:space="preserve">6c729b33-acf2-43b8-b23d-d7588abedaff</t>
  </si>
  <si>
    <t xml:space="preserve">4a1078f3-3f37-4db0-ac51-68390b17d012</t>
  </si>
  <si>
    <t xml:space="preserve">{'logo_name': 'RU000A106PY9.png', 'logo_base_color': '#374746', 'text_color': '#ffffff'}</t>
  </si>
  <si>
    <t xml:space="preserve">RU000A105C93</t>
  </si>
  <si>
    <t xml:space="preserve">TCS00A105C93</t>
  </si>
  <si>
    <t xml:space="preserve">Сибстекло БО-П03</t>
  </si>
  <si>
    <t xml:space="preserve">6.140000000</t>
  </si>
  <si>
    <t xml:space="preserve">323befd7-83db-4eb3-b165-c063ad800381</t>
  </si>
  <si>
    <t xml:space="preserve">f7bb0c19-b44d-4714-8b82-f7de7a824e9c</t>
  </si>
  <si>
    <t xml:space="preserve">7088020b-a9e5-4127-b645-de90ad0258a5</t>
  </si>
  <si>
    <t xml:space="preserve">{'logo_name': 'RU000A1026R9.png', 'logo_base_color': '#000000', 'text_color': '#ffffff'}</t>
  </si>
  <si>
    <t xml:space="preserve">RU000A102UZ5</t>
  </si>
  <si>
    <t xml:space="preserve">BBG00ZQT2640</t>
  </si>
  <si>
    <t xml:space="preserve">Кировский завод выпуск 2</t>
  </si>
  <si>
    <t xml:space="preserve">15.340000000</t>
  </si>
  <si>
    <t xml:space="preserve">2b113cbe-7f1c-4e9d-935b-6ba7f4bc8f75</t>
  </si>
  <si>
    <t xml:space="preserve">fe4ef728-05f1-48b5-b343-2da558afcef3</t>
  </si>
  <si>
    <t xml:space="preserve">4ad33aee-91dc-4852-b069-9e66cba5e6a1</t>
  </si>
  <si>
    <t xml:space="preserve">{'logo_name': 'RU000A101S99.png', 'logo_base_color': '#000000', 'text_color': '#ffffff'}</t>
  </si>
  <si>
    <t xml:space="preserve">RU000A106151</t>
  </si>
  <si>
    <t xml:space="preserve">TCS00A106151</t>
  </si>
  <si>
    <t xml:space="preserve">Хайтэк-Интеграция 1P-01</t>
  </si>
  <si>
    <t xml:space="preserve">4bb06c70-ebe1-4062-abec-4a12ea27b84d</t>
  </si>
  <si>
    <t xml:space="preserve">2ce05a26-44ff-4656-b226-9c4c8d058607</t>
  </si>
  <si>
    <t xml:space="preserve">3c07f127-08f8-41d1-a3d0-e58dd8c07cd5</t>
  </si>
  <si>
    <t xml:space="preserve">{'logo_name': 'RU000A104TM1.png', 'logo_base_color': '#000000', 'text_color': '#ffffff'}</t>
  </si>
  <si>
    <t xml:space="preserve">US900123CP36</t>
  </si>
  <si>
    <t xml:space="preserve">BBG00JQ3B6W2</t>
  </si>
  <si>
    <t xml:space="preserve">TRY0228</t>
  </si>
  <si>
    <t xml:space="preserve">Republic of Turkey</t>
  </si>
  <si>
    <t xml:space="preserve">TR</t>
  </si>
  <si>
    <t xml:space="preserve">Турецкая Республика</t>
  </si>
  <si>
    <t xml:space="preserve">ee39411c-f850-4b3f-979a-f3a78cd6dd47</t>
  </si>
  <si>
    <t xml:space="preserve">55aef521-7dfd-4ebf-a96c-365fc1a38dda</t>
  </si>
  <si>
    <t xml:space="preserve">8b85308b-e0a0-4e35-983f-459365839afb</t>
  </si>
  <si>
    <t xml:space="preserve">{'logo_name': 'US900123AW05.png', 'logo_base_color': '#e52320', 'text_color': '#ffffff'}</t>
  </si>
  <si>
    <t xml:space="preserve">RU000A10AYB6</t>
  </si>
  <si>
    <t xml:space="preserve">TCS00A10AYB6</t>
  </si>
  <si>
    <t xml:space="preserve">А Спэйс 001Р-02</t>
  </si>
  <si>
    <t xml:space="preserve">3ae3cfb1-1a03-45f2-a067-f4d490f8e272</t>
  </si>
  <si>
    <t xml:space="preserve">2a3d2ef6-dfc6-4638-aca0-cb7d77c440fd</t>
  </si>
  <si>
    <t xml:space="preserve">ed327846-67b8-4933-a8e0-42922d96c0e8</t>
  </si>
  <si>
    <t xml:space="preserve">{'logo_name': 'RU000A10AYB6.png', 'logo_base_color': '#41444B', 'text_color': '#ffffff'}</t>
  </si>
  <si>
    <t xml:space="preserve">RU000A10A7S0</t>
  </si>
  <si>
    <t xml:space="preserve">TCS00A10A7S0</t>
  </si>
  <si>
    <t xml:space="preserve">СЕЛЕКТЕЛ 001P-05</t>
  </si>
  <si>
    <t xml:space="preserve">f88b0427-77c2-41b2-8f04-9624c0b18314</t>
  </si>
  <si>
    <t xml:space="preserve">4fb6dc40-a5ef-4a2f-b4be-230d14c6a715</t>
  </si>
  <si>
    <t xml:space="preserve">35698707-1768-4453-8627-a41b21811151</t>
  </si>
  <si>
    <t xml:space="preserve">{'logo_name': 'Selectel.png', 'logo_base_color': '#000000', 'text_color': '#ffffff'}</t>
  </si>
  <si>
    <t xml:space="preserve">RU000A105U00</t>
  </si>
  <si>
    <t xml:space="preserve">TCS00A105U00</t>
  </si>
  <si>
    <t xml:space="preserve">Газпром Капитал БО-001Р-08</t>
  </si>
  <si>
    <t xml:space="preserve">41.590000000</t>
  </si>
  <si>
    <t xml:space="preserve">8a828e99-c620-44d5-9b58-d21417eae8f9</t>
  </si>
  <si>
    <t xml:space="preserve">642be6df-ec12-4627-b387-ca8bf746c6f6</t>
  </si>
  <si>
    <t xml:space="preserve">7d8f1d24-32b9-4415-b194-fea756f5fe40</t>
  </si>
  <si>
    <t xml:space="preserve">RU000A100HE1</t>
  </si>
  <si>
    <t xml:space="preserve">BBG00PM8S500</t>
  </si>
  <si>
    <t xml:space="preserve">Азбука Вкуса выпуск 1</t>
  </si>
  <si>
    <t xml:space="preserve">0.90000000</t>
  </si>
  <si>
    <t xml:space="preserve">58b2afd0-11f9-42ec-9c6e-c639eee79fcd</t>
  </si>
  <si>
    <t xml:space="preserve">6314c16f-fafb-49d0-aa64-d49f289b0bc9</t>
  </si>
  <si>
    <t xml:space="preserve">ad3b3ee6-29fd-4631-81df-736856db4aec</t>
  </si>
  <si>
    <t xml:space="preserve">RU000A106T85</t>
  </si>
  <si>
    <t xml:space="preserve">TCS00A106T85</t>
  </si>
  <si>
    <t xml:space="preserve">КОНТРОЛ лизинг выпуск 1</t>
  </si>
  <si>
    <t xml:space="preserve">0.380000000</t>
  </si>
  <si>
    <t xml:space="preserve">2c23289e-f79e-4fa3-a952-fcf90e08c58a</t>
  </si>
  <si>
    <t xml:space="preserve">33f9f7fb-8ad0-40b2-8db5-e60ca5715e04</t>
  </si>
  <si>
    <t xml:space="preserve">4b2ad19c-e334-4004-8c5a-f3c41c9a7e4a</t>
  </si>
  <si>
    <t xml:space="preserve">{'logo_name': 'RU000A106T85.png', 'logo_base_color': '#000000', 'text_color': '#ffffff'}</t>
  </si>
  <si>
    <t xml:space="preserve">RU000A108Z93</t>
  </si>
  <si>
    <t xml:space="preserve">TCS00A108Z93</t>
  </si>
  <si>
    <t xml:space="preserve">ВТБ-Лизинг 001Р-МБ-01</t>
  </si>
  <si>
    <t xml:space="preserve">7.290000000</t>
  </si>
  <si>
    <t xml:space="preserve">ebdbbd94-6dc6-4e50-9682-4e3f3846142b</t>
  </si>
  <si>
    <t xml:space="preserve">5add33c1-9e8d-46fc-b5b9-44bd171f50d3</t>
  </si>
  <si>
    <t xml:space="preserve">49634e26-6a1b-4cf4-ab3a-224365df6a6a</t>
  </si>
  <si>
    <t xml:space="preserve">{'logo_name': 'RU000A108Z93.png', 'logo_base_color': '#FFFFFF', 'text_color': '#000000'}</t>
  </si>
  <si>
    <t xml:space="preserve">RU000A101CQ4</t>
  </si>
  <si>
    <t xml:space="preserve">BBG00RLS6TT4</t>
  </si>
  <si>
    <t xml:space="preserve">СУЭК-Финанс выпуск 5</t>
  </si>
  <si>
    <t xml:space="preserve">123.970000000</t>
  </si>
  <si>
    <t xml:space="preserve">8002f25a-082e-4ec7-a48c-f581c8450497</t>
  </si>
  <si>
    <t xml:space="preserve">51280120-ac58-4471-bdc0-403486858d14</t>
  </si>
  <si>
    <t xml:space="preserve">b766b23e-955d-40a9-9b09-87c8f79cec31</t>
  </si>
  <si>
    <t xml:space="preserve">{'logo_name': 'RU000A101CQ4.png', 'logo_base_color': '#000000', 'text_color': '#ffffff'}</t>
  </si>
  <si>
    <t xml:space="preserve">RU000A10AYW2</t>
  </si>
  <si>
    <t xml:space="preserve">TCS00A10AYW2</t>
  </si>
  <si>
    <t xml:space="preserve">Полипласт П02-БО-02</t>
  </si>
  <si>
    <t xml:space="preserve">19.230000000</t>
  </si>
  <si>
    <t xml:space="preserve">51d86c2a-9f56-4b43-85e0-963b9ab0045c</t>
  </si>
  <si>
    <t xml:space="preserve">8a51744b-77c1-4f6d-a52a-5042f89faad3</t>
  </si>
  <si>
    <t xml:space="preserve">0a7c6932-4065-4ed7-b872-71064965ed7e</t>
  </si>
  <si>
    <t xml:space="preserve">RU000A1087A7</t>
  </si>
  <si>
    <t xml:space="preserve">TCS00A1087A7</t>
  </si>
  <si>
    <t xml:space="preserve">Эр-Телеком холдинг выпуск 6</t>
  </si>
  <si>
    <t xml:space="preserve">8.350000000</t>
  </si>
  <si>
    <t xml:space="preserve">0205ddbc-12be-4545-80d7-acede7469452</t>
  </si>
  <si>
    <t xml:space="preserve">720e35c9-b270-45a7-9188-2924b768b12e</t>
  </si>
  <si>
    <t xml:space="preserve">a4630339-a1f2-4a80-bdba-0d32c2c5debd</t>
  </si>
  <si>
    <t xml:space="preserve">{'logo_name': 'RU000A1030K6.png', 'logo_base_color': '#000000', 'text_color': '#ffffff'}</t>
  </si>
  <si>
    <t xml:space="preserve">RU000A0ZYUA9</t>
  </si>
  <si>
    <t xml:space="preserve">BBG00K53FBX6</t>
  </si>
  <si>
    <t xml:space="preserve">SU26224RMFS4</t>
  </si>
  <si>
    <t xml:space="preserve">ОФЗ 26224</t>
  </si>
  <si>
    <t xml:space="preserve">10.400000000</t>
  </si>
  <si>
    <t xml:space="preserve">0160ee09-4b13-42d3-80f7-1482620820ea</t>
  </si>
  <si>
    <t xml:space="preserve">61bdcdb2-5733-4cf9-bb6a-7c2b975f3109</t>
  </si>
  <si>
    <t xml:space="preserve">23e245fa-4a92-4b66-a198-a5d29331e521</t>
  </si>
  <si>
    <t xml:space="preserve">RU000A105EW9</t>
  </si>
  <si>
    <t xml:space="preserve">TCS00A105EW9</t>
  </si>
  <si>
    <t xml:space="preserve">Сегежа CNY 3P-01R</t>
  </si>
  <si>
    <t xml:space="preserve">8.530000000</t>
  </si>
  <si>
    <t xml:space="preserve">79a77b9e-c280-4ec4-88d1-44c69cd76640</t>
  </si>
  <si>
    <t xml:space="preserve">af2c1ee2-9778-4462-a754-6aaf4152b10e</t>
  </si>
  <si>
    <t xml:space="preserve">c06fe617-6128-4bff-ad0d-936d1d43571c</t>
  </si>
  <si>
    <t xml:space="preserve">RU000A104W33</t>
  </si>
  <si>
    <t xml:space="preserve">TCS00A104W33</t>
  </si>
  <si>
    <t xml:space="preserve">Почта России</t>
  </si>
  <si>
    <t xml:space="preserve">9.730000000</t>
  </si>
  <si>
    <t xml:space="preserve">b7da7a8b-1f25-4fcf-973b-512b5e4b02d8</t>
  </si>
  <si>
    <t xml:space="preserve">07a5af54-11a1-4b7c-98bf-5260a4b15e55</t>
  </si>
  <si>
    <t xml:space="preserve">8fb28f18-1ca6-4c92-9c10-029e988e1eb2</t>
  </si>
  <si>
    <t xml:space="preserve">{'logo_name': 'RU000A0ZZ5J9.png', 'logo_base_color': '#000000', 'text_color': '#ffffff'}</t>
  </si>
  <si>
    <t xml:space="preserve">RU000A103UL3</t>
  </si>
  <si>
    <t xml:space="preserve">BBG012Y8J8C8</t>
  </si>
  <si>
    <t xml:space="preserve">Татнефтехим 001P выпуск 1</t>
  </si>
  <si>
    <t xml:space="preserve">2d573b1e-3194-4a99-be18-394d79c88064</t>
  </si>
  <si>
    <t xml:space="preserve">53ee2cd2-ce1b-4b47-abab-8899f9baac8c</t>
  </si>
  <si>
    <t xml:space="preserve">dae2b330-d127-44b8-9677-9b586efc1abb</t>
  </si>
  <si>
    <t xml:space="preserve">{'logo_name': 'RU000A102BD2.png', 'logo_base_color': '#000000', 'text_color': '#ffffff'}</t>
  </si>
  <si>
    <t xml:space="preserve">RU000A106A78</t>
  </si>
  <si>
    <t xml:space="preserve">TCS00A106A78</t>
  </si>
  <si>
    <t xml:space="preserve">Софтлайн выпуск 002Р-01</t>
  </si>
  <si>
    <t xml:space="preserve">20.380000000</t>
  </si>
  <si>
    <t xml:space="preserve">3633fabe-06d0-45a0-ab0f-82478e45a44c</t>
  </si>
  <si>
    <t xml:space="preserve">5476f9a6-4d5c-4fc5-b70f-08be2e803690</t>
  </si>
  <si>
    <t xml:space="preserve">af11dffc-59c1-4852-af43-60ec0f61458a</t>
  </si>
  <si>
    <t xml:space="preserve">RU000A106AJ2</t>
  </si>
  <si>
    <t xml:space="preserve">TCS00A106AJ2</t>
  </si>
  <si>
    <t xml:space="preserve">Альфа-Банк 2Р-23</t>
  </si>
  <si>
    <t xml:space="preserve">13.680000000</t>
  </si>
  <si>
    <t xml:space="preserve">dde7b3b9-ae2c-4d9f-a86f-9d5a98576c6d</t>
  </si>
  <si>
    <t xml:space="preserve">f1a59114-c2ac-4f1e-92d7-092fe161ebee</t>
  </si>
  <si>
    <t xml:space="preserve">50fbee3d-2a76-4cee-8ba8-766e20d17cb2</t>
  </si>
  <si>
    <t xml:space="preserve">RU000A10AS02</t>
  </si>
  <si>
    <t xml:space="preserve">TCS00A10AS02</t>
  </si>
  <si>
    <t xml:space="preserve">ТГК-14 001Р-05</t>
  </si>
  <si>
    <t xml:space="preserve">15.600000000</t>
  </si>
  <si>
    <t xml:space="preserve">1b3fb7da-30dd-4f66-bc22-67c68d73463b</t>
  </si>
  <si>
    <t xml:space="preserve">3935fa7f-c9a3-4ec7-a01c-5ef61485521f</t>
  </si>
  <si>
    <t xml:space="preserve">3f910ab9-dc75-4d6d-b1de-b8529b431958</t>
  </si>
  <si>
    <t xml:space="preserve">RU000A10B2P6</t>
  </si>
  <si>
    <t xml:space="preserve">TCS00A10B2P6</t>
  </si>
  <si>
    <t xml:space="preserve">АйДи Коллект 001P-01</t>
  </si>
  <si>
    <t xml:space="preserve">7.120000000</t>
  </si>
  <si>
    <t xml:space="preserve">8fd5da21-bbdd-4fd4-8344-2ff126bfc33a</t>
  </si>
  <si>
    <t xml:space="preserve">035bdf4a-d5d1-4dec-a45c-7f1258f413cc</t>
  </si>
  <si>
    <t xml:space="preserve">21c0969c-8e1b-4507-8df2-fc2905455c83</t>
  </si>
  <si>
    <t xml:space="preserve">RU000A108Z85</t>
  </si>
  <si>
    <t xml:space="preserve">BBG01NSC3P39</t>
  </si>
  <si>
    <t xml:space="preserve">РЖД 001P-32R</t>
  </si>
  <si>
    <t xml:space="preserve">83a57670-5674-4f87-91a3-1f93f665da84</t>
  </si>
  <si>
    <t xml:space="preserve">34a16372-ac50-4352-9f79-f2dc1a57dca2</t>
  </si>
  <si>
    <t xml:space="preserve">952bfda1-3a8a-45b2-9ad8-080484a977a6</t>
  </si>
  <si>
    <t xml:space="preserve">RU000A10A844</t>
  </si>
  <si>
    <t xml:space="preserve">TCS00A10A844</t>
  </si>
  <si>
    <t xml:space="preserve">Россия 2047-ЗО</t>
  </si>
  <si>
    <t xml:space="preserve">66239.400207000</t>
  </si>
  <si>
    <t xml:space="preserve">aca23a2b-f643-4f78-bfc4-5b3df0e4f683</t>
  </si>
  <si>
    <t xml:space="preserve">f2f376f6-3e7d-484d-8096-5aec0edc5441</t>
  </si>
  <si>
    <t xml:space="preserve">7a21cfc3-fc8b-43b4-a928-966fadb38c9d</t>
  </si>
  <si>
    <t xml:space="preserve">RU000A106631</t>
  </si>
  <si>
    <t xml:space="preserve">TCS00A106631</t>
  </si>
  <si>
    <t xml:space="preserve">АПРИ Флай Плэнинг БО-2Р-02</t>
  </si>
  <si>
    <t xml:space="preserve">78.30000000</t>
  </si>
  <si>
    <t xml:space="preserve">7b715602-8e6d-4b4c-8749-3dedc7848b99</t>
  </si>
  <si>
    <t xml:space="preserve">88a41c16-9e6d-4a80-94d1-24fca3aba6d0</t>
  </si>
  <si>
    <t xml:space="preserve">85813d28-4691-4e27-9e4b-a8d4b9aa19ab</t>
  </si>
  <si>
    <t xml:space="preserve">RU000A105CF8</t>
  </si>
  <si>
    <t xml:space="preserve">TCS999105CF8</t>
  </si>
  <si>
    <t xml:space="preserve">Нафтатранс Плюс БО-04</t>
  </si>
  <si>
    <t xml:space="preserve">a0e4e622-710a-41ef-af52-da7fbff7012a</t>
  </si>
  <si>
    <t xml:space="preserve">feae902f-90de-4342-a466-ddb78881b090</t>
  </si>
  <si>
    <t xml:space="preserve">b57c5b28-1867-4fdc-b5f8-5866ded16a63</t>
  </si>
  <si>
    <t xml:space="preserve">{'logo_name': 'RU000A100303.png', 'logo_base_color': '#000000', 'text_color': '#ffffff'}</t>
  </si>
  <si>
    <t xml:space="preserve">RU000A0ZYBM4</t>
  </si>
  <si>
    <t xml:space="preserve">BBG00HTLYK93</t>
  </si>
  <si>
    <t xml:space="preserve">Альфа-Банк выпуск 21</t>
  </si>
  <si>
    <t xml:space="preserve">37.540000000</t>
  </si>
  <si>
    <t xml:space="preserve">c271a3ce-6408-4f3f-a682-157a1e51a05a</t>
  </si>
  <si>
    <t xml:space="preserve">72437540-c070-45da-94d2-98447e276c75</t>
  </si>
  <si>
    <t xml:space="preserve">d03ad278-58f0-4646-916c-1912e076a296</t>
  </si>
  <si>
    <t xml:space="preserve">RU000A107ET1</t>
  </si>
  <si>
    <t xml:space="preserve">BBG01KR1W3G3</t>
  </si>
  <si>
    <t xml:space="preserve">Газпром Капитал БО-002Р-11</t>
  </si>
  <si>
    <t xml:space="preserve">20.190000000</t>
  </si>
  <si>
    <t xml:space="preserve">1ef9f129-5524-497e-b739-98957350f755</t>
  </si>
  <si>
    <t xml:space="preserve">910af2a8-2baf-4971-aacb-fce2d249034d</t>
  </si>
  <si>
    <t xml:space="preserve">150e58b7-07fb-4249-8fb2-808e00d1ce02</t>
  </si>
  <si>
    <t xml:space="preserve">RU000A10ADH7</t>
  </si>
  <si>
    <t xml:space="preserve">TCS90A10ADH7</t>
  </si>
  <si>
    <t xml:space="preserve">Нафтатранс Плюс БО-06</t>
  </si>
  <si>
    <t xml:space="preserve">ca277e7d-6569-409c-a7ef-d3cd9a1a1656</t>
  </si>
  <si>
    <t xml:space="preserve">86d347be-f3c0-43e8-909e-c48befc1f86c</t>
  </si>
  <si>
    <t xml:space="preserve">5f5835ae-27a3-4a64-a4a4-10802bfd171d</t>
  </si>
  <si>
    <t xml:space="preserve">RU000A105DL4</t>
  </si>
  <si>
    <t xml:space="preserve">TCS00A105DL4</t>
  </si>
  <si>
    <t xml:space="preserve">Новые технологии</t>
  </si>
  <si>
    <t xml:space="preserve">28.480000000</t>
  </si>
  <si>
    <t xml:space="preserve">e6787da1-8d96-4c06-8288-b57c3449ba58</t>
  </si>
  <si>
    <t xml:space="preserve">16d23e44-9e31-4ecc-a781-e77e95bed4e4</t>
  </si>
  <si>
    <t xml:space="preserve">4828f3b1-041d-444c-af67-0a6440d36097</t>
  </si>
  <si>
    <t xml:space="preserve">RU000A10AV31</t>
  </si>
  <si>
    <t xml:space="preserve">TCS00A10AV31</t>
  </si>
  <si>
    <t xml:space="preserve">Делимобиль 001Р-05</t>
  </si>
  <si>
    <t xml:space="preserve">fcc08118-a50a-4a87-8b89-6426d31eca90</t>
  </si>
  <si>
    <t xml:space="preserve">b96df752-b884-48a4-8db6-b3be686ce28b</t>
  </si>
  <si>
    <t xml:space="preserve">702dcd0c-5f5c-4468-a9ed-20bbe0b5a527</t>
  </si>
  <si>
    <t xml:space="preserve">RU000A100XC2</t>
  </si>
  <si>
    <t xml:space="preserve">BBG00QKHK9J0</t>
  </si>
  <si>
    <t xml:space="preserve">Полюс ПБО-1</t>
  </si>
  <si>
    <t xml:space="preserve">64.470000000</t>
  </si>
  <si>
    <t xml:space="preserve">d4b0c643-24a7-4990-8622-94449f0dc34e</t>
  </si>
  <si>
    <t xml:space="preserve">85a068b9-10f0-4ecf-9211-a6db8c42c2eb</t>
  </si>
  <si>
    <t xml:space="preserve">c1e5ae11-b02a-4328-8b94-5932690d816c</t>
  </si>
  <si>
    <t xml:space="preserve">RU000A109JS8</t>
  </si>
  <si>
    <t xml:space="preserve">TCS00A109JS8</t>
  </si>
  <si>
    <t xml:space="preserve">Ростелеком 001Р-11R</t>
  </si>
  <si>
    <t xml:space="preserve">20.910000000</t>
  </si>
  <si>
    <t xml:space="preserve">1b5f8563-0800-4bc4-af93-049f9c6ff833</t>
  </si>
  <si>
    <t xml:space="preserve">9dc79236-ea13-4fdb-af8e-c54e549404a9</t>
  </si>
  <si>
    <t xml:space="preserve">a8b70fd5-8171-4776-9896-fa672320598d</t>
  </si>
  <si>
    <t xml:space="preserve">RU000A103DS4</t>
  </si>
  <si>
    <t xml:space="preserve">BBG011RSBK44</t>
  </si>
  <si>
    <t xml:space="preserve">СИБУР Холдинг выпуск 3</t>
  </si>
  <si>
    <t xml:space="preserve">5.950000000</t>
  </si>
  <si>
    <t xml:space="preserve">5c1f93bc-ffb1-490e-84c8-a11423c2b3cd</t>
  </si>
  <si>
    <t xml:space="preserve">e88f89c6-35ce-4b96-a151-48885f6b1fe4</t>
  </si>
  <si>
    <t xml:space="preserve">010ffbba-1af9-4237-b056-1f344a8aa213</t>
  </si>
  <si>
    <t xml:space="preserve">{'logo_name': 'XS1693971043.png', 'logo_base_color': '#0A8A93', 'text_color': '#ffffff'}</t>
  </si>
  <si>
    <t xml:space="preserve">RU000A0JXE06</t>
  </si>
  <si>
    <t xml:space="preserve">BBG00FVSZBH9</t>
  </si>
  <si>
    <t xml:space="preserve">0.407100000</t>
  </si>
  <si>
    <t xml:space="preserve">0.280000000</t>
  </si>
  <si>
    <t xml:space="preserve">ГТЛК выпуск 3</t>
  </si>
  <si>
    <t xml:space="preserve">52.120000000</t>
  </si>
  <si>
    <t xml:space="preserve">1db351c3-4bf8-45b6-9945-d7298431678a</t>
  </si>
  <si>
    <t xml:space="preserve">d137e402-f34c-4411-aa7e-659dd203b7d1</t>
  </si>
  <si>
    <t xml:space="preserve">7f3ebc3b-b017-467f-8538-3cee77c0d007</t>
  </si>
  <si>
    <t xml:space="preserve">{'logo_name': 'RU000A0JU5S5.png', 'logo_base_color': '#DDE0E4', 'text_color': '#000000'}</t>
  </si>
  <si>
    <t xml:space="preserve">RU000A109U97</t>
  </si>
  <si>
    <t xml:space="preserve">TCS00A109U97</t>
  </si>
  <si>
    <t xml:space="preserve">ДОМ 2P5</t>
  </si>
  <si>
    <t xml:space="preserve">15.720000000</t>
  </si>
  <si>
    <t xml:space="preserve">5fc43dfa-4ea5-47bd-b67d-d4d004cae857</t>
  </si>
  <si>
    <t xml:space="preserve">bcab5354-d9c7-45cc-9c66-633167b27d02</t>
  </si>
  <si>
    <t xml:space="preserve">94030431-35ab-4a4c-a702-a3a6f7343cee</t>
  </si>
  <si>
    <t xml:space="preserve">{'logo_name': 'RU000A0ZYAR5.png', 'logo_base_color': '#1D3D4A', 'text_color': '#ffffff'}</t>
  </si>
  <si>
    <t xml:space="preserve">RU000A107W06</t>
  </si>
  <si>
    <t xml:space="preserve">TCS00A107W06</t>
  </si>
  <si>
    <t xml:space="preserve">ХК Новотранс 001P-05</t>
  </si>
  <si>
    <t xml:space="preserve">18.350000000</t>
  </si>
  <si>
    <t xml:space="preserve">c593c2db-3a7e-477f-90b3-f74423f190fa</t>
  </si>
  <si>
    <t xml:space="preserve">fa276163-2c7b-42ab-931e-713f006f813c</t>
  </si>
  <si>
    <t xml:space="preserve">05e3dd0a-25c2-407b-ad70-ff64af0c4b3b</t>
  </si>
  <si>
    <t xml:space="preserve">{'logo_name': 'novotrans.png', 'logo_base_color': '#96d4ea', 'text_color': '#000000'}</t>
  </si>
  <si>
    <t xml:space="preserve">RU000A108U49</t>
  </si>
  <si>
    <t xml:space="preserve">TCS99A108U49</t>
  </si>
  <si>
    <t xml:space="preserve">Урожай БО-05</t>
  </si>
  <si>
    <t xml:space="preserve">16.270000000</t>
  </si>
  <si>
    <t xml:space="preserve">adeb4a41-9276-413f-8969-3bb28e3c7a6c</t>
  </si>
  <si>
    <t xml:space="preserve">4368313c-b768-42d8-85b7-a74975429a51</t>
  </si>
  <si>
    <t xml:space="preserve">9111b686-498c-4aec-80bd-85fd035c3142</t>
  </si>
  <si>
    <t xml:space="preserve">{'logo_name': 'RU000A101TA2.png', 'logo_base_color': '#000000', 'text_color': '#ffffff'}</t>
  </si>
  <si>
    <t xml:space="preserve">RU000A105WK6</t>
  </si>
  <si>
    <t xml:space="preserve">TCS30A105WK6</t>
  </si>
  <si>
    <t xml:space="preserve">Вымпелком 001Р-04</t>
  </si>
  <si>
    <t xml:space="preserve">33397fae-ae57-4ffa-aaf5-44e2d5591350</t>
  </si>
  <si>
    <t xml:space="preserve">4f6f1203-1af1-411a-a5d4-1830fdb61c97</t>
  </si>
  <si>
    <t xml:space="preserve">42520e9a-756f-42f0-a284-e1642a36c2db</t>
  </si>
  <si>
    <t xml:space="preserve">RU000A1055Y4</t>
  </si>
  <si>
    <t xml:space="preserve">TCS00A1055Y4</t>
  </si>
  <si>
    <t xml:space="preserve">35.230000000</t>
  </si>
  <si>
    <t xml:space="preserve">9a5ab088-0048-482f-bbaa-0d0d42129da1</t>
  </si>
  <si>
    <t xml:space="preserve">4c8ea271-83b9-4445-9e9c-8a468f92e97a</t>
  </si>
  <si>
    <t xml:space="preserve">63ceb403-234d-40a1-9d10-1bdf5ec5ab65</t>
  </si>
  <si>
    <t xml:space="preserve">RU000A104Y15</t>
  </si>
  <si>
    <t xml:space="preserve">TCS00A104Y15</t>
  </si>
  <si>
    <t xml:space="preserve">Новабев Групп БО-П05</t>
  </si>
  <si>
    <t xml:space="preserve">4.160000000</t>
  </si>
  <si>
    <t xml:space="preserve">37ae996a-0945-4e7f-917f-5e3aa8863fc4</t>
  </si>
  <si>
    <t xml:space="preserve">83b2936e-3443-440a-9e27-27afd70d2b2f</t>
  </si>
  <si>
    <t xml:space="preserve">b8c57292-e429-49c3-a27c-1d5ce1283902</t>
  </si>
  <si>
    <t xml:space="preserve">RU000A102LR1</t>
  </si>
  <si>
    <t xml:space="preserve">BBG00YPZF2Y2</t>
  </si>
  <si>
    <t xml:space="preserve">Томск 34008</t>
  </si>
  <si>
    <t xml:space="preserve">1.460000000</t>
  </si>
  <si>
    <t xml:space="preserve">7c38d07d-be8a-427f-8914-b3a1ee18d8cd</t>
  </si>
  <si>
    <t xml:space="preserve">f15e4aa3-8c09-4b80-92a7-00d58effa02b</t>
  </si>
  <si>
    <t xml:space="preserve">0186b0c0-1365-446f-a16f-655d43541044</t>
  </si>
  <si>
    <t xml:space="preserve">{'logo_name': 'RU000A1018A2.png', 'logo_base_color': '#000000', 'text_color': '#ffffff'}</t>
  </si>
  <si>
    <t xml:space="preserve">RU000A1087G4</t>
  </si>
  <si>
    <t xml:space="preserve">TCS99A1087G4</t>
  </si>
  <si>
    <t xml:space="preserve">КарМани 002P-01</t>
  </si>
  <si>
    <t xml:space="preserve">8.750000000</t>
  </si>
  <si>
    <t xml:space="preserve">2909e9a8-5c5a-4666-8754-fc297fddaf77</t>
  </si>
  <si>
    <t xml:space="preserve">31c8b487-9db5-45d6-ac2d-8d7ed8401d66</t>
  </si>
  <si>
    <t xml:space="preserve">5f14a11e-9971-4285-ad75-07b7b862f975</t>
  </si>
  <si>
    <t xml:space="preserve">RU000A100QA0</t>
  </si>
  <si>
    <t xml:space="preserve">BBG00Q58ZXF2</t>
  </si>
  <si>
    <t xml:space="preserve">ГК Самолет выпуск 6</t>
  </si>
  <si>
    <t xml:space="preserve">36.440000000</t>
  </si>
  <si>
    <t xml:space="preserve">93eb756c-8ac4-446e-9219-28d37fdea653</t>
  </si>
  <si>
    <t xml:space="preserve">8bc1353a-ed24-408d-a1a1-4335ed82464a</t>
  </si>
  <si>
    <t xml:space="preserve">0316605b-c5c7-475d-b657-c4ed25db6f2f</t>
  </si>
  <si>
    <t xml:space="preserve">RU000A106RB3</t>
  </si>
  <si>
    <t xml:space="preserve">TCS00A106RB3</t>
  </si>
  <si>
    <t xml:space="preserve">Агентство Судебного Взыскания, БО-01-001P</t>
  </si>
  <si>
    <t xml:space="preserve">31.210000000</t>
  </si>
  <si>
    <t xml:space="preserve">61791c7a-2d3e-4c6e-8af2-1194c48d75b2</t>
  </si>
  <si>
    <t xml:space="preserve">3552494d-91e6-425b-9da9-d8873f5d316f</t>
  </si>
  <si>
    <t xml:space="preserve">01666ce3-00d0-44a0-959e-e74a5aeced3e</t>
  </si>
  <si>
    <t xml:space="preserve">{'logo_name': 'RU000A106RB3.png', 'logo_base_color': '#000000', 'text_color': '#ffffff'}</t>
  </si>
  <si>
    <t xml:space="preserve">RU000A1077V4</t>
  </si>
  <si>
    <t xml:space="preserve">TCS00A1077V4</t>
  </si>
  <si>
    <t xml:space="preserve">Росэксимбанк 002Р-04</t>
  </si>
  <si>
    <t xml:space="preserve">42.850000000</t>
  </si>
  <si>
    <t xml:space="preserve">467dc912-04f7-423c-9cd9-585622997232</t>
  </si>
  <si>
    <t xml:space="preserve">2b7f8501-4ae8-434e-9fb3-50734dc3a2bc</t>
  </si>
  <si>
    <t xml:space="preserve">dd61a1d1-27fb-4afb-8afc-19cdb6582131</t>
  </si>
  <si>
    <t xml:space="preserve">{'logo_name': 'RU000A0JX2M2.png', 'logo_base_color': '#FFFFFF', 'text_color': '#000000'}</t>
  </si>
  <si>
    <t xml:space="preserve">RU000A10BFZ2</t>
  </si>
  <si>
    <t xml:space="preserve">TCS00A10BFZ2</t>
  </si>
  <si>
    <t xml:space="preserve">МегаФон БО-002P-09</t>
  </si>
  <si>
    <t xml:space="preserve">29b07254-0305-4455-b7c2-ef9b3c043135</t>
  </si>
  <si>
    <t xml:space="preserve">d7c33ef2-7f60-4377-935f-cfcd0714f1e7</t>
  </si>
  <si>
    <t xml:space="preserve">8adaa83b-1ebb-42a1-b353-227955c9b2f7</t>
  </si>
  <si>
    <t xml:space="preserve">{'logo_name': 'RU000A0JS942.png', 'logo_base_color': '#12a866', 'text_color': '#ffffff'}</t>
  </si>
  <si>
    <t xml:space="preserve">RU000A106K27</t>
  </si>
  <si>
    <t xml:space="preserve">TCS00A106K27</t>
  </si>
  <si>
    <t xml:space="preserve">Медси выпуск 001P-03</t>
  </si>
  <si>
    <t xml:space="preserve">2.280000000</t>
  </si>
  <si>
    <t xml:space="preserve">d9f5b960-1d1b-4de7-8d7d-2f6998b48a04</t>
  </si>
  <si>
    <t xml:space="preserve">93baa546-563d-4d8b-9acf-2bd5a6541e47</t>
  </si>
  <si>
    <t xml:space="preserve">4d010ef4-4672-478f-aab6-c340a54af33d</t>
  </si>
  <si>
    <t xml:space="preserve">RU000A107TH4</t>
  </si>
  <si>
    <t xml:space="preserve">BBG01LMW5190</t>
  </si>
  <si>
    <t xml:space="preserve">Альфа-Банк 002Р-26</t>
  </si>
  <si>
    <t xml:space="preserve">23.440000000</t>
  </si>
  <si>
    <t xml:space="preserve">28a29fa4-6128-49c0-95c8-9af5f389fcf0</t>
  </si>
  <si>
    <t xml:space="preserve">8e14229f-93a1-412c-b095-2952ca6e7655</t>
  </si>
  <si>
    <t xml:space="preserve">133db6df-564a-4e94-ae2d-fd471109852b</t>
  </si>
  <si>
    <t xml:space="preserve">RU000A103FY7</t>
  </si>
  <si>
    <t xml:space="preserve">TCS00A103FY7</t>
  </si>
  <si>
    <t xml:space="preserve">ВЭБ.РФ ПБО-001Р-30B</t>
  </si>
  <si>
    <t xml:space="preserve">1305.476043000</t>
  </si>
  <si>
    <t xml:space="preserve">3289e00a-ac43-458f-92aa-7da4bbb0f14f</t>
  </si>
  <si>
    <t xml:space="preserve">88f809f6-6734-4823-aecc-031110599407</t>
  </si>
  <si>
    <t xml:space="preserve">2f965e84-e708-450a-a952-11b017c7a77d</t>
  </si>
  <si>
    <t xml:space="preserve">RU000A107PW1</t>
  </si>
  <si>
    <t xml:space="preserve">TCS99A107PW1</t>
  </si>
  <si>
    <t xml:space="preserve">МФК Быстроденьги 002P-05</t>
  </si>
  <si>
    <t xml:space="preserve">21.480000000</t>
  </si>
  <si>
    <t xml:space="preserve">4fe6d411-9110-4393-9fc1-820f55030afe</t>
  </si>
  <si>
    <t xml:space="preserve">742f282c-b7cb-44cf-b028-eb05c8028608</t>
  </si>
  <si>
    <t xml:space="preserve">4f206f89-8126-4e3d-b79d-21bbb8f52c65</t>
  </si>
  <si>
    <t xml:space="preserve">RU000A109LC8</t>
  </si>
  <si>
    <t xml:space="preserve">TCS00A109LC8</t>
  </si>
  <si>
    <t xml:space="preserve">РОЛЬФ 1Р03</t>
  </si>
  <si>
    <t xml:space="preserve">0.630000000</t>
  </si>
  <si>
    <t xml:space="preserve">e20df681-f95d-4938-8a61-8dd064647a07</t>
  </si>
  <si>
    <t xml:space="preserve">e1edd002-82fb-4c72-8ef2-64b20211fede</t>
  </si>
  <si>
    <t xml:space="preserve">29d9f1ed-440b-44bb-9ad3-9c4686ed5941</t>
  </si>
  <si>
    <t xml:space="preserve">{'logo_name': 'RU000A1005Y9.png', 'logo_base_color': '#ED1C21', 'text_color': '#ffffff'}</t>
  </si>
  <si>
    <t xml:space="preserve">RU000A1099E4</t>
  </si>
  <si>
    <t xml:space="preserve">TCS00A1099E4</t>
  </si>
  <si>
    <t xml:space="preserve">Мособлэнерго 001Р-01</t>
  </si>
  <si>
    <t xml:space="preserve">3.520000000</t>
  </si>
  <si>
    <t xml:space="preserve">d47c1266-592b-47b3-aca5-10dac390da07</t>
  </si>
  <si>
    <t xml:space="preserve">f158a5e7-0be9-4bca-b7c8-a3fa9ac3b945</t>
  </si>
  <si>
    <t xml:space="preserve">3471f839-330c-4805-a416-33d8be4681eb</t>
  </si>
  <si>
    <t xml:space="preserve">{'logo_name': 'RU000A1099E4.png', 'logo_base_color': '#000000', 'text_color': '#ffffff'}</t>
  </si>
  <si>
    <t xml:space="preserve">RU000A10B2T8</t>
  </si>
  <si>
    <t xml:space="preserve">TCS00A10B2T8</t>
  </si>
  <si>
    <t xml:space="preserve">ВИС ФИНАНС БО-П08</t>
  </si>
  <si>
    <t xml:space="preserve">6.580000000</t>
  </si>
  <si>
    <t xml:space="preserve">f081a039-be43-45f9-bca6-b772addf2dce</t>
  </si>
  <si>
    <t xml:space="preserve">2292133e-699b-40ab-bffa-5f0e2ece62fe</t>
  </si>
  <si>
    <t xml:space="preserve">99681458-5c81-482c-9e85-0b8bd4759716</t>
  </si>
  <si>
    <t xml:space="preserve">RU000A108Z77</t>
  </si>
  <si>
    <t xml:space="preserve">TCS00A108Z77</t>
  </si>
  <si>
    <t xml:space="preserve">Практика ЛК 001P-03</t>
  </si>
  <si>
    <t xml:space="preserve">1.240000000</t>
  </si>
  <si>
    <t xml:space="preserve">18d5f16b-eb58-41ac-87be-401e94adb1b6</t>
  </si>
  <si>
    <t xml:space="preserve">a59954c9-d8ec-4ce9-b8a0-08c4bc091a76</t>
  </si>
  <si>
    <t xml:space="preserve">dc305ed8-8fd5-453d-828d-df573355b225</t>
  </si>
  <si>
    <t xml:space="preserve">{'logo_name': 'RU000A1074N8.png', 'logo_base_color': '#FFFFFF', 'text_color': '#000000'}</t>
  </si>
  <si>
    <t xml:space="preserve">RU000A1069P3</t>
  </si>
  <si>
    <t xml:space="preserve">TCS00A1069P3</t>
  </si>
  <si>
    <t xml:space="preserve">Сбербанк 2P-SBER44</t>
  </si>
  <si>
    <t xml:space="preserve">14.90000000</t>
  </si>
  <si>
    <t xml:space="preserve">cf331b84-b924-48f3-8878-4643047d5946</t>
  </si>
  <si>
    <t xml:space="preserve">15044774-37b5-45cc-a256-fc3645d29f53</t>
  </si>
  <si>
    <t xml:space="preserve">cf6fd8cc-e9a1-4a7f-b5f6-6232440918e2</t>
  </si>
  <si>
    <t xml:space="preserve">RU000A108AK6</t>
  </si>
  <si>
    <t xml:space="preserve">TCS99A108AK6</t>
  </si>
  <si>
    <t xml:space="preserve">Фордевинд 05</t>
  </si>
  <si>
    <t xml:space="preserve">7.400000000</t>
  </si>
  <si>
    <t xml:space="preserve">edb233f8-e023-409f-ad5a-5ddc610cfc01</t>
  </si>
  <si>
    <t xml:space="preserve">4a95569b-913e-4cb8-bd35-97690a1c15e8</t>
  </si>
  <si>
    <t xml:space="preserve">f2fc5262-ef3c-4dba-b3da-52e0efcf4f18</t>
  </si>
  <si>
    <t xml:space="preserve">RU000A10BRR4</t>
  </si>
  <si>
    <t xml:space="preserve">TCS00A10BRR4</t>
  </si>
  <si>
    <t xml:space="preserve">РусГидро БО-002Р-06</t>
  </si>
  <si>
    <t xml:space="preserve">7.780000000</t>
  </si>
  <si>
    <t xml:space="preserve">69d8063e-2b58-47eb-8410-e798f0b2e67f</t>
  </si>
  <si>
    <t xml:space="preserve">13093ad8-4ef4-412c-88a9-7a6ffe2744d3</t>
  </si>
  <si>
    <t xml:space="preserve">e57f5efa-1903-4a50-8782-d029d1665dec</t>
  </si>
  <si>
    <t xml:space="preserve">RU000A10AZN8</t>
  </si>
  <si>
    <t xml:space="preserve">TCS00A10AZN8</t>
  </si>
  <si>
    <t xml:space="preserve">Органик Парк БО-П01</t>
  </si>
  <si>
    <t xml:space="preserve">19.400000000</t>
  </si>
  <si>
    <t xml:space="preserve">c3625357-af31-48b0-a1a8-96e073beb22b</t>
  </si>
  <si>
    <t xml:space="preserve">4977c1b2-18a8-4456-97a8-a401719b5542</t>
  </si>
  <si>
    <t xml:space="preserve">e6719443-2ac6-4e7c-bbb7-e02a0dd8d10f</t>
  </si>
  <si>
    <t xml:space="preserve">{'logo_name': 'test.png', 'logo_base_color': '#000000', 'text_color': '#ffffff'}</t>
  </si>
  <si>
    <t xml:space="preserve">RU000A108ZU2</t>
  </si>
  <si>
    <t xml:space="preserve">TCS10A108ZU2</t>
  </si>
  <si>
    <t xml:space="preserve">МГКЛ 001P-06</t>
  </si>
  <si>
    <t xml:space="preserve">0c99a82e-a39c-4354-95d0-560c62ccbe38</t>
  </si>
  <si>
    <t xml:space="preserve">59b19c04-6486-4b4e-8f47-8aa68da29d9b</t>
  </si>
  <si>
    <t xml:space="preserve">37a089ec-7d59-414a-8d19-71b89ba75000</t>
  </si>
  <si>
    <t xml:space="preserve">RU000A109PP1</t>
  </si>
  <si>
    <t xml:space="preserve">TCS00A109PP1</t>
  </si>
  <si>
    <t xml:space="preserve">АБЗ-1 002Р-01</t>
  </si>
  <si>
    <t xml:space="preserve">0e704401-8659-4fed-8ef0-f7e52e82082b</t>
  </si>
  <si>
    <t xml:space="preserve">515d46de-ac84-4465-b234-cba92abdb441</t>
  </si>
  <si>
    <t xml:space="preserve">c2f1002b-de72-4e87-a116-793fc146761a</t>
  </si>
  <si>
    <t xml:space="preserve">RU000A101228</t>
  </si>
  <si>
    <t xml:space="preserve">BBG00QXGFHS6</t>
  </si>
  <si>
    <t xml:space="preserve">МОЭК выпуск 3</t>
  </si>
  <si>
    <t xml:space="preserve">44.600000000</t>
  </si>
  <si>
    <t xml:space="preserve">c8312d21-c30c-4415-a393-e54f068e9538</t>
  </si>
  <si>
    <t xml:space="preserve">48af59c0-e849-434c-8a90-dd52400bd4aa</t>
  </si>
  <si>
    <t xml:space="preserve">1b8c7b3b-2868-438d-b1c1-7732fc647279</t>
  </si>
  <si>
    <t xml:space="preserve">{'logo_name': 'RU000A101XS6.png', 'logo_base_color': '#000000', 'text_color': '#ffffff'}</t>
  </si>
  <si>
    <t xml:space="preserve">RU000A102K96</t>
  </si>
  <si>
    <t xml:space="preserve">TCS00A102K96</t>
  </si>
  <si>
    <t xml:space="preserve">ВЭБ.РФ ПБО-001Р-23В</t>
  </si>
  <si>
    <t xml:space="preserve">237.288087000</t>
  </si>
  <si>
    <t xml:space="preserve">bb6639c0-f781-4fee-bf76-5b0f29844c59</t>
  </si>
  <si>
    <t xml:space="preserve">6d6926fe-c4b7-4eff-b05c-491c839675ca</t>
  </si>
  <si>
    <t xml:space="preserve">925f4f83-3a66-4264-91d9-28d01d4250fb</t>
  </si>
  <si>
    <t xml:space="preserve">RU000A105L19</t>
  </si>
  <si>
    <t xml:space="preserve">BBG01BX150V5</t>
  </si>
  <si>
    <t xml:space="preserve">SU29023RMFS7</t>
  </si>
  <si>
    <t xml:space="preserve">ОФЗ 29023</t>
  </si>
  <si>
    <t xml:space="preserve">26.320000000</t>
  </si>
  <si>
    <t xml:space="preserve">8fbb4be2-70d1-4476-8a9d-a6212b3300bc</t>
  </si>
  <si>
    <t xml:space="preserve">477408ea-0816-4cbe-a05c-6249af7ae450</t>
  </si>
  <si>
    <t xml:space="preserve">63ddd2b0-b1a6-4243-8bb9-073a265238ef</t>
  </si>
  <si>
    <t xml:space="preserve">RU000A105TR7</t>
  </si>
  <si>
    <t xml:space="preserve">TCS10A105TR7</t>
  </si>
  <si>
    <t xml:space="preserve">Аренза-Про 001P-01</t>
  </si>
  <si>
    <t xml:space="preserve">4.770000000</t>
  </si>
  <si>
    <t xml:space="preserve">0cf82eb8-b066-4f5c-a53e-82ada63fa16c</t>
  </si>
  <si>
    <t xml:space="preserve">d3b4e403-118b-4bff-802a-10338d9b12d7</t>
  </si>
  <si>
    <t xml:space="preserve">1329aa20-0fae-448e-9f3c-91541d6c64ed</t>
  </si>
  <si>
    <t xml:space="preserve">RU000A10A6J1</t>
  </si>
  <si>
    <t xml:space="preserve">TCS00A10A6J1</t>
  </si>
  <si>
    <t xml:space="preserve">ТомскАдм 9</t>
  </si>
  <si>
    <t xml:space="preserve">13.530000000</t>
  </si>
  <si>
    <t xml:space="preserve">19fe314d-f17e-4d80-938f-05164096b412</t>
  </si>
  <si>
    <t xml:space="preserve">4d58757e-4d0e-4a66-a93d-52dc43a65ebf</t>
  </si>
  <si>
    <t xml:space="preserve">48a62c50-9432-46a1-86cc-87b479940644</t>
  </si>
  <si>
    <t xml:space="preserve">RU000A10B347</t>
  </si>
  <si>
    <t xml:space="preserve">TCS00A10B347</t>
  </si>
  <si>
    <t xml:space="preserve">Акрон оббП07</t>
  </si>
  <si>
    <t xml:space="preserve">31.380192000</t>
  </si>
  <si>
    <t xml:space="preserve">323a0048-bf97-4874-a5b9-1fd805ebd179</t>
  </si>
  <si>
    <t xml:space="preserve">7dad94b8-190f-472e-8179-71f5a517e53d</t>
  </si>
  <si>
    <t xml:space="preserve">d2a2b369-e38c-4414-936e-4a5ded912b18</t>
  </si>
  <si>
    <t xml:space="preserve">RU000A0ZYT40</t>
  </si>
  <si>
    <t xml:space="preserve">BBG00K2JQWT1</t>
  </si>
  <si>
    <t xml:space="preserve">ПАО НК Роснефть 002P-04</t>
  </si>
  <si>
    <t xml:space="preserve">63.670000000</t>
  </si>
  <si>
    <t xml:space="preserve">b9386fa5-ce99-4313-833a-203bac9f5f08</t>
  </si>
  <si>
    <t xml:space="preserve">aeff8e88-9759-4098-aa9a-6fba03a52e01</t>
  </si>
  <si>
    <t xml:space="preserve">f70c3ec8-9df8-417f-84cb-9e3558c199d8</t>
  </si>
  <si>
    <t xml:space="preserve">RU000A105SL2</t>
  </si>
  <si>
    <t xml:space="preserve">TCS00A105SL2</t>
  </si>
  <si>
    <t xml:space="preserve">РусГидро БО-П09</t>
  </si>
  <si>
    <t xml:space="preserve">43.860000000</t>
  </si>
  <si>
    <t xml:space="preserve">6e469402-c83a-4edf-9637-d3c383aa378c</t>
  </si>
  <si>
    <t xml:space="preserve">96362faa-815e-4244-bf5e-0289d68f8048</t>
  </si>
  <si>
    <t xml:space="preserve">92d339fc-7810-470f-bb51-d3229fbc15c8</t>
  </si>
  <si>
    <t xml:space="preserve">RU000A103N84</t>
  </si>
  <si>
    <t xml:space="preserve">BBG012G45RC0</t>
  </si>
  <si>
    <t xml:space="preserve">РСХБ выпуск 4</t>
  </si>
  <si>
    <t xml:space="preserve">82.40000000</t>
  </si>
  <si>
    <t xml:space="preserve">06640ee4-4198-45f2-9131-c76327201261</t>
  </si>
  <si>
    <t xml:space="preserve">7039d169-8aa2-4f82-b404-db1b46af0511</t>
  </si>
  <si>
    <t xml:space="preserve">2d88f18e-0638-488e-aa28-88be88de6d4f</t>
  </si>
  <si>
    <t xml:space="preserve">{'logo_name': 'RU000A0JTVJ2.png', 'logo_base_color': '#184f2d', 'text_color': '#ffffff'}</t>
  </si>
  <si>
    <t xml:space="preserve">RU000A1070A3</t>
  </si>
  <si>
    <t xml:space="preserve">BBG01JQM21Z7</t>
  </si>
  <si>
    <t xml:space="preserve">Охта Групп БО-П03</t>
  </si>
  <si>
    <t xml:space="preserve">5.700000000</t>
  </si>
  <si>
    <t xml:space="preserve">c2d573da-8839-4fd1-913d-8486ee64bca8</t>
  </si>
  <si>
    <t xml:space="preserve">8613b46a-8149-4247-8cc0-7660ac5c7b7d</t>
  </si>
  <si>
    <t xml:space="preserve">befbd97c-38f8-4a04-bc98-4a3240107b2a</t>
  </si>
  <si>
    <t xml:space="preserve">{'logo_name': 'RU000A102HG2.png', 'logo_base_color': '#000000', 'text_color': '#ffffff'}</t>
  </si>
  <si>
    <t xml:space="preserve">RU000A1070L0</t>
  </si>
  <si>
    <t xml:space="preserve">TCS00A1070L0</t>
  </si>
  <si>
    <t xml:space="preserve">ЯТЭК 001Р-03</t>
  </si>
  <si>
    <t xml:space="preserve">4.630000000</t>
  </si>
  <si>
    <t xml:space="preserve">2e064f97-baf8-4c0b-adee-3b8985985e25</t>
  </si>
  <si>
    <t xml:space="preserve">d3a938b8-a168-4f80-b2b2-b0ae0a683f50</t>
  </si>
  <si>
    <t xml:space="preserve">f9a7fd86-47e9-4cd9-bfae-4ef27f0534ab</t>
  </si>
  <si>
    <t xml:space="preserve">RU000A10A4S7</t>
  </si>
  <si>
    <t xml:space="preserve">TCS00A10A4S7</t>
  </si>
  <si>
    <t xml:space="preserve">ФосАгро обб2П01</t>
  </si>
  <si>
    <t xml:space="preserve">1.210000000</t>
  </si>
  <si>
    <t xml:space="preserve">6936da8c-d546-423f-8656-ca05028845b8</t>
  </si>
  <si>
    <t xml:space="preserve">0fe82d53-ad66-4bfe-8c13-5022d0f9012f</t>
  </si>
  <si>
    <t xml:space="preserve">ce02bb44-599b-469a-8e25-f464c7e44527</t>
  </si>
  <si>
    <t xml:space="preserve">RU000A10ANT1</t>
  </si>
  <si>
    <t xml:space="preserve">TCS00A10ANT1</t>
  </si>
  <si>
    <t xml:space="preserve">РДВ Технолоджи 001P-01</t>
  </si>
  <si>
    <t xml:space="preserve">69.640000000</t>
  </si>
  <si>
    <t xml:space="preserve">9d314ba7-db3a-4139-871c-8ce235d48839</t>
  </si>
  <si>
    <t xml:space="preserve">ca6970fe-dc50-45ea-bd4c-611c50a648ac</t>
  </si>
  <si>
    <t xml:space="preserve">b1ff3eaf-8de7-44e5-9e57-397a2d7c2b66</t>
  </si>
  <si>
    <t xml:space="preserve">{'logo_name': 'RU000A10ANT1.png', 'logo_base_color': '#FFFFFF', 'text_color': '#000000'}</t>
  </si>
  <si>
    <t xml:space="preserve">RU000A101GD3</t>
  </si>
  <si>
    <t xml:space="preserve">BBG00S1L7459</t>
  </si>
  <si>
    <t xml:space="preserve">ГТЛК выпуск 16</t>
  </si>
  <si>
    <t xml:space="preserve">d202d14c-b754-4a42-b4ff-798b50b6373f</t>
  </si>
  <si>
    <t xml:space="preserve">313ae33b-5b0c-40ef-aa1f-6b4d6f32c430</t>
  </si>
  <si>
    <t xml:space="preserve">41f49348-6653-48ac-8f2e-9833e0a76318</t>
  </si>
  <si>
    <t xml:space="preserve">RU000A10AXK9</t>
  </si>
  <si>
    <t xml:space="preserve">TCS00A10AXK9</t>
  </si>
  <si>
    <t xml:space="preserve">ФосАгро БО-02-02</t>
  </si>
  <si>
    <t xml:space="preserve">12.421326000</t>
  </si>
  <si>
    <t xml:space="preserve">9723a2f3-29c8-4857-9532-33de2cf79402</t>
  </si>
  <si>
    <t xml:space="preserve">bc84cb0d-6f91-4a87-9950-a28a3ee0191b</t>
  </si>
  <si>
    <t xml:space="preserve">f7d66830-9fa2-439a-a58b-f3413452ec8b</t>
  </si>
  <si>
    <t xml:space="preserve">RU000A108N55</t>
  </si>
  <si>
    <t xml:space="preserve">TCS00A108N55</t>
  </si>
  <si>
    <t xml:space="preserve">Альфа-Банк ЗО-500</t>
  </si>
  <si>
    <t xml:space="preserve">1449.571779000</t>
  </si>
  <si>
    <t xml:space="preserve">fd92d2eb-9d11-416e-8931-a4fcd4bd7dbb</t>
  </si>
  <si>
    <t xml:space="preserve">b7a465fe-5f35-43fa-ae2f-0d8c114f24c3</t>
  </si>
  <si>
    <t xml:space="preserve">656fdfa9-009b-4719-a853-a0d9156e89e7</t>
  </si>
  <si>
    <t xml:space="preserve">RU000A105L27</t>
  </si>
  <si>
    <t xml:space="preserve">TCS00A105L27</t>
  </si>
  <si>
    <t xml:space="preserve">АФК Система выпуск 24</t>
  </si>
  <si>
    <t xml:space="preserve">7b54fe67-8e5c-469e-b4d4-9f979859c697</t>
  </si>
  <si>
    <t xml:space="preserve">276ddd2e-465d-440a-a7bd-c64a5d1a78f9</t>
  </si>
  <si>
    <t xml:space="preserve">249b6023-d6fd-440f-a05a-b84701f8ea5e</t>
  </si>
  <si>
    <t xml:space="preserve">RU000A10ARZ9</t>
  </si>
  <si>
    <t xml:space="preserve">TCS00A10ARZ9</t>
  </si>
  <si>
    <t xml:space="preserve">ТГК-14 001Р-06</t>
  </si>
  <si>
    <t xml:space="preserve">16.380000000</t>
  </si>
  <si>
    <t xml:space="preserve">64ee8654-6a05-4992-af8c-63727417a78b</t>
  </si>
  <si>
    <t xml:space="preserve">5f9c2ea1-a299-4b5c-90e8-f4d50740fabd</t>
  </si>
  <si>
    <t xml:space="preserve">cd9600e9-78d8-47a1-b0cd-c35e548c3baf</t>
  </si>
  <si>
    <t xml:space="preserve">RU000A106TM6</t>
  </si>
  <si>
    <t xml:space="preserve">BBG01J5NY1Z3</t>
  </si>
  <si>
    <t xml:space="preserve">ВТБ Б-1-343</t>
  </si>
  <si>
    <t xml:space="preserve">1f5eebf5-8164-4e12-bff7-aee37efb175c</t>
  </si>
  <si>
    <t xml:space="preserve">e1e028c2-daad-45a2-a777-0173bc0ade13</t>
  </si>
  <si>
    <t xml:space="preserve">12e84a43-cfb7-4054-bb23-ea99c8fc92b1</t>
  </si>
  <si>
    <t xml:space="preserve">RU000A104UV0</t>
  </si>
  <si>
    <t xml:space="preserve">TCS00A104UV0</t>
  </si>
  <si>
    <t xml:space="preserve">ДОМ.РФ ИА БО-001Р-18</t>
  </si>
  <si>
    <t xml:space="preserve">9.330000000</t>
  </si>
  <si>
    <t xml:space="preserve">5df5877e-6a46-4336-a505-05577f6db679</t>
  </si>
  <si>
    <t xml:space="preserve">29d14b2c-f986-40bf-9684-c677021f2d32</t>
  </si>
  <si>
    <t xml:space="preserve">215ecf3b-5ae5-4cf8-a6f7-f3273106fcf5</t>
  </si>
  <si>
    <t xml:space="preserve">RU000A1089X5</t>
  </si>
  <si>
    <t xml:space="preserve">BBG01NBM5QZ6</t>
  </si>
  <si>
    <t xml:space="preserve">РЖД ЗО28-1-Р</t>
  </si>
  <si>
    <t xml:space="preserve">2565.890000000</t>
  </si>
  <si>
    <t xml:space="preserve">e0f32c9d-d898-403c-baf6-98195ecfadc7</t>
  </si>
  <si>
    <t xml:space="preserve">cf43daee-761e-4c83-8df0-ddf3a0fd5e37</t>
  </si>
  <si>
    <t xml:space="preserve">e5a39abe-3271-400d-8e03-98081a4928b5</t>
  </si>
  <si>
    <t xml:space="preserve">RU000A1068S9</t>
  </si>
  <si>
    <t xml:space="preserve">TCS00A1068S9</t>
  </si>
  <si>
    <t xml:space="preserve">Лайфстрим БО-П02</t>
  </si>
  <si>
    <t xml:space="preserve">25.150000000</t>
  </si>
  <si>
    <t xml:space="preserve">d91aa158-aef0-4f62-9e02-340d5b526288</t>
  </si>
  <si>
    <t xml:space="preserve">1042e98f-83e9-4e9e-96ba-7a37001e2882</t>
  </si>
  <si>
    <t xml:space="preserve">ec30b236-3050-4747-bb5a-4ab4fd25566e</t>
  </si>
  <si>
    <t xml:space="preserve">{'logo_name': 'RU000A102QX8.png', 'logo_base_color': '#000000', 'text_color': '#ffffff'}</t>
  </si>
  <si>
    <t xml:space="preserve">RU000A1040E8</t>
  </si>
  <si>
    <t xml:space="preserve">TCS00A1040E8</t>
  </si>
  <si>
    <t xml:space="preserve">Цифра брокер</t>
  </si>
  <si>
    <t xml:space="preserve">873.190000000</t>
  </si>
  <si>
    <t xml:space="preserve">9e6b531c-215e-43d2-bdf3-7736f3eaa88d</t>
  </si>
  <si>
    <t xml:space="preserve">720d9e3f-90fd-4693-b2e6-81ca24622648</t>
  </si>
  <si>
    <t xml:space="preserve">ad055058-b360-4e2d-810c-fe9817abf6db</t>
  </si>
  <si>
    <t xml:space="preserve">{'logo_name': 'RU000A1003.png', 'logo_base_color': '#0ae15f', 'text_color': '#ffffff'}</t>
  </si>
  <si>
    <t xml:space="preserve">RU000A106Z46</t>
  </si>
  <si>
    <t xml:space="preserve">TCS00A106Z46</t>
  </si>
  <si>
    <t xml:space="preserve">АФК Система выпуск 26</t>
  </si>
  <si>
    <t xml:space="preserve">12.450000000</t>
  </si>
  <si>
    <t xml:space="preserve">15f6e12d-8bf4-48c5-be2c-f40f77e9c743</t>
  </si>
  <si>
    <t xml:space="preserve">a8987abe-13c7-42cf-9898-d677189f4235</t>
  </si>
  <si>
    <t xml:space="preserve">047a1922-0fd2-44df-9374-6540aec9697e</t>
  </si>
  <si>
    <t xml:space="preserve">RU000A10BQ03</t>
  </si>
  <si>
    <t xml:space="preserve">TCS00A10BQ03</t>
  </si>
  <si>
    <t xml:space="preserve">Спектр БО-02</t>
  </si>
  <si>
    <t xml:space="preserve">17.330000000</t>
  </si>
  <si>
    <t xml:space="preserve">7a45d15a-376e-4fc8-9cf8-0218ff419a17</t>
  </si>
  <si>
    <t xml:space="preserve">049cb62a-e395-4163-9739-04ffeba43f77</t>
  </si>
  <si>
    <t xml:space="preserve">9ccdbd5d-ce4f-4f1b-a4aa-cfbd4b823236</t>
  </si>
  <si>
    <t xml:space="preserve">{'logo_name': 'RU000A10BQ03.png', 'logo_base_color': '#FFFFFF', 'text_color': '#000000'}</t>
  </si>
  <si>
    <t xml:space="preserve">RU000A109QN4</t>
  </si>
  <si>
    <t xml:space="preserve">TCS10A109QN4</t>
  </si>
  <si>
    <t xml:space="preserve">Экспобанк 001P-02</t>
  </si>
  <si>
    <t xml:space="preserve">13.20000000</t>
  </si>
  <si>
    <t xml:space="preserve">877636b7-728e-4921-8f49-e53fea574b4b</t>
  </si>
  <si>
    <t xml:space="preserve">fcbad720-c70c-455a-bc6e-aa49b9f28eec</t>
  </si>
  <si>
    <t xml:space="preserve">98b5551a-4934-4724-878e-bf59e1c62529</t>
  </si>
  <si>
    <t xml:space="preserve">{'logo_name': 'RU000A100YT4.png', 'logo_base_color': '#000000', 'text_color': '#ffffff'}</t>
  </si>
  <si>
    <t xml:space="preserve">RU000A10B420</t>
  </si>
  <si>
    <t xml:space="preserve">TCS00A10B420</t>
  </si>
  <si>
    <t xml:space="preserve">Группа Черкизово БО-001Р-08</t>
  </si>
  <si>
    <t xml:space="preserve">1afb86e0-2f75-4338-bb0c-6b126e66a669</t>
  </si>
  <si>
    <t xml:space="preserve">f9a5209c-db68-4d4d-b409-d500f6a532f8</t>
  </si>
  <si>
    <t xml:space="preserve">f74dc093-f96b-432f-beee-ca0a14113b37</t>
  </si>
  <si>
    <t xml:space="preserve">RU000A0ZZ885</t>
  </si>
  <si>
    <t xml:space="preserve">BBG00L1HHZD4</t>
  </si>
  <si>
    <t xml:space="preserve">КАМАЗ выпуск 9</t>
  </si>
  <si>
    <t xml:space="preserve">28.890000000</t>
  </si>
  <si>
    <t xml:space="preserve">5b7fa67f-448d-4af8-bf90-b82573fb940d</t>
  </si>
  <si>
    <t xml:space="preserve">789cffcf-b9b9-42bd-b401-b863bee43d5b</t>
  </si>
  <si>
    <t xml:space="preserve">a46eb32f-f7de-4f4c-b3fc-f7faad2d0606</t>
  </si>
  <si>
    <t xml:space="preserve">RU000A108LU2</t>
  </si>
  <si>
    <t xml:space="preserve">BBG01N7PDWY3</t>
  </si>
  <si>
    <t xml:space="preserve">ИКС 5 ФИНАНС 003P-05</t>
  </si>
  <si>
    <t xml:space="preserve">26.780000000</t>
  </si>
  <si>
    <t xml:space="preserve">dc46086b-edd2-4c15-9bc0-787ae37f35b7</t>
  </si>
  <si>
    <t xml:space="preserve">148a46b1-c616-4753-8b8d-08c686bdadea</t>
  </si>
  <si>
    <t xml:space="preserve">5ca29c48-7e17-41d6-aff8-ce27a0948f81</t>
  </si>
  <si>
    <t xml:space="preserve">RU000A108PR9</t>
  </si>
  <si>
    <t xml:space="preserve">TCS00A108PR9</t>
  </si>
  <si>
    <t xml:space="preserve">НЛМК ЗО26-Е</t>
  </si>
  <si>
    <t xml:space="preserve">181.253379000</t>
  </si>
  <si>
    <t xml:space="preserve">4f76c93b-a33f-4b17-b8a1-dcdc812a6f1f</t>
  </si>
  <si>
    <t xml:space="preserve">d0339dcf-d8ed-41fd-945e-887eb3eb015c</t>
  </si>
  <si>
    <t xml:space="preserve">8deed3d0-5ce9-4154-806d-321dbd549a5e</t>
  </si>
  <si>
    <t xml:space="preserve">RU000A10AT35</t>
  </si>
  <si>
    <t xml:space="preserve">TCS00A10AT35</t>
  </si>
  <si>
    <t xml:space="preserve">ИКС 5 ФИНАНС 003P-11</t>
  </si>
  <si>
    <t xml:space="preserve">24111c10-f1d5-479e-816c-06e4b8332b68</t>
  </si>
  <si>
    <t xml:space="preserve">8595642d-0aeb-40c0-9cc2-e38c363e2143</t>
  </si>
  <si>
    <t xml:space="preserve">a2df4682-cf33-45f2-8fb9-037551f9f6a4</t>
  </si>
  <si>
    <t xml:space="preserve">RU000A105V82</t>
  </si>
  <si>
    <t xml:space="preserve">TCS00A105V82</t>
  </si>
  <si>
    <t xml:space="preserve">Автодор БО-3 выпуск 3</t>
  </si>
  <si>
    <t xml:space="preserve">44.870000000</t>
  </si>
  <si>
    <t xml:space="preserve">f8cd6be9-9268-450d-a61c-496fb3b35a47</t>
  </si>
  <si>
    <t xml:space="preserve">735d3c88-66b5-4556-aaa8-5e2a4316de4f</t>
  </si>
  <si>
    <t xml:space="preserve">98963d2c-bc60-48fe-88c4-a4f6670e54df</t>
  </si>
  <si>
    <t xml:space="preserve">RU000A105X80</t>
  </si>
  <si>
    <t xml:space="preserve">TCS00A105X80</t>
  </si>
  <si>
    <t xml:space="preserve">Вымпелком 1Р-08</t>
  </si>
  <si>
    <t xml:space="preserve">1.100000000</t>
  </si>
  <si>
    <t xml:space="preserve">8d9a4e0a-62ef-4171-b543-d2aab4a231d4</t>
  </si>
  <si>
    <t xml:space="preserve">56d37061-1a91-4827-8600-b3dd549cb9df</t>
  </si>
  <si>
    <t xml:space="preserve">3875f1aa-215d-49ef-b181-b4c0ae64db68</t>
  </si>
  <si>
    <t xml:space="preserve">RU000A10A802</t>
  </si>
  <si>
    <t xml:space="preserve">TCS00A10A802</t>
  </si>
  <si>
    <t xml:space="preserve">Россия 2042-ЗО</t>
  </si>
  <si>
    <t xml:space="preserve">264306.37500000</t>
  </si>
  <si>
    <t xml:space="preserve">36262d3d-eab1-4ceb-b88b-325923aca074</t>
  </si>
  <si>
    <t xml:space="preserve">e4999655-a831-4ed0-ae15-5e74ffde10be</t>
  </si>
  <si>
    <t xml:space="preserve">5fab8ca9-6da1-4158-9324-0d4d26d717e7</t>
  </si>
  <si>
    <t xml:space="preserve">RU000A109LG9</t>
  </si>
  <si>
    <t xml:space="preserve">TCS00A109LG9</t>
  </si>
  <si>
    <t xml:space="preserve">Сбербанк оббП679</t>
  </si>
  <si>
    <t xml:space="preserve">500.0</t>
  </si>
  <si>
    <t xml:space="preserve">a5af005f-b8be-476e-81b8-4e19abe332e8</t>
  </si>
  <si>
    <t xml:space="preserve">d5f11ca7-6acf-405b-b866-69e2a14e0dfa</t>
  </si>
  <si>
    <t xml:space="preserve">0e03e3e7-2f1c-4bd3-b36b-8884b462722b</t>
  </si>
  <si>
    <t xml:space="preserve">RU000A107548</t>
  </si>
  <si>
    <t xml:space="preserve">TCS99A107548</t>
  </si>
  <si>
    <t xml:space="preserve">КИВИ Финанс 001Р-02</t>
  </si>
  <si>
    <t xml:space="preserve">54.620000000</t>
  </si>
  <si>
    <t xml:space="preserve">03ffa7b0-5fb1-4850-807e-a525161380b6</t>
  </si>
  <si>
    <t xml:space="preserve">8b31e7c7-39ad-4d6a-bda9-ea00a65fec66</t>
  </si>
  <si>
    <t xml:space="preserve">c302834d-3aca-4028-af33-39f0fd2c8c9c</t>
  </si>
  <si>
    <t xml:space="preserve">RU000A109KG1</t>
  </si>
  <si>
    <t xml:space="preserve">TCS20A109KG1</t>
  </si>
  <si>
    <t xml:space="preserve">Нэппи Клаб БО-01</t>
  </si>
  <si>
    <t xml:space="preserve">4.150000000</t>
  </si>
  <si>
    <t xml:space="preserve">1bdec666-f3d0-4e69-82ea-db3c1d541fe8</t>
  </si>
  <si>
    <t xml:space="preserve">d3ecabf4-3409-4cef-9282-a96560316f67</t>
  </si>
  <si>
    <t xml:space="preserve">3dd52a18-eb82-47b6-96cc-dcddc40b14af</t>
  </si>
  <si>
    <t xml:space="preserve">{'logo_name': 'RU000A109KG1.png', 'logo_base_color': '#FFFFFF', 'text_color': '#000000'}</t>
  </si>
  <si>
    <t xml:space="preserve">RU000A10BV89</t>
  </si>
  <si>
    <t xml:space="preserve">TCS00A10BV89</t>
  </si>
  <si>
    <t xml:space="preserve">Арктик Технолоджи Сервис БО-01</t>
  </si>
  <si>
    <t xml:space="preserve">bacd0d09-0c27-4849-94cf-b02b64f206b3</t>
  </si>
  <si>
    <t xml:space="preserve">4f9858fe-948e-4d9c-92e3-88ef9f7089cb</t>
  </si>
  <si>
    <t xml:space="preserve">e1eaa06a-de70-4b98-b5c6-9ac9d6ec864a</t>
  </si>
  <si>
    <t xml:space="preserve">{'logo_name': 'RU000A10BV89.png', 'logo_base_color': '#000000', 'text_color': '#ffffff'}</t>
  </si>
  <si>
    <t xml:space="preserve">RU000A10BT34</t>
  </si>
  <si>
    <t xml:space="preserve">TCS00A10BT34</t>
  </si>
  <si>
    <t xml:space="preserve">Россети 001Р-17R</t>
  </si>
  <si>
    <t xml:space="preserve">2.190000000</t>
  </si>
  <si>
    <t xml:space="preserve">7f528296-9b4c-4463-befd-a115ed57603e</t>
  </si>
  <si>
    <t xml:space="preserve">a0cb42f6-9c4b-4cb1-aa97-9e308339ba14</t>
  </si>
  <si>
    <t xml:space="preserve">97b13491-b7aa-4628-9db9-fb179ab47ec1</t>
  </si>
  <si>
    <t xml:space="preserve">RU000A10A9Z1</t>
  </si>
  <si>
    <t xml:space="preserve">TCS00A10A9Z1</t>
  </si>
  <si>
    <t xml:space="preserve">Магнит БО-004Р-05</t>
  </si>
  <si>
    <t xml:space="preserve">9.450000000</t>
  </si>
  <si>
    <t xml:space="preserve">0b729564-049b-4321-9044-14b5343c4228</t>
  </si>
  <si>
    <t xml:space="preserve">03fc9896-deef-44e0-8c35-e279e9125a8a</t>
  </si>
  <si>
    <t xml:space="preserve">3365ed65-5e24-437b-879d-5c067bfb22ee</t>
  </si>
  <si>
    <t xml:space="preserve">RU000A1008V9</t>
  </si>
  <si>
    <t xml:space="preserve">BBG00NTXZ6S3</t>
  </si>
  <si>
    <t xml:space="preserve">Роснано выпуск 8</t>
  </si>
  <si>
    <t xml:space="preserve">51.360000000</t>
  </si>
  <si>
    <t xml:space="preserve">be02d79a-af93-496f-8c86-2d81729ae43e</t>
  </si>
  <si>
    <t xml:space="preserve">9254335e-8e2b-461e-a06b-97201ef55298</t>
  </si>
  <si>
    <t xml:space="preserve">420981a1-079b-48f4-8884-9fb10755aad1</t>
  </si>
  <si>
    <t xml:space="preserve">{'logo_name': 'RU000A100ER0.png', 'logo_base_color': '#FAB837', 'text_color': '#000000'}</t>
  </si>
  <si>
    <t xml:space="preserve">RU000A106YL8</t>
  </si>
  <si>
    <t xml:space="preserve">TCS00A106YL8</t>
  </si>
  <si>
    <t xml:space="preserve">Агротек БО-03</t>
  </si>
  <si>
    <t xml:space="preserve">11.750000000</t>
  </si>
  <si>
    <t xml:space="preserve">f75175e3-5ba8-4aab-9938-5ef07859c018</t>
  </si>
  <si>
    <t xml:space="preserve">790073a1-48d1-4526-8d90-9fb01d9dacfd</t>
  </si>
  <si>
    <t xml:space="preserve">8923ce49-76bc-42d9-9df3-0446a7e6696f</t>
  </si>
  <si>
    <t xml:space="preserve">{'logo_name': 'RU000A105QZ.png', 'logo_base_color': '#000000', 'text_color': '#ffffff'}</t>
  </si>
  <si>
    <t xml:space="preserve">RU000A101RT6</t>
  </si>
  <si>
    <t xml:space="preserve">BBG011MDB894</t>
  </si>
  <si>
    <t xml:space="preserve">Казахстан выпуск 5</t>
  </si>
  <si>
    <t xml:space="preserve">5.940000000</t>
  </si>
  <si>
    <t xml:space="preserve">ab973ca9-d1de-4f4e-879f-b57c49bb52f8</t>
  </si>
  <si>
    <t xml:space="preserve">0b9edf75-887b-4fc0-9b2f-34c3bbf270bc</t>
  </si>
  <si>
    <t xml:space="preserve">86d84e79-baa8-4b04-8ef9-8b7f898b032d</t>
  </si>
  <si>
    <t xml:space="preserve">RU000A107605</t>
  </si>
  <si>
    <t xml:space="preserve">BBG01K26G634</t>
  </si>
  <si>
    <t xml:space="preserve">Газпром нефть 003P-07R</t>
  </si>
  <si>
    <t xml:space="preserve">45.560000000</t>
  </si>
  <si>
    <t xml:space="preserve">da377ed0-8876-4146-9b58-53501ccc3dea</t>
  </si>
  <si>
    <t xml:space="preserve">554a467a-a151-4bd6-8f51-ac7efe5a60ba</t>
  </si>
  <si>
    <t xml:space="preserve">fb047891-0390-4e4a-a1d8-0a0d12f9b454</t>
  </si>
  <si>
    <t xml:space="preserve">RU000A1074G2</t>
  </si>
  <si>
    <t xml:space="preserve">TCS00A1074G2</t>
  </si>
  <si>
    <t xml:space="preserve">SU26244RMFS2</t>
  </si>
  <si>
    <t xml:space="preserve">ОФЗ 26244</t>
  </si>
  <si>
    <t xml:space="preserve">36.370000000</t>
  </si>
  <si>
    <t xml:space="preserve">84842c97-75a2-4ae6-9be6-39e5d93a0ca9</t>
  </si>
  <si>
    <t xml:space="preserve">acc1aa49-28cc-4230-9edc-5cb2939a6074</t>
  </si>
  <si>
    <t xml:space="preserve">08138ace-e239-4c0c-b4aa-a5b20ab06149</t>
  </si>
  <si>
    <t xml:space="preserve">RU000A107ST1</t>
  </si>
  <si>
    <t xml:space="preserve">BBG01LKSXHZ6</t>
  </si>
  <si>
    <t xml:space="preserve">Аренза-Про 001P-04</t>
  </si>
  <si>
    <t xml:space="preserve">baf4152d-3913-4d1f-9d9e-025fb5046cf4</t>
  </si>
  <si>
    <t xml:space="preserve">9ee15d25-102b-4df3-9da6-c38170f14c47</t>
  </si>
  <si>
    <t xml:space="preserve">41946ff2-9ec9-4be7-b68d-bd0dc3d00ae5</t>
  </si>
  <si>
    <t xml:space="preserve">XS1953057061</t>
  </si>
  <si>
    <t xml:space="preserve">BBG00NDMW359</t>
  </si>
  <si>
    <t xml:space="preserve">EGPT0329</t>
  </si>
  <si>
    <t xml:space="preserve">The Arab Republic of Egypt</t>
  </si>
  <si>
    <t xml:space="preserve">54255b83-c881-4a7b-83ec-9d8667c740a1</t>
  </si>
  <si>
    <t xml:space="preserve">fe5fd831-b625-4a7b-8095-8b8e96c55908</t>
  </si>
  <si>
    <t xml:space="preserve">df7a3492-a7e9-4abf-bef0-54afbbac9122</t>
  </si>
  <si>
    <t xml:space="preserve">{'logo_name': 'XS1980255936.png', 'logo_base_color': '#000000', 'text_color': '#ffffff'}</t>
  </si>
  <si>
    <t xml:space="preserve">RU000A10AST0</t>
  </si>
  <si>
    <t xml:space="preserve">TCS00A10AST0</t>
  </si>
  <si>
    <t xml:space="preserve">СФО Совком Секьюр Класс А</t>
  </si>
  <si>
    <t xml:space="preserve">17.10000000</t>
  </si>
  <si>
    <t xml:space="preserve">8e03a71b-2472-47dd-8c7f-86f890a0d342</t>
  </si>
  <si>
    <t xml:space="preserve">65122166-a8e2-4dc8-8b2a-6d0d5c96dd8e</t>
  </si>
  <si>
    <t xml:space="preserve">41ec9152-dbc6-46a2-b73d-815380f6b16b</t>
  </si>
  <si>
    <t xml:space="preserve">RU000A10B0B0</t>
  </si>
  <si>
    <t xml:space="preserve">TCS00A10B0B0</t>
  </si>
  <si>
    <t xml:space="preserve">Группа ЛСР 001P-10</t>
  </si>
  <si>
    <t xml:space="preserve">12.490000000</t>
  </si>
  <si>
    <t xml:space="preserve">eb3ae539-6c26-4dae-affe-0c36e101e311</t>
  </si>
  <si>
    <t xml:space="preserve">21ac1550-389b-4998-b6bb-e13fb907ee60</t>
  </si>
  <si>
    <t xml:space="preserve">11683a4e-dd6a-4863-9a8c-4c1e8222da39</t>
  </si>
  <si>
    <t xml:space="preserve">RU000A10AA28</t>
  </si>
  <si>
    <t xml:space="preserve">TCS00A10AA28</t>
  </si>
  <si>
    <t xml:space="preserve">Акрон БО-001Р-06</t>
  </si>
  <si>
    <t xml:space="preserve">9.550000000</t>
  </si>
  <si>
    <t xml:space="preserve">c5236193-920c-4867-9e10-d91856934996</t>
  </si>
  <si>
    <t xml:space="preserve">77426c1a-688d-4b1a-aed0-f9450fa5709a</t>
  </si>
  <si>
    <t xml:space="preserve">c84ca391-1ef1-4479-9faf-cb60c7faee60</t>
  </si>
  <si>
    <t xml:space="preserve">RU000A105L01</t>
  </si>
  <si>
    <t xml:space="preserve">TCS00A105L01</t>
  </si>
  <si>
    <t xml:space="preserve">РСХБ БO-01 выпуск 2</t>
  </si>
  <si>
    <t xml:space="preserve">6.830000000</t>
  </si>
  <si>
    <t xml:space="preserve">15cb17b8-68ad-4b21-bb60-a1e408bff4c6</t>
  </si>
  <si>
    <t xml:space="preserve">9f8268d0-5d33-407e-bb0b-dfff218790ad</t>
  </si>
  <si>
    <t xml:space="preserve">f9891d0f-0599-41a8-889b-0ab7a4cab09f</t>
  </si>
  <si>
    <t xml:space="preserve">RU000A103SC6</t>
  </si>
  <si>
    <t xml:space="preserve">BBG012TMDX43</t>
  </si>
  <si>
    <t xml:space="preserve">ВТБ СУБ выпуск 12</t>
  </si>
  <si>
    <t xml:space="preserve">10000000.0</t>
  </si>
  <si>
    <t xml:space="preserve">766232.880000000</t>
  </si>
  <si>
    <t xml:space="preserve">db78faca-cb3c-4967-a694-0450dee51edd</t>
  </si>
  <si>
    <t xml:space="preserve">6cd0b309-7d8f-41a9-9ac1-bdb24f6cfbaf</t>
  </si>
  <si>
    <t xml:space="preserve">af694212-0b13-4d2e-9659-9a223da8080c</t>
  </si>
  <si>
    <t xml:space="preserve">RU000A106CU5</t>
  </si>
  <si>
    <t xml:space="preserve">TCS00A106CU5</t>
  </si>
  <si>
    <t xml:space="preserve">Трансмашхолдинг АО ПБО-07</t>
  </si>
  <si>
    <t xml:space="preserve">12.850000000</t>
  </si>
  <si>
    <t xml:space="preserve">6dbec3a8-6832-4686-9aca-39eb98e3eecb</t>
  </si>
  <si>
    <t xml:space="preserve">9df0c054-69e1-4e81-880d-42be5cc4060e</t>
  </si>
  <si>
    <t xml:space="preserve">66a6978e-817a-45a8-a6c6-77c0148f9639</t>
  </si>
  <si>
    <t xml:space="preserve">RU000A108TV3</t>
  </si>
  <si>
    <t xml:space="preserve">TCS00A108TV3</t>
  </si>
  <si>
    <t xml:space="preserve">АЛРОСА З027-Д</t>
  </si>
  <si>
    <t xml:space="preserve">182.469057000</t>
  </si>
  <si>
    <t xml:space="preserve">6e9593bb-b3d3-4874-a168-313980c5515d</t>
  </si>
  <si>
    <t xml:space="preserve">d06db3cc-a341-4f2c-a2d4-10f6266b7e82</t>
  </si>
  <si>
    <t xml:space="preserve">cdb17b20-8a88-418d-887a-ad9a7c61e2cf</t>
  </si>
  <si>
    <t xml:space="preserve">RU000A108WY1</t>
  </si>
  <si>
    <t xml:space="preserve">BBG01NNLN643</t>
  </si>
  <si>
    <t xml:space="preserve">Металлоинвест 001Р-08</t>
  </si>
  <si>
    <t xml:space="preserve">10.380000000</t>
  </si>
  <si>
    <t xml:space="preserve">5454c6ee-7223-4dfe-a6f0-dc54ed5b884a</t>
  </si>
  <si>
    <t xml:space="preserve">1828354a-2af8-4266-9ef5-d015118efb9e</t>
  </si>
  <si>
    <t xml:space="preserve">8817cf93-cf91-48fd-8f07-78488729b089</t>
  </si>
  <si>
    <t xml:space="preserve">RU000A1049Y7</t>
  </si>
  <si>
    <t xml:space="preserve">TCS00A1049Y7</t>
  </si>
  <si>
    <t xml:space="preserve">РЕСО-Лизинг выпуск 6</t>
  </si>
  <si>
    <t xml:space="preserve">24.130000000</t>
  </si>
  <si>
    <t xml:space="preserve">da7a2967-de90-415d-b728-f1b168a0604e</t>
  </si>
  <si>
    <t xml:space="preserve">26bd82bf-bc10-4283-a71c-2bda8c70d17d</t>
  </si>
  <si>
    <t xml:space="preserve">1d4f5901-44de-41ca-8316-060c1f9ddc82</t>
  </si>
  <si>
    <t xml:space="preserve">RU000A1094R7</t>
  </si>
  <si>
    <t xml:space="preserve">BBG01P2WCDN3</t>
  </si>
  <si>
    <t xml:space="preserve">Банк ВТБ Б-1-356</t>
  </si>
  <si>
    <t xml:space="preserve">38.420000000</t>
  </si>
  <si>
    <t xml:space="preserve">d728250e-7117-40cb-8eb6-0dcf38296663</t>
  </si>
  <si>
    <t xml:space="preserve">1ae43879-ab04-4f2c-8f55-60810b5a81b9</t>
  </si>
  <si>
    <t xml:space="preserve">afa2f8c1-d259-4c5d-8983-64c93ed39826</t>
  </si>
  <si>
    <t xml:space="preserve">RU000A106C92</t>
  </si>
  <si>
    <t xml:space="preserve">TCS00A106C92</t>
  </si>
  <si>
    <t xml:space="preserve">Автодор БO-004P-04</t>
  </si>
  <si>
    <t xml:space="preserve">13.650000000</t>
  </si>
  <si>
    <t xml:space="preserve">b20f30ea-1698-4cd1-8426-7eadf68efa04</t>
  </si>
  <si>
    <t xml:space="preserve">cf1f4294-e711-4447-abb3-bec22fc22a81</t>
  </si>
  <si>
    <t xml:space="preserve">91642955-34a6-4089-8e38-a4f8e455eb63</t>
  </si>
  <si>
    <t xml:space="preserve">RU000A1032X5</t>
  </si>
  <si>
    <t xml:space="preserve">BBG0110WZC19</t>
  </si>
  <si>
    <t xml:space="preserve">ТЕХНО Лизинг выпуск 4</t>
  </si>
  <si>
    <t xml:space="preserve">0.530000000</t>
  </si>
  <si>
    <t xml:space="preserve">81f146b3-4c3a-4d7a-9c40-82b990f85aff</t>
  </si>
  <si>
    <t xml:space="preserve">338ef16e-a7d5-4b2f-8ec9-d5164e456562</t>
  </si>
  <si>
    <t xml:space="preserve">5edf3825-6a2f-461e-a7dc-4f979e94b95c</t>
  </si>
  <si>
    <t xml:space="preserve">RU000A0JXPG2</t>
  </si>
  <si>
    <t xml:space="preserve">BBG00GGS6C84</t>
  </si>
  <si>
    <t xml:space="preserve">ГТЛК выпуск 4</t>
  </si>
  <si>
    <t xml:space="preserve">2.360000000</t>
  </si>
  <si>
    <t xml:space="preserve">7cd9a1bb-2824-4837-a961-baac78d8887d</t>
  </si>
  <si>
    <t xml:space="preserve">f506420a-0eed-44dc-bff1-7ca823cf2c46</t>
  </si>
  <si>
    <t xml:space="preserve">28e747c4-5e7c-4acc-a565-9a8dd377d710</t>
  </si>
  <si>
    <t xml:space="preserve">RU000A105SZ2</t>
  </si>
  <si>
    <t xml:space="preserve">TCS00A105SZ2</t>
  </si>
  <si>
    <t xml:space="preserve">СибАвтоТранс выпуск 1</t>
  </si>
  <si>
    <t xml:space="preserve">40.440000000</t>
  </si>
  <si>
    <t xml:space="preserve">34418239-9096-46e6-831c-f625479aa59a</t>
  </si>
  <si>
    <t xml:space="preserve">9b60fd34-dc25-4514-b73b-a18c02f28768</t>
  </si>
  <si>
    <t xml:space="preserve">2d840c38-00be-4c7f-8aae-c627a3d9ccb2</t>
  </si>
  <si>
    <t xml:space="preserve">RU000A105YF2</t>
  </si>
  <si>
    <t xml:space="preserve">TCS00A105YF2</t>
  </si>
  <si>
    <t xml:space="preserve">Элит Строй 1P-01</t>
  </si>
  <si>
    <t xml:space="preserve">7.550000000</t>
  </si>
  <si>
    <t xml:space="preserve">5afc7c6b-7f6d-43bd-9e94-c9b514369360</t>
  </si>
  <si>
    <t xml:space="preserve">8a5ab7d5-dcb9-4870-8540-d572c03c38f0</t>
  </si>
  <si>
    <t xml:space="preserve">1662e426-905e-48ff-91b6-6b087345dde1</t>
  </si>
  <si>
    <t xml:space="preserve">{'logo_name': 'RU000A103M85.png', 'logo_base_color': '#000000', 'text_color': '#ffffff'}</t>
  </si>
  <si>
    <t xml:space="preserve">RU000A10ASD4</t>
  </si>
  <si>
    <t xml:space="preserve">TCS00A10ASD4</t>
  </si>
  <si>
    <t xml:space="preserve">Рольф 001P-06</t>
  </si>
  <si>
    <t xml:space="preserve">7be8c803-1e0b-48c6-943e-dbdfd20fbed2</t>
  </si>
  <si>
    <t xml:space="preserve">36687f0d-f60b-438e-9ee6-eb7916e4a46b</t>
  </si>
  <si>
    <t xml:space="preserve">506eaee0-581e-4f8e-8f3f-f3c9dbfb1b03</t>
  </si>
  <si>
    <t xml:space="preserve">RU000A107B84</t>
  </si>
  <si>
    <t xml:space="preserve">TCS00A107B84</t>
  </si>
  <si>
    <t xml:space="preserve">Совкомбанк СЗО-01</t>
  </si>
  <si>
    <t xml:space="preserve">1074.452988000</t>
  </si>
  <si>
    <t xml:space="preserve">60cbb67f-c69b-446f-93aa-e0f96fc63753</t>
  </si>
  <si>
    <t xml:space="preserve">c0780466-34cf-45cb-95b6-46117d3e2894</t>
  </si>
  <si>
    <t xml:space="preserve">f7716902-aaa5-49e3-bac4-19ef39a2f95f</t>
  </si>
  <si>
    <t xml:space="preserve">BBG0104NZHS7</t>
  </si>
  <si>
    <t xml:space="preserve">Сбер Банк 001P-SBER25</t>
  </si>
  <si>
    <t xml:space="preserve">21.20000000</t>
  </si>
  <si>
    <t xml:space="preserve">acb183eb-5837-42d7-bc90-005ad2f66536</t>
  </si>
  <si>
    <t xml:space="preserve">077fbe2c-70ee-4591-850b-4ee736e27697</t>
  </si>
  <si>
    <t xml:space="preserve">35424fd0-dbae-48fa-b09e-22d155ac8a3c</t>
  </si>
  <si>
    <t xml:space="preserve">RU000A106P06</t>
  </si>
  <si>
    <t xml:space="preserve">TCS00A106P06</t>
  </si>
  <si>
    <t xml:space="preserve">Восточная Стивидорная Компания выпуск 4</t>
  </si>
  <si>
    <t xml:space="preserve">56.550000000</t>
  </si>
  <si>
    <t xml:space="preserve">8f68ee32-1a27-4681-85d0-c2d4a9327bfb</t>
  </si>
  <si>
    <t xml:space="preserve">1087ad34-6be3-43a2-b96f-4ee859715ab7</t>
  </si>
  <si>
    <t xml:space="preserve">bb4baf11-45d9-4055-9209-6e8758c403ec</t>
  </si>
  <si>
    <t xml:space="preserve">{'logo_name': 'RU000A104362.png', 'logo_base_color': '#000000', 'text_color': '#ffffff'}</t>
  </si>
  <si>
    <t xml:space="preserve">RU000A109ZQ8</t>
  </si>
  <si>
    <t xml:space="preserve">TCS00A109ZQ8</t>
  </si>
  <si>
    <t xml:space="preserve">Россети 001Р-14R</t>
  </si>
  <si>
    <t xml:space="preserve">13.360000000</t>
  </si>
  <si>
    <t xml:space="preserve">a4208c79-1e6f-4269-aa7b-0c9f1e0f30e1</t>
  </si>
  <si>
    <t xml:space="preserve">c90a62f9-ee95-4f93-b319-7452b70abd02</t>
  </si>
  <si>
    <t xml:space="preserve">05cb124f-0197-4800-a879-55485d93b470</t>
  </si>
  <si>
    <t xml:space="preserve">RU000A10BZJ4</t>
  </si>
  <si>
    <t xml:space="preserve">TCS00A10BZJ4</t>
  </si>
  <si>
    <t xml:space="preserve">Балтийский лизинг БОП18</t>
  </si>
  <si>
    <t xml:space="preserve">0.520000000</t>
  </si>
  <si>
    <t xml:space="preserve">9b110d25-eb9e-4532-8116-9ded331b9313</t>
  </si>
  <si>
    <t xml:space="preserve">8acec2ff-87e9-4ea6-9c4b-d536bdb55c95</t>
  </si>
  <si>
    <t xml:space="preserve">0ef4fa23-72a2-4562-83ea-c00c936b467f</t>
  </si>
  <si>
    <t xml:space="preserve">RU000A107S10</t>
  </si>
  <si>
    <t xml:space="preserve">BBG01LG4H9Z0</t>
  </si>
  <si>
    <t xml:space="preserve">Россельхозбанк БO-03-002P</t>
  </si>
  <si>
    <t xml:space="preserve">a0edbf17-924d-4ce4-a758-1a35a9f65548</t>
  </si>
  <si>
    <t xml:space="preserve">6d5fd9b5-5786-4aab-98f2-02c3cc07c15d</t>
  </si>
  <si>
    <t xml:space="preserve">dd394dd8-28c8-4885-ac0a-67c713fea00a</t>
  </si>
  <si>
    <t xml:space="preserve">RU000A108JQ4</t>
  </si>
  <si>
    <t xml:space="preserve">TCS00A108JQ4</t>
  </si>
  <si>
    <t xml:space="preserve">Альфа-Банк ЗО-350</t>
  </si>
  <si>
    <t xml:space="preserve">1029.31506000</t>
  </si>
  <si>
    <t xml:space="preserve">b6e4ff26-6617-42e5-a663-f1f47d91f60d</t>
  </si>
  <si>
    <t xml:space="preserve">de7f65af-44b2-47dc-af5f-888edddeca14</t>
  </si>
  <si>
    <t xml:space="preserve">ab945bc6-de5a-4493-a7eb-8f1f699eea23</t>
  </si>
  <si>
    <t xml:space="preserve">RU000A105M67</t>
  </si>
  <si>
    <t xml:space="preserve">TCS00A105M67</t>
  </si>
  <si>
    <t xml:space="preserve">12.380000000</t>
  </si>
  <si>
    <t xml:space="preserve">79ee8683-f968-4273-80ed-1637b791fecd</t>
  </si>
  <si>
    <t xml:space="preserve">9b7ce92e-64d8-44d2-9127-679f299b41dc</t>
  </si>
  <si>
    <t xml:space="preserve">f8f81b28-d1a7-4b8c-b63c-82491b6b32bc</t>
  </si>
  <si>
    <t xml:space="preserve">RU000A10C1S1</t>
  </si>
  <si>
    <t xml:space="preserve">TCS00A10C1S1</t>
  </si>
  <si>
    <t xml:space="preserve">SIBN6P1</t>
  </si>
  <si>
    <t xml:space="preserve">SPBRUBND</t>
  </si>
  <si>
    <t xml:space="preserve">Газпром Нефть 006Р-01R</t>
  </si>
  <si>
    <t xml:space="preserve">20.948883000</t>
  </si>
  <si>
    <t xml:space="preserve">6abd41be-d412-4e84-b9d3-54fcf2f2dc7b</t>
  </si>
  <si>
    <t xml:space="preserve">3fd8e374-97c2-4a47-8c47-48a9bd33a076</t>
  </si>
  <si>
    <t xml:space="preserve">2c0aac89-c6af-42dc-aebc-a7c3415bc1d3</t>
  </si>
  <si>
    <t xml:space="preserve">RU000A1094W7</t>
  </si>
  <si>
    <t xml:space="preserve">TCS00A1094W7</t>
  </si>
  <si>
    <t xml:space="preserve">Хромос Инжиниринг БО-02</t>
  </si>
  <si>
    <t xml:space="preserve">16.950000000</t>
  </si>
  <si>
    <t xml:space="preserve">5102a5b5-6bd5-4b30-a20c-5c9d343cb373</t>
  </si>
  <si>
    <t xml:space="preserve">1faa68ff-e8f6-41f4-8506-d8113cfcb5a2</t>
  </si>
  <si>
    <t xml:space="preserve">a9e56465-4f41-47b3-b8ac-98c05f23db95</t>
  </si>
  <si>
    <t xml:space="preserve">RU000A1083A6</t>
  </si>
  <si>
    <t xml:space="preserve">BBG01M5K6R13</t>
  </si>
  <si>
    <t xml:space="preserve">Норникель БО-001Р-07</t>
  </si>
  <si>
    <t xml:space="preserve">1.750000000</t>
  </si>
  <si>
    <t xml:space="preserve">50d4ec05-e35a-43a3-adde-ca7596572795</t>
  </si>
  <si>
    <t xml:space="preserve">f8f4cf17-c246-4f3c-8ae2-06a1cec8dc7a</t>
  </si>
  <si>
    <t xml:space="preserve">4c14eabc-a721-4223-a844-700f143580f2</t>
  </si>
  <si>
    <t xml:space="preserve">RU000A102069</t>
  </si>
  <si>
    <t xml:space="preserve">BBG00XD2M5S2</t>
  </si>
  <si>
    <t xml:space="preserve">SU52003RMFS9</t>
  </si>
  <si>
    <t xml:space="preserve">ОФЗ 52003</t>
  </si>
  <si>
    <t xml:space="preserve">18.700000000</t>
  </si>
  <si>
    <t xml:space="preserve">788ced35-f059-4bb1-b9b0-262aee0a2d8b</t>
  </si>
  <si>
    <t xml:space="preserve">3f2067b7-2805-4015-a698-352ea2a9e821</t>
  </si>
  <si>
    <t xml:space="preserve">8a3c3bcb-abf5-4226-a9c1-3e7926720795</t>
  </si>
  <si>
    <t xml:space="preserve">RU000A10ATS0</t>
  </si>
  <si>
    <t xml:space="preserve">TCS00A10ATS0</t>
  </si>
  <si>
    <t xml:space="preserve">ЕвроТранс БО-001Р-06</t>
  </si>
  <si>
    <t xml:space="preserve">10.270000000</t>
  </si>
  <si>
    <t xml:space="preserve">82bec83e-d172-480b-b238-6142a5af75cb</t>
  </si>
  <si>
    <t xml:space="preserve">8dc1c83b-0c5a-4aa4-96ba-b3a5c3d67df5</t>
  </si>
  <si>
    <t xml:space="preserve">3fd63859-857b-468b-8637-472b3ac76674</t>
  </si>
  <si>
    <t xml:space="preserve">RU000A101S08</t>
  </si>
  <si>
    <t xml:space="preserve">BBG011MDDKK2</t>
  </si>
  <si>
    <t xml:space="preserve">Казахстан выпуск 12</t>
  </si>
  <si>
    <t xml:space="preserve">e4d18bdf-c893-4169-b977-111586c8de02</t>
  </si>
  <si>
    <t xml:space="preserve">9471e33e-e8cf-428f-9c2d-75efff4f57d0</t>
  </si>
  <si>
    <t xml:space="preserve">31275d47-2669-4106-9fbd-dcde633ed1ff</t>
  </si>
  <si>
    <t xml:space="preserve">RU000A108P79</t>
  </si>
  <si>
    <t xml:space="preserve">BBG01N8LD6P8</t>
  </si>
  <si>
    <t xml:space="preserve">Полюс ЗО28-Д</t>
  </si>
  <si>
    <t xml:space="preserve">693.69165000</t>
  </si>
  <si>
    <t xml:space="preserve">b5923b2c-338f-4514-9109-a080e272922c</t>
  </si>
  <si>
    <t xml:space="preserve">1de45a17-b72d-41ad-a54a-79b970f4459f</t>
  </si>
  <si>
    <t xml:space="preserve">caf1c16c-4234-4236-b50c-67aebb343d75</t>
  </si>
  <si>
    <t xml:space="preserve">RU000A108TU5</t>
  </si>
  <si>
    <t xml:space="preserve">TCS00A108TU5</t>
  </si>
  <si>
    <t xml:space="preserve">Джи-групп 002Р-04</t>
  </si>
  <si>
    <t xml:space="preserve">1.260000000</t>
  </si>
  <si>
    <t xml:space="preserve">a9813c92-9415-4005-9893-5ebbb53c8065</t>
  </si>
  <si>
    <t xml:space="preserve">00a9a6e2-548e-4310-a2a5-19146cde53fc</t>
  </si>
  <si>
    <t xml:space="preserve">ac9fb90b-c427-4d94-8000-7a7624c0cd9c</t>
  </si>
  <si>
    <t xml:space="preserve">{'logo_name': 'RU000A101TS4.png', 'logo_base_color': '#000000', 'text_color': '#ffffff'}</t>
  </si>
  <si>
    <t xml:space="preserve">RU000A1026B3</t>
  </si>
  <si>
    <t xml:space="preserve">BBG00XPQYQV3</t>
  </si>
  <si>
    <t xml:space="preserve">Республика Башкортостан 34011</t>
  </si>
  <si>
    <t xml:space="preserve">a2a5b5ee-339c-4700-97e5-84634e430890</t>
  </si>
  <si>
    <t xml:space="preserve">d01fafd6-f7f8-49fd-bb96-cbbefa895065</t>
  </si>
  <si>
    <t xml:space="preserve">dd5946fe-264c-41f0-b62f-da30fc4856cc</t>
  </si>
  <si>
    <t xml:space="preserve">RU000A0JV4M0</t>
  </si>
  <si>
    <t xml:space="preserve">BBG007Z5DF79</t>
  </si>
  <si>
    <t xml:space="preserve">SU29007RMFS0</t>
  </si>
  <si>
    <t xml:space="preserve">ОФЗ 29007</t>
  </si>
  <si>
    <t xml:space="preserve">81.500000000</t>
  </si>
  <si>
    <t xml:space="preserve">3c9530da-8dad-4aed-a022-bc94bec33c98</t>
  </si>
  <si>
    <t xml:space="preserve">5e93529d-a4a0-4d88-b3ae-86961348692d</t>
  </si>
  <si>
    <t xml:space="preserve">8df5a39b-9389-45c9-82ca-e8b5837e630c</t>
  </si>
  <si>
    <t xml:space="preserve">RU000A10AC83</t>
  </si>
  <si>
    <t xml:space="preserve">TCS00A10AC83</t>
  </si>
  <si>
    <t xml:space="preserve">ПСБ 3P-10</t>
  </si>
  <si>
    <t xml:space="preserve">068a4b10-5385-4e33-9696-79c91c188e35</t>
  </si>
  <si>
    <t xml:space="preserve">9a25d486-5865-4fae-8172-b55f1d137f23</t>
  </si>
  <si>
    <t xml:space="preserve">777076ce-022d-47fe-be32-d4724960dc6f</t>
  </si>
  <si>
    <t xml:space="preserve">{'logo_name': 'RU000A101U38.png', 'logo_base_color': '#000000', 'text_color': '#ffffff'}</t>
  </si>
  <si>
    <t xml:space="preserve">RU000A107G22</t>
  </si>
  <si>
    <t xml:space="preserve">BBG01KTV3B51</t>
  </si>
  <si>
    <t xml:space="preserve">ЗАС Корпсан БО-П01</t>
  </si>
  <si>
    <t xml:space="preserve">14.900000000</t>
  </si>
  <si>
    <t xml:space="preserve">a21e33f3-6339-4cbe-a068-0c3a8157c858</t>
  </si>
  <si>
    <t xml:space="preserve">e0019cde-3296-4758-84e6-7a485370c6bf</t>
  </si>
  <si>
    <t xml:space="preserve">d48539d9-fca2-46ca-b20f-ec7e0931fe6c</t>
  </si>
  <si>
    <t xml:space="preserve">{'logo_name': 'RU000A107G22.png', 'logo_base_color': '#FEFEFE', 'text_color': '#000000'}</t>
  </si>
  <si>
    <t xml:space="preserve">RU000A107M32</t>
  </si>
  <si>
    <t xml:space="preserve">TCS00A107M32</t>
  </si>
  <si>
    <t xml:space="preserve">Аквилон-Лизинг БО-03-001P</t>
  </si>
  <si>
    <t xml:space="preserve">58423a94-9cbf-457f-bc22-d79498123de3</t>
  </si>
  <si>
    <t xml:space="preserve">03860b99-72e1-4816-8a5b-4d76c955d757</t>
  </si>
  <si>
    <t xml:space="preserve">cf450f9b-2843-44ee-ad64-cc0b1da92739</t>
  </si>
  <si>
    <t xml:space="preserve">{'logo_name': 'RU000A107M32.png', 'logo_base_color': '#FFFFFF', 'text_color': '#000000'}</t>
  </si>
  <si>
    <t xml:space="preserve">RU000A106U74</t>
  </si>
  <si>
    <t xml:space="preserve">TCS70A106U74</t>
  </si>
  <si>
    <t xml:space="preserve">Ника 001P-02</t>
  </si>
  <si>
    <t xml:space="preserve">75405dd9-b4e0-4b86-b368-8b6a208b767c</t>
  </si>
  <si>
    <t xml:space="preserve">db184061-74c4-40d6-942e-1c4e4ba4125e</t>
  </si>
  <si>
    <t xml:space="preserve">81090e70-a5c7-4791-82a1-8b0c6acbba6c</t>
  </si>
  <si>
    <t xml:space="preserve">RU000A1064X8</t>
  </si>
  <si>
    <t xml:space="preserve">TCS00A1064X8</t>
  </si>
  <si>
    <t xml:space="preserve">Заслон выпуск 1</t>
  </si>
  <si>
    <t xml:space="preserve">32.880000000</t>
  </si>
  <si>
    <t xml:space="preserve">44de7249-6194-4daa-b8da-ecd302af375c</t>
  </si>
  <si>
    <t xml:space="preserve">27317d1d-64f3-4c0f-afef-0024c4f0df05</t>
  </si>
  <si>
    <t xml:space="preserve">32464b37-9c3c-4da5-ba92-40a0ad879a93</t>
  </si>
  <si>
    <t xml:space="preserve">{'logo_name': 'RU000A1064X8.png', 'logo_base_color': '#f8f5f6', 'text_color': '#000000'}</t>
  </si>
  <si>
    <t xml:space="preserve">RU000A105AJ4</t>
  </si>
  <si>
    <t xml:space="preserve">TCS99A105AJ4</t>
  </si>
  <si>
    <t xml:space="preserve">МФК Лайм-Займ выпуск 2</t>
  </si>
  <si>
    <t xml:space="preserve">750f8b88-49ad-424b-8260-72110bcb8c0f</t>
  </si>
  <si>
    <t xml:space="preserve">4b9d439e-129e-4edf-8960-a6c9300c5df7</t>
  </si>
  <si>
    <t xml:space="preserve">8a7784c4-fbcf-4025-93d6-a80b756de01c</t>
  </si>
  <si>
    <t xml:space="preserve">RU000A107TT9</t>
  </si>
  <si>
    <t xml:space="preserve">TCS00A107TT9</t>
  </si>
  <si>
    <t xml:space="preserve">ГТЛК 002Р-03</t>
  </si>
  <si>
    <t xml:space="preserve">39.580000000</t>
  </si>
  <si>
    <t xml:space="preserve">5079441c-68a0-47a5-9600-9ff2ada3fdea</t>
  </si>
  <si>
    <t xml:space="preserve">3ab3c225-b4d1-4536-be2c-acd852fff9ea</t>
  </si>
  <si>
    <t xml:space="preserve">7058c2f2-1428-4bd0-aa00-a2ec7f250180</t>
  </si>
  <si>
    <t xml:space="preserve">RU000A106R12</t>
  </si>
  <si>
    <t xml:space="preserve">BBG01HX7J428</t>
  </si>
  <si>
    <t xml:space="preserve">ЭкономЛизинг 001Р-05</t>
  </si>
  <si>
    <t xml:space="preserve">29.300000000</t>
  </si>
  <si>
    <t xml:space="preserve">217c2037-8968-4610-a54b-0985f0ce9068</t>
  </si>
  <si>
    <t xml:space="preserve">ac739928-7cda-4e81-8ecc-3c77f7f03aa0</t>
  </si>
  <si>
    <t xml:space="preserve">a2095312-5e65-4e25-998f-9eb135a99894</t>
  </si>
  <si>
    <t xml:space="preserve">RU000A103125</t>
  </si>
  <si>
    <t xml:space="preserve">TCS00A103125</t>
  </si>
  <si>
    <t xml:space="preserve">ДОМ.РФ ИА БО-001Р-07</t>
  </si>
  <si>
    <t xml:space="preserve">1.520000000</t>
  </si>
  <si>
    <t xml:space="preserve">1c67bcae-5bd8-4155-a256-2c5caf882797</t>
  </si>
  <si>
    <t xml:space="preserve">573ad9fe-0cef-40d1-9737-87bc22571e2c</t>
  </si>
  <si>
    <t xml:space="preserve">aba79a38-f805-4689-aada-5b58d2afea2d</t>
  </si>
  <si>
    <t xml:space="preserve">RU000A109TW9</t>
  </si>
  <si>
    <t xml:space="preserve">TCS00A109TW9</t>
  </si>
  <si>
    <t xml:space="preserve">Норникель БО-10</t>
  </si>
  <si>
    <t xml:space="preserve">1.730000000</t>
  </si>
  <si>
    <t xml:space="preserve">a196bcf0-54a5-411b-8278-2599ee8fbfd0</t>
  </si>
  <si>
    <t xml:space="preserve">5d08a427-bc5a-44a8-8863-2088953cc52f</t>
  </si>
  <si>
    <t xml:space="preserve">e7e02304-cde3-4ce3-9431-38bd7ae49d56</t>
  </si>
  <si>
    <t xml:space="preserve">RU000A10B1M5</t>
  </si>
  <si>
    <t xml:space="preserve">TCS90A10B1M5</t>
  </si>
  <si>
    <t xml:space="preserve">Нафтатранс Плюс БО-07</t>
  </si>
  <si>
    <t xml:space="preserve">2077a3f7-8c33-474b-ba2c-b13eeb691048</t>
  </si>
  <si>
    <t xml:space="preserve">c5038a67-ec55-43ac-af85-9812d44e3781</t>
  </si>
  <si>
    <t xml:space="preserve">826e2b25-d224-4367-bdf8-f25fdb46d3cb</t>
  </si>
  <si>
    <t xml:space="preserve">RU000A10BPN7</t>
  </si>
  <si>
    <t xml:space="preserve">TCS00A10BPN7</t>
  </si>
  <si>
    <t xml:space="preserve">Полипласт П02-БО-05</t>
  </si>
  <si>
    <t xml:space="preserve">16.770000000</t>
  </si>
  <si>
    <t xml:space="preserve">3c4b6f7d-4822-4cdf-8757-13593ead8bdc</t>
  </si>
  <si>
    <t xml:space="preserve">96a7ef4a-b46d-47a3-9385-4ee3c7be6ca2</t>
  </si>
  <si>
    <t xml:space="preserve">a5405608-26cf-4963-a617-9eea0d6cd7f0</t>
  </si>
  <si>
    <t xml:space="preserve">RU000A10BY03</t>
  </si>
  <si>
    <t xml:space="preserve">TCS00A10BY03</t>
  </si>
  <si>
    <t xml:space="preserve">Газпром капитал обб3П15</t>
  </si>
  <si>
    <t xml:space="preserve">43.256723000</t>
  </si>
  <si>
    <t xml:space="preserve">5d8f593f-496b-40a5-9c22-f3999169febc</t>
  </si>
  <si>
    <t xml:space="preserve">7641105c-6d28-4d25-95a4-6c908b6dc36f</t>
  </si>
  <si>
    <t xml:space="preserve">e6df1ed5-fefd-48f1-93dd-e55cd1ce64a3</t>
  </si>
  <si>
    <t xml:space="preserve">RU000A10AXZ7</t>
  </si>
  <si>
    <t xml:space="preserve">TCS00A10AXZ7</t>
  </si>
  <si>
    <t xml:space="preserve">СФО ГПБ-СПК А1</t>
  </si>
  <si>
    <t xml:space="preserve">15.320000000</t>
  </si>
  <si>
    <t xml:space="preserve">3b492c93-8e06-4cde-9c19-7a9db9675ba5</t>
  </si>
  <si>
    <t xml:space="preserve">a2754d33-6e15-4424-82c6-4cd7622ee6cb</t>
  </si>
  <si>
    <t xml:space="preserve">04d92ec9-26d2-48b7-92d7-cda76d4d1562</t>
  </si>
  <si>
    <t xml:space="preserve">{'logo_name': 'RU000A10AXZ7.png', 'logo_base_color': '#204BAA', 'text_color': '#ffffff'}</t>
  </si>
  <si>
    <t xml:space="preserve">RU000A10BSL5</t>
  </si>
  <si>
    <t xml:space="preserve">TCS00A10BSL5</t>
  </si>
  <si>
    <t xml:space="preserve">Ростелеком 001P-17R</t>
  </si>
  <si>
    <t xml:space="preserve">4.970000000</t>
  </si>
  <si>
    <t xml:space="preserve">083912bb-7a94-4815-aab6-feee2d91516b</t>
  </si>
  <si>
    <t xml:space="preserve">354ce855-04a6-402d-8776-da6385686b2a</t>
  </si>
  <si>
    <t xml:space="preserve">34763735-d121-4a7f-9b5a-afb342728522</t>
  </si>
  <si>
    <t xml:space="preserve">RU000A10B487</t>
  </si>
  <si>
    <t xml:space="preserve">TCS00A10B487</t>
  </si>
  <si>
    <t xml:space="preserve">ДелоПортс 001P-04</t>
  </si>
  <si>
    <t xml:space="preserve">2.270000000</t>
  </si>
  <si>
    <t xml:space="preserve">cd350e26-33c2-443b-b838-923960bf8da1</t>
  </si>
  <si>
    <t xml:space="preserve">2dc40885-77f4-458d-ad28-267d071bae00</t>
  </si>
  <si>
    <t xml:space="preserve">67a41cdf-a91e-4284-b74e-46fa91144e82</t>
  </si>
  <si>
    <t xml:space="preserve">{'logo_name': 'RU000A0JXVG0.png', 'logo_base_color': '#000000', 'text_color': '#ffffff'}</t>
  </si>
  <si>
    <t xml:space="preserve">RU000A10BTC2</t>
  </si>
  <si>
    <t xml:space="preserve">TCS00A10BTC2</t>
  </si>
  <si>
    <t xml:space="preserve">Ростелеком 001P-18R</t>
  </si>
  <si>
    <t xml:space="preserve">2.380000000</t>
  </si>
  <si>
    <t xml:space="preserve">023df2c2-1cf9-4e50-97a7-41625d292a74</t>
  </si>
  <si>
    <t xml:space="preserve">8143fd89-b0d4-4c4c-be9a-93331cd8955d</t>
  </si>
  <si>
    <t xml:space="preserve">b754a740-d695-4f1c-8e38-1d0fac2493c7</t>
  </si>
  <si>
    <t xml:space="preserve">RU000A106FV6</t>
  </si>
  <si>
    <t xml:space="preserve">TCS00A106FV6</t>
  </si>
  <si>
    <t xml:space="preserve">РСХБ выпуск БО-12-002Р</t>
  </si>
  <si>
    <t xml:space="preserve">6.820000000</t>
  </si>
  <si>
    <t xml:space="preserve">e9073d62-7fea-47c3-a804-fdbc51bf5ea2</t>
  </si>
  <si>
    <t xml:space="preserve">ec492f8e-cecc-4764-809f-d8ff20cf7091</t>
  </si>
  <si>
    <t xml:space="preserve">79cb31ca-2f2e-4840-a380-6fb022872aac</t>
  </si>
  <si>
    <t xml:space="preserve">RU000A107TB7</t>
  </si>
  <si>
    <t xml:space="preserve">TCS00A107TB7</t>
  </si>
  <si>
    <t xml:space="preserve">Боржоми Финанс 001Р-02</t>
  </si>
  <si>
    <t xml:space="preserve">27.790000000</t>
  </si>
  <si>
    <t xml:space="preserve">e4d57de6-2de4-427c-9967-f959ea6c3b13</t>
  </si>
  <si>
    <t xml:space="preserve">2e81e45f-e661-4eb7-a90f-8b1f46d1b359</t>
  </si>
  <si>
    <t xml:space="preserve">b326aa5d-f511-44fb-82b2-c01b5985b563</t>
  </si>
  <si>
    <t xml:space="preserve">{'logo_name': 'RU000A102SK1.png', 'logo_base_color': '#000000', 'text_color': '#ffffff'}</t>
  </si>
  <si>
    <t xml:space="preserve">RU000A10B081</t>
  </si>
  <si>
    <t xml:space="preserve">TCS00A10B081</t>
  </si>
  <si>
    <t xml:space="preserve">ЭкономЛизинг 001P-08</t>
  </si>
  <si>
    <t xml:space="preserve">6868985b-cca3-47b2-91ab-0c0331dc1b74</t>
  </si>
  <si>
    <t xml:space="preserve">5a9ca096-5d12-4dfa-9356-9426d46ab3a7</t>
  </si>
  <si>
    <t xml:space="preserve">ddbf3c40-c3c4-43bf-a42e-fb4342342761</t>
  </si>
  <si>
    <t xml:space="preserve">RU000A10B313</t>
  </si>
  <si>
    <t xml:space="preserve">TCS00A10B313</t>
  </si>
  <si>
    <t xml:space="preserve">Брусника 002Р-05</t>
  </si>
  <si>
    <t xml:space="preserve">3.390000000</t>
  </si>
  <si>
    <t xml:space="preserve">583ae757-cc63-4c32-8b5f-361f8702ed5c</t>
  </si>
  <si>
    <t xml:space="preserve">485bae45-8a9c-43e2-8527-efead5a684be</t>
  </si>
  <si>
    <t xml:space="preserve">ab2f4006-65bf-46f0-9a0f-2105fc11ab16</t>
  </si>
  <si>
    <t xml:space="preserve">{'logo_name': 'brusnika.png', 'logo_base_color': '#3B4658', 'text_color': '#ffffff'}</t>
  </si>
  <si>
    <t xml:space="preserve">RU000A106AU9</t>
  </si>
  <si>
    <t xml:space="preserve">TCS00A106AU9</t>
  </si>
  <si>
    <t xml:space="preserve">Ультра БО-01</t>
  </si>
  <si>
    <t xml:space="preserve">1.840000000</t>
  </si>
  <si>
    <t xml:space="preserve">3957e7db-d1ce-49b5-a7af-752a8abe36ce</t>
  </si>
  <si>
    <t xml:space="preserve">5ccd7135-22d0-48f2-8c09-da6bebc044dc</t>
  </si>
  <si>
    <t xml:space="preserve">a01cbf95-fa7a-4153-9176-0030a606eee8</t>
  </si>
  <si>
    <t xml:space="preserve">{'logo_name': 'RU000A106AU9.png', 'logo_base_color': '#000000', 'text_color': '#ffffff'}</t>
  </si>
  <si>
    <t xml:space="preserve">RU000A10AUE8</t>
  </si>
  <si>
    <t xml:space="preserve">TCS00A10AUE8</t>
  </si>
  <si>
    <t xml:space="preserve">РЖД 001Р-36R</t>
  </si>
  <si>
    <t xml:space="preserve">6.10000000</t>
  </si>
  <si>
    <t xml:space="preserve">638f0b5f-75d5-44c6-95a0-c74bd89ff0e6</t>
  </si>
  <si>
    <t xml:space="preserve">51c85f40-3cda-4327-871f-d7fb14f56292</t>
  </si>
  <si>
    <t xml:space="preserve">8a76eff1-5d5e-4380-844b-54634407053a</t>
  </si>
  <si>
    <t xml:space="preserve">RU000A108VW7</t>
  </si>
  <si>
    <t xml:space="preserve">TCS00A108VW7</t>
  </si>
  <si>
    <t xml:space="preserve">РУСАЛ БО-001Р-09</t>
  </si>
  <si>
    <t xml:space="preserve">15.210000000</t>
  </si>
  <si>
    <t xml:space="preserve">f1f307fd-7826-4fd8-a2a1-019bcaad4e72</t>
  </si>
  <si>
    <t xml:space="preserve">66030e4b-0480-4614-8366-d6c72bfdadec</t>
  </si>
  <si>
    <t xml:space="preserve">cbe288b7-1503-42d9-a918-7048d3cab4eb</t>
  </si>
  <si>
    <t xml:space="preserve">RU000A0JX5W4</t>
  </si>
  <si>
    <t xml:space="preserve">BBG00FRWYRH1</t>
  </si>
  <si>
    <t xml:space="preserve">Альфа-Банк выпуск 18</t>
  </si>
  <si>
    <t xml:space="preserve">4.930000000</t>
  </si>
  <si>
    <t xml:space="preserve">0eaead8e-15d0-488c-8fd7-f837412c4943</t>
  </si>
  <si>
    <t xml:space="preserve">bd205270-861e-48d0-be76-91d0218946aa</t>
  </si>
  <si>
    <t xml:space="preserve">71c0905b-1930-4985-ac00-0e441ed6723c</t>
  </si>
  <si>
    <t xml:space="preserve">RU000A109KL1</t>
  </si>
  <si>
    <t xml:space="preserve">TCS00A109KL1</t>
  </si>
  <si>
    <t xml:space="preserve">Банк ВТБ Б-1-359</t>
  </si>
  <si>
    <t xml:space="preserve">1.640000000</t>
  </si>
  <si>
    <t xml:space="preserve">9726659b-e5bf-4bbb-9c10-93ec05d3be45</t>
  </si>
  <si>
    <t xml:space="preserve">e496d786-3c00-47dc-825b-ace9402ff9a7</t>
  </si>
  <si>
    <t xml:space="preserve">2468112b-17c6-4eda-93a9-43f18f3315d0</t>
  </si>
  <si>
    <t xml:space="preserve">RU000A10BAP4</t>
  </si>
  <si>
    <t xml:space="preserve">TCS00A10BAP4</t>
  </si>
  <si>
    <t xml:space="preserve">Эталон Финанс 002P-03</t>
  </si>
  <si>
    <t xml:space="preserve">8.380000000</t>
  </si>
  <si>
    <t xml:space="preserve">e39edeb0-fa82-4f4c-bc0b-a0e97729ea57</t>
  </si>
  <si>
    <t xml:space="preserve">c7102527-1f14-4012-a458-92a237a46177</t>
  </si>
  <si>
    <t xml:space="preserve">c138a040-cace-48e8-9ae1-f1fd2a5d465e</t>
  </si>
  <si>
    <t xml:space="preserve">RU000A106V57</t>
  </si>
  <si>
    <t xml:space="preserve">TCS00A106V57</t>
  </si>
  <si>
    <t xml:space="preserve">РУСАЛ БО-001Р-04</t>
  </si>
  <si>
    <t xml:space="preserve">476.167153000</t>
  </si>
  <si>
    <t xml:space="preserve">e41fe771-49cc-4cce-9f71-9e0fa9032074</t>
  </si>
  <si>
    <t xml:space="preserve">70b3b9d8-4c58-48f1-8198-0892dc826975</t>
  </si>
  <si>
    <t xml:space="preserve">6b221a97-dc41-48de-8d93-0c8d63057ca5</t>
  </si>
  <si>
    <t xml:space="preserve">RU000A10A7A8</t>
  </si>
  <si>
    <t xml:space="preserve">TCS00A10A7A8</t>
  </si>
  <si>
    <t xml:space="preserve">ВЗВТ-01</t>
  </si>
  <si>
    <t xml:space="preserve">40.270000000</t>
  </si>
  <si>
    <t xml:space="preserve">5fd52df3-18af-4a3a-b516-5f6f7e19e34e</t>
  </si>
  <si>
    <t xml:space="preserve">9e94dd55-bc80-4fe8-bc34-4cc2602f86db</t>
  </si>
  <si>
    <t xml:space="preserve">ebe1a7e0-d166-4145-87f5-58dc30c28601</t>
  </si>
  <si>
    <t xml:space="preserve">{'logo_name': 'RU000A10A7A8.png', 'logo_base_color': '#FFFFFF', 'text_color': '#000000'}</t>
  </si>
  <si>
    <t xml:space="preserve">RU000A107AG6</t>
  </si>
  <si>
    <t xml:space="preserve">TCS00A107AG6</t>
  </si>
  <si>
    <t xml:space="preserve">Россети Центр 001Р-03</t>
  </si>
  <si>
    <t xml:space="preserve">dc5567fe-5676-4a1f-90ef-851cc78b9d32</t>
  </si>
  <si>
    <t xml:space="preserve">00c7d6d3-d6c6-4012-9966-d7d88a11e50c</t>
  </si>
  <si>
    <t xml:space="preserve">6b9ea0de-620e-4c87-bdb6-c546e64fb0ca</t>
  </si>
  <si>
    <t xml:space="preserve">RU000A1080N5</t>
  </si>
  <si>
    <t xml:space="preserve">TCS00A1080N5</t>
  </si>
  <si>
    <t xml:space="preserve">Элемент Лизинг 001P-07</t>
  </si>
  <si>
    <t xml:space="preserve">2.760000000</t>
  </si>
  <si>
    <t xml:space="preserve">a2d2955c-6a8b-4413-a109-c5feaa89874f</t>
  </si>
  <si>
    <t xml:space="preserve">a242ecf6-7f79-45f7-9266-81aa537b255a</t>
  </si>
  <si>
    <t xml:space="preserve">098886fd-a38a-4dcd-8624-9802869754c6</t>
  </si>
  <si>
    <t xml:space="preserve">RU000A10BTU4</t>
  </si>
  <si>
    <t xml:space="preserve">TCS00A10BTU4</t>
  </si>
  <si>
    <t xml:space="preserve">ГМК Норильский никель БО-001P-12-USD</t>
  </si>
  <si>
    <t xml:space="preserve">6dd130c4-0c58-493b-b30b-cc10312ee5f4</t>
  </si>
  <si>
    <t xml:space="preserve">b2b7d841-0734-4caf-b90c-a3bcd675d040</t>
  </si>
  <si>
    <t xml:space="preserve">f4b9d20b-0931-41bd-8a32-763848ef7fff</t>
  </si>
  <si>
    <t xml:space="preserve">RU000A10A414</t>
  </si>
  <si>
    <t xml:space="preserve">TCS00A10A414</t>
  </si>
  <si>
    <t xml:space="preserve">ПКБ 1Р-06</t>
  </si>
  <si>
    <t xml:space="preserve">1.370000000</t>
  </si>
  <si>
    <t xml:space="preserve">4f147a47-53f9-4ffe-b90e-748d0afe76f3</t>
  </si>
  <si>
    <t xml:space="preserve">a429eba5-e65f-48b1-bf6f-da78fb2b1281</t>
  </si>
  <si>
    <t xml:space="preserve">55cff63d-4a34-467f-aa31-b8e4a99f20de</t>
  </si>
  <si>
    <t xml:space="preserve">RU000A1032P1</t>
  </si>
  <si>
    <t xml:space="preserve">BBG011DV0155</t>
  </si>
  <si>
    <t xml:space="preserve">СФО ВТБ РКС-1 выпуск 1</t>
  </si>
  <si>
    <t xml:space="preserve">1.960000000</t>
  </si>
  <si>
    <t xml:space="preserve">2b0c5922-c47c-4327-8d6b-f21e244b6807</t>
  </si>
  <si>
    <t xml:space="preserve">820d6d90-0367-408f-8684-b6cee7225fe1</t>
  </si>
  <si>
    <t xml:space="preserve">e6473d9c-f6cf-4330-a4a9-d771758ec9cf</t>
  </si>
  <si>
    <t xml:space="preserve">RU000A10BZQ9</t>
  </si>
  <si>
    <t xml:space="preserve">TCS00A10BZQ9</t>
  </si>
  <si>
    <t xml:space="preserve">Сэтл Групп 002Р-05</t>
  </si>
  <si>
    <t xml:space="preserve">9.660000000</t>
  </si>
  <si>
    <t xml:space="preserve">e0a6b67f-22ff-4856-a08e-a227435ebc7d</t>
  </si>
  <si>
    <t xml:space="preserve">ceae833d-25da-4af8-9c76-2ea856f2afe5</t>
  </si>
  <si>
    <t xml:space="preserve">19f9e383-1547-4d39-8319-2c1ce79b3349</t>
  </si>
  <si>
    <t xml:space="preserve">RU000A1065Y3</t>
  </si>
  <si>
    <t xml:space="preserve">TCS00A1065Y3</t>
  </si>
  <si>
    <t xml:space="preserve">Агротек БО-02</t>
  </si>
  <si>
    <t xml:space="preserve">36.580000000</t>
  </si>
  <si>
    <t xml:space="preserve">954a1a6e-af68-4059-9498-29317b4d85d9</t>
  </si>
  <si>
    <t xml:space="preserve">782f82e0-a7bc-4122-84a8-7657750ecdb6</t>
  </si>
  <si>
    <t xml:space="preserve">ac41710f-6263-4863-a3de-bc1566a3e040</t>
  </si>
  <si>
    <t xml:space="preserve">RU000A105GN3</t>
  </si>
  <si>
    <t xml:space="preserve">TCS00A105GN3</t>
  </si>
  <si>
    <t xml:space="preserve">Борец Капитал ЗО-2026</t>
  </si>
  <si>
    <t xml:space="preserve">1631.257707000</t>
  </si>
  <si>
    <t xml:space="preserve">b29d802a-1058-458e-9f33-f45c6fea157d</t>
  </si>
  <si>
    <t xml:space="preserve">7feb85c7-8b26-4930-b330-f7bc28c28372</t>
  </si>
  <si>
    <t xml:space="preserve">cb2706ca-78bf-47f6-90ed-b04da5b318ad</t>
  </si>
  <si>
    <t xml:space="preserve">{'logo_name': 'RU000A105GN3.png', 'logo_base_color': '#000000', 'text_color': '#ffffff'}</t>
  </si>
  <si>
    <t xml:space="preserve">RU000A109VL8</t>
  </si>
  <si>
    <t xml:space="preserve">TCS00A109VL8</t>
  </si>
  <si>
    <t xml:space="preserve">Совкомбанк БО-П05</t>
  </si>
  <si>
    <t xml:space="preserve">1862f617-1f73-44ad-9792-045bef0301ee</t>
  </si>
  <si>
    <t xml:space="preserve">5e2ba364-a1d2-4dd1-bfbf-a1940f47d656</t>
  </si>
  <si>
    <t xml:space="preserve">814ab96c-093a-499e-9d56-0f9e0e9bf57e</t>
  </si>
  <si>
    <t xml:space="preserve">RU000A10B1Q6</t>
  </si>
  <si>
    <t xml:space="preserve">TCS00A10B1Q6</t>
  </si>
  <si>
    <t xml:space="preserve">Джи-групп 002P-06</t>
  </si>
  <si>
    <t xml:space="preserve">9.490000000</t>
  </si>
  <si>
    <t xml:space="preserve">685643d3-a938-4a86-8e55-bebe5a4d2b1c</t>
  </si>
  <si>
    <t xml:space="preserve">bdedef00-7a01-4161-835e-2e9c4c684069</t>
  </si>
  <si>
    <t xml:space="preserve">26e99176-be7f-4a0b-a9b6-26b9aa899daa</t>
  </si>
  <si>
    <t xml:space="preserve">RU000A106ZU6</t>
  </si>
  <si>
    <t xml:space="preserve">TCS00A106ZU6</t>
  </si>
  <si>
    <t xml:space="preserve">РусГидро БО-П12</t>
  </si>
  <si>
    <t xml:space="preserve">a681554a-fbd7-49dc-aada-405165b70aa5</t>
  </si>
  <si>
    <t xml:space="preserve">aa718224-c9b5-4c1f-9cad-80cf7ec9d33d</t>
  </si>
  <si>
    <t xml:space="preserve">dfe388ef-68b8-41c7-a5fc-d309dd3d1261</t>
  </si>
  <si>
    <t xml:space="preserve">RU000A105A95</t>
  </si>
  <si>
    <t xml:space="preserve">TCSS0A105A95</t>
  </si>
  <si>
    <t xml:space="preserve">Газпром 2034</t>
  </si>
  <si>
    <t xml:space="preserve">1576.438677000</t>
  </si>
  <si>
    <t xml:space="preserve">8cfeee74-ff3f-4507-86e4-14b87801eba5</t>
  </si>
  <si>
    <t xml:space="preserve">5b6241e1-86e9-41be-ac21-b90eafd07cf1</t>
  </si>
  <si>
    <t xml:space="preserve">3c3a99cd-4a85-41c8-b11d-daca423a234f</t>
  </si>
  <si>
    <t xml:space="preserve">RU000A0ZZY59</t>
  </si>
  <si>
    <t xml:space="preserve">TCS00A0ZZY59</t>
  </si>
  <si>
    <t xml:space="preserve">РСХБ 11В1</t>
  </si>
  <si>
    <t xml:space="preserve">830.120000000</t>
  </si>
  <si>
    <t xml:space="preserve">32aedd95-c204-4b8d-8f16-0f25f713a66d</t>
  </si>
  <si>
    <t xml:space="preserve">db29921b-51fa-47a0-a30e-f84cc2809b18</t>
  </si>
  <si>
    <t xml:space="preserve">e47881b8-3f4a-441f-9dcb-3f63f7bcd93f</t>
  </si>
  <si>
    <t xml:space="preserve">RU000A107761</t>
  </si>
  <si>
    <t xml:space="preserve">TCS00A107761</t>
  </si>
  <si>
    <t xml:space="preserve">ПЗ Пушкинское 001Р-01</t>
  </si>
  <si>
    <t xml:space="preserve">34.520000000</t>
  </si>
  <si>
    <t xml:space="preserve">7b75f926-b574-4465-808e-02d99b3dc03d</t>
  </si>
  <si>
    <t xml:space="preserve">e41dd968-1590-4443-8bf8-d3c2e68be0ba</t>
  </si>
  <si>
    <t xml:space="preserve">31d437eb-46c6-4d1a-9f92-58743dd2f693</t>
  </si>
  <si>
    <t xml:space="preserve">RU000A10A8E8</t>
  </si>
  <si>
    <t xml:space="preserve">TCS10A10A8E8</t>
  </si>
  <si>
    <t xml:space="preserve">Россия 2030-ЗО</t>
  </si>
  <si>
    <t xml:space="preserve">0.91368000</t>
  </si>
  <si>
    <t xml:space="preserve">8fd2b9fd-f42c-4198-8405-8dc519a711f9</t>
  </si>
  <si>
    <t xml:space="preserve">066918d5-a8d0-4a09-aaa6-dedbbe4caf1e</t>
  </si>
  <si>
    <t xml:space="preserve">a1c5aa2b-af5b-4ed9-808b-81998641229f</t>
  </si>
  <si>
    <t xml:space="preserve">RU000A109098</t>
  </si>
  <si>
    <t xml:space="preserve">TCS10A109098</t>
  </si>
  <si>
    <t xml:space="preserve">Группа Позитив 001Р-01</t>
  </si>
  <si>
    <t xml:space="preserve">4.760000000</t>
  </si>
  <si>
    <t xml:space="preserve">489b005f-dc5f-4dea-8551-b3a91c32509b</t>
  </si>
  <si>
    <t xml:space="preserve">5b1670d9-4b90-419b-819a-a578849ce4af</t>
  </si>
  <si>
    <t xml:space="preserve">d4835a18-4373-4152-9d0a-c3c05f5f00b2</t>
  </si>
  <si>
    <t xml:space="preserve">RU000A10A6U8</t>
  </si>
  <si>
    <t xml:space="preserve">TCS00A10A6U8</t>
  </si>
  <si>
    <t xml:space="preserve">РОЛЬФ 1Р05</t>
  </si>
  <si>
    <t xml:space="preserve">26a07728-5483-4bef-857c-96a1fe1dca0f</t>
  </si>
  <si>
    <t xml:space="preserve">677cbcba-28f7-467b-a6b7-a55270ec7f57</t>
  </si>
  <si>
    <t xml:space="preserve">d069f171-56f2-4572-ad40-ee82da4ff187</t>
  </si>
  <si>
    <t xml:space="preserve">RU000A106672</t>
  </si>
  <si>
    <t xml:space="preserve">TCS00A106672</t>
  </si>
  <si>
    <t xml:space="preserve">Газпром капитал БО-001Р-05</t>
  </si>
  <si>
    <t xml:space="preserve">23.900000000</t>
  </si>
  <si>
    <t xml:space="preserve">8a65f991-edba-4a68-be7e-8ac228a87eee</t>
  </si>
  <si>
    <t xml:space="preserve">f51863fb-b975-4168-b30c-c0892e75861c</t>
  </si>
  <si>
    <t xml:space="preserve">e9690cfd-4d92-452e-a935-933f6099d26a</t>
  </si>
  <si>
    <t xml:space="preserve">TCS00A105KQ8</t>
  </si>
  <si>
    <t xml:space="preserve">Магнит БО-004Р-01</t>
  </si>
  <si>
    <t xml:space="preserve">12.280000000</t>
  </si>
  <si>
    <t xml:space="preserve">058aa97a-66c1-417e-815f-21b41ba1a371</t>
  </si>
  <si>
    <t xml:space="preserve">dfd21b97-966e-4455-9074-a63fba75b14d</t>
  </si>
  <si>
    <t xml:space="preserve">f8df1180-bf19-41ce-b95d-75cc4fd173e5</t>
  </si>
  <si>
    <t xml:space="preserve">RU000A10BVC8</t>
  </si>
  <si>
    <t xml:space="preserve">TCS90A10BVC8</t>
  </si>
  <si>
    <t xml:space="preserve">SU26249RMFS1</t>
  </si>
  <si>
    <t xml:space="preserve">ОФЗ 26249</t>
  </si>
  <si>
    <t xml:space="preserve">8.140000000</t>
  </si>
  <si>
    <t xml:space="preserve">bb6d3bad-5f8d-4045-866f-9f543e7b63ed</t>
  </si>
  <si>
    <t xml:space="preserve">682d3833-2ffe-48f7-8a8f-ad26a3f8d469</t>
  </si>
  <si>
    <t xml:space="preserve">1b27418c-8f89-480a-8a08-2a207fc27fcb</t>
  </si>
  <si>
    <t xml:space="preserve">RU000A0ZZ877</t>
  </si>
  <si>
    <t xml:space="preserve">BBG00L1HHXK1</t>
  </si>
  <si>
    <t xml:space="preserve">КАМАЗ БО-10</t>
  </si>
  <si>
    <t xml:space="preserve">2f98590b-0284-448f-9d3e-10996d628542</t>
  </si>
  <si>
    <t xml:space="preserve">e33662f3-0d74-402c-b05d-ca616b774e13</t>
  </si>
  <si>
    <t xml:space="preserve">567b4808-b0fb-4755-8e8e-bb6070f12897</t>
  </si>
  <si>
    <t xml:space="preserve">RU000A101SC0</t>
  </si>
  <si>
    <t xml:space="preserve">BBG00VDF68J9</t>
  </si>
  <si>
    <t xml:space="preserve">ГТЛК выпуск 18</t>
  </si>
  <si>
    <t xml:space="preserve">61a1b57f-c5ca-432b-b9c5-bb7aa4d70e35</t>
  </si>
  <si>
    <t xml:space="preserve">6430e313-a6cb-4e1d-a234-c6d274c2c25a</t>
  </si>
  <si>
    <t xml:space="preserve">740232f0-b13c-4f02-b0d5-f75615304f7d</t>
  </si>
  <si>
    <t xml:space="preserve">RU000A10B3T6</t>
  </si>
  <si>
    <t xml:space="preserve">TCS00A10B3T6</t>
  </si>
  <si>
    <t xml:space="preserve">ИЭК Холдинг 001P-03</t>
  </si>
  <si>
    <t xml:space="preserve">5d03dfce-a563-43b4-a3eb-0ea6a5b25994</t>
  </si>
  <si>
    <t xml:space="preserve">fd1de8ff-5e10-4a56-9eda-263eed1e49ea</t>
  </si>
  <si>
    <t xml:space="preserve">f4afa5c5-ced1-43b3-96da-9e8f70ef3609</t>
  </si>
  <si>
    <t xml:space="preserve">{'logo_name': 'RU000A105PR5.png', 'logo_base_color': '#000000', 'text_color': '#ffffff'}</t>
  </si>
  <si>
    <t xml:space="preserve">RU000A10BGE5</t>
  </si>
  <si>
    <t xml:space="preserve">TCS00A10BGE5</t>
  </si>
  <si>
    <t xml:space="preserve">С-Принт БО-01</t>
  </si>
  <si>
    <t xml:space="preserve">25.420000000</t>
  </si>
  <si>
    <t xml:space="preserve">a02e96d6-293b-4d5e-a198-6cbd6764d2ae</t>
  </si>
  <si>
    <t xml:space="preserve">f763eba8-b92b-4bef-8ff8-09dcd99cdc67</t>
  </si>
  <si>
    <t xml:space="preserve">65df32ab-6323-4a01-ade9-6538a27fd6dd</t>
  </si>
  <si>
    <t xml:space="preserve">RU000A1004W6</t>
  </si>
  <si>
    <t xml:space="preserve">BBG00NJJNP51</t>
  </si>
  <si>
    <t xml:space="preserve">ДОМ.РФ 001P-05R</t>
  </si>
  <si>
    <t xml:space="preserve">88.950000000</t>
  </si>
  <si>
    <t xml:space="preserve">c4bf9380-cb8f-4485-9de5-029301189bf1</t>
  </si>
  <si>
    <t xml:space="preserve">8247498b-bdb5-4a11-8377-5f5fddbb10ef</t>
  </si>
  <si>
    <t xml:space="preserve">ede39702-a157-4dcf-ab3f-3270f1cd4e36</t>
  </si>
  <si>
    <t xml:space="preserve">RU000A106SP1</t>
  </si>
  <si>
    <t xml:space="preserve">BBG01J3GKKC8</t>
  </si>
  <si>
    <t xml:space="preserve">Новотранс выпуск 4</t>
  </si>
  <si>
    <t xml:space="preserve">e5b10767-dfa8-4c87-8ea9-6b451be16fbe</t>
  </si>
  <si>
    <t xml:space="preserve">46808c13-e8c4-483c-9fb1-c8b373350472</t>
  </si>
  <si>
    <t xml:space="preserve">8c0f2cf6-47e9-4301-bf2c-a12b1b5ef3a9</t>
  </si>
  <si>
    <t xml:space="preserve">RU000A103BR0</t>
  </si>
  <si>
    <t xml:space="preserve">BBG011MLGP84</t>
  </si>
  <si>
    <t xml:space="preserve">SU26240RMFS0</t>
  </si>
  <si>
    <t xml:space="preserve">ОФЗ 26240</t>
  </si>
  <si>
    <t xml:space="preserve">8e0cdf80-b569-4ccf-ac4e-ead70c9e4c80</t>
  </si>
  <si>
    <t xml:space="preserve">80dbb843-64b8-45ef-a903-93cc35aec815</t>
  </si>
  <si>
    <t xml:space="preserve">9fa8af39-4244-4f6c-988d-ce13ab52eb95</t>
  </si>
  <si>
    <t xml:space="preserve">RU000A109ZK1</t>
  </si>
  <si>
    <t xml:space="preserve">TCS00A109ZK1</t>
  </si>
  <si>
    <t xml:space="preserve">Банк ВТБ (ПАО) Б-1-364</t>
  </si>
  <si>
    <t xml:space="preserve">46.710000000</t>
  </si>
  <si>
    <t xml:space="preserve">55f2f978-7bf1-4902-bcdf-ba5c157ffac9</t>
  </si>
  <si>
    <t xml:space="preserve">dfa2f447-7ba7-4c5d-9ca5-aabc59557698</t>
  </si>
  <si>
    <t xml:space="preserve">70bca45c-5db8-4297-83fd-fd377e89378a</t>
  </si>
  <si>
    <t xml:space="preserve">RU000A106SF2</t>
  </si>
  <si>
    <t xml:space="preserve">TCS00A106SF2</t>
  </si>
  <si>
    <t xml:space="preserve">Интерлизинг выпуск 6</t>
  </si>
  <si>
    <t xml:space="preserve">17.600000000</t>
  </si>
  <si>
    <t xml:space="preserve">c1ec85fc-7fc3-4029-9778-92b3fb01e69a</t>
  </si>
  <si>
    <t xml:space="preserve">b27c6a89-aae7-48c3-b1ae-934497a7e7f5</t>
  </si>
  <si>
    <t xml:space="preserve">7ead10dd-3d48-4427-a2d5-54963f3f9127</t>
  </si>
  <si>
    <t xml:space="preserve">RU000A100KY3</t>
  </si>
  <si>
    <t xml:space="preserve">BBG00PT2Y9D7</t>
  </si>
  <si>
    <t xml:space="preserve">Роснефть 002P-08</t>
  </si>
  <si>
    <t xml:space="preserve">3.700000000</t>
  </si>
  <si>
    <t xml:space="preserve">c1c87c47-1cc1-4296-86c5-b8d5f14f8f63</t>
  </si>
  <si>
    <t xml:space="preserve">9aa65fbe-11e9-4d80-b13d-1a08bd36cc58</t>
  </si>
  <si>
    <t xml:space="preserve">e2f31b1b-32d0-465d-a4a3-805e6b0d2c06</t>
  </si>
  <si>
    <t xml:space="preserve">RU000A106D18</t>
  </si>
  <si>
    <t xml:space="preserve">TCS00A106D18</t>
  </si>
  <si>
    <t xml:space="preserve">МСБ-Лизинг 003Р-01</t>
  </si>
  <si>
    <t xml:space="preserve">26214ffb-ec6f-4ed3-9d2d-8124600e3282</t>
  </si>
  <si>
    <t xml:space="preserve">3961fde7-eb61-4c44-bc61-2d1b981cd860</t>
  </si>
  <si>
    <t xml:space="preserve">154a8e78-a189-43c9-baba-bf6ea0f2f4bc</t>
  </si>
  <si>
    <t xml:space="preserve">{'logo_name': 'RU000A0ZZUR0.png', 'logo_base_color': '#528A81', 'text_color': '#ffffff'}</t>
  </si>
  <si>
    <t xml:space="preserve">RU000A10B3S8</t>
  </si>
  <si>
    <t xml:space="preserve">TCS00A10B3S8</t>
  </si>
  <si>
    <t xml:space="preserve">Аэрофьюэлз 002Р-04</t>
  </si>
  <si>
    <t xml:space="preserve">21.700000000</t>
  </si>
  <si>
    <t xml:space="preserve">4e0b1969-101d-492e-bcfd-58bebb8752b6</t>
  </si>
  <si>
    <t xml:space="preserve">56992a6a-5e31-46dd-9585-cf4fcd0aafbc</t>
  </si>
  <si>
    <t xml:space="preserve">1ebdd48b-e4ae-42d0-b21e-79c13d202f24</t>
  </si>
  <si>
    <t xml:space="preserve">{'logo_name': 'aerofuels_logo_.png', 'logo_base_color': '#35519F', 'text_color': '#ffffff'}</t>
  </si>
  <si>
    <t xml:space="preserve">RU000A102HC1</t>
  </si>
  <si>
    <t xml:space="preserve">BBG00Z0WNXM9</t>
  </si>
  <si>
    <t xml:space="preserve">Сбербанк 002СУБ-02R</t>
  </si>
  <si>
    <t xml:space="preserve">241643.840000000</t>
  </si>
  <si>
    <t xml:space="preserve">846553c2-30b2-4587-b79d-5e68bd193a2a</t>
  </si>
  <si>
    <t xml:space="preserve">2ae6a1ed-49e3-4fc7-910d-f72a4dcdc4f1</t>
  </si>
  <si>
    <t xml:space="preserve">e86ef944-9ba4-43b9-b5e8-371a18eea12d</t>
  </si>
  <si>
    <t xml:space="preserve">RU000A10BVW6</t>
  </si>
  <si>
    <t xml:space="preserve">TCS00A10BVW6</t>
  </si>
  <si>
    <t xml:space="preserve">ЕвроТранс 01</t>
  </si>
  <si>
    <t xml:space="preserve">6256a13f-36d1-43db-a09e-e294b3194c2f</t>
  </si>
  <si>
    <t xml:space="preserve">8b2354ac-7be7-4081-89e7-933945e56619</t>
  </si>
  <si>
    <t xml:space="preserve">2dd6e41e-2f73-46f2-91e8-ff9d3eade8b0</t>
  </si>
  <si>
    <t xml:space="preserve">RU000A108PZ2</t>
  </si>
  <si>
    <t xml:space="preserve">TCS10A108PZ2</t>
  </si>
  <si>
    <t xml:space="preserve">Газпром нефть 003P-12R</t>
  </si>
  <si>
    <t xml:space="preserve">33279886-2efc-4210-b8f1-d5f490a31b74</t>
  </si>
  <si>
    <t xml:space="preserve">848e0536-ed93-44cc-b30d-5b97faa5c666</t>
  </si>
  <si>
    <t xml:space="preserve">1b032440-6e4c-46e0-a3e6-d9b9c6d44b38</t>
  </si>
  <si>
    <t xml:space="preserve">RU000A1059N9</t>
  </si>
  <si>
    <t xml:space="preserve">TCS00A1059N9</t>
  </si>
  <si>
    <t xml:space="preserve">Лукойл ЗО-26</t>
  </si>
  <si>
    <t xml:space="preserve">826.984224000</t>
  </si>
  <si>
    <t xml:space="preserve">6ab9d37f-d3d1-469d-a885-55b5a734e152</t>
  </si>
  <si>
    <t xml:space="preserve">3ccf7a90-1a50-4e1b-b140-c4944f24dedd</t>
  </si>
  <si>
    <t xml:space="preserve">db355d7c-fe24-4ad5-884b-8b47dc546b1a</t>
  </si>
  <si>
    <t xml:space="preserve">RU000A103S89</t>
  </si>
  <si>
    <t xml:space="preserve">BBG012TYKR42</t>
  </si>
  <si>
    <t xml:space="preserve">Банк ВТБ СУБ-Т1-8</t>
  </si>
  <si>
    <t xml:space="preserve">320758.674594000</t>
  </si>
  <si>
    <t xml:space="preserve">ea32750c-c8ab-4f7d-a990-2ed20edfe52a</t>
  </si>
  <si>
    <t xml:space="preserve">7d624676-de3f-41f8-9b0e-1ea53bac7e17</t>
  </si>
  <si>
    <t xml:space="preserve">f4990d92-52b5-40d4-99de-786152f41ec4</t>
  </si>
  <si>
    <t xml:space="preserve">RU000A1094U1</t>
  </si>
  <si>
    <t xml:space="preserve">TCS00A1094U1</t>
  </si>
  <si>
    <t xml:space="preserve">Байсэл 001P-01</t>
  </si>
  <si>
    <t xml:space="preserve">53.920000000</t>
  </si>
  <si>
    <t xml:space="preserve">c1075c29-50cc-4f05-99b2-ae0bf71136a1</t>
  </si>
  <si>
    <t xml:space="preserve">68316ce1-4f82-442c-af96-b420e419c6bd</t>
  </si>
  <si>
    <t xml:space="preserve">28fc2fad-a74f-49e9-8e64-47a361b234d1</t>
  </si>
  <si>
    <t xml:space="preserve">{'logo_name': 'RU000A1094U1.png', 'logo_base_color': '#D9D9D9', 'text_color': '#000000'}</t>
  </si>
  <si>
    <t xml:space="preserve">RU000A106Y21</t>
  </si>
  <si>
    <t xml:space="preserve">TCS999106Y21</t>
  </si>
  <si>
    <t xml:space="preserve">Нафтатранс Плюс выпуск 5</t>
  </si>
  <si>
    <t xml:space="preserve">f07dcdb8-01ed-488b-86da-23726378c929</t>
  </si>
  <si>
    <t xml:space="preserve">90c9ae68-bd39-4430-8a84-58ae528fbd9e</t>
  </si>
  <si>
    <t xml:space="preserve">07c5952c-610c-4a33-b7b2-2b29f49a9a5c</t>
  </si>
  <si>
    <t xml:space="preserve">RU000A1053P7</t>
  </si>
  <si>
    <t xml:space="preserve">TCS00A1053P7</t>
  </si>
  <si>
    <t xml:space="preserve">Сегежа 002P выпуск 5</t>
  </si>
  <si>
    <t xml:space="preserve">46.830000000</t>
  </si>
  <si>
    <t xml:space="preserve">5ab448ed-016b-47e1-a2ac-9bcd6cfdbb5c</t>
  </si>
  <si>
    <t xml:space="preserve">a3266931-e245-419a-b35c-2ab630dcc75b</t>
  </si>
  <si>
    <t xml:space="preserve">260b88dd-8230-424a-853b-a425966d9456</t>
  </si>
  <si>
    <t xml:space="preserve">RU000A10ADD6</t>
  </si>
  <si>
    <t xml:space="preserve">TCS00A10ADD6</t>
  </si>
  <si>
    <t xml:space="preserve">НСКАТД БО-02</t>
  </si>
  <si>
    <t xml:space="preserve">52245624-6f8f-4490-8cb7-1ce4b1be00b8</t>
  </si>
  <si>
    <t xml:space="preserve">c1711334-0702-452d-9246-53208a8e7e5e</t>
  </si>
  <si>
    <t xml:space="preserve">fa6c9ab6-b846-424b-bd74-d38ff193677d</t>
  </si>
  <si>
    <t xml:space="preserve">RU000A108AC3</t>
  </si>
  <si>
    <t xml:space="preserve">TCS00A108AC3</t>
  </si>
  <si>
    <t xml:space="preserve">ПервКонтейнерТерминал оббП01</t>
  </si>
  <si>
    <t xml:space="preserve">2.580000000</t>
  </si>
  <si>
    <t xml:space="preserve">b2b78b49-0a80-4e08-9e69-a08091b788f9</t>
  </si>
  <si>
    <t xml:space="preserve">b2aa4197-071e-418b-8d51-3389f854d2a9</t>
  </si>
  <si>
    <t xml:space="preserve">28993257-9a7e-45cc-bc67-cb9d649969ad</t>
  </si>
  <si>
    <t xml:space="preserve">{'logo_name': 'RU000A0JW5E3.png', 'logo_base_color': '#000000', 'text_color': '#ffffff'}</t>
  </si>
  <si>
    <t xml:space="preserve">RU000A107LU4</t>
  </si>
  <si>
    <t xml:space="preserve">TCS00A107LU4</t>
  </si>
  <si>
    <t xml:space="preserve">ПЗ Пушкинское 001P-02</t>
  </si>
  <si>
    <t xml:space="preserve">36498fb8-b755-4c5e-88b1-221d4efdc9c3</t>
  </si>
  <si>
    <t xml:space="preserve">10698619-7478-40de-a455-816a82f4cb4b</t>
  </si>
  <si>
    <t xml:space="preserve">a759ff8c-ffb4-49f3-932d-dcc139cd1698</t>
  </si>
  <si>
    <t xml:space="preserve">RU000A109SZ4</t>
  </si>
  <si>
    <t xml:space="preserve">TCS00A109SZ4</t>
  </si>
  <si>
    <t xml:space="preserve">МегаФон БО-002Р-07</t>
  </si>
  <si>
    <t xml:space="preserve">2.920000000</t>
  </si>
  <si>
    <t xml:space="preserve">7583e5dd-7af7-4f39-9c03-b3b81742d672</t>
  </si>
  <si>
    <t xml:space="preserve">7675eea9-0b2d-4bef-97cf-da4d33e3427d</t>
  </si>
  <si>
    <t xml:space="preserve">e2292b4d-f3fe-4030-9415-40677e6ecd56</t>
  </si>
  <si>
    <t xml:space="preserve">RU000A1034X1</t>
  </si>
  <si>
    <t xml:space="preserve">BBG00A1034X1</t>
  </si>
  <si>
    <t xml:space="preserve">Лизинг трейд выпуск 3</t>
  </si>
  <si>
    <t xml:space="preserve">4.520000000</t>
  </si>
  <si>
    <t xml:space="preserve">eb6b3b07-b296-4b80-b22f-2b28497489ea</t>
  </si>
  <si>
    <t xml:space="preserve">4c2bc517-b926-4e8f-b474-e33db69d5850</t>
  </si>
  <si>
    <t xml:space="preserve">d85f1196-9523-4df0-8a0a-a4c91e2f9e3e</t>
  </si>
  <si>
    <t xml:space="preserve">RU000A1089L0</t>
  </si>
  <si>
    <t xml:space="preserve">TCS00A1089L0</t>
  </si>
  <si>
    <t xml:space="preserve">Агентство Судебного Взыскания, БО-02-001P</t>
  </si>
  <si>
    <t xml:space="preserve">6.30000000</t>
  </si>
  <si>
    <t xml:space="preserve">8c289c83-c816-4965-aa65-6eca7eefcc4b</t>
  </si>
  <si>
    <t xml:space="preserve">9d96eddb-5578-4b9d-b134-90589253317b</t>
  </si>
  <si>
    <t xml:space="preserve">587726b5-458c-4160-82f1-d7bcd4d71d60</t>
  </si>
  <si>
    <t xml:space="preserve">RU000A105M59</t>
  </si>
  <si>
    <t xml:space="preserve">TCS00A105M59</t>
  </si>
  <si>
    <t xml:space="preserve">ЛК РОДЕЛЕН 001P-03</t>
  </si>
  <si>
    <t xml:space="preserve">11.930000000</t>
  </si>
  <si>
    <t xml:space="preserve">f46ed294-dcfc-40b1-8581-0a5f210bfa12</t>
  </si>
  <si>
    <t xml:space="preserve">42e18540-9fed-4637-a738-4a8be7e55ee3</t>
  </si>
  <si>
    <t xml:space="preserve">1a734309-4977-49ec-bb03-fc8b100dfc19</t>
  </si>
  <si>
    <t xml:space="preserve">RU000A1082M3</t>
  </si>
  <si>
    <t xml:space="preserve">TCS99A1082M3</t>
  </si>
  <si>
    <t xml:space="preserve">Рекорд трейд БО-01</t>
  </si>
  <si>
    <t xml:space="preserve">5.480000000</t>
  </si>
  <si>
    <t xml:space="preserve">4fc16985-f2b9-4f45-8f2c-3fe1298572ba</t>
  </si>
  <si>
    <t xml:space="preserve">9bdeed8e-b048-464e-b0ba-efb871fc7171</t>
  </si>
  <si>
    <t xml:space="preserve">d5f027a1-ef59-425f-9829-f3dd4d3e29f1</t>
  </si>
  <si>
    <t xml:space="preserve">{'logo_name': 'RU000A1082M3.png', 'logo_base_color': '#000000', 'text_color': '#ffffff'}</t>
  </si>
  <si>
    <t xml:space="preserve">RU000A108PC1</t>
  </si>
  <si>
    <t xml:space="preserve">BBG01NBKSYH8</t>
  </si>
  <si>
    <t xml:space="preserve">Легенда 002P-03</t>
  </si>
  <si>
    <t xml:space="preserve">8.460000000</t>
  </si>
  <si>
    <t xml:space="preserve">1e6bb504-fe4b-443e-bb90-4595f5607fba</t>
  </si>
  <si>
    <t xml:space="preserve">9912a4ec-92f4-4cfc-a328-f2b9e224cfe4</t>
  </si>
  <si>
    <t xml:space="preserve">1b5023c6-d126-44cc-8c7b-23f038757125</t>
  </si>
  <si>
    <t xml:space="preserve">{'logo_name': 'RU000A0ZZCV0.png', 'logo_base_color': '#DDE0E4', 'text_color': '#000000'}</t>
  </si>
  <si>
    <t xml:space="preserve">RU000A106LL5</t>
  </si>
  <si>
    <t xml:space="preserve">BBG01HQGYGR5</t>
  </si>
  <si>
    <t xml:space="preserve">ВЭБ.РФ выпуск 4</t>
  </si>
  <si>
    <t xml:space="preserve">28.680000000</t>
  </si>
  <si>
    <t xml:space="preserve">ff1d563f-f90b-45da-bbef-31d2713cb669</t>
  </si>
  <si>
    <t xml:space="preserve">70fe2f44-0e20-4f07-92d5-e3022c1e1dc5</t>
  </si>
  <si>
    <t xml:space="preserve">59890baa-9220-4f42-ba53-e3bb3173af9a</t>
  </si>
  <si>
    <t xml:space="preserve">RU000A1082K7</t>
  </si>
  <si>
    <t xml:space="preserve">TCS99A1082K7</t>
  </si>
  <si>
    <t xml:space="preserve">МФК ВЭББАНКИР 06</t>
  </si>
  <si>
    <t xml:space="preserve">3939edb6-c5e9-4a2d-abf6-fa085a38ac33</t>
  </si>
  <si>
    <t xml:space="preserve">c45452bc-8c19-42f9-a3ea-1cb747490366</t>
  </si>
  <si>
    <t xml:space="preserve">36d9c997-3f51-4b05-ad04-eea7207d00a5</t>
  </si>
  <si>
    <t xml:space="preserve">RU000A102H83</t>
  </si>
  <si>
    <t xml:space="preserve">BBG00YJKHN65</t>
  </si>
  <si>
    <t xml:space="preserve">Ренессанс Кредит выпуск 4</t>
  </si>
  <si>
    <t xml:space="preserve">11.660000000</t>
  </si>
  <si>
    <t xml:space="preserve">2ef0d171-6241-412c-bd52-c2a3506c8470</t>
  </si>
  <si>
    <t xml:space="preserve">a3c5c422-fd81-4c59-b8e8-37f9f672dc38</t>
  </si>
  <si>
    <t xml:space="preserve">9ed52d46-a41c-42cc-a390-237673845ac9</t>
  </si>
  <si>
    <t xml:space="preserve">RU000A1006C3</t>
  </si>
  <si>
    <t xml:space="preserve">BBG00NLMHM55</t>
  </si>
  <si>
    <t xml:space="preserve">Пионер-Лизинг-БО-П02</t>
  </si>
  <si>
    <t xml:space="preserve">7.910000000</t>
  </si>
  <si>
    <t xml:space="preserve">2a44ef16-9b9c-4401-85f0-028ed4ab3a39</t>
  </si>
  <si>
    <t xml:space="preserve">36cb527c-8a69-49eb-afd1-3a5309529702</t>
  </si>
  <si>
    <t xml:space="preserve">54022baa-85ff-4923-b5a3-aec949d62789</t>
  </si>
  <si>
    <t xml:space="preserve">RU000A107P62</t>
  </si>
  <si>
    <t xml:space="preserve">BBG01L9X56G4</t>
  </si>
  <si>
    <t xml:space="preserve">Сибирский КХП 001P-02</t>
  </si>
  <si>
    <t xml:space="preserve">40.750000000</t>
  </si>
  <si>
    <t xml:space="preserve">b9825c3a-38dd-4d27-872d-e05b42d0588c</t>
  </si>
  <si>
    <t xml:space="preserve">228c61b7-7892-4e9e-94ab-3b8b33affada</t>
  </si>
  <si>
    <t xml:space="preserve">e985bc9e-6106-4c13-8386-baf1fdff2fc2</t>
  </si>
  <si>
    <t xml:space="preserve">{'logo_name': 'RU000A101947.png', 'logo_base_color': '#000000', 'text_color': '#ffffff'}</t>
  </si>
  <si>
    <t xml:space="preserve">RU000A0ZYZ26</t>
  </si>
  <si>
    <t xml:space="preserve">BBG00KFLDC92</t>
  </si>
  <si>
    <t xml:space="preserve">SU52002RMFS1</t>
  </si>
  <si>
    <t xml:space="preserve">ОФЗ 52002</t>
  </si>
  <si>
    <t xml:space="preserve">18.980000000</t>
  </si>
  <si>
    <t xml:space="preserve">0cd30d33-7c7d-4a81-ba7d-154200d0103b</t>
  </si>
  <si>
    <t xml:space="preserve">1d9d0494-3682-4dab-a384-916a759fef7b</t>
  </si>
  <si>
    <t xml:space="preserve">64092fea-6d3f-4a6c-9215-00192a9d97d3</t>
  </si>
  <si>
    <t xml:space="preserve">RU000A10A8A6</t>
  </si>
  <si>
    <t xml:space="preserve">TCS00A10A8A6</t>
  </si>
  <si>
    <t xml:space="preserve">Россия 2029-ЗО</t>
  </si>
  <si>
    <t xml:space="preserve">230315.889513000</t>
  </si>
  <si>
    <t xml:space="preserve">afc2b4f0-6389-4ec2-a4b6-726368fabdd7</t>
  </si>
  <si>
    <t xml:space="preserve">a3c0473e-09df-4dee-9f9c-d21b8fd9d9a5</t>
  </si>
  <si>
    <t xml:space="preserve">f0ff42b4-bebd-4378-9102-c9cd81db58d4</t>
  </si>
  <si>
    <t xml:space="preserve">RU000A108L24</t>
  </si>
  <si>
    <t xml:space="preserve">BBG01N5Z11P4</t>
  </si>
  <si>
    <t xml:space="preserve">МКБ ЗО-2021</t>
  </si>
  <si>
    <t xml:space="preserve">298.372149000</t>
  </si>
  <si>
    <t xml:space="preserve">e9d45d12-036a-4e47-a527-b58ccaaac1e9</t>
  </si>
  <si>
    <t xml:space="preserve">261170c6-bc63-4067-a83b-072da362d1f5</t>
  </si>
  <si>
    <t xml:space="preserve">a0bcf968-d41e-4b60-b6a2-7051b650be21</t>
  </si>
  <si>
    <t xml:space="preserve">RU000A106862</t>
  </si>
  <si>
    <t xml:space="preserve">TCS00A106862</t>
  </si>
  <si>
    <t xml:space="preserve">Гарант-Инвест 2Р-06</t>
  </si>
  <si>
    <t xml:space="preserve">69908b2e-2ab6-4767-a215-1f8f8a8d9a55</t>
  </si>
  <si>
    <t xml:space="preserve">664b261c-028c-4014-bb21-4fa3df3d8718</t>
  </si>
  <si>
    <t xml:space="preserve">59de8306-c625-4846-a036-52e976ab8f38</t>
  </si>
  <si>
    <t xml:space="preserve">RU000A105RW1</t>
  </si>
  <si>
    <t xml:space="preserve">TCS00A105RW1</t>
  </si>
  <si>
    <t xml:space="preserve">ППК РЭО выпуск 1</t>
  </si>
  <si>
    <t xml:space="preserve">15.410000000</t>
  </si>
  <si>
    <t xml:space="preserve">08214f56-edec-4b28-8e02-48c9d59777ab</t>
  </si>
  <si>
    <t xml:space="preserve">96dafce6-2e93-427b-8e30-c82cf8c87b84</t>
  </si>
  <si>
    <t xml:space="preserve">6be130cd-1f89-4c38-81e2-4cf7f42fb5e6</t>
  </si>
  <si>
    <t xml:space="preserve">{'logo_name': 'RU000A105RW1.png', 'logo_base_color': '#000000', 'text_color': '#ffffff'}</t>
  </si>
  <si>
    <t xml:space="preserve">RU000A105054</t>
  </si>
  <si>
    <t xml:space="preserve">TCS00A105054</t>
  </si>
  <si>
    <t xml:space="preserve">ММЦБ выпуск 2</t>
  </si>
  <si>
    <t xml:space="preserve">67.120000000</t>
  </si>
  <si>
    <t xml:space="preserve">dbff110e-b0d8-41ea-911a-432ab6f89f08</t>
  </si>
  <si>
    <t xml:space="preserve">3db91361-639d-4d50-979c-c9e801f7a8d0</t>
  </si>
  <si>
    <t xml:space="preserve">9b279263-fbda-4438-9497-d4e30a3a15dd</t>
  </si>
  <si>
    <t xml:space="preserve">{'logo_name': 'RU000A100GC7.png', 'logo_base_color': '#000000', 'text_color': '#ffffff'}</t>
  </si>
  <si>
    <t xml:space="preserve">RU000A105KB0</t>
  </si>
  <si>
    <t xml:space="preserve">TCS00A105KB0</t>
  </si>
  <si>
    <t xml:space="preserve">ГТЛК 002Р-02</t>
  </si>
  <si>
    <t xml:space="preserve">15.710000000</t>
  </si>
  <si>
    <t xml:space="preserve">65ef5753-61fb-40d4-abf3-8a7ddddb388f</t>
  </si>
  <si>
    <t xml:space="preserve">9e636a70-dff4-4b06-96e2-527f4292a8ed</t>
  </si>
  <si>
    <t xml:space="preserve">686f23e2-7a56-4fa1-b83d-f2d9c55e120c</t>
  </si>
  <si>
    <t xml:space="preserve">RU000A0JXU14</t>
  </si>
  <si>
    <t xml:space="preserve">TCS20A0JXU14</t>
  </si>
  <si>
    <t xml:space="preserve">Russia 2047</t>
  </si>
  <si>
    <t xml:space="preserve">17c9e088-e4eb-42b1-b57c-9e5cd4b0a30e</t>
  </si>
  <si>
    <t xml:space="preserve">12577a8c-77a2-4de8-8bf5-fd838edd703f</t>
  </si>
  <si>
    <t xml:space="preserve">bafccce5-11e6-44ea-adbb-350fdbe9e6cf</t>
  </si>
  <si>
    <t xml:space="preserve">RU000A107CX7</t>
  </si>
  <si>
    <t xml:space="preserve">TCS00A107CX7</t>
  </si>
  <si>
    <t xml:space="preserve">ГТЛК ЗО28-Д</t>
  </si>
  <si>
    <t xml:space="preserve">1524.752163000</t>
  </si>
  <si>
    <t xml:space="preserve">cc5a35ca-ae92-47b9-baa7-c8967d54f756</t>
  </si>
  <si>
    <t xml:space="preserve">4d7210f4-6a63-438e-b86b-561c6222b57c</t>
  </si>
  <si>
    <t xml:space="preserve">2060ffcc-7b93-4504-9abc-db52ea8b0a55</t>
  </si>
  <si>
    <t xml:space="preserve">RU000A106516</t>
  </si>
  <si>
    <t xml:space="preserve">TCS00A106516</t>
  </si>
  <si>
    <t xml:space="preserve">ФосАгро БО-П01</t>
  </si>
  <si>
    <t xml:space="preserve">24.470000000</t>
  </si>
  <si>
    <t xml:space="preserve">9be4e1ab-ecbd-4fcc-89f0-f885190e87e0</t>
  </si>
  <si>
    <t xml:space="preserve">2809098f-711a-47e0-b85a-a65b8cb431a7</t>
  </si>
  <si>
    <t xml:space="preserve">ac6fcd55-60ce-411b-a7d9-e15185ecffe7</t>
  </si>
  <si>
    <t xml:space="preserve">RU000A107C67</t>
  </si>
  <si>
    <t xml:space="preserve">TCS00A107C67</t>
  </si>
  <si>
    <t xml:space="preserve">Норникель ЗО26-Д</t>
  </si>
  <si>
    <t xml:space="preserve">517.648269000</t>
  </si>
  <si>
    <t xml:space="preserve">db30cf4e-dd3c-48e4-80af-57dac87387dd</t>
  </si>
  <si>
    <t xml:space="preserve">ae428eea-55b3-479c-b1ac-98bd7d32385a</t>
  </si>
  <si>
    <t xml:space="preserve">1b1be3c7-bcad-4bba-b8a6-45ac74705ecb</t>
  </si>
  <si>
    <t xml:space="preserve">RU000A103S30</t>
  </si>
  <si>
    <t xml:space="preserve">TCS00A103S30</t>
  </si>
  <si>
    <t xml:space="preserve">ДиректЛизинг выпуск 7</t>
  </si>
  <si>
    <t xml:space="preserve">5.530000000</t>
  </si>
  <si>
    <t xml:space="preserve">ce017572-dcc3-476e-997d-ee23fb1f1012</t>
  </si>
  <si>
    <t xml:space="preserve">8dbdfa55-fe63-4755-9c51-729dab4e9d06</t>
  </si>
  <si>
    <t xml:space="preserve">ecad8ed4-2d68-49c1-ad4f-b36ead2cfb87</t>
  </si>
  <si>
    <t xml:space="preserve">{'logo_name': 'RU000A102M45.png', 'logo_base_color': '#000000', 'text_color': '#ffffff'}</t>
  </si>
  <si>
    <t xml:space="preserve">RU000A107F07</t>
  </si>
  <si>
    <t xml:space="preserve">BBG01KT3CC24</t>
  </si>
  <si>
    <t xml:space="preserve">Унител БО-П01</t>
  </si>
  <si>
    <t xml:space="preserve">15.840000000</t>
  </si>
  <si>
    <t xml:space="preserve">278546fd-8339-4901-b978-7929dd971f1b</t>
  </si>
  <si>
    <t xml:space="preserve">31bf3507-c911-42f1-8468-8b26b8e2665b</t>
  </si>
  <si>
    <t xml:space="preserve">893b2d76-a9a3-43f3-af2f-87291598c701</t>
  </si>
  <si>
    <t xml:space="preserve">{'logo_name': 'RU000A107F07.png', 'logo_base_color': '#F9FBFF', 'text_color': '#000000'}</t>
  </si>
  <si>
    <t xml:space="preserve">RU000A105EP3</t>
  </si>
  <si>
    <t xml:space="preserve">TCS99A105EP3</t>
  </si>
  <si>
    <t xml:space="preserve">Группа Продовольствие 001P-02</t>
  </si>
  <si>
    <t xml:space="preserve">8.900000000</t>
  </si>
  <si>
    <t xml:space="preserve">315b53fd-0f65-4017-8984-ae17099cb83f</t>
  </si>
  <si>
    <t xml:space="preserve">2e8cded3-7221-40ad-baac-6187fbe76fed</t>
  </si>
  <si>
    <t xml:space="preserve">5bd4a4ec-00a5-4ccb-a807-75d2e34e2d1a</t>
  </si>
  <si>
    <t xml:space="preserve">{'logo_name': 'RU000A103455.png', 'logo_base_color': '#000000', 'text_color': '#ffffff'}</t>
  </si>
  <si>
    <t xml:space="preserve">RU000A0ZYJT2</t>
  </si>
  <si>
    <t xml:space="preserve">BBG00JGG2N11</t>
  </si>
  <si>
    <t xml:space="preserve">ДОМ.РФ ИА 002P</t>
  </si>
  <si>
    <t xml:space="preserve">4ab7ea79-f272-4070-bde4-555e9e13ec52</t>
  </si>
  <si>
    <t xml:space="preserve">a3cf1280-4d02-4521-9982-3efc703a528a</t>
  </si>
  <si>
    <t xml:space="preserve">f0fb3745-3659-48a6-9805-196dd68068b7</t>
  </si>
  <si>
    <t xml:space="preserve">RU000A109981</t>
  </si>
  <si>
    <t xml:space="preserve">TCS00A109981</t>
  </si>
  <si>
    <t xml:space="preserve">Джи-групп выпуск 5</t>
  </si>
  <si>
    <t xml:space="preserve">02d95ed1-1bff-4b5b-ba7b-69f26d9419a5</t>
  </si>
  <si>
    <t xml:space="preserve">924e3c13-2de1-4bdc-b3e7-c8badfd488bb</t>
  </si>
  <si>
    <t xml:space="preserve">7b83986a-0d9f-4685-983c-2c04962935e6</t>
  </si>
  <si>
    <t xml:space="preserve">RU000A10BNK8</t>
  </si>
  <si>
    <t xml:space="preserve">TCS00A10BNK8</t>
  </si>
  <si>
    <t xml:space="preserve">Энергоника 001P-06</t>
  </si>
  <si>
    <t xml:space="preserve">c5a83322-c1df-41b8-9c0f-ee7fff29b01d</t>
  </si>
  <si>
    <t xml:space="preserve">868cd43b-e20f-4da4-9f55-246bd6cd03a7</t>
  </si>
  <si>
    <t xml:space="preserve">977e72e0-44cb-40ea-ba43-09abd7acb755</t>
  </si>
  <si>
    <t xml:space="preserve">{'logo_name': 'RU000A102028.png', 'logo_base_color': '#000000', 'text_color': '#ffffff'}</t>
  </si>
  <si>
    <t xml:space="preserve">RU000A108E80</t>
  </si>
  <si>
    <t xml:space="preserve">BBG01MW2N6R2</t>
  </si>
  <si>
    <t xml:space="preserve">Плаза-Телеком БО-02</t>
  </si>
  <si>
    <t xml:space="preserve">38.360000000</t>
  </si>
  <si>
    <t xml:space="preserve">c7b14e85-7684-4fe3-9d2f-74db48706b66</t>
  </si>
  <si>
    <t xml:space="preserve">d45d3316-a23a-4d5c-bd13-05da616b2ac9</t>
  </si>
  <si>
    <t xml:space="preserve">73fd4982-c8ec-4e84-ad33-7d97c33661a0</t>
  </si>
  <si>
    <t xml:space="preserve">{'logo_name': 'RU000A106YD5.png', 'logo_base_color': '#FFFFFF', 'text_color': '#000000'}</t>
  </si>
  <si>
    <t xml:space="preserve">RU000A109312</t>
  </si>
  <si>
    <t xml:space="preserve">TCS00A109312</t>
  </si>
  <si>
    <t xml:space="preserve">МТС 002Р-06</t>
  </si>
  <si>
    <t xml:space="preserve">53.360000000</t>
  </si>
  <si>
    <t xml:space="preserve">25eca880-e86d-413e-92b3-1ad5228af3b2</t>
  </si>
  <si>
    <t xml:space="preserve">12e7225a-705e-4a8d-bca5-ecd5bc6dc457</t>
  </si>
  <si>
    <t xml:space="preserve">94b2ff27-9ccd-494d-8c2e-31f4525560b0</t>
  </si>
  <si>
    <t xml:space="preserve">RU000A107084</t>
  </si>
  <si>
    <t xml:space="preserve">TCS00A107084</t>
  </si>
  <si>
    <t xml:space="preserve">Газпром Капитал БО-002P-10</t>
  </si>
  <si>
    <t xml:space="preserve">ccff141f-f091-4434-af78-db10a93e5a08</t>
  </si>
  <si>
    <t xml:space="preserve">47fc5a5c-ed8f-4642-9e08-c433dfb1d54c</t>
  </si>
  <si>
    <t xml:space="preserve">fb1d1d8e-34dd-475c-9286-3cf5018e7434</t>
  </si>
  <si>
    <t xml:space="preserve">RU000A106KT0</t>
  </si>
  <si>
    <t xml:space="preserve">TCS99A106KT0</t>
  </si>
  <si>
    <t xml:space="preserve">МигКредит БО-02</t>
  </si>
  <si>
    <t xml:space="preserve">2.720000000</t>
  </si>
  <si>
    <t xml:space="preserve">86d7a33e-d6c9-417e-84e4-581ed95b116c</t>
  </si>
  <si>
    <t xml:space="preserve">0fd7dfdd-f1e2-4483-a3c7-da07b784059f</t>
  </si>
  <si>
    <t xml:space="preserve">0484c682-59a9-43d9-920c-d8b367676ff8</t>
  </si>
  <si>
    <t xml:space="preserve">RU000A106HF5</t>
  </si>
  <si>
    <t xml:space="preserve">TCS00A106HF5</t>
  </si>
  <si>
    <t xml:space="preserve">Электрорешения выпуск 1</t>
  </si>
  <si>
    <t xml:space="preserve">5.50000000</t>
  </si>
  <si>
    <t xml:space="preserve">baae1acb-67d9-4e7e-b28d-f3c9287343b0</t>
  </si>
  <si>
    <t xml:space="preserve">ce8544b3-8ffb-41dc-b809-6533dcee48ab</t>
  </si>
  <si>
    <t xml:space="preserve">e5a50fa1-b924-4d39-bb74-a223f56ff004</t>
  </si>
  <si>
    <t xml:space="preserve">{'logo_name': 'RU000A106HF5.png', 'logo_base_color': '#000000', 'text_color': '#ffffff'}</t>
  </si>
  <si>
    <t xml:space="preserve">RU000A1078H1</t>
  </si>
  <si>
    <t xml:space="preserve">TCS00A1078H1</t>
  </si>
  <si>
    <t xml:space="preserve">Соби-Лизинг 001Р-03</t>
  </si>
  <si>
    <t xml:space="preserve">2.110000000</t>
  </si>
  <si>
    <t xml:space="preserve">ac059a9b-c50d-47c8-b309-a0ad08943434</t>
  </si>
  <si>
    <t xml:space="preserve">6ee6ec0d-3508-4e49-994f-fed61c145dcd</t>
  </si>
  <si>
    <t xml:space="preserve">0cf04652-6449-4d8c-8946-27a2eef1569c</t>
  </si>
  <si>
    <t xml:space="preserve">{'logo_name': 'RU000A105CL6.png', 'logo_base_color': '#000000', 'text_color': '#ffffff'}</t>
  </si>
  <si>
    <t xml:space="preserve">RU000A1071Q7</t>
  </si>
  <si>
    <t xml:space="preserve">TCS00A1071Q7</t>
  </si>
  <si>
    <t xml:space="preserve">Моторика БО-01</t>
  </si>
  <si>
    <t xml:space="preserve">2.470000000</t>
  </si>
  <si>
    <t xml:space="preserve">cd633892-27c1-4de0-a41b-f129f09de7cc</t>
  </si>
  <si>
    <t xml:space="preserve">9a0729b1-2507-41a0-af4b-7ed4057bcba6</t>
  </si>
  <si>
    <t xml:space="preserve">61835edf-8b0a-4cfe-9dda-14b89dd7a552</t>
  </si>
  <si>
    <t xml:space="preserve">{'logo_name': 'RU000A1071Q7.png', 'logo_base_color': '#FCFDFF', 'text_color': '#000000'}</t>
  </si>
  <si>
    <t xml:space="preserve">RU000A1008W7</t>
  </si>
  <si>
    <t xml:space="preserve">BBG00NTZTZ47</t>
  </si>
  <si>
    <t xml:space="preserve">Северсталь выпуск 6</t>
  </si>
  <si>
    <t xml:space="preserve">26.540000000</t>
  </si>
  <si>
    <t xml:space="preserve">cf0e91dd-bca3-424f-a0ca-ace113ea546a</t>
  </si>
  <si>
    <t xml:space="preserve">b321a1bb-7443-4c72-9ce8-76183fa7e822</t>
  </si>
  <si>
    <t xml:space="preserve">1c4e8e2b-f9fb-469e-9cdf-905312b2cb84</t>
  </si>
  <si>
    <t xml:space="preserve">RU000A1057B8</t>
  </si>
  <si>
    <t xml:space="preserve">TCS00A1057B8</t>
  </si>
  <si>
    <t xml:space="preserve">ЕАБР 003Р-003</t>
  </si>
  <si>
    <t xml:space="preserve">1021.983345000</t>
  </si>
  <si>
    <t xml:space="preserve">8225676a-54a4-420b-b3c8-d0430a87e537</t>
  </si>
  <si>
    <t xml:space="preserve">58b49efa-d7f6-4e28-a465-032e13bbfcf5</t>
  </si>
  <si>
    <t xml:space="preserve">50b6c3e7-a17b-4ebe-9f9b-2b08fa92cce1</t>
  </si>
  <si>
    <t xml:space="preserve">RU000A10BBG1</t>
  </si>
  <si>
    <t xml:space="preserve">TCS00A10BBG1</t>
  </si>
  <si>
    <t xml:space="preserve">ТЕХНО Лизинг 001Р-07</t>
  </si>
  <si>
    <t xml:space="preserve">8.880000000</t>
  </si>
  <si>
    <t xml:space="preserve">ef903332-0422-4da0-8d56-5e5028862996</t>
  </si>
  <si>
    <t xml:space="preserve">818bb2cf-03ea-498d-b9f7-b3e16c4ebfd7</t>
  </si>
  <si>
    <t xml:space="preserve">bb99bfc9-997c-43b7-ad3e-2ef0d99c1697</t>
  </si>
  <si>
    <t xml:space="preserve">RU000A106SK2</t>
  </si>
  <si>
    <t xml:space="preserve">TCS00A106SK2</t>
  </si>
  <si>
    <t xml:space="preserve">Гарант-Инвест 002P-07</t>
  </si>
  <si>
    <t xml:space="preserve">92954a7c-88df-4a3a-9fec-097262dd7fd0</t>
  </si>
  <si>
    <t xml:space="preserve">410710de-f436-4b12-8f16-4a5c996cf19f</t>
  </si>
  <si>
    <t xml:space="preserve">d9673d9c-9fd8-4d00-86e0-4aba6465bb00</t>
  </si>
  <si>
    <t xml:space="preserve">RU000A103N43</t>
  </si>
  <si>
    <t xml:space="preserve">TCS00A103N43</t>
  </si>
  <si>
    <t xml:space="preserve">ДОМ.РФ ИА БО выпуск 9</t>
  </si>
  <si>
    <t xml:space="preserve">5.560000000</t>
  </si>
  <si>
    <t xml:space="preserve">c6722cc7-e05e-4634-a050-38a990fab1b5</t>
  </si>
  <si>
    <t xml:space="preserve">4fa0ed73-5f7b-4389-bfa3-0562eb453b96</t>
  </si>
  <si>
    <t xml:space="preserve">6aadec85-2f19-4b3f-b1a1-52327efbc48a</t>
  </si>
  <si>
    <t xml:space="preserve">RU000A10B4V0</t>
  </si>
  <si>
    <t xml:space="preserve">TCS00A10B4V0</t>
  </si>
  <si>
    <t xml:space="preserve">Группа Черкизово обб2П01</t>
  </si>
  <si>
    <t xml:space="preserve">4ca116aa-b7cb-4527-bc19-aa52936659c6</t>
  </si>
  <si>
    <t xml:space="preserve">ece060ff-6322-4c26-98bd-f8c5ae5e0761</t>
  </si>
  <si>
    <t xml:space="preserve">f3c9dc67-6bc2-4548-b8f0-540b0701597d</t>
  </si>
  <si>
    <t xml:space="preserve">RU000A102895</t>
  </si>
  <si>
    <t xml:space="preserve">BBG00XX7H140</t>
  </si>
  <si>
    <t xml:space="preserve">Новосибирская область выпуск 21</t>
  </si>
  <si>
    <t xml:space="preserve">12e5c943-80b6-4c7b-9221-ba52fe2126b2</t>
  </si>
  <si>
    <t xml:space="preserve">134cbe72-c98e-449a-9420-2b58c4f73731</t>
  </si>
  <si>
    <t xml:space="preserve">79b54e8e-bf26-483f-bb08-b64de08eb0be</t>
  </si>
  <si>
    <t xml:space="preserve">{'logo_name': 'RU000A0JWUV3.png', 'logo_base_color': '#028002', 'text_color': '#ffffff'}</t>
  </si>
  <si>
    <t xml:space="preserve">RU000A1067H4</t>
  </si>
  <si>
    <t xml:space="preserve">TCS00A1067H4</t>
  </si>
  <si>
    <t xml:space="preserve">Легенда 2Р-01</t>
  </si>
  <si>
    <t xml:space="preserve">41.100000000</t>
  </si>
  <si>
    <t xml:space="preserve">035150ad-a61f-48a7-a5e5-3ea73ca1e709</t>
  </si>
  <si>
    <t xml:space="preserve">df996c0a-f5d6-44da-93be-36a0024b548a</t>
  </si>
  <si>
    <t xml:space="preserve">c015052b-4c15-4142-bfa6-9cf56348abf3</t>
  </si>
  <si>
    <t xml:space="preserve">RU000A105SK4</t>
  </si>
  <si>
    <t xml:space="preserve">TCS00A105SK4</t>
  </si>
  <si>
    <t xml:space="preserve">ЛК РОДЕЛЕН 001P-04</t>
  </si>
  <si>
    <t xml:space="preserve">1.890000000</t>
  </si>
  <si>
    <t xml:space="preserve">e022255e-fd8a-420a-bb13-ff7ddd10157c</t>
  </si>
  <si>
    <t xml:space="preserve">183548b4-164a-4fbc-98e6-d3963cf62ff1</t>
  </si>
  <si>
    <t xml:space="preserve">63ea11cb-a7a7-4a74-ab00-4944cbdd2f1c</t>
  </si>
  <si>
    <t xml:space="preserve">RU000A108NQ6</t>
  </si>
  <si>
    <t xml:space="preserve">BBG01N8B8PP4</t>
  </si>
  <si>
    <t xml:space="preserve">МКБ ЗО-2027</t>
  </si>
  <si>
    <t xml:space="preserve">1745.594541000</t>
  </si>
  <si>
    <t xml:space="preserve">6b7a2d0c-6f16-47a8-8ac1-13eb97bbad89</t>
  </si>
  <si>
    <t xml:space="preserve">7f848536-6f50-4e4b-b9ec-b51bbd70e4fa</t>
  </si>
  <si>
    <t xml:space="preserve">5fd3d589-92cb-498e-9833-c4419dddad27</t>
  </si>
  <si>
    <t xml:space="preserve">RU000A104V75</t>
  </si>
  <si>
    <t xml:space="preserve">TCS00A104V75</t>
  </si>
  <si>
    <t xml:space="preserve">14.990000000</t>
  </si>
  <si>
    <t xml:space="preserve">77098e82-a40f-4e39-9ba5-ec5a472b86d3</t>
  </si>
  <si>
    <t xml:space="preserve">32b8f09a-4a14-4bb6-b020-fb990371a24e</t>
  </si>
  <si>
    <t xml:space="preserve">9aac424b-4fed-4dc4-a2e3-7a381b60869a</t>
  </si>
  <si>
    <t xml:space="preserve">RU000A107B19</t>
  </si>
  <si>
    <t xml:space="preserve">TCS00A107B19</t>
  </si>
  <si>
    <t xml:space="preserve">Новосибирская область 35023</t>
  </si>
  <si>
    <t xml:space="preserve">1.50000000</t>
  </si>
  <si>
    <t xml:space="preserve">14a7a560-cca9-44ce-948a-1afa696afbc3</t>
  </si>
  <si>
    <t xml:space="preserve">a557540e-35fe-4a81-989a-684cffcdc22a</t>
  </si>
  <si>
    <t xml:space="preserve">797c319b-ffd8-4975-a838-7f933484534c</t>
  </si>
  <si>
    <t xml:space="preserve">RU000A104V00</t>
  </si>
  <si>
    <t xml:space="preserve">TCS00A104V00</t>
  </si>
  <si>
    <t xml:space="preserve">Пионер-Лизинг</t>
  </si>
  <si>
    <t xml:space="preserve">0.790000000</t>
  </si>
  <si>
    <t xml:space="preserve">dacb6d0a-210f-4109-8c0c-b2bd14c256fc</t>
  </si>
  <si>
    <t xml:space="preserve">e4b5e855-8e6d-4342-90e2-9960d38ddfab</t>
  </si>
  <si>
    <t xml:space="preserve">e0cd4d7c-ab0f-4397-ad7b-83e936596fcc</t>
  </si>
  <si>
    <t xml:space="preserve">XS1843437036</t>
  </si>
  <si>
    <t xml:space="preserve">BBG00P5B0SC9</t>
  </si>
  <si>
    <t xml:space="preserve">RZD0527</t>
  </si>
  <si>
    <t xml:space="preserve">eur</t>
  </si>
  <si>
    <t xml:space="preserve">Russian Railways</t>
  </si>
  <si>
    <t xml:space="preserve">e1569249-e33e-453a-a6b9-4d38f026a885</t>
  </si>
  <si>
    <t xml:space="preserve">ab0be81e-b0e1-4e9a-80ed-7406e34c2c9c</t>
  </si>
  <si>
    <t xml:space="preserve">1d9027ab-1921-4f5b-8221-b6270c23f2ff</t>
  </si>
  <si>
    <t xml:space="preserve">RU000A105SX7</t>
  </si>
  <si>
    <t xml:space="preserve">TCS00A105SX7</t>
  </si>
  <si>
    <t xml:space="preserve">Асфальтобетонный завод № 1 выпуск 3</t>
  </si>
  <si>
    <t xml:space="preserve">16.170000000</t>
  </si>
  <si>
    <t xml:space="preserve">740ac434-4d62-4503-8c0d-fe802a4718fb</t>
  </si>
  <si>
    <t xml:space="preserve">0814436f-f5f6-4e01-b8ec-b4a2c9d8dc8c</t>
  </si>
  <si>
    <t xml:space="preserve">6cd1ccc9-7f59-49e0-9b97-d43ad6d81c88</t>
  </si>
  <si>
    <t xml:space="preserve">RU000A102986</t>
  </si>
  <si>
    <t xml:space="preserve">BBG00XZ95JN7</t>
  </si>
  <si>
    <t xml:space="preserve">СУЭК-Финанс выпуск 6</t>
  </si>
  <si>
    <t xml:space="preserve">38.790000000</t>
  </si>
  <si>
    <t xml:space="preserve">c6fafbe2-bee9-419b-940e-b592fc2f0618</t>
  </si>
  <si>
    <t xml:space="preserve">66918b0b-7a97-44c1-8da8-65412bdd40fd</t>
  </si>
  <si>
    <t xml:space="preserve">7d50c541-3e5a-46cb-b2ae-7161a94e8332</t>
  </si>
  <si>
    <t xml:space="preserve">RU000A107HR8</t>
  </si>
  <si>
    <t xml:space="preserve">TCS00A107HR8</t>
  </si>
  <si>
    <t xml:space="preserve">Авто Финанс Банк БO-001P-11</t>
  </si>
  <si>
    <t xml:space="preserve">16.30000000</t>
  </si>
  <si>
    <t xml:space="preserve">560c9e23-6058-4c7d-8e62-5a643a3b6644</t>
  </si>
  <si>
    <t xml:space="preserve">1c0f264c-5a07-4be5-bd52-63a36781f546</t>
  </si>
  <si>
    <t xml:space="preserve">b437a048-2ef6-48d4-8046-02efca440521</t>
  </si>
  <si>
    <t xml:space="preserve">RU000A10BPP2</t>
  </si>
  <si>
    <t xml:space="preserve">TCS00A10BPP2</t>
  </si>
  <si>
    <t xml:space="preserve">Газпром Капитал БО-003Р-14</t>
  </si>
  <si>
    <t xml:space="preserve">373.552533000</t>
  </si>
  <si>
    <t xml:space="preserve">56e112c0-35c1-417e-8d29-fe85937fce0b</t>
  </si>
  <si>
    <t xml:space="preserve">535a48f6-8b85-4b37-9fca-30647e165d49</t>
  </si>
  <si>
    <t xml:space="preserve">d14728d8-2897-4df4-aceb-7caaaf531266</t>
  </si>
  <si>
    <t xml:space="preserve">RU000A10AXH5</t>
  </si>
  <si>
    <t xml:space="preserve">TCS00A10AXH5</t>
  </si>
  <si>
    <t xml:space="preserve">Магнит БО-005Р-02</t>
  </si>
  <si>
    <t xml:space="preserve">0a115c25-e0e2-4235-86c7-c131fff49555</t>
  </si>
  <si>
    <t xml:space="preserve">09825b63-72c1-4190-8966-52833c72c49b</t>
  </si>
  <si>
    <t xml:space="preserve">8c903d97-55fa-4177-a967-665b299802f4</t>
  </si>
  <si>
    <t xml:space="preserve">RU000A10ABC2</t>
  </si>
  <si>
    <t xml:space="preserve">TCS00A10ABC2</t>
  </si>
  <si>
    <t xml:space="preserve">Новосибирская область 34026</t>
  </si>
  <si>
    <t xml:space="preserve">7.380000000</t>
  </si>
  <si>
    <t xml:space="preserve">0262649d-0c9f-4ed3-8c6e-ff5241e9057f</t>
  </si>
  <si>
    <t xml:space="preserve">7a0c5ba8-d6ed-4d04-b152-192d5bf0bcd0</t>
  </si>
  <si>
    <t xml:space="preserve">ccd0a909-44a8-4a69-827d-0832f8510e9b</t>
  </si>
  <si>
    <t xml:space="preserve">RU000A1080Z9</t>
  </si>
  <si>
    <t xml:space="preserve">TCS00A1080Z9</t>
  </si>
  <si>
    <t xml:space="preserve">Славянск ЭКО 001Р-03Y</t>
  </si>
  <si>
    <t xml:space="preserve">eced075e-36b9-49e1-924f-b3c905f12ecb</t>
  </si>
  <si>
    <t xml:space="preserve">a2d7fa6e-c807-49f4-8b76-41591beb02af</t>
  </si>
  <si>
    <t xml:space="preserve">ee6ef671-d301-4425-855f-04481b999253</t>
  </si>
  <si>
    <t xml:space="preserve">{'logo_name': 'RU000A103WB0.png', 'logo_base_color': '#000000', 'text_color': '#ffffff'}</t>
  </si>
  <si>
    <t xml:space="preserve">RU000A109JY6</t>
  </si>
  <si>
    <t xml:space="preserve">TCS00A109JY6</t>
  </si>
  <si>
    <t xml:space="preserve">РУСАЛ БО-001Р-11</t>
  </si>
  <si>
    <t xml:space="preserve">55662a4a-9a2c-4c55-a37b-625eb4904ff2</t>
  </si>
  <si>
    <t xml:space="preserve">82c96da5-d61c-4004-b767-c624d5d093b1</t>
  </si>
  <si>
    <t xml:space="preserve">7a2d4898-14b8-4864-ba76-b80bdb66d1de</t>
  </si>
  <si>
    <t xml:space="preserve">RU000A10AP21</t>
  </si>
  <si>
    <t xml:space="preserve">TCS00A10AP21</t>
  </si>
  <si>
    <t xml:space="preserve">ИКС 5 ФИНАНС 003P-08</t>
  </si>
  <si>
    <t xml:space="preserve">22f7b882-40c5-4d99-a6fe-82da2763b274</t>
  </si>
  <si>
    <t xml:space="preserve">d7e55902-f475-43fe-a1ef-435579eb4acd</t>
  </si>
  <si>
    <t xml:space="preserve">20423674-e885-491e-8e2a-793f3c1f5424</t>
  </si>
  <si>
    <t xml:space="preserve">RU000A105RG4</t>
  </si>
  <si>
    <t xml:space="preserve">TCS00A105RG4</t>
  </si>
  <si>
    <t xml:space="preserve">Газпром Капитал ЗО26-1-Д</t>
  </si>
  <si>
    <t xml:space="preserve">1803.546087000</t>
  </si>
  <si>
    <t xml:space="preserve">d6685a3e-55e2-4f7d-a19c-872bab1047be</t>
  </si>
  <si>
    <t xml:space="preserve">f42e5399-24d4-45a8-8895-80050faf77ab</t>
  </si>
  <si>
    <t xml:space="preserve">95cdddba-9fbe-45b8-a33f-63c0f1feee7b</t>
  </si>
  <si>
    <t xml:space="preserve">RU000A10B214</t>
  </si>
  <si>
    <t xml:space="preserve">TCS00A10B214</t>
  </si>
  <si>
    <t xml:space="preserve">Ростелеком 001P-15R</t>
  </si>
  <si>
    <t xml:space="preserve">6.160000000</t>
  </si>
  <si>
    <t xml:space="preserve">35b2c28e-33a0-4aab-9c51-5df27af10b5d</t>
  </si>
  <si>
    <t xml:space="preserve">152ba091-24d3-4625-9bfa-5c45e19c3c8c</t>
  </si>
  <si>
    <t xml:space="preserve">a7e528ec-0ef6-4c47-9425-7e8c0adbd474</t>
  </si>
  <si>
    <t xml:space="preserve">RU000A1020W2</t>
  </si>
  <si>
    <t xml:space="preserve">BBG00WMMMHJ4</t>
  </si>
  <si>
    <t xml:space="preserve">Светофор Групп выпуск 2</t>
  </si>
  <si>
    <t xml:space="preserve">9.860000000</t>
  </si>
  <si>
    <t xml:space="preserve">c0a7da41-297c-44e8-80e3-cbaa1ad7acdc</t>
  </si>
  <si>
    <t xml:space="preserve">77e16a40-bcd2-4fd8-8007-d335daa4d71b</t>
  </si>
  <si>
    <t xml:space="preserve">4918b532-3efa-44be-acba-b9044c78ab52</t>
  </si>
  <si>
    <t xml:space="preserve">{'logo_name': 'RU000A100592.png', 'logo_base_color': '#000000', 'text_color': '#ffffff'}</t>
  </si>
  <si>
    <t xml:space="preserve">RU000A101XS6</t>
  </si>
  <si>
    <t xml:space="preserve">BBG00WFCV2B5</t>
  </si>
  <si>
    <t xml:space="preserve">МОЭК выпуск 4</t>
  </si>
  <si>
    <t xml:space="preserve">2.710000000</t>
  </si>
  <si>
    <t xml:space="preserve">51a4df98-6c75-40f7-a462-5edde77cb0c8</t>
  </si>
  <si>
    <t xml:space="preserve">54e81bb9-635f-433c-96a4-23814bf417b9</t>
  </si>
  <si>
    <t xml:space="preserve">c498611b-7aea-4ad5-a7ce-9a78d5f873e8</t>
  </si>
  <si>
    <t xml:space="preserve">RU000A10BL99</t>
  </si>
  <si>
    <t xml:space="preserve">TCS00A10BL99</t>
  </si>
  <si>
    <t xml:space="preserve">Сбербанк России 001Р-SBERD6</t>
  </si>
  <si>
    <t xml:space="preserve">490.0</t>
  </si>
  <si>
    <t xml:space="preserve">bb230edf-39c6-4165-b4f5-d26eae921b5a</t>
  </si>
  <si>
    <t xml:space="preserve">f9fdad0e-af87-477b-80e2-07564774867f</t>
  </si>
  <si>
    <t xml:space="preserve">6c726071-52c9-4775-9fcc-05a8b612ca9d</t>
  </si>
  <si>
    <t xml:space="preserve">RU000A1082X0</t>
  </si>
  <si>
    <t xml:space="preserve">TCS00A1082X0</t>
  </si>
  <si>
    <t xml:space="preserve">Группа ЛСР 001P-09</t>
  </si>
  <si>
    <t xml:space="preserve">2.830000000</t>
  </si>
  <si>
    <t xml:space="preserve">ea4ce98b-ba51-4306-893b-e6291419167d</t>
  </si>
  <si>
    <t xml:space="preserve">46e2e4b1-e984-4f95-856a-1626330af6ca</t>
  </si>
  <si>
    <t xml:space="preserve">8fd55ca5-027f-43d6-9508-96f2624dea27</t>
  </si>
  <si>
    <t xml:space="preserve">RU000A10AYN1</t>
  </si>
  <si>
    <t xml:space="preserve">TCS00A10AYN1</t>
  </si>
  <si>
    <t xml:space="preserve">ВЭБ.РФ ПБО-002Р-К601</t>
  </si>
  <si>
    <t xml:space="preserve">16.300000000</t>
  </si>
  <si>
    <t xml:space="preserve">7b6bf7f3-fe0c-4733-a690-5729f83c1471</t>
  </si>
  <si>
    <t xml:space="preserve">031634ca-892c-461e-b27e-dd3009523209</t>
  </si>
  <si>
    <t xml:space="preserve">f10d70b7-3835-4384-b120-c73795e9b3d6</t>
  </si>
  <si>
    <t xml:space="preserve">RU000A104JQ3</t>
  </si>
  <si>
    <t xml:space="preserve">BBG015CD9YL8</t>
  </si>
  <si>
    <t xml:space="preserve">ГК Самолет выпуск 11</t>
  </si>
  <si>
    <t xml:space="preserve">114.680000000</t>
  </si>
  <si>
    <t xml:space="preserve">a4f075f2-c6e7-4dd8-8042-a110d2d16de0</t>
  </si>
  <si>
    <t xml:space="preserve">6c1d60f3-8dc9-49a8-bd46-413f1718013d</t>
  </si>
  <si>
    <t xml:space="preserve">7d233209-5def-4ee3-a3d5-2d111326a5e4</t>
  </si>
  <si>
    <t xml:space="preserve">RU000A108D81</t>
  </si>
  <si>
    <t xml:space="preserve">TCS00A108D81</t>
  </si>
  <si>
    <t xml:space="preserve">ЕвроТранс 002Р-02</t>
  </si>
  <si>
    <t xml:space="preserve">6f3f410d-ef7e-4edb-8cea-65d8e753801a</t>
  </si>
  <si>
    <t xml:space="preserve">f742c70d-c2c0-447b-95e9-d801f724fa1e</t>
  </si>
  <si>
    <t xml:space="preserve">5ed94639-f92a-4831-8255-13b529c4a2da</t>
  </si>
  <si>
    <t xml:space="preserve">RU000A1014N4</t>
  </si>
  <si>
    <t xml:space="preserve">BBG00R0Z4YW8</t>
  </si>
  <si>
    <t xml:space="preserve">SU26232RMFS7</t>
  </si>
  <si>
    <t xml:space="preserve">ОФЗ 26232</t>
  </si>
  <si>
    <t xml:space="preserve">17.100000000</t>
  </si>
  <si>
    <t xml:space="preserve">d240143e-ed57-45cd-801d-22fbd904e4ca</t>
  </si>
  <si>
    <t xml:space="preserve">ecfc5bdf-3b8f-4dfc-902e-3f27b65786b3</t>
  </si>
  <si>
    <t xml:space="preserve">70945cba-c86d-423d-a83b-c590bd56bf3f</t>
  </si>
  <si>
    <t xml:space="preserve">RU000A104693</t>
  </si>
  <si>
    <t xml:space="preserve">TCS00A104693</t>
  </si>
  <si>
    <t xml:space="preserve">АФК Система выпуск 23</t>
  </si>
  <si>
    <t xml:space="preserve">14.450000000</t>
  </si>
  <si>
    <t xml:space="preserve">75567407-6138-4108-9d7f-6977ce8db3d6</t>
  </si>
  <si>
    <t xml:space="preserve">ab703fc7-83d4-4de4-a769-05b898f732d2</t>
  </si>
  <si>
    <t xml:space="preserve">ab9653e3-cea5-42ab-9bb8-bb444724b275</t>
  </si>
  <si>
    <t xml:space="preserve">RU000A0ZYWU3</t>
  </si>
  <si>
    <t xml:space="preserve">BBG00K4MR057</t>
  </si>
  <si>
    <t xml:space="preserve">АФК Система выпуск 8</t>
  </si>
  <si>
    <t xml:space="preserve">76.0</t>
  </si>
  <si>
    <t xml:space="preserve">a36180df-4105-4093-9521-9558c5bedaa3</t>
  </si>
  <si>
    <t xml:space="preserve">47a9b74e-d81a-403e-be39-9f425fdd8240</t>
  </si>
  <si>
    <t xml:space="preserve">a69b34a6-5208-42e5-a1c9-8f9a01ccf9f6</t>
  </si>
  <si>
    <t xml:space="preserve">RU000A102TA0</t>
  </si>
  <si>
    <t xml:space="preserve">BBG00ZHZ4Q86</t>
  </si>
  <si>
    <t xml:space="preserve">Росагролизинг выпуск 2</t>
  </si>
  <si>
    <t xml:space="preserve">31.600000000</t>
  </si>
  <si>
    <t xml:space="preserve">2f728285-02dd-4411-bea9-5a4d28f52bbe</t>
  </si>
  <si>
    <t xml:space="preserve">163d3c41-3286-4a37-9bce-40a47f796092</t>
  </si>
  <si>
    <t xml:space="preserve">39a8e57b-4b84-40e0-b84b-4306b5fbbb9d</t>
  </si>
  <si>
    <t xml:space="preserve">RU000A105146</t>
  </si>
  <si>
    <t xml:space="preserve">TCS10A105146</t>
  </si>
  <si>
    <t xml:space="preserve">ПИК-Корпорация выпуск 5</t>
  </si>
  <si>
    <t xml:space="preserve">772.165194000</t>
  </si>
  <si>
    <t xml:space="preserve">a75c838b-d805-4c8d-9cb8-b82ae4343f6f</t>
  </si>
  <si>
    <t xml:space="preserve">77b8760a-3cb5-4e8d-9b52-eecdbc0531d1</t>
  </si>
  <si>
    <t xml:space="preserve">8086e656-14da-4563-82a9-f5d09d6427d1</t>
  </si>
  <si>
    <t xml:space="preserve">RU000A109783</t>
  </si>
  <si>
    <t xml:space="preserve">TCS00A109783</t>
  </si>
  <si>
    <t xml:space="preserve">Порт Ревяк БО-01</t>
  </si>
  <si>
    <t xml:space="preserve">20.160000000</t>
  </si>
  <si>
    <t xml:space="preserve">d38b1628-8547-4a91-9ae6-5ba2f0bceabb</t>
  </si>
  <si>
    <t xml:space="preserve">c5b8fdcb-da9b-498b-b00f-9e167ff39105</t>
  </si>
  <si>
    <t xml:space="preserve">a1c0a543-1ae5-4fc0-a9c4-69226c7c9703</t>
  </si>
  <si>
    <t xml:space="preserve">{'logo_name': 'xxx.png', 'logo_base_color': '#000000', 'text_color': '#ffffff'}</t>
  </si>
  <si>
    <t xml:space="preserve">RU000A105QZ6</t>
  </si>
  <si>
    <t xml:space="preserve">TCS00A105QZ6</t>
  </si>
  <si>
    <t xml:space="preserve">Агротек выпуск 1</t>
  </si>
  <si>
    <t xml:space="preserve">5.260000000</t>
  </si>
  <si>
    <t xml:space="preserve">33483532-c19e-4961-90eb-59d76d64dd08</t>
  </si>
  <si>
    <t xml:space="preserve">9a51e0dd-e239-47d7-8e23-de3fbbbc634f</t>
  </si>
  <si>
    <t xml:space="preserve">4daaefa7-cf96-48a6-acad-b06dbb98084c</t>
  </si>
  <si>
    <t xml:space="preserve">RU000A10B7W1</t>
  </si>
  <si>
    <t xml:space="preserve">TCS00A10B7W1</t>
  </si>
  <si>
    <t xml:space="preserve">Р-Вижн 001P-02</t>
  </si>
  <si>
    <t xml:space="preserve">13.420000000</t>
  </si>
  <si>
    <t xml:space="preserve">14cc689e-b142-4764-8213-b1c503927701</t>
  </si>
  <si>
    <t xml:space="preserve">8c3bdbc5-eb82-4932-a88a-eecc0e44d8dc</t>
  </si>
  <si>
    <t xml:space="preserve">83921f52-2a02-496d-9c27-f2a1ad22a3ef</t>
  </si>
  <si>
    <t xml:space="preserve">{'logo_name': 'RU000A10B7W1.png', 'logo_base_color': '#001242', 'text_color': '#ffffff'}</t>
  </si>
  <si>
    <t xml:space="preserve">RU000A105YB1</t>
  </si>
  <si>
    <t xml:space="preserve">TCS00A105YB1</t>
  </si>
  <si>
    <t xml:space="preserve">Медси выпуск 001Р-02</t>
  </si>
  <si>
    <t xml:space="preserve">feb82143-4fda-411e-bdf2-811eea3392d9</t>
  </si>
  <si>
    <t xml:space="preserve">7a9056e9-a699-45d9-bd18-5c278466d9f0</t>
  </si>
  <si>
    <t xml:space="preserve">b6a9d37c-cdba-4a5d-bd7b-9e30903bf1fa</t>
  </si>
  <si>
    <t xml:space="preserve">RU000A102V51</t>
  </si>
  <si>
    <t xml:space="preserve">TCS999102V51</t>
  </si>
  <si>
    <t xml:space="preserve">Нафтатранс Плюс выпуск 3</t>
  </si>
  <si>
    <t xml:space="preserve">63baf91c-1216-419d-9d73-49dbb8f09eee</t>
  </si>
  <si>
    <t xml:space="preserve">c4f0a0b6-a735-4b2f-a44d-660e6e402c7f</t>
  </si>
  <si>
    <t xml:space="preserve">67f5d1dd-58c1-4027-8f22-6e35e856b0b3</t>
  </si>
  <si>
    <t xml:space="preserve">XS2063279959</t>
  </si>
  <si>
    <t xml:space="preserve">TCS163279959</t>
  </si>
  <si>
    <t xml:space="preserve">Alfa 2030</t>
  </si>
  <si>
    <t xml:space="preserve">1148.907922000</t>
  </si>
  <si>
    <t xml:space="preserve">c106fb2b-e010-4982-8040-45e8ab40ae5b</t>
  </si>
  <si>
    <t xml:space="preserve">a4a22b44-3548-43b4-934a-4b33ba7564be</t>
  </si>
  <si>
    <t xml:space="preserve">754c0dff-1a6c-4552-8f21-4af863f2e755</t>
  </si>
  <si>
    <t xml:space="preserve">RU000A105FS4</t>
  </si>
  <si>
    <t xml:space="preserve">TCS00A105FS4</t>
  </si>
  <si>
    <t xml:space="preserve">Селектел выпуск 2</t>
  </si>
  <si>
    <t xml:space="preserve">22.50000000</t>
  </si>
  <si>
    <t xml:space="preserve">ad8e44d0-12a6-482e-9779-4c5b3a646759</t>
  </si>
  <si>
    <t xml:space="preserve">5e1515bc-9381-4193-bc1e-c60587158576</t>
  </si>
  <si>
    <t xml:space="preserve">2d95b1d3-fba7-4eee-8955-75efd0f25c45</t>
  </si>
  <si>
    <t xml:space="preserve">RU000A105VC5</t>
  </si>
  <si>
    <t xml:space="preserve">TCS00A105VC5</t>
  </si>
  <si>
    <t xml:space="preserve">Полюс ПБО-03</t>
  </si>
  <si>
    <t xml:space="preserve">45.20000000</t>
  </si>
  <si>
    <t xml:space="preserve">29de28ef-c961-4f45-b082-fea4e258200c</t>
  </si>
  <si>
    <t xml:space="preserve">1df9730a-c1c0-4f82-ae0c-02aa052bb013</t>
  </si>
  <si>
    <t xml:space="preserve">2c21f9c5-e433-4bb5-be30-83a8e253a736</t>
  </si>
  <si>
    <t xml:space="preserve">RU000A108VL0</t>
  </si>
  <si>
    <t xml:space="preserve">TCS00A108VL0</t>
  </si>
  <si>
    <t xml:space="preserve">ГПБ005P12P</t>
  </si>
  <si>
    <t xml:space="preserve">11.790000000</t>
  </si>
  <si>
    <t xml:space="preserve">d7dc7939-0759-4701-a7b4-cacf32f619b6</t>
  </si>
  <si>
    <t xml:space="preserve">d92da3f1-b6c2-419b-92e5-7f52c3b92f5d</t>
  </si>
  <si>
    <t xml:space="preserve">5958fa22-e81a-4d5a-a8b1-f0fe6d610398</t>
  </si>
  <si>
    <t xml:space="preserve">RU000A1078Y6</t>
  </si>
  <si>
    <t xml:space="preserve">TCS00A1078Y6</t>
  </si>
  <si>
    <t xml:space="preserve">ЭкономЛизинг 001Р-06</t>
  </si>
  <si>
    <t xml:space="preserve">26.740000000</t>
  </si>
  <si>
    <t xml:space="preserve">8abcd1bb-27ec-4034-a482-112e85fb2e48</t>
  </si>
  <si>
    <t xml:space="preserve">b2a6178a-dac5-4566-b89e-648fda170fe2</t>
  </si>
  <si>
    <t xml:space="preserve">8e70ef62-9dd4-423d-ab1c-00362fd8b0b4</t>
  </si>
  <si>
    <t xml:space="preserve">RU000A105R62</t>
  </si>
  <si>
    <t xml:space="preserve">TCS00A105R62</t>
  </si>
  <si>
    <t xml:space="preserve">Газпром Капитал ЗО28-1-Д</t>
  </si>
  <si>
    <t xml:space="preserve">1787.883507000</t>
  </si>
  <si>
    <t xml:space="preserve">643a9f88-db0b-4a34-b2e3-2eea6137cdb7</t>
  </si>
  <si>
    <t xml:space="preserve">133a8ef8-4103-4e68-abb4-ea621992c180</t>
  </si>
  <si>
    <t xml:space="preserve">348f3aa6-ffe6-4059-9811-53154cae6554</t>
  </si>
  <si>
    <t xml:space="preserve">RU000A10B4K3</t>
  </si>
  <si>
    <t xml:space="preserve">TCS00A10B4K3</t>
  </si>
  <si>
    <t xml:space="preserve">ГМК Норильский никель БО-001Р-08-USD</t>
  </si>
  <si>
    <t xml:space="preserve">b0d398e6-6616-4c3f-b3b9-6929f5545c78</t>
  </si>
  <si>
    <t xml:space="preserve">d2030e14-efa3-440f-a48c-0a53a0e3a502</t>
  </si>
  <si>
    <t xml:space="preserve">38bd033d-bb62-4aaf-b0da-aff5ff5a26bf</t>
  </si>
  <si>
    <t xml:space="preserve">RU000A10BQF1</t>
  </si>
  <si>
    <t xml:space="preserve">Гидромашсервис-001Р-03</t>
  </si>
  <si>
    <t xml:space="preserve">11.840000000</t>
  </si>
  <si>
    <t xml:space="preserve">7a128c56-8fa7-425a-8eb8-c36f4ed8ce99</t>
  </si>
  <si>
    <t xml:space="preserve">efccc3a9-3aa3-43a3-a0e3-551dd2d779b9</t>
  </si>
  <si>
    <t xml:space="preserve">329c79d9-2070-4e7e-ba7e-d936abfde48b</t>
  </si>
  <si>
    <t xml:space="preserve">RU000A1061A2</t>
  </si>
  <si>
    <t xml:space="preserve">TCS00A1061A2</t>
  </si>
  <si>
    <t xml:space="preserve">ПРОМОМЕД ДМ 2P-01</t>
  </si>
  <si>
    <t xml:space="preserve">38.300000000</t>
  </si>
  <si>
    <t xml:space="preserve">bf989296-a821-49e6-9f32-bb6d7f679a6f</t>
  </si>
  <si>
    <t xml:space="preserve">3109b643-ec95-482e-95e7-b8890ad918b4</t>
  </si>
  <si>
    <t xml:space="preserve">11f27e7d-90ba-4ab6-8597-2222f28dfa05</t>
  </si>
  <si>
    <t xml:space="preserve">RU000A10B115</t>
  </si>
  <si>
    <t xml:space="preserve">TCS00A10B115</t>
  </si>
  <si>
    <t xml:space="preserve">РЖД БО 001P-40R</t>
  </si>
  <si>
    <t xml:space="preserve">8.220000000</t>
  </si>
  <si>
    <t xml:space="preserve">c59a3916-ee65-4caf-9134-e0901ef0ed87</t>
  </si>
  <si>
    <t xml:space="preserve">c82b3b18-4d0c-47bf-a880-9cec9163e28a</t>
  </si>
  <si>
    <t xml:space="preserve">a8724176-5757-4f9b-ac75-dbc88583658a</t>
  </si>
  <si>
    <t xml:space="preserve">RU000A106AK0</t>
  </si>
  <si>
    <t xml:space="preserve">TCS00A106AK0</t>
  </si>
  <si>
    <t xml:space="preserve">Соби-Лизинг 001Р-02</t>
  </si>
  <si>
    <t xml:space="preserve">0.490000000</t>
  </si>
  <si>
    <t xml:space="preserve">f576b06e-c948-42f3-925c-a65b819c2d55</t>
  </si>
  <si>
    <t xml:space="preserve">73995f99-b1ec-4f22-95c5-d82a5890d6fb</t>
  </si>
  <si>
    <t xml:space="preserve">a0a385e7-ce00-4961-8026-e78bc96e4181</t>
  </si>
  <si>
    <t xml:space="preserve">RU000A106VN0</t>
  </si>
  <si>
    <t xml:space="preserve">BBG01JJ0F5B6</t>
  </si>
  <si>
    <t xml:space="preserve">Трейдберри БО-01</t>
  </si>
  <si>
    <t xml:space="preserve">9.370000000</t>
  </si>
  <si>
    <t xml:space="preserve">164211d5-786c-4847-88be-e6d48d8ee171</t>
  </si>
  <si>
    <t xml:space="preserve">a1e6fc97-6794-4575-a759-7be98cbd84f7</t>
  </si>
  <si>
    <t xml:space="preserve">74ed1298-32f8-4cee-a27f-914208875cb9</t>
  </si>
  <si>
    <t xml:space="preserve">{'logo_name': 'RU000A100741.png', 'logo_base_color': '#000000', 'text_color': '#ffffff'}</t>
  </si>
  <si>
    <t xml:space="preserve">RU000A10AYF7</t>
  </si>
  <si>
    <t xml:space="preserve">TCS00A10AYF7</t>
  </si>
  <si>
    <t xml:space="preserve">Новые Технологии, 001Р-04</t>
  </si>
  <si>
    <t xml:space="preserve">39.860000000</t>
  </si>
  <si>
    <t xml:space="preserve">c1715257-e9f2-4e7d-af32-9a9122aebc3c</t>
  </si>
  <si>
    <t xml:space="preserve">f2ecb527-74bb-46b8-8c03-339db35b5067</t>
  </si>
  <si>
    <t xml:space="preserve">f09572d6-6f18-47e3-bad5-3cc10b591066</t>
  </si>
  <si>
    <t xml:space="preserve">RU000A10BQX4</t>
  </si>
  <si>
    <t xml:space="preserve">TCS00A10BQX4</t>
  </si>
  <si>
    <t xml:space="preserve">Россети Северо-Запад 001P-01</t>
  </si>
  <si>
    <t xml:space="preserve">10.200000000</t>
  </si>
  <si>
    <t xml:space="preserve">8ae9e3cb-89a9-4987-b73e-7868eaedd443</t>
  </si>
  <si>
    <t xml:space="preserve">ce50d387-0203-40d3-89e8-5ea01da2b2a1</t>
  </si>
  <si>
    <t xml:space="preserve">976e9319-ceca-4c47-8970-77319ed0f8b1</t>
  </si>
  <si>
    <t xml:space="preserve">RU000A102G50</t>
  </si>
  <si>
    <t xml:space="preserve">BBG00YGKVB04</t>
  </si>
  <si>
    <t xml:space="preserve">Восточная Стивидорная Компания выпуск 1</t>
  </si>
  <si>
    <t xml:space="preserve">8.610000000</t>
  </si>
  <si>
    <t xml:space="preserve">75b031f0-54b5-47dd-9bee-574237d3049c</t>
  </si>
  <si>
    <t xml:space="preserve">a18f055f-3d2b-448f-ab86-9cdf193711e1</t>
  </si>
  <si>
    <t xml:space="preserve">7f392975-da90-4be2-83e0-8af3d4fb7640</t>
  </si>
  <si>
    <t xml:space="preserve">RU000A105QX1</t>
  </si>
  <si>
    <t xml:space="preserve">TCS00A105QX1</t>
  </si>
  <si>
    <t xml:space="preserve">Газпром Капитал БЗО26-1-Е</t>
  </si>
  <si>
    <t xml:space="preserve">1721.451690000</t>
  </si>
  <si>
    <t xml:space="preserve">694cc676-3f33-448a-aed9-283a9a91e8be</t>
  </si>
  <si>
    <t xml:space="preserve">630efa51-f0b6-499d-a704-2e9963c1c9df</t>
  </si>
  <si>
    <t xml:space="preserve">90b4866d-f143-4052-91c0-d5e3719a34b1</t>
  </si>
  <si>
    <t xml:space="preserve">RU000A10B2D2</t>
  </si>
  <si>
    <t xml:space="preserve">TCS00A10B2D2</t>
  </si>
  <si>
    <t xml:space="preserve">Патриот Групп 001Р-01</t>
  </si>
  <si>
    <t xml:space="preserve">acf49b51-dd7d-4d14-b3d7-aef38c18f786</t>
  </si>
  <si>
    <t xml:space="preserve">ea41fc88-6b0b-49c7-89bb-e386431a03e9</t>
  </si>
  <si>
    <t xml:space="preserve">bfef37db-c283-474b-93ae-28d0613da36d</t>
  </si>
  <si>
    <t xml:space="preserve">RU000A1060Y4</t>
  </si>
  <si>
    <t xml:space="preserve">TCS00A1060Y4</t>
  </si>
  <si>
    <t xml:space="preserve">ВИС Финанс выпуск 3</t>
  </si>
  <si>
    <t xml:space="preserve">12.370000000</t>
  </si>
  <si>
    <t xml:space="preserve">9a1f355b-9e17-41f5-91ed-9b659084bcc3</t>
  </si>
  <si>
    <t xml:space="preserve">82bb4bbe-5e39-4969-9ae3-1585b31b3c1c</t>
  </si>
  <si>
    <t xml:space="preserve">f9460f91-5760-433e-8cf7-cf039eb57378</t>
  </si>
  <si>
    <t xml:space="preserve">RU000A108JH3</t>
  </si>
  <si>
    <t xml:space="preserve">TCS00A108JH3</t>
  </si>
  <si>
    <t xml:space="preserve">Акрон БО-001P-04</t>
  </si>
  <si>
    <t xml:space="preserve">138.813766000</t>
  </si>
  <si>
    <t xml:space="preserve">51f8825c-9ab6-411c-9600-d79382bcb8ef</t>
  </si>
  <si>
    <t xml:space="preserve">2f256ba3-adcb-4720-90c2-7538877992cf</t>
  </si>
  <si>
    <t xml:space="preserve">a4902734-bb4b-4263-a31b-ab79fba77cf7</t>
  </si>
  <si>
    <t xml:space="preserve">RU000A100GW5</t>
  </si>
  <si>
    <t xml:space="preserve">BBG00PNDYR58</t>
  </si>
  <si>
    <t xml:space="preserve">Alfa Bank</t>
  </si>
  <si>
    <t xml:space="preserve">135616.440000000</t>
  </si>
  <si>
    <t xml:space="preserve">4c6ba3a9-3fa3-4a2c-aa07-7c094b8ba257</t>
  </si>
  <si>
    <t xml:space="preserve">57da9cd6-0c6a-4b97-9164-018de5a1e2e1</t>
  </si>
  <si>
    <t xml:space="preserve">d9ab4457-feb2-4903-8029-955db4306490</t>
  </si>
  <si>
    <t xml:space="preserve">RU000A1062L7</t>
  </si>
  <si>
    <t xml:space="preserve">TCS00A1062L7</t>
  </si>
  <si>
    <t xml:space="preserve">Т-Банк БО-003P-01</t>
  </si>
  <si>
    <t xml:space="preserve">28.340000000</t>
  </si>
  <si>
    <t xml:space="preserve">d712b9e3-2f8e-4d5e-84c6-79990a96abd8</t>
  </si>
  <si>
    <t xml:space="preserve">22b5921b-6ed2-4aa1-89c5-a67cce051a4c</t>
  </si>
  <si>
    <t xml:space="preserve">67b71a17-e479-4b8d-9052-703fa0ac6616</t>
  </si>
  <si>
    <t xml:space="preserve">RU000A0GN9A7</t>
  </si>
  <si>
    <t xml:space="preserve">BBG0000776S2</t>
  </si>
  <si>
    <t xml:space="preserve">SU46020RMFS2</t>
  </si>
  <si>
    <t xml:space="preserve">ОФЗ 46020</t>
  </si>
  <si>
    <t xml:space="preserve">30.250000000</t>
  </si>
  <si>
    <t xml:space="preserve">c233913c-affb-472c-9060-17a94a1062d9</t>
  </si>
  <si>
    <t xml:space="preserve">8814d210-0984-4e32-9e9c-9ee3ea96ac7d</t>
  </si>
  <si>
    <t xml:space="preserve">f50ca326-a785-421b-821a-3d44369bc6dc</t>
  </si>
  <si>
    <t xml:space="preserve">RU000A107D33</t>
  </si>
  <si>
    <t xml:space="preserve">TCS00A107D33</t>
  </si>
  <si>
    <t xml:space="preserve">ВИС Финанс выпуск 5</t>
  </si>
  <si>
    <t xml:space="preserve">76d6c55e-fb5a-4dcf-87c3-172c83ac9221</t>
  </si>
  <si>
    <t xml:space="preserve">ec50bf85-e712-402e-855b-c04aa7051b9f</t>
  </si>
  <si>
    <t xml:space="preserve">8b12a649-191c-4145-bd9e-ba3d198b02fe</t>
  </si>
  <si>
    <t xml:space="preserve">RU000A105427</t>
  </si>
  <si>
    <t xml:space="preserve">TCS99A105427</t>
  </si>
  <si>
    <t xml:space="preserve">БЭЛТИ-ГРАНД БО-П05</t>
  </si>
  <si>
    <t xml:space="preserve">a183a10a-8032-4cb0-845e-a85486ba885f</t>
  </si>
  <si>
    <t xml:space="preserve">3052a682-9340-4e43-a256-838236fde61f</t>
  </si>
  <si>
    <t xml:space="preserve">50deb008-2afc-49a3-a3ea-56f73db5aadf</t>
  </si>
  <si>
    <t xml:space="preserve">{'logo_name': 'RU000A103DY2.png', 'logo_base_color': '#000000', 'text_color': '#ffffff'}</t>
  </si>
  <si>
    <t xml:space="preserve">RU000A108Q94</t>
  </si>
  <si>
    <t xml:space="preserve">BBG01NCD3Y08</t>
  </si>
  <si>
    <t xml:space="preserve">МегаФон БО-002P-05</t>
  </si>
  <si>
    <t xml:space="preserve">20.230000000</t>
  </si>
  <si>
    <t xml:space="preserve">072e2fad-0bff-487a-8f1a-ae33267b905d</t>
  </si>
  <si>
    <t xml:space="preserve">26162994-847b-4d3a-9f89-eedf80966762</t>
  </si>
  <si>
    <t xml:space="preserve">7b642295-19e7-4d28-80ce-7d93a0f77d4c</t>
  </si>
  <si>
    <t xml:space="preserve">{'logo_name': 'RU000A0JS942.png', 'logo_base_color': '#12A866', 'text_color': '#ffffff'}</t>
  </si>
  <si>
    <t xml:space="preserve">RU000A105UU9</t>
  </si>
  <si>
    <t xml:space="preserve">TCS00A105UU9</t>
  </si>
  <si>
    <t xml:space="preserve">Ростелеком 2P-10R</t>
  </si>
  <si>
    <t xml:space="preserve">17.390000000</t>
  </si>
  <si>
    <t xml:space="preserve">6a85d996-886d-46bb-af48-e09c229b1073</t>
  </si>
  <si>
    <t xml:space="preserve">31ba83ca-3075-4449-aaee-3783ed6ddfff</t>
  </si>
  <si>
    <t xml:space="preserve">569522cd-97f6-4352-aacf-ed1b3f9b3632</t>
  </si>
  <si>
    <t xml:space="preserve">RU000A106YH6</t>
  </si>
  <si>
    <t xml:space="preserve">TCS00A106YH6</t>
  </si>
  <si>
    <t xml:space="preserve">Газпромбанк 003Р-01Р</t>
  </si>
  <si>
    <t xml:space="preserve">38.470000000</t>
  </si>
  <si>
    <t xml:space="preserve">ff358fe1-7acc-43af-9e2b-ebb807cd6c30</t>
  </si>
  <si>
    <t xml:space="preserve">a083d199-08cf-4790-99a2-0cf9defb95af</t>
  </si>
  <si>
    <t xml:space="preserve">162c0b97-3813-4399-8417-21abe16d7259</t>
  </si>
  <si>
    <t xml:space="preserve">{'logo_name': 'RU0007661625.png', 'logo_base_color': '#137EC2', 'text_color': '#ffffff'}</t>
  </si>
  <si>
    <t xml:space="preserve">RU000A108FS8</t>
  </si>
  <si>
    <t xml:space="preserve">TCS00A108FS8</t>
  </si>
  <si>
    <t xml:space="preserve">Антерра БО-02</t>
  </si>
  <si>
    <t xml:space="preserve">9779b59a-32fd-4ef8-b6e2-23b17182c484</t>
  </si>
  <si>
    <t xml:space="preserve">1c505829-abbc-4e07-b637-29771dc5ea89</t>
  </si>
  <si>
    <t xml:space="preserve">75b5e24a-cc8a-4991-82fd-62a6a33b2205</t>
  </si>
  <si>
    <t xml:space="preserve">{'logo_name': 'RU000A104V59.png', 'logo_base_color': '#019543', 'text_color': '#ffffff'}</t>
  </si>
  <si>
    <t xml:space="preserve">RU000A108BE7</t>
  </si>
  <si>
    <t xml:space="preserve">TCS00A108BE7</t>
  </si>
  <si>
    <t xml:space="preserve">С-Принт 001P-01</t>
  </si>
  <si>
    <t xml:space="preserve">daa8a93c-6f95-417a-b248-1cac3d3993ef</t>
  </si>
  <si>
    <t xml:space="preserve">21b2fdcd-a8cc-40d6-955d-b5f57901f9e9</t>
  </si>
  <si>
    <t xml:space="preserve">a2ef86d8-3ac5-4c04-bb35-b85f5463d648</t>
  </si>
  <si>
    <t xml:space="preserve">RU000A1068R1</t>
  </si>
  <si>
    <t xml:space="preserve">TCS00A1068R1</t>
  </si>
  <si>
    <t xml:space="preserve">РСХБ выпуск БО-02-002Р</t>
  </si>
  <si>
    <t xml:space="preserve">11.920000000</t>
  </si>
  <si>
    <t xml:space="preserve">80324613-7f14-4100-84d5-f5462acf5c3f</t>
  </si>
  <si>
    <t xml:space="preserve">1cdcdc85-e0f2-40ef-9cc7-b4b24aa4fbc8</t>
  </si>
  <si>
    <t xml:space="preserve">91497021-4462-4237-a3d7-f42b6d49d40c</t>
  </si>
  <si>
    <t xml:space="preserve">RU000A0ZYLK7</t>
  </si>
  <si>
    <t xml:space="preserve">BBG00JM14CY3</t>
  </si>
  <si>
    <t xml:space="preserve">Верхнебаканский цементный завод 001P выпуск 1</t>
  </si>
  <si>
    <t xml:space="preserve">0.800000000</t>
  </si>
  <si>
    <t xml:space="preserve">7cafe5f8-be69-4fd6-ada7-1adc02fab792</t>
  </si>
  <si>
    <t xml:space="preserve">99574d39-95eb-42b5-a3af-bac4b8bac12d</t>
  </si>
  <si>
    <t xml:space="preserve">6e454c59-f0ea-4cb9-827e-b9ff8fc90605</t>
  </si>
  <si>
    <t xml:space="preserve">{'logo_name': 'RU000A0ZYLK7.png', 'logo_base_color': '#658BAE', 'text_color': '#ffffff'}</t>
  </si>
  <si>
    <t xml:space="preserve">RU000A100881</t>
  </si>
  <si>
    <t xml:space="preserve">BBG00NQKWGH7</t>
  </si>
  <si>
    <t xml:space="preserve">Ростелеком 001 выпуск 5</t>
  </si>
  <si>
    <t xml:space="preserve">27.160000000</t>
  </si>
  <si>
    <t xml:space="preserve">f18d6aae-662c-41b9-a7c0-3ec0cb98aa13</t>
  </si>
  <si>
    <t xml:space="preserve">f1362d33-7302-4f63-b361-ca09bc7d213e</t>
  </si>
  <si>
    <t xml:space="preserve">b089d2d1-0e8c-4d79-8cb8-64516f686ff1</t>
  </si>
  <si>
    <t xml:space="preserve">RU000A108Y60</t>
  </si>
  <si>
    <t xml:space="preserve">TCS00A108Y60</t>
  </si>
  <si>
    <t xml:space="preserve">ПЕРВОУРАЛЬСКБАНК 001P-01</t>
  </si>
  <si>
    <t xml:space="preserve">10.850000000</t>
  </si>
  <si>
    <t xml:space="preserve">9678527a-f003-43c8-892d-9878878844a3</t>
  </si>
  <si>
    <t xml:space="preserve">efcddcc3-df40-4eb6-bcec-e44871b386df</t>
  </si>
  <si>
    <t xml:space="preserve">964a3720-2817-4f64-9471-085c130c1ffd</t>
  </si>
  <si>
    <t xml:space="preserve">{'logo_name': 'RU000A108Y60.png', 'logo_base_color': '#FBFBFF', 'text_color': '#000000'}</t>
  </si>
  <si>
    <t xml:space="preserve">RU000A10BGF2</t>
  </si>
  <si>
    <t xml:space="preserve">TCS00A10BGF2</t>
  </si>
  <si>
    <t xml:space="preserve">РЖД БО 001P-42R</t>
  </si>
  <si>
    <t xml:space="preserve">13.820000000</t>
  </si>
  <si>
    <t xml:space="preserve">eb6794e3-9729-460d-bf87-24042ecaede2</t>
  </si>
  <si>
    <t xml:space="preserve">a8a07196-9e65-4492-8c2b-fce7218dd032</t>
  </si>
  <si>
    <t xml:space="preserve">7d320e48-a7b2-479c-9d9f-5ed9fc741b62</t>
  </si>
  <si>
    <t xml:space="preserve">RU000A1071U9</t>
  </si>
  <si>
    <t xml:space="preserve">TCS00A1071U9</t>
  </si>
  <si>
    <t xml:space="preserve">Элемент Лизинг 001P выпуск 6</t>
  </si>
  <si>
    <t xml:space="preserve">2.310000000</t>
  </si>
  <si>
    <t xml:space="preserve">d1742496-95a9-4047-896b-b94f2ebf8e47</t>
  </si>
  <si>
    <t xml:space="preserve">571e0cea-aeba-43db-a4c0-4ee980747d06</t>
  </si>
  <si>
    <t xml:space="preserve">b6eb7b16-27e0-48ea-9c45-2981f553ed1d</t>
  </si>
  <si>
    <t xml:space="preserve">RU000A1014J2</t>
  </si>
  <si>
    <t xml:space="preserve">TCS00A1014J2</t>
  </si>
  <si>
    <t xml:space="preserve">ВТБ Т2-3</t>
  </si>
  <si>
    <t xml:space="preserve">279539.730000000</t>
  </si>
  <si>
    <t xml:space="preserve">a9835b3d-843a-4e63-88df-7fd586b4204a</t>
  </si>
  <si>
    <t xml:space="preserve">7e304f1e-e3d4-4e8c-bdfa-ceb210a39a9e</t>
  </si>
  <si>
    <t xml:space="preserve">b6e4f779-9216-4036-b251-bd15ef1b7993</t>
  </si>
  <si>
    <t xml:space="preserve">RU000A108P61</t>
  </si>
  <si>
    <t xml:space="preserve">TCS00A108P61</t>
  </si>
  <si>
    <t xml:space="preserve">Россети Московский регион 001P-06</t>
  </si>
  <si>
    <t xml:space="preserve">7.530000000</t>
  </si>
  <si>
    <t xml:space="preserve">edf55819-84cc-492e-bd21-89d7d731c6ef</t>
  </si>
  <si>
    <t xml:space="preserve">38fac402-89c0-4815-8c67-e216d5196ad4</t>
  </si>
  <si>
    <t xml:space="preserve">0daa2fba-1089-41ca-9c76-bfebe491911c</t>
  </si>
  <si>
    <t xml:space="preserve">RU000A10BPQ0</t>
  </si>
  <si>
    <t xml:space="preserve">TCS00A10BPQ0</t>
  </si>
  <si>
    <t xml:space="preserve">СОПФ ДОМ.РФ 13</t>
  </si>
  <si>
    <t xml:space="preserve">26.560000000</t>
  </si>
  <si>
    <t xml:space="preserve">65a05815-eb4c-4dbc-9df9-81240a9877f7</t>
  </si>
  <si>
    <t xml:space="preserve">13ad0a4e-9b8d-4c22-833c-c23ad66a141b</t>
  </si>
  <si>
    <t xml:space="preserve">b3474025-fd1d-4833-9ce0-100d220e4cb9</t>
  </si>
  <si>
    <t xml:space="preserve">RU000A107CG2</t>
  </si>
  <si>
    <t xml:space="preserve">BBG01KJP2PN5</t>
  </si>
  <si>
    <t xml:space="preserve">Россети 001Р-11R</t>
  </si>
  <si>
    <t xml:space="preserve">63e20930-ba3d-4753-9ecc-14da001bd722</t>
  </si>
  <si>
    <t xml:space="preserve">7182a81d-f887-4d12-b5e6-e8d521c92d6a</t>
  </si>
  <si>
    <t xml:space="preserve">294781cf-f2c2-423b-a211-641c2e54202d</t>
  </si>
  <si>
    <t xml:space="preserve">RU000A10A1U9</t>
  </si>
  <si>
    <t xml:space="preserve">СибАвтоТранс 001Р-04</t>
  </si>
  <si>
    <t xml:space="preserve">8.440000000</t>
  </si>
  <si>
    <t xml:space="preserve">424cfe6d-9a17-4e33-8c2d-91278c0d76bc</t>
  </si>
  <si>
    <t xml:space="preserve">03262375-23ed-4eaa-a06c-983839b5ae37</t>
  </si>
  <si>
    <t xml:space="preserve">7d150303-f5a0-4fa3-b8cb-bb5517bc4259</t>
  </si>
  <si>
    <t xml:space="preserve">RU000A1080Y2</t>
  </si>
  <si>
    <t xml:space="preserve">TCS00A1080Y2</t>
  </si>
  <si>
    <t xml:space="preserve">Племзавод Пушкинское 001P-03</t>
  </si>
  <si>
    <t xml:space="preserve">25.750000000</t>
  </si>
  <si>
    <t xml:space="preserve">4bee2c8b-3f73-48b4-bdf3-2c9621afae90</t>
  </si>
  <si>
    <t xml:space="preserve">3412fc36-6f33-4f19-adf3-8fd3280a0e3d</t>
  </si>
  <si>
    <t xml:space="preserve">00e5044f-64b3-4f5d-a63d-cb34f24025c2</t>
  </si>
  <si>
    <t xml:space="preserve">RU000A100Q35</t>
  </si>
  <si>
    <t xml:space="preserve">BBG00PZ6T956</t>
  </si>
  <si>
    <t xml:space="preserve">ПР-Лизинг выпуск 3</t>
  </si>
  <si>
    <t xml:space="preserve">f56dd478-762f-45f9-b912-afab5b152738</t>
  </si>
  <si>
    <t xml:space="preserve">b9c9b704-3896-409c-9006-2a3816434439</t>
  </si>
  <si>
    <t xml:space="preserve">6d5cdcbb-2d24-42c9-826f-a0472df85f5a</t>
  </si>
  <si>
    <t xml:space="preserve">RU000A1076A0</t>
  </si>
  <si>
    <t xml:space="preserve">TCS99A1076A0</t>
  </si>
  <si>
    <t xml:space="preserve">БЭЛТИ-ГРАНД БО-П06</t>
  </si>
  <si>
    <t xml:space="preserve">10.250000000</t>
  </si>
  <si>
    <t xml:space="preserve">71080361-f862-4818-ba47-9a6998797f07</t>
  </si>
  <si>
    <t xml:space="preserve">9ac1e5c8-0bf0-4c07-995a-fb35fd17fcda</t>
  </si>
  <si>
    <t xml:space="preserve">a5baa84d-17e3-418f-9b78-758eb25e1a8d</t>
  </si>
  <si>
    <t xml:space="preserve">RU000A10B4J5</t>
  </si>
  <si>
    <t xml:space="preserve">TCS00A10B4J5</t>
  </si>
  <si>
    <t xml:space="preserve">Полипласт АО П02-БО-03</t>
  </si>
  <si>
    <t xml:space="preserve">8.614419000</t>
  </si>
  <si>
    <t xml:space="preserve">b0451d55-09d6-49bc-be56-2bcac960c3f7</t>
  </si>
  <si>
    <t xml:space="preserve">8bb16033-bf8c-4c97-bc22-4252349efbb9</t>
  </si>
  <si>
    <t xml:space="preserve">e189d773-51e6-428d-ac10-8bdeb59c9c23</t>
  </si>
  <si>
    <t xml:space="preserve">RU000A107UX9</t>
  </si>
  <si>
    <t xml:space="preserve">BBG01LR5GFP3</t>
  </si>
  <si>
    <t xml:space="preserve">Газпром нефть 003P-11R</t>
  </si>
  <si>
    <t xml:space="preserve">32.410000000</t>
  </si>
  <si>
    <t xml:space="preserve">61fbc022-2d69-44c0-b083-dd9a4c70cd01</t>
  </si>
  <si>
    <t xml:space="preserve">6d6f69ee-a103-4deb-bfa7-b17072489863</t>
  </si>
  <si>
    <t xml:space="preserve">f38a70dd-653b-41bf-8e35-5ee88cc637f9</t>
  </si>
  <si>
    <t xml:space="preserve">RU000A10BJL4</t>
  </si>
  <si>
    <t xml:space="preserve">TCS00A10BJL4</t>
  </si>
  <si>
    <t xml:space="preserve">Транспортная Лизинговая Компания 001Р-02</t>
  </si>
  <si>
    <t xml:space="preserve">13.510000000</t>
  </si>
  <si>
    <t xml:space="preserve">8f935558-8838-4009-9912-120711e99dfa</t>
  </si>
  <si>
    <t xml:space="preserve">d4b9dab5-31ac-4eef-b215-262176ecfc9f</t>
  </si>
  <si>
    <t xml:space="preserve">4c0b762a-5d5f-401d-9628-1793d1b36edc</t>
  </si>
  <si>
    <t xml:space="preserve">{'logo_name': 'RU000A10BJL4.png', 'logo_base_color': '#FFFFFF', 'text_color': '#000000'}</t>
  </si>
  <si>
    <t xml:space="preserve">RU000A1057S2</t>
  </si>
  <si>
    <t xml:space="preserve">TCS70A1057S2</t>
  </si>
  <si>
    <t xml:space="preserve">Роснефть CNY</t>
  </si>
  <si>
    <t xml:space="preserve">5aae6bba-bf90-4918-8094-881c0bf60f54</t>
  </si>
  <si>
    <t xml:space="preserve">8f526f08-8954-4f59-b7f0-af53ffcecc50</t>
  </si>
  <si>
    <t xml:space="preserve">2fa6ae4b-c5ed-4ef4-a761-4c75a15b35f1</t>
  </si>
  <si>
    <t xml:space="preserve">RU000A10B222</t>
  </si>
  <si>
    <t xml:space="preserve">TCS00A10B222</t>
  </si>
  <si>
    <t xml:space="preserve">Воксис 001P-02</t>
  </si>
  <si>
    <t xml:space="preserve">8.710000000</t>
  </si>
  <si>
    <t xml:space="preserve">5b159b72-fda1-46e1-b53d-f2f368d272d7</t>
  </si>
  <si>
    <t xml:space="preserve">90ab55fb-6c80-4804-b2fe-393fae72fdb4</t>
  </si>
  <si>
    <t xml:space="preserve">d6cda7b8-52e6-46eb-8df9-bfaaf3f52d85</t>
  </si>
  <si>
    <t xml:space="preserve">{'logo_name': 'RU000A10AC67.png', 'logo_base_color': '#000000', 'text_color': '#ffffff'}</t>
  </si>
  <si>
    <t xml:space="preserve">RU000A107U65</t>
  </si>
  <si>
    <t xml:space="preserve">TCS99A107U65</t>
  </si>
  <si>
    <t xml:space="preserve">МФК ВЭББАНКИР 05</t>
  </si>
  <si>
    <t xml:space="preserve">ae52a5c3-d4f5-44fe-97cd-206f79c873ee</t>
  </si>
  <si>
    <t xml:space="preserve">934bb1cd-d9a4-4015-afc4-7de7f0d778fd</t>
  </si>
  <si>
    <t xml:space="preserve">d865932d-1680-4ac6-8b69-4d471a199734</t>
  </si>
  <si>
    <t xml:space="preserve">RU000A10BUK3</t>
  </si>
  <si>
    <t xml:space="preserve">TCS00A10BUK3</t>
  </si>
  <si>
    <t xml:space="preserve">ИКС 5 ФИНАНС 003P-12</t>
  </si>
  <si>
    <t xml:space="preserve">11.80000000</t>
  </si>
  <si>
    <t xml:space="preserve">34de58e7-3b7a-40f9-8afd-f040c629cfc4</t>
  </si>
  <si>
    <t xml:space="preserve">7abc72ce-b84d-49b2-8df2-8b247be048b1</t>
  </si>
  <si>
    <t xml:space="preserve">5a52933f-bf2a-47d1-8d97-f9b8b29ed5e9</t>
  </si>
  <si>
    <t xml:space="preserve">RU000A104ZU1</t>
  </si>
  <si>
    <t xml:space="preserve">TCS99A104ZU1</t>
  </si>
  <si>
    <t xml:space="preserve">Т.Г. Шевченко выпуск 4</t>
  </si>
  <si>
    <t xml:space="preserve">ace3c079-c373-43b7-9832-9e7acd75f0de</t>
  </si>
  <si>
    <t xml:space="preserve">b9d0b146-4490-4bf1-953c-8d352c94c059</t>
  </si>
  <si>
    <t xml:space="preserve">4676ff7a-4c39-43ec-9580-ee7fd278fed1</t>
  </si>
  <si>
    <t xml:space="preserve">{'logo_name': 'RU000A100YP2.png', 'logo_base_color': '#000000', 'text_color': '#ffffff'}</t>
  </si>
  <si>
    <t xml:space="preserve">RU000A10A1P9</t>
  </si>
  <si>
    <t xml:space="preserve">TCS00A10A1P9</t>
  </si>
  <si>
    <t xml:space="preserve">АПРИ БО-002Р-05</t>
  </si>
  <si>
    <t xml:space="preserve">57.530000000</t>
  </si>
  <si>
    <t xml:space="preserve">e6003329-2c09-417a-ba86-10eca1e24ffd</t>
  </si>
  <si>
    <t xml:space="preserve">429d98f8-3b4a-4d45-ad27-f4c52ad8a3e2</t>
  </si>
  <si>
    <t xml:space="preserve">e5fb7d5c-1d3a-473e-874e-dd1a59019d55</t>
  </si>
  <si>
    <t xml:space="preserve">RU000A107A28</t>
  </si>
  <si>
    <t xml:space="preserve">BBG01KD76W34</t>
  </si>
  <si>
    <t xml:space="preserve">Газпромбанк 005P-01P</t>
  </si>
  <si>
    <t xml:space="preserve">19.210000000</t>
  </si>
  <si>
    <t xml:space="preserve">9a43516e-d209-41ee-ba95-fc52e6c83378</t>
  </si>
  <si>
    <t xml:space="preserve">92e8a44e-606d-4a41-82ea-e5dfc1b62b30</t>
  </si>
  <si>
    <t xml:space="preserve">67dc7ec8-e526-42f7-bf51-1e686cdd3826</t>
  </si>
  <si>
    <t xml:space="preserve">RU000A10BU31</t>
  </si>
  <si>
    <t xml:space="preserve">TCS00A10BU31</t>
  </si>
  <si>
    <t xml:space="preserve">КАМАЗ БО-П15</t>
  </si>
  <si>
    <t xml:space="preserve">0.990000000</t>
  </si>
  <si>
    <t xml:space="preserve">64867f93-7a0a-4499-9fec-9316bc38d8ef</t>
  </si>
  <si>
    <t xml:space="preserve">7ea019c0-b412-4eb7-9580-d42ce1930270</t>
  </si>
  <si>
    <t xml:space="preserve">83a9d969-2f05-4796-af4d-5fc3f2c3b17f</t>
  </si>
  <si>
    <t xml:space="preserve">RU000A0JXS59</t>
  </si>
  <si>
    <t xml:space="preserve">BBG00GTQYBZ5</t>
  </si>
  <si>
    <t xml:space="preserve">Почта России выпуск 3</t>
  </si>
  <si>
    <t xml:space="preserve">b5196f4f-6568-4166-b6f3-045dc1cb8500</t>
  </si>
  <si>
    <t xml:space="preserve">ae72392b-7960-47c4-af91-a4e51ff62b6e</t>
  </si>
  <si>
    <t xml:space="preserve">bd799612-f43c-4902-b4d4-c89691e4d173</t>
  </si>
  <si>
    <t xml:space="preserve">RU000A109L72</t>
  </si>
  <si>
    <t xml:space="preserve">Якут-35016</t>
  </si>
  <si>
    <t xml:space="preserve">12.840000000</t>
  </si>
  <si>
    <t xml:space="preserve">7cf726be-e8bc-4c27-8a72-1e8bee7b8ffa</t>
  </si>
  <si>
    <t xml:space="preserve">e53680c7-1a20-4b22-96bc-f43cfe72820c</t>
  </si>
  <si>
    <t xml:space="preserve">d5ddc277-d0dc-4e50-807b-b8b46ad45e9e</t>
  </si>
  <si>
    <t xml:space="preserve">RU000A106FW4</t>
  </si>
  <si>
    <t xml:space="preserve">TCS00A106FW4</t>
  </si>
  <si>
    <t xml:space="preserve">МГКЛ выпуск 3</t>
  </si>
  <si>
    <t xml:space="preserve">10.960000000</t>
  </si>
  <si>
    <t xml:space="preserve">7f2574b6-675f-4704-9700-bd1de54db35d</t>
  </si>
  <si>
    <t xml:space="preserve">8c5f43cc-1e1f-4bfd-be69-717a602cc9d9</t>
  </si>
  <si>
    <t xml:space="preserve">22215219-d92d-4ff6-91b1-b0ae09633690</t>
  </si>
  <si>
    <t xml:space="preserve">RU000A107RH8</t>
  </si>
  <si>
    <t xml:space="preserve">TCS01A107RH8</t>
  </si>
  <si>
    <t xml:space="preserve">РУСАЛ CNY выпуск 6</t>
  </si>
  <si>
    <t xml:space="preserve">042e1499-0594-4478-b4b4-2eddcdabb602</t>
  </si>
  <si>
    <t xml:space="preserve">46944722-b784-4abd-afa3-0cc96c8bcc1e</t>
  </si>
  <si>
    <t xml:space="preserve">b6606ed7-f0f3-45cf-9273-71db5abaaf0e</t>
  </si>
  <si>
    <t xml:space="preserve">RU000A102VR0</t>
  </si>
  <si>
    <t xml:space="preserve">BBG00ZRZX9T8</t>
  </si>
  <si>
    <t xml:space="preserve">ГТЛК 002P выпуск 1</t>
  </si>
  <si>
    <t xml:space="preserve">22.780000000</t>
  </si>
  <si>
    <t xml:space="preserve">a73f1e85-5f67-492b-b6c8-7ae331969fd0</t>
  </si>
  <si>
    <t xml:space="preserve">c640659e-06a2-46b4-a346-13075ea3c9c9</t>
  </si>
  <si>
    <t xml:space="preserve">8241dbc6-2796-4119-8a5b-999fd007b44e</t>
  </si>
  <si>
    <t xml:space="preserve">RU000A107C91</t>
  </si>
  <si>
    <t xml:space="preserve">BBG01KHKGJZ4</t>
  </si>
  <si>
    <t xml:space="preserve">МСБ-Лизинг 003Р-02</t>
  </si>
  <si>
    <t xml:space="preserve">5.810000000</t>
  </si>
  <si>
    <t xml:space="preserve">2738bf92-082f-4ed7-af18-fd3565771b40</t>
  </si>
  <si>
    <t xml:space="preserve">121b00bd-bab4-4fe7-bb9e-09a190b65f16</t>
  </si>
  <si>
    <t xml:space="preserve">a2e79bfa-f354-4022-b695-0b1e4f7e5f65</t>
  </si>
  <si>
    <t xml:space="preserve">RU000A103PX8</t>
  </si>
  <si>
    <t xml:space="preserve">TCS00A103PX8</t>
  </si>
  <si>
    <t xml:space="preserve">ЛСР выпуск 7</t>
  </si>
  <si>
    <t xml:space="preserve">7.390000000</t>
  </si>
  <si>
    <t xml:space="preserve">3c2321ea-8265-41cd-921e-d4783ae9581f</t>
  </si>
  <si>
    <t xml:space="preserve">b41ed216-2e8e-4227-bd2c-a3a5cbe190fc</t>
  </si>
  <si>
    <t xml:space="preserve">68a87191-90ae-49a1-b644-3e268a0d0716</t>
  </si>
  <si>
    <t xml:space="preserve">RU000A10BNE1</t>
  </si>
  <si>
    <t xml:space="preserve">TCS00A10BNE1</t>
  </si>
  <si>
    <t xml:space="preserve">Компания Симпл 001Р-03</t>
  </si>
  <si>
    <t xml:space="preserve">d0fe5974-8d65-4da3-8f22-77c11c186745</t>
  </si>
  <si>
    <t xml:space="preserve">cd067512-93af-4d54-a82d-cc6d04b35efa</t>
  </si>
  <si>
    <t xml:space="preserve">022cd695-2320-4443-a95d-678b01f6a28c</t>
  </si>
  <si>
    <t xml:space="preserve">RU000A107AZ6</t>
  </si>
  <si>
    <t xml:space="preserve">TCS99A107AZ6</t>
  </si>
  <si>
    <t xml:space="preserve">Саммит 001P-02</t>
  </si>
  <si>
    <t xml:space="preserve">8.450000000</t>
  </si>
  <si>
    <t xml:space="preserve">2ee7b3c4-f0ec-4bc5-90b8-0239ca071c33</t>
  </si>
  <si>
    <t xml:space="preserve">18864bd5-8b88-4f95-bf80-8f788bf7406a</t>
  </si>
  <si>
    <t xml:space="preserve">a68bb272-1224-46c3-b0a6-e06b67bf5306</t>
  </si>
  <si>
    <t xml:space="preserve">RU000A1033Z8</t>
  </si>
  <si>
    <t xml:space="preserve">BBG011616RM7</t>
  </si>
  <si>
    <t xml:space="preserve">Москва выпуск 74</t>
  </si>
  <si>
    <t xml:space="preserve">ea070157-241a-4b42-9d85-a17f01fdb936</t>
  </si>
  <si>
    <t xml:space="preserve">80edfa26-c0a8-41ea-9d9c-216fd34c6f22</t>
  </si>
  <si>
    <t xml:space="preserve">3dbd3673-5399-4e30-9fc3-e75995dc38e6</t>
  </si>
  <si>
    <t xml:space="preserve">{'logo_name': 'RU000A0ZYML3.png', 'logo_base_color': '#E21C2A', 'text_color': '#ffffff'}</t>
  </si>
  <si>
    <t xml:space="preserve">RU000A106LS0</t>
  </si>
  <si>
    <t xml:space="preserve">TCS99A106LS0</t>
  </si>
  <si>
    <t xml:space="preserve">Глобал Факторинг Нетворк Рус выпуск 3</t>
  </si>
  <si>
    <t xml:space="preserve">985e8847-0c8f-4ff5-83b8-bb42ae31df36</t>
  </si>
  <si>
    <t xml:space="preserve">f65da5af-6ab4-46dd-b7bf-44c17e37c4c6</t>
  </si>
  <si>
    <t xml:space="preserve">cb1f969f-f813-41ae-942b-a5b17238f965</t>
  </si>
  <si>
    <t xml:space="preserve">RU000A0ZZ4T1</t>
  </si>
  <si>
    <t xml:space="preserve">BBG00KSL6M30</t>
  </si>
  <si>
    <t xml:space="preserve">РСХБ выпуск T1</t>
  </si>
  <si>
    <t xml:space="preserve">23.920000000</t>
  </si>
  <si>
    <t xml:space="preserve">81c1f183-11f1-4d02-ba3c-5df2313ab82d</t>
  </si>
  <si>
    <t xml:space="preserve">ad858a81-004b-4dd6-8e86-0f0989ae4302</t>
  </si>
  <si>
    <t xml:space="preserve">34748993-e549-4e00-9c14-4d2282beb280</t>
  </si>
  <si>
    <t xml:space="preserve">RU000A106TJ2</t>
  </si>
  <si>
    <t xml:space="preserve">TCS10A106TJ2</t>
  </si>
  <si>
    <t xml:space="preserve">AzurDrive выпуск 1</t>
  </si>
  <si>
    <t xml:space="preserve">80dc5cba-87c9-4997-a6be-a89a70e1f311</t>
  </si>
  <si>
    <t xml:space="preserve">4a3851a1-55a8-4402-8084-4d78d2959a78</t>
  </si>
  <si>
    <t xml:space="preserve">cde1201c-8ad3-4414-8a4c-dd50d6038759</t>
  </si>
  <si>
    <t xml:space="preserve">{'logo_name': 'RU000A106TJ2.png', 'logo_base_color': '#000000', 'text_color': '#ffffff'}</t>
  </si>
  <si>
    <t xml:space="preserve">RU000A0ZYUB7</t>
  </si>
  <si>
    <t xml:space="preserve">BBG00K53FX22</t>
  </si>
  <si>
    <t xml:space="preserve">SU26225RMFS1</t>
  </si>
  <si>
    <t xml:space="preserve">ОФЗ 26225</t>
  </si>
  <si>
    <t xml:space="preserve">12.310000000</t>
  </si>
  <si>
    <t xml:space="preserve">1278a466-213d-468b-ae0b-2be05fd783e4</t>
  </si>
  <si>
    <t xml:space="preserve">e4289951-ff41-4650-96ab-c3c802c8adf3</t>
  </si>
  <si>
    <t xml:space="preserve">18f2e052-2499-4524-a27a-ebcfebc69233</t>
  </si>
  <si>
    <t xml:space="preserve">RU000A10A885</t>
  </si>
  <si>
    <t xml:space="preserve">TCS00A10A885</t>
  </si>
  <si>
    <t xml:space="preserve">Россия 2025-ЗО</t>
  </si>
  <si>
    <t xml:space="preserve">165007.975644000</t>
  </si>
  <si>
    <t xml:space="preserve">7d83dffd-a58f-49c3-8897-bf1841e7fef0</t>
  </si>
  <si>
    <t xml:space="preserve">1466f7eb-cbd1-4839-89ac-698526e497b9</t>
  </si>
  <si>
    <t xml:space="preserve">0c6e4b6c-408d-4364-817c-424c83cebfda</t>
  </si>
  <si>
    <t xml:space="preserve">RU000A10B3Z3</t>
  </si>
  <si>
    <t xml:space="preserve">TCS00A10B3Z3</t>
  </si>
  <si>
    <t xml:space="preserve">ЕвразХолдинг Финанс 003Р-03</t>
  </si>
  <si>
    <t xml:space="preserve">12.530064000</t>
  </si>
  <si>
    <t xml:space="preserve">99453c20-2930-40a3-bba4-f3b02ebfc607</t>
  </si>
  <si>
    <t xml:space="preserve">1ee3242c-8fab-487a-93fa-bad1899504c4</t>
  </si>
  <si>
    <t xml:space="preserve">1ad05e15-6ce1-4413-9a52-2bd52c83b411</t>
  </si>
  <si>
    <t xml:space="preserve">RU000A107SX3</t>
  </si>
  <si>
    <t xml:space="preserve">BBG01LLS9GH4</t>
  </si>
  <si>
    <t xml:space="preserve">ЭкономЛизинг 001P-07</t>
  </si>
  <si>
    <t xml:space="preserve">28.50000000</t>
  </si>
  <si>
    <t xml:space="preserve">7662516e-bdf6-41f2-bc38-53618bec05d9</t>
  </si>
  <si>
    <t xml:space="preserve">a38c1b95-a890-4484-832a-fc6e5fb07162</t>
  </si>
  <si>
    <t xml:space="preserve">d4e8bd12-36a1-4158-b7cc-0ab27be80a8c</t>
  </si>
  <si>
    <t xml:space="preserve">RU000A106UM4</t>
  </si>
  <si>
    <t xml:space="preserve">TCS00A106UM4</t>
  </si>
  <si>
    <t xml:space="preserve">ДАРС-Девелопмент выпуск 1</t>
  </si>
  <si>
    <t xml:space="preserve">5e332bd8-0f62-4e8a-9df8-58a42aad91c0</t>
  </si>
  <si>
    <t xml:space="preserve">5869bf8f-d78b-453d-afe3-835f509bb284</t>
  </si>
  <si>
    <t xml:space="preserve">3a053cf6-2779-4a21-9026-4df19d0ef862</t>
  </si>
  <si>
    <t xml:space="preserve">RU000A105QW3</t>
  </si>
  <si>
    <t xml:space="preserve">TCS00A105QW3</t>
  </si>
  <si>
    <t xml:space="preserve">Газпром Капитал БЗО26-1-Д</t>
  </si>
  <si>
    <t xml:space="preserve">1760.473992000</t>
  </si>
  <si>
    <t xml:space="preserve">1e3f5f59-34d5-4b5d-928e-d1215f078762</t>
  </si>
  <si>
    <t xml:space="preserve">1462c409-dd7f-4034-9242-92909a330709</t>
  </si>
  <si>
    <t xml:space="preserve">ff744760-8313-4ffa-93b8-3f941179a0d4</t>
  </si>
  <si>
    <t xml:space="preserve">RU000A109PF2</t>
  </si>
  <si>
    <t xml:space="preserve">TCS20A109PF2</t>
  </si>
  <si>
    <t xml:space="preserve">РЖД 001P-33R</t>
  </si>
  <si>
    <t xml:space="preserve">8.200000000</t>
  </si>
  <si>
    <t xml:space="preserve">aab6faad-a959-4f67-b960-d3da4329d902</t>
  </si>
  <si>
    <t xml:space="preserve">5ef59506-6ccf-490e-bf80-7e85e056d415</t>
  </si>
  <si>
    <t xml:space="preserve">860481fe-e9c6-4d51-b7c3-81dea9aa832f</t>
  </si>
  <si>
    <t xml:space="preserve">RU000A10A7H3</t>
  </si>
  <si>
    <t xml:space="preserve">TCS00A10A7H3</t>
  </si>
  <si>
    <t xml:space="preserve">СИБУР Холдинг 001Р-02</t>
  </si>
  <si>
    <t xml:space="preserve">12.720000000</t>
  </si>
  <si>
    <t xml:space="preserve">f8eaf276-18ea-47b7-b4b3-72e1137472ba</t>
  </si>
  <si>
    <t xml:space="preserve">dbdbe7d8-1c73-432b-b158-b4a2fc2113fc</t>
  </si>
  <si>
    <t xml:space="preserve">14e91819-acab-48b7-af9f-82480048bf3a</t>
  </si>
  <si>
    <t xml:space="preserve">{'logo_name': 'SIBUR.png', 'logo_base_color': '#000000', 'text_color': '#ffffff'}</t>
  </si>
  <si>
    <t xml:space="preserve">RU000A10B2M3</t>
  </si>
  <si>
    <t xml:space="preserve">TCS00A10B2M3</t>
  </si>
  <si>
    <t xml:space="preserve">Быстроденьги 002P-08</t>
  </si>
  <si>
    <t xml:space="preserve">8.740000000</t>
  </si>
  <si>
    <t xml:space="preserve">74465ad9-0193-491a-9375-36d57a479034</t>
  </si>
  <si>
    <t xml:space="preserve">98085573-4465-4dd6-aa27-7b6babd13afb</t>
  </si>
  <si>
    <t xml:space="preserve">a11a0c22-b55c-4b88-9f46-5cdbedc96863</t>
  </si>
  <si>
    <t xml:space="preserve">RU000A0ZZZ17</t>
  </si>
  <si>
    <t xml:space="preserve">BBG00MT69C64</t>
  </si>
  <si>
    <t xml:space="preserve">НКНХ выпуск 1</t>
  </si>
  <si>
    <t xml:space="preserve">302e17ef-9cf9-4eb7-96a8-a7314eb169c5</t>
  </si>
  <si>
    <t xml:space="preserve">27e42527-57f7-43c7-9f34-6623d0c843ac</t>
  </si>
  <si>
    <t xml:space="preserve">a227143a-af4a-40e8-865f-a97d0b35d811</t>
  </si>
  <si>
    <t xml:space="preserve">RU000A0ZZVE6</t>
  </si>
  <si>
    <t xml:space="preserve">TCS00A0ZZVE6</t>
  </si>
  <si>
    <t xml:space="preserve">Russia 2025 EUR</t>
  </si>
  <si>
    <t xml:space="preserve">6232b327-e31a-4615-b721-67bf8cfdb041</t>
  </si>
  <si>
    <t xml:space="preserve">a285ab77-6c8e-4d69-b51b-8525c95a6e34</t>
  </si>
  <si>
    <t xml:space="preserve">f74d3d7f-142d-42c5-b760-d929a7132641</t>
  </si>
  <si>
    <t xml:space="preserve">RU000A0ZZEM5</t>
  </si>
  <si>
    <t xml:space="preserve">BBG00LLCGZL5</t>
  </si>
  <si>
    <t xml:space="preserve">Ярославская область выпуск 16</t>
  </si>
  <si>
    <t xml:space="preserve">1.310000000</t>
  </si>
  <si>
    <t xml:space="preserve">2d974d1d-2a5f-4b61-9c71-2ee078bd89b3</t>
  </si>
  <si>
    <t xml:space="preserve">633fa281-480d-4f23-a76b-e335725c5b09</t>
  </si>
  <si>
    <t xml:space="preserve">db5d665b-701d-41f8-a958-84db5ebb7bc2</t>
  </si>
  <si>
    <t xml:space="preserve">{'logo_name': 'RU000A0JUQF8.png', 'logo_base_color': '#F8C301', 'text_color': '#000000'}</t>
  </si>
  <si>
    <t xml:space="preserve">RU000A106FR4</t>
  </si>
  <si>
    <t xml:space="preserve">TCS00A106FR4</t>
  </si>
  <si>
    <t xml:space="preserve">Автодор БО-5P-01</t>
  </si>
  <si>
    <t xml:space="preserve">5.880000000</t>
  </si>
  <si>
    <t xml:space="preserve">cb7791b1-7905-4f95-911e-f578a8f44aa4</t>
  </si>
  <si>
    <t xml:space="preserve">320fd6a1-701f-44f6-8358-a1e47499e4fc</t>
  </si>
  <si>
    <t xml:space="preserve">ec806c7e-d183-457d-8bb1-e1e538abef8e</t>
  </si>
  <si>
    <t xml:space="preserve">RU000A102VY6</t>
  </si>
  <si>
    <t xml:space="preserve">TCS00A102VY6</t>
  </si>
  <si>
    <t xml:space="preserve">Атомстройкомплекс БО-П01</t>
  </si>
  <si>
    <t xml:space="preserve">29.110000000</t>
  </si>
  <si>
    <t xml:space="preserve">830fba49-9b0e-4e7c-952e-978c957b100a</t>
  </si>
  <si>
    <t xml:space="preserve">fbbd0e95-e909-403a-9905-44cc3375ef50</t>
  </si>
  <si>
    <t xml:space="preserve">565be527-e7dc-4c44-a185-ff2370940dd5</t>
  </si>
  <si>
    <t xml:space="preserve">{'logo_name': 'RU000A100VS2.png', 'logo_base_color': '#FFFFFF', 'text_color': '#000000'}</t>
  </si>
  <si>
    <t xml:space="preserve">RU000A0ZZ5J9</t>
  </si>
  <si>
    <t xml:space="preserve">BBG00KTDNXH9</t>
  </si>
  <si>
    <t xml:space="preserve">Почта России выпуск 5</t>
  </si>
  <si>
    <t xml:space="preserve">23.50000000</t>
  </si>
  <si>
    <t xml:space="preserve">4350f6af-ffab-47ee-af1b-4984aafe5d6d</t>
  </si>
  <si>
    <t xml:space="preserve">961bc786-59f8-4c6e-9bad-0ea2f3dee723</t>
  </si>
  <si>
    <t xml:space="preserve">b37d834a-cf27-41fe-9506-5c56caf5f778</t>
  </si>
  <si>
    <t xml:space="preserve">RU000A105LC6</t>
  </si>
  <si>
    <t xml:space="preserve">TCS00A105LC6</t>
  </si>
  <si>
    <t xml:space="preserve">Публичное акционерное общество "Ростелеком" биржевая облигация 4B02-06-00124-A-001P 05.09.2025</t>
  </si>
  <si>
    <t xml:space="preserve">11.150000000</t>
  </si>
  <si>
    <t xml:space="preserve">0edc552a-9ba1-4fea-bb60-9b602765c770</t>
  </si>
  <si>
    <t xml:space="preserve">f126bf9b-8987-4b18-ae74-d5b85952375e</t>
  </si>
  <si>
    <t xml:space="preserve">644caeab-bc3d-4d63-8bb3-e57e6e75a530</t>
  </si>
  <si>
    <t xml:space="preserve">RU000A106HB4</t>
  </si>
  <si>
    <t xml:space="preserve">TCS00A106HB4</t>
  </si>
  <si>
    <t xml:space="preserve">Whoosh выпуск 2</t>
  </si>
  <si>
    <t xml:space="preserve">c0233e22-a823-4b14-90cf-143b251f7d32</t>
  </si>
  <si>
    <t xml:space="preserve">118efa24-54ab-4a90-ba27-d01e89eaaf60</t>
  </si>
  <si>
    <t xml:space="preserve">442fb553-a23f-4fb0-89c0-1587a8f91e9d</t>
  </si>
  <si>
    <t xml:space="preserve">RU000A0ZZ1J8</t>
  </si>
  <si>
    <t xml:space="preserve">BBG00KHR8SP0</t>
  </si>
  <si>
    <t xml:space="preserve">0.510000000</t>
  </si>
  <si>
    <t xml:space="preserve">ГТЛК выпуск 9</t>
  </si>
  <si>
    <t xml:space="preserve">523ee5da-4f5f-43e9-a4ad-59bd358c8509</t>
  </si>
  <si>
    <t xml:space="preserve">b560ab74-10d3-4944-bf88-6c92327f8fe2</t>
  </si>
  <si>
    <t xml:space="preserve">e8147d97-26bb-4664-b5f5-edd71f227c17</t>
  </si>
  <si>
    <t xml:space="preserve">RU000A108CC9</t>
  </si>
  <si>
    <t xml:space="preserve">TCS00A108CC9</t>
  </si>
  <si>
    <t xml:space="preserve">ПКБ 001Р-04</t>
  </si>
  <si>
    <t xml:space="preserve">40.990000000</t>
  </si>
  <si>
    <t xml:space="preserve">3a5640a9-8a14-4d15-bb59-2a0183768b38</t>
  </si>
  <si>
    <t xml:space="preserve">25a8e6f8-2117-47b0-8eff-a3f502b8f3a3</t>
  </si>
  <si>
    <t xml:space="preserve">20e0b2e6-d7c1-4eda-8f0d-5a6e8b54a9e4</t>
  </si>
  <si>
    <t xml:space="preserve">{'logo_name': 'RU000A0JWWG0.png', 'logo_base_color': '#DEE1E3', 'text_color': '#000000'}</t>
  </si>
  <si>
    <t xml:space="preserve">XS1980255936</t>
  </si>
  <si>
    <t xml:space="preserve">BBG00NTC1SR9</t>
  </si>
  <si>
    <t xml:space="preserve">EGPT0431</t>
  </si>
  <si>
    <t xml:space="preserve">ARAB REPUBLIC</t>
  </si>
  <si>
    <t xml:space="preserve">93c35aff-6bc9-4c6f-b771-672613b46e74</t>
  </si>
  <si>
    <t xml:space="preserve">38b5acea-bca2-424a-acde-07777dec4e54</t>
  </si>
  <si>
    <t xml:space="preserve">5a7586a0-cd21-40fa-9296-40143036c1d2</t>
  </si>
  <si>
    <t xml:space="preserve">RU000A106FN3</t>
  </si>
  <si>
    <t xml:space="preserve">TCS00A106FN3</t>
  </si>
  <si>
    <t xml:space="preserve">СПМК БО-02</t>
  </si>
  <si>
    <t xml:space="preserve">13.410000000</t>
  </si>
  <si>
    <t xml:space="preserve">118963de-e33c-47b4-a071-ee958e3a0bee</t>
  </si>
  <si>
    <t xml:space="preserve">f1305a00-3a42-45ff-997d-162c6c746bea</t>
  </si>
  <si>
    <t xml:space="preserve">1b115127-1bb8-433d-979d-d8de9bb2c1fb</t>
  </si>
  <si>
    <t xml:space="preserve">{'logo_name': 'RU000A105BW5.png', 'logo_base_color': '#000000', 'text_color': '#ffffff'}</t>
  </si>
  <si>
    <t xml:space="preserve">RU000A0JTU85</t>
  </si>
  <si>
    <t xml:space="preserve">TCS00A0JTU85</t>
  </si>
  <si>
    <t xml:space="preserve">РЖД-28 обл</t>
  </si>
  <si>
    <t xml:space="preserve">59.10000000</t>
  </si>
  <si>
    <t xml:space="preserve">9603dca1-0844-4c07-a68d-7d16e51d79bb</t>
  </si>
  <si>
    <t xml:space="preserve">feeedd7b-4210-42cf-82f9-1d94a0d9785a</t>
  </si>
  <si>
    <t xml:space="preserve">cd0e530c-3723-4a09-98a0-d84383c7d3d2</t>
  </si>
  <si>
    <t xml:space="preserve">RU000A10AG48</t>
  </si>
  <si>
    <t xml:space="preserve">TCS00A10AG48</t>
  </si>
  <si>
    <t xml:space="preserve">АПРИ БО-002Р-08</t>
  </si>
  <si>
    <t xml:space="preserve">27.10000000</t>
  </si>
  <si>
    <t xml:space="preserve">eb394786-8001-4e9d-b367-26541b0781dc</t>
  </si>
  <si>
    <t xml:space="preserve">95eb9c81-f3fe-4c06-b38a-ab6d149e9fd9</t>
  </si>
  <si>
    <t xml:space="preserve">ca737541-889b-4d1d-adf0-141b5a792333</t>
  </si>
  <si>
    <t xml:space="preserve">RU000A105RF6</t>
  </si>
  <si>
    <t xml:space="preserve">TCS00A105RF6</t>
  </si>
  <si>
    <t xml:space="preserve">Лизинг-Трейд 001P-06</t>
  </si>
  <si>
    <t xml:space="preserve">5.960000000</t>
  </si>
  <si>
    <t xml:space="preserve">45ed0613-45c9-4cc9-96f3-d89ae6548aef</t>
  </si>
  <si>
    <t xml:space="preserve">010d643e-b51d-4ac4-aea1-72fe2eb5c714</t>
  </si>
  <si>
    <t xml:space="preserve">80fd871c-76d5-43bd-8f85-6c2111dae8a0</t>
  </si>
  <si>
    <t xml:space="preserve">RU000A1094G0</t>
  </si>
  <si>
    <t xml:space="preserve">TCS00A1094G0</t>
  </si>
  <si>
    <t xml:space="preserve">РУСАЛ БО-001Р-08</t>
  </si>
  <si>
    <t xml:space="preserve">166.806477000</t>
  </si>
  <si>
    <t xml:space="preserve">6ae02817-c959-458a-9034-e62e41d0f57d</t>
  </si>
  <si>
    <t xml:space="preserve">5a721c96-cb06-4cb8-ac88-e5217117f987</t>
  </si>
  <si>
    <t xml:space="preserve">1f834de8-8e8c-4374-84e6-dda627b63312</t>
  </si>
  <si>
    <t xml:space="preserve">RU000A10BGJ4</t>
  </si>
  <si>
    <t xml:space="preserve">TCS00A10BGJ4</t>
  </si>
  <si>
    <t xml:space="preserve">Аэрофлот П02-БО-01</t>
  </si>
  <si>
    <t xml:space="preserve">17.800000000</t>
  </si>
  <si>
    <t xml:space="preserve">c05625a6-802a-4e86-9019-3485fd008b05</t>
  </si>
  <si>
    <t xml:space="preserve">9afe388d-4d1d-4a6c-9043-b8c4ee5a6456</t>
  </si>
  <si>
    <t xml:space="preserve">73010ede-ce3c-4762-8170-0c5b7509c354</t>
  </si>
  <si>
    <t xml:space="preserve">RU000A104XJ9</t>
  </si>
  <si>
    <t xml:space="preserve">TCS00A104XJ9</t>
  </si>
  <si>
    <t xml:space="preserve">16.680000000</t>
  </si>
  <si>
    <t xml:space="preserve">f25ba0f2-6336-48c3-9823-931b6a273fec</t>
  </si>
  <si>
    <t xml:space="preserve">d3ba885e-58f4-4fdb-a282-c401affea833</t>
  </si>
  <si>
    <t xml:space="preserve">e5db731a-37b8-4bb4-a83a-55d5da95cea3</t>
  </si>
  <si>
    <t xml:space="preserve">RU000A1006S9</t>
  </si>
  <si>
    <t xml:space="preserve">TCS10A1006S9</t>
  </si>
  <si>
    <t xml:space="preserve">Russia 2035</t>
  </si>
  <si>
    <t xml:space="preserve">252950.667000000</t>
  </si>
  <si>
    <t xml:space="preserve">0e2aff7a-ac1a-43f0-9466-b86e9776749f</t>
  </si>
  <si>
    <t xml:space="preserve">c99f5b93-4ad1-4371-802a-d52e37090c12</t>
  </si>
  <si>
    <t xml:space="preserve">93a31ba2-250a-4493-8d54-f946ed8682f6</t>
  </si>
  <si>
    <t xml:space="preserve">RU000A1074F4</t>
  </si>
  <si>
    <t xml:space="preserve">TCS99A1074F4</t>
  </si>
  <si>
    <t xml:space="preserve">Мани Капитал 001P-01</t>
  </si>
  <si>
    <t xml:space="preserve">2.880000000</t>
  </si>
  <si>
    <t xml:space="preserve">051a0481-b0b1-436b-a465-37280684dbb0</t>
  </si>
  <si>
    <t xml:space="preserve">95a94751-bb5b-4462-ac91-2678e7be5f47</t>
  </si>
  <si>
    <t xml:space="preserve">d9f536a6-9a8c-4d40-b13e-8bb47bbf7ce8</t>
  </si>
  <si>
    <t xml:space="preserve">RU000A104W17</t>
  </si>
  <si>
    <t xml:space="preserve">TCS00A104W17</t>
  </si>
  <si>
    <t xml:space="preserve">76902e11-6bc5-46b8-9398-a5984c34a020</t>
  </si>
  <si>
    <t xml:space="preserve">7a3117eb-4fe1-43d7-b73e-653dcf653855</t>
  </si>
  <si>
    <t xml:space="preserve">4f1fb7ce-9d0f-484b-b301-fa45ed70cc70</t>
  </si>
  <si>
    <t xml:space="preserve">RU000A101XD8</t>
  </si>
  <si>
    <t xml:space="preserve">TCS00A101XD8</t>
  </si>
  <si>
    <t xml:space="preserve">МаксимаТелеком выпуск 1</t>
  </si>
  <si>
    <t xml:space="preserve">4.220000000</t>
  </si>
  <si>
    <t xml:space="preserve">070d82ad-e9e0-41e4-8eca-cbe9f5830db2</t>
  </si>
  <si>
    <t xml:space="preserve">13d60050-88f4-4182-b85b-3ebf8fc2c544</t>
  </si>
  <si>
    <t xml:space="preserve">6404f07f-ef2d-408a-a320-e87822afb7e9</t>
  </si>
  <si>
    <t xml:space="preserve">{'logo_name': 'ISSUANCEMAKS.png', 'logo_base_color': '#000000', 'text_color': '#ffffff'}</t>
  </si>
  <si>
    <t xml:space="preserve">USG76237AC37</t>
  </si>
  <si>
    <t xml:space="preserve">BBG00XV1FN94</t>
  </si>
  <si>
    <t xml:space="preserve">Rolls-Royce PLC</t>
  </si>
  <si>
    <t xml:space="preserve">18.368056000</t>
  </si>
  <si>
    <t xml:space="preserve">9c9684c4-0fee-4deb-babb-0b8dd937973b</t>
  </si>
  <si>
    <t xml:space="preserve">04829c92-5cb9-49c5-947d-baffd1025117</t>
  </si>
  <si>
    <t xml:space="preserve">ba79b7bd-b668-4ea9-801f-557e40ab6965</t>
  </si>
  <si>
    <t xml:space="preserve">{'logo_name': 'GB00B63H8491.png', 'logo_base_color': '#0F049E', 'text_color': '#ffffff'}</t>
  </si>
  <si>
    <t xml:space="preserve">RU000A108462</t>
  </si>
  <si>
    <t xml:space="preserve">TCS99A108462</t>
  </si>
  <si>
    <t xml:space="preserve">МФК Джой Мани 001P-02</t>
  </si>
  <si>
    <t xml:space="preserve">10000.0</t>
  </si>
  <si>
    <t xml:space="preserve">ba9093e3-a4cf-465a-984a-3bc47084feef</t>
  </si>
  <si>
    <t xml:space="preserve">fc786fb7-b59a-4351-8409-603b0fdfe736</t>
  </si>
  <si>
    <t xml:space="preserve">8c44b486-da4f-41ff-bd62-195eaee2d5b4</t>
  </si>
  <si>
    <t xml:space="preserve">{'logo_name': 'RU000A107EW5.png', 'logo_base_color': '#00ADD1', 'text_color': '#ffffff'}</t>
  </si>
  <si>
    <t xml:space="preserve">RU000A108JV4</t>
  </si>
  <si>
    <t xml:space="preserve">TCS00A108JV4</t>
  </si>
  <si>
    <t xml:space="preserve">Газпром Капитал БО-003Р-02</t>
  </si>
  <si>
    <t xml:space="preserve">808b734a-85b3-4c9e-b394-322dcfbc99a7</t>
  </si>
  <si>
    <t xml:space="preserve">cac9cf10-0eff-4408-b4e9-b2ba6a3d4a7a</t>
  </si>
  <si>
    <t xml:space="preserve">9db29e6b-3d03-407e-ae8f-31d306372fb9</t>
  </si>
  <si>
    <t xml:space="preserve">RU000A105WH2</t>
  </si>
  <si>
    <t xml:space="preserve">TCS00A105WH2</t>
  </si>
  <si>
    <t xml:space="preserve">Газпром Капитал ЗО26-1-Е</t>
  </si>
  <si>
    <t xml:space="preserve">766.911282000</t>
  </si>
  <si>
    <t xml:space="preserve">cfa3ef0c-a8b3-4c62-a24c-70b2f8eddbbc</t>
  </si>
  <si>
    <t xml:space="preserve">d0353953-ad63-4590-8e87-b4febd938010</t>
  </si>
  <si>
    <t xml:space="preserve">f14ac91a-e015-42a6-a8c7-57f92500c648</t>
  </si>
  <si>
    <t xml:space="preserve">RU000A107SG8</t>
  </si>
  <si>
    <t xml:space="preserve">TCS00A107SG8</t>
  </si>
  <si>
    <t xml:space="preserve">Симпл Солюшнз Кэпитл 001P-01</t>
  </si>
  <si>
    <t xml:space="preserve">8.190000000</t>
  </si>
  <si>
    <t xml:space="preserve">3c6e1473-9ddc-4b10-919b-c3a30fb8d77f</t>
  </si>
  <si>
    <t xml:space="preserve">5e18fa3d-969a-4052-8b58-d62179179a52</t>
  </si>
  <si>
    <t xml:space="preserve">8691bf63-ddd8-446d-88b5-01c326580e73</t>
  </si>
  <si>
    <t xml:space="preserve">{'logo_name': 'RU000A107SG8.png', 'logo_base_color': '#FFFFFF', 'text_color': '#000000'}</t>
  </si>
  <si>
    <t xml:space="preserve">RU000A10BS68</t>
  </si>
  <si>
    <t xml:space="preserve">TCS50A10BS68</t>
  </si>
  <si>
    <t xml:space="preserve">Уральская Сталь БО-001Р-04</t>
  </si>
  <si>
    <t xml:space="preserve">29.758902000</t>
  </si>
  <si>
    <t xml:space="preserve">2aa537c8-e7f0-44ed-895f-f1c3ebea2c69</t>
  </si>
  <si>
    <t xml:space="preserve">4d555bf4-9941-4984-a6a8-2407be87fb4c</t>
  </si>
  <si>
    <t xml:space="preserve">b48322c2-bd11-4c47-9702-de51c936e43d</t>
  </si>
  <si>
    <t xml:space="preserve">RU000A102SX4</t>
  </si>
  <si>
    <t xml:space="preserve">BBG00ZHPT667</t>
  </si>
  <si>
    <t xml:space="preserve">АФК Система выпуск 19</t>
  </si>
  <si>
    <t xml:space="preserve">37.480000000</t>
  </si>
  <si>
    <t xml:space="preserve">4ffbb203-ff5e-4d3e-b24c-bfc7b8224e71</t>
  </si>
  <si>
    <t xml:space="preserve">c3a33f93-5f78-4b56-b8c6-84c198cf6bbb</t>
  </si>
  <si>
    <t xml:space="preserve">2a9e23b6-c5ca-4993-b784-5b92f4ba0bb4</t>
  </si>
  <si>
    <t xml:space="preserve">RU000A103XP8</t>
  </si>
  <si>
    <t xml:space="preserve">TCS69A103XP8</t>
  </si>
  <si>
    <t xml:space="preserve">Феррони БО-П01</t>
  </si>
  <si>
    <t xml:space="preserve">9208a51b-6ac2-4f91-a1d0-2e10b6cecd26</t>
  </si>
  <si>
    <t xml:space="preserve">f0bdd985-736a-4c85-9182-0ebd45a16366</t>
  </si>
  <si>
    <t xml:space="preserve">bd75a98b-b600-4d21-813d-f2ed658780fe</t>
  </si>
  <si>
    <t xml:space="preserve">RU000A101Z17</t>
  </si>
  <si>
    <t xml:space="preserve">BBG00WCNNR91</t>
  </si>
  <si>
    <t xml:space="preserve">Свердловская область 35008</t>
  </si>
  <si>
    <t xml:space="preserve">14.870000000</t>
  </si>
  <si>
    <t xml:space="preserve">9ce2644d-15a6-42ea-a94d-f2ae8ef83f18</t>
  </si>
  <si>
    <t xml:space="preserve">1779c877-e458-41ea-ac04-b100b4b76cd9</t>
  </si>
  <si>
    <t xml:space="preserve">72f302a7-5c65-4d7d-a786-ffba51f8d29a</t>
  </si>
  <si>
    <t xml:space="preserve">{'logo_name': 'RU000A0ZYDU3.png', 'logo_base_color': '#D52E25', 'text_color': '#ffffff'}</t>
  </si>
  <si>
    <t xml:space="preserve">RU000A104DZ7</t>
  </si>
  <si>
    <t xml:space="preserve">TCS99A104DZ7</t>
  </si>
  <si>
    <t xml:space="preserve">Сибнефтехимтрейд выпуск 2</t>
  </si>
  <si>
    <t xml:space="preserve">18.150000000</t>
  </si>
  <si>
    <t xml:space="preserve">4fdad911-6401-4ed9-a008-3fcfd8c3ca06</t>
  </si>
  <si>
    <t xml:space="preserve">4adb2abc-c28b-43f8-9b4e-8731df58b0ff</t>
  </si>
  <si>
    <t xml:space="preserve">d3803aae-2087-420d-a5c3-536a43b6354d</t>
  </si>
  <si>
    <t xml:space="preserve">{'logo_name': 'RU000A1028H6.png', 'logo_base_color': '#000000', 'text_color': '#ffffff'}</t>
  </si>
  <si>
    <t xml:space="preserve">RU000A1028E3</t>
  </si>
  <si>
    <t xml:space="preserve">BBG00Y04Q3V7</t>
  </si>
  <si>
    <t xml:space="preserve">SU26235RMFS0</t>
  </si>
  <si>
    <t xml:space="preserve">ОФЗ 26235</t>
  </si>
  <si>
    <t xml:space="preserve">20.210000000</t>
  </si>
  <si>
    <t xml:space="preserve">1a9082e6-e1f0-4486-b3f7-5bd9a81482da</t>
  </si>
  <si>
    <t xml:space="preserve">cc37e9ce-2170-4d33-b75a-5a5b5d7afe6c</t>
  </si>
  <si>
    <t xml:space="preserve">265c6d7b-52cd-4e3c-8532-67b280967bdc</t>
  </si>
  <si>
    <t xml:space="preserve">RU000A105V90</t>
  </si>
  <si>
    <t xml:space="preserve">TCS00A105V90</t>
  </si>
  <si>
    <t xml:space="preserve">ЕАБР 003P-006</t>
  </si>
  <si>
    <t xml:space="preserve">44.800000000</t>
  </si>
  <si>
    <t xml:space="preserve">377e3fb7-54af-4de5-a629-9edae115d93a</t>
  </si>
  <si>
    <t xml:space="preserve">87803551-7dcf-4d32-8d68-cb496abd2256</t>
  </si>
  <si>
    <t xml:space="preserve">b8f9cb55-ef1d-468d-9a71-9e27df10f618</t>
  </si>
  <si>
    <t xml:space="preserve">BBG00YB8K0V8</t>
  </si>
  <si>
    <t xml:space="preserve">SU26236RMFS8</t>
  </si>
  <si>
    <t xml:space="preserve">9.680000000</t>
  </si>
  <si>
    <t xml:space="preserve">5b155074-b834-4d45-a730-571b7ca60ff6</t>
  </si>
  <si>
    <t xml:space="preserve">d98c08f2-a990-4a9a-8f65-64193e18ad9b</t>
  </si>
  <si>
    <t xml:space="preserve">343d1b2b-73df-43f6-8b9c-9b055954249d</t>
  </si>
  <si>
    <t xml:space="preserve">RU000A1043G7</t>
  </si>
  <si>
    <t xml:space="preserve">TCS00A1043G7</t>
  </si>
  <si>
    <t xml:space="preserve">Сегежа 002P выпуск 2</t>
  </si>
  <si>
    <t xml:space="preserve">16.740000000</t>
  </si>
  <si>
    <t xml:space="preserve">0d7797c8-1764-4635-8f1e-b6ac07dec354</t>
  </si>
  <si>
    <t xml:space="preserve">d6020dbb-13f7-48ff-ad9c-8ec15fedd328</t>
  </si>
  <si>
    <t xml:space="preserve">d9409c58-c153-44c0-a728-4037b673fbed</t>
  </si>
  <si>
    <t xml:space="preserve">RU000A10B0R6</t>
  </si>
  <si>
    <t xml:space="preserve">TCS00A10B0R6</t>
  </si>
  <si>
    <t xml:space="preserve">Кокс 001P-02</t>
  </si>
  <si>
    <t xml:space="preserve">12.580000000</t>
  </si>
  <si>
    <t xml:space="preserve">141b69c9-9711-40a3-b600-35e6082b5732</t>
  </si>
  <si>
    <t xml:space="preserve">66027860-edfc-4bfb-acbc-d2e11a4bda71</t>
  </si>
  <si>
    <t xml:space="preserve">a491a84e-ebef-403d-87ad-4486a56ac662</t>
  </si>
  <si>
    <t xml:space="preserve">RU000A109JW0</t>
  </si>
  <si>
    <t xml:space="preserve">TCS00A109JW0</t>
  </si>
  <si>
    <t xml:space="preserve">КАМАЗ оббП12</t>
  </si>
  <si>
    <t xml:space="preserve">20.620000000</t>
  </si>
  <si>
    <t xml:space="preserve">ac5e6430-0b5d-4561-9211-3c7376dddb11</t>
  </si>
  <si>
    <t xml:space="preserve">cfe7a876-95ee-4f86-9290-38862e5189d0</t>
  </si>
  <si>
    <t xml:space="preserve">ddacb5af-5399-4347-b720-84c579468337</t>
  </si>
  <si>
    <t xml:space="preserve">RU000A107AM4</t>
  </si>
  <si>
    <t xml:space="preserve">BBG01KDRMG91</t>
  </si>
  <si>
    <t xml:space="preserve">Альфа-Банк 002Р-25</t>
  </si>
  <si>
    <t xml:space="preserve">76d1d91e-c5c0-4c3c-a477-4f5640a007af</t>
  </si>
  <si>
    <t xml:space="preserve">bd8cabc5-9a5f-4e34-b6b8-0995a655139e</t>
  </si>
  <si>
    <t xml:space="preserve">63c8f861-2d3b-417d-9ae6-480a4e77d049</t>
  </si>
  <si>
    <t xml:space="preserve">RU000A107JN3</t>
  </si>
  <si>
    <t xml:space="preserve">TCS00A107JN3</t>
  </si>
  <si>
    <t xml:space="preserve">ТМК ЗО-2027</t>
  </si>
  <si>
    <t xml:space="preserve">1496.559519000</t>
  </si>
  <si>
    <t xml:space="preserve">4494a013-3dc7-4eb3-9b15-08ab3781afde</t>
  </si>
  <si>
    <t xml:space="preserve">93f8e7a3-ec43-41e0-8bd5-e2b9a590579a</t>
  </si>
  <si>
    <t xml:space="preserve">fc9ada5f-6078-4a60-80d2-5706f8f23217</t>
  </si>
  <si>
    <t xml:space="preserve">RU000A105XV1</t>
  </si>
  <si>
    <t xml:space="preserve">BBG01FVH2C22</t>
  </si>
  <si>
    <t xml:space="preserve">SU52005RMFS4</t>
  </si>
  <si>
    <t xml:space="preserve">ОФЗ 52005</t>
  </si>
  <si>
    <t xml:space="preserve">5.170000000</t>
  </si>
  <si>
    <t xml:space="preserve">19061f24-e2dd-4f62-a7a0-4502fde7e49e</t>
  </si>
  <si>
    <t xml:space="preserve">b27d52cd-ab39-4943-91d7-e4c4544cba50</t>
  </si>
  <si>
    <t xml:space="preserve">62eb9ffb-cd1a-4d9f-9318-3d5de2d6b3a9</t>
  </si>
  <si>
    <t xml:space="preserve">RU000A106P63</t>
  </si>
  <si>
    <t xml:space="preserve">TCS00A106P63</t>
  </si>
  <si>
    <t xml:space="preserve">ФЭС-Агро выпуск 1</t>
  </si>
  <si>
    <t xml:space="preserve">28.770000000</t>
  </si>
  <si>
    <t xml:space="preserve">72abb5e5-058b-4a01-a134-dc14dfa938b7</t>
  </si>
  <si>
    <t xml:space="preserve">6ba3f127-ce38-456a-bc6a-ee2ba7b61749</t>
  </si>
  <si>
    <t xml:space="preserve">c190aa73-3858-4edc-a0af-6eccf0b894d5</t>
  </si>
  <si>
    <t xml:space="preserve">{'logo_name': 'RU000A1009R5.png', 'logo_base_color': '#000000', 'text_color': '#ffffff'}</t>
  </si>
  <si>
    <t xml:space="preserve">RU000A107W48</t>
  </si>
  <si>
    <t xml:space="preserve">TCS00A107W48</t>
  </si>
  <si>
    <t xml:space="preserve">ИНАРКТИКА выпуск 2</t>
  </si>
  <si>
    <t xml:space="preserve">20.690000000</t>
  </si>
  <si>
    <t xml:space="preserve">2f667617-a256-48af-ba63-2f21e4538e29</t>
  </si>
  <si>
    <t xml:space="preserve">c38ada0f-03f4-47f8-b287-ade33b18cd30</t>
  </si>
  <si>
    <t xml:space="preserve">3105a6e5-231a-4c4f-be17-c7934ae91d27</t>
  </si>
  <si>
    <t xml:space="preserve">RU000A1070X5</t>
  </si>
  <si>
    <t xml:space="preserve">TCS00A1070X5</t>
  </si>
  <si>
    <t xml:space="preserve">АБЗ-1 001Р-05</t>
  </si>
  <si>
    <t xml:space="preserve">1f46f7ce-9e14-4330-8144-e0723b051989</t>
  </si>
  <si>
    <t xml:space="preserve">8a27de9f-4680-49a9-9800-868fafdff026</t>
  </si>
  <si>
    <t xml:space="preserve">7f075bc9-bb89-4530-96a4-ef53e8567b11</t>
  </si>
  <si>
    <t xml:space="preserve">RU000A106DJ6</t>
  </si>
  <si>
    <t xml:space="preserve">TCS99A106DJ6</t>
  </si>
  <si>
    <t xml:space="preserve">Мосрегионлифт БО-02</t>
  </si>
  <si>
    <t xml:space="preserve">7.520000000</t>
  </si>
  <si>
    <t xml:space="preserve">3c8da78b-5b0b-4701-8cfc-14fa990d3b27</t>
  </si>
  <si>
    <t xml:space="preserve">69f41430-4b2a-498e-9705-d73bd406d1c2</t>
  </si>
  <si>
    <t xml:space="preserve">1d3c904f-ed5f-44ad-8e5a-ef578b59ef39</t>
  </si>
  <si>
    <t xml:space="preserve">RU000A10B727</t>
  </si>
  <si>
    <t xml:space="preserve">TCS00A10B727</t>
  </si>
  <si>
    <t xml:space="preserve">МСБ-Лизинг 003Р-05</t>
  </si>
  <si>
    <t xml:space="preserve">2495134d-2c58-471f-b0a3-6de7986df484</t>
  </si>
  <si>
    <t xml:space="preserve">cd7dae97-87d7-439f-a0ce-bfe84d241bd8</t>
  </si>
  <si>
    <t xml:space="preserve">452e3371-4773-4389-b8db-a7a5c5f46f57</t>
  </si>
  <si>
    <t xml:space="preserve">RU000A10AEG7</t>
  </si>
  <si>
    <t xml:space="preserve">TCS00A10AEG7</t>
  </si>
  <si>
    <t xml:space="preserve">Полипласт П02-БО-01</t>
  </si>
  <si>
    <t xml:space="preserve">d51246b2-cf6b-407a-ae75-0bcdd6230377</t>
  </si>
  <si>
    <t xml:space="preserve">aa7b48ce-d1a0-4de9-baa4-b53621edfd87</t>
  </si>
  <si>
    <t xml:space="preserve">11a54d2e-bb91-4d15-8467-16f178580dd6</t>
  </si>
  <si>
    <t xml:space="preserve">RU000A104735</t>
  </si>
  <si>
    <t xml:space="preserve">TCS00A104735</t>
  </si>
  <si>
    <t xml:space="preserve">ГК Пионер-001P выпуск 6</t>
  </si>
  <si>
    <t xml:space="preserve">7.570000000</t>
  </si>
  <si>
    <t xml:space="preserve">269780b0-e5fb-448d-a4c0-f1123eef55fa</t>
  </si>
  <si>
    <t xml:space="preserve">d6aee7e1-5370-42d8-9f9f-8544232d8ac8</t>
  </si>
  <si>
    <t xml:space="preserve">6d37de02-76ca-43ac-92a4-a2f104000203</t>
  </si>
  <si>
    <t xml:space="preserve">{'logo_name': 'RU000A0ZZ547.png', 'logo_base_color': '#AEB3B3', 'text_color': '#ffffff'}</t>
  </si>
  <si>
    <t xml:space="preserve">RU000A106GZ5</t>
  </si>
  <si>
    <t xml:space="preserve">TCS00A106GZ5</t>
  </si>
  <si>
    <t xml:space="preserve">РКК выпуск 3</t>
  </si>
  <si>
    <t xml:space="preserve">685897d1-a8b1-4e50-b706-5c7ad5594bab</t>
  </si>
  <si>
    <t xml:space="preserve">0d2ab26b-9a5b-410f-85e5-3eb4d69b2b65</t>
  </si>
  <si>
    <t xml:space="preserve">9e29eb4a-5b38-4e6d-8c46-c641df0c3e96</t>
  </si>
  <si>
    <t xml:space="preserve">RU000A102D46</t>
  </si>
  <si>
    <t xml:space="preserve">TCS00A102D46</t>
  </si>
  <si>
    <t xml:space="preserve">ДОМ.РФ ИА 018P</t>
  </si>
  <si>
    <t xml:space="preserve">2.900000000</t>
  </si>
  <si>
    <t xml:space="preserve">7af35f5b-e236-4eb9-b06e-4ab5c7856654</t>
  </si>
  <si>
    <t xml:space="preserve">99a7cbdc-9ade-45a9-8e29-3fb3658535b7</t>
  </si>
  <si>
    <t xml:space="preserve">f3cc5912-e202-4576-83fa-98cbe0acf94f</t>
  </si>
  <si>
    <t xml:space="preserve">RU000A10A851</t>
  </si>
  <si>
    <t xml:space="preserve">TCS00A10A851</t>
  </si>
  <si>
    <t xml:space="preserve">Россия 2027-ЗО</t>
  </si>
  <si>
    <t xml:space="preserve">69134ebf-d8cd-40b4-a702-d00265d0576d</t>
  </si>
  <si>
    <t xml:space="preserve">a71bfb8f-b4d0-4e66-b748-a9c2c290997c</t>
  </si>
  <si>
    <t xml:space="preserve">50a110dc-8bc1-44d9-9161-003121cd5eb2</t>
  </si>
  <si>
    <t xml:space="preserve">RU000A105VQ5</t>
  </si>
  <si>
    <t xml:space="preserve">TCS00A105VQ5</t>
  </si>
  <si>
    <t xml:space="preserve">Россети 1P-08R</t>
  </si>
  <si>
    <t xml:space="preserve">38.490000000</t>
  </si>
  <si>
    <t xml:space="preserve">a45ed9d1-9d6c-4a5b-853c-3f94727aac6e</t>
  </si>
  <si>
    <t xml:space="preserve">4a79c273-0b59-467c-8bee-337376b72143</t>
  </si>
  <si>
    <t xml:space="preserve">c2e51590-6fe8-4192-86b5-6a8e4a36f41f</t>
  </si>
  <si>
    <t xml:space="preserve">RU000A10AMP1</t>
  </si>
  <si>
    <t xml:space="preserve">TCS90A10AMP1</t>
  </si>
  <si>
    <t xml:space="preserve">МАГНУМ-01</t>
  </si>
  <si>
    <t xml:space="preserve">f0a90376-a618-4f12-919e-4cd0858e6495</t>
  </si>
  <si>
    <t xml:space="preserve">d103547a-ca9a-42b0-a84b-87faa59f72b3</t>
  </si>
  <si>
    <t xml:space="preserve">4727f6ba-5101-4928-9c79-def805e46c9f</t>
  </si>
  <si>
    <t xml:space="preserve">{'logo_name': 'RU000A10AMP1.png', 'logo_base_color': '#000000', 'text_color': '#ffffff'}</t>
  </si>
  <si>
    <t xml:space="preserve">RU000A1028D5</t>
  </si>
  <si>
    <t xml:space="preserve">BBG00XV43CN9</t>
  </si>
  <si>
    <t xml:space="preserve">SU29017RMFS9</t>
  </si>
  <si>
    <t xml:space="preserve">ОФЗ 29017</t>
  </si>
  <si>
    <t xml:space="preserve">28883c3b-bbf8-4cec-af40-8219637593e4</t>
  </si>
  <si>
    <t xml:space="preserve">5dc9a898-357a-4fa1-9374-57cf34a3ac8f</t>
  </si>
  <si>
    <t xml:space="preserve">1d205bfc-2292-44f9-a69e-b0f154de9b84</t>
  </si>
  <si>
    <t xml:space="preserve">BBG011K06JZ7</t>
  </si>
  <si>
    <t xml:space="preserve">7.300000000</t>
  </si>
  <si>
    <t xml:space="preserve">217735bf-ffee-4f75-8596-eb03bdb7bf7b</t>
  </si>
  <si>
    <t xml:space="preserve">3d5b9635-6b80-492b-8b6a-227a96dfee7f</t>
  </si>
  <si>
    <t xml:space="preserve">3b24e774-8a25-4fe8-a64e-a550d8e4163b</t>
  </si>
  <si>
    <t xml:space="preserve">RU000A104CF1</t>
  </si>
  <si>
    <t xml:space="preserve">TCS99A104CF1</t>
  </si>
  <si>
    <t xml:space="preserve">Солид-Лизинг выпуск 1</t>
  </si>
  <si>
    <t xml:space="preserve">7.980000000</t>
  </si>
  <si>
    <t xml:space="preserve">4cd7a61b-d958-4c86-8428-75af03175d75</t>
  </si>
  <si>
    <t xml:space="preserve">dce3d5d2-5d53-48cc-9e81-f9bfcd6624e3</t>
  </si>
  <si>
    <t xml:space="preserve">fa190cb5-cc91-46d1-9893-a1cda78b30cf</t>
  </si>
  <si>
    <t xml:space="preserve">RU000A105N25</t>
  </si>
  <si>
    <t xml:space="preserve">TCS99A105N25</t>
  </si>
  <si>
    <t xml:space="preserve">МФК Быстроденьги 002P-01</t>
  </si>
  <si>
    <t xml:space="preserve">0.310000000</t>
  </si>
  <si>
    <t xml:space="preserve">0a4e5ec0-289f-446f-8b5a-f5f828089ab6</t>
  </si>
  <si>
    <t xml:space="preserve">4b34951e-9e23-4227-87a6-135a156725ca</t>
  </si>
  <si>
    <t xml:space="preserve">e0dc5fac-441c-4e65-97fd-c89b8c196cfb</t>
  </si>
  <si>
    <t xml:space="preserve">RU000A10BFK4</t>
  </si>
  <si>
    <t xml:space="preserve">TCS00A10BFK4</t>
  </si>
  <si>
    <t xml:space="preserve">Новые технологии 001Р-05</t>
  </si>
  <si>
    <t xml:space="preserve">3.180000000</t>
  </si>
  <si>
    <t xml:space="preserve">428a5dce-5f80-423e-87ea-41ef2b63ef41</t>
  </si>
  <si>
    <t xml:space="preserve">654fdd3d-7863-407c-ac05-fe4358e55de0</t>
  </si>
  <si>
    <t xml:space="preserve">b4ae1ca2-87fe-46aa-a5d8-4b8dbb7a6b9c</t>
  </si>
  <si>
    <t xml:space="preserve">RU000A108L81</t>
  </si>
  <si>
    <t xml:space="preserve">TCS00A108L81</t>
  </si>
  <si>
    <t xml:space="preserve">ПОЛЮС ПБО-04</t>
  </si>
  <si>
    <t xml:space="preserve">30.542031000</t>
  </si>
  <si>
    <t xml:space="preserve">ca5b590b-faa9-4f5e-af35-cf4403651c3b</t>
  </si>
  <si>
    <t xml:space="preserve">5c366540-8671-4541-b1a7-84992300223c</t>
  </si>
  <si>
    <t xml:space="preserve">d6448cd7-2f65-4e8c-b5c3-72e02f6d1fc5</t>
  </si>
  <si>
    <t xml:space="preserve">RU000A102LF6</t>
  </si>
  <si>
    <t xml:space="preserve">BBG00YQ6NDD5</t>
  </si>
  <si>
    <t xml:space="preserve">Пионер-Лизинг-БО-П04</t>
  </si>
  <si>
    <t xml:space="preserve">f11bfaca-ad5d-4b1d-b437-533d4232f3fb</t>
  </si>
  <si>
    <t xml:space="preserve">eb270d0c-f9c5-4755-a4cc-4e61d0cd94a0</t>
  </si>
  <si>
    <t xml:space="preserve">dbd3bd4a-e5af-4a85-a907-842ce586d7f5</t>
  </si>
  <si>
    <t xml:space="preserve">RU000A10AC75</t>
  </si>
  <si>
    <t xml:space="preserve">TCS00A10AC75</t>
  </si>
  <si>
    <t xml:space="preserve">Томская область 34072</t>
  </si>
  <si>
    <t xml:space="preserve">56466eb5-475a-4469-adac-89ef665c24e2</t>
  </si>
  <si>
    <t xml:space="preserve">28e1585f-0b5d-4d30-8bc3-038916898a47</t>
  </si>
  <si>
    <t xml:space="preserve">5775b6db-1d13-45cf-8c70-081eec02ac13</t>
  </si>
  <si>
    <t xml:space="preserve">RU000A107BH2</t>
  </si>
  <si>
    <t xml:space="preserve">TCS00A107BH2</t>
  </si>
  <si>
    <t xml:space="preserve">ИЛС БО-01-001P</t>
  </si>
  <si>
    <t xml:space="preserve">13.10000000</t>
  </si>
  <si>
    <t xml:space="preserve">5df2a020-e559-4ebf-a7dc-42fe566dcaf4</t>
  </si>
  <si>
    <t xml:space="preserve">ac8acd09-1708-4c07-84e5-bc990a064b54</t>
  </si>
  <si>
    <t xml:space="preserve">5e90c7f2-ce4e-49da-a3d3-01027aa97fec</t>
  </si>
  <si>
    <t xml:space="preserve">{'logo_name': 'RU000A107BH2.png', 'logo_base_color': '#FFFFFF', 'text_color': '#000000'}</t>
  </si>
  <si>
    <t xml:space="preserve">RU000A10BP46</t>
  </si>
  <si>
    <t xml:space="preserve">TCS10A10BP46</t>
  </si>
  <si>
    <t xml:space="preserve">Элит Строй БО-01</t>
  </si>
  <si>
    <t xml:space="preserve">18.880000000</t>
  </si>
  <si>
    <t xml:space="preserve">5232b761-6a17-4cea-9e4b-67625225f540</t>
  </si>
  <si>
    <t xml:space="preserve">357b76f7-c11c-482e-b369-486770c5b9c3</t>
  </si>
  <si>
    <t xml:space="preserve">f1bff560-28e8-4aff-93bb-d5222b7c0c26</t>
  </si>
  <si>
    <t xml:space="preserve">RU000A105MN1</t>
  </si>
  <si>
    <t xml:space="preserve">TCS00A105MN1</t>
  </si>
  <si>
    <t xml:space="preserve">ДОМ.РФ</t>
  </si>
  <si>
    <t xml:space="preserve">fee1e45f-4f15-468d-bec3-b83307fcd36f</t>
  </si>
  <si>
    <t xml:space="preserve">5fbfe20b-d433-49c1-b3c3-38c8d12437c7</t>
  </si>
  <si>
    <t xml:space="preserve">2cc4d56d-5869-42be-9c49-b05f8017a3b8</t>
  </si>
  <si>
    <t xml:space="preserve">RU000A0ZYDU3</t>
  </si>
  <si>
    <t xml:space="preserve">BBG00HY5JWH4</t>
  </si>
  <si>
    <t xml:space="preserve">Свердловская область выпуск 4</t>
  </si>
  <si>
    <t xml:space="preserve">990.0</t>
  </si>
  <si>
    <t xml:space="preserve">0.40000000</t>
  </si>
  <si>
    <t xml:space="preserve">cc81032d-2b2e-4929-81e8-de44b3d3f330</t>
  </si>
  <si>
    <t xml:space="preserve">6731fd9a-b79b-4f1b-aaa9-02c68852df7b</t>
  </si>
  <si>
    <t xml:space="preserve">d9765745-3241-4325-882f-7da9bbd30976</t>
  </si>
  <si>
    <t xml:space="preserve">RU000A0JX1S1</t>
  </si>
  <si>
    <t xml:space="preserve">TCS00A0JX1S1</t>
  </si>
  <si>
    <t xml:space="preserve">Открытое акционерное общество "Российские железные дороги"облигация 4-41-65045-D 27.11.2031</t>
  </si>
  <si>
    <t xml:space="preserve">30.900000000</t>
  </si>
  <si>
    <t xml:space="preserve">c49a8bd3-d85e-44fa-b309-f05cb57cc5b1</t>
  </si>
  <si>
    <t xml:space="preserve">d0b2da6f-be33-48b9-a505-c9a510bcbd68</t>
  </si>
  <si>
    <t xml:space="preserve">2f604ead-8837-44ad-98c3-c94366edd15d</t>
  </si>
  <si>
    <t xml:space="preserve">RU000A104BC0</t>
  </si>
  <si>
    <t xml:space="preserve">BBG0148NSWQ2</t>
  </si>
  <si>
    <t xml:space="preserve">Калининградская область выпуск 4</t>
  </si>
  <si>
    <t xml:space="preserve">8.590000000</t>
  </si>
  <si>
    <t xml:space="preserve">d644ba2e-62bd-40a1-83a1-e7be978496af</t>
  </si>
  <si>
    <t xml:space="preserve">fa1b7ae0-ea3b-4270-84f2-41a7dc64b9d0</t>
  </si>
  <si>
    <t xml:space="preserve">8cf0823c-6f1e-41b2-99ee-dd1c172422f7</t>
  </si>
  <si>
    <t xml:space="preserve">{'logo_name': 'RU000A0JX2S9.png', 'logo_base_color': '#000000', 'text_color': '#ffffff'}</t>
  </si>
  <si>
    <t xml:space="preserve">RU000A1087F6</t>
  </si>
  <si>
    <t xml:space="preserve">TCS00A1087F6</t>
  </si>
  <si>
    <t xml:space="preserve">Ульяновская область 34008</t>
  </si>
  <si>
    <t xml:space="preserve">e4128cdd-b214-41bb-b66a-199bb5ed9cb5</t>
  </si>
  <si>
    <t xml:space="preserve">a4ee62a6-f554-4cef-8655-08fddedbc97f</t>
  </si>
  <si>
    <t xml:space="preserve">52c3f22d-9e28-411e-bd84-ac529ea84385</t>
  </si>
  <si>
    <t xml:space="preserve">RU000A1064L3</t>
  </si>
  <si>
    <t xml:space="preserve">TCS00A1064L3</t>
  </si>
  <si>
    <t xml:space="preserve">ЕАБР выпуск 3Р-007</t>
  </si>
  <si>
    <t xml:space="preserve">54.500000000</t>
  </si>
  <si>
    <t xml:space="preserve">319778e9-fd42-4fa4-8860-ba9dff585369</t>
  </si>
  <si>
    <t xml:space="preserve">e72d05d8-fdd4-45fb-a7fd-bffbcb8dba94</t>
  </si>
  <si>
    <t xml:space="preserve">b721d3a6-7930-4d8f-a7b7-8a41ce9680e5</t>
  </si>
  <si>
    <t xml:space="preserve">RU000A0JV4N8</t>
  </si>
  <si>
    <t xml:space="preserve">BBG007Z5F748</t>
  </si>
  <si>
    <t xml:space="preserve">SU29009RMFS6</t>
  </si>
  <si>
    <t xml:space="preserve">ОФЗ 29009</t>
  </si>
  <si>
    <t xml:space="preserve">42.480000000</t>
  </si>
  <si>
    <t xml:space="preserve">f8067628-b54f-43e3-b6c5-6edfcabcb279</t>
  </si>
  <si>
    <t xml:space="preserve">181ae141-549f-4913-ae1f-c64f7a345331</t>
  </si>
  <si>
    <t xml:space="preserve">2452eb4e-6338-4c18-8b48-fd51c2c2e557</t>
  </si>
  <si>
    <t xml:space="preserve">RU000A10A349</t>
  </si>
  <si>
    <t xml:space="preserve">TCS00A10A349</t>
  </si>
  <si>
    <t xml:space="preserve">РусГидро БО-002Р-01</t>
  </si>
  <si>
    <t xml:space="preserve">0cffdae6-e890-406e-a00a-04143bbc5fd4</t>
  </si>
  <si>
    <t xml:space="preserve">61844ede-eb80-43e6-bdd7-b5a19e284528</t>
  </si>
  <si>
    <t xml:space="preserve">298f7afd-0642-4779-be42-652ab0065a1c</t>
  </si>
  <si>
    <t xml:space="preserve">RU000A101TB0</t>
  </si>
  <si>
    <t xml:space="preserve">BBG00VL8HTK6</t>
  </si>
  <si>
    <t xml:space="preserve">ВЭБ.РФ ПБО-001Р-19</t>
  </si>
  <si>
    <t xml:space="preserve">7.220000000</t>
  </si>
  <si>
    <t xml:space="preserve">1c212cad-0cc7-4475-ad32-711dda990105</t>
  </si>
  <si>
    <t xml:space="preserve">682506f1-791c-4ca6-a988-380351b681c9</t>
  </si>
  <si>
    <t xml:space="preserve">18501b1a-9ae8-4643-8ac7-94dbb08d9a7c</t>
  </si>
  <si>
    <t xml:space="preserve">RU000A101M04</t>
  </si>
  <si>
    <t xml:space="preserve">BBG00TGK62V9</t>
  </si>
  <si>
    <t xml:space="preserve">РЖД 001Р выпуск 20</t>
  </si>
  <si>
    <t xml:space="preserve">19.130000000</t>
  </si>
  <si>
    <t xml:space="preserve">c310c817-183a-41d2-a2b1-b5eb8bdcfe66</t>
  </si>
  <si>
    <t xml:space="preserve">dac76c51-2fd9-4113-b180-e9a79f4bf1a3</t>
  </si>
  <si>
    <t xml:space="preserve">871903bf-5c72-4523-840f-294ce6c8e8f4</t>
  </si>
  <si>
    <t xml:space="preserve">RU000A10AFW1</t>
  </si>
  <si>
    <t xml:space="preserve">TCS00A10AFW1</t>
  </si>
  <si>
    <t xml:space="preserve">Россети МР1P8</t>
  </si>
  <si>
    <t xml:space="preserve">3285b2d0-3756-4f93-a92f-e1ea00ce775b</t>
  </si>
  <si>
    <t xml:space="preserve">4ecbdbff-d695-4e28-8540-7bb6648c072f</t>
  </si>
  <si>
    <t xml:space="preserve">66ae0b2d-ccbb-4a8c-b287-a3121f850a12</t>
  </si>
  <si>
    <t xml:space="preserve">RU000A106938</t>
  </si>
  <si>
    <t xml:space="preserve">TCS00A106938</t>
  </si>
  <si>
    <t xml:space="preserve">НОВАТЭК выпуск 1</t>
  </si>
  <si>
    <t xml:space="preserve">8048bdcb-4696-46f0-bea8-d99c57ba617a</t>
  </si>
  <si>
    <t xml:space="preserve">679fb152-5c9d-4882-ad28-904197d0c4cd</t>
  </si>
  <si>
    <t xml:space="preserve">e837bb4a-c2e4-4933-b844-f96d0cb3d53b</t>
  </si>
  <si>
    <t xml:space="preserve">RU000A1074E7</t>
  </si>
  <si>
    <t xml:space="preserve">TCS99A1074E7</t>
  </si>
  <si>
    <t xml:space="preserve">Руссойл БО-01</t>
  </si>
  <si>
    <t xml:space="preserve">c817b77e-dc42-4a39-ad82-459559fa9bf9</t>
  </si>
  <si>
    <t xml:space="preserve">40f12ca6-848d-4a9c-8b92-e98c5f2c38bb</t>
  </si>
  <si>
    <t xml:space="preserve">65a5a5e4-b174-48f4-872a-43b8a1d05b92</t>
  </si>
  <si>
    <t xml:space="preserve">{'logo_name': 'RU000A1074E7.png', 'logo_base_color': '#7D7F82', 'text_color': '#ffffff'}</t>
  </si>
  <si>
    <t xml:space="preserve">RU000A10BPF3</t>
  </si>
  <si>
    <t xml:space="preserve">TCS00A10BPF3</t>
  </si>
  <si>
    <t xml:space="preserve">ТГК-14 001Р-07</t>
  </si>
  <si>
    <t xml:space="preserve">31.810000000</t>
  </si>
  <si>
    <t xml:space="preserve">7b1e4e90-c6f0-4cfc-aa38-013d91474664</t>
  </si>
  <si>
    <t xml:space="preserve">e328559d-db02-436a-b1f4-5d487b67cb45</t>
  </si>
  <si>
    <t xml:space="preserve">b140f158-3d4f-4044-b353-3c6359d581b7</t>
  </si>
  <si>
    <t xml:space="preserve">RU000A1058U6</t>
  </si>
  <si>
    <t xml:space="preserve">TCS99A1058U6</t>
  </si>
  <si>
    <t xml:space="preserve">КарМани выпуск 2</t>
  </si>
  <si>
    <t xml:space="preserve">1.820000000</t>
  </si>
  <si>
    <t xml:space="preserve">2055ec2f-54d6-45d7-aeed-55e75309dcfa</t>
  </si>
  <si>
    <t xml:space="preserve">18129b2a-7857-4e91-b3ea-3934ebd202de</t>
  </si>
  <si>
    <t xml:space="preserve">80c0709c-9636-4d36-9cb7-0d0f6c1021fa</t>
  </si>
  <si>
    <t xml:space="preserve">RU000A0ZYNY4</t>
  </si>
  <si>
    <t xml:space="preserve">BBG00JRTXBC1</t>
  </si>
  <si>
    <t xml:space="preserve">ГТЛК 001P-07</t>
  </si>
  <si>
    <t xml:space="preserve">3.530000000</t>
  </si>
  <si>
    <t xml:space="preserve">00d000bc-cab7-4362-afe0-9a05d1988b3e</t>
  </si>
  <si>
    <t xml:space="preserve">c05912a1-c011-4275-8a6d-be35fc4ad9c2</t>
  </si>
  <si>
    <t xml:space="preserve">d44689c4-b045-446a-8833-8a3b991a3805</t>
  </si>
  <si>
    <t xml:space="preserve">RU000A0ZYU05</t>
  </si>
  <si>
    <t xml:space="preserve">BBG00K2B2M16</t>
  </si>
  <si>
    <t xml:space="preserve">РЖД 001Р выпуск 5</t>
  </si>
  <si>
    <t xml:space="preserve">32.200000000</t>
  </si>
  <si>
    <t xml:space="preserve">ee465ecd-e8b9-4513-844f-16c7834554dd</t>
  </si>
  <si>
    <t xml:space="preserve">0be45fd5-8bb7-4cab-b36f-c1149e819242</t>
  </si>
  <si>
    <t xml:space="preserve">f372023f-cca8-4331-844b-60671980d9cb</t>
  </si>
  <si>
    <t xml:space="preserve">RU000A100VX2</t>
  </si>
  <si>
    <t xml:space="preserve">BBG00QKJ0N89</t>
  </si>
  <si>
    <t xml:space="preserve">МБЭС 1P-01</t>
  </si>
  <si>
    <t xml:space="preserve">63b5449d-f200-435c-b17f-f57202a5851d</t>
  </si>
  <si>
    <t xml:space="preserve">898e930e-3475-4d51-8750-0d5a5ae17a4b</t>
  </si>
  <si>
    <t xml:space="preserve">bba7ed0c-af1e-4f8c-8a55-8f4fbf5891ad</t>
  </si>
  <si>
    <t xml:space="preserve">RU000A108FE8</t>
  </si>
  <si>
    <t xml:space="preserve">TCS99A108FE8</t>
  </si>
  <si>
    <t xml:space="preserve">Урожай БО-04</t>
  </si>
  <si>
    <t xml:space="preserve">37.260000000</t>
  </si>
  <si>
    <t xml:space="preserve">2a9ac053-b33a-4a21-8911-22d974cc2e89</t>
  </si>
  <si>
    <t xml:space="preserve">f719139c-411a-44fc-a1e8-e95c10c71a91</t>
  </si>
  <si>
    <t xml:space="preserve">d8ec40f3-b7cf-416e-9a90-297d973dde6c</t>
  </si>
  <si>
    <t xml:space="preserve">RU000A1030T7</t>
  </si>
  <si>
    <t xml:space="preserve">BBG010JBJ976</t>
  </si>
  <si>
    <t xml:space="preserve">Москва выпуск 73</t>
  </si>
  <si>
    <t xml:space="preserve">17.950000000</t>
  </si>
  <si>
    <t xml:space="preserve">12376302-3f99-4ea5-bc6c-6462e8488229</t>
  </si>
  <si>
    <t xml:space="preserve">eefce902-9dbd-4232-ac47-e371cfb9f3ce</t>
  </si>
  <si>
    <t xml:space="preserve">4b3797cd-12d2-497a-8c16-f93f420a6921</t>
  </si>
  <si>
    <t xml:space="preserve">RU000A0ZYJ91</t>
  </si>
  <si>
    <t xml:space="preserve">BBG00JDS8JM8</t>
  </si>
  <si>
    <t xml:space="preserve">ФСК Россети БО-4</t>
  </si>
  <si>
    <t xml:space="preserve">31.640000000</t>
  </si>
  <si>
    <t xml:space="preserve">1bd8de7f-f9e3-4406-b311-d0d807d7e9a5</t>
  </si>
  <si>
    <t xml:space="preserve">f0399a56-7962-4a9f-b8ca-5931cdf07e12</t>
  </si>
  <si>
    <t xml:space="preserve">fd6830dc-e037-4398-9aed-91967db51b2d</t>
  </si>
  <si>
    <t xml:space="preserve">RU000A102RF3</t>
  </si>
  <si>
    <t xml:space="preserve">BBG00Z84TTZ2</t>
  </si>
  <si>
    <t xml:space="preserve">Совкомбанк БО-07</t>
  </si>
  <si>
    <t xml:space="preserve">37.510000000</t>
  </si>
  <si>
    <t xml:space="preserve">9413f12b-3db1-47db-b756-d0c2537cfce6</t>
  </si>
  <si>
    <t xml:space="preserve">8edda446-0d5e-459a-8b3e-f49780cc3d7b</t>
  </si>
  <si>
    <t xml:space="preserve">7b873992-f92a-4539-bd6f-404f3ed45d1c</t>
  </si>
  <si>
    <t xml:space="preserve">RU000A101ZH4</t>
  </si>
  <si>
    <t xml:space="preserve">BBG00WH118P2</t>
  </si>
  <si>
    <t xml:space="preserve">117.470000000</t>
  </si>
  <si>
    <t xml:space="preserve">bc713f27-5206-4c51-a475-3186e15e097c</t>
  </si>
  <si>
    <t xml:space="preserve">590d2990-b779-425e-8538-fbcbe76f0daa</t>
  </si>
  <si>
    <t xml:space="preserve">65f5759b-ba3c-4dc8-a25c-5e14203ca2fb</t>
  </si>
  <si>
    <t xml:space="preserve">RU000A10BLG0</t>
  </si>
  <si>
    <t xml:space="preserve">TCS00A10BLG0</t>
  </si>
  <si>
    <t xml:space="preserve">КЛС-Трейд БО-001Р-01</t>
  </si>
  <si>
    <t xml:space="preserve">18b2450d-da28-4f6f-b15e-0a4b146ba086</t>
  </si>
  <si>
    <t xml:space="preserve">ab8e460c-59ad-47cb-b681-3cd057550f10</t>
  </si>
  <si>
    <t xml:space="preserve">55f653a0-57bd-494f-b2e1-76ee2bcd0397</t>
  </si>
  <si>
    <t xml:space="preserve">{'logo_name': 'RU000A105QL6.png', 'logo_base_color': '#fb7a1c', 'text_color': '#ffffff'}</t>
  </si>
  <si>
    <t xml:space="preserve">BBG011FJ6573</t>
  </si>
  <si>
    <t xml:space="preserve">SU26237RMFS6</t>
  </si>
  <si>
    <t xml:space="preserve">22.950000000</t>
  </si>
  <si>
    <t xml:space="preserve">b2851330-f5bc-4bca-8726-26fcc3abfeaf</t>
  </si>
  <si>
    <t xml:space="preserve">03ed4a5a-a53d-47e5-a782-2b61c5c84656</t>
  </si>
  <si>
    <t xml:space="preserve">d02b2dd2-8815-412b-8f93-721a406ec370</t>
  </si>
  <si>
    <t xml:space="preserve">RU000A10BGY3</t>
  </si>
  <si>
    <t xml:space="preserve">TCS00A10BGY3</t>
  </si>
  <si>
    <t xml:space="preserve">МТС 002P-10</t>
  </si>
  <si>
    <t xml:space="preserve">14.770000000</t>
  </si>
  <si>
    <t xml:space="preserve">719f52e0-331d-49af-ac5a-8d1303c241a3</t>
  </si>
  <si>
    <t xml:space="preserve">b358ca5e-376f-46b5-b31f-def1729c0416</t>
  </si>
  <si>
    <t xml:space="preserve">6b38075f-544f-4d12-ad46-57f820d4d346</t>
  </si>
  <si>
    <t xml:space="preserve">RU000A1077U6</t>
  </si>
  <si>
    <t xml:space="preserve">TCS00A1077U6</t>
  </si>
  <si>
    <t xml:space="preserve">Ульяновская область 34006</t>
  </si>
  <si>
    <t xml:space="preserve">18.910000000</t>
  </si>
  <si>
    <t xml:space="preserve">ccfa00ff-1492-4cb3-82e5-7922b3b2df77</t>
  </si>
  <si>
    <t xml:space="preserve">daa647fa-10a0-455f-9a34-75af0656912d</t>
  </si>
  <si>
    <t xml:space="preserve">a9149397-e2a5-4622-9d42-096d8eac500e</t>
  </si>
  <si>
    <t xml:space="preserve">RU000A107C34</t>
  </si>
  <si>
    <t xml:space="preserve">TCS00A107C34</t>
  </si>
  <si>
    <t xml:space="preserve">АйДи Коллект выпуск 6</t>
  </si>
  <si>
    <t xml:space="preserve">f714ee90-c0f1-4d54-9e6d-3d7ebbce263e</t>
  </si>
  <si>
    <t xml:space="preserve">c46d95f2-1f9c-4e7c-ab36-f2991b9c9d7a</t>
  </si>
  <si>
    <t xml:space="preserve">89eff40b-1e29-49e1-b5f4-47bc2d5a0eef</t>
  </si>
  <si>
    <t xml:space="preserve">RU000A109XR1</t>
  </si>
  <si>
    <t xml:space="preserve">TCS00A109XR1</t>
  </si>
  <si>
    <t xml:space="preserve">Акрон оббП05</t>
  </si>
  <si>
    <t xml:space="preserve">15.490000000</t>
  </si>
  <si>
    <t xml:space="preserve">d97cf94a-107c-464b-8d1b-3b648505909a</t>
  </si>
  <si>
    <t xml:space="preserve">9f2615b4-c64d-4630-a336-7ea957ca5825</t>
  </si>
  <si>
    <t xml:space="preserve">a1f39f9b-aa2b-47f7-afc7-4be5ec63f2df</t>
  </si>
  <si>
    <t xml:space="preserve">RU000A105ZC6</t>
  </si>
  <si>
    <t xml:space="preserve">TCS00A105ZC6</t>
  </si>
  <si>
    <t xml:space="preserve">Роснефть 2Р-13</t>
  </si>
  <si>
    <t xml:space="preserve">26.790000000</t>
  </si>
  <si>
    <t xml:space="preserve">8f3cf55d-f608-4b2b-ab7d-c6c41a843d80</t>
  </si>
  <si>
    <t xml:space="preserve">91ef28bb-5ddb-4b7f-abd3-89b813191d01</t>
  </si>
  <si>
    <t xml:space="preserve">3f2f1164-a060-4806-af1d-0c15a5a9ce4b</t>
  </si>
  <si>
    <t xml:space="preserve">RU000A106656</t>
  </si>
  <si>
    <t xml:space="preserve">TCS00A106656</t>
  </si>
  <si>
    <t xml:space="preserve">Южуралзолото ГК 1P-03</t>
  </si>
  <si>
    <t xml:space="preserve">24.510000000</t>
  </si>
  <si>
    <t xml:space="preserve">b71f1ff4-0a71-4652-896d-c22f74c14bb8</t>
  </si>
  <si>
    <t xml:space="preserve">cd1fd130-918e-4758-b7ab-22e32c487557</t>
  </si>
  <si>
    <t xml:space="preserve">ba88bbda-6347-493c-8315-49a0a6e1ef73</t>
  </si>
  <si>
    <t xml:space="preserve">RU000A1034K8</t>
  </si>
  <si>
    <t xml:space="preserve">Russia 2036 EUR</t>
  </si>
  <si>
    <t xml:space="preserve">37032.160218000</t>
  </si>
  <si>
    <t xml:space="preserve">faf714eb-e1aa-403d-ba16-7b3a42c78e73</t>
  </si>
  <si>
    <t xml:space="preserve">8cff1434-0364-42a2-acd1-79ffff5a68eb</t>
  </si>
  <si>
    <t xml:space="preserve">35818dc5-5ceb-487d-b2af-5565ef55081f</t>
  </si>
  <si>
    <t xml:space="preserve">RU000A105Q89</t>
  </si>
  <si>
    <t xml:space="preserve">TCS00A105Q89</t>
  </si>
  <si>
    <t xml:space="preserve">Гидромашсервис выпуск 1</t>
  </si>
  <si>
    <t xml:space="preserve">38d992e4-cb1e-4664-be7b-09a86c6ce2fb</t>
  </si>
  <si>
    <t xml:space="preserve">15949c12-416f-4c85-9b5d-c2cc67e9c705</t>
  </si>
  <si>
    <t xml:space="preserve">7469afb6-05bc-4213-a608-17e6b4db3224</t>
  </si>
  <si>
    <t xml:space="preserve">RU000A10AU73</t>
  </si>
  <si>
    <t xml:space="preserve">TCS00A10AU73</t>
  </si>
  <si>
    <t xml:space="preserve">ГТЛК 002P-07</t>
  </si>
  <si>
    <t xml:space="preserve">7.890000000</t>
  </si>
  <si>
    <t xml:space="preserve">be794ba2-36a3-4344-8e89-3ff031607e56</t>
  </si>
  <si>
    <t xml:space="preserve">9ab33d08-a44f-44cf-90e3-ae9702353fce</t>
  </si>
  <si>
    <t xml:space="preserve">693be7fb-b654-412b-ad61-1139cc6ebe82</t>
  </si>
  <si>
    <t xml:space="preserve">RU000A10BRM5</t>
  </si>
  <si>
    <t xml:space="preserve">TCS00A10BRM5</t>
  </si>
  <si>
    <t xml:space="preserve">Акрон оббП09</t>
  </si>
  <si>
    <t xml:space="preserve">266.263860000</t>
  </si>
  <si>
    <t xml:space="preserve">ba01839e-8f87-4ff1-955e-34aa531c3dd1</t>
  </si>
  <si>
    <t xml:space="preserve">f2f952d6-b419-4d0e-b4a2-7e7fcea2cc10</t>
  </si>
  <si>
    <t xml:space="preserve">bd8f3fe5-4449-44f9-b0cf-1f6a41b51d12</t>
  </si>
  <si>
    <t xml:space="preserve">RU000A1055Q0</t>
  </si>
  <si>
    <t xml:space="preserve">TCS10A1055Q0</t>
  </si>
  <si>
    <t xml:space="preserve">ДОМ.РФ, 001P-12R</t>
  </si>
  <si>
    <t xml:space="preserve">34.190000000</t>
  </si>
  <si>
    <t xml:space="preserve">74b77d0c-d039-4dee-9039-de8d12e694f7</t>
  </si>
  <si>
    <t xml:space="preserve">ede3c42a-6c4d-4802-91b6-0dcb989f07c9</t>
  </si>
  <si>
    <t xml:space="preserve">e6178e06-0686-4846-9d3a-83773e0e6f0e</t>
  </si>
  <si>
    <t xml:space="preserve">XS2159874002</t>
  </si>
  <si>
    <t xml:space="preserve">BBG00TJF05J0</t>
  </si>
  <si>
    <t xml:space="preserve">Lukoil</t>
  </si>
  <si>
    <t xml:space="preserve">0.215278000</t>
  </si>
  <si>
    <t xml:space="preserve">c344ea71-0ae1-4ef6-b4c2-a75a35d7b369</t>
  </si>
  <si>
    <t xml:space="preserve">15545545-b685-4f27-9327-173aec2cb293</t>
  </si>
  <si>
    <t xml:space="preserve">cae95aa0-6f40-4dfe-a1c5-b289fdb7f618</t>
  </si>
  <si>
    <t xml:space="preserve">RU000A1078S8</t>
  </si>
  <si>
    <t xml:space="preserve">TCS00A1078S8</t>
  </si>
  <si>
    <t xml:space="preserve">МТС 002P-02</t>
  </si>
  <si>
    <t xml:space="preserve">ee1e05cc-3bdd-4227-8936-3838a004e907</t>
  </si>
  <si>
    <t xml:space="preserve">f6cd823e-3e6d-46df-9914-782f73badeac</t>
  </si>
  <si>
    <t xml:space="preserve">446cc08c-6343-4416-9c5a-93b737316de8</t>
  </si>
  <si>
    <t xml:space="preserve">RU000A103133</t>
  </si>
  <si>
    <t xml:space="preserve">TCS00A103133</t>
  </si>
  <si>
    <t xml:space="preserve">Новотранс выпуск 2</t>
  </si>
  <si>
    <t xml:space="preserve">0.470000000</t>
  </si>
  <si>
    <t xml:space="preserve">751b94d6-c1de-4c56-8380-ed0790758a1e</t>
  </si>
  <si>
    <t xml:space="preserve">4eb494bd-a657-4138-ad5f-6acc164d6f69</t>
  </si>
  <si>
    <t xml:space="preserve">b73f1d46-fd0b-4600-8243-5f7b0da8f2d9</t>
  </si>
  <si>
    <t xml:space="preserve">RU000A101FH6</t>
  </si>
  <si>
    <t xml:space="preserve">BBG00RTTRKD7</t>
  </si>
  <si>
    <t xml:space="preserve">МТС выпуск 14</t>
  </si>
  <si>
    <t xml:space="preserve">12.300000000</t>
  </si>
  <si>
    <t xml:space="preserve">2478e8ad-5104-4b23-b9c2-cf275a0f3ac8</t>
  </si>
  <si>
    <t xml:space="preserve">93d3e6b5-396b-43a8-8e81-b5f85c314695</t>
  </si>
  <si>
    <t xml:space="preserve">eb2c470f-4b58-4996-8ebe-ffc79128fb98</t>
  </si>
  <si>
    <t xml:space="preserve">RU000A105CM4</t>
  </si>
  <si>
    <t xml:space="preserve">TCS00A105CM4</t>
  </si>
  <si>
    <t xml:space="preserve">Новотранс выпуск 3</t>
  </si>
  <si>
    <t xml:space="preserve">26.930000000</t>
  </si>
  <si>
    <t xml:space="preserve">b0b2c953-2508-4976-890d-33253b096bfb</t>
  </si>
  <si>
    <t xml:space="preserve">9b920fb4-9091-417d-a5d6-cd949be75075</t>
  </si>
  <si>
    <t xml:space="preserve">9cef4222-4e00-463f-9b6c-88864a98d024</t>
  </si>
  <si>
    <t xml:space="preserve">RU000A109JZ3</t>
  </si>
  <si>
    <t xml:space="preserve">TCS00A109JZ3</t>
  </si>
  <si>
    <t xml:space="preserve">РУСАЛ БО-001Р-10</t>
  </si>
  <si>
    <t xml:space="preserve">4.880000000</t>
  </si>
  <si>
    <t xml:space="preserve">ab5d3546-120b-4417-b0c3-25c7a1b9d24d</t>
  </si>
  <si>
    <t xml:space="preserve">845b002c-751a-458e-a53a-e1ce5f6fc695</t>
  </si>
  <si>
    <t xml:space="preserve">edb16d01-be9b-4242-9725-b9994732a0b7</t>
  </si>
  <si>
    <t xml:space="preserve">RU000A10B396</t>
  </si>
  <si>
    <t xml:space="preserve">TCS00A10B396</t>
  </si>
  <si>
    <t xml:space="preserve">Монополия 001Р-04</t>
  </si>
  <si>
    <t xml:space="preserve">5.80000000</t>
  </si>
  <si>
    <t xml:space="preserve">82a06e34-285d-42ca-b041-aacde06d6720</t>
  </si>
  <si>
    <t xml:space="preserve">34fe3d38-4aac-4438-8330-63a74855ac6b</t>
  </si>
  <si>
    <t xml:space="preserve">0bda6acf-8eda-4b5a-b2cf-773bc119b2b8</t>
  </si>
  <si>
    <t xml:space="preserve">RU000A10ADJ3</t>
  </si>
  <si>
    <t xml:space="preserve">TCS00A10ADJ3</t>
  </si>
  <si>
    <t xml:space="preserve">ЭнергоТехСервис 001Р-06</t>
  </si>
  <si>
    <t xml:space="preserve">4.190000000</t>
  </si>
  <si>
    <t xml:space="preserve">919d7fd9-858d-4df7-847d-75f84dcd8dae</t>
  </si>
  <si>
    <t xml:space="preserve">3f23a914-12de-4092-b513-7061dee4bc66</t>
  </si>
  <si>
    <t xml:space="preserve">405e1da8-23b6-405d-bab3-27ee63984373</t>
  </si>
  <si>
    <t xml:space="preserve">RU000A108CA3</t>
  </si>
  <si>
    <t xml:space="preserve">TCS00A108CA3</t>
  </si>
  <si>
    <t xml:space="preserve">Новабев Групп БО-П06</t>
  </si>
  <si>
    <t xml:space="preserve">df002dd6-80be-4ead-ba01-29c28e2f3998</t>
  </si>
  <si>
    <t xml:space="preserve">92e8b19e-6b76-4a31-9e84-0fa1140cb644</t>
  </si>
  <si>
    <t xml:space="preserve">4f388f25-8cba-4ede-881e-48369fc64fbd</t>
  </si>
  <si>
    <t xml:space="preserve">RU000A102BV4</t>
  </si>
  <si>
    <t xml:space="preserve">BBG00Y4SQ1Y1</t>
  </si>
  <si>
    <t xml:space="preserve">SU29020RMFS3</t>
  </si>
  <si>
    <t xml:space="preserve">ОФЗ 29020</t>
  </si>
  <si>
    <t xml:space="preserve">9a75c907-1da3-4ebd-b1c3-555c98a1736a</t>
  </si>
  <si>
    <t xml:space="preserve">39ec0625-d45b-4a4d-9aa1-5ada9a86f8de</t>
  </si>
  <si>
    <t xml:space="preserve">a75028f3-9375-4620-a59d-a9627a30785d</t>
  </si>
  <si>
    <t xml:space="preserve">RU000A106ZQ4</t>
  </si>
  <si>
    <t xml:space="preserve">Феррум БП1</t>
  </si>
  <si>
    <t xml:space="preserve">19.590000000</t>
  </si>
  <si>
    <t xml:space="preserve">2938d14a-391c-47f9-a0c0-2a3a8bdb4173</t>
  </si>
  <si>
    <t xml:space="preserve">e787bc08-4815-4507-8802-0868faf0e193</t>
  </si>
  <si>
    <t xml:space="preserve">137dea27-dbaa-43a0-8624-85f4ed04854d</t>
  </si>
  <si>
    <t xml:space="preserve">{'logo_name': 'RU000A106ZQ4new.png', 'logo_base_color': '#FFFFFF', 'text_color': '#000000'}</t>
  </si>
  <si>
    <t xml:space="preserve">RU000A107SH6</t>
  </si>
  <si>
    <t xml:space="preserve">TCS70A107SH6</t>
  </si>
  <si>
    <t xml:space="preserve">Ника (ООО) 001P-03</t>
  </si>
  <si>
    <t xml:space="preserve">1b734e15-01b3-407a-b824-9224468e7a5f</t>
  </si>
  <si>
    <t xml:space="preserve">6181fdc8-7086-4d3d-8887-d0d13230ba1e</t>
  </si>
  <si>
    <t xml:space="preserve">fbae22fb-312c-4ec2-b85f-83830e67b3b6</t>
  </si>
  <si>
    <t xml:space="preserve">RU000A107HG1</t>
  </si>
  <si>
    <t xml:space="preserve">TCS00A107HG1</t>
  </si>
  <si>
    <t xml:space="preserve">Газпром Нефть 003P-08R</t>
  </si>
  <si>
    <t xml:space="preserve">1.170000000</t>
  </si>
  <si>
    <t xml:space="preserve">77f90d82-2dc1-4126-9275-d25e4fcf3110</t>
  </si>
  <si>
    <t xml:space="preserve">02660886-9c36-49ec-953e-8bbe08e7623a</t>
  </si>
  <si>
    <t xml:space="preserve">04dad314-cd5d-4882-b7ea-915b5b4915bb</t>
  </si>
  <si>
    <t xml:space="preserve">RU000A0JSGV0</t>
  </si>
  <si>
    <t xml:space="preserve">BBG0036YHM96</t>
  </si>
  <si>
    <t xml:space="preserve">РЖД выпуск 32</t>
  </si>
  <si>
    <t xml:space="preserve">4.830000000</t>
  </si>
  <si>
    <t xml:space="preserve">dc1f4aae-846e-4047-a114-0cf0e8f0732d</t>
  </si>
  <si>
    <t xml:space="preserve">bb20fb26-0c3f-47d6-9c31-4a244dfff342</t>
  </si>
  <si>
    <t xml:space="preserve">aef6aeed-815f-4886-97eb-0e9c8e31717c</t>
  </si>
  <si>
    <t xml:space="preserve">RU000A103WB0</t>
  </si>
  <si>
    <t xml:space="preserve">BBG01338VXJ4</t>
  </si>
  <si>
    <t xml:space="preserve">Славянск ЭКО выпуск 1</t>
  </si>
  <si>
    <t xml:space="preserve">9a031887-4da3-4152-aa2b-e1bb01a1e6cd</t>
  </si>
  <si>
    <t xml:space="preserve">0d16bd57-5972-42d4-bfd1-22247ad8af1a</t>
  </si>
  <si>
    <t xml:space="preserve">11b49dbd-944a-41b4-9eb4-b035033ded90</t>
  </si>
  <si>
    <t xml:space="preserve">RU000A10AHU1</t>
  </si>
  <si>
    <t xml:space="preserve">TCS00A10AHU1</t>
  </si>
  <si>
    <t xml:space="preserve">ОйлРесурсГрупп 001P-01</t>
  </si>
  <si>
    <t xml:space="preserve">23.510000000</t>
  </si>
  <si>
    <t xml:space="preserve">420f963f-c0ce-4fee-8cff-0f1bad796e8e</t>
  </si>
  <si>
    <t xml:space="preserve">a9f68366-8b01-45ab-9d95-9b1016a6e722</t>
  </si>
  <si>
    <t xml:space="preserve">9a205774-d22a-4941-ab16-a01b72ba2d8f</t>
  </si>
  <si>
    <t xml:space="preserve">RU000A1098H9</t>
  </si>
  <si>
    <t xml:space="preserve">TCS00A1098H9</t>
  </si>
  <si>
    <t xml:space="preserve">С-Принт 001Р-02</t>
  </si>
  <si>
    <t xml:space="preserve">38b092e6-e345-4af7-811f-4dbf94507eb9</t>
  </si>
  <si>
    <t xml:space="preserve">5076eb55-78bc-4e6f-862c-3e3619088901</t>
  </si>
  <si>
    <t xml:space="preserve">69c34ac7-702d-4edd-a953-e33ec9472045</t>
  </si>
  <si>
    <t xml:space="preserve">RU000A106U90</t>
  </si>
  <si>
    <t xml:space="preserve">BBG01J99MBX3</t>
  </si>
  <si>
    <t xml:space="preserve">Проект 111 001Р-01</t>
  </si>
  <si>
    <t xml:space="preserve">18.670000000</t>
  </si>
  <si>
    <t xml:space="preserve">37eeae06-b993-437f-be3f-fd637c8ed928</t>
  </si>
  <si>
    <t xml:space="preserve">93313476-5757-47ad-b1ee-0e0d283cdeff</t>
  </si>
  <si>
    <t xml:space="preserve">fe647b4c-f396-4a1b-b15f-3ebbc79b1983</t>
  </si>
  <si>
    <t xml:space="preserve">{'logo_name': 'RU000A106U90.png', 'logo_base_color': '#FCFDFF', 'text_color': '#000000'}</t>
  </si>
  <si>
    <t xml:space="preserve">ISSUANCERESO</t>
  </si>
  <si>
    <t xml:space="preserve">PSAU</t>
  </si>
  <si>
    <t xml:space="preserve">РЕСО-Лизинг БО-П выпуск 03</t>
  </si>
  <si>
    <t xml:space="preserve">Issuance</t>
  </si>
  <si>
    <t xml:space="preserve">506f3c51-e490-43b1-9729-5ddd5281f475</t>
  </si>
  <si>
    <t xml:space="preserve">e93f77e3-2789-4d12-b5af-389c9cef0eab</t>
  </si>
  <si>
    <t xml:space="preserve">5405d784-c98a-4a9a-8a1d-07a7b9acbc0d</t>
  </si>
  <si>
    <t xml:space="preserve">RU000A106WZ2</t>
  </si>
  <si>
    <t xml:space="preserve">TCS00A106WZ2</t>
  </si>
  <si>
    <t xml:space="preserve">АПРИ Флай Плэнинг выпуск 3</t>
  </si>
  <si>
    <t xml:space="preserve">23.10000000</t>
  </si>
  <si>
    <t xml:space="preserve">bbb74a8c-1696-4a93-9665-1c07114ad569</t>
  </si>
  <si>
    <t xml:space="preserve">4c909085-f52a-46f2-803f-3629db9d6a07</t>
  </si>
  <si>
    <t xml:space="preserve">4157d4e0-ff45-4bbf-b801-c28b668f074d</t>
  </si>
  <si>
    <t xml:space="preserve">RU000A105YH8</t>
  </si>
  <si>
    <t xml:space="preserve">TCS00A105YH8</t>
  </si>
  <si>
    <t xml:space="preserve">ВЭБ.РФ ПБО-002Р-36</t>
  </si>
  <si>
    <t xml:space="preserve">15.860000000</t>
  </si>
  <si>
    <t xml:space="preserve">76d6442e-35fe-4e0b-9573-3693fdfb2f51</t>
  </si>
  <si>
    <t xml:space="preserve">81dbe213-7a4b-497c-8184-fe178eb3a848</t>
  </si>
  <si>
    <t xml:space="preserve">2c048a9e-f5ba-419d-80dd-64e9ca8fadfa</t>
  </si>
  <si>
    <t xml:space="preserve">RU000A102A31</t>
  </si>
  <si>
    <t xml:space="preserve">BBG00Y28DH67</t>
  </si>
  <si>
    <t xml:space="preserve">SU29018RMFS7</t>
  </si>
  <si>
    <t xml:space="preserve">ОФЗ 29018</t>
  </si>
  <si>
    <t xml:space="preserve">93d49733-cde2-4832-afd7-2274b4dcd96e</t>
  </si>
  <si>
    <t xml:space="preserve">1a81e6dd-a8d5-471d-9c31-1748ffb86e6d</t>
  </si>
  <si>
    <t xml:space="preserve">4b8ba6ae-4061-4492-bb34-fbf32961371c</t>
  </si>
  <si>
    <t xml:space="preserve">RU000A105KR6</t>
  </si>
  <si>
    <t xml:space="preserve">TCS00A105KR6</t>
  </si>
  <si>
    <t xml:space="preserve">Восточная Стивидорная Компания выпуск 3</t>
  </si>
  <si>
    <t xml:space="preserve">1372234c-cd3d-472c-8518-8b4ad93ef09b</t>
  </si>
  <si>
    <t xml:space="preserve">a50469a4-aca7-4526-ac11-0dbb757c2755</t>
  </si>
  <si>
    <t xml:space="preserve">6a057647-979f-4911-9be8-b9d309b13a2a</t>
  </si>
  <si>
    <t xml:space="preserve">RU000A10BK17</t>
  </si>
  <si>
    <t xml:space="preserve">TCS00A10BK17</t>
  </si>
  <si>
    <t xml:space="preserve">Газпром Нефть 003P-15R</t>
  </si>
  <si>
    <t xml:space="preserve">0.880000000</t>
  </si>
  <si>
    <t xml:space="preserve">730105fa-b422-41a2-8040-52cd4edd72df</t>
  </si>
  <si>
    <t xml:space="preserve">10da516c-ca61-44ee-ba29-f5e805c0ec64</t>
  </si>
  <si>
    <t xml:space="preserve">fbd3c686-700b-4b85-b17b-768b36f8b8c5</t>
  </si>
  <si>
    <t xml:space="preserve">RU000A107T27</t>
  </si>
  <si>
    <t xml:space="preserve">TCS10A107T27</t>
  </si>
  <si>
    <t xml:space="preserve">Газпром капитал БО-002Р-12</t>
  </si>
  <si>
    <t xml:space="preserve">37.730000000</t>
  </si>
  <si>
    <t xml:space="preserve">05daad20-faa0-4317-989a-cf907ef66c21</t>
  </si>
  <si>
    <t xml:space="preserve">3760967c-0c2b-466e-93b3-510d9c7e50c5</t>
  </si>
  <si>
    <t xml:space="preserve">554a443c-c301-4e51-86d6-4abe2eeb7585</t>
  </si>
  <si>
    <t xml:space="preserve">RU000A106607</t>
  </si>
  <si>
    <t xml:space="preserve">TCS00A106607</t>
  </si>
  <si>
    <t xml:space="preserve">Ульяновская область 34005</t>
  </si>
  <si>
    <t xml:space="preserve">a3296e71-e446-4fee-935a-3596937e10b0</t>
  </si>
  <si>
    <t xml:space="preserve">5eeec8fe-f1b6-45d8-a42c-cd6fc9497444</t>
  </si>
  <si>
    <t xml:space="preserve">c9fb4f93-9c70-482c-826d-e85d6f40e8cf</t>
  </si>
  <si>
    <t xml:space="preserve">RU000A0JV4P3</t>
  </si>
  <si>
    <t xml:space="preserve">BBG007Z5DZS2</t>
  </si>
  <si>
    <t xml:space="preserve">SU29008RMFS8</t>
  </si>
  <si>
    <t xml:space="preserve">ОФЗ 29008</t>
  </si>
  <si>
    <t xml:space="preserve">62.890000000</t>
  </si>
  <si>
    <t xml:space="preserve">f6babbbb-2792-4104-a29b-81fbfdfa14e8</t>
  </si>
  <si>
    <t xml:space="preserve">2b73d4e0-338c-42f9-bcaf-35c97121295d</t>
  </si>
  <si>
    <t xml:space="preserve">7fea2179-7d66-49f2-bcda-ff5e2a5f540d</t>
  </si>
  <si>
    <t xml:space="preserve">RU000A108G88</t>
  </si>
  <si>
    <t xml:space="preserve">TCS00A108G88</t>
  </si>
  <si>
    <t xml:space="preserve">ФПК Гарант-Инвест БО 002Р-09</t>
  </si>
  <si>
    <t xml:space="preserve">06bb01a6-e5cc-4815-b1e4-3e9b367c19c2</t>
  </si>
  <si>
    <t xml:space="preserve">687392ad-a231-4737-bcd0-5c97f9c1d07e</t>
  </si>
  <si>
    <t xml:space="preserve">68326a36-2933-4ddf-9e4d-d1978ed86981</t>
  </si>
  <si>
    <t xml:space="preserve">RU000A105ZW4</t>
  </si>
  <si>
    <t xml:space="preserve">TCS50A105ZW4</t>
  </si>
  <si>
    <t xml:space="preserve">РКК выпуск 2</t>
  </si>
  <si>
    <t xml:space="preserve">d5926914-12f8-4871-bbea-fb535fbf8e1c</t>
  </si>
  <si>
    <t xml:space="preserve">87481319-7229-46cd-8743-4ca2e329d393</t>
  </si>
  <si>
    <t xml:space="preserve">b63b594b-1898-488f-8b51-7b79a85439b6</t>
  </si>
  <si>
    <t xml:space="preserve">RU000A106Z61</t>
  </si>
  <si>
    <t xml:space="preserve">BBG01JM5P9G7</t>
  </si>
  <si>
    <t xml:space="preserve">SU29025RMFS2</t>
  </si>
  <si>
    <t xml:space="preserve">ОФЗ 29025</t>
  </si>
  <si>
    <t xml:space="preserve">30.300000000</t>
  </si>
  <si>
    <t xml:space="preserve">e4efa953-cb52-4b8e-a1de-d75d97475816</t>
  </si>
  <si>
    <t xml:space="preserve">b516cd94-7654-4466-b7b4-49f02556613f</t>
  </si>
  <si>
    <t xml:space="preserve">fafe6970-7ed9-4abe-949e-c6c7665aafee</t>
  </si>
  <si>
    <t xml:space="preserve">RU000A10A1N4</t>
  </si>
  <si>
    <t xml:space="preserve">TCS00A10A1N4</t>
  </si>
  <si>
    <t xml:space="preserve">АльфаЛБ02</t>
  </si>
  <si>
    <t xml:space="preserve">45.90000000</t>
  </si>
  <si>
    <t xml:space="preserve">4eef1bd5-7cc1-43e3-850f-b61f6cca531b</t>
  </si>
  <si>
    <t xml:space="preserve">8fcda3af-651c-4e59-845e-f3ec1bbbc6a0</t>
  </si>
  <si>
    <t xml:space="preserve">d2612612-47f2-4860-ae7b-540f1c7e11c2</t>
  </si>
  <si>
    <t xml:space="preserve">RU000A10AXW4</t>
  </si>
  <si>
    <t xml:space="preserve">TCS00A10AXW4</t>
  </si>
  <si>
    <t xml:space="preserve">СИБУР ХОЛДИНГ 001Р-03 USD</t>
  </si>
  <si>
    <t xml:space="preserve">6.265032000</t>
  </si>
  <si>
    <t xml:space="preserve">df481406-c03e-44af-874a-ca709ef491e3</t>
  </si>
  <si>
    <t xml:space="preserve">0ad57fa7-737a-40e1-8f52-fdb94506b0a9</t>
  </si>
  <si>
    <t xml:space="preserve">ee1806fd-3025-48e5-ab0d-d12dff07d420</t>
  </si>
  <si>
    <t xml:space="preserve">RU000A109KK3</t>
  </si>
  <si>
    <t xml:space="preserve">TCS00A109KK3</t>
  </si>
  <si>
    <t xml:space="preserve">ССМ-01</t>
  </si>
  <si>
    <t xml:space="preserve">22.600000000</t>
  </si>
  <si>
    <t xml:space="preserve">726af2f1-7883-459a-a325-7ce09f4fe6ac</t>
  </si>
  <si>
    <t xml:space="preserve">aae23ead-b1e5-4c1c-b728-f21f98e46bad</t>
  </si>
  <si>
    <t xml:space="preserve">1d2c32cb-0302-4d41-bd4b-d31afe74d30d</t>
  </si>
  <si>
    <t xml:space="preserve">{'logo_name': 'RU000A109KK3.png', 'logo_base_color': '#000000', 'text_color': '#ffffff'}</t>
  </si>
  <si>
    <t xml:space="preserve">RU000A100VG7</t>
  </si>
  <si>
    <t xml:space="preserve">BBG00QFLCT66</t>
  </si>
  <si>
    <t xml:space="preserve">СУЭК-Финанс выпуск 3</t>
  </si>
  <si>
    <t xml:space="preserve">7.130000000</t>
  </si>
  <si>
    <t xml:space="preserve">ea01bf8d-c1ae-4d11-b911-a6c28f3e37be</t>
  </si>
  <si>
    <t xml:space="preserve">fa24df68-f05b-40d8-a66f-7d820a66285c</t>
  </si>
  <si>
    <t xml:space="preserve">24f20583-5245-49d1-954f-0edf6220af0f</t>
  </si>
  <si>
    <t xml:space="preserve">RU000A1099A2</t>
  </si>
  <si>
    <t xml:space="preserve">TCS00A1099A2</t>
  </si>
  <si>
    <t xml:space="preserve">Новабев Групп БО-П07</t>
  </si>
  <si>
    <t xml:space="preserve">dd2e6e64-049a-4081-a06d-e500ef702aa1</t>
  </si>
  <si>
    <t xml:space="preserve">3920b2f3-e6e3-4392-a80e-973fa5a5b142</t>
  </si>
  <si>
    <t xml:space="preserve">67496ddc-dcaa-478b-8eeb-129059560dd3</t>
  </si>
  <si>
    <t xml:space="preserve">RU000A10BRN3</t>
  </si>
  <si>
    <t xml:space="preserve">TCS00A10BRN3</t>
  </si>
  <si>
    <t xml:space="preserve">Сибирский КХП 001P-04</t>
  </si>
  <si>
    <t xml:space="preserve">9.970000000</t>
  </si>
  <si>
    <t xml:space="preserve">64d0ab87-00bd-4f02-8bd8-46f47970c77c</t>
  </si>
  <si>
    <t xml:space="preserve">10704ef8-6985-4537-9d7a-85d475adef44</t>
  </si>
  <si>
    <t xml:space="preserve">a8dd1b28-8221-4a8d-a818-3200ec7914d4</t>
  </si>
  <si>
    <t xml:space="preserve">RU000A10B3Q2</t>
  </si>
  <si>
    <t xml:space="preserve">TCS00A10B3Q2</t>
  </si>
  <si>
    <t xml:space="preserve">Биннофарм Групп 001P-05</t>
  </si>
  <si>
    <t xml:space="preserve">1.930000000</t>
  </si>
  <si>
    <t xml:space="preserve">06b5e97f-22cc-453f-bb5c-289e15775855</t>
  </si>
  <si>
    <t xml:space="preserve">3998fd9d-b9c0-4e6d-b10d-7163b256b8e7</t>
  </si>
  <si>
    <t xml:space="preserve">6062971c-2911-473f-94b6-385c0e89b91c</t>
  </si>
  <si>
    <t xml:space="preserve">RU000A106GY8</t>
  </si>
  <si>
    <t xml:space="preserve">BBG01HCSNJD5</t>
  </si>
  <si>
    <t xml:space="preserve">ДиректЛизинг 002P-01</t>
  </si>
  <si>
    <t xml:space="preserve">3.640000000</t>
  </si>
  <si>
    <t xml:space="preserve">52e66611-29ae-4769-9973-08317dec6770</t>
  </si>
  <si>
    <t xml:space="preserve">64bd0b19-a8b1-4da8-aee2-585a72c05fcb</t>
  </si>
  <si>
    <t xml:space="preserve">3c578a78-fe3b-4a77-8854-f6f1eacb96eb</t>
  </si>
  <si>
    <t xml:space="preserve">RU000A109B33</t>
  </si>
  <si>
    <t xml:space="preserve">TCS00A109B33</t>
  </si>
  <si>
    <t xml:space="preserve">Газпром нефть 003P-13R</t>
  </si>
  <si>
    <t xml:space="preserve">16.340000000</t>
  </si>
  <si>
    <t xml:space="preserve">688f0500-8bea-41f0-8a97-27cb5a35c3e3</t>
  </si>
  <si>
    <t xml:space="preserve">f4872f45-d717-406c-85b0-c3baf72de097</t>
  </si>
  <si>
    <t xml:space="preserve">d02beed1-4420-4430-bcfb-717e93870917</t>
  </si>
  <si>
    <t xml:space="preserve">RU000A107F49</t>
  </si>
  <si>
    <t xml:space="preserve">BBG01KR58B73</t>
  </si>
  <si>
    <t xml:space="preserve">Газпромбанк 005P-02P</t>
  </si>
  <si>
    <t xml:space="preserve">9666efa8-49c2-4d4f-9ea6-0449e456458a</t>
  </si>
  <si>
    <t xml:space="preserve">7f5536db-5774-415e-b626-4b2bbdb13d6a</t>
  </si>
  <si>
    <t xml:space="preserve">6fae3641-7437-464c-afdc-3cbbe737ea90</t>
  </si>
  <si>
    <t xml:space="preserve">RU000A109HX2</t>
  </si>
  <si>
    <t xml:space="preserve">TCS10A109HX2</t>
  </si>
  <si>
    <t xml:space="preserve">ВУШ 001Р-03</t>
  </si>
  <si>
    <t xml:space="preserve">8.10000000</t>
  </si>
  <si>
    <t xml:space="preserve">cd6e6268-ceee-4e11-92b8-6fc80de0ad06</t>
  </si>
  <si>
    <t xml:space="preserve">29ded2f0-a602-4bea-902a-dfa0d5f357bc</t>
  </si>
  <si>
    <t xml:space="preserve">35454e5b-bb3e-4de6-9082-e17d38a5b642</t>
  </si>
  <si>
    <t xml:space="preserve">RU000A10BP79</t>
  </si>
  <si>
    <t xml:space="preserve">TCS00A10BP79</t>
  </si>
  <si>
    <t xml:space="preserve">МТС 002P-11</t>
  </si>
  <si>
    <t xml:space="preserve">a398a5c1-f464-44f4-8215-8816cf249968</t>
  </si>
  <si>
    <t xml:space="preserve">789bbf7c-3029-43d3-b016-98f810c6e5d8</t>
  </si>
  <si>
    <t xml:space="preserve">6a02e77b-7f35-4049-b34a-8abc7e640f79</t>
  </si>
  <si>
    <t xml:space="preserve">RU000A10B9Q9</t>
  </si>
  <si>
    <t xml:space="preserve">TCS00A10B9Q9</t>
  </si>
  <si>
    <t xml:space="preserve">ГЛОРАКС оббП04</t>
  </si>
  <si>
    <t xml:space="preserve">fac23703-19f7-4d89-beb3-cfbf009ed061</t>
  </si>
  <si>
    <t xml:space="preserve">f3f75769-e39a-481b-9bcb-2bb04a28e74a</t>
  </si>
  <si>
    <t xml:space="preserve">7e705a65-d796-442f-a23b-0bb361e1f7f2</t>
  </si>
  <si>
    <t xml:space="preserve">RU000A1084S6</t>
  </si>
  <si>
    <t xml:space="preserve">BBG01N376KQ0</t>
  </si>
  <si>
    <t xml:space="preserve">РЖД ЗО26-1-ФР</t>
  </si>
  <si>
    <t xml:space="preserve">1481.119916000</t>
  </si>
  <si>
    <t xml:space="preserve">b75c589f-e0aa-4f73-967e-16936f06c370</t>
  </si>
  <si>
    <t xml:space="preserve">188350ef-0d1d-43a4-988e-bf435ef46338</t>
  </si>
  <si>
    <t xml:space="preserve">e3d8e2f9-caf8-4d00-a6f0-210f0bcb8459</t>
  </si>
  <si>
    <t xml:space="preserve">RU000A107TK8</t>
  </si>
  <si>
    <t xml:space="preserve">TCS00A107TK8</t>
  </si>
  <si>
    <t xml:space="preserve">СОПФ Инфраструктурные облигации выпуск 8</t>
  </si>
  <si>
    <t xml:space="preserve">32.340000000</t>
  </si>
  <si>
    <t xml:space="preserve">2a7df347-1dcf-40c6-93f0-a8085f5e4264</t>
  </si>
  <si>
    <t xml:space="preserve">65850cda-2dc1-40e4-953f-6f80c70754b1</t>
  </si>
  <si>
    <t xml:space="preserve">e54da568-18d4-4c90-97b4-159d12c3fd2e</t>
  </si>
  <si>
    <t xml:space="preserve">RU000A107EP9</t>
  </si>
  <si>
    <t xml:space="preserve">TCS00A107EP9</t>
  </si>
  <si>
    <t xml:space="preserve">Смартфакт БО-02-001P</t>
  </si>
  <si>
    <t xml:space="preserve">18.220000000</t>
  </si>
  <si>
    <t xml:space="preserve">73fe427c-60ea-4901-9c16-6f8713642720</t>
  </si>
  <si>
    <t xml:space="preserve">96ea58a9-287b-498e-8eb1-8b2f1ce8f2e3</t>
  </si>
  <si>
    <t xml:space="preserve">8604ac4e-33dc-4c91-a23a-1b557fd70311</t>
  </si>
  <si>
    <t xml:space="preserve">{'logo_name': 'RU000A106CM2.png', 'logo_base_color': '#00c160', 'text_color': '#ffffff'}</t>
  </si>
  <si>
    <t xml:space="preserve">RU000A1052T1</t>
  </si>
  <si>
    <t xml:space="preserve">TCS00A1052T1</t>
  </si>
  <si>
    <t xml:space="preserve">Делимобиль выпуск 1</t>
  </si>
  <si>
    <t xml:space="preserve">27.70000000</t>
  </si>
  <si>
    <t xml:space="preserve">fc96e757-2cfc-4199-b419-e111043b529a</t>
  </si>
  <si>
    <t xml:space="preserve">835f05ec-6fa5-4249-b0d7-51274ba9e1f8</t>
  </si>
  <si>
    <t xml:space="preserve">e66560ea-b58e-48e5-b087-a49f48031295</t>
  </si>
  <si>
    <t xml:space="preserve">RU000A1097S8</t>
  </si>
  <si>
    <t xml:space="preserve">TCS00A1097S8</t>
  </si>
  <si>
    <t xml:space="preserve">Газпромбанк 005Р-04Р</t>
  </si>
  <si>
    <t xml:space="preserve">40.700000000</t>
  </si>
  <si>
    <t xml:space="preserve">bc1c70a2-dd23-48b9-a654-b4600571e22f</t>
  </si>
  <si>
    <t xml:space="preserve">f8715577-407f-4ea3-975a-006f6c887a48</t>
  </si>
  <si>
    <t xml:space="preserve">ba7a68fa-0aeb-4c63-834e-65fd3f3848fc</t>
  </si>
  <si>
    <t xml:space="preserve">RU000A102TR4</t>
  </si>
  <si>
    <t xml:space="preserve">TCS00A102TR4</t>
  </si>
  <si>
    <t xml:space="preserve">Ритейл Бел Финанс 001P-02</t>
  </si>
  <si>
    <t xml:space="preserve">13.330000000</t>
  </si>
  <si>
    <t xml:space="preserve">bb4b7759-cc09-4d2f-bb7f-577e4d5b7be2</t>
  </si>
  <si>
    <t xml:space="preserve">aac1ef50-3c58-4eb8-a6b3-52184dfde962</t>
  </si>
  <si>
    <t xml:space="preserve">9a517738-4f31-4170-8f43-9d6a0588e05f</t>
  </si>
  <si>
    <t xml:space="preserve">{'logo_name': 'RU000A100JH0.png', 'logo_base_color': '#000000', 'text_color': '#ffffff'}</t>
  </si>
  <si>
    <t xml:space="preserve">RU000A0ZZV86</t>
  </si>
  <si>
    <t xml:space="preserve">BBG00MMJ90B3</t>
  </si>
  <si>
    <t xml:space="preserve">ДОМ.РФ ИА 006P</t>
  </si>
  <si>
    <t xml:space="preserve">1.700000000</t>
  </si>
  <si>
    <t xml:space="preserve">298237bf-d543-4ba1-b2e9-00755fd1565b</t>
  </si>
  <si>
    <t xml:space="preserve">4b980080-b2ff-4e76-aeb3-f9d1b3f12264</t>
  </si>
  <si>
    <t xml:space="preserve">b88e0978-1919-44f6-a36e-a5a910c7290b</t>
  </si>
  <si>
    <t xml:space="preserve">RU000A107VV1</t>
  </si>
  <si>
    <t xml:space="preserve">BBG01LS40M22</t>
  </si>
  <si>
    <t xml:space="preserve">МКБ ЗО-2026-02</t>
  </si>
  <si>
    <t xml:space="preserve">1019.633958000</t>
  </si>
  <si>
    <t xml:space="preserve">25841607-8d06-44bf-963c-5f5d18683ce2</t>
  </si>
  <si>
    <t xml:space="preserve">a747fcea-4d87-4275-9be8-e668978a1ed0</t>
  </si>
  <si>
    <t xml:space="preserve">00c96dde-7914-4589-8019-b41cd4afe8a5</t>
  </si>
  <si>
    <t xml:space="preserve">RU000A1003A4</t>
  </si>
  <si>
    <t xml:space="preserve">BBG00N9Q06D4</t>
  </si>
  <si>
    <t xml:space="preserve">ГТЛК выпуск 13</t>
  </si>
  <si>
    <t xml:space="preserve">21.240000000</t>
  </si>
  <si>
    <t xml:space="preserve">a21ed2eb-e29b-4a4c-9a91-8a4836505870</t>
  </si>
  <si>
    <t xml:space="preserve">058059c2-2eea-42af-9c4f-f432acbe9540</t>
  </si>
  <si>
    <t xml:space="preserve">d28e91cb-933b-4204-9b02-f99a32723a24</t>
  </si>
  <si>
    <t xml:space="preserve">RU000A103760</t>
  </si>
  <si>
    <t xml:space="preserve">BBG011BV60Q0</t>
  </si>
  <si>
    <t xml:space="preserve">Совкомбанк БО-04</t>
  </si>
  <si>
    <t xml:space="preserve">0c96c0ce-e2c5-4b1b-a493-46ac454daffe</t>
  </si>
  <si>
    <t xml:space="preserve">fb43e875-7136-424b-99c3-d1322d8abf1c</t>
  </si>
  <si>
    <t xml:space="preserve">9f727faa-6882-4a11-b2bf-9d0f3a7895d5</t>
  </si>
  <si>
    <t xml:space="preserve">RU000A0JWTN2</t>
  </si>
  <si>
    <t xml:space="preserve">TCS20A0JWTN2</t>
  </si>
  <si>
    <t xml:space="preserve">Ростелеком 001P-01R</t>
  </si>
  <si>
    <t xml:space="preserve">69.90000000</t>
  </si>
  <si>
    <t xml:space="preserve">eca41534-c2e8-4328-bec0-4e29b6a897e1</t>
  </si>
  <si>
    <t xml:space="preserve">4e1acd15-b49f-412d-b18a-6bb600c709d7</t>
  </si>
  <si>
    <t xml:space="preserve">ba1d280e-aa44-4e3d-b1fd-8027b7206dcb</t>
  </si>
  <si>
    <t xml:space="preserve">RU000A10B0S4</t>
  </si>
  <si>
    <t xml:space="preserve">TCS00A10B0S4</t>
  </si>
  <si>
    <t xml:space="preserve">Кокс 001P-03</t>
  </si>
  <si>
    <t xml:space="preserve">12.700000000</t>
  </si>
  <si>
    <t xml:space="preserve">1dd58f28-ffb2-4f39-ae80-0b3a30d368c6</t>
  </si>
  <si>
    <t xml:space="preserve">542673d0-6d07-4490-b9af-3c12ef1f7e37</t>
  </si>
  <si>
    <t xml:space="preserve">efebe2b3-fd78-4e32-90c4-b7350da056be</t>
  </si>
  <si>
    <t xml:space="preserve">RU000A10ANH6</t>
  </si>
  <si>
    <t xml:space="preserve">TCS00A10ANH6</t>
  </si>
  <si>
    <t xml:space="preserve">ЕвразХолдинг Финанс 003P-02</t>
  </si>
  <si>
    <t xml:space="preserve">0.610000000</t>
  </si>
  <si>
    <t xml:space="preserve">b651b1f3-5739-4517-80ff-6b4fc15a379a</t>
  </si>
  <si>
    <t xml:space="preserve">5474b037-27e2-40d2-9083-53eecc9209f3</t>
  </si>
  <si>
    <t xml:space="preserve">28616c41-4c45-46aa-ae41-ac9e94ce2b6c</t>
  </si>
  <si>
    <t xml:space="preserve">RU000A104XE0</t>
  </si>
  <si>
    <t xml:space="preserve">TCS00A104XE0</t>
  </si>
  <si>
    <t xml:space="preserve">Лизинг-Трейд выпуск 4</t>
  </si>
  <si>
    <t xml:space="preserve">88ef80fd-b676-4411-881d-6c44e0223aa3</t>
  </si>
  <si>
    <t xml:space="preserve">a09ba90d-c5ae-48fb-ba35-c2ef84f1bf08</t>
  </si>
  <si>
    <t xml:space="preserve">3b1d75d6-3cbc-405f-bb4d-dec01c9050f9</t>
  </si>
  <si>
    <t xml:space="preserve">RU000A10AA93</t>
  </si>
  <si>
    <t xml:space="preserve">TCS00A10AA93</t>
  </si>
  <si>
    <t xml:space="preserve">SU29027RMFS8</t>
  </si>
  <si>
    <t xml:space="preserve">ОФЗ 29027</t>
  </si>
  <si>
    <t xml:space="preserve">22.570000000</t>
  </si>
  <si>
    <t xml:space="preserve">fb33ed3b-e66f-49d5-a42f-f113be15b333</t>
  </si>
  <si>
    <t xml:space="preserve">22a27ce7-d5ba-47f7-9d2d-23e12fea5a25</t>
  </si>
  <si>
    <t xml:space="preserve">e263c323-4b26-4616-a766-94740d589fa7</t>
  </si>
  <si>
    <t xml:space="preserve">RU000A106DK4</t>
  </si>
  <si>
    <t xml:space="preserve">TCS99A106DK4</t>
  </si>
  <si>
    <t xml:space="preserve">Фордевинд 02</t>
  </si>
  <si>
    <t xml:space="preserve">b25bcedb-c395-43aa-ae93-d3a4f17a6ac9</t>
  </si>
  <si>
    <t xml:space="preserve">9d9b7390-a181-453e-985e-9503b4701d5d</t>
  </si>
  <si>
    <t xml:space="preserve">130924a6-069a-4218-8921-8f9c476bc1bd</t>
  </si>
  <si>
    <t xml:space="preserve">RU000A104V26</t>
  </si>
  <si>
    <t xml:space="preserve">TCS00A104V26</t>
  </si>
  <si>
    <t xml:space="preserve">РЕСО-Лизинг БО-02П выпуск 1</t>
  </si>
  <si>
    <t xml:space="preserve">31.660000000</t>
  </si>
  <si>
    <t xml:space="preserve">72277704-8311-43c8-966e-34fd219243a8</t>
  </si>
  <si>
    <t xml:space="preserve">79cd729b-82b1-4453-b405-216d13e31b37</t>
  </si>
  <si>
    <t xml:space="preserve">4e1e0b61-cb36-4160-964e-bc2204f34fe6</t>
  </si>
  <si>
    <t xml:space="preserve">RU000A1075S4</t>
  </si>
  <si>
    <t xml:space="preserve">TCS00A1075S4</t>
  </si>
  <si>
    <t xml:space="preserve">ИКС 5 ФИНАНС 003P-02</t>
  </si>
  <si>
    <t xml:space="preserve">16.190000000</t>
  </si>
  <si>
    <t xml:space="preserve">11836aca-9636-481d-b51e-1b16c62b45fe</t>
  </si>
  <si>
    <t xml:space="preserve">9a6f710e-6b3a-413a-a400-243af43a5525</t>
  </si>
  <si>
    <t xml:space="preserve">1ceeb1c3-a3db-4e51-86cc-e05710fd8751</t>
  </si>
  <si>
    <t xml:space="preserve">RU000A108LP2</t>
  </si>
  <si>
    <t xml:space="preserve">TCS00A108LP2</t>
  </si>
  <si>
    <t xml:space="preserve">ФосАгро БО-П01-USD</t>
  </si>
  <si>
    <t xml:space="preserve">62.650320000</t>
  </si>
  <si>
    <t xml:space="preserve">3731cce7-655e-4320-be96-900009271013</t>
  </si>
  <si>
    <t xml:space="preserve">541665d1-6373-4eb2-85d5-aa84c70ff1d0</t>
  </si>
  <si>
    <t xml:space="preserve">1b81280f-c205-4666-a4aa-0a801b9d88c7</t>
  </si>
  <si>
    <t xml:space="preserve">RU000A101Q26</t>
  </si>
  <si>
    <t xml:space="preserve">BBG00V3L30M3</t>
  </si>
  <si>
    <t xml:space="preserve">АФК Система выпуск 13</t>
  </si>
  <si>
    <t xml:space="preserve">28.540000000</t>
  </si>
  <si>
    <t xml:space="preserve">c79eef98-ce09-4a04-9334-21bfa9842861</t>
  </si>
  <si>
    <t xml:space="preserve">06ed439b-d46b-4561-bb3a-916083ccca91</t>
  </si>
  <si>
    <t xml:space="preserve">d780f265-1e7d-4092-a466-b1ff095b5520</t>
  </si>
  <si>
    <t xml:space="preserve">RU000A107E81</t>
  </si>
  <si>
    <t xml:space="preserve">TCS00A107E81</t>
  </si>
  <si>
    <t xml:space="preserve">Биннофарм Групп 001P-03</t>
  </si>
  <si>
    <t xml:space="preserve">21.860000000</t>
  </si>
  <si>
    <t xml:space="preserve">1cf5ce32-dfa3-418a-b13c-4392fc0ea908</t>
  </si>
  <si>
    <t xml:space="preserve">362af840-5949-4344-89ba-bdc6e570bbc1</t>
  </si>
  <si>
    <t xml:space="preserve">89d38be5-4b92-408e-bf7e-5c964fff2180</t>
  </si>
  <si>
    <t xml:space="preserve">RU000A105JT4</t>
  </si>
  <si>
    <t xml:space="preserve">TCS00A105JT4</t>
  </si>
  <si>
    <t xml:space="preserve">Газпром капитал ЗО31-1-Д</t>
  </si>
  <si>
    <t xml:space="preserve">61.84062000</t>
  </si>
  <si>
    <t xml:space="preserve">bd3eb414-27ee-49cd-a233-53c44256669e</t>
  </si>
  <si>
    <t xml:space="preserve">2534b7a9-3d03-4ab3-81d3-ad76163b01ff</t>
  </si>
  <si>
    <t xml:space="preserve">348825f2-5596-4c14-b5ae-28627146fe96</t>
  </si>
  <si>
    <t xml:space="preserve">RU000A101U61</t>
  </si>
  <si>
    <t xml:space="preserve">BBG00VR72X38</t>
  </si>
  <si>
    <t xml:space="preserve">Ульяновская область</t>
  </si>
  <si>
    <t xml:space="preserve">2.260000000</t>
  </si>
  <si>
    <t xml:space="preserve">d1fde5d5-e97d-4134-ae74-e068d4bc4336</t>
  </si>
  <si>
    <t xml:space="preserve">57a488f9-5067-4918-be93-9de2a39171a3</t>
  </si>
  <si>
    <t xml:space="preserve">7f016360-54f3-4cfb-b66b-7c2306136521</t>
  </si>
  <si>
    <t xml:space="preserve">RU000A103M36</t>
  </si>
  <si>
    <t xml:space="preserve">BBG012C34FX0</t>
  </si>
  <si>
    <t xml:space="preserve">ТрансФин-М выпуск 7</t>
  </si>
  <si>
    <t xml:space="preserve">36.700000000</t>
  </si>
  <si>
    <t xml:space="preserve">ce2a8e67-0914-4d91-a38c-d187b1998993</t>
  </si>
  <si>
    <t xml:space="preserve">067340bd-404e-48b1-ba1c-1871a61a5982</t>
  </si>
  <si>
    <t xml:space="preserve">178860cc-3700-4328-9c94-c4b0be13445d</t>
  </si>
  <si>
    <t xml:space="preserve">{'logo_name': 'RU000A0ZYEB.png', 'logo_base_color': '#007a8b', 'text_color': '#ffffff'}</t>
  </si>
  <si>
    <t xml:space="preserve">RU000A0JXFM1</t>
  </si>
  <si>
    <t xml:space="preserve">BBG00G6V7252</t>
  </si>
  <si>
    <t xml:space="preserve">SU26221RMFS0</t>
  </si>
  <si>
    <t xml:space="preserve">ОФЗ 26221</t>
  </si>
  <si>
    <t xml:space="preserve">42eba190-0282-4f84-8e6b-38aa924b9b3b</t>
  </si>
  <si>
    <t xml:space="preserve">236d6bf8-e9b2-45fe-9b37-eeb231df9118</t>
  </si>
  <si>
    <t xml:space="preserve">60f438d6-c72d-487c-8b5b-1301a275ef7d</t>
  </si>
  <si>
    <t xml:space="preserve">RU000A101F94</t>
  </si>
  <si>
    <t xml:space="preserve">BBG00RRT3V69</t>
  </si>
  <si>
    <t xml:space="preserve">SU26233RMFS5</t>
  </si>
  <si>
    <t xml:space="preserve">ОФЗ 26233</t>
  </si>
  <si>
    <t xml:space="preserve">29.80000000</t>
  </si>
  <si>
    <t xml:space="preserve">24b9a6a6-326e-492e-9786-e1b152c7e5da</t>
  </si>
  <si>
    <t xml:space="preserve">62803ab1-6dfc-4d2e-9164-ddd58973f781</t>
  </si>
  <si>
    <t xml:space="preserve">d925dd7e-7fec-47e0-8c05-604d44945e66</t>
  </si>
  <si>
    <t xml:space="preserve">RU000A109X45</t>
  </si>
  <si>
    <t xml:space="preserve">TCS00A109X45</t>
  </si>
  <si>
    <t xml:space="preserve">ВТБ-Лизинг 001Р-МБ-02</t>
  </si>
  <si>
    <t xml:space="preserve">15.900000000</t>
  </si>
  <si>
    <t xml:space="preserve">c1a8d544-4f60-4215-85d4-73a5f544a77c</t>
  </si>
  <si>
    <t xml:space="preserve">6b374c0a-254c-4851-a7fd-27a0e25fd667</t>
  </si>
  <si>
    <t xml:space="preserve">59bdcd41-631d-47c1-9a75-79bfffcc6841</t>
  </si>
  <si>
    <t xml:space="preserve">RU000A109JX8</t>
  </si>
  <si>
    <t xml:space="preserve">TCS00A109JX8</t>
  </si>
  <si>
    <t xml:space="preserve">ЛАЗСИСТ-01</t>
  </si>
  <si>
    <t xml:space="preserve">5.320000000</t>
  </si>
  <si>
    <t xml:space="preserve">e64be340-59b5-4cad-8a8a-83168f605457</t>
  </si>
  <si>
    <t xml:space="preserve">411d6a94-077a-4c3a-b736-d3087cbeccad</t>
  </si>
  <si>
    <t xml:space="preserve">66699342-5f58-4cc1-a135-d2e8ee0b7148</t>
  </si>
  <si>
    <t xml:space="preserve">{'logo_name': 'RU000A109JX8.png', 'logo_base_color': '#000000', 'text_color': '#ffffff'}</t>
  </si>
  <si>
    <t xml:space="preserve">RU000A1089A3</t>
  </si>
  <si>
    <t xml:space="preserve">TCS00A1089A3</t>
  </si>
  <si>
    <t xml:space="preserve">А Спэйс 001P-01</t>
  </si>
  <si>
    <t xml:space="preserve">8.850000000</t>
  </si>
  <si>
    <t xml:space="preserve">c97b29f0-fea3-44ce-8bd0-8387a90344e0</t>
  </si>
  <si>
    <t xml:space="preserve">ed634740-9ca5-4149-9250-a10d65b48d1d</t>
  </si>
  <si>
    <t xml:space="preserve">54549d90-23d9-4d32-87e6-f39d2661507c</t>
  </si>
  <si>
    <t xml:space="preserve">{'logo_name': 'RU000A1089A3.png', 'logo_base_color': '#FFFFFF', 'text_color': '#000000'}</t>
  </si>
  <si>
    <t xml:space="preserve">RU000A108EF8</t>
  </si>
  <si>
    <t xml:space="preserve">BBG01MVSHPP3</t>
  </si>
  <si>
    <t xml:space="preserve">SU26247RMFS5</t>
  </si>
  <si>
    <t xml:space="preserve">ОФЗ 26247</t>
  </si>
  <si>
    <t xml:space="preserve">18.460000000</t>
  </si>
  <si>
    <t xml:space="preserve">031fc073-aeee-4b5f-8d31-1056b0400e04</t>
  </si>
  <si>
    <t xml:space="preserve">bb4c9a24-d7b1-4d1c-be4e-661189cdae3f</t>
  </si>
  <si>
    <t xml:space="preserve">abcf4c38-7548-4cec-bf5b-969d0d96f580</t>
  </si>
  <si>
    <t xml:space="preserve">RU000A10C2E9</t>
  </si>
  <si>
    <t xml:space="preserve">TCS00A10C2E9</t>
  </si>
  <si>
    <t xml:space="preserve">Аэрофьюэлз 002Р-05</t>
  </si>
  <si>
    <t xml:space="preserve">4.330000000</t>
  </si>
  <si>
    <t xml:space="preserve">cce064ab-10f4-4bed-ab0f-cf04af5382a4</t>
  </si>
  <si>
    <t xml:space="preserve">02b861c7-0498-4002-ad76-d070c8ec4a17</t>
  </si>
  <si>
    <t xml:space="preserve">44b391d6-638f-4e62-b702-392bd4acae7a</t>
  </si>
  <si>
    <t xml:space="preserve">RU000A107EL8</t>
  </si>
  <si>
    <t xml:space="preserve">TCS00A107EL8</t>
  </si>
  <si>
    <t xml:space="preserve">НЛМК ЗО26-Д</t>
  </si>
  <si>
    <t xml:space="preserve">531.744591000</t>
  </si>
  <si>
    <t xml:space="preserve">6096e9a9-670d-4aa8-8b5d-5a4707bb327f</t>
  </si>
  <si>
    <t xml:space="preserve">18ad607a-a9db-4b39-b8f2-f12d62630a91</t>
  </si>
  <si>
    <t xml:space="preserve">77cbf899-b1a2-4eab-bc42-93ba49ae176a</t>
  </si>
  <si>
    <t xml:space="preserve">RU000A1053W3</t>
  </si>
  <si>
    <t xml:space="preserve">TCS00A1053W3</t>
  </si>
  <si>
    <t xml:space="preserve">Глоракс БО-01</t>
  </si>
  <si>
    <t xml:space="preserve">24.550000000</t>
  </si>
  <si>
    <t xml:space="preserve">39b46a1e-2a25-48e5-b429-ed07b645c8e4</t>
  </si>
  <si>
    <t xml:space="preserve">4ff3ab64-414f-4c75-a306-a5925bcf9c4b</t>
  </si>
  <si>
    <t xml:space="preserve">4989c4f3-2850-4869-aa70-6712a57ba440</t>
  </si>
  <si>
    <t xml:space="preserve">US900123CQ19</t>
  </si>
  <si>
    <t xml:space="preserve">BBG00KMWBXK3</t>
  </si>
  <si>
    <t xml:space="preserve">TRY1028</t>
  </si>
  <si>
    <t xml:space="preserve">43e84ead-94d7-4939-949d-348f2c10c301</t>
  </si>
  <si>
    <t xml:space="preserve">9e02d28b-20ed-4274-bafc-29d16bdecb86</t>
  </si>
  <si>
    <t xml:space="preserve">292c3c1c-35ce-4811-ad72-bada3a95ba86</t>
  </si>
  <si>
    <t xml:space="preserve">RU000A109SX9</t>
  </si>
  <si>
    <t xml:space="preserve">TCS00A109SX9</t>
  </si>
  <si>
    <t xml:space="preserve">Садко 001P-01</t>
  </si>
  <si>
    <t xml:space="preserve">3.860000000</t>
  </si>
  <si>
    <t xml:space="preserve">b94b430d-001a-4862-a09c-6f6a6267188c</t>
  </si>
  <si>
    <t xml:space="preserve">90fe8e16-546a-463b-9c3d-8a3d3a9fbefe</t>
  </si>
  <si>
    <t xml:space="preserve">2e3e0cee-5636-407a-824a-439dadcf8682</t>
  </si>
  <si>
    <t xml:space="preserve">{'logo_name': 'RU000A109SX9.png', 'logo_base_color': '#000000', 'text_color': '#ffffff'}</t>
  </si>
  <si>
    <t xml:space="preserve">RU000A10BQB0</t>
  </si>
  <si>
    <t xml:space="preserve">TCS00A10BQB0</t>
  </si>
  <si>
    <t xml:space="preserve">ГТЛК 002P-08</t>
  </si>
  <si>
    <t xml:space="preserve">4cd0a3cb-79b8-4a2a-a96d-3f2c0a85bb74</t>
  </si>
  <si>
    <t xml:space="preserve">e1226097-3b83-448a-82f8-8217bc1aa9b9</t>
  </si>
  <si>
    <t xml:space="preserve">17aaa534-8f20-4817-874c-27abb9384fca</t>
  </si>
  <si>
    <t xml:space="preserve">RU000A0ZYKJ1</t>
  </si>
  <si>
    <t xml:space="preserve">BBG00JHB0ZL4</t>
  </si>
  <si>
    <t xml:space="preserve">Санкт-Петербург выпуск 2</t>
  </si>
  <si>
    <t xml:space="preserve">4.820000000</t>
  </si>
  <si>
    <t xml:space="preserve">125dfaf5-ff64-42fd-afc8-20496becc55e</t>
  </si>
  <si>
    <t xml:space="preserve">0bdbf782-e897-4e28-92a5-ce0a94c183aa</t>
  </si>
  <si>
    <t xml:space="preserve">a170ecca-ca87-4c29-9668-6b700bde388e</t>
  </si>
  <si>
    <t xml:space="preserve">{'logo_name': 'RU000A0ZYHX8.png', 'logo_base_color': '#D52B1E', 'text_color': '#ffffff'}</t>
  </si>
  <si>
    <t xml:space="preserve">RU000A105A04</t>
  </si>
  <si>
    <t xml:space="preserve">TCS00A105A04</t>
  </si>
  <si>
    <t xml:space="preserve">Металлоинвест ЗО-28</t>
  </si>
  <si>
    <t xml:space="preserve">660.960876000</t>
  </si>
  <si>
    <t xml:space="preserve">faf04080-117b-45eb-b652-acb306615cef</t>
  </si>
  <si>
    <t xml:space="preserve">d70afd68-efaf-4d08-88ec-419d117e2e00</t>
  </si>
  <si>
    <t xml:space="preserve">088cdebf-db59-462a-8f15-33944e6d5c2d</t>
  </si>
  <si>
    <t xml:space="preserve">RU000A109KV0</t>
  </si>
  <si>
    <t xml:space="preserve">TCS00A109KV0</t>
  </si>
  <si>
    <t xml:space="preserve">МСП Банк 001P-02</t>
  </si>
  <si>
    <t xml:space="preserve">3d169cff-35c3-41a6-9844-e1309eb3d354</t>
  </si>
  <si>
    <t xml:space="preserve">f5fec0b4-4935-4ee8-bf82-f0b94cd08be9</t>
  </si>
  <si>
    <t xml:space="preserve">f17975dd-7f3b-4c58-b3c3-7e00ca08cdbc</t>
  </si>
  <si>
    <t xml:space="preserve">{'logo_name': 'RU000A108RM6.png', 'logo_base_color': '#FFFFFF', 'text_color': '#000000'}</t>
  </si>
  <si>
    <t xml:space="preserve">RU000A102QL3</t>
  </si>
  <si>
    <t xml:space="preserve">BBG00Z6QJBH5</t>
  </si>
  <si>
    <t xml:space="preserve">Банк ВТБ (ПАО) СУБ-Т1-2</t>
  </si>
  <si>
    <t xml:space="preserve">125000.0</t>
  </si>
  <si>
    <t xml:space="preserve">369930.610000000</t>
  </si>
  <si>
    <t xml:space="preserve">6c8c1476-9dcc-4c05-9a8e-771249c47705</t>
  </si>
  <si>
    <t xml:space="preserve">83e88cf9-143b-4ddd-838f-d25b55db3d64</t>
  </si>
  <si>
    <t xml:space="preserve">2ff7e32f-aea0-459e-9707-46da167c1d48</t>
  </si>
  <si>
    <t xml:space="preserve">RU000A105104</t>
  </si>
  <si>
    <t xml:space="preserve">TCS00A105104</t>
  </si>
  <si>
    <t xml:space="preserve">РУСАЛ БО-05</t>
  </si>
  <si>
    <t xml:space="preserve">40.520000000</t>
  </si>
  <si>
    <t xml:space="preserve">ffc0fc8b-fe3b-4729-9eea-593bb1f899b0</t>
  </si>
  <si>
    <t xml:space="preserve">bc36f7fa-18a8-4ee3-a0b2-9a14ccc08ec9</t>
  </si>
  <si>
    <t xml:space="preserve">a3c80648-f091-412b-950a-31a957889412</t>
  </si>
  <si>
    <t xml:space="preserve">RU000A0ZYDD9</t>
  </si>
  <si>
    <t xml:space="preserve">BBG00J055ZP6</t>
  </si>
  <si>
    <t xml:space="preserve">Транснефть ПАО БО-001P-08</t>
  </si>
  <si>
    <t xml:space="preserve">22.290000000</t>
  </si>
  <si>
    <t xml:space="preserve">0b159109-528c-474a-949e-b7f391ccac2e</t>
  </si>
  <si>
    <t xml:space="preserve">5dc5d64d-6803-48cb-acdf-30f0b3f5d393</t>
  </si>
  <si>
    <t xml:space="preserve">a8b6f5d1-605c-4f69-9db9-31272137dea1</t>
  </si>
  <si>
    <t xml:space="preserve">{'logo_name': 'RU0009091573.png', 'logo_base_color': '#DDE0E4', 'text_color': '#000000'}</t>
  </si>
  <si>
    <t xml:space="preserve">RU000A107UU5</t>
  </si>
  <si>
    <t xml:space="preserve">TCS00A107UU5</t>
  </si>
  <si>
    <t xml:space="preserve">Брусника. Строительство и девелопмент 002P-02</t>
  </si>
  <si>
    <t xml:space="preserve">2.670000000</t>
  </si>
  <si>
    <t xml:space="preserve">a4cfdb4c-a09c-4c3f-acaa-6f1a57a251b6</t>
  </si>
  <si>
    <t xml:space="preserve">47ad5841-9c62-49a1-a9dc-22905cd308ce</t>
  </si>
  <si>
    <t xml:space="preserve">553d2059-d01a-40ca-9b89-a2bf68b68be2</t>
  </si>
  <si>
    <t xml:space="preserve">RU000A0JWV63</t>
  </si>
  <si>
    <t xml:space="preserve">BBG00DYFTK31</t>
  </si>
  <si>
    <t xml:space="preserve">РСХБ 08Т1</t>
  </si>
  <si>
    <t xml:space="preserve">46.70000000</t>
  </si>
  <si>
    <t xml:space="preserve">30a94784-5fa0-4940-ace5-7221d6f8fe99</t>
  </si>
  <si>
    <t xml:space="preserve">a671e22c-9f73-4837-8b41-bea204e19552</t>
  </si>
  <si>
    <t xml:space="preserve">4d0cf9eb-3049-44dc-a625-3ec232a0b4aa</t>
  </si>
  <si>
    <t xml:space="preserve">RU000A1066J2</t>
  </si>
  <si>
    <t xml:space="preserve">TCS00A1066J2</t>
  </si>
  <si>
    <t xml:space="preserve">ТГК-14 выпуск 001Р-01</t>
  </si>
  <si>
    <t xml:space="preserve">31.450000000</t>
  </si>
  <si>
    <t xml:space="preserve">42ea3568-bef2-42c0-af77-3aaa9ea749f9</t>
  </si>
  <si>
    <t xml:space="preserve">f3245468-c7cf-495b-9035-8eefb24c257f</t>
  </si>
  <si>
    <t xml:space="preserve">db383280-bc68-4be5-a312-a7b6149b8451</t>
  </si>
  <si>
    <t xml:space="preserve">RU000A10ATT8</t>
  </si>
  <si>
    <t xml:space="preserve">TCS00A10ATT8</t>
  </si>
  <si>
    <t xml:space="preserve">Россети 001Р-16R</t>
  </si>
  <si>
    <t xml:space="preserve">8.770000000</t>
  </si>
  <si>
    <t xml:space="preserve">05784287-ebb5-4391-ac8d-8d627aab3f44</t>
  </si>
  <si>
    <t xml:space="preserve">08009cd3-b925-4bc5-bd3d-d3a076a18833</t>
  </si>
  <si>
    <t xml:space="preserve">bbb258d6-be5a-4e56-9002-2e14a4362d57</t>
  </si>
  <si>
    <t xml:space="preserve">RU000A107BD1</t>
  </si>
  <si>
    <t xml:space="preserve">TCS00A107BD1</t>
  </si>
  <si>
    <t xml:space="preserve">Фармфорвард БО-01</t>
  </si>
  <si>
    <t xml:space="preserve">12.670000000</t>
  </si>
  <si>
    <t xml:space="preserve">5443d2b6-81f7-489a-83f3-e24f9a2146ce</t>
  </si>
  <si>
    <t xml:space="preserve">23b09330-3584-4257-9f90-37dc094201e4</t>
  </si>
  <si>
    <t xml:space="preserve">21dec80c-1d7f-4485-a2eb-99e5125e3ae2</t>
  </si>
  <si>
    <t xml:space="preserve">{'logo_name': 'RU000A107BD1.png', 'logo_base_color': '#FFFFFF', 'text_color': '#000000'}</t>
  </si>
  <si>
    <t xml:space="preserve">RU000A0ZYVU5</t>
  </si>
  <si>
    <t xml:space="preserve">BBG00K7QTXX0</t>
  </si>
  <si>
    <t xml:space="preserve">ПАО НК Роснефть 002P-05</t>
  </si>
  <si>
    <t xml:space="preserve">37.230000000</t>
  </si>
  <si>
    <t xml:space="preserve">4186f882-f062-44a3-b801-2d90849ada2d</t>
  </si>
  <si>
    <t xml:space="preserve">e19e5be0-ad99-4f27-bc5e-0744f9c73215</t>
  </si>
  <si>
    <t xml:space="preserve">84d6a082-4d75-4346-8b58-eb4364d03be4</t>
  </si>
  <si>
    <t xml:space="preserve">{'logo_name': 'RU000A0J2Q06.png', 'logo_base_color': '#FFD200', 'text_color': '#000000'}</t>
  </si>
  <si>
    <t xml:space="preserve">RU000A109JH1</t>
  </si>
  <si>
    <t xml:space="preserve">TCS00A109JH1</t>
  </si>
  <si>
    <t xml:space="preserve">ИКС5Фин3P1</t>
  </si>
  <si>
    <t xml:space="preserve">2.520000000</t>
  </si>
  <si>
    <t xml:space="preserve">7a8327e6-ec1c-42b8-9906-7f335975f052</t>
  </si>
  <si>
    <t xml:space="preserve">2cbd9fce-e8f8-47ea-9bac-e8951625e6c9</t>
  </si>
  <si>
    <t xml:space="preserve">61748502-d0f3-4c79-83d7-5e81ed1a35eb</t>
  </si>
  <si>
    <t xml:space="preserve">RU000A100NS9</t>
  </si>
  <si>
    <t xml:space="preserve">BBG012CQ0V68</t>
  </si>
  <si>
    <t xml:space="preserve">РЕСО-Лизинг БО-П выпуск 5</t>
  </si>
  <si>
    <t xml:space="preserve">33.770000000</t>
  </si>
  <si>
    <t xml:space="preserve">46dc040a-4a54-41f2-a424-3380d750b15f</t>
  </si>
  <si>
    <t xml:space="preserve">16f5b11f-52b0-40be-94ce-79406526c020</t>
  </si>
  <si>
    <t xml:space="preserve">f27591ab-8457-4592-abc3-10e01cd86605</t>
  </si>
  <si>
    <t xml:space="preserve">RU000A100DG5</t>
  </si>
  <si>
    <t xml:space="preserve">BBG00PC4M4X3</t>
  </si>
  <si>
    <t xml:space="preserve">Европлан БО 06</t>
  </si>
  <si>
    <t xml:space="preserve">15.530000000</t>
  </si>
  <si>
    <t xml:space="preserve">a59e07ed-8f7d-4c1d-bf15-4d749ba7157f</t>
  </si>
  <si>
    <t xml:space="preserve">63d37f08-e04e-414b-a52a-4af99379f9f3</t>
  </si>
  <si>
    <t xml:space="preserve">91dc5c20-a086-4159-86a0-fcce1209d5be</t>
  </si>
  <si>
    <t xml:space="preserve">RU000A108C58</t>
  </si>
  <si>
    <t xml:space="preserve">TCS00A108C58</t>
  </si>
  <si>
    <t xml:space="preserve">Элемент Лизинг 001P-08</t>
  </si>
  <si>
    <t xml:space="preserve">c29903b0-a264-4535-a50c-0c17a267d825</t>
  </si>
  <si>
    <t xml:space="preserve">183a683c-6f59-4a9f-80cc-a9b722e3c13a</t>
  </si>
  <si>
    <t xml:space="preserve">d64d0299-7624-4086-814a-2ebb058d307c</t>
  </si>
  <si>
    <t xml:space="preserve">RU000A1089G0</t>
  </si>
  <si>
    <t xml:space="preserve">TCS00A1089G0</t>
  </si>
  <si>
    <t xml:space="preserve">ГИДРОМАШСЕРВИС 001Р-02</t>
  </si>
  <si>
    <t xml:space="preserve">6.680000000</t>
  </si>
  <si>
    <t xml:space="preserve">874561c7-d3d5-4d73-be26-3197c98462a2</t>
  </si>
  <si>
    <t xml:space="preserve">498f6333-6c9b-40cd-adde-5c7d02ef208d</t>
  </si>
  <si>
    <t xml:space="preserve">5ca86707-945f-4af0-8e29-d0ea2015501f</t>
  </si>
  <si>
    <t xml:space="preserve">RU000A106ZP6</t>
  </si>
  <si>
    <t xml:space="preserve">TCS00A106ZP6</t>
  </si>
  <si>
    <t xml:space="preserve">СФО ВТБ РКС Эталон 03</t>
  </si>
  <si>
    <t xml:space="preserve">4.800000000</t>
  </si>
  <si>
    <t xml:space="preserve">f456cca6-c62c-406f-8ffd-23c6a84f4e9f</t>
  </si>
  <si>
    <t xml:space="preserve">0c249eef-30ac-4cf8-aad6-be9ad137c642</t>
  </si>
  <si>
    <t xml:space="preserve">311868f9-82ad-423c-8b0d-8d2640d5abb4</t>
  </si>
  <si>
    <t xml:space="preserve">RU000A108G70</t>
  </si>
  <si>
    <t xml:space="preserve">TCS00A108G70</t>
  </si>
  <si>
    <t xml:space="preserve">НОВАТЭК 001P-02</t>
  </si>
  <si>
    <t xml:space="preserve">83.11674000</t>
  </si>
  <si>
    <t xml:space="preserve">0e96354d-1282-4033-ab1c-849b1bf84641</t>
  </si>
  <si>
    <t xml:space="preserve">30852a25-9b55-4ba0-93ba-b94c8800e4ec</t>
  </si>
  <si>
    <t xml:space="preserve">34656806-9b89-4cee-9f6b-5f511752cc56</t>
  </si>
  <si>
    <t xml:space="preserve">RU000A107GU4</t>
  </si>
  <si>
    <t xml:space="preserve">TCS99A107GU4</t>
  </si>
  <si>
    <t xml:space="preserve">МФК Быстроденьги 002P-04</t>
  </si>
  <si>
    <t xml:space="preserve">3.400000000</t>
  </si>
  <si>
    <t xml:space="preserve">ebb05f25-6215-430c-a1a1-13ed1794d747</t>
  </si>
  <si>
    <t xml:space="preserve">bce9ea3d-a878-444a-b919-7812a764c6a6</t>
  </si>
  <si>
    <t xml:space="preserve">942b48b4-6e87-4fd7-9aea-fc949cc9ec41</t>
  </si>
  <si>
    <t xml:space="preserve">RU000A10AAQ4</t>
  </si>
  <si>
    <t xml:space="preserve">TCS00A10AAQ4</t>
  </si>
  <si>
    <t xml:space="preserve">Яндекс Финтех выпуск 1</t>
  </si>
  <si>
    <t xml:space="preserve">17.120000000</t>
  </si>
  <si>
    <t xml:space="preserve">cdfb7fe3-13ce-4a72-89eb-4a01693cb1b5</t>
  </si>
  <si>
    <t xml:space="preserve">a9e46321-2e83-4d5c-bf84-746af5a24976</t>
  </si>
  <si>
    <t xml:space="preserve">24fc4231-eb92-4177-8b13-00b69e629b46</t>
  </si>
  <si>
    <t xml:space="preserve">{'logo_name': 'Yandex2024.png', 'logo_base_color': '#FC3F1D', 'text_color': '#ffffff'}</t>
  </si>
  <si>
    <t xml:space="preserve">RU000A10AEB8</t>
  </si>
  <si>
    <t xml:space="preserve">TCS00A10AEB8</t>
  </si>
  <si>
    <t xml:space="preserve">РусГидро БО-002Р-05</t>
  </si>
  <si>
    <t xml:space="preserve">ed544eab-c782-4143-b884-73dcb570ea41</t>
  </si>
  <si>
    <t xml:space="preserve">a3b33fcc-104a-41af-8d48-ce80ae529ea0</t>
  </si>
  <si>
    <t xml:space="preserve">5b3dcbb0-25d8-45f5-8142-0ad13a2afb44</t>
  </si>
  <si>
    <t xml:space="preserve">RU000A105NL3</t>
  </si>
  <si>
    <t xml:space="preserve">TCS00A105NL3</t>
  </si>
  <si>
    <t xml:space="preserve">Норникель БО выпуск 6 CNY</t>
  </si>
  <si>
    <t xml:space="preserve">2.800000000</t>
  </si>
  <si>
    <t xml:space="preserve">c43dae15-d3e6-4c05-aecd-1e0d3cab85c0</t>
  </si>
  <si>
    <t xml:space="preserve">49b66057-c770-4055-aa23-b046807ec4ce</t>
  </si>
  <si>
    <t xml:space="preserve">7137f29f-ee48-42a7-94cc-a61eb8b3a1ab</t>
  </si>
  <si>
    <t xml:space="preserve">RU000A1084N7</t>
  </si>
  <si>
    <t xml:space="preserve">TCS00A1084N7</t>
  </si>
  <si>
    <t xml:space="preserve">Сергиевское БО-01</t>
  </si>
  <si>
    <t xml:space="preserve">13.700000000</t>
  </si>
  <si>
    <t xml:space="preserve">510a641d-fc6d-4962-81ef-9e6a6c97b0f8</t>
  </si>
  <si>
    <t xml:space="preserve">1cf107cc-158d-4156-a704-997cdfc845a6</t>
  </si>
  <si>
    <t xml:space="preserve">1a6c2d9f-6fb6-482e-a996-aba663c99053</t>
  </si>
  <si>
    <t xml:space="preserve">{'logo_name': 'RU000A1084N7.png', 'logo_base_color': '#FBFBFF', 'text_color': '#000000'}</t>
  </si>
  <si>
    <t xml:space="preserve">RU000A109528</t>
  </si>
  <si>
    <t xml:space="preserve">TCS00A109528</t>
  </si>
  <si>
    <t xml:space="preserve">Россети 001Р-13R</t>
  </si>
  <si>
    <t xml:space="preserve">f3c9a776-5f83-4d69-b943-ed8b04eba30d</t>
  </si>
  <si>
    <t xml:space="preserve">91d8c206-e92e-4bf4-9d00-e83f1a780a39</t>
  </si>
  <si>
    <t xml:space="preserve">3c8cdf78-47ac-4c92-a53e-ed3e3f7b2d14</t>
  </si>
  <si>
    <t xml:space="preserve">KG000A3LSJ06</t>
  </si>
  <si>
    <t xml:space="preserve">TCS00A3LSJ06</t>
  </si>
  <si>
    <t xml:space="preserve">Республика Кыргызстан 02 RUB</t>
  </si>
  <si>
    <t xml:space="preserve">1.47222000</t>
  </si>
  <si>
    <t xml:space="preserve">8e880520-8dc5-4d00-a6ec-72cb8a6d6b6c</t>
  </si>
  <si>
    <t xml:space="preserve">dba86273-94be-4d34-bb42-64edc7328832</t>
  </si>
  <si>
    <t xml:space="preserve">c673782b-58cc-4409-8287-9524470a2a15</t>
  </si>
  <si>
    <t xml:space="preserve">{'logo_name': 'minfinkg.png', 'logo_base_color': '#FFFFFF', 'text_color': '#000000'}</t>
  </si>
  <si>
    <t xml:space="preserve">RU000A107910</t>
  </si>
  <si>
    <t xml:space="preserve">BBG01KB9PDF0</t>
  </si>
  <si>
    <t xml:space="preserve">Ростелеком 002P-13R</t>
  </si>
  <si>
    <t xml:space="preserve">21.120000000</t>
  </si>
  <si>
    <t xml:space="preserve">38adcd8b-00d2-4f58-ae45-e571bf861214</t>
  </si>
  <si>
    <t xml:space="preserve">c6d2976a-697e-4e3a-8995-94b38b13f772</t>
  </si>
  <si>
    <t xml:space="preserve">ae4a20b7-42df-4f28-b967-36102084ba23</t>
  </si>
  <si>
    <t xml:space="preserve">XS0088543193</t>
  </si>
  <si>
    <t xml:space="preserve">TCS188543193</t>
  </si>
  <si>
    <t xml:space="preserve">Russia 2028</t>
  </si>
  <si>
    <t xml:space="preserve">776.602925000</t>
  </si>
  <si>
    <t xml:space="preserve">197d5b0a-4b67-4908-beee-2d6176ac9f69</t>
  </si>
  <si>
    <t xml:space="preserve">2cc20e90-0740-4c30-980d-5b674308f82f</t>
  </si>
  <si>
    <t xml:space="preserve">f0267b7b-8873-44d0-879c-5d105ec4fb59</t>
  </si>
  <si>
    <t xml:space="preserve">RU000A10ASE2</t>
  </si>
  <si>
    <t xml:space="preserve">TCS00A10ASE2</t>
  </si>
  <si>
    <t xml:space="preserve">РОЛЬФ 001P-07</t>
  </si>
  <si>
    <t xml:space="preserve">65c7c44f-bd5c-4447-bc9a-08c1303265d7</t>
  </si>
  <si>
    <t xml:space="preserve">ad071295-5aa6-4826-8acc-e2729c37d4af</t>
  </si>
  <si>
    <t xml:space="preserve">4ec4339e-65a5-4e22-a2b9-fad9321bc331</t>
  </si>
  <si>
    <t xml:space="preserve">RU000A105M91</t>
  </si>
  <si>
    <t xml:space="preserve">TCS00A105M91</t>
  </si>
  <si>
    <t xml:space="preserve">Синара - Транспортные Машины выпуск 3</t>
  </si>
  <si>
    <t xml:space="preserve">12.290000000</t>
  </si>
  <si>
    <t xml:space="preserve">f508293e-50e2-4593-a2ed-2a1338ef4323</t>
  </si>
  <si>
    <t xml:space="preserve">1213388c-113f-4889-b74f-02a27a66f3ce</t>
  </si>
  <si>
    <t xml:space="preserve">e369065f-6901-4e65-9cf6-cc098a4bd07c</t>
  </si>
  <si>
    <t xml:space="preserve">RU000A108RP9</t>
  </si>
  <si>
    <t xml:space="preserve">TCS00A108RP9</t>
  </si>
  <si>
    <t xml:space="preserve">0.311100000</t>
  </si>
  <si>
    <t xml:space="preserve">Авто Финанс Банк БO-001P-12</t>
  </si>
  <si>
    <t xml:space="preserve">19.460000000</t>
  </si>
  <si>
    <t xml:space="preserve">9807ca95-0d62-4404-aa1d-84cdb08ecce7</t>
  </si>
  <si>
    <t xml:space="preserve">84871273-bc6d-4a61-b7ad-21c5bb620f3d</t>
  </si>
  <si>
    <t xml:space="preserve">feb066a9-aff7-484a-8cb9-1952d5f2937e</t>
  </si>
  <si>
    <t xml:space="preserve">RU000A100HY9</t>
  </si>
  <si>
    <t xml:space="preserve">BBG00PV1JCS0</t>
  </si>
  <si>
    <t xml:space="preserve">РЖД 001Р выпуск 16</t>
  </si>
  <si>
    <t xml:space="preserve">5.630000000</t>
  </si>
  <si>
    <t xml:space="preserve">235fcb91-2d18-494a-924a-ee29ad90b785</t>
  </si>
  <si>
    <t xml:space="preserve">70d17b4b-315e-443f-9a7e-242df32a2b01</t>
  </si>
  <si>
    <t xml:space="preserve">d33f715b-6f7f-48e2-bb93-7171b9e90ba4</t>
  </si>
  <si>
    <t xml:space="preserve">RU000A108VZ0</t>
  </si>
  <si>
    <t xml:space="preserve">TCS99A108VZ0</t>
  </si>
  <si>
    <t xml:space="preserve">Глобал Факторинг Нетворк Рус БО-05-001P</t>
  </si>
  <si>
    <t xml:space="preserve">15.750000000</t>
  </si>
  <si>
    <t xml:space="preserve">3a08cb2b-d724-45b9-a427-7b89a98100b9</t>
  </si>
  <si>
    <t xml:space="preserve">ce22d40d-cde6-4ef7-9955-19f122140aa8</t>
  </si>
  <si>
    <t xml:space="preserve">cbca1832-4c9c-4bc7-9f2d-98812844122f</t>
  </si>
  <si>
    <t xml:space="preserve">RU000A105RH2</t>
  </si>
  <si>
    <t xml:space="preserve">TCS00A105RH2</t>
  </si>
  <si>
    <t xml:space="preserve">Газпром Капитал ЗО37-1-Д</t>
  </si>
  <si>
    <t xml:space="preserve">2473.121382000</t>
  </si>
  <si>
    <t xml:space="preserve">60f63405-411a-41f2-9319-5cfc0229e4dc</t>
  </si>
  <si>
    <t xml:space="preserve">6d0b37aa-273e-4f52-bf72-1c3c94f2b338</t>
  </si>
  <si>
    <t xml:space="preserve">bfac42eb-41d5-4c98-8916-fc091fc583ea</t>
  </si>
  <si>
    <t xml:space="preserve">RU000A10BY45</t>
  </si>
  <si>
    <t xml:space="preserve">TCS00A10BY45</t>
  </si>
  <si>
    <t xml:space="preserve">Новые Технологии 001Р-07</t>
  </si>
  <si>
    <t xml:space="preserve">11.100000000</t>
  </si>
  <si>
    <t xml:space="preserve">9fc98e2a-d488-447f-98f2-a64ef13af13d</t>
  </si>
  <si>
    <t xml:space="preserve">6760a744-13bb-4cab-90fb-cb2b30a82c96</t>
  </si>
  <si>
    <t xml:space="preserve">65723030-2335-4ed5-b97b-4c1dc9ab507e</t>
  </si>
  <si>
    <t xml:space="preserve">RU000A109E71</t>
  </si>
  <si>
    <t xml:space="preserve">TCS00A109E71</t>
  </si>
  <si>
    <t xml:space="preserve">ТрансКонтейнер П02-01</t>
  </si>
  <si>
    <t xml:space="preserve">12.510000000</t>
  </si>
  <si>
    <t xml:space="preserve">b3224cb6-cb0f-4f97-8f95-96ce8ee32583</t>
  </si>
  <si>
    <t xml:space="preserve">9dc020ad-4782-4428-bbed-cceaad96ca4b</t>
  </si>
  <si>
    <t xml:space="preserve">0ec580cd-763e-4995-acf2-2a9ef3bbb33b</t>
  </si>
  <si>
    <t xml:space="preserve">{'logo_name': 'RU000A0JPRX9.png', 'logo_base_color': '#004066', 'text_color': '#ffffff'}</t>
  </si>
  <si>
    <t xml:space="preserve">RU000A101QN1</t>
  </si>
  <si>
    <t xml:space="preserve">BBG00V93GCX5</t>
  </si>
  <si>
    <t xml:space="preserve">Газпром Капитал</t>
  </si>
  <si>
    <t xml:space="preserve">625a5921-a734-4b0b-9c44-d229b33db1e2</t>
  </si>
  <si>
    <t xml:space="preserve">6d12deca-a752-481b-83d4-e482242aa36d</t>
  </si>
  <si>
    <t xml:space="preserve">ad0c561a-f197-42a8-a5ba-5fa8567c0fb7</t>
  </si>
  <si>
    <t xml:space="preserve">RU000A10BUM9</t>
  </si>
  <si>
    <t xml:space="preserve">TCS00A10BUM9</t>
  </si>
  <si>
    <t xml:space="preserve">ЭнергоТехСервис 001P-07</t>
  </si>
  <si>
    <t xml:space="preserve">16.110000000</t>
  </si>
  <si>
    <t xml:space="preserve">76f50b3e-a32f-4832-863f-6542fa501e72</t>
  </si>
  <si>
    <t xml:space="preserve">9cd3f3ff-0a93-4a2a-a05f-3418f1fc3fe7</t>
  </si>
  <si>
    <t xml:space="preserve">c6a0f6ca-2a59-4ae0-b7b3-847baf5eaedb</t>
  </si>
  <si>
    <t xml:space="preserve">RU000A10BK09</t>
  </si>
  <si>
    <t xml:space="preserve">TCS00A10BK09</t>
  </si>
  <si>
    <t xml:space="preserve">Газпром Нефть 003P-14R</t>
  </si>
  <si>
    <t xml:space="preserve">9.640000000</t>
  </si>
  <si>
    <t xml:space="preserve">6f98e223-13f7-42b9-bcae-7d07378b5c2d</t>
  </si>
  <si>
    <t xml:space="preserve">ed7ff54a-7e8d-4f23-94c6-0ea9787b8a0f</t>
  </si>
  <si>
    <t xml:space="preserve">f62c6196-e386-4a0a-a17f-ff3d4f992277</t>
  </si>
  <si>
    <t xml:space="preserve">RU000A102DS6</t>
  </si>
  <si>
    <t xml:space="preserve">BBG00YC5HLP8</t>
  </si>
  <si>
    <t xml:space="preserve">Нижегородская область выпуск 15</t>
  </si>
  <si>
    <t xml:space="preserve">7.370000000</t>
  </si>
  <si>
    <t xml:space="preserve">d1424971-20f2-444e-9bcf-4e35175abc33</t>
  </si>
  <si>
    <t xml:space="preserve">98882183-f522-465f-aa05-bc0106595c9b</t>
  </si>
  <si>
    <t xml:space="preserve">d9cb1ad9-7a25-403a-9e91-57ca023103fc</t>
  </si>
  <si>
    <t xml:space="preserve">RU000A1084E6</t>
  </si>
  <si>
    <t xml:space="preserve">TCS00A1084E6</t>
  </si>
  <si>
    <t xml:space="preserve">О`КЕЙ 001P-06</t>
  </si>
  <si>
    <t xml:space="preserve">f1bfddbb-0086-46f1-bffe-930c5ece8cca</t>
  </si>
  <si>
    <t xml:space="preserve">df24f588-5837-4c7d-8bf7-a8e2df2fa00a</t>
  </si>
  <si>
    <t xml:space="preserve">0a933124-bd64-4d06-bf21-2d056ab30801</t>
  </si>
  <si>
    <t xml:space="preserve">RU000A108AS9</t>
  </si>
  <si>
    <t xml:space="preserve">BBG01MJTH267</t>
  </si>
  <si>
    <t xml:space="preserve">Дарс-Девелопмент 001Р-02</t>
  </si>
  <si>
    <t xml:space="preserve">1.920000000</t>
  </si>
  <si>
    <t xml:space="preserve">89896634-70fa-4756-9b4b-20d34dd731bc</t>
  </si>
  <si>
    <t xml:space="preserve">bf6e232b-fced-439e-9565-49dea8c8bf6c</t>
  </si>
  <si>
    <t xml:space="preserve">6329cd01-b8d1-46e1-92fa-9635f52571a5</t>
  </si>
  <si>
    <t xml:space="preserve">RU000A100FE5</t>
  </si>
  <si>
    <t xml:space="preserve">BBG00PGVLT83</t>
  </si>
  <si>
    <t xml:space="preserve">ГТЛК выпуск 14</t>
  </si>
  <si>
    <t xml:space="preserve">14.670000000</t>
  </si>
  <si>
    <t xml:space="preserve">2ef90a2e-1b62-46ed-a932-f2b11bc6ef4a</t>
  </si>
  <si>
    <t xml:space="preserve">3d0e7210-cded-49af-8170-f3affa41f4fd</t>
  </si>
  <si>
    <t xml:space="preserve">01f3926b-1dec-416a-88eb-e3421a66ec43</t>
  </si>
  <si>
    <t xml:space="preserve">RU000A109MH5</t>
  </si>
  <si>
    <t xml:space="preserve">TCS00A109MH5</t>
  </si>
  <si>
    <t xml:space="preserve">МЦП-01</t>
  </si>
  <si>
    <t xml:space="preserve">17.880000000</t>
  </si>
  <si>
    <t xml:space="preserve">28a00209-05f7-414d-b569-c8317e76a067</t>
  </si>
  <si>
    <t xml:space="preserve">492759b3-070c-4656-8230-747c25325787</t>
  </si>
  <si>
    <t xml:space="preserve">18b1672e-317d-49d7-9d51-bc5e8e0975e9</t>
  </si>
  <si>
    <t xml:space="preserve">{'logo_name': 'RU000A109MH5.png', 'logo_base_color': '#000000', 'text_color': '#ffffff'}</t>
  </si>
  <si>
    <t xml:space="preserve">RU000A105Y14</t>
  </si>
  <si>
    <t xml:space="preserve">TCS99A105Y14</t>
  </si>
  <si>
    <t xml:space="preserve">КЛВЗ Кристалл выпуск 1</t>
  </si>
  <si>
    <t xml:space="preserve">991c0bd6-3262-45bf-85dd-d6a6061a123e</t>
  </si>
  <si>
    <t xml:space="preserve">eb7eb6c0-e2ed-4cc9-a87b-e9d35536bf88</t>
  </si>
  <si>
    <t xml:space="preserve">84c3ad5d-1246-49d6-b65a-c6cead9c19cc</t>
  </si>
  <si>
    <t xml:space="preserve">RU000A0JWT91</t>
  </si>
  <si>
    <t xml:space="preserve">BBG00DSS8W00</t>
  </si>
  <si>
    <t xml:space="preserve">Удмуртская республика 35002</t>
  </si>
  <si>
    <t xml:space="preserve">8.960000000</t>
  </si>
  <si>
    <t xml:space="preserve">4a342d83-50df-49ce-9148-f88b7f0f19ab</t>
  </si>
  <si>
    <t xml:space="preserve">b0074477-4409-48e5-8ebb-205f1dc0ada9</t>
  </si>
  <si>
    <t xml:space="preserve">5e495754-576a-46d5-96d4-7e2aab96f6e8</t>
  </si>
  <si>
    <t xml:space="preserve">{'logo_name': 'RU000A0JVSY3.png', 'logo_base_color': '#DD2211', 'text_color': '#ffffff'}</t>
  </si>
  <si>
    <t xml:space="preserve">RU000A1089J4</t>
  </si>
  <si>
    <t xml:space="preserve">TCS00A1089J4</t>
  </si>
  <si>
    <t xml:space="preserve">Селектел 001Р-04R</t>
  </si>
  <si>
    <t xml:space="preserve">d63ae3c3-89a6-4d53-b58f-8655d72eaa7a</t>
  </si>
  <si>
    <t xml:space="preserve">26660dd2-6383-4ec4-a4aa-9d7106125213</t>
  </si>
  <si>
    <t xml:space="preserve">0ecf3dc2-e1b7-46c5-918e-e56fc2990b6a</t>
  </si>
  <si>
    <t xml:space="preserve">RU000A0ZYEB1</t>
  </si>
  <si>
    <t xml:space="preserve">BBG00HYXLFQ7</t>
  </si>
  <si>
    <t xml:space="preserve">ТрансФин-М 001Р выпуск 4</t>
  </si>
  <si>
    <t xml:space="preserve">26.300000000</t>
  </si>
  <si>
    <t xml:space="preserve">254ebe91-517a-4ffe-a44c-f58415049ae0</t>
  </si>
  <si>
    <t xml:space="preserve">3c8b9c1a-a738-4b5f-8543-2fb158c038a8</t>
  </si>
  <si>
    <t xml:space="preserve">21c63e90-06a7-41a6-babc-54c5bcdedf22</t>
  </si>
  <si>
    <t xml:space="preserve">RU000A10BFJ6</t>
  </si>
  <si>
    <t xml:space="preserve">TCS00A10BFJ6</t>
  </si>
  <si>
    <t xml:space="preserve">Полипласт П02-БО-04</t>
  </si>
  <si>
    <t xml:space="preserve">3.490000000</t>
  </si>
  <si>
    <t xml:space="preserve">848d8276-f6d4-429e-a739-6af1bfe6c890</t>
  </si>
  <si>
    <t xml:space="preserve">26e59521-052d-47a5-9287-be23b1ee0e99</t>
  </si>
  <si>
    <t xml:space="preserve">15f9c514-029c-448e-b6df-5d56783ea874</t>
  </si>
  <si>
    <t xml:space="preserve">RU000A10BQV8</t>
  </si>
  <si>
    <t xml:space="preserve">TCS00A10BQV8</t>
  </si>
  <si>
    <t xml:space="preserve">Инвест КЦ 001P-01</t>
  </si>
  <si>
    <t xml:space="preserve">43.855224000</t>
  </si>
  <si>
    <t xml:space="preserve">c93d6679-0d6b-43f8-b08e-5a4786e13823</t>
  </si>
  <si>
    <t xml:space="preserve">37873acf-1eb9-4252-a218-7ab38f8b46d3</t>
  </si>
  <si>
    <t xml:space="preserve">605bae21-d4df-4b4c-a9ca-ac349526da01</t>
  </si>
  <si>
    <t xml:space="preserve">{'logo_name': 'RU000A10BQV8.png', 'logo_base_color': '#FFFFFF', 'text_color': '#000000'}</t>
  </si>
  <si>
    <t xml:space="preserve">RU000A10B7H2</t>
  </si>
  <si>
    <t xml:space="preserve">TCS00A10B7H2</t>
  </si>
  <si>
    <t xml:space="preserve">Аптечная сеть 36.6 002P-02</t>
  </si>
  <si>
    <t xml:space="preserve">81ef281f-9692-4a48-8826-7405bdff1a02</t>
  </si>
  <si>
    <t xml:space="preserve">7097b6f7-195e-4a21-8629-fede31800cb0</t>
  </si>
  <si>
    <t xml:space="preserve">edccd10b-1e09-4cd0-b492-86a960ab22f5</t>
  </si>
  <si>
    <t xml:space="preserve">RU000A10B5A1</t>
  </si>
  <si>
    <t xml:space="preserve">TCS00A10B5A1</t>
  </si>
  <si>
    <t xml:space="preserve">БИАНКА ПРЕМИУМ БО-02</t>
  </si>
  <si>
    <t xml:space="preserve">22.640000000</t>
  </si>
  <si>
    <t xml:space="preserve">fcad8e7c-a44e-4015-bf32-04ce25794253</t>
  </si>
  <si>
    <t xml:space="preserve">93528f8e-81c5-485e-94ea-dba36a58fdd6</t>
  </si>
  <si>
    <t xml:space="preserve">9be7a4cd-a6e1-4cfb-8078-40d35e6768aa</t>
  </si>
  <si>
    <t xml:space="preserve">{'logo_name': 'RU000A1097X8.png', 'logo_base_color': '#FFFFFF', 'text_color': '#000000'}</t>
  </si>
  <si>
    <t xml:space="preserve">RU000A102SM7</t>
  </si>
  <si>
    <t xml:space="preserve">BBG00ZLH4MW3</t>
  </si>
  <si>
    <t xml:space="preserve">СДЭК-Глобал выпуск 1</t>
  </si>
  <si>
    <t xml:space="preserve">3.280000000</t>
  </si>
  <si>
    <t xml:space="preserve">2c011798-cf98-4ea4-acf2-bf7c62675e96</t>
  </si>
  <si>
    <t xml:space="preserve">2533e113-7d3b-4e14-a7de-d3dd2b360782</t>
  </si>
  <si>
    <t xml:space="preserve">c3b801bf-3855-4bc4-b190-82f20155df95</t>
  </si>
  <si>
    <t xml:space="preserve">{'logo_name': 'RU000A102SM7.png', 'logo_base_color': '#000000', 'text_color': '#ffffff'}</t>
  </si>
  <si>
    <t xml:space="preserve">RU000A1076U8</t>
  </si>
  <si>
    <t xml:space="preserve">BBG01K3WY9B1</t>
  </si>
  <si>
    <t xml:space="preserve">РУСАЛ БО-001Р-05</t>
  </si>
  <si>
    <t xml:space="preserve">13.580000000</t>
  </si>
  <si>
    <t xml:space="preserve">174e4eb8-e555-469d-ad6f-6e4a8252c3fa</t>
  </si>
  <si>
    <t xml:space="preserve">b9a64fd6-5046-480c-890d-9a884f4e1816</t>
  </si>
  <si>
    <t xml:space="preserve">041b9b96-2aee-4485-b910-118529fcc209</t>
  </si>
  <si>
    <t xml:space="preserve">RU000A109VK0</t>
  </si>
  <si>
    <t xml:space="preserve">TCS00A109VK0</t>
  </si>
  <si>
    <t xml:space="preserve">ВСЕИНСТРУМЕНТЫ.РУ 001P-03</t>
  </si>
  <si>
    <t xml:space="preserve">206d58c7-aa11-4c3c-9fea-f1cf80251fbf</t>
  </si>
  <si>
    <t xml:space="preserve">6a452509-7ef3-4150-b762-b9ed5a314e8c</t>
  </si>
  <si>
    <t xml:space="preserve">cc1c6bff-ecfe-4d6a-be81-01cf26de0ce3</t>
  </si>
  <si>
    <t xml:space="preserve">RU000A105YQ9</t>
  </si>
  <si>
    <t xml:space="preserve">TCS00A105YQ9</t>
  </si>
  <si>
    <t xml:space="preserve">Бизнес Альянс 1Р-01</t>
  </si>
  <si>
    <t xml:space="preserve">593eab2a-3afa-478c-95b3-aece0fe4b585</t>
  </si>
  <si>
    <t xml:space="preserve">dd95f826-54e7-4d86-9679-5ae34933ff3f</t>
  </si>
  <si>
    <t xml:space="preserve">1dc98185-74a0-4f82-abed-101a2bb1ed7c</t>
  </si>
  <si>
    <t xml:space="preserve">RU000A108EH4</t>
  </si>
  <si>
    <t xml:space="preserve">TCS00A108EH4</t>
  </si>
  <si>
    <t xml:space="preserve">SU26248RMFS3</t>
  </si>
  <si>
    <t xml:space="preserve">ОФЗ 26248</t>
  </si>
  <si>
    <t xml:space="preserve">043ffb17-07e9-4c79-941f-4c5712d133cd</t>
  </si>
  <si>
    <t xml:space="preserve">b2394b16-af69-4f25-9924-5cfed03c0ba8</t>
  </si>
  <si>
    <t xml:space="preserve">ade83c67-d94b-4138-a029-f88b683a19e4</t>
  </si>
  <si>
    <t xml:space="preserve">RU000A103QL1</t>
  </si>
  <si>
    <t xml:space="preserve">BBG012NW2KW6</t>
  </si>
  <si>
    <t xml:space="preserve">Росагролизинг выпуск 3</t>
  </si>
  <si>
    <t xml:space="preserve">28.940000000</t>
  </si>
  <si>
    <t xml:space="preserve">e756e330-6e8e-4d45-a4db-5c011dec6add</t>
  </si>
  <si>
    <t xml:space="preserve">dc9e2407-9195-48c9-9603-d7a7c7435873</t>
  </si>
  <si>
    <t xml:space="preserve">9b9037a1-ccff-4952-a260-f0059d67f690</t>
  </si>
  <si>
    <t xml:space="preserve">BYM000001917</t>
  </si>
  <si>
    <t xml:space="preserve">TCS000001917</t>
  </si>
  <si>
    <t xml:space="preserve">РесБел 334 24.02.2026</t>
  </si>
  <si>
    <t xml:space="preserve">1865.563482000</t>
  </si>
  <si>
    <t xml:space="preserve">fe3b23d5-b80e-4d44-b1fd-e322a8e81fba</t>
  </si>
  <si>
    <t xml:space="preserve">98911a18-403a-44d2-a47f-ca54d8f89f3b</t>
  </si>
  <si>
    <t xml:space="preserve">9d1cc84c-82d8-4b0a-b37c-d7eeccb1e759</t>
  </si>
  <si>
    <t xml:space="preserve">RU000A109080</t>
  </si>
  <si>
    <t xml:space="preserve">TCS00A109080</t>
  </si>
  <si>
    <t xml:space="preserve">Газпром Капитал БО-002P-15</t>
  </si>
  <si>
    <t xml:space="preserve">4.660000000</t>
  </si>
  <si>
    <t xml:space="preserve">be508d06-74af-45f5-8c1b-c9a74f5b4f48</t>
  </si>
  <si>
    <t xml:space="preserve">7c6cd237-4786-4dc6-b065-90ab0b88a140</t>
  </si>
  <si>
    <t xml:space="preserve">3d33c9b7-30b7-46d0-bb62-c4f2d597eb48</t>
  </si>
  <si>
    <t xml:space="preserve">BBG00PBZNT41</t>
  </si>
  <si>
    <t xml:space="preserve">SU26229RMFS3</t>
  </si>
  <si>
    <t xml:space="preserve">13.520000000</t>
  </si>
  <si>
    <t xml:space="preserve">eafc97e5-0d5a-417a-8392-53b846cab875</t>
  </si>
  <si>
    <t xml:space="preserve">eea65ea6-12d6-4fc8-bb2e-1d3dfca1c855</t>
  </si>
  <si>
    <t xml:space="preserve">d3daabeb-cbc1-4502-bd0b-2f41cd333f19</t>
  </si>
  <si>
    <t xml:space="preserve">RU000A106987</t>
  </si>
  <si>
    <t xml:space="preserve">TCS00A106987</t>
  </si>
  <si>
    <t xml:space="preserve">Лизинг-Трейд 1P-08</t>
  </si>
  <si>
    <t xml:space="preserve">4.370000000</t>
  </si>
  <si>
    <t xml:space="preserve">357fcdf9-aebd-494f-8c46-4cc3936c5064</t>
  </si>
  <si>
    <t xml:space="preserve">5a6ff3d3-75a0-46bb-9a7c-d4d779b17221</t>
  </si>
  <si>
    <t xml:space="preserve">e2ea2518-b822-44e8-af12-3a5f2d4429ba</t>
  </si>
  <si>
    <t xml:space="preserve">RU000A1060Q0</t>
  </si>
  <si>
    <t xml:space="preserve">TCS00A1060Q0</t>
  </si>
  <si>
    <t xml:space="preserve">Совкомфлот 1Р-01</t>
  </si>
  <si>
    <t xml:space="preserve">16.140000000</t>
  </si>
  <si>
    <t xml:space="preserve">b30bbe1a-39ff-4145-80cc-9cd9e0fd59ed</t>
  </si>
  <si>
    <t xml:space="preserve">df0e7812-1c64-4a2d-b950-3d637691b2c6</t>
  </si>
  <si>
    <t xml:space="preserve">412366f5-c2fa-4378-a444-19983e737963</t>
  </si>
  <si>
    <t xml:space="preserve">RU000A107C59</t>
  </si>
  <si>
    <t xml:space="preserve">TCS00A107C59</t>
  </si>
  <si>
    <t xml:space="preserve">Совкомбанк СЗО-02</t>
  </si>
  <si>
    <t xml:space="preserve">1707.221220000</t>
  </si>
  <si>
    <t xml:space="preserve">e193b9aa-be54-40ad-85c5-b4a606cb9dd3</t>
  </si>
  <si>
    <t xml:space="preserve">19668c3b-025b-450a-966f-0c9aa2ade0c5</t>
  </si>
  <si>
    <t xml:space="preserve">ced266cf-2a16-4676-97ae-7ba2a8429ed8</t>
  </si>
  <si>
    <t xml:space="preserve">RU000A105FM7</t>
  </si>
  <si>
    <t xml:space="preserve">TCS00A105FM7</t>
  </si>
  <si>
    <t xml:space="preserve">О'КЕЙ 001P выпуск 1</t>
  </si>
  <si>
    <t xml:space="preserve">22.370000000</t>
  </si>
  <si>
    <t xml:space="preserve">3cccf33e-4672-4fb4-a9e7-b34c9ff35358</t>
  </si>
  <si>
    <t xml:space="preserve">5eb96643-47c0-43fb-8552-c1fe93c70d58</t>
  </si>
  <si>
    <t xml:space="preserve">44826951-4afd-47b1-adc0-c099bbc1531e</t>
  </si>
  <si>
    <t xml:space="preserve">RU000A109S91</t>
  </si>
  <si>
    <t xml:space="preserve">TCS00A109S91</t>
  </si>
  <si>
    <t xml:space="preserve">Россети 001P-07</t>
  </si>
  <si>
    <t xml:space="preserve">8.110000000</t>
  </si>
  <si>
    <t xml:space="preserve">cbedbdb2-7ab9-41df-8cce-3fb7f82c66e6</t>
  </si>
  <si>
    <t xml:space="preserve">6ba1cfe1-03ce-493d-ba54-773d74b44e8a</t>
  </si>
  <si>
    <t xml:space="preserve">537c961b-cc70-445f-98c0-7e57ac44da01</t>
  </si>
  <si>
    <t xml:space="preserve">RU000A107SM6</t>
  </si>
  <si>
    <t xml:space="preserve">TCS00A107SM6</t>
  </si>
  <si>
    <t xml:space="preserve">АФК Система выпуск 28</t>
  </si>
  <si>
    <t xml:space="preserve">41.260000000</t>
  </si>
  <si>
    <t xml:space="preserve">53f4d045-e934-45dd-82a7-2ba55de289f1</t>
  </si>
  <si>
    <t xml:space="preserve">94e591d5-5b48-48b2-af44-b93f24f5ece5</t>
  </si>
  <si>
    <t xml:space="preserve">55c53bff-f22f-435f-bb51-f1a660f71c19</t>
  </si>
  <si>
    <t xml:space="preserve">RU000A10BQC8</t>
  </si>
  <si>
    <t xml:space="preserve">TCS00A10BQC8</t>
  </si>
  <si>
    <t xml:space="preserve">Хэндерсон Фэшн Групп 001P-01</t>
  </si>
  <si>
    <t xml:space="preserve">448ffe04-4f7e-4188-bd97-1afd7ed9bbda</t>
  </si>
  <si>
    <t xml:space="preserve">3ecda065-2640-4ba4-b9d1-51c2807e64ce</t>
  </si>
  <si>
    <t xml:space="preserve">06858575-7d24-44bb-9a10-b4912f957a4a</t>
  </si>
  <si>
    <t xml:space="preserve">{'logo_name': 'RU000A10BQC8.png', 'logo_base_color': '#FFFFFF', 'text_color': '#000000'}</t>
  </si>
  <si>
    <t xml:space="preserve">RU000A10AFT7</t>
  </si>
  <si>
    <t xml:space="preserve">Телеком Холдинг ПБО-02-07</t>
  </si>
  <si>
    <t xml:space="preserve">ffeffee1-24ec-40c3-b26f-cac56f89ab90</t>
  </si>
  <si>
    <t xml:space="preserve">ec6da4b6-33f8-492f-a817-058ef5652d73</t>
  </si>
  <si>
    <t xml:space="preserve">8fa70bd0-c00a-4b36-9c76-2ae00c574f3e</t>
  </si>
  <si>
    <t xml:space="preserve">{'logo_name': 'RU000A0JXQJ4.png', 'logo_base_color': '#E21C2A', 'text_color': '#ffffff'}</t>
  </si>
  <si>
    <t xml:space="preserve">RU000A104B46</t>
  </si>
  <si>
    <t xml:space="preserve">BBG01496C370</t>
  </si>
  <si>
    <t xml:space="preserve">Газпромбанк 001Р-21Р</t>
  </si>
  <si>
    <t xml:space="preserve">11.130000000</t>
  </si>
  <si>
    <t xml:space="preserve">3bcf0813-d6dd-4632-95c7-67010c9a9dd9</t>
  </si>
  <si>
    <t xml:space="preserve">86a58d90-2c03-47a2-8eed-8879422ace38</t>
  </si>
  <si>
    <t xml:space="preserve">e3f9e77b-6c53-48d8-9ccf-25a154981d72</t>
  </si>
  <si>
    <t xml:space="preserve">RU000A107DP1</t>
  </si>
  <si>
    <t xml:space="preserve">BBG01KN3GKH2</t>
  </si>
  <si>
    <t xml:space="preserve">Россети Московский регион 001P-05</t>
  </si>
  <si>
    <t xml:space="preserve">9.270000000</t>
  </si>
  <si>
    <t xml:space="preserve">93432b92-fcff-4054-9517-5c04c8256ef2</t>
  </si>
  <si>
    <t xml:space="preserve">f71d1d94-3510-4563-a222-f7408c60a920</t>
  </si>
  <si>
    <t xml:space="preserve">19dab223-23b8-43ad-bc21-b8867245269e</t>
  </si>
  <si>
    <t xml:space="preserve">RU000A100N12</t>
  </si>
  <si>
    <t xml:space="preserve">BBG00PVL2PM1</t>
  </si>
  <si>
    <t xml:space="preserve">АФК Система выпуск 11</t>
  </si>
  <si>
    <t xml:space="preserve">fb5149f0-26e8-4b99-af21-2b219f96d88b</t>
  </si>
  <si>
    <t xml:space="preserve">b18b4479-ca11-4bb1-ad68-61f77c8d1baf</t>
  </si>
  <si>
    <t xml:space="preserve">1b3f03af-e4f1-4661-b972-cafa902ef58d</t>
  </si>
  <si>
    <t xml:space="preserve">RU000A1079S6</t>
  </si>
  <si>
    <t xml:space="preserve">TCS00A1079S6</t>
  </si>
  <si>
    <t xml:space="preserve">Металлоинвест 001Р-06</t>
  </si>
  <si>
    <t xml:space="preserve">33.100000000</t>
  </si>
  <si>
    <t xml:space="preserve">dba286e6-c1bf-4907-acc2-b48d5ea5d695</t>
  </si>
  <si>
    <t xml:space="preserve">a7630467-748a-4d90-a30a-e97d9fcc95ca</t>
  </si>
  <si>
    <t xml:space="preserve">ec130188-1c92-40da-b2b5-e079643e9455</t>
  </si>
  <si>
    <t xml:space="preserve">RU000A1075E4</t>
  </si>
  <si>
    <t xml:space="preserve">TCS00A1075E4</t>
  </si>
  <si>
    <t xml:space="preserve">МТС выпуск 002P-01</t>
  </si>
  <si>
    <t xml:space="preserve">49.670000000</t>
  </si>
  <si>
    <t xml:space="preserve">91ed1f63-3f11-4b83-93c0-a7141146c7a2</t>
  </si>
  <si>
    <t xml:space="preserve">6d09f9ac-e066-4d80-9ead-11ef671b5681</t>
  </si>
  <si>
    <t xml:space="preserve">d93096d1-76b7-4215-93d3-635e19af0c4a</t>
  </si>
  <si>
    <t xml:space="preserve">RU000A102QP4</t>
  </si>
  <si>
    <t xml:space="preserve">BBG00Z6BQMY7</t>
  </si>
  <si>
    <t xml:space="preserve">РЖД 001Р выпуск 21</t>
  </si>
  <si>
    <t xml:space="preserve">7.320000000</t>
  </si>
  <si>
    <t xml:space="preserve">39a12188-c08a-43d2-8cdd-20577d93755a</t>
  </si>
  <si>
    <t xml:space="preserve">bad8874d-30ec-453d-9ebc-7150c58db599</t>
  </si>
  <si>
    <t xml:space="preserve">7075c2a9-efba-4ea3-b1d1-5aaad58756f2</t>
  </si>
  <si>
    <t xml:space="preserve">RU000A1099W6</t>
  </si>
  <si>
    <t xml:space="preserve">TCS00A1099W6</t>
  </si>
  <si>
    <t xml:space="preserve">Простая еда 001P-01</t>
  </si>
  <si>
    <t xml:space="preserve">37.810000000</t>
  </si>
  <si>
    <t xml:space="preserve">4220f664-a26d-4dbe-878f-dc9883cbd177</t>
  </si>
  <si>
    <t xml:space="preserve">d4321175-642c-43cc-bb9d-ac82824583d8</t>
  </si>
  <si>
    <t xml:space="preserve">684249d0-633c-4db7-bd29-8074d54ff00d</t>
  </si>
  <si>
    <t xml:space="preserve">{'logo_name': 'RU000A1099W6.png', 'logo_base_color': '#000000', 'text_color': '#ffffff'}</t>
  </si>
  <si>
    <t xml:space="preserve">RU000A102T63</t>
  </si>
  <si>
    <t xml:space="preserve">ЛСР выпуск 6</t>
  </si>
  <si>
    <t xml:space="preserve">4.910000000</t>
  </si>
  <si>
    <t xml:space="preserve">c87cccff-83ff-45f2-87b7-9664d965685f</t>
  </si>
  <si>
    <t xml:space="preserve">fa7c2460-5efb-438e-b0df-6948e8f91587</t>
  </si>
  <si>
    <t xml:space="preserve">55bdf082-eaab-4f6f-910f-93136028f8ca</t>
  </si>
  <si>
    <t xml:space="preserve">RU000A106L67</t>
  </si>
  <si>
    <t xml:space="preserve">TCS00A106L67</t>
  </si>
  <si>
    <t xml:space="preserve">УК ОРГ выпуск 2</t>
  </si>
  <si>
    <t xml:space="preserve">4.70000000</t>
  </si>
  <si>
    <t xml:space="preserve">65fed49e-fd88-45ea-bb0d-5193c72bad62</t>
  </si>
  <si>
    <t xml:space="preserve">9036982c-5f2e-4993-ae1e-44aded3fe862</t>
  </si>
  <si>
    <t xml:space="preserve">952e9c3e-41a7-4bd7-9f27-7e9931c4cccf</t>
  </si>
  <si>
    <t xml:space="preserve">{'logo_name': 'RU000A104UY4.png', 'logo_base_color': '#000000', 'text_color': '#ffffff'}</t>
  </si>
  <si>
    <t xml:space="preserve">RU000A10BT00</t>
  </si>
  <si>
    <t xml:space="preserve">TCS00A10BT00</t>
  </si>
  <si>
    <t xml:space="preserve">Соби-Лизинг 001P-06</t>
  </si>
  <si>
    <t xml:space="preserve">fd3ae97d-559e-4dae-adb8-355b38abce95</t>
  </si>
  <si>
    <t xml:space="preserve">723b4877-05db-4f2e-92eb-6d19450ea33d</t>
  </si>
  <si>
    <t xml:space="preserve">0b614895-71f0-4746-b194-350994147d19</t>
  </si>
  <si>
    <t xml:space="preserve">RU000A108VM8</t>
  </si>
  <si>
    <t xml:space="preserve">TCS00A108VM8</t>
  </si>
  <si>
    <t xml:space="preserve">Ред Софт 002Р-05</t>
  </si>
  <si>
    <t xml:space="preserve">12.360000000</t>
  </si>
  <si>
    <t xml:space="preserve">b9e3304d-0573-46a2-a93c-b70c8733c208</t>
  </si>
  <si>
    <t xml:space="preserve">3554f3b0-2224-4018-af45-7e8322296201</t>
  </si>
  <si>
    <t xml:space="preserve">9800ce88-fe95-4981-a34c-b1ba22c3b810</t>
  </si>
  <si>
    <t xml:space="preserve">{'logo_name': 'RU000A1000V6.png', 'logo_base_color': '#e62b1e', 'text_color': '#ffffff'}</t>
  </si>
  <si>
    <t xml:space="preserve">RU000A108BX7</t>
  </si>
  <si>
    <t xml:space="preserve">BBG01MMP0RM6</t>
  </si>
  <si>
    <t xml:space="preserve">Татнефтехим 001-P-02</t>
  </si>
  <si>
    <t xml:space="preserve">23.960000000</t>
  </si>
  <si>
    <t xml:space="preserve">77234b46-754a-4d17-960a-790d099a705f</t>
  </si>
  <si>
    <t xml:space="preserve">5c667bb6-646f-47a9-8a94-d5ad562637dd</t>
  </si>
  <si>
    <t xml:space="preserve">df394da1-5c61-4c11-ae8c-eda578dc391a</t>
  </si>
  <si>
    <t xml:space="preserve">RU000A107D58</t>
  </si>
  <si>
    <t xml:space="preserve">TCS00A107D58</t>
  </si>
  <si>
    <t xml:space="preserve">ГТЛК ЗО29-Д</t>
  </si>
  <si>
    <t xml:space="preserve">1372.42008000</t>
  </si>
  <si>
    <t xml:space="preserve">b34d721e-402f-4bc3-b64f-150d2263afd4</t>
  </si>
  <si>
    <t xml:space="preserve">3ab25940-9962-43a9-803a-147b9b0d51c5</t>
  </si>
  <si>
    <t xml:space="preserve">76bef1a3-b628-4eee-95c6-61dda868f5af</t>
  </si>
  <si>
    <t xml:space="preserve">RU000A109K40</t>
  </si>
  <si>
    <t xml:space="preserve">TCS00A109K40</t>
  </si>
  <si>
    <t xml:space="preserve">ФосАгро БО-П02</t>
  </si>
  <si>
    <t xml:space="preserve">4.50000000</t>
  </si>
  <si>
    <t xml:space="preserve">586fc3b6-1d2b-412f-a56e-c2612624ca45</t>
  </si>
  <si>
    <t xml:space="preserve">6b6a090b-506a-4dbd-8856-f5e7e4dfa659</t>
  </si>
  <si>
    <t xml:space="preserve">f3302d00-406f-4c08-b7b8-e5a04fde7665</t>
  </si>
  <si>
    <t xml:space="preserve">RU000A10ASB8</t>
  </si>
  <si>
    <t xml:space="preserve">TCS00A10ASB8</t>
  </si>
  <si>
    <t xml:space="preserve">Россети 001P-15R</t>
  </si>
  <si>
    <t xml:space="preserve">12.960000000</t>
  </si>
  <si>
    <t xml:space="preserve">e48ae487-3184-4f96-84b0-3f56fa03dc26</t>
  </si>
  <si>
    <t xml:space="preserve">e359240a-4e5c-4778-9a6f-cffc28fa70ec</t>
  </si>
  <si>
    <t xml:space="preserve">31ff304f-653c-448b-9393-56e3655d0be0</t>
  </si>
  <si>
    <t xml:space="preserve">RU000A106EM8</t>
  </si>
  <si>
    <t xml:space="preserve">TCS00A106EM8</t>
  </si>
  <si>
    <t xml:space="preserve">Балтийский лизинг БО-П08</t>
  </si>
  <si>
    <t xml:space="preserve">5.990000000</t>
  </si>
  <si>
    <t xml:space="preserve">7bd6ec39-0814-49a5-8b97-d4593b1b252f</t>
  </si>
  <si>
    <t xml:space="preserve">1dde2a8f-2b34-4f02-a34e-0e940f157b39</t>
  </si>
  <si>
    <t xml:space="preserve">5c2a438c-6927-43e6-8b8d-b6c1d79a5d22</t>
  </si>
  <si>
    <t xml:space="preserve">RU000A109KX6</t>
  </si>
  <si>
    <t xml:space="preserve">TCS00A109KX6</t>
  </si>
  <si>
    <t xml:space="preserve">ВИС ФИНАНС БО-П06</t>
  </si>
  <si>
    <t xml:space="preserve">17.280000000</t>
  </si>
  <si>
    <t xml:space="preserve">ffc83df5-05aa-4c6c-8c2a-5ad635225159</t>
  </si>
  <si>
    <t xml:space="preserve">4ff0993a-4cca-4798-ba12-a51bce582cc2</t>
  </si>
  <si>
    <t xml:space="preserve">c1a0031b-5e07-49df-9519-f5041ee39229</t>
  </si>
  <si>
    <t xml:space="preserve">RU000A107YT9</t>
  </si>
  <si>
    <t xml:space="preserve">TCS00A107YT9</t>
  </si>
  <si>
    <t xml:space="preserve">Агрофирма Рубеж 001Р-02</t>
  </si>
  <si>
    <t xml:space="preserve">21.290000000</t>
  </si>
  <si>
    <t xml:space="preserve">d09e5729-9f08-4102-bd0a-f526f9942087</t>
  </si>
  <si>
    <t xml:space="preserve">6176534f-0da5-4618-9565-af746e162f2c</t>
  </si>
  <si>
    <t xml:space="preserve">fd3ee46e-8a65-4d1a-927c-76d57ca2c77c</t>
  </si>
  <si>
    <t xml:space="preserve">{'logo_name': 'RU000A100K31.png', 'logo_base_color': '#008740', 'text_color': '#ffffff'}</t>
  </si>
  <si>
    <t xml:space="preserve">RU000A1010M4</t>
  </si>
  <si>
    <t xml:space="preserve">BBG00QTH5DF3</t>
  </si>
  <si>
    <t xml:space="preserve">РЖД ОАО БО 001Р-17R</t>
  </si>
  <si>
    <t xml:space="preserve">14.420000000</t>
  </si>
  <si>
    <t xml:space="preserve">39c9e9c3-355f-48b2-b28d-e943ce6e4b6d</t>
  </si>
  <si>
    <t xml:space="preserve">20aad639-f599-458b-94b8-4b4c0a850f1a</t>
  </si>
  <si>
    <t xml:space="preserve">6abc49fb-da0d-4d7f-b035-9a30d4d601ca</t>
  </si>
  <si>
    <t xml:space="preserve">RU000A102CK5</t>
  </si>
  <si>
    <t xml:space="preserve">TCS60A102CK5</t>
  </si>
  <si>
    <t xml:space="preserve">Russia 2027 EUR</t>
  </si>
  <si>
    <t xml:space="preserve">68498.293305000</t>
  </si>
  <si>
    <t xml:space="preserve">64e88bfd-baa1-4c35-b74b-3b0021ce2b29</t>
  </si>
  <si>
    <t xml:space="preserve">495598f7-0a10-4a9d-9e45-87f602fa118e</t>
  </si>
  <si>
    <t xml:space="preserve">a93ef30a-2b94-4e14-90f3-b8138e22706b</t>
  </si>
  <si>
    <t xml:space="preserve">RU000A101KT1</t>
  </si>
  <si>
    <t xml:space="preserve">BBG00T22WKV5</t>
  </si>
  <si>
    <t xml:space="preserve">SU29013RMFS8</t>
  </si>
  <si>
    <t xml:space="preserve">ОФЗ 29013</t>
  </si>
  <si>
    <t xml:space="preserve">2a0dcd79-e6ea-4b53-9788-a35c8592f9c7</t>
  </si>
  <si>
    <t xml:space="preserve">b62b26d4-e8e5-4360-8d30-a01bf72258b5</t>
  </si>
  <si>
    <t xml:space="preserve">ccef9306-14d1-4ed9-a4da-82058b3a1c74</t>
  </si>
  <si>
    <t xml:space="preserve">RU000A0JX2M2</t>
  </si>
  <si>
    <t xml:space="preserve">TCS10A0JX2M2</t>
  </si>
  <si>
    <t xml:space="preserve">Росэксимбанк выпуск 1</t>
  </si>
  <si>
    <t xml:space="preserve">686.800000000</t>
  </si>
  <si>
    <t xml:space="preserve">50acd44c-876c-4071-aa9b-64c5b1dc1460</t>
  </si>
  <si>
    <t xml:space="preserve">10e10db6-5c55-42a8-a13f-0a71d1415fd8</t>
  </si>
  <si>
    <t xml:space="preserve">e60d202a-39ad-42dd-9829-e7c19d4154ac</t>
  </si>
  <si>
    <t xml:space="preserve">RU000A106565</t>
  </si>
  <si>
    <t xml:space="preserve">TCS00A106565</t>
  </si>
  <si>
    <t xml:space="preserve">Газпром нефть выпуск 6</t>
  </si>
  <si>
    <t xml:space="preserve">2.330000000</t>
  </si>
  <si>
    <t xml:space="preserve">264ae8a3-f187-4457-b2da-8d0e5b8a6e61</t>
  </si>
  <si>
    <t xml:space="preserve">e192aa2f-0135-4ad6-9c27-11355642ce2a</t>
  </si>
  <si>
    <t xml:space="preserve">9bd1ba72-ab7e-432e-bce8-35def56524f7</t>
  </si>
  <si>
    <t xml:space="preserve">RU000A106UW3</t>
  </si>
  <si>
    <t xml:space="preserve">TCS00A106UW3</t>
  </si>
  <si>
    <t xml:space="preserve">Делимобиль 1Р-03</t>
  </si>
  <si>
    <t xml:space="preserve">8.630000000</t>
  </si>
  <si>
    <t xml:space="preserve">b70a177b-65aa-4157-bddb-9f5d08ea97d4</t>
  </si>
  <si>
    <t xml:space="preserve">43c16027-0519-4721-84cd-85a389c25ab0</t>
  </si>
  <si>
    <t xml:space="preserve">8f9b7e8c-1628-432e-a635-1f4f1b7186ca</t>
  </si>
  <si>
    <t xml:space="preserve">RU000A10AHB1</t>
  </si>
  <si>
    <t xml:space="preserve">TCS00A10AHB1</t>
  </si>
  <si>
    <t xml:space="preserve">Новые Технологии 001P-01</t>
  </si>
  <si>
    <t xml:space="preserve">20.330000000</t>
  </si>
  <si>
    <t xml:space="preserve">d10c1f3b-2a7f-42d3-b2fa-d8fa792368a6</t>
  </si>
  <si>
    <t xml:space="preserve">053c9f50-e234-4520-a075-99fa9f09ff1e</t>
  </si>
  <si>
    <t xml:space="preserve">dad7149b-f056-411c-bc5b-cb7d3e79e664</t>
  </si>
  <si>
    <t xml:space="preserve">RU000A105PK0</t>
  </si>
  <si>
    <t xml:space="preserve">TCS00A105PK0</t>
  </si>
  <si>
    <t xml:space="preserve">Соколов выпуск 1</t>
  </si>
  <si>
    <t xml:space="preserve">10.280000000</t>
  </si>
  <si>
    <t xml:space="preserve">b7052470-67cd-49fa-b275-a8dbe25e3531</t>
  </si>
  <si>
    <t xml:space="preserve">d9b9ea40-6249-4229-99cb-86fb07a089a6</t>
  </si>
  <si>
    <t xml:space="preserve">7bca9f2f-694a-4c04-8488-d20291ef69ff</t>
  </si>
  <si>
    <t xml:space="preserve">{'logo_name': 'Sokolov.png', 'logo_base_color': '#000000', 'text_color': '#ffffff'}</t>
  </si>
  <si>
    <t xml:space="preserve">RU000A10B7N0</t>
  </si>
  <si>
    <t xml:space="preserve">TCS00A10B7N0</t>
  </si>
  <si>
    <t xml:space="preserve">Биовитрум 001Р-01</t>
  </si>
  <si>
    <t xml:space="preserve">64feba35-35bd-440c-85f7-098bfa5961b7</t>
  </si>
  <si>
    <t xml:space="preserve">2364d778-0934-4f06-87ee-17d33dde0534</t>
  </si>
  <si>
    <t xml:space="preserve">8a8dbe36-ce2e-4692-8b6b-32be0f6a83f9</t>
  </si>
  <si>
    <t xml:space="preserve">{'logo_name': 'RU000A10B7N0.png', 'logo_base_color': '#FFFFFF', 'text_color': '#000000'}</t>
  </si>
  <si>
    <t xml:space="preserve">RU000A10BJX9</t>
  </si>
  <si>
    <t xml:space="preserve">TCS00A10BJX9</t>
  </si>
  <si>
    <t xml:space="preserve">Балтийский лизинг БО-П16</t>
  </si>
  <si>
    <t xml:space="preserve">14.20000000</t>
  </si>
  <si>
    <t xml:space="preserve">3d4f44ff-443b-406c-8f74-daf7a9577564</t>
  </si>
  <si>
    <t xml:space="preserve">fa0b6243-5ec0-4921-b9b2-ea19789829ce</t>
  </si>
  <si>
    <t xml:space="preserve">ebfdbf21-8847-47f8-bdf3-5f0e1cee1ecf</t>
  </si>
  <si>
    <t xml:space="preserve">RU000A107SA1</t>
  </si>
  <si>
    <t xml:space="preserve">BBG01LGGVP72</t>
  </si>
  <si>
    <t xml:space="preserve">ЛК РОДЕЛЕН 002Р-02</t>
  </si>
  <si>
    <t xml:space="preserve">6.990000000</t>
  </si>
  <si>
    <t xml:space="preserve">60499db0-aa61-42d1-8700-b9df5424c5b7</t>
  </si>
  <si>
    <t xml:space="preserve">7aee3ab1-962f-468b-b115-0c774ca6b9c4</t>
  </si>
  <si>
    <t xml:space="preserve">88df2c1d-b093-4b12-9de8-958c0585ca3a</t>
  </si>
  <si>
    <t xml:space="preserve">RU000A107209</t>
  </si>
  <si>
    <t xml:space="preserve">TCS00A107209</t>
  </si>
  <si>
    <t xml:space="preserve">Сибстекло БО-П04</t>
  </si>
  <si>
    <t xml:space="preserve">972aead5-2e59-4c04-976f-1037b7b0b787</t>
  </si>
  <si>
    <t xml:space="preserve">5b9d4953-a0b3-4e46-87eb-a7799990880e</t>
  </si>
  <si>
    <t xml:space="preserve">a3b8236b-1daa-43d0-9a6f-06487ad5c596</t>
  </si>
  <si>
    <t xml:space="preserve">RU000A102CT6</t>
  </si>
  <si>
    <t xml:space="preserve">BBG00Y9145T6</t>
  </si>
  <si>
    <t xml:space="preserve">Свердловская область 35009</t>
  </si>
  <si>
    <t xml:space="preserve">7.90000000</t>
  </si>
  <si>
    <t xml:space="preserve">38fb91b1-fe2e-4a10-810e-c9a0a92448e0</t>
  </si>
  <si>
    <t xml:space="preserve">e62c23f0-b3db-4342-8027-3e04609c2d5d</t>
  </si>
  <si>
    <t xml:space="preserve">852b1cc1-3834-4da3-adcf-c182f972d04c</t>
  </si>
  <si>
    <t xml:space="preserve">RU000A103EZ7</t>
  </si>
  <si>
    <t xml:space="preserve">BBG011XNL8K6</t>
  </si>
  <si>
    <t xml:space="preserve">Ростелеком 002P выпуск 6</t>
  </si>
  <si>
    <t xml:space="preserve">cc073329-4163-447d-9802-ce76d0bb5f2a</t>
  </si>
  <si>
    <t xml:space="preserve">adbe6f22-35c7-4ee5-a60d-3c734f096210</t>
  </si>
  <si>
    <t xml:space="preserve">7a2b893f-bdf4-4733-a998-4841d0fe478d</t>
  </si>
  <si>
    <t xml:space="preserve">RU000A107UA7</t>
  </si>
  <si>
    <t xml:space="preserve">BBG01LTWT856</t>
  </si>
  <si>
    <t xml:space="preserve">Газпромбанк 005Р-03Р</t>
  </si>
  <si>
    <t xml:space="preserve">18.390000000</t>
  </si>
  <si>
    <t xml:space="preserve">f0692bd2-5b6a-492e-adcb-6402999241b8</t>
  </si>
  <si>
    <t xml:space="preserve">a0de35b2-56ab-4b7f-8261-d867bb53c942</t>
  </si>
  <si>
    <t xml:space="preserve">413f9c2e-2b23-4885-ab03-229d1603f572</t>
  </si>
  <si>
    <t xml:space="preserve">RU000A107WD7</t>
  </si>
  <si>
    <t xml:space="preserve">TCS99A107WD7</t>
  </si>
  <si>
    <t xml:space="preserve">Мани Капитал 001P-03</t>
  </si>
  <si>
    <t xml:space="preserve">447350bd-97ac-4325-ac2a-f5130a0dbd44</t>
  </si>
  <si>
    <t xml:space="preserve">ea2b0a61-6f9b-47cf-b5bf-f0b8b49babd1</t>
  </si>
  <si>
    <t xml:space="preserve">9c8d0d13-44ed-47da-9c81-34828ed227de</t>
  </si>
  <si>
    <t xml:space="preserve">RU000A105W08</t>
  </si>
  <si>
    <t xml:space="preserve">TCS00A105W08</t>
  </si>
  <si>
    <t xml:space="preserve">Металлоинвест 001P-04</t>
  </si>
  <si>
    <t xml:space="preserve">92.520000000</t>
  </si>
  <si>
    <t xml:space="preserve">831acce4-f80b-4181-bc6a-600b9ec15cc8</t>
  </si>
  <si>
    <t xml:space="preserve">00a0fe63-a84b-4eac-a4b3-58d2f16d90a6</t>
  </si>
  <si>
    <t xml:space="preserve">1aef0656-1e69-424f-afa6-cc4aa5bc34b2</t>
  </si>
  <si>
    <t xml:space="preserve">RU000A10A4C1</t>
  </si>
  <si>
    <t xml:space="preserve">TCS00A10A4C1</t>
  </si>
  <si>
    <t xml:space="preserve">Энергоника 001P-05</t>
  </si>
  <si>
    <t xml:space="preserve">2.300000000</t>
  </si>
  <si>
    <t xml:space="preserve">50b4df0b-9a35-463a-9ecf-4a520b3846cb</t>
  </si>
  <si>
    <t xml:space="preserve">69901df4-e8a0-4782-9ad8-676c093465fc</t>
  </si>
  <si>
    <t xml:space="preserve">24baf5ea-8c43-4751-95a8-31414abf2b5a</t>
  </si>
  <si>
    <t xml:space="preserve">RU000A1075R6</t>
  </si>
  <si>
    <t xml:space="preserve">BBG01K2753C1</t>
  </si>
  <si>
    <t xml:space="preserve">Регион-Продукт 001P-04</t>
  </si>
  <si>
    <t xml:space="preserve">14.580000000</t>
  </si>
  <si>
    <t xml:space="preserve">285de1bb-ccfd-47a3-a6cb-dd316dbb54be</t>
  </si>
  <si>
    <t xml:space="preserve">2f2f1f8c-b218-493e-a975-c6ff1a852d62</t>
  </si>
  <si>
    <t xml:space="preserve">03f30124-5d06-4de8-9307-7ef59ce1495b</t>
  </si>
  <si>
    <t xml:space="preserve">{'logo_name': 'RU000A1025E9.png', 'logo_base_color': '#000000', 'text_color': '#ffffff'}</t>
  </si>
  <si>
    <t xml:space="preserve">RU000A10BWL7</t>
  </si>
  <si>
    <t xml:space="preserve">TCS00A10BWL7</t>
  </si>
  <si>
    <t xml:space="preserve">Монополия 001Р-05</t>
  </si>
  <si>
    <t xml:space="preserve">15.370000000</t>
  </si>
  <si>
    <t xml:space="preserve">aee9bd89-4e49-4a2c-8df1-c35b47c35d0e</t>
  </si>
  <si>
    <t xml:space="preserve">cfa7eef0-44c6-41f0-b091-a66f7324d404</t>
  </si>
  <si>
    <t xml:space="preserve">a441999c-3aaa-4f71-bd7b-e772be67a5ca</t>
  </si>
  <si>
    <t xml:space="preserve">RU000A10B1N3</t>
  </si>
  <si>
    <t xml:space="preserve">TCS00A10B1N3</t>
  </si>
  <si>
    <t xml:space="preserve">МТС 002Р-07</t>
  </si>
  <si>
    <t xml:space="preserve">8.150000000</t>
  </si>
  <si>
    <t xml:space="preserve">1ad61c29-3188-4fff-9781-2dbe7941fcd0</t>
  </si>
  <si>
    <t xml:space="preserve">932eb822-80b3-4205-96ff-9f5b4edf178e</t>
  </si>
  <si>
    <t xml:space="preserve">a69b0ae7-40b5-4b3c-82ec-5e084ffeccd9</t>
  </si>
  <si>
    <t xml:space="preserve">RU000A10AU99</t>
  </si>
  <si>
    <t xml:space="preserve">TCS00A10AU99</t>
  </si>
  <si>
    <t xml:space="preserve">Металлоинвест 001Р-10</t>
  </si>
  <si>
    <t xml:space="preserve">7.0</t>
  </si>
  <si>
    <t xml:space="preserve">0b6af257-47d1-41a4-a795-847632bd3b37</t>
  </si>
  <si>
    <t xml:space="preserve">22e8dea2-e614-4ecb-ab7f-9479c51147bd</t>
  </si>
  <si>
    <t xml:space="preserve">1d3c8f17-9752-40f0-9f93-98d36e064aaa</t>
  </si>
  <si>
    <t xml:space="preserve">RU000A10A6C6</t>
  </si>
  <si>
    <t xml:space="preserve">TCS00A10A6C6</t>
  </si>
  <si>
    <t xml:space="preserve">РусГидро БО-002Р-03</t>
  </si>
  <si>
    <t xml:space="preserve">9f8d71a2-3d09-446a-a65d-a58baa24a9ed</t>
  </si>
  <si>
    <t xml:space="preserve">101bcb7c-c6fd-436a-b944-8a5a020d07cf</t>
  </si>
  <si>
    <t xml:space="preserve">8565c3de-2bdf-46da-a9a0-6fe5c0ecbab8</t>
  </si>
  <si>
    <t xml:space="preserve">RU000A108NS2</t>
  </si>
  <si>
    <t xml:space="preserve">TCS00A108NS2</t>
  </si>
  <si>
    <t xml:space="preserve">ГТЛК 002P-05</t>
  </si>
  <si>
    <t xml:space="preserve">b395b5b2-7f6d-4da8-93c3-7c602b38c1ac</t>
  </si>
  <si>
    <t xml:space="preserve">5d9f6600-8f04-4d73-bd49-efa7f4d5f816</t>
  </si>
  <si>
    <t xml:space="preserve">9df43431-5007-47ac-9124-e00462ce8770</t>
  </si>
  <si>
    <t xml:space="preserve">RU000A105CL6</t>
  </si>
  <si>
    <t xml:space="preserve">TCS00A105CL6</t>
  </si>
  <si>
    <t xml:space="preserve">Соби-Лизинг 001P-01</t>
  </si>
  <si>
    <t xml:space="preserve">9cf4619e-7dd9-4f44-8b32-c53a02fa9077</t>
  </si>
  <si>
    <t xml:space="preserve">8d09f95b-8ae0-413c-ad0b-7300badfe120</t>
  </si>
  <si>
    <t xml:space="preserve">b47f3672-c84c-48ef-9e47-9f74767417ad</t>
  </si>
  <si>
    <t xml:space="preserve">RU000A0JW5E3</t>
  </si>
  <si>
    <t xml:space="preserve">BBG00C7PQK43</t>
  </si>
  <si>
    <t xml:space="preserve">ПКТ выпуск 2</t>
  </si>
  <si>
    <t xml:space="preserve">de808971-4130-4603-a7cc-5a6127bed222</t>
  </si>
  <si>
    <t xml:space="preserve">55b818a3-2e83-449a-9485-8002d14702e4</t>
  </si>
  <si>
    <t xml:space="preserve">401a0899-f1b9-4f8c-a7af-bdeacf978b87</t>
  </si>
  <si>
    <t xml:space="preserve">RU000A1094T3</t>
  </si>
  <si>
    <t xml:space="preserve">TCS00A1094T3</t>
  </si>
  <si>
    <t xml:space="preserve">ДиректЛизинг 002P-03</t>
  </si>
  <si>
    <t xml:space="preserve">30ab078f-8eba-42a3-9a05-5f0b7dbf8f3e</t>
  </si>
  <si>
    <t xml:space="preserve">e569d99f-f4f8-4c96-bf75-21319d53e6cd</t>
  </si>
  <si>
    <t xml:space="preserve">92374b8a-1b26-456a-bb2b-e7213dbc8e84</t>
  </si>
  <si>
    <t xml:space="preserve">RU000A103943</t>
  </si>
  <si>
    <t xml:space="preserve">TCS00A103943</t>
  </si>
  <si>
    <t xml:space="preserve">Аэрофлот выпуск 1</t>
  </si>
  <si>
    <t xml:space="preserve">9.150000000</t>
  </si>
  <si>
    <t xml:space="preserve">03913fbb-079b-4b08-85f5-f0e0b5187c42</t>
  </si>
  <si>
    <t xml:space="preserve">5ce1d180-d6e5-4012-8a6d-01d284df424e</t>
  </si>
  <si>
    <t xml:space="preserve">5a79a62c-ca64-4d51-8a19-3ae7df956113</t>
  </si>
  <si>
    <t xml:space="preserve">RU000A10AC67</t>
  </si>
  <si>
    <t xml:space="preserve">TCS00A10AC67</t>
  </si>
  <si>
    <t xml:space="preserve">Воксис 001P-01</t>
  </si>
  <si>
    <t xml:space="preserve">21.450000000</t>
  </si>
  <si>
    <t xml:space="preserve">78080191-01ec-4f6d-8c71-2e6effb71a7b</t>
  </si>
  <si>
    <t xml:space="preserve">f5f9ef27-1401-4650-acb9-7bc4ca48d720</t>
  </si>
  <si>
    <t xml:space="preserve">54970189-73a4-4f86-adda-343a0ec8ac64</t>
  </si>
  <si>
    <t xml:space="preserve">RU000A107KR2</t>
  </si>
  <si>
    <t xml:space="preserve">TCS99A107KR2</t>
  </si>
  <si>
    <t xml:space="preserve">МигКредит 002MC-03</t>
  </si>
  <si>
    <t xml:space="preserve">6.800000000</t>
  </si>
  <si>
    <t xml:space="preserve">d2a0f4a1-fb23-4ef0-b866-d9ab4a0ad5cd</t>
  </si>
  <si>
    <t xml:space="preserve">b592709d-550e-440b-b9ad-569edb315b50</t>
  </si>
  <si>
    <t xml:space="preserve">ecbc0dc8-f713-4753-97ca-87f0f1424014</t>
  </si>
  <si>
    <t xml:space="preserve">RU000A10AV72</t>
  </si>
  <si>
    <t xml:space="preserve">TCS00A10AV72</t>
  </si>
  <si>
    <t xml:space="preserve">Промсвязьбанк 003P-11</t>
  </si>
  <si>
    <t xml:space="preserve">40.930000000</t>
  </si>
  <si>
    <t xml:space="preserve">3f22709d-26f6-4a94-b179-e534d9de7f84</t>
  </si>
  <si>
    <t xml:space="preserve">ad1e7718-162a-4c9b-9f85-9926021f7a0d</t>
  </si>
  <si>
    <t xml:space="preserve">88d1354a-f330-4463-916f-35c848a84d71</t>
  </si>
  <si>
    <t xml:space="preserve">RU000A10C329</t>
  </si>
  <si>
    <t xml:space="preserve">TCS00A10C329</t>
  </si>
  <si>
    <t xml:space="preserve">ПРОМОМЕД ДМ 2P-02</t>
  </si>
  <si>
    <t xml:space="preserve">fac938ff-c61d-462c-9972-7d0b94fd8548</t>
  </si>
  <si>
    <t xml:space="preserve">fc661a9c-a046-4657-a31e-c7c46c910b26</t>
  </si>
  <si>
    <t xml:space="preserve">afaccfb4-04a2-45da-8475-11327d8f8a12</t>
  </si>
  <si>
    <t xml:space="preserve">RU000A1092T7</t>
  </si>
  <si>
    <t xml:space="preserve">TCS00A1092T7</t>
  </si>
  <si>
    <t xml:space="preserve">Омега БО-01</t>
  </si>
  <si>
    <t xml:space="preserve">1.970000000</t>
  </si>
  <si>
    <t xml:space="preserve">f05f8816-f4fe-465d-b5fe-1a81d65154c6</t>
  </si>
  <si>
    <t xml:space="preserve">3cd68196-1a27-41e3-aeca-143da103922a</t>
  </si>
  <si>
    <t xml:space="preserve">0d703a67-cc5e-4d3e-b07e-d8a359424a29</t>
  </si>
  <si>
    <t xml:space="preserve">{'logo_name': 'RU000A1092T7.png', 'logo_base_color': '#FFFFFF', 'text_color': '#000000'}</t>
  </si>
  <si>
    <t xml:space="preserve">RU000A10B7T7</t>
  </si>
  <si>
    <t xml:space="preserve">TCS00A10B7T7</t>
  </si>
  <si>
    <t xml:space="preserve">Т-Кредитный поток 1.0</t>
  </si>
  <si>
    <t xml:space="preserve">15.520000000</t>
  </si>
  <si>
    <t xml:space="preserve">2adcb473-a505-4dd1-8e55-e57d2ede80c9</t>
  </si>
  <si>
    <t xml:space="preserve">0af2b89b-b5bf-4c90-97e9-f40ad775b619</t>
  </si>
  <si>
    <t xml:space="preserve">4c1a90f7-7f38-471a-8a8a-7114cca0f4cc</t>
  </si>
  <si>
    <t xml:space="preserve">{'logo_name': 'tcs2.png', 'logo_base_color': '#ffdf36', 'text_color': '#000000'}</t>
  </si>
  <si>
    <t xml:space="preserve">RU000A105A61</t>
  </si>
  <si>
    <t xml:space="preserve">TCS00A105A61</t>
  </si>
  <si>
    <t xml:space="preserve">Норникель БО-001Р выпуск 2</t>
  </si>
  <si>
    <t xml:space="preserve">e1897777-dc8e-4ce6-b5a9-6539dc170ea2</t>
  </si>
  <si>
    <t xml:space="preserve">781c4015-6ff7-4757-9cd2-395fc7f94377</t>
  </si>
  <si>
    <t xml:space="preserve">f1f8649f-dcb7-4b94-b9f1-7c8bfc95f2bb</t>
  </si>
  <si>
    <t xml:space="preserve">RU000A10A398</t>
  </si>
  <si>
    <t xml:space="preserve">TCS00A10A398</t>
  </si>
  <si>
    <t xml:space="preserve">СИМПЛ 001Р-01</t>
  </si>
  <si>
    <t xml:space="preserve">6.40000000</t>
  </si>
  <si>
    <t xml:space="preserve">f098937b-5b36-4ca3-a51a-aa57b631acd8</t>
  </si>
  <si>
    <t xml:space="preserve">0bb6a9dc-bd46-4bcc-a526-7e67c3614a82</t>
  </si>
  <si>
    <t xml:space="preserve">0dd768b1-e9c3-4aca-b7d5-4fc2b2b8d737</t>
  </si>
  <si>
    <t xml:space="preserve">RU000A1074N8</t>
  </si>
  <si>
    <t xml:space="preserve">BBG01JZY2QL1</t>
  </si>
  <si>
    <t xml:space="preserve">Практика ЛК 001P-02</t>
  </si>
  <si>
    <t xml:space="preserve">3.370000000</t>
  </si>
  <si>
    <t xml:space="preserve">20093b75-4110-47ac-85c5-81f6b3e7869b</t>
  </si>
  <si>
    <t xml:space="preserve">f25b83e4-bb23-4b8c-a596-6d193ba14e90</t>
  </si>
  <si>
    <t xml:space="preserve">0f5f8886-5873-47b0-bfb1-eb35059a5f59</t>
  </si>
  <si>
    <t xml:space="preserve">RU000A10B4D8</t>
  </si>
  <si>
    <t xml:space="preserve">TCS00A10B4D8</t>
  </si>
  <si>
    <t xml:space="preserve">Металлоинвест 001Р-13</t>
  </si>
  <si>
    <t xml:space="preserve">2.400000000</t>
  </si>
  <si>
    <t xml:space="preserve">ec54e820-ba06-4bcd-8153-ecc0a5d1bd84</t>
  </si>
  <si>
    <t xml:space="preserve">b3e58e0b-0952-49a0-87b2-5c3f7fb2e233</t>
  </si>
  <si>
    <t xml:space="preserve">3c35b25a-34cc-4ae9-b1cb-7d466aa3377c</t>
  </si>
  <si>
    <t xml:space="preserve">RU000A0JXPN8</t>
  </si>
  <si>
    <t xml:space="preserve">BBG00GH12JY2</t>
  </si>
  <si>
    <t xml:space="preserve">Ростелеком выпуск 2</t>
  </si>
  <si>
    <t xml:space="preserve">51.820000000</t>
  </si>
  <si>
    <t xml:space="preserve">0d4f23fd-0a38-42f6-94ee-badae729a26a</t>
  </si>
  <si>
    <t xml:space="preserve">10ed450c-9146-4302-b762-7f6e7a9e774f</t>
  </si>
  <si>
    <t xml:space="preserve">5c995419-043f-438c-88dc-3340f8a27cf2</t>
  </si>
  <si>
    <t xml:space="preserve">RU000A107746</t>
  </si>
  <si>
    <t xml:space="preserve">TCS00A107746</t>
  </si>
  <si>
    <t xml:space="preserve">Тинькофф Банк TCS-perp2</t>
  </si>
  <si>
    <t xml:space="preserve">417.407757000</t>
  </si>
  <si>
    <t xml:space="preserve">6f451985-790b-4c21-ba2d-5dc254a8bd81</t>
  </si>
  <si>
    <t xml:space="preserve">62ee2cfb-cec9-4315-bdfa-bf09f1f58e21</t>
  </si>
  <si>
    <t xml:space="preserve">69e57d89-c905-46f7-a372-23f94076c884</t>
  </si>
  <si>
    <t xml:space="preserve">RU000A105TS5</t>
  </si>
  <si>
    <t xml:space="preserve">TCS00A105TS5</t>
  </si>
  <si>
    <t xml:space="preserve">ЕвроТранс БО-001P-02</t>
  </si>
  <si>
    <t xml:space="preserve">8.810000000</t>
  </si>
  <si>
    <t xml:space="preserve">f17aefba-8cd1-4f2a-8df2-b8965ac3b092</t>
  </si>
  <si>
    <t xml:space="preserve">5e687960-9df1-436b-bd2b-482c2938a315</t>
  </si>
  <si>
    <t xml:space="preserve">5b6aeb85-725e-43f0-ae44-71a9358864b3</t>
  </si>
  <si>
    <t xml:space="preserve">RU000A101Z74</t>
  </si>
  <si>
    <t xml:space="preserve">BBG00WFB0B30</t>
  </si>
  <si>
    <t xml:space="preserve">Газпромбанк выпуск 17</t>
  </si>
  <si>
    <t xml:space="preserve">60.80000000</t>
  </si>
  <si>
    <t xml:space="preserve">3004c828-76da-4b32-b275-6c8e1af3a0f2</t>
  </si>
  <si>
    <t xml:space="preserve">3723146f-5ee3-47c3-9135-0b07c75fb652</t>
  </si>
  <si>
    <t xml:space="preserve">bcd6a579-47f3-43e7-827c-64ae1ef3eb68</t>
  </si>
  <si>
    <t xml:space="preserve">RU000A0ZYQY7</t>
  </si>
  <si>
    <t xml:space="preserve">BBG00JX82779</t>
  </si>
  <si>
    <t xml:space="preserve">АФК Система выпуск 7</t>
  </si>
  <si>
    <t xml:space="preserve">33.840000000</t>
  </si>
  <si>
    <t xml:space="preserve">14798944-ed03-400e-881b-3621da8333dc</t>
  </si>
  <si>
    <t xml:space="preserve">d576c69b-9320-4df0-95ef-c75c14e21bfb</t>
  </si>
  <si>
    <t xml:space="preserve">497f22eb-8f86-4326-8a85-635b49d4863c</t>
  </si>
  <si>
    <t xml:space="preserve">RU000A10BB75</t>
  </si>
  <si>
    <t xml:space="preserve">TCS00A10BB75</t>
  </si>
  <si>
    <t xml:space="preserve">ЕвроТранс БО-001Р-07</t>
  </si>
  <si>
    <t xml:space="preserve">8.730000000</t>
  </si>
  <si>
    <t xml:space="preserve">94138a1b-eb9d-4ee8-92d9-9d12237c126c</t>
  </si>
  <si>
    <t xml:space="preserve">e262f4fe-19a6-4832-954c-4006ae10f941</t>
  </si>
  <si>
    <t xml:space="preserve">577da94d-3ba5-41ad-bce2-cc66740b35c1</t>
  </si>
  <si>
    <t xml:space="preserve">RU000A103C53</t>
  </si>
  <si>
    <t xml:space="preserve">BBG011PC1CT3</t>
  </si>
  <si>
    <t xml:space="preserve">РЕСО-Лизинг БО-П выпуск 11</t>
  </si>
  <si>
    <t xml:space="preserve">12.740000000</t>
  </si>
  <si>
    <t xml:space="preserve">c691b24f-4c4e-4381-a1ff-88cd5446c1e1</t>
  </si>
  <si>
    <t xml:space="preserve">752a2f1c-e463-4ff1-8b4f-b6252cfa9647</t>
  </si>
  <si>
    <t xml:space="preserve">e9dae5ac-6116-4e25-934a-d6032e1e17b9</t>
  </si>
  <si>
    <t xml:space="preserve">RU000A106G56</t>
  </si>
  <si>
    <t xml:space="preserve">TCS00A106G56</t>
  </si>
  <si>
    <t xml:space="preserve">ФосАгро ЗО28-Д</t>
  </si>
  <si>
    <t xml:space="preserve">712.647390000</t>
  </si>
  <si>
    <t xml:space="preserve">389c3e79-2103-4793-8594-2cc361740503</t>
  </si>
  <si>
    <t xml:space="preserve">eb72754c-3474-429e-8794-24c4c75879d5</t>
  </si>
  <si>
    <t xml:space="preserve">7591dba1-5614-420e-8455-20b2716eec12</t>
  </si>
  <si>
    <t xml:space="preserve">RU000A106K35</t>
  </si>
  <si>
    <t xml:space="preserve">TCS00A106K35</t>
  </si>
  <si>
    <t xml:space="preserve">АВТОБАН-Финанс выпуск 4</t>
  </si>
  <si>
    <t xml:space="preserve">f37fa7cc-3cc8-4a80-8d66-a34f4eb7e847</t>
  </si>
  <si>
    <t xml:space="preserve">45d53245-7574-4b4c-b22a-e7120e8ed0ee</t>
  </si>
  <si>
    <t xml:space="preserve">178457fa-4c4f-4960-8fef-193c1a815d7c</t>
  </si>
  <si>
    <t xml:space="preserve">{'logo_name': 'RU000A0JXQ51.png', 'logo_base_color': '#003e87', 'text_color': '#ffffff'}</t>
  </si>
  <si>
    <t xml:space="preserve">RU000A103Q24</t>
  </si>
  <si>
    <t xml:space="preserve">BBG012Q8FDW8</t>
  </si>
  <si>
    <t xml:space="preserve">Сбербанк 002СУБ-03R</t>
  </si>
  <si>
    <t xml:space="preserve">139726.30000000</t>
  </si>
  <si>
    <t xml:space="preserve">181bac45-0eb9-4dad-b129-9076b59d6b34</t>
  </si>
  <si>
    <t xml:space="preserve">c60eb7a5-5a61-426b-9626-a945f454a594</t>
  </si>
  <si>
    <t xml:space="preserve">69b8937a-5224-40fc-89a9-35c58179c08f</t>
  </si>
  <si>
    <t xml:space="preserve">RU000A109KY4</t>
  </si>
  <si>
    <t xml:space="preserve">TCS00A109KY4</t>
  </si>
  <si>
    <t xml:space="preserve">Авто Финанс Банк БО-001Р-13</t>
  </si>
  <si>
    <t xml:space="preserve">19.550000000</t>
  </si>
  <si>
    <t xml:space="preserve">4d9f28ae-50c0-46fb-a1df-4c08cf16d1e8</t>
  </si>
  <si>
    <t xml:space="preserve">57261da2-b3c9-4c01-81b1-6cf06f0c0f9d</t>
  </si>
  <si>
    <t xml:space="preserve">a28fc315-50e7-4763-8258-ed2303cd9103</t>
  </si>
  <si>
    <t xml:space="preserve">RU000A108YZ4</t>
  </si>
  <si>
    <t xml:space="preserve">TCS10A108YZ4</t>
  </si>
  <si>
    <t xml:space="preserve">Михайловский молочный завод 001Р-01</t>
  </si>
  <si>
    <t xml:space="preserve">15082d2d-2be4-4974-a184-c4b4e44c811f</t>
  </si>
  <si>
    <t xml:space="preserve">0af85d11-8e15-457b-add5-239c678cd1f7</t>
  </si>
  <si>
    <t xml:space="preserve">23e9730c-4d51-4b53-8d9b-19bf0d11b917</t>
  </si>
  <si>
    <t xml:space="preserve">{'logo_name': 'RU000A108YZ4.png', 'logo_base_color': '#F9F6ED', 'text_color': '#000000'}</t>
  </si>
  <si>
    <t xml:space="preserve">RU000A105ZX2</t>
  </si>
  <si>
    <t xml:space="preserve">TCS00A105ZX2</t>
  </si>
  <si>
    <t xml:space="preserve">Борец Капитал 1P-01</t>
  </si>
  <si>
    <t xml:space="preserve">10.710000000</t>
  </si>
  <si>
    <t xml:space="preserve">f1639732-e9b9-4559-bf63-9b888cef1b80</t>
  </si>
  <si>
    <t xml:space="preserve">1b270188-8d85-4fb6-92ff-fef3bf698bb5</t>
  </si>
  <si>
    <t xml:space="preserve">764af3a0-cca5-4e6a-94d3-e1ca45f4f73c</t>
  </si>
  <si>
    <t xml:space="preserve">RU000A103K20</t>
  </si>
  <si>
    <t xml:space="preserve">BBG012827T82</t>
  </si>
  <si>
    <t xml:space="preserve">Маныч-Агро</t>
  </si>
  <si>
    <t xml:space="preserve">c6b7c29b-fefd-4229-929d-b5f1d8050647</t>
  </si>
  <si>
    <t xml:space="preserve">e8008070-c1c3-42bd-8270-8a51f73fecf3</t>
  </si>
  <si>
    <t xml:space="preserve">f1276881-7adb-47b5-bc21-d133f119f00d</t>
  </si>
  <si>
    <t xml:space="preserve">{'logo_name': 'RU000A1032D7.png', 'logo_base_color': '#000000', 'text_color': '#ffffff'}</t>
  </si>
  <si>
    <t xml:space="preserve">RU000A106AT1</t>
  </si>
  <si>
    <t xml:space="preserve">TCS00A106AT1</t>
  </si>
  <si>
    <t xml:space="preserve">Газпром Капитал БО-001Р-06</t>
  </si>
  <si>
    <t xml:space="preserve">4391dea4-3fcd-43ac-b9f7-c9233f70e1d4</t>
  </si>
  <si>
    <t xml:space="preserve">de596fc3-77ca-4524-85d4-dadd50637165</t>
  </si>
  <si>
    <t xml:space="preserve">5ed8b527-c634-41a1-adb5-612ae852f5fe</t>
  </si>
  <si>
    <t xml:space="preserve">RU000A105B03</t>
  </si>
  <si>
    <t xml:space="preserve">BBG01GM6M7R6</t>
  </si>
  <si>
    <t xml:space="preserve">СОПФ Инфраструктурные облигации 03</t>
  </si>
  <si>
    <t xml:space="preserve">18.440000000</t>
  </si>
  <si>
    <t xml:space="preserve">efe07e2c-246b-446c-b6b0-72b03307d4b0</t>
  </si>
  <si>
    <t xml:space="preserve">d5abf2f6-e821-4e12-bdfc-5e99902b9748</t>
  </si>
  <si>
    <t xml:space="preserve">eae24ca2-3a50-4f90-9c7e-61e5888d3224</t>
  </si>
  <si>
    <t xml:space="preserve">RU000A105XE7</t>
  </si>
  <si>
    <t xml:space="preserve">TCS10A105XE7</t>
  </si>
  <si>
    <t xml:space="preserve">Вымпелком, 001Р-02</t>
  </si>
  <si>
    <t xml:space="preserve">8.410000000</t>
  </si>
  <si>
    <t xml:space="preserve">b8a86030-71c2-462d-abe3-8fd454bb4761</t>
  </si>
  <si>
    <t xml:space="preserve">7177f63c-b974-4c08-987c-83797de0a6fd</t>
  </si>
  <si>
    <t xml:space="preserve">55bb51bd-f1f2-49dc-946a-44aad2ce9c8c</t>
  </si>
  <si>
    <t xml:space="preserve">RU000A10A7D2</t>
  </si>
  <si>
    <t xml:space="preserve">TCS10A10A7D2</t>
  </si>
  <si>
    <t xml:space="preserve">SU29026RMFS0</t>
  </si>
  <si>
    <t xml:space="preserve">ОФЗ 29026</t>
  </si>
  <si>
    <t xml:space="preserve">26.700000000</t>
  </si>
  <si>
    <t xml:space="preserve">2effce7a-0a11-41c7-aa16-51cd767233d1</t>
  </si>
  <si>
    <t xml:space="preserve">c0603873-73b9-4e23-9932-044b911cd5e6</t>
  </si>
  <si>
    <t xml:space="preserve">246f9da0-ebe7-42d7-99a0-21a79630c38b</t>
  </si>
  <si>
    <t xml:space="preserve">RU000A105112</t>
  </si>
  <si>
    <t xml:space="preserve">TCS00A105112</t>
  </si>
  <si>
    <t xml:space="preserve">РУСАЛ выпуск 6</t>
  </si>
  <si>
    <t xml:space="preserve">0e2cec3c-fe10-4d32-9a6f-1330b6a92851</t>
  </si>
  <si>
    <t xml:space="preserve">59f1480d-5450-402d-b914-6d024eab43ba</t>
  </si>
  <si>
    <t xml:space="preserve">8bac3e6b-5a47-46ef-9fe4-a3f76f76eb38</t>
  </si>
  <si>
    <t xml:space="preserve">RU000A105KU0</t>
  </si>
  <si>
    <t xml:space="preserve">TCS00A105KU0</t>
  </si>
  <si>
    <t xml:space="preserve">Газпром капитал ЗО29-1-Д</t>
  </si>
  <si>
    <t xml:space="preserve">1123.6986000</t>
  </si>
  <si>
    <t xml:space="preserve">31bf09d4-e0f3-49bb-8d91-81a647c00cec</t>
  </si>
  <si>
    <t xml:space="preserve">430bad63-9cbf-45c2-9ae5-d43221f56c71</t>
  </si>
  <si>
    <t xml:space="preserve">0f67dfa7-674e-4524-867d-cc024e25c4aa</t>
  </si>
  <si>
    <t xml:space="preserve">RU000A105BY1</t>
  </si>
  <si>
    <t xml:space="preserve">TCS00A105BY1</t>
  </si>
  <si>
    <t xml:space="preserve">Газпром капитал ЗО28-1-Е</t>
  </si>
  <si>
    <t xml:space="preserve">1140.347892000</t>
  </si>
  <si>
    <t xml:space="preserve">82e98e5b-c984-45f8-946a-2a8888341a93</t>
  </si>
  <si>
    <t xml:space="preserve">75293e81-d420-4d18-bed7-2cd514ec2e52</t>
  </si>
  <si>
    <t xml:space="preserve">5f04cb09-fbb5-4c69-9232-12aa9deeea45</t>
  </si>
  <si>
    <t xml:space="preserve">RU000A0JWYQ5</t>
  </si>
  <si>
    <t xml:space="preserve">BBG00F6NJY77</t>
  </si>
  <si>
    <t xml:space="preserve">АФК Система выпуск 4</t>
  </si>
  <si>
    <t xml:space="preserve">46.600000000</t>
  </si>
  <si>
    <t xml:space="preserve">3f57b8fa-6290-4e8a-9881-6c3539bfd118</t>
  </si>
  <si>
    <t xml:space="preserve">f7ed863f-c378-450f-8410-64fbabe2f6cd</t>
  </si>
  <si>
    <t xml:space="preserve">ea79bb41-0238-46b5-9e85-8cbcf9226650</t>
  </si>
  <si>
    <t xml:space="preserve">RU000A102H91</t>
  </si>
  <si>
    <t xml:space="preserve">BBG00YJJPT66</t>
  </si>
  <si>
    <t xml:space="preserve">Автодор БО-3 выпуск 1</t>
  </si>
  <si>
    <t xml:space="preserve">97bda491-f5d9-4c98-946b-dfbbca9cb302</t>
  </si>
  <si>
    <t xml:space="preserve">1bbd2b88-88a3-4989-8a70-510767ba7c53</t>
  </si>
  <si>
    <t xml:space="preserve">45675f86-c96a-40f8-80fc-4dd792951dfa</t>
  </si>
  <si>
    <t xml:space="preserve">RU000A1090N4</t>
  </si>
  <si>
    <t xml:space="preserve">TCS00A1090N4</t>
  </si>
  <si>
    <t xml:space="preserve">Аэрофьюэлз 002Р-03</t>
  </si>
  <si>
    <t xml:space="preserve">becf9339-bb8c-4563-ad63-2f923617cc7a</t>
  </si>
  <si>
    <t xml:space="preserve">0b2e5959-5df2-45a2-80c6-75380cc43f33</t>
  </si>
  <si>
    <t xml:space="preserve">88e7dbb1-8f18-486d-8296-48c530011f35</t>
  </si>
  <si>
    <t xml:space="preserve">RU000A0ZYLG5</t>
  </si>
  <si>
    <t xml:space="preserve">BBG00JLXZKC6</t>
  </si>
  <si>
    <t xml:space="preserve">Роснефть 002P-03</t>
  </si>
  <si>
    <t xml:space="preserve">10.190000000</t>
  </si>
  <si>
    <t xml:space="preserve">538ab9ef-2b7f-4d21-a377-418e6434b9ab</t>
  </si>
  <si>
    <t xml:space="preserve">1ebc81c6-1117-4b07-9764-a1f7bf8e5d7c</t>
  </si>
  <si>
    <t xml:space="preserve">35cbed44-05b3-468a-a96c-e1f5cf76a950</t>
  </si>
  <si>
    <t xml:space="preserve">XS0767473852</t>
  </si>
  <si>
    <t xml:space="preserve">TCS767473852</t>
  </si>
  <si>
    <t xml:space="preserve">Russia 2042</t>
  </si>
  <si>
    <t xml:space="preserve">08f6ef5d-71f9-4ca7-8695-e6ee0c391fd7</t>
  </si>
  <si>
    <t xml:space="preserve">8f291c29-3710-411f-9a95-9ee6213fd8e5</t>
  </si>
  <si>
    <t xml:space="preserve">c371c568-36e0-4015-8040-4e66682866b9</t>
  </si>
  <si>
    <t xml:space="preserve">RU000A103DY2</t>
  </si>
  <si>
    <t xml:space="preserve">TCS99A103DY2</t>
  </si>
  <si>
    <t xml:space="preserve">БЭЛТИ-ГРАНД выпуск 4</t>
  </si>
  <si>
    <t xml:space="preserve">5.210000000</t>
  </si>
  <si>
    <t xml:space="preserve">e9760409-e81f-40b0-9c51-976c38713777</t>
  </si>
  <si>
    <t xml:space="preserve">c5c74780-5b19-46a0-b5f3-5f78e9d2e463</t>
  </si>
  <si>
    <t xml:space="preserve">3c0ca536-c615-4bdb-8b6a-1a22360132f7</t>
  </si>
  <si>
    <t xml:space="preserve">RU000A106YN4</t>
  </si>
  <si>
    <t xml:space="preserve">TCS99A106YN4</t>
  </si>
  <si>
    <t xml:space="preserve">Группа Продовольствие 001P-03</t>
  </si>
  <si>
    <t xml:space="preserve">40db1385-466e-4362-a114-958d773f9e16</t>
  </si>
  <si>
    <t xml:space="preserve">c6cff1db-0e28-4b3b-bfa2-f6501923f60d</t>
  </si>
  <si>
    <t xml:space="preserve">711f429d-a925-4c12-b66e-2835bc9afa1b</t>
  </si>
  <si>
    <t xml:space="preserve">RU000A109UD7</t>
  </si>
  <si>
    <t xml:space="preserve">TCS00A109UD7</t>
  </si>
  <si>
    <t xml:space="preserve">Атомэнергопром 001P-03</t>
  </si>
  <si>
    <t xml:space="preserve">c337ca83-6d96-47d8-80ac-780f6833e894</t>
  </si>
  <si>
    <t xml:space="preserve">ffcb278d-edbc-461b-8770-f2f97762ac8e</t>
  </si>
  <si>
    <t xml:space="preserve">c650c831-362c-4d52-8581-282d9c00781b</t>
  </si>
  <si>
    <t xml:space="preserve">RU000A109DT9</t>
  </si>
  <si>
    <t xml:space="preserve">TCS00A109DT9</t>
  </si>
  <si>
    <t xml:space="preserve">Росагролизинг 002Р-03</t>
  </si>
  <si>
    <t xml:space="preserve">8526b34e-1a4d-4c10-af19-deacaa6dcf41</t>
  </si>
  <si>
    <t xml:space="preserve">2ed6c50c-4362-4970-bab7-7d5dacdf5853</t>
  </si>
  <si>
    <t xml:space="preserve">93d25264-e416-4ba3-a970-e25b963b4e4d</t>
  </si>
  <si>
    <t xml:space="preserve">RU000A10BV55</t>
  </si>
  <si>
    <t xml:space="preserve">TCS00A10BV55</t>
  </si>
  <si>
    <t xml:space="preserve">НОВАТЭК 001P-04</t>
  </si>
  <si>
    <t xml:space="preserve">450.299175000</t>
  </si>
  <si>
    <t xml:space="preserve">0efde90c-f02f-42ef-8825-b220e974bbc4</t>
  </si>
  <si>
    <t xml:space="preserve">d08e2ad5-bb9b-4d2a-86be-4b6eefb03201</t>
  </si>
  <si>
    <t xml:space="preserve">3b5aff32-6fb5-446e-80f4-408ab872ff6b</t>
  </si>
  <si>
    <t xml:space="preserve">RU000A102CX8</t>
  </si>
  <si>
    <t xml:space="preserve">BBG00Y90V3M0</t>
  </si>
  <si>
    <t xml:space="preserve">Ульяновская область выпуск 3</t>
  </si>
  <si>
    <t xml:space="preserve">3.540000000</t>
  </si>
  <si>
    <t xml:space="preserve">32decb51-bd31-461e-8f87-fa7ecff82952</t>
  </si>
  <si>
    <t xml:space="preserve">8fd0ca97-edd8-4ed2-b3bc-d443dea8789b</t>
  </si>
  <si>
    <t xml:space="preserve">cfddef2c-61e8-47ff-a028-f5433d7bafdf</t>
  </si>
  <si>
    <t xml:space="preserve">RU000A10AEE2</t>
  </si>
  <si>
    <t xml:space="preserve">TCS00A10AEE2</t>
  </si>
  <si>
    <t xml:space="preserve">ТГК-14 001Р-04</t>
  </si>
  <si>
    <t xml:space="preserve">af992652-b41c-4cda-9b40-3925997eba12</t>
  </si>
  <si>
    <t xml:space="preserve">d5c5c13b-6631-4515-868c-9e6f15a80422</t>
  </si>
  <si>
    <t xml:space="preserve">e97e760b-7a79-42c7-9ef8-7ac3c6819ab8</t>
  </si>
  <si>
    <t xml:space="preserve">RU000A109SH2</t>
  </si>
  <si>
    <t xml:space="preserve">TCS00A109SH2</t>
  </si>
  <si>
    <t xml:space="preserve">АЛРОСА 001P-02</t>
  </si>
  <si>
    <t xml:space="preserve">6.370000000</t>
  </si>
  <si>
    <t xml:space="preserve">9f02c0ad-b177-4ba4-a4e7-858f2d210111</t>
  </si>
  <si>
    <t xml:space="preserve">37055876-3d64-48cc-9b6b-3dbe1dd5befe</t>
  </si>
  <si>
    <t xml:space="preserve">ba7105fc-ba2c-4abc-9a49-d62c158d5511</t>
  </si>
  <si>
    <t xml:space="preserve">RU000A105VU7</t>
  </si>
  <si>
    <t xml:space="preserve">TCS00A105VU7</t>
  </si>
  <si>
    <t xml:space="preserve">Эталон выпуск 002Р-01</t>
  </si>
  <si>
    <t xml:space="preserve">23.270000000</t>
  </si>
  <si>
    <t xml:space="preserve">f5eaabd6-cedb-4cd8-a293-ec7198f00184</t>
  </si>
  <si>
    <t xml:space="preserve">3952bd77-61cf-46d1-9383-929fb4ad92e8</t>
  </si>
  <si>
    <t xml:space="preserve">a799a050-e4dd-41b1-a030-f67cb7449183</t>
  </si>
  <si>
    <t xml:space="preserve">RU000A108FG3</t>
  </si>
  <si>
    <t xml:space="preserve">TCS00A108FG3</t>
  </si>
  <si>
    <t xml:space="preserve">Агро-Фрегат БО-01</t>
  </si>
  <si>
    <t xml:space="preserve">41.920000000</t>
  </si>
  <si>
    <t xml:space="preserve">6d72d977-678b-4036-84de-d696f8d2c68b</t>
  </si>
  <si>
    <t xml:space="preserve">95448738-ee9b-48f8-bdc5-003a1656f650</t>
  </si>
  <si>
    <t xml:space="preserve">6ab3426c-4c34-4a19-b77b-454342029bfe</t>
  </si>
  <si>
    <t xml:space="preserve">{'logo_name': 'RU000A108FG3.png', 'logo_base_color': '#FFFFFF', 'text_color': '#000000'}</t>
  </si>
  <si>
    <t xml:space="preserve">RU000A1008Y3</t>
  </si>
  <si>
    <t xml:space="preserve">TCS00A1008Y3</t>
  </si>
  <si>
    <t xml:space="preserve">ПОЧТА РОССИИ-БО-001Р-07</t>
  </si>
  <si>
    <t xml:space="preserve">70.580000000</t>
  </si>
  <si>
    <t xml:space="preserve">0916edff-302e-499f-8bd4-ad12423c15d9</t>
  </si>
  <si>
    <t xml:space="preserve">07a7d6b1-ced0-4d58-90ef-29f718d6ec6e</t>
  </si>
  <si>
    <t xml:space="preserve">9498457c-4f8e-4121-999d-8a5892f32427</t>
  </si>
  <si>
    <t xml:space="preserve">RU000A107X96</t>
  </si>
  <si>
    <t xml:space="preserve">TCS00A107X96</t>
  </si>
  <si>
    <t xml:space="preserve">ВЭБ.РФ ПБО-002Р-40</t>
  </si>
  <si>
    <t xml:space="preserve">c1e631b3-2a8d-4967-ae4b-a079e1cc2deb</t>
  </si>
  <si>
    <t xml:space="preserve">f53078e2-edb4-41c5-a2b3-852a93df06b8</t>
  </si>
  <si>
    <t xml:space="preserve">0ed8cb68-49cb-40b4-ad9c-33fd983c3985</t>
  </si>
  <si>
    <t xml:space="preserve">RU000A102CR0</t>
  </si>
  <si>
    <t xml:space="preserve">BBG00Y77GTP4</t>
  </si>
  <si>
    <t xml:space="preserve">Московская область</t>
  </si>
  <si>
    <t xml:space="preserve">3.420000000</t>
  </si>
  <si>
    <t xml:space="preserve">d9ee291d-f9ad-44b7-aa37-998b0fcfcf01</t>
  </si>
  <si>
    <t xml:space="preserve">be129fd5-fa13-48a7-8019-4054f3bd0902</t>
  </si>
  <si>
    <t xml:space="preserve">88f5b536-40a2-4d49-9e99-55782442039b</t>
  </si>
  <si>
    <t xml:space="preserve">RU000A109T74</t>
  </si>
  <si>
    <t xml:space="preserve">TCS00A109T74</t>
  </si>
  <si>
    <t xml:space="preserve">АйДи Коллект 001P-02</t>
  </si>
  <si>
    <t xml:space="preserve">23517c2e-4efb-4714-9977-7922f2e84479</t>
  </si>
  <si>
    <t xml:space="preserve">9e4443ec-8a95-4859-9491-f635466764e9</t>
  </si>
  <si>
    <t xml:space="preserve">cf4382f6-f342-4831-b9a7-dd9825645d6f</t>
  </si>
  <si>
    <t xml:space="preserve">RU000A107AU7</t>
  </si>
  <si>
    <t xml:space="preserve">BBG01KDRYK53</t>
  </si>
  <si>
    <t xml:space="preserve">ВЭБ.РФ ПБО-002Р-39</t>
  </si>
  <si>
    <t xml:space="preserve">31.880000000</t>
  </si>
  <si>
    <t xml:space="preserve">df4e58e2-c592-4836-8819-54d6919f272b</t>
  </si>
  <si>
    <t xml:space="preserve">4659d912-890c-4660-b7c4-d568d14e5eaf</t>
  </si>
  <si>
    <t xml:space="preserve">6af2133c-2d0b-4052-a711-c5c1e6ce7208</t>
  </si>
  <si>
    <t xml:space="preserve">RU000A1043E2</t>
  </si>
  <si>
    <t xml:space="preserve">TCS00A1043E2</t>
  </si>
  <si>
    <t xml:space="preserve">Новосибирская область выпуск 22</t>
  </si>
  <si>
    <t xml:space="preserve">0.670000000</t>
  </si>
  <si>
    <t xml:space="preserve">b8219a47-5760-4134-bb8f-8eaa28f2f677</t>
  </si>
  <si>
    <t xml:space="preserve">44a49166-ec57-4e0b-a9d9-778baf87c8ef</t>
  </si>
  <si>
    <t xml:space="preserve">cd92c319-5711-4581-92a0-0d3988d9ce4c</t>
  </si>
  <si>
    <t xml:space="preserve">RU000A10B784</t>
  </si>
  <si>
    <t xml:space="preserve">TCS00A10B784</t>
  </si>
  <si>
    <t xml:space="preserve">РУСАЛ БО-001Р-12</t>
  </si>
  <si>
    <t xml:space="preserve">84.552184000</t>
  </si>
  <si>
    <t xml:space="preserve">e96c6b78-3489-4579-b5b0-aa1fcae47c1b</t>
  </si>
  <si>
    <t xml:space="preserve">2b4ec7fc-661f-451e-802b-75bb1f8c7abd</t>
  </si>
  <si>
    <t xml:space="preserve">7b8e170c-2414-42cf-88bf-02e93325d440</t>
  </si>
  <si>
    <t xml:space="preserve">RU000A10ATB6</t>
  </si>
  <si>
    <t xml:space="preserve">TCS00A10ATB6</t>
  </si>
  <si>
    <t xml:space="preserve">КЛС-Трейд БО-03</t>
  </si>
  <si>
    <t xml:space="preserve">8.490000000</t>
  </si>
  <si>
    <t xml:space="preserve">2cbb2c8a-b662-4afc-aeac-b3490c52b947</t>
  </si>
  <si>
    <t xml:space="preserve">15ddb3be-a7a7-42e6-86be-7d3b4e8f355a</t>
  </si>
  <si>
    <t xml:space="preserve">5650d260-8996-448e-bcef-e7bb0306c242</t>
  </si>
  <si>
    <t xml:space="preserve">RU000A10AF49</t>
  </si>
  <si>
    <t xml:space="preserve">TCS00A10AF49</t>
  </si>
  <si>
    <t xml:space="preserve">МТС 002Р-03</t>
  </si>
  <si>
    <t xml:space="preserve">19.70000000</t>
  </si>
  <si>
    <t xml:space="preserve">5b4d4aa9-3ea2-4844-a4de-a598f26d738c</t>
  </si>
  <si>
    <t xml:space="preserve">0e89f18a-7654-4481-b5e2-c47bcffb9bbd</t>
  </si>
  <si>
    <t xml:space="preserve">0bf889c6-ad6e-4413-9770-e2862f9ae305</t>
  </si>
  <si>
    <t xml:space="preserve">RU000A102A49</t>
  </si>
  <si>
    <t xml:space="preserve">BBG00Y04MGR7</t>
  </si>
  <si>
    <t xml:space="preserve">SU29019RMFS5</t>
  </si>
  <si>
    <t xml:space="preserve">ОФЗ 29019</t>
  </si>
  <si>
    <t xml:space="preserve">50.190000000</t>
  </si>
  <si>
    <t xml:space="preserve">01d6a56a-1dfd-4c01-95f0-aa46372b22a8</t>
  </si>
  <si>
    <t xml:space="preserve">3ea0efeb-824d-4d45-978d-a477ecf3e461</t>
  </si>
  <si>
    <t xml:space="preserve">0b836939-e4fa-4bc0-b16a-574dd31b8935</t>
  </si>
  <si>
    <t xml:space="preserve">RU000A104SU6</t>
  </si>
  <si>
    <t xml:space="preserve">TCS00A104SU6</t>
  </si>
  <si>
    <t xml:space="preserve">МТС 1P-20</t>
  </si>
  <si>
    <t xml:space="preserve">26.80000000</t>
  </si>
  <si>
    <t xml:space="preserve">c6b0318a-a04e-49ee-addb-0a70f68f1a28</t>
  </si>
  <si>
    <t xml:space="preserve">db956a49-6c5c-49e5-9f76-70b62f026a7e</t>
  </si>
  <si>
    <t xml:space="preserve">dc472f82-7a8b-4ce9-8670-5a88fec3b99e</t>
  </si>
  <si>
    <t xml:space="preserve">RU000A105RV3</t>
  </si>
  <si>
    <t xml:space="preserve">BBG01DC7XWW9</t>
  </si>
  <si>
    <t xml:space="preserve">SU26242RMFS6</t>
  </si>
  <si>
    <t xml:space="preserve">ОФЗ 26242</t>
  </si>
  <si>
    <t xml:space="preserve">34.280000000</t>
  </si>
  <si>
    <t xml:space="preserve">aeb87814-40bc-4d36-bf59-9242e3503a04</t>
  </si>
  <si>
    <t xml:space="preserve">2548df0e-26ce-4efb-b338-e6ae285f718f</t>
  </si>
  <si>
    <t xml:space="preserve">ba4fc385-127d-4704-8a3b-e1e92987318e</t>
  </si>
  <si>
    <t xml:space="preserve">RU000A0JWVL2</t>
  </si>
  <si>
    <t xml:space="preserve">BBG00DY7RMW5</t>
  </si>
  <si>
    <t xml:space="preserve">Европлан БО 07</t>
  </si>
  <si>
    <t xml:space="preserve">61.680000000</t>
  </si>
  <si>
    <t xml:space="preserve">da70790e-c26b-4d94-abd6-0b045da9a82f</t>
  </si>
  <si>
    <t xml:space="preserve">48f288e0-8233-4903-8035-797f2c327a64</t>
  </si>
  <si>
    <t xml:space="preserve">b04c45af-bf60-4a42-8432-3d2b5d69fd19</t>
  </si>
  <si>
    <t xml:space="preserve">RU000A10B0Z9</t>
  </si>
  <si>
    <t xml:space="preserve">TCS00A10B0Z9</t>
  </si>
  <si>
    <t xml:space="preserve">ЭР-Телеком Холдинг ПБО-02-09</t>
  </si>
  <si>
    <t xml:space="preserve">9474f7e6-319b-4ccc-90d3-d578354aec7c</t>
  </si>
  <si>
    <t xml:space="preserve">d2dd02fa-6c8a-4cc9-b703-ce56a3509b85</t>
  </si>
  <si>
    <t xml:space="preserve">e9edf3bb-5f67-4ec4-b71a-58023a89a8a3</t>
  </si>
  <si>
    <t xml:space="preserve">RU000A0JXS83</t>
  </si>
  <si>
    <t xml:space="preserve">TCS00A0JXS83</t>
  </si>
  <si>
    <t xml:space="preserve">Ярославская область 35015</t>
  </si>
  <si>
    <t xml:space="preserve">1017.0</t>
  </si>
  <si>
    <t xml:space="preserve">b1c93bbc-6b37-4d49-a851-db64327ceaa3</t>
  </si>
  <si>
    <t xml:space="preserve">e68e40a5-f294-4b9f-9ccf-6a4657091f5d</t>
  </si>
  <si>
    <t xml:space="preserve">cbb7cc50-e4df-4d42-87d2-6ae82097ee22</t>
  </si>
  <si>
    <t xml:space="preserve">RU000A1094E5</t>
  </si>
  <si>
    <t xml:space="preserve">TCS00A1094E5</t>
  </si>
  <si>
    <t xml:space="preserve">МегаФон БО-002P-06</t>
  </si>
  <si>
    <t xml:space="preserve">49.680000000</t>
  </si>
  <si>
    <t xml:space="preserve">19ec0325-ff5f-401c-92cd-5d9eaf8dd778</t>
  </si>
  <si>
    <t xml:space="preserve">09c1fdb2-7216-4dda-8da2-97e46d8da0e2</t>
  </si>
  <si>
    <t xml:space="preserve">573beecc-897b-4bab-9f10-e34b780c2590</t>
  </si>
  <si>
    <t xml:space="preserve">RU000A109NF7</t>
  </si>
  <si>
    <t xml:space="preserve">TCS10A109NF7</t>
  </si>
  <si>
    <t xml:space="preserve">ЯТЭК 001Р-04</t>
  </si>
  <si>
    <t xml:space="preserve">14.180000000</t>
  </si>
  <si>
    <t xml:space="preserve">e439360d-be13-47e8-afdf-2df5857e5650</t>
  </si>
  <si>
    <t xml:space="preserve">0dadf860-70b5-4e5d-92e8-ef189fd8825b</t>
  </si>
  <si>
    <t xml:space="preserve">f947155b-b0a7-4d6b-aa06-12e9ee21c7b1</t>
  </si>
  <si>
    <t xml:space="preserve">{'logo_name': 'yatec.png', 'logo_base_color': '#000000', 'text_color': '#ffffff'}</t>
  </si>
  <si>
    <t xml:space="preserve">RU000A109TG2</t>
  </si>
  <si>
    <t xml:space="preserve">TCS00A109TG2</t>
  </si>
  <si>
    <t xml:space="preserve">Делимобиль оббП04</t>
  </si>
  <si>
    <t xml:space="preserve">4.410000000</t>
  </si>
  <si>
    <t xml:space="preserve">3cc26fa0-771c-4870-b089-635d76b1b148</t>
  </si>
  <si>
    <t xml:space="preserve">516fd2fa-bb6d-4f31-aa01-3ee828872df7</t>
  </si>
  <si>
    <t xml:space="preserve">30ca235e-abb9-4f0d-adb1-f246804380a9</t>
  </si>
  <si>
    <t xml:space="preserve">RU000A0JW1P8</t>
  </si>
  <si>
    <t xml:space="preserve">BBG00BRZQ4Y4</t>
  </si>
  <si>
    <t xml:space="preserve">ГТЛК БО-07</t>
  </si>
  <si>
    <t xml:space="preserve">10.530000000</t>
  </si>
  <si>
    <t xml:space="preserve">03441309-3d50-49df-b1bc-9b738c3bfcc6</t>
  </si>
  <si>
    <t xml:space="preserve">6aeb7eaa-5876-4bc4-978b-3a58808775a7</t>
  </si>
  <si>
    <t xml:space="preserve">dd42a081-4846-435a-9032-45ab124f35c9</t>
  </si>
  <si>
    <t xml:space="preserve">RU000A105C28</t>
  </si>
  <si>
    <t xml:space="preserve">TCS00A105C28</t>
  </si>
  <si>
    <t xml:space="preserve">Черкизово выпуск БО-001Р-05</t>
  </si>
  <si>
    <t xml:space="preserve">24.260000000</t>
  </si>
  <si>
    <t xml:space="preserve">9e5cc429-79cc-44a2-8dad-8881b2f69f90</t>
  </si>
  <si>
    <t xml:space="preserve">56d8e52a-7720-4ff5-bc4e-1d01e44140fc</t>
  </si>
  <si>
    <t xml:space="preserve">52b98901-09ec-4ad8-a1bb-c7da4e2b4c49</t>
  </si>
  <si>
    <t xml:space="preserve">RU000A10AV98</t>
  </si>
  <si>
    <t xml:space="preserve">TCS00A10AV98</t>
  </si>
  <si>
    <t xml:space="preserve">МТС 001Р-28</t>
  </si>
  <si>
    <t xml:space="preserve">4d77de36-5bf0-41bf-acd4-4c85756765e5</t>
  </si>
  <si>
    <t xml:space="preserve">9ffe8fc5-63d3-4ad5-9147-d7ac0aa284fd</t>
  </si>
  <si>
    <t xml:space="preserve">95c004bd-5fca-4b16-99d7-aad0fc4131fc</t>
  </si>
  <si>
    <t xml:space="preserve">RU000A106R53</t>
  </si>
  <si>
    <t xml:space="preserve">TCS00A106R53</t>
  </si>
  <si>
    <t xml:space="preserve">Автодор БО-5 выпуск 3</t>
  </si>
  <si>
    <t xml:space="preserve">9caf044d-30fa-4fb7-b5f1-f11232971e27</t>
  </si>
  <si>
    <t xml:space="preserve">5f7299aa-2dd3-4208-a140-213f1a57f544</t>
  </si>
  <si>
    <t xml:space="preserve">81b9bd90-cf41-48bd-92a9-2e5d8b6325af</t>
  </si>
  <si>
    <t xml:space="preserve">RU000A105B11</t>
  </si>
  <si>
    <t xml:space="preserve">TCS00A105B11</t>
  </si>
  <si>
    <t xml:space="preserve">SU29021RMFS1</t>
  </si>
  <si>
    <t xml:space="preserve">ОФЗ 29021</t>
  </si>
  <si>
    <t xml:space="preserve">795a52e1-36f5-4332-a960-0acd59d7c985</t>
  </si>
  <si>
    <t xml:space="preserve">bdfdb5b9-35f2-4dd0-9b5f-b37d508fc7f1</t>
  </si>
  <si>
    <t xml:space="preserve">244687d4-ac21-4c33-bf8d-b13ffbe6d27b</t>
  </si>
  <si>
    <t xml:space="preserve">RU000A10AYY8</t>
  </si>
  <si>
    <t xml:space="preserve">TCS00A10AYY8</t>
  </si>
  <si>
    <t xml:space="preserve">Металлоинвест 001Р-11</t>
  </si>
  <si>
    <t xml:space="preserve">80.629660000</t>
  </si>
  <si>
    <t xml:space="preserve">508db0b3-b2ef-47b5-941e-29ade91d0a1e</t>
  </si>
  <si>
    <t xml:space="preserve">d2d2ead3-c629-49c6-95d9-5089ffd9274d</t>
  </si>
  <si>
    <t xml:space="preserve">f520fcb8-ae69-4363-ae8d-149b00a8bcd8</t>
  </si>
  <si>
    <t xml:space="preserve">RU000A1090K0</t>
  </si>
  <si>
    <t xml:space="preserve">BBG01NXWKPD9</t>
  </si>
  <si>
    <t xml:space="preserve">Магнит БО-004Р-06</t>
  </si>
  <si>
    <t xml:space="preserve">c495804a-c078-463e-9e72-d0b529bf355a</t>
  </si>
  <si>
    <t xml:space="preserve">f1010656-616f-43cd-aed6-6bbeff6ae15b</t>
  </si>
  <si>
    <t xml:space="preserve">cc3b75f5-effc-41fd-a467-2571bf8a94f8</t>
  </si>
  <si>
    <t xml:space="preserve">RU000A10BJ85</t>
  </si>
  <si>
    <t xml:space="preserve">TCS00A10BJ85</t>
  </si>
  <si>
    <t xml:space="preserve">МТС-Банк оббП05</t>
  </si>
  <si>
    <t xml:space="preserve">54.580000000</t>
  </si>
  <si>
    <t xml:space="preserve">1bb045c8-1f48-4a17-b547-b2158de1b0b0</t>
  </si>
  <si>
    <t xml:space="preserve">75def078-3ee8-4ddb-90a7-fc568f9fd3d8</t>
  </si>
  <si>
    <t xml:space="preserve">075b20ca-c000-48d5-9f84-520389be5f3b</t>
  </si>
  <si>
    <t xml:space="preserve">RU000A107L82</t>
  </si>
  <si>
    <t xml:space="preserve">TCS00A107L82</t>
  </si>
  <si>
    <t xml:space="preserve">Совкомбанк Т1-01</t>
  </si>
  <si>
    <t xml:space="preserve">1910.51631000</t>
  </si>
  <si>
    <t xml:space="preserve">e2f42ab9-ad5b-4e11-97b1-8b6daa89f9e2</t>
  </si>
  <si>
    <t xml:space="preserve">a5015015-5609-408a-a536-eb9d39183385</t>
  </si>
  <si>
    <t xml:space="preserve">043287f0-df95-4f8c-b618-c5703f7cb600</t>
  </si>
  <si>
    <t xml:space="preserve">RU000A1059Q2</t>
  </si>
  <si>
    <t xml:space="preserve">TCS00A1059Q2</t>
  </si>
  <si>
    <t xml:space="preserve">Лукойл ЗО-30</t>
  </si>
  <si>
    <t xml:space="preserve">640.599522000</t>
  </si>
  <si>
    <t xml:space="preserve">8055f9d2-0d81-4ee3-a15d-b8aac2ebb4bc</t>
  </si>
  <si>
    <t xml:space="preserve">625cc477-09b8-4fc5-b79e-804fd7799807</t>
  </si>
  <si>
    <t xml:space="preserve">18fce2f1-9a61-45d4-9ac2-4ea7ae777330</t>
  </si>
  <si>
    <t xml:space="preserve">RU000A106X30</t>
  </si>
  <si>
    <t xml:space="preserve">TCS50A106X30</t>
  </si>
  <si>
    <t xml:space="preserve">Селлер выпуск 2</t>
  </si>
  <si>
    <t xml:space="preserve">f0470e8a-13c9-4a8e-b9a6-d3b122da7a9c</t>
  </si>
  <si>
    <t xml:space="preserve">73850621-ff1e-4984-96f9-794fe4a52286</t>
  </si>
  <si>
    <t xml:space="preserve">b852433d-4a2c-4ad2-9cf7-34e0c8cdcb6e</t>
  </si>
  <si>
    <t xml:space="preserve">RU000A105RZ4</t>
  </si>
  <si>
    <t xml:space="preserve">TCS00A105RZ4</t>
  </si>
  <si>
    <t xml:space="preserve">Газпром Капитал ЗО27-1-Е</t>
  </si>
  <si>
    <t xml:space="preserve">580.192977000</t>
  </si>
  <si>
    <t xml:space="preserve">d0fe5635-eb06-4926-8533-a67d89472071</t>
  </si>
  <si>
    <t xml:space="preserve">5d859234-9315-4e09-9403-608187b1e48b</t>
  </si>
  <si>
    <t xml:space="preserve">1aa15ba7-6b8c-4536-b35d-d680c7039112</t>
  </si>
  <si>
    <t xml:space="preserve">RU000A105P07</t>
  </si>
  <si>
    <t xml:space="preserve">TCS99A105P07</t>
  </si>
  <si>
    <t xml:space="preserve">Солид-Лизинг БО-001-07</t>
  </si>
  <si>
    <t xml:space="preserve">2.860000000</t>
  </si>
  <si>
    <t xml:space="preserve">91377f66-6236-48f0-9eab-ce8714bc613b</t>
  </si>
  <si>
    <t xml:space="preserve">b5ccfeb7-11fa-44c5-b15e-b9768f92308e</t>
  </si>
  <si>
    <t xml:space="preserve">36a4d404-191a-4754-92dd-763d9346080a</t>
  </si>
  <si>
    <t xml:space="preserve">RU000A105WZ4</t>
  </si>
  <si>
    <t xml:space="preserve">TCS00A105WZ4</t>
  </si>
  <si>
    <t xml:space="preserve">Лизинг-Трейд 1P-07</t>
  </si>
  <si>
    <t xml:space="preserve">304d0a1e-fd54-4a17-87bc-547a737b0bd8</t>
  </si>
  <si>
    <t xml:space="preserve">7ae5d999-a5df-4dda-adf3-daee11af88f7</t>
  </si>
  <si>
    <t xml:space="preserve">b188f56f-7764-4ab2-ba1b-dac56721e892</t>
  </si>
  <si>
    <t xml:space="preserve">RU000A103MX5</t>
  </si>
  <si>
    <t xml:space="preserve">BBG012F0B291</t>
  </si>
  <si>
    <t xml:space="preserve">SU52004RMFS7</t>
  </si>
  <si>
    <t xml:space="preserve">ОФЗ 52004</t>
  </si>
  <si>
    <t xml:space="preserve">11.460000000</t>
  </si>
  <si>
    <t xml:space="preserve">21ed89ff-852e-4344-8df7-6ca8cb4cc447</t>
  </si>
  <si>
    <t xml:space="preserve">1cbad19b-146c-40d7-9c9c-4ddcd2b2d174</t>
  </si>
  <si>
    <t xml:space="preserve">e6b1b844-1ae5-4ed7-bcba-a955ac006fdf</t>
  </si>
  <si>
    <t xml:space="preserve">RU000A10C0X3</t>
  </si>
  <si>
    <t xml:space="preserve">TCS00A10C0X3</t>
  </si>
  <si>
    <t xml:space="preserve">Эн+ Гидро 001PС-07</t>
  </si>
  <si>
    <t xml:space="preserve">33.777290000</t>
  </si>
  <si>
    <t xml:space="preserve">55a011d6-1f03-477e-b177-02435a84c2b5</t>
  </si>
  <si>
    <t xml:space="preserve">82285435-4428-4189-b19e-14385d79012b</t>
  </si>
  <si>
    <t xml:space="preserve">7fb39777-880d-442b-98bd-78b240425ac7</t>
  </si>
  <si>
    <t xml:space="preserve">{'logo_name': 'RU000A10AG22.png', 'logo_base_color': '#FFFFFF', 'text_color': '#000000'}</t>
  </si>
  <si>
    <t xml:space="preserve">RU000A0ZYWZ2</t>
  </si>
  <si>
    <t xml:space="preserve">TCS10A0ZYWZ2</t>
  </si>
  <si>
    <t xml:space="preserve">Совкомбанк 2В03</t>
  </si>
  <si>
    <t xml:space="preserve">258.430000000</t>
  </si>
  <si>
    <t xml:space="preserve">4f578839-ff04-4cd0-96b1-1efb3762fc9a</t>
  </si>
  <si>
    <t xml:space="preserve">e42a1baa-594b-4cea-90db-ecb07254b3bf</t>
  </si>
  <si>
    <t xml:space="preserve">e5d255e3-064e-4fe3-995c-5eca2ce7fe0e</t>
  </si>
  <si>
    <t xml:space="preserve">RU000A107EC7</t>
  </si>
  <si>
    <t xml:space="preserve">BBG01KP6T2B5</t>
  </si>
  <si>
    <t xml:space="preserve">Россети Ленэнерго 001P-01</t>
  </si>
  <si>
    <t xml:space="preserve">6.950000000</t>
  </si>
  <si>
    <t xml:space="preserve">fef2c377-1bc4-4882-8d18-0541f30dea8d</t>
  </si>
  <si>
    <t xml:space="preserve">b9cdcc64-aa41-46d2-9d89-0a2d4bfde773</t>
  </si>
  <si>
    <t xml:space="preserve">b5210bc3-59d9-45dd-a7bc-c419412eb808</t>
  </si>
  <si>
    <t xml:space="preserve">RU000A106CM2</t>
  </si>
  <si>
    <t xml:space="preserve">TCS00A106CM2</t>
  </si>
  <si>
    <t xml:space="preserve">СмартФакт БО-01-001P</t>
  </si>
  <si>
    <t xml:space="preserve">20.280000000</t>
  </si>
  <si>
    <t xml:space="preserve">4c6bcb21-13a3-4798-90a8-8656102e0ba6</t>
  </si>
  <si>
    <t xml:space="preserve">3ea9ada6-4f4f-4202-afeb-77c91e11f57e</t>
  </si>
  <si>
    <t xml:space="preserve">f17fc8b3-ef73-4191-83c1-782d36b9e618</t>
  </si>
  <si>
    <t xml:space="preserve">RU000A0ZZ505</t>
  </si>
  <si>
    <t xml:space="preserve">BBG00KSNVG40</t>
  </si>
  <si>
    <t xml:space="preserve">РСХБ 09Т1</t>
  </si>
  <si>
    <t xml:space="preserve">23.670000000</t>
  </si>
  <si>
    <t xml:space="preserve">185645e2-d716-4fb9-94f5-637d92da60d2</t>
  </si>
  <si>
    <t xml:space="preserve">693ec75f-f825-43d0-a627-c4a8f2873c26</t>
  </si>
  <si>
    <t xml:space="preserve">8e53ec9d-db62-40e4-83e8-1fe89380d8a0</t>
  </si>
  <si>
    <t xml:space="preserve">RU000A109KW8</t>
  </si>
  <si>
    <t xml:space="preserve">TCS00A109KW8</t>
  </si>
  <si>
    <t xml:space="preserve">НКНХ 001P-03</t>
  </si>
  <si>
    <t xml:space="preserve">72981ae8-0ca0-46c5-abf1-43e654f88034</t>
  </si>
  <si>
    <t xml:space="preserve">d397ce74-4ba7-47e8-953c-568d9bc93881</t>
  </si>
  <si>
    <t xml:space="preserve">05718c21-4f82-432d-b793-32af0db82b87</t>
  </si>
  <si>
    <t xml:space="preserve">RU000A10B0E4</t>
  </si>
  <si>
    <t xml:space="preserve">TCS00A10B0E4</t>
  </si>
  <si>
    <t xml:space="preserve">Сбербанк России 001Р-SBERD5</t>
  </si>
  <si>
    <t xml:space="preserve">73b57459-f323-4adc-b705-379ad7ff787a</t>
  </si>
  <si>
    <t xml:space="preserve">856a2241-76cc-47da-a1e9-f72800bb24f6</t>
  </si>
  <si>
    <t xml:space="preserve">57da258e-3444-4498-8e54-f34c40fbdc21</t>
  </si>
  <si>
    <t xml:space="preserve">RU000A10AY53</t>
  </si>
  <si>
    <t xml:space="preserve">TCS00A10AY53</t>
  </si>
  <si>
    <t xml:space="preserve">Банк ВТБ Б-1-370</t>
  </si>
  <si>
    <t xml:space="preserve">34.260000000</t>
  </si>
  <si>
    <t xml:space="preserve">d33fdc41-de3e-499b-9d52-07acd41a0cda</t>
  </si>
  <si>
    <t xml:space="preserve">5827adac-5ac2-4a73-b99b-b8d77a1d434d</t>
  </si>
  <si>
    <t xml:space="preserve">c4e96a92-b39b-458f-b653-4cf0bba7152d</t>
  </si>
  <si>
    <t xml:space="preserve">RU000A1008D7</t>
  </si>
  <si>
    <t xml:space="preserve">BBG00NTDT6H6</t>
  </si>
  <si>
    <t xml:space="preserve">РЖД 001Р выпуск 14</t>
  </si>
  <si>
    <t xml:space="preserve">18.450000000</t>
  </si>
  <si>
    <t xml:space="preserve">16c9ae8c-3882-406f-a23b-87da58475c4c</t>
  </si>
  <si>
    <t xml:space="preserve">c94fa98c-fa9a-4dec-b45f-2f4ccea1d51b</t>
  </si>
  <si>
    <t xml:space="preserve">fc482f97-0d14-4a04-8966-a3b69c797c23</t>
  </si>
  <si>
    <t xml:space="preserve">RU000A101541</t>
  </si>
  <si>
    <t xml:space="preserve">BBG00R233C29</t>
  </si>
  <si>
    <t xml:space="preserve">Ростелеком 002P-01R</t>
  </si>
  <si>
    <t xml:space="preserve">10.130000000</t>
  </si>
  <si>
    <t xml:space="preserve">d6c89661-665e-4922-9a09-bc39dd6e14b7</t>
  </si>
  <si>
    <t xml:space="preserve">7ff132ca-cafc-4af9-be1d-7d9e082f8b45</t>
  </si>
  <si>
    <t xml:space="preserve">3ccc8902-897a-412e-808e-72da58e0bf4f</t>
  </si>
  <si>
    <t xml:space="preserve">RU000A107R03</t>
  </si>
  <si>
    <t xml:space="preserve">TCS10A107R03</t>
  </si>
  <si>
    <t xml:space="preserve">МКБ ЗО26-1</t>
  </si>
  <si>
    <t xml:space="preserve">1408.129266000</t>
  </si>
  <si>
    <t xml:space="preserve">f6acd873-ece4-4469-bfaa-84e6e82e7cb3</t>
  </si>
  <si>
    <t xml:space="preserve">148a4338-a788-49d2-9537-4b91ac6286b3</t>
  </si>
  <si>
    <t xml:space="preserve">66d1e7d4-f999-4211-8ed7-09af254b45f3</t>
  </si>
  <si>
    <t xml:space="preserve">RU000A10B750</t>
  </si>
  <si>
    <t xml:space="preserve">TCS10A10B750</t>
  </si>
  <si>
    <t xml:space="preserve">СибАвтоТранс 001Р-05</t>
  </si>
  <si>
    <t xml:space="preserve">b646ade8-5315-4457-9610-6e2a1a8b0f39</t>
  </si>
  <si>
    <t xml:space="preserve">923916c2-1f15-4058-82bf-022bb1f514cb</t>
  </si>
  <si>
    <t xml:space="preserve">ef50c0f5-eb78-4ad6-839a-74c765f6c895</t>
  </si>
  <si>
    <t xml:space="preserve">RU000A0ZYKH5</t>
  </si>
  <si>
    <t xml:space="preserve">BBG00JG7XG76</t>
  </si>
  <si>
    <t xml:space="preserve">Оренбургская область выпуск 4</t>
  </si>
  <si>
    <t xml:space="preserve">116da31c-202a-4d77-8b45-cc868341b343</t>
  </si>
  <si>
    <t xml:space="preserve">1d47cdec-13ae-4ecc-ae10-224f33958f79</t>
  </si>
  <si>
    <t xml:space="preserve">ed8c7dc0-e994-4021-a6ee-e0054827a463</t>
  </si>
  <si>
    <t xml:space="preserve">{'logo_name': 'RU000A0JVM81.png', 'logo_base_color': '#E21C2A', 'text_color': '#ffffff'}</t>
  </si>
  <si>
    <t xml:space="preserve">RU000A107NJ3</t>
  </si>
  <si>
    <t xml:space="preserve">BBG01L708XH5</t>
  </si>
  <si>
    <t xml:space="preserve">Лизинг-Трейд 001P-11</t>
  </si>
  <si>
    <t xml:space="preserve">7fefc49d-0a49-4273-a79c-caa05284dedf</t>
  </si>
  <si>
    <t xml:space="preserve">443ab068-5911-4bfa-98b2-4060a6eb93ae</t>
  </si>
  <si>
    <t xml:space="preserve">6b8f08f7-6d7b-4802-aafa-e4767db0d91b</t>
  </si>
  <si>
    <t xml:space="preserve">RU000A10ATR2</t>
  </si>
  <si>
    <t xml:space="preserve">TCS00A10ATR2</t>
  </si>
  <si>
    <t xml:space="preserve">ГЛОРАКС 001P-03</t>
  </si>
  <si>
    <t xml:space="preserve">12.270000000</t>
  </si>
  <si>
    <t xml:space="preserve">2d06fd22-7bd3-4b01-9d41-46202c5d5d04</t>
  </si>
  <si>
    <t xml:space="preserve">6ed016fa-6c62-4dd1-8f0b-30e9952de22a</t>
  </si>
  <si>
    <t xml:space="preserve">21f34cd6-f349-4b9f-8a12-a1b76f0a6408</t>
  </si>
  <si>
    <t xml:space="preserve">RU000A106JZ9</t>
  </si>
  <si>
    <t xml:space="preserve">TCS00A106JZ9</t>
  </si>
  <si>
    <t xml:space="preserve">Башкирская содовая компания выпуск 3</t>
  </si>
  <si>
    <t xml:space="preserve">3.190000000</t>
  </si>
  <si>
    <t xml:space="preserve">f891fe30-fa26-4823-af8c-ad17cb7aa188</t>
  </si>
  <si>
    <t xml:space="preserve">8a072ee4-3582-46fd-bbdf-decc85cf9009</t>
  </si>
  <si>
    <t xml:space="preserve">88988422-bc7a-4293-8813-894de7c1f77f</t>
  </si>
  <si>
    <t xml:space="preserve">{'logo_name': 'RU000A0ZYR18.png', 'logo_base_color': '#C9DDE8', 'text_color': '#000000'}</t>
  </si>
  <si>
    <t xml:space="preserve">RU000A102LD1</t>
  </si>
  <si>
    <t xml:space="preserve">TCS00A102LD1</t>
  </si>
  <si>
    <t xml:space="preserve">Черкизово выпуск 4</t>
  </si>
  <si>
    <t xml:space="preserve">a1552ed9-4827-4c61-b155-b8dafc288dec</t>
  </si>
  <si>
    <t xml:space="preserve">7f291777-4c18-4e4a-bda2-bf1e0a978a3a</t>
  </si>
  <si>
    <t xml:space="preserve">fc2394ae-50f3-4518-a73e-0cfc22869c0b</t>
  </si>
  <si>
    <t xml:space="preserve">RU000A102BK7</t>
  </si>
  <si>
    <t xml:space="preserve">TCS00A102BK7</t>
  </si>
  <si>
    <t xml:space="preserve">О'КЕЙ выпуск 4</t>
  </si>
  <si>
    <t xml:space="preserve">21.970000000</t>
  </si>
  <si>
    <t xml:space="preserve">c3712c07-bb46-4318-a7e6-d6b351ed21ef</t>
  </si>
  <si>
    <t xml:space="preserve">015acd0b-6bf9-4e5e-8994-23e80ae86c38</t>
  </si>
  <si>
    <t xml:space="preserve">57c9295a-0dea-4a15-9310-b957b7113444</t>
  </si>
  <si>
    <t xml:space="preserve">RU000A107EW5</t>
  </si>
  <si>
    <t xml:space="preserve">TCS99A107EW5</t>
  </si>
  <si>
    <t xml:space="preserve">МФК Джой Мани 001P-01</t>
  </si>
  <si>
    <t xml:space="preserve">8779ea75-3eaa-4ac3-ad96-1c23f3a3a449</t>
  </si>
  <si>
    <t xml:space="preserve">c0edc7a6-fce2-41af-b8ac-4767a25b6657</t>
  </si>
  <si>
    <t xml:space="preserve">d190998c-33f3-4a65-8720-71d960e55814</t>
  </si>
  <si>
    <t xml:space="preserve">RU000A107R29</t>
  </si>
  <si>
    <t xml:space="preserve">TCS00A107R29</t>
  </si>
  <si>
    <t xml:space="preserve">ЕнисейАгроСоюз 001Р-01</t>
  </si>
  <si>
    <t xml:space="preserve">52.740000000</t>
  </si>
  <si>
    <t xml:space="preserve">b3346f83-3a79-4917-8936-8023a6644cab</t>
  </si>
  <si>
    <t xml:space="preserve">1fdb430b-578f-4df8-bf8a-846e8c3d3609</t>
  </si>
  <si>
    <t xml:space="preserve">89108a70-8b28-4e52-9c23-008d4013e67e</t>
  </si>
  <si>
    <t xml:space="preserve">{'logo_name': 'RU000A107R29.png', 'logo_base_color': '#FDFDFF', 'text_color': '#000000'}</t>
  </si>
  <si>
    <t xml:space="preserve">RU000A109TJ6</t>
  </si>
  <si>
    <t xml:space="preserve">TCS00A109TJ6</t>
  </si>
  <si>
    <t xml:space="preserve">Промсвязьбанк обб3П09</t>
  </si>
  <si>
    <t xml:space="preserve">d63f473d-61f3-42e8-8db7-779356bf60ea</t>
  </si>
  <si>
    <t xml:space="preserve">e23ce3f3-4d19-4e7b-8956-874f70e1abbc</t>
  </si>
  <si>
    <t xml:space="preserve">f6722297-3765-4f06-84b0-543ae1cd3dd2</t>
  </si>
  <si>
    <t xml:space="preserve">RU000A10BU23</t>
  </si>
  <si>
    <t xml:space="preserve">TCS00A10BU23</t>
  </si>
  <si>
    <t xml:space="preserve">ГМК Норильский никель БО-001Р-11-CNY</t>
  </si>
  <si>
    <t xml:space="preserve">4.140442000</t>
  </si>
  <si>
    <t xml:space="preserve">c5851986-662e-49a7-bc22-f9a4ed59550f</t>
  </si>
  <si>
    <t xml:space="preserve">4fbbfebd-46a4-4bee-890b-286eee9c740f</t>
  </si>
  <si>
    <t xml:space="preserve">4d3f4e76-7664-4271-b98a-02ffbaabb848</t>
  </si>
  <si>
    <t xml:space="preserve">XS2116222451</t>
  </si>
  <si>
    <t xml:space="preserve">BBG00RMZ2CW4</t>
  </si>
  <si>
    <t xml:space="preserve">ТМК 2027</t>
  </si>
  <si>
    <t xml:space="preserve">19.980978000</t>
  </si>
  <si>
    <t xml:space="preserve">495f697d-ea4a-4562-8090-c72f453c5e7d</t>
  </si>
  <si>
    <t xml:space="preserve">f345aa15-d811-4135-b11b-d7e60295830f</t>
  </si>
  <si>
    <t xml:space="preserve">35969714-139c-408a-b164-92ad9896e073</t>
  </si>
  <si>
    <t xml:space="preserve">RU000A108Q78</t>
  </si>
  <si>
    <t xml:space="preserve">TCS00A108Q78</t>
  </si>
  <si>
    <t xml:space="preserve">Кеарли Групп 001P-01</t>
  </si>
  <si>
    <t xml:space="preserve">ea128696-c68b-45d3-aeab-8b51f945691e</t>
  </si>
  <si>
    <t xml:space="preserve">b8655d27-8285-476d-aa9c-10ba76839919</t>
  </si>
  <si>
    <t xml:space="preserve">70121db1-4ce6-4faa-a32c-371846544219</t>
  </si>
  <si>
    <t xml:space="preserve">{'logo_name': 'RU000A108Q78.png', 'logo_base_color': '#FFFFFF', 'text_color': '#000000'}</t>
  </si>
  <si>
    <t xml:space="preserve">ISSUANCEBRUS</t>
  </si>
  <si>
    <t xml:space="preserve">Брусника 001P-01</t>
  </si>
  <si>
    <t xml:space="preserve">d32831f3-bfb2-46c9-a3d7-36f22dbc1af5</t>
  </si>
  <si>
    <t xml:space="preserve">975b0010-436f-40d5-8d69-8108e6a9f8cd</t>
  </si>
  <si>
    <t xml:space="preserve">2d5524ef-628b-4972-813e-a1868bc7c1a7</t>
  </si>
  <si>
    <t xml:space="preserve">RU000A10AFX9</t>
  </si>
  <si>
    <t xml:space="preserve">TCS00A10AFX9</t>
  </si>
  <si>
    <t xml:space="preserve">ХК МЕТАЛЛОИНВЕСТ 001Р-09</t>
  </si>
  <si>
    <t xml:space="preserve">6ee565fb-9cb6-452b-a25a-06a3258127af</t>
  </si>
  <si>
    <t xml:space="preserve">4f53cee3-3979-40fe-81f8-48ba1d74b8cd</t>
  </si>
  <si>
    <t xml:space="preserve">29b9ad7f-3457-4a9f-83c5-cad3e376456e</t>
  </si>
  <si>
    <t xml:space="preserve">RU000A106KV6</t>
  </si>
  <si>
    <t xml:space="preserve">TCS00A106KV6</t>
  </si>
  <si>
    <t xml:space="preserve">АКЦИОНЕРНОЕ ОБЩЕСТВО "АЛЬФА-БАНК" биржевая облигация 4B02-24-01326-B-002P 20.01.2026</t>
  </si>
  <si>
    <t xml:space="preserve">9f58c120-aaaf-4260-9b5d-0b09fdf535e3</t>
  </si>
  <si>
    <t xml:space="preserve">e6b4cabe-2eae-4b2a-9333-a3a4c4de091a</t>
  </si>
  <si>
    <t xml:space="preserve">23af415a-fb6d-493d-ab4c-0b1b11a3fcd9</t>
  </si>
  <si>
    <t xml:space="preserve">RU000A106F08</t>
  </si>
  <si>
    <t xml:space="preserve">TCS00A106F08</t>
  </si>
  <si>
    <t xml:space="preserve">НПФ МИКРАН выпуск 1</t>
  </si>
  <si>
    <t xml:space="preserve">9.590000000</t>
  </si>
  <si>
    <t xml:space="preserve">db917933-036c-48f9-941a-7676447292fb</t>
  </si>
  <si>
    <t xml:space="preserve">949fda76-f833-4ccf-b048-a047ff3b9893</t>
  </si>
  <si>
    <t xml:space="preserve">d51cb759-64e6-4f0f-a65a-9b01d972639f</t>
  </si>
  <si>
    <t xml:space="preserve">{'logo_name': 'RU000A106F08.png', 'logo_base_color': '#000000', 'text_color': '#ffffff'}</t>
  </si>
  <si>
    <t xml:space="preserve">RU000A106R79</t>
  </si>
  <si>
    <t xml:space="preserve">BBG01HZNHR95</t>
  </si>
  <si>
    <t xml:space="preserve">Энергоника 001Р-04</t>
  </si>
  <si>
    <t xml:space="preserve">23.850000000</t>
  </si>
  <si>
    <t xml:space="preserve">b5f0f771-7c76-4bb3-ad61-72f3a50bec54</t>
  </si>
  <si>
    <t xml:space="preserve">97946d1a-7196-4743-a3c9-5b0f7f27b2d8</t>
  </si>
  <si>
    <t xml:space="preserve">2a03893c-6174-4ae0-b633-7bd6e252aa9a</t>
  </si>
  <si>
    <t xml:space="preserve">RU000A104BY4</t>
  </si>
  <si>
    <t xml:space="preserve">TCS00A104BY4</t>
  </si>
  <si>
    <t xml:space="preserve">Бизнес-Недвижимость выпуск 2</t>
  </si>
  <si>
    <t xml:space="preserve">7.100000000</t>
  </si>
  <si>
    <t xml:space="preserve">40f45f63-98a9-41a8-9653-0c0b2f05d338</t>
  </si>
  <si>
    <t xml:space="preserve">11456922-58eb-4021-a3ec-84e9603b55f5</t>
  </si>
  <si>
    <t xml:space="preserve">8a8b6142-b7ca-4d84-af24-2a06e948642f</t>
  </si>
  <si>
    <t xml:space="preserve">{'logo_name': 'RU000A1022G1.png', 'logo_base_color': '#000000', 'text_color': '#ffffff'}</t>
  </si>
  <si>
    <t xml:space="preserve">RU000A108WJ2</t>
  </si>
  <si>
    <t xml:space="preserve">TCS00A108WJ2</t>
  </si>
  <si>
    <t xml:space="preserve">Бизнес-Лэнд БО-01</t>
  </si>
  <si>
    <t xml:space="preserve">196bbdb4-5466-4bf1-8b26-ad08521eb95f</t>
  </si>
  <si>
    <t xml:space="preserve">adb9d60e-e9ec-4f13-9341-339c33b466f3</t>
  </si>
  <si>
    <t xml:space="preserve">f121191d-38cd-43eb-ba79-bd693f0aa24c</t>
  </si>
  <si>
    <t xml:space="preserve">{'logo_name': 'RU000A108WJ2.png', 'logo_base_color': '#FFFFFF', 'text_color': '#000000'}</t>
  </si>
  <si>
    <t xml:space="preserve">RU000A10B0C8</t>
  </si>
  <si>
    <t xml:space="preserve">TCS00A10B0C8</t>
  </si>
  <si>
    <t xml:space="preserve">Металлоинвест 001Р-12</t>
  </si>
  <si>
    <t xml:space="preserve">57.857229000</t>
  </si>
  <si>
    <t xml:space="preserve">6f49a418-7915-4785-8ab8-a6d588cf6023</t>
  </si>
  <si>
    <t xml:space="preserve">69a5dfdd-68db-4609-9e51-1c5fcf37c765</t>
  </si>
  <si>
    <t xml:space="preserve">d9927a1d-85b1-456a-a8e8-c491d6eb3a92</t>
  </si>
  <si>
    <t xml:space="preserve">RU000A107RZ0</t>
  </si>
  <si>
    <t xml:space="preserve">TCS00A107RZ0</t>
  </si>
  <si>
    <t xml:space="preserve">ГК Самолет выпуск 13</t>
  </si>
  <si>
    <t xml:space="preserve">7.680000000</t>
  </si>
  <si>
    <t xml:space="preserve">273a8709-50cd-4016-a1a0-56f4b1e56a0a</t>
  </si>
  <si>
    <t xml:space="preserve">aba4d39c-97bf-4bb9-8044-930b3772c8cc</t>
  </si>
  <si>
    <t xml:space="preserve">a5862a9d-f1d8-4f01-b378-a6c576957254</t>
  </si>
  <si>
    <t xml:space="preserve">RU000A106Z38</t>
  </si>
  <si>
    <t xml:space="preserve">TCS00A106Z38</t>
  </si>
  <si>
    <t xml:space="preserve">Джи-групп 2Р-03</t>
  </si>
  <si>
    <t xml:space="preserve">6.650000000</t>
  </si>
  <si>
    <t xml:space="preserve">7fd28faf-d4f8-41ba-8c9d-e0c0ad3be0c2</t>
  </si>
  <si>
    <t xml:space="preserve">78dd7a79-b7fc-4591-b1b8-25b0dd5d290a</t>
  </si>
  <si>
    <t xml:space="preserve">ce4fd37d-0023-4194-8f1e-d3598063d6ec</t>
  </si>
  <si>
    <t xml:space="preserve">RU000A106Y88</t>
  </si>
  <si>
    <t xml:space="preserve">TCS99A106Y88</t>
  </si>
  <si>
    <t xml:space="preserve">МФК ВЭББАНКИР выпуск 4</t>
  </si>
  <si>
    <t xml:space="preserve">2.50000000</t>
  </si>
  <si>
    <t xml:space="preserve">a06ffe49-d2a4-4ff6-826b-6babe1ef1cad</t>
  </si>
  <si>
    <t xml:space="preserve">3b475da4-d7db-44c7-a1f4-e9a8ced8c0da</t>
  </si>
  <si>
    <t xml:space="preserve">52552eaf-3e80-41ae-ab5b-13192ccfccef</t>
  </si>
  <si>
    <t xml:space="preserve">RU000A108405</t>
  </si>
  <si>
    <t xml:space="preserve">BBG01M7R9XV7</t>
  </si>
  <si>
    <t xml:space="preserve">Хромос Инжиниринг БО-01</t>
  </si>
  <si>
    <t xml:space="preserve">0.810000000</t>
  </si>
  <si>
    <t xml:space="preserve">8ba40a42-673e-4c69-a059-3aac08c859a9</t>
  </si>
  <si>
    <t xml:space="preserve">b0d5c8ae-efc7-4779-8e75-85b28bd93a53</t>
  </si>
  <si>
    <t xml:space="preserve">45039205-8177-4da1-b5d7-67c40d837cba</t>
  </si>
  <si>
    <t xml:space="preserve">RU000A103RJ3</t>
  </si>
  <si>
    <t xml:space="preserve">BBG012Q8FLM1</t>
  </si>
  <si>
    <t xml:space="preserve">Первое коллекторское бюро 001Р выпуск 2</t>
  </si>
  <si>
    <t xml:space="preserve">0.940000000</t>
  </si>
  <si>
    <t xml:space="preserve">81f8c05a-9216-48c0-9f9c-3db0dc259012</t>
  </si>
  <si>
    <t xml:space="preserve">40b857ab-6848-4a0b-bb38-adb90ffbc135</t>
  </si>
  <si>
    <t xml:space="preserve">539e1e52-8751-4ea4-8bf4-b84704f5adab</t>
  </si>
  <si>
    <t xml:space="preserve">RU000A10C2L4</t>
  </si>
  <si>
    <t xml:space="preserve">TCS00A10C2L4</t>
  </si>
  <si>
    <t xml:space="preserve">Сэтл Групп 002Р-06</t>
  </si>
  <si>
    <t xml:space="preserve">3.740000000</t>
  </si>
  <si>
    <t xml:space="preserve">fc5a6386-c174-4fd2-9ff3-eee32bcc9963</t>
  </si>
  <si>
    <t xml:space="preserve">e68cc447-dde2-4a5f-99fd-e8b45aa5f85c</t>
  </si>
  <si>
    <t xml:space="preserve">a72f1df6-cde3-461c-aac7-12e7b1f0e9df</t>
  </si>
  <si>
    <t xml:space="preserve">RU000A106Y70</t>
  </si>
  <si>
    <t xml:space="preserve">TCS00A106Y70</t>
  </si>
  <si>
    <t xml:space="preserve">Альфа Дон Транс выпуск 1</t>
  </si>
  <si>
    <t xml:space="preserve">894b2f03-4cdd-443f-a41a-8cf8d43c3bfe</t>
  </si>
  <si>
    <t xml:space="preserve">841f8c39-edd5-454b-87e5-895cc2fe07ac</t>
  </si>
  <si>
    <t xml:space="preserve">c01b31e2-6ac4-4142-89b6-b9697807524e</t>
  </si>
  <si>
    <t xml:space="preserve">{'logo_name': 'RU000A106Y70.png', 'logo_base_color': '#FBFDFF', 'text_color': '#000000'}</t>
  </si>
  <si>
    <t xml:space="preserve">RU000A106Q47</t>
  </si>
  <si>
    <t xml:space="preserve">TCS99A106Q47</t>
  </si>
  <si>
    <t xml:space="preserve">Фордевинд 03</t>
  </si>
  <si>
    <t xml:space="preserve">aff8db21-2b86-4757-8219-c11d3a96131d</t>
  </si>
  <si>
    <t xml:space="preserve">77842b19-b6b8-40c1-8f21-eb46c5d07a02</t>
  </si>
  <si>
    <t xml:space="preserve">4fb6ebec-fd9a-41c6-95ed-c114af20a3ce</t>
  </si>
  <si>
    <t xml:space="preserve">RU000A10AFQ3</t>
  </si>
  <si>
    <t xml:space="preserve">TCS00A10AFQ3</t>
  </si>
  <si>
    <t xml:space="preserve">МИРРИКО-БО-П02</t>
  </si>
  <si>
    <t xml:space="preserve">18.410000000</t>
  </si>
  <si>
    <t xml:space="preserve">c2f33048-6fd4-4d19-a2a2-ed5d1c120a90</t>
  </si>
  <si>
    <t xml:space="preserve">cb439554-d943-4eee-8237-16568cb5790f</t>
  </si>
  <si>
    <t xml:space="preserve">cafa6e96-4d48-4b57-b5a2-0a798f07b5a2</t>
  </si>
  <si>
    <t xml:space="preserve">{'logo_name': 'RU000A109221.png', 'logo_base_color': '#EC2026', 'text_color': '#ffffff'}</t>
  </si>
  <si>
    <t xml:space="preserve">RU000A1053A9</t>
  </si>
  <si>
    <t xml:space="preserve">TCS00A1053A9</t>
  </si>
  <si>
    <t xml:space="preserve">Сэтл Групп 2Р-01</t>
  </si>
  <si>
    <t xml:space="preserve">22.970000000</t>
  </si>
  <si>
    <t xml:space="preserve">e0d65b2a-23f5-4006-8c54-0a4d0d35e68f</t>
  </si>
  <si>
    <t xml:space="preserve">9ccc67d3-ac06-4a6a-a2d2-e6841c75098b</t>
  </si>
  <si>
    <t xml:space="preserve">b8c0162a-e789-4f2b-8dbe-398b17da24fd</t>
  </si>
  <si>
    <t xml:space="preserve">RU000A10B2F7</t>
  </si>
  <si>
    <t xml:space="preserve">TCS00A10B2F7</t>
  </si>
  <si>
    <t xml:space="preserve">ЛК РОДЕЛЕН 002Р-03</t>
  </si>
  <si>
    <t xml:space="preserve">29a1f008-acc6-4c4a-a5c0-eac16d058c31</t>
  </si>
  <si>
    <t xml:space="preserve">706764f9-2a0b-404d-9ae2-7ee13d3fffe1</t>
  </si>
  <si>
    <t xml:space="preserve">a5a63efd-af5d-4f30-bcf7-e86e62f8a192</t>
  </si>
  <si>
    <t xml:space="preserve">RU000A0JWST1</t>
  </si>
  <si>
    <t xml:space="preserve">BBG00DQFVRK3</t>
  </si>
  <si>
    <t xml:space="preserve">ГТЛК БО-08</t>
  </si>
  <si>
    <t xml:space="preserve">d57d26e6-0983-438b-93c5-045b51a9c07c</t>
  </si>
  <si>
    <t xml:space="preserve">45a29ea7-da01-44dd-986b-b9fd0ef527ed</t>
  </si>
  <si>
    <t xml:space="preserve">b64dbc66-4bd4-4623-b8ce-8dac40fa557f</t>
  </si>
  <si>
    <t xml:space="preserve">RU000A106EP1</t>
  </si>
  <si>
    <t xml:space="preserve">TCS00A106EP1</t>
  </si>
  <si>
    <t xml:space="preserve">ПР-Лизинг выпуск 2</t>
  </si>
  <si>
    <t xml:space="preserve">6e30f149-0b19-4665-b983-784d3e1eaf18</t>
  </si>
  <si>
    <t xml:space="preserve">683f9eb2-a0b4-4965-809d-9168646d5ee6</t>
  </si>
  <si>
    <t xml:space="preserve">9a6b32ca-12e6-4cd8-9f55-084aead4b5a6</t>
  </si>
  <si>
    <t xml:space="preserve">RU000A1062M5</t>
  </si>
  <si>
    <t xml:space="preserve">TCS00A1062M5</t>
  </si>
  <si>
    <t xml:space="preserve">Селигдар GOLD01</t>
  </si>
  <si>
    <t xml:space="preserve">4961.490000000</t>
  </si>
  <si>
    <t xml:space="preserve">22.660000000</t>
  </si>
  <si>
    <t xml:space="preserve">cd2dd848-8094-45e2-ba90-bb99f50078b8</t>
  </si>
  <si>
    <t xml:space="preserve">51ccdc8a-380d-4ea5-bf60-362cb16a8c29</t>
  </si>
  <si>
    <t xml:space="preserve">f5ef22e8-da00-4de3-bad2-6445fcab9fc9</t>
  </si>
  <si>
    <t xml:space="preserve">RU000A109PK2</t>
  </si>
  <si>
    <t xml:space="preserve">TCS00A109PK2</t>
  </si>
  <si>
    <t xml:space="preserve">Парк Сказка БО-П01</t>
  </si>
  <si>
    <t xml:space="preserve">d8163e8b-2e19-4361-9840-1815fde58d24</t>
  </si>
  <si>
    <t xml:space="preserve">85fcf517-cfc9-46c9-8c18-1637713429c2</t>
  </si>
  <si>
    <t xml:space="preserve">5d305f8a-02d5-4ce9-8695-efcb860464c0</t>
  </si>
  <si>
    <t xml:space="preserve">{'logo_name': 'RU000A109PK2.png', 'logo_base_color': '#FFEE00', 'text_color': '#000000'}</t>
  </si>
  <si>
    <t xml:space="preserve">RU000A101EF3</t>
  </si>
  <si>
    <t xml:space="preserve">BBG00RQ1DXY5</t>
  </si>
  <si>
    <t xml:space="preserve">Металлоинвест БО выпуск 4</t>
  </si>
  <si>
    <t xml:space="preserve">29.970000000</t>
  </si>
  <si>
    <t xml:space="preserve">4f9a12a5-d4ba-4f3c-9fbe-f6acdebe0392</t>
  </si>
  <si>
    <t xml:space="preserve">d2c01a11-76b9-446d-80a1-4ea7b0fcd3f5</t>
  </si>
  <si>
    <t xml:space="preserve">d1b7c9c2-3743-4cdd-916c-e2af8f0d8122</t>
  </si>
  <si>
    <t xml:space="preserve">RU000A105GW4</t>
  </si>
  <si>
    <t xml:space="preserve">TCS00A105GW4</t>
  </si>
  <si>
    <t xml:space="preserve">Газпромбанк 001Р-22Р</t>
  </si>
  <si>
    <t xml:space="preserve">28.290000000</t>
  </si>
  <si>
    <t xml:space="preserve">f7e29ceb-fe6f-4915-a4ae-2a9456a21f77</t>
  </si>
  <si>
    <t xml:space="preserve">48c7fa81-109b-47ec-8310-4b056adf862e</t>
  </si>
  <si>
    <t xml:space="preserve">d3bdabc5-0480-4cb3-a716-d34f404750da</t>
  </si>
  <si>
    <t xml:space="preserve">RU000A0JXN05</t>
  </si>
  <si>
    <t xml:space="preserve">BBG00GCRTCX7</t>
  </si>
  <si>
    <t xml:space="preserve">РЖД 001Р выпуск 1</t>
  </si>
  <si>
    <t xml:space="preserve">28.230000000</t>
  </si>
  <si>
    <t xml:space="preserve">e5566718-ac2b-4e68-bf4d-5d04f4cbd3e3</t>
  </si>
  <si>
    <t xml:space="preserve">ce9113b9-af5d-447e-aa2c-4d424fe484fd</t>
  </si>
  <si>
    <t xml:space="preserve">d87fad56-a216-4071-8f65-4fd574a65490</t>
  </si>
  <si>
    <t xml:space="preserve">RU000A10B0A2</t>
  </si>
  <si>
    <t xml:space="preserve">TCS00A10B0A2</t>
  </si>
  <si>
    <t xml:space="preserve">Магнит БО-005Р-03</t>
  </si>
  <si>
    <t xml:space="preserve">11.450000000</t>
  </si>
  <si>
    <t xml:space="preserve">f2fafecd-6705-49e0-a068-b7040677e225</t>
  </si>
  <si>
    <t xml:space="preserve">b4a399f5-9848-47c1-9781-5baca50384f1</t>
  </si>
  <si>
    <t xml:space="preserve">3d117248-702d-411d-bd7a-bcc673666cca</t>
  </si>
  <si>
    <t xml:space="preserve">RU000A104TG3</t>
  </si>
  <si>
    <t xml:space="preserve">TCS00A104TG3</t>
  </si>
  <si>
    <t xml:space="preserve">Центр-Резерв БО-01</t>
  </si>
  <si>
    <t xml:space="preserve">7.960000000</t>
  </si>
  <si>
    <t xml:space="preserve">cd0c3350-905a-4a99-948d-51543a618152</t>
  </si>
  <si>
    <t xml:space="preserve">377d152d-dc9a-43a9-a6d9-9e177aee20a2</t>
  </si>
  <si>
    <t xml:space="preserve">4a48a3e5-6fec-4cd5-9247-ea75d0fb1d33</t>
  </si>
  <si>
    <t xml:space="preserve">{'logo_name': 'RU000A1056T2.png', 'logo_base_color': '#000000', 'text_color': '#ffffff'}</t>
  </si>
  <si>
    <t xml:space="preserve">RU000A106DV1</t>
  </si>
  <si>
    <t xml:space="preserve">TCS00A106DV1</t>
  </si>
  <si>
    <t xml:space="preserve">ТД РКС-Сочи 002Р-03</t>
  </si>
  <si>
    <t xml:space="preserve">15.40000000</t>
  </si>
  <si>
    <t xml:space="preserve">8bee2c4d-8b3c-4829-82a5-924ab5d58147</t>
  </si>
  <si>
    <t xml:space="preserve">b7e3d7b5-897f-49e6-bc60-87975a8f5f3d</t>
  </si>
  <si>
    <t xml:space="preserve">6dbe9736-8f48-4042-aba1-f4bc47fba9f1</t>
  </si>
  <si>
    <t xml:space="preserve">{'logo_name': 'RU000A101PV6.png', 'logo_base_color': '#000000', 'text_color': '#ffffff'}</t>
  </si>
  <si>
    <t xml:space="preserve">RU000A1094F2</t>
  </si>
  <si>
    <t xml:space="preserve">TCS00A1094F2</t>
  </si>
  <si>
    <t xml:space="preserve">Группа Черкизово БО-001Р-07</t>
  </si>
  <si>
    <t xml:space="preserve">15.790000000</t>
  </si>
  <si>
    <t xml:space="preserve">97024495-20e4-4e52-827d-3314be2e1616</t>
  </si>
  <si>
    <t xml:space="preserve">fc58728f-d7da-440b-91d9-724d83f1823d</t>
  </si>
  <si>
    <t xml:space="preserve">63477954-2dd2-4084-9a72-0a64f303cfe3</t>
  </si>
  <si>
    <t xml:space="preserve">RU000A0JUAH8</t>
  </si>
  <si>
    <t xml:space="preserve">BBG005KWP6B2</t>
  </si>
  <si>
    <t xml:space="preserve">РЖД 30</t>
  </si>
  <si>
    <t xml:space="preserve">43.150000000</t>
  </si>
  <si>
    <t xml:space="preserve">ee0bc718-7356-4b67-ada7-6719b21b85de</t>
  </si>
  <si>
    <t xml:space="preserve">496d3b95-1bfc-408e-918c-b7b951532ebe</t>
  </si>
  <si>
    <t xml:space="preserve">22ec53d3-c8fc-4041-aae3-fb1a93a9a5e0</t>
  </si>
  <si>
    <t xml:space="preserve">RU000A1033B9</t>
  </si>
  <si>
    <t xml:space="preserve">BBG0113H9XT2</t>
  </si>
  <si>
    <t xml:space="preserve">Республика Якутия</t>
  </si>
  <si>
    <t xml:space="preserve">11.280000000</t>
  </si>
  <si>
    <t xml:space="preserve">1a11c741-9d9e-4bcd-8964-fbb20e5356b9</t>
  </si>
  <si>
    <t xml:space="preserve">0a47f635-3ce8-4a47-b15b-3c7bb83f2af2</t>
  </si>
  <si>
    <t xml:space="preserve">1b389ebf-fc85-4ed5-bee3-771db82deaad</t>
  </si>
  <si>
    <t xml:space="preserve">RU000A108Y86</t>
  </si>
  <si>
    <t xml:space="preserve">TCS00A108Y86</t>
  </si>
  <si>
    <t xml:space="preserve">Европлан 001Р-07</t>
  </si>
  <si>
    <t xml:space="preserve">10.800000000</t>
  </si>
  <si>
    <t xml:space="preserve">17c7e5b0-5008-4d29-bf64-715117d4c350</t>
  </si>
  <si>
    <t xml:space="preserve">caa28591-8c2d-4b48-ba58-dc1611267bd6</t>
  </si>
  <si>
    <t xml:space="preserve">7ef5ada5-64a8-4d87-ac1d-7004329ea5d0</t>
  </si>
  <si>
    <t xml:space="preserve">RU000A109X29</t>
  </si>
  <si>
    <t xml:space="preserve">TCS00A109X29</t>
  </si>
  <si>
    <t xml:space="preserve">Ростелеком оббП12</t>
  </si>
  <si>
    <t xml:space="preserve">15.760000000</t>
  </si>
  <si>
    <t xml:space="preserve">6fae4fd9-c29e-444e-8b31-af4f0485ee72</t>
  </si>
  <si>
    <t xml:space="preserve">60ccfb23-3784-4336-9585-c950805043b4</t>
  </si>
  <si>
    <t xml:space="preserve">a07dd65a-cea0-4016-81c4-632cb9ca085f</t>
  </si>
  <si>
    <t xml:space="preserve">RU000A1060U2</t>
  </si>
  <si>
    <t xml:space="preserve">TCS99A1060U2</t>
  </si>
  <si>
    <t xml:space="preserve">Глобал Факторинг Нетворк Рус БО-02-001P</t>
  </si>
  <si>
    <t xml:space="preserve">1.770000000</t>
  </si>
  <si>
    <t xml:space="preserve">ed63283c-2f23-4a4a-8ce9-b49b5d513aa5</t>
  </si>
  <si>
    <t xml:space="preserve">e52c6d27-26cb-4286-9ea1-35c13eef5280</t>
  </si>
  <si>
    <t xml:space="preserve">3c46b0f1-ab5b-4607-a2e8-19e48b129dbe</t>
  </si>
  <si>
    <t xml:space="preserve">RU000A10B0J3</t>
  </si>
  <si>
    <t xml:space="preserve">TCS00A10B0J3</t>
  </si>
  <si>
    <t xml:space="preserve">ДельтаЛизинг 001Р-02</t>
  </si>
  <si>
    <t xml:space="preserve">f34eaac9-b0ef-4de4-bdb6-704a1e16a457</t>
  </si>
  <si>
    <t xml:space="preserve">20ea5998-2209-41d6-a521-874df4866a02</t>
  </si>
  <si>
    <t xml:space="preserve">c7adf55f-7332-43ae-b294-710d6e16f169</t>
  </si>
  <si>
    <t xml:space="preserve">{'logo_name': 'Delta.png', 'logo_base_color': '#149a9a', 'text_color': '#ffffff'}</t>
  </si>
  <si>
    <t xml:space="preserve">RU000A10BQM7</t>
  </si>
  <si>
    <t xml:space="preserve">TCS00A10BQM7</t>
  </si>
  <si>
    <t xml:space="preserve">ТД РКС 002Р-05</t>
  </si>
  <si>
    <t xml:space="preserve">13.40000000</t>
  </si>
  <si>
    <t xml:space="preserve">16214053-a2f3-4392-a1ae-7b1003328bbc</t>
  </si>
  <si>
    <t xml:space="preserve">62101e13-dbda-4501-a553-6fa67b106840</t>
  </si>
  <si>
    <t xml:space="preserve">811ca59b-e160-460c-ad6f-3d7906b7f591</t>
  </si>
  <si>
    <t xml:space="preserve">RU000A103PC2</t>
  </si>
  <si>
    <t xml:space="preserve">BBG012JC0J32</t>
  </si>
  <si>
    <t xml:space="preserve">Автобан-Финанс выпуск 3</t>
  </si>
  <si>
    <t xml:space="preserve">b713f8a3-7ef8-4c93-bd6c-4f8ea4d6cbcf</t>
  </si>
  <si>
    <t xml:space="preserve">19241b60-951e-4bfe-8398-5152efc9224c</t>
  </si>
  <si>
    <t xml:space="preserve">faad495f-ee64-44e5-9435-ca817cb960d7</t>
  </si>
  <si>
    <t xml:space="preserve">RU000A10BGU1</t>
  </si>
  <si>
    <t xml:space="preserve">TCS00A10BGU1</t>
  </si>
  <si>
    <t xml:space="preserve">ПКО ПКБ 001Р-07</t>
  </si>
  <si>
    <t xml:space="preserve">0fa09a3c-5afe-4c5e-bf41-cef1a6ebac95</t>
  </si>
  <si>
    <t xml:space="preserve">49340a96-2d36-4291-98fc-cf1e1c4150ab</t>
  </si>
  <si>
    <t xml:space="preserve">1fcc4c12-5048-4113-8658-9a6acdcb588f</t>
  </si>
  <si>
    <t xml:space="preserve">RU000A10AS85</t>
  </si>
  <si>
    <t xml:space="preserve">TCS00A10AS85</t>
  </si>
  <si>
    <t xml:space="preserve">Сбербанк России 001Р-SBERD4</t>
  </si>
  <si>
    <t xml:space="preserve">480.0</t>
  </si>
  <si>
    <t xml:space="preserve">fd0556fc-e1ff-41d7-87cf-9b7c4a5c1f61</t>
  </si>
  <si>
    <t xml:space="preserve">10818243-1587-4c72-9f30-fedc2a946855</t>
  </si>
  <si>
    <t xml:space="preserve">eecc2f20-0023-407e-b86a-d1a9c0a05a2a</t>
  </si>
  <si>
    <t xml:space="preserve">BYM000001925</t>
  </si>
  <si>
    <t xml:space="preserve">TCS100001925</t>
  </si>
  <si>
    <t xml:space="preserve">РесБел 335 24.02.2031</t>
  </si>
  <si>
    <t xml:space="preserve">2025.287419000</t>
  </si>
  <si>
    <t xml:space="preserve">9fcb28a3-a55b-462b-a927-c2d04c7b1e13</t>
  </si>
  <si>
    <t xml:space="preserve">8b012a6e-90b1-450e-9780-f3dcfe25a255</t>
  </si>
  <si>
    <t xml:space="preserve">56d48330-28b8-4cad-aab1-9778e0e89f9a</t>
  </si>
  <si>
    <t xml:space="preserve">RU000A106XT3</t>
  </si>
  <si>
    <t xml:space="preserve">TCS00A106XT3</t>
  </si>
  <si>
    <t xml:space="preserve">АйДи Коллект выпуск 4</t>
  </si>
  <si>
    <t xml:space="preserve">6e7f4c6c-2d91-4d29-8a82-34c06d8adb7d</t>
  </si>
  <si>
    <t xml:space="preserve">bfe19d9f-d94a-44a7-9222-b0c5c2897d9d</t>
  </si>
  <si>
    <t xml:space="preserve">cf3c020c-5e1b-4c61-86e6-3bae7d017806</t>
  </si>
  <si>
    <t xml:space="preserve">RU000A106797</t>
  </si>
  <si>
    <t xml:space="preserve">TCS00A106797</t>
  </si>
  <si>
    <t xml:space="preserve">ЕвроСибЭнерго-Гидрогенерация PС-01</t>
  </si>
  <si>
    <t xml:space="preserve">11.240000000</t>
  </si>
  <si>
    <t xml:space="preserve">0e14c5a6-cd6c-4648-a3d0-953f932e8857</t>
  </si>
  <si>
    <t xml:space="preserve">73377fee-0f0b-4bcf-8689-5d7eeb283389</t>
  </si>
  <si>
    <t xml:space="preserve">f7d92717-6b0b-4df8-abf9-882ef0e91442</t>
  </si>
  <si>
    <t xml:space="preserve">RU000A107P47</t>
  </si>
  <si>
    <t xml:space="preserve">BBG01L7NP818</t>
  </si>
  <si>
    <t xml:space="preserve">Центр-Резерв БО-03</t>
  </si>
  <si>
    <t xml:space="preserve">1.410000000</t>
  </si>
  <si>
    <t xml:space="preserve">67df8de3-0db2-4982-ba52-2cf8c97cfb5b</t>
  </si>
  <si>
    <t xml:space="preserve">87708644-3f70-4c09-a810-ae88d849945e</t>
  </si>
  <si>
    <t xml:space="preserve">02718eb0-d71d-4b37-ac77-87396d66fee6</t>
  </si>
  <si>
    <t xml:space="preserve">RU000A107WF2</t>
  </si>
  <si>
    <t xml:space="preserve">BBG01LWVCW95</t>
  </si>
  <si>
    <t xml:space="preserve">ПИР БО-01-001P</t>
  </si>
  <si>
    <t xml:space="preserve">10.640000000</t>
  </si>
  <si>
    <t xml:space="preserve">4bd4a8ba-8173-470e-a35d-d8c268048d0f</t>
  </si>
  <si>
    <t xml:space="preserve">f57687e1-c0c9-4483-86c2-99a7fa0d6081</t>
  </si>
  <si>
    <t xml:space="preserve">797119b0-c4c7-47cb-9045-6378a8b165cf</t>
  </si>
  <si>
    <t xml:space="preserve">{'logo_name': 'RU000A107WF2.png', 'logo_base_color': '#FFFFFF', 'text_color': '#000000'}</t>
  </si>
  <si>
    <t xml:space="preserve">RU000A102A15</t>
  </si>
  <si>
    <t xml:space="preserve">BBG00Y1B3FH4</t>
  </si>
  <si>
    <t xml:space="preserve">Санкт-Петербург</t>
  </si>
  <si>
    <t xml:space="preserve">11.370000000</t>
  </si>
  <si>
    <t xml:space="preserve">9ecf12c5-5246-48c8-b5d5-c900854ffe73</t>
  </si>
  <si>
    <t xml:space="preserve">a99a8e32-f55f-43d7-8219-8a77c3476a70</t>
  </si>
  <si>
    <t xml:space="preserve">e5a7d3b8-3f2d-4343-bdf3-eec39188f955</t>
  </si>
  <si>
    <t xml:space="preserve">RU000A10BG05</t>
  </si>
  <si>
    <t xml:space="preserve">TCS00A10BG05</t>
  </si>
  <si>
    <t xml:space="preserve">МегаФон БО-002P-08</t>
  </si>
  <si>
    <t xml:space="preserve">6586fa94-ab7f-4656-8454-cb4c3dc4b26f</t>
  </si>
  <si>
    <t xml:space="preserve">95b07af6-3411-4d54-8458-1988bb997025</t>
  </si>
  <si>
    <t xml:space="preserve">70e066d6-8b84-4c82-9b97-d75299dc9775</t>
  </si>
  <si>
    <t xml:space="preserve">RU000A1098T4</t>
  </si>
  <si>
    <t xml:space="preserve">TCS00A1098T4</t>
  </si>
  <si>
    <t xml:space="preserve">СибСульфур БО-01-001P</t>
  </si>
  <si>
    <t xml:space="preserve">46.580000000</t>
  </si>
  <si>
    <t xml:space="preserve">6aa71c22-057c-49c5-ad9e-6deaecd291bc</t>
  </si>
  <si>
    <t xml:space="preserve">d3b706dc-bb7f-4030-afee-0edd755d889a</t>
  </si>
  <si>
    <t xml:space="preserve">ebfee297-e6d5-4891-adb9-bc31d750b3a1</t>
  </si>
  <si>
    <t xml:space="preserve">{'logo_name': 'RU000A1098T4.png', 'logo_base_color': '#000000', 'text_color': '#ffffff'}</t>
  </si>
  <si>
    <t xml:space="preserve">RU000A1025A7</t>
  </si>
  <si>
    <t xml:space="preserve">BBG00XK3QV47</t>
  </si>
  <si>
    <t xml:space="preserve">SU29015RMFS3</t>
  </si>
  <si>
    <t xml:space="preserve">ОФЗ 29015</t>
  </si>
  <si>
    <t xml:space="preserve">6f201192-9796-4279-84db-7d2aa83f5d01</t>
  </si>
  <si>
    <t xml:space="preserve">c818fc8b-3862-4b7e-9dfe-21004c922a3c</t>
  </si>
  <si>
    <t xml:space="preserve">6de371d8-9854-4b10-91c5-c1b59bb36fe6</t>
  </si>
  <si>
    <t xml:space="preserve">RU000A107TR3</t>
  </si>
  <si>
    <t xml:space="preserve">TCS00A107TR3</t>
  </si>
  <si>
    <t xml:space="preserve">ФПК Гарант-Инвест 002Р-08</t>
  </si>
  <si>
    <t xml:space="preserve">682a6db0-f6ca-4737-89db-d1dcb9dab891</t>
  </si>
  <si>
    <t xml:space="preserve">fdb5db23-dd55-4ac5-841f-f93b252974fc</t>
  </si>
  <si>
    <t xml:space="preserve">c8ff94d4-e022-43cb-8388-00ae559c7b02</t>
  </si>
  <si>
    <t xml:space="preserve">RU000A1005L6</t>
  </si>
  <si>
    <t xml:space="preserve">BBG00NHLC0N5</t>
  </si>
  <si>
    <t xml:space="preserve">АФК Система выпуск 9</t>
  </si>
  <si>
    <t xml:space="preserve">45.200000000</t>
  </si>
  <si>
    <t xml:space="preserve">faff4770-0998-4df1-9d0e-48e879e953c4</t>
  </si>
  <si>
    <t xml:space="preserve">acb5fb2d-55cd-4894-ac1d-09defb6804ab</t>
  </si>
  <si>
    <t xml:space="preserve">811cf5d6-228e-461b-9beb-27f148a92704</t>
  </si>
  <si>
    <t xml:space="preserve">RU000A106MW0</t>
  </si>
  <si>
    <t xml:space="preserve">TCS00A106MW0</t>
  </si>
  <si>
    <t xml:space="preserve">ТГК-14 выпуск 2</t>
  </si>
  <si>
    <t xml:space="preserve">29.570000000</t>
  </si>
  <si>
    <t xml:space="preserve">b96fa160-14a7-44f3-9182-6d806a627d38</t>
  </si>
  <si>
    <t xml:space="preserve">81d21833-4ea3-490b-8cb8-a81d2e3242bc</t>
  </si>
  <si>
    <t xml:space="preserve">f2f193b6-929e-416e-a7b1-3ca596419bde</t>
  </si>
  <si>
    <t xml:space="preserve">RU000A10BTA6</t>
  </si>
  <si>
    <t xml:space="preserve">TCS00A10BTA6</t>
  </si>
  <si>
    <t xml:space="preserve">РЖД 001Р-43R</t>
  </si>
  <si>
    <t xml:space="preserve">1.740000000</t>
  </si>
  <si>
    <t xml:space="preserve">a84b7e30-3ea0-4f09-89cc-5fc3b45254ca</t>
  </si>
  <si>
    <t xml:space="preserve">ba9716f7-d5e2-475e-9b87-b723b143f059</t>
  </si>
  <si>
    <t xml:space="preserve">a17b1c54-a6df-43f6-b1de-da456413dea5</t>
  </si>
  <si>
    <t xml:space="preserve">RU000A103AT8</t>
  </si>
  <si>
    <t xml:space="preserve">BBG011LQFJ07</t>
  </si>
  <si>
    <t xml:space="preserve">Атомэнергопром</t>
  </si>
  <si>
    <t xml:space="preserve">7d537744-4f68-478c-b440-fd7c3b008443</t>
  </si>
  <si>
    <t xml:space="preserve">b047659f-eab2-4c0e-a14e-548347d3c452</t>
  </si>
  <si>
    <t xml:space="preserve">c30fa0b8-fc62-4625-8255-6968a7e99872</t>
  </si>
  <si>
    <t xml:space="preserve">RU000A1065A3</t>
  </si>
  <si>
    <t xml:space="preserve">TCS00A1065A3</t>
  </si>
  <si>
    <t xml:space="preserve">Россети 001P выпуск 10</t>
  </si>
  <si>
    <t xml:space="preserve">1ac12b38-5f58-4670-a484-e987f848ae20</t>
  </si>
  <si>
    <t xml:space="preserve">406db459-4d46-4229-bc9d-989cea543493</t>
  </si>
  <si>
    <t xml:space="preserve">fce602fd-b8a1-4652-b890-52054e3ae480</t>
  </si>
  <si>
    <t xml:space="preserve">RU000A10AAF7</t>
  </si>
  <si>
    <t xml:space="preserve">TCS00A10AAF7</t>
  </si>
  <si>
    <t xml:space="preserve">Глобал Факторинг БО-06-001P</t>
  </si>
  <si>
    <t xml:space="preserve">0f91f62f-a456-42b3-8197-08eccd597d58</t>
  </si>
  <si>
    <t xml:space="preserve">58d38f27-aaa4-4033-be90-19f5efa5c472</t>
  </si>
  <si>
    <t xml:space="preserve">837b8c33-034b-417e-9a9d-fd76b085d549</t>
  </si>
  <si>
    <t xml:space="preserve">RU000A108UJ6</t>
  </si>
  <si>
    <t xml:space="preserve">TCS00A108UJ6</t>
  </si>
  <si>
    <t xml:space="preserve">Новосибирскавтодор БО-01</t>
  </si>
  <si>
    <t xml:space="preserve">1b7c3f98-d76f-47a7-ac17-0828cc0cfdf3</t>
  </si>
  <si>
    <t xml:space="preserve">f302d39e-b5ca-48e0-8504-c1601856c8b5</t>
  </si>
  <si>
    <t xml:space="preserve">93201441-e8d5-40df-9425-7a0f49ff99f7</t>
  </si>
  <si>
    <t xml:space="preserve">RU000A10BFP3</t>
  </si>
  <si>
    <t xml:space="preserve">TCS00A10BFP3</t>
  </si>
  <si>
    <t xml:space="preserve">МВ Финанс 001P-06</t>
  </si>
  <si>
    <t xml:space="preserve">1.420000000</t>
  </si>
  <si>
    <t xml:space="preserve">700682b6-b17b-4ec4-95a3-382cbc10147a</t>
  </si>
  <si>
    <t xml:space="preserve">816307e0-e592-43ec-b2df-b20335b460f2</t>
  </si>
  <si>
    <t xml:space="preserve">17b3dd90-865a-4bdc-a72d-93260f992268</t>
  </si>
  <si>
    <t xml:space="preserve">RU000A1056T2</t>
  </si>
  <si>
    <t xml:space="preserve">TCS00A1056T2</t>
  </si>
  <si>
    <t xml:space="preserve">Центр-Резерв БО-02</t>
  </si>
  <si>
    <t xml:space="preserve">6.730000000</t>
  </si>
  <si>
    <t xml:space="preserve">05248add-620a-4679-aee6-a5d99fae3a01</t>
  </si>
  <si>
    <t xml:space="preserve">862206d1-e65c-45d1-8996-bb7bfb2d7281</t>
  </si>
  <si>
    <t xml:space="preserve">83436714-bce0-40fa-97a9-365097199bc2</t>
  </si>
  <si>
    <t xml:space="preserve">RU000A107225</t>
  </si>
  <si>
    <t xml:space="preserve">BBG01JZG9LW2</t>
  </si>
  <si>
    <t xml:space="preserve">Частная пивоварня Афанасий БО-01</t>
  </si>
  <si>
    <t xml:space="preserve">23ee6499-1807-46dc-a0a2-8d4dfcbe690e</t>
  </si>
  <si>
    <t xml:space="preserve">1e321ac0-1a6a-4c42-adc5-8eb16cca0d72</t>
  </si>
  <si>
    <t xml:space="preserve">659dc100-0e19-4177-819d-24c2fc5c5cd8</t>
  </si>
  <si>
    <t xml:space="preserve">{'logo_name': 'RU000A107225.png', 'logo_base_color': '#FFFFFF', 'text_color': '#000000'}</t>
  </si>
  <si>
    <t xml:space="preserve">RU000A101RW0</t>
  </si>
  <si>
    <t xml:space="preserve">BBG011MDBQV9</t>
  </si>
  <si>
    <t xml:space="preserve">Казахстан выпуск 8</t>
  </si>
  <si>
    <t xml:space="preserve">6.110000000</t>
  </si>
  <si>
    <t xml:space="preserve">44d709e2-a362-417d-92e3-36996f45b747</t>
  </si>
  <si>
    <t xml:space="preserve">1acc547f-f8b6-486d-a0ca-f2bd9d092d09</t>
  </si>
  <si>
    <t xml:space="preserve">26fc86d2-94ff-4ac1-a388-c7063a5fe099</t>
  </si>
  <si>
    <t xml:space="preserve">RU000A10AZ60</t>
  </si>
  <si>
    <t xml:space="preserve">TCS00A10AZ60</t>
  </si>
  <si>
    <t xml:space="preserve">РЖД БО 001P-38R</t>
  </si>
  <si>
    <t xml:space="preserve">12.750000000</t>
  </si>
  <si>
    <t xml:space="preserve">5e38333c-da1c-4908-8904-4ed0fd39744b</t>
  </si>
  <si>
    <t xml:space="preserve">96740044-9551-4cff-931f-5ac06ee959f0</t>
  </si>
  <si>
    <t xml:space="preserve">10689008-c3d7-48a2-918b-630c90aee720</t>
  </si>
  <si>
    <t xml:space="preserve">RU000A0ZZ7C0</t>
  </si>
  <si>
    <t xml:space="preserve">TCS00A0ZZ7C0</t>
  </si>
  <si>
    <t xml:space="preserve">ДОМ.РФ АО 001Р-04R</t>
  </si>
  <si>
    <t xml:space="preserve">21.570000000</t>
  </si>
  <si>
    <t xml:space="preserve">a4ba7248-70ed-44e7-9f06-c73161723309</t>
  </si>
  <si>
    <t xml:space="preserve">c5911517-5560-423a-b1cc-0f1836645713</t>
  </si>
  <si>
    <t xml:space="preserve">add81423-1f27-4b22-a20d-cbbe3123ce41</t>
  </si>
  <si>
    <t xml:space="preserve">RU000A107BL4</t>
  </si>
  <si>
    <t xml:space="preserve">TCS00A107BL4</t>
  </si>
  <si>
    <t xml:space="preserve">Норникель ЗО25-Д</t>
  </si>
  <si>
    <t xml:space="preserve">726.743712000</t>
  </si>
  <si>
    <t xml:space="preserve">9c11e9ce-4d80-4d80-8be8-57cc6545ca64</t>
  </si>
  <si>
    <t xml:space="preserve">5be2bced-0684-4b5d-88cf-67ec643a3344</t>
  </si>
  <si>
    <t xml:space="preserve">312b8851-e000-4f09-a490-baa5f67eee39</t>
  </si>
  <si>
    <t xml:space="preserve">RU000A0JVWJ6</t>
  </si>
  <si>
    <t xml:space="preserve">BBG00B8SX525</t>
  </si>
  <si>
    <t xml:space="preserve">ГТЛК выпуск 6</t>
  </si>
  <si>
    <t xml:space="preserve">0.320000000</t>
  </si>
  <si>
    <t xml:space="preserve">15536481-3989-4805-9863-c9b085728114</t>
  </si>
  <si>
    <t xml:space="preserve">134fc3ab-e1e6-43cf-9215-711823442d89</t>
  </si>
  <si>
    <t xml:space="preserve">26a0ddad-0e22-4394-84d8-7a8260762b7d</t>
  </si>
  <si>
    <t xml:space="preserve">RU000A107G63</t>
  </si>
  <si>
    <t xml:space="preserve">TCS99A107G63</t>
  </si>
  <si>
    <t xml:space="preserve">Джетленд БО-01</t>
  </si>
  <si>
    <t xml:space="preserve">4.600000000</t>
  </si>
  <si>
    <t xml:space="preserve">28225200-dcda-4680-b155-aa1186f2bc0b</t>
  </si>
  <si>
    <t xml:space="preserve">285d83a5-fc8b-43e4-928f-1c9bcbbb9518</t>
  </si>
  <si>
    <t xml:space="preserve">887bd4ba-1df4-4503-97af-33dd6be8ce44</t>
  </si>
  <si>
    <t xml:space="preserve">RU000A107FN1</t>
  </si>
  <si>
    <t xml:space="preserve">TCS00A107FN1</t>
  </si>
  <si>
    <t xml:space="preserve">ТЕХНО Лизинг 001Р-06</t>
  </si>
  <si>
    <t xml:space="preserve">90c8626f-c672-45cc-a85f-68e1a6108e93</t>
  </si>
  <si>
    <t xml:space="preserve">43468b3c-64f8-4058-bbab-ffb5bb2360a6</t>
  </si>
  <si>
    <t xml:space="preserve">ea314992-d429-4918-8c95-3cd96fd3f01c</t>
  </si>
  <si>
    <t xml:space="preserve">RU000A108DE3</t>
  </si>
  <si>
    <t xml:space="preserve">BBG01MQQSDY8</t>
  </si>
  <si>
    <t xml:space="preserve">ГТЛК 001P-21</t>
  </si>
  <si>
    <t xml:space="preserve">51.370000000</t>
  </si>
  <si>
    <t xml:space="preserve">d2e35e57-4362-40fa-998e-cd4502fbc913</t>
  </si>
  <si>
    <t xml:space="preserve">f76594b7-ecf0-4fa1-af64-dba10cf5d0e1</t>
  </si>
  <si>
    <t xml:space="preserve">53594045-6405-4b6c-be4e-baa4674758d8</t>
  </si>
  <si>
    <t xml:space="preserve">RU000A0ZZ1M2</t>
  </si>
  <si>
    <t xml:space="preserve">BBG00KJP9PN9</t>
  </si>
  <si>
    <t xml:space="preserve">ПИК-Специализированный застройщик выпуск 4</t>
  </si>
  <si>
    <t xml:space="preserve">68.330000000</t>
  </si>
  <si>
    <t xml:space="preserve">bc94f3d6-be95-4892-bd71-7e49598e3867</t>
  </si>
  <si>
    <t xml:space="preserve">67d688b5-fa15-4694-92bb-c98fd69b04ca</t>
  </si>
  <si>
    <t xml:space="preserve">2eb67d4f-ec2b-4771-a1bd-c3f143d9aa84</t>
  </si>
  <si>
    <t xml:space="preserve">RU000A1065C9</t>
  </si>
  <si>
    <t xml:space="preserve">TCS00A1065C9</t>
  </si>
  <si>
    <t xml:space="preserve">Россети 001P выпуск 9</t>
  </si>
  <si>
    <t xml:space="preserve">a7b368f0-c359-4788-9231-27c5ce86af4e</t>
  </si>
  <si>
    <t xml:space="preserve">b4508c1e-35aa-464e-a472-1f96d1b3656d</t>
  </si>
  <si>
    <t xml:space="preserve">aa1cc12c-85f4-4f1a-9bed-9066b13275d1</t>
  </si>
  <si>
    <t xml:space="preserve">RU000A10B4A4</t>
  </si>
  <si>
    <t xml:space="preserve">TCS00A10B4A4</t>
  </si>
  <si>
    <t xml:space="preserve">Интерлизинг 001Р-11</t>
  </si>
  <si>
    <t xml:space="preserve">6f23e15f-98ed-4f08-b120-cbd4d95e4d80</t>
  </si>
  <si>
    <t xml:space="preserve">b3422a01-aa30-4055-b4f2-bc2840a9bbea</t>
  </si>
  <si>
    <t xml:space="preserve">3a1070f7-daba-43dc-94a7-88eabe1bcace</t>
  </si>
  <si>
    <t xml:space="preserve">RU000A1078X8</t>
  </si>
  <si>
    <t xml:space="preserve">TCS00A1078X8</t>
  </si>
  <si>
    <t xml:space="preserve">ДиректЛизинг БО 002Р-02</t>
  </si>
  <si>
    <t xml:space="preserve">2.940000000</t>
  </si>
  <si>
    <t xml:space="preserve">a694d13d-7773-4fe5-95bb-7cc3b1d9a801</t>
  </si>
  <si>
    <t xml:space="preserve">cdaeb20a-c15b-4581-8905-52f9852288a0</t>
  </si>
  <si>
    <t xml:space="preserve">81953d21-5c9b-4a3b-a8f7-f14ac43c94a6</t>
  </si>
  <si>
    <t xml:space="preserve">RU000A1075D6</t>
  </si>
  <si>
    <t xml:space="preserve">BBG01K26P8Y6</t>
  </si>
  <si>
    <t xml:space="preserve">ГазТрансСнаб 001Р-01</t>
  </si>
  <si>
    <t xml:space="preserve">43.40000000</t>
  </si>
  <si>
    <t xml:space="preserve">52de47c6-54db-4f87-b42e-387697c29357</t>
  </si>
  <si>
    <t xml:space="preserve">457dd26c-3f5e-4de7-97ed-26bea0dcdfe2</t>
  </si>
  <si>
    <t xml:space="preserve">59a6bc88-5247-4253-b138-faf71292c545</t>
  </si>
  <si>
    <t xml:space="preserve">{'logo_name': 'RU000A1075D6.png', 'logo_base_color': '#FFFFFF', 'text_color': '#000000'}</t>
  </si>
  <si>
    <t xml:space="preserve">RU000A1060X6</t>
  </si>
  <si>
    <t xml:space="preserve">TCS00A1060X6</t>
  </si>
  <si>
    <t xml:space="preserve">Озон выпуск 1</t>
  </si>
  <si>
    <t xml:space="preserve">9.620000000</t>
  </si>
  <si>
    <t xml:space="preserve">f5daf4fe-b533-4fd6-a63f-46081a441b93</t>
  </si>
  <si>
    <t xml:space="preserve">8c355911-c5f5-4279-8f84-2973d3d0a9a9</t>
  </si>
  <si>
    <t xml:space="preserve">255101e7-1249-4302-8d4d-06457899012c</t>
  </si>
  <si>
    <t xml:space="preserve">RU000A108RK0</t>
  </si>
  <si>
    <t xml:space="preserve">TCS00A108RK0</t>
  </si>
  <si>
    <t xml:space="preserve">ТД РКС 002Р-04</t>
  </si>
  <si>
    <t xml:space="preserve">fb7a2c03-e62d-4636-81b2-8cda048286dc</t>
  </si>
  <si>
    <t xml:space="preserve">001e1c54-b9b7-4129-8272-ef6461412243</t>
  </si>
  <si>
    <t xml:space="preserve">cade3fcf-7cb2-4f90-b8d4-6be08cbb467e</t>
  </si>
  <si>
    <t xml:space="preserve">RU000A10A893</t>
  </si>
  <si>
    <t xml:space="preserve">TCS00A10A893</t>
  </si>
  <si>
    <t xml:space="preserve">Россия 2036-ЗО</t>
  </si>
  <si>
    <t xml:space="preserve">b61497b2-2ef6-42bd-8431-156bd8c65c86</t>
  </si>
  <si>
    <t xml:space="preserve">c50093ac-151f-4171-9330-5a7d60316d5c</t>
  </si>
  <si>
    <t xml:space="preserve">19bc42f8-c859-44e4-a92c-9677e9263fd1</t>
  </si>
  <si>
    <t xml:space="preserve">RU000A1025B5</t>
  </si>
  <si>
    <t xml:space="preserve">BBG00XP7VH57</t>
  </si>
  <si>
    <t xml:space="preserve">SU29016RMFS1</t>
  </si>
  <si>
    <t xml:space="preserve">ОФЗ 29016</t>
  </si>
  <si>
    <t xml:space="preserve">04b08cb4-c49e-4346-9869-efb4c69544f9</t>
  </si>
  <si>
    <t xml:space="preserve">78766ddc-236b-4890-a406-26793a5e6bae</t>
  </si>
  <si>
    <t xml:space="preserve">cff7decf-115a-4170-92f3-881718626996</t>
  </si>
  <si>
    <t xml:space="preserve">RU000A100PB0</t>
  </si>
  <si>
    <t xml:space="preserve">BBGYAKUTV001</t>
  </si>
  <si>
    <t xml:space="preserve">ЖКХ Якутии выпуск 1</t>
  </si>
  <si>
    <t xml:space="preserve">44.990000000</t>
  </si>
  <si>
    <t xml:space="preserve">71349054-b7b8-4c5e-bd5f-9ae3b522ea7c</t>
  </si>
  <si>
    <t xml:space="preserve">323538d6-8bc8-4daa-b311-13cdaf23bf58</t>
  </si>
  <si>
    <t xml:space="preserve">ac87a491-a711-4c54-a503-dfb516c9a55c</t>
  </si>
  <si>
    <t xml:space="preserve">{'logo_name': 'yakutiya.png', 'logo_base_color': '#949697', 'text_color': '#ffffff'}</t>
  </si>
  <si>
    <t xml:space="preserve">RU000A0JWHA4</t>
  </si>
  <si>
    <t xml:space="preserve">TCS10A0JWHA4</t>
  </si>
  <si>
    <t xml:space="preserve">Russia 2026</t>
  </si>
  <si>
    <t xml:space="preserve">113662.559931000</t>
  </si>
  <si>
    <t xml:space="preserve">b9765076-04a4-4d8b-8fd6-8209ecb76008</t>
  </si>
  <si>
    <t xml:space="preserve">ed032543-f5f2-4c32-bcad-ae9da7d420b9</t>
  </si>
  <si>
    <t xml:space="preserve">74004cfc-f614-4db5-b1f0-a546a536adf5</t>
  </si>
  <si>
    <t xml:space="preserve">RU000A108LN7</t>
  </si>
  <si>
    <t xml:space="preserve">BBG01N745LM6</t>
  </si>
  <si>
    <t xml:space="preserve">Смартфакт БО-03-001P</t>
  </si>
  <si>
    <t xml:space="preserve">13.950000000</t>
  </si>
  <si>
    <t xml:space="preserve">5647e38f-1874-452c-a560-56afde50dae3</t>
  </si>
  <si>
    <t xml:space="preserve">bd2daef5-9bb4-4233-849e-876fbd6966ce</t>
  </si>
  <si>
    <t xml:space="preserve">90753beb-5dcd-4940-9966-d253affe4fea</t>
  </si>
  <si>
    <t xml:space="preserve">RU000A1056Q8</t>
  </si>
  <si>
    <t xml:space="preserve">TCS99A1056Q8</t>
  </si>
  <si>
    <t xml:space="preserve">Роял Капитал БО-П08</t>
  </si>
  <si>
    <t xml:space="preserve">17.970000000</t>
  </si>
  <si>
    <t xml:space="preserve">39250b20-0dbb-4341-aa4a-bbf7be0233d8</t>
  </si>
  <si>
    <t xml:space="preserve">4bd0f261-df88-445b-a00e-bb965287f1ca</t>
  </si>
  <si>
    <t xml:space="preserve">9bebd011-a023-455e-80e5-076dc4160113</t>
  </si>
  <si>
    <t xml:space="preserve">RU000A10BZT3</t>
  </si>
  <si>
    <t xml:space="preserve">TCS00A10BZT3</t>
  </si>
  <si>
    <t xml:space="preserve">Биннофарм Групп 001P-06</t>
  </si>
  <si>
    <t xml:space="preserve">7.480000000</t>
  </si>
  <si>
    <t xml:space="preserve">efbd0192-bb7a-4f83-9663-db5fc446143b</t>
  </si>
  <si>
    <t xml:space="preserve">d958a9d5-987c-4b2f-a85f-312e19f9b9cc</t>
  </si>
  <si>
    <t xml:space="preserve">46f20674-f2fa-4c9b-9a09-cd6b26edd6e7</t>
  </si>
  <si>
    <t xml:space="preserve">RU000A1082G5</t>
  </si>
  <si>
    <t xml:space="preserve">TCS00A1082G5</t>
  </si>
  <si>
    <t xml:space="preserve">ЕвроТранс 002Р-01</t>
  </si>
  <si>
    <t xml:space="preserve">5e489676-cc70-4e04-b363-ee1bf085fa96</t>
  </si>
  <si>
    <t xml:space="preserve">97c4c647-ea3d-46cb-ba40-649adaf81b7e</t>
  </si>
  <si>
    <t xml:space="preserve">05796d6d-3e18-4d11-b2c2-d82892ca64d2</t>
  </si>
  <si>
    <t xml:space="preserve">RU000A10BP87</t>
  </si>
  <si>
    <t xml:space="preserve">TCS00A10BP87</t>
  </si>
  <si>
    <t xml:space="preserve">ПИР БО-03-001P</t>
  </si>
  <si>
    <t xml:space="preserve">21.370000000</t>
  </si>
  <si>
    <t xml:space="preserve">54d49fdb-0f21-44ab-a0de-55f05ec312cd</t>
  </si>
  <si>
    <t xml:space="preserve">8b94a90b-36dc-4e0e-b2ab-67b0644d88b4</t>
  </si>
  <si>
    <t xml:space="preserve">4b76d20b-3755-4d42-bf40-1174697b33aa</t>
  </si>
  <si>
    <t xml:space="preserve">RU000A1089K2</t>
  </si>
  <si>
    <t xml:space="preserve">TCS00A1089K2</t>
  </si>
  <si>
    <t xml:space="preserve">РУСАЛ БО-001Р-07</t>
  </si>
  <si>
    <t xml:space="preserve">1f92a9ba-cb73-443e-b04e-e219ca0a3788</t>
  </si>
  <si>
    <t xml:space="preserve">76a4f99f-789e-4ae8-887a-2efa01e90909</t>
  </si>
  <si>
    <t xml:space="preserve">15f25539-ccd3-48a6-8a65-b47cd0c33343</t>
  </si>
  <si>
    <t xml:space="preserve">RU000A106CR1</t>
  </si>
  <si>
    <t xml:space="preserve">TCS00A106CR1</t>
  </si>
  <si>
    <t xml:space="preserve">Ред Софт БО 002Р-04</t>
  </si>
  <si>
    <t xml:space="preserve">17.640000000</t>
  </si>
  <si>
    <t xml:space="preserve">e21cf84a-e4c6-42ee-8dcf-869db4f9c7f5</t>
  </si>
  <si>
    <t xml:space="preserve">8071a235-925d-469d-8435-57ac92dce8ca</t>
  </si>
  <si>
    <t xml:space="preserve">566422b4-ebca-4b6b-94ec-4492fd629c6b</t>
  </si>
  <si>
    <t xml:space="preserve">RU000A103KJ8</t>
  </si>
  <si>
    <t xml:space="preserve">TCS00A103KJ8</t>
  </si>
  <si>
    <t xml:space="preserve">Европлан 001Р-03</t>
  </si>
  <si>
    <t xml:space="preserve">86.580000000</t>
  </si>
  <si>
    <t xml:space="preserve">9f1807d3-5be4-4baa-898a-6a1bbfc31076</t>
  </si>
  <si>
    <t xml:space="preserve">f6647343-e97b-4991-8813-98bf48b1b7f8</t>
  </si>
  <si>
    <t xml:space="preserve">84d4cb9a-6a6c-4e7b-bca0-333f0df17752</t>
  </si>
  <si>
    <t xml:space="preserve">RU000A10AYD2</t>
  </si>
  <si>
    <t xml:space="preserve">TCS00A10AYD2</t>
  </si>
  <si>
    <t xml:space="preserve">Новые Технологии 001Р-03</t>
  </si>
  <si>
    <t xml:space="preserve">42.490000000</t>
  </si>
  <si>
    <t xml:space="preserve">2eba8ac9-eefc-43a8-b898-f3010b65fb3f</t>
  </si>
  <si>
    <t xml:space="preserve">a2a0de73-e1e3-4ed5-8974-2af22c1a40fc</t>
  </si>
  <si>
    <t xml:space="preserve">140b8d2b-138c-4bfd-bc5a-c23c300e5ac3</t>
  </si>
  <si>
    <t xml:space="preserve">RU000A104SY8</t>
  </si>
  <si>
    <t xml:space="preserve">TCS00A104SY8</t>
  </si>
  <si>
    <t xml:space="preserve">РЖД</t>
  </si>
  <si>
    <t xml:space="preserve">26.340000000</t>
  </si>
  <si>
    <t xml:space="preserve">9920721c-96ac-4e2e-a82b-6f05ba56dc13</t>
  </si>
  <si>
    <t xml:space="preserve">b6cdbb95-dfd2-413f-8d4b-862f6769793d</t>
  </si>
  <si>
    <t xml:space="preserve">19147180-8737-43e4-80cc-8d19ae48133d</t>
  </si>
  <si>
    <t xml:space="preserve">RU000A0ZZ4P9</t>
  </si>
  <si>
    <t xml:space="preserve">TCS00A0ZZ4P9</t>
  </si>
  <si>
    <t xml:space="preserve">Открытое акционерное общество "Российские железные дороги" биржевая облигация 4B02-06-65045-D-001P 04.04.2033</t>
  </si>
  <si>
    <t xml:space="preserve">50.180000000</t>
  </si>
  <si>
    <t xml:space="preserve">385e1751-8bcb-43e3-854c-73a8ca9ad5d0</t>
  </si>
  <si>
    <t xml:space="preserve">0d513704-cdd0-4989-94ac-34859f8afadf</t>
  </si>
  <si>
    <t xml:space="preserve">8ec24370-96de-47ed-b0ac-7a0a34a52f88</t>
  </si>
  <si>
    <t xml:space="preserve">RU000A10B2X0</t>
  </si>
  <si>
    <t xml:space="preserve">TCS00A10B2X0</t>
  </si>
  <si>
    <t xml:space="preserve">Синара-Транспортные Машины 001P-05</t>
  </si>
  <si>
    <t xml:space="preserve">e7735f7d-9868-43c2-bfeb-9f3400717501</t>
  </si>
  <si>
    <t xml:space="preserve">6f0bed70-ad98-457f-873e-a7c94ef63834</t>
  </si>
  <si>
    <t xml:space="preserve">bf0dd9e2-5e77-4903-b735-e5d6cc94de64</t>
  </si>
  <si>
    <t xml:space="preserve">RU000A1086N2</t>
  </si>
  <si>
    <t xml:space="preserve">TCS00A1086N2</t>
  </si>
  <si>
    <t xml:space="preserve">КОНТРОЛ лизинг 001P-02</t>
  </si>
  <si>
    <t xml:space="preserve">1aab78c6-ef98-44e9-8fe3-e502fd7f2f78</t>
  </si>
  <si>
    <t xml:space="preserve">bbe51958-71af-4628-b339-92ce7a5eefdf</t>
  </si>
  <si>
    <t xml:space="preserve">b12c7433-53ac-489c-bbd9-66212bb29406</t>
  </si>
  <si>
    <t xml:space="preserve">RU000A105X64</t>
  </si>
  <si>
    <t xml:space="preserve">TCS00A105X64</t>
  </si>
  <si>
    <t xml:space="preserve">Сэтл Групп 2Р-02</t>
  </si>
  <si>
    <t xml:space="preserve">5fc4a0ea-317a-440f-a830-36201bfbedcf</t>
  </si>
  <si>
    <t xml:space="preserve">a96d08c5-0eba-4659-865f-69dc56e5665c</t>
  </si>
  <si>
    <t xml:space="preserve">d390bdcc-ea64-4ba4-995c-19951bc07879</t>
  </si>
  <si>
    <t xml:space="preserve">RU000A105575</t>
  </si>
  <si>
    <t xml:space="preserve">TCS99A105575</t>
  </si>
  <si>
    <t xml:space="preserve">МФК ВЭББАНКИР 03</t>
  </si>
  <si>
    <t xml:space="preserve">df8e3891-7860-407d-b097-d6c96a9358f7</t>
  </si>
  <si>
    <t xml:space="preserve">63145369-c2d9-44d8-82ad-5dfc4955d3df</t>
  </si>
  <si>
    <t xml:space="preserve">1f484f17-a557-4cc2-8d54-ee53bf0190bd</t>
  </si>
  <si>
    <t xml:space="preserve">RU000A107HH9</t>
  </si>
  <si>
    <t xml:space="preserve">BBG01KT4VV56</t>
  </si>
  <si>
    <t xml:space="preserve">Газпром Нефть 003P-09R</t>
  </si>
  <si>
    <t xml:space="preserve">15.50000000</t>
  </si>
  <si>
    <t xml:space="preserve">9dfb94f9-9cde-4d68-a07d-5df95733fdd4</t>
  </si>
  <si>
    <t xml:space="preserve">1a895507-c4fe-4b7a-9b58-c806bb7777fe</t>
  </si>
  <si>
    <t xml:space="preserve">10330d7e-34fd-4b8a-9dcc-d0ea732c3384</t>
  </si>
  <si>
    <t xml:space="preserve">RU000A105BW5</t>
  </si>
  <si>
    <t xml:space="preserve">TCS00A105BW5</t>
  </si>
  <si>
    <t xml:space="preserve">СПМК БО-01</t>
  </si>
  <si>
    <t xml:space="preserve">21.950000000</t>
  </si>
  <si>
    <t xml:space="preserve">94c0f0d1-c1af-4fec-8555-965f12bf7e29</t>
  </si>
  <si>
    <t xml:space="preserve">b439eb1d-6f5f-4c91-9042-fe9ac9de2f3b</t>
  </si>
  <si>
    <t xml:space="preserve">35fcd52c-99c6-41a0-ba2e-af175aea8437</t>
  </si>
  <si>
    <t xml:space="preserve">RU000A10A026</t>
  </si>
  <si>
    <t xml:space="preserve">TCS00A10A026</t>
  </si>
  <si>
    <t xml:space="preserve">Аренза-Про 001P-06</t>
  </si>
  <si>
    <t xml:space="preserve">63f0c9fe-4928-4c30-8445-071fde794a0f</t>
  </si>
  <si>
    <t xml:space="preserve">cf4c1fdf-b6f7-4a07-ab38-1ff174a38e4d</t>
  </si>
  <si>
    <t xml:space="preserve">7e367ebb-cda1-47af-85a5-3582f1bc26b2</t>
  </si>
  <si>
    <t xml:space="preserve">RU000A104WJ1</t>
  </si>
  <si>
    <t xml:space="preserve">TCS00A104WJ1</t>
  </si>
  <si>
    <t xml:space="preserve">МТС выпуск 21</t>
  </si>
  <si>
    <t xml:space="preserve">7.670000000</t>
  </si>
  <si>
    <t xml:space="preserve">bf6d9c3d-6b80-4246-b939-5eab26bbf6d2</t>
  </si>
  <si>
    <t xml:space="preserve">2c8f0327-2775-4d50-a374-a64931e630a2</t>
  </si>
  <si>
    <t xml:space="preserve">13f80f16-6086-45c9-9363-17b86daffa77</t>
  </si>
  <si>
    <t xml:space="preserve">RU000A10BBE6</t>
  </si>
  <si>
    <t xml:space="preserve">TCS00A10BBE6</t>
  </si>
  <si>
    <t xml:space="preserve">ХК Новотранс оббП06</t>
  </si>
  <si>
    <t xml:space="preserve">846922c1-c4a4-4ab8-8d1e-aa2c7e3d1285</t>
  </si>
  <si>
    <t xml:space="preserve">5ea0778a-bc8b-4f6c-b043-6b7f8f14b723</t>
  </si>
  <si>
    <t xml:space="preserve">6cc5822d-ccc5-4117-945b-972a7d21ec22</t>
  </si>
  <si>
    <t xml:space="preserve">RU000A103QH9</t>
  </si>
  <si>
    <t xml:space="preserve">TCS00A103QH9</t>
  </si>
  <si>
    <t xml:space="preserve">Эталон-Финанс выпуск 3</t>
  </si>
  <si>
    <t xml:space="preserve">9608b7eb-dbb9-46fd-a909-ae63e7fc3445</t>
  </si>
  <si>
    <t xml:space="preserve">0a2199ea-208f-46d4-ab3f-a8d9ee38d585</t>
  </si>
  <si>
    <t xml:space="preserve">55c3ea87-ba9e-4eee-80d0-80d8b44eb2a6</t>
  </si>
  <si>
    <t xml:space="preserve">RU000A1065M8</t>
  </si>
  <si>
    <t xml:space="preserve">TCS00A1065M8</t>
  </si>
  <si>
    <t xml:space="preserve">Айди Коллект выпуск 3</t>
  </si>
  <si>
    <t xml:space="preserve">3.290000000</t>
  </si>
  <si>
    <t xml:space="preserve">cd1b2068-3a9a-4bf1-a964-b67c9db191f1</t>
  </si>
  <si>
    <t xml:space="preserve">635eac4b-beb7-4f05-ae46-ba33a85b6a8e</t>
  </si>
  <si>
    <t xml:space="preserve">52ae942e-461a-421b-a8fd-9fee9b66694a</t>
  </si>
  <si>
    <t xml:space="preserve">RU000A108BD9</t>
  </si>
  <si>
    <t xml:space="preserve">TCS00A108BD9</t>
  </si>
  <si>
    <t xml:space="preserve">Альфа-Банк ЗО-400</t>
  </si>
  <si>
    <t xml:space="preserve">757.285743000</t>
  </si>
  <si>
    <t xml:space="preserve">d3f9069c-f46e-4c34-b44b-093b49e60ff6</t>
  </si>
  <si>
    <t xml:space="preserve">7124adbc-fcbd-4f86-bdc3-3e7721c79c9f</t>
  </si>
  <si>
    <t xml:space="preserve">5fd0948c-01ef-4dd5-bf08-f57f2e04ba80</t>
  </si>
  <si>
    <t xml:space="preserve">RU000A104Z71</t>
  </si>
  <si>
    <t xml:space="preserve">TCS00A104Z71</t>
  </si>
  <si>
    <t xml:space="preserve">Биннофарм Групп выпуск 2</t>
  </si>
  <si>
    <t xml:space="preserve">3.150000000</t>
  </si>
  <si>
    <t xml:space="preserve">8b4adee4-83d9-4f0c-9fcf-d4a059f892ac</t>
  </si>
  <si>
    <t xml:space="preserve">2f0087d4-6c63-4139-a24e-f2aea56c58b5</t>
  </si>
  <si>
    <t xml:space="preserve">074733bb-192f-4843-a772-43ce0a0973c0</t>
  </si>
  <si>
    <t xml:space="preserve">RU000A1070G0</t>
  </si>
  <si>
    <t xml:space="preserve">TCS99A1070G0</t>
  </si>
  <si>
    <t xml:space="preserve">МФК Быстроденьги 2P-03</t>
  </si>
  <si>
    <t xml:space="preserve">4fdb8d90-2bb4-4e2c-bbf2-237a7e447e73</t>
  </si>
  <si>
    <t xml:space="preserve">d24323b2-b554-4242-8522-e152a24e6ec4</t>
  </si>
  <si>
    <t xml:space="preserve">fcc48c40-45fa-4725-ba00-26de0c5ab7b3</t>
  </si>
  <si>
    <t xml:space="preserve">RU000A102DR8</t>
  </si>
  <si>
    <t xml:space="preserve">BBG00YC4R9B2</t>
  </si>
  <si>
    <t xml:space="preserve">Омская область выпуск 4</t>
  </si>
  <si>
    <t xml:space="preserve">4.450000000</t>
  </si>
  <si>
    <t xml:space="preserve">56065b13-05a2-44e6-aeaa-1bdad34762c0</t>
  </si>
  <si>
    <t xml:space="preserve">e61acbfd-ae7b-4b64-9504-7bc86c740ca6</t>
  </si>
  <si>
    <t xml:space="preserve">db2eb5ba-ec50-4bbc-a0e5-f1ba399fa5bd</t>
  </si>
  <si>
    <t xml:space="preserve">{'logo_name': 'RU000A102DR8.png', 'logo_base_color': '#000000', 'text_color': '#ffffff'}</t>
  </si>
  <si>
    <t xml:space="preserve">RU000A107A69</t>
  </si>
  <si>
    <t xml:space="preserve">BBG01KS6P459</t>
  </si>
  <si>
    <t xml:space="preserve">Альфа-Банк ЗО-02</t>
  </si>
  <si>
    <t xml:space="preserve">3663.330000000</t>
  </si>
  <si>
    <t xml:space="preserve">42c430d4-e057-4546-ae94-0d4176e552e7</t>
  </si>
  <si>
    <t xml:space="preserve">9f51f1a9-6055-40fe-adae-c54fecb021ba</t>
  </si>
  <si>
    <t xml:space="preserve">02c5e135-d001-46c2-816c-3a7482f2957a</t>
  </si>
  <si>
    <t xml:space="preserve">BBG002PD3452</t>
  </si>
  <si>
    <t xml:space="preserve">SU26207RMFS9</t>
  </si>
  <si>
    <t xml:space="preserve">37.290000000</t>
  </si>
  <si>
    <t xml:space="preserve">1c5d6a37-5790-46f4-b4cc-aff8ce533c4b</t>
  </si>
  <si>
    <t xml:space="preserve">6848a542-4310-41a9-b2ce-55f288449988</t>
  </si>
  <si>
    <t xml:space="preserve">879f06e9-9e41-470e-b94e-7a4a26a4db3e</t>
  </si>
  <si>
    <t xml:space="preserve">RU000A106AH6</t>
  </si>
  <si>
    <t xml:space="preserve">О'КЕЙ выпуск 5</t>
  </si>
  <si>
    <t xml:space="preserve">964b4c0b-12de-4424-9929-03598872d88f</t>
  </si>
  <si>
    <t xml:space="preserve">9f6a7b1d-a351-489c-87d7-09da7f36dd93</t>
  </si>
  <si>
    <t xml:space="preserve">65373753-ed56-4711-8842-ba3b1c43e80c</t>
  </si>
  <si>
    <t xml:space="preserve">RU000A10BGC9</t>
  </si>
  <si>
    <t xml:space="preserve">TCS00A10BGC9</t>
  </si>
  <si>
    <t xml:space="preserve">МФК Мани Мен оббП01</t>
  </si>
  <si>
    <t xml:space="preserve">20.260000000</t>
  </si>
  <si>
    <t xml:space="preserve">9b484be4-376c-4f3c-8fb4-e1e66ce98562</t>
  </si>
  <si>
    <t xml:space="preserve">bb871b38-75d6-4e54-85bb-35eb130d396f</t>
  </si>
  <si>
    <t xml:space="preserve">4fb41836-9f38-42d8-a5f3-8e36277a39ca</t>
  </si>
  <si>
    <t xml:space="preserve">RU000A1077X0</t>
  </si>
  <si>
    <t xml:space="preserve">TCS00A1077X0</t>
  </si>
  <si>
    <t xml:space="preserve">Интерлизинг выпуск 7</t>
  </si>
  <si>
    <t xml:space="preserve">3.930000000</t>
  </si>
  <si>
    <t xml:space="preserve">14bfdeec-5560-4db6-a922-6f8ad1c80127</t>
  </si>
  <si>
    <t xml:space="preserve">c244b061-048d-4fff-b6b0-eac3c281c6c4</t>
  </si>
  <si>
    <t xml:space="preserve">7e9417e4-26aa-44a3-a6d5-b8539642f590</t>
  </si>
  <si>
    <t xml:space="preserve">RU000A10AV15</t>
  </si>
  <si>
    <t xml:space="preserve">TCS00A10AV15</t>
  </si>
  <si>
    <t xml:space="preserve">ВИС ФИНАНС БО-П07</t>
  </si>
  <si>
    <t xml:space="preserve">6.230000000</t>
  </si>
  <si>
    <t xml:space="preserve">9760976e-ab7d-4487-81dd-e96aa163aa0d</t>
  </si>
  <si>
    <t xml:space="preserve">c4af9e47-aa4c-4f73-9d96-d6cd136250bf</t>
  </si>
  <si>
    <t xml:space="preserve">676604fb-95f8-4818-99fb-62dd9acaf6f0</t>
  </si>
  <si>
    <t xml:space="preserve">RU000A1063Z5</t>
  </si>
  <si>
    <t xml:space="preserve">TCS00A1063Z5</t>
  </si>
  <si>
    <t xml:space="preserve">ФосАгро БО-П01-CNY</t>
  </si>
  <si>
    <t xml:space="preserve">1.380000000</t>
  </si>
  <si>
    <t xml:space="preserve">556df57f-964a-4bca-8825-cd49e6048c85</t>
  </si>
  <si>
    <t xml:space="preserve">a98674b4-051a-48a3-a837-dc1b1ded9aa2</t>
  </si>
  <si>
    <t xml:space="preserve">785925fa-996d-43f6-af1d-41bb7808129f</t>
  </si>
  <si>
    <t xml:space="preserve">RU000A1066A1</t>
  </si>
  <si>
    <t xml:space="preserve">TCS00A1066A1</t>
  </si>
  <si>
    <t xml:space="preserve">Уральская Сталь БО-1Р-2</t>
  </si>
  <si>
    <t xml:space="preserve">25.560000000</t>
  </si>
  <si>
    <t xml:space="preserve">e34864e6-96ed-4943-ace6-5cd6aa796cf9</t>
  </si>
  <si>
    <t xml:space="preserve">36afaeb5-4881-4eaa-98be-afdee0f76923</t>
  </si>
  <si>
    <t xml:space="preserve">ca0e8852-585d-4b6d-87ed-fc6a210dfd5f</t>
  </si>
  <si>
    <t xml:space="preserve">RU000A1059P4</t>
  </si>
  <si>
    <t xml:space="preserve">TCS00A1059P4</t>
  </si>
  <si>
    <t xml:space="preserve">Лукойл ЗО-27</t>
  </si>
  <si>
    <t xml:space="preserve">523.913301000</t>
  </si>
  <si>
    <t xml:space="preserve">9b256132-1c3a-4338-a770-94af7ae90bed</t>
  </si>
  <si>
    <t xml:space="preserve">809566e5-01ec-4303-8f3e-6693851c1561</t>
  </si>
  <si>
    <t xml:space="preserve">26482f6e-dbb3-43cc-9e61-2b0e57c98722</t>
  </si>
  <si>
    <t xml:space="preserve">RU000A105PQ7</t>
  </si>
  <si>
    <t xml:space="preserve">TCS00A105PQ7</t>
  </si>
  <si>
    <t xml:space="preserve">РУСАЛ БО-001Р-02</t>
  </si>
  <si>
    <t xml:space="preserve">3.30000000</t>
  </si>
  <si>
    <t xml:space="preserve">3e4c05aa-f629-4c59-a4cd-8dd713e3d86a</t>
  </si>
  <si>
    <t xml:space="preserve">09585ef6-d168-4526-90c4-79f6bddcecbb</t>
  </si>
  <si>
    <t xml:space="preserve">f81b98a0-0646-4d4e-9cae-4e7d2fb01596</t>
  </si>
  <si>
    <t xml:space="preserve">RU000A106CB5</t>
  </si>
  <si>
    <t xml:space="preserve">TCS00A106CB5</t>
  </si>
  <si>
    <t xml:space="preserve">СибАвтоТранс 001Р-02</t>
  </si>
  <si>
    <t xml:space="preserve">18.490000000</t>
  </si>
  <si>
    <t xml:space="preserve">de747b21-6fd9-46d0-99cf-79c412410c98</t>
  </si>
  <si>
    <t xml:space="preserve">ba042d3d-6108-4dbe-84f7-5b59e566ee72</t>
  </si>
  <si>
    <t xml:space="preserve">20ed731f-1b21-4ebb-912b-eafdfbcec21a</t>
  </si>
  <si>
    <t xml:space="preserve">RU000A108ZH9</t>
  </si>
  <si>
    <t xml:space="preserve">TCS00A108ZH9</t>
  </si>
  <si>
    <t xml:space="preserve">Славнефть 002P-05</t>
  </si>
  <si>
    <t xml:space="preserve">77dd1001-370e-483b-bfb3-56500d2859e2</t>
  </si>
  <si>
    <t xml:space="preserve">d9c95779-225d-4329-9725-b7af6bf42e89</t>
  </si>
  <si>
    <t xml:space="preserve">23927012-1483-49d1-91cf-e35bc2506e00</t>
  </si>
  <si>
    <t xml:space="preserve">RU000A1099P0</t>
  </si>
  <si>
    <t xml:space="preserve">TCS99A1099P0</t>
  </si>
  <si>
    <t xml:space="preserve">МФК Быстроденьги 002Р-07</t>
  </si>
  <si>
    <t xml:space="preserve">544cba6c-15fa-4e2a-85a7-866328e63222</t>
  </si>
  <si>
    <t xml:space="preserve">7ee480f9-350a-4067-96fd-4e64800a03d4</t>
  </si>
  <si>
    <t xml:space="preserve">b53c0053-6c3f-40aa-a656-ac38acc963f9</t>
  </si>
  <si>
    <t xml:space="preserve">RU000A0ZZ984</t>
  </si>
  <si>
    <t xml:space="preserve">BBG00L42J441</t>
  </si>
  <si>
    <t xml:space="preserve">ГТЛК выпуск 10</t>
  </si>
  <si>
    <t xml:space="preserve">0.150000000</t>
  </si>
  <si>
    <t xml:space="preserve">193e21cc-b754-4255-bf7a-8c3d0151a36c</t>
  </si>
  <si>
    <t xml:space="preserve">1e57029d-7819-402e-bfde-67c115210af7</t>
  </si>
  <si>
    <t xml:space="preserve">de27ed96-44d8-410c-9c1c-f7ed5c7bd6c4</t>
  </si>
  <si>
    <t xml:space="preserve">RU000A100A82</t>
  </si>
  <si>
    <t xml:space="preserve">BBG00NZHWSQ8</t>
  </si>
  <si>
    <t xml:space="preserve">SU26228RMFS5</t>
  </si>
  <si>
    <t xml:space="preserve">ОФЗ 26228</t>
  </si>
  <si>
    <t xml:space="preserve">cf2a3cac-5016-4ebd-8e89-894d8186d4a2</t>
  </si>
  <si>
    <t xml:space="preserve">59e2c000-9594-41ba-9230-26384d0702e9</t>
  </si>
  <si>
    <t xml:space="preserve">00bd6d6c-a816-4291-ab4d-ef65f65b94cd</t>
  </si>
  <si>
    <t xml:space="preserve">RU000A1034P7</t>
  </si>
  <si>
    <t xml:space="preserve">BBG01172JM41</t>
  </si>
  <si>
    <t xml:space="preserve">ВТБ СУБ выпуск 5</t>
  </si>
  <si>
    <t xml:space="preserve">169863.10000000</t>
  </si>
  <si>
    <t xml:space="preserve">cdbd428c-b331-42c3-ad99-7e3eda32fff6</t>
  </si>
  <si>
    <t xml:space="preserve">1f4d8e01-e95f-46e1-89a2-10407480ce91</t>
  </si>
  <si>
    <t xml:space="preserve">3bef491c-e1fb-426a-b009-88bf3dc3358b</t>
  </si>
  <si>
    <t xml:space="preserve">RU000A107PE9</t>
  </si>
  <si>
    <t xml:space="preserve">BBG01L9XJRL7</t>
  </si>
  <si>
    <t xml:space="preserve">Мой самокат БО-01</t>
  </si>
  <si>
    <t xml:space="preserve">8811c79e-bc3c-4787-875e-68862fa32b2a</t>
  </si>
  <si>
    <t xml:space="preserve">8aef9b3b-5bf5-445e-82fd-7c7957fe1b21</t>
  </si>
  <si>
    <t xml:space="preserve">13fb7e21-5c2b-48fd-8f89-9c8cdb437390</t>
  </si>
  <si>
    <t xml:space="preserve">RU000A105TP1</t>
  </si>
  <si>
    <t xml:space="preserve">TCS00A105TP1</t>
  </si>
  <si>
    <t xml:space="preserve">Магнит БО-004Р-03</t>
  </si>
  <si>
    <t xml:space="preserve">18.900000000</t>
  </si>
  <si>
    <t xml:space="preserve">a025b1c0-8af9-4979-8004-00c34fe29fca</t>
  </si>
  <si>
    <t xml:space="preserve">e922df30-f4a0-49ec-961b-92010915f638</t>
  </si>
  <si>
    <t xml:space="preserve">fafb9df6-307e-4660-aba8-16c8b2571c75</t>
  </si>
  <si>
    <t xml:space="preserve">RU000A106DP3</t>
  </si>
  <si>
    <t xml:space="preserve">TCS00A106DP3</t>
  </si>
  <si>
    <t xml:space="preserve">РЕСО-Лизинг ООО БО-П-22</t>
  </si>
  <si>
    <t xml:space="preserve">12a4f3a5-210c-486a-af7d-e1337ddccec6</t>
  </si>
  <si>
    <t xml:space="preserve">55743815-f113-4869-8f15-a767f67de7ae</t>
  </si>
  <si>
    <t xml:space="preserve">25994986-2817-44da-a1fc-4597c8d587c4</t>
  </si>
  <si>
    <t xml:space="preserve">RU000A10AHA3</t>
  </si>
  <si>
    <t xml:space="preserve">ИКС 5 ФИНАНС 003P-07</t>
  </si>
  <si>
    <t xml:space="preserve">3e897659-0b2f-4e87-a0d4-2d7eed757ed9</t>
  </si>
  <si>
    <t xml:space="preserve">018f4db9-e7de-46f0-9ab7-01a2f4599fce</t>
  </si>
  <si>
    <t xml:space="preserve">baf15a61-7342-4722-9b7a-0d75f676bee5</t>
  </si>
  <si>
    <t xml:space="preserve">RU000A106VV3</t>
  </si>
  <si>
    <t xml:space="preserve">TCS00A106VV3</t>
  </si>
  <si>
    <t xml:space="preserve">РЖД 1P-27R</t>
  </si>
  <si>
    <t xml:space="preserve">6c5025e6-99c3-489d-a340-479152d7cc22</t>
  </si>
  <si>
    <t xml:space="preserve">8f4ff10b-f8ad-4130-a2fa-dc308b803cfb</t>
  </si>
  <si>
    <t xml:space="preserve">5692ad40-26c1-4466-9777-be02e1481a99</t>
  </si>
  <si>
    <t xml:space="preserve">RU000A102879</t>
  </si>
  <si>
    <t xml:space="preserve">BBG00XV97H44</t>
  </si>
  <si>
    <t xml:space="preserve">Банк ВТБ СУБ-Т2-1</t>
  </si>
  <si>
    <t xml:space="preserve">216547.950000000</t>
  </si>
  <si>
    <t xml:space="preserve">863b21f6-c0b7-4fa9-a06a-2ec165c2da58</t>
  </si>
  <si>
    <t xml:space="preserve">f227c3de-bcd5-4ed9-a9e3-f39959ba7c10</t>
  </si>
  <si>
    <t xml:space="preserve">643ecb29-ccd4-4c50-82d2-ddb0ca590082</t>
  </si>
  <si>
    <t xml:space="preserve">RU000A106A86</t>
  </si>
  <si>
    <t xml:space="preserve">TCS00A106A86</t>
  </si>
  <si>
    <t xml:space="preserve">Делимобиль 001Р-02</t>
  </si>
  <si>
    <t xml:space="preserve">20.880000000</t>
  </si>
  <si>
    <t xml:space="preserve">9a8e90df-e54c-4cc9-9c87-4e80c69b2469</t>
  </si>
  <si>
    <t xml:space="preserve">464c2ff9-cf3c-4937-b131-14518cc136b8</t>
  </si>
  <si>
    <t xml:space="preserve">081df4a1-8cda-4fdb-9318-c12db57f8b91</t>
  </si>
  <si>
    <t xml:space="preserve">RU000A107FG5</t>
  </si>
  <si>
    <t xml:space="preserve">TCS10A107FG5</t>
  </si>
  <si>
    <t xml:space="preserve">Транс-Миссия БО-02</t>
  </si>
  <si>
    <t xml:space="preserve">70e4fc9f-c0a8-4c09-a80d-93f7ae876b84</t>
  </si>
  <si>
    <t xml:space="preserve">98e81567-e0ad-4f12-939a-570c65e4d843</t>
  </si>
  <si>
    <t xml:space="preserve">38d1c21e-d564-4b0b-abaf-005c920cdbe6</t>
  </si>
  <si>
    <t xml:space="preserve">{'logo_name': 'RU000A100E70.png', 'logo_base_color': '#50B848', 'text_color': '#ffffff'}</t>
  </si>
  <si>
    <t xml:space="preserve">RU000A1068T7</t>
  </si>
  <si>
    <t xml:space="preserve">TCS00A1068T7</t>
  </si>
  <si>
    <t xml:space="preserve">СОПФ Инфраструктурные облигации 05</t>
  </si>
  <si>
    <t xml:space="preserve">17.980000000</t>
  </si>
  <si>
    <t xml:space="preserve">13eb4c7e-0844-4330-b1e2-71643f1171d3</t>
  </si>
  <si>
    <t xml:space="preserve">9a0680e1-cd4e-4908-a32c-8922a2ec819f</t>
  </si>
  <si>
    <t xml:space="preserve">c3658031-1a42-4cd7-9538-74e3dec909be</t>
  </si>
  <si>
    <t xml:space="preserve">RU000A101XN7</t>
  </si>
  <si>
    <t xml:space="preserve">BBG00WCMMJ92</t>
  </si>
  <si>
    <t xml:space="preserve">АФК Система выпуск 14</t>
  </si>
  <si>
    <t xml:space="preserve">4c6198cb-a021-4430-a1a1-38ec4e863ba1</t>
  </si>
  <si>
    <t xml:space="preserve">9a97d4c1-3d97-4d62-847e-1419aa79d1c0</t>
  </si>
  <si>
    <t xml:space="preserve">75360ac5-4369-4ef3-a8ff-cbf048dc61a1</t>
  </si>
  <si>
    <t xml:space="preserve">RU000A107720</t>
  </si>
  <si>
    <t xml:space="preserve">BBG01K4S4Z88</t>
  </si>
  <si>
    <t xml:space="preserve">МК Лизинг БО-01</t>
  </si>
  <si>
    <t xml:space="preserve">11.610000000</t>
  </si>
  <si>
    <t xml:space="preserve">8f26b942-e140-4a9d-8402-9dae0143739b</t>
  </si>
  <si>
    <t xml:space="preserve">de8ac446-dfec-40e4-addb-d2fbee981749</t>
  </si>
  <si>
    <t xml:space="preserve">0aa4104f-b1df-4e1f-ae85-cf7075eb15dd</t>
  </si>
  <si>
    <t xml:space="preserve">{'logo_name': 'RU000A107720.png', 'logo_base_color': '#FFFFFF', 'text_color': '#000000'}</t>
  </si>
  <si>
    <t xml:space="preserve">RU000A10A141</t>
  </si>
  <si>
    <t xml:space="preserve">TCS00A10A141</t>
  </si>
  <si>
    <t xml:space="preserve">ЕвроТранс, БО-001Р-05</t>
  </si>
  <si>
    <t xml:space="preserve">827f0733-8e8b-4e5f-b8b7-13956ded606d</t>
  </si>
  <si>
    <t xml:space="preserve">984a21a6-2c6b-498e-a5ab-a3888af60d55</t>
  </si>
  <si>
    <t xml:space="preserve">3f376606-ab17-4163-bf69-9a04b6a966e2</t>
  </si>
  <si>
    <t xml:space="preserve">RU000A105HN1</t>
  </si>
  <si>
    <t xml:space="preserve">TCS00A105HN1</t>
  </si>
  <si>
    <t xml:space="preserve">Авто Финанс Банк выпуск 10</t>
  </si>
  <si>
    <t xml:space="preserve">14.810000000</t>
  </si>
  <si>
    <t xml:space="preserve">262aadef-33ee-494b-983e-6d16b7944c30</t>
  </si>
  <si>
    <t xml:space="preserve">6dfb0bd8-f502-4dc6-a104-8cf38842b2c6</t>
  </si>
  <si>
    <t xml:space="preserve">e4e7a39e-e09f-4b54-a922-de83c2e10f17</t>
  </si>
  <si>
    <t xml:space="preserve">RU000A10B2J9</t>
  </si>
  <si>
    <t xml:space="preserve">TCS00A10B2J9</t>
  </si>
  <si>
    <t xml:space="preserve">О'КЕЙ оббП07</t>
  </si>
  <si>
    <t xml:space="preserve">25d5ac34-079c-4f7b-82b2-58a2b105f976</t>
  </si>
  <si>
    <t xml:space="preserve">21b11fd3-ebc9-49c7-ac9e-6258ca5c77ab</t>
  </si>
  <si>
    <t xml:space="preserve">164ea244-2025-4d51-b3b7-59d03fee4bd0</t>
  </si>
  <si>
    <t xml:space="preserve">RU000A1083U4</t>
  </si>
  <si>
    <t xml:space="preserve">BBG01M7RCPW9</t>
  </si>
  <si>
    <t xml:space="preserve">МТС 002Р-04</t>
  </si>
  <si>
    <t xml:space="preserve">a57060d6-7e48-4147-96a9-191813558863</t>
  </si>
  <si>
    <t xml:space="preserve">ad1ec4ff-7d5b-4471-9977-f00fd6c1c245</t>
  </si>
  <si>
    <t xml:space="preserve">9d2b4c52-e42a-4a4c-b73e-8c8d9fb6461c</t>
  </si>
  <si>
    <t xml:space="preserve">RU000A105TY3</t>
  </si>
  <si>
    <t xml:space="preserve">TCS00A105TY3</t>
  </si>
  <si>
    <t xml:space="preserve">Вымпелком 001Р-06</t>
  </si>
  <si>
    <t xml:space="preserve">18.500000000</t>
  </si>
  <si>
    <t xml:space="preserve">3a1ee8a4-4dcc-4c37-864c-ff8c9c5b8d4b</t>
  </si>
  <si>
    <t xml:space="preserve">013ef3f2-e763-4c88-aff9-8a6b217f6a83</t>
  </si>
  <si>
    <t xml:space="preserve">aa650e23-dead-4ce7-a49c-b23b83dd9a82</t>
  </si>
  <si>
    <t xml:space="preserve">RU000A103RL9</t>
  </si>
  <si>
    <t xml:space="preserve">BBG012SMKJQ3</t>
  </si>
  <si>
    <t xml:space="preserve">Петроинжиниринг выпуск 1</t>
  </si>
  <si>
    <t xml:space="preserve">2cb57409-eaa0-47ed-836b-25df1a02162c</t>
  </si>
  <si>
    <t xml:space="preserve">b9e0e835-d784-42c1-bd22-5aafb46953ff</t>
  </si>
  <si>
    <t xml:space="preserve">fef95131-7507-4557-93b0-4bc8a3704cdb</t>
  </si>
  <si>
    <t xml:space="preserve">{'logo_name': 'RU000A103RL9.png', 'logo_base_color': '#000000', 'text_color': '#ffffff'}</t>
  </si>
  <si>
    <t xml:space="preserve">RU000A108447</t>
  </si>
  <si>
    <t xml:space="preserve">BBG01M7RFN97</t>
  </si>
  <si>
    <t xml:space="preserve">Росагролизинг 001P-05</t>
  </si>
  <si>
    <t xml:space="preserve">9.0</t>
  </si>
  <si>
    <t xml:space="preserve">6dc9da9e-6bc3-4eb1-81c1-2f144f5e3ffb</t>
  </si>
  <si>
    <t xml:space="preserve">f19fd74f-749d-49fc-a659-700beca5f1db</t>
  </si>
  <si>
    <t xml:space="preserve">4438219e-edc3-4324-9a76-ed34a1a20677</t>
  </si>
  <si>
    <t xml:space="preserve">RU000A107E99</t>
  </si>
  <si>
    <t xml:space="preserve">TCS00A107E99</t>
  </si>
  <si>
    <t xml:space="preserve">Совкомбанк СЗО-04</t>
  </si>
  <si>
    <t xml:space="preserve">2390.109708000</t>
  </si>
  <si>
    <t xml:space="preserve">ac713383-c05c-4e24-8dcd-3ffcdd5f0cc1</t>
  </si>
  <si>
    <t xml:space="preserve">86cd8f7b-afc8-4f35-910b-ebf8e87e3579</t>
  </si>
  <si>
    <t xml:space="preserve">4cc27cb4-04cd-46d1-8f55-0ca866e5fcdb</t>
  </si>
  <si>
    <t xml:space="preserve">RU000A105LS2</t>
  </si>
  <si>
    <t xml:space="preserve">TCS00A105LS2</t>
  </si>
  <si>
    <t xml:space="preserve">Реиннольц</t>
  </si>
  <si>
    <t xml:space="preserve">14.500000000</t>
  </si>
  <si>
    <t xml:space="preserve">e95a8aa8-acc0-4efb-bc9d-5c807a9fda28</t>
  </si>
  <si>
    <t xml:space="preserve">23801324-a8d2-4dee-b52b-0d9576fa7816</t>
  </si>
  <si>
    <t xml:space="preserve">85a5bacc-0f43-4bd0-8f3d-893d9845a520</t>
  </si>
  <si>
    <t xml:space="preserve">{'logo_name': 'RU000A105LS2.png', 'logo_base_color': '#d9b36d', 'text_color': '#ffffff'}</t>
  </si>
  <si>
    <t xml:space="preserve">RU000A1099S4</t>
  </si>
  <si>
    <t xml:space="preserve">TCS00A1099S4</t>
  </si>
  <si>
    <t xml:space="preserve">Новосибирская область 34024</t>
  </si>
  <si>
    <t xml:space="preserve">1.540000000</t>
  </si>
  <si>
    <t xml:space="preserve">f83e32de-a0fc-4840-91f6-c73260f1cf2a</t>
  </si>
  <si>
    <t xml:space="preserve">1376c3b1-5760-44b1-a1c8-e2195fe21183</t>
  </si>
  <si>
    <t xml:space="preserve">2b5b3cfb-877b-4c1b-8b28-3de908a19162</t>
  </si>
  <si>
    <t xml:space="preserve">RU000A106ZL5</t>
  </si>
  <si>
    <t xml:space="preserve">TCS00A106ZL5</t>
  </si>
  <si>
    <t xml:space="preserve">РЖД 001Р-28R</t>
  </si>
  <si>
    <t xml:space="preserve">85dd7189-075f-4e36-b6ba-6aa23b69735b</t>
  </si>
  <si>
    <t xml:space="preserve">f3fa626f-0f41-49d6-b5b0-d743a842b883</t>
  </si>
  <si>
    <t xml:space="preserve">1aa43b33-a767-40c2-a369-33b8482bc1b3</t>
  </si>
  <si>
    <t xml:space="preserve">BBG00N8J90K7</t>
  </si>
  <si>
    <t xml:space="preserve">SU26226RMFS9</t>
  </si>
  <si>
    <t xml:space="preserve">22.650000000</t>
  </si>
  <si>
    <t xml:space="preserve">c355adac-9536-4aed-a09f-15bc4e99d4b5</t>
  </si>
  <si>
    <t xml:space="preserve">a0e2bd0d-2782-4836-b547-0f591d98ba93</t>
  </si>
  <si>
    <t xml:space="preserve">7e30ad6b-f0b0-4c83-b592-8da9b2e312c5</t>
  </si>
  <si>
    <t xml:space="preserve">RU000A10A7Y8</t>
  </si>
  <si>
    <t xml:space="preserve">TCS00A10A7Y8</t>
  </si>
  <si>
    <t xml:space="preserve">Россия 2035-ЗО</t>
  </si>
  <si>
    <t xml:space="preserve">e20cd29a-4b4b-4f46-af48-b8548cafe92b</t>
  </si>
  <si>
    <t xml:space="preserve">87189409-2303-496e-9cde-aae09cffac7a</t>
  </si>
  <si>
    <t xml:space="preserve">03044565-d7c7-489d-b71d-aade1da2585b</t>
  </si>
  <si>
    <t xml:space="preserve">RU000A109890</t>
  </si>
  <si>
    <t xml:space="preserve">TCS99A109890</t>
  </si>
  <si>
    <t xml:space="preserve">МФК ВЭББАНКИР 07</t>
  </si>
  <si>
    <t xml:space="preserve">bfe13437-4545-497d-b8c4-64f6ccf6a067</t>
  </si>
  <si>
    <t xml:space="preserve">79266cf7-d2ee-4c0d-87bb-92ebd51e5525</t>
  </si>
  <si>
    <t xml:space="preserve">bf6caa46-fa96-4f65-9f02-fe6937221620</t>
  </si>
  <si>
    <t xml:space="preserve">RU000A1099V8</t>
  </si>
  <si>
    <t xml:space="preserve">TCS00A1099V8</t>
  </si>
  <si>
    <t xml:space="preserve">Совкомбанк Лизинг выпуск 7</t>
  </si>
  <si>
    <t xml:space="preserve">1.810000000</t>
  </si>
  <si>
    <t xml:space="preserve">d8193493-b894-4429-8bbb-c7431caa1d7a</t>
  </si>
  <si>
    <t xml:space="preserve">ea45bd9f-f14e-451e-baad-0b8e64965f38</t>
  </si>
  <si>
    <t xml:space="preserve">1542d0fb-fa6e-4b32-b67f-4627c55a0c7e</t>
  </si>
  <si>
    <t xml:space="preserve">{'logo_name': 'sovkombanklising.png', 'logo_base_color': '#f9fbff', 'text_color': '#000000'}</t>
  </si>
  <si>
    <t xml:space="preserve">RU000A109KT4</t>
  </si>
  <si>
    <t xml:space="preserve">TCS70A109KT4</t>
  </si>
  <si>
    <t xml:space="preserve">0.750000000</t>
  </si>
  <si>
    <t xml:space="preserve">МФК Т-Финанс оббП01</t>
  </si>
  <si>
    <t xml:space="preserve">10ff82dc-8a32-4244-b32d-479ae2d81ff6</t>
  </si>
  <si>
    <t xml:space="preserve">0b7b5a76-ba6f-4da9-bbef-e71a51ffb70b</t>
  </si>
  <si>
    <t xml:space="preserve">e469e502-fc92-4276-818b-c3ccb0a6094d</t>
  </si>
  <si>
    <t xml:space="preserve">RU000A104Z48</t>
  </si>
  <si>
    <t xml:space="preserve">TCS00A104Z48</t>
  </si>
  <si>
    <t xml:space="preserve">ВЭБ.РФ</t>
  </si>
  <si>
    <t xml:space="preserve">1.400000000</t>
  </si>
  <si>
    <t xml:space="preserve">3de77bc0-c3d7-4953-8fc4-939c24631f35</t>
  </si>
  <si>
    <t xml:space="preserve">c9ead03f-d485-4de3-8e50-8fc25e88dbef</t>
  </si>
  <si>
    <t xml:space="preserve">275a50b6-8a65-4ab4-873e-690fd497dd92</t>
  </si>
  <si>
    <t xml:space="preserve">RU000A0ZZGT5</t>
  </si>
  <si>
    <t xml:space="preserve">BBG00LPNW7Y7</t>
  </si>
  <si>
    <t xml:space="preserve">РЖД 001Р выпуск 8</t>
  </si>
  <si>
    <t xml:space="preserve">78.320000000</t>
  </si>
  <si>
    <t xml:space="preserve">c696db69-760d-487c-8ffa-6ac43184e523</t>
  </si>
  <si>
    <t xml:space="preserve">b1768bfa-57bd-42e8-b6f1-f93b259a72f8</t>
  </si>
  <si>
    <t xml:space="preserve">a876f680-6aa8-410a-824e-c13792917616</t>
  </si>
  <si>
    <t xml:space="preserve">RU000A108GR8</t>
  </si>
  <si>
    <t xml:space="preserve">TCS00A108GR8</t>
  </si>
  <si>
    <t xml:space="preserve">Ростелеком 001Р-07R</t>
  </si>
  <si>
    <t xml:space="preserve">36.90000000</t>
  </si>
  <si>
    <t xml:space="preserve">b8b2789f-fc72-44d9-ac48-0ff75d41c594</t>
  </si>
  <si>
    <t xml:space="preserve">40ec9c33-0896-4645-93d3-7cd9b81e2e5d</t>
  </si>
  <si>
    <t xml:space="preserve">b6d4c1d5-20bb-4eba-b5f5-a47e10a8cd40</t>
  </si>
  <si>
    <t xml:space="preserve">RU000A0JUAG0</t>
  </si>
  <si>
    <t xml:space="preserve">TCS99A0JUAG0</t>
  </si>
  <si>
    <t xml:space="preserve">РСГ-Финанс выпуск 1</t>
  </si>
  <si>
    <t xml:space="preserve">71accbfe-27cd-4045-81c6-2d1b81ba35cc</t>
  </si>
  <si>
    <t xml:space="preserve">980a71ce-8156-4831-92f3-b2664ed0e389</t>
  </si>
  <si>
    <t xml:space="preserve">16f86da3-46a8-4ae2-b6f6-e8b59ec4a5df</t>
  </si>
  <si>
    <t xml:space="preserve">{'logo_name': 'RU000A0JXN13.png', 'logo_base_color': '#ed1b24', 'text_color': '#ffffff'}</t>
  </si>
  <si>
    <t xml:space="preserve">RU000A105XA5</t>
  </si>
  <si>
    <t xml:space="preserve">Газпром Капитал ЗО27-1-ФР</t>
  </si>
  <si>
    <t xml:space="preserve">459.859908000</t>
  </si>
  <si>
    <t xml:space="preserve">56294564-5166-4656-8a9a-6827e339b584</t>
  </si>
  <si>
    <t xml:space="preserve">4dafe5ae-45d9-4da1-b08e-a210214935cb</t>
  </si>
  <si>
    <t xml:space="preserve">6922aea2-d6e6-4b0a-9d91-207081f297fb</t>
  </si>
  <si>
    <t xml:space="preserve">RU000A102JB9</t>
  </si>
  <si>
    <t xml:space="preserve">TCS00A102JB9</t>
  </si>
  <si>
    <t xml:space="preserve">ДОМ.РФ ИА 09</t>
  </si>
  <si>
    <t xml:space="preserve">9237a042-2cc1-41ec-acbf-06ec06ccb736</t>
  </si>
  <si>
    <t xml:space="preserve">62f1e6d1-9ca8-4810-8b15-6e6675194e18</t>
  </si>
  <si>
    <t xml:space="preserve">e7976093-73ae-45ad-93eb-e75fba9c0acc</t>
  </si>
  <si>
    <t xml:space="preserve">RU000A10BVH7</t>
  </si>
  <si>
    <t xml:space="preserve">TCS10A10BVH7</t>
  </si>
  <si>
    <t xml:space="preserve">SU26250RMFS9</t>
  </si>
  <si>
    <t xml:space="preserve">Россия 26250</t>
  </si>
  <si>
    <t xml:space="preserve">dcf58f7c-976a-474d-be13-040ecd2fda20</t>
  </si>
  <si>
    <t xml:space="preserve">114c1315-50bf-4849-ab48-439a6f179f02</t>
  </si>
  <si>
    <t xml:space="preserve">83e80723-1c21-456e-9913-2d4c3f31efb9</t>
  </si>
  <si>
    <t xml:space="preserve">RU000A10A828</t>
  </si>
  <si>
    <t xml:space="preserve">TCS00A10A828</t>
  </si>
  <si>
    <t xml:space="preserve">РФ ЗО 27 Е</t>
  </si>
  <si>
    <t xml:space="preserve">722dd9a0-e0d1-4f65-bb5f-efbc04e5d849</t>
  </si>
  <si>
    <t xml:space="preserve">8d393357-688b-47b0-9abd-bbcf300d65f8</t>
  </si>
  <si>
    <t xml:space="preserve">f9d7645e-2f4e-406b-ab38-afedfdc47557</t>
  </si>
  <si>
    <t xml:space="preserve">RU000A105AW7</t>
  </si>
  <si>
    <t xml:space="preserve">TCS20A105AW7</t>
  </si>
  <si>
    <t xml:space="preserve">Завод КЭС выпуск 3</t>
  </si>
  <si>
    <t xml:space="preserve">335bf28f-1f5e-4e30-bc29-1e915fe76e71</t>
  </si>
  <si>
    <t xml:space="preserve">c07e00f2-8261-477a-a386-52299842df55</t>
  </si>
  <si>
    <t xml:space="preserve">abb59fc3-760d-477c-9bd8-196a354af9fa</t>
  </si>
  <si>
    <t xml:space="preserve">RU000A10A3R1</t>
  </si>
  <si>
    <t xml:space="preserve">TCS00A10A3R1</t>
  </si>
  <si>
    <t xml:space="preserve">РостелP13R</t>
  </si>
  <si>
    <t xml:space="preserve">eb535e6d-6512-4c39-89cf-21fc55445a73</t>
  </si>
  <si>
    <t xml:space="preserve">bc7bdb6b-411e-46de-bf26-3c1702b4a539</t>
  </si>
  <si>
    <t xml:space="preserve">d3285b09-c1db-4f41-8af3-b4a265ba307c</t>
  </si>
  <si>
    <t xml:space="preserve">RU000A1008J4</t>
  </si>
  <si>
    <t xml:space="preserve">BBG00NRGHQQ0</t>
  </si>
  <si>
    <t xml:space="preserve">АФК Система выпуск 10</t>
  </si>
  <si>
    <t xml:space="preserve">31.460000000</t>
  </si>
  <si>
    <t xml:space="preserve">73ff6bbd-37b7-4d57-b1c2-3b49501ed259</t>
  </si>
  <si>
    <t xml:space="preserve">2375a2bf-ca78-4e4c-b828-fd895e8b3860</t>
  </si>
  <si>
    <t xml:space="preserve">f124bfb2-a706-49c0-b5e5-58bc35f0f298</t>
  </si>
  <si>
    <t xml:space="preserve">RU000A1059R0</t>
  </si>
  <si>
    <t xml:space="preserve">TCS00A1059R0</t>
  </si>
  <si>
    <t xml:space="preserve">Лукойл ЗО-31</t>
  </si>
  <si>
    <t xml:space="preserve">673.490940000</t>
  </si>
  <si>
    <t xml:space="preserve">87ab418d-79ce-40f0-ac53-d5aa92d2dcf5</t>
  </si>
  <si>
    <t xml:space="preserve">6666e85c-1930-443b-becc-a1c1fe067a04</t>
  </si>
  <si>
    <t xml:space="preserve">2f16823a-0345-4768-be3b-03038b851e77</t>
  </si>
  <si>
    <t xml:space="preserve">RU000A10AG22</t>
  </si>
  <si>
    <t xml:space="preserve">TCS00A10AG22</t>
  </si>
  <si>
    <t xml:space="preserve">Эн+ Гидро 001PС-06</t>
  </si>
  <si>
    <t xml:space="preserve">19.860000000</t>
  </si>
  <si>
    <t xml:space="preserve">d183e85e-aff8-4eb2-83af-41cf7953f8a1</t>
  </si>
  <si>
    <t xml:space="preserve">c6c6e996-7948-4ca6-8f34-2feb7ef9c155</t>
  </si>
  <si>
    <t xml:space="preserve">22363357-f0ee-426c-9b24-ba94b31302a9</t>
  </si>
  <si>
    <t xml:space="preserve">XS0316524130</t>
  </si>
  <si>
    <t xml:space="preserve">BBG0000JWX54</t>
  </si>
  <si>
    <t xml:space="preserve">33.808222000</t>
  </si>
  <si>
    <t xml:space="preserve">2c7c296c-1f26-429f-ad8b-03fa1b6ba7fa</t>
  </si>
  <si>
    <t xml:space="preserve">fc20e8f8-cecd-4456-90e1-1333d98b234c</t>
  </si>
  <si>
    <t xml:space="preserve">398f5dc7-8b5b-4c8f-ad31-4214b3ee9a44</t>
  </si>
  <si>
    <t xml:space="preserve">RU000A104A39</t>
  </si>
  <si>
    <t xml:space="preserve">TCS00A104A39</t>
  </si>
  <si>
    <t xml:space="preserve">ИНК-Капитал выпуск 1</t>
  </si>
  <si>
    <t xml:space="preserve">691c35db-a451-441e-96be-a9948a1687de</t>
  </si>
  <si>
    <t xml:space="preserve">b7f2803a-9233-462e-bd3a-27c4211fa036</t>
  </si>
  <si>
    <t xml:space="preserve">2ee8a9c8-fc47-4e24-a0d6-dc5261916507</t>
  </si>
  <si>
    <t xml:space="preserve">{'logo_name': 'RU000A104A39.png', 'logo_base_color': '#000000', 'text_color': '#ffffff'}</t>
  </si>
  <si>
    <t xml:space="preserve">RU000A10BS76</t>
  </si>
  <si>
    <t xml:space="preserve">TCS50A10BS76</t>
  </si>
  <si>
    <t xml:space="preserve">ВУШ 001P-04</t>
  </si>
  <si>
    <t xml:space="preserve">6.100000000</t>
  </si>
  <si>
    <t xml:space="preserve">2be95c10-e168-45cb-91e5-a276e8e411d4</t>
  </si>
  <si>
    <t xml:space="preserve">06c1b915-c6ae-43a6-965f-54938b06902b</t>
  </si>
  <si>
    <t xml:space="preserve">5460e474-ee72-47c8-b2ef-422cc9d108c0</t>
  </si>
  <si>
    <t xml:space="preserve">RU000A10BW39</t>
  </si>
  <si>
    <t xml:space="preserve">TCS00A10BW39</t>
  </si>
  <si>
    <t xml:space="preserve">Воксис 001P-03</t>
  </si>
  <si>
    <t xml:space="preserve">eb002cea-ee84-40da-a5c1-372947bd643a</t>
  </si>
  <si>
    <t xml:space="preserve">94927804-7e72-47b9-80cd-40ad70afefc0</t>
  </si>
  <si>
    <t xml:space="preserve">15bce384-cf5e-432d-ac22-03ac1197f8ce</t>
  </si>
  <si>
    <t xml:space="preserve">RU000A108CE5</t>
  </si>
  <si>
    <t xml:space="preserve">TCS00A108CE5</t>
  </si>
  <si>
    <t xml:space="preserve">Ю Ди Пи Авто БО-01</t>
  </si>
  <si>
    <t xml:space="preserve">63066af6-85d3-4672-bd07-32b49f72442e</t>
  </si>
  <si>
    <t xml:space="preserve">841771fd-110c-4bfd-aa10-3fd9c113bc36</t>
  </si>
  <si>
    <t xml:space="preserve">e0c8003e-81b8-41d1-b32a-55b861d5e715</t>
  </si>
  <si>
    <t xml:space="preserve">{'logo_name': 'RU000A108CE5.png', 'logo_base_color': '#FFFFFF', 'text_color': '#000000'}</t>
  </si>
  <si>
    <t xml:space="preserve">RU000A102952</t>
  </si>
  <si>
    <t xml:space="preserve">BBG00XYH8FH2</t>
  </si>
  <si>
    <t xml:space="preserve">ВИС Финанс выпуск 1</t>
  </si>
  <si>
    <t xml:space="preserve">9c66cb9d-966e-4b43-94c5-43915097d618</t>
  </si>
  <si>
    <t xml:space="preserve">1f1c9af5-6a1b-41a1-99f7-2e98e9345b2f</t>
  </si>
  <si>
    <t xml:space="preserve">cb2d72ba-1e07-4365-b9c0-40593c4c7956</t>
  </si>
  <si>
    <t xml:space="preserve">RU000A10ASF9</t>
  </si>
  <si>
    <t xml:space="preserve">TCS00A10ASF9</t>
  </si>
  <si>
    <t xml:space="preserve">Сибстекло БО-01</t>
  </si>
  <si>
    <t xml:space="preserve">18ab2a78-22ca-4542-9bdf-a28caaddf2f8</t>
  </si>
  <si>
    <t xml:space="preserve">a6784823-9a6c-47e5-b5a6-4b9f89182563</t>
  </si>
  <si>
    <t xml:space="preserve">250b9054-3319-43b3-9ded-237ef23802e2</t>
  </si>
  <si>
    <t xml:space="preserve">RU000A107EE3</t>
  </si>
  <si>
    <t xml:space="preserve">TCS00A107EE3</t>
  </si>
  <si>
    <t xml:space="preserve">Соби-Лизинг 001Р-04</t>
  </si>
  <si>
    <t xml:space="preserve">2.980000000</t>
  </si>
  <si>
    <t xml:space="preserve">02d5e8d4-d64e-4e81-aa29-269232815bcd</t>
  </si>
  <si>
    <t xml:space="preserve">ddf0a542-be9a-4a40-9708-19ec95a73075</t>
  </si>
  <si>
    <t xml:space="preserve">741e87cc-a244-4836-a894-bd237772d340</t>
  </si>
  <si>
    <t xml:space="preserve">RU000A1056U0</t>
  </si>
  <si>
    <t xml:space="preserve">TCS20A1056U0</t>
  </si>
  <si>
    <t xml:space="preserve">Газпром ЗО27-1-Д</t>
  </si>
  <si>
    <t xml:space="preserve">1281.199044000</t>
  </si>
  <si>
    <t xml:space="preserve">7bfed211-04ce-4b12-bb4d-64a729e5f0a7</t>
  </si>
  <si>
    <t xml:space="preserve">84eed49e-f5bf-4637-b45c-9ec7bd240123</t>
  </si>
  <si>
    <t xml:space="preserve">e2cf010b-978e-45be-ba4c-441795a106af</t>
  </si>
  <si>
    <t xml:space="preserve">RU000A10AA10</t>
  </si>
  <si>
    <t xml:space="preserve">TCS00A10AA10</t>
  </si>
  <si>
    <t xml:space="preserve">ПСБ Лизинг оббП01</t>
  </si>
  <si>
    <t xml:space="preserve">3b4aa788-fe9e-431f-bf5d-7bbe650e77b4</t>
  </si>
  <si>
    <t xml:space="preserve">1d3ccd8b-bca1-468e-82f2-c739eb7f3ebd</t>
  </si>
  <si>
    <t xml:space="preserve">97d9c836-67bf-4edb-8b02-2cbe7297294c</t>
  </si>
  <si>
    <t xml:space="preserve">RU000A107FZ5</t>
  </si>
  <si>
    <t xml:space="preserve">BBG01KRN02R0</t>
  </si>
  <si>
    <t xml:space="preserve">АПРИ Флай Плэнинг БО-002Р-04</t>
  </si>
  <si>
    <t xml:space="preserve">dd34c39e-8065-4161-8807-747e4fadb26f</t>
  </si>
  <si>
    <t xml:space="preserve">da4b1a64-6282-455a-b16a-4373d78b16da</t>
  </si>
  <si>
    <t xml:space="preserve">1d506594-91a8-49c9-a330-90b402320fff</t>
  </si>
  <si>
    <t xml:space="preserve">BBG01M8H7CF4</t>
  </si>
  <si>
    <t xml:space="preserve">Ростелеком 002P-14R</t>
  </si>
  <si>
    <t xml:space="preserve">4dcb949d-192c-48f3-8981-2e2e807ad345</t>
  </si>
  <si>
    <t xml:space="preserve">6a29b2b8-8366-4c3b-986f-7640ce421dd3</t>
  </si>
  <si>
    <t xml:space="preserve">990b2f09-9228-4f3f-8811-90a7eb79728c</t>
  </si>
  <si>
    <t xml:space="preserve">RU000A106375</t>
  </si>
  <si>
    <t xml:space="preserve">TCS00A106375</t>
  </si>
  <si>
    <t xml:space="preserve">Газпром Капитал выпуск 7</t>
  </si>
  <si>
    <t xml:space="preserve">7.450000000</t>
  </si>
  <si>
    <t xml:space="preserve">bc5be8af-c603-4e86-83bf-20e83673911b</t>
  </si>
  <si>
    <t xml:space="preserve">f419263c-e338-456b-90d1-5e08c7a42f68</t>
  </si>
  <si>
    <t xml:space="preserve">a56190e5-266d-4c27-b658-ee1f841c76f9</t>
  </si>
  <si>
    <t xml:space="preserve">RU000A103372</t>
  </si>
  <si>
    <t xml:space="preserve">BBG0110X9D23</t>
  </si>
  <si>
    <t xml:space="preserve">АФК Система выпуск 20</t>
  </si>
  <si>
    <t xml:space="preserve">17.70000000</t>
  </si>
  <si>
    <t xml:space="preserve">73cf1f27-15db-48ce-b5c9-b933cf91f624</t>
  </si>
  <si>
    <t xml:space="preserve">6a03932d-a140-4c19-ac61-bdedbffcfbf2</t>
  </si>
  <si>
    <t xml:space="preserve">6516cc84-4515-4d6b-8cac-0eb0b5fbf468</t>
  </si>
  <si>
    <t xml:space="preserve">RU000A105559</t>
  </si>
  <si>
    <t xml:space="preserve">TCS00A105559</t>
  </si>
  <si>
    <t xml:space="preserve">ФСК Россети 001P-06R</t>
  </si>
  <si>
    <t xml:space="preserve">13.110000000</t>
  </si>
  <si>
    <t xml:space="preserve">3d44ccbe-e62e-4bed-bebb-18007b66253e</t>
  </si>
  <si>
    <t xml:space="preserve">29b67e42-8be7-4744-ad1a-1a311b830a54</t>
  </si>
  <si>
    <t xml:space="preserve">19c44579-03ff-497c-966b-0f76bd123381</t>
  </si>
  <si>
    <t xml:space="preserve">RU000A106UB7</t>
  </si>
  <si>
    <t xml:space="preserve">BBG01J7V84Q6</t>
  </si>
  <si>
    <t xml:space="preserve">УК ОРГ выпуск 3</t>
  </si>
  <si>
    <t xml:space="preserve">ba0fcff4-50d7-43a9-bfdf-8939d339a363</t>
  </si>
  <si>
    <t xml:space="preserve">796f94a7-edfa-45d1-8c67-2b616409c4d5</t>
  </si>
  <si>
    <t xml:space="preserve">bcc0e638-a008-4b2e-b116-8a7924d2d550</t>
  </si>
  <si>
    <t xml:space="preserve">RU000A10AAU6</t>
  </si>
  <si>
    <t xml:space="preserve">TCS00A10AAU6</t>
  </si>
  <si>
    <t xml:space="preserve">Амурская область 24001</t>
  </si>
  <si>
    <t xml:space="preserve">6c19499f-cc87-4f4d-a114-2933a528073c</t>
  </si>
  <si>
    <t xml:space="preserve">8faae5d1-a4ec-4d5e-875a-3af51b904e87</t>
  </si>
  <si>
    <t xml:space="preserve">a3cc3f52-4cbf-4bdf-a255-8ebee43bee77</t>
  </si>
  <si>
    <t xml:space="preserve">RU000A10ASS2</t>
  </si>
  <si>
    <t xml:space="preserve">TCS00A10ASS2</t>
  </si>
  <si>
    <t xml:space="preserve">Ростелеком 001P-14R</t>
  </si>
  <si>
    <t xml:space="preserve">11.270000000</t>
  </si>
  <si>
    <t xml:space="preserve">2d2def07-3755-4f8d-80e6-be0ec9367b11</t>
  </si>
  <si>
    <t xml:space="preserve">ab6ce948-f452-4065-b963-bfef8585b844</t>
  </si>
  <si>
    <t xml:space="preserve">116a8404-467a-4964-9162-f6cace622248</t>
  </si>
  <si>
    <t xml:space="preserve">RU000A10BYZ3</t>
  </si>
  <si>
    <t xml:space="preserve">TCS00A10BYZ3</t>
  </si>
  <si>
    <t xml:space="preserve">Медскан 001Р-01</t>
  </si>
  <si>
    <t xml:space="preserve">9.120000000</t>
  </si>
  <si>
    <t xml:space="preserve">40f65bcd-b6ee-433f-8a22-1a8666c14551</t>
  </si>
  <si>
    <t xml:space="preserve">d9bc5c6e-a088-437b-88f9-1ffbf3141bc7</t>
  </si>
  <si>
    <t xml:space="preserve">fffd7baf-6b02-49ea-9cc9-2d352c660e09</t>
  </si>
  <si>
    <t xml:space="preserve">{'logo_name': 'medscann.png', 'logo_base_color': '#FFFFFF', 'text_color': '#000000'}</t>
  </si>
  <si>
    <t xml:space="preserve">RU000A105JG1</t>
  </si>
  <si>
    <t xml:space="preserve">TCS00A105JG1</t>
  </si>
  <si>
    <t xml:space="preserve">Позитив Текнолоджиз выпуск 2</t>
  </si>
  <si>
    <t xml:space="preserve">13.870000000</t>
  </si>
  <si>
    <t xml:space="preserve">0dadbc9c-21f2-47c1-b01c-b4ad5bad0743</t>
  </si>
  <si>
    <t xml:space="preserve">247734a0-30c2-482b-8a15-33d593608829</t>
  </si>
  <si>
    <t xml:space="preserve">627f705c-76aa-4694-b2da-080fd9f1889b</t>
  </si>
  <si>
    <t xml:space="preserve">RU000A108EG6</t>
  </si>
  <si>
    <t xml:space="preserve">BBG01NCKKHL7</t>
  </si>
  <si>
    <t xml:space="preserve">SU26245RMFS9</t>
  </si>
  <si>
    <t xml:space="preserve">ОФЗ 26245</t>
  </si>
  <si>
    <t xml:space="preserve">36821d36-a88c-4f60-9673-9ab1fd2457f3</t>
  </si>
  <si>
    <t xml:space="preserve">ce0ef75f-27de-490e-94c1-52a1fdf31950</t>
  </si>
  <si>
    <t xml:space="preserve">5157cfa5-6cdb-45ba-b954-672c382ed257</t>
  </si>
  <si>
    <t xml:space="preserve">RU000A0ZYCD1</t>
  </si>
  <si>
    <t xml:space="preserve">BBG00HT45YG5</t>
  </si>
  <si>
    <t xml:space="preserve">Курская область выпуск 1</t>
  </si>
  <si>
    <t xml:space="preserve">0.360000000</t>
  </si>
  <si>
    <t xml:space="preserve">b074b55e-54c1-4ccf-af3e-daf56e920b0f</t>
  </si>
  <si>
    <t xml:space="preserve">b21d5cac-8209-4d89-bada-ca926e8ea790</t>
  </si>
  <si>
    <t xml:space="preserve">244234d3-7da8-4159-a3b3-10471d2cdb6b</t>
  </si>
  <si>
    <t xml:space="preserve">{'logo_name': 'RU000A0ZYCD1.png', 'logo_base_color': '#EA2722', 'text_color': '#ffffff'}</t>
  </si>
  <si>
    <t xml:space="preserve">RU000A107B43</t>
  </si>
  <si>
    <t xml:space="preserve">TCS00A107B43</t>
  </si>
  <si>
    <t xml:space="preserve">ГТЛК ЗО27-Д</t>
  </si>
  <si>
    <t xml:space="preserve">1335.234945000</t>
  </si>
  <si>
    <t xml:space="preserve">9ee2ab4b-d588-422b-a919-148e565bd8df</t>
  </si>
  <si>
    <t xml:space="preserve">1fb7e62f-c92b-43df-9769-628a02dce969</t>
  </si>
  <si>
    <t xml:space="preserve">f523ce4d-3a3d-4527-a691-28e851c472ad</t>
  </si>
  <si>
    <t xml:space="preserve">RU000A109B82</t>
  </si>
  <si>
    <t xml:space="preserve">TCS00A109B82</t>
  </si>
  <si>
    <t xml:space="preserve">БИЗНЕС АЛЬЯНС 001P-06</t>
  </si>
  <si>
    <t xml:space="preserve">18.860000000</t>
  </si>
  <si>
    <t xml:space="preserve">2f8bcf6c-c15a-4a15-91c8-643d84ceca9a</t>
  </si>
  <si>
    <t xml:space="preserve">e359fe7f-c476-4de5-a51f-c2fb880b6843</t>
  </si>
  <si>
    <t xml:space="preserve">e9b42190-0217-4512-8d12-e5e90ea9ee3c</t>
  </si>
  <si>
    <t xml:space="preserve">RU000A101FG8</t>
  </si>
  <si>
    <t xml:space="preserve">BBG00RT7J0J2</t>
  </si>
  <si>
    <t xml:space="preserve">Ростелеком 002P выпуск 2</t>
  </si>
  <si>
    <t xml:space="preserve">29.150000000</t>
  </si>
  <si>
    <t xml:space="preserve">be8b9813-07f3-40d1-861c-28162f92c042</t>
  </si>
  <si>
    <t xml:space="preserve">adc59da3-5904-462e-901d-c4a1a1477db3</t>
  </si>
  <si>
    <t xml:space="preserve">5174e1b9-5e6a-46dc-94ea-780b5c01e5e8</t>
  </si>
  <si>
    <t xml:space="preserve">RU000A106169</t>
  </si>
  <si>
    <t xml:space="preserve">TCS00A106169</t>
  </si>
  <si>
    <t xml:space="preserve">ППК РЭО выпуск 2</t>
  </si>
  <si>
    <t xml:space="preserve">15.10000000</t>
  </si>
  <si>
    <t xml:space="preserve">079f514f-d351-45c8-bd8a-e520d244f3f0</t>
  </si>
  <si>
    <t xml:space="preserve">08a88892-5c05-4601-be69-3ebe77842eed</t>
  </si>
  <si>
    <t xml:space="preserve">15a7c7b1-7bc5-4d09-8ae5-1aa7caab6e13</t>
  </si>
  <si>
    <t xml:space="preserve">RU000A10B3V2</t>
  </si>
  <si>
    <t xml:space="preserve">TCS00A10B3V2</t>
  </si>
  <si>
    <t xml:space="preserve">Глобал Факторинг Нетворк Рус БО-07-001P</t>
  </si>
  <si>
    <t xml:space="preserve">69bd6471-20fd-4e55-890e-ca594f11760a</t>
  </si>
  <si>
    <t xml:space="preserve">a5f04892-49a8-4743-9d81-02625d4d175d</t>
  </si>
  <si>
    <t xml:space="preserve">ea6e44f8-6aea-40e6-a78c-218df97d8f76</t>
  </si>
  <si>
    <t xml:space="preserve">RU000A10B3Y6</t>
  </si>
  <si>
    <t xml:space="preserve">TCS00A10B3Y6</t>
  </si>
  <si>
    <t xml:space="preserve">ВсеИнструменты.ру 001Р-06</t>
  </si>
  <si>
    <t xml:space="preserve">3360b649-8024-41a1-b86f-14f38b0978fa</t>
  </si>
  <si>
    <t xml:space="preserve">931b222a-9d35-4bf5-989c-5c6207484d91</t>
  </si>
  <si>
    <t xml:space="preserve">beab55ec-9d0c-43f5-bb0e-3d824d4e854a</t>
  </si>
  <si>
    <t xml:space="preserve">RU000A10A3Z4</t>
  </si>
  <si>
    <t xml:space="preserve">TCS00A10A3Z4</t>
  </si>
  <si>
    <t xml:space="preserve">ГТЛК 002Р-04</t>
  </si>
  <si>
    <t xml:space="preserve">bf46ec45-4391-4a76-bbc2-feb7a62a8a3a</t>
  </si>
  <si>
    <t xml:space="preserve">85709ed2-972e-4a7a-9119-034bfd696736</t>
  </si>
  <si>
    <t xml:space="preserve">3cc7c58f-292b-4567-95fd-f486182ad579</t>
  </si>
  <si>
    <t xml:space="preserve">RU000A106GC4</t>
  </si>
  <si>
    <t xml:space="preserve">TCS10A106GC4</t>
  </si>
  <si>
    <t xml:space="preserve">Аренза-Про выпуск 2</t>
  </si>
  <si>
    <t xml:space="preserve">6.200000000</t>
  </si>
  <si>
    <t xml:space="preserve">492bd82f-ef7c-4124-971b-8e588103a17a</t>
  </si>
  <si>
    <t xml:space="preserve">26621230-58b3-467f-8779-91aa0a153b9f</t>
  </si>
  <si>
    <t xml:space="preserve">4b5039e3-d527-4f9f-be78-f2900a059f28</t>
  </si>
  <si>
    <t xml:space="preserve">RU000A10BWC6</t>
  </si>
  <si>
    <t xml:space="preserve">TCS00A10BWC6</t>
  </si>
  <si>
    <t xml:space="preserve">Группа Позитив 001P-03</t>
  </si>
  <si>
    <t xml:space="preserve">17b4cba1-4502-4c6e-8b6d-296829a2e8e6</t>
  </si>
  <si>
    <t xml:space="preserve">fef7db5e-3d35-46d8-a5f3-06d7f2122f1b</t>
  </si>
  <si>
    <t xml:space="preserve">7648b80f-a1f4-4235-839a-f73f6a672317</t>
  </si>
  <si>
    <t xml:space="preserve">RU000A103G42</t>
  </si>
  <si>
    <t xml:space="preserve">BBG0122KNFV4</t>
  </si>
  <si>
    <t xml:space="preserve">35.10000000</t>
  </si>
  <si>
    <t xml:space="preserve">14b046ba-3fa1-424e-8a87-22437d941589</t>
  </si>
  <si>
    <t xml:space="preserve">d029adf4-fc87-4e3d-afc3-d8abf62521e0</t>
  </si>
  <si>
    <t xml:space="preserve">352361f1-64a7-4280-9718-29abd4bf7ae9</t>
  </si>
  <si>
    <t xml:space="preserve">RU000A10BQ60</t>
  </si>
  <si>
    <t xml:space="preserve">TCS00A10BQ60</t>
  </si>
  <si>
    <t xml:space="preserve">РОЛЬФ БО 001Р-08</t>
  </si>
  <si>
    <t xml:space="preserve">13.970000000</t>
  </si>
  <si>
    <t xml:space="preserve">d709468c-9a6c-4abc-b1df-2f7b3d7b57e1</t>
  </si>
  <si>
    <t xml:space="preserve">71b2606d-5b16-4bab-af58-34b1c06788bb</t>
  </si>
  <si>
    <t xml:space="preserve">6cd3df65-d257-4a78-887c-f06bbbcc5293</t>
  </si>
  <si>
    <t xml:space="preserve">RU000A1013N6</t>
  </si>
  <si>
    <t xml:space="preserve">BBG00QZ4PBD9</t>
  </si>
  <si>
    <t xml:space="preserve">Пионер-Лизинг-БО-П03</t>
  </si>
  <si>
    <t xml:space="preserve">9aff19af-8dee-47cf-af62-35eba0c2e13d</t>
  </si>
  <si>
    <t xml:space="preserve">4c74cd6a-c1f1-4328-ba63-ea747efdc57b</t>
  </si>
  <si>
    <t xml:space="preserve">e56dc405-59ac-410a-a35c-b9ad41b98d66</t>
  </si>
  <si>
    <t xml:space="preserve">RU000A0JV4Q1</t>
  </si>
  <si>
    <t xml:space="preserve">BBG007Z5FFL1</t>
  </si>
  <si>
    <t xml:space="preserve">SU29010RMFS4</t>
  </si>
  <si>
    <t xml:space="preserve">ОФЗ 29010</t>
  </si>
  <si>
    <t xml:space="preserve">20.970000000</t>
  </si>
  <si>
    <t xml:space="preserve">3022c752-91f0-4e66-94ad-c536473e14c9</t>
  </si>
  <si>
    <t xml:space="preserve">35bc676b-3724-4488-9b7e-9dc866ff098f</t>
  </si>
  <si>
    <t xml:space="preserve">58cd2d96-8836-462a-a055-b3dd92c1ff74</t>
  </si>
  <si>
    <t xml:space="preserve">RU000A108QA3</t>
  </si>
  <si>
    <t xml:space="preserve">TCS00A108QA3</t>
  </si>
  <si>
    <t xml:space="preserve">МегаФон БО-002P-04</t>
  </si>
  <si>
    <t xml:space="preserve">56f7b65e-95a4-4455-af5a-4ce6e3d6d142</t>
  </si>
  <si>
    <t xml:space="preserve">ec708933-5739-419f-b98a-65586babef0a</t>
  </si>
  <si>
    <t xml:space="preserve">077dc6db-6cd2-4afe-9a82-b99154bbbc04</t>
  </si>
  <si>
    <t xml:space="preserve">RU000A102GJ8</t>
  </si>
  <si>
    <t xml:space="preserve">BBG00YHX6J06</t>
  </si>
  <si>
    <t xml:space="preserve">Газпромбанк выпуск 18</t>
  </si>
  <si>
    <t xml:space="preserve">afeed796-fe26-4cd3-aab1-77648b724689</t>
  </si>
  <si>
    <t xml:space="preserve">cce9b3cb-93ee-41d9-9233-1cf15e81dd33</t>
  </si>
  <si>
    <t xml:space="preserve">bdc85acb-ffac-4877-a54d-3e7082270a76</t>
  </si>
  <si>
    <t xml:space="preserve">RU000A108KU4</t>
  </si>
  <si>
    <t xml:space="preserve">TCS00A108KU4</t>
  </si>
  <si>
    <t xml:space="preserve">А101 БО-001Р-01</t>
  </si>
  <si>
    <t xml:space="preserve">0c6ffbd7-04bf-4753-9434-bf3ed45542b1</t>
  </si>
  <si>
    <t xml:space="preserve">cfaaecbf-c8ba-48d5-a021-42a386749d2c</t>
  </si>
  <si>
    <t xml:space="preserve">085b2d70-a3c6-415a-bb23-7fad2da80fb1</t>
  </si>
  <si>
    <t xml:space="preserve">{'logo_name': 'RU000A108KU4.png', 'logo_base_color': '#FFFFFF', 'text_color': '#000000'}</t>
  </si>
  <si>
    <t xml:space="preserve">RU000A107BR1</t>
  </si>
  <si>
    <t xml:space="preserve">TCS00A107BR1</t>
  </si>
  <si>
    <t xml:space="preserve">Борец Капитал 001P-02</t>
  </si>
  <si>
    <t xml:space="preserve">14.460000000</t>
  </si>
  <si>
    <t xml:space="preserve">30044092-4ba6-4dd0-ac11-62b059791921</t>
  </si>
  <si>
    <t xml:space="preserve">0227320d-ef37-408e-bcce-5f21da4126a1</t>
  </si>
  <si>
    <t xml:space="preserve">686e57f0-610b-4fb1-bd82-6fca49619a4e</t>
  </si>
  <si>
    <t xml:space="preserve">RU000A108L65</t>
  </si>
  <si>
    <t xml:space="preserve">BBG01N6BVHJ5</t>
  </si>
  <si>
    <t xml:space="preserve">АйДи Коллект 07</t>
  </si>
  <si>
    <t xml:space="preserve">dfabb7fe-a622-4ecb-b21d-758836020e63</t>
  </si>
  <si>
    <t xml:space="preserve">07b73b86-696b-4d21-8816-e833d00315be</t>
  </si>
  <si>
    <t xml:space="preserve">d6f47a46-6067-45df-b8b0-1f7c67b47c1f</t>
  </si>
  <si>
    <t xml:space="preserve">XS1750113661</t>
  </si>
  <si>
    <t xml:space="preserve">BBG00JQC34S1</t>
  </si>
  <si>
    <t xml:space="preserve">OMA0128</t>
  </si>
  <si>
    <t xml:space="preserve">2da636e4-483c-4024-bb84-cd470493569b</t>
  </si>
  <si>
    <t xml:space="preserve">854e8fd7-7446-4a52-8c19-7ba49bd93abc</t>
  </si>
  <si>
    <t xml:space="preserve">48e94b2c-1c1b-4cc9-9243-fdea394e84b4</t>
  </si>
  <si>
    <t xml:space="preserve">RU000A10BGH8</t>
  </si>
  <si>
    <t xml:space="preserve">TCS00A10BGH8</t>
  </si>
  <si>
    <t xml:space="preserve">АКРОН-БО-001Р-08</t>
  </si>
  <si>
    <t xml:space="preserve">494.937528000</t>
  </si>
  <si>
    <t xml:space="preserve">98aedb87-c957-48c5-bfb1-9cabfc614331</t>
  </si>
  <si>
    <t xml:space="preserve">07e9d6c3-ef9b-4a5d-83c2-e135a912eace</t>
  </si>
  <si>
    <t xml:space="preserve">9fca888a-44f7-452f-94e4-1a57a5d9a88f</t>
  </si>
  <si>
    <t xml:space="preserve">RU000A103QK3</t>
  </si>
  <si>
    <t xml:space="preserve">TCS00A103QK3</t>
  </si>
  <si>
    <t xml:space="preserve">VK выпуск 1</t>
  </si>
  <si>
    <t xml:space="preserve">27.270000000</t>
  </si>
  <si>
    <t xml:space="preserve">7a873f98-fc97-4437-9134-536bdf967644</t>
  </si>
  <si>
    <t xml:space="preserve">0b699212-6fe7-48b9-821a-5f985484d6d6</t>
  </si>
  <si>
    <t xml:space="preserve">be2c69b9-8188-43da-bcdc-e37bface9af7</t>
  </si>
  <si>
    <t xml:space="preserve">RU000A101RV2</t>
  </si>
  <si>
    <t xml:space="preserve">BBG00XH4RHP6</t>
  </si>
  <si>
    <t xml:space="preserve">Казахстан выпуск 7</t>
  </si>
  <si>
    <t xml:space="preserve">22.430000000</t>
  </si>
  <si>
    <t xml:space="preserve">462824c2-aa6c-4b03-9137-bf472e52b575</t>
  </si>
  <si>
    <t xml:space="preserve">0eca036b-aaa5-4de9-b7ad-30ddda8058cc</t>
  </si>
  <si>
    <t xml:space="preserve">cfe2ca40-9087-4146-bd71-7b174ebde9fc</t>
  </si>
  <si>
    <t xml:space="preserve">RU000A105DS9</t>
  </si>
  <si>
    <t xml:space="preserve">TCS10A105DS9</t>
  </si>
  <si>
    <t xml:space="preserve">АПРИ Флай Плэнинг</t>
  </si>
  <si>
    <t xml:space="preserve">59.70000000</t>
  </si>
  <si>
    <t xml:space="preserve">d88297b4-1e97-48e5-bed1-94240bd5dc5d</t>
  </si>
  <si>
    <t xml:space="preserve">a7af09b2-1a8e-49a6-9614-fe5e312f7928</t>
  </si>
  <si>
    <t xml:space="preserve">74334031-8e88-4c75-a330-0c0b97231ae5</t>
  </si>
  <si>
    <t xml:space="preserve">RU000A10A794</t>
  </si>
  <si>
    <t xml:space="preserve">TCS00A10A794</t>
  </si>
  <si>
    <t xml:space="preserve">АвтоМоё Опт БО-01</t>
  </si>
  <si>
    <t xml:space="preserve">30.72684000</t>
  </si>
  <si>
    <t xml:space="preserve">aad91dc5-123f-4182-bb75-2abcf007d12a</t>
  </si>
  <si>
    <t xml:space="preserve">d509b743-dc7d-48a8-adbd-284fd463038d</t>
  </si>
  <si>
    <t xml:space="preserve">8ecca930-d5e6-48e9-ac91-e97aca7c10c4</t>
  </si>
  <si>
    <t xml:space="preserve">{'logo_name': 'RU000A10A794.png', 'logo_base_color': '#000000', 'text_color': '#ffffff'}</t>
  </si>
  <si>
    <t xml:space="preserve">RU000A1051U1</t>
  </si>
  <si>
    <t xml:space="preserve">TCS00A1051U1</t>
  </si>
  <si>
    <t xml:space="preserve">МТС Банк выпуск 2</t>
  </si>
  <si>
    <t xml:space="preserve">21.190000000</t>
  </si>
  <si>
    <t xml:space="preserve">7ceac1de-df06-4990-8251-05083219f830</t>
  </si>
  <si>
    <t xml:space="preserve">5c685ba8-5391-494a-886f-4aa32f9853a1</t>
  </si>
  <si>
    <t xml:space="preserve">3b60b095-cd00-4118-b0af-78f8c53de18c</t>
  </si>
  <si>
    <t xml:space="preserve">RU000A10B7J8</t>
  </si>
  <si>
    <t xml:space="preserve">TCS00A10B7J8</t>
  </si>
  <si>
    <t xml:space="preserve">ФосАгро БО-02-03</t>
  </si>
  <si>
    <t xml:space="preserve">353.974308000</t>
  </si>
  <si>
    <t xml:space="preserve">46d61f00-f2b3-4e87-bc4f-d00f9d43e02f</t>
  </si>
  <si>
    <t xml:space="preserve">42944750-d740-4f2f-a041-f199eef053b7</t>
  </si>
  <si>
    <t xml:space="preserve">322b1df1-539b-4b29-aaaf-510aa62b2bcd</t>
  </si>
  <si>
    <t xml:space="preserve">RU000A1051E5</t>
  </si>
  <si>
    <t xml:space="preserve">TCS00A1051E5</t>
  </si>
  <si>
    <t xml:space="preserve">41.470000000</t>
  </si>
  <si>
    <t xml:space="preserve">b19a7e62-8770-48e1-bc8d-f12d272d2319</t>
  </si>
  <si>
    <t xml:space="preserve">36fcab73-2ecd-4fa4-b5eb-4e0f917d8db1</t>
  </si>
  <si>
    <t xml:space="preserve">f3870421-e29d-49a3-ad8b-d91d2a380e36</t>
  </si>
  <si>
    <t xml:space="preserve">RU000A0JXQK2</t>
  </si>
  <si>
    <t xml:space="preserve">BBG00GNG2N37</t>
  </si>
  <si>
    <t xml:space="preserve">ПАО НК Роснефть 001P-04</t>
  </si>
  <si>
    <t xml:space="preserve">de0409d3-a492-49bd-a70e-f093fd5b8880</t>
  </si>
  <si>
    <t xml:space="preserve">ec563b1c-7987-4b8f-91a7-d7463f9862c3</t>
  </si>
  <si>
    <t xml:space="preserve">031a9115-cdf6-4e54-8861-4c2b99ff59a0</t>
  </si>
  <si>
    <t xml:space="preserve">RU000A106XM8</t>
  </si>
  <si>
    <t xml:space="preserve">TCS00A106XM8</t>
  </si>
  <si>
    <t xml:space="preserve">Автодор БО-5 выпуск 4</t>
  </si>
  <si>
    <t xml:space="preserve">33.730000000</t>
  </si>
  <si>
    <t xml:space="preserve">f5a3f7bc-488b-4504-8c9c-7e97c232a3c7</t>
  </si>
  <si>
    <t xml:space="preserve">61c649fb-2f0a-4385-a59f-a62017de3bdd</t>
  </si>
  <si>
    <t xml:space="preserve">656ea8b9-dcc1-4ad2-83b9-c94fb1ecffcd</t>
  </si>
  <si>
    <t xml:space="preserve">ISSUANCESAMO</t>
  </si>
  <si>
    <t xml:space="preserve">Самолет БО-П08</t>
  </si>
  <si>
    <t xml:space="preserve">28b4274a-d804-432a-890b-a9878a6e8cf4</t>
  </si>
  <si>
    <t xml:space="preserve">bb78f9af-c863-4a04-ac7d-45f469d0a771</t>
  </si>
  <si>
    <t xml:space="preserve">db5ad416-64c2-46d8-b7a3-4a5d4918fddf</t>
  </si>
  <si>
    <t xml:space="preserve">RU000A108FC2</t>
  </si>
  <si>
    <t xml:space="preserve">TCS00A108FC2</t>
  </si>
  <si>
    <t xml:space="preserve">ДОМ.РФ 002Р-04</t>
  </si>
  <si>
    <t xml:space="preserve">34.890000000</t>
  </si>
  <si>
    <t xml:space="preserve">00ae13c0-9a07-4992-a54a-4f4d67387727</t>
  </si>
  <si>
    <t xml:space="preserve">7e1f4afa-7008-4f6f-9c2f-499e62636db2</t>
  </si>
  <si>
    <t xml:space="preserve">86f3de8c-b208-403a-bafe-d1be6357f0a6</t>
  </si>
  <si>
    <t xml:space="preserve">RU000A105MP6</t>
  </si>
  <si>
    <t xml:space="preserve">TCS00A105MP6</t>
  </si>
  <si>
    <t xml:space="preserve">Домодедово Фьюэл Фасилитис</t>
  </si>
  <si>
    <t xml:space="preserve">127cee0f-a9e9-4ed7-a69c-35c9224641c4</t>
  </si>
  <si>
    <t xml:space="preserve">643b0ebb-d2ff-486a-9471-3798bda0749d</t>
  </si>
  <si>
    <t xml:space="preserve">e16c9f52-c546-49c6-a8e9-67381710a26f</t>
  </si>
  <si>
    <t xml:space="preserve">RU000A105XG2</t>
  </si>
  <si>
    <t xml:space="preserve">TCS00A105XG2</t>
  </si>
  <si>
    <t xml:space="preserve">Банк ДОМ.РФ СУБ-Т2-1</t>
  </si>
  <si>
    <t xml:space="preserve">487945.210000000</t>
  </si>
  <si>
    <t xml:space="preserve">8e7d9f4b-2dc3-43fe-acca-cb561cf3327b</t>
  </si>
  <si>
    <t xml:space="preserve">d71f69ba-a068-42ac-a12c-d2cb3fa0464e</t>
  </si>
  <si>
    <t xml:space="preserve">45e251f1-1ed0-4fe7-b335-072b7811b353</t>
  </si>
  <si>
    <t xml:space="preserve">RU000A102GD1</t>
  </si>
  <si>
    <t xml:space="preserve">TCS00A102GD1</t>
  </si>
  <si>
    <t xml:space="preserve">ДОМ.РФ ИА 08</t>
  </si>
  <si>
    <t xml:space="preserve">1.80000000</t>
  </si>
  <si>
    <t xml:space="preserve">f3395efc-4712-45a6-97cb-54a65873d38e</t>
  </si>
  <si>
    <t xml:space="preserve">511dbcb3-cba5-4b4d-bcfb-0331e407f0a7</t>
  </si>
  <si>
    <t xml:space="preserve">b4800eb8-8455-4ca5-83a6-760aecf3f73c</t>
  </si>
  <si>
    <t xml:space="preserve">RU000A106PW3</t>
  </si>
  <si>
    <t xml:space="preserve">TCS00A106PW3</t>
  </si>
  <si>
    <t xml:space="preserve">Новые Технологии выпуск 2</t>
  </si>
  <si>
    <t xml:space="preserve">55.800000000</t>
  </si>
  <si>
    <t xml:space="preserve">f27df70c-008f-4307-bacd-65dd7bf3473c</t>
  </si>
  <si>
    <t xml:space="preserve">28c73483-09cb-48e3-840e-63fc818b16cd</t>
  </si>
  <si>
    <t xml:space="preserve">61a43901-7ff7-4646-9b11-4cfef6142d56</t>
  </si>
  <si>
    <t xml:space="preserve">RU000A10BY52</t>
  </si>
  <si>
    <t xml:space="preserve">TCS00A10BY52</t>
  </si>
  <si>
    <t xml:space="preserve">Делимобиль 001Р-06</t>
  </si>
  <si>
    <t xml:space="preserve">d9b5e2fd-5de6-43ad-a77e-b5c348fef62e</t>
  </si>
  <si>
    <t xml:space="preserve">014758bf-f09d-485f-a706-b7ac6175f476</t>
  </si>
  <si>
    <t xml:space="preserve">50b7553a-bf3c-4e29-b86e-bd66ff684239</t>
  </si>
  <si>
    <t xml:space="preserve">RU000A10ATC4</t>
  </si>
  <si>
    <t xml:space="preserve">TCS00A10ATC4</t>
  </si>
  <si>
    <t xml:space="preserve">МГКЛ 001P-07</t>
  </si>
  <si>
    <t xml:space="preserve">77e9023a-1e52-47e1-b3b6-77e3d6791d29</t>
  </si>
  <si>
    <t xml:space="preserve">758e397a-1ec0-4b9b-9310-13806b301d7c</t>
  </si>
  <si>
    <t xml:space="preserve">25782d42-bb86-45e9-b1ff-cbe1aa019a2b</t>
  </si>
  <si>
    <t xml:space="preserve">RU000A1092X9</t>
  </si>
  <si>
    <t xml:space="preserve">TCS00A1092X9</t>
  </si>
  <si>
    <t xml:space="preserve">Сбербанк России обб2П05</t>
  </si>
  <si>
    <t xml:space="preserve">430588a7-1256-4c34-ba2d-840569100de6</t>
  </si>
  <si>
    <t xml:space="preserve">9b87d8bd-ebde-4cad-bd02-f48a7855aef6</t>
  </si>
  <si>
    <t xml:space="preserve">70b982e0-f403-4a05-81e7-1a69a75fd329</t>
  </si>
  <si>
    <t xml:space="preserve">RU000A106YD5</t>
  </si>
  <si>
    <t xml:space="preserve">TCS00A106YD5</t>
  </si>
  <si>
    <t xml:space="preserve">Плаза-Телеком БО-01</t>
  </si>
  <si>
    <t xml:space="preserve">12.690000000</t>
  </si>
  <si>
    <t xml:space="preserve">ad712d8f-efe4-4d94-b498-faf56389511c</t>
  </si>
  <si>
    <t xml:space="preserve">229b28f4-8c48-4020-afe3-9be64642d5ce</t>
  </si>
  <si>
    <t xml:space="preserve">84925009-1bae-421e-899f-c14bd5ab3851</t>
  </si>
  <si>
    <t xml:space="preserve">RU000A104ZK2</t>
  </si>
  <si>
    <t xml:space="preserve">TCS00A104ZK2</t>
  </si>
  <si>
    <t xml:space="preserve">М.Видео выпуск 3</t>
  </si>
  <si>
    <t xml:space="preserve">cedb1e9f-15b0-494b-bb58-b1fa8b804a34</t>
  </si>
  <si>
    <t xml:space="preserve">e44d17ef-2633-4dc5-9d03-fca2340ed1e8</t>
  </si>
  <si>
    <t xml:space="preserve">8533d658-8b25-486e-9fb3-567fce186f03</t>
  </si>
  <si>
    <t xml:space="preserve">RU000A109VM6</t>
  </si>
  <si>
    <t xml:space="preserve">TCS00A109VM6</t>
  </si>
  <si>
    <t xml:space="preserve">КАМАЗ БО-П13</t>
  </si>
  <si>
    <t xml:space="preserve">d6bd7543-7b24-4f39-b895-e8a988dd0a99</t>
  </si>
  <si>
    <t xml:space="preserve">59d2acc8-006a-4324-9a62-9ef9f7d084ee</t>
  </si>
  <si>
    <t xml:space="preserve">cd6c596c-837e-4c18-a611-ea74a8a04b70</t>
  </si>
  <si>
    <t xml:space="preserve">RU000A108Q29</t>
  </si>
  <si>
    <t xml:space="preserve">TCS10A108Q29</t>
  </si>
  <si>
    <t xml:space="preserve">Альфа-Банк ЗО-850</t>
  </si>
  <si>
    <t xml:space="preserve">1783.184733000</t>
  </si>
  <si>
    <t xml:space="preserve">0d40f731-a9e1-4eca-b48e-7aa41378f10c</t>
  </si>
  <si>
    <t xml:space="preserve">73fdedd9-8c2b-45ae-97e9-9ecabecdc94c</t>
  </si>
  <si>
    <t xml:space="preserve">4e78aad0-4c0f-48a8-8d46-8386d4a0ced0</t>
  </si>
  <si>
    <t xml:space="preserve">RU000A10B255</t>
  </si>
  <si>
    <t xml:space="preserve">TCS00A10B255</t>
  </si>
  <si>
    <t xml:space="preserve">ММЗ 001P-02</t>
  </si>
  <si>
    <t xml:space="preserve">2580c42c-930e-487d-8550-6debace30085</t>
  </si>
  <si>
    <t xml:space="preserve">c1e3d15b-a788-40d4-97f7-ac3e7358c195</t>
  </si>
  <si>
    <t xml:space="preserve">2c060118-606f-4dec-8a1f-35720a254cf4</t>
  </si>
  <si>
    <t xml:space="preserve">RU000A108F63</t>
  </si>
  <si>
    <t xml:space="preserve">TCS99A108F63</t>
  </si>
  <si>
    <t xml:space="preserve">МФК Быстроденьги 002P-06</t>
  </si>
  <si>
    <t xml:space="preserve">ab46200d-d677-4f51-b9f4-79abb1c756ff</t>
  </si>
  <si>
    <t xml:space="preserve">45a37998-ea7c-4455-8b0e-a64864d24280</t>
  </si>
  <si>
    <t xml:space="preserve">6edacb31-263e-4b50-93c8-691141774c43</t>
  </si>
  <si>
    <t xml:space="preserve">RU000A108777</t>
  </si>
  <si>
    <t xml:space="preserve">BBG01MLH36H4</t>
  </si>
  <si>
    <t xml:space="preserve">Балтийский лизинг БО-П10</t>
  </si>
  <si>
    <t xml:space="preserve">3.50000000</t>
  </si>
  <si>
    <t xml:space="preserve">a9dd0851-ced5-42eb-aa88-9d3cbf67583f</t>
  </si>
  <si>
    <t xml:space="preserve">598077f9-e284-4222-8fd3-8aae3ef887e3</t>
  </si>
  <si>
    <t xml:space="preserve">cacc5035-fade-4086-ad0f-54a3e5ff8a59</t>
  </si>
  <si>
    <t xml:space="preserve">RU000A1071S3</t>
  </si>
  <si>
    <t xml:space="preserve">TCS00A1071S3</t>
  </si>
  <si>
    <t xml:space="preserve">Металлоинвест 001P-05</t>
  </si>
  <si>
    <t xml:space="preserve">15.440000000</t>
  </si>
  <si>
    <t xml:space="preserve">62a4d656-27bc-4298-9a29-f759883a92f5</t>
  </si>
  <si>
    <t xml:space="preserve">54806da7-f27d-4d92-a521-6c3484d393aa</t>
  </si>
  <si>
    <t xml:space="preserve">2e81f23e-56f2-499f-b8b4-89682314a5dc</t>
  </si>
  <si>
    <t xml:space="preserve">RU000A1013P1</t>
  </si>
  <si>
    <t xml:space="preserve">BBG00QZ4NY96</t>
  </si>
  <si>
    <t xml:space="preserve">ВЭБ.РФ ПБО-001P-18</t>
  </si>
  <si>
    <t xml:space="preserve">12.550000000</t>
  </si>
  <si>
    <t xml:space="preserve">c1c540aa-893c-4246-add8-8c48ce431b91</t>
  </si>
  <si>
    <t xml:space="preserve">c8d1b787-863b-4274-98a6-649016fa151c</t>
  </si>
  <si>
    <t xml:space="preserve">3a22c960-f12d-4fcc-aa50-fa9274ddbda7</t>
  </si>
  <si>
    <t xml:space="preserve">RU000A105NT6</t>
  </si>
  <si>
    <t xml:space="preserve">TCS00A105NT6</t>
  </si>
  <si>
    <t xml:space="preserve">Магаданская область 34002</t>
  </si>
  <si>
    <t xml:space="preserve">9.300000000</t>
  </si>
  <si>
    <t xml:space="preserve">69b82b67-50bc-4c5e-b50a-42d0d55a5cf9</t>
  </si>
  <si>
    <t xml:space="preserve">7e36624f-af7f-4af9-aac9-72ce6bb065c0</t>
  </si>
  <si>
    <t xml:space="preserve">6af83ba0-8efe-41a1-abd9-d9a8b62120cf</t>
  </si>
  <si>
    <t xml:space="preserve">RU000A1070P1</t>
  </si>
  <si>
    <t xml:space="preserve">TCS00A1070P1</t>
  </si>
  <si>
    <t xml:space="preserve">Чистая планета БО-01</t>
  </si>
  <si>
    <t xml:space="preserve">b44f2437-981e-4862-aa0f-5bb50639f8e7</t>
  </si>
  <si>
    <t xml:space="preserve">718819ae-290d-4ba1-8a0b-751e437bb0b6</t>
  </si>
  <si>
    <t xml:space="preserve">cd27e7ac-5c2f-41be-bc3d-ac9ba5f3f3de</t>
  </si>
  <si>
    <t xml:space="preserve">{'logo_name': 'RU000A1070P1.png', 'logo_base_color': '#D9D9D9', 'text_color': '#000000'}</t>
  </si>
  <si>
    <t xml:space="preserve">RU000A10AZG2</t>
  </si>
  <si>
    <t xml:space="preserve">TCS00A10AZG2</t>
  </si>
  <si>
    <t xml:space="preserve">КЛВЗ Кристалл 001Р-02</t>
  </si>
  <si>
    <t xml:space="preserve">19.180000000</t>
  </si>
  <si>
    <t xml:space="preserve">04606383-f3b8-4b07-a407-f211ef2008d1</t>
  </si>
  <si>
    <t xml:space="preserve">d4526081-b689-46cc-9b59-4f2a30a92dd4</t>
  </si>
  <si>
    <t xml:space="preserve">971d52aa-965e-49c8-90ae-5bbad81e535f</t>
  </si>
  <si>
    <t xml:space="preserve">RU000A108P46</t>
  </si>
  <si>
    <t xml:space="preserve">TCS00A108P46</t>
  </si>
  <si>
    <t xml:space="preserve">Балтийский лизинг БО-П11</t>
  </si>
  <si>
    <t xml:space="preserve">1.830000000</t>
  </si>
  <si>
    <t xml:space="preserve">e7c7086b-1ef5-456b-873b-eafb17820e87</t>
  </si>
  <si>
    <t xml:space="preserve">614a3687-1ca2-4835-a82b-789ce3312b29</t>
  </si>
  <si>
    <t xml:space="preserve">8e08d113-52f0-4931-aed0-24f1cc9877c8</t>
  </si>
  <si>
    <t xml:space="preserve">RU000A108Q03</t>
  </si>
  <si>
    <t xml:space="preserve">BBG01NCF53H1</t>
  </si>
  <si>
    <t xml:space="preserve">МБЭС 002P-03</t>
  </si>
  <si>
    <t xml:space="preserve">6046ecaf-332f-4f59-a6df-656cc77f3786</t>
  </si>
  <si>
    <t xml:space="preserve">498e7f3e-04fe-4d8b-a0eb-1485e08e9d4a</t>
  </si>
  <si>
    <t xml:space="preserve">edc070d4-17b7-4195-a6d2-6ecf33d55416</t>
  </si>
  <si>
    <t xml:space="preserve">RU000A104362</t>
  </si>
  <si>
    <t xml:space="preserve">TCS00A104362</t>
  </si>
  <si>
    <t xml:space="preserve">Восточная Стивидорная Компания выпуск 2</t>
  </si>
  <si>
    <t xml:space="preserve">16.480000000</t>
  </si>
  <si>
    <t xml:space="preserve">5004c0c0-0818-4cc6-a96e-48a030604eb9</t>
  </si>
  <si>
    <t xml:space="preserve">9a9ecfca-b9b1-4c00-9920-7c6d0e03db54</t>
  </si>
  <si>
    <t xml:space="preserve">84e34321-d0c4-4ef1-84c6-f1267cc70d8f</t>
  </si>
  <si>
    <t xml:space="preserve">RU000A10BQH7</t>
  </si>
  <si>
    <t xml:space="preserve">TCS00A10BQH7</t>
  </si>
  <si>
    <t xml:space="preserve">АйДи Коллект оббП04</t>
  </si>
  <si>
    <t xml:space="preserve">7d659531-ac5d-4511-815c-5191a737b06f</t>
  </si>
  <si>
    <t xml:space="preserve">f31de201-ac5d-4290-90bb-5c04a959466b</t>
  </si>
  <si>
    <t xml:space="preserve">9acd7e96-e80f-4c93-862b-43e71ebe72f0</t>
  </si>
  <si>
    <t xml:space="preserve">RU000A1089U1</t>
  </si>
  <si>
    <t xml:space="preserve">TCS00A1089U1</t>
  </si>
  <si>
    <t xml:space="preserve">РЖД ЗО28-3Р</t>
  </si>
  <si>
    <t xml:space="preserve">2566.110000000</t>
  </si>
  <si>
    <t xml:space="preserve">f96522d9-1665-4c93-afce-0d0f5f2605df</t>
  </si>
  <si>
    <t xml:space="preserve">b12a1cd1-6865-4853-903e-7569ff913da1</t>
  </si>
  <si>
    <t xml:space="preserve">d59763d4-23c1-4428-b506-8a39c73d16f9</t>
  </si>
  <si>
    <t xml:space="preserve">RU000A10BLP1</t>
  </si>
  <si>
    <t xml:space="preserve">TCS00A10BLP1</t>
  </si>
  <si>
    <t xml:space="preserve">Регион-Продукт БО-01</t>
  </si>
  <si>
    <t xml:space="preserve">2.550000000</t>
  </si>
  <si>
    <t xml:space="preserve">ed36d00a-fa74-4b2f-bf06-76ce9f4bd86f</t>
  </si>
  <si>
    <t xml:space="preserve">8db655b2-4653-4b91-9f9c-a543a3382ca9</t>
  </si>
  <si>
    <t xml:space="preserve">ea93e15f-b466-4d12-a1b4-c52e16ca274e</t>
  </si>
  <si>
    <t xml:space="preserve">RU000A10BFX7</t>
  </si>
  <si>
    <t xml:space="preserve">TCS00A10BFX7</t>
  </si>
  <si>
    <t xml:space="preserve">ГК Самолет БО-П16</t>
  </si>
  <si>
    <t xml:space="preserve">4f2403bf-517c-46bd-b319-f80156a5d1b3</t>
  </si>
  <si>
    <t xml:space="preserve">2b42d5ba-7974-4ea2-9ec8-a27d43e8cfa8</t>
  </si>
  <si>
    <t xml:space="preserve">7e65ebdb-501b-4ebf-b2d0-afce974f7619</t>
  </si>
  <si>
    <t xml:space="preserve">RU000A108LF3</t>
  </si>
  <si>
    <t xml:space="preserve">BBG01N73KD12</t>
  </si>
  <si>
    <t xml:space="preserve">Ростелеком 001Р-08R</t>
  </si>
  <si>
    <t xml:space="preserve">27.510000000</t>
  </si>
  <si>
    <t xml:space="preserve">ee274087-4667-4608-8dd4-0faa7f9549ad</t>
  </si>
  <si>
    <t xml:space="preserve">6dde88d3-5504-4807-8a59-aacba0c43f38</t>
  </si>
  <si>
    <t xml:space="preserve">c9299616-12e0-4aef-bf0f-a3daedf0067d</t>
  </si>
  <si>
    <t xml:space="preserve">TCS00A102GU5</t>
  </si>
  <si>
    <t xml:space="preserve">Novabev Group БО-П04</t>
  </si>
  <si>
    <t xml:space="preserve">e802eb1c-04d1-4bc5-92d7-4a6c9e464763</t>
  </si>
  <si>
    <t xml:space="preserve">2937bdd0-84d3-4676-a123-73316fb331e7</t>
  </si>
  <si>
    <t xml:space="preserve">30d9c6b3-4dc3-42cd-9328-475a2aba84dd</t>
  </si>
  <si>
    <t xml:space="preserve">RU000A102FS1</t>
  </si>
  <si>
    <t xml:space="preserve">BBG00YG1RQV4</t>
  </si>
  <si>
    <t xml:space="preserve">АФК Система выпуск 16</t>
  </si>
  <si>
    <t xml:space="preserve">14.110000000</t>
  </si>
  <si>
    <t xml:space="preserve">45ae7b9a-1647-4b0b-98a5-d4647b705d36</t>
  </si>
  <si>
    <t xml:space="preserve">36535464-b1ed-40d7-bf4f-5b099ad61bec</t>
  </si>
  <si>
    <t xml:space="preserve">3999e1e9-9a65-44e4-8dec-711d1c659f3d</t>
  </si>
  <si>
    <t xml:space="preserve">RU000A105492</t>
  </si>
  <si>
    <t xml:space="preserve">TCS00A105492</t>
  </si>
  <si>
    <t xml:space="preserve">Энергоника 001Р-03</t>
  </si>
  <si>
    <t xml:space="preserve">19.330000000</t>
  </si>
  <si>
    <t xml:space="preserve">50c6246d-ac10-4e95-964d-cb1056a30690</t>
  </si>
  <si>
    <t xml:space="preserve">07a8d82b-0ee4-411b-9758-310a90e9d582</t>
  </si>
  <si>
    <t xml:space="preserve">d346cbf3-9c52-461e-bd4c-ee67ff4b19e4</t>
  </si>
  <si>
    <t xml:space="preserve">TCS00A105JH9</t>
  </si>
  <si>
    <t xml:space="preserve">Газпром капитал ЗО27-2-Д</t>
  </si>
  <si>
    <t xml:space="preserve">150.360768000</t>
  </si>
  <si>
    <t xml:space="preserve">d434383c-9605-472d-83b8-68794066f727</t>
  </si>
  <si>
    <t xml:space="preserve">c44c01eb-9160-41bb-864b-f41cb2eb76a1</t>
  </si>
  <si>
    <t xml:space="preserve">9200cf97-6480-474f-a740-d86ae9f11fc8</t>
  </si>
  <si>
    <t xml:space="preserve">RU000A101QL5</t>
  </si>
  <si>
    <t xml:space="preserve">BBG00V6NXQF4</t>
  </si>
  <si>
    <t xml:space="preserve">ГТЛК выпуск 17</t>
  </si>
  <si>
    <t xml:space="preserve">11.620000000</t>
  </si>
  <si>
    <t xml:space="preserve">632c03cf-96a4-4ab7-98a5-4d7a7981f962</t>
  </si>
  <si>
    <t xml:space="preserve">c6f22829-06e5-4f4d-aee2-96b8ce99b567</t>
  </si>
  <si>
    <t xml:space="preserve">b5a619b2-41ed-4172-b357-efdea98535f3</t>
  </si>
  <si>
    <t xml:space="preserve">RU000A107A93</t>
  </si>
  <si>
    <t xml:space="preserve">TCS99A107A93</t>
  </si>
  <si>
    <t xml:space="preserve">Сибнефтехимтрейд БО-03</t>
  </si>
  <si>
    <t xml:space="preserve">b381d738-4db4-49df-8f42-b4c0403cb0a5</t>
  </si>
  <si>
    <t xml:space="preserve">e3b404b3-d262-41c1-ace1-368c79d6c4de</t>
  </si>
  <si>
    <t xml:space="preserve">094f5e36-174d-4ede-81c2-8a4e7b8ad843</t>
  </si>
  <si>
    <t xml:space="preserve">RU000A108AJ8</t>
  </si>
  <si>
    <t xml:space="preserve">BBG01MJ9FB27</t>
  </si>
  <si>
    <t xml:space="preserve">МСБ-Лизинг 003Р-03</t>
  </si>
  <si>
    <t xml:space="preserve">3.450000000</t>
  </si>
  <si>
    <t xml:space="preserve">73cbdb81-94df-47ac-91d3-3d032a444c4c</t>
  </si>
  <si>
    <t xml:space="preserve">481cabe7-6e6b-4902-8063-6284b1a992e9</t>
  </si>
  <si>
    <t xml:space="preserve">967c431f-7c5f-4fe5-96bd-a3bc1e040c43</t>
  </si>
  <si>
    <t xml:space="preserve">RU000A109DV5</t>
  </si>
  <si>
    <t xml:space="preserve">TCS00A109DV5</t>
  </si>
  <si>
    <t xml:space="preserve">Интерлизинг выпуск 9</t>
  </si>
  <si>
    <t xml:space="preserve">13.620000000</t>
  </si>
  <si>
    <t xml:space="preserve">e7fe8114-bbed-4188-bf02-62e4a13ea7ef</t>
  </si>
  <si>
    <t xml:space="preserve">016219a8-485e-460f-b46b-2b8a4fdea24c</t>
  </si>
  <si>
    <t xml:space="preserve">c1b3710a-70d6-4666-8e39-706ffb5fb2b5</t>
  </si>
  <si>
    <t xml:space="preserve">RU000A1039A8</t>
  </si>
  <si>
    <t xml:space="preserve">BBG011KF5WV0</t>
  </si>
  <si>
    <t xml:space="preserve">Газпром Капитал 001Б-02</t>
  </si>
  <si>
    <t xml:space="preserve">1000000.0</t>
  </si>
  <si>
    <t xml:space="preserve">7408.220000000</t>
  </si>
  <si>
    <t xml:space="preserve">fdfd1bb7-768f-4a31-b586-340330407f81</t>
  </si>
  <si>
    <t xml:space="preserve">61536922-ed33-405c-a47f-84a18cc49a66</t>
  </si>
  <si>
    <t xml:space="preserve">802b05c8-79b7-4e22-a0a7-95970f76230a</t>
  </si>
  <si>
    <t xml:space="preserve">RU000A105PR5</t>
  </si>
  <si>
    <t xml:space="preserve">TCS00A105PR5</t>
  </si>
  <si>
    <t xml:space="preserve">ИЭК Холдинг 001P-01</t>
  </si>
  <si>
    <t xml:space="preserve">9.740000000</t>
  </si>
  <si>
    <t xml:space="preserve">807419f1-ecef-4452-9e81-051b7d9ca854</t>
  </si>
  <si>
    <t xml:space="preserve">26f042cd-42b8-4eb4-8d3a-9ceb8a7a28f0</t>
  </si>
  <si>
    <t xml:space="preserve">e3c881b1-57ef-4480-9e45-708e8021ce47</t>
  </si>
  <si>
    <t xml:space="preserve">RU000A1050H0</t>
  </si>
  <si>
    <t xml:space="preserve">TCS00A1050H0</t>
  </si>
  <si>
    <t xml:space="preserve">ЕАБР</t>
  </si>
  <si>
    <t xml:space="preserve">44.830000000</t>
  </si>
  <si>
    <t xml:space="preserve">cdb57948-f0b0-4420-8dd0-c8747fdc6735</t>
  </si>
  <si>
    <t xml:space="preserve">4cf921a7-0a5d-4e53-a2e2-b92649376ab4</t>
  </si>
  <si>
    <t xml:space="preserve">f5752e42-4681-4dc0-8d2e-57060937570e</t>
  </si>
  <si>
    <t xml:space="preserve">RU000A107GJ7</t>
  </si>
  <si>
    <t xml:space="preserve">BBG01KS0CW90</t>
  </si>
  <si>
    <t xml:space="preserve">ВсеИнструменты.ру 001P-01</t>
  </si>
  <si>
    <t xml:space="preserve">3.80000000</t>
  </si>
  <si>
    <t xml:space="preserve">11d861d3-7a2a-4257-883c-2357fc346a28</t>
  </si>
  <si>
    <t xml:space="preserve">8205ea7c-9cb0-4332-abe5-c947bed559ac</t>
  </si>
  <si>
    <t xml:space="preserve">ce425132-ab4f-453f-8b1c-5ffca5be081a</t>
  </si>
  <si>
    <t xml:space="preserve">RU000A10A6W4</t>
  </si>
  <si>
    <t xml:space="preserve">TCS00A10A6W4</t>
  </si>
  <si>
    <t xml:space="preserve">Рольф 001P-04</t>
  </si>
  <si>
    <t xml:space="preserve">4e41186f-4e36-4ac0-8c26-649f83fbd98c</t>
  </si>
  <si>
    <t xml:space="preserve">71781987-a7e7-45ac-9601-67b2164b40eb</t>
  </si>
  <si>
    <t xml:space="preserve">3a99b577-e58f-472d-9a94-f09bbc325e0a</t>
  </si>
  <si>
    <t xml:space="preserve">RU000A104SX0</t>
  </si>
  <si>
    <t xml:space="preserve">TCS00A104SX0</t>
  </si>
  <si>
    <t xml:space="preserve">РЖД 001P-24R</t>
  </si>
  <si>
    <t xml:space="preserve">f974fc53-941d-4c55-97c2-24b69c0be081</t>
  </si>
  <si>
    <t xml:space="preserve">f490f769-62b2-4789-8865-91516d95ad5c</t>
  </si>
  <si>
    <t xml:space="preserve">af66f168-6560-4578-b54d-f5ad67805656</t>
  </si>
  <si>
    <t xml:space="preserve">RU000A1084Q0</t>
  </si>
  <si>
    <t xml:space="preserve">BBG01N37PNG4</t>
  </si>
  <si>
    <t xml:space="preserve">РЖД ЗО26-2-Р</t>
  </si>
  <si>
    <t xml:space="preserve">2814.170000000</t>
  </si>
  <si>
    <t xml:space="preserve">61babfc8-906a-4dbe-9efd-5819cc99b078</t>
  </si>
  <si>
    <t xml:space="preserve">56f8e8c9-8f17-45a7-b672-843632dc2712</t>
  </si>
  <si>
    <t xml:space="preserve">3b715ff4-f701-49f6-9b6c-31a16c31e6c7</t>
  </si>
  <si>
    <t xml:space="preserve">RU000A103TS0</t>
  </si>
  <si>
    <t xml:space="preserve">BBG012STNNH6</t>
  </si>
  <si>
    <t xml:space="preserve">ТЕХНО Лизинг выпуск 5</t>
  </si>
  <si>
    <t xml:space="preserve">2.210000000</t>
  </si>
  <si>
    <t xml:space="preserve">e0ceecb3-05c2-43af-b39c-d28c982de315</t>
  </si>
  <si>
    <t xml:space="preserve">ac5a69ac-f917-44b5-851f-149a022ac77e</t>
  </si>
  <si>
    <t xml:space="preserve">f5c3a30c-e9a8-4897-bd5d-bb68d81c1e4f</t>
  </si>
  <si>
    <t xml:space="preserve">RU000A107AW3</t>
  </si>
  <si>
    <t xml:space="preserve">BBG01KDTPXR7</t>
  </si>
  <si>
    <t xml:space="preserve">Аэрофьюэлз 002Р-02</t>
  </si>
  <si>
    <t xml:space="preserve">23.230000000</t>
  </si>
  <si>
    <t xml:space="preserve">1d0d9a31-ccfd-437b-9c50-9c2b42680bd5</t>
  </si>
  <si>
    <t xml:space="preserve">768f5248-f8fc-48cd-9dd7-67cd051b0309</t>
  </si>
  <si>
    <t xml:space="preserve">aea97e1b-7365-49e7-b825-f2eaf2bb27d2</t>
  </si>
  <si>
    <t xml:space="preserve">RU000A107QM0</t>
  </si>
  <si>
    <t xml:space="preserve">BBG01LC2XW43</t>
  </si>
  <si>
    <t xml:space="preserve">Бизнес Альянс 001Р-04</t>
  </si>
  <si>
    <t xml:space="preserve">8a199fb1-b3b1-48bf-af07-027eb4a2a61a</t>
  </si>
  <si>
    <t xml:space="preserve">eec70a59-f1d9-4c54-9241-505e7c3fdb52</t>
  </si>
  <si>
    <t xml:space="preserve">a457c161-6e3b-48e9-b532-091992ed92c1</t>
  </si>
  <si>
    <t xml:space="preserve">RU000A1062J1</t>
  </si>
  <si>
    <t xml:space="preserve">TCS00A1062J1</t>
  </si>
  <si>
    <t xml:space="preserve">СФО ВТБ РКС Эталон 02</t>
  </si>
  <si>
    <t xml:space="preserve">2.490000000</t>
  </si>
  <si>
    <t xml:space="preserve">8a48db71-c53c-458a-b82e-3f91db8c2574</t>
  </si>
  <si>
    <t xml:space="preserve">b3a3193b-e410-4268-88dd-5254d5dfb2ab</t>
  </si>
  <si>
    <t xml:space="preserve">bca74df2-5996-4d09-b37b-51c35c770882</t>
  </si>
  <si>
    <t xml:space="preserve">RU000A10B8C1</t>
  </si>
  <si>
    <t xml:space="preserve">TCS00A10B8C1</t>
  </si>
  <si>
    <t xml:space="preserve">МФК Лайм-Займ 001Р-04</t>
  </si>
  <si>
    <t xml:space="preserve">1e5c5298-e799-4456-97b2-070ba2dab7e3</t>
  </si>
  <si>
    <t xml:space="preserve">22254a1d-053f-43ab-9d64-67a5b2fe5997</t>
  </si>
  <si>
    <t xml:space="preserve">6efd936b-cbc6-4e53-932f-71f363c48512</t>
  </si>
  <si>
    <t xml:space="preserve">TCS00A1057S2</t>
  </si>
  <si>
    <t xml:space="preserve">19062701-5bf3-4052-a18e-efc4eab5bc23</t>
  </si>
  <si>
    <t xml:space="preserve">RU000A1069N8</t>
  </si>
  <si>
    <t xml:space="preserve">TCS00A1069N8</t>
  </si>
  <si>
    <t xml:space="preserve">Норникель БО-09</t>
  </si>
  <si>
    <t xml:space="preserve">36.520000000</t>
  </si>
  <si>
    <t xml:space="preserve">bab4dc30-f24f-46ae-942e-1a90e812312c</t>
  </si>
  <si>
    <t xml:space="preserve">dddfa7fb-b9f5-467e-9f9c-e4805b643908</t>
  </si>
  <si>
    <t xml:space="preserve">a79483f2-03b3-4280-9755-6cddde6055f2</t>
  </si>
  <si>
    <t xml:space="preserve">RU000A101T56</t>
  </si>
  <si>
    <t xml:space="preserve">TCS00A101T56</t>
  </si>
  <si>
    <t xml:space="preserve">Росэксимбанк 002Р-02 </t>
  </si>
  <si>
    <t xml:space="preserve">21.170000000</t>
  </si>
  <si>
    <t xml:space="preserve">ae17e531-5a10-48dd-b2b5-b79303ac6099</t>
  </si>
  <si>
    <t xml:space="preserve">6fbe2ae5-1e88-4c82-8c52-dddd1d1edf43</t>
  </si>
  <si>
    <t xml:space="preserve">6ee60553-be70-4efe-bd93-5279dbdc7a42</t>
  </si>
  <si>
    <t xml:space="preserve">RU000A10AHE5</t>
  </si>
  <si>
    <t xml:space="preserve">TCS00A10AHE5</t>
  </si>
  <si>
    <t xml:space="preserve">НОВЫЕ ТЕХНОЛОГИИ 001Р-02</t>
  </si>
  <si>
    <t xml:space="preserve">21.100000000</t>
  </si>
  <si>
    <t xml:space="preserve">077ec08f-9924-451c-a2fd-0b110d474ada</t>
  </si>
  <si>
    <t xml:space="preserve">1d7ae080-a825-45d7-9d5f-4e278c355b2d</t>
  </si>
  <si>
    <t xml:space="preserve">083bc0f0-6088-4b58-b569-d6bd6cea74d7</t>
  </si>
  <si>
    <t xml:space="preserve">RU000A108ZT4</t>
  </si>
  <si>
    <t xml:space="preserve">TCS00A108ZT4</t>
  </si>
  <si>
    <t xml:space="preserve">Росэксимбанк 002Р-05</t>
  </si>
  <si>
    <t xml:space="preserve">3.600000000</t>
  </si>
  <si>
    <t xml:space="preserve">23970e19-9633-43cc-b7e6-6080f5e2d6fa</t>
  </si>
  <si>
    <t xml:space="preserve">7e594514-7ae4-4f7c-bcc0-67b2fb79f01f</t>
  </si>
  <si>
    <t xml:space="preserve">7ae631d1-5516-4238-adcc-671a60a530df</t>
  </si>
  <si>
    <t xml:space="preserve">RU000A1040S8</t>
  </si>
  <si>
    <t xml:space="preserve">BBG013K08ZC0</t>
  </si>
  <si>
    <t xml:space="preserve">Ульяновская область выпуск 4</t>
  </si>
  <si>
    <t xml:space="preserve">5.230000000</t>
  </si>
  <si>
    <t xml:space="preserve">b4d3f675-dc70-4d56-b07c-e563c496cba2</t>
  </si>
  <si>
    <t xml:space="preserve">394df585-c094-465e-a2fc-9630ec7dd46e</t>
  </si>
  <si>
    <t xml:space="preserve">1c0d5b73-111c-4fc2-bb5f-b694884b7ecb</t>
  </si>
  <si>
    <t xml:space="preserve">XS0114288789</t>
  </si>
  <si>
    <t xml:space="preserve">TCS214288789</t>
  </si>
  <si>
    <t xml:space="preserve">Russia 2030</t>
  </si>
  <si>
    <t xml:space="preserve">0.91365000</t>
  </si>
  <si>
    <t xml:space="preserve">9cecf26c-9dcd-416b-903a-9d858f20eeeb</t>
  </si>
  <si>
    <t xml:space="preserve">a53e2aca-1b0f-467a-8d2e-796f820b3c28</t>
  </si>
  <si>
    <t xml:space="preserve">9ae60457-0eb0-45c2-9e42-e544c5b18b9b</t>
  </si>
  <si>
    <t xml:space="preserve">RU000A10A810</t>
  </si>
  <si>
    <t xml:space="preserve">TCS00A10A810</t>
  </si>
  <si>
    <t xml:space="preserve">Россия 2026-ЗО</t>
  </si>
  <si>
    <t xml:space="preserve">543d5ebd-2caa-46fa-b735-de9da6a7781c</t>
  </si>
  <si>
    <t xml:space="preserve">13f48c7f-04ab-4cbd-8b0e-d87d847b493d</t>
  </si>
  <si>
    <t xml:space="preserve">5b0b88df-56f6-4d3f-9428-f045abc9be06</t>
  </si>
  <si>
    <t xml:space="preserve">RU000A1031K4</t>
  </si>
  <si>
    <t xml:space="preserve">TCS00A1031K4</t>
  </si>
  <si>
    <t xml:space="preserve">ДОМ.РФ ИА БО-001Р-08</t>
  </si>
  <si>
    <t xml:space="preserve">d943e470-a246-4417-b7f8-a59c79e5b1ed</t>
  </si>
  <si>
    <t xml:space="preserve">6c32b9f7-c85d-48f3-bad0-31312bf75f4c</t>
  </si>
  <si>
    <t xml:space="preserve">57d88bcf-a218-4265-9114-0a48f07927c6</t>
  </si>
  <si>
    <t xml:space="preserve">RU000A108GL1</t>
  </si>
  <si>
    <t xml:space="preserve">TCS00A108GL1</t>
  </si>
  <si>
    <t xml:space="preserve">АФК Система 001Р-29</t>
  </si>
  <si>
    <t xml:space="preserve">37.750000000</t>
  </si>
  <si>
    <t xml:space="preserve">c67296bc-083e-4972-96bb-76219793ae4a</t>
  </si>
  <si>
    <t xml:space="preserve">52fec864-540f-46f6-be55-8ae633f44977</t>
  </si>
  <si>
    <t xml:space="preserve">3663e9be-d84e-439f-ad38-5d646958c21b</t>
  </si>
  <si>
    <t xml:space="preserve">RU000A10AUX8</t>
  </si>
  <si>
    <t xml:space="preserve">TCS00A10AUX8</t>
  </si>
  <si>
    <t xml:space="preserve">НОВАТЭК 001Р-03</t>
  </si>
  <si>
    <t xml:space="preserve">20.361354000</t>
  </si>
  <si>
    <t xml:space="preserve">79a61aa3-cd37-429e-aa80-24a7f8c0f42a</t>
  </si>
  <si>
    <t xml:space="preserve">df2350d8-2969-4617-88a1-32aebe0eafce</t>
  </si>
  <si>
    <t xml:space="preserve">bd558dcc-11f2-410b-bacf-e20b557bded7</t>
  </si>
  <si>
    <t xml:space="preserve">RU000A0ZYYN4</t>
  </si>
  <si>
    <t xml:space="preserve">TCS20A0ZYYN4</t>
  </si>
  <si>
    <t xml:space="preserve">Russia 2029</t>
  </si>
  <si>
    <t xml:space="preserve">a4b50205-0465-4531-9027-e436535e3608</t>
  </si>
  <si>
    <t xml:space="preserve">d4664b61-0f2b-4aa8-9306-761e3a093d69</t>
  </si>
  <si>
    <t xml:space="preserve">32c28bdf-b1fb-4c15-824d-c3032357762f</t>
  </si>
  <si>
    <t xml:space="preserve">RU000A10ARS4</t>
  </si>
  <si>
    <t xml:space="preserve">TCS00A10ARS4</t>
  </si>
  <si>
    <t xml:space="preserve">Монополия 001Р-03</t>
  </si>
  <si>
    <t xml:space="preserve">16.700000000</t>
  </si>
  <si>
    <t xml:space="preserve">0edbd733-a32d-462d-b392-af44b0e91a4b</t>
  </si>
  <si>
    <t xml:space="preserve">9c7ac4b5-c171-4ed0-bd9d-7aee175a3bc4</t>
  </si>
  <si>
    <t xml:space="preserve">93a94795-3b5d-4eb8-8e36-259ed41d761f</t>
  </si>
  <si>
    <t xml:space="preserve">RU000A0ZZAL5</t>
  </si>
  <si>
    <t xml:space="preserve">BBG00L92CX58</t>
  </si>
  <si>
    <t xml:space="preserve">ГТЛК выпуск 11</t>
  </si>
  <si>
    <t xml:space="preserve">0.110000000</t>
  </si>
  <si>
    <t xml:space="preserve">f9a0abc1-3280-4dc2-8e71-248261e803ed</t>
  </si>
  <si>
    <t xml:space="preserve">af0a7d2e-30cf-44ca-8708-3aa976667834</t>
  </si>
  <si>
    <t xml:space="preserve">f7e2bf49-015b-4404-833b-ce55811b98ee</t>
  </si>
  <si>
    <t xml:space="preserve">RU000A10B263</t>
  </si>
  <si>
    <t xml:space="preserve">TCS00A10B263</t>
  </si>
  <si>
    <t xml:space="preserve">АБЗ-1 002Р-02</t>
  </si>
  <si>
    <t xml:space="preserve">9124b82a-bd75-4a59-bf51-f9a26d81815d</t>
  </si>
  <si>
    <t xml:space="preserve">bafdce63-e94d-4a7c-ad26-36e42b5ab09d</t>
  </si>
  <si>
    <t xml:space="preserve">5bb9ca65-e344-4d97-9f19-922113ef76ad</t>
  </si>
  <si>
    <t xml:space="preserve">RU000A1097X8</t>
  </si>
  <si>
    <t xml:space="preserve">TCS00A1097X8</t>
  </si>
  <si>
    <t xml:space="preserve">Бианка Премиум БО-01</t>
  </si>
  <si>
    <t xml:space="preserve">2f5b60aa-dfac-4439-b8c2-6cbdbbce7cab</t>
  </si>
  <si>
    <t xml:space="preserve">bae84d3b-7a2b-42aa-a81c-35b98233908d</t>
  </si>
  <si>
    <t xml:space="preserve">9856d7fc-f4f4-4df7-b098-762c4218e98f</t>
  </si>
  <si>
    <t xml:space="preserve">RU000A10AZ45</t>
  </si>
  <si>
    <t xml:space="preserve">TCS00A10AZ45</t>
  </si>
  <si>
    <t xml:space="preserve">РЖД 001Р-37R</t>
  </si>
  <si>
    <t xml:space="preserve">13.890000000</t>
  </si>
  <si>
    <t xml:space="preserve">fa7a0c33-8600-4104-9fbf-7ec96a6ac030</t>
  </si>
  <si>
    <t xml:space="preserve">ed5b2b57-faf4-4c1f-ae6b-01f21c5854dd</t>
  </si>
  <si>
    <t xml:space="preserve">a65fc9b4-4e3f-46cb-bac4-e557cf31dbc2</t>
  </si>
  <si>
    <t xml:space="preserve">RU000A105P64</t>
  </si>
  <si>
    <t xml:space="preserve">TCS59A105P64</t>
  </si>
  <si>
    <t xml:space="preserve">Феррони БО-02</t>
  </si>
  <si>
    <t xml:space="preserve">b9f2236b-c782-4586-ba11-f920336d9dea</t>
  </si>
  <si>
    <t xml:space="preserve">6700c3da-a8ac-4cbf-b4a8-730ab25d2089</t>
  </si>
  <si>
    <t xml:space="preserve">99cd5b3d-93b6-47f3-b1ee-a57d2824aeed</t>
  </si>
  <si>
    <t xml:space="preserve">RU000A1061K1</t>
  </si>
  <si>
    <t xml:space="preserve">TCS00A1061K1</t>
  </si>
  <si>
    <t xml:space="preserve">ЕвроТранс БО-001P-03</t>
  </si>
  <si>
    <t xml:space="preserve">34b62f6e-cc68-49a3-977d-4ac86e14a7f0</t>
  </si>
  <si>
    <t xml:space="preserve">e573afac-dc53-4163-adff-4259918ab3ea</t>
  </si>
  <si>
    <t xml:space="preserve">13afc1d4-1f1a-4b25-b71a-97281828c581</t>
  </si>
  <si>
    <t xml:space="preserve">RU000A104XW2</t>
  </si>
  <si>
    <t xml:space="preserve">TCS00A104XW2</t>
  </si>
  <si>
    <t xml:space="preserve">СИБУР Холдинг 001Р выпуск 1</t>
  </si>
  <si>
    <t xml:space="preserve">4.510000000</t>
  </si>
  <si>
    <t xml:space="preserve">499fe0de-fdf9-4026-b980-9375e9ee85f5</t>
  </si>
  <si>
    <t xml:space="preserve">2e14439e-a870-4a4e-a3b6-5804486752c3</t>
  </si>
  <si>
    <t xml:space="preserve">2f958d01-c5ca-429d-9d8a-53bf06723a60</t>
  </si>
  <si>
    <t xml:space="preserve">RU000A106QS9</t>
  </si>
  <si>
    <t xml:space="preserve">TCS00A106QS9</t>
  </si>
  <si>
    <t xml:space="preserve">Завод КЭС выпуск 4</t>
  </si>
  <si>
    <t xml:space="preserve">62dc7cdb-f955-4d19-bf02-7aee7ccfee5e</t>
  </si>
  <si>
    <t xml:space="preserve">41f36584-7a65-4536-ba73-13cb70a2d052</t>
  </si>
  <si>
    <t xml:space="preserve">ca0120d0-0d1c-4dbe-a997-293c5ca02268</t>
  </si>
  <si>
    <t xml:space="preserve">RU000A106P97</t>
  </si>
  <si>
    <t xml:space="preserve">TCS00A106P97</t>
  </si>
  <si>
    <t xml:space="preserve">СОПФ Инфраструктурные облигации выпуск 6</t>
  </si>
  <si>
    <t xml:space="preserve">c20389b0-e76a-466e-ac4e-c84e23d91491</t>
  </si>
  <si>
    <t xml:space="preserve">75c293ee-7735-4bf0-b450-2736f147a829</t>
  </si>
  <si>
    <t xml:space="preserve">560e1780-14d0-49eb-b9f7-f51e76538849</t>
  </si>
  <si>
    <t xml:space="preserve">RU000A105HH3</t>
  </si>
  <si>
    <t xml:space="preserve">TCS00A105HH3</t>
  </si>
  <si>
    <t xml:space="preserve">РЕСО-Лизинг БО-02П-02</t>
  </si>
  <si>
    <t xml:space="preserve">31.840000000</t>
  </si>
  <si>
    <t xml:space="preserve">5c5d07a1-bf79-4b2a-9ef6-60754259f604</t>
  </si>
  <si>
    <t xml:space="preserve">52618a81-e0a2-47e4-b513-a1fcf80bab59</t>
  </si>
  <si>
    <t xml:space="preserve">5a4807c6-9d73-44af-9553-674d202c05f2</t>
  </si>
  <si>
    <t xml:space="preserve">BYM000001941</t>
  </si>
  <si>
    <t xml:space="preserve">TCS000001941</t>
  </si>
  <si>
    <t xml:space="preserve">РесБел 336 28.02.2030</t>
  </si>
  <si>
    <t xml:space="preserve">1915.554992000</t>
  </si>
  <si>
    <t xml:space="preserve">b20f09a7-d933-4458-b99d-dbd10b4e063e</t>
  </si>
  <si>
    <t xml:space="preserve">fa31fd9d-0e10-4198-bcaa-88f3e18208c0</t>
  </si>
  <si>
    <t xml:space="preserve">d0d28609-6fc2-44ec-ad40-3d4661c2ca2c</t>
  </si>
  <si>
    <t xml:space="preserve">RU000A102KT9</t>
  </si>
  <si>
    <t xml:space="preserve">BBG00YPG6YH3</t>
  </si>
  <si>
    <t xml:space="preserve">Краснодар</t>
  </si>
  <si>
    <t xml:space="preserve">9115b9aa-9483-4ae5-be79-f1c868c17dc1</t>
  </si>
  <si>
    <t xml:space="preserve">9dc033d2-0432-4193-9a2a-1783496ac922</t>
  </si>
  <si>
    <t xml:space="preserve">8e02c7e0-b2f6-4049-a8b8-f4534711355e</t>
  </si>
  <si>
    <t xml:space="preserve">{'logo_name': 'RU000A102KT9.png', 'logo_base_color': '#000000', 'text_color': '#ffffff'}</t>
  </si>
  <si>
    <t xml:space="preserve">RU000A105SG2</t>
  </si>
  <si>
    <t xml:space="preserve">TCS00A105SG2</t>
  </si>
  <si>
    <t xml:space="preserve">Газпром Капитал ЗО30-1-Д</t>
  </si>
  <si>
    <t xml:space="preserve">1039.212183000</t>
  </si>
  <si>
    <t xml:space="preserve">f719d2c7-cba9-4536-a143-2cd2c404c99f</t>
  </si>
  <si>
    <t xml:space="preserve">04274a11-ec6c-47fe-812b-99882f85e520</t>
  </si>
  <si>
    <t xml:space="preserve">c1654f54-470e-4fb2-9d88-a10498dde7da</t>
  </si>
  <si>
    <t xml:space="preserve">RU000A105H23</t>
  </si>
  <si>
    <t xml:space="preserve">TCS00A105H23</t>
  </si>
  <si>
    <t xml:space="preserve">ДОМ.РФ ИА 001Р-25</t>
  </si>
  <si>
    <t xml:space="preserve">3.480000000</t>
  </si>
  <si>
    <t xml:space="preserve">df789c3d-8f7d-403b-8572-61a5bcc40c0b</t>
  </si>
  <si>
    <t xml:space="preserve">d873482a-8668-4846-a27e-181311e62945</t>
  </si>
  <si>
    <t xml:space="preserve">ad4313bc-1b27-4f5e-95be-10d94d349f5a</t>
  </si>
  <si>
    <t xml:space="preserve">RU000A10B933</t>
  </si>
  <si>
    <t xml:space="preserve">TCS00A10B933</t>
  </si>
  <si>
    <t xml:space="preserve">Селигдар 001Р-03</t>
  </si>
  <si>
    <t xml:space="preserve">5effd8c3-8495-4e3e-88a2-074486451beb</t>
  </si>
  <si>
    <t xml:space="preserve">971b685b-7e89-4119-9f39-02a685da9ab9</t>
  </si>
  <si>
    <t xml:space="preserve">d017a122-d9af-487e-8d05-4b224b4496bf</t>
  </si>
  <si>
    <t xml:space="preserve">RU000A106R95</t>
  </si>
  <si>
    <t xml:space="preserve">TCS00A106R95</t>
  </si>
  <si>
    <t xml:space="preserve">Селектел выпуск 3</t>
  </si>
  <si>
    <t xml:space="preserve">57.570000000</t>
  </si>
  <si>
    <t xml:space="preserve">f9e2ccb0-1e0a-4876-b2d9-0d387afcb747</t>
  </si>
  <si>
    <t xml:space="preserve">df93f43c-cd08-4d77-a8ef-56a14f0a8ed5</t>
  </si>
  <si>
    <t xml:space="preserve">5395b244-4d87-4b76-8929-5a32c7fa6fae</t>
  </si>
  <si>
    <t xml:space="preserve">RU000A1047S3</t>
  </si>
  <si>
    <t xml:space="preserve">BBG0140BZS87</t>
  </si>
  <si>
    <t xml:space="preserve">Первое коллекторское бюро 001Р выпуск 3</t>
  </si>
  <si>
    <t xml:space="preserve">3.90000000</t>
  </si>
  <si>
    <t xml:space="preserve">4ad25e55-ecd4-4e2f-8ae8-2eb03edc50fd</t>
  </si>
  <si>
    <t xml:space="preserve">63eb59f0-4226-468b-b492-4b20567abbb1</t>
  </si>
  <si>
    <t xml:space="preserve">e7354a04-63fd-4039-aef8-204e2f97ae12</t>
  </si>
  <si>
    <t xml:space="preserve">RU000A109221</t>
  </si>
  <si>
    <t xml:space="preserve">TCS00A109221</t>
  </si>
  <si>
    <t xml:space="preserve">Миррико БО-П01</t>
  </si>
  <si>
    <t xml:space="preserve">301095ac-11f3-4837-bdea-ab924f654bc4</t>
  </si>
  <si>
    <t xml:space="preserve">fb15ba0b-9032-4b47-823d-ca35c37a3b9c</t>
  </si>
  <si>
    <t xml:space="preserve">0fa1a08e-efb1-4298-9bc0-4e9422aab3bf</t>
  </si>
  <si>
    <t xml:space="preserve">RU000A107GX8</t>
  </si>
  <si>
    <t xml:space="preserve">TCS00A107GX8</t>
  </si>
  <si>
    <t xml:space="preserve">АФК Система выпуск 27</t>
  </si>
  <si>
    <t xml:space="preserve">16.600000000</t>
  </si>
  <si>
    <t xml:space="preserve">77d63ef0-6dc9-4d1b-a698-81d71cf1dc20</t>
  </si>
  <si>
    <t xml:space="preserve">f6ec13d7-1e7f-4b0b-88cb-bf34dbb2abe3</t>
  </si>
  <si>
    <t xml:space="preserve">37263cc8-4162-47b0-b9e7-550efdc4acc6</t>
  </si>
  <si>
    <t xml:space="preserve">RU000A107480</t>
  </si>
  <si>
    <t xml:space="preserve">TCS00A107480</t>
  </si>
  <si>
    <t xml:space="preserve">Лизинг-Трейд 001P-10</t>
  </si>
  <si>
    <t xml:space="preserve">3.510000000</t>
  </si>
  <si>
    <t xml:space="preserve">7ca5eb0c-3a96-4200-a9a6-71455b6ccb39</t>
  </si>
  <si>
    <t xml:space="preserve">e578a1c0-53cc-4054-beec-2565d5d59fa5</t>
  </si>
  <si>
    <t xml:space="preserve">e0a2f036-c8a5-4ce8-8060-74a06d64f6eb</t>
  </si>
  <si>
    <t xml:space="preserve">RU000A0JWM07</t>
  </si>
  <si>
    <t xml:space="preserve">BBG00D6Q7LY6</t>
  </si>
  <si>
    <t xml:space="preserve">SU26219RMFS4</t>
  </si>
  <si>
    <t xml:space="preserve">ОФЗ 26219</t>
  </si>
  <si>
    <t xml:space="preserve">25297c10-8225-4b47-a984-c4ee38093ef0</t>
  </si>
  <si>
    <t xml:space="preserve">abb47f0d-975f-4e4b-b484-27d39d6b6151</t>
  </si>
  <si>
    <t xml:space="preserve">bcd70e9e-9ccf-4685-bd04-51fffde0abf4</t>
  </si>
  <si>
    <t xml:space="preserve">RU000A102BF7</t>
  </si>
  <si>
    <t xml:space="preserve">TCS00A102BF7</t>
  </si>
  <si>
    <t xml:space="preserve">НК Продкорпорация выпуск 1</t>
  </si>
  <si>
    <t xml:space="preserve">14.530000000</t>
  </si>
  <si>
    <t xml:space="preserve">de26064b-55f5-4018-ada9-685c27f13802</t>
  </si>
  <si>
    <t xml:space="preserve">728734be-7459-4928-95de-a9ace9aa61bb</t>
  </si>
  <si>
    <t xml:space="preserve">7e78f368-9813-4846-a378-c3910b0bd332</t>
  </si>
  <si>
    <t xml:space="preserve">{'logo_name': 'RU000A102BF7.png', 'logo_base_color': '#000000', 'text_color': '#ffffff'}</t>
  </si>
  <si>
    <t xml:space="preserve">RU000A1023K1</t>
  </si>
  <si>
    <t xml:space="preserve">BBG00X5FK880</t>
  </si>
  <si>
    <t xml:space="preserve">АФК Система выпуск 15</t>
  </si>
  <si>
    <t xml:space="preserve">73.400000000</t>
  </si>
  <si>
    <t xml:space="preserve">dc759030-fe56-4d1a-a63e-3647dc017993</t>
  </si>
  <si>
    <t xml:space="preserve">84905c91-5fef-4fb3-a5b8-e7ca7f0d9206</t>
  </si>
  <si>
    <t xml:space="preserve">df662dbb-ed3f-4604-b287-8b7af75927a7</t>
  </si>
  <si>
    <t xml:space="preserve">RU000A109RR3</t>
  </si>
  <si>
    <t xml:space="preserve">TCS10A109RR3</t>
  </si>
  <si>
    <t xml:space="preserve">Ульяновская область 34009</t>
  </si>
  <si>
    <t xml:space="preserve">45.0</t>
  </si>
  <si>
    <t xml:space="preserve">00574445-3bfe-4684-aba0-c3122d6a7cae</t>
  </si>
  <si>
    <t xml:space="preserve">97737901-adf6-4181-94c7-41f9f86ae825</t>
  </si>
  <si>
    <t xml:space="preserve">f5e49553-b389-49f8-8b99-8e1fa9e7d946</t>
  </si>
  <si>
    <t xml:space="preserve">RU000A106J04</t>
  </si>
  <si>
    <t xml:space="preserve">TCS99A106J04</t>
  </si>
  <si>
    <t xml:space="preserve">Урожай серия 3</t>
  </si>
  <si>
    <t xml:space="preserve">2e574a9e-c16b-4e36-8870-824c9f507f25</t>
  </si>
  <si>
    <t xml:space="preserve">6adcc6d8-8ccc-4b13-b64e-02b5a180afa5</t>
  </si>
  <si>
    <t xml:space="preserve">9cea771e-e47e-4672-9a2d-3f568660dee2</t>
  </si>
  <si>
    <t xml:space="preserve">RU000A1053H4</t>
  </si>
  <si>
    <t xml:space="preserve">TCS00A1053H4</t>
  </si>
  <si>
    <t xml:space="preserve">Лизинг-Трейд 001P-05</t>
  </si>
  <si>
    <t xml:space="preserve">aabd9bcc-6668-4805-b26d-53b4481e7dce</t>
  </si>
  <si>
    <t xml:space="preserve">927501d0-be3a-4972-a0c0-48c157f3cc62</t>
  </si>
  <si>
    <t xml:space="preserve">2ca31327-42b5-48de-8500-52b53f82f326</t>
  </si>
  <si>
    <t xml:space="preserve">RU000A105Q63</t>
  </si>
  <si>
    <t xml:space="preserve">TCS00A105Q63</t>
  </si>
  <si>
    <t xml:space="preserve">Уральская Сталь выпуск 1</t>
  </si>
  <si>
    <t xml:space="preserve">7.690000000</t>
  </si>
  <si>
    <t xml:space="preserve">b0f09eb9-81fa-4e3d-ae83-74a2a8a9e549</t>
  </si>
  <si>
    <t xml:space="preserve">259fb5aa-542c-4c2b-9cfa-107993bec9b0</t>
  </si>
  <si>
    <t xml:space="preserve">e103e2c5-1159-4336-b297-fd9afac0e17f</t>
  </si>
  <si>
    <t xml:space="preserve">RU000A10AT19</t>
  </si>
  <si>
    <t xml:space="preserve">TCS00A10AT19</t>
  </si>
  <si>
    <t xml:space="preserve">ИКС 5 ФИНАНС 003P-09</t>
  </si>
  <si>
    <t xml:space="preserve">bc31e39d-245a-40bd-a5fd-cdcc4e6cdbbe</t>
  </si>
  <si>
    <t xml:space="preserve">e6973425-5ab0-4edb-b1db-24b4a7e1aa9b</t>
  </si>
  <si>
    <t xml:space="preserve">dd1883dc-cb36-4800-9c73-cc58c48c8333</t>
  </si>
  <si>
    <t xml:space="preserve">RU000A103VD8</t>
  </si>
  <si>
    <t xml:space="preserve">BBG012YS2TP2</t>
  </si>
  <si>
    <t xml:space="preserve">МСБ-Лизинг 002P выпуск 5</t>
  </si>
  <si>
    <t xml:space="preserve">3.780000000</t>
  </si>
  <si>
    <t xml:space="preserve">7138dc3c-6605-4320-872d-63df16c20632</t>
  </si>
  <si>
    <t xml:space="preserve">0c24d9bc-f6a6-466e-8297-29921f80d163</t>
  </si>
  <si>
    <t xml:space="preserve">ea563e81-e5b9-45f0-87a1-a4c8d8e5aeb9</t>
  </si>
  <si>
    <t xml:space="preserve">RU000A0ZYG52</t>
  </si>
  <si>
    <t xml:space="preserve">BBG00J7HHGH1</t>
  </si>
  <si>
    <t xml:space="preserve">Ростелеком выпуск 3</t>
  </si>
  <si>
    <t xml:space="preserve">00486cd8-5915-4c0b-8017-b81b9d1805d4</t>
  </si>
  <si>
    <t xml:space="preserve">cf3e5dbf-3338-4ee5-96fd-375925e16daa</t>
  </si>
  <si>
    <t xml:space="preserve">165b845b-5712-419f-bd15-9cac6bf87418</t>
  </si>
  <si>
    <t xml:space="preserve">Размер фиксированной комиссии фонда.</t>
  </si>
  <si>
    <t xml:space="preserve">Возможные значения:
equity — акции;
fixed_income — облигации;
mixed_allocation — смешанный;
money_market — денежный рынок;
real_estate — недвижимость;
commodity — товары;
specialty — специальный;
private_equity — private equity;
alternative_investment — альтернативные инвестиции.</t>
  </si>
  <si>
    <t xml:space="preserve">Дата выпуска по UTC.</t>
  </si>
  <si>
    <t xml:space="preserve">	Количество паев фонда в обращении.</t>
  </si>
  <si>
    <t xml:space="preserve">	Сектор экономики.</t>
  </si>
  <si>
    <t xml:space="preserve">	Частота ребалансировки.</t>
  </si>
  <si>
    <t xml:space="preserve">	Текущий режим торгов инструмента.</t>
  </si>
  <si>
    <t xml:space="preserve">	Флаг, используемый ранее для определения внебиржевых инструментов. На данный момент не используется для торгуемых через API инструментов. Может использоваться как фильтр для операций, совершавшихся некоторое время назад на ОТС площадке.</t>
  </si>
  <si>
    <t xml:space="preserve">	Признак доступности для покупки.</t>
  </si>
  <si>
    <t xml:space="preserve">Тип площадки торговли.</t>
  </si>
  <si>
    <t xml:space="preserve">	Тесты, которые необходимо пройти клиенту, чтобы совершать сделки по инструменту.</t>
  </si>
  <si>
    <t xml:space="preserve">fixed_commission</t>
  </si>
  <si>
    <t xml:space="preserve">focus_type</t>
  </si>
  <si>
    <t xml:space="preserve">released_date</t>
  </si>
  <si>
    <t xml:space="preserve">num_shares</t>
  </si>
  <si>
    <t xml:space="preserve">rebalancing_freq</t>
  </si>
  <si>
    <t xml:space="preserve">US25460G1123</t>
  </si>
  <si>
    <t xml:space="preserve">TCS5460G1123</t>
  </si>
  <si>
    <t xml:space="preserve">SOXS</t>
  </si>
  <si>
    <t xml:space="preserve">Direxion Daily Semiconductors Bear 3x Shares</t>
  </si>
  <si>
    <t xml:space="preserve">equity</t>
  </si>
  <si>
    <t xml:space="preserve">a700c951-5091-46b9-91d8-e641bc263715</t>
  </si>
  <si>
    <t xml:space="preserve">1d40c31c-6d79-4f2c-bc92-a4cec68466fe</t>
  </si>
  <si>
    <t xml:space="preserve">19b639ae-a32d-45d6-b107-1130ea729fb3</t>
  </si>
  <si>
    <t xml:space="preserve">{'logo_name': 'US25460E1257.png', 'logo_base_color': '#0063a6', 'text_color': '#ffffff'}</t>
  </si>
  <si>
    <t xml:space="preserve">US25460G8805</t>
  </si>
  <si>
    <t xml:space="preserve">TCS5460G8805</t>
  </si>
  <si>
    <t xml:space="preserve">DUST</t>
  </si>
  <si>
    <t xml:space="preserve">Direxion Daily Gold Miners Index Bear 2X Shares</t>
  </si>
  <si>
    <t xml:space="preserve">a725d778-74ec-4db5-8aaa-398a0019ec34</t>
  </si>
  <si>
    <t xml:space="preserve">3536a9a4-691f-4b59-961c-e7fe83e3b3a7</t>
  </si>
  <si>
    <t xml:space="preserve">c5cc4e65-1fac-441a-90f8-8730a467ed69</t>
  </si>
  <si>
    <t xml:space="preserve">{'logo_name': 'US25460E8773.png', 'logo_base_color': '#0063a6', 'text_color': '#ffffff'}</t>
  </si>
  <si>
    <t xml:space="preserve">IE00BD3QHZ91</t>
  </si>
  <si>
    <t xml:space="preserve">BBG005HLSZ23</t>
  </si>
  <si>
    <t xml:space="preserve">FXUS</t>
  </si>
  <si>
    <t xml:space="preserve">TQTF</t>
  </si>
  <si>
    <t xml:space="preserve">FinEx Акции американских компаний</t>
  </si>
  <si>
    <t xml:space="preserve">0.900000000</t>
  </si>
  <si>
    <t xml:space="preserve">330000.0</t>
  </si>
  <si>
    <t xml:space="preserve">quarterly</t>
  </si>
  <si>
    <t xml:space="preserve">46a525d0-d33b-4100-a9d3-152045e5fef7</t>
  </si>
  <si>
    <t xml:space="preserve">37f20627-aef5-45f4-b184-e597ba3a28e5</t>
  </si>
  <si>
    <t xml:space="preserve">496da47c-2082-430a-a8f6-b0ec3e2b0e39</t>
  </si>
  <si>
    <t xml:space="preserve">{'logo_name': 'FXUS.png', 'logo_base_color': '#2A6795', 'text_color': '#ffffff'}</t>
  </si>
  <si>
    <t xml:space="preserve">US4642861037</t>
  </si>
  <si>
    <t xml:space="preserve">BBG000BDNJ29</t>
  </si>
  <si>
    <t xml:space="preserve">EWA</t>
  </si>
  <si>
    <t xml:space="preserve">iShares MSCI Australia ETF</t>
  </si>
  <si>
    <t xml:space="preserve">55400000.0</t>
  </si>
  <si>
    <t xml:space="preserve">39e00aab-1a6d-48e9-8c06-01cbfc8bdc2c</t>
  </si>
  <si>
    <t xml:space="preserve">c84f4463-6cce-42e3-80d8-ab0bb0c9bbd4</t>
  </si>
  <si>
    <t xml:space="preserve">972e876a-c786-44b2-a3fa-204740f2d6ea</t>
  </si>
  <si>
    <t xml:space="preserve">{'logo_name': 'US4642861037.png', 'logo_base_color': '#000000', 'text_color': '#ffffff'}</t>
  </si>
  <si>
    <t xml:space="preserve">IE00BG0C3K84</t>
  </si>
  <si>
    <t xml:space="preserve">BBG00M8C8Y03</t>
  </si>
  <si>
    <t xml:space="preserve">FXKZ</t>
  </si>
  <si>
    <t xml:space="preserve">FinEx Акции казахстанских компаний</t>
  </si>
  <si>
    <t xml:space="preserve">1.390000000</t>
  </si>
  <si>
    <t xml:space="preserve">1800000.0</t>
  </si>
  <si>
    <t xml:space="preserve">b46a23de-96ba-4d16-b2cc-7567a41306c5</t>
  </si>
  <si>
    <t xml:space="preserve">ff202f41-1435-4475-8c7c-d06283e4ad8c</t>
  </si>
  <si>
    <t xml:space="preserve">fba9e5d1-348f-4e72-9a2f-9349dbd63e8c</t>
  </si>
  <si>
    <t xml:space="preserve">{'logo_name': 'FXKZ.png', 'logo_base_color': '#3C824B', 'text_color': '#ffffff'}</t>
  </si>
  <si>
    <t xml:space="preserve">US46137V3087</t>
  </si>
  <si>
    <t xml:space="preserve">TCS6137V3087</t>
  </si>
  <si>
    <t xml:space="preserve">PKW</t>
  </si>
  <si>
    <t xml:space="preserve">Invesco BuyBack Achievers ETF</t>
  </si>
  <si>
    <t xml:space="preserve">85b9344d-8a15-4fae-a9b1-0759a7080458</t>
  </si>
  <si>
    <t xml:space="preserve">3056a31a-1bfb-471f-b247-47e638b83d66</t>
  </si>
  <si>
    <t xml:space="preserve">21aa6a9a-0d65-4a6c-8608-37afbba6ae01</t>
  </si>
  <si>
    <t xml:space="preserve">US46138E8003</t>
  </si>
  <si>
    <t xml:space="preserve">BBG00KXH51H5</t>
  </si>
  <si>
    <t xml:space="preserve">CQQQ</t>
  </si>
  <si>
    <t xml:space="preserve">Invesco China Technology ETF</t>
  </si>
  <si>
    <t xml:space="preserve">10950000.0</t>
  </si>
  <si>
    <t xml:space="preserve">semi_annual</t>
  </si>
  <si>
    <t xml:space="preserve">535bbf0e-c5ac-42f8-9e12-ef3c1cafcdcb</t>
  </si>
  <si>
    <t xml:space="preserve">ee67db5b-f4da-4278-9b6c-2129dc160cf0</t>
  </si>
  <si>
    <t xml:space="preserve">c6760dd2-d732-4b17-870d-ef605f1adebc</t>
  </si>
  <si>
    <t xml:space="preserve">{'logo_name': 'US46138E8003.png', 'logo_base_color': '#143B88', 'text_color': '#ffffff'}</t>
  </si>
  <si>
    <t xml:space="preserve">US4642876142</t>
  </si>
  <si>
    <t xml:space="preserve">BBG000BTR7Z0</t>
  </si>
  <si>
    <t xml:space="preserve">IWF</t>
  </si>
  <si>
    <t xml:space="preserve">iShares Russell 1000 Growth ET</t>
  </si>
  <si>
    <t xml:space="preserve">282350000.0</t>
  </si>
  <si>
    <t xml:space="preserve">annual</t>
  </si>
  <si>
    <t xml:space="preserve">493ca65d-a96b-4ea3-9972-5fc5cb5e06ff</t>
  </si>
  <si>
    <t xml:space="preserve">ae12a7b9-05e7-4aeb-81cb-e107dfa3c7fc</t>
  </si>
  <si>
    <t xml:space="preserve">ba1e07e2-1321-46ce-a3f5-489a3e92cfe1</t>
  </si>
  <si>
    <t xml:space="preserve">{'logo_name': 'US4642876142.png', 'logo_base_color': '#000000', 'text_color': '#ffffff'}</t>
  </si>
  <si>
    <t xml:space="preserve">US74347X7993</t>
  </si>
  <si>
    <t xml:space="preserve">TCS4347X7993</t>
  </si>
  <si>
    <t xml:space="preserve">URTY</t>
  </si>
  <si>
    <t xml:space="preserve">ProShares UltraPro Russell2000</t>
  </si>
  <si>
    <t xml:space="preserve">1400000.0</t>
  </si>
  <si>
    <t xml:space="preserve">daily</t>
  </si>
  <si>
    <t xml:space="preserve">f86438b1-1cf5-4c57-bb99-f95e22b82f96</t>
  </si>
  <si>
    <t xml:space="preserve">b43ff6af-7bd4-4ba9-b0c9-3bf12650b156</t>
  </si>
  <si>
    <t xml:space="preserve">459f0156-05a9-40a6-afbc-06785be27830</t>
  </si>
  <si>
    <t xml:space="preserve">{'logo_name': 'US74347X7993.png', 'logo_base_color': '#00718F', 'text_color': '#ffffff'}</t>
  </si>
  <si>
    <t xml:space="preserve">RU000A102XX4</t>
  </si>
  <si>
    <t xml:space="preserve">TCS00A102XX4</t>
  </si>
  <si>
    <t xml:space="preserve">AMRE</t>
  </si>
  <si>
    <t xml:space="preserve">АТОН Российские акции +</t>
  </si>
  <si>
    <t xml:space="preserve">moex_etf</t>
  </si>
  <si>
    <t xml:space="preserve">555dcd42-2c14-43d5-ba93-8a4a42160638</t>
  </si>
  <si>
    <t xml:space="preserve">252781b5-f6c0-4e84-b46e-5fb7892fe415</t>
  </si>
  <si>
    <t xml:space="preserve">07f68d14-d0a3-47f1-a23f-928c0a700545</t>
  </si>
  <si>
    <t xml:space="preserve">{'logo_name': 'RU000A102XZ.png', 'logo_base_color': '#000000', 'text_color': '#ffffff'}</t>
  </si>
  <si>
    <t xml:space="preserve">RU000A10A1L8</t>
  </si>
  <si>
    <t xml:space="preserve">TCS70A10A1L8</t>
  </si>
  <si>
    <t xml:space="preserve">TOFZ@</t>
  </si>
  <si>
    <t xml:space="preserve">Государственные облигации</t>
  </si>
  <si>
    <t xml:space="preserve">spb_etf_ru_noweekend</t>
  </si>
  <si>
    <t xml:space="preserve">1.500000000</t>
  </si>
  <si>
    <t xml:space="preserve">fixed_income</t>
  </si>
  <si>
    <t xml:space="preserve">c5049184-ded4-49d0-8e14-bffefc40a223</t>
  </si>
  <si>
    <t xml:space="preserve">83fd264c-28fc-4b6a-b8f2-ae090148050d</t>
  </si>
  <si>
    <t xml:space="preserve">a20a8e51-dd4e-4ba3-beb0-a9bf4dd0a983</t>
  </si>
  <si>
    <t xml:space="preserve">{'logo_name': 'TOFZ.png', 'logo_base_color': '#000000', 'text_color': '#ffffff'}</t>
  </si>
  <si>
    <t xml:space="preserve">US4642871689</t>
  </si>
  <si>
    <t xml:space="preserve">BBG000C1L679</t>
  </si>
  <si>
    <t xml:space="preserve">DVY</t>
  </si>
  <si>
    <t xml:space="preserve">iShares Select Dividend ETF</t>
  </si>
  <si>
    <t xml:space="preserve">0.390000000</t>
  </si>
  <si>
    <t xml:space="preserve">173950000.0</t>
  </si>
  <si>
    <t xml:space="preserve">7f995b59-ec50-46f5-b3a8-d1d7bb832200</t>
  </si>
  <si>
    <t xml:space="preserve">826ab25f-4069-42c3-8c66-24fa436ace65</t>
  </si>
  <si>
    <t xml:space="preserve">c2b379d3-74ed-44f3-bfc6-cc1c8b2f4732</t>
  </si>
  <si>
    <t xml:space="preserve">{'logo_name': 'US4642871689.png', 'logo_base_color': '#000000', 'text_color': '#ffffff'}</t>
  </si>
  <si>
    <t xml:space="preserve">US74347X8314</t>
  </si>
  <si>
    <t xml:space="preserve">BBG000QBB2R0</t>
  </si>
  <si>
    <t xml:space="preserve">TQQQ</t>
  </si>
  <si>
    <t xml:space="preserve">ProShares UltraPro QQQ</t>
  </si>
  <si>
    <t xml:space="preserve">bbbd9a72-d140-4ac5-a77a-a1cc92bc3175</t>
  </si>
  <si>
    <t xml:space="preserve">a896aa5e-881a-486a-b131-87c47df0c140</t>
  </si>
  <si>
    <t xml:space="preserve">64ebbeb6-3d00-45e8-a062-fc63b3b16c9b</t>
  </si>
  <si>
    <t xml:space="preserve">{'logo_name': 'US74347X8314.png', 'logo_base_color': '#00718F', 'text_color': '#ffffff'}</t>
  </si>
  <si>
    <t xml:space="preserve">US9229083632</t>
  </si>
  <si>
    <t xml:space="preserve">BBG0015VYNT4</t>
  </si>
  <si>
    <t xml:space="preserve">VOO</t>
  </si>
  <si>
    <t xml:space="preserve">Vanguard S&amp;P 500 ETF</t>
  </si>
  <si>
    <t xml:space="preserve">414265362.0</t>
  </si>
  <si>
    <t xml:space="preserve">dbec2960-a5f1-4331-b2d7-67720cb3d8b0</t>
  </si>
  <si>
    <t xml:space="preserve">2c863973-9ee2-4fa8-9342-1f2c183aaa7e</t>
  </si>
  <si>
    <t xml:space="preserve">149801b1-4088-4ff6-90d9-e84238ea2567</t>
  </si>
  <si>
    <t xml:space="preserve">{'logo_name': 'US9229083632.png', 'logo_base_color': '#A61E36', 'text_color': '#ffffff'}</t>
  </si>
  <si>
    <t xml:space="preserve">IE000CK9ZWC0</t>
  </si>
  <si>
    <t xml:space="preserve">BBG01236BLK6</t>
  </si>
  <si>
    <t xml:space="preserve">FXRD</t>
  </si>
  <si>
    <t xml:space="preserve">FinEx Облигации с рублевыми дивидендами</t>
  </si>
  <si>
    <t xml:space="preserve">060680c8-1dbe-4a99-a8d8-807f3231626a</t>
  </si>
  <si>
    <t xml:space="preserve">7ba55b47-0a08-44cb-ba0d-da28e9f5ad18</t>
  </si>
  <si>
    <t xml:space="preserve">03d68c5d-fbaa-460a-829a-77590a972d06</t>
  </si>
  <si>
    <t xml:space="preserve">{'logo_name': 'FXRD.png', 'logo_base_color': '#000000', 'text_color': '#ffffff'}</t>
  </si>
  <si>
    <t xml:space="preserve">IE00BMDKNM37</t>
  </si>
  <si>
    <t xml:space="preserve">TCS0BMDKNM37</t>
  </si>
  <si>
    <t xml:space="preserve">FXDM</t>
  </si>
  <si>
    <t xml:space="preserve">FinEx Акции компаний развитых стран без США</t>
  </si>
  <si>
    <t xml:space="preserve">1423f8e8-98ae-4d89-b3db-5daa0f824a11</t>
  </si>
  <si>
    <t xml:space="preserve">cabb8c45-ff85-4b3f-b82e-d9c74cd22715</t>
  </si>
  <si>
    <t xml:space="preserve">e0ee8038-d010-47d5-a6fe-9303b6ada857</t>
  </si>
  <si>
    <t xml:space="preserve">{'logo_name': 'FXDM.png', 'logo_base_color': '#000000', 'text_color': '#ffffff'}</t>
  </si>
  <si>
    <t xml:space="preserve">IE00BK224M36</t>
  </si>
  <si>
    <t xml:space="preserve">BBG00R980XY3</t>
  </si>
  <si>
    <t xml:space="preserve">FXRW</t>
  </si>
  <si>
    <t xml:space="preserve">FinEx Акции глобального рынка</t>
  </si>
  <si>
    <t xml:space="preserve">5235f228-59ed-4328-a85c-5c81365b168b</t>
  </si>
  <si>
    <t xml:space="preserve">1603792f-dc1f-4cd5-820d-9ffd773d42b5</t>
  </si>
  <si>
    <t xml:space="preserve">b99d57fe-857f-4e67-ad51-1fbbd7433099</t>
  </si>
  <si>
    <t xml:space="preserve">{'logo_name': 'FXRW.png', 'logo_base_color': '#223A88', 'text_color': '#ffffff'}</t>
  </si>
  <si>
    <t xml:space="preserve">RU000A1035R0</t>
  </si>
  <si>
    <t xml:space="preserve">BBG011C8JMM2</t>
  </si>
  <si>
    <t xml:space="preserve">SBPS</t>
  </si>
  <si>
    <t xml:space="preserve">Первая – БПИФ Моя цель 2035</t>
  </si>
  <si>
    <t xml:space="preserve">c6e653c6-f62e-43a6-9ecd-69daf0b24881</t>
  </si>
  <si>
    <t xml:space="preserve">ecbcea8c-86a8-469d-9387-909d5e57dad2</t>
  </si>
  <si>
    <t xml:space="preserve">436072db-48eb-43c7-b784-33eebeb7520b</t>
  </si>
  <si>
    <t xml:space="preserve">{'logo_name': 'logoam11.png', 'logo_base_color': '#007ba2', 'text_color': '#ffffff'}</t>
  </si>
  <si>
    <t xml:space="preserve">US9219097683</t>
  </si>
  <si>
    <t xml:space="preserve">BBG001F8JPC4</t>
  </si>
  <si>
    <t xml:space="preserve">VXUS</t>
  </si>
  <si>
    <t xml:space="preserve">Vanguard Total International Stock ETF</t>
  </si>
  <si>
    <t xml:space="preserve">1352bbeb-36d1-41c2-8bd1-a6c7499e6c87</t>
  </si>
  <si>
    <t xml:space="preserve">3d9e45c6-380d-4abf-9e77-e56ee74bd040</t>
  </si>
  <si>
    <t xml:space="preserve">9ae5dda1-dc4e-4d11-9145-2818ff54bbf3</t>
  </si>
  <si>
    <t xml:space="preserve">{'logo_name': 'US9219097683.png', 'logo_base_color': '#A61E36', 'text_color': '#ffffff'}</t>
  </si>
  <si>
    <t xml:space="preserve">HK0000310034</t>
  </si>
  <si>
    <t xml:space="preserve">BBG00DZG23W3</t>
  </si>
  <si>
    <t xml:space="preserve">83010</t>
  </si>
  <si>
    <t xml:space="preserve">SPHKTF_CNY</t>
  </si>
  <si>
    <t xml:space="preserve">iShares Core MSCI Asia ex Japan ETF</t>
  </si>
  <si>
    <t xml:space="preserve">14238b9a-ccbd-48d5-9af9-552b0a9d996e</t>
  </si>
  <si>
    <t xml:space="preserve">683346d4-cdac-408c-be55-0456ebd8660d</t>
  </si>
  <si>
    <t xml:space="preserve">881df631-0011-4bc6-8286-12955f3c9f32</t>
  </si>
  <si>
    <t xml:space="preserve">['non_quoted_instruments']</t>
  </si>
  <si>
    <t xml:space="preserve">{'logo_name': 'US09247X101.png', 'logo_base_color': '#000000', 'text_color': '#ffffff'}</t>
  </si>
  <si>
    <t xml:space="preserve">US46429B6719</t>
  </si>
  <si>
    <t xml:space="preserve">BBG001LRJJH4</t>
  </si>
  <si>
    <t xml:space="preserve">MCHI</t>
  </si>
  <si>
    <t xml:space="preserve">iShares MSCI China ETF</t>
  </si>
  <si>
    <t xml:space="preserve">0.620000000</t>
  </si>
  <si>
    <t xml:space="preserve">72000000.0</t>
  </si>
  <si>
    <t xml:space="preserve">590e1009-6bda-4f26-ab4d-271f98bd1067</t>
  </si>
  <si>
    <t xml:space="preserve">521e8e0a-6cc7-45b7-95d5-b847cd543de9</t>
  </si>
  <si>
    <t xml:space="preserve">f27db319-1106-428d-88c3-361a0177a049</t>
  </si>
  <si>
    <t xml:space="preserve">{'logo_name': 'US46429B6719.png', 'logo_base_color': '#000000', 'text_color': '#ffffff'}</t>
  </si>
  <si>
    <t xml:space="preserve">US4642875151</t>
  </si>
  <si>
    <t xml:space="preserve">BBG000BGQ921</t>
  </si>
  <si>
    <t xml:space="preserve">IGV</t>
  </si>
  <si>
    <t xml:space="preserve">iShares Expanded Tech-Software Sector ETF</t>
  </si>
  <si>
    <t xml:space="preserve">51e8c120-c78f-4a4c-adcf-d26af3f9b60b</t>
  </si>
  <si>
    <t xml:space="preserve">9d0e5ef8-58a9-4862-8f19-6e94ce71b873</t>
  </si>
  <si>
    <t xml:space="preserve">21c90903-583d-42cb-a35c-24a975e2e6bb</t>
  </si>
  <si>
    <t xml:space="preserve">{'logo_name': 'US4642875151.png', 'logo_base_color': '#000000', 'text_color': '#ffffff'}</t>
  </si>
  <si>
    <t xml:space="preserve">US92189H8051</t>
  </si>
  <si>
    <t xml:space="preserve">BBG0018555F4</t>
  </si>
  <si>
    <t xml:space="preserve">REMX</t>
  </si>
  <si>
    <t xml:space="preserve">VanEck Rare Earth and Strategic Metals ETF</t>
  </si>
  <si>
    <t xml:space="preserve">3e0c56e2-1bff-4481-b004-e7f1dc5fdc8b</t>
  </si>
  <si>
    <t xml:space="preserve">e4118781-91c5-40ad-a2d2-4af3d39a7bb3</t>
  </si>
  <si>
    <t xml:space="preserve">f2e1e318-dec6-4b08-ac90-96de53f992d9</t>
  </si>
  <si>
    <t xml:space="preserve">{'logo_name': 'US92189F7428.png', 'logo_base_color': '#144393', 'text_color': '#ffffff'}</t>
  </si>
  <si>
    <t xml:space="preserve">US9219107334</t>
  </si>
  <si>
    <t xml:space="preserve">BBG00M0P2RX7</t>
  </si>
  <si>
    <t xml:space="preserve">ESGV</t>
  </si>
  <si>
    <t xml:space="preserve">Vanguard ESG US Stock ETF</t>
  </si>
  <si>
    <t xml:space="preserve">dfcce902-3d23-4b9e-b131-668f2235293a</t>
  </si>
  <si>
    <t xml:space="preserve">a08a53f1-0386-4eb9-b1b0-18781ba9b2af</t>
  </si>
  <si>
    <t xml:space="preserve">45421d64-8916-41e7-b5dd-4ad1787cd2e3</t>
  </si>
  <si>
    <t xml:space="preserve">{'logo_name': 'Vanguard.png', 'logo_base_color': '#000000', 'text_color': '#ffffff'}</t>
  </si>
  <si>
    <t xml:space="preserve">US25490K5965</t>
  </si>
  <si>
    <t xml:space="preserve">BBG009T0QJX2</t>
  </si>
  <si>
    <t xml:space="preserve">NAIL</t>
  </si>
  <si>
    <t xml:space="preserve">Direxion Daily Homebuilders &amp; Supplies Bull 3X Shares</t>
  </si>
  <si>
    <t xml:space="preserve">71ebe2a9-79be-4c6f-9342-9ae8a6b3b5b2</t>
  </si>
  <si>
    <t xml:space="preserve">1b2011eb-b56c-428c-92ec-d8d80bc37d39</t>
  </si>
  <si>
    <t xml:space="preserve">c02baca6-633f-499f-8021-e7220e5848c1</t>
  </si>
  <si>
    <t xml:space="preserve">RU000A1035S8</t>
  </si>
  <si>
    <t xml:space="preserve">BBG011C8J503</t>
  </si>
  <si>
    <t xml:space="preserve">SBWS</t>
  </si>
  <si>
    <t xml:space="preserve">Первая – Фонд Взвешенный смарт</t>
  </si>
  <si>
    <t xml:space="preserve">21a36bf5-ef3b-44aa-82ce-67f9b9c0a58c</t>
  </si>
  <si>
    <t xml:space="preserve">eaea19a9-b487-4505-b962-6bc686df78ea</t>
  </si>
  <si>
    <t xml:space="preserve">80cd2514-f99e-40a6-96df-9a012eaac2cc</t>
  </si>
  <si>
    <t xml:space="preserve">US4642871846</t>
  </si>
  <si>
    <t xml:space="preserve">BBG000Q8RVM1</t>
  </si>
  <si>
    <t xml:space="preserve">FXI</t>
  </si>
  <si>
    <t xml:space="preserve">iShares China Large-Cap ETF</t>
  </si>
  <si>
    <t xml:space="preserve">0.740000000</t>
  </si>
  <si>
    <t xml:space="preserve">141150000.0</t>
  </si>
  <si>
    <t xml:space="preserve">9b3bc599-607b-4ea5-b35a-222e55f54f43</t>
  </si>
  <si>
    <t xml:space="preserve">ea8ea3f4-9bec-43db-8cff-a06678f56e3c</t>
  </si>
  <si>
    <t xml:space="preserve">5976c0ad-3b87-4434-81d6-4444560ecc8b</t>
  </si>
  <si>
    <t xml:space="preserve">{'logo_name': 'US4642871846.png', 'logo_base_color': '#000000', 'text_color': '#ffffff'}</t>
  </si>
  <si>
    <t xml:space="preserve">RU000A105PU9</t>
  </si>
  <si>
    <t xml:space="preserve">BBG01CCNLSR4</t>
  </si>
  <si>
    <t xml:space="preserve">SBCN</t>
  </si>
  <si>
    <t xml:space="preserve">Первая - Фонд Сберегательный в юанях</t>
  </si>
  <si>
    <t xml:space="preserve">4c0c6821-2b19-4332-bcc1-73b6dcd41159</t>
  </si>
  <si>
    <t xml:space="preserve">713bc0d5-e946-477e-aca3-15e8c9a9ba88</t>
  </si>
  <si>
    <t xml:space="preserve">5bcebdcb-0298-4614-acf6-97defd188b84</t>
  </si>
  <si>
    <t xml:space="preserve">US46428Q1094</t>
  </si>
  <si>
    <t xml:space="preserve">BBG000NDCRW7</t>
  </si>
  <si>
    <t xml:space="preserve">SLV</t>
  </si>
  <si>
    <t xml:space="preserve">iShares Silver Trust</t>
  </si>
  <si>
    <t xml:space="preserve">commodity</t>
  </si>
  <si>
    <t xml:space="preserve">330000000.0</t>
  </si>
  <si>
    <t xml:space="preserve">a2a84c24-f275-4bf7-ac3b-f58b283965d7</t>
  </si>
  <si>
    <t xml:space="preserve">c0e83957-b0a4-439a-b777-087c0cce04d8</t>
  </si>
  <si>
    <t xml:space="preserve">21bca53a-d2a3-4558-a116-5f519b7ea0c1</t>
  </si>
  <si>
    <t xml:space="preserve">{'logo_name': 'US46428Q1094.png', 'logo_base_color': '#000000', 'text_color': '#ffffff'}</t>
  </si>
  <si>
    <t xml:space="preserve">IE000GBF7ZU3</t>
  </si>
  <si>
    <t xml:space="preserve">BBG01526SWY3</t>
  </si>
  <si>
    <t xml:space="preserve">FXBC</t>
  </si>
  <si>
    <t xml:space="preserve">FinEx Экосистема Блокчейн</t>
  </si>
  <si>
    <t xml:space="preserve">f0f3a5fb-da04-44eb-81a5-2754b7763607</t>
  </si>
  <si>
    <t xml:space="preserve">631c74d8-fd92-486d-a361-0b18a6e445d6</t>
  </si>
  <si>
    <t xml:space="preserve">cf2eff7f-0302-46d8-a5d8-599ec005885a</t>
  </si>
  <si>
    <t xml:space="preserve">{'logo_name': 'FXBC.png', 'logo_base_color': '#000000', 'text_color': '#ffffff'}</t>
  </si>
  <si>
    <t xml:space="preserve">US74347G4165</t>
  </si>
  <si>
    <t xml:space="preserve">BBG000PTJPX6</t>
  </si>
  <si>
    <t xml:space="preserve">SDS</t>
  </si>
  <si>
    <t xml:space="preserve">Proshares UltraShort S&amp;P500</t>
  </si>
  <si>
    <t xml:space="preserve">8b85745f-d640-493a-b474-cc783056dffe</t>
  </si>
  <si>
    <t xml:space="preserve">0ee6edfb-d90f-4e07-b1e7-7f8065322d71</t>
  </si>
  <si>
    <t xml:space="preserve">0072bf94-1926-4b92-a55c-b15128e068d6</t>
  </si>
  <si>
    <t xml:space="preserve">US9219088443</t>
  </si>
  <si>
    <t xml:space="preserve">BBG000P5G869</t>
  </si>
  <si>
    <t xml:space="preserve">VIG</t>
  </si>
  <si>
    <t xml:space="preserve">Vanguard Dividend Appreciation ETF</t>
  </si>
  <si>
    <t xml:space="preserve">0.80000000</t>
  </si>
  <si>
    <t xml:space="preserve">298971097.0</t>
  </si>
  <si>
    <t xml:space="preserve">af04ffe8-bdf9-447a-96cb-a01e2c5893d2</t>
  </si>
  <si>
    <t xml:space="preserve">ab7e56a8-ae2b-4b60-97be-06c5dc7a2507</t>
  </si>
  <si>
    <t xml:space="preserve">618c0a65-2421-44bd-a8e2-4205a4b76b75</t>
  </si>
  <si>
    <t xml:space="preserve">{'logo_name': 'US9219088443.png', 'logo_base_color': '#A61E36', 'text_color': '#ffffff'}</t>
  </si>
  <si>
    <t xml:space="preserve">RU000A1045N8</t>
  </si>
  <si>
    <t xml:space="preserve">BBG014M8NBM4</t>
  </si>
  <si>
    <t xml:space="preserve">AKGD</t>
  </si>
  <si>
    <t xml:space="preserve">Альфа-Капитал Золото</t>
  </si>
  <si>
    <t xml:space="preserve">b91e5a2b-d8a1-4a42-b73e-45152b34edd7</t>
  </si>
  <si>
    <t xml:space="preserve">b8af8e2f-e887-4d8b-85fd-ff4a63c5b7c4</t>
  </si>
  <si>
    <t xml:space="preserve">017254a9-942c-4b14-91bf-76f2d8fdbc59</t>
  </si>
  <si>
    <t xml:space="preserve">{'logo_name': 'RU000A100Q4.png', 'logo_base_color': '#000000', 'text_color': '#ffffff'}</t>
  </si>
  <si>
    <t xml:space="preserve">RU000A105385</t>
  </si>
  <si>
    <t xml:space="preserve">BBG019HZM0H0</t>
  </si>
  <si>
    <t xml:space="preserve">SBGD</t>
  </si>
  <si>
    <t xml:space="preserve">Первая – Фонд Доступное золото</t>
  </si>
  <si>
    <t xml:space="preserve">alternative_investment</t>
  </si>
  <si>
    <t xml:space="preserve">d285d62a-d618-492a-861f-b4a122ef0475</t>
  </si>
  <si>
    <t xml:space="preserve">f1b27871-b23d-48d1-a500-339476fd71f3</t>
  </si>
  <si>
    <t xml:space="preserve">a5c7111d-0bf7-4045-99bd-a29d6b8911ae</t>
  </si>
  <si>
    <t xml:space="preserve">US4642877397</t>
  </si>
  <si>
    <t xml:space="preserve">TCS642877397</t>
  </si>
  <si>
    <t xml:space="preserve">IYR</t>
  </si>
  <si>
    <t xml:space="preserve">iShares U.S. Real Estate ETF</t>
  </si>
  <si>
    <t xml:space="preserve">ec6ab73e-618b-4b67-8b47-9c2e36649581</t>
  </si>
  <si>
    <t xml:space="preserve">0812b0f1-60e5-4e8b-9684-d3a5671fe617</t>
  </si>
  <si>
    <t xml:space="preserve">82d8e3f1-bb37-43d0-95fe-feba997ef9cf</t>
  </si>
  <si>
    <t xml:space="preserve">{'logo_name': 'US4642877397.png', 'logo_base_color': '#000000', 'text_color': '#ffffff'}</t>
  </si>
  <si>
    <t xml:space="preserve">US25459W8477</t>
  </si>
  <si>
    <t xml:space="preserve">TCS5459W8477</t>
  </si>
  <si>
    <t xml:space="preserve">TNA</t>
  </si>
  <si>
    <t xml:space="preserve">Direxion Daily Small Cap Bull 3X Shares</t>
  </si>
  <si>
    <t xml:space="preserve">06210413-73d8-472e-ac10-05dd4f04774b</t>
  </si>
  <si>
    <t xml:space="preserve">cc06ae0f-5bac-48ec-aae9-b9d4a7465196</t>
  </si>
  <si>
    <t xml:space="preserve">5b797fd8-e1cb-4f41-b0e8-31ffa55760af</t>
  </si>
  <si>
    <t xml:space="preserve">US81369Y3080</t>
  </si>
  <si>
    <t xml:space="preserve">BBG000BJ10N8</t>
  </si>
  <si>
    <t xml:space="preserve">XLP</t>
  </si>
  <si>
    <t xml:space="preserve">The Consumer Staples Select Sector SPDR Fund</t>
  </si>
  <si>
    <t xml:space="preserve">195221809.0</t>
  </si>
  <si>
    <t xml:space="preserve">65c0c465-ee83-4a1e-828c-72d02706572b</t>
  </si>
  <si>
    <t xml:space="preserve">9a2b3b30-3429-4774-ab97-05f9d4752325</t>
  </si>
  <si>
    <t xml:space="preserve">b16f9c26-cc6e-44dd-8f41-a95218202bdd</t>
  </si>
  <si>
    <t xml:space="preserve">{'logo_name': 'US81369Y3080.png', 'logo_base_color': '#79B166', 'text_color': '#ffffff'}</t>
  </si>
  <si>
    <t xml:space="preserve">US9219108167</t>
  </si>
  <si>
    <t xml:space="preserve">BBG000V1FPR1</t>
  </si>
  <si>
    <t xml:space="preserve">MGK</t>
  </si>
  <si>
    <t xml:space="preserve">Vanguard Mega Cap Growth ETF</t>
  </si>
  <si>
    <t xml:space="preserve">0.70000000</t>
  </si>
  <si>
    <t xml:space="preserve">32864005.0</t>
  </si>
  <si>
    <t xml:space="preserve">bddd49f3-964e-49a1-b88d-c501940b08f5</t>
  </si>
  <si>
    <t xml:space="preserve">f320fad7-0373-42c7-b320-374a0ee65f28</t>
  </si>
  <si>
    <t xml:space="preserve">14c7f558-1172-4f2f-b1d8-311847302907</t>
  </si>
  <si>
    <t xml:space="preserve">{'logo_name': 'US9219108167.png', 'logo_base_color': '#A61E36', 'text_color': '#ffffff'}</t>
  </si>
  <si>
    <t xml:space="preserve">US78463V1070</t>
  </si>
  <si>
    <t xml:space="preserve">BBG000CRF6Q8</t>
  </si>
  <si>
    <t xml:space="preserve">GLD</t>
  </si>
  <si>
    <t xml:space="preserve">SPDR Gold Trust</t>
  </si>
  <si>
    <t xml:space="preserve">266900000.0</t>
  </si>
  <si>
    <t xml:space="preserve">ccc768f3-80c0-40d6-8981-535b701c3929</t>
  </si>
  <si>
    <t xml:space="preserve">085e555c-8d6d-418a-ab52-4b5ebbd37819</t>
  </si>
  <si>
    <t xml:space="preserve">436b3274-a725-4a0f-85d1-bde257c8fb05</t>
  </si>
  <si>
    <t xml:space="preserve">{'logo_name': 'US78463V1070.png', 'logo_base_color': '#79B166', 'text_color': '#ffffff'}</t>
  </si>
  <si>
    <t xml:space="preserve">HK0000112307</t>
  </si>
  <si>
    <t xml:space="preserve">BBG0038VN4N7</t>
  </si>
  <si>
    <t xml:space="preserve">82822</t>
  </si>
  <si>
    <t xml:space="preserve">CSOP FTSE China A50 ETF</t>
  </si>
  <si>
    <t xml:space="preserve">f172bf8b-0f02-45c3-a085-4a0fc69e07b4</t>
  </si>
  <si>
    <t xml:space="preserve">2d841b7d-4a7c-4732-9f7d-b42a556da433</t>
  </si>
  <si>
    <t xml:space="preserve">e48cb7a4-8b52-4742-978b-e0814065f717</t>
  </si>
  <si>
    <t xml:space="preserve">{'logo_name': 'HK0000642568.png', 'logo_base_color': '#4B5F9C', 'text_color': '#ffffff'}</t>
  </si>
  <si>
    <t xml:space="preserve">US4642875078</t>
  </si>
  <si>
    <t xml:space="preserve">BBG000BWC7P0</t>
  </si>
  <si>
    <t xml:space="preserve">IJH</t>
  </si>
  <si>
    <t xml:space="preserve">iShares Core S&amp;P Mid-Cap ETF</t>
  </si>
  <si>
    <t xml:space="preserve">254600000.0</t>
  </si>
  <si>
    <t xml:space="preserve">caa75a26-fddd-4e4e-93b3-016b76b0eaae</t>
  </si>
  <si>
    <t xml:space="preserve">916b673f-961a-4ec5-b002-09c161fa04ee</t>
  </si>
  <si>
    <t xml:space="preserve">b2704758-5ad4-41c0-a981-bbaf5781bf44</t>
  </si>
  <si>
    <t xml:space="preserve">{'logo_name': 'US4642875078.png', 'logo_base_color': '#000000', 'text_color': '#ffffff'}</t>
  </si>
  <si>
    <t xml:space="preserve">US92206C8709</t>
  </si>
  <si>
    <t xml:space="preserve">BBG000PWYVH7</t>
  </si>
  <si>
    <t xml:space="preserve">VCIT</t>
  </si>
  <si>
    <t xml:space="preserve">Vanguard Intermediate-Term Corporate Bond ETF</t>
  </si>
  <si>
    <t xml:space="preserve">a594c0cf-8425-4900-9085-85b738a321b0</t>
  </si>
  <si>
    <t xml:space="preserve">cd0418a5-e374-4a33-bf80-8588804c62d7</t>
  </si>
  <si>
    <t xml:space="preserve">b7e4e599-9376-4339-bb71-9b4e2d27f1e1</t>
  </si>
  <si>
    <t xml:space="preserve">{'logo_name': 'US92206C8709.png', 'logo_base_color': '#A61E36', 'text_color': '#ffffff'}</t>
  </si>
  <si>
    <t xml:space="preserve">RU000A101PN3</t>
  </si>
  <si>
    <t xml:space="preserve">BBG00V7649K4</t>
  </si>
  <si>
    <t xml:space="preserve">AKMB</t>
  </si>
  <si>
    <t xml:space="preserve">Альфа-Капитал Управляемые облигации</t>
  </si>
  <si>
    <t xml:space="preserve">moex_etf_evening</t>
  </si>
  <si>
    <t xml:space="preserve">fdaddce0-0a84-4b72-9106-5f28bf249d8a</t>
  </si>
  <si>
    <t xml:space="preserve">985c35d0-61e2-4fb0-90e5-3b433c1d4a88</t>
  </si>
  <si>
    <t xml:space="preserve">06297827-4c17-40f8-be97-c12e5afe6bfc</t>
  </si>
  <si>
    <t xml:space="preserve">{'logo_name': 'RU000A100Q4.png', 'logo_base_color': '#CE3728', 'text_color': '#ffffff'}</t>
  </si>
  <si>
    <t xml:space="preserve">US9229086114</t>
  </si>
  <si>
    <t xml:space="preserve">BBG000HX5MQ6</t>
  </si>
  <si>
    <t xml:space="preserve">VBR</t>
  </si>
  <si>
    <t xml:space="preserve">Vanguard Small-Cap Value ETF</t>
  </si>
  <si>
    <t xml:space="preserve">101719939.0</t>
  </si>
  <si>
    <t xml:space="preserve">83d5fb01-b0d5-4bcc-b34e-5d81e4cbcc63</t>
  </si>
  <si>
    <t xml:space="preserve">b3103cc1-3af4-4b1a-86d0-c17de3c69536</t>
  </si>
  <si>
    <t xml:space="preserve">2be2aecb-44cb-4e31-a426-0bfa39eff551</t>
  </si>
  <si>
    <t xml:space="preserve">{'logo_name': 'US9229086114.png', 'logo_base_color': '#A61E36', 'text_color': '#ffffff'}</t>
  </si>
  <si>
    <t xml:space="preserve">US4642868222</t>
  </si>
  <si>
    <t xml:space="preserve">BBG000BK42M9</t>
  </si>
  <si>
    <t xml:space="preserve">EWW</t>
  </si>
  <si>
    <t xml:space="preserve">iShares MSCI Mexico ETF</t>
  </si>
  <si>
    <t xml:space="preserve">0.590000000</t>
  </si>
  <si>
    <t xml:space="preserve">24100000.0</t>
  </si>
  <si>
    <t xml:space="preserve">MX</t>
  </si>
  <si>
    <t xml:space="preserve">Мексиканские Соединенные Штаты</t>
  </si>
  <si>
    <t xml:space="preserve">9315468d-2572-4876-9117-195fdb23c6f7</t>
  </si>
  <si>
    <t xml:space="preserve">e86dfaaa-9a08-48d6-8c3d-6d1b2ae0ca70</t>
  </si>
  <si>
    <t xml:space="preserve">be3fae5d-60ee-4cda-add7-f1dc57586513</t>
  </si>
  <si>
    <t xml:space="preserve">{'logo_name': 'US4642868222.png', 'logo_base_color': '#000000', 'text_color': '#ffffff'}</t>
  </si>
  <si>
    <t xml:space="preserve">US46434G8481</t>
  </si>
  <si>
    <t xml:space="preserve">BBG002GKR8T5</t>
  </si>
  <si>
    <t xml:space="preserve">PICK</t>
  </si>
  <si>
    <t xml:space="preserve">iShares MSCI Global Select Metals &amp; Mining Producers ETF</t>
  </si>
  <si>
    <t xml:space="preserve">e6549d9d-36cf-4a8d-8fbb-fae1f6a3ec7d</t>
  </si>
  <si>
    <t xml:space="preserve">9fdcef1a-be7d-405a-857c-322a38f9e499</t>
  </si>
  <si>
    <t xml:space="preserve">b34c7be0-7147-4176-8b36-39d2b0ccc8ac</t>
  </si>
  <si>
    <t xml:space="preserve">{'logo_name': 'US4642851053.png', 'logo_base_color': '#000000', 'text_color': '#ffffff'}</t>
  </si>
  <si>
    <t xml:space="preserve">HK0000651213</t>
  </si>
  <si>
    <t xml:space="preserve">BBG00X94LLL6</t>
  </si>
  <si>
    <t xml:space="preserve">3067</t>
  </si>
  <si>
    <t xml:space="preserve">SPHKTF_HKD</t>
  </si>
  <si>
    <t xml:space="preserve">iShares Hang Seng TECH ETF</t>
  </si>
  <si>
    <t xml:space="preserve">5a13377d-2761-4644-976d-b42dd61e5ac7</t>
  </si>
  <si>
    <t xml:space="preserve">0cd954f9-bab4-449a-9abc-2c2e5cc12864</t>
  </si>
  <si>
    <t xml:space="preserve">c6cb41e0-a49f-4e59-b8cb-64a7bb0bf459</t>
  </si>
  <si>
    <t xml:space="preserve">RU000A106J53</t>
  </si>
  <si>
    <t xml:space="preserve">BBG01HLFT8Z7</t>
  </si>
  <si>
    <t xml:space="preserve">SBBY</t>
  </si>
  <si>
    <t xml:space="preserve">Первая – Фонд Инструменты в юанях</t>
  </si>
  <si>
    <t xml:space="preserve">5ba24b35-9d15-45ab-abfc-1662bc48fa21</t>
  </si>
  <si>
    <t xml:space="preserve">cf8ad599-cf21-4926-996e-b5a8932334ca</t>
  </si>
  <si>
    <t xml:space="preserve">53198cdf-e31a-4597-bbc8-d7ebc4619a77</t>
  </si>
  <si>
    <t xml:space="preserve">US25459W4583</t>
  </si>
  <si>
    <t xml:space="preserve">BBG000QG1LV3</t>
  </si>
  <si>
    <t xml:space="preserve">SOXL</t>
  </si>
  <si>
    <t xml:space="preserve">Direxion Daily Semiconductors Bull 3x Shares</t>
  </si>
  <si>
    <t xml:space="preserve">9d5bd05a-41b0-417e-a5cb-fcd83bed3b7a</t>
  </si>
  <si>
    <t xml:space="preserve">89cb903e-eee8-4fd6-a707-73b01525b87b</t>
  </si>
  <si>
    <t xml:space="preserve">b36a8feb-beab-4907-a428-f6f3dba474d6</t>
  </si>
  <si>
    <t xml:space="preserve">US4642878619</t>
  </si>
  <si>
    <t xml:space="preserve">BBG000BXV152</t>
  </si>
  <si>
    <t xml:space="preserve">IEV</t>
  </si>
  <si>
    <t xml:space="preserve">iShares Europe ETF</t>
  </si>
  <si>
    <t xml:space="preserve">12a34915-997d-412e-8af4-051116adf6d8</t>
  </si>
  <si>
    <t xml:space="preserve">b18a5e91-46a5-4a41-8c6c-03c97968e7ed</t>
  </si>
  <si>
    <t xml:space="preserve">b7127518-2c88-4368-a5ea-1fa56d2d6160</t>
  </si>
  <si>
    <t xml:space="preserve">{'logo_name': 'US4642878619.png', 'logo_base_color': '#000000', 'text_color': '#ffffff'}</t>
  </si>
  <si>
    <t xml:space="preserve">RU000A0ZZMN6</t>
  </si>
  <si>
    <t xml:space="preserve">TCS00A0ZZMN6</t>
  </si>
  <si>
    <t xml:space="preserve">TQIF</t>
  </si>
  <si>
    <t xml:space="preserve">РСХБ – Фонд Акций</t>
  </si>
  <si>
    <t xml:space="preserve">bc35d6b5-c9be-4202-84ea-e2291c03c87a</t>
  </si>
  <si>
    <t xml:space="preserve">e0f0cea0-8443-4a94-8a3c-22ac017e81b8</t>
  </si>
  <si>
    <t xml:space="preserve">4842e34d-cb32-4b80-86de-97c6a461e116</t>
  </si>
  <si>
    <t xml:space="preserve">{'logo_name': 'RU000A0JTVJ2new.png', 'logo_base_color': '#184f2d', 'text_color': '#ffffff'}</t>
  </si>
  <si>
    <t xml:space="preserve">IE00B8XB7377</t>
  </si>
  <si>
    <t xml:space="preserve">BBG005DXDPK9</t>
  </si>
  <si>
    <t xml:space="preserve">FXGD</t>
  </si>
  <si>
    <t xml:space="preserve">FinEx Золото</t>
  </si>
  <si>
    <t xml:space="preserve">mixed_allocation</t>
  </si>
  <si>
    <t xml:space="preserve">1738450.0</t>
  </si>
  <si>
    <t xml:space="preserve">79105935-5c13-435f-803e-18727eaf7075</t>
  </si>
  <si>
    <t xml:space="preserve">2206e469-a4b6-44be-9c83-665df70c53a6</t>
  </si>
  <si>
    <t xml:space="preserve">2ad361b5-e1d9-453b-ac00-40abdc3cbab0</t>
  </si>
  <si>
    <t xml:space="preserve">{'logo_name': 'FXGD.png', 'logo_base_color': '#000000', 'text_color': '#ffffff'}</t>
  </si>
  <si>
    <t xml:space="preserve">US33734X8469</t>
  </si>
  <si>
    <t xml:space="preserve">TCS3734X8469</t>
  </si>
  <si>
    <t xml:space="preserve">CIBR</t>
  </si>
  <si>
    <t xml:space="preserve">First Trust Nasdaq Cybersecurity ETF</t>
  </si>
  <si>
    <t xml:space="preserve">ac6162ff-2996-4828-aa6e-b4ce485fc7a1</t>
  </si>
  <si>
    <t xml:space="preserve">ffcb5979-caef-40c8-ace6-2ebdea1e9827</t>
  </si>
  <si>
    <t xml:space="preserve">089f4c75-e8ad-4ee2-955a-03f53b6431aa</t>
  </si>
  <si>
    <t xml:space="preserve">{'logo_name': 'US33734X8469.png', 'logo_base_color': '#000000', 'text_color': '#ffffff'}</t>
  </si>
  <si>
    <t xml:space="preserve">US46434G8309</t>
  </si>
  <si>
    <t xml:space="preserve">BBG000BK2V65</t>
  </si>
  <si>
    <t xml:space="preserve">EWI</t>
  </si>
  <si>
    <t xml:space="preserve">iShares MSCI Italy ETF</t>
  </si>
  <si>
    <t xml:space="preserve">14100000.0</t>
  </si>
  <si>
    <t xml:space="preserve">24964245-3b85-4041-bd5f-dca9f4c7bf3f</t>
  </si>
  <si>
    <t xml:space="preserve">7d116bc3-5d17-4be4-bce7-f1e904161c78</t>
  </si>
  <si>
    <t xml:space="preserve">37b61100-6f07-4fde-9ec2-0f88c511b312</t>
  </si>
  <si>
    <t xml:space="preserve">{'logo_name': 'US46434G8309.png', 'logo_base_color': '#000000', 'text_color': '#ffffff'}</t>
  </si>
  <si>
    <t xml:space="preserve">RU000A1024P8</t>
  </si>
  <si>
    <t xml:space="preserve">BBG00XLW15X4</t>
  </si>
  <si>
    <t xml:space="preserve">SBRI</t>
  </si>
  <si>
    <t xml:space="preserve">Первая – Фонд Ответственные инвестиции</t>
  </si>
  <si>
    <t xml:space="preserve">b813cb97-19d0-4061-954e-d50142985334</t>
  </si>
  <si>
    <t xml:space="preserve">0118c662-d02a-41bb-a5f9-1279007047f2</t>
  </si>
  <si>
    <t xml:space="preserve">1002342c-b725-45e1-a788-3e20d2a8183e</t>
  </si>
  <si>
    <t xml:space="preserve">US81369Y8865</t>
  </si>
  <si>
    <t xml:space="preserve">BBG000BJ7G75</t>
  </si>
  <si>
    <t xml:space="preserve">XLU</t>
  </si>
  <si>
    <t xml:space="preserve">The Utilities Select Sector SPDR Fund</t>
  </si>
  <si>
    <t xml:space="preserve">161874160.0</t>
  </si>
  <si>
    <t xml:space="preserve">d68419ee-663d-40b3-ad3d-e50f4a98d9cf</t>
  </si>
  <si>
    <t xml:space="preserve">df5198dd-3df2-4449-bd98-35960df2fb4b</t>
  </si>
  <si>
    <t xml:space="preserve">c3ccfe47-d0e8-40e8-af09-1cabc6a9feba</t>
  </si>
  <si>
    <t xml:space="preserve">{'logo_name': 'US81369Y8865.png', 'logo_base_color': '#79B166', 'text_color': '#ffffff'}</t>
  </si>
  <si>
    <t xml:space="preserve">RU000A107KW2</t>
  </si>
  <si>
    <t xml:space="preserve">BBG01LDVF3P9</t>
  </si>
  <si>
    <t xml:space="preserve">SBFR</t>
  </si>
  <si>
    <t xml:space="preserve">Первая – Фонд Облигации с переменным купоном</t>
  </si>
  <si>
    <t xml:space="preserve">34f1652e-e776-4895-af50-a3de139b604a</t>
  </si>
  <si>
    <t xml:space="preserve">17667809-a5a5-459b-948d-ad0a24f2e5fb</t>
  </si>
  <si>
    <t xml:space="preserve">1a721e47-b577-461b-88c5-0f30c1522c33</t>
  </si>
  <si>
    <t xml:space="preserve">US8085243009</t>
  </si>
  <si>
    <t xml:space="preserve">BBG000Q0CS41</t>
  </si>
  <si>
    <t xml:space="preserve">SCHG</t>
  </si>
  <si>
    <t xml:space="preserve">Schwab U.S. Large-Cap Growth ETF</t>
  </si>
  <si>
    <t xml:space="preserve">89950000.0</t>
  </si>
  <si>
    <t xml:space="preserve">37da2071-bb9f-4af7-a979-55393d3a657c</t>
  </si>
  <si>
    <t xml:space="preserve">deb62c3f-d81f-44c3-8e84-6223c47f326c</t>
  </si>
  <si>
    <t xml:space="preserve">ce0eb0a6-7148-449a-8704-037c2c425e1d</t>
  </si>
  <si>
    <t xml:space="preserve">{'logo_name': 'US8085243009.png', 'logo_base_color': '#199FDC', 'text_color': '#ffffff'}</t>
  </si>
  <si>
    <t xml:space="preserve">US9229086379</t>
  </si>
  <si>
    <t xml:space="preserve">BBG000HSZ812</t>
  </si>
  <si>
    <t xml:space="preserve">VV</t>
  </si>
  <si>
    <t xml:space="preserve">Vanguard Large-Cap ETF</t>
  </si>
  <si>
    <t xml:space="preserve">3827e6e6-e4b5-467a-8e7a-3f553065298a</t>
  </si>
  <si>
    <t xml:space="preserve">f8537844-89aa-429c-be56-9f5a29605d5e</t>
  </si>
  <si>
    <t xml:space="preserve">8f49be1c-130a-4ea0-9dfd-ef8ed15c7b0d</t>
  </si>
  <si>
    <t xml:space="preserve">{'logo_name': 'US9229086379.png', 'logo_base_color': '#A61E36', 'text_color': '#ffffff'}</t>
  </si>
  <si>
    <t xml:space="preserve">US4642852044</t>
  </si>
  <si>
    <t xml:space="preserve">TCS642852044</t>
  </si>
  <si>
    <t xml:space="preserve">IAU</t>
  </si>
  <si>
    <t xml:space="preserve">iShares Gold Trust</t>
  </si>
  <si>
    <t xml:space="preserve">07da165d-bbe8-4a1f-8ac4-08e616a0a58e</t>
  </si>
  <si>
    <t xml:space="preserve">fdbc93fe-3d24-4762-8e14-4df98f82c61e</t>
  </si>
  <si>
    <t xml:space="preserve">4f9fed3b-76bd-429c-b77d-343b3a6cd51f</t>
  </si>
  <si>
    <t xml:space="preserve">HK0000123577</t>
  </si>
  <si>
    <t xml:space="preserve">BBG003CPJ1W6</t>
  </si>
  <si>
    <t xml:space="preserve">3188</t>
  </si>
  <si>
    <t xml:space="preserve">ChinaAMC CSI 300 Index ETF</t>
  </si>
  <si>
    <t xml:space="preserve">47b7e8e3-1e17-4cd2-a7de-a7b4f7c189a6</t>
  </si>
  <si>
    <t xml:space="preserve">f134c062-7847-4e6b-ac71-bd3c9d975b76</t>
  </si>
  <si>
    <t xml:space="preserve">d3bf6137-2720-433b-92c5-54fe5156198e</t>
  </si>
  <si>
    <t xml:space="preserve">{'logo_name': 'HK0000123577.png', 'logo_base_color': '#BF0008', 'text_color': '#ffffff'}</t>
  </si>
  <si>
    <t xml:space="preserve">US81369Y8600</t>
  </si>
  <si>
    <t xml:space="preserve">BBG00B597128</t>
  </si>
  <si>
    <t xml:space="preserve">XLRE</t>
  </si>
  <si>
    <t xml:space="preserve">Real Estate Select Sector SPDR</t>
  </si>
  <si>
    <t xml:space="preserve">bbe5ad87-8910-4275-96df-ecefec4e1919</t>
  </si>
  <si>
    <t xml:space="preserve">6162698e-1f74-41e8-877a-06c465d0fef6</t>
  </si>
  <si>
    <t xml:space="preserve">e9268f76-d307-4396-8cdf-9fe252025919</t>
  </si>
  <si>
    <t xml:space="preserve">{'logo_name': 'US78462F1030.png', 'logo_base_color': '#79B166', 'text_color': '#ffffff'}</t>
  </si>
  <si>
    <t xml:space="preserve">US4642871929</t>
  </si>
  <si>
    <t xml:space="preserve">BBG000BPNZB6</t>
  </si>
  <si>
    <t xml:space="preserve">IYT</t>
  </si>
  <si>
    <t xml:space="preserve">iShares U.S. Transportation ETF</t>
  </si>
  <si>
    <t xml:space="preserve">04de4747-1562-4875-95ed-72e3ca5c8c9f</t>
  </si>
  <si>
    <t xml:space="preserve">3ecdb5dc-3906-4c23-893b-24675354ad55</t>
  </si>
  <si>
    <t xml:space="preserve">da5db4ed-3638-4ec1-9fdf-5c2aeb6d606e</t>
  </si>
  <si>
    <t xml:space="preserve">US9219438580</t>
  </si>
  <si>
    <t xml:space="preserve">BBG000QVFB47</t>
  </si>
  <si>
    <t xml:space="preserve">VEA</t>
  </si>
  <si>
    <t xml:space="preserve">Vanguard FTSE Developed Markets ETF</t>
  </si>
  <si>
    <t xml:space="preserve">1724292560.0</t>
  </si>
  <si>
    <t xml:space="preserve">783409d1-bf12-4bfc-898d-f0966f2afbc5</t>
  </si>
  <si>
    <t xml:space="preserve">53326c05-efa1-4080-9930-79074b125de7</t>
  </si>
  <si>
    <t xml:space="preserve">9e5b0468-dbc7-4fd8-b705-ad038fcc28e0</t>
  </si>
  <si>
    <t xml:space="preserve">{'logo_name': 'US9219438580.png', 'logo_base_color': '#A61E36', 'text_color': '#ffffff'}</t>
  </si>
  <si>
    <t xml:space="preserve">US4642867646</t>
  </si>
  <si>
    <t xml:space="preserve">BBG000BK58Q1</t>
  </si>
  <si>
    <t xml:space="preserve">EWP</t>
  </si>
  <si>
    <t xml:space="preserve">iShares MSCI Spain ETF</t>
  </si>
  <si>
    <t xml:space="preserve">30075000.0</t>
  </si>
  <si>
    <t xml:space="preserve">Королевство Испания</t>
  </si>
  <si>
    <t xml:space="preserve">fffd27e0-413d-425a-b808-9a8a28ee5078</t>
  </si>
  <si>
    <t xml:space="preserve">647409a1-c14a-4fa6-a66c-6b26564af42d</t>
  </si>
  <si>
    <t xml:space="preserve">d16781a6-e303-4732-8c88-4414186be1cb</t>
  </si>
  <si>
    <t xml:space="preserve">{'logo_name': 'US4642867646.png', 'logo_base_color': '#000000', 'text_color': '#ffffff'}</t>
  </si>
  <si>
    <t xml:space="preserve">US81369Y8527</t>
  </si>
  <si>
    <t xml:space="preserve">BBG00L5F9F38</t>
  </si>
  <si>
    <t xml:space="preserve">XLC</t>
  </si>
  <si>
    <t xml:space="preserve">Communication Services Select Sector SPDR Fund</t>
  </si>
  <si>
    <t xml:space="preserve">50a0578a-ab3b-4d25-9b6f-8018f8d1040a</t>
  </si>
  <si>
    <t xml:space="preserve">2fc92b8d-04b1-47e7-b373-dd31da676e10</t>
  </si>
  <si>
    <t xml:space="preserve">d2e93d09-b05e-4cc7-be78-01215150dd1b</t>
  </si>
  <si>
    <t xml:space="preserve">{'logo_name': 'SPDR.png', 'logo_base_color': '#000000', 'text_color': '#ffffff'}</t>
  </si>
  <si>
    <t xml:space="preserve">IE00BD3QFB18</t>
  </si>
  <si>
    <t xml:space="preserve">BBG005VKB7D7</t>
  </si>
  <si>
    <t xml:space="preserve">FXCN</t>
  </si>
  <si>
    <t xml:space="preserve">FinEx Акции китайских компаний</t>
  </si>
  <si>
    <t xml:space="preserve">300000.0</t>
  </si>
  <si>
    <t xml:space="preserve">5a1fe00f-b2d1-45ce-bc54-bda5ee656b15</t>
  </si>
  <si>
    <t xml:space="preserve">7c02257c-0843-4f49-841f-f56557154ce6</t>
  </si>
  <si>
    <t xml:space="preserve">652dc61f-e4b7-498f-a1cb-19010e12bea4</t>
  </si>
  <si>
    <t xml:space="preserve">{'logo_name': 'FXCN.png', 'logo_base_color': '#D43A37', 'text_color': '#ffffff'}</t>
  </si>
  <si>
    <t xml:space="preserve">US4642882579</t>
  </si>
  <si>
    <t xml:space="preserve">BBG000TH6VB3</t>
  </si>
  <si>
    <t xml:space="preserve">ACWI</t>
  </si>
  <si>
    <t xml:space="preserve">iShares MSCI ACWI ETF</t>
  </si>
  <si>
    <t xml:space="preserve">140800000.0</t>
  </si>
  <si>
    <t xml:space="preserve">5ea1d31b-f8c0-4e75-8db3-dd37e46cef80</t>
  </si>
  <si>
    <t xml:space="preserve">c16024b7-7ba5-45df-bd3f-1782803ca7f8</t>
  </si>
  <si>
    <t xml:space="preserve">5e319491-5cbe-48a1-8c16-c7741d000f5a</t>
  </si>
  <si>
    <t xml:space="preserve">{'logo_name': 'US4642882579.png', 'logo_base_color': '#000000', 'text_color': '#ffffff'}</t>
  </si>
  <si>
    <t xml:space="preserve">HK0000127412</t>
  </si>
  <si>
    <t xml:space="preserve">BBG003GMGSH0</t>
  </si>
  <si>
    <t xml:space="preserve">2822</t>
  </si>
  <si>
    <t xml:space="preserve">b66d7373-7346-4c79-9920-b784c0dce236</t>
  </si>
  <si>
    <t xml:space="preserve">695c71c7-79f5-4edb-ae71-ca2bbd3828e6</t>
  </si>
  <si>
    <t xml:space="preserve">c1f0ef82-a33d-4a16-bce3-e7ed2e034246</t>
  </si>
  <si>
    <t xml:space="preserve">US4642873412</t>
  </si>
  <si>
    <t xml:space="preserve">BBG000L74NQ7</t>
  </si>
  <si>
    <t xml:space="preserve">IXC</t>
  </si>
  <si>
    <t xml:space="preserve">iShares Global Energy ETF</t>
  </si>
  <si>
    <t xml:space="preserve">bd9f85e5-17bf-4779-a4e2-84ff4ec0c946</t>
  </si>
  <si>
    <t xml:space="preserve">eea878c0-0201-4846-b135-fcfd31f08317</t>
  </si>
  <si>
    <t xml:space="preserve">cabf6d01-2344-47ec-b562-386720f55a8b</t>
  </si>
  <si>
    <t xml:space="preserve">{'logo_name': 'US4642882249.png', 'logo_base_color': '#000000', 'text_color': '#ffffff'}</t>
  </si>
  <si>
    <t xml:space="preserve">US92189H6071</t>
  </si>
  <si>
    <t xml:space="preserve">BBG000D02J82</t>
  </si>
  <si>
    <t xml:space="preserve">OIH</t>
  </si>
  <si>
    <t xml:space="preserve">VanEck Oil Services ETF</t>
  </si>
  <si>
    <t xml:space="preserve">49cb3252-1b17-4392-a19f-fb4f4bd9961e</t>
  </si>
  <si>
    <t xml:space="preserve">eeb3b343-fb73-4b41-bd11-6afbb99a9ecd</t>
  </si>
  <si>
    <t xml:space="preserve">0dabe56a-c53d-4c1d-b71a-31ce10dc2bec</t>
  </si>
  <si>
    <t xml:space="preserve">{'logo_name': 'VanEck.png', 'logo_base_color': '#0e3e89', 'text_color': '#ffffff'}</t>
  </si>
  <si>
    <t xml:space="preserve">RU000A0ZZH92</t>
  </si>
  <si>
    <t xml:space="preserve">BBG00M0C8YM7</t>
  </si>
  <si>
    <t xml:space="preserve">SBMX</t>
  </si>
  <si>
    <t xml:space="preserve">Первая – Фонд Топ Российских акций</t>
  </si>
  <si>
    <t xml:space="preserve">0e2b0050-d21a-408d-bae3-1e1a353d5308</t>
  </si>
  <si>
    <t xml:space="preserve">f44547bb-a614-4963-87c3-ae2bf57e0f6a</t>
  </si>
  <si>
    <t xml:space="preserve">82291506-a44e-4453-998e-69699c95840f</t>
  </si>
  <si>
    <t xml:space="preserve">US5007673065</t>
  </si>
  <si>
    <t xml:space="preserve">TCS007673065</t>
  </si>
  <si>
    <t xml:space="preserve">KWEB</t>
  </si>
  <si>
    <t xml:space="preserve">KraneShares CSI China Internet ETF</t>
  </si>
  <si>
    <t xml:space="preserve">69728f83-d88e-411f-b75c-ad4ac4249708</t>
  </si>
  <si>
    <t xml:space="preserve">40bb6d65-ad6c-45f4-bbc5-704191d7de17</t>
  </si>
  <si>
    <t xml:space="preserve">47b8d016-882d-46d8-8240-dc700abfa2f6</t>
  </si>
  <si>
    <t xml:space="preserve">{'logo_name': 'US5007673065.png', 'logo_base_color': '#000000', 'text_color': '#ffffff'}</t>
  </si>
  <si>
    <t xml:space="preserve">RU000A103TD2</t>
  </si>
  <si>
    <t xml:space="preserve">TCS10A103TD2</t>
  </si>
  <si>
    <t xml:space="preserve">TBEU</t>
  </si>
  <si>
    <t xml:space="preserve">Облигации (ex Тинькофф Еврооблигации EUR)</t>
  </si>
  <si>
    <t xml:space="preserve">02d58bd0-f460-4171-b4ed-f45ac68a0f3c</t>
  </si>
  <si>
    <t xml:space="preserve">003d11d7-2d8c-48dd-b23a-7cf29b59159e</t>
  </si>
  <si>
    <t xml:space="preserve">c1dcff7f-2af5-48a7-96b1-9b38bf4292d4</t>
  </si>
  <si>
    <t xml:space="preserve">{'logo_name': 'TBEU.png', 'logo_base_color': '#000000', 'text_color': '#ffffff'}</t>
  </si>
  <si>
    <t xml:space="preserve">IE0000CHPRB9</t>
  </si>
  <si>
    <t xml:space="preserve">BBG013N16YX7</t>
  </si>
  <si>
    <t xml:space="preserve">FXRE</t>
  </si>
  <si>
    <t xml:space="preserve">FinEx Фонды недвижимости REIT</t>
  </si>
  <si>
    <t xml:space="preserve">59320d27-c695-4c07-ace9-68b72f7b5891</t>
  </si>
  <si>
    <t xml:space="preserve">aca59560-7441-460f-af4c-ab3a8dac4f25</t>
  </si>
  <si>
    <t xml:space="preserve">c9c96689-ca5f-4ac9-b720-7b1ddf49a792</t>
  </si>
  <si>
    <t xml:space="preserve">{'logo_name': 'FXRE.png', 'logo_base_color': '#000000', 'text_color': '#ffffff'}</t>
  </si>
  <si>
    <t xml:space="preserve">US37954Y8553</t>
  </si>
  <si>
    <t xml:space="preserve">BBG000BF74Y0</t>
  </si>
  <si>
    <t xml:space="preserve">LIT</t>
  </si>
  <si>
    <t xml:space="preserve">Global X Lithium &amp; Battery Tech ETF</t>
  </si>
  <si>
    <t xml:space="preserve">20924628.0</t>
  </si>
  <si>
    <t xml:space="preserve">d645f2e0-9677-4c5f-8121-45ab45dd2229</t>
  </si>
  <si>
    <t xml:space="preserve">9a7469f0-1b16-464e-99b6-45a0cd301b7b</t>
  </si>
  <si>
    <t xml:space="preserve">f56039ac-d337-4e1f-80b0-5e09f399b78f</t>
  </si>
  <si>
    <t xml:space="preserve">{'logo_name': 'US37954Y8553.png', 'logo_base_color': '#FF4E00', 'text_color': '#ffffff'}</t>
  </si>
  <si>
    <t xml:space="preserve">US4642867802</t>
  </si>
  <si>
    <t xml:space="preserve">BBG000PNJ9F5</t>
  </si>
  <si>
    <t xml:space="preserve">EZA</t>
  </si>
  <si>
    <t xml:space="preserve">iShares MSCI South Africa ETF</t>
  </si>
  <si>
    <t xml:space="preserve">0.640000000</t>
  </si>
  <si>
    <t xml:space="preserve">9600000.0</t>
  </si>
  <si>
    <t xml:space="preserve">ZA</t>
  </si>
  <si>
    <t xml:space="preserve">Южно-Африканская Республика</t>
  </si>
  <si>
    <t xml:space="preserve">5375cdb7-4ad8-4139-aef1-6003dc331d07</t>
  </si>
  <si>
    <t xml:space="preserve">76f544ad-ed9a-46a0-9b68-f28d961f0bff</t>
  </si>
  <si>
    <t xml:space="preserve">323d10d1-1fa6-46c1-9fb6-03d126a9afe8</t>
  </si>
  <si>
    <t xml:space="preserve">{'logo_name': 'US4642867802.png', 'logo_base_color': '#000000', 'text_color': '#ffffff'}</t>
  </si>
  <si>
    <t xml:space="preserve">US46432F3881</t>
  </si>
  <si>
    <t xml:space="preserve">BBG004FPWG26</t>
  </si>
  <si>
    <t xml:space="preserve">VLUE</t>
  </si>
  <si>
    <t xml:space="preserve">iShares MSCI USA Value Factor</t>
  </si>
  <si>
    <t xml:space="preserve">234e27e3-4a01-463c-b542-77cdd82245d5</t>
  </si>
  <si>
    <t xml:space="preserve">7f96fdfd-b0a7-4967-8205-840fb3f08302</t>
  </si>
  <si>
    <t xml:space="preserve">66e87f5c-339f-45b5-b541-f9a6c1ce68bb</t>
  </si>
  <si>
    <t xml:space="preserve">US25459W1027</t>
  </si>
  <si>
    <t xml:space="preserve">TCS5459W1027</t>
  </si>
  <si>
    <t xml:space="preserve">TECL</t>
  </si>
  <si>
    <t xml:space="preserve">Direxion Daily Technology Bull 3X Shares</t>
  </si>
  <si>
    <t xml:space="preserve">fa351961-f137-4389-9ecf-415c1cba66ef</t>
  </si>
  <si>
    <t xml:space="preserve">29da2c1b-1db9-44b9-bba5-ffaa2bfc9f86</t>
  </si>
  <si>
    <t xml:space="preserve">20c7176e-bd9f-4c3c-bb79-53d2514193b1</t>
  </si>
  <si>
    <t xml:space="preserve">RU000A0JRUQ3</t>
  </si>
  <si>
    <t xml:space="preserve">TCS50A0JRUQ3</t>
  </si>
  <si>
    <t xml:space="preserve">ТКБ Инвестмент Партнерс - Фонд сбалансированный</t>
  </si>
  <si>
    <t xml:space="preserve">e8f7448e-353d-4fcb-98b6-5b18d9e538c5</t>
  </si>
  <si>
    <t xml:space="preserve">3ca580b1-355c-424e-b81e-82955de59645</t>
  </si>
  <si>
    <t xml:space="preserve">cee0dbff-d68a-4ced-92f5-53bc8a8a1ab2</t>
  </si>
  <si>
    <t xml:space="preserve">{'logo_name': 'RU000A0JRUQ3.png', 'logo_base_color': '#522A73', 'text_color': '#ffffff'}</t>
  </si>
  <si>
    <t xml:space="preserve">RU000A1011T7</t>
  </si>
  <si>
    <t xml:space="preserve">TCS00A1011T7</t>
  </si>
  <si>
    <t xml:space="preserve">TEUR</t>
  </si>
  <si>
    <t xml:space="preserve">Вечный портфель Е</t>
  </si>
  <si>
    <t xml:space="preserve">MOEX_PLUS</t>
  </si>
  <si>
    <t xml:space="preserve">141ea953-8c82-4ca1-96ed-4d27ed857ce8</t>
  </si>
  <si>
    <t xml:space="preserve">a9a9d608-c77f-4a9b-8b1c-ef791cd9926f</t>
  </si>
  <si>
    <t xml:space="preserve">d2bd8de1-1a37-45e0-82d4-92f486c1f8be</t>
  </si>
  <si>
    <t xml:space="preserve">{'logo_name': 'TEUR22.png', 'logo_base_color': '#ffffff', 'text_color': '#000000'}</t>
  </si>
  <si>
    <t xml:space="preserve">US4642891802</t>
  </si>
  <si>
    <t xml:space="preserve">BBG000Q6VJG4</t>
  </si>
  <si>
    <t xml:space="preserve">EUFN</t>
  </si>
  <si>
    <t xml:space="preserve">iShares MSCI Europe Financials ETF</t>
  </si>
  <si>
    <t xml:space="preserve">0b30ee9b-364f-4ba7-b2aa-724e2e73fab3</t>
  </si>
  <si>
    <t xml:space="preserve">d99660c6-fff5-491e-8dcb-d3a39b4f5453</t>
  </si>
  <si>
    <t xml:space="preserve">08818dfb-8e7f-4cd7-a40a-b6a34e95aa82</t>
  </si>
  <si>
    <t xml:space="preserve">RU000A103ZQ1</t>
  </si>
  <si>
    <t xml:space="preserve">BBG013RTHWK8</t>
  </si>
  <si>
    <t xml:space="preserve">SBHI</t>
  </si>
  <si>
    <t xml:space="preserve">Первая – Фонд Халяльные инвестиции</t>
  </si>
  <si>
    <t xml:space="preserve">49ddaef5-13e8-48fb-b16f-7f940f475151</t>
  </si>
  <si>
    <t xml:space="preserve">8186b92b-62b2-42ad-96c2-6158566a1e7d</t>
  </si>
  <si>
    <t xml:space="preserve">39ddcec3-ff24-4451-9a46-ff94c318ee2f</t>
  </si>
  <si>
    <t xml:space="preserve">US4642877215</t>
  </si>
  <si>
    <t xml:space="preserve">BBG000CF9GL4</t>
  </si>
  <si>
    <t xml:space="preserve">IYW</t>
  </si>
  <si>
    <t xml:space="preserve">iShares U.S. Technology ETF</t>
  </si>
  <si>
    <t xml:space="preserve">0.430000000</t>
  </si>
  <si>
    <t xml:space="preserve">21500000.0</t>
  </si>
  <si>
    <t xml:space="preserve">1e2f35a7-f254-4e0c-85fe-949c03b51383</t>
  </si>
  <si>
    <t xml:space="preserve">78f5d2c5-dbf1-4f28-8c2c-5db33eab4b8c</t>
  </si>
  <si>
    <t xml:space="preserve">c3f13e21-82e7-487c-b32c-4ed0b7231bfa</t>
  </si>
  <si>
    <t xml:space="preserve">{'logo_name': 'US4642877215.png', 'logo_base_color': '#000000', 'text_color': '#ffffff'}</t>
  </si>
  <si>
    <t xml:space="preserve">IE00BD5FH213</t>
  </si>
  <si>
    <t xml:space="preserve">BBG005N1KZX4</t>
  </si>
  <si>
    <t xml:space="preserve">FXRU</t>
  </si>
  <si>
    <t xml:space="preserve">FinEx Еврооблигации рос. компаний (USD)</t>
  </si>
  <si>
    <t xml:space="preserve">0.950000000</t>
  </si>
  <si>
    <t xml:space="preserve">4122320.0</t>
  </si>
  <si>
    <t xml:space="preserve">ff4823ad-2f61-4c8d-b4ef-c086900736ef</t>
  </si>
  <si>
    <t xml:space="preserve">96c900b1-bad3-4e8a-8253-aa127e4dd46e</t>
  </si>
  <si>
    <t xml:space="preserve">d383bded-5b63-4616-948a-f35ffc95ff53</t>
  </si>
  <si>
    <t xml:space="preserve">{'logo_name': 'FXRU.png', 'logo_base_color': '#007C6A', 'text_color': '#ffffff'}</t>
  </si>
  <si>
    <t xml:space="preserve">RU000A1022Z1</t>
  </si>
  <si>
    <t xml:space="preserve">TCS00A1022Z1</t>
  </si>
  <si>
    <t xml:space="preserve">ЗПИФ Парус-ОЗН</t>
  </si>
  <si>
    <t xml:space="preserve">3cbfc911-276e-40d1-80be-a3ed84dae591</t>
  </si>
  <si>
    <t xml:space="preserve">13cf5999-550d-41e0-ba0b-becbd4cd653d</t>
  </si>
  <si>
    <t xml:space="preserve">337e59d2-23c3-4c95-be2c-aaf2d6e286d4</t>
  </si>
  <si>
    <t xml:space="preserve">{'logo_name': 'parusamnew.png', 'logo_base_color': '#000000', 'text_color': '#ffffff'}</t>
  </si>
  <si>
    <t xml:space="preserve">US81369Y2090</t>
  </si>
  <si>
    <t xml:space="preserve">BBG000BHVSG6</t>
  </si>
  <si>
    <t xml:space="preserve">XLV</t>
  </si>
  <si>
    <t xml:space="preserve">The Health Care Select Sector SPDR Fund</t>
  </si>
  <si>
    <t xml:space="preserve">213515324.0</t>
  </si>
  <si>
    <t xml:space="preserve">de2e338b-df75-4ce5-b3d3-34cb1ab756df</t>
  </si>
  <si>
    <t xml:space="preserve">ec4be656-bb99-4fc4-b0cd-34cfafe88c9b</t>
  </si>
  <si>
    <t xml:space="preserve">54459db8-ab83-4f28-8135-004339e7364a</t>
  </si>
  <si>
    <t xml:space="preserve">{'logo_name': 'US81369Y2090.png', 'logo_base_color': '#79B166', 'text_color': '#ffffff'}</t>
  </si>
  <si>
    <t xml:space="preserve">RU000A106XY3</t>
  </si>
  <si>
    <t xml:space="preserve">TCS00A106XY3</t>
  </si>
  <si>
    <t xml:space="preserve">SBSC</t>
  </si>
  <si>
    <t xml:space="preserve">Первая – Фонд Акции средней и малой капитализации</t>
  </si>
  <si>
    <t xml:space="preserve">d7436753-31ad-43cd-8879-8ea579a8458a</t>
  </si>
  <si>
    <t xml:space="preserve">2aa04130-c60e-48a1-96ab-9a4feddd464b</t>
  </si>
  <si>
    <t xml:space="preserve">85758614-6a82-419a-954e-4ead1bc86904</t>
  </si>
  <si>
    <t xml:space="preserve">RU000A1071G8</t>
  </si>
  <si>
    <t xml:space="preserve">TCS00A1071G8</t>
  </si>
  <si>
    <t xml:space="preserve">TECH2</t>
  </si>
  <si>
    <t xml:space="preserve">Тинькофф Технологии заблокированные активы</t>
  </si>
  <si>
    <t xml:space="preserve">237fe4dc-0aa6-45cb-8c02-ed2e9c31d04c</t>
  </si>
  <si>
    <t xml:space="preserve">d5f30a6a-c424-4d2e-84c4-6100ac279354</t>
  </si>
  <si>
    <t xml:space="preserve">aec6cdd9-cf79-4043-b39a-0fbfc3a3843d</t>
  </si>
  <si>
    <t xml:space="preserve">['closed_fund']</t>
  </si>
  <si>
    <t xml:space="preserve">{'logo_name': 'TECH2.png', 'logo_base_color': '#000000', 'text_color': '#ffffff'}</t>
  </si>
  <si>
    <t xml:space="preserve">IE00BL3DYX33</t>
  </si>
  <si>
    <t xml:space="preserve">BBG006GYFHV6</t>
  </si>
  <si>
    <t xml:space="preserve">FXMM</t>
  </si>
  <si>
    <t xml:space="preserve">FinEx Казначейские облигации США</t>
  </si>
  <si>
    <t xml:space="preserve">840000.0</t>
  </si>
  <si>
    <t xml:space="preserve">2d57d73d-4ea7-480b-83af-ef2ea4fb1e59</t>
  </si>
  <si>
    <t xml:space="preserve">737d90e6-d21f-426d-814a-8f83b78d6d1f</t>
  </si>
  <si>
    <t xml:space="preserve">cbaf89a4-2139-40d5-93ac-3af848701dbb</t>
  </si>
  <si>
    <t xml:space="preserve">{'logo_name': 'FXMM.png', 'logo_base_color': '#2A6795', 'text_color': '#ffffff'}</t>
  </si>
  <si>
    <t xml:space="preserve">US46432F8344</t>
  </si>
  <si>
    <t xml:space="preserve">BBG003H6TM38</t>
  </si>
  <si>
    <t xml:space="preserve">IXUS</t>
  </si>
  <si>
    <t xml:space="preserve">iShares Core MSCI Total International Stock ETF</t>
  </si>
  <si>
    <t xml:space="preserve">5ebdcfa7-9d3a-46ec-9190-29bdfbd91901</t>
  </si>
  <si>
    <t xml:space="preserve">7e49c05f-6b63-4460-b6f1-97e1ee592b3c</t>
  </si>
  <si>
    <t xml:space="preserve">7c86b8ab-a3eb-411e-9225-dea8906eed01</t>
  </si>
  <si>
    <t xml:space="preserve">US4642871010</t>
  </si>
  <si>
    <t xml:space="preserve">BBG000DDXQR3</t>
  </si>
  <si>
    <t xml:space="preserve">OEF</t>
  </si>
  <si>
    <t xml:space="preserve">iShares S&amp;P 100 ETF</t>
  </si>
  <si>
    <t xml:space="preserve">38550000.0</t>
  </si>
  <si>
    <t xml:space="preserve">442ca1a7-2fd1-4bf6-a2ce-634a92159170</t>
  </si>
  <si>
    <t xml:space="preserve">b6b9bd78-ed72-4f74-b1aa-12434ef79a14</t>
  </si>
  <si>
    <t xml:space="preserve">255a9c6d-030e-4d33-a126-000d28990b59</t>
  </si>
  <si>
    <t xml:space="preserve">{'logo_name': 'US4642871010.png', 'logo_base_color': '#000000', 'text_color': '#ffffff'}</t>
  </si>
  <si>
    <t xml:space="preserve">US81369Y4070</t>
  </si>
  <si>
    <t xml:space="preserve">TCS1369Y4070</t>
  </si>
  <si>
    <t xml:space="preserve">XLY</t>
  </si>
  <si>
    <t xml:space="preserve">Consumer Discretionary Select Sector SPDR</t>
  </si>
  <si>
    <t xml:space="preserve">e5842f52-0d36-451f-8424-8f368f609d74</t>
  </si>
  <si>
    <t xml:space="preserve">42c0e3bd-a57a-459f-894d-ede1083c9ec3</t>
  </si>
  <si>
    <t xml:space="preserve">2dbbde9d-15af-4758-ac87-39f269238b02</t>
  </si>
  <si>
    <t xml:space="preserve">{'logo_name': 'US81369Y4070.png', 'logo_base_color': '#79B166', 'text_color': '#ffffff'}</t>
  </si>
  <si>
    <t xml:space="preserve">US78463X2027</t>
  </si>
  <si>
    <t xml:space="preserve">BBG000PG8230</t>
  </si>
  <si>
    <t xml:space="preserve">FEZ</t>
  </si>
  <si>
    <t xml:space="preserve">SPDR EURO STOXX 50 ETF</t>
  </si>
  <si>
    <t xml:space="preserve">0.290000000</t>
  </si>
  <si>
    <t xml:space="preserve">63900967.0</t>
  </si>
  <si>
    <t xml:space="preserve">08ffb81d-2cc1-4454-9fef-1557c2a398af</t>
  </si>
  <si>
    <t xml:space="preserve">b44d07bb-91b8-407e-9817-e355c07b3d22</t>
  </si>
  <si>
    <t xml:space="preserve">af4eb36b-d037-4631-a3c9-e700b7fcb830</t>
  </si>
  <si>
    <t xml:space="preserve">{'logo_name': 'US78463X2027.png', 'logo_base_color': '#79B166', 'text_color': '#ffffff'}</t>
  </si>
  <si>
    <t xml:space="preserve">US4642865095</t>
  </si>
  <si>
    <t xml:space="preserve">BBG000BJSXB0</t>
  </si>
  <si>
    <t xml:space="preserve">EWC</t>
  </si>
  <si>
    <t xml:space="preserve">iShares MSCI Canada ETF</t>
  </si>
  <si>
    <t xml:space="preserve">94800000.0</t>
  </si>
  <si>
    <t xml:space="preserve">82adf7e6-d9dc-4d5b-bbb3-aa2c7ab06489</t>
  </si>
  <si>
    <t xml:space="preserve">832c7de2-623f-44d7-a37c-a630d90806dc</t>
  </si>
  <si>
    <t xml:space="preserve">085d4265-3559-41d2-a4b3-cb26723dab33</t>
  </si>
  <si>
    <t xml:space="preserve">{'logo_name': 'US4642865095.png', 'logo_base_color': '#000000', 'text_color': '#ffffff'}</t>
  </si>
  <si>
    <t xml:space="preserve">US74347G8877</t>
  </si>
  <si>
    <t xml:space="preserve">BBG002TXJ9Q3</t>
  </si>
  <si>
    <t xml:space="preserve">TTT</t>
  </si>
  <si>
    <t xml:space="preserve">ProShares UltraPro Short 20+ Year Treasury</t>
  </si>
  <si>
    <t xml:space="preserve">73ccdad5-cf6e-4fea-ad46-64987fb5e2ff</t>
  </si>
  <si>
    <t xml:space="preserve">c5b95bea-3782-4523-98e4-4def23579ed2</t>
  </si>
  <si>
    <t xml:space="preserve">f23053dd-edc2-4bc1-bef2-0e16c3390ff1</t>
  </si>
  <si>
    <t xml:space="preserve">{'logo_name': 'ProShares.png', 'logo_base_color': '#007292', 'text_color': '#ffffff'}</t>
  </si>
  <si>
    <t xml:space="preserve">RU000A10B0G9</t>
  </si>
  <si>
    <t xml:space="preserve">TCS00A10B0G9</t>
  </si>
  <si>
    <t xml:space="preserve">TRND</t>
  </si>
  <si>
    <t xml:space="preserve">Трендовые акции</t>
  </si>
  <si>
    <t xml:space="preserve">fa20b747-e414-4922-963a-d19b752535b2</t>
  </si>
  <si>
    <t xml:space="preserve">0599cd56-02b0-4ceb-8045-eae66523979e</t>
  </si>
  <si>
    <t xml:space="preserve">63334cd2-9656-41f0-9889-8ef28b89e56e</t>
  </si>
  <si>
    <t xml:space="preserve">{'logo_name': 'TRND.png', 'logo_base_color': '#000000', 'text_color': '#ffffff'}</t>
  </si>
  <si>
    <t xml:space="preserve">US25490K8696</t>
  </si>
  <si>
    <t xml:space="preserve">BBG008HBH279</t>
  </si>
  <si>
    <t xml:space="preserve">CHAU</t>
  </si>
  <si>
    <t xml:space="preserve">Direxion Daily CSI 300 China A Share Bull 2X Shares</t>
  </si>
  <si>
    <t xml:space="preserve">c1a9eed9-02ec-46f6-adc2-a9b889e47426</t>
  </si>
  <si>
    <t xml:space="preserve">acfb376e-fb5e-4724-ac99-651f2ad0b839</t>
  </si>
  <si>
    <t xml:space="preserve">e0b2d050-291a-4975-a992-9ccc45a81a32</t>
  </si>
  <si>
    <t xml:space="preserve">RU000A1000Q6</t>
  </si>
  <si>
    <t xml:space="preserve">TCS00NB6KGN0</t>
  </si>
  <si>
    <t xml:space="preserve">SBCB</t>
  </si>
  <si>
    <t xml:space="preserve">Первая – Фонд Валютных Облигаций</t>
  </si>
  <si>
    <t xml:space="preserve">7feee05b-c1ec-4ae8-ad3a-92e74711c41e</t>
  </si>
  <si>
    <t xml:space="preserve">f2d44fba-17cf-4267-8718-85ec75e2aa9c</t>
  </si>
  <si>
    <t xml:space="preserve">1d5ca898-ac66-4cfa-bce8-35cbb56546d7</t>
  </si>
  <si>
    <t xml:space="preserve">US81369Y1001</t>
  </si>
  <si>
    <t xml:space="preserve">BBG000BHNNF7</t>
  </si>
  <si>
    <t xml:space="preserve">XLB</t>
  </si>
  <si>
    <t xml:space="preserve">The Materials Select Sector SPDR Fund</t>
  </si>
  <si>
    <t xml:space="preserve">76023725.0</t>
  </si>
  <si>
    <t xml:space="preserve">44d990f0-a1ff-4810-9134-fc2b176cde04</t>
  </si>
  <si>
    <t xml:space="preserve">dbf84bad-c6ac-4a78-b933-30a165ac9c5f</t>
  </si>
  <si>
    <t xml:space="preserve">672be365-eb8b-4858-96f1-077681e93508</t>
  </si>
  <si>
    <t xml:space="preserve">{'logo_name': 'US81369Y1001.png', 'logo_base_color': '#79B166', 'text_color': '#ffffff'}</t>
  </si>
  <si>
    <t xml:space="preserve">RU000A102E78</t>
  </si>
  <si>
    <t xml:space="preserve">BBG00YRW4B42</t>
  </si>
  <si>
    <t xml:space="preserve">AKME</t>
  </si>
  <si>
    <t xml:space="preserve">Альфа-Капитал Управляемые Российские Акции</t>
  </si>
  <si>
    <t xml:space="preserve">c2e5b5d7-fd56-48b3-8f28-d47ca7a09a67</t>
  </si>
  <si>
    <t xml:space="preserve">f82caabe-788a-477d-af53-56a4325aecf6</t>
  </si>
  <si>
    <t xml:space="preserve">c4d8ed1e-1f6d-4060-9dfd-d68b60f8d4af</t>
  </si>
  <si>
    <t xml:space="preserve">US46432F8427</t>
  </si>
  <si>
    <t xml:space="preserve">BBG003H6TR19</t>
  </si>
  <si>
    <t xml:space="preserve">IEFA</t>
  </si>
  <si>
    <t xml:space="preserve">iShares Core MSCI EAFE ETF</t>
  </si>
  <si>
    <t xml:space="preserve">993600000.0</t>
  </si>
  <si>
    <t xml:space="preserve">7a404735-4d9c-4a21-8e18-c3923b7e8383</t>
  </si>
  <si>
    <t xml:space="preserve">de3df223-0565-4aab-9687-a7b930d1c9bf</t>
  </si>
  <si>
    <t xml:space="preserve">ec33c626-7a95-444d-86f0-cf4572efc170</t>
  </si>
  <si>
    <t xml:space="preserve">{'logo_name': 'US46432F8427.png', 'logo_base_color': '#000000', 'text_color': '#ffffff'}</t>
  </si>
  <si>
    <t xml:space="preserve">US4642887529</t>
  </si>
  <si>
    <t xml:space="preserve">BBG000PB3SM8</t>
  </si>
  <si>
    <t xml:space="preserve">ITB</t>
  </si>
  <si>
    <t xml:space="preserve">iShares U.S. Home Construction ETF</t>
  </si>
  <si>
    <t xml:space="preserve">9a9921bd-778d-4fa8-aa8d-9c7b7f1c924a</t>
  </si>
  <si>
    <t xml:space="preserve">950bec7b-5e0a-40d7-b6a1-4c4e71477934</t>
  </si>
  <si>
    <t xml:space="preserve">836b866e-1cd4-4ff3-bf76-38703f3ad360</t>
  </si>
  <si>
    <t xml:space="preserve">US46429B5984</t>
  </si>
  <si>
    <t xml:space="preserve">BBG002DMN3L7</t>
  </si>
  <si>
    <t xml:space="preserve">INDA</t>
  </si>
  <si>
    <t xml:space="preserve">iShares MSCI India ETF</t>
  </si>
  <si>
    <t xml:space="preserve">142900000.0</t>
  </si>
  <si>
    <t xml:space="preserve">9b90cece-1c26-452e-979e-bb1c9d8ea705</t>
  </si>
  <si>
    <t xml:space="preserve">18ffb0c3-437b-4826-97cf-d7b7ccac2eb4</t>
  </si>
  <si>
    <t xml:space="preserve">c08c8d4b-343c-4150-b905-1225eeeeec5e</t>
  </si>
  <si>
    <t xml:space="preserve">{'logo_name': 'US46429B5984.png', 'logo_base_color': '#000000', 'text_color': '#ffffff'}</t>
  </si>
  <si>
    <t xml:space="preserve">US25460G1958</t>
  </si>
  <si>
    <t xml:space="preserve">TCS5460G1958</t>
  </si>
  <si>
    <t xml:space="preserve">YINN</t>
  </si>
  <si>
    <t xml:space="preserve">Direxion Daily FTSE China Bull 3X Shares ETF</t>
  </si>
  <si>
    <t xml:space="preserve">623ab04e-d08d-4cd1-a665-6d27d4e9bcd5</t>
  </si>
  <si>
    <t xml:space="preserve">a05366c3-293c-4406-8aec-5e4f9d0ef4d6</t>
  </si>
  <si>
    <t xml:space="preserve">55c4df5c-46a8-4539-ab72-ac52dfa1e348</t>
  </si>
  <si>
    <t xml:space="preserve">US46435G3341</t>
  </si>
  <si>
    <t xml:space="preserve">BBG000BK6997</t>
  </si>
  <si>
    <t xml:space="preserve">EWU</t>
  </si>
  <si>
    <t xml:space="preserve">iShares MSCI United Kingdom ETF</t>
  </si>
  <si>
    <t xml:space="preserve">b6676683-e1a6-4203-af03-20d8f2fc9ab0</t>
  </si>
  <si>
    <t xml:space="preserve">5ea90dbe-5500-42b7-98d6-a45be7734762</t>
  </si>
  <si>
    <t xml:space="preserve">3ad2c7ff-8e3e-4578-b429-bff4f672e4fc</t>
  </si>
  <si>
    <t xml:space="preserve">{'logo_name': 'US46435G3341.png', 'logo_base_color': '#000000', 'text_color': '#ffffff'}</t>
  </si>
  <si>
    <t xml:space="preserve">US3814305039</t>
  </si>
  <si>
    <t xml:space="preserve">BBG00B0SKXX2</t>
  </si>
  <si>
    <t xml:space="preserve">GSLC</t>
  </si>
  <si>
    <t xml:space="preserve">Goldman Sachs ActiveBeta U.S. Large Cap Equity ETF</t>
  </si>
  <si>
    <t xml:space="preserve">22442627-eadb-4102-a6c2-e97d00fde601</t>
  </si>
  <si>
    <t xml:space="preserve">4ade1e87-2846-4bda-a439-072e51c2ed66</t>
  </si>
  <si>
    <t xml:space="preserve">42520a33-bec6-4caf-a119-d0be6bdb20e1</t>
  </si>
  <si>
    <t xml:space="preserve">{'logo_name': 'US38141G1040.png', 'logo_base_color': '#000000', 'text_color': '#ffffff'}</t>
  </si>
  <si>
    <t xml:space="preserve">RU000A1011S9</t>
  </si>
  <si>
    <t xml:space="preserve">TCS00A1011S9</t>
  </si>
  <si>
    <t xml:space="preserve">TUSD</t>
  </si>
  <si>
    <t xml:space="preserve">Вечный портфель Д</t>
  </si>
  <si>
    <t xml:space="preserve">cd68f672-aed1-45bd-8283-580374132f47</t>
  </si>
  <si>
    <t xml:space="preserve">0fb99984-ee17-4667-bb21-fbd8cee94223</t>
  </si>
  <si>
    <t xml:space="preserve">e7f63ed8-97c6-4ad2-952d-e576d1c7d73e</t>
  </si>
  <si>
    <t xml:space="preserve">{'logo_name': 'TUSD22.png', 'logo_base_color': '#ffffff', 'text_color': '#000000'}</t>
  </si>
  <si>
    <t xml:space="preserve">RU000A1000F9</t>
  </si>
  <si>
    <t xml:space="preserve">BBG00NJ6XQ74</t>
  </si>
  <si>
    <t xml:space="preserve">SBGB</t>
  </si>
  <si>
    <t xml:space="preserve">Первая – Фонд Государственные облигации</t>
  </si>
  <si>
    <t xml:space="preserve">77325103-db2a-463a-972e-1557fbb9299a</t>
  </si>
  <si>
    <t xml:space="preserve">cdfc4c8f-f176-474a-b8a0-3a9011be38c5</t>
  </si>
  <si>
    <t xml:space="preserve">ca0c7ad9-6f98-46c3-b924-71028398463b</t>
  </si>
  <si>
    <t xml:space="preserve">US4642866085</t>
  </si>
  <si>
    <t xml:space="preserve">BBG000CS4KW0</t>
  </si>
  <si>
    <t xml:space="preserve">EZU</t>
  </si>
  <si>
    <t xml:space="preserve">iShares MSCI EMU ETF</t>
  </si>
  <si>
    <t xml:space="preserve">170600000.0</t>
  </si>
  <si>
    <t xml:space="preserve">7362118f-bf73-404a-a817-990c7e15181a</t>
  </si>
  <si>
    <t xml:space="preserve">45219a0c-a913-4491-a9ea-a9ca88f73101</t>
  </si>
  <si>
    <t xml:space="preserve">c9b55d1d-e69c-48f4-9e74-829c4e1d006f</t>
  </si>
  <si>
    <t xml:space="preserve">{'logo_name': 'US4642866085.png', 'logo_base_color': '#000000', 'text_color': '#ffffff'}</t>
  </si>
  <si>
    <t xml:space="preserve">US46434G7806</t>
  </si>
  <si>
    <t xml:space="preserve">BBG000BK4VM5</t>
  </si>
  <si>
    <t xml:space="preserve">EWS</t>
  </si>
  <si>
    <t xml:space="preserve">iShares MSCI Singapore ETF</t>
  </si>
  <si>
    <t xml:space="preserve">23150000.0</t>
  </si>
  <si>
    <t xml:space="preserve">1e6203f4-890d-4268-9a63-942064df23c7</t>
  </si>
  <si>
    <t xml:space="preserve">8807f70e-4e8b-4c25-a3f9-8a8826627951</t>
  </si>
  <si>
    <t xml:space="preserve">4d714090-db9a-44f2-8c96-5320aef59890</t>
  </si>
  <si>
    <t xml:space="preserve">{'logo_name': 'US46434G7806.png', 'logo_base_color': '#000000', 'text_color': '#ffffff'}</t>
  </si>
  <si>
    <t xml:space="preserve">US4642888774</t>
  </si>
  <si>
    <t xml:space="preserve">BBG000GLBJK9</t>
  </si>
  <si>
    <t xml:space="preserve">EFV</t>
  </si>
  <si>
    <t xml:space="preserve">iShares MSCI EAFE Value ETF</t>
  </si>
  <si>
    <t xml:space="preserve">1081c98a-6e18-492a-afea-2899d16b3bb2</t>
  </si>
  <si>
    <t xml:space="preserve">7a64b43e-8d69-4990-b2c7-ed056c77efc7</t>
  </si>
  <si>
    <t xml:space="preserve">470fe313-63b8-44d3-b59e-05e82c14950b</t>
  </si>
  <si>
    <t xml:space="preserve">RU000A1035Q2</t>
  </si>
  <si>
    <t xml:space="preserve">BBG011C8HRT6</t>
  </si>
  <si>
    <t xml:space="preserve">SBRS</t>
  </si>
  <si>
    <t xml:space="preserve">Первая – Фонд Осторожный смарт</t>
  </si>
  <si>
    <t xml:space="preserve">0b9ae0ac-2d29-4ec1-9b78-6582f7d2982e</t>
  </si>
  <si>
    <t xml:space="preserve">4d027e26-0775-49f3-b11e-c9dedc2c3c36</t>
  </si>
  <si>
    <t xml:space="preserve">62cd68c9-f8e7-4ec4-a30c-9510f5e4f5a6</t>
  </si>
  <si>
    <t xml:space="preserve">US78468R7888</t>
  </si>
  <si>
    <t xml:space="preserve">BBG00B6WD888</t>
  </si>
  <si>
    <t xml:space="preserve">SPYD</t>
  </si>
  <si>
    <t xml:space="preserve">SPDR Portfolio S&amp;P 500 High Dividend ETF</t>
  </si>
  <si>
    <t xml:space="preserve">0.120000000</t>
  </si>
  <si>
    <t xml:space="preserve">37350000.0</t>
  </si>
  <si>
    <t xml:space="preserve">e0fec2ed-bc58-4c49-98a5-4aa607472690</t>
  </si>
  <si>
    <t xml:space="preserve">cc70123d-f378-4c5a-978b-029d0b1c01f7</t>
  </si>
  <si>
    <t xml:space="preserve">e2df3fbe-c092-4714-bba0-437f61c260b8</t>
  </si>
  <si>
    <t xml:space="preserve">US46434V5140</t>
  </si>
  <si>
    <t xml:space="preserve">BBG00D30D431</t>
  </si>
  <si>
    <t xml:space="preserve">CNYA</t>
  </si>
  <si>
    <t xml:space="preserve">iShares MSCI China A ETF</t>
  </si>
  <si>
    <t xml:space="preserve">3ac19e53-9d03-48af-bd47-5b2bbe6d7884</t>
  </si>
  <si>
    <t xml:space="preserve">7fd0b924-bd2f-4f98-bb7c-7c860053b6af</t>
  </si>
  <si>
    <t xml:space="preserve">e184d017-5dea-4538-abe3-dc3ae656cb85</t>
  </si>
  <si>
    <t xml:space="preserve">US78464A7972</t>
  </si>
  <si>
    <t xml:space="preserve">BBG000KMKPY3</t>
  </si>
  <si>
    <t xml:space="preserve">KBE</t>
  </si>
  <si>
    <t xml:space="preserve">SPDR S&amp;P Bank ETF</t>
  </si>
  <si>
    <t xml:space="preserve">50152118.0</t>
  </si>
  <si>
    <t xml:space="preserve">42385d0a-af39-435a-8be9-0205c72df4fd</t>
  </si>
  <si>
    <t xml:space="preserve">c88bef2f-c316-429e-a05e-e9b4435a9126</t>
  </si>
  <si>
    <t xml:space="preserve">789a7211-4b93-48b6-8fa9-9c308518d26b</t>
  </si>
  <si>
    <t xml:space="preserve">{'logo_name': 'US78464A7972.png', 'logo_base_color': '#79B166', 'text_color': '#ffffff'}</t>
  </si>
  <si>
    <t xml:space="preserve">US4642876555</t>
  </si>
  <si>
    <t xml:space="preserve">BBG000CGC9C4</t>
  </si>
  <si>
    <t xml:space="preserve">IWM</t>
  </si>
  <si>
    <t xml:space="preserve">iShares Russell 2000 ETF</t>
  </si>
  <si>
    <t xml:space="preserve">282950000.0</t>
  </si>
  <si>
    <t xml:space="preserve">c25cdfbc-40e4-4821-88cc-9f2d0bd600f1</t>
  </si>
  <si>
    <t xml:space="preserve">74a69067-8b0d-4444-b811-76ccc6740230</t>
  </si>
  <si>
    <t xml:space="preserve">61321d56-8ec8-4cb6-b6c0-2817cb7ccfbd</t>
  </si>
  <si>
    <t xml:space="preserve">{'logo_name': 'US4642876555.png', 'logo_base_color': '#000000', 'text_color': '#ffffff'}</t>
  </si>
  <si>
    <t xml:space="preserve">US46435G5163</t>
  </si>
  <si>
    <t xml:space="preserve">BBG00D7BBRR8</t>
  </si>
  <si>
    <t xml:space="preserve">ESGD</t>
  </si>
  <si>
    <t xml:space="preserve">iShares ESG Aware MSCI EAFE ETF</t>
  </si>
  <si>
    <t xml:space="preserve">8d09677f-38f0-49e5-99fe-12aa5b0c889e</t>
  </si>
  <si>
    <t xml:space="preserve">1b3389ba-a9bb-4949-9213-78f23ddd9896</t>
  </si>
  <si>
    <t xml:space="preserve">c328f6a3-7f30-49fb-8dd3-a54dfaed4091</t>
  </si>
  <si>
    <t xml:space="preserve">US9229086528</t>
  </si>
  <si>
    <t xml:space="preserve">BBG000LNZ4P1</t>
  </si>
  <si>
    <t xml:space="preserve">VXF</t>
  </si>
  <si>
    <t xml:space="preserve">Vanguard Extended Market ETF</t>
  </si>
  <si>
    <t xml:space="preserve">6ecf301c-b98e-4384-948a-ae1e8767d163</t>
  </si>
  <si>
    <t xml:space="preserve">94dc70f6-c45d-4704-95d0-8f56b9d00a54</t>
  </si>
  <si>
    <t xml:space="preserve">c5a2da27-c1e9-419e-a620-a0f59ff5fc86</t>
  </si>
  <si>
    <t xml:space="preserve">{'logo_name': 'Vanguard.png', 'logo_base_color': '#8b0b15', 'text_color': '#ffffff'}</t>
  </si>
  <si>
    <t xml:space="preserve">US78464A7634</t>
  </si>
  <si>
    <t xml:space="preserve">BBG000KN18M3</t>
  </si>
  <si>
    <t xml:space="preserve">SDY</t>
  </si>
  <si>
    <t xml:space="preserve">SPDR S&amp;P Dividend ETF</t>
  </si>
  <si>
    <t xml:space="preserve">184503658.0</t>
  </si>
  <si>
    <t xml:space="preserve">3fd9cb5f-6510-4877-a089-4dd1e4589703</t>
  </si>
  <si>
    <t xml:space="preserve">6703f9c4-a8c3-477b-8746-9d840d13e3cd</t>
  </si>
  <si>
    <t xml:space="preserve">75dd9de2-4006-4a5c-90ef-c58ce3616abd</t>
  </si>
  <si>
    <t xml:space="preserve">{'logo_name': 'US78464A7634.png', 'logo_base_color': '#79B166', 'text_color': '#ffffff'}</t>
  </si>
  <si>
    <t xml:space="preserve">US46137V2584</t>
  </si>
  <si>
    <t xml:space="preserve">BBG00KJR2WB0</t>
  </si>
  <si>
    <t xml:space="preserve">RPV</t>
  </si>
  <si>
    <t xml:space="preserve">Invesco S&amp;P 500 Pure Value ETF</t>
  </si>
  <si>
    <t xml:space="preserve">de03b7c0-70ca-4718-92b1-15363b4bbf9b</t>
  </si>
  <si>
    <t xml:space="preserve">3e7d78f2-a4cd-426d-9c73-a0703d94fcef</t>
  </si>
  <si>
    <t xml:space="preserve">ad057e87-0d5e-4cc8-b0d8-037c553361bc</t>
  </si>
  <si>
    <t xml:space="preserve">{'logo_name': 'BMG491BT1088.png', 'logo_base_color': '#000000', 'text_color': '#ffffff'}</t>
  </si>
  <si>
    <t xml:space="preserve">US46090E1038</t>
  </si>
  <si>
    <t xml:space="preserve">BBG000BSWKH7</t>
  </si>
  <si>
    <t xml:space="preserve">400350000.0</t>
  </si>
  <si>
    <t xml:space="preserve">4fc96911-e7e5-4a37-bcfa-d6cf62609cbd</t>
  </si>
  <si>
    <t xml:space="preserve">b5450957-46f7-432b-a915-e929730f1647</t>
  </si>
  <si>
    <t xml:space="preserve">773dab04-5ba6-4145-8ee0-c14a6e9eef63</t>
  </si>
  <si>
    <t xml:space="preserve">{'logo_name': 'US46090E1038.png', 'logo_base_color': '#143B88', 'text_color': '#ffffff'}</t>
  </si>
  <si>
    <t xml:space="preserve">US9229087443</t>
  </si>
  <si>
    <t xml:space="preserve">BBG000HWV1X7</t>
  </si>
  <si>
    <t xml:space="preserve">VTV</t>
  </si>
  <si>
    <t xml:space="preserve">Vanguard Value ETF</t>
  </si>
  <si>
    <t xml:space="preserve">429948525.0</t>
  </si>
  <si>
    <t xml:space="preserve">721302a7-0250-44fa-8699-f2dc99f0e50b</t>
  </si>
  <si>
    <t xml:space="preserve">56952004-916b-45e1-85fb-8ccf2a0df4d3</t>
  </si>
  <si>
    <t xml:space="preserve">3dcfcb8b-e5de-4ee5-8ec0-770287d20de0</t>
  </si>
  <si>
    <t xml:space="preserve">{'logo_name': 'US9229087443.png', 'logo_base_color': '#A61E36', 'text_color': '#ffffff'}</t>
  </si>
  <si>
    <t xml:space="preserve">US4642886463</t>
  </si>
  <si>
    <t xml:space="preserve">BBG000QN2BW8</t>
  </si>
  <si>
    <t xml:space="preserve">IGSB</t>
  </si>
  <si>
    <t xml:space="preserve">iShares 1-5 Year Investment Grade Corporate Bond ETF</t>
  </si>
  <si>
    <t xml:space="preserve">d985372e-d8a7-47e7-8df8-be4ab41cd326</t>
  </si>
  <si>
    <t xml:space="preserve">4861d5ef-ef33-419d-acaf-8b5438409299</t>
  </si>
  <si>
    <t xml:space="preserve">4e753e0b-ec6a-411c-a3bb-f55a257ad90e</t>
  </si>
  <si>
    <t xml:space="preserve">{'logo_name': 'US4642886463.png', 'logo_base_color': '#000000', 'text_color': '#ffffff'}</t>
  </si>
  <si>
    <t xml:space="preserve">US37954Y8306</t>
  </si>
  <si>
    <t xml:space="preserve">BBG000QRNHZ0</t>
  </si>
  <si>
    <t xml:space="preserve">COPX</t>
  </si>
  <si>
    <t xml:space="preserve">Global X Copper Miners ETF</t>
  </si>
  <si>
    <t xml:space="preserve">4894c653-0fae-4d9c-b678-75e231f4bf74</t>
  </si>
  <si>
    <t xml:space="preserve">569613f6-6a80-49bc-8ab9-f157bc4a3a24</t>
  </si>
  <si>
    <t xml:space="preserve">25e341e9-7e43-4411-97a3-63a4c6f31b7b</t>
  </si>
  <si>
    <t xml:space="preserve">{'logo_name': 'US37954Y8306.png', 'logo_base_color': '#000000', 'text_color': '#ffffff'}</t>
  </si>
  <si>
    <t xml:space="preserve">US4642866655</t>
  </si>
  <si>
    <t xml:space="preserve">BBG000BJ1XP4</t>
  </si>
  <si>
    <t xml:space="preserve">EPP</t>
  </si>
  <si>
    <t xml:space="preserve">iShares MSCI Pacific ex Japan ETF</t>
  </si>
  <si>
    <t xml:space="preserve">c12e91f3-842f-443b-a29a-3dc1920911f5</t>
  </si>
  <si>
    <t xml:space="preserve">0fccdc66-e7c5-4135-841a-2edfa6a6885f</t>
  </si>
  <si>
    <t xml:space="preserve">4a957644-7f19-4535-b8e0-0e9439c9f850</t>
  </si>
  <si>
    <t xml:space="preserve">RU000A1071F0</t>
  </si>
  <si>
    <t xml:space="preserve">TCS00A1071F0</t>
  </si>
  <si>
    <t xml:space="preserve">TSPX2</t>
  </si>
  <si>
    <t xml:space="preserve">Тинькофф США 500 заблокированные активы</t>
  </si>
  <si>
    <t xml:space="preserve">af5fccaa-15c4-4684-83c8-70a54a291fd0</t>
  </si>
  <si>
    <t xml:space="preserve">67dbc65e-bace-4a69-9c2e-d7765363e484</t>
  </si>
  <si>
    <t xml:space="preserve">a42f756c-3d81-4e4e-8af3-91abadf45eab</t>
  </si>
  <si>
    <t xml:space="preserve">{'logo_name': 'TSPX2.png', 'logo_base_color': '#000000', 'text_color': '#ffffff'}</t>
  </si>
  <si>
    <t xml:space="preserve">US4642875235</t>
  </si>
  <si>
    <t xml:space="preserve">BBG000JP3063</t>
  </si>
  <si>
    <t xml:space="preserve">SOXX</t>
  </si>
  <si>
    <t xml:space="preserve">iShares Semiconductor ETF</t>
  </si>
  <si>
    <t xml:space="preserve">1335df34-fdaf-4dd5-bd80-6c9fc6df0889</t>
  </si>
  <si>
    <t xml:space="preserve">33e5136b-de70-4f31-bd46-a6ae3969f5d0</t>
  </si>
  <si>
    <t xml:space="preserve">7f508da5-8f4c-498e-b5a8-32d434bf4681</t>
  </si>
  <si>
    <t xml:space="preserve">{'logo_name': 'US464287523.png', 'logo_base_color': '#000000', 'text_color': '#ffffff'}</t>
  </si>
  <si>
    <t xml:space="preserve">US4642866242</t>
  </si>
  <si>
    <t xml:space="preserve">BBG000VD5B51</t>
  </si>
  <si>
    <t xml:space="preserve">THD</t>
  </si>
  <si>
    <t xml:space="preserve">iShares MSCI Thailand ETF</t>
  </si>
  <si>
    <t xml:space="preserve">4900000.0</t>
  </si>
  <si>
    <t xml:space="preserve">TH</t>
  </si>
  <si>
    <t xml:space="preserve">Королевство Таиланд</t>
  </si>
  <si>
    <t xml:space="preserve">d2c2432b-bc72-467b-8f8f-6f97c359ea3d</t>
  </si>
  <si>
    <t xml:space="preserve">59f43d18-a7f2-4b6c-a747-a91ab568e4c5</t>
  </si>
  <si>
    <t xml:space="preserve">17dc7a72-b9a5-4bfc-bdf1-ac9c3e52e6f5</t>
  </si>
  <si>
    <t xml:space="preserve">{'logo_name': 'US4642866242.png', 'logo_base_color': '#000000', 'text_color': '#ffffff'}</t>
  </si>
  <si>
    <t xml:space="preserve">US4642878049</t>
  </si>
  <si>
    <t xml:space="preserve">BBG000BWCNN7</t>
  </si>
  <si>
    <t xml:space="preserve">IJR</t>
  </si>
  <si>
    <t xml:space="preserve">iShares Core S&amp;P Small-Cap ETF</t>
  </si>
  <si>
    <t xml:space="preserve">555800000.0</t>
  </si>
  <si>
    <t xml:space="preserve">3cf083e6-e4f6-4ef5-91b3-320f1a8811e9</t>
  </si>
  <si>
    <t xml:space="preserve">60d45916-be3c-463f-b9bb-b946c7f4c331</t>
  </si>
  <si>
    <t xml:space="preserve">6771f80e-20e7-450e-824d-2670a849ca44</t>
  </si>
  <si>
    <t xml:space="preserve">{'logo_name': 'US4642878049.png', 'logo_base_color': '#000000', 'text_color': '#ffffff'}</t>
  </si>
  <si>
    <t xml:space="preserve">US92206C8139</t>
  </si>
  <si>
    <t xml:space="preserve">BBG000PWZHX9</t>
  </si>
  <si>
    <t xml:space="preserve">VCLT</t>
  </si>
  <si>
    <t xml:space="preserve">Vanguard Long-Term Corporate Bond ETF</t>
  </si>
  <si>
    <t xml:space="preserve">35604289.0</t>
  </si>
  <si>
    <t xml:space="preserve">9d25f975-ef28-45a0-aec2-5fbef319fcce</t>
  </si>
  <si>
    <t xml:space="preserve">6dee40f9-8ff1-4bd4-91fc-9aaf7988ecc8</t>
  </si>
  <si>
    <t xml:space="preserve">d71faac5-c3ad-4835-9634-9a151b732199</t>
  </si>
  <si>
    <t xml:space="preserve">{'logo_name': 'US92206C8139.png', 'logo_base_color': '#A61E36', 'text_color': '#ffffff'}</t>
  </si>
  <si>
    <t xml:space="preserve">RU000A101X50</t>
  </si>
  <si>
    <t xml:space="preserve">TCS10A101X50</t>
  </si>
  <si>
    <t xml:space="preserve">TGLD</t>
  </si>
  <si>
    <t xml:space="preserve">Золото</t>
  </si>
  <si>
    <t xml:space="preserve">4c466956-d2ce-4a95-abb4-17947a65f18a</t>
  </si>
  <si>
    <t xml:space="preserve">548bde28-a5ea-4b7b-83d3-47b4c56a0167</t>
  </si>
  <si>
    <t xml:space="preserve">1ca14ff7-ab31-4657-9303-b0455a1290cb</t>
  </si>
  <si>
    <t xml:space="preserve">{'logo_name': 'TGLD.png', 'logo_base_color': '#000000', 'text_color': '#ffffff'}</t>
  </si>
  <si>
    <t xml:space="preserve">US25459Y6941</t>
  </si>
  <si>
    <t xml:space="preserve">TCS5459Y6941</t>
  </si>
  <si>
    <t xml:space="preserve">FAS</t>
  </si>
  <si>
    <t xml:space="preserve">Direxion Daily Financial Bull 3X Shares</t>
  </si>
  <si>
    <t xml:space="preserve">ebb46221-d5dd-4dd1-9752-1d29d458fd2d</t>
  </si>
  <si>
    <t xml:space="preserve">556707be-d6b6-4805-bc79-9cf769bcebd9</t>
  </si>
  <si>
    <t xml:space="preserve">42fa1e40-5ea9-490e-bfa1-9435f0e0ae78</t>
  </si>
  <si>
    <t xml:space="preserve">RU000A108WX3</t>
  </si>
  <si>
    <t xml:space="preserve">TCS00A108WX3</t>
  </si>
  <si>
    <t xml:space="preserve">TPAY</t>
  </si>
  <si>
    <t xml:space="preserve">0.153800000</t>
  </si>
  <si>
    <t xml:space="preserve">Пассивный доход</t>
  </si>
  <si>
    <t xml:space="preserve">1d0e01e5-148c-40e5-bb8f-1bf2d8e03c1a</t>
  </si>
  <si>
    <t xml:space="preserve">41be4f89-9d19-4eac-9ae4-09276f85956a</t>
  </si>
  <si>
    <t xml:space="preserve">a9f74b0a-f3dc-4a25-aebe-7fb1732dd510</t>
  </si>
  <si>
    <t xml:space="preserve">{'logo_name': 'TPAY.png', 'logo_base_color': '#000000', 'text_color': '#ffffff'}</t>
  </si>
  <si>
    <t xml:space="preserve">US4642874998</t>
  </si>
  <si>
    <t xml:space="preserve">BBG000JWXHK2</t>
  </si>
  <si>
    <t xml:space="preserve">IWR</t>
  </si>
  <si>
    <t xml:space="preserve">iShares Russell Mid-Cap ETF</t>
  </si>
  <si>
    <t xml:space="preserve">03858e5d-f283-4bcc-8e9e-0043741a042b</t>
  </si>
  <si>
    <t xml:space="preserve">7317e61d-391a-4818-90c9-e1eff01931cd</t>
  </si>
  <si>
    <t xml:space="preserve">24f0abaa-40e8-4500-bf71-189a41517944</t>
  </si>
  <si>
    <t xml:space="preserve">US97717W8516</t>
  </si>
  <si>
    <t xml:space="preserve">BBG000BT12H9</t>
  </si>
  <si>
    <t xml:space="preserve">DXJ</t>
  </si>
  <si>
    <t xml:space="preserve">WisdomTree Japan Hedged Equity Fund</t>
  </si>
  <si>
    <t xml:space="preserve">65700000.0</t>
  </si>
  <si>
    <t xml:space="preserve">ea292f7b-94fc-4926-bbb2-e89cd868e3b5</t>
  </si>
  <si>
    <t xml:space="preserve">1a69d195-7fed-4635-b563-f22f8d2f484f</t>
  </si>
  <si>
    <t xml:space="preserve">81f8b552-e41c-4486-864f-74932bb6d551</t>
  </si>
  <si>
    <t xml:space="preserve">{'logo_name': 'US97717W8516.png', 'logo_base_color': '#0FCBD4', 'text_color': '#ffffff'}</t>
  </si>
  <si>
    <t xml:space="preserve">US97717W4226</t>
  </si>
  <si>
    <t xml:space="preserve">BBG000VC1C55</t>
  </si>
  <si>
    <t xml:space="preserve">EPI</t>
  </si>
  <si>
    <t xml:space="preserve">WisdomTree India Earnings Fund</t>
  </si>
  <si>
    <t xml:space="preserve">1fad0766-6953-4cac-b13d-fa535c441b65</t>
  </si>
  <si>
    <t xml:space="preserve">f8efed93-1045-4049-8a3a-d39ec00bdd73</t>
  </si>
  <si>
    <t xml:space="preserve">b93b73b1-0040-41f3-88c0-b7736d099248</t>
  </si>
  <si>
    <t xml:space="preserve">{'logo_name': 'WisdomTree.png', 'logo_base_color': '#0FCBD4', 'text_color': '#ffffff'}</t>
  </si>
  <si>
    <t xml:space="preserve">IE00BNYK7X86</t>
  </si>
  <si>
    <t xml:space="preserve">TCS0BNYK7X86</t>
  </si>
  <si>
    <t xml:space="preserve">FXTP</t>
  </si>
  <si>
    <t xml:space="preserve">FinEx Облигации TIPS</t>
  </si>
  <si>
    <t xml:space="preserve">2fbe36b4-0289-4690-afba-76809083af2b</t>
  </si>
  <si>
    <t xml:space="preserve">a79ffc15-0f48-4d3b-bd5a-8a0e2e645142</t>
  </si>
  <si>
    <t xml:space="preserve">f3843872-eacb-4fff-9cee-ee7d0858d12d</t>
  </si>
  <si>
    <t xml:space="preserve">{'logo_name': 'FXTP.png', 'logo_base_color': '#000000', 'text_color': '#ffffff'}</t>
  </si>
  <si>
    <t xml:space="preserve">US92189F1066</t>
  </si>
  <si>
    <t xml:space="preserve">BBG000PLNQN7</t>
  </si>
  <si>
    <t xml:space="preserve">GDX</t>
  </si>
  <si>
    <t xml:space="preserve">VanEck Gold Miners ETF</t>
  </si>
  <si>
    <t xml:space="preserve">462502500.0</t>
  </si>
  <si>
    <t xml:space="preserve">ce5cf3b3-4fea-445b-85f8-f4e76e12fbdc</t>
  </si>
  <si>
    <t xml:space="preserve">a9b45589-d138-4dcd-a698-7d384a8191e7</t>
  </si>
  <si>
    <t xml:space="preserve">08c6b0bd-b3fe-4c77-98d5-162cd4b93bce</t>
  </si>
  <si>
    <t xml:space="preserve">{'logo_name': 'US92189F1066.png', 'logo_base_color': '#144393', 'text_color': '#ffffff'}</t>
  </si>
  <si>
    <t xml:space="preserve">US4642871762</t>
  </si>
  <si>
    <t xml:space="preserve">BBG000C01W49</t>
  </si>
  <si>
    <t xml:space="preserve">TIP</t>
  </si>
  <si>
    <t xml:space="preserve">iShares TIPS Bond ETF</t>
  </si>
  <si>
    <t xml:space="preserve">192900000.0</t>
  </si>
  <si>
    <t xml:space="preserve">b79b3ce4-2d87-43dd-8bfb-30e94826faa9</t>
  </si>
  <si>
    <t xml:space="preserve">55a6ccd3-3dde-48bd-aa57-c46f7012c17f</t>
  </si>
  <si>
    <t xml:space="preserve">c84220b2-1402-4397-a5e1-43ea20dc4567</t>
  </si>
  <si>
    <t xml:space="preserve">{'logo_name': 'US4642871762.png', 'logo_base_color': '#000000', 'text_color': '#ffffff'}</t>
  </si>
  <si>
    <t xml:space="preserve">US46137V3574</t>
  </si>
  <si>
    <t xml:space="preserve">BBG00KJR2MY7</t>
  </si>
  <si>
    <t xml:space="preserve">RSP</t>
  </si>
  <si>
    <t xml:space="preserve">Invesco S&amp;P 500 Equal Weight ETF</t>
  </si>
  <si>
    <t xml:space="preserve">149152663.0</t>
  </si>
  <si>
    <t xml:space="preserve">58e312e2-45ba-4308-9773-0c071ce0eb3b</t>
  </si>
  <si>
    <t xml:space="preserve">d077683b-adce-4dfd-b54d-094ef4ed69b5</t>
  </si>
  <si>
    <t xml:space="preserve">8d0fc2f6-fd3e-4b10-9b5e-67792db9f522</t>
  </si>
  <si>
    <t xml:space="preserve">{'logo_name': 'US46137V3574.png', 'logo_base_color': '#143B88', 'text_color': '#ffffff'}</t>
  </si>
  <si>
    <t xml:space="preserve">US9220427754</t>
  </si>
  <si>
    <t xml:space="preserve">BBG000HMNZV5</t>
  </si>
  <si>
    <t xml:space="preserve">VEU</t>
  </si>
  <si>
    <t xml:space="preserve">Vanguard FTSE All-World ex-US ETF</t>
  </si>
  <si>
    <t xml:space="preserve">456405041.0</t>
  </si>
  <si>
    <t xml:space="preserve">d8816610-e1ad-44b5-9ee7-6240f153b14c</t>
  </si>
  <si>
    <t xml:space="preserve">b73f1e6e-7a7e-4d7b-863e-d9483e34e0f4</t>
  </si>
  <si>
    <t xml:space="preserve">4c153980-f189-41ed-8f98-0f6d10ae2c7f</t>
  </si>
  <si>
    <t xml:space="preserve">{'logo_name': 'US9220427754.png', 'logo_base_color': '#A61E36', 'text_color': '#ffffff'}</t>
  </si>
  <si>
    <t xml:space="preserve">IE00BD3QJN10</t>
  </si>
  <si>
    <t xml:space="preserve">BBG005H7MXN2</t>
  </si>
  <si>
    <t xml:space="preserve">FXDE</t>
  </si>
  <si>
    <t xml:space="preserve">FinEx Акции немецких компаний</t>
  </si>
  <si>
    <t xml:space="preserve">280000.0</t>
  </si>
  <si>
    <t xml:space="preserve">46c5ec6e-4765-4fe7-ae5a-a78b5493782f</t>
  </si>
  <si>
    <t xml:space="preserve">bfe7a371-eb6a-438c-827c-285e25abeab6</t>
  </si>
  <si>
    <t xml:space="preserve">583dcb49-a6a3-4800-ab17-b7a52a0d4c45</t>
  </si>
  <si>
    <t xml:space="preserve">{'logo_name': 'FXDE.png', 'logo_base_color': '#9756B3', 'text_color': '#ffffff'}</t>
  </si>
  <si>
    <t xml:space="preserve">US25460G7815</t>
  </si>
  <si>
    <t xml:space="preserve">TCS5460G7815</t>
  </si>
  <si>
    <t xml:space="preserve">NUGT</t>
  </si>
  <si>
    <t xml:space="preserve">Direxion Daily Gold Miners Index Bull 2X Shares</t>
  </si>
  <si>
    <t xml:space="preserve">111b62b4-df7b-47c0-8f7d-326a12507880</t>
  </si>
  <si>
    <t xml:space="preserve">0ffe2fd2-8bac-4972-b52e-9f238e52adb3</t>
  </si>
  <si>
    <t xml:space="preserve">aeaf657e-ed6c-4a32-90b8-fc7505f16a45</t>
  </si>
  <si>
    <t xml:space="preserve">{'logo_name': 'US25460E1661.png', 'logo_base_color': '#0063a6', 'text_color': '#ffffff'}</t>
  </si>
  <si>
    <t xml:space="preserve">RU000A100P44</t>
  </si>
  <si>
    <t xml:space="preserve">TCS00A100P44</t>
  </si>
  <si>
    <t xml:space="preserve">SBRB</t>
  </si>
  <si>
    <t xml:space="preserve">Первая – Фонд Корпоративные облигации</t>
  </si>
  <si>
    <t xml:space="preserve">db147f62-8909-44d7-bd73-368ad48dc890</t>
  </si>
  <si>
    <t xml:space="preserve">3a7f880d-77ce-4bd9-9211-751a3955c772</t>
  </si>
  <si>
    <t xml:space="preserve">829b2317-0789-46da-9245-74f220bfe4fe</t>
  </si>
  <si>
    <t xml:space="preserve">US4642875565</t>
  </si>
  <si>
    <t xml:space="preserve">BBG000FS8GY0</t>
  </si>
  <si>
    <t xml:space="preserve">IBB</t>
  </si>
  <si>
    <t xml:space="preserve">iShares Biotechnology ETF</t>
  </si>
  <si>
    <t xml:space="preserve">74050000.0</t>
  </si>
  <si>
    <t xml:space="preserve">6c9d4366-df7d-4771-808f-1dbb43cd3ab2</t>
  </si>
  <si>
    <t xml:space="preserve">50bd2102-0aad-46cd-9bcd-66a5f9e71e5b</t>
  </si>
  <si>
    <t xml:space="preserve">999384ea-383a-4bc3-953a-1e7599891fcb</t>
  </si>
  <si>
    <t xml:space="preserve">{'logo_name': 'US4642875565.png', 'logo_base_color': '#000000', 'text_color': '#ffffff'}</t>
  </si>
  <si>
    <t xml:space="preserve">US8085247067</t>
  </si>
  <si>
    <t xml:space="preserve">BBG000Q5QG14</t>
  </si>
  <si>
    <t xml:space="preserve">SCHE</t>
  </si>
  <si>
    <t xml:space="preserve">Schwab Emerging Markets Equity ETF</t>
  </si>
  <si>
    <t xml:space="preserve">0.130000000</t>
  </si>
  <si>
    <t xml:space="preserve">224000000.0</t>
  </si>
  <si>
    <t xml:space="preserve">745a9e12-4db1-4966-9a3f-59dfe8dccc7b</t>
  </si>
  <si>
    <t xml:space="preserve">4915d1b9-d427-4b24-bbe5-1ac81856b771</t>
  </si>
  <si>
    <t xml:space="preserve">46313d90-8d10-4a8c-86fc-7efd1e982890</t>
  </si>
  <si>
    <t xml:space="preserve">{'logo_name': 'US8085247067.png', 'logo_base_color': '#199FDC', 'text_color': '#ffffff'}</t>
  </si>
  <si>
    <t xml:space="preserve">US4642881175</t>
  </si>
  <si>
    <t xml:space="preserve">TCS642881175</t>
  </si>
  <si>
    <t xml:space="preserve">IGOV</t>
  </si>
  <si>
    <t xml:space="preserve">iShares International Treasury Bond</t>
  </si>
  <si>
    <t xml:space="preserve">01003e93-fb43-483a-86be-198c8273f9d3</t>
  </si>
  <si>
    <t xml:space="preserve">aa03ce47-910a-491f-b256-c868c8df8173</t>
  </si>
  <si>
    <t xml:space="preserve">8bae4c16-5550-4bf4-bbbc-85b9f9bace1b</t>
  </si>
  <si>
    <t xml:space="preserve">RU000A107597</t>
  </si>
  <si>
    <t xml:space="preserve">TCS20A107597</t>
  </si>
  <si>
    <t xml:space="preserve">TLCB@</t>
  </si>
  <si>
    <t xml:space="preserve">Локальные валютные облигации</t>
  </si>
  <si>
    <t xml:space="preserve">spb_etf_t</t>
  </si>
  <si>
    <t xml:space="preserve">2f243f46-34ce-4d50-a931-c6f8a67eb758</t>
  </si>
  <si>
    <t xml:space="preserve">5b56d3c6-c302-4417-8c0c-a7e8e5881617</t>
  </si>
  <si>
    <t xml:space="preserve">9b267b9e-d257-4b01-ad84-aac93de0b3f2</t>
  </si>
  <si>
    <t xml:space="preserve">{'logo_name': 'TLCB.png', 'logo_base_color': '#000000', 'text_color': '#ffffff'}</t>
  </si>
  <si>
    <t xml:space="preserve">US4642872265</t>
  </si>
  <si>
    <t xml:space="preserve">BBG000Q123R0</t>
  </si>
  <si>
    <t xml:space="preserve">AGG</t>
  </si>
  <si>
    <t xml:space="preserve">iShares Core U.S. Aggregate Bond ETF</t>
  </si>
  <si>
    <t xml:space="preserve">543600000.0</t>
  </si>
  <si>
    <t xml:space="preserve">46a7530b-df63-4e91-a5b0-35d5e76b42f8</t>
  </si>
  <si>
    <t xml:space="preserve">7e39e17e-b7b2-4bc0-80a1-da967f8439e1</t>
  </si>
  <si>
    <t xml:space="preserve">81f9e045-67f5-4f44-9569-d2a8a61a7fd6</t>
  </si>
  <si>
    <t xml:space="preserve">{'logo_name': 'US4642872265.png', 'logo_base_color': '#000000', 'text_color': '#ffffff'}</t>
  </si>
  <si>
    <t xml:space="preserve">US9220428588</t>
  </si>
  <si>
    <t xml:space="preserve">BBG000HT88C8</t>
  </si>
  <si>
    <t xml:space="preserve">VWO</t>
  </si>
  <si>
    <t xml:space="preserve">Vanguard FTSE Emerging Markets ETF</t>
  </si>
  <si>
    <t xml:space="preserve">1777635515.0</t>
  </si>
  <si>
    <t xml:space="preserve">d2ede8c7-d2da-4d3b-b5d1-faf10d16334a</t>
  </si>
  <si>
    <t xml:space="preserve">2bdbe99b-f7aa-44a0-9dc8-43489eca9b3d</t>
  </si>
  <si>
    <t xml:space="preserve">c5f70886-d47d-463f-825b-16014362227b</t>
  </si>
  <si>
    <t xml:space="preserve">{'logo_name': 'US9220428588.png', 'logo_base_color': '#A61E36', 'text_color': '#ffffff'}</t>
  </si>
  <si>
    <t xml:space="preserve">US9220427184</t>
  </si>
  <si>
    <t xml:space="preserve">BBG000D6RYS7</t>
  </si>
  <si>
    <t xml:space="preserve">VSS</t>
  </si>
  <si>
    <t xml:space="preserve">Vanguard FTSE All-World ex-US Small-Cap ETF</t>
  </si>
  <si>
    <t xml:space="preserve">51432124.0</t>
  </si>
  <si>
    <t xml:space="preserve">26f89433-77b7-4d21-8a6d-91894100704a</t>
  </si>
  <si>
    <t xml:space="preserve">7e17cac8-7bcf-4eee-8070-c05b7dc63025</t>
  </si>
  <si>
    <t xml:space="preserve">673f2b4d-af94-48b1-9277-c3484013da26</t>
  </si>
  <si>
    <t xml:space="preserve">{'logo_name': 'US9220427184.png', 'logo_base_color': '#A61E36', 'text_color': '#ffffff'}</t>
  </si>
  <si>
    <t xml:space="preserve">US4642872349</t>
  </si>
  <si>
    <t xml:space="preserve">BBG000M0P5L2</t>
  </si>
  <si>
    <t xml:space="preserve">EEM</t>
  </si>
  <si>
    <t xml:space="preserve">iShares MSCI Emerging Markets ETF</t>
  </si>
  <si>
    <t xml:space="preserve">0.690000000</t>
  </si>
  <si>
    <t xml:space="preserve">807750000.0</t>
  </si>
  <si>
    <t xml:space="preserve">a0cd1f88-83e9-4460-9ce5-8541ef6f5042</t>
  </si>
  <si>
    <t xml:space="preserve">5c825428-7027-4fd4-99a0-b91ffeeaa6d0</t>
  </si>
  <si>
    <t xml:space="preserve">f8f58971-b6b4-4be0-bd67-a626003d6ce8</t>
  </si>
  <si>
    <t xml:space="preserve">{'logo_name': 'US4642872349.png', 'logo_base_color': '#000000', 'text_color': '#ffffff'}</t>
  </si>
  <si>
    <t xml:space="preserve">US74347R1721</t>
  </si>
  <si>
    <t xml:space="preserve">TCS4347R1721</t>
  </si>
  <si>
    <t xml:space="preserve">UBT</t>
  </si>
  <si>
    <t xml:space="preserve">ProShares Ultra 20+ Year Treasury</t>
  </si>
  <si>
    <t xml:space="preserve">cd5f292d-fc78-47a2-b405-d6ac0f11f887</t>
  </si>
  <si>
    <t xml:space="preserve">cb796adb-2739-4464-a40a-94a8a827b77c</t>
  </si>
  <si>
    <t xml:space="preserve">9b527252-d69c-4300-b286-ccde308904e3</t>
  </si>
  <si>
    <t xml:space="preserve">{'logo_name': 'ProShares.png', 'logo_base_color': '#00718f', 'text_color': '#ffffff'}</t>
  </si>
  <si>
    <t xml:space="preserve">US8085247976</t>
  </si>
  <si>
    <t xml:space="preserve">BBG0025RWKW5</t>
  </si>
  <si>
    <t xml:space="preserve">SCHD</t>
  </si>
  <si>
    <t xml:space="preserve">Schwab US Dividend Equity ETF</t>
  </si>
  <si>
    <t xml:space="preserve">0.60000000</t>
  </si>
  <si>
    <t xml:space="preserve">172400000.0</t>
  </si>
  <si>
    <t xml:space="preserve">964c8d78-e389-4329-8aa0-34cc92388d50</t>
  </si>
  <si>
    <t xml:space="preserve">5e59c2c3-4630-43d0-a687-1c6060280fb4</t>
  </si>
  <si>
    <t xml:space="preserve">2a881689-9b3c-4680-a00e-a88ca80e4388</t>
  </si>
  <si>
    <t xml:space="preserve">{'logo_name': 'US8085247976.png', 'logo_base_color': '#199FDC', 'text_color': '#ffffff'}</t>
  </si>
  <si>
    <t xml:space="preserve">US4642876480</t>
  </si>
  <si>
    <t xml:space="preserve">BBG000C17LW4</t>
  </si>
  <si>
    <t xml:space="preserve">IWO</t>
  </si>
  <si>
    <t xml:space="preserve">iShares Russell 2000 Growth ETF</t>
  </si>
  <si>
    <t xml:space="preserve">d4ba9db7-97c0-4b3f-84d7-5b9276a9398a</t>
  </si>
  <si>
    <t xml:space="preserve">4976c977-5ad7-475e-9bd1-e70e53926870</t>
  </si>
  <si>
    <t xml:space="preserve">26cc912c-6783-41bc-ac7a-6070a0dee9f1</t>
  </si>
  <si>
    <t xml:space="preserve">{'logo_name': 'US4642876480.png', 'logo_base_color': '#000000', 'text_color': '#ffffff'}</t>
  </si>
  <si>
    <t xml:space="preserve">US78462F1030</t>
  </si>
  <si>
    <t xml:space="preserve">BBG000BDTBL9</t>
  </si>
  <si>
    <t xml:space="preserve">SPY</t>
  </si>
  <si>
    <t xml:space="preserve">SPDR S&amp;P 500 ETF Trust</t>
  </si>
  <si>
    <t xml:space="preserve">0.94500000</t>
  </si>
  <si>
    <t xml:space="preserve">929082116.0</t>
  </si>
  <si>
    <t xml:space="preserve">59ba0c48-4f13-429a-b1a1-6aff71baca05</t>
  </si>
  <si>
    <t xml:space="preserve">6a9e267d-3b55-4035-9d2f-2222bb2a6b09</t>
  </si>
  <si>
    <t xml:space="preserve">1c69fed2-47f9-4fe8-a835-7177be90081b</t>
  </si>
  <si>
    <t xml:space="preserve">US92204A6038</t>
  </si>
  <si>
    <t xml:space="preserve">BBG000HX9TN0</t>
  </si>
  <si>
    <t xml:space="preserve">VIS</t>
  </si>
  <si>
    <t xml:space="preserve">Vanguard Industrials ETF</t>
  </si>
  <si>
    <t xml:space="preserve">24406584.0</t>
  </si>
  <si>
    <t xml:space="preserve">47651261-3a87-4b18-9e04-f9e479881089</t>
  </si>
  <si>
    <t xml:space="preserve">7518d4bb-0bc0-4207-83b3-db5c2df3387a</t>
  </si>
  <si>
    <t xml:space="preserve">1c68c9d4-6d5e-402e-b310-af91c5fb47c8</t>
  </si>
  <si>
    <t xml:space="preserve">{'logo_name': 'US92204A6038.png', 'logo_base_color': '#A61E36', 'text_color': '#ffffff'}</t>
  </si>
  <si>
    <t xml:space="preserve">US4642876308</t>
  </si>
  <si>
    <t xml:space="preserve">BBG000C16Z27</t>
  </si>
  <si>
    <t xml:space="preserve">IWN</t>
  </si>
  <si>
    <t xml:space="preserve">iShares Russell 2000 Value ETF</t>
  </si>
  <si>
    <t xml:space="preserve">76200000.0</t>
  </si>
  <si>
    <t xml:space="preserve">04ec4277-cd76-4103-9c84-3bcdeb3e1716</t>
  </si>
  <si>
    <t xml:space="preserve">4048b89e-8d1a-4c4d-90e9-e787098c2fa9</t>
  </si>
  <si>
    <t xml:space="preserve">2791cfbb-281e-42a7-9c32-f9d56b5b37d2</t>
  </si>
  <si>
    <t xml:space="preserve">{'logo_name': 'US4642876308.png', 'logo_base_color': '#000000', 'text_color': '#ffffff'}</t>
  </si>
  <si>
    <t xml:space="preserve">US78464A8889</t>
  </si>
  <si>
    <t xml:space="preserve">BBG000MQSW88</t>
  </si>
  <si>
    <t xml:space="preserve">XHB</t>
  </si>
  <si>
    <t xml:space="preserve">SPDR S&amp;P Homebuilders ETF</t>
  </si>
  <si>
    <t xml:space="preserve">e4198f20-1ad7-4c0f-af9d-2273d6558e66</t>
  </si>
  <si>
    <t xml:space="preserve">855becec-e155-4b2d-b201-9e9626f5bdb0</t>
  </si>
  <si>
    <t xml:space="preserve">dd9fcaa5-cb2e-411e-bf3b-1e09627e65ee</t>
  </si>
  <si>
    <t xml:space="preserve">{'logo_name': 'US78464A888.png', 'logo_base_color': '#000000', 'text_color': '#ffffff'}</t>
  </si>
  <si>
    <t xml:space="preserve">US4642875987</t>
  </si>
  <si>
    <t xml:space="preserve">BBG000CG9VP5</t>
  </si>
  <si>
    <t xml:space="preserve">IWD</t>
  </si>
  <si>
    <t xml:space="preserve">iShares Russell 1000 Value ETF</t>
  </si>
  <si>
    <t xml:space="preserve">b48e90b5-0ebb-4293-b6a0-18eb94d532a9</t>
  </si>
  <si>
    <t xml:space="preserve">7fb88acc-a02c-4edf-b2a1-b7ed0c1f15a3</t>
  </si>
  <si>
    <t xml:space="preserve">35f8b893-96f4-455f-8cb0-d05f8f95bbd4</t>
  </si>
  <si>
    <t xml:space="preserve">IE00BK224L29</t>
  </si>
  <si>
    <t xml:space="preserve">BBG00R9805F5</t>
  </si>
  <si>
    <t xml:space="preserve">FXWO</t>
  </si>
  <si>
    <t xml:space="preserve">1.360000000</t>
  </si>
  <si>
    <t xml:space="preserve">a47b79c9-e862-4a00-9939-777f884f97a9</t>
  </si>
  <si>
    <t xml:space="preserve">af831ab4-cc09-42b9-bf5f-a389abd082a4</t>
  </si>
  <si>
    <t xml:space="preserve">fc30eff2-ee9b-43cf-becf-a4432216519f</t>
  </si>
  <si>
    <t xml:space="preserve">{'logo_name': 'FXWO.png', 'logo_base_color': '#B14A48', 'text_color': '#ffffff'}</t>
  </si>
  <si>
    <t xml:space="preserve">IE00BL3DYW26</t>
  </si>
  <si>
    <t xml:space="preserve">BBG00NRFC2X2</t>
  </si>
  <si>
    <t xml:space="preserve">FXTB</t>
  </si>
  <si>
    <t xml:space="preserve">FinEx Казначейские облигации США (USD)</t>
  </si>
  <si>
    <t xml:space="preserve">571000.0</t>
  </si>
  <si>
    <t xml:space="preserve">570c19e8-e878-4863-9725-d0dc2b00af10</t>
  </si>
  <si>
    <t xml:space="preserve">c82e71d1-c7a6-4cbe-810f-0dfd1373b2ee</t>
  </si>
  <si>
    <t xml:space="preserve">27857e80-a3b8-4535-b32c-0bab152539fc</t>
  </si>
  <si>
    <t xml:space="preserve">{'logo_name': 'FXTB.png', 'logo_base_color': '#007C6A', 'text_color': '#ffffff'}</t>
  </si>
  <si>
    <t xml:space="preserve">RU000A0ZZMD7</t>
  </si>
  <si>
    <t xml:space="preserve">РСХБ – Фонд Облигаций</t>
  </si>
  <si>
    <t xml:space="preserve">7abafd51-9328-43dd-ac25-9b6eef6a1b09</t>
  </si>
  <si>
    <t xml:space="preserve">4848d3ce-d1cc-452d-80fd-ddf0bfadaba2</t>
  </si>
  <si>
    <t xml:space="preserve">b3210786-ccf4-4a86-9ba4-0901810d68ba</t>
  </si>
  <si>
    <t xml:space="preserve">US46429B6974</t>
  </si>
  <si>
    <t xml:space="preserve">BBG0025X2FJ1</t>
  </si>
  <si>
    <t xml:space="preserve">USMV</t>
  </si>
  <si>
    <t xml:space="preserve">iShares Edge MSCI Min Vol USA ETF</t>
  </si>
  <si>
    <t xml:space="preserve">420900000.0</t>
  </si>
  <si>
    <t xml:space="preserve">758ba21a-ab19-4d54-8d58-d543cdee21c5</t>
  </si>
  <si>
    <t xml:space="preserve">4f445a90-223c-43bc-909f-a58df862e0c2</t>
  </si>
  <si>
    <t xml:space="preserve">2027c820-3788-4362-bb47-53657f42c7f1</t>
  </si>
  <si>
    <t xml:space="preserve">{'logo_name': 'US46429B6974.png', 'logo_base_color': '#000000', 'text_color': '#ffffff'}</t>
  </si>
  <si>
    <t xml:space="preserve">US78463X4007</t>
  </si>
  <si>
    <t xml:space="preserve">BBG000Q8R7Y1</t>
  </si>
  <si>
    <t xml:space="preserve">GXC</t>
  </si>
  <si>
    <t xml:space="preserve">SPDR S&amp;P China ETF</t>
  </si>
  <si>
    <t xml:space="preserve">15d1b696-3fff-47e4-966b-828f7b3c47b4</t>
  </si>
  <si>
    <t xml:space="preserve">93e84bde-b4ae-4220-99cf-03a4e70a852f</t>
  </si>
  <si>
    <t xml:space="preserve">fee4fb88-7bfa-4405-b82d-8ea251838476</t>
  </si>
  <si>
    <t xml:space="preserve">{'logo_name': 'US78463X4007.png', 'logo_base_color': '#000000', 'text_color': '#ffffff'}</t>
  </si>
  <si>
    <t xml:space="preserve">US46432F3394</t>
  </si>
  <si>
    <t xml:space="preserve">BBG004TRTWV4</t>
  </si>
  <si>
    <t xml:space="preserve">QUAL</t>
  </si>
  <si>
    <t xml:space="preserve">iShares Edge MSCI USA Quality Factor ETF</t>
  </si>
  <si>
    <t xml:space="preserve">115500000.0</t>
  </si>
  <si>
    <t xml:space="preserve">bf4d3ed8-cebd-487d-8bef-e862ea7a5057</t>
  </si>
  <si>
    <t xml:space="preserve">5b993f39-21d1-476f-ba6a-382130e9adbb</t>
  </si>
  <si>
    <t xml:space="preserve">5cfabffa-f8c2-48f7-b638-0b5736534b65</t>
  </si>
  <si>
    <t xml:space="preserve">{'logo_name': 'US46432F3394.png', 'logo_base_color': '#000000', 'text_color': '#ffffff'}</t>
  </si>
  <si>
    <t xml:space="preserve">IE0003KBK0Z6</t>
  </si>
  <si>
    <t xml:space="preserve">BBG013T81ZQ6</t>
  </si>
  <si>
    <t xml:space="preserve">FXEM</t>
  </si>
  <si>
    <t xml:space="preserve">FinEx Развивающиеся страны без Китая и Индии</t>
  </si>
  <si>
    <t xml:space="preserve">8e175660-eb35-4e22-ac23-9641702c82d4</t>
  </si>
  <si>
    <t xml:space="preserve">18117fed-d70a-4d65-a1e1-c9b223677156</t>
  </si>
  <si>
    <t xml:space="preserve">3ebd72bf-8eeb-4859-a0eb-968830b2bbb4</t>
  </si>
  <si>
    <t xml:space="preserve">{'logo_name': 'FXEM.png', 'logo_base_color': '#000000', 'text_color': '#ffffff'}</t>
  </si>
  <si>
    <t xml:space="preserve">RU000A101X76</t>
  </si>
  <si>
    <t xml:space="preserve">TCS60A101X76</t>
  </si>
  <si>
    <t xml:space="preserve">TMOS@</t>
  </si>
  <si>
    <t xml:space="preserve">Крупнейшие компании РФ</t>
  </si>
  <si>
    <t xml:space="preserve">f509af83-6e71-462f-901f-bcb073f6773b</t>
  </si>
  <si>
    <t xml:space="preserve">ffd48f38-aa9b-491c-8e40-140a3f0bc931</t>
  </si>
  <si>
    <t xml:space="preserve">41ee95a0-318f-49e1-bfe4-2c3f7c83fe21</t>
  </si>
  <si>
    <t xml:space="preserve">{'logo_name': 'TMOS.png', 'logo_base_color': '#000000', 'text_color': '#ffffff'}</t>
  </si>
  <si>
    <t xml:space="preserve">US9229086296</t>
  </si>
  <si>
    <t xml:space="preserve">BBG000HX76S7</t>
  </si>
  <si>
    <t xml:space="preserve">VO</t>
  </si>
  <si>
    <t xml:space="preserve">Vanguard Mid-Cap ETF</t>
  </si>
  <si>
    <t xml:space="preserve">155245171.0</t>
  </si>
  <si>
    <t xml:space="preserve">d88bba68-3a51-4d23-94f7-96258b6ba1f0</t>
  </si>
  <si>
    <t xml:space="preserve">56072c79-4455-430a-b449-93f185177c2d</t>
  </si>
  <si>
    <t xml:space="preserve">99fe810f-54ce-4698-86d7-03c4b2a78c8f</t>
  </si>
  <si>
    <t xml:space="preserve">{'logo_name': 'US9229086296.png', 'logo_base_color': '#A61E36', 'text_color': '#ffffff'}</t>
  </si>
  <si>
    <t xml:space="preserve">US78468R6229</t>
  </si>
  <si>
    <t xml:space="preserve">BBG000NXDKM8</t>
  </si>
  <si>
    <t xml:space="preserve">JNK</t>
  </si>
  <si>
    <t xml:space="preserve">SPDR Bloomberg High Yield Bond ETF</t>
  </si>
  <si>
    <t xml:space="preserve">251523812.0</t>
  </si>
  <si>
    <t xml:space="preserve">453c8a22-9a35-4d06-9d70-2fb3769e1495</t>
  </si>
  <si>
    <t xml:space="preserve">8062da45-8d84-40ae-b63c-35297da844aa</t>
  </si>
  <si>
    <t xml:space="preserve">4509037b-33eb-4d98-86c1-fe5fad46a114</t>
  </si>
  <si>
    <t xml:space="preserve">{'logo_name': 'US78464A4177.png', 'logo_base_color': '#79B166', 'text_color': '#ffffff'}</t>
  </si>
  <si>
    <t xml:space="preserve">US4642874816</t>
  </si>
  <si>
    <t xml:space="preserve">BBG000BW05W9</t>
  </si>
  <si>
    <t xml:space="preserve">IWP</t>
  </si>
  <si>
    <t xml:space="preserve">iShares Russell Mid-Cap Growth ETF</t>
  </si>
  <si>
    <t xml:space="preserve">95e34970-0186-4237-82d1-e31ff78015e4</t>
  </si>
  <si>
    <t xml:space="preserve">a7bd4230-8d44-4e9b-ac9a-df2c02de51a5</t>
  </si>
  <si>
    <t xml:space="preserve">dfc02866-5191-49fd-9906-6eddb0d3219a</t>
  </si>
  <si>
    <t xml:space="preserve">{'logo_name': 'US4642874816.png', 'logo_base_color': '#000000', 'text_color': '#ffffff'}</t>
  </si>
  <si>
    <t xml:space="preserve">US46138E3541</t>
  </si>
  <si>
    <t xml:space="preserve">BBG001P2KBP1</t>
  </si>
  <si>
    <t xml:space="preserve">SPLV</t>
  </si>
  <si>
    <t xml:space="preserve">Invesco S&amp;P 500 Low Volatility ETF</t>
  </si>
  <si>
    <t xml:space="preserve">191850000.0</t>
  </si>
  <si>
    <t xml:space="preserve">5fe53c4f-d5da-4188-a04b-60f8c8241afe</t>
  </si>
  <si>
    <t xml:space="preserve">ebca674b-5dfa-43f7-a032-9e5cabfebba1</t>
  </si>
  <si>
    <t xml:space="preserve">464abe80-a68b-4abe-ae8d-e3907811d837</t>
  </si>
  <si>
    <t xml:space="preserve">{'logo_name': 'US46138E3541.png', 'logo_base_color': '#143B88', 'text_color': '#ffffff'}</t>
  </si>
  <si>
    <t xml:space="preserve">US92189F6768</t>
  </si>
  <si>
    <t xml:space="preserve">BBG000BV7ZQ5</t>
  </si>
  <si>
    <t xml:space="preserve">SMH</t>
  </si>
  <si>
    <t xml:space="preserve">VanEck Semiconductor ETF</t>
  </si>
  <si>
    <t xml:space="preserve">a90abd2b-1ad9-4624-af3b-52665b48dcf9</t>
  </si>
  <si>
    <t xml:space="preserve">17399969-4687-4b31-bc94-ff75bc310864</t>
  </si>
  <si>
    <t xml:space="preserve">3434f0ff-3830-4fc4-b8f3-c080cfe1fdde</t>
  </si>
  <si>
    <t xml:space="preserve">{'logo_name': 'US92189F676.png', 'logo_base_color': '#000000', 'text_color': '#ffffff'}</t>
  </si>
  <si>
    <t xml:space="preserve">HK0000051877</t>
  </si>
  <si>
    <t xml:space="preserve">BBG000DY97J5</t>
  </si>
  <si>
    <t xml:space="preserve">3010</t>
  </si>
  <si>
    <t xml:space="preserve">50cde333-b6c1-41c6-b60c-d33c7e8ccded</t>
  </si>
  <si>
    <t xml:space="preserve">b5191505-ab7d-41e3-9487-75f5cab53b0b</t>
  </si>
  <si>
    <t xml:space="preserve">bea0bbfa-4e8a-4594-a215-732bd22cb5c6</t>
  </si>
  <si>
    <t xml:space="preserve">US4642876225</t>
  </si>
  <si>
    <t xml:space="preserve">BBG000CF7ZN2</t>
  </si>
  <si>
    <t xml:space="preserve">IWB</t>
  </si>
  <si>
    <t xml:space="preserve">iShares Russell 1000 ETF</t>
  </si>
  <si>
    <t xml:space="preserve">122800000.0</t>
  </si>
  <si>
    <t xml:space="preserve">82688ff1-3f4b-4efe-b1dc-f60617fa3384</t>
  </si>
  <si>
    <t xml:space="preserve">81a6f368-75a1-465f-a26f-04bc31877bf2</t>
  </si>
  <si>
    <t xml:space="preserve">6aa1f150-2216-4d3e-a2e4-69df3f276442</t>
  </si>
  <si>
    <t xml:space="preserve">{'logo_name': 'US4642876225.png', 'logo_base_color': '#000000', 'text_color': '#ffffff'}</t>
  </si>
  <si>
    <t xml:space="preserve">IE00BNYK7W79</t>
  </si>
  <si>
    <t xml:space="preserve">BBG011Q55QS3</t>
  </si>
  <si>
    <t xml:space="preserve">FXES</t>
  </si>
  <si>
    <t xml:space="preserve">FinEx Видеоигры и Киберспорт</t>
  </si>
  <si>
    <t xml:space="preserve">aefa407f-c6e7-46fd-be47-7dcaf7a05a66</t>
  </si>
  <si>
    <t xml:space="preserve">68dd426a-fc7e-45f6-81b9-a24c174c88e8</t>
  </si>
  <si>
    <t xml:space="preserve">3e02cf71-b0d2-4e93-941f-2d551a975fc3</t>
  </si>
  <si>
    <t xml:space="preserve">{'logo_name': 'FXES.png', 'logo_base_color': '#000000', 'text_color': '#ffffff'}</t>
  </si>
  <si>
    <t xml:space="preserve">HK2800008867</t>
  </si>
  <si>
    <t xml:space="preserve">BBG000BDJRC5</t>
  </si>
  <si>
    <t xml:space="preserve">2800</t>
  </si>
  <si>
    <t xml:space="preserve">Tracker Fund of Hong Kong</t>
  </si>
  <si>
    <t xml:space="preserve">e4f16622-3357-4e54-94f9-ad3ef62380d8</t>
  </si>
  <si>
    <t xml:space="preserve">019827c1-d3ec-4f48-a1d7-3dd6562b15fe</t>
  </si>
  <si>
    <t xml:space="preserve">d31eb668-11f3-424a-a887-c07d6ab9516f</t>
  </si>
  <si>
    <t xml:space="preserve">{'logo_name': 'HangSeng.png', 'logo_base_color': '#fb0000', 'text_color': '#ffffff'}</t>
  </si>
  <si>
    <t xml:space="preserve">RU000A1084G1</t>
  </si>
  <si>
    <t xml:space="preserve">TCS00A1084G1</t>
  </si>
  <si>
    <t xml:space="preserve">TKVC</t>
  </si>
  <si>
    <t xml:space="preserve">ZPIF_OTC</t>
  </si>
  <si>
    <t xml:space="preserve">Стартапы России</t>
  </si>
  <si>
    <t xml:space="preserve">1.990000000</t>
  </si>
  <si>
    <t xml:space="preserve">87540d3a-282f-4699-aaea-ffa3ff27eca6</t>
  </si>
  <si>
    <t xml:space="preserve">e42849eb-a130-447a-aab6-0ae54d8e93c0</t>
  </si>
  <si>
    <t xml:space="preserve">d4219410-9221-41cf-b1ef-f58809415b4c</t>
  </si>
  <si>
    <t xml:space="preserve">{'logo_name': 'TKVC.png', 'logo_base_color': '#000000', 'text_color': '#ffffff'}</t>
  </si>
  <si>
    <t xml:space="preserve">US78464A8624</t>
  </si>
  <si>
    <t xml:space="preserve">BBG000MQVF45</t>
  </si>
  <si>
    <t xml:space="preserve">XSD</t>
  </si>
  <si>
    <t xml:space="preserve">SPDR S&amp;P Semiconductor ETF</t>
  </si>
  <si>
    <t xml:space="preserve">0bdda1fa-6ae3-43c5-8cff-6559312feb25</t>
  </si>
  <si>
    <t xml:space="preserve">b3bb09f2-9772-4d27-8982-d3b0a3e00326</t>
  </si>
  <si>
    <t xml:space="preserve">ca7e239b-00da-4610-b1d4-d860b40a5176</t>
  </si>
  <si>
    <t xml:space="preserve">{'logo_name': 'US78464A862.png', 'logo_base_color': '#000000', 'text_color': '#ffffff'}</t>
  </si>
  <si>
    <t xml:space="preserve">RU000A105RJ8</t>
  </si>
  <si>
    <t xml:space="preserve">РСХБ – Долговой рынок</t>
  </si>
  <si>
    <t xml:space="preserve">b2c55583-c3f0-40f6-82ff-0f6406af5ddf</t>
  </si>
  <si>
    <t xml:space="preserve">c1dafc80-de1f-4673-b4c7-d4e226dcf2dc</t>
  </si>
  <si>
    <t xml:space="preserve">76a2746c-fb9b-41cc-b9b5-d137a39c9a15</t>
  </si>
  <si>
    <t xml:space="preserve">US4642867075</t>
  </si>
  <si>
    <t xml:space="preserve">BBG000BJX6S5</t>
  </si>
  <si>
    <t xml:space="preserve">EWQ</t>
  </si>
  <si>
    <t xml:space="preserve">iShares MSCI France ETF</t>
  </si>
  <si>
    <t xml:space="preserve">28600000.0</t>
  </si>
  <si>
    <t xml:space="preserve">1c253855-0dfc-4220-82db-c124ac12c592</t>
  </si>
  <si>
    <t xml:space="preserve">1eb313dd-3075-4413-b117-281df1c6c0b1</t>
  </si>
  <si>
    <t xml:space="preserve">2d7b8086-df0f-44a8-9d83-ef639dbe4260</t>
  </si>
  <si>
    <t xml:space="preserve">{'logo_name': 'US4642867075.png', 'logo_base_color': '#000000', 'text_color': '#ffffff'}</t>
  </si>
  <si>
    <t xml:space="preserve">US92189F4375</t>
  </si>
  <si>
    <t xml:space="preserve">BBG002VZY764</t>
  </si>
  <si>
    <t xml:space="preserve">ANGL</t>
  </si>
  <si>
    <t xml:space="preserve">VanEck Fallen Angel High Yield Bond ETF</t>
  </si>
  <si>
    <t xml:space="preserve">804b1463-03f8-4659-b456-aaa3d7cba92a</t>
  </si>
  <si>
    <t xml:space="preserve">a292d58b-bb9c-42b0-af92-9f4f1f5e2753</t>
  </si>
  <si>
    <t xml:space="preserve">425b42e9-d9a8-4b3a-9c45-19ccf759ce09</t>
  </si>
  <si>
    <t xml:space="preserve">{'logo_name': 'US92189F4946.png', 'logo_base_color': '#144393', 'text_color': '#ffffff'}</t>
  </si>
  <si>
    <t xml:space="preserve">US4642873339</t>
  </si>
  <si>
    <t xml:space="preserve">BBG000L77B26</t>
  </si>
  <si>
    <t xml:space="preserve">IXG</t>
  </si>
  <si>
    <t xml:space="preserve">iShares Global Financials ETF</t>
  </si>
  <si>
    <t xml:space="preserve">abea549d-15e0-4c0c-b6f1-5e7c1577ed80</t>
  </si>
  <si>
    <t xml:space="preserve">abfc2f0f-3aa0-4d2f-afe8-1c1dc3a42dde</t>
  </si>
  <si>
    <t xml:space="preserve">7153fad9-bcfe-493a-9f68-c8d7072b8d46</t>
  </si>
  <si>
    <t xml:space="preserve">{'logo_name': 'US464287333.png', 'logo_base_color': '#000000', 'text_color': '#ffffff'}</t>
  </si>
  <si>
    <t xml:space="preserve">IE00BNC2D728</t>
  </si>
  <si>
    <t xml:space="preserve">BBG00Y6D0N45</t>
  </si>
  <si>
    <t xml:space="preserve">FXIM</t>
  </si>
  <si>
    <t xml:space="preserve">TQTD</t>
  </si>
  <si>
    <t xml:space="preserve">FinEx Акции компаний IT-сектора США</t>
  </si>
  <si>
    <t xml:space="preserve">d57fff70-2420-4270-a08e-655b711ad83c</t>
  </si>
  <si>
    <t xml:space="preserve">17bc34f6-c06e-47b0-b789-5b66c9a4eeeb</t>
  </si>
  <si>
    <t xml:space="preserve">97597cff-cf74-4bdf-bc61-99675aaa6036</t>
  </si>
  <si>
    <t xml:space="preserve">{'logo_name': 'FXIM.png', 'logo_base_color': '#285FC8', 'text_color': '#ffffff'}</t>
  </si>
  <si>
    <t xml:space="preserve">US4642864007</t>
  </si>
  <si>
    <t xml:space="preserve">BBG000CPLR52</t>
  </si>
  <si>
    <t xml:space="preserve">EWZ</t>
  </si>
  <si>
    <t xml:space="preserve">iShares MSCI Brazil ETF</t>
  </si>
  <si>
    <t xml:space="preserve">207550000.0</t>
  </si>
  <si>
    <t xml:space="preserve">bb36995d-74f6-4a08-b042-9c22ab90ae6e</t>
  </si>
  <si>
    <t xml:space="preserve">a14df546-d969-496e-b59f-faff0a432c81</t>
  </si>
  <si>
    <t xml:space="preserve">4df4f488-8812-452b-becd-2a72b067acbb</t>
  </si>
  <si>
    <t xml:space="preserve">{'logo_name': 'US4642864007.png', 'logo_base_color': '#000000', 'text_color': '#ffffff'}</t>
  </si>
  <si>
    <t xml:space="preserve">US9220428745</t>
  </si>
  <si>
    <t xml:space="preserve">BBG000HT8SM3</t>
  </si>
  <si>
    <t xml:space="preserve">VGK</t>
  </si>
  <si>
    <t xml:space="preserve">Vanguard FTSE Europe ETF</t>
  </si>
  <si>
    <t xml:space="preserve">250141771.0</t>
  </si>
  <si>
    <t xml:space="preserve">2f7d08cd-2692-4479-b86e-9038bbee9798</t>
  </si>
  <si>
    <t xml:space="preserve">0853a8d5-05cf-4da9-bb4b-b9dd5ae6da96</t>
  </si>
  <si>
    <t xml:space="preserve">67fc0157-10bf-45e4-9e1f-329cdc5158d8</t>
  </si>
  <si>
    <t xml:space="preserve">{'logo_name': 'US9220428745.png', 'logo_base_color': '#A61E36', 'text_color': '#ffffff'}</t>
  </si>
  <si>
    <t xml:space="preserve">RU000A103NR5</t>
  </si>
  <si>
    <t xml:space="preserve">TCS012VJJFG7</t>
  </si>
  <si>
    <t xml:space="preserve">AKQU</t>
  </si>
  <si>
    <t xml:space="preserve">Альфа-Капитал Квант</t>
  </si>
  <si>
    <t xml:space="preserve">f64179a9-21a6-4355-b418-751c912023d0</t>
  </si>
  <si>
    <t xml:space="preserve">995b2c3a-3122-461a-b176-886a1bc1d111</t>
  </si>
  <si>
    <t xml:space="preserve">dca8471f-90f9-4dd0-96cb-35323717fe14</t>
  </si>
  <si>
    <t xml:space="preserve">US9220428661</t>
  </si>
  <si>
    <t xml:space="preserve">BBG000HTCFY3</t>
  </si>
  <si>
    <t xml:space="preserve">VPL</t>
  </si>
  <si>
    <t xml:space="preserve">Vanguard FTSE Pacific ETF</t>
  </si>
  <si>
    <t xml:space="preserve">89938543.0</t>
  </si>
  <si>
    <t xml:space="preserve">22ae14ee-95e0-4cad-a984-d831aeaef4c1</t>
  </si>
  <si>
    <t xml:space="preserve">a79fb8ba-74ef-4d72-a695-82e19ce403f1</t>
  </si>
  <si>
    <t xml:space="preserve">56594009-5d5b-4ea5-a499-12ab23ffe9e9</t>
  </si>
  <si>
    <t xml:space="preserve">{'logo_name': 'US9220428661.png', 'logo_base_color': '#A61E36', 'text_color': '#ffffff'}</t>
  </si>
  <si>
    <t xml:space="preserve">RU000A104KU3</t>
  </si>
  <si>
    <t xml:space="preserve">TCS00A104KU3</t>
  </si>
  <si>
    <t xml:space="preserve">ЗПИФ Парус-НОРД</t>
  </si>
  <si>
    <t xml:space="preserve">b49455cc-b96f-4f8d-9f89-35e92dc68982</t>
  </si>
  <si>
    <t xml:space="preserve">348e5730-8e00-465f-a523-13d81d6f3893</t>
  </si>
  <si>
    <t xml:space="preserve">04060fb5-c304-4a22-b0af-000091a5adfe</t>
  </si>
  <si>
    <t xml:space="preserve">US25459W8626</t>
  </si>
  <si>
    <t xml:space="preserve">BBG000JLH1H3</t>
  </si>
  <si>
    <t xml:space="preserve">SPXL</t>
  </si>
  <si>
    <t xml:space="preserve">Direxion Daily S&amp;P 500 Bull 3X Shares</t>
  </si>
  <si>
    <t xml:space="preserve">4946eed7-0dc7-40c1-aae0-0a7b30abbcc5</t>
  </si>
  <si>
    <t xml:space="preserve">dd769fdf-bc08-4fd8-b68d-940054ccf171</t>
  </si>
  <si>
    <t xml:space="preserve">257433bb-3b6c-4cb6-a143-8965690a854f</t>
  </si>
  <si>
    <t xml:space="preserve">US74347X8231</t>
  </si>
  <si>
    <t xml:space="preserve">TCS4347X8231</t>
  </si>
  <si>
    <t xml:space="preserve">UDOW</t>
  </si>
  <si>
    <t xml:space="preserve">ProShares UltraPro Dow30 ETF</t>
  </si>
  <si>
    <t xml:space="preserve">f0f72fc2-4197-49b2-a212-f1cc887d0e21</t>
  </si>
  <si>
    <t xml:space="preserve">5e4cba77-0aef-4c6f-a976-4f708cbef3e0</t>
  </si>
  <si>
    <t xml:space="preserve">594e10cc-0ed9-40cf-a6af-24ff28721fc8</t>
  </si>
  <si>
    <t xml:space="preserve">{'logo_name': 'US74347B2768.png', 'logo_base_color': '#000000', 'text_color': '#ffffff'}</t>
  </si>
  <si>
    <t xml:space="preserve">US81369Y7040</t>
  </si>
  <si>
    <t xml:space="preserve">BBG000BJ2RF7</t>
  </si>
  <si>
    <t xml:space="preserve">XLI</t>
  </si>
  <si>
    <t xml:space="preserve">The Industrial Select Sector SPDR Fund</t>
  </si>
  <si>
    <t xml:space="preserve">135976000.0</t>
  </si>
  <si>
    <t xml:space="preserve">ab5af98b-6934-4a00-aa1d-79114165ae38</t>
  </si>
  <si>
    <t xml:space="preserve">7246bbce-062a-4845-973e-dc3082701f3b</t>
  </si>
  <si>
    <t xml:space="preserve">6dda712e-4e26-44da-89b8-55b3254ab6f3</t>
  </si>
  <si>
    <t xml:space="preserve">{'logo_name': 'US81369Y7040.png', 'logo_base_color': '#79B166', 'text_color': '#ffffff'}</t>
  </si>
  <si>
    <t xml:space="preserve">RU000A101NZ2</t>
  </si>
  <si>
    <t xml:space="preserve">BBG00V9V16J8</t>
  </si>
  <si>
    <t xml:space="preserve">ВИМ Фонд Золото</t>
  </si>
  <si>
    <t xml:space="preserve">81a9e64b-e9bc-4bb4-8940-1ae2d22e3745</t>
  </si>
  <si>
    <t xml:space="preserve">95b21e38-19cd-41b8-8373-0525689c24cc</t>
  </si>
  <si>
    <t xml:space="preserve">238aacf6-d902-45aa-beed-afc11a64fae9</t>
  </si>
  <si>
    <t xml:space="preserve">{'logo_name': 'viminvest.png', 'logo_base_color': '#6168b1', 'text_color': '#ffffff'}</t>
  </si>
  <si>
    <t xml:space="preserve">IE00BQ1Y6480</t>
  </si>
  <si>
    <t xml:space="preserve">BBG0073DLHS1</t>
  </si>
  <si>
    <t xml:space="preserve">FXRL</t>
  </si>
  <si>
    <t xml:space="preserve">FinEx Акции российских компаний</t>
  </si>
  <si>
    <t xml:space="preserve">250000.0</t>
  </si>
  <si>
    <t xml:space="preserve">9a5c4bac-3840-4f56-b537-92e17f7ed95f</t>
  </si>
  <si>
    <t xml:space="preserve">ea03a232-c811-4404-b52c-834600ae9d63</t>
  </si>
  <si>
    <t xml:space="preserve">d1ed091a-2cce-411c-a749-066f35783781</t>
  </si>
  <si>
    <t xml:space="preserve">{'logo_name': 'FXRL.png', 'logo_base_color': '#D14444', 'text_color': '#ffffff'}</t>
  </si>
  <si>
    <t xml:space="preserve">US4642882819</t>
  </si>
  <si>
    <t xml:space="preserve">BBG000NXKWH0</t>
  </si>
  <si>
    <t xml:space="preserve">EMB</t>
  </si>
  <si>
    <t xml:space="preserve">iShares J.P. Morgan USD Emerging Markets Bond ETF</t>
  </si>
  <si>
    <t xml:space="preserve">156400000.0</t>
  </si>
  <si>
    <t xml:space="preserve">051d5aaf-1bce-470b-9d12-7a87140b70c3</t>
  </si>
  <si>
    <t xml:space="preserve">73bc7f5d-8784-44ba-a3aa-fb126d31fe31</t>
  </si>
  <si>
    <t xml:space="preserve">cc39fb47-ed0a-4dd2-8272-e145a74ecfed</t>
  </si>
  <si>
    <t xml:space="preserve">{'logo_name': 'US4642882819.png', 'logo_base_color': '#000000', 'text_color': '#ffffff'}</t>
  </si>
  <si>
    <t xml:space="preserve">US4642872000</t>
  </si>
  <si>
    <t xml:space="preserve">BBG000BVZ4F5</t>
  </si>
  <si>
    <t xml:space="preserve">IVV</t>
  </si>
  <si>
    <t xml:space="preserve">iShares Core S&amp;P 500 ETF</t>
  </si>
  <si>
    <t xml:space="preserve">594850000.0</t>
  </si>
  <si>
    <t xml:space="preserve">cda1dca6-46c5-4d19-9d2e-f696c91cffa9</t>
  </si>
  <si>
    <t xml:space="preserve">5371a256-f5c7-48c8-b531-ebf0c542b8b9</t>
  </si>
  <si>
    <t xml:space="preserve">f9177435-7be1-43ec-a82f-4555f22bf57d</t>
  </si>
  <si>
    <t xml:space="preserve">{'logo_name': 'US4642872000.png', 'logo_base_color': '#000000', 'text_color': '#ffffff'}</t>
  </si>
  <si>
    <t xml:space="preserve">US4642882405</t>
  </si>
  <si>
    <t xml:space="preserve">BBG000TH7DF8</t>
  </si>
  <si>
    <t xml:space="preserve">ACWX</t>
  </si>
  <si>
    <t xml:space="preserve">iShares MSCI ACWI ex US ETF</t>
  </si>
  <si>
    <t xml:space="preserve">7b3ff142-a940-4bbf-8ffe-89331d45bed5</t>
  </si>
  <si>
    <t xml:space="preserve">7cb0e856-673e-4f96-9557-6e0730be77b0</t>
  </si>
  <si>
    <t xml:space="preserve">a0a4ade4-3cbb-4da8-b8d8-f7d4eb569105</t>
  </si>
  <si>
    <t xml:space="preserve">US4642873909</t>
  </si>
  <si>
    <t xml:space="preserve">BBG000KWYDJ0</t>
  </si>
  <si>
    <t xml:space="preserve">ILF</t>
  </si>
  <si>
    <t xml:space="preserve">iShares Latin America 40 ETF</t>
  </si>
  <si>
    <t xml:space="preserve">064e81da-edc7-4b8e-8d78-2a04378d3116</t>
  </si>
  <si>
    <t xml:space="preserve">ff088f75-61e1-4ec2-9fc0-c8e608fc8a98</t>
  </si>
  <si>
    <t xml:space="preserve">5a2d6e60-5729-4fad-b4fa-391d46d3ebaf</t>
  </si>
  <si>
    <t xml:space="preserve">US46434G8143</t>
  </si>
  <si>
    <t xml:space="preserve">BBG000BK3L48</t>
  </si>
  <si>
    <t xml:space="preserve">EWM</t>
  </si>
  <si>
    <t xml:space="preserve">iShares MSCI Malaysia ETF</t>
  </si>
  <si>
    <t xml:space="preserve">17850000.0</t>
  </si>
  <si>
    <t xml:space="preserve">becb5534-06e0-4c9b-8f20-f8d6de6faed6</t>
  </si>
  <si>
    <t xml:space="preserve">11fefed5-5057-4297-8d18-6a1e2986ca35</t>
  </si>
  <si>
    <t xml:space="preserve">29f07d1f-d900-467e-be1e-45408ae8f3c3</t>
  </si>
  <si>
    <t xml:space="preserve">{'logo_name': 'US46434G8143.png', 'logo_base_color': '#000000', 'text_color': '#ffffff'}</t>
  </si>
  <si>
    <t xml:space="preserve">US2330518794</t>
  </si>
  <si>
    <t xml:space="preserve">TCS330518794</t>
  </si>
  <si>
    <t xml:space="preserve">ASHR</t>
  </si>
  <si>
    <t xml:space="preserve">Xtrackers Harvest CSI 300 China A-Shares ETF</t>
  </si>
  <si>
    <t xml:space="preserve">e7ba1548-dfcc-4357-b0d8-62e68d486f71</t>
  </si>
  <si>
    <t xml:space="preserve">1cffe398-2d64-41e0-afb8-63b388ccee64</t>
  </si>
  <si>
    <t xml:space="preserve">59738c39-74d9-40d3-9081-c6779c7ffb4a</t>
  </si>
  <si>
    <t xml:space="preserve">{'logo_name': 'US2330518794.png', 'logo_base_color': '#000000', 'text_color': '#ffffff'}</t>
  </si>
  <si>
    <t xml:space="preserve">US46434G1031</t>
  </si>
  <si>
    <t xml:space="preserve">BBG003HC3CQ0</t>
  </si>
  <si>
    <t xml:space="preserve">IEMG</t>
  </si>
  <si>
    <t xml:space="preserve">iShares Core MSCI Emerging Markets ETF</t>
  </si>
  <si>
    <t xml:space="preserve">0.140000000</t>
  </si>
  <si>
    <t xml:space="preserve">1146600000.0</t>
  </si>
  <si>
    <t xml:space="preserve">814ee334-a51b-4b4b-8dbb-3f981d2c9fc0</t>
  </si>
  <si>
    <t xml:space="preserve">55d3f99e-5549-425e-aab9-1d777a4d2a82</t>
  </si>
  <si>
    <t xml:space="preserve">bbe4ad05-6306-49f6-849f-97d864071339</t>
  </si>
  <si>
    <t xml:space="preserve">{'logo_name': 'US46434G1031.png', 'logo_base_color': '#000000', 'text_color': '#ffffff'}</t>
  </si>
  <si>
    <t xml:space="preserve">RU000A1002S8</t>
  </si>
  <si>
    <t xml:space="preserve">BBG00MF4JRQ8</t>
  </si>
  <si>
    <t xml:space="preserve">OBLG</t>
  </si>
  <si>
    <t xml:space="preserve">ВИМ – Корпоративные облигации</t>
  </si>
  <si>
    <t xml:space="preserve">7645fe10-3b63-4ed6-a2b5-6d1fc6448ef4</t>
  </si>
  <si>
    <t xml:space="preserve">4130c349-98ef-4587-a26d-7542fbbe3164</t>
  </si>
  <si>
    <t xml:space="preserve">ac464372-f42b-41e9-a484-c8eb79a6e502</t>
  </si>
  <si>
    <t xml:space="preserve">US92204A3068</t>
  </si>
  <si>
    <t xml:space="preserve">BBG000HTG205</t>
  </si>
  <si>
    <t xml:space="preserve">VDE</t>
  </si>
  <si>
    <t xml:space="preserve">Vanguard Energy ETF</t>
  </si>
  <si>
    <t xml:space="preserve">41626724.0</t>
  </si>
  <si>
    <t xml:space="preserve">ec046a8f-9bde-4506-acf1-c7bfbb5ffcaf</t>
  </si>
  <si>
    <t xml:space="preserve">ce886ce1-56b6-4b74-9a9f-e15a8d85bf2a</t>
  </si>
  <si>
    <t xml:space="preserve">97852663-c22b-457a-96e6-23a81253bf7b</t>
  </si>
  <si>
    <t xml:space="preserve">{'logo_name': 'US92204A3068.png', 'logo_base_color': '#A61E36', 'text_color': '#ffffff'}</t>
  </si>
  <si>
    <t xml:space="preserve">RU000A104172</t>
  </si>
  <si>
    <t xml:space="preserve">TCS00A104172</t>
  </si>
  <si>
    <t xml:space="preserve">ЗПИФ Парус-СБЛ</t>
  </si>
  <si>
    <t xml:space="preserve">9c28f3c7-b2a1-49b9-9c57-040a3dcefc38</t>
  </si>
  <si>
    <t xml:space="preserve">e68a74b8-c892-4555-b34b-8adac7f2fdfe</t>
  </si>
  <si>
    <t xml:space="preserve">947eacbb-b794-4cd7-afdc-8df294a0bac7</t>
  </si>
  <si>
    <t xml:space="preserve">RU000A1011U5</t>
  </si>
  <si>
    <t xml:space="preserve">BBG000000001</t>
  </si>
  <si>
    <t xml:space="preserve">TRUR</t>
  </si>
  <si>
    <t xml:space="preserve">Вечный портфель</t>
  </si>
  <si>
    <t xml:space="preserve">e2d0dbac-d354-4c36-a5ed-e5aae42ffc76</t>
  </si>
  <si>
    <t xml:space="preserve">8005e2ec-66b3-49ae-9711-a424d9c9b61b</t>
  </si>
  <si>
    <t xml:space="preserve">df43c28e-9523-4ee2-8383-9fdb88b49e34</t>
  </si>
  <si>
    <t xml:space="preserve">{'logo_name': 'TRUR.png', 'logo_base_color': '#000000', 'text_color': '#ffffff'}</t>
  </si>
  <si>
    <t xml:space="preserve">US25460E2651</t>
  </si>
  <si>
    <t xml:space="preserve">BBG000JLLL93</t>
  </si>
  <si>
    <t xml:space="preserve">SPXS</t>
  </si>
  <si>
    <t xml:space="preserve">Direxion Daily S&amp;P 500 Bear 3X Shares</t>
  </si>
  <si>
    <t xml:space="preserve">0c5d145c-d40d-422c-8dbd-dac26211f206</t>
  </si>
  <si>
    <t xml:space="preserve">faed2b34-ac39-42bd-9ca1-b0174b1ae113</t>
  </si>
  <si>
    <t xml:space="preserve">040b8771-8c63-4fb3-bdae-9b15e392b832</t>
  </si>
  <si>
    <t xml:space="preserve">RU000A1035L3</t>
  </si>
  <si>
    <t xml:space="preserve">BBG011C8G9X2</t>
  </si>
  <si>
    <t xml:space="preserve">SBDS</t>
  </si>
  <si>
    <t xml:space="preserve">Первая – БПИФ Моя цель 2045</t>
  </si>
  <si>
    <t xml:space="preserve">fb0e125f-302d-4224-b659-4e3180fffcb7</t>
  </si>
  <si>
    <t xml:space="preserve">ed139011-cfd6-48ed-bef2-ad3134c91867</t>
  </si>
  <si>
    <t xml:space="preserve">6acb1790-9f4f-47a8-9367-845fb53ef050</t>
  </si>
  <si>
    <t xml:space="preserve">HK0000343787</t>
  </si>
  <si>
    <t xml:space="preserve">BBG00H2QL687</t>
  </si>
  <si>
    <t xml:space="preserve">82823</t>
  </si>
  <si>
    <t xml:space="preserve">iShares FTSE China A50 ETF</t>
  </si>
  <si>
    <t xml:space="preserve">031cdd5f-6fa6-4a4c-b764-4adc737c69be</t>
  </si>
  <si>
    <t xml:space="preserve">57b9a445-60fb-465d-982f-b9129e3383b2</t>
  </si>
  <si>
    <t xml:space="preserve">f843eae5-e756-4b39-ba01-ba05975b4ede</t>
  </si>
  <si>
    <t xml:space="preserve">US46429B6636</t>
  </si>
  <si>
    <t xml:space="preserve">BBG001LRJC70</t>
  </si>
  <si>
    <t xml:space="preserve">HDV</t>
  </si>
  <si>
    <t xml:space="preserve">iShares Core High Dividend ETF</t>
  </si>
  <si>
    <t xml:space="preserve">75150000.0</t>
  </si>
  <si>
    <t xml:space="preserve">e4f1f847-ee0c-4500-af63-a3658b5481c7</t>
  </si>
  <si>
    <t xml:space="preserve">69401ae6-710d-41d8-a810-7a92034d4745</t>
  </si>
  <si>
    <t xml:space="preserve">e6e2dee9-ef3c-47c3-9fc2-a8912c9a6018</t>
  </si>
  <si>
    <t xml:space="preserve">{'logo_name': 'US46429B6636.png', 'logo_base_color': '#000000', 'text_color': '#ffffff'}</t>
  </si>
  <si>
    <t xml:space="preserve">US37954Y6243</t>
  </si>
  <si>
    <t xml:space="preserve">BBG00KLHY7D7</t>
  </si>
  <si>
    <t xml:space="preserve">DRIV</t>
  </si>
  <si>
    <t xml:space="preserve">Global X Autonomous &amp; Electric Vehicles ETF</t>
  </si>
  <si>
    <t xml:space="preserve">1e15b3a8-9a46-44af-8cf1-59893d0c478f</t>
  </si>
  <si>
    <t xml:space="preserve">c76c4b4c-74b2-41d5-902a-da8a1848c5a5</t>
  </si>
  <si>
    <t xml:space="preserve">f9f2e0e0-3f73-4ecd-a3bb-363e29058ed6</t>
  </si>
  <si>
    <t xml:space="preserve">{'logo_name': 'US37954Y6243.png', 'logo_base_color': '#FF4E00', 'text_color': '#ffffff'}</t>
  </si>
  <si>
    <t xml:space="preserve">US9229085389</t>
  </si>
  <si>
    <t xml:space="preserve">BBG000Q1ZB87</t>
  </si>
  <si>
    <t xml:space="preserve">VOT</t>
  </si>
  <si>
    <t xml:space="preserve">Vanguard Mid-Cap Growth ETF</t>
  </si>
  <si>
    <t xml:space="preserve">188b9da0-a756-49a6-bdd8-9735531fd9c2</t>
  </si>
  <si>
    <t xml:space="preserve">b281b1dc-224e-41e5-ba2a-a03dbbde57f7</t>
  </si>
  <si>
    <t xml:space="preserve">6e13d83a-702b-4345-9e8a-f6933267a4d4</t>
  </si>
  <si>
    <t xml:space="preserve">{'logo_name': 'US9229085389.png', 'logo_base_color': '#000000', 'text_color': '#ffffff'}</t>
  </si>
  <si>
    <t xml:space="preserve">RU000A108BL2</t>
  </si>
  <si>
    <t xml:space="preserve">TCS30A108BL2</t>
  </si>
  <si>
    <t xml:space="preserve">TITR@</t>
  </si>
  <si>
    <t xml:space="preserve">Российские Технологии</t>
  </si>
  <si>
    <t xml:space="preserve">55111741-4618-4254-9c78-255b0067fcbe</t>
  </si>
  <si>
    <t xml:space="preserve">09a59e18-5be2-4eec-b149-aae369f49561</t>
  </si>
  <si>
    <t xml:space="preserve">a0c7e33e-e836-46bd-928b-2486852496d5</t>
  </si>
  <si>
    <t xml:space="preserve">{'logo_name': 'TITR.png', 'logo_base_color': '#000000', 'text_color': '#ffffff'}</t>
  </si>
  <si>
    <t xml:space="preserve">US25460G8318</t>
  </si>
  <si>
    <t xml:space="preserve">TCS5460G8318</t>
  </si>
  <si>
    <t xml:space="preserve">JNUG</t>
  </si>
  <si>
    <t xml:space="preserve">Direxion Daily Junior Gold Miners Index Bull 2X Shares</t>
  </si>
  <si>
    <t xml:space="preserve">49b65a76-cb0e-4d50-afb3-a94ea673ed4e</t>
  </si>
  <si>
    <t xml:space="preserve">bb771f85-69f4-4cb6-a16f-b6a62aaa4888</t>
  </si>
  <si>
    <t xml:space="preserve">b83571cb-5438-426e-9344-dfc235587038</t>
  </si>
  <si>
    <t xml:space="preserve">RU000A1071D5</t>
  </si>
  <si>
    <t xml:space="preserve">TCS00A1071D5</t>
  </si>
  <si>
    <t xml:space="preserve">TBIO2</t>
  </si>
  <si>
    <t xml:space="preserve">Тинькофф Biotech заблокированные активы</t>
  </si>
  <si>
    <t xml:space="preserve">a9d62017-9c3c-49e9-b836-427859a178c1</t>
  </si>
  <si>
    <t xml:space="preserve">a6da60a9-e30a-4a9f-82a0-1934e3677d95</t>
  </si>
  <si>
    <t xml:space="preserve">e7cb40a6-c32d-4456-a4fa-f2a7f4af1650</t>
  </si>
  <si>
    <t xml:space="preserve">{'logo_name': 'TBIO2.png', 'logo_base_color': '#000000', 'text_color': '#ffffff'}</t>
  </si>
  <si>
    <t xml:space="preserve">RU000A108355</t>
  </si>
  <si>
    <t xml:space="preserve">BBG01MBM80P3</t>
  </si>
  <si>
    <t xml:space="preserve">SBLB</t>
  </si>
  <si>
    <t xml:space="preserve">Первая – Фонд Долгосрочные гособлигации</t>
  </si>
  <si>
    <t xml:space="preserve">356fd4f0-29f2-4354-be52-eab3b5a57bf9</t>
  </si>
  <si>
    <t xml:space="preserve">b53859f6-d454-4a7f-880f-170ac29fb464</t>
  </si>
  <si>
    <t xml:space="preserve">2dba8b08-9656-4d0a-a61b-52e6f656bc3e</t>
  </si>
  <si>
    <t xml:space="preserve">RU000A1035N9</t>
  </si>
  <si>
    <t xml:space="preserve">BBG011C8J9N0</t>
  </si>
  <si>
    <t xml:space="preserve">SBCS</t>
  </si>
  <si>
    <t xml:space="preserve">Первая – Фонд Консервативный смарт</t>
  </si>
  <si>
    <t xml:space="preserve">b083955a-570e-4381-a7b2-7af5e444a9e1</t>
  </si>
  <si>
    <t xml:space="preserve">913833b3-560a-4a1c-8ad8-9dc2e163065f</t>
  </si>
  <si>
    <t xml:space="preserve">ae9a56b8-ff42-4173-bbc5-218476584b87</t>
  </si>
  <si>
    <t xml:space="preserve">US78467Y1073</t>
  </si>
  <si>
    <t xml:space="preserve">BBG000BBNQB7</t>
  </si>
  <si>
    <t xml:space="preserve">MDY</t>
  </si>
  <si>
    <t xml:space="preserve">SPDR S&amp;P Midcap 400 ETF Trust</t>
  </si>
  <si>
    <t xml:space="preserve">803fddcd-59e2-497a-aac3-76ea95245d85</t>
  </si>
  <si>
    <t xml:space="preserve">a67552a9-d967-4434-a0d8-fa2e23e8b6fe</t>
  </si>
  <si>
    <t xml:space="preserve">d50da88e-0831-4332-a526-2183bd22024e</t>
  </si>
  <si>
    <t xml:space="preserve">US78467X1090</t>
  </si>
  <si>
    <t xml:space="preserve">BBG000BTDS98</t>
  </si>
  <si>
    <t xml:space="preserve">DIA</t>
  </si>
  <si>
    <t xml:space="preserve">SPDR Dow Jones Industrial Average ETF Trust</t>
  </si>
  <si>
    <t xml:space="preserve">0.170000000</t>
  </si>
  <si>
    <t xml:space="preserve">80142867.0</t>
  </si>
  <si>
    <t xml:space="preserve">9355edab-b9b7-4b70-a70d-af0d81b28671</t>
  </si>
  <si>
    <t xml:space="preserve">568235bc-d900-410f-a82b-a0a1a27cc8b7</t>
  </si>
  <si>
    <t xml:space="preserve">044329fb-b7a2-412d-b633-5dbf61243413</t>
  </si>
  <si>
    <t xml:space="preserve">{'logo_name': 'US78467X1090.png', 'logo_base_color': '#79B166', 'text_color': '#ffffff'}</t>
  </si>
  <si>
    <t xml:space="preserve">RU000A101EJ5</t>
  </si>
  <si>
    <t xml:space="preserve">TCS00A101EJ5</t>
  </si>
  <si>
    <t xml:space="preserve">EQMX</t>
  </si>
  <si>
    <t xml:space="preserve">ВИМ – Индекс МосБиржи</t>
  </si>
  <si>
    <t xml:space="preserve">edf66981-8206-408a-886b-c0421dbfb29e</t>
  </si>
  <si>
    <t xml:space="preserve">d4e5e7dd-b367-45f1-a3db-92a22d85ea70</t>
  </si>
  <si>
    <t xml:space="preserve">45aaf613-291f-435d-9b17-faeb5fc16e46</t>
  </si>
  <si>
    <t xml:space="preserve">US92206C4096</t>
  </si>
  <si>
    <t xml:space="preserve">BBG000PWXXY5</t>
  </si>
  <si>
    <t xml:space="preserve">VCSH</t>
  </si>
  <si>
    <t xml:space="preserve">Vanguard Short-Term Corporate Bond ETF</t>
  </si>
  <si>
    <t xml:space="preserve">302360952.0</t>
  </si>
  <si>
    <t xml:space="preserve">f0a0c37e-5ed7-43ad-9eb3-8abfa6c102e4</t>
  </si>
  <si>
    <t xml:space="preserve">935a84fc-0156-47cc-ab1c-e209d7957cb4</t>
  </si>
  <si>
    <t xml:space="preserve">2b5a5457-e2af-47e8-ae13-b94dbc05ede2</t>
  </si>
  <si>
    <t xml:space="preserve">{'logo_name': 'US92206C4096.png', 'logo_base_color': '#A61E36', 'text_color': '#ffffff'}</t>
  </si>
  <si>
    <t xml:space="preserve">US78464A8541</t>
  </si>
  <si>
    <t xml:space="preserve">BBG000KMT5K3</t>
  </si>
  <si>
    <t xml:space="preserve">SPLG</t>
  </si>
  <si>
    <t xml:space="preserve">SPDR Portfolio S&amp;P 500 ETF</t>
  </si>
  <si>
    <t xml:space="preserve">03cb7604-7150-49cc-ba55-1db19958a655</t>
  </si>
  <si>
    <t xml:space="preserve">d3fa58cd-31b6-4dfa-8952-9f3c82c93a14</t>
  </si>
  <si>
    <t xml:space="preserve">6743a2a1-40e8-4aba-b25e-da3b3880128e</t>
  </si>
  <si>
    <t xml:space="preserve">US46432F3964</t>
  </si>
  <si>
    <t xml:space="preserve">BBG004FPTZB8</t>
  </si>
  <si>
    <t xml:space="preserve">MTUM</t>
  </si>
  <si>
    <t xml:space="preserve">iShares Edge MSCI USA Momentum Factor ETF</t>
  </si>
  <si>
    <t xml:space="preserve">76550000.0</t>
  </si>
  <si>
    <t xml:space="preserve">0b86c061-a90b-4df7-aa6d-13112b19dbfe</t>
  </si>
  <si>
    <t xml:space="preserve">8ead4170-c97b-4814-98a1-32f0542e8e7c</t>
  </si>
  <si>
    <t xml:space="preserve">871bd8e5-6b72-42b1-85de-f5e81c9fa200</t>
  </si>
  <si>
    <t xml:space="preserve">{'logo_name': 'US46432F3964.png', 'logo_base_color': '#000000', 'text_color': '#ffffff'}</t>
  </si>
  <si>
    <t xml:space="preserve">RU000A107563</t>
  </si>
  <si>
    <t xml:space="preserve">TCS10A107563</t>
  </si>
  <si>
    <t xml:space="preserve">TDIV@</t>
  </si>
  <si>
    <t xml:space="preserve">Дивидендные акции</t>
  </si>
  <si>
    <t xml:space="preserve">d5cba263-cda7-440c-a21d-134fb5d334f6</t>
  </si>
  <si>
    <t xml:space="preserve">8f747dc6-21bf-4f3a-878e-834880728a29</t>
  </si>
  <si>
    <t xml:space="preserve">a47c97b9-35b0-43f5-b4b7-05f42dfcaf67</t>
  </si>
  <si>
    <t xml:space="preserve">{'logo_name': 'TDIV.png', 'logo_base_color': '#000000', 'text_color': '#ffffff'}</t>
  </si>
  <si>
    <t xml:space="preserve">TCS70A106DL2</t>
  </si>
  <si>
    <t xml:space="preserve">TMON@</t>
  </si>
  <si>
    <t xml:space="preserve">0.66600000</t>
  </si>
  <si>
    <t xml:space="preserve">Денежный рынок</t>
  </si>
  <si>
    <t xml:space="preserve">spb_etf_ru</t>
  </si>
  <si>
    <t xml:space="preserve">498ec3ff-ef27-4729-9703-a5aac48d5789</t>
  </si>
  <si>
    <t xml:space="preserve">96a4604c-79d9-4a30-8a46-95a80dfd9f02</t>
  </si>
  <si>
    <t xml:space="preserve">e16bc6c8-63c2-4023-8c95-e0d212aac4b8</t>
  </si>
  <si>
    <t xml:space="preserve">{'logo_name': 'TMON2.png', 'logo_base_color': '#000000', 'text_color': '#ffffff'}</t>
  </si>
  <si>
    <t xml:space="preserve">US4642871507</t>
  </si>
  <si>
    <t xml:space="preserve">BBG000HSHTP0</t>
  </si>
  <si>
    <t xml:space="preserve">ITOT</t>
  </si>
  <si>
    <t xml:space="preserve">iShares Core S&amp;P Total U.S. Stock Market ETF</t>
  </si>
  <si>
    <t xml:space="preserve">29fd6f36-6a3e-4e04-a4d6-030c5713ec09</t>
  </si>
  <si>
    <t xml:space="preserve">95973389-50fd-4632-b6d9-7e411df8cc60</t>
  </si>
  <si>
    <t xml:space="preserve">bade88bd-2f55-46d9-b95e-708f3dc0659d</t>
  </si>
  <si>
    <t xml:space="preserve">US4642881829</t>
  </si>
  <si>
    <t xml:space="preserve">BBG000G6GXC5</t>
  </si>
  <si>
    <t xml:space="preserve">AAXJ</t>
  </si>
  <si>
    <t xml:space="preserve">iShares MSCI All Country Asia ex-Japan ETF</t>
  </si>
  <si>
    <t xml:space="preserve">62600000.0</t>
  </si>
  <si>
    <t xml:space="preserve">2ec574da-3c10-45a3-b793-18c76f0cedd9</t>
  </si>
  <si>
    <t xml:space="preserve">1d02d159-7e69-4f8e-918d-372a1f764753</t>
  </si>
  <si>
    <t xml:space="preserve">3c10f7f8-bf48-45a9-9439-23e1e8438b3f</t>
  </si>
  <si>
    <t xml:space="preserve">{'logo_name': 'US4642881829.png', 'logo_base_color': '#000000', 'text_color': '#ffffff'}</t>
  </si>
  <si>
    <t xml:space="preserve">US46434V4564</t>
  </si>
  <si>
    <t xml:space="preserve">BBG007WGM3G5</t>
  </si>
  <si>
    <t xml:space="preserve">IQLT</t>
  </si>
  <si>
    <t xml:space="preserve">iShares MSCI International Quality Factor ETF</t>
  </si>
  <si>
    <t xml:space="preserve">eddb0b9f-a1ff-4a2b-9c7d-26b2dd915e85</t>
  </si>
  <si>
    <t xml:space="preserve">69f18da2-3dcd-4b5d-afe5-72d692fbbd65</t>
  </si>
  <si>
    <t xml:space="preserve">c4c413d0-0332-4548-96b0-2b00a3602f42</t>
  </si>
  <si>
    <t xml:space="preserve">US8085246077</t>
  </si>
  <si>
    <t xml:space="preserve">BBG000PS0FX0</t>
  </si>
  <si>
    <t xml:space="preserve">SCHA</t>
  </si>
  <si>
    <t xml:space="preserve">Schwab U.S. Small-Cap ETF</t>
  </si>
  <si>
    <t xml:space="preserve">113250000.0</t>
  </si>
  <si>
    <t xml:space="preserve">3561081a-efec-4d16-ae8f-072b4a8dd5bf</t>
  </si>
  <si>
    <t xml:space="preserve">1000c7fb-b47c-4528-b78e-0a550d9b7aee</t>
  </si>
  <si>
    <t xml:space="preserve">999ada95-d784-4d74-966f-2c3a5239caf0</t>
  </si>
  <si>
    <t xml:space="preserve">{'logo_name': 'US8085246077.png', 'logo_base_color': '#199FDC', 'text_color': '#ffffff'}</t>
  </si>
  <si>
    <t xml:space="preserve">RU000A1039N1</t>
  </si>
  <si>
    <t xml:space="preserve">TCS60A1039N1</t>
  </si>
  <si>
    <t xml:space="preserve">TBRU@</t>
  </si>
  <si>
    <t xml:space="preserve">Российские облигации</t>
  </si>
  <si>
    <t xml:space="preserve">e8acd2fb-6de6-4ea4-9bfb-0daad9b2ed7b</t>
  </si>
  <si>
    <t xml:space="preserve">68f44dc7-7ad2-4246-b1ba-c039b7703371</t>
  </si>
  <si>
    <t xml:space="preserve">a327ef84-2aaa-4ffe-b71c-1cbeb9dadd0f</t>
  </si>
  <si>
    <t xml:space="preserve">{'logo_name': 'TBRU.png', 'logo_base_color': '#000000', 'text_color': '#ffffff'}</t>
  </si>
  <si>
    <t xml:space="preserve">US78464A3591</t>
  </si>
  <si>
    <t xml:space="preserve">BBG000FTQMS2</t>
  </si>
  <si>
    <t xml:space="preserve">CWB</t>
  </si>
  <si>
    <t xml:space="preserve">SPDR Bloomberg Barclays Convertible Securities ETF</t>
  </si>
  <si>
    <t xml:space="preserve">76800000.0</t>
  </si>
  <si>
    <t xml:space="preserve">e7cbe4c8-1f9b-4e4e-943f-216f88ff81d9</t>
  </si>
  <si>
    <t xml:space="preserve">55bdaf10-4b5e-43c0-9612-22cdfa81303d</t>
  </si>
  <si>
    <t xml:space="preserve">6a57a9da-5705-444c-b718-59bce5dbb4ba</t>
  </si>
  <si>
    <t xml:space="preserve">{'logo_name': 'US78464A3757.png', 'logo_base_color': '#79B166', 'text_color': '#ffffff'}</t>
  </si>
  <si>
    <t xml:space="preserve">US00214Q7088</t>
  </si>
  <si>
    <t xml:space="preserve">TCS0214Q7088</t>
  </si>
  <si>
    <t xml:space="preserve">ARKF</t>
  </si>
  <si>
    <t xml:space="preserve">ARK Fintech Innovation ETF</t>
  </si>
  <si>
    <t xml:space="preserve">money_market</t>
  </si>
  <si>
    <t xml:space="preserve">37bf74c9-2128-40c3-ae1f-3c917ab6ff73</t>
  </si>
  <si>
    <t xml:space="preserve">426dbc44-6a68-4c50-a730-219daf963123</t>
  </si>
  <si>
    <t xml:space="preserve">c4886c92-6b62-4a94-8560-32c712047c6d</t>
  </si>
  <si>
    <t xml:space="preserve">{'logo_name': 'US00214Q4010.png', 'logo_base_color': '#000000', 'text_color': '#ffffff'}</t>
  </si>
  <si>
    <t xml:space="preserve">US78468R6633</t>
  </si>
  <si>
    <t xml:space="preserve">BBG000RFQZZ2</t>
  </si>
  <si>
    <t xml:space="preserve">BIL</t>
  </si>
  <si>
    <t xml:space="preserve">SPDR Bloomberg 1-3 Month T-Bill ETF</t>
  </si>
  <si>
    <t xml:space="preserve">d1364598-ca5f-41d5-ab98-8d2eda26f47c</t>
  </si>
  <si>
    <t xml:space="preserve">32d6bcfc-7117-4a36-a116-ff476ef47b29</t>
  </si>
  <si>
    <t xml:space="preserve">60546e20-b8b5-4aa9-844a-dc62fe040e95</t>
  </si>
  <si>
    <t xml:space="preserve">{'logo_name': 'US78468R6633.png', 'logo_base_color': '#79B166', 'text_color': '#ffffff'}</t>
  </si>
  <si>
    <t xml:space="preserve">US4642885135</t>
  </si>
  <si>
    <t xml:space="preserve">BBG000R2T3H9</t>
  </si>
  <si>
    <t xml:space="preserve">HYG</t>
  </si>
  <si>
    <t xml:space="preserve">iShares iBoxx $ High Yield Corporate Bond ETF</t>
  </si>
  <si>
    <t xml:space="preserve">184200000.0</t>
  </si>
  <si>
    <t xml:space="preserve">0bcd40bb-ea79-4437-9a6a-fd33cd173774</t>
  </si>
  <si>
    <t xml:space="preserve">e50f395f-741d-4a78-af2d-2aafc90b0383</t>
  </si>
  <si>
    <t xml:space="preserve">743894cb-0a99-4a72-a1cf-15ab2a0a01b4</t>
  </si>
  <si>
    <t xml:space="preserve">{'logo_name': 'US4642885135.png', 'logo_base_color': '#000000', 'text_color': '#ffffff'}</t>
  </si>
  <si>
    <t xml:space="preserve">IE00BD3QJ757</t>
  </si>
  <si>
    <t xml:space="preserve">BBG005HLTYH9</t>
  </si>
  <si>
    <t xml:space="preserve">FXIT</t>
  </si>
  <si>
    <t xml:space="preserve">692000.0</t>
  </si>
  <si>
    <t xml:space="preserve">232b3cca-ecef-439c-8e3c-bdd9e669f6e0</t>
  </si>
  <si>
    <t xml:space="preserve">ea43b22b-1568-4b16-b180-b70ae1d7f34a</t>
  </si>
  <si>
    <t xml:space="preserve">abccbb81-744c-43a9-8244-8f387195fe40</t>
  </si>
  <si>
    <t xml:space="preserve">{'logo_name': 'FXIT.png', 'logo_base_color': '#285FC8', 'text_color': '#ffffff'}</t>
  </si>
  <si>
    <t xml:space="preserve">US81369Y6059</t>
  </si>
  <si>
    <t xml:space="preserve">BBG000BJ29X7</t>
  </si>
  <si>
    <t xml:space="preserve">XLF</t>
  </si>
  <si>
    <t xml:space="preserve">The Financial Select Sector SPDR Fund</t>
  </si>
  <si>
    <t xml:space="preserve">890245427.0</t>
  </si>
  <si>
    <t xml:space="preserve">53322eb0-f8ba-4957-bf9c-19f649dd7949</t>
  </si>
  <si>
    <t xml:space="preserve">a03b8c5f-7277-41d7-a698-5e7b35bba00a</t>
  </si>
  <si>
    <t xml:space="preserve">b6f7813d-84ab-458b-8e4d-5af2c602c1b8</t>
  </si>
  <si>
    <t xml:space="preserve">{'logo_name': 'US81369Y6059.png', 'logo_base_color': '#79B166', 'text_color': '#ffffff'}</t>
  </si>
  <si>
    <t xml:space="preserve">RU000A0ZZML0</t>
  </si>
  <si>
    <t xml:space="preserve">РСХБ – Фонд Сбалансированный</t>
  </si>
  <si>
    <t xml:space="preserve">fe84b20f-9db7-4306-bd6c-fef825e7bdde</t>
  </si>
  <si>
    <t xml:space="preserve">a41e3159-d3f2-4a82-ace9-65e1132c566f</t>
  </si>
  <si>
    <t xml:space="preserve">8f3660eb-ea44-4b8a-80fb-5bc0c98997ae</t>
  </si>
  <si>
    <t xml:space="preserve">US97717Y6914</t>
  </si>
  <si>
    <t xml:space="preserve">BBG00Q5FMYM0</t>
  </si>
  <si>
    <t xml:space="preserve">WCLD</t>
  </si>
  <si>
    <t xml:space="preserve">WisdomTree Cloud Computing Fund</t>
  </si>
  <si>
    <t xml:space="preserve">00298c92-6825-457d-b1b5-891f31923302</t>
  </si>
  <si>
    <t xml:space="preserve">7b51558d-1eaa-4869-b335-083643d681f5</t>
  </si>
  <si>
    <t xml:space="preserve">ff32ebc1-f393-4f1c-8590-82c81accdf56</t>
  </si>
  <si>
    <t xml:space="preserve">HK2828013055</t>
  </si>
  <si>
    <t xml:space="preserve">BBG000DPPFX2</t>
  </si>
  <si>
    <t xml:space="preserve">2828</t>
  </si>
  <si>
    <t xml:space="preserve">Hang Seng China Enterprises Index ETF</t>
  </si>
  <si>
    <t xml:space="preserve">195bdc43-9425-4644-bfbc-c88a6673a0e8</t>
  </si>
  <si>
    <t xml:space="preserve">a7f404f4-a0b8-4133-ac91-75abe51ad9fb</t>
  </si>
  <si>
    <t xml:space="preserve">6dbd89ae-b88d-4209-9f18-dedf6e70b043</t>
  </si>
  <si>
    <t xml:space="preserve">BBG00RPRPX12</t>
  </si>
  <si>
    <t xml:space="preserve">ade12bc5-07d9-44fe-b27a-1543e05bacfd</t>
  </si>
  <si>
    <t xml:space="preserve">eee36ccf-5f28-4419-9c29-c6465f39581a</t>
  </si>
  <si>
    <t xml:space="preserve">8ea5d78a-1d35-44e2-9f0e-456ab79cac9f</t>
  </si>
  <si>
    <t xml:space="preserve">US4642867158</t>
  </si>
  <si>
    <t xml:space="preserve">BBG000TZCSF9</t>
  </si>
  <si>
    <t xml:space="preserve">TUR</t>
  </si>
  <si>
    <t xml:space="preserve">iShares MSCI Turkey ETF</t>
  </si>
  <si>
    <t xml:space="preserve">18000000.0</t>
  </si>
  <si>
    <t xml:space="preserve">eaedee63-3ef6-442f-bd48-9e094e49cece</t>
  </si>
  <si>
    <t xml:space="preserve">9d3cf552-10c1-4141-a8a2-0bb44bf61e8c</t>
  </si>
  <si>
    <t xml:space="preserve">bd1d2e70-7867-4f30-beec-cc0b3d193387</t>
  </si>
  <si>
    <t xml:space="preserve">{'logo_name': 'US4642867158.png', 'logo_base_color': '#000000', 'text_color': '#ffffff'}</t>
  </si>
  <si>
    <t xml:space="preserve">US46434G8630</t>
  </si>
  <si>
    <t xml:space="preserve">BBG00D7BDH61</t>
  </si>
  <si>
    <t xml:space="preserve">ESGE</t>
  </si>
  <si>
    <t xml:space="preserve">iShares ESG Aware MSCI EM ETF</t>
  </si>
  <si>
    <t xml:space="preserve">1a4b2e31-90c1-4dd6-b95e-1cc48d201fe7</t>
  </si>
  <si>
    <t xml:space="preserve">02499554-6bbd-4860-8a72-5a1bc0fa8f6a</t>
  </si>
  <si>
    <t xml:space="preserve">96c493c1-854e-4180-ba7c-a080fcb8541e</t>
  </si>
  <si>
    <t xml:space="preserve">IE00BMDKNN44</t>
  </si>
  <si>
    <t xml:space="preserve">BBG00ZXX3KF9</t>
  </si>
  <si>
    <t xml:space="preserve">FXFA</t>
  </si>
  <si>
    <t xml:space="preserve">FinEx Облигаций развитых рынков</t>
  </si>
  <si>
    <t xml:space="preserve">95212b2a-b9cf-4fde-a4f3-58788571fc9f</t>
  </si>
  <si>
    <t xml:space="preserve">276ed464-3f4e-438d-aa4c-aa931462e1f8</t>
  </si>
  <si>
    <t xml:space="preserve">80cfb824-ecc6-4deb-a271-58c199a266d0</t>
  </si>
  <si>
    <t xml:space="preserve">{'logo_name': 'FXFA.png', 'logo_base_color': '#000000', 'text_color': '#ffffff'}</t>
  </si>
  <si>
    <t xml:space="preserve">RU000A106G80</t>
  </si>
  <si>
    <t xml:space="preserve">TCS10A106G80</t>
  </si>
  <si>
    <t xml:space="preserve">Замещающие облигации</t>
  </si>
  <si>
    <t xml:space="preserve">ae20b02a-7d25-4c12-a888-596f0919a486</t>
  </si>
  <si>
    <t xml:space="preserve">f14ca61c-7b6f-4ed3-81e5-2cf3fcd1eece</t>
  </si>
  <si>
    <t xml:space="preserve">67000c8e-601e-4bf7-bf01-01450542aafc</t>
  </si>
  <si>
    <t xml:space="preserve">{'logo_name': 'TRBR.png', 'logo_base_color': '#000000', 'text_color': '#ffffff'}</t>
  </si>
  <si>
    <t xml:space="preserve">HK2823028546</t>
  </si>
  <si>
    <t xml:space="preserve">BBG000P9FRH8</t>
  </si>
  <si>
    <t xml:space="preserve">2823</t>
  </si>
  <si>
    <t xml:space="preserve">1bb68986-f886-4324-b010-61a9c2da904b</t>
  </si>
  <si>
    <t xml:space="preserve">775ef458-36b8-44fc-b83b-c4020bc8690c</t>
  </si>
  <si>
    <t xml:space="preserve">c15fb69d-e944-4356-976d-e4b8532ab99b</t>
  </si>
  <si>
    <t xml:space="preserve">US8085241029</t>
  </si>
  <si>
    <t xml:space="preserve">BBG000PRZSP5</t>
  </si>
  <si>
    <t xml:space="preserve">SCHB</t>
  </si>
  <si>
    <t xml:space="preserve">Schwab U.S. Broad Market ETF</t>
  </si>
  <si>
    <t xml:space="preserve">115c06e4-d057-4f2b-9d9d-7419ebed98cb</t>
  </si>
  <si>
    <t xml:space="preserve">4b9bc354-6a6e-4446-ac2e-9b0575dc451a</t>
  </si>
  <si>
    <t xml:space="preserve">ffc12d84-33bc-4499-bab2-dfd0c383ed91</t>
  </si>
  <si>
    <t xml:space="preserve">{'logo_name': 'US8085241029.png', 'logo_base_color': '#000000', 'text_color': '#ffffff'}</t>
  </si>
  <si>
    <t xml:space="preserve">US4642876639</t>
  </si>
  <si>
    <t xml:space="preserve">BBG000C183Y1</t>
  </si>
  <si>
    <t xml:space="preserve">IUSV</t>
  </si>
  <si>
    <t xml:space="preserve">iShares Core S&amp;P U.S. Value ETF</t>
  </si>
  <si>
    <t xml:space="preserve">4ca640f0-632d-41ed-b2f6-20ef51b8b704</t>
  </si>
  <si>
    <t xml:space="preserve">bd550687-1a1c-4404-8f7b-1422e06fa99e</t>
  </si>
  <si>
    <t xml:space="preserve">1e6e0322-840f-4a06-a1b2-fb47fabb1336</t>
  </si>
  <si>
    <t xml:space="preserve">US4642872422</t>
  </si>
  <si>
    <t xml:space="preserve">BBG000BBV9N3</t>
  </si>
  <si>
    <t xml:space="preserve">LQD</t>
  </si>
  <si>
    <t xml:space="preserve">iShares iBoxx $ Investment Grade Corporate Bond ETF</t>
  </si>
  <si>
    <t xml:space="preserve">282700000.0</t>
  </si>
  <si>
    <t xml:space="preserve">1eb6b2d4-c771-4380-bcbe-7a68e989c2e4</t>
  </si>
  <si>
    <t xml:space="preserve">e9551b2b-1be8-495a-8784-a2741e737865</t>
  </si>
  <si>
    <t xml:space="preserve">ec4c1526-9653-4154-8827-2c31f4ddf1a3</t>
  </si>
  <si>
    <t xml:space="preserve">{'logo_name': 'US4642872422.png', 'logo_base_color': '#000000', 'text_color': '#ffffff'}</t>
  </si>
  <si>
    <t xml:space="preserve">RU000A1071E3</t>
  </si>
  <si>
    <t xml:space="preserve">TCS00A1071E3</t>
  </si>
  <si>
    <t xml:space="preserve">TIPO2</t>
  </si>
  <si>
    <t xml:space="preserve">Тинькофф Индекс IPO заблокированные активы</t>
  </si>
  <si>
    <t xml:space="preserve">feac3792-01de-4968-95b0-8d3fd87f881a</t>
  </si>
  <si>
    <t xml:space="preserve">2a4763be-a9b9-4922-9be4-a88aa59c7090</t>
  </si>
  <si>
    <t xml:space="preserve">8d73d449-95d1-46cf-8c2d-423759835922</t>
  </si>
  <si>
    <t xml:space="preserve">{'logo_name': 'TIPO2.png', 'logo_base_color': '#000000', 'text_color': '#ffffff'}</t>
  </si>
  <si>
    <t xml:space="preserve">US4642882736</t>
  </si>
  <si>
    <t xml:space="preserve">BBG000T1G7X6</t>
  </si>
  <si>
    <t xml:space="preserve">SCZ</t>
  </si>
  <si>
    <t xml:space="preserve">iShares MSCI EAFE Small-Cap ETF</t>
  </si>
  <si>
    <t xml:space="preserve">e0938dd8-79dc-44bf-bba2-60d5bde0b9ae</t>
  </si>
  <si>
    <t xml:space="preserve">41f7f536-34f2-43cf-8d4d-be1c4c9834a7</t>
  </si>
  <si>
    <t xml:space="preserve">ba99df12-410d-4c42-a3fa-6cf62c03ef20</t>
  </si>
  <si>
    <t xml:space="preserve">US4642877967</t>
  </si>
  <si>
    <t xml:space="preserve">BBG000BXXRG1</t>
  </si>
  <si>
    <t xml:space="preserve">IYE</t>
  </si>
  <si>
    <t xml:space="preserve">iShares U.S. Energy ETF</t>
  </si>
  <si>
    <t xml:space="preserve">61a89111-be0c-47e1-869e-3bc58ae17d23</t>
  </si>
  <si>
    <t xml:space="preserve">a5acc3c1-9d02-457a-b0c4-9d9c10b32d6c</t>
  </si>
  <si>
    <t xml:space="preserve">d2334816-3a1e-45d7-af0b-4719c3f34130</t>
  </si>
  <si>
    <t xml:space="preserve">{'logo_name': 'US464287796.png', 'logo_base_color': '#000000', 'text_color': '#ffffff'}</t>
  </si>
  <si>
    <t xml:space="preserve">US4642877884</t>
  </si>
  <si>
    <t xml:space="preserve">BBG000CGFWK1</t>
  </si>
  <si>
    <t xml:space="preserve">IYF</t>
  </si>
  <si>
    <t xml:space="preserve">iShares U.S. Financials ETF</t>
  </si>
  <si>
    <t xml:space="preserve">f009a548-bb31-483e-8e2a-355f9c87dfe0</t>
  </si>
  <si>
    <t xml:space="preserve">3915301d-5942-4343-a06d-964be169daff</t>
  </si>
  <si>
    <t xml:space="preserve">40e176c5-2956-46fd-bfa6-572a124cc1ec</t>
  </si>
  <si>
    <t xml:space="preserve">US37954Y7159</t>
  </si>
  <si>
    <t xml:space="preserve">BBG00DSB42G0</t>
  </si>
  <si>
    <t xml:space="preserve">BOTZ</t>
  </si>
  <si>
    <t xml:space="preserve">Global X Robotics &amp; Artificial Intelligence ETF</t>
  </si>
  <si>
    <t xml:space="preserve">79550000.0</t>
  </si>
  <si>
    <t xml:space="preserve">45f8b782-cbce-468f-8d22-9c7dc239f77b</t>
  </si>
  <si>
    <t xml:space="preserve">bc17754b-1a84-4a9e-883c-80a2e6626b65</t>
  </si>
  <si>
    <t xml:space="preserve">aa9b8a7d-2a06-47da-8d2e-27795fa301b6</t>
  </si>
  <si>
    <t xml:space="preserve">{'logo_name': 'US37954Y7159.png', 'logo_base_color': '#FF4E00', 'text_color': '#ffffff'}</t>
  </si>
  <si>
    <t xml:space="preserve">US4642874329</t>
  </si>
  <si>
    <t xml:space="preserve">BBG000BJKYW3</t>
  </si>
  <si>
    <t xml:space="preserve">TLT</t>
  </si>
  <si>
    <t xml:space="preserve">iShares 20+ Year Treasury Bond ETF</t>
  </si>
  <si>
    <t xml:space="preserve">79200000.0</t>
  </si>
  <si>
    <t xml:space="preserve">9de11638-c677-4d3b-918a-71b87fbe83db</t>
  </si>
  <si>
    <t xml:space="preserve">b391253a-c275-4f32-9c4b-1e80a3d2970c</t>
  </si>
  <si>
    <t xml:space="preserve">4ff57d45-403a-47eb-8714-f57a63da935b</t>
  </si>
  <si>
    <t xml:space="preserve">{'logo_name': 'US4642874329.png', 'logo_base_color': '#000000', 'text_color': '#ffffff'}</t>
  </si>
  <si>
    <t xml:space="preserve">US4642882249</t>
  </si>
  <si>
    <t xml:space="preserve">TCS642882249</t>
  </si>
  <si>
    <t xml:space="preserve">ICLN</t>
  </si>
  <si>
    <t xml:space="preserve">iShares Global Clean Energy ETF</t>
  </si>
  <si>
    <t xml:space="preserve">3166f6b9-7620-48bb-83ed-4744fd4ab737</t>
  </si>
  <si>
    <t xml:space="preserve">f64bc477-d22e-4256-b33a-6493a70dc96e</t>
  </si>
  <si>
    <t xml:space="preserve">af8b04bc-47ec-4a06-a90f-21c74c450273</t>
  </si>
  <si>
    <t xml:space="preserve">US74347R2067</t>
  </si>
  <si>
    <t xml:space="preserve">TCS4347R2067</t>
  </si>
  <si>
    <t xml:space="preserve">QLD</t>
  </si>
  <si>
    <t xml:space="preserve">ProShares Ultra QQQ</t>
  </si>
  <si>
    <t xml:space="preserve">cc7a524b-014e-48ca-8a15-a9fd5dcef64c</t>
  </si>
  <si>
    <t xml:space="preserve">e0356610-787b-44ab-b4b0-72db10832aea</t>
  </si>
  <si>
    <t xml:space="preserve">ca8cfeab-81ca-45e6-86ae-bdb1faa551d9</t>
  </si>
  <si>
    <t xml:space="preserve">{'logo_name': 'US74347R2067.png', 'logo_base_color': '#000000', 'text_color': '#ffffff'}</t>
  </si>
  <si>
    <t xml:space="preserve">HK0000871464</t>
  </si>
  <si>
    <t xml:space="preserve">BBG0195YJDZ2</t>
  </si>
  <si>
    <t xml:space="preserve">82800</t>
  </si>
  <si>
    <t xml:space="preserve">5f5acc24-17e7-4a49-9eba-e64ac7165769</t>
  </si>
  <si>
    <t xml:space="preserve">f3a04937-07f7-4dae-a3bb-d3b7c1708f1c</t>
  </si>
  <si>
    <t xml:space="preserve">bf4e1c42-0494-43f2-9fd9-e04fe8bf0b1d</t>
  </si>
  <si>
    <t xml:space="preserve">US9229087690</t>
  </si>
  <si>
    <t xml:space="preserve">BBG000HR9779</t>
  </si>
  <si>
    <t xml:space="preserve">VTI</t>
  </si>
  <si>
    <t xml:space="preserve">Vanguard Total Stock Market ETF</t>
  </si>
  <si>
    <t xml:space="preserve">758456843.0</t>
  </si>
  <si>
    <t xml:space="preserve">a18243a2-5eb1-4a0b-b243-f92e1b3db7a0</t>
  </si>
  <si>
    <t xml:space="preserve">4a42bdbc-5fc7-4974-8ce6-a8adbbb6db1d</t>
  </si>
  <si>
    <t xml:space="preserve">6e492e4a-ae17-48fb-8860-da57733a5721</t>
  </si>
  <si>
    <t xml:space="preserve">{'logo_name': 'US9229087690.png', 'logo_base_color': '#A61E36', 'text_color': '#ffffff'}</t>
  </si>
  <si>
    <t xml:space="preserve">US46138E6288</t>
  </si>
  <si>
    <t xml:space="preserve">BBG0027F1TD5</t>
  </si>
  <si>
    <t xml:space="preserve">KBWB</t>
  </si>
  <si>
    <t xml:space="preserve">Invesco KBW Bank ETF</t>
  </si>
  <si>
    <t xml:space="preserve">66a08184-bd98-45f3-9411-b0d6a227994d</t>
  </si>
  <si>
    <t xml:space="preserve">ac29189c-c799-4a99-992f-58d280e4b1e8</t>
  </si>
  <si>
    <t xml:space="preserve">7ff3c689-6fd5-4004-a739-37f0fe683520</t>
  </si>
  <si>
    <t xml:space="preserve">HK0000251360</t>
  </si>
  <si>
    <t xml:space="preserve">BBG009QVS7Y0</t>
  </si>
  <si>
    <t xml:space="preserve">82828</t>
  </si>
  <si>
    <t xml:space="preserve">864dd57f-acaa-48e4-b669-e50b4b87ca25</t>
  </si>
  <si>
    <t xml:space="preserve">973f31ff-85cf-4af3-8b03-0fff86efefff</t>
  </si>
  <si>
    <t xml:space="preserve">c7aab1dd-9785-479a-972f-a84c2a0d0110</t>
  </si>
  <si>
    <t xml:space="preserve">US46435G4257</t>
  </si>
  <si>
    <t xml:space="preserve">BBG00FFPFT13</t>
  </si>
  <si>
    <t xml:space="preserve">ESGU</t>
  </si>
  <si>
    <t xml:space="preserve">iShares ESG Aware MSCI USA ETF</t>
  </si>
  <si>
    <t xml:space="preserve">a4e87737-db1f-4df4-a400-87fe8c967523</t>
  </si>
  <si>
    <t xml:space="preserve">85b68534-44d6-413e-88dd-42a8c7d3f7b7</t>
  </si>
  <si>
    <t xml:space="preserve">d97f0302-26f3-4a1a-8cfb-3a3a0962a2ef</t>
  </si>
  <si>
    <t xml:space="preserve">IE00096YBNR3</t>
  </si>
  <si>
    <t xml:space="preserve">BBG011C7ZVQ2</t>
  </si>
  <si>
    <t xml:space="preserve">FXIP</t>
  </si>
  <si>
    <t xml:space="preserve">FinEx Облигации TIPS (RUB)</t>
  </si>
  <si>
    <t xml:space="preserve">06fe3557-26f7-4046-93e6-853b5258548a</t>
  </si>
  <si>
    <t xml:space="preserve">bb3e5337-3d4d-49d1-876e-9abc86786e3f</t>
  </si>
  <si>
    <t xml:space="preserve">c305693e-e01d-4580-b602-8fdb41112ff1</t>
  </si>
  <si>
    <t xml:space="preserve">{'logo_name': 'FXIP.png', 'logo_base_color': '#000000', 'text_color': '#ffffff'}</t>
  </si>
  <si>
    <t xml:space="preserve">US78464A4748</t>
  </si>
  <si>
    <t xml:space="preserve">BBG000Q1MZ15</t>
  </si>
  <si>
    <t xml:space="preserve">SPSB</t>
  </si>
  <si>
    <t xml:space="preserve">SPDR Portfolio Short Term Corporate Bond ETF</t>
  </si>
  <si>
    <t xml:space="preserve">166400000.0</t>
  </si>
  <si>
    <t xml:space="preserve">079bd0c8-bd09-4041-bee6-ae26d55be86b</t>
  </si>
  <si>
    <t xml:space="preserve">fda05de3-3ea2-4ee9-87f2-ae0f73823926</t>
  </si>
  <si>
    <t xml:space="preserve">f16a8399-058c-4db5-b923-624530db0583</t>
  </si>
  <si>
    <t xml:space="preserve">{'logo_name': 'US78464A4748.png', 'logo_base_color': '#79B166', 'text_color': '#ffffff'}</t>
  </si>
  <si>
    <t xml:space="preserve">US25460E2404</t>
  </si>
  <si>
    <t xml:space="preserve">TCS5460E2404</t>
  </si>
  <si>
    <t xml:space="preserve">FAZ</t>
  </si>
  <si>
    <t xml:space="preserve">Direxion Daily Financial Bear 3X Shares</t>
  </si>
  <si>
    <t xml:space="preserve">d16e18ea-0adb-4d1d-b1cd-0a7f92c990c3</t>
  </si>
  <si>
    <t xml:space="preserve">6d222491-85e2-4868-af32-025690f21b47</t>
  </si>
  <si>
    <t xml:space="preserve">a0e0d99d-857d-4177-a38b-82a73cd0c93e</t>
  </si>
  <si>
    <t xml:space="preserve">US78463X8891</t>
  </si>
  <si>
    <t xml:space="preserve">BBG000Q8SV13</t>
  </si>
  <si>
    <t xml:space="preserve">SPDW</t>
  </si>
  <si>
    <t xml:space="preserve">SPDR Portfolio Developed World ex-US ETF</t>
  </si>
  <si>
    <t xml:space="preserve">a575b6d3-d557-4c50-929a-5b64cf63b5e1</t>
  </si>
  <si>
    <t xml:space="preserve">a0c3554b-db37-4611-ad6c-6ecf7f2cdbf5</t>
  </si>
  <si>
    <t xml:space="preserve">b4fd9bd0-822b-4540-ad32-a3dd07646289</t>
  </si>
  <si>
    <t xml:space="preserve">{'logo_name': 'US78463X889.png', 'logo_base_color': '#000000', 'text_color': '#ffffff'}</t>
  </si>
  <si>
    <t xml:space="preserve">US74347X8496</t>
  </si>
  <si>
    <t xml:space="preserve">TCS4347X8496</t>
  </si>
  <si>
    <t xml:space="preserve">TBF</t>
  </si>
  <si>
    <t xml:space="preserve">ProShares Short 20+ Year Treasury</t>
  </si>
  <si>
    <t xml:space="preserve">061bffb0-8c25-4b4b-921c-645064484086</t>
  </si>
  <si>
    <t xml:space="preserve">dd61f6b3-3263-497c-8d79-6bd3b11f289e</t>
  </si>
  <si>
    <t xml:space="preserve">d35e9bf8-b76e-4179-96b9-2265ffebe6fe</t>
  </si>
  <si>
    <t xml:space="preserve">US9219467944</t>
  </si>
  <si>
    <t xml:space="preserve">BBG00C868SC8</t>
  </si>
  <si>
    <t xml:space="preserve">VYMI</t>
  </si>
  <si>
    <t xml:space="preserve">Vanguard International High Dividend Yield</t>
  </si>
  <si>
    <t xml:space="preserve">671f6ac3-7f0b-4257-b06a-7fd5b504d6c3</t>
  </si>
  <si>
    <t xml:space="preserve">972494e9-2264-4c06-89be-95eb0642fb59</t>
  </si>
  <si>
    <t xml:space="preserve">40747b24-3f85-4989-b84f-6c64012dd3ae</t>
  </si>
  <si>
    <t xml:space="preserve">US46429B3096</t>
  </si>
  <si>
    <t xml:space="preserve">BBG000QVL5M3</t>
  </si>
  <si>
    <t xml:space="preserve">EIDO</t>
  </si>
  <si>
    <t xml:space="preserve">iShares MSCI Indonesia ETF</t>
  </si>
  <si>
    <t xml:space="preserve">24600000.0</t>
  </si>
  <si>
    <t xml:space="preserve">199ab3b7-820f-48d7-9f71-c6390e753a7e</t>
  </si>
  <si>
    <t xml:space="preserve">c23b7131-9ac4-4ec1-82ed-a972681486ad</t>
  </si>
  <si>
    <t xml:space="preserve">6335303f-389a-40d8-8891-9ddd151fc7be</t>
  </si>
  <si>
    <t xml:space="preserve">{'logo_name': 'US46429B3096.png', 'logo_base_color': '#000000', 'text_color': '#ffffff'}</t>
  </si>
  <si>
    <t xml:space="preserve">HK0000642568</t>
  </si>
  <si>
    <t xml:space="preserve">BBG00WYF7G78</t>
  </si>
  <si>
    <t xml:space="preserve">3033</t>
  </si>
  <si>
    <t xml:space="preserve">CSOP Hang Seng TECH Index ETF</t>
  </si>
  <si>
    <t xml:space="preserve">33be4cfb-6ad4-40d4-89bd-1e2bf24dd476</t>
  </si>
  <si>
    <t xml:space="preserve">1823e2ad-66b6-473f-8c31-d8225a5138bd</t>
  </si>
  <si>
    <t xml:space="preserve">e8ad27a6-0468-469b-b4dd-10828d54739c</t>
  </si>
  <si>
    <t xml:space="preserve">	Общая стоимость валют в портфеле.</t>
  </si>
  <si>
    <t xml:space="preserve">	Текущая относительная доходность портфеля в %.</t>
  </si>
  <si>
    <t xml:space="preserve">	Идентификатор счета пользователя.</t>
  </si>
  <si>
    <t xml:space="preserve">	Общая стоимость опционов в портфеле.</t>
  </si>
  <si>
    <t xml:space="preserve">	Общая стоимость структурных нот в портфеле.</t>
  </si>
  <si>
    <t xml:space="preserve">	Общая стоимость портфеля.</t>
  </si>
  <si>
    <t xml:space="preserve">	Относительная доходность в день в %.</t>
  </si>
  <si>
    <t xml:space="preserve">Текущий НКД.</t>
  </si>
  <si>
    <t xml:space="preserve">Deprecated Средняя цена позиции в пунктах (для фьючерсов).</t>
  </si>
  <si>
    <t xml:space="preserve">Средняя цена позиции по методу FIFO</t>
  </si>
  <si>
    <t xml:space="preserve">Уникальный идентификатор позиции.</t>
  </si>
  <si>
    <t xml:space="preserve">Вариационная маржа.</t>
  </si>
  <si>
    <t xml:space="preserve">current_nkd</t>
  </si>
  <si>
    <t xml:space="preserve">average_position_price_pt</t>
  </si>
  <si>
    <t xml:space="preserve">average_position_price_fifo</t>
  </si>
  <si>
    <t xml:space="preserve">instrument_uid</t>
  </si>
  <si>
    <t xml:space="preserve">var_margin</t>
  </si>
  <si>
    <t xml:space="preserve">3248.900000000</t>
  </si>
  <si>
    <t xml:space="preserve">965.400000000</t>
  </si>
  <si>
    <t xml:space="preserve">380.720000000</t>
  </si>
  <si>
    <t xml:space="preserve">283.400000000</t>
  </si>
  <si>
    <t xml:space="preserve">394.890000000</t>
  </si>
  <si>
    <t xml:space="preserve">17.200000000</t>
  </si>
  <si>
    <t xml:space="preserve">1300.0</t>
  </si>
  <si>
    <t xml:space="preserve">13.874000000</t>
  </si>
  <si>
    <t xml:space="preserve">4376.0</t>
  </si>
  <si>
    <t xml:space="preserve">17.240000000</t>
  </si>
  <si>
    <t xml:space="preserve">13.0</t>
  </si>
  <si>
    <t xml:space="preserve">-156.0</t>
  </si>
  <si>
    <t xml:space="preserve">40.0</t>
  </si>
  <si>
    <t xml:space="preserve">441.590000000</t>
  </si>
  <si>
    <t xml:space="preserve">-1150.150000000</t>
  </si>
  <si>
    <t xml:space="preserve">410.650000000</t>
  </si>
  <si>
    <t xml:space="preserve">439.400000000</t>
  </si>
  <si>
    <t xml:space="preserve">-202.0</t>
  </si>
  <si>
    <t xml:space="preserve">3105.500000000</t>
  </si>
  <si>
    <t xml:space="preserve">5872.500000000</t>
  </si>
  <si>
    <t xml:space="preserve">4280.0</t>
  </si>
  <si>
    <t xml:space="preserve">405.0</t>
  </si>
  <si>
    <t xml:space="preserve">3608.0</t>
  </si>
  <si>
    <t xml:space="preserve">-445.100000000</t>
  </si>
  <si>
    <t xml:space="preserve">3544.0</t>
  </si>
  <si>
    <t xml:space="preserve">-252.0</t>
  </si>
  <si>
    <t xml:space="preserve">14.0</t>
  </si>
  <si>
    <t xml:space="preserve">1380.0</t>
  </si>
  <si>
    <t xml:space="preserve">-2142.500000000</t>
  </si>
  <si>
    <t xml:space="preserve">1235.600000000</t>
  </si>
  <si>
    <t xml:space="preserve">1388.600000000</t>
  </si>
  <si>
    <t xml:space="preserve">-61.-600000000</t>
  </si>
  <si>
    <t xml:space="preserve">11.0</t>
  </si>
  <si>
    <t xml:space="preserve">1321.700000000</t>
  </si>
  <si>
    <t xml:space="preserve">1282.0</t>
  </si>
  <si>
    <t xml:space="preserve">1499.500000000</t>
  </si>
  <si>
    <t xml:space="preserve">1383.0</t>
  </si>
  <si>
    <t xml:space="preserve">60.500000000</t>
  </si>
  <si>
    <t xml:space="preserve">23.0</t>
  </si>
  <si>
    <t xml:space="preserve">1255.0</t>
  </si>
  <si>
    <t xml:space="preserve">1766.400000000</t>
  </si>
  <si>
    <t xml:space="preserve">1335.200000000</t>
  </si>
  <si>
    <t xml:space="preserve">1258.400000000</t>
  </si>
  <si>
    <t xml:space="preserve">-184.0</t>
  </si>
  <si>
    <t xml:space="preserve">8.0</t>
  </si>
  <si>
    <t xml:space="preserve">3565.500000000</t>
  </si>
  <si>
    <t xml:space="preserve">6053.170000000</t>
  </si>
  <si>
    <t xml:space="preserve">4395.0</t>
  </si>
  <si>
    <t xml:space="preserve">3638.400000000</t>
  </si>
  <si>
    <t xml:space="preserve">-144.0</t>
  </si>
  <si>
    <t xml:space="preserve">2405.700000000</t>
  </si>
  <si>
    <t xml:space="preserve">9545.100000000</t>
  </si>
  <si>
    <t xml:space="preserve">3367.0</t>
  </si>
  <si>
    <t xml:space="preserve">2412.500000000</t>
  </si>
  <si>
    <t xml:space="preserve">150.0</t>
  </si>
  <si>
    <t xml:space="preserve">24.0</t>
  </si>
  <si>
    <t xml:space="preserve">553.130000000</t>
  </si>
  <si>
    <t xml:space="preserve">-809.780000000</t>
  </si>
  <si>
    <t xml:space="preserve">519.450000000</t>
  </si>
  <si>
    <t xml:space="preserve">-27.-600000000</t>
  </si>
  <si>
    <t xml:space="preserve">126.810000000</t>
  </si>
  <si>
    <t xml:space="preserve">-125.500000000</t>
  </si>
  <si>
    <t xml:space="preserve">125.980000000</t>
  </si>
  <si>
    <t xml:space="preserve">15.0</t>
  </si>
  <si>
    <t xml:space="preserve">-87.0</t>
  </si>
  <si>
    <t xml:space="preserve">230.0</t>
  </si>
  <si>
    <t xml:space="preserve">54.70000000</t>
  </si>
  <si>
    <t xml:space="preserve">-1237.900000000</t>
  </si>
  <si>
    <t xml:space="preserve">45.915000000</t>
  </si>
  <si>
    <t xml:space="preserve">51.289000000</t>
  </si>
  <si>
    <t xml:space="preserve">-185.-150000000</t>
  </si>
  <si>
    <t xml:space="preserve">RUB000UTSTOM</t>
  </si>
  <si>
    <t xml:space="preserve">33e24a92-aab0-409c-88b8-f2d57415b920</t>
  </si>
  <si>
    <t xml:space="preserve">a92e2e25-a698-45cc-a781-167cf465257c</t>
  </si>
  <si>
    <t xml:space="preserve">82.0</t>
  </si>
  <si>
    <t xml:space="preserve">462.310000000</t>
  </si>
  <si>
    <t xml:space="preserve">-5971.290000000</t>
  </si>
  <si>
    <t xml:space="preserve">388.400000000</t>
  </si>
  <si>
    <t xml:space="preserve">461.210000000</t>
  </si>
  <si>
    <t xml:space="preserve">-16.-400000000</t>
  </si>
  <si>
    <t xml:space="preserve">etf</t>
  </si>
  <si>
    <t xml:space="preserve">3432.0</t>
  </si>
  <si>
    <t xml:space="preserve">1.748700000</t>
  </si>
  <si>
    <t xml:space="preserve">1.749600000</t>
  </si>
  <si>
    <t xml:space="preserve">1948.900000000</t>
  </si>
  <si>
    <t xml:space="preserve">-3620.300000000</t>
  </si>
  <si>
    <t xml:space="preserve">1431.800000000</t>
  </si>
  <si>
    <t xml:space="preserve">-7.0</t>
  </si>
  <si>
    <t xml:space="preserve">43000.0</t>
  </si>
  <si>
    <t xml:space="preserve">0.600700000</t>
  </si>
  <si>
    <t xml:space="preserve">3135.390000000</t>
  </si>
  <si>
    <t xml:space="preserve">0.673600000</t>
  </si>
  <si>
    <t xml:space="preserve">43.0</t>
  </si>
  <si>
    <t xml:space="preserve">146.200000000</t>
  </si>
  <si>
    <t xml:space="preserve">21.0</t>
  </si>
  <si>
    <t xml:space="preserve">647.200000000</t>
  </si>
  <si>
    <t xml:space="preserve">-464.580000000</t>
  </si>
  <si>
    <t xml:space="preserve">625.100000000</t>
  </si>
  <si>
    <t xml:space="preserve">-184.-800000000</t>
  </si>
  <si>
    <t xml:space="preserve">Классификатор борда</t>
  </si>
  <si>
    <t xml:space="preserve">Классификатор рынка</t>
  </si>
  <si>
    <t xml:space="preserve">ID</t>
  </si>
  <si>
    <t xml:space="preserve">LATNAME</t>
  </si>
  <si>
    <t xml:space="preserve">Market ID</t>
  </si>
  <si>
    <t xml:space="preserve">Russian name</t>
  </si>
  <si>
    <t xml:space="preserve">English name</t>
  </si>
  <si>
    <t xml:space="preserve">ADEP</t>
  </si>
  <si>
    <t xml:space="preserve">Депозиты с ЦК аукцион закл. (для участников рынка депозитов с ЦК)</t>
  </si>
  <si>
    <t xml:space="preserve">Deposits CCP auction settled</t>
  </si>
  <si>
    <t xml:space="preserve">FNDT</t>
  </si>
  <si>
    <t xml:space="preserve">Фондовый рынок T+</t>
  </si>
  <si>
    <t xml:space="preserve">Equity &amp; Bond Market T+ (Order-driven market with T+ settlement)</t>
  </si>
  <si>
    <t xml:space="preserve">AUBB</t>
  </si>
  <si>
    <t xml:space="preserve">Выкуп: Аукцион</t>
  </si>
  <si>
    <t xml:space="preserve">Buy-back Board </t>
  </si>
  <si>
    <t xml:space="preserve">FOND</t>
  </si>
  <si>
    <t xml:space="preserve">Фондовый рынок</t>
  </si>
  <si>
    <t xml:space="preserve">Equity &amp; Bond Market (Order-driven market with T0 settlement)</t>
  </si>
  <si>
    <t xml:space="preserve">AUCT</t>
  </si>
  <si>
    <t xml:space="preserve">Аукцион</t>
  </si>
  <si>
    <t xml:space="preserve">Primary Distribution Board</t>
  </si>
  <si>
    <t xml:space="preserve">GCDP</t>
  </si>
  <si>
    <t xml:space="preserve">РЕПО с ЦК: КСУ (клиринговые сертификаты участия)</t>
  </si>
  <si>
    <t xml:space="preserve">REPO with CCP: GCP (general collateral pool certificates)</t>
  </si>
  <si>
    <t xml:space="preserve">CASF</t>
  </si>
  <si>
    <t xml:space="preserve">НГЦБ-Перевод денег</t>
  </si>
  <si>
    <t xml:space="preserve">Money transfer</t>
  </si>
  <si>
    <t xml:space="preserve">REPT</t>
  </si>
  <si>
    <t xml:space="preserve">РЕПО с ЦК</t>
  </si>
  <si>
    <t xml:space="preserve">REPO with CCP</t>
  </si>
  <si>
    <t xml:space="preserve">TQDP</t>
  </si>
  <si>
    <t xml:space="preserve">Крупные пакеты - Акции</t>
  </si>
  <si>
    <t xml:space="preserve">Dark Pool shares</t>
  </si>
  <si>
    <t xml:space="preserve">RPNG</t>
  </si>
  <si>
    <t xml:space="preserve">РЕПО внебиржевое</t>
  </si>
  <si>
    <t xml:space="preserve">OТС REPO with Central Bank</t>
  </si>
  <si>
    <t xml:space="preserve">EQMD</t>
  </si>
  <si>
    <t xml:space="preserve">РЕПО с ЦК 1 мес. (расч. в USD)</t>
  </si>
  <si>
    <t xml:space="preserve">REPO with CCP 1m. USD</t>
  </si>
  <si>
    <t xml:space="preserve">RPS</t>
  </si>
  <si>
    <t xml:space="preserve">Рынок РПС и РЕПО</t>
  </si>
  <si>
    <t xml:space="preserve">Negotiated deals and REPO (Quote-driven market)</t>
  </si>
  <si>
    <t xml:space="preserve">EQME</t>
  </si>
  <si>
    <t xml:space="preserve">РЕПО с ЦК 1 мес. (расч. в EUR)</t>
  </si>
  <si>
    <t xml:space="preserve">REPO with CCP 1m. EUR</t>
  </si>
  <si>
    <t xml:space="preserve">RPST</t>
  </si>
  <si>
    <t xml:space="preserve">РПС с ЦК</t>
  </si>
  <si>
    <t xml:space="preserve">Negotiated deals with CCP (quote-driven market)</t>
  </si>
  <si>
    <t xml:space="preserve">EQMP</t>
  </si>
  <si>
    <t xml:space="preserve">РЕПО с ЦК 1 мес.</t>
  </si>
  <si>
    <t xml:space="preserve">REPO with CCP 1m.</t>
  </si>
  <si>
    <t xml:space="preserve">Технологические режимы</t>
  </si>
  <si>
    <t xml:space="preserve">Technical boards</t>
  </si>
  <si>
    <t xml:space="preserve">EQRD</t>
  </si>
  <si>
    <t xml:space="preserve">РЕПО с ЦК 1 день (расч. в USD)</t>
  </si>
  <si>
    <t xml:space="preserve">REPO with CCP 1 day USD</t>
  </si>
  <si>
    <t xml:space="preserve">EQRE</t>
  </si>
  <si>
    <t xml:space="preserve">РЕПО с ЦК 1 день (расч. в EUR)</t>
  </si>
  <si>
    <t xml:space="preserve">REPO with CCP 1 day EUR</t>
  </si>
  <si>
    <t xml:space="preserve">EQRP</t>
  </si>
  <si>
    <t xml:space="preserve">РЕПО с ЦК 1 день</t>
  </si>
  <si>
    <t xml:space="preserve">REPO with CCP 1 day</t>
  </si>
  <si>
    <t xml:space="preserve">EQTC</t>
  </si>
  <si>
    <t xml:space="preserve">Т0 ETC</t>
  </si>
  <si>
    <t xml:space="preserve">T0: ETC</t>
  </si>
  <si>
    <t xml:space="preserve">EQTD</t>
  </si>
  <si>
    <t xml:space="preserve">Т0 ETF (расч. в USD)</t>
  </si>
  <si>
    <t xml:space="preserve">Т0 ETF: USD</t>
  </si>
  <si>
    <t xml:space="preserve">EQTE</t>
  </si>
  <si>
    <t xml:space="preserve">РЕПО с ЦК 3 мес. (расч. в EUR)</t>
  </si>
  <si>
    <t xml:space="preserve">REPO with CCP 3m. EUR</t>
  </si>
  <si>
    <t xml:space="preserve">EQTP</t>
  </si>
  <si>
    <t xml:space="preserve">РЕПО с ЦК 3 мес.</t>
  </si>
  <si>
    <t xml:space="preserve">REPO with CCP 3m.</t>
  </si>
  <si>
    <t xml:space="preserve">EQTU</t>
  </si>
  <si>
    <t xml:space="preserve">Т0 ETF (расч. в EUR)</t>
  </si>
  <si>
    <t xml:space="preserve">Т0 ETF: EUR</t>
  </si>
  <si>
    <t xml:space="preserve">EQWD</t>
  </si>
  <si>
    <t xml:space="preserve">РЕПО с ЦК 7 дн. (расч. в USD)</t>
  </si>
  <si>
    <t xml:space="preserve">REPO with CCP 7 days USD</t>
  </si>
  <si>
    <t xml:space="preserve">EQWE</t>
  </si>
  <si>
    <t xml:space="preserve">РЕПО с ЦК 7 дн. (расч. в EUR)</t>
  </si>
  <si>
    <t xml:space="preserve">REPO with CCP 7 days EUR</t>
  </si>
  <si>
    <t xml:space="preserve">EQWP</t>
  </si>
  <si>
    <t xml:space="preserve">РЕПО с ЦК 7 дн.</t>
  </si>
  <si>
    <t xml:space="preserve">REPO with CCP 7 days</t>
  </si>
  <si>
    <t xml:space="preserve">ETQD</t>
  </si>
  <si>
    <t xml:space="preserve">РЕПО с ЦК 3 мес. (расч. в USD)</t>
  </si>
  <si>
    <t xml:space="preserve">REPO with CCP 3m. USD</t>
  </si>
  <si>
    <t xml:space="preserve">FBCB</t>
  </si>
  <si>
    <t xml:space="preserve">РЕПО с ЦБ РФ: Аукцион РЕПО</t>
  </si>
  <si>
    <t xml:space="preserve">REPO CB</t>
  </si>
  <si>
    <t xml:space="preserve">FBCE</t>
  </si>
  <si>
    <t xml:space="preserve">EUR РЕПО с ЦБ РФ: Аукцион РЕПО</t>
  </si>
  <si>
    <t xml:space="preserve">EUR REPO: with CB (auction)</t>
  </si>
  <si>
    <t xml:space="preserve">FBCU</t>
  </si>
  <si>
    <t xml:space="preserve">USD РЕПО с ЦБ РФ: Аукцион РЕПО</t>
  </si>
  <si>
    <t xml:space="preserve">USD REPO: with CB (auction)</t>
  </si>
  <si>
    <t xml:space="preserve">FBFX</t>
  </si>
  <si>
    <t xml:space="preserve">РЕПО с ЦБ РФ: фикс.ставка</t>
  </si>
  <si>
    <t xml:space="preserve">REPO fix versus CB</t>
  </si>
  <si>
    <t xml:space="preserve">FKOM</t>
  </si>
  <si>
    <t xml:space="preserve">Аукцион с ЦК с КСУ 1 месяц</t>
  </si>
  <si>
    <t xml:space="preserve">Auct. CCP with GCP 1 m.</t>
  </si>
  <si>
    <t xml:space="preserve">FKOW</t>
  </si>
  <si>
    <t xml:space="preserve">Аукцион с ЦК с КСУ 7 дней</t>
  </si>
  <si>
    <t xml:space="preserve">Auct. CCP with GCP 7 day</t>
  </si>
  <si>
    <t xml:space="preserve">FKOY</t>
  </si>
  <si>
    <t xml:space="preserve">Аукцион с ЦК с КСУ 1 год</t>
  </si>
  <si>
    <t xml:space="preserve">Auct. CCP with GCP 1 year</t>
  </si>
  <si>
    <t xml:space="preserve">FKRP</t>
  </si>
  <si>
    <t xml:space="preserve">Аукцион с ЦК с КСУ 1 день</t>
  </si>
  <si>
    <t xml:space="preserve">Auct. CCP with GCP 1 day</t>
  </si>
  <si>
    <t xml:space="preserve">FKSM</t>
  </si>
  <si>
    <t xml:space="preserve">Аукцион с ЦК с КСУ 2 месяца</t>
  </si>
  <si>
    <t xml:space="preserve">Auct. CCP with GCP 2 m.</t>
  </si>
  <si>
    <t xml:space="preserve">FKSW</t>
  </si>
  <si>
    <t xml:space="preserve">Аукцион с ЦК с КСУ 14 дней</t>
  </si>
  <si>
    <t xml:space="preserve">Auct. CCP with GCP 14 day</t>
  </si>
  <si>
    <t xml:space="preserve">FKTM</t>
  </si>
  <si>
    <t xml:space="preserve">Аукцион с ЦК с КСУ 3 месяца</t>
  </si>
  <si>
    <t xml:space="preserve">Auct. CCP with GCP 3 m.</t>
  </si>
  <si>
    <t xml:space="preserve">FKUM</t>
  </si>
  <si>
    <t xml:space="preserve">Аукцион с ЦК с КСУ 6 месяцев</t>
  </si>
  <si>
    <t xml:space="preserve">Auct. CCP with GCP 6 m.</t>
  </si>
  <si>
    <t xml:space="preserve">GCNM</t>
  </si>
  <si>
    <t xml:space="preserve">РЕПО с ЦК с КСУ 9 месяцев</t>
  </si>
  <si>
    <t xml:space="preserve">REPO with CCP with GCP 9 m.</t>
  </si>
  <si>
    <t xml:space="preserve">GCOM</t>
  </si>
  <si>
    <t xml:space="preserve">РЕПО с ЦК с КСУ 1 месяц</t>
  </si>
  <si>
    <t xml:space="preserve">REPO with CCP with GCP 1 m.</t>
  </si>
  <si>
    <t xml:space="preserve">GCOW</t>
  </si>
  <si>
    <t xml:space="preserve">РЕПО с ЦК с КСУ 7 дн.</t>
  </si>
  <si>
    <t xml:space="preserve">REPO with CCP with GCP 7 days</t>
  </si>
  <si>
    <t xml:space="preserve">GCOY</t>
  </si>
  <si>
    <t xml:space="preserve">РЕПО С ЦК с КСУ 1 год</t>
  </si>
  <si>
    <t xml:space="preserve">REPO with CCP with GCP 1 y.</t>
  </si>
  <si>
    <t xml:space="preserve">GCRP</t>
  </si>
  <si>
    <t xml:space="preserve">РЕПО с ЦК с КСУ 1 день</t>
  </si>
  <si>
    <t xml:space="preserve">REPO with CCP with GCP 1 day</t>
  </si>
  <si>
    <t xml:space="preserve">GCSM</t>
  </si>
  <si>
    <t xml:space="preserve">РЕПО с ЦК с КСУ 2 месяца</t>
  </si>
  <si>
    <t xml:space="preserve">REPO with CCP with GCP 2 m.</t>
  </si>
  <si>
    <t xml:space="preserve">GCSW</t>
  </si>
  <si>
    <t xml:space="preserve">РЕПО с ЦК с КСУ 14 дн.</t>
  </si>
  <si>
    <t xml:space="preserve">REPO with CCP with GCP 14 days</t>
  </si>
  <si>
    <t xml:space="preserve">GCTM</t>
  </si>
  <si>
    <t xml:space="preserve">РЕПО с ЦК с КСУ 3 месяца</t>
  </si>
  <si>
    <t xml:space="preserve">REPO with CCP with GCP 3 m.</t>
  </si>
  <si>
    <t xml:space="preserve">GCTR</t>
  </si>
  <si>
    <t xml:space="preserve">Автоматические переводы КСУ</t>
  </si>
  <si>
    <t xml:space="preserve">Transfer GCP</t>
  </si>
  <si>
    <t xml:space="preserve">GCUM</t>
  </si>
  <si>
    <t xml:space="preserve">РЕПО с ЦК с КСУ 6 месяцев</t>
  </si>
  <si>
    <t xml:space="preserve">REPO with CCP with GCP 6 m.</t>
  </si>
  <si>
    <t xml:space="preserve">GENM</t>
  </si>
  <si>
    <t xml:space="preserve">РЕПО с ЦК с КСУ 9 мес. (EUR)</t>
  </si>
  <si>
    <t xml:space="preserve">REPO with CCP with GCP 9m. EUR (EUR)</t>
  </si>
  <si>
    <t xml:space="preserve">GEOM</t>
  </si>
  <si>
    <t xml:space="preserve">РЕПО с ЦК с КСУ 1 мес. (EUR)</t>
  </si>
  <si>
    <t xml:space="preserve">REPO with CCP with GCP 1 m. (EUR)</t>
  </si>
  <si>
    <t xml:space="preserve">GEOW</t>
  </si>
  <si>
    <t xml:space="preserve">РЕПО с ЦК с КСУ 7 дн. (EUR)</t>
  </si>
  <si>
    <t xml:space="preserve">REPO with CCP with GCP 7 days (EUR)</t>
  </si>
  <si>
    <t xml:space="preserve">GEOY</t>
  </si>
  <si>
    <t xml:space="preserve">РЕПО с ЦК с КСУ 1 год (EUR) </t>
  </si>
  <si>
    <t xml:space="preserve">REPO with CCP with GCP 1 y. (EUR)</t>
  </si>
  <si>
    <t xml:space="preserve">GERP</t>
  </si>
  <si>
    <t xml:space="preserve">РЕПО с ЦК с КСУ 1 день (EUR)</t>
  </si>
  <si>
    <t xml:space="preserve">REPO with CCP with GCP 1 day (EUR)</t>
  </si>
  <si>
    <t xml:space="preserve">GESM</t>
  </si>
  <si>
    <t xml:space="preserve">РЕПО с ЦК с КСУ 2 мес. (EUR)</t>
  </si>
  <si>
    <t xml:space="preserve">REPO with CCP with GCP 2 m. (EUR)</t>
  </si>
  <si>
    <t xml:space="preserve">GESW</t>
  </si>
  <si>
    <t xml:space="preserve">РЕПО с ЦК с КСУ 14 дн. (EUR)</t>
  </si>
  <si>
    <t xml:space="preserve">REPO with CCP with GCP 14 days (EUR)</t>
  </si>
  <si>
    <t xml:space="preserve">GETM</t>
  </si>
  <si>
    <t xml:space="preserve">РЕПО с ЦК с КСУ 3 мес. (EUR)</t>
  </si>
  <si>
    <t xml:space="preserve">REPO with CCP with GCP 3 m. (EUR)</t>
  </si>
  <si>
    <t xml:space="preserve">GEUM</t>
  </si>
  <si>
    <t xml:space="preserve">РЕПО с ЦК с КСУ 6 мес. (EUR)</t>
  </si>
  <si>
    <t xml:space="preserve">REPO with CCP with GCP 6 m. (EUR)</t>
  </si>
  <si>
    <t xml:space="preserve">GUNM </t>
  </si>
  <si>
    <t xml:space="preserve">РЕПО с ЦК с КСУ 9 мес. (USD)</t>
  </si>
  <si>
    <t xml:space="preserve">REPO with CCP with GCP 9m. USD</t>
  </si>
  <si>
    <t xml:space="preserve">GUOM</t>
  </si>
  <si>
    <t xml:space="preserve">РЕПО с ЦК с КСУ 1 месяц (USD)</t>
  </si>
  <si>
    <t xml:space="preserve">REPO with CCP with GCP 1 m. (USD)</t>
  </si>
  <si>
    <t xml:space="preserve">GUOW</t>
  </si>
  <si>
    <t xml:space="preserve">РЕПО с ЦК с КСУ 7 дн. (USD)</t>
  </si>
  <si>
    <t xml:space="preserve">REPO with CCP with GCP 7 days (USD)</t>
  </si>
  <si>
    <t xml:space="preserve">GUOY</t>
  </si>
  <si>
    <t xml:space="preserve">РЕПО с ЦК с КСУ 1 год (USD)</t>
  </si>
  <si>
    <t xml:space="preserve">REPO with CCP with GCP 1 y. (USD)</t>
  </si>
  <si>
    <t xml:space="preserve">GURP</t>
  </si>
  <si>
    <t xml:space="preserve">РЕПО с ЦК с КСУ 1 день (USD)</t>
  </si>
  <si>
    <t xml:space="preserve">REPO with CCP with GCP 1 day (USD)</t>
  </si>
  <si>
    <t xml:space="preserve">GUSM</t>
  </si>
  <si>
    <t xml:space="preserve">РЕПО с ЦК с КСУ 2 месяца (USD)</t>
  </si>
  <si>
    <t xml:space="preserve">REPO with CCP with GCP 2 m. (USD)</t>
  </si>
  <si>
    <t xml:space="preserve">GUSW</t>
  </si>
  <si>
    <t xml:space="preserve">РЕПО с ЦК с КСУ 14 дн. (USD)</t>
  </si>
  <si>
    <t xml:space="preserve">REPO with CCP with GCP 14 days (USD)</t>
  </si>
  <si>
    <t xml:space="preserve">GUTM</t>
  </si>
  <si>
    <t xml:space="preserve">РЕПО с ЦК с КСУ 3 месяца (USD)</t>
  </si>
  <si>
    <t xml:space="preserve">REPO with CCP with GCP 3 m. (USD)</t>
  </si>
  <si>
    <t xml:space="preserve">GUUM</t>
  </si>
  <si>
    <t xml:space="preserve">РЕПО с ЦК с КСУ 6 месяцев (USD)</t>
  </si>
  <si>
    <t xml:space="preserve">REPO with CCP with GCP 6 m. (USD)</t>
  </si>
  <si>
    <t xml:space="preserve">INDT</t>
  </si>
  <si>
    <t xml:space="preserve">Индексы</t>
  </si>
  <si>
    <t xml:space="preserve">Indices</t>
  </si>
  <si>
    <t xml:space="preserve">IRK2</t>
  </si>
  <si>
    <t xml:space="preserve">ИРК2-РПС</t>
  </si>
  <si>
    <t xml:space="preserve">IRK2 - Neg.deals</t>
  </si>
  <si>
    <t xml:space="preserve">LIQB</t>
  </si>
  <si>
    <t xml:space="preserve">Урегулирование с ЦК орг. торги</t>
  </si>
  <si>
    <t xml:space="preserve">Tech trades with CCP</t>
  </si>
  <si>
    <t xml:space="preserve">LIQO</t>
  </si>
  <si>
    <t xml:space="preserve">Урегулирование с ЦК внебирж.</t>
  </si>
  <si>
    <t xml:space="preserve">Tech trades with CCP otc</t>
  </si>
  <si>
    <t xml:space="preserve">LIQR</t>
  </si>
  <si>
    <t xml:space="preserve">РЕПО с ЦК: Урегулирование</t>
  </si>
  <si>
    <t xml:space="preserve">Settl.unfulfil.oblig.CCP-REPO</t>
  </si>
  <si>
    <t xml:space="preserve">NADM</t>
  </si>
  <si>
    <t xml:space="preserve">Исполнение обяз. Т+: РПС</t>
  </si>
  <si>
    <t xml:space="preserve">TECH trades with CCP Negdeal</t>
  </si>
  <si>
    <t xml:space="preserve">PACT</t>
  </si>
  <si>
    <t xml:space="preserve">Аукцион: адресные заявки</t>
  </si>
  <si>
    <t xml:space="preserve">Auction: negotiated orders</t>
  </si>
  <si>
    <t xml:space="preserve">PACY</t>
  </si>
  <si>
    <t xml:space="preserve">Размещение:Адресные заявки CNY</t>
  </si>
  <si>
    <t xml:space="preserve">Auction:Negotiated deals CNY</t>
  </si>
  <si>
    <t xml:space="preserve">PAEU</t>
  </si>
  <si>
    <t xml:space="preserve">Размещение:Адресные заявки EUR</t>
  </si>
  <si>
    <t xml:space="preserve">Auction:Negotiated deals EUR</t>
  </si>
  <si>
    <t xml:space="preserve">PAGB</t>
  </si>
  <si>
    <t xml:space="preserve">Размещение:Адресные заявки GBP</t>
  </si>
  <si>
    <t xml:space="preserve">Auction:Negotiated deals GBP</t>
  </si>
  <si>
    <t xml:space="preserve">PAUS</t>
  </si>
  <si>
    <t xml:space="preserve">Размещение:Адресные заявки USD</t>
  </si>
  <si>
    <t xml:space="preserve">Auction:Negotiated deals USD</t>
  </si>
  <si>
    <t xml:space="preserve">PEGC</t>
  </si>
  <si>
    <t xml:space="preserve">РЕПО с ЦК с КСУ адресн. (EUR)</t>
  </si>
  <si>
    <t xml:space="preserve">REPO with CCP with GCP Negdeal (EUR)</t>
  </si>
  <si>
    <t xml:space="preserve">Размещение: Адресные заявки</t>
  </si>
  <si>
    <t xml:space="preserve">Auction:Negotiated deals</t>
  </si>
  <si>
    <t xml:space="preserve">PSBB</t>
  </si>
  <si>
    <t xml:space="preserve">Выкуп: Адресные заявки</t>
  </si>
  <si>
    <t xml:space="preserve">Buy-back:Negotiated deals</t>
  </si>
  <si>
    <t xml:space="preserve">PSBE</t>
  </si>
  <si>
    <t xml:space="preserve">Выкуп: Адресные заявки EUR</t>
  </si>
  <si>
    <t xml:space="preserve">Buy-back:Negotiated deals EUR</t>
  </si>
  <si>
    <t xml:space="preserve">PSBU</t>
  </si>
  <si>
    <t xml:space="preserve">Выкуп: Адресные заявки USD</t>
  </si>
  <si>
    <t xml:space="preserve">Buy-back:Negotiated deals USD</t>
  </si>
  <si>
    <t xml:space="preserve">PSDB</t>
  </si>
  <si>
    <t xml:space="preserve">Облигации Д - РПС</t>
  </si>
  <si>
    <t xml:space="preserve">Neg. deals: D bonds</t>
  </si>
  <si>
    <t xml:space="preserve">PSED</t>
  </si>
  <si>
    <t xml:space="preserve">Облигации Д – РПС (расч.в EUR)</t>
  </si>
  <si>
    <t xml:space="preserve">Neg. deals: D bonds EUR</t>
  </si>
  <si>
    <t xml:space="preserve">PSEO</t>
  </si>
  <si>
    <t xml:space="preserve">РПС:Облигации (расч.в EUR)</t>
  </si>
  <si>
    <t xml:space="preserve">Neg. deals: bonds EUR</t>
  </si>
  <si>
    <t xml:space="preserve">PSEQ</t>
  </si>
  <si>
    <t xml:space="preserve">РПС : Акции</t>
  </si>
  <si>
    <t xml:space="preserve">Neg. deals: stocks</t>
  </si>
  <si>
    <t xml:space="preserve">PSEU</t>
  </si>
  <si>
    <t xml:space="preserve">РПС:Облигации (расч.в USD)</t>
  </si>
  <si>
    <t xml:space="preserve">Neg. deals: bonds USD</t>
  </si>
  <si>
    <t xml:space="preserve">PSGC</t>
  </si>
  <si>
    <t xml:space="preserve">РЕПО с ЦК с КСУ адресное</t>
  </si>
  <si>
    <t xml:space="preserve">REPO with CCP with GCP Negdeal</t>
  </si>
  <si>
    <t xml:space="preserve">PSGO</t>
  </si>
  <si>
    <t xml:space="preserve">РПС:Облигации (расч.в GBP)</t>
  </si>
  <si>
    <t xml:space="preserve">Neg. deals: bonds GBP</t>
  </si>
  <si>
    <t xml:space="preserve">PSIE</t>
  </si>
  <si>
    <t xml:space="preserve">РПС Облигации ПИР (расч.в EUR)</t>
  </si>
  <si>
    <t xml:space="preserve">Neg. deals: inv. risk bonds EUR</t>
  </si>
  <si>
    <t xml:space="preserve">PSIF</t>
  </si>
  <si>
    <t xml:space="preserve">РПС: Паи</t>
  </si>
  <si>
    <t xml:space="preserve">Neg. deals: investment funds</t>
  </si>
  <si>
    <t xml:space="preserve">PSIR</t>
  </si>
  <si>
    <t xml:space="preserve">РПС Облигации ПИР </t>
  </si>
  <si>
    <t xml:space="preserve">Neg. deals: inv. risk bonds</t>
  </si>
  <si>
    <t xml:space="preserve">PSIU</t>
  </si>
  <si>
    <t xml:space="preserve">РПС Облигации ПИР (расч.в USD)</t>
  </si>
  <si>
    <t xml:space="preserve">Neg. deals: inv. risk bonds USD</t>
  </si>
  <si>
    <t xml:space="preserve">PSIY</t>
  </si>
  <si>
    <t xml:space="preserve">РПС Облигации ПИР (расч.в CNY)</t>
  </si>
  <si>
    <t xml:space="preserve">Neg. deals: inv. risk bonds CNY</t>
  </si>
  <si>
    <t xml:space="preserve">PSOB</t>
  </si>
  <si>
    <t xml:space="preserve">РПС : Облигации</t>
  </si>
  <si>
    <t xml:space="preserve">Neg. deals: bonds</t>
  </si>
  <si>
    <t xml:space="preserve">PSPI</t>
  </si>
  <si>
    <t xml:space="preserve">РПС Акции ПИР</t>
  </si>
  <si>
    <t xml:space="preserve">Neg. deals: inv. risk stocks</t>
  </si>
  <si>
    <t xml:space="preserve">PSRD</t>
  </si>
  <si>
    <t xml:space="preserve">РЕПО с ЦК адр. (расч. в USD)</t>
  </si>
  <si>
    <t xml:space="preserve">REPO with CCP Negdeal USD</t>
  </si>
  <si>
    <t xml:space="preserve">PSRE</t>
  </si>
  <si>
    <t xml:space="preserve">РЕПО с ЦК адр.(расч. в EUR)</t>
  </si>
  <si>
    <t xml:space="preserve">REPO with CCP Negdeal EUR</t>
  </si>
  <si>
    <t xml:space="preserve">PSRP</t>
  </si>
  <si>
    <t xml:space="preserve">РЕПО с ЦК адресное</t>
  </si>
  <si>
    <t xml:space="preserve">REPO with CCP Negdeal</t>
  </si>
  <si>
    <t xml:space="preserve">PSRY</t>
  </si>
  <si>
    <t xml:space="preserve">РЕПО с ЦК адр. (расч. в CNY)</t>
  </si>
  <si>
    <t xml:space="preserve">REPO with CCP Negdeal CNY</t>
  </si>
  <si>
    <t xml:space="preserve">PSSD</t>
  </si>
  <si>
    <t xml:space="preserve">РПС: Ин.Акции (USD)</t>
  </si>
  <si>
    <t xml:space="preserve">Neg. deals: FRGN stocks USD</t>
  </si>
  <si>
    <t xml:space="preserve">PSSE</t>
  </si>
  <si>
    <t xml:space="preserve">РПС: Акции и ДР (расч. в EUR)</t>
  </si>
  <si>
    <t xml:space="preserve">Neg. deals: Shares and DRs EUR</t>
  </si>
  <si>
    <t xml:space="preserve">PSTC</t>
  </si>
  <si>
    <t xml:space="preserve">РПС: ETC</t>
  </si>
  <si>
    <t xml:space="preserve">Neg. deals: ETC</t>
  </si>
  <si>
    <t xml:space="preserve">PSTD</t>
  </si>
  <si>
    <t xml:space="preserve">РПС: ETF (расч. в USD)</t>
  </si>
  <si>
    <t xml:space="preserve">Neg. deals: ETF USD</t>
  </si>
  <si>
    <t xml:space="preserve">PSTE</t>
  </si>
  <si>
    <t xml:space="preserve">РПС: ETF (расч. в EUR)</t>
  </si>
  <si>
    <t xml:space="preserve">Neg. deals: ETF EUR</t>
  </si>
  <si>
    <t xml:space="preserve">PSTF</t>
  </si>
  <si>
    <t xml:space="preserve">РПС: ETF</t>
  </si>
  <si>
    <t xml:space="preserve">Neg. deals: ETF</t>
  </si>
  <si>
    <t xml:space="preserve">PSUD</t>
  </si>
  <si>
    <t xml:space="preserve">Облигации Д - РПС (расч.в USD)</t>
  </si>
  <si>
    <t xml:space="preserve">Neg. deals: D bonds USD</t>
  </si>
  <si>
    <t xml:space="preserve">PSYO</t>
  </si>
  <si>
    <t xml:space="preserve">РПС:Облигации (расч.в CNY)</t>
  </si>
  <si>
    <t xml:space="preserve">Neg. deals: bonds CNY</t>
  </si>
  <si>
    <t xml:space="preserve">PTDB</t>
  </si>
  <si>
    <t xml:space="preserve">РПС с ЦК: Д Облигации</t>
  </si>
  <si>
    <t xml:space="preserve">NDM with CCP: bonds</t>
  </si>
  <si>
    <t xml:space="preserve">PTED</t>
  </si>
  <si>
    <t xml:space="preserve">РПС с ЦК: Д Облигации (расч.EUR)</t>
  </si>
  <si>
    <t xml:space="preserve">Neg. deals with CCP: Bonds EUR</t>
  </si>
  <si>
    <t xml:space="preserve">PTEQ</t>
  </si>
  <si>
    <t xml:space="preserve">РПС с ЦК: Акции и ДР</t>
  </si>
  <si>
    <t xml:space="preserve">NDM with CCP: stocks, DRs</t>
  </si>
  <si>
    <t xml:space="preserve">PTIE</t>
  </si>
  <si>
    <t xml:space="preserve">РПС с ЦК Облигации ПИР (расч.в EUR)</t>
  </si>
  <si>
    <t xml:space="preserve">NDM with CCP: inv. risk bonds EUR</t>
  </si>
  <si>
    <t xml:space="preserve">PTIF</t>
  </si>
  <si>
    <t xml:space="preserve">РПС с ЦК: Паи</t>
  </si>
  <si>
    <t xml:space="preserve">NDM with CCP: investment funds</t>
  </si>
  <si>
    <t xml:space="preserve">PTIR</t>
  </si>
  <si>
    <t xml:space="preserve">РПС с ЦК Облигации ПИР </t>
  </si>
  <si>
    <t xml:space="preserve">NDM with CCP: inv. risk bonds </t>
  </si>
  <si>
    <t xml:space="preserve">PTIU</t>
  </si>
  <si>
    <t xml:space="preserve">РПС с ЦК Облигации ПИР (расч.в USD)</t>
  </si>
  <si>
    <t xml:space="preserve">NDM with CCP: inv. risk bonds USD</t>
  </si>
  <si>
    <t xml:space="preserve">PTIY</t>
  </si>
  <si>
    <t xml:space="preserve">РПС с ЦК Облигации ПИР (расч.в CNY)</t>
  </si>
  <si>
    <t xml:space="preserve">NDM with CCP: inv. risk bonds CNY</t>
  </si>
  <si>
    <t xml:space="preserve">PTOB</t>
  </si>
  <si>
    <t xml:space="preserve">РПС с ЦК: Облигации</t>
  </si>
  <si>
    <t xml:space="preserve">PTOD</t>
  </si>
  <si>
    <t xml:space="preserve">РПС с ЦК: Облигации (расч. в USD)</t>
  </si>
  <si>
    <t xml:space="preserve">Neg. deals with CCP: Bonds USD</t>
  </si>
  <si>
    <t xml:space="preserve">PTOE</t>
  </si>
  <si>
    <t xml:space="preserve">РПС с ЦК: Облигации (расч.EUR)</t>
  </si>
  <si>
    <t xml:space="preserve">PTPI</t>
  </si>
  <si>
    <t xml:space="preserve">РПС с ЦК Акции ПИР </t>
  </si>
  <si>
    <t xml:space="preserve">NDM with CCP: inv. risk stocks</t>
  </si>
  <si>
    <t xml:space="preserve">PTSD</t>
  </si>
  <si>
    <t xml:space="preserve">РПС с ЦК: Ин.Акции и ДР (USD)</t>
  </si>
  <si>
    <t xml:space="preserve">NDM w/CCP: FRGN stck, DRs USD</t>
  </si>
  <si>
    <t xml:space="preserve">PTSE</t>
  </si>
  <si>
    <t xml:space="preserve">РПС с ЦК: Акции и ДР (расч. в EUR)</t>
  </si>
  <si>
    <t xml:space="preserve">Neg.deals CCP: Shares,DRs EUR</t>
  </si>
  <si>
    <t xml:space="preserve">PTTC</t>
  </si>
  <si>
    <t xml:space="preserve">РПС с ЦК:ETC</t>
  </si>
  <si>
    <t xml:space="preserve">NDM with CCP: ETC</t>
  </si>
  <si>
    <t xml:space="preserve">PTTD</t>
  </si>
  <si>
    <t xml:space="preserve">РПС с ЦК: ETF (расч. в USD)</t>
  </si>
  <si>
    <t xml:space="preserve">NDM with CCP: ETF USD</t>
  </si>
  <si>
    <t xml:space="preserve">PTTE</t>
  </si>
  <si>
    <t xml:space="preserve">РПС с ЦК: ETF (расч. в EUR)</t>
  </si>
  <si>
    <t xml:space="preserve">NDM with CCP: ETF EUR</t>
  </si>
  <si>
    <t xml:space="preserve">PTTF</t>
  </si>
  <si>
    <t xml:space="preserve">РПС с ЦК: ETF</t>
  </si>
  <si>
    <t xml:space="preserve">NDM with CCP: ETF</t>
  </si>
  <si>
    <t xml:space="preserve">PTUD</t>
  </si>
  <si>
    <t xml:space="preserve">РПС с ЦК: Д Облигации (расч.USD)</t>
  </si>
  <si>
    <t xml:space="preserve">PUGC</t>
  </si>
  <si>
    <t xml:space="preserve">РЕПО с ЦК с КСУ адресное (расч. в USD)</t>
  </si>
  <si>
    <t xml:space="preserve">REPO with CCP with GCP Negdeal (USD)</t>
  </si>
  <si>
    <t xml:space="preserve">RFND</t>
  </si>
  <si>
    <t xml:space="preserve">Возврат выплат</t>
  </si>
  <si>
    <t xml:space="preserve">Refund payments</t>
  </si>
  <si>
    <t xml:space="preserve">RFNE</t>
  </si>
  <si>
    <t xml:space="preserve">Возврат выплат (EUR)    </t>
  </si>
  <si>
    <t xml:space="preserve">Refund payments (EUR)</t>
  </si>
  <si>
    <t xml:space="preserve">RFNU</t>
  </si>
  <si>
    <t xml:space="preserve">Возврат выплат (USD)</t>
  </si>
  <si>
    <t xml:space="preserve">Refund payments (USD)</t>
  </si>
  <si>
    <t xml:space="preserve">RPEO</t>
  </si>
  <si>
    <t xml:space="preserve">РЕПО-M в ин. валюте (EUR)</t>
  </si>
  <si>
    <t xml:space="preserve">REPO-M (EUR)</t>
  </si>
  <si>
    <t xml:space="preserve">RPEU</t>
  </si>
  <si>
    <t xml:space="preserve">РЕПО-M в ин. валюте (USD)</t>
  </si>
  <si>
    <t xml:space="preserve">REPO-M (USD)</t>
  </si>
  <si>
    <t xml:space="preserve">RPEY</t>
  </si>
  <si>
    <t xml:space="preserve">РЕПО-M в ин. валюте (CNY)</t>
  </si>
  <si>
    <t xml:space="preserve">REPO-M (CNY)</t>
  </si>
  <si>
    <t xml:space="preserve">RPFG</t>
  </si>
  <si>
    <t xml:space="preserve">РЕПО внебиржевое: фикс.ставка</t>
  </si>
  <si>
    <t xml:space="preserve">OTC REPO: fixed rate</t>
  </si>
  <si>
    <t xml:space="preserve">RPGO</t>
  </si>
  <si>
    <t xml:space="preserve">РЕПО c облигациями(расч.в GBP)</t>
  </si>
  <si>
    <t xml:space="preserve">REPO with bonds (GBP settle)</t>
  </si>
  <si>
    <t xml:space="preserve">RPMO</t>
  </si>
  <si>
    <t xml:space="preserve">РЕПО-M: Облигации</t>
  </si>
  <si>
    <t xml:space="preserve">REPO with bonds</t>
  </si>
  <si>
    <t xml:space="preserve">РЕПО внебиржевое: аукцион</t>
  </si>
  <si>
    <t xml:space="preserve">OTC REPO: auction</t>
  </si>
  <si>
    <t xml:space="preserve">SADM</t>
  </si>
  <si>
    <t xml:space="preserve">Исполнение обяз. Т+: СВОП</t>
  </si>
  <si>
    <t xml:space="preserve">TECH SWAP</t>
  </si>
  <si>
    <t xml:space="preserve">SMAL</t>
  </si>
  <si>
    <t xml:space="preserve">Т+ Неполные лоты</t>
  </si>
  <si>
    <t xml:space="preserve">T+: Odd lot trading</t>
  </si>
  <si>
    <t xml:space="preserve">SPEQ</t>
  </si>
  <si>
    <t xml:space="preserve">Поставка по СК (акции)</t>
  </si>
  <si>
    <t xml:space="preserve">Delivery for FC (shares)</t>
  </si>
  <si>
    <t xml:space="preserve">SPOB</t>
  </si>
  <si>
    <t xml:space="preserve">Поставка по СК (облигации)</t>
  </si>
  <si>
    <t xml:space="preserve">Delivery for FC (bonds)</t>
  </si>
  <si>
    <t xml:space="preserve">TADM</t>
  </si>
  <si>
    <t xml:space="preserve">Исполнение обяз. Т+: РЕПО</t>
  </si>
  <si>
    <t xml:space="preserve">TECH REPO with CCP Negdeal</t>
  </si>
  <si>
    <t xml:space="preserve">TQBD</t>
  </si>
  <si>
    <t xml:space="preserve">Т+ Ин.Акции и ДР (USD)</t>
  </si>
  <si>
    <t xml:space="preserve">T+: FRGN stocks, DRs USD</t>
  </si>
  <si>
    <t xml:space="preserve">TQBE</t>
  </si>
  <si>
    <t xml:space="preserve">Т+ Акции и ДР (расч. в EUR)</t>
  </si>
  <si>
    <t xml:space="preserve">T+: Shares and DRs EUR</t>
  </si>
  <si>
    <t xml:space="preserve">Т+ Акции и ДР</t>
  </si>
  <si>
    <t xml:space="preserve">T+: stocks, DRs</t>
  </si>
  <si>
    <t xml:space="preserve">T+ Bonds</t>
  </si>
  <si>
    <t xml:space="preserve">TQED</t>
  </si>
  <si>
    <t xml:space="preserve">Т+ Облигации Д (расч. в EUR)</t>
  </si>
  <si>
    <t xml:space="preserve">Т+ D bonds USD</t>
  </si>
  <si>
    <t xml:space="preserve">TQIE</t>
  </si>
  <si>
    <t xml:space="preserve">Т+ Облигации ПИР (расч.в EUR)</t>
  </si>
  <si>
    <t xml:space="preserve">T+ Bonds inv. risk (EUR)</t>
  </si>
  <si>
    <t xml:space="preserve">Т+ Паи</t>
  </si>
  <si>
    <t xml:space="preserve">T+: investment funds</t>
  </si>
  <si>
    <t xml:space="preserve">TQIR</t>
  </si>
  <si>
    <t xml:space="preserve">Т+ Облигации ПИР </t>
  </si>
  <si>
    <t xml:space="preserve">T+ Bonds inv. risk</t>
  </si>
  <si>
    <t xml:space="preserve">TQIU</t>
  </si>
  <si>
    <t xml:space="preserve">Т+ Облигации ПИР (расч.в USD)</t>
  </si>
  <si>
    <t xml:space="preserve">T+ Bonds inv. risk (USD)</t>
  </si>
  <si>
    <t xml:space="preserve">TQIY</t>
  </si>
  <si>
    <t xml:space="preserve">Т+ Облигации ПИР (расч.в CNY)</t>
  </si>
  <si>
    <t xml:space="preserve">T+ Bonds inv. risk (CNY)</t>
  </si>
  <si>
    <t xml:space="preserve">T+ Government bonds</t>
  </si>
  <si>
    <t xml:space="preserve">Т+ Облигации (расч.в USD)</t>
  </si>
  <si>
    <t xml:space="preserve">T+ Bonds USD</t>
  </si>
  <si>
    <t xml:space="preserve">TQOE</t>
  </si>
  <si>
    <t xml:space="preserve">Т+ Облигации (расч.в EUR)</t>
  </si>
  <si>
    <t xml:space="preserve">T+ Bonds EUR</t>
  </si>
  <si>
    <t xml:space="preserve">Т+ Облигации (расч.в CNY)</t>
  </si>
  <si>
    <t xml:space="preserve">T+: Bonds CNY</t>
  </si>
  <si>
    <t xml:space="preserve">TQPI</t>
  </si>
  <si>
    <t xml:space="preserve">Т+ Акции ПИР</t>
  </si>
  <si>
    <t xml:space="preserve">T+ stocks inv. risk</t>
  </si>
  <si>
    <t xml:space="preserve">Т+ Облигации Д</t>
  </si>
  <si>
    <t xml:space="preserve">Т+ D bonds</t>
  </si>
  <si>
    <t xml:space="preserve">TQTC</t>
  </si>
  <si>
    <t xml:space="preserve">Т+ ETC</t>
  </si>
  <si>
    <t xml:space="preserve">T+: ETC</t>
  </si>
  <si>
    <t xml:space="preserve">Т+ ETF (расч. в USD)</t>
  </si>
  <si>
    <t xml:space="preserve">T+: ETF USD</t>
  </si>
  <si>
    <t xml:space="preserve">TQTE</t>
  </si>
  <si>
    <t xml:space="preserve">Т+ ETF (расч. в EUR)</t>
  </si>
  <si>
    <t xml:space="preserve">T+: ETF EUR</t>
  </si>
  <si>
    <t xml:space="preserve">Т+ ETF</t>
  </si>
  <si>
    <t xml:space="preserve">T+: ETF</t>
  </si>
  <si>
    <t xml:space="preserve">TQUD</t>
  </si>
  <si>
    <t xml:space="preserve">Т+ Облигации Д (расч. в USD)</t>
  </si>
  <si>
    <t xml:space="preserve">Т+ D bonds USD </t>
  </si>
  <si>
    <t xml:space="preserve">TRAN</t>
  </si>
  <si>
    <t xml:space="preserve">Переводы</t>
  </si>
  <si>
    <t xml:space="preserve">Transfers</t>
  </si>
  <si>
    <t xml:space="preserve">FFCB</t>
  </si>
  <si>
    <t xml:space="preserve">РЕПО с ЦБ РФ: Аукцион плав. ставки</t>
  </si>
  <si>
    <t xml:space="preserve">REPO: with CB fl.rate (auction)</t>
  </si>
  <si>
    <t xml:space="preserve">FQBR</t>
  </si>
  <si>
    <t xml:space="preserve">Т+ Ин.Акции и ДР</t>
  </si>
  <si>
    <t xml:space="preserve">T+: FRGN stocks, DRs</t>
  </si>
  <si>
    <t xml:space="preserve">FTEQ</t>
  </si>
  <si>
    <t xml:space="preserve">РПС с ЦК: Ин.Акции и ДР</t>
  </si>
  <si>
    <t xml:space="preserve">NDM with CCP: FRGN stocks, DRs</t>
  </si>
  <si>
    <t xml:space="preserve">FSEQ</t>
  </si>
  <si>
    <t xml:space="preserve">РПС: Ин.Акции</t>
  </si>
  <si>
    <t xml:space="preserve">Neg. deals: FRGN stocks</t>
  </si>
  <si>
    <t xml:space="preserve">FQDE</t>
  </si>
  <si>
    <t xml:space="preserve">Т+ Ин.Акции ПИР</t>
  </si>
  <si>
    <t xml:space="preserve">T+: inv. risk stocks FRGN</t>
  </si>
  <si>
    <t xml:space="preserve">FTDE</t>
  </si>
  <si>
    <t xml:space="preserve">РПС с ЦК: Ин.Акции ПИР</t>
  </si>
  <si>
    <t xml:space="preserve">NDM w/ CCP: inv rsk stck FRGN</t>
  </si>
  <si>
    <t xml:space="preserve">FSDE</t>
  </si>
  <si>
    <t xml:space="preserve">Ин.Акции ПИР - РПС</t>
  </si>
  <si>
    <t xml:space="preserve">Neg. deals: inv rsk stck FRGN</t>
  </si>
  <si>
    <t xml:space="preserve">TQFD</t>
  </si>
  <si>
    <t xml:space="preserve">Т+ ПАИ (расч. в USD)</t>
  </si>
  <si>
    <t xml:space="preserve">T+: Inv. funds USD</t>
  </si>
  <si>
    <t xml:space="preserve">PTFD</t>
  </si>
  <si>
    <t xml:space="preserve">РПС с ЦК: Паи (расч. в USD)</t>
  </si>
  <si>
    <t xml:space="preserve">NDM with CCP: Inv. funds USD</t>
  </si>
  <si>
    <t xml:space="preserve">PSFD</t>
  </si>
  <si>
    <t xml:space="preserve">РПС: ПАИ (расч. в USD)</t>
  </si>
  <si>
    <t xml:space="preserve">Neg. deals: Inv. funds USD</t>
  </si>
  <si>
    <t xml:space="preserve">TQFE</t>
  </si>
  <si>
    <t xml:space="preserve">Т+ ПАИ (расч. в EUR)</t>
  </si>
  <si>
    <t xml:space="preserve">T+: Inv. funds EUR</t>
  </si>
  <si>
    <t xml:space="preserve">PTFE</t>
  </si>
  <si>
    <t xml:space="preserve">РПС с ЦК: Паи (расч. в EUR)</t>
  </si>
  <si>
    <t xml:space="preserve">NDM with CCP: Inv. funds EUR</t>
  </si>
  <si>
    <t xml:space="preserve">PSFE</t>
  </si>
  <si>
    <t xml:space="preserve">РПС: ПАИ (расч. в EUR)</t>
  </si>
  <si>
    <t xml:space="preserve">Neg. deals: Inv. funds EUR</t>
  </si>
  <si>
    <t xml:space="preserve">TQPD</t>
  </si>
  <si>
    <t xml:space="preserve">Т+ Акции ПИР (расч. в USD)</t>
  </si>
  <si>
    <t xml:space="preserve">T+ stocks inv. Risk USD</t>
  </si>
  <si>
    <t xml:space="preserve">PSPD</t>
  </si>
  <si>
    <t xml:space="preserve">РПС Акции ПИР (расч. в USD)</t>
  </si>
  <si>
    <t xml:space="preserve">Neg.deals:inv.risk stocks USD</t>
  </si>
  <si>
    <t xml:space="preserve">PTPD</t>
  </si>
  <si>
    <t xml:space="preserve">РПС с ЦК Акции ПИР (USD)</t>
  </si>
  <si>
    <t xml:space="preserve">NDM CCP: inv. risk stocks USD</t>
  </si>
  <si>
    <t xml:space="preserve">TQPE</t>
  </si>
  <si>
    <t xml:space="preserve">Т+ Акции ПИР (расч. в EUR)</t>
  </si>
  <si>
    <t xml:space="preserve">T+ stocks inv. Risk EUR</t>
  </si>
  <si>
    <t xml:space="preserve">PSPE</t>
  </si>
  <si>
    <t xml:space="preserve">РПС Акции ПИР (расч. в EUR)</t>
  </si>
  <si>
    <t xml:space="preserve">Neg.deals:inv.risk stocks EUR</t>
  </si>
  <si>
    <t xml:space="preserve">PTPE</t>
  </si>
  <si>
    <t xml:space="preserve">РПС с ЦК Акции ПИР (EUR)</t>
  </si>
  <si>
    <t xml:space="preserve">NDM CCP: inv.risk stocks EUR</t>
  </si>
  <si>
    <t xml:space="preserve">TQDD</t>
  </si>
  <si>
    <t xml:space="preserve">Т+ Ин.Акции ПИР (USD)</t>
  </si>
  <si>
    <t xml:space="preserve">T+: inv. risk stocks FRGN USD</t>
  </si>
  <si>
    <t xml:space="preserve">PTDD</t>
  </si>
  <si>
    <t xml:space="preserve">РПС с ЦК: Ин.Акции ПИР (USD)</t>
  </si>
  <si>
    <t xml:space="preserve">NDM w/CCP: i rsk stck FRGN USD</t>
  </si>
  <si>
    <t xml:space="preserve">PSDD</t>
  </si>
  <si>
    <t xml:space="preserve">Ин.Акции ПИР – РПС (USD)</t>
  </si>
  <si>
    <t xml:space="preserve">Neg deals: i rsk stck FRGN USD</t>
  </si>
  <si>
    <t xml:space="preserve">OCBR </t>
  </si>
  <si>
    <t xml:space="preserve">ОТС: Облигации с ЦК</t>
  </si>
  <si>
    <t xml:space="preserve">OTC Bonds with CCP</t>
  </si>
  <si>
    <t xml:space="preserve">OCBU</t>
  </si>
  <si>
    <t xml:space="preserve">ОТС: Облигации с ЦК (USD)</t>
  </si>
  <si>
    <t xml:space="preserve">OTC Bonds with CCP (USD)</t>
  </si>
  <si>
    <t xml:space="preserve">OCBY</t>
  </si>
  <si>
    <t xml:space="preserve">ОТС: Облигации с ЦК (CNY)</t>
  </si>
  <si>
    <t xml:space="preserve">OTC Bonds with CCP (CNY)</t>
  </si>
  <si>
    <t xml:space="preserve">OCAR </t>
  </si>
  <si>
    <t xml:space="preserve">ОТС: Облигации с ЦК адрес</t>
  </si>
  <si>
    <t xml:space="preserve">OTC Bonds with CCP ndm</t>
  </si>
  <si>
    <t xml:space="preserve">OCAU</t>
  </si>
  <si>
    <t xml:space="preserve">ОТС: Облигации с ЦК адрес(USD)</t>
  </si>
  <si>
    <t xml:space="preserve">OTC Bonds with CCP ndm (USD)</t>
  </si>
  <si>
    <t xml:space="preserve">OCAY</t>
  </si>
  <si>
    <t xml:space="preserve">ОТС: Облигации с ЦК адрес(CNY)</t>
  </si>
  <si>
    <t xml:space="preserve">OTC Bonds with CCP ndm (CNY)</t>
  </si>
  <si>
    <t xml:space="preserve">OCTR</t>
  </si>
  <si>
    <t xml:space="preserve">ОТС: Облигации Т+</t>
  </si>
  <si>
    <t xml:space="preserve">OTC Bonds Т+</t>
  </si>
  <si>
    <t xml:space="preserve">PTOY</t>
  </si>
  <si>
    <t xml:space="preserve">РПС с ЦК: Облигации (расч.CNY)</t>
  </si>
  <si>
    <t xml:space="preserve">Neg. deals with CCP: Bonds CNY</t>
  </si>
  <si>
    <t xml:space="preserve">TQYD</t>
  </si>
  <si>
    <t xml:space="preserve">Т+ Облигации Д (расч. в CNY)</t>
  </si>
  <si>
    <t xml:space="preserve">T+ D Bonds CNY</t>
  </si>
  <si>
    <t xml:space="preserve">CTOY</t>
  </si>
  <si>
    <t xml:space="preserve">РПС с ЦК Нерез: Облигации CNY</t>
  </si>
  <si>
    <t xml:space="preserve">NDM w/CCP non-res: bonds CNY</t>
  </si>
  <si>
    <t xml:space="preserve">EQRY</t>
  </si>
  <si>
    <t xml:space="preserve">РЕПО с ЦК 1 день (расч. в CNY)</t>
  </si>
  <si>
    <t xml:space="preserve">REPO with CCP 1 day CNY</t>
  </si>
  <si>
    <t xml:space="preserve">TQTY</t>
  </si>
  <si>
    <t xml:space="preserve">Т+ ПАИ (расч. в CNY)</t>
  </si>
  <si>
    <t xml:space="preserve">T+: Inv. funds CNY</t>
  </si>
  <si>
    <t xml:space="preserve">PTTY</t>
  </si>
  <si>
    <t xml:space="preserve">РПС с ЦК: Паи (расч. в CNY)</t>
  </si>
  <si>
    <t xml:space="preserve">NDM with CCP: Inv. funds CNY</t>
  </si>
  <si>
    <t xml:space="preserve">PSTY</t>
  </si>
  <si>
    <t xml:space="preserve">РПС: ПАИ (расч. в CNY)</t>
  </si>
  <si>
    <t xml:space="preserve">Neg. deals: Inv. funds CNY</t>
  </si>
  <si>
    <t xml:space="preserve">OTC: Акции T+</t>
  </si>
  <si>
    <t xml:space="preserve">OTC: Stocks T+</t>
  </si>
  <si>
    <t xml:space="preserve">MPTR</t>
  </si>
  <si>
    <t xml:space="preserve">OTC: РПС с ЦК Акции</t>
  </si>
  <si>
    <t xml:space="preserve">OTC: NDM with CCP Stocks</t>
  </si>
  <si>
    <t xml:space="preserve">MPAU</t>
  </si>
  <si>
    <t xml:space="preserve">OTC Размещение: Адресный</t>
  </si>
  <si>
    <t xml:space="preserve">OTC Publ.Offer: Neg. deals</t>
  </si>
  <si>
    <t xml:space="preserve">MPBB</t>
  </si>
  <si>
    <t xml:space="preserve">OTC Выкуп: Адресный</t>
  </si>
  <si>
    <t xml:space="preserve">OTC Buy-back: Neg. deals</t>
  </si>
  <si>
    <t xml:space="preserve">SPBFUT</t>
  </si>
  <si>
    <t xml:space="preserve">Фьючерсы FORTS</t>
  </si>
  <si>
    <t xml:space="preserve">SPBOPT</t>
  </si>
  <si>
    <t xml:space="preserve">Опционы FORTS</t>
  </si>
  <si>
    <t xml:space="preserve">Пред.цена закр.</t>
  </si>
  <si>
    <t xml:space="preserve">Вч.рын.цена</t>
  </si>
  <si>
    <t xml:space="preserve">Оф.тек.цена</t>
  </si>
  <si>
    <t xml:space="preserve">Рын.цена</t>
  </si>
  <si>
    <t xml:space="preserve">Рын.цена2</t>
  </si>
  <si>
    <t xml:space="preserve">Оф.цена закр.</t>
  </si>
  <si>
    <t xml:space="preserve">Ср. взв. цена</t>
  </si>
  <si>
    <t xml:space="preserve">Спрос</t>
  </si>
  <si>
    <t xml:space="preserve">Предл.</t>
  </si>
  <si>
    <t xml:space="preserve">Кол-во сделок</t>
  </si>
  <si>
    <t xml:space="preserve">Объем обр.</t>
  </si>
  <si>
    <t xml:space="preserve">Оборот посл.</t>
  </si>
  <si>
    <t xml:space="preserve">+МосЭнерго [МБ ФР: Т+: Акции]</t>
  </si>
  <si>
    <t xml:space="preserve">AGRO-гдр [МБ ФР: Т+: Акции]</t>
  </si>
  <si>
    <t xml:space="preserve">CIAN-адр [МБ ФР: Т+: Акции]</t>
  </si>
  <si>
    <t xml:space="preserve">ETLN-гдр [МБ ФР: Т+: Акции]</t>
  </si>
  <si>
    <t xml:space="preserve">FIXP-гдр [МБ ФР: Т+: Акции]</t>
  </si>
  <si>
    <t xml:space="preserve">MDMG-ао [МБ ФР: Т+: Акции]</t>
  </si>
  <si>
    <t xml:space="preserve">1-01-16802-A</t>
  </si>
  <si>
    <t xml:space="preserve">OKEY-гдр [МБ ФР: Т+: Акции]</t>
  </si>
  <si>
    <t xml:space="preserve">OZON-адр [МБ ФР: Т+: Акции]</t>
  </si>
  <si>
    <t xml:space="preserve">VEON [МБ ФР: Т+: Акции]</t>
  </si>
  <si>
    <t xml:space="preserve">Для любых квал.инвесторов</t>
  </si>
  <si>
    <t xml:space="preserve">iQIWI [МБ ФР: Т+: Акции]</t>
  </si>
  <si>
    <t xml:space="preserve">iАРТГЕН ао [МБ ФР: Т+: Акции]</t>
  </si>
  <si>
    <t xml:space="preserve">1-01-08902-A</t>
  </si>
  <si>
    <t xml:space="preserve">iАвиастКао [МБ ФР: Т+: Акции]</t>
  </si>
  <si>
    <t xml:space="preserve">1-02-55306-E</t>
  </si>
  <si>
    <t xml:space="preserve">iАренадата [МБ ФР: Т+: Акции]</t>
  </si>
  <si>
    <t xml:space="preserve">1-01-87685-H</t>
  </si>
  <si>
    <t xml:space="preserve">iВУШХолднг [МБ ФР: Т+: Акции]</t>
  </si>
  <si>
    <t xml:space="preserve">1-01-03292-G</t>
  </si>
  <si>
    <t xml:space="preserve">iГЕНЕТИКО [МБ ФР: Т+: Акции]</t>
  </si>
  <si>
    <t xml:space="preserve">1-01-87198-H</t>
  </si>
  <si>
    <t xml:space="preserve">iДиасофт [МБ ФР: Т+: Акции]</t>
  </si>
  <si>
    <t xml:space="preserve">1-01-84777-H</t>
  </si>
  <si>
    <t xml:space="preserve">iИВА [МБ ФР: Т+: Акции]</t>
  </si>
  <si>
    <t xml:space="preserve">1-01-10876-P</t>
  </si>
  <si>
    <t xml:space="preserve">iКаршеринг [МБ ФР: Т+: Акции]</t>
  </si>
  <si>
    <t xml:space="preserve">1-01-16750-A</t>
  </si>
  <si>
    <t xml:space="preserve">iММЦБ ао [МБ ФР: Т+: Акции]</t>
  </si>
  <si>
    <t xml:space="preserve">1-01-85932-H</t>
  </si>
  <si>
    <t xml:space="preserve">iНПОНаука [МБ ФР: Т+: Акции]</t>
  </si>
  <si>
    <t xml:space="preserve">1-01-04440-A</t>
  </si>
  <si>
    <t xml:space="preserve">iНаукаСвяз [МБ ФР: Т+: Акции]</t>
  </si>
  <si>
    <t xml:space="preserve">1-01-12689-A</t>
  </si>
  <si>
    <t xml:space="preserve">iПозитив [МБ ФР: Т+: Акции]</t>
  </si>
  <si>
    <t xml:space="preserve">1-01-85307-H</t>
  </si>
  <si>
    <t xml:space="preserve">iСофтлайн [МБ ФР: Т+: Акции]</t>
  </si>
  <si>
    <t xml:space="preserve">1-01-45848-H</t>
  </si>
  <si>
    <t xml:space="preserve">АЛРОСА ао [МБ ФР: Т+: Акции]</t>
  </si>
  <si>
    <t xml:space="preserve">1-03-40046-N</t>
  </si>
  <si>
    <t xml:space="preserve">АПРИ [МБ ФР: Т+: Акции]</t>
  </si>
  <si>
    <t xml:space="preserve">1-01-12464-K</t>
  </si>
  <si>
    <t xml:space="preserve">АСКО ао [МБ ФР: Т+: Акции]</t>
  </si>
  <si>
    <t xml:space="preserve">1-01-52065-Z</t>
  </si>
  <si>
    <t xml:space="preserve">АбрауДюрсо [МБ ФР: Т+: Акции]</t>
  </si>
  <si>
    <t xml:space="preserve">1-02-12500-A</t>
  </si>
  <si>
    <t xml:space="preserve">Авангрд-ао [МБ ФР: Т+: Акции]</t>
  </si>
  <si>
    <t xml:space="preserve">10102879B</t>
  </si>
  <si>
    <t xml:space="preserve">Акрон [МБ ФР: Т+: Акции]</t>
  </si>
  <si>
    <t xml:space="preserve">1-03-00207-A</t>
  </si>
  <si>
    <t xml:space="preserve">Аптеки36и6 [МБ ФР: Т+: Акции]</t>
  </si>
  <si>
    <t xml:space="preserve">1-01-07335-A</t>
  </si>
  <si>
    <t xml:space="preserve">Арсагера [МБ ФР: Т+: Акции]</t>
  </si>
  <si>
    <t xml:space="preserve">1-01-03163-D</t>
  </si>
  <si>
    <t xml:space="preserve">АстрЭнСб [МБ ФР: Т+: Акции]</t>
  </si>
  <si>
    <t xml:space="preserve">1-01-55064-E</t>
  </si>
  <si>
    <t xml:space="preserve">Астра ао [МБ ФР: Т+: Акции]</t>
  </si>
  <si>
    <t xml:space="preserve">1-01-01286-G</t>
  </si>
  <si>
    <t xml:space="preserve">АшинскийМЗ [МБ ФР: Т+: Акции]</t>
  </si>
  <si>
    <t xml:space="preserve">1-03-45219-D</t>
  </si>
  <si>
    <t xml:space="preserve">Аэрофлот [МБ ФР: Т+: Акции]</t>
  </si>
  <si>
    <t xml:space="preserve">1-01-00010-A</t>
  </si>
  <si>
    <t xml:space="preserve">БСП ао [МБ ФР: Т+: Акции]</t>
  </si>
  <si>
    <t xml:space="preserve">10300436B</t>
  </si>
  <si>
    <t xml:space="preserve">БСП ап [МБ ФР: Т+: Акции]</t>
  </si>
  <si>
    <t xml:space="preserve">20100436B</t>
  </si>
  <si>
    <t xml:space="preserve">ап</t>
  </si>
  <si>
    <t xml:space="preserve">Акция привилегированная</t>
  </si>
  <si>
    <t xml:space="preserve">БашИнСв ап [МБ ФР: Т+: Акции]</t>
  </si>
  <si>
    <t xml:space="preserve">2-01-00011-A</t>
  </si>
  <si>
    <t xml:space="preserve">Башнефт ао [МБ ФР: Т+: Акции]</t>
  </si>
  <si>
    <t xml:space="preserve">1-01-00013-A</t>
  </si>
  <si>
    <t xml:space="preserve">Башнефт ап [МБ ФР: Т+: Акции]</t>
  </si>
  <si>
    <t xml:space="preserve">2-01-00013-A</t>
  </si>
  <si>
    <t xml:space="preserve">БурЗолото [МБ ФР: Т+: Акции]</t>
  </si>
  <si>
    <t xml:space="preserve">1-06-20577-F</t>
  </si>
  <si>
    <t xml:space="preserve">ВИ.ру [МБ ФР: Т+: Акции]</t>
  </si>
  <si>
    <t xml:space="preserve">1-01-06636-G</t>
  </si>
  <si>
    <t xml:space="preserve">ВСМПО-АВСМ [МБ ФР: Т+: Акции]</t>
  </si>
  <si>
    <t xml:space="preserve">1-01-30202-D</t>
  </si>
  <si>
    <t xml:space="preserve">ВТБ ао [МБ ФР: Т+: Акции]</t>
  </si>
  <si>
    <t xml:space="preserve">10401000B</t>
  </si>
  <si>
    <t xml:space="preserve">ВХЗ-ао [МБ ФР: Т+: Акции]</t>
  </si>
  <si>
    <t xml:space="preserve">1-02-04847-A</t>
  </si>
  <si>
    <t xml:space="preserve">Варьеган [МБ ФР: Т+: Акции]</t>
  </si>
  <si>
    <t xml:space="preserve">1-01-00017-A</t>
  </si>
  <si>
    <t xml:space="preserve">Варьеган-п [МБ ФР: Т+: Акции]</t>
  </si>
  <si>
    <t xml:space="preserve">2-01-00017-A</t>
  </si>
  <si>
    <t xml:space="preserve">ВолгЭнСб [МБ ФР: Т+: Акции]</t>
  </si>
  <si>
    <t xml:space="preserve">1-01-65103-D</t>
  </si>
  <si>
    <t xml:space="preserve">ВолгЭнСб-п [МБ ФР: Т+: Акции]</t>
  </si>
  <si>
    <t xml:space="preserve">2-01-65103-D</t>
  </si>
  <si>
    <t xml:space="preserve">ВыбСудЗ ао [МБ ФР: Т+: Акции]</t>
  </si>
  <si>
    <t xml:space="preserve">1-01-02203-D</t>
  </si>
  <si>
    <t xml:space="preserve">ВыбСудЗ ап [МБ ФР: Т+: Акции]</t>
  </si>
  <si>
    <t xml:space="preserve">2-01-02203-D</t>
  </si>
  <si>
    <t xml:space="preserve">ГАЗ-Тек ао [МБ ФР: Т+: Акции]</t>
  </si>
  <si>
    <t xml:space="preserve">1-01-12996-A</t>
  </si>
  <si>
    <t xml:space="preserve">ГАЗ-сервис [МБ ФР: Т+: Акции]</t>
  </si>
  <si>
    <t xml:space="preserve">1-01-09871-A</t>
  </si>
  <si>
    <t xml:space="preserve">ГАЗКОН-ао [МБ ФР: Т+: Акции]</t>
  </si>
  <si>
    <t xml:space="preserve">1-01-09870-A</t>
  </si>
  <si>
    <t xml:space="preserve">ГАЗПРОМ ао [МБ ФР: Т+: Акции]</t>
  </si>
  <si>
    <t xml:space="preserve">1-02-00028-A</t>
  </si>
  <si>
    <t xml:space="preserve">ГМКНорНик [МБ ФР: Т+: Акции]</t>
  </si>
  <si>
    <t xml:space="preserve">1-01-40155-F</t>
  </si>
  <si>
    <t xml:space="preserve">ГР Ростов [МБ ФР: Т+: Акции]</t>
  </si>
  <si>
    <t xml:space="preserve">1-02-30742-E</t>
  </si>
  <si>
    <t xml:space="preserve">ГТМ ао [МБ ФР: Т+: Акции]</t>
  </si>
  <si>
    <t xml:space="preserve">1-01-84907-H</t>
  </si>
  <si>
    <t xml:space="preserve">Газпрнефть [МБ ФР: Т+: Акции]</t>
  </si>
  <si>
    <t xml:space="preserve">1-01-00146-A</t>
  </si>
  <si>
    <t xml:space="preserve">ДВМП ао [МБ ФР: Т+: Акции]</t>
  </si>
  <si>
    <t xml:space="preserve">1-03-00032-A</t>
  </si>
  <si>
    <t xml:space="preserve">ДЭК ао [МБ ФР: Т+: Акции]</t>
  </si>
  <si>
    <t xml:space="preserve">1-01-55275-E</t>
  </si>
  <si>
    <t xml:space="preserve">ДонскЗР [МБ ФР: Т+: Акции]</t>
  </si>
  <si>
    <t xml:space="preserve">1-01-02677-A</t>
  </si>
  <si>
    <t xml:space="preserve">ДонскЗР п [МБ ФР: Т+: Акции]</t>
  </si>
  <si>
    <t xml:space="preserve">2-01-02677-A</t>
  </si>
  <si>
    <t xml:space="preserve">ЕвроТранс [МБ ФР: Т+: Акции]</t>
  </si>
  <si>
    <t xml:space="preserve">1-01-80110-H</t>
  </si>
  <si>
    <t xml:space="preserve">ЕвроЭлтех [МБ ФР: Т+: Акции]</t>
  </si>
  <si>
    <t xml:space="preserve">1-01-83993-H</t>
  </si>
  <si>
    <t xml:space="preserve">Европлан [МБ ФР: Т+: Акции]</t>
  </si>
  <si>
    <t xml:space="preserve">1-01-16419-A</t>
  </si>
  <si>
    <t xml:space="preserve">ЗВЕЗДА ао [МБ ФР: Т+: Акции]</t>
  </si>
  <si>
    <t xml:space="preserve">1-01-00169-D</t>
  </si>
  <si>
    <t xml:space="preserve">ЗИЛ ао [МБ ФР: Т+: Акции]</t>
  </si>
  <si>
    <t xml:space="preserve">1-02-00036-A</t>
  </si>
  <si>
    <t xml:space="preserve">ЗаводДИОД [МБ ФР: Т+: Акции]</t>
  </si>
  <si>
    <t xml:space="preserve">1-03-06923-A</t>
  </si>
  <si>
    <t xml:space="preserve">Займер ао [МБ ФР: Т+: Акции]</t>
  </si>
  <si>
    <t xml:space="preserve">1-01-16767-A</t>
  </si>
  <si>
    <t xml:space="preserve">ИКРУСС-ИНВ [МБ ФР: Т+: Акции]</t>
  </si>
  <si>
    <t xml:space="preserve">1-01-00409-A</t>
  </si>
  <si>
    <t xml:space="preserve">ИНАРКТИКА [МБ ФР: Т+: Акции]</t>
  </si>
  <si>
    <t xml:space="preserve">1-01-04461-D</t>
  </si>
  <si>
    <t xml:space="preserve">ИНГРАД ао [МБ ФР: Т+: Акции]</t>
  </si>
  <si>
    <t xml:space="preserve">1-01-50020-A</t>
  </si>
  <si>
    <t xml:space="preserve">Ижсталь ап [МБ ФР: Т+: Акции]</t>
  </si>
  <si>
    <t xml:space="preserve">2-02-30078-D</t>
  </si>
  <si>
    <t xml:space="preserve">Ижсталь2ао [МБ ФР: Т+: Акции]</t>
  </si>
  <si>
    <t xml:space="preserve">1-02-30078-D</t>
  </si>
  <si>
    <t xml:space="preserve">ИнтерРАОао [МБ ФР: Т+: Акции]</t>
  </si>
  <si>
    <t xml:space="preserve">1-04-33498-E</t>
  </si>
  <si>
    <t xml:space="preserve">КАМАЗ [МБ ФР: Т+: Акции]</t>
  </si>
  <si>
    <t xml:space="preserve">1-08-55010-D</t>
  </si>
  <si>
    <t xml:space="preserve">КМЗ [МБ ФР: Т+: Акции]</t>
  </si>
  <si>
    <t xml:space="preserve">1-02-05376-A</t>
  </si>
  <si>
    <t xml:space="preserve">КалужскСК [МБ ФР: Т+: Акции]</t>
  </si>
  <si>
    <t xml:space="preserve">1-01-65057-D</t>
  </si>
  <si>
    <t xml:space="preserve">КамчатЭ ао [МБ ФР: Т+: Акции]</t>
  </si>
  <si>
    <t xml:space="preserve">1-02-00235-A</t>
  </si>
  <si>
    <t xml:space="preserve">КамчатЭ ап [МБ ФР: Т+: Акции]</t>
  </si>
  <si>
    <t xml:space="preserve">2-02-00235-A</t>
  </si>
  <si>
    <t xml:space="preserve">КоршГОК ао [МБ ФР: Т+: Акции]</t>
  </si>
  <si>
    <t xml:space="preserve">1-01-20992-F</t>
  </si>
  <si>
    <t xml:space="preserve">КрасОкт-1п [МБ ФР: Т+: Акции]</t>
  </si>
  <si>
    <t xml:space="preserve">2-01-00060-A</t>
  </si>
  <si>
    <t xml:space="preserve">КрасОкт-ао [МБ ФР: Т+: Акции]</t>
  </si>
  <si>
    <t xml:space="preserve">1-02-00060-A</t>
  </si>
  <si>
    <t xml:space="preserve">Красэсб ао [МБ ФР: Т+: Акции]</t>
  </si>
  <si>
    <t xml:space="preserve">1-01-55147-E</t>
  </si>
  <si>
    <t xml:space="preserve">Красэсб ап [МБ ФР: Т+: Акции]</t>
  </si>
  <si>
    <t xml:space="preserve">2-01-55147-E</t>
  </si>
  <si>
    <t xml:space="preserve">Кристалл [МБ ФР: Т+: Акции]</t>
  </si>
  <si>
    <t xml:space="preserve">1-01-05421-G</t>
  </si>
  <si>
    <t xml:space="preserve">КузнецкийБ [МБ ФР: Т+: Акции]</t>
  </si>
  <si>
    <t xml:space="preserve">10100609B</t>
  </si>
  <si>
    <t xml:space="preserve">Куйбазот [МБ ФР: Т+: Акции]</t>
  </si>
  <si>
    <t xml:space="preserve">1-01-00067-A</t>
  </si>
  <si>
    <t xml:space="preserve">Куйбазот-п [МБ ФР: Т+: Акции]</t>
  </si>
  <si>
    <t xml:space="preserve">2-01-00067-A</t>
  </si>
  <si>
    <t xml:space="preserve">КурганГКао [МБ ФР: Т+: Акции]</t>
  </si>
  <si>
    <t xml:space="preserve">1-01-55226-E</t>
  </si>
  <si>
    <t xml:space="preserve">КурганГКап [МБ ФР: Т+: Акции]</t>
  </si>
  <si>
    <t xml:space="preserve">2-01-55226-E</t>
  </si>
  <si>
    <t xml:space="preserve">ЛСР ао [МБ ФР: Т+: Акции]</t>
  </si>
  <si>
    <t xml:space="preserve">1-01-55234-E</t>
  </si>
  <si>
    <t xml:space="preserve">ЛУКОЙЛ [МБ ФР: Т+: Акции]</t>
  </si>
  <si>
    <t xml:space="preserve">1-01-00077-A</t>
  </si>
  <si>
    <t xml:space="preserve">Ламбумиз [МБ ФР: Т+: Акции]</t>
  </si>
  <si>
    <t xml:space="preserve">1-01-09188-H</t>
  </si>
  <si>
    <t xml:space="preserve">Левенгук [МБ ФР: Т+: Акции]</t>
  </si>
  <si>
    <t xml:space="preserve">1-01-04329-D</t>
  </si>
  <si>
    <t xml:space="preserve">Лензол. ап [МБ ФР: Т+: Акции]</t>
  </si>
  <si>
    <t xml:space="preserve">2-02-40433-N</t>
  </si>
  <si>
    <t xml:space="preserve">Лензолото [МБ ФР: Т+: Акции]</t>
  </si>
  <si>
    <t xml:space="preserve">1-02-40433-N</t>
  </si>
  <si>
    <t xml:space="preserve">Лента ао [МБ ФР: Т+: Акции]</t>
  </si>
  <si>
    <t xml:space="preserve">1-01-16686-A</t>
  </si>
  <si>
    <t xml:space="preserve">М.видео [МБ ФР: Т+: Акции]</t>
  </si>
  <si>
    <t xml:space="preserve">1-02-11700-A</t>
  </si>
  <si>
    <t xml:space="preserve">МГКЛ [МБ ФР: Т+: Акции]</t>
  </si>
  <si>
    <t xml:space="preserve">1-01-11915-A</t>
  </si>
  <si>
    <t xml:space="preserve">МГТС-4ап [МБ ФР: Т+: Акции]</t>
  </si>
  <si>
    <t xml:space="preserve">2-04-00083-A</t>
  </si>
  <si>
    <t xml:space="preserve">МГТС-5ао [МБ ФР: Т+: Акции]</t>
  </si>
  <si>
    <t xml:space="preserve">1-05-00083-A</t>
  </si>
  <si>
    <t xml:space="preserve">МКБ ао [МБ ФР: Т+: Акции]</t>
  </si>
  <si>
    <t xml:space="preserve">10101978B</t>
  </si>
  <si>
    <t xml:space="preserve">МКПАО "ВК" [МБ ФР: Т+: Акции]</t>
  </si>
  <si>
    <t xml:space="preserve">1-01-16753-A</t>
  </si>
  <si>
    <t xml:space="preserve">МКПАО ЮМГ [МБ ФР: Т+: Акции]</t>
  </si>
  <si>
    <t xml:space="preserve">1-01-16774-A</t>
  </si>
  <si>
    <t xml:space="preserve">ММК [МБ ФР: Т+: Акции]</t>
  </si>
  <si>
    <t xml:space="preserve">1-03-00078-A</t>
  </si>
  <si>
    <t xml:space="preserve">МТС Банк [МБ ФР: Т+: Акции]</t>
  </si>
  <si>
    <t xml:space="preserve">10102268B</t>
  </si>
  <si>
    <t xml:space="preserve">МТС-ао [МБ ФР: Т+: Акции]</t>
  </si>
  <si>
    <t xml:space="preserve">1-01-04715-A</t>
  </si>
  <si>
    <t xml:space="preserve">МагадЭн ао [МБ ФР: Т+: Акции]</t>
  </si>
  <si>
    <t xml:space="preserve">1-01-00254-A</t>
  </si>
  <si>
    <t xml:space="preserve">МагадЭн ап [МБ ФР: Т+: Акции]</t>
  </si>
  <si>
    <t xml:space="preserve">2-01-00254-A</t>
  </si>
  <si>
    <t xml:space="preserve">Магнит ао [МБ ФР: Т+: Акции]</t>
  </si>
  <si>
    <t xml:space="preserve">1-01-60525-P</t>
  </si>
  <si>
    <t xml:space="preserve">Мегион-ао [МБ ФР: Т+: Акции]</t>
  </si>
  <si>
    <t xml:space="preserve">1-03-00149-A</t>
  </si>
  <si>
    <t xml:space="preserve">Мегион-ап [МБ ФР: Т+: Акции]</t>
  </si>
  <si>
    <t xml:space="preserve">2-03-00149-A</t>
  </si>
  <si>
    <t xml:space="preserve">Мечел ао [МБ ФР: Т+: Акции]</t>
  </si>
  <si>
    <t xml:space="preserve">1-01-55005-E</t>
  </si>
  <si>
    <t xml:space="preserve">Мечел ап [МБ ФР: Т+: Акции]</t>
  </si>
  <si>
    <t xml:space="preserve">2-01-55005-E</t>
  </si>
  <si>
    <t xml:space="preserve">МордЭнСб [МБ ФР: Т+: Акции]</t>
  </si>
  <si>
    <t xml:space="preserve">1-01-55055-E</t>
  </si>
  <si>
    <t xml:space="preserve">МосБиржа [МБ ФР: Т+: Акции]</t>
  </si>
  <si>
    <t xml:space="preserve">1-05-08443-H</t>
  </si>
  <si>
    <t xml:space="preserve">Мостотрест [МБ ФР: Т+: Акции]</t>
  </si>
  <si>
    <t xml:space="preserve">1-03-02472-A</t>
  </si>
  <si>
    <t xml:space="preserve">НЕФАЗ [МБ ФР: Т+: Акции]</t>
  </si>
  <si>
    <t xml:space="preserve">1-01-30520-D</t>
  </si>
  <si>
    <t xml:space="preserve">НКНХ ао [МБ ФР: Т+: Акции]</t>
  </si>
  <si>
    <t xml:space="preserve">1-02-00096-A</t>
  </si>
  <si>
    <t xml:space="preserve">НКНХ ап [МБ ФР: Т+: Акции]</t>
  </si>
  <si>
    <t xml:space="preserve">2-02-00096-A</t>
  </si>
  <si>
    <t xml:space="preserve">НКХП ао [МБ ФР: Т+: Акции]</t>
  </si>
  <si>
    <t xml:space="preserve">1-03-35684-E</t>
  </si>
  <si>
    <t xml:space="preserve">НЛМК ао [МБ ФР: Т+: Акции]</t>
  </si>
  <si>
    <t xml:space="preserve">1-01-00102-A</t>
  </si>
  <si>
    <t xml:space="preserve">НМТП ао [МБ ФР: Т+: Акции]</t>
  </si>
  <si>
    <t xml:space="preserve">1-01-30251-E</t>
  </si>
  <si>
    <t xml:space="preserve">Нижкамшина [МБ ФР: Т+: Акции]</t>
  </si>
  <si>
    <t xml:space="preserve">1-02-55032-D</t>
  </si>
  <si>
    <t xml:space="preserve">НоваБев ао [МБ ФР: Т+: Акции]</t>
  </si>
  <si>
    <t xml:space="preserve">1-01-55052-E</t>
  </si>
  <si>
    <t xml:space="preserve">Новатэк ао [МБ ФР: Т+: Акции]</t>
  </si>
  <si>
    <t xml:space="preserve">1-02-00268-E</t>
  </si>
  <si>
    <t xml:space="preserve">ОГК-2 ао [МБ ФР: Т+: Акции]</t>
  </si>
  <si>
    <t xml:space="preserve">1-02-65105-D</t>
  </si>
  <si>
    <t xml:space="preserve">ОМЗ-ап [МБ ФР: Т+: Акции]</t>
  </si>
  <si>
    <t xml:space="preserve">2-01-30174-D</t>
  </si>
  <si>
    <t xml:space="preserve">ОзонФарм [МБ ФР: Т+: Акции]</t>
  </si>
  <si>
    <t xml:space="preserve">1-01-10877-P</t>
  </si>
  <si>
    <t xml:space="preserve">ОргСинт ао [МБ ФР: Т+: Акции]</t>
  </si>
  <si>
    <t xml:space="preserve">1-02-55245-D</t>
  </si>
  <si>
    <t xml:space="preserve">ОргСинт ап [МБ ФР: Т+: Акции]</t>
  </si>
  <si>
    <t xml:space="preserve">2-02-55245-D</t>
  </si>
  <si>
    <t xml:space="preserve">ПИК ао [МБ ФР: Т+: Акции]</t>
  </si>
  <si>
    <t xml:space="preserve">1-02-01556-A</t>
  </si>
  <si>
    <t xml:space="preserve">ПРОМОМЕД [МБ ФР: Т+: Акции]</t>
  </si>
  <si>
    <t xml:space="preserve">1-01-01622-G</t>
  </si>
  <si>
    <t xml:space="preserve">ПермьЭнС-п [МБ ФР: Т+: Акции]</t>
  </si>
  <si>
    <t xml:space="preserve">2-01-55084-E</t>
  </si>
  <si>
    <t xml:space="preserve">ПермьЭнСб [МБ ФР: Т+: Акции]</t>
  </si>
  <si>
    <t xml:space="preserve">1-01-55084-E</t>
  </si>
  <si>
    <t xml:space="preserve">Полюс [МБ ФР: Т+: Акции]</t>
  </si>
  <si>
    <t xml:space="preserve">1-01-55192-E</t>
  </si>
  <si>
    <t xml:space="preserve">Приморье [МБ ФР: Т+: Акции]</t>
  </si>
  <si>
    <t xml:space="preserve">10103001B</t>
  </si>
  <si>
    <t xml:space="preserve">РГС СК ао [МБ ФР: Т+: Акции]</t>
  </si>
  <si>
    <t xml:space="preserve">1-03-10003-Z</t>
  </si>
  <si>
    <t xml:space="preserve">РДБанк ао [МБ ФР: Т+: Акции]</t>
  </si>
  <si>
    <t xml:space="preserve">10201573B</t>
  </si>
  <si>
    <t xml:space="preserve">РН-ЗапСиб [МБ ФР: Т+: Акции]</t>
  </si>
  <si>
    <t xml:space="preserve">1-01-00185-A</t>
  </si>
  <si>
    <t xml:space="preserve">РОСИНТЕРао [МБ ФР: Т+: Акции]</t>
  </si>
  <si>
    <t xml:space="preserve">1-02-55033-E</t>
  </si>
  <si>
    <t xml:space="preserve">РСТомск ао [МБ ФР: Т+: Акции]</t>
  </si>
  <si>
    <t xml:space="preserve">1-01-50128-A</t>
  </si>
  <si>
    <t xml:space="preserve">РСТомск ап [МБ ФР: Т+: Акции]</t>
  </si>
  <si>
    <t xml:space="preserve">2-01-50128-A</t>
  </si>
  <si>
    <t xml:space="preserve">РСетКубань [МБ ФР: Т+: Акции]</t>
  </si>
  <si>
    <t xml:space="preserve">1-02-00063-A</t>
  </si>
  <si>
    <t xml:space="preserve">RU0009046767</t>
  </si>
  <si>
    <t xml:space="preserve">KUBE</t>
  </si>
  <si>
    <t xml:space="preserve">РСетКубань</t>
  </si>
  <si>
    <t xml:space="preserve">РСетиЛЭ [МБ ФР: Т+: Акции]</t>
  </si>
  <si>
    <t xml:space="preserve">1-01-00073-A</t>
  </si>
  <si>
    <t xml:space="preserve">РСетиЛЭ-п [МБ ФР: Т+: Акции]</t>
  </si>
  <si>
    <t xml:space="preserve">2-01-00073-A</t>
  </si>
  <si>
    <t xml:space="preserve">РСетиМР ао [МБ ФР: Т+: Акции]</t>
  </si>
  <si>
    <t xml:space="preserve">1-01-65116-D</t>
  </si>
  <si>
    <t xml:space="preserve">РСетиСЗ ао [МБ ФР: Т+: Акции]</t>
  </si>
  <si>
    <t xml:space="preserve">1-01-03347-D</t>
  </si>
  <si>
    <t xml:space="preserve">РСетиЦП ао [МБ ФР: Т+: Акции]</t>
  </si>
  <si>
    <t xml:space="preserve">1-01-12665-E</t>
  </si>
  <si>
    <t xml:space="preserve">РУСАЛ ао [МБ ФР: Т+: Акции]</t>
  </si>
  <si>
    <t xml:space="preserve">1-01-16677-A</t>
  </si>
  <si>
    <t xml:space="preserve">Распадская [МБ ФР: Т+: Акции]</t>
  </si>
  <si>
    <t xml:space="preserve">1-04-21725-N</t>
  </si>
  <si>
    <t xml:space="preserve">Ренессанс [МБ ФР: Т+: Акции]</t>
  </si>
  <si>
    <t xml:space="preserve">1-01-10601-Z</t>
  </si>
  <si>
    <t xml:space="preserve">Росбанк ао [МБ ФР: Т+: Акции]</t>
  </si>
  <si>
    <t xml:space="preserve">10102272B</t>
  </si>
  <si>
    <t xml:space="preserve">RU000A0HHK26</t>
  </si>
  <si>
    <t xml:space="preserve">ROSB</t>
  </si>
  <si>
    <t xml:space="preserve">Росбанк ао</t>
  </si>
  <si>
    <t xml:space="preserve">заморожена</t>
  </si>
  <si>
    <t xml:space="preserve">Роснефть [МБ ФР: Т+: Акции]</t>
  </si>
  <si>
    <t xml:space="preserve">1-02-00122-A</t>
  </si>
  <si>
    <t xml:space="preserve">РоссЦентр [МБ ФР: Т+: Акции]</t>
  </si>
  <si>
    <t xml:space="preserve">1-01-10214-A</t>
  </si>
  <si>
    <t xml:space="preserve">РоссЮг ао [МБ ФР: Т+: Акции]</t>
  </si>
  <si>
    <t xml:space="preserve">1-01-34956-E</t>
  </si>
  <si>
    <t xml:space="preserve">Россети [МБ ФР: Т+: Акции]</t>
  </si>
  <si>
    <t xml:space="preserve">1-01-65018-D</t>
  </si>
  <si>
    <t xml:space="preserve">Россети СК [МБ ФР: Т+: Акции]</t>
  </si>
  <si>
    <t xml:space="preserve">1-01-34747-E</t>
  </si>
  <si>
    <t xml:space="preserve">Россети Ур [МБ ФР: Т+: Акции]</t>
  </si>
  <si>
    <t xml:space="preserve">1-01-32501-D</t>
  </si>
  <si>
    <t xml:space="preserve">Ростел -ао [МБ ФР: Т+: Акции]</t>
  </si>
  <si>
    <t xml:space="preserve">1-01-00124-A</t>
  </si>
  <si>
    <t xml:space="preserve">Ростел -ап [МБ ФР: Т+: Акции]</t>
  </si>
  <si>
    <t xml:space="preserve">2-01-00124-A</t>
  </si>
  <si>
    <t xml:space="preserve">РсетВол ао [МБ ФР: Т+: Акции]</t>
  </si>
  <si>
    <t xml:space="preserve">1-01-04247-E</t>
  </si>
  <si>
    <t xml:space="preserve">РсетСиб ао [МБ ФР: Т+: Акции]</t>
  </si>
  <si>
    <t xml:space="preserve">1-01-12044-F</t>
  </si>
  <si>
    <t xml:space="preserve">РусГидро [МБ ФР: Т+: Акции]</t>
  </si>
  <si>
    <t xml:space="preserve">1-01-55038-E</t>
  </si>
  <si>
    <t xml:space="preserve">Русолово [МБ ФР: Т+: Акции]</t>
  </si>
  <si>
    <t xml:space="preserve">1-01-15065-A</t>
  </si>
  <si>
    <t xml:space="preserve">РуссНфт ао [МБ ФР: Т+: Акции]</t>
  </si>
  <si>
    <t xml:space="preserve">1-02-39134-H</t>
  </si>
  <si>
    <t xml:space="preserve">РязЭнСб [МБ ФР: Т+: Акции]</t>
  </si>
  <si>
    <t xml:space="preserve">1-01-50092-A</t>
  </si>
  <si>
    <t xml:space="preserve">СМЗ-ао [МБ ФР: Т+: Акции]</t>
  </si>
  <si>
    <t xml:space="preserve">1-01-00283-A</t>
  </si>
  <si>
    <t xml:space="preserve">СОЛЛЕРС [МБ ФР: Т+: Акции]</t>
  </si>
  <si>
    <t xml:space="preserve">1-01-02461-D</t>
  </si>
  <si>
    <t xml:space="preserve">СПБ Биржа [МБ ФР: Т+: Акции]</t>
  </si>
  <si>
    <t xml:space="preserve">1-01-55439-E</t>
  </si>
  <si>
    <t xml:space="preserve">СТГ [МБ ФР: Т+: Акции]</t>
  </si>
  <si>
    <t xml:space="preserve">1-01-03536-G</t>
  </si>
  <si>
    <t xml:space="preserve">СамарЭн-ао [МБ ФР: Т+: Акции]</t>
  </si>
  <si>
    <t xml:space="preserve">1-02-00127-A</t>
  </si>
  <si>
    <t xml:space="preserve">СамарЭн-ап [МБ ФР: Т+: Акции]</t>
  </si>
  <si>
    <t xml:space="preserve">2-02-00127-A</t>
  </si>
  <si>
    <t xml:space="preserve">Самолет ао [МБ ФР: Т+: Акции]</t>
  </si>
  <si>
    <t xml:space="preserve">1-01-16493-A</t>
  </si>
  <si>
    <t xml:space="preserve">СаратНПЗ [МБ ФР: Т+: Акции]</t>
  </si>
  <si>
    <t xml:space="preserve">1-01-00248-A</t>
  </si>
  <si>
    <t xml:space="preserve">СаратНПЗ-п [МБ ФР: Т+: Акции]</t>
  </si>
  <si>
    <t xml:space="preserve">2-01-00248-A</t>
  </si>
  <si>
    <t xml:space="preserve">СаратЭн-ао [МБ ФР: Т+: Акции]</t>
  </si>
  <si>
    <t xml:space="preserve">1-02-00132-A</t>
  </si>
  <si>
    <t xml:space="preserve">СаратЭн-ап [МБ ФР: Т+: Акции]</t>
  </si>
  <si>
    <t xml:space="preserve">2-02-00132-A</t>
  </si>
  <si>
    <t xml:space="preserve">Сахэнер ао [МБ ФР: Т+: Акции]</t>
  </si>
  <si>
    <t xml:space="preserve">1-03-00272-A</t>
  </si>
  <si>
    <t xml:space="preserve">Сбербанк [МБ ФР: Т+: Акции]</t>
  </si>
  <si>
    <t xml:space="preserve">10301481B</t>
  </si>
  <si>
    <t xml:space="preserve">Сбербанк-п [МБ ФР: Т+: Акции]</t>
  </si>
  <si>
    <t xml:space="preserve">20301481B</t>
  </si>
  <si>
    <t xml:space="preserve">Светофор [МБ ФР: Т+: Акции]</t>
  </si>
  <si>
    <t xml:space="preserve">1-01-24350-J</t>
  </si>
  <si>
    <t xml:space="preserve">Светофор п [МБ ФР: Т+: Акции]</t>
  </si>
  <si>
    <t xml:space="preserve">2-01-24350-J</t>
  </si>
  <si>
    <t xml:space="preserve">СевСт-ао [МБ ФР: Т+: Акции]</t>
  </si>
  <si>
    <t xml:space="preserve">1-02-00143-A</t>
  </si>
  <si>
    <t xml:space="preserve">Сегежа [МБ ФР: Т+: Акции]</t>
  </si>
  <si>
    <t xml:space="preserve">1-01-87154-H</t>
  </si>
  <si>
    <t xml:space="preserve">Селигдар [МБ ФР: Т+: Акции]</t>
  </si>
  <si>
    <t xml:space="preserve">1-01-32694-F</t>
  </si>
  <si>
    <t xml:space="preserve">Система ао [МБ ФР: Т+: Акции]</t>
  </si>
  <si>
    <t xml:space="preserve">1-05-01669-A</t>
  </si>
  <si>
    <t xml:space="preserve">Слав-ЯНОСп [МБ ФР: Т+: Акции]</t>
  </si>
  <si>
    <t xml:space="preserve">2-01-00199-A</t>
  </si>
  <si>
    <t xml:space="preserve">Славн-ЯНОС [МБ ФР: Т+: Акции]</t>
  </si>
  <si>
    <t xml:space="preserve">1-01-00199-A</t>
  </si>
  <si>
    <t xml:space="preserve">Совкомбанк [МБ ФР: Т+: Акции]</t>
  </si>
  <si>
    <t xml:space="preserve">10100963B</t>
  </si>
  <si>
    <t xml:space="preserve">Совкомфлот [МБ ФР: Т+: Акции]</t>
  </si>
  <si>
    <t xml:space="preserve">1-01-10613-A</t>
  </si>
  <si>
    <t xml:space="preserve">СтаврЭнСб [МБ ФР: Т+: Акции]</t>
  </si>
  <si>
    <t xml:space="preserve">1-01-50119-A</t>
  </si>
  <si>
    <t xml:space="preserve">СтаврЭнСбп [МБ ФР: Т+: Акции]</t>
  </si>
  <si>
    <t xml:space="preserve">2-01-50119-A</t>
  </si>
  <si>
    <t xml:space="preserve">Сургнфгз [МБ ФР: Т+: Акции]</t>
  </si>
  <si>
    <t xml:space="preserve">1-01-00155-A</t>
  </si>
  <si>
    <t xml:space="preserve">Сургнфгз-п [МБ ФР: Т+: Акции]</t>
  </si>
  <si>
    <t xml:space="preserve">2-01-00155-A</t>
  </si>
  <si>
    <t xml:space="preserve">ТГК-1 [МБ ФР: Т+: Акции]</t>
  </si>
  <si>
    <t xml:space="preserve">1-01-03388-D</t>
  </si>
  <si>
    <t xml:space="preserve">ТГК-14 [МБ ФР: Т+: Акции]</t>
  </si>
  <si>
    <t xml:space="preserve">1-01-22451-F</t>
  </si>
  <si>
    <t xml:space="preserve">ТГК-2 [МБ ФР: Т+: Акции]</t>
  </si>
  <si>
    <t xml:space="preserve">1-01-10420-A</t>
  </si>
  <si>
    <t xml:space="preserve">ТГК-2 ап [МБ ФР: Т+: Акции]</t>
  </si>
  <si>
    <t xml:space="preserve">2-01-10420-A</t>
  </si>
  <si>
    <t xml:space="preserve">ТЗА ао [МБ ФР: Т+: Акции]</t>
  </si>
  <si>
    <t xml:space="preserve">1-01-30455-D</t>
  </si>
  <si>
    <t xml:space="preserve">ТКЗКК ап [МБ ФР: Т+: Акции]</t>
  </si>
  <si>
    <t xml:space="preserve">2-01-30301-E</t>
  </si>
  <si>
    <t xml:space="preserve">ТКСХолд ао [МБ ФР: Т+: Акции]</t>
  </si>
  <si>
    <t xml:space="preserve">1-01-16784-A</t>
  </si>
  <si>
    <t xml:space="preserve">ТМК ао [МБ ФР: Т+: Акции]</t>
  </si>
  <si>
    <t xml:space="preserve">1-01-29031-H</t>
  </si>
  <si>
    <t xml:space="preserve">ТНСэКубань [МБ ФР: Т+: Акции]</t>
  </si>
  <si>
    <t xml:space="preserve">1-01-55218-E</t>
  </si>
  <si>
    <t xml:space="preserve">ТНСэМаЭл-п [МБ ФР: Т+: Акции]</t>
  </si>
  <si>
    <t xml:space="preserve">2-01-50086-A</t>
  </si>
  <si>
    <t xml:space="preserve">ТНСэнВор-п [МБ ФР: Т+: Акции]</t>
  </si>
  <si>
    <t xml:space="preserve">2-01-55029-E</t>
  </si>
  <si>
    <t xml:space="preserve">ТНСэнВорон [МБ ФР: Т+: Акции]</t>
  </si>
  <si>
    <t xml:space="preserve">1-01-55029-E</t>
  </si>
  <si>
    <t xml:space="preserve">ТНСэнМарЭл [МБ ФР: Т+: Акции]</t>
  </si>
  <si>
    <t xml:space="preserve">1-01-50086-A</t>
  </si>
  <si>
    <t xml:space="preserve">ТНСэнНН ао [МБ ФР: Т+: Акции]</t>
  </si>
  <si>
    <t xml:space="preserve">1-01-55072-E</t>
  </si>
  <si>
    <t xml:space="preserve">ТНСэнНН ап [МБ ФР: Т+: Акции]</t>
  </si>
  <si>
    <t xml:space="preserve">2-01-55072-E</t>
  </si>
  <si>
    <t xml:space="preserve">ТНСэнРст [МБ ФР: Т+: Акции]</t>
  </si>
  <si>
    <t xml:space="preserve">1-01-50095-A</t>
  </si>
  <si>
    <t xml:space="preserve">ТНСэнРст-п [МБ ФР: Т+: Акции]</t>
  </si>
  <si>
    <t xml:space="preserve">2-01-50095-A</t>
  </si>
  <si>
    <t xml:space="preserve">ТНСэнЯр [МБ ФР: Т+: Акции]</t>
  </si>
  <si>
    <t xml:space="preserve">1-01-50099-A</t>
  </si>
  <si>
    <t xml:space="preserve">ТНСэнЯр-п [МБ ФР: Т+: Акции]</t>
  </si>
  <si>
    <t xml:space="preserve">2-01-50099-A</t>
  </si>
  <si>
    <t xml:space="preserve">ТНСэнрг ао [МБ ФР: Т+: Акции]</t>
  </si>
  <si>
    <t xml:space="preserve">1-01-15521-A</t>
  </si>
  <si>
    <t xml:space="preserve">ТамбЭнСб [МБ ФР: Т+: Акции]</t>
  </si>
  <si>
    <t xml:space="preserve">1-01-65100-D</t>
  </si>
  <si>
    <t xml:space="preserve">ТамбЭнСб-п [МБ ФР: Т+: Акции]</t>
  </si>
  <si>
    <t xml:space="preserve">2-01-65100-D</t>
  </si>
  <si>
    <t xml:space="preserve">Татнфт 3ао [МБ ФР: Т+: Акции]</t>
  </si>
  <si>
    <t xml:space="preserve">1-03-00161-A</t>
  </si>
  <si>
    <t xml:space="preserve">Татнфт 3ап [МБ ФР: Т+: Акции]</t>
  </si>
  <si>
    <t xml:space="preserve">2-03-00161-A</t>
  </si>
  <si>
    <t xml:space="preserve">Таттел. ао [МБ ФР: Т+: Акции]</t>
  </si>
  <si>
    <t xml:space="preserve">1-02-50049-A</t>
  </si>
  <si>
    <t xml:space="preserve">Телеграф [МБ ФР: Т+: Акции]</t>
  </si>
  <si>
    <t xml:space="preserve">1-03-00327-A</t>
  </si>
  <si>
    <t xml:space="preserve">Телеграф-п [МБ ФР: Т+: Акции]</t>
  </si>
  <si>
    <t xml:space="preserve">2-03-00327-A</t>
  </si>
  <si>
    <t xml:space="preserve">Транснф ап [МБ ФР: Т+: Акции]</t>
  </si>
  <si>
    <t xml:space="preserve">2-01-00206-A</t>
  </si>
  <si>
    <t xml:space="preserve">УрКузница [МБ ФР: Т+: Акции]</t>
  </si>
  <si>
    <t xml:space="preserve">1-01-32341-D</t>
  </si>
  <si>
    <t xml:space="preserve">УралСиб ао [МБ ФР: Т+: Акции]</t>
  </si>
  <si>
    <t xml:space="preserve">10200030B</t>
  </si>
  <si>
    <t xml:space="preserve">ФосАгро ао [МБ ФР: Т+: Акции]</t>
  </si>
  <si>
    <t xml:space="preserve">1-02-06556-A</t>
  </si>
  <si>
    <t xml:space="preserve">ХЭНДЕРСОН [МБ ФР: Т+: Акции]</t>
  </si>
  <si>
    <t xml:space="preserve">1-01-03109-G</t>
  </si>
  <si>
    <t xml:space="preserve">Химпром ап [МБ ФР: Т+: Акции]</t>
  </si>
  <si>
    <t xml:space="preserve">2-01-55076-D</t>
  </si>
  <si>
    <t xml:space="preserve">Хэдхантер [МБ ФР: Т+: Акции]</t>
  </si>
  <si>
    <t xml:space="preserve">1-01-16755-A</t>
  </si>
  <si>
    <t xml:space="preserve">ЦМТ ао [МБ ФР: Т+: Акции]</t>
  </si>
  <si>
    <t xml:space="preserve">1-01-01837-A</t>
  </si>
  <si>
    <t xml:space="preserve">ЦМТ ап [МБ ФР: Т+: Акции]</t>
  </si>
  <si>
    <t xml:space="preserve">2-01-01837-A</t>
  </si>
  <si>
    <t xml:space="preserve">ЧЗПСН ао [МБ ФР: Т+: Акции]</t>
  </si>
  <si>
    <t xml:space="preserve">1-01-45194-D</t>
  </si>
  <si>
    <t xml:space="preserve">ЧКПЗ ао [МБ ФР: Т+: Акции]</t>
  </si>
  <si>
    <t xml:space="preserve">1-03-45058-D</t>
  </si>
  <si>
    <t xml:space="preserve">ЧМК ао [МБ ФР: Т+: Акции]</t>
  </si>
  <si>
    <t xml:space="preserve">1-01-00080-A</t>
  </si>
  <si>
    <t xml:space="preserve">ЧеркизГ-ао [МБ ФР: Т+: Акции]</t>
  </si>
  <si>
    <t xml:space="preserve">1-02-10797-A</t>
  </si>
  <si>
    <t xml:space="preserve">ЭЛ5Энер ао [МБ ФР: Т+: Акции]</t>
  </si>
  <si>
    <t xml:space="preserve">1-01-50077-A</t>
  </si>
  <si>
    <t xml:space="preserve">ЭН+ГРУП ао [МБ ФР: Т+: Акции]</t>
  </si>
  <si>
    <t xml:space="preserve">1-01-16625-A</t>
  </si>
  <si>
    <t xml:space="preserve">Элемент [МБ ФР: Т+: Акции]</t>
  </si>
  <si>
    <t xml:space="preserve">1-01-16673-A</t>
  </si>
  <si>
    <t xml:space="preserve">ЭнергияРКК [МБ ФР: Т+: Акции]</t>
  </si>
  <si>
    <t xml:space="preserve">1-03-01091-A</t>
  </si>
  <si>
    <t xml:space="preserve">ЭсЭфАй ао [МБ ФР: Т+: Акции]</t>
  </si>
  <si>
    <t xml:space="preserve">1-02-56453-P</t>
  </si>
  <si>
    <t xml:space="preserve">ЮГК [МБ ФР: Т+: Акции]</t>
  </si>
  <si>
    <t xml:space="preserve">1-02-33010-D</t>
  </si>
  <si>
    <t xml:space="preserve">ЮТэйр ао [МБ ФР: Т+: Акции]</t>
  </si>
  <si>
    <t xml:space="preserve">1-01-00077-F</t>
  </si>
  <si>
    <t xml:space="preserve">ЮУНК ао [МБ ФР: Т+: Акции]</t>
  </si>
  <si>
    <t xml:space="preserve">1-01-00197-A</t>
  </si>
  <si>
    <t xml:space="preserve">ЮжКузб. ао [МБ ФР: Т+: Акции]</t>
  </si>
  <si>
    <t xml:space="preserve">1-02-10591-F</t>
  </si>
  <si>
    <t xml:space="preserve">Юнипро ао [МБ ФР: Т+: Акции]</t>
  </si>
  <si>
    <t xml:space="preserve">1-02-65104-D</t>
  </si>
  <si>
    <t xml:space="preserve">ЯНДЕКС [МБ ФР: Т+: Акции]</t>
  </si>
  <si>
    <t xml:space="preserve">1-01-16777-A</t>
  </si>
  <si>
    <t xml:space="preserve">ЯТЭК ао [МБ ФР: Т+: Акции]</t>
  </si>
  <si>
    <t xml:space="preserve">1-01-20510-F</t>
  </si>
  <si>
    <t xml:space="preserve">Яковлев-3 [МБ ФР: Т+: Акции]</t>
  </si>
  <si>
    <t xml:space="preserve">1-03-00040-A</t>
  </si>
  <si>
    <t xml:space="preserve">Якутскэн-п [МБ ФР: Т+: Акции]</t>
  </si>
  <si>
    <t xml:space="preserve">2-01-00304-A</t>
  </si>
  <si>
    <t xml:space="preserve">Якутскэнрг [МБ ФР: Т+: Акции]</t>
  </si>
  <si>
    <t xml:space="preserve">1-01-00304-A</t>
  </si>
  <si>
    <t xml:space="preserve">Белон ао [МБ ФР: Т+: Повышенный инвестиционный риск (Акции)]</t>
  </si>
  <si>
    <t xml:space="preserve">1-06-10167-F</t>
  </si>
  <si>
    <t xml:space="preserve">Да</t>
  </si>
  <si>
    <t xml:space="preserve">МБ ФР: Т+: Повышенный инвестиционный риск (Акции)</t>
  </si>
  <si>
    <t xml:space="preserve">ГАЗ ао [МБ ФР: Т+: Повышенный инвестиционный риск (Акции)]</t>
  </si>
  <si>
    <t xml:space="preserve">1-01-00029-A</t>
  </si>
  <si>
    <t xml:space="preserve">ГАЗ ап [МБ ФР: Т+: Повышенный инвестиционный риск (Акции)]</t>
  </si>
  <si>
    <t xml:space="preserve">2-02-00029-A</t>
  </si>
  <si>
    <t xml:space="preserve">ГК РБК ао [МБ ФР: Т+: Повышенный инвестиционный риск (Акции)]</t>
  </si>
  <si>
    <t xml:space="preserve">1-02-56413-H</t>
  </si>
  <si>
    <t xml:space="preserve">ДетскийМир [МБ ФР: Т+: Повышенный инвестиционный риск (Акции)]</t>
  </si>
  <si>
    <t xml:space="preserve">1-02-00844-A</t>
  </si>
  <si>
    <t xml:space="preserve">ЗПИФ ВДО [МБ ФР: Т+: Повышенный инвестиционный риск (Акции)]</t>
  </si>
  <si>
    <t xml:space="preserve">4025</t>
  </si>
  <si>
    <t xml:space="preserve">RU000A1027E5</t>
  </si>
  <si>
    <t xml:space="preserve">ЗПИФ ВДО</t>
  </si>
  <si>
    <t xml:space="preserve">закр.ПИФ</t>
  </si>
  <si>
    <t xml:space="preserve">Пай закрытого ПИФа</t>
  </si>
  <si>
    <t xml:space="preserve">ЗПИФ КапВл [МБ ФР: Т+: Повышенный инвестиционный риск (Акции)]</t>
  </si>
  <si>
    <t xml:space="preserve">0464-93295436</t>
  </si>
  <si>
    <t xml:space="preserve">RU000A0JNUM1</t>
  </si>
  <si>
    <t xml:space="preserve">ЗПИФ КапВл</t>
  </si>
  <si>
    <t xml:space="preserve">ИСУ ГК-3 [МБ ФР: Т+: Повышенный инвестиционный риск (Акции)]</t>
  </si>
  <si>
    <t xml:space="preserve">0034</t>
  </si>
  <si>
    <t xml:space="preserve">RU000A0JVEZ0</t>
  </si>
  <si>
    <t xml:space="preserve">ИСУ ГК-3</t>
  </si>
  <si>
    <t xml:space="preserve">ис</t>
  </si>
  <si>
    <t xml:space="preserve">Ипотечный сертификат</t>
  </si>
  <si>
    <t xml:space="preserve">ЛЭСК ао [МБ ФР: Т+: Повышенный инвестиционный риск (Акции)]</t>
  </si>
  <si>
    <t xml:space="preserve">1-01-65097-D</t>
  </si>
  <si>
    <t xml:space="preserve">ОВК ао [МБ ФР: Т+: Повышенный инвестиционный риск (Акции)]</t>
  </si>
  <si>
    <t xml:space="preserve">1-01-82031-H</t>
  </si>
  <si>
    <t xml:space="preserve">ОРЕОЛСтрой [МБ ФР: Т+: Повышенный инвестиционный риск (Акции)]</t>
  </si>
  <si>
    <t xml:space="preserve">2416</t>
  </si>
  <si>
    <t xml:space="preserve">RU000A101UK9</t>
  </si>
  <si>
    <t xml:space="preserve">ОРЕОЛСтрой</t>
  </si>
  <si>
    <t xml:space="preserve">ПавлАвт ао [МБ ФР: Т+: Повышенный инвестиционный риск (Акции)]</t>
  </si>
  <si>
    <t xml:space="preserve">1-02-00261-A</t>
  </si>
  <si>
    <t xml:space="preserve">СФНАрБиз7 [МБ ФР: Т+: Повышенный инвестиционный риск (Акции)]</t>
  </si>
  <si>
    <t xml:space="preserve">4416</t>
  </si>
  <si>
    <t xml:space="preserve">RU000A1034U7</t>
  </si>
  <si>
    <t xml:space="preserve">СФНАрБиз7</t>
  </si>
  <si>
    <t xml:space="preserve">СолидРент2 [МБ ФР: Т+: Повышенный инвестиционный риск (Акции)]</t>
  </si>
  <si>
    <t xml:space="preserve">3444</t>
  </si>
  <si>
    <t xml:space="preserve">RU000A0ZZX84</t>
  </si>
  <si>
    <t xml:space="preserve">СолидРент2</t>
  </si>
  <si>
    <t xml:space="preserve">ТРЗПИФ [МБ ФР: Т+: Повышенный инвестиционный риск (Акции)]</t>
  </si>
  <si>
    <t xml:space="preserve">3279</t>
  </si>
  <si>
    <t xml:space="preserve">RU000A0ZZ422</t>
  </si>
  <si>
    <t xml:space="preserve">ТРЗПИФ</t>
  </si>
  <si>
    <t xml:space="preserve">Фармсинтез [МБ ФР: Т+: Повышенный инвестиционный риск (Акции)]</t>
  </si>
  <si>
    <t xml:space="preserve">1-02-09669-J</t>
  </si>
  <si>
    <t xml:space="preserve">LQDT ETF [МБ ФР: Т+ ETF F]</t>
  </si>
  <si>
    <t xml:space="preserve">3915</t>
  </si>
  <si>
    <t xml:space="preserve">бирж.ПИФ</t>
  </si>
  <si>
    <t xml:space="preserve">TQTF_F</t>
  </si>
  <si>
    <t xml:space="preserve">Пай открытого ПИФа</t>
  </si>
  <si>
    <t xml:space="preserve">AKAI ETF [МБ ФР: Т+: ETF]</t>
  </si>
  <si>
    <t xml:space="preserve">6527</t>
  </si>
  <si>
    <t xml:space="preserve">RU000A109PQ9</t>
  </si>
  <si>
    <t xml:space="preserve">AKAI</t>
  </si>
  <si>
    <t xml:space="preserve">AKAI ETF</t>
  </si>
  <si>
    <t xml:space="preserve">МБ ФР: Т+: ETF</t>
  </si>
  <si>
    <t xml:space="preserve">AKFB ETF [МБ ФР: Т+: ETF]</t>
  </si>
  <si>
    <t xml:space="preserve">6541</t>
  </si>
  <si>
    <t xml:space="preserve">RU000A109T66</t>
  </si>
  <si>
    <t xml:space="preserve">AKFB</t>
  </si>
  <si>
    <t xml:space="preserve">AKFB ETF</t>
  </si>
  <si>
    <t xml:space="preserve">AKGD ETF [МБ ФР: Т+: ETF]</t>
  </si>
  <si>
    <t xml:space="preserve">4713</t>
  </si>
  <si>
    <t xml:space="preserve">AKGD ETF</t>
  </si>
  <si>
    <t xml:space="preserve">AKHT ETF [МБ ФР: Т+: ETF]</t>
  </si>
  <si>
    <t xml:space="preserve">6580</t>
  </si>
  <si>
    <t xml:space="preserve">RU000A109VF0</t>
  </si>
  <si>
    <t xml:space="preserve">AKHT</t>
  </si>
  <si>
    <t xml:space="preserve">AKHT ETF</t>
  </si>
  <si>
    <t xml:space="preserve">AKMM ETF [МБ ФР: Т+: ETF]</t>
  </si>
  <si>
    <t xml:space="preserve">5012</t>
  </si>
  <si>
    <t xml:space="preserve">AKMM ETF</t>
  </si>
  <si>
    <t xml:space="preserve">AKQU ETF [МБ ФР: Т+: ETF]</t>
  </si>
  <si>
    <t xml:space="preserve">4580</t>
  </si>
  <si>
    <t xml:space="preserve">AKQU ETF</t>
  </si>
  <si>
    <t xml:space="preserve">AKUP ETF [МБ ФР: Т+: ETF]</t>
  </si>
  <si>
    <t xml:space="preserve">5955</t>
  </si>
  <si>
    <t xml:space="preserve">RU000A107KJ9</t>
  </si>
  <si>
    <t xml:space="preserve">AKUP</t>
  </si>
  <si>
    <t xml:space="preserve">AKUP ETF</t>
  </si>
  <si>
    <t xml:space="preserve">AMNR ETF [МБ ФР: Т+: ETF]</t>
  </si>
  <si>
    <t xml:space="preserve">5936</t>
  </si>
  <si>
    <t xml:space="preserve">AMNR ETF</t>
  </si>
  <si>
    <t xml:space="preserve">AMNY ETF [МБ ФР: Т+: ETF]</t>
  </si>
  <si>
    <t xml:space="preserve">6221</t>
  </si>
  <si>
    <t xml:space="preserve">RU000A108P04</t>
  </si>
  <si>
    <t xml:space="preserve">AMNY</t>
  </si>
  <si>
    <t xml:space="preserve">AMNY ETF</t>
  </si>
  <si>
    <t xml:space="preserve">AMRE ETF [МБ ФР: Т+: ETF]</t>
  </si>
  <si>
    <t xml:space="preserve">4330</t>
  </si>
  <si>
    <t xml:space="preserve">AMRE ETF</t>
  </si>
  <si>
    <t xml:space="preserve">AMRH ETF [МБ ФР: Т+: ETF]</t>
  </si>
  <si>
    <t xml:space="preserve">4506</t>
  </si>
  <si>
    <t xml:space="preserve">RU000A103FW1</t>
  </si>
  <si>
    <t xml:space="preserve">AMRH</t>
  </si>
  <si>
    <t xml:space="preserve">AMRH ETF</t>
  </si>
  <si>
    <t xml:space="preserve">BCSB ETF [МБ ФР: Т+: ETF]</t>
  </si>
  <si>
    <t xml:space="preserve">4301</t>
  </si>
  <si>
    <t xml:space="preserve">RU000A102ST2</t>
  </si>
  <si>
    <t xml:space="preserve">BCSB</t>
  </si>
  <si>
    <t xml:space="preserve">BCSB ETF</t>
  </si>
  <si>
    <t xml:space="preserve">BCSD ETF [МБ ФР: Т+: ETF]</t>
  </si>
  <si>
    <t xml:space="preserve">6330</t>
  </si>
  <si>
    <t xml:space="preserve">BCSD ETF</t>
  </si>
  <si>
    <t xml:space="preserve">BCSR ETF [МБ ФР: Т+: ETF]</t>
  </si>
  <si>
    <t xml:space="preserve">6615</t>
  </si>
  <si>
    <t xml:space="preserve">RU000A10A0N6</t>
  </si>
  <si>
    <t xml:space="preserve">BCSR</t>
  </si>
  <si>
    <t xml:space="preserve">BCSR ETF</t>
  </si>
  <si>
    <t xml:space="preserve">BOND ETF [МБ ФР: Т+: ETF]</t>
  </si>
  <si>
    <t xml:space="preserve">4920</t>
  </si>
  <si>
    <t xml:space="preserve">RU000A104Z22</t>
  </si>
  <si>
    <t xml:space="preserve">BOND</t>
  </si>
  <si>
    <t xml:space="preserve">BOND ETF</t>
  </si>
  <si>
    <t xml:space="preserve">CASH ETF [МБ ФР: Т+: ETF]</t>
  </si>
  <si>
    <t xml:space="preserve">6589</t>
  </si>
  <si>
    <t xml:space="preserve">CASH ETF</t>
  </si>
  <si>
    <t xml:space="preserve">CNYM ETF [МБ ФР: Т+: ETF]</t>
  </si>
  <si>
    <t xml:space="preserve">5866</t>
  </si>
  <si>
    <t xml:space="preserve">RU000A107D41</t>
  </si>
  <si>
    <t xml:space="preserve">CNYM</t>
  </si>
  <si>
    <t xml:space="preserve">CNYM ETF</t>
  </si>
  <si>
    <t xml:space="preserve">CNY</t>
  </si>
  <si>
    <t xml:space="preserve">EQMX ETF [МБ ФР: Т+: ETF]</t>
  </si>
  <si>
    <t xml:space="preserve">3965</t>
  </si>
  <si>
    <t xml:space="preserve">EQMX ETF</t>
  </si>
  <si>
    <t xml:space="preserve">ESGE ETF [МБ ФР: Т+: ETF]</t>
  </si>
  <si>
    <t xml:space="preserve">4568</t>
  </si>
  <si>
    <t xml:space="preserve">RU000A103LL2</t>
  </si>
  <si>
    <t xml:space="preserve">ESGE ETF</t>
  </si>
  <si>
    <t xml:space="preserve">ESGR ETF [МБ ФР: Т+: ETF]</t>
  </si>
  <si>
    <t xml:space="preserve">4057</t>
  </si>
  <si>
    <t xml:space="preserve">RU000A101R66</t>
  </si>
  <si>
    <t xml:space="preserve">ESGR ETF</t>
  </si>
  <si>
    <t xml:space="preserve">ETF AKIE [МБ ФР: Т+: ETF]</t>
  </si>
  <si>
    <t xml:space="preserve">6467</t>
  </si>
  <si>
    <t xml:space="preserve">RU000A109JU4</t>
  </si>
  <si>
    <t xml:space="preserve">AKIE</t>
  </si>
  <si>
    <t xml:space="preserve">ETF AKIE</t>
  </si>
  <si>
    <t xml:space="preserve">ETF AKMB [МБ ФР: Т+: ETF]</t>
  </si>
  <si>
    <t xml:space="preserve">4039</t>
  </si>
  <si>
    <t xml:space="preserve">ETF AKMB</t>
  </si>
  <si>
    <t xml:space="preserve">ETF AKME [МБ ФР: Т+: ETF]</t>
  </si>
  <si>
    <t xml:space="preserve">4213</t>
  </si>
  <si>
    <t xml:space="preserve">ETF AKME</t>
  </si>
  <si>
    <t xml:space="preserve">ETF DIVD [МБ ФР: Т+: ETF]</t>
  </si>
  <si>
    <t xml:space="preserve">4242</t>
  </si>
  <si>
    <t xml:space="preserve">RU000A102N02</t>
  </si>
  <si>
    <t xml:space="preserve">DIVD</t>
  </si>
  <si>
    <t xml:space="preserve">ETF DIVD</t>
  </si>
  <si>
    <t xml:space="preserve">ETF GROD [МБ ФР: Т+: ETF]</t>
  </si>
  <si>
    <t xml:space="preserve">4444</t>
  </si>
  <si>
    <t xml:space="preserve">RU000A1037V8</t>
  </si>
  <si>
    <t xml:space="preserve">GROD</t>
  </si>
  <si>
    <t xml:space="preserve">ETF GROD</t>
  </si>
  <si>
    <t xml:space="preserve">FINC ETF [МБ ФР: Т+: ETF]</t>
  </si>
  <si>
    <t xml:space="preserve">6396</t>
  </si>
  <si>
    <t xml:space="preserve">FINC ETF</t>
  </si>
  <si>
    <t xml:space="preserve">FMMM ETF [МБ ФР: Т+: ETF]</t>
  </si>
  <si>
    <t xml:space="preserve">6459</t>
  </si>
  <si>
    <t xml:space="preserve">FMMM ETF</t>
  </si>
  <si>
    <t xml:space="preserve">GOLD ETF [МБ ФР: Т+: ETF]</t>
  </si>
  <si>
    <t xml:space="preserve">4038</t>
  </si>
  <si>
    <t xml:space="preserve">GOLD ETF</t>
  </si>
  <si>
    <t xml:space="preserve">INFL ETF [МБ ФР: Т+: ETF]</t>
  </si>
  <si>
    <t xml:space="preserve">4742</t>
  </si>
  <si>
    <t xml:space="preserve">RU000A1047H6</t>
  </si>
  <si>
    <t xml:space="preserve">INFL</t>
  </si>
  <si>
    <t xml:space="preserve">INFL ETF</t>
  </si>
  <si>
    <t xml:space="preserve">INGO ETF [МБ ФР: Т+: ETF]</t>
  </si>
  <si>
    <t xml:space="preserve">4483</t>
  </si>
  <si>
    <t xml:space="preserve">RU000A103CA4</t>
  </si>
  <si>
    <t xml:space="preserve">INGO</t>
  </si>
  <si>
    <t xml:space="preserve">INGO ETF</t>
  </si>
  <si>
    <t xml:space="preserve">MKBD ETF [МБ ФР: Т+: ETF]</t>
  </si>
  <si>
    <t xml:space="preserve">4474</t>
  </si>
  <si>
    <t xml:space="preserve">RU000A103BX8</t>
  </si>
  <si>
    <t xml:space="preserve">MKBD</t>
  </si>
  <si>
    <t xml:space="preserve">MKBD ETF</t>
  </si>
  <si>
    <t xml:space="preserve">OBLG ETF [МБ ФР: Т+: ETF]</t>
  </si>
  <si>
    <t xml:space="preserve">3647</t>
  </si>
  <si>
    <t xml:space="preserve">OBLG ETF</t>
  </si>
  <si>
    <t xml:space="preserve">OPNB ETF [МБ ФР: Т+: ETF]</t>
  </si>
  <si>
    <t xml:space="preserve">4525</t>
  </si>
  <si>
    <t xml:space="preserve">RU000A103HB1</t>
  </si>
  <si>
    <t xml:space="preserve">OPNB</t>
  </si>
  <si>
    <t xml:space="preserve">OPNB ETF</t>
  </si>
  <si>
    <t xml:space="preserve">OPNR ETF [МБ ФР: Т+: ETF]</t>
  </si>
  <si>
    <t xml:space="preserve">4523</t>
  </si>
  <si>
    <t xml:space="preserve">RU000A103H90</t>
  </si>
  <si>
    <t xml:space="preserve">OPNR</t>
  </si>
  <si>
    <t xml:space="preserve">OPNR ETF</t>
  </si>
  <si>
    <t xml:space="preserve">PRIE ETF [МБ ФР: Т+: ETF]</t>
  </si>
  <si>
    <t xml:space="preserve">4362</t>
  </si>
  <si>
    <t xml:space="preserve">RU000A1030R1</t>
  </si>
  <si>
    <t xml:space="preserve">PRIE</t>
  </si>
  <si>
    <t xml:space="preserve">PRIE ETF</t>
  </si>
  <si>
    <t xml:space="preserve">PSMM ETF [МБ ФР: Т+: ETF]</t>
  </si>
  <si>
    <t xml:space="preserve">6170</t>
  </si>
  <si>
    <t xml:space="preserve">PSMM ETF</t>
  </si>
  <si>
    <t xml:space="preserve">PSRB ETF [МБ ФР: Т+: ETF]</t>
  </si>
  <si>
    <t xml:space="preserve">6626</t>
  </si>
  <si>
    <t xml:space="preserve">RU000A10A0X5</t>
  </si>
  <si>
    <t xml:space="preserve">PSRB</t>
  </si>
  <si>
    <t xml:space="preserve">PSRB ETF</t>
  </si>
  <si>
    <t xml:space="preserve">RCGL ETF [МБ ФР: Т+: ETF]</t>
  </si>
  <si>
    <t xml:space="preserve">5059</t>
  </si>
  <si>
    <t xml:space="preserve">RU000A1053E1</t>
  </si>
  <si>
    <t xml:space="preserve">RCGL</t>
  </si>
  <si>
    <t xml:space="preserve">RCGL ETF</t>
  </si>
  <si>
    <t xml:space="preserve">RCHY ETF [МБ ФР: Т+: ETF]</t>
  </si>
  <si>
    <t xml:space="preserve">4497</t>
  </si>
  <si>
    <t xml:space="preserve">RU000A103E02</t>
  </si>
  <si>
    <t xml:space="preserve">RCHY</t>
  </si>
  <si>
    <t xml:space="preserve">RCHY ETF</t>
  </si>
  <si>
    <t xml:space="preserve">RCMB ETF [МБ ФР: Т+: ETF]</t>
  </si>
  <si>
    <t xml:space="preserve">4154</t>
  </si>
  <si>
    <t xml:space="preserve">RU000A102697</t>
  </si>
  <si>
    <t xml:space="preserve">RCMB</t>
  </si>
  <si>
    <t xml:space="preserve">RCMB ETF</t>
  </si>
  <si>
    <t xml:space="preserve">RCMX ETF [МБ ФР: Т+: ETF]</t>
  </si>
  <si>
    <t xml:space="preserve">4027</t>
  </si>
  <si>
    <t xml:space="preserve">RU000A101MF6</t>
  </si>
  <si>
    <t xml:space="preserve">RCMX</t>
  </si>
  <si>
    <t xml:space="preserve">RCMX ETF</t>
  </si>
  <si>
    <t xml:space="preserve">RSHU ETF [МБ ФР: Т+: ETF]</t>
  </si>
  <si>
    <t xml:space="preserve">3906</t>
  </si>
  <si>
    <t xml:space="preserve">RU000A101368</t>
  </si>
  <si>
    <t xml:space="preserve">RSHU</t>
  </si>
  <si>
    <t xml:space="preserve">RSHU ETF</t>
  </si>
  <si>
    <t xml:space="preserve">SBBY ETF [МБ ФР: Т+: ETF]</t>
  </si>
  <si>
    <t xml:space="preserve">5472</t>
  </si>
  <si>
    <t xml:space="preserve">SBBY ETF</t>
  </si>
  <si>
    <t xml:space="preserve">SBCB ETF [МБ ФР: Т+: ETF]</t>
  </si>
  <si>
    <t xml:space="preserve">3636</t>
  </si>
  <si>
    <t xml:space="preserve">SBCB ETF</t>
  </si>
  <si>
    <t xml:space="preserve">SBCN ETF [МБ ФР: Т+: ETF]</t>
  </si>
  <si>
    <t xml:space="preserve">5230</t>
  </si>
  <si>
    <t xml:space="preserve">SBCN ETF</t>
  </si>
  <si>
    <t xml:space="preserve">SBCS ETF [МБ ФР: Т+: ETF]</t>
  </si>
  <si>
    <t xml:space="preserve">4431</t>
  </si>
  <si>
    <t xml:space="preserve">SBCS ETF</t>
  </si>
  <si>
    <t xml:space="preserve">SBDS ETF [МБ ФР: Т+: ETF]</t>
  </si>
  <si>
    <t xml:space="preserve">4428</t>
  </si>
  <si>
    <t xml:space="preserve">SBDS ETF</t>
  </si>
  <si>
    <t xml:space="preserve">SBFR ETF [МБ ФР: Т+: ETF]</t>
  </si>
  <si>
    <t xml:space="preserve">5972</t>
  </si>
  <si>
    <t xml:space="preserve">SBFR ETF</t>
  </si>
  <si>
    <t xml:space="preserve">SBGB ETF [МБ ФР: Т+: ETF]</t>
  </si>
  <si>
    <t xml:space="preserve">3629</t>
  </si>
  <si>
    <t xml:space="preserve">SBGB ETF</t>
  </si>
  <si>
    <t xml:space="preserve">SBGD ETF [МБ ФР: Т+: ETF]</t>
  </si>
  <si>
    <t xml:space="preserve">5061</t>
  </si>
  <si>
    <t xml:space="preserve">SBGD ETF</t>
  </si>
  <si>
    <t xml:space="preserve">SBHI ETF [МБ ФР: Т+: ETF]</t>
  </si>
  <si>
    <t xml:space="preserve">4678</t>
  </si>
  <si>
    <t xml:space="preserve">SBHI ETF</t>
  </si>
  <si>
    <t xml:space="preserve">SBLB ETF [МБ ФР: Т+: ETF]</t>
  </si>
  <si>
    <t xml:space="preserve">6079</t>
  </si>
  <si>
    <t xml:space="preserve">SBLB ETF</t>
  </si>
  <si>
    <t xml:space="preserve">SBMM ETF [МБ ФР: Т+: ETF]</t>
  </si>
  <si>
    <t xml:space="preserve">4607</t>
  </si>
  <si>
    <t xml:space="preserve">SBMM ETF</t>
  </si>
  <si>
    <t xml:space="preserve">SBMX ETF [МБ ФР: Т+: ETF]</t>
  </si>
  <si>
    <t xml:space="preserve">3555</t>
  </si>
  <si>
    <t xml:space="preserve">SBMX ETF</t>
  </si>
  <si>
    <t xml:space="preserve">SBPS ETF [МБ ФР: Т+: ETF]</t>
  </si>
  <si>
    <t xml:space="preserve">4427</t>
  </si>
  <si>
    <t xml:space="preserve">SBPS ETF</t>
  </si>
  <si>
    <t xml:space="preserve">SBRB ETF [МБ ФР: Т+: ETF]</t>
  </si>
  <si>
    <t xml:space="preserve">3785</t>
  </si>
  <si>
    <t xml:space="preserve">SBRB ETF</t>
  </si>
  <si>
    <t xml:space="preserve">SBRI ETF [МБ ФР: Т+: ETF]</t>
  </si>
  <si>
    <t xml:space="preserve">4162</t>
  </si>
  <si>
    <t xml:space="preserve">SBRI ETF</t>
  </si>
  <si>
    <t xml:space="preserve">SBRS ETF [МБ ФР: Т+: ETF]</t>
  </si>
  <si>
    <t xml:space="preserve">4426</t>
  </si>
  <si>
    <t xml:space="preserve">SBRS ETF</t>
  </si>
  <si>
    <t xml:space="preserve">SBSC ETF [МБ ФР: Т+: ETF]</t>
  </si>
  <si>
    <t xml:space="preserve">5649</t>
  </si>
  <si>
    <t xml:space="preserve">SBSC ETF</t>
  </si>
  <si>
    <t xml:space="preserve">SBWS ETF [МБ ФР: Т+: ETF]</t>
  </si>
  <si>
    <t xml:space="preserve">4429</t>
  </si>
  <si>
    <t xml:space="preserve">SBWS ETF</t>
  </si>
  <si>
    <t xml:space="preserve">SCFT ETF [МБ ФР: Т+: ETF]</t>
  </si>
  <si>
    <t xml:space="preserve">4654</t>
  </si>
  <si>
    <t xml:space="preserve">RU000A104FE7</t>
  </si>
  <si>
    <t xml:space="preserve">SCFT</t>
  </si>
  <si>
    <t xml:space="preserve">SCFT ETF</t>
  </si>
  <si>
    <t xml:space="preserve">SCLI ETF [МБ ФР: Т+: ETF]</t>
  </si>
  <si>
    <t xml:space="preserve">6268</t>
  </si>
  <si>
    <t xml:space="preserve">SCLI ETF</t>
  </si>
  <si>
    <t xml:space="preserve">SIPO ETF [МБ ФР: Т+: ETF]</t>
  </si>
  <si>
    <t xml:space="preserve">6312</t>
  </si>
  <si>
    <t xml:space="preserve">RU000A108X20</t>
  </si>
  <si>
    <t xml:space="preserve">SIPO</t>
  </si>
  <si>
    <t xml:space="preserve">SIPO ETF</t>
  </si>
  <si>
    <t xml:space="preserve">SUGB ETF [МБ ФР: Т+: ETF]</t>
  </si>
  <si>
    <t xml:space="preserve">4121</t>
  </si>
  <si>
    <t xml:space="preserve">RU000A1020A8</t>
  </si>
  <si>
    <t xml:space="preserve">SUGB</t>
  </si>
  <si>
    <t xml:space="preserve">SUGB ETF</t>
  </si>
  <si>
    <t xml:space="preserve">TBEU ETF [МБ ФР: Т+: ETF]</t>
  </si>
  <si>
    <t xml:space="preserve">4618</t>
  </si>
  <si>
    <t xml:space="preserve">TBEU ETF</t>
  </si>
  <si>
    <t xml:space="preserve">TBRU ETF [МБ ФР: Т+: ETF]</t>
  </si>
  <si>
    <t xml:space="preserve">4458</t>
  </si>
  <si>
    <t xml:space="preserve">TBRU</t>
  </si>
  <si>
    <t xml:space="preserve">TBRU ETF</t>
  </si>
  <si>
    <t xml:space="preserve">TDIV ETF [МБ ФР: Т+: ETF]</t>
  </si>
  <si>
    <t xml:space="preserve">5707</t>
  </si>
  <si>
    <t xml:space="preserve">TDIV</t>
  </si>
  <si>
    <t xml:space="preserve">TDIV ETF</t>
  </si>
  <si>
    <t xml:space="preserve">TEUR ETF [МБ ФР: Т+: ETF]</t>
  </si>
  <si>
    <t xml:space="preserve">3899</t>
  </si>
  <si>
    <t xml:space="preserve">TEUR ETF</t>
  </si>
  <si>
    <t xml:space="preserve">TGLD ETF [МБ ФР: Т+: ETF]</t>
  </si>
  <si>
    <t xml:space="preserve">4098</t>
  </si>
  <si>
    <t xml:space="preserve">TGLD ETF</t>
  </si>
  <si>
    <t xml:space="preserve">TITR ETF [МБ ФР: Т+: ETF]</t>
  </si>
  <si>
    <t xml:space="preserve">6126</t>
  </si>
  <si>
    <t xml:space="preserve">TITR</t>
  </si>
  <si>
    <t xml:space="preserve">TITR ETF</t>
  </si>
  <si>
    <t xml:space="preserve">TLCB ETF [МБ ФР: Т+: ETF]</t>
  </si>
  <si>
    <t xml:space="preserve">5728</t>
  </si>
  <si>
    <t xml:space="preserve">TLCB</t>
  </si>
  <si>
    <t xml:space="preserve">TLCB ETF</t>
  </si>
  <si>
    <t xml:space="preserve">TMON ETF [МБ ФР: Т+: ETF]</t>
  </si>
  <si>
    <t xml:space="preserve">5229</t>
  </si>
  <si>
    <t xml:space="preserve">TMON ETF</t>
  </si>
  <si>
    <t xml:space="preserve">TMOS ETF [МБ ФР: Т+: ETF]</t>
  </si>
  <si>
    <t xml:space="preserve">4100</t>
  </si>
  <si>
    <t xml:space="preserve">TMOS</t>
  </si>
  <si>
    <t xml:space="preserve">TMOS ETF</t>
  </si>
  <si>
    <t xml:space="preserve">TPAY ETF [МБ ФР: Т+: ETF]</t>
  </si>
  <si>
    <t xml:space="preserve">6287</t>
  </si>
  <si>
    <t xml:space="preserve">TPAY ETF</t>
  </si>
  <si>
    <t xml:space="preserve">TRUR ETF [МБ ФР: Т+: ETF]</t>
  </si>
  <si>
    <t xml:space="preserve">3900</t>
  </si>
  <si>
    <t xml:space="preserve">TRUR ETF</t>
  </si>
  <si>
    <t xml:space="preserve">TUSD ETF [МБ ФР: Т+: ETF]</t>
  </si>
  <si>
    <t xml:space="preserve">TUSD ETF</t>
  </si>
  <si>
    <t xml:space="preserve">YUAN ETF [МБ ФР: Т+: ETF]</t>
  </si>
  <si>
    <t xml:space="preserve">5248</t>
  </si>
  <si>
    <t xml:space="preserve">RU000A105SN8</t>
  </si>
  <si>
    <t xml:space="preserve">YUAN</t>
  </si>
  <si>
    <t xml:space="preserve">YUAN ETF</t>
  </si>
  <si>
    <t xml:space="preserve">ОФЗ 25085 [МБ ФР: Т+: Облигации]</t>
  </si>
  <si>
    <t xml:space="preserve">25085RMFS</t>
  </si>
  <si>
    <t xml:space="preserve">RU000A103BQ2</t>
  </si>
  <si>
    <t xml:space="preserve">SU25085RMFS0</t>
  </si>
  <si>
    <t xml:space="preserve">ОФЗ 25085</t>
  </si>
  <si>
    <t xml:space="preserve">МБ ФР: Т+: Облигации</t>
  </si>
  <si>
    <t xml:space="preserve">Облигационный федеральный займ</t>
  </si>
  <si>
    <t xml:space="preserve">ОФЗ 26207 [МБ ФР: Т+: Облигации]</t>
  </si>
  <si>
    <t xml:space="preserve">26207RMFS</t>
  </si>
  <si>
    <t xml:space="preserve">ОФЗ 26212 [МБ ФР: Т+: Облигации]</t>
  </si>
  <si>
    <t xml:space="preserve">26212RMFS</t>
  </si>
  <si>
    <t xml:space="preserve">ОФЗ 26218 [МБ ФР: Т+: Облигации]</t>
  </si>
  <si>
    <t xml:space="preserve">26218RMFS</t>
  </si>
  <si>
    <t xml:space="preserve">ОФЗ 26219 [МБ ФР: Т+: Облигации]</t>
  </si>
  <si>
    <t xml:space="preserve">26219RMFS</t>
  </si>
  <si>
    <t xml:space="preserve">ОФЗ 26221 [МБ ФР: Т+: Облигации]</t>
  </si>
  <si>
    <t xml:space="preserve">26221RMFS</t>
  </si>
  <si>
    <t xml:space="preserve">ОФЗ 26224 [МБ ФР: Т+: Облигации]</t>
  </si>
  <si>
    <t xml:space="preserve">26224RMFS</t>
  </si>
  <si>
    <t xml:space="preserve">ОФЗ 26225 [МБ ФР: Т+: Облигации]</t>
  </si>
  <si>
    <t xml:space="preserve">26225RMFS</t>
  </si>
  <si>
    <t xml:space="preserve">ОФЗ 26226 [МБ ФР: Т+: Облигации]</t>
  </si>
  <si>
    <t xml:space="preserve">26226RMFS</t>
  </si>
  <si>
    <t xml:space="preserve">ОФЗ 26228 [МБ ФР: Т+: Облигации]</t>
  </si>
  <si>
    <t xml:space="preserve">26228RMFS</t>
  </si>
  <si>
    <t xml:space="preserve">ОФЗ 26229 [МБ ФР: Т+: Облигации]</t>
  </si>
  <si>
    <t xml:space="preserve">26229RMFS</t>
  </si>
  <si>
    <t xml:space="preserve">ОФЗ 26230 [МБ ФР: Т+: Облигации]</t>
  </si>
  <si>
    <t xml:space="preserve">26230RMFS</t>
  </si>
  <si>
    <t xml:space="preserve">ОФЗ 26231 [МБ ФР: Т+: Облигации]</t>
  </si>
  <si>
    <t xml:space="preserve">26231RMFS</t>
  </si>
  <si>
    <t xml:space="preserve">RU000A100MY9</t>
  </si>
  <si>
    <t xml:space="preserve">SU26231RMFS9</t>
  </si>
  <si>
    <t xml:space="preserve">ОФЗ 26231</t>
  </si>
  <si>
    <t xml:space="preserve">ОФЗ 26232 [МБ ФР: Т+: Облигации]</t>
  </si>
  <si>
    <t xml:space="preserve">26232RMFS</t>
  </si>
  <si>
    <t xml:space="preserve">ОФЗ 26233 [МБ ФР: Т+: Облигации]</t>
  </si>
  <si>
    <t xml:space="preserve">26233RMFS</t>
  </si>
  <si>
    <t xml:space="preserve">ОФЗ 26234 [МБ ФР: Т+: Облигации]</t>
  </si>
  <si>
    <t xml:space="preserve">26234RMFS</t>
  </si>
  <si>
    <t xml:space="preserve">SU26234RMFS3</t>
  </si>
  <si>
    <t xml:space="preserve">ОФЗ 26235 [МБ ФР: Т+: Облигации]</t>
  </si>
  <si>
    <t xml:space="preserve">26235RMFS</t>
  </si>
  <si>
    <t xml:space="preserve">ОФЗ 26236 [МБ ФР: Т+: Облигации]</t>
  </si>
  <si>
    <t xml:space="preserve">26236RMFS</t>
  </si>
  <si>
    <t xml:space="preserve">ОФЗ 26237 [МБ ФР: Т+: Облигации]</t>
  </si>
  <si>
    <t xml:space="preserve">26237RMFS</t>
  </si>
  <si>
    <t xml:space="preserve">ОФЗ 26238 [МБ ФР: Т+: Облигации]</t>
  </si>
  <si>
    <t xml:space="preserve">26238RMFS</t>
  </si>
  <si>
    <t xml:space="preserve">ОФЗ 26239 [МБ ФР: Т+: Облигации]</t>
  </si>
  <si>
    <t xml:space="preserve">26239RMFS</t>
  </si>
  <si>
    <t xml:space="preserve">ОФЗ 26240 [МБ ФР: Т+: Облигации]</t>
  </si>
  <si>
    <t xml:space="preserve">26240RMFS</t>
  </si>
  <si>
    <t xml:space="preserve">ОФЗ 26241 [МБ ФР: Т+: Облигации]</t>
  </si>
  <si>
    <t xml:space="preserve">26241RMFS</t>
  </si>
  <si>
    <t xml:space="preserve">ОФЗ 26242 [МБ ФР: Т+: Облигации]</t>
  </si>
  <si>
    <t xml:space="preserve">26242RMFS</t>
  </si>
  <si>
    <t xml:space="preserve">ОФЗ 26243 [МБ ФР: Т+: Облигации]</t>
  </si>
  <si>
    <t xml:space="preserve">26243RMFS</t>
  </si>
  <si>
    <t xml:space="preserve">ОФЗ 26244 [МБ ФР: Т+: Облигации]</t>
  </si>
  <si>
    <t xml:space="preserve">26244RMFS</t>
  </si>
  <si>
    <t xml:space="preserve">ОФЗ 26245 [МБ ФР: Т+: Облигации]</t>
  </si>
  <si>
    <t xml:space="preserve">26245RMFS</t>
  </si>
  <si>
    <t xml:space="preserve">ОФЗ 26246 [МБ ФР: Т+: Облигации]</t>
  </si>
  <si>
    <t xml:space="preserve">26246RMFS</t>
  </si>
  <si>
    <t xml:space="preserve">ОФЗ 26247 [МБ ФР: Т+: Облигации]</t>
  </si>
  <si>
    <t xml:space="preserve">26247RMFS</t>
  </si>
  <si>
    <t xml:space="preserve">ОФЗ 26248 [МБ ФР: Т+: Облигации]</t>
  </si>
  <si>
    <t xml:space="preserve">26248RMFS</t>
  </si>
  <si>
    <t xml:space="preserve">ОФЗ 29006 [МБ ФР: Т+: Облигации]</t>
  </si>
  <si>
    <t xml:space="preserve">29006RMFS</t>
  </si>
  <si>
    <t xml:space="preserve">RU000A0JV4L2</t>
  </si>
  <si>
    <t xml:space="preserve">SU29006RMFS2</t>
  </si>
  <si>
    <t xml:space="preserve">ОФЗ 29006</t>
  </si>
  <si>
    <t xml:space="preserve">ОФЗ 29007 [МБ ФР: Т+: Облигации]</t>
  </si>
  <si>
    <t xml:space="preserve">29007RMFS</t>
  </si>
  <si>
    <t xml:space="preserve">ОФЗ 29008 [МБ ФР: Т+: Облигации]</t>
  </si>
  <si>
    <t xml:space="preserve">29008RMFS</t>
  </si>
  <si>
    <t xml:space="preserve">ОФЗ 29009 [МБ ФР: Т+: Облигации]</t>
  </si>
  <si>
    <t xml:space="preserve">29009RMFS</t>
  </si>
  <si>
    <t xml:space="preserve">ОФЗ 29010 [МБ ФР: Т+: Облигации]</t>
  </si>
  <si>
    <t xml:space="preserve">29010RMFS</t>
  </si>
  <si>
    <t xml:space="preserve">ОФЗ 29013 [МБ ФР: Т+: Облигации]</t>
  </si>
  <si>
    <t xml:space="preserve">29013RMFS</t>
  </si>
  <si>
    <t xml:space="preserve">ОФЗ 29014 [МБ ФР: Т+: Облигации]</t>
  </si>
  <si>
    <t xml:space="preserve">29014RMFS</t>
  </si>
  <si>
    <t xml:space="preserve">ОФЗ 29015 [МБ ФР: Т+: Облигации]</t>
  </si>
  <si>
    <t xml:space="preserve">29015RMFS</t>
  </si>
  <si>
    <t xml:space="preserve">ОФЗ 29016 [МБ ФР: Т+: Облигации]</t>
  </si>
  <si>
    <t xml:space="preserve">29016RMFS</t>
  </si>
  <si>
    <t xml:space="preserve">ОФЗ 29017 [МБ ФР: Т+: Облигации]</t>
  </si>
  <si>
    <t xml:space="preserve">29017RMFS</t>
  </si>
  <si>
    <t xml:space="preserve">ОФЗ 29018 [МБ ФР: Т+: Облигации]</t>
  </si>
  <si>
    <t xml:space="preserve">29018RMFS</t>
  </si>
  <si>
    <t xml:space="preserve">ОФЗ 29019 [МБ ФР: Т+: Облигации]</t>
  </si>
  <si>
    <t xml:space="preserve">29019RMFS</t>
  </si>
  <si>
    <t xml:space="preserve">ОФЗ 29020 [МБ ФР: Т+: Облигации]</t>
  </si>
  <si>
    <t xml:space="preserve">29020RMFS</t>
  </si>
  <si>
    <t xml:space="preserve">ОФЗ 29021 [МБ ФР: Т+: Облигации]</t>
  </si>
  <si>
    <t xml:space="preserve">29021RMFS</t>
  </si>
  <si>
    <t xml:space="preserve">ОФЗ 29022 [МБ ФР: Т+: Облигации]</t>
  </si>
  <si>
    <t xml:space="preserve">29022RMFS</t>
  </si>
  <si>
    <t xml:space="preserve">ОФЗ 29023 [МБ ФР: Т+: Облигации]</t>
  </si>
  <si>
    <t xml:space="preserve">29023RMFS</t>
  </si>
  <si>
    <t xml:space="preserve">ОФЗ 29024 [МБ ФР: Т+: Облигации]</t>
  </si>
  <si>
    <t xml:space="preserve">29024RMFS</t>
  </si>
  <si>
    <t xml:space="preserve">ОФЗ 29025 [МБ ФР: Т+: Облигации]</t>
  </si>
  <si>
    <t xml:space="preserve">29025RMFS</t>
  </si>
  <si>
    <t xml:space="preserve">ОФЗ 29026 [МБ ФР: Т+: Облигации]</t>
  </si>
  <si>
    <t xml:space="preserve">29026RMFS</t>
  </si>
  <si>
    <t xml:space="preserve">ОФЗ 46011 [МБ ФР: Т+: Облигации]</t>
  </si>
  <si>
    <t xml:space="preserve">46011RMFS</t>
  </si>
  <si>
    <t xml:space="preserve">RU0002867854</t>
  </si>
  <si>
    <t xml:space="preserve">SU46011RMFS1</t>
  </si>
  <si>
    <t xml:space="preserve">ОФЗ 46011</t>
  </si>
  <si>
    <t xml:space="preserve">ОФЗ 46012 [МБ ФР: Т+: Облигации]</t>
  </si>
  <si>
    <t xml:space="preserve">46012RMFS</t>
  </si>
  <si>
    <t xml:space="preserve">RU0002868001</t>
  </si>
  <si>
    <t xml:space="preserve">SU46012RMFS9</t>
  </si>
  <si>
    <t xml:space="preserve">ОФЗ 46012</t>
  </si>
  <si>
    <t xml:space="preserve">ОФЗ 46020 [МБ ФР: Т+: Облигации]</t>
  </si>
  <si>
    <t xml:space="preserve">46020RMFS</t>
  </si>
  <si>
    <t xml:space="preserve">ОФЗ 46023 [МБ ФР: Т+: Облигации]</t>
  </si>
  <si>
    <t xml:space="preserve">46023RMFS</t>
  </si>
  <si>
    <t xml:space="preserve">ОФЗ 52002 [МБ ФР: Т+: Облигации]</t>
  </si>
  <si>
    <t xml:space="preserve">52002RMFS</t>
  </si>
  <si>
    <t xml:space="preserve">ОФЗ 52003 [МБ ФР: Т+: Облигации]</t>
  </si>
  <si>
    <t xml:space="preserve">52003RMFS</t>
  </si>
  <si>
    <t xml:space="preserve">ОФЗ 52004 [МБ ФР: Т+: Облигации]</t>
  </si>
  <si>
    <t xml:space="preserve">52004RMFS</t>
  </si>
  <si>
    <t xml:space="preserve">ОФЗ 52005 [МБ ФР: Т+: Облигации]</t>
  </si>
  <si>
    <t xml:space="preserve">52005RMFS</t>
  </si>
  <si>
    <t xml:space="preserve">АЛЬФАБ2Р20 [МБ ФР: Т+: Облигации (расч.в CNY)]</t>
  </si>
  <si>
    <t xml:space="preserve">4B02-20-01326-B-002P</t>
  </si>
  <si>
    <t xml:space="preserve">RU000A105NH1</t>
  </si>
  <si>
    <t xml:space="preserve">АЛЬФАБ2Р20</t>
  </si>
  <si>
    <t xml:space="preserve">МБ ФР: Т+: Облигации (расч.в CNY)</t>
  </si>
  <si>
    <t xml:space="preserve">Биржевая облигация</t>
  </si>
  <si>
    <t xml:space="preserve">Акрон Б1P4 [МБ ФР: Т+: Облигации (расч.в CNY)]</t>
  </si>
  <si>
    <t xml:space="preserve">4B02-04-00207-A-001P</t>
  </si>
  <si>
    <t xml:space="preserve">Акрон Б1P4</t>
  </si>
  <si>
    <t xml:space="preserve">ВТБ С1-662 [МБ ФР: Т+: Облигации (расч.в CNY)]</t>
  </si>
  <si>
    <t xml:space="preserve">6-662-01000-B-001P</t>
  </si>
  <si>
    <t xml:space="preserve">RU000A0NRCJ8</t>
  </si>
  <si>
    <t xml:space="preserve">ВТБ С1-662</t>
  </si>
  <si>
    <t xml:space="preserve">Корпоративная облигация</t>
  </si>
  <si>
    <t xml:space="preserve">ГПБ3P6CNY [МБ ФР: Т+: Облигации (расч.в CNY)]</t>
  </si>
  <si>
    <t xml:space="preserve">4B02-06-00354-B-003P</t>
  </si>
  <si>
    <t xml:space="preserve">RU000A1087C3</t>
  </si>
  <si>
    <t xml:space="preserve">ГПБ3P6CNY</t>
  </si>
  <si>
    <t xml:space="preserve">ГТЛК 2P-05 [МБ ФР: Т+: Облигации (расч.в CNY)]</t>
  </si>
  <si>
    <t xml:space="preserve">4B02-05-32432-H-002P</t>
  </si>
  <si>
    <t xml:space="preserve">ГТЛК 2P-05</t>
  </si>
  <si>
    <t xml:space="preserve">Газпн3P12R [МБ ФР: Т+: Облигации (расч.в CNY)]</t>
  </si>
  <si>
    <t xml:space="preserve">4B02-12-00146-A-003P</t>
  </si>
  <si>
    <t xml:space="preserve">Газпн3P12R</t>
  </si>
  <si>
    <t xml:space="preserve">ЕАБР П3-04 [МБ ФР: Т+: Облигации (расч.в CNY)]</t>
  </si>
  <si>
    <t xml:space="preserve">RU000A105EV1</t>
  </si>
  <si>
    <t xml:space="preserve">ЕАБР П3-04</t>
  </si>
  <si>
    <t xml:space="preserve">ЕСЭГ1PC1 [МБ ФР: Т+: Облигации (расч.в CNY)]</t>
  </si>
  <si>
    <t xml:space="preserve">4B02-01-00660-R-001P</t>
  </si>
  <si>
    <t xml:space="preserve">ЕСЭГ1PC1</t>
  </si>
  <si>
    <t xml:space="preserve">ЕСЭГ1PC5 [МБ ФР: Т+: Облигации (расч.в CNY)]</t>
  </si>
  <si>
    <t xml:space="preserve">4B02-05-00660-R-001P</t>
  </si>
  <si>
    <t xml:space="preserve">ЕСЭГ1PC5</t>
  </si>
  <si>
    <t xml:space="preserve">МЕТАЛИН1P2 [МБ ФР: Т+: Облигации (расч.в CNY)]</t>
  </si>
  <si>
    <t xml:space="preserve">4B02-02-25642-H-001P</t>
  </si>
  <si>
    <t xml:space="preserve">МЕТАЛИН1P2</t>
  </si>
  <si>
    <t xml:space="preserve">МЕТАЛИН1P3 [МБ ФР: Т+: Облигации (расч.в CNY)]</t>
  </si>
  <si>
    <t xml:space="preserve">4B02-03-25642-H-001P</t>
  </si>
  <si>
    <t xml:space="preserve">МЕТАЛИН1P3</t>
  </si>
  <si>
    <t xml:space="preserve">МЕТАЛИН1P5 [МБ ФР: Т+: Облигации (расч.в CNY)]</t>
  </si>
  <si>
    <t xml:space="preserve">4B02-05-25642-H-001P</t>
  </si>
  <si>
    <t xml:space="preserve">МЕТАЛИН1P5</t>
  </si>
  <si>
    <t xml:space="preserve">МЕТАЛИН1P7 [МБ ФР: Т+: Облигации (расч.в CNY)]</t>
  </si>
  <si>
    <t xml:space="preserve">4B02-07-25642-H-001P</t>
  </si>
  <si>
    <t xml:space="preserve">RU000A107K18</t>
  </si>
  <si>
    <t xml:space="preserve">МЕТАЛИН1P7</t>
  </si>
  <si>
    <t xml:space="preserve">НорНикБ1P5 [МБ ФР: Т+: Облигации (расч.в CNY)]</t>
  </si>
  <si>
    <t xml:space="preserve">4B02-05-40155-F-001P</t>
  </si>
  <si>
    <t xml:space="preserve">RU000A105ML5</t>
  </si>
  <si>
    <t xml:space="preserve">НорНикБ1P5</t>
  </si>
  <si>
    <t xml:space="preserve">НорНикБ1P6 [МБ ФР: Т+: Облигации (расч.в CNY)]</t>
  </si>
  <si>
    <t xml:space="preserve">4B02-06-40155-F-001P</t>
  </si>
  <si>
    <t xml:space="preserve">НорНикБ1P6</t>
  </si>
  <si>
    <t xml:space="preserve">Полюс Б1P2 [МБ ФР: Т+: Облигации (расч.в CNY)]</t>
  </si>
  <si>
    <t xml:space="preserve">4B02-02-55192-E-001P</t>
  </si>
  <si>
    <t xml:space="preserve">Полюс Б1P2</t>
  </si>
  <si>
    <t xml:space="preserve">РУСАЛ 1Р1 [МБ ФР: Т+: Облигации (расч.в CNY)]</t>
  </si>
  <si>
    <t xml:space="preserve">4B02-01-16677-A-001P</t>
  </si>
  <si>
    <t xml:space="preserve">RU000A105C44</t>
  </si>
  <si>
    <t xml:space="preserve">РУСАЛ 1Р1</t>
  </si>
  <si>
    <t xml:space="preserve">РУСАЛ 1Р2 [МБ ФР: Т+: Облигации (расч.в CNY)]</t>
  </si>
  <si>
    <t xml:space="preserve">4B02-02-16677-A-001P</t>
  </si>
  <si>
    <t xml:space="preserve">РУСАЛ 1Р2</t>
  </si>
  <si>
    <t xml:space="preserve">РУСАЛ 1Р3 [МБ ФР: Т+: Облигации (расч.в CNY)]</t>
  </si>
  <si>
    <t xml:space="preserve">4B02-03-16677-A-001P</t>
  </si>
  <si>
    <t xml:space="preserve">RU000A105Q06</t>
  </si>
  <si>
    <t xml:space="preserve">РУСАЛ 1Р3</t>
  </si>
  <si>
    <t xml:space="preserve">РУСАЛ 1Р5 [МБ ФР: Т+: Облигации (расч.в CNY)]</t>
  </si>
  <si>
    <t xml:space="preserve">4B02-05-16677-A-001P</t>
  </si>
  <si>
    <t xml:space="preserve">РУСАЛ 1Р5</t>
  </si>
  <si>
    <t xml:space="preserve">РУСАЛ 1Р6 [МБ ФР: Т+: Облигации (расч.в CNY)]</t>
  </si>
  <si>
    <t xml:space="preserve">4B02-06-16677-A-001P</t>
  </si>
  <si>
    <t xml:space="preserve">РУСАЛ 1Р6</t>
  </si>
  <si>
    <t xml:space="preserve">РУСАЛ 1Р7 [МБ ФР: Т+: Облигации (расч.в CNY)]</t>
  </si>
  <si>
    <t xml:space="preserve">4B02-07-16677-A-001P</t>
  </si>
  <si>
    <t xml:space="preserve">РУСАЛ 1Р7</t>
  </si>
  <si>
    <t xml:space="preserve">РУСАЛ БО05 [МБ ФР: Т+: Облигации (расч.в CNY)]</t>
  </si>
  <si>
    <t xml:space="preserve">4B02-05-16677-A</t>
  </si>
  <si>
    <t xml:space="preserve">РУСАЛ БО05</t>
  </si>
  <si>
    <t xml:space="preserve">РУСАЛ БО06 [МБ ФР: Т+: Облигации (расч.в CNY)]</t>
  </si>
  <si>
    <t xml:space="preserve">4B02-06-16677-A</t>
  </si>
  <si>
    <t xml:space="preserve">РУСАЛ БО06</t>
  </si>
  <si>
    <t xml:space="preserve">Роснфт2P12 [МБ ФР: Т+: Облигации (расч.в CNY)]</t>
  </si>
  <si>
    <t xml:space="preserve">4B02-12-00122-A-002P</t>
  </si>
  <si>
    <t xml:space="preserve">Роснфт2P12</t>
  </si>
  <si>
    <t xml:space="preserve">Роснфт2P13 [МБ ФР: Т+: Облигации (расч.в CNY)]</t>
  </si>
  <si>
    <t xml:space="preserve">4B02-13-00122-A-002P</t>
  </si>
  <si>
    <t xml:space="preserve">Роснфт2P13</t>
  </si>
  <si>
    <t xml:space="preserve">Роснфт4P1 [МБ ФР: Т+: Облигации (расч.в CNY)]</t>
  </si>
  <si>
    <t xml:space="preserve">4B02-01-00122-A-004P</t>
  </si>
  <si>
    <t xml:space="preserve">RU000A1083N9</t>
  </si>
  <si>
    <t xml:space="preserve">Роснфт4P1</t>
  </si>
  <si>
    <t xml:space="preserve">Роснфт4P2 [МБ ФР: Т+: Облигации (расч.в CNY)]</t>
  </si>
  <si>
    <t xml:space="preserve">4B02-02-00122-A-004P</t>
  </si>
  <si>
    <t xml:space="preserve">RU000A109DY9</t>
  </si>
  <si>
    <t xml:space="preserve">Роснфт4P2</t>
  </si>
  <si>
    <t xml:space="preserve">СКФ 1Р1CNY [МБ ФР: Т+: Облигации (расч.в CNY)]</t>
  </si>
  <si>
    <t xml:space="preserve">4B02-01-10613-A-001P</t>
  </si>
  <si>
    <t xml:space="preserve">СКФ 1Р1CNY</t>
  </si>
  <si>
    <t xml:space="preserve">Сегежа3P1R [МБ ФР: Т+: Облигации (расч.в CNY)]</t>
  </si>
  <si>
    <t xml:space="preserve">4B02-01-87154-H-003P</t>
  </si>
  <si>
    <t xml:space="preserve">Сегежа3P1R</t>
  </si>
  <si>
    <t xml:space="preserve">СлавЭКО1Р3 [МБ ФР: Т+: Облигации (расч.в CNY)]</t>
  </si>
  <si>
    <t xml:space="preserve">4B02-03-00039-L-001P</t>
  </si>
  <si>
    <t xml:space="preserve">СлавЭКО1Р3</t>
  </si>
  <si>
    <t xml:space="preserve">УралСт1Р03 [МБ ФР: Т+: Облигации (расч.в CNY)]</t>
  </si>
  <si>
    <t xml:space="preserve">4B02-03-55163-E-001P</t>
  </si>
  <si>
    <t xml:space="preserve">УралСт1Р03</t>
  </si>
  <si>
    <t xml:space="preserve">ФосА1П1CHY [МБ ФР: Т+: Облигации (расч.в CNY)]</t>
  </si>
  <si>
    <t xml:space="preserve">4B02-02-06556-A-001P</t>
  </si>
  <si>
    <t xml:space="preserve">ФосА1П1CHY</t>
  </si>
  <si>
    <t xml:space="preserve">ЮГК 1P2 [МБ ФР: Т+: Облигации (расч.в CNY)]</t>
  </si>
  <si>
    <t xml:space="preserve">4B02-02-33010-D-001P</t>
  </si>
  <si>
    <t xml:space="preserve">RU000A1061L9</t>
  </si>
  <si>
    <t xml:space="preserve">ЮГК 1P2</t>
  </si>
  <si>
    <t xml:space="preserve">RUS-25 EUR [МБ ФР: Т+: Облигации (расч.в EUR)]</t>
  </si>
  <si>
    <t xml:space="preserve">12978082V</t>
  </si>
  <si>
    <t xml:space="preserve">RUS-25 EUR</t>
  </si>
  <si>
    <t xml:space="preserve">МБ ФР: Т+: Облигации (расч.в EUR)</t>
  </si>
  <si>
    <t xml:space="preserve">Государственная облигация</t>
  </si>
  <si>
    <t xml:space="preserve">RUS-27 EUR [МБ ФР: Т+: Облигации (расч.в EUR)]</t>
  </si>
  <si>
    <t xml:space="preserve">12978087V</t>
  </si>
  <si>
    <t xml:space="preserve">RUS-27 EUR</t>
  </si>
  <si>
    <t xml:space="preserve">RUS-32 EUR [МБ ФР: Т+: Облигации (расч.в EUR)]</t>
  </si>
  <si>
    <t xml:space="preserve">12978088V</t>
  </si>
  <si>
    <t xml:space="preserve">RUS-32 EUR</t>
  </si>
  <si>
    <t xml:space="preserve">RUS-36 EUR [МБ ФР: Т+: Облигации (расч.в EUR)]</t>
  </si>
  <si>
    <t xml:space="preserve">12978104V</t>
  </si>
  <si>
    <t xml:space="preserve">RUS-36 EUR</t>
  </si>
  <si>
    <t xml:space="preserve">RZD-27 EUR [МБ ФР: Т+: Облигации (расч.в EUR)]</t>
  </si>
  <si>
    <t xml:space="preserve">RZD-27 EUR</t>
  </si>
  <si>
    <t xml:space="preserve">ГПБ Т2-02Е [МБ ФР: Т+: Облигации (расч.в EUR)]</t>
  </si>
  <si>
    <t xml:space="preserve">4-02-00354-B-002P</t>
  </si>
  <si>
    <t xml:space="preserve">RU000A101EQ0</t>
  </si>
  <si>
    <t xml:space="preserve">ГПБ Т2-02Е</t>
  </si>
  <si>
    <t xml:space="preserve">РСХБ С01Е1 [МБ ФР: Т+: Облигации (расч.в EUR)]</t>
  </si>
  <si>
    <t xml:space="preserve">40103349B002P</t>
  </si>
  <si>
    <t xml:space="preserve">RU000A101616</t>
  </si>
  <si>
    <t xml:space="preserve">РСХБ С01Е1</t>
  </si>
  <si>
    <t xml:space="preserve">BLR-27 [МБ ФР: Т+: Облигации (расч.в USD)]</t>
  </si>
  <si>
    <t xml:space="preserve">BLR-27</t>
  </si>
  <si>
    <t xml:space="preserve">МБ ФР: Т+: Облигации (расч.в USD)</t>
  </si>
  <si>
    <t xml:space="preserve">BLR-30 [МБ ФР: Т+: Облигации (расч.в USD)]</t>
  </si>
  <si>
    <t xml:space="preserve">XS1760804184</t>
  </si>
  <si>
    <t xml:space="preserve">BLR-30</t>
  </si>
  <si>
    <t xml:space="preserve">BLR-31 [МБ ФР: Т+: Облигации (расч.в USD)]</t>
  </si>
  <si>
    <t xml:space="preserve">XS2120882183</t>
  </si>
  <si>
    <t xml:space="preserve">BLR-31</t>
  </si>
  <si>
    <t xml:space="preserve">RUS-26 [МБ ФР: Т+: Облигации (расч.в USD)]</t>
  </si>
  <si>
    <t xml:space="preserve">12840077V</t>
  </si>
  <si>
    <t xml:space="preserve">RUS-26</t>
  </si>
  <si>
    <t xml:space="preserve">RUS-27 [МБ ФР: Т+: Облигации (расч.в USD)]</t>
  </si>
  <si>
    <t xml:space="preserve">12840078V</t>
  </si>
  <si>
    <t xml:space="preserve">RUS-27</t>
  </si>
  <si>
    <t xml:space="preserve">RUS-28 [МБ ФР: Т+: Облигации (расч.в USD)]</t>
  </si>
  <si>
    <t xml:space="preserve">MK-0-CM-119</t>
  </si>
  <si>
    <t xml:space="preserve">RUS-28</t>
  </si>
  <si>
    <t xml:space="preserve">RUS-29 [МБ ФР: Т+: Облигации (расч.в USD)]</t>
  </si>
  <si>
    <t xml:space="preserve">12840080V</t>
  </si>
  <si>
    <t xml:space="preserve">RUS-29</t>
  </si>
  <si>
    <t xml:space="preserve">RUS-30 [МБ ФР: Т+: Облигации (расч.в USD)]</t>
  </si>
  <si>
    <t xml:space="preserve">SK-0-CM-128</t>
  </si>
  <si>
    <t xml:space="preserve">RUS-30</t>
  </si>
  <si>
    <t xml:space="preserve">RUS-35 [МБ ФР: Т+: Облигации (расч.в USD)]</t>
  </si>
  <si>
    <t xml:space="preserve">12840086V</t>
  </si>
  <si>
    <t xml:space="preserve">RUS-35</t>
  </si>
  <si>
    <t xml:space="preserve">RUS-42 [МБ ФР: Т+: Облигации (расч.в USD)]</t>
  </si>
  <si>
    <t xml:space="preserve">12840061V</t>
  </si>
  <si>
    <t xml:space="preserve">RUS-42</t>
  </si>
  <si>
    <t xml:space="preserve">RUS-43 [МБ ФР: Т+: Облигации (расч.в USD)]</t>
  </si>
  <si>
    <t xml:space="preserve">12840069V</t>
  </si>
  <si>
    <t xml:space="preserve">RUS-43</t>
  </si>
  <si>
    <t xml:space="preserve">RUS-47 [МБ ФР: Т+: Облигации (расч.в USD)]</t>
  </si>
  <si>
    <t xml:space="preserve">12840079V</t>
  </si>
  <si>
    <t xml:space="preserve">RUS-47</t>
  </si>
  <si>
    <t xml:space="preserve">Rolls-Royc [МБ ФР: Т+: Облигации (расч.в USD)]</t>
  </si>
  <si>
    <t xml:space="preserve">Rolls-Royc</t>
  </si>
  <si>
    <t xml:space="preserve">SUEK-26 [МБ ФР: Т+: Облигации (расч.в USD)]</t>
  </si>
  <si>
    <t xml:space="preserve">XS2384174228</t>
  </si>
  <si>
    <t xml:space="preserve">SUEK-26</t>
  </si>
  <si>
    <t xml:space="preserve">VEB FIN-25 [МБ ФР: Т+: Облигации (расч.в USD)]</t>
  </si>
  <si>
    <t xml:space="preserve">XS0559915961</t>
  </si>
  <si>
    <t xml:space="preserve">VEB FIN-25</t>
  </si>
  <si>
    <t xml:space="preserve">ВЭБ1P-23В [МБ ФР: Т+: Облигации (расч.в USD)]</t>
  </si>
  <si>
    <t xml:space="preserve">4B02-316-00004-T-001P</t>
  </si>
  <si>
    <t xml:space="preserve">ВЭБ1P-23В</t>
  </si>
  <si>
    <t xml:space="preserve">ВЭБ1P-30В [МБ ФР: Т+: Облигации (расч.в USD)]</t>
  </si>
  <si>
    <t xml:space="preserve">4B02-367-00004-T-001P</t>
  </si>
  <si>
    <t xml:space="preserve">ВЭБ1P-30В</t>
  </si>
  <si>
    <t xml:space="preserve">ВЭБUSD1P-1 [МБ ФР: Т+: Облигации (расч.в USD)]</t>
  </si>
  <si>
    <t xml:space="preserve">4B02-01-43801-H-001P</t>
  </si>
  <si>
    <t xml:space="preserve">RU000A0JVNL1</t>
  </si>
  <si>
    <t xml:space="preserve">ВЭБUSD1P-1</t>
  </si>
  <si>
    <t xml:space="preserve">ГПБ Т2-03Д [МБ ФР: Т+: Облигации (расч.в USD)]</t>
  </si>
  <si>
    <t xml:space="preserve">4-03-00354-B-002P</t>
  </si>
  <si>
    <t xml:space="preserve">RU000A101ER8</t>
  </si>
  <si>
    <t xml:space="preserve">ГПБ Т2-03Д</t>
  </si>
  <si>
    <t xml:space="preserve">ГПБ Т2-04Д [МБ ФР: Т+: Облигации (расч.в USD)]</t>
  </si>
  <si>
    <t xml:space="preserve">4-04-00354-B-002P</t>
  </si>
  <si>
    <t xml:space="preserve">RU000A103K38</t>
  </si>
  <si>
    <t xml:space="preserve">ГПБ Т2-04Д</t>
  </si>
  <si>
    <t xml:space="preserve">ГТЛК 1P-11 [МБ ФР: Т+: Облигации (расч.в USD)]</t>
  </si>
  <si>
    <t xml:space="preserve">4B02-11-32432-H-001P</t>
  </si>
  <si>
    <t xml:space="preserve">ГТЛК 1P-11</t>
  </si>
  <si>
    <t xml:space="preserve">ГазКЗ-27Д [МБ ФР: Т+: Облигации (расч.в USD)]</t>
  </si>
  <si>
    <t xml:space="preserve">4-07-36400-R</t>
  </si>
  <si>
    <t xml:space="preserve">ГазКЗ-27Д</t>
  </si>
  <si>
    <t xml:space="preserve">ГазКЗ-28Е [МБ ФР: Т+: Облигации (расч.в USD)]</t>
  </si>
  <si>
    <t xml:space="preserve">4-03-36400-R-003P</t>
  </si>
  <si>
    <t xml:space="preserve">ГазКЗ-28Е</t>
  </si>
  <si>
    <t xml:space="preserve">ГазКЗ-34Д [МБ ФР: Т+: Облигации (расч.в USD)]</t>
  </si>
  <si>
    <t xml:space="preserve">4-01-36400-R-003P</t>
  </si>
  <si>
    <t xml:space="preserve">ГазКЗ-34Д</t>
  </si>
  <si>
    <t xml:space="preserve">ЕАБР П3-03 [МБ ФР: Т+: Облигации (расч.в USD)]</t>
  </si>
  <si>
    <t xml:space="preserve">ЕАБР П3-03</t>
  </si>
  <si>
    <t xml:space="preserve">МетИнвБ С1 [МБ ФР: Т+: Облигации (расч.в USD)]</t>
  </si>
  <si>
    <t xml:space="preserve">4-02-02440-B</t>
  </si>
  <si>
    <t xml:space="preserve">RU000A103JK8</t>
  </si>
  <si>
    <t xml:space="preserve">МетИнвБ С1</t>
  </si>
  <si>
    <t xml:space="preserve">ПИК К 1P5 [МБ ФР: Т+: Облигации (расч.в USD)]</t>
  </si>
  <si>
    <t xml:space="preserve">4B02-05-00464-R-001P</t>
  </si>
  <si>
    <t xml:space="preserve">ПИК К 1P5</t>
  </si>
  <si>
    <t xml:space="preserve">РСХБ 11В1 [МБ ФР: Т+: Облигации (расч.в USD)]</t>
  </si>
  <si>
    <t xml:space="preserve">44903349B</t>
  </si>
  <si>
    <t xml:space="preserve">РСЭКСМБ1Р1 [МБ ФР: Т+: Облигации (расч.в USD)]</t>
  </si>
  <si>
    <t xml:space="preserve">4B020102790B001P</t>
  </si>
  <si>
    <t xml:space="preserve">РСЭКСМБ1Р1</t>
  </si>
  <si>
    <t xml:space="preserve">СибурХБО07 [МБ ФР: Т+: Облигации (расч.в USD)]</t>
  </si>
  <si>
    <t xml:space="preserve">4B02-07-65134-D</t>
  </si>
  <si>
    <t xml:space="preserve">RU000A103T62</t>
  </si>
  <si>
    <t xml:space="preserve">СибурХБО07</t>
  </si>
  <si>
    <t xml:space="preserve">СибурХБО08 [МБ ФР: Т+: Облигации (расч.в USD)]</t>
  </si>
  <si>
    <t xml:space="preserve">4B02-08-65134-D</t>
  </si>
  <si>
    <t xml:space="preserve">RU000A103T70</t>
  </si>
  <si>
    <t xml:space="preserve">СибурХБО08</t>
  </si>
  <si>
    <t xml:space="preserve">СибурХБО09 [МБ ФР: Т+: Облигации (расч.в USD)]</t>
  </si>
  <si>
    <t xml:space="preserve">4B02-09-65134-D</t>
  </si>
  <si>
    <t xml:space="preserve">RU000A103T96</t>
  </si>
  <si>
    <t xml:space="preserve">СибурХБО09</t>
  </si>
  <si>
    <t xml:space="preserve">СибурХБО10 [МБ ФР: Т+: Облигации (расч.в USD)]</t>
  </si>
  <si>
    <t xml:space="preserve">4B02-10-65134-D</t>
  </si>
  <si>
    <t xml:space="preserve">RU000A103TA8</t>
  </si>
  <si>
    <t xml:space="preserve">СибурХБО10</t>
  </si>
  <si>
    <t xml:space="preserve">СибурХБО11 [МБ ФР: Т+: Облигации (расч.в USD)]</t>
  </si>
  <si>
    <t xml:space="preserve">4B02-11-65134-D</t>
  </si>
  <si>
    <t xml:space="preserve">RU000A103TC4</t>
  </si>
  <si>
    <t xml:space="preserve">СибурХБО11</t>
  </si>
  <si>
    <t xml:space="preserve">СибурХБО12 [МБ ФР: Т+: Облигации (расч.в USD)]</t>
  </si>
  <si>
    <t xml:space="preserve">4B02-12-65134-D</t>
  </si>
  <si>
    <t xml:space="preserve">RU000A103TB6</t>
  </si>
  <si>
    <t xml:space="preserve">СибурХБО12</t>
  </si>
  <si>
    <t xml:space="preserve">СибурХБО13 [МБ ФР: Т+: Облигации (расч.в USD)]</t>
  </si>
  <si>
    <t xml:space="preserve">4B02-13-65134-D</t>
  </si>
  <si>
    <t xml:space="preserve">RU000A103T88</t>
  </si>
  <si>
    <t xml:space="preserve">СибурХБО13</t>
  </si>
  <si>
    <t xml:space="preserve">СибурХБО14 [МБ ФР: Т+: Облигации (расч.в USD)]</t>
  </si>
  <si>
    <t xml:space="preserve">4B02-14-65134-D</t>
  </si>
  <si>
    <t xml:space="preserve">RU000A103T54</t>
  </si>
  <si>
    <t xml:space="preserve">СибурХБО14</t>
  </si>
  <si>
    <t xml:space="preserve">Совком 1В2 [МБ ФР: Т+: Облигации (расч.в USD)]</t>
  </si>
  <si>
    <t xml:space="preserve">41000963B</t>
  </si>
  <si>
    <t xml:space="preserve">Совком 1В2</t>
  </si>
  <si>
    <t xml:space="preserve">Совком 2В3 [МБ ФР: Т+: Облигации (расч.в USD)]</t>
  </si>
  <si>
    <t xml:space="preserve">41400963B</t>
  </si>
  <si>
    <t xml:space="preserve">Совком 2В3</t>
  </si>
  <si>
    <t xml:space="preserve">ЦифрБро1П2 [МБ ФР: Т+: Облигации (расч.в USD)]</t>
  </si>
  <si>
    <t xml:space="preserve">4B02-02-00430-R-001P</t>
  </si>
  <si>
    <t xml:space="preserve">ЦифрБро1П2</t>
  </si>
  <si>
    <t xml:space="preserve">Экспо02ВК [МБ ФР: Т+: Облигации (расч.в USD)]</t>
  </si>
  <si>
    <t xml:space="preserve">4-05-02998-B</t>
  </si>
  <si>
    <t xml:space="preserve">RU000A1037P0</t>
  </si>
  <si>
    <t xml:space="preserve">Экспо02ВК</t>
  </si>
  <si>
    <t xml:space="preserve">2х Акции [МБ ФР: Т+: Паи]</t>
  </si>
  <si>
    <t xml:space="preserve">6545-СД</t>
  </si>
  <si>
    <t xml:space="preserve">RU000A109R27</t>
  </si>
  <si>
    <t xml:space="preserve">2х Акции</t>
  </si>
  <si>
    <t xml:space="preserve">интр.ПИФ</t>
  </si>
  <si>
    <t xml:space="preserve">МБ ФР: Т+: Паи</t>
  </si>
  <si>
    <t xml:space="preserve">Пай интервального ПИФа</t>
  </si>
  <si>
    <t xml:space="preserve">2хОФЗ [МБ ФР: Т+: Паи]</t>
  </si>
  <si>
    <t xml:space="preserve">6323-СД</t>
  </si>
  <si>
    <t xml:space="preserve">RU000A108ZB2</t>
  </si>
  <si>
    <t xml:space="preserve">2хОФЗ</t>
  </si>
  <si>
    <t xml:space="preserve">iпре-АйПиО [МБ ФР: Т+: Паи]</t>
  </si>
  <si>
    <t xml:space="preserve">3638</t>
  </si>
  <si>
    <t xml:space="preserve">RU000A1000Y0</t>
  </si>
  <si>
    <t xml:space="preserve">iпре-АйПиО</t>
  </si>
  <si>
    <t xml:space="preserve">ААА Золото [МБ ФР: Т+: Паи]</t>
  </si>
  <si>
    <t xml:space="preserve">5096</t>
  </si>
  <si>
    <t xml:space="preserve">RU000A109QR5</t>
  </si>
  <si>
    <t xml:space="preserve">ААА Золото</t>
  </si>
  <si>
    <t xml:space="preserve">откр.ПИФ</t>
  </si>
  <si>
    <t xml:space="preserve">АкБрс-Инв [МБ ФР: Т+: Паи]</t>
  </si>
  <si>
    <t xml:space="preserve">1076-58229138</t>
  </si>
  <si>
    <t xml:space="preserve">RU000A0JPZL7</t>
  </si>
  <si>
    <t xml:space="preserve">АкБрс-Инв</t>
  </si>
  <si>
    <t xml:space="preserve">АкБрс-Прсп [МБ ФР: Т+: Паи]</t>
  </si>
  <si>
    <t xml:space="preserve">0792-75407676</t>
  </si>
  <si>
    <t xml:space="preserve">RU000A0JPZP8</t>
  </si>
  <si>
    <t xml:space="preserve">АкБрс-Прсп</t>
  </si>
  <si>
    <t xml:space="preserve">Аннапурна [МБ ФР: Т+: Паи]</t>
  </si>
  <si>
    <t xml:space="preserve">4826-СД</t>
  </si>
  <si>
    <t xml:space="preserve">RU000A105R70</t>
  </si>
  <si>
    <t xml:space="preserve">Аннапурна</t>
  </si>
  <si>
    <t xml:space="preserve">АрсКР1.55 [МБ ФР: Т+: Паи]</t>
  </si>
  <si>
    <t xml:space="preserve">2721</t>
  </si>
  <si>
    <t xml:space="preserve">RU000A0JXWF0</t>
  </si>
  <si>
    <t xml:space="preserve">АрсКР1.55</t>
  </si>
  <si>
    <t xml:space="preserve">АрсагераФА [МБ ФР: Т+: Паи]</t>
  </si>
  <si>
    <t xml:space="preserve">0363-75409054</t>
  </si>
  <si>
    <t xml:space="preserve">RU000A0HGNG6</t>
  </si>
  <si>
    <t xml:space="preserve">АрсагераФА</t>
  </si>
  <si>
    <t xml:space="preserve">БКС Миррес [МБ ФР: Т+: Паи]</t>
  </si>
  <si>
    <t xml:space="preserve">4284</t>
  </si>
  <si>
    <t xml:space="preserve">RU000A102Q33</t>
  </si>
  <si>
    <t xml:space="preserve">БКС Миррес</t>
  </si>
  <si>
    <t xml:space="preserve">БКС РосАкц [МБ ФР: Т+: Паи]</t>
  </si>
  <si>
    <t xml:space="preserve">0278-58233720</t>
  </si>
  <si>
    <t xml:space="preserve">RU000A0JP773</t>
  </si>
  <si>
    <t xml:space="preserve">БКС РосАкц</t>
  </si>
  <si>
    <t xml:space="preserve">БКС РосЕвр [МБ ФР: Т+: Паи]</t>
  </si>
  <si>
    <t xml:space="preserve">3665</t>
  </si>
  <si>
    <t xml:space="preserve">RU000A100EQ2</t>
  </si>
  <si>
    <t xml:space="preserve">БКС РосЕвр</t>
  </si>
  <si>
    <t xml:space="preserve">БКС РосОбл [МБ ФР: Т+: Паи]</t>
  </si>
  <si>
    <t xml:space="preserve">0140-58233625</t>
  </si>
  <si>
    <t xml:space="preserve">RU000A0JP799</t>
  </si>
  <si>
    <t xml:space="preserve">БКС РосОбл</t>
  </si>
  <si>
    <t xml:space="preserve">БКСДивАкци [МБ ФР: Т+: Паи]</t>
  </si>
  <si>
    <t xml:space="preserve">6266</t>
  </si>
  <si>
    <t xml:space="preserve">RU000A108TT7</t>
  </si>
  <si>
    <t xml:space="preserve">БКСДивАкци</t>
  </si>
  <si>
    <t xml:space="preserve">БКСДрагМет [МБ ФР: Т+: Паи]</t>
  </si>
  <si>
    <t xml:space="preserve">2515</t>
  </si>
  <si>
    <t xml:space="preserve">RU000A0JVJ29</t>
  </si>
  <si>
    <t xml:space="preserve">БКСДрагМет</t>
  </si>
  <si>
    <t xml:space="preserve">БКСИмперия [МБ ФР: Т+: Паи]</t>
  </si>
  <si>
    <t xml:space="preserve">2135-94173117</t>
  </si>
  <si>
    <t xml:space="preserve">RU000A0JVHY6</t>
  </si>
  <si>
    <t xml:space="preserve">БКСИмперия</t>
  </si>
  <si>
    <t xml:space="preserve">БКСКапитал [МБ ФР: Т+: Паи]</t>
  </si>
  <si>
    <t xml:space="preserve">5270</t>
  </si>
  <si>
    <t xml:space="preserve">RU000A105TU1</t>
  </si>
  <si>
    <t xml:space="preserve">БКСКапитал</t>
  </si>
  <si>
    <t xml:space="preserve">БКСФундВыб [МБ ФР: Т+: Паи]</t>
  </si>
  <si>
    <t xml:space="preserve">3666</t>
  </si>
  <si>
    <t xml:space="preserve">RU000A1007R9</t>
  </si>
  <si>
    <t xml:space="preserve">БКСФундВыб</t>
  </si>
  <si>
    <t xml:space="preserve">ГПБУАЕОбИП [МБ ФР: Т+: Паи]</t>
  </si>
  <si>
    <t xml:space="preserve">3447</t>
  </si>
  <si>
    <t xml:space="preserve">RU000A0ZZVH9</t>
  </si>
  <si>
    <t xml:space="preserve">ГПБУАЕОбИП</t>
  </si>
  <si>
    <t xml:space="preserve">Гиперион [МБ ФР: Т+: Паи]</t>
  </si>
  <si>
    <t xml:space="preserve">3977</t>
  </si>
  <si>
    <t xml:space="preserve">RU000A104FB3</t>
  </si>
  <si>
    <t xml:space="preserve">Гиперион</t>
  </si>
  <si>
    <t xml:space="preserve">ЗПИФ АКЦ 1 [МБ ФР: Т+: Паи]</t>
  </si>
  <si>
    <t xml:space="preserve">3508</t>
  </si>
  <si>
    <t xml:space="preserve">RU000A0ZZAU6</t>
  </si>
  <si>
    <t xml:space="preserve">ЗПИФ АКЦ 1</t>
  </si>
  <si>
    <t xml:space="preserve">ЗПИФ Рубин [МБ ФР: Т+: Паи]</t>
  </si>
  <si>
    <t xml:space="preserve">4843-СД</t>
  </si>
  <si>
    <t xml:space="preserve">RU000A1075T2</t>
  </si>
  <si>
    <t xml:space="preserve">ЗПИФ Рубин</t>
  </si>
  <si>
    <t xml:space="preserve">ЗПИФ ФПР [МБ ФР: Т+: Паи]</t>
  </si>
  <si>
    <t xml:space="preserve">3964</t>
  </si>
  <si>
    <t xml:space="preserve">RU000A101NK4</t>
  </si>
  <si>
    <t xml:space="preserve">ЗПИФ ФПР</t>
  </si>
  <si>
    <t xml:space="preserve">ЗПИФДОМ.РФ [МБ ФР: Т+: Паи]</t>
  </si>
  <si>
    <t xml:space="preserve">3164</t>
  </si>
  <si>
    <t xml:space="preserve">RU000A0JXP78</t>
  </si>
  <si>
    <t xml:space="preserve">ЗПИФДОМ.РФ</t>
  </si>
  <si>
    <t xml:space="preserve">ЗПИФКомНед [МБ ФР: Т+: Паи]</t>
  </si>
  <si>
    <t xml:space="preserve">4857-СД</t>
  </si>
  <si>
    <t xml:space="preserve">RU000A104YX8</t>
  </si>
  <si>
    <t xml:space="preserve">ЗПИФКомНед</t>
  </si>
  <si>
    <t xml:space="preserve">ЗПИФЛофтин [МБ ФР: Т+: Паи]</t>
  </si>
  <si>
    <t xml:space="preserve">0521-75409008</t>
  </si>
  <si>
    <t xml:space="preserve">RU000A0JUYB1</t>
  </si>
  <si>
    <t xml:space="preserve">ЗПИФЛофтин</t>
  </si>
  <si>
    <t xml:space="preserve">ЗПИФПервСп [МБ ФР: Т+: Паи]</t>
  </si>
  <si>
    <t xml:space="preserve">5036-СД</t>
  </si>
  <si>
    <t xml:space="preserve">RU000A105GY0</t>
  </si>
  <si>
    <t xml:space="preserve">ЗПИФПервСп</t>
  </si>
  <si>
    <t xml:space="preserve">ЗПИФПромИн [МБ ФР: Т+: Паи]</t>
  </si>
  <si>
    <t xml:space="preserve">2968</t>
  </si>
  <si>
    <t xml:space="preserve">RU000A0JVGP6</t>
  </si>
  <si>
    <t xml:space="preserve">ЗПИФПромИн</t>
  </si>
  <si>
    <t xml:space="preserve">ЗПИФРД [МБ ФР: Т+: Паи]</t>
  </si>
  <si>
    <t xml:space="preserve">3891</t>
  </si>
  <si>
    <t xml:space="preserve">RU000A102N77</t>
  </si>
  <si>
    <t xml:space="preserve">ЗПИФРД</t>
  </si>
  <si>
    <t xml:space="preserve">ЗПИФРД2 [МБ ФР: Т+: Паи]</t>
  </si>
  <si>
    <t xml:space="preserve">4508</t>
  </si>
  <si>
    <t xml:space="preserve">RU000A103HD7</t>
  </si>
  <si>
    <t xml:space="preserve">ЗПИФРД2</t>
  </si>
  <si>
    <t xml:space="preserve">ЗПИФСовр 6 [МБ ФР: Т+: Паи]</t>
  </si>
  <si>
    <t xml:space="preserve">4171</t>
  </si>
  <si>
    <t xml:space="preserve">RU000A102AH5</t>
  </si>
  <si>
    <t xml:space="preserve">ЗПИФСовр 6</t>
  </si>
  <si>
    <t xml:space="preserve">ЗПИФСовр 9 [МБ ФР: Т+: Паи]</t>
  </si>
  <si>
    <t xml:space="preserve">6412</t>
  </si>
  <si>
    <t xml:space="preserve">RU000A1099U0</t>
  </si>
  <si>
    <t xml:space="preserve">ЗПИФСовр 9</t>
  </si>
  <si>
    <t xml:space="preserve">ИПИФМирИнв [МБ ФР: Т+: Паи]</t>
  </si>
  <si>
    <t xml:space="preserve">3483</t>
  </si>
  <si>
    <t xml:space="preserve">RU000A0ZZCD8</t>
  </si>
  <si>
    <t xml:space="preserve">ИПИФМирИнв</t>
  </si>
  <si>
    <t xml:space="preserve">НакопРез [МБ ФР: Т+: Паи]</t>
  </si>
  <si>
    <t xml:space="preserve">0202-72729965</t>
  </si>
  <si>
    <t xml:space="preserve">RU000A0JT4S1</t>
  </si>
  <si>
    <t xml:space="preserve">НакопРез</t>
  </si>
  <si>
    <t xml:space="preserve">ОПИФ MM [МБ ФР: Т+: Паи]</t>
  </si>
  <si>
    <t xml:space="preserve">4073</t>
  </si>
  <si>
    <t xml:space="preserve">RU000A101UY0</t>
  </si>
  <si>
    <t xml:space="preserve">ОПИФ MM</t>
  </si>
  <si>
    <t xml:space="preserve">ПАРУС-ДВН [МБ ФР: Т+: Паи]</t>
  </si>
  <si>
    <t xml:space="preserve">4434-СД</t>
  </si>
  <si>
    <t xml:space="preserve">RU000A1068X9</t>
  </si>
  <si>
    <t xml:space="preserve">ПАРУС-ДВН</t>
  </si>
  <si>
    <t xml:space="preserve">ПАРУС-ЛОГ [МБ ФР: Т+: Паи]</t>
  </si>
  <si>
    <t xml:space="preserve">4604-СД</t>
  </si>
  <si>
    <t xml:space="preserve">RU000A105328</t>
  </si>
  <si>
    <t xml:space="preserve">ПАРУС-ЛОГ</t>
  </si>
  <si>
    <t xml:space="preserve">ПАРУС-МАКС [МБ ФР: Т+: Паи]</t>
  </si>
  <si>
    <t xml:space="preserve">6219-СД</t>
  </si>
  <si>
    <t xml:space="preserve">RU000A108VR7</t>
  </si>
  <si>
    <t xml:space="preserve">ПАРУС-МАКС</t>
  </si>
  <si>
    <t xml:space="preserve">ПАРУС-НОРД [МБ ФР: Т+: Паи]</t>
  </si>
  <si>
    <t xml:space="preserve">4570-СД</t>
  </si>
  <si>
    <t xml:space="preserve">ПАРУС-НОРД</t>
  </si>
  <si>
    <t xml:space="preserve">ПАРУС-ОЗН [МБ ФР: Т+: Паи]</t>
  </si>
  <si>
    <t xml:space="preserve">4095-СД</t>
  </si>
  <si>
    <t xml:space="preserve">ПАРУС-ОЗН</t>
  </si>
  <si>
    <t xml:space="preserve">ПАРУС-СБЛ [МБ ФР: Т+: Паи]</t>
  </si>
  <si>
    <t xml:space="preserve">4559-СД</t>
  </si>
  <si>
    <t xml:space="preserve">ПАРУС-СБЛ</t>
  </si>
  <si>
    <t xml:space="preserve">ПИФ АТРИУМ [МБ ФР: Т+: Паи]</t>
  </si>
  <si>
    <t xml:space="preserve">1899-94168527</t>
  </si>
  <si>
    <t xml:space="preserve">RU000A0JRHC0</t>
  </si>
  <si>
    <t xml:space="preserve">ПИФ АТРИУМ</t>
  </si>
  <si>
    <t xml:space="preserve">ПИФ Аленка [МБ ФР: Т+: Паи]</t>
  </si>
  <si>
    <t xml:space="preserve">3343</t>
  </si>
  <si>
    <t xml:space="preserve">RU000A104M43</t>
  </si>
  <si>
    <t xml:space="preserve">ПИФ Аленка</t>
  </si>
  <si>
    <t xml:space="preserve">ПИФ КОНСЕР [МБ ФР: Т+: Паи]</t>
  </si>
  <si>
    <t xml:space="preserve">2006-94172747</t>
  </si>
  <si>
    <t xml:space="preserve">RU000A0JUR61</t>
  </si>
  <si>
    <t xml:space="preserve">ПИФ КОНСЕР</t>
  </si>
  <si>
    <t xml:space="preserve">ПИФ СЖилН [МБ ФР: Т+: Паи]</t>
  </si>
  <si>
    <t xml:space="preserve">5948</t>
  </si>
  <si>
    <t xml:space="preserve">RU000A107J37</t>
  </si>
  <si>
    <t xml:space="preserve">ПИФ СЖилН</t>
  </si>
  <si>
    <t xml:space="preserve">ПИФ СкладК [МБ ФР: Т+: Паи]</t>
  </si>
  <si>
    <t xml:space="preserve">6002</t>
  </si>
  <si>
    <t xml:space="preserve">RU000A107RE5</t>
  </si>
  <si>
    <t xml:space="preserve">ПИФ СкладК</t>
  </si>
  <si>
    <t xml:space="preserve">ПИФАКТИВ20 [МБ ФР: Т+: Паи]</t>
  </si>
  <si>
    <t xml:space="preserve">6211</t>
  </si>
  <si>
    <t xml:space="preserve">RU000A1092L4</t>
  </si>
  <si>
    <t xml:space="preserve">ПИФАКТИВ20</t>
  </si>
  <si>
    <t xml:space="preserve">ПИФАкции [МБ ФР: Т+: Паи]</t>
  </si>
  <si>
    <t xml:space="preserve">0968-94131582</t>
  </si>
  <si>
    <t xml:space="preserve">RU000A0JR282</t>
  </si>
  <si>
    <t xml:space="preserve">ПИФАкции</t>
  </si>
  <si>
    <t xml:space="preserve">ПИФАльфАП2 [МБ ФР: Т+: Паи]</t>
  </si>
  <si>
    <t xml:space="preserve">4093</t>
  </si>
  <si>
    <t xml:space="preserve">RU000A101YY2</t>
  </si>
  <si>
    <t xml:space="preserve">ПИФАльфАП2</t>
  </si>
  <si>
    <t xml:space="preserve">ПИФАльфаАП [МБ ФР: Т+: Паи]</t>
  </si>
  <si>
    <t xml:space="preserve">3936</t>
  </si>
  <si>
    <t xml:space="preserve">RU000A101HY7</t>
  </si>
  <si>
    <t xml:space="preserve">ПИФАльфаАП</t>
  </si>
  <si>
    <t xml:space="preserve">ПИФАльфаФФ [МБ ФР: Т+: Паи]</t>
  </si>
  <si>
    <t xml:space="preserve">4265</t>
  </si>
  <si>
    <t xml:space="preserve">RU000A102PN1</t>
  </si>
  <si>
    <t xml:space="preserve">ПИФАльфаФФ</t>
  </si>
  <si>
    <t xml:space="preserve">ПИФАрс6.4 [МБ ФР: Т+: Паи]</t>
  </si>
  <si>
    <t xml:space="preserve">0439-75408664</t>
  </si>
  <si>
    <t xml:space="preserve">RU000A0JPMD2</t>
  </si>
  <si>
    <t xml:space="preserve">ПИФАрс6.4</t>
  </si>
  <si>
    <t xml:space="preserve">ПИФАрсСИ [МБ ФР: Т+: Паи]</t>
  </si>
  <si>
    <t xml:space="preserve">0364-75409132</t>
  </si>
  <si>
    <t xml:space="preserve">RU000A0HGNH4</t>
  </si>
  <si>
    <t xml:space="preserve">ПИФАрсСИ</t>
  </si>
  <si>
    <t xml:space="preserve">ПИФВариант [МБ ФР: Т+: Паи]</t>
  </si>
  <si>
    <t xml:space="preserve">2844</t>
  </si>
  <si>
    <t xml:space="preserve">RU000A0JUTH8</t>
  </si>
  <si>
    <t xml:space="preserve">ПИФВариант</t>
  </si>
  <si>
    <t xml:space="preserve">ПИФГРИНФЛО [МБ ФР: Т+: Паи]</t>
  </si>
  <si>
    <t xml:space="preserve">6234-СД</t>
  </si>
  <si>
    <t xml:space="preserve">RU000A109G79</t>
  </si>
  <si>
    <t xml:space="preserve">ПИФГРИНФЛО</t>
  </si>
  <si>
    <t xml:space="preserve">ПИФЗалЗайм [МБ ФР: Т+: Паи]</t>
  </si>
  <si>
    <t xml:space="preserve">6147-СД</t>
  </si>
  <si>
    <t xml:space="preserve">RU000A108RS3</t>
  </si>
  <si>
    <t xml:space="preserve">ПИФЗалЗайм</t>
  </si>
  <si>
    <t xml:space="preserve">ПИФИнМосБр [МБ ФР: Т+: Паи]</t>
  </si>
  <si>
    <t xml:space="preserve">0177-71671092</t>
  </si>
  <si>
    <t xml:space="preserve">RU000A0JR290</t>
  </si>
  <si>
    <t xml:space="preserve">ПИФИнМосБр</t>
  </si>
  <si>
    <t xml:space="preserve">ПИФКазна [МБ ФР: Т+: Паи]</t>
  </si>
  <si>
    <t xml:space="preserve">0089-59893097</t>
  </si>
  <si>
    <t xml:space="preserve">RU000A0JR2C1</t>
  </si>
  <si>
    <t xml:space="preserve">ПИФКазна</t>
  </si>
  <si>
    <t xml:space="preserve">ПИФКапИнвб [МБ ФР: Т+: Паи]</t>
  </si>
  <si>
    <t xml:space="preserve">0645-94120472</t>
  </si>
  <si>
    <t xml:space="preserve">RU000A0JP4U1</t>
  </si>
  <si>
    <t xml:space="preserve">ПИФКапИнвб</t>
  </si>
  <si>
    <t xml:space="preserve">ПИФКоммИнв [МБ ФР: Т+: Паи]</t>
  </si>
  <si>
    <t xml:space="preserve">2321</t>
  </si>
  <si>
    <t xml:space="preserve">RU000A0JS991</t>
  </si>
  <si>
    <t xml:space="preserve">ПИФКоммИнв</t>
  </si>
  <si>
    <t xml:space="preserve">ПИФНевский [МБ ФР: Т+: Паи]</t>
  </si>
  <si>
    <t xml:space="preserve">1890-94169573</t>
  </si>
  <si>
    <t xml:space="preserve">RU000A0JTVY1</t>
  </si>
  <si>
    <t xml:space="preserve">ПИФНевский</t>
  </si>
  <si>
    <t xml:space="preserve">ПИФПромПар [МБ ФР: Т+: Паи]</t>
  </si>
  <si>
    <t xml:space="preserve">6101-СД</t>
  </si>
  <si>
    <t xml:space="preserve">RU000A108751</t>
  </si>
  <si>
    <t xml:space="preserve">ПИФПромПар</t>
  </si>
  <si>
    <t xml:space="preserve">ПИФСбалан [МБ ФР: Т+: Паи]</t>
  </si>
  <si>
    <t xml:space="preserve">0962-94131346</t>
  </si>
  <si>
    <t xml:space="preserve">RU000A0JR2A5</t>
  </si>
  <si>
    <t xml:space="preserve">ПИФСбалан</t>
  </si>
  <si>
    <t xml:space="preserve">ПИФСбер-КН [МБ ФР: Т+: Паи]</t>
  </si>
  <si>
    <t xml:space="preserve">0252-74113866</t>
  </si>
  <si>
    <t xml:space="preserve">RU000A0ERGA7</t>
  </si>
  <si>
    <t xml:space="preserve">ПИФСбер-КН</t>
  </si>
  <si>
    <t xml:space="preserve">ПервыйИПИФ [МБ ФР: Т+: Паи]</t>
  </si>
  <si>
    <t xml:space="preserve">0017-46538911</t>
  </si>
  <si>
    <t xml:space="preserve">RU000A0JNK00</t>
  </si>
  <si>
    <t xml:space="preserve">ПервыйИПИФ</t>
  </si>
  <si>
    <t xml:space="preserve">Перловский [МБ ФР: Т+: Паи]</t>
  </si>
  <si>
    <t xml:space="preserve">2423</t>
  </si>
  <si>
    <t xml:space="preserve">RU000A0JWCE7</t>
  </si>
  <si>
    <t xml:space="preserve">Перловский</t>
  </si>
  <si>
    <t xml:space="preserve">РСХБ Акции [МБ ФР: Т+: Паи]</t>
  </si>
  <si>
    <t xml:space="preserve">2568</t>
  </si>
  <si>
    <t xml:space="preserve">РСХБ Акции</t>
  </si>
  <si>
    <t xml:space="preserve">РСХБ Облиг [МБ ФР: Т+: Паи]</t>
  </si>
  <si>
    <t xml:space="preserve">2567</t>
  </si>
  <si>
    <t xml:space="preserve">РСХБ Облиг</t>
  </si>
  <si>
    <t xml:space="preserve">РСХБ Сбал [МБ ФР: Т+: Паи]</t>
  </si>
  <si>
    <t xml:space="preserve">2566</t>
  </si>
  <si>
    <t xml:space="preserve">РСХБ Сбал</t>
  </si>
  <si>
    <t xml:space="preserve">РСХБДолРын [МБ ФР: Т+: Паи]</t>
  </si>
  <si>
    <t xml:space="preserve">4140</t>
  </si>
  <si>
    <t xml:space="preserve">РСХБДолРын</t>
  </si>
  <si>
    <t xml:space="preserve">РенДохПРО [МБ ФР: Т+: Паи]</t>
  </si>
  <si>
    <t xml:space="preserve">4455-СД</t>
  </si>
  <si>
    <t xml:space="preserve">RU000A103B62</t>
  </si>
  <si>
    <t xml:space="preserve">РенДохПРО</t>
  </si>
  <si>
    <t xml:space="preserve">Рентал ПРО [МБ ФР: Т+: Паи]</t>
  </si>
  <si>
    <t xml:space="preserve">6069-СД</t>
  </si>
  <si>
    <t xml:space="preserve">RU000A108157</t>
  </si>
  <si>
    <t xml:space="preserve">Рентал ПРО</t>
  </si>
  <si>
    <t xml:space="preserve">СФНАрБизн [МБ ФР: Т+: Паи]</t>
  </si>
  <si>
    <t xml:space="preserve">3120</t>
  </si>
  <si>
    <t xml:space="preserve">RU000A0JWAW3</t>
  </si>
  <si>
    <t xml:space="preserve">СФНАрБизн</t>
  </si>
  <si>
    <t xml:space="preserve">СоврАрБиз2 [МБ ФР: Т+: Паи]</t>
  </si>
  <si>
    <t xml:space="preserve">3219</t>
  </si>
  <si>
    <t xml:space="preserve">RU000A0ZYC64</t>
  </si>
  <si>
    <t xml:space="preserve">СоврАрБиз2</t>
  </si>
  <si>
    <t xml:space="preserve">СоврАрБиз3 [МБ ФР: Т+: Паи]</t>
  </si>
  <si>
    <t xml:space="preserve">3445</t>
  </si>
  <si>
    <t xml:space="preserve">RU000A0ZZ5R2</t>
  </si>
  <si>
    <t xml:space="preserve">СоврАрБиз3</t>
  </si>
  <si>
    <t xml:space="preserve">ТКБИП Сбал [МБ ФР: Т+: Паи]</t>
  </si>
  <si>
    <t xml:space="preserve">0078-58234010</t>
  </si>
  <si>
    <t xml:space="preserve">ТКБИП Сбал</t>
  </si>
  <si>
    <t xml:space="preserve">ТКЗамещОбл [МБ ФР: Т+: Паи]</t>
  </si>
  <si>
    <t xml:space="preserve">5435-СД</t>
  </si>
  <si>
    <t xml:space="preserve">ТКЗамещОбл</t>
  </si>
  <si>
    <t xml:space="preserve">УниверИПИФ [МБ ФР: Т+: Паи]</t>
  </si>
  <si>
    <t xml:space="preserve">0055-56612034</t>
  </si>
  <si>
    <t xml:space="preserve">RU000A0JNK34</t>
  </si>
  <si>
    <t xml:space="preserve">УниверИПИФ</t>
  </si>
  <si>
    <t xml:space="preserve">ФондКонс [МБ ФР: Т+: Паи]</t>
  </si>
  <si>
    <t xml:space="preserve">0056-56658088</t>
  </si>
  <si>
    <t xml:space="preserve">RU0006922010</t>
  </si>
  <si>
    <t xml:space="preserve">ФондКонс</t>
  </si>
  <si>
    <t xml:space="preserve">ФондПервый [МБ ФР: Т+: Паи]</t>
  </si>
  <si>
    <t xml:space="preserve">0029-18610555</t>
  </si>
  <si>
    <t xml:space="preserve">RU0005418747</t>
  </si>
  <si>
    <t xml:space="preserve">ФондПервый</t>
  </si>
  <si>
    <t xml:space="preserve">ФондПроф [МБ ФР: Т+: Паи]</t>
  </si>
  <si>
    <t xml:space="preserve">0053-56612554</t>
  </si>
  <si>
    <t xml:space="preserve">RU0006922044</t>
  </si>
  <si>
    <t xml:space="preserve">ФондПроф</t>
  </si>
  <si>
    <t xml:space="preserve">ФондСубРуб [МБ ФР: Т+: Паи]</t>
  </si>
  <si>
    <t xml:space="preserve">4283-СД</t>
  </si>
  <si>
    <t xml:space="preserve">RU000A102PQ4</t>
  </si>
  <si>
    <t xml:space="preserve">ФондСубРуб</t>
  </si>
  <si>
    <t xml:space="preserve">ФондсубEUR [МБ ФР: Т+: Паи]</t>
  </si>
  <si>
    <t xml:space="preserve">4281-СД</t>
  </si>
  <si>
    <t xml:space="preserve">RU000A102PF7</t>
  </si>
  <si>
    <t xml:space="preserve">ФондсубEUR</t>
  </si>
  <si>
    <t xml:space="preserve">ФондсубUSD [МБ ФР: Т+: Паи]</t>
  </si>
  <si>
    <t xml:space="preserve">4280-СД</t>
  </si>
  <si>
    <t xml:space="preserve">RU000A102PE0</t>
  </si>
  <si>
    <t xml:space="preserve">ФондсубUSD</t>
  </si>
  <si>
    <t xml:space="preserve">ХеджФондА+ [МБ ФР: Т+: Паи]</t>
  </si>
  <si>
    <t xml:space="preserve">6157-СД</t>
  </si>
  <si>
    <t xml:space="preserve">RU000A108KP4</t>
  </si>
  <si>
    <t xml:space="preserve">ХеджФондА+</t>
  </si>
  <si>
    <t xml:space="preserve">ХеджФондД1 [МБ ФР: Т+: Паи]</t>
  </si>
  <si>
    <t xml:space="preserve">5493-СД</t>
  </si>
  <si>
    <t xml:space="preserve">RU000A1079J5</t>
  </si>
  <si>
    <t xml:space="preserve">ХеджФондД1</t>
  </si>
  <si>
    <t xml:space="preserve">ХеджФондД5 [МБ ФР: Т+: Паи]</t>
  </si>
  <si>
    <t xml:space="preserve">5314-СД</t>
  </si>
  <si>
    <t xml:space="preserve">RU000A106MG3</t>
  </si>
  <si>
    <t xml:space="preserve">ХеджФондД5</t>
  </si>
  <si>
    <t xml:space="preserve">ХеджФондР5 [МБ ФР: Т+: Паи]</t>
  </si>
  <si>
    <t xml:space="preserve">4853-СД</t>
  </si>
  <si>
    <t xml:space="preserve">RU000A105153</t>
  </si>
  <si>
    <t xml:space="preserve">ХеджФондР5</t>
  </si>
  <si>
    <t xml:space="preserve">ХеджФондЮ5 [МБ ФР: Т+: Паи]</t>
  </si>
  <si>
    <t xml:space="preserve">5313-СД</t>
  </si>
  <si>
    <t xml:space="preserve">RU000A107860</t>
  </si>
  <si>
    <t xml:space="preserve">ХеджФондЮ5</t>
  </si>
  <si>
    <t xml:space="preserve">Kviku1P1 [МБ ФР: Т+: Повышенный инвестиционный риск (Облигации)]</t>
  </si>
  <si>
    <t xml:space="preserve">4-01-00623-R-001P</t>
  </si>
  <si>
    <t xml:space="preserve">RU000A1043L7</t>
  </si>
  <si>
    <t xml:space="preserve">Kviku1P1</t>
  </si>
  <si>
    <t xml:space="preserve">МБ ФР: Т+: Повышенный инвестиционный риск (Облигации)</t>
  </si>
  <si>
    <t xml:space="preserve">АРАГОН об [МБ ФР: Т+: Повышенный инвестиционный риск (Облигации)]</t>
  </si>
  <si>
    <t xml:space="preserve">4-01-00350-R</t>
  </si>
  <si>
    <t xml:space="preserve">RU000A0JXQQ9</t>
  </si>
  <si>
    <t xml:space="preserve">АРАГОН об</t>
  </si>
  <si>
    <t xml:space="preserve">Азимут 01 [МБ ФР: Т+: Повышенный инвестиционный риск (Облигации)]</t>
  </si>
  <si>
    <t xml:space="preserve">4-01-00594-R</t>
  </si>
  <si>
    <t xml:space="preserve">RU000A102ZC3</t>
  </si>
  <si>
    <t xml:space="preserve">Азимут 01</t>
  </si>
  <si>
    <t xml:space="preserve">БДеньг-2P2 [МБ ФР: Т+: Повышенный инвестиционный риск (Облигации)]</t>
  </si>
  <si>
    <t xml:space="preserve">4B02-02-00487-R-002P</t>
  </si>
  <si>
    <t xml:space="preserve">БДеньг-2P2</t>
  </si>
  <si>
    <t xml:space="preserve">БДеньг-2P3 [МБ ФР: Т+: Повышенный инвестиционный риск (Облигации)]</t>
  </si>
  <si>
    <t xml:space="preserve">4B02-03-00487-R-002P</t>
  </si>
  <si>
    <t xml:space="preserve">БДеньг-2P3</t>
  </si>
  <si>
    <t xml:space="preserve">БДеньг-2P4 [МБ ФР: Т+: Повышенный инвестиционный риск (Облигации)]</t>
  </si>
  <si>
    <t xml:space="preserve">4B02-04-00487-R-002P</t>
  </si>
  <si>
    <t xml:space="preserve">БДеньг-2P4</t>
  </si>
  <si>
    <t xml:space="preserve">БДеньг-2P5 [МБ ФР: Т+: Повышенный инвестиционный риск (Облигации)]</t>
  </si>
  <si>
    <t xml:space="preserve">4B02-05-00487-R-002P</t>
  </si>
  <si>
    <t xml:space="preserve">БДеньг-2P5</t>
  </si>
  <si>
    <t xml:space="preserve">БДеньг-2P6 [МБ ФР: Т+: Повышенный инвестиционный риск (Облигации)]</t>
  </si>
  <si>
    <t xml:space="preserve">4B02-06-00487-R-002P</t>
  </si>
  <si>
    <t xml:space="preserve">БДеньг-2P6</t>
  </si>
  <si>
    <t xml:space="preserve">БДеньг-2P7 [МБ ФР: Т+: Повышенный инвестиционный риск (Облигации)]</t>
  </si>
  <si>
    <t xml:space="preserve">4B02-07-00487-R-002P</t>
  </si>
  <si>
    <t xml:space="preserve">БДеньг-2P7</t>
  </si>
  <si>
    <t xml:space="preserve">БДеньг-Ю01 [МБ ФР: Т+: Повышенный инвестиционный риск (Облигации)]</t>
  </si>
  <si>
    <t xml:space="preserve">4B02-01-00487-R-002P</t>
  </si>
  <si>
    <t xml:space="preserve">БДеньг-Ю01</t>
  </si>
  <si>
    <t xml:space="preserve">БДеньги-03 [МБ ФР: Т+: Повышенный инвестиционный риск (Облигации)]</t>
  </si>
  <si>
    <t xml:space="preserve">4-01-00487-R-001P</t>
  </si>
  <si>
    <t xml:space="preserve">RU000A104SJ9</t>
  </si>
  <si>
    <t xml:space="preserve">БДеньги-03</t>
  </si>
  <si>
    <t xml:space="preserve">БЭЛТИ БОП3 [МБ ФР: Т+: Повышенный инвестиционный риск (Облигации)]</t>
  </si>
  <si>
    <t xml:space="preserve">4B02-03-00417-R-001P</t>
  </si>
  <si>
    <t xml:space="preserve">RU000A102GC3</t>
  </si>
  <si>
    <t xml:space="preserve">БЭЛТИ БОП3</t>
  </si>
  <si>
    <t xml:space="preserve">БЭЛТИ БОП4 [МБ ФР: Т+: Повышенный инвестиционный риск (Облигации)]</t>
  </si>
  <si>
    <t xml:space="preserve">4B02-04-00417-R-001P</t>
  </si>
  <si>
    <t xml:space="preserve">БЭЛТИ БОП4</t>
  </si>
  <si>
    <t xml:space="preserve">БЭЛТИ БОП5 [МБ ФР: Т+: Повышенный инвестиционный риск (Облигации)]</t>
  </si>
  <si>
    <t xml:space="preserve">4B02-05-00417-R-001P</t>
  </si>
  <si>
    <t xml:space="preserve">БЭЛТИ БОП5</t>
  </si>
  <si>
    <t xml:space="preserve">БЭЛТИ БОП6 [МБ ФР: Т+: Повышенный инвестиционный риск (Облигации)]</t>
  </si>
  <si>
    <t xml:space="preserve">4B02-06-00417-R-001P</t>
  </si>
  <si>
    <t xml:space="preserve">БЭЛТИ БОП6</t>
  </si>
  <si>
    <t xml:space="preserve">ВЭББНКР 01 [МБ ФР: Т+: Повышенный инвестиционный риск (Облигации)]</t>
  </si>
  <si>
    <t xml:space="preserve">4-01-00606-R</t>
  </si>
  <si>
    <t xml:space="preserve">RU000A103F43</t>
  </si>
  <si>
    <t xml:space="preserve">ВЭББНКР 01</t>
  </si>
  <si>
    <t xml:space="preserve">ВЭББНКР 02 [МБ ФР: Т+: Повышенный инвестиционный риск (Облигации)]</t>
  </si>
  <si>
    <t xml:space="preserve">4B02-01-00606-R-001P</t>
  </si>
  <si>
    <t xml:space="preserve">ВЭББНКР 02</t>
  </si>
  <si>
    <t xml:space="preserve">ВЭББНКР 03 [МБ ФР: Т+: Повышенный инвестиционный риск (Облигации)]</t>
  </si>
  <si>
    <t xml:space="preserve">4B02-02-00606-R-001P</t>
  </si>
  <si>
    <t xml:space="preserve">ВЭББНКР 03</t>
  </si>
  <si>
    <t xml:space="preserve">ВЭББНКР 04 [МБ ФР: Т+: Повышенный инвестиционный риск (Облигации)]</t>
  </si>
  <si>
    <t xml:space="preserve">4B02-03-00606-R-001P</t>
  </si>
  <si>
    <t xml:space="preserve">ВЭББНКР 04</t>
  </si>
  <si>
    <t xml:space="preserve">ВЭББНКР 05 [МБ ФР: Т+: Повышенный инвестиционный риск (Облигации)]</t>
  </si>
  <si>
    <t xml:space="preserve">4B02-04-00606-R-001P</t>
  </si>
  <si>
    <t xml:space="preserve">ВЭББНКР 05</t>
  </si>
  <si>
    <t xml:space="preserve">ВЭББНКР 06 [МБ ФР: Т+: Повышенный инвестиционный риск (Облигации)]</t>
  </si>
  <si>
    <t xml:space="preserve">4B02-05-00606-R-001P</t>
  </si>
  <si>
    <t xml:space="preserve">ВЭББНКР 06</t>
  </si>
  <si>
    <t xml:space="preserve">ВЭББНКР 07 [МБ ФР: Т+: Повышенный инвестиционный риск (Облигации)]</t>
  </si>
  <si>
    <t xml:space="preserve">4B02-06-00606-R-001P</t>
  </si>
  <si>
    <t xml:space="preserve">ВЭББНКР 07</t>
  </si>
  <si>
    <t xml:space="preserve">ГлобалФ1P1 [МБ ФР: Т+: Повышенный инвестиционный риск (Облигации)]</t>
  </si>
  <si>
    <t xml:space="preserve">4B02-01-00381-R-001P</t>
  </si>
  <si>
    <t xml:space="preserve">ГлобалФ1P1</t>
  </si>
  <si>
    <t xml:space="preserve">ГлобалФ1P2 [МБ ФР: Т+: Повышенный инвестиционный риск (Облигации)]</t>
  </si>
  <si>
    <t xml:space="preserve">4B02-02-00381-R-001P</t>
  </si>
  <si>
    <t xml:space="preserve">ГлобалФ1P2</t>
  </si>
  <si>
    <t xml:space="preserve">ГлобалФ1P3 [МБ ФР: Т+: Повышенный инвестиционный риск (Облигации)]</t>
  </si>
  <si>
    <t xml:space="preserve">4B02-03-00381-R-001P</t>
  </si>
  <si>
    <t xml:space="preserve">ГлобалФ1P3</t>
  </si>
  <si>
    <t xml:space="preserve">ГлобалФ1P4 [МБ ФР: Т+: Повышенный инвестиционный риск (Облигации)]</t>
  </si>
  <si>
    <t xml:space="preserve">4B02-04-00381-R-001P</t>
  </si>
  <si>
    <t xml:space="preserve">ГлобалФ1P4</t>
  </si>
  <si>
    <t xml:space="preserve">ГлобалФ1P5 [МБ ФР: Т+: Повышенный инвестиционный риск (Облигации)]</t>
  </si>
  <si>
    <t xml:space="preserve">4B02-05-00381-R-001P</t>
  </si>
  <si>
    <t xml:space="preserve">ГлобалФ1P5</t>
  </si>
  <si>
    <t xml:space="preserve">ГрупПро1P2 [МБ ФР: Т+: Повышенный инвестиционный риск (Облигации)]</t>
  </si>
  <si>
    <t xml:space="preserve">4B02-02-00013-L-001P</t>
  </si>
  <si>
    <t xml:space="preserve">ГрупПро1P2</t>
  </si>
  <si>
    <t xml:space="preserve">ГрупПро1P3 [МБ ФР: Т+: Повышенный инвестиционный риск (Облигации)]</t>
  </si>
  <si>
    <t xml:space="preserve">4B02-03-00013-L-001P</t>
  </si>
  <si>
    <t xml:space="preserve">ГрупПро1P3</t>
  </si>
  <si>
    <t xml:space="preserve">ДжетЛ БО-1 [МБ ФР: Т+: Повышенный инвестиционный риск (Облигации)]</t>
  </si>
  <si>
    <t xml:space="preserve">4B02-01-00129-L</t>
  </si>
  <si>
    <t xml:space="preserve">ДжетЛ БО-1</t>
  </si>
  <si>
    <t xml:space="preserve">Джой 1P1 [МБ ФР: Т+: Повышенный инвестиционный риск (Облигации)]</t>
  </si>
  <si>
    <t xml:space="preserve">4B02-01-00122-L-001P</t>
  </si>
  <si>
    <t xml:space="preserve">Джой 1P1</t>
  </si>
  <si>
    <t xml:space="preserve">Джой 1P2 [МБ ФР: Т+: Повышенный инвестиционный риск (Облигации)]</t>
  </si>
  <si>
    <t xml:space="preserve">4B02-02-00122-L-001P</t>
  </si>
  <si>
    <t xml:space="preserve">Джой 1P2</t>
  </si>
  <si>
    <t xml:space="preserve">Интерскол2 [МБ ФР: Т+: Повышенный инвестиционный риск (Облигации)]</t>
  </si>
  <si>
    <t xml:space="preserve">4B02-02-00068-L-001P</t>
  </si>
  <si>
    <t xml:space="preserve">RU000A105QL6</t>
  </si>
  <si>
    <t xml:space="preserve">Интерскол2</t>
  </si>
  <si>
    <t xml:space="preserve">КИВИФ 1Р02 [МБ ФР: Т+: Повышенный инвестиционный риск (Облигации)]</t>
  </si>
  <si>
    <t xml:space="preserve">4B02-02-00011-L-001P</t>
  </si>
  <si>
    <t xml:space="preserve">КИВИФ 1Р02</t>
  </si>
  <si>
    <t xml:space="preserve">КЛВЗ 1Р01 [МБ ФР: Т+: Повышенный инвестиционный риск (Облигации)]</t>
  </si>
  <si>
    <t xml:space="preserve">4B02-01-00093-L-001P</t>
  </si>
  <si>
    <t xml:space="preserve">КЛВЗ 1Р01</t>
  </si>
  <si>
    <t xml:space="preserve">КарМани 02 [МБ ФР: Т+: Повышенный инвестиционный риск (Облигации)]</t>
  </si>
  <si>
    <t xml:space="preserve">4-02-00321-R</t>
  </si>
  <si>
    <t xml:space="preserve">КарМани 02</t>
  </si>
  <si>
    <t xml:space="preserve">КарМани2Р1 [МБ ФР: Т+: Повышенный инвестиционный риск (Облигации)]</t>
  </si>
  <si>
    <t xml:space="preserve">4B02-01-00321-R-002P</t>
  </si>
  <si>
    <t xml:space="preserve">КарМани2Р1</t>
  </si>
  <si>
    <t xml:space="preserve">КруизБО-01 [МБ ФР: Т+: Повышенный инвестиционный риск (Облигации)]</t>
  </si>
  <si>
    <t xml:space="preserve">4B02-01-00563-R</t>
  </si>
  <si>
    <t xml:space="preserve">RU000A103C04</t>
  </si>
  <si>
    <t xml:space="preserve">КруизБО-01</t>
  </si>
  <si>
    <t xml:space="preserve">Кузина1P02 [МБ ФР: Т+: Повышенный инвестиционный риск (Облигации)]</t>
  </si>
  <si>
    <t xml:space="preserve">4B02-02-00480-R-001P</t>
  </si>
  <si>
    <t xml:space="preserve">RU000A1065H8</t>
  </si>
  <si>
    <t xml:space="preserve">Кузина1P02</t>
  </si>
  <si>
    <t xml:space="preserve">ЛаймЗайм01 [МБ ФР: Т+: Повышенный инвестиционный риск (Облигации)]</t>
  </si>
  <si>
    <t xml:space="preserve">4-01-00533-R</t>
  </si>
  <si>
    <t xml:space="preserve">RU000A104AX8</t>
  </si>
  <si>
    <t xml:space="preserve">ЛаймЗайм01</t>
  </si>
  <si>
    <t xml:space="preserve">ЛаймЗайм02 [МБ ФР: Т+: Повышенный инвестиционный риск (Облигации)]</t>
  </si>
  <si>
    <t xml:space="preserve">4B02-01-00533-R-001P</t>
  </si>
  <si>
    <t xml:space="preserve">ЛаймЗайм02</t>
  </si>
  <si>
    <t xml:space="preserve">ЛаймЗайм03 [МБ ФР: Т+: Повышенный инвестиционный риск (Облигации)]</t>
  </si>
  <si>
    <t xml:space="preserve">4B02-02-00533-R-001P</t>
  </si>
  <si>
    <t xml:space="preserve">ЛаймЗайм03</t>
  </si>
  <si>
    <t xml:space="preserve">ЛаймЗайм04 [МБ ФР: Т+: Повышенный инвестиционный риск (Облигации)]</t>
  </si>
  <si>
    <t xml:space="preserve">4B02-03-00533-R-001P</t>
  </si>
  <si>
    <t xml:space="preserve">ЛаймЗайм04</t>
  </si>
  <si>
    <t xml:space="preserve">МЛФТ БО-01 [МБ ФР: Т+: Повышенный инвестиционный риск (Облигации)]</t>
  </si>
  <si>
    <t xml:space="preserve">4B02-01-00097-L</t>
  </si>
  <si>
    <t xml:space="preserve">МЛФТ БО-01</t>
  </si>
  <si>
    <t xml:space="preserve">МЛФТ БО-02 [МБ ФР: Т+: Повышенный инвестиционный риск (Облигации)]</t>
  </si>
  <si>
    <t xml:space="preserve">4B02-02-00097-L</t>
  </si>
  <si>
    <t xml:space="preserve">МЛФТ БО-02</t>
  </si>
  <si>
    <t xml:space="preserve">МаниКап1Р1 [МБ ФР: Т+: Повышенный инвестиционный риск (Облигации)]</t>
  </si>
  <si>
    <t xml:space="preserve">4B02-01-05736-P-001P</t>
  </si>
  <si>
    <t xml:space="preserve">МаниКап1Р1</t>
  </si>
  <si>
    <t xml:space="preserve">МаниКап1Р2 [МБ ФР: Т+: Повышенный инвестиционный риск (Облигации)]</t>
  </si>
  <si>
    <t xml:space="preserve">4B02-02-05736-P-001P</t>
  </si>
  <si>
    <t xml:space="preserve">МаниКап1Р2</t>
  </si>
  <si>
    <t xml:space="preserve">МаниКап1Р3 [МБ ФР: Т+: Повышенный инвестиционный риск (Облигации)]</t>
  </si>
  <si>
    <t xml:space="preserve">4B02-03-05736-P-001P</t>
  </si>
  <si>
    <t xml:space="preserve">МаниКап1Р3</t>
  </si>
  <si>
    <t xml:space="preserve">МаэстроБ1 [МБ ФР: Т+: Повышенный инвестиционный риск (Облигации)]</t>
  </si>
  <si>
    <t xml:space="preserve">4B02-01-00114-L-001P</t>
  </si>
  <si>
    <t xml:space="preserve">RU000A107001</t>
  </si>
  <si>
    <t xml:space="preserve">МаэстроБ1</t>
  </si>
  <si>
    <t xml:space="preserve">МигКр 02 [МБ ФР: Т+: Повышенный инвестиционный риск (Облигации)]</t>
  </si>
  <si>
    <t xml:space="preserve">4B02-01-00340-R-002P</t>
  </si>
  <si>
    <t xml:space="preserve">МигКр 02</t>
  </si>
  <si>
    <t xml:space="preserve">МигКр 03 [МБ ФР: Т+: Повышенный инвестиционный риск (Облигации)]</t>
  </si>
  <si>
    <t xml:space="preserve">4B02-02-00340-R-002P</t>
  </si>
  <si>
    <t xml:space="preserve">МигКр 03</t>
  </si>
  <si>
    <t xml:space="preserve">МигКр 04 [МБ ФР: Т+: Повышенный инвестиционный риск (Облигации)]</t>
  </si>
  <si>
    <t xml:space="preserve">4B02-03-00340-R-002P</t>
  </si>
  <si>
    <t xml:space="preserve">МигКр 04</t>
  </si>
  <si>
    <t xml:space="preserve">НафттрнБО3 [МБ ФР: Т+: Повышенный инвестиционный риск (Облигации)]</t>
  </si>
  <si>
    <t xml:space="preserve">4B02-03-00318-R</t>
  </si>
  <si>
    <t xml:space="preserve">НафттрнБО3</t>
  </si>
  <si>
    <t xml:space="preserve">НафттрнБО4 [МБ ФР: Т+: Повышенный инвестиционный риск (Облигации)]</t>
  </si>
  <si>
    <t xml:space="preserve">4B02-04-00318-R</t>
  </si>
  <si>
    <t xml:space="preserve">НафттрнБО4</t>
  </si>
  <si>
    <t xml:space="preserve">НафттрнБО5 [МБ ФР: Т+: Повышенный инвестиционный риск (Облигации)]</t>
  </si>
  <si>
    <t xml:space="preserve">4B02-05-00318-R</t>
  </si>
  <si>
    <t xml:space="preserve">НафттрнБО5</t>
  </si>
  <si>
    <t xml:space="preserve">ОйлРесур01 [МБ ФР: Т+: Повышенный инвестиционный риск (Облигации)]</t>
  </si>
  <si>
    <t xml:space="preserve">4B02-01-00146-L</t>
  </si>
  <si>
    <t xml:space="preserve">ОйлРесур01</t>
  </si>
  <si>
    <t xml:space="preserve">ПЮДМ БО-П2 [МБ ФР: Т+: Повышенный инвестиционный риск (Облигации)]</t>
  </si>
  <si>
    <t xml:space="preserve">4B02-02-00361-R-001P</t>
  </si>
  <si>
    <t xml:space="preserve">RU000A1020K7</t>
  </si>
  <si>
    <t xml:space="preserve">ПЮДМ БО-П2</t>
  </si>
  <si>
    <t xml:space="preserve">РКК БО-01 [МБ ФР: Т+: Повышенный инвестиционный риск (Облигации)]</t>
  </si>
  <si>
    <t xml:space="preserve">4B02-01-85008-H</t>
  </si>
  <si>
    <t xml:space="preserve">РКК БО-01</t>
  </si>
  <si>
    <t xml:space="preserve">РКК БО-02 [МБ ФР: Т+: Повышенный инвестиционный риск (Облигации)]</t>
  </si>
  <si>
    <t xml:space="preserve">4B02-02-85008-H</t>
  </si>
  <si>
    <t xml:space="preserve">РКК БО-02</t>
  </si>
  <si>
    <t xml:space="preserve">РКК БО-03 [МБ ФР: Т+: Повышенный инвестиционный риск (Облигации)]</t>
  </si>
  <si>
    <t xml:space="preserve">4B02-03-85008-H</t>
  </si>
  <si>
    <t xml:space="preserve">РКК БО-03</t>
  </si>
  <si>
    <t xml:space="preserve">РСГ-ФинБ01 [МБ ФР: Т+: Повышенный инвестиционный риск (Облигации)]</t>
  </si>
  <si>
    <t xml:space="preserve">4B02-01-36399-R</t>
  </si>
  <si>
    <t xml:space="preserve">РСГ-ФинБ01</t>
  </si>
  <si>
    <t xml:space="preserve">РУССОЙЛ-01 [МБ ФР: Т+: Повышенный инвестиционный риск (Облигации)]</t>
  </si>
  <si>
    <t xml:space="preserve">4B02-01-00112-L</t>
  </si>
  <si>
    <t xml:space="preserve">РУССОЙЛ-01</t>
  </si>
  <si>
    <t xml:space="preserve">Рекорд01 [МБ ФР: Т+: Повышенный инвестиционный риск (Облигации)]</t>
  </si>
  <si>
    <t xml:space="preserve">4B02-01-00136-L</t>
  </si>
  <si>
    <t xml:space="preserve">Рекорд01</t>
  </si>
  <si>
    <t xml:space="preserve">РоялКапБ1 [МБ ФР: Т+: Повышенный инвестиционный риск (Облигации)]</t>
  </si>
  <si>
    <t xml:space="preserve">4B02-01-00382-R</t>
  </si>
  <si>
    <t xml:space="preserve">RU000A10A6V6</t>
  </si>
  <si>
    <t xml:space="preserve">РоялКапБ1</t>
  </si>
  <si>
    <t xml:space="preserve">РоялКапБ10 [МБ ФР: Т+: Повышенный инвестиционный риск (Облигации)]</t>
  </si>
  <si>
    <t xml:space="preserve">4B02-10-00382-R-001P</t>
  </si>
  <si>
    <t xml:space="preserve">РоялКапБ10</t>
  </si>
  <si>
    <t xml:space="preserve">РоялКапБО6 [МБ ФР: Т+: Повышенный инвестиционный риск (Облигации)]</t>
  </si>
  <si>
    <t xml:space="preserve">4B02-06-00382-R-001P</t>
  </si>
  <si>
    <t xml:space="preserve">RU000A104CE4</t>
  </si>
  <si>
    <t xml:space="preserve">РоялКапБО6</t>
  </si>
  <si>
    <t xml:space="preserve">РоялКапБО7 [МБ ФР: Т+: Повышенный инвестиционный риск (Облигации)]</t>
  </si>
  <si>
    <t xml:space="preserve">4B02-07-00382-R-001P</t>
  </si>
  <si>
    <t xml:space="preserve">RU000A104UF3</t>
  </si>
  <si>
    <t xml:space="preserve">РоялКапБО7</t>
  </si>
  <si>
    <t xml:space="preserve">РоялКапБО8 [МБ ФР: Т+: Повышенный инвестиционный риск (Облигации)]</t>
  </si>
  <si>
    <t xml:space="preserve">4B02-08-00382-R-001P</t>
  </si>
  <si>
    <t xml:space="preserve">РоялКапБО8</t>
  </si>
  <si>
    <t xml:space="preserve">РоялКапБО9 [МБ ФР: Т+: Повышенный инвестиционный риск (Облигации)]</t>
  </si>
  <si>
    <t xml:space="preserve">4B02-09-00382-R-001P</t>
  </si>
  <si>
    <t xml:space="preserve">РоялКапБО9</t>
  </si>
  <si>
    <t xml:space="preserve">СИЛ 1P03 [МБ ФР: Т+: Повышенный инвестиционный риск (Облигации)]</t>
  </si>
  <si>
    <t xml:space="preserve">4B02-03-00489-R-001P</t>
  </si>
  <si>
    <t xml:space="preserve">RU000A1037E4</t>
  </si>
  <si>
    <t xml:space="preserve">СИЛ 1P03</t>
  </si>
  <si>
    <t xml:space="preserve">СНХТ БО-02 [МБ ФР: Т+: Повышенный инвестиционный риск (Облигации)]</t>
  </si>
  <si>
    <t xml:space="preserve">4B02-02-00010-L-001P</t>
  </si>
  <si>
    <t xml:space="preserve">СНХТ БО-02</t>
  </si>
  <si>
    <t xml:space="preserve">СНХТ БО-03 [МБ ФР: Т+: Повышенный инвестиционный риск (Облигации)]</t>
  </si>
  <si>
    <t xml:space="preserve">4B02-01-00010-L</t>
  </si>
  <si>
    <t xml:space="preserve">СНХТ БО-03</t>
  </si>
  <si>
    <t xml:space="preserve">Саммит 1P1 [МБ ФР: Т+: Повышенный инвестиционный риск (Облигации)]</t>
  </si>
  <si>
    <t xml:space="preserve">4B02-01-00098-L-001P</t>
  </si>
  <si>
    <t xml:space="preserve">Саммит 1P1</t>
  </si>
  <si>
    <t xml:space="preserve">Саммит 1P2 [МБ ФР: Т+: Повышенный инвестиционный риск (Облигации)]</t>
  </si>
  <si>
    <t xml:space="preserve">4B02-02-00098-L-001P</t>
  </si>
  <si>
    <t xml:space="preserve">Саммит 1P2</t>
  </si>
  <si>
    <t xml:space="preserve">Саммит 1P3 [МБ ФР: Т+: Повышенный инвестиционный риск (Облигации)]</t>
  </si>
  <si>
    <t xml:space="preserve">4B02-03-00098-L-001P</t>
  </si>
  <si>
    <t xml:space="preserve">Саммит 1P3</t>
  </si>
  <si>
    <t xml:space="preserve">СейфФин1P1 [МБ ФР: Т+: Повышенный инвестиционный риск (Облигации)]</t>
  </si>
  <si>
    <t xml:space="preserve">4-01-00609-R-001P</t>
  </si>
  <si>
    <t xml:space="preserve">RU000A105WM2</t>
  </si>
  <si>
    <t xml:space="preserve">СейфФин1P1</t>
  </si>
  <si>
    <t xml:space="preserve">СитимЮгра1 [МБ ФР: Т+: Повышенный инвестиционный риск (Облигации)]</t>
  </si>
  <si>
    <t xml:space="preserve">4-01-00428-R</t>
  </si>
  <si>
    <t xml:space="preserve">RU000A0ZZYS0</t>
  </si>
  <si>
    <t xml:space="preserve">СитимЮгра1</t>
  </si>
  <si>
    <t xml:space="preserve">Ситимат01 [МБ ФР: Т+: Повышенный инвестиционный риск (Облигации)]</t>
  </si>
  <si>
    <t xml:space="preserve">4-01-76600-H</t>
  </si>
  <si>
    <t xml:space="preserve">RU000A0JU9K4</t>
  </si>
  <si>
    <t xml:space="preserve">Ситимат01</t>
  </si>
  <si>
    <t xml:space="preserve">Ситимат02 [МБ ФР: Т+: Повышенный инвестиционный риск (Облигации)]</t>
  </si>
  <si>
    <t xml:space="preserve">4-02-76600-H</t>
  </si>
  <si>
    <t xml:space="preserve">RU000A0JV0T3</t>
  </si>
  <si>
    <t xml:space="preserve">Ситимат02</t>
  </si>
  <si>
    <t xml:space="preserve">СитиматБ1 [МБ ФР: Т+: Повышенный инвестиционный риск (Облигации)]</t>
  </si>
  <si>
    <t xml:space="preserve">4B02-01-76600-H</t>
  </si>
  <si>
    <t xml:space="preserve">RU000A0JWJF9</t>
  </si>
  <si>
    <t xml:space="preserve">СитиматБ1</t>
  </si>
  <si>
    <t xml:space="preserve">СитиматБ2 [МБ ФР: Т+: Повышенный инвестиционный риск (Облигации)]</t>
  </si>
  <si>
    <t xml:space="preserve">4B02-02-76600-H</t>
  </si>
  <si>
    <t xml:space="preserve">RU000A0ZZ2W9</t>
  </si>
  <si>
    <t xml:space="preserve">СитиматБ2</t>
  </si>
  <si>
    <t xml:space="preserve">СитиматНН [МБ ФР: Т+: Повышенный инвестиционный риск (Облигации)]</t>
  </si>
  <si>
    <t xml:space="preserve">4-01-20453-P</t>
  </si>
  <si>
    <t xml:space="preserve">RU000A0JS9X1</t>
  </si>
  <si>
    <t xml:space="preserve">СитиматНН</t>
  </si>
  <si>
    <t xml:space="preserve">СолЛиз БО1 [МБ ФР: Т+: Повышенный инвестиционный риск (Облигации)]</t>
  </si>
  <si>
    <t xml:space="preserve">4B02-01-00330-R</t>
  </si>
  <si>
    <t xml:space="preserve">RU000A106W49</t>
  </si>
  <si>
    <t xml:space="preserve">СолЛиз БО1</t>
  </si>
  <si>
    <t xml:space="preserve">СолЛиз БО2 [МБ ФР: Т+: Повышенный инвестиционный риск (Облигации)]</t>
  </si>
  <si>
    <t xml:space="preserve">4B02-02-00330-R</t>
  </si>
  <si>
    <t xml:space="preserve">СолЛиз БО2</t>
  </si>
  <si>
    <t xml:space="preserve">СолЛиз01 [МБ ФР: Т+: Повышенный инвестиционный риск (Облигации)]</t>
  </si>
  <si>
    <t xml:space="preserve">4-01-00330-R</t>
  </si>
  <si>
    <t xml:space="preserve">СолЛиз01</t>
  </si>
  <si>
    <t xml:space="preserve">СолЛизБО07 [МБ ФР: Т+: Повышенный инвестиционный риск (Облигации)]</t>
  </si>
  <si>
    <t xml:space="preserve">4B02-07-00330-R-001P</t>
  </si>
  <si>
    <t xml:space="preserve">СолЛизБО07</t>
  </si>
  <si>
    <t xml:space="preserve">ТП Кир 1P1 [МБ ФР: Т+: Повышенный инвестиционный риск (Облигации)]</t>
  </si>
  <si>
    <t xml:space="preserve">4B02-01-00407-R-001P</t>
  </si>
  <si>
    <t xml:space="preserve">RU000A1014U9</t>
  </si>
  <si>
    <t xml:space="preserve">ТП Кир 1P1</t>
  </si>
  <si>
    <t xml:space="preserve">Техпорт01 [МБ ФР: Т+: Повышенный инвестиционный риск (Облигации)]</t>
  </si>
  <si>
    <t xml:space="preserve">4B02-01-00104-L</t>
  </si>
  <si>
    <t xml:space="preserve">RU000A106KY0</t>
  </si>
  <si>
    <t xml:space="preserve">Техпорт01</t>
  </si>
  <si>
    <t xml:space="preserve">Техпорт02 [МБ ФР: Т+: Повышенный инвестиционный риск (Облигации)]</t>
  </si>
  <si>
    <t xml:space="preserve">4B02-02-00104-L</t>
  </si>
  <si>
    <t xml:space="preserve">Техпорт02</t>
  </si>
  <si>
    <t xml:space="preserve">Техпорт03 [МБ ФР: Т+: Повышенный инвестиционный риск (Облигации)]</t>
  </si>
  <si>
    <t xml:space="preserve">4B02-03-00104-L</t>
  </si>
  <si>
    <t xml:space="preserve">Техпорт03</t>
  </si>
  <si>
    <t xml:space="preserve">УрожайБО03 [МБ ФР: Т+: Повышенный инвестиционный риск (Облигации)]</t>
  </si>
  <si>
    <t xml:space="preserve">4B02-03-00007-L</t>
  </si>
  <si>
    <t xml:space="preserve">УрожайБО03</t>
  </si>
  <si>
    <t xml:space="preserve">УрожайБО04 [МБ ФР: Т+: Повышенный инвестиционный риск (Облигации)]</t>
  </si>
  <si>
    <t xml:space="preserve">4B02-04-00007-L</t>
  </si>
  <si>
    <t xml:space="preserve">УрожайБО04</t>
  </si>
  <si>
    <t xml:space="preserve">УрожайБО05 [МБ ФР: Т+: Повышенный инвестиционный риск (Облигации)]</t>
  </si>
  <si>
    <t xml:space="preserve">4B02-05-00007-L</t>
  </si>
  <si>
    <t xml:space="preserve">УрожайБО05</t>
  </si>
  <si>
    <t xml:space="preserve">ФКОНС П02 [МБ ФР: Т+: Повышенный инвестиционный риск (Облигации)]</t>
  </si>
  <si>
    <t xml:space="preserve">4B02-02-00342-R-001P</t>
  </si>
  <si>
    <t xml:space="preserve">RU000A0ZYSE5</t>
  </si>
  <si>
    <t xml:space="preserve">ФКОНС П02</t>
  </si>
  <si>
    <t xml:space="preserve">Феррони01 [МБ ФР: Т+: Повышенный инвестиционный риск (Облигации)]</t>
  </si>
  <si>
    <t xml:space="preserve">4B02-01-00626-R</t>
  </si>
  <si>
    <t xml:space="preserve">Феррони01</t>
  </si>
  <si>
    <t xml:space="preserve">Феррони02 [МБ ФР: Т+: Повышенный инвестиционный риск (Облигации)]</t>
  </si>
  <si>
    <t xml:space="preserve">4B02-02-00626-R</t>
  </si>
  <si>
    <t xml:space="preserve">Феррони02</t>
  </si>
  <si>
    <t xml:space="preserve">Феррони1P1 [МБ ФР: Т+: Повышенный инвестиционный риск (Облигации)]</t>
  </si>
  <si>
    <t xml:space="preserve">4B02-01-00626-R-001P</t>
  </si>
  <si>
    <t xml:space="preserve">Феррони1P1</t>
  </si>
  <si>
    <t xml:space="preserve">Фордевинд1 [МБ ФР: Т+: Повышенный инвестиционный риск (Облигации)]</t>
  </si>
  <si>
    <t xml:space="preserve">4-01-00616-R</t>
  </si>
  <si>
    <t xml:space="preserve">Фордевинд1</t>
  </si>
  <si>
    <t xml:space="preserve">Фордевинд2 [МБ ФР: Т+: Повышенный инвестиционный риск (Облигации)]</t>
  </si>
  <si>
    <t xml:space="preserve">4B02-01-00616-R-001P</t>
  </si>
  <si>
    <t xml:space="preserve">Фордевинд2</t>
  </si>
  <si>
    <t xml:space="preserve">Фордевинд3 [МБ ФР: Т+: Повышенный инвестиционный риск (Облигации)]</t>
  </si>
  <si>
    <t xml:space="preserve">4B02-02-00616-R-001P</t>
  </si>
  <si>
    <t xml:space="preserve">Фордевинд3</t>
  </si>
  <si>
    <t xml:space="preserve">Фордевинд4 [МБ ФР: Т+: Повышенный инвестиционный риск (Облигации)]</t>
  </si>
  <si>
    <t xml:space="preserve">4B02-03-00616-R-001P</t>
  </si>
  <si>
    <t xml:space="preserve">Фордевинд4</t>
  </si>
  <si>
    <t xml:space="preserve">Фордевинд5 [МБ ФР: Т+: Повышенный инвестиционный риск (Облигации)]</t>
  </si>
  <si>
    <t xml:space="preserve">4B02-04-00616-R-001P</t>
  </si>
  <si>
    <t xml:space="preserve">Фордевинд5</t>
  </si>
  <si>
    <t xml:space="preserve">Фордевинд6 [МБ ФР: Т+: Повышенный инвестиционный риск (Облигации)]</t>
  </si>
  <si>
    <t xml:space="preserve">4B02-05-00616-R-001P</t>
  </si>
  <si>
    <t xml:space="preserve">RU000A108WV7</t>
  </si>
  <si>
    <t xml:space="preserve">Фордевинд6</t>
  </si>
  <si>
    <t xml:space="preserve">Шевченк1Р2 [МБ ФР: Т+: Повышенный инвестиционный риск (Облигации)]</t>
  </si>
  <si>
    <t xml:space="preserve">4B02-02-34127-E-001P</t>
  </si>
  <si>
    <t xml:space="preserve">RU000A101P92</t>
  </si>
  <si>
    <t xml:space="preserve">Шевченк1Р2</t>
  </si>
  <si>
    <t xml:space="preserve">Шевченк1Р3 [МБ ФР: Т+: Повышенный инвестиционный риск (Облигации)]</t>
  </si>
  <si>
    <t xml:space="preserve">4B02-03-34127-E-001P</t>
  </si>
  <si>
    <t xml:space="preserve">RU000A104Z89</t>
  </si>
  <si>
    <t xml:space="preserve">Шевченк1Р3</t>
  </si>
  <si>
    <t xml:space="preserve">Шевченк1Р4 [МБ ФР: Т+: Повышенный инвестиционный риск (Облигации)]</t>
  </si>
  <si>
    <t xml:space="preserve">4B02-04-34127-E-001P</t>
  </si>
  <si>
    <t xml:space="preserve">Шевченк1Р4</t>
  </si>
  <si>
    <t xml:space="preserve">ЮниМетр01 [МБ ФР: Т+: Повышенный инвестиционный риск (Облигации)]</t>
  </si>
  <si>
    <t xml:space="preserve">4-01-00402-R</t>
  </si>
  <si>
    <t xml:space="preserve">RU000A100T81</t>
  </si>
  <si>
    <t xml:space="preserve">ЮниМетр01</t>
  </si>
  <si>
    <t xml:space="preserve">БДеньг-Ю01 [МБ ФР: Т+: Повышенный инвестиционный риск (Облигации) (расч.в CNY)]</t>
  </si>
  <si>
    <t xml:space="preserve">МБ ФР: Т+: Повышенный инвестиционный риск (Облигации) (расч.в CNY)</t>
  </si>
  <si>
    <t xml:space="preserve">AAG-01 [МБ ФР: Т+: Корпоративные облигации]</t>
  </si>
  <si>
    <t xml:space="preserve">4-01-00627-R</t>
  </si>
  <si>
    <t xml:space="preserve">RU000A104FX7</t>
  </si>
  <si>
    <t xml:space="preserve">AAG-01</t>
  </si>
  <si>
    <t xml:space="preserve">МБ ФР: Т+: Корпоративные облигации</t>
  </si>
  <si>
    <t xml:space="preserve">AGROFRGT01 [МБ ФР: Т+: Корпоративные облигации]</t>
  </si>
  <si>
    <t xml:space="preserve">4B02-01-00150-L</t>
  </si>
  <si>
    <t xml:space="preserve">AGROFRGT01</t>
  </si>
  <si>
    <t xml:space="preserve">ANTERRA-02 [МБ ФР: Т+: Корпоративные облигации]</t>
  </si>
  <si>
    <t xml:space="preserve">4B02-01-00074-L</t>
  </si>
  <si>
    <t xml:space="preserve">ANTERRA-02</t>
  </si>
  <si>
    <t xml:space="preserve">BLR-27 [МБ ФР: Т+: Корпоративные облигации]</t>
  </si>
  <si>
    <t xml:space="preserve">BLR-30 [МБ ФР: Т+: Корпоративные облигации]</t>
  </si>
  <si>
    <t xml:space="preserve">BLR-31 [МБ ФР: Т+: Корпоративные облигации]</t>
  </si>
  <si>
    <t xml:space="preserve">CTRLлиз1Р1 [МБ ФР: Т+: Корпоративные облигации]</t>
  </si>
  <si>
    <t xml:space="preserve">4B02-01-00051-L-001P</t>
  </si>
  <si>
    <t xml:space="preserve">CTRLлиз1Р1</t>
  </si>
  <si>
    <t xml:space="preserve">CTRLлиз1Р2 [МБ ФР: Т+: Корпоративные облигации]</t>
  </si>
  <si>
    <t xml:space="preserve">4B02-02-00051-L-001P</t>
  </si>
  <si>
    <t xml:space="preserve">CTRLлиз1Р2</t>
  </si>
  <si>
    <t xml:space="preserve">MTRCSPR001 [МБ ФР: Т+: Корпоративные облигации]</t>
  </si>
  <si>
    <t xml:space="preserve">4B02-01-00119-L</t>
  </si>
  <si>
    <t xml:space="preserve">MTRCSPR001</t>
  </si>
  <si>
    <t xml:space="preserve">NSKATD-01 [МБ ФР: Т+: Корпоративные облигации]</t>
  </si>
  <si>
    <t xml:space="preserve">4B02-01-10744-F</t>
  </si>
  <si>
    <t xml:space="preserve">NSKATD-01</t>
  </si>
  <si>
    <t xml:space="preserve">PLAZA BO01 [МБ ФР: Т+: Корпоративные облигации]</t>
  </si>
  <si>
    <t xml:space="preserve">4B02-01-00116-L</t>
  </si>
  <si>
    <t xml:space="preserve">PLAZA BO01</t>
  </si>
  <si>
    <t xml:space="preserve">PLAZABO-02 [МБ ФР: Т+: Корпоративные облигации]</t>
  </si>
  <si>
    <t xml:space="preserve">4B02-02-00116-L</t>
  </si>
  <si>
    <t xml:space="preserve">PLAZABO-02</t>
  </si>
  <si>
    <t xml:space="preserve">PolyusZL1 [МБ ФР: Т+: Корпоративные облигации]</t>
  </si>
  <si>
    <t xml:space="preserve">4-01-55192-E-001P</t>
  </si>
  <si>
    <t xml:space="preserve">RU000A107PA7</t>
  </si>
  <si>
    <t xml:space="preserve">PolyusZL1</t>
  </si>
  <si>
    <t xml:space="preserve">R-Vision 1 [МБ ФР: Т+: Корпоративные облигации]</t>
  </si>
  <si>
    <t xml:space="preserve">4B02-01-00177-L-001P</t>
  </si>
  <si>
    <t xml:space="preserve">RU000A109T41</t>
  </si>
  <si>
    <t xml:space="preserve">R-Vision 1</t>
  </si>
  <si>
    <t xml:space="preserve">RUS-25 EUR [МБ ФР: Т+: Корпоративные облигации]</t>
  </si>
  <si>
    <t xml:space="preserve">RUS-26 [МБ ФР: Т+: Корпоративные облигации]</t>
  </si>
  <si>
    <t xml:space="preserve">RUS-27 [МБ ФР: Т+: Корпоративные облигации]</t>
  </si>
  <si>
    <t xml:space="preserve">RUS-27 EUR [МБ ФР: Т+: Корпоративные облигации]</t>
  </si>
  <si>
    <t xml:space="preserve">RUS-28 [МБ ФР: Т+: Корпоративные облигации]</t>
  </si>
  <si>
    <t xml:space="preserve">RUS-29 [МБ ФР: Т+: Корпоративные облигации]</t>
  </si>
  <si>
    <t xml:space="preserve">RUS-30 [МБ ФР: Т+: Корпоративные облигации]</t>
  </si>
  <si>
    <t xml:space="preserve">RUS-32 EUR [МБ ФР: Т+: Корпоративные облигации]</t>
  </si>
  <si>
    <t xml:space="preserve">RUS-35 [МБ ФР: Т+: Корпоративные облигации]</t>
  </si>
  <si>
    <t xml:space="preserve">RUS-36 EUR [МБ ФР: Т+: Корпоративные облигации]</t>
  </si>
  <si>
    <t xml:space="preserve">RUS-42 [МБ ФР: Т+: Корпоративные облигации]</t>
  </si>
  <si>
    <t xml:space="preserve">RUS-43 [МБ ФР: Т+: Корпоративные облигации]</t>
  </si>
  <si>
    <t xml:space="preserve">RUS-47 [МБ ФР: Т+: Корпоративные облигации]</t>
  </si>
  <si>
    <t xml:space="preserve">RZD-27 EUR [МБ ФР: Т+: Корпоративные облигации]</t>
  </si>
  <si>
    <t xml:space="preserve">Rolls-Royc [МБ ФР: Т+: Корпоративные облигации]</t>
  </si>
  <si>
    <t xml:space="preserve">SELGOLD001 [МБ ФР: Т+: Корпоративные облигации]</t>
  </si>
  <si>
    <t xml:space="preserve">4-01-32694-F-001P</t>
  </si>
  <si>
    <t xml:space="preserve">SELGOLD001</t>
  </si>
  <si>
    <t xml:space="preserve">SELGOLD002 [МБ ФР: Т+: Корпоративные облигации]</t>
  </si>
  <si>
    <t xml:space="preserve">4-02-32694-F-001P</t>
  </si>
  <si>
    <t xml:space="preserve">SELGOLD002</t>
  </si>
  <si>
    <t xml:space="preserve">SELGOLD003 [МБ ФР: Т+: Корпоративные облигации]</t>
  </si>
  <si>
    <t xml:space="preserve">4-03-32694-F-001P</t>
  </si>
  <si>
    <t xml:space="preserve">SELGOLD003</t>
  </si>
  <si>
    <t xml:space="preserve">SUEK-26 [МБ ФР: Т+: Корпоративные облигации]</t>
  </si>
  <si>
    <t xml:space="preserve">TCS perp1 [МБ ФР: Т+: Корпоративные облигации]</t>
  </si>
  <si>
    <t xml:space="preserve">4-03-02673-B</t>
  </si>
  <si>
    <t xml:space="preserve">TCS perp1</t>
  </si>
  <si>
    <t xml:space="preserve">TCS perp2 [МБ ФР: Т+: Корпоративные облигации]</t>
  </si>
  <si>
    <t xml:space="preserve">4-04-02673-B</t>
  </si>
  <si>
    <t xml:space="preserve">TCS perp2</t>
  </si>
  <si>
    <t xml:space="preserve">VEB FIN-25 [МБ ФР: Т+: Корпоративные облигации]</t>
  </si>
  <si>
    <t xml:space="preserve">iMT_FREE01 [МБ ФР: Т+: Корпоративные облигации]</t>
  </si>
  <si>
    <t xml:space="preserve">4B02-01-53817-H-001P</t>
  </si>
  <si>
    <t xml:space="preserve">iMT_FREE01</t>
  </si>
  <si>
    <t xml:space="preserve">iВУШ 1P1 [МБ ФР: Т+: Корпоративные облигации]</t>
  </si>
  <si>
    <t xml:space="preserve">4B02-01-00075-L-001P</t>
  </si>
  <si>
    <t xml:space="preserve">RU000A104WS2</t>
  </si>
  <si>
    <t xml:space="preserve">iВУШ 1P1</t>
  </si>
  <si>
    <t xml:space="preserve">iВУШ 1P2 [МБ ФР: Т+: Корпоративные облигации]</t>
  </si>
  <si>
    <t xml:space="preserve">4B02-02-00075-L-001P</t>
  </si>
  <si>
    <t xml:space="preserve">iВУШ 1P2</t>
  </si>
  <si>
    <t xml:space="preserve">iВУШ 1P3 [МБ ФР: Т+: Корпоративные облигации]</t>
  </si>
  <si>
    <t xml:space="preserve">4B02-03-00075-L-001P</t>
  </si>
  <si>
    <t xml:space="preserve">iВУШ 1P3</t>
  </si>
  <si>
    <t xml:space="preserve">iКарРус1P1 [МБ ФР: Т+: Корпоративные облигации]</t>
  </si>
  <si>
    <t xml:space="preserve">4B02-01-00078-L-001P</t>
  </si>
  <si>
    <t xml:space="preserve">iКарРус1P1</t>
  </si>
  <si>
    <t xml:space="preserve">iКарРус1P2 [МБ ФР: Т+: Корпоративные облигации]</t>
  </si>
  <si>
    <t xml:space="preserve">4B02-02-00078-L-001P</t>
  </si>
  <si>
    <t xml:space="preserve">iКарРус1P2</t>
  </si>
  <si>
    <t xml:space="preserve">iКарРус1P3 [МБ ФР: Т+: Корпоративные облигации]</t>
  </si>
  <si>
    <t xml:space="preserve">4B02-03-00078-L-001P</t>
  </si>
  <si>
    <t xml:space="preserve">iКарРус1P3</t>
  </si>
  <si>
    <t xml:space="preserve">iКарРус1P4 [МБ ФР: Т+: Корпоративные облигации]</t>
  </si>
  <si>
    <t xml:space="preserve">4B02-04-16750-A-001P</t>
  </si>
  <si>
    <t xml:space="preserve">iКарРус1P4</t>
  </si>
  <si>
    <t xml:space="preserve">iПМЕДДМ1Р3 [МБ ФР: Т+: Корпоративные облигации]</t>
  </si>
  <si>
    <t xml:space="preserve">4B02-03-00560-R-001P</t>
  </si>
  <si>
    <t xml:space="preserve">RU000A1053T9</t>
  </si>
  <si>
    <t xml:space="preserve">iПМЕДДМ1Р3</t>
  </si>
  <si>
    <t xml:space="preserve">iПМЕДДМ2Р1 [МБ ФР: Т+: Корпоративные облигации]</t>
  </si>
  <si>
    <t xml:space="preserve">4B02-01-00560-R-002P</t>
  </si>
  <si>
    <t xml:space="preserve">iПМЕДДМ2Р1</t>
  </si>
  <si>
    <t xml:space="preserve">iПозитивР1 [МБ ФР: Т+: Корпоративные облигации]</t>
  </si>
  <si>
    <t xml:space="preserve">4B02-01-85307-H-001P</t>
  </si>
  <si>
    <t xml:space="preserve">iПозитивР1</t>
  </si>
  <si>
    <t xml:space="preserve">iСелкт1Р2R [МБ ФР: Т+: Корпоративные облигации]</t>
  </si>
  <si>
    <t xml:space="preserve">4B02-02-00575-R-001P</t>
  </si>
  <si>
    <t xml:space="preserve">iСелкт1Р2R</t>
  </si>
  <si>
    <t xml:space="preserve">iСелкт1Р3R [МБ ФР: Т+: Корпоративные облигации]</t>
  </si>
  <si>
    <t xml:space="preserve">4B02-03-00575-R-001P</t>
  </si>
  <si>
    <t xml:space="preserve">iСелкт1Р3R</t>
  </si>
  <si>
    <t xml:space="preserve">iСелкт1Р4R [МБ ФР: Т+: Корпоративные облигации]</t>
  </si>
  <si>
    <t xml:space="preserve">4B02-04-00575-R-001P</t>
  </si>
  <si>
    <t xml:space="preserve">iСелкт1Р4R</t>
  </si>
  <si>
    <t xml:space="preserve">iСелктл1Р5 [МБ ФР: Т+: Корпоративные облигации]</t>
  </si>
  <si>
    <t xml:space="preserve">4B02-05-16765-A-001P</t>
  </si>
  <si>
    <t xml:space="preserve">iСелктл1Р5</t>
  </si>
  <si>
    <t xml:space="preserve">iУОМЗ Б-4 [МБ ФР: Т+: Корпоративные облигации]</t>
  </si>
  <si>
    <t xml:space="preserve">4B02-04-55470-E</t>
  </si>
  <si>
    <t xml:space="preserve">RU000A104US6</t>
  </si>
  <si>
    <t xml:space="preserve">iУОМЗ Б-4</t>
  </si>
  <si>
    <t xml:space="preserve">iУОМЗ Б-5 [МБ ФР: Т+: Корпоративные облигации]</t>
  </si>
  <si>
    <t xml:space="preserve">4B02-05-55470-E</t>
  </si>
  <si>
    <t xml:space="preserve">RU000A106CL4</t>
  </si>
  <si>
    <t xml:space="preserve">iУОМЗ Б-5</t>
  </si>
  <si>
    <t xml:space="preserve">iУОМЗ Б-П1 [МБ ФР: Т+: Корпоративные облигации]</t>
  </si>
  <si>
    <t xml:space="preserve">4B02-01-55470-E-001P</t>
  </si>
  <si>
    <t xml:space="preserve">RU000A100EV2</t>
  </si>
  <si>
    <t xml:space="preserve">iУОМЗ Б-П1</t>
  </si>
  <si>
    <t xml:space="preserve">iУОМЗ Б-П2 [МБ ФР: Т+: Корпоративные облигации]</t>
  </si>
  <si>
    <t xml:space="preserve">4B02-02-55470-E-001P</t>
  </si>
  <si>
    <t xml:space="preserve">RU000A102HU3</t>
  </si>
  <si>
    <t xml:space="preserve">iУОМЗ Б-П2</t>
  </si>
  <si>
    <t xml:space="preserve">iХРОМОС Б1 [МБ ФР: Т+: Корпоративные облигации]</t>
  </si>
  <si>
    <t xml:space="preserve">4B02-01-00138-L</t>
  </si>
  <si>
    <t xml:space="preserve">iХРОМОС Б1</t>
  </si>
  <si>
    <t xml:space="preserve">sАтомэнп01 [МБ ФР: Т+: Корпоративные облигации]</t>
  </si>
  <si>
    <t xml:space="preserve">4B02-01-55319-E-001P</t>
  </si>
  <si>
    <t xml:space="preserve">sАтомэнп01</t>
  </si>
  <si>
    <t xml:space="preserve">sАтомэнп02 [МБ ФР: Т+: Корпоративные облигации]</t>
  </si>
  <si>
    <t xml:space="preserve">4B02-02-55319-E-001P</t>
  </si>
  <si>
    <t xml:space="preserve">sАтомэнп02</t>
  </si>
  <si>
    <t xml:space="preserve">sБанкДОМP1 [МБ ФР: Т+: Корпоративные облигации]</t>
  </si>
  <si>
    <t xml:space="preserve">4B02-01-02312-B-001P</t>
  </si>
  <si>
    <t xml:space="preserve">RU000A105VR3</t>
  </si>
  <si>
    <t xml:space="preserve">sБанкДОМP1</t>
  </si>
  <si>
    <t xml:space="preserve">sВЭБ2P-33 [МБ ФР: Т+: Корпоративные облигации]</t>
  </si>
  <si>
    <t xml:space="preserve">4B02-02-00004-T-002P</t>
  </si>
  <si>
    <t xml:space="preserve">sВЭБ2P-33</t>
  </si>
  <si>
    <t xml:space="preserve">sВЭБP-39 [МБ ФР: Т+: Корпоративные облигации]</t>
  </si>
  <si>
    <t xml:space="preserve">4B02-12-00004-T-002P</t>
  </si>
  <si>
    <t xml:space="preserve">sВЭБP-39</t>
  </si>
  <si>
    <t xml:space="preserve">sГПБ005P1P [МБ ФР: Т+: Корпоративные облигации]</t>
  </si>
  <si>
    <t xml:space="preserve">4B02-01-00354-B-005P</t>
  </si>
  <si>
    <t xml:space="preserve">sГПБ005P1P</t>
  </si>
  <si>
    <t xml:space="preserve">sЕвТран2P1 [МБ ФР: Т+: Корпоративные облигации]</t>
  </si>
  <si>
    <t xml:space="preserve">4-01-80110-H-001P</t>
  </si>
  <si>
    <t xml:space="preserve">sЕвТран2P1</t>
  </si>
  <si>
    <t xml:space="preserve">sЕвТрнс2P2 [МБ ФР: Т+: Корпоративные облигации]</t>
  </si>
  <si>
    <t xml:space="preserve">4-02-80110-H-001P</t>
  </si>
  <si>
    <t xml:space="preserve">sЕвТрнс2P2</t>
  </si>
  <si>
    <t xml:space="preserve">sИАДОМ1P19 [МБ ФР: Т+: Корпоративные облигации]</t>
  </si>
  <si>
    <t xml:space="preserve">4B02-19-00307-R-001P</t>
  </si>
  <si>
    <t xml:space="preserve">RU000A104X32</t>
  </si>
  <si>
    <t xml:space="preserve">sИАДОМ1P19</t>
  </si>
  <si>
    <t xml:space="preserve">sИАДОМ1P26 [МБ ФР: Т+: Корпоративные облигации]</t>
  </si>
  <si>
    <t xml:space="preserve">4B02-26-00307-R-001P</t>
  </si>
  <si>
    <t xml:space="preserve">RU000A105JF3</t>
  </si>
  <si>
    <t xml:space="preserve">sИАДОМ1P26</t>
  </si>
  <si>
    <t xml:space="preserve">sИАДОМ1P37 [МБ ФР: Т+: Корпоративные облигации]</t>
  </si>
  <si>
    <t xml:space="preserve">4B02-36-00307-R-001P</t>
  </si>
  <si>
    <t xml:space="preserve">RU000A106YR5</t>
  </si>
  <si>
    <t xml:space="preserve">sИАДОМ1P37</t>
  </si>
  <si>
    <t xml:space="preserve">sКапиталР1 [МБ ФР: Т+: Корпоративные облигации]</t>
  </si>
  <si>
    <t xml:space="preserve">4B02-01-43073-N-001P</t>
  </si>
  <si>
    <t xml:space="preserve">sКапиталР1</t>
  </si>
  <si>
    <t xml:space="preserve">sЛЕГЕНД2P1 [МБ ФР: Т+: Корпоративные облигации]</t>
  </si>
  <si>
    <t xml:space="preserve">4B02-01-00368-R-002P</t>
  </si>
  <si>
    <t xml:space="preserve">sЛЕГЕНД2P1</t>
  </si>
  <si>
    <t xml:space="preserve">sМГор74-об [МБ ФР: Т+: Корпоративные облигации]</t>
  </si>
  <si>
    <t xml:space="preserve">RU26074MOS0</t>
  </si>
  <si>
    <t xml:space="preserve">sМГор74-об</t>
  </si>
  <si>
    <t xml:space="preserve">Региональная облигация</t>
  </si>
  <si>
    <t xml:space="preserve">sРосбнк3P1 [МБ ФР: Т+: Корпоративные облигации]</t>
  </si>
  <si>
    <t xml:space="preserve">4B02-01-02272-B-003P</t>
  </si>
  <si>
    <t xml:space="preserve">sРосбнк3P1</t>
  </si>
  <si>
    <t xml:space="preserve">sРостл1P6R [МБ ФР: Т+: Корпоративные облигации]</t>
  </si>
  <si>
    <t xml:space="preserve">4B02-06-00124-A-001P</t>
  </si>
  <si>
    <t xml:space="preserve">sРостл1P6R</t>
  </si>
  <si>
    <t xml:space="preserve">sРуСол клА [МБ ФР: Т+: Корпоративные облигации]</t>
  </si>
  <si>
    <t xml:space="preserve">6-01-00514-R</t>
  </si>
  <si>
    <t xml:space="preserve">RU000A101DA6</t>
  </si>
  <si>
    <t xml:space="preserve">sРуСол клА</t>
  </si>
  <si>
    <t xml:space="preserve">sРуСол клБ [МБ ФР: Т+: Корпоративные облигации]</t>
  </si>
  <si>
    <t xml:space="preserve">6-02-00514-R</t>
  </si>
  <si>
    <t xml:space="preserve">RU000A101DB4</t>
  </si>
  <si>
    <t xml:space="preserve">sРуСол клБ</t>
  </si>
  <si>
    <t xml:space="preserve">sРуСол клВ [МБ ФР: Т+: Корпоративные облигации]</t>
  </si>
  <si>
    <t xml:space="preserve">6-03-00514-R</t>
  </si>
  <si>
    <t xml:space="preserve">RU000A101D96</t>
  </si>
  <si>
    <t xml:space="preserve">sРуСол клВ</t>
  </si>
  <si>
    <t xml:space="preserve">sСОПФДОМ10 [МБ ФР: Т+: Корпоративные облигации]</t>
  </si>
  <si>
    <t xml:space="preserve">4-10-00598-R-001P</t>
  </si>
  <si>
    <t xml:space="preserve">RU000A109N54</t>
  </si>
  <si>
    <t xml:space="preserve">sСОПФДОМ10</t>
  </si>
  <si>
    <t xml:space="preserve">sСОПФДОМ3 [МБ ФР: Т+: Корпоративные облигации]</t>
  </si>
  <si>
    <t xml:space="preserve">4-03-00598-R-001P</t>
  </si>
  <si>
    <t xml:space="preserve">sСОПФДОМ3</t>
  </si>
  <si>
    <t xml:space="preserve">sСОПФДОМ4 [МБ ФР: Т+: Корпоративные облигации]</t>
  </si>
  <si>
    <t xml:space="preserve">4-04-00598-R-001P</t>
  </si>
  <si>
    <t xml:space="preserve">RU000A105LY0</t>
  </si>
  <si>
    <t xml:space="preserve">sСОПФДОМ4</t>
  </si>
  <si>
    <t xml:space="preserve">sСОПФДОМ5 [МБ ФР: Т+: Корпоративные облигации]</t>
  </si>
  <si>
    <t xml:space="preserve">4-05-00598-R-001P</t>
  </si>
  <si>
    <t xml:space="preserve">sСОПФДОМ5</t>
  </si>
  <si>
    <t xml:space="preserve">sСОПФДОМ6 [МБ ФР: Т+: Корпоративные облигации]</t>
  </si>
  <si>
    <t xml:space="preserve">4-06-00598-R-001P</t>
  </si>
  <si>
    <t xml:space="preserve">sСОПФДОМ6</t>
  </si>
  <si>
    <t xml:space="preserve">sСОПФДОМ8 [МБ ФР: Т+: Корпоративные облигации]</t>
  </si>
  <si>
    <t xml:space="preserve">4-08-00598-R-001P</t>
  </si>
  <si>
    <t xml:space="preserve">sСОПФДОМ8</t>
  </si>
  <si>
    <t xml:space="preserve">sСОПФДОМ9 [МБ ФР: Т+: Корпоративные облигации]</t>
  </si>
  <si>
    <t xml:space="preserve">4-09-00598-R-001P</t>
  </si>
  <si>
    <t xml:space="preserve">RU000A107TL6</t>
  </si>
  <si>
    <t xml:space="preserve">sСОПФДОМ9</t>
  </si>
  <si>
    <t xml:space="preserve">sСТМ 1P2 [МБ ФР: Т+: Корпоративные облигации]</t>
  </si>
  <si>
    <t xml:space="preserve">4B02-02-55323-E-001P</t>
  </si>
  <si>
    <t xml:space="preserve">sСТМ 1P2</t>
  </si>
  <si>
    <t xml:space="preserve">sСоц.раз01 [МБ ФР: Т+: Корпоративные облигации]</t>
  </si>
  <si>
    <t xml:space="preserve">4-01-00550-R</t>
  </si>
  <si>
    <t xml:space="preserve">RU000A101UU8</t>
  </si>
  <si>
    <t xml:space="preserve">sСоц.раз01</t>
  </si>
  <si>
    <t xml:space="preserve">sСоц.раз02 [МБ ФР: Т+: Корпоративные облигации]</t>
  </si>
  <si>
    <t xml:space="preserve">4-02-00550-R</t>
  </si>
  <si>
    <t xml:space="preserve">RU000A101UW4</t>
  </si>
  <si>
    <t xml:space="preserve">sСоц.раз02</t>
  </si>
  <si>
    <t xml:space="preserve">sТКК кл.А1 [МБ ФР: Т+: Корпоративные облигации]</t>
  </si>
  <si>
    <t xml:space="preserve">4-01-36523-R</t>
  </si>
  <si>
    <t xml:space="preserve">RU000A0JWU31</t>
  </si>
  <si>
    <t xml:space="preserve">sТКК кл.А1</t>
  </si>
  <si>
    <t xml:space="preserve">sТКК кл.А2 [МБ ФР: Т+: Корпоративные облигации]</t>
  </si>
  <si>
    <t xml:space="preserve">4-03-36523-R</t>
  </si>
  <si>
    <t xml:space="preserve">RU000A0ZYBA9</t>
  </si>
  <si>
    <t xml:space="preserve">sТКК кл.А2</t>
  </si>
  <si>
    <t xml:space="preserve">sТКК кл.А3 [МБ ФР: Т+: Корпоративные облигации]</t>
  </si>
  <si>
    <t xml:space="preserve">4-04-36523-R</t>
  </si>
  <si>
    <t xml:space="preserve">RU000A0ZYGF7</t>
  </si>
  <si>
    <t xml:space="preserve">sТКК кл.А3</t>
  </si>
  <si>
    <t xml:space="preserve">sТКК кл.А4 [МБ ФР: Т+: Корпоративные облигации]</t>
  </si>
  <si>
    <t xml:space="preserve">4-05-36523-R</t>
  </si>
  <si>
    <t xml:space="preserve">RU000A0ZYGG5</t>
  </si>
  <si>
    <t xml:space="preserve">sТКК кл.А4</t>
  </si>
  <si>
    <t xml:space="preserve">sТКК кл.Б [МБ ФР: Т+: Корпоративные облигации]</t>
  </si>
  <si>
    <t xml:space="preserve">4-02-36523-R</t>
  </si>
  <si>
    <t xml:space="preserve">RU000A0JWU23</t>
  </si>
  <si>
    <t xml:space="preserve">sТКК кл.Б</t>
  </si>
  <si>
    <t xml:space="preserve">А101 1P01 [МБ ФР: Т+: Корпоративные облигации]</t>
  </si>
  <si>
    <t xml:space="preserve">4B02-01-00143-L-001P</t>
  </si>
  <si>
    <t xml:space="preserve">А101 1P01</t>
  </si>
  <si>
    <t xml:space="preserve">АБЗ-1 1Р03 [МБ ФР: Т+: Корпоративные облигации]</t>
  </si>
  <si>
    <t xml:space="preserve">4B02-03-01671-D-001P</t>
  </si>
  <si>
    <t xml:space="preserve">АБЗ-1 1Р03</t>
  </si>
  <si>
    <t xml:space="preserve">АБЗ-1 1Р04 [МБ ФР: Т+: Корпоративные облигации]</t>
  </si>
  <si>
    <t xml:space="preserve">4B02-04-01671-D-001P</t>
  </si>
  <si>
    <t xml:space="preserve">АБЗ-1 1Р04</t>
  </si>
  <si>
    <t xml:space="preserve">АБЗ-1 1Р05 [МБ ФР: Т+: Корпоративные облигации]</t>
  </si>
  <si>
    <t xml:space="preserve">4B02-05-01671-D-001P</t>
  </si>
  <si>
    <t xml:space="preserve">АБЗ-1 1Р05</t>
  </si>
  <si>
    <t xml:space="preserve">АБЗ-1 2Р01 [МБ ФР: Т+: Корпоративные облигации]</t>
  </si>
  <si>
    <t xml:space="preserve">4B02-01-01671-D-002P</t>
  </si>
  <si>
    <t xml:space="preserve">АБЗ-1 2Р01</t>
  </si>
  <si>
    <t xml:space="preserve">АВНГРДБ1P2 [МБ ФР: Т+: Корпоративные облигации]</t>
  </si>
  <si>
    <t xml:space="preserve">4B020202879B001P</t>
  </si>
  <si>
    <t xml:space="preserve">RU000A1007Q1</t>
  </si>
  <si>
    <t xml:space="preserve">АВНГРДБ1P2</t>
  </si>
  <si>
    <t xml:space="preserve">АВТОБФ БП3 [МБ ФР: Т+: Корпоративные облигации]</t>
  </si>
  <si>
    <t xml:space="preserve">4B02-03-82416-H-001P</t>
  </si>
  <si>
    <t xml:space="preserve">АВТОБФ БП3</t>
  </si>
  <si>
    <t xml:space="preserve">АВТОБФ БП4 [МБ ФР: Т+: Корпоративные облигации]</t>
  </si>
  <si>
    <t xml:space="preserve">4B02-04-82416-H-001P</t>
  </si>
  <si>
    <t xml:space="preserve">АВТОБФ БП4</t>
  </si>
  <si>
    <t xml:space="preserve">АВТОБФ БП5 [МБ ФР: Т+: Корпоративные облигации]</t>
  </si>
  <si>
    <t xml:space="preserve">4B02-05-82416-H-001P</t>
  </si>
  <si>
    <t xml:space="preserve">RU000A108JC4</t>
  </si>
  <si>
    <t xml:space="preserve">АВТОБФ БП5</t>
  </si>
  <si>
    <t xml:space="preserve">АВТОБФ БП6 [МБ ФР: Т+: Корпоративные облигации]</t>
  </si>
  <si>
    <t xml:space="preserve">4B02-06-82416-H-001P</t>
  </si>
  <si>
    <t xml:space="preserve">RU000A108JD2</t>
  </si>
  <si>
    <t xml:space="preserve">АВТОБФ БП6</t>
  </si>
  <si>
    <t xml:space="preserve">АВТОДОМ1Р1 [МБ ФР: Т+: Корпоративные облигации]</t>
  </si>
  <si>
    <t xml:space="preserve">4B02-01-12586-A-001P</t>
  </si>
  <si>
    <t xml:space="preserve">RU000A104CJ3</t>
  </si>
  <si>
    <t xml:space="preserve">АВТОДОМ1Р1</t>
  </si>
  <si>
    <t xml:space="preserve">АВТОДОМ1Р2 [МБ ФР: Т+: Корпоративные облигации]</t>
  </si>
  <si>
    <t xml:space="preserve">4B02-02-12586-A-001P</t>
  </si>
  <si>
    <t xml:space="preserve">RU000A107T76</t>
  </si>
  <si>
    <t xml:space="preserve">АВТОДОМ1Р2</t>
  </si>
  <si>
    <t xml:space="preserve">АГТК БО-01 [МБ ФР: Т+: Корпоративные облигации]</t>
  </si>
  <si>
    <t xml:space="preserve">4B02-01-00094-L</t>
  </si>
  <si>
    <t xml:space="preserve">АГТК БО-01</t>
  </si>
  <si>
    <t xml:space="preserve">АГТК БО-02 [МБ ФР: Т+: Корпоративные облигации]</t>
  </si>
  <si>
    <t xml:space="preserve">4B02-02-00094-L</t>
  </si>
  <si>
    <t xml:space="preserve">АГТК БО-02</t>
  </si>
  <si>
    <t xml:space="preserve">АГТК БО-03 [МБ ФР: Т+: Корпоративные облигации]</t>
  </si>
  <si>
    <t xml:space="preserve">4B02-03-00094-L</t>
  </si>
  <si>
    <t xml:space="preserve">АГТК БО-03</t>
  </si>
  <si>
    <t xml:space="preserve">АГТК БО-04 [МБ ФР: Т+: Корпоративные облигации]</t>
  </si>
  <si>
    <t xml:space="preserve">4B02-04-00094-L</t>
  </si>
  <si>
    <t xml:space="preserve">RU000A1083X8</t>
  </si>
  <si>
    <t xml:space="preserve">АГТК БО-04</t>
  </si>
  <si>
    <t xml:space="preserve">АГТК БО-05 [МБ ФР: Т+: Корпоративные облигации]</t>
  </si>
  <si>
    <t xml:space="preserve">4B02-05-00094-L</t>
  </si>
  <si>
    <t xml:space="preserve">RU000A1083V2</t>
  </si>
  <si>
    <t xml:space="preserve">АГТК БО-05</t>
  </si>
  <si>
    <t xml:space="preserve">АЗБУКАВКП1 [МБ ФР: Т+: Корпоративные облигации]</t>
  </si>
  <si>
    <t xml:space="preserve">4B02-01-36155-R-001P</t>
  </si>
  <si>
    <t xml:space="preserve">АЗБУКАВКП1</t>
  </si>
  <si>
    <t xml:space="preserve">АЗБУКАВКП2 [МБ ФР: Т+: Корпоративные облигации]</t>
  </si>
  <si>
    <t xml:space="preserve">4B02-02-36155-R-001P</t>
  </si>
  <si>
    <t xml:space="preserve">АЗБУКАВКП2</t>
  </si>
  <si>
    <t xml:space="preserve">АЗБУКАВКП3 [МБ ФР: Т+: Корпоративные облигации]</t>
  </si>
  <si>
    <t xml:space="preserve">4B02-03-36155-R-001P</t>
  </si>
  <si>
    <t xml:space="preserve">АИЖК14-2А3 [МБ ФР: Т+: Корпоративные облигации]</t>
  </si>
  <si>
    <t xml:space="preserve">4-04-82888-H</t>
  </si>
  <si>
    <t xml:space="preserve">RU000A0JV755</t>
  </si>
  <si>
    <t xml:space="preserve">АИЖК14-2А3</t>
  </si>
  <si>
    <t xml:space="preserve">АЙГЕНИС-01 [МБ ФР: Т+: Корпоративные облигации]</t>
  </si>
  <si>
    <t xml:space="preserve">4B02-01-00103-L</t>
  </si>
  <si>
    <t xml:space="preserve">АЙГЕНИС-01</t>
  </si>
  <si>
    <t xml:space="preserve">АЛРОCЗ027Д [МБ ФР: Т+: Корпоративные облигации]</t>
  </si>
  <si>
    <t xml:space="preserve">4-24-40046-N</t>
  </si>
  <si>
    <t xml:space="preserve">АЛРОCЗ027Д</t>
  </si>
  <si>
    <t xml:space="preserve">АЛРОСА Б03 [МБ ФР: Т+: Корпоративные облигации]</t>
  </si>
  <si>
    <t xml:space="preserve">4B02-03-40046-N</t>
  </si>
  <si>
    <t xml:space="preserve">RU000A101PG7</t>
  </si>
  <si>
    <t xml:space="preserve">АЛРОСА Б03</t>
  </si>
  <si>
    <t xml:space="preserve">АЛРОСА Б04 [МБ ФР: Т+: Корпоративные облигации]</t>
  </si>
  <si>
    <t xml:space="preserve">4B02-04-40046-N</t>
  </si>
  <si>
    <t xml:space="preserve">RU000A101PF9</t>
  </si>
  <si>
    <t xml:space="preserve">АЛРОСА Б04</t>
  </si>
  <si>
    <t xml:space="preserve">АЛРОСА Б05 [МБ ФР: Т+: Корпоративные облигации]</t>
  </si>
  <si>
    <t xml:space="preserve">4B02-05-40046-N</t>
  </si>
  <si>
    <t xml:space="preserve">RU000A101PD4</t>
  </si>
  <si>
    <t xml:space="preserve">АЛРОСА Б05</t>
  </si>
  <si>
    <t xml:space="preserve">АЛРОСА Б06 [МБ ФР: Т+: Корпоративные облигации]</t>
  </si>
  <si>
    <t xml:space="preserve">4B02-06-40046-N</t>
  </si>
  <si>
    <t xml:space="preserve">RU000A101PB8</t>
  </si>
  <si>
    <t xml:space="preserve">АЛРОСА Б06</t>
  </si>
  <si>
    <t xml:space="preserve">АЛРОСА Б07 [МБ ФР: Т+: Корпоративные облигации]</t>
  </si>
  <si>
    <t xml:space="preserve">4B02-07-40046-N</t>
  </si>
  <si>
    <t xml:space="preserve">RU000A101PC6</t>
  </si>
  <si>
    <t xml:space="preserve">АЛРОСА Б07</t>
  </si>
  <si>
    <t xml:space="preserve">АЛРОСА1Р1 [МБ ФР: Т+: Корпоративные облигации]</t>
  </si>
  <si>
    <t xml:space="preserve">4B02-01-40046-N-001P</t>
  </si>
  <si>
    <t xml:space="preserve">АЛРОСА1Р1</t>
  </si>
  <si>
    <t xml:space="preserve">АЛРОСА1Р2 [МБ ФР: Т+: Корпоративные облигации]</t>
  </si>
  <si>
    <t xml:space="preserve">4B02-02-40046-N-001P</t>
  </si>
  <si>
    <t xml:space="preserve">АЛРОСА1Р2</t>
  </si>
  <si>
    <t xml:space="preserve">АЛЬФА БО39 [МБ ФР: Т+: Корпоративные облигации]</t>
  </si>
  <si>
    <t xml:space="preserve">4B023901326B</t>
  </si>
  <si>
    <t xml:space="preserve">RU000A0ZYWB3</t>
  </si>
  <si>
    <t xml:space="preserve">АЛЬФА БО39</t>
  </si>
  <si>
    <t xml:space="preserve">АЛЬФА БО40 [МБ ФР: Т+: Корпоративные облигации]</t>
  </si>
  <si>
    <t xml:space="preserve">4B024001326B</t>
  </si>
  <si>
    <t xml:space="preserve">АЛЬФА БО40</t>
  </si>
  <si>
    <t xml:space="preserve">АЛЬФА-БС01 [МБ ФР: Т+: Корпоративные облигации]</t>
  </si>
  <si>
    <t xml:space="preserve">40101326B001P</t>
  </si>
  <si>
    <t xml:space="preserve">АЛЬФА-БС01</t>
  </si>
  <si>
    <t xml:space="preserve">АЛЬФАБ ЗО1 [МБ ФР: Т+: Корпоративные облигации]</t>
  </si>
  <si>
    <t xml:space="preserve">4-08-01326-B</t>
  </si>
  <si>
    <t xml:space="preserve">RU000A107670</t>
  </si>
  <si>
    <t xml:space="preserve">АЛЬФАБ ЗО1</t>
  </si>
  <si>
    <t xml:space="preserve">АЛЬФАБ ЗО2 [МБ ФР: Т+: Корпоративные облигации]</t>
  </si>
  <si>
    <t xml:space="preserve">4-09-01326-B</t>
  </si>
  <si>
    <t xml:space="preserve">АЛЬФАБ ЗО2</t>
  </si>
  <si>
    <t xml:space="preserve">АЛЬФАБ1Р04 [МБ ФР: Т+: Корпоративные облигации]</t>
  </si>
  <si>
    <t xml:space="preserve">4B02-04-01326-B-001P</t>
  </si>
  <si>
    <t xml:space="preserve">RU000A106E33</t>
  </si>
  <si>
    <t xml:space="preserve">АЛЬФАБ1Р04</t>
  </si>
  <si>
    <t xml:space="preserve">АЛЬФАБ1Р11 [МБ ФР: Т+: Корпоративные облигации]</t>
  </si>
  <si>
    <t xml:space="preserve">4B02-11-01326-B-001P</t>
  </si>
  <si>
    <t xml:space="preserve">RU000A107JV6</t>
  </si>
  <si>
    <t xml:space="preserve">АЛЬФАБ1Р11</t>
  </si>
  <si>
    <t xml:space="preserve">АЛЬФАБ1Р13 [МБ ФР: Т+: Корпоративные облигации]</t>
  </si>
  <si>
    <t xml:space="preserve">4B02-13-01326-B-001P</t>
  </si>
  <si>
    <t xml:space="preserve">RU000A1083F5</t>
  </si>
  <si>
    <t xml:space="preserve">АЛЬФАБ1Р13</t>
  </si>
  <si>
    <t xml:space="preserve">АЛЬФАБ1Р14 [МБ ФР: Т+: Корпоративные облигации]</t>
  </si>
  <si>
    <t xml:space="preserve">4B02-14-01326-B-001P</t>
  </si>
  <si>
    <t xml:space="preserve">RU000A109K81</t>
  </si>
  <si>
    <t xml:space="preserve">АЛЬФАБ1Р14</t>
  </si>
  <si>
    <t xml:space="preserve">АЛЬФАБ1Р15 [МБ ФР: Т+: Корпоративные облигации]</t>
  </si>
  <si>
    <t xml:space="preserve">4B02-15-01326-B-001P</t>
  </si>
  <si>
    <t xml:space="preserve">RU000A109RW3</t>
  </si>
  <si>
    <t xml:space="preserve">АЛЬФАБ1Р15</t>
  </si>
  <si>
    <t xml:space="preserve">АЛЬФАБ1Р16 [МБ ФР: Т+: Корпоративные облигации]</t>
  </si>
  <si>
    <t xml:space="preserve">4B02-16-01326-B-001P</t>
  </si>
  <si>
    <t xml:space="preserve">RU000A109WZ6</t>
  </si>
  <si>
    <t xml:space="preserve">АЛЬФАБ1Р16</t>
  </si>
  <si>
    <t xml:space="preserve">АЛЬФАБ1Р17 [МБ ФР: Т+: Корпоративные облигации]</t>
  </si>
  <si>
    <t xml:space="preserve">4B02-17-01326-B-001P</t>
  </si>
  <si>
    <t xml:space="preserve">RU000A109YT5</t>
  </si>
  <si>
    <t xml:space="preserve">АЛЬФАБ1Р17</t>
  </si>
  <si>
    <t xml:space="preserve">АЛЬФАБ1Р18 [МБ ФР: Т+: Корпоративные облигации]</t>
  </si>
  <si>
    <t xml:space="preserve">4B02-18-01326-B-001P</t>
  </si>
  <si>
    <t xml:space="preserve">RU000A10A0R7</t>
  </si>
  <si>
    <t xml:space="preserve">АЛЬФАБ1Р18</t>
  </si>
  <si>
    <t xml:space="preserve">АЛЬФАБ1Р19 [МБ ФР: Т+: Корпоративные облигации]</t>
  </si>
  <si>
    <t xml:space="preserve">4B02-19-01326-B-001P</t>
  </si>
  <si>
    <t xml:space="preserve">RU000A10A6P8</t>
  </si>
  <si>
    <t xml:space="preserve">АЛЬФАБ1Р19</t>
  </si>
  <si>
    <t xml:space="preserve">АЛЬФАБ1Р5 [МБ ФР: Т+: Корпоративные облигации]</t>
  </si>
  <si>
    <t xml:space="preserve">4B02-05-01326-B-001P</t>
  </si>
  <si>
    <t xml:space="preserve">RU000A106VQ3</t>
  </si>
  <si>
    <t xml:space="preserve">АЛЬФАБ1Р5</t>
  </si>
  <si>
    <t xml:space="preserve">АЛЬФАБ1Р6 [МБ ФР: Т+: Корпоративные облигации]</t>
  </si>
  <si>
    <t xml:space="preserve">4B02-06-01326-B-001P</t>
  </si>
  <si>
    <t xml:space="preserve">RU000A106VS9</t>
  </si>
  <si>
    <t xml:space="preserve">АЛЬФАБ1Р6</t>
  </si>
  <si>
    <t xml:space="preserve">АЛЬФАБ1Р9 [МБ ФР: Т+: Корпоративные облигации]</t>
  </si>
  <si>
    <t xml:space="preserve">4B02-09-01326-B-001P</t>
  </si>
  <si>
    <t xml:space="preserve">RU000A1074T5</t>
  </si>
  <si>
    <t xml:space="preserve">АЛЬФАБ1Р9</t>
  </si>
  <si>
    <t xml:space="preserve">АЛЬФАБ2Р13 [МБ ФР: Т+: Корпоративные облигации]</t>
  </si>
  <si>
    <t xml:space="preserve">4B02-13-01326-B-002P</t>
  </si>
  <si>
    <t xml:space="preserve">RU000A1037F1</t>
  </si>
  <si>
    <t xml:space="preserve">АЛЬФАБ2Р13</t>
  </si>
  <si>
    <t xml:space="preserve">АЛЬФАБ2Р17 [МБ ФР: Т+: Корпоративные облигации]</t>
  </si>
  <si>
    <t xml:space="preserve">4B02-17-01326-B-002P</t>
  </si>
  <si>
    <t xml:space="preserve">RU000A104HY1</t>
  </si>
  <si>
    <t xml:space="preserve">АЛЬФАБ2Р17</t>
  </si>
  <si>
    <t xml:space="preserve">АЛЬФАБ2Р21 [МБ ФР: Т+: Корпоративные облигации]</t>
  </si>
  <si>
    <t xml:space="preserve">4B02-21-01326-B-002P</t>
  </si>
  <si>
    <t xml:space="preserve">RU000A105UW5</t>
  </si>
  <si>
    <t xml:space="preserve">АЛЬФАБ2Р21</t>
  </si>
  <si>
    <t xml:space="preserve">АЛЬФАБ2Р22 [МБ ФР: Т+: Корпоративные облигации]</t>
  </si>
  <si>
    <t xml:space="preserve">4B02-22-01326-B-002P</t>
  </si>
  <si>
    <t xml:space="preserve">RU000A106268</t>
  </si>
  <si>
    <t xml:space="preserve">АЛЬФАБ2Р22</t>
  </si>
  <si>
    <t xml:space="preserve">АЛЬФАБ2Р23 [МБ ФР: Т+: Корпоративные облигации]</t>
  </si>
  <si>
    <t xml:space="preserve">4B02-23-01326-B-002P</t>
  </si>
  <si>
    <t xml:space="preserve">АЛЬФАБ2Р23</t>
  </si>
  <si>
    <t xml:space="preserve">АЛЬФАБ2Р24 [МБ ФР: Т+: Корпоративные облигации]</t>
  </si>
  <si>
    <t xml:space="preserve">4B02-24-01326-B-002P</t>
  </si>
  <si>
    <t xml:space="preserve">АЛЬФАБ2Р24</t>
  </si>
  <si>
    <t xml:space="preserve">АЛЬФАБ2Р25 [МБ ФР: Т+: Корпоративные облигации]</t>
  </si>
  <si>
    <t xml:space="preserve">4B02-25-01326-B-002P</t>
  </si>
  <si>
    <t xml:space="preserve">АЛЬФАБ2Р25</t>
  </si>
  <si>
    <t xml:space="preserve">АЛЬФАБ2Р26 [МБ ФР: Т+: Корпоративные облигации]</t>
  </si>
  <si>
    <t xml:space="preserve">4B02-26-01326-B-002P</t>
  </si>
  <si>
    <t xml:space="preserve">АЛЬФАБ2Р26</t>
  </si>
  <si>
    <t xml:space="preserve">АЛЬФАБ2Р29 [МБ ФР: Т+: Корпоративные облигации]</t>
  </si>
  <si>
    <t xml:space="preserve">4B02-29-01326-B-002P</t>
  </si>
  <si>
    <t xml:space="preserve">RU000A108BB3</t>
  </si>
  <si>
    <t xml:space="preserve">АЛЬФАБ2Р29</t>
  </si>
  <si>
    <t xml:space="preserve">АЛЬФАДОН01 [МБ ФР: Т+: Корпоративные облигации]</t>
  </si>
  <si>
    <t xml:space="preserve">4B02-01-00652-R-001P</t>
  </si>
  <si>
    <t xml:space="preserve">АЛЬФАДОН01</t>
  </si>
  <si>
    <t xml:space="preserve">АЛЬФАЗО350 [МБ ФР: Т+: Корпоративные облигации]</t>
  </si>
  <si>
    <t xml:space="preserve">4-11-01326-B</t>
  </si>
  <si>
    <t xml:space="preserve">АЛЬФАЗО350</t>
  </si>
  <si>
    <t xml:space="preserve">АЛЬФАЗО400 [МБ ФР: Т+: Корпоративные облигации]</t>
  </si>
  <si>
    <t xml:space="preserve">4-10-01326-B</t>
  </si>
  <si>
    <t xml:space="preserve">АЛЬФАЗО400</t>
  </si>
  <si>
    <t xml:space="preserve">АЛЬФАЗО500 [МБ ФР: Т+: Корпоративные облигации]</t>
  </si>
  <si>
    <t xml:space="preserve">4-12-01326-B</t>
  </si>
  <si>
    <t xml:space="preserve">АЛЬФАЗО500</t>
  </si>
  <si>
    <t xml:space="preserve">АЛЬФАЗО850 [МБ ФР: Т+: Корпоративные облигации]</t>
  </si>
  <si>
    <t xml:space="preserve">4-13-01326-B</t>
  </si>
  <si>
    <t xml:space="preserve">АЛЬФАЗО850</t>
  </si>
  <si>
    <t xml:space="preserve">АЛЬЯНС 1P1 [МБ ФР: Т+: Корпоративные облигации]</t>
  </si>
  <si>
    <t xml:space="preserve">4B02-01-59083-H-001P</t>
  </si>
  <si>
    <t xml:space="preserve">АЛЬЯНС 1P1</t>
  </si>
  <si>
    <t xml:space="preserve">АЛЬЯНС 1P2 [МБ ФР: Т+: Корпоративные облигации]</t>
  </si>
  <si>
    <t xml:space="preserve">4B02-02-59083-H-001P</t>
  </si>
  <si>
    <t xml:space="preserve">RU000A106XJ4</t>
  </si>
  <si>
    <t xml:space="preserve">АЛЬЯНС 1P2</t>
  </si>
  <si>
    <t xml:space="preserve">АЛЬЯНС 1P3 [МБ ФР: Т+: Корпоративные облигации]</t>
  </si>
  <si>
    <t xml:space="preserve">4B02-03-59083-H-001P</t>
  </si>
  <si>
    <t xml:space="preserve">АЛЬЯНС 1P3</t>
  </si>
  <si>
    <t xml:space="preserve">АЛЬЯНС 1P4 [МБ ФР: Т+: Корпоративные облигации]</t>
  </si>
  <si>
    <t xml:space="preserve">4B02-04-59083-H-001P</t>
  </si>
  <si>
    <t xml:space="preserve">АЛЬЯНС 1P4</t>
  </si>
  <si>
    <t xml:space="preserve">АЛЬЯНС 1P5 [МБ ФР: Т+: Корпоративные облигации]</t>
  </si>
  <si>
    <t xml:space="preserve">4B02-05-59083-H-001P</t>
  </si>
  <si>
    <t xml:space="preserve">RU000A108GM9</t>
  </si>
  <si>
    <t xml:space="preserve">АЛЬЯНС 1P5</t>
  </si>
  <si>
    <t xml:space="preserve">АЛЬЯНС 1P6 [МБ ФР: Т+: Корпоративные облигации]</t>
  </si>
  <si>
    <t xml:space="preserve">4B02-06-59083-H-001P</t>
  </si>
  <si>
    <t xml:space="preserve">АЛЬЯНС 1P6</t>
  </si>
  <si>
    <t xml:space="preserve">АЛЬЯНС 1P7 [МБ ФР: Т+: Корпоративные облигации]</t>
  </si>
  <si>
    <t xml:space="preserve">4B02-07-59083-H-001P</t>
  </si>
  <si>
    <t xml:space="preserve">RU000A109NR2</t>
  </si>
  <si>
    <t xml:space="preserve">АЛЬЯНС 1P7</t>
  </si>
  <si>
    <t xml:space="preserve">АНТЕРРА-03 [МБ ФР: Т+: Корпоративные облигации]</t>
  </si>
  <si>
    <t xml:space="preserve">4B02-02-00074-L</t>
  </si>
  <si>
    <t xml:space="preserve">RU000A10A3Q3</t>
  </si>
  <si>
    <t xml:space="preserve">АНТЕРРА-03</t>
  </si>
  <si>
    <t xml:space="preserve">АПРИ 05 [МБ ФР: Т+: Корпоративные облигации]</t>
  </si>
  <si>
    <t xml:space="preserve">4-02-12464-K</t>
  </si>
  <si>
    <t xml:space="preserve">АПРИ 05</t>
  </si>
  <si>
    <t xml:space="preserve">АПРИ 2Р1 [МБ ФР: Т+: Корпоративные облигации]</t>
  </si>
  <si>
    <t xml:space="preserve">4B02-01-12464-K-002P</t>
  </si>
  <si>
    <t xml:space="preserve">АПРИ 2Р1</t>
  </si>
  <si>
    <t xml:space="preserve">АПРИ 2Р2 [МБ ФР: Т+: Корпоративные облигации]</t>
  </si>
  <si>
    <t xml:space="preserve">4B02-02-12464-K-002P</t>
  </si>
  <si>
    <t xml:space="preserve">АПРИ 2Р2</t>
  </si>
  <si>
    <t xml:space="preserve">АПРИ 2Р3 [МБ ФР: Т+: Корпоративные облигации]</t>
  </si>
  <si>
    <t xml:space="preserve">4B02-03-12464-K-002P</t>
  </si>
  <si>
    <t xml:space="preserve">АПРИ 2Р3</t>
  </si>
  <si>
    <t xml:space="preserve">АПРИ 2Р4 [МБ ФР: Т+: Корпоративные облигации]</t>
  </si>
  <si>
    <t xml:space="preserve">4B02-04-12464-K-002P</t>
  </si>
  <si>
    <t xml:space="preserve">АПРИ 2Р4</t>
  </si>
  <si>
    <t xml:space="preserve">АПРИ 2Р5 [МБ ФР: Т+: Корпоративные облигации]</t>
  </si>
  <si>
    <t xml:space="preserve">4B02-05-12464-K-002P</t>
  </si>
  <si>
    <t xml:space="preserve">АПРИ 2Р5</t>
  </si>
  <si>
    <t xml:space="preserve">АПРИ 2Р6 [МБ ФР: Т+: Корпоративные облигации]</t>
  </si>
  <si>
    <t xml:space="preserve">4B02-06-12464-K-002P</t>
  </si>
  <si>
    <t xml:space="preserve">RU000A10A554</t>
  </si>
  <si>
    <t xml:space="preserve">АПРИ 2Р6</t>
  </si>
  <si>
    <t xml:space="preserve">АПРИ БП5 [МБ ФР: Т+: Корпоративные облигации]</t>
  </si>
  <si>
    <t xml:space="preserve">4B02-05-12464-K-001P</t>
  </si>
  <si>
    <t xml:space="preserve">RU000A104WA0</t>
  </si>
  <si>
    <t xml:space="preserve">АПРИ БП5</t>
  </si>
  <si>
    <t xml:space="preserve">АРАГОН БП1 [МБ ФР: Т+: Корпоративные облигации]</t>
  </si>
  <si>
    <t xml:space="preserve">4B02-01-00350-R-001P</t>
  </si>
  <si>
    <t xml:space="preserve">RU000A1007U3</t>
  </si>
  <si>
    <t xml:space="preserve">АРАГОН БП1</t>
  </si>
  <si>
    <t xml:space="preserve">АРАГОН БП2 [МБ ФР: Т+: Корпоративные облигации]</t>
  </si>
  <si>
    <t xml:space="preserve">4B02-02-00350-R-001P</t>
  </si>
  <si>
    <t xml:space="preserve">RU000A100ME1</t>
  </si>
  <si>
    <t xml:space="preserve">АРАГОН БП2</t>
  </si>
  <si>
    <t xml:space="preserve">АРЕНЗА1Р01 [МБ ФР: Т+: Корпоративные облигации]</t>
  </si>
  <si>
    <t xml:space="preserve">4B02-01-00433-R-001P</t>
  </si>
  <si>
    <t xml:space="preserve">АРЕНЗА1Р01</t>
  </si>
  <si>
    <t xml:space="preserve">АРЕНЗА1Р02 [МБ ФР: Т+: Корпоративные облигации]</t>
  </si>
  <si>
    <t xml:space="preserve">4B02-02-00433-R-001P</t>
  </si>
  <si>
    <t xml:space="preserve">АРЕНЗА1Р02</t>
  </si>
  <si>
    <t xml:space="preserve">АРЕНЗА1Р03 [МБ ФР: Т+: Корпоративные облигации]</t>
  </si>
  <si>
    <t xml:space="preserve">4B02-03-00433-R-001P</t>
  </si>
  <si>
    <t xml:space="preserve">АРЕНЗА1Р03</t>
  </si>
  <si>
    <t xml:space="preserve">АРЕНЗА1Р04 [МБ ФР: Т+: Корпоративные облигации]</t>
  </si>
  <si>
    <t xml:space="preserve">4B02-04-00433-R-001P</t>
  </si>
  <si>
    <t xml:space="preserve">АРЕНЗА1Р04</t>
  </si>
  <si>
    <t xml:space="preserve">АРЕНЗА1Р05 [МБ ФР: Т+: Корпоративные облигации]</t>
  </si>
  <si>
    <t xml:space="preserve">4B02-05-00433-R-001P</t>
  </si>
  <si>
    <t xml:space="preserve">АРЕНЗА1Р05</t>
  </si>
  <si>
    <t xml:space="preserve">АРЕНЗА1Р06 [МБ ФР: Т+: Корпоративные облигации]</t>
  </si>
  <si>
    <t xml:space="preserve">4B02-06-00433-R-001P</t>
  </si>
  <si>
    <t xml:space="preserve">АРЕНЗА1Р06</t>
  </si>
  <si>
    <t xml:space="preserve">АРЕНЗАПРО1 [МБ ФР: Т+: Корпоративные облигации]</t>
  </si>
  <si>
    <t xml:space="preserve">4B02-01-00433-R</t>
  </si>
  <si>
    <t xml:space="preserve">RU000A104C78</t>
  </si>
  <si>
    <t xml:space="preserve">АРЕНЗАПРО1</t>
  </si>
  <si>
    <t xml:space="preserve">АСВ 1Р01 [МБ ФР: Т+: Корпоративные облигации]</t>
  </si>
  <si>
    <t xml:space="preserve">4B02-01-00048-L-001P</t>
  </si>
  <si>
    <t xml:space="preserve">АСВ 1Р01</t>
  </si>
  <si>
    <t xml:space="preserve">АСВ 1Р02 [МБ ФР: Т+: Корпоративные облигации]</t>
  </si>
  <si>
    <t xml:space="preserve">4B02-02-00048-L-001P</t>
  </si>
  <si>
    <t xml:space="preserve">АСВ 1Р02</t>
  </si>
  <si>
    <t xml:space="preserve">АСВ 1Р03 [МБ ФР: Т+: Корпоративные облигации]</t>
  </si>
  <si>
    <t xml:space="preserve">4B02-03-00048-L-001P</t>
  </si>
  <si>
    <t xml:space="preserve">RU000A109TF4</t>
  </si>
  <si>
    <t xml:space="preserve">АСВ 1Р03</t>
  </si>
  <si>
    <t xml:space="preserve">АСПЭКДом01 [МБ ФР: Т+: Корпоративные облигации]</t>
  </si>
  <si>
    <t xml:space="preserve">4-01-00634-R</t>
  </si>
  <si>
    <t xml:space="preserve">RU000A104B53</t>
  </si>
  <si>
    <t xml:space="preserve">АСПЭКДом01</t>
  </si>
  <si>
    <t xml:space="preserve">АСПЭКДом02 [МБ ФР: Т+: Корпоративные облигации]</t>
  </si>
  <si>
    <t xml:space="preserve">4B02-01-00634-R-001P</t>
  </si>
  <si>
    <t xml:space="preserve">RU000A109F05</t>
  </si>
  <si>
    <t xml:space="preserve">АСПЭКДом02</t>
  </si>
  <si>
    <t xml:space="preserve">АСпэйс 1Р1 [МБ ФР: Т+: Корпоративные облигации]</t>
  </si>
  <si>
    <t xml:space="preserve">4B02-01-00144-L-001P</t>
  </si>
  <si>
    <t xml:space="preserve">АСпэйс 1Р1</t>
  </si>
  <si>
    <t xml:space="preserve">АТОМ БП01 [МБ ФР: Т+: Корпоративные облигации]</t>
  </si>
  <si>
    <t xml:space="preserve">4B02-01-00313-R-001P</t>
  </si>
  <si>
    <t xml:space="preserve">АТОМ БП01</t>
  </si>
  <si>
    <t xml:space="preserve">АФАНСБО-01 [МБ ФР: Т+: Корпоративные облигации]</t>
  </si>
  <si>
    <t xml:space="preserve">4B02-01-00312-R</t>
  </si>
  <si>
    <t xml:space="preserve">АФАНСБО-01</t>
  </si>
  <si>
    <t xml:space="preserve">АФБАНК1Р10 [МБ ФР: Т+: Корпоративные облигации]</t>
  </si>
  <si>
    <t xml:space="preserve">4B02-10-00170-B-001P</t>
  </si>
  <si>
    <t xml:space="preserve">АФБАНК1Р10</t>
  </si>
  <si>
    <t xml:space="preserve">АФБАНК1Р11 [МБ ФР: Т+: Корпоративные облигации]</t>
  </si>
  <si>
    <t xml:space="preserve">4B02-11-00170-B-001P</t>
  </si>
  <si>
    <t xml:space="preserve">АФБАНК1Р11</t>
  </si>
  <si>
    <t xml:space="preserve">АФБАНК1Р12 [МБ ФР: Т+: Корпоративные облигации]</t>
  </si>
  <si>
    <t xml:space="preserve">4B02-12-00170-B-001P</t>
  </si>
  <si>
    <t xml:space="preserve">АФБАНК1Р12</t>
  </si>
  <si>
    <t xml:space="preserve">АФБАНК1Р13 [МБ ФР: Т+: Корпоративные облигации]</t>
  </si>
  <si>
    <t xml:space="preserve">4B02-13-00170-B-001P</t>
  </si>
  <si>
    <t xml:space="preserve">АФБАНК1Р13</t>
  </si>
  <si>
    <t xml:space="preserve">АвАгроБ1P3 [МБ ФР: Т+: Корпоративные облигации]</t>
  </si>
  <si>
    <t xml:space="preserve">4B02-03-42849-A-001P</t>
  </si>
  <si>
    <t xml:space="preserve">RU000A105AS5</t>
  </si>
  <si>
    <t xml:space="preserve">АвАгроБ1P3</t>
  </si>
  <si>
    <t xml:space="preserve">Автодор 03 [МБ ФР: Т+: Корпоративные облигации]</t>
  </si>
  <si>
    <t xml:space="preserve">4-02-00011-T</t>
  </si>
  <si>
    <t xml:space="preserve">RU000A0JVD66</t>
  </si>
  <si>
    <t xml:space="preserve">Автодор 03</t>
  </si>
  <si>
    <t xml:space="preserve">Автодор 04 [МБ ФР: Т+: Корпоративные облигации]</t>
  </si>
  <si>
    <t xml:space="preserve">4-03-00011-T</t>
  </si>
  <si>
    <t xml:space="preserve">RU000A0JXZC0</t>
  </si>
  <si>
    <t xml:space="preserve">Автодор 04</t>
  </si>
  <si>
    <t xml:space="preserve">Автодор2Р1 [МБ ФР: Т+: Корпоративные облигации]</t>
  </si>
  <si>
    <t xml:space="preserve">4B02-01-00011-T-002P</t>
  </si>
  <si>
    <t xml:space="preserve">RU000A100030</t>
  </si>
  <si>
    <t xml:space="preserve">Автодор2Р1</t>
  </si>
  <si>
    <t xml:space="preserve">Автодор2Р5 [МБ ФР: Т+: Корпоративные облигации]</t>
  </si>
  <si>
    <t xml:space="preserve">4B02-05-00011-T-002P</t>
  </si>
  <si>
    <t xml:space="preserve">RU000A1017H9</t>
  </si>
  <si>
    <t xml:space="preserve">Автодор2Р5</t>
  </si>
  <si>
    <t xml:space="preserve">Автодор3Р1 [МБ ФР: Т+: Корпоративные облигации]</t>
  </si>
  <si>
    <t xml:space="preserve">4B02-01-00011-T-003P</t>
  </si>
  <si>
    <t xml:space="preserve">Автодор3Р1</t>
  </si>
  <si>
    <t xml:space="preserve">Автодор3Р2 [МБ ФР: Т+: Корпоративные облигации]</t>
  </si>
  <si>
    <t xml:space="preserve">4B02-02-00011-T-003P</t>
  </si>
  <si>
    <t xml:space="preserve">Автодор3Р3 [МБ ФР: Т+: Корпоративные облигации]</t>
  </si>
  <si>
    <t xml:space="preserve">4B02-03-00011-T-003P</t>
  </si>
  <si>
    <t xml:space="preserve">Автодор3Р3</t>
  </si>
  <si>
    <t xml:space="preserve">Автодор4Р1 [МБ ФР: Т+: Корпоративные облигации]</t>
  </si>
  <si>
    <t xml:space="preserve">4B02-01-00011-T-004P</t>
  </si>
  <si>
    <t xml:space="preserve">Автодор4Р1</t>
  </si>
  <si>
    <t xml:space="preserve">Автодор4Р4 [МБ ФР: Т+: Корпоративные облигации]</t>
  </si>
  <si>
    <t xml:space="preserve">4B02-04-00011-T-004P</t>
  </si>
  <si>
    <t xml:space="preserve">Автодор4Р4</t>
  </si>
  <si>
    <t xml:space="preserve">Автодор5Р1 [МБ ФР: Т+: Корпоративные облигации]</t>
  </si>
  <si>
    <t xml:space="preserve">4B02-01-00011-T-005P</t>
  </si>
  <si>
    <t xml:space="preserve">Автодор5Р1</t>
  </si>
  <si>
    <t xml:space="preserve">Автодор5Р2 [МБ ФР: Т+: Корпоративные облигации]</t>
  </si>
  <si>
    <t xml:space="preserve">4B02-02-00011-T-005P</t>
  </si>
  <si>
    <t xml:space="preserve">RU000A106J20</t>
  </si>
  <si>
    <t xml:space="preserve">Автодор5Р2</t>
  </si>
  <si>
    <t xml:space="preserve">Автодор5Р3 [МБ ФР: Т+: Корпоративные облигации]</t>
  </si>
  <si>
    <t xml:space="preserve">4B02-03-00011-T-005P</t>
  </si>
  <si>
    <t xml:space="preserve">Автодор5Р3</t>
  </si>
  <si>
    <t xml:space="preserve">Автодор5Р4 [МБ ФР: Т+: Корпоративные облигации]</t>
  </si>
  <si>
    <t xml:space="preserve">4B02-04-00011-T-005P</t>
  </si>
  <si>
    <t xml:space="preserve">Автодор5Р4</t>
  </si>
  <si>
    <t xml:space="preserve">Автом01CNY [МБ ФР: Т+: Корпоративные облигации]</t>
  </si>
  <si>
    <t xml:space="preserve">4B02-01-00176-L</t>
  </si>
  <si>
    <t xml:space="preserve">Автом01CNY</t>
  </si>
  <si>
    <t xml:space="preserve">Агродом01 [МБ ФР: Т+: Корпоративные облигации]</t>
  </si>
  <si>
    <t xml:space="preserve">4B02-01-00171-L</t>
  </si>
  <si>
    <t xml:space="preserve">RU000A109AU3</t>
  </si>
  <si>
    <t xml:space="preserve">Агродом01</t>
  </si>
  <si>
    <t xml:space="preserve">АйДиКол1Р2 [МБ ФР: Т+: Корпоративные облигации]</t>
  </si>
  <si>
    <t xml:space="preserve">4B02-02-00597-R-001P</t>
  </si>
  <si>
    <t xml:space="preserve">АйДиКол1Р2</t>
  </si>
  <si>
    <t xml:space="preserve">АйДиКоле02 [МБ ФР: Т+: Корпоративные облигации]</t>
  </si>
  <si>
    <t xml:space="preserve">4-02-00597-R</t>
  </si>
  <si>
    <t xml:space="preserve">RU000A104JV3</t>
  </si>
  <si>
    <t xml:space="preserve">АйДиКоле02</t>
  </si>
  <si>
    <t xml:space="preserve">АйДиКоле03 [МБ ФР: Т+: Корпоративные облигации]</t>
  </si>
  <si>
    <t xml:space="preserve">4B02-01-00597-R</t>
  </si>
  <si>
    <t xml:space="preserve">АйДиКоле03</t>
  </si>
  <si>
    <t xml:space="preserve">АйДиКоле04 [МБ ФР: Т+: Корпоративные облигации]</t>
  </si>
  <si>
    <t xml:space="preserve">4B02-02-00597-R</t>
  </si>
  <si>
    <t xml:space="preserve">АйДиКоле04</t>
  </si>
  <si>
    <t xml:space="preserve">АйДиКоле05 [МБ ФР: Т+: Корпоративные облигации]</t>
  </si>
  <si>
    <t xml:space="preserve">4B02-03-00597-R</t>
  </si>
  <si>
    <t xml:space="preserve">RU000A1071Z8</t>
  </si>
  <si>
    <t xml:space="preserve">АйДиКоле05</t>
  </si>
  <si>
    <t xml:space="preserve">АйДиКоле06 [МБ ФР: Т+: Корпоративные облигации]</t>
  </si>
  <si>
    <t xml:space="preserve">4B02-04-00597-R</t>
  </si>
  <si>
    <t xml:space="preserve">АйДиКоле06</t>
  </si>
  <si>
    <t xml:space="preserve">АйДиКоле07 [МБ ФР: Т+: Корпоративные облигации]</t>
  </si>
  <si>
    <t xml:space="preserve">4B02-05-00597-R</t>
  </si>
  <si>
    <t xml:space="preserve">АйДиКоле07</t>
  </si>
  <si>
    <t xml:space="preserve">АквилонЛP2 [МБ ФР: Т+: Корпоративные облигации]</t>
  </si>
  <si>
    <t xml:space="preserve">4B02-02-00057-L-001P</t>
  </si>
  <si>
    <t xml:space="preserve">RU000A1063Y8</t>
  </si>
  <si>
    <t xml:space="preserve">АквилонЛP2</t>
  </si>
  <si>
    <t xml:space="preserve">АквилонЛP3 [МБ ФР: Т+: Корпоративные облигации]</t>
  </si>
  <si>
    <t xml:space="preserve">4B02-03-00057-L-001P</t>
  </si>
  <si>
    <t xml:space="preserve">АквилонЛP3</t>
  </si>
  <si>
    <t xml:space="preserve">Акрон Б1P1 [МБ ФР: Т+: Корпоративные облигации]</t>
  </si>
  <si>
    <t xml:space="preserve">4B02-01-00207-A-001P</t>
  </si>
  <si>
    <t xml:space="preserve">RU000A0JWV89</t>
  </si>
  <si>
    <t xml:space="preserve">Акрон Б1P1</t>
  </si>
  <si>
    <t xml:space="preserve">Акрон Б1P2 [МБ ФР: Т+: Корпоративные облигации]</t>
  </si>
  <si>
    <t xml:space="preserve">4B02-02-00207-A-001P</t>
  </si>
  <si>
    <t xml:space="preserve">RU000A0JXSS1</t>
  </si>
  <si>
    <t xml:space="preserve">Акрон Б1P2</t>
  </si>
  <si>
    <t xml:space="preserve">Акрон Б1P4 [МБ ФР: Т+: Корпоративные облигации]</t>
  </si>
  <si>
    <t xml:space="preserve">Акрон Б1P5 [МБ ФР: Т+: Корпоративные облигации]</t>
  </si>
  <si>
    <t xml:space="preserve">4B02-05-00207-A-001P</t>
  </si>
  <si>
    <t xml:space="preserve">Акрон Б1P5</t>
  </si>
  <si>
    <t xml:space="preserve">Альта [МБ ФР: Т+: Корпоративные облигации]</t>
  </si>
  <si>
    <t xml:space="preserve">4-01-00678-R</t>
  </si>
  <si>
    <t xml:space="preserve">RU000A105BZ8</t>
  </si>
  <si>
    <t xml:space="preserve">Альта</t>
  </si>
  <si>
    <t xml:space="preserve">АльфаБО-15 [МБ ФР: Т+: Корпоративные облигации]</t>
  </si>
  <si>
    <t xml:space="preserve">4B021501326B</t>
  </si>
  <si>
    <t xml:space="preserve">RU000A0JV0U1</t>
  </si>
  <si>
    <t xml:space="preserve">АльфаБО-15</t>
  </si>
  <si>
    <t xml:space="preserve">АльфаБО-18 [МБ ФР: Т+: Корпоративные облигации]</t>
  </si>
  <si>
    <t xml:space="preserve">4B021801326B</t>
  </si>
  <si>
    <t xml:space="preserve">АльфаБО-18</t>
  </si>
  <si>
    <t xml:space="preserve">АльфаБО-21 [МБ ФР: Т+: Корпоративные облигации]</t>
  </si>
  <si>
    <t xml:space="preserve">4B022101326B</t>
  </si>
  <si>
    <t xml:space="preserve">АльфаБО-21</t>
  </si>
  <si>
    <t xml:space="preserve">АльфаЛБ02 [МБ ФР: Т+: Корпоративные облигации]</t>
  </si>
  <si>
    <t xml:space="preserve">4B02-02-00578-R</t>
  </si>
  <si>
    <t xml:space="preserve">Апт36,61P1 [МБ ФР: Т+: Корпоративные облигации]</t>
  </si>
  <si>
    <t xml:space="preserve">4B02-01-07335-A-001P</t>
  </si>
  <si>
    <t xml:space="preserve">RU000A1015T8</t>
  </si>
  <si>
    <t xml:space="preserve">Апт36,61P1</t>
  </si>
  <si>
    <t xml:space="preserve">Апт36,62P1 [МБ ФР: Т+: Корпоративные облигации]</t>
  </si>
  <si>
    <t xml:space="preserve">4B02-01-07335-A-002P</t>
  </si>
  <si>
    <t xml:space="preserve">RU000A101T72</t>
  </si>
  <si>
    <t xml:space="preserve">Апт36,62P1</t>
  </si>
  <si>
    <t xml:space="preserve">АрлифтБО01 [МБ ФР: Т+: Корпоративные облигации]</t>
  </si>
  <si>
    <t xml:space="preserve">4B02-01-00148-L</t>
  </si>
  <si>
    <t xml:space="preserve">RU000A108DP9</t>
  </si>
  <si>
    <t xml:space="preserve">АрлифтБО01</t>
  </si>
  <si>
    <t xml:space="preserve">Артгн БО01 [МБ ФР: Т+: Корпоративные облигации]</t>
  </si>
  <si>
    <t xml:space="preserve">4B02-01-08902-A</t>
  </si>
  <si>
    <t xml:space="preserve">Артгн БО01</t>
  </si>
  <si>
    <t xml:space="preserve">Атомэнпр03 [МБ ФР: Т+: Корпоративные облигации]</t>
  </si>
  <si>
    <t xml:space="preserve">4B02-03-55319-E-001P</t>
  </si>
  <si>
    <t xml:space="preserve">Атомэнпр03</t>
  </si>
  <si>
    <t xml:space="preserve">Аэрофл БО1 [МБ ФР: Т+: Корпоративные облигации]</t>
  </si>
  <si>
    <t xml:space="preserve">4B02-01-00010-A-001P</t>
  </si>
  <si>
    <t xml:space="preserve">Аэрофл БО1</t>
  </si>
  <si>
    <t xml:space="preserve">Аэрфью2Р02 [МБ ФР: Т+: Корпоративные облигации]</t>
  </si>
  <si>
    <t xml:space="preserve">4B02-02-29449-H-002P</t>
  </si>
  <si>
    <t xml:space="preserve">Аэрфью2Р02</t>
  </si>
  <si>
    <t xml:space="preserve">Аэрфью2Р03 [МБ ФР: Т+: Корпоративные облигации]</t>
  </si>
  <si>
    <t xml:space="preserve">4B02-03-29449-H-002P</t>
  </si>
  <si>
    <t xml:space="preserve">Аэрфью2Р03</t>
  </si>
  <si>
    <t xml:space="preserve">БИАНКА-01 [МБ ФР: Т+: Корпоративные облигации]</t>
  </si>
  <si>
    <t xml:space="preserve">4B02-01-00166-L</t>
  </si>
  <si>
    <t xml:space="preserve">БИАНКА-01</t>
  </si>
  <si>
    <t xml:space="preserve">БИЗНЕС01 [МБ ФР: Т+: Корпоративные облигации]</t>
  </si>
  <si>
    <t xml:space="preserve">4B02-01-00157-L</t>
  </si>
  <si>
    <t xml:space="preserve">БИЗНЕС01</t>
  </si>
  <si>
    <t xml:space="preserve">БКСБ1Р-02 [МБ ФР: Т+: Корпоративные облигации]</t>
  </si>
  <si>
    <t xml:space="preserve">4B02-02-00101-B-001P</t>
  </si>
  <si>
    <t xml:space="preserve">RU000A104G90</t>
  </si>
  <si>
    <t xml:space="preserve">БКСБ1Р-02</t>
  </si>
  <si>
    <t xml:space="preserve">БКСБ1Р-03 [МБ ФР: Т+: Корпоративные облигации]</t>
  </si>
  <si>
    <t xml:space="preserve">4B02-03-00101-B-001P</t>
  </si>
  <si>
    <t xml:space="preserve">RU000A104JB5</t>
  </si>
  <si>
    <t xml:space="preserve">БКСБ1Р-03</t>
  </si>
  <si>
    <t xml:space="preserve">БКСБ1Р-05 [МБ ФР: Т+: Корпоративные облигации]</t>
  </si>
  <si>
    <t xml:space="preserve">4B02-05-00101-B-001P</t>
  </si>
  <si>
    <t xml:space="preserve">RU000A104NF8</t>
  </si>
  <si>
    <t xml:space="preserve">БКСБ1Р-05</t>
  </si>
  <si>
    <t xml:space="preserve">БКСБ1Р-06 [МБ ФР: Т+: Корпоративные облигации]</t>
  </si>
  <si>
    <t xml:space="preserve">4B02-06-00101-B-001P</t>
  </si>
  <si>
    <t xml:space="preserve">RU000A1052Z8</t>
  </si>
  <si>
    <t xml:space="preserve">БКСБ1Р-06</t>
  </si>
  <si>
    <t xml:space="preserve">БКСБ1Р-07 [МБ ФР: Т+: Корпоративные облигации]</t>
  </si>
  <si>
    <t xml:space="preserve">4B02-07-00101-B-001P</t>
  </si>
  <si>
    <t xml:space="preserve">RU000A105302</t>
  </si>
  <si>
    <t xml:space="preserve">БКСБ1Р-07</t>
  </si>
  <si>
    <t xml:space="preserve">БКСБ1Р-08 [МБ ФР: Т+: Корпоративные облигации]</t>
  </si>
  <si>
    <t xml:space="preserve">4B02-08-00101-B-001P</t>
  </si>
  <si>
    <t xml:space="preserve">RU000A1054U5</t>
  </si>
  <si>
    <t xml:space="preserve">БКСБ1Р-08</t>
  </si>
  <si>
    <t xml:space="preserve">БКСБ1Р-09 [МБ ФР: Т+: Корпоративные облигации]</t>
  </si>
  <si>
    <t xml:space="preserve">4B02-09-00101-B-001P</t>
  </si>
  <si>
    <t xml:space="preserve">RU000A1059T6</t>
  </si>
  <si>
    <t xml:space="preserve">БКСБ1Р-09</t>
  </si>
  <si>
    <t xml:space="preserve">БСК 1Р-02 [МБ ФР: Т+: Корпоративные облигации]</t>
  </si>
  <si>
    <t xml:space="preserve">4B02-02-01068-K-001P</t>
  </si>
  <si>
    <t xml:space="preserve">RU000A101UR4</t>
  </si>
  <si>
    <t xml:space="preserve">БСК 1Р-02</t>
  </si>
  <si>
    <t xml:space="preserve">БСК 1Р-03 [МБ ФР: Т+: Корпоративные облигации]</t>
  </si>
  <si>
    <t xml:space="preserve">4B02-03-01068-K-001P</t>
  </si>
  <si>
    <t xml:space="preserve">БСК 1Р-03</t>
  </si>
  <si>
    <t xml:space="preserve">Байсэл 1Р1 [МБ ФР: Т+: Корпоративные облигации]</t>
  </si>
  <si>
    <t xml:space="preserve">4B02-01-00162-L-001P</t>
  </si>
  <si>
    <t xml:space="preserve">Байсэл 1Р1</t>
  </si>
  <si>
    <t xml:space="preserve">Байсэл 1Р2 [МБ ФР: Т+: Корпоративные облигации]</t>
  </si>
  <si>
    <t xml:space="preserve">4B02-02-00162-L-001P</t>
  </si>
  <si>
    <t xml:space="preserve">RU000A109SM2</t>
  </si>
  <si>
    <t xml:space="preserve">Байсэл 1Р2</t>
  </si>
  <si>
    <t xml:space="preserve">БалтЛизБП6 [МБ ФР: Т+: Корпоративные облигации]</t>
  </si>
  <si>
    <t xml:space="preserve">4B02-06-36442-R-001P</t>
  </si>
  <si>
    <t xml:space="preserve">БалтЛизБП6</t>
  </si>
  <si>
    <t xml:space="preserve">БалтЛизБП7 [МБ ФР: Т+: Корпоративные облигации]</t>
  </si>
  <si>
    <t xml:space="preserve">4B02-07-36442-R-001P</t>
  </si>
  <si>
    <t xml:space="preserve">БалтЛизБП7</t>
  </si>
  <si>
    <t xml:space="preserve">БалтЛизБП8 [МБ ФР: Т+: Корпоративные облигации]</t>
  </si>
  <si>
    <t xml:space="preserve">4B02-08-36442-R-001P</t>
  </si>
  <si>
    <t xml:space="preserve">БалтЛизБП8</t>
  </si>
  <si>
    <t xml:space="preserve">БалтЛизБП9 [МБ ФР: Т+: Корпоративные облигации]</t>
  </si>
  <si>
    <t xml:space="preserve">4B02-09-36442-R-001P</t>
  </si>
  <si>
    <t xml:space="preserve">RU000A107CD9</t>
  </si>
  <si>
    <t xml:space="preserve">БалтЛизБП9</t>
  </si>
  <si>
    <t xml:space="preserve">БалтЛизП10 [МБ ФР: Т+: Корпоративные облигации]</t>
  </si>
  <si>
    <t xml:space="preserve">4B02-10-36442-R-001P</t>
  </si>
  <si>
    <t xml:space="preserve">БалтЛизП10</t>
  </si>
  <si>
    <t xml:space="preserve">БалтЛизП11 [МБ ФР: Т+: Корпоративные облигации]</t>
  </si>
  <si>
    <t xml:space="preserve">4B02-11-36442-R-001P</t>
  </si>
  <si>
    <t xml:space="preserve">БалтЛизП11</t>
  </si>
  <si>
    <t xml:space="preserve">БалтЛизП12 [МБ ФР: Т+: Корпоративные облигации]</t>
  </si>
  <si>
    <t xml:space="preserve">4B02-12-36442-R-001P</t>
  </si>
  <si>
    <t xml:space="preserve">БалтЛизП12</t>
  </si>
  <si>
    <t xml:space="preserve">БалтЛизП14 [МБ ФР: Т+: Корпоративные облигации]</t>
  </si>
  <si>
    <t xml:space="preserve">4B02-14-36442-R-001P</t>
  </si>
  <si>
    <t xml:space="preserve">RU000A10A3W1</t>
  </si>
  <si>
    <t xml:space="preserve">БалтЛизП14</t>
  </si>
  <si>
    <t xml:space="preserve">Башкорт20 [МБ ФР: Т+: Корпоративные облигации]</t>
  </si>
  <si>
    <t xml:space="preserve">RU34011BAS0</t>
  </si>
  <si>
    <t xml:space="preserve">Башкорт20</t>
  </si>
  <si>
    <t xml:space="preserve">Башкорт21 [МБ ФР: Т+: Корпоративные облигации]</t>
  </si>
  <si>
    <t xml:space="preserve">RU34012BAS0</t>
  </si>
  <si>
    <t xml:space="preserve">RU000A103DN5</t>
  </si>
  <si>
    <t xml:space="preserve">Башкорт21</t>
  </si>
  <si>
    <t xml:space="preserve">Башкорт23 [МБ ФР: Т+: Корпоративные облигации]</t>
  </si>
  <si>
    <t xml:space="preserve">RU34013BAS0</t>
  </si>
  <si>
    <t xml:space="preserve">Башкорт23</t>
  </si>
  <si>
    <t xml:space="preserve">БашнфБ1P1R [МБ ФР: Т+: Корпоративные облигации]</t>
  </si>
  <si>
    <t xml:space="preserve">4B02-01-00013-A-001P</t>
  </si>
  <si>
    <t xml:space="preserve">RU000A0JX2P5</t>
  </si>
  <si>
    <t xml:space="preserve">БашнфБ1P1R</t>
  </si>
  <si>
    <t xml:space="preserve">БашнфтБО10 [МБ ФР: Т+: Корпоративные облигации]</t>
  </si>
  <si>
    <t xml:space="preserve">4B02-10-00013-A</t>
  </si>
  <si>
    <t xml:space="preserve">RU000A0JX2Q3</t>
  </si>
  <si>
    <t xml:space="preserve">БашнфтБО10</t>
  </si>
  <si>
    <t xml:space="preserve">БашнфтБО2 [МБ ФР: Т+: Корпоративные облигации]</t>
  </si>
  <si>
    <t xml:space="preserve">4B02-02-00013-A</t>
  </si>
  <si>
    <t xml:space="preserve">RU000A0JWH87</t>
  </si>
  <si>
    <t xml:space="preserve">БашнфтБО2</t>
  </si>
  <si>
    <t xml:space="preserve">БашнфтБО3 [МБ ФР: Т+: Корпоративные облигации]</t>
  </si>
  <si>
    <t xml:space="preserve">4B02-03-00013-A</t>
  </si>
  <si>
    <t xml:space="preserve">RU000A0JVEQ9</t>
  </si>
  <si>
    <t xml:space="preserve">БашнфтБО3</t>
  </si>
  <si>
    <t xml:space="preserve">БашнфтБО4 [МБ ФР: Т+: Корпоративные облигации]</t>
  </si>
  <si>
    <t xml:space="preserve">4B02-04-00013-A</t>
  </si>
  <si>
    <t xml:space="preserve">RU000A0JVFD4</t>
  </si>
  <si>
    <t xml:space="preserve">БашнфтБО4</t>
  </si>
  <si>
    <t xml:space="preserve">БашнфтБО7 [МБ ФР: Т+: Корпоративные облигации]</t>
  </si>
  <si>
    <t xml:space="preserve">4B02-07-00013-A</t>
  </si>
  <si>
    <t xml:space="preserve">RU000A0JVHF5</t>
  </si>
  <si>
    <t xml:space="preserve">БашнфтБО7</t>
  </si>
  <si>
    <t xml:space="preserve">БашнфтБО8 [МБ ФР: Т+: Корпоративные облигации]</t>
  </si>
  <si>
    <t xml:space="preserve">4B02-08-00013-A</t>
  </si>
  <si>
    <t xml:space="preserve">RU000A0JWGD0</t>
  </si>
  <si>
    <t xml:space="preserve">БашнфтБО8</t>
  </si>
  <si>
    <t xml:space="preserve">БашнфтБО9 [МБ ФР: Т+: Корпоративные облигации]</t>
  </si>
  <si>
    <t xml:space="preserve">4B02-09-00013-A</t>
  </si>
  <si>
    <t xml:space="preserve">RU000A0JWX04</t>
  </si>
  <si>
    <t xml:space="preserve">БашнфтБО9</t>
  </si>
  <si>
    <t xml:space="preserve">БелОб34014 [МБ ФР: Т+: Корпоративные облигации]</t>
  </si>
  <si>
    <t xml:space="preserve">RU34014BEL0</t>
  </si>
  <si>
    <t xml:space="preserve">RU000A101PA0</t>
  </si>
  <si>
    <t xml:space="preserve">БелОб34014</t>
  </si>
  <si>
    <t xml:space="preserve">БелОб34015 [МБ ФР: Т+: Корпоративные облигации]</t>
  </si>
  <si>
    <t xml:space="preserve">RU34015BEL0</t>
  </si>
  <si>
    <t xml:space="preserve">RU000A101RB4</t>
  </si>
  <si>
    <t xml:space="preserve">БелОб34015</t>
  </si>
  <si>
    <t xml:space="preserve">БелОб34016 [МБ ФР: Т+: Корпоративные облигации]</t>
  </si>
  <si>
    <t xml:space="preserve">RU34016BEL0</t>
  </si>
  <si>
    <t xml:space="preserve">RU000A1025F6</t>
  </si>
  <si>
    <t xml:space="preserve">БелОб34016</t>
  </si>
  <si>
    <t xml:space="preserve">Беларусь07 [МБ ФР: Т+: Корпоративные облигации]</t>
  </si>
  <si>
    <t xml:space="preserve">RU000A100D89</t>
  </si>
  <si>
    <t xml:space="preserve">Беларусь07</t>
  </si>
  <si>
    <t xml:space="preserve">БизНед 1Р2 [МБ ФР: Т+: Корпоративные облигации]</t>
  </si>
  <si>
    <t xml:space="preserve">4B02-02-81010-H-001P</t>
  </si>
  <si>
    <t xml:space="preserve">БизНед 1Р2</t>
  </si>
  <si>
    <t xml:space="preserve">БинФарм1P1 [МБ ФР: Т+: Корпоративные облигации]</t>
  </si>
  <si>
    <t xml:space="preserve">4B02-01-00054-L-001P</t>
  </si>
  <si>
    <t xml:space="preserve">БинФарм1P1</t>
  </si>
  <si>
    <t xml:space="preserve">БинФарм1P2 [МБ ФР: Т+: Корпоративные облигации]</t>
  </si>
  <si>
    <t xml:space="preserve">4B02-02-00054-L-001P</t>
  </si>
  <si>
    <t xml:space="preserve">БинФарм1P2</t>
  </si>
  <si>
    <t xml:space="preserve">БинФарм1P3 [МБ ФР: Т+: Корпоративные облигации]</t>
  </si>
  <si>
    <t xml:space="preserve">4B02-03-00054-L-001P</t>
  </si>
  <si>
    <t xml:space="preserve">БинФарм1P3</t>
  </si>
  <si>
    <t xml:space="preserve">БорецК1Р01 [МБ ФР: Т+: Корпоративные облигации]</t>
  </si>
  <si>
    <t xml:space="preserve">4B02-01-00676-R-001P</t>
  </si>
  <si>
    <t xml:space="preserve">БорецК1Р01</t>
  </si>
  <si>
    <t xml:space="preserve">БорецК1Р02 [МБ ФР: Т+: Корпоративные облигации]</t>
  </si>
  <si>
    <t xml:space="preserve">4B02-02-00676-R-001P</t>
  </si>
  <si>
    <t xml:space="preserve">БорецК1Р02</t>
  </si>
  <si>
    <t xml:space="preserve">БорецКЗО26 [МБ ФР: Т+: Корпоративные облигации]</t>
  </si>
  <si>
    <t xml:space="preserve">4-01-00676-R</t>
  </si>
  <si>
    <t xml:space="preserve">БорецКЗО26</t>
  </si>
  <si>
    <t xml:space="preserve">Боржоми1Р2 [МБ ФР: Т+: Корпоративные облигации]</t>
  </si>
  <si>
    <t xml:space="preserve">4B02-02-00561-R-001P</t>
  </si>
  <si>
    <t xml:space="preserve">Боржоми1Р2</t>
  </si>
  <si>
    <t xml:space="preserve">БрайтФ БП1 [МБ ФР: Т+: Корпоративные облигации]</t>
  </si>
  <si>
    <t xml:space="preserve">4B02-01-00403-R-001P</t>
  </si>
  <si>
    <t xml:space="preserve">RU000A100725</t>
  </si>
  <si>
    <t xml:space="preserve">БрайтФ БП1</t>
  </si>
  <si>
    <t xml:space="preserve">Брус 2P01 [МБ ФР: Т+: Корпоративные облигации]</t>
  </si>
  <si>
    <t xml:space="preserve">4B02-01-00492-R-002P</t>
  </si>
  <si>
    <t xml:space="preserve">RU000A1048A9</t>
  </si>
  <si>
    <t xml:space="preserve">Брус 2P01</t>
  </si>
  <si>
    <t xml:space="preserve">Брус 2P02 [МБ ФР: Т+: Корпоративные облигации]</t>
  </si>
  <si>
    <t xml:space="preserve">4B02-02-00492-R-002P</t>
  </si>
  <si>
    <t xml:space="preserve">Брус 2P02</t>
  </si>
  <si>
    <t xml:space="preserve">Брус 2P03 [МБ ФР: Т+: Корпоративные облигации]</t>
  </si>
  <si>
    <t xml:space="preserve">4B02-03-00492-R-002P</t>
  </si>
  <si>
    <t xml:space="preserve">RU000A10A3C3</t>
  </si>
  <si>
    <t xml:space="preserve">Брус 2P03</t>
  </si>
  <si>
    <t xml:space="preserve">ВБРР 1P-04 [МБ ФР: Т+: Корпоративные облигации]</t>
  </si>
  <si>
    <t xml:space="preserve">4B02-04-03287-B-001P</t>
  </si>
  <si>
    <t xml:space="preserve">RU000A101NQ1</t>
  </si>
  <si>
    <t xml:space="preserve">ВБРР 1P-04</t>
  </si>
  <si>
    <t xml:space="preserve">ВБРР 1P-05 [МБ ФР: Т+: Корпоративные облигации]</t>
  </si>
  <si>
    <t xml:space="preserve">4B02-05-03287-B-001P</t>
  </si>
  <si>
    <t xml:space="preserve">RU000A1025H2</t>
  </si>
  <si>
    <t xml:space="preserve">ВБРР 1P-05</t>
  </si>
  <si>
    <t xml:space="preserve">ВЕРАТЕК-01 [МБ ФР: Т+: Корпоративные облигации]</t>
  </si>
  <si>
    <t xml:space="preserve">4B02-01-42172-H</t>
  </si>
  <si>
    <t xml:space="preserve">ВЗВТ-01 [МБ ФР: Т+: Корпоративные облигации]</t>
  </si>
  <si>
    <t xml:space="preserve">4B02-01-00202-L</t>
  </si>
  <si>
    <t xml:space="preserve">ВИС Ф БП01 [МБ ФР: Т+: Корпоративные облигации]</t>
  </si>
  <si>
    <t xml:space="preserve">4B02-01-00554-R-001P</t>
  </si>
  <si>
    <t xml:space="preserve">ВИС Ф БП01</t>
  </si>
  <si>
    <t xml:space="preserve">ВИС Ф БП03 [МБ ФР: Т+: Корпоративные облигации]</t>
  </si>
  <si>
    <t xml:space="preserve">4B02-03-00554-R-001P</t>
  </si>
  <si>
    <t xml:space="preserve">ВИС Ф БП03</t>
  </si>
  <si>
    <t xml:space="preserve">ВИС Ф БП04 [МБ ФР: Т+: Корпоративные облигации]</t>
  </si>
  <si>
    <t xml:space="preserve">4B02-04-00554-R-001P</t>
  </si>
  <si>
    <t xml:space="preserve">ВИС Ф БП04</t>
  </si>
  <si>
    <t xml:space="preserve">ВИС Ф БП05 [МБ ФР: Т+: Корпоративные облигации]</t>
  </si>
  <si>
    <t xml:space="preserve">4B02-05-00554-R-001P</t>
  </si>
  <si>
    <t xml:space="preserve">ВИС Ф БП05</t>
  </si>
  <si>
    <t xml:space="preserve">ВИС Ф БП06 [МБ ФР: Т+: Корпоративные облигации]</t>
  </si>
  <si>
    <t xml:space="preserve">4B02-06-00554-R-001P</t>
  </si>
  <si>
    <t xml:space="preserve">ВИС Ф БП06</t>
  </si>
  <si>
    <t xml:space="preserve">ВСК 1P-01R [МБ ФР: Т+: Корпоративные облигации]</t>
  </si>
  <si>
    <t xml:space="preserve">4B02-01-36527-R-001P</t>
  </si>
  <si>
    <t xml:space="preserve">ВСК 1P-01R</t>
  </si>
  <si>
    <t xml:space="preserve">ВСК 1P-02R [МБ ФР: Т+: Корпоративные облигации]</t>
  </si>
  <si>
    <t xml:space="preserve">4B02-02-36527-R-001P</t>
  </si>
  <si>
    <t xml:space="preserve">ВСК 1P-02R</t>
  </si>
  <si>
    <t xml:space="preserve">ВСК 1P-03R [МБ ФР: Т+: Корпоративные облигации]</t>
  </si>
  <si>
    <t xml:space="preserve">4B02-03-36527-R-001P</t>
  </si>
  <si>
    <t xml:space="preserve">ВСК 1P-03R</t>
  </si>
  <si>
    <t xml:space="preserve">ВСК 1P-04R [МБ ФР: Т+: Корпоративные облигации]</t>
  </si>
  <si>
    <t xml:space="preserve">4B02-04-36527-R-001P</t>
  </si>
  <si>
    <t xml:space="preserve">ВСК 1P-04R</t>
  </si>
  <si>
    <t xml:space="preserve">ВТБ Б-1-65 [МБ ФР: Т+: Корпоративные облигации]</t>
  </si>
  <si>
    <t xml:space="preserve">4B02-62-01000-B-001P</t>
  </si>
  <si>
    <t xml:space="preserve">RU000A101KE3</t>
  </si>
  <si>
    <t xml:space="preserve">ВТБ Б-1-65</t>
  </si>
  <si>
    <t xml:space="preserve">ВТБ Б-1-66 [МБ ФР: Т+: Корпоративные облигации]</t>
  </si>
  <si>
    <t xml:space="preserve">4B02-66-01000-B-001P</t>
  </si>
  <si>
    <t xml:space="preserve">RU000A101MW1</t>
  </si>
  <si>
    <t xml:space="preserve">ВТБ Б-1-66</t>
  </si>
  <si>
    <t xml:space="preserve">ВТБ Б-1-68 [МБ ФР: Т+: Корпоративные облигации]</t>
  </si>
  <si>
    <t xml:space="preserve">4B02-68-01000-B-001P</t>
  </si>
  <si>
    <t xml:space="preserve">RU000A101NX7</t>
  </si>
  <si>
    <t xml:space="preserve">ВТБ Б-1-68</t>
  </si>
  <si>
    <t xml:space="preserve">ВТБ Б-1-69 [МБ ФР: Т+: Корпоративные облигации]</t>
  </si>
  <si>
    <t xml:space="preserve">4B02-69-01000-B-001P</t>
  </si>
  <si>
    <t xml:space="preserve">RU000A101P01</t>
  </si>
  <si>
    <t xml:space="preserve">ВТБ Б-1-69</t>
  </si>
  <si>
    <t xml:space="preserve">ВТБ Б-1-71 [МБ ФР: Т+: Корпоративные облигации]</t>
  </si>
  <si>
    <t xml:space="preserve">4B02-71-01000-B-001P</t>
  </si>
  <si>
    <t xml:space="preserve">RU000A101PS2</t>
  </si>
  <si>
    <t xml:space="preserve">ВТБ Б-1-71</t>
  </si>
  <si>
    <t xml:space="preserve">ВТБ Б-1-79 [МБ ФР: Т+: Корпоративные облигации]</t>
  </si>
  <si>
    <t xml:space="preserve">4B02-79-01000-B-001P</t>
  </si>
  <si>
    <t xml:space="preserve">RU000A101SN7</t>
  </si>
  <si>
    <t xml:space="preserve">ВТБ Б-1-79</t>
  </si>
  <si>
    <t xml:space="preserve">ВТБ Б1-137 [МБ ФР: Т+: Корпоративные облигации]</t>
  </si>
  <si>
    <t xml:space="preserve">4B02-137-01000-B-001P</t>
  </si>
  <si>
    <t xml:space="preserve">RU000A1027F2</t>
  </si>
  <si>
    <t xml:space="preserve">ВТБ Б1-137</t>
  </si>
  <si>
    <t xml:space="preserve">ВТБ Б1-138 [МБ ФР: Т+: Корпоративные облигации]</t>
  </si>
  <si>
    <t xml:space="preserve">4B02-138-01000-B-001P</t>
  </si>
  <si>
    <t xml:space="preserve">RU000A1027G0</t>
  </si>
  <si>
    <t xml:space="preserve">ВТБ Б1-138</t>
  </si>
  <si>
    <t xml:space="preserve">ВТБ Б1-141 [МБ ФР: Т+: Корпоративные облигации]</t>
  </si>
  <si>
    <t xml:space="preserve">4B02-141-01000-B-001P</t>
  </si>
  <si>
    <t xml:space="preserve">RU000A1027K2</t>
  </si>
  <si>
    <t xml:space="preserve">ВТБ Б1-141</t>
  </si>
  <si>
    <t xml:space="preserve">ВТБ Б1-142 [МБ ФР: Т+: Корпоративные облигации]</t>
  </si>
  <si>
    <t xml:space="preserve">4B02-142-01000-B-001P</t>
  </si>
  <si>
    <t xml:space="preserve">RU000A1027L0</t>
  </si>
  <si>
    <t xml:space="preserve">ВТБ Б1-142</t>
  </si>
  <si>
    <t xml:space="preserve">ВТБ Б1-153 [МБ ФР: Т+: Корпоративные облигации]</t>
  </si>
  <si>
    <t xml:space="preserve">4B02-153-01000-B-001P</t>
  </si>
  <si>
    <t xml:space="preserve">RU000A102EH7</t>
  </si>
  <si>
    <t xml:space="preserve">ВТБ Б1-153</t>
  </si>
  <si>
    <t xml:space="preserve">ВТБ Б1-184 [МБ ФР: Т+: Корпоративные облигации]</t>
  </si>
  <si>
    <t xml:space="preserve">4B02-184-01000-B-001P</t>
  </si>
  <si>
    <t xml:space="preserve">RU000A0NNE69</t>
  </si>
  <si>
    <t xml:space="preserve">ВТБ Б1-184</t>
  </si>
  <si>
    <t xml:space="preserve">ВТБ Б1-187 [МБ ФР: Т+: Корпоративные облигации]</t>
  </si>
  <si>
    <t xml:space="preserve">4B02-187-01000-B-001P</t>
  </si>
  <si>
    <t xml:space="preserve">RU000A0NNE93</t>
  </si>
  <si>
    <t xml:space="preserve">ВТБ Б1-187</t>
  </si>
  <si>
    <t xml:space="preserve">ВТБ Б1-188 [МБ ФР: Т+: Корпоративные облигации]</t>
  </si>
  <si>
    <t xml:space="preserve">4B02-188-01000-B-001P</t>
  </si>
  <si>
    <t xml:space="preserve">RU000A0NNEA2</t>
  </si>
  <si>
    <t xml:space="preserve">ВТБ Б1-188</t>
  </si>
  <si>
    <t xml:space="preserve">ВТБ Б1-216 [МБ ФР: Т+: Корпоративные облигации]</t>
  </si>
  <si>
    <t xml:space="preserve">4B02-216-01000-B-001P</t>
  </si>
  <si>
    <t xml:space="preserve">RU000A103166</t>
  </si>
  <si>
    <t xml:space="preserve">ВТБ Б1-216</t>
  </si>
  <si>
    <t xml:space="preserve">ВТБ Б1-217 [МБ ФР: Т+: Корпоративные облигации]</t>
  </si>
  <si>
    <t xml:space="preserve">4B02-217-01000-B-001P</t>
  </si>
  <si>
    <t xml:space="preserve">RU000A103174</t>
  </si>
  <si>
    <t xml:space="preserve">ВТБ Б1-217</t>
  </si>
  <si>
    <t xml:space="preserve">ВТБ Б1-227 [МБ ФР: Т+: Корпоративные облигации]</t>
  </si>
  <si>
    <t xml:space="preserve">4B02-227-01000-B-001P</t>
  </si>
  <si>
    <t xml:space="preserve">RU000A1034H4</t>
  </si>
  <si>
    <t xml:space="preserve">ВТБ Б1-227</t>
  </si>
  <si>
    <t xml:space="preserve">ВТБ Б1-241 [МБ ФР: Т+: Корпоративные облигации]</t>
  </si>
  <si>
    <t xml:space="preserve">4B02-241-01000-B-001P</t>
  </si>
  <si>
    <t xml:space="preserve">RU000A103TW2</t>
  </si>
  <si>
    <t xml:space="preserve">ВТБ Б1-241</t>
  </si>
  <si>
    <t xml:space="preserve">ВТБ Б1-242 [МБ ФР: Т+: Корпоративные облигации]</t>
  </si>
  <si>
    <t xml:space="preserve">4B02-242-01000-B-001P</t>
  </si>
  <si>
    <t xml:space="preserve">RU000A103TX0</t>
  </si>
  <si>
    <t xml:space="preserve">ВТБ Б1-242</t>
  </si>
  <si>
    <t xml:space="preserve">ВТБ Б1-243 [МБ ФР: Т+: Корпоративные облигации]</t>
  </si>
  <si>
    <t xml:space="preserve">4B02-243-01000-B-001P</t>
  </si>
  <si>
    <t xml:space="preserve">RU000A103TY8</t>
  </si>
  <si>
    <t xml:space="preserve">ВТБ Б1-243</t>
  </si>
  <si>
    <t xml:space="preserve">ВТБ Б1-244 [МБ ФР: Т+: Корпоративные облигации]</t>
  </si>
  <si>
    <t xml:space="preserve">4B02-244-01000-B-001P</t>
  </si>
  <si>
    <t xml:space="preserve">RU000A103TZ5</t>
  </si>
  <si>
    <t xml:space="preserve">ВТБ Б1-244</t>
  </si>
  <si>
    <t xml:space="preserve">ВТБ Б1-245 [МБ ФР: Т+: Корпоративные облигации]</t>
  </si>
  <si>
    <t xml:space="preserve">4B02-245-01000-B-001P</t>
  </si>
  <si>
    <t xml:space="preserve">RU000A103U02</t>
  </si>
  <si>
    <t xml:space="preserve">ВТБ Б1-245</t>
  </si>
  <si>
    <t xml:space="preserve">ВТБ Б1-246 [МБ ФР: Т+: Корпоративные облигации]</t>
  </si>
  <si>
    <t xml:space="preserve">4B02-246-01000-B-001P</t>
  </si>
  <si>
    <t xml:space="preserve">RU000A103U10</t>
  </si>
  <si>
    <t xml:space="preserve">ВТБ Б1-246</t>
  </si>
  <si>
    <t xml:space="preserve">ВТБ Б1-247 [МБ ФР: Т+: Корпоративные облигации]</t>
  </si>
  <si>
    <t xml:space="preserve">4B02-247-01000-B-001P</t>
  </si>
  <si>
    <t xml:space="preserve">RU000A103U28</t>
  </si>
  <si>
    <t xml:space="preserve">ВТБ Б1-247</t>
  </si>
  <si>
    <t xml:space="preserve">ВТБ Б1-248 [МБ ФР: Т+: Корпоративные облигации]</t>
  </si>
  <si>
    <t xml:space="preserve">4B02-248-01000-B-001P</t>
  </si>
  <si>
    <t xml:space="preserve">RU000A103U36</t>
  </si>
  <si>
    <t xml:space="preserve">ВТБ Б1-248</t>
  </si>
  <si>
    <t xml:space="preserve">ВТБ Б1-249 [МБ ФР: Т+: Корпоративные облигации]</t>
  </si>
  <si>
    <t xml:space="preserve">4B02-249-01000-B-001P</t>
  </si>
  <si>
    <t xml:space="preserve">RU000A103U44</t>
  </si>
  <si>
    <t xml:space="preserve">ВТБ Б1-249</t>
  </si>
  <si>
    <t xml:space="preserve">ВТБ Б1-250 [МБ ФР: Т+: Корпоративные облигации]</t>
  </si>
  <si>
    <t xml:space="preserve">4B02-250-01000-B-001P</t>
  </si>
  <si>
    <t xml:space="preserve">RU000A103U51</t>
  </si>
  <si>
    <t xml:space="preserve">ВТБ Б1-250</t>
  </si>
  <si>
    <t xml:space="preserve">ВТБ Б1-254 [МБ ФР: Т+: Корпоративные облигации]</t>
  </si>
  <si>
    <t xml:space="preserve">4B02-254-01000-B-001P</t>
  </si>
  <si>
    <t xml:space="preserve">RU000A103XS2</t>
  </si>
  <si>
    <t xml:space="preserve">ВТБ Б1-254</t>
  </si>
  <si>
    <t xml:space="preserve">ВТБ Б1-255 [МБ ФР: Т+: Корпоративные облигации]</t>
  </si>
  <si>
    <t xml:space="preserve">4B02-255-01000-B-001P</t>
  </si>
  <si>
    <t xml:space="preserve">RU000A103XT0</t>
  </si>
  <si>
    <t xml:space="preserve">ВТБ Б1-255</t>
  </si>
  <si>
    <t xml:space="preserve">ВТБ Б1-256 [МБ ФР: Т+: Корпоративные облигации]</t>
  </si>
  <si>
    <t xml:space="preserve">4B02-256-01000-B-001P</t>
  </si>
  <si>
    <t xml:space="preserve">RU000A103XU8</t>
  </si>
  <si>
    <t xml:space="preserve">ВТБ Б1-256</t>
  </si>
  <si>
    <t xml:space="preserve">ВТБ Б1-261 [МБ ФР: Т+: Корпоративные облигации]</t>
  </si>
  <si>
    <t xml:space="preserve">4B02-261-01000-B-001P</t>
  </si>
  <si>
    <t xml:space="preserve">RU000A103XZ7</t>
  </si>
  <si>
    <t xml:space="preserve">ВТБ Б1-261</t>
  </si>
  <si>
    <t xml:space="preserve">ВТБ Б1-262 [МБ ФР: Т+: Корпоративные облигации]</t>
  </si>
  <si>
    <t xml:space="preserve">4B02-262-01000-B-001P</t>
  </si>
  <si>
    <t xml:space="preserve">RU000A103XH5</t>
  </si>
  <si>
    <t xml:space="preserve">ВТБ Б1-262</t>
  </si>
  <si>
    <t xml:space="preserve">ВТБ Б1-263 [МБ ФР: Т+: Корпоративные облигации]</t>
  </si>
  <si>
    <t xml:space="preserve">4B02-263-01000-B-001P</t>
  </si>
  <si>
    <t xml:space="preserve">RU000A103XJ1</t>
  </si>
  <si>
    <t xml:space="preserve">ВТБ Б1-263</t>
  </si>
  <si>
    <t xml:space="preserve">ВТБ Б1-264 [МБ ФР: Т+: Корпоративные облигации]</t>
  </si>
  <si>
    <t xml:space="preserve">4B02-264-01000-B-001P</t>
  </si>
  <si>
    <t xml:space="preserve">RU000A103XK9</t>
  </si>
  <si>
    <t xml:space="preserve">ВТБ Б1-264</t>
  </si>
  <si>
    <t xml:space="preserve">ВТБ Б1-265 [МБ ФР: Т+: Корпоративные облигации]</t>
  </si>
  <si>
    <t xml:space="preserve">4B02-265-01000-B-001P</t>
  </si>
  <si>
    <t xml:space="preserve">RU000A103XL7</t>
  </si>
  <si>
    <t xml:space="preserve">ВТБ Б1-265</t>
  </si>
  <si>
    <t xml:space="preserve">ВТБ Б1-266 [МБ ФР: Т+: Корпоративные облигации]</t>
  </si>
  <si>
    <t xml:space="preserve">4B02-266-01000-B-001P</t>
  </si>
  <si>
    <t xml:space="preserve">RU000A103XM5</t>
  </si>
  <si>
    <t xml:space="preserve">ВТБ Б1-266</t>
  </si>
  <si>
    <t xml:space="preserve">ВТБ Б1-267 [МБ ФР: Т+: Корпоративные облигации]</t>
  </si>
  <si>
    <t xml:space="preserve">4B02-267-01000-B-001P</t>
  </si>
  <si>
    <t xml:space="preserve">RU000A103XN3</t>
  </si>
  <si>
    <t xml:space="preserve">ВТБ Б1-267</t>
  </si>
  <si>
    <t xml:space="preserve">ВТБ Б1-268 [МБ ФР: Т+: Корпоративные облигации]</t>
  </si>
  <si>
    <t xml:space="preserve">4B02-268-01000-B-001P</t>
  </si>
  <si>
    <t xml:space="preserve">RU000A103XQ6</t>
  </si>
  <si>
    <t xml:space="preserve">ВТБ Б1-268</t>
  </si>
  <si>
    <t xml:space="preserve">ВТБ Б1-274 [МБ ФР: Т+: Корпоративные облигации]</t>
  </si>
  <si>
    <t xml:space="preserve">4B02-274-01000-B-001P</t>
  </si>
  <si>
    <t xml:space="preserve">RU000A1043P8</t>
  </si>
  <si>
    <t xml:space="preserve">ВТБ Б1-274</t>
  </si>
  <si>
    <t xml:space="preserve">ВТБ Б1-275 [МБ ФР: Т+: Корпоративные облигации]</t>
  </si>
  <si>
    <t xml:space="preserve">4B02-275-01000-B-001P</t>
  </si>
  <si>
    <t xml:space="preserve">RU000A104545</t>
  </si>
  <si>
    <t xml:space="preserve">ВТБ Б1-275</t>
  </si>
  <si>
    <t xml:space="preserve">ВТБ Б1-276 [МБ ФР: Т+: Корпоративные облигации]</t>
  </si>
  <si>
    <t xml:space="preserve">4B02-276-01000-B-001P</t>
  </si>
  <si>
    <t xml:space="preserve">RU000A104552</t>
  </si>
  <si>
    <t xml:space="preserve">ВТБ Б1-276</t>
  </si>
  <si>
    <t xml:space="preserve">ВТБ Б1-278 [МБ ФР: Т+: Корпоративные облигации]</t>
  </si>
  <si>
    <t xml:space="preserve">4B02-278-01000-B-001P</t>
  </si>
  <si>
    <t xml:space="preserve">RU000A104578</t>
  </si>
  <si>
    <t xml:space="preserve">ВТБ Б1-278</t>
  </si>
  <si>
    <t xml:space="preserve">ВТБ Б1-279 [МБ ФР: Т+: Корпоративные облигации]</t>
  </si>
  <si>
    <t xml:space="preserve">4B02-279-01000-B-001P</t>
  </si>
  <si>
    <t xml:space="preserve">RU000A104586</t>
  </si>
  <si>
    <t xml:space="preserve">ВТБ Б1-279</t>
  </si>
  <si>
    <t xml:space="preserve">ВТБ Б1-280 [МБ ФР: Т+: Корпоративные облигации]</t>
  </si>
  <si>
    <t xml:space="preserve">4B02-280-01000-B-001P</t>
  </si>
  <si>
    <t xml:space="preserve">RU000A104594</t>
  </si>
  <si>
    <t xml:space="preserve">ВТБ Б1-280</t>
  </si>
  <si>
    <t xml:space="preserve">ВТБ Б1-281 [МБ ФР: Т+: Корпоративные облигации]</t>
  </si>
  <si>
    <t xml:space="preserve">4B02-281-01000-B-001P</t>
  </si>
  <si>
    <t xml:space="preserve">RU000A1045A5</t>
  </si>
  <si>
    <t xml:space="preserve">ВТБ Б1-281</t>
  </si>
  <si>
    <t xml:space="preserve">ВТБ Б1-282 [МБ ФР: Т+: Корпоративные облигации]</t>
  </si>
  <si>
    <t xml:space="preserve">4B02-282-01000-B-001P</t>
  </si>
  <si>
    <t xml:space="preserve">RU000A1045B3</t>
  </si>
  <si>
    <t xml:space="preserve">ВТБ Б1-282</t>
  </si>
  <si>
    <t xml:space="preserve">ВТБ Б1-283 [МБ ФР: Т+: Корпоративные облигации]</t>
  </si>
  <si>
    <t xml:space="preserve">4B02-283-01000-B-001P</t>
  </si>
  <si>
    <t xml:space="preserve">RU000A1045C1</t>
  </si>
  <si>
    <t xml:space="preserve">ВТБ Б1-283</t>
  </si>
  <si>
    <t xml:space="preserve">ВТБ Б1-284 [МБ ФР: Т+: Корпоративные облигации]</t>
  </si>
  <si>
    <t xml:space="preserve">4B02-284-01000-B-001P</t>
  </si>
  <si>
    <t xml:space="preserve">RU000A1045D9</t>
  </si>
  <si>
    <t xml:space="preserve">ВТБ Б1-284</t>
  </si>
  <si>
    <t xml:space="preserve">ВТБ Б1-287 [МБ ФР: Т+: Корпоративные облигации]</t>
  </si>
  <si>
    <t xml:space="preserve">4B02-287-01000-B-001P</t>
  </si>
  <si>
    <t xml:space="preserve">RU000A104D69</t>
  </si>
  <si>
    <t xml:space="preserve">ВТБ Б1-287</t>
  </si>
  <si>
    <t xml:space="preserve">ВТБ Б1-288 [МБ ФР: Т+: Корпоративные облигации]</t>
  </si>
  <si>
    <t xml:space="preserve">4B02-288-01000-B-001P</t>
  </si>
  <si>
    <t xml:space="preserve">RU000A104D77</t>
  </si>
  <si>
    <t xml:space="preserve">ВТБ Б1-288</t>
  </si>
  <si>
    <t xml:space="preserve">ВТБ Б1-292 [МБ ФР: Т+: Корпоративные облигации]</t>
  </si>
  <si>
    <t xml:space="preserve">4B02-292-01000-B-001P</t>
  </si>
  <si>
    <t xml:space="preserve">RU000A104DB8</t>
  </si>
  <si>
    <t xml:space="preserve">ВТБ Б1-292</t>
  </si>
  <si>
    <t xml:space="preserve">ВТБ Б1-293 [МБ ФР: Т+: Корпоративные облигации]</t>
  </si>
  <si>
    <t xml:space="preserve">4B02-293-01000-B-001P</t>
  </si>
  <si>
    <t xml:space="preserve">RU000A104DC6</t>
  </si>
  <si>
    <t xml:space="preserve">ВТБ Б1-293</t>
  </si>
  <si>
    <t xml:space="preserve">ВТБ Б1-294 [МБ ФР: Т+: Корпоративные облигации]</t>
  </si>
  <si>
    <t xml:space="preserve">4B02-294-01000-B-001P</t>
  </si>
  <si>
    <t xml:space="preserve">RU000A104DD4</t>
  </si>
  <si>
    <t xml:space="preserve">ВТБ Б1-294</t>
  </si>
  <si>
    <t xml:space="preserve">ВТБ Б1-314 [МБ ФР: Т+: Корпоративные облигации]</t>
  </si>
  <si>
    <t xml:space="preserve">4B02-314-01000-B-001P</t>
  </si>
  <si>
    <t xml:space="preserve">RU000A1055Z1</t>
  </si>
  <si>
    <t xml:space="preserve">ВТБ Б1-314</t>
  </si>
  <si>
    <t xml:space="preserve">ВТБ Б1-315 [МБ ФР: Т+: Корпоративные облигации]</t>
  </si>
  <si>
    <t xml:space="preserve">4B02-315-01000-B-001P</t>
  </si>
  <si>
    <t xml:space="preserve">RU000A1057Q6</t>
  </si>
  <si>
    <t xml:space="preserve">ВТБ Б1-315</t>
  </si>
  <si>
    <t xml:space="preserve">ВТБ Б1-321 [МБ ФР: Т+: Корпоративные облигации]</t>
  </si>
  <si>
    <t xml:space="preserve">4B02-321-01000-B-001P</t>
  </si>
  <si>
    <t xml:space="preserve">RU000A105RQ3</t>
  </si>
  <si>
    <t xml:space="preserve">ВТБ Б1-321</t>
  </si>
  <si>
    <t xml:space="preserve">ВТБ Б1-322 [МБ ФР: Т+: Корпоративные облигации]</t>
  </si>
  <si>
    <t xml:space="preserve">4B02-322-01000-B-001P</t>
  </si>
  <si>
    <t xml:space="preserve">RU000A106045</t>
  </si>
  <si>
    <t xml:space="preserve">ВТБ Б1-322</t>
  </si>
  <si>
    <t xml:space="preserve">ВТБ Б1-323 [МБ ФР: Т+: Корпоративные облигации]</t>
  </si>
  <si>
    <t xml:space="preserve">4B02-323-01000-B-001P</t>
  </si>
  <si>
    <t xml:space="preserve">RU000A106A94</t>
  </si>
  <si>
    <t xml:space="preserve">ВТБ Б1-323</t>
  </si>
  <si>
    <t xml:space="preserve">ВТБ Б1-324 [МБ ФР: Т+: Корпоративные облигации]</t>
  </si>
  <si>
    <t xml:space="preserve">4B02-324-01000-B-001P</t>
  </si>
  <si>
    <t xml:space="preserve">RU000A105PY1</t>
  </si>
  <si>
    <t xml:space="preserve">ВТБ Б1-324</t>
  </si>
  <si>
    <t xml:space="preserve">ВТБ Б1-325 [МБ ФР: Т+: Корпоративные облигации]</t>
  </si>
  <si>
    <t xml:space="preserve">4B02-325-01000-B-001P</t>
  </si>
  <si>
    <t xml:space="preserve">RU000A105Z70</t>
  </si>
  <si>
    <t xml:space="preserve">ВТБ Б1-325</t>
  </si>
  <si>
    <t xml:space="preserve">ВТБ Б1-326 [МБ ФР: Т+: Корпоративные облигации]</t>
  </si>
  <si>
    <t xml:space="preserve">4B02-326-01000-B-001P</t>
  </si>
  <si>
    <t xml:space="preserve">RU000A1067N2</t>
  </si>
  <si>
    <t xml:space="preserve">ВТБ Б1-326</t>
  </si>
  <si>
    <t xml:space="preserve">ВТБ Б1-327 [МБ ФР: Т+: Корпоративные облигации]</t>
  </si>
  <si>
    <t xml:space="preserve">4B02-327-01000-B-001P</t>
  </si>
  <si>
    <t xml:space="preserve">RU000A106FQ6</t>
  </si>
  <si>
    <t xml:space="preserve">ВТБ Б1-327</t>
  </si>
  <si>
    <t xml:space="preserve">ВТБ Б1-329 [МБ ФР: Т+: Корпоративные облигации]</t>
  </si>
  <si>
    <t xml:space="preserve">4B02-329-01000-B-001P</t>
  </si>
  <si>
    <t xml:space="preserve">RU000A106M41</t>
  </si>
  <si>
    <t xml:space="preserve">ВТБ Б1-329</t>
  </si>
  <si>
    <t xml:space="preserve">ВТБ Б1-330 [МБ ФР: Т+: Корпоративные облигации]</t>
  </si>
  <si>
    <t xml:space="preserve">4B02-330-01000-B-001P</t>
  </si>
  <si>
    <t xml:space="preserve">RU000A106MQ2</t>
  </si>
  <si>
    <t xml:space="preserve">ВТБ Б1-330</t>
  </si>
  <si>
    <t xml:space="preserve">ВТБ Б1-338 [МБ ФР: Т+: Корпоративные облигации]</t>
  </si>
  <si>
    <t xml:space="preserve">4B02-338-01000-B-001P</t>
  </si>
  <si>
    <t xml:space="preserve">RU000A106U33</t>
  </si>
  <si>
    <t xml:space="preserve">ВТБ Б1-338</t>
  </si>
  <si>
    <t xml:space="preserve">ВТБ Б1-339 [МБ ФР: Т+: Корпоративные облигации]</t>
  </si>
  <si>
    <t xml:space="preserve">4B02-339-01000-B-001P</t>
  </si>
  <si>
    <t xml:space="preserve">RU000A106U41</t>
  </si>
  <si>
    <t xml:space="preserve">ВТБ Б1-339</t>
  </si>
  <si>
    <t xml:space="preserve">ВТБ Б1-341 [МБ ФР: Т+: Корпоративные облигации]</t>
  </si>
  <si>
    <t xml:space="preserve">4B02-341-01000-B-001P</t>
  </si>
  <si>
    <t xml:space="preserve">RU000A108PD9</t>
  </si>
  <si>
    <t xml:space="preserve">ВТБ Б1-341</t>
  </si>
  <si>
    <t xml:space="preserve">ВТБ Б1-343 [МБ ФР: Т+: Корпоративные облигации]</t>
  </si>
  <si>
    <t xml:space="preserve">4B02-342-01000-B-001P</t>
  </si>
  <si>
    <t xml:space="preserve">ВТБ Б1-343</t>
  </si>
  <si>
    <t xml:space="preserve">ВТБ Б1-346 [МБ ФР: Т+: Корпоративные облигации]</t>
  </si>
  <si>
    <t xml:space="preserve">4B02-346-01000-B-001P</t>
  </si>
  <si>
    <t xml:space="preserve">ВТБ Б1-346</t>
  </si>
  <si>
    <t xml:space="preserve">ВТБ Б1-347 [МБ ФР: Т+: Корпоративные облигации]</t>
  </si>
  <si>
    <t xml:space="preserve">4B02-347-01000-B-001P</t>
  </si>
  <si>
    <t xml:space="preserve">RU000A107JK9</t>
  </si>
  <si>
    <t xml:space="preserve">ВТБ Б1-347</t>
  </si>
  <si>
    <t xml:space="preserve">ВТБ Б1-349 [МБ ФР: Т+: Корпоративные облигации]</t>
  </si>
  <si>
    <t xml:space="preserve">4B02-349-01000-B-001P</t>
  </si>
  <si>
    <t xml:space="preserve">RU000A107BE9</t>
  </si>
  <si>
    <t xml:space="preserve">ВТБ Б1-349</t>
  </si>
  <si>
    <t xml:space="preserve">ВТБ Б1-351 [МБ ФР: Т+: Корпоративные облигации]</t>
  </si>
  <si>
    <t xml:space="preserve">4B02-351-01000-B-001P</t>
  </si>
  <si>
    <t xml:space="preserve">ВТБ Б1-351</t>
  </si>
  <si>
    <t xml:space="preserve">ВТБ Б1-352 [МБ ФР: Т+: Корпоративные облигации]</t>
  </si>
  <si>
    <t xml:space="preserve">4B02-352-01000-B-001P</t>
  </si>
  <si>
    <t xml:space="preserve">RU000A108DM6</t>
  </si>
  <si>
    <t xml:space="preserve">ВТБ Б1-352</t>
  </si>
  <si>
    <t xml:space="preserve">ВТБ Б1-354 [МБ ФР: Т+: Корпоративные облигации]</t>
  </si>
  <si>
    <t xml:space="preserve">4B02-354-01000-B-001P</t>
  </si>
  <si>
    <t xml:space="preserve">RU000A108PE7</t>
  </si>
  <si>
    <t xml:space="preserve">ВТБ Б1-354</t>
  </si>
  <si>
    <t xml:space="preserve">ВТБ Б1-356 [МБ ФР: Т+: Корпоративные облигации]</t>
  </si>
  <si>
    <t xml:space="preserve">4B02-356-01000-B-001P</t>
  </si>
  <si>
    <t xml:space="preserve">ВТБ Б1-356</t>
  </si>
  <si>
    <t xml:space="preserve">ВТБ Б1-357 [МБ ФР: Т+: Корпоративные облигации]</t>
  </si>
  <si>
    <t xml:space="preserve">4B02-357-01000-B-001P</t>
  </si>
  <si>
    <t xml:space="preserve">RU000A1094V9</t>
  </si>
  <si>
    <t xml:space="preserve">ВТБ Б1-357</t>
  </si>
  <si>
    <t xml:space="preserve">ВТБ Б1-358 [МБ ФР: Т+: Корпоративные облигации]</t>
  </si>
  <si>
    <t xml:space="preserve">4B02-358-01000-B-001P</t>
  </si>
  <si>
    <t xml:space="preserve">RU000A109KF3</t>
  </si>
  <si>
    <t xml:space="preserve">ВТБ Б1-358</t>
  </si>
  <si>
    <t xml:space="preserve">ВТБ Б1-359 [МБ ФР: Т+: Корпоративные облигации]</t>
  </si>
  <si>
    <t xml:space="preserve">4B02-359-01000-B-001P</t>
  </si>
  <si>
    <t xml:space="preserve">ВТБ Б1-359</t>
  </si>
  <si>
    <t xml:space="preserve">ВТБ Б1-360 [МБ ФР: Т+: Корпоративные облигации]</t>
  </si>
  <si>
    <t xml:space="preserve">4B02-360-01000-B-001P</t>
  </si>
  <si>
    <t xml:space="preserve">RU000A1095M5</t>
  </si>
  <si>
    <t xml:space="preserve">ВТБ Б1-360</t>
  </si>
  <si>
    <t xml:space="preserve">ВТБ Б1-361 [МБ ФР: Т+: Корпоративные облигации]</t>
  </si>
  <si>
    <t xml:space="preserve">4B02-361-01000-B-001P</t>
  </si>
  <si>
    <t xml:space="preserve">RU000A109N96</t>
  </si>
  <si>
    <t xml:space="preserve">ВТБ Б1-361</t>
  </si>
  <si>
    <t xml:space="preserve">ВТБ Б1-362 [МБ ФР: Т+: Корпоративные облигации]</t>
  </si>
  <si>
    <t xml:space="preserve">4B02-362-01000-B-001P</t>
  </si>
  <si>
    <t xml:space="preserve">RU000A109KJ5</t>
  </si>
  <si>
    <t xml:space="preserve">ВТБ Б1-362</t>
  </si>
  <si>
    <t xml:space="preserve">ВТБ Б1-363 [МБ ФР: Т+: Корпоративные облигации]</t>
  </si>
  <si>
    <t xml:space="preserve">4B02-363-01000-B-001P</t>
  </si>
  <si>
    <t xml:space="preserve">RU000A109ZJ3</t>
  </si>
  <si>
    <t xml:space="preserve">ВТБ Б1-363</t>
  </si>
  <si>
    <t xml:space="preserve">ВТБ Б1-364 [МБ ФР: Т+: Корпоративные облигации]</t>
  </si>
  <si>
    <t xml:space="preserve">4B02-364-01000-B-001P</t>
  </si>
  <si>
    <t xml:space="preserve">ВТБ Б1-364</t>
  </si>
  <si>
    <t xml:space="preserve">ВТБ Б1-96 [МБ ФР: Т+: Корпоративные облигации]</t>
  </si>
  <si>
    <t xml:space="preserve">4B02-96-01000-B-001P</t>
  </si>
  <si>
    <t xml:space="preserve">RU000A101VF7</t>
  </si>
  <si>
    <t xml:space="preserve">ВТБ Б1-96</t>
  </si>
  <si>
    <t xml:space="preserve">ВТБ Б1-97 [МБ ФР: Т+: Корпоративные облигации]</t>
  </si>
  <si>
    <t xml:space="preserve">4B02-97-01000-B-001P</t>
  </si>
  <si>
    <t xml:space="preserve">RU000A101VG5</t>
  </si>
  <si>
    <t xml:space="preserve">ВТБ Б1-97</t>
  </si>
  <si>
    <t xml:space="preserve">ВТБ БО-30 [МБ ФР: Т+: Корпоративные облигации]</t>
  </si>
  <si>
    <t xml:space="preserve">4B023001000B</t>
  </si>
  <si>
    <t xml:space="preserve">RU000A0JV3Q3</t>
  </si>
  <si>
    <t xml:space="preserve">ВТБ БО-30</t>
  </si>
  <si>
    <t xml:space="preserve">ВТБ ЗО-35 [МБ ФР: Т+: Корпоративные облигации]</t>
  </si>
  <si>
    <t xml:space="preserve">4-13-01000-B</t>
  </si>
  <si>
    <t xml:space="preserve">RU000A1082P6</t>
  </si>
  <si>
    <t xml:space="preserve">ВТБ ЗО-35</t>
  </si>
  <si>
    <t xml:space="preserve">ВТБ ЗО-Т1 [МБ ФР: Т+: Корпоративные облигации]</t>
  </si>
  <si>
    <t xml:space="preserve">4-12-01000-B</t>
  </si>
  <si>
    <t xml:space="preserve">ВТБ С1-252 [МБ ФР: Т+: Корпоративные облигации]</t>
  </si>
  <si>
    <t xml:space="preserve">6-252-01000-B-001P</t>
  </si>
  <si>
    <t xml:space="preserve">RU000A0NNHL2</t>
  </si>
  <si>
    <t xml:space="preserve">ВТБ С1-252</t>
  </si>
  <si>
    <t xml:space="preserve">ВТБ С1-475 [МБ ФР: Т+: Корпоративные облигации]</t>
  </si>
  <si>
    <t xml:space="preserve">6-475-01000-B-001P</t>
  </si>
  <si>
    <t xml:space="preserve">RU000A0UD6J8</t>
  </si>
  <si>
    <t xml:space="preserve">ВТБ С1-475</t>
  </si>
  <si>
    <t xml:space="preserve">ВТБ С1-518 [МБ ФР: Т+: Корпоративные облигации]</t>
  </si>
  <si>
    <t xml:space="preserve">6-518-01000-B-001P</t>
  </si>
  <si>
    <t xml:space="preserve">RU000A1069H0</t>
  </si>
  <si>
    <t xml:space="preserve">ВТБ С1-518</t>
  </si>
  <si>
    <t xml:space="preserve">ВТБ С1-519 [МБ ФР: Т+: Корпоративные облигации]</t>
  </si>
  <si>
    <t xml:space="preserve">6-519-01000-B-001P</t>
  </si>
  <si>
    <t xml:space="preserve">RU000A1069J6</t>
  </si>
  <si>
    <t xml:space="preserve">ВТБ С1-519</t>
  </si>
  <si>
    <t xml:space="preserve">ВТБ С1-627 [МБ ФР: Т+: Корпоративные облигации]</t>
  </si>
  <si>
    <t xml:space="preserve">6-627-01000-B-001P</t>
  </si>
  <si>
    <t xml:space="preserve">RU000A0NRCD1</t>
  </si>
  <si>
    <t xml:space="preserve">ВТБ С1-627</t>
  </si>
  <si>
    <t xml:space="preserve">ВТБ С1-713 [МБ ФР: Т+: Корпоративные облигации]</t>
  </si>
  <si>
    <t xml:space="preserve">6-713-01000-B-001P</t>
  </si>
  <si>
    <t xml:space="preserve">RU000A0NTYA7</t>
  </si>
  <si>
    <t xml:space="preserve">ВТБ С1-713</t>
  </si>
  <si>
    <t xml:space="preserve">ВТБ С1-714 [МБ ФР: Т+: Корпоративные облигации]</t>
  </si>
  <si>
    <t xml:space="preserve">6-714-01000-B-001P</t>
  </si>
  <si>
    <t xml:space="preserve">RU000A0NTYB5</t>
  </si>
  <si>
    <t xml:space="preserve">ВТБ С1-714</t>
  </si>
  <si>
    <t xml:space="preserve">ВТБ С1-733 [МБ ФР: Т+: Корпоративные облигации]</t>
  </si>
  <si>
    <t xml:space="preserve">6-733-01000-B-001P</t>
  </si>
  <si>
    <t xml:space="preserve">RU000A0NX2N4</t>
  </si>
  <si>
    <t xml:space="preserve">ВТБ С1-733</t>
  </si>
  <si>
    <t xml:space="preserve">ВТБ С1-800 [МБ ФР: Т+: Корпоративные облигации]</t>
  </si>
  <si>
    <t xml:space="preserve">6-800-01000-B-001P</t>
  </si>
  <si>
    <t xml:space="preserve">RU000A107407</t>
  </si>
  <si>
    <t xml:space="preserve">ВТБ С1-800</t>
  </si>
  <si>
    <t xml:space="preserve">ВТБ Т2-3 [МБ ФР: Т+: Корпоративные облигации]</t>
  </si>
  <si>
    <t xml:space="preserve">40901000B</t>
  </si>
  <si>
    <t xml:space="preserve">ВТБЛИЗ 1Р1 [МБ ФР: Т+: Корпоративные облигации]</t>
  </si>
  <si>
    <t xml:space="preserve">4B02-01-50040-A-001P</t>
  </si>
  <si>
    <t xml:space="preserve">ВТБЛИЗ 1Р1</t>
  </si>
  <si>
    <t xml:space="preserve">ВТБЛИЗ 1Р2 [МБ ФР: Т+: Корпоративные облигации]</t>
  </si>
  <si>
    <t xml:space="preserve">4B02-02-50040-A-001P</t>
  </si>
  <si>
    <t xml:space="preserve">ВТБЛИЗ 1Р2</t>
  </si>
  <si>
    <t xml:space="preserve">ВТБРКС01 [МБ ФР: Т+: Корпоративные облигации]</t>
  </si>
  <si>
    <t xml:space="preserve">4-01-00586-R</t>
  </si>
  <si>
    <t xml:space="preserve">ВТБРКС01</t>
  </si>
  <si>
    <t xml:space="preserve">ВТБС1-1340 [МБ ФР: Т+: Корпоративные облигации]</t>
  </si>
  <si>
    <t xml:space="preserve">6-1340-01000-B-001P</t>
  </si>
  <si>
    <t xml:space="preserve">RU000A109P52</t>
  </si>
  <si>
    <t xml:space="preserve">ВТБС1-1340</t>
  </si>
  <si>
    <t xml:space="preserve">ВТБСУБ1-10 [МБ ФР: Т+: Корпоративные облигации]</t>
  </si>
  <si>
    <t xml:space="preserve">4-10-01000-B-001P</t>
  </si>
  <si>
    <t xml:space="preserve">RU000A103SA0</t>
  </si>
  <si>
    <t xml:space="preserve">ВТБСУБ1-10</t>
  </si>
  <si>
    <t xml:space="preserve">ВТБСУБ1-11 [МБ ФР: Т+: Корпоративные облигации]</t>
  </si>
  <si>
    <t xml:space="preserve">4-11-01000-B-001P</t>
  </si>
  <si>
    <t xml:space="preserve">RU000A103SB8</t>
  </si>
  <si>
    <t xml:space="preserve">ВТБСУБ1-11</t>
  </si>
  <si>
    <t xml:space="preserve">ВТБСУБ1-12 [МБ ФР: Т+: Корпоративные облигации]</t>
  </si>
  <si>
    <t xml:space="preserve">4-12-01000-B-001P</t>
  </si>
  <si>
    <t xml:space="preserve">ВТБСУБ1-12</t>
  </si>
  <si>
    <t xml:space="preserve">ВТБСУБ1-13 [МБ ФР: Т+: Корпоративные облигации]</t>
  </si>
  <si>
    <t xml:space="preserve">4-13-01000-B-001P</t>
  </si>
  <si>
    <t xml:space="preserve">RU000A104JW1</t>
  </si>
  <si>
    <t xml:space="preserve">ВТБСУБ1-13</t>
  </si>
  <si>
    <t xml:space="preserve">ВТБСУБ1-8 [МБ ФР: Т+: Корпоративные облигации]</t>
  </si>
  <si>
    <t xml:space="preserve">4-08-01000-B-001P</t>
  </si>
  <si>
    <t xml:space="preserve">ВТБСУБ1-8</t>
  </si>
  <si>
    <t xml:space="preserve">ВТБСУБ1-9 [МБ ФР: Т+: Корпоративные облигации]</t>
  </si>
  <si>
    <t xml:space="preserve">4-09-01000-B-001P</t>
  </si>
  <si>
    <t xml:space="preserve">RU000A103S97</t>
  </si>
  <si>
    <t xml:space="preserve">ВТБСУБ1-9</t>
  </si>
  <si>
    <t xml:space="preserve">ВТБСУБТ1-1 [МБ ФР: Т+: Корпоративные облигации]</t>
  </si>
  <si>
    <t xml:space="preserve">4-01-01000-B-001P</t>
  </si>
  <si>
    <t xml:space="preserve">ВТБСУБТ1-1</t>
  </si>
  <si>
    <t xml:space="preserve">ВТБСУБТ1-2 [МБ ФР: Т+: Корпоративные облигации]</t>
  </si>
  <si>
    <t xml:space="preserve">4-02-01000-B-001P</t>
  </si>
  <si>
    <t xml:space="preserve">ВТБСУБТ1-2</t>
  </si>
  <si>
    <t xml:space="preserve">ВТБСУБТ1-3 [МБ ФР: Т+: Корпоративные облигации]</t>
  </si>
  <si>
    <t xml:space="preserve">4-03-01000-B-001P</t>
  </si>
  <si>
    <t xml:space="preserve">RU000A102QM1</t>
  </si>
  <si>
    <t xml:space="preserve">ВТБСУБТ1-3</t>
  </si>
  <si>
    <t xml:space="preserve">ВТБСУБТ1-4 [МБ ФР: Т+: Корпоративные облигации]</t>
  </si>
  <si>
    <t xml:space="preserve">4-04-01000-B-001P</t>
  </si>
  <si>
    <t xml:space="preserve">RU000A102QN9</t>
  </si>
  <si>
    <t xml:space="preserve">ВТБСУБТ1-4</t>
  </si>
  <si>
    <t xml:space="preserve">ВТБСУБТ1-5 [МБ ФР: Т+: Корпоративные облигации]</t>
  </si>
  <si>
    <t xml:space="preserve">4-05-01000-B-001P</t>
  </si>
  <si>
    <t xml:space="preserve">ВТБСУБТ1-5</t>
  </si>
  <si>
    <t xml:space="preserve">ВТБСУБТ1-6 [МБ ФР: Т+: Корпоративные облигации]</t>
  </si>
  <si>
    <t xml:space="preserve">4-06-01000-B-001P</t>
  </si>
  <si>
    <t xml:space="preserve">RU000A1034Q5</t>
  </si>
  <si>
    <t xml:space="preserve">ВТБСУБТ1-6</t>
  </si>
  <si>
    <t xml:space="preserve">ВТБСУБТ2-1 [МБ ФР: Т+: Корпоративные облигации]</t>
  </si>
  <si>
    <t xml:space="preserve">4-01-01000-B-002P</t>
  </si>
  <si>
    <t xml:space="preserve">ВТБСУБТ2-1</t>
  </si>
  <si>
    <t xml:space="preserve">ВТБСУБТ2-2 [МБ ФР: Т+: Корпоративные облигации]</t>
  </si>
  <si>
    <t xml:space="preserve">4-02-01000-B-002P</t>
  </si>
  <si>
    <t xml:space="preserve">RU000A102887</t>
  </si>
  <si>
    <t xml:space="preserve">ВТБСУБТ2-2</t>
  </si>
  <si>
    <t xml:space="preserve">ВЦЗ 1P1R [МБ ФР: Т+: Корпоративные облигации]</t>
  </si>
  <si>
    <t xml:space="preserve">4B02-01-31296-E-001P</t>
  </si>
  <si>
    <t xml:space="preserve">ВЦЗ 1P1R</t>
  </si>
  <si>
    <t xml:space="preserve">ВЭБ 1P-19 [МБ ФР: Т+: Корпоративные облигации]</t>
  </si>
  <si>
    <t xml:space="preserve">4B02-290-00004-T-001P</t>
  </si>
  <si>
    <t xml:space="preserve">ВЭБ 1P-19</t>
  </si>
  <si>
    <t xml:space="preserve">ВЭБ ПБО1Р1 [МБ ФР: Т+: Корпоративные облигации]</t>
  </si>
  <si>
    <t xml:space="preserve">4B02-01-00004-T-001P</t>
  </si>
  <si>
    <t xml:space="preserve">RU000A0JW6P7</t>
  </si>
  <si>
    <t xml:space="preserve">ВЭБ ПБО1Р1</t>
  </si>
  <si>
    <t xml:space="preserve">ВЭБ.РФ 18 [МБ ФР: Т+: Корпоративные облигации]</t>
  </si>
  <si>
    <t xml:space="preserve">4-23-00004-T</t>
  </si>
  <si>
    <t xml:space="preserve">RU000A0JT403</t>
  </si>
  <si>
    <t xml:space="preserve">ВЭБ.РФ 18</t>
  </si>
  <si>
    <t xml:space="preserve">ВЭБ.РФ 19 [МБ ФР: Т+: Корпоративные облигации]</t>
  </si>
  <si>
    <t xml:space="preserve">4-24-00004-T</t>
  </si>
  <si>
    <t xml:space="preserve">RU000A0JT6B2</t>
  </si>
  <si>
    <t xml:space="preserve">ВЭБ.РФ 19</t>
  </si>
  <si>
    <t xml:space="preserve">ВЭБ.РФ 21 [МБ ФР: Т+: Корпоративные облигации]</t>
  </si>
  <si>
    <t xml:space="preserve">4-26-00004-T</t>
  </si>
  <si>
    <t xml:space="preserve">RU000A0JS4Z7</t>
  </si>
  <si>
    <t xml:space="preserve">ВЭБ.РФ 21</t>
  </si>
  <si>
    <t xml:space="preserve">ВЭБ1P-18 [МБ ФР: Т+: Корпоративные облигации]</t>
  </si>
  <si>
    <t xml:space="preserve">4B02-227-00004-T-001P</t>
  </si>
  <si>
    <t xml:space="preserve">ВЭБ1P-18</t>
  </si>
  <si>
    <t xml:space="preserve">ВЭБ1P-20 [МБ ФР: Т+: Корпоративные облигации]</t>
  </si>
  <si>
    <t xml:space="preserve">4B02-291-00004-T-001P</t>
  </si>
  <si>
    <t xml:space="preserve">RU000A101WE8</t>
  </si>
  <si>
    <t xml:space="preserve">ВЭБ1P-20</t>
  </si>
  <si>
    <t xml:space="preserve">ВЭБ1P-23В [МБ ФР: Т+: Корпоративные облигации]</t>
  </si>
  <si>
    <t xml:space="preserve">ВЭБ1P-24 [МБ ФР: Т+: Корпоративные облигации]</t>
  </si>
  <si>
    <t xml:space="preserve">4B02-332-00004-T-001P</t>
  </si>
  <si>
    <t xml:space="preserve">RU000A1031S7</t>
  </si>
  <si>
    <t xml:space="preserve">ВЭБ1P-24</t>
  </si>
  <si>
    <t xml:space="preserve">ВЭБ1P-25 [МБ ФР: Т+: Корпоративные облигации]</t>
  </si>
  <si>
    <t xml:space="preserve">4B02-333-00004-T-001P</t>
  </si>
  <si>
    <t xml:space="preserve">RU000A1031T5</t>
  </si>
  <si>
    <t xml:space="preserve">ВЭБ1P-25</t>
  </si>
  <si>
    <t xml:space="preserve">ВЭБ1P-26 [МБ ФР: Т+: Корпоративные облигации]</t>
  </si>
  <si>
    <t xml:space="preserve">4B02-334-00004-T-001P</t>
  </si>
  <si>
    <t xml:space="preserve">RU000A1031U3</t>
  </si>
  <si>
    <t xml:space="preserve">ВЭБ1P-26</t>
  </si>
  <si>
    <t xml:space="preserve">ВЭБ1P-28 [МБ ФР: Т+: Корпоративные облигации]</t>
  </si>
  <si>
    <t xml:space="preserve">4B02-336-00004-T-001P</t>
  </si>
  <si>
    <t xml:space="preserve">RU000A1031Y5</t>
  </si>
  <si>
    <t xml:space="preserve">ВЭБ1P-28</t>
  </si>
  <si>
    <t xml:space="preserve">ВЭБ1P-29 [МБ ФР: Т+: Корпоративные облигации]</t>
  </si>
  <si>
    <t xml:space="preserve">4B02-337-00004-T-001P</t>
  </si>
  <si>
    <t xml:space="preserve">RU000A1031Z2</t>
  </si>
  <si>
    <t xml:space="preserve">ВЭБ1P-29</t>
  </si>
  <si>
    <t xml:space="preserve">ВЭБ1P-30В [МБ ФР: Т+: Корпоративные облигации]</t>
  </si>
  <si>
    <t xml:space="preserve">ВЭБ1P-32 [МБ ФР: Т+: Корпоративные облигации]</t>
  </si>
  <si>
    <t xml:space="preserve">4B02-431-00004-T-001P</t>
  </si>
  <si>
    <t xml:space="preserve">RU000A104Z63</t>
  </si>
  <si>
    <t xml:space="preserve">ВЭБ1P-32</t>
  </si>
  <si>
    <t xml:space="preserve">ВЭБ1P-35 [МБ ФР: Т+: Корпоративные облигации]</t>
  </si>
  <si>
    <t xml:space="preserve">4B02-440-00004-T-001P</t>
  </si>
  <si>
    <t xml:space="preserve">RU000A105M83</t>
  </si>
  <si>
    <t xml:space="preserve">ВЭБ1P-35</t>
  </si>
  <si>
    <t xml:space="preserve">ВЭБ1P-К441 [МБ ФР: Т+: Корпоративные облигации]</t>
  </si>
  <si>
    <t xml:space="preserve">4B02-474-00004-T-001P</t>
  </si>
  <si>
    <t xml:space="preserve">RU000A0NX423</t>
  </si>
  <si>
    <t xml:space="preserve">ВЭБ1P-К441</t>
  </si>
  <si>
    <t xml:space="preserve">ВЭБ1P-К443 [МБ ФР: Т+: Корпоративные облигации]</t>
  </si>
  <si>
    <t xml:space="preserve">4B02-476-00004-T-001P</t>
  </si>
  <si>
    <t xml:space="preserve">RU000A0NX449</t>
  </si>
  <si>
    <t xml:space="preserve">ВЭБ1P-К443</t>
  </si>
  <si>
    <t xml:space="preserve">ВЭБ2P-К503 [МБ ФР: Т+: Корпоративные облигации]</t>
  </si>
  <si>
    <t xml:space="preserve">4B02-52-00004-T-002P</t>
  </si>
  <si>
    <t xml:space="preserve">RU000A107XF0</t>
  </si>
  <si>
    <t xml:space="preserve">ВЭБ2P-К503</t>
  </si>
  <si>
    <t xml:space="preserve">ВЭБ2P-К541 [МБ ФР: Т+: Корпоративные облигации]</t>
  </si>
  <si>
    <t xml:space="preserve">4B02-91-00004-T-002P</t>
  </si>
  <si>
    <t xml:space="preserve">RU000A109437</t>
  </si>
  <si>
    <t xml:space="preserve">ВЭБ2P-К541</t>
  </si>
  <si>
    <t xml:space="preserve">ВЭБ2P-К552 [МБ ФР: Т+: Корпоративные облигации]</t>
  </si>
  <si>
    <t xml:space="preserve">4B02-102-00004-T-002P</t>
  </si>
  <si>
    <t xml:space="preserve">RU000A109XU5</t>
  </si>
  <si>
    <t xml:space="preserve">ВЭБ2P-К552</t>
  </si>
  <si>
    <t xml:space="preserve">ВЭБ2P-К555 [МБ ФР: Т+: Корпоративные облигации]</t>
  </si>
  <si>
    <t xml:space="preserve">4B02-105-00004-T-002P</t>
  </si>
  <si>
    <t xml:space="preserve">RU000A109XX9</t>
  </si>
  <si>
    <t xml:space="preserve">ВЭБ2P-К555</t>
  </si>
  <si>
    <t xml:space="preserve">ВЭБ2P-К556 [МБ ФР: Т+: Корпоративные облигации]</t>
  </si>
  <si>
    <t xml:space="preserve">4B02-106-00004-T-002P</t>
  </si>
  <si>
    <t xml:space="preserve">RU000A109XY7</t>
  </si>
  <si>
    <t xml:space="preserve">ВЭБ2P-К556</t>
  </si>
  <si>
    <t xml:space="preserve">ВЭБ2P-К557 [МБ ФР: Т+: Корпоративные облигации]</t>
  </si>
  <si>
    <t xml:space="preserve">4B02-107-00004-T-002P</t>
  </si>
  <si>
    <t xml:space="preserve">RU000A109XZ4</t>
  </si>
  <si>
    <t xml:space="preserve">ВЭБ2P-К557</t>
  </si>
  <si>
    <t xml:space="preserve">ВЭБ2P-К558 [МБ ФР: Т+: Корпоративные облигации]</t>
  </si>
  <si>
    <t xml:space="preserve">4B02-108-00004-T-002P</t>
  </si>
  <si>
    <t xml:space="preserve">RU000A109Y02</t>
  </si>
  <si>
    <t xml:space="preserve">ВЭБ2P-К558</t>
  </si>
  <si>
    <t xml:space="preserve">ВЭБ2P-К560 [МБ ФР: Т+: Корпоративные облигации]</t>
  </si>
  <si>
    <t xml:space="preserve">4B02-110-00004-T-002P</t>
  </si>
  <si>
    <t xml:space="preserve">RU000A109Y28</t>
  </si>
  <si>
    <t xml:space="preserve">ВЭБ2P-К560</t>
  </si>
  <si>
    <t xml:space="preserve">ВЭБP-31 [МБ ФР: Т+: Корпоративные облигации]</t>
  </si>
  <si>
    <t xml:space="preserve">4B02-01-00004-T-002P</t>
  </si>
  <si>
    <t xml:space="preserve">ВЭБP-31</t>
  </si>
  <si>
    <t xml:space="preserve">ВЭБP-36 [МБ ФР: Т+: Корпоративные облигации]</t>
  </si>
  <si>
    <t xml:space="preserve">4B02-03-00004-T-002P</t>
  </si>
  <si>
    <t xml:space="preserve">ВЭБP-36</t>
  </si>
  <si>
    <t xml:space="preserve">ВЭБP-37 [МБ ФР: Т+: Корпоративные облигации]</t>
  </si>
  <si>
    <t xml:space="preserve">4B02-04-00004-T-002P</t>
  </si>
  <si>
    <t xml:space="preserve">ВЭБP-37</t>
  </si>
  <si>
    <t xml:space="preserve">ВЭБP-38 [МБ ФР: Т+: Корпоративные облигации]</t>
  </si>
  <si>
    <t xml:space="preserve">4B02-05-00004-T-002P</t>
  </si>
  <si>
    <t xml:space="preserve">RU000A106WW9</t>
  </si>
  <si>
    <t xml:space="preserve">ВЭБP-38</t>
  </si>
  <si>
    <t xml:space="preserve">ВЭБP-40 [МБ ФР: Т+: Корпоративные облигации]</t>
  </si>
  <si>
    <t xml:space="preserve">4B02-46-00004-T-002P</t>
  </si>
  <si>
    <t xml:space="preserve">ВЭБP-40</t>
  </si>
  <si>
    <t xml:space="preserve">ВЭБP-41 [МБ ФР: Т+: Корпоративные облигации]</t>
  </si>
  <si>
    <t xml:space="preserve">4B02-47-00004-T-002P</t>
  </si>
  <si>
    <t xml:space="preserve">ВЭБP-41</t>
  </si>
  <si>
    <t xml:space="preserve">ВЭБP-42 [МБ ФР: Т+: Корпоративные облигации]</t>
  </si>
  <si>
    <t xml:space="preserve">4B02-48-00004-T-002P</t>
  </si>
  <si>
    <t xml:space="preserve">RU000A107XB9</t>
  </si>
  <si>
    <t xml:space="preserve">ВЭБP-42</t>
  </si>
  <si>
    <t xml:space="preserve">ВЭБP-43 [МБ ФР: Т+: Корпоративные облигации]</t>
  </si>
  <si>
    <t xml:space="preserve">4B02-49-00004-T-002P</t>
  </si>
  <si>
    <t xml:space="preserve">RU000A107XC7</t>
  </si>
  <si>
    <t xml:space="preserve">ВЭБP-43</t>
  </si>
  <si>
    <t xml:space="preserve">ВЭБP-47 [МБ ФР: Т+: Корпоративные облигации]</t>
  </si>
  <si>
    <t xml:space="preserve">4B02-120-00004-T-002P</t>
  </si>
  <si>
    <t xml:space="preserve">RU000A10A7F7</t>
  </si>
  <si>
    <t xml:space="preserve">ВЭБP-47</t>
  </si>
  <si>
    <t xml:space="preserve">ВЭБUSD1P-1 [МБ ФР: Т+: Корпоративные облигации]</t>
  </si>
  <si>
    <t xml:space="preserve">ВЭБлизБ04 [МБ ФР: Т+: Корпоративные облигации]</t>
  </si>
  <si>
    <t xml:space="preserve">4B02-04-43801-H</t>
  </si>
  <si>
    <t xml:space="preserve">RU000A0JV8D0</t>
  </si>
  <si>
    <t xml:space="preserve">ВЭБлизБ04</t>
  </si>
  <si>
    <t xml:space="preserve">ВЭБлизБ05 [МБ ФР: Т+: Корпоративные облигации]</t>
  </si>
  <si>
    <t xml:space="preserve">4B02-05-43801-H</t>
  </si>
  <si>
    <t xml:space="preserve">RU000A0JV8G3</t>
  </si>
  <si>
    <t xml:space="preserve">ВЭБлизБ05</t>
  </si>
  <si>
    <t xml:space="preserve">ВЭБлизБ06 [МБ ФР: Т+: Корпоративные облигации]</t>
  </si>
  <si>
    <t xml:space="preserve">4B02-06-43801-H</t>
  </si>
  <si>
    <t xml:space="preserve">RU000A0JV9D8</t>
  </si>
  <si>
    <t xml:space="preserve">ВЭБлизБ06</t>
  </si>
  <si>
    <t xml:space="preserve">ВЭБлизБ07 [МБ ФР: Т+: Корпоративные облигации]</t>
  </si>
  <si>
    <t xml:space="preserve">4B02-07-43801-H</t>
  </si>
  <si>
    <t xml:space="preserve">RU000A0JV9H9</t>
  </si>
  <si>
    <t xml:space="preserve">ВЭБлизБ07</t>
  </si>
  <si>
    <t xml:space="preserve">ВертолетБ1 [МБ ФР: Т+: Корпоративные облигации]</t>
  </si>
  <si>
    <t xml:space="preserve">4B02-01-12310-A</t>
  </si>
  <si>
    <t xml:space="preserve">RU000A0JW3A6</t>
  </si>
  <si>
    <t xml:space="preserve">ВертолетБ1</t>
  </si>
  <si>
    <t xml:space="preserve">ВертолетБ3 [МБ ФР: Т+: Корпоративные облигации]</t>
  </si>
  <si>
    <t xml:space="preserve">4B02-03-12310-A</t>
  </si>
  <si>
    <t xml:space="preserve">RU000A0ZYMN9</t>
  </si>
  <si>
    <t xml:space="preserve">ВертолетБ3</t>
  </si>
  <si>
    <t xml:space="preserve">ВертолетБ4 [МБ ФР: Т+: Корпоративные облигации]</t>
  </si>
  <si>
    <t xml:space="preserve">4B02-04-12310-A</t>
  </si>
  <si>
    <t xml:space="preserve">RU000A0ZYMM1</t>
  </si>
  <si>
    <t xml:space="preserve">ВертолетБ4</t>
  </si>
  <si>
    <t xml:space="preserve">Виллин1P1 [МБ ФР: Т+: Корпоративные облигации]</t>
  </si>
  <si>
    <t xml:space="preserve">4B02-01-00191-L-001P</t>
  </si>
  <si>
    <t xml:space="preserve">RU000A10A505</t>
  </si>
  <si>
    <t xml:space="preserve">Виллин1P1</t>
  </si>
  <si>
    <t xml:space="preserve">ВитаЛ 1Р02 [МБ ФР: Т+: Корпоративные облигации]</t>
  </si>
  <si>
    <t xml:space="preserve">4B02-02-00510-R-001P</t>
  </si>
  <si>
    <t xml:space="preserve">ВитаЛ 1Р02</t>
  </si>
  <si>
    <t xml:space="preserve">ВитаЛ 1Р03 [МБ ФР: Т+: Корпоративные облигации]</t>
  </si>
  <si>
    <t xml:space="preserve">4B02-03-00510-R-001P</t>
  </si>
  <si>
    <t xml:space="preserve">RU000A1036X6</t>
  </si>
  <si>
    <t xml:space="preserve">ВитаЛ 1Р03</t>
  </si>
  <si>
    <t xml:space="preserve">ВсИнстр1Р1 [МБ ФР: Т+: Корпоративные облигации]</t>
  </si>
  <si>
    <t xml:space="preserve">4B02-01-00410-R-001P</t>
  </si>
  <si>
    <t xml:space="preserve">ВсИнстр1Р1</t>
  </si>
  <si>
    <t xml:space="preserve">ВсИнстр1Р2 [МБ ФР: Т+: Корпоративные облигации]</t>
  </si>
  <si>
    <t xml:space="preserve">4B02-02-00410-R-001P</t>
  </si>
  <si>
    <t xml:space="preserve">ВсИнстр1Р2</t>
  </si>
  <si>
    <t xml:space="preserve">ВсИнстр1Р3 [МБ ФР: Т+: Корпоративные облигации]</t>
  </si>
  <si>
    <t xml:space="preserve">4B02-03-00410-R-001P</t>
  </si>
  <si>
    <t xml:space="preserve">ВсИнстр1Р3</t>
  </si>
  <si>
    <t xml:space="preserve">ВымпелК1Р1 [МБ ФР: Т+: Корпоративные облигации]</t>
  </si>
  <si>
    <t xml:space="preserve">4B02-02-00027-A-001P</t>
  </si>
  <si>
    <t xml:space="preserve">RU000A105WC3</t>
  </si>
  <si>
    <t xml:space="preserve">ВымпелК1Р1</t>
  </si>
  <si>
    <t xml:space="preserve">ВымпелК1Р2 [МБ ФР: Т+: Корпоративные облигации]</t>
  </si>
  <si>
    <t xml:space="preserve">4B02-01-00027-A-001P</t>
  </si>
  <si>
    <t xml:space="preserve">ВымпелК1Р2</t>
  </si>
  <si>
    <t xml:space="preserve">ВымпелК1Р3 [МБ ФР: Т+: Корпоративные облигации]</t>
  </si>
  <si>
    <t xml:space="preserve">4B02-03-00027-A-001P</t>
  </si>
  <si>
    <t xml:space="preserve">RU000A105YK2</t>
  </si>
  <si>
    <t xml:space="preserve">ВымпелК1Р3</t>
  </si>
  <si>
    <t xml:space="preserve">ВымпелК1Р4 [МБ ФР: Т+: Корпоративные облигации]</t>
  </si>
  <si>
    <t xml:space="preserve">4B02-04-00027-A-001P</t>
  </si>
  <si>
    <t xml:space="preserve">ВымпелК1Р4</t>
  </si>
  <si>
    <t xml:space="preserve">ВымпелК1Р5 [МБ ФР: Т+: Корпоративные облигации]</t>
  </si>
  <si>
    <t xml:space="preserve">4B02-05-00027-A-001P</t>
  </si>
  <si>
    <t xml:space="preserve">RU000A105W81</t>
  </si>
  <si>
    <t xml:space="preserve">ВымпелК1Р5</t>
  </si>
  <si>
    <t xml:space="preserve">ВымпелК1Р6 [МБ ФР: Т+: Корпоративные облигации]</t>
  </si>
  <si>
    <t xml:space="preserve">4B02-06-00027-A-001P</t>
  </si>
  <si>
    <t xml:space="preserve">ВымпелК1Р6</t>
  </si>
  <si>
    <t xml:space="preserve">ВымпелК1Р7 [МБ ФР: Т+: Корпоративные облигации]</t>
  </si>
  <si>
    <t xml:space="preserve">4B02-07-00027-A-001P</t>
  </si>
  <si>
    <t xml:space="preserve">ВымпелК1Р7</t>
  </si>
  <si>
    <t xml:space="preserve">ВымпелК1Р8 [МБ ФР: Т+: Корпоративные облигации]</t>
  </si>
  <si>
    <t xml:space="preserve">4B02-08-00027-A-001P</t>
  </si>
  <si>
    <t xml:space="preserve">ВымпелК1Р8</t>
  </si>
  <si>
    <t xml:space="preserve">ВымпелК1Р9 [МБ ФР: Т+: Корпоративные облигации]</t>
  </si>
  <si>
    <t xml:space="preserve">4B02-09-00027-A-001P</t>
  </si>
  <si>
    <t xml:space="preserve">RU000A105YV9</t>
  </si>
  <si>
    <t xml:space="preserve">ВымпелК1Р9</t>
  </si>
  <si>
    <t xml:space="preserve">ВымпелК2Р1 [МБ ФР: Т+: Корпоративные облигации]</t>
  </si>
  <si>
    <t xml:space="preserve">4B02-01-00027-A-002P</t>
  </si>
  <si>
    <t xml:space="preserve">RU000A106TN4</t>
  </si>
  <si>
    <t xml:space="preserve">ВымпелК2Р1</t>
  </si>
  <si>
    <t xml:space="preserve">ВымпелК2Р3 [МБ ФР: Т+: Корпоративные облигации]</t>
  </si>
  <si>
    <t xml:space="preserve">4B02-03-00027-A-002P</t>
  </si>
  <si>
    <t xml:space="preserve">RU000A106TQ7</t>
  </si>
  <si>
    <t xml:space="preserve">ВымпелК2Р3</t>
  </si>
  <si>
    <t xml:space="preserve">ВымпелК3Р2 [МБ ФР: Т+: Корпоративные облигации]</t>
  </si>
  <si>
    <t xml:space="preserve">4B02-02-00027-A-003P</t>
  </si>
  <si>
    <t xml:space="preserve">RU000A106TS3</t>
  </si>
  <si>
    <t xml:space="preserve">ВымпелК3Р2</t>
  </si>
  <si>
    <t xml:space="preserve">ВымпелК3Р3 [МБ ФР: Т+: Корпоративные облигации]</t>
  </si>
  <si>
    <t xml:space="preserve">4B02-03-00027-A-003P</t>
  </si>
  <si>
    <t xml:space="preserve">RU000A106TR5</t>
  </si>
  <si>
    <t xml:space="preserve">ВымпелК3Р3</t>
  </si>
  <si>
    <t xml:space="preserve">ВымпелК3Р4 [МБ ФР: Т+: Корпоративные облигации]</t>
  </si>
  <si>
    <t xml:space="preserve">4B02-04-00027-A-003P</t>
  </si>
  <si>
    <t xml:space="preserve">RU000A106TV7</t>
  </si>
  <si>
    <t xml:space="preserve">ВымпелК3Р4</t>
  </si>
  <si>
    <t xml:space="preserve">ВымпелКБО2 [МБ ФР: Т+: Корпоративные облигации]</t>
  </si>
  <si>
    <t xml:space="preserve">4B02-02-00027-A</t>
  </si>
  <si>
    <t xml:space="preserve">RU000A0JVUN2</t>
  </si>
  <si>
    <t xml:space="preserve">ВымпелКБО2</t>
  </si>
  <si>
    <t xml:space="preserve">ВымпелКБО3 [МБ ФР: Т+: Корпоративные облигации]</t>
  </si>
  <si>
    <t xml:space="preserve">4B02-03-00027-A</t>
  </si>
  <si>
    <t xml:space="preserve">RU000A0JVUP7</t>
  </si>
  <si>
    <t xml:space="preserve">ВымпелКБО3</t>
  </si>
  <si>
    <t xml:space="preserve">ГЕНЕТИКБ01 [МБ ФР: Т+: Корпоративные облигации]</t>
  </si>
  <si>
    <t xml:space="preserve">4B02-01-00549-R</t>
  </si>
  <si>
    <t xml:space="preserve">RU000A101UL7</t>
  </si>
  <si>
    <t xml:space="preserve">ГЕНЕТИКБ01</t>
  </si>
  <si>
    <t xml:space="preserve">ГИДРОМАШ01 [МБ ФР: Т+: Корпоративные облигации]</t>
  </si>
  <si>
    <t xml:space="preserve">4B02-01-17174-H-001P</t>
  </si>
  <si>
    <t xml:space="preserve">ГИДРОМАШ01</t>
  </si>
  <si>
    <t xml:space="preserve">ГИДРОМАШ02 [МБ ФР: Т+: Корпоративные облигации]</t>
  </si>
  <si>
    <t xml:space="preserve">4B02-02-17174-H-001P</t>
  </si>
  <si>
    <t xml:space="preserve">ГИДРОМАШ02</t>
  </si>
  <si>
    <t xml:space="preserve">ГИДРОМАШБ3 [МБ ФР: Т+: Корпоративные облигации]</t>
  </si>
  <si>
    <t xml:space="preserve">4B02-03-17174-H</t>
  </si>
  <si>
    <t xml:space="preserve">ГИДРОМАШБ3</t>
  </si>
  <si>
    <t xml:space="preserve">ГК ЕКС БО1 [МБ ФР: Т+: Корпоративные облигации]</t>
  </si>
  <si>
    <t xml:space="preserve">4B02-01-02800-A</t>
  </si>
  <si>
    <t xml:space="preserve">RU000A104BU2</t>
  </si>
  <si>
    <t xml:space="preserve">ГК ЕКС БО1</t>
  </si>
  <si>
    <t xml:space="preserve">ГЛОРАКС 01 [МБ ФР: Т+: Корпоративные облигации]</t>
  </si>
  <si>
    <t xml:space="preserve">4B02-01-00060-L</t>
  </si>
  <si>
    <t xml:space="preserve">ГЛОРАКС 01</t>
  </si>
  <si>
    <t xml:space="preserve">ГЛОРАКС1Р1 [МБ ФР: Т+: Корпоративные облигации]</t>
  </si>
  <si>
    <t xml:space="preserve">4B02-01-00060-L-001P</t>
  </si>
  <si>
    <t xml:space="preserve">RU000A105XF4</t>
  </si>
  <si>
    <t xml:space="preserve">ГЛОРАКС1Р1</t>
  </si>
  <si>
    <t xml:space="preserve">ГЛОРАКС1Р2 [МБ ФР: Т+: Корпоративные облигации]</t>
  </si>
  <si>
    <t xml:space="preserve">4B02-02-00060-L-001P</t>
  </si>
  <si>
    <t xml:space="preserve">ГЛОРАКС1Р2</t>
  </si>
  <si>
    <t xml:space="preserve">ГПБ 01-АТ1 [МБ ФР: Т+: Корпоративные облигации]</t>
  </si>
  <si>
    <t xml:space="preserve">41900354B</t>
  </si>
  <si>
    <t xml:space="preserve">RU000A0ZZFZ4</t>
  </si>
  <si>
    <t xml:space="preserve">ГПБ 01-АТ1</t>
  </si>
  <si>
    <t xml:space="preserve">ГПБ Т2-02Е [МБ ФР: Т+: Корпоративные облигации]</t>
  </si>
  <si>
    <t xml:space="preserve">ГПБ Т2-03Д [МБ ФР: Т+: Корпоративные облигации]</t>
  </si>
  <si>
    <t xml:space="preserve">ГПБ Т2-04Д [МБ ФР: Т+: Корпоративные облигации]</t>
  </si>
  <si>
    <t xml:space="preserve">ГПБ-КИ-05 [МБ ФР: Т+: Корпоративные облигации]</t>
  </si>
  <si>
    <t xml:space="preserve">4-27-00354-B</t>
  </si>
  <si>
    <t xml:space="preserve">RU000A104YB4</t>
  </si>
  <si>
    <t xml:space="preserve">ГПБ-КИ-05</t>
  </si>
  <si>
    <t xml:space="preserve">ГПБ-КИ-06 [МБ ФР: Т+: Корпоративные облигации]</t>
  </si>
  <si>
    <t xml:space="preserve">4-28-00354-B</t>
  </si>
  <si>
    <t xml:space="preserve">RU000A104YC2</t>
  </si>
  <si>
    <t xml:space="preserve">ГПБ-КИ-06</t>
  </si>
  <si>
    <t xml:space="preserve">ГПБ-КИ-07 [МБ ФР: Т+: Корпоративные облигации]</t>
  </si>
  <si>
    <t xml:space="preserve">4-29-00354-B</t>
  </si>
  <si>
    <t xml:space="preserve">RU000A104YD0</t>
  </si>
  <si>
    <t xml:space="preserve">ГПБ-КИ-07</t>
  </si>
  <si>
    <t xml:space="preserve">ГПБ-КИ-08 [МБ ФР: Т+: Корпоративные облигации]</t>
  </si>
  <si>
    <t xml:space="preserve">4-30-00354-B</t>
  </si>
  <si>
    <t xml:space="preserve">RU000A104YE8</t>
  </si>
  <si>
    <t xml:space="preserve">ГПБ-КИ-08</t>
  </si>
  <si>
    <t xml:space="preserve">ГПБ-КИ-09 [МБ ФР: Т+: Корпоративные облигации]</t>
  </si>
  <si>
    <t xml:space="preserve">4-31-00354-B</t>
  </si>
  <si>
    <t xml:space="preserve">RU000A104YF5</t>
  </si>
  <si>
    <t xml:space="preserve">ГПБ-КИ-09</t>
  </si>
  <si>
    <t xml:space="preserve">ГПБ-КИ-10 [МБ ФР: Т+: Корпоративные облигации]</t>
  </si>
  <si>
    <t xml:space="preserve">4-32-00354-B</t>
  </si>
  <si>
    <t xml:space="preserve">RU000A104YG3</t>
  </si>
  <si>
    <t xml:space="preserve">ГПБ-КИ-10</t>
  </si>
  <si>
    <t xml:space="preserve">ГПБ-КИ-12 [МБ ФР: Т+: Корпоративные облигации]</t>
  </si>
  <si>
    <t xml:space="preserve">4-34-00354-B</t>
  </si>
  <si>
    <t xml:space="preserve">RU000A104YJ7</t>
  </si>
  <si>
    <t xml:space="preserve">ГПБ-КИ-12</t>
  </si>
  <si>
    <t xml:space="preserve">ГПБ-Т2-05Р [МБ ФР: Т+: Корпоративные облигации]</t>
  </si>
  <si>
    <t xml:space="preserve">4-01-00354-B-004P</t>
  </si>
  <si>
    <t xml:space="preserve">RU000A106ZK7</t>
  </si>
  <si>
    <t xml:space="preserve">ГПБ-Т2-05Р</t>
  </si>
  <si>
    <t xml:space="preserve">ГПБ001P12P [МБ ФР: Т+: Корпоративные облигации]</t>
  </si>
  <si>
    <t xml:space="preserve">4B021200354B001P</t>
  </si>
  <si>
    <t xml:space="preserve">RU000A100JB3</t>
  </si>
  <si>
    <t xml:space="preserve">ГПБ001P12P</t>
  </si>
  <si>
    <t xml:space="preserve">ГПБ001P17P [МБ ФР: Т+: Корпоративные облигации]</t>
  </si>
  <si>
    <t xml:space="preserve">4B02-16-00354-B-001P</t>
  </si>
  <si>
    <t xml:space="preserve">ГПБ001P17P</t>
  </si>
  <si>
    <t xml:space="preserve">ГПБ001P18P [МБ ФР: Т+: Корпоративные облигации]</t>
  </si>
  <si>
    <t xml:space="preserve">4B02-17-00354-B-001P</t>
  </si>
  <si>
    <t xml:space="preserve">RU000A102DB2</t>
  </si>
  <si>
    <t xml:space="preserve">ГПБ001P18P</t>
  </si>
  <si>
    <t xml:space="preserve">ГПБ001P19P [МБ ФР: Т+: Корпоративные облигации]</t>
  </si>
  <si>
    <t xml:space="preserve">4B02-18-00354-B-001P</t>
  </si>
  <si>
    <t xml:space="preserve">ГПБ001P19P</t>
  </si>
  <si>
    <t xml:space="preserve">ГПБ001P20P [МБ ФР: Т+: Корпоративные облигации]</t>
  </si>
  <si>
    <t xml:space="preserve">4B02-19-00354-B-001P</t>
  </si>
  <si>
    <t xml:space="preserve">RU000A102LU5</t>
  </si>
  <si>
    <t xml:space="preserve">ГПБ001P20P</t>
  </si>
  <si>
    <t xml:space="preserve">ГПБ001P21P [МБ ФР: Т+: Корпоративные облигации]</t>
  </si>
  <si>
    <t xml:space="preserve">4B02-20-00354-B-001P</t>
  </si>
  <si>
    <t xml:space="preserve">ГПБ001P21P</t>
  </si>
  <si>
    <t xml:space="preserve">ГПБ001P22P [МБ ФР: Т+: Корпоративные облигации]</t>
  </si>
  <si>
    <t xml:space="preserve">4B02-21-00354-B-001P</t>
  </si>
  <si>
    <t xml:space="preserve">ГПБ001P22P</t>
  </si>
  <si>
    <t xml:space="preserve">ГПБ001P26P [МБ ФР: Т+: Корпоративные облигации]</t>
  </si>
  <si>
    <t xml:space="preserve">4B02-25-00354-B-001P</t>
  </si>
  <si>
    <t xml:space="preserve">ГПБ001P26P</t>
  </si>
  <si>
    <t xml:space="preserve">ГПБ003P01P [МБ ФР: Т+: Корпоративные облигации]</t>
  </si>
  <si>
    <t xml:space="preserve">4B02-01-00354-B-003P</t>
  </si>
  <si>
    <t xml:space="preserve">ГПБ003P01P</t>
  </si>
  <si>
    <t xml:space="preserve">ГПБ004Р01 [МБ ФР: Т+: Корпоративные облигации]</t>
  </si>
  <si>
    <t xml:space="preserve">4B02-01-00354-B-004P</t>
  </si>
  <si>
    <t xml:space="preserve">RU000A107AS1</t>
  </si>
  <si>
    <t xml:space="preserve">ГПБ004Р01</t>
  </si>
  <si>
    <t xml:space="preserve">ГПБ004Р02 [МБ ФР: Т+: Корпоративные облигации]</t>
  </si>
  <si>
    <t xml:space="preserve">4B02-02-00354-B-004P</t>
  </si>
  <si>
    <t xml:space="preserve">RU000A107GG3</t>
  </si>
  <si>
    <t xml:space="preserve">ГПБ004Р02</t>
  </si>
  <si>
    <t xml:space="preserve">ГПБ004Р03 [МБ ФР: Т+: Корпоративные облигации]</t>
  </si>
  <si>
    <t xml:space="preserve">4B02-03-00354-B-004P</t>
  </si>
  <si>
    <t xml:space="preserve">RU000A107Q95</t>
  </si>
  <si>
    <t xml:space="preserve">ГПБ004Р03</t>
  </si>
  <si>
    <t xml:space="preserve">ГПБ004Р04 [МБ ФР: Т+: Корпоративные облигации]</t>
  </si>
  <si>
    <t xml:space="preserve">4B02-04-00354-B-004P</t>
  </si>
  <si>
    <t xml:space="preserve">RU000A107VZ2</t>
  </si>
  <si>
    <t xml:space="preserve">ГПБ004Р04</t>
  </si>
  <si>
    <t xml:space="preserve">ГПБ004Р05 [МБ ФР: Т+: Корпоративные облигации]</t>
  </si>
  <si>
    <t xml:space="preserve">4B02-05-00354-B-004P</t>
  </si>
  <si>
    <t xml:space="preserve">RU000A1084F3</t>
  </si>
  <si>
    <t xml:space="preserve">ГПБ004Р05</t>
  </si>
  <si>
    <t xml:space="preserve">ГПБ004Р06 [МБ ФР: Т+: Корпоративные облигации]</t>
  </si>
  <si>
    <t xml:space="preserve">4B02-06-00354-B-004P</t>
  </si>
  <si>
    <t xml:space="preserve">RU000A108CG0</t>
  </si>
  <si>
    <t xml:space="preserve">ГПБ004Р06</t>
  </si>
  <si>
    <t xml:space="preserve">ГПБ004Р07 [МБ ФР: Т+: Корпоративные облигации]</t>
  </si>
  <si>
    <t xml:space="preserve">4B02-07-00354-B-004P</t>
  </si>
  <si>
    <t xml:space="preserve">RU000A108CH8</t>
  </si>
  <si>
    <t xml:space="preserve">ГПБ004Р07</t>
  </si>
  <si>
    <t xml:space="preserve">ГПБ004Р08 [МБ ФР: Т+: Корпоративные облигации]</t>
  </si>
  <si>
    <t xml:space="preserve">4B02-08-00354-B-004P</t>
  </si>
  <si>
    <t xml:space="preserve">RU000A108LS6</t>
  </si>
  <si>
    <t xml:space="preserve">ГПБ004Р08</t>
  </si>
  <si>
    <t xml:space="preserve">ГПБ004Р09 [МБ ФР: Т+: Корпоративные облигации]</t>
  </si>
  <si>
    <t xml:space="preserve">4B02-09-00354-B-004P</t>
  </si>
  <si>
    <t xml:space="preserve">RU000A108UM0</t>
  </si>
  <si>
    <t xml:space="preserve">ГПБ004Р09</t>
  </si>
  <si>
    <t xml:space="preserve">ГПБ004Р10 [МБ ФР: Т+: Корпоративные облигации]</t>
  </si>
  <si>
    <t xml:space="preserve">4B02-10-00354-B-004P</t>
  </si>
  <si>
    <t xml:space="preserve">RU000A1094P1</t>
  </si>
  <si>
    <t xml:space="preserve">ГПБ004Р10</t>
  </si>
  <si>
    <t xml:space="preserve">ГПБ004Р11 [МБ ФР: Т+: Корпоративные облигации]</t>
  </si>
  <si>
    <t xml:space="preserve">4B02-11-00354-B-004P</t>
  </si>
  <si>
    <t xml:space="preserve">RU000A109DK8</t>
  </si>
  <si>
    <t xml:space="preserve">ГПБ004Р11</t>
  </si>
  <si>
    <t xml:space="preserve">ГПБ004Р12 [МБ ФР: Т+: Корпоративные облигации]</t>
  </si>
  <si>
    <t xml:space="preserve">4B02-12-00354-B-004P</t>
  </si>
  <si>
    <t xml:space="preserve">RU000A109EG4</t>
  </si>
  <si>
    <t xml:space="preserve">ГПБ004Р12</t>
  </si>
  <si>
    <t xml:space="preserve">ГПБ004Р13 [МБ ФР: Т+: Корпоративные облигации]</t>
  </si>
  <si>
    <t xml:space="preserve">4B02-13-00354-B-004P</t>
  </si>
  <si>
    <t xml:space="preserve">RU000A109YM0</t>
  </si>
  <si>
    <t xml:space="preserve">ГПБ004Р13</t>
  </si>
  <si>
    <t xml:space="preserve">ГПБ005P02P [МБ ФР: Т+: Корпоративные облигации]</t>
  </si>
  <si>
    <t xml:space="preserve">4B02-02-00354-B-005P</t>
  </si>
  <si>
    <t xml:space="preserve">ГПБ005P02P</t>
  </si>
  <si>
    <t xml:space="preserve">ГПБ005P03P [МБ ФР: Т+: Корпоративные облигации]</t>
  </si>
  <si>
    <t xml:space="preserve">4B02-03-00354-B-005P</t>
  </si>
  <si>
    <t xml:space="preserve">ГПБ005P03P</t>
  </si>
  <si>
    <t xml:space="preserve">ГПБ005P04P [МБ ФР: Т+: Корпоративные облигации]</t>
  </si>
  <si>
    <t xml:space="preserve">4B02-04-00354-B-005P</t>
  </si>
  <si>
    <t xml:space="preserve">ГПБ005P04P</t>
  </si>
  <si>
    <t xml:space="preserve">ГПБ005P12P [МБ ФР: Т+: Корпоративные облигации]</t>
  </si>
  <si>
    <t xml:space="preserve">4B02-12-00354-B-005P</t>
  </si>
  <si>
    <t xml:space="preserve">ГПБ3P6CNY [МБ ФР: Т+: Корпоративные облигации]</t>
  </si>
  <si>
    <t xml:space="preserve">ГПБФин1Р2 [МБ ФР: Т+: Корпоративные облигации]</t>
  </si>
  <si>
    <t xml:space="preserve">4B02-02-00158-L-001P</t>
  </si>
  <si>
    <t xml:space="preserve">RU000A109R19</t>
  </si>
  <si>
    <t xml:space="preserve">ГПБФин1Р2</t>
  </si>
  <si>
    <t xml:space="preserve">ГТЛК 1P-01 [МБ ФР: Т+: Корпоративные облигации]</t>
  </si>
  <si>
    <t xml:space="preserve">4B02-01-32432-H-001P</t>
  </si>
  <si>
    <t xml:space="preserve">RU000A0JWTV5</t>
  </si>
  <si>
    <t xml:space="preserve">ГТЛК 1P-01</t>
  </si>
  <si>
    <t xml:space="preserve">ГТЛК 1P-02 [МБ ФР: Т+: Корпоративные облигации]</t>
  </si>
  <si>
    <t xml:space="preserve">4B02-02-32432-H-001P</t>
  </si>
  <si>
    <t xml:space="preserve">RU000A0JX199</t>
  </si>
  <si>
    <t xml:space="preserve">ГТЛК 1P-02</t>
  </si>
  <si>
    <t xml:space="preserve">ГТЛК 1P-03 [МБ ФР: Т+: Корпоративные облигации]</t>
  </si>
  <si>
    <t xml:space="preserve">4B02-03-32432-H-001P</t>
  </si>
  <si>
    <t xml:space="preserve">ГТЛК 1P-03</t>
  </si>
  <si>
    <t xml:space="preserve">ГТЛК 1P-04 [МБ ФР: Т+: Корпоративные облигации]</t>
  </si>
  <si>
    <t xml:space="preserve">4B02-04-32432-H-001P</t>
  </si>
  <si>
    <t xml:space="preserve">ГТЛК 1P-04</t>
  </si>
  <si>
    <t xml:space="preserve">ГТЛК 1P-06 [МБ ФР: Т+: Корпоративные облигации]</t>
  </si>
  <si>
    <t xml:space="preserve">4B02-06-32432-H-001P</t>
  </si>
  <si>
    <t xml:space="preserve">ГТЛК 1P-06</t>
  </si>
  <si>
    <t xml:space="preserve">ГТЛК 1P-07 [МБ ФР: Т+: Корпоративные облигации]</t>
  </si>
  <si>
    <t xml:space="preserve">4B02-07-32432-H-001P</t>
  </si>
  <si>
    <t xml:space="preserve">ГТЛК 1P-07</t>
  </si>
  <si>
    <t xml:space="preserve">ГТЛК 1P-08 [МБ ФР: Т+: Корпоративные облигации]</t>
  </si>
  <si>
    <t xml:space="preserve">4B02-08-32432-H-001P</t>
  </si>
  <si>
    <t xml:space="preserve">ГТЛК 1P-09 [МБ ФР: Т+: Корпоративные облигации]</t>
  </si>
  <si>
    <t xml:space="preserve">4B02-09-32432-H-001P</t>
  </si>
  <si>
    <t xml:space="preserve">ГТЛК 1P-09</t>
  </si>
  <si>
    <t xml:space="preserve">ГТЛК 1P-10 [МБ ФР: Т+: Корпоративные облигации]</t>
  </si>
  <si>
    <t xml:space="preserve">4B02-10-32432-H-001P</t>
  </si>
  <si>
    <t xml:space="preserve">ГТЛК 1P-10</t>
  </si>
  <si>
    <t xml:space="preserve">ГТЛК 1P-12 [МБ ФР: Т+: Корпоративные облигации]</t>
  </si>
  <si>
    <t xml:space="preserve">4B02-12-32432-H-001P</t>
  </si>
  <si>
    <t xml:space="preserve">RU000A0ZZV11</t>
  </si>
  <si>
    <t xml:space="preserve">ГТЛК 1P-12</t>
  </si>
  <si>
    <t xml:space="preserve">ГТЛК 1P-13 [МБ ФР: Т+: Корпоративные облигации]</t>
  </si>
  <si>
    <t xml:space="preserve">4B02-13-32432-H-001P</t>
  </si>
  <si>
    <t xml:space="preserve">ГТЛК 1P-13</t>
  </si>
  <si>
    <t xml:space="preserve">ГТЛК 1P-14 [МБ ФР: Т+: Корпоративные облигации]</t>
  </si>
  <si>
    <t xml:space="preserve">4B02-14-32432-H-001P</t>
  </si>
  <si>
    <t xml:space="preserve">ГТЛК 1P-14</t>
  </si>
  <si>
    <t xml:space="preserve">ГТЛК 1P-15 [МБ ФР: Т+: Корпоративные облигации]</t>
  </si>
  <si>
    <t xml:space="preserve">4B02-15-32432-H-001P</t>
  </si>
  <si>
    <t xml:space="preserve">ГТЛК 1P-15</t>
  </si>
  <si>
    <t xml:space="preserve">ГТЛК 1P-16 [МБ ФР: Т+: Корпоративные облигации]</t>
  </si>
  <si>
    <t xml:space="preserve">4B02-16-32432-H-001P</t>
  </si>
  <si>
    <t xml:space="preserve">ГТЛК 1P-16</t>
  </si>
  <si>
    <t xml:space="preserve">ГТЛК 1P-17 [МБ ФР: Т+: Корпоративные облигации]</t>
  </si>
  <si>
    <t xml:space="preserve">4B02-17-32432-H-001P</t>
  </si>
  <si>
    <t xml:space="preserve">ГТЛК 1P-17</t>
  </si>
  <si>
    <t xml:space="preserve">ГТЛК 1P-18 [МБ ФР: Т+: Корпоративные облигации]</t>
  </si>
  <si>
    <t xml:space="preserve">4B02-18-32432-H-001P</t>
  </si>
  <si>
    <t xml:space="preserve">ГТЛК 1P-18</t>
  </si>
  <si>
    <t xml:space="preserve">ГТЛК 1P-19 [МБ ФР: Т+: Корпоративные облигации]</t>
  </si>
  <si>
    <t xml:space="preserve">4B02-19-32432-H-001P</t>
  </si>
  <si>
    <t xml:space="preserve">ГТЛК 1P-19</t>
  </si>
  <si>
    <t xml:space="preserve">ГТЛК 1P-20 [МБ ФР: Т+: Корпоративные облигации]</t>
  </si>
  <si>
    <t xml:space="preserve">4B02-20-32432-H-001P</t>
  </si>
  <si>
    <t xml:space="preserve">ГТЛК 1P-20</t>
  </si>
  <si>
    <t xml:space="preserve">ГТЛК 1P-21 [МБ ФР: Т+: Корпоративные облигации]</t>
  </si>
  <si>
    <t xml:space="preserve">4B02-21-32432-H-001P</t>
  </si>
  <si>
    <t xml:space="preserve">ГТЛК 1P-21</t>
  </si>
  <si>
    <t xml:space="preserve">ГТЛК 2P-01 [МБ ФР: Т+: Корпоративные облигации]</t>
  </si>
  <si>
    <t xml:space="preserve">4B02-01-32432-H-002P</t>
  </si>
  <si>
    <t xml:space="preserve">ГТЛК 2P-01</t>
  </si>
  <si>
    <t xml:space="preserve">ГТЛК 2P-02 [МБ ФР: Т+: Корпоративные облигации]</t>
  </si>
  <si>
    <t xml:space="preserve">4B02-02-32432-H-002P</t>
  </si>
  <si>
    <t xml:space="preserve">ГТЛК 2P-02</t>
  </si>
  <si>
    <t xml:space="preserve">ГТЛК 2P-03 [МБ ФР: Т+: Корпоративные облигации]</t>
  </si>
  <si>
    <t xml:space="preserve">4B02-03-32432-H-002P</t>
  </si>
  <si>
    <t xml:space="preserve">ГТЛК 2P-03</t>
  </si>
  <si>
    <t xml:space="preserve">ГТЛК 2P-04 [МБ ФР: Т+: Корпоративные облигации]</t>
  </si>
  <si>
    <t xml:space="preserve">4B02-04-32432-H-002P</t>
  </si>
  <si>
    <t xml:space="preserve">ГТЛК 2P-04</t>
  </si>
  <si>
    <t xml:space="preserve">ГТЛК 2P-05 [МБ ФР: Т+: Корпоративные облигации]</t>
  </si>
  <si>
    <t xml:space="preserve">ГТЛК 2P-06 [МБ ФР: Т+: Корпоративные облигации]</t>
  </si>
  <si>
    <t xml:space="preserve">4B02-06-32432-H-002P</t>
  </si>
  <si>
    <t xml:space="preserve">RU000A10A5H7</t>
  </si>
  <si>
    <t xml:space="preserve">ГТЛК 2P-06</t>
  </si>
  <si>
    <t xml:space="preserve">ГТЛК БО-03 [МБ ФР: Т+: Корпоративные облигации]</t>
  </si>
  <si>
    <t xml:space="preserve">4B02-03-32432-H</t>
  </si>
  <si>
    <t xml:space="preserve">RU000A0JV375</t>
  </si>
  <si>
    <t xml:space="preserve">ГТЛК БО-03</t>
  </si>
  <si>
    <t xml:space="preserve">ГТЛК БО-04 [МБ ФР: Т+: Корпоративные облигации]</t>
  </si>
  <si>
    <t xml:space="preserve">4B02-04-32432-H</t>
  </si>
  <si>
    <t xml:space="preserve">RU000A0JVA10</t>
  </si>
  <si>
    <t xml:space="preserve">ГТЛК БО-04</t>
  </si>
  <si>
    <t xml:space="preserve">ГТЛК БО-05 [МБ ФР: Т+: Корпоративные облигации]</t>
  </si>
  <si>
    <t xml:space="preserve">4B02-05-32432-H</t>
  </si>
  <si>
    <t xml:space="preserve">RU000A0JVWD9</t>
  </si>
  <si>
    <t xml:space="preserve">ГТЛК БО-05</t>
  </si>
  <si>
    <t xml:space="preserve">ГТЛК БО-06 [МБ ФР: Т+: Корпоративные облигации]</t>
  </si>
  <si>
    <t xml:space="preserve">4B02-06-32432-H</t>
  </si>
  <si>
    <t xml:space="preserve">ГТЛК БО-06</t>
  </si>
  <si>
    <t xml:space="preserve">ГТЛК БО-07 [МБ ФР: Т+: Корпоративные облигации]</t>
  </si>
  <si>
    <t xml:space="preserve">4B02-07-32432-H</t>
  </si>
  <si>
    <t xml:space="preserve">ГТЛК БО-08 [МБ ФР: Т+: Корпоративные облигации]</t>
  </si>
  <si>
    <t xml:space="preserve">4B02-08-32432-H</t>
  </si>
  <si>
    <t xml:space="preserve">ГТЛК ЗО25Д [МБ ФР: Т+: Корпоративные облигации]</t>
  </si>
  <si>
    <t xml:space="preserve">4-04-32432-H</t>
  </si>
  <si>
    <t xml:space="preserve">RU000A1078V2</t>
  </si>
  <si>
    <t xml:space="preserve">ГТЛК ЗО25Д</t>
  </si>
  <si>
    <t xml:space="preserve">ГТЛК ЗО26Д [МБ ФР: Т+: Корпоративные облигации]</t>
  </si>
  <si>
    <t xml:space="preserve">4-05-32432-H</t>
  </si>
  <si>
    <t xml:space="preserve">ГТЛК ЗО26Д</t>
  </si>
  <si>
    <t xml:space="preserve">ГТЛК ЗО27Д [МБ ФР: Т+: Корпоративные облигации]</t>
  </si>
  <si>
    <t xml:space="preserve">4-06-32432-H</t>
  </si>
  <si>
    <t xml:space="preserve">ГТЛК ЗО27Д</t>
  </si>
  <si>
    <t xml:space="preserve">ГТЛК ЗО28Д [МБ ФР: Т+: Корпоративные облигации]</t>
  </si>
  <si>
    <t xml:space="preserve">4-07-32432-H</t>
  </si>
  <si>
    <t xml:space="preserve">ГТЛК ЗО28Д</t>
  </si>
  <si>
    <t xml:space="preserve">ГТЛК ЗО29Д [МБ ФР: Т+: Корпоративные облигации]</t>
  </si>
  <si>
    <t xml:space="preserve">4-08-32432-H</t>
  </si>
  <si>
    <t xml:space="preserve">ГТЛК ЗО29Д</t>
  </si>
  <si>
    <t xml:space="preserve">ГТЛК1520 2 [МБ ФР: Т+: Корпоративные облигации]</t>
  </si>
  <si>
    <t xml:space="preserve">4B02-02-00443-R-001P</t>
  </si>
  <si>
    <t xml:space="preserve">RU000A101D54</t>
  </si>
  <si>
    <t xml:space="preserve">ГТЛК1520 2</t>
  </si>
  <si>
    <t xml:space="preserve">ГТС БО-01 [МБ ФР: Т+: Корпоративные облигации]</t>
  </si>
  <si>
    <t xml:space="preserve">4B02-01-00702-R</t>
  </si>
  <si>
    <t xml:space="preserve">RU000A109RX1</t>
  </si>
  <si>
    <t xml:space="preserve">ГТС БО-01</t>
  </si>
  <si>
    <t xml:space="preserve">ГазК 2Б-01 [МБ ФР: Т+: Корпоративные облигации]</t>
  </si>
  <si>
    <t xml:space="preserve">4-01-36400-R-002P</t>
  </si>
  <si>
    <t xml:space="preserve">RU000A106MS8</t>
  </si>
  <si>
    <t xml:space="preserve">ГазК 2Б-01</t>
  </si>
  <si>
    <t xml:space="preserve">ГазКБЗО26Д [МБ ФР: Т+: Корпоративные облигации]</t>
  </si>
  <si>
    <t xml:space="preserve">4-09-36400-R</t>
  </si>
  <si>
    <t xml:space="preserve">ГазКБЗО26Д</t>
  </si>
  <si>
    <t xml:space="preserve">ГазКЗ-25Е [МБ ФР: Т+: Корпоративные облигации]</t>
  </si>
  <si>
    <t xml:space="preserve">4-14-36400-R-003P</t>
  </si>
  <si>
    <t xml:space="preserve">RU000A105VL6</t>
  </si>
  <si>
    <t xml:space="preserve">ГазКЗ-25Е</t>
  </si>
  <si>
    <t xml:space="preserve">ГазКЗ-25Е2 [МБ ФР: Т+: Корпоративные облигации]</t>
  </si>
  <si>
    <t xml:space="preserve">4-16-36400-R-003P</t>
  </si>
  <si>
    <t xml:space="preserve">RU000A105WJ8</t>
  </si>
  <si>
    <t xml:space="preserve">ГазКЗ-25Е2</t>
  </si>
  <si>
    <t xml:space="preserve">ГазКЗ-26Д [МБ ФР: Т+: Корпоративные облигации]</t>
  </si>
  <si>
    <t xml:space="preserve">4-09-36400-R-003P</t>
  </si>
  <si>
    <t xml:space="preserve">ГазКЗ-26Д</t>
  </si>
  <si>
    <t xml:space="preserve">ГазКЗ-26Е [МБ ФР: Т+: Корпоративные облигации]</t>
  </si>
  <si>
    <t xml:space="preserve">4-15-36400-R-003P</t>
  </si>
  <si>
    <t xml:space="preserve">ГазКЗ-26Е</t>
  </si>
  <si>
    <t xml:space="preserve">ГазКЗ-27Д [МБ ФР: Т+: Корпоративные облигации]</t>
  </si>
  <si>
    <t xml:space="preserve">ГазКЗ-27Д2 [МБ ФР: Т+: Корпоративные облигации]</t>
  </si>
  <si>
    <t xml:space="preserve">4-06-36400-R-003P</t>
  </si>
  <si>
    <t xml:space="preserve">ГазКЗ-27Е [МБ ФР: Т+: Корпоративные облигации]</t>
  </si>
  <si>
    <t xml:space="preserve">4-12-36400-R-003P</t>
  </si>
  <si>
    <t xml:space="preserve">ГазКЗ-27Е</t>
  </si>
  <si>
    <t xml:space="preserve">ГазКЗ-27Ф [МБ ФР: Т+: Корпоративные облигации]</t>
  </si>
  <si>
    <t xml:space="preserve">4-17-36400-R-003P</t>
  </si>
  <si>
    <t xml:space="preserve">ГазКЗ-27Ф</t>
  </si>
  <si>
    <t xml:space="preserve">CHF</t>
  </si>
  <si>
    <t xml:space="preserve">ГазКЗ-28Д [МБ ФР: Т+: Корпоративные облигации]</t>
  </si>
  <si>
    <t xml:space="preserve">4-10-36400-R-003P</t>
  </si>
  <si>
    <t xml:space="preserve">ГазКЗ-28Д</t>
  </si>
  <si>
    <t xml:space="preserve">ГазКЗ-28Е [МБ ФР: Т+: Корпоративные облигации]</t>
  </si>
  <si>
    <t xml:space="preserve">ГазКЗ-29Д [МБ ФР: Т+: Корпоративные облигации]</t>
  </si>
  <si>
    <t xml:space="preserve">4-07-36400-R-003P</t>
  </si>
  <si>
    <t xml:space="preserve">ГазКЗ-29Д</t>
  </si>
  <si>
    <t xml:space="preserve">ГазКЗ-30Д [МБ ФР: Т+: Корпоративные облигации]</t>
  </si>
  <si>
    <t xml:space="preserve">4-13-36400-R-003P</t>
  </si>
  <si>
    <t xml:space="preserve">ГазКЗ-30Д</t>
  </si>
  <si>
    <t xml:space="preserve">ГазКЗ-31Д [МБ ФР: Т+: Корпоративные облигации]</t>
  </si>
  <si>
    <t xml:space="preserve">4-08-36400-R-003P</t>
  </si>
  <si>
    <t xml:space="preserve">ГазКЗ-31Д</t>
  </si>
  <si>
    <t xml:space="preserve">ГазКЗ-34Д [МБ ФР: Т+: Корпоративные облигации]</t>
  </si>
  <si>
    <t xml:space="preserve">ГазКЗ-37Д [МБ ФР: Т+: Корпоративные облигации]</t>
  </si>
  <si>
    <t xml:space="preserve">4-11-36400-R-003P</t>
  </si>
  <si>
    <t xml:space="preserve">ГазКЗ-37Д</t>
  </si>
  <si>
    <t xml:space="preserve">ГазКЗ-Б26Е [МБ ФР: Т+: Корпоративные облигации]</t>
  </si>
  <si>
    <t xml:space="preserve">4-10-36400-R</t>
  </si>
  <si>
    <t xml:space="preserve">ГазКЗ-Б26Е</t>
  </si>
  <si>
    <t xml:space="preserve">ГазКап2P10 [МБ ФР: Т+: Корпоративные облигации]</t>
  </si>
  <si>
    <t xml:space="preserve">4B02-10-36400-R-002P</t>
  </si>
  <si>
    <t xml:space="preserve">ГазКап2P10</t>
  </si>
  <si>
    <t xml:space="preserve">ГазКап2P11 [МБ ФР: Т+: Корпоративные облигации]</t>
  </si>
  <si>
    <t xml:space="preserve">4B02-11-36400-R-002P</t>
  </si>
  <si>
    <t xml:space="preserve">ГазКап2P11</t>
  </si>
  <si>
    <t xml:space="preserve">ГазКап2P12 [МБ ФР: Т+: Корпоративные облигации]</t>
  </si>
  <si>
    <t xml:space="preserve">4B02-12-36400-R-002P</t>
  </si>
  <si>
    <t xml:space="preserve">ГазКап2P12</t>
  </si>
  <si>
    <t xml:space="preserve">ГазКап2P14 [МБ ФР: Т+: Корпоративные облигации]</t>
  </si>
  <si>
    <t xml:space="preserve">4B02-14-36400-R-002P</t>
  </si>
  <si>
    <t xml:space="preserve">ГазКап2P14</t>
  </si>
  <si>
    <t xml:space="preserve">ГазКап2P15 [МБ ФР: Т+: Корпоративные облигации]</t>
  </si>
  <si>
    <t xml:space="preserve">4B02-15-36400-R-002P</t>
  </si>
  <si>
    <t xml:space="preserve">ГазКап2P15</t>
  </si>
  <si>
    <t xml:space="preserve">ГазКап2P16 [МБ ФР: Т+: Корпоративные облигации]</t>
  </si>
  <si>
    <t xml:space="preserve">4B02-16-36400-R-002P</t>
  </si>
  <si>
    <t xml:space="preserve">RU000A1094X5</t>
  </si>
  <si>
    <t xml:space="preserve">ГазКап2P16</t>
  </si>
  <si>
    <t xml:space="preserve">ГазТранс01 [МБ ФР: Т+: Корпоративные облигации]</t>
  </si>
  <si>
    <t xml:space="preserve">4B02-01-00702-R-001P</t>
  </si>
  <si>
    <t xml:space="preserve">ГазТранс01</t>
  </si>
  <si>
    <t xml:space="preserve">ГазпКап2P1 [МБ ФР: Т+: Корпоративные облигации]</t>
  </si>
  <si>
    <t xml:space="preserve">4B02-01-36400-R-002P</t>
  </si>
  <si>
    <t xml:space="preserve">RU000A106RR9</t>
  </si>
  <si>
    <t xml:space="preserve">ГазпКап2P1</t>
  </si>
  <si>
    <t xml:space="preserve">ГазпКап2P2 [МБ ФР: Т+: Корпоративные облигации]</t>
  </si>
  <si>
    <t xml:space="preserve">4B02-02-36400-R-002P</t>
  </si>
  <si>
    <t xml:space="preserve">RU000A106RS7</t>
  </si>
  <si>
    <t xml:space="preserve">ГазпКап2P2</t>
  </si>
  <si>
    <t xml:space="preserve">ГазпКап2P3 [МБ ФР: Т+: Корпоративные облигации]</t>
  </si>
  <si>
    <t xml:space="preserve">4B02-03-36400-R-002P</t>
  </si>
  <si>
    <t xml:space="preserve">RU000A106RT5</t>
  </si>
  <si>
    <t xml:space="preserve">ГазпКап2P3</t>
  </si>
  <si>
    <t xml:space="preserve">ГазпКап2P4 [МБ ФР: Т+: Корпоративные облигации]</t>
  </si>
  <si>
    <t xml:space="preserve">4B02-04-36400-R-002P</t>
  </si>
  <si>
    <t xml:space="preserve">RU000A106S29</t>
  </si>
  <si>
    <t xml:space="preserve">ГазпКап2P4</t>
  </si>
  <si>
    <t xml:space="preserve">ГазпКап2P5 [МБ ФР: Т+: Корпоративные облигации]</t>
  </si>
  <si>
    <t xml:space="preserve">4B02-05-36400-R-002P</t>
  </si>
  <si>
    <t xml:space="preserve">RU000A106S37</t>
  </si>
  <si>
    <t xml:space="preserve">ГазпКап2P5</t>
  </si>
  <si>
    <t xml:space="preserve">ГазпКап2P6 [МБ ФР: Т+: Корпоративные облигации]</t>
  </si>
  <si>
    <t xml:space="preserve">4B02-06-36400-R-002P</t>
  </si>
  <si>
    <t xml:space="preserve">RU000A106S52</t>
  </si>
  <si>
    <t xml:space="preserve">ГазпКап2P6</t>
  </si>
  <si>
    <t xml:space="preserve">ГазпКап2P7 [МБ ФР: Т+: Корпоративные облигации]</t>
  </si>
  <si>
    <t xml:space="preserve">4B02-07-36400-R-002P</t>
  </si>
  <si>
    <t xml:space="preserve">RU000A106SM8</t>
  </si>
  <si>
    <t xml:space="preserve">ГазпКап2P7</t>
  </si>
  <si>
    <t xml:space="preserve">ГазпКап2P8 [МБ ФР: Т+: Корпоративные облигации]</t>
  </si>
  <si>
    <t xml:space="preserve">4B02-08-36400-R-002P</t>
  </si>
  <si>
    <t xml:space="preserve">RU000A106SQ9</t>
  </si>
  <si>
    <t xml:space="preserve">ГазпКап2P8</t>
  </si>
  <si>
    <t xml:space="preserve">ГазпКап2P9 [МБ ФР: Т+: Корпоративные облигации]</t>
  </si>
  <si>
    <t xml:space="preserve">4B02-09-36400-R-002P</t>
  </si>
  <si>
    <t xml:space="preserve">ГазпКап2P9</t>
  </si>
  <si>
    <t xml:space="preserve">ГазпКап3P1 [МБ ФР: Т+: Корпоративные облигации]</t>
  </si>
  <si>
    <t xml:space="preserve">4B02-01-36400-R-003P</t>
  </si>
  <si>
    <t xml:space="preserve">RU000A108BN8</t>
  </si>
  <si>
    <t xml:space="preserve">ГазпКап3P1</t>
  </si>
  <si>
    <t xml:space="preserve">ГазпКап3P2 [МБ ФР: Т+: Корпоративные облигации]</t>
  </si>
  <si>
    <t xml:space="preserve">4B02-02-36400-R-003P</t>
  </si>
  <si>
    <t xml:space="preserve">ГазпКап3P2</t>
  </si>
  <si>
    <t xml:space="preserve">ГазпКап3P3 [МБ ФР: Т+: Корпоративные облигации]</t>
  </si>
  <si>
    <t xml:space="preserve">4B02-03-36400-R-003P</t>
  </si>
  <si>
    <t xml:space="preserve">RU000A108MZ9</t>
  </si>
  <si>
    <t xml:space="preserve">ГазпКап3P3</t>
  </si>
  <si>
    <t xml:space="preserve">ГазпКап3P4 [МБ ФР: Т+: Корпоративные облигации]</t>
  </si>
  <si>
    <t xml:space="preserve">4B02-04-36400-R-003P</t>
  </si>
  <si>
    <t xml:space="preserve">RU000A109K65</t>
  </si>
  <si>
    <t xml:space="preserve">ГазпКап3P4</t>
  </si>
  <si>
    <t xml:space="preserve">ГазпКап3P5 [МБ ФР: Т+: Корпоративные облигации]</t>
  </si>
  <si>
    <t xml:space="preserve">4B02-05-36400-R-003P</t>
  </si>
  <si>
    <t xml:space="preserve">RU000A10A166</t>
  </si>
  <si>
    <t xml:space="preserve">ГазпКап3P5</t>
  </si>
  <si>
    <t xml:space="preserve">ГазпКап3P8 [МБ ФР: Т+: Корпоративные облигации]</t>
  </si>
  <si>
    <t xml:space="preserve">4B02-08-36400-R-003P</t>
  </si>
  <si>
    <t xml:space="preserve">RU000A10A158</t>
  </si>
  <si>
    <t xml:space="preserve">ГазпКап3P8</t>
  </si>
  <si>
    <t xml:space="preserve">ГазпКап3Б1 [МБ ФР: Т+: Корпоративные облигации]</t>
  </si>
  <si>
    <t xml:space="preserve">4-01-36400-R-004P</t>
  </si>
  <si>
    <t xml:space="preserve">RU000A107C26</t>
  </si>
  <si>
    <t xml:space="preserve">ГазпКап3Б1</t>
  </si>
  <si>
    <t xml:space="preserve">ГазпКап3Б2 [МБ ФР: Т+: Корпоративные облигации]</t>
  </si>
  <si>
    <t xml:space="preserve">4-02-36400-R-004P</t>
  </si>
  <si>
    <t xml:space="preserve">RU000A107HQ0</t>
  </si>
  <si>
    <t xml:space="preserve">ГазпКап3Б2</t>
  </si>
  <si>
    <t xml:space="preserve">Газпн3P10R [МБ ФР: Т+: Корпоративные облигации]</t>
  </si>
  <si>
    <t xml:space="preserve">4B02-10-00146-A-003P</t>
  </si>
  <si>
    <t xml:space="preserve">Газпн3P10R</t>
  </si>
  <si>
    <t xml:space="preserve">Газпн3P11R [МБ ФР: Т+: Корпоративные облигации]</t>
  </si>
  <si>
    <t xml:space="preserve">4B02-11-00146-A-003P</t>
  </si>
  <si>
    <t xml:space="preserve">Газпн3P11R</t>
  </si>
  <si>
    <t xml:space="preserve">Газпн3P12R [МБ ФР: Т+: Корпоративные облигации]</t>
  </si>
  <si>
    <t xml:space="preserve">Газпн3P13R [МБ ФР: Т+: Корпоративные облигации]</t>
  </si>
  <si>
    <t xml:space="preserve">4B02-13-00146-A-003P</t>
  </si>
  <si>
    <t xml:space="preserve">Газпн3P13R</t>
  </si>
  <si>
    <t xml:space="preserve">Газпнф1P4R [МБ ФР: Т+: Корпоративные облигации]</t>
  </si>
  <si>
    <t xml:space="preserve">4B02-04-00146-A-001P</t>
  </si>
  <si>
    <t xml:space="preserve">RU000A0ZYLC4</t>
  </si>
  <si>
    <t xml:space="preserve">Газпнф1P4R</t>
  </si>
  <si>
    <t xml:space="preserve">Газпнф1P5R [МБ ФР: Т+: Корпоративные облигации]</t>
  </si>
  <si>
    <t xml:space="preserve">4B02-05-00146-A-001P</t>
  </si>
  <si>
    <t xml:space="preserve">RU000A0ZYLQ4</t>
  </si>
  <si>
    <t xml:space="preserve">Газпнф1P5R</t>
  </si>
  <si>
    <t xml:space="preserve">Газпнф3P2R [МБ ФР: Т+: Корпоративные облигации]</t>
  </si>
  <si>
    <t xml:space="preserve">4B02-02-00146-A-003P</t>
  </si>
  <si>
    <t xml:space="preserve">Газпнф3P2R</t>
  </si>
  <si>
    <t xml:space="preserve">Газпнф3P3R [МБ ФР: Т+: Корпоративные облигации]</t>
  </si>
  <si>
    <t xml:space="preserve">4B02-03-00146-A-003P</t>
  </si>
  <si>
    <t xml:space="preserve">RU000A101GJ0</t>
  </si>
  <si>
    <t xml:space="preserve">Газпнф3P3R</t>
  </si>
  <si>
    <t xml:space="preserve">Газпнф3P5R [МБ ФР: Т+: Корпоративные облигации]</t>
  </si>
  <si>
    <t xml:space="preserve">4B02-05-00146-A-003P</t>
  </si>
  <si>
    <t xml:space="preserve">Газпнф3P5R</t>
  </si>
  <si>
    <t xml:space="preserve">Газпнф3P6R [МБ ФР: Т+: Корпоративные облигации]</t>
  </si>
  <si>
    <t xml:space="preserve">4B02-06-00146-A-003P</t>
  </si>
  <si>
    <t xml:space="preserve">Газпнф3P6R</t>
  </si>
  <si>
    <t xml:space="preserve">Газпнф3P7R [МБ ФР: Т+: Корпоративные облигации]</t>
  </si>
  <si>
    <t xml:space="preserve">4B02-07-00146-A-003P</t>
  </si>
  <si>
    <t xml:space="preserve">Газпнф3P7R</t>
  </si>
  <si>
    <t xml:space="preserve">Газпнф3P8R [МБ ФР: Т+: Корпоративные облигации]</t>
  </si>
  <si>
    <t xml:space="preserve">4B02-08-00146-A-003P</t>
  </si>
  <si>
    <t xml:space="preserve">Газпнф3P8R</t>
  </si>
  <si>
    <t xml:space="preserve">Газпнф3P9R [МБ ФР: Т+: Корпоративные облигации]</t>
  </si>
  <si>
    <t xml:space="preserve">4B02-09-00146-A-003P</t>
  </si>
  <si>
    <t xml:space="preserve">Газпнф3P9R</t>
  </si>
  <si>
    <t xml:space="preserve">ГазпромБ19 [МБ ФР: Т+: Корпоративные облигации]</t>
  </si>
  <si>
    <t xml:space="preserve">4B02-19-00028-A</t>
  </si>
  <si>
    <t xml:space="preserve">RU000A0JUAN6</t>
  </si>
  <si>
    <t xml:space="preserve">ГазпромБ19</t>
  </si>
  <si>
    <t xml:space="preserve">ГазпромБ20 [МБ ФР: Т+: Корпоративные облигации]</t>
  </si>
  <si>
    <t xml:space="preserve">4B02-20-00028-A</t>
  </si>
  <si>
    <t xml:space="preserve">RU000A0JUAP1</t>
  </si>
  <si>
    <t xml:space="preserve">ГазпромБ20</t>
  </si>
  <si>
    <t xml:space="preserve">ГазпромБ22 [МБ ФР: Т+: Корпоративные облигации]</t>
  </si>
  <si>
    <t xml:space="preserve">4B02-22-00028-A</t>
  </si>
  <si>
    <t xml:space="preserve">ГазпромБ22</t>
  </si>
  <si>
    <t xml:space="preserve">ГазпромБ23 [МБ ФР: Т+: Корпоративные облигации]</t>
  </si>
  <si>
    <t xml:space="preserve">4B02-23-00028-A</t>
  </si>
  <si>
    <t xml:space="preserve">ГазпромБ23</t>
  </si>
  <si>
    <t xml:space="preserve">ГазпромБО7 [МБ ФР: Т+: Корпоративные облигации]</t>
  </si>
  <si>
    <t xml:space="preserve">4B02-07-00028-A</t>
  </si>
  <si>
    <t xml:space="preserve">RU000A0ZZER4</t>
  </si>
  <si>
    <t xml:space="preserve">ГазпромБО7</t>
  </si>
  <si>
    <t xml:space="preserve">ГазпромК 2 [МБ ФР: Т+: Корпоративные облигации]</t>
  </si>
  <si>
    <t xml:space="preserve">4-02-36400-R-001P</t>
  </si>
  <si>
    <t xml:space="preserve">ГазпромК 2</t>
  </si>
  <si>
    <t xml:space="preserve">ГазпромК 3 [МБ ФР: Т+: Корпоративные облигации]</t>
  </si>
  <si>
    <t xml:space="preserve">4-03-36400-R-001P</t>
  </si>
  <si>
    <t xml:space="preserve">RU000A103QN7</t>
  </si>
  <si>
    <t xml:space="preserve">ГазпромК 3</t>
  </si>
  <si>
    <t xml:space="preserve">ГазпромК07 [МБ ФР: Т+: Корпоративные облигации]</t>
  </si>
  <si>
    <t xml:space="preserve">4-11-36400-R</t>
  </si>
  <si>
    <t xml:space="preserve">ГазпромК07</t>
  </si>
  <si>
    <t xml:space="preserve">ГазпромКP3 [МБ ФР: Т+: Корпоративные облигации]</t>
  </si>
  <si>
    <t xml:space="preserve">4B02-03-36400-R-001P</t>
  </si>
  <si>
    <t xml:space="preserve">RU000A101QM3</t>
  </si>
  <si>
    <t xml:space="preserve">ГазпромКP3</t>
  </si>
  <si>
    <t xml:space="preserve">ГазпромКP4 [МБ ФР: Т+: Корпоративные облигации]</t>
  </si>
  <si>
    <t xml:space="preserve">4B02-04-36400-R-001P</t>
  </si>
  <si>
    <t xml:space="preserve">ГазпромКP4</t>
  </si>
  <si>
    <t xml:space="preserve">ГазпромКP5 [МБ ФР: Т+: Корпоративные облигации]</t>
  </si>
  <si>
    <t xml:space="preserve">4B02-05-36400-R-001P</t>
  </si>
  <si>
    <t xml:space="preserve">ГазпромКP5</t>
  </si>
  <si>
    <t xml:space="preserve">ГазпромКP6 [МБ ФР: Т+: Корпоративные облигации]</t>
  </si>
  <si>
    <t xml:space="preserve">4B02-06-36400-R-001P</t>
  </si>
  <si>
    <t xml:space="preserve">ГазпромКP6</t>
  </si>
  <si>
    <t xml:space="preserve">ГазпромКP7 [МБ ФР: Т+: Корпоративные облигации]</t>
  </si>
  <si>
    <t xml:space="preserve">4B02-07-36400-R-001P</t>
  </si>
  <si>
    <t xml:space="preserve">ГазпромКP7</t>
  </si>
  <si>
    <t xml:space="preserve">ГазпромКP8 [МБ ФР: Т+: Корпоративные облигации]</t>
  </si>
  <si>
    <t xml:space="preserve">4B02-08-36400-R-001P</t>
  </si>
  <si>
    <t xml:space="preserve">ГазпромКP8</t>
  </si>
  <si>
    <t xml:space="preserve">ГазпромКБ1 [МБ ФР: Т+: Корпоративные облигации]</t>
  </si>
  <si>
    <t xml:space="preserve">4B02-01-36400-R</t>
  </si>
  <si>
    <t xml:space="preserve">RU000A0ZYUV5</t>
  </si>
  <si>
    <t xml:space="preserve">ГазпромКБ1</t>
  </si>
  <si>
    <t xml:space="preserve">ГазпромКБ2 [МБ ФР: Т+: Корпоративные облигации]</t>
  </si>
  <si>
    <t xml:space="preserve">4B02-02-36400-R</t>
  </si>
  <si>
    <t xml:space="preserve">RU000A0ZYUW3</t>
  </si>
  <si>
    <t xml:space="preserve">ГазпромКБ2</t>
  </si>
  <si>
    <t xml:space="preserve">ГазпромКБ3 [МБ ФР: Т+: Корпоративные облигации]</t>
  </si>
  <si>
    <t xml:space="preserve">4B02-03-36400-R</t>
  </si>
  <si>
    <t xml:space="preserve">RU000A0ZYUY9</t>
  </si>
  <si>
    <t xml:space="preserve">ГазпромКБ3</t>
  </si>
  <si>
    <t xml:space="preserve">ГазпромКБ4 [МБ ФР: Т+: Корпоративные облигации]</t>
  </si>
  <si>
    <t xml:space="preserve">4B02-04-36400-R</t>
  </si>
  <si>
    <t xml:space="preserve">RU000A0ZYV04</t>
  </si>
  <si>
    <t xml:space="preserve">ГазпромКБ4</t>
  </si>
  <si>
    <t xml:space="preserve">ГарИнв2P05 [МБ ФР: Т+: Корпоративные облигации]</t>
  </si>
  <si>
    <t xml:space="preserve">4B02-05-71794-H-002P</t>
  </si>
  <si>
    <t xml:space="preserve">ГарИнв2P05</t>
  </si>
  <si>
    <t xml:space="preserve">ГарИнв2P06 [МБ ФР: Т+: Корпоративные облигации]</t>
  </si>
  <si>
    <t xml:space="preserve">4B02-06-71794-H-002P</t>
  </si>
  <si>
    <t xml:space="preserve">ГарИнв2P06</t>
  </si>
  <si>
    <t xml:space="preserve">ГарИнв2P07 [МБ ФР: Т+: Корпоративные облигации]</t>
  </si>
  <si>
    <t xml:space="preserve">4B02-07-71794-H-002P</t>
  </si>
  <si>
    <t xml:space="preserve">ГарИнв2P07</t>
  </si>
  <si>
    <t xml:space="preserve">ГарИнв2P08 [МБ ФР: Т+: Корпоративные облигации]</t>
  </si>
  <si>
    <t xml:space="preserve">4B02-08-71794-H-002P</t>
  </si>
  <si>
    <t xml:space="preserve">ГарИнв2P08</t>
  </si>
  <si>
    <t xml:space="preserve">ГарИнв2P09 [МБ ФР: Т+: Корпоративные облигации]</t>
  </si>
  <si>
    <t xml:space="preserve">4B02-09-71794-H-002P</t>
  </si>
  <si>
    <t xml:space="preserve">ГарИнв2P09</t>
  </si>
  <si>
    <t xml:space="preserve">ГарИнв2P10 [МБ ФР: Т+: Корпоративные облигации]</t>
  </si>
  <si>
    <t xml:space="preserve">4B02-10-71794-H-002P</t>
  </si>
  <si>
    <t xml:space="preserve">ГарИнв2P10</t>
  </si>
  <si>
    <t xml:space="preserve">ГлДорога 3 [МБ ФР: Т+: Корпоративные облигации]</t>
  </si>
  <si>
    <t xml:space="preserve">4-03-12755-A</t>
  </si>
  <si>
    <t xml:space="preserve">RU000A0JR4U9</t>
  </si>
  <si>
    <t xml:space="preserve">ГлДорога 3</t>
  </si>
  <si>
    <t xml:space="preserve">ГлДорога 6 [МБ ФР: Т+: Корпоративные облигации]</t>
  </si>
  <si>
    <t xml:space="preserve">4-06-12755-A</t>
  </si>
  <si>
    <t xml:space="preserve">RU000A0JTFB2</t>
  </si>
  <si>
    <t xml:space="preserve">ГлДорога 6</t>
  </si>
  <si>
    <t xml:space="preserve">ГлДорога 7 [МБ ФР: Т+: Корпоративные облигации]</t>
  </si>
  <si>
    <t xml:space="preserve">4-07-12755-A</t>
  </si>
  <si>
    <t xml:space="preserve">RU000A0JTB96</t>
  </si>
  <si>
    <t xml:space="preserve">ГлДорога 7</t>
  </si>
  <si>
    <t xml:space="preserve">ДАРСДев1Р1 [МБ ФР: Т+: Корпоративные облигации]</t>
  </si>
  <si>
    <t xml:space="preserve">4B02-01-00109-L-001P</t>
  </si>
  <si>
    <t xml:space="preserve">ДАРСДев1Р1</t>
  </si>
  <si>
    <t xml:space="preserve">ДАРСДев1Р2 [МБ ФР: Т+: Корпоративные облигации]</t>
  </si>
  <si>
    <t xml:space="preserve">4B02-02-00109-L-001P</t>
  </si>
  <si>
    <t xml:space="preserve">ДАРСДев1Р2</t>
  </si>
  <si>
    <t xml:space="preserve">ДОМ 1P-12R [МБ ФР: Т+: Корпоративные облигации]</t>
  </si>
  <si>
    <t xml:space="preserve">4B02-12-00739-A-001P</t>
  </si>
  <si>
    <t xml:space="preserve">ДОМ 1P-12R</t>
  </si>
  <si>
    <t xml:space="preserve">ДОМ 1P-13R [МБ ФР: Т+: Корпоративные облигации]</t>
  </si>
  <si>
    <t xml:space="preserve">4B02-13-00739-A-001P</t>
  </si>
  <si>
    <t xml:space="preserve">RU000A105G81</t>
  </si>
  <si>
    <t xml:space="preserve">ДОМ 1P-13R</t>
  </si>
  <si>
    <t xml:space="preserve">ДОМ 1P-15R [МБ ФР: Т+: Корпоративные облигации]</t>
  </si>
  <si>
    <t xml:space="preserve">4B02-15-00739-A-001P</t>
  </si>
  <si>
    <t xml:space="preserve">RU000A1065K2</t>
  </si>
  <si>
    <t xml:space="preserve">ДОМ 1P-15R</t>
  </si>
  <si>
    <t xml:space="preserve">ДОМ 1P-16R [МБ ФР: Т+: Корпоративные облигации]</t>
  </si>
  <si>
    <t xml:space="preserve">4B02-16-00739-A-001P</t>
  </si>
  <si>
    <t xml:space="preserve">RU000A106CN0</t>
  </si>
  <si>
    <t xml:space="preserve">ДОМ 1P-16R</t>
  </si>
  <si>
    <t xml:space="preserve">ДОМ 1P-18R [МБ ФР: Т+: Корпоративные облигации]</t>
  </si>
  <si>
    <t xml:space="preserve">4B02-18-00739-A-001P</t>
  </si>
  <si>
    <t xml:space="preserve">RU000A1098W8</t>
  </si>
  <si>
    <t xml:space="preserve">ДОМ 1P-18R</t>
  </si>
  <si>
    <t xml:space="preserve">ДОМ 1P-3R [МБ ФР: Т+: Корпоративные облигации]</t>
  </si>
  <si>
    <t xml:space="preserve">4B02-03-00739-A-001P</t>
  </si>
  <si>
    <t xml:space="preserve">RU000A0ZZ1N0</t>
  </si>
  <si>
    <t xml:space="preserve">ДОМ 1P-3R</t>
  </si>
  <si>
    <t xml:space="preserve">ДОМ 1P-4R [МБ ФР: Т+: Корпоративные облигации]</t>
  </si>
  <si>
    <t xml:space="preserve">4B02-04-00739-A-001P</t>
  </si>
  <si>
    <t xml:space="preserve">ДОМ 1P-4R</t>
  </si>
  <si>
    <t xml:space="preserve">ДОМ 1P-5R [МБ ФР: Т+: Корпоративные облигации]</t>
  </si>
  <si>
    <t xml:space="preserve">4B02-05-00739-A-001P</t>
  </si>
  <si>
    <t xml:space="preserve">ДОМ 1P-5R</t>
  </si>
  <si>
    <t xml:space="preserve">ДОМ 1P-6R [МБ ФР: Т+: Корпоративные облигации]</t>
  </si>
  <si>
    <t xml:space="preserve">4B02-06-00739-A-001P</t>
  </si>
  <si>
    <t xml:space="preserve">RU000A100ET6</t>
  </si>
  <si>
    <t xml:space="preserve">ДОМ 1P-6R</t>
  </si>
  <si>
    <t xml:space="preserve">ДОМ 1P-7R [МБ ФР: Т+: Корпоративные облигации]</t>
  </si>
  <si>
    <t xml:space="preserve">4B02-07-00739-A-001P</t>
  </si>
  <si>
    <t xml:space="preserve">RU000A101590</t>
  </si>
  <si>
    <t xml:space="preserve">ДОМ 1P-7R</t>
  </si>
  <si>
    <t xml:space="preserve">ДОМ 2P1 [МБ ФР: Т+: Корпоративные облигации]</t>
  </si>
  <si>
    <t xml:space="preserve">4B02-01-00739-A-002P</t>
  </si>
  <si>
    <t xml:space="preserve">ДОМ 2P1</t>
  </si>
  <si>
    <t xml:space="preserve">ДОМ 2P2 [МБ ФР: Т+: Корпоративные облигации]</t>
  </si>
  <si>
    <t xml:space="preserve">4B02-02-00739-A-002P</t>
  </si>
  <si>
    <t xml:space="preserve">RU000A107GB4</t>
  </si>
  <si>
    <t xml:space="preserve">ДОМ 2P2</t>
  </si>
  <si>
    <t xml:space="preserve">ДОМ 2P3 [МБ ФР: Т+: Корпоративные облигации]</t>
  </si>
  <si>
    <t xml:space="preserve">4B02-03-00739-A-002P</t>
  </si>
  <si>
    <t xml:space="preserve">RU000A107GC2</t>
  </si>
  <si>
    <t xml:space="preserve">ДОМ 2P3</t>
  </si>
  <si>
    <t xml:space="preserve">ДОМ 2P4 [МБ ФР: Т+: Корпоративные облигации]</t>
  </si>
  <si>
    <t xml:space="preserve">4B02-04-00739-A-002P</t>
  </si>
  <si>
    <t xml:space="preserve">ДОМ 2P4</t>
  </si>
  <si>
    <t xml:space="preserve">ДОМ 2P5 [МБ ФР: Т+: Корпоративные облигации]</t>
  </si>
  <si>
    <t xml:space="preserve">4B02-05-00739-A-002P</t>
  </si>
  <si>
    <t xml:space="preserve">ДОМ.РФ Б-5 [МБ ФР: Т+: Корпоративные облигации]</t>
  </si>
  <si>
    <t xml:space="preserve">4B02-05-00739-A</t>
  </si>
  <si>
    <t xml:space="preserve">RU000A0JX2R1</t>
  </si>
  <si>
    <t xml:space="preserve">ДОМ.РФ Б-5</t>
  </si>
  <si>
    <t xml:space="preserve">ДОМ.РФ Б-6 [МБ ФР: Т+: Корпоративные облигации]</t>
  </si>
  <si>
    <t xml:space="preserve">4B02-06-00739-A</t>
  </si>
  <si>
    <t xml:space="preserve">RU000A0ZYF20</t>
  </si>
  <si>
    <t xml:space="preserve">ДОМ.РФ Б-6</t>
  </si>
  <si>
    <t xml:space="preserve">ДОМ.РФ Б-7 [МБ ФР: Т+: Корпоративные облигации]</t>
  </si>
  <si>
    <t xml:space="preserve">4B02-07-00739-A</t>
  </si>
  <si>
    <t xml:space="preserve">RU000A0ZYF38</t>
  </si>
  <si>
    <t xml:space="preserve">ДОМ.РФ Б-7</t>
  </si>
  <si>
    <t xml:space="preserve">ДОМ.РФ Б-8 [МБ ФР: Т+: Корпоративные облигации]</t>
  </si>
  <si>
    <t xml:space="preserve">4B02-08-00739-A</t>
  </si>
  <si>
    <t xml:space="preserve">RU000A0ZYFM5</t>
  </si>
  <si>
    <t xml:space="preserve">ДОМ.РФ Б-8</t>
  </si>
  <si>
    <t xml:space="preserve">ДОМ.РФ Б10 [МБ ФР: Т+: Корпоративные облигации]</t>
  </si>
  <si>
    <t xml:space="preserve">4B02-10-00739-A</t>
  </si>
  <si>
    <t xml:space="preserve">RU000A0ZYFN3</t>
  </si>
  <si>
    <t xml:space="preserve">ДОМ.РФ Б10</t>
  </si>
  <si>
    <t xml:space="preserve">ДОМ.РФ15об [МБ ФР: Т+: Корпоративные облигации]</t>
  </si>
  <si>
    <t xml:space="preserve">4-15-00739-A</t>
  </si>
  <si>
    <t xml:space="preserve">RU000A0JQAM6</t>
  </si>
  <si>
    <t xml:space="preserve">ДОМ.РФ15об</t>
  </si>
  <si>
    <t xml:space="preserve">ДОМ.РФ1P1R [МБ ФР: Т+: Корпоративные облигации]</t>
  </si>
  <si>
    <t xml:space="preserve">4B02-01-00739-A-001P</t>
  </si>
  <si>
    <t xml:space="preserve">RU000A0ZYLU6</t>
  </si>
  <si>
    <t xml:space="preserve">ДОМ.РФ1P1R</t>
  </si>
  <si>
    <t xml:space="preserve">ДОМ.РФ1P2R [МБ ФР: Т+: Корпоративные облигации]</t>
  </si>
  <si>
    <t xml:space="preserve">4B02-02-00739-A-001P</t>
  </si>
  <si>
    <t xml:space="preserve">RU000A0ZYQU5</t>
  </si>
  <si>
    <t xml:space="preserve">ДОМ.РФ1P2R</t>
  </si>
  <si>
    <t xml:space="preserve">ДОМ.РФ25об [МБ ФР: Т+: Корпоративные облигации]</t>
  </si>
  <si>
    <t xml:space="preserve">4-25-00739-A</t>
  </si>
  <si>
    <t xml:space="preserve">RU000A0JTW83</t>
  </si>
  <si>
    <t xml:space="preserve">ДОМ.РФ25об</t>
  </si>
  <si>
    <t xml:space="preserve">ДОМ.РФ26об [МБ ФР: Т+: Корпоративные облигации]</t>
  </si>
  <si>
    <t xml:space="preserve">4-26-00739-A</t>
  </si>
  <si>
    <t xml:space="preserve">RU000A0JTZF1</t>
  </si>
  <si>
    <t xml:space="preserve">ДОМ.РФ26об</t>
  </si>
  <si>
    <t xml:space="preserve">ДОМ.РФ30об [МБ ФР: Т+: Корпоративные облигации]</t>
  </si>
  <si>
    <t xml:space="preserve">4-30-00739-A</t>
  </si>
  <si>
    <t xml:space="preserve">RU000A0JUKX4</t>
  </si>
  <si>
    <t xml:space="preserve">ДОМ.РФ30об</t>
  </si>
  <si>
    <t xml:space="preserve">ДОМ.РФ31об [МБ ФР: Т+: Корпоративные облигации]</t>
  </si>
  <si>
    <t xml:space="preserve">4-31-00739-A</t>
  </si>
  <si>
    <t xml:space="preserve">RU000A0JV4R9</t>
  </si>
  <si>
    <t xml:space="preserve">ДОМ.РФ31об</t>
  </si>
  <si>
    <t xml:space="preserve">ДОМРФИА 01 [МБ ФР: Т+: Корпоративные облигации]</t>
  </si>
  <si>
    <t xml:space="preserve">4-01-00307-R-002P</t>
  </si>
  <si>
    <t xml:space="preserve">RU000A0JXRM6</t>
  </si>
  <si>
    <t xml:space="preserve">ДОМРФИА 01</t>
  </si>
  <si>
    <t xml:space="preserve">ДОМРФИА 03 [МБ ФР: Т+: Корпоративные облигации]</t>
  </si>
  <si>
    <t xml:space="preserve">4-03-00307-R-001P</t>
  </si>
  <si>
    <t xml:space="preserve">RU000A0ZYLX0</t>
  </si>
  <si>
    <t xml:space="preserve">ДОМРФИА 03</t>
  </si>
  <si>
    <t xml:space="preserve">ДОМРФИА 04 [МБ ФР: Т+: Корпоративные облигации]</t>
  </si>
  <si>
    <t xml:space="preserve">4-03-00307-R-002P</t>
  </si>
  <si>
    <t xml:space="preserve">RU000A0ZYL89</t>
  </si>
  <si>
    <t xml:space="preserve">ДОМРФИА 04</t>
  </si>
  <si>
    <t xml:space="preserve">ДОМРФИА 1P [МБ ФР: Т+: Корпоративные облигации]</t>
  </si>
  <si>
    <t xml:space="preserve">4-01-00307-R-001P</t>
  </si>
  <si>
    <t xml:space="preserve">RU000A0JX3M0</t>
  </si>
  <si>
    <t xml:space="preserve">ДОМРФИА 1P</t>
  </si>
  <si>
    <t xml:space="preserve">ДОМРФИА 2P [МБ ФР: Т+: Корпоративные облигации]</t>
  </si>
  <si>
    <t xml:space="preserve">4-02-00307-R-002P</t>
  </si>
  <si>
    <t xml:space="preserve">ДОМРФИА 2P</t>
  </si>
  <si>
    <t xml:space="preserve">ДОМСУБТ2-1 [МБ ФР: Т+: Корпоративные облигации]</t>
  </si>
  <si>
    <t xml:space="preserve">4-01-02312-B-001P</t>
  </si>
  <si>
    <t xml:space="preserve">ДОМСУБТ2-1</t>
  </si>
  <si>
    <t xml:space="preserve">ДОМСУБТ2-2 [МБ ФР: Т+: Корпоративные облигации]</t>
  </si>
  <si>
    <t xml:space="preserve">4-02-02312-B-001P</t>
  </si>
  <si>
    <t xml:space="preserve">RU000A10A539</t>
  </si>
  <si>
    <t xml:space="preserve">ДОМСУБТ2-2</t>
  </si>
  <si>
    <t xml:space="preserve">ДФФ 2Р-01 [МБ ФР: Т+: Корпоративные облигации]</t>
  </si>
  <si>
    <t xml:space="preserve">4B02-01-00356-R-002P</t>
  </si>
  <si>
    <t xml:space="preserve">ДФФ 2Р-01</t>
  </si>
  <si>
    <t xml:space="preserve">ДФФ ЗО28 [МБ ФР: Т+: Корпоративные облигации]</t>
  </si>
  <si>
    <t xml:space="preserve">4-01-00356-R</t>
  </si>
  <si>
    <t xml:space="preserve">ДФФ ЗО28</t>
  </si>
  <si>
    <t xml:space="preserve">ДелЛиз1Р1 [МБ ФР: Т+: Корпоративные облигации]</t>
  </si>
  <si>
    <t xml:space="preserve">4B02-01-00154-L-001P</t>
  </si>
  <si>
    <t xml:space="preserve">RU000A109U06</t>
  </si>
  <si>
    <t xml:space="preserve">ДелЛиз1Р1</t>
  </si>
  <si>
    <t xml:space="preserve">ДелПорт1P3 [МБ ФР: Т+: Корпоративные облигации]</t>
  </si>
  <si>
    <t xml:space="preserve">4B02-03-36485-R-001P</t>
  </si>
  <si>
    <t xml:space="preserve">RU000A105Q71</t>
  </si>
  <si>
    <t xml:space="preserve">ДелПорт1P3</t>
  </si>
  <si>
    <t xml:space="preserve">ДелоПортс1 [МБ ФР: Т+: Корпоративные облигации]</t>
  </si>
  <si>
    <t xml:space="preserve">4-01-36485-R</t>
  </si>
  <si>
    <t xml:space="preserve">RU000A0JVZB6</t>
  </si>
  <si>
    <t xml:space="preserve">ДелоПортс1</t>
  </si>
  <si>
    <t xml:space="preserve">Держава 03 [МБ ФР: Т+: Корпоративные облигации]</t>
  </si>
  <si>
    <t xml:space="preserve">40302738B</t>
  </si>
  <si>
    <t xml:space="preserve">RU000A0JWB59</t>
  </si>
  <si>
    <t xml:space="preserve">Держава 03</t>
  </si>
  <si>
    <t xml:space="preserve">Джи-гр 2Р3 [МБ ФР: Т+: Корпоративные облигации]</t>
  </si>
  <si>
    <t xml:space="preserve">4B02-03-10609-P-001P</t>
  </si>
  <si>
    <t xml:space="preserve">Джи-гр 2Р3</t>
  </si>
  <si>
    <t xml:space="preserve">Джи-гр 2Р4 [МБ ФР: Т+: Корпоративные облигации]</t>
  </si>
  <si>
    <t xml:space="preserve">4B02-04-10609-P-001P</t>
  </si>
  <si>
    <t xml:space="preserve">Джи-гр 2Р4</t>
  </si>
  <si>
    <t xml:space="preserve">Джи-гр 2Р5 [МБ ФР: Т+: Корпоративные облигации]</t>
  </si>
  <si>
    <t xml:space="preserve">4B02-05-10609-P-001P</t>
  </si>
  <si>
    <t xml:space="preserve">Джи-гр 2Р5</t>
  </si>
  <si>
    <t xml:space="preserve">ДрктЛиз1Р7 [МБ ФР: Т+: Корпоративные облигации]</t>
  </si>
  <si>
    <t xml:space="preserve">4B02-07-00308-R-001P</t>
  </si>
  <si>
    <t xml:space="preserve">ДрктЛиз1Р7</t>
  </si>
  <si>
    <t xml:space="preserve">ДрктЛиз2Р1 [МБ ФР: Т+: Корпоративные облигации]</t>
  </si>
  <si>
    <t xml:space="preserve">4B02-01-00308-R-002P</t>
  </si>
  <si>
    <t xml:space="preserve">ДрктЛиз2Р1</t>
  </si>
  <si>
    <t xml:space="preserve">ДрктЛиз2Р2 [МБ ФР: Т+: Корпоративные облигации]</t>
  </si>
  <si>
    <t xml:space="preserve">4B02-02-00308-R-002P</t>
  </si>
  <si>
    <t xml:space="preserve">ДрктЛиз2Р2</t>
  </si>
  <si>
    <t xml:space="preserve">ДрктЛиз2Р3 [МБ ФР: Т+: Корпоративные облигации]</t>
  </si>
  <si>
    <t xml:space="preserve">4B02-03-00308-R-002P</t>
  </si>
  <si>
    <t xml:space="preserve">ДрктЛиз2Р3</t>
  </si>
  <si>
    <t xml:space="preserve">ЕАБР 1P-08 [МБ ФР: Т+: Корпоративные облигации]</t>
  </si>
  <si>
    <t xml:space="preserve">RU000A104TQ2</t>
  </si>
  <si>
    <t xml:space="preserve">ЕАБР 1P-08</t>
  </si>
  <si>
    <t xml:space="preserve">ЕАБР 1Р-01 [МБ ФР: Т+: Корпоративные облигации]</t>
  </si>
  <si>
    <t xml:space="preserve">RU000A0ZZDB0</t>
  </si>
  <si>
    <t xml:space="preserve">ЕАБР 1Р-01</t>
  </si>
  <si>
    <t xml:space="preserve">ЕАБР П3-01 [МБ ФР: Т+: Корпоративные облигации]</t>
  </si>
  <si>
    <t xml:space="preserve">ЕАБР П3-01</t>
  </si>
  <si>
    <t xml:space="preserve">ЕАБР П3-03 [МБ ФР: Т+: Корпоративные облигации]</t>
  </si>
  <si>
    <t xml:space="preserve">ЕАБР П3-04 [МБ ФР: Т+: Корпоративные облигации]</t>
  </si>
  <si>
    <t xml:space="preserve">ЕАБР П3-05 [МБ ФР: Т+: Корпоративные облигации]</t>
  </si>
  <si>
    <t xml:space="preserve">RU000A105KW6</t>
  </si>
  <si>
    <t xml:space="preserve">ЕАБР П3-05</t>
  </si>
  <si>
    <t xml:space="preserve">ЕАБР П3-07 [МБ ФР: Т+: Корпоративные облигации]</t>
  </si>
  <si>
    <t xml:space="preserve">ЕАБР П3-07</t>
  </si>
  <si>
    <t xml:space="preserve">ЕАБР П3-08 [МБ ФР: Т+: Корпоративные облигации]</t>
  </si>
  <si>
    <t xml:space="preserve">ЕАБР П3-08</t>
  </si>
  <si>
    <t xml:space="preserve">ЕАБР П3-09 [МБ ФР: Т+: Корпоративные облигации]</t>
  </si>
  <si>
    <t xml:space="preserve">RU000A107EA1</t>
  </si>
  <si>
    <t xml:space="preserve">ЕАБР П3-09</t>
  </si>
  <si>
    <t xml:space="preserve">ЕАБР П3-10 [МБ ФР: Т+: Корпоративные облигации]</t>
  </si>
  <si>
    <t xml:space="preserve">RU000A107W63</t>
  </si>
  <si>
    <t xml:space="preserve">ЕАБР П3-10</t>
  </si>
  <si>
    <t xml:space="preserve">ЕАБР11 [МБ ФР: Т+: Корпоративные облигации]</t>
  </si>
  <si>
    <t xml:space="preserve">RU000A0JS934</t>
  </si>
  <si>
    <t xml:space="preserve">ЕАБР11</t>
  </si>
  <si>
    <t xml:space="preserve">МФО обл.</t>
  </si>
  <si>
    <t xml:space="preserve">Облигация МФО</t>
  </si>
  <si>
    <t xml:space="preserve">ЕАБР3P-006 [МБ ФР: Т+: Корпоративные облигации]</t>
  </si>
  <si>
    <t xml:space="preserve">ЕАБР3P-006</t>
  </si>
  <si>
    <t xml:space="preserve">ЕАС 1P1 [МБ ФР: Т+: Корпоративные облигации]</t>
  </si>
  <si>
    <t xml:space="preserve">4B02-01-13304-F-001P</t>
  </si>
  <si>
    <t xml:space="preserve">ЕАС 1P1</t>
  </si>
  <si>
    <t xml:space="preserve">ЕВРОВЕНТ 1 [МБ ФР: Т+: Корпоративные облигации]</t>
  </si>
  <si>
    <t xml:space="preserve">4B02-01-00624-R-001P</t>
  </si>
  <si>
    <t xml:space="preserve">RU000A104BX6</t>
  </si>
  <si>
    <t xml:space="preserve">ЕВРОВЕНТ 1</t>
  </si>
  <si>
    <t xml:space="preserve">ЕДА-01 [МБ ФР: Т+: Корпоративные облигации]</t>
  </si>
  <si>
    <t xml:space="preserve">4B02-01-00167-L-001P</t>
  </si>
  <si>
    <t xml:space="preserve">ЕДА-01</t>
  </si>
  <si>
    <t xml:space="preserve">ЕСЭГ1PC5 [МБ ФР: Т+: Корпоративные облигации]</t>
  </si>
  <si>
    <t xml:space="preserve">ЕврХимБ1Р7 [МБ ФР: Т+: Корпоративные облигации]</t>
  </si>
  <si>
    <t xml:space="preserve">4B02-07-31153-H-001P</t>
  </si>
  <si>
    <t xml:space="preserve">RU000A101L96</t>
  </si>
  <si>
    <t xml:space="preserve">ЕврХимБ1Р7</t>
  </si>
  <si>
    <t xml:space="preserve">ЕврХимБ1Р8 [МБ ФР: Т+: Корпоративные облигации]</t>
  </si>
  <si>
    <t xml:space="preserve">4B02-08-31153-H-001P</t>
  </si>
  <si>
    <t xml:space="preserve">RU000A101LJ0</t>
  </si>
  <si>
    <t xml:space="preserve">ЕврХимБ1Р8</t>
  </si>
  <si>
    <t xml:space="preserve">ЕврХол3P01 [МБ ФР: Т+: Корпоративные облигации]</t>
  </si>
  <si>
    <t xml:space="preserve">4B02-01-36383-R-003P</t>
  </si>
  <si>
    <t xml:space="preserve">ЕврХол3P01</t>
  </si>
  <si>
    <t xml:space="preserve">ЕвроТранс1 [МБ ФР: Т+: Корпоративные облигации]</t>
  </si>
  <si>
    <t xml:space="preserve">4B02-01-80110-H-001P</t>
  </si>
  <si>
    <t xml:space="preserve">ЕвроТранс1</t>
  </si>
  <si>
    <t xml:space="preserve">ЕвроТранс2 [МБ ФР: Т+: Корпоративные облигации]</t>
  </si>
  <si>
    <t xml:space="preserve">4B02-02-80110-H-001P</t>
  </si>
  <si>
    <t xml:space="preserve">ЕвроТранс2</t>
  </si>
  <si>
    <t xml:space="preserve">ЕвроТранс3 [МБ ФР: Т+: Корпоративные облигации]</t>
  </si>
  <si>
    <t xml:space="preserve">4B02-03-80110-H-001P</t>
  </si>
  <si>
    <t xml:space="preserve">ЕвроТранс3</t>
  </si>
  <si>
    <t xml:space="preserve">ЕвроТранс4 [МБ ФР: Т+: Корпоративные облигации]</t>
  </si>
  <si>
    <t xml:space="preserve">4B02-04-80110-H-001P</t>
  </si>
  <si>
    <t xml:space="preserve">RU000A10A133</t>
  </si>
  <si>
    <t xml:space="preserve">ЕвроТранс4</t>
  </si>
  <si>
    <t xml:space="preserve">ЕвроТранс5 [МБ ФР: Т+: Корпоративные облигации]</t>
  </si>
  <si>
    <t xml:space="preserve">4B02-05-80110-H-001P</t>
  </si>
  <si>
    <t xml:space="preserve">ЕвроТранс5</t>
  </si>
  <si>
    <t xml:space="preserve">ЕвропланБ3 [МБ ФР: Т+: Корпоративные облигации]</t>
  </si>
  <si>
    <t xml:space="preserve">4B02-03-56453-P</t>
  </si>
  <si>
    <t xml:space="preserve">ЕвропланБ3</t>
  </si>
  <si>
    <t xml:space="preserve">ЕвропланБ5 [МБ ФР: Т+: Корпоративные облигации]</t>
  </si>
  <si>
    <t xml:space="preserve">4B02-05-56453-P</t>
  </si>
  <si>
    <t xml:space="preserve">ЕвропланБ5</t>
  </si>
  <si>
    <t xml:space="preserve">ЕвропланБ6 [МБ ФР: Т+: Корпоративные облигации]</t>
  </si>
  <si>
    <t xml:space="preserve">4B02-06-56453-P</t>
  </si>
  <si>
    <t xml:space="preserve">ЕвропланБ6</t>
  </si>
  <si>
    <t xml:space="preserve">ЕвропланБ7 [МБ ФР: Т+: Корпоративные облигации]</t>
  </si>
  <si>
    <t xml:space="preserve">4B02-07-56453-P</t>
  </si>
  <si>
    <t xml:space="preserve">ЕвропланБ7</t>
  </si>
  <si>
    <t xml:space="preserve">ЕвропланБ8 [МБ ФР: Т+: Корпоративные облигации]</t>
  </si>
  <si>
    <t xml:space="preserve">4B02-08-56453-P</t>
  </si>
  <si>
    <t xml:space="preserve">ЕвропланБ8</t>
  </si>
  <si>
    <t xml:space="preserve">Европлн1Р3 [МБ ФР: Т+: Корпоративные облигации]</t>
  </si>
  <si>
    <t xml:space="preserve">4B02-03-16419-A-001P</t>
  </si>
  <si>
    <t xml:space="preserve">Европлн1Р3</t>
  </si>
  <si>
    <t xml:space="preserve">Европлн1Р4 [МБ ФР: Т+: Корпоративные облигации]</t>
  </si>
  <si>
    <t xml:space="preserve">4B02-04-16419-A-001P</t>
  </si>
  <si>
    <t xml:space="preserve">RU000A103S14</t>
  </si>
  <si>
    <t xml:space="preserve">Европлн1Р4</t>
  </si>
  <si>
    <t xml:space="preserve">Европлн1Р5 [МБ ФР: Т+: Корпоративные облигации]</t>
  </si>
  <si>
    <t xml:space="preserve">4B02-05-16419-A-001P</t>
  </si>
  <si>
    <t xml:space="preserve">Европлн1Р5</t>
  </si>
  <si>
    <t xml:space="preserve">Европлн1Р6 [МБ ФР: Т+: Корпоративные облигации]</t>
  </si>
  <si>
    <t xml:space="preserve">4B02-06-16419-A-001P</t>
  </si>
  <si>
    <t xml:space="preserve">Европлн1Р7 [МБ ФР: Т+: Корпоративные облигации]</t>
  </si>
  <si>
    <t xml:space="preserve">4B02-07-16419-A-001P</t>
  </si>
  <si>
    <t xml:space="preserve">Европлн1Р7</t>
  </si>
  <si>
    <t xml:space="preserve">Европлн1Р8 [МБ ФР: Т+: Корпоративные облигации]</t>
  </si>
  <si>
    <t xml:space="preserve">4B02-08-16419-A-001P</t>
  </si>
  <si>
    <t xml:space="preserve">Европлн1Р8</t>
  </si>
  <si>
    <t xml:space="preserve">ЖКХРСЯ БО1 [МБ ФР: Т+: Корпоративные облигации]</t>
  </si>
  <si>
    <t xml:space="preserve">4B02-01-26004-R</t>
  </si>
  <si>
    <t xml:space="preserve">ЖКХРСЯ БО1</t>
  </si>
  <si>
    <t xml:space="preserve">ЗАСЛОН 1Р1 [МБ ФР: Т+: Корпоративные облигации]</t>
  </si>
  <si>
    <t xml:space="preserve">4B02-01-02289-D-001P</t>
  </si>
  <si>
    <t xml:space="preserve">ЗАСЛОН 1Р1</t>
  </si>
  <si>
    <t xml:space="preserve">ЗСД 01 [МБ ФР: Т+: Корпоративные облигации]</t>
  </si>
  <si>
    <t xml:space="preserve">4-01-00350-D</t>
  </si>
  <si>
    <t xml:space="preserve">RU000A0JRJB8</t>
  </si>
  <si>
    <t xml:space="preserve">ЗСД 01</t>
  </si>
  <si>
    <t xml:space="preserve">ЗСД 02 [МБ ФР: Т+: Корпоративные облигации]</t>
  </si>
  <si>
    <t xml:space="preserve">4-02-00350-D</t>
  </si>
  <si>
    <t xml:space="preserve">RU000A0JRJL7</t>
  </si>
  <si>
    <t xml:space="preserve">ЗСД 02</t>
  </si>
  <si>
    <t xml:space="preserve">ЗСД 03 [МБ ФР: Т+: Корпоративные облигации]</t>
  </si>
  <si>
    <t xml:space="preserve">4-03-00350-D</t>
  </si>
  <si>
    <t xml:space="preserve">RU000A0JS4J1</t>
  </si>
  <si>
    <t xml:space="preserve">ЗСД 03</t>
  </si>
  <si>
    <t xml:space="preserve">ЗСД 04 [МБ ФР: Т+: Корпоративные облигации]</t>
  </si>
  <si>
    <t xml:space="preserve">4-04-00350-D</t>
  </si>
  <si>
    <t xml:space="preserve">RU000A0JS4K9</t>
  </si>
  <si>
    <t xml:space="preserve">ЗСД 04</t>
  </si>
  <si>
    <t xml:space="preserve">ЗСД 05 [МБ ФР: Т+: Корпоративные облигации]</t>
  </si>
  <si>
    <t xml:space="preserve">4-05-00350-D</t>
  </si>
  <si>
    <t xml:space="preserve">RU000A0JS4L7</t>
  </si>
  <si>
    <t xml:space="preserve">ЗСД 05</t>
  </si>
  <si>
    <t xml:space="preserve">ЗенитБО-09 [МБ ФР: Т+: Корпоративные облигации]</t>
  </si>
  <si>
    <t xml:space="preserve">4B020903255B</t>
  </si>
  <si>
    <t xml:space="preserve">RU000A0JVBX1</t>
  </si>
  <si>
    <t xml:space="preserve">ЗенитБО-09</t>
  </si>
  <si>
    <t xml:space="preserve">ИА Абс5 01 [МБ ФР: Т+: Корпоративные облигации]</t>
  </si>
  <si>
    <t xml:space="preserve">4-01-00542-R</t>
  </si>
  <si>
    <t xml:space="preserve">RU000A101ZU7</t>
  </si>
  <si>
    <t xml:space="preserve">ИА Абс5 01</t>
  </si>
  <si>
    <t xml:space="preserve">ИА ДОМ 4P1 [МБ ФР: Т+: Корпоративные облигации]</t>
  </si>
  <si>
    <t xml:space="preserve">4-04-00307-R-001P</t>
  </si>
  <si>
    <t xml:space="preserve">RU000A1019A0</t>
  </si>
  <si>
    <t xml:space="preserve">ИА ДОМ 4P1</t>
  </si>
  <si>
    <t xml:space="preserve">ИА ДОМ 4P2 [МБ ФР: Т+: Корпоративные облигации]</t>
  </si>
  <si>
    <t xml:space="preserve">4-04-00307-R-002P</t>
  </si>
  <si>
    <t xml:space="preserve">RU000A0ZZNW5</t>
  </si>
  <si>
    <t xml:space="preserve">ИА ДОМ 4P2</t>
  </si>
  <si>
    <t xml:space="preserve">ИА ДОМ 5P1 [МБ ФР: Т+: Корпоративные облигации]</t>
  </si>
  <si>
    <t xml:space="preserve">4-05-00307-R-001P</t>
  </si>
  <si>
    <t xml:space="preserve">RU000A101JD7</t>
  </si>
  <si>
    <t xml:space="preserve">ИА ДОМ 5P1</t>
  </si>
  <si>
    <t xml:space="preserve">ИА ДОМ 5P2 [МБ ФР: Т+: Корпоративные облигации]</t>
  </si>
  <si>
    <t xml:space="preserve">4-05-00307-R-002P</t>
  </si>
  <si>
    <t xml:space="preserve">RU000A0ZZCH9</t>
  </si>
  <si>
    <t xml:space="preserve">ИА ДОМ 5P2</t>
  </si>
  <si>
    <t xml:space="preserve">ИА ДОМ 6P2 [МБ ФР: Т+: Корпоративные облигации]</t>
  </si>
  <si>
    <t xml:space="preserve">4-06-00307-R-002P</t>
  </si>
  <si>
    <t xml:space="preserve">ИА ДОМ 6P2</t>
  </si>
  <si>
    <t xml:space="preserve">ИА ДОМ 7P2 [МБ ФР: Т+: Корпоративные облигации]</t>
  </si>
  <si>
    <t xml:space="preserve">4-07-00307-R-002P</t>
  </si>
  <si>
    <t xml:space="preserve">RU000A0ZZZ58</t>
  </si>
  <si>
    <t xml:space="preserve">ИА ДОМ 7P2</t>
  </si>
  <si>
    <t xml:space="preserve">ИА ДОМ 8P2 [МБ ФР: Т+: Корпоративные облигации]</t>
  </si>
  <si>
    <t xml:space="preserve">4-08-00307-R-002P</t>
  </si>
  <si>
    <t xml:space="preserve">RU000A0ZZZ09</t>
  </si>
  <si>
    <t xml:space="preserve">ИА ДОМ 8P2</t>
  </si>
  <si>
    <t xml:space="preserve">ИА ДОМ 9P2 [МБ ФР: Т+: Корпоративные облигации]</t>
  </si>
  <si>
    <t xml:space="preserve">4-09-00307-R-002P</t>
  </si>
  <si>
    <t xml:space="preserve">RU000A100DQ4</t>
  </si>
  <si>
    <t xml:space="preserve">ИА ДОМ 9P2</t>
  </si>
  <si>
    <t xml:space="preserve">ИА ДОМ10P2 [МБ ФР: Т+: Корпоративные облигации]</t>
  </si>
  <si>
    <t xml:space="preserve">4-10-00307-R-002P</t>
  </si>
  <si>
    <t xml:space="preserve">RU000A100ZB9</t>
  </si>
  <si>
    <t xml:space="preserve">ИА ДОМ10P2</t>
  </si>
  <si>
    <t xml:space="preserve">ИА ДОМ11P2 [МБ ФР: Т+: Корпоративные облигации]</t>
  </si>
  <si>
    <t xml:space="preserve">4-11-00307-R-002P</t>
  </si>
  <si>
    <t xml:space="preserve">RU000A100YY4</t>
  </si>
  <si>
    <t xml:space="preserve">ИА ДОМ11P2</t>
  </si>
  <si>
    <t xml:space="preserve">ИА ДОМ12P2 [МБ ФР: Т+: Корпоративные облигации]</t>
  </si>
  <si>
    <t xml:space="preserve">4-12-00307-R-002P</t>
  </si>
  <si>
    <t xml:space="preserve">RU000A1016B4</t>
  </si>
  <si>
    <t xml:space="preserve">ИА ДОМ12P2</t>
  </si>
  <si>
    <t xml:space="preserve">ИА ДОМ13P2 [МБ ФР: Т+: Корпоративные облигации]</t>
  </si>
  <si>
    <t xml:space="preserve">4-13-00307-R-002P</t>
  </si>
  <si>
    <t xml:space="preserve">RU000A1018T2</t>
  </si>
  <si>
    <t xml:space="preserve">ИА ДОМ13P2</t>
  </si>
  <si>
    <t xml:space="preserve">ИА ДОМ14P2 [МБ ФР: Т+: Корпоративные облигации]</t>
  </si>
  <si>
    <t xml:space="preserve">4-14-00307-R-002P</t>
  </si>
  <si>
    <t xml:space="preserve">RU000A101U95</t>
  </si>
  <si>
    <t xml:space="preserve">ИА ДОМ14P2</t>
  </si>
  <si>
    <t xml:space="preserve">ИА ДОМ15P2 [МБ ФР: Т+: Корпоративные облигации]</t>
  </si>
  <si>
    <t xml:space="preserve">4-15-00307-R-002P</t>
  </si>
  <si>
    <t xml:space="preserve">RU000A101TD6</t>
  </si>
  <si>
    <t xml:space="preserve">ИА ДОМ15P2</t>
  </si>
  <si>
    <t xml:space="preserve">ИА ДОМ16P2 [МБ ФР: Т+: Корпоративные облигации]</t>
  </si>
  <si>
    <t xml:space="preserve">4-16-00307-R-002P</t>
  </si>
  <si>
    <t xml:space="preserve">RU000A101X01</t>
  </si>
  <si>
    <t xml:space="preserve">ИА ДОМ16P2</t>
  </si>
  <si>
    <t xml:space="preserve">ИА ДОМ17P2 [МБ ФР: Т+: Корпоративные облигации]</t>
  </si>
  <si>
    <t xml:space="preserve">4-17-00307-R-002P</t>
  </si>
  <si>
    <t xml:space="preserve">RU000A102AP8</t>
  </si>
  <si>
    <t xml:space="preserve">ИА ДОМ17P2</t>
  </si>
  <si>
    <t xml:space="preserve">ИА ДОМ18P2 [МБ ФР: Т+: Корпоративные облигации]</t>
  </si>
  <si>
    <t xml:space="preserve">4-18-00307-R-002P</t>
  </si>
  <si>
    <t xml:space="preserve">ИА ДОМ18P2</t>
  </si>
  <si>
    <t xml:space="preserve">ИА ТБ1А [МБ ФР: Т+: Корпоративные облигации]</t>
  </si>
  <si>
    <t xml:space="preserve">4B02-01-00034-L</t>
  </si>
  <si>
    <t xml:space="preserve">RU000A103D37</t>
  </si>
  <si>
    <t xml:space="preserve">ИА ТБ1А</t>
  </si>
  <si>
    <t xml:space="preserve">ИА ТБ1Б [МБ ФР: Т+: Корпоративные облигации]</t>
  </si>
  <si>
    <t xml:space="preserve">4B02-02-00034-L</t>
  </si>
  <si>
    <t xml:space="preserve">RU000A103D45</t>
  </si>
  <si>
    <t xml:space="preserve">ИА ТБ1Б</t>
  </si>
  <si>
    <t xml:space="preserve">ИАДОМ 1P10 [МБ ФР: Т+: Корпоративные облигации]</t>
  </si>
  <si>
    <t xml:space="preserve">4B02-10-00307-R-001P</t>
  </si>
  <si>
    <t xml:space="preserve">RU000A103W42</t>
  </si>
  <si>
    <t xml:space="preserve">ИАДОМ 1P10</t>
  </si>
  <si>
    <t xml:space="preserve">ИАДОМ 1P11 [МБ ФР: Т+: Корпоративные облигации]</t>
  </si>
  <si>
    <t xml:space="preserve">4B02-11-00307-R-001P</t>
  </si>
  <si>
    <t xml:space="preserve">RU000A103YG5</t>
  </si>
  <si>
    <t xml:space="preserve">ИАДОМ 1P11</t>
  </si>
  <si>
    <t xml:space="preserve">ИАДОМ 1P12 [МБ ФР: Т+: Корпоративные облигации]</t>
  </si>
  <si>
    <t xml:space="preserve">4B02-12-00307-R-001P</t>
  </si>
  <si>
    <t xml:space="preserve">RU000A103YK7</t>
  </si>
  <si>
    <t xml:space="preserve">ИАДОМ 1P12</t>
  </si>
  <si>
    <t xml:space="preserve">ИАДОМ 1P13 [МБ ФР: Т+: Корпоративные облигации]</t>
  </si>
  <si>
    <t xml:space="preserve">4B02-13-00307-R-001P</t>
  </si>
  <si>
    <t xml:space="preserve">RU000A1041Q0</t>
  </si>
  <si>
    <t xml:space="preserve">ИАДОМ 1P13</t>
  </si>
  <si>
    <t xml:space="preserve">ИАДОМ 1P14 [МБ ФР: Т+: Корпоративные облигации]</t>
  </si>
  <si>
    <t xml:space="preserve">4B02-14-00307-R-001P</t>
  </si>
  <si>
    <t xml:space="preserve">RU000A104511</t>
  </si>
  <si>
    <t xml:space="preserve">ИАДОМ 1P14</t>
  </si>
  <si>
    <t xml:space="preserve">ИАДОМ 1P15 [МБ ФР: Т+: Корпоративные облигации]</t>
  </si>
  <si>
    <t xml:space="preserve">4B02-17-00307-R-001P</t>
  </si>
  <si>
    <t xml:space="preserve">RU000A104C45</t>
  </si>
  <si>
    <t xml:space="preserve">ИАДОМ 1P15</t>
  </si>
  <si>
    <t xml:space="preserve">ИАДОМ 1P16 [МБ ФР: Т+: Корпоративные облигации]</t>
  </si>
  <si>
    <t xml:space="preserve">4B02-15-00307-R-001P</t>
  </si>
  <si>
    <t xml:space="preserve">RU000A104B79</t>
  </si>
  <si>
    <t xml:space="preserve">ИАДОМ 1P16</t>
  </si>
  <si>
    <t xml:space="preserve">ИАДОМ 1P17 [МБ ФР: Т+: Корпоративные облигации]</t>
  </si>
  <si>
    <t xml:space="preserve">4B02-16-00307-R-001P</t>
  </si>
  <si>
    <t xml:space="preserve">RU000A104AM1</t>
  </si>
  <si>
    <t xml:space="preserve">ИАДОМ 1P17</t>
  </si>
  <si>
    <t xml:space="preserve">ИАДОМ 1P18 [МБ ФР: Т+: Корпоративные облигации]</t>
  </si>
  <si>
    <t xml:space="preserve">4B02-18-00307-R-001P</t>
  </si>
  <si>
    <t xml:space="preserve">ИАДОМ 1P18</t>
  </si>
  <si>
    <t xml:space="preserve">ИАДОМ 1P20 [МБ ФР: Т+: Корпоративные облигации]</t>
  </si>
  <si>
    <t xml:space="preserve">4B02-20-00307-R-001P</t>
  </si>
  <si>
    <t xml:space="preserve">RU000A105344</t>
  </si>
  <si>
    <t xml:space="preserve">ИАДОМ 1P20</t>
  </si>
  <si>
    <t xml:space="preserve">ИАДОМ 1P21 [МБ ФР: Т+: Корпоративные облигации]</t>
  </si>
  <si>
    <t xml:space="preserve">4B02-21-00307-R-001P</t>
  </si>
  <si>
    <t xml:space="preserve">RU000A105898</t>
  </si>
  <si>
    <t xml:space="preserve">ИАДОМ 1P21</t>
  </si>
  <si>
    <t xml:space="preserve">ИАДОМ 1P22 [МБ ФР: Т+: Корпоративные облигации]</t>
  </si>
  <si>
    <t xml:space="preserve">4B02-22-00307-R-001P</t>
  </si>
  <si>
    <t xml:space="preserve">RU000A1058R2</t>
  </si>
  <si>
    <t xml:space="preserve">ИАДОМ 1P22</t>
  </si>
  <si>
    <t xml:space="preserve">ИАДОМ 1P23 [МБ ФР: Т+: Корпоративные облигации]</t>
  </si>
  <si>
    <t xml:space="preserve">4B02-23-00307-R-001P</t>
  </si>
  <si>
    <t xml:space="preserve">RU000A105AV9</t>
  </si>
  <si>
    <t xml:space="preserve">ИАДОМ 1P23</t>
  </si>
  <si>
    <t xml:space="preserve">ИАДОМ 1P24 [МБ ФР: Т+: Корпоративные облигации]</t>
  </si>
  <si>
    <t xml:space="preserve">4B02-24-00307-R-001P</t>
  </si>
  <si>
    <t xml:space="preserve">RU000A105CB7</t>
  </si>
  <si>
    <t xml:space="preserve">ИАДОМ 1P24</t>
  </si>
  <si>
    <t xml:space="preserve">ИАДОМ 1P25 [МБ ФР: Т+: Корпоративные облигации]</t>
  </si>
  <si>
    <t xml:space="preserve">4B02-25-00307-R-001P</t>
  </si>
  <si>
    <t xml:space="preserve">ИАДОМ 1P25</t>
  </si>
  <si>
    <t xml:space="preserve">ИАДОМ 1P27 [МБ ФР: Т+: Корпоративные облигации]</t>
  </si>
  <si>
    <t xml:space="preserve">4B02-27-00307-R-001P</t>
  </si>
  <si>
    <t xml:space="preserve">RU000A105LN3</t>
  </si>
  <si>
    <t xml:space="preserve">ИАДОМ 1P27</t>
  </si>
  <si>
    <t xml:space="preserve">ИАДОМ 1P28 [МБ ФР: Т+: Корпоративные облигации]</t>
  </si>
  <si>
    <t xml:space="preserve">4B02-32-00307-R-001P</t>
  </si>
  <si>
    <t xml:space="preserve">RU000A105P72</t>
  </si>
  <si>
    <t xml:space="preserve">ИАДОМ 1P28</t>
  </si>
  <si>
    <t xml:space="preserve">ИАДОМ 1P29 [МБ ФР: Т+: Корпоративные облигации]</t>
  </si>
  <si>
    <t xml:space="preserve">4B02-28-00307-R-001P</t>
  </si>
  <si>
    <t xml:space="preserve">RU000A105NN9</t>
  </si>
  <si>
    <t xml:space="preserve">ИАДОМ 1P29</t>
  </si>
  <si>
    <t xml:space="preserve">ИАДОМ 1P30 [МБ ФР: Т+: Корпоративные облигации]</t>
  </si>
  <si>
    <t xml:space="preserve">4B02-30-00307-R-001P</t>
  </si>
  <si>
    <t xml:space="preserve">RU000A105NP4</t>
  </si>
  <si>
    <t xml:space="preserve">ИАДОМ 1P30</t>
  </si>
  <si>
    <t xml:space="preserve">ИАДОМ 1P31 [МБ ФР: Т+: Корпоративные облигации]</t>
  </si>
  <si>
    <t xml:space="preserve">4B02-29-00307-R-001P</t>
  </si>
  <si>
    <t xml:space="preserve">RU000A105NY6</t>
  </si>
  <si>
    <t xml:space="preserve">ИАДОМ 1P31</t>
  </si>
  <si>
    <t xml:space="preserve">ИАДОМ 1P32 [МБ ФР: Т+: Корпоративные облигации]</t>
  </si>
  <si>
    <t xml:space="preserve">4B02-31-00307-R-001P</t>
  </si>
  <si>
    <t xml:space="preserve">RU000A105NZ3</t>
  </si>
  <si>
    <t xml:space="preserve">ИАДОМ 1P32</t>
  </si>
  <si>
    <t xml:space="preserve">ИАДОМ 1P33 [МБ ФР: Т+: Корпоративные облигации]</t>
  </si>
  <si>
    <t xml:space="preserve">4B02-33-00307-R-001P</t>
  </si>
  <si>
    <t xml:space="preserve">RU000A1065R7</t>
  </si>
  <si>
    <t xml:space="preserve">ИАДОМ 1P33</t>
  </si>
  <si>
    <t xml:space="preserve">ИАДОМ 1P34 [МБ ФР: Т+: Корпоративные облигации]</t>
  </si>
  <si>
    <t xml:space="preserve">4B02-34-00307-R-001P</t>
  </si>
  <si>
    <t xml:space="preserve">RU000A106FM5</t>
  </si>
  <si>
    <t xml:space="preserve">ИАДОМ 1P34</t>
  </si>
  <si>
    <t xml:space="preserve">ИАДОМ 1P36 [МБ ФР: Т+: Корпоративные облигации]</t>
  </si>
  <si>
    <t xml:space="preserve">4B02-35-00307-R-001P</t>
  </si>
  <si>
    <t xml:space="preserve">RU000A106HE8</t>
  </si>
  <si>
    <t xml:space="preserve">ИАДОМ 1P36</t>
  </si>
  <si>
    <t xml:space="preserve">ИАДОМ 1P38 [МБ ФР: Т+: Корпоративные облигации]</t>
  </si>
  <si>
    <t xml:space="preserve">4B02-37-00307-R-001P</t>
  </si>
  <si>
    <t xml:space="preserve">RU000A1074A5</t>
  </si>
  <si>
    <t xml:space="preserve">ИАДОМ 1P38</t>
  </si>
  <si>
    <t xml:space="preserve">ИАДОМ 1P39 [МБ ФР: Т+: Корпоративные облигации]</t>
  </si>
  <si>
    <t xml:space="preserve">4B02-38-00307-R-001P</t>
  </si>
  <si>
    <t xml:space="preserve">RU000A107G55</t>
  </si>
  <si>
    <t xml:space="preserve">ИАДОМ 1P39</t>
  </si>
  <si>
    <t xml:space="preserve">ИАДОМ 1P40 [МБ ФР: Т+: Корпоративные облигации]</t>
  </si>
  <si>
    <t xml:space="preserve">4B02-39-00307-R-001P</t>
  </si>
  <si>
    <t xml:space="preserve">RU000A107GL3</t>
  </si>
  <si>
    <t xml:space="preserve">ИАДОМ 1P40</t>
  </si>
  <si>
    <t xml:space="preserve">ИАДОМ 1P41 [МБ ФР: Т+: Корпоративные облигации]</t>
  </si>
  <si>
    <t xml:space="preserve">4B02-41-00307-R-001P</t>
  </si>
  <si>
    <t xml:space="preserve">RU000A107GM1</t>
  </si>
  <si>
    <t xml:space="preserve">ИАДОМ 1P41</t>
  </si>
  <si>
    <t xml:space="preserve">ИАДОМ 1P42 [МБ ФР: Т+: Корпоративные облигации]</t>
  </si>
  <si>
    <t xml:space="preserve">4B02-40-00307-R-001P</t>
  </si>
  <si>
    <t xml:space="preserve">RU000A107EQ7</t>
  </si>
  <si>
    <t xml:space="preserve">ИАДОМ 1P42</t>
  </si>
  <si>
    <t xml:space="preserve">ИАДОМ 1P43 [МБ ФР: Т+: Корпоративные облигации]</t>
  </si>
  <si>
    <t xml:space="preserve">4B02-42-00307-R-001P</t>
  </si>
  <si>
    <t xml:space="preserve">RU000A107SY1</t>
  </si>
  <si>
    <t xml:space="preserve">ИАДОМ 1P43</t>
  </si>
  <si>
    <t xml:space="preserve">ИАДОМ 1P44 [МБ ФР: Т+: Корпоративные облигации]</t>
  </si>
  <si>
    <t xml:space="preserve">4B02-43-00307-R-001P</t>
  </si>
  <si>
    <t xml:space="preserve">RU000A108GC0</t>
  </si>
  <si>
    <t xml:space="preserve">ИАДОМ 1P44</t>
  </si>
  <si>
    <t xml:space="preserve">ИАДОМ 1P45 [МБ ФР: Т+: Корпоративные облигации]</t>
  </si>
  <si>
    <t xml:space="preserve">4B02-45-00307-R-001P</t>
  </si>
  <si>
    <t xml:space="preserve">RU000A109L98</t>
  </si>
  <si>
    <t xml:space="preserve">ИАДОМ 1P45</t>
  </si>
  <si>
    <t xml:space="preserve">ИАДОМ 1P46 [МБ ФР: Т+: Корпоративные облигации]</t>
  </si>
  <si>
    <t xml:space="preserve">4B02-44-00307-R-001P</t>
  </si>
  <si>
    <t xml:space="preserve">RU000A1093G2</t>
  </si>
  <si>
    <t xml:space="preserve">ИАДОМ 1P46</t>
  </si>
  <si>
    <t xml:space="preserve">ИАДОМ 1P47 [МБ ФР: Т+: Корпоративные облигации]</t>
  </si>
  <si>
    <t xml:space="preserve">4B02-46-00307-R-001P</t>
  </si>
  <si>
    <t xml:space="preserve">RU000A109NH3</t>
  </si>
  <si>
    <t xml:space="preserve">ИАДОМ 1P47</t>
  </si>
  <si>
    <t xml:space="preserve">ИАДОМ 1P48 [МБ ФР: Т+: Корпоративные облигации]</t>
  </si>
  <si>
    <t xml:space="preserve">4B02-49-00307-R-001P</t>
  </si>
  <si>
    <t xml:space="preserve">RU000A109NJ9</t>
  </si>
  <si>
    <t xml:space="preserve">ИАДОМ 1P48</t>
  </si>
  <si>
    <t xml:space="preserve">ИАДОМ 1P49 [МБ ФР: Т+: Корпоративные облигации]</t>
  </si>
  <si>
    <t xml:space="preserve">4B02-48-00307-R-001P</t>
  </si>
  <si>
    <t xml:space="preserve">RU000A109NG5</t>
  </si>
  <si>
    <t xml:space="preserve">ИАДОМ 1P49</t>
  </si>
  <si>
    <t xml:space="preserve">ИАДОМ 1P50 [МБ ФР: Т+: Корпоративные облигации]</t>
  </si>
  <si>
    <t xml:space="preserve">4B02-47-00307-R-001P</t>
  </si>
  <si>
    <t xml:space="preserve">RU000A109MG7</t>
  </si>
  <si>
    <t xml:space="preserve">ИАДОМ 1P50</t>
  </si>
  <si>
    <t xml:space="preserve">ИАДОМ Б1P1 [МБ ФР: Т+: Корпоративные облигации]</t>
  </si>
  <si>
    <t xml:space="preserve">4B02-01-00307-R-001P</t>
  </si>
  <si>
    <t xml:space="preserve">RU000A102GV3</t>
  </si>
  <si>
    <t xml:space="preserve">ИАДОМ Б1P1</t>
  </si>
  <si>
    <t xml:space="preserve">ИАДОМ Б1P2 [МБ ФР: Т+: Корпоративные облигации]</t>
  </si>
  <si>
    <t xml:space="preserve">4B02-02-00307-R-001P</t>
  </si>
  <si>
    <t xml:space="preserve">ИАДОМ Б1P2</t>
  </si>
  <si>
    <t xml:space="preserve">ИАДОМ Б1P3 [МБ ФР: Т+: Корпоративные облигации]</t>
  </si>
  <si>
    <t xml:space="preserve">4B02-03-00307-R-001P</t>
  </si>
  <si>
    <t xml:space="preserve">ИАДОМ Б1P3</t>
  </si>
  <si>
    <t xml:space="preserve">ИАДОМ Б1P4 [МБ ФР: Т+: Корпоративные облигации]</t>
  </si>
  <si>
    <t xml:space="preserve">4B02-04-00307-R-001P</t>
  </si>
  <si>
    <t xml:space="preserve">RU000A102K13</t>
  </si>
  <si>
    <t xml:space="preserve">ИАДОМ Б1P4</t>
  </si>
  <si>
    <t xml:space="preserve">ИАДОМ Б1P5 [МБ ФР: Т+: Корпоративные облигации]</t>
  </si>
  <si>
    <t xml:space="preserve">4B02-05-00307-R-001P</t>
  </si>
  <si>
    <t xml:space="preserve">RU000A102L87</t>
  </si>
  <si>
    <t xml:space="preserve">ИАДОМ Б1P5</t>
  </si>
  <si>
    <t xml:space="preserve">ИАДОМ Б1P6 [МБ ФР: Т+: Корпоративные облигации]</t>
  </si>
  <si>
    <t xml:space="preserve">4B02-06-00307-R-001P</t>
  </si>
  <si>
    <t xml:space="preserve">RU000A102L53</t>
  </si>
  <si>
    <t xml:space="preserve">ИАДОМ Б1P6</t>
  </si>
  <si>
    <t xml:space="preserve">ИАДОМ Б1P7 [МБ ФР: Т+: Корпоративные облигации]</t>
  </si>
  <si>
    <t xml:space="preserve">4B02-07-00307-R-001P</t>
  </si>
  <si>
    <t xml:space="preserve">ИАДОМ Б1P7</t>
  </si>
  <si>
    <t xml:space="preserve">ИАДОМ Б1P8 [МБ ФР: Т+: Корпоративные облигации]</t>
  </si>
  <si>
    <t xml:space="preserve">4B02-08-00307-R-001P</t>
  </si>
  <si>
    <t xml:space="preserve">ИАДОМ Б1P8</t>
  </si>
  <si>
    <t xml:space="preserve">ИАДОМ Б1P9 [МБ ФР: Т+: Корпоративные облигации]</t>
  </si>
  <si>
    <t xml:space="preserve">4B02-09-00307-R-001P</t>
  </si>
  <si>
    <t xml:space="preserve">ИАДОМ Б1P9</t>
  </si>
  <si>
    <t xml:space="preserve">ИКС5Фин2P2 [МБ ФР: Т+: Корпоративные облигации]</t>
  </si>
  <si>
    <t xml:space="preserve">4B02-02-36241-R-002P</t>
  </si>
  <si>
    <t xml:space="preserve">RU000A105JP2</t>
  </si>
  <si>
    <t xml:space="preserve">ИКС5Фин2P2</t>
  </si>
  <si>
    <t xml:space="preserve">ИКС5Фин2P3 [МБ ФР: Т+: Корпоративные облигации]</t>
  </si>
  <si>
    <t xml:space="preserve">4B02-03-36241-R-002P</t>
  </si>
  <si>
    <t xml:space="preserve">RU000A105NE8</t>
  </si>
  <si>
    <t xml:space="preserve">ИКС5Фин2P3</t>
  </si>
  <si>
    <t xml:space="preserve">ИКС5Фин3P1 [МБ ФР: Т+: Корпоративные облигации]</t>
  </si>
  <si>
    <t xml:space="preserve">4B02-01-36241-R-003P</t>
  </si>
  <si>
    <t xml:space="preserve">ИКС5Фин3P2 [МБ ФР: Т+: Корпоративные облигации]</t>
  </si>
  <si>
    <t xml:space="preserve">4B02-02-36241-R-003P</t>
  </si>
  <si>
    <t xml:space="preserve">ИКС5Фин3P2</t>
  </si>
  <si>
    <t xml:space="preserve">ИКС5Фин3P3 [МБ ФР: Т+: Корпоративные облигации]</t>
  </si>
  <si>
    <t xml:space="preserve">4B02-03-36241-R-003P</t>
  </si>
  <si>
    <t xml:space="preserve">ИКС5Фин3P3</t>
  </si>
  <si>
    <t xml:space="preserve">ИКС5Фин3P4 [МБ ФР: Т+: Корпоративные облигации]</t>
  </si>
  <si>
    <t xml:space="preserve">4B02-04-36241-R-003P</t>
  </si>
  <si>
    <t xml:space="preserve">ИКС5Фин3P4</t>
  </si>
  <si>
    <t xml:space="preserve">ИКС5Фин3P5 [МБ ФР: Т+: Корпоративные облигации]</t>
  </si>
  <si>
    <t xml:space="preserve">4B02-05-36241-R-003P</t>
  </si>
  <si>
    <t xml:space="preserve">ИКС5Фин3P5</t>
  </si>
  <si>
    <t xml:space="preserve">ИКС5ФинP12 [МБ ФР: Т+: Корпоративные облигации]</t>
  </si>
  <si>
    <t xml:space="preserve">4B02-12-36241-R-001P</t>
  </si>
  <si>
    <t xml:space="preserve">RU000A101UQ6</t>
  </si>
  <si>
    <t xml:space="preserve">ИКС5ФинP12</t>
  </si>
  <si>
    <t xml:space="preserve">ИЛСБО-1-1Р [МБ ФР: Т+: Корпоративные облигации]</t>
  </si>
  <si>
    <t xml:space="preserve">4B02-01-00118-L-001P</t>
  </si>
  <si>
    <t xml:space="preserve">ИЛСБО-1-1Р</t>
  </si>
  <si>
    <t xml:space="preserve">ИНГР Б1P1 [МБ ФР: Т+: Корпоративные облигации]</t>
  </si>
  <si>
    <t xml:space="preserve">4B02-01-50020-A-001P</t>
  </si>
  <si>
    <t xml:space="preserve">RU000A0ZYG37</t>
  </si>
  <si>
    <t xml:space="preserve">ИНГР Б1P1</t>
  </si>
  <si>
    <t xml:space="preserve">ИНГРАД 2P2 [МБ ФР: Т+: Корпоративные облигации]</t>
  </si>
  <si>
    <t xml:space="preserve">4B02-02-50020-A-002P</t>
  </si>
  <si>
    <t xml:space="preserve">RU000A101HP5</t>
  </si>
  <si>
    <t xml:space="preserve">ИНГРАД 2P2</t>
  </si>
  <si>
    <t xml:space="preserve">ИСТРСЫР 02 [МБ ФР: Т+: Корпоративные облигации]</t>
  </si>
  <si>
    <t xml:space="preserve">4B02-02-00100-L</t>
  </si>
  <si>
    <t xml:space="preserve">ИСТРСЫР 02</t>
  </si>
  <si>
    <t xml:space="preserve">ИСТРСЫР 03 [МБ ФР: Т+: Корпоративные облигации]</t>
  </si>
  <si>
    <t xml:space="preserve">4B02-03-00100-L</t>
  </si>
  <si>
    <t xml:space="preserve">RU000A107C00</t>
  </si>
  <si>
    <t xml:space="preserve">ИСТРСЫР 03</t>
  </si>
  <si>
    <t xml:space="preserve">ИЭКХолд1Р1 [МБ ФР: Т+: Корпоративные облигации]</t>
  </si>
  <si>
    <t xml:space="preserve">4B02-01-00085-L-001P</t>
  </si>
  <si>
    <t xml:space="preserve">ИЭКХолд1Р1</t>
  </si>
  <si>
    <t xml:space="preserve">ИЭКХолд1Р2 [МБ ФР: Т+: Корпоративные облигации]</t>
  </si>
  <si>
    <t xml:space="preserve">4B02-02-00085-L-001P</t>
  </si>
  <si>
    <t xml:space="preserve">RU000A107E08</t>
  </si>
  <si>
    <t xml:space="preserve">ИЭКХолд1Р2</t>
  </si>
  <si>
    <t xml:space="preserve">Инаркт2Р1 [МБ ФР: Т+: Корпоративные облигации]</t>
  </si>
  <si>
    <t xml:space="preserve">4B02-01-04461-D-002P</t>
  </si>
  <si>
    <t xml:space="preserve">Инаркт2Р1</t>
  </si>
  <si>
    <t xml:space="preserve">ИнвОбл01 [МБ ФР: Т+: Корпоративные облигации]</t>
  </si>
  <si>
    <t xml:space="preserve">4-01-00756-R</t>
  </si>
  <si>
    <t xml:space="preserve">RU000A107C75</t>
  </si>
  <si>
    <t xml:space="preserve">ИнвОбл01</t>
  </si>
  <si>
    <t xml:space="preserve">ИнвОбл02 [МБ ФР: Т+: Корпоративные облигации]</t>
  </si>
  <si>
    <t xml:space="preserve">4-02-00756-R</t>
  </si>
  <si>
    <t xml:space="preserve">RU000A107Q12</t>
  </si>
  <si>
    <t xml:space="preserve">ИнвОбл02</t>
  </si>
  <si>
    <t xml:space="preserve">ИнвОбл03 [МБ ФР: Т+: Корпоративные облигации]</t>
  </si>
  <si>
    <t xml:space="preserve">4-03-00756-R</t>
  </si>
  <si>
    <t xml:space="preserve">RU000A107Q20</t>
  </si>
  <si>
    <t xml:space="preserve">ИнвОбл03</t>
  </si>
  <si>
    <t xml:space="preserve">ИнвОбл04 [МБ ФР: Т+: Корпоративные облигации]</t>
  </si>
  <si>
    <t xml:space="preserve">4-04-00756-R</t>
  </si>
  <si>
    <t xml:space="preserve">RU000A107Q38</t>
  </si>
  <si>
    <t xml:space="preserve">ИнвОбл04</t>
  </si>
  <si>
    <t xml:space="preserve">ИнвОбл05 [МБ ФР: Т+: Корпоративные облигации]</t>
  </si>
  <si>
    <t xml:space="preserve">4-05-00756-R</t>
  </si>
  <si>
    <t xml:space="preserve">RU000A108C33</t>
  </si>
  <si>
    <t xml:space="preserve">ИнвОбл05</t>
  </si>
  <si>
    <t xml:space="preserve">ИнвОбл06 [МБ ФР: Т+: Корпоративные облигации]</t>
  </si>
  <si>
    <t xml:space="preserve">4-06-00756-R</t>
  </si>
  <si>
    <t xml:space="preserve">RU000A108C41</t>
  </si>
  <si>
    <t xml:space="preserve">ИнвОбл06</t>
  </si>
  <si>
    <t xml:space="preserve">ИнвОбл07 [МБ ФР: Т+: Корпоративные облигации]</t>
  </si>
  <si>
    <t xml:space="preserve">4-07-00756-R</t>
  </si>
  <si>
    <t xml:space="preserve">RU000A108TD1</t>
  </si>
  <si>
    <t xml:space="preserve">ИнвОбл07</t>
  </si>
  <si>
    <t xml:space="preserve">ИнвОбл08 [МБ ФР: Т+: Корпоративные облигации]</t>
  </si>
  <si>
    <t xml:space="preserve">4-08-00756-R</t>
  </si>
  <si>
    <t xml:space="preserve">RU000A108TE9</t>
  </si>
  <si>
    <t xml:space="preserve">ИнвОбл08</t>
  </si>
  <si>
    <t xml:space="preserve">ИнвОбл09 [МБ ФР: Т+: Корпоративные облигации]</t>
  </si>
  <si>
    <t xml:space="preserve">4-09-00756-R</t>
  </si>
  <si>
    <t xml:space="preserve">RU000A1095B8</t>
  </si>
  <si>
    <t xml:space="preserve">ИнвОбл09</t>
  </si>
  <si>
    <t xml:space="preserve">ИнвОбл10 [МБ ФР: Т+: Корпоративные облигации]</t>
  </si>
  <si>
    <t xml:space="preserve">4-10-00756-R</t>
  </si>
  <si>
    <t xml:space="preserve">RU000A109775</t>
  </si>
  <si>
    <t xml:space="preserve">ИнвОбл10</t>
  </si>
  <si>
    <t xml:space="preserve">ИнвОбл11 [МБ ФР: Т+: Корпоративные облигации]</t>
  </si>
  <si>
    <t xml:space="preserve">4-11-00756-R</t>
  </si>
  <si>
    <t xml:space="preserve">RU000A109QT1</t>
  </si>
  <si>
    <t xml:space="preserve">ИнвОбл11</t>
  </si>
  <si>
    <t xml:space="preserve">ИнкабБО01 [МБ ФР: Т+: Корпоративные облигации]</t>
  </si>
  <si>
    <t xml:space="preserve">4B02-01-00064-L</t>
  </si>
  <si>
    <t xml:space="preserve">RU000A1049M2</t>
  </si>
  <si>
    <t xml:space="preserve">ИнкабБО01</t>
  </si>
  <si>
    <t xml:space="preserve">ИнтЛиз1Р04 [МБ ФР: Т+: Корпоративные облигации]</t>
  </si>
  <si>
    <t xml:space="preserve">4B02-04-00380-R-001P</t>
  </si>
  <si>
    <t xml:space="preserve">RU000A105FU0</t>
  </si>
  <si>
    <t xml:space="preserve">ИнтЛиз1Р04</t>
  </si>
  <si>
    <t xml:space="preserve">ИнтЛиз1Р05 [МБ ФР: Т+: Корпоративные облигации]</t>
  </si>
  <si>
    <t xml:space="preserve">4B02-05-00380-R-001P</t>
  </si>
  <si>
    <t xml:space="preserve">RU000A105Y30</t>
  </si>
  <si>
    <t xml:space="preserve">ИнтЛиз1Р05</t>
  </si>
  <si>
    <t xml:space="preserve">ИнтЛиз1Р06 [МБ ФР: Т+: Корпоративные облигации]</t>
  </si>
  <si>
    <t xml:space="preserve">4B02-06-00380-R-001P</t>
  </si>
  <si>
    <t xml:space="preserve">ИнтЛиз1Р06</t>
  </si>
  <si>
    <t xml:space="preserve">ИнтЛиз1Р07 [МБ ФР: Т+: Корпоративные облигации]</t>
  </si>
  <si>
    <t xml:space="preserve">4B02-07-00380-R-001P</t>
  </si>
  <si>
    <t xml:space="preserve">ИнтЛиз1Р07</t>
  </si>
  <si>
    <t xml:space="preserve">ИнтЛиз1Р08 [МБ ФР: Т+: Корпоративные облигации]</t>
  </si>
  <si>
    <t xml:space="preserve">4B02-08-00380-R-001P</t>
  </si>
  <si>
    <t xml:space="preserve">ИнтЛиз1Р08</t>
  </si>
  <si>
    <t xml:space="preserve">ИнтЛиз1Р09 [МБ ФР: Т+: Корпоративные облигации]</t>
  </si>
  <si>
    <t xml:space="preserve">4B02-09-00380-R-001P</t>
  </si>
  <si>
    <t xml:space="preserve">ИнтЛиз1Р09</t>
  </si>
  <si>
    <t xml:space="preserve">ИнтЛиз1Р10 [МБ ФР: Т+: Корпоративные облигации]</t>
  </si>
  <si>
    <t xml:space="preserve">4B02-10-00380-R-001P</t>
  </si>
  <si>
    <t xml:space="preserve">RU000A10A4N8</t>
  </si>
  <si>
    <t xml:space="preserve">ИнтЛиз1Р10</t>
  </si>
  <si>
    <t xml:space="preserve">Интерскол1 [МБ ФР: Т+: Корпоративные облигации]</t>
  </si>
  <si>
    <t xml:space="preserve">4B02-01-00068-L-001P</t>
  </si>
  <si>
    <t xml:space="preserve">RU000A104A05</t>
  </si>
  <si>
    <t xml:space="preserve">Интерскол1</t>
  </si>
  <si>
    <t xml:space="preserve">КАМАЗ 12 [МБ ФР: Т+: Корпоративные облигации]</t>
  </si>
  <si>
    <t xml:space="preserve">4-12-55010-D</t>
  </si>
  <si>
    <t xml:space="preserve">RU000A0JVP39</t>
  </si>
  <si>
    <t xml:space="preserve">КАМАЗ 12</t>
  </si>
  <si>
    <t xml:space="preserve">КАМАЗ БО-7 [МБ ФР: Т+: Корпоративные облигации]</t>
  </si>
  <si>
    <t xml:space="preserve">4-07-55010-D</t>
  </si>
  <si>
    <t xml:space="preserve">RU000A0ZZ7G1</t>
  </si>
  <si>
    <t xml:space="preserve">КАМАЗ БО-7</t>
  </si>
  <si>
    <t xml:space="preserve">КАМАЗ БО-8 [МБ ФР: Т+: Корпоративные облигации]</t>
  </si>
  <si>
    <t xml:space="preserve">4-08-55010-D</t>
  </si>
  <si>
    <t xml:space="preserve">RU000A0ZZ7H9</t>
  </si>
  <si>
    <t xml:space="preserve">КАМАЗ БО-8</t>
  </si>
  <si>
    <t xml:space="preserve">КАМАЗ БО-9 [МБ ФР: Т+: Корпоративные облигации]</t>
  </si>
  <si>
    <t xml:space="preserve">4-09-55010-D</t>
  </si>
  <si>
    <t xml:space="preserve">КАМАЗ БО-9</t>
  </si>
  <si>
    <t xml:space="preserve">КАМАЗ БО10 [МБ ФР: Т+: Корпоративные облигации]</t>
  </si>
  <si>
    <t xml:space="preserve">4-10-55010-D</t>
  </si>
  <si>
    <t xml:space="preserve">КАМАЗ БО10</t>
  </si>
  <si>
    <t xml:space="preserve">КАМАЗ БО11 [МБ ФР: Т+: Корпоративные облигации]</t>
  </si>
  <si>
    <t xml:space="preserve">4-11-55010-D</t>
  </si>
  <si>
    <t xml:space="preserve">RU000A0ZZ893</t>
  </si>
  <si>
    <t xml:space="preserve">КАМАЗ БО11</t>
  </si>
  <si>
    <t xml:space="preserve">КАМАЗ БО13 [МБ ФР: Т+: Корпоративные облигации]</t>
  </si>
  <si>
    <t xml:space="preserve">4-13-55010-D</t>
  </si>
  <si>
    <t xml:space="preserve">RU000A0JW126</t>
  </si>
  <si>
    <t xml:space="preserve">КАМАЗ БО13</t>
  </si>
  <si>
    <t xml:space="preserve">КАМАЗ БО14 [МБ ФР: Т+: Корпоративные облигации]</t>
  </si>
  <si>
    <t xml:space="preserve">4-14-55010-D</t>
  </si>
  <si>
    <t xml:space="preserve">RU000A0JX1C5</t>
  </si>
  <si>
    <t xml:space="preserve">КАМАЗ БО14</t>
  </si>
  <si>
    <t xml:space="preserve">КАМАЗ БО15 [МБ ФР: Т+: Корпоративные облигации]</t>
  </si>
  <si>
    <t xml:space="preserve">4-15-55010-D</t>
  </si>
  <si>
    <t xml:space="preserve">RU000A0JX2B5</t>
  </si>
  <si>
    <t xml:space="preserve">КАМАЗ БО15</t>
  </si>
  <si>
    <t xml:space="preserve">КАМАЗ БП10 [МБ ФР: Т+: Корпоративные облигации]</t>
  </si>
  <si>
    <t xml:space="preserve">4B02-10-55010-D-001P</t>
  </si>
  <si>
    <t xml:space="preserve">RU000A104ZC9</t>
  </si>
  <si>
    <t xml:space="preserve">КАМАЗ БП10</t>
  </si>
  <si>
    <t xml:space="preserve">КАМАЗ БП11 [МБ ФР: Т+: Корпоративные облигации]</t>
  </si>
  <si>
    <t xml:space="preserve">4B02-11-55010-D-001P</t>
  </si>
  <si>
    <t xml:space="preserve">КАМАЗ БП11</t>
  </si>
  <si>
    <t xml:space="preserve">КАМАЗ БП12 [МБ ФР: Т+: Корпоративные облигации]</t>
  </si>
  <si>
    <t xml:space="preserve">4B02-12-55010-D-001P</t>
  </si>
  <si>
    <t xml:space="preserve">КАМАЗ БП12</t>
  </si>
  <si>
    <t xml:space="preserve">КАМАЗ БП13 [МБ ФР: Т+: Корпоративные облигации]</t>
  </si>
  <si>
    <t xml:space="preserve">4B02-13-55010-D-001P</t>
  </si>
  <si>
    <t xml:space="preserve">КАМАЗ БП13</t>
  </si>
  <si>
    <t xml:space="preserve">КВС БО-01 [МБ ФР: Т+: Корпоративные облигации]</t>
  </si>
  <si>
    <t xml:space="preserve">4B02-01-00409-R</t>
  </si>
  <si>
    <t xml:space="preserve">RU000A1018G9</t>
  </si>
  <si>
    <t xml:space="preserve">КВС БО-01</t>
  </si>
  <si>
    <t xml:space="preserve">КВС об. 01 [МБ ФР: Т+: Корпоративные облигации]</t>
  </si>
  <si>
    <t xml:space="preserve">4-01-00409-R-001P</t>
  </si>
  <si>
    <t xml:space="preserve">RU000A0ZZWQ8</t>
  </si>
  <si>
    <t xml:space="preserve">КВС об. 01</t>
  </si>
  <si>
    <t xml:space="preserve">КИФА 1P1 [МБ ФР: Т+: Корпоративные облигации]</t>
  </si>
  <si>
    <t xml:space="preserve">4B02-01-80929-H-001P</t>
  </si>
  <si>
    <t xml:space="preserve">КИФА 1P1</t>
  </si>
  <si>
    <t xml:space="preserve">КОРПСАН 01 [МБ ФР: Т+: Корпоративные облигации]</t>
  </si>
  <si>
    <t xml:space="preserve">4B02-01-00583-R-001P</t>
  </si>
  <si>
    <t xml:space="preserve">КОРПСАН 01</t>
  </si>
  <si>
    <t xml:space="preserve">КОРЯКЭН-01 [МБ ФР: Т+: Корпоративные облигации]</t>
  </si>
  <si>
    <t xml:space="preserve">4B02-01-32578-F</t>
  </si>
  <si>
    <t xml:space="preserve">RU000A109UL0</t>
  </si>
  <si>
    <t xml:space="preserve">КОРЯКЭН-01</t>
  </si>
  <si>
    <t xml:space="preserve">КРАУС Б1P1 [МБ ФР: Т+: Корпоративные облигации]</t>
  </si>
  <si>
    <t xml:space="preserve">4B02-01-33273-H-001P</t>
  </si>
  <si>
    <t xml:space="preserve">RU000A0JX2L4</t>
  </si>
  <si>
    <t xml:space="preserve">КРАУС Б1P1</t>
  </si>
  <si>
    <t xml:space="preserve">КЧР 2017 [МБ ФР: Т+: Корпоративные облигации]</t>
  </si>
  <si>
    <t xml:space="preserve">RU35001KRC0</t>
  </si>
  <si>
    <t xml:space="preserve">RU000A0ZYL22</t>
  </si>
  <si>
    <t xml:space="preserve">КЧР 2017</t>
  </si>
  <si>
    <t xml:space="preserve">Казахст05 [МБ ФР: Т+: Корпоративные облигации]</t>
  </si>
  <si>
    <t xml:space="preserve">Казахст05</t>
  </si>
  <si>
    <t xml:space="preserve">Казахст07 [МБ ФР: Т+: Корпоративные облигации]</t>
  </si>
  <si>
    <t xml:space="preserve">Казахст07</t>
  </si>
  <si>
    <t xml:space="preserve">Казахст08 [МБ ФР: Т+: Корпоративные облигации]</t>
  </si>
  <si>
    <t xml:space="preserve">Казахст08</t>
  </si>
  <si>
    <t xml:space="preserve">Казахст11 [МБ ФР: Т+: Корпоративные облигации]</t>
  </si>
  <si>
    <t xml:space="preserve">Казахст11</t>
  </si>
  <si>
    <t xml:space="preserve">Казахст12 [МБ ФР: Т+: Корпоративные облигации]</t>
  </si>
  <si>
    <t xml:space="preserve">Казахст12</t>
  </si>
  <si>
    <t xml:space="preserve">Казахст13 [МБ ФР: Т+: Корпоративные облигации]</t>
  </si>
  <si>
    <t xml:space="preserve">Казахст13</t>
  </si>
  <si>
    <t xml:space="preserve">КалинОбл17 [МБ ФР: Т+: Корпоративные облигации]</t>
  </si>
  <si>
    <t xml:space="preserve">RU35002KLN0</t>
  </si>
  <si>
    <t xml:space="preserve">RU000A0ZYKU8</t>
  </si>
  <si>
    <t xml:space="preserve">КалинОбл17</t>
  </si>
  <si>
    <t xml:space="preserve">КалинОбл20 [МБ ФР: Т+: Корпоративные облигации]</t>
  </si>
  <si>
    <t xml:space="preserve">RU35003KLN0</t>
  </si>
  <si>
    <t xml:space="preserve">RU000A102KN2</t>
  </si>
  <si>
    <t xml:space="preserve">КалинОбл20</t>
  </si>
  <si>
    <t xml:space="preserve">КалинОбл21 [МБ ФР: Т+: Корпоративные облигации]</t>
  </si>
  <si>
    <t xml:space="preserve">RU35004KLN0</t>
  </si>
  <si>
    <t xml:space="preserve">КалинОбл21</t>
  </si>
  <si>
    <t xml:space="preserve">КалинОбл22 [МБ ФР: Т+: Корпоративные облигации]</t>
  </si>
  <si>
    <t xml:space="preserve">RU35007KLN0</t>
  </si>
  <si>
    <t xml:space="preserve">RU000A105ND0</t>
  </si>
  <si>
    <t xml:space="preserve">КалинОбл22</t>
  </si>
  <si>
    <t xml:space="preserve">Карелия 19 [МБ ФР: Т+: Корпоративные облигации]</t>
  </si>
  <si>
    <t xml:space="preserve">RU35019KAR0</t>
  </si>
  <si>
    <t xml:space="preserve">RU000A0ZZZV1</t>
  </si>
  <si>
    <t xml:space="preserve">Карелия 19</t>
  </si>
  <si>
    <t xml:space="preserve">Кеарли 1Р1 [МБ ФР: Т+: Корпоративные облигации]</t>
  </si>
  <si>
    <t xml:space="preserve">4B02-01-00151-L-001P</t>
  </si>
  <si>
    <t xml:space="preserve">Кеарли 1Р1</t>
  </si>
  <si>
    <t xml:space="preserve">Кириллица2 [МБ ФР: Т+: Корпоративные облигации]</t>
  </si>
  <si>
    <t xml:space="preserve">4B02-01-01566-G</t>
  </si>
  <si>
    <t xml:space="preserve">Кириллица2</t>
  </si>
  <si>
    <t xml:space="preserve">Кириллица3 [МБ ФР: Т+: Корпоративные облигации]</t>
  </si>
  <si>
    <t xml:space="preserve">4B02-02-01566-G</t>
  </si>
  <si>
    <t xml:space="preserve">Кириллица3</t>
  </si>
  <si>
    <t xml:space="preserve">КировЗд1Р1 [МБ ФР: Т+: Корпоративные облигации]</t>
  </si>
  <si>
    <t xml:space="preserve">4-01-00046-A-001P</t>
  </si>
  <si>
    <t xml:space="preserve">RU000A101S99</t>
  </si>
  <si>
    <t xml:space="preserve">КировЗд1Р1</t>
  </si>
  <si>
    <t xml:space="preserve">КировЗд1Р2 [МБ ФР: Т+: Корпоративные облигации]</t>
  </si>
  <si>
    <t xml:space="preserve">4-02-00046-A-001P</t>
  </si>
  <si>
    <t xml:space="preserve">КировЗд1Р2</t>
  </si>
  <si>
    <t xml:space="preserve">КировОбл01 [МБ ФР: Т+: Корпоративные облигации]</t>
  </si>
  <si>
    <t xml:space="preserve">RU35001KIR0</t>
  </si>
  <si>
    <t xml:space="preserve">RU000A0ZZXZ7</t>
  </si>
  <si>
    <t xml:space="preserve">КировОбл01</t>
  </si>
  <si>
    <t xml:space="preserve">КрасЯрКр15 [МБ ФР: Т+: Корпоративные облигации]</t>
  </si>
  <si>
    <t xml:space="preserve">RU35015KNA0</t>
  </si>
  <si>
    <t xml:space="preserve">RU000A0ZZC48</t>
  </si>
  <si>
    <t xml:space="preserve">КрасЯрКр15</t>
  </si>
  <si>
    <t xml:space="preserve">КрасЯрКр16 [МБ ФР: Т+: Корпоративные облигации]</t>
  </si>
  <si>
    <t xml:space="preserve">RU35016KNA0</t>
  </si>
  <si>
    <t xml:space="preserve">RU000A0ZZM87</t>
  </si>
  <si>
    <t xml:space="preserve">КрасЯрКр16</t>
  </si>
  <si>
    <t xml:space="preserve">КрасЯрск13 [МБ ФР: Т+: Корпоративные облигации]</t>
  </si>
  <si>
    <t xml:space="preserve">RU34013KRN1</t>
  </si>
  <si>
    <t xml:space="preserve">RU000A1029G6</t>
  </si>
  <si>
    <t xml:space="preserve">КрасЯрск13</t>
  </si>
  <si>
    <t xml:space="preserve">мун.обл.</t>
  </si>
  <si>
    <t xml:space="preserve">Муниципальная облигация</t>
  </si>
  <si>
    <t xml:space="preserve">Краснод 20 [МБ ФР: Т+: Корпоративные облигации]</t>
  </si>
  <si>
    <t xml:space="preserve">RU34003KRA1</t>
  </si>
  <si>
    <t xml:space="preserve">Краснод 20</t>
  </si>
  <si>
    <t xml:space="preserve">КраснодКр2 [МБ ФР: Т+: Корпоративные облигации]</t>
  </si>
  <si>
    <t xml:space="preserve">RU35002KND0</t>
  </si>
  <si>
    <t xml:space="preserve">RU000A0ZZ8X4</t>
  </si>
  <si>
    <t xml:space="preserve">КраснодКр2</t>
  </si>
  <si>
    <t xml:space="preserve">КраснодКр3 [МБ ФР: Т+: Корпоративные облигации]</t>
  </si>
  <si>
    <t xml:space="preserve">RU35003KND0</t>
  </si>
  <si>
    <t xml:space="preserve">RU000A1011B5</t>
  </si>
  <si>
    <t xml:space="preserve">КраснодКр3</t>
  </si>
  <si>
    <t xml:space="preserve">Курск35001 [МБ ФР: Т+: Корпоративные облигации]</t>
  </si>
  <si>
    <t xml:space="preserve">RU35001KUR0</t>
  </si>
  <si>
    <t xml:space="preserve">Курск35001</t>
  </si>
  <si>
    <t xml:space="preserve">Кыргыз. 01 [МБ ФР: Т+: Корпоративные облигации]</t>
  </si>
  <si>
    <t xml:space="preserve">KG000A3LSC78</t>
  </si>
  <si>
    <t xml:space="preserve">Кыргыз. 01</t>
  </si>
  <si>
    <t xml:space="preserve">KGS</t>
  </si>
  <si>
    <t xml:space="preserve">Кыргыз. 02 [МБ ФР: Т+: Корпоративные облигации]</t>
  </si>
  <si>
    <t xml:space="preserve">Кыргыз. 02</t>
  </si>
  <si>
    <t xml:space="preserve">ЛАЗСИСТ-01 [МБ ФР: Т+: Корпоративные облигации]</t>
  </si>
  <si>
    <t xml:space="preserve">4B02-01-24647-J</t>
  </si>
  <si>
    <t xml:space="preserve">ЛЕГЕНДА1P4 [МБ ФР: Т+: Корпоративные облигации]</t>
  </si>
  <si>
    <t xml:space="preserve">4B02-04-00368-R-001P</t>
  </si>
  <si>
    <t xml:space="preserve">RU000A102Y66</t>
  </si>
  <si>
    <t xml:space="preserve">ЛЕГЕНДА1P4</t>
  </si>
  <si>
    <t xml:space="preserve">ЛЕГЕНДА2P3 [МБ ФР: Т+: Корпоративные облигации]</t>
  </si>
  <si>
    <t xml:space="preserve">4B02-03-00368-R-002P</t>
  </si>
  <si>
    <t xml:space="preserve">ЛЕГЕНДА2P3</t>
  </si>
  <si>
    <t xml:space="preserve">ЛКМБ-РТ1P1 [МБ ФР: Т+: Корпоративные облигации]</t>
  </si>
  <si>
    <t xml:space="preserve">4B02-01-00065-L-001P</t>
  </si>
  <si>
    <t xml:space="preserve">RU000A104B61</t>
  </si>
  <si>
    <t xml:space="preserve">ЛКМБ-РТ1P1</t>
  </si>
  <si>
    <t xml:space="preserve">ЛКЭвол1Р01 [МБ ФР: Т+: Корпоративные облигации]</t>
  </si>
  <si>
    <t xml:space="preserve">4B02-01-00750-R-001P</t>
  </si>
  <si>
    <t xml:space="preserve">ЛКЭвол1Р01</t>
  </si>
  <si>
    <t xml:space="preserve">ЛСР БО 1Р6 [МБ ФР: Т+: Корпоративные облигации]</t>
  </si>
  <si>
    <t xml:space="preserve">4B02-06-55234-E-001P</t>
  </si>
  <si>
    <t xml:space="preserve">ЛСР БО 1Р6</t>
  </si>
  <si>
    <t xml:space="preserve">ЛСР БО 1Р7 [МБ ФР: Т+: Корпоративные облигации]</t>
  </si>
  <si>
    <t xml:space="preserve">4B02-07-55234-E-001P</t>
  </si>
  <si>
    <t xml:space="preserve">ЛСР БО 1Р7</t>
  </si>
  <si>
    <t xml:space="preserve">ЛСР БО 1Р8 [МБ ФР: Т+: Корпоративные облигации]</t>
  </si>
  <si>
    <t xml:space="preserve">4B02-08-55234-E-001P</t>
  </si>
  <si>
    <t xml:space="preserve">ЛСР БО 1Р8</t>
  </si>
  <si>
    <t xml:space="preserve">ЛСР БО 1Р9 [МБ ФР: Т+: Корпоративные облигации]</t>
  </si>
  <si>
    <t xml:space="preserve">4B02-09-55234-E-001P</t>
  </si>
  <si>
    <t xml:space="preserve">ЛСР БО 1Р9</t>
  </si>
  <si>
    <t xml:space="preserve">ЛТрейд 1P3 [МБ ФР: Т+: Корпоративные облигации]</t>
  </si>
  <si>
    <t xml:space="preserve">4B02-03-00506-R-001P</t>
  </si>
  <si>
    <t xml:space="preserve">ЛТрейд 1P3</t>
  </si>
  <si>
    <t xml:space="preserve">ЛТрейд 1P4 [МБ ФР: Т+: Корпоративные облигации]</t>
  </si>
  <si>
    <t xml:space="preserve">4B02-04-00506-R-001P</t>
  </si>
  <si>
    <t xml:space="preserve">ЛТрейд 1P4</t>
  </si>
  <si>
    <t xml:space="preserve">ЛТрейд 1P5 [МБ ФР: Т+: Корпоративные облигации]</t>
  </si>
  <si>
    <t xml:space="preserve">4B02-05-00506-R-001P</t>
  </si>
  <si>
    <t xml:space="preserve">ЛТрейд 1P5</t>
  </si>
  <si>
    <t xml:space="preserve">ЛТрейд 1P6 [МБ ФР: Т+: Корпоративные облигации]</t>
  </si>
  <si>
    <t xml:space="preserve">4B02-06-00506-R-001P</t>
  </si>
  <si>
    <t xml:space="preserve">ЛТрейд 1P6</t>
  </si>
  <si>
    <t xml:space="preserve">ЛТрейд 1P7 [МБ ФР: Т+: Корпоративные облигации]</t>
  </si>
  <si>
    <t xml:space="preserve">4B02-07-00506-R-001P</t>
  </si>
  <si>
    <t xml:space="preserve">ЛТрейд 1P7</t>
  </si>
  <si>
    <t xml:space="preserve">ЛТрейд 1P8 [МБ ФР: Т+: Корпоративные облигации]</t>
  </si>
  <si>
    <t xml:space="preserve">4B02-08-00506-R-001P</t>
  </si>
  <si>
    <t xml:space="preserve">ЛТрейд 1P8</t>
  </si>
  <si>
    <t xml:space="preserve">ЛТрейд 1P9 [МБ ФР: Т+: Корпоративные облигации]</t>
  </si>
  <si>
    <t xml:space="preserve">4B02-09-00506-R-001P</t>
  </si>
  <si>
    <t xml:space="preserve">ЛТрейд 1P9</t>
  </si>
  <si>
    <t xml:space="preserve">ЛТрейд1P10 [МБ ФР: Т+: Корпоративные облигации]</t>
  </si>
  <si>
    <t xml:space="preserve">4B02-10-00506-R-001P</t>
  </si>
  <si>
    <t xml:space="preserve">ЛТрейд1P10</t>
  </si>
  <si>
    <t xml:space="preserve">ЛТрейд1P11 [МБ ФР: Т+: Корпоративные облигации]</t>
  </si>
  <si>
    <t xml:space="preserve">4B02-11-00506-R-001P</t>
  </si>
  <si>
    <t xml:space="preserve">ЛТрейд1P11</t>
  </si>
  <si>
    <t xml:space="preserve">ЛУКОЙЛ 26 [МБ ФР: Т+: Корпоративные облигации]</t>
  </si>
  <si>
    <t xml:space="preserve">4-17-00077-A</t>
  </si>
  <si>
    <t xml:space="preserve">ЛУКОЙЛ 26</t>
  </si>
  <si>
    <t xml:space="preserve">ЛУКОЙЛ 27 [МБ ФР: Т+: Корпоративные облигации]</t>
  </si>
  <si>
    <t xml:space="preserve">4-18-00077-A</t>
  </si>
  <si>
    <t xml:space="preserve">ЛУКОЙЛ 27</t>
  </si>
  <si>
    <t xml:space="preserve">ЛУКОЙЛ 30 [МБ ФР: Т+: Корпоративные облигации]</t>
  </si>
  <si>
    <t xml:space="preserve">4-19-00077-A</t>
  </si>
  <si>
    <t xml:space="preserve">ЛУКОЙЛ 30</t>
  </si>
  <si>
    <t xml:space="preserve">ЛУКОЙЛ 31 [МБ ФР: Т+: Корпоративные облигации]</t>
  </si>
  <si>
    <t xml:space="preserve">4-20-00077-A</t>
  </si>
  <si>
    <t xml:space="preserve">ЛУКОЙЛ 31</t>
  </si>
  <si>
    <t xml:space="preserve">ЛайфСтр П2 [МБ ФР: Т+: Корпоративные облигации]</t>
  </si>
  <si>
    <t xml:space="preserve">4B02-02-00573-R-001P</t>
  </si>
  <si>
    <t xml:space="preserve">ЛайфСтр П2</t>
  </si>
  <si>
    <t xml:space="preserve">ЛевенгукБ1 [МБ ФР: Т+: Корпоративные облигации]</t>
  </si>
  <si>
    <t xml:space="preserve">4B02-01-04329-D</t>
  </si>
  <si>
    <t xml:space="preserve">RU000A0ZYHW0</t>
  </si>
  <si>
    <t xml:space="preserve">ЛевенгукБ1</t>
  </si>
  <si>
    <t xml:space="preserve">ЛипецкОб10 [МБ ФР: Т+: Корпоративные облигации]</t>
  </si>
  <si>
    <t xml:space="preserve">RU35010LIP0</t>
  </si>
  <si>
    <t xml:space="preserve">RU000A0ZZR33</t>
  </si>
  <si>
    <t xml:space="preserve">ЛипецкОб10</t>
  </si>
  <si>
    <t xml:space="preserve">ЛипецкОб12 [МБ ФР: Т+: Корпоративные облигации]</t>
  </si>
  <si>
    <t xml:space="preserve">RU34012LIP0</t>
  </si>
  <si>
    <t xml:space="preserve">RU000A102598</t>
  </si>
  <si>
    <t xml:space="preserve">ЛипецкОб12</t>
  </si>
  <si>
    <t xml:space="preserve">Локосерв 1 [МБ ФР: Т+: Корпоративные облигации]</t>
  </si>
  <si>
    <t xml:space="preserve">4-01-00314-R</t>
  </si>
  <si>
    <t xml:space="preserve">RU000A0JXLU2</t>
  </si>
  <si>
    <t xml:space="preserve">Локосерв 1</t>
  </si>
  <si>
    <t xml:space="preserve">МБЭС 1P-01 [МБ ФР: Т+: Корпоративные облигации]</t>
  </si>
  <si>
    <t xml:space="preserve">МБЭС 1P-02 [МБ ФР: Т+: Корпоративные облигации]</t>
  </si>
  <si>
    <t xml:space="preserve">МБЭС 1P-02</t>
  </si>
  <si>
    <t xml:space="preserve">МБЭС 2P-01 [МБ ФР: Т+: Корпоративные облигации]</t>
  </si>
  <si>
    <t xml:space="preserve">RU000A106D59</t>
  </si>
  <si>
    <t xml:space="preserve">МБЭС 2P-01</t>
  </si>
  <si>
    <t xml:space="preserve">МБЭС 2P-02 [МБ ФР: Т+: Корпоративные облигации]</t>
  </si>
  <si>
    <t xml:space="preserve">МБЭС 2P-02</t>
  </si>
  <si>
    <t xml:space="preserve">МБЭС 2P-03 [МБ ФР: Т+: Корпоративные облигации]</t>
  </si>
  <si>
    <t xml:space="preserve">МБЭС 2P-03</t>
  </si>
  <si>
    <t xml:space="preserve">МВ ФИН 1Р3 [МБ ФР: Т+: Корпоративные облигации]</t>
  </si>
  <si>
    <t xml:space="preserve">4B02-03-00590-R-001P</t>
  </si>
  <si>
    <t xml:space="preserve">МВ ФИН 1Р3</t>
  </si>
  <si>
    <t xml:space="preserve">МВ ФИН 1Р4 [МБ ФР: Т+: Корпоративные облигации]</t>
  </si>
  <si>
    <t xml:space="preserve">4B02-04-00590-R-001P</t>
  </si>
  <si>
    <t xml:space="preserve">МВ ФИН 1Р4</t>
  </si>
  <si>
    <t xml:space="preserve">МВ ФИН 1Р5 [МБ ФР: Т+: Корпоративные облигации]</t>
  </si>
  <si>
    <t xml:space="preserve">4B02-05-00590-R-001P</t>
  </si>
  <si>
    <t xml:space="preserve">МВ ФИН 1Р5</t>
  </si>
  <si>
    <t xml:space="preserve">МГКЛ 1P1 [МБ ФР: Т+: Корпоративные облигации]</t>
  </si>
  <si>
    <t xml:space="preserve">4B02-01-11915-A-001P</t>
  </si>
  <si>
    <t xml:space="preserve">МГКЛ 1P1</t>
  </si>
  <si>
    <t xml:space="preserve">МГКЛ 1P2 [МБ ФР: Т+: Корпоративные облигации]</t>
  </si>
  <si>
    <t xml:space="preserve">4B02-02-11915-A-001P</t>
  </si>
  <si>
    <t xml:space="preserve">RU000A105PJ2</t>
  </si>
  <si>
    <t xml:space="preserve">МГКЛ 1P2</t>
  </si>
  <si>
    <t xml:space="preserve">МГКЛ 1P3 [МБ ФР: Т+: Корпоративные облигации]</t>
  </si>
  <si>
    <t xml:space="preserve">4B02-03-11915-A-001P</t>
  </si>
  <si>
    <t xml:space="preserve">МГКЛ 1P3</t>
  </si>
  <si>
    <t xml:space="preserve">МГКЛ 1P4 [МБ ФР: Т+: Корпоративные облигации]</t>
  </si>
  <si>
    <t xml:space="preserve">4B02-04-11915-A-001P</t>
  </si>
  <si>
    <t xml:space="preserve">МГКЛ 1P4</t>
  </si>
  <si>
    <t xml:space="preserve">МГКЛ 1P5 [МБ ФР: Т+: Корпоративные облигации]</t>
  </si>
  <si>
    <t xml:space="preserve">4B02-05-11915-A-001P</t>
  </si>
  <si>
    <t xml:space="preserve">МГКЛ 1P5</t>
  </si>
  <si>
    <t xml:space="preserve">МГКЛ-1P6 [МБ ФР: Т+: Корпоративные облигации]</t>
  </si>
  <si>
    <t xml:space="preserve">4B02-06-11915-A-001P</t>
  </si>
  <si>
    <t xml:space="preserve">МГКЛ-1P6</t>
  </si>
  <si>
    <t xml:space="preserve">МГор73-об [МБ ФР: Т+: Корпоративные облигации]</t>
  </si>
  <si>
    <t xml:space="preserve">RU25073MOS0</t>
  </si>
  <si>
    <t xml:space="preserve">МГор73-об</t>
  </si>
  <si>
    <t xml:space="preserve">МДС кл.А1 [МБ ФР: Т+: Корпоративные облигации]</t>
  </si>
  <si>
    <t xml:space="preserve">4-01-36473-R</t>
  </si>
  <si>
    <t xml:space="preserve">RU000A0JVF98</t>
  </si>
  <si>
    <t xml:space="preserve">МДС кл.А1</t>
  </si>
  <si>
    <t xml:space="preserve">МДС кл.А2 [МБ ФР: Т+: Корпоративные облигации]</t>
  </si>
  <si>
    <t xml:space="preserve">4-02-36473-R</t>
  </si>
  <si>
    <t xml:space="preserve">RU000A0JVLA8</t>
  </si>
  <si>
    <t xml:space="preserve">МДС кл.А2</t>
  </si>
  <si>
    <t xml:space="preserve">МЕГАТКТ-01 [МБ ФР: Т+: Корпоративные облигации]</t>
  </si>
  <si>
    <t xml:space="preserve">4B02-01-00134-L</t>
  </si>
  <si>
    <t xml:space="preserve">МЕГАТКТ-01</t>
  </si>
  <si>
    <t xml:space="preserve">МЕТАЛИН028 [МБ ФР: Т+: Корпоративные облигации]</t>
  </si>
  <si>
    <t xml:space="preserve">4-08-25642-H</t>
  </si>
  <si>
    <t xml:space="preserve">МЕТАЛИН028</t>
  </si>
  <si>
    <t xml:space="preserve">МЕТАЛИН1P2 [МБ ФР: Т+: Корпоративные облигации]</t>
  </si>
  <si>
    <t xml:space="preserve">МЕТАЛИН1P3 [МБ ФР: Т+: Корпоративные облигации]</t>
  </si>
  <si>
    <t xml:space="preserve">МЕТАЛИН1P4 [МБ ФР: Т+: Корпоративные облигации]</t>
  </si>
  <si>
    <t xml:space="preserve">4B02-04-25642-H-001P</t>
  </si>
  <si>
    <t xml:space="preserve">МЕТАЛИН1P4</t>
  </si>
  <si>
    <t xml:space="preserve">МЕТАЛИН1P5 [МБ ФР: Т+: Корпоративные облигации]</t>
  </si>
  <si>
    <t xml:space="preserve">МЕТАЛИН1P6 [МБ ФР: Т+: Корпоративные облигации]</t>
  </si>
  <si>
    <t xml:space="preserve">4B02-06-25642-H-001P</t>
  </si>
  <si>
    <t xml:space="preserve">МЕТАЛИН1P6</t>
  </si>
  <si>
    <t xml:space="preserve">МЕТАЛИН1P8 [МБ ФР: Т+: Корпоративные облигации]</t>
  </si>
  <si>
    <t xml:space="preserve">4B02-08-25642-H-001P</t>
  </si>
  <si>
    <t xml:space="preserve">МЕТАЛИН1P8</t>
  </si>
  <si>
    <t xml:space="preserve">МЕТАЛИНБ03 [МБ ФР: Т+: Корпоративные облигации]</t>
  </si>
  <si>
    <t xml:space="preserve">4B02-03-25642-H</t>
  </si>
  <si>
    <t xml:space="preserve">RU000A100YF3</t>
  </si>
  <si>
    <t xml:space="preserve">МЕТАЛИНБ03</t>
  </si>
  <si>
    <t xml:space="preserve">МЕТАЛИНБ04 [МБ ФР: Т+: Корпоративные облигации]</t>
  </si>
  <si>
    <t xml:space="preserve">4B02-04-25642-H</t>
  </si>
  <si>
    <t xml:space="preserve">МЕТАЛИНБ04</t>
  </si>
  <si>
    <t xml:space="preserve">МЕТАЛИНБ09 [МБ ФР: Т+: Корпоративные облигации]</t>
  </si>
  <si>
    <t xml:space="preserve">4B02-09-25642-H</t>
  </si>
  <si>
    <t xml:space="preserve">RU000A100B73</t>
  </si>
  <si>
    <t xml:space="preserve">МЕТАЛИНБ09</t>
  </si>
  <si>
    <t xml:space="preserve">МЕТАЛИНБ10 [МБ ФР: Т+: Корпоративные облигации]</t>
  </si>
  <si>
    <t xml:space="preserve">4B02-10-25642-H</t>
  </si>
  <si>
    <t xml:space="preserve">RU000A101R90</t>
  </si>
  <si>
    <t xml:space="preserve">МЕТАЛИНБ10</t>
  </si>
  <si>
    <t xml:space="preserve">МИКРАН БО1 [МБ ФР: Т+: Корпоративные облигации]</t>
  </si>
  <si>
    <t xml:space="preserve">4B02-01-28594-N</t>
  </si>
  <si>
    <t xml:space="preserve">МИКРАН БО1</t>
  </si>
  <si>
    <t xml:space="preserve">МИРРИКО1P1 [МБ ФР: Т+: Корпоративные облигации]</t>
  </si>
  <si>
    <t xml:space="preserve">4B02-01-00153-L-001P</t>
  </si>
  <si>
    <t xml:space="preserve">МИРРИКО1P1</t>
  </si>
  <si>
    <t xml:space="preserve">МКБ 1P4 [МБ ФР: Т+: Корпоративные облигации]</t>
  </si>
  <si>
    <t xml:space="preserve">4B02-27-01978-B-001P</t>
  </si>
  <si>
    <t xml:space="preserve">RU000A103GW9</t>
  </si>
  <si>
    <t xml:space="preserve">МКБ 1P4</t>
  </si>
  <si>
    <t xml:space="preserve">МКБ ЗО2017 [МБ ФР: Т+: Корпоративные облигации]</t>
  </si>
  <si>
    <t xml:space="preserve">4-26-01978-B</t>
  </si>
  <si>
    <t xml:space="preserve">МКБ ЗО2021 [МБ ФР: Т+: Корпоративные облигации]</t>
  </si>
  <si>
    <t xml:space="preserve">4-27-01978-B</t>
  </si>
  <si>
    <t xml:space="preserve">МКБ ЗО2021</t>
  </si>
  <si>
    <t xml:space="preserve">МКБ ЗО2027 [МБ ФР: Т+: Корпоративные облигации]</t>
  </si>
  <si>
    <t xml:space="preserve">4-25-01978-B</t>
  </si>
  <si>
    <t xml:space="preserve">МКБ ЗО2027</t>
  </si>
  <si>
    <t xml:space="preserve">МКБ ЗО25-1 [МБ ФР: Т+: Корпоративные облигации]</t>
  </si>
  <si>
    <t xml:space="preserve">4-24-01978-B</t>
  </si>
  <si>
    <t xml:space="preserve">RU000A108RN4</t>
  </si>
  <si>
    <t xml:space="preserve">МКБ ЗО25-1</t>
  </si>
  <si>
    <t xml:space="preserve">МКБ ЗО25-2 [МБ ФР: Т+: Корпоративные облигации]</t>
  </si>
  <si>
    <t xml:space="preserve">4-21-01978-B</t>
  </si>
  <si>
    <t xml:space="preserve">RU000A1086M4</t>
  </si>
  <si>
    <t xml:space="preserve">МКБ ЗО25-2</t>
  </si>
  <si>
    <t xml:space="preserve">МКБ ЗО26-1 [МБ ФР: Т+: Корпоративные облигации]</t>
  </si>
  <si>
    <t xml:space="preserve">4-22-01978-B</t>
  </si>
  <si>
    <t xml:space="preserve">МКБ ЗО26-2 [МБ ФР: Т+: Корпоративные облигации]</t>
  </si>
  <si>
    <t xml:space="preserve">4-23-01978-B</t>
  </si>
  <si>
    <t xml:space="preserve">МКБ ЗО26-2</t>
  </si>
  <si>
    <t xml:space="preserve">МКЛизинг1 [МБ ФР: Т+: Корпоративные облигации]</t>
  </si>
  <si>
    <t xml:space="preserve">4B02-01-00421-R</t>
  </si>
  <si>
    <t xml:space="preserve">МКЛизинг1</t>
  </si>
  <si>
    <t xml:space="preserve">ММЗ001P-01 [МБ ФР: Т+: Корпоративные облигации]</t>
  </si>
  <si>
    <t xml:space="preserve">4B02-01-00799-R-001P</t>
  </si>
  <si>
    <t xml:space="preserve">ММЗ001P-01</t>
  </si>
  <si>
    <t xml:space="preserve">ММЦБ П01-1 [МБ ФР: Т+: Корпоративные облигации]</t>
  </si>
  <si>
    <t xml:space="preserve">4B02-01-85932-H-001P</t>
  </si>
  <si>
    <t xml:space="preserve">RU000A1001T8</t>
  </si>
  <si>
    <t xml:space="preserve">ММЦБ П01-1</t>
  </si>
  <si>
    <t xml:space="preserve">ММЦБ П01-2 [МБ ФР: Т+: Корпоративные облигации]</t>
  </si>
  <si>
    <t xml:space="preserve">4B02-02-85932-H-001P</t>
  </si>
  <si>
    <t xml:space="preserve">ММЦБ П01-2</t>
  </si>
  <si>
    <t xml:space="preserve">МОНОП 1P01 [МБ ФР: Т+: Корпоративные облигации]</t>
  </si>
  <si>
    <t xml:space="preserve">4B02-01-05437-D-001P</t>
  </si>
  <si>
    <t xml:space="preserve">МОНОП 1P01</t>
  </si>
  <si>
    <t xml:space="preserve">МОСМСП2 03 [МБ ФР: Т+: Корпоративные облигации]</t>
  </si>
  <si>
    <t xml:space="preserve">4-03-00504-R</t>
  </si>
  <si>
    <t xml:space="preserve">RU000A104YR0</t>
  </si>
  <si>
    <t xml:space="preserve">МОСМСП2 03</t>
  </si>
  <si>
    <t xml:space="preserve">МОСМСП6 02 [МБ ФР: Т+: Корпоративные облигации]</t>
  </si>
  <si>
    <t xml:space="preserve">4-02-00569-R</t>
  </si>
  <si>
    <t xml:space="preserve">RU000A107DR7</t>
  </si>
  <si>
    <t xml:space="preserve">МОСМСП6 02</t>
  </si>
  <si>
    <t xml:space="preserve">МОСТРЕСТ 7 [МБ ФР: Т+: Корпоративные облигации]</t>
  </si>
  <si>
    <t xml:space="preserve">4-07-02472-A</t>
  </si>
  <si>
    <t xml:space="preserve">RU000A0JWN63</t>
  </si>
  <si>
    <t xml:space="preserve">МОСТРЕСТ 7</t>
  </si>
  <si>
    <t xml:space="preserve">МОСТРЕСТ 8 [МБ ФР: Т+: Корпоративные облигации]</t>
  </si>
  <si>
    <t xml:space="preserve">4-08-02472-A</t>
  </si>
  <si>
    <t xml:space="preserve">RU000A0JWN89</t>
  </si>
  <si>
    <t xml:space="preserve">МОСТРЕСТ 8</t>
  </si>
  <si>
    <t xml:space="preserve">МОЭ 1Р01 [МБ ФР: Т+: Корпоративные облигации]</t>
  </si>
  <si>
    <t xml:space="preserve">4B02-01-11394-A-001P</t>
  </si>
  <si>
    <t xml:space="preserve">МОЭ 1Р01</t>
  </si>
  <si>
    <t xml:space="preserve">МОЭК БО1P1 [МБ ФР: Т+: Корпоративные облигации]</t>
  </si>
  <si>
    <t xml:space="preserve">4B02-01-55039-E-001P</t>
  </si>
  <si>
    <t xml:space="preserve">RU000A1005H4</t>
  </si>
  <si>
    <t xml:space="preserve">МОЭК БО1P1</t>
  </si>
  <si>
    <t xml:space="preserve">МОЭК БО1P2 [МБ ФР: Т+: Корпоративные облигации]</t>
  </si>
  <si>
    <t xml:space="preserve">4B02-02-55039-E-001P</t>
  </si>
  <si>
    <t xml:space="preserve">RU000A100AN7</t>
  </si>
  <si>
    <t xml:space="preserve">МОЭК БО1P2</t>
  </si>
  <si>
    <t xml:space="preserve">МОЭК БО1P3 [МБ ФР: Т+: Корпоративные облигации]</t>
  </si>
  <si>
    <t xml:space="preserve">4B02-03-55039-E-001P</t>
  </si>
  <si>
    <t xml:space="preserve">МОЭК БО1P3</t>
  </si>
  <si>
    <t xml:space="preserve">МОЭК БО1P4 [МБ ФР: Т+: Корпоративные облигации]</t>
  </si>
  <si>
    <t xml:space="preserve">4B02-04-55039-E-001P</t>
  </si>
  <si>
    <t xml:space="preserve">МОЭК БО1P4</t>
  </si>
  <si>
    <t xml:space="preserve">МОЭК БО1P5 [МБ ФР: Т+: Корпоративные облигации]</t>
  </si>
  <si>
    <t xml:space="preserve">4B02-05-55039-E-001P</t>
  </si>
  <si>
    <t xml:space="preserve">RU000A105NK5</t>
  </si>
  <si>
    <t xml:space="preserve">МОЭК БО1P5</t>
  </si>
  <si>
    <t xml:space="preserve">МСБЛиз2P05 [МБ ФР: Т+: Корпоративные облигации]</t>
  </si>
  <si>
    <t xml:space="preserve">4B02-05-24004-R-001P</t>
  </si>
  <si>
    <t xml:space="preserve">МСБЛиз2P05</t>
  </si>
  <si>
    <t xml:space="preserve">МСБЛиз3P01 [МБ ФР: Т+: Корпоративные облигации]</t>
  </si>
  <si>
    <t xml:space="preserve">4B02-01-24004-R-002P</t>
  </si>
  <si>
    <t xml:space="preserve">МСБЛиз3P01</t>
  </si>
  <si>
    <t xml:space="preserve">МСБЛиз3P02 [МБ ФР: Т+: Корпоративные облигации]</t>
  </si>
  <si>
    <t xml:space="preserve">4B02-02-24004-R-002P</t>
  </si>
  <si>
    <t xml:space="preserve">МСБЛиз3P02</t>
  </si>
  <si>
    <t xml:space="preserve">МСБЛиз3P03 [МБ ФР: Т+: Корпоративные облигации]</t>
  </si>
  <si>
    <t xml:space="preserve">4B02-03-24004-R-002P</t>
  </si>
  <si>
    <t xml:space="preserve">МСБЛиз3P03</t>
  </si>
  <si>
    <t xml:space="preserve">МСПБанк1P1 [МБ ФР: Т+: Корпоративные облигации]</t>
  </si>
  <si>
    <t xml:space="preserve">4B02-01-03340-B-001P</t>
  </si>
  <si>
    <t xml:space="preserve">RU000A108RM6</t>
  </si>
  <si>
    <t xml:space="preserve">МСПБанк1P1</t>
  </si>
  <si>
    <t xml:space="preserve">МСПБанк1P2 [МБ ФР: Т+: Корпоративные облигации]</t>
  </si>
  <si>
    <t xml:space="preserve">4B02-02-03340-B-001P</t>
  </si>
  <si>
    <t xml:space="preserve">МСПБанк1P2</t>
  </si>
  <si>
    <t xml:space="preserve">МСПБанкС01 [МБ ФР: Т+: Корпоративные облигации]</t>
  </si>
  <si>
    <t xml:space="preserve">40303340B</t>
  </si>
  <si>
    <t xml:space="preserve">RU000A102HA5</t>
  </si>
  <si>
    <t xml:space="preserve">МСПБанкС01</t>
  </si>
  <si>
    <t xml:space="preserve">МТС 1P-06 [МБ ФР: Т+: Корпоративные облигации]</t>
  </si>
  <si>
    <t xml:space="preserve">4B02-06-04715-A-001P</t>
  </si>
  <si>
    <t xml:space="preserve">RU000A0ZYWY5</t>
  </si>
  <si>
    <t xml:space="preserve">МТС 1P-06</t>
  </si>
  <si>
    <t xml:space="preserve">МТС 1P-10 [МБ ФР: Т+: Корпоративные облигации]</t>
  </si>
  <si>
    <t xml:space="preserve">4B02-10-04715-A-001P</t>
  </si>
  <si>
    <t xml:space="preserve">RU000A100HU7</t>
  </si>
  <si>
    <t xml:space="preserve">МТС 1P-10</t>
  </si>
  <si>
    <t xml:space="preserve">МТС 1P-11 [МБ ФР: Т+: Корпоративные облигации]</t>
  </si>
  <si>
    <t xml:space="preserve">4B02-11-04715-A-001P</t>
  </si>
  <si>
    <t xml:space="preserve">RU000A100L55</t>
  </si>
  <si>
    <t xml:space="preserve">МТС 1P-11</t>
  </si>
  <si>
    <t xml:space="preserve">МТС 1P-14 [МБ ФР: Т+: Корпоративные облигации]</t>
  </si>
  <si>
    <t xml:space="preserve">4B02-14-04715-A-001P</t>
  </si>
  <si>
    <t xml:space="preserve">МТС 1P-14</t>
  </si>
  <si>
    <t xml:space="preserve">МТС 1P-15 [МБ ФР: Т+: Корпоративные облигации]</t>
  </si>
  <si>
    <t xml:space="preserve">4B02-15-04715-A-001P</t>
  </si>
  <si>
    <t xml:space="preserve">RU000A101NG2</t>
  </si>
  <si>
    <t xml:space="preserve">МТС 1P-15</t>
  </si>
  <si>
    <t xml:space="preserve">МТС 1P-16 [МБ ФР: Т+: Корпоративные облигации]</t>
  </si>
  <si>
    <t xml:space="preserve">4B02-16-04715-A-001P</t>
  </si>
  <si>
    <t xml:space="preserve">RU000A101NH0</t>
  </si>
  <si>
    <t xml:space="preserve">МТС 1P-16</t>
  </si>
  <si>
    <t xml:space="preserve">МТС 1P-19 [МБ ФР: Т+: Корпоративные облигации]</t>
  </si>
  <si>
    <t xml:space="preserve">4B02-19-04715-A-001P</t>
  </si>
  <si>
    <t xml:space="preserve">RU000A104T04</t>
  </si>
  <si>
    <t xml:space="preserve">МТС 1P-19</t>
  </si>
  <si>
    <t xml:space="preserve">МТС 1P-20 [МБ ФР: Т+: Корпоративные облигации]</t>
  </si>
  <si>
    <t xml:space="preserve">4B02-20-04715-A-001P</t>
  </si>
  <si>
    <t xml:space="preserve">МТС 1P-21 [МБ ФР: Т+: Корпоративные облигации]</t>
  </si>
  <si>
    <t xml:space="preserve">4B02-21-04715-A-001P</t>
  </si>
  <si>
    <t xml:space="preserve">МТС 1P-21</t>
  </si>
  <si>
    <t xml:space="preserve">МТС 1P-23 [МБ ФР: Т+: Корпоративные облигации]</t>
  </si>
  <si>
    <t xml:space="preserve">4B02-23-04715-A-001P</t>
  </si>
  <si>
    <t xml:space="preserve">RU000A105NA6</t>
  </si>
  <si>
    <t xml:space="preserve">МТС 1P-23</t>
  </si>
  <si>
    <t xml:space="preserve">МТС 1P-24 [МБ ФР: Т+: Корпоративные облигации]</t>
  </si>
  <si>
    <t xml:space="preserve">4B02-24-04715-A-001P</t>
  </si>
  <si>
    <t xml:space="preserve">RU000A105ZP8</t>
  </si>
  <si>
    <t xml:space="preserve">МТС 1P-24</t>
  </si>
  <si>
    <t xml:space="preserve">МТС 1P-25 [МБ ФР: Т+: Корпоративные облигации]</t>
  </si>
  <si>
    <t xml:space="preserve">4B02-25-04715-A-001P</t>
  </si>
  <si>
    <t xml:space="preserve">RU000A106BQ5</t>
  </si>
  <si>
    <t xml:space="preserve">МТС 1P-25</t>
  </si>
  <si>
    <t xml:space="preserve">МТС 1P-27 [МБ ФР: Т+: Корпоративные облигации]</t>
  </si>
  <si>
    <t xml:space="preserve">4B02-27-04715-A-001P</t>
  </si>
  <si>
    <t xml:space="preserve">RU000A109SK6</t>
  </si>
  <si>
    <t xml:space="preserve">МТС 1P-27</t>
  </si>
  <si>
    <t xml:space="preserve">МТС 2P-01 [МБ ФР: Т+: Корпоративные облигации]</t>
  </si>
  <si>
    <t xml:space="preserve">4B02-01-04715-A-002P</t>
  </si>
  <si>
    <t xml:space="preserve">МТС 2P-01</t>
  </si>
  <si>
    <t xml:space="preserve">МТС 2P-02 [МБ ФР: Т+: Корпоративные облигации]</t>
  </si>
  <si>
    <t xml:space="preserve">4B02-02-04715-A-002P</t>
  </si>
  <si>
    <t xml:space="preserve">МТС 2P-02</t>
  </si>
  <si>
    <t xml:space="preserve">МТС 2P-04 [МБ ФР: Т+: Корпоративные облигации]</t>
  </si>
  <si>
    <t xml:space="preserve">4B02-04-04715-A-002P</t>
  </si>
  <si>
    <t xml:space="preserve">МТС 2P-04</t>
  </si>
  <si>
    <t xml:space="preserve">МТС 2P-05 [МБ ФР: Т+: Корпоративные облигации]</t>
  </si>
  <si>
    <t xml:space="preserve">4B02-05-04715-A-002P</t>
  </si>
  <si>
    <t xml:space="preserve">МТС 2P-05</t>
  </si>
  <si>
    <t xml:space="preserve">МТС 2P-06 [МБ ФР: Т+: Корпоративные облигации]</t>
  </si>
  <si>
    <t xml:space="preserve">4B02-06-04715-A-002P</t>
  </si>
  <si>
    <t xml:space="preserve">МТС 2P-06</t>
  </si>
  <si>
    <t xml:space="preserve">МТС БО-02 [МБ ФР: Т+: Корпоративные облигации]</t>
  </si>
  <si>
    <t xml:space="preserve">4B02-02-04715-A</t>
  </si>
  <si>
    <t xml:space="preserve">RU000A0JWRV9</t>
  </si>
  <si>
    <t xml:space="preserve">МТС БО-02</t>
  </si>
  <si>
    <t xml:space="preserve">МТС-Банк02 [МБ ФР: Т+: Корпоративные облигации]</t>
  </si>
  <si>
    <t xml:space="preserve">4B02-02-02268-B-001P</t>
  </si>
  <si>
    <t xml:space="preserve">МТС-Банк02</t>
  </si>
  <si>
    <t xml:space="preserve">МТС-Банк03 [МБ ФР: Т+: Корпоративные облигации]</t>
  </si>
  <si>
    <t xml:space="preserve">4B02-03-02268-B-001P</t>
  </si>
  <si>
    <t xml:space="preserve">МТС-Банк03</t>
  </si>
  <si>
    <t xml:space="preserve">МЦП-01 [МБ ФР: Т+: Корпоративные облигации]</t>
  </si>
  <si>
    <t xml:space="preserve">4B02-01-00161-L</t>
  </si>
  <si>
    <t xml:space="preserve">Магнит4P01 [МБ ФР: Т+: Корпоративные облигации]</t>
  </si>
  <si>
    <t xml:space="preserve">4B02-01-60525-P-004P</t>
  </si>
  <si>
    <t xml:space="preserve">Магнит4P03 [МБ ФР: Т+: Корпоративные облигации]</t>
  </si>
  <si>
    <t xml:space="preserve">4B02-02-60525-P-004P</t>
  </si>
  <si>
    <t xml:space="preserve">Магнит4P03</t>
  </si>
  <si>
    <t xml:space="preserve">Магнит4P06 [МБ ФР: Т+: Корпоративные облигации]</t>
  </si>
  <si>
    <t xml:space="preserve">4B02-06-60525-P-004P</t>
  </si>
  <si>
    <t xml:space="preserve">Магнит4P06</t>
  </si>
  <si>
    <t xml:space="preserve">Маныч01 [МБ ФР: Т+: Корпоративные облигации]</t>
  </si>
  <si>
    <t xml:space="preserve">4B02-01-00031-L</t>
  </si>
  <si>
    <t xml:space="preserve">RU000A1032D7</t>
  </si>
  <si>
    <t xml:space="preserve">Маныч01</t>
  </si>
  <si>
    <t xml:space="preserve">Маныч02 [МБ ФР: Т+: Корпоративные облигации]</t>
  </si>
  <si>
    <t xml:space="preserve">4-01-00031-L</t>
  </si>
  <si>
    <t xml:space="preserve">Маныч02</t>
  </si>
  <si>
    <t xml:space="preserve">МгдОбл2022 [МБ ФР: Т+: Корпоративные облигации]</t>
  </si>
  <si>
    <t xml:space="preserve">RU34002MGN0</t>
  </si>
  <si>
    <t xml:space="preserve">МгдОбл2022</t>
  </si>
  <si>
    <t xml:space="preserve">МгдОбл2023 [МБ ФР: Т+: Корпоративные облигации]</t>
  </si>
  <si>
    <t xml:space="preserve">RU34003MGN0</t>
  </si>
  <si>
    <t xml:space="preserve">МгдОбл2023</t>
  </si>
  <si>
    <t xml:space="preserve">Мегафон2P2 [МБ ФР: Т+: Корпоративные облигации]</t>
  </si>
  <si>
    <t xml:space="preserve">4B02-02-00822-J-002P</t>
  </si>
  <si>
    <t xml:space="preserve">RU000A1009A1</t>
  </si>
  <si>
    <t xml:space="preserve">Мегафон2P2</t>
  </si>
  <si>
    <t xml:space="preserve">Мегафон2P3 [МБ ФР: Т+: Корпоративные облигации]</t>
  </si>
  <si>
    <t xml:space="preserve">4B02-03-00822-J-002P</t>
  </si>
  <si>
    <t xml:space="preserve">RU000A1065S5</t>
  </si>
  <si>
    <t xml:space="preserve">Мегафон2P3</t>
  </si>
  <si>
    <t xml:space="preserve">Мегафон2P4 [МБ ФР: Т+: Корпоративные облигации]</t>
  </si>
  <si>
    <t xml:space="preserve">4B02-04-00822-J-002P</t>
  </si>
  <si>
    <t xml:space="preserve">Мегафон2P4</t>
  </si>
  <si>
    <t xml:space="preserve">Мегафон2P5 [МБ ФР: Т+: Корпоративные облигации]</t>
  </si>
  <si>
    <t xml:space="preserve">4B02-05-00822-J-002P</t>
  </si>
  <si>
    <t xml:space="preserve">Мегафон2P5</t>
  </si>
  <si>
    <t xml:space="preserve">Мегафон2P6 [МБ ФР: Т+: Корпоративные облигации]</t>
  </si>
  <si>
    <t xml:space="preserve">4B02-06-00822-J-002P</t>
  </si>
  <si>
    <t xml:space="preserve">Мегафон2P6</t>
  </si>
  <si>
    <t xml:space="preserve">Мегафон2P7 [МБ ФР: Т+: Корпоративные облигации]</t>
  </si>
  <si>
    <t xml:space="preserve">4B02-07-00822-J-002P</t>
  </si>
  <si>
    <t xml:space="preserve">Мегафон2P7</t>
  </si>
  <si>
    <t xml:space="preserve">Медси 1P01 [МБ ФР: Т+: Корпоративные облигации]</t>
  </si>
  <si>
    <t xml:space="preserve">4B02-01-62024-H-001P</t>
  </si>
  <si>
    <t xml:space="preserve">Медси 1P01</t>
  </si>
  <si>
    <t xml:space="preserve">Медси 1P02 [МБ ФР: Т+: Корпоративные облигации]</t>
  </si>
  <si>
    <t xml:space="preserve">4B02-02-62024-H-001P</t>
  </si>
  <si>
    <t xml:space="preserve">Медси 1P02</t>
  </si>
  <si>
    <t xml:space="preserve">Медси 1P03 [МБ ФР: Т+: Корпоративные облигации]</t>
  </si>
  <si>
    <t xml:space="preserve">4B02-03-62024-H-001P</t>
  </si>
  <si>
    <t xml:space="preserve">Медси 1P03</t>
  </si>
  <si>
    <t xml:space="preserve">МежИнБ01P1 [МБ ФР: Т+: Корпоративные облигации]</t>
  </si>
  <si>
    <t xml:space="preserve">RU000A0JXT58</t>
  </si>
  <si>
    <t xml:space="preserve">МежИнБ01P1</t>
  </si>
  <si>
    <t xml:space="preserve">МежИнБ01P2 [МБ ФР: Т+: Корпоративные облигации]</t>
  </si>
  <si>
    <t xml:space="preserve">RU000A101LM4</t>
  </si>
  <si>
    <t xml:space="preserve">МежИнБ01P2</t>
  </si>
  <si>
    <t xml:space="preserve">МежИнБ01P3 [МБ ФР: Т+: Корпоративные облигации]</t>
  </si>
  <si>
    <t xml:space="preserve">RU000A101LN2</t>
  </si>
  <si>
    <t xml:space="preserve">МежИнБ01P3</t>
  </si>
  <si>
    <t xml:space="preserve">МежИнБанк2 [МБ ФР: Т+: Корпоративные облигации]</t>
  </si>
  <si>
    <t xml:space="preserve">RU000A0JUG72</t>
  </si>
  <si>
    <t xml:space="preserve">МежИнБанк2</t>
  </si>
  <si>
    <t xml:space="preserve">МежИнБанк4 [МБ ФР: Т+: Корпоративные облигации]</t>
  </si>
  <si>
    <t xml:space="preserve">RU000A0JUG98</t>
  </si>
  <si>
    <t xml:space="preserve">МежИнБанк4</t>
  </si>
  <si>
    <t xml:space="preserve">МетИнвБ С1 [МБ ФР: Т+: Корпоративные облигации]</t>
  </si>
  <si>
    <t xml:space="preserve">МосКред 15 [МБ ФР: Т+: Корпоративные облигации]</t>
  </si>
  <si>
    <t xml:space="preserve">41501978B</t>
  </si>
  <si>
    <t xml:space="preserve">RU000A0ZZE87</t>
  </si>
  <si>
    <t xml:space="preserve">МосКред 15</t>
  </si>
  <si>
    <t xml:space="preserve">МосОб34013 [МБ ФР: Т+: Корпоративные облигации]</t>
  </si>
  <si>
    <t xml:space="preserve">RU34013MOO0</t>
  </si>
  <si>
    <t xml:space="preserve">RU000A101988</t>
  </si>
  <si>
    <t xml:space="preserve">МосОб34013</t>
  </si>
  <si>
    <t xml:space="preserve">МосОб34014 [МБ ФР: Т+: Корпоративные облигации]</t>
  </si>
  <si>
    <t xml:space="preserve">RU34014MOO0</t>
  </si>
  <si>
    <t xml:space="preserve">RU000A101WL3</t>
  </si>
  <si>
    <t xml:space="preserve">МосОб34014</t>
  </si>
  <si>
    <t xml:space="preserve">МосОб35015 [МБ ФР: Т+: Корпоративные облигации]</t>
  </si>
  <si>
    <t xml:space="preserve">RU35015MOO0</t>
  </si>
  <si>
    <t xml:space="preserve">МосОб35015</t>
  </si>
  <si>
    <t xml:space="preserve">МосОб35016 [МБ ФР: Т+: Корпоративные облигации]</t>
  </si>
  <si>
    <t xml:space="preserve">RU35016MOO0</t>
  </si>
  <si>
    <t xml:space="preserve">RU000A102G35</t>
  </si>
  <si>
    <t xml:space="preserve">МосОб35016</t>
  </si>
  <si>
    <t xml:space="preserve">МоторТ1Р03 [МБ ФР: Т+: Корпоративные облигации]</t>
  </si>
  <si>
    <t xml:space="preserve">4B02-03-00483-R-001P</t>
  </si>
  <si>
    <t xml:space="preserve">RU000A103U69</t>
  </si>
  <si>
    <t xml:space="preserve">МоторТ1Р03</t>
  </si>
  <si>
    <t xml:space="preserve">МоторТ1Р04 [МБ ФР: Т+: Корпоративные облигации]</t>
  </si>
  <si>
    <t xml:space="preserve">4B02-04-00483-R-001P</t>
  </si>
  <si>
    <t xml:space="preserve">МоторТ1Р04</t>
  </si>
  <si>
    <t xml:space="preserve">МоторТ1Р05 [МБ ФР: Т+: Корпоративные облигации]</t>
  </si>
  <si>
    <t xml:space="preserve">4B02-05-00483-R-001P</t>
  </si>
  <si>
    <t xml:space="preserve">RU000A108KV2</t>
  </si>
  <si>
    <t xml:space="preserve">МоторТ1Р05</t>
  </si>
  <si>
    <t xml:space="preserve">МэйлБ1Р1 [МБ ФР: Т+: Корпоративные облигации]</t>
  </si>
  <si>
    <t xml:space="preserve">4B02-01-00566-R-001P</t>
  </si>
  <si>
    <t xml:space="preserve">МэйлБ1Р1</t>
  </si>
  <si>
    <t xml:space="preserve">МэйлЗО25 [МБ ФР: Т+: Корпоративные облигации]</t>
  </si>
  <si>
    <t xml:space="preserve">4-01-00566-R</t>
  </si>
  <si>
    <t xml:space="preserve">RU000A106YZ8</t>
  </si>
  <si>
    <t xml:space="preserve">МэйлЗО25</t>
  </si>
  <si>
    <t xml:space="preserve">НЗРМ БО-01 [МБ ФР: Т+: Корпоративные облигации]</t>
  </si>
  <si>
    <t xml:space="preserve">4B02-01-00418-R</t>
  </si>
  <si>
    <t xml:space="preserve">НКК 11 [МБ ФР: Т+: Корпоративные облигации]</t>
  </si>
  <si>
    <t xml:space="preserve">4-11-15630-A</t>
  </si>
  <si>
    <t xml:space="preserve">RU000A1021F5</t>
  </si>
  <si>
    <t xml:space="preserve">НКК 11</t>
  </si>
  <si>
    <t xml:space="preserve">НКК 12 [МБ ФР: Т+: Корпоративные облигации]</t>
  </si>
  <si>
    <t xml:space="preserve">4-12-15630-A</t>
  </si>
  <si>
    <t xml:space="preserve">RU000A102RB2</t>
  </si>
  <si>
    <t xml:space="preserve">НКК 12</t>
  </si>
  <si>
    <t xml:space="preserve">НКК 13 [МБ ФР: Т+: Корпоративные облигации]</t>
  </si>
  <si>
    <t xml:space="preserve">4-13-15630-A</t>
  </si>
  <si>
    <t xml:space="preserve">RU000A105591</t>
  </si>
  <si>
    <t xml:space="preserve">НКК 13</t>
  </si>
  <si>
    <t xml:space="preserve">Для юр.лиц - квал.инвесторов</t>
  </si>
  <si>
    <t xml:space="preserve">НКНХ 1Р-01 [МБ ФР: Т+: Корпоративные облигации]</t>
  </si>
  <si>
    <t xml:space="preserve">4B02-01-00096-A-001P</t>
  </si>
  <si>
    <t xml:space="preserve">НКНХ 1Р-01</t>
  </si>
  <si>
    <t xml:space="preserve">НКНХ 1Р-02 [МБ ФР: Т+: Корпоративные облигации]</t>
  </si>
  <si>
    <t xml:space="preserve">4B02-02-00096-A-001P</t>
  </si>
  <si>
    <t xml:space="preserve">RU000A103QQ0</t>
  </si>
  <si>
    <t xml:space="preserve">НКНХ 1Р-02</t>
  </si>
  <si>
    <t xml:space="preserve">НКНХ 1Р-03 [МБ ФР: Т+: Корпоративные облигации]</t>
  </si>
  <si>
    <t xml:space="preserve">4B02-03-00096-A-001P</t>
  </si>
  <si>
    <t xml:space="preserve">НКНХ 1Р-03</t>
  </si>
  <si>
    <t xml:space="preserve">НЛМКЗО26-Д [МБ ФР: Т+: Корпоративные облигации]</t>
  </si>
  <si>
    <t xml:space="preserve">4-13-00102-A</t>
  </si>
  <si>
    <t xml:space="preserve">НЛМКЗО26-Д</t>
  </si>
  <si>
    <t xml:space="preserve">НЛМКЗО26-Е [МБ ФР: Т+: Корпоративные облигации]</t>
  </si>
  <si>
    <t xml:space="preserve">4-12-00102-A</t>
  </si>
  <si>
    <t xml:space="preserve">НЛМКЗО26-Е</t>
  </si>
  <si>
    <t xml:space="preserve">НОВАТЭК1Р1 [МБ ФР: Т+: Корпоративные облигации]</t>
  </si>
  <si>
    <t xml:space="preserve">4B02-01-00268-E-001P</t>
  </si>
  <si>
    <t xml:space="preserve">НОВАТЭК1Р1</t>
  </si>
  <si>
    <t xml:space="preserve">НОВАТЭК1Р2 [МБ ФР: Т+: Корпоративные облигации]</t>
  </si>
  <si>
    <t xml:space="preserve">4B02-02-00268-E-001P</t>
  </si>
  <si>
    <t xml:space="preserve">НОВАТЭК1Р2</t>
  </si>
  <si>
    <t xml:space="preserve">Неолизинг1 [МБ ФР: Т+: Корпоративные облигации]</t>
  </si>
  <si>
    <t xml:space="preserve">4B02-01-00063-L</t>
  </si>
  <si>
    <t xml:space="preserve">Неолизинг1</t>
  </si>
  <si>
    <t xml:space="preserve">НижгорОб14 [МБ ФР: Т+: Корпоративные облигации]</t>
  </si>
  <si>
    <t xml:space="preserve">RU35014NJG0</t>
  </si>
  <si>
    <t xml:space="preserve">RU000A101665</t>
  </si>
  <si>
    <t xml:space="preserve">НижгорОб14</t>
  </si>
  <si>
    <t xml:space="preserve">НижгорОб15 [МБ ФР: Т+: Корпоративные облигации]</t>
  </si>
  <si>
    <t xml:space="preserve">RU35015NJG0</t>
  </si>
  <si>
    <t xml:space="preserve">НижгорОб15</t>
  </si>
  <si>
    <t xml:space="preserve">НижгорОб16 [МБ ФР: Т+: Корпоративные облигации]</t>
  </si>
  <si>
    <t xml:space="preserve">RU35016NJG0</t>
  </si>
  <si>
    <t xml:space="preserve">НижгорОб16</t>
  </si>
  <si>
    <t xml:space="preserve">Нижегород1 [МБ ФР: Т+: Корпоративные облигации]</t>
  </si>
  <si>
    <t xml:space="preserve">4B02-01-00152-L</t>
  </si>
  <si>
    <t xml:space="preserve">RU000A108LL1</t>
  </si>
  <si>
    <t xml:space="preserve">Нижегород1</t>
  </si>
  <si>
    <t xml:space="preserve">НовТехнБ1 [МБ ФР: Т+: Корпоративные облигации]</t>
  </si>
  <si>
    <t xml:space="preserve">4B02-01-00069-L</t>
  </si>
  <si>
    <t xml:space="preserve">НовТехнБ1</t>
  </si>
  <si>
    <t xml:space="preserve">НовТехнБ2 [МБ ФР: Т+: Корпоративные облигации]</t>
  </si>
  <si>
    <t xml:space="preserve">4B02-02-00069-L</t>
  </si>
  <si>
    <t xml:space="preserve">НовТехнБ2</t>
  </si>
  <si>
    <t xml:space="preserve">НовТехнБ3 [МБ ФР: Т+: Корпоративные облигации]</t>
  </si>
  <si>
    <t xml:space="preserve">4B02-03-00069-L</t>
  </si>
  <si>
    <t xml:space="preserve">НовТехнБ3</t>
  </si>
  <si>
    <t xml:space="preserve">НоваБевБП4 [МБ ФР: Т+: Корпоративные облигации]</t>
  </si>
  <si>
    <t xml:space="preserve">4B02-02-55052-E-002P</t>
  </si>
  <si>
    <t xml:space="preserve">НоваБевБП5 [МБ ФР: Т+: Корпоративные облигации]</t>
  </si>
  <si>
    <t xml:space="preserve">4B02-03-55052-E-002P</t>
  </si>
  <si>
    <t xml:space="preserve">НоваБевБП5</t>
  </si>
  <si>
    <t xml:space="preserve">НоваБевБП6 [МБ ФР: Т+: Корпоративные облигации]</t>
  </si>
  <si>
    <t xml:space="preserve">4B02-04-55052-E-002P</t>
  </si>
  <si>
    <t xml:space="preserve">НоваБевБП6</t>
  </si>
  <si>
    <t xml:space="preserve">НоваБевБП7 [МБ ФР: Т+: Корпоративные облигации]</t>
  </si>
  <si>
    <t xml:space="preserve">4B02-05-55052-E-002P</t>
  </si>
  <si>
    <t xml:space="preserve">НоваБевБП7</t>
  </si>
  <si>
    <t xml:space="preserve">Новосиб 21 [МБ ФР: Т+: Корпоративные облигации]</t>
  </si>
  <si>
    <t xml:space="preserve">RU34021ANO0</t>
  </si>
  <si>
    <t xml:space="preserve">Новосиб 21</t>
  </si>
  <si>
    <t xml:space="preserve">Новосиб 22 [МБ ФР: Т+: Корпоративные облигации]</t>
  </si>
  <si>
    <t xml:space="preserve">RU35022ANO0</t>
  </si>
  <si>
    <t xml:space="preserve">Новосиб 22</t>
  </si>
  <si>
    <t xml:space="preserve">Новосиб 23 [МБ ФР: Т+: Корпоративные облигации]</t>
  </si>
  <si>
    <t xml:space="preserve">RU35023ANO0</t>
  </si>
  <si>
    <t xml:space="preserve">Новосиб 23</t>
  </si>
  <si>
    <t xml:space="preserve">Новосиб 24 [МБ ФР: Т+: Корпоративные облигации]</t>
  </si>
  <si>
    <t xml:space="preserve">RU34024ANO0</t>
  </si>
  <si>
    <t xml:space="preserve">Новосиб 24</t>
  </si>
  <si>
    <t xml:space="preserve">Новосиб10 [МБ ФР: Т+: Корпоративные облигации]</t>
  </si>
  <si>
    <t xml:space="preserve">RU35010NSB1</t>
  </si>
  <si>
    <t xml:space="preserve">RU000A100WF7</t>
  </si>
  <si>
    <t xml:space="preserve">Новосиб10</t>
  </si>
  <si>
    <t xml:space="preserve">Новотр 1Р2 [МБ ФР: Т+: Корпоративные облигации]</t>
  </si>
  <si>
    <t xml:space="preserve">4B02-02-12414-F-001P</t>
  </si>
  <si>
    <t xml:space="preserve">Новотр 1Р2</t>
  </si>
  <si>
    <t xml:space="preserve">Новотр 1Р3 [МБ ФР: Т+: Корпоративные облигации]</t>
  </si>
  <si>
    <t xml:space="preserve">4B02-03-12414-F-001P</t>
  </si>
  <si>
    <t xml:space="preserve">Новотр 1Р3</t>
  </si>
  <si>
    <t xml:space="preserve">Новотр 1Р4 [МБ ФР: Т+: Корпоративные облигации]</t>
  </si>
  <si>
    <t xml:space="preserve">4B02-04-12414-F-001P</t>
  </si>
  <si>
    <t xml:space="preserve">Новотр 1Р4</t>
  </si>
  <si>
    <t xml:space="preserve">Новотр 1Р5 [МБ ФР: Т+: Корпоративные облигации]</t>
  </si>
  <si>
    <t xml:space="preserve">4B02-05-12414-F-001P</t>
  </si>
  <si>
    <t xml:space="preserve">Новотр 1Р5</t>
  </si>
  <si>
    <t xml:space="preserve">Новсиб 8об [МБ ФР: Т+: Корпоративные облигации]</t>
  </si>
  <si>
    <t xml:space="preserve">RU35008NSB1</t>
  </si>
  <si>
    <t xml:space="preserve">RU000A0JWHW8</t>
  </si>
  <si>
    <t xml:space="preserve">Новсиб 8об</t>
  </si>
  <si>
    <t xml:space="preserve">Новсиб 9об [МБ ФР: Т+: Корпоративные облигации]</t>
  </si>
  <si>
    <t xml:space="preserve">RU35009NSB1</t>
  </si>
  <si>
    <t xml:space="preserve">RU000A0ZYH93</t>
  </si>
  <si>
    <t xml:space="preserve">Новсиб 9об</t>
  </si>
  <si>
    <t xml:space="preserve">НорНик Б10 [МБ ФР: Т+: Корпоративные облигации]</t>
  </si>
  <si>
    <t xml:space="preserve">4B02-10-40155-F</t>
  </si>
  <si>
    <t xml:space="preserve">НорНик Б10</t>
  </si>
  <si>
    <t xml:space="preserve">НорНик БО9 [МБ ФР: Т+: Корпоративные облигации]</t>
  </si>
  <si>
    <t xml:space="preserve">4B02-09-40155-F</t>
  </si>
  <si>
    <t xml:space="preserve">НорНик БО9</t>
  </si>
  <si>
    <t xml:space="preserve">НорНикБ1P2 [МБ ФР: Т+: Корпоративные облигации]</t>
  </si>
  <si>
    <t xml:space="preserve">4B02-02-40155-F-001P</t>
  </si>
  <si>
    <t xml:space="preserve">НорНикБ1P2</t>
  </si>
  <si>
    <t xml:space="preserve">НорНикБ1P5 [МБ ФР: Т+: Корпоративные облигации]</t>
  </si>
  <si>
    <t xml:space="preserve">НорНикБ1P6 [МБ ФР: Т+: Корпоративные облигации]</t>
  </si>
  <si>
    <t xml:space="preserve">НорНикБ1P7 [МБ ФР: Т+: Корпоративные облигации]</t>
  </si>
  <si>
    <t xml:space="preserve">4B02-07-40155-F-001P</t>
  </si>
  <si>
    <t xml:space="preserve">НорНикБ1P7</t>
  </si>
  <si>
    <t xml:space="preserve">НорНикЗ25Д [МБ ФР: Т+: Корпоративные облигации]</t>
  </si>
  <si>
    <t xml:space="preserve">4-05-40155-F</t>
  </si>
  <si>
    <t xml:space="preserve">НорНикЗ25Д</t>
  </si>
  <si>
    <t xml:space="preserve">НорНикЗ26Д [МБ ФР: Т+: Корпоративные облигации]</t>
  </si>
  <si>
    <t xml:space="preserve">4-06-40155-F</t>
  </si>
  <si>
    <t xml:space="preserve">НорНикЗ26Д</t>
  </si>
  <si>
    <t xml:space="preserve">НэппиБО01 [МБ ФР: Т+: Корпоративные облигации]</t>
  </si>
  <si>
    <t xml:space="preserve">4B02-01-00169-L</t>
  </si>
  <si>
    <t xml:space="preserve">НэппиБО01</t>
  </si>
  <si>
    <t xml:space="preserve">О'КЕЙ Б1Р2 [МБ ФР: Т+: Корпоративные облигации]</t>
  </si>
  <si>
    <t xml:space="preserve">4B02-02-36415-R-001P</t>
  </si>
  <si>
    <t xml:space="preserve">О'КЕЙ Б1Р2</t>
  </si>
  <si>
    <t xml:space="preserve">О'КЕЙ Б1Р4 [МБ ФР: Т+: Корпоративные облигации]</t>
  </si>
  <si>
    <t xml:space="preserve">4B02-04-36415-R-001P</t>
  </si>
  <si>
    <t xml:space="preserve">О'КЕЙ Б1Р4</t>
  </si>
  <si>
    <t xml:space="preserve">О'КЕЙ Б1Р5 [МБ ФР: Т+: Корпоративные облигации]</t>
  </si>
  <si>
    <t xml:space="preserve">4B02-05-36415-R-001P</t>
  </si>
  <si>
    <t xml:space="preserve">О'КЕЙ Б1Р5</t>
  </si>
  <si>
    <t xml:space="preserve">О'КЕЙ Б1Р6 [МБ ФР: Т+: Корпоративные облигации]</t>
  </si>
  <si>
    <t xml:space="preserve">4B02-06-36415-R-001P</t>
  </si>
  <si>
    <t xml:space="preserve">О'КЕЙ Б1Р6</t>
  </si>
  <si>
    <t xml:space="preserve">О'КЕЙ Ф1Р1 [МБ ФР: Т+: Корпоративные облигации]</t>
  </si>
  <si>
    <t xml:space="preserve">4B02-01-00618-R-001P</t>
  </si>
  <si>
    <t xml:space="preserve">О'КЕЙ Ф1Р1</t>
  </si>
  <si>
    <t xml:space="preserve">ОГК-2 2Р01 [МБ ФР: Т+: Корпоративные облигации]</t>
  </si>
  <si>
    <t xml:space="preserve">4B02-01-65105-D-002P</t>
  </si>
  <si>
    <t xml:space="preserve">RU000A101WR0</t>
  </si>
  <si>
    <t xml:space="preserve">ОГК-2 2Р01</t>
  </si>
  <si>
    <t xml:space="preserve">ОДК 01 [МБ ФР: Т+: Корпоративные облигации]</t>
  </si>
  <si>
    <t xml:space="preserve">4-01-14045-A</t>
  </si>
  <si>
    <t xml:space="preserve">RU000A0JWK74</t>
  </si>
  <si>
    <t xml:space="preserve">ОДК 01</t>
  </si>
  <si>
    <t xml:space="preserve">ОСТРОВМ-01 [МБ ФР: Т+: Корпоративные облигации]</t>
  </si>
  <si>
    <t xml:space="preserve">4B02-01-00183-L-001P</t>
  </si>
  <si>
    <t xml:space="preserve">RU000A109SJ8</t>
  </si>
  <si>
    <t xml:space="preserve">ОСТРОВМ-01</t>
  </si>
  <si>
    <t xml:space="preserve">Озон 1Р01 [МБ ФР: Т+: Корпоративные облигации]</t>
  </si>
  <si>
    <t xml:space="preserve">4B02-01-00087-L-001P</t>
  </si>
  <si>
    <t xml:space="preserve">Озон 1Р01</t>
  </si>
  <si>
    <t xml:space="preserve">Озон 1Р02 [МБ ФР: Т+: Корпоративные облигации]</t>
  </si>
  <si>
    <t xml:space="preserve">4B02-02-00087-L-001P</t>
  </si>
  <si>
    <t xml:space="preserve">Озон 1Р02</t>
  </si>
  <si>
    <t xml:space="preserve">Омега01 [МБ ФР: Т+: Корпоративные облигации]</t>
  </si>
  <si>
    <t xml:space="preserve">4B02-01-00160-L</t>
  </si>
  <si>
    <t xml:space="preserve">Омега01</t>
  </si>
  <si>
    <t xml:space="preserve">ОмскОб20 [МБ ФР: Т+: Корпоративные облигации]</t>
  </si>
  <si>
    <t xml:space="preserve">RU35004OMS0</t>
  </si>
  <si>
    <t xml:space="preserve">ОмскОб20</t>
  </si>
  <si>
    <t xml:space="preserve">Оренб35003 [МБ ФР: Т+: Корпоративные облигации]</t>
  </si>
  <si>
    <t xml:space="preserve">RU35003AOR0</t>
  </si>
  <si>
    <t xml:space="preserve">RU000A0JVM81</t>
  </si>
  <si>
    <t xml:space="preserve">Оренб35003</t>
  </si>
  <si>
    <t xml:space="preserve">Оренб35004 [МБ ФР: Т+: Корпоративные облигации]</t>
  </si>
  <si>
    <t xml:space="preserve">RU35004AOR0</t>
  </si>
  <si>
    <t xml:space="preserve">Оренб35004</t>
  </si>
  <si>
    <t xml:space="preserve">ОткрБФКСО5 [МБ ФР: Т+: Корпоративные облигации]</t>
  </si>
  <si>
    <t xml:space="preserve">6-04-01015-A</t>
  </si>
  <si>
    <t xml:space="preserve">RU000A104479</t>
  </si>
  <si>
    <t xml:space="preserve">ОткрБФКСО5</t>
  </si>
  <si>
    <t xml:space="preserve">ОткрБФКСО6 [МБ ФР: Т+: Корпоративные облигации]</t>
  </si>
  <si>
    <t xml:space="preserve">6-05-01015-A</t>
  </si>
  <si>
    <t xml:space="preserve">RU000A104RW4</t>
  </si>
  <si>
    <t xml:space="preserve">ОткрБФКСО6</t>
  </si>
  <si>
    <t xml:space="preserve">ОткрФКББ02 [МБ ФР: Т+: Корпоративные облигации]</t>
  </si>
  <si>
    <t xml:space="preserve">4B020202562B</t>
  </si>
  <si>
    <t xml:space="preserve">RU000A0JU0N7</t>
  </si>
  <si>
    <t xml:space="preserve">ОткрФКББ02</t>
  </si>
  <si>
    <t xml:space="preserve">ОткрФКББ03 [МБ ФР: Т+: Корпоративные облигации]</t>
  </si>
  <si>
    <t xml:space="preserve">4B020302562B</t>
  </si>
  <si>
    <t xml:space="preserve">RU000A0JRZ74</t>
  </si>
  <si>
    <t xml:space="preserve">ОткрФКББ03</t>
  </si>
  <si>
    <t xml:space="preserve">ОткрФКБП07 [МБ ФР: Т+: Корпоративные облигации]</t>
  </si>
  <si>
    <t xml:space="preserve">4B02-14-02209-B-001P</t>
  </si>
  <si>
    <t xml:space="preserve">ОткрФКБП07</t>
  </si>
  <si>
    <t xml:space="preserve">ОткрФКБП08 [МБ ФР: Т+: Корпоративные облигации]</t>
  </si>
  <si>
    <t xml:space="preserve">4B02-15-02209-B-001P</t>
  </si>
  <si>
    <t xml:space="preserve">RU000A1035Y6</t>
  </si>
  <si>
    <t xml:space="preserve">ОткрФКБП08</t>
  </si>
  <si>
    <t xml:space="preserve">ОткрФКБП6 [МБ ФР: Т+: Корпоративные облигации]</t>
  </si>
  <si>
    <t xml:space="preserve">4B021202209B001P</t>
  </si>
  <si>
    <t xml:space="preserve">RU000A101GR3</t>
  </si>
  <si>
    <t xml:space="preserve">ОткрФКБП6</t>
  </si>
  <si>
    <t xml:space="preserve">ОткрФКИОП2 [МБ ФР: Т+: Корпоративные облигации]</t>
  </si>
  <si>
    <t xml:space="preserve">4B02-08-02209-B-001P</t>
  </si>
  <si>
    <t xml:space="preserve">RU000A102861</t>
  </si>
  <si>
    <t xml:space="preserve">ОткрФКИОП2</t>
  </si>
  <si>
    <t xml:space="preserve">ОхтаГрБП03 [МБ ФР: Т+: Корпоративные облигации]</t>
  </si>
  <si>
    <t xml:space="preserve">4B02-03-00551-R-001P</t>
  </si>
  <si>
    <t xml:space="preserve">ОхтаГрБП03</t>
  </si>
  <si>
    <t xml:space="preserve">ПАТРИОТ 01 [МБ ФР: Т+: Корпоративные облигации]</t>
  </si>
  <si>
    <t xml:space="preserve">4B02-01-00084-L</t>
  </si>
  <si>
    <t xml:space="preserve">ПАТРИОТ 01</t>
  </si>
  <si>
    <t xml:space="preserve">ПЕРЕСВ БП1 [МБ ФР: Т+: Корпоративные облигации]</t>
  </si>
  <si>
    <t xml:space="preserve">4B020102110B001P</t>
  </si>
  <si>
    <t xml:space="preserve">RU000A0JVRL2</t>
  </si>
  <si>
    <t xml:space="preserve">ПЕРЕСВ БП1</t>
  </si>
  <si>
    <t xml:space="preserve">ПЕРЕСВ БП2 [МБ ФР: Т+: Корпоративные облигации]</t>
  </si>
  <si>
    <t xml:space="preserve">4B020202110B001P</t>
  </si>
  <si>
    <t xml:space="preserve">RU000A0JVVL4</t>
  </si>
  <si>
    <t xml:space="preserve">ПЕРЕСВ БП2</t>
  </si>
  <si>
    <t xml:space="preserve">ПЕРЕСВ БП5 [МБ ФР: Т+: Корпоративные облигации]</t>
  </si>
  <si>
    <t xml:space="preserve">4B020402110B001P</t>
  </si>
  <si>
    <t xml:space="preserve">RU000A0JWM15</t>
  </si>
  <si>
    <t xml:space="preserve">ПЕРЕСВ БП5</t>
  </si>
  <si>
    <t xml:space="preserve">ПЕРЕСВ С01 [МБ ФР: Т+: Корпоративные облигации]</t>
  </si>
  <si>
    <t xml:space="preserve">40402110B</t>
  </si>
  <si>
    <t xml:space="preserve">RU000A0JXGV0</t>
  </si>
  <si>
    <t xml:space="preserve">ПЕРЕСВ С01</t>
  </si>
  <si>
    <t xml:space="preserve">ПЕРЕСВЕТБ2 [МБ ФР: Т+: Корпоративные облигации]</t>
  </si>
  <si>
    <t xml:space="preserve">4B020202110B</t>
  </si>
  <si>
    <t xml:space="preserve">RU000A0JUT85</t>
  </si>
  <si>
    <t xml:space="preserve">ПЕРЕСВЕТБ2</t>
  </si>
  <si>
    <t xml:space="preserve">ПЕРЕСВЕТБ3 [МБ ФР: Т+: Корпоративные облигации]</t>
  </si>
  <si>
    <t xml:space="preserve">4B020302110B</t>
  </si>
  <si>
    <t xml:space="preserve">RU000A0JVM32</t>
  </si>
  <si>
    <t xml:space="preserve">ПЕРЕСВЕТБ3</t>
  </si>
  <si>
    <t xml:space="preserve">ПИК БО-П04 [МБ ФР: Т+: Корпоративные облигации]</t>
  </si>
  <si>
    <t xml:space="preserve">4B02-04-01556-A-001P</t>
  </si>
  <si>
    <t xml:space="preserve">ПИК БО-П04</t>
  </si>
  <si>
    <t xml:space="preserve">ПИК К 1P2 [МБ ФР: Т+: Корпоративные облигации]</t>
  </si>
  <si>
    <t xml:space="preserve">4B02-02-00464-R-001P</t>
  </si>
  <si>
    <t xml:space="preserve">RU000A1016Z3</t>
  </si>
  <si>
    <t xml:space="preserve">ПИК К 1P2</t>
  </si>
  <si>
    <t xml:space="preserve">ПИК К 1P5 [МБ ФР: Т+: Корпоративные облигации]</t>
  </si>
  <si>
    <t xml:space="preserve">ПИМ БО-02 [МБ ФР: Т+: Корпоративные облигации]</t>
  </si>
  <si>
    <t xml:space="preserve">4B02-02-00532-R-001P</t>
  </si>
  <si>
    <t xml:space="preserve">ПИМ БО-02</t>
  </si>
  <si>
    <t xml:space="preserve">ПИР 1P1 [МБ ФР: Т+: Корпоративные облигации]</t>
  </si>
  <si>
    <t xml:space="preserve">4B02-01-00135-L-001P</t>
  </si>
  <si>
    <t xml:space="preserve">ПИР 1P1</t>
  </si>
  <si>
    <t xml:space="preserve">ПИР 1P2 [МБ ФР: Т+: Корпоративные облигации]</t>
  </si>
  <si>
    <t xml:space="preserve">4B02-02-00135-L-001P</t>
  </si>
  <si>
    <t xml:space="preserve">RU000A108C17</t>
  </si>
  <si>
    <t xml:space="preserve">ПИР 1P2</t>
  </si>
  <si>
    <t xml:space="preserve">ПКБ 1Р-02 [МБ ФР: Т+: Корпоративные облигации]</t>
  </si>
  <si>
    <t xml:space="preserve">4B02-02-32831-F-001P</t>
  </si>
  <si>
    <t xml:space="preserve">ПКБ 1Р-02</t>
  </si>
  <si>
    <t xml:space="preserve">ПКБ 1Р-03 [МБ ФР: Т+: Корпоративные облигации]</t>
  </si>
  <si>
    <t xml:space="preserve">4B02-03-32831-F-001P</t>
  </si>
  <si>
    <t xml:space="preserve">ПКБ 1Р-03</t>
  </si>
  <si>
    <t xml:space="preserve">ПКБ 1Р-04 [МБ ФР: Т+: Корпоративные облигации]</t>
  </si>
  <si>
    <t xml:space="preserve">4B02-04-32831-F-001P</t>
  </si>
  <si>
    <t xml:space="preserve">ПКБ 1Р-04</t>
  </si>
  <si>
    <t xml:space="preserve">ПКБ 1Р-05 [МБ ФР: Т+: Корпоративные облигации]</t>
  </si>
  <si>
    <t xml:space="preserve">4B02-05-32831-F-001P</t>
  </si>
  <si>
    <t xml:space="preserve">ПКБ 1Р-05</t>
  </si>
  <si>
    <t xml:space="preserve">ПКБ 1Р-06 [МБ ФР: Т+: Корпоративные облигации]</t>
  </si>
  <si>
    <t xml:space="preserve">4B02-06-32831-F-001P</t>
  </si>
  <si>
    <t xml:space="preserve">ПКТ 01 [МБ ФР: Т+: Корпоративные облигации]</t>
  </si>
  <si>
    <t xml:space="preserve">4-01-03924-J</t>
  </si>
  <si>
    <t xml:space="preserve">RU000A0JW0S4</t>
  </si>
  <si>
    <t xml:space="preserve">ПКТ 01</t>
  </si>
  <si>
    <t xml:space="preserve">ПКТ 02 [МБ ФР: Т+: Корпоративные облигации]</t>
  </si>
  <si>
    <t xml:space="preserve">4-02-03924-J</t>
  </si>
  <si>
    <t xml:space="preserve">ПКТ 02</t>
  </si>
  <si>
    <t xml:space="preserve">ПКТ 03 [МБ ФР: Т+: Корпоративные облигации]</t>
  </si>
  <si>
    <t xml:space="preserve">4-03-03924-J</t>
  </si>
  <si>
    <t xml:space="preserve">RU000A0JWBP5</t>
  </si>
  <si>
    <t xml:space="preserve">ПКТ 03</t>
  </si>
  <si>
    <t xml:space="preserve">ПКТ 1P1 [МБ ФР: Т+: Корпоративные облигации]</t>
  </si>
  <si>
    <t xml:space="preserve">4B02-01-03924-J-001P</t>
  </si>
  <si>
    <t xml:space="preserve">ПКТ 1P1</t>
  </si>
  <si>
    <t xml:space="preserve">ПНППК 1P01 [МБ ФР: Т+: Корпоративные облигации]</t>
  </si>
  <si>
    <t xml:space="preserve">4B02-01-11698-E-001P</t>
  </si>
  <si>
    <t xml:space="preserve">RU000A100TB2</t>
  </si>
  <si>
    <t xml:space="preserve">ПНППК 1P01</t>
  </si>
  <si>
    <t xml:space="preserve">ПОРТРВК-01 [МБ ФР: Т+: Корпоративные облигации]</t>
  </si>
  <si>
    <t xml:space="preserve">4B02-01-00163-L</t>
  </si>
  <si>
    <t xml:space="preserve">ПОРТРВК-01</t>
  </si>
  <si>
    <t xml:space="preserve">ПР-Лиз 1P3 [МБ ФР: Т+: Корпоративные облигации]</t>
  </si>
  <si>
    <t xml:space="preserve">4B02-03-00371-R-001P</t>
  </si>
  <si>
    <t xml:space="preserve">ПР-Лиз 1P3</t>
  </si>
  <si>
    <t xml:space="preserve">ПР-Лиз 2P1 [МБ ФР: Т+: Корпоративные облигации]</t>
  </si>
  <si>
    <t xml:space="preserve">4B02-01-00371-R-002P</t>
  </si>
  <si>
    <t xml:space="preserve">ПР-Лиз 2P1</t>
  </si>
  <si>
    <t xml:space="preserve">ПР-Лиз 2P2 [МБ ФР: Т+: Корпоративные облигации]</t>
  </si>
  <si>
    <t xml:space="preserve">4B02-02-00371-R-002P</t>
  </si>
  <si>
    <t xml:space="preserve">ПР-Лиз 2P2</t>
  </si>
  <si>
    <t xml:space="preserve">ПСБ 02 [МБ ФР: Т+: Корпоративные облигации]</t>
  </si>
  <si>
    <t xml:space="preserve">40203368B</t>
  </si>
  <si>
    <t xml:space="preserve">RU000A0JXJM3</t>
  </si>
  <si>
    <t xml:space="preserve">ПСБ 02</t>
  </si>
  <si>
    <t xml:space="preserve">ПСБ 3P-09 [МБ ФР: Т+: Корпоративные облигации]</t>
  </si>
  <si>
    <t xml:space="preserve">4B02-09-03251-B-003P</t>
  </si>
  <si>
    <t xml:space="preserve">ПСБ 3P-09</t>
  </si>
  <si>
    <t xml:space="preserve">ПСБ БО-01 [МБ ФР: Т+: Корпоративные облигации]</t>
  </si>
  <si>
    <t xml:space="preserve">4B020103368B</t>
  </si>
  <si>
    <t xml:space="preserve">RU000A0JVVK6</t>
  </si>
  <si>
    <t xml:space="preserve">ПСБ БО-01</t>
  </si>
  <si>
    <t xml:space="preserve">ПСБ БО-02 [МБ ФР: Т+: Корпоративные облигации]</t>
  </si>
  <si>
    <t xml:space="preserve">4B020203368B</t>
  </si>
  <si>
    <t xml:space="preserve">RU000A0JVVP5</t>
  </si>
  <si>
    <t xml:space="preserve">ПСБ БО-02</t>
  </si>
  <si>
    <t xml:space="preserve">ПСБ БО-03 [МБ ФР: Т+: Корпоративные облигации]</t>
  </si>
  <si>
    <t xml:space="preserve">4B020303368B</t>
  </si>
  <si>
    <t xml:space="preserve">RU000A0JVVT7</t>
  </si>
  <si>
    <t xml:space="preserve">ПСБ БО-03</t>
  </si>
  <si>
    <t xml:space="preserve">ПСБ обл03 [МБ ФР: Т+: Корпоративные облигации]</t>
  </si>
  <si>
    <t xml:space="preserve">40303368B</t>
  </si>
  <si>
    <t xml:space="preserve">RU000A0JXJP6</t>
  </si>
  <si>
    <t xml:space="preserve">ПСБ обл03</t>
  </si>
  <si>
    <t xml:space="preserve">ПУБ001Р-01 [МБ ФР: Т+: Корпоративные облигации]</t>
  </si>
  <si>
    <t xml:space="preserve">4B02-01-00965-B-001P</t>
  </si>
  <si>
    <t xml:space="preserve">ПУБ001Р-01</t>
  </si>
  <si>
    <t xml:space="preserve">ПенсХол01 [МБ ФР: Т+: Корпоративные облигации]</t>
  </si>
  <si>
    <t xml:space="preserve">4B02-01-83381-H</t>
  </si>
  <si>
    <t xml:space="preserve">RU000A1069Y5</t>
  </si>
  <si>
    <t xml:space="preserve">ПенсХол01</t>
  </si>
  <si>
    <t xml:space="preserve">ПетрИнжP1 [МБ ФР: Т+: Корпоративные облигации]</t>
  </si>
  <si>
    <t xml:space="preserve">4B02-01-00423-R-001P</t>
  </si>
  <si>
    <t xml:space="preserve">ПетрИнжP1</t>
  </si>
  <si>
    <t xml:space="preserve">Петснаб1Р1 [МБ ФР: Т+: Корпоративные облигации]</t>
  </si>
  <si>
    <t xml:space="preserve">4B02-01-00600-R-001P</t>
  </si>
  <si>
    <t xml:space="preserve">RU000A104B04</t>
  </si>
  <si>
    <t xml:space="preserve">Петснаб1Р1</t>
  </si>
  <si>
    <t xml:space="preserve">ПионЛизБО6 [МБ ФР: Т+: Корпоративные облигации]</t>
  </si>
  <si>
    <t xml:space="preserve">4B02-01-00331-R</t>
  </si>
  <si>
    <t xml:space="preserve">ПионЛизБО6</t>
  </si>
  <si>
    <t xml:space="preserve">ПионЛизБП2 [МБ ФР: Т+: Корпоративные облигации]</t>
  </si>
  <si>
    <t xml:space="preserve">4B02-02-00331-R-001P</t>
  </si>
  <si>
    <t xml:space="preserve">ПионЛизБП2</t>
  </si>
  <si>
    <t xml:space="preserve">ПионЛизБП3 [МБ ФР: Т+: Корпоративные облигации]</t>
  </si>
  <si>
    <t xml:space="preserve">4B02-03-00331-R-001P</t>
  </si>
  <si>
    <t xml:space="preserve">ПионЛизБП3</t>
  </si>
  <si>
    <t xml:space="preserve">ПионЛизБП4 [МБ ФР: Т+: Корпоративные облигации]</t>
  </si>
  <si>
    <t xml:space="preserve">4B02-04-00331-R-001P</t>
  </si>
  <si>
    <t xml:space="preserve">ПионЛизБП4</t>
  </si>
  <si>
    <t xml:space="preserve">ПионЛизБР5 [МБ ФР: Т+: Корпоративные облигации]</t>
  </si>
  <si>
    <t xml:space="preserve">4-01-00331-R</t>
  </si>
  <si>
    <t xml:space="preserve">ПионЛизБР5</t>
  </si>
  <si>
    <t xml:space="preserve">Пионер 1P5 [МБ ФР: Т+: Корпоративные облигации]</t>
  </si>
  <si>
    <t xml:space="preserve">4B02-05-67750-H-001P</t>
  </si>
  <si>
    <t xml:space="preserve">RU000A102KG6</t>
  </si>
  <si>
    <t xml:space="preserve">Пионер 1P5</t>
  </si>
  <si>
    <t xml:space="preserve">Пионер 1P6 [МБ ФР: Т+: Корпоративные облигации]</t>
  </si>
  <si>
    <t xml:space="preserve">4B02-06-67750-H-001P</t>
  </si>
  <si>
    <t xml:space="preserve">Пионер 1P6</t>
  </si>
  <si>
    <t xml:space="preserve">ПозТех-1Р2 [МБ ФР: Т+: Корпоративные облигации]</t>
  </si>
  <si>
    <t xml:space="preserve">4B02-02-66202-H-001P</t>
  </si>
  <si>
    <t xml:space="preserve">ПозТех-1Р2</t>
  </si>
  <si>
    <t xml:space="preserve">Полюс Б1P1 [МБ ФР: Т+: Корпоративные облигации]</t>
  </si>
  <si>
    <t xml:space="preserve">4B02-01-55192-E-001P</t>
  </si>
  <si>
    <t xml:space="preserve">Полюс Б1P1</t>
  </si>
  <si>
    <t xml:space="preserve">Полюс Б1P2 [МБ ФР: Т+: Корпоративные облигации]</t>
  </si>
  <si>
    <t xml:space="preserve">Полюс Б1P3 [МБ ФР: Т+: Корпоративные облигации]</t>
  </si>
  <si>
    <t xml:space="preserve">4B02-03-55192-E-001P</t>
  </si>
  <si>
    <t xml:space="preserve">Полюс Б1P3</t>
  </si>
  <si>
    <t xml:space="preserve">Полюс Б1P4 [МБ ФР: Т+: Корпоративные облигации]</t>
  </si>
  <si>
    <t xml:space="preserve">4B02-04-55192-E-001P</t>
  </si>
  <si>
    <t xml:space="preserve">Полюс Б1P4</t>
  </si>
  <si>
    <t xml:space="preserve">ПолюсЗО28Д [МБ ФР: Т+: Корпоративные облигации]</t>
  </si>
  <si>
    <t xml:space="preserve">4-01-55192-E</t>
  </si>
  <si>
    <t xml:space="preserve">ПолюсЗО28Д</t>
  </si>
  <si>
    <t xml:space="preserve">ПочтаР1P10 [МБ ФР: Т+: Корпоративные облигации]</t>
  </si>
  <si>
    <t xml:space="preserve">4B02-10-16643-A-001P</t>
  </si>
  <si>
    <t xml:space="preserve">ПочтаР1P10</t>
  </si>
  <si>
    <t xml:space="preserve">ПочтаР2P01 [МБ ФР: Т+: Корпоративные облигации]</t>
  </si>
  <si>
    <t xml:space="preserve">4B02-01-16643-A-002P</t>
  </si>
  <si>
    <t xml:space="preserve">ПочтаР2P01</t>
  </si>
  <si>
    <t xml:space="preserve">ПочтаР2P02 [МБ ФР: Т+: Корпоративные облигации]</t>
  </si>
  <si>
    <t xml:space="preserve">4B02-02-16643-A-002P</t>
  </si>
  <si>
    <t xml:space="preserve">ПочтаР2P02</t>
  </si>
  <si>
    <t xml:space="preserve">ПочтаР2P03 [МБ ФР: Т+: Корпоративные облигации]</t>
  </si>
  <si>
    <t xml:space="preserve">4B02-03-16643-A-002P</t>
  </si>
  <si>
    <t xml:space="preserve">ПочтаР2P03</t>
  </si>
  <si>
    <t xml:space="preserve">ПочтаР2P04 [МБ ФР: Т+: Корпоративные облигации]</t>
  </si>
  <si>
    <t xml:space="preserve">4B02-04-16643-A-002P</t>
  </si>
  <si>
    <t xml:space="preserve">ПочтаР2P04</t>
  </si>
  <si>
    <t xml:space="preserve">ПочтаРБ1P2 [МБ ФР: Т+: Корпоративные облигации]</t>
  </si>
  <si>
    <t xml:space="preserve">4B02-02-00005-T-001P</t>
  </si>
  <si>
    <t xml:space="preserve">ПочтаРБ1P2</t>
  </si>
  <si>
    <t xml:space="preserve">ПочтаРБ1P3 [МБ ФР: Т+: Корпоративные облигации]</t>
  </si>
  <si>
    <t xml:space="preserve">4B02-03-00005-T-001P</t>
  </si>
  <si>
    <t xml:space="preserve">ПочтаРБ1P3</t>
  </si>
  <si>
    <t xml:space="preserve">ПочтаРБ1P4 [МБ ФР: Т+: Корпоративные облигации]</t>
  </si>
  <si>
    <t xml:space="preserve">4B02-04-00005-T-001P</t>
  </si>
  <si>
    <t xml:space="preserve">RU000A0ZZ5H3</t>
  </si>
  <si>
    <t xml:space="preserve">ПочтаРБ1P4</t>
  </si>
  <si>
    <t xml:space="preserve">ПочтаРБ1P5 [МБ ФР: Т+: Корпоративные облигации]</t>
  </si>
  <si>
    <t xml:space="preserve">4B02-05-00005-T-001P</t>
  </si>
  <si>
    <t xml:space="preserve">ПочтаРБ1P5</t>
  </si>
  <si>
    <t xml:space="preserve">ПочтаРБ1P6 [МБ ФР: Т+: Корпоративные облигации]</t>
  </si>
  <si>
    <t xml:space="preserve">4B02-06-00005-T-001P</t>
  </si>
  <si>
    <t xml:space="preserve">RU000A100SZ3</t>
  </si>
  <si>
    <t xml:space="preserve">ПочтаРБ1P6</t>
  </si>
  <si>
    <t xml:space="preserve">ПочтаРБ1P7 [МБ ФР: Т+: Корпоративные облигации]</t>
  </si>
  <si>
    <t xml:space="preserve">4B02-07-00005-T-001P</t>
  </si>
  <si>
    <t xml:space="preserve">ПочтаРБ1P7</t>
  </si>
  <si>
    <t xml:space="preserve">ПочтаРБ1P8 [МБ ФР: Т+: Корпоративные облигации]</t>
  </si>
  <si>
    <t xml:space="preserve">4B02-08-00005-T-001P</t>
  </si>
  <si>
    <t xml:space="preserve">RU000A100UT2</t>
  </si>
  <si>
    <t xml:space="preserve">ПочтаРБ1P8</t>
  </si>
  <si>
    <t xml:space="preserve">ПочтаРБ1P9 [МБ ФР: Т+: Корпоративные облигации]</t>
  </si>
  <si>
    <t xml:space="preserve">4B02-09-00005-T-001P</t>
  </si>
  <si>
    <t xml:space="preserve">RU000A102E52</t>
  </si>
  <si>
    <t xml:space="preserve">ПочтаРБ1P9</t>
  </si>
  <si>
    <t xml:space="preserve">ПочтаРосБ2 [МБ ФР: Т+: Корпоративные облигации]</t>
  </si>
  <si>
    <t xml:space="preserve">4B02-02-00005-T</t>
  </si>
  <si>
    <t xml:space="preserve">RU000A0JWGV2</t>
  </si>
  <si>
    <t xml:space="preserve">ПочтаРосБ2</t>
  </si>
  <si>
    <t xml:space="preserve">ПочтаРосБ3 [МБ ФР: Т+: Корпоративные облигации]</t>
  </si>
  <si>
    <t xml:space="preserve">4B02-03-00005-T</t>
  </si>
  <si>
    <t xml:space="preserve">RU000A0JWTL6</t>
  </si>
  <si>
    <t xml:space="preserve">ПочтаРосБ3</t>
  </si>
  <si>
    <t xml:space="preserve">ПочтаРосБ4 [МБ ФР: Т+: Корпоративные облигации]</t>
  </si>
  <si>
    <t xml:space="preserve">4B02-04-00005-T</t>
  </si>
  <si>
    <t xml:space="preserve">RU000A0JXMP0</t>
  </si>
  <si>
    <t xml:space="preserve">ПочтаРосБ4</t>
  </si>
  <si>
    <t xml:space="preserve">ПрУдмР08 [МБ ФР: Т+: Корпоративные облигации]</t>
  </si>
  <si>
    <t xml:space="preserve">RU34008UDM0</t>
  </si>
  <si>
    <t xml:space="preserve">RU000A102M37</t>
  </si>
  <si>
    <t xml:space="preserve">ПрУдмР08</t>
  </si>
  <si>
    <t xml:space="preserve">ПравоурмБ1 [МБ ФР: Т+: Корпоративные облигации]</t>
  </si>
  <si>
    <t xml:space="preserve">4B02-01-36417-R</t>
  </si>
  <si>
    <t xml:space="preserve">RU000A1004L9</t>
  </si>
  <si>
    <t xml:space="preserve">ПравоурмБ1</t>
  </si>
  <si>
    <t xml:space="preserve">ПрактЛК1Р1 [МБ ФР: Т+: Корпоративные облигации]</t>
  </si>
  <si>
    <t xml:space="preserve">4B02-01-00089-L-001P</t>
  </si>
  <si>
    <t xml:space="preserve">RU000A106J61</t>
  </si>
  <si>
    <t xml:space="preserve">ПрактЛК1Р1</t>
  </si>
  <si>
    <t xml:space="preserve">ПрактЛК1Р2 [МБ ФР: Т+: Корпоративные облигации]</t>
  </si>
  <si>
    <t xml:space="preserve">4B02-02-00089-L-001P</t>
  </si>
  <si>
    <t xml:space="preserve">ПрактЛК1Р2</t>
  </si>
  <si>
    <t xml:space="preserve">ПрактЛК1Р3 [МБ ФР: Т+: Корпоративные облигации]</t>
  </si>
  <si>
    <t xml:space="preserve">4B02-03-00089-L-001P</t>
  </si>
  <si>
    <t xml:space="preserve">ПрактЛК1Р3</t>
  </si>
  <si>
    <t xml:space="preserve">Пркт1111Р1 [МБ ФР: Т+: Корпоративные облигации]</t>
  </si>
  <si>
    <t xml:space="preserve">4B02-01-00106-L-001P</t>
  </si>
  <si>
    <t xml:space="preserve">Пркт1111Р1</t>
  </si>
  <si>
    <t xml:space="preserve">Продкорп01 [МБ ФР: Т+: Корпоративные облигации]</t>
  </si>
  <si>
    <t xml:space="preserve">Продкорп01</t>
  </si>
  <si>
    <t xml:space="preserve">Промсвб-15 [МБ ФР: Т+: Корпоративные облигации]</t>
  </si>
  <si>
    <t xml:space="preserve">41303251B</t>
  </si>
  <si>
    <t xml:space="preserve">RU000A101H92</t>
  </si>
  <si>
    <t xml:space="preserve">Промсвб-15</t>
  </si>
  <si>
    <t xml:space="preserve">Промсвб-16 [МБ ФР: Т+: Корпоративные облигации]</t>
  </si>
  <si>
    <t xml:space="preserve">41403251B</t>
  </si>
  <si>
    <t xml:space="preserve">RU000A101J33</t>
  </si>
  <si>
    <t xml:space="preserve">Промсвб-16</t>
  </si>
  <si>
    <t xml:space="preserve">ПушкПЗ1Р01 [МБ ФР: Т+: Корпоративные облигации]</t>
  </si>
  <si>
    <t xml:space="preserve">4B02-01-00629-R-001P</t>
  </si>
  <si>
    <t xml:space="preserve">ПушкПЗ1Р01</t>
  </si>
  <si>
    <t xml:space="preserve">ПушкПЗ1Р02 [МБ ФР: Т+: Корпоративные облигации]</t>
  </si>
  <si>
    <t xml:space="preserve">4B02-02-00629-R-001P</t>
  </si>
  <si>
    <t xml:space="preserve">ПушкПЗ1Р02</t>
  </si>
  <si>
    <t xml:space="preserve">ПушкПЗ1Р03 [МБ ФР: Т+: Корпоративные облигации]</t>
  </si>
  <si>
    <t xml:space="preserve">4B02-03-00629-R-001P</t>
  </si>
  <si>
    <t xml:space="preserve">ПушкПЗ1Р03</t>
  </si>
  <si>
    <t xml:space="preserve">ПушкПЗБО1 [МБ ФР: Т+: Корпоративные облигации]</t>
  </si>
  <si>
    <t xml:space="preserve">4B02-01-00629-R</t>
  </si>
  <si>
    <t xml:space="preserve">ПушкПЗБО1</t>
  </si>
  <si>
    <t xml:space="preserve">РАТ 001-01 [МБ ФР: Т+: Корпоративные облигации]</t>
  </si>
  <si>
    <t xml:space="preserve">4-01-63519-H-001P</t>
  </si>
  <si>
    <t xml:space="preserve">RU000A109UE5</t>
  </si>
  <si>
    <t xml:space="preserve">РАТ 001-01</t>
  </si>
  <si>
    <t xml:space="preserve">РВК-Ин1Р01 [МБ ФР: Т+: Корпоративные облигации]</t>
  </si>
  <si>
    <t xml:space="preserve">4B02-01-00540-R-001P</t>
  </si>
  <si>
    <t xml:space="preserve">RU000A1021G3</t>
  </si>
  <si>
    <t xml:space="preserve">РВК-Ин1Р01</t>
  </si>
  <si>
    <t xml:space="preserve">РГ Лиз 1P1 [МБ ФР: Т+: Корпоративные облигации]</t>
  </si>
  <si>
    <t xml:space="preserve">4B02-01-36506-R-001P</t>
  </si>
  <si>
    <t xml:space="preserve">RU000A103W26</t>
  </si>
  <si>
    <t xml:space="preserve">РГ Лиз 1P1</t>
  </si>
  <si>
    <t xml:space="preserve">РГ Лиз 1P2 [МБ ФР: Т+: Корпоративные облигации]</t>
  </si>
  <si>
    <t xml:space="preserve">4B02-02-36506-R-001P</t>
  </si>
  <si>
    <t xml:space="preserve">RU000A104CK1</t>
  </si>
  <si>
    <t xml:space="preserve">РГ Лиз 1P2</t>
  </si>
  <si>
    <t xml:space="preserve">РГ Лиз 1P3 [МБ ФР: Т+: Корпоративные облигации]</t>
  </si>
  <si>
    <t xml:space="preserve">4B02-03-36506-R-001P</t>
  </si>
  <si>
    <t xml:space="preserve">RU000A104ZV9</t>
  </si>
  <si>
    <t xml:space="preserve">РГ Лиз 1P3</t>
  </si>
  <si>
    <t xml:space="preserve">РЕАТОРГ1Р1 [МБ ФР: Т+: Корпоративные облигации]</t>
  </si>
  <si>
    <t xml:space="preserve">4B02-01-00648-R-001P</t>
  </si>
  <si>
    <t xml:space="preserve">РЕАТОРГ1Р1</t>
  </si>
  <si>
    <t xml:space="preserve">РЕСОЛиБП05 [МБ ФР: Т+: Корпоративные облигации]</t>
  </si>
  <si>
    <t xml:space="preserve">4B02-05-36419-R-001P</t>
  </si>
  <si>
    <t xml:space="preserve">РЕСОЛиБП05</t>
  </si>
  <si>
    <t xml:space="preserve">РЕСОЛиБП11 [МБ ФР: Т+: Корпоративные облигации]</t>
  </si>
  <si>
    <t xml:space="preserve">4B02-11-36419-R-001P</t>
  </si>
  <si>
    <t xml:space="preserve">РЕСОЛиБП11</t>
  </si>
  <si>
    <t xml:space="preserve">РЕСОЛиБП21 [МБ ФР: Т+: Корпоративные облигации]</t>
  </si>
  <si>
    <t xml:space="preserve">4B02-21-36419-R-001P</t>
  </si>
  <si>
    <t xml:space="preserve">RU000A104CL9</t>
  </si>
  <si>
    <t xml:space="preserve">РЕСОЛиБП21</t>
  </si>
  <si>
    <t xml:space="preserve">РЕСОЛиБП22 [МБ ФР: Т+: Корпоративные облигации]</t>
  </si>
  <si>
    <t xml:space="preserve">4B02-22-36419-R-001P</t>
  </si>
  <si>
    <t xml:space="preserve">РЕСОЛиБП22</t>
  </si>
  <si>
    <t xml:space="preserve">РЕСОЛиБП25 [МБ ФР: Т+: Корпоративные облигации]</t>
  </si>
  <si>
    <t xml:space="preserve">4B02-25-36419-R-001P</t>
  </si>
  <si>
    <t xml:space="preserve">РЕСОЛиБП25</t>
  </si>
  <si>
    <t xml:space="preserve">РЕСОЛиБП26 [МБ ФР: Т+: Корпоративные облигации]</t>
  </si>
  <si>
    <t xml:space="preserve">4B02-26-36419-R-001P</t>
  </si>
  <si>
    <t xml:space="preserve">RU000A108UR9</t>
  </si>
  <si>
    <t xml:space="preserve">РЕСОЛиБП26</t>
  </si>
  <si>
    <t xml:space="preserve">РЕСОЛиБП27 [МБ ФР: Т+: Корпоративные облигации]</t>
  </si>
  <si>
    <t xml:space="preserve">4B02-27-36419-R-001P</t>
  </si>
  <si>
    <t xml:space="preserve">RU000A1090M6</t>
  </si>
  <si>
    <t xml:space="preserve">РЕСОЛиБП27</t>
  </si>
  <si>
    <t xml:space="preserve">РЕСОЛиз2П1 [МБ ФР: Т+: Корпоративные облигации]</t>
  </si>
  <si>
    <t xml:space="preserve">4B02-01-36419-R-002P</t>
  </si>
  <si>
    <t xml:space="preserve">РЕСОЛиз2П1</t>
  </si>
  <si>
    <t xml:space="preserve">РЕСОЛиз2П2 [МБ ФР: Т+: Корпоративные облигации]</t>
  </si>
  <si>
    <t xml:space="preserve">4B02-02-36419-R-002P</t>
  </si>
  <si>
    <t xml:space="preserve">РЕСОЛиз2П2</t>
  </si>
  <si>
    <t xml:space="preserve">РЕСОЛиз2П5 [МБ ФР: Т+: Корпоративные облигации]</t>
  </si>
  <si>
    <t xml:space="preserve">4B02-05-36419-R-002P</t>
  </si>
  <si>
    <t xml:space="preserve">РЕСОЛиз2П5</t>
  </si>
  <si>
    <t xml:space="preserve">РЕСОЛизБ03 [МБ ФР: Т+: Корпоративные облигации]</t>
  </si>
  <si>
    <t xml:space="preserve">4B02-03-36419-R</t>
  </si>
  <si>
    <t xml:space="preserve">RU000A0JVUS1</t>
  </si>
  <si>
    <t xml:space="preserve">РЕСОЛизБ03</t>
  </si>
  <si>
    <t xml:space="preserve">РЕСОЛизБ04 [МБ ФР: Т+: Корпоративные облигации]</t>
  </si>
  <si>
    <t xml:space="preserve">4B02-04-36419-R</t>
  </si>
  <si>
    <t xml:space="preserve">RU000A0JVXS5</t>
  </si>
  <si>
    <t xml:space="preserve">РЕСОЛизБ04</t>
  </si>
  <si>
    <t xml:space="preserve">РЕСОЛизБ05 [МБ ФР: Т+: Корпоративные облигации]</t>
  </si>
  <si>
    <t xml:space="preserve">4B02-05-36419-R</t>
  </si>
  <si>
    <t xml:space="preserve">RU000A0JWVT5</t>
  </si>
  <si>
    <t xml:space="preserve">РЕСОЛизБ05</t>
  </si>
  <si>
    <t xml:space="preserve">РЕСОЛизБ06 [МБ ФР: Т+: Корпоративные облигации]</t>
  </si>
  <si>
    <t xml:space="preserve">4B02-06-36419-R</t>
  </si>
  <si>
    <t xml:space="preserve">РЕСОЛизБ06</t>
  </si>
  <si>
    <t xml:space="preserve">РЕСОЛизБ09 [МБ ФР: Т+: Корпоративные облигации]</t>
  </si>
  <si>
    <t xml:space="preserve">4B02-09-36419-R</t>
  </si>
  <si>
    <t xml:space="preserve">RU000A104KW9</t>
  </si>
  <si>
    <t xml:space="preserve">РЕСОЛизБ09</t>
  </si>
  <si>
    <t xml:space="preserve">РЕСОЛизБП1 [МБ ФР: Т+: Корпоративные облигации]</t>
  </si>
  <si>
    <t xml:space="preserve">4B02-01-36419-R-001P</t>
  </si>
  <si>
    <t xml:space="preserve">RU000A1035H1</t>
  </si>
  <si>
    <t xml:space="preserve">РЕСОЛизБП1</t>
  </si>
  <si>
    <t xml:space="preserve">РЕСОЛизБП8 [МБ ФР: Т+: Корпоративные облигации]</t>
  </si>
  <si>
    <t xml:space="preserve">4B02-08-36419-R-001P</t>
  </si>
  <si>
    <t xml:space="preserve">РЕСОЛизБП8</t>
  </si>
  <si>
    <t xml:space="preserve">РЕСОЛизБП9 [МБ ФР: Т+: Корпоративные облигации]</t>
  </si>
  <si>
    <t xml:space="preserve">4B02-09-36419-R-001P</t>
  </si>
  <si>
    <t xml:space="preserve">RU000A106GH3</t>
  </si>
  <si>
    <t xml:space="preserve">РЕСОЛизБП9</t>
  </si>
  <si>
    <t xml:space="preserve">РЖД 1Б-01 [МБ ФР: Т+: Корпоративные облигации]</t>
  </si>
  <si>
    <t xml:space="preserve">4-01-65045-D-001P</t>
  </si>
  <si>
    <t xml:space="preserve">RU000A101TT2</t>
  </si>
  <si>
    <t xml:space="preserve">РЖД 1Б-01</t>
  </si>
  <si>
    <t xml:space="preserve">РЖД 1Б-02 [МБ ФР: Т+: Корпоративные облигации]</t>
  </si>
  <si>
    <t xml:space="preserve">4-02-65045-D-001P</t>
  </si>
  <si>
    <t xml:space="preserve">RU000A101Y18</t>
  </si>
  <si>
    <t xml:space="preserve">РЖД 1Б-02</t>
  </si>
  <si>
    <t xml:space="preserve">РЖД 1Б-03 [МБ ФР: Т+: Корпоративные облигации]</t>
  </si>
  <si>
    <t xml:space="preserve">4-03-65045-D-001P</t>
  </si>
  <si>
    <t xml:space="preserve">RU000A102564</t>
  </si>
  <si>
    <t xml:space="preserve">РЖД 1Б-03</t>
  </si>
  <si>
    <t xml:space="preserve">РЖД 1Б-04 [МБ ФР: Т+: Корпоративные облигации]</t>
  </si>
  <si>
    <t xml:space="preserve">4-04-65045-D-001P</t>
  </si>
  <si>
    <t xml:space="preserve">RU000A1028U9</t>
  </si>
  <si>
    <t xml:space="preserve">РЖД 1Б-04</t>
  </si>
  <si>
    <t xml:space="preserve">РЖД 1Б-05 [МБ ФР: Т+: Корпоративные облигации]</t>
  </si>
  <si>
    <t xml:space="preserve">4-05-65045-D-001P</t>
  </si>
  <si>
    <t xml:space="preserve">RU000A102E37</t>
  </si>
  <si>
    <t xml:space="preserve">РЖД 1Б-05</t>
  </si>
  <si>
    <t xml:space="preserve">РЖД 1Б-06 [МБ ФР: Т+: Корпоративные облигации]</t>
  </si>
  <si>
    <t xml:space="preserve">4-06-65045-D-001P</t>
  </si>
  <si>
    <t xml:space="preserve">RU000A102FE1</t>
  </si>
  <si>
    <t xml:space="preserve">РЖД 1Б-06</t>
  </si>
  <si>
    <t xml:space="preserve">РЖД 1Б-07 [МБ ФР: Т+: Корпоративные облигации]</t>
  </si>
  <si>
    <t xml:space="preserve">4-07-65045-D-001P</t>
  </si>
  <si>
    <t xml:space="preserve">RU000A102GA7</t>
  </si>
  <si>
    <t xml:space="preserve">РЖД 1Б-07</t>
  </si>
  <si>
    <t xml:space="preserve">РЖД 1Б-08 [МБ ФР: Т+: Корпоративные облигации]</t>
  </si>
  <si>
    <t xml:space="preserve">4-08-65045-D-001P</t>
  </si>
  <si>
    <t xml:space="preserve">RU000A102S72</t>
  </si>
  <si>
    <t xml:space="preserve">РЖД 1Б-08</t>
  </si>
  <si>
    <t xml:space="preserve">РЖД 1Р-05R [МБ ФР: Т+: Корпоративные облигации]</t>
  </si>
  <si>
    <t xml:space="preserve">4B02-05-65045-D-001P</t>
  </si>
  <si>
    <t xml:space="preserve">РЖД 1Р-05R</t>
  </si>
  <si>
    <t xml:space="preserve">РЖД 1Р-06R [МБ ФР: Т+: Корпоративные облигации]</t>
  </si>
  <si>
    <t xml:space="preserve">4B02-06-65045-D-001P</t>
  </si>
  <si>
    <t xml:space="preserve">РЖД 1Р-06R</t>
  </si>
  <si>
    <t xml:space="preserve">РЖД 1Р-07R [МБ ФР: Т+: Корпоративные облигации]</t>
  </si>
  <si>
    <t xml:space="preserve">4B02-07-65045-D-001P</t>
  </si>
  <si>
    <t xml:space="preserve">RU000A0ZZ9R4</t>
  </si>
  <si>
    <t xml:space="preserve">РЖД 1Р-07R</t>
  </si>
  <si>
    <t xml:space="preserve">РЖД 1Р-08R [МБ ФР: Т+: Корпоративные облигации]</t>
  </si>
  <si>
    <t xml:space="preserve">4B02-08-65045-D-001P</t>
  </si>
  <si>
    <t xml:space="preserve">РЖД 1Р-08R</t>
  </si>
  <si>
    <t xml:space="preserve">РЖД 1Р-09R [МБ ФР: Т+: Корпоративные облигации]</t>
  </si>
  <si>
    <t xml:space="preserve">4B02-09-65045-D-001P</t>
  </si>
  <si>
    <t xml:space="preserve">RU000A0ZZRY2</t>
  </si>
  <si>
    <t xml:space="preserve">РЖД 1Р-09R</t>
  </si>
  <si>
    <t xml:space="preserve">РЖД 1Р-13R [МБ ФР: Т+: Корпоративные облигации]</t>
  </si>
  <si>
    <t xml:space="preserve">4B02-13-65045-D-001P</t>
  </si>
  <si>
    <t xml:space="preserve">РЖД 1Р-13R</t>
  </si>
  <si>
    <t xml:space="preserve">РЖД 1Р-14R [МБ ФР: Т+: Корпоративные облигации]</t>
  </si>
  <si>
    <t xml:space="preserve">4B02-14-65045-D-001P</t>
  </si>
  <si>
    <t xml:space="preserve">РЖД 1Р-14R</t>
  </si>
  <si>
    <t xml:space="preserve">РЖД 1Р-15R [МБ ФР: Т+: Корпоративные облигации]</t>
  </si>
  <si>
    <t xml:space="preserve">4B02-15-65045-D-001P</t>
  </si>
  <si>
    <t xml:space="preserve">RU000A1009L8</t>
  </si>
  <si>
    <t xml:space="preserve">РЖД 1Р-15R</t>
  </si>
  <si>
    <t xml:space="preserve">РЖД 1Р-16R [МБ ФР: Т+: Корпоративные облигации]</t>
  </si>
  <si>
    <t xml:space="preserve">4B02-16-65045-D-001P</t>
  </si>
  <si>
    <t xml:space="preserve">РЖД 1Р-16R</t>
  </si>
  <si>
    <t xml:space="preserve">РЖД 1Р-17R [МБ ФР: Т+: Корпоративные облигации]</t>
  </si>
  <si>
    <t xml:space="preserve">4B02-17-65045-D-001P</t>
  </si>
  <si>
    <t xml:space="preserve">РЖД 1Р-17R</t>
  </si>
  <si>
    <t xml:space="preserve">РЖД 1Р-18R [МБ ФР: Т+: Корпоративные облигации]</t>
  </si>
  <si>
    <t xml:space="preserve">4B02-18-65045-D-001P</t>
  </si>
  <si>
    <t xml:space="preserve">RU000A101H84</t>
  </si>
  <si>
    <t xml:space="preserve">РЖД 1Р-18R</t>
  </si>
  <si>
    <t xml:space="preserve">РЖД 1Р-19R [МБ ФР: Т+: Корпоративные облигации]</t>
  </si>
  <si>
    <t xml:space="preserve">4B02-19-65045-D-001P</t>
  </si>
  <si>
    <t xml:space="preserve">RU000A101LS1</t>
  </si>
  <si>
    <t xml:space="preserve">РЖД 1Р-19R</t>
  </si>
  <si>
    <t xml:space="preserve">РЖД 1Р-20R [МБ ФР: Т+: Корпоративные облигации]</t>
  </si>
  <si>
    <t xml:space="preserve">4B02-20-65045-D-001P</t>
  </si>
  <si>
    <t xml:space="preserve">РЖД 1Р-20R</t>
  </si>
  <si>
    <t xml:space="preserve">РЖД 1Р-21R [МБ ФР: Т+: Корпоративные облигации]</t>
  </si>
  <si>
    <t xml:space="preserve">4B02-21-65045-D-001P</t>
  </si>
  <si>
    <t xml:space="preserve">РЖД 1Р-21R</t>
  </si>
  <si>
    <t xml:space="preserve">РЖД 1Р-22R [МБ ФР: Т+: Корпоративные облигации]</t>
  </si>
  <si>
    <t xml:space="preserve">4B02-22-65045-D-001P</t>
  </si>
  <si>
    <t xml:space="preserve">RU000A102R40</t>
  </si>
  <si>
    <t xml:space="preserve">РЖД 1Р-22R</t>
  </si>
  <si>
    <t xml:space="preserve">РЖД 1Р-23R [МБ ФР: Т+: Корпоративные облигации]</t>
  </si>
  <si>
    <t xml:space="preserve">4B02-23-65045-D-001P</t>
  </si>
  <si>
    <t xml:space="preserve">RU000A103EN3</t>
  </si>
  <si>
    <t xml:space="preserve">РЖД 1Р-23R</t>
  </si>
  <si>
    <t xml:space="preserve">РЖД 1Р-24R [МБ ФР: Т+: Корпоративные облигации]</t>
  </si>
  <si>
    <t xml:space="preserve">4B02-24-65045-D-001P</t>
  </si>
  <si>
    <t xml:space="preserve">РЖД 1Р-24R</t>
  </si>
  <si>
    <t xml:space="preserve">РЖД 1Р-25R [МБ ФР: Т+: Корпоративные облигации]</t>
  </si>
  <si>
    <t xml:space="preserve">4B02-25-65045-D-001P</t>
  </si>
  <si>
    <t xml:space="preserve">РЖД 1Р-25R</t>
  </si>
  <si>
    <t xml:space="preserve">РЖД 1Р-26R [МБ ФР: Т+: Корпоративные облигации]</t>
  </si>
  <si>
    <t xml:space="preserve">4B02-26-65045-D-001P</t>
  </si>
  <si>
    <t xml:space="preserve">РЖД 1Р-26R</t>
  </si>
  <si>
    <t xml:space="preserve">РЖД 1Р-27R [МБ ФР: Т+: Корпоративные облигации]</t>
  </si>
  <si>
    <t xml:space="preserve">4B02-27-65045-D-001P</t>
  </si>
  <si>
    <t xml:space="preserve">РЖД 1Р-27R</t>
  </si>
  <si>
    <t xml:space="preserve">РЖД 1Р-28R [МБ ФР: Т+: Корпоративные облигации]</t>
  </si>
  <si>
    <t xml:space="preserve">4B02-28-65045-D-001P</t>
  </si>
  <si>
    <t xml:space="preserve">РЖД 1Р-28R</t>
  </si>
  <si>
    <t xml:space="preserve">РЖД 1Р-29R [МБ ФР: Т+: Корпоративные облигации]</t>
  </si>
  <si>
    <t xml:space="preserve">4B02-29-65045-D-001P</t>
  </si>
  <si>
    <t xml:space="preserve">RU000A107936</t>
  </si>
  <si>
    <t xml:space="preserve">РЖД 1Р-29R</t>
  </si>
  <si>
    <t xml:space="preserve">РЖД 1Р-30R [МБ ФР: Т+: Корпоративные облигации]</t>
  </si>
  <si>
    <t xml:space="preserve">4B02-30-65045-D-001P</t>
  </si>
  <si>
    <t xml:space="preserve">RU000A107PU5</t>
  </si>
  <si>
    <t xml:space="preserve">РЖД 1Р-30R</t>
  </si>
  <si>
    <t xml:space="preserve">РЖД 1Р-31R [МБ ФР: Т+: Корпоративные облигации]</t>
  </si>
  <si>
    <t xml:space="preserve">4B02-31-65045-D-001P</t>
  </si>
  <si>
    <t xml:space="preserve">RU000A108124</t>
  </si>
  <si>
    <t xml:space="preserve">РЖД 1Р-31R</t>
  </si>
  <si>
    <t xml:space="preserve">РЖД 1Р-32R [МБ ФР: Т+: Корпоративные облигации]</t>
  </si>
  <si>
    <t xml:space="preserve">4B02-32-65045-D-001P</t>
  </si>
  <si>
    <t xml:space="preserve">РЖД 1Р-32R</t>
  </si>
  <si>
    <t xml:space="preserve">РЖД 1Р-33R [МБ ФР: Т+: Корпоративные облигации]</t>
  </si>
  <si>
    <t xml:space="preserve">4B02-33-65045-D-001P</t>
  </si>
  <si>
    <t xml:space="preserve">РЖД 1Р-33R</t>
  </si>
  <si>
    <t xml:space="preserve">РЖД 36 обл [МБ ФР: Т+: Корпоративные облигации]</t>
  </si>
  <si>
    <t xml:space="preserve">4-36-65045-D</t>
  </si>
  <si>
    <t xml:space="preserve">RU000A0JVY04</t>
  </si>
  <si>
    <t xml:space="preserve">РЖД 36 обл</t>
  </si>
  <si>
    <t xml:space="preserve">РЖД Б01P1R [МБ ФР: Т+: Корпоративные облигации]</t>
  </si>
  <si>
    <t xml:space="preserve">4B02-01-65045-D-001P</t>
  </si>
  <si>
    <t xml:space="preserve">РЖД Б01P1R</t>
  </si>
  <si>
    <t xml:space="preserve">РЖД Б01P2R [МБ ФР: Т+: Корпоративные облигации]</t>
  </si>
  <si>
    <t xml:space="preserve">4B02-02-65045-D-001P</t>
  </si>
  <si>
    <t xml:space="preserve">РЖД Б01P2R</t>
  </si>
  <si>
    <t xml:space="preserve">РЖД Б01P3R [МБ ФР: Т+: Корпоративные облигации]</t>
  </si>
  <si>
    <t xml:space="preserve">4B02-03-65045-D-001P</t>
  </si>
  <si>
    <t xml:space="preserve">RU000A0JXR84</t>
  </si>
  <si>
    <t xml:space="preserve">РЖД Б01P3R</t>
  </si>
  <si>
    <t xml:space="preserve">РЖД Б01P4R [МБ ФР: Т+: Корпоративные облигации]</t>
  </si>
  <si>
    <t xml:space="preserve">4B02-04-65045-D-001P</t>
  </si>
  <si>
    <t xml:space="preserve">RU000A0JXZB2</t>
  </si>
  <si>
    <t xml:space="preserve">РЖД Б01P4R</t>
  </si>
  <si>
    <t xml:space="preserve">РЖД БО-02 [МБ ФР: Т+: Корпоративные облигации]</t>
  </si>
  <si>
    <t xml:space="preserve">4B02-02-65045-D</t>
  </si>
  <si>
    <t xml:space="preserve">RU000A0JVW71</t>
  </si>
  <si>
    <t xml:space="preserve">РЖД БО-02</t>
  </si>
  <si>
    <t xml:space="preserve">РЖД БО-05 [МБ ФР: Т+: Корпоративные облигации]</t>
  </si>
  <si>
    <t xml:space="preserve">4B02-05-65045-D</t>
  </si>
  <si>
    <t xml:space="preserve">RU000A0JWD57</t>
  </si>
  <si>
    <t xml:space="preserve">РЖД БО-05</t>
  </si>
  <si>
    <t xml:space="preserve">РЖД БО-07 [МБ ФР: Т+: Корпоративные облигации]</t>
  </si>
  <si>
    <t xml:space="preserve">4B02-07-65045-D</t>
  </si>
  <si>
    <t xml:space="preserve">RU000A0JWC82</t>
  </si>
  <si>
    <t xml:space="preserve">РЖД БО-07</t>
  </si>
  <si>
    <t xml:space="preserve">РЖД БО-11 [МБ ФР: Т+: Корпоративные облигации]</t>
  </si>
  <si>
    <t xml:space="preserve">4B02-11-65045-D</t>
  </si>
  <si>
    <t xml:space="preserve">RU000A0JXJK7</t>
  </si>
  <si>
    <t xml:space="preserve">РЖД БО-11</t>
  </si>
  <si>
    <t xml:space="preserve">РЖД БО-17 [МБ ФР: Т+: Корпоративные облигации]</t>
  </si>
  <si>
    <t xml:space="preserve">4B02-17-65045-D</t>
  </si>
  <si>
    <t xml:space="preserve">RU000A0JWHU2</t>
  </si>
  <si>
    <t xml:space="preserve">РЖД БО-17</t>
  </si>
  <si>
    <t xml:space="preserve">РЖД-23 обл [МБ ФР: Т+: Корпоративные облигации]</t>
  </si>
  <si>
    <t xml:space="preserve">4-23-65045-D</t>
  </si>
  <si>
    <t xml:space="preserve">RU000A0JQRD9</t>
  </si>
  <si>
    <t xml:space="preserve">РЖД-23 обл</t>
  </si>
  <si>
    <t xml:space="preserve">РЖД-28 обл [МБ ФР: Т+: Корпоративные облигации]</t>
  </si>
  <si>
    <t xml:space="preserve">4-28-65045-D</t>
  </si>
  <si>
    <t xml:space="preserve">РЖД-30 обл [МБ ФР: Т+: Корпоративные облигации]</t>
  </si>
  <si>
    <t xml:space="preserve">4-30-65045-D</t>
  </si>
  <si>
    <t xml:space="preserve">РЖД-30 обл</t>
  </si>
  <si>
    <t xml:space="preserve">РЖД-32 обл [МБ ФР: Т+: Корпоративные облигации]</t>
  </si>
  <si>
    <t xml:space="preserve">4-32-65045-D</t>
  </si>
  <si>
    <t xml:space="preserve">РЖД-32 обл</t>
  </si>
  <si>
    <t xml:space="preserve">РЖД-33 обл [МБ ФР: Т+: Корпоративные облигации]</t>
  </si>
  <si>
    <t xml:space="preserve">4-33-65045-D</t>
  </si>
  <si>
    <t xml:space="preserve">RU000A0JVB19</t>
  </si>
  <si>
    <t xml:space="preserve">РЖД-33 обл</t>
  </si>
  <si>
    <t xml:space="preserve">РЖД-34 обл [МБ ФР: Т+: Корпоративные облигации]</t>
  </si>
  <si>
    <t xml:space="preserve">4-34-65045-D</t>
  </si>
  <si>
    <t xml:space="preserve">RU000A0JVB27</t>
  </si>
  <si>
    <t xml:space="preserve">РЖД-34 обл</t>
  </si>
  <si>
    <t xml:space="preserve">РЖД-35 обл [МБ ФР: Т+: Корпоративные облигации]</t>
  </si>
  <si>
    <t xml:space="preserve">4-35-65045-D</t>
  </si>
  <si>
    <t xml:space="preserve">RU000A0JVKH5</t>
  </si>
  <si>
    <t xml:space="preserve">РЖД-35 обл</t>
  </si>
  <si>
    <t xml:space="preserve">РЖД-41 обл [МБ ФР: Т+: Корпоративные облигации]</t>
  </si>
  <si>
    <t xml:space="preserve">4-41-65045-D</t>
  </si>
  <si>
    <t xml:space="preserve">РЖД-41 обл</t>
  </si>
  <si>
    <t xml:space="preserve">РЖД-42 обл [МБ ФР: Т+: Корпоративные облигации]</t>
  </si>
  <si>
    <t xml:space="preserve">4-42-65045-D</t>
  </si>
  <si>
    <t xml:space="preserve">RU000A0JWLU4</t>
  </si>
  <si>
    <t xml:space="preserve">РЖД-42 обл</t>
  </si>
  <si>
    <t xml:space="preserve">РЖДЗО25-2Р [МБ ФР: Т+: Корпоративные облигации]</t>
  </si>
  <si>
    <t xml:space="preserve">4-04-65045-D-002P</t>
  </si>
  <si>
    <t xml:space="preserve">РЖДЗО25-2Р</t>
  </si>
  <si>
    <t xml:space="preserve">РЖДЗО26-2Р [МБ ФР: Т+: Корпоративные облигации]</t>
  </si>
  <si>
    <t xml:space="preserve">4-02-65045-D-002P</t>
  </si>
  <si>
    <t xml:space="preserve">РЖДЗО26-2Р</t>
  </si>
  <si>
    <t xml:space="preserve">РЖДЗО261ФР [МБ ФР: Т+: Корпоративные облигации]</t>
  </si>
  <si>
    <t xml:space="preserve">4-01-65045-D-002P</t>
  </si>
  <si>
    <t xml:space="preserve">РЖДЗО261ФР</t>
  </si>
  <si>
    <t xml:space="preserve">РЖДЗО28-1Р [МБ ФР: Т+: Корпоративные облигации]</t>
  </si>
  <si>
    <t xml:space="preserve">4-06-65045-D-002P</t>
  </si>
  <si>
    <t xml:space="preserve">РЖДЗО28-1Р</t>
  </si>
  <si>
    <t xml:space="preserve">РЖДЗО28-3Р [МБ ФР: Т+: Корпоративные облигации]</t>
  </si>
  <si>
    <t xml:space="preserve">4-08-65045-D-002P</t>
  </si>
  <si>
    <t xml:space="preserve">РЖДЗО28-3Р</t>
  </si>
  <si>
    <t xml:space="preserve">РЖДЗО282ФР [МБ ФР: Т+: Корпоративные облигации]</t>
  </si>
  <si>
    <t xml:space="preserve">4-07-65045-D-002P</t>
  </si>
  <si>
    <t xml:space="preserve">РЖДЗО282ФР</t>
  </si>
  <si>
    <t xml:space="preserve">РКС2Р2 [МБ ФР: Т+: Корпоративные облигации]</t>
  </si>
  <si>
    <t xml:space="preserve">4B02-02-00006-L-002P</t>
  </si>
  <si>
    <t xml:space="preserve">RU000A104KS7</t>
  </si>
  <si>
    <t xml:space="preserve">РКС2Р2</t>
  </si>
  <si>
    <t xml:space="preserve">РКС2Р3 [МБ ФР: Т+: Корпоративные облигации]</t>
  </si>
  <si>
    <t xml:space="preserve">4B02-03-00006-L-002P</t>
  </si>
  <si>
    <t xml:space="preserve">РКС2Р3</t>
  </si>
  <si>
    <t xml:space="preserve">РКС2Р4 [МБ ФР: Т+: Корпоративные облигации]</t>
  </si>
  <si>
    <t xml:space="preserve">4B02-04-00006-L-002P</t>
  </si>
  <si>
    <t xml:space="preserve">РКС2Р4</t>
  </si>
  <si>
    <t xml:space="preserve">РКСЭталон1 [МБ ФР: Т+: Корпоративные облигации]</t>
  </si>
  <si>
    <t xml:space="preserve">4-01-00668-R-001P</t>
  </si>
  <si>
    <t xml:space="preserve">РКСЭталон1</t>
  </si>
  <si>
    <t xml:space="preserve">РКСЭталон2 [МБ ФР: Т+: Корпоративные облигации]</t>
  </si>
  <si>
    <t xml:space="preserve">4-02-00668-R-001P</t>
  </si>
  <si>
    <t xml:space="preserve">РКСЭталон2</t>
  </si>
  <si>
    <t xml:space="preserve">РКСЭталон3 [МБ ФР: Т+: Корпоративные облигации]</t>
  </si>
  <si>
    <t xml:space="preserve">4-03-00668-R-001P</t>
  </si>
  <si>
    <t xml:space="preserve">РКСЭталон3</t>
  </si>
  <si>
    <t xml:space="preserve">РКСЭталон4 [МБ ФР: Т+: Корпоративные облигации]</t>
  </si>
  <si>
    <t xml:space="preserve">4-04-00668-R-001P</t>
  </si>
  <si>
    <t xml:space="preserve">РКСЭталон4</t>
  </si>
  <si>
    <t xml:space="preserve">РОЛЬФ 1Р03 [МБ ФР: Т+: Корпоративные облигации]</t>
  </si>
  <si>
    <t xml:space="preserve">4B02-03-16689-A-001P</t>
  </si>
  <si>
    <t xml:space="preserve">РОЛЬФ 1Р04 [МБ ФР: Т+: Корпоративные облигации]</t>
  </si>
  <si>
    <t xml:space="preserve">4B02-04-16689-A-001P</t>
  </si>
  <si>
    <t xml:space="preserve">РОЛЬФ 1Р04</t>
  </si>
  <si>
    <t xml:space="preserve">РОЛЬФ 1Р05 [МБ ФР: Т+: Корпоративные облигации]</t>
  </si>
  <si>
    <t xml:space="preserve">4B02-05-16689-A-001P</t>
  </si>
  <si>
    <t xml:space="preserve">РОСНАН2P2 [МБ ФР: Т+: Корпоративные облигации]</t>
  </si>
  <si>
    <t xml:space="preserve">4B02-02-55477-E-002P</t>
  </si>
  <si>
    <t xml:space="preserve">RU000A101EW8</t>
  </si>
  <si>
    <t xml:space="preserve">РОСНАН2P2</t>
  </si>
  <si>
    <t xml:space="preserve">РОСНАНО 8 [МБ ФР: Т+: Корпоративные облигации]</t>
  </si>
  <si>
    <t xml:space="preserve">4-08-55477-E</t>
  </si>
  <si>
    <t xml:space="preserve">РОСНАНО 8</t>
  </si>
  <si>
    <t xml:space="preserve">РОССИУМ 01 [МБ ФР: Т+: Корпоративные облигации]</t>
  </si>
  <si>
    <t xml:space="preserve">4-01-36479-R</t>
  </si>
  <si>
    <t xml:space="preserve">RU000A0JVT43</t>
  </si>
  <si>
    <t xml:space="preserve">РОССИУМ 01</t>
  </si>
  <si>
    <t xml:space="preserve">РОССИУМ Б1 [МБ ФР: Т+: Корпоративные облигации]</t>
  </si>
  <si>
    <t xml:space="preserve">4B02-01-36479-R</t>
  </si>
  <si>
    <t xml:space="preserve">RU000A0JVZA8</t>
  </si>
  <si>
    <t xml:space="preserve">РОССИУМ Б1</t>
  </si>
  <si>
    <t xml:space="preserve">РОССИУМ1P1 [МБ ФР: Т+: Корпоративные облигации]</t>
  </si>
  <si>
    <t xml:space="preserve">4B02-01-36479-R-001P</t>
  </si>
  <si>
    <t xml:space="preserve">RU000A0ZZCX6</t>
  </si>
  <si>
    <t xml:space="preserve">РОССИУМ1P1</t>
  </si>
  <si>
    <t xml:space="preserve">РОССИУМ1P2 [МБ ФР: Т+: Корпоративные облигации]</t>
  </si>
  <si>
    <t xml:space="preserve">4B02-02-36479-R-001P</t>
  </si>
  <si>
    <t xml:space="preserve">RU000A0ZZZY5</t>
  </si>
  <si>
    <t xml:space="preserve">РОССИУМ1P2</t>
  </si>
  <si>
    <t xml:space="preserve">РОССИУМ1P3 [МБ ФР: Т+: Корпоративные облигации]</t>
  </si>
  <si>
    <t xml:space="preserve">4B02-03-36479-R-001P</t>
  </si>
  <si>
    <t xml:space="preserve">RU000A1018N5</t>
  </si>
  <si>
    <t xml:space="preserve">РОССИУМ1P3</t>
  </si>
  <si>
    <t xml:space="preserve">РОССИУМ2P1 [МБ ФР: Т+: Корпоративные облигации]</t>
  </si>
  <si>
    <t xml:space="preserve">4B02-01-36479-R-002P</t>
  </si>
  <si>
    <t xml:space="preserve">RU000A102192</t>
  </si>
  <si>
    <t xml:space="preserve">РОССИУМ2P1</t>
  </si>
  <si>
    <t xml:space="preserve">РОССИУМ2P2 [МБ ФР: Т+: Корпоративные облигации]</t>
  </si>
  <si>
    <t xml:space="preserve">4B02-02-36479-R-002P</t>
  </si>
  <si>
    <t xml:space="preserve">RU000A1021A6</t>
  </si>
  <si>
    <t xml:space="preserve">РОССИУМ2P2</t>
  </si>
  <si>
    <t xml:space="preserve">РОССИУМ2P3 [МБ ФР: Т+: Корпоративные облигации]</t>
  </si>
  <si>
    <t xml:space="preserve">4B02-03-36479-R-002P</t>
  </si>
  <si>
    <t xml:space="preserve">RU000A102HX7</t>
  </si>
  <si>
    <t xml:space="preserve">РОССИУМ2P3</t>
  </si>
  <si>
    <t xml:space="preserve">РОССИУМ3P1 [МБ ФР: Т+: Корпоративные облигации]</t>
  </si>
  <si>
    <t xml:space="preserve">4B02-01-36479-R-003P</t>
  </si>
  <si>
    <t xml:space="preserve">RU000A105N58</t>
  </si>
  <si>
    <t xml:space="preserve">РОССИУМ3P1</t>
  </si>
  <si>
    <t xml:space="preserve">РОССИУМ3P2 [МБ ФР: Т+: Корпоративные облигации]</t>
  </si>
  <si>
    <t xml:space="preserve">4B02-02-36479-R-003P</t>
  </si>
  <si>
    <t xml:space="preserve">RU000A107GW0</t>
  </si>
  <si>
    <t xml:space="preserve">РОССИУМ3P2</t>
  </si>
  <si>
    <t xml:space="preserve">РОССИУМ3P3 [МБ ФР: Т+: Корпоративные облигации]</t>
  </si>
  <si>
    <t xml:space="preserve">4B02-03-36479-R-003P</t>
  </si>
  <si>
    <t xml:space="preserve">RU000A108LD8</t>
  </si>
  <si>
    <t xml:space="preserve">РОССИУМ3P3</t>
  </si>
  <si>
    <t xml:space="preserve">РОССИУМБ2 [МБ ФР: Т+: Корпоративные облигации]</t>
  </si>
  <si>
    <t xml:space="preserve">4B02-02-36479-R</t>
  </si>
  <si>
    <t xml:space="preserve">RU000A109QQ7</t>
  </si>
  <si>
    <t xml:space="preserve">РОССИУМБ2</t>
  </si>
  <si>
    <t xml:space="preserve">РОСЭКСИМБ1 [МБ ФР: Т+: Корпоративные облигации]</t>
  </si>
  <si>
    <t xml:space="preserve">40102790B</t>
  </si>
  <si>
    <t xml:space="preserve">RU000A0JVYG8</t>
  </si>
  <si>
    <t xml:space="preserve">РОСЭКСИМБ1</t>
  </si>
  <si>
    <t xml:space="preserve">РСТ-01 [МБ ФР: Т+: Корпоративные облигации]</t>
  </si>
  <si>
    <t xml:space="preserve">4B02-01-00182-L</t>
  </si>
  <si>
    <t xml:space="preserve">РСТ-01</t>
  </si>
  <si>
    <t xml:space="preserve">РСХБ 01Т1 [МБ ФР: Т+: Корпоративные облигации]</t>
  </si>
  <si>
    <t xml:space="preserve">42903349B</t>
  </si>
  <si>
    <t xml:space="preserve">РСХБ 01Т1</t>
  </si>
  <si>
    <t xml:space="preserve">РСХБ 06Т1 [МБ ФР: Т+: Корпоративные облигации]</t>
  </si>
  <si>
    <t xml:space="preserve">43403349B</t>
  </si>
  <si>
    <t xml:space="preserve">RU000A0JWMZ1</t>
  </si>
  <si>
    <t xml:space="preserve">РСХБ 06Т1</t>
  </si>
  <si>
    <t xml:space="preserve">РСХБ 07Т1 [МБ ФР: Т+: Корпоративные облигации]</t>
  </si>
  <si>
    <t xml:space="preserve">43503349B</t>
  </si>
  <si>
    <t xml:space="preserve">RU000A0JWN22</t>
  </si>
  <si>
    <t xml:space="preserve">РСХБ 07Т1</t>
  </si>
  <si>
    <t xml:space="preserve">РСХБ 08Т1 [МБ ФР: Т+: Корпоративные облигации]</t>
  </si>
  <si>
    <t xml:space="preserve">43603349B</t>
  </si>
  <si>
    <t xml:space="preserve">РСХБ 09Т1 [МБ ФР: Т+: Корпоративные облигации]</t>
  </si>
  <si>
    <t xml:space="preserve">43703349B</t>
  </si>
  <si>
    <t xml:space="preserve">РСХБ 11В1 [МБ ФР: Т+: Корпоративные облигации]</t>
  </si>
  <si>
    <t xml:space="preserve">РСХБ 2Р14 [МБ ФР: Т+: Корпоративные облигации]</t>
  </si>
  <si>
    <t xml:space="preserve">4B02-04-03349-B-002P</t>
  </si>
  <si>
    <t xml:space="preserve">РСХБ 2Р14</t>
  </si>
  <si>
    <t xml:space="preserve">РСХБ 31Т1 [МБ ФР: Т+: Корпоративные облигации]</t>
  </si>
  <si>
    <t xml:space="preserve">47903349B</t>
  </si>
  <si>
    <t xml:space="preserve">RU000A0ZZUS8</t>
  </si>
  <si>
    <t xml:space="preserve">РСХБ 31Т1</t>
  </si>
  <si>
    <t xml:space="preserve">РСХБ БО-7Р [МБ ФР: Т+: Корпоративные облигации]</t>
  </si>
  <si>
    <t xml:space="preserve">4B020703349B001P</t>
  </si>
  <si>
    <t xml:space="preserve">RU000A0ZZVQ0</t>
  </si>
  <si>
    <t xml:space="preserve">РСХБ БО-7Р</t>
  </si>
  <si>
    <t xml:space="preserve">РСХБ БО15 [МБ ФР: Т+: Корпоративные облигации]</t>
  </si>
  <si>
    <t xml:space="preserve">4B021503349B</t>
  </si>
  <si>
    <t xml:space="preserve">RU000A0JV3R1</t>
  </si>
  <si>
    <t xml:space="preserve">РСХБ БО15</t>
  </si>
  <si>
    <t xml:space="preserve">РСХБ БО17 [МБ ФР: Т+: Корпоративные облигации]</t>
  </si>
  <si>
    <t xml:space="preserve">4B021703349B</t>
  </si>
  <si>
    <t xml:space="preserve">RU000A0JV987</t>
  </si>
  <si>
    <t xml:space="preserve">РСХБ БО17</t>
  </si>
  <si>
    <t xml:space="preserve">РСХБ БО8 [МБ ФР: Т+: Корпоративные облигации]</t>
  </si>
  <si>
    <t xml:space="preserve">4B020803349B</t>
  </si>
  <si>
    <t xml:space="preserve">RU000A0JV805</t>
  </si>
  <si>
    <t xml:space="preserve">РСХБ БО8</t>
  </si>
  <si>
    <t xml:space="preserve">РСХБ БО9 [МБ ФР: Т+: Корпоративные облигации]</t>
  </si>
  <si>
    <t xml:space="preserve">4B020903349B</t>
  </si>
  <si>
    <t xml:space="preserve">RU000A0JVWB3</t>
  </si>
  <si>
    <t xml:space="preserve">РСХБ БО9</t>
  </si>
  <si>
    <t xml:space="preserve">РСХБ С01Е1 [МБ ФР: Т+: Корпоративные облигации]</t>
  </si>
  <si>
    <t xml:space="preserve">РСХБ2Р04 [МБ ФР: Т+: Корпоративные облигации]</t>
  </si>
  <si>
    <t xml:space="preserve">4B02-32-03349-B-002P</t>
  </si>
  <si>
    <t xml:space="preserve">RU000A105971</t>
  </si>
  <si>
    <t xml:space="preserve">РСХБ2Р04</t>
  </si>
  <si>
    <t xml:space="preserve">РСХБ2Р1 [МБ ФР: Т+: Корпоративные облигации]</t>
  </si>
  <si>
    <t xml:space="preserve">4B02-05-03349-B-002P</t>
  </si>
  <si>
    <t xml:space="preserve">РСХБ2Р1</t>
  </si>
  <si>
    <t xml:space="preserve">РСХБ2Р11 [МБ ФР: Т+: Корпоративные облигации]</t>
  </si>
  <si>
    <t xml:space="preserve">4B02-17-03349-B-002P</t>
  </si>
  <si>
    <t xml:space="preserve">RU000A104925</t>
  </si>
  <si>
    <t xml:space="preserve">РСХБ2Р11</t>
  </si>
  <si>
    <t xml:space="preserve">РСХБ2Р12 [МБ ФР: Т+: Корпоративные облигации]</t>
  </si>
  <si>
    <t xml:space="preserve">4B02-18-03349-B-002P</t>
  </si>
  <si>
    <t xml:space="preserve">РСХБ2Р12</t>
  </si>
  <si>
    <t xml:space="preserve">РСХБ2Р16 [МБ ФР: Т+: Корпоративные облигации]</t>
  </si>
  <si>
    <t xml:space="preserve">4B02-36-03349-B-002P</t>
  </si>
  <si>
    <t xml:space="preserve">RU000A106CA7</t>
  </si>
  <si>
    <t xml:space="preserve">РСХБ2Р16</t>
  </si>
  <si>
    <t xml:space="preserve">РСХБ2Р18 [МБ ФР: Т+: Корпоративные облигации]</t>
  </si>
  <si>
    <t xml:space="preserve">4B02-38-03349-B-002P</t>
  </si>
  <si>
    <t xml:space="preserve">RU000A105TK2</t>
  </si>
  <si>
    <t xml:space="preserve">РСХБ2Р18</t>
  </si>
  <si>
    <t xml:space="preserve">РСХБ2Р2 [МБ ФР: Т+: Корпоративные облигации]</t>
  </si>
  <si>
    <t xml:space="preserve">4B02-10-03349-B-002P</t>
  </si>
  <si>
    <t xml:space="preserve">РСХБ2Р2</t>
  </si>
  <si>
    <t xml:space="preserve">РСХБ2Р20 [МБ ФР: Т+: Корпоративные облигации]</t>
  </si>
  <si>
    <t xml:space="preserve">4B02-41-03349-B-002P</t>
  </si>
  <si>
    <t xml:space="preserve">RU000A108ZN7</t>
  </si>
  <si>
    <t xml:space="preserve">РСХБ2Р20</t>
  </si>
  <si>
    <t xml:space="preserve">РСХБ2Р21 [МБ ФР: Т+: Корпоративные облигации]</t>
  </si>
  <si>
    <t xml:space="preserve">4B02-42-03349-B-002P</t>
  </si>
  <si>
    <t xml:space="preserve">RU000A10A729</t>
  </si>
  <si>
    <t xml:space="preserve">РСХБ2Р21</t>
  </si>
  <si>
    <t xml:space="preserve">РСХБ2Р28 [МБ ФР: Т+: Корпоративные облигации]</t>
  </si>
  <si>
    <t xml:space="preserve">4B02-51-03349-B-002P</t>
  </si>
  <si>
    <t xml:space="preserve">RU000A109K16</t>
  </si>
  <si>
    <t xml:space="preserve">РСХБ2Р28</t>
  </si>
  <si>
    <t xml:space="preserve">РСХБ2Р3 [МБ ФР: Т+: Корпоративные облигации]</t>
  </si>
  <si>
    <t xml:space="preserve">4B02-11-03349-B-002P</t>
  </si>
  <si>
    <t xml:space="preserve">РСХБ2Р3</t>
  </si>
  <si>
    <t xml:space="preserve">РСХБ2Р7 [МБ ФР: Т+: Корпоративные облигации]</t>
  </si>
  <si>
    <t xml:space="preserve">4B02-14-03349-B-002P</t>
  </si>
  <si>
    <t xml:space="preserve">RU000A1061F1</t>
  </si>
  <si>
    <t xml:space="preserve">РСХБ2Р7</t>
  </si>
  <si>
    <t xml:space="preserve">РСЭКСМБ1Р1 [МБ ФР: Т+: Корпоративные облигации]</t>
  </si>
  <si>
    <t xml:space="preserve">РСЭКСМБ2Р1 [МБ ФР: Т+: Корпоративные облигации]</t>
  </si>
  <si>
    <t xml:space="preserve">4B020102790B002P</t>
  </si>
  <si>
    <t xml:space="preserve">RU000A101780</t>
  </si>
  <si>
    <t xml:space="preserve">РСЭКСМБ2Р1</t>
  </si>
  <si>
    <t xml:space="preserve">РСЭКСМБ2Р2 [МБ ФР: Т+: Корпоративные облигации]</t>
  </si>
  <si>
    <t xml:space="preserve">4B02-02-02790-B-002P</t>
  </si>
  <si>
    <t xml:space="preserve">РСЭКСМБ2Р2</t>
  </si>
  <si>
    <t xml:space="preserve">РСЭКСМБ2Р3 [МБ ФР: Т+: Корпоративные облигации]</t>
  </si>
  <si>
    <t xml:space="preserve">4B02-03-02790-B-002P</t>
  </si>
  <si>
    <t xml:space="preserve">RU000A101UE2</t>
  </si>
  <si>
    <t xml:space="preserve">РСЭКСМБ2Р3</t>
  </si>
  <si>
    <t xml:space="preserve">РСЭКСМБ2Р4 [МБ ФР: Т+: Корпоративные облигации]</t>
  </si>
  <si>
    <t xml:space="preserve">4B02-04-02790-B-002P</t>
  </si>
  <si>
    <t xml:space="preserve">РСЭКСМБ2Р4</t>
  </si>
  <si>
    <t xml:space="preserve">РСЭКСМБ2Р5 [МБ ФР: Т+: Корпоративные облигации]</t>
  </si>
  <si>
    <t xml:space="preserve">4B02-05-02790-B-002P</t>
  </si>
  <si>
    <t xml:space="preserve">РСЭКСМБ2Р5</t>
  </si>
  <si>
    <t xml:space="preserve">РСетиЛЭ1P1 [МБ ФР: Т+: Корпоративные облигации]</t>
  </si>
  <si>
    <t xml:space="preserve">4B02-01-00073-A-001P</t>
  </si>
  <si>
    <t xml:space="preserve">РСетиЛЭ1P1</t>
  </si>
  <si>
    <t xml:space="preserve">РСетиЛЭБО3 [МБ ФР: Т+: Корпоративные облигации]</t>
  </si>
  <si>
    <t xml:space="preserve">4B02-03-00073-A</t>
  </si>
  <si>
    <t xml:space="preserve">RU000A101DE8</t>
  </si>
  <si>
    <t xml:space="preserve">РСетиЛЭБО3</t>
  </si>
  <si>
    <t xml:space="preserve">РСетиЛЭБО4 [МБ ФР: Т+: Корпоративные облигации]</t>
  </si>
  <si>
    <t xml:space="preserve">4B02-04-00073-A</t>
  </si>
  <si>
    <t xml:space="preserve">RU000A101DF5</t>
  </si>
  <si>
    <t xml:space="preserve">РСетиЛЭБО4</t>
  </si>
  <si>
    <t xml:space="preserve">РСетиЛЭБО5 [МБ ФР: Т+: Корпоративные облигации]</t>
  </si>
  <si>
    <t xml:space="preserve">4B02-05-00073-A</t>
  </si>
  <si>
    <t xml:space="preserve">RU000A0JVLM3</t>
  </si>
  <si>
    <t xml:space="preserve">РСетиЛЭБО5</t>
  </si>
  <si>
    <t xml:space="preserve">РСетиМР1P2 [МБ ФР: Т+: Корпоративные облигации]</t>
  </si>
  <si>
    <t xml:space="preserve">4B02-02-65116-D-001P</t>
  </si>
  <si>
    <t xml:space="preserve">RU000A101FY1</t>
  </si>
  <si>
    <t xml:space="preserve">РСетиМР1P2</t>
  </si>
  <si>
    <t xml:space="preserve">РСетиМР1P6 [МБ ФР: Т+: Корпоративные облигации]</t>
  </si>
  <si>
    <t xml:space="preserve">4B02-06-65116-D-001P</t>
  </si>
  <si>
    <t xml:space="preserve">РСетиМР1P6</t>
  </si>
  <si>
    <t xml:space="preserve">РСетиМР1P7 [МБ ФР: Т+: Корпоративные облигации]</t>
  </si>
  <si>
    <t xml:space="preserve">4B02-07-65116-D-001P</t>
  </si>
  <si>
    <t xml:space="preserve">РСетиМР1P7</t>
  </si>
  <si>
    <t xml:space="preserve">РСетиМР1Р5 [МБ ФР: Т+: Корпоративные облигации]</t>
  </si>
  <si>
    <t xml:space="preserve">4B02-05-65116-D-001P</t>
  </si>
  <si>
    <t xml:space="preserve">РСетиМР1Р5</t>
  </si>
  <si>
    <t xml:space="preserve">РУСАЛ 1Р1 [МБ ФР: Т+: Корпоративные облигации]</t>
  </si>
  <si>
    <t xml:space="preserve">РУСАЛ 1Р10 [МБ ФР: Т+: Корпоративные облигации]</t>
  </si>
  <si>
    <t xml:space="preserve">4B02-10-16677-A-001P</t>
  </si>
  <si>
    <t xml:space="preserve">РУСАЛ 1Р10</t>
  </si>
  <si>
    <t xml:space="preserve">РУСАЛ 1Р11 [МБ ФР: Т+: Корпоративные облигации]</t>
  </si>
  <si>
    <t xml:space="preserve">4B02-11-16677-A-001P</t>
  </si>
  <si>
    <t xml:space="preserve">РУСАЛ 1Р11</t>
  </si>
  <si>
    <t xml:space="preserve">РУСАЛ 1Р2 [МБ ФР: Т+: Корпоративные облигации]</t>
  </si>
  <si>
    <t xml:space="preserve">РУСАЛ 1Р3 [МБ ФР: Т+: Корпоративные облигации]</t>
  </si>
  <si>
    <t xml:space="preserve">РУСАЛ 1Р4 [МБ ФР: Т+: Корпоративные облигации]</t>
  </si>
  <si>
    <t xml:space="preserve">4B02-04-16677-A-001P</t>
  </si>
  <si>
    <t xml:space="preserve">РУСАЛ 1Р4</t>
  </si>
  <si>
    <t xml:space="preserve">AED</t>
  </si>
  <si>
    <t xml:space="preserve">РУСАЛ 1Р6 [МБ ФР: Т+: Корпоративные облигации]</t>
  </si>
  <si>
    <t xml:space="preserve">РУСАЛ 1Р7 [МБ ФР: Т+: Корпоративные облигации]</t>
  </si>
  <si>
    <t xml:space="preserve">РУСАЛ 1Р8 [МБ ФР: Т+: Корпоративные облигации]</t>
  </si>
  <si>
    <t xml:space="preserve">4B02-08-16677-A-001P</t>
  </si>
  <si>
    <t xml:space="preserve">РУСАЛ 1Р8</t>
  </si>
  <si>
    <t xml:space="preserve">РУСАЛ 1Р9 [МБ ФР: Т+: Корпоративные облигации]</t>
  </si>
  <si>
    <t xml:space="preserve">4B02-09-16677-A-001P</t>
  </si>
  <si>
    <t xml:space="preserve">РУСАЛ 1Р9</t>
  </si>
  <si>
    <t xml:space="preserve">РУСАЛ БО05 [МБ ФР: Т+: Корпоративные облигации]</t>
  </si>
  <si>
    <t xml:space="preserve">РУСАЛ БО06 [МБ ФР: Т+: Корпоративные облигации]</t>
  </si>
  <si>
    <t xml:space="preserve">РУСАЛБрБ01 [МБ ФР: Т+: Корпоративные облигации]</t>
  </si>
  <si>
    <t xml:space="preserve">4B02-01-20075-F</t>
  </si>
  <si>
    <t xml:space="preserve">РУСАЛБрБ01</t>
  </si>
  <si>
    <t xml:space="preserve">РЭО-01 [МБ ФР: Т+: Корпоративные облигации]</t>
  </si>
  <si>
    <t xml:space="preserve">4-01-00009-T-001P</t>
  </si>
  <si>
    <t xml:space="preserve">РЭО-01</t>
  </si>
  <si>
    <t xml:space="preserve">РЭО-02 [МБ ФР: Т+: Корпоративные облигации]</t>
  </si>
  <si>
    <t xml:space="preserve">4-02-00009-T-001P</t>
  </si>
  <si>
    <t xml:space="preserve">РЭО-02</t>
  </si>
  <si>
    <t xml:space="preserve">РегПрод1Р2 [МБ ФР: Т+: Корпоративные облигации]</t>
  </si>
  <si>
    <t xml:space="preserve">4B02-02-05987-P-001P</t>
  </si>
  <si>
    <t xml:space="preserve">RU000A103NE3</t>
  </si>
  <si>
    <t xml:space="preserve">РегПрод1Р2</t>
  </si>
  <si>
    <t xml:space="preserve">РегПрод1Р4 [МБ ФР: Т+: Корпоративные облигации]</t>
  </si>
  <si>
    <t xml:space="preserve">4B02-04-05987-P-001P</t>
  </si>
  <si>
    <t xml:space="preserve">РегПрод1Р4</t>
  </si>
  <si>
    <t xml:space="preserve">РедСофт2P3 [МБ ФР: Т+: Корпоративные облигации]</t>
  </si>
  <si>
    <t xml:space="preserve">4B02-03-00372-R-002P</t>
  </si>
  <si>
    <t xml:space="preserve">RU000A104VA2</t>
  </si>
  <si>
    <t xml:space="preserve">РедСофт2P3</t>
  </si>
  <si>
    <t xml:space="preserve">РедСофт2P4 [МБ ФР: Т+: Корпоративные облигации]</t>
  </si>
  <si>
    <t xml:space="preserve">4B02-04-00372-R-002P</t>
  </si>
  <si>
    <t xml:space="preserve">РедСофт2P4</t>
  </si>
  <si>
    <t xml:space="preserve">РедСофт2P5 [МБ ФР: Т+: Корпоративные облигации]</t>
  </si>
  <si>
    <t xml:space="preserve">4B02-05-00372-R-002P</t>
  </si>
  <si>
    <t xml:space="preserve">РедСофт2P5</t>
  </si>
  <si>
    <t xml:space="preserve">Реиннол1P2 [МБ ФР: Т+: Корпоративные облигации]</t>
  </si>
  <si>
    <t xml:space="preserve">4B02-02-00614-R-001P</t>
  </si>
  <si>
    <t xml:space="preserve">Реиннол1P2</t>
  </si>
  <si>
    <t xml:space="preserve">РенКредБО4 [МБ ФР: Т+: Корпоративные облигации]</t>
  </si>
  <si>
    <t xml:space="preserve">4B020403354B</t>
  </si>
  <si>
    <t xml:space="preserve">РенКредБО4</t>
  </si>
  <si>
    <t xml:space="preserve">РенКредБО6 [МБ ФР: Т+: Корпоративные облигации]</t>
  </si>
  <si>
    <t xml:space="preserve">4B020603354B</t>
  </si>
  <si>
    <t xml:space="preserve">РенКредБО6</t>
  </si>
  <si>
    <t xml:space="preserve">РитйлБФ1P1 [МБ ФР: Т+: Корпоративные облигации]</t>
  </si>
  <si>
    <t xml:space="preserve">4B02-01-00482-R-001P</t>
  </si>
  <si>
    <t xml:space="preserve">RU000A101QF7</t>
  </si>
  <si>
    <t xml:space="preserve">РитйлБФ1P1</t>
  </si>
  <si>
    <t xml:space="preserve">РитйлБФ1P2 [МБ ФР: Т+: Корпоративные облигации]</t>
  </si>
  <si>
    <t xml:space="preserve">4B02-02-00482-R-001P</t>
  </si>
  <si>
    <t xml:space="preserve">РитйлБФ1P2</t>
  </si>
  <si>
    <t xml:space="preserve">Роделен1P3 [МБ ФР: Т+: Корпоративные облигации]</t>
  </si>
  <si>
    <t xml:space="preserve">4B02-03-19014-J-001P</t>
  </si>
  <si>
    <t xml:space="preserve">Роделен1P3</t>
  </si>
  <si>
    <t xml:space="preserve">Роделен1P4 [МБ ФР: Т+: Корпоративные облигации]</t>
  </si>
  <si>
    <t xml:space="preserve">4B02-04-19014-J-001P</t>
  </si>
  <si>
    <t xml:space="preserve">Роделен1P4</t>
  </si>
  <si>
    <t xml:space="preserve">Роделен2P1 [МБ ФР: Т+: Корпоративные облигации]</t>
  </si>
  <si>
    <t xml:space="preserve">4B02-01-19014-J-002P</t>
  </si>
  <si>
    <t xml:space="preserve">Роделен2P1</t>
  </si>
  <si>
    <t xml:space="preserve">Роделен2P2 [МБ ФР: Т+: Корпоративные облигации]</t>
  </si>
  <si>
    <t xml:space="preserve">4B02-02-19014-J-002P</t>
  </si>
  <si>
    <t xml:space="preserve">Роделен2P2</t>
  </si>
  <si>
    <t xml:space="preserve">РосcетУрБ3 [МБ ФР: Т+: Корпоративные облигации]</t>
  </si>
  <si>
    <t xml:space="preserve">4B02-03-32501-D</t>
  </si>
  <si>
    <t xml:space="preserve">RU000A100ZF0</t>
  </si>
  <si>
    <t xml:space="preserve">РосcетУрБ3</t>
  </si>
  <si>
    <t xml:space="preserve">РосcетУрБ4 [МБ ФР: Т+: Корпоративные облигации]</t>
  </si>
  <si>
    <t xml:space="preserve">4B02-04-32501-D</t>
  </si>
  <si>
    <t xml:space="preserve">RU000A100ZD5</t>
  </si>
  <si>
    <t xml:space="preserve">РосcетУрБ4</t>
  </si>
  <si>
    <t xml:space="preserve">РосДорБ 02 [МБ ФР: Т+: Корпоративные облигации]</t>
  </si>
  <si>
    <t xml:space="preserve">40201573B</t>
  </si>
  <si>
    <t xml:space="preserve">RU000A0ZZZ25</t>
  </si>
  <si>
    <t xml:space="preserve">РосДорБ 02</t>
  </si>
  <si>
    <t xml:space="preserve">Росагрл1Р1 [МБ ФР: Т+: Корпоративные облигации]</t>
  </si>
  <si>
    <t xml:space="preserve">4-01-05886-A-001P</t>
  </si>
  <si>
    <t xml:space="preserve">RU000A101R09</t>
  </si>
  <si>
    <t xml:space="preserve">Росагрл1Р1</t>
  </si>
  <si>
    <t xml:space="preserve">Росагрл1Р2 [МБ ФР: Т+: Корпоративные облигации]</t>
  </si>
  <si>
    <t xml:space="preserve">4-02-05886-A-001P</t>
  </si>
  <si>
    <t xml:space="preserve">Росагрл1Р2</t>
  </si>
  <si>
    <t xml:space="preserve">Росагрл1Р3 [МБ ФР: Т+: Корпоративные облигации]</t>
  </si>
  <si>
    <t xml:space="preserve">4-03-05886-A-001P</t>
  </si>
  <si>
    <t xml:space="preserve">Росагрл1Р3</t>
  </si>
  <si>
    <t xml:space="preserve">Росагрл1Р4 [МБ ФР: Т+: Корпоративные облигации]</t>
  </si>
  <si>
    <t xml:space="preserve">4-04-05886-A-001P</t>
  </si>
  <si>
    <t xml:space="preserve">Росагрл1Р4</t>
  </si>
  <si>
    <t xml:space="preserve">Росагрл1Р5 [МБ ФР: Т+: Корпоративные облигации]</t>
  </si>
  <si>
    <t xml:space="preserve">4-05-05886-A-001P</t>
  </si>
  <si>
    <t xml:space="preserve">Росагрл1Р5</t>
  </si>
  <si>
    <t xml:space="preserve">Росагрл2Р1 [МБ ФР: Т+: Корпоративные облигации]</t>
  </si>
  <si>
    <t xml:space="preserve">4B02-01-05886-A-001P</t>
  </si>
  <si>
    <t xml:space="preserve">Росагрл2Р1</t>
  </si>
  <si>
    <t xml:space="preserve">Росагрл2Р3 [МБ ФР: Т+: Корпоративные облигации]</t>
  </si>
  <si>
    <t xml:space="preserve">4B02-03-05886-A-001P</t>
  </si>
  <si>
    <t xml:space="preserve">Росагрл2Р3</t>
  </si>
  <si>
    <t xml:space="preserve">РосбанкБ11 [МБ ФР: Т+: Корпоративные облигации]</t>
  </si>
  <si>
    <t xml:space="preserve">4B021402272B</t>
  </si>
  <si>
    <t xml:space="preserve">RU000A0JX2F6</t>
  </si>
  <si>
    <t xml:space="preserve">РосбанкБ11</t>
  </si>
  <si>
    <t xml:space="preserve">РосбанкБ12 [МБ ФР: Т+: Корпоративные облигации]</t>
  </si>
  <si>
    <t xml:space="preserve">4B021502272B</t>
  </si>
  <si>
    <t xml:space="preserve">RU000A0JX2D1</t>
  </si>
  <si>
    <t xml:space="preserve">РосбанкБ12</t>
  </si>
  <si>
    <t xml:space="preserve">РосбанкБ19 [МБ ФР: Т+: Корпоративные облигации]</t>
  </si>
  <si>
    <t xml:space="preserve">4B021903338B</t>
  </si>
  <si>
    <t xml:space="preserve">RU000A0JVWA5</t>
  </si>
  <si>
    <t xml:space="preserve">РосбанкБ19</t>
  </si>
  <si>
    <t xml:space="preserve">РосбанкБ20 [МБ ФР: Т+: Корпоративные облигации]</t>
  </si>
  <si>
    <t xml:space="preserve">4B022003338B</t>
  </si>
  <si>
    <t xml:space="preserve">RU000A0JWGS8</t>
  </si>
  <si>
    <t xml:space="preserve">РосбанкБ20</t>
  </si>
  <si>
    <t xml:space="preserve">РосбанкБ25 [МБ ФР: Т+: Корпоративные облигации]</t>
  </si>
  <si>
    <t xml:space="preserve">4B022503338B</t>
  </si>
  <si>
    <t xml:space="preserve">RU000A0JVNB2</t>
  </si>
  <si>
    <t xml:space="preserve">РосбанкБ25</t>
  </si>
  <si>
    <t xml:space="preserve">РосбанкБ26 [МБ ФР: Т+: Корпоративные облигации]</t>
  </si>
  <si>
    <t xml:space="preserve">4B022603338B</t>
  </si>
  <si>
    <t xml:space="preserve">RU000A0JWNB0</t>
  </si>
  <si>
    <t xml:space="preserve">РосбанкБ26</t>
  </si>
  <si>
    <t xml:space="preserve">РосбанкБО8 [МБ ФР: Т+: Корпоративные облигации]</t>
  </si>
  <si>
    <t xml:space="preserve">4B020803338B</t>
  </si>
  <si>
    <t xml:space="preserve">RU000A0JVUY9</t>
  </si>
  <si>
    <t xml:space="preserve">РосбанкБО8</t>
  </si>
  <si>
    <t xml:space="preserve">РосбнБО12 [МБ ФР: Т+: Корпоративные облигации]</t>
  </si>
  <si>
    <t xml:space="preserve">4B021203338B</t>
  </si>
  <si>
    <t xml:space="preserve">RU000A0JWUB5</t>
  </si>
  <si>
    <t xml:space="preserve">РосбнБО12</t>
  </si>
  <si>
    <t xml:space="preserve">Росморп1Р1 [МБ ФР: Т+: Корпоративные облигации]</t>
  </si>
  <si>
    <t xml:space="preserve">4B02-01-00008-T-001P</t>
  </si>
  <si>
    <t xml:space="preserve">RU000A1029A9</t>
  </si>
  <si>
    <t xml:space="preserve">Росморп1Р1</t>
  </si>
  <si>
    <t xml:space="preserve">Роснфт1P1 [МБ ФР: Т+: Корпоративные облигации]</t>
  </si>
  <si>
    <t xml:space="preserve">4B02-01-00122-A-001P</t>
  </si>
  <si>
    <t xml:space="preserve">RU000A0JX132</t>
  </si>
  <si>
    <t xml:space="preserve">Роснфт1P1</t>
  </si>
  <si>
    <t xml:space="preserve">Роснфт1P2 [МБ ФР: Т+: Корпоративные облигации]</t>
  </si>
  <si>
    <t xml:space="preserve">4B02-02-00122-A-001P</t>
  </si>
  <si>
    <t xml:space="preserve">RU000A0JX355</t>
  </si>
  <si>
    <t xml:space="preserve">Роснфт1P2</t>
  </si>
  <si>
    <t xml:space="preserve">Роснфт1P3 [МБ ФР: Т+: Корпоративные облигации]</t>
  </si>
  <si>
    <t xml:space="preserve">4B02-03-00122-A-001P</t>
  </si>
  <si>
    <t xml:space="preserve">RU000A0JX413</t>
  </si>
  <si>
    <t xml:space="preserve">Роснфт1P3</t>
  </si>
  <si>
    <t xml:space="preserve">Роснфт1P4 [МБ ФР: Т+: Корпоративные облигации]</t>
  </si>
  <si>
    <t xml:space="preserve">4B02-04-00122-A-001P</t>
  </si>
  <si>
    <t xml:space="preserve">Роснфт1P4</t>
  </si>
  <si>
    <t xml:space="preserve">Роснфт1P5 [МБ ФР: Т+: Корпоративные облигации]</t>
  </si>
  <si>
    <t xml:space="preserve">4B02-05-00122-A-001P</t>
  </si>
  <si>
    <t xml:space="preserve">RU000A0JXR68</t>
  </si>
  <si>
    <t xml:space="preserve">Роснфт1P5</t>
  </si>
  <si>
    <t xml:space="preserve">Роснфт1P6 [МБ ФР: Т+: Корпоративные облигации]</t>
  </si>
  <si>
    <t xml:space="preserve">4B02-06-00122-A-001P</t>
  </si>
  <si>
    <t xml:space="preserve">RU000A0JXXD3</t>
  </si>
  <si>
    <t xml:space="preserve">Роснфт1P6</t>
  </si>
  <si>
    <t xml:space="preserve">Роснфт1P7 [МБ ФР: Т+: Корпоративные облигации]</t>
  </si>
  <si>
    <t xml:space="preserve">4B02-07-00122-A-001P</t>
  </si>
  <si>
    <t xml:space="preserve">RU000A0JXXE1</t>
  </si>
  <si>
    <t xml:space="preserve">Роснфт1P7</t>
  </si>
  <si>
    <t xml:space="preserve">Роснфт1P8 [МБ ФР: Т+: Корпоративные облигации]</t>
  </si>
  <si>
    <t xml:space="preserve">4B02-08-00122-A-001P</t>
  </si>
  <si>
    <t xml:space="preserve">RU000A0ZYCP5</t>
  </si>
  <si>
    <t xml:space="preserve">Роснфт1P8</t>
  </si>
  <si>
    <t xml:space="preserve">Роснфт2P1 [МБ ФР: Т+: Корпоративные облигации]</t>
  </si>
  <si>
    <t xml:space="preserve">4B02-01-00122-A-002P</t>
  </si>
  <si>
    <t xml:space="preserve">RU000A0ZYJH7</t>
  </si>
  <si>
    <t xml:space="preserve">Роснфт2P1</t>
  </si>
  <si>
    <t xml:space="preserve">Роснфт2P10 [МБ ФР: Т+: Корпоративные облигации]</t>
  </si>
  <si>
    <t xml:space="preserve">4B02-10-00122-A-002P</t>
  </si>
  <si>
    <t xml:space="preserve">RU000A101SF3</t>
  </si>
  <si>
    <t xml:space="preserve">Роснфт2P10</t>
  </si>
  <si>
    <t xml:space="preserve">Роснфт2P11 [МБ ФР: Т+: Корпоративные облигации]</t>
  </si>
  <si>
    <t xml:space="preserve">4B02-11-00122-A-002P</t>
  </si>
  <si>
    <t xml:space="preserve">RU000A103FC3</t>
  </si>
  <si>
    <t xml:space="preserve">Роснфт2P11</t>
  </si>
  <si>
    <t xml:space="preserve">Роснфт2P12 [МБ ФР: Т+: Корпоративные облигации]</t>
  </si>
  <si>
    <t xml:space="preserve">Роснфт2P13 [МБ ФР: Т+: Корпоративные облигации]</t>
  </si>
  <si>
    <t xml:space="preserve">Роснфт2P2 [МБ ФР: Т+: Корпоративные облигации]</t>
  </si>
  <si>
    <t xml:space="preserve">4B02-02-00122-A-002P</t>
  </si>
  <si>
    <t xml:space="preserve">RU000A0ZYJJ3</t>
  </si>
  <si>
    <t xml:space="preserve">Роснфт2P2</t>
  </si>
  <si>
    <t xml:space="preserve">Роснфт2P3 [МБ ФР: Т+: Корпоративные облигации]</t>
  </si>
  <si>
    <t xml:space="preserve">4B02-03-00122-A-002P</t>
  </si>
  <si>
    <t xml:space="preserve">Роснфт2P3</t>
  </si>
  <si>
    <t xml:space="preserve">Роснфт2P4 [МБ ФР: Т+: Корпоративные облигации]</t>
  </si>
  <si>
    <t xml:space="preserve">4B02-04-00122-A-002P</t>
  </si>
  <si>
    <t xml:space="preserve">Роснфт2P4</t>
  </si>
  <si>
    <t xml:space="preserve">Роснфт2P5 [МБ ФР: Т+: Корпоративные облигации]</t>
  </si>
  <si>
    <t xml:space="preserve">4B02-05-00122-A-002P</t>
  </si>
  <si>
    <t xml:space="preserve">Роснфт2P5</t>
  </si>
  <si>
    <t xml:space="preserve">Роснфт2P6 [МБ ФР: Т+: Корпоративные облигации]</t>
  </si>
  <si>
    <t xml:space="preserve">4B02-06-00122-A-002P</t>
  </si>
  <si>
    <t xml:space="preserve">RU000A1008P1</t>
  </si>
  <si>
    <t xml:space="preserve">Роснфт2P6</t>
  </si>
  <si>
    <t xml:space="preserve">Роснфт2P7 [МБ ФР: Т+: Корпоративные облигации]</t>
  </si>
  <si>
    <t xml:space="preserve">4B02-07-00122-A-002P</t>
  </si>
  <si>
    <t xml:space="preserve">RU000A1008Q9</t>
  </si>
  <si>
    <t xml:space="preserve">Роснфт2P7</t>
  </si>
  <si>
    <t xml:space="preserve">Роснфт2P8 [МБ ФР: Т+: Корпоративные облигации]</t>
  </si>
  <si>
    <t xml:space="preserve">4B02-08-00122-A-002P</t>
  </si>
  <si>
    <t xml:space="preserve">Роснфт2P8</t>
  </si>
  <si>
    <t xml:space="preserve">Роснфт2P9 [МБ ФР: Т+: Корпоративные облигации]</t>
  </si>
  <si>
    <t xml:space="preserve">4B02-09-00122-A-002P</t>
  </si>
  <si>
    <t xml:space="preserve">RU000A100YQ0</t>
  </si>
  <si>
    <t xml:space="preserve">Роснфт2P9</t>
  </si>
  <si>
    <t xml:space="preserve">Роснфт3P01 [МБ ФР: Т+: Корпоративные облигации]</t>
  </si>
  <si>
    <t xml:space="preserve">4B02-01-00122-A-003P</t>
  </si>
  <si>
    <t xml:space="preserve">RU000A102EF1</t>
  </si>
  <si>
    <t xml:space="preserve">Роснфт3P01</t>
  </si>
  <si>
    <t xml:space="preserve">Роснфт3P02 [МБ ФР: Т+: Корпоративные облигации]</t>
  </si>
  <si>
    <t xml:space="preserve">4B02-02-00122-A-003P</t>
  </si>
  <si>
    <t xml:space="preserve">RU000A102EE4</t>
  </si>
  <si>
    <t xml:space="preserve">Роснфт3P02</t>
  </si>
  <si>
    <t xml:space="preserve">Роснфт4P1 [МБ ФР: Т+: Корпоративные облигации]</t>
  </si>
  <si>
    <t xml:space="preserve">Роснфт4P2 [МБ ФР: Т+: Корпоративные облигации]</t>
  </si>
  <si>
    <t xml:space="preserve">Роснфт4P3 [МБ ФР: Т+: Корпоративные облигации]</t>
  </si>
  <si>
    <t xml:space="preserve">4B02-03-00122-A-004P</t>
  </si>
  <si>
    <t xml:space="preserve">RU000A10A125</t>
  </si>
  <si>
    <t xml:space="preserve">Роснфт4P3</t>
  </si>
  <si>
    <t xml:space="preserve">РоссЦP03 [МБ ФР: Т+: Корпоративные облигации]</t>
  </si>
  <si>
    <t xml:space="preserve">4B02-03-10214-A-001P</t>
  </si>
  <si>
    <t xml:space="preserve">РоссЦP03</t>
  </si>
  <si>
    <t xml:space="preserve">Россет1Р10 [МБ ФР: Т+: Корпоративные облигации]</t>
  </si>
  <si>
    <t xml:space="preserve">4B02-10-65018-D-001P</t>
  </si>
  <si>
    <t xml:space="preserve">Россет1Р10</t>
  </si>
  <si>
    <t xml:space="preserve">Россет1Р11 [МБ ФР: Т+: Корпоративные облигации]</t>
  </si>
  <si>
    <t xml:space="preserve">4B02-11-65018-D-001P</t>
  </si>
  <si>
    <t xml:space="preserve">Россет1Р11</t>
  </si>
  <si>
    <t xml:space="preserve">Россет1Р12 [МБ ФР: Т+: Корпоративные облигации]</t>
  </si>
  <si>
    <t xml:space="preserve">4B02-12-65018-D-001P</t>
  </si>
  <si>
    <t xml:space="preserve">RU000A107D17</t>
  </si>
  <si>
    <t xml:space="preserve">Россет1Р12</t>
  </si>
  <si>
    <t xml:space="preserve">Россет1Р13 [МБ ФР: Т+: Корпоративные облигации]</t>
  </si>
  <si>
    <t xml:space="preserve">4B02-13-65018-D-001P</t>
  </si>
  <si>
    <t xml:space="preserve">Россет1Р13</t>
  </si>
  <si>
    <t xml:space="preserve">Россет1Р14 [МБ ФР: Т+: Корпоративные облигации]</t>
  </si>
  <si>
    <t xml:space="preserve">4B02-14-65018-D-001P</t>
  </si>
  <si>
    <t xml:space="preserve">Россет1Р14</t>
  </si>
  <si>
    <t xml:space="preserve">РоссетБ1Р2 [МБ ФР: Т+: Корпоративные облигации]</t>
  </si>
  <si>
    <t xml:space="preserve">4B02-02-55385-E-001P</t>
  </si>
  <si>
    <t xml:space="preserve">RU000A101MG4</t>
  </si>
  <si>
    <t xml:space="preserve">РоссетБ1Р2</t>
  </si>
  <si>
    <t xml:space="preserve">Россети1Р7 [МБ ФР: Т+: Корпоративные облигации]</t>
  </si>
  <si>
    <t xml:space="preserve">4B02-07-65018-D-001P</t>
  </si>
  <si>
    <t xml:space="preserve">Россети1Р7</t>
  </si>
  <si>
    <t xml:space="preserve">Россети1Р8 [МБ ФР: Т+: Корпоративные облигации]</t>
  </si>
  <si>
    <t xml:space="preserve">4B02-08-65018-D-001P</t>
  </si>
  <si>
    <t xml:space="preserve">Россети1Р8</t>
  </si>
  <si>
    <t xml:space="preserve">Россети1Р9 [МБ ФР: Т+: Корпоративные облигации]</t>
  </si>
  <si>
    <t xml:space="preserve">4B02-09-65018-D-001P</t>
  </si>
  <si>
    <t xml:space="preserve">Россети1Р9</t>
  </si>
  <si>
    <t xml:space="preserve">Ростел1P1R [МБ ФР: Т+: Корпоративные облигации]</t>
  </si>
  <si>
    <t xml:space="preserve">4B02-01-00124-A-001P</t>
  </si>
  <si>
    <t xml:space="preserve">Ростел1P1R</t>
  </si>
  <si>
    <t xml:space="preserve">Ростел1P2R [МБ ФР: Т+: Корпоративные облигации]</t>
  </si>
  <si>
    <t xml:space="preserve">4B02-02-00124-A-001P</t>
  </si>
  <si>
    <t xml:space="preserve">Ростел1P2R</t>
  </si>
  <si>
    <t xml:space="preserve">Ростел1P3R [МБ ФР: Т+: Корпоративные облигации]</t>
  </si>
  <si>
    <t xml:space="preserve">4B02-03-00124-A-001P</t>
  </si>
  <si>
    <t xml:space="preserve">Ростел1P3R</t>
  </si>
  <si>
    <t xml:space="preserve">Ростел1P4R [МБ ФР: Т+: Корпоративные облигации]</t>
  </si>
  <si>
    <t xml:space="preserve">4B02-04-00124-A-001P</t>
  </si>
  <si>
    <t xml:space="preserve">RU000A0ZYYE3</t>
  </si>
  <si>
    <t xml:space="preserve">Ростел1P4R</t>
  </si>
  <si>
    <t xml:space="preserve">Ростел1P5R [МБ ФР: Т+: Корпоративные облигации]</t>
  </si>
  <si>
    <t xml:space="preserve">4B02-05-00124-A-001P</t>
  </si>
  <si>
    <t xml:space="preserve">Ростел1P5R</t>
  </si>
  <si>
    <t xml:space="preserve">Ростел1P7R [МБ ФР: Т+: Корпоративные облигации]</t>
  </si>
  <si>
    <t xml:space="preserve">4B02-07-00124-A-001P</t>
  </si>
  <si>
    <t xml:space="preserve">Ростел1P7R</t>
  </si>
  <si>
    <t xml:space="preserve">Ростел1P8R [МБ ФР: Т+: Корпоративные облигации]</t>
  </si>
  <si>
    <t xml:space="preserve">4B02-08-00124-A-001P</t>
  </si>
  <si>
    <t xml:space="preserve">Ростел1P8R</t>
  </si>
  <si>
    <t xml:space="preserve">Ростел1P9R [МБ ФР: Т+: Корпоративные облигации]</t>
  </si>
  <si>
    <t xml:space="preserve">4B02-09-00124-A-001P</t>
  </si>
  <si>
    <t xml:space="preserve">Ростел1P9R</t>
  </si>
  <si>
    <t xml:space="preserve">Ростел2P10 [МБ ФР: Т+: Корпоративные облигации]</t>
  </si>
  <si>
    <t xml:space="preserve">4B02-10-00124-A-002P</t>
  </si>
  <si>
    <t xml:space="preserve">Ростел2P10</t>
  </si>
  <si>
    <t xml:space="preserve">Ростел2P11 [МБ ФР: Т+: Корпоративные облигации]</t>
  </si>
  <si>
    <t xml:space="preserve">4B02-11-00124-A-002P</t>
  </si>
  <si>
    <t xml:space="preserve">RU000A106T93</t>
  </si>
  <si>
    <t xml:space="preserve">Ростел2P11</t>
  </si>
  <si>
    <t xml:space="preserve">Ростел2P12 [МБ ФР: Т+: Корпоративные облигации]</t>
  </si>
  <si>
    <t xml:space="preserve">4B02-12-00124-A-002P</t>
  </si>
  <si>
    <t xml:space="preserve">RU000A1077Y8</t>
  </si>
  <si>
    <t xml:space="preserve">Ростел2P12</t>
  </si>
  <si>
    <t xml:space="preserve">Ростел2P13 [МБ ФР: Т+: Корпоративные облигации]</t>
  </si>
  <si>
    <t xml:space="preserve">4B02-13-00124-A-002P</t>
  </si>
  <si>
    <t xml:space="preserve">Ростел2P13</t>
  </si>
  <si>
    <t xml:space="preserve">Ростел2P14 [МБ ФР: Т+: Корпоративные облигации]</t>
  </si>
  <si>
    <t xml:space="preserve">4B02-14-00124-A-002P</t>
  </si>
  <si>
    <t xml:space="preserve">Ростел2P1R [МБ ФР: Т+: Корпоративные облигации]</t>
  </si>
  <si>
    <t xml:space="preserve">4B02-01-00124-A-002P</t>
  </si>
  <si>
    <t xml:space="preserve">Ростел2P1R</t>
  </si>
  <si>
    <t xml:space="preserve">Ростел2P2R [МБ ФР: Т+: Корпоративные облигации]</t>
  </si>
  <si>
    <t xml:space="preserve">4B02-03-00124-A-002P</t>
  </si>
  <si>
    <t xml:space="preserve">Ростел2P2R</t>
  </si>
  <si>
    <t xml:space="preserve">Ростел2P5R [МБ ФР: Т+: Корпоративные облигации]</t>
  </si>
  <si>
    <t xml:space="preserve">4B02-05-00124-A-002P</t>
  </si>
  <si>
    <t xml:space="preserve">RU000A1028G8</t>
  </si>
  <si>
    <t xml:space="preserve">Ростел2P5R</t>
  </si>
  <si>
    <t xml:space="preserve">Ростел2P6R [МБ ФР: Т+: Корпоративные облигации]</t>
  </si>
  <si>
    <t xml:space="preserve">4B02-06-00124-A-002P</t>
  </si>
  <si>
    <t xml:space="preserve">Ростел2P6R</t>
  </si>
  <si>
    <t xml:space="preserve">Ростел2P7R [МБ ФР: Т+: Корпоративные облигации]</t>
  </si>
  <si>
    <t xml:space="preserve">4B02-07-00124-A-002P</t>
  </si>
  <si>
    <t xml:space="preserve">RU000A104TD0</t>
  </si>
  <si>
    <t xml:space="preserve">Ростел2P7R</t>
  </si>
  <si>
    <t xml:space="preserve">Ростел2P8R [МБ ФР: Т+: Корпоративные облигации]</t>
  </si>
  <si>
    <t xml:space="preserve">4B02-08-00124-A-002P</t>
  </si>
  <si>
    <t xml:space="preserve">RU000A104VS4</t>
  </si>
  <si>
    <t xml:space="preserve">Ростел2P8R</t>
  </si>
  <si>
    <t xml:space="preserve">Ростел2P9R [МБ ФР: Т+: Корпоративные облигации]</t>
  </si>
  <si>
    <t xml:space="preserve">4B02-09-00124-A-002P</t>
  </si>
  <si>
    <t xml:space="preserve">Ростел2P9R</t>
  </si>
  <si>
    <t xml:space="preserve">РостелP10R [МБ ФР: Т+: Корпоративные облигации]</t>
  </si>
  <si>
    <t xml:space="preserve">4B02-10-00124-A-001P</t>
  </si>
  <si>
    <t xml:space="preserve">RU000A109916</t>
  </si>
  <si>
    <t xml:space="preserve">РостелP10R</t>
  </si>
  <si>
    <t xml:space="preserve">РостелP11R [МБ ФР: Т+: Корпоративные облигации]</t>
  </si>
  <si>
    <t xml:space="preserve">4B02-11-00124-A-001P</t>
  </si>
  <si>
    <t xml:space="preserve">РостелP11R</t>
  </si>
  <si>
    <t xml:space="preserve">РостелP12R [МБ ФР: Т+: Корпоративные облигации]</t>
  </si>
  <si>
    <t xml:space="preserve">4B02-12-00124-A-001P</t>
  </si>
  <si>
    <t xml:space="preserve">РостелP12R</t>
  </si>
  <si>
    <t xml:space="preserve">РостелP13R [МБ ФР: Т+: Корпоративные облигации]</t>
  </si>
  <si>
    <t xml:space="preserve">4B02-13-00124-A-001P</t>
  </si>
  <si>
    <t xml:space="preserve">РостелБО-1 [МБ ФР: Т+: Корпоративные облигации]</t>
  </si>
  <si>
    <t xml:space="preserve">4B02-01-00124-A</t>
  </si>
  <si>
    <t xml:space="preserve">RU000A0JVFC6</t>
  </si>
  <si>
    <t xml:space="preserve">РостелБО-1</t>
  </si>
  <si>
    <t xml:space="preserve">Рубеж 1P2 [МБ ФР: Т+: Корпоративные облигации]</t>
  </si>
  <si>
    <t xml:space="preserve">4B02-02-00465-R-001P</t>
  </si>
  <si>
    <t xml:space="preserve">Рубеж 1P2</t>
  </si>
  <si>
    <t xml:space="preserve">Румберг1P1 [МБ ФР: Т+: Корпоративные облигации]</t>
  </si>
  <si>
    <t xml:space="preserve">6-01-00761-R-001P</t>
  </si>
  <si>
    <t xml:space="preserve">RU000A1087H2</t>
  </si>
  <si>
    <t xml:space="preserve">Румберг1P1</t>
  </si>
  <si>
    <t xml:space="preserve">Румберг1P2 [МБ ФР: Т+: Корпоративные облигации]</t>
  </si>
  <si>
    <t xml:space="preserve">6-02-00761-R-001P</t>
  </si>
  <si>
    <t xml:space="preserve">RU000A108F71</t>
  </si>
  <si>
    <t xml:space="preserve">Румберг1P2</t>
  </si>
  <si>
    <t xml:space="preserve">Румберг1P3 [МБ ФР: Т+: Корпоративные облигации]</t>
  </si>
  <si>
    <t xml:space="preserve">6-03-00761-R-001P</t>
  </si>
  <si>
    <t xml:space="preserve">RU000A108F89</t>
  </si>
  <si>
    <t xml:space="preserve">Румберг1P3</t>
  </si>
  <si>
    <t xml:space="preserve">Румберг1P4 [МБ ФР: Т+: Корпоративные облигации]</t>
  </si>
  <si>
    <t xml:space="preserve">6-04-00761-R-001P</t>
  </si>
  <si>
    <t xml:space="preserve">RU000A108F97</t>
  </si>
  <si>
    <t xml:space="preserve">Румберг1P4</t>
  </si>
  <si>
    <t xml:space="preserve">Румбрг1P12 [МБ ФР: Т+: Корпоративные облигации]</t>
  </si>
  <si>
    <t xml:space="preserve">6-07-00761-R-001P</t>
  </si>
  <si>
    <t xml:space="preserve">RU000A109EH2</t>
  </si>
  <si>
    <t xml:space="preserve">Румбрг1P12</t>
  </si>
  <si>
    <t xml:space="preserve">Румбрг1P13 [МБ ФР: Т+: Корпоративные облигации]</t>
  </si>
  <si>
    <t xml:space="preserve">6-08-00761-R-001P</t>
  </si>
  <si>
    <t xml:space="preserve">RU000A109EJ8</t>
  </si>
  <si>
    <t xml:space="preserve">Румбрг1P13</t>
  </si>
  <si>
    <t xml:space="preserve">Румбрг1P5 [МБ ФР: Т+: Корпоративные облигации]</t>
  </si>
  <si>
    <t xml:space="preserve">6-05-00761-R-001P</t>
  </si>
  <si>
    <t xml:space="preserve">RU000A108FA6</t>
  </si>
  <si>
    <t xml:space="preserve">Румбрг1P5</t>
  </si>
  <si>
    <t xml:space="preserve">РусГид2Р01 [МБ ФР: Т+: Корпоративные облигации]</t>
  </si>
  <si>
    <t xml:space="preserve">4B02-01-55038-E-002P</t>
  </si>
  <si>
    <t xml:space="preserve">РусГид2Р01</t>
  </si>
  <si>
    <t xml:space="preserve">РусГид2Р02 [МБ ФР: Т+: Корпоративные облигации]</t>
  </si>
  <si>
    <t xml:space="preserve">4B02-02-55038-E-002P</t>
  </si>
  <si>
    <t xml:space="preserve">RU000A10A6B8</t>
  </si>
  <si>
    <t xml:space="preserve">РусГид2Р02</t>
  </si>
  <si>
    <t xml:space="preserve">РусГид2Р03 [МБ ФР: Т+: Корпоративные облигации]</t>
  </si>
  <si>
    <t xml:space="preserve">4B02-03-55038-E-002P</t>
  </si>
  <si>
    <t xml:space="preserve">РусГид2Р03</t>
  </si>
  <si>
    <t xml:space="preserve">РусГидБП10 [МБ ФР: Т+: Корпоративные облигации]</t>
  </si>
  <si>
    <t xml:space="preserve">4B02-10-55038-E-001P</t>
  </si>
  <si>
    <t xml:space="preserve">РусГидБП10</t>
  </si>
  <si>
    <t xml:space="preserve">РусГидБП11 [МБ ФР: Т+: Корпоративные облигации]</t>
  </si>
  <si>
    <t xml:space="preserve">4B02-11-55038-E-001P</t>
  </si>
  <si>
    <t xml:space="preserve">РусГидБП11</t>
  </si>
  <si>
    <t xml:space="preserve">РусГидБП12 [МБ ФР: Т+: Корпоративные облигации]</t>
  </si>
  <si>
    <t xml:space="preserve">4B02-12-55038-E-001P</t>
  </si>
  <si>
    <t xml:space="preserve">РусГидБП12</t>
  </si>
  <si>
    <t xml:space="preserve">РусГидрБП6 [МБ ФР: Т+: Корпоративные облигации]</t>
  </si>
  <si>
    <t xml:space="preserve">4B02-06-55038-E-001P</t>
  </si>
  <si>
    <t xml:space="preserve">РусГидрБП6</t>
  </si>
  <si>
    <t xml:space="preserve">РусГидрБП7 [МБ ФР: Т+: Корпоративные облигации]</t>
  </si>
  <si>
    <t xml:space="preserve">4B02-07-55038-E-001P</t>
  </si>
  <si>
    <t xml:space="preserve">РусГидрБП7</t>
  </si>
  <si>
    <t xml:space="preserve">РусГидрБП8 [МБ ФР: Т+: Корпоративные облигации]</t>
  </si>
  <si>
    <t xml:space="preserve">4B02-08-55038-E-001P</t>
  </si>
  <si>
    <t xml:space="preserve">RU000A105MW2</t>
  </si>
  <si>
    <t xml:space="preserve">РусГидрБП8</t>
  </si>
  <si>
    <t xml:space="preserve">РусГидрБП9 [МБ ФР: Т+: Корпоративные облигации]</t>
  </si>
  <si>
    <t xml:space="preserve">4B02-09-55038-E-001P</t>
  </si>
  <si>
    <t xml:space="preserve">РусГидрБП9</t>
  </si>
  <si>
    <t xml:space="preserve">РусГидро09 [МБ ФР: Т+: Корпоративные облигации]</t>
  </si>
  <si>
    <t xml:space="preserve">4-09-55038-E</t>
  </si>
  <si>
    <t xml:space="preserve">RU000A0JVD25</t>
  </si>
  <si>
    <t xml:space="preserve">РусГидро09</t>
  </si>
  <si>
    <t xml:space="preserve">СБ СекьюрА [МБ ФР: Т+: Корпоративные облигации]</t>
  </si>
  <si>
    <t xml:space="preserve">4-01-00816-R</t>
  </si>
  <si>
    <t xml:space="preserve">СБ СекьюрА</t>
  </si>
  <si>
    <t xml:space="preserve">СГБ 01 [МБ ФР: Т+: Корпоративные облигации]</t>
  </si>
  <si>
    <t xml:space="preserve">40402816B</t>
  </si>
  <si>
    <t xml:space="preserve">RU000A1006X9</t>
  </si>
  <si>
    <t xml:space="preserve">СГБ 01</t>
  </si>
  <si>
    <t xml:space="preserve">СГБ 02 [МБ ФР: Т+: Корпоративные облигации]</t>
  </si>
  <si>
    <t xml:space="preserve">40502816B</t>
  </si>
  <si>
    <t xml:space="preserve">RU000A1006Y7</t>
  </si>
  <si>
    <t xml:space="preserve">СГБ 02</t>
  </si>
  <si>
    <t xml:space="preserve">СГБ 03 [МБ ФР: Т+: Корпоративные облигации]</t>
  </si>
  <si>
    <t xml:space="preserve">40602816B</t>
  </si>
  <si>
    <t xml:space="preserve">RU000A1006Z4</t>
  </si>
  <si>
    <t xml:space="preserve">СГБ 03</t>
  </si>
  <si>
    <t xml:space="preserve">СДЭКГлБП01 [МБ ФР: Т+: Корпоративные облигации]</t>
  </si>
  <si>
    <t xml:space="preserve">4B02-01-00562-R-001P</t>
  </si>
  <si>
    <t xml:space="preserve">СДЭКГлБП01</t>
  </si>
  <si>
    <t xml:space="preserve">СЕЛЛСерв01 [МБ ФР: Т+: Корпоративные облигации]</t>
  </si>
  <si>
    <t xml:space="preserve">4B02-01-00645-R-001P</t>
  </si>
  <si>
    <t xml:space="preserve">RU000A104KM0</t>
  </si>
  <si>
    <t xml:space="preserve">СЕЛЛСерв01</t>
  </si>
  <si>
    <t xml:space="preserve">СЕЛЛСерв02 [МБ ФР: Т+: Корпоративные облигации]</t>
  </si>
  <si>
    <t xml:space="preserve">4B02-02-00645-R-001P</t>
  </si>
  <si>
    <t xml:space="preserve">СЕЛЛСерв02</t>
  </si>
  <si>
    <t xml:space="preserve">СЕЛЛСерв1 [МБ ФР: Т+: Корпоративные облигации]</t>
  </si>
  <si>
    <t xml:space="preserve">4B02-01-00645-R</t>
  </si>
  <si>
    <t xml:space="preserve">СЕЛЛСерв1</t>
  </si>
  <si>
    <t xml:space="preserve">СЕРГВ БО-1 [МБ ФР: Т+: Корпоративные облигации]</t>
  </si>
  <si>
    <t xml:space="preserve">4B02-01-00145-L</t>
  </si>
  <si>
    <t xml:space="preserve">СЕРГВ БО-1</t>
  </si>
  <si>
    <t xml:space="preserve">СЗКК 03 [МБ ФР: Т+: Корпоративные облигации]</t>
  </si>
  <si>
    <t xml:space="preserve">4-01-36388-R</t>
  </si>
  <si>
    <t xml:space="preserve">RU000A0JRU20</t>
  </si>
  <si>
    <t xml:space="preserve">СЗКК 03</t>
  </si>
  <si>
    <t xml:space="preserve">СЗКК 04 [МБ ФР: Т+: Корпоративные облигации]</t>
  </si>
  <si>
    <t xml:space="preserve">4-02-36388-R</t>
  </si>
  <si>
    <t xml:space="preserve">RU000A0JRU46</t>
  </si>
  <si>
    <t xml:space="preserve">СЗКК 04</t>
  </si>
  <si>
    <t xml:space="preserve">СИБАВТО1Р1 [МБ ФР: Т+: Корпоративные облигации]</t>
  </si>
  <si>
    <t xml:space="preserve">4B02-01-00677-R-001P</t>
  </si>
  <si>
    <t xml:space="preserve">СИБАВТО1Р1</t>
  </si>
  <si>
    <t xml:space="preserve">СИБАВТО1Р2 [МБ ФР: Т+: Корпоративные облигации]</t>
  </si>
  <si>
    <t xml:space="preserve">4B02-02-00677-R-001P</t>
  </si>
  <si>
    <t xml:space="preserve">СИБАВТО1Р2</t>
  </si>
  <si>
    <t xml:space="preserve">СИБАВТО1Р3 [МБ ФР: Т+: Корпоративные облигации]</t>
  </si>
  <si>
    <t xml:space="preserve">4B02-03-00677-R-001P</t>
  </si>
  <si>
    <t xml:space="preserve">СИБАВТО1Р3</t>
  </si>
  <si>
    <t xml:space="preserve">СИБАВТО1Р4 [МБ ФР: Т+: Корпоративные облигации]</t>
  </si>
  <si>
    <t xml:space="preserve">4B02-04-00677-R-001P</t>
  </si>
  <si>
    <t xml:space="preserve">СИБАВТО1Р4</t>
  </si>
  <si>
    <t xml:space="preserve">СИМПЛ1Р01 [МБ ФР: Т+: Корпоративные облигации]</t>
  </si>
  <si>
    <t xml:space="preserve">4B02-01-00181-L-001P</t>
  </si>
  <si>
    <t xml:space="preserve">СИМПЛ1Р01</t>
  </si>
  <si>
    <t xml:space="preserve">СИМПЛСК1Р1 [МБ ФР: Т+: Корпоративные облигации]</t>
  </si>
  <si>
    <t xml:space="preserve">4B02-01-11902-K-001P</t>
  </si>
  <si>
    <t xml:space="preserve">СИМПЛСК1Р1</t>
  </si>
  <si>
    <t xml:space="preserve">СИНАРАБ1 [МБ ФР: Т+: Корпоративные облигации]</t>
  </si>
  <si>
    <t xml:space="preserve">4B02-01-00137-L</t>
  </si>
  <si>
    <t xml:space="preserve">RU000A1085A1</t>
  </si>
  <si>
    <t xml:space="preserve">СИНАРАБ1</t>
  </si>
  <si>
    <t xml:space="preserve">СКБФ 01 [МБ ФР: Т+: Корпоративные облигации]</t>
  </si>
  <si>
    <t xml:space="preserve">4-01-00710-R-001P</t>
  </si>
  <si>
    <t xml:space="preserve">СКБФ 01</t>
  </si>
  <si>
    <t xml:space="preserve">СКФ 1Р1CNY [МБ ФР: Т+: Корпоративные облигации]</t>
  </si>
  <si>
    <t xml:space="preserve">СКФ ЗО2028 [МБ ФР: Т+: Корпоративные облигации]</t>
  </si>
  <si>
    <t xml:space="preserve">4-02-10613-A</t>
  </si>
  <si>
    <t xml:space="preserve">СКФ ЗО2028</t>
  </si>
  <si>
    <t xml:space="preserve">СЛ 002P-01 [МБ ФР: Т+: Корпоративные облигации]</t>
  </si>
  <si>
    <t xml:space="preserve">4B02-01-45848-H-002P</t>
  </si>
  <si>
    <t xml:space="preserve">СЛ 002P-01</t>
  </si>
  <si>
    <t xml:space="preserve">СЛДК 1P1 [МБ ФР: Т+: Корпоративные облигации]</t>
  </si>
  <si>
    <t xml:space="preserve">4B02-01-00170-L-001P</t>
  </si>
  <si>
    <t xml:space="preserve">RU000A109XN0</t>
  </si>
  <si>
    <t xml:space="preserve">СЛДК 1P1</t>
  </si>
  <si>
    <t xml:space="preserve">СМАК БП02 [МБ ФР: Т+: Корпоративные облигации]</t>
  </si>
  <si>
    <t xml:space="preserve">4B02-02-00564-R-001P</t>
  </si>
  <si>
    <t xml:space="preserve">RU000A106UA9</t>
  </si>
  <si>
    <t xml:space="preserve">СМАК БП02</t>
  </si>
  <si>
    <t xml:space="preserve">СОБИЛИЗ1Р1 [МБ ФР: Т+: Корпоративные облигации]</t>
  </si>
  <si>
    <t xml:space="preserve">4B02-01-00632-R-001P</t>
  </si>
  <si>
    <t xml:space="preserve">СОБИЛИЗ1Р1</t>
  </si>
  <si>
    <t xml:space="preserve">СОБИЛИЗ1Р2 [МБ ФР: Т+: Корпоративные облигации]</t>
  </si>
  <si>
    <t xml:space="preserve">4B02-02-00632-R-001P</t>
  </si>
  <si>
    <t xml:space="preserve">СОБИЛИЗ1Р2</t>
  </si>
  <si>
    <t xml:space="preserve">СОБИЛИЗ1Р3 [МБ ФР: Т+: Корпоративные облигации]</t>
  </si>
  <si>
    <t xml:space="preserve">4B02-03-00632-R-001P</t>
  </si>
  <si>
    <t xml:space="preserve">СОБИЛИЗ1Р3</t>
  </si>
  <si>
    <t xml:space="preserve">СОБИЛИЗ1Р4 [МБ ФР: Т+: Корпоративные облигации]</t>
  </si>
  <si>
    <t xml:space="preserve">4B02-04-00632-R-001P</t>
  </si>
  <si>
    <t xml:space="preserve">СОБИЛИЗ1Р4</t>
  </si>
  <si>
    <t xml:space="preserve">СОБИЛИЗ1Р5 [МБ ФР: Т+: Корпоративные облигации]</t>
  </si>
  <si>
    <t xml:space="preserve">4B02-05-00632-R-001P</t>
  </si>
  <si>
    <t xml:space="preserve">RU000A108KK5</t>
  </si>
  <si>
    <t xml:space="preserve">СОБИЛИЗ1Р5</t>
  </si>
  <si>
    <t xml:space="preserve">СОЛСВЕТ1Р1 [МБ ФР: Т+: Корпоративные облигации]</t>
  </si>
  <si>
    <t xml:space="preserve">4B02-01-00108-L-001P</t>
  </si>
  <si>
    <t xml:space="preserve">RU000A1074Q1</t>
  </si>
  <si>
    <t xml:space="preserve">СОЛСВЕТ1Р1</t>
  </si>
  <si>
    <t xml:space="preserve">СОПФ ФПФ 1 [МБ ФР: Т+: Корпоративные облигации]</t>
  </si>
  <si>
    <t xml:space="preserve">4-01-00471-R-001P</t>
  </si>
  <si>
    <t xml:space="preserve">RU000A1018M7</t>
  </si>
  <si>
    <t xml:space="preserve">СОПФ ФПФ 1</t>
  </si>
  <si>
    <t xml:space="preserve">СПМК БО-01 [МБ ФР: Т+: Корпоративные облигации]</t>
  </si>
  <si>
    <t xml:space="preserve">4B02-01-09137-A</t>
  </si>
  <si>
    <t xml:space="preserve">СПМК БО-02 [МБ ФР: Т+: Корпоративные облигации]</t>
  </si>
  <si>
    <t xml:space="preserve">4B02-02-09137-A</t>
  </si>
  <si>
    <t xml:space="preserve">СПРИНТ-01 [МБ ФР: Т+: Корпоративные облигации]</t>
  </si>
  <si>
    <t xml:space="preserve">4B02-01-00778-R-001P</t>
  </si>
  <si>
    <t xml:space="preserve">СПРИНТ-01</t>
  </si>
  <si>
    <t xml:space="preserve">СПРИНТ-02 [МБ ФР: Т+: Корпоративные облигации]</t>
  </si>
  <si>
    <t xml:space="preserve">4B02-02-00778-R-001P</t>
  </si>
  <si>
    <t xml:space="preserve">СПРИНТ-02</t>
  </si>
  <si>
    <t xml:space="preserve">СПбГО35001 [МБ ФР: Т+: Корпоративные облигации]</t>
  </si>
  <si>
    <t xml:space="preserve">RU35001GSP0</t>
  </si>
  <si>
    <t xml:space="preserve">RU000A0ZYHX8</t>
  </si>
  <si>
    <t xml:space="preserve">СПбГО35001</t>
  </si>
  <si>
    <t xml:space="preserve">СПбГО35002 [МБ ФР: Т+: Корпоративные облигации]</t>
  </si>
  <si>
    <t xml:space="preserve">RU35002GSP0</t>
  </si>
  <si>
    <t xml:space="preserve">СПбГО35002</t>
  </si>
  <si>
    <t xml:space="preserve">СПбГО35003 [МБ ФР: Т+: Корпоративные облигации]</t>
  </si>
  <si>
    <t xml:space="preserve">RU35003GSP0</t>
  </si>
  <si>
    <t xml:space="preserve">СПбГО35003</t>
  </si>
  <si>
    <t xml:space="preserve">СПбГО35004 [МБ ФР: Т+: Корпоративные облигации]</t>
  </si>
  <si>
    <t xml:space="preserve">RU35004GSP0</t>
  </si>
  <si>
    <t xml:space="preserve">RU000A102K88</t>
  </si>
  <si>
    <t xml:space="preserve">СПбГО35004</t>
  </si>
  <si>
    <t xml:space="preserve">ССМ-01 [МБ ФР: Т+: Корпоративные облигации]</t>
  </si>
  <si>
    <t xml:space="preserve">4B02-01-00173-L</t>
  </si>
  <si>
    <t xml:space="preserve">СТМ 1P3 [МБ ФР: Т+: Корпоративные облигации]</t>
  </si>
  <si>
    <t xml:space="preserve">4B02-03-55323-E-001P</t>
  </si>
  <si>
    <t xml:space="preserve">СТМ 1P3</t>
  </si>
  <si>
    <t xml:space="preserve">СТМ 1P4 [МБ ФР: Т+: Корпоративные облигации]</t>
  </si>
  <si>
    <t xml:space="preserve">4B02-04-55323-E-001P</t>
  </si>
  <si>
    <t xml:space="preserve">СТМ 1P4</t>
  </si>
  <si>
    <t xml:space="preserve">СУЭК-Ф1P3R [МБ ФР: Т+: Корпоративные облигации]</t>
  </si>
  <si>
    <t xml:space="preserve">4B02-03-36393-R-001P</t>
  </si>
  <si>
    <t xml:space="preserve">СУЭК-Ф1P3R</t>
  </si>
  <si>
    <t xml:space="preserve">СУЭК-Ф1P5R [МБ ФР: Т+: Корпоративные облигации]</t>
  </si>
  <si>
    <t xml:space="preserve">4B02-05-36393-R-001P</t>
  </si>
  <si>
    <t xml:space="preserve">СУЭК-Ф1P5R</t>
  </si>
  <si>
    <t xml:space="preserve">СУЭК-Ф1P6R [МБ ФР: Т+: Корпоративные облигации]</t>
  </si>
  <si>
    <t xml:space="preserve">4B02-06-36393-R-001P</t>
  </si>
  <si>
    <t xml:space="preserve">СУЭК-Ф1P6R</t>
  </si>
  <si>
    <t xml:space="preserve">СУЭК-Ф1P7R [МБ ФР: Т+: Корпоративные облигации]</t>
  </si>
  <si>
    <t xml:space="preserve">4B02-07-36393-R-001P</t>
  </si>
  <si>
    <t xml:space="preserve">RU000A1064Y6</t>
  </si>
  <si>
    <t xml:space="preserve">СУЭК-Ф1P7R</t>
  </si>
  <si>
    <t xml:space="preserve">СФО АИ А1 [МБ ФР: Т+: Корпоративные облигации]</t>
  </si>
  <si>
    <t xml:space="preserve">4-01-00814-R</t>
  </si>
  <si>
    <t xml:space="preserve">RU000A109650</t>
  </si>
  <si>
    <t xml:space="preserve">СФО АИ А1</t>
  </si>
  <si>
    <t xml:space="preserve">СФО БКС 05 [МБ ФР: Т+: Корпоративные облигации]</t>
  </si>
  <si>
    <t xml:space="preserve">6-05-00508-R</t>
  </si>
  <si>
    <t xml:space="preserve">RU000A106GX0</t>
  </si>
  <si>
    <t xml:space="preserve">СФО БКС 05</t>
  </si>
  <si>
    <t xml:space="preserve">СФО БКС 06 [МБ ФР: Т+: Корпоративные облигации]</t>
  </si>
  <si>
    <t xml:space="preserve">6-06-00508-R</t>
  </si>
  <si>
    <t xml:space="preserve">RU000A106S03</t>
  </si>
  <si>
    <t xml:space="preserve">СФО БКС 06</t>
  </si>
  <si>
    <t xml:space="preserve">СФО БКС 07 [МБ ФР: Т+: Корпоративные облигации]</t>
  </si>
  <si>
    <t xml:space="preserve">6-07-00508-R</t>
  </si>
  <si>
    <t xml:space="preserve">RU000A106RZ2</t>
  </si>
  <si>
    <t xml:space="preserve">СФО БКС 07</t>
  </si>
  <si>
    <t xml:space="preserve">СФО БКС 08 [МБ ФР: Т+: Корпоративные облигации]</t>
  </si>
  <si>
    <t xml:space="preserve">6-08-00508-R</t>
  </si>
  <si>
    <t xml:space="preserve">RU000A106S11</t>
  </si>
  <si>
    <t xml:space="preserve">СФО БКС 08</t>
  </si>
  <si>
    <t xml:space="preserve">СФО БКС 09 [МБ ФР: Т+: Корпоративные облигации]</t>
  </si>
  <si>
    <t xml:space="preserve">6-09-00508-R</t>
  </si>
  <si>
    <t xml:space="preserve">RU000A1070U1</t>
  </si>
  <si>
    <t xml:space="preserve">СФО БКС 09</t>
  </si>
  <si>
    <t xml:space="preserve">СФО БКС 10 [МБ ФР: Т+: Корпоративные облигации]</t>
  </si>
  <si>
    <t xml:space="preserve">6-10-00508-R</t>
  </si>
  <si>
    <t xml:space="preserve">RU000A1070V9</t>
  </si>
  <si>
    <t xml:space="preserve">СФО БКС 10</t>
  </si>
  <si>
    <t xml:space="preserve">СФО БКС 11 [МБ ФР: Т+: Корпоративные облигации]</t>
  </si>
  <si>
    <t xml:space="preserve">6-11-00508-R</t>
  </si>
  <si>
    <t xml:space="preserve">RU000A1070W7</t>
  </si>
  <si>
    <t xml:space="preserve">СФО БКС 11</t>
  </si>
  <si>
    <t xml:space="preserve">СФО БКС 12 [МБ ФР: Т+: Корпоративные облигации]</t>
  </si>
  <si>
    <t xml:space="preserve">6-12-00508-R</t>
  </si>
  <si>
    <t xml:space="preserve">RU000A1074L2</t>
  </si>
  <si>
    <t xml:space="preserve">СФО БКС 12</t>
  </si>
  <si>
    <t xml:space="preserve">СФО БКС 13 [МБ ФР: Т+: Корпоративные облигации]</t>
  </si>
  <si>
    <t xml:space="preserve">6-13-00508-R</t>
  </si>
  <si>
    <t xml:space="preserve">RU000A1074M0</t>
  </si>
  <si>
    <t xml:space="preserve">СФО БКС 13</t>
  </si>
  <si>
    <t xml:space="preserve">СФО БКС 14 [МБ ФР: Т+: Корпоративные облигации]</t>
  </si>
  <si>
    <t xml:space="preserve">6-14-00508-R</t>
  </si>
  <si>
    <t xml:space="preserve">RU000A1074J6</t>
  </si>
  <si>
    <t xml:space="preserve">СФО БКС 14</t>
  </si>
  <si>
    <t xml:space="preserve">СФО БКС 15 [МБ ФР: Т+: Корпоративные облигации]</t>
  </si>
  <si>
    <t xml:space="preserve">6-15-00508-R</t>
  </si>
  <si>
    <t xml:space="preserve">RU000A1074K4</t>
  </si>
  <si>
    <t xml:space="preserve">СФО БКС 15</t>
  </si>
  <si>
    <t xml:space="preserve">СФО БКС 16 [МБ ФР: Т+: Корпоративные облигации]</t>
  </si>
  <si>
    <t xml:space="preserve">6-16-00508-R</t>
  </si>
  <si>
    <t xml:space="preserve">RU000A107621</t>
  </si>
  <si>
    <t xml:space="preserve">СФО БКС 16</t>
  </si>
  <si>
    <t xml:space="preserve">СФО БКС 18 [МБ ФР: Т+: Корпоративные облигации]</t>
  </si>
  <si>
    <t xml:space="preserve">6-18-00508-R</t>
  </si>
  <si>
    <t xml:space="preserve">RU000A107654</t>
  </si>
  <si>
    <t xml:space="preserve">СФО БКС 18</t>
  </si>
  <si>
    <t xml:space="preserve">СФО БКС 19 [МБ ФР: Т+: Корпоративные облигации]</t>
  </si>
  <si>
    <t xml:space="preserve">6-19-00508-R</t>
  </si>
  <si>
    <t xml:space="preserve">RU000A107K59</t>
  </si>
  <si>
    <t xml:space="preserve">СФО БКС 19</t>
  </si>
  <si>
    <t xml:space="preserve">СФО БКС 20 [МБ ФР: Т+: Корпоративные облигации]</t>
  </si>
  <si>
    <t xml:space="preserve">6-20-00508-R</t>
  </si>
  <si>
    <t xml:space="preserve">RU000A107K67</t>
  </si>
  <si>
    <t xml:space="preserve">СФО БКС 20</t>
  </si>
  <si>
    <t xml:space="preserve">СФО БКС 21 [МБ ФР: Т+: Корпоративные облигации]</t>
  </si>
  <si>
    <t xml:space="preserve">6-21-00508-R</t>
  </si>
  <si>
    <t xml:space="preserve">RU000A107K75</t>
  </si>
  <si>
    <t xml:space="preserve">СФО БКС 21</t>
  </si>
  <si>
    <t xml:space="preserve">СФО БКС 22 [МБ ФР: Т+: Корпоративные облигации]</t>
  </si>
  <si>
    <t xml:space="preserve">6-22-00508-R</t>
  </si>
  <si>
    <t xml:space="preserve">RU000A107K83</t>
  </si>
  <si>
    <t xml:space="preserve">СФО БКС 22</t>
  </si>
  <si>
    <t xml:space="preserve">СФО БКС 23 [МБ ФР: Т+: Корпоративные облигации]</t>
  </si>
  <si>
    <t xml:space="preserve">6-23-00508-R</t>
  </si>
  <si>
    <t xml:space="preserve">RU000A107K91</t>
  </si>
  <si>
    <t xml:space="preserve">СФО БКС 23</t>
  </si>
  <si>
    <t xml:space="preserve">СФО БКС 24 [МБ ФР: Т+: Корпоративные облигации]</t>
  </si>
  <si>
    <t xml:space="preserve">6-24-00508-R</t>
  </si>
  <si>
    <t xml:space="preserve">RU000A107KA8</t>
  </si>
  <si>
    <t xml:space="preserve">СФО БКС 24</t>
  </si>
  <si>
    <t xml:space="preserve">СФО БКС 25 [МБ ФР: Т+: Корпоративные облигации]</t>
  </si>
  <si>
    <t xml:space="preserve">6-25-00508-R</t>
  </si>
  <si>
    <t xml:space="preserve">RU000A107KB6</t>
  </si>
  <si>
    <t xml:space="preserve">СФО БКС 25</t>
  </si>
  <si>
    <t xml:space="preserve">СФО БКС 26 [МБ ФР: Т+: Корпоративные облигации]</t>
  </si>
  <si>
    <t xml:space="preserve">6-26-00508-R</t>
  </si>
  <si>
    <t xml:space="preserve">RU000A107KC4</t>
  </si>
  <si>
    <t xml:space="preserve">СФО БКС 26</t>
  </si>
  <si>
    <t xml:space="preserve">СФО БКС 28 [МБ ФР: Т+: Корпоративные облигации]</t>
  </si>
  <si>
    <t xml:space="preserve">6-28-00508-R</t>
  </si>
  <si>
    <t xml:space="preserve">RU000A108DV7</t>
  </si>
  <si>
    <t xml:space="preserve">СФО БКС 28</t>
  </si>
  <si>
    <t xml:space="preserve">СФО БКС 29 [МБ ФР: Т+: Корпоративные облигации]</t>
  </si>
  <si>
    <t xml:space="preserve">6-29-00508-R</t>
  </si>
  <si>
    <t xml:space="preserve">RU000A108DW5</t>
  </si>
  <si>
    <t xml:space="preserve">СФО БКС 29</t>
  </si>
  <si>
    <t xml:space="preserve">СФО БКС 30 [МБ ФР: Т+: Корпоративные облигации]</t>
  </si>
  <si>
    <t xml:space="preserve">6-30-00508-R</t>
  </si>
  <si>
    <t xml:space="preserve">RU000A108DX3</t>
  </si>
  <si>
    <t xml:space="preserve">СФО БКС 30</t>
  </si>
  <si>
    <t xml:space="preserve">СФО БКС 31 [МБ ФР: Т+: Корпоративные облигации]</t>
  </si>
  <si>
    <t xml:space="preserve">6-31-00508-R</t>
  </si>
  <si>
    <t xml:space="preserve">RU000A108QC9</t>
  </si>
  <si>
    <t xml:space="preserve">СФО БКС 31</t>
  </si>
  <si>
    <t xml:space="preserve">СФО БКС 32 [МБ ФР: Т+: Корпоративные облигации]</t>
  </si>
  <si>
    <t xml:space="preserve">6-32-00508-R</t>
  </si>
  <si>
    <t xml:space="preserve">RU000A108QD7</t>
  </si>
  <si>
    <t xml:space="preserve">СФО БКС 32</t>
  </si>
  <si>
    <t xml:space="preserve">СФО БКС 33 [МБ ФР: Т+: Корпоративные облигации]</t>
  </si>
  <si>
    <t xml:space="preserve">6-33-00508-R</t>
  </si>
  <si>
    <t xml:space="preserve">RU000A108QE5</t>
  </si>
  <si>
    <t xml:space="preserve">СФО БКС 33</t>
  </si>
  <si>
    <t xml:space="preserve">СФО БКС 34 [МБ ФР: Т+: Корпоративные облигации]</t>
  </si>
  <si>
    <t xml:space="preserve">6-34-00508-R</t>
  </si>
  <si>
    <t xml:space="preserve">RU000A108QF2</t>
  </si>
  <si>
    <t xml:space="preserve">СФО БКС 34</t>
  </si>
  <si>
    <t xml:space="preserve">СФО БКС 35 [МБ ФР: Т+: Корпоративные облигации]</t>
  </si>
  <si>
    <t xml:space="preserve">6-35-00508-R</t>
  </si>
  <si>
    <t xml:space="preserve">RU000A108QG0</t>
  </si>
  <si>
    <t xml:space="preserve">СФО БКС 35</t>
  </si>
  <si>
    <t xml:space="preserve">СФО БКС 36 [МБ ФР: Т+: Корпоративные облигации]</t>
  </si>
  <si>
    <t xml:space="preserve">6-36-00508-R</t>
  </si>
  <si>
    <t xml:space="preserve">RU000A108Q37</t>
  </si>
  <si>
    <t xml:space="preserve">СФО БКС 36</t>
  </si>
  <si>
    <t xml:space="preserve">СФО БКС 37 [МБ ФР: Т+: Корпоративные облигации]</t>
  </si>
  <si>
    <t xml:space="preserve">6-37-00508-R</t>
  </si>
  <si>
    <t xml:space="preserve">RU000A108Q45</t>
  </si>
  <si>
    <t xml:space="preserve">СФО БКС 37</t>
  </si>
  <si>
    <t xml:space="preserve">СФО БКС 38 [МБ ФР: Т+: Корпоративные облигации]</t>
  </si>
  <si>
    <t xml:space="preserve">6-38-00508-R</t>
  </si>
  <si>
    <t xml:space="preserve">RU000A108Q52</t>
  </si>
  <si>
    <t xml:space="preserve">СФО БКС 38</t>
  </si>
  <si>
    <t xml:space="preserve">СФО БКС 42 [МБ ФР: Т+: Корпоративные облигации]</t>
  </si>
  <si>
    <t xml:space="preserve">6-42-00508-R</t>
  </si>
  <si>
    <t xml:space="preserve">RU000A109EW1</t>
  </si>
  <si>
    <t xml:space="preserve">СФО БКС 42</t>
  </si>
  <si>
    <t xml:space="preserve">СФО БКС 43 [МБ ФР: Т+: Корпоративные облигации]</t>
  </si>
  <si>
    <t xml:space="preserve">6-43-00508-R</t>
  </si>
  <si>
    <t xml:space="preserve">RU000A109EX9</t>
  </si>
  <si>
    <t xml:space="preserve">СФО БКС 43</t>
  </si>
  <si>
    <t xml:space="preserve">СФО БКС 47 [МБ ФР: Т+: Корпоративные облигации]</t>
  </si>
  <si>
    <t xml:space="preserve">6-47-00508-R</t>
  </si>
  <si>
    <t xml:space="preserve">RU000A109T25</t>
  </si>
  <si>
    <t xml:space="preserve">СФО БКС 47</t>
  </si>
  <si>
    <t xml:space="preserve">СФО МО 01 [МБ ФР: Т+: Корпоративные облигации]</t>
  </si>
  <si>
    <t xml:space="preserve">6-01-00596-R</t>
  </si>
  <si>
    <t xml:space="preserve">RU000A103XD4</t>
  </si>
  <si>
    <t xml:space="preserve">СФО МО 01</t>
  </si>
  <si>
    <t xml:space="preserve">СФО ОФ 01 [МБ ФР: Т+: Корпоративные облигации]</t>
  </si>
  <si>
    <t xml:space="preserve">4-01-00737-R</t>
  </si>
  <si>
    <t xml:space="preserve">RU000A106ZM3</t>
  </si>
  <si>
    <t xml:space="preserve">СФО ОФ 01</t>
  </si>
  <si>
    <t xml:space="preserve">СФО СБ 01 [МБ ФР: Т+: Корпоративные облигации]</t>
  </si>
  <si>
    <t xml:space="preserve">6-01-00517-R</t>
  </si>
  <si>
    <t xml:space="preserve">RU000A101CJ9</t>
  </si>
  <si>
    <t xml:space="preserve">СФО СБ 01</t>
  </si>
  <si>
    <t xml:space="preserve">СФО СФ 01 [МБ ФР: Т+: Корпоративные облигации]</t>
  </si>
  <si>
    <t xml:space="preserve">4-01-00655-R</t>
  </si>
  <si>
    <t xml:space="preserve">RU000A104VD6</t>
  </si>
  <si>
    <t xml:space="preserve">СФО СФ 01</t>
  </si>
  <si>
    <t xml:space="preserve">СФООптФин1 [МБ ФР: Т+: Корпоративные облигации]</t>
  </si>
  <si>
    <t xml:space="preserve">4-01-00760-R</t>
  </si>
  <si>
    <t xml:space="preserve">RU000A107D25</t>
  </si>
  <si>
    <t xml:space="preserve">СФООптФин1</t>
  </si>
  <si>
    <t xml:space="preserve">СФОРЛО-А [МБ ФР: Т+: Корпоративные облигации]</t>
  </si>
  <si>
    <t xml:space="preserve">4-01-00794-R</t>
  </si>
  <si>
    <t xml:space="preserve">RU000A1095N3</t>
  </si>
  <si>
    <t xml:space="preserve">СФОРЛО-А</t>
  </si>
  <si>
    <t xml:space="preserve">СФОТЕМП 01 [МБ ФР: Т+: Корпоративные облигации]</t>
  </si>
  <si>
    <t xml:space="preserve">6-01-00767-R</t>
  </si>
  <si>
    <t xml:space="preserve">RU000A107FW2</t>
  </si>
  <si>
    <t xml:space="preserve">СФОТЕМП 01</t>
  </si>
  <si>
    <t xml:space="preserve">СЭЗ 1P2 [МБ ФР: Т+: Корпоративные облигации]</t>
  </si>
  <si>
    <t xml:space="preserve">4B02-02-45253-E-001P</t>
  </si>
  <si>
    <t xml:space="preserve">СЭЗ 1P2</t>
  </si>
  <si>
    <t xml:space="preserve">Садко 1P1 [МБ ФР: Т+: Корпоративные облигации]</t>
  </si>
  <si>
    <t xml:space="preserve">4B02-01-00811-R-001P</t>
  </si>
  <si>
    <t xml:space="preserve">Садко 1P1</t>
  </si>
  <si>
    <t xml:space="preserve">СамарОбл14 [МБ ФР: Т+: Корпоративные облигации]</t>
  </si>
  <si>
    <t xml:space="preserve">RU35014SAM0</t>
  </si>
  <si>
    <t xml:space="preserve">RU000A0ZZ9P8</t>
  </si>
  <si>
    <t xml:space="preserve">СамарОбл14</t>
  </si>
  <si>
    <t xml:space="preserve">СамарОбл15 [МБ ФР: Т+: Корпоративные облигации]</t>
  </si>
  <si>
    <t xml:space="preserve">RU35015SAM0</t>
  </si>
  <si>
    <t xml:space="preserve">СамарОбл15</t>
  </si>
  <si>
    <t xml:space="preserve">Самокат01 [МБ ФР: Т+: Корпоративные облигации]</t>
  </si>
  <si>
    <t xml:space="preserve">4B02-01-00133-L</t>
  </si>
  <si>
    <t xml:space="preserve">Самокат01</t>
  </si>
  <si>
    <t xml:space="preserve">Самокат02 [МБ ФР: Т+: Корпоративные облигации]</t>
  </si>
  <si>
    <t xml:space="preserve">4B02-02-00133-L</t>
  </si>
  <si>
    <t xml:space="preserve">RU000A109R50</t>
  </si>
  <si>
    <t xml:space="preserve">Самокат02</t>
  </si>
  <si>
    <t xml:space="preserve">Самолет 01 [МБ ФР: Т+: Корпоративные облигации]</t>
  </si>
  <si>
    <t xml:space="preserve">4-01-36522-R</t>
  </si>
  <si>
    <t xml:space="preserve">RU000A0JWYJ0</t>
  </si>
  <si>
    <t xml:space="preserve">Самолет 01</t>
  </si>
  <si>
    <t xml:space="preserve">Самолет1P4 [МБ ФР: Т+: Корпоративные облигации]</t>
  </si>
  <si>
    <t xml:space="preserve">4B02-04-16493-A-001P</t>
  </si>
  <si>
    <t xml:space="preserve">RU000A0ZZZZ2</t>
  </si>
  <si>
    <t xml:space="preserve">Самолет1P4</t>
  </si>
  <si>
    <t xml:space="preserve">Самолет1P5 [МБ ФР: Т+: Корпоративные облигации]</t>
  </si>
  <si>
    <t xml:space="preserve">4B02-05-16493-A-001P</t>
  </si>
  <si>
    <t xml:space="preserve">RU000A100Q50</t>
  </si>
  <si>
    <t xml:space="preserve">Самолет1P5</t>
  </si>
  <si>
    <t xml:space="preserve">Самолет1P6 [МБ ФР: Т+: Корпоративные облигации]</t>
  </si>
  <si>
    <t xml:space="preserve">4B02-06-16493-A-001P</t>
  </si>
  <si>
    <t xml:space="preserve">Самолет1P6</t>
  </si>
  <si>
    <t xml:space="preserve">СамолетP11 [МБ ФР: Т+: Корпоративные облигации]</t>
  </si>
  <si>
    <t xml:space="preserve">4B02-11-16493-A-001P</t>
  </si>
  <si>
    <t xml:space="preserve">СамолетP11</t>
  </si>
  <si>
    <t xml:space="preserve">СамолетP12 [МБ ФР: Т+: Корпоративные облигации]</t>
  </si>
  <si>
    <t xml:space="preserve">4B02-12-16493-A-001P</t>
  </si>
  <si>
    <t xml:space="preserve">СамолетP13 [МБ ФР: Т+: Корпоративные облигации]</t>
  </si>
  <si>
    <t xml:space="preserve">4B02-13-16493-A-001P</t>
  </si>
  <si>
    <t xml:space="preserve">СамолетP13</t>
  </si>
  <si>
    <t xml:space="preserve">СамолетP14 [МБ ФР: Т+: Корпоративные облигации]</t>
  </si>
  <si>
    <t xml:space="preserve">4B02-14-16493-A-001P</t>
  </si>
  <si>
    <t xml:space="preserve">СамолетP14</t>
  </si>
  <si>
    <t xml:space="preserve">СамолетP15 [МБ ФР: Т+: Корпоративные облигации]</t>
  </si>
  <si>
    <t xml:space="preserve">4B02-15-16493-A-001P</t>
  </si>
  <si>
    <t xml:space="preserve">СамолетP15</t>
  </si>
  <si>
    <t xml:space="preserve">СбКИБ1P10 [МБ ФР: Т+: Корпоративные облигации]</t>
  </si>
  <si>
    <t xml:space="preserve">6-10-01793-A-001P</t>
  </si>
  <si>
    <t xml:space="preserve">RU000A109H37</t>
  </si>
  <si>
    <t xml:space="preserve">СбКИБ1P10</t>
  </si>
  <si>
    <t xml:space="preserve">Сбер Sb20R [МБ ФР: Т+: Корпоративные облигации]</t>
  </si>
  <si>
    <t xml:space="preserve">4B02-371-01481-B-001P</t>
  </si>
  <si>
    <t xml:space="preserve">RU000A102FQ5</t>
  </si>
  <si>
    <t xml:space="preserve">Сбер Sb20R</t>
  </si>
  <si>
    <t xml:space="preserve">Сбер Sb25R [МБ ФР: Т+: Корпоративные облигации]</t>
  </si>
  <si>
    <t xml:space="preserve">4B02-442-01481-B-001P</t>
  </si>
  <si>
    <t xml:space="preserve">Сбер Sb26R [МБ ФР: Т+: Корпоративные облигации]</t>
  </si>
  <si>
    <t xml:space="preserve">4B02-443-01481-B-001P</t>
  </si>
  <si>
    <t xml:space="preserve">RU000A102YH5</t>
  </si>
  <si>
    <t xml:space="preserve">Сбер Sb26R</t>
  </si>
  <si>
    <t xml:space="preserve">Сбер Sb27R [МБ ФР: Т+: Корпоративные облигации]</t>
  </si>
  <si>
    <t xml:space="preserve">4B02-459-01481-B-001P</t>
  </si>
  <si>
    <t xml:space="preserve">Сбер Sb28R [МБ ФР: Т+: Корпоративные облигации]</t>
  </si>
  <si>
    <t xml:space="preserve">4B02-460-01481-B-001P</t>
  </si>
  <si>
    <t xml:space="preserve">RU000A1038U8</t>
  </si>
  <si>
    <t xml:space="preserve">Сбер Sb28R</t>
  </si>
  <si>
    <t xml:space="preserve">Сбер Sb29R [МБ ФР: Т+: Корпоративные облигации]</t>
  </si>
  <si>
    <t xml:space="preserve">4B02-474-01481-B-001P</t>
  </si>
  <si>
    <t xml:space="preserve">Сбер Sb29R</t>
  </si>
  <si>
    <t xml:space="preserve">Сбер Sb30R [МБ ФР: Т+: Корпоративные облигации]</t>
  </si>
  <si>
    <t xml:space="preserve">4B02-475-01481-B-001P</t>
  </si>
  <si>
    <t xml:space="preserve">RU000A103G59</t>
  </si>
  <si>
    <t xml:space="preserve">Сбер Sb30R</t>
  </si>
  <si>
    <t xml:space="preserve">Сбер Sb34R [МБ ФР: Т+: Корпоративные облигации]</t>
  </si>
  <si>
    <t xml:space="preserve">4B02-478-01481-B-001P</t>
  </si>
  <si>
    <t xml:space="preserve">RU000A103H66</t>
  </si>
  <si>
    <t xml:space="preserve">Сбер Sb34R</t>
  </si>
  <si>
    <t xml:space="preserve">Сбер Sb36R [МБ ФР: Т+: Корпоративные облигации]</t>
  </si>
  <si>
    <t xml:space="preserve">4B02-507-01481-B-001P</t>
  </si>
  <si>
    <t xml:space="preserve">RU000A103YV4</t>
  </si>
  <si>
    <t xml:space="preserve">Сбер Sb36R</t>
  </si>
  <si>
    <t xml:space="preserve">Сбер Sb38R [МБ ФР: Т+: Корпоративные облигации]</t>
  </si>
  <si>
    <t xml:space="preserve">4B02-511-01481-B-001P</t>
  </si>
  <si>
    <t xml:space="preserve">RU000A1040J7</t>
  </si>
  <si>
    <t xml:space="preserve">Сбер Sb38R</t>
  </si>
  <si>
    <t xml:space="preserve">Сбер Sb39R [МБ ФР: Т+: Корпоративные облигации]</t>
  </si>
  <si>
    <t xml:space="preserve">4B02-514-01481-B-001P</t>
  </si>
  <si>
    <t xml:space="preserve">RU000A1040Y6</t>
  </si>
  <si>
    <t xml:space="preserve">Сбер Sb39R</t>
  </si>
  <si>
    <t xml:space="preserve">Сбер Sb42R [МБ ФР: Т+: Корпоративные облигации]</t>
  </si>
  <si>
    <t xml:space="preserve">4B02-582-01481-B-001P</t>
  </si>
  <si>
    <t xml:space="preserve">RU000A105SD9</t>
  </si>
  <si>
    <t xml:space="preserve">Сбер Sb42R</t>
  </si>
  <si>
    <t xml:space="preserve">Сбер Sb44R [МБ ФР: Т+: Корпоративные облигации]</t>
  </si>
  <si>
    <t xml:space="preserve">4B02-02-01481-B-002P</t>
  </si>
  <si>
    <t xml:space="preserve">Сбер Sb44R</t>
  </si>
  <si>
    <t xml:space="preserve">Сбер Sb47R [МБ ФР: Т+: Корпоративные облигации]</t>
  </si>
  <si>
    <t xml:space="preserve">4B02-05-01481-B-002P</t>
  </si>
  <si>
    <t xml:space="preserve">Сбер Sb47R</t>
  </si>
  <si>
    <t xml:space="preserve">Сбер Sb48R [МБ ФР: Т+: Корпоративные облигации]</t>
  </si>
  <si>
    <t xml:space="preserve">4B02-06-01481-B-002P</t>
  </si>
  <si>
    <t xml:space="preserve">Сбер SbD1R [МБ ФР: Т+: Корпоративные облигации]</t>
  </si>
  <si>
    <t xml:space="preserve">4B02-481-01481-B-001P</t>
  </si>
  <si>
    <t xml:space="preserve">RU000A103KG4</t>
  </si>
  <si>
    <t xml:space="preserve">Сбер SbD1R</t>
  </si>
  <si>
    <t xml:space="preserve">Сбер SbD2R [МБ ФР: Т+: Корпоративные облигации]</t>
  </si>
  <si>
    <t xml:space="preserve">4B02-679-01481-B-001P</t>
  </si>
  <si>
    <t xml:space="preserve">Сбер SbD2R</t>
  </si>
  <si>
    <t xml:space="preserve">Сбер SbD3R [МБ ФР: Т+: Корпоративные облигации]</t>
  </si>
  <si>
    <t xml:space="preserve">4B02-686-01481-B-001P</t>
  </si>
  <si>
    <t xml:space="preserve">Сбер SbD3R</t>
  </si>
  <si>
    <t xml:space="preserve">Сбер2СУБ2R [МБ ФР: Т+: Корпоративные облигации]</t>
  </si>
  <si>
    <t xml:space="preserve">4-02-01481-B-002P</t>
  </si>
  <si>
    <t xml:space="preserve">Сбер2СУБ2R</t>
  </si>
  <si>
    <t xml:space="preserve">Сбер2СУБ3R [МБ ФР: Т+: Корпоративные облигации]</t>
  </si>
  <si>
    <t xml:space="preserve">4-03-01481-B-002P</t>
  </si>
  <si>
    <t xml:space="preserve">Сбер2СУБ3R</t>
  </si>
  <si>
    <t xml:space="preserve">СберИОС119 [МБ ФР: Т+: Корпоративные облигации]</t>
  </si>
  <si>
    <t xml:space="preserve">4B0211601481B001P</t>
  </si>
  <si>
    <t xml:space="preserve">RU000A100MZ6</t>
  </si>
  <si>
    <t xml:space="preserve">СберИОС119</t>
  </si>
  <si>
    <t xml:space="preserve">СберИОС171 [МБ ФР: Т+: Корпоративные облигации]</t>
  </si>
  <si>
    <t xml:space="preserve">4B0216901481B001P</t>
  </si>
  <si>
    <t xml:space="preserve">RU000A1011F6</t>
  </si>
  <si>
    <t xml:space="preserve">СберИОС171</t>
  </si>
  <si>
    <t xml:space="preserve">СберИОС172 [МБ ФР: Т+: Корпоративные облигации]</t>
  </si>
  <si>
    <t xml:space="preserve">4B0217001481B001P</t>
  </si>
  <si>
    <t xml:space="preserve">RU000A1011H2</t>
  </si>
  <si>
    <t xml:space="preserve">СберИОС172</t>
  </si>
  <si>
    <t xml:space="preserve">СберИОС180 [МБ ФР: Т+: Корпоративные облигации]</t>
  </si>
  <si>
    <t xml:space="preserve">4B0217901481B001P</t>
  </si>
  <si>
    <t xml:space="preserve">RU000A101400</t>
  </si>
  <si>
    <t xml:space="preserve">СберИОС180</t>
  </si>
  <si>
    <t xml:space="preserve">СберИОС181 [МБ ФР: Т+: Корпоративные облигации]</t>
  </si>
  <si>
    <t xml:space="preserve">4B0218601481B001P</t>
  </si>
  <si>
    <t xml:space="preserve">RU000A101640</t>
  </si>
  <si>
    <t xml:space="preserve">СберИОС181</t>
  </si>
  <si>
    <t xml:space="preserve">СберИОС182 [МБ ФР: Т+: Корпоративные облигации]</t>
  </si>
  <si>
    <t xml:space="preserve">4B0218501481B001P</t>
  </si>
  <si>
    <t xml:space="preserve">RU000A101657</t>
  </si>
  <si>
    <t xml:space="preserve">СберИОС182</t>
  </si>
  <si>
    <t xml:space="preserve">СберИОС187 [МБ ФР: Т+: Корпоративные облигации]</t>
  </si>
  <si>
    <t xml:space="preserve">4B0219001481B001P</t>
  </si>
  <si>
    <t xml:space="preserve">RU000A1017Q0</t>
  </si>
  <si>
    <t xml:space="preserve">СберИОС187</t>
  </si>
  <si>
    <t xml:space="preserve">СберИОС188 [МБ ФР: Т+: Корпоративные облигации]</t>
  </si>
  <si>
    <t xml:space="preserve">4B0218901481B001P</t>
  </si>
  <si>
    <t xml:space="preserve">RU000A1017R8</t>
  </si>
  <si>
    <t xml:space="preserve">СберИОС188</t>
  </si>
  <si>
    <t xml:space="preserve">СберИОС206 [МБ ФР: Т+: Корпоративные облигации]</t>
  </si>
  <si>
    <t xml:space="preserve">4B0221601481B001P</t>
  </si>
  <si>
    <t xml:space="preserve">RU000A101C48</t>
  </si>
  <si>
    <t xml:space="preserve">СберИОС206</t>
  </si>
  <si>
    <t xml:space="preserve">СберИОС207 [МБ ФР: Т+: Корпоративные облигации]</t>
  </si>
  <si>
    <t xml:space="preserve">4B0221701481B001P</t>
  </si>
  <si>
    <t xml:space="preserve">RU000A101C14</t>
  </si>
  <si>
    <t xml:space="preserve">СберИОС207</t>
  </si>
  <si>
    <t xml:space="preserve">СберИОС208 [МБ ФР: Т+: Корпоративные облигации]</t>
  </si>
  <si>
    <t xml:space="preserve">4B0220801481B001P</t>
  </si>
  <si>
    <t xml:space="preserve">RU000A101D62</t>
  </si>
  <si>
    <t xml:space="preserve">СберИОС208</t>
  </si>
  <si>
    <t xml:space="preserve">СберИОС210 [МБ ФР: Т+: Корпоративные облигации]</t>
  </si>
  <si>
    <t xml:space="preserve">4B0221001481B001P</t>
  </si>
  <si>
    <t xml:space="preserve">RU000A101DR0</t>
  </si>
  <si>
    <t xml:space="preserve">СберИОС210</t>
  </si>
  <si>
    <t xml:space="preserve">СберИОС211 [МБ ФР: Т+: Корпоративные облигации]</t>
  </si>
  <si>
    <t xml:space="preserve">4B0221101481B001P</t>
  </si>
  <si>
    <t xml:space="preserve">RU000A101FQ7</t>
  </si>
  <si>
    <t xml:space="preserve">СберИОС211</t>
  </si>
  <si>
    <t xml:space="preserve">СберИОС212 [МБ ФР: Т+: Корпоративные облигации]</t>
  </si>
  <si>
    <t xml:space="preserve">4B0221201481B001P</t>
  </si>
  <si>
    <t xml:space="preserve">RU000A101CY8</t>
  </si>
  <si>
    <t xml:space="preserve">СберИОС212</t>
  </si>
  <si>
    <t xml:space="preserve">СберИОС213 [МБ ФР: Т+: Корпоративные облигации]</t>
  </si>
  <si>
    <t xml:space="preserve">4B0221301481B001P</t>
  </si>
  <si>
    <t xml:space="preserve">RU000A101EL1</t>
  </si>
  <si>
    <t xml:space="preserve">СберИОС213</t>
  </si>
  <si>
    <t xml:space="preserve">СберИОС214 [МБ ФР: Т+: Корпоративные облигации]</t>
  </si>
  <si>
    <t xml:space="preserve">4B0221401481B001P</t>
  </si>
  <si>
    <t xml:space="preserve">RU000A101EB2</t>
  </si>
  <si>
    <t xml:space="preserve">СберИОС214</t>
  </si>
  <si>
    <t xml:space="preserve">СберИОС215 [МБ ФР: Т+: Корпоративные облигации]</t>
  </si>
  <si>
    <t xml:space="preserve">4B0221501481B001P</t>
  </si>
  <si>
    <t xml:space="preserve">RU000A101ED8</t>
  </si>
  <si>
    <t xml:space="preserve">СберИОС215</t>
  </si>
  <si>
    <t xml:space="preserve">СберИОС217 [МБ ФР: Т+: Корпоративные облигации]</t>
  </si>
  <si>
    <t xml:space="preserve">4B02-220-01481-B-001P</t>
  </si>
  <si>
    <t xml:space="preserve">RU000A101FD5</t>
  </si>
  <si>
    <t xml:space="preserve">СберИОС217</t>
  </si>
  <si>
    <t xml:space="preserve">СберИОС218 [МБ ФР: Т+: Корпоративные облигации]</t>
  </si>
  <si>
    <t xml:space="preserve">4B02-230-01481-B-001P</t>
  </si>
  <si>
    <t xml:space="preserve">RU000A101HH2</t>
  </si>
  <si>
    <t xml:space="preserve">СберИОС218</t>
  </si>
  <si>
    <t xml:space="preserve">СберИОС219 [МБ ФР: Т+: Корпоративные облигации]</t>
  </si>
  <si>
    <t xml:space="preserve">4B02-231-01481-B-001P</t>
  </si>
  <si>
    <t xml:space="preserve">RU000A101HG4</t>
  </si>
  <si>
    <t xml:space="preserve">СберИОС219</t>
  </si>
  <si>
    <t xml:space="preserve">СберИОС224 [МБ ФР: Т+: Корпоративные облигации]</t>
  </si>
  <si>
    <t xml:space="preserve">4B02-226-01481-B-001P</t>
  </si>
  <si>
    <t xml:space="preserve">RU000A101GF8</t>
  </si>
  <si>
    <t xml:space="preserve">СберИОС224</t>
  </si>
  <si>
    <t xml:space="preserve">СберИОС226 [МБ ФР: Т+: Корпоративные облигации]</t>
  </si>
  <si>
    <t xml:space="preserve">4B02-224-01481-B-001P</t>
  </si>
  <si>
    <t xml:space="preserve">RU000A101GP7</t>
  </si>
  <si>
    <t xml:space="preserve">СберИОС226</t>
  </si>
  <si>
    <t xml:space="preserve">СберИОС229 [МБ ФР: Т+: Корпоративные облигации]</t>
  </si>
  <si>
    <t xml:space="preserve">4B02-234-01481-B-001P</t>
  </si>
  <si>
    <t xml:space="preserve">RU000A101JW7</t>
  </si>
  <si>
    <t xml:space="preserve">СберИОС229</t>
  </si>
  <si>
    <t xml:space="preserve">СберИОС230 [МБ ФР: Т+: Корпоративные облигации]</t>
  </si>
  <si>
    <t xml:space="preserve">4B02-229-01481-B-001P</t>
  </si>
  <si>
    <t xml:space="preserve">RU000A101GT9</t>
  </si>
  <si>
    <t xml:space="preserve">СберИОС230</t>
  </si>
  <si>
    <t xml:space="preserve">СберИОС231 [МБ ФР: Т+: Корпоративные облигации]</t>
  </si>
  <si>
    <t xml:space="preserve">4B02-233-01481-B-001P</t>
  </si>
  <si>
    <t xml:space="preserve">RU000A101HK6</t>
  </si>
  <si>
    <t xml:space="preserve">СберИОС231</t>
  </si>
  <si>
    <t xml:space="preserve">СберИОС232 [МБ ФР: Т+: Корпоративные облигации]</t>
  </si>
  <si>
    <t xml:space="preserve">4B02-237-01481-B-001P</t>
  </si>
  <si>
    <t xml:space="preserve">RU000A101J41</t>
  </si>
  <si>
    <t xml:space="preserve">СберИОС232</t>
  </si>
  <si>
    <t xml:space="preserve">СберИОС233 [МБ ФР: Т+: Корпоративные облигации]</t>
  </si>
  <si>
    <t xml:space="preserve">4B02-236-01481-B-001P</t>
  </si>
  <si>
    <t xml:space="preserve">RU000A101J58</t>
  </si>
  <si>
    <t xml:space="preserve">СберИОС233</t>
  </si>
  <si>
    <t xml:space="preserve">СберИОС241 [МБ ФР: Т+: Корпоративные облигации]</t>
  </si>
  <si>
    <t xml:space="preserve">4B02-251-01481-B-001P</t>
  </si>
  <si>
    <t xml:space="preserve">RU000A101LU7</t>
  </si>
  <si>
    <t xml:space="preserve">СберИОС241</t>
  </si>
  <si>
    <t xml:space="preserve">СберИОС242 [МБ ФР: Т+: Корпоративные облигации]</t>
  </si>
  <si>
    <t xml:space="preserve">4B02-241-01481-B-001P</t>
  </si>
  <si>
    <t xml:space="preserve">RU000A101KH6</t>
  </si>
  <si>
    <t xml:space="preserve">СберИОС242</t>
  </si>
  <si>
    <t xml:space="preserve">СберИОС244 [МБ ФР: Т+: Корпоративные облигации]</t>
  </si>
  <si>
    <t xml:space="preserve">4B02-243-01481-B-001P</t>
  </si>
  <si>
    <t xml:space="preserve">RU000A101KF0</t>
  </si>
  <si>
    <t xml:space="preserve">СберИОС244</t>
  </si>
  <si>
    <t xml:space="preserve">СберИОС245 [МБ ФР: Т+: Корпоративные облигации]</t>
  </si>
  <si>
    <t xml:space="preserve">4B02-249-01481-B-001P</t>
  </si>
  <si>
    <t xml:space="preserve">RU000A101LB7</t>
  </si>
  <si>
    <t xml:space="preserve">СберИОС245</t>
  </si>
  <si>
    <t xml:space="preserve">СберИОС248 [МБ ФР: Т+: Корпоративные облигации]</t>
  </si>
  <si>
    <t xml:space="preserve">4B02-250-01481-B-001P</t>
  </si>
  <si>
    <t xml:space="preserve">RU000A101LT9</t>
  </si>
  <si>
    <t xml:space="preserve">СберИОС248</t>
  </si>
  <si>
    <t xml:space="preserve">СберИОС250 [МБ ФР: Т+: Корпоративные облигации]</t>
  </si>
  <si>
    <t xml:space="preserve">4B02-247-01481-B-001P</t>
  </si>
  <si>
    <t xml:space="preserve">RU000A101L21</t>
  </si>
  <si>
    <t xml:space="preserve">СберИОС250</t>
  </si>
  <si>
    <t xml:space="preserve">СберИОС252 [МБ ФР: Т+: Корпоративные облигации]</t>
  </si>
  <si>
    <t xml:space="preserve">4B02-252-01481-B-001P</t>
  </si>
  <si>
    <t xml:space="preserve">RU000A101LF8</t>
  </si>
  <si>
    <t xml:space="preserve">СберИОС252</t>
  </si>
  <si>
    <t xml:space="preserve">СберИОС253 [МБ ФР: Т+: Корпоративные облигации]</t>
  </si>
  <si>
    <t xml:space="preserve">4B02-253-01481-B-001P</t>
  </si>
  <si>
    <t xml:space="preserve">RU000A101MH2</t>
  </si>
  <si>
    <t xml:space="preserve">СберИОС253</t>
  </si>
  <si>
    <t xml:space="preserve">СберИОС256 [МБ ФР: Т+: Корпоративные облигации]</t>
  </si>
  <si>
    <t xml:space="preserve">4B02-258-01481-B-001P</t>
  </si>
  <si>
    <t xml:space="preserve">RU000A101SS6</t>
  </si>
  <si>
    <t xml:space="preserve">СберИОС256</t>
  </si>
  <si>
    <t xml:space="preserve">СберИОС257 [МБ ФР: Т+: Корпоративные облигации]</t>
  </si>
  <si>
    <t xml:space="preserve">4B02-262-01481-B-001P</t>
  </si>
  <si>
    <t xml:space="preserve">RU000A101QJ9</t>
  </si>
  <si>
    <t xml:space="preserve">СберИОС257</t>
  </si>
  <si>
    <t xml:space="preserve">СберИОС264 [МБ ФР: Т+: Корпоративные облигации]</t>
  </si>
  <si>
    <t xml:space="preserve">4B02-276-01481-B-001P</t>
  </si>
  <si>
    <t xml:space="preserve">RU000A101T31</t>
  </si>
  <si>
    <t xml:space="preserve">СберИОС264</t>
  </si>
  <si>
    <t xml:space="preserve">СберИОС265 [МБ ФР: Т+: Корпоративные облигации]</t>
  </si>
  <si>
    <t xml:space="preserve">4B02-274-01481-B-001P</t>
  </si>
  <si>
    <t xml:space="preserve">RU000A101SW8</t>
  </si>
  <si>
    <t xml:space="preserve">СберИОС265</t>
  </si>
  <si>
    <t xml:space="preserve">СберИОС270 [МБ ФР: Т+: Корпоративные облигации]</t>
  </si>
  <si>
    <t xml:space="preserve">4B02-270-01481-B-001P</t>
  </si>
  <si>
    <t xml:space="preserve">RU000A101QX0</t>
  </si>
  <si>
    <t xml:space="preserve">СберИОС270</t>
  </si>
  <si>
    <t xml:space="preserve">СберИОС272 [МБ ФР: Т+: Корпоративные облигации]</t>
  </si>
  <si>
    <t xml:space="preserve">4B02-265-01481-B-001P</t>
  </si>
  <si>
    <t xml:space="preserve">RU000A101QV4</t>
  </si>
  <si>
    <t xml:space="preserve">СберИОС272</t>
  </si>
  <si>
    <t xml:space="preserve">СберИОС273 [МБ ФР: Т+: Корпоративные облигации]</t>
  </si>
  <si>
    <t xml:space="preserve">4B02-266-01481-B-001P</t>
  </si>
  <si>
    <t xml:space="preserve">RU000A101QY8</t>
  </si>
  <si>
    <t xml:space="preserve">СберИОС273</t>
  </si>
  <si>
    <t xml:space="preserve">СберИОС274 [МБ ФР: Т+: Корпоративные облигации]</t>
  </si>
  <si>
    <t xml:space="preserve">4B02-272-01481-B-001P</t>
  </si>
  <si>
    <t xml:space="preserve">RU000A101S32</t>
  </si>
  <si>
    <t xml:space="preserve">СберИОС274</t>
  </si>
  <si>
    <t xml:space="preserve">СберИОС276 [МБ ФР: Т+: Корпоративные облигации]</t>
  </si>
  <si>
    <t xml:space="preserve">4B02-289-01481-B-001P</t>
  </si>
  <si>
    <t xml:space="preserve">RU000A101W28</t>
  </si>
  <si>
    <t xml:space="preserve">СберИОС276</t>
  </si>
  <si>
    <t xml:space="preserve">СберИОС277 [МБ ФР: Т+: Корпоративные облигации]</t>
  </si>
  <si>
    <t xml:space="preserve">4B02-290-01481-B-001P</t>
  </si>
  <si>
    <t xml:space="preserve">RU000A101W36</t>
  </si>
  <si>
    <t xml:space="preserve">СберИОС277</t>
  </si>
  <si>
    <t xml:space="preserve">СберИОС279 [МБ ФР: Т+: Корпоративные облигации]</t>
  </si>
  <si>
    <t xml:space="preserve">4B02-277-01481-B-001P</t>
  </si>
  <si>
    <t xml:space="preserve">RU000A101T23</t>
  </si>
  <si>
    <t xml:space="preserve">СберИОС279</t>
  </si>
  <si>
    <t xml:space="preserve">СберИОС280 [МБ ФР: Т+: Корпоративные облигации]</t>
  </si>
  <si>
    <t xml:space="preserve">4B02-279-01481-B-001P</t>
  </si>
  <si>
    <t xml:space="preserve">RU000A101TZ9</t>
  </si>
  <si>
    <t xml:space="preserve">СберИОС280</t>
  </si>
  <si>
    <t xml:space="preserve">СберИОС282 [МБ ФР: Т+: Корпоративные облигации]</t>
  </si>
  <si>
    <t xml:space="preserve">4B02-281-01481-B-001P</t>
  </si>
  <si>
    <t xml:space="preserve">RU000A101UZ7</t>
  </si>
  <si>
    <t xml:space="preserve">СберИОС282</t>
  </si>
  <si>
    <t xml:space="preserve">СберИОС283 [МБ ФР: Т+: Корпоративные облигации]</t>
  </si>
  <si>
    <t xml:space="preserve">4B02-282-01481-B-001P</t>
  </si>
  <si>
    <t xml:space="preserve">RU000A101V11</t>
  </si>
  <si>
    <t xml:space="preserve">СберИОС283</t>
  </si>
  <si>
    <t xml:space="preserve">СберИОС285 [МБ ФР: Т+: Корпоративные облигации]</t>
  </si>
  <si>
    <t xml:space="preserve">4B02-284-01481-B-001P</t>
  </si>
  <si>
    <t xml:space="preserve">RU000A101VL5</t>
  </si>
  <si>
    <t xml:space="preserve">СберИОС285</t>
  </si>
  <si>
    <t xml:space="preserve">СберИОС286 [МБ ФР: Т+: Корпоративные облигации]</t>
  </si>
  <si>
    <t xml:space="preserve">4B02-285-01481-B-001P</t>
  </si>
  <si>
    <t xml:space="preserve">RU000A101VK7</t>
  </si>
  <si>
    <t xml:space="preserve">СберИОС286</t>
  </si>
  <si>
    <t xml:space="preserve">СберИОС287 [МБ ФР: Т+: Корпоративные облигации]</t>
  </si>
  <si>
    <t xml:space="preserve">4B02-291-01481-B-001P</t>
  </si>
  <si>
    <t xml:space="preserve">RU000A101WT6</t>
  </si>
  <si>
    <t xml:space="preserve">СберИОС287</t>
  </si>
  <si>
    <t xml:space="preserve">СберИОС288 [МБ ФР: Т+: Корпоративные облигации]</t>
  </si>
  <si>
    <t xml:space="preserve">4B02-286-01481-B-001P</t>
  </si>
  <si>
    <t xml:space="preserve">RU000A101VS0</t>
  </si>
  <si>
    <t xml:space="preserve">СберИОС288</t>
  </si>
  <si>
    <t xml:space="preserve">СберИОС291 [МБ ФР: Т+: Корпоративные облигации]</t>
  </si>
  <si>
    <t xml:space="preserve">4B02-295-01481-B-001P</t>
  </si>
  <si>
    <t xml:space="preserve">RU000A101Y83</t>
  </si>
  <si>
    <t xml:space="preserve">СберИОС291</t>
  </si>
  <si>
    <t xml:space="preserve">СберИОС292 [МБ ФР: Т+: Корпоративные облигации]</t>
  </si>
  <si>
    <t xml:space="preserve">4B02-292-01481-B-001P</t>
  </si>
  <si>
    <t xml:space="preserve">RU000A101WG3</t>
  </si>
  <si>
    <t xml:space="preserve">СберИОС292</t>
  </si>
  <si>
    <t xml:space="preserve">СберИОС293 [МБ ФР: Т+: Корпоративные облигации]</t>
  </si>
  <si>
    <t xml:space="preserve">4B02-298-01481-B-001P</t>
  </si>
  <si>
    <t xml:space="preserve">RU000A101ZQ5</t>
  </si>
  <si>
    <t xml:space="preserve">СберИОС293</t>
  </si>
  <si>
    <t xml:space="preserve">СберИОС294 [МБ ФР: Т+: Корпоративные облигации]</t>
  </si>
  <si>
    <t xml:space="preserve">4B02-301-01481-B-001P</t>
  </si>
  <si>
    <t xml:space="preserve">RU000A101ZV5</t>
  </si>
  <si>
    <t xml:space="preserve">СберИОС294</t>
  </si>
  <si>
    <t xml:space="preserve">СберИОС295 [МБ ФР: Т+: Корпоративные облигации]</t>
  </si>
  <si>
    <t xml:space="preserve">4B02-293-01481-B-001P</t>
  </si>
  <si>
    <t xml:space="preserve">RU000A101WV2</t>
  </si>
  <si>
    <t xml:space="preserve">СберИОС295</t>
  </si>
  <si>
    <t xml:space="preserve">СберИОС296 [МБ ФР: Т+: Корпоративные облигации]</t>
  </si>
  <si>
    <t xml:space="preserve">4B02-294-01481-B-001P</t>
  </si>
  <si>
    <t xml:space="preserve">RU000A101WU4</t>
  </si>
  <si>
    <t xml:space="preserve">СберИОС296</t>
  </si>
  <si>
    <t xml:space="preserve">СберИОС297 [МБ ФР: Т+: Корпоративные облигации]</t>
  </si>
  <si>
    <t xml:space="preserve">4B02-296-01481-B-001P</t>
  </si>
  <si>
    <t xml:space="preserve">RU000A101Y75</t>
  </si>
  <si>
    <t xml:space="preserve">СберИОС297</t>
  </si>
  <si>
    <t xml:space="preserve">СберИОС298 [МБ ФР: Т+: Корпоративные облигации]</t>
  </si>
  <si>
    <t xml:space="preserve">4B02-297-01481-B-001P</t>
  </si>
  <si>
    <t xml:space="preserve">RU000A101YG9</t>
  </si>
  <si>
    <t xml:space="preserve">СберИОС298</t>
  </si>
  <si>
    <t xml:space="preserve">СберИОС301 [МБ ФР: Т+: Корпоративные облигации]</t>
  </si>
  <si>
    <t xml:space="preserve">4B02-304-01481-B-001P</t>
  </si>
  <si>
    <t xml:space="preserve">RU000A101ZR3</t>
  </si>
  <si>
    <t xml:space="preserve">СберИОС301</t>
  </si>
  <si>
    <t xml:space="preserve">СберИОС302 [МБ ФР: Т+: Корпоративные облигации]</t>
  </si>
  <si>
    <t xml:space="preserve">4B02-303-01481-B-001P</t>
  </si>
  <si>
    <t xml:space="preserve">RU000A101ZS1</t>
  </si>
  <si>
    <t xml:space="preserve">СберИОС302</t>
  </si>
  <si>
    <t xml:space="preserve">СберИОС304 [МБ ФР: Т+: Корпоративные облигации]</t>
  </si>
  <si>
    <t xml:space="preserve">4B02-306-01481-B-001P</t>
  </si>
  <si>
    <t xml:space="preserve">RU000A1020F7</t>
  </si>
  <si>
    <t xml:space="preserve">СберИОС304</t>
  </si>
  <si>
    <t xml:space="preserve">СберИОС305 [МБ ФР: Т+: Корпоративные облигации]</t>
  </si>
  <si>
    <t xml:space="preserve">4B02-310-01481-B-001P</t>
  </si>
  <si>
    <t xml:space="preserve">RU000A1021M1</t>
  </si>
  <si>
    <t xml:space="preserve">СберИОС305</t>
  </si>
  <si>
    <t xml:space="preserve">СберИОС306 [МБ ФР: Т+: Корпоративные облигации]</t>
  </si>
  <si>
    <t xml:space="preserve">4B02-311-01481-B-001P</t>
  </si>
  <si>
    <t xml:space="preserve">RU000A1021N9</t>
  </si>
  <si>
    <t xml:space="preserve">СберИОС306</t>
  </si>
  <si>
    <t xml:space="preserve">СберИОС307 [МБ ФР: Т+: Корпоративные облигации]</t>
  </si>
  <si>
    <t xml:space="preserve">4B02-323-01481-B-001P</t>
  </si>
  <si>
    <t xml:space="preserve">RU000A102358</t>
  </si>
  <si>
    <t xml:space="preserve">СберИОС307</t>
  </si>
  <si>
    <t xml:space="preserve">СберИОС308 [МБ ФР: Т+: Корпоративные облигации]</t>
  </si>
  <si>
    <t xml:space="preserve">4B02-324-01481-B-001P</t>
  </si>
  <si>
    <t xml:space="preserve">RU000A102341</t>
  </si>
  <si>
    <t xml:space="preserve">СберИОС308</t>
  </si>
  <si>
    <t xml:space="preserve">СберИОС309 [МБ ФР: Т+: Корпоративные облигации]</t>
  </si>
  <si>
    <t xml:space="preserve">4B02-312-01481-B-001P</t>
  </si>
  <si>
    <t xml:space="preserve">RU000A1021P4</t>
  </si>
  <si>
    <t xml:space="preserve">СберИОС309</t>
  </si>
  <si>
    <t xml:space="preserve">СберИОС310 [МБ ФР: Т+: Корпоративные облигации]</t>
  </si>
  <si>
    <t xml:space="preserve">4B02-313-01481-B-001P</t>
  </si>
  <si>
    <t xml:space="preserve">RU000A1021Q2</t>
  </si>
  <si>
    <t xml:space="preserve">СберИОС310</t>
  </si>
  <si>
    <t xml:space="preserve">СберИОС311 [МБ ФР: Т+: Корпоративные облигации]</t>
  </si>
  <si>
    <t xml:space="preserve">4B02-308-01481-B-001P</t>
  </si>
  <si>
    <t xml:space="preserve">RU000A102168</t>
  </si>
  <si>
    <t xml:space="preserve">СберИОС311</t>
  </si>
  <si>
    <t xml:space="preserve">СберИОС312 [МБ ФР: Т+: Корпоративные облигации]</t>
  </si>
  <si>
    <t xml:space="preserve">4B02-309-01481-B-001P</t>
  </si>
  <si>
    <t xml:space="preserve">RU000A102176</t>
  </si>
  <si>
    <t xml:space="preserve">СберИОС312</t>
  </si>
  <si>
    <t xml:space="preserve">СберИОС314 [МБ ФР: Т+: Корпоративные облигации]</t>
  </si>
  <si>
    <t xml:space="preserve">4B02-307-01481-B-001P</t>
  </si>
  <si>
    <t xml:space="preserve">RU000A1020G5</t>
  </si>
  <si>
    <t xml:space="preserve">СберИОС314</t>
  </si>
  <si>
    <t xml:space="preserve">СберИОС315 [МБ ФР: Т+: Корпоративные облигации]</t>
  </si>
  <si>
    <t xml:space="preserve">4B02-314-01481-B-001P</t>
  </si>
  <si>
    <t xml:space="preserve">RU000A102242</t>
  </si>
  <si>
    <t xml:space="preserve">СберИОС315</t>
  </si>
  <si>
    <t xml:space="preserve">СберИОС316 [МБ ФР: Т+: Корпоративные облигации]</t>
  </si>
  <si>
    <t xml:space="preserve">4B02-315-01481-B-001P</t>
  </si>
  <si>
    <t xml:space="preserve">RU000A102259</t>
  </si>
  <si>
    <t xml:space="preserve">СберИОС316</t>
  </si>
  <si>
    <t xml:space="preserve">СберИОС318 [МБ ФР: Т+: Корпоративные облигации]</t>
  </si>
  <si>
    <t xml:space="preserve">4B02-319-01481-B-001P</t>
  </si>
  <si>
    <t xml:space="preserve">RU000A1022N7</t>
  </si>
  <si>
    <t xml:space="preserve">СберИОС318</t>
  </si>
  <si>
    <t xml:space="preserve">СберИОС319 [МБ ФР: Т+: Корпоративные облигации]</t>
  </si>
  <si>
    <t xml:space="preserve">4B02-325-01481-B-001P</t>
  </si>
  <si>
    <t xml:space="preserve">RU000A1023Z9</t>
  </si>
  <si>
    <t xml:space="preserve">СберИОС319</t>
  </si>
  <si>
    <t xml:space="preserve">СберИОС320 [МБ ФР: Т+: Корпоративные облигации]</t>
  </si>
  <si>
    <t xml:space="preserve">4B02-318-01481-B-001P</t>
  </si>
  <si>
    <t xml:space="preserve">RU000A102283</t>
  </si>
  <si>
    <t xml:space="preserve">СберИОС320</t>
  </si>
  <si>
    <t xml:space="preserve">СберИОС321 [МБ ФР: Т+: Корпоративные облигации]</t>
  </si>
  <si>
    <t xml:space="preserve">4B02-326-01481-B-001P</t>
  </si>
  <si>
    <t xml:space="preserve">RU000A102416</t>
  </si>
  <si>
    <t xml:space="preserve">СберИОС321</t>
  </si>
  <si>
    <t xml:space="preserve">СберИОС323 [МБ ФР: Т+: Корпоративные облигации]</t>
  </si>
  <si>
    <t xml:space="preserve">4B02-327-01481-B-001P</t>
  </si>
  <si>
    <t xml:space="preserve">RU000A1023X4</t>
  </si>
  <si>
    <t xml:space="preserve">СберИОС323</t>
  </si>
  <si>
    <t xml:space="preserve">СберИОС324 [МБ ФР: Т+: Корпоративные облигации]</t>
  </si>
  <si>
    <t xml:space="preserve">4B02-328-01481-B-001P</t>
  </si>
  <si>
    <t xml:space="preserve">RU000A1023Y2</t>
  </si>
  <si>
    <t xml:space="preserve">СберИОС324</t>
  </si>
  <si>
    <t xml:space="preserve">СберИОС327 [МБ ФР: Т+: Корпоративные облигации]</t>
  </si>
  <si>
    <t xml:space="preserve">4B02-321-01481-B-001P</t>
  </si>
  <si>
    <t xml:space="preserve">RU000A1022R8</t>
  </si>
  <si>
    <t xml:space="preserve">СберИОС327</t>
  </si>
  <si>
    <t xml:space="preserve">СберИОС329 [МБ ФР: Т+: Корпоративные облигации]</t>
  </si>
  <si>
    <t xml:space="preserve">4B02-329-01481-B-001P</t>
  </si>
  <si>
    <t xml:space="preserve">RU000A1024N3</t>
  </si>
  <si>
    <t xml:space="preserve">СберИОС329</t>
  </si>
  <si>
    <t xml:space="preserve">СберИОС330 [МБ ФР: Т+: Корпоративные облигации]</t>
  </si>
  <si>
    <t xml:space="preserve">4B02-331-01481-B-001P</t>
  </si>
  <si>
    <t xml:space="preserve">RU000A1024T0</t>
  </si>
  <si>
    <t xml:space="preserve">СберИОС330</t>
  </si>
  <si>
    <t xml:space="preserve">СберИОС331 [МБ ФР: Т+: Корпоративные облигации]</t>
  </si>
  <si>
    <t xml:space="preserve">4B02-332-01481-B-001P</t>
  </si>
  <si>
    <t xml:space="preserve">RU000A1025J8</t>
  </si>
  <si>
    <t xml:space="preserve">СберИОС331</t>
  </si>
  <si>
    <t xml:space="preserve">СберИОС332 [МБ ФР: Т+: Корпоративные облигации]</t>
  </si>
  <si>
    <t xml:space="preserve">4B02-341-01481-B-001P</t>
  </si>
  <si>
    <t xml:space="preserve">RU000A1026E7</t>
  </si>
  <si>
    <t xml:space="preserve">СберИОС332</t>
  </si>
  <si>
    <t xml:space="preserve">СберИОС333 [МБ ФР: Т+: Корпоративные облигации]</t>
  </si>
  <si>
    <t xml:space="preserve">4B02-354-01481-B-001P</t>
  </si>
  <si>
    <t xml:space="preserve">RU000A1029C5</t>
  </si>
  <si>
    <t xml:space="preserve">СберИОС333</t>
  </si>
  <si>
    <t xml:space="preserve">СберИОС336 [МБ ФР: Т+: Корпоративные облигации]</t>
  </si>
  <si>
    <t xml:space="preserve">4B02-333-01481-B-001P</t>
  </si>
  <si>
    <t xml:space="preserve">RU000A1025L4</t>
  </si>
  <si>
    <t xml:space="preserve">СберИОС336</t>
  </si>
  <si>
    <t xml:space="preserve">СберИОС338 [МБ ФР: Т+: Корпоративные облигации]</t>
  </si>
  <si>
    <t xml:space="preserve">4B02-339-01481-B-001P</t>
  </si>
  <si>
    <t xml:space="preserve">RU000A102614</t>
  </si>
  <si>
    <t xml:space="preserve">СберИОС338</t>
  </si>
  <si>
    <t xml:space="preserve">СберИОС340 [МБ ФР: Т+: Корпоративные облигации]</t>
  </si>
  <si>
    <t xml:space="preserve">4B02-340-01481-B-001P</t>
  </si>
  <si>
    <t xml:space="preserve">RU000A102622</t>
  </si>
  <si>
    <t xml:space="preserve">СберИОС340</t>
  </si>
  <si>
    <t xml:space="preserve">СберИОС341 [МБ ФР: Т+: Корпоративные облигации]</t>
  </si>
  <si>
    <t xml:space="preserve">4B02-344-01481-B-001P</t>
  </si>
  <si>
    <t xml:space="preserve">RU000A1026M0</t>
  </si>
  <si>
    <t xml:space="preserve">СберИОС341</t>
  </si>
  <si>
    <t xml:space="preserve">СберИОС342 [МБ ФР: Т+: Корпоративные облигации]</t>
  </si>
  <si>
    <t xml:space="preserve">4B02-342-01481-B-001P</t>
  </si>
  <si>
    <t xml:space="preserve">RU000A1026N8</t>
  </si>
  <si>
    <t xml:space="preserve">СберИОС342</t>
  </si>
  <si>
    <t xml:space="preserve">СберИОС343 [МБ ФР: Т+: Корпоративные облигации]</t>
  </si>
  <si>
    <t xml:space="preserve">4B02-343-01481-B-001P</t>
  </si>
  <si>
    <t xml:space="preserve">RU000A1026P3</t>
  </si>
  <si>
    <t xml:space="preserve">СберИОС343</t>
  </si>
  <si>
    <t xml:space="preserve">СберИОС345 [МБ ФР: Т+: Корпоративные облигации]</t>
  </si>
  <si>
    <t xml:space="preserve">4B02-336-01481-B-001P</t>
  </si>
  <si>
    <t xml:space="preserve">RU000A1025R1</t>
  </si>
  <si>
    <t xml:space="preserve">СберИОС345</t>
  </si>
  <si>
    <t xml:space="preserve">СберИОС346 [МБ ФР: Т+: Корпоративные облигации]</t>
  </si>
  <si>
    <t xml:space="preserve">4B02-337-01481-B-001P</t>
  </si>
  <si>
    <t xml:space="preserve">RU000A1025S9</t>
  </si>
  <si>
    <t xml:space="preserve">СберИОС346</t>
  </si>
  <si>
    <t xml:space="preserve">СберИОС348 [МБ ФР: Т+: Корпоративные облигации]</t>
  </si>
  <si>
    <t xml:space="preserve">4B02-346-01481-B-001P</t>
  </si>
  <si>
    <t xml:space="preserve">RU000A1027A3</t>
  </si>
  <si>
    <t xml:space="preserve">СберИОС348</t>
  </si>
  <si>
    <t xml:space="preserve">СберИОС349 [МБ ФР: Т+: Корпоративные облигации]</t>
  </si>
  <si>
    <t xml:space="preserve">4B02-347-01481-B-001P</t>
  </si>
  <si>
    <t xml:space="preserve">RU000A1027B1</t>
  </si>
  <si>
    <t xml:space="preserve">СберИОС349</t>
  </si>
  <si>
    <t xml:space="preserve">СберИОС351 [МБ ФР: Т+: Корпоративные облигации]</t>
  </si>
  <si>
    <t xml:space="preserve">4B02-355-01481-B-001P</t>
  </si>
  <si>
    <t xml:space="preserve">RU000A1029E1</t>
  </si>
  <si>
    <t xml:space="preserve">СберИОС351</t>
  </si>
  <si>
    <t xml:space="preserve">СберИОС352 [МБ ФР: Т+: Корпоративные облигации]</t>
  </si>
  <si>
    <t xml:space="preserve">4B02-356-01481-B-001P</t>
  </si>
  <si>
    <t xml:space="preserve">RU000A102A64</t>
  </si>
  <si>
    <t xml:space="preserve">СберИОС352</t>
  </si>
  <si>
    <t xml:space="preserve">СберИОС353 [МБ ФР: Т+: Корпоративные облигации]</t>
  </si>
  <si>
    <t xml:space="preserve">4B02-357-01481-B-001P</t>
  </si>
  <si>
    <t xml:space="preserve">RU000A102A56</t>
  </si>
  <si>
    <t xml:space="preserve">СберИОС353</t>
  </si>
  <si>
    <t xml:space="preserve">СберИОС354 [МБ ФР: Т+: Корпоративные облигации]</t>
  </si>
  <si>
    <t xml:space="preserve">4B02-352-01481-B-001P</t>
  </si>
  <si>
    <t xml:space="preserve">RU000A1028J2</t>
  </si>
  <si>
    <t xml:space="preserve">СберИОС354</t>
  </si>
  <si>
    <t xml:space="preserve">СберИОС355 [МБ ФР: Т+: Корпоративные облигации]</t>
  </si>
  <si>
    <t xml:space="preserve">4B02-353-01481-B-001P</t>
  </si>
  <si>
    <t xml:space="preserve">RU000A1028K0</t>
  </si>
  <si>
    <t xml:space="preserve">СберИОС355</t>
  </si>
  <si>
    <t xml:space="preserve">СберИОС356 [МБ ФР: Т+: Корпоративные облигации]</t>
  </si>
  <si>
    <t xml:space="preserve">4B02-367-01481-B-001P</t>
  </si>
  <si>
    <t xml:space="preserve">RU000A102BE0</t>
  </si>
  <si>
    <t xml:space="preserve">СберИОС356</t>
  </si>
  <si>
    <t xml:space="preserve">СберИОС357 [МБ ФР: Т+: Корпоративные облигации]</t>
  </si>
  <si>
    <t xml:space="preserve">4B02-358-01481-B-001P</t>
  </si>
  <si>
    <t xml:space="preserve">RU000A1029R3</t>
  </si>
  <si>
    <t xml:space="preserve">СберИОС357</t>
  </si>
  <si>
    <t xml:space="preserve">СберИОС358 [МБ ФР: Т+: Корпоративные облигации]</t>
  </si>
  <si>
    <t xml:space="preserve">4B02-376-01481-B-001P</t>
  </si>
  <si>
    <t xml:space="preserve">RU000A102C88</t>
  </si>
  <si>
    <t xml:space="preserve">СберИОС358</t>
  </si>
  <si>
    <t xml:space="preserve">СберИОС359 [МБ ФР: Т+: Корпоративные облигации]</t>
  </si>
  <si>
    <t xml:space="preserve">4B02-359-01481-B-001P</t>
  </si>
  <si>
    <t xml:space="preserve">RU000A1029Q5</t>
  </si>
  <si>
    <t xml:space="preserve">СберИОС359</t>
  </si>
  <si>
    <t xml:space="preserve">СберИОС360 [МБ ФР: Т+: Корпоративные облигации]</t>
  </si>
  <si>
    <t xml:space="preserve">4B02-360-01481-B-001P</t>
  </si>
  <si>
    <t xml:space="preserve">RU000A1029S1</t>
  </si>
  <si>
    <t xml:space="preserve">СберИОС360</t>
  </si>
  <si>
    <t xml:space="preserve">СберИОС363 [МБ ФР: Т+: Корпоративные облигации]</t>
  </si>
  <si>
    <t xml:space="preserve">4B02-377-01481-B-001P</t>
  </si>
  <si>
    <t xml:space="preserve">RU000A102C96</t>
  </si>
  <si>
    <t xml:space="preserve">СберИОС363</t>
  </si>
  <si>
    <t xml:space="preserve">СберИОС364 [МБ ФР: Т+: Корпоративные облигации]</t>
  </si>
  <si>
    <t xml:space="preserve">4B02-378-01481-B-001P</t>
  </si>
  <si>
    <t xml:space="preserve">RU000A102CA6</t>
  </si>
  <si>
    <t xml:space="preserve">СберИОС364</t>
  </si>
  <si>
    <t xml:space="preserve">СберИОС366 [МБ ФР: Т+: Корпоративные облигации]</t>
  </si>
  <si>
    <t xml:space="preserve">4B02-363-01481-B-001P</t>
  </si>
  <si>
    <t xml:space="preserve">RU000A102A72</t>
  </si>
  <si>
    <t xml:space="preserve">СберИОС366</t>
  </si>
  <si>
    <t xml:space="preserve">СберИОС367 [МБ ФР: Т+: Корпоративные облигации]</t>
  </si>
  <si>
    <t xml:space="preserve">4B02-364-01481-B-001P</t>
  </si>
  <si>
    <t xml:space="preserve">RU000A102A80</t>
  </si>
  <si>
    <t xml:space="preserve">СберИОС367</t>
  </si>
  <si>
    <t xml:space="preserve">СберИОС368 [МБ ФР: Т+: Корпоративные облигации]</t>
  </si>
  <si>
    <t xml:space="preserve">4B02-379-01481-B-001P</t>
  </si>
  <si>
    <t xml:space="preserve">RU000A102D38</t>
  </si>
  <si>
    <t xml:space="preserve">СберИОС368</t>
  </si>
  <si>
    <t xml:space="preserve">СберИОС369 [МБ ФР: Т+: Корпоративные облигации]</t>
  </si>
  <si>
    <t xml:space="preserve">4B02-380-01481-B-001P</t>
  </si>
  <si>
    <t xml:space="preserve">RU000A102D87</t>
  </si>
  <si>
    <t xml:space="preserve">СберИОС369</t>
  </si>
  <si>
    <t xml:space="preserve">СберИОС370 [МБ ФР: Т+: Корпоративные облигации]</t>
  </si>
  <si>
    <t xml:space="preserve">4B02-383-01481-B-001P</t>
  </si>
  <si>
    <t xml:space="preserve">RU000A102DG1</t>
  </si>
  <si>
    <t xml:space="preserve">СберИОС370</t>
  </si>
  <si>
    <t xml:space="preserve">СберИОС373 [МБ ФР: Т+: Корпоративные облигации]</t>
  </si>
  <si>
    <t xml:space="preserve">4B02-372-01481-B-001P</t>
  </si>
  <si>
    <t xml:space="preserve">RU000A102BZ5</t>
  </si>
  <si>
    <t xml:space="preserve">СберИОС373</t>
  </si>
  <si>
    <t xml:space="preserve">СберИОС374 [МБ ФР: Т+: Корпоративные облигации]</t>
  </si>
  <si>
    <t xml:space="preserve">4B02-373-01481-B-001P</t>
  </si>
  <si>
    <t xml:space="preserve">RU000A102C13</t>
  </si>
  <si>
    <t xml:space="preserve">СберИОС374</t>
  </si>
  <si>
    <t xml:space="preserve">СберИОС375 [МБ ФР: Т+: Корпоративные облигации]</t>
  </si>
  <si>
    <t xml:space="preserve">4B02-374-01481-B-001P</t>
  </si>
  <si>
    <t xml:space="preserve">RU000A102BR2</t>
  </si>
  <si>
    <t xml:space="preserve">СберИОС375</t>
  </si>
  <si>
    <t xml:space="preserve">СберИОС376 [МБ ФР: Т+: Корпоративные облигации]</t>
  </si>
  <si>
    <t xml:space="preserve">4B02-375-01481-B-001P</t>
  </si>
  <si>
    <t xml:space="preserve">RU000A102BS0</t>
  </si>
  <si>
    <t xml:space="preserve">СберИОС376</t>
  </si>
  <si>
    <t xml:space="preserve">СберИОС377 [МБ ФР: Т+: Корпоративные облигации]</t>
  </si>
  <si>
    <t xml:space="preserve">4B02-389-01481-B-001P</t>
  </si>
  <si>
    <t xml:space="preserve">RU000A102FL6</t>
  </si>
  <si>
    <t xml:space="preserve">СберИОС377</t>
  </si>
  <si>
    <t xml:space="preserve">СберИОС378 [МБ ФР: Т+: Корпоративные облигации]</t>
  </si>
  <si>
    <t xml:space="preserve">4B02-384-01481-B-001P</t>
  </si>
  <si>
    <t xml:space="preserve">RU000A102DF3</t>
  </si>
  <si>
    <t xml:space="preserve">СберИОС378</t>
  </si>
  <si>
    <t xml:space="preserve">СберИОС379 [МБ ФР: Т+: Корпоративные облигации]</t>
  </si>
  <si>
    <t xml:space="preserve">4B02-385-01481-B-001P</t>
  </si>
  <si>
    <t xml:space="preserve">RU000A102DV0</t>
  </si>
  <si>
    <t xml:space="preserve">СберИОС379</t>
  </si>
  <si>
    <t xml:space="preserve">СберИОС380 [МБ ФР: Т+: Корпоративные облигации]</t>
  </si>
  <si>
    <t xml:space="preserve">4B02-381-01481-B-001P</t>
  </si>
  <si>
    <t xml:space="preserve">RU000A102D53</t>
  </si>
  <si>
    <t xml:space="preserve">СберИОС380</t>
  </si>
  <si>
    <t xml:space="preserve">СберИОС382 [МБ ФР: Т+: Корпоративные облигации]</t>
  </si>
  <si>
    <t xml:space="preserve">4B02-382-01481-B-001P</t>
  </si>
  <si>
    <t xml:space="preserve">RU000A102D61</t>
  </si>
  <si>
    <t xml:space="preserve">СберИОС382</t>
  </si>
  <si>
    <t xml:space="preserve">СберИОС383 [МБ ФР: Т+: Корпоративные облигации]</t>
  </si>
  <si>
    <t xml:space="preserve">4B02-390-01481-B-001P</t>
  </si>
  <si>
    <t xml:space="preserve">RU000A102G76</t>
  </si>
  <si>
    <t xml:space="preserve">СберИОС383</t>
  </si>
  <si>
    <t xml:space="preserve">СберИОС384 [МБ ФР: Т+: Корпоративные облигации]</t>
  </si>
  <si>
    <t xml:space="preserve">4B02-391-01481-B-001P</t>
  </si>
  <si>
    <t xml:space="preserve">RU000A102GG4</t>
  </si>
  <si>
    <t xml:space="preserve">СберИОС384</t>
  </si>
  <si>
    <t xml:space="preserve">СберИОС385 [МБ ФР: Т+: Корпоративные облигации]</t>
  </si>
  <si>
    <t xml:space="preserve">4B02-392-01481-B-001P</t>
  </si>
  <si>
    <t xml:space="preserve">RU000A102GH2</t>
  </si>
  <si>
    <t xml:space="preserve">СберИОС385</t>
  </si>
  <si>
    <t xml:space="preserve">СберИОС386 [МБ ФР: Т+: Корпоративные облигации]</t>
  </si>
  <si>
    <t xml:space="preserve">4B02-400-01481-B-001P</t>
  </si>
  <si>
    <t xml:space="preserve">RU000A102HH0</t>
  </si>
  <si>
    <t xml:space="preserve">СберИОС386</t>
  </si>
  <si>
    <t xml:space="preserve">СберИОС387 [МБ ФР: Т+: Корпоративные облигации]</t>
  </si>
  <si>
    <t xml:space="preserve">4B02-401-01481-B-001P</t>
  </si>
  <si>
    <t xml:space="preserve">RU000A102HK4</t>
  </si>
  <si>
    <t xml:space="preserve">СберИОС387</t>
  </si>
  <si>
    <t xml:space="preserve">СберИОС389 [МБ ФР: Т+: Корпоративные облигации]</t>
  </si>
  <si>
    <t xml:space="preserve">4B02-393-01481-B-001P</t>
  </si>
  <si>
    <t xml:space="preserve">RU000A102GL4</t>
  </si>
  <si>
    <t xml:space="preserve">СберИОС389</t>
  </si>
  <si>
    <t xml:space="preserve">СберИОС390 [МБ ФР: Т+: Корпоративные облигации]</t>
  </si>
  <si>
    <t xml:space="preserve">4B02-394-01481-B-001P</t>
  </si>
  <si>
    <t xml:space="preserve">RU000A102GM2</t>
  </si>
  <si>
    <t xml:space="preserve">СберИОС390</t>
  </si>
  <si>
    <t xml:space="preserve">СберИОС391 [МБ ФР: Т+: Корпоративные облигации]</t>
  </si>
  <si>
    <t xml:space="preserve">4B02-395-01481-B-001P</t>
  </si>
  <si>
    <t xml:space="preserve">RU000A102GN0</t>
  </si>
  <si>
    <t xml:space="preserve">СберИОС391</t>
  </si>
  <si>
    <t xml:space="preserve">СберИОС392 [МБ ФР: Т+: Корпоративные облигации]</t>
  </si>
  <si>
    <t xml:space="preserve">4B02-396-01481-B-001P</t>
  </si>
  <si>
    <t xml:space="preserve">RU000A102GP5</t>
  </si>
  <si>
    <t xml:space="preserve">СберИОС392</t>
  </si>
  <si>
    <t xml:space="preserve">СберИОС393 [МБ ФР: Т+: Корпоративные облигации]</t>
  </si>
  <si>
    <t xml:space="preserve">4B02-397-01481-B-001P</t>
  </si>
  <si>
    <t xml:space="preserve">RU000A102GQ3</t>
  </si>
  <si>
    <t xml:space="preserve">СберИОС393</t>
  </si>
  <si>
    <t xml:space="preserve">СберИОС394 [МБ ФР: Т+: Корпоративные облигации]</t>
  </si>
  <si>
    <t xml:space="preserve">4B02-398-01481-B-001P</t>
  </si>
  <si>
    <t xml:space="preserve">RU000A102GR1</t>
  </si>
  <si>
    <t xml:space="preserve">СберИОС394</t>
  </si>
  <si>
    <t xml:space="preserve">СберИОС396 [МБ ФР: Т+: Корпоративные облигации]</t>
  </si>
  <si>
    <t xml:space="preserve">4B02-399-01481-B-001P</t>
  </si>
  <si>
    <t xml:space="preserve">RU000A102GZ4</t>
  </si>
  <si>
    <t xml:space="preserve">СберИОС396</t>
  </si>
  <si>
    <t xml:space="preserve">СберИОС399 [МБ ФР: Т+: Корпоративные облигации]</t>
  </si>
  <si>
    <t xml:space="preserve">4B02-405-01481-B-001P</t>
  </si>
  <si>
    <t xml:space="preserve">RU000A102JW5</t>
  </si>
  <si>
    <t xml:space="preserve">СберИОС399</t>
  </si>
  <si>
    <t xml:space="preserve">СберИОС401 [МБ ФР: Т+: Корпоративные облигации]</t>
  </si>
  <si>
    <t xml:space="preserve">4B02-407-01481-B-001P</t>
  </si>
  <si>
    <t xml:space="preserve">RU000A103968</t>
  </si>
  <si>
    <t xml:space="preserve">СберИОС401</t>
  </si>
  <si>
    <t xml:space="preserve">СберИОС402 [МБ ФР: Т+: Корпоративные облигации]</t>
  </si>
  <si>
    <t xml:space="preserve">4B02-408-01481-B-001P</t>
  </si>
  <si>
    <t xml:space="preserve">RU000A103JQ5</t>
  </si>
  <si>
    <t xml:space="preserve">СберИОС402</t>
  </si>
  <si>
    <t xml:space="preserve">СберИОС404 [МБ ФР: Т+: Корпоративные облигации]</t>
  </si>
  <si>
    <t xml:space="preserve">4B02-410-01481-B-001P</t>
  </si>
  <si>
    <t xml:space="preserve">RU000A102WA4</t>
  </si>
  <si>
    <t xml:space="preserve">СберИОС404</t>
  </si>
  <si>
    <t xml:space="preserve">СберИОС405 [МБ ФР: Т+: Корпоративные облигации]</t>
  </si>
  <si>
    <t xml:space="preserve">4B02-411-01481-B-001P</t>
  </si>
  <si>
    <t xml:space="preserve">RU000A103281</t>
  </si>
  <si>
    <t xml:space="preserve">СберИОС405</t>
  </si>
  <si>
    <t xml:space="preserve">СберИОС408 [МБ ФР: Т+: Корпоративные облигации]</t>
  </si>
  <si>
    <t xml:space="preserve">4B02-414-01481-B-001P</t>
  </si>
  <si>
    <t xml:space="preserve">RU000A104Y31</t>
  </si>
  <si>
    <t xml:space="preserve">СберИОС408</t>
  </si>
  <si>
    <t xml:space="preserve">СберИОС409 [МБ ФР: Т+: Корпоративные облигации]</t>
  </si>
  <si>
    <t xml:space="preserve">4B02-415-01481-B-001P</t>
  </si>
  <si>
    <t xml:space="preserve">RU000A103TL5</t>
  </si>
  <si>
    <t xml:space="preserve">СберИОС409</t>
  </si>
  <si>
    <t xml:space="preserve">СберИОС410 [МБ ФР: Т+: Корпоративные облигации]</t>
  </si>
  <si>
    <t xml:space="preserve">4B02-416-01481-B-001P</t>
  </si>
  <si>
    <t xml:space="preserve">RU000A102V69</t>
  </si>
  <si>
    <t xml:space="preserve">СберИОС410</t>
  </si>
  <si>
    <t xml:space="preserve">СберИОС412 [МБ ФР: Т+: Корпоративные облигации]</t>
  </si>
  <si>
    <t xml:space="preserve">4B02-418-01481-B-001P</t>
  </si>
  <si>
    <t xml:space="preserve">RU000A1031G2</t>
  </si>
  <si>
    <t xml:space="preserve">СберИОС412</t>
  </si>
  <si>
    <t xml:space="preserve">СберИОС413 [МБ ФР: Т+: Корпоративные облигации]</t>
  </si>
  <si>
    <t xml:space="preserve">4B02-419-01481-B-001P</t>
  </si>
  <si>
    <t xml:space="preserve">RU000A102UC4</t>
  </si>
  <si>
    <t xml:space="preserve">СберИОС413</t>
  </si>
  <si>
    <t xml:space="preserve">СберИОС414 [МБ ФР: Т+: Корпоративные облигации]</t>
  </si>
  <si>
    <t xml:space="preserve">4B02-420-01481-B-001P</t>
  </si>
  <si>
    <t xml:space="preserve">RU000A102RA4</t>
  </si>
  <si>
    <t xml:space="preserve">СберИОС414</t>
  </si>
  <si>
    <t xml:space="preserve">СберИОС416 [МБ ФР: Т+: Корпоративные облигации]</t>
  </si>
  <si>
    <t xml:space="preserve">4B02-422-01481-B-001P</t>
  </si>
  <si>
    <t xml:space="preserve">RU000A103976</t>
  </si>
  <si>
    <t xml:space="preserve">СберИОС416</t>
  </si>
  <si>
    <t xml:space="preserve">СберИОС417 [МБ ФР: Т+: Корпоративные облигации]</t>
  </si>
  <si>
    <t xml:space="preserve">4B02-423-01481-B-001P</t>
  </si>
  <si>
    <t xml:space="preserve">RU000A102RC0</t>
  </si>
  <si>
    <t xml:space="preserve">СберИОС417</t>
  </si>
  <si>
    <t xml:space="preserve">СберИОС418 [МБ ФР: Т+: Корпоративные облигации]</t>
  </si>
  <si>
    <t xml:space="preserve">4B02-424-01481-B-001P</t>
  </si>
  <si>
    <t xml:space="preserve">RU000A103TN1</t>
  </si>
  <si>
    <t xml:space="preserve">СберИОС418</t>
  </si>
  <si>
    <t xml:space="preserve">СберИОС419 [МБ ФР: Т+: Корпоративные облигации]</t>
  </si>
  <si>
    <t xml:space="preserve">4B02-425-01481-B-001P</t>
  </si>
  <si>
    <t xml:space="preserve">RU000A102RD8</t>
  </si>
  <si>
    <t xml:space="preserve">СберИОС419</t>
  </si>
  <si>
    <t xml:space="preserve">СберИОС420 [МБ ФР: Т+: Корпоративные облигации]</t>
  </si>
  <si>
    <t xml:space="preserve">4B02-426-01481-B-001P</t>
  </si>
  <si>
    <t xml:space="preserve">RU000A102SU0</t>
  </si>
  <si>
    <t xml:space="preserve">СберИОС420</t>
  </si>
  <si>
    <t xml:space="preserve">СберИОС421 [МБ ФР: Т+: Корпоративные облигации]</t>
  </si>
  <si>
    <t xml:space="preserve">4B02-427-01481-B-001P</t>
  </si>
  <si>
    <t xml:space="preserve">RU000A102RE6</t>
  </si>
  <si>
    <t xml:space="preserve">СберИОС421</t>
  </si>
  <si>
    <t xml:space="preserve">СберИОС423 [МБ ФР: Т+: Корпоративные облигации]</t>
  </si>
  <si>
    <t xml:space="preserve">4B02-433-01481-B-001P</t>
  </si>
  <si>
    <t xml:space="preserve">RU000A102TD4</t>
  </si>
  <si>
    <t xml:space="preserve">СберИОС423</t>
  </si>
  <si>
    <t xml:space="preserve">СберИОС425 [МБ ФР: Т+: Корпоративные облигации]</t>
  </si>
  <si>
    <t xml:space="preserve">4B02-434-01481-B-001P</t>
  </si>
  <si>
    <t xml:space="preserve">RU000A102TH5</t>
  </si>
  <si>
    <t xml:space="preserve">СберИОС425</t>
  </si>
  <si>
    <t xml:space="preserve">СберИОС426 [МБ ФР: Т+: Корпоративные облигации]</t>
  </si>
  <si>
    <t xml:space="preserve">4B02-435-01481-B-001P</t>
  </si>
  <si>
    <t xml:space="preserve">RU000A102VD0</t>
  </si>
  <si>
    <t xml:space="preserve">СберИОС426</t>
  </si>
  <si>
    <t xml:space="preserve">СберИОС429 [МБ ФР: Т+: Корпоративные облигации]</t>
  </si>
  <si>
    <t xml:space="preserve">4B02-439-01481-B-001P</t>
  </si>
  <si>
    <t xml:space="preserve">RU000A102WB2</t>
  </si>
  <si>
    <t xml:space="preserve">СберИОС429</t>
  </si>
  <si>
    <t xml:space="preserve">СберИОС430 [МБ ФР: Т+: Корпоративные облигации]</t>
  </si>
  <si>
    <t xml:space="preserve">4B02-438-01481-B-001P</t>
  </si>
  <si>
    <t xml:space="preserve">RU000A102W50</t>
  </si>
  <si>
    <t xml:space="preserve">СберИОС430</t>
  </si>
  <si>
    <t xml:space="preserve">СберИОС431 [МБ ФР: Т+: Корпоративные облигации]</t>
  </si>
  <si>
    <t xml:space="preserve">4B02-440-01481-B-001P</t>
  </si>
  <si>
    <t xml:space="preserve">RU000A102WC0</t>
  </si>
  <si>
    <t xml:space="preserve">СберИОС431</t>
  </si>
  <si>
    <t xml:space="preserve">СберИОС432 [МБ ФР: Т+: Корпоративные облигации]</t>
  </si>
  <si>
    <t xml:space="preserve">4B02-441-01481-B-001P</t>
  </si>
  <si>
    <t xml:space="preserve">RU000A102X26</t>
  </si>
  <si>
    <t xml:space="preserve">СберИОС432</t>
  </si>
  <si>
    <t xml:space="preserve">СберИОС433 [МБ ФР: Т+: Корпоративные облигации]</t>
  </si>
  <si>
    <t xml:space="preserve">4B02-444-01481-B-001P</t>
  </si>
  <si>
    <t xml:space="preserve">RU000A102ZZ4</t>
  </si>
  <si>
    <t xml:space="preserve">СберИОС433</t>
  </si>
  <si>
    <t xml:space="preserve">СберИОС435 [МБ ФР: Т+: Корпоративные облигации]</t>
  </si>
  <si>
    <t xml:space="preserve">4B02-464-01481-B-001P</t>
  </si>
  <si>
    <t xml:space="preserve">RU000A103AM3</t>
  </si>
  <si>
    <t xml:space="preserve">СберИОС435</t>
  </si>
  <si>
    <t xml:space="preserve">СберИОС436 [МБ ФР: Т+: Корпоративные облигации]</t>
  </si>
  <si>
    <t xml:space="preserve">4B02-451-01481-B-001P</t>
  </si>
  <si>
    <t xml:space="preserve">RU000A1032N6</t>
  </si>
  <si>
    <t xml:space="preserve">СберИОС436</t>
  </si>
  <si>
    <t xml:space="preserve">СберИОС437 [МБ ФР: Т+: Корпоративные облигации]</t>
  </si>
  <si>
    <t xml:space="preserve">4B02-449-01481-B-001P</t>
  </si>
  <si>
    <t xml:space="preserve">RU000A103273</t>
  </si>
  <si>
    <t xml:space="preserve">СберИОС437</t>
  </si>
  <si>
    <t xml:space="preserve">СберИОС438 [МБ ФР: Т+: Корпоративные облигации]</t>
  </si>
  <si>
    <t xml:space="preserve">4B02-452-01481-B-001P</t>
  </si>
  <si>
    <t xml:space="preserve">RU000A1032K2</t>
  </si>
  <si>
    <t xml:space="preserve">СберИОС438</t>
  </si>
  <si>
    <t xml:space="preserve">СберИОС439 [МБ ФР: Т+: Корпоративные облигации]</t>
  </si>
  <si>
    <t xml:space="preserve">4B02-450-01481-B-001P</t>
  </si>
  <si>
    <t xml:space="preserve">RU000A1032C9</t>
  </si>
  <si>
    <t xml:space="preserve">СберИОС439</t>
  </si>
  <si>
    <t xml:space="preserve">СберИОС440 [МБ ФР: Т+: Корпоративные облигации]</t>
  </si>
  <si>
    <t xml:space="preserve">4B02-453-01481-B-001P</t>
  </si>
  <si>
    <t xml:space="preserve">RU000A1032L0</t>
  </si>
  <si>
    <t xml:space="preserve">СберИОС440</t>
  </si>
  <si>
    <t xml:space="preserve">СберИОС442 [МБ ФР: Т+: Корпоративные облигации]</t>
  </si>
  <si>
    <t xml:space="preserve">4B02-448-01481-B-001P</t>
  </si>
  <si>
    <t xml:space="preserve">RU000A103216</t>
  </si>
  <si>
    <t xml:space="preserve">СберИОС442</t>
  </si>
  <si>
    <t xml:space="preserve">СберИОС445 [МБ ФР: Т+: Корпоративные облигации]</t>
  </si>
  <si>
    <t xml:space="preserve">4B02-455-01481-B-001P</t>
  </si>
  <si>
    <t xml:space="preserve">RU000A103539</t>
  </si>
  <si>
    <t xml:space="preserve">СберИОС445</t>
  </si>
  <si>
    <t xml:space="preserve">СберИОС446 [МБ ФР: Т+: Корпоративные облигации]</t>
  </si>
  <si>
    <t xml:space="preserve">4B02-457-01481-B-001P</t>
  </si>
  <si>
    <t xml:space="preserve">RU000A103588</t>
  </si>
  <si>
    <t xml:space="preserve">СберИОС446</t>
  </si>
  <si>
    <t xml:space="preserve">СберИОС447 [МБ ФР: Т+: Корпоративные облигации]</t>
  </si>
  <si>
    <t xml:space="preserve">4B02-458-01481-B-001P</t>
  </si>
  <si>
    <t xml:space="preserve">RU000A103596</t>
  </si>
  <si>
    <t xml:space="preserve">СберИОС447</t>
  </si>
  <si>
    <t xml:space="preserve">СберИОС449 [МБ ФР: Т+: Корпоративные облигации]</t>
  </si>
  <si>
    <t xml:space="preserve">4B02-465-01481-B-001P</t>
  </si>
  <si>
    <t xml:space="preserve">RU000A103AP6</t>
  </si>
  <si>
    <t xml:space="preserve">СберИОС449</t>
  </si>
  <si>
    <t xml:space="preserve">СберИОС450 [МБ ФР: Т+: Корпоративные облигации]</t>
  </si>
  <si>
    <t xml:space="preserve">4B02-461-01481-B-001P</t>
  </si>
  <si>
    <t xml:space="preserve">RU000A103AF7</t>
  </si>
  <si>
    <t xml:space="preserve">СберИОС450</t>
  </si>
  <si>
    <t xml:space="preserve">СберИОС454 [МБ ФР: Т+: Корпоративные облигации]</t>
  </si>
  <si>
    <t xml:space="preserve">4B02-467-01481-B-001P</t>
  </si>
  <si>
    <t xml:space="preserve">RU000A103C87</t>
  </si>
  <si>
    <t xml:space="preserve">СберИОС454</t>
  </si>
  <si>
    <t xml:space="preserve">СберИОС455 [МБ ФР: Т+: Корпоративные облигации]</t>
  </si>
  <si>
    <t xml:space="preserve">4B02-468-01481-B-001P</t>
  </si>
  <si>
    <t xml:space="preserve">RU000A103CP2</t>
  </si>
  <si>
    <t xml:space="preserve">СберИОС455</t>
  </si>
  <si>
    <t xml:space="preserve">СберИОС456 [МБ ФР: Т+: Корпоративные облигации]</t>
  </si>
  <si>
    <t xml:space="preserve">4B02-469-01481-B-001P</t>
  </si>
  <si>
    <t xml:space="preserve">RU000A103CR8</t>
  </si>
  <si>
    <t xml:space="preserve">СберИОС456</t>
  </si>
  <si>
    <t xml:space="preserve">СберИОС457 [МБ ФР: Т+: Корпоративные облигации]</t>
  </si>
  <si>
    <t xml:space="preserve">4B02-470-01481-B-001P</t>
  </si>
  <si>
    <t xml:space="preserve">RU000A103F92</t>
  </si>
  <si>
    <t xml:space="preserve">СберИОС457</t>
  </si>
  <si>
    <t xml:space="preserve">СберИОС458 [МБ ФР: Т+: Корпоративные облигации]</t>
  </si>
  <si>
    <t xml:space="preserve">4B02-471-01481-B-001P</t>
  </si>
  <si>
    <t xml:space="preserve">RU000A103FA7</t>
  </si>
  <si>
    <t xml:space="preserve">СберИОС458</t>
  </si>
  <si>
    <t xml:space="preserve">СберИОС460 [МБ ФР: Т+: Корпоративные облигации]</t>
  </si>
  <si>
    <t xml:space="preserve">4B02-473-01481-B-001P</t>
  </si>
  <si>
    <t xml:space="preserve">RU000A103FM2</t>
  </si>
  <si>
    <t xml:space="preserve">СберИОС460</t>
  </si>
  <si>
    <t xml:space="preserve">СберИОС461 [МБ ФР: Т+: Корпоративные облигации]</t>
  </si>
  <si>
    <t xml:space="preserve">4B02-479-01481-B-001P</t>
  </si>
  <si>
    <t xml:space="preserve">RU000A103HE5</t>
  </si>
  <si>
    <t xml:space="preserve">СберИОС461</t>
  </si>
  <si>
    <t xml:space="preserve">СберИОС462 [МБ ФР: Т+: Корпоративные облигации]</t>
  </si>
  <si>
    <t xml:space="preserve">4B02-480-01481-B-001P</t>
  </si>
  <si>
    <t xml:space="preserve">RU000A103JB7</t>
  </si>
  <si>
    <t xml:space="preserve">СберИОС462</t>
  </si>
  <si>
    <t xml:space="preserve">СберИОС463 [МБ ФР: Т+: Корпоративные облигации]</t>
  </si>
  <si>
    <t xml:space="preserve">4B02-482-01481-B-001P</t>
  </si>
  <si>
    <t xml:space="preserve">RU000A103LD9</t>
  </si>
  <si>
    <t xml:space="preserve">СберИОС463</t>
  </si>
  <si>
    <t xml:space="preserve">СберИОС464 [МБ ФР: Т+: Корпоративные облигации]</t>
  </si>
  <si>
    <t xml:space="preserve">4B02-483-01481-B-001P</t>
  </si>
  <si>
    <t xml:space="preserve">RU000A103LE7</t>
  </si>
  <si>
    <t xml:space="preserve">СберИОС464</t>
  </si>
  <si>
    <t xml:space="preserve">СберИОС465 [МБ ФР: Т+: Корпоративные облигации]</t>
  </si>
  <si>
    <t xml:space="preserve">4B02-484-01481-B-001P</t>
  </si>
  <si>
    <t xml:space="preserve">RU000A103LF4</t>
  </si>
  <si>
    <t xml:space="preserve">СберИОС465</t>
  </si>
  <si>
    <t xml:space="preserve">СберИОС467 [МБ ФР: Т+: Корпоративные облигации]</t>
  </si>
  <si>
    <t xml:space="preserve">4B02-486-01481-B-001P</t>
  </si>
  <si>
    <t xml:space="preserve">RU000A103MW7</t>
  </si>
  <si>
    <t xml:space="preserve">СберИОС467</t>
  </si>
  <si>
    <t xml:space="preserve">СберИОС468 [МБ ФР: Т+: Корпоративные облигации]</t>
  </si>
  <si>
    <t xml:space="preserve">4B02-487-01481-B-001P</t>
  </si>
  <si>
    <t xml:space="preserve">RU000A103P25</t>
  </si>
  <si>
    <t xml:space="preserve">СберИОС468</t>
  </si>
  <si>
    <t xml:space="preserve">СберИОС469 [МБ ФР: Т+: Корпоративные облигации]</t>
  </si>
  <si>
    <t xml:space="preserve">4B02-488-01481-B-001P</t>
  </si>
  <si>
    <t xml:space="preserve">RU000A103PF5</t>
  </si>
  <si>
    <t xml:space="preserve">СберИОС469</t>
  </si>
  <si>
    <t xml:space="preserve">СберИОС470 [МБ ФР: Т+: Корпоративные облигации]</t>
  </si>
  <si>
    <t xml:space="preserve">4B02-489-01481-B-001P</t>
  </si>
  <si>
    <t xml:space="preserve">RU000A103PH1</t>
  </si>
  <si>
    <t xml:space="preserve">СберИОС470</t>
  </si>
  <si>
    <t xml:space="preserve">СберИОС471 [МБ ФР: Т+: Корпоративные облигации]</t>
  </si>
  <si>
    <t xml:space="preserve">4B02-490-01481-B-001P</t>
  </si>
  <si>
    <t xml:space="preserve">RU000A103RU0</t>
  </si>
  <si>
    <t xml:space="preserve">СберИОС471</t>
  </si>
  <si>
    <t xml:space="preserve">СберИОС472 [МБ ФР: Т+: Корпоративные облигации]</t>
  </si>
  <si>
    <t xml:space="preserve">4B02-491-01481-B-001P</t>
  </si>
  <si>
    <t xml:space="preserve">RU000A103RV8</t>
  </si>
  <si>
    <t xml:space="preserve">СберИОС472</t>
  </si>
  <si>
    <t xml:space="preserve">СберИОС473 [МБ ФР: Т+: Корпоративные облигации]</t>
  </si>
  <si>
    <t xml:space="preserve">4B02-492-01481-B-001P</t>
  </si>
  <si>
    <t xml:space="preserve">RU000A103RW6</t>
  </si>
  <si>
    <t xml:space="preserve">СберИОС473</t>
  </si>
  <si>
    <t xml:space="preserve">СберИОС476 [МБ ФР: Т+: Корпоративные облигации]</t>
  </si>
  <si>
    <t xml:space="preserve">4B02-494-01481-B-001P</t>
  </si>
  <si>
    <t xml:space="preserve">RU000A103UP4</t>
  </si>
  <si>
    <t xml:space="preserve">СберИОС476</t>
  </si>
  <si>
    <t xml:space="preserve">СберИОС477 [МБ ФР: Т+: Корпоративные облигации]</t>
  </si>
  <si>
    <t xml:space="preserve">4B02-495-01481-B-001P</t>
  </si>
  <si>
    <t xml:space="preserve">RU000A103UQ2</t>
  </si>
  <si>
    <t xml:space="preserve">СберИОС477</t>
  </si>
  <si>
    <t xml:space="preserve">СберИОС478 [МБ ФР: Т+: Корпоративные облигации]</t>
  </si>
  <si>
    <t xml:space="preserve">4B02-496-01481-B-001P</t>
  </si>
  <si>
    <t xml:space="preserve">RU000A103UR0</t>
  </si>
  <si>
    <t xml:space="preserve">СберИОС478</t>
  </si>
  <si>
    <t xml:space="preserve">СберИОС479 [МБ ФР: Т+: Корпоративные облигации]</t>
  </si>
  <si>
    <t xml:space="preserve">4B02-498-01481-B-001P</t>
  </si>
  <si>
    <t xml:space="preserve">RU000A103VP2</t>
  </si>
  <si>
    <t xml:space="preserve">СберИОС479</t>
  </si>
  <si>
    <t xml:space="preserve">СберИОС480 [МБ ФР: Т+: Корпоративные облигации]</t>
  </si>
  <si>
    <t xml:space="preserve">4B02-499-01481-B-001P</t>
  </si>
  <si>
    <t xml:space="preserve">RU000A103VQ0</t>
  </si>
  <si>
    <t xml:space="preserve">СберИОС480</t>
  </si>
  <si>
    <t xml:space="preserve">СберИОС481 [МБ ФР: Т+: Корпоративные облигации]</t>
  </si>
  <si>
    <t xml:space="preserve">4B02-501-01481-B-001P</t>
  </si>
  <si>
    <t xml:space="preserve">RU000A103X90</t>
  </si>
  <si>
    <t xml:space="preserve">СберИОС481</t>
  </si>
  <si>
    <t xml:space="preserve">СберИОС482 [МБ ФР: Т+: Корпоративные облигации]</t>
  </si>
  <si>
    <t xml:space="preserve">4B02-503-01481-B-001P</t>
  </si>
  <si>
    <t xml:space="preserve">RU000A103Y16</t>
  </si>
  <si>
    <t xml:space="preserve">СберИОС482</t>
  </si>
  <si>
    <t xml:space="preserve">СберИОС483 [МБ ФР: Т+: Корпоративные облигации]</t>
  </si>
  <si>
    <t xml:space="preserve">4B02-504-01481-B-001P</t>
  </si>
  <si>
    <t xml:space="preserve">RU000A103Y32</t>
  </si>
  <si>
    <t xml:space="preserve">СберИОС483</t>
  </si>
  <si>
    <t xml:space="preserve">СберИОС484 [МБ ФР: Т+: Корпоративные облигации]</t>
  </si>
  <si>
    <t xml:space="preserve">4B02-505-01481-B-001P</t>
  </si>
  <si>
    <t xml:space="preserve">RU000A103Y40</t>
  </si>
  <si>
    <t xml:space="preserve">СберИОС484</t>
  </si>
  <si>
    <t xml:space="preserve">СберИОС485 [МБ ФР: Т+: Корпоративные облигации]</t>
  </si>
  <si>
    <t xml:space="preserve">4B02-506-01481-B-001P</t>
  </si>
  <si>
    <t xml:space="preserve">RU000A103Y57</t>
  </si>
  <si>
    <t xml:space="preserve">СберИОС485</t>
  </si>
  <si>
    <t xml:space="preserve">СберИОС486 [МБ ФР: Т+: Корпоративные облигации]</t>
  </si>
  <si>
    <t xml:space="preserve">4B02-509-01481-B-001P</t>
  </si>
  <si>
    <t xml:space="preserve">RU000A103ZJ6</t>
  </si>
  <si>
    <t xml:space="preserve">СберИОС486</t>
  </si>
  <si>
    <t xml:space="preserve">СберИОС488 [МБ ФР: Т+: Корпоративные облигации]</t>
  </si>
  <si>
    <t xml:space="preserve">4B02-512-01481-B-001P</t>
  </si>
  <si>
    <t xml:space="preserve">RU000A1040T6</t>
  </si>
  <si>
    <t xml:space="preserve">СберИОС488</t>
  </si>
  <si>
    <t xml:space="preserve">СберИОС489 [МБ ФР: Т+: Корпоративные облигации]</t>
  </si>
  <si>
    <t xml:space="preserve">4B02-513-01481-B-001P</t>
  </si>
  <si>
    <t xml:space="preserve">RU000A1040U4</t>
  </si>
  <si>
    <t xml:space="preserve">СберИОС489</t>
  </si>
  <si>
    <t xml:space="preserve">СберИОС490 [МБ ФР: Т+: Корпоративные облигации]</t>
  </si>
  <si>
    <t xml:space="preserve">4B02-516-01481-B-001P</t>
  </si>
  <si>
    <t xml:space="preserve">RU000A1041M9</t>
  </si>
  <si>
    <t xml:space="preserve">СберИОС490</t>
  </si>
  <si>
    <t xml:space="preserve">СберИОС491 [МБ ФР: Т+: Корпоративные облигации]</t>
  </si>
  <si>
    <t xml:space="preserve">4B02-515-01481-B-001P</t>
  </si>
  <si>
    <t xml:space="preserve">RU000A1041N7</t>
  </si>
  <si>
    <t xml:space="preserve">СберИОС491</t>
  </si>
  <si>
    <t xml:space="preserve">СберИОС492 [МБ ФР: Т+: Корпоративные облигации]</t>
  </si>
  <si>
    <t xml:space="preserve">4B02-517-01481-B-001P</t>
  </si>
  <si>
    <t xml:space="preserve">RU000A1043H5</t>
  </si>
  <si>
    <t xml:space="preserve">СберИОС492</t>
  </si>
  <si>
    <t xml:space="preserve">СберИОС493 [МБ ФР: Т+: Корпоративные облигации]</t>
  </si>
  <si>
    <t xml:space="preserve">4B02-523-01481-B-001P</t>
  </si>
  <si>
    <t xml:space="preserve">RU000A1045F4</t>
  </si>
  <si>
    <t xml:space="preserve">СберИОС493</t>
  </si>
  <si>
    <t xml:space="preserve">СберИОС494 [МБ ФР: Т+: Корпоративные облигации]</t>
  </si>
  <si>
    <t xml:space="preserve">4B02-518-01481-B-001P</t>
  </si>
  <si>
    <t xml:space="preserve">RU000A1044Z5</t>
  </si>
  <si>
    <t xml:space="preserve">СберИОС494</t>
  </si>
  <si>
    <t xml:space="preserve">СберИОС495 [МБ ФР: Т+: Корпоративные облигации]</t>
  </si>
  <si>
    <t xml:space="preserve">4B02-519-01481-B-001P</t>
  </si>
  <si>
    <t xml:space="preserve">RU000A1044Y8</t>
  </si>
  <si>
    <t xml:space="preserve">СберИОС495</t>
  </si>
  <si>
    <t xml:space="preserve">СберИОС496 [МБ ФР: Т+: Корпоративные облигации]</t>
  </si>
  <si>
    <t xml:space="preserve">4B02-520-01481-B-001P</t>
  </si>
  <si>
    <t xml:space="preserve">RU000A1044X0</t>
  </si>
  <si>
    <t xml:space="preserve">СберИОС496</t>
  </si>
  <si>
    <t xml:space="preserve">СберИОС497 [МБ ФР: Т+: Корпоративные облигации]</t>
  </si>
  <si>
    <t xml:space="preserve">4B02-521-01481-B-001P</t>
  </si>
  <si>
    <t xml:space="preserve">RU000A1044W2</t>
  </si>
  <si>
    <t xml:space="preserve">СберИОС497</t>
  </si>
  <si>
    <t xml:space="preserve">СберИОС498 [МБ ФР: Т+: Корпоративные облигации]</t>
  </si>
  <si>
    <t xml:space="preserve">4B02-522-01481-B-001P</t>
  </si>
  <si>
    <t xml:space="preserve">RU000A1044V4</t>
  </si>
  <si>
    <t xml:space="preserve">СберИОС498</t>
  </si>
  <si>
    <t xml:space="preserve">СберИОС499 [МБ ФР: Т+: Корпоративные облигации]</t>
  </si>
  <si>
    <t xml:space="preserve">4B02-524-01481-B-001P</t>
  </si>
  <si>
    <t xml:space="preserve">RU000A104644</t>
  </si>
  <si>
    <t xml:space="preserve">СберИОС499</t>
  </si>
  <si>
    <t xml:space="preserve">СберИОС500 [МБ ФР: Т+: Корпоративные облигации]</t>
  </si>
  <si>
    <t xml:space="preserve">4B02-529-01481-B-001P</t>
  </si>
  <si>
    <t xml:space="preserve">RU000A1047P9</t>
  </si>
  <si>
    <t xml:space="preserve">СберИОС500</t>
  </si>
  <si>
    <t xml:space="preserve">СберИОС501 [МБ ФР: Т+: Корпоративные облигации]</t>
  </si>
  <si>
    <t xml:space="preserve">4B02-528-01481-B-001P</t>
  </si>
  <si>
    <t xml:space="preserve">RU000A1047N4</t>
  </si>
  <si>
    <t xml:space="preserve">СберИОС501</t>
  </si>
  <si>
    <t xml:space="preserve">СберИОС502 [МБ ФР: Т+: Корпоративные облигации]</t>
  </si>
  <si>
    <t xml:space="preserve">4B02-527-01481-B-001P</t>
  </si>
  <si>
    <t xml:space="preserve">RU000A1047M6</t>
  </si>
  <si>
    <t xml:space="preserve">СберИОС502</t>
  </si>
  <si>
    <t xml:space="preserve">СберИОС503 [МБ ФР: Т+: Корпоративные облигации]</t>
  </si>
  <si>
    <t xml:space="preserve">4B02-526-01481-B-001P</t>
  </si>
  <si>
    <t xml:space="preserve">RU000A1047L8</t>
  </si>
  <si>
    <t xml:space="preserve">СберИОС503</t>
  </si>
  <si>
    <t xml:space="preserve">СберИОС504 [МБ ФР: Т+: Корпоративные облигации]</t>
  </si>
  <si>
    <t xml:space="preserve">4B02-531-01481-B-001P</t>
  </si>
  <si>
    <t xml:space="preserve">RU000A104A96</t>
  </si>
  <si>
    <t xml:space="preserve">СберИОС504</t>
  </si>
  <si>
    <t xml:space="preserve">СберИОС505 [МБ ФР: Т+: Корпоративные облигации]</t>
  </si>
  <si>
    <t xml:space="preserve">4B02-532-01481-B-001P</t>
  </si>
  <si>
    <t xml:space="preserve">RU000A104AE8</t>
  </si>
  <si>
    <t xml:space="preserve">СберИОС505</t>
  </si>
  <si>
    <t xml:space="preserve">СберИОС506 [МБ ФР: Т+: Корпоративные облигации]</t>
  </si>
  <si>
    <t xml:space="preserve">4B02-533-01481-B-001P</t>
  </si>
  <si>
    <t xml:space="preserve">RU000A104AF5</t>
  </si>
  <si>
    <t xml:space="preserve">СберИОС506</t>
  </si>
  <si>
    <t xml:space="preserve">СберИОС507 [МБ ФР: Т+: Корпоративные облигации]</t>
  </si>
  <si>
    <t xml:space="preserve">4B02-530-01481-B-001P</t>
  </si>
  <si>
    <t xml:space="preserve">RU000A1049R1</t>
  </si>
  <si>
    <t xml:space="preserve">СберИОС507</t>
  </si>
  <si>
    <t xml:space="preserve">СберИОС508 [МБ ФР: Т+: Корпоративные облигации]</t>
  </si>
  <si>
    <t xml:space="preserve">4B02-534-01481-B-001P</t>
  </si>
  <si>
    <t xml:space="preserve">RU000A104AG3</t>
  </si>
  <si>
    <t xml:space="preserve">СберИОС508</t>
  </si>
  <si>
    <t xml:space="preserve">СберИОС509 [МБ ФР: Т+: Корпоративные облигации]</t>
  </si>
  <si>
    <t xml:space="preserve">4B02-538-01481-B-001P</t>
  </si>
  <si>
    <t xml:space="preserve">RU000A104CY2</t>
  </si>
  <si>
    <t xml:space="preserve">СберИОС509</t>
  </si>
  <si>
    <t xml:space="preserve">СберИОС510 [МБ ФР: Т+: Корпоративные облигации]</t>
  </si>
  <si>
    <t xml:space="preserve">4B02-535-01481-B-001P</t>
  </si>
  <si>
    <t xml:space="preserve">RU000A104AH1</t>
  </si>
  <si>
    <t xml:space="preserve">СберИОС510</t>
  </si>
  <si>
    <t xml:space="preserve">СберИОС511 [МБ ФР: Т+: Корпоративные облигации]</t>
  </si>
  <si>
    <t xml:space="preserve">4B02-536-01481-B-001P</t>
  </si>
  <si>
    <t xml:space="preserve">RU000A104CR6</t>
  </si>
  <si>
    <t xml:space="preserve">СберИОС511</t>
  </si>
  <si>
    <t xml:space="preserve">СберИОС512 [МБ ФР: Т+: Корпоративные облигации]</t>
  </si>
  <si>
    <t xml:space="preserve">4B02-539-01481-B-001P</t>
  </si>
  <si>
    <t xml:space="preserve">RU000A104CZ9</t>
  </si>
  <si>
    <t xml:space="preserve">СберИОС512</t>
  </si>
  <si>
    <t xml:space="preserve">СберИОС513 [МБ ФР: Т+: Корпоративные облигации]</t>
  </si>
  <si>
    <t xml:space="preserve">4B02-537-01481-B-001P</t>
  </si>
  <si>
    <t xml:space="preserve">RU000A104CS4</t>
  </si>
  <si>
    <t xml:space="preserve">СберИОС513</t>
  </si>
  <si>
    <t xml:space="preserve">СберИОС514 [МБ ФР: Т+: Корпоративные облигации]</t>
  </si>
  <si>
    <t xml:space="preserve">4B02-540-01481-B-001P</t>
  </si>
  <si>
    <t xml:space="preserve">RU000A104ES0</t>
  </si>
  <si>
    <t xml:space="preserve">СберИОС514</t>
  </si>
  <si>
    <t xml:space="preserve">СберИОС515 [МБ ФР: Т+: Корпоративные облигации]</t>
  </si>
  <si>
    <t xml:space="preserve">4B02-541-01481-B-001P</t>
  </si>
  <si>
    <t xml:space="preserve">RU000A104FL2</t>
  </si>
  <si>
    <t xml:space="preserve">СберИОС515</t>
  </si>
  <si>
    <t xml:space="preserve">СберИОС516 [МБ ФР: Т+: Корпоративные облигации]</t>
  </si>
  <si>
    <t xml:space="preserve">4B02-542-01481-B-001P</t>
  </si>
  <si>
    <t xml:space="preserve">RU000A104FK4</t>
  </si>
  <si>
    <t xml:space="preserve">СберИОС516</t>
  </si>
  <si>
    <t xml:space="preserve">СберИОС518 [МБ ФР: Т+: Корпоративные облигации]</t>
  </si>
  <si>
    <t xml:space="preserve">4B02-544-01481-B-001P</t>
  </si>
  <si>
    <t xml:space="preserve">RU000A104FH0</t>
  </si>
  <si>
    <t xml:space="preserve">СберИОС518</t>
  </si>
  <si>
    <t xml:space="preserve">СберИОС522 [МБ ФР: Т+: Корпоративные облигации]</t>
  </si>
  <si>
    <t xml:space="preserve">4B02-548-01481-B-001P</t>
  </si>
  <si>
    <t xml:space="preserve">RU000A104H08</t>
  </si>
  <si>
    <t xml:space="preserve">СберИОС522</t>
  </si>
  <si>
    <t xml:space="preserve">СберИОС523 [МБ ФР: Т+: Корпоративные облигации]</t>
  </si>
  <si>
    <t xml:space="preserve">4B02-554-01481-B-001P</t>
  </si>
  <si>
    <t xml:space="preserve">RU000A104KX7</t>
  </si>
  <si>
    <t xml:space="preserve">СберИОС523</t>
  </si>
  <si>
    <t xml:space="preserve">СберИОС524 [МБ ФР: Т+: Корпоративные облигации]</t>
  </si>
  <si>
    <t xml:space="preserve">4B02-549-01481-B-001P</t>
  </si>
  <si>
    <t xml:space="preserve">RU000A104JY7</t>
  </si>
  <si>
    <t xml:space="preserve">СберИОС524</t>
  </si>
  <si>
    <t xml:space="preserve">СберИОС525 [МБ ФР: Т+: Корпоративные облигации]</t>
  </si>
  <si>
    <t xml:space="preserve">4B02-552-01481-B-001P</t>
  </si>
  <si>
    <t xml:space="preserve">RU000A104KK4</t>
  </si>
  <si>
    <t xml:space="preserve">СберИОС525</t>
  </si>
  <si>
    <t xml:space="preserve">СберИОС526 [МБ ФР: Т+: Корпоративные облигации]</t>
  </si>
  <si>
    <t xml:space="preserve">4B02-553-01481-B-001P</t>
  </si>
  <si>
    <t xml:space="preserve">RU000A104KL2</t>
  </si>
  <si>
    <t xml:space="preserve">СберИОС526</t>
  </si>
  <si>
    <t xml:space="preserve">СберИОС527 [МБ ФР: Т+: Корпоративные облигации]</t>
  </si>
  <si>
    <t xml:space="preserve">4B02-550-01481-B-001P</t>
  </si>
  <si>
    <t xml:space="preserve">RU000A104JX9</t>
  </si>
  <si>
    <t xml:space="preserve">СберИОС527</t>
  </si>
  <si>
    <t xml:space="preserve">СберИОС528 [МБ ФР: Т+: Корпоративные облигации]</t>
  </si>
  <si>
    <t xml:space="preserve">4B02-551-01481-B-001P</t>
  </si>
  <si>
    <t xml:space="preserve">RU000A104KE7</t>
  </si>
  <si>
    <t xml:space="preserve">СберИОС528</t>
  </si>
  <si>
    <t xml:space="preserve">СберИОС529 [МБ ФР: Т+: Корпоративные облигации]</t>
  </si>
  <si>
    <t xml:space="preserve">4B02-555-01481-B-001P</t>
  </si>
  <si>
    <t xml:space="preserve">RU000A104KY5</t>
  </si>
  <si>
    <t xml:space="preserve">СберИОС529</t>
  </si>
  <si>
    <t xml:space="preserve">СберИОС530 [МБ ФР: Т+: Корпоративные облигации]</t>
  </si>
  <si>
    <t xml:space="preserve">4B02-556-01481-B-001P</t>
  </si>
  <si>
    <t xml:space="preserve">RU000A104KZ2</t>
  </si>
  <si>
    <t xml:space="preserve">СберИОС530</t>
  </si>
  <si>
    <t xml:space="preserve">СберИОС531 [МБ ФР: Т+: Корпоративные облигации]</t>
  </si>
  <si>
    <t xml:space="preserve">4B02-557-01481-B-001P</t>
  </si>
  <si>
    <t xml:space="preserve">RU000A104L02</t>
  </si>
  <si>
    <t xml:space="preserve">СберИОС531</t>
  </si>
  <si>
    <t xml:space="preserve">СберИОС533 [МБ ФР: Т+: Корпоративные облигации]</t>
  </si>
  <si>
    <t xml:space="preserve">4B02-559-01481-B-001P</t>
  </si>
  <si>
    <t xml:space="preserve">RU000A105179</t>
  </si>
  <si>
    <t xml:space="preserve">СберИОС533</t>
  </si>
  <si>
    <t xml:space="preserve">СберИОС534 [МБ ФР: Т+: Корпоративные облигации]</t>
  </si>
  <si>
    <t xml:space="preserve">4B02-560-01481-B-001P</t>
  </si>
  <si>
    <t xml:space="preserve">RU000A105161</t>
  </si>
  <si>
    <t xml:space="preserve">СберИОС534</t>
  </si>
  <si>
    <t xml:space="preserve">СберИОС535 [МБ ФР: Т+: Корпоративные облигации]</t>
  </si>
  <si>
    <t xml:space="preserve">4B02-561-01481-B-001P</t>
  </si>
  <si>
    <t xml:space="preserve">RU000A105401</t>
  </si>
  <si>
    <t xml:space="preserve">СберИОС535</t>
  </si>
  <si>
    <t xml:space="preserve">СберИОС536 [МБ ФР: Т+: Корпоративные облигации]</t>
  </si>
  <si>
    <t xml:space="preserve">4B02-562-01481-B-001P</t>
  </si>
  <si>
    <t xml:space="preserve">RU000A1054X9</t>
  </si>
  <si>
    <t xml:space="preserve">СберИОС536</t>
  </si>
  <si>
    <t xml:space="preserve">СберИОС538 [МБ ФР: Т+: Корпоративные облигации]</t>
  </si>
  <si>
    <t xml:space="preserve">4B02-565-01481-B-001P</t>
  </si>
  <si>
    <t xml:space="preserve">RU000A1057K9</t>
  </si>
  <si>
    <t xml:space="preserve">СберИОС538</t>
  </si>
  <si>
    <t xml:space="preserve">СберИОС540 [МБ ФР: Т+: Корпоративные облигации]</t>
  </si>
  <si>
    <t xml:space="preserve">4B02-568-01481-B-001P</t>
  </si>
  <si>
    <t xml:space="preserve">RU000A1059D0</t>
  </si>
  <si>
    <t xml:space="preserve">СберИОС540</t>
  </si>
  <si>
    <t xml:space="preserve">СберИОС542 [МБ ФР: Т+: Корпоративные облигации]</t>
  </si>
  <si>
    <t xml:space="preserve">4B02-570-01481-B-001P</t>
  </si>
  <si>
    <t xml:space="preserve">RU000A105BK0</t>
  </si>
  <si>
    <t xml:space="preserve">СберИОС542</t>
  </si>
  <si>
    <t xml:space="preserve">СберИОС544 [МБ ФР: Т+: Корпоративные облигации]</t>
  </si>
  <si>
    <t xml:space="preserve">4B02-572-01481-B-001P</t>
  </si>
  <si>
    <t xml:space="preserve">RU000A105GQ6</t>
  </si>
  <si>
    <t xml:space="preserve">СберИОС544</t>
  </si>
  <si>
    <t xml:space="preserve">СберИОС547 [МБ ФР: Т+: Корпоративные облигации]</t>
  </si>
  <si>
    <t xml:space="preserve">4B02-575-01481-B-001P</t>
  </si>
  <si>
    <t xml:space="preserve">RU000A105MD2</t>
  </si>
  <si>
    <t xml:space="preserve">СберИОС547</t>
  </si>
  <si>
    <t xml:space="preserve">СберИОС551 [МБ ФР: Т+: Корпоративные облигации]</t>
  </si>
  <si>
    <t xml:space="preserve">4B02-579-01481-B-001P</t>
  </si>
  <si>
    <t xml:space="preserve">RU000A105R96</t>
  </si>
  <si>
    <t xml:space="preserve">СберИОС551</t>
  </si>
  <si>
    <t xml:space="preserve">СберИОС553 [МБ ФР: Т+: Корпоративные облигации]</t>
  </si>
  <si>
    <t xml:space="preserve">4B02-581-01481-B-001P</t>
  </si>
  <si>
    <t xml:space="preserve">RU000A105S87</t>
  </si>
  <si>
    <t xml:space="preserve">СберИОС553</t>
  </si>
  <si>
    <t xml:space="preserve">СберИОС556 [МБ ФР: Т+: Корпоративные облигации]</t>
  </si>
  <si>
    <t xml:space="preserve">4B02-586-01481-B-001P</t>
  </si>
  <si>
    <t xml:space="preserve">RU000A105W57</t>
  </si>
  <si>
    <t xml:space="preserve">СберИОС556</t>
  </si>
  <si>
    <t xml:space="preserve">СберИОС557 [МБ ФР: Т+: Корпоративные облигации]</t>
  </si>
  <si>
    <t xml:space="preserve">4B02-587-01481-B-001P</t>
  </si>
  <si>
    <t xml:space="preserve">RU000A105WX9</t>
  </si>
  <si>
    <t xml:space="preserve">СберИОС557</t>
  </si>
  <si>
    <t xml:space="preserve">СберИОС559 [МБ ФР: Т+: Корпоративные облигации]</t>
  </si>
  <si>
    <t xml:space="preserve">4B02-589-01481-B-001P</t>
  </si>
  <si>
    <t xml:space="preserve">RU000A105ZR4</t>
  </si>
  <si>
    <t xml:space="preserve">СберИОС559</t>
  </si>
  <si>
    <t xml:space="preserve">СберИОС560 [МБ ФР: Т+: Корпоративные облигации]</t>
  </si>
  <si>
    <t xml:space="preserve">4B02-590-01481-B-001P</t>
  </si>
  <si>
    <t xml:space="preserve">RU000A1061E4</t>
  </si>
  <si>
    <t xml:space="preserve">СберИОС560</t>
  </si>
  <si>
    <t xml:space="preserve">СберИОС561 [МБ ФР: Т+: Корпоративные облигации]</t>
  </si>
  <si>
    <t xml:space="preserve">4B02-593-01481-B-001P</t>
  </si>
  <si>
    <t xml:space="preserve">RU000A1065F2</t>
  </si>
  <si>
    <t xml:space="preserve">СберИОС561</t>
  </si>
  <si>
    <t xml:space="preserve">СберИОС566 [МБ ФР: Т+: Корпоративные облигации]</t>
  </si>
  <si>
    <t xml:space="preserve">4B02-596-01481-B-001P</t>
  </si>
  <si>
    <t xml:space="preserve">RU000A106AB9</t>
  </si>
  <si>
    <t xml:space="preserve">СберИОС566</t>
  </si>
  <si>
    <t xml:space="preserve">СберИОС567 [МБ ФР: Т+: Корпоративные облигации]</t>
  </si>
  <si>
    <t xml:space="preserve">4B02-597-01481-B-001P</t>
  </si>
  <si>
    <t xml:space="preserve">RU000A106AP9</t>
  </si>
  <si>
    <t xml:space="preserve">СберИОС567</t>
  </si>
  <si>
    <t xml:space="preserve">СберИОС568 [МБ ФР: Т+: Корпоративные облигации]</t>
  </si>
  <si>
    <t xml:space="preserve">4B02-598-01481-B-001P</t>
  </si>
  <si>
    <t xml:space="preserve">RU000A106AQ7</t>
  </si>
  <si>
    <t xml:space="preserve">СберИОС568</t>
  </si>
  <si>
    <t xml:space="preserve">СберИОС570 [МБ ФР: Т+: Корпоративные облигации]</t>
  </si>
  <si>
    <t xml:space="preserve">4B02-600-01481-B-001P</t>
  </si>
  <si>
    <t xml:space="preserve">RU000A106D83</t>
  </si>
  <si>
    <t xml:space="preserve">СберИОС570</t>
  </si>
  <si>
    <t xml:space="preserve">СберИОС573 [МБ ФР: Т+: Корпоративные облигации]</t>
  </si>
  <si>
    <t xml:space="preserve">4B02-603-01481-B-001P</t>
  </si>
  <si>
    <t xml:space="preserve">RU000A106EX5</t>
  </si>
  <si>
    <t xml:space="preserve">СберИОС573</t>
  </si>
  <si>
    <t xml:space="preserve">СберИОС574 [МБ ФР: Т+: Корпоративные облигации]</t>
  </si>
  <si>
    <t xml:space="preserve">4B02-604-01481-B-001P</t>
  </si>
  <si>
    <t xml:space="preserve">RU000A106G64</t>
  </si>
  <si>
    <t xml:space="preserve">СберИОС574</t>
  </si>
  <si>
    <t xml:space="preserve">СберИОС577 [МБ ФР: Т+: Корпоративные облигации]</t>
  </si>
  <si>
    <t xml:space="preserve">4B02-607-01481-B-001P</t>
  </si>
  <si>
    <t xml:space="preserve">RU000A106L18</t>
  </si>
  <si>
    <t xml:space="preserve">СберИОС577</t>
  </si>
  <si>
    <t xml:space="preserve">СберИОС578 [МБ ФР: Т+: Корпоративные облигации]</t>
  </si>
  <si>
    <t xml:space="preserve">4B02-608-01481-B-001P</t>
  </si>
  <si>
    <t xml:space="preserve">RU000A106LZ5</t>
  </si>
  <si>
    <t xml:space="preserve">СберИОС578</t>
  </si>
  <si>
    <t xml:space="preserve">СберИОС579 [МБ ФР: Т+: Корпоративные облигации]</t>
  </si>
  <si>
    <t xml:space="preserve">4B02-609-01481-B-001P</t>
  </si>
  <si>
    <t xml:space="preserve">RU000A106M09</t>
  </si>
  <si>
    <t xml:space="preserve">СберИОС579</t>
  </si>
  <si>
    <t xml:space="preserve">СберИОС580 [МБ ФР: Т+: Корпоративные облигации]</t>
  </si>
  <si>
    <t xml:space="preserve">4B02-610-01481-B-001P</t>
  </si>
  <si>
    <t xml:space="preserve">RU000A106QL4</t>
  </si>
  <si>
    <t xml:space="preserve">СберИОС580</t>
  </si>
  <si>
    <t xml:space="preserve">СберИОС581 [МБ ФР: Т+: Корпоративные облигации]</t>
  </si>
  <si>
    <t xml:space="preserve">4B02-611-01481-B-001P</t>
  </si>
  <si>
    <t xml:space="preserve">RU000A106RY5</t>
  </si>
  <si>
    <t xml:space="preserve">СберИОС581</t>
  </si>
  <si>
    <t xml:space="preserve">СберИОС582 [МБ ФР: Т+: Корпоративные облигации]</t>
  </si>
  <si>
    <t xml:space="preserve">4B02-612-01481-B-001P</t>
  </si>
  <si>
    <t xml:space="preserve">RU000A106SD7</t>
  </si>
  <si>
    <t xml:space="preserve">СберИОС582</t>
  </si>
  <si>
    <t xml:space="preserve">СберИОС584 [МБ ФР: Т+: Корпоративные облигации]</t>
  </si>
  <si>
    <t xml:space="preserve">4B02-613-01481-B-001P</t>
  </si>
  <si>
    <t xml:space="preserve">RU000A106TT1</t>
  </si>
  <si>
    <t xml:space="preserve">СберИОС584</t>
  </si>
  <si>
    <t xml:space="preserve">СберИОС585 [МБ ФР: Т+: Корпоративные облигации]</t>
  </si>
  <si>
    <t xml:space="preserve">4B02-614-01481-B-001P</t>
  </si>
  <si>
    <t xml:space="preserve">RU000A106TU9</t>
  </si>
  <si>
    <t xml:space="preserve">СберИОС585</t>
  </si>
  <si>
    <t xml:space="preserve">СберИОС586 [МБ ФР: Т+: Корпоративные облигации]</t>
  </si>
  <si>
    <t xml:space="preserve">4B02-616-01481-B-001P</t>
  </si>
  <si>
    <t xml:space="preserve">RU000A106XQ9</t>
  </si>
  <si>
    <t xml:space="preserve">СберИОС586</t>
  </si>
  <si>
    <t xml:space="preserve">СберИОС588 [МБ ФР: Т+: Корпоративные облигации]</t>
  </si>
  <si>
    <t xml:space="preserve">4B02-617-01481-B-001P</t>
  </si>
  <si>
    <t xml:space="preserve">RU000A106XR7</t>
  </si>
  <si>
    <t xml:space="preserve">СберИОС588</t>
  </si>
  <si>
    <t xml:space="preserve">СберИОС590 [МБ ФР: Т+: Корпоративные облигации]</t>
  </si>
  <si>
    <t xml:space="preserve">4B02-620-01481-B-001P</t>
  </si>
  <si>
    <t xml:space="preserve">RU000A107464</t>
  </si>
  <si>
    <t xml:space="preserve">СберИОС590</t>
  </si>
  <si>
    <t xml:space="preserve">СберИОС591 [МБ ФР: Т+: Корпоративные облигации]</t>
  </si>
  <si>
    <t xml:space="preserve">4B02-621-01481-B-001P</t>
  </si>
  <si>
    <t xml:space="preserve">RU000A1074S7</t>
  </si>
  <si>
    <t xml:space="preserve">СберИОС591</t>
  </si>
  <si>
    <t xml:space="preserve">СберИОС595 [МБ ФР: Т+: Корпоративные облигации]</t>
  </si>
  <si>
    <t xml:space="preserve">4B02-625-01481-B-001P</t>
  </si>
  <si>
    <t xml:space="preserve">RU000A107985</t>
  </si>
  <si>
    <t xml:space="preserve">СберИОС595</t>
  </si>
  <si>
    <t xml:space="preserve">СберИОС596 [МБ ФР: Т+: Корпоративные облигации]</t>
  </si>
  <si>
    <t xml:space="preserve">4B02-626-01481-B-001P</t>
  </si>
  <si>
    <t xml:space="preserve">RU000A1079B2</t>
  </si>
  <si>
    <t xml:space="preserve">СберИОС596</t>
  </si>
  <si>
    <t xml:space="preserve">СберИОС598 [МБ ФР: Т+: Корпоративные облигации]</t>
  </si>
  <si>
    <t xml:space="preserve">4B02-628-01481-B-001P</t>
  </si>
  <si>
    <t xml:space="preserve">RU000A107DB1</t>
  </si>
  <si>
    <t xml:space="preserve">СберИОС598</t>
  </si>
  <si>
    <t xml:space="preserve">СберИОС599 [МБ ФР: Т+: Корпоративные облигации]</t>
  </si>
  <si>
    <t xml:space="preserve">4B02-629-01481-B-001P</t>
  </si>
  <si>
    <t xml:space="preserve">RU000A107DC9</t>
  </si>
  <si>
    <t xml:space="preserve">СберИОС599</t>
  </si>
  <si>
    <t xml:space="preserve">СберИОС601 [МБ ФР: Т+: Корпоративные облигации]</t>
  </si>
  <si>
    <t xml:space="preserve">4B02-630-01481-B-001P</t>
  </si>
  <si>
    <t xml:space="preserve">RU000A107J45</t>
  </si>
  <si>
    <t xml:space="preserve">СберИОС601</t>
  </si>
  <si>
    <t xml:space="preserve">СберИОС602 [МБ ФР: Т+: Корпоративные облигации]</t>
  </si>
  <si>
    <t xml:space="preserve">4B02-631-01481-B-001P</t>
  </si>
  <si>
    <t xml:space="preserve">RU000A107P88</t>
  </si>
  <si>
    <t xml:space="preserve">СберИОС602</t>
  </si>
  <si>
    <t xml:space="preserve">СберИОС603 [МБ ФР: Т+: Корпоративные облигации]</t>
  </si>
  <si>
    <t xml:space="preserve">4B02-633-01481-B-001P</t>
  </si>
  <si>
    <t xml:space="preserve">RU000A107RW7</t>
  </si>
  <si>
    <t xml:space="preserve">СберИОС603</t>
  </si>
  <si>
    <t xml:space="preserve">СберИОС604 [МБ ФР: Т+: Корпоративные облигации]</t>
  </si>
  <si>
    <t xml:space="preserve">4B02-632-01481-B-001P</t>
  </si>
  <si>
    <t xml:space="preserve">RU000A107Q04</t>
  </si>
  <si>
    <t xml:space="preserve">СберИОС604</t>
  </si>
  <si>
    <t xml:space="preserve">СберИОС605 [МБ ФР: Т+: Корпоративные облигации]</t>
  </si>
  <si>
    <t xml:space="preserve">4B02-637-01481-B-001P</t>
  </si>
  <si>
    <t xml:space="preserve">RU000A107SR5</t>
  </si>
  <si>
    <t xml:space="preserve">СберИОС605</t>
  </si>
  <si>
    <t xml:space="preserve">СберИОС606 [МБ ФР: Т+: Корпоративные облигации]</t>
  </si>
  <si>
    <t xml:space="preserve">4B02-634-01481-B-001P</t>
  </si>
  <si>
    <t xml:space="preserve">RU000A107S51</t>
  </si>
  <si>
    <t xml:space="preserve">СберИОС606</t>
  </si>
  <si>
    <t xml:space="preserve">СберИОС607 [МБ ФР: Т+: Корпоративные облигации]</t>
  </si>
  <si>
    <t xml:space="preserve">4B02-635-01481-B-001P</t>
  </si>
  <si>
    <t xml:space="preserve">RU000A107S69</t>
  </si>
  <si>
    <t xml:space="preserve">СберИОС607</t>
  </si>
  <si>
    <t xml:space="preserve">СберИОС608 [МБ ФР: Т+: Корпоративные облигации]</t>
  </si>
  <si>
    <t xml:space="preserve">4B02-636-01481-B-001P</t>
  </si>
  <si>
    <t xml:space="preserve">RU000A107S77</t>
  </si>
  <si>
    <t xml:space="preserve">СберИОС608</t>
  </si>
  <si>
    <t xml:space="preserve">СберИОС609 [МБ ФР: Т+: Корпоративные облигации]</t>
  </si>
  <si>
    <t xml:space="preserve">4B02-638-01481-B-001P</t>
  </si>
  <si>
    <t xml:space="preserve">RU000A107UR1</t>
  </si>
  <si>
    <t xml:space="preserve">СберИОС609</t>
  </si>
  <si>
    <t xml:space="preserve">СберИОС610 [МБ ФР: Т+: Корпоративные облигации]</t>
  </si>
  <si>
    <t xml:space="preserve">4B02-639-01481-B-001P</t>
  </si>
  <si>
    <t xml:space="preserve">RU000A107W97</t>
  </si>
  <si>
    <t xml:space="preserve">СберИОС610</t>
  </si>
  <si>
    <t xml:space="preserve">СберИОС611 [МБ ФР: Т+: Корпоративные облигации]</t>
  </si>
  <si>
    <t xml:space="preserve">4B02-640-01481-B-001P</t>
  </si>
  <si>
    <t xml:space="preserve">RU000A107Y46</t>
  </si>
  <si>
    <t xml:space="preserve">СберИОС611</t>
  </si>
  <si>
    <t xml:space="preserve">СберИОС612 [МБ ФР: Т+: Корпоративные облигации]</t>
  </si>
  <si>
    <t xml:space="preserve">4B02-643-01481-B-001P</t>
  </si>
  <si>
    <t xml:space="preserve">RU000A1080W6</t>
  </si>
  <si>
    <t xml:space="preserve">СберИОС612</t>
  </si>
  <si>
    <t xml:space="preserve">СберИОС613 [МБ ФР: Т+: Корпоративные облигации]</t>
  </si>
  <si>
    <t xml:space="preserve">4B02-641-01481-B-001P</t>
  </si>
  <si>
    <t xml:space="preserve">RU000A1080R6</t>
  </si>
  <si>
    <t xml:space="preserve">СберИОС613</t>
  </si>
  <si>
    <t xml:space="preserve">СберИОС614 [МБ ФР: Т+: Корпоративные облигации]</t>
  </si>
  <si>
    <t xml:space="preserve">4B02-642-01481-B-001P</t>
  </si>
  <si>
    <t xml:space="preserve">RU000A1080T2</t>
  </si>
  <si>
    <t xml:space="preserve">СберИОС614</t>
  </si>
  <si>
    <t xml:space="preserve">СберИОС615 [МБ ФР: Т+: Корпоративные облигации]</t>
  </si>
  <si>
    <t xml:space="preserve">4B02-644-01481-B-001P</t>
  </si>
  <si>
    <t xml:space="preserve">RU000A108413</t>
  </si>
  <si>
    <t xml:space="preserve">СберИОС615</t>
  </si>
  <si>
    <t xml:space="preserve">СберИОС616 [МБ ФР: Т+: Корпоративные облигации]</t>
  </si>
  <si>
    <t xml:space="preserve">4B02-645-01481-B-001P</t>
  </si>
  <si>
    <t xml:space="preserve">RU000A108421</t>
  </si>
  <si>
    <t xml:space="preserve">СберИОС616</t>
  </si>
  <si>
    <t xml:space="preserve">СберИОС617 [МБ ФР: Т+: Корпоративные облигации]</t>
  </si>
  <si>
    <t xml:space="preserve">4B02-646-01481-B-001P</t>
  </si>
  <si>
    <t xml:space="preserve">RU000A1088K4</t>
  </si>
  <si>
    <t xml:space="preserve">СберИОС617</t>
  </si>
  <si>
    <t xml:space="preserve">СберИОС618 [МБ ФР: Т+: Корпоративные облигации]</t>
  </si>
  <si>
    <t xml:space="preserve">4B02-647-01481-B-001P</t>
  </si>
  <si>
    <t xml:space="preserve">RU000A1088L2</t>
  </si>
  <si>
    <t xml:space="preserve">СберИОС618</t>
  </si>
  <si>
    <t xml:space="preserve">СберИОС620 [МБ ФР: Т+: Корпоративные облигации]</t>
  </si>
  <si>
    <t xml:space="preserve">4B02-649-01481-B-001P</t>
  </si>
  <si>
    <t xml:space="preserve">RU000A108DG8</t>
  </si>
  <si>
    <t xml:space="preserve">СберИОС620</t>
  </si>
  <si>
    <t xml:space="preserve">СберИОС621 [МБ ФР: Т+: Корпоративные облигации]</t>
  </si>
  <si>
    <t xml:space="preserve">4B02-648-01481-B-001P</t>
  </si>
  <si>
    <t xml:space="preserve">RU000A108C09</t>
  </si>
  <si>
    <t xml:space="preserve">СберИОС621</t>
  </si>
  <si>
    <t xml:space="preserve">СберИОС622 [МБ ФР: Т+: Корпоративные облигации]</t>
  </si>
  <si>
    <t xml:space="preserve">4B02-650-01481-B-001P</t>
  </si>
  <si>
    <t xml:space="preserve">RU000A108E64</t>
  </si>
  <si>
    <t xml:space="preserve">СберИОС622</t>
  </si>
  <si>
    <t xml:space="preserve">СберИОС623 [МБ ФР: Т+: Корпоративные облигации]</t>
  </si>
  <si>
    <t xml:space="preserve">4B02-651-01481-B-001P</t>
  </si>
  <si>
    <t xml:space="preserve">RU000A108K25</t>
  </si>
  <si>
    <t xml:space="preserve">СберИОС623</t>
  </si>
  <si>
    <t xml:space="preserve">СберИОС624 [МБ ФР: Т+: Корпоративные облигации]</t>
  </si>
  <si>
    <t xml:space="preserve">4B02-653-01481-B-001P</t>
  </si>
  <si>
    <t xml:space="preserve">RU000A108LV0</t>
  </si>
  <si>
    <t xml:space="preserve">СберИОС624</t>
  </si>
  <si>
    <t xml:space="preserve">СберИОС625 [МБ ФР: Т+: Корпоративные облигации]</t>
  </si>
  <si>
    <t xml:space="preserve">4B02-652-01481-B-001P</t>
  </si>
  <si>
    <t xml:space="preserve">RU000A108LG1</t>
  </si>
  <si>
    <t xml:space="preserve">СберИОС625</t>
  </si>
  <si>
    <t xml:space="preserve">СберИОС626 [МБ ФР: Т+: Корпоративные облигации]</t>
  </si>
  <si>
    <t xml:space="preserve">4B02-654-01481-B-001P</t>
  </si>
  <si>
    <t xml:space="preserve">RU000A108Q60</t>
  </si>
  <si>
    <t xml:space="preserve">СберИОС626</t>
  </si>
  <si>
    <t xml:space="preserve">СберИОС627 [МБ ФР: Т+: Корпоративные облигации]</t>
  </si>
  <si>
    <t xml:space="preserve">4B02-655-01481-B-001P</t>
  </si>
  <si>
    <t xml:space="preserve">RU000A108QH8</t>
  </si>
  <si>
    <t xml:space="preserve">СберИОС627</t>
  </si>
  <si>
    <t xml:space="preserve">СберИОС628 [МБ ФР: Т+: Корпоративные облигации]</t>
  </si>
  <si>
    <t xml:space="preserve">4B02-656-01481-B-001P</t>
  </si>
  <si>
    <t xml:space="preserve">RU000A108QJ4</t>
  </si>
  <si>
    <t xml:space="preserve">СберИОС628</t>
  </si>
  <si>
    <t xml:space="preserve">СберИОС629 [МБ ФР: Т+: Корпоративные облигации]</t>
  </si>
  <si>
    <t xml:space="preserve">4B02-657-01481-B-001P</t>
  </si>
  <si>
    <t xml:space="preserve">RU000A108TC3</t>
  </si>
  <si>
    <t xml:space="preserve">СберИОС629</t>
  </si>
  <si>
    <t xml:space="preserve">СберИОС630 [МБ ФР: Т+: Корпоративные облигации]</t>
  </si>
  <si>
    <t xml:space="preserve">4B02-658-01481-B-001P</t>
  </si>
  <si>
    <t xml:space="preserve">RU000A108U98</t>
  </si>
  <si>
    <t xml:space="preserve">СберИОС630</t>
  </si>
  <si>
    <t xml:space="preserve">СберИОС631 [МБ ФР: Т+: Корпоративные облигации]</t>
  </si>
  <si>
    <t xml:space="preserve">4B02-659-01481-B-001P</t>
  </si>
  <si>
    <t xml:space="preserve">RU000A108U80</t>
  </si>
  <si>
    <t xml:space="preserve">СберИОС631</t>
  </si>
  <si>
    <t xml:space="preserve">СберИОС632 [МБ ФР: Т+: Корпоративные облигации]</t>
  </si>
  <si>
    <t xml:space="preserve">4B02-660-01481-B-001P</t>
  </si>
  <si>
    <t xml:space="preserve">RU000A108WH6</t>
  </si>
  <si>
    <t xml:space="preserve">СберИОС632</t>
  </si>
  <si>
    <t xml:space="preserve">СберИОС633 [МБ ФР: Т+: Корпоративные облигации]</t>
  </si>
  <si>
    <t xml:space="preserve">4B02-661-01481-B-001P</t>
  </si>
  <si>
    <t xml:space="preserve">RU000A108Z02</t>
  </si>
  <si>
    <t xml:space="preserve">СберИОС633</t>
  </si>
  <si>
    <t xml:space="preserve">СберИОС634 [МБ ФР: Т+: Корпоративные облигации]</t>
  </si>
  <si>
    <t xml:space="preserve">4B02-662-01481-B-001P</t>
  </si>
  <si>
    <t xml:space="preserve">RU000A108Z10</t>
  </si>
  <si>
    <t xml:space="preserve">СберИОС634</t>
  </si>
  <si>
    <t xml:space="preserve">СберИОС635 [МБ ФР: Т+: Корпоративные облигации]</t>
  </si>
  <si>
    <t xml:space="preserve">4B02-663-01481-B-001P</t>
  </si>
  <si>
    <t xml:space="preserve">RU000A1092K6</t>
  </si>
  <si>
    <t xml:space="preserve">СберИОС635</t>
  </si>
  <si>
    <t xml:space="preserve">СберИОС636 [МБ ФР: Т+: Корпоративные облигации]</t>
  </si>
  <si>
    <t xml:space="preserve">4B02-664-01481-B-001P</t>
  </si>
  <si>
    <t xml:space="preserve">RU000A1093H0</t>
  </si>
  <si>
    <t xml:space="preserve">СберИОС636</t>
  </si>
  <si>
    <t xml:space="preserve">СберИОС637 [МБ ФР: Т+: Корпоративные облигации]</t>
  </si>
  <si>
    <t xml:space="preserve">4B02-665-01481-B-001P</t>
  </si>
  <si>
    <t xml:space="preserve">RU000A1093J6</t>
  </si>
  <si>
    <t xml:space="preserve">СберИОС637</t>
  </si>
  <si>
    <t xml:space="preserve">СберИОС638 [МБ ФР: Т+: Корпоративные облигации]</t>
  </si>
  <si>
    <t xml:space="preserve">4B02-666-01481-B-001P</t>
  </si>
  <si>
    <t xml:space="preserve">RU000A1093K4</t>
  </si>
  <si>
    <t xml:space="preserve">СберИОС638</t>
  </si>
  <si>
    <t xml:space="preserve">СберИОС639 [МБ ФР: Т+: Корпоративные облигации]</t>
  </si>
  <si>
    <t xml:space="preserve">4B02-669-01481-B-001P</t>
  </si>
  <si>
    <t xml:space="preserve">RU000A109833</t>
  </si>
  <si>
    <t xml:space="preserve">СберИОС639</t>
  </si>
  <si>
    <t xml:space="preserve">СберИОС640 [МБ ФР: Т+: Корпоративные облигации]</t>
  </si>
  <si>
    <t xml:space="preserve">4B02-670-01481-B-001P</t>
  </si>
  <si>
    <t xml:space="preserve">RU000A109841</t>
  </si>
  <si>
    <t xml:space="preserve">СберИОС640</t>
  </si>
  <si>
    <t xml:space="preserve">СберИОС641 [МБ ФР: Т+: Корпоративные облигации]</t>
  </si>
  <si>
    <t xml:space="preserve">4B02-667-01481-B-001P</t>
  </si>
  <si>
    <t xml:space="preserve">RU000A1097A6</t>
  </si>
  <si>
    <t xml:space="preserve">СберИОС641</t>
  </si>
  <si>
    <t xml:space="preserve">СберИОС642 [МБ ФР: Т+: Корпоративные облигации]</t>
  </si>
  <si>
    <t xml:space="preserve">4B02-668-01481-B-001P</t>
  </si>
  <si>
    <t xml:space="preserve">RU000A1097R0</t>
  </si>
  <si>
    <t xml:space="preserve">СберИОС642</t>
  </si>
  <si>
    <t xml:space="preserve">СберИОС643 [МБ ФР: Т+: Корпоративные облигации]</t>
  </si>
  <si>
    <t xml:space="preserve">4B02-673-01481-B-001P</t>
  </si>
  <si>
    <t xml:space="preserve">RU000A109DR3</t>
  </si>
  <si>
    <t xml:space="preserve">СберИОС643</t>
  </si>
  <si>
    <t xml:space="preserve">СберИОС644 [МБ ФР: Т+: Корпоративные облигации]</t>
  </si>
  <si>
    <t xml:space="preserve">4B02-671-01481-B-001P</t>
  </si>
  <si>
    <t xml:space="preserve">RU000A109A34</t>
  </si>
  <si>
    <t xml:space="preserve">СберИОС644</t>
  </si>
  <si>
    <t xml:space="preserve">СберИОС645 [МБ ФР: Т+: Корпоративные облигации]</t>
  </si>
  <si>
    <t xml:space="preserve">4B02-672-01481-B-001P</t>
  </si>
  <si>
    <t xml:space="preserve">RU000A109A42</t>
  </si>
  <si>
    <t xml:space="preserve">СберИОС645</t>
  </si>
  <si>
    <t xml:space="preserve">СберИОС646 [МБ ФР: Т+: Корпоративные облигации]</t>
  </si>
  <si>
    <t xml:space="preserve">4B02-674-01481-B-001P</t>
  </si>
  <si>
    <t xml:space="preserve">RU000A109F39</t>
  </si>
  <si>
    <t xml:space="preserve">СберИОС646</t>
  </si>
  <si>
    <t xml:space="preserve">СберИОС647 [МБ ФР: Т+: Корпоративные облигации]</t>
  </si>
  <si>
    <t xml:space="preserve">4B02-675-01481-B-001P</t>
  </si>
  <si>
    <t xml:space="preserve">RU000A109JJ7</t>
  </si>
  <si>
    <t xml:space="preserve">СберИОС647</t>
  </si>
  <si>
    <t xml:space="preserve">СберИОС648 [МБ ФР: Т+: Корпоративные облигации]</t>
  </si>
  <si>
    <t xml:space="preserve">4B02-676-01481-B-001P</t>
  </si>
  <si>
    <t xml:space="preserve">RU000A109JK5</t>
  </si>
  <si>
    <t xml:space="preserve">СберИОС648</t>
  </si>
  <si>
    <t xml:space="preserve">СберИОС649 [МБ ФР: Т+: Корпоративные облигации]</t>
  </si>
  <si>
    <t xml:space="preserve">4B02-677-01481-B-001P</t>
  </si>
  <si>
    <t xml:space="preserve">RU000A109LL9</t>
  </si>
  <si>
    <t xml:space="preserve">СберИОС649</t>
  </si>
  <si>
    <t xml:space="preserve">СберИОС651 [МБ ФР: Т+: Корпоративные облигации]</t>
  </si>
  <si>
    <t xml:space="preserve">4B02-680-01481-B-001P</t>
  </si>
  <si>
    <t xml:space="preserve">RU000A109QS3</t>
  </si>
  <si>
    <t xml:space="preserve">СберИОС651</t>
  </si>
  <si>
    <t xml:space="preserve">СберИОС653 [МБ ФР: Т+: Корпоративные облигации]</t>
  </si>
  <si>
    <t xml:space="preserve">4B02-682-01481-B-001P</t>
  </si>
  <si>
    <t xml:space="preserve">RU000A109S67</t>
  </si>
  <si>
    <t xml:space="preserve">СберИОС653</t>
  </si>
  <si>
    <t xml:space="preserve">СберИОС654 [МБ ФР: Т+: Корпоративные облигации]</t>
  </si>
  <si>
    <t xml:space="preserve">4B02-683-01481-B-001P</t>
  </si>
  <si>
    <t xml:space="preserve">RU000A109TR9</t>
  </si>
  <si>
    <t xml:space="preserve">СберИОС654</t>
  </si>
  <si>
    <t xml:space="preserve">СберИОС655 [МБ ФР: Т+: Корпоративные облигации]</t>
  </si>
  <si>
    <t xml:space="preserve">4B02-684-01481-B-001P</t>
  </si>
  <si>
    <t xml:space="preserve">RU000A109TS7</t>
  </si>
  <si>
    <t xml:space="preserve">СберИОС655</t>
  </si>
  <si>
    <t xml:space="preserve">СберИОС656 [МБ ФР: Т+: Корпоративные облигации]</t>
  </si>
  <si>
    <t xml:space="preserve">4B02-685-01481-B-001P</t>
  </si>
  <si>
    <t xml:space="preserve">RU000A109X03</t>
  </si>
  <si>
    <t xml:space="preserve">СберИОС656</t>
  </si>
  <si>
    <t xml:space="preserve">СберИОС657 [МБ ФР: Т+: Корпоративные облигации]</t>
  </si>
  <si>
    <t xml:space="preserve">4B02-687-01481-B-001P</t>
  </si>
  <si>
    <t xml:space="preserve">RU000A109YF4</t>
  </si>
  <si>
    <t xml:space="preserve">СберИОС657</t>
  </si>
  <si>
    <t xml:space="preserve">СберИОС659 [МБ ФР: Т+: Корпоративные облигации]</t>
  </si>
  <si>
    <t xml:space="preserve">4B02-688-01481-B-001P</t>
  </si>
  <si>
    <t xml:space="preserve">RU000A109YH0</t>
  </si>
  <si>
    <t xml:space="preserve">СберИОС659</t>
  </si>
  <si>
    <t xml:space="preserve">СберИОС660 [МБ ФР: Т+: Корпоративные облигации]</t>
  </si>
  <si>
    <t xml:space="preserve">4B02-690-01481-B-001P</t>
  </si>
  <si>
    <t xml:space="preserve">RU000A10A182</t>
  </si>
  <si>
    <t xml:space="preserve">СберИОС660</t>
  </si>
  <si>
    <t xml:space="preserve">СберИОС661 [МБ ФР: Т+: Корпоративные облигации]</t>
  </si>
  <si>
    <t xml:space="preserve">4B02-691-01481-B-001P</t>
  </si>
  <si>
    <t xml:space="preserve">RU000A10A2Y9</t>
  </si>
  <si>
    <t xml:space="preserve">СберИОС661</t>
  </si>
  <si>
    <t xml:space="preserve">СберКИБ1P2 [МБ ФР: Т+: Корпоративные облигации]</t>
  </si>
  <si>
    <t xml:space="preserve">6-02-01793-A-001P</t>
  </si>
  <si>
    <t xml:space="preserve">RU000A109GV8</t>
  </si>
  <si>
    <t xml:space="preserve">СберКИБ1P2</t>
  </si>
  <si>
    <t xml:space="preserve">СберКИБ1P4 [МБ ФР: Т+: Корпоративные облигации]</t>
  </si>
  <si>
    <t xml:space="preserve">6-04-01793-A-001P</t>
  </si>
  <si>
    <t xml:space="preserve">RU000A109GX4</t>
  </si>
  <si>
    <t xml:space="preserve">СберКИБ1P4</t>
  </si>
  <si>
    <t xml:space="preserve">СберКИБ1P5 [МБ ФР: Т+: Корпоративные облигации]</t>
  </si>
  <si>
    <t xml:space="preserve">6-05-01793-A-001P</t>
  </si>
  <si>
    <t xml:space="preserve">RU000A109GY2</t>
  </si>
  <si>
    <t xml:space="preserve">СберКИБ1P5</t>
  </si>
  <si>
    <t xml:space="preserve">СберКИБ1P6 [МБ ФР: Т+: Корпоративные облигации]</t>
  </si>
  <si>
    <t xml:space="preserve">6-06-01793-A-001P</t>
  </si>
  <si>
    <t xml:space="preserve">RU000A109GZ9</t>
  </si>
  <si>
    <t xml:space="preserve">СберКИБ1P6</t>
  </si>
  <si>
    <t xml:space="preserve">СберКИБ1P7 [МБ ФР: Т+: Корпоративные облигации]</t>
  </si>
  <si>
    <t xml:space="preserve">6-07-01793-A-001P</t>
  </si>
  <si>
    <t xml:space="preserve">RU000A109H03</t>
  </si>
  <si>
    <t xml:space="preserve">СберКИБ1P7</t>
  </si>
  <si>
    <t xml:space="preserve">СберКИБ1P8 [МБ ФР: Т+: Корпоративные облигации]</t>
  </si>
  <si>
    <t xml:space="preserve">6-08-01793-A-001P</t>
  </si>
  <si>
    <t xml:space="preserve">RU000A109H11</t>
  </si>
  <si>
    <t xml:space="preserve">СберКИБ1P8</t>
  </si>
  <si>
    <t xml:space="preserve">СберКИБ1P9 [МБ ФР: Т+: Корпоративные облигации]</t>
  </si>
  <si>
    <t xml:space="preserve">6-09-01793-A-001P</t>
  </si>
  <si>
    <t xml:space="preserve">RU000A109H29</t>
  </si>
  <si>
    <t xml:space="preserve">СберКИБ1P9</t>
  </si>
  <si>
    <t xml:space="preserve">СберКИБ1Р3 [МБ ФР: Т+: Корпоративные облигации]</t>
  </si>
  <si>
    <t xml:space="preserve">6-03-01793-A-001P</t>
  </si>
  <si>
    <t xml:space="preserve">RU000A109GW6</t>
  </si>
  <si>
    <t xml:space="preserve">СберКИБ1Р3</t>
  </si>
  <si>
    <t xml:space="preserve">СберСIB274 [МБ ФР: Т+: Корпоративные облигации]</t>
  </si>
  <si>
    <t xml:space="preserve">6-274-01793-A</t>
  </si>
  <si>
    <t xml:space="preserve">RU000A1050V1</t>
  </si>
  <si>
    <t xml:space="preserve">СберСIB274</t>
  </si>
  <si>
    <t xml:space="preserve">СберСIB532 [МБ ФР: Т+: Корпоративные облигации]</t>
  </si>
  <si>
    <t xml:space="preserve">6-532-01793-A</t>
  </si>
  <si>
    <t xml:space="preserve">RU000A0NR5Y2</t>
  </si>
  <si>
    <t xml:space="preserve">СберСIB532</t>
  </si>
  <si>
    <t xml:space="preserve">СберСIB615 [МБ ФР: Т+: Корпоративные облигации]</t>
  </si>
  <si>
    <t xml:space="preserve">6-615-01793-A</t>
  </si>
  <si>
    <t xml:space="preserve">RU000A0NR9S6</t>
  </si>
  <si>
    <t xml:space="preserve">СберСIB615</t>
  </si>
  <si>
    <t xml:space="preserve">СберСIB617 [МБ ФР: Т+: Корпоративные облигации]</t>
  </si>
  <si>
    <t xml:space="preserve">6-617-01793-A</t>
  </si>
  <si>
    <t xml:space="preserve">RU000A0NR9U2</t>
  </si>
  <si>
    <t xml:space="preserve">СберСIB617</t>
  </si>
  <si>
    <t xml:space="preserve">СберСIB618 [МБ ФР: Т+: Корпоративные облигации]</t>
  </si>
  <si>
    <t xml:space="preserve">6-618-01793-A</t>
  </si>
  <si>
    <t xml:space="preserve">RU000A0NR9V0</t>
  </si>
  <si>
    <t xml:space="preserve">СберСIB618</t>
  </si>
  <si>
    <t xml:space="preserve">СберСIB711 [МБ ФР: Т+: Корпоративные облигации]</t>
  </si>
  <si>
    <t xml:space="preserve">6-711-01793-A</t>
  </si>
  <si>
    <t xml:space="preserve">RU000A0P1MY4</t>
  </si>
  <si>
    <t xml:space="preserve">СберСIB711</t>
  </si>
  <si>
    <t xml:space="preserve">СберСIB712 [МБ ФР: Т+: Корпоративные облигации]</t>
  </si>
  <si>
    <t xml:space="preserve">6-712-01793-A</t>
  </si>
  <si>
    <t xml:space="preserve">RU000A0P1MZ1</t>
  </si>
  <si>
    <t xml:space="preserve">СберСIB712</t>
  </si>
  <si>
    <t xml:space="preserve">СберСIB713 [МБ ФР: Т+: Корпоративные облигации]</t>
  </si>
  <si>
    <t xml:space="preserve">6-713-01793-A</t>
  </si>
  <si>
    <t xml:space="preserve">RU000A0P1N07</t>
  </si>
  <si>
    <t xml:space="preserve">СберСIB713</t>
  </si>
  <si>
    <t xml:space="preserve">СберСIB714 [МБ ФР: Т+: Корпоративные облигации]</t>
  </si>
  <si>
    <t xml:space="preserve">6-714-01793-A</t>
  </si>
  <si>
    <t xml:space="preserve">RU000A0P1N15</t>
  </si>
  <si>
    <t xml:space="preserve">СберСIB714</t>
  </si>
  <si>
    <t xml:space="preserve">СберСIB715 [МБ ФР: Т+: Корпоративные облигации]</t>
  </si>
  <si>
    <t xml:space="preserve">6-715-01793-A</t>
  </si>
  <si>
    <t xml:space="preserve">RU000A0P1N23</t>
  </si>
  <si>
    <t xml:space="preserve">СберСIB715</t>
  </si>
  <si>
    <t xml:space="preserve">СберСIB773 [МБ ФР: Т+: Корпоративные облигации]</t>
  </si>
  <si>
    <t xml:space="preserve">6-773-01793-A</t>
  </si>
  <si>
    <t xml:space="preserve">RU000A107ZJ7</t>
  </si>
  <si>
    <t xml:space="preserve">СберСIB773</t>
  </si>
  <si>
    <t xml:space="preserve">СберСIB781 [МБ ФР: Т+: Корпоративные облигации]</t>
  </si>
  <si>
    <t xml:space="preserve">6-781-01793-A</t>
  </si>
  <si>
    <t xml:space="preserve">RU000A107ZS8</t>
  </si>
  <si>
    <t xml:space="preserve">СберСIB781</t>
  </si>
  <si>
    <t xml:space="preserve">СберСIB782 [МБ ФР: Т+: Корпоративные облигации]</t>
  </si>
  <si>
    <t xml:space="preserve">6-782-01793-A</t>
  </si>
  <si>
    <t xml:space="preserve">RU000A107ZT6</t>
  </si>
  <si>
    <t xml:space="preserve">СберСIB782</t>
  </si>
  <si>
    <t xml:space="preserve">СберСIB798 [МБ ФР: Т+: Корпоративные облигации]</t>
  </si>
  <si>
    <t xml:space="preserve">6-798-01793-A</t>
  </si>
  <si>
    <t xml:space="preserve">RU000A108090</t>
  </si>
  <si>
    <t xml:space="preserve">СберСIB798</t>
  </si>
  <si>
    <t xml:space="preserve">СберСIB799 [МБ ФР: Т+: Корпоративные облигации]</t>
  </si>
  <si>
    <t xml:space="preserve">6-799-01793-A</t>
  </si>
  <si>
    <t xml:space="preserve">RU000A1080A2</t>
  </si>
  <si>
    <t xml:space="preserve">СберСIB799</t>
  </si>
  <si>
    <t xml:space="preserve">СберСIB800 [МБ ФР: Т+: Корпоративные облигации]</t>
  </si>
  <si>
    <t xml:space="preserve">6-800-01793-A</t>
  </si>
  <si>
    <t xml:space="preserve">RU000A1080B0</t>
  </si>
  <si>
    <t xml:space="preserve">СберСIB800</t>
  </si>
  <si>
    <t xml:space="preserve">СберСIB801 [МБ ФР: Т+: Корпоративные облигации]</t>
  </si>
  <si>
    <t xml:space="preserve">6-801-01793-A</t>
  </si>
  <si>
    <t xml:space="preserve">RU000A1080C8</t>
  </si>
  <si>
    <t xml:space="preserve">СберСIB801</t>
  </si>
  <si>
    <t xml:space="preserve">СберСIB802 [МБ ФР: Т+: Корпоративные облигации]</t>
  </si>
  <si>
    <t xml:space="preserve">6-802-01793-A</t>
  </si>
  <si>
    <t xml:space="preserve">RU000A1080D6</t>
  </si>
  <si>
    <t xml:space="preserve">СберСIB802</t>
  </si>
  <si>
    <t xml:space="preserve">СберСIB835 [МБ ФР: Т+: Корпоративные облигации]</t>
  </si>
  <si>
    <t xml:space="preserve">6-835-01793-A</t>
  </si>
  <si>
    <t xml:space="preserve">RU000A108HQ8</t>
  </si>
  <si>
    <t xml:space="preserve">СберСIB835</t>
  </si>
  <si>
    <t xml:space="preserve">СберСIB836 [МБ ФР: Т+: Корпоративные облигации]</t>
  </si>
  <si>
    <t xml:space="preserve">6-836-01793-A</t>
  </si>
  <si>
    <t xml:space="preserve">RU000A108HR6</t>
  </si>
  <si>
    <t xml:space="preserve">СберСIB836</t>
  </si>
  <si>
    <t xml:space="preserve">СберСIB837 [МБ ФР: Т+: Корпоративные облигации]</t>
  </si>
  <si>
    <t xml:space="preserve">6-837-01793-A</t>
  </si>
  <si>
    <t xml:space="preserve">RU000A108HS4</t>
  </si>
  <si>
    <t xml:space="preserve">СберСIB837</t>
  </si>
  <si>
    <t xml:space="preserve">СберСIB841 [МБ ФР: Т+: Корпоративные облигации]</t>
  </si>
  <si>
    <t xml:space="preserve">6-841-01793-A</t>
  </si>
  <si>
    <t xml:space="preserve">RU000A108HW6</t>
  </si>
  <si>
    <t xml:space="preserve">СберСIB841</t>
  </si>
  <si>
    <t xml:space="preserve">СберСIB932 [МБ ФР: Т+: Корпоративные облигации]</t>
  </si>
  <si>
    <t xml:space="preserve">6-932-01793-A</t>
  </si>
  <si>
    <t xml:space="preserve">RU000A109UN6</t>
  </si>
  <si>
    <t xml:space="preserve">СберСIB932</t>
  </si>
  <si>
    <t xml:space="preserve">СвердлОб4 [МБ ФР: Т+: Корпоративные облигации]</t>
  </si>
  <si>
    <t xml:space="preserve">RU35004SVS0</t>
  </si>
  <si>
    <t xml:space="preserve">СвердлОб4</t>
  </si>
  <si>
    <t xml:space="preserve">СвердлОбл5 [МБ ФР: Т+: Корпоративные облигации]</t>
  </si>
  <si>
    <t xml:space="preserve">RU35005SVS0</t>
  </si>
  <si>
    <t xml:space="preserve">RU000A0ZZQH9</t>
  </si>
  <si>
    <t xml:space="preserve">СвердлОбл5</t>
  </si>
  <si>
    <t xml:space="preserve">СвердлОбл6 [МБ ФР: Т+: Корпоративные облигации]</t>
  </si>
  <si>
    <t xml:space="preserve">RU35006SVS0</t>
  </si>
  <si>
    <t xml:space="preserve">RU000A1016N9</t>
  </si>
  <si>
    <t xml:space="preserve">СвердлОбл6</t>
  </si>
  <si>
    <t xml:space="preserve">СвердлОбл7 [МБ ФР: Т+: Корпоративные облигации]</t>
  </si>
  <si>
    <t xml:space="preserve">RU34007SVS0</t>
  </si>
  <si>
    <t xml:space="preserve">RU000A101UG7</t>
  </si>
  <si>
    <t xml:space="preserve">СвердлОбл7</t>
  </si>
  <si>
    <t xml:space="preserve">СвердлОбл8 [МБ ФР: Т+: Корпоративные облигации]</t>
  </si>
  <si>
    <t xml:space="preserve">RU35008SVS0</t>
  </si>
  <si>
    <t xml:space="preserve">СвердлОбл8</t>
  </si>
  <si>
    <t xml:space="preserve">СвердлОбл9 [МБ ФР: Т+: Корпоративные облигации]</t>
  </si>
  <si>
    <t xml:space="preserve">RU35009SVS0</t>
  </si>
  <si>
    <t xml:space="preserve">СвердлОбл9</t>
  </si>
  <si>
    <t xml:space="preserve">СветофорП2 [МБ ФР: Т+: Корпоративные облигации]</t>
  </si>
  <si>
    <t xml:space="preserve">4B02-02-24350-J-001P</t>
  </si>
  <si>
    <t xml:space="preserve">СветофорП2</t>
  </si>
  <si>
    <t xml:space="preserve">СеверстБ06 [МБ ФР: Т+: Корпоративные облигации]</t>
  </si>
  <si>
    <t xml:space="preserve">4B02-06-00143-A</t>
  </si>
  <si>
    <t xml:space="preserve">СеверстБ06</t>
  </si>
  <si>
    <t xml:space="preserve">СеверстБ07 [МБ ФР: Т+: Корпоративные облигации]</t>
  </si>
  <si>
    <t xml:space="preserve">4B02-07-00143-A</t>
  </si>
  <si>
    <t xml:space="preserve">RU000A1008L0</t>
  </si>
  <si>
    <t xml:space="preserve">СеверстБ07</t>
  </si>
  <si>
    <t xml:space="preserve">Сегежа2P1R [МБ ФР: Т+: Корпоративные облигации]</t>
  </si>
  <si>
    <t xml:space="preserve">4B02-01-87154-H-002P</t>
  </si>
  <si>
    <t xml:space="preserve">Сегежа2P1R</t>
  </si>
  <si>
    <t xml:space="preserve">Сегежа2P2R [МБ ФР: Т+: Корпоративные облигации]</t>
  </si>
  <si>
    <t xml:space="preserve">4B02-02-87154-H-002P</t>
  </si>
  <si>
    <t xml:space="preserve">Сегежа2P2R</t>
  </si>
  <si>
    <t xml:space="preserve">Сегежа2P3R [МБ ФР: Т+: Корпоративные облигации]</t>
  </si>
  <si>
    <t xml:space="preserve">4B02-03-87154-H-002P</t>
  </si>
  <si>
    <t xml:space="preserve">Сегежа2P3R</t>
  </si>
  <si>
    <t xml:space="preserve">Сегежа2P4R [МБ ФР: Т+: Корпоративные облигации]</t>
  </si>
  <si>
    <t xml:space="preserve">4B02-04-87154-H-002P</t>
  </si>
  <si>
    <t xml:space="preserve">Сегежа2P4R</t>
  </si>
  <si>
    <t xml:space="preserve">Сегежа2P5R [МБ ФР: Т+: Корпоративные облигации]</t>
  </si>
  <si>
    <t xml:space="preserve">4B02-05-87154-H-002P</t>
  </si>
  <si>
    <t xml:space="preserve">Сегежа2P5R</t>
  </si>
  <si>
    <t xml:space="preserve">Сегежа2P6R [МБ ФР: Т+: Корпоративные облигации]</t>
  </si>
  <si>
    <t xml:space="preserve">4B02-06-87154-H-002P</t>
  </si>
  <si>
    <t xml:space="preserve">RU000A1055U2</t>
  </si>
  <si>
    <t xml:space="preserve">Сегежа2P6R</t>
  </si>
  <si>
    <t xml:space="preserve">Сегежа3P1R [МБ ФР: Т+: Корпоративные облигации]</t>
  </si>
  <si>
    <t xml:space="preserve">Сегежа3P2R [МБ ФР: Т+: Корпоративные облигации]</t>
  </si>
  <si>
    <t xml:space="preserve">4B02-02-87154-H-003P</t>
  </si>
  <si>
    <t xml:space="preserve">Сегежа3P2R</t>
  </si>
  <si>
    <t xml:space="preserve">Сегежа3P3R [МБ ФР: Т+: Корпоративные облигации]</t>
  </si>
  <si>
    <t xml:space="preserve">4B02-03-87154-H-003P</t>
  </si>
  <si>
    <t xml:space="preserve">Сегежа3P3R</t>
  </si>
  <si>
    <t xml:space="preserve">Сегежа3P4R [МБ ФР: Т+: Корпоративные облигации]</t>
  </si>
  <si>
    <t xml:space="preserve">4B02-04-87154-H-003P</t>
  </si>
  <si>
    <t xml:space="preserve">Сегежа3P4R</t>
  </si>
  <si>
    <t xml:space="preserve">Селигдар1Р [МБ ФР: Т+: Корпоративные облигации]</t>
  </si>
  <si>
    <t xml:space="preserve">4B02-01-32694-F-001P</t>
  </si>
  <si>
    <t xml:space="preserve">Селигдар1Р</t>
  </si>
  <si>
    <t xml:space="preserve">СибКХП 1P1 [МБ ФР: Т+: Корпоративные облигации]</t>
  </si>
  <si>
    <t xml:space="preserve">4B02-01-00497-R-001P</t>
  </si>
  <si>
    <t xml:space="preserve">RU000A101947</t>
  </si>
  <si>
    <t xml:space="preserve">СибКХП 1P1</t>
  </si>
  <si>
    <t xml:space="preserve">СибКХП 1P2 [МБ ФР: Т+: Корпоративные облигации]</t>
  </si>
  <si>
    <t xml:space="preserve">4B02-02-00497-R-001P</t>
  </si>
  <si>
    <t xml:space="preserve">СибКХП 1P2</t>
  </si>
  <si>
    <t xml:space="preserve">СибСтекП02 [МБ ФР: Т+: Корпоративные облигации]</t>
  </si>
  <si>
    <t xml:space="preserve">4B02-02-00373-R-001P</t>
  </si>
  <si>
    <t xml:space="preserve">RU000A1026R9</t>
  </si>
  <si>
    <t xml:space="preserve">СибСтекП02</t>
  </si>
  <si>
    <t xml:space="preserve">СибСтекП03 [МБ ФР: Т+: Корпоративные облигации]</t>
  </si>
  <si>
    <t xml:space="preserve">4B02-03-00373-R-001P</t>
  </si>
  <si>
    <t xml:space="preserve">СибСтекП03</t>
  </si>
  <si>
    <t xml:space="preserve">СибСтекП04 [МБ ФР: Т+: Корпоративные облигации]</t>
  </si>
  <si>
    <t xml:space="preserve">4B02-04-00373-R-001P</t>
  </si>
  <si>
    <t xml:space="preserve">СибСтекП04</t>
  </si>
  <si>
    <t xml:space="preserve">СибЭнМаш01 [МБ ФР: Т+: Корпоративные облигации]</t>
  </si>
  <si>
    <t xml:space="preserve">4-01-00604-R</t>
  </si>
  <si>
    <t xml:space="preserve">RU000A104K37</t>
  </si>
  <si>
    <t xml:space="preserve">СибЭнМаш01</t>
  </si>
  <si>
    <t xml:space="preserve">СибурХ Б03 [МБ ФР: Т+: Корпоративные облигации]</t>
  </si>
  <si>
    <t xml:space="preserve">4B02-03-65134-D</t>
  </si>
  <si>
    <t xml:space="preserve">СибурХ Б03</t>
  </si>
  <si>
    <t xml:space="preserve">СибурХ1Р01 [МБ ФР: Т+: Корпоративные облигации]</t>
  </si>
  <si>
    <t xml:space="preserve">4B02-01-65134-D-001P</t>
  </si>
  <si>
    <t xml:space="preserve">СибурХ1Р01</t>
  </si>
  <si>
    <t xml:space="preserve">СибурХ1Р02 [МБ ФР: Т+: Корпоративные облигации]</t>
  </si>
  <si>
    <t xml:space="preserve">4B02-02-65134-D-001P</t>
  </si>
  <si>
    <t xml:space="preserve">СибурХ1Р02</t>
  </si>
  <si>
    <t xml:space="preserve">СибурХБО07 [МБ ФР: Т+: Корпоративные облигации]</t>
  </si>
  <si>
    <t xml:space="preserve">СибурХБО08 [МБ ФР: Т+: Корпоративные облигации]</t>
  </si>
  <si>
    <t xml:space="preserve">СибурХБО09 [МБ ФР: Т+: Корпоративные облигации]</t>
  </si>
  <si>
    <t xml:space="preserve">СибурХБО10 [МБ ФР: Т+: Корпоративные облигации]</t>
  </si>
  <si>
    <t xml:space="preserve">СибурХБО11 [МБ ФР: Т+: Корпоративные облигации]</t>
  </si>
  <si>
    <t xml:space="preserve">СибурХБО12 [МБ ФР: Т+: Корпоративные облигации]</t>
  </si>
  <si>
    <t xml:space="preserve">СибурХБО13 [МБ ФР: Т+: Корпоративные облигации]</t>
  </si>
  <si>
    <t xml:space="preserve">СибурХБО14 [МБ ФР: Т+: Корпоративные облигации]</t>
  </si>
  <si>
    <t xml:space="preserve">Систем1P10 [МБ ФР: Т+: Корпоративные облигации]</t>
  </si>
  <si>
    <t xml:space="preserve">4B02-10-01669-A-001P</t>
  </si>
  <si>
    <t xml:space="preserve">Систем1P10</t>
  </si>
  <si>
    <t xml:space="preserve">Систем1P11 [МБ ФР: Т+: Корпоративные облигации]</t>
  </si>
  <si>
    <t xml:space="preserve">4B02-11-01669-A-001P</t>
  </si>
  <si>
    <t xml:space="preserve">Систем1P11</t>
  </si>
  <si>
    <t xml:space="preserve">Систем1P12 [МБ ФР: Т+: Корпоративные облигации]</t>
  </si>
  <si>
    <t xml:space="preserve">4B02-12-01669-A-001P</t>
  </si>
  <si>
    <t xml:space="preserve">Систем1P12</t>
  </si>
  <si>
    <t xml:space="preserve">Систем1P13 [МБ ФР: Т+: Корпоративные облигации]</t>
  </si>
  <si>
    <t xml:space="preserve">4B02-13-01669-A-001P</t>
  </si>
  <si>
    <t xml:space="preserve">Систем1P13</t>
  </si>
  <si>
    <t xml:space="preserve">Систем1P14 [МБ ФР: Т+: Корпоративные облигации]</t>
  </si>
  <si>
    <t xml:space="preserve">4B02-14-01669-A-001P</t>
  </si>
  <si>
    <t xml:space="preserve">Систем1P14</t>
  </si>
  <si>
    <t xml:space="preserve">Систем1P15 [МБ ФР: Т+: Корпоративные облигации]</t>
  </si>
  <si>
    <t xml:space="preserve">4B02-15-01669-A-001P</t>
  </si>
  <si>
    <t xml:space="preserve">Систем1P15</t>
  </si>
  <si>
    <t xml:space="preserve">Систем1P16 [МБ ФР: Т+: Корпоративные облигации]</t>
  </si>
  <si>
    <t xml:space="preserve">4B02-16-01669-A-001P</t>
  </si>
  <si>
    <t xml:space="preserve">Систем1P16</t>
  </si>
  <si>
    <t xml:space="preserve">Систем1P17 [МБ ФР: Т+: Корпоративные облигации]</t>
  </si>
  <si>
    <t xml:space="preserve">4B02-17-01669-A-001P</t>
  </si>
  <si>
    <t xml:space="preserve">Систем1P17</t>
  </si>
  <si>
    <t xml:space="preserve">Систем1P18 [МБ ФР: Т+: Корпоративные облигации]</t>
  </si>
  <si>
    <t xml:space="preserve">4B02-18-01669-A-001P</t>
  </si>
  <si>
    <t xml:space="preserve">Систем1P18</t>
  </si>
  <si>
    <t xml:space="preserve">Систем1P19 [МБ ФР: Т+: Корпоративные облигации]</t>
  </si>
  <si>
    <t xml:space="preserve">4B02-19-01669-A-001P</t>
  </si>
  <si>
    <t xml:space="preserve">Систем1P19</t>
  </si>
  <si>
    <t xml:space="preserve">Систем1P20 [МБ ФР: Т+: Корпоративные облигации]</t>
  </si>
  <si>
    <t xml:space="preserve">4B02-20-01669-A-001P</t>
  </si>
  <si>
    <t xml:space="preserve">Систем1P20</t>
  </si>
  <si>
    <t xml:space="preserve">Систем1P21 [МБ ФР: Т+: Корпоративные облигации]</t>
  </si>
  <si>
    <t xml:space="preserve">4B02-21-01669-A-001P</t>
  </si>
  <si>
    <t xml:space="preserve">Систем1P21</t>
  </si>
  <si>
    <t xml:space="preserve">Систем1P22 [МБ ФР: Т+: Корпоративные облигации]</t>
  </si>
  <si>
    <t xml:space="preserve">4B02-22-01669-A-001P</t>
  </si>
  <si>
    <t xml:space="preserve">RU000A103P33</t>
  </si>
  <si>
    <t xml:space="preserve">Систем1P22</t>
  </si>
  <si>
    <t xml:space="preserve">Систем1P23 [МБ ФР: Т+: Корпоративные облигации]</t>
  </si>
  <si>
    <t xml:space="preserve">4B02-23-01669-A-001P</t>
  </si>
  <si>
    <t xml:space="preserve">Систем1P23</t>
  </si>
  <si>
    <t xml:space="preserve">Систем1P24 [МБ ФР: Т+: Корпоративные облигации]</t>
  </si>
  <si>
    <t xml:space="preserve">4B02-24-01669-A-001P</t>
  </si>
  <si>
    <t xml:space="preserve">Систем1P24</t>
  </si>
  <si>
    <t xml:space="preserve">Систем1P26 [МБ ФР: Т+: Корпоративные облигации]</t>
  </si>
  <si>
    <t xml:space="preserve">4B02-26-01669-A-001P</t>
  </si>
  <si>
    <t xml:space="preserve">Систем1P26</t>
  </si>
  <si>
    <t xml:space="preserve">Систем1P27 [МБ ФР: Т+: Корпоративные облигации]</t>
  </si>
  <si>
    <t xml:space="preserve">4B02-27-01669-A-001P</t>
  </si>
  <si>
    <t xml:space="preserve">Систем1P27</t>
  </si>
  <si>
    <t xml:space="preserve">Систем1P28 [МБ ФР: Т+: Корпоративные облигации]</t>
  </si>
  <si>
    <t xml:space="preserve">4B02-28-01669-A-001P</t>
  </si>
  <si>
    <t xml:space="preserve">Систем1P28</t>
  </si>
  <si>
    <t xml:space="preserve">Систем1P29 [МБ ФР: Т+: Корпоративные облигации]</t>
  </si>
  <si>
    <t xml:space="preserve">4B02-29-01669-A-001P</t>
  </si>
  <si>
    <t xml:space="preserve">Систем1P29</t>
  </si>
  <si>
    <t xml:space="preserve">Систем1P30 [МБ ФР: Т+: Корпоративные облигации]</t>
  </si>
  <si>
    <t xml:space="preserve">4B02-30-01669-A-001P</t>
  </si>
  <si>
    <t xml:space="preserve">Систем1P30</t>
  </si>
  <si>
    <t xml:space="preserve">Систем1P31 [МБ ФР: Т+: Корпоративные облигации]</t>
  </si>
  <si>
    <t xml:space="preserve">4B02-31-01669-A-001P</t>
  </si>
  <si>
    <t xml:space="preserve">Систем1P31</t>
  </si>
  <si>
    <t xml:space="preserve">СистемБ1P1 [МБ ФР: Т+: Корпоративные облигации]</t>
  </si>
  <si>
    <t xml:space="preserve">4B02-01-01669-A-001P</t>
  </si>
  <si>
    <t xml:space="preserve">СистемБ1P1</t>
  </si>
  <si>
    <t xml:space="preserve">СистемБ1P2 [МБ ФР: Т+: Корпоративные облигации]</t>
  </si>
  <si>
    <t xml:space="preserve">4B02-02-01669-A-001P</t>
  </si>
  <si>
    <t xml:space="preserve">RU000A0JVXZ0</t>
  </si>
  <si>
    <t xml:space="preserve">СистемБ1P2</t>
  </si>
  <si>
    <t xml:space="preserve">СистемБ1P4 [МБ ФР: Т+: Корпоративные облигации]</t>
  </si>
  <si>
    <t xml:space="preserve">4B02-04-01669-A-001P</t>
  </si>
  <si>
    <t xml:space="preserve">СистемБ1P4</t>
  </si>
  <si>
    <t xml:space="preserve">СистемБ1P5 [МБ ФР: Т+: Корпоративные облигации]</t>
  </si>
  <si>
    <t xml:space="preserve">4B02-05-01669-A-001P</t>
  </si>
  <si>
    <t xml:space="preserve">СистемБ1P5</t>
  </si>
  <si>
    <t xml:space="preserve">СистемБ1P6 [МБ ФР: Т+: Корпоративные облигации]</t>
  </si>
  <si>
    <t xml:space="preserve">4B02-06-01669-A-001P</t>
  </si>
  <si>
    <t xml:space="preserve">СистемБ1P6</t>
  </si>
  <si>
    <t xml:space="preserve">СистемБ1P7 [МБ ФР: Т+: Корпоративные облигации]</t>
  </si>
  <si>
    <t xml:space="preserve">4B02-07-01669-A-001P</t>
  </si>
  <si>
    <t xml:space="preserve">СистемБ1P7</t>
  </si>
  <si>
    <t xml:space="preserve">Система1P8 [МБ ФР: Т+: Корпоративные облигации]</t>
  </si>
  <si>
    <t xml:space="preserve">4B02-08-01669-A-001P</t>
  </si>
  <si>
    <t xml:space="preserve">Система1P8</t>
  </si>
  <si>
    <t xml:space="preserve">Система1P9 [МБ ФР: Т+: Корпоративные облигации]</t>
  </si>
  <si>
    <t xml:space="preserve">4B02-09-01669-A-001P</t>
  </si>
  <si>
    <t xml:space="preserve">Система1P9</t>
  </si>
  <si>
    <t xml:space="preserve">Сказка 1P1 [МБ ФР: Т+: Корпоративные облигации]</t>
  </si>
  <si>
    <t xml:space="preserve">4B02-01-00172-L-001P</t>
  </si>
  <si>
    <t xml:space="preserve">Сказка 1P1</t>
  </si>
  <si>
    <t xml:space="preserve">СлавЭКО1Р1 [МБ ФР: Т+: Корпоративные облигации]</t>
  </si>
  <si>
    <t xml:space="preserve">4B02-01-00039-L-001P</t>
  </si>
  <si>
    <t xml:space="preserve">СлавЭКО1Р1</t>
  </si>
  <si>
    <t xml:space="preserve">Славнеф1Р1 [МБ ФР: Т+: Корпоративные облигации]</t>
  </si>
  <si>
    <t xml:space="preserve">4B02-01-00221-A-001P</t>
  </si>
  <si>
    <t xml:space="preserve">RU000A101T64</t>
  </si>
  <si>
    <t xml:space="preserve">Славнеф1Р1</t>
  </si>
  <si>
    <t xml:space="preserve">Славнеф1Р2 [МБ ФР: Т+: Корпоративные облигации]</t>
  </si>
  <si>
    <t xml:space="preserve">4B02-02-00221-A-001P</t>
  </si>
  <si>
    <t xml:space="preserve">RU000A1007H0</t>
  </si>
  <si>
    <t xml:space="preserve">Славнеф1Р2</t>
  </si>
  <si>
    <t xml:space="preserve">Славнеф1Р3 [МБ ФР: Т+: Корпоративные облигации]</t>
  </si>
  <si>
    <t xml:space="preserve">4B02-03-00221-A-001P</t>
  </si>
  <si>
    <t xml:space="preserve">RU000A1013U1</t>
  </si>
  <si>
    <t xml:space="preserve">Славнеф1Р3</t>
  </si>
  <si>
    <t xml:space="preserve">Славнеф2Р1 [МБ ФР: Т+: Корпоративные облигации]</t>
  </si>
  <si>
    <t xml:space="preserve">4B02-01-00221-A-002P</t>
  </si>
  <si>
    <t xml:space="preserve">RU000A103PD0</t>
  </si>
  <si>
    <t xml:space="preserve">Славнеф2Р1</t>
  </si>
  <si>
    <t xml:space="preserve">Славнеф2Р2 [МБ ФР: Т+: Корпоративные облигации]</t>
  </si>
  <si>
    <t xml:space="preserve">4B02-02-00221-A-002P</t>
  </si>
  <si>
    <t xml:space="preserve">RU000A103PG3</t>
  </si>
  <si>
    <t xml:space="preserve">Славнеф2Р2</t>
  </si>
  <si>
    <t xml:space="preserve">Славнеф2Р3 [МБ ФР: Т+: Корпоративные облигации]</t>
  </si>
  <si>
    <t xml:space="preserve">4B02-03-00221-A-002P</t>
  </si>
  <si>
    <t xml:space="preserve">RU000A1043J1</t>
  </si>
  <si>
    <t xml:space="preserve">Славнеф2Р3</t>
  </si>
  <si>
    <t xml:space="preserve">Славнеф2Р4 [МБ ФР: Т+: Корпоративные облигации]</t>
  </si>
  <si>
    <t xml:space="preserve">4B02-04-00221-A-002P</t>
  </si>
  <si>
    <t xml:space="preserve">Славнеф2Р4</t>
  </si>
  <si>
    <t xml:space="preserve">Славнеф2Р5 [МБ ФР: Т+: Корпоративные облигации]</t>
  </si>
  <si>
    <t xml:space="preserve">4B02-05-00221-A-002P</t>
  </si>
  <si>
    <t xml:space="preserve">Славнеф2Р5</t>
  </si>
  <si>
    <t xml:space="preserve">СмартФ1Р01 [МБ ФР: Т+: Корпоративные облигации]</t>
  </si>
  <si>
    <t xml:space="preserve">4B02-01-00102-L-001P</t>
  </si>
  <si>
    <t xml:space="preserve">СмартФ1Р01</t>
  </si>
  <si>
    <t xml:space="preserve">СмартФ1Р02 [МБ ФР: Т+: Корпоративные облигации]</t>
  </si>
  <si>
    <t xml:space="preserve">4B02-02-00102-L-001P</t>
  </si>
  <si>
    <t xml:space="preserve">СмартФ1Р02</t>
  </si>
  <si>
    <t xml:space="preserve">СмартФ1Р03 [МБ ФР: Т+: Корпоративные облигации]</t>
  </si>
  <si>
    <t xml:space="preserve">4B02-03-00102-L-001P</t>
  </si>
  <si>
    <t xml:space="preserve">СмартФ1Р03</t>
  </si>
  <si>
    <t xml:space="preserve">СовкмЛ П05 [МБ ФР: Т+: Корпоративные облигации]</t>
  </si>
  <si>
    <t xml:space="preserve">4B02-05-00303-R-001P</t>
  </si>
  <si>
    <t xml:space="preserve">RU000A104388</t>
  </si>
  <si>
    <t xml:space="preserve">СовкмЛ П05</t>
  </si>
  <si>
    <t xml:space="preserve">СовкмЛ П06 [МБ ФР: Т+: Корпоративные облигации]</t>
  </si>
  <si>
    <t xml:space="preserve">4B02-06-00303-R-001P</t>
  </si>
  <si>
    <t xml:space="preserve">RU000A106946</t>
  </si>
  <si>
    <t xml:space="preserve">СовкмЛ П06</t>
  </si>
  <si>
    <t xml:space="preserve">СовкмЛ П07 [МБ ФР: Т+: Корпоративные облигации]</t>
  </si>
  <si>
    <t xml:space="preserve">4B02-07-00303-R-001P</t>
  </si>
  <si>
    <t xml:space="preserve">СовкмЛ П07</t>
  </si>
  <si>
    <t xml:space="preserve">Совком 1В2 [МБ ФР: Т+: Корпоративные облигации]</t>
  </si>
  <si>
    <t xml:space="preserve">Совком 2В3 [МБ ФР: Т+: Корпоративные облигации]</t>
  </si>
  <si>
    <t xml:space="preserve">Совком БО5 [МБ ФР: Т+: Корпоративные облигации]</t>
  </si>
  <si>
    <t xml:space="preserve">4B020500963B</t>
  </si>
  <si>
    <t xml:space="preserve">RU000A0ZYJR6</t>
  </si>
  <si>
    <t xml:space="preserve">Совком БО5</t>
  </si>
  <si>
    <t xml:space="preserve">СовкомБИ03 [МБ ФР: Т+: Корпоративные облигации]</t>
  </si>
  <si>
    <t xml:space="preserve">4B02-10-00963-B-001P</t>
  </si>
  <si>
    <t xml:space="preserve">RU000A10A422</t>
  </si>
  <si>
    <t xml:space="preserve">СовкомБИ03</t>
  </si>
  <si>
    <t xml:space="preserve">СовкомБОП1 [МБ ФР: Т+: Корпоративные облигации]</t>
  </si>
  <si>
    <t xml:space="preserve">4B020100963B001P</t>
  </si>
  <si>
    <t xml:space="preserve">RU000A100DZ5</t>
  </si>
  <si>
    <t xml:space="preserve">СовкомБОП1</t>
  </si>
  <si>
    <t xml:space="preserve">СовкомБОП2 [МБ ФР: Т+: Корпоративные облигации]</t>
  </si>
  <si>
    <t xml:space="preserve">4B02-03-00963-B-001P</t>
  </si>
  <si>
    <t xml:space="preserve">RU000A101MB5</t>
  </si>
  <si>
    <t xml:space="preserve">СовкомБОП2</t>
  </si>
  <si>
    <t xml:space="preserve">СовкомБОП5 [МБ ФР: Т+: Корпоративные облигации]</t>
  </si>
  <si>
    <t xml:space="preserve">4B02-09-00963-B-001P</t>
  </si>
  <si>
    <t xml:space="preserve">СовкомБОП5</t>
  </si>
  <si>
    <t xml:space="preserve">СовкомЗО-1 [МБ ФР: Т+: Корпоративные облигации]</t>
  </si>
  <si>
    <t xml:space="preserve">4-17-00963-B</t>
  </si>
  <si>
    <t xml:space="preserve">СовкомЗО-1</t>
  </si>
  <si>
    <t xml:space="preserve">СовкомЗО-2 [МБ ФР: Т+: Корпоративные облигации]</t>
  </si>
  <si>
    <t xml:space="preserve">4-18-00963-B</t>
  </si>
  <si>
    <t xml:space="preserve">СовкомЗО-2</t>
  </si>
  <si>
    <t xml:space="preserve">СовкомЗО-3 [МБ ФР: Т+: Корпоративные облигации]</t>
  </si>
  <si>
    <t xml:space="preserve">4-19-00963-B</t>
  </si>
  <si>
    <t xml:space="preserve">RU000A107CM0</t>
  </si>
  <si>
    <t xml:space="preserve">СовкомЗО-3</t>
  </si>
  <si>
    <t xml:space="preserve">СовкомЗО-4 [МБ ФР: Т+: Корпоративные облигации]</t>
  </si>
  <si>
    <t xml:space="preserve">4-20-00963-B</t>
  </si>
  <si>
    <t xml:space="preserve">СовкомЗО-4</t>
  </si>
  <si>
    <t xml:space="preserve">СовкомТ2-1 [МБ ФР: Т+: Корпоративные облигации]</t>
  </si>
  <si>
    <t xml:space="preserve">4-15-00963-B</t>
  </si>
  <si>
    <t xml:space="preserve">RU000A1052C7</t>
  </si>
  <si>
    <t xml:space="preserve">СовкомТ2-1</t>
  </si>
  <si>
    <t xml:space="preserve">СолСАТЛ01 [МБ ФР: Т+: Корпоративные облигации]</t>
  </si>
  <si>
    <t xml:space="preserve">4B02-01-00174-L</t>
  </si>
  <si>
    <t xml:space="preserve">СолСАТЛ01</t>
  </si>
  <si>
    <t xml:space="preserve">Солид БО-2 [МБ ФР: Т+: Корпоративные облигации]</t>
  </si>
  <si>
    <t xml:space="preserve">4B020203344B</t>
  </si>
  <si>
    <t xml:space="preserve">RU000A0JVA77</t>
  </si>
  <si>
    <t xml:space="preserve">Солид БО-2</t>
  </si>
  <si>
    <t xml:space="preserve">СолтонБО01 [МБ ФР: Т+: Корпоративные облигации]</t>
  </si>
  <si>
    <t xml:space="preserve">4B02-01-00147-L</t>
  </si>
  <si>
    <t xml:space="preserve">RU000A108A19</t>
  </si>
  <si>
    <t xml:space="preserve">СолтонБО01</t>
  </si>
  <si>
    <t xml:space="preserve">СтаврКрай4 [МБ ФР: Т+: Корпоративные облигации]</t>
  </si>
  <si>
    <t xml:space="preserve">RU35004STV0</t>
  </si>
  <si>
    <t xml:space="preserve">RU000A102H34</t>
  </si>
  <si>
    <t xml:space="preserve">СтаврКрай4</t>
  </si>
  <si>
    <t xml:space="preserve">Страна 02 [МБ ФР: Т+: Корпоративные облигации]</t>
  </si>
  <si>
    <t xml:space="preserve">4-01-00593-R-001P</t>
  </si>
  <si>
    <t xml:space="preserve">Страна 02</t>
  </si>
  <si>
    <t xml:space="preserve">Сульфур1P1 [МБ ФР: Т+: Корпоративные облигации]</t>
  </si>
  <si>
    <t xml:space="preserve">4B02-01-00156-L-001P</t>
  </si>
  <si>
    <t xml:space="preserve">Сульфур1P1</t>
  </si>
  <si>
    <t xml:space="preserve">Сферфин1P1 [МБ ФР: Т+: Корпоративные облигации]</t>
  </si>
  <si>
    <t xml:space="preserve">4B02-01-00366-R-001P</t>
  </si>
  <si>
    <t xml:space="preserve">RU000A0ZYU54</t>
  </si>
  <si>
    <t xml:space="preserve">Сферфин1P1</t>
  </si>
  <si>
    <t xml:space="preserve">Сферфин1P2 [МБ ФР: Т+: Корпоративные облигации]</t>
  </si>
  <si>
    <t xml:space="preserve">4B02-02-00366-R-001P</t>
  </si>
  <si>
    <t xml:space="preserve">RU000A0ZZNL8</t>
  </si>
  <si>
    <t xml:space="preserve">Сферфин1P2</t>
  </si>
  <si>
    <t xml:space="preserve">Сферфин1P3 [МБ ФР: Т+: Корпоративные облигации]</t>
  </si>
  <si>
    <t xml:space="preserve">4B02-03-00366-R-001P</t>
  </si>
  <si>
    <t xml:space="preserve">RU000A0ZZS73</t>
  </si>
  <si>
    <t xml:space="preserve">Сферфин1P3</t>
  </si>
  <si>
    <t xml:space="preserve">СэтлГрБ1P4 [МБ ФР: Т+: Корпоративные облигации]</t>
  </si>
  <si>
    <t xml:space="preserve">4B02-04-36160-R-001P</t>
  </si>
  <si>
    <t xml:space="preserve">RU000A103WQ8</t>
  </si>
  <si>
    <t xml:space="preserve">СэтлГрБ1P4</t>
  </si>
  <si>
    <t xml:space="preserve">СэтлГрБ2P1 [МБ ФР: Т+: Корпоративные облигации]</t>
  </si>
  <si>
    <t xml:space="preserve">4B02-01-36160-R-002P</t>
  </si>
  <si>
    <t xml:space="preserve">СэтлГрБ2P1</t>
  </si>
  <si>
    <t xml:space="preserve">СэтлГрБ2P2 [МБ ФР: Т+: Корпоративные облигации]</t>
  </si>
  <si>
    <t xml:space="preserve">4B02-02-36160-R-002P</t>
  </si>
  <si>
    <t xml:space="preserve">СэтлГрБ2P2</t>
  </si>
  <si>
    <t xml:space="preserve">СэтлГрБ2P3 [МБ ФР: Т+: Корпоративные облигации]</t>
  </si>
  <si>
    <t xml:space="preserve">4B02-03-36160-R-002P</t>
  </si>
  <si>
    <t xml:space="preserve">СэтлГрБ2P3</t>
  </si>
  <si>
    <t xml:space="preserve">Т1 001Р-01 [МБ ФР: Т+: Корпоративные облигации]</t>
  </si>
  <si>
    <t xml:space="preserve">4B02-01-00111-L-001P</t>
  </si>
  <si>
    <t xml:space="preserve">RU000A1071R5</t>
  </si>
  <si>
    <t xml:space="preserve">Т1 001Р-01</t>
  </si>
  <si>
    <t xml:space="preserve">ТАЛАНФБ1P3 [МБ ФР: Т+: Корпоративные облигации]</t>
  </si>
  <si>
    <t xml:space="preserve">4B02-03-00416-R-001P</t>
  </si>
  <si>
    <t xml:space="preserve">RU000A1043B8</t>
  </si>
  <si>
    <t xml:space="preserve">ТАЛАНФБ1P3</t>
  </si>
  <si>
    <t xml:space="preserve">ТАЛК001P01 [МБ ФР: Т+: Корпоративные облигации]</t>
  </si>
  <si>
    <t xml:space="preserve">4B02-01-00489-F-001P</t>
  </si>
  <si>
    <t xml:space="preserve">ТАЛК001P01</t>
  </si>
  <si>
    <t xml:space="preserve">ТАЛК001P02 [МБ ФР: Т+: Корпоративные облигации]</t>
  </si>
  <si>
    <t xml:space="preserve">4B02-02-00489-F-001P</t>
  </si>
  <si>
    <t xml:space="preserve">RU000A1090A1</t>
  </si>
  <si>
    <t xml:space="preserve">ТАЛК001P02</t>
  </si>
  <si>
    <t xml:space="preserve">ТАЛК001P03 [МБ ФР: Т+: Корпоративные облигации]</t>
  </si>
  <si>
    <t xml:space="preserve">4B02-03-00489-F-001P</t>
  </si>
  <si>
    <t xml:space="preserve">RU000A109DP7</t>
  </si>
  <si>
    <t xml:space="preserve">ТАЛК001P03</t>
  </si>
  <si>
    <t xml:space="preserve">ТГК-14 1Р1 [МБ ФР: Т+: Корпоративные облигации]</t>
  </si>
  <si>
    <t xml:space="preserve">4B02-01-22451-F-001P</t>
  </si>
  <si>
    <t xml:space="preserve">ТГК-14 1Р1</t>
  </si>
  <si>
    <t xml:space="preserve">ТГК-14 1Р2 [МБ ФР: Т+: Корпоративные облигации]</t>
  </si>
  <si>
    <t xml:space="preserve">4B02-02-22451-F-001P</t>
  </si>
  <si>
    <t xml:space="preserve">ТГК-14 1Р2</t>
  </si>
  <si>
    <t xml:space="preserve">ТГК-1БО1P1 [МБ ФР: Т+: Корпоративные облигации]</t>
  </si>
  <si>
    <t xml:space="preserve">4B02-01-03388-D-001P</t>
  </si>
  <si>
    <t xml:space="preserve">RU000A105NB4</t>
  </si>
  <si>
    <t xml:space="preserve">ТГК-1БО1P1</t>
  </si>
  <si>
    <t xml:space="preserve">ТЕХЛиз 1P3 [МБ ФР: Т+: Корпоративные облигации]</t>
  </si>
  <si>
    <t xml:space="preserve">4B02-03-00455-R-001P</t>
  </si>
  <si>
    <t xml:space="preserve">ТЕХЛиз 1P3</t>
  </si>
  <si>
    <t xml:space="preserve">ТЕХЛиз 1P4 [МБ ФР: Т+: Корпоративные облигации]</t>
  </si>
  <si>
    <t xml:space="preserve">4B02-04-00455-R-001P</t>
  </si>
  <si>
    <t xml:space="preserve">ТЕХЛиз 1P4</t>
  </si>
  <si>
    <t xml:space="preserve">ТЕХЛиз 1P5 [МБ ФР: Т+: Корпоративные облигации]</t>
  </si>
  <si>
    <t xml:space="preserve">4B02-05-00455-R-001P</t>
  </si>
  <si>
    <t xml:space="preserve">ТЕХЛиз 1P5</t>
  </si>
  <si>
    <t xml:space="preserve">ТЕХЛиз 1P6 [МБ ФР: Т+: Корпоративные облигации]</t>
  </si>
  <si>
    <t xml:space="preserve">4B02-06-00455-R-001P</t>
  </si>
  <si>
    <t xml:space="preserve">ТЕХЛиз 1P6</t>
  </si>
  <si>
    <t xml:space="preserve">ТЕХНЛГ 01 [МБ ФР: Т+: Корпоративные облигации]</t>
  </si>
  <si>
    <t xml:space="preserve">4B02-01-00127-L</t>
  </si>
  <si>
    <t xml:space="preserve">RU000A107DD7</t>
  </si>
  <si>
    <t xml:space="preserve">ТЕХНЛГ 01</t>
  </si>
  <si>
    <t xml:space="preserve">ТКБ СУБ-ЗО [МБ ФР: Т+: Корпоративные облигации]</t>
  </si>
  <si>
    <t xml:space="preserve">4-06-02210-B</t>
  </si>
  <si>
    <t xml:space="preserve">RU000A108DH6</t>
  </si>
  <si>
    <t xml:space="preserve">ТКБ СУБ-ЗО</t>
  </si>
  <si>
    <t xml:space="preserve">ТКХ БО-П02 [МБ ФР: Т+: Корпоративные облигации]</t>
  </si>
  <si>
    <t xml:space="preserve">4B02-02-00349-R-001P</t>
  </si>
  <si>
    <t xml:space="preserve">RU000A0ZZTK7</t>
  </si>
  <si>
    <t xml:space="preserve">ТКХ БО-П02</t>
  </si>
  <si>
    <t xml:space="preserve">ТЛК 1Р1 [МБ ФР: Т+: Корпоративные облигации]</t>
  </si>
  <si>
    <t xml:space="preserve">4B02-01-00155-L-001P</t>
  </si>
  <si>
    <t xml:space="preserve">RU000A109RF8</t>
  </si>
  <si>
    <t xml:space="preserve">ТЛК 1Р1</t>
  </si>
  <si>
    <t xml:space="preserve">ТМК 1P03 [МБ ФР: Т+: Корпоративные облигации]</t>
  </si>
  <si>
    <t xml:space="preserve">4B02-03-29031-H-001P</t>
  </si>
  <si>
    <t xml:space="preserve">RU000A102TJ1</t>
  </si>
  <si>
    <t xml:space="preserve">ТМК 1P03</t>
  </si>
  <si>
    <t xml:space="preserve">ТМК БО-7 [МБ ФР: Т+: Корпоративные облигации]</t>
  </si>
  <si>
    <t xml:space="preserve">4B02-07-29031-H</t>
  </si>
  <si>
    <t xml:space="preserve">RU000A0JXSF8</t>
  </si>
  <si>
    <t xml:space="preserve">ТМК БО-7</t>
  </si>
  <si>
    <t xml:space="preserve">ТМК ЗО2027 [МБ ФР: Т+: Корпоративные облигации]</t>
  </si>
  <si>
    <t xml:space="preserve">4-06-29031-H</t>
  </si>
  <si>
    <t xml:space="preserve">ТМК ЗО2027</t>
  </si>
  <si>
    <t xml:space="preserve">ТРДБ Б0-01 [МБ ФР: Т+: Корпоративные облигации]</t>
  </si>
  <si>
    <t xml:space="preserve">4B02-01-00434-R</t>
  </si>
  <si>
    <t xml:space="preserve">ТРДБ Б0-01</t>
  </si>
  <si>
    <t xml:space="preserve">ТФинанс1P1 [МБ ФР: Т+: Корпоративные облигации]</t>
  </si>
  <si>
    <t xml:space="preserve">4B02-01-00159-L-001P</t>
  </si>
  <si>
    <t xml:space="preserve">ТФинанс1P1</t>
  </si>
  <si>
    <t xml:space="preserve">ТамбовОб17 [МБ ФР: Т+: Корпоративные облигации]</t>
  </si>
  <si>
    <t xml:space="preserve">RU35004TMB0</t>
  </si>
  <si>
    <t xml:space="preserve">RU000A0ZYJ18</t>
  </si>
  <si>
    <t xml:space="preserve">ТамбовОб17</t>
  </si>
  <si>
    <t xml:space="preserve">ТатнхимP01 [МБ ФР: Т+: Корпоративные облигации]</t>
  </si>
  <si>
    <t xml:space="preserve">4B02-01-00017-L-001P</t>
  </si>
  <si>
    <t xml:space="preserve">ТатнхимP01</t>
  </si>
  <si>
    <t xml:space="preserve">ТатнхимP02 [МБ ФР: Т+: Корпоративные облигации]</t>
  </si>
  <si>
    <t xml:space="preserve">4B02-02-00017-L-001P</t>
  </si>
  <si>
    <t xml:space="preserve">ТатнхимP02</t>
  </si>
  <si>
    <t xml:space="preserve">ТелХолБ2-2 [МБ ФР: Т+: Корпоративные облигации]</t>
  </si>
  <si>
    <t xml:space="preserve">4B02-02-53015-K-002P</t>
  </si>
  <si>
    <t xml:space="preserve">RU000A1058K7</t>
  </si>
  <si>
    <t xml:space="preserve">ТелХолБ2-2</t>
  </si>
  <si>
    <t xml:space="preserve">ТелХолБ2-3 [МБ ФР: Т+: Корпоративные облигации]</t>
  </si>
  <si>
    <t xml:space="preserve">4B02-03-53015-K-002P</t>
  </si>
  <si>
    <t xml:space="preserve">RU000A106JV8</t>
  </si>
  <si>
    <t xml:space="preserve">ТелХолБ2-3</t>
  </si>
  <si>
    <t xml:space="preserve">ТелХолБ2-4 [МБ ФР: Т+: Корпоративные облигации]</t>
  </si>
  <si>
    <t xml:space="preserve">4B02-04-53015-K-002P</t>
  </si>
  <si>
    <t xml:space="preserve">RU000A106K19</t>
  </si>
  <si>
    <t xml:space="preserve">ТелХолБ2-4</t>
  </si>
  <si>
    <t xml:space="preserve">ТелХолБ2-5 [МБ ФР: Т+: Корпоративные облигации]</t>
  </si>
  <si>
    <t xml:space="preserve">4B02-05-53015-K-002P</t>
  </si>
  <si>
    <t xml:space="preserve">RU000A107BZ4</t>
  </si>
  <si>
    <t xml:space="preserve">ТелХолБ2-5</t>
  </si>
  <si>
    <t xml:space="preserve">ТелХолБ2-6 [МБ ФР: Т+: Корпоративные облигации]</t>
  </si>
  <si>
    <t xml:space="preserve">4B02-06-53015-K-002P</t>
  </si>
  <si>
    <t xml:space="preserve">ТелХолБ2-6</t>
  </si>
  <si>
    <t xml:space="preserve">Титан-3 01 [МБ ФР: Т+: Корпоративные облигации]</t>
  </si>
  <si>
    <t xml:space="preserve">4B02-01-00019-L</t>
  </si>
  <si>
    <t xml:space="preserve">RU000A102MB3</t>
  </si>
  <si>
    <t xml:space="preserve">Титан-3 01</t>
  </si>
  <si>
    <t xml:space="preserve">Титан-3 02 [МБ ФР: Т+: Корпоративные облигации]</t>
  </si>
  <si>
    <t xml:space="preserve">4B02-02-00019-L</t>
  </si>
  <si>
    <t xml:space="preserve">RU000A102MC1</t>
  </si>
  <si>
    <t xml:space="preserve">Титан-3 02</t>
  </si>
  <si>
    <t xml:space="preserve">Титан-3 03 [МБ ФР: Т+: Корпоративные облигации]</t>
  </si>
  <si>
    <t xml:space="preserve">4B02-03-00019-L</t>
  </si>
  <si>
    <t xml:space="preserve">RU000A102ME7</t>
  </si>
  <si>
    <t xml:space="preserve">Титан-3 03</t>
  </si>
  <si>
    <t xml:space="preserve">Титан-5 А [МБ ФР: Т+: Корпоративные облигации]</t>
  </si>
  <si>
    <t xml:space="preserve">4B02-01-00092-L</t>
  </si>
  <si>
    <t xml:space="preserve">RU000A105UC7</t>
  </si>
  <si>
    <t xml:space="preserve">Титан-5 А</t>
  </si>
  <si>
    <t xml:space="preserve">Титан-5 Б [МБ ФР: Т+: Корпоративные облигации]</t>
  </si>
  <si>
    <t xml:space="preserve">4B02-02-00092-L</t>
  </si>
  <si>
    <t xml:space="preserve">RU000A105UD5</t>
  </si>
  <si>
    <t xml:space="preserve">Титан-5 Б</t>
  </si>
  <si>
    <t xml:space="preserve">Титан-5 В [МБ ФР: Т+: Корпоративные облигации]</t>
  </si>
  <si>
    <t xml:space="preserve">4B02-03-00092-L</t>
  </si>
  <si>
    <t xml:space="preserve">RU000A105UE3</t>
  </si>
  <si>
    <t xml:space="preserve">Титан-5 В</t>
  </si>
  <si>
    <t xml:space="preserve">ТойотаБ1P5 [МБ ФР: Т+: Корпоративные облигации]</t>
  </si>
  <si>
    <t xml:space="preserve">4B02-05-03470-B-001P</t>
  </si>
  <si>
    <t xml:space="preserve">RU000A104L36</t>
  </si>
  <si>
    <t xml:space="preserve">ТойотаБ1P5</t>
  </si>
  <si>
    <t xml:space="preserve">ТомскАдм 7 [МБ ФР: Т+: Корпоративные облигации]</t>
  </si>
  <si>
    <t xml:space="preserve">RU34007TOM1</t>
  </si>
  <si>
    <t xml:space="preserve">RU000A1018A2</t>
  </si>
  <si>
    <t xml:space="preserve">ТомскАдм 7</t>
  </si>
  <si>
    <t xml:space="preserve">ТомскАдм 8 [МБ ФР: Т+: Корпоративные облигации]</t>
  </si>
  <si>
    <t xml:space="preserve">RU34008TOM1</t>
  </si>
  <si>
    <t xml:space="preserve">ТомскАдм 8</t>
  </si>
  <si>
    <t xml:space="preserve">ТомскАдм 9 [МБ ФР: Т+: Корпоративные облигации]</t>
  </si>
  <si>
    <t xml:space="preserve">RU34009TOM1</t>
  </si>
  <si>
    <t xml:space="preserve">ТомскОб 62 [МБ ФР: Т+: Корпоративные облигации]</t>
  </si>
  <si>
    <t xml:space="preserve">RU34062TMS0</t>
  </si>
  <si>
    <t xml:space="preserve">RU000A0ZYMJ7</t>
  </si>
  <si>
    <t xml:space="preserve">ТомскОб 62</t>
  </si>
  <si>
    <t xml:space="preserve">Томскобл20 [МБ ФР: Т+: Корпоративные облигации]</t>
  </si>
  <si>
    <t xml:space="preserve">RU35067TMS0</t>
  </si>
  <si>
    <t xml:space="preserve">RU000A1024L7</t>
  </si>
  <si>
    <t xml:space="preserve">Томскобл20</t>
  </si>
  <si>
    <t xml:space="preserve">ТрансКо2P1 [МБ ФР: Т+: Корпоративные облигации]</t>
  </si>
  <si>
    <t xml:space="preserve">4B02-01-55194-E-002P</t>
  </si>
  <si>
    <t xml:space="preserve">ТрансКо2P1</t>
  </si>
  <si>
    <t xml:space="preserve">ТрансМ БО1 [МБ ФР: Т+: Корпоративные облигации]</t>
  </si>
  <si>
    <t xml:space="preserve">4B02-01-00447-R</t>
  </si>
  <si>
    <t xml:space="preserve">RU000A104K11</t>
  </si>
  <si>
    <t xml:space="preserve">ТрансМ БО1</t>
  </si>
  <si>
    <t xml:space="preserve">ТрансМ БО2 [МБ ФР: Т+: Корпоративные облигации]</t>
  </si>
  <si>
    <t xml:space="preserve">4B02-02-00447-R</t>
  </si>
  <si>
    <t xml:space="preserve">ТрансМ БО2</t>
  </si>
  <si>
    <t xml:space="preserve">ТрансФ1P01 [МБ ФР: Т+: Корпоративные облигации]</t>
  </si>
  <si>
    <t xml:space="preserve">4B02-01-50156-A-001P</t>
  </si>
  <si>
    <t xml:space="preserve">RU000A0JWWM8</t>
  </si>
  <si>
    <t xml:space="preserve">ТрансФ1P01</t>
  </si>
  <si>
    <t xml:space="preserve">ТрансФ1P02 [МБ ФР: Т+: Корпоративные облигации]</t>
  </si>
  <si>
    <t xml:space="preserve">4B02-02-50156-A-001P</t>
  </si>
  <si>
    <t xml:space="preserve">RU000A0JXK99</t>
  </si>
  <si>
    <t xml:space="preserve">ТрансФ1P02</t>
  </si>
  <si>
    <t xml:space="preserve">ТрансФ1P03 [МБ ФР: Т+: Корпоративные облигации]</t>
  </si>
  <si>
    <t xml:space="preserve">4B02-03-50156-A-001P</t>
  </si>
  <si>
    <t xml:space="preserve">RU000A0JXVB1</t>
  </si>
  <si>
    <t xml:space="preserve">ТрансФ1P03</t>
  </si>
  <si>
    <t xml:space="preserve">ТрансФ1P04 [МБ ФР: Т+: Корпоративные облигации]</t>
  </si>
  <si>
    <t xml:space="preserve">4B02-04-50156-A-001P</t>
  </si>
  <si>
    <t xml:space="preserve">ТрансФ1P04</t>
  </si>
  <si>
    <t xml:space="preserve">ТрансФ1P05 [МБ ФР: Т+: Корпоративные облигации]</t>
  </si>
  <si>
    <t xml:space="preserve">4B02-05-50156-A-001P</t>
  </si>
  <si>
    <t xml:space="preserve">RU000A0ZYFS2</t>
  </si>
  <si>
    <t xml:space="preserve">ТрансФ1P05</t>
  </si>
  <si>
    <t xml:space="preserve">ТрансФ1P07 [МБ ФР: Т+: Корпоративные облигации]</t>
  </si>
  <si>
    <t xml:space="preserve">4B02-07-50156-A-001P</t>
  </si>
  <si>
    <t xml:space="preserve">ТрансФ1P07</t>
  </si>
  <si>
    <t xml:space="preserve">ТрансФ1P08 [МБ ФР: Т+: Корпоративные облигации]</t>
  </si>
  <si>
    <t xml:space="preserve">4B02-08-50156-A-001P</t>
  </si>
  <si>
    <t xml:space="preserve">RU000A103WM7</t>
  </si>
  <si>
    <t xml:space="preserve">ТрансФ1P08</t>
  </si>
  <si>
    <t xml:space="preserve">ТрансФ1P09 [МБ ФР: Т+: Корпоративные облигации]</t>
  </si>
  <si>
    <t xml:space="preserve">4B02-09-50156-A-001P</t>
  </si>
  <si>
    <t xml:space="preserve">RU000A106J38</t>
  </si>
  <si>
    <t xml:space="preserve">ТрансФ1P09</t>
  </si>
  <si>
    <t xml:space="preserve">ТрансФБО31 [МБ ФР: Т+: Корпоративные облигации]</t>
  </si>
  <si>
    <t xml:space="preserve">4B02-06-50156-A</t>
  </si>
  <si>
    <t xml:space="preserve">RU000A0JV9Q0</t>
  </si>
  <si>
    <t xml:space="preserve">ТрансФБО31</t>
  </si>
  <si>
    <t xml:space="preserve">ТрансФБО39 [МБ ФР: Т+: Корпоративные облигации]</t>
  </si>
  <si>
    <t xml:space="preserve">4B02-14-50156-A</t>
  </si>
  <si>
    <t xml:space="preserve">RU000A0JVHH1</t>
  </si>
  <si>
    <t xml:space="preserve">ТрансФБО39</t>
  </si>
  <si>
    <t xml:space="preserve">ТрансФБО40 [МБ ФР: Т+: Корпоративные облигации]</t>
  </si>
  <si>
    <t xml:space="preserve">4B02-15-50156-A</t>
  </si>
  <si>
    <t xml:space="preserve">RU000A0JVPS1</t>
  </si>
  <si>
    <t xml:space="preserve">ТрансФБО40</t>
  </si>
  <si>
    <t xml:space="preserve">ТрансФБО41 [МБ ФР: Т+: Корпоративные облигации]</t>
  </si>
  <si>
    <t xml:space="preserve">4B02-16-50156-A</t>
  </si>
  <si>
    <t xml:space="preserve">RU000A0JVS36</t>
  </si>
  <si>
    <t xml:space="preserve">ТрансФБО41</t>
  </si>
  <si>
    <t xml:space="preserve">ТрансмхПБ4 [МБ ФР: Т+: Корпоративные облигации]</t>
  </si>
  <si>
    <t xml:space="preserve">4B02-04-35992-H-001P</t>
  </si>
  <si>
    <t xml:space="preserve">RU000A1018C8</t>
  </si>
  <si>
    <t xml:space="preserve">ТрансмхПБ4</t>
  </si>
  <si>
    <t xml:space="preserve">ТрансмхПБ6 [МБ ФР: Т+: Корпоративные облигации]</t>
  </si>
  <si>
    <t xml:space="preserve">4B02-06-35992-H-001P</t>
  </si>
  <si>
    <t xml:space="preserve">ТрансмхПБ6</t>
  </si>
  <si>
    <t xml:space="preserve">ТрансмхПБ7 [МБ ФР: Т+: Корпоративные облигации]</t>
  </si>
  <si>
    <t xml:space="preserve">4B02-07-35992-H-001P</t>
  </si>
  <si>
    <t xml:space="preserve">ТрансмхПБ7</t>
  </si>
  <si>
    <t xml:space="preserve">ТрнфБО1P13 [МБ ФР: Т+: Корпоративные облигации]</t>
  </si>
  <si>
    <t xml:space="preserve">4B02-13-00206-A-001P</t>
  </si>
  <si>
    <t xml:space="preserve">RU000A1010B7</t>
  </si>
  <si>
    <t xml:space="preserve">ТрнфБО1P13</t>
  </si>
  <si>
    <t xml:space="preserve">ТрнфБО1P8 [МБ ФР: Т+: Корпоративные облигации]</t>
  </si>
  <si>
    <t xml:space="preserve">4B02-08-00206-A-001P</t>
  </si>
  <si>
    <t xml:space="preserve">ТрнфБО1P8</t>
  </si>
  <si>
    <t xml:space="preserve">Удмурт2016 [МБ ФР: Т+: Корпоративные облигации]</t>
  </si>
  <si>
    <t xml:space="preserve">RU35002UDM0</t>
  </si>
  <si>
    <t xml:space="preserve">Удмурт2016</t>
  </si>
  <si>
    <t xml:space="preserve">Ульоб34003 [МБ ФР: Т+: Корпоративные облигации]</t>
  </si>
  <si>
    <t xml:space="preserve">RU34003ULN0</t>
  </si>
  <si>
    <t xml:space="preserve">Ульоб34003</t>
  </si>
  <si>
    <t xml:space="preserve">Ульоб34004 [МБ ФР: Т+: Корпоративные облигации]</t>
  </si>
  <si>
    <t xml:space="preserve">RU34004ULN0</t>
  </si>
  <si>
    <t xml:space="preserve">Ульоб34004</t>
  </si>
  <si>
    <t xml:space="preserve">Ульоб34005 [МБ ФР: Т+: Корпоративные облигации]</t>
  </si>
  <si>
    <t xml:space="preserve">RU34005ULN0</t>
  </si>
  <si>
    <t xml:space="preserve">Ульоб34005</t>
  </si>
  <si>
    <t xml:space="preserve">Ульоб34006 [МБ ФР: Т+: Корпоративные облигации]</t>
  </si>
  <si>
    <t xml:space="preserve">RU34006ULN0</t>
  </si>
  <si>
    <t xml:space="preserve">Ульоб34006</t>
  </si>
  <si>
    <t xml:space="preserve">Ульоб34008 [МБ ФР: Т+: Корпоративные облигации]</t>
  </si>
  <si>
    <t xml:space="preserve">RU34008ULN0</t>
  </si>
  <si>
    <t xml:space="preserve">Ульоб34008</t>
  </si>
  <si>
    <t xml:space="preserve">Ульоб34009 [МБ ФР: Т+: Корпоративные облигации]</t>
  </si>
  <si>
    <t xml:space="preserve">RU34009ULN0</t>
  </si>
  <si>
    <t xml:space="preserve">Ульоб34009</t>
  </si>
  <si>
    <t xml:space="preserve">Ульоб35002 [МБ ФР: Т+: Корпоративные облигации]</t>
  </si>
  <si>
    <t xml:space="preserve">RU35002ULN0</t>
  </si>
  <si>
    <t xml:space="preserve">Ульоб35002</t>
  </si>
  <si>
    <t xml:space="preserve">УльтраБО1 [МБ ФР: Т+: Корпоративные облигации]</t>
  </si>
  <si>
    <t xml:space="preserve">4B02-01-00481-R</t>
  </si>
  <si>
    <t xml:space="preserve">УльтраБО1</t>
  </si>
  <si>
    <t xml:space="preserve">УльтраБО2 [МБ ФР: Т+: Корпоративные облигации]</t>
  </si>
  <si>
    <t xml:space="preserve">4B02-02-00481-R</t>
  </si>
  <si>
    <t xml:space="preserve">RU000A1078K5</t>
  </si>
  <si>
    <t xml:space="preserve">УльтраБО2</t>
  </si>
  <si>
    <t xml:space="preserve">Ульян.об17 [МБ ФР: Т+: Корпоративные облигации]</t>
  </si>
  <si>
    <t xml:space="preserve">RU35001ULN0</t>
  </si>
  <si>
    <t xml:space="preserve">RU000A0ZYJB0</t>
  </si>
  <si>
    <t xml:space="preserve">Ульян.об17</t>
  </si>
  <si>
    <t xml:space="preserve">Унител БО1 [МБ ФР: Т+: Корпоративные облигации]</t>
  </si>
  <si>
    <t xml:space="preserve">4B02-01-00124-L-001P</t>
  </si>
  <si>
    <t xml:space="preserve">Унител БО1</t>
  </si>
  <si>
    <t xml:space="preserve">УрКаПБО6P [МБ ФР: Т+: Корпоративные облигации]</t>
  </si>
  <si>
    <t xml:space="preserve">4B02-06-00296-A-001P</t>
  </si>
  <si>
    <t xml:space="preserve">RU000A101GZ6</t>
  </si>
  <si>
    <t xml:space="preserve">УрКаПБО6P</t>
  </si>
  <si>
    <t xml:space="preserve">УралСт1Р01 [МБ ФР: Т+: Корпоративные облигации]</t>
  </si>
  <si>
    <t xml:space="preserve">4B02-01-55163-E-001P</t>
  </si>
  <si>
    <t xml:space="preserve">УралСт1Р01</t>
  </si>
  <si>
    <t xml:space="preserve">УралСт1Р02 [МБ ФР: Т+: Корпоративные облигации]</t>
  </si>
  <si>
    <t xml:space="preserve">4B02-02-55163-E-001P</t>
  </si>
  <si>
    <t xml:space="preserve">УралСт1Р02</t>
  </si>
  <si>
    <t xml:space="preserve">УралСт1Р03 [МБ ФР: Т+: Корпоративные облигации]</t>
  </si>
  <si>
    <t xml:space="preserve">ФАРМФРД БО [МБ ФР: Т+: Корпоративные облигации]</t>
  </si>
  <si>
    <t xml:space="preserve">4B02-01-00123-L</t>
  </si>
  <si>
    <t xml:space="preserve">ФАРМФРД БО</t>
  </si>
  <si>
    <t xml:space="preserve">ФИНСИСТ 01 [МБ ФР: Т+: Корпоративные облигации]</t>
  </si>
  <si>
    <t xml:space="preserve">4B02-01-87071-H</t>
  </si>
  <si>
    <t xml:space="preserve">ФИНСИСТ 01</t>
  </si>
  <si>
    <t xml:space="preserve">ФИНСИСТ1Р1 [МБ ФР: Т+: Корпоративные облигации]</t>
  </si>
  <si>
    <t xml:space="preserve">4B02-01-87071-H-001P</t>
  </si>
  <si>
    <t xml:space="preserve">RU000A1094L0</t>
  </si>
  <si>
    <t xml:space="preserve">ФИНСИСТ1Р1</t>
  </si>
  <si>
    <t xml:space="preserve">ФПК 1P-05 [МБ ФР: Т+: Корпоративные облигации]</t>
  </si>
  <si>
    <t xml:space="preserve">4B02-05-55465-E-001P</t>
  </si>
  <si>
    <t xml:space="preserve">RU000A0ZZTL5</t>
  </si>
  <si>
    <t xml:space="preserve">ФПК 1P-05</t>
  </si>
  <si>
    <t xml:space="preserve">ФПК 1P-07 [МБ ФР: Т+: Корпоративные облигации]</t>
  </si>
  <si>
    <t xml:space="preserve">4B02-07-55465-E-001P</t>
  </si>
  <si>
    <t xml:space="preserve">RU000A1012B3</t>
  </si>
  <si>
    <t xml:space="preserve">ФПК 1P-07</t>
  </si>
  <si>
    <t xml:space="preserve">ФСК РС Б2 [МБ ФР: Т+: Корпоративные облигации]</t>
  </si>
  <si>
    <t xml:space="preserve">4B02-02-65018-D</t>
  </si>
  <si>
    <t xml:space="preserve">RU000A0JX090</t>
  </si>
  <si>
    <t xml:space="preserve">ФСК РС Б2</t>
  </si>
  <si>
    <t xml:space="preserve">ФСК РС Б4 [МБ ФР: Т+: Корпоративные облигации]</t>
  </si>
  <si>
    <t xml:space="preserve">4B02-04-65018-D</t>
  </si>
  <si>
    <t xml:space="preserve">ФСК РС Б4</t>
  </si>
  <si>
    <t xml:space="preserve">ФСК РС Б5 [МБ ФР: Т+: Корпоративные облигации]</t>
  </si>
  <si>
    <t xml:space="preserve">4B02-05-65018-D</t>
  </si>
  <si>
    <t xml:space="preserve">RU000A1056S4</t>
  </si>
  <si>
    <t xml:space="preserve">ФСК РС Б5</t>
  </si>
  <si>
    <t xml:space="preserve">ФСК РС БО6 [МБ ФР: Т+: Корпоративные облигации]</t>
  </si>
  <si>
    <t xml:space="preserve">4B02-06-65018-D</t>
  </si>
  <si>
    <t xml:space="preserve">RU000A105DN0</t>
  </si>
  <si>
    <t xml:space="preserve">ФСК РС БО6</t>
  </si>
  <si>
    <t xml:space="preserve">ФСК РС БО7 [МБ ФР: Т+: Корпоративные облигации]</t>
  </si>
  <si>
    <t xml:space="preserve">4B02-07-65018-D</t>
  </si>
  <si>
    <t xml:space="preserve">RU000A105DR1</t>
  </si>
  <si>
    <t xml:space="preserve">ФСК РС БО7</t>
  </si>
  <si>
    <t xml:space="preserve">ФСК РС-21 [МБ ФР: Т+: Корпоративные облигации]</t>
  </si>
  <si>
    <t xml:space="preserve">4-21-65018-D</t>
  </si>
  <si>
    <t xml:space="preserve">RU000A0JT7T2</t>
  </si>
  <si>
    <t xml:space="preserve">ФСК РС-21</t>
  </si>
  <si>
    <t xml:space="preserve">ФСК РС-22 [МБ ФР: Т+: Корпоративные облигации]</t>
  </si>
  <si>
    <t xml:space="preserve">4-22-65018-D</t>
  </si>
  <si>
    <t xml:space="preserve">RU000A0JSQ58</t>
  </si>
  <si>
    <t xml:space="preserve">ФСК РС-22</t>
  </si>
  <si>
    <t xml:space="preserve">ФСК РС-23 [МБ ФР: Т+: Корпоративные облигации]</t>
  </si>
  <si>
    <t xml:space="preserve">4-23-65018-D</t>
  </si>
  <si>
    <t xml:space="preserve">RU000A0JTYJ6</t>
  </si>
  <si>
    <t xml:space="preserve">ФСК РС-23</t>
  </si>
  <si>
    <t xml:space="preserve">ФСК РС-26 [МБ ФР: Т+: Корпоративные облигации]</t>
  </si>
  <si>
    <t xml:space="preserve">4-26-65018-D</t>
  </si>
  <si>
    <t xml:space="preserve">RU000A0JU2K9</t>
  </si>
  <si>
    <t xml:space="preserve">ФСК РС-26</t>
  </si>
  <si>
    <t xml:space="preserve">ФСК РС-27 [МБ ФР: Т+: Корпоративные облигации]</t>
  </si>
  <si>
    <t xml:space="preserve">4-27-65018-D</t>
  </si>
  <si>
    <t xml:space="preserve">RU000A0JU2L7</t>
  </si>
  <si>
    <t xml:space="preserve">ФСК РС-27</t>
  </si>
  <si>
    <t xml:space="preserve">ФСК РС-28 [МБ ФР: Т+: Корпоративные облигации]</t>
  </si>
  <si>
    <t xml:space="preserve">4-28-65018-D</t>
  </si>
  <si>
    <t xml:space="preserve">RU000A0JTYK4</t>
  </si>
  <si>
    <t xml:space="preserve">ФСК РС-28</t>
  </si>
  <si>
    <t xml:space="preserve">ФСК РС-29 [МБ ФР: Т+: Корпоративные облигации]</t>
  </si>
  <si>
    <t xml:space="preserve">4-29-65018-D</t>
  </si>
  <si>
    <t xml:space="preserve">RU000A0JU7S1</t>
  </si>
  <si>
    <t xml:space="preserve">ФСК РС-29</t>
  </si>
  <si>
    <t xml:space="preserve">ФСК РС-30 [МБ ФР: Т+: Корпоративные облигации]</t>
  </si>
  <si>
    <t xml:space="preserve">4-30-65018-D</t>
  </si>
  <si>
    <t xml:space="preserve">RU000A0JUC92</t>
  </si>
  <si>
    <t xml:space="preserve">ФСК РС-30</t>
  </si>
  <si>
    <t xml:space="preserve">ФСК РС-34 [МБ ФР: Т+: Корпоративные облигации]</t>
  </si>
  <si>
    <t xml:space="preserve">4-34-65018-D</t>
  </si>
  <si>
    <t xml:space="preserve">RU000A0JUCA9</t>
  </si>
  <si>
    <t xml:space="preserve">ФСК РС-34</t>
  </si>
  <si>
    <t xml:space="preserve">ФСК РС-37 [МБ ФР: Т+: Корпоративные облигации]</t>
  </si>
  <si>
    <t xml:space="preserve">4-37-65018-D</t>
  </si>
  <si>
    <t xml:space="preserve">RU000A0JVCB5</t>
  </si>
  <si>
    <t xml:space="preserve">ФСК РС-37</t>
  </si>
  <si>
    <t xml:space="preserve">ФСК РС-38 [МБ ФР: Т+: Корпоративные облигации]</t>
  </si>
  <si>
    <t xml:space="preserve">4-38-65018-D</t>
  </si>
  <si>
    <t xml:space="preserve">RU000A0JVDD9</t>
  </si>
  <si>
    <t xml:space="preserve">ФСК РС-38</t>
  </si>
  <si>
    <t xml:space="preserve">ФСК РС1Р2 [МБ ФР: Т+: Корпоративные облигации]</t>
  </si>
  <si>
    <t xml:space="preserve">4B02-02-65018-D-001P</t>
  </si>
  <si>
    <t xml:space="preserve">RU000A1028T1</t>
  </si>
  <si>
    <t xml:space="preserve">ФСК РС1Р2</t>
  </si>
  <si>
    <t xml:space="preserve">ФСК РС1Р3 [МБ ФР: Т+: Корпоративные облигации]</t>
  </si>
  <si>
    <t xml:space="preserve">4B02-03-65018-D-001P</t>
  </si>
  <si>
    <t xml:space="preserve">RU000A1036S6</t>
  </si>
  <si>
    <t xml:space="preserve">ФСК РС1Р3</t>
  </si>
  <si>
    <t xml:space="preserve">ФСК РС1Р4 [МБ ФР: Т+: Корпоративные облигации]</t>
  </si>
  <si>
    <t xml:space="preserve">4B02-04-65018-D-001P</t>
  </si>
  <si>
    <t xml:space="preserve">RU000A101CL5</t>
  </si>
  <si>
    <t xml:space="preserve">ФСК РС1Р4</t>
  </si>
  <si>
    <t xml:space="preserve">ФСК РС1Р5 [МБ ФР: Т+: Корпоративные облигации]</t>
  </si>
  <si>
    <t xml:space="preserve">4B02-05-65018-D-001P</t>
  </si>
  <si>
    <t xml:space="preserve">RU000A101LX1</t>
  </si>
  <si>
    <t xml:space="preserve">ФСК РС1Р5</t>
  </si>
  <si>
    <t xml:space="preserve">ФСК РС1Р6 [МБ ФР: Т+: Корпоративные облигации]</t>
  </si>
  <si>
    <t xml:space="preserve">4B02-06-65018-D-001P</t>
  </si>
  <si>
    <t xml:space="preserve">ФСК РС1Р6</t>
  </si>
  <si>
    <t xml:space="preserve">ФЭСАгро1Р1 [МБ ФР: Т+: Корпоративные облигации]</t>
  </si>
  <si>
    <t xml:space="preserve">4B02-01-00435-R-001P</t>
  </si>
  <si>
    <t xml:space="preserve">ФЭСАгро1Р1</t>
  </si>
  <si>
    <t xml:space="preserve">ФеррумБП1 [МБ ФР: Т+: Корпоративные облигации]</t>
  </si>
  <si>
    <t xml:space="preserve">4B02-01-00110-L-001P</t>
  </si>
  <si>
    <t xml:space="preserve">ФеррумБП1</t>
  </si>
  <si>
    <t xml:space="preserve">ФосА1П1USD [МБ ФР: Т+: Корпоративные облигации]</t>
  </si>
  <si>
    <t xml:space="preserve">4B02-03-06556-A-001P</t>
  </si>
  <si>
    <t xml:space="preserve">ФосА1П1USD</t>
  </si>
  <si>
    <t xml:space="preserve">ФосАЗО25-Д [МБ ФР: Т+: Корпоративные облигации]</t>
  </si>
  <si>
    <t xml:space="preserve">4-01-06556-A</t>
  </si>
  <si>
    <t xml:space="preserve">RU000A106G31</t>
  </si>
  <si>
    <t xml:space="preserve">ФосАЗО25-Д</t>
  </si>
  <si>
    <t xml:space="preserve">ФосАЗО28-Д [МБ ФР: Т+: Корпоративные облигации]</t>
  </si>
  <si>
    <t xml:space="preserve">4-02-06556-A</t>
  </si>
  <si>
    <t xml:space="preserve">ФосАЗО28-Д</t>
  </si>
  <si>
    <t xml:space="preserve">ФосАгро П1 [МБ ФР: Т+: Корпоративные облигации]</t>
  </si>
  <si>
    <t xml:space="preserve">4B02-01-06556-A-001P</t>
  </si>
  <si>
    <t xml:space="preserve">ФосАгро П1</t>
  </si>
  <si>
    <t xml:space="preserve">ФосАгро П2 [МБ ФР: Т+: Корпоративные облигации]</t>
  </si>
  <si>
    <t xml:space="preserve">4B02-04-06556-A-001P</t>
  </si>
  <si>
    <t xml:space="preserve">ФосАгро П2</t>
  </si>
  <si>
    <t xml:space="preserve">ФосАгро2П1 [МБ ФР: Т+: Корпоративные облигации]</t>
  </si>
  <si>
    <t xml:space="preserve">4B02-01-06556-A-002P</t>
  </si>
  <si>
    <t xml:space="preserve">ФосАгро2П1</t>
  </si>
  <si>
    <t xml:space="preserve">ХКФБ Т1-01 [МБ ФР: Т+: Корпоративные облигации]</t>
  </si>
  <si>
    <t xml:space="preserve">4-08-00316-B</t>
  </si>
  <si>
    <t xml:space="preserve">ХКФБ Т1-01</t>
  </si>
  <si>
    <t xml:space="preserve">ХКФБанкБ04 [МБ ФР: Т+: Корпоративные облигации]</t>
  </si>
  <si>
    <t xml:space="preserve">4B020400316B</t>
  </si>
  <si>
    <t xml:space="preserve">ХКФБанкБ04</t>
  </si>
  <si>
    <t xml:space="preserve">ХКФБанкБ07 [МБ ФР: Т+: Корпоративные облигации]</t>
  </si>
  <si>
    <t xml:space="preserve">4B020700316B</t>
  </si>
  <si>
    <t xml:space="preserve">ХКФБанкБ07</t>
  </si>
  <si>
    <t xml:space="preserve">ХКФинБ1P8 [МБ ФР: Т+: Корпоративные облигации]</t>
  </si>
  <si>
    <t xml:space="preserve">4B02-08-36426-R-001P</t>
  </si>
  <si>
    <t xml:space="preserve">RU000A104XU6</t>
  </si>
  <si>
    <t xml:space="preserve">ХКФинБ1P8</t>
  </si>
  <si>
    <t xml:space="preserve">ХМАО 11 [МБ ФР: Т+: Корпоративные облигации]</t>
  </si>
  <si>
    <t xml:space="preserve">RU35002HMN0</t>
  </si>
  <si>
    <t xml:space="preserve">RU000A0ZYKW4</t>
  </si>
  <si>
    <t xml:space="preserve">ХМАО 11</t>
  </si>
  <si>
    <t xml:space="preserve">ХРОМОС Б2 [МБ ФР: Т+: Корпоративные облигации]</t>
  </si>
  <si>
    <t xml:space="preserve">4B02-02-00138-L</t>
  </si>
  <si>
    <t xml:space="preserve">ХРОМОС Б2</t>
  </si>
  <si>
    <t xml:space="preserve">ХабарКрай7 [МБ ФР: Т+: Корпоративные облигации]</t>
  </si>
  <si>
    <t xml:space="preserve">RU35007HAB0</t>
  </si>
  <si>
    <t xml:space="preserve">RU000A0ZZQQ0</t>
  </si>
  <si>
    <t xml:space="preserve">ХабарКрай7</t>
  </si>
  <si>
    <t xml:space="preserve">ХайТэк 01 [МБ ФР: Т+: Корпоративные облигации]</t>
  </si>
  <si>
    <t xml:space="preserve">4B02-01-00072-L</t>
  </si>
  <si>
    <t xml:space="preserve">RU000A104TM1</t>
  </si>
  <si>
    <t xml:space="preserve">ХайТэк 01</t>
  </si>
  <si>
    <t xml:space="preserve">ХайТэк 1P1 [МБ ФР: Т+: Корпоративные облигации]</t>
  </si>
  <si>
    <t xml:space="preserve">4B02-01-00072-L-001P</t>
  </si>
  <si>
    <t xml:space="preserve">ХайТэк 1P1</t>
  </si>
  <si>
    <t xml:space="preserve">ХимТэк 1Р1 [МБ ФР: Т+: Корпоративные облигации]</t>
  </si>
  <si>
    <t xml:space="preserve">4B02-01-00602-R-001P</t>
  </si>
  <si>
    <t xml:space="preserve">ХимТэк 1Р1</t>
  </si>
  <si>
    <t xml:space="preserve">ХэндрснБ01 [МБ ФР: Т+: Корпоративные облигации]</t>
  </si>
  <si>
    <t xml:space="preserve">4B02-01-00044-L</t>
  </si>
  <si>
    <t xml:space="preserve">RU000A103Q08</t>
  </si>
  <si>
    <t xml:space="preserve">ХэндрснБ01</t>
  </si>
  <si>
    <t xml:space="preserve">ЦППК П1Б1 [МБ ФР: Т+: Корпоративные облигации]</t>
  </si>
  <si>
    <t xml:space="preserve">4B02-01-11252-A-001P</t>
  </si>
  <si>
    <t xml:space="preserve">RU000A0ZYM54</t>
  </si>
  <si>
    <t xml:space="preserve">ЦППК П1Б1</t>
  </si>
  <si>
    <t xml:space="preserve">ЦР БО-01 [МБ ФР: Т+: Корпоративные облигации]</t>
  </si>
  <si>
    <t xml:space="preserve">4B02-01-00073-L</t>
  </si>
  <si>
    <t xml:space="preserve">ЦР БО-01</t>
  </si>
  <si>
    <t xml:space="preserve">ЦР БО-02 [МБ ФР: Т+: Корпоративные облигации]</t>
  </si>
  <si>
    <t xml:space="preserve">4B02-02-00073-L</t>
  </si>
  <si>
    <t xml:space="preserve">ЦР БО-02</t>
  </si>
  <si>
    <t xml:space="preserve">ЦР БО-03 [МБ ФР: Т+: Корпоративные облигации]</t>
  </si>
  <si>
    <t xml:space="preserve">4B02-03-00073-L</t>
  </si>
  <si>
    <t xml:space="preserve">ЦР БО-03</t>
  </si>
  <si>
    <t xml:space="preserve">ЦентрИБ13 [МБ ФР: Т+: Корпоративные облигации]</t>
  </si>
  <si>
    <t xml:space="preserve">4B02-12-02225-B</t>
  </si>
  <si>
    <t xml:space="preserve">RU000A108BQ1</t>
  </si>
  <si>
    <t xml:space="preserve">ЦентрИБ13</t>
  </si>
  <si>
    <t xml:space="preserve">ЦифрБро1П2 [МБ ФР: Т+: Корпоративные облигации]</t>
  </si>
  <si>
    <t xml:space="preserve">ЧЗПСНП БП2 [МБ ФР: Т+: Корпоративные облигации]</t>
  </si>
  <si>
    <t xml:space="preserve">4B02-02-45194-D-001P</t>
  </si>
  <si>
    <t xml:space="preserve">RU000A101NJ6</t>
  </si>
  <si>
    <t xml:space="preserve">ЧЗПСНП БП2</t>
  </si>
  <si>
    <t xml:space="preserve">ЧТПЗ 1P4 [МБ ФР: Т+: Корпоративные облигации]</t>
  </si>
  <si>
    <t xml:space="preserve">4B02-04-00182-A-001P</t>
  </si>
  <si>
    <t xml:space="preserve">RU000A0JXTY7</t>
  </si>
  <si>
    <t xml:space="preserve">ЧТПЗ 1P4</t>
  </si>
  <si>
    <t xml:space="preserve">Челяб35001 [МБ ФР: Т+: Корпоративные облигации]</t>
  </si>
  <si>
    <t xml:space="preserve">RU35001CLB0</t>
  </si>
  <si>
    <t xml:space="preserve">RU000A102FV5</t>
  </si>
  <si>
    <t xml:space="preserve">Челяб35001</t>
  </si>
  <si>
    <t xml:space="preserve">Челяб35002 [МБ ФР: Т+: Корпоративные облигации]</t>
  </si>
  <si>
    <t xml:space="preserve">RU35002CLB0</t>
  </si>
  <si>
    <t xml:space="preserve">RU000A102L61</t>
  </si>
  <si>
    <t xml:space="preserve">Челяб35002</t>
  </si>
  <si>
    <t xml:space="preserve">Челяб35003 [МБ ФР: Т+: Корпоративные облигации]</t>
  </si>
  <si>
    <t xml:space="preserve">RU35003CLB0</t>
  </si>
  <si>
    <t xml:space="preserve">RU000A102L79</t>
  </si>
  <si>
    <t xml:space="preserve">Челяб35003</t>
  </si>
  <si>
    <t xml:space="preserve">ЧеркизБ1P4 [МБ ФР: Т+: Корпоративные облигации]</t>
  </si>
  <si>
    <t xml:space="preserve">4B02-04-10797-A-001P</t>
  </si>
  <si>
    <t xml:space="preserve">ЧеркизБ1P4</t>
  </si>
  <si>
    <t xml:space="preserve">ЧеркизБ1P5 [МБ ФР: Т+: Корпоративные облигации]</t>
  </si>
  <si>
    <t xml:space="preserve">4B02-05-10797-A-001P</t>
  </si>
  <si>
    <t xml:space="preserve">ЧеркизБ1P5</t>
  </si>
  <si>
    <t xml:space="preserve">ЧеркизБ1P6 [МБ ФР: Т+: Корпоративные облигации]</t>
  </si>
  <si>
    <t xml:space="preserve">4B02-06-10797-A-001P</t>
  </si>
  <si>
    <t xml:space="preserve">ЧеркизБ1P6</t>
  </si>
  <si>
    <t xml:space="preserve">ЧеркизБ1P7 [МБ ФР: Т+: Корпоративные облигации]</t>
  </si>
  <si>
    <t xml:space="preserve">4B02-07-10797-A-001P</t>
  </si>
  <si>
    <t xml:space="preserve">ЧеркизБ1P7</t>
  </si>
  <si>
    <t xml:space="preserve">ЧистПлан01 [МБ ФР: Т+: Корпоративные облигации]</t>
  </si>
  <si>
    <t xml:space="preserve">4B02-01-00120-L</t>
  </si>
  <si>
    <t xml:space="preserve">ЧистПлан01</t>
  </si>
  <si>
    <t xml:space="preserve">ЭЛРЕШ 1Р1 [МБ ФР: Т+: Корпоративные облигации]</t>
  </si>
  <si>
    <t xml:space="preserve">4B02-01-00067-L-001P</t>
  </si>
  <si>
    <t xml:space="preserve">ЭЛРЕШ 1Р1</t>
  </si>
  <si>
    <t xml:space="preserve">ЭНИКА 1Р01 [МБ ФР: Т+: Корпоративные облигации]</t>
  </si>
  <si>
    <t xml:space="preserve">4B02-01-00518-R-001P</t>
  </si>
  <si>
    <t xml:space="preserve">RU000A102028</t>
  </si>
  <si>
    <t xml:space="preserve">ЭНИКА 1Р01</t>
  </si>
  <si>
    <t xml:space="preserve">ЭНИКА 1Р02 [МБ ФР: Т+: Корпоративные облигации]</t>
  </si>
  <si>
    <t xml:space="preserve">4B02-02-00518-R-001P</t>
  </si>
  <si>
    <t xml:space="preserve">RU000A103604</t>
  </si>
  <si>
    <t xml:space="preserve">ЭНИКА 1Р02</t>
  </si>
  <si>
    <t xml:space="preserve">ЭНИКА 1Р03 [МБ ФР: Т+: Корпоративные облигации]</t>
  </si>
  <si>
    <t xml:space="preserve">4B02-03-00518-R-001P</t>
  </si>
  <si>
    <t xml:space="preserve">ЭНИКА 1Р03</t>
  </si>
  <si>
    <t xml:space="preserve">ЭНИКА 1Р04 [МБ ФР: Т+: Корпоративные облигации]</t>
  </si>
  <si>
    <t xml:space="preserve">4B02-04-00518-R-001P</t>
  </si>
  <si>
    <t xml:space="preserve">ЭНИКА 1Р04</t>
  </si>
  <si>
    <t xml:space="preserve">ЭНИКА 1Р05 [МБ ФР: Т+: Корпоративные облигации]</t>
  </si>
  <si>
    <t xml:space="preserve">4B02-05-00518-R-001P</t>
  </si>
  <si>
    <t xml:space="preserve">ЭНИКА 1Р05</t>
  </si>
  <si>
    <t xml:space="preserve">ЭТС 1Р04 [МБ ФР: Т+: Корпоративные облигации]</t>
  </si>
  <si>
    <t xml:space="preserve">4B02-04-00490-R-001P</t>
  </si>
  <si>
    <t xml:space="preserve">RU000A103828</t>
  </si>
  <si>
    <t xml:space="preserve">ЭТС 1Р04</t>
  </si>
  <si>
    <t xml:space="preserve">ЭТС 1Р05 [МБ ФР: Т+: Корпоративные облигации]</t>
  </si>
  <si>
    <t xml:space="preserve">4B02-05-00490-R-001P</t>
  </si>
  <si>
    <t xml:space="preserve">ЭТС 1Р05</t>
  </si>
  <si>
    <t xml:space="preserve">ЭконЛиз1Р4 [МБ ФР: Т+: Корпоративные облигации]</t>
  </si>
  <si>
    <t xml:space="preserve">4B02-04-00461-R-001P</t>
  </si>
  <si>
    <t xml:space="preserve">ЭконЛиз1Р4</t>
  </si>
  <si>
    <t xml:space="preserve">ЭконЛиз1Р5 [МБ ФР: Т+: Корпоративные облигации]</t>
  </si>
  <si>
    <t xml:space="preserve">4B02-05-00461-R-001P</t>
  </si>
  <si>
    <t xml:space="preserve">ЭконЛиз1Р5</t>
  </si>
  <si>
    <t xml:space="preserve">ЭконЛиз1Р6 [МБ ФР: Т+: Корпоративные облигации]</t>
  </si>
  <si>
    <t xml:space="preserve">4B02-06-00461-R-001P</t>
  </si>
  <si>
    <t xml:space="preserve">ЭконЛиз1Р6</t>
  </si>
  <si>
    <t xml:space="preserve">ЭконЛиз1Р7 [МБ ФР: Т+: Корпоративные облигации]</t>
  </si>
  <si>
    <t xml:space="preserve">4B02-07-00461-R-001P</t>
  </si>
  <si>
    <t xml:space="preserve">ЭконЛиз1Р7</t>
  </si>
  <si>
    <t xml:space="preserve">Экспо1П02 [МБ ФР: Т+: Корпоративные облигации]</t>
  </si>
  <si>
    <t xml:space="preserve">4B02-02-02998-B-001P</t>
  </si>
  <si>
    <t xml:space="preserve">Экспо1П02</t>
  </si>
  <si>
    <t xml:space="preserve">ЭлАп БО-01 [МБ ФР: Т+: Корпоративные облигации]</t>
  </si>
  <si>
    <t xml:space="preserve">4B02-01-00012-L-001P</t>
  </si>
  <si>
    <t xml:space="preserve">ЭлАп БО-01</t>
  </si>
  <si>
    <t xml:space="preserve">ЭлАп БО-02 [МБ ФР: Т+: Корпоративные облигации]</t>
  </si>
  <si>
    <t xml:space="preserve">4B02-02-00012-L-001P</t>
  </si>
  <si>
    <t xml:space="preserve">RU000A106UL6</t>
  </si>
  <si>
    <t xml:space="preserve">ЭлАп БО-02</t>
  </si>
  <si>
    <t xml:space="preserve">ЭлемЛиз1P4 [МБ ФР: Т+: Корпоративные облигации]</t>
  </si>
  <si>
    <t xml:space="preserve">4B02-04-36193-R-001P</t>
  </si>
  <si>
    <t xml:space="preserve">RU000A105V74</t>
  </si>
  <si>
    <t xml:space="preserve">ЭлемЛиз1P4</t>
  </si>
  <si>
    <t xml:space="preserve">ЭлемЛиз1P5 [МБ ФР: Т+: Корпоративные облигации]</t>
  </si>
  <si>
    <t xml:space="preserve">4B02-05-36193-R-001P</t>
  </si>
  <si>
    <t xml:space="preserve">RU000A106KW4</t>
  </si>
  <si>
    <t xml:space="preserve">ЭлемЛиз1P5</t>
  </si>
  <si>
    <t xml:space="preserve">ЭлемЛиз1P6 [МБ ФР: Т+: Корпоративные облигации]</t>
  </si>
  <si>
    <t xml:space="preserve">4B02-06-36193-R-001P</t>
  </si>
  <si>
    <t xml:space="preserve">ЭлемЛиз1P6</t>
  </si>
  <si>
    <t xml:space="preserve">ЭлемЛиз1P7 [МБ ФР: Т+: Корпоративные облигации]</t>
  </si>
  <si>
    <t xml:space="preserve">4B02-07-36193-R-001P</t>
  </si>
  <si>
    <t xml:space="preserve">ЭлемЛиз1P7</t>
  </si>
  <si>
    <t xml:space="preserve">ЭлемЛиз1P8 [МБ ФР: Т+: Корпоративные облигации]</t>
  </si>
  <si>
    <t xml:space="preserve">4B02-08-36193-R-001P</t>
  </si>
  <si>
    <t xml:space="preserve">ЭлемЛиз1P8</t>
  </si>
  <si>
    <t xml:space="preserve">ЭлемЛиз1P9 [МБ ФР: Т+: Корпоративные облигации]</t>
  </si>
  <si>
    <t xml:space="preserve">4B02-09-36193-R-001P</t>
  </si>
  <si>
    <t xml:space="preserve">ЭлемЛиз1P9</t>
  </si>
  <si>
    <t xml:space="preserve">ЭлщитСтБП2 [МБ ФР: Т+: Корпоративные облигации]</t>
  </si>
  <si>
    <t xml:space="preserve">4B02-02-00427-R-001P</t>
  </si>
  <si>
    <t xml:space="preserve">RU000A101UD4</t>
  </si>
  <si>
    <t xml:space="preserve">ЭлщитСтБП2</t>
  </si>
  <si>
    <t xml:space="preserve">ЭталФинП03 [МБ ФР: Т+: Корпоративные облигации]</t>
  </si>
  <si>
    <t xml:space="preserve">4B02-03-55338-H-001P</t>
  </si>
  <si>
    <t xml:space="preserve">ЭталФинП03</t>
  </si>
  <si>
    <t xml:space="preserve">ЭталонФин1 [МБ ФР: Т+: Корпоративные облигации]</t>
  </si>
  <si>
    <t xml:space="preserve">4B02-01-55338-H-002P</t>
  </si>
  <si>
    <t xml:space="preserve">ЭталонФин1</t>
  </si>
  <si>
    <t xml:space="preserve">ЭталонФин2 [МБ ФР: Т+: Корпоративные облигации]</t>
  </si>
  <si>
    <t xml:space="preserve">4B02-02-55338-H-002P</t>
  </si>
  <si>
    <t xml:space="preserve">ЭталонФин2</t>
  </si>
  <si>
    <t xml:space="preserve">Эфферон01 [МБ ФР: Т+: Корпоративные облигации]</t>
  </si>
  <si>
    <t xml:space="preserve">4B02-01-84943-H</t>
  </si>
  <si>
    <t xml:space="preserve">Эфферон01</t>
  </si>
  <si>
    <t xml:space="preserve">ЮГК 1P2 [МБ ФР: Т+: Корпоративные облигации]</t>
  </si>
  <si>
    <t xml:space="preserve">ЮГК 1P3 [МБ ФР: Т+: Корпоративные облигации]</t>
  </si>
  <si>
    <t xml:space="preserve">4B02-03-33010-D-001P</t>
  </si>
  <si>
    <t xml:space="preserve">ЮГК 1P3</t>
  </si>
  <si>
    <t xml:space="preserve">ЮДПАвтО Б1 [МБ ФР: Т+: Корпоративные облигации]</t>
  </si>
  <si>
    <t xml:space="preserve">4B02-01-00149-L</t>
  </si>
  <si>
    <t xml:space="preserve">ЮДПАвтО Б1</t>
  </si>
  <si>
    <t xml:space="preserve">Ювелит 1P1 [МБ ФР: Т+: Корпоративные облигации]</t>
  </si>
  <si>
    <t xml:space="preserve">4B02-01-87270-H-001P</t>
  </si>
  <si>
    <t xml:space="preserve">Ювелит 1P1</t>
  </si>
  <si>
    <t xml:space="preserve">ЮниСКап02К [МБ ФР: Т+: Корпоративные облигации]</t>
  </si>
  <si>
    <t xml:space="preserve">4-02-00534-R</t>
  </si>
  <si>
    <t xml:space="preserve">RU000A102TK9</t>
  </si>
  <si>
    <t xml:space="preserve">ЮниСКап02К</t>
  </si>
  <si>
    <t xml:space="preserve">ЯНАО2017-2 [МБ ФР: Т+: Корпоративные облигации]</t>
  </si>
  <si>
    <t xml:space="preserve">RU35004YML0</t>
  </si>
  <si>
    <t xml:space="preserve">RU000A0ZYM47</t>
  </si>
  <si>
    <t xml:space="preserve">ЯНАО2017-2</t>
  </si>
  <si>
    <t xml:space="preserve">ЯТЭК 1P-2 [МБ ФР: Т+: Корпоративные облигации]</t>
  </si>
  <si>
    <t xml:space="preserve">4B02-02-20510-F-001P</t>
  </si>
  <si>
    <t xml:space="preserve">RU000A102ZH2</t>
  </si>
  <si>
    <t xml:space="preserve">ЯТЭК 1P-2</t>
  </si>
  <si>
    <t xml:space="preserve">ЯТЭК 1P-3 [МБ ФР: Т+: Корпоративные облигации]</t>
  </si>
  <si>
    <t xml:space="preserve">4B02-03-20510-F-001P</t>
  </si>
  <si>
    <t xml:space="preserve">ЯТЭК 1P-3</t>
  </si>
  <si>
    <t xml:space="preserve">ЯТЭК 1P-4 [МБ ФР: Т+: Корпоративные облигации]</t>
  </si>
  <si>
    <t xml:space="preserve">4B02-04-20510-F-001P</t>
  </si>
  <si>
    <t xml:space="preserve">ЯТЭК 1P-4</t>
  </si>
  <si>
    <t xml:space="preserve">Якут-10 об [МБ ФР: Т+: Корпоративные облигации]</t>
  </si>
  <si>
    <t xml:space="preserve">RU35010RSY0</t>
  </si>
  <si>
    <t xml:space="preserve">RU000A0ZZ7E6</t>
  </si>
  <si>
    <t xml:space="preserve">Якут-10 об</t>
  </si>
  <si>
    <t xml:space="preserve">Якут-11 об [МБ ФР: Т+: Корпоративные облигации]</t>
  </si>
  <si>
    <t xml:space="preserve">RU35011RSY0</t>
  </si>
  <si>
    <t xml:space="preserve">RU000A0ZZNJ2</t>
  </si>
  <si>
    <t xml:space="preserve">Якут-11 об</t>
  </si>
  <si>
    <t xml:space="preserve">Якут-12 об [МБ ФР: Т+: Корпоративные облигации]</t>
  </si>
  <si>
    <t xml:space="preserve">RU35012RSY0</t>
  </si>
  <si>
    <t xml:space="preserve">RU000A100CN3</t>
  </si>
  <si>
    <t xml:space="preserve">Якут-12 об</t>
  </si>
  <si>
    <t xml:space="preserve">Якут-13 об [МБ ФР: Т+: Корпоративные облигации]</t>
  </si>
  <si>
    <t xml:space="preserve">RU35013RSY0</t>
  </si>
  <si>
    <t xml:space="preserve">RU000A1010D3</t>
  </si>
  <si>
    <t xml:space="preserve">Якут-13 об</t>
  </si>
  <si>
    <t xml:space="preserve">Якут-35014 [МБ ФР: Т+: Корпоративные облигации]</t>
  </si>
  <si>
    <t xml:space="preserve">RU35014RSY0</t>
  </si>
  <si>
    <t xml:space="preserve">RU000A101P27</t>
  </si>
  <si>
    <t xml:space="preserve">Якут-35014</t>
  </si>
  <si>
    <t xml:space="preserve">Якут-35015 [МБ ФР: Т+: Корпоративные облигации]</t>
  </si>
  <si>
    <t xml:space="preserve">RU35015RSY0</t>
  </si>
  <si>
    <t xml:space="preserve">Якут-35015</t>
  </si>
  <si>
    <t xml:space="preserve">Якут-35016 [МБ ФР: Т+: Корпоративные облигации]</t>
  </si>
  <si>
    <t xml:space="preserve">RU35016RSY0</t>
  </si>
  <si>
    <t xml:space="preserve">ЯрОбл 2017 [МБ ФР: Т+: Корпоративные облигации]</t>
  </si>
  <si>
    <t xml:space="preserve">RU35015YRS0</t>
  </si>
  <si>
    <t xml:space="preserve">ЯрОбл 2017</t>
  </si>
  <si>
    <t xml:space="preserve">ЯрОбл35016 [МБ ФР: Т+: Корпоративные облигации]</t>
  </si>
  <si>
    <t xml:space="preserve">RU35016YRS0</t>
  </si>
  <si>
    <t xml:space="preserve">ЯрОбл35016</t>
  </si>
  <si>
    <t xml:space="preserve">ЯрОбл35017 [МБ ФР: Т+: Корпоративные облигации]</t>
  </si>
  <si>
    <t xml:space="preserve">RU35017YRS0</t>
  </si>
  <si>
    <t xml:space="preserve">RU000A100PR6</t>
  </si>
  <si>
    <t xml:space="preserve">ЯрОбл35017</t>
  </si>
  <si>
    <t xml:space="preserve">ЯрОбл35018 [МБ ФР: Т+: Корпоративные облигации]</t>
  </si>
  <si>
    <t xml:space="preserve">RU35018YRS0</t>
  </si>
  <si>
    <t xml:space="preserve">RU000A101WD0</t>
  </si>
  <si>
    <t xml:space="preserve">ЯрОбл35018</t>
  </si>
  <si>
    <t xml:space="preserve">CNYM ETF [МБ ФР: Т+: ETF (расч. в CNY)]</t>
  </si>
  <si>
    <t xml:space="preserve">МБ ФР: Т+: ETF (расч. в CNY)</t>
  </si>
  <si>
    <t xml:space="preserve">SBBY ETF [МБ ФР: Т+: ETF (расч. в CNY)]</t>
  </si>
  <si>
    <t xml:space="preserve">SBCN ETF [МБ ФР: Т+: ETF (расч. в CNY)]</t>
  </si>
  <si>
    <t xml:space="preserve">Срвзв. цена коротких позиций</t>
  </si>
  <si>
    <t xml:space="preserve">Покупка(Собств.)</t>
  </si>
  <si>
    <t xml:space="preserve">Продажа(Собств.)</t>
  </si>
  <si>
    <t xml:space="preserve">Дисконт корреляции</t>
  </si>
  <si>
    <t xml:space="preserve">D long</t>
  </si>
  <si>
    <t xml:space="preserve">D short</t>
  </si>
  <si>
    <t xml:space="preserve">D min long</t>
  </si>
  <si>
    <t xml:space="preserve">D min short</t>
  </si>
  <si>
    <t xml:space="preserve">ГО покупателя</t>
  </si>
  <si>
    <t xml:space="preserve">ГО продавца</t>
  </si>
  <si>
    <t xml:space="preserve">Y1</t>
  </si>
  <si>
    <t xml:space="preserve">Д</t>
  </si>
  <si>
    <t xml:space="preserve">ДК</t>
  </si>
  <si>
    <t xml:space="preserve">Входящий лимит</t>
  </si>
  <si>
    <t xml:space="preserve">Текущий лимит</t>
  </si>
  <si>
    <t xml:space="preserve">Всего</t>
  </si>
  <si>
    <t xml:space="preserve">Плечо</t>
  </si>
  <si>
    <t xml:space="preserve">Tx</t>
  </si>
  <si>
    <t xml:space="preserve">Мин.маржа</t>
  </si>
  <si>
    <t xml:space="preserve">Нач.маржа</t>
  </si>
  <si>
    <t xml:space="preserve">Скор.маржа</t>
  </si>
  <si>
    <t xml:space="preserve">Вход.активы</t>
  </si>
  <si>
    <t xml:space="preserve">Требование</t>
  </si>
  <si>
    <t xml:space="preserve">УДС</t>
  </si>
  <si>
    <t xml:space="preserve">Шорты</t>
  </si>
  <si>
    <t xml:space="preserve">Лонги</t>
  </si>
  <si>
    <t xml:space="preserve">Фирма</t>
  </si>
  <si>
    <t xml:space="preserve">ПовышУрРиска</t>
  </si>
  <si>
    <t xml:space="preserve">Тип клиента</t>
  </si>
  <si>
    <t xml:space="preserve">НПР1</t>
  </si>
  <si>
    <t xml:space="preserve">НПР2</t>
  </si>
  <si>
    <t xml:space="preserve">Сроч. счет</t>
  </si>
  <si>
    <t xml:space="preserve">Вход.лимит</t>
  </si>
  <si>
    <t xml:space="preserve">Лонги МО</t>
  </si>
  <si>
    <t xml:space="preserve">Лонги О</t>
  </si>
  <si>
    <t xml:space="preserve">Тек.плечо</t>
  </si>
  <si>
    <t xml:space="preserve">Ур.маржи</t>
  </si>
  <si>
    <t xml:space="preserve">Тек.лимит</t>
  </si>
  <si>
    <t xml:space="preserve">ДостТекЛимит</t>
  </si>
  <si>
    <t xml:space="preserve">БлокПокупка</t>
  </si>
  <si>
    <t xml:space="preserve">БлокПок МО</t>
  </si>
  <si>
    <t xml:space="preserve">БлокПок О</t>
  </si>
  <si>
    <t xml:space="preserve">БлокПродажа</t>
  </si>
  <si>
    <t xml:space="preserve">БлокПокНеМарж</t>
  </si>
  <si>
    <t xml:space="preserve">На продажу</t>
  </si>
  <si>
    <t xml:space="preserve">НаПокупОбесп</t>
  </si>
  <si>
    <t xml:space="preserve">ГО поз.</t>
  </si>
  <si>
    <t xml:space="preserve">ГО заяв.</t>
  </si>
  <si>
    <t xml:space="preserve">Вариац. маржа</t>
  </si>
  <si>
    <t xml:space="preserve">Активы/ГО</t>
  </si>
  <si>
    <t xml:space="preserve">Суммарно заблок.</t>
  </si>
  <si>
    <t xml:space="preserve">Парам. расч.</t>
  </si>
  <si>
    <t xml:space="preserve">Шорты (нетто)</t>
  </si>
  <si>
    <t xml:space="preserve">Лонги (нетто)</t>
  </si>
  <si>
    <t xml:space="preserve">Сумма дисконтов</t>
  </si>
  <si>
    <t xml:space="preserve">ТекАктБезДиск</t>
  </si>
  <si>
    <t xml:space="preserve">Статус счета</t>
  </si>
  <si>
    <t xml:space="preserve">ПолнСумДенОстат на нач. дня</t>
  </si>
  <si>
    <t xml:space="preserve">ПолнСумДенОстат</t>
  </si>
  <si>
    <t xml:space="preserve">ПланЧистПоз</t>
  </si>
  <si>
    <t xml:space="preserve">ТекЧистПоз</t>
  </si>
  <si>
    <t xml:space="preserve">НакопВарМаржа</t>
  </si>
  <si>
    <t xml:space="preserve">ВарМаржаПромклир.</t>
  </si>
  <si>
    <t xml:space="preserve">НакопДоход</t>
  </si>
  <si>
    <t xml:space="preserve">ЛиквСтоимОпционов</t>
  </si>
  <si>
    <t xml:space="preserve">СумАктивовНаСрчРынке</t>
  </si>
  <si>
    <t xml:space="preserve">ПолнСтоимПортфеля</t>
  </si>
  <si>
    <t xml:space="preserve">ТекЗадолжНаСрчРынке</t>
  </si>
  <si>
    <t xml:space="preserve">Дост. Средств</t>
  </si>
  <si>
    <t xml:space="preserve">Дост. Средств (ОткрПоз)</t>
  </si>
  <si>
    <t xml:space="preserve">КоэффЛикв ГО</t>
  </si>
  <si>
    <t xml:space="preserve">Ожид. КоэффЛикв ГО</t>
  </si>
  <si>
    <t xml:space="preserve">Cash Leverage</t>
  </si>
  <si>
    <t xml:space="preserve">ТипПозНаСрчРынке</t>
  </si>
  <si>
    <t xml:space="preserve">Нормальный</t>
  </si>
  <si>
    <t xml:space="preserve">MC0003300000</t>
  </si>
  <si>
    <t xml:space="preserve">МД+</t>
  </si>
  <si>
    <t xml:space="preserve">SUR-EQTV</t>
  </si>
</sst>
</file>

<file path=xl/styles.xml><?xml version="1.0" encoding="utf-8"?>
<styleSheet xmlns="http://schemas.openxmlformats.org/spreadsheetml/2006/main">
  <numFmts count="23">
    <numFmt numFmtId="164" formatCode="General"/>
    <numFmt numFmtId="165" formatCode="_-* #,##0.00_-;\-* #,##0.00_-;_-* \-??_-;_-@_-"/>
    <numFmt numFmtId="166" formatCode="#,##0"/>
    <numFmt numFmtId="167" formatCode="#,##0_ ;\-#,##0\ "/>
    <numFmt numFmtId="168" formatCode="0.00%"/>
    <numFmt numFmtId="169" formatCode="#,##0.0"/>
    <numFmt numFmtId="170" formatCode="0%"/>
    <numFmt numFmtId="171" formatCode="_-* #,##0_-;\-* #,##0_-;_-* \-??_-;_-@_-"/>
    <numFmt numFmtId="172" formatCode="General"/>
    <numFmt numFmtId="173" formatCode="_-* #,##0.0000_-;\-* #,##0.0000_-;_-* \-??_-;_-@_-"/>
    <numFmt numFmtId="174" formatCode="_-* #,##0\ _₽_-;\-* #,##0\ _₽_-;_-* \-????\ _₽_-;_-@_-"/>
    <numFmt numFmtId="175" formatCode="_-* #,##0.00\ _₽_-;\-* #,##0.00\ _₽_-;_-* \-??\ _₽_-;_-@_-"/>
    <numFmt numFmtId="176" formatCode="_-* #,##0\ _₽_-;\-* #,##0\ _₽_-;_-* \-??\ _₽_-;_-@_-"/>
    <numFmt numFmtId="177" formatCode="0"/>
    <numFmt numFmtId="178" formatCode="_-* #,##0.0_-;\-* #,##0.0_-;_-* \-??_-;_-@_-"/>
    <numFmt numFmtId="179" formatCode="#,##0.00"/>
    <numFmt numFmtId="180" formatCode="0.00"/>
    <numFmt numFmtId="181" formatCode="dd/mm/yyyy"/>
    <numFmt numFmtId="182" formatCode="0.0000%"/>
    <numFmt numFmtId="183" formatCode="0.0%"/>
    <numFmt numFmtId="184" formatCode="0.000%"/>
    <numFmt numFmtId="185" formatCode="dd/mm/yyyy\ h:mm"/>
    <numFmt numFmtId="186" formatCode="0.00E+00"/>
  </numFmts>
  <fonts count="83">
    <font>
      <sz val="11"/>
      <color rgb="FF000000"/>
      <name val="Aptos Narrow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Aptos Narrow"/>
      <family val="2"/>
      <charset val="1"/>
    </font>
    <font>
      <sz val="10"/>
      <name val="Arial"/>
      <family val="0"/>
      <charset val="204"/>
    </font>
    <font>
      <b val="true"/>
      <sz val="10"/>
      <color rgb="FFFFFFFF"/>
      <name val="Arial"/>
      <family val="2"/>
      <charset val="204"/>
    </font>
    <font>
      <b val="true"/>
      <sz val="16"/>
      <color rgb="FFFFFFFF"/>
      <name val="Arial"/>
      <family val="2"/>
      <charset val="204"/>
    </font>
    <font>
      <sz val="10"/>
      <color rgb="FFFFFFFF"/>
      <name val="Arial"/>
      <family val="2"/>
      <charset val="204"/>
    </font>
    <font>
      <b val="true"/>
      <sz val="14"/>
      <color rgb="FFFFFFFF"/>
      <name val="Arial"/>
      <family val="2"/>
      <charset val="204"/>
    </font>
    <font>
      <b val="true"/>
      <sz val="11"/>
      <color rgb="FF1F1F1F"/>
      <name val="Google Sans"/>
      <family val="0"/>
      <charset val="1"/>
    </font>
    <font>
      <b val="true"/>
      <sz val="10"/>
      <color rgb="FF000000"/>
      <name val="Arial"/>
      <family val="2"/>
      <charset val="204"/>
    </font>
    <font>
      <b val="true"/>
      <sz val="8"/>
      <color rgb="FFFFFFFF"/>
      <name val="Arial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2"/>
      <color rgb="FF000000"/>
      <name val="Arial"/>
      <family val="2"/>
      <charset val="204"/>
    </font>
    <font>
      <b val="true"/>
      <sz val="12"/>
      <color rgb="FF000000"/>
      <name val="Aptos Narrow"/>
      <family val="2"/>
      <charset val="1"/>
    </font>
    <font>
      <sz val="12"/>
      <color rgb="FF000000"/>
      <name val="Aptos Narrow"/>
      <family val="2"/>
      <charset val="204"/>
    </font>
    <font>
      <sz val="11"/>
      <color rgb="FF808080"/>
      <name val="Segoe UI"/>
      <family val="2"/>
      <charset val="204"/>
    </font>
    <font>
      <sz val="11"/>
      <color rgb="FF333333"/>
      <name val="Segoe UI"/>
      <family val="2"/>
      <charset val="204"/>
    </font>
    <font>
      <b val="true"/>
      <sz val="11"/>
      <color rgb="FF333333"/>
      <name val="Segoe UI"/>
      <family val="2"/>
      <charset val="204"/>
    </font>
    <font>
      <sz val="9"/>
      <color rgb="FF000000"/>
      <name val="Aptos Narrow"/>
      <family val="2"/>
      <charset val="204"/>
    </font>
    <font>
      <sz val="10"/>
      <color rgb="FF000000"/>
      <name val="Arial"/>
      <family val="2"/>
      <charset val="204"/>
    </font>
    <font>
      <b val="true"/>
      <sz val="16"/>
      <color rgb="FF000000"/>
      <name val="Aptos Narrow"/>
      <family val="2"/>
      <charset val="1"/>
    </font>
    <font>
      <b val="true"/>
      <sz val="11"/>
      <color rgb="FF000000"/>
      <name val="Aptos Narrow"/>
      <family val="2"/>
      <charset val="1"/>
    </font>
    <font>
      <b val="true"/>
      <sz val="11"/>
      <color rgb="FFFFFFFF"/>
      <name val="Aptos Narrow"/>
      <family val="2"/>
      <charset val="1"/>
    </font>
    <font>
      <sz val="10"/>
      <color rgb="FFFFFFFF"/>
      <name val="Aptos Narrow"/>
      <family val="2"/>
      <charset val="204"/>
    </font>
    <font>
      <b val="true"/>
      <sz val="10"/>
      <color rgb="FF000000"/>
      <name val="Aptos Narrow"/>
      <family val="2"/>
      <charset val="1"/>
    </font>
    <font>
      <u val="single"/>
      <sz val="11"/>
      <color rgb="FF00B050"/>
      <name val="Aptos Narrow"/>
      <family val="2"/>
      <charset val="204"/>
    </font>
    <font>
      <u val="single"/>
      <sz val="11"/>
      <color rgb="FF000000"/>
      <name val="Aptos Narrow"/>
      <family val="2"/>
      <charset val="204"/>
    </font>
    <font>
      <i val="true"/>
      <sz val="11"/>
      <color rgb="FF000000"/>
      <name val="Aptos Narrow"/>
      <family val="2"/>
      <charset val="1"/>
    </font>
    <font>
      <sz val="10"/>
      <color rgb="FF000000"/>
      <name val="Aptos Narrow"/>
      <family val="2"/>
      <charset val="204"/>
    </font>
    <font>
      <u val="single"/>
      <sz val="10"/>
      <color rgb="FFFF0000"/>
      <name val="Arial"/>
      <family val="2"/>
      <charset val="204"/>
    </font>
    <font>
      <sz val="10"/>
      <color rgb="FF000000"/>
      <name val="Aptos Narrow"/>
      <family val="2"/>
      <charset val="1"/>
    </font>
    <font>
      <u val="single"/>
      <sz val="10"/>
      <color rgb="FF000000"/>
      <name val="Arial"/>
      <family val="2"/>
      <charset val="204"/>
    </font>
    <font>
      <sz val="11"/>
      <color rgb="FF000000"/>
      <name val="Aptos Narrow"/>
      <family val="2"/>
      <charset val="1"/>
    </font>
    <font>
      <sz val="9"/>
      <color rgb="FF000000"/>
      <name val="Tahoma"/>
      <family val="2"/>
      <charset val="204"/>
    </font>
    <font>
      <i val="true"/>
      <sz val="9"/>
      <color rgb="FF000000"/>
      <name val="Aptos Narrow"/>
      <family val="2"/>
      <charset val="1"/>
    </font>
    <font>
      <b val="true"/>
      <sz val="9"/>
      <color rgb="FFFFFFFF"/>
      <name val="Aptos Narrow"/>
      <family val="2"/>
      <charset val="1"/>
    </font>
    <font>
      <b val="true"/>
      <sz val="9"/>
      <color rgb="FFFFFFFF"/>
      <name val="Arial"/>
      <family val="2"/>
      <charset val="204"/>
    </font>
    <font>
      <b val="true"/>
      <sz val="11"/>
      <color rgb="FFFFFFFF"/>
      <name val="Arial"/>
      <family val="2"/>
      <charset val="204"/>
    </font>
    <font>
      <sz val="8"/>
      <color rgb="FF000000"/>
      <name val="Aptos Narrow"/>
      <family val="2"/>
      <charset val="204"/>
    </font>
    <font>
      <sz val="11"/>
      <color rgb="FFFFFFFF"/>
      <name val="Aptos Narrow"/>
      <family val="2"/>
      <charset val="204"/>
    </font>
    <font>
      <sz val="8"/>
      <color rgb="FFFFFFFF"/>
      <name val="Aptos Narrow"/>
      <family val="2"/>
      <charset val="204"/>
    </font>
    <font>
      <b val="true"/>
      <sz val="12"/>
      <color rgb="FFFF0000"/>
      <name val="Aptos Narrow"/>
      <family val="2"/>
      <charset val="1"/>
    </font>
    <font>
      <sz val="11"/>
      <color rgb="FF000000"/>
      <name val="Tahoma"/>
      <family val="2"/>
      <charset val="204"/>
    </font>
    <font>
      <b val="true"/>
      <sz val="11"/>
      <color rgb="FF000000"/>
      <name val="Tahoma"/>
      <family val="2"/>
      <charset val="204"/>
    </font>
    <font>
      <b val="true"/>
      <sz val="9"/>
      <color rgb="FF000000"/>
      <name val="Tahoma"/>
      <family val="2"/>
      <charset val="204"/>
    </font>
    <font>
      <sz val="11"/>
      <color rgb="FFFFFFFF"/>
      <name val="Aptos Narrow"/>
      <family val="0"/>
    </font>
    <font>
      <sz val="8"/>
      <color rgb="FF000000"/>
      <name val="Aptos Narrow"/>
      <family val="0"/>
    </font>
    <font>
      <sz val="11"/>
      <color rgb="FF000000"/>
      <name val="Aptos Narrow"/>
      <family val="0"/>
    </font>
    <font>
      <sz val="12"/>
      <name val="Aptos Narrow"/>
      <family val="0"/>
    </font>
    <font>
      <sz val="9"/>
      <color rgb="FFFFFFFF"/>
      <name val="Aptos Narrow"/>
      <family val="0"/>
    </font>
    <font>
      <i val="true"/>
      <sz val="10"/>
      <color rgb="FF000000"/>
      <name val="Aptos Narrow"/>
      <family val="2"/>
      <charset val="1"/>
    </font>
    <font>
      <b val="true"/>
      <sz val="11"/>
      <name val="Aptos Narrow"/>
      <family val="2"/>
      <charset val="1"/>
    </font>
    <font>
      <sz val="7"/>
      <color rgb="FF000000"/>
      <name val="Aptos Narrow"/>
      <family val="0"/>
    </font>
    <font>
      <b val="true"/>
      <sz val="12"/>
      <color rgb="FF333333"/>
      <name val="Arial"/>
      <family val="2"/>
      <charset val="204"/>
    </font>
    <font>
      <b val="true"/>
      <sz val="10"/>
      <color rgb="FF333333"/>
      <name val="Arial"/>
      <family val="2"/>
      <charset val="204"/>
    </font>
    <font>
      <i val="true"/>
      <sz val="8"/>
      <color rgb="FF000000"/>
      <name val="Aptos Narrow"/>
      <family val="2"/>
      <charset val="1"/>
    </font>
    <font>
      <b val="true"/>
      <sz val="14"/>
      <color rgb="FF000000"/>
      <name val="Aptos Narrow"/>
      <family val="2"/>
      <charset val="1"/>
    </font>
    <font>
      <u val="single"/>
      <sz val="11"/>
      <color rgb="FF467886"/>
      <name val="Aptos Narrow"/>
      <family val="2"/>
      <charset val="204"/>
    </font>
    <font>
      <i val="true"/>
      <sz val="12"/>
      <color rgb="FF000000"/>
      <name val="Aptos Narrow"/>
      <family val="2"/>
      <charset val="1"/>
    </font>
    <font>
      <u val="single"/>
      <sz val="11"/>
      <color rgb="FF0000FF"/>
      <name val="Aptos Narrow"/>
      <family val="2"/>
      <charset val="1"/>
    </font>
    <font>
      <sz val="11"/>
      <name val="Aptos Narrow"/>
      <family val="2"/>
      <charset val="1"/>
    </font>
    <font>
      <sz val="12"/>
      <color rgb="FF1C1E21"/>
      <name val="Segoe UI"/>
      <family val="2"/>
      <charset val="204"/>
    </font>
    <font>
      <sz val="11"/>
      <name val="Aptos Narrow"/>
      <family val="2"/>
      <charset val="204"/>
    </font>
    <font>
      <sz val="11"/>
      <color rgb="FFFF0000"/>
      <name val="Aptos Narrow"/>
      <family val="2"/>
      <charset val="204"/>
    </font>
    <font>
      <sz val="11"/>
      <color rgb="FF000000"/>
      <name val="Arial"/>
      <family val="2"/>
      <charset val="204"/>
    </font>
    <font>
      <sz val="11"/>
      <color rgb="FF1C1E21"/>
      <name val="Arial"/>
      <family val="2"/>
      <charset val="204"/>
    </font>
    <font>
      <sz val="9"/>
      <color rgb="FF000000"/>
      <name val="Consolas"/>
      <family val="3"/>
      <charset val="204"/>
    </font>
    <font>
      <b val="true"/>
      <u val="single"/>
      <sz val="9"/>
      <color rgb="FF000000"/>
      <name val="Consolas"/>
      <family val="3"/>
      <charset val="204"/>
    </font>
    <font>
      <b val="true"/>
      <sz val="11"/>
      <color rgb="FF000000"/>
      <name val="Aptos Narrow"/>
      <family val="0"/>
    </font>
    <font>
      <sz val="11"/>
      <name val="Times New Roman"/>
      <family val="0"/>
    </font>
    <font>
      <sz val="11"/>
      <color rgb="FF000000"/>
      <name val="Consolas"/>
      <family val="0"/>
    </font>
    <font>
      <b val="true"/>
      <u val="single"/>
      <sz val="11"/>
      <color rgb="FF000000"/>
      <name val="Consolas"/>
      <family val="0"/>
    </font>
    <font>
      <sz val="10"/>
      <color rgb="FF000000"/>
      <name val="Consolas"/>
      <family val="3"/>
      <charset val="204"/>
    </font>
    <font>
      <b val="true"/>
      <u val="single"/>
      <sz val="10"/>
      <color rgb="FF000000"/>
      <name val="Consolas"/>
      <family val="3"/>
      <charset val="204"/>
    </font>
    <font>
      <b val="true"/>
      <sz val="10"/>
      <color rgb="FF000000"/>
      <name val="Tahoma"/>
      <family val="2"/>
      <charset val="204"/>
    </font>
    <font>
      <sz val="10"/>
      <color rgb="FF000000"/>
      <name val="Tahoma"/>
      <family val="2"/>
      <charset val="204"/>
    </font>
    <font>
      <b val="true"/>
      <u val="single"/>
      <sz val="11"/>
      <color rgb="FF000000"/>
      <name val="Aptos Narrow"/>
      <family val="0"/>
    </font>
    <font>
      <sz val="11"/>
      <name val="Arial"/>
      <family val="2"/>
      <charset val="204"/>
    </font>
    <font>
      <b val="true"/>
      <sz val="12"/>
      <color rgb="FF000000"/>
      <name val="Aptos Narrow"/>
      <family val="2"/>
      <charset val="204"/>
    </font>
    <font>
      <sz val="10"/>
      <name val="Aptos Narrow"/>
      <family val="2"/>
      <charset val="204"/>
    </font>
    <font>
      <sz val="10"/>
      <name val="Aptos Narrow"/>
      <family val="2"/>
      <charset val="1"/>
    </font>
  </fonts>
  <fills count="38">
    <fill>
      <patternFill patternType="none"/>
    </fill>
    <fill>
      <patternFill patternType="gray125"/>
    </fill>
    <fill>
      <patternFill patternType="solid">
        <fgColor rgb="FF6EA8DC"/>
        <bgColor rgb="FF90D1AB"/>
      </patternFill>
    </fill>
    <fill>
      <patternFill patternType="solid">
        <fgColor rgb="FF3B7D23"/>
        <bgColor rgb="FF467886"/>
      </patternFill>
    </fill>
    <fill>
      <patternFill patternType="solid">
        <fgColor rgb="FFD9F2D0"/>
        <bgColor rgb="FFDCF1E7"/>
      </patternFill>
    </fill>
    <fill>
      <patternFill patternType="solid">
        <fgColor rgb="FFF2F2F2"/>
        <bgColor rgb="FFF3F3F3"/>
      </patternFill>
    </fill>
    <fill>
      <patternFill patternType="solid">
        <fgColor rgb="FF4EA72E"/>
        <bgColor rgb="FF3B7D23"/>
      </patternFill>
    </fill>
    <fill>
      <patternFill patternType="solid">
        <fgColor rgb="FFFFFF00"/>
        <bgColor rgb="FFFFC000"/>
      </patternFill>
    </fill>
    <fill>
      <patternFill patternType="solid">
        <fgColor rgb="FFD9D9D9"/>
        <bgColor rgb="FFD1D1D1"/>
      </patternFill>
    </fill>
    <fill>
      <patternFill patternType="solid">
        <fgColor rgb="FFC04F15"/>
        <bgColor rgb="FF9C5700"/>
      </patternFill>
    </fill>
    <fill>
      <patternFill patternType="solid">
        <fgColor rgb="FFFBE3D6"/>
        <bgColor rgb="FFE8E8E8"/>
      </patternFill>
    </fill>
    <fill>
      <patternFill patternType="solid">
        <fgColor rgb="FFFFFFFF"/>
        <bgColor rgb="FFF3F3F3"/>
      </patternFill>
    </fill>
    <fill>
      <patternFill patternType="solid">
        <fgColor rgb="FFB7E1CD"/>
        <bgColor rgb="FFC3E7D6"/>
      </patternFill>
    </fill>
    <fill>
      <patternFill patternType="solid">
        <fgColor rgb="FFC3E7D6"/>
        <bgColor rgb="FFC6EFCE"/>
      </patternFill>
    </fill>
    <fill>
      <patternFill patternType="solid">
        <fgColor rgb="FFF3F3F3"/>
        <bgColor rgb="FFF2F2F2"/>
      </patternFill>
    </fill>
    <fill>
      <patternFill patternType="solid">
        <fgColor rgb="FFFF0000"/>
        <bgColor rgb="FFEE0000"/>
      </patternFill>
    </fill>
    <fill>
      <patternFill patternType="solid">
        <fgColor rgb="FFA2D9BD"/>
        <bgColor rgb="FF99D5B4"/>
      </patternFill>
    </fill>
    <fill>
      <patternFill patternType="solid">
        <fgColor rgb="FFDCF1E7"/>
        <bgColor rgb="FFD9F2D0"/>
      </patternFill>
    </fill>
    <fill>
      <patternFill patternType="solid">
        <fgColor rgb="FF99D5B4"/>
        <bgColor rgb="FFA2D9BD"/>
      </patternFill>
    </fill>
    <fill>
      <patternFill patternType="solid">
        <fgColor rgb="FF90D1AB"/>
        <bgColor rgb="FF99D5B4"/>
      </patternFill>
    </fill>
    <fill>
      <patternFill patternType="solid">
        <fgColor rgb="FF104862"/>
        <bgColor rgb="FF333333"/>
      </patternFill>
    </fill>
    <fill>
      <patternFill patternType="solid">
        <fgColor rgb="FF92D050"/>
        <bgColor rgb="FF84E291"/>
      </patternFill>
    </fill>
    <fill>
      <patternFill patternType="solid">
        <fgColor rgb="FFD1D1D1"/>
        <bgColor rgb="FFCCCCCC"/>
      </patternFill>
    </fill>
    <fill>
      <patternFill patternType="solid">
        <fgColor rgb="FFFFC6C6"/>
        <bgColor rgb="FFFFC7CE"/>
      </patternFill>
    </fill>
    <fill>
      <patternFill patternType="solid">
        <fgColor rgb="FFC1E5F5"/>
        <bgColor rgb="FFCAEEFB"/>
      </patternFill>
    </fill>
    <fill>
      <patternFill patternType="solid">
        <fgColor rgb="FFFF7474"/>
        <bgColor rgb="FFE97132"/>
      </patternFill>
    </fill>
    <fill>
      <patternFill patternType="solid">
        <fgColor rgb="FFED0000"/>
        <bgColor rgb="FFEE0000"/>
      </patternFill>
    </fill>
    <fill>
      <patternFill patternType="solid">
        <fgColor rgb="FFD86ECC"/>
        <bgColor rgb="FFFF7474"/>
      </patternFill>
    </fill>
    <fill>
      <patternFill patternType="solid">
        <fgColor rgb="FFF2CFEE"/>
        <bgColor rgb="FFFFC7CE"/>
      </patternFill>
    </fill>
    <fill>
      <patternFill patternType="solid">
        <fgColor rgb="FFCAEEFB"/>
        <bgColor rgb="FFC1E5F5"/>
      </patternFill>
    </fill>
    <fill>
      <patternFill patternType="solid">
        <fgColor rgb="FFFFC000"/>
        <bgColor rgb="FFFFFF00"/>
      </patternFill>
    </fill>
    <fill>
      <patternFill patternType="solid">
        <fgColor rgb="FFA3DBFF"/>
        <bgColor rgb="FF96DCF8"/>
      </patternFill>
    </fill>
    <fill>
      <patternFill patternType="solid">
        <fgColor rgb="FFC2F1C8"/>
        <bgColor rgb="FFC6EFCE"/>
      </patternFill>
    </fill>
    <fill>
      <patternFill patternType="solid">
        <fgColor rgb="FFF4C7C3"/>
        <bgColor rgb="FFFFC6C6"/>
      </patternFill>
    </fill>
    <fill>
      <patternFill patternType="solid">
        <fgColor rgb="FFE97132"/>
        <bgColor rgb="FFFF7474"/>
      </patternFill>
    </fill>
    <fill>
      <patternFill patternType="solid">
        <fgColor rgb="FFE8E8E8"/>
        <bgColor rgb="FFDCF1E7"/>
      </patternFill>
    </fill>
    <fill>
      <patternFill patternType="solid">
        <fgColor rgb="FF00B050"/>
        <bgColor rgb="FF4EA72E"/>
      </patternFill>
    </fill>
    <fill>
      <patternFill patternType="solid">
        <fgColor rgb="FFEE0000"/>
        <bgColor rgb="FFED0000"/>
      </patternFill>
    </fill>
  </fills>
  <borders count="45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>
        <color rgb="FFCCCCCC"/>
      </right>
      <top style="medium"/>
      <bottom/>
      <diagonal/>
    </border>
    <border diagonalUp="false" diagonalDown="false">
      <left style="medium">
        <color rgb="FFCCCCCC"/>
      </left>
      <right style="medium">
        <color rgb="FFCCCCCC"/>
      </right>
      <top style="medium"/>
      <bottom/>
      <diagonal/>
    </border>
    <border diagonalUp="false" diagonalDown="false">
      <left style="medium">
        <color rgb="FFCCCCCC"/>
      </left>
      <right style="medium"/>
      <top style="medium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 diagonalUp="false" diagonalDown="false">
      <left/>
      <right/>
      <top/>
      <bottom style="thin">
        <color rgb="FFC1E5F5"/>
      </bottom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thin">
        <color rgb="FF6EA8DC"/>
      </top>
      <bottom/>
      <diagonal/>
    </border>
    <border diagonalUp="false" diagonalDown="false">
      <left/>
      <right/>
      <top style="thin">
        <color rgb="FF6EA8DC"/>
      </top>
      <bottom/>
      <diagonal/>
    </border>
    <border diagonalUp="false" diagonalDown="false">
      <left/>
      <right style="medium"/>
      <top style="thin">
        <color rgb="FF6EA8DC"/>
      </top>
      <bottom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5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9" fillId="2" borderId="4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9" fillId="2" borderId="4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3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4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5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5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6" fillId="6" borderId="11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6" fillId="6" borderId="12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6" fillId="6" borderId="13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0" fillId="0" borderId="1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0" borderId="1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0" borderId="1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2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2" borderId="16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2" fillId="2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2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1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1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8" borderId="1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7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7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6" fillId="7" borderId="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6" fillId="7" borderId="1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9" borderId="1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6" fillId="9" borderId="6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6" fillId="9" borderId="7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6" fillId="9" borderId="8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9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2" fillId="9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9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9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9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9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0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1" fillId="1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5" borderId="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10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1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1" fillId="0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11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11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11" borderId="9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1" fillId="11" borderId="3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9" fontId="0" fillId="0" borderId="3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3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3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3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1" fillId="0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7" borderId="3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0" fontId="11" fillId="11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0" borderId="3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1" fillId="12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1" fillId="13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1" fillId="14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1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5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1" fillId="11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11" fillId="16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11" fillId="17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11" fillId="18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11" fillId="19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2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23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4" fillId="2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2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0" fillId="0" borderId="5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11" fillId="13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21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23" fillId="0" borderId="5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1" fillId="11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0" borderId="5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1" fillId="16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1" fillId="17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1" fillId="18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19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2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22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2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24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30" fillId="2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1" fillId="12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1" fillId="13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11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72" fontId="11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72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1" fillId="16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11" fillId="17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11" fillId="18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11" fillId="19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29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11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11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0" fontId="11" fillId="11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0" fontId="11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1" fillId="0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2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3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22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6" fillId="25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4" fillId="24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34" fillId="2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25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1" fillId="1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8" fontId="11" fillId="13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72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2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9" fillId="2" borderId="29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0" fontId="36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7" fillId="26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38" fillId="2" borderId="0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9" fillId="2" borderId="0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9" fillId="2" borderId="25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9" fillId="2" borderId="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3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6" fillId="9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6" fillId="9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9" borderId="8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1" fillId="2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1" fillId="2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2" fillId="2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15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8" fillId="9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23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2" fontId="0" fillId="0" borderId="5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2" fontId="21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5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5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43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70" fontId="4" fillId="0" borderId="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6" fillId="9" borderId="8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1" fillId="27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8" fillId="9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21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81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23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2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1" fillId="20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27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7" fillId="2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9" borderId="3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3" fillId="2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28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1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1" fontId="0" fillId="0" borderId="5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29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5" borderId="3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1" fillId="3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72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0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0" borderId="5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31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0" fillId="0" borderId="0" xfId="19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3" fillId="31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6" fillId="9" borderId="9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22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20" borderId="1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6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7" fillId="7" borderId="3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4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7" fillId="20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31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7" fillId="2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5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83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7" fillId="7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8" fillId="0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7" fillId="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70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9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9" fillId="7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4" fillId="26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1" fillId="20" borderId="5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2" fontId="2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31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23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23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26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1" fillId="27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80" fontId="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5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2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" fillId="21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3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3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84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1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11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7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2" borderId="3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2" borderId="3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15" borderId="3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21" fillId="0" borderId="33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8" fontId="21" fillId="0" borderId="33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21" fillId="15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1" fillId="0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21" fillId="0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8" fontId="21" fillId="33" borderId="3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center" textRotation="0" wrapText="false" indent="7" shrinkToFit="false"/>
      <protection locked="true" hidden="false"/>
    </xf>
    <xf numFmtId="164" fontId="0" fillId="3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1" fillId="0" borderId="5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2" fillId="0" borderId="5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2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62" fillId="0" borderId="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2" fillId="0" borderId="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2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2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2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2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3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3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35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64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5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6" fillId="1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3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2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3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7" fillId="1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21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3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3" fillId="2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3" fillId="3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3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0" fontId="0" fillId="3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0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3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6" fillId="1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6" fillId="21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6" fillId="7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6" fillId="2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9" fillId="2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6" fontId="6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0" fillId="0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1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1" fillId="0" borderId="0" xfId="22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81" fillId="36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1" fillId="11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1" fillId="0" borderId="42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1" fillId="0" borderId="43" xfId="22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1" fillId="0" borderId="44" xfId="22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1" fillId="24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1" fillId="24" borderId="0" xfId="22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8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1"/>
    <cellStyle name="Обычный 2 2" xfId="22"/>
    <cellStyle name="*unknown*" xfId="20" builtinId="8"/>
  </cellStyles>
  <dxfs count="7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84E291"/>
        </patternFill>
      </fill>
    </dxf>
    <dxf>
      <fill>
        <patternFill>
          <bgColor rgb="FFFF979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84E291"/>
        </patternFill>
      </fill>
    </dxf>
    <dxf>
      <fill>
        <patternFill>
          <bgColor rgb="FFFF97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971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971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C6EFCE"/>
      <rgbColor rgb="FF0000FF"/>
      <rgbColor rgb="FFFFFF00"/>
      <rgbColor rgb="FFFFC7CE"/>
      <rgbColor rgb="FFA3DBFF"/>
      <rgbColor rgb="FF9C0006"/>
      <rgbColor rgb="FF006100"/>
      <rgbColor rgb="FFFBE3D6"/>
      <rgbColor rgb="FF9C5700"/>
      <rgbColor rgb="FFEE0000"/>
      <rgbColor rgb="FF00B050"/>
      <rgbColor rgb="FFCCCCCC"/>
      <rgbColor rgb="FF808080"/>
      <rgbColor rgb="FF6EA8DC"/>
      <rgbColor rgb="FFA02B93"/>
      <rgbColor rgb="FFF3F3F3"/>
      <rgbColor rgb="FFCAEEFB"/>
      <rgbColor rgb="FFC3E7D6"/>
      <rgbColor rgb="FFFF7474"/>
      <rgbColor rgb="FF0070C0"/>
      <rgbColor rgb="FFD1D1D1"/>
      <rgbColor rgb="FFF2F2F2"/>
      <rgbColor rgb="FFF4C7C3"/>
      <rgbColor rgb="FFD9F2D0"/>
      <rgbColor rgb="FFA2D9BD"/>
      <rgbColor rgb="FFF2CFEE"/>
      <rgbColor rgb="FFED0000"/>
      <rgbColor rgb="FF3B7D23"/>
      <rgbColor rgb="FFE8E8E8"/>
      <rgbColor rgb="FF99D5B4"/>
      <rgbColor rgb="FFDCF1E7"/>
      <rgbColor rgb="FFC2F1C8"/>
      <rgbColor rgb="FFFFEB9C"/>
      <rgbColor rgb="FF96DCF8"/>
      <rgbColor rgb="FFE59EDD"/>
      <rgbColor rgb="FFD86ECC"/>
      <rgbColor rgb="FFFFC6C6"/>
      <rgbColor rgb="FFB7E1CD"/>
      <rgbColor rgb="FF84E291"/>
      <rgbColor rgb="FF92D050"/>
      <rgbColor rgb="FFFFC000"/>
      <rgbColor rgb="FFFF9797"/>
      <rgbColor rgb="FFE97132"/>
      <rgbColor rgb="FF467886"/>
      <rgbColor rgb="FF90D1AB"/>
      <rgbColor rgb="FF104862"/>
      <rgbColor rgb="FF4EA72E"/>
      <rgbColor rgb="FFC1E5F5"/>
      <rgbColor rgb="FF1C1E20"/>
      <rgbColor rgb="FF80350E"/>
      <rgbColor rgb="FFC04F15"/>
      <rgbColor rgb="FFD9D9D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sharedStrings" Target="sharedStrings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openxmlformats.org/officeDocument/2006/relationships/image" Target="../media/image8.png"/><Relationship Id="rId9" Type="http://schemas.openxmlformats.org/officeDocument/2006/relationships/image" Target="../media/image9.png"/><Relationship Id="rId10" Type="http://schemas.openxmlformats.org/officeDocument/2006/relationships/image" Target="../media/image10.png"/><Relationship Id="rId11" Type="http://schemas.openxmlformats.org/officeDocument/2006/relationships/image" Target="../media/image11.png"/><Relationship Id="rId12" Type="http://schemas.openxmlformats.org/officeDocument/2006/relationships/image" Target="../media/image12.png"/><Relationship Id="rId13" Type="http://schemas.openxmlformats.org/officeDocument/2006/relationships/image" Target="../media/image13.png"/><Relationship Id="rId14" Type="http://schemas.openxmlformats.org/officeDocument/2006/relationships/image" Target="../media/image14.png"/><Relationship Id="rId15" Type="http://schemas.openxmlformats.org/officeDocument/2006/relationships/image" Target="../media/image15.png"/><Relationship Id="rId16" Type="http://schemas.openxmlformats.org/officeDocument/2006/relationships/image" Target="../media/image16.png"/><Relationship Id="rId17" Type="http://schemas.openxmlformats.org/officeDocument/2006/relationships/image" Target="../media/image17.png"/><Relationship Id="rId18" Type="http://schemas.openxmlformats.org/officeDocument/2006/relationships/image" Target="../media/image18.png"/><Relationship Id="rId19" Type="http://schemas.openxmlformats.org/officeDocument/2006/relationships/image" Target="../media/image19.png"/><Relationship Id="rId20" Type="http://schemas.openxmlformats.org/officeDocument/2006/relationships/image" Target="../media/image20.png"/><Relationship Id="rId21" Type="http://schemas.openxmlformats.org/officeDocument/2006/relationships/image" Target="../media/image21.png"/><Relationship Id="rId22" Type="http://schemas.openxmlformats.org/officeDocument/2006/relationships/image" Target="../media/image22.png"/><Relationship Id="rId23" Type="http://schemas.openxmlformats.org/officeDocument/2006/relationships/image" Target="../media/image23.png"/><Relationship Id="rId24" Type="http://schemas.openxmlformats.org/officeDocument/2006/relationships/image" Target="../media/image24.pn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25.png"/><Relationship Id="rId2" Type="http://schemas.openxmlformats.org/officeDocument/2006/relationships/image" Target="../media/image26.png"/><Relationship Id="rId3" Type="http://schemas.openxmlformats.org/officeDocument/2006/relationships/image" Target="../media/image27.png"/><Relationship Id="rId4" Type="http://schemas.openxmlformats.org/officeDocument/2006/relationships/image" Target="../media/image28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29.png"/><Relationship Id="rId2" Type="http://schemas.openxmlformats.org/officeDocument/2006/relationships/image" Target="../media/image30.png"/><Relationship Id="rId3" Type="http://schemas.openxmlformats.org/officeDocument/2006/relationships/image" Target="../media/image31.png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32.png"/><Relationship Id="rId2" Type="http://schemas.openxmlformats.org/officeDocument/2006/relationships/image" Target="../media/image33.png"/><Relationship Id="rId3" Type="http://schemas.openxmlformats.org/officeDocument/2006/relationships/image" Target="../media/image34.png"/><Relationship Id="rId4" Type="http://schemas.openxmlformats.org/officeDocument/2006/relationships/image" Target="../media/image35.png"/><Relationship Id="rId5" Type="http://schemas.openxmlformats.org/officeDocument/2006/relationships/image" Target="../media/image36.png"/><Relationship Id="rId6" Type="http://schemas.openxmlformats.org/officeDocument/2006/relationships/image" Target="../media/image37.png"/><Relationship Id="rId7" Type="http://schemas.openxmlformats.org/officeDocument/2006/relationships/image" Target="../media/image38.png"/><Relationship Id="rId8" Type="http://schemas.openxmlformats.org/officeDocument/2006/relationships/image" Target="../media/image39.png"/><Relationship Id="rId9" Type="http://schemas.openxmlformats.org/officeDocument/2006/relationships/image" Target="../media/image40.png"/><Relationship Id="rId10" Type="http://schemas.openxmlformats.org/officeDocument/2006/relationships/image" Target="../media/image41.png"/><Relationship Id="rId11" Type="http://schemas.openxmlformats.org/officeDocument/2006/relationships/image" Target="../media/image42.png"/><Relationship Id="rId12" Type="http://schemas.openxmlformats.org/officeDocument/2006/relationships/image" Target="../media/image43.png"/><Relationship Id="rId13" Type="http://schemas.openxmlformats.org/officeDocument/2006/relationships/image" Target="../media/image44.png"/><Relationship Id="rId14" Type="http://schemas.openxmlformats.org/officeDocument/2006/relationships/image" Target="../media/image45.png"/><Relationship Id="rId15" Type="http://schemas.openxmlformats.org/officeDocument/2006/relationships/image" Target="../media/image46.png"/><Relationship Id="rId16" Type="http://schemas.openxmlformats.org/officeDocument/2006/relationships/image" Target="../media/image47.png"/><Relationship Id="rId17" Type="http://schemas.openxmlformats.org/officeDocument/2006/relationships/image" Target="../media/image48.png"/><Relationship Id="rId18" Type="http://schemas.openxmlformats.org/officeDocument/2006/relationships/image" Target="../media/image49.png"/><Relationship Id="rId19" Type="http://schemas.openxmlformats.org/officeDocument/2006/relationships/image" Target="../media/image50.png"/><Relationship Id="rId20" Type="http://schemas.openxmlformats.org/officeDocument/2006/relationships/image" Target="../media/image51.png"/><Relationship Id="rId21" Type="http://schemas.openxmlformats.org/officeDocument/2006/relationships/image" Target="../media/image52.png"/><Relationship Id="rId22" Type="http://schemas.openxmlformats.org/officeDocument/2006/relationships/image" Target="../media/image53.png"/><Relationship Id="rId23" Type="http://schemas.openxmlformats.org/officeDocument/2006/relationships/image" Target="../media/image54.png"/><Relationship Id="rId24" Type="http://schemas.openxmlformats.org/officeDocument/2006/relationships/image" Target="../media/image55.png"/><Relationship Id="rId25" Type="http://schemas.openxmlformats.org/officeDocument/2006/relationships/image" Target="../media/image56.png"/><Relationship Id="rId26" Type="http://schemas.openxmlformats.org/officeDocument/2006/relationships/image" Target="../media/image57.png"/><Relationship Id="rId27" Type="http://schemas.openxmlformats.org/officeDocument/2006/relationships/image" Target="../media/image58.png"/><Relationship Id="rId28" Type="http://schemas.openxmlformats.org/officeDocument/2006/relationships/image" Target="../media/image59.png"/><Relationship Id="rId29" Type="http://schemas.openxmlformats.org/officeDocument/2006/relationships/image" Target="../media/image60.png"/><Relationship Id="rId30" Type="http://schemas.openxmlformats.org/officeDocument/2006/relationships/image" Target="../media/image61.png"/><Relationship Id="rId31" Type="http://schemas.openxmlformats.org/officeDocument/2006/relationships/image" Target="../media/image62.png"/><Relationship Id="rId32" Type="http://schemas.openxmlformats.org/officeDocument/2006/relationships/image" Target="../media/image63.png"/><Relationship Id="rId33" Type="http://schemas.openxmlformats.org/officeDocument/2006/relationships/image" Target="../media/image64.png"/><Relationship Id="rId34" Type="http://schemas.openxmlformats.org/officeDocument/2006/relationships/image" Target="../media/image65.png"/><Relationship Id="rId35" Type="http://schemas.openxmlformats.org/officeDocument/2006/relationships/image" Target="../media/image66.png"/><Relationship Id="rId36" Type="http://schemas.openxmlformats.org/officeDocument/2006/relationships/image" Target="../media/image67.png"/><Relationship Id="rId37" Type="http://schemas.openxmlformats.org/officeDocument/2006/relationships/image" Target="../media/image68.png"/><Relationship Id="rId38" Type="http://schemas.openxmlformats.org/officeDocument/2006/relationships/image" Target="../media/image69.png"/><Relationship Id="rId39" Type="http://schemas.openxmlformats.org/officeDocument/2006/relationships/image" Target="../media/image70.png"/><Relationship Id="rId40" Type="http://schemas.openxmlformats.org/officeDocument/2006/relationships/image" Target="../media/image71.png"/><Relationship Id="rId41" Type="http://schemas.openxmlformats.org/officeDocument/2006/relationships/image" Target="../media/image72.png"/><Relationship Id="rId42" Type="http://schemas.openxmlformats.org/officeDocument/2006/relationships/image" Target="../media/image73.png"/><Relationship Id="rId43" Type="http://schemas.openxmlformats.org/officeDocument/2006/relationships/image" Target="../media/image74.png"/><Relationship Id="rId44" Type="http://schemas.openxmlformats.org/officeDocument/2006/relationships/image" Target="../media/image75.png"/><Relationship Id="rId45" Type="http://schemas.openxmlformats.org/officeDocument/2006/relationships/image" Target="../media/image76.pn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77.png"/><Relationship Id="rId2" Type="http://schemas.openxmlformats.org/officeDocument/2006/relationships/image" Target="../media/image78.png"/><Relationship Id="rId3" Type="http://schemas.openxmlformats.org/officeDocument/2006/relationships/image" Target="../media/image79.png"/><Relationship Id="rId4" Type="http://schemas.openxmlformats.org/officeDocument/2006/relationships/image" Target="../media/image80.png"/><Relationship Id="rId5" Type="http://schemas.openxmlformats.org/officeDocument/2006/relationships/image" Target="../media/image81.png"/><Relationship Id="rId6" Type="http://schemas.openxmlformats.org/officeDocument/2006/relationships/image" Target="../media/image82.png"/><Relationship Id="rId7" Type="http://schemas.openxmlformats.org/officeDocument/2006/relationships/image" Target="../media/image83.png"/><Relationship Id="rId8" Type="http://schemas.openxmlformats.org/officeDocument/2006/relationships/image" Target="../media/image84.png"/><Relationship Id="rId9" Type="http://schemas.openxmlformats.org/officeDocument/2006/relationships/image" Target="../media/image85.png"/><Relationship Id="rId10" Type="http://schemas.openxmlformats.org/officeDocument/2006/relationships/image" Target="../media/image86.png"/><Relationship Id="rId11" Type="http://schemas.openxmlformats.org/officeDocument/2006/relationships/image" Target="../media/image87.png"/><Relationship Id="rId12" Type="http://schemas.openxmlformats.org/officeDocument/2006/relationships/image" Target="../media/image88.pn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89.wmf"/><Relationship Id="rId2" Type="http://schemas.openxmlformats.org/officeDocument/2006/relationships/image" Target="../media/image90.wmf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19</xdr:col>
      <xdr:colOff>181080</xdr:colOff>
      <xdr:row>214</xdr:row>
      <xdr:rowOff>57240</xdr:rowOff>
    </xdr:from>
    <xdr:to>
      <xdr:col>19</xdr:col>
      <xdr:colOff>532440</xdr:colOff>
      <xdr:row>216</xdr:row>
      <xdr:rowOff>84600</xdr:rowOff>
    </xdr:to>
    <xdr:sp>
      <xdr:nvSpPr>
        <xdr:cNvPr id="0" name="CustomShape 1"/>
        <xdr:cNvSpPr/>
      </xdr:nvSpPr>
      <xdr:spPr>
        <a:xfrm>
          <a:off x="21675600" y="46386720"/>
          <a:ext cx="351360" cy="408240"/>
        </a:xfrm>
        <a:prstGeom prst="downArrow">
          <a:avLst>
            <a:gd name="adj1" fmla="val 50000"/>
            <a:gd name="adj2" fmla="val 50000"/>
          </a:avLst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361800</xdr:colOff>
      <xdr:row>29</xdr:row>
      <xdr:rowOff>0</xdr:rowOff>
    </xdr:from>
    <xdr:to>
      <xdr:col>0</xdr:col>
      <xdr:colOff>570240</xdr:colOff>
      <xdr:row>30</xdr:row>
      <xdr:rowOff>8280</xdr:rowOff>
    </xdr:to>
    <xdr:pic>
      <xdr:nvPicPr>
        <xdr:cNvPr id="1" name="Рисунок 1" descr="Picture background"/>
        <xdr:cNvPicPr/>
      </xdr:nvPicPr>
      <xdr:blipFill>
        <a:blip r:embed="rId1"/>
        <a:stretch/>
      </xdr:blipFill>
      <xdr:spPr>
        <a:xfrm>
          <a:off x="361800" y="6895800"/>
          <a:ext cx="208440" cy="2084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361800</xdr:colOff>
      <xdr:row>8</xdr:row>
      <xdr:rowOff>0</xdr:rowOff>
    </xdr:from>
    <xdr:to>
      <xdr:col>0</xdr:col>
      <xdr:colOff>570240</xdr:colOff>
      <xdr:row>8</xdr:row>
      <xdr:rowOff>208440</xdr:rowOff>
    </xdr:to>
    <xdr:pic>
      <xdr:nvPicPr>
        <xdr:cNvPr id="2" name="Рисунок 2" descr="Picture background"/>
        <xdr:cNvPicPr/>
      </xdr:nvPicPr>
      <xdr:blipFill>
        <a:blip r:embed="rId2"/>
        <a:stretch/>
      </xdr:blipFill>
      <xdr:spPr>
        <a:xfrm>
          <a:off x="361800" y="1828800"/>
          <a:ext cx="208440" cy="2084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380880</xdr:colOff>
      <xdr:row>43</xdr:row>
      <xdr:rowOff>181080</xdr:rowOff>
    </xdr:from>
    <xdr:to>
      <xdr:col>0</xdr:col>
      <xdr:colOff>589320</xdr:colOff>
      <xdr:row>44</xdr:row>
      <xdr:rowOff>199080</xdr:rowOff>
    </xdr:to>
    <xdr:pic>
      <xdr:nvPicPr>
        <xdr:cNvPr id="3" name="Рисунок 3" descr="Picture background"/>
        <xdr:cNvPicPr/>
      </xdr:nvPicPr>
      <xdr:blipFill>
        <a:blip r:embed="rId3"/>
        <a:stretch/>
      </xdr:blipFill>
      <xdr:spPr>
        <a:xfrm>
          <a:off x="380880" y="11115720"/>
          <a:ext cx="208440" cy="20844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26</xdr:col>
      <xdr:colOff>142920</xdr:colOff>
      <xdr:row>5</xdr:row>
      <xdr:rowOff>57240</xdr:rowOff>
    </xdr:from>
    <xdr:to>
      <xdr:col>27</xdr:col>
      <xdr:colOff>627480</xdr:colOff>
      <xdr:row>6</xdr:row>
      <xdr:rowOff>199080</xdr:rowOff>
    </xdr:to>
    <xdr:sp>
      <xdr:nvSpPr>
        <xdr:cNvPr id="4" name="CustomShape 1"/>
        <xdr:cNvSpPr/>
      </xdr:nvSpPr>
      <xdr:spPr>
        <a:xfrm>
          <a:off x="33621840" y="1123920"/>
          <a:ext cx="1244160" cy="446760"/>
        </a:xfrm>
        <a:prstGeom prst="roundRect">
          <a:avLst>
            <a:gd name="adj" fmla="val 21667"/>
          </a:avLst>
        </a:prstGeom>
        <a:solidFill>
          <a:srgbClr val="fe2e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ffffff"/>
              </a:solidFill>
              <a:latin typeface="Aptos Narrow"/>
            </a:rPr>
            <a:t>ИСПОЛНИТЬ!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twoCell">
    <xdr:from>
      <xdr:col>26</xdr:col>
      <xdr:colOff>133200</xdr:colOff>
      <xdr:row>7</xdr:row>
      <xdr:rowOff>47520</xdr:rowOff>
    </xdr:from>
    <xdr:to>
      <xdr:col>27</xdr:col>
      <xdr:colOff>636840</xdr:colOff>
      <xdr:row>8</xdr:row>
      <xdr:rowOff>217800</xdr:rowOff>
    </xdr:to>
    <xdr:sp>
      <xdr:nvSpPr>
        <xdr:cNvPr id="5" name="CustomShape 1"/>
        <xdr:cNvSpPr/>
      </xdr:nvSpPr>
      <xdr:spPr>
        <a:xfrm>
          <a:off x="33612120" y="1647720"/>
          <a:ext cx="1263240" cy="398880"/>
        </a:xfrm>
        <a:prstGeom prst="roundRect">
          <a:avLst>
            <a:gd name="adj" fmla="val 21667"/>
          </a:avLst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>
          <a:noAutofit/>
        </a:bodyPr>
        <a:p>
          <a:pPr algn="ctr">
            <a:lnSpc>
              <a:spcPct val="100000"/>
            </a:lnSpc>
          </a:pPr>
          <a:r>
            <a:rPr b="0" lang="ru-RU" sz="800" spc="-1" strike="noStrike">
              <a:solidFill>
                <a:srgbClr val="000000"/>
              </a:solidFill>
              <a:latin typeface="Aptos Narrow"/>
            </a:rPr>
            <a:t>Припарковать </a:t>
          </a:r>
          <a:endParaRPr b="0" lang="ru-RU" sz="8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0" lang="ru-RU" sz="800" spc="-1" strike="noStrike">
              <a:solidFill>
                <a:srgbClr val="000000"/>
              </a:solidFill>
              <a:latin typeface="Aptos Narrow"/>
            </a:rPr>
            <a:t>КЭШ!</a:t>
          </a:r>
          <a:endParaRPr b="0" lang="ru-RU" sz="800" spc="-1" strike="noStrike">
            <a:latin typeface="Times New Roman"/>
          </a:endParaRPr>
        </a:p>
      </xdr:txBody>
    </xdr:sp>
    <xdr:clientData/>
  </xdr:twoCellAnchor>
  <xdr:twoCellAnchor editAs="oneCell">
    <xdr:from>
      <xdr:col>24</xdr:col>
      <xdr:colOff>638280</xdr:colOff>
      <xdr:row>3</xdr:row>
      <xdr:rowOff>95400</xdr:rowOff>
    </xdr:from>
    <xdr:to>
      <xdr:col>25</xdr:col>
      <xdr:colOff>151560</xdr:colOff>
      <xdr:row>4</xdr:row>
      <xdr:rowOff>180000</xdr:rowOff>
    </xdr:to>
    <xdr:pic>
      <xdr:nvPicPr>
        <xdr:cNvPr id="6" name="Рисунок 6" descr="Предупреждение со сплошной заливкой"/>
        <xdr:cNvPicPr/>
      </xdr:nvPicPr>
      <xdr:blipFill>
        <a:blip r:embed="rId4"/>
        <a:stretch/>
      </xdr:blipFill>
      <xdr:spPr>
        <a:xfrm>
          <a:off x="32252760" y="666720"/>
          <a:ext cx="618120" cy="34164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33</xdr:col>
      <xdr:colOff>38160</xdr:colOff>
      <xdr:row>3</xdr:row>
      <xdr:rowOff>209520</xdr:rowOff>
    </xdr:from>
    <xdr:to>
      <xdr:col>38</xdr:col>
      <xdr:colOff>46440</xdr:colOff>
      <xdr:row>8</xdr:row>
      <xdr:rowOff>189360</xdr:rowOff>
    </xdr:to>
    <xdr:sp>
      <xdr:nvSpPr>
        <xdr:cNvPr id="7" name="CustomShape 1"/>
        <xdr:cNvSpPr/>
      </xdr:nvSpPr>
      <xdr:spPr>
        <a:xfrm>
          <a:off x="39089880" y="780840"/>
          <a:ext cx="4409280" cy="1237320"/>
        </a:xfrm>
        <a:prstGeom prst="roundRect">
          <a:avLst>
            <a:gd name="adj" fmla="val 16667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lIns="90000" rIns="90000" tIns="45000" bIns="45000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Исполняем сделки на счете </a:t>
          </a: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S100 </a:t>
          </a:r>
          <a:br/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на суммарный оборот  1 128 896</a:t>
          </a:r>
          <a:endParaRPr b="0" lang="ru-RU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117% от счета?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absolute">
    <xdr:from>
      <xdr:col>33</xdr:col>
      <xdr:colOff>491400</xdr:colOff>
      <xdr:row>7</xdr:row>
      <xdr:rowOff>9360</xdr:rowOff>
    </xdr:from>
    <xdr:to>
      <xdr:col>35</xdr:col>
      <xdr:colOff>200160</xdr:colOff>
      <xdr:row>8</xdr:row>
      <xdr:rowOff>84600</xdr:rowOff>
    </xdr:to>
    <xdr:sp>
      <xdr:nvSpPr>
        <xdr:cNvPr id="8" name="CustomShape 1"/>
        <xdr:cNvSpPr/>
      </xdr:nvSpPr>
      <xdr:spPr>
        <a:xfrm>
          <a:off x="39543120" y="1609560"/>
          <a:ext cx="1537560" cy="303840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0" lang="ru-RU" sz="900" spc="-1" strike="noStrike">
              <a:solidFill>
                <a:srgbClr val="ffffff"/>
              </a:solidFill>
              <a:latin typeface="Aptos Narrow"/>
            </a:rPr>
            <a:t>ДА! ИСПОЛНИТЬ</a:t>
          </a:r>
          <a:endParaRPr b="0" lang="ru-RU" sz="900" spc="-1" strike="noStrike">
            <a:latin typeface="Times New Roman"/>
          </a:endParaRPr>
        </a:p>
      </xdr:txBody>
    </xdr:sp>
    <xdr:clientData/>
  </xdr:twoCellAnchor>
  <xdr:twoCellAnchor editAs="absolute">
    <xdr:from>
      <xdr:col>35</xdr:col>
      <xdr:colOff>668520</xdr:colOff>
      <xdr:row>7</xdr:row>
      <xdr:rowOff>28440</xdr:rowOff>
    </xdr:from>
    <xdr:to>
      <xdr:col>37</xdr:col>
      <xdr:colOff>393480</xdr:colOff>
      <xdr:row>8</xdr:row>
      <xdr:rowOff>103680</xdr:rowOff>
    </xdr:to>
    <xdr:sp>
      <xdr:nvSpPr>
        <xdr:cNvPr id="9" name="CustomShape 1"/>
        <xdr:cNvSpPr/>
      </xdr:nvSpPr>
      <xdr:spPr>
        <a:xfrm>
          <a:off x="41549040" y="1628640"/>
          <a:ext cx="1537920" cy="303840"/>
        </a:xfrm>
        <a:prstGeom prst="roundRect">
          <a:avLst>
            <a:gd name="adj" fmla="val 16667"/>
          </a:avLst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ffffff"/>
              </a:solidFill>
              <a:latin typeface="Aptos Narrow"/>
            </a:rPr>
            <a:t>Отмена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absolute">
    <xdr:from>
      <xdr:col>33</xdr:col>
      <xdr:colOff>47520</xdr:colOff>
      <xdr:row>9</xdr:row>
      <xdr:rowOff>152280</xdr:rowOff>
    </xdr:from>
    <xdr:to>
      <xdr:col>38</xdr:col>
      <xdr:colOff>55800</xdr:colOff>
      <xdr:row>12</xdr:row>
      <xdr:rowOff>8280</xdr:rowOff>
    </xdr:to>
    <xdr:sp>
      <xdr:nvSpPr>
        <xdr:cNvPr id="10" name="CustomShape 1"/>
        <xdr:cNvSpPr/>
      </xdr:nvSpPr>
      <xdr:spPr>
        <a:xfrm>
          <a:off x="39099240" y="2219040"/>
          <a:ext cx="4409280" cy="1446840"/>
        </a:xfrm>
        <a:prstGeom prst="roundRect">
          <a:avLst>
            <a:gd name="adj" fmla="val 16667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lIns="90000" rIns="90000" tIns="45000" bIns="45000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Размещаем остатки (кэш) по счету </a:t>
          </a: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S100</a:t>
          </a:r>
          <a:endParaRPr b="0" lang="ru-RU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на </a:t>
          </a: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0% </a:t>
          </a: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от счета</a:t>
          </a: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 </a:t>
          </a:r>
          <a:endParaRPr b="0" lang="ru-RU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0 </a:t>
          </a: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руб ?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absolute">
    <xdr:from>
      <xdr:col>33</xdr:col>
      <xdr:colOff>501120</xdr:colOff>
      <xdr:row>10</xdr:row>
      <xdr:rowOff>721440</xdr:rowOff>
    </xdr:from>
    <xdr:to>
      <xdr:col>35</xdr:col>
      <xdr:colOff>209880</xdr:colOff>
      <xdr:row>11</xdr:row>
      <xdr:rowOff>76680</xdr:rowOff>
    </xdr:to>
    <xdr:sp>
      <xdr:nvSpPr>
        <xdr:cNvPr id="11" name="CustomShape 1"/>
        <xdr:cNvSpPr/>
      </xdr:nvSpPr>
      <xdr:spPr>
        <a:xfrm>
          <a:off x="39552840" y="3188160"/>
          <a:ext cx="1537560" cy="355320"/>
        </a:xfrm>
        <a:prstGeom prst="roundRect">
          <a:avLst>
            <a:gd name="adj" fmla="val 16667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0" lang="ru-RU" sz="900" spc="-1" strike="noStrike">
              <a:solidFill>
                <a:srgbClr val="ffffff"/>
              </a:solidFill>
              <a:latin typeface="Aptos Narrow"/>
            </a:rPr>
            <a:t>ДА! ИСПОЛНИТЬ</a:t>
          </a:r>
          <a:endParaRPr b="0" lang="ru-RU" sz="900" spc="-1" strike="noStrike">
            <a:latin typeface="Times New Roman"/>
          </a:endParaRPr>
        </a:p>
      </xdr:txBody>
    </xdr:sp>
    <xdr:clientData/>
  </xdr:twoCellAnchor>
  <xdr:twoCellAnchor editAs="absolute">
    <xdr:from>
      <xdr:col>35</xdr:col>
      <xdr:colOff>677880</xdr:colOff>
      <xdr:row>10</xdr:row>
      <xdr:rowOff>743760</xdr:rowOff>
    </xdr:from>
    <xdr:to>
      <xdr:col>37</xdr:col>
      <xdr:colOff>402840</xdr:colOff>
      <xdr:row>11</xdr:row>
      <xdr:rowOff>99000</xdr:rowOff>
    </xdr:to>
    <xdr:sp>
      <xdr:nvSpPr>
        <xdr:cNvPr id="12" name="CustomShape 1"/>
        <xdr:cNvSpPr/>
      </xdr:nvSpPr>
      <xdr:spPr>
        <a:xfrm>
          <a:off x="41558400" y="3210480"/>
          <a:ext cx="1537920" cy="355320"/>
        </a:xfrm>
        <a:prstGeom prst="roundRect">
          <a:avLst>
            <a:gd name="adj" fmla="val 16667"/>
          </a:avLst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ffffff"/>
              </a:solidFill>
              <a:latin typeface="Aptos Narrow"/>
            </a:rPr>
            <a:t>Отмена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twoCell">
    <xdr:from>
      <xdr:col>27</xdr:col>
      <xdr:colOff>636840</xdr:colOff>
      <xdr:row>8</xdr:row>
      <xdr:rowOff>18360</xdr:rowOff>
    </xdr:from>
    <xdr:to>
      <xdr:col>33</xdr:col>
      <xdr:colOff>45360</xdr:colOff>
      <xdr:row>10</xdr:row>
      <xdr:rowOff>579240</xdr:rowOff>
    </xdr:to>
    <xdr:sp>
      <xdr:nvSpPr>
        <xdr:cNvPr id="13" name="CustomShape 1"/>
        <xdr:cNvSpPr/>
      </xdr:nvSpPr>
      <xdr:spPr>
        <a:xfrm flipH="1" flipV="1">
          <a:off x="34875360" y="1847160"/>
          <a:ext cx="4221720" cy="119880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noFill/>
        <a:ln>
          <a:noFill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/>
      </xdr:style>
    </xdr:sp>
    <xdr:clientData/>
  </xdr:twoCellAnchor>
  <xdr:twoCellAnchor editAs="twoCell">
    <xdr:from>
      <xdr:col>27</xdr:col>
      <xdr:colOff>627120</xdr:colOff>
      <xdr:row>5</xdr:row>
      <xdr:rowOff>279720</xdr:rowOff>
    </xdr:from>
    <xdr:to>
      <xdr:col>33</xdr:col>
      <xdr:colOff>35640</xdr:colOff>
      <xdr:row>6</xdr:row>
      <xdr:rowOff>26280</xdr:rowOff>
    </xdr:to>
    <xdr:sp>
      <xdr:nvSpPr>
        <xdr:cNvPr id="14" name="CustomShape 1"/>
        <xdr:cNvSpPr/>
      </xdr:nvSpPr>
      <xdr:spPr>
        <a:xfrm flipH="1" flipV="1">
          <a:off x="34865640" y="1346400"/>
          <a:ext cx="4221720" cy="514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noFill/>
        <a:ln>
          <a:noFill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/>
      </xdr:style>
    </xdr:sp>
    <xdr:clientData/>
  </xdr:twoCellAnchor>
  <xdr:twoCellAnchor editAs="oneCell">
    <xdr:from>
      <xdr:col>26</xdr:col>
      <xdr:colOff>380880</xdr:colOff>
      <xdr:row>3</xdr:row>
      <xdr:rowOff>57240</xdr:rowOff>
    </xdr:from>
    <xdr:to>
      <xdr:col>27</xdr:col>
      <xdr:colOff>170280</xdr:colOff>
      <xdr:row>4</xdr:row>
      <xdr:rowOff>199080</xdr:rowOff>
    </xdr:to>
    <xdr:pic>
      <xdr:nvPicPr>
        <xdr:cNvPr id="15" name="Рисунок 21" descr="Все пересечения в буфере обмена контур"/>
        <xdr:cNvPicPr/>
      </xdr:nvPicPr>
      <xdr:blipFill>
        <a:blip r:embed="rId5"/>
        <a:stretch/>
      </xdr:blipFill>
      <xdr:spPr>
        <a:xfrm>
          <a:off x="33859800" y="628560"/>
          <a:ext cx="549000" cy="39888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27</xdr:col>
      <xdr:colOff>656640</xdr:colOff>
      <xdr:row>3</xdr:row>
      <xdr:rowOff>200160</xdr:rowOff>
    </xdr:from>
    <xdr:to>
      <xdr:col>29</xdr:col>
      <xdr:colOff>7920</xdr:colOff>
      <xdr:row>3</xdr:row>
      <xdr:rowOff>246600</xdr:rowOff>
    </xdr:to>
    <xdr:sp>
      <xdr:nvSpPr>
        <xdr:cNvPr id="16" name="CustomShape 1"/>
        <xdr:cNvSpPr/>
      </xdr:nvSpPr>
      <xdr:spPr>
        <a:xfrm flipH="1">
          <a:off x="34895160" y="771480"/>
          <a:ext cx="1126440" cy="464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noFill/>
        <a:ln>
          <a:noFill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/>
      </xdr:style>
    </xdr:sp>
    <xdr:clientData/>
  </xdr:twoCellAnchor>
  <xdr:twoCellAnchor editAs="oneCell">
    <xdr:from>
      <xdr:col>27</xdr:col>
      <xdr:colOff>257040</xdr:colOff>
      <xdr:row>3</xdr:row>
      <xdr:rowOff>76320</xdr:rowOff>
    </xdr:from>
    <xdr:to>
      <xdr:col>27</xdr:col>
      <xdr:colOff>617760</xdr:colOff>
      <xdr:row>4</xdr:row>
      <xdr:rowOff>180000</xdr:rowOff>
    </xdr:to>
    <xdr:pic>
      <xdr:nvPicPr>
        <xdr:cNvPr id="17" name="Рисунок 26" descr="Окно браузера контур"/>
        <xdr:cNvPicPr/>
      </xdr:nvPicPr>
      <xdr:blipFill>
        <a:blip r:embed="rId6"/>
        <a:stretch/>
      </xdr:blipFill>
      <xdr:spPr>
        <a:xfrm>
          <a:off x="34495560" y="647640"/>
          <a:ext cx="360720" cy="3607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27</xdr:col>
      <xdr:colOff>94680</xdr:colOff>
      <xdr:row>3</xdr:row>
      <xdr:rowOff>223200</xdr:rowOff>
    </xdr:from>
    <xdr:to>
      <xdr:col>44</xdr:col>
      <xdr:colOff>531720</xdr:colOff>
      <xdr:row>10</xdr:row>
      <xdr:rowOff>865080</xdr:rowOff>
    </xdr:to>
    <xdr:sp>
      <xdr:nvSpPr>
        <xdr:cNvPr id="18" name="CustomShape 1"/>
        <xdr:cNvSpPr/>
      </xdr:nvSpPr>
      <xdr:spPr>
        <a:xfrm flipH="1" flipV="1">
          <a:off x="34333200" y="794520"/>
          <a:ext cx="14680080" cy="253728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noFill/>
        <a:ln>
          <a:noFill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/>
      </xdr:style>
    </xdr:sp>
    <xdr:clientData/>
  </xdr:twoCellAnchor>
  <xdr:twoCellAnchor editAs="oneCell">
    <xdr:from>
      <xdr:col>47</xdr:col>
      <xdr:colOff>9360</xdr:colOff>
      <xdr:row>13</xdr:row>
      <xdr:rowOff>171360</xdr:rowOff>
    </xdr:from>
    <xdr:to>
      <xdr:col>47</xdr:col>
      <xdr:colOff>236880</xdr:colOff>
      <xdr:row>15</xdr:row>
      <xdr:rowOff>18000</xdr:rowOff>
    </xdr:to>
    <xdr:pic>
      <xdr:nvPicPr>
        <xdr:cNvPr id="19" name="Рисунок 24" descr="Значок &quot;Галочка1&quot; со сплошной заливкой"/>
        <xdr:cNvPicPr/>
      </xdr:nvPicPr>
      <xdr:blipFill>
        <a:blip r:embed="rId7"/>
        <a:stretch/>
      </xdr:blipFill>
      <xdr:spPr>
        <a:xfrm>
          <a:off x="53683920" y="401940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47</xdr:col>
      <xdr:colOff>9360</xdr:colOff>
      <xdr:row>14</xdr:row>
      <xdr:rowOff>181080</xdr:rowOff>
    </xdr:from>
    <xdr:to>
      <xdr:col>47</xdr:col>
      <xdr:colOff>236880</xdr:colOff>
      <xdr:row>16</xdr:row>
      <xdr:rowOff>27720</xdr:rowOff>
    </xdr:to>
    <xdr:pic>
      <xdr:nvPicPr>
        <xdr:cNvPr id="20" name="Рисунок 25" descr="Значок &quot;Галочка1&quot; со сплошной заливкой"/>
        <xdr:cNvPicPr/>
      </xdr:nvPicPr>
      <xdr:blipFill>
        <a:blip r:embed="rId8"/>
        <a:stretch/>
      </xdr:blipFill>
      <xdr:spPr>
        <a:xfrm>
          <a:off x="53683920" y="421956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47</xdr:col>
      <xdr:colOff>9360</xdr:colOff>
      <xdr:row>22</xdr:row>
      <xdr:rowOff>0</xdr:rowOff>
    </xdr:from>
    <xdr:to>
      <xdr:col>47</xdr:col>
      <xdr:colOff>236880</xdr:colOff>
      <xdr:row>23</xdr:row>
      <xdr:rowOff>37080</xdr:rowOff>
    </xdr:to>
    <xdr:pic>
      <xdr:nvPicPr>
        <xdr:cNvPr id="21" name="Рисунок 27" descr="Значок &quot;Галочка1&quot; со сплошной заливкой"/>
        <xdr:cNvPicPr/>
      </xdr:nvPicPr>
      <xdr:blipFill>
        <a:blip r:embed="rId9"/>
        <a:stretch/>
      </xdr:blipFill>
      <xdr:spPr>
        <a:xfrm>
          <a:off x="53683920" y="556236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47</xdr:col>
      <xdr:colOff>0</xdr:colOff>
      <xdr:row>24</xdr:row>
      <xdr:rowOff>171360</xdr:rowOff>
    </xdr:from>
    <xdr:to>
      <xdr:col>47</xdr:col>
      <xdr:colOff>227520</xdr:colOff>
      <xdr:row>26</xdr:row>
      <xdr:rowOff>18000</xdr:rowOff>
    </xdr:to>
    <xdr:pic>
      <xdr:nvPicPr>
        <xdr:cNvPr id="22" name="Рисунок 29" descr="Значок &quot;Галочка1&quot; со сплошной заливкой"/>
        <xdr:cNvPicPr/>
      </xdr:nvPicPr>
      <xdr:blipFill>
        <a:blip r:embed="rId10"/>
        <a:stretch/>
      </xdr:blipFill>
      <xdr:spPr>
        <a:xfrm>
          <a:off x="53674560" y="611496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47</xdr:col>
      <xdr:colOff>0</xdr:colOff>
      <xdr:row>25</xdr:row>
      <xdr:rowOff>181080</xdr:rowOff>
    </xdr:from>
    <xdr:to>
      <xdr:col>47</xdr:col>
      <xdr:colOff>227520</xdr:colOff>
      <xdr:row>27</xdr:row>
      <xdr:rowOff>27720</xdr:rowOff>
    </xdr:to>
    <xdr:pic>
      <xdr:nvPicPr>
        <xdr:cNvPr id="23" name="Рисунок 30" descr="Значок &quot;Галочка1&quot; со сплошной заливкой"/>
        <xdr:cNvPicPr/>
      </xdr:nvPicPr>
      <xdr:blipFill>
        <a:blip r:embed="rId11"/>
        <a:stretch/>
      </xdr:blipFill>
      <xdr:spPr>
        <a:xfrm>
          <a:off x="53674560" y="631512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47</xdr:col>
      <xdr:colOff>9360</xdr:colOff>
      <xdr:row>23</xdr:row>
      <xdr:rowOff>0</xdr:rowOff>
    </xdr:from>
    <xdr:to>
      <xdr:col>47</xdr:col>
      <xdr:colOff>236880</xdr:colOff>
      <xdr:row>24</xdr:row>
      <xdr:rowOff>37080</xdr:rowOff>
    </xdr:to>
    <xdr:pic>
      <xdr:nvPicPr>
        <xdr:cNvPr id="24" name="Рисунок 31" descr="Значок &quot;Галочка1&quot; со сплошной заливкой"/>
        <xdr:cNvPicPr/>
      </xdr:nvPicPr>
      <xdr:blipFill>
        <a:blip r:embed="rId12"/>
        <a:stretch/>
      </xdr:blipFill>
      <xdr:spPr>
        <a:xfrm>
          <a:off x="53683920" y="5752800"/>
          <a:ext cx="227520" cy="2278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47</xdr:col>
      <xdr:colOff>0</xdr:colOff>
      <xdr:row>27</xdr:row>
      <xdr:rowOff>181080</xdr:rowOff>
    </xdr:from>
    <xdr:to>
      <xdr:col>47</xdr:col>
      <xdr:colOff>227520</xdr:colOff>
      <xdr:row>29</xdr:row>
      <xdr:rowOff>27720</xdr:rowOff>
    </xdr:to>
    <xdr:pic>
      <xdr:nvPicPr>
        <xdr:cNvPr id="25" name="Рисунок 32" descr="Значок &quot;Галочка1&quot; со сплошной заливкой"/>
        <xdr:cNvPicPr/>
      </xdr:nvPicPr>
      <xdr:blipFill>
        <a:blip r:embed="rId13"/>
        <a:stretch/>
      </xdr:blipFill>
      <xdr:spPr>
        <a:xfrm>
          <a:off x="53674560" y="669600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47</xdr:col>
      <xdr:colOff>0</xdr:colOff>
      <xdr:row>28</xdr:row>
      <xdr:rowOff>181080</xdr:rowOff>
    </xdr:from>
    <xdr:to>
      <xdr:col>47</xdr:col>
      <xdr:colOff>227520</xdr:colOff>
      <xdr:row>30</xdr:row>
      <xdr:rowOff>18000</xdr:rowOff>
    </xdr:to>
    <xdr:pic>
      <xdr:nvPicPr>
        <xdr:cNvPr id="26" name="Рисунок 33" descr="Значок &quot;Галочка1&quot; со сплошной заливкой"/>
        <xdr:cNvPicPr/>
      </xdr:nvPicPr>
      <xdr:blipFill>
        <a:blip r:embed="rId14"/>
        <a:stretch/>
      </xdr:blipFill>
      <xdr:spPr>
        <a:xfrm>
          <a:off x="53674560" y="688644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48</xdr:col>
      <xdr:colOff>343080</xdr:colOff>
      <xdr:row>13</xdr:row>
      <xdr:rowOff>181080</xdr:rowOff>
    </xdr:from>
    <xdr:to>
      <xdr:col>48</xdr:col>
      <xdr:colOff>570600</xdr:colOff>
      <xdr:row>15</xdr:row>
      <xdr:rowOff>27720</xdr:rowOff>
    </xdr:to>
    <xdr:pic>
      <xdr:nvPicPr>
        <xdr:cNvPr id="27" name="Рисунок 20" descr="Значок &quot;Отменить подписку&quot; со сплошной заливкой"/>
        <xdr:cNvPicPr/>
      </xdr:nvPicPr>
      <xdr:blipFill>
        <a:blip r:embed="rId15"/>
        <a:stretch/>
      </xdr:blipFill>
      <xdr:spPr>
        <a:xfrm>
          <a:off x="54360360" y="402912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48</xdr:col>
      <xdr:colOff>66600</xdr:colOff>
      <xdr:row>13</xdr:row>
      <xdr:rowOff>171360</xdr:rowOff>
    </xdr:from>
    <xdr:to>
      <xdr:col>48</xdr:col>
      <xdr:colOff>303480</xdr:colOff>
      <xdr:row>15</xdr:row>
      <xdr:rowOff>27360</xdr:rowOff>
    </xdr:to>
    <xdr:pic>
      <xdr:nvPicPr>
        <xdr:cNvPr id="28" name="Рисунок 35" descr="Значок &quot;Вопросительный знак&quot; со сплошной заливкой"/>
        <xdr:cNvPicPr/>
      </xdr:nvPicPr>
      <xdr:blipFill>
        <a:blip r:embed="rId16"/>
        <a:stretch/>
      </xdr:blipFill>
      <xdr:spPr>
        <a:xfrm>
          <a:off x="54083880" y="4019400"/>
          <a:ext cx="236880" cy="23688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48</xdr:col>
      <xdr:colOff>343080</xdr:colOff>
      <xdr:row>15</xdr:row>
      <xdr:rowOff>0</xdr:rowOff>
    </xdr:from>
    <xdr:to>
      <xdr:col>48</xdr:col>
      <xdr:colOff>570600</xdr:colOff>
      <xdr:row>16</xdr:row>
      <xdr:rowOff>37080</xdr:rowOff>
    </xdr:to>
    <xdr:pic>
      <xdr:nvPicPr>
        <xdr:cNvPr id="29" name="Рисунок 38" descr="Значок &quot;Отменить подписку&quot; со сплошной заливкой"/>
        <xdr:cNvPicPr/>
      </xdr:nvPicPr>
      <xdr:blipFill>
        <a:blip r:embed="rId17"/>
        <a:stretch/>
      </xdr:blipFill>
      <xdr:spPr>
        <a:xfrm>
          <a:off x="54360360" y="422892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48</xdr:col>
      <xdr:colOff>66600</xdr:colOff>
      <xdr:row>14</xdr:row>
      <xdr:rowOff>181080</xdr:rowOff>
    </xdr:from>
    <xdr:to>
      <xdr:col>48</xdr:col>
      <xdr:colOff>303480</xdr:colOff>
      <xdr:row>16</xdr:row>
      <xdr:rowOff>37080</xdr:rowOff>
    </xdr:to>
    <xdr:pic>
      <xdr:nvPicPr>
        <xdr:cNvPr id="30" name="Рисунок 39" descr="Значок &quot;Вопросительный знак&quot; со сплошной заливкой"/>
        <xdr:cNvPicPr/>
      </xdr:nvPicPr>
      <xdr:blipFill>
        <a:blip r:embed="rId18"/>
        <a:stretch/>
      </xdr:blipFill>
      <xdr:spPr>
        <a:xfrm>
          <a:off x="54083880" y="4219560"/>
          <a:ext cx="236880" cy="23688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48</xdr:col>
      <xdr:colOff>0</xdr:colOff>
      <xdr:row>22</xdr:row>
      <xdr:rowOff>0</xdr:rowOff>
    </xdr:from>
    <xdr:to>
      <xdr:col>48</xdr:col>
      <xdr:colOff>227520</xdr:colOff>
      <xdr:row>23</xdr:row>
      <xdr:rowOff>37080</xdr:rowOff>
    </xdr:to>
    <xdr:pic>
      <xdr:nvPicPr>
        <xdr:cNvPr id="31" name="Рисунок 40" descr="Значок &quot;Отменить подписку&quot; со сплошной заливкой"/>
        <xdr:cNvPicPr/>
      </xdr:nvPicPr>
      <xdr:blipFill>
        <a:blip r:embed="rId19"/>
        <a:stretch/>
      </xdr:blipFill>
      <xdr:spPr>
        <a:xfrm>
          <a:off x="54017280" y="556236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48</xdr:col>
      <xdr:colOff>0</xdr:colOff>
      <xdr:row>23</xdr:row>
      <xdr:rowOff>0</xdr:rowOff>
    </xdr:from>
    <xdr:to>
      <xdr:col>48</xdr:col>
      <xdr:colOff>227520</xdr:colOff>
      <xdr:row>24</xdr:row>
      <xdr:rowOff>37080</xdr:rowOff>
    </xdr:to>
    <xdr:pic>
      <xdr:nvPicPr>
        <xdr:cNvPr id="32" name="Рисунок 41" descr="Значок &quot;Отменить подписку&quot; со сплошной заливкой"/>
        <xdr:cNvPicPr/>
      </xdr:nvPicPr>
      <xdr:blipFill>
        <a:blip r:embed="rId20"/>
        <a:stretch/>
      </xdr:blipFill>
      <xdr:spPr>
        <a:xfrm>
          <a:off x="54017280" y="5752800"/>
          <a:ext cx="227520" cy="22788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48</xdr:col>
      <xdr:colOff>0</xdr:colOff>
      <xdr:row>25</xdr:row>
      <xdr:rowOff>0</xdr:rowOff>
    </xdr:from>
    <xdr:to>
      <xdr:col>48</xdr:col>
      <xdr:colOff>227520</xdr:colOff>
      <xdr:row>26</xdr:row>
      <xdr:rowOff>37080</xdr:rowOff>
    </xdr:to>
    <xdr:pic>
      <xdr:nvPicPr>
        <xdr:cNvPr id="33" name="Рисунок 42" descr="Значок &quot;Отменить подписку&quot; со сплошной заливкой"/>
        <xdr:cNvPicPr/>
      </xdr:nvPicPr>
      <xdr:blipFill>
        <a:blip r:embed="rId21"/>
        <a:stretch/>
      </xdr:blipFill>
      <xdr:spPr>
        <a:xfrm>
          <a:off x="54017280" y="613404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48</xdr:col>
      <xdr:colOff>0</xdr:colOff>
      <xdr:row>26</xdr:row>
      <xdr:rowOff>0</xdr:rowOff>
    </xdr:from>
    <xdr:to>
      <xdr:col>48</xdr:col>
      <xdr:colOff>227520</xdr:colOff>
      <xdr:row>27</xdr:row>
      <xdr:rowOff>37080</xdr:rowOff>
    </xdr:to>
    <xdr:pic>
      <xdr:nvPicPr>
        <xdr:cNvPr id="34" name="Рисунок 43" descr="Значок &quot;Отменить подписку&quot; со сплошной заливкой"/>
        <xdr:cNvPicPr/>
      </xdr:nvPicPr>
      <xdr:blipFill>
        <a:blip r:embed="rId22"/>
        <a:stretch/>
      </xdr:blipFill>
      <xdr:spPr>
        <a:xfrm>
          <a:off x="54017280" y="632448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48</xdr:col>
      <xdr:colOff>0</xdr:colOff>
      <xdr:row>28</xdr:row>
      <xdr:rowOff>0</xdr:rowOff>
    </xdr:from>
    <xdr:to>
      <xdr:col>48</xdr:col>
      <xdr:colOff>227520</xdr:colOff>
      <xdr:row>29</xdr:row>
      <xdr:rowOff>37080</xdr:rowOff>
    </xdr:to>
    <xdr:pic>
      <xdr:nvPicPr>
        <xdr:cNvPr id="35" name="Рисунок 44" descr="Значок &quot;Отменить подписку&quot; со сплошной заливкой"/>
        <xdr:cNvPicPr/>
      </xdr:nvPicPr>
      <xdr:blipFill>
        <a:blip r:embed="rId23"/>
        <a:stretch/>
      </xdr:blipFill>
      <xdr:spPr>
        <a:xfrm>
          <a:off x="54017280" y="6705360"/>
          <a:ext cx="227520" cy="2275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47</xdr:col>
      <xdr:colOff>0</xdr:colOff>
      <xdr:row>29</xdr:row>
      <xdr:rowOff>0</xdr:rowOff>
    </xdr:from>
    <xdr:to>
      <xdr:col>47</xdr:col>
      <xdr:colOff>227520</xdr:colOff>
      <xdr:row>30</xdr:row>
      <xdr:rowOff>27360</xdr:rowOff>
    </xdr:to>
    <xdr:pic>
      <xdr:nvPicPr>
        <xdr:cNvPr id="36" name="Рисунок 45" descr="Значок &quot;Отменить подписку&quot; со сплошной заливкой"/>
        <xdr:cNvPicPr/>
      </xdr:nvPicPr>
      <xdr:blipFill>
        <a:blip r:embed="rId24"/>
        <a:stretch/>
      </xdr:blipFill>
      <xdr:spPr>
        <a:xfrm>
          <a:off x="53674560" y="6895800"/>
          <a:ext cx="227520" cy="2275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15</xdr:col>
      <xdr:colOff>257040</xdr:colOff>
      <xdr:row>198</xdr:row>
      <xdr:rowOff>114480</xdr:rowOff>
    </xdr:from>
    <xdr:to>
      <xdr:col>15</xdr:col>
      <xdr:colOff>608400</xdr:colOff>
      <xdr:row>200</xdr:row>
      <xdr:rowOff>56160</xdr:rowOff>
    </xdr:to>
    <xdr:sp>
      <xdr:nvSpPr>
        <xdr:cNvPr id="37" name="CustomShape 1"/>
        <xdr:cNvSpPr/>
      </xdr:nvSpPr>
      <xdr:spPr>
        <a:xfrm>
          <a:off x="18910080" y="43405560"/>
          <a:ext cx="351360" cy="322560"/>
        </a:xfrm>
        <a:prstGeom prst="downArrow">
          <a:avLst>
            <a:gd name="adj1" fmla="val 50000"/>
            <a:gd name="adj2" fmla="val 50000"/>
          </a:avLst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361800</xdr:colOff>
      <xdr:row>27</xdr:row>
      <xdr:rowOff>190440</xdr:rowOff>
    </xdr:from>
    <xdr:to>
      <xdr:col>0</xdr:col>
      <xdr:colOff>570240</xdr:colOff>
      <xdr:row>29</xdr:row>
      <xdr:rowOff>8280</xdr:rowOff>
    </xdr:to>
    <xdr:pic>
      <xdr:nvPicPr>
        <xdr:cNvPr id="38" name="Рисунок 2" descr="Picture background"/>
        <xdr:cNvPicPr/>
      </xdr:nvPicPr>
      <xdr:blipFill>
        <a:blip r:embed="rId1"/>
        <a:stretch/>
      </xdr:blipFill>
      <xdr:spPr>
        <a:xfrm>
          <a:off x="361800" y="6143400"/>
          <a:ext cx="208440" cy="2084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361800</xdr:colOff>
      <xdr:row>7</xdr:row>
      <xdr:rowOff>228600</xdr:rowOff>
    </xdr:from>
    <xdr:to>
      <xdr:col>0</xdr:col>
      <xdr:colOff>570240</xdr:colOff>
      <xdr:row>9</xdr:row>
      <xdr:rowOff>8280</xdr:rowOff>
    </xdr:to>
    <xdr:pic>
      <xdr:nvPicPr>
        <xdr:cNvPr id="39" name="Рисунок 3" descr="Picture background"/>
        <xdr:cNvPicPr/>
      </xdr:nvPicPr>
      <xdr:blipFill>
        <a:blip r:embed="rId2"/>
        <a:stretch/>
      </xdr:blipFill>
      <xdr:spPr>
        <a:xfrm>
          <a:off x="361800" y="1866600"/>
          <a:ext cx="208440" cy="2084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380880</xdr:colOff>
      <xdr:row>41</xdr:row>
      <xdr:rowOff>181080</xdr:rowOff>
    </xdr:from>
    <xdr:to>
      <xdr:col>0</xdr:col>
      <xdr:colOff>589320</xdr:colOff>
      <xdr:row>42</xdr:row>
      <xdr:rowOff>189360</xdr:rowOff>
    </xdr:to>
    <xdr:pic>
      <xdr:nvPicPr>
        <xdr:cNvPr id="40" name="Рисунок 4" descr="Picture background"/>
        <xdr:cNvPicPr/>
      </xdr:nvPicPr>
      <xdr:blipFill>
        <a:blip r:embed="rId3"/>
        <a:stretch/>
      </xdr:blipFill>
      <xdr:spPr>
        <a:xfrm>
          <a:off x="380880" y="9267840"/>
          <a:ext cx="208440" cy="20808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15</xdr:col>
      <xdr:colOff>181080</xdr:colOff>
      <xdr:row>4</xdr:row>
      <xdr:rowOff>171360</xdr:rowOff>
    </xdr:from>
    <xdr:to>
      <xdr:col>16</xdr:col>
      <xdr:colOff>618120</xdr:colOff>
      <xdr:row>6</xdr:row>
      <xdr:rowOff>18000</xdr:rowOff>
    </xdr:to>
    <xdr:sp>
      <xdr:nvSpPr>
        <xdr:cNvPr id="41" name="CustomShape 1"/>
        <xdr:cNvSpPr/>
      </xdr:nvSpPr>
      <xdr:spPr>
        <a:xfrm>
          <a:off x="17715960" y="1047600"/>
          <a:ext cx="1196280" cy="379800"/>
        </a:xfrm>
        <a:prstGeom prst="roundRect">
          <a:avLst>
            <a:gd name="adj" fmla="val 21667"/>
          </a:avLst>
        </a:prstGeom>
        <a:solidFill>
          <a:srgbClr val="fe2e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0" lang="ru-RU" sz="1100" spc="-1" strike="noStrike">
              <a:solidFill>
                <a:srgbClr val="ffffff"/>
              </a:solidFill>
              <a:latin typeface="Aptos Narrow"/>
            </a:rPr>
            <a:t>ИСПОЛНИТЬ!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13</xdr:col>
      <xdr:colOff>380880</xdr:colOff>
      <xdr:row>2</xdr:row>
      <xdr:rowOff>66600</xdr:rowOff>
    </xdr:from>
    <xdr:to>
      <xdr:col>14</xdr:col>
      <xdr:colOff>8280</xdr:colOff>
      <xdr:row>3</xdr:row>
      <xdr:rowOff>151200</xdr:rowOff>
    </xdr:to>
    <xdr:pic>
      <xdr:nvPicPr>
        <xdr:cNvPr id="42" name="Рисунок 6" descr="Предупреждение со сплошной заливкой"/>
        <xdr:cNvPicPr/>
      </xdr:nvPicPr>
      <xdr:blipFill>
        <a:blip r:embed="rId4"/>
        <a:stretch/>
      </xdr:blipFill>
      <xdr:spPr>
        <a:xfrm>
          <a:off x="16074000" y="447480"/>
          <a:ext cx="579960" cy="34164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15</xdr:col>
      <xdr:colOff>171360</xdr:colOff>
      <xdr:row>6</xdr:row>
      <xdr:rowOff>76320</xdr:rowOff>
    </xdr:from>
    <xdr:to>
      <xdr:col>16</xdr:col>
      <xdr:colOff>618120</xdr:colOff>
      <xdr:row>7</xdr:row>
      <xdr:rowOff>237240</xdr:rowOff>
    </xdr:to>
    <xdr:sp>
      <xdr:nvSpPr>
        <xdr:cNvPr id="43" name="CustomShape 1"/>
        <xdr:cNvSpPr/>
      </xdr:nvSpPr>
      <xdr:spPr>
        <a:xfrm>
          <a:off x="17706240" y="1485720"/>
          <a:ext cx="1206000" cy="389520"/>
        </a:xfrm>
        <a:prstGeom prst="roundRect">
          <a:avLst>
            <a:gd name="adj" fmla="val 21667"/>
          </a:avLst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>
          <a:noAutofit/>
        </a:bodyPr>
        <a:p>
          <a:pPr algn="ctr">
            <a:lnSpc>
              <a:spcPct val="100000"/>
            </a:lnSpc>
          </a:pPr>
          <a:r>
            <a:rPr b="0" lang="ru-RU" sz="700" spc="-1" strike="noStrike">
              <a:solidFill>
                <a:srgbClr val="000000"/>
              </a:solidFill>
              <a:latin typeface="Aptos Narrow"/>
            </a:rPr>
            <a:t>остатки разместить в ликвидность</a:t>
          </a:r>
          <a:endParaRPr b="0" lang="ru-RU" sz="700" spc="-1" strike="noStrike">
            <a:latin typeface="Times New Roman"/>
          </a:endParaRPr>
        </a:p>
      </xdr:txBody>
    </xdr:sp>
    <xdr:clientData/>
  </xdr:twoCellAnchor>
  <xdr:twoCellAnchor editAs="absolute">
    <xdr:from>
      <xdr:col>22</xdr:col>
      <xdr:colOff>533520</xdr:colOff>
      <xdr:row>3</xdr:row>
      <xdr:rowOff>95400</xdr:rowOff>
    </xdr:from>
    <xdr:to>
      <xdr:col>27</xdr:col>
      <xdr:colOff>541800</xdr:colOff>
      <xdr:row>8</xdr:row>
      <xdr:rowOff>94320</xdr:rowOff>
    </xdr:to>
    <xdr:sp>
      <xdr:nvSpPr>
        <xdr:cNvPr id="44" name="CustomShape 1"/>
        <xdr:cNvSpPr/>
      </xdr:nvSpPr>
      <xdr:spPr>
        <a:xfrm>
          <a:off x="23627520" y="733320"/>
          <a:ext cx="3805560" cy="1237320"/>
        </a:xfrm>
        <a:prstGeom prst="roundRect">
          <a:avLst>
            <a:gd name="adj" fmla="val 16667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lIns="90000" rIns="90000" tIns="45000" bIns="45000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Исполняем сделки на счете </a:t>
          </a: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S100 </a:t>
          </a:r>
          <a:br/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на сумму 698 510 </a:t>
          </a:r>
          <a:endParaRPr b="0" lang="ru-RU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73% от счета?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absolute">
    <xdr:from>
      <xdr:col>23</xdr:col>
      <xdr:colOff>165600</xdr:colOff>
      <xdr:row>6</xdr:row>
      <xdr:rowOff>152640</xdr:rowOff>
    </xdr:from>
    <xdr:to>
      <xdr:col>24</xdr:col>
      <xdr:colOff>732600</xdr:colOff>
      <xdr:row>7</xdr:row>
      <xdr:rowOff>227880</xdr:rowOff>
    </xdr:to>
    <xdr:sp>
      <xdr:nvSpPr>
        <xdr:cNvPr id="45" name="CustomShape 1"/>
        <xdr:cNvSpPr/>
      </xdr:nvSpPr>
      <xdr:spPr>
        <a:xfrm>
          <a:off x="24019200" y="1562040"/>
          <a:ext cx="1326600" cy="303840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0" lang="ru-RU" sz="900" spc="-1" strike="noStrike">
              <a:solidFill>
                <a:srgbClr val="ffffff"/>
              </a:solidFill>
              <a:latin typeface="Aptos Narrow"/>
            </a:rPr>
            <a:t>ДА! ИСПОЛНИТЬ</a:t>
          </a:r>
          <a:endParaRPr b="0" lang="ru-RU" sz="900" spc="-1" strike="noStrike">
            <a:latin typeface="Times New Roman"/>
          </a:endParaRPr>
        </a:p>
      </xdr:txBody>
    </xdr:sp>
    <xdr:clientData/>
  </xdr:twoCellAnchor>
  <xdr:twoCellAnchor editAs="absolute">
    <xdr:from>
      <xdr:col>25</xdr:col>
      <xdr:colOff>377640</xdr:colOff>
      <xdr:row>6</xdr:row>
      <xdr:rowOff>171720</xdr:rowOff>
    </xdr:from>
    <xdr:to>
      <xdr:col>27</xdr:col>
      <xdr:colOff>186120</xdr:colOff>
      <xdr:row>8</xdr:row>
      <xdr:rowOff>8640</xdr:rowOff>
    </xdr:to>
    <xdr:sp>
      <xdr:nvSpPr>
        <xdr:cNvPr id="46" name="CustomShape 1"/>
        <xdr:cNvSpPr/>
      </xdr:nvSpPr>
      <xdr:spPr>
        <a:xfrm>
          <a:off x="25750080" y="1581120"/>
          <a:ext cx="1327320" cy="303840"/>
        </a:xfrm>
        <a:prstGeom prst="roundRect">
          <a:avLst>
            <a:gd name="adj" fmla="val 16667"/>
          </a:avLst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ffffff"/>
              </a:solidFill>
              <a:latin typeface="Aptos Narrow"/>
            </a:rPr>
            <a:t>Отмена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absolute">
    <xdr:from>
      <xdr:col>22</xdr:col>
      <xdr:colOff>542880</xdr:colOff>
      <xdr:row>9</xdr:row>
      <xdr:rowOff>104760</xdr:rowOff>
    </xdr:from>
    <xdr:to>
      <xdr:col>27</xdr:col>
      <xdr:colOff>551160</xdr:colOff>
      <xdr:row>14</xdr:row>
      <xdr:rowOff>65520</xdr:rowOff>
    </xdr:to>
    <xdr:sp>
      <xdr:nvSpPr>
        <xdr:cNvPr id="47" name="CustomShape 1"/>
        <xdr:cNvSpPr/>
      </xdr:nvSpPr>
      <xdr:spPr>
        <a:xfrm>
          <a:off x="23636880" y="2171520"/>
          <a:ext cx="3805560" cy="1370520"/>
        </a:xfrm>
        <a:prstGeom prst="roundRect">
          <a:avLst>
            <a:gd name="adj" fmla="val 16667"/>
          </a:avLst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lIns="90000" rIns="90000" tIns="45000" bIns="45000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Размещаем остатки (кэш) по счету </a:t>
          </a: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S100</a:t>
          </a:r>
          <a:endParaRPr b="0" lang="ru-RU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на сумму </a:t>
          </a:r>
          <a:br/>
          <a:r>
            <a:rPr b="0" lang="ru-RU" sz="1100" spc="-1" strike="noStrike">
              <a:solidFill>
                <a:srgbClr val="000000"/>
              </a:solidFill>
              <a:latin typeface="Aptos Narrow"/>
            </a:rPr>
            <a:t>73% от счета?</a:t>
          </a:r>
          <a:endParaRPr b="0" lang="ru-RU" sz="1100" spc="-1" strike="noStrike">
            <a:latin typeface="Times New Roman"/>
          </a:endParaRPr>
        </a:p>
      </xdr:txBody>
    </xdr:sp>
    <xdr:clientData/>
  </xdr:twoCellAnchor>
  <xdr:twoCellAnchor editAs="absolute">
    <xdr:from>
      <xdr:col>23</xdr:col>
      <xdr:colOff>174960</xdr:colOff>
      <xdr:row>11</xdr:row>
      <xdr:rowOff>184680</xdr:rowOff>
    </xdr:from>
    <xdr:to>
      <xdr:col>24</xdr:col>
      <xdr:colOff>741960</xdr:colOff>
      <xdr:row>13</xdr:row>
      <xdr:rowOff>140040</xdr:rowOff>
    </xdr:to>
    <xdr:sp>
      <xdr:nvSpPr>
        <xdr:cNvPr id="48" name="CustomShape 1"/>
        <xdr:cNvSpPr/>
      </xdr:nvSpPr>
      <xdr:spPr>
        <a:xfrm>
          <a:off x="24028560" y="3089520"/>
          <a:ext cx="1326600" cy="336600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0" lang="ru-RU" sz="900" spc="-1" strike="noStrike">
              <a:solidFill>
                <a:srgbClr val="ffffff"/>
              </a:solidFill>
              <a:latin typeface="Aptos Narrow"/>
            </a:rPr>
            <a:t>ДА! ИСПОЛНИТЬ</a:t>
          </a:r>
          <a:endParaRPr b="0" lang="ru-RU" sz="900" spc="-1" strike="noStrike">
            <a:latin typeface="Times New Roman"/>
          </a:endParaRPr>
        </a:p>
      </xdr:txBody>
    </xdr:sp>
    <xdr:clientData/>
  </xdr:twoCellAnchor>
  <xdr:twoCellAnchor editAs="absolute">
    <xdr:from>
      <xdr:col>25</xdr:col>
      <xdr:colOff>387360</xdr:colOff>
      <xdr:row>12</xdr:row>
      <xdr:rowOff>15480</xdr:rowOff>
    </xdr:from>
    <xdr:to>
      <xdr:col>27</xdr:col>
      <xdr:colOff>195840</xdr:colOff>
      <xdr:row>13</xdr:row>
      <xdr:rowOff>161280</xdr:rowOff>
    </xdr:to>
    <xdr:sp>
      <xdr:nvSpPr>
        <xdr:cNvPr id="49" name="CustomShape 1"/>
        <xdr:cNvSpPr/>
      </xdr:nvSpPr>
      <xdr:spPr>
        <a:xfrm>
          <a:off x="25759800" y="3110760"/>
          <a:ext cx="1327320" cy="336600"/>
        </a:xfrm>
        <a:prstGeom prst="roundRect">
          <a:avLst>
            <a:gd name="adj" fmla="val 16667"/>
          </a:avLst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ru-RU" sz="1100" spc="-1" strike="noStrike">
              <a:solidFill>
                <a:srgbClr val="ffffff"/>
              </a:solidFill>
              <a:latin typeface="Aptos Narrow"/>
            </a:rPr>
            <a:t>Отмена</a:t>
          </a:r>
          <a:endParaRPr b="0" lang="ru-RU" sz="1100" spc="-1" strike="noStrike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19</xdr:col>
      <xdr:colOff>181080</xdr:colOff>
      <xdr:row>208</xdr:row>
      <xdr:rowOff>57240</xdr:rowOff>
    </xdr:from>
    <xdr:to>
      <xdr:col>19</xdr:col>
      <xdr:colOff>532440</xdr:colOff>
      <xdr:row>210</xdr:row>
      <xdr:rowOff>84600</xdr:rowOff>
    </xdr:to>
    <xdr:sp>
      <xdr:nvSpPr>
        <xdr:cNvPr id="50" name="CustomShape 1"/>
        <xdr:cNvSpPr/>
      </xdr:nvSpPr>
      <xdr:spPr>
        <a:xfrm>
          <a:off x="20998080" y="45348480"/>
          <a:ext cx="351360" cy="408240"/>
        </a:xfrm>
        <a:prstGeom prst="downArrow">
          <a:avLst>
            <a:gd name="adj1" fmla="val 50000"/>
            <a:gd name="adj2" fmla="val 50000"/>
          </a:avLst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/>
      </xdr:style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96480</xdr:colOff>
      <xdr:row>17</xdr:row>
      <xdr:rowOff>19080</xdr:rowOff>
    </xdr:from>
    <xdr:to>
      <xdr:col>4</xdr:col>
      <xdr:colOff>257400</xdr:colOff>
      <xdr:row>17</xdr:row>
      <xdr:rowOff>180000</xdr:rowOff>
    </xdr:to>
    <xdr:pic>
      <xdr:nvPicPr>
        <xdr:cNvPr id="51" name="Рисунок 4" descr="Обновить со сплошной заливкой"/>
        <xdr:cNvPicPr/>
      </xdr:nvPicPr>
      <xdr:blipFill>
        <a:blip r:embed="rId1"/>
        <a:stretch/>
      </xdr:blipFill>
      <xdr:spPr>
        <a:xfrm>
          <a:off x="4921560" y="5286240"/>
          <a:ext cx="160920" cy="1609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</xdr:col>
      <xdr:colOff>115560</xdr:colOff>
      <xdr:row>32</xdr:row>
      <xdr:rowOff>9360</xdr:rowOff>
    </xdr:from>
    <xdr:to>
      <xdr:col>4</xdr:col>
      <xdr:colOff>276480</xdr:colOff>
      <xdr:row>32</xdr:row>
      <xdr:rowOff>170280</xdr:rowOff>
    </xdr:to>
    <xdr:pic>
      <xdr:nvPicPr>
        <xdr:cNvPr id="52" name="Рисунок 5" descr="Обновить со сплошной заливкой"/>
        <xdr:cNvPicPr/>
      </xdr:nvPicPr>
      <xdr:blipFill>
        <a:blip r:embed="rId2"/>
        <a:stretch/>
      </xdr:blipFill>
      <xdr:spPr>
        <a:xfrm>
          <a:off x="4940640" y="10343880"/>
          <a:ext cx="160920" cy="1609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13</xdr:col>
      <xdr:colOff>343800</xdr:colOff>
      <xdr:row>15</xdr:row>
      <xdr:rowOff>144000</xdr:rowOff>
    </xdr:from>
    <xdr:to>
      <xdr:col>13</xdr:col>
      <xdr:colOff>4662360</xdr:colOff>
      <xdr:row>20</xdr:row>
      <xdr:rowOff>162360</xdr:rowOff>
    </xdr:to>
    <xdr:pic>
      <xdr:nvPicPr>
        <xdr:cNvPr id="53" name="Рисунок 1" descr=""/>
        <xdr:cNvPicPr/>
      </xdr:nvPicPr>
      <xdr:blipFill>
        <a:blip r:embed="rId3"/>
        <a:srcRect l="20689" t="0" r="12151" b="0"/>
        <a:stretch/>
      </xdr:blipFill>
      <xdr:spPr>
        <a:xfrm>
          <a:off x="22558320" y="4915800"/>
          <a:ext cx="4318560" cy="10850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9360</xdr:colOff>
      <xdr:row>22</xdr:row>
      <xdr:rowOff>514440</xdr:rowOff>
    </xdr:from>
    <xdr:to>
      <xdr:col>0</xdr:col>
      <xdr:colOff>310680</xdr:colOff>
      <xdr:row>24</xdr:row>
      <xdr:rowOff>72720</xdr:rowOff>
    </xdr:to>
    <xdr:pic>
      <xdr:nvPicPr>
        <xdr:cNvPr id="54" name="Рисунок 18440" descr="флажок установлен со сплошной заливкой"/>
        <xdr:cNvPicPr/>
      </xdr:nvPicPr>
      <xdr:blipFill>
        <a:blip r:embed="rId1"/>
        <a:stretch/>
      </xdr:blipFill>
      <xdr:spPr>
        <a:xfrm>
          <a:off x="9360" y="47052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23</xdr:row>
      <xdr:rowOff>152280</xdr:rowOff>
    </xdr:from>
    <xdr:to>
      <xdr:col>0</xdr:col>
      <xdr:colOff>310680</xdr:colOff>
      <xdr:row>25</xdr:row>
      <xdr:rowOff>72720</xdr:rowOff>
    </xdr:to>
    <xdr:pic>
      <xdr:nvPicPr>
        <xdr:cNvPr id="55" name="Рисунок 18441" descr="флажок установлен со сплошной заливкой"/>
        <xdr:cNvPicPr/>
      </xdr:nvPicPr>
      <xdr:blipFill>
        <a:blip r:embed="rId2"/>
        <a:stretch/>
      </xdr:blipFill>
      <xdr:spPr>
        <a:xfrm>
          <a:off x="9360" y="489564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24</xdr:row>
      <xdr:rowOff>142920</xdr:rowOff>
    </xdr:from>
    <xdr:to>
      <xdr:col>0</xdr:col>
      <xdr:colOff>310680</xdr:colOff>
      <xdr:row>26</xdr:row>
      <xdr:rowOff>63360</xdr:rowOff>
    </xdr:to>
    <xdr:pic>
      <xdr:nvPicPr>
        <xdr:cNvPr id="56" name="Рисунок 18446" descr="флажок установлен со сплошной заливкой"/>
        <xdr:cNvPicPr/>
      </xdr:nvPicPr>
      <xdr:blipFill>
        <a:blip r:embed="rId3"/>
        <a:stretch/>
      </xdr:blipFill>
      <xdr:spPr>
        <a:xfrm>
          <a:off x="9360" y="50767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25</xdr:row>
      <xdr:rowOff>142920</xdr:rowOff>
    </xdr:from>
    <xdr:to>
      <xdr:col>0</xdr:col>
      <xdr:colOff>310680</xdr:colOff>
      <xdr:row>27</xdr:row>
      <xdr:rowOff>63360</xdr:rowOff>
    </xdr:to>
    <xdr:pic>
      <xdr:nvPicPr>
        <xdr:cNvPr id="57" name="Рисунок 18447" descr="флажок установлен со сплошной заливкой"/>
        <xdr:cNvPicPr/>
      </xdr:nvPicPr>
      <xdr:blipFill>
        <a:blip r:embed="rId4"/>
        <a:stretch/>
      </xdr:blipFill>
      <xdr:spPr>
        <a:xfrm>
          <a:off x="9360" y="526716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8280</xdr:colOff>
      <xdr:row>26</xdr:row>
      <xdr:rowOff>133200</xdr:rowOff>
    </xdr:from>
    <xdr:to>
      <xdr:col>0</xdr:col>
      <xdr:colOff>309600</xdr:colOff>
      <xdr:row>28</xdr:row>
      <xdr:rowOff>53280</xdr:rowOff>
    </xdr:to>
    <xdr:pic>
      <xdr:nvPicPr>
        <xdr:cNvPr id="58" name="Рисунок 18448" descr="флажок установлен со сплошной заливкой"/>
        <xdr:cNvPicPr/>
      </xdr:nvPicPr>
      <xdr:blipFill>
        <a:blip r:embed="rId5"/>
        <a:stretch/>
      </xdr:blipFill>
      <xdr:spPr>
        <a:xfrm>
          <a:off x="8280" y="54478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18000</xdr:colOff>
      <xdr:row>27</xdr:row>
      <xdr:rowOff>133200</xdr:rowOff>
    </xdr:from>
    <xdr:to>
      <xdr:col>0</xdr:col>
      <xdr:colOff>319320</xdr:colOff>
      <xdr:row>29</xdr:row>
      <xdr:rowOff>53280</xdr:rowOff>
    </xdr:to>
    <xdr:pic>
      <xdr:nvPicPr>
        <xdr:cNvPr id="59" name="Рисунок 18451" descr="флажок установлен со сплошной заливкой"/>
        <xdr:cNvPicPr/>
      </xdr:nvPicPr>
      <xdr:blipFill>
        <a:blip r:embed="rId6"/>
        <a:stretch/>
      </xdr:blipFill>
      <xdr:spPr>
        <a:xfrm>
          <a:off x="18000" y="56383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27360</xdr:colOff>
      <xdr:row>28</xdr:row>
      <xdr:rowOff>123840</xdr:rowOff>
    </xdr:from>
    <xdr:to>
      <xdr:col>0</xdr:col>
      <xdr:colOff>328680</xdr:colOff>
      <xdr:row>30</xdr:row>
      <xdr:rowOff>44280</xdr:rowOff>
    </xdr:to>
    <xdr:pic>
      <xdr:nvPicPr>
        <xdr:cNvPr id="60" name="Рисунок 18452" descr="флажок установлен со сплошной заливкой"/>
        <xdr:cNvPicPr/>
      </xdr:nvPicPr>
      <xdr:blipFill>
        <a:blip r:embed="rId7"/>
        <a:stretch/>
      </xdr:blipFill>
      <xdr:spPr>
        <a:xfrm>
          <a:off x="27360" y="581976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27360</xdr:colOff>
      <xdr:row>29</xdr:row>
      <xdr:rowOff>123840</xdr:rowOff>
    </xdr:from>
    <xdr:to>
      <xdr:col>0</xdr:col>
      <xdr:colOff>328680</xdr:colOff>
      <xdr:row>31</xdr:row>
      <xdr:rowOff>44280</xdr:rowOff>
    </xdr:to>
    <xdr:pic>
      <xdr:nvPicPr>
        <xdr:cNvPr id="61" name="Рисунок 18453" descr="флажок установлен со сплошной заливкой"/>
        <xdr:cNvPicPr/>
      </xdr:nvPicPr>
      <xdr:blipFill>
        <a:blip r:embed="rId8"/>
        <a:stretch/>
      </xdr:blipFill>
      <xdr:spPr>
        <a:xfrm>
          <a:off x="27360" y="60102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30</xdr:row>
      <xdr:rowOff>124920</xdr:rowOff>
    </xdr:from>
    <xdr:to>
      <xdr:col>0</xdr:col>
      <xdr:colOff>329760</xdr:colOff>
      <xdr:row>32</xdr:row>
      <xdr:rowOff>45360</xdr:rowOff>
    </xdr:to>
    <xdr:pic>
      <xdr:nvPicPr>
        <xdr:cNvPr id="62" name="Рисунок 18454" descr="флажок установлен со сплошной заливкой"/>
        <xdr:cNvPicPr/>
      </xdr:nvPicPr>
      <xdr:blipFill>
        <a:blip r:embed="rId9"/>
        <a:stretch/>
      </xdr:blipFill>
      <xdr:spPr>
        <a:xfrm>
          <a:off x="28440" y="62017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31</xdr:row>
      <xdr:rowOff>124920</xdr:rowOff>
    </xdr:from>
    <xdr:to>
      <xdr:col>0</xdr:col>
      <xdr:colOff>329760</xdr:colOff>
      <xdr:row>33</xdr:row>
      <xdr:rowOff>45360</xdr:rowOff>
    </xdr:to>
    <xdr:pic>
      <xdr:nvPicPr>
        <xdr:cNvPr id="63" name="Рисунок 18455" descr="флажок установлен со сплошной заливкой"/>
        <xdr:cNvPicPr/>
      </xdr:nvPicPr>
      <xdr:blipFill>
        <a:blip r:embed="rId10"/>
        <a:stretch/>
      </xdr:blipFill>
      <xdr:spPr>
        <a:xfrm>
          <a:off x="28440" y="639216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32</xdr:row>
      <xdr:rowOff>115560</xdr:rowOff>
    </xdr:from>
    <xdr:to>
      <xdr:col>0</xdr:col>
      <xdr:colOff>329760</xdr:colOff>
      <xdr:row>34</xdr:row>
      <xdr:rowOff>35640</xdr:rowOff>
    </xdr:to>
    <xdr:pic>
      <xdr:nvPicPr>
        <xdr:cNvPr id="64" name="Рисунок 18457" descr="флажок установлен со сплошной заливкой"/>
        <xdr:cNvPicPr/>
      </xdr:nvPicPr>
      <xdr:blipFill>
        <a:blip r:embed="rId11"/>
        <a:stretch/>
      </xdr:blipFill>
      <xdr:spPr>
        <a:xfrm>
          <a:off x="28440" y="657324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19080</xdr:colOff>
      <xdr:row>33</xdr:row>
      <xdr:rowOff>115560</xdr:rowOff>
    </xdr:from>
    <xdr:to>
      <xdr:col>0</xdr:col>
      <xdr:colOff>320400</xdr:colOff>
      <xdr:row>35</xdr:row>
      <xdr:rowOff>35640</xdr:rowOff>
    </xdr:to>
    <xdr:pic>
      <xdr:nvPicPr>
        <xdr:cNvPr id="65" name="Рисунок 18458" descr="флажок установлен со сплошной заливкой"/>
        <xdr:cNvPicPr/>
      </xdr:nvPicPr>
      <xdr:blipFill>
        <a:blip r:embed="rId12"/>
        <a:stretch/>
      </xdr:blipFill>
      <xdr:spPr>
        <a:xfrm>
          <a:off x="19080" y="67636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19080</xdr:colOff>
      <xdr:row>34</xdr:row>
      <xdr:rowOff>115560</xdr:rowOff>
    </xdr:from>
    <xdr:to>
      <xdr:col>0</xdr:col>
      <xdr:colOff>320400</xdr:colOff>
      <xdr:row>36</xdr:row>
      <xdr:rowOff>36000</xdr:rowOff>
    </xdr:to>
    <xdr:pic>
      <xdr:nvPicPr>
        <xdr:cNvPr id="66" name="Рисунок 18459" descr="флажок установлен со сплошной заливкой"/>
        <xdr:cNvPicPr/>
      </xdr:nvPicPr>
      <xdr:blipFill>
        <a:blip r:embed="rId13"/>
        <a:stretch/>
      </xdr:blipFill>
      <xdr:spPr>
        <a:xfrm>
          <a:off x="19080" y="69544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19080</xdr:colOff>
      <xdr:row>35</xdr:row>
      <xdr:rowOff>115560</xdr:rowOff>
    </xdr:from>
    <xdr:to>
      <xdr:col>0</xdr:col>
      <xdr:colOff>320400</xdr:colOff>
      <xdr:row>37</xdr:row>
      <xdr:rowOff>36000</xdr:rowOff>
    </xdr:to>
    <xdr:pic>
      <xdr:nvPicPr>
        <xdr:cNvPr id="67" name="Рисунок 18460" descr="флажок установлен со сплошной заливкой"/>
        <xdr:cNvPicPr/>
      </xdr:nvPicPr>
      <xdr:blipFill>
        <a:blip r:embed="rId14"/>
        <a:stretch/>
      </xdr:blipFill>
      <xdr:spPr>
        <a:xfrm>
          <a:off x="19080" y="71449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36</xdr:row>
      <xdr:rowOff>105840</xdr:rowOff>
    </xdr:from>
    <xdr:to>
      <xdr:col>0</xdr:col>
      <xdr:colOff>329760</xdr:colOff>
      <xdr:row>38</xdr:row>
      <xdr:rowOff>26280</xdr:rowOff>
    </xdr:to>
    <xdr:pic>
      <xdr:nvPicPr>
        <xdr:cNvPr id="68" name="Рисунок 18461" descr="флажок установлен со сплошной заливкой"/>
        <xdr:cNvPicPr/>
      </xdr:nvPicPr>
      <xdr:blipFill>
        <a:blip r:embed="rId15"/>
        <a:stretch/>
      </xdr:blipFill>
      <xdr:spPr>
        <a:xfrm>
          <a:off x="28440" y="732564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37</xdr:row>
      <xdr:rowOff>115560</xdr:rowOff>
    </xdr:from>
    <xdr:to>
      <xdr:col>0</xdr:col>
      <xdr:colOff>329760</xdr:colOff>
      <xdr:row>39</xdr:row>
      <xdr:rowOff>36000</xdr:rowOff>
    </xdr:to>
    <xdr:pic>
      <xdr:nvPicPr>
        <xdr:cNvPr id="69" name="Рисунок 18462" descr="флажок установлен со сплошной заливкой"/>
        <xdr:cNvPicPr/>
      </xdr:nvPicPr>
      <xdr:blipFill>
        <a:blip r:embed="rId16"/>
        <a:stretch/>
      </xdr:blipFill>
      <xdr:spPr>
        <a:xfrm>
          <a:off x="28440" y="75258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38</xdr:row>
      <xdr:rowOff>134640</xdr:rowOff>
    </xdr:from>
    <xdr:to>
      <xdr:col>0</xdr:col>
      <xdr:colOff>329760</xdr:colOff>
      <xdr:row>40</xdr:row>
      <xdr:rowOff>54720</xdr:rowOff>
    </xdr:to>
    <xdr:pic>
      <xdr:nvPicPr>
        <xdr:cNvPr id="70" name="Рисунок 18463" descr="флажок установлен со сплошной заливкой"/>
        <xdr:cNvPicPr/>
      </xdr:nvPicPr>
      <xdr:blipFill>
        <a:blip r:embed="rId17"/>
        <a:stretch/>
      </xdr:blipFill>
      <xdr:spPr>
        <a:xfrm>
          <a:off x="28440" y="77353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49</xdr:row>
      <xdr:rowOff>133200</xdr:rowOff>
    </xdr:from>
    <xdr:to>
      <xdr:col>0</xdr:col>
      <xdr:colOff>310680</xdr:colOff>
      <xdr:row>51</xdr:row>
      <xdr:rowOff>53280</xdr:rowOff>
    </xdr:to>
    <xdr:pic>
      <xdr:nvPicPr>
        <xdr:cNvPr id="71" name="Рисунок 18464" descr="флажок установлен со сплошной заливкой"/>
        <xdr:cNvPicPr/>
      </xdr:nvPicPr>
      <xdr:blipFill>
        <a:blip r:embed="rId18"/>
        <a:stretch/>
      </xdr:blipFill>
      <xdr:spPr>
        <a:xfrm>
          <a:off x="9360" y="102103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46</xdr:row>
      <xdr:rowOff>152280</xdr:rowOff>
    </xdr:from>
    <xdr:to>
      <xdr:col>0</xdr:col>
      <xdr:colOff>310680</xdr:colOff>
      <xdr:row>48</xdr:row>
      <xdr:rowOff>72720</xdr:rowOff>
    </xdr:to>
    <xdr:pic>
      <xdr:nvPicPr>
        <xdr:cNvPr id="72" name="Рисунок 18465" descr="флажок установлен со сплошной заливкой"/>
        <xdr:cNvPicPr/>
      </xdr:nvPicPr>
      <xdr:blipFill>
        <a:blip r:embed="rId19"/>
        <a:stretch/>
      </xdr:blipFill>
      <xdr:spPr>
        <a:xfrm>
          <a:off x="9360" y="96580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47</xdr:row>
      <xdr:rowOff>142920</xdr:rowOff>
    </xdr:from>
    <xdr:to>
      <xdr:col>0</xdr:col>
      <xdr:colOff>310680</xdr:colOff>
      <xdr:row>49</xdr:row>
      <xdr:rowOff>63360</xdr:rowOff>
    </xdr:to>
    <xdr:pic>
      <xdr:nvPicPr>
        <xdr:cNvPr id="73" name="Рисунок 18466" descr="флажок установлен со сплошной заливкой"/>
        <xdr:cNvPicPr/>
      </xdr:nvPicPr>
      <xdr:blipFill>
        <a:blip r:embed="rId20"/>
        <a:stretch/>
      </xdr:blipFill>
      <xdr:spPr>
        <a:xfrm>
          <a:off x="9360" y="983916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48</xdr:row>
      <xdr:rowOff>142920</xdr:rowOff>
    </xdr:from>
    <xdr:to>
      <xdr:col>0</xdr:col>
      <xdr:colOff>310680</xdr:colOff>
      <xdr:row>50</xdr:row>
      <xdr:rowOff>63000</xdr:rowOff>
    </xdr:to>
    <xdr:pic>
      <xdr:nvPicPr>
        <xdr:cNvPr id="74" name="Рисунок 18467" descr="флажок установлен со сплошной заливкой"/>
        <xdr:cNvPicPr/>
      </xdr:nvPicPr>
      <xdr:blipFill>
        <a:blip r:embed="rId21"/>
        <a:stretch/>
      </xdr:blipFill>
      <xdr:spPr>
        <a:xfrm>
          <a:off x="9360" y="100296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8280</xdr:colOff>
      <xdr:row>49</xdr:row>
      <xdr:rowOff>133200</xdr:rowOff>
    </xdr:from>
    <xdr:to>
      <xdr:col>0</xdr:col>
      <xdr:colOff>309600</xdr:colOff>
      <xdr:row>51</xdr:row>
      <xdr:rowOff>53280</xdr:rowOff>
    </xdr:to>
    <xdr:pic>
      <xdr:nvPicPr>
        <xdr:cNvPr id="75" name="Рисунок 18468" descr="флажок установлен со сплошной заливкой"/>
        <xdr:cNvPicPr/>
      </xdr:nvPicPr>
      <xdr:blipFill>
        <a:blip r:embed="rId22"/>
        <a:stretch/>
      </xdr:blipFill>
      <xdr:spPr>
        <a:xfrm>
          <a:off x="8280" y="102103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18000</xdr:colOff>
      <xdr:row>50</xdr:row>
      <xdr:rowOff>133200</xdr:rowOff>
    </xdr:from>
    <xdr:to>
      <xdr:col>0</xdr:col>
      <xdr:colOff>319320</xdr:colOff>
      <xdr:row>52</xdr:row>
      <xdr:rowOff>53640</xdr:rowOff>
    </xdr:to>
    <xdr:pic>
      <xdr:nvPicPr>
        <xdr:cNvPr id="76" name="Рисунок 18469" descr="флажок установлен со сплошной заливкой"/>
        <xdr:cNvPicPr/>
      </xdr:nvPicPr>
      <xdr:blipFill>
        <a:blip r:embed="rId23"/>
        <a:stretch/>
      </xdr:blipFill>
      <xdr:spPr>
        <a:xfrm>
          <a:off x="18000" y="104011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27360</xdr:colOff>
      <xdr:row>51</xdr:row>
      <xdr:rowOff>123840</xdr:rowOff>
    </xdr:from>
    <xdr:to>
      <xdr:col>0</xdr:col>
      <xdr:colOff>328680</xdr:colOff>
      <xdr:row>53</xdr:row>
      <xdr:rowOff>44280</xdr:rowOff>
    </xdr:to>
    <xdr:pic>
      <xdr:nvPicPr>
        <xdr:cNvPr id="77" name="Рисунок 18470" descr="флажок установлен со сплошной заливкой"/>
        <xdr:cNvPicPr/>
      </xdr:nvPicPr>
      <xdr:blipFill>
        <a:blip r:embed="rId24"/>
        <a:stretch/>
      </xdr:blipFill>
      <xdr:spPr>
        <a:xfrm>
          <a:off x="27360" y="105822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27360</xdr:colOff>
      <xdr:row>52</xdr:row>
      <xdr:rowOff>123840</xdr:rowOff>
    </xdr:from>
    <xdr:to>
      <xdr:col>0</xdr:col>
      <xdr:colOff>328680</xdr:colOff>
      <xdr:row>54</xdr:row>
      <xdr:rowOff>44280</xdr:rowOff>
    </xdr:to>
    <xdr:pic>
      <xdr:nvPicPr>
        <xdr:cNvPr id="78" name="Рисунок 18471" descr="флажок установлен со сплошной заливкой"/>
        <xdr:cNvPicPr/>
      </xdr:nvPicPr>
      <xdr:blipFill>
        <a:blip r:embed="rId25"/>
        <a:stretch/>
      </xdr:blipFill>
      <xdr:spPr>
        <a:xfrm>
          <a:off x="27360" y="1077264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53</xdr:row>
      <xdr:rowOff>124920</xdr:rowOff>
    </xdr:from>
    <xdr:to>
      <xdr:col>0</xdr:col>
      <xdr:colOff>329760</xdr:colOff>
      <xdr:row>55</xdr:row>
      <xdr:rowOff>45360</xdr:rowOff>
    </xdr:to>
    <xdr:pic>
      <xdr:nvPicPr>
        <xdr:cNvPr id="79" name="Рисунок 18472" descr="флажок установлен со сплошной заливкой"/>
        <xdr:cNvPicPr/>
      </xdr:nvPicPr>
      <xdr:blipFill>
        <a:blip r:embed="rId26"/>
        <a:stretch/>
      </xdr:blipFill>
      <xdr:spPr>
        <a:xfrm>
          <a:off x="28440" y="1096416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54</xdr:row>
      <xdr:rowOff>124920</xdr:rowOff>
    </xdr:from>
    <xdr:to>
      <xdr:col>0</xdr:col>
      <xdr:colOff>329760</xdr:colOff>
      <xdr:row>56</xdr:row>
      <xdr:rowOff>45000</xdr:rowOff>
    </xdr:to>
    <xdr:pic>
      <xdr:nvPicPr>
        <xdr:cNvPr id="80" name="Рисунок 18473" descr="флажок установлен со сплошной заливкой"/>
        <xdr:cNvPicPr/>
      </xdr:nvPicPr>
      <xdr:blipFill>
        <a:blip r:embed="rId27"/>
        <a:stretch/>
      </xdr:blipFill>
      <xdr:spPr>
        <a:xfrm>
          <a:off x="28440" y="111546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61</xdr:row>
      <xdr:rowOff>1276200</xdr:rowOff>
    </xdr:from>
    <xdr:to>
      <xdr:col>0</xdr:col>
      <xdr:colOff>310680</xdr:colOff>
      <xdr:row>63</xdr:row>
      <xdr:rowOff>53280</xdr:rowOff>
    </xdr:to>
    <xdr:pic>
      <xdr:nvPicPr>
        <xdr:cNvPr id="81" name="Рисунок 18475" descr="флажок установлен со сплошной заливкой"/>
        <xdr:cNvPicPr/>
      </xdr:nvPicPr>
      <xdr:blipFill>
        <a:blip r:embed="rId28"/>
        <a:stretch/>
      </xdr:blipFill>
      <xdr:spPr>
        <a:xfrm>
          <a:off x="9360" y="136393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62</xdr:row>
      <xdr:rowOff>152280</xdr:rowOff>
    </xdr:from>
    <xdr:to>
      <xdr:col>0</xdr:col>
      <xdr:colOff>310680</xdr:colOff>
      <xdr:row>64</xdr:row>
      <xdr:rowOff>72720</xdr:rowOff>
    </xdr:to>
    <xdr:pic>
      <xdr:nvPicPr>
        <xdr:cNvPr id="82" name="Рисунок 18476" descr="флажок установлен со сплошной заливкой"/>
        <xdr:cNvPicPr/>
      </xdr:nvPicPr>
      <xdr:blipFill>
        <a:blip r:embed="rId29"/>
        <a:stretch/>
      </xdr:blipFill>
      <xdr:spPr>
        <a:xfrm>
          <a:off x="9360" y="138492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63</xdr:row>
      <xdr:rowOff>142920</xdr:rowOff>
    </xdr:from>
    <xdr:to>
      <xdr:col>0</xdr:col>
      <xdr:colOff>310680</xdr:colOff>
      <xdr:row>65</xdr:row>
      <xdr:rowOff>63360</xdr:rowOff>
    </xdr:to>
    <xdr:pic>
      <xdr:nvPicPr>
        <xdr:cNvPr id="83" name="Рисунок 18477" descr="флажок установлен со сплошной заливкой"/>
        <xdr:cNvPicPr/>
      </xdr:nvPicPr>
      <xdr:blipFill>
        <a:blip r:embed="rId30"/>
        <a:stretch/>
      </xdr:blipFill>
      <xdr:spPr>
        <a:xfrm>
          <a:off x="9360" y="140302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64</xdr:row>
      <xdr:rowOff>142920</xdr:rowOff>
    </xdr:from>
    <xdr:to>
      <xdr:col>0</xdr:col>
      <xdr:colOff>310680</xdr:colOff>
      <xdr:row>66</xdr:row>
      <xdr:rowOff>63360</xdr:rowOff>
    </xdr:to>
    <xdr:pic>
      <xdr:nvPicPr>
        <xdr:cNvPr id="84" name="Рисунок 18478" descr="флажок установлен со сплошной заливкой"/>
        <xdr:cNvPicPr/>
      </xdr:nvPicPr>
      <xdr:blipFill>
        <a:blip r:embed="rId31"/>
        <a:stretch/>
      </xdr:blipFill>
      <xdr:spPr>
        <a:xfrm>
          <a:off x="9360" y="142207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8280</xdr:colOff>
      <xdr:row>65</xdr:row>
      <xdr:rowOff>133200</xdr:rowOff>
    </xdr:from>
    <xdr:to>
      <xdr:col>0</xdr:col>
      <xdr:colOff>309600</xdr:colOff>
      <xdr:row>67</xdr:row>
      <xdr:rowOff>53640</xdr:rowOff>
    </xdr:to>
    <xdr:pic>
      <xdr:nvPicPr>
        <xdr:cNvPr id="85" name="Рисунок 18479" descr="флажок установлен со сплошной заливкой"/>
        <xdr:cNvPicPr/>
      </xdr:nvPicPr>
      <xdr:blipFill>
        <a:blip r:embed="rId32"/>
        <a:stretch/>
      </xdr:blipFill>
      <xdr:spPr>
        <a:xfrm>
          <a:off x="8280" y="1440144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18000</xdr:colOff>
      <xdr:row>66</xdr:row>
      <xdr:rowOff>133200</xdr:rowOff>
    </xdr:from>
    <xdr:to>
      <xdr:col>0</xdr:col>
      <xdr:colOff>319320</xdr:colOff>
      <xdr:row>68</xdr:row>
      <xdr:rowOff>53280</xdr:rowOff>
    </xdr:to>
    <xdr:pic>
      <xdr:nvPicPr>
        <xdr:cNvPr id="86" name="Рисунок 18480" descr="флажок установлен со сплошной заливкой"/>
        <xdr:cNvPicPr/>
      </xdr:nvPicPr>
      <xdr:blipFill>
        <a:blip r:embed="rId33"/>
        <a:stretch/>
      </xdr:blipFill>
      <xdr:spPr>
        <a:xfrm>
          <a:off x="18000" y="145918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27360</xdr:colOff>
      <xdr:row>67</xdr:row>
      <xdr:rowOff>123840</xdr:rowOff>
    </xdr:from>
    <xdr:to>
      <xdr:col>0</xdr:col>
      <xdr:colOff>328680</xdr:colOff>
      <xdr:row>69</xdr:row>
      <xdr:rowOff>43920</xdr:rowOff>
    </xdr:to>
    <xdr:pic>
      <xdr:nvPicPr>
        <xdr:cNvPr id="87" name="Рисунок 18481" descr="флажок установлен со сплошной заливкой"/>
        <xdr:cNvPicPr/>
      </xdr:nvPicPr>
      <xdr:blipFill>
        <a:blip r:embed="rId34"/>
        <a:stretch/>
      </xdr:blipFill>
      <xdr:spPr>
        <a:xfrm>
          <a:off x="27360" y="1477296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27360</xdr:colOff>
      <xdr:row>68</xdr:row>
      <xdr:rowOff>123840</xdr:rowOff>
    </xdr:from>
    <xdr:to>
      <xdr:col>0</xdr:col>
      <xdr:colOff>328680</xdr:colOff>
      <xdr:row>70</xdr:row>
      <xdr:rowOff>44280</xdr:rowOff>
    </xdr:to>
    <xdr:pic>
      <xdr:nvPicPr>
        <xdr:cNvPr id="88" name="Рисунок 18482" descr="флажок установлен со сплошной заливкой"/>
        <xdr:cNvPicPr/>
      </xdr:nvPicPr>
      <xdr:blipFill>
        <a:blip r:embed="rId35"/>
        <a:stretch/>
      </xdr:blipFill>
      <xdr:spPr>
        <a:xfrm>
          <a:off x="27360" y="1496376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69</xdr:row>
      <xdr:rowOff>124920</xdr:rowOff>
    </xdr:from>
    <xdr:to>
      <xdr:col>0</xdr:col>
      <xdr:colOff>329760</xdr:colOff>
      <xdr:row>71</xdr:row>
      <xdr:rowOff>45360</xdr:rowOff>
    </xdr:to>
    <xdr:pic>
      <xdr:nvPicPr>
        <xdr:cNvPr id="89" name="Рисунок 18483" descr="флажок установлен со сплошной заливкой"/>
        <xdr:cNvPicPr/>
      </xdr:nvPicPr>
      <xdr:blipFill>
        <a:blip r:embed="rId36"/>
        <a:stretch/>
      </xdr:blipFill>
      <xdr:spPr>
        <a:xfrm>
          <a:off x="28440" y="151552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70</xdr:row>
      <xdr:rowOff>124920</xdr:rowOff>
    </xdr:from>
    <xdr:to>
      <xdr:col>0</xdr:col>
      <xdr:colOff>329760</xdr:colOff>
      <xdr:row>72</xdr:row>
      <xdr:rowOff>45360</xdr:rowOff>
    </xdr:to>
    <xdr:pic>
      <xdr:nvPicPr>
        <xdr:cNvPr id="90" name="Рисунок 18484" descr="флажок установлен со сплошной заливкой"/>
        <xdr:cNvPicPr/>
      </xdr:nvPicPr>
      <xdr:blipFill>
        <a:blip r:embed="rId37"/>
        <a:stretch/>
      </xdr:blipFill>
      <xdr:spPr>
        <a:xfrm>
          <a:off x="28440" y="1534572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28440</xdr:colOff>
      <xdr:row>71</xdr:row>
      <xdr:rowOff>134640</xdr:rowOff>
    </xdr:from>
    <xdr:to>
      <xdr:col>0</xdr:col>
      <xdr:colOff>329760</xdr:colOff>
      <xdr:row>73</xdr:row>
      <xdr:rowOff>55080</xdr:rowOff>
    </xdr:to>
    <xdr:pic>
      <xdr:nvPicPr>
        <xdr:cNvPr id="91" name="Рисунок 18485" descr="флажок установлен со сплошной заливкой"/>
        <xdr:cNvPicPr/>
      </xdr:nvPicPr>
      <xdr:blipFill>
        <a:blip r:embed="rId38"/>
        <a:stretch/>
      </xdr:blipFill>
      <xdr:spPr>
        <a:xfrm>
          <a:off x="28440" y="155458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78</xdr:row>
      <xdr:rowOff>1276200</xdr:rowOff>
    </xdr:from>
    <xdr:to>
      <xdr:col>0</xdr:col>
      <xdr:colOff>310680</xdr:colOff>
      <xdr:row>80</xdr:row>
      <xdr:rowOff>53280</xdr:rowOff>
    </xdr:to>
    <xdr:pic>
      <xdr:nvPicPr>
        <xdr:cNvPr id="92" name="Рисунок 18486" descr="флажок установлен со сплошной заливкой"/>
        <xdr:cNvPicPr/>
      </xdr:nvPicPr>
      <xdr:blipFill>
        <a:blip r:embed="rId39"/>
        <a:stretch/>
      </xdr:blipFill>
      <xdr:spPr>
        <a:xfrm>
          <a:off x="9360" y="180208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79</xdr:row>
      <xdr:rowOff>152280</xdr:rowOff>
    </xdr:from>
    <xdr:to>
      <xdr:col>0</xdr:col>
      <xdr:colOff>310680</xdr:colOff>
      <xdr:row>81</xdr:row>
      <xdr:rowOff>72360</xdr:rowOff>
    </xdr:to>
    <xdr:pic>
      <xdr:nvPicPr>
        <xdr:cNvPr id="93" name="Рисунок 18487" descr="флажок установлен со сплошной заливкой"/>
        <xdr:cNvPicPr/>
      </xdr:nvPicPr>
      <xdr:blipFill>
        <a:blip r:embed="rId40"/>
        <a:stretch/>
      </xdr:blipFill>
      <xdr:spPr>
        <a:xfrm>
          <a:off x="9360" y="182304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80</xdr:row>
      <xdr:rowOff>142920</xdr:rowOff>
    </xdr:from>
    <xdr:to>
      <xdr:col>0</xdr:col>
      <xdr:colOff>310680</xdr:colOff>
      <xdr:row>82</xdr:row>
      <xdr:rowOff>63360</xdr:rowOff>
    </xdr:to>
    <xdr:pic>
      <xdr:nvPicPr>
        <xdr:cNvPr id="94" name="Рисунок 18488" descr="флажок установлен со сплошной заливкой"/>
        <xdr:cNvPicPr/>
      </xdr:nvPicPr>
      <xdr:blipFill>
        <a:blip r:embed="rId41"/>
        <a:stretch/>
      </xdr:blipFill>
      <xdr:spPr>
        <a:xfrm>
          <a:off x="9360" y="1841184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9360</xdr:colOff>
      <xdr:row>81</xdr:row>
      <xdr:rowOff>142920</xdr:rowOff>
    </xdr:from>
    <xdr:to>
      <xdr:col>0</xdr:col>
      <xdr:colOff>310680</xdr:colOff>
      <xdr:row>83</xdr:row>
      <xdr:rowOff>63360</xdr:rowOff>
    </xdr:to>
    <xdr:pic>
      <xdr:nvPicPr>
        <xdr:cNvPr id="95" name="Рисунок 18489" descr="флажок установлен со сплошной заливкой"/>
        <xdr:cNvPicPr/>
      </xdr:nvPicPr>
      <xdr:blipFill>
        <a:blip r:embed="rId42"/>
        <a:stretch/>
      </xdr:blipFill>
      <xdr:spPr>
        <a:xfrm>
          <a:off x="9360" y="1860228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8280</xdr:colOff>
      <xdr:row>82</xdr:row>
      <xdr:rowOff>133200</xdr:rowOff>
    </xdr:from>
    <xdr:to>
      <xdr:col>0</xdr:col>
      <xdr:colOff>309600</xdr:colOff>
      <xdr:row>84</xdr:row>
      <xdr:rowOff>53640</xdr:rowOff>
    </xdr:to>
    <xdr:pic>
      <xdr:nvPicPr>
        <xdr:cNvPr id="96" name="Рисунок 18490" descr="флажок установлен со сплошной заливкой"/>
        <xdr:cNvPicPr/>
      </xdr:nvPicPr>
      <xdr:blipFill>
        <a:blip r:embed="rId43"/>
        <a:stretch/>
      </xdr:blipFill>
      <xdr:spPr>
        <a:xfrm>
          <a:off x="8280" y="1878300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18000</xdr:colOff>
      <xdr:row>83</xdr:row>
      <xdr:rowOff>133200</xdr:rowOff>
    </xdr:from>
    <xdr:to>
      <xdr:col>0</xdr:col>
      <xdr:colOff>319320</xdr:colOff>
      <xdr:row>85</xdr:row>
      <xdr:rowOff>53640</xdr:rowOff>
    </xdr:to>
    <xdr:pic>
      <xdr:nvPicPr>
        <xdr:cNvPr id="97" name="Рисунок 18491" descr="флажок установлен со сплошной заливкой"/>
        <xdr:cNvPicPr/>
      </xdr:nvPicPr>
      <xdr:blipFill>
        <a:blip r:embed="rId44"/>
        <a:stretch/>
      </xdr:blipFill>
      <xdr:spPr>
        <a:xfrm>
          <a:off x="18000" y="18973440"/>
          <a:ext cx="301320" cy="30132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27360</xdr:colOff>
      <xdr:row>84</xdr:row>
      <xdr:rowOff>123840</xdr:rowOff>
    </xdr:from>
    <xdr:to>
      <xdr:col>0</xdr:col>
      <xdr:colOff>328680</xdr:colOff>
      <xdr:row>86</xdr:row>
      <xdr:rowOff>43920</xdr:rowOff>
    </xdr:to>
    <xdr:pic>
      <xdr:nvPicPr>
        <xdr:cNvPr id="98" name="Рисунок 18492" descr="флажок установлен со сплошной заливкой"/>
        <xdr:cNvPicPr/>
      </xdr:nvPicPr>
      <xdr:blipFill>
        <a:blip r:embed="rId45"/>
        <a:stretch/>
      </xdr:blipFill>
      <xdr:spPr>
        <a:xfrm>
          <a:off x="27360" y="19154520"/>
          <a:ext cx="301320" cy="3013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1928880</xdr:colOff>
      <xdr:row>3</xdr:row>
      <xdr:rowOff>6840</xdr:rowOff>
    </xdr:from>
    <xdr:to>
      <xdr:col>0</xdr:col>
      <xdr:colOff>2107080</xdr:colOff>
      <xdr:row>3</xdr:row>
      <xdr:rowOff>185040</xdr:rowOff>
    </xdr:to>
    <xdr:pic>
      <xdr:nvPicPr>
        <xdr:cNvPr id="99" name="Рисунок 4" descr="Карандаш со сплошной заливкой"/>
        <xdr:cNvPicPr/>
      </xdr:nvPicPr>
      <xdr:blipFill>
        <a:blip r:embed="rId1"/>
        <a:stretch/>
      </xdr:blipFill>
      <xdr:spPr>
        <a:xfrm>
          <a:off x="1928880" y="57816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1917360</xdr:colOff>
      <xdr:row>4</xdr:row>
      <xdr:rowOff>11160</xdr:rowOff>
    </xdr:from>
    <xdr:to>
      <xdr:col>0</xdr:col>
      <xdr:colOff>2095560</xdr:colOff>
      <xdr:row>4</xdr:row>
      <xdr:rowOff>189360</xdr:rowOff>
    </xdr:to>
    <xdr:pic>
      <xdr:nvPicPr>
        <xdr:cNvPr id="100" name="Рисунок 5" descr="Карандаш со сплошной заливкой"/>
        <xdr:cNvPicPr/>
      </xdr:nvPicPr>
      <xdr:blipFill>
        <a:blip r:embed="rId2"/>
        <a:stretch/>
      </xdr:blipFill>
      <xdr:spPr>
        <a:xfrm>
          <a:off x="1917360" y="77292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1913040</xdr:colOff>
      <xdr:row>5</xdr:row>
      <xdr:rowOff>13320</xdr:rowOff>
    </xdr:from>
    <xdr:to>
      <xdr:col>0</xdr:col>
      <xdr:colOff>2091240</xdr:colOff>
      <xdr:row>6</xdr:row>
      <xdr:rowOff>1080</xdr:rowOff>
    </xdr:to>
    <xdr:pic>
      <xdr:nvPicPr>
        <xdr:cNvPr id="101" name="Рисунок 6" descr="Карандаш со сплошной заливкой"/>
        <xdr:cNvPicPr/>
      </xdr:nvPicPr>
      <xdr:blipFill>
        <a:blip r:embed="rId3"/>
        <a:stretch/>
      </xdr:blipFill>
      <xdr:spPr>
        <a:xfrm>
          <a:off x="1913040" y="965520"/>
          <a:ext cx="178200" cy="1785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1911600</xdr:colOff>
      <xdr:row>6</xdr:row>
      <xdr:rowOff>18000</xdr:rowOff>
    </xdr:from>
    <xdr:to>
      <xdr:col>0</xdr:col>
      <xdr:colOff>2089800</xdr:colOff>
      <xdr:row>7</xdr:row>
      <xdr:rowOff>5760</xdr:rowOff>
    </xdr:to>
    <xdr:pic>
      <xdr:nvPicPr>
        <xdr:cNvPr id="102" name="Рисунок 7" descr="Карандаш со сплошной заливкой"/>
        <xdr:cNvPicPr/>
      </xdr:nvPicPr>
      <xdr:blipFill>
        <a:blip r:embed="rId4"/>
        <a:stretch/>
      </xdr:blipFill>
      <xdr:spPr>
        <a:xfrm>
          <a:off x="1911600" y="116100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1916280</xdr:colOff>
      <xdr:row>7</xdr:row>
      <xdr:rowOff>11160</xdr:rowOff>
    </xdr:from>
    <xdr:to>
      <xdr:col>0</xdr:col>
      <xdr:colOff>2094480</xdr:colOff>
      <xdr:row>7</xdr:row>
      <xdr:rowOff>189360</xdr:rowOff>
    </xdr:to>
    <xdr:pic>
      <xdr:nvPicPr>
        <xdr:cNvPr id="103" name="Рисунок 8" descr="Карандаш со сплошной заливкой"/>
        <xdr:cNvPicPr/>
      </xdr:nvPicPr>
      <xdr:blipFill>
        <a:blip r:embed="rId5"/>
        <a:stretch/>
      </xdr:blipFill>
      <xdr:spPr>
        <a:xfrm>
          <a:off x="1916280" y="134460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1905120</xdr:colOff>
      <xdr:row>8</xdr:row>
      <xdr:rowOff>15840</xdr:rowOff>
    </xdr:from>
    <xdr:to>
      <xdr:col>0</xdr:col>
      <xdr:colOff>2083320</xdr:colOff>
      <xdr:row>9</xdr:row>
      <xdr:rowOff>3600</xdr:rowOff>
    </xdr:to>
    <xdr:pic>
      <xdr:nvPicPr>
        <xdr:cNvPr id="104" name="Рисунок 9" descr="Карандаш со сплошной заливкой"/>
        <xdr:cNvPicPr/>
      </xdr:nvPicPr>
      <xdr:blipFill>
        <a:blip r:embed="rId6"/>
        <a:stretch/>
      </xdr:blipFill>
      <xdr:spPr>
        <a:xfrm>
          <a:off x="1905120" y="153972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111960</xdr:colOff>
      <xdr:row>14</xdr:row>
      <xdr:rowOff>123120</xdr:rowOff>
    </xdr:from>
    <xdr:to>
      <xdr:col>5</xdr:col>
      <xdr:colOff>352800</xdr:colOff>
      <xdr:row>15</xdr:row>
      <xdr:rowOff>173520</xdr:rowOff>
    </xdr:to>
    <xdr:pic>
      <xdr:nvPicPr>
        <xdr:cNvPr id="105" name="Рисунок 11" descr="Флажок со сплошной заливкой"/>
        <xdr:cNvPicPr/>
      </xdr:nvPicPr>
      <xdr:blipFill>
        <a:blip r:embed="rId7"/>
        <a:stretch/>
      </xdr:blipFill>
      <xdr:spPr>
        <a:xfrm>
          <a:off x="12763440" y="2799360"/>
          <a:ext cx="240840" cy="24084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1916280</xdr:colOff>
      <xdr:row>8</xdr:row>
      <xdr:rowOff>11160</xdr:rowOff>
    </xdr:from>
    <xdr:to>
      <xdr:col>0</xdr:col>
      <xdr:colOff>2094480</xdr:colOff>
      <xdr:row>8</xdr:row>
      <xdr:rowOff>189360</xdr:rowOff>
    </xdr:to>
    <xdr:pic>
      <xdr:nvPicPr>
        <xdr:cNvPr id="106" name="Рисунок 12" descr="Карандаш со сплошной заливкой"/>
        <xdr:cNvPicPr/>
      </xdr:nvPicPr>
      <xdr:blipFill>
        <a:blip r:embed="rId8"/>
        <a:stretch/>
      </xdr:blipFill>
      <xdr:spPr>
        <a:xfrm>
          <a:off x="1916280" y="153504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1905120</xdr:colOff>
      <xdr:row>9</xdr:row>
      <xdr:rowOff>15840</xdr:rowOff>
    </xdr:from>
    <xdr:to>
      <xdr:col>0</xdr:col>
      <xdr:colOff>2083320</xdr:colOff>
      <xdr:row>10</xdr:row>
      <xdr:rowOff>3600</xdr:rowOff>
    </xdr:to>
    <xdr:pic>
      <xdr:nvPicPr>
        <xdr:cNvPr id="107" name="Рисунок 13" descr="Карандаш со сплошной заливкой"/>
        <xdr:cNvPicPr/>
      </xdr:nvPicPr>
      <xdr:blipFill>
        <a:blip r:embed="rId9"/>
        <a:stretch/>
      </xdr:blipFill>
      <xdr:spPr>
        <a:xfrm>
          <a:off x="1905120" y="173016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1916280</xdr:colOff>
      <xdr:row>9</xdr:row>
      <xdr:rowOff>11160</xdr:rowOff>
    </xdr:from>
    <xdr:to>
      <xdr:col>0</xdr:col>
      <xdr:colOff>2094480</xdr:colOff>
      <xdr:row>9</xdr:row>
      <xdr:rowOff>189360</xdr:rowOff>
    </xdr:to>
    <xdr:pic>
      <xdr:nvPicPr>
        <xdr:cNvPr id="108" name="Рисунок 14" descr="Карандаш со сплошной заливкой"/>
        <xdr:cNvPicPr/>
      </xdr:nvPicPr>
      <xdr:blipFill>
        <a:blip r:embed="rId10"/>
        <a:stretch/>
      </xdr:blipFill>
      <xdr:spPr>
        <a:xfrm>
          <a:off x="1916280" y="172548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1905120</xdr:colOff>
      <xdr:row>10</xdr:row>
      <xdr:rowOff>15840</xdr:rowOff>
    </xdr:from>
    <xdr:to>
      <xdr:col>0</xdr:col>
      <xdr:colOff>2083320</xdr:colOff>
      <xdr:row>11</xdr:row>
      <xdr:rowOff>3600</xdr:rowOff>
    </xdr:to>
    <xdr:pic>
      <xdr:nvPicPr>
        <xdr:cNvPr id="109" name="Рисунок 15" descr="Карандаш со сплошной заливкой"/>
        <xdr:cNvPicPr/>
      </xdr:nvPicPr>
      <xdr:blipFill>
        <a:blip r:embed="rId11"/>
        <a:stretch/>
      </xdr:blipFill>
      <xdr:spPr>
        <a:xfrm>
          <a:off x="1905120" y="1920600"/>
          <a:ext cx="178200" cy="17820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0</xdr:col>
      <xdr:colOff>1916280</xdr:colOff>
      <xdr:row>10</xdr:row>
      <xdr:rowOff>11160</xdr:rowOff>
    </xdr:from>
    <xdr:to>
      <xdr:col>0</xdr:col>
      <xdr:colOff>2094480</xdr:colOff>
      <xdr:row>10</xdr:row>
      <xdr:rowOff>189360</xdr:rowOff>
    </xdr:to>
    <xdr:pic>
      <xdr:nvPicPr>
        <xdr:cNvPr id="110" name="Рисунок 16" descr="Карандаш со сплошной заливкой"/>
        <xdr:cNvPicPr/>
      </xdr:nvPicPr>
      <xdr:blipFill>
        <a:blip r:embed="rId12"/>
        <a:stretch/>
      </xdr:blipFill>
      <xdr:spPr>
        <a:xfrm>
          <a:off x="1916280" y="1915920"/>
          <a:ext cx="178200" cy="1782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142920</xdr:colOff>
      <xdr:row>1</xdr:row>
      <xdr:rowOff>95400</xdr:rowOff>
    </xdr:from>
    <xdr:to>
      <xdr:col>1</xdr:col>
      <xdr:colOff>551520</xdr:colOff>
      <xdr:row>3</xdr:row>
      <xdr:rowOff>27720</xdr:rowOff>
    </xdr:to>
    <xdr:pic>
      <xdr:nvPicPr>
        <xdr:cNvPr id="111" name="ToggleButton1" descr=""/>
        <xdr:cNvPicPr/>
      </xdr:nvPicPr>
      <xdr:blipFill>
        <a:blip r:embed="rId1"/>
        <a:stretch/>
      </xdr:blipFill>
      <xdr:spPr>
        <a:xfrm>
          <a:off x="142920" y="285840"/>
          <a:ext cx="1167840" cy="3132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743040</xdr:colOff>
      <xdr:row>1</xdr:row>
      <xdr:rowOff>104760</xdr:rowOff>
    </xdr:from>
    <xdr:to>
      <xdr:col>2</xdr:col>
      <xdr:colOff>856440</xdr:colOff>
      <xdr:row>3</xdr:row>
      <xdr:rowOff>27360</xdr:rowOff>
    </xdr:to>
    <xdr:pic>
      <xdr:nvPicPr>
        <xdr:cNvPr id="112" name="ToggleButton2" descr=""/>
        <xdr:cNvPicPr/>
      </xdr:nvPicPr>
      <xdr:blipFill>
        <a:blip r:embed="rId2"/>
        <a:stretch/>
      </xdr:blipFill>
      <xdr:spPr>
        <a:xfrm>
          <a:off x="1502280" y="295200"/>
          <a:ext cx="1320120" cy="30348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228600</xdr:colOff>
      <xdr:row>936</xdr:row>
      <xdr:rowOff>38160</xdr:rowOff>
    </xdr:from>
    <xdr:to>
      <xdr:col>5</xdr:col>
      <xdr:colOff>1275120</xdr:colOff>
      <xdr:row>1959</xdr:row>
      <xdr:rowOff>132480</xdr:rowOff>
    </xdr:to>
    <xdr:sp>
      <xdr:nvSpPr>
        <xdr:cNvPr id="113" name="CustomShape 1"/>
        <xdr:cNvSpPr/>
      </xdr:nvSpPr>
      <xdr:spPr>
        <a:xfrm>
          <a:off x="1548720" y="2724120"/>
          <a:ext cx="6646320" cy="21898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Сергей Кананович: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Как и где искать все эти поля. Исключения только для полей в последних столбцах.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Для них будут выведены примечания!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Документация: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https://developer.tbank.ru/invest/services/instruments/methods#sharesresponse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000000"/>
              </a:solidFill>
              <a:latin typeface="Aptos Narrow"/>
            </a:rPr>
            <a:t>Python: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with (Client(TOKEN, target=INVEST_GRPC_API) as client):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        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onsolas"/>
            </a:rPr>
            <a:t>shares</a:t>
          </a:r>
          <a:r>
            <a:rPr b="0" lang="en-US" sz="1100" spc="-1" strike="noStrike">
              <a:solidFill>
                <a:srgbClr val="000000"/>
              </a:solidFill>
              <a:latin typeface="Consolas"/>
            </a:rPr>
            <a:t> = client.instruments.shares()</a:t>
          </a:r>
          <a:endParaRPr b="0" lang="ru-RU" sz="1100" spc="-1" strike="noStrike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619200</xdr:colOff>
      <xdr:row>3</xdr:row>
      <xdr:rowOff>181080</xdr:rowOff>
    </xdr:from>
    <xdr:to>
      <xdr:col>5</xdr:col>
      <xdr:colOff>923040</xdr:colOff>
      <xdr:row>13</xdr:row>
      <xdr:rowOff>151560</xdr:rowOff>
    </xdr:to>
    <xdr:sp>
      <xdr:nvSpPr>
        <xdr:cNvPr id="114" name="CustomShape 1"/>
        <xdr:cNvSpPr/>
      </xdr:nvSpPr>
      <xdr:spPr>
        <a:xfrm>
          <a:off x="619200" y="2467080"/>
          <a:ext cx="6907680" cy="18752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Сергей Кананович: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Как и где искать все эти поля. Исключения только для полей в последних столбцах.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Для них будут выведены примечания!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Документация: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https://developer.tbank.ru/invest/services/instruments/methods#bondsresponse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000000"/>
              </a:solidFill>
              <a:latin typeface="Aptos Narrow"/>
            </a:rPr>
            <a:t>Python: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with (Client(TOKEN, target=INVEST_GRPC_API) as client):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  <a:tabLst>
              <a:tab algn="l" pos="0"/>
            </a:tabLst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        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Aptos Narrow"/>
            </a:rPr>
            <a:t>bonds</a:t>
          </a: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 = client.instruments.bonds()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  <a:tabLst>
              <a:tab algn="l" pos="0"/>
            </a:tabLst>
          </a:pPr>
          <a:endParaRPr b="0" lang="ru-RU" sz="1100" spc="-1" strike="noStrike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38160</xdr:colOff>
      <xdr:row>6</xdr:row>
      <xdr:rowOff>142920</xdr:rowOff>
    </xdr:from>
    <xdr:to>
      <xdr:col>9</xdr:col>
      <xdr:colOff>408600</xdr:colOff>
      <xdr:row>16</xdr:row>
      <xdr:rowOff>94320</xdr:rowOff>
    </xdr:to>
    <xdr:sp>
      <xdr:nvSpPr>
        <xdr:cNvPr id="115" name="CustomShape 1"/>
        <xdr:cNvSpPr/>
      </xdr:nvSpPr>
      <xdr:spPr>
        <a:xfrm>
          <a:off x="5218920" y="2228760"/>
          <a:ext cx="8040600" cy="3322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Сергей Кананович: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Как и где искать все эти поля. Исключения только для полей в последних столбцах.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Для них будут выведены примечания!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Документация: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https://developer.tbank.ru/invest/services/instruments/methods#etfsresponse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000000"/>
              </a:solidFill>
              <a:latin typeface="Aptos Narrow"/>
            </a:rPr>
            <a:t>Python: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with (Client(TOKEN, target=INVEST_GRPC_API) as client):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        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Aptos Narrow"/>
            </a:rPr>
            <a:t>etfs</a:t>
          </a: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 = client.instruments.etfs()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923760</xdr:colOff>
      <xdr:row>5</xdr:row>
      <xdr:rowOff>0</xdr:rowOff>
    </xdr:from>
    <xdr:to>
      <xdr:col>4</xdr:col>
      <xdr:colOff>932040</xdr:colOff>
      <xdr:row>18</xdr:row>
      <xdr:rowOff>103680</xdr:rowOff>
    </xdr:to>
    <xdr:sp>
      <xdr:nvSpPr>
        <xdr:cNvPr id="116" name="CustomShape 1"/>
        <xdr:cNvSpPr/>
      </xdr:nvSpPr>
      <xdr:spPr>
        <a:xfrm>
          <a:off x="923760" y="1523880"/>
          <a:ext cx="7908120" cy="25801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Сергей Кананович: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Как и где искать все эти поля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Документация: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https://developer.tbank.ru/invest/services/operations/methods#portfoliorequest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000000"/>
              </a:solidFill>
              <a:latin typeface="Aptos Narrow"/>
            </a:rPr>
            <a:t>Python: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with (Client(TOKEN, target=INVEST_GRPC_API) as client):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        </a:t>
          </a:r>
          <a:r>
            <a:rPr b="0" lang="en-US" sz="1100" spc="-1" strike="noStrike">
              <a:solidFill>
                <a:srgbClr val="000000"/>
              </a:solidFill>
              <a:latin typeface="Consolas"/>
            </a:rPr>
            <a:t>accounts = client.users.get_accounts()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        </a:t>
          </a:r>
          <a:r>
            <a:rPr b="0" lang="en-US" sz="1100" spc="-1" strike="noStrike">
              <a:solidFill>
                <a:srgbClr val="000000"/>
              </a:solidFill>
              <a:latin typeface="Consolas"/>
            </a:rPr>
            <a:t>account_id = accounts.accounts[0].id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        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onsolas"/>
            </a:rPr>
            <a:t>portfolio</a:t>
          </a:r>
          <a:r>
            <a:rPr b="0" lang="en-US" sz="1100" spc="-1" strike="noStrike">
              <a:solidFill>
                <a:srgbClr val="000000"/>
              </a:solidFill>
              <a:latin typeface="Consolas"/>
            </a:rPr>
            <a:t> = client.operations.get_portfolio(account_id=account_id)</a:t>
          </a:r>
          <a:endParaRPr b="0" lang="ru-RU" sz="1100" spc="-1" strike="noStrike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1285920</xdr:colOff>
      <xdr:row>4</xdr:row>
      <xdr:rowOff>123840</xdr:rowOff>
    </xdr:from>
    <xdr:to>
      <xdr:col>6</xdr:col>
      <xdr:colOff>342000</xdr:colOff>
      <xdr:row>16</xdr:row>
      <xdr:rowOff>37080</xdr:rowOff>
    </xdr:to>
    <xdr:sp>
      <xdr:nvSpPr>
        <xdr:cNvPr id="117" name="CustomShape 1"/>
        <xdr:cNvSpPr/>
      </xdr:nvSpPr>
      <xdr:spPr>
        <a:xfrm>
          <a:off x="1285920" y="1962000"/>
          <a:ext cx="8670600" cy="219924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>
          <a:noAutofit/>
        </a:bodyPr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Сергей Кананович: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Как и где искать все эти поля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000000"/>
              </a:solidFill>
              <a:latin typeface="Aptos Narrow"/>
            </a:rPr>
            <a:t>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ru-RU" sz="1100" spc="-1" strike="noStrike">
              <a:solidFill>
                <a:srgbClr val="000000"/>
              </a:solidFill>
              <a:latin typeface="Aptos Narrow"/>
            </a:rPr>
            <a:t>Документация: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Aptos Narrow"/>
            </a:rPr>
            <a:t>https://developer.tbank.ru/invest/services/operations/methods#portfoliorequest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>
              <a:solidFill>
                <a:srgbClr val="000000"/>
              </a:solidFill>
              <a:latin typeface="Aptos Narrow"/>
            </a:rPr>
            <a:t>Python: 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with (Client(TOKEN, target=INVEST_GRPC_API) as client):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        </a:t>
          </a:r>
          <a:r>
            <a:rPr b="0" lang="en-US" sz="1100" spc="-1" strike="noStrike">
              <a:solidFill>
                <a:srgbClr val="000000"/>
              </a:solidFill>
              <a:latin typeface="Consolas"/>
            </a:rPr>
            <a:t>accounts = client.users.get_accounts()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        </a:t>
          </a:r>
          <a:r>
            <a:rPr b="0" lang="en-US" sz="1100" spc="-1" strike="noStrike">
              <a:solidFill>
                <a:srgbClr val="000000"/>
              </a:solidFill>
              <a:latin typeface="Consolas"/>
            </a:rPr>
            <a:t>account_id = accounts.accounts[0].id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        </a:t>
          </a:r>
          <a:r>
            <a:rPr b="0" lang="en-US" sz="1100" spc="-1" strike="noStrike">
              <a:solidFill>
                <a:srgbClr val="000000"/>
              </a:solidFill>
              <a:latin typeface="Consolas"/>
            </a:rPr>
            <a:t>portfolio = client.operations.get_portfolio(account_id=account_id)</a:t>
          </a:r>
          <a:endParaRPr b="0" lang="ru-RU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onsolas"/>
            </a:rPr>
            <a:t>        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onsolas"/>
            </a:rPr>
            <a:t>positions</a:t>
          </a:r>
          <a:r>
            <a:rPr b="0" lang="en-US" sz="1100" spc="-1" strike="noStrike">
              <a:solidFill>
                <a:srgbClr val="000000"/>
              </a:solidFill>
              <a:latin typeface="Consolas"/>
            </a:rPr>
            <a:t> = portfolio.positions</a:t>
          </a:r>
          <a:endParaRPr b="0" lang="ru-RU" sz="1100" spc="-1" strike="noStrike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ables/table1.xml><?xml version="1.0" encoding="utf-8"?>
<table xmlns="http://schemas.openxmlformats.org/spreadsheetml/2006/main" id="1" name="bonds" displayName="bonds" ref="B2:BH1347" headerRowCount="1" totalsRowCount="0" totalsRowShown="0">
  <autoFilter ref="B2:BH1347"/>
  <tableColumns count="59">
    <tableColumn id="1" name="figi"/>
    <tableColumn id="2" name="ticker"/>
    <tableColumn id="3" name="class_code"/>
    <tableColumn id="4" name="isin"/>
    <tableColumn id="5" name="lot"/>
    <tableColumn id="6" name="currency"/>
    <tableColumn id="7" name="klong"/>
    <tableColumn id="8" name="kshort"/>
    <tableColumn id="9" name="dlong"/>
    <tableColumn id="10" name="dshort"/>
    <tableColumn id="11" name="dlong_min"/>
    <tableColumn id="12" name="dshort_min"/>
    <tableColumn id="13" name="short_enabled_flag"/>
    <tableColumn id="14" name="name"/>
    <tableColumn id="15" name="exchange"/>
    <tableColumn id="16" name="coupon_quantity_per_year"/>
    <tableColumn id="17" name="maturity_date"/>
    <tableColumn id="18" name="nominal"/>
    <tableColumn id="19" name="initial_nominal"/>
    <tableColumn id="20" name="state_reg_date"/>
    <tableColumn id="21" name="placement_date"/>
    <tableColumn id="22" name="placement_price"/>
    <tableColumn id="23" name="aci_value"/>
    <tableColumn id="24" name="country_of_risk"/>
    <tableColumn id="25" name="country_of_risk_name"/>
    <tableColumn id="26" name="sector"/>
    <tableColumn id="27" name="issue_kind"/>
    <tableColumn id="28" name="issue_size"/>
    <tableColumn id="29" name="issue_size_plan"/>
    <tableColumn id="30" name="trading_status"/>
    <tableColumn id="31" name="otc_flag"/>
    <tableColumn id="32" name="buy_available_flag"/>
    <tableColumn id="33" name="sell_available_flag"/>
    <tableColumn id="34" name="floating_coupon_flag"/>
    <tableColumn id="35" name="perpetual_flag"/>
    <tableColumn id="36" name="amortization_flag"/>
    <tableColumn id="37" name="min_price_increment"/>
    <tableColumn id="38" name="api_trade_available_flag"/>
    <tableColumn id="39" name="uid"/>
    <tableColumn id="40" name="real_exchange"/>
    <tableColumn id="41" name="position_uid"/>
    <tableColumn id="42" name="asset_uid"/>
    <tableColumn id="43" name="for_iis_flag"/>
    <tableColumn id="44" name="for_qual_investor_flag"/>
    <tableColumn id="45" name="weekend_flag"/>
    <tableColumn id="46" name="blocked_tca_flag"/>
    <tableColumn id="47" name="subordinated_flag"/>
    <tableColumn id="48" name="liquidity_flag"/>
    <tableColumn id="49" name="first_1min_candle_date"/>
    <tableColumn id="50" name="first_1day_candle_date"/>
    <tableColumn id="51" name="risk_level"/>
    <tableColumn id="52" name="brand"/>
    <tableColumn id="53" name="bond_type"/>
    <tableColumn id="54" name="call_date"/>
    <tableColumn id="55" name="dlong_client"/>
    <tableColumn id="56" name="dshort_client"/>
    <tableColumn id="57" name="required_tests"/>
    <tableColumn id="58" name="effective_yeild"/>
    <tableColumn id="59" name="price"/>
  </tableColumns>
</table>
</file>

<file path=xl/tables/table2.xml><?xml version="1.0" encoding="utf-8"?>
<table xmlns="http://schemas.openxmlformats.org/spreadsheetml/2006/main" id="2" name="etfs" displayName="etfs" ref="B2:AT271" headerRowCount="1" totalsRowCount="0" totalsRowShown="0">
  <autoFilter ref="B2:AT271">
    <filterColumn colId="2">
      <customFilters and="true">
        <customFilter operator="equal" val="TQTF"/>
      </customFilters>
    </filterColumn>
  </autoFilter>
  <tableColumns count="45">
    <tableColumn id="1" name="figi"/>
    <tableColumn id="2" name="ticker"/>
    <tableColumn id="3" name="class_code"/>
    <tableColumn id="4" name="isin"/>
    <tableColumn id="5" name="lot"/>
    <tableColumn id="6" name="currency"/>
    <tableColumn id="7" name="klong"/>
    <tableColumn id="8" name="kshort"/>
    <tableColumn id="9" name="dlong"/>
    <tableColumn id="10" name="dshort"/>
    <tableColumn id="11" name="dlong_min"/>
    <tableColumn id="12" name="dshort_min"/>
    <tableColumn id="13" name="short_enabled_flag"/>
    <tableColumn id="14" name="name"/>
    <tableColumn id="15" name="exchange"/>
    <tableColumn id="16" name="fixed_commission"/>
    <tableColumn id="17" name="focus_type"/>
    <tableColumn id="18" name="released_date"/>
    <tableColumn id="19" name="num_shares"/>
    <tableColumn id="20" name="country_of_risk"/>
    <tableColumn id="21" name="country_of_risk_name"/>
    <tableColumn id="22" name="sector"/>
    <tableColumn id="23" name="rebalancing_freq"/>
    <tableColumn id="24" name="trading_status"/>
    <tableColumn id="25" name="otc_flag"/>
    <tableColumn id="26" name="buy_available_flag"/>
    <tableColumn id="27" name="sell_available_flag"/>
    <tableColumn id="28" name="min_price_increment"/>
    <tableColumn id="29" name="api_trade_available_flag"/>
    <tableColumn id="30" name="uid"/>
    <tableColumn id="31" name="real_exchange"/>
    <tableColumn id="32" name="position_uid"/>
    <tableColumn id="33" name="asset_uid"/>
    <tableColumn id="34" name="instrument_exchange"/>
    <tableColumn id="35" name="required_tests"/>
    <tableColumn id="36" name="for_iis_flag"/>
    <tableColumn id="37" name="for_qual_investor_flag"/>
    <tableColumn id="38" name="weekend_flag"/>
    <tableColumn id="39" name="blocked_tca_flag"/>
    <tableColumn id="40" name="liquidity_flag"/>
    <tableColumn id="41" name="first_1min_candle_date"/>
    <tableColumn id="42" name="first_1day_candle_date"/>
    <tableColumn id="43" name="brand"/>
    <tableColumn id="44" name="dlong_client"/>
    <tableColumn id="45" name="dshort_client"/>
  </tableColumns>
</table>
</file>

<file path=xl/tables/table3.xml><?xml version="1.0" encoding="utf-8"?>
<table xmlns="http://schemas.openxmlformats.org/spreadsheetml/2006/main" id="3" name="portfolio_2011607328" displayName="portfolio_2011607328" ref="A2:L3" headerRowCount="1" totalsRowCount="0" totalsRowShown="0">
  <autoFilter ref="A2:L3"/>
  <tableColumns count="12">
    <tableColumn id="1" name="total_amount_shares"/>
    <tableColumn id="2" name="total_amount_bonds"/>
    <tableColumn id="3" name="total_amount_etf"/>
    <tableColumn id="4" name="total_amount_currencies"/>
    <tableColumn id="5" name="total_amount_futures"/>
    <tableColumn id="6" name="expected_yield"/>
    <tableColumn id="7" name="account_id"/>
    <tableColumn id="8" name="total_amount_options"/>
    <tableColumn id="9" name="total_amount_sp"/>
    <tableColumn id="10" name="total_amount_portfolio"/>
    <tableColumn id="11" name="daily_yield"/>
    <tableColumn id="12" name="daily_yield_relative"/>
  </tableColumns>
</table>
</file>

<file path=xl/tables/table4.xml><?xml version="1.0" encoding="utf-8"?>
<table xmlns="http://schemas.openxmlformats.org/spreadsheetml/2006/main" id="4" name="shares" displayName="shares" ref="B2:AV1953" headerRowCount="1" totalsRowCount="0" totalsRowShown="0">
  <autoFilter ref="B2:AV1953">
    <filterColumn colId="18">
      <customFilters and="true">
        <customFilter operator="equal" val="Российская Федерация"/>
      </customFilters>
    </filterColumn>
    <filterColumn colId="22">
      <filters>
        <filter val="1"/>
        <filter val="4"/>
      </filters>
    </filterColumn>
  </autoFilter>
  <tableColumns count="47">
    <tableColumn id="1" name="figi"/>
    <tableColumn id="2" name="ticker"/>
    <tableColumn id="3" name="class_code"/>
    <tableColumn id="4" name="isin"/>
    <tableColumn id="5" name="lot"/>
    <tableColumn id="6" name="currency"/>
    <tableColumn id="7" name="klong"/>
    <tableColumn id="8" name="kshort"/>
    <tableColumn id="9" name="dlong"/>
    <tableColumn id="10" name="dshort"/>
    <tableColumn id="11" name="dlong_min"/>
    <tableColumn id="12" name="dshort_min"/>
    <tableColumn id="13" name="short_enabled_flag"/>
    <tableColumn id="14" name="name"/>
    <tableColumn id="15" name="exchange"/>
    <tableColumn id="16" name="ipo_date"/>
    <tableColumn id="17" name="issue_size"/>
    <tableColumn id="18" name="country_of_risk"/>
    <tableColumn id="19" name="country_of_risk_name"/>
    <tableColumn id="20" name="sector"/>
    <tableColumn id="21" name="issue_size_plan"/>
    <tableColumn id="22" name="nominal"/>
    <tableColumn id="23" name="trading_status"/>
    <tableColumn id="24" name="otc_flag"/>
    <tableColumn id="25" name="buy_available_flag"/>
    <tableColumn id="26" name="sell_available_flag"/>
    <tableColumn id="27" name="div_yield_flag"/>
    <tableColumn id="28" name="share_type"/>
    <tableColumn id="29" name="min_price_increment"/>
    <tableColumn id="30" name="api_trade_available_flag"/>
    <tableColumn id="31" name="uid"/>
    <tableColumn id="32" name="real_exchange"/>
    <tableColumn id="33" name="position_uid"/>
    <tableColumn id="34" name="asset_uid"/>
    <tableColumn id="35" name="instrument_exchange"/>
    <tableColumn id="36" name="required_tests"/>
    <tableColumn id="37" name="for_iis_flag"/>
    <tableColumn id="38" name="for_qual_investor_flag"/>
    <tableColumn id="39" name="weekend_flag"/>
    <tableColumn id="40" name="blocked_tca_flag"/>
    <tableColumn id="41" name="liquidity_flag"/>
    <tableColumn id="42" name="first_1min_candle_date"/>
    <tableColumn id="43" name="first_1day_candle_date"/>
    <tableColumn id="44" name="brand"/>
    <tableColumn id="45" name="dlong_client"/>
    <tableColumn id="46" name="dshort_client"/>
    <tableColumn id="47" name="price"/>
  </tableColumns>
</table>
</file>

<file path=xl/tables/table5.xml><?xml version="1.0" encoding="utf-8"?>
<table xmlns="http://schemas.openxmlformats.org/spreadsheetml/2006/main" id="5" name="Таблица16" displayName="Таблица16" ref="D2:F10" headerRowCount="1" totalsRowCount="0" totalsRowShown="0">
  <autoFilter ref="D2:F10"/>
  <tableColumns count="3">
    <tableColumn id="1" name="Market ID"/>
    <tableColumn id="2" name="Russian name"/>
    <tableColumn id="3" name="English name"/>
  </tableColumns>
</table>
</file>

<file path=xl/tables/table6.xml><?xml version="1.0" encoding="utf-8"?>
<table xmlns="http://schemas.openxmlformats.org/spreadsheetml/2006/main" id="6" name="Таблица25" displayName="Таблица25" ref="A2:C203" headerRowCount="1" totalsRowCount="0" totalsRowShown="0">
  <autoFilter ref="A2:C203"/>
  <tableColumns count="3">
    <tableColumn id="1" name="ID"/>
    <tableColumn id="2" name="SHORTNAME"/>
    <tableColumn id="3" name="LATNAME"/>
  </tableColumns>
</tabl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comments" Target="../comments7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4.v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www.tradingview.com/symbols/TVC-US01Y/" TargetMode="External"/><Relationship Id="rId2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comments" Target="../comments9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5.v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comments" Target="../comments10.xml"/><Relationship Id="rId2" Type="http://schemas.openxmlformats.org/officeDocument/2006/relationships/hyperlink" Target="https://cbr.ru/hd_base/zcyc_params/zcyc/" TargetMode="External"/><Relationship Id="rId3" Type="http://schemas.openxmlformats.org/officeDocument/2006/relationships/drawing" Target="../drawings/drawing8.xml"/><Relationship Id="rId4" Type="http://schemas.openxmlformats.org/officeDocument/2006/relationships/vmlDrawing" Target="../drawings/vmlDrawing6.v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hyperlink" Target="https://rusetfs.com/etf/LQDT/overview" TargetMode="External"/><Relationship Id="rId2" Type="http://schemas.openxmlformats.org/officeDocument/2006/relationships/hyperlink" Target="https://rusetfs.com/etf/SBMM/overview" TargetMode="External"/><Relationship Id="rId3" Type="http://schemas.openxmlformats.org/officeDocument/2006/relationships/hyperlink" Target="https://rusetfs.com/etf/AKMM/overview" TargetMode="External"/><Relationship Id="rId4" Type="http://schemas.openxmlformats.org/officeDocument/2006/relationships/hyperlink" Target="https://rusetfs.com/etf/AMNR/overview" TargetMode="External"/><Relationship Id="rId5" Type="http://schemas.openxmlformats.org/officeDocument/2006/relationships/hyperlink" Target="https://rusetfs.com/etf/BCSD/overview" TargetMode="External"/><Relationship Id="rId6" Type="http://schemas.openxmlformats.org/officeDocument/2006/relationships/hyperlink" Target="https://rusetfs.com/etf/CASH/overview" TargetMode="External"/><Relationship Id="rId7" Type="http://schemas.openxmlformats.org/officeDocument/2006/relationships/hyperlink" Target="https://rusetfs.com/etf/PSMM/overview" TargetMode="External"/><Relationship Id="rId8" Type="http://schemas.openxmlformats.org/officeDocument/2006/relationships/hyperlink" Target="https://rusetfs.com/etf/FMMM/overview" TargetMode="External"/><Relationship Id="rId9" Type="http://schemas.openxmlformats.org/officeDocument/2006/relationships/hyperlink" Target="https://rusetfs.com/etf/TMON/overview" TargetMode="External"/><Relationship Id="rId10" Type="http://schemas.openxmlformats.org/officeDocument/2006/relationships/hyperlink" Target="https://rusetfs.com/etf/MONY/overview" TargetMode="External"/><Relationship Id="rId11" Type="http://schemas.openxmlformats.org/officeDocument/2006/relationships/hyperlink" Target="https://rusetfs.com/etf/FINC/overview" TargetMode="External"/><Relationship Id="rId12" Type="http://schemas.openxmlformats.org/officeDocument/2006/relationships/hyperlink" Target="https://rusetfs.com/etf/SCLI/overview" TargetMode="External"/><Relationship Id="rId13" Type="http://schemas.openxmlformats.org/officeDocument/2006/relationships/drawing" Target="../drawings/drawing9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comments" Target="../comments19.xml"/><Relationship Id="rId2" Type="http://schemas.openxmlformats.org/officeDocument/2006/relationships/drawing" Target="../drawings/drawing10.xml"/><Relationship Id="rId3" Type="http://schemas.openxmlformats.org/officeDocument/2006/relationships/vmlDrawing" Target="../drawings/vmlDrawing7.vml"/><Relationship Id="rId4" Type="http://schemas.openxmlformats.org/officeDocument/2006/relationships/table" Target="../tables/table4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comments" Target="../comments20.xml"/><Relationship Id="rId2" Type="http://schemas.openxmlformats.org/officeDocument/2006/relationships/drawing" Target="../drawings/drawing11.xml"/><Relationship Id="rId3" Type="http://schemas.openxmlformats.org/officeDocument/2006/relationships/vmlDrawing" Target="../drawings/vmlDrawing8.vml"/><Relationship Id="rId4" Type="http://schemas.openxmlformats.org/officeDocument/2006/relationships/table" Target="../tables/table1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comments" Target="../comments21.xml"/><Relationship Id="rId2" Type="http://schemas.openxmlformats.org/officeDocument/2006/relationships/drawing" Target="../drawings/drawing12.xml"/><Relationship Id="rId3" Type="http://schemas.openxmlformats.org/officeDocument/2006/relationships/vmlDrawing" Target="../drawings/vmlDrawing9.vml"/><Relationship Id="rId4" Type="http://schemas.openxmlformats.org/officeDocument/2006/relationships/table" Target="../tables/table2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table" Target="../tables/table3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0" activeCellId="0" sqref="E30"/>
    </sheetView>
  </sheetViews>
  <sheetFormatPr defaultColWidth="8.54296875" defaultRowHeight="15" zeroHeight="false" outlineLevelRow="1" outlineLevelCol="0"/>
  <cols>
    <col collapsed="false" customWidth="true" hidden="false" outlineLevel="0" max="1" min="1" style="0" width="9.43"/>
    <col collapsed="false" customWidth="true" hidden="false" outlineLevel="0" max="2" min="2" style="0" width="51.28"/>
    <col collapsed="false" customWidth="true" hidden="false" outlineLevel="0" max="3" min="3" style="0" width="9.57"/>
    <col collapsed="false" customWidth="true" hidden="false" outlineLevel="0" max="4" min="4" style="0" width="9.43"/>
    <col collapsed="false" customWidth="true" hidden="false" outlineLevel="0" max="5" min="5" style="0" width="9.7"/>
    <col collapsed="false" customWidth="true" hidden="false" outlineLevel="0" max="6" min="6" style="0" width="10.57"/>
    <col collapsed="false" customWidth="true" hidden="false" outlineLevel="0" max="8" min="7" style="0" width="9.14"/>
    <col collapsed="false" customWidth="true" hidden="false" outlineLevel="0" max="9" min="9" style="0" width="10.43"/>
    <col collapsed="false" customWidth="true" hidden="false" outlineLevel="0" max="10" min="10" style="0" width="8.7"/>
    <col collapsed="false" customWidth="true" hidden="false" outlineLevel="0" max="11" min="11" style="0" width="9.85"/>
    <col collapsed="false" customWidth="true" hidden="false" outlineLevel="0" max="14" min="14" style="0" width="6"/>
  </cols>
  <sheetData>
    <row r="1" customFormat="false" ht="15" hidden="false" customHeight="false" outlineLevel="0" collapsed="false">
      <c r="A1" s="0" t="s">
        <v>0</v>
      </c>
      <c r="D1" s="0" t="s">
        <v>1</v>
      </c>
    </row>
    <row r="2" customFormat="false" ht="15.75" hidden="false" customHeight="false" outlineLevel="0" collapsed="false"/>
    <row r="3" customFormat="false" ht="15.75" hidden="false" customHeight="true" outlineLevel="0" collapsed="false">
      <c r="A3" s="1" t="s">
        <v>2</v>
      </c>
      <c r="B3" s="1"/>
      <c r="C3" s="1"/>
      <c r="D3" s="1"/>
      <c r="E3" s="2" t="s">
        <v>3</v>
      </c>
      <c r="F3" s="2"/>
      <c r="G3" s="2"/>
      <c r="H3" s="2" t="s">
        <v>4</v>
      </c>
      <c r="I3" s="2"/>
      <c r="J3" s="2"/>
      <c r="K3" s="2" t="s">
        <v>5</v>
      </c>
      <c r="L3" s="2"/>
      <c r="M3" s="2"/>
    </row>
    <row r="4" customFormat="false" ht="26.25" hidden="false" customHeight="true" outlineLevel="0" collapsed="false">
      <c r="A4" s="3" t="s">
        <v>6</v>
      </c>
      <c r="B4" s="3"/>
      <c r="C4" s="3"/>
      <c r="D4" s="3"/>
      <c r="E4" s="4" t="s">
        <v>7</v>
      </c>
      <c r="F4" s="4"/>
      <c r="G4" s="4"/>
      <c r="H4" s="4" t="s">
        <v>7</v>
      </c>
      <c r="I4" s="4"/>
      <c r="J4" s="4"/>
      <c r="K4" s="4" t="s">
        <v>7</v>
      </c>
      <c r="L4" s="4"/>
      <c r="M4" s="4"/>
    </row>
    <row r="5" customFormat="false" ht="15" hidden="false" customHeight="true" outlineLevel="0" collapsed="false">
      <c r="A5" s="5" t="s">
        <v>8</v>
      </c>
      <c r="B5" s="5"/>
      <c r="C5" s="5"/>
      <c r="D5" s="5"/>
      <c r="E5" s="4" t="s">
        <v>9</v>
      </c>
      <c r="F5" s="4"/>
      <c r="G5" s="4"/>
      <c r="H5" s="4" t="s">
        <v>9</v>
      </c>
      <c r="I5" s="4"/>
      <c r="J5" s="4"/>
      <c r="K5" s="4" t="s">
        <v>9</v>
      </c>
      <c r="L5" s="4"/>
      <c r="M5" s="4"/>
    </row>
    <row r="6" customFormat="false" ht="18.75" hidden="false" customHeight="true" outlineLevel="0" collapsed="false">
      <c r="A6" s="5" t="s">
        <v>10</v>
      </c>
      <c r="B6" s="5"/>
      <c r="C6" s="5"/>
      <c r="D6" s="5"/>
      <c r="E6" s="6" t="n">
        <v>106951</v>
      </c>
      <c r="F6" s="6"/>
      <c r="G6" s="6"/>
      <c r="H6" s="7" t="n">
        <v>107740</v>
      </c>
      <c r="I6" s="7"/>
      <c r="J6" s="7"/>
      <c r="K6" s="7" t="n">
        <v>52132</v>
      </c>
      <c r="L6" s="7"/>
      <c r="M6" s="7"/>
    </row>
    <row r="7" customFormat="false" ht="15" hidden="false" customHeight="true" outlineLevel="0" collapsed="false">
      <c r="A7" s="8"/>
      <c r="B7" s="8"/>
      <c r="C7" s="9" t="s">
        <v>11</v>
      </c>
      <c r="D7" s="9"/>
      <c r="E7" s="10"/>
      <c r="F7" s="11" t="s">
        <v>12</v>
      </c>
      <c r="G7" s="12" t="s">
        <v>13</v>
      </c>
      <c r="H7" s="10"/>
      <c r="I7" s="11" t="s">
        <v>12</v>
      </c>
      <c r="J7" s="12" t="s">
        <v>13</v>
      </c>
      <c r="K7" s="10"/>
      <c r="L7" s="11" t="s">
        <v>12</v>
      </c>
      <c r="M7" s="12" t="s">
        <v>13</v>
      </c>
    </row>
    <row r="8" customFormat="false" ht="15" hidden="false" customHeight="true" outlineLevel="0" collapsed="false">
      <c r="A8" s="13"/>
      <c r="B8" s="13"/>
      <c r="C8" s="14" t="s">
        <v>14</v>
      </c>
      <c r="D8" s="14"/>
      <c r="E8" s="15"/>
      <c r="F8" s="16" t="n">
        <v>10667.36</v>
      </c>
      <c r="G8" s="17" t="n">
        <v>0.0997</v>
      </c>
      <c r="H8" s="18"/>
      <c r="I8" s="19" t="n">
        <f aca="false">$H$6*J8</f>
        <v>30802.866</v>
      </c>
      <c r="J8" s="20" t="n">
        <v>0.2859</v>
      </c>
      <c r="K8" s="21"/>
      <c r="L8" s="22" t="n">
        <f aca="false">$K$6*M8</f>
        <v>13429.2032</v>
      </c>
      <c r="M8" s="17" t="n">
        <v>0.2576</v>
      </c>
    </row>
    <row r="9" customFormat="false" ht="15" hidden="false" customHeight="true" outlineLevel="0" collapsed="false">
      <c r="A9" s="13"/>
      <c r="B9" s="13"/>
      <c r="C9" s="14" t="s">
        <v>15</v>
      </c>
      <c r="D9" s="14"/>
      <c r="E9" s="15"/>
      <c r="F9" s="16" t="n">
        <v>9575.92</v>
      </c>
      <c r="G9" s="17" t="n">
        <v>0.0009</v>
      </c>
      <c r="H9" s="18"/>
      <c r="I9" s="19" t="n">
        <f aca="false">$H$6*J9</f>
        <v>4223.408</v>
      </c>
      <c r="J9" s="20" t="n">
        <v>0.0392</v>
      </c>
      <c r="K9" s="21"/>
      <c r="L9" s="23"/>
      <c r="M9" s="24" t="s">
        <v>16</v>
      </c>
    </row>
    <row r="10" customFormat="false" ht="15" hidden="false" customHeight="true" outlineLevel="0" collapsed="false">
      <c r="A10" s="13"/>
      <c r="B10" s="13"/>
      <c r="C10" s="14" t="s">
        <v>17</v>
      </c>
      <c r="D10" s="14"/>
      <c r="E10" s="21"/>
      <c r="F10" s="23"/>
      <c r="G10" s="24" t="s">
        <v>16</v>
      </c>
      <c r="H10" s="25"/>
      <c r="I10" s="26"/>
      <c r="J10" s="27" t="s">
        <v>16</v>
      </c>
      <c r="K10" s="21"/>
      <c r="L10" s="23"/>
      <c r="M10" s="24" t="s">
        <v>16</v>
      </c>
    </row>
    <row r="11" customFormat="false" ht="15" hidden="false" customHeight="true" outlineLevel="0" collapsed="false">
      <c r="A11" s="13"/>
      <c r="B11" s="13"/>
      <c r="C11" s="14" t="s">
        <v>18</v>
      </c>
      <c r="D11" s="14"/>
      <c r="E11" s="21"/>
      <c r="F11" s="23"/>
      <c r="G11" s="24" t="s">
        <v>16</v>
      </c>
      <c r="H11" s="25"/>
      <c r="I11" s="26"/>
      <c r="J11" s="27" t="s">
        <v>16</v>
      </c>
      <c r="K11" s="21"/>
      <c r="L11" s="23"/>
      <c r="M11" s="24" t="s">
        <v>16</v>
      </c>
    </row>
    <row r="12" customFormat="false" ht="15" hidden="false" customHeight="true" outlineLevel="0" collapsed="false">
      <c r="A12" s="13"/>
      <c r="B12" s="13"/>
      <c r="C12" s="14" t="s">
        <v>19</v>
      </c>
      <c r="D12" s="14"/>
      <c r="E12" s="21"/>
      <c r="F12" s="23"/>
      <c r="G12" s="24" t="s">
        <v>16</v>
      </c>
      <c r="H12" s="25"/>
      <c r="I12" s="26"/>
      <c r="J12" s="27" t="s">
        <v>16</v>
      </c>
      <c r="K12" s="21"/>
      <c r="L12" s="23"/>
      <c r="M12" s="24" t="s">
        <v>16</v>
      </c>
    </row>
    <row r="13" customFormat="false" ht="15" hidden="false" customHeight="true" outlineLevel="0" collapsed="false">
      <c r="A13" s="13"/>
      <c r="B13" s="13"/>
      <c r="C13" s="14" t="s">
        <v>20</v>
      </c>
      <c r="D13" s="14"/>
      <c r="E13" s="21"/>
      <c r="F13" s="23"/>
      <c r="G13" s="24" t="s">
        <v>16</v>
      </c>
      <c r="H13" s="25"/>
      <c r="I13" s="26"/>
      <c r="J13" s="27" t="s">
        <v>16</v>
      </c>
      <c r="K13" s="21"/>
      <c r="L13" s="23"/>
      <c r="M13" s="24" t="s">
        <v>16</v>
      </c>
    </row>
    <row r="14" customFormat="false" ht="15.75" hidden="false" customHeight="true" outlineLevel="0" collapsed="false">
      <c r="A14" s="28" t="s">
        <v>21</v>
      </c>
      <c r="B14" s="28"/>
      <c r="C14" s="28"/>
      <c r="D14" s="28"/>
      <c r="E14" s="29"/>
      <c r="F14" s="30" t="n">
        <f aca="false">SUM(F8:F13)</f>
        <v>20243.28</v>
      </c>
      <c r="G14" s="31" t="n">
        <f aca="false">SUM(G8:G13)</f>
        <v>0.1006</v>
      </c>
      <c r="H14" s="29"/>
      <c r="I14" s="30" t="n">
        <f aca="false">SUM(I8:I13)</f>
        <v>35026.274</v>
      </c>
      <c r="J14" s="31" t="n">
        <f aca="false">SUM(J8:J13)</f>
        <v>0.3251</v>
      </c>
      <c r="K14" s="29"/>
      <c r="L14" s="30" t="n">
        <f aca="false">SUM(L8:L13)</f>
        <v>13429.2032</v>
      </c>
      <c r="M14" s="31" t="n">
        <f aca="false">SUM(M8:M13)</f>
        <v>0.2576</v>
      </c>
    </row>
    <row r="15" customFormat="false" ht="15.75" hidden="false" customHeight="false" outlineLevel="0" collapsed="false">
      <c r="A15" s="32"/>
      <c r="B15" s="33"/>
      <c r="C15" s="34"/>
      <c r="D15" s="35"/>
      <c r="O15" s="0" t="s">
        <v>22</v>
      </c>
    </row>
    <row r="16" customFormat="false" ht="15" hidden="false" customHeight="false" outlineLevel="0" collapsed="false">
      <c r="A16" s="36" t="s">
        <v>23</v>
      </c>
      <c r="B16" s="37" t="s">
        <v>24</v>
      </c>
      <c r="C16" s="38" t="s">
        <v>11</v>
      </c>
      <c r="D16" s="39" t="s">
        <v>25</v>
      </c>
      <c r="E16" s="40" t="s">
        <v>26</v>
      </c>
      <c r="F16" s="41" t="s">
        <v>12</v>
      </c>
      <c r="G16" s="42" t="s">
        <v>13</v>
      </c>
      <c r="H16" s="40" t="s">
        <v>26</v>
      </c>
      <c r="I16" s="41" t="s">
        <v>12</v>
      </c>
      <c r="J16" s="42" t="s">
        <v>13</v>
      </c>
      <c r="K16" s="40" t="s">
        <v>26</v>
      </c>
      <c r="L16" s="41" t="s">
        <v>12</v>
      </c>
      <c r="M16" s="42" t="s">
        <v>13</v>
      </c>
      <c r="O16" s="0" t="s">
        <v>27</v>
      </c>
    </row>
    <row r="17" customFormat="false" ht="15" hidden="false" customHeight="true" outlineLevel="0" collapsed="false">
      <c r="A17" s="43" t="s">
        <v>28</v>
      </c>
      <c r="B17" s="44" t="s">
        <v>29</v>
      </c>
      <c r="C17" s="45" t="s">
        <v>14</v>
      </c>
      <c r="D17" s="46" t="n">
        <v>298.01</v>
      </c>
      <c r="E17" s="47" t="n">
        <v>21</v>
      </c>
      <c r="F17" s="48" t="n">
        <v>6256.6335</v>
      </c>
      <c r="G17" s="49" t="n">
        <v>0.0585</v>
      </c>
      <c r="H17" s="47" t="n">
        <v>21</v>
      </c>
      <c r="I17" s="48" t="n">
        <v>6256.6335</v>
      </c>
      <c r="J17" s="49" t="n">
        <v>0.0585</v>
      </c>
      <c r="K17" s="47" t="n">
        <v>21</v>
      </c>
      <c r="L17" s="48" t="n">
        <v>6256.6335</v>
      </c>
      <c r="M17" s="49" t="n">
        <v>0.0585</v>
      </c>
      <c r="O17" s="0" t="s">
        <v>30</v>
      </c>
    </row>
    <row r="18" customFormat="false" ht="16.5" hidden="false" customHeight="false" outlineLevel="0" collapsed="false">
      <c r="A18" s="43"/>
      <c r="B18" s="50" t="s">
        <v>31</v>
      </c>
      <c r="C18" s="45"/>
      <c r="D18" s="46"/>
      <c r="E18" s="51"/>
      <c r="F18" s="52"/>
      <c r="G18" s="53"/>
      <c r="H18" s="54"/>
      <c r="I18" s="55"/>
      <c r="J18" s="56"/>
      <c r="K18" s="51"/>
      <c r="L18" s="52"/>
      <c r="M18" s="53"/>
      <c r="O18" s="0" t="s">
        <v>32</v>
      </c>
    </row>
    <row r="19" customFormat="false" ht="16.5" hidden="false" customHeight="false" outlineLevel="0" collapsed="false">
      <c r="A19" s="43"/>
      <c r="B19" s="50" t="s">
        <v>33</v>
      </c>
      <c r="C19" s="45"/>
      <c r="D19" s="46"/>
      <c r="E19" s="57"/>
      <c r="G19" s="58"/>
      <c r="H19" s="59"/>
      <c r="I19" s="60"/>
      <c r="J19" s="61"/>
      <c r="K19" s="57"/>
      <c r="M19" s="58"/>
    </row>
    <row r="20" customFormat="false" ht="16.5" hidden="false" customHeight="false" outlineLevel="0" collapsed="false">
      <c r="A20" s="43"/>
      <c r="B20" s="50" t="s">
        <v>34</v>
      </c>
      <c r="C20" s="45"/>
      <c r="D20" s="46"/>
      <c r="E20" s="57"/>
      <c r="G20" s="58"/>
      <c r="H20" s="59"/>
      <c r="I20" s="60"/>
      <c r="J20" s="61"/>
      <c r="K20" s="57"/>
      <c r="M20" s="58"/>
      <c r="O20" s="0" t="s">
        <v>35</v>
      </c>
    </row>
    <row r="21" customFormat="false" ht="16.5" hidden="false" customHeight="false" outlineLevel="0" collapsed="false">
      <c r="A21" s="43"/>
      <c r="B21" s="50" t="s">
        <v>36</v>
      </c>
      <c r="C21" s="45"/>
      <c r="D21" s="46"/>
      <c r="E21" s="57"/>
      <c r="G21" s="58"/>
      <c r="H21" s="59"/>
      <c r="I21" s="60"/>
      <c r="J21" s="61"/>
      <c r="K21" s="57"/>
      <c r="M21" s="58"/>
      <c r="O21" s="0" t="s">
        <v>37</v>
      </c>
    </row>
    <row r="22" customFormat="false" ht="16.5" hidden="false" customHeight="false" outlineLevel="0" collapsed="false">
      <c r="A22" s="43"/>
      <c r="B22" s="50" t="s">
        <v>38</v>
      </c>
      <c r="C22" s="45"/>
      <c r="D22" s="46"/>
      <c r="E22" s="57"/>
      <c r="G22" s="58"/>
      <c r="H22" s="59"/>
      <c r="I22" s="60"/>
      <c r="J22" s="61"/>
      <c r="K22" s="57"/>
      <c r="M22" s="58"/>
      <c r="O22" s="0" t="s">
        <v>39</v>
      </c>
    </row>
    <row r="23" customFormat="false" ht="17.25" hidden="false" customHeight="false" outlineLevel="0" collapsed="false">
      <c r="A23" s="43"/>
      <c r="B23" s="62" t="s">
        <v>40</v>
      </c>
      <c r="C23" s="45"/>
      <c r="D23" s="46"/>
      <c r="E23" s="63"/>
      <c r="F23" s="64"/>
      <c r="G23" s="65"/>
      <c r="H23" s="66"/>
      <c r="I23" s="67"/>
      <c r="J23" s="68"/>
      <c r="K23" s="63"/>
      <c r="L23" s="64"/>
      <c r="M23" s="65"/>
      <c r="O23" s="0" t="s">
        <v>41</v>
      </c>
    </row>
    <row r="24" customFormat="false" ht="15.75" hidden="false" customHeight="false" outlineLevel="0" collapsed="false">
      <c r="A24" s="32"/>
      <c r="B24" s="33"/>
      <c r="C24" s="34"/>
      <c r="D24" s="35"/>
    </row>
    <row r="25" customFormat="false" ht="15.75" hidden="false" customHeight="true" outlineLevel="0" collapsed="false">
      <c r="A25" s="69" t="s">
        <v>42</v>
      </c>
      <c r="B25" s="69"/>
      <c r="C25" s="69"/>
      <c r="D25" s="69"/>
      <c r="E25" s="70"/>
      <c r="F25" s="71" t="n">
        <f aca="false">SUM(F35:F49)</f>
        <v>39133.3709</v>
      </c>
      <c r="G25" s="72" t="n">
        <f aca="false">SUM(G35:G49)</f>
        <v>0.3659</v>
      </c>
      <c r="H25" s="70"/>
      <c r="I25" s="71" t="n">
        <f aca="false">SUM(I35:I49)</f>
        <v>37127.204</v>
      </c>
      <c r="J25" s="72" t="n">
        <f aca="false">SUM(J35:J49)</f>
        <v>0.3446</v>
      </c>
      <c r="K25" s="70"/>
      <c r="L25" s="71" t="n">
        <f aca="false">SUM(L35:L49)</f>
        <v>17485.0728</v>
      </c>
      <c r="M25" s="72" t="n">
        <f aca="false">SUM(M35:M49)</f>
        <v>0.3354</v>
      </c>
    </row>
    <row r="26" customFormat="false" ht="15" hidden="false" customHeight="false" outlineLevel="1" collapsed="false">
      <c r="A26" s="73" t="s">
        <v>23</v>
      </c>
      <c r="B26" s="73" t="s">
        <v>24</v>
      </c>
      <c r="C26" s="74" t="s">
        <v>11</v>
      </c>
      <c r="D26" s="75" t="s">
        <v>25</v>
      </c>
      <c r="E26" s="76" t="s">
        <v>26</v>
      </c>
      <c r="F26" s="77" t="s">
        <v>12</v>
      </c>
      <c r="G26" s="78" t="s">
        <v>13</v>
      </c>
      <c r="H26" s="76" t="s">
        <v>26</v>
      </c>
      <c r="I26" s="77" t="s">
        <v>12</v>
      </c>
      <c r="J26" s="78" t="s">
        <v>13</v>
      </c>
      <c r="K26" s="76" t="s">
        <v>26</v>
      </c>
      <c r="L26" s="77" t="s">
        <v>12</v>
      </c>
      <c r="M26" s="78" t="s">
        <v>13</v>
      </c>
    </row>
    <row r="27" customFormat="false" ht="15" hidden="false" customHeight="false" outlineLevel="1" collapsed="false">
      <c r="A27" s="79" t="s">
        <v>43</v>
      </c>
      <c r="B27" s="79" t="s">
        <v>44</v>
      </c>
      <c r="C27" s="80" t="s">
        <v>14</v>
      </c>
      <c r="D27" s="81" t="n">
        <v>100.35</v>
      </c>
      <c r="E27" s="82" t="n">
        <v>155</v>
      </c>
      <c r="F27" s="22" t="n">
        <f aca="false">$E$6*G27</f>
        <v>15550.6754</v>
      </c>
      <c r="G27" s="17" t="n">
        <v>0.1454</v>
      </c>
      <c r="H27" s="18"/>
      <c r="I27" s="83"/>
      <c r="J27" s="27" t="s">
        <v>16</v>
      </c>
      <c r="K27" s="21"/>
      <c r="L27" s="23"/>
      <c r="M27" s="24" t="s">
        <v>16</v>
      </c>
    </row>
    <row r="28" customFormat="false" ht="15" hidden="false" customHeight="false" outlineLevel="1" collapsed="false">
      <c r="A28" s="79" t="s">
        <v>45</v>
      </c>
      <c r="B28" s="79" t="s">
        <v>46</v>
      </c>
      <c r="C28" s="80" t="s">
        <v>14</v>
      </c>
      <c r="D28" s="81" t="n">
        <v>120.53</v>
      </c>
      <c r="E28" s="82" t="n">
        <v>74</v>
      </c>
      <c r="F28" s="22" t="n">
        <f aca="false">$E$6*G28</f>
        <v>8919.7134</v>
      </c>
      <c r="G28" s="17" t="n">
        <v>0.0834</v>
      </c>
      <c r="H28" s="18"/>
      <c r="I28" s="83" t="n">
        <f aca="false">$H$6*J28</f>
        <v>2650.404</v>
      </c>
      <c r="J28" s="20" t="n">
        <v>0.0246</v>
      </c>
      <c r="K28" s="21"/>
      <c r="L28" s="22" t="n">
        <f aca="false">$K$6*M28</f>
        <v>4217.4788</v>
      </c>
      <c r="M28" s="17" t="n">
        <v>0.0809</v>
      </c>
    </row>
    <row r="29" customFormat="false" ht="15" hidden="false" customHeight="false" outlineLevel="1" collapsed="false">
      <c r="A29" s="79" t="s">
        <v>47</v>
      </c>
      <c r="B29" s="79" t="s">
        <v>48</v>
      </c>
      <c r="C29" s="80" t="s">
        <v>14</v>
      </c>
      <c r="D29" s="81" t="n">
        <v>557.77</v>
      </c>
      <c r="E29" s="82" t="n">
        <v>7</v>
      </c>
      <c r="F29" s="22" t="n">
        <f aca="false">$E$6*G29</f>
        <v>3903.7115</v>
      </c>
      <c r="G29" s="17" t="n">
        <v>0.0365</v>
      </c>
      <c r="H29" s="18"/>
      <c r="I29" s="83" t="n">
        <f aca="false">$H$6*J29</f>
        <v>4460.436</v>
      </c>
      <c r="J29" s="20" t="n">
        <v>0.0414</v>
      </c>
      <c r="K29" s="21"/>
      <c r="L29" s="22" t="n">
        <f aca="false">$K$6*M29</f>
        <v>1673.4372</v>
      </c>
      <c r="M29" s="17" t="n">
        <v>0.0321</v>
      </c>
    </row>
    <row r="30" customFormat="false" ht="15" hidden="false" customHeight="false" outlineLevel="1" collapsed="false">
      <c r="A30" s="79" t="s">
        <v>49</v>
      </c>
      <c r="B30" s="79" t="s">
        <v>50</v>
      </c>
      <c r="C30" s="80" t="s">
        <v>14</v>
      </c>
      <c r="D30" s="81" t="n">
        <v>161.11</v>
      </c>
      <c r="E30" s="82" t="n">
        <v>39</v>
      </c>
      <c r="F30" s="22" t="n">
        <f aca="false">$E$6*G30</f>
        <v>6278.0237</v>
      </c>
      <c r="G30" s="17" t="n">
        <v>0.0587</v>
      </c>
      <c r="H30" s="18"/>
      <c r="I30" s="83" t="n">
        <f aca="false">$H$6*J30</f>
        <v>6442.852</v>
      </c>
      <c r="J30" s="20" t="n">
        <v>0.0598</v>
      </c>
      <c r="K30" s="21"/>
      <c r="L30" s="22" t="n">
        <f aca="false">$K$6*M30</f>
        <v>3221.7576</v>
      </c>
      <c r="M30" s="17" t="n">
        <v>0.0618</v>
      </c>
    </row>
    <row r="31" customFormat="false" ht="15" hidden="false" customHeight="false" outlineLevel="1" collapsed="false">
      <c r="A31" s="79" t="s">
        <v>51</v>
      </c>
      <c r="B31" s="79" t="s">
        <v>52</v>
      </c>
      <c r="C31" s="80" t="s">
        <v>14</v>
      </c>
      <c r="D31" s="84" t="n">
        <v>2063.7</v>
      </c>
      <c r="E31" s="82" t="n">
        <v>2</v>
      </c>
      <c r="F31" s="22" t="n">
        <f aca="false">$E$6*G31</f>
        <v>4128.3086</v>
      </c>
      <c r="G31" s="17" t="n">
        <v>0.0386</v>
      </c>
      <c r="H31" s="18"/>
      <c r="I31" s="83" t="n">
        <f aca="false">$H$6*J31</f>
        <v>6195.05</v>
      </c>
      <c r="J31" s="20" t="n">
        <v>0.0575</v>
      </c>
      <c r="K31" s="21"/>
      <c r="L31" s="22" t="n">
        <f aca="false">$K$6*M31</f>
        <v>4128.8544</v>
      </c>
      <c r="M31" s="17" t="n">
        <v>0.0792</v>
      </c>
    </row>
    <row r="32" customFormat="false" ht="15" hidden="false" customHeight="false" outlineLevel="1" collapsed="false">
      <c r="A32" s="79" t="s">
        <v>53</v>
      </c>
      <c r="B32" s="79" t="s">
        <v>54</v>
      </c>
      <c r="C32" s="80" t="s">
        <v>14</v>
      </c>
      <c r="D32" s="81" t="n">
        <v>122.32</v>
      </c>
      <c r="E32" s="82" t="n">
        <v>55</v>
      </c>
      <c r="F32" s="22" t="n">
        <f aca="false">$E$6*G32</f>
        <v>6727.2179</v>
      </c>
      <c r="G32" s="17" t="n">
        <v>0.0629</v>
      </c>
      <c r="H32" s="18"/>
      <c r="I32" s="83" t="n">
        <f aca="false">$H$6*J32</f>
        <v>4277.278</v>
      </c>
      <c r="J32" s="20" t="n">
        <v>0.0397</v>
      </c>
      <c r="K32" s="21"/>
      <c r="L32" s="22" t="n">
        <f aca="false">$K$6*M32</f>
        <v>2444.9908</v>
      </c>
      <c r="M32" s="17" t="n">
        <v>0.0469</v>
      </c>
    </row>
    <row r="33" customFormat="false" ht="15" hidden="false" customHeight="false" outlineLevel="1" collapsed="false">
      <c r="A33" s="79" t="s">
        <v>55</v>
      </c>
      <c r="B33" s="79" t="s">
        <v>56</v>
      </c>
      <c r="C33" s="80" t="s">
        <v>14</v>
      </c>
      <c r="D33" s="81" t="n">
        <v>195.78</v>
      </c>
      <c r="E33" s="82" t="n">
        <v>27</v>
      </c>
      <c r="F33" s="22" t="n">
        <f aca="false">$E$6*G33</f>
        <v>5283.3794</v>
      </c>
      <c r="G33" s="17" t="n">
        <v>0.0494</v>
      </c>
      <c r="H33" s="18"/>
      <c r="I33" s="83" t="n">
        <f aca="false">$H$6*J33</f>
        <v>5290.034</v>
      </c>
      <c r="J33" s="20" t="n">
        <v>0.0491</v>
      </c>
      <c r="K33" s="21"/>
      <c r="L33" s="22" t="n">
        <f aca="false">$K$6*M33</f>
        <v>2544.0416</v>
      </c>
      <c r="M33" s="17" t="n">
        <v>0.0488</v>
      </c>
    </row>
    <row r="34" customFormat="false" ht="15" hidden="false" customHeight="false" outlineLevel="1" collapsed="false">
      <c r="A34" s="79" t="s">
        <v>57</v>
      </c>
      <c r="B34" s="79" t="s">
        <v>29</v>
      </c>
      <c r="C34" s="80" t="s">
        <v>14</v>
      </c>
      <c r="D34" s="81" t="n">
        <v>298.01</v>
      </c>
      <c r="E34" s="82" t="n">
        <v>21</v>
      </c>
      <c r="F34" s="22" t="n">
        <f aca="false">$E$6*G34</f>
        <v>6256.6335</v>
      </c>
      <c r="G34" s="17" t="n">
        <v>0.0585</v>
      </c>
      <c r="H34" s="18"/>
      <c r="I34" s="83" t="n">
        <f aca="false">$H$6*J34</f>
        <v>6259.694</v>
      </c>
      <c r="J34" s="20" t="n">
        <v>0.0581</v>
      </c>
      <c r="K34" s="21"/>
      <c r="L34" s="22" t="n">
        <f aca="false">$K$6*M34</f>
        <v>2981.9504</v>
      </c>
      <c r="M34" s="17" t="n">
        <v>0.0572</v>
      </c>
    </row>
    <row r="35" customFormat="false" ht="15" hidden="false" customHeight="false" outlineLevel="1" collapsed="false">
      <c r="A35" s="79" t="s">
        <v>58</v>
      </c>
      <c r="B35" s="79" t="s">
        <v>59</v>
      </c>
      <c r="C35" s="80" t="s">
        <v>14</v>
      </c>
      <c r="D35" s="81" t="n">
        <v>170.68</v>
      </c>
      <c r="E35" s="82" t="n">
        <v>60</v>
      </c>
      <c r="F35" s="22" t="n">
        <f aca="false">$E$6*G35</f>
        <v>10245.9058</v>
      </c>
      <c r="G35" s="17" t="n">
        <v>0.0958</v>
      </c>
      <c r="H35" s="18"/>
      <c r="I35" s="83" t="n">
        <f aca="false">$H$6*J35</f>
        <v>7337.094</v>
      </c>
      <c r="J35" s="20" t="n">
        <v>0.0681</v>
      </c>
      <c r="K35" s="21"/>
      <c r="L35" s="22" t="n">
        <f aca="false">$K$6*M35</f>
        <v>3414.646</v>
      </c>
      <c r="M35" s="17" t="n">
        <v>0.0655</v>
      </c>
    </row>
    <row r="36" customFormat="false" ht="15" hidden="false" customHeight="false" outlineLevel="1" collapsed="false">
      <c r="A36" s="79" t="s">
        <v>60</v>
      </c>
      <c r="B36" s="79" t="s">
        <v>61</v>
      </c>
      <c r="C36" s="79"/>
      <c r="D36" s="85"/>
      <c r="E36" s="86"/>
      <c r="F36" s="22"/>
      <c r="G36" s="24" t="s">
        <v>16</v>
      </c>
      <c r="H36" s="25"/>
      <c r="I36" s="83"/>
      <c r="J36" s="27" t="s">
        <v>16</v>
      </c>
      <c r="K36" s="21"/>
      <c r="L36" s="23"/>
      <c r="M36" s="24" t="s">
        <v>16</v>
      </c>
    </row>
    <row r="37" customFormat="false" ht="15" hidden="false" customHeight="false" outlineLevel="1" collapsed="false">
      <c r="A37" s="79" t="s">
        <v>62</v>
      </c>
      <c r="B37" s="79" t="s">
        <v>63</v>
      </c>
      <c r="C37" s="80" t="s">
        <v>14</v>
      </c>
      <c r="D37" s="81" t="n">
        <v>671.16</v>
      </c>
      <c r="E37" s="82" t="n">
        <v>5</v>
      </c>
      <c r="F37" s="22" t="n">
        <f aca="false">$E$6*G37</f>
        <v>3358.2614</v>
      </c>
      <c r="G37" s="17" t="n">
        <v>0.0314</v>
      </c>
      <c r="H37" s="18"/>
      <c r="I37" s="83" t="n">
        <f aca="false">$H$6*J37</f>
        <v>3361.488</v>
      </c>
      <c r="J37" s="20" t="n">
        <v>0.0312</v>
      </c>
      <c r="K37" s="21"/>
      <c r="L37" s="22" t="n">
        <f aca="false">$K$6*M37</f>
        <v>2012.2952</v>
      </c>
      <c r="M37" s="17" t="n">
        <v>0.0386</v>
      </c>
    </row>
    <row r="38" customFormat="false" ht="15" hidden="false" customHeight="false" outlineLevel="1" collapsed="false">
      <c r="A38" s="79" t="s">
        <v>64</v>
      </c>
      <c r="B38" s="79" t="s">
        <v>65</v>
      </c>
      <c r="C38" s="79"/>
      <c r="D38" s="85"/>
      <c r="E38" s="86"/>
      <c r="F38" s="22"/>
      <c r="G38" s="24" t="s">
        <v>16</v>
      </c>
      <c r="H38" s="25"/>
      <c r="I38" s="83"/>
      <c r="J38" s="27" t="s">
        <v>16</v>
      </c>
      <c r="K38" s="21"/>
      <c r="L38" s="23"/>
      <c r="M38" s="24" t="s">
        <v>16</v>
      </c>
    </row>
    <row r="39" customFormat="false" ht="15" hidden="false" customHeight="false" outlineLevel="1" collapsed="false">
      <c r="A39" s="79" t="s">
        <v>66</v>
      </c>
      <c r="B39" s="79" t="s">
        <v>67</v>
      </c>
      <c r="C39" s="79"/>
      <c r="D39" s="85"/>
      <c r="E39" s="86"/>
      <c r="F39" s="22"/>
      <c r="G39" s="24" t="s">
        <v>16</v>
      </c>
      <c r="H39" s="25"/>
      <c r="I39" s="83" t="n">
        <f aca="false">$H$6*J39</f>
        <v>3921.736</v>
      </c>
      <c r="J39" s="20" t="n">
        <v>0.0364</v>
      </c>
      <c r="K39" s="21"/>
      <c r="L39" s="22" t="n">
        <f aca="false">$K$6*M39</f>
        <v>1683.8636</v>
      </c>
      <c r="M39" s="17" t="n">
        <v>0.0323</v>
      </c>
    </row>
    <row r="40" customFormat="false" ht="15" hidden="false" customHeight="false" outlineLevel="1" collapsed="false">
      <c r="A40" s="79" t="s">
        <v>68</v>
      </c>
      <c r="B40" s="79" t="s">
        <v>69</v>
      </c>
      <c r="C40" s="79"/>
      <c r="D40" s="85"/>
      <c r="E40" s="86"/>
      <c r="F40" s="22"/>
      <c r="G40" s="24" t="s">
        <v>16</v>
      </c>
      <c r="H40" s="25"/>
      <c r="I40" s="83"/>
      <c r="J40" s="27" t="s">
        <v>16</v>
      </c>
      <c r="K40" s="21"/>
      <c r="L40" s="23"/>
      <c r="M40" s="24" t="s">
        <v>16</v>
      </c>
    </row>
    <row r="41" customFormat="false" ht="15" hidden="false" customHeight="false" outlineLevel="1" collapsed="false">
      <c r="A41" s="79" t="s">
        <v>70</v>
      </c>
      <c r="B41" s="79" t="s">
        <v>71</v>
      </c>
      <c r="C41" s="79"/>
      <c r="D41" s="85"/>
      <c r="E41" s="86"/>
      <c r="F41" s="22"/>
      <c r="G41" s="24" t="s">
        <v>16</v>
      </c>
      <c r="H41" s="25"/>
      <c r="I41" s="83"/>
      <c r="J41" s="27" t="s">
        <v>16</v>
      </c>
      <c r="K41" s="21"/>
      <c r="L41" s="23"/>
      <c r="M41" s="24" t="s">
        <v>16</v>
      </c>
    </row>
    <row r="42" customFormat="false" ht="15" hidden="false" customHeight="false" outlineLevel="1" collapsed="false">
      <c r="A42" s="79" t="s">
        <v>72</v>
      </c>
      <c r="B42" s="79" t="s">
        <v>73</v>
      </c>
      <c r="C42" s="79"/>
      <c r="D42" s="85"/>
      <c r="E42" s="87"/>
      <c r="F42" s="22"/>
      <c r="G42" s="24" t="s">
        <v>16</v>
      </c>
      <c r="H42" s="25"/>
      <c r="I42" s="83"/>
      <c r="J42" s="27" t="s">
        <v>16</v>
      </c>
      <c r="K42" s="21"/>
      <c r="L42" s="23"/>
      <c r="M42" s="24" t="s">
        <v>16</v>
      </c>
    </row>
    <row r="43" customFormat="false" ht="15" hidden="false" customHeight="false" outlineLevel="1" collapsed="false">
      <c r="A43" s="79" t="s">
        <v>74</v>
      </c>
      <c r="B43" s="79" t="s">
        <v>75</v>
      </c>
      <c r="C43" s="80" t="s">
        <v>14</v>
      </c>
      <c r="D43" s="81" t="n">
        <v>83.09</v>
      </c>
      <c r="E43" s="88" t="n">
        <v>24</v>
      </c>
      <c r="F43" s="22" t="n">
        <f aca="false">$E$6*G43</f>
        <v>1989.2886</v>
      </c>
      <c r="G43" s="17" t="n">
        <v>0.0186</v>
      </c>
      <c r="H43" s="18"/>
      <c r="I43" s="83" t="n">
        <f aca="false">$H$6*J43</f>
        <v>3070.59</v>
      </c>
      <c r="J43" s="20" t="n">
        <v>0.0285</v>
      </c>
      <c r="K43" s="21"/>
      <c r="L43" s="22" t="n">
        <f aca="false">$K$6*M43</f>
        <v>995.7212</v>
      </c>
      <c r="M43" s="17" t="n">
        <v>0.0191</v>
      </c>
    </row>
    <row r="44" customFormat="false" ht="15" hidden="false" customHeight="false" outlineLevel="1" collapsed="false">
      <c r="A44" s="79" t="s">
        <v>76</v>
      </c>
      <c r="B44" s="79" t="s">
        <v>77</v>
      </c>
      <c r="C44" s="80" t="s">
        <v>14</v>
      </c>
      <c r="D44" s="81" t="n">
        <v>486.01</v>
      </c>
      <c r="E44" s="88" t="n">
        <v>40</v>
      </c>
      <c r="F44" s="22" t="n">
        <f aca="false">$E$6*G44</f>
        <v>19443.6918</v>
      </c>
      <c r="G44" s="17" t="n">
        <v>0.1818</v>
      </c>
      <c r="H44" s="18"/>
      <c r="I44" s="83" t="n">
        <f aca="false">$H$6*J44</f>
        <v>15072.826</v>
      </c>
      <c r="J44" s="20" t="n">
        <v>0.1399</v>
      </c>
      <c r="K44" s="21"/>
      <c r="L44" s="22" t="n">
        <f aca="false">$K$6*M44</f>
        <v>7288.0536</v>
      </c>
      <c r="M44" s="17" t="n">
        <v>0.1398</v>
      </c>
    </row>
    <row r="45" customFormat="false" ht="15" hidden="false" customHeight="false" outlineLevel="1" collapsed="false">
      <c r="A45" s="79" t="s">
        <v>78</v>
      </c>
      <c r="B45" s="79" t="s">
        <v>79</v>
      </c>
      <c r="C45" s="80" t="s">
        <v>14</v>
      </c>
      <c r="D45" s="81" t="n">
        <v>90.99</v>
      </c>
      <c r="E45" s="88" t="n">
        <v>45</v>
      </c>
      <c r="F45" s="22" t="n">
        <f aca="false">$E$6*G45</f>
        <v>4096.2233</v>
      </c>
      <c r="G45" s="17" t="n">
        <v>0.0383</v>
      </c>
      <c r="H45" s="18"/>
      <c r="I45" s="83" t="n">
        <f aca="false">$H$6*J45</f>
        <v>4363.47</v>
      </c>
      <c r="J45" s="20" t="n">
        <v>0.0405</v>
      </c>
      <c r="K45" s="21"/>
      <c r="L45" s="22" t="n">
        <f aca="false">$K$6*M45</f>
        <v>2090.4932</v>
      </c>
      <c r="M45" s="17" t="n">
        <v>0.0401</v>
      </c>
    </row>
    <row r="46" customFormat="false" ht="15" hidden="false" customHeight="false" outlineLevel="1" collapsed="false">
      <c r="A46" s="79" t="s">
        <v>80</v>
      </c>
      <c r="B46" s="79" t="s">
        <v>81</v>
      </c>
      <c r="C46" s="79"/>
      <c r="D46" s="85"/>
      <c r="E46" s="89"/>
      <c r="F46" s="22"/>
      <c r="G46" s="24" t="s">
        <v>16</v>
      </c>
      <c r="H46" s="25"/>
      <c r="I46" s="26"/>
      <c r="J46" s="27" t="s">
        <v>16</v>
      </c>
      <c r="K46" s="21"/>
      <c r="L46" s="23"/>
      <c r="M46" s="24" t="s">
        <v>16</v>
      </c>
    </row>
    <row r="47" customFormat="false" ht="15" hidden="false" customHeight="false" outlineLevel="1" collapsed="false">
      <c r="A47" s="79" t="s">
        <v>82</v>
      </c>
      <c r="B47" s="79" t="s">
        <v>83</v>
      </c>
      <c r="C47" s="79"/>
      <c r="D47" s="85"/>
      <c r="E47" s="89"/>
      <c r="F47" s="22"/>
      <c r="G47" s="24" t="s">
        <v>16</v>
      </c>
      <c r="H47" s="25"/>
      <c r="I47" s="26"/>
      <c r="J47" s="27" t="s">
        <v>16</v>
      </c>
      <c r="K47" s="21"/>
      <c r="L47" s="23"/>
      <c r="M47" s="24" t="s">
        <v>16</v>
      </c>
    </row>
    <row r="48" customFormat="false" ht="15.75" hidden="false" customHeight="false" outlineLevel="1" collapsed="false">
      <c r="A48" s="79" t="s">
        <v>84</v>
      </c>
      <c r="B48" s="79" t="s">
        <v>85</v>
      </c>
      <c r="C48" s="79"/>
      <c r="D48" s="85"/>
      <c r="E48" s="90"/>
      <c r="F48" s="91"/>
      <c r="G48" s="92" t="s">
        <v>16</v>
      </c>
      <c r="H48" s="93"/>
      <c r="I48" s="94"/>
      <c r="J48" s="95" t="s">
        <v>16</v>
      </c>
      <c r="K48" s="96"/>
      <c r="L48" s="97"/>
      <c r="M48" s="92" t="s">
        <v>16</v>
      </c>
    </row>
    <row r="57" customFormat="false" ht="16.5" hidden="false" customHeight="false" outlineLevel="0" collapsed="false">
      <c r="B57" s="98"/>
    </row>
    <row r="58" customFormat="false" ht="16.5" hidden="false" customHeight="false" outlineLevel="0" collapsed="false">
      <c r="B58" s="98"/>
    </row>
    <row r="59" customFormat="false" ht="16.5" hidden="false" customHeight="false" outlineLevel="0" collapsed="false">
      <c r="B59" s="98"/>
    </row>
    <row r="60" customFormat="false" ht="16.5" hidden="false" customHeight="false" outlineLevel="0" collapsed="false">
      <c r="B60" s="98"/>
    </row>
    <row r="61" customFormat="false" ht="16.5" hidden="false" customHeight="false" outlineLevel="0" collapsed="false">
      <c r="B61" s="98"/>
    </row>
    <row r="62" customFormat="false" ht="16.5" hidden="false" customHeight="false" outlineLevel="0" collapsed="false">
      <c r="B62" s="98"/>
    </row>
    <row r="63" customFormat="false" ht="16.5" hidden="false" customHeight="false" outlineLevel="0" collapsed="false">
      <c r="B63" s="98"/>
    </row>
    <row r="64" customFormat="false" ht="16.5" hidden="false" customHeight="false" outlineLevel="0" collapsed="false">
      <c r="B64" s="98"/>
    </row>
  </sheetData>
  <mergeCells count="30">
    <mergeCell ref="A3:D3"/>
    <mergeCell ref="E3:G3"/>
    <mergeCell ref="H3:J3"/>
    <mergeCell ref="K3:M3"/>
    <mergeCell ref="A4:D4"/>
    <mergeCell ref="E4:G4"/>
    <mergeCell ref="H4:J4"/>
    <mergeCell ref="K4:M4"/>
    <mergeCell ref="A5:D5"/>
    <mergeCell ref="E5:G5"/>
    <mergeCell ref="H5:J5"/>
    <mergeCell ref="K5:M5"/>
    <mergeCell ref="A6:D6"/>
    <mergeCell ref="E6:G6"/>
    <mergeCell ref="H6:J6"/>
    <mergeCell ref="K6:M6"/>
    <mergeCell ref="A7:B7"/>
    <mergeCell ref="C7:D7"/>
    <mergeCell ref="A8:B13"/>
    <mergeCell ref="C8:D8"/>
    <mergeCell ref="C9:D9"/>
    <mergeCell ref="C10:D10"/>
    <mergeCell ref="C11:D11"/>
    <mergeCell ref="C12:D12"/>
    <mergeCell ref="C13:D13"/>
    <mergeCell ref="A14:D14"/>
    <mergeCell ref="A17:A23"/>
    <mergeCell ref="C17:C23"/>
    <mergeCell ref="D17:D23"/>
    <mergeCell ref="A25:D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W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3" activeCellId="0" sqref="D33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3.14"/>
    <col collapsed="false" customWidth="true" hidden="false" outlineLevel="0" max="2" min="2" style="0" width="17.85"/>
    <col collapsed="false" customWidth="true" hidden="false" outlineLevel="0" max="4" min="4" style="0" width="16.14"/>
    <col collapsed="false" customWidth="true" hidden="false" outlineLevel="0" max="5" min="5" style="0" width="4.57"/>
    <col collapsed="false" customWidth="true" hidden="false" outlineLevel="0" max="6" min="6" style="0" width="5.85"/>
    <col collapsed="false" customWidth="true" hidden="false" outlineLevel="0" max="7" min="7" style="0" width="7.7"/>
    <col collapsed="false" customWidth="true" hidden="false" outlineLevel="0" max="10" min="8" style="0" width="6.14"/>
    <col collapsed="false" customWidth="true" hidden="false" outlineLevel="0" max="12" min="12" style="0" width="16.57"/>
    <col collapsed="false" customWidth="true" hidden="false" outlineLevel="0" max="13" min="13" style="0" width="12.57"/>
    <col collapsed="false" customWidth="true" hidden="false" outlineLevel="0" max="18" min="18" style="0" width="24.57"/>
    <col collapsed="false" customWidth="true" hidden="false" outlineLevel="0" max="22" min="22" style="0" width="2.57"/>
  </cols>
  <sheetData>
    <row r="1" customFormat="false" ht="15" hidden="false" customHeight="false" outlineLevel="0" collapsed="false">
      <c r="L1" s="0" t="s">
        <v>86</v>
      </c>
    </row>
    <row r="2" customFormat="false" ht="30.75" hidden="false" customHeight="false" outlineLevel="0" collapsed="false">
      <c r="A2" s="0" t="s">
        <v>87</v>
      </c>
      <c r="B2" s="0" t="s">
        <v>88</v>
      </c>
      <c r="D2" s="99" t="s">
        <v>89</v>
      </c>
      <c r="E2" s="0" t="s">
        <v>90</v>
      </c>
      <c r="F2" s="0" t="s">
        <v>91</v>
      </c>
      <c r="G2" s="0" t="s">
        <v>92</v>
      </c>
      <c r="H2" s="0" t="s">
        <v>93</v>
      </c>
      <c r="I2" s="0" t="s">
        <v>94</v>
      </c>
      <c r="J2" s="100" t="s">
        <v>95</v>
      </c>
      <c r="L2" s="0" t="s">
        <v>87</v>
      </c>
      <c r="M2" s="0" t="s">
        <v>88</v>
      </c>
      <c r="N2" s="0" t="s">
        <v>96</v>
      </c>
      <c r="O2" s="0" t="s">
        <v>97</v>
      </c>
      <c r="P2" s="0" t="s">
        <v>98</v>
      </c>
    </row>
    <row r="3" customFormat="false" ht="15.75" hidden="false" customHeight="false" outlineLevel="0" collapsed="false">
      <c r="A3" s="101" t="s">
        <v>99</v>
      </c>
      <c r="B3" s="101" t="s">
        <v>100</v>
      </c>
      <c r="C3" s="102"/>
      <c r="D3" s="103" t="s">
        <v>16</v>
      </c>
      <c r="L3" s="0" t="s">
        <v>99</v>
      </c>
      <c r="N3" s="0" t="n">
        <f aca="false">QUIK_деньги!J5</f>
        <v>3518.69</v>
      </c>
      <c r="O3" s="0" t="n">
        <f aca="false">QUIK_деньги!J5</f>
        <v>3518.69</v>
      </c>
      <c r="R3" s="0" t="s">
        <v>101</v>
      </c>
      <c r="S3" s="0" t="n">
        <f aca="false">QUIK_портфель!P5</f>
        <v>963451.39</v>
      </c>
      <c r="V3" s="0" t="s">
        <v>102</v>
      </c>
      <c r="W3" s="0" t="s">
        <v>103</v>
      </c>
    </row>
    <row r="4" customFormat="false" ht="15.75" hidden="false" customHeight="false" outlineLevel="0" collapsed="false">
      <c r="A4" s="101" t="s">
        <v>14</v>
      </c>
      <c r="B4" s="101" t="s">
        <v>104</v>
      </c>
      <c r="C4" s="102"/>
      <c r="D4" s="103" t="s">
        <v>16</v>
      </c>
      <c r="L4" s="0" t="s">
        <v>105</v>
      </c>
      <c r="M4" s="0" t="s">
        <v>106</v>
      </c>
      <c r="N4" s="0" t="n">
        <v>37000</v>
      </c>
      <c r="O4" s="0" t="n">
        <v>56894.9</v>
      </c>
      <c r="P4" s="0" t="n">
        <v>5.73625441256059</v>
      </c>
      <c r="R4" s="0" t="s">
        <v>107</v>
      </c>
      <c r="S4" s="0" t="s">
        <v>108</v>
      </c>
      <c r="V4" s="0" t="s">
        <v>109</v>
      </c>
      <c r="W4" s="0" t="s">
        <v>110</v>
      </c>
    </row>
    <row r="5" customFormat="false" ht="15.75" hidden="false" customHeight="false" outlineLevel="0" collapsed="false">
      <c r="A5" s="101" t="s">
        <v>111</v>
      </c>
      <c r="B5" s="101" t="s">
        <v>112</v>
      </c>
      <c r="C5" s="102"/>
      <c r="D5" s="103" t="s">
        <v>16</v>
      </c>
      <c r="L5" s="0" t="s">
        <v>113</v>
      </c>
      <c r="M5" s="0" t="s">
        <v>114</v>
      </c>
      <c r="N5" s="0" t="n">
        <v>6</v>
      </c>
      <c r="O5" s="0" t="n">
        <v>11618.4</v>
      </c>
      <c r="P5" s="0" t="n">
        <v>1.1713896723062</v>
      </c>
      <c r="R5" s="0" t="s">
        <v>115</v>
      </c>
      <c r="S5" s="0" t="s">
        <v>108</v>
      </c>
      <c r="V5" s="0" t="s">
        <v>116</v>
      </c>
      <c r="W5" s="0" t="s">
        <v>117</v>
      </c>
    </row>
    <row r="6" customFormat="false" ht="15.75" hidden="false" customHeight="false" outlineLevel="0" collapsed="false">
      <c r="A6" s="104" t="s">
        <v>105</v>
      </c>
      <c r="B6" s="104" t="s">
        <v>118</v>
      </c>
      <c r="C6" s="102"/>
      <c r="D6" s="105" t="n">
        <v>0</v>
      </c>
      <c r="L6" s="0" t="s">
        <v>119</v>
      </c>
      <c r="M6" s="0" t="s">
        <v>120</v>
      </c>
      <c r="N6" s="0" t="n">
        <v>25</v>
      </c>
      <c r="O6" s="0" t="n">
        <v>21485</v>
      </c>
      <c r="P6" s="0" t="n">
        <v>2.16615946339416</v>
      </c>
      <c r="V6" s="0" t="s">
        <v>121</v>
      </c>
      <c r="W6" s="0" t="s">
        <v>122</v>
      </c>
    </row>
    <row r="7" customFormat="false" ht="15.75" hidden="false" customHeight="false" outlineLevel="0" collapsed="false">
      <c r="A7" s="106" t="s">
        <v>123</v>
      </c>
      <c r="B7" s="106" t="s">
        <v>124</v>
      </c>
      <c r="C7" s="107" t="s">
        <v>125</v>
      </c>
      <c r="D7" s="108" t="n">
        <v>0.05</v>
      </c>
      <c r="E7" s="0" t="n">
        <f aca="false">VLOOKUP(A7,QUIK!$D:$AL,5,0)</f>
        <v>1</v>
      </c>
      <c r="F7" s="0" t="n">
        <f aca="false">VLOOKUP(A7,QUIK!$D:$AL,9,0)</f>
        <v>6748.5</v>
      </c>
      <c r="G7" s="0" t="str">
        <f aca="false">VLOOKUP(A7,QUIK!$D:$AL,28,0)</f>
        <v>SUR</v>
      </c>
      <c r="H7" s="0" t="n">
        <f aca="false">VLOOKUP(A7,QUIK!$D:$AL,31,0)</f>
        <v>-100</v>
      </c>
      <c r="I7" s="0" t="n">
        <f aca="false">VLOOKUP(A7,QUIK!$D:$AL,30,0)</f>
        <v>0</v>
      </c>
      <c r="J7" s="0" t="n">
        <f aca="false">VLOOKUP(A7,QUIK!$D:$AL,4,0)</f>
        <v>1</v>
      </c>
      <c r="L7" s="0" t="s">
        <v>126</v>
      </c>
      <c r="M7" s="0" t="s">
        <v>127</v>
      </c>
      <c r="N7" s="0" t="n">
        <v>50</v>
      </c>
      <c r="O7" s="0" t="n">
        <v>23102.5</v>
      </c>
      <c r="P7" s="0" t="n">
        <v>2.32923895755474</v>
      </c>
      <c r="V7" s="0" t="s">
        <v>128</v>
      </c>
      <c r="W7" s="0" t="s">
        <v>129</v>
      </c>
    </row>
    <row r="8" customFormat="false" ht="15.75" hidden="false" customHeight="false" outlineLevel="0" collapsed="false">
      <c r="A8" s="106" t="s">
        <v>130</v>
      </c>
      <c r="B8" s="106" t="s">
        <v>131</v>
      </c>
      <c r="C8" s="109" t="s">
        <v>132</v>
      </c>
      <c r="D8" s="108" t="n">
        <v>0.05</v>
      </c>
      <c r="E8" s="0" t="n">
        <f aca="false">VLOOKUP(A8,QUIK!$D:$AL,5,0)</f>
        <v>1</v>
      </c>
      <c r="F8" s="0" t="n">
        <f aca="false">VLOOKUP(A8,QUIK!$D:$AL,9,0)</f>
        <v>2719.5</v>
      </c>
      <c r="G8" s="0" t="str">
        <f aca="false">VLOOKUP(A8,QUIK!$D:$AL,28,0)</f>
        <v>SUR</v>
      </c>
      <c r="H8" s="0" t="n">
        <f aca="false">VLOOKUP(A8,QUIK!$D:$AL,31,0)</f>
        <v>-100</v>
      </c>
      <c r="I8" s="0" t="n">
        <f aca="false">VLOOKUP(A8,QUIK!$D:$AL,30,0)</f>
        <v>0</v>
      </c>
      <c r="J8" s="0" t="n">
        <f aca="false">VLOOKUP(A8,QUIK!$D:$AL,4,0)</f>
        <v>1</v>
      </c>
      <c r="L8" s="0" t="s">
        <v>133</v>
      </c>
      <c r="M8" s="0" t="s">
        <v>134</v>
      </c>
      <c r="N8" s="0" t="n">
        <v>50</v>
      </c>
      <c r="O8" s="0" t="n">
        <v>56300</v>
      </c>
      <c r="P8" s="0" t="n">
        <v>5.6762754381704</v>
      </c>
      <c r="V8" s="0" t="s">
        <v>135</v>
      </c>
      <c r="W8" s="0" t="s">
        <v>136</v>
      </c>
    </row>
    <row r="9" customFormat="false" ht="15.75" hidden="false" customHeight="false" outlineLevel="0" collapsed="false">
      <c r="A9" s="106" t="s">
        <v>113</v>
      </c>
      <c r="B9" s="106" t="s">
        <v>114</v>
      </c>
      <c r="C9" s="110" t="s">
        <v>132</v>
      </c>
      <c r="D9" s="108" t="n">
        <v>0.05</v>
      </c>
      <c r="E9" s="0" t="n">
        <f aca="false">VLOOKUP(A9,QUIK!$D:$AL,5,0)</f>
        <v>1</v>
      </c>
      <c r="F9" s="0" t="n">
        <f aca="false">VLOOKUP(A9,QUIK!$D:$AL,9,0)</f>
        <v>1798.6</v>
      </c>
      <c r="G9" s="0" t="str">
        <f aca="false">VLOOKUP(A9,QUIK!$D:$AL,28,0)</f>
        <v>SUR</v>
      </c>
      <c r="H9" s="0" t="n">
        <f aca="false">VLOOKUP(A9,QUIK!$D:$AL,31,0)</f>
        <v>-100</v>
      </c>
      <c r="I9" s="0" t="n">
        <f aca="false">VLOOKUP(A9,QUIK!$D:$AL,30,0)</f>
        <v>0</v>
      </c>
      <c r="J9" s="0" t="n">
        <f aca="false">VLOOKUP(A9,QUIK!$D:$AL,4,0)</f>
        <v>1</v>
      </c>
      <c r="L9" s="0" t="s">
        <v>137</v>
      </c>
      <c r="M9" s="0" t="s">
        <v>138</v>
      </c>
      <c r="N9" s="0" t="n">
        <v>240</v>
      </c>
      <c r="O9" s="0" t="n">
        <v>78208.8</v>
      </c>
      <c r="P9" s="0" t="n">
        <v>7.88516324136379</v>
      </c>
      <c r="W9" s="0" t="s">
        <v>139</v>
      </c>
    </row>
    <row r="10" customFormat="false" ht="15.75" hidden="false" customHeight="false" outlineLevel="0" collapsed="false">
      <c r="A10" s="106" t="s">
        <v>140</v>
      </c>
      <c r="B10" s="106" t="s">
        <v>141</v>
      </c>
      <c r="C10" s="111" t="s">
        <v>142</v>
      </c>
      <c r="D10" s="112" t="n">
        <v>0</v>
      </c>
      <c r="E10" s="0" t="n">
        <f aca="false">VLOOKUP(A10,QUIK!$D:$AL,5,0)</f>
        <v>10</v>
      </c>
      <c r="F10" s="0" t="n">
        <f aca="false">VLOOKUP(A10,QUIK!$D:$AL,9,0)</f>
        <v>52.67</v>
      </c>
      <c r="G10" s="0" t="str">
        <f aca="false">VLOOKUP(A10,QUIK!$D:$AL,28,0)</f>
        <v>SUR</v>
      </c>
      <c r="H10" s="0" t="n">
        <f aca="false">VLOOKUP(A10,QUIK!$D:$AL,31,0)</f>
        <v>-100</v>
      </c>
      <c r="I10" s="0" t="n">
        <f aca="false">VLOOKUP(A10,QUIK!$D:$AL,30,0)</f>
        <v>0</v>
      </c>
      <c r="J10" s="0" t="n">
        <f aca="false">VLOOKUP(A10,QUIK!$D:$AL,4,0)</f>
        <v>1</v>
      </c>
      <c r="L10" s="0" t="s">
        <v>143</v>
      </c>
      <c r="M10" s="0" t="s">
        <v>144</v>
      </c>
      <c r="N10" s="0" t="n">
        <v>40</v>
      </c>
      <c r="O10" s="0" t="n">
        <v>22510</v>
      </c>
      <c r="P10" s="0" t="n">
        <v>2.26950195582977</v>
      </c>
    </row>
    <row r="11" customFormat="false" ht="15.75" hidden="false" customHeight="false" outlineLevel="0" collapsed="false">
      <c r="A11" s="106" t="s">
        <v>145</v>
      </c>
      <c r="B11" s="106" t="s">
        <v>146</v>
      </c>
      <c r="C11" s="107" t="s">
        <v>125</v>
      </c>
      <c r="D11" s="113" t="n">
        <v>0.08</v>
      </c>
      <c r="E11" s="0" t="n">
        <f aca="false">VLOOKUP(A11,QUIK!$D:$AL,5,0)</f>
        <v>10</v>
      </c>
      <c r="F11" s="0" t="n">
        <f aca="false">VLOOKUP(A11,QUIK!$D:$AL,9,0)</f>
        <v>55.975</v>
      </c>
      <c r="G11" s="0" t="str">
        <f aca="false">VLOOKUP(A11,QUIK!$D:$AL,28,0)</f>
        <v>SUR</v>
      </c>
      <c r="H11" s="0" t="n">
        <f aca="false">VLOOKUP(A11,QUIK!$D:$AL,31,0)</f>
        <v>-100</v>
      </c>
      <c r="I11" s="0" t="n">
        <f aca="false">VLOOKUP(A11,QUIK!$D:$AL,30,0)</f>
        <v>0</v>
      </c>
      <c r="J11" s="0" t="n">
        <f aca="false">VLOOKUP(A11,QUIK!$D:$AL,4,0)</f>
        <v>2</v>
      </c>
      <c r="L11" s="0" t="s">
        <v>147</v>
      </c>
      <c r="M11" s="0" t="s">
        <v>148</v>
      </c>
      <c r="N11" s="0" t="n">
        <v>5000</v>
      </c>
      <c r="O11" s="0" t="n">
        <v>19315</v>
      </c>
      <c r="P11" s="0" t="n">
        <v>1.94737584526219</v>
      </c>
    </row>
    <row r="12" customFormat="false" ht="15.75" hidden="false" customHeight="false" outlineLevel="0" collapsed="false">
      <c r="A12" s="106" t="s">
        <v>149</v>
      </c>
      <c r="B12" s="106" t="s">
        <v>150</v>
      </c>
      <c r="C12" s="107" t="s">
        <v>125</v>
      </c>
      <c r="D12" s="108" t="n">
        <v>0.05</v>
      </c>
      <c r="E12" s="0" t="n">
        <f aca="false">VLOOKUP(A12,QUIK!$D:$AL,5,0)</f>
        <v>1</v>
      </c>
      <c r="F12" s="0" t="n">
        <f aca="false">VLOOKUP(A12,QUIK!$D:$AL,9,0)</f>
        <v>2348</v>
      </c>
      <c r="G12" s="0" t="str">
        <f aca="false">VLOOKUP(A12,QUIK!$D:$AL,28,0)</f>
        <v>SUR</v>
      </c>
      <c r="H12" s="0" t="n">
        <f aca="false">VLOOKUP(A12,QUIK!$D:$AL,31,0)</f>
        <v>-100</v>
      </c>
      <c r="I12" s="0" t="n">
        <f aca="false">VLOOKUP(A12,QUIK!$D:$AL,30,0)</f>
        <v>0</v>
      </c>
      <c r="J12" s="0" t="n">
        <f aca="false">VLOOKUP(A12,QUIK!$D:$AL,4,0)</f>
        <v>1</v>
      </c>
      <c r="L12" s="0" t="s">
        <v>123</v>
      </c>
      <c r="M12" s="0" t="s">
        <v>124</v>
      </c>
      <c r="N12" s="0" t="n">
        <v>8</v>
      </c>
      <c r="O12" s="0" t="n">
        <v>54484</v>
      </c>
      <c r="P12" s="0" t="n">
        <v>5.49318278815766</v>
      </c>
    </row>
    <row r="13" customFormat="false" ht="15.75" hidden="false" customHeight="false" outlineLevel="0" collapsed="false">
      <c r="A13" s="106" t="s">
        <v>151</v>
      </c>
      <c r="B13" s="106" t="s">
        <v>152</v>
      </c>
      <c r="C13" s="110" t="s">
        <v>132</v>
      </c>
      <c r="D13" s="114" t="n">
        <v>0.03</v>
      </c>
      <c r="E13" s="0" t="n">
        <f aca="false">VLOOKUP(A13,QUIK!$D:$AL,5,0)</f>
        <v>1</v>
      </c>
      <c r="F13" s="0" t="n">
        <f aca="false">VLOOKUP(A13,QUIK!$D:$AL,9,0)</f>
        <v>944.5</v>
      </c>
      <c r="G13" s="0" t="str">
        <f aca="false">VLOOKUP(A13,QUIK!$D:$AL,28,0)</f>
        <v>SUR</v>
      </c>
      <c r="H13" s="0" t="n">
        <f aca="false">VLOOKUP(A13,QUIK!$D:$AL,31,0)</f>
        <v>-100</v>
      </c>
      <c r="I13" s="0" t="n">
        <f aca="false">VLOOKUP(A13,QUIK!$D:$AL,30,0)</f>
        <v>0</v>
      </c>
      <c r="J13" s="0" t="n">
        <f aca="false">VLOOKUP(A13,QUIK!$D:$AL,4,0)</f>
        <v>1</v>
      </c>
      <c r="L13" s="0" t="s">
        <v>153</v>
      </c>
      <c r="M13" s="0" t="s">
        <v>154</v>
      </c>
      <c r="N13" s="0" t="n">
        <v>50</v>
      </c>
      <c r="O13" s="0" t="n">
        <v>13850</v>
      </c>
      <c r="P13" s="0" t="n">
        <v>1.39638392217869</v>
      </c>
    </row>
    <row r="14" customFormat="false" ht="15.75" hidden="false" customHeight="false" outlineLevel="0" collapsed="false">
      <c r="A14" s="106" t="s">
        <v>155</v>
      </c>
      <c r="B14" s="106" t="s">
        <v>156</v>
      </c>
      <c r="C14" s="107" t="s">
        <v>125</v>
      </c>
      <c r="D14" s="115" t="n">
        <v>0.09</v>
      </c>
      <c r="E14" s="0" t="n">
        <f aca="false">VLOOKUP(A14,QUIK!$D:$AL,5,0)</f>
        <v>1</v>
      </c>
      <c r="F14" s="0" t="n">
        <f aca="false">VLOOKUP(A14,QUIK!$D:$AL,9,0)</f>
        <v>3330.5</v>
      </c>
      <c r="G14" s="0" t="str">
        <f aca="false">VLOOKUP(A14,QUIK!$D:$AL,28,0)</f>
        <v>SUR</v>
      </c>
      <c r="H14" s="0" t="n">
        <f aca="false">VLOOKUP(A14,QUIK!$D:$AL,31,0)</f>
        <v>-100</v>
      </c>
      <c r="I14" s="0" t="n">
        <f aca="false">VLOOKUP(A14,QUIK!$D:$AL,30,0)</f>
        <v>0</v>
      </c>
      <c r="J14" s="0" t="n">
        <f aca="false">VLOOKUP(A14,QUIK!$D:$AL,4,0)</f>
        <v>1</v>
      </c>
      <c r="L14" s="0" t="s">
        <v>157</v>
      </c>
      <c r="M14" s="0" t="s">
        <v>158</v>
      </c>
      <c r="N14" s="0" t="n">
        <v>140</v>
      </c>
      <c r="O14" s="0" t="n">
        <v>26507.6</v>
      </c>
      <c r="P14" s="0" t="n">
        <v>2.67254775852302</v>
      </c>
    </row>
    <row r="15" customFormat="false" ht="15.75" hidden="false" customHeight="false" outlineLevel="0" collapsed="false">
      <c r="A15" s="106" t="s">
        <v>157</v>
      </c>
      <c r="B15" s="106" t="s">
        <v>158</v>
      </c>
      <c r="C15" s="107" t="s">
        <v>125</v>
      </c>
      <c r="D15" s="108" t="n">
        <v>0.05</v>
      </c>
      <c r="E15" s="0" t="n">
        <f aca="false">VLOOKUP(A15,QUIK!$D:$AL,5,0)</f>
        <v>10</v>
      </c>
      <c r="F15" s="0" t="n">
        <f aca="false">VLOOKUP(A15,QUIK!$D:$AL,9,0)</f>
        <v>183.56</v>
      </c>
      <c r="G15" s="0" t="str">
        <f aca="false">VLOOKUP(A15,QUIK!$D:$AL,28,0)</f>
        <v>SUR</v>
      </c>
      <c r="H15" s="0" t="n">
        <f aca="false">VLOOKUP(A15,QUIK!$D:$AL,31,0)</f>
        <v>-100</v>
      </c>
      <c r="I15" s="0" t="n">
        <f aca="false">VLOOKUP(A15,QUIK!$D:$AL,30,0)</f>
        <v>0</v>
      </c>
      <c r="J15" s="0" t="n">
        <f aca="false">VLOOKUP(A15,QUIK!$D:$AL,4,0)</f>
        <v>1</v>
      </c>
      <c r="L15" s="0" t="s">
        <v>159</v>
      </c>
      <c r="M15" s="0" t="s">
        <v>160</v>
      </c>
      <c r="N15" s="0" t="n">
        <v>12</v>
      </c>
      <c r="O15" s="0" t="n">
        <v>7212</v>
      </c>
      <c r="P15" s="0" t="n">
        <v>0.727127858971314</v>
      </c>
    </row>
    <row r="16" customFormat="false" ht="15.75" hidden="false" customHeight="false" outlineLevel="0" collapsed="false">
      <c r="A16" s="106" t="s">
        <v>161</v>
      </c>
      <c r="B16" s="106" t="s">
        <v>162</v>
      </c>
      <c r="C16" s="110" t="s">
        <v>132</v>
      </c>
      <c r="D16" s="108" t="n">
        <v>0.05</v>
      </c>
      <c r="E16" s="0" t="n">
        <f aca="false">VLOOKUP(A16,QUIK!$D:$AL,5,0)</f>
        <v>100</v>
      </c>
      <c r="F16" s="0" t="n">
        <f aca="false">VLOOKUP(A16,QUIK!$D:$AL,9,0)</f>
        <v>12.58</v>
      </c>
      <c r="G16" s="0" t="str">
        <f aca="false">VLOOKUP(A16,QUIK!$D:$AL,28,0)</f>
        <v>SUR</v>
      </c>
      <c r="H16" s="0" t="n">
        <f aca="false">VLOOKUP(A16,QUIK!$D:$AL,31,0)</f>
        <v>-100</v>
      </c>
      <c r="I16" s="0" t="n">
        <f aca="false">VLOOKUP(A16,QUIK!$D:$AL,30,0)</f>
        <v>0</v>
      </c>
      <c r="J16" s="0" t="n">
        <f aca="false">VLOOKUP(A16,QUIK!$D:$AL,4,0)</f>
        <v>1</v>
      </c>
      <c r="L16" s="0" t="s">
        <v>140</v>
      </c>
      <c r="M16" s="0" t="s">
        <v>141</v>
      </c>
      <c r="N16" s="0" t="n">
        <v>100</v>
      </c>
      <c r="O16" s="0" t="n">
        <v>5540</v>
      </c>
      <c r="P16" s="0" t="n">
        <v>0.558553568871475</v>
      </c>
    </row>
    <row r="17" customFormat="false" ht="15.75" hidden="false" customHeight="false" outlineLevel="0" collapsed="false">
      <c r="A17" s="106" t="s">
        <v>163</v>
      </c>
      <c r="B17" s="106" t="s">
        <v>164</v>
      </c>
      <c r="C17" s="107" t="s">
        <v>125</v>
      </c>
      <c r="D17" s="108" t="n">
        <v>0.05</v>
      </c>
      <c r="E17" s="0" t="n">
        <f aca="false">VLOOKUP(A17,QUIK!$D:$AL,5,0)</f>
        <v>1</v>
      </c>
      <c r="F17" s="0" t="n">
        <f aca="false">VLOOKUP(A17,QUIK!$D:$AL,9,0)</f>
        <v>4200</v>
      </c>
      <c r="G17" s="0" t="str">
        <f aca="false">VLOOKUP(A17,QUIK!$D:$AL,28,0)</f>
        <v>SUR</v>
      </c>
      <c r="H17" s="0" t="n">
        <f aca="false">VLOOKUP(A17,QUIK!$D:$AL,31,0)</f>
        <v>-100</v>
      </c>
      <c r="I17" s="0" t="n">
        <f aca="false">VLOOKUP(A17,QUIK!$D:$AL,30,0)</f>
        <v>0</v>
      </c>
      <c r="J17" s="0" t="n">
        <f aca="false">VLOOKUP(A17,QUIK!$D:$AL,4,0)</f>
        <v>1</v>
      </c>
      <c r="L17" s="0" t="s">
        <v>165</v>
      </c>
      <c r="M17" s="0" t="s">
        <v>166</v>
      </c>
      <c r="N17" s="0" t="n">
        <v>10000</v>
      </c>
      <c r="O17" s="0" t="n">
        <v>10990</v>
      </c>
      <c r="P17" s="0" t="n">
        <v>1.10803316279738</v>
      </c>
    </row>
    <row r="18" customFormat="false" ht="15.75" hidden="false" customHeight="false" outlineLevel="0" collapsed="false">
      <c r="A18" s="106" t="s">
        <v>167</v>
      </c>
      <c r="B18" s="106" t="s">
        <v>168</v>
      </c>
      <c r="C18" s="110" t="s">
        <v>132</v>
      </c>
      <c r="D18" s="108" t="n">
        <v>0.05</v>
      </c>
      <c r="E18" s="0" t="n">
        <f aca="false">VLOOKUP(A18,QUIK!$D:$AL,5,0)</f>
        <v>1</v>
      </c>
      <c r="F18" s="0" t="n">
        <f aca="false">VLOOKUP(A18,QUIK!$D:$AL,9,0)</f>
        <v>531.3</v>
      </c>
      <c r="G18" s="0" t="str">
        <f aca="false">VLOOKUP(A18,QUIK!$D:$AL,28,0)</f>
        <v>SUR</v>
      </c>
      <c r="H18" s="0" t="n">
        <f aca="false">VLOOKUP(A18,QUIK!$D:$AL,31,0)</f>
        <v>-100</v>
      </c>
      <c r="I18" s="0" t="n">
        <f aca="false">VLOOKUP(A18,QUIK!$D:$AL,30,0)</f>
        <v>0</v>
      </c>
      <c r="J18" s="0" t="n">
        <f aca="false">VLOOKUP(A18,QUIK!$D:$AL,4,0)</f>
        <v>1</v>
      </c>
      <c r="L18" s="0" t="s">
        <v>169</v>
      </c>
      <c r="M18" s="0" t="s">
        <v>170</v>
      </c>
      <c r="N18" s="0" t="n">
        <v>230000</v>
      </c>
      <c r="O18" s="0" t="n">
        <v>76176</v>
      </c>
      <c r="P18" s="0" t="n">
        <v>7.68021239392662</v>
      </c>
    </row>
    <row r="19" customFormat="false" ht="15.75" hidden="false" customHeight="false" outlineLevel="0" collapsed="false">
      <c r="A19" s="106" t="s">
        <v>126</v>
      </c>
      <c r="B19" s="106" t="s">
        <v>127</v>
      </c>
      <c r="C19" s="107" t="s">
        <v>125</v>
      </c>
      <c r="D19" s="115" t="n">
        <v>0.09</v>
      </c>
      <c r="E19" s="0" t="n">
        <f aca="false">VLOOKUP(A19,QUIK!$D:$AL,5,0)</f>
        <v>1</v>
      </c>
      <c r="F19" s="0" t="n">
        <f aca="false">VLOOKUP(A19,QUIK!$D:$AL,9,0)</f>
        <v>434.65</v>
      </c>
      <c r="G19" s="0" t="str">
        <f aca="false">VLOOKUP(A19,QUIK!$D:$AL,28,0)</f>
        <v>SUR</v>
      </c>
      <c r="H19" s="0" t="n">
        <f aca="false">VLOOKUP(A19,QUIK!$D:$AL,31,0)</f>
        <v>-100</v>
      </c>
      <c r="I19" s="0" t="n">
        <f aca="false">VLOOKUP(A19,QUIK!$D:$AL,30,0)</f>
        <v>0</v>
      </c>
      <c r="J19" s="0" t="n">
        <f aca="false">VLOOKUP(A19,QUIK!$D:$AL,4,0)</f>
        <v>1</v>
      </c>
      <c r="L19" s="0" t="s">
        <v>171</v>
      </c>
      <c r="M19" s="0" t="s">
        <v>172</v>
      </c>
      <c r="N19" s="0" t="n">
        <v>400</v>
      </c>
      <c r="O19" s="0" t="n">
        <v>94320</v>
      </c>
      <c r="P19" s="0" t="n">
        <v>9.50952574295262</v>
      </c>
    </row>
    <row r="20" customFormat="false" ht="15.75" hidden="false" customHeight="false" outlineLevel="0" collapsed="false">
      <c r="A20" s="106" t="s">
        <v>143</v>
      </c>
      <c r="B20" s="106" t="s">
        <v>144</v>
      </c>
      <c r="C20" s="107" t="s">
        <v>125</v>
      </c>
      <c r="D20" s="108" t="n">
        <v>0.05</v>
      </c>
      <c r="E20" s="0" t="n">
        <f aca="false">VLOOKUP(A20,QUIK!$D:$AL,5,0)</f>
        <v>1</v>
      </c>
      <c r="F20" s="0" t="n">
        <f aca="false">VLOOKUP(A20,QUIK!$D:$AL,9,0)</f>
        <v>542.9</v>
      </c>
      <c r="G20" s="0" t="str">
        <f aca="false">VLOOKUP(A20,QUIK!$D:$AL,28,0)</f>
        <v>SUR</v>
      </c>
      <c r="H20" s="0" t="n">
        <f aca="false">VLOOKUP(A20,QUIK!$D:$AL,31,0)</f>
        <v>9</v>
      </c>
      <c r="I20" s="0" t="n">
        <f aca="false">VLOOKUP(A20,QUIK!$D:$AL,30,0)</f>
        <v>0</v>
      </c>
      <c r="J20" s="0" t="n">
        <f aca="false">VLOOKUP(A20,QUIK!$D:$AL,4,0)</f>
        <v>3</v>
      </c>
      <c r="L20" s="0" t="s">
        <v>173</v>
      </c>
      <c r="M20" s="0" t="s">
        <v>174</v>
      </c>
      <c r="N20" s="0" t="n">
        <v>300</v>
      </c>
      <c r="O20" s="0" t="n">
        <v>70752</v>
      </c>
      <c r="P20" s="0" t="n">
        <v>7.13335417054054</v>
      </c>
    </row>
    <row r="21" customFormat="false" ht="15.75" hidden="false" customHeight="false" outlineLevel="0" collapsed="false">
      <c r="A21" s="106" t="s">
        <v>119</v>
      </c>
      <c r="B21" s="106" t="s">
        <v>120</v>
      </c>
      <c r="C21" s="107" t="s">
        <v>125</v>
      </c>
      <c r="D21" s="114" t="n">
        <v>0.03</v>
      </c>
      <c r="E21" s="0" t="n">
        <f aca="false">VLOOKUP(A21,QUIK!$D:$AL,5,0)</f>
        <v>1</v>
      </c>
      <c r="F21" s="0" t="n">
        <f aca="false">VLOOKUP(A21,QUIK!$D:$AL,9,0)</f>
        <v>845.2</v>
      </c>
      <c r="G21" s="0" t="str">
        <f aca="false">VLOOKUP(A21,QUIK!$D:$AL,28,0)</f>
        <v>SUR</v>
      </c>
      <c r="H21" s="0" t="n">
        <f aca="false">VLOOKUP(A21,QUIK!$D:$AL,31,0)</f>
        <v>-100</v>
      </c>
      <c r="I21" s="0" t="n">
        <f aca="false">VLOOKUP(A21,QUIK!$D:$AL,30,0)</f>
        <v>0</v>
      </c>
      <c r="J21" s="0" t="n">
        <f aca="false">VLOOKUP(A21,QUIK!$D:$AL,4,0)</f>
        <v>1</v>
      </c>
      <c r="L21" s="0" t="s">
        <v>161</v>
      </c>
      <c r="M21" s="0" t="s">
        <v>162</v>
      </c>
      <c r="N21" s="0" t="n">
        <v>1000</v>
      </c>
      <c r="O21" s="0" t="n">
        <v>12700</v>
      </c>
      <c r="P21" s="0" t="n">
        <v>1.28043868676313</v>
      </c>
    </row>
    <row r="22" customFormat="false" ht="15.75" hidden="false" customHeight="false" outlineLevel="0" collapsed="false">
      <c r="A22" s="106" t="s">
        <v>137</v>
      </c>
      <c r="B22" s="106" t="s">
        <v>138</v>
      </c>
      <c r="C22" s="107" t="s">
        <v>125</v>
      </c>
      <c r="D22" s="116" t="n">
        <v>0.1</v>
      </c>
      <c r="E22" s="0" t="n">
        <f aca="false">VLOOKUP(A22,QUIK!$D:$AL,5,0)</f>
        <v>10</v>
      </c>
      <c r="F22" s="0" t="n">
        <f aca="false">VLOOKUP(A22,QUIK!$D:$AL,9,0)</f>
        <v>306.87</v>
      </c>
      <c r="G22" s="0" t="str">
        <f aca="false">VLOOKUP(A22,QUIK!$D:$AL,28,0)</f>
        <v>SUR</v>
      </c>
      <c r="H22" s="0" t="n">
        <f aca="false">VLOOKUP(A22,QUIK!$D:$AL,31,0)</f>
        <v>-100</v>
      </c>
      <c r="I22" s="0" t="n">
        <f aca="false">VLOOKUP(A22,QUIK!$D:$AL,30,0)</f>
        <v>0</v>
      </c>
      <c r="J22" s="0" t="n">
        <f aca="false">VLOOKUP(A22,QUIK!$D:$AL,4,0)</f>
        <v>1</v>
      </c>
      <c r="L22" s="0" t="s">
        <v>145</v>
      </c>
      <c r="M22" s="0" t="s">
        <v>146</v>
      </c>
      <c r="N22" s="0" t="n">
        <v>500</v>
      </c>
      <c r="O22" s="0" t="n">
        <v>28985</v>
      </c>
      <c r="P22" s="0" t="n">
        <v>2.92232404219128</v>
      </c>
    </row>
    <row r="23" customFormat="false" ht="15.75" hidden="false" customHeight="false" outlineLevel="0" collapsed="false">
      <c r="A23" s="106" t="s">
        <v>147</v>
      </c>
      <c r="B23" s="106" t="s">
        <v>148</v>
      </c>
      <c r="C23" s="107" t="s">
        <v>125</v>
      </c>
      <c r="D23" s="108" t="n">
        <v>0.05</v>
      </c>
      <c r="E23" s="0" t="n">
        <f aca="false">VLOOKUP(A23,QUIK!$D:$AL,5,0)</f>
        <v>100</v>
      </c>
      <c r="F23" s="0" t="n">
        <f aca="false">VLOOKUP(A23,QUIK!$D:$AL,9,0)</f>
        <v>3.692</v>
      </c>
      <c r="G23" s="0" t="str">
        <f aca="false">VLOOKUP(A23,QUIK!$D:$AL,28,0)</f>
        <v>SUR</v>
      </c>
      <c r="H23" s="0" t="n">
        <f aca="false">VLOOKUP(A23,QUIK!$D:$AL,31,0)</f>
        <v>-100</v>
      </c>
      <c r="I23" s="0" t="n">
        <f aca="false">VLOOKUP(A23,QUIK!$D:$AL,30,0)</f>
        <v>0</v>
      </c>
      <c r="J23" s="0" t="n">
        <f aca="false">VLOOKUP(A23,QUIK!$D:$AL,4,0)</f>
        <v>1</v>
      </c>
      <c r="L23" s="0" t="s">
        <v>175</v>
      </c>
      <c r="M23" s="0" t="s">
        <v>176</v>
      </c>
      <c r="N23" s="0" t="n">
        <v>50</v>
      </c>
      <c r="O23" s="0" t="n">
        <v>27450</v>
      </c>
      <c r="P23" s="0" t="n">
        <v>2.76756235839747</v>
      </c>
    </row>
    <row r="24" customFormat="false" ht="15.75" hidden="false" customHeight="false" outlineLevel="0" collapsed="false">
      <c r="A24" s="106" t="s">
        <v>177</v>
      </c>
      <c r="B24" s="106" t="s">
        <v>178</v>
      </c>
      <c r="C24" s="107" t="s">
        <v>125</v>
      </c>
      <c r="D24" s="114" t="n">
        <v>0.03</v>
      </c>
      <c r="E24" s="0" t="n">
        <f aca="false">VLOOKUP(A24,QUIK!$D:$AL,5,0)</f>
        <v>1</v>
      </c>
      <c r="F24" s="0" t="n">
        <f aca="false">VLOOKUP(A24,QUIK!$D:$AL,9,0)</f>
        <v>1027</v>
      </c>
      <c r="G24" s="0" t="str">
        <f aca="false">VLOOKUP(A24,QUIK!$D:$AL,28,0)</f>
        <v>SUR</v>
      </c>
      <c r="H24" s="0" t="n">
        <f aca="false">VLOOKUP(A24,QUIK!$D:$AL,31,0)</f>
        <v>-100</v>
      </c>
      <c r="I24" s="0" t="n">
        <f aca="false">VLOOKUP(A24,QUIK!$D:$AL,30,0)</f>
        <v>0</v>
      </c>
      <c r="J24" s="0" t="n">
        <f aca="false">VLOOKUP(A24,QUIK!$D:$AL,4,0)</f>
        <v>1</v>
      </c>
      <c r="L24" s="0" t="s">
        <v>149</v>
      </c>
      <c r="M24" s="0" t="s">
        <v>150</v>
      </c>
      <c r="N24" s="0" t="n">
        <v>9</v>
      </c>
      <c r="O24" s="0" t="n">
        <v>21589.2</v>
      </c>
      <c r="P24" s="0" t="n">
        <v>2.17666510994225</v>
      </c>
    </row>
    <row r="25" customFormat="false" ht="15" hidden="false" customHeight="false" outlineLevel="0" collapsed="false">
      <c r="L25" s="0" t="s">
        <v>151</v>
      </c>
      <c r="M25" s="0" t="s">
        <v>152</v>
      </c>
      <c r="N25" s="0" t="n">
        <v>11</v>
      </c>
      <c r="O25" s="0" t="n">
        <v>11077</v>
      </c>
      <c r="P25" s="0" t="n">
        <v>1.11680467191143</v>
      </c>
    </row>
    <row r="26" customFormat="false" ht="15" hidden="false" customHeight="false" outlineLevel="0" collapsed="false">
      <c r="L26" s="0" t="s">
        <v>163</v>
      </c>
      <c r="M26" s="0" t="s">
        <v>164</v>
      </c>
      <c r="N26" s="0" t="n">
        <v>7</v>
      </c>
      <c r="O26" s="0" t="n">
        <v>29883</v>
      </c>
      <c r="P26" s="0" t="n">
        <v>3.01286214775926</v>
      </c>
    </row>
    <row r="27" customFormat="false" ht="15" hidden="false" customHeight="false" outlineLevel="0" collapsed="false">
      <c r="L27" s="0" t="s">
        <v>155</v>
      </c>
      <c r="M27" s="0" t="s">
        <v>156</v>
      </c>
      <c r="N27" s="0" t="n">
        <v>30</v>
      </c>
      <c r="O27" s="0" t="n">
        <v>101415</v>
      </c>
      <c r="P27" s="0" t="n">
        <v>10.2248574344947</v>
      </c>
    </row>
    <row r="28" customFormat="false" ht="15" hidden="false" customHeight="false" outlineLevel="0" collapsed="false">
      <c r="L28" s="0" t="s">
        <v>179</v>
      </c>
      <c r="M28" s="0" t="s">
        <v>180</v>
      </c>
      <c r="N28" s="0" t="n">
        <v>50</v>
      </c>
      <c r="O28" s="0" t="n">
        <v>48268</v>
      </c>
      <c r="P28" s="0" t="n">
        <v>4.86647358525061</v>
      </c>
    </row>
    <row r="29" customFormat="false" ht="15" hidden="false" customHeight="false" outlineLevel="0" collapsed="false">
      <c r="L29" s="0" t="s">
        <v>181</v>
      </c>
      <c r="M29" s="0" t="s">
        <v>182</v>
      </c>
      <c r="N29" s="0" t="n">
        <v>32</v>
      </c>
      <c r="O29" s="0" t="n">
        <v>30217.28</v>
      </c>
      <c r="P29" s="0" t="n">
        <v>3.04656490714596</v>
      </c>
    </row>
    <row r="30" customFormat="false" ht="15" hidden="false" customHeight="false" outlineLevel="0" collapsed="false">
      <c r="L30" s="0" t="s">
        <v>183</v>
      </c>
      <c r="M30" s="0" t="s">
        <v>184</v>
      </c>
      <c r="N30" s="0" t="n">
        <v>30</v>
      </c>
      <c r="O30" s="0" t="n">
        <v>27478.2</v>
      </c>
      <c r="P30" s="0" t="n">
        <v>2.77040553721375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02B93"/>
    <pageSetUpPr fitToPage="false"/>
  </sheetPr>
  <dimension ref="A1:Z243"/>
  <sheetViews>
    <sheetView showFormulas="false" showGridLines="true" showRowColHeaders="true" showZeros="true" rightToLeft="false" tabSelected="false" showOutlineSymbols="true" defaultGridColor="true" view="normal" topLeftCell="A172" colorId="64" zoomScale="100" zoomScaleNormal="100" zoomScalePageLayoutView="100" workbookViewId="0">
      <selection pane="topLeft" activeCell="F206" activeCellId="0" sqref="F206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7.57"/>
    <col collapsed="false" customWidth="true" hidden="false" outlineLevel="0" max="2" min="2" style="0" width="17.14"/>
    <col collapsed="false" customWidth="true" hidden="false" outlineLevel="0" max="4" min="3" style="0" width="14.28"/>
    <col collapsed="false" customWidth="true" hidden="false" outlineLevel="0" max="5" min="5" style="0" width="14.43"/>
    <col collapsed="false" customWidth="true" hidden="false" outlineLevel="0" max="6" min="6" style="0" width="10.71"/>
    <col collapsed="false" customWidth="true" hidden="false" outlineLevel="0" max="7" min="7" style="0" width="10.14"/>
    <col collapsed="false" customWidth="true" hidden="false" outlineLevel="0" max="9" min="9" style="0" width="12.57"/>
    <col collapsed="false" customWidth="true" hidden="false" outlineLevel="0" max="10" min="10" style="0" width="15.14"/>
    <col collapsed="false" customWidth="true" hidden="false" outlineLevel="0" max="11" min="11" style="0" width="12.85"/>
    <col collapsed="false" customWidth="true" hidden="false" outlineLevel="0" max="13" min="13" style="0" width="10.57"/>
    <col collapsed="false" customWidth="true" hidden="false" outlineLevel="0" max="14" min="14" style="0" width="12.85"/>
    <col collapsed="false" customWidth="true" hidden="false" outlineLevel="0" max="15" min="15" style="0" width="12"/>
    <col collapsed="false" customWidth="true" hidden="false" outlineLevel="0" max="16" min="16" style="0" width="10.71"/>
    <col collapsed="false" customWidth="true" hidden="false" outlineLevel="0" max="17" min="17" style="0" width="12.43"/>
    <col collapsed="false" customWidth="true" hidden="false" outlineLevel="0" max="18" min="18" style="0" width="13.85"/>
    <col collapsed="false" customWidth="true" hidden="false" outlineLevel="0" max="19" min="19" style="0" width="13.14"/>
    <col collapsed="false" customWidth="true" hidden="false" outlineLevel="0" max="20" min="20" style="0" width="11.71"/>
    <col collapsed="false" customWidth="true" hidden="false" outlineLevel="0" max="21" min="21" style="0" width="10.43"/>
    <col collapsed="false" customWidth="true" hidden="false" outlineLevel="0" max="22" min="22" style="0" width="11.85"/>
    <col collapsed="false" customWidth="true" hidden="false" outlineLevel="0" max="23" min="23" style="0" width="10.28"/>
    <col collapsed="false" customWidth="true" hidden="false" outlineLevel="0" max="25" min="25" style="0" width="11.28"/>
    <col collapsed="false" customWidth="true" hidden="false" outlineLevel="0" max="26" min="26" style="0" width="12.14"/>
  </cols>
  <sheetData>
    <row r="1" customFormat="false" ht="21" hidden="false" customHeight="false" outlineLevel="0" collapsed="false">
      <c r="A1" s="117" t="s">
        <v>185</v>
      </c>
    </row>
    <row r="2" customFormat="false" ht="15" hidden="false" customHeight="false" outlineLevel="0" collapsed="false">
      <c r="I2" s="0" t="s">
        <v>186</v>
      </c>
      <c r="J2" s="0" t="s">
        <v>187</v>
      </c>
    </row>
    <row r="3" customFormat="false" ht="15" hidden="false" customHeight="false" outlineLevel="0" collapsed="false">
      <c r="D3" s="118" t="s">
        <v>188</v>
      </c>
      <c r="E3" s="119" t="n">
        <f aca="false">QUIK_портфель!P3</f>
        <v>963451.39</v>
      </c>
      <c r="F3" s="120" t="str">
        <f aca="false">IF(ABS(F4)&lt;1%,"ОК","Данные Портфеля не корректны!")</f>
        <v>ОК</v>
      </c>
      <c r="I3" s="118" t="s">
        <v>189</v>
      </c>
      <c r="J3" s="121" t="n">
        <v>0.5</v>
      </c>
      <c r="O3" s="118" t="s">
        <v>190</v>
      </c>
      <c r="P3" s="121" t="n">
        <v>0.5</v>
      </c>
    </row>
    <row r="4" customFormat="false" ht="15" hidden="false" customHeight="false" outlineLevel="0" collapsed="false">
      <c r="D4" s="118" t="s">
        <v>191</v>
      </c>
      <c r="E4" s="119" t="n">
        <f aca="false">SUM(E7:E34)</f>
        <v>963451.39</v>
      </c>
      <c r="F4" s="122" t="n">
        <f aca="false">(E4-E3)/E3</f>
        <v>0</v>
      </c>
    </row>
    <row r="5" customFormat="false" ht="15" hidden="false" customHeight="false" outlineLevel="0" collapsed="false">
      <c r="A5" s="0" t="s">
        <v>192</v>
      </c>
      <c r="I5" s="0" t="s">
        <v>193</v>
      </c>
      <c r="O5" s="0" t="s">
        <v>194</v>
      </c>
    </row>
    <row r="6" customFormat="false" ht="45" hidden="false" customHeight="false" outlineLevel="0" collapsed="false">
      <c r="A6" s="123" t="s">
        <v>87</v>
      </c>
      <c r="B6" s="123" t="s">
        <v>195</v>
      </c>
      <c r="C6" s="123" t="s">
        <v>88</v>
      </c>
      <c r="D6" s="123" t="s">
        <v>96</v>
      </c>
      <c r="E6" s="123" t="s">
        <v>97</v>
      </c>
      <c r="F6" s="123" t="s">
        <v>98</v>
      </c>
      <c r="I6" s="123" t="s">
        <v>87</v>
      </c>
      <c r="J6" s="123" t="s">
        <v>88</v>
      </c>
      <c r="K6" s="123" t="s">
        <v>89</v>
      </c>
      <c r="L6" s="123" t="s">
        <v>196</v>
      </c>
      <c r="M6" s="123" t="s">
        <v>197</v>
      </c>
      <c r="O6" s="123" t="s">
        <v>195</v>
      </c>
      <c r="P6" s="123" t="s">
        <v>198</v>
      </c>
      <c r="Q6" s="124" t="s">
        <v>199</v>
      </c>
      <c r="R6" s="123" t="s">
        <v>200</v>
      </c>
      <c r="S6" s="123" t="s">
        <v>197</v>
      </c>
    </row>
    <row r="7" customFormat="false" ht="15" hidden="false" customHeight="false" outlineLevel="0" collapsed="false">
      <c r="A7" s="23" t="s">
        <v>99</v>
      </c>
      <c r="B7" s="23"/>
      <c r="C7" s="23"/>
      <c r="D7" s="23" t="n">
        <f aca="false">QUIK_деньги!J3</f>
        <v>3518.69</v>
      </c>
      <c r="E7" s="23" t="n">
        <f aca="false">D7</f>
        <v>3518.69</v>
      </c>
      <c r="F7" s="125" t="n">
        <f aca="false">E7/$E$3</f>
        <v>0.00365217180287632</v>
      </c>
      <c r="I7" s="126" t="s">
        <v>123</v>
      </c>
      <c r="J7" s="126" t="s">
        <v>201</v>
      </c>
      <c r="K7" s="126" t="s">
        <v>124</v>
      </c>
      <c r="L7" s="127" t="n">
        <v>0.05</v>
      </c>
      <c r="M7" s="127" t="n">
        <f aca="false">L7*$J$3</f>
        <v>0.025</v>
      </c>
      <c r="O7" s="128" t="s">
        <v>202</v>
      </c>
      <c r="P7" s="129" t="s">
        <v>203</v>
      </c>
      <c r="Q7" s="130" t="n">
        <v>0.1</v>
      </c>
      <c r="R7" s="131" t="n">
        <v>0.1</v>
      </c>
      <c r="S7" s="131" t="n">
        <f aca="false">R7*$P$3</f>
        <v>0.05</v>
      </c>
    </row>
    <row r="8" customFormat="false" ht="15" hidden="false" customHeight="false" outlineLevel="0" collapsed="false">
      <c r="A8" s="23" t="s">
        <v>105</v>
      </c>
      <c r="B8" s="23" t="s">
        <v>204</v>
      </c>
      <c r="C8" s="23" t="s">
        <v>106</v>
      </c>
      <c r="D8" s="23" t="n">
        <v>37000</v>
      </c>
      <c r="E8" s="132" t="n">
        <v>56965.2</v>
      </c>
      <c r="F8" s="125" t="n">
        <f aca="false">E8/$E$3</f>
        <v>0.0591261796819869</v>
      </c>
      <c r="I8" s="126" t="s">
        <v>130</v>
      </c>
      <c r="J8" s="126" t="s">
        <v>205</v>
      </c>
      <c r="K8" s="126" t="s">
        <v>131</v>
      </c>
      <c r="L8" s="127" t="n">
        <v>0.05</v>
      </c>
      <c r="M8" s="127" t="n">
        <f aca="false">L8*$J$3</f>
        <v>0.025</v>
      </c>
      <c r="O8" s="128" t="s">
        <v>206</v>
      </c>
      <c r="P8" s="129" t="s">
        <v>207</v>
      </c>
      <c r="Q8" s="130" t="n">
        <v>0.1</v>
      </c>
      <c r="R8" s="131" t="n">
        <v>0.1</v>
      </c>
      <c r="S8" s="131" t="n">
        <f aca="false">R8*$P$3</f>
        <v>0.05</v>
      </c>
    </row>
    <row r="9" customFormat="false" ht="15" hidden="false" customHeight="false" outlineLevel="0" collapsed="false">
      <c r="A9" s="23" t="s">
        <v>113</v>
      </c>
      <c r="B9" s="23" t="str">
        <f aca="false">VLOOKUP(A9,Лист5!A:E,5,0)</f>
        <v>RU000A103X66</v>
      </c>
      <c r="C9" s="23" t="s">
        <v>114</v>
      </c>
      <c r="D9" s="23" t="n">
        <v>6</v>
      </c>
      <c r="E9" s="132" t="n">
        <v>10791.6</v>
      </c>
      <c r="F9" s="125" t="n">
        <f aca="false">E9/$E$3</f>
        <v>0.0112009802591078</v>
      </c>
      <c r="I9" s="126" t="s">
        <v>113</v>
      </c>
      <c r="J9" s="126" t="s">
        <v>208</v>
      </c>
      <c r="K9" s="126" t="s">
        <v>114</v>
      </c>
      <c r="L9" s="127" t="n">
        <v>0.05</v>
      </c>
      <c r="M9" s="127" t="n">
        <f aca="false">L9*$J$3</f>
        <v>0.025</v>
      </c>
      <c r="O9" s="128" t="s">
        <v>209</v>
      </c>
      <c r="P9" s="129" t="s">
        <v>210</v>
      </c>
      <c r="Q9" s="130" t="n">
        <v>0.1</v>
      </c>
      <c r="R9" s="131" t="n">
        <v>0.1</v>
      </c>
      <c r="S9" s="131" t="n">
        <f aca="false">R9*$P$3</f>
        <v>0.05</v>
      </c>
    </row>
    <row r="10" customFormat="false" ht="15" hidden="false" customHeight="false" outlineLevel="0" collapsed="false">
      <c r="A10" s="23" t="s">
        <v>119</v>
      </c>
      <c r="B10" s="23" t="str">
        <f aca="false">VLOOKUP(A10,Лист5!A:E,5,0)</f>
        <v>RU000A108KL3</v>
      </c>
      <c r="C10" s="23" t="s">
        <v>120</v>
      </c>
      <c r="D10" s="23" t="n">
        <v>25</v>
      </c>
      <c r="E10" s="132" t="n">
        <v>21130</v>
      </c>
      <c r="F10" s="125" t="n">
        <f aca="false">E10/$E$3</f>
        <v>0.0219315683378691</v>
      </c>
      <c r="I10" s="126" t="s">
        <v>145</v>
      </c>
      <c r="J10" s="126" t="s">
        <v>211</v>
      </c>
      <c r="K10" s="126" t="s">
        <v>146</v>
      </c>
      <c r="L10" s="133" t="n">
        <v>0.08</v>
      </c>
      <c r="M10" s="133" t="n">
        <f aca="false">L10*$J$3</f>
        <v>0.04</v>
      </c>
      <c r="O10" s="128" t="s">
        <v>212</v>
      </c>
      <c r="P10" s="129" t="s">
        <v>213</v>
      </c>
      <c r="Q10" s="130" t="n">
        <v>0.1</v>
      </c>
      <c r="R10" s="131" t="n">
        <v>0.1</v>
      </c>
      <c r="S10" s="131" t="n">
        <f aca="false">R10*$P$3</f>
        <v>0.05</v>
      </c>
    </row>
    <row r="11" customFormat="false" ht="15" hidden="false" customHeight="false" outlineLevel="0" collapsed="false">
      <c r="A11" s="23" t="s">
        <v>126</v>
      </c>
      <c r="B11" s="23" t="str">
        <f aca="false">VLOOKUP(A11,Лист5!A:E,5,0)</f>
        <v>RU000A106T36</v>
      </c>
      <c r="C11" s="23" t="s">
        <v>127</v>
      </c>
      <c r="D11" s="23" t="n">
        <v>50</v>
      </c>
      <c r="E11" s="132" t="n">
        <v>21732.5</v>
      </c>
      <c r="F11" s="125" t="n">
        <f aca="false">E11/$E$3</f>
        <v>0.0225569242263484</v>
      </c>
      <c r="I11" s="126" t="s">
        <v>149</v>
      </c>
      <c r="J11" s="126" t="s">
        <v>214</v>
      </c>
      <c r="K11" s="126" t="s">
        <v>150</v>
      </c>
      <c r="L11" s="127" t="n">
        <v>0.05</v>
      </c>
      <c r="M11" s="127" t="n">
        <f aca="false">L11*$J$3</f>
        <v>0.025</v>
      </c>
      <c r="O11" s="128" t="s">
        <v>215</v>
      </c>
      <c r="P11" s="129" t="s">
        <v>216</v>
      </c>
      <c r="Q11" s="130" t="n">
        <v>0.1</v>
      </c>
      <c r="R11" s="131" t="n">
        <v>0.1</v>
      </c>
      <c r="S11" s="131" t="n">
        <f aca="false">R11*$P$3</f>
        <v>0.05</v>
      </c>
    </row>
    <row r="12" customFormat="false" ht="15" hidden="false" customHeight="false" outlineLevel="0" collapsed="false">
      <c r="A12" s="23" t="s">
        <v>133</v>
      </c>
      <c r="B12" s="23" t="str">
        <f aca="false">VLOOKUP(A12,Лист5!A:E,5,0)</f>
        <v>RU0007976965</v>
      </c>
      <c r="C12" s="23" t="s">
        <v>134</v>
      </c>
      <c r="D12" s="23" t="n">
        <v>50</v>
      </c>
      <c r="E12" s="132" t="n">
        <v>54200</v>
      </c>
      <c r="F12" s="125" t="n">
        <f aca="false">E12/$E$3</f>
        <v>0.0562560815860155</v>
      </c>
      <c r="I12" s="126" t="s">
        <v>151</v>
      </c>
      <c r="J12" s="126" t="s">
        <v>217</v>
      </c>
      <c r="K12" s="126" t="s">
        <v>152</v>
      </c>
      <c r="L12" s="134" t="n">
        <v>0.03</v>
      </c>
      <c r="M12" s="134" t="n">
        <f aca="false">L12*$J$3</f>
        <v>0.015</v>
      </c>
      <c r="O12" s="128" t="s">
        <v>218</v>
      </c>
      <c r="P12" s="129" t="s">
        <v>219</v>
      </c>
      <c r="Q12" s="130" t="n">
        <v>0.1</v>
      </c>
      <c r="R12" s="131" t="n">
        <v>0.1</v>
      </c>
      <c r="S12" s="131" t="n">
        <f aca="false">R12*$P$3</f>
        <v>0.05</v>
      </c>
    </row>
    <row r="13" customFormat="false" ht="15" hidden="false" customHeight="false" outlineLevel="0" collapsed="false">
      <c r="A13" s="23" t="s">
        <v>137</v>
      </c>
      <c r="B13" s="23" t="str">
        <f aca="false">VLOOKUP(A13,Лист5!A:E,5,0)</f>
        <v>RU0009100945</v>
      </c>
      <c r="C13" s="23" t="s">
        <v>138</v>
      </c>
      <c r="D13" s="23" t="n">
        <v>240</v>
      </c>
      <c r="E13" s="132" t="n">
        <v>73648.8</v>
      </c>
      <c r="F13" s="125" t="n">
        <f aca="false">E13/$E$3</f>
        <v>0.0764426734596335</v>
      </c>
      <c r="I13" s="126" t="s">
        <v>155</v>
      </c>
      <c r="J13" s="126" t="s">
        <v>220</v>
      </c>
      <c r="K13" s="126" t="s">
        <v>156</v>
      </c>
      <c r="L13" s="135" t="n">
        <v>0.09</v>
      </c>
      <c r="M13" s="135" t="n">
        <f aca="false">L13*$J$3</f>
        <v>0.045</v>
      </c>
      <c r="O13" s="128" t="s">
        <v>221</v>
      </c>
      <c r="P13" s="129" t="s">
        <v>222</v>
      </c>
      <c r="Q13" s="130" t="n">
        <v>0.05</v>
      </c>
      <c r="R13" s="131" t="n">
        <v>0.05</v>
      </c>
      <c r="S13" s="131" t="n">
        <f aca="false">R13*$P$3</f>
        <v>0.025</v>
      </c>
    </row>
    <row r="14" customFormat="false" ht="15" hidden="false" customHeight="false" outlineLevel="0" collapsed="false">
      <c r="A14" s="23" t="s">
        <v>143</v>
      </c>
      <c r="B14" s="23" t="str">
        <f aca="false">VLOOKUP(A14,Лист5!A:E,5,0)</f>
        <v>RU0009062467</v>
      </c>
      <c r="C14" s="23" t="s">
        <v>144</v>
      </c>
      <c r="D14" s="23" t="n">
        <v>40</v>
      </c>
      <c r="E14" s="132" t="n">
        <v>21716</v>
      </c>
      <c r="F14" s="125" t="n">
        <f aca="false">E14/$E$3</f>
        <v>0.0225397982974523</v>
      </c>
      <c r="I14" s="126" t="s">
        <v>157</v>
      </c>
      <c r="J14" s="126" t="s">
        <v>223</v>
      </c>
      <c r="K14" s="126" t="s">
        <v>158</v>
      </c>
      <c r="L14" s="127" t="n">
        <v>0.05</v>
      </c>
      <c r="M14" s="127" t="n">
        <f aca="false">L14*$J$3</f>
        <v>0.025</v>
      </c>
      <c r="O14" s="128" t="s">
        <v>224</v>
      </c>
      <c r="P14" s="129" t="s">
        <v>225</v>
      </c>
      <c r="Q14" s="130" t="n">
        <v>0.1</v>
      </c>
      <c r="R14" s="131" t="n">
        <v>0.1</v>
      </c>
      <c r="S14" s="131" t="n">
        <f aca="false">R14*$P$3</f>
        <v>0.05</v>
      </c>
    </row>
    <row r="15" customFormat="false" ht="15" hidden="false" customHeight="false" outlineLevel="0" collapsed="false">
      <c r="A15" s="23" t="s">
        <v>147</v>
      </c>
      <c r="B15" s="23" t="str">
        <f aca="false">VLOOKUP(A15,Лист5!A:E,5,0)</f>
        <v>RU000A0JPNM1</v>
      </c>
      <c r="C15" s="23" t="s">
        <v>148</v>
      </c>
      <c r="D15" s="23" t="n">
        <v>5000</v>
      </c>
      <c r="E15" s="132" t="n">
        <v>18460</v>
      </c>
      <c r="F15" s="125" t="n">
        <f aca="false">E15/$E$3</f>
        <v>0.0191602816619529</v>
      </c>
      <c r="I15" s="126" t="s">
        <v>161</v>
      </c>
      <c r="J15" s="126" t="s">
        <v>226</v>
      </c>
      <c r="K15" s="126" t="s">
        <v>162</v>
      </c>
      <c r="L15" s="127" t="n">
        <v>0.05</v>
      </c>
      <c r="M15" s="127" t="n">
        <f aca="false">L15*$J$3</f>
        <v>0.025</v>
      </c>
      <c r="O15" s="128" t="s">
        <v>227</v>
      </c>
      <c r="P15" s="129" t="s">
        <v>228</v>
      </c>
      <c r="Q15" s="130" t="n">
        <v>0.05</v>
      </c>
      <c r="R15" s="131" t="n">
        <v>0.05</v>
      </c>
      <c r="S15" s="131" t="n">
        <f aca="false">R15*$P$3</f>
        <v>0.025</v>
      </c>
    </row>
    <row r="16" customFormat="false" ht="15" hidden="false" customHeight="false" outlineLevel="0" collapsed="false">
      <c r="A16" s="23" t="s">
        <v>123</v>
      </c>
      <c r="B16" s="23" t="str">
        <f aca="false">VLOOKUP(A16,Лист5!A:E,5,0)</f>
        <v>RU0009024277</v>
      </c>
      <c r="C16" s="23" t="s">
        <v>124</v>
      </c>
      <c r="D16" s="23" t="n">
        <v>8</v>
      </c>
      <c r="E16" s="132" t="n">
        <v>53988</v>
      </c>
      <c r="F16" s="125" t="n">
        <f aca="false">E16/$E$3</f>
        <v>0.0560360393480775</v>
      </c>
      <c r="I16" s="126" t="s">
        <v>163</v>
      </c>
      <c r="J16" s="126" t="s">
        <v>229</v>
      </c>
      <c r="K16" s="126" t="s">
        <v>164</v>
      </c>
      <c r="L16" s="127" t="n">
        <v>0.05</v>
      </c>
      <c r="M16" s="127" t="n">
        <f aca="false">L16*$J$3</f>
        <v>0.025</v>
      </c>
      <c r="O16" s="128" t="s">
        <v>230</v>
      </c>
      <c r="P16" s="129" t="s">
        <v>231</v>
      </c>
      <c r="Q16" s="130" t="n">
        <v>0.1</v>
      </c>
      <c r="R16" s="131" t="n">
        <v>0.1</v>
      </c>
      <c r="S16" s="131" t="n">
        <f aca="false">R16*$P$3</f>
        <v>0.05</v>
      </c>
    </row>
    <row r="17" customFormat="false" ht="15" hidden="false" customHeight="false" outlineLevel="0" collapsed="false">
      <c r="A17" s="23" t="s">
        <v>153</v>
      </c>
      <c r="B17" s="23" t="str">
        <f aca="false">VLOOKUP(A17,Лист5!A:E,5,0)</f>
        <v>RU000A106YF0</v>
      </c>
      <c r="C17" s="23" t="s">
        <v>154</v>
      </c>
      <c r="D17" s="23" t="n">
        <v>50</v>
      </c>
      <c r="E17" s="132" t="n">
        <v>12750</v>
      </c>
      <c r="F17" s="125" t="n">
        <f aca="false">E17/$E$3</f>
        <v>0.0132336723288136</v>
      </c>
      <c r="I17" s="126" t="s">
        <v>167</v>
      </c>
      <c r="J17" s="126" t="s">
        <v>232</v>
      </c>
      <c r="K17" s="126" t="s">
        <v>168</v>
      </c>
      <c r="L17" s="127" t="n">
        <v>0.05</v>
      </c>
      <c r="M17" s="127" t="n">
        <f aca="false">L17*$J$3</f>
        <v>0.025</v>
      </c>
      <c r="O17" s="128" t="s">
        <v>179</v>
      </c>
      <c r="P17" s="129" t="s">
        <v>180</v>
      </c>
      <c r="Q17" s="130" t="n">
        <v>0.1</v>
      </c>
      <c r="R17" s="131" t="n">
        <v>0.1</v>
      </c>
      <c r="S17" s="131" t="n">
        <f aca="false">R17*$P$3</f>
        <v>0.05</v>
      </c>
    </row>
    <row r="18" customFormat="false" ht="15" hidden="false" customHeight="false" outlineLevel="0" collapsed="false">
      <c r="A18" s="23" t="s">
        <v>157</v>
      </c>
      <c r="B18" s="23" t="str">
        <f aca="false">VLOOKUP(A18,Лист5!A:E,5,0)</f>
        <v>RU000A0JR4A1</v>
      </c>
      <c r="C18" s="23" t="s">
        <v>158</v>
      </c>
      <c r="D18" s="23" t="n">
        <v>140</v>
      </c>
      <c r="E18" s="132" t="n">
        <v>25698.4</v>
      </c>
      <c r="F18" s="125" t="n">
        <f aca="false">E18/$E$3</f>
        <v>0.0266732709784144</v>
      </c>
      <c r="I18" s="126" t="s">
        <v>126</v>
      </c>
      <c r="J18" s="126" t="s">
        <v>233</v>
      </c>
      <c r="K18" s="126" t="s">
        <v>127</v>
      </c>
      <c r="L18" s="135" t="n">
        <v>0.09</v>
      </c>
      <c r="M18" s="135" t="n">
        <f aca="false">L18*$J$3</f>
        <v>0.045</v>
      </c>
      <c r="R18" s="136" t="n">
        <f aca="false">SUM(R7:R17)</f>
        <v>1</v>
      </c>
      <c r="S18" s="136" t="n">
        <f aca="false">SUM(S7:S17)</f>
        <v>0.5</v>
      </c>
    </row>
    <row r="19" customFormat="false" ht="15" hidden="false" customHeight="false" outlineLevel="0" collapsed="false">
      <c r="A19" s="23" t="s">
        <v>159</v>
      </c>
      <c r="B19" s="23" t="str">
        <f aca="false">VLOOKUP(A19,Лист5!A:E,5,0)</f>
        <v>RU000A0HL5M1</v>
      </c>
      <c r="C19" s="23" t="s">
        <v>160</v>
      </c>
      <c r="D19" s="23" t="n">
        <v>12</v>
      </c>
      <c r="E19" s="132" t="n">
        <v>6960</v>
      </c>
      <c r="F19" s="125" t="n">
        <f aca="false">E19/$E$3</f>
        <v>0.00722402818890531</v>
      </c>
      <c r="I19" s="126" t="s">
        <v>143</v>
      </c>
      <c r="J19" s="126" t="s">
        <v>234</v>
      </c>
      <c r="K19" s="126" t="s">
        <v>144</v>
      </c>
      <c r="L19" s="127" t="n">
        <v>0.05</v>
      </c>
      <c r="M19" s="127" t="n">
        <f aca="false">L19*$J$3</f>
        <v>0.025</v>
      </c>
      <c r="Q19" s="137"/>
      <c r="R19" s="138"/>
    </row>
    <row r="20" customFormat="false" ht="15" hidden="false" customHeight="false" outlineLevel="0" collapsed="false">
      <c r="A20" s="23" t="s">
        <v>140</v>
      </c>
      <c r="B20" s="23" t="str">
        <f aca="false">VLOOKUP(A20,Лист5!A:E,5,0)</f>
        <v>RU0008943394</v>
      </c>
      <c r="C20" s="23" t="s">
        <v>141</v>
      </c>
      <c r="D20" s="23" t="n">
        <v>100</v>
      </c>
      <c r="E20" s="132" t="n">
        <v>5267</v>
      </c>
      <c r="F20" s="125" t="n">
        <f aca="false">E20/$E$3</f>
        <v>0.00546680409065578</v>
      </c>
      <c r="I20" s="126" t="s">
        <v>119</v>
      </c>
      <c r="J20" s="126" t="s">
        <v>235</v>
      </c>
      <c r="K20" s="126" t="s">
        <v>120</v>
      </c>
      <c r="L20" s="134" t="n">
        <v>0.03</v>
      </c>
      <c r="M20" s="134" t="n">
        <f aca="false">L20*$J$3</f>
        <v>0.015</v>
      </c>
      <c r="Q20" s="137"/>
      <c r="R20" s="138"/>
    </row>
    <row r="21" customFormat="false" ht="15" hidden="false" customHeight="false" outlineLevel="0" collapsed="false">
      <c r="A21" s="23" t="s">
        <v>165</v>
      </c>
      <c r="B21" s="23" t="str">
        <f aca="false">VLOOKUP(A21,Лист5!A:E,5,0)</f>
        <v>RU000A0ET7Y7</v>
      </c>
      <c r="C21" s="23" t="s">
        <v>166</v>
      </c>
      <c r="D21" s="23" t="n">
        <v>10000</v>
      </c>
      <c r="E21" s="132" t="n">
        <v>10745</v>
      </c>
      <c r="F21" s="125" t="n">
        <f aca="false">E21/$E$3</f>
        <v>0.0111526124841649</v>
      </c>
      <c r="I21" s="126" t="s">
        <v>137</v>
      </c>
      <c r="J21" s="126" t="s">
        <v>236</v>
      </c>
      <c r="K21" s="126" t="s">
        <v>138</v>
      </c>
      <c r="L21" s="139" t="n">
        <v>0.1</v>
      </c>
      <c r="M21" s="139" t="n">
        <f aca="false">L21*$J$3</f>
        <v>0.05</v>
      </c>
      <c r="Q21" s="137"/>
      <c r="R21" s="138"/>
    </row>
    <row r="22" customFormat="false" ht="15" hidden="false" customHeight="false" outlineLevel="0" collapsed="false">
      <c r="A22" s="23" t="s">
        <v>169</v>
      </c>
      <c r="B22" s="23" t="str">
        <f aca="false">VLOOKUP(A22,Лист5!A:E,5,0)</f>
        <v>RU000A0JPN96</v>
      </c>
      <c r="C22" s="23" t="s">
        <v>170</v>
      </c>
      <c r="D22" s="23" t="n">
        <v>230000</v>
      </c>
      <c r="E22" s="132" t="n">
        <v>74589</v>
      </c>
      <c r="F22" s="125" t="n">
        <f aca="false">E22/$E$3</f>
        <v>0.0774185400261865</v>
      </c>
      <c r="I22" s="126" t="s">
        <v>147</v>
      </c>
      <c r="J22" s="126" t="s">
        <v>237</v>
      </c>
      <c r="K22" s="126" t="s">
        <v>148</v>
      </c>
      <c r="L22" s="127" t="n">
        <v>0.05</v>
      </c>
      <c r="M22" s="127" t="n">
        <f aca="false">L22*$J$3</f>
        <v>0.025</v>
      </c>
      <c r="Q22" s="137"/>
      <c r="R22" s="138"/>
    </row>
    <row r="23" customFormat="false" ht="15" hidden="false" customHeight="false" outlineLevel="0" collapsed="false">
      <c r="A23" s="23" t="s">
        <v>171</v>
      </c>
      <c r="B23" s="23" t="str">
        <f aca="false">VLOOKUP(A23,Лист5!A:E,5,0)</f>
        <v>RU0009029540</v>
      </c>
      <c r="C23" s="23" t="s">
        <v>172</v>
      </c>
      <c r="D23" s="23" t="n">
        <v>400</v>
      </c>
      <c r="E23" s="132" t="n">
        <v>91244</v>
      </c>
      <c r="F23" s="125" t="n">
        <f aca="false">E23/$E$3</f>
        <v>0.0947053488604132</v>
      </c>
      <c r="I23" s="126" t="s">
        <v>177</v>
      </c>
      <c r="J23" s="126" t="s">
        <v>238</v>
      </c>
      <c r="K23" s="126" t="s">
        <v>178</v>
      </c>
      <c r="L23" s="134" t="n">
        <v>0.03</v>
      </c>
      <c r="M23" s="134" t="n">
        <f aca="false">L23*$J$3</f>
        <v>0.015</v>
      </c>
      <c r="Q23" s="137"/>
      <c r="R23" s="138"/>
    </row>
    <row r="24" customFormat="false" ht="15" hidden="false" customHeight="false" outlineLevel="0" collapsed="false">
      <c r="A24" s="23" t="s">
        <v>173</v>
      </c>
      <c r="B24" s="23" t="str">
        <f aca="false">VLOOKUP(A24,Лист5!A:E,5,0)</f>
        <v>RU0009029557</v>
      </c>
      <c r="C24" s="23" t="s">
        <v>174</v>
      </c>
      <c r="D24" s="23" t="n">
        <v>300</v>
      </c>
      <c r="E24" s="132" t="n">
        <v>68505</v>
      </c>
      <c r="F24" s="125" t="n">
        <f aca="false">E24/$E$3</f>
        <v>0.071103742971402</v>
      </c>
      <c r="L24" s="140" t="n">
        <f aca="false">SUM(L7:L23)</f>
        <v>0.95</v>
      </c>
      <c r="M24" s="140" t="n">
        <f aca="false">SUM(M7:M23)</f>
        <v>0.475</v>
      </c>
      <c r="Q24" s="137"/>
      <c r="R24" s="138"/>
    </row>
    <row r="25" customFormat="false" ht="15" hidden="false" customHeight="false" outlineLevel="0" collapsed="false">
      <c r="A25" s="23" t="s">
        <v>161</v>
      </c>
      <c r="B25" s="23" t="str">
        <f aca="false">VLOOKUP(A25,Лист5!A:E,5,0)</f>
        <v>RU000A0ZZAC4</v>
      </c>
      <c r="C25" s="23" t="s">
        <v>162</v>
      </c>
      <c r="D25" s="23" t="n">
        <v>1000</v>
      </c>
      <c r="E25" s="132" t="n">
        <v>12580</v>
      </c>
      <c r="F25" s="125" t="n">
        <f aca="false">E25/$E$3</f>
        <v>0.0130572233644294</v>
      </c>
      <c r="Q25" s="137"/>
      <c r="R25" s="138"/>
    </row>
    <row r="26" customFormat="false" ht="15" hidden="false" customHeight="false" outlineLevel="0" collapsed="false">
      <c r="A26" s="23" t="s">
        <v>145</v>
      </c>
      <c r="B26" s="23" t="str">
        <f aca="false">VLOOKUP(A26,Лист5!A:E,5,0)</f>
        <v>RU0009029524</v>
      </c>
      <c r="C26" s="23" t="s">
        <v>146</v>
      </c>
      <c r="D26" s="23" t="n">
        <v>500</v>
      </c>
      <c r="E26" s="132" t="n">
        <v>27987.5</v>
      </c>
      <c r="F26" s="125" t="n">
        <f aca="false">E26/$E$3</f>
        <v>0.0290492081806016</v>
      </c>
      <c r="Q26" s="137"/>
      <c r="R26" s="138"/>
    </row>
    <row r="27" customFormat="false" ht="15" hidden="false" customHeight="false" outlineLevel="0" collapsed="false">
      <c r="A27" s="23" t="s">
        <v>175</v>
      </c>
      <c r="B27" s="23" t="str">
        <f aca="false">VLOOKUP(A27,Лист5!A:E,5,0)</f>
        <v>RU0009033591</v>
      </c>
      <c r="C27" s="23" t="s">
        <v>176</v>
      </c>
      <c r="D27" s="23" t="n">
        <v>50</v>
      </c>
      <c r="E27" s="132" t="n">
        <v>26645</v>
      </c>
      <c r="F27" s="125" t="n">
        <f aca="false">E27/$E$3</f>
        <v>0.0276557803295089</v>
      </c>
      <c r="Q27" s="137"/>
      <c r="R27" s="138"/>
    </row>
    <row r="28" customFormat="false" ht="15" hidden="false" customHeight="false" outlineLevel="0" collapsed="false">
      <c r="A28" s="23" t="s">
        <v>149</v>
      </c>
      <c r="B28" s="23" t="str">
        <f aca="false">VLOOKUP(A28,Лист5!A:E,5,0)</f>
        <v>RU000A107UL4</v>
      </c>
      <c r="C28" s="23" t="s">
        <v>150</v>
      </c>
      <c r="D28" s="23" t="n">
        <v>9</v>
      </c>
      <c r="E28" s="132" t="n">
        <v>21132</v>
      </c>
      <c r="F28" s="125" t="n">
        <f aca="false">E28/$E$3</f>
        <v>0.0219336442080384</v>
      </c>
      <c r="Q28" s="137"/>
      <c r="R28" s="138"/>
    </row>
    <row r="29" customFormat="false" ht="15" hidden="false" customHeight="false" outlineLevel="0" collapsed="false">
      <c r="A29" s="23" t="s">
        <v>151</v>
      </c>
      <c r="B29" s="23" t="str">
        <f aca="false">VLOOKUP(A29,Лист5!A:E,5,0)</f>
        <v>RU0009091573</v>
      </c>
      <c r="C29" s="23" t="s">
        <v>152</v>
      </c>
      <c r="D29" s="23" t="n">
        <v>11</v>
      </c>
      <c r="E29" s="132" t="n">
        <v>10389.5</v>
      </c>
      <c r="F29" s="125" t="n">
        <f aca="false">E29/$E$3</f>
        <v>0.010783626561585</v>
      </c>
      <c r="Q29" s="137"/>
      <c r="R29" s="138"/>
    </row>
    <row r="30" customFormat="false" ht="15" hidden="false" customHeight="false" outlineLevel="0" collapsed="false">
      <c r="A30" s="23" t="s">
        <v>163</v>
      </c>
      <c r="B30" s="23" t="str">
        <f aca="false">VLOOKUP(A30,Лист5!A:E,5,0)</f>
        <v>RU000A107662</v>
      </c>
      <c r="C30" s="23" t="s">
        <v>164</v>
      </c>
      <c r="D30" s="23" t="n">
        <v>7</v>
      </c>
      <c r="E30" s="132" t="n">
        <v>29400</v>
      </c>
      <c r="F30" s="125" t="n">
        <f aca="false">E30/$E$3</f>
        <v>0.0305152914876172</v>
      </c>
      <c r="Q30" s="137"/>
      <c r="R30" s="138"/>
    </row>
    <row r="31" customFormat="false" ht="15" hidden="false" customHeight="false" outlineLevel="0" collapsed="false">
      <c r="A31" s="23" t="s">
        <v>155</v>
      </c>
      <c r="B31" s="23" t="str">
        <f aca="false">VLOOKUP(A31,Лист5!A:E,5,0)</f>
        <v>RU000A107T19</v>
      </c>
      <c r="C31" s="23" t="s">
        <v>156</v>
      </c>
      <c r="D31" s="23" t="n">
        <v>30</v>
      </c>
      <c r="E31" s="132" t="n">
        <v>99915</v>
      </c>
      <c r="F31" s="125" t="n">
        <f aca="false">E31/$E$3</f>
        <v>0.103705283979091</v>
      </c>
      <c r="Q31" s="137"/>
      <c r="R31" s="138"/>
    </row>
    <row r="32" customFormat="false" ht="15" hidden="false" customHeight="false" outlineLevel="0" collapsed="false">
      <c r="A32" s="23" t="s">
        <v>179</v>
      </c>
      <c r="B32" s="23" t="s">
        <v>179</v>
      </c>
      <c r="C32" s="23" t="s">
        <v>180</v>
      </c>
      <c r="D32" s="23" t="n">
        <v>50</v>
      </c>
      <c r="E32" s="132" t="n">
        <v>47290</v>
      </c>
      <c r="F32" s="125" t="n">
        <f aca="false">E32/$E$3</f>
        <v>0.0490839501513408</v>
      </c>
      <c r="Q32" s="137"/>
      <c r="R32" s="138"/>
    </row>
    <row r="33" customFormat="false" ht="15" hidden="false" customHeight="false" outlineLevel="0" collapsed="false">
      <c r="A33" s="23" t="s">
        <v>181</v>
      </c>
      <c r="B33" s="23" t="s">
        <v>181</v>
      </c>
      <c r="C33" s="23" t="s">
        <v>182</v>
      </c>
      <c r="D33" s="23" t="n">
        <v>32</v>
      </c>
      <c r="E33" s="132" t="n">
        <v>29155.2</v>
      </c>
      <c r="F33" s="125" t="n">
        <f aca="false">E33/$E$3</f>
        <v>0.030261204978904</v>
      </c>
      <c r="Q33" s="137"/>
      <c r="R33" s="138"/>
    </row>
    <row r="34" customFormat="false" ht="15" hidden="false" customHeight="false" outlineLevel="0" collapsed="false">
      <c r="A34" s="23" t="s">
        <v>183</v>
      </c>
      <c r="B34" s="23" t="s">
        <v>183</v>
      </c>
      <c r="C34" s="23" t="s">
        <v>184</v>
      </c>
      <c r="D34" s="23" t="n">
        <v>30</v>
      </c>
      <c r="E34" s="132" t="n">
        <v>27048</v>
      </c>
      <c r="F34" s="125" t="n">
        <f aca="false">E34/$E$3</f>
        <v>0.0280740681686079</v>
      </c>
      <c r="Q34" s="137"/>
      <c r="R34" s="138"/>
    </row>
    <row r="38" customFormat="false" ht="21" hidden="false" customHeight="false" outlineLevel="0" collapsed="false">
      <c r="A38" s="117" t="s">
        <v>239</v>
      </c>
    </row>
    <row r="39" customFormat="false" ht="15.75" hidden="false" customHeight="false" outlineLevel="0" collapsed="false">
      <c r="A39" s="141" t="s">
        <v>240</v>
      </c>
    </row>
    <row r="40" customFormat="false" ht="15" hidden="false" customHeight="false" outlineLevel="0" collapsed="false">
      <c r="A40" s="0" t="s">
        <v>241</v>
      </c>
    </row>
    <row r="41" customFormat="false" ht="15.75" hidden="false" customHeight="false" outlineLevel="0" collapsed="false">
      <c r="A41" s="141" t="s">
        <v>242</v>
      </c>
    </row>
    <row r="43" customFormat="false" ht="15" hidden="false" customHeight="false" outlineLevel="0" collapsed="false">
      <c r="A43" s="142" t="s">
        <v>243</v>
      </c>
      <c r="F43" s="0" t="s">
        <v>244</v>
      </c>
    </row>
    <row r="44" customFormat="false" ht="15" hidden="false" customHeight="false" outlineLevel="0" collapsed="false">
      <c r="B44" s="143"/>
      <c r="F44" s="144" t="s">
        <v>245</v>
      </c>
      <c r="G44" s="144" t="s">
        <v>246</v>
      </c>
      <c r="H44" s="144" t="s">
        <v>245</v>
      </c>
      <c r="I44" s="144" t="s">
        <v>245</v>
      </c>
      <c r="J44" s="144" t="s">
        <v>245</v>
      </c>
      <c r="K44" s="144" t="s">
        <v>245</v>
      </c>
      <c r="L44" s="144" t="s">
        <v>245</v>
      </c>
      <c r="M44" s="144" t="s">
        <v>245</v>
      </c>
      <c r="N44" s="144" t="s">
        <v>245</v>
      </c>
      <c r="O44" s="144" t="s">
        <v>245</v>
      </c>
    </row>
    <row r="45" customFormat="false" ht="54" hidden="false" customHeight="false" outlineLevel="0" collapsed="false">
      <c r="A45" s="145" t="s">
        <v>195</v>
      </c>
      <c r="B45" s="145" t="s">
        <v>87</v>
      </c>
      <c r="C45" s="145" t="s">
        <v>88</v>
      </c>
      <c r="D45" s="146" t="s">
        <v>247</v>
      </c>
      <c r="E45" s="147" t="s">
        <v>248</v>
      </c>
      <c r="F45" s="148" t="s">
        <v>249</v>
      </c>
      <c r="G45" s="148" t="s">
        <v>250</v>
      </c>
      <c r="H45" s="148" t="s">
        <v>251</v>
      </c>
      <c r="I45" s="148" t="s">
        <v>90</v>
      </c>
      <c r="J45" s="148" t="s">
        <v>91</v>
      </c>
      <c r="K45" s="148" t="s">
        <v>92</v>
      </c>
      <c r="L45" s="148" t="s">
        <v>93</v>
      </c>
      <c r="M45" s="148" t="s">
        <v>94</v>
      </c>
      <c r="N45" s="148" t="s">
        <v>252</v>
      </c>
      <c r="O45" s="149" t="s">
        <v>95</v>
      </c>
      <c r="P45" s="150" t="s">
        <v>253</v>
      </c>
      <c r="Q45" s="151" t="s">
        <v>254</v>
      </c>
      <c r="R45" s="150" t="s">
        <v>255</v>
      </c>
      <c r="S45" s="152" t="s">
        <v>256</v>
      </c>
      <c r="T45" s="152" t="s">
        <v>257</v>
      </c>
      <c r="U45" s="152" t="s">
        <v>258</v>
      </c>
      <c r="V45" s="152" t="s">
        <v>259</v>
      </c>
      <c r="W45" s="152" t="s">
        <v>260</v>
      </c>
      <c r="X45" s="152" t="s">
        <v>261</v>
      </c>
      <c r="Y45" s="152" t="s">
        <v>262</v>
      </c>
    </row>
    <row r="46" customFormat="false" ht="15" hidden="false" customHeight="false" outlineLevel="0" collapsed="false">
      <c r="A46" s="153" t="s">
        <v>201</v>
      </c>
      <c r="B46" s="153" t="s">
        <v>123</v>
      </c>
      <c r="C46" s="153" t="s">
        <v>124</v>
      </c>
      <c r="D46" s="154" t="s">
        <v>263</v>
      </c>
      <c r="E46" s="155" t="n">
        <v>0.025</v>
      </c>
      <c r="F46" s="156" t="str">
        <f aca="false">VLOOKUP(B46,QUIK!D:AL,3,0)</f>
        <v>ао</v>
      </c>
      <c r="G46" s="156" t="str">
        <f aca="false">IF(ISERROR(VLOOKUP(F46,Лист12!$A$23:$A$27,1,0))=0,"Обл",IF(OR(F46="ао",F46="ап",F46="др"),"Акции","Прочее"))</f>
        <v>Акции</v>
      </c>
      <c r="H46" s="157" t="n">
        <f aca="false">IFERROR(VLOOKUP(B46,QUIK_купитьпродать!B:G,6,0),)</f>
        <v>8</v>
      </c>
      <c r="I46" s="0" t="n">
        <f aca="false">VLOOKUP(B46,QUIK!$D:$AL,5,0)</f>
        <v>1</v>
      </c>
      <c r="J46" s="0" t="n">
        <f aca="false">VLOOKUP(B46,QUIK!$D:$AL,9,0)</f>
        <v>6748.5</v>
      </c>
      <c r="K46" s="158" t="str">
        <f aca="false">VLOOKUP(B46,QUIK!$D:$AL,28,0)</f>
        <v>SUR</v>
      </c>
      <c r="L46" s="0" t="n">
        <f aca="false">VLOOKUP(B46,QUIK!$D:$AL,29,0)</f>
        <v>0</v>
      </c>
      <c r="M46" s="0" t="n">
        <f aca="false">VLOOKUP(B46,QUIK!$D:$AL,30,0)</f>
        <v>0</v>
      </c>
      <c r="N46" s="0" t="n">
        <f aca="false">VLOOKUP(B46,QUIK!$D:$AL,31,0)</f>
        <v>-100</v>
      </c>
      <c r="O46" s="0" t="n">
        <f aca="false">VLOOKUP(B46,QUIK!$D:$AL,4,0)</f>
        <v>1</v>
      </c>
      <c r="P46" s="122" t="n">
        <f aca="false">IFERROR(VLOOKUP(B46,$A$7:$F$34,5,0)/$E$3,"")</f>
        <v>0.0560360393480775</v>
      </c>
      <c r="Q46" s="140" t="n">
        <f aca="false">IFERROR(E46-P46,E46)</f>
        <v>-0.0310360393480775</v>
      </c>
      <c r="R46" s="122" t="n">
        <f aca="false">(I46*J46)/$E$3</f>
        <v>0.00700450491850969</v>
      </c>
      <c r="S46" s="159" t="n">
        <f aca="false">Q46*$E$3</f>
        <v>-29901.71525</v>
      </c>
      <c r="T46" s="160" t="n">
        <f aca="false">IF(ABS(Q46)&lt;R46,0,ROUNDDOWN(S46/(J46*I46),0))</f>
        <v>-4</v>
      </c>
      <c r="U46" s="160" t="n">
        <f aca="false">T46*I46*J46</f>
        <v>-26994</v>
      </c>
      <c r="V46" s="160" t="n">
        <f aca="false">(IF(H46&lt;&gt;0,H46,0)+T46*I46)</f>
        <v>4</v>
      </c>
      <c r="W46" s="160" t="n">
        <f aca="false">V46*J46</f>
        <v>26994</v>
      </c>
      <c r="X46" s="122" t="n">
        <f aca="false">W46/$E$3</f>
        <v>0.0280180196740388</v>
      </c>
      <c r="Y46" s="0" t="str">
        <f aca="false">IF(T46&lt;0,"Продажа",IF(T46&gt;0,"Покупка","Нет сделок"))</f>
        <v>Продажа</v>
      </c>
    </row>
    <row r="47" customFormat="false" ht="15" hidden="false" customHeight="false" outlineLevel="0" collapsed="false">
      <c r="A47" s="153" t="s">
        <v>205</v>
      </c>
      <c r="B47" s="153" t="s">
        <v>130</v>
      </c>
      <c r="C47" s="153" t="s">
        <v>131</v>
      </c>
      <c r="D47" s="161" t="s">
        <v>264</v>
      </c>
      <c r="E47" s="155" t="n">
        <v>0.025</v>
      </c>
      <c r="F47" s="156" t="str">
        <f aca="false">VLOOKUP(B47,QUIK!D:AL,3,0)</f>
        <v>др</v>
      </c>
      <c r="G47" s="156" t="str">
        <f aca="false">IF(ISERROR(VLOOKUP(F47,Лист12!$A$23:$A$27,1,0))=0,"Обл",IF(OR(F47="ао",F47="ап",F47="др"),"Акции","Прочее"))</f>
        <v>Акции</v>
      </c>
      <c r="H47" s="157" t="n">
        <f aca="false">IFERROR(VLOOKUP(B47,QUIK_купитьпродать!B:G,6,0),)</f>
        <v>0</v>
      </c>
      <c r="I47" s="0" t="n">
        <f aca="false">VLOOKUP(B47,QUIK!$D:$AL,5,0)</f>
        <v>1</v>
      </c>
      <c r="J47" s="0" t="n">
        <f aca="false">VLOOKUP(B47,QUIK!$D:$AL,9,0)</f>
        <v>2719.5</v>
      </c>
      <c r="K47" s="158" t="str">
        <f aca="false">VLOOKUP(B47,QUIK!$D:$AL,28,0)</f>
        <v>SUR</v>
      </c>
      <c r="L47" s="0" t="n">
        <f aca="false">VLOOKUP(B47,QUIK!$D:$AL,29,0)</f>
        <v>0</v>
      </c>
      <c r="M47" s="0" t="n">
        <f aca="false">VLOOKUP(B47,QUIK!$D:$AL,30,0)</f>
        <v>0</v>
      </c>
      <c r="N47" s="0" t="n">
        <f aca="false">VLOOKUP(B47,QUIK!$D:$AL,31,0)</f>
        <v>-100</v>
      </c>
      <c r="O47" s="0" t="n">
        <f aca="false">VLOOKUP(B47,QUIK!$D:$AL,4,0)</f>
        <v>1</v>
      </c>
      <c r="P47" s="122" t="str">
        <f aca="false">IFERROR(VLOOKUP(B47,$A$7:$F$34,5,0)/$E$3,"")</f>
        <v/>
      </c>
      <c r="Q47" s="140" t="n">
        <f aca="false">IFERROR(E47-P47,E47)</f>
        <v>0.025</v>
      </c>
      <c r="R47" s="122" t="n">
        <f aca="false">(I47*J47)/$E$3</f>
        <v>0.00282266446260459</v>
      </c>
      <c r="S47" s="159" t="n">
        <f aca="false">Q47*$E$3</f>
        <v>24086.28475</v>
      </c>
      <c r="T47" s="160" t="n">
        <f aca="false">IF(ABS(Q47)&lt;R47,0,ROUNDDOWN(S47/(J47*I47),0))</f>
        <v>8</v>
      </c>
      <c r="U47" s="160" t="n">
        <f aca="false">T47*I47*J47</f>
        <v>21756</v>
      </c>
      <c r="V47" s="160" t="n">
        <f aca="false">(IF(H47&lt;&gt;0,H47,0)+T47*I47)</f>
        <v>8</v>
      </c>
      <c r="W47" s="160" t="n">
        <f aca="false">V47*J47</f>
        <v>21756</v>
      </c>
      <c r="X47" s="122" t="n">
        <f aca="false">W47/$E$3</f>
        <v>0.0225813157008368</v>
      </c>
      <c r="Y47" s="0" t="str">
        <f aca="false">IF(T47&lt;0,"Продажа",IF(T47&gt;0,"Покупка","Нет сделок"))</f>
        <v>Покупка</v>
      </c>
    </row>
    <row r="48" customFormat="false" ht="15" hidden="false" customHeight="false" outlineLevel="0" collapsed="false">
      <c r="A48" s="153" t="s">
        <v>208</v>
      </c>
      <c r="B48" s="153" t="s">
        <v>113</v>
      </c>
      <c r="C48" s="153" t="s">
        <v>114</v>
      </c>
      <c r="D48" s="154" t="s">
        <v>263</v>
      </c>
      <c r="E48" s="155" t="n">
        <v>0.025</v>
      </c>
      <c r="F48" s="156" t="str">
        <f aca="false">VLOOKUP(B48,QUIK!D:AL,3,0)</f>
        <v>ао</v>
      </c>
      <c r="G48" s="156" t="str">
        <f aca="false">IF(ISERROR(VLOOKUP(F48,Лист12!$A$23:$A$27,1,0))=0,"Обл",IF(OR(F48="ао",F48="ап",F48="др"),"Акции","Прочее"))</f>
        <v>Акции</v>
      </c>
      <c r="H48" s="157" t="n">
        <f aca="false">IFERROR(VLOOKUP(B48,QUIK_купитьпродать!B:G,6,0),)</f>
        <v>6</v>
      </c>
      <c r="I48" s="0" t="n">
        <f aca="false">VLOOKUP(B48,QUIK!$D:$AL,5,0)</f>
        <v>1</v>
      </c>
      <c r="J48" s="0" t="n">
        <f aca="false">VLOOKUP(B48,QUIK!$D:$AL,9,0)</f>
        <v>1798.6</v>
      </c>
      <c r="K48" s="158" t="str">
        <f aca="false">VLOOKUP(B48,QUIK!$D:$AL,28,0)</f>
        <v>SUR</v>
      </c>
      <c r="L48" s="0" t="n">
        <f aca="false">VLOOKUP(B48,QUIK!$D:$AL,29,0)</f>
        <v>0</v>
      </c>
      <c r="M48" s="0" t="n">
        <f aca="false">VLOOKUP(B48,QUIK!$D:$AL,30,0)</f>
        <v>0</v>
      </c>
      <c r="N48" s="0" t="n">
        <f aca="false">VLOOKUP(B48,QUIK!$D:$AL,31,0)</f>
        <v>-100</v>
      </c>
      <c r="O48" s="0" t="n">
        <f aca="false">VLOOKUP(B48,QUIK!$D:$AL,4,0)</f>
        <v>1</v>
      </c>
      <c r="P48" s="122" t="n">
        <f aca="false">IFERROR(VLOOKUP(B48,$A$7:$F$34,5,0)/$E$3,"")</f>
        <v>0.0112009802591078</v>
      </c>
      <c r="Q48" s="140" t="n">
        <f aca="false">IFERROR(E48-P48,E48)</f>
        <v>0.0137990197408922</v>
      </c>
      <c r="R48" s="122" t="n">
        <f aca="false">(I48*J48)/$E$3</f>
        <v>0.00186683004318464</v>
      </c>
      <c r="S48" s="159" t="n">
        <f aca="false">Q48*$E$3</f>
        <v>13294.68475</v>
      </c>
      <c r="T48" s="160" t="n">
        <f aca="false">IF(ABS(Q48)&lt;R48,0,ROUNDDOWN(S48/(J48*I48),0))</f>
        <v>7</v>
      </c>
      <c r="U48" s="160" t="n">
        <f aca="false">T48*I48*J48</f>
        <v>12590.2</v>
      </c>
      <c r="V48" s="160" t="n">
        <f aca="false">(IF(H48&lt;&gt;0,H48,0)+T48*I48)</f>
        <v>13</v>
      </c>
      <c r="W48" s="160" t="n">
        <f aca="false">V48*J48</f>
        <v>23381.8</v>
      </c>
      <c r="X48" s="122" t="n">
        <f aca="false">W48/$E$3</f>
        <v>0.0242687905614003</v>
      </c>
      <c r="Y48" s="0" t="str">
        <f aca="false">IF(T48&lt;0,"Продажа",IF(T48&gt;0,"Покупка","Нет сделок"))</f>
        <v>Покупка</v>
      </c>
    </row>
    <row r="49" customFormat="false" ht="15" hidden="false" customHeight="false" outlineLevel="0" collapsed="false">
      <c r="A49" s="153" t="s">
        <v>211</v>
      </c>
      <c r="B49" s="153" t="s">
        <v>145</v>
      </c>
      <c r="C49" s="153" t="s">
        <v>146</v>
      </c>
      <c r="D49" s="154" t="s">
        <v>263</v>
      </c>
      <c r="E49" s="162" t="n">
        <v>0.04</v>
      </c>
      <c r="F49" s="156" t="str">
        <f aca="false">VLOOKUP(B49,QUIK!D:AL,3,0)</f>
        <v>ап</v>
      </c>
      <c r="G49" s="156" t="str">
        <f aca="false">IF(ISERROR(VLOOKUP(F49,Лист12!$A$23:$A$27,1,0))=0,"Обл",IF(OR(F49="ао",F49="ап",F49="др"),"Акции","Прочее"))</f>
        <v>Акции</v>
      </c>
      <c r="H49" s="157" t="n">
        <f aca="false">IFERROR(VLOOKUP(B49,QUIK_купитьпродать!B:G,6,0),)</f>
        <v>500</v>
      </c>
      <c r="I49" s="0" t="n">
        <f aca="false">VLOOKUP(B49,QUIK!$D:$AL,5,0)</f>
        <v>10</v>
      </c>
      <c r="J49" s="0" t="n">
        <f aca="false">VLOOKUP(B49,QUIK!$D:$AL,9,0)</f>
        <v>55.975</v>
      </c>
      <c r="K49" s="158" t="str">
        <f aca="false">VLOOKUP(B49,QUIK!$D:$AL,28,0)</f>
        <v>SUR</v>
      </c>
      <c r="L49" s="0" t="n">
        <f aca="false">VLOOKUP(B49,QUIK!$D:$AL,29,0)</f>
        <v>0</v>
      </c>
      <c r="M49" s="0" t="n">
        <f aca="false">VLOOKUP(B49,QUIK!$D:$AL,30,0)</f>
        <v>0</v>
      </c>
      <c r="N49" s="0" t="n">
        <f aca="false">VLOOKUP(B49,QUIK!$D:$AL,31,0)</f>
        <v>-100</v>
      </c>
      <c r="O49" s="0" t="n">
        <f aca="false">VLOOKUP(B49,QUIK!$D:$AL,4,0)</f>
        <v>2</v>
      </c>
      <c r="P49" s="122" t="n">
        <f aca="false">IFERROR(VLOOKUP(B49,$A$7:$F$34,5,0)/$E$3,"")</f>
        <v>0.0290492081806016</v>
      </c>
      <c r="Q49" s="140" t="n">
        <f aca="false">IFERROR(E49-P49,E49)</f>
        <v>0.0109507918193984</v>
      </c>
      <c r="R49" s="122" t="n">
        <f aca="false">(I49*J49)/$E$3</f>
        <v>0.000580984163612032</v>
      </c>
      <c r="S49" s="159" t="n">
        <f aca="false">Q49*$E$3</f>
        <v>10550.5556</v>
      </c>
      <c r="T49" s="160" t="n">
        <f aca="false">IF(ABS(Q49)&lt;R49,0,ROUNDDOWN(S49/(J49*I49),0))</f>
        <v>18</v>
      </c>
      <c r="U49" s="160" t="n">
        <f aca="false">T49*I49*J49</f>
        <v>10075.5</v>
      </c>
      <c r="V49" s="160" t="n">
        <f aca="false">(IF(H49&lt;&gt;0,H49,0)+T49*I49)</f>
        <v>680</v>
      </c>
      <c r="W49" s="160" t="n">
        <f aca="false">V49*J49</f>
        <v>38063</v>
      </c>
      <c r="X49" s="122" t="n">
        <f aca="false">W49/$E$3</f>
        <v>0.0395069231256182</v>
      </c>
      <c r="Y49" s="0" t="str">
        <f aca="false">IF(T49&lt;0,"Продажа",IF(T49&gt;0,"Покупка","Нет сделок"))</f>
        <v>Покупка</v>
      </c>
    </row>
    <row r="50" customFormat="false" ht="15" hidden="false" customHeight="false" outlineLevel="0" collapsed="false">
      <c r="A50" s="153" t="s">
        <v>214</v>
      </c>
      <c r="B50" s="153" t="s">
        <v>149</v>
      </c>
      <c r="C50" s="153" t="s">
        <v>150</v>
      </c>
      <c r="D50" s="154" t="s">
        <v>263</v>
      </c>
      <c r="E50" s="155" t="n">
        <v>0.025</v>
      </c>
      <c r="F50" s="156" t="str">
        <f aca="false">VLOOKUP(B50,QUIK!D:AL,3,0)</f>
        <v>ао</v>
      </c>
      <c r="G50" s="156" t="str">
        <f aca="false">IF(ISERROR(VLOOKUP(F50,Лист12!$A$23:$A$27,1,0))=0,"Обл",IF(OR(F50="ао",F50="ап",F50="др"),"Акции","Прочее"))</f>
        <v>Акции</v>
      </c>
      <c r="H50" s="157" t="n">
        <f aca="false">IFERROR(VLOOKUP(B50,QUIK_купитьпродать!B:G,6,0),)</f>
        <v>9</v>
      </c>
      <c r="I50" s="0" t="n">
        <f aca="false">VLOOKUP(B50,QUIK!$D:$AL,5,0)</f>
        <v>1</v>
      </c>
      <c r="J50" s="0" t="n">
        <f aca="false">VLOOKUP(B50,QUIK!$D:$AL,9,0)</f>
        <v>2348</v>
      </c>
      <c r="K50" s="158" t="str">
        <f aca="false">VLOOKUP(B50,QUIK!$D:$AL,28,0)</f>
        <v>SUR</v>
      </c>
      <c r="L50" s="0" t="n">
        <f aca="false">VLOOKUP(B50,QUIK!$D:$AL,29,0)</f>
        <v>0</v>
      </c>
      <c r="M50" s="0" t="n">
        <f aca="false">VLOOKUP(B50,QUIK!$D:$AL,30,0)</f>
        <v>0</v>
      </c>
      <c r="N50" s="0" t="n">
        <f aca="false">VLOOKUP(B50,QUIK!$D:$AL,31,0)</f>
        <v>-100</v>
      </c>
      <c r="O50" s="0" t="n">
        <f aca="false">VLOOKUP(B50,QUIK!$D:$AL,4,0)</f>
        <v>1</v>
      </c>
      <c r="P50" s="122" t="n">
        <f aca="false">IFERROR(VLOOKUP(B50,$A$7:$F$34,5,0)/$E$3,"")</f>
        <v>0.0219336442080384</v>
      </c>
      <c r="Q50" s="140" t="n">
        <f aca="false">IFERROR(E50-P50,E50)</f>
        <v>0.00306635579196165</v>
      </c>
      <c r="R50" s="122" t="n">
        <f aca="false">(I50*J50)/$E$3</f>
        <v>0.00243707157867093</v>
      </c>
      <c r="S50" s="159" t="n">
        <f aca="false">Q50*$E$3</f>
        <v>2954.28475</v>
      </c>
      <c r="T50" s="160" t="n">
        <f aca="false">IF(ABS(Q50)&lt;R50,0,ROUNDDOWN(S50/(J50*I50),0))</f>
        <v>1</v>
      </c>
      <c r="U50" s="160" t="n">
        <f aca="false">T50*I50*J50</f>
        <v>2348</v>
      </c>
      <c r="V50" s="160" t="n">
        <f aca="false">(IF(H50&lt;&gt;0,H50,0)+T50*I50)</f>
        <v>10</v>
      </c>
      <c r="W50" s="160" t="n">
        <f aca="false">V50*J50</f>
        <v>23480</v>
      </c>
      <c r="X50" s="122" t="n">
        <f aca="false">W50/$E$3</f>
        <v>0.0243707157867093</v>
      </c>
      <c r="Y50" s="0" t="str">
        <f aca="false">IF(T50&lt;0,"Продажа",IF(T50&gt;0,"Покупка","Нет сделок"))</f>
        <v>Покупка</v>
      </c>
    </row>
    <row r="51" customFormat="false" ht="15" hidden="false" customHeight="false" outlineLevel="0" collapsed="false">
      <c r="A51" s="153" t="s">
        <v>217</v>
      </c>
      <c r="B51" s="153" t="s">
        <v>151</v>
      </c>
      <c r="C51" s="153" t="s">
        <v>152</v>
      </c>
      <c r="D51" s="154" t="s">
        <v>263</v>
      </c>
      <c r="E51" s="163" t="n">
        <v>0.015</v>
      </c>
      <c r="F51" s="156" t="str">
        <f aca="false">VLOOKUP(B51,QUIK!D:AL,3,0)</f>
        <v>ап</v>
      </c>
      <c r="G51" s="156" t="str">
        <f aca="false">IF(ISERROR(VLOOKUP(F51,Лист12!$A$23:$A$27,1,0))=0,"Обл",IF(OR(F51="ао",F51="ап",F51="др"),"Акции","Прочее"))</f>
        <v>Акции</v>
      </c>
      <c r="H51" s="157" t="n">
        <f aca="false">IFERROR(VLOOKUP(B51,QUIK_купитьпродать!B:G,6,0),)</f>
        <v>11</v>
      </c>
      <c r="I51" s="0" t="n">
        <f aca="false">VLOOKUP(B51,QUIK!$D:$AL,5,0)</f>
        <v>1</v>
      </c>
      <c r="J51" s="0" t="n">
        <f aca="false">VLOOKUP(B51,QUIK!$D:$AL,9,0)</f>
        <v>944.5</v>
      </c>
      <c r="K51" s="158" t="str">
        <f aca="false">VLOOKUP(B51,QUIK!$D:$AL,28,0)</f>
        <v>SUR</v>
      </c>
      <c r="L51" s="0" t="n">
        <f aca="false">VLOOKUP(B51,QUIK!$D:$AL,29,0)</f>
        <v>0</v>
      </c>
      <c r="M51" s="0" t="n">
        <f aca="false">VLOOKUP(B51,QUIK!$D:$AL,30,0)</f>
        <v>0</v>
      </c>
      <c r="N51" s="0" t="n">
        <f aca="false">VLOOKUP(B51,QUIK!$D:$AL,31,0)</f>
        <v>-100</v>
      </c>
      <c r="O51" s="0" t="n">
        <f aca="false">VLOOKUP(B51,QUIK!$D:$AL,4,0)</f>
        <v>1</v>
      </c>
      <c r="P51" s="122" t="n">
        <f aca="false">IFERROR(VLOOKUP(B51,$A$7:$F$34,5,0)/$E$3,"")</f>
        <v>0.010783626561585</v>
      </c>
      <c r="Q51" s="140" t="n">
        <f aca="false">IFERROR(E51-P51,E51)</f>
        <v>0.00421637343841499</v>
      </c>
      <c r="R51" s="122" t="n">
        <f aca="false">(I51*J51)/$E$3</f>
        <v>0.000980329687416819</v>
      </c>
      <c r="S51" s="159" t="n">
        <f aca="false">Q51*$E$3</f>
        <v>4062.27085</v>
      </c>
      <c r="T51" s="160" t="n">
        <f aca="false">IF(ABS(Q51)&lt;R51,0,ROUNDDOWN(S51/(J51*I51),0))</f>
        <v>4</v>
      </c>
      <c r="U51" s="160" t="n">
        <f aca="false">T51*I51*J51</f>
        <v>3778</v>
      </c>
      <c r="V51" s="160" t="n">
        <f aca="false">(IF(H51&lt;&gt;0,H51,0)+T51*I51)</f>
        <v>15</v>
      </c>
      <c r="W51" s="160" t="n">
        <f aca="false">V51*J51</f>
        <v>14167.5</v>
      </c>
      <c r="X51" s="122" t="n">
        <f aca="false">W51/$E$3</f>
        <v>0.0147049453112523</v>
      </c>
      <c r="Y51" s="0" t="str">
        <f aca="false">IF(T51&lt;0,"Продажа",IF(T51&gt;0,"Покупка","Нет сделок"))</f>
        <v>Покупка</v>
      </c>
    </row>
    <row r="52" customFormat="false" ht="15" hidden="false" customHeight="false" outlineLevel="0" collapsed="false">
      <c r="A52" s="153" t="s">
        <v>220</v>
      </c>
      <c r="B52" s="153" t="s">
        <v>155</v>
      </c>
      <c r="C52" s="153" t="s">
        <v>156</v>
      </c>
      <c r="D52" s="154" t="s">
        <v>263</v>
      </c>
      <c r="E52" s="164" t="n">
        <v>0.045</v>
      </c>
      <c r="F52" s="156" t="str">
        <f aca="false">VLOOKUP(B52,QUIK!D:AL,3,0)</f>
        <v>ао</v>
      </c>
      <c r="G52" s="156" t="str">
        <f aca="false">IF(ISERROR(VLOOKUP(F52,Лист12!$A$23:$A$27,1,0))=0,"Обл",IF(OR(F52="ао",F52="ап",F52="др"),"Акции","Прочее"))</f>
        <v>Акции</v>
      </c>
      <c r="H52" s="157" t="n">
        <f aca="false">IFERROR(VLOOKUP(B52,QUIK_купитьпродать!B:G,6,0),)</f>
        <v>30</v>
      </c>
      <c r="I52" s="0" t="n">
        <f aca="false">VLOOKUP(B52,QUIK!$D:$AL,5,0)</f>
        <v>1</v>
      </c>
      <c r="J52" s="0" t="n">
        <f aca="false">VLOOKUP(B52,QUIK!$D:$AL,9,0)</f>
        <v>3330.5</v>
      </c>
      <c r="K52" s="158" t="str">
        <f aca="false">VLOOKUP(B52,QUIK!$D:$AL,28,0)</f>
        <v>SUR</v>
      </c>
      <c r="L52" s="0" t="n">
        <f aca="false">VLOOKUP(B52,QUIK!$D:$AL,29,0)</f>
        <v>0</v>
      </c>
      <c r="M52" s="0" t="n">
        <f aca="false">VLOOKUP(B52,QUIK!$D:$AL,30,0)</f>
        <v>0</v>
      </c>
      <c r="N52" s="0" t="n">
        <f aca="false">VLOOKUP(B52,QUIK!$D:$AL,31,0)</f>
        <v>-100</v>
      </c>
      <c r="O52" s="0" t="n">
        <f aca="false">VLOOKUP(B52,QUIK!$D:$AL,4,0)</f>
        <v>1</v>
      </c>
      <c r="P52" s="122" t="n">
        <f aca="false">IFERROR(VLOOKUP(B52,$A$7:$F$34,5,0)/$E$3,"")</f>
        <v>0.103705283979091</v>
      </c>
      <c r="Q52" s="140" t="n">
        <f aca="false">IFERROR(E52-P52,E52)</f>
        <v>-0.0587052839790911</v>
      </c>
      <c r="R52" s="122" t="n">
        <f aca="false">(I52*J52)/$E$3</f>
        <v>0.00345684279930303</v>
      </c>
      <c r="S52" s="159" t="n">
        <f aca="false">Q52*$E$3</f>
        <v>-56559.68745</v>
      </c>
      <c r="T52" s="160" t="n">
        <f aca="false">IF(ABS(Q52)&lt;R52,0,ROUNDDOWN(S52/(J52*I52),0))</f>
        <v>-16</v>
      </c>
      <c r="U52" s="160" t="n">
        <f aca="false">T52*I52*J52</f>
        <v>-53288</v>
      </c>
      <c r="V52" s="160" t="n">
        <f aca="false">(IF(H52&lt;&gt;0,H52,0)+T52*I52)</f>
        <v>14</v>
      </c>
      <c r="W52" s="160" t="n">
        <f aca="false">V52*J52</f>
        <v>46627</v>
      </c>
      <c r="X52" s="122" t="n">
        <f aca="false">W52/$E$3</f>
        <v>0.0483957991902425</v>
      </c>
      <c r="Y52" s="0" t="str">
        <f aca="false">IF(T52&lt;0,"Продажа",IF(T52&gt;0,"Покупка","Нет сделок"))</f>
        <v>Продажа</v>
      </c>
    </row>
    <row r="53" customFormat="false" ht="15" hidden="false" customHeight="false" outlineLevel="0" collapsed="false">
      <c r="A53" s="153" t="s">
        <v>223</v>
      </c>
      <c r="B53" s="153" t="s">
        <v>157</v>
      </c>
      <c r="C53" s="153" t="s">
        <v>158</v>
      </c>
      <c r="D53" s="154" t="s">
        <v>263</v>
      </c>
      <c r="E53" s="155" t="n">
        <v>0.025</v>
      </c>
      <c r="F53" s="156" t="str">
        <f aca="false">VLOOKUP(B53,QUIK!D:AL,3,0)</f>
        <v>ао</v>
      </c>
      <c r="G53" s="156" t="str">
        <f aca="false">IF(ISERROR(VLOOKUP(F53,Лист12!$A$23:$A$27,1,0))=0,"Обл",IF(OR(F53="ао",F53="ап",F53="др"),"Акции","Прочее"))</f>
        <v>Акции</v>
      </c>
      <c r="H53" s="157" t="n">
        <f aca="false">IFERROR(VLOOKUP(B53,QUIK_купитьпродать!B:G,6,0),)</f>
        <v>140</v>
      </c>
      <c r="I53" s="0" t="n">
        <f aca="false">VLOOKUP(B53,QUIK!$D:$AL,5,0)</f>
        <v>10</v>
      </c>
      <c r="J53" s="0" t="n">
        <f aca="false">VLOOKUP(B53,QUIK!$D:$AL,9,0)</f>
        <v>183.56</v>
      </c>
      <c r="K53" s="158" t="str">
        <f aca="false">VLOOKUP(B53,QUIK!$D:$AL,28,0)</f>
        <v>SUR</v>
      </c>
      <c r="L53" s="0" t="n">
        <f aca="false">VLOOKUP(B53,QUIK!$D:$AL,29,0)</f>
        <v>0</v>
      </c>
      <c r="M53" s="0" t="n">
        <f aca="false">VLOOKUP(B53,QUIK!$D:$AL,30,0)</f>
        <v>0</v>
      </c>
      <c r="N53" s="0" t="n">
        <f aca="false">VLOOKUP(B53,QUIK!$D:$AL,31,0)</f>
        <v>-100</v>
      </c>
      <c r="O53" s="0" t="n">
        <f aca="false">VLOOKUP(B53,QUIK!$D:$AL,4,0)</f>
        <v>1</v>
      </c>
      <c r="P53" s="122" t="n">
        <f aca="false">IFERROR(VLOOKUP(B53,$A$7:$F$34,5,0)/$E$3,"")</f>
        <v>0.0266732709784144</v>
      </c>
      <c r="Q53" s="140" t="n">
        <f aca="false">IFERROR(E53-P53,E53)</f>
        <v>-0.00167327097841439</v>
      </c>
      <c r="R53" s="122" t="n">
        <f aca="false">(I53*J53)/$E$3</f>
        <v>0.00190523364131531</v>
      </c>
      <c r="S53" s="159" t="n">
        <f aca="false">Q53*$E$3</f>
        <v>-1612.11525</v>
      </c>
      <c r="T53" s="160" t="n">
        <f aca="false">IF(ABS(Q53)&lt;R53,0,ROUNDDOWN(S53/(J53*I53),0))</f>
        <v>0</v>
      </c>
      <c r="U53" s="160" t="n">
        <f aca="false">T53*I53*J53</f>
        <v>0</v>
      </c>
      <c r="V53" s="160" t="n">
        <f aca="false">(IF(H53&lt;&gt;0,H53,0)+T53*I53)</f>
        <v>140</v>
      </c>
      <c r="W53" s="160" t="n">
        <f aca="false">V53*J53</f>
        <v>25698.4</v>
      </c>
      <c r="X53" s="122" t="n">
        <f aca="false">W53/$E$3</f>
        <v>0.0266732709784144</v>
      </c>
      <c r="Y53" s="0" t="str">
        <f aca="false">IF(T53&lt;0,"Продажа",IF(T53&gt;0,"Покупка","Нет сделок"))</f>
        <v>Нет сделок</v>
      </c>
    </row>
    <row r="54" customFormat="false" ht="15" hidden="false" customHeight="false" outlineLevel="0" collapsed="false">
      <c r="A54" s="153" t="s">
        <v>226</v>
      </c>
      <c r="B54" s="153" t="s">
        <v>161</v>
      </c>
      <c r="C54" s="153" t="s">
        <v>162</v>
      </c>
      <c r="D54" s="154" t="s">
        <v>263</v>
      </c>
      <c r="E54" s="155" t="n">
        <v>0.025</v>
      </c>
      <c r="F54" s="156" t="str">
        <f aca="false">VLOOKUP(B54,QUIK!D:AL,3,0)</f>
        <v>ао</v>
      </c>
      <c r="G54" s="156" t="str">
        <f aca="false">IF(ISERROR(VLOOKUP(F54,Лист12!$A$23:$A$27,1,0))=0,"Обл",IF(OR(F54="ао",F54="ап",F54="др"),"Акции","Прочее"))</f>
        <v>Акции</v>
      </c>
      <c r="H54" s="157" t="n">
        <f aca="false">IFERROR(VLOOKUP(B54,QUIK_купитьпродать!B:G,6,0),)</f>
        <v>1000</v>
      </c>
      <c r="I54" s="0" t="n">
        <f aca="false">VLOOKUP(B54,QUIK!$D:$AL,5,0)</f>
        <v>100</v>
      </c>
      <c r="J54" s="0" t="n">
        <f aca="false">VLOOKUP(B54,QUIK!$D:$AL,9,0)</f>
        <v>12.58</v>
      </c>
      <c r="K54" s="158" t="str">
        <f aca="false">VLOOKUP(B54,QUIK!$D:$AL,28,0)</f>
        <v>SUR</v>
      </c>
      <c r="L54" s="0" t="n">
        <f aca="false">VLOOKUP(B54,QUIK!$D:$AL,29,0)</f>
        <v>0</v>
      </c>
      <c r="M54" s="0" t="n">
        <f aca="false">VLOOKUP(B54,QUIK!$D:$AL,30,0)</f>
        <v>0</v>
      </c>
      <c r="N54" s="0" t="n">
        <f aca="false">VLOOKUP(B54,QUIK!$D:$AL,31,0)</f>
        <v>-100</v>
      </c>
      <c r="O54" s="0" t="n">
        <f aca="false">VLOOKUP(B54,QUIK!$D:$AL,4,0)</f>
        <v>1</v>
      </c>
      <c r="P54" s="122" t="n">
        <f aca="false">IFERROR(VLOOKUP(B54,$A$7:$F$34,5,0)/$E$3,"")</f>
        <v>0.0130572233644294</v>
      </c>
      <c r="Q54" s="140" t="n">
        <f aca="false">IFERROR(E54-P54,E54)</f>
        <v>0.0119427766355706</v>
      </c>
      <c r="R54" s="122" t="n">
        <f aca="false">(I54*J54)/$E$3</f>
        <v>0.00130572233644294</v>
      </c>
      <c r="S54" s="159" t="n">
        <f aca="false">Q54*$E$3</f>
        <v>11506.28475</v>
      </c>
      <c r="T54" s="160" t="n">
        <f aca="false">IF(ABS(Q54)&lt;R54,0,ROUNDDOWN(S54/(J54*I54),0))</f>
        <v>9</v>
      </c>
      <c r="U54" s="160" t="n">
        <f aca="false">T54*I54*J54</f>
        <v>11322</v>
      </c>
      <c r="V54" s="160" t="n">
        <f aca="false">(IF(H54&lt;&gt;0,H54,0)+T54*I54)</f>
        <v>1900</v>
      </c>
      <c r="W54" s="160" t="n">
        <f aca="false">V54*J54</f>
        <v>23902</v>
      </c>
      <c r="X54" s="122" t="n">
        <f aca="false">W54/$E$3</f>
        <v>0.0248087243924159</v>
      </c>
      <c r="Y54" s="0" t="str">
        <f aca="false">IF(T54&lt;0,"Продажа",IF(T54&gt;0,"Покупка","Нет сделок"))</f>
        <v>Покупка</v>
      </c>
    </row>
    <row r="55" customFormat="false" ht="15" hidden="false" customHeight="false" outlineLevel="0" collapsed="false">
      <c r="A55" s="153" t="s">
        <v>229</v>
      </c>
      <c r="B55" s="153" t="s">
        <v>163</v>
      </c>
      <c r="C55" s="153" t="s">
        <v>164</v>
      </c>
      <c r="D55" s="154" t="s">
        <v>263</v>
      </c>
      <c r="E55" s="155" t="n">
        <v>0.025</v>
      </c>
      <c r="F55" s="156" t="str">
        <f aca="false">VLOOKUP(B55,QUIK!D:AL,3,0)</f>
        <v>ао</v>
      </c>
      <c r="G55" s="156" t="str">
        <f aca="false">IF(ISERROR(VLOOKUP(F55,Лист12!$A$23:$A$27,1,0))=0,"Обл",IF(OR(F55="ао",F55="ап",F55="др"),"Акции","Прочее"))</f>
        <v>Акции</v>
      </c>
      <c r="H55" s="157" t="n">
        <f aca="false">IFERROR(VLOOKUP(B55,QUIK_купитьпродать!B:G,6,0),)</f>
        <v>7</v>
      </c>
      <c r="I55" s="0" t="n">
        <f aca="false">VLOOKUP(B55,QUIK!$D:$AL,5,0)</f>
        <v>1</v>
      </c>
      <c r="J55" s="0" t="n">
        <f aca="false">VLOOKUP(B55,QUIK!$D:$AL,9,0)</f>
        <v>4200</v>
      </c>
      <c r="K55" s="158" t="str">
        <f aca="false">VLOOKUP(B55,QUIK!$D:$AL,28,0)</f>
        <v>SUR</v>
      </c>
      <c r="L55" s="0" t="n">
        <f aca="false">VLOOKUP(B55,QUIK!$D:$AL,29,0)</f>
        <v>0</v>
      </c>
      <c r="M55" s="0" t="n">
        <f aca="false">VLOOKUP(B55,QUIK!$D:$AL,30,0)</f>
        <v>0</v>
      </c>
      <c r="N55" s="0" t="n">
        <f aca="false">VLOOKUP(B55,QUIK!$D:$AL,31,0)</f>
        <v>-100</v>
      </c>
      <c r="O55" s="0" t="n">
        <f aca="false">VLOOKUP(B55,QUIK!$D:$AL,4,0)</f>
        <v>1</v>
      </c>
      <c r="P55" s="122" t="n">
        <f aca="false">IFERROR(VLOOKUP(B55,$A$7:$F$34,5,0)/$E$3,"")</f>
        <v>0.0305152914876172</v>
      </c>
      <c r="Q55" s="140" t="n">
        <f aca="false">IFERROR(E55-P55,E55)</f>
        <v>-0.00551529148761724</v>
      </c>
      <c r="R55" s="122" t="n">
        <f aca="false">(I55*J55)/$E$3</f>
        <v>0.00435932735537389</v>
      </c>
      <c r="S55" s="159" t="n">
        <f aca="false">Q55*$E$3</f>
        <v>-5313.71525</v>
      </c>
      <c r="T55" s="160" t="n">
        <f aca="false">IF(ABS(Q55)&lt;R55,0,ROUNDDOWN(S55/(J55*I55),0))</f>
        <v>-1</v>
      </c>
      <c r="U55" s="160" t="n">
        <f aca="false">T55*I55*J55</f>
        <v>-4200</v>
      </c>
      <c r="V55" s="160" t="n">
        <f aca="false">(IF(H55&lt;&gt;0,H55,0)+T55*I55)</f>
        <v>6</v>
      </c>
      <c r="W55" s="160" t="n">
        <f aca="false">V55*J55</f>
        <v>25200</v>
      </c>
      <c r="X55" s="122" t="n">
        <f aca="false">W55/$E$3</f>
        <v>0.0261559641322434</v>
      </c>
      <c r="Y55" s="0" t="str">
        <f aca="false">IF(T55&lt;0,"Продажа",IF(T55&gt;0,"Покупка","Нет сделок"))</f>
        <v>Продажа</v>
      </c>
    </row>
    <row r="56" customFormat="false" ht="15" hidden="false" customHeight="false" outlineLevel="0" collapsed="false">
      <c r="A56" s="153" t="s">
        <v>232</v>
      </c>
      <c r="B56" s="153" t="s">
        <v>167</v>
      </c>
      <c r="C56" s="153" t="s">
        <v>168</v>
      </c>
      <c r="D56" s="161" t="s">
        <v>264</v>
      </c>
      <c r="E56" s="155" t="n">
        <v>0.025</v>
      </c>
      <c r="F56" s="156" t="str">
        <f aca="false">VLOOKUP(B56,QUIK!D:AL,3,0)</f>
        <v>ап</v>
      </c>
      <c r="G56" s="156" t="str">
        <f aca="false">IF(ISERROR(VLOOKUP(F56,Лист12!$A$23:$A$27,1,0))=0,"Обл",IF(OR(F56="ао",F56="ап",F56="др"),"Акции","Прочее"))</f>
        <v>Акции</v>
      </c>
      <c r="H56" s="157" t="n">
        <f aca="false">IFERROR(VLOOKUP(B56,QUIK_купитьпродать!B:G,6,0),)</f>
        <v>0</v>
      </c>
      <c r="I56" s="0" t="n">
        <f aca="false">VLOOKUP(B56,QUIK!$D:$AL,5,0)</f>
        <v>1</v>
      </c>
      <c r="J56" s="0" t="n">
        <f aca="false">VLOOKUP(B56,QUIK!$D:$AL,9,0)</f>
        <v>531.3</v>
      </c>
      <c r="K56" s="158" t="str">
        <f aca="false">VLOOKUP(B56,QUIK!$D:$AL,28,0)</f>
        <v>SUR</v>
      </c>
      <c r="L56" s="0" t="n">
        <f aca="false">VLOOKUP(B56,QUIK!$D:$AL,29,0)</f>
        <v>0</v>
      </c>
      <c r="M56" s="0" t="n">
        <f aca="false">VLOOKUP(B56,QUIK!$D:$AL,30,0)</f>
        <v>0</v>
      </c>
      <c r="N56" s="0" t="n">
        <f aca="false">VLOOKUP(B56,QUIK!$D:$AL,31,0)</f>
        <v>-100</v>
      </c>
      <c r="O56" s="0" t="n">
        <f aca="false">VLOOKUP(B56,QUIK!$D:$AL,4,0)</f>
        <v>1</v>
      </c>
      <c r="P56" s="122" t="str">
        <f aca="false">IFERROR(VLOOKUP(B56,$A$7:$F$34,5,0)/$E$3,"")</f>
        <v/>
      </c>
      <c r="Q56" s="140" t="n">
        <f aca="false">IFERROR(E56-P56,E56)</f>
        <v>0.025</v>
      </c>
      <c r="R56" s="122" t="n">
        <f aca="false">(I56*J56)/$E$3</f>
        <v>0.000551454910454797</v>
      </c>
      <c r="S56" s="159" t="n">
        <f aca="false">Q56*$E$3</f>
        <v>24086.28475</v>
      </c>
      <c r="T56" s="160" t="n">
        <f aca="false">IF(ABS(Q56)&lt;R56,0,ROUNDDOWN(S56/(J56*I56),0))</f>
        <v>45</v>
      </c>
      <c r="U56" s="160" t="n">
        <f aca="false">T56*I56*J56</f>
        <v>23908.5</v>
      </c>
      <c r="V56" s="160" t="n">
        <f aca="false">(IF(H56&lt;&gt;0,H56,0)+T56*I56)</f>
        <v>45</v>
      </c>
      <c r="W56" s="160" t="n">
        <f aca="false">V56*J56</f>
        <v>23908.5</v>
      </c>
      <c r="X56" s="122" t="n">
        <f aca="false">W56/$E$3</f>
        <v>0.0248154709704659</v>
      </c>
      <c r="Y56" s="0" t="str">
        <f aca="false">IF(T56&lt;0,"Продажа",IF(T56&gt;0,"Покупка","Нет сделок"))</f>
        <v>Покупка</v>
      </c>
    </row>
    <row r="57" customFormat="false" ht="15" hidden="false" customHeight="false" outlineLevel="0" collapsed="false">
      <c r="A57" s="153" t="s">
        <v>233</v>
      </c>
      <c r="B57" s="153" t="s">
        <v>126</v>
      </c>
      <c r="C57" s="153" t="s">
        <v>127</v>
      </c>
      <c r="D57" s="154" t="s">
        <v>263</v>
      </c>
      <c r="E57" s="164" t="n">
        <v>0.045</v>
      </c>
      <c r="F57" s="156" t="str">
        <f aca="false">VLOOKUP(B57,QUIK!D:AL,3,0)</f>
        <v>ао</v>
      </c>
      <c r="G57" s="156" t="str">
        <f aca="false">IF(ISERROR(VLOOKUP(F57,Лист12!$A$23:$A$27,1,0))=0,"Обл",IF(OR(F57="ао",F57="ап",F57="др"),"Акции","Прочее"))</f>
        <v>Акции</v>
      </c>
      <c r="H57" s="157" t="n">
        <f aca="false">IFERROR(VLOOKUP(B57,QUIK_купитьпродать!B:G,6,0),)</f>
        <v>50</v>
      </c>
      <c r="I57" s="0" t="n">
        <f aca="false">VLOOKUP(B57,QUIK!$D:$AL,5,0)</f>
        <v>1</v>
      </c>
      <c r="J57" s="0" t="n">
        <f aca="false">VLOOKUP(B57,QUIK!$D:$AL,9,0)</f>
        <v>434.65</v>
      </c>
      <c r="K57" s="158" t="str">
        <f aca="false">VLOOKUP(B57,QUIK!$D:$AL,28,0)</f>
        <v>SUR</v>
      </c>
      <c r="L57" s="0" t="n">
        <f aca="false">VLOOKUP(B57,QUIK!$D:$AL,29,0)</f>
        <v>0</v>
      </c>
      <c r="M57" s="0" t="n">
        <f aca="false">VLOOKUP(B57,QUIK!$D:$AL,30,0)</f>
        <v>0</v>
      </c>
      <c r="N57" s="0" t="n">
        <f aca="false">VLOOKUP(B57,QUIK!$D:$AL,31,0)</f>
        <v>-100</v>
      </c>
      <c r="O57" s="0" t="n">
        <f aca="false">VLOOKUP(B57,QUIK!$D:$AL,4,0)</f>
        <v>1</v>
      </c>
      <c r="P57" s="122" t="n">
        <f aca="false">IFERROR(VLOOKUP(B57,$A$7:$F$34,5,0)/$E$3,"")</f>
        <v>0.0225569242263484</v>
      </c>
      <c r="Q57" s="140" t="n">
        <f aca="false">IFERROR(E57-P57,E57)</f>
        <v>0.0224430757736516</v>
      </c>
      <c r="R57" s="122" t="n">
        <f aca="false">(I57*J57)/$E$3</f>
        <v>0.000451138484526967</v>
      </c>
      <c r="S57" s="159" t="n">
        <f aca="false">Q57*$E$3</f>
        <v>21622.81255</v>
      </c>
      <c r="T57" s="160" t="n">
        <f aca="false">IF(ABS(Q57)&lt;R57,0,ROUNDDOWN(S57/(J57*I57),0))</f>
        <v>49</v>
      </c>
      <c r="U57" s="160" t="n">
        <f aca="false">T57*I57*J57</f>
        <v>21297.85</v>
      </c>
      <c r="V57" s="160" t="n">
        <f aca="false">(IF(H57&lt;&gt;0,H57,0)+T57*I57)</f>
        <v>99</v>
      </c>
      <c r="W57" s="160" t="n">
        <f aca="false">V57*J57</f>
        <v>43030.35</v>
      </c>
      <c r="X57" s="122" t="n">
        <f aca="false">W57/$E$3</f>
        <v>0.0446627099681698</v>
      </c>
      <c r="Y57" s="0" t="str">
        <f aca="false">IF(T57&lt;0,"Продажа",IF(T57&gt;0,"Покупка","Нет сделок"))</f>
        <v>Покупка</v>
      </c>
    </row>
    <row r="58" customFormat="false" ht="15" hidden="false" customHeight="false" outlineLevel="0" collapsed="false">
      <c r="A58" s="153" t="s">
        <v>234</v>
      </c>
      <c r="B58" s="153" t="s">
        <v>143</v>
      </c>
      <c r="C58" s="153" t="s">
        <v>144</v>
      </c>
      <c r="D58" s="154" t="s">
        <v>263</v>
      </c>
      <c r="E58" s="155" t="n">
        <v>0.025</v>
      </c>
      <c r="F58" s="156" t="str">
        <f aca="false">VLOOKUP(B58,QUIK!D:AL,3,0)</f>
        <v>ао</v>
      </c>
      <c r="G58" s="156" t="str">
        <f aca="false">IF(ISERROR(VLOOKUP(F58,Лист12!$A$23:$A$27,1,0))=0,"Обл",IF(OR(F58="ао",F58="ап",F58="др"),"Акции","Прочее"))</f>
        <v>Акции</v>
      </c>
      <c r="H58" s="157" t="n">
        <f aca="false">IFERROR(VLOOKUP(B58,QUIK_купитьпродать!B:G,6,0),)</f>
        <v>40</v>
      </c>
      <c r="I58" s="0" t="n">
        <f aca="false">VLOOKUP(B58,QUIK!$D:$AL,5,0)</f>
        <v>1</v>
      </c>
      <c r="J58" s="0" t="n">
        <f aca="false">VLOOKUP(B58,QUIK!$D:$AL,9,0)</f>
        <v>542.9</v>
      </c>
      <c r="K58" s="158" t="str">
        <f aca="false">VLOOKUP(B58,QUIK!$D:$AL,28,0)</f>
        <v>SUR</v>
      </c>
      <c r="L58" s="0" t="n">
        <f aca="false">VLOOKUP(B58,QUIK!$D:$AL,29,0)</f>
        <v>0</v>
      </c>
      <c r="M58" s="0" t="n">
        <f aca="false">VLOOKUP(B58,QUIK!$D:$AL,30,0)</f>
        <v>0</v>
      </c>
      <c r="N58" s="0" t="n">
        <f aca="false">VLOOKUP(B58,QUIK!$D:$AL,31,0)</f>
        <v>9</v>
      </c>
      <c r="O58" s="0" t="n">
        <f aca="false">VLOOKUP(B58,QUIK!$D:$AL,4,0)</f>
        <v>3</v>
      </c>
      <c r="P58" s="122" t="n">
        <f aca="false">IFERROR(VLOOKUP(B58,$A$7:$F$34,5,0)/$E$3,"")</f>
        <v>0.0225397982974523</v>
      </c>
      <c r="Q58" s="140" t="n">
        <f aca="false">IFERROR(E58-P58,E58)</f>
        <v>0.00246020170254775</v>
      </c>
      <c r="R58" s="122" t="n">
        <f aca="false">(I58*J58)/$E$3</f>
        <v>0.000563494957436306</v>
      </c>
      <c r="S58" s="159" t="n">
        <f aca="false">Q58*$E$3</f>
        <v>2370.28475</v>
      </c>
      <c r="T58" s="160" t="n">
        <f aca="false">IF(ABS(Q58)&lt;R58,0,ROUNDDOWN(S58/(J58*I58),0))</f>
        <v>4</v>
      </c>
      <c r="U58" s="160" t="n">
        <f aca="false">T58*I58*J58</f>
        <v>2171.6</v>
      </c>
      <c r="V58" s="160" t="n">
        <f aca="false">(IF(H58&lt;&gt;0,H58,0)+T58*I58)</f>
        <v>44</v>
      </c>
      <c r="W58" s="160" t="n">
        <f aca="false">V58*J58</f>
        <v>23887.6</v>
      </c>
      <c r="X58" s="122" t="n">
        <f aca="false">W58/$E$3</f>
        <v>0.0247937781271975</v>
      </c>
      <c r="Y58" s="0" t="str">
        <f aca="false">IF(T58&lt;0,"Продажа",IF(T58&gt;0,"Покупка","Нет сделок"))</f>
        <v>Покупка</v>
      </c>
    </row>
    <row r="59" customFormat="false" ht="15" hidden="false" customHeight="false" outlineLevel="0" collapsed="false">
      <c r="A59" s="153" t="s">
        <v>235</v>
      </c>
      <c r="B59" s="153" t="s">
        <v>119</v>
      </c>
      <c r="C59" s="153" t="s">
        <v>120</v>
      </c>
      <c r="D59" s="154" t="s">
        <v>263</v>
      </c>
      <c r="E59" s="163" t="n">
        <v>0.015</v>
      </c>
      <c r="F59" s="156" t="str">
        <f aca="false">VLOOKUP(B59,QUIK!D:AL,3,0)</f>
        <v>ао</v>
      </c>
      <c r="G59" s="156" t="str">
        <f aca="false">IF(ISERROR(VLOOKUP(F59,Лист12!$A$23:$A$27,1,0))=0,"Обл",IF(OR(F59="ао",F59="ап",F59="др"),"Акции","Прочее"))</f>
        <v>Акции</v>
      </c>
      <c r="H59" s="157" t="n">
        <f aca="false">IFERROR(VLOOKUP(B59,QUIK_купитьпродать!B:G,6,0),)</f>
        <v>25</v>
      </c>
      <c r="I59" s="0" t="n">
        <f aca="false">VLOOKUP(B59,QUIK!$D:$AL,5,0)</f>
        <v>1</v>
      </c>
      <c r="J59" s="0" t="n">
        <f aca="false">VLOOKUP(B59,QUIK!$D:$AL,9,0)</f>
        <v>845.2</v>
      </c>
      <c r="K59" s="158" t="str">
        <f aca="false">VLOOKUP(B59,QUIK!$D:$AL,28,0)</f>
        <v>SUR</v>
      </c>
      <c r="L59" s="0" t="n">
        <f aca="false">VLOOKUP(B59,QUIK!$D:$AL,29,0)</f>
        <v>0</v>
      </c>
      <c r="M59" s="0" t="n">
        <f aca="false">VLOOKUP(B59,QUIK!$D:$AL,30,0)</f>
        <v>0</v>
      </c>
      <c r="N59" s="0" t="n">
        <f aca="false">VLOOKUP(B59,QUIK!$D:$AL,31,0)</f>
        <v>-100</v>
      </c>
      <c r="O59" s="0" t="n">
        <f aca="false">VLOOKUP(B59,QUIK!$D:$AL,4,0)</f>
        <v>1</v>
      </c>
      <c r="P59" s="122" t="n">
        <f aca="false">IFERROR(VLOOKUP(B59,$A$7:$F$34,5,0)/$E$3,"")</f>
        <v>0.0219315683378691</v>
      </c>
      <c r="Q59" s="140" t="n">
        <f aca="false">IFERROR(E59-P59,E59)</f>
        <v>-0.00693156833786913</v>
      </c>
      <c r="R59" s="122" t="n">
        <f aca="false">(I59*J59)/$E$3</f>
        <v>0.000877262733514765</v>
      </c>
      <c r="S59" s="159" t="n">
        <f aca="false">Q59*$E$3</f>
        <v>-6678.22915</v>
      </c>
      <c r="T59" s="160" t="n">
        <f aca="false">IF(ABS(Q59)&lt;R59,0,ROUNDDOWN(S59/(J59*I59),0))</f>
        <v>-7</v>
      </c>
      <c r="U59" s="160" t="n">
        <f aca="false">T59*I59*J59</f>
        <v>-5916.4</v>
      </c>
      <c r="V59" s="160" t="n">
        <f aca="false">(IF(H59&lt;&gt;0,H59,0)+T59*I59)</f>
        <v>18</v>
      </c>
      <c r="W59" s="160" t="n">
        <f aca="false">V59*J59</f>
        <v>15213.6</v>
      </c>
      <c r="X59" s="122" t="n">
        <f aca="false">W59/$E$3</f>
        <v>0.0157907292032658</v>
      </c>
      <c r="Y59" s="0" t="str">
        <f aca="false">IF(T59&lt;0,"Продажа",IF(T59&gt;0,"Покупка","Нет сделок"))</f>
        <v>Продажа</v>
      </c>
    </row>
    <row r="60" customFormat="false" ht="15" hidden="false" customHeight="false" outlineLevel="0" collapsed="false">
      <c r="A60" s="153" t="s">
        <v>236</v>
      </c>
      <c r="B60" s="153" t="s">
        <v>137</v>
      </c>
      <c r="C60" s="153" t="s">
        <v>138</v>
      </c>
      <c r="D60" s="154" t="s">
        <v>263</v>
      </c>
      <c r="E60" s="165" t="n">
        <v>0.05</v>
      </c>
      <c r="F60" s="156" t="str">
        <f aca="false">VLOOKUP(B60,QUIK!D:AL,3,0)</f>
        <v>ао</v>
      </c>
      <c r="G60" s="156" t="str">
        <f aca="false">IF(ISERROR(VLOOKUP(F60,Лист12!$A$23:$A$27,1,0))=0,"Обл",IF(OR(F60="ао",F60="ап",F60="др"),"Акции","Прочее"))</f>
        <v>Акции</v>
      </c>
      <c r="H60" s="157" t="n">
        <f aca="false">IFERROR(VLOOKUP(B60,QUIK_купитьпродать!B:G,6,0),)</f>
        <v>240</v>
      </c>
      <c r="I60" s="0" t="n">
        <f aca="false">VLOOKUP(B60,QUIK!$D:$AL,5,0)</f>
        <v>10</v>
      </c>
      <c r="J60" s="0" t="n">
        <f aca="false">VLOOKUP(B60,QUIK!$D:$AL,9,0)</f>
        <v>306.87</v>
      </c>
      <c r="K60" s="158" t="str">
        <f aca="false">VLOOKUP(B60,QUIK!$D:$AL,28,0)</f>
        <v>SUR</v>
      </c>
      <c r="L60" s="0" t="n">
        <f aca="false">VLOOKUP(B60,QUIK!$D:$AL,29,0)</f>
        <v>0</v>
      </c>
      <c r="M60" s="0" t="n">
        <f aca="false">VLOOKUP(B60,QUIK!$D:$AL,30,0)</f>
        <v>0</v>
      </c>
      <c r="N60" s="0" t="n">
        <f aca="false">VLOOKUP(B60,QUIK!$D:$AL,31,0)</f>
        <v>-100</v>
      </c>
      <c r="O60" s="0" t="n">
        <f aca="false">VLOOKUP(B60,QUIK!$D:$AL,4,0)</f>
        <v>1</v>
      </c>
      <c r="P60" s="122" t="n">
        <f aca="false">IFERROR(VLOOKUP(B60,$A$7:$F$34,5,0)/$E$3,"")</f>
        <v>0.0764426734596335</v>
      </c>
      <c r="Q60" s="140" t="n">
        <f aca="false">IFERROR(E60-P60,E60)</f>
        <v>-0.0264426734596335</v>
      </c>
      <c r="R60" s="122" t="n">
        <f aca="false">(I60*J60)/$E$3</f>
        <v>0.0031851113941514</v>
      </c>
      <c r="S60" s="159" t="n">
        <f aca="false">Q60*$E$3</f>
        <v>-25476.2305</v>
      </c>
      <c r="T60" s="160" t="n">
        <f aca="false">IF(ABS(Q60)&lt;R60,0,ROUNDDOWN(S60/(J60*I60),0))</f>
        <v>-8</v>
      </c>
      <c r="U60" s="160" t="n">
        <f aca="false">T60*I60*J60</f>
        <v>-24549.6</v>
      </c>
      <c r="V60" s="160" t="n">
        <f aca="false">(IF(H60&lt;&gt;0,H60,0)+T60*I60)</f>
        <v>160</v>
      </c>
      <c r="W60" s="160" t="n">
        <f aca="false">V60*J60</f>
        <v>49099.2</v>
      </c>
      <c r="X60" s="122" t="n">
        <f aca="false">W60/$E$3</f>
        <v>0.0509617823064223</v>
      </c>
      <c r="Y60" s="0" t="str">
        <f aca="false">IF(T60&lt;0,"Продажа",IF(T60&gt;0,"Покупка","Нет сделок"))</f>
        <v>Продажа</v>
      </c>
    </row>
    <row r="61" customFormat="false" ht="15" hidden="false" customHeight="false" outlineLevel="0" collapsed="false">
      <c r="A61" s="153" t="s">
        <v>237</v>
      </c>
      <c r="B61" s="153" t="s">
        <v>147</v>
      </c>
      <c r="C61" s="153" t="s">
        <v>148</v>
      </c>
      <c r="D61" s="154" t="s">
        <v>263</v>
      </c>
      <c r="E61" s="155" t="n">
        <v>0.025</v>
      </c>
      <c r="F61" s="156" t="str">
        <f aca="false">VLOOKUP(B61,QUIK!D:AL,3,0)</f>
        <v>ао</v>
      </c>
      <c r="G61" s="156" t="str">
        <f aca="false">IF(ISERROR(VLOOKUP(F61,Лист12!$A$23:$A$27,1,0))=0,"Обл",IF(OR(F61="ао",F61="ап",F61="др"),"Акции","Прочее"))</f>
        <v>Акции</v>
      </c>
      <c r="H61" s="157" t="n">
        <f aca="false">IFERROR(VLOOKUP(B61,QUIK_купитьпродать!B:G,6,0),)</f>
        <v>5000</v>
      </c>
      <c r="I61" s="0" t="n">
        <f aca="false">VLOOKUP(B61,QUIK!$D:$AL,5,0)</f>
        <v>100</v>
      </c>
      <c r="J61" s="0" t="n">
        <f aca="false">VLOOKUP(B61,QUIK!$D:$AL,9,0)</f>
        <v>3.692</v>
      </c>
      <c r="K61" s="158" t="str">
        <f aca="false">VLOOKUP(B61,QUIK!$D:$AL,28,0)</f>
        <v>SUR</v>
      </c>
      <c r="L61" s="0" t="n">
        <f aca="false">VLOOKUP(B61,QUIK!$D:$AL,29,0)</f>
        <v>0</v>
      </c>
      <c r="M61" s="0" t="n">
        <f aca="false">VLOOKUP(B61,QUIK!$D:$AL,30,0)</f>
        <v>0</v>
      </c>
      <c r="N61" s="0" t="n">
        <f aca="false">VLOOKUP(B61,QUIK!$D:$AL,31,0)</f>
        <v>-100</v>
      </c>
      <c r="O61" s="0" t="n">
        <f aca="false">VLOOKUP(B61,QUIK!$D:$AL,4,0)</f>
        <v>1</v>
      </c>
      <c r="P61" s="122" t="n">
        <f aca="false">IFERROR(VLOOKUP(B61,$A$7:$F$34,5,0)/$E$3,"")</f>
        <v>0.0191602816619529</v>
      </c>
      <c r="Q61" s="140" t="n">
        <f aca="false">IFERROR(E61-P61,E61)</f>
        <v>0.00583971833804713</v>
      </c>
      <c r="R61" s="122" t="n">
        <f aca="false">(I61*J61)/$E$3</f>
        <v>0.000383205633239057</v>
      </c>
      <c r="S61" s="159" t="n">
        <f aca="false">Q61*$E$3</f>
        <v>5626.28475</v>
      </c>
      <c r="T61" s="160" t="n">
        <f aca="false">IF(ABS(Q61)&lt;R61,0,ROUNDDOWN(S61/(J61*I61),0))</f>
        <v>15</v>
      </c>
      <c r="U61" s="160" t="n">
        <f aca="false">T61*I61*J61</f>
        <v>5538</v>
      </c>
      <c r="V61" s="160" t="n">
        <f aca="false">(IF(H61&lt;&gt;0,H61,0)+T61*I61)</f>
        <v>6500</v>
      </c>
      <c r="W61" s="160" t="n">
        <f aca="false">V61*J61</f>
        <v>23998</v>
      </c>
      <c r="X61" s="122" t="n">
        <f aca="false">W61/$E$3</f>
        <v>0.0249083661605387</v>
      </c>
      <c r="Y61" s="0" t="str">
        <f aca="false">IF(T61&lt;0,"Продажа",IF(T61&gt;0,"Покупка","Нет сделок"))</f>
        <v>Покупка</v>
      </c>
    </row>
    <row r="62" customFormat="false" ht="15" hidden="false" customHeight="false" outlineLevel="0" collapsed="false">
      <c r="A62" s="153" t="s">
        <v>238</v>
      </c>
      <c r="B62" s="153" t="s">
        <v>177</v>
      </c>
      <c r="C62" s="153" t="s">
        <v>178</v>
      </c>
      <c r="D62" s="161" t="s">
        <v>264</v>
      </c>
      <c r="E62" s="163" t="n">
        <v>0.015</v>
      </c>
      <c r="F62" s="156" t="str">
        <f aca="false">VLOOKUP(B62,QUIK!D:AL,3,0)</f>
        <v>ао</v>
      </c>
      <c r="G62" s="156" t="str">
        <f aca="false">IF(ISERROR(VLOOKUP(F62,Лист12!$A$23:$A$27,1,0))=0,"Обл",IF(OR(F62="ао",F62="ап",F62="др"),"Акции","Прочее"))</f>
        <v>Акции</v>
      </c>
      <c r="H62" s="157" t="n">
        <f aca="false">IFERROR(VLOOKUP(B62,QUIK_купитьпродать!B:G,6,0),)</f>
        <v>0</v>
      </c>
      <c r="I62" s="0" t="n">
        <f aca="false">VLOOKUP(B62,QUIK!$D:$AL,5,0)</f>
        <v>1</v>
      </c>
      <c r="J62" s="0" t="n">
        <f aca="false">VLOOKUP(B62,QUIK!$D:$AL,9,0)</f>
        <v>1027</v>
      </c>
      <c r="K62" s="158" t="str">
        <f aca="false">VLOOKUP(B62,QUIK!$D:$AL,28,0)</f>
        <v>SUR</v>
      </c>
      <c r="L62" s="0" t="n">
        <f aca="false">VLOOKUP(B62,QUIK!$D:$AL,29,0)</f>
        <v>0</v>
      </c>
      <c r="M62" s="0" t="n">
        <f aca="false">VLOOKUP(B62,QUIK!$D:$AL,30,0)</f>
        <v>0</v>
      </c>
      <c r="N62" s="0" t="n">
        <f aca="false">VLOOKUP(B62,QUIK!$D:$AL,31,0)</f>
        <v>-100</v>
      </c>
      <c r="O62" s="0" t="n">
        <f aca="false">VLOOKUP(B62,QUIK!$D:$AL,4,0)</f>
        <v>1</v>
      </c>
      <c r="P62" s="122"/>
      <c r="Q62" s="140" t="n">
        <f aca="false">IFERROR(E62-P62,E62)</f>
        <v>0.015</v>
      </c>
      <c r="R62" s="122" t="n">
        <f aca="false">(I62*J62)/$E$3</f>
        <v>0.00106595933189738</v>
      </c>
      <c r="S62" s="159" t="n">
        <f aca="false">Q62*$E$3</f>
        <v>14451.77085</v>
      </c>
      <c r="T62" s="160" t="n">
        <f aca="false">IF(ABS(Q62)&lt;R62,0,ROUNDDOWN(S62/(J62*I62),0))</f>
        <v>14</v>
      </c>
      <c r="U62" s="160" t="n">
        <f aca="false">T62*I62*J62</f>
        <v>14378</v>
      </c>
      <c r="V62" s="160" t="n">
        <f aca="false">(IF(H62&lt;&gt;0,H62,0)+T62*I62)</f>
        <v>14</v>
      </c>
      <c r="W62" s="160" t="n">
        <f aca="false">V62*J62</f>
        <v>14378</v>
      </c>
      <c r="X62" s="122" t="n">
        <f aca="false">W62/$E$3</f>
        <v>0.0149234306465633</v>
      </c>
      <c r="Y62" s="0" t="str">
        <f aca="false">IF(T62&lt;0,"Продажа",IF(T62&gt;0,"Покупка","Нет сделок"))</f>
        <v>Покупка</v>
      </c>
    </row>
    <row r="63" customFormat="false" ht="15" hidden="false" customHeight="false" outlineLevel="0" collapsed="false">
      <c r="D63" s="166"/>
      <c r="E63" s="156" t="n">
        <f aca="false">SUM(E46:E62)</f>
        <v>0.475</v>
      </c>
      <c r="F63" s="156"/>
      <c r="G63" s="157"/>
      <c r="H63" s="157"/>
      <c r="O63" s="122"/>
      <c r="P63" s="122"/>
      <c r="Q63" s="159"/>
      <c r="R63" s="160"/>
      <c r="S63" s="160"/>
      <c r="T63" s="160"/>
      <c r="U63" s="167" t="n">
        <f aca="false">SUM(U46:U62)</f>
        <v>14215.65</v>
      </c>
      <c r="V63" s="122"/>
      <c r="X63" s="168" t="n">
        <f aca="false">SUM(X46:X62)</f>
        <v>0.480340736235795</v>
      </c>
    </row>
    <row r="64" customFormat="false" ht="15" hidden="false" customHeight="false" outlineLevel="0" collapsed="false">
      <c r="D64" s="166"/>
      <c r="E64" s="156"/>
      <c r="F64" s="156"/>
      <c r="G64" s="157"/>
      <c r="H64" s="157"/>
      <c r="O64" s="122"/>
      <c r="P64" s="140"/>
      <c r="Q64" s="122"/>
      <c r="R64" s="159"/>
      <c r="S64" s="160"/>
      <c r="T64" s="160"/>
      <c r="U64" s="160"/>
      <c r="V64" s="160"/>
      <c r="W64" s="122"/>
    </row>
    <row r="65" customFormat="false" ht="15" hidden="false" customHeight="false" outlineLevel="0" collapsed="false">
      <c r="D65" s="166"/>
      <c r="E65" s="156"/>
      <c r="F65" s="144" t="s">
        <v>245</v>
      </c>
      <c r="G65" s="144" t="s">
        <v>246</v>
      </c>
      <c r="H65" s="144" t="s">
        <v>245</v>
      </c>
      <c r="I65" s="144" t="s">
        <v>265</v>
      </c>
      <c r="P65" s="122"/>
      <c r="Q65" s="140"/>
      <c r="R65" s="122"/>
      <c r="S65" s="169" t="s">
        <v>266</v>
      </c>
      <c r="T65" s="160"/>
      <c r="U65" s="169" t="s">
        <v>266</v>
      </c>
      <c r="V65" s="169" t="s">
        <v>266</v>
      </c>
      <c r="W65" s="160"/>
      <c r="X65" s="122"/>
    </row>
    <row r="66" customFormat="false" ht="54" hidden="false" customHeight="false" outlineLevel="0" collapsed="false">
      <c r="B66" s="145" t="s">
        <v>195</v>
      </c>
      <c r="C66" s="145" t="s">
        <v>88</v>
      </c>
      <c r="D66" s="146" t="s">
        <v>247</v>
      </c>
      <c r="E66" s="147" t="s">
        <v>248</v>
      </c>
      <c r="F66" s="148" t="s">
        <v>249</v>
      </c>
      <c r="G66" s="148" t="s">
        <v>250</v>
      </c>
      <c r="H66" s="148" t="s">
        <v>251</v>
      </c>
      <c r="I66" s="149" t="s">
        <v>267</v>
      </c>
      <c r="J66" s="148" t="s">
        <v>90</v>
      </c>
      <c r="K66" s="148" t="s">
        <v>91</v>
      </c>
      <c r="L66" s="148" t="s">
        <v>92</v>
      </c>
      <c r="M66" s="148" t="s">
        <v>93</v>
      </c>
      <c r="N66" s="148" t="s">
        <v>94</v>
      </c>
      <c r="O66" s="148" t="s">
        <v>252</v>
      </c>
      <c r="P66" s="149" t="s">
        <v>95</v>
      </c>
      <c r="Q66" s="150" t="s">
        <v>253</v>
      </c>
      <c r="R66" s="151" t="s">
        <v>254</v>
      </c>
      <c r="S66" s="150" t="s">
        <v>255</v>
      </c>
      <c r="T66" s="152" t="s">
        <v>256</v>
      </c>
      <c r="U66" s="152" t="s">
        <v>257</v>
      </c>
      <c r="V66" s="152" t="s">
        <v>258</v>
      </c>
      <c r="W66" s="152" t="s">
        <v>259</v>
      </c>
      <c r="X66" s="152" t="s">
        <v>260</v>
      </c>
      <c r="Y66" s="152" t="s">
        <v>261</v>
      </c>
      <c r="Z66" s="152" t="s">
        <v>262</v>
      </c>
    </row>
    <row r="67" customFormat="false" ht="15" hidden="false" customHeight="false" outlineLevel="0" collapsed="false">
      <c r="B67" s="153" t="s">
        <v>202</v>
      </c>
      <c r="C67" s="153" t="s">
        <v>203</v>
      </c>
      <c r="D67" s="161" t="s">
        <v>264</v>
      </c>
      <c r="E67" s="163" t="n">
        <v>0.05</v>
      </c>
      <c r="F67" s="156" t="str">
        <f aca="false">VLOOKUP(B67,QUIK!C:AL,4,0)</f>
        <v>РФ</v>
      </c>
      <c r="G67" s="156" t="str">
        <f aca="false">IF(ISERROR(VLOOKUP(F67,Лист12!$A$23:$A$27,1,0))=0,"Обл",IF(OR(F67="ао",F67="ап",F67="др"),"Акции","Прочее"))</f>
        <v>Обл</v>
      </c>
      <c r="H67" s="157" t="n">
        <f aca="false">IFERROR(VLOOKUP(B67,QUIK_купитьпродать!B:G,6,0),)</f>
        <v>0</v>
      </c>
      <c r="I67" s="157" t="n">
        <f aca="false">IF(G67="Обл",VLOOKUP(B67,QUIK!C:J,8,0),1)</f>
        <v>1000</v>
      </c>
      <c r="J67" s="0" t="n">
        <f aca="false">VLOOKUP(B67,QUIK!$C:$AL,6,0)</f>
        <v>1</v>
      </c>
      <c r="K67" s="0" t="n">
        <f aca="false">VLOOKUP(B67,QUIK!$C:$AL,10,0)</f>
        <v>90.758</v>
      </c>
      <c r="L67" s="158" t="str">
        <f aca="false">VLOOKUP(B67,QUIK!$C:$AL,29,0)</f>
        <v>SUR</v>
      </c>
      <c r="M67" s="0" t="n">
        <f aca="false">VLOOKUP(B67,QUIK!$C:$AL,30,0)</f>
        <v>0</v>
      </c>
      <c r="N67" s="0" t="n">
        <f aca="false">VLOOKUP(B67,QUIK!$C:$AL,31,0)</f>
        <v>0</v>
      </c>
      <c r="O67" s="0" t="n">
        <f aca="false">VLOOKUP(B67,QUIK!$C:$AL,32,0)</f>
        <v>-100</v>
      </c>
      <c r="P67" s="170" t="n">
        <f aca="false">VLOOKUP(B67,QUIK!$C:$AL,5,0)</f>
        <v>1</v>
      </c>
      <c r="Q67" s="122" t="n">
        <f aca="false">IFERROR(VLOOKUP(B67,$A$7:$F$34,5,0)/$E$3,0)</f>
        <v>0</v>
      </c>
      <c r="R67" s="140" t="n">
        <f aca="false">E67-Q67</f>
        <v>0.05</v>
      </c>
      <c r="S67" s="122" t="n">
        <f aca="false">(J67*K67%*I67)/$E$3</f>
        <v>0.000942009124092914</v>
      </c>
      <c r="T67" s="159" t="n">
        <f aca="false">R67*$E$3</f>
        <v>48172.5695</v>
      </c>
      <c r="U67" s="0" t="n">
        <f aca="false">IF(ABS(R67)&lt;S67,0,ROUNDDOWN(T67/(K67%*J67*I67),0))</f>
        <v>53</v>
      </c>
      <c r="V67" s="171" t="n">
        <f aca="false">U67*J67*K67%*I67</f>
        <v>48101.74</v>
      </c>
      <c r="W67" s="160" t="n">
        <f aca="false">(IF(H67&lt;&gt;0,H67,0)+U67*J67)</f>
        <v>53</v>
      </c>
      <c r="X67" s="160" t="n">
        <f aca="false">W67*J67*K67%*I67</f>
        <v>48101.74</v>
      </c>
      <c r="Y67" s="122" t="n">
        <f aca="false">X67/$E$3</f>
        <v>0.0499264835769244</v>
      </c>
      <c r="Z67" s="0" t="str">
        <f aca="false">IF(U67&lt;0,"Продажа",IF(U67&gt;0,"Покупка","Нет сделок"))</f>
        <v>Покупка</v>
      </c>
    </row>
    <row r="68" customFormat="false" ht="15" hidden="false" customHeight="false" outlineLevel="0" collapsed="false">
      <c r="B68" s="153" t="s">
        <v>206</v>
      </c>
      <c r="C68" s="153" t="s">
        <v>207</v>
      </c>
      <c r="D68" s="161" t="s">
        <v>264</v>
      </c>
      <c r="E68" s="163" t="n">
        <v>0.05</v>
      </c>
      <c r="F68" s="156" t="str">
        <f aca="false">VLOOKUP(B68,QUIK!C:AL,4,0)</f>
        <v>РФ</v>
      </c>
      <c r="G68" s="156" t="str">
        <f aca="false">IF(ISERROR(VLOOKUP(F68,Лист12!$A$23:$A$27,1,0))=0,"Обл",IF(OR(F68="ао",F68="ап",F68="др"),"Акции","Прочее"))</f>
        <v>Обл</v>
      </c>
      <c r="H68" s="157" t="n">
        <f aca="false">IFERROR(VLOOKUP(B68,QUIK_купитьпродать!B:G,6,0),)</f>
        <v>0</v>
      </c>
      <c r="I68" s="157" t="n">
        <f aca="false">IF(G68="Обл",VLOOKUP(B68,QUIK!C:J,8,0),1)</f>
        <v>1000</v>
      </c>
      <c r="J68" s="0" t="n">
        <f aca="false">VLOOKUP(B68,QUIK!$C:$AL,6,0)</f>
        <v>1</v>
      </c>
      <c r="K68" s="0" t="n">
        <f aca="false">VLOOKUP(B68,QUIK!$C:$AL,10,0)</f>
        <v>81.346</v>
      </c>
      <c r="L68" s="158" t="str">
        <f aca="false">VLOOKUP(B68,QUIK!$C:$AL,29,0)</f>
        <v>SUR</v>
      </c>
      <c r="M68" s="0" t="n">
        <f aca="false">VLOOKUP(B68,QUIK!$C:$AL,30,0)</f>
        <v>0</v>
      </c>
      <c r="N68" s="0" t="n">
        <f aca="false">VLOOKUP(B68,QUIK!$C:$AL,31,0)</f>
        <v>0</v>
      </c>
      <c r="O68" s="0" t="n">
        <f aca="false">VLOOKUP(B68,QUIK!$C:$AL,32,0)</f>
        <v>-100</v>
      </c>
      <c r="P68" s="170" t="n">
        <f aca="false">VLOOKUP(B68,QUIK!$C:$AL,5,0)</f>
        <v>1</v>
      </c>
      <c r="Q68" s="122" t="n">
        <f aca="false">IFERROR(VLOOKUP(B68,$A$7:$F$34,5,0)/$E$3,0)</f>
        <v>0</v>
      </c>
      <c r="R68" s="140" t="n">
        <f aca="false">E68-Q68</f>
        <v>0.05</v>
      </c>
      <c r="S68" s="122" t="n">
        <f aca="false">(J68*K68%*I68)/$E$3</f>
        <v>0.000844318673929154</v>
      </c>
      <c r="T68" s="159" t="n">
        <f aca="false">R68*$E$3</f>
        <v>48172.5695</v>
      </c>
      <c r="U68" s="0" t="n">
        <f aca="false">IF(ABS(R68)&lt;S68,0,ROUNDDOWN(T68/(K68%*J68*I68),0))</f>
        <v>59</v>
      </c>
      <c r="V68" s="171" t="n">
        <f aca="false">U68*J68*K68%*I68</f>
        <v>47994.14</v>
      </c>
      <c r="W68" s="160" t="n">
        <f aca="false">(IF(H68&lt;&gt;0,H68,0)+U68*J68)</f>
        <v>59</v>
      </c>
      <c r="X68" s="160" t="n">
        <f aca="false">W68*J68*K68%*I68</f>
        <v>47994.14</v>
      </c>
      <c r="Y68" s="122" t="n">
        <f aca="false">X68/$E$3</f>
        <v>0.0498148017618201</v>
      </c>
      <c r="Z68" s="0" t="str">
        <f aca="false">IF(U68&lt;0,"Продажа",IF(U68&gt;0,"Покупка","Нет сделок"))</f>
        <v>Покупка</v>
      </c>
    </row>
    <row r="69" customFormat="false" ht="15" hidden="false" customHeight="false" outlineLevel="0" collapsed="false">
      <c r="B69" s="153" t="s">
        <v>209</v>
      </c>
      <c r="C69" s="153" t="s">
        <v>210</v>
      </c>
      <c r="D69" s="161" t="s">
        <v>264</v>
      </c>
      <c r="E69" s="163" t="n">
        <v>0.05</v>
      </c>
      <c r="F69" s="156" t="str">
        <f aca="false">VLOOKUP(B69,QUIK!C:AL,4,0)</f>
        <v>РФ</v>
      </c>
      <c r="G69" s="156" t="str">
        <f aca="false">IF(ISERROR(VLOOKUP(F69,Лист12!$A$23:$A$27,1,0))=0,"Обл",IF(OR(F69="ао",F69="ап",F69="др"),"Акции","Прочее"))</f>
        <v>Обл</v>
      </c>
      <c r="H69" s="157" t="n">
        <f aca="false">IFERROR(VLOOKUP(B69,QUIK_купитьпродать!B:G,6,0),)</f>
        <v>0</v>
      </c>
      <c r="I69" s="157" t="n">
        <f aca="false">IF(G69="Обл",VLOOKUP(B69,QUIK!C:J,8,0),1)</f>
        <v>1000</v>
      </c>
      <c r="J69" s="0" t="n">
        <f aca="false">VLOOKUP(B69,QUIK!$C:$AL,6,0)</f>
        <v>1</v>
      </c>
      <c r="K69" s="0" t="n">
        <f aca="false">VLOOKUP(B69,QUIK!$C:$AL,10,0)</f>
        <v>88.469</v>
      </c>
      <c r="L69" s="158" t="str">
        <f aca="false">VLOOKUP(B69,QUIK!$C:$AL,29,0)</f>
        <v>SUR</v>
      </c>
      <c r="M69" s="0" t="n">
        <f aca="false">VLOOKUP(B69,QUIK!$C:$AL,30,0)</f>
        <v>0</v>
      </c>
      <c r="N69" s="0" t="n">
        <f aca="false">VLOOKUP(B69,QUIK!$C:$AL,31,0)</f>
        <v>0</v>
      </c>
      <c r="O69" s="0" t="n">
        <f aca="false">VLOOKUP(B69,QUIK!$C:$AL,32,0)</f>
        <v>-100</v>
      </c>
      <c r="P69" s="170" t="n">
        <f aca="false">VLOOKUP(B69,QUIK!$C:$AL,5,0)</f>
        <v>1</v>
      </c>
      <c r="Q69" s="122" t="n">
        <f aca="false">IFERROR(VLOOKUP(B69,$A$7:$F$34,5,0)/$E$3,0)</f>
        <v>0</v>
      </c>
      <c r="R69" s="140" t="n">
        <f aca="false">E69-Q69</f>
        <v>0.05</v>
      </c>
      <c r="S69" s="122" t="n">
        <f aca="false">(J69*K69%*I69)/$E$3</f>
        <v>0.000918250790006126</v>
      </c>
      <c r="T69" s="159" t="n">
        <f aca="false">R69*$E$3</f>
        <v>48172.5695</v>
      </c>
      <c r="U69" s="0" t="n">
        <f aca="false">IF(ABS(R69)&lt;S69,0,ROUNDDOWN(T69/(K69%*J69*I69),0))</f>
        <v>54</v>
      </c>
      <c r="V69" s="171" t="n">
        <f aca="false">U69*J69*K69%*I69</f>
        <v>47773.26</v>
      </c>
      <c r="W69" s="160" t="n">
        <f aca="false">(IF(H69&lt;&gt;0,H69,0)+U69*J69)</f>
        <v>54</v>
      </c>
      <c r="X69" s="160" t="n">
        <f aca="false">W69*J69*K69%*I69</f>
        <v>47773.26</v>
      </c>
      <c r="Y69" s="122" t="n">
        <f aca="false">X69/$E$3</f>
        <v>0.0495855426603308</v>
      </c>
      <c r="Z69" s="0" t="str">
        <f aca="false">IF(U69&lt;0,"Продажа",IF(U69&gt;0,"Покупка","Нет сделок"))</f>
        <v>Покупка</v>
      </c>
    </row>
    <row r="70" customFormat="false" ht="15" hidden="false" customHeight="false" outlineLevel="0" collapsed="false">
      <c r="B70" s="153" t="s">
        <v>212</v>
      </c>
      <c r="C70" s="153" t="s">
        <v>213</v>
      </c>
      <c r="D70" s="161" t="s">
        <v>264</v>
      </c>
      <c r="E70" s="163" t="n">
        <v>0.05</v>
      </c>
      <c r="F70" s="156" t="str">
        <f aca="false">VLOOKUP(B70,QUIK!C:AL,4,0)</f>
        <v>бирж.обл.</v>
      </c>
      <c r="G70" s="156" t="str">
        <f aca="false">IF(ISERROR(VLOOKUP(F70,Лист12!$A$23:$A$27,1,0))=0,"Обл",IF(OR(F70="ао",F70="ап",F70="др"),"Акции","Прочее"))</f>
        <v>Обл</v>
      </c>
      <c r="H70" s="157" t="n">
        <f aca="false">IFERROR(VLOOKUP(B70,QUIK_купитьпродать!B:G,6,0),)</f>
        <v>0</v>
      </c>
      <c r="I70" s="157" t="n">
        <f aca="false">IF(G70="Обл",VLOOKUP(B70,QUIK!C:J,8,0),1)</f>
        <v>1000</v>
      </c>
      <c r="J70" s="0" t="n">
        <f aca="false">VLOOKUP(B70,QUIK!$C:$AL,6,0)</f>
        <v>1</v>
      </c>
      <c r="K70" s="0" t="n">
        <f aca="false">VLOOKUP(B70,QUIK!$C:$AL,10,0)</f>
        <v>85.84</v>
      </c>
      <c r="L70" s="158" t="str">
        <f aca="false">VLOOKUP(B70,QUIK!$C:$AL,29,0)</f>
        <v>SUR</v>
      </c>
      <c r="M70" s="0" t="n">
        <f aca="false">VLOOKUP(B70,QUIK!$C:$AL,30,0)</f>
        <v>0</v>
      </c>
      <c r="N70" s="0" t="n">
        <f aca="false">VLOOKUP(B70,QUIK!$C:$AL,31,0)</f>
        <v>0</v>
      </c>
      <c r="O70" s="0" t="n">
        <f aca="false">VLOOKUP(B70,QUIK!$C:$AL,32,0)</f>
        <v>-100</v>
      </c>
      <c r="P70" s="170" t="n">
        <f aca="false">VLOOKUP(B70,QUIK!$C:$AL,5,0)</f>
        <v>1</v>
      </c>
      <c r="Q70" s="122" t="n">
        <f aca="false">IFERROR(VLOOKUP(B70,$A$7:$F$34,5,0)/$E$3,0)</f>
        <v>0</v>
      </c>
      <c r="R70" s="140" t="n">
        <f aca="false">E70-Q70</f>
        <v>0.05</v>
      </c>
      <c r="S70" s="122" t="n">
        <f aca="false">(J70*K70%*I70)/$E$3</f>
        <v>0.000890963476631655</v>
      </c>
      <c r="T70" s="159" t="n">
        <f aca="false">R70*$E$3</f>
        <v>48172.5695</v>
      </c>
      <c r="U70" s="0" t="n">
        <f aca="false">IF(ABS(R70)&lt;S70,0,ROUNDDOWN(T70/(K70%*J70*I70),0))</f>
        <v>56</v>
      </c>
      <c r="V70" s="171" t="n">
        <f aca="false">U70*J70*K70%*I70</f>
        <v>48070.4</v>
      </c>
      <c r="W70" s="160" t="n">
        <f aca="false">(IF(H70&lt;&gt;0,H70,0)+U70*J70)</f>
        <v>56</v>
      </c>
      <c r="X70" s="160" t="n">
        <f aca="false">W70*J70*K70%*I70</f>
        <v>48070.4</v>
      </c>
      <c r="Y70" s="122" t="n">
        <f aca="false">X70/$E$3</f>
        <v>0.0498939546913727</v>
      </c>
      <c r="Z70" s="0" t="str">
        <f aca="false">IF(U70&lt;0,"Продажа",IF(U70&gt;0,"Покупка","Нет сделок"))</f>
        <v>Покупка</v>
      </c>
    </row>
    <row r="71" customFormat="false" ht="15" hidden="false" customHeight="false" outlineLevel="0" collapsed="false">
      <c r="B71" s="153" t="s">
        <v>215</v>
      </c>
      <c r="C71" s="153" t="s">
        <v>216</v>
      </c>
      <c r="D71" s="161" t="s">
        <v>264</v>
      </c>
      <c r="E71" s="163" t="n">
        <v>0.05</v>
      </c>
      <c r="F71" s="156" t="str">
        <f aca="false">VLOOKUP(B71,QUIK!C:AL,4,0)</f>
        <v>бирж.обл.</v>
      </c>
      <c r="G71" s="156" t="str">
        <f aca="false">IF(ISERROR(VLOOKUP(F71,Лист12!$A$23:$A$27,1,0))=0,"Обл",IF(OR(F71="ао",F71="ап",F71="др"),"Акции","Прочее"))</f>
        <v>Обл</v>
      </c>
      <c r="H71" s="157" t="n">
        <f aca="false">IFERROR(VLOOKUP(B71,QUIK_купитьпродать!B:G,6,0),)</f>
        <v>0</v>
      </c>
      <c r="I71" s="157" t="n">
        <f aca="false">IF(G71="Обл",VLOOKUP(B71,QUIK!C:J,8,0),1)</f>
        <v>1000</v>
      </c>
      <c r="J71" s="0" t="n">
        <f aca="false">VLOOKUP(B71,QUIK!$C:$AL,6,0)</f>
        <v>1</v>
      </c>
      <c r="K71" s="0" t="n">
        <f aca="false">VLOOKUP(B71,QUIK!$C:$AL,10,0)</f>
        <v>90.49</v>
      </c>
      <c r="L71" s="158" t="str">
        <f aca="false">VLOOKUP(B71,QUIK!$C:$AL,29,0)</f>
        <v>SUR</v>
      </c>
      <c r="M71" s="0" t="n">
        <f aca="false">VLOOKUP(B71,QUIK!$C:$AL,30,0)</f>
        <v>0</v>
      </c>
      <c r="N71" s="0" t="n">
        <f aca="false">VLOOKUP(B71,QUIK!$C:$AL,31,0)</f>
        <v>0</v>
      </c>
      <c r="O71" s="0" t="n">
        <f aca="false">VLOOKUP(B71,QUIK!$C:$AL,32,0)</f>
        <v>-100</v>
      </c>
      <c r="P71" s="170" t="n">
        <f aca="false">VLOOKUP(B71,QUIK!$C:$AL,5,0)</f>
        <v>2</v>
      </c>
      <c r="Q71" s="122" t="n">
        <f aca="false">IFERROR(VLOOKUP(B71,$A$7:$F$34,5,0)/$E$3,0)</f>
        <v>0</v>
      </c>
      <c r="R71" s="140" t="n">
        <f aca="false">E71-Q71</f>
        <v>0.05</v>
      </c>
      <c r="S71" s="122" t="n">
        <f aca="false">(J71*K71%*I71)/$E$3</f>
        <v>0.000939227458066151</v>
      </c>
      <c r="T71" s="159" t="n">
        <f aca="false">R71*$E$3</f>
        <v>48172.5695</v>
      </c>
      <c r="U71" s="0" t="n">
        <f aca="false">IF(ABS(R71)&lt;S71,0,ROUNDDOWN(T71/(K71%*J71*I71),0))</f>
        <v>53</v>
      </c>
      <c r="V71" s="171" t="n">
        <f aca="false">U71*J71*K71%*I71</f>
        <v>47959.7</v>
      </c>
      <c r="W71" s="160" t="n">
        <f aca="false">(IF(H71&lt;&gt;0,H71,0)+U71*J71)</f>
        <v>53</v>
      </c>
      <c r="X71" s="160" t="n">
        <f aca="false">W71*J71*K71%*I71</f>
        <v>47959.7</v>
      </c>
      <c r="Y71" s="122" t="n">
        <f aca="false">X71/$E$3</f>
        <v>0.049779055277506</v>
      </c>
      <c r="Z71" s="0" t="str">
        <f aca="false">IF(U71&lt;0,"Продажа",IF(U71&gt;0,"Покупка","Нет сделок"))</f>
        <v>Покупка</v>
      </c>
    </row>
    <row r="72" customFormat="false" ht="15" hidden="false" customHeight="false" outlineLevel="0" collapsed="false">
      <c r="B72" s="153" t="s">
        <v>218</v>
      </c>
      <c r="C72" s="153" t="s">
        <v>219</v>
      </c>
      <c r="D72" s="161" t="s">
        <v>264</v>
      </c>
      <c r="E72" s="163" t="n">
        <v>0.05</v>
      </c>
      <c r="F72" s="156" t="str">
        <f aca="false">VLOOKUP(B72,QUIK!C:AL,4,0)</f>
        <v>бирж.обл.</v>
      </c>
      <c r="G72" s="156" t="str">
        <f aca="false">IF(ISERROR(VLOOKUP(F72,Лист12!$A$23:$A$27,1,0))=0,"Обл",IF(OR(F72="ао",F72="ап",F72="др"),"Акции","Прочее"))</f>
        <v>Обл</v>
      </c>
      <c r="H72" s="157" t="n">
        <f aca="false">IFERROR(VLOOKUP(B72,QUIK_купитьпродать!B:G,6,0),)</f>
        <v>0</v>
      </c>
      <c r="I72" s="157" t="n">
        <f aca="false">IF(G72="Обл",VLOOKUP(B72,QUIK!C:J,8,0),1)</f>
        <v>1000</v>
      </c>
      <c r="J72" s="0" t="n">
        <f aca="false">VLOOKUP(B72,QUIK!$C:$AL,6,0)</f>
        <v>1</v>
      </c>
      <c r="K72" s="0" t="n">
        <f aca="false">VLOOKUP(B72,QUIK!$C:$AL,10,0)</f>
        <v>83.9</v>
      </c>
      <c r="L72" s="158" t="str">
        <f aca="false">VLOOKUP(B72,QUIK!$C:$AL,29,0)</f>
        <v>SUR</v>
      </c>
      <c r="M72" s="0" t="n">
        <f aca="false">VLOOKUP(B72,QUIK!$C:$AL,30,0)</f>
        <v>0</v>
      </c>
      <c r="N72" s="0" t="n">
        <f aca="false">VLOOKUP(B72,QUIK!$C:$AL,31,0)</f>
        <v>0</v>
      </c>
      <c r="O72" s="0" t="n">
        <f aca="false">VLOOKUP(B72,QUIK!$C:$AL,32,0)</f>
        <v>-100</v>
      </c>
      <c r="P72" s="170" t="n">
        <f aca="false">VLOOKUP(B72,QUIK!$C:$AL,5,0)</f>
        <v>1</v>
      </c>
      <c r="Q72" s="122" t="n">
        <f aca="false">IFERROR(VLOOKUP(B72,$A$7:$F$34,5,0)/$E$3,0)</f>
        <v>0</v>
      </c>
      <c r="R72" s="140" t="n">
        <f aca="false">E72-Q72</f>
        <v>0.05</v>
      </c>
      <c r="S72" s="122" t="n">
        <f aca="false">(J72*K72%*I72)/$E$3</f>
        <v>0.000870827535990166</v>
      </c>
      <c r="T72" s="159" t="n">
        <f aca="false">R72*$E$3</f>
        <v>48172.5695</v>
      </c>
      <c r="U72" s="0" t="n">
        <f aca="false">IF(ABS(R72)&lt;S72,0,ROUNDDOWN(T72/(K72%*J72*I72),0))</f>
        <v>57</v>
      </c>
      <c r="V72" s="171" t="n">
        <f aca="false">U72*J72*K72%*I72</f>
        <v>47823</v>
      </c>
      <c r="W72" s="160" t="n">
        <f aca="false">(IF(H72&lt;&gt;0,H72,0)+U72*J72)</f>
        <v>57</v>
      </c>
      <c r="X72" s="160" t="n">
        <f aca="false">W72*J72*K72%*I72</f>
        <v>47823</v>
      </c>
      <c r="Y72" s="122" t="n">
        <f aca="false">X72/$E$3</f>
        <v>0.0496371695514394</v>
      </c>
      <c r="Z72" s="0" t="str">
        <f aca="false">IF(U72&lt;0,"Продажа",IF(U72&gt;0,"Покупка","Нет сделок"))</f>
        <v>Покупка</v>
      </c>
    </row>
    <row r="73" customFormat="false" ht="15" hidden="false" customHeight="false" outlineLevel="0" collapsed="false">
      <c r="B73" s="153" t="s">
        <v>221</v>
      </c>
      <c r="C73" s="153" t="s">
        <v>222</v>
      </c>
      <c r="D73" s="161" t="s">
        <v>264</v>
      </c>
      <c r="E73" s="163" t="n">
        <v>0.025</v>
      </c>
      <c r="F73" s="156" t="str">
        <f aca="false">VLOOKUP(B73,QUIK!C:AL,4,0)</f>
        <v>бирж.обл.</v>
      </c>
      <c r="G73" s="156" t="str">
        <f aca="false">IF(ISERROR(VLOOKUP(F73,Лист12!$A$23:$A$27,1,0))=0,"Обл",IF(OR(F73="ао",F73="ап",F73="др"),"Акции","Прочее"))</f>
        <v>Обл</v>
      </c>
      <c r="H73" s="157" t="n">
        <f aca="false">IFERROR(VLOOKUP(B73,QUIK_купитьпродать!B:G,6,0),)</f>
        <v>0</v>
      </c>
      <c r="I73" s="157" t="n">
        <f aca="false">IF(G73="Обл",VLOOKUP(B73,QUIK!C:J,8,0),1)</f>
        <v>1000</v>
      </c>
      <c r="J73" s="0" t="n">
        <f aca="false">VLOOKUP(B73,QUIK!$C:$AL,6,0)</f>
        <v>1</v>
      </c>
      <c r="K73" s="0" t="n">
        <f aca="false">VLOOKUP(B73,QUIK!$C:$AL,10,0)</f>
        <v>77.34</v>
      </c>
      <c r="L73" s="158" t="str">
        <f aca="false">VLOOKUP(B73,QUIK!$C:$AL,29,0)</f>
        <v>SUR</v>
      </c>
      <c r="M73" s="0" t="n">
        <f aca="false">VLOOKUP(B73,QUIK!$C:$AL,30,0)</f>
        <v>0</v>
      </c>
      <c r="N73" s="0" t="n">
        <f aca="false">VLOOKUP(B73,QUIK!$C:$AL,31,0)</f>
        <v>0</v>
      </c>
      <c r="O73" s="0" t="n">
        <f aca="false">VLOOKUP(B73,QUIK!$C:$AL,32,0)</f>
        <v>6</v>
      </c>
      <c r="P73" s="170" t="n">
        <f aca="false">VLOOKUP(B73,QUIK!$C:$AL,5,0)</f>
        <v>2</v>
      </c>
      <c r="Q73" s="122" t="n">
        <f aca="false">IFERROR(VLOOKUP(B73,$A$7:$F$34,5,0)/$E$3,0)</f>
        <v>0</v>
      </c>
      <c r="R73" s="140" t="n">
        <f aca="false">E73-Q73</f>
        <v>0.025</v>
      </c>
      <c r="S73" s="122" t="n">
        <f aca="false">(J73*K73%*I73)/$E$3</f>
        <v>0.000802738994439564</v>
      </c>
      <c r="T73" s="159" t="n">
        <f aca="false">R73*$E$3</f>
        <v>24086.28475</v>
      </c>
      <c r="U73" s="0" t="n">
        <f aca="false">IF(ABS(R73)&lt;S73,0,ROUNDDOWN(T73/(K73%*J73*I73),0))</f>
        <v>31</v>
      </c>
      <c r="V73" s="171" t="n">
        <f aca="false">U73*J73*K73%*I73</f>
        <v>23975.4</v>
      </c>
      <c r="W73" s="160" t="n">
        <f aca="false">(IF(H73&lt;&gt;0,H73,0)+U73*J73)</f>
        <v>31</v>
      </c>
      <c r="X73" s="160" t="n">
        <f aca="false">W73*J73*K73%*I73</f>
        <v>23975.4</v>
      </c>
      <c r="Y73" s="122" t="n">
        <f aca="false">X73/$E$3</f>
        <v>0.0248849088276265</v>
      </c>
      <c r="Z73" s="0" t="str">
        <f aca="false">IF(U73&lt;0,"Продажа",IF(U73&gt;0,"Покупка","Нет сделок"))</f>
        <v>Покупка</v>
      </c>
    </row>
    <row r="74" customFormat="false" ht="15" hidden="false" customHeight="false" outlineLevel="0" collapsed="false">
      <c r="B74" s="153" t="s">
        <v>224</v>
      </c>
      <c r="C74" s="153" t="s">
        <v>225</v>
      </c>
      <c r="D74" s="161" t="s">
        <v>264</v>
      </c>
      <c r="E74" s="163" t="n">
        <v>0.05</v>
      </c>
      <c r="F74" s="156" t="str">
        <f aca="false">VLOOKUP(B74,QUIK!C:AL,4,0)</f>
        <v>РФ</v>
      </c>
      <c r="G74" s="156" t="str">
        <f aca="false">IF(ISERROR(VLOOKUP(F74,Лист12!$A$23:$A$27,1,0))=0,"Обл",IF(OR(F74="ао",F74="ап",F74="др"),"Акции","Прочее"))</f>
        <v>Обл</v>
      </c>
      <c r="H74" s="157" t="n">
        <f aca="false">IFERROR(VLOOKUP(B74,QUIK_купитьпродать!B:G,6,0),)</f>
        <v>0</v>
      </c>
      <c r="I74" s="157" t="n">
        <f aca="false">IF(G74="Обл",VLOOKUP(B74,QUIK!C:J,8,0),1)</f>
        <v>1000</v>
      </c>
      <c r="J74" s="0" t="n">
        <f aca="false">VLOOKUP(B74,QUIK!$C:$AL,6,0)</f>
        <v>1</v>
      </c>
      <c r="K74" s="0" t="n">
        <f aca="false">VLOOKUP(B74,QUIK!$C:$AL,10,0)</f>
        <v>79.429</v>
      </c>
      <c r="L74" s="158" t="str">
        <f aca="false">VLOOKUP(B74,QUIK!$C:$AL,29,0)</f>
        <v>SUR</v>
      </c>
      <c r="M74" s="0" t="n">
        <f aca="false">VLOOKUP(B74,QUIK!$C:$AL,30,0)</f>
        <v>0</v>
      </c>
      <c r="N74" s="0" t="n">
        <f aca="false">VLOOKUP(B74,QUIK!$C:$AL,31,0)</f>
        <v>0</v>
      </c>
      <c r="O74" s="0" t="n">
        <f aca="false">VLOOKUP(B74,QUIK!$C:$AL,32,0)</f>
        <v>-100</v>
      </c>
      <c r="P74" s="170" t="n">
        <f aca="false">VLOOKUP(B74,QUIK!$C:$AL,5,0)</f>
        <v>1</v>
      </c>
      <c r="Q74" s="122" t="n">
        <f aca="false">IFERROR(VLOOKUP(B74,$A$7:$F$34,5,0)/$E$3,0)</f>
        <v>0</v>
      </c>
      <c r="R74" s="140" t="n">
        <f aca="false">E74-Q74</f>
        <v>0.05</v>
      </c>
      <c r="S74" s="122" t="n">
        <f aca="false">(J74*K74%*I74)/$E$3</f>
        <v>0.000824421458357126</v>
      </c>
      <c r="T74" s="159" t="n">
        <f aca="false">R74*$E$3</f>
        <v>48172.5695</v>
      </c>
      <c r="U74" s="0" t="n">
        <f aca="false">IF(ABS(R74)&lt;S74,0,ROUNDDOWN(T74/(K74%*J74*I74),0))</f>
        <v>60</v>
      </c>
      <c r="V74" s="171" t="n">
        <f aca="false">U74*J74*K74%*I74</f>
        <v>47657.4</v>
      </c>
      <c r="W74" s="160" t="n">
        <f aca="false">(IF(H74&lt;&gt;0,H74,0)+U74*J74)</f>
        <v>60</v>
      </c>
      <c r="X74" s="160" t="n">
        <f aca="false">W74*J74*K74%*I74</f>
        <v>47657.4</v>
      </c>
      <c r="Y74" s="122" t="n">
        <f aca="false">X74/$E$3</f>
        <v>0.0494652875014276</v>
      </c>
      <c r="Z74" s="0" t="str">
        <f aca="false">IF(U74&lt;0,"Продажа",IF(U74&gt;0,"Покупка","Нет сделок"))</f>
        <v>Покупка</v>
      </c>
    </row>
    <row r="75" customFormat="false" ht="15" hidden="false" customHeight="false" outlineLevel="0" collapsed="false">
      <c r="B75" s="153" t="s">
        <v>227</v>
      </c>
      <c r="C75" s="153" t="s">
        <v>228</v>
      </c>
      <c r="D75" s="161" t="s">
        <v>264</v>
      </c>
      <c r="E75" s="163" t="n">
        <v>0.025</v>
      </c>
      <c r="F75" s="156" t="str">
        <f aca="false">VLOOKUP(B75,QUIK!C:AL,4,0)</f>
        <v>РФ</v>
      </c>
      <c r="G75" s="156" t="str">
        <f aca="false">IF(ISERROR(VLOOKUP(F75,Лист12!$A$23:$A$27,1,0))=0,"Обл",IF(OR(F75="ао",F75="ап",F75="др"),"Акции","Прочее"))</f>
        <v>Обл</v>
      </c>
      <c r="H75" s="157" t="n">
        <f aca="false">IFERROR(VLOOKUP(B75,QUIK_купитьпродать!B:G,6,0),)</f>
        <v>0</v>
      </c>
      <c r="I75" s="157" t="n">
        <f aca="false">IF(G75="Обл",VLOOKUP(B75,QUIK!C:J,8,0),1)</f>
        <v>1000</v>
      </c>
      <c r="J75" s="0" t="n">
        <f aca="false">VLOOKUP(B75,QUIK!$C:$AL,6,0)</f>
        <v>1</v>
      </c>
      <c r="K75" s="0" t="n">
        <f aca="false">VLOOKUP(B75,QUIK!$C:$AL,10,0)</f>
        <v>71.869</v>
      </c>
      <c r="L75" s="158" t="str">
        <f aca="false">VLOOKUP(B75,QUIK!$C:$AL,29,0)</f>
        <v>SUR</v>
      </c>
      <c r="M75" s="0" t="n">
        <f aca="false">VLOOKUP(B75,QUIK!$C:$AL,30,0)</f>
        <v>0</v>
      </c>
      <c r="N75" s="0" t="n">
        <f aca="false">VLOOKUP(B75,QUIK!$C:$AL,31,0)</f>
        <v>0</v>
      </c>
      <c r="O75" s="0" t="n">
        <f aca="false">VLOOKUP(B75,QUIK!$C:$AL,32,0)</f>
        <v>-100</v>
      </c>
      <c r="P75" s="170" t="n">
        <f aca="false">VLOOKUP(B75,QUIK!$C:$AL,5,0)</f>
        <v>1</v>
      </c>
      <c r="Q75" s="122" t="n">
        <f aca="false">IFERROR(VLOOKUP(B75,$A$7:$F$34,5,0)/$E$3,0)</f>
        <v>0</v>
      </c>
      <c r="R75" s="140" t="n">
        <f aca="false">E75-Q75</f>
        <v>0.025</v>
      </c>
      <c r="S75" s="122" t="n">
        <f aca="false">(J75*K75%*I75)/$E$3</f>
        <v>0.000745953565960396</v>
      </c>
      <c r="T75" s="159" t="n">
        <f aca="false">R75*$E$3</f>
        <v>24086.28475</v>
      </c>
      <c r="U75" s="0" t="n">
        <f aca="false">IF(ABS(R75)&lt;S75,0,ROUNDDOWN(T75/(K75%*J75*I75),0))</f>
        <v>33</v>
      </c>
      <c r="V75" s="171" t="n">
        <f aca="false">U75*J75*K75%*I75</f>
        <v>23716.77</v>
      </c>
      <c r="W75" s="160" t="n">
        <f aca="false">(IF(H75&lt;&gt;0,H75,0)+U75*J75)</f>
        <v>33</v>
      </c>
      <c r="X75" s="160" t="n">
        <f aca="false">W75*J75*K75%*I75</f>
        <v>23716.77</v>
      </c>
      <c r="Y75" s="122" t="n">
        <f aca="false">X75/$E$3</f>
        <v>0.0246164676766931</v>
      </c>
      <c r="Z75" s="0" t="str">
        <f aca="false">IF(U75&lt;0,"Продажа",IF(U75&gt;0,"Покупка","Нет сделок"))</f>
        <v>Покупка</v>
      </c>
    </row>
    <row r="76" customFormat="false" ht="15" hidden="false" customHeight="false" outlineLevel="0" collapsed="false">
      <c r="B76" s="153" t="s">
        <v>230</v>
      </c>
      <c r="C76" s="153" t="s">
        <v>231</v>
      </c>
      <c r="D76" s="161" t="s">
        <v>264</v>
      </c>
      <c r="E76" s="163" t="n">
        <v>0.05</v>
      </c>
      <c r="F76" s="156" t="str">
        <f aca="false">VLOOKUP(B76,QUIK!C:AL,4,0)</f>
        <v>бирж.обл.</v>
      </c>
      <c r="G76" s="156" t="str">
        <f aca="false">IF(ISERROR(VLOOKUP(F76,Лист12!$A$23:$A$27,1,0))=0,"Обл",IF(OR(F76="ао",F76="ап",F76="др"),"Акции","Прочее"))</f>
        <v>Обл</v>
      </c>
      <c r="H76" s="157" t="n">
        <f aca="false">IFERROR(VLOOKUP(B76,QUIK_купитьпродать!B:G,6,0),)</f>
        <v>0</v>
      </c>
      <c r="I76" s="157" t="n">
        <f aca="false">IF(G76="Обл",VLOOKUP(B76,QUIK!C:J,8,0),1)</f>
        <v>1000</v>
      </c>
      <c r="J76" s="0" t="n">
        <f aca="false">VLOOKUP(B76,QUIK!$C:$AL,6,0)</f>
        <v>1</v>
      </c>
      <c r="K76" s="0" t="n">
        <f aca="false">VLOOKUP(B76,QUIK!$C:$AL,10,0)</f>
        <v>90.99</v>
      </c>
      <c r="L76" s="158" t="str">
        <f aca="false">VLOOKUP(B76,QUIK!$C:$AL,29,0)</f>
        <v>SUR</v>
      </c>
      <c r="M76" s="0" t="n">
        <f aca="false">VLOOKUP(B76,QUIK!$C:$AL,30,0)</f>
        <v>0</v>
      </c>
      <c r="N76" s="0" t="n">
        <f aca="false">VLOOKUP(B76,QUIK!$C:$AL,31,0)</f>
        <v>0</v>
      </c>
      <c r="O76" s="0" t="n">
        <f aca="false">VLOOKUP(B76,QUIK!$C:$AL,32,0)</f>
        <v>6</v>
      </c>
      <c r="P76" s="170" t="n">
        <f aca="false">VLOOKUP(B76,QUIK!$C:$AL,5,0)</f>
        <v>2</v>
      </c>
      <c r="Q76" s="122" t="n">
        <f aca="false">IFERROR(VLOOKUP(B76,$A$7:$F$34,5,0)/$E$3,0)</f>
        <v>0</v>
      </c>
      <c r="R76" s="140" t="n">
        <f aca="false">E76-Q76</f>
        <v>0.05</v>
      </c>
      <c r="S76" s="122" t="n">
        <f aca="false">(J76*K76%*I76)/$E$3</f>
        <v>0.000944417133489215</v>
      </c>
      <c r="T76" s="159" t="n">
        <f aca="false">R76*$E$3</f>
        <v>48172.5695</v>
      </c>
      <c r="U76" s="0" t="n">
        <f aca="false">IF(ABS(R76)&lt;S76,0,ROUNDDOWN(T76/(K76%*J76*I76),0))</f>
        <v>52</v>
      </c>
      <c r="V76" s="171" t="n">
        <f aca="false">U76*J76*K76%*I76</f>
        <v>47314.8</v>
      </c>
      <c r="W76" s="160" t="n">
        <f aca="false">(IF(H76&lt;&gt;0,H76,0)+U76*J76)</f>
        <v>52</v>
      </c>
      <c r="X76" s="160" t="n">
        <f aca="false">W76*J76*K76%*I76</f>
        <v>47314.8</v>
      </c>
      <c r="Y76" s="122" t="n">
        <f aca="false">X76/$E$3</f>
        <v>0.0491096909414392</v>
      </c>
      <c r="Z76" s="0" t="str">
        <f aca="false">IF(U76&lt;0,"Продажа",IF(U76&gt;0,"Покупка","Нет сделок"))</f>
        <v>Покупка</v>
      </c>
    </row>
    <row r="77" customFormat="false" ht="15" hidden="false" customHeight="false" outlineLevel="0" collapsed="false">
      <c r="B77" s="153" t="s">
        <v>179</v>
      </c>
      <c r="C77" s="153" t="s">
        <v>180</v>
      </c>
      <c r="D77" s="154" t="s">
        <v>263</v>
      </c>
      <c r="E77" s="163" t="n">
        <v>0.05</v>
      </c>
      <c r="F77" s="156" t="str">
        <f aca="false">VLOOKUP(B77,QUIK!C:AL,4,0)</f>
        <v>бирж.обл.</v>
      </c>
      <c r="G77" s="156" t="str">
        <f aca="false">IF(ISERROR(VLOOKUP(F77,Лист12!$A$23:$A$27,1,0))=0,"Обл",IF(OR(F77="ао",F77="ап",F77="др"),"Акции","Прочее"))</f>
        <v>Обл</v>
      </c>
      <c r="H77" s="157" t="n">
        <f aca="false">IFERROR(VLOOKUP(B77,QUIK_купитьпродать!B:G,6,0),)</f>
        <v>50</v>
      </c>
      <c r="I77" s="157" t="n">
        <f aca="false">IF(G77="Обл",VLOOKUP(B77,QUIK!C:J,8,0),1)</f>
        <v>1000</v>
      </c>
      <c r="J77" s="0" t="n">
        <f aca="false">VLOOKUP(B77,QUIK!$C:$AL,6,0)</f>
        <v>1</v>
      </c>
      <c r="K77" s="0" t="n">
        <f aca="false">VLOOKUP(B77,QUIK!$C:$AL,10,0)</f>
        <v>94.58</v>
      </c>
      <c r="L77" s="158" t="str">
        <f aca="false">VLOOKUP(B77,QUIK!$C:$AL,29,0)</f>
        <v>SUR</v>
      </c>
      <c r="M77" s="0" t="n">
        <f aca="false">VLOOKUP(B77,QUIK!$C:$AL,30,0)</f>
        <v>0</v>
      </c>
      <c r="N77" s="0" t="n">
        <f aca="false">VLOOKUP(B77,QUIK!$C:$AL,31,0)</f>
        <v>0</v>
      </c>
      <c r="O77" s="0" t="n">
        <f aca="false">VLOOKUP(B77,QUIK!$C:$AL,32,0)</f>
        <v>6</v>
      </c>
      <c r="P77" s="170" t="n">
        <f aca="false">VLOOKUP(B77,QUIK!$C:$AL,5,0)</f>
        <v>1</v>
      </c>
      <c r="Q77" s="122" t="n">
        <f aca="false">IFERROR(VLOOKUP(B77,$A$7:$F$34,5,0)/$E$3,"")</f>
        <v>0.0490839501513408</v>
      </c>
      <c r="R77" s="140" t="n">
        <f aca="false">E77-Q77</f>
        <v>0.000916049848659201</v>
      </c>
      <c r="S77" s="122" t="n">
        <f aca="false">(J77*K77%*I77)/$E$3</f>
        <v>0.000981679003026816</v>
      </c>
      <c r="T77" s="159" t="n">
        <f aca="false">R77*$E$3</f>
        <v>882.569499999996</v>
      </c>
      <c r="U77" s="0" t="n">
        <f aca="false">IF(ABS(R77)&lt;S77,0,ROUNDDOWN(T77/(K77%*J77*I77),0))</f>
        <v>0</v>
      </c>
      <c r="V77" s="171" t="n">
        <f aca="false">U77*J77*K77%*I77</f>
        <v>0</v>
      </c>
      <c r="W77" s="160" t="n">
        <f aca="false">(IF(H77&lt;&gt;0,H77,0)+U77*J77)</f>
        <v>50</v>
      </c>
      <c r="X77" s="160" t="n">
        <f aca="false">W77*J77*K77%*I77</f>
        <v>47290</v>
      </c>
      <c r="Y77" s="122" t="n">
        <f aca="false">X77/$E$3</f>
        <v>0.0490839501513408</v>
      </c>
      <c r="Z77" s="0" t="str">
        <f aca="false">IF(U77&lt;0,"Продажа",IF(U77&gt;0,"Покупка","Нет сделок"))</f>
        <v>Нет сделок</v>
      </c>
    </row>
    <row r="78" customFormat="false" ht="15" hidden="false" customHeight="false" outlineLevel="0" collapsed="false">
      <c r="D78" s="166"/>
      <c r="E78" s="156" t="n">
        <f aca="false">SUM(E67:E77)</f>
        <v>0.5</v>
      </c>
      <c r="F78" s="156"/>
      <c r="G78" s="157"/>
      <c r="I78" s="157"/>
      <c r="P78" s="122"/>
      <c r="Q78" s="140"/>
      <c r="R78" s="122"/>
      <c r="S78" s="159"/>
      <c r="T78" s="167"/>
      <c r="U78" s="160"/>
      <c r="V78" s="167" t="n">
        <f aca="false">SUM(V67:V77)</f>
        <v>430386.61</v>
      </c>
      <c r="W78" s="160"/>
      <c r="X78" s="122"/>
      <c r="Y78" s="168" t="n">
        <f aca="false">SUM(Y67:Y77)</f>
        <v>0.495797312617921</v>
      </c>
    </row>
    <row r="79" customFormat="false" ht="15" hidden="false" customHeight="false" outlineLevel="0" collapsed="false">
      <c r="D79" s="166"/>
      <c r="E79" s="156"/>
      <c r="F79" s="156"/>
      <c r="G79" s="157"/>
      <c r="I79" s="157"/>
      <c r="P79" s="122"/>
      <c r="Q79" s="140"/>
      <c r="R79" s="122"/>
      <c r="S79" s="159"/>
      <c r="T79" s="160"/>
      <c r="U79" s="160"/>
      <c r="V79" s="160"/>
      <c r="W79" s="160"/>
      <c r="X79" s="122"/>
    </row>
    <row r="80" customFormat="false" ht="15" hidden="false" customHeight="false" outlineLevel="0" collapsed="false">
      <c r="O80" s="122"/>
    </row>
    <row r="81" customFormat="false" ht="15.75" hidden="false" customHeight="false" outlineLevel="0" collapsed="false">
      <c r="A81" s="141" t="s">
        <v>268</v>
      </c>
      <c r="O81" s="122"/>
    </row>
    <row r="82" customFormat="false" ht="15" hidden="false" customHeight="false" outlineLevel="0" collapsed="false">
      <c r="A82" s="172" t="s">
        <v>269</v>
      </c>
      <c r="E82" s="156"/>
      <c r="F82" s="156"/>
      <c r="H82" s="157"/>
      <c r="O82" s="122"/>
    </row>
    <row r="83" customFormat="false" ht="54" hidden="false" customHeight="false" outlineLevel="0" collapsed="false">
      <c r="A83" s="145" t="s">
        <v>195</v>
      </c>
      <c r="B83" s="145" t="s">
        <v>87</v>
      </c>
      <c r="C83" s="145" t="s">
        <v>88</v>
      </c>
      <c r="D83" s="145" t="s">
        <v>270</v>
      </c>
      <c r="E83" s="147" t="s">
        <v>89</v>
      </c>
      <c r="F83" s="148" t="s">
        <v>249</v>
      </c>
      <c r="G83" s="148" t="s">
        <v>250</v>
      </c>
      <c r="H83" s="148" t="s">
        <v>251</v>
      </c>
      <c r="I83" s="149" t="s">
        <v>267</v>
      </c>
      <c r="J83" s="148" t="s">
        <v>90</v>
      </c>
      <c r="K83" s="148" t="s">
        <v>91</v>
      </c>
      <c r="L83" s="148" t="s">
        <v>92</v>
      </c>
      <c r="M83" s="148" t="s">
        <v>93</v>
      </c>
      <c r="N83" s="148" t="s">
        <v>94</v>
      </c>
      <c r="O83" s="148" t="s">
        <v>252</v>
      </c>
      <c r="P83" s="149" t="s">
        <v>95</v>
      </c>
      <c r="Q83" s="150" t="s">
        <v>253</v>
      </c>
      <c r="R83" s="151" t="s">
        <v>254</v>
      </c>
      <c r="S83" s="150" t="s">
        <v>255</v>
      </c>
      <c r="T83" s="152" t="s">
        <v>256</v>
      </c>
      <c r="U83" s="152" t="s">
        <v>257</v>
      </c>
      <c r="V83" s="152" t="s">
        <v>258</v>
      </c>
      <c r="W83" s="152" t="s">
        <v>259</v>
      </c>
      <c r="X83" s="152" t="s">
        <v>260</v>
      </c>
      <c r="Y83" s="152" t="s">
        <v>261</v>
      </c>
    </row>
    <row r="84" customFormat="false" ht="15" hidden="false" customHeight="false" outlineLevel="0" collapsed="false">
      <c r="A84" s="0" t="s">
        <v>271</v>
      </c>
      <c r="B84" s="0" t="s">
        <v>133</v>
      </c>
      <c r="C84" s="0" t="s">
        <v>134</v>
      </c>
      <c r="D84" s="154" t="s">
        <v>263</v>
      </c>
      <c r="F84" s="156" t="str">
        <f aca="false">VLOOKUP(B84,QUIK!D:AL,3,0)</f>
        <v>ап</v>
      </c>
      <c r="G84" s="156" t="str">
        <f aca="false">IF(ISERROR(VLOOKUP(F84,Лист12!$A$23:$A$27,1,0))=0,"Обл",IF(OR(F84="ао",F84="ап",F84="др"),"Акции","Прочее"))</f>
        <v>Акции</v>
      </c>
      <c r="H84" s="157" t="n">
        <f aca="false">IFERROR(VLOOKUP(B84,QUIK_купитьпродать!B:G,6,0),)</f>
        <v>50</v>
      </c>
      <c r="I84" s="157" t="n">
        <f aca="false">IF(G84="Обл",VLOOKUP(B84,QUIK!C:J,8,0),1)</f>
        <v>1</v>
      </c>
      <c r="J84" s="0" t="n">
        <f aca="false">VLOOKUP(B84,QUIK!$D:$AL,5,0)</f>
        <v>1</v>
      </c>
      <c r="K84" s="0" t="n">
        <f aca="false">VLOOKUP(B84,QUIK!$D:$AL,9,0)</f>
        <v>1084</v>
      </c>
      <c r="L84" s="0" t="str">
        <f aca="false">VLOOKUP(B84,QUIK!$D:$AL,28,0)</f>
        <v>SUR</v>
      </c>
      <c r="M84" s="0" t="n">
        <f aca="false">VLOOKUP(B84,QUIK!$D:$AL,29,0)</f>
        <v>0</v>
      </c>
      <c r="N84" s="0" t="n">
        <f aca="false">VLOOKUP(B84,QUIK!$D:$AL,30,0)</f>
        <v>0</v>
      </c>
      <c r="O84" s="0" t="n">
        <f aca="false">VLOOKUP(B84,QUIK!$D:$AL,31,0)</f>
        <v>9</v>
      </c>
      <c r="P84" s="0" t="n">
        <f aca="false">VLOOKUP(B84,QUIK!$D:$AL,4,0)</f>
        <v>3</v>
      </c>
      <c r="Q84" s="122" t="n">
        <f aca="false">IFERROR(VLOOKUP(B84,$A$7:$F$34,5,0)/$E$3,"")</f>
        <v>0.0562560815860155</v>
      </c>
      <c r="R84" s="140" t="n">
        <f aca="false">E84-Q84</f>
        <v>-0.0562560815860155</v>
      </c>
      <c r="S84" s="122" t="n">
        <f aca="false">IF(G84="Обл",(J84*K84%*I84)/$E$3,(J84*K84)/$E$3)</f>
        <v>0.00112512163172031</v>
      </c>
      <c r="U84" s="160" t="n">
        <f aca="false">(H84/J84)*-1</f>
        <v>-50</v>
      </c>
      <c r="V84" s="160" t="n">
        <f aca="false">IF(G84="Обл",U84*J84*K84%*I84,U84*J84*K84)</f>
        <v>-54200</v>
      </c>
      <c r="W84" s="160" t="n">
        <f aca="false">(IF(H84&lt;&gt;0,H84,0)+U84*J84)</f>
        <v>0</v>
      </c>
      <c r="X84" s="160" t="n">
        <f aca="false">W84*K84</f>
        <v>0</v>
      </c>
      <c r="Y84" s="158" t="n">
        <f aca="false">X84/$E$3</f>
        <v>0</v>
      </c>
    </row>
    <row r="85" customFormat="false" ht="15" hidden="false" customHeight="false" outlineLevel="0" collapsed="false">
      <c r="A85" s="0" t="s">
        <v>272</v>
      </c>
      <c r="B85" s="0" t="s">
        <v>153</v>
      </c>
      <c r="C85" s="0" t="s">
        <v>154</v>
      </c>
      <c r="D85" s="154" t="s">
        <v>263</v>
      </c>
      <c r="F85" s="156" t="str">
        <f aca="false">VLOOKUP(B85,QUIK!D:AL,3,0)</f>
        <v>ао</v>
      </c>
      <c r="G85" s="156" t="str">
        <f aca="false">IF(ISERROR(VLOOKUP(F85,Лист12!$A$23:$A$27,1,0))=0,"Обл",IF(OR(F85="ао",F85="ап",F85="др"),"Акции","Прочее"))</f>
        <v>Акции</v>
      </c>
      <c r="H85" s="157" t="n">
        <f aca="false">IFERROR(VLOOKUP(B85,QUIK_купитьпродать!B:G,6,0),)</f>
        <v>50</v>
      </c>
      <c r="I85" s="157" t="n">
        <f aca="false">IF(G85="Обл",VLOOKUP(B85,QUIK!C:J,8,0),1)</f>
        <v>1</v>
      </c>
      <c r="J85" s="0" t="n">
        <f aca="false">VLOOKUP(B85,QUIK!$D:$AL,5,0)</f>
        <v>1</v>
      </c>
      <c r="K85" s="0" t="n">
        <f aca="false">VLOOKUP(B85,QUIK!$D:$AL,9,0)</f>
        <v>255</v>
      </c>
      <c r="L85" s="0" t="str">
        <f aca="false">VLOOKUP(B85,QUIK!$D:$AL,28,0)</f>
        <v>SUR</v>
      </c>
      <c r="M85" s="0" t="n">
        <f aca="false">VLOOKUP(B85,QUIK!$D:$AL,29,0)</f>
        <v>0</v>
      </c>
      <c r="N85" s="0" t="n">
        <f aca="false">VLOOKUP(B85,QUIK!$D:$AL,30,0)</f>
        <v>0</v>
      </c>
      <c r="O85" s="0" t="n">
        <f aca="false">VLOOKUP(B85,QUIK!$D:$AL,31,0)</f>
        <v>-100</v>
      </c>
      <c r="P85" s="0" t="n">
        <f aca="false">VLOOKUP(B85,QUIK!$D:$AL,4,0)</f>
        <v>1</v>
      </c>
      <c r="Q85" s="122" t="n">
        <f aca="false">IFERROR(VLOOKUP(B85,$A$7:$F$34,5,0)/$E$3,"")</f>
        <v>0.0132336723288136</v>
      </c>
      <c r="R85" s="140" t="n">
        <f aca="false">E85-Q85</f>
        <v>-0.0132336723288136</v>
      </c>
      <c r="S85" s="122" t="n">
        <f aca="false">IF(G85="Обл",(J85*K85%*I85)/$E$3,(J85*K85)/$E$3)</f>
        <v>0.000264673446576272</v>
      </c>
      <c r="U85" s="160" t="n">
        <f aca="false">(H85/J85)*-1</f>
        <v>-50</v>
      </c>
      <c r="V85" s="160" t="n">
        <f aca="false">IF(G85="Обл",U85*J85*K85%*I85,U85*J85*K85)</f>
        <v>-12750</v>
      </c>
      <c r="W85" s="160" t="n">
        <f aca="false">(IF(H85&lt;&gt;0,H85,0)+U85*J85)</f>
        <v>0</v>
      </c>
      <c r="X85" s="160" t="n">
        <f aca="false">W85*K85</f>
        <v>0</v>
      </c>
      <c r="Y85" s="158" t="n">
        <f aca="false">X85/$E$3</f>
        <v>0</v>
      </c>
    </row>
    <row r="86" customFormat="false" ht="15" hidden="false" customHeight="false" outlineLevel="0" collapsed="false">
      <c r="A86" s="0" t="s">
        <v>273</v>
      </c>
      <c r="B86" s="0" t="s">
        <v>159</v>
      </c>
      <c r="C86" s="0" t="s">
        <v>160</v>
      </c>
      <c r="D86" s="154" t="s">
        <v>263</v>
      </c>
      <c r="F86" s="156" t="str">
        <f aca="false">VLOOKUP(B86,QUIK!D:AL,3,0)</f>
        <v>ао</v>
      </c>
      <c r="G86" s="156" t="str">
        <f aca="false">IF(ISERROR(VLOOKUP(F86,Лист12!$A$23:$A$27,1,0))=0,"Обл",IF(OR(F86="ао",F86="ап",F86="др"),"Акции","Прочее"))</f>
        <v>Акции</v>
      </c>
      <c r="H86" s="157" t="n">
        <f aca="false">IFERROR(VLOOKUP(B86,QUIK_купитьпродать!B:G,6,0),)</f>
        <v>12</v>
      </c>
      <c r="I86" s="157" t="n">
        <f aca="false">IF(G86="Обл",VLOOKUP(B86,QUIK!C:J,8,0),1)</f>
        <v>1</v>
      </c>
      <c r="J86" s="0" t="n">
        <f aca="false">VLOOKUP(B86,QUIK!$D:$AL,5,0)</f>
        <v>1</v>
      </c>
      <c r="K86" s="0" t="n">
        <f aca="false">VLOOKUP(B86,QUIK!$D:$AL,9,0)</f>
        <v>580</v>
      </c>
      <c r="L86" s="0" t="str">
        <f aca="false">VLOOKUP(B86,QUIK!$D:$AL,28,0)</f>
        <v>SUR</v>
      </c>
      <c r="M86" s="0" t="n">
        <f aca="false">VLOOKUP(B86,QUIK!$D:$AL,29,0)</f>
        <v>0</v>
      </c>
      <c r="N86" s="0" t="n">
        <f aca="false">VLOOKUP(B86,QUIK!$D:$AL,30,0)</f>
        <v>0</v>
      </c>
      <c r="O86" s="0" t="n">
        <f aca="false">VLOOKUP(B86,QUIK!$D:$AL,31,0)</f>
        <v>-100</v>
      </c>
      <c r="P86" s="0" t="n">
        <f aca="false">VLOOKUP(B86,QUIK!$D:$AL,4,0)</f>
        <v>1</v>
      </c>
      <c r="Q86" s="122" t="n">
        <f aca="false">IFERROR(VLOOKUP(B86,$A$7:$F$34,5,0)/$E$3,"")</f>
        <v>0.00722402818890531</v>
      </c>
      <c r="R86" s="140" t="n">
        <f aca="false">E86-Q86</f>
        <v>-0.00722402818890531</v>
      </c>
      <c r="S86" s="122" t="n">
        <f aca="false">IF(G86="Обл",(J86*K86%*I86)/$E$3,(J86*K86)/$E$3)</f>
        <v>0.000602002349075442</v>
      </c>
      <c r="U86" s="160" t="n">
        <f aca="false">(H86/J86)*-1</f>
        <v>-12</v>
      </c>
      <c r="V86" s="160" t="n">
        <f aca="false">IF(G86="Обл",U86*J86*K86%*I86,U86*J86*K86)</f>
        <v>-6960</v>
      </c>
      <c r="W86" s="160" t="n">
        <f aca="false">(IF(H86&lt;&gt;0,H86,0)+U86*J86)</f>
        <v>0</v>
      </c>
      <c r="X86" s="160" t="n">
        <f aca="false">W86*K86</f>
        <v>0</v>
      </c>
      <c r="Y86" s="158" t="n">
        <f aca="false">X86/$E$3</f>
        <v>0</v>
      </c>
    </row>
    <row r="87" customFormat="false" ht="15" hidden="false" customHeight="false" outlineLevel="0" collapsed="false">
      <c r="A87" s="0" t="s">
        <v>274</v>
      </c>
      <c r="B87" s="0" t="s">
        <v>140</v>
      </c>
      <c r="C87" s="0" t="s">
        <v>141</v>
      </c>
      <c r="D87" s="154" t="s">
        <v>263</v>
      </c>
      <c r="F87" s="156" t="str">
        <f aca="false">VLOOKUP(B87,QUIK!D:AL,3,0)</f>
        <v>ао</v>
      </c>
      <c r="G87" s="156" t="str">
        <f aca="false">IF(ISERROR(VLOOKUP(F87,Лист12!$A$23:$A$27,1,0))=0,"Обл",IF(OR(F87="ао",F87="ап",F87="др"),"Акции","Прочее"))</f>
        <v>Акции</v>
      </c>
      <c r="H87" s="157" t="n">
        <f aca="false">IFERROR(VLOOKUP(B87,QUIK_купитьпродать!B:G,6,0),)</f>
        <v>100</v>
      </c>
      <c r="I87" s="157" t="n">
        <f aca="false">IF(G87="Обл",VLOOKUP(B87,QUIK!C:J,8,0),1)</f>
        <v>1</v>
      </c>
      <c r="J87" s="0" t="n">
        <f aca="false">VLOOKUP(B87,QUIK!$D:$AL,5,0)</f>
        <v>10</v>
      </c>
      <c r="K87" s="0" t="n">
        <f aca="false">VLOOKUP(B87,QUIK!$D:$AL,9,0)</f>
        <v>52.67</v>
      </c>
      <c r="L87" s="0" t="str">
        <f aca="false">VLOOKUP(B87,QUIK!$D:$AL,28,0)</f>
        <v>SUR</v>
      </c>
      <c r="M87" s="0" t="n">
        <f aca="false">VLOOKUP(B87,QUIK!$D:$AL,29,0)</f>
        <v>0</v>
      </c>
      <c r="N87" s="0" t="n">
        <f aca="false">VLOOKUP(B87,QUIK!$D:$AL,30,0)</f>
        <v>0</v>
      </c>
      <c r="O87" s="0" t="n">
        <f aca="false">VLOOKUP(B87,QUIK!$D:$AL,31,0)</f>
        <v>-100</v>
      </c>
      <c r="P87" s="0" t="n">
        <f aca="false">VLOOKUP(B87,QUIK!$D:$AL,4,0)</f>
        <v>1</v>
      </c>
      <c r="Q87" s="122" t="n">
        <f aca="false">IFERROR(VLOOKUP(B87,$A$7:$F$34,5,0)/$E$3,"")</f>
        <v>0.00546680409065578</v>
      </c>
      <c r="R87" s="140" t="n">
        <f aca="false">E87-Q87</f>
        <v>-0.00546680409065578</v>
      </c>
      <c r="S87" s="122" t="n">
        <f aca="false">IF(G87="Обл",(J87*K87%*I87)/$E$3,(J87*K87)/$E$3)</f>
        <v>0.000546680409065578</v>
      </c>
      <c r="U87" s="160" t="n">
        <f aca="false">(H87/J87)*-1</f>
        <v>-10</v>
      </c>
      <c r="V87" s="160" t="n">
        <f aca="false">IF(G87="Обл",U87*J87*K87%*I87,U87*J87*K87)</f>
        <v>-5267</v>
      </c>
      <c r="W87" s="160" t="n">
        <f aca="false">(IF(H87&lt;&gt;0,H87,0)+U87*J87)</f>
        <v>0</v>
      </c>
      <c r="X87" s="160" t="n">
        <f aca="false">W87*K87</f>
        <v>0</v>
      </c>
      <c r="Y87" s="158" t="n">
        <f aca="false">X87/$E$3</f>
        <v>0</v>
      </c>
    </row>
    <row r="88" customFormat="false" ht="15" hidden="false" customHeight="false" outlineLevel="0" collapsed="false">
      <c r="A88" s="0" t="s">
        <v>275</v>
      </c>
      <c r="B88" s="0" t="s">
        <v>165</v>
      </c>
      <c r="C88" s="0" t="s">
        <v>166</v>
      </c>
      <c r="D88" s="154" t="s">
        <v>263</v>
      </c>
      <c r="F88" s="156" t="str">
        <f aca="false">VLOOKUP(B88,QUIK!D:AL,3,0)</f>
        <v>ао</v>
      </c>
      <c r="G88" s="156" t="str">
        <f aca="false">IF(ISERROR(VLOOKUP(F88,Лист12!$A$23:$A$27,1,0))=0,"Обл",IF(OR(F88="ао",F88="ап",F88="др"),"Акции","Прочее"))</f>
        <v>Акции</v>
      </c>
      <c r="H88" s="157" t="n">
        <f aca="false">IFERROR(VLOOKUP(B88,QUIK_купитьпродать!B:G,6,0),)</f>
        <v>10000</v>
      </c>
      <c r="I88" s="157" t="n">
        <f aca="false">IF(G88="Обл",VLOOKUP(B88,QUIK!C:J,8,0),1)</f>
        <v>1</v>
      </c>
      <c r="J88" s="0" t="n">
        <f aca="false">VLOOKUP(B88,QUIK!$D:$AL,5,0)</f>
        <v>1000</v>
      </c>
      <c r="K88" s="0" t="n">
        <f aca="false">VLOOKUP(B88,QUIK!$D:$AL,9,0)</f>
        <v>1.0745</v>
      </c>
      <c r="L88" s="0" t="str">
        <f aca="false">VLOOKUP(B88,QUIK!$D:$AL,28,0)</f>
        <v>SUR</v>
      </c>
      <c r="M88" s="0" t="n">
        <f aca="false">VLOOKUP(B88,QUIK!$D:$AL,29,0)</f>
        <v>0</v>
      </c>
      <c r="N88" s="0" t="n">
        <f aca="false">VLOOKUP(B88,QUIK!$D:$AL,30,0)</f>
        <v>0</v>
      </c>
      <c r="O88" s="0" t="n">
        <f aca="false">VLOOKUP(B88,QUIK!$D:$AL,31,0)</f>
        <v>-100</v>
      </c>
      <c r="P88" s="0" t="n">
        <f aca="false">VLOOKUP(B88,QUIK!$D:$AL,4,0)</f>
        <v>2</v>
      </c>
      <c r="Q88" s="122" t="n">
        <f aca="false">IFERROR(VLOOKUP(B88,$A$7:$F$34,5,0)/$E$3,"")</f>
        <v>0.0111526124841649</v>
      </c>
      <c r="R88" s="140" t="n">
        <f aca="false">E88-Q88</f>
        <v>-0.0111526124841649</v>
      </c>
      <c r="S88" s="122" t="n">
        <f aca="false">IF(G88="Обл",(J88*K88%*I88)/$E$3,(J88*K88)/$E$3)</f>
        <v>0.00111526124841649</v>
      </c>
      <c r="U88" s="160" t="n">
        <f aca="false">(H88/J88)*-1</f>
        <v>-10</v>
      </c>
      <c r="V88" s="160" t="n">
        <f aca="false">IF(G88="Обл",U88*J88*K88%*I88,U88*J88*K88)</f>
        <v>-10745</v>
      </c>
      <c r="W88" s="160" t="n">
        <f aca="false">(IF(H88&lt;&gt;0,H88,0)+U88*J88)</f>
        <v>0</v>
      </c>
      <c r="X88" s="160" t="n">
        <f aca="false">W88*K88</f>
        <v>0</v>
      </c>
      <c r="Y88" s="158" t="n">
        <f aca="false">X88/$E$3</f>
        <v>0</v>
      </c>
    </row>
    <row r="89" customFormat="false" ht="15" hidden="false" customHeight="false" outlineLevel="0" collapsed="false">
      <c r="A89" s="0" t="s">
        <v>276</v>
      </c>
      <c r="B89" s="0" t="s">
        <v>169</v>
      </c>
      <c r="C89" s="0" t="s">
        <v>170</v>
      </c>
      <c r="D89" s="154" t="s">
        <v>263</v>
      </c>
      <c r="F89" s="156" t="str">
        <f aca="false">VLOOKUP(B89,QUIK!D:AL,3,0)</f>
        <v>ао</v>
      </c>
      <c r="G89" s="156" t="str">
        <f aca="false">IF(ISERROR(VLOOKUP(F89,Лист12!$A$23:$A$27,1,0))=0,"Обл",IF(OR(F89="ао",F89="ап",F89="др"),"Акции","Прочее"))</f>
        <v>Акции</v>
      </c>
      <c r="H89" s="157" t="n">
        <f aca="false">IFERROR(VLOOKUP(B89,QUIK_купитьпродать!B:G,6,0),)</f>
        <v>230000</v>
      </c>
      <c r="I89" s="157" t="n">
        <f aca="false">IF(G89="Обл",VLOOKUP(B89,QUIK!C:J,8,0),1)</f>
        <v>1</v>
      </c>
      <c r="J89" s="0" t="n">
        <f aca="false">VLOOKUP(B89,QUIK!$D:$AL,5,0)</f>
        <v>10000</v>
      </c>
      <c r="K89" s="0" t="n">
        <f aca="false">VLOOKUP(B89,QUIK!$D:$AL,9,0)</f>
        <v>0.3243</v>
      </c>
      <c r="L89" s="0" t="str">
        <f aca="false">VLOOKUP(B89,QUIK!$D:$AL,28,0)</f>
        <v>SUR</v>
      </c>
      <c r="M89" s="0" t="n">
        <f aca="false">VLOOKUP(B89,QUIK!$D:$AL,29,0)</f>
        <v>0</v>
      </c>
      <c r="N89" s="0" t="n">
        <f aca="false">VLOOKUP(B89,QUIK!$D:$AL,30,0)</f>
        <v>0</v>
      </c>
      <c r="O89" s="0" t="n">
        <f aca="false">VLOOKUP(B89,QUIK!$D:$AL,31,0)</f>
        <v>-100</v>
      </c>
      <c r="P89" s="0" t="n">
        <f aca="false">VLOOKUP(B89,QUIK!$D:$AL,4,0)</f>
        <v>2</v>
      </c>
      <c r="Q89" s="122" t="n">
        <f aca="false">IFERROR(VLOOKUP(B89,$A$7:$F$34,5,0)/$E$3,"")</f>
        <v>0.0774185400261865</v>
      </c>
      <c r="R89" s="140" t="n">
        <f aca="false">E89-Q89</f>
        <v>-0.0774185400261865</v>
      </c>
      <c r="S89" s="122" t="n">
        <f aca="false">IF(G89="Обл",(J89*K89%*I89)/$E$3,(J89*K89)/$E$3)</f>
        <v>0.00336602347939941</v>
      </c>
      <c r="U89" s="160" t="n">
        <f aca="false">(H89/J89)*-1</f>
        <v>-23</v>
      </c>
      <c r="V89" s="160" t="n">
        <f aca="false">IF(G89="Обл",U89*J89*K89%*I89,U89*J89*K89)</f>
        <v>-74589</v>
      </c>
      <c r="W89" s="160" t="n">
        <f aca="false">(IF(H89&lt;&gt;0,H89,0)+U89*J89)</f>
        <v>0</v>
      </c>
      <c r="X89" s="160" t="n">
        <f aca="false">W89*K89</f>
        <v>0</v>
      </c>
      <c r="Y89" s="158" t="n">
        <f aca="false">X89/$E$3</f>
        <v>0</v>
      </c>
    </row>
    <row r="90" customFormat="false" ht="15" hidden="false" customHeight="false" outlineLevel="0" collapsed="false">
      <c r="A90" s="0" t="s">
        <v>277</v>
      </c>
      <c r="B90" s="0" t="s">
        <v>171</v>
      </c>
      <c r="C90" s="0" t="s">
        <v>172</v>
      </c>
      <c r="D90" s="154" t="s">
        <v>263</v>
      </c>
      <c r="F90" s="156" t="str">
        <f aca="false">VLOOKUP(B90,QUIK!D:AL,3,0)</f>
        <v>ао</v>
      </c>
      <c r="G90" s="156" t="str">
        <f aca="false">IF(ISERROR(VLOOKUP(F90,Лист12!$A$23:$A$27,1,0))=0,"Обл",IF(OR(F90="ао",F90="ап",F90="др"),"Акции","Прочее"))</f>
        <v>Акции</v>
      </c>
      <c r="H90" s="157" t="n">
        <f aca="false">IFERROR(VLOOKUP(B90,QUIK_купитьпродать!B:G,6,0),)</f>
        <v>400</v>
      </c>
      <c r="I90" s="157" t="n">
        <f aca="false">IF(G90="Обл",VLOOKUP(B90,QUIK!C:J,8,0),1)</f>
        <v>1</v>
      </c>
      <c r="J90" s="0" t="n">
        <f aca="false">VLOOKUP(B90,QUIK!$D:$AL,5,0)</f>
        <v>10</v>
      </c>
      <c r="K90" s="0" t="n">
        <f aca="false">VLOOKUP(B90,QUIK!$D:$AL,9,0)</f>
        <v>228.11</v>
      </c>
      <c r="L90" s="0" t="str">
        <f aca="false">VLOOKUP(B90,QUIK!$D:$AL,28,0)</f>
        <v>SUR</v>
      </c>
      <c r="M90" s="0" t="n">
        <f aca="false">VLOOKUP(B90,QUIK!$D:$AL,29,0)</f>
        <v>0</v>
      </c>
      <c r="N90" s="0" t="n">
        <f aca="false">VLOOKUP(B90,QUIK!$D:$AL,30,0)</f>
        <v>0</v>
      </c>
      <c r="O90" s="0" t="n">
        <f aca="false">VLOOKUP(B90,QUIK!$D:$AL,31,0)</f>
        <v>-100</v>
      </c>
      <c r="P90" s="0" t="n">
        <f aca="false">VLOOKUP(B90,QUIK!$D:$AL,4,0)</f>
        <v>1</v>
      </c>
      <c r="Q90" s="122" t="n">
        <f aca="false">IFERROR(VLOOKUP(B90,$A$7:$F$34,5,0)/$E$3,"")</f>
        <v>0.0947053488604132</v>
      </c>
      <c r="R90" s="140" t="n">
        <f aca="false">E90-Q90</f>
        <v>-0.0947053488604132</v>
      </c>
      <c r="S90" s="122" t="n">
        <f aca="false">IF(G90="Обл",(J90*K90%*I90)/$E$3,(J90*K90)/$E$3)</f>
        <v>0.00236763372151033</v>
      </c>
      <c r="U90" s="160" t="n">
        <f aca="false">(H90/J90)*-1</f>
        <v>-40</v>
      </c>
      <c r="V90" s="160" t="n">
        <f aca="false">IF(G90="Обл",U90*J90*K90%*I90,U90*J90*K90)</f>
        <v>-91244</v>
      </c>
      <c r="W90" s="160" t="n">
        <f aca="false">(IF(H90&lt;&gt;0,H90,0)+U90*J90)</f>
        <v>0</v>
      </c>
      <c r="X90" s="160" t="n">
        <f aca="false">W90*K90</f>
        <v>0</v>
      </c>
      <c r="Y90" s="158" t="n">
        <f aca="false">X90/$E$3</f>
        <v>0</v>
      </c>
    </row>
    <row r="91" customFormat="false" ht="15" hidden="false" customHeight="false" outlineLevel="0" collapsed="false">
      <c r="A91" s="0" t="s">
        <v>278</v>
      </c>
      <c r="B91" s="0" t="s">
        <v>173</v>
      </c>
      <c r="C91" s="0" t="s">
        <v>174</v>
      </c>
      <c r="D91" s="154" t="s">
        <v>263</v>
      </c>
      <c r="F91" s="156" t="str">
        <f aca="false">VLOOKUP(B91,QUIK!D:AL,3,0)</f>
        <v>ап</v>
      </c>
      <c r="G91" s="156" t="str">
        <f aca="false">IF(ISERROR(VLOOKUP(F91,Лист12!$A$23:$A$27,1,0))=0,"Обл",IF(OR(F91="ао",F91="ап",F91="др"),"Акции","Прочее"))</f>
        <v>Акции</v>
      </c>
      <c r="H91" s="157" t="n">
        <f aca="false">IFERROR(VLOOKUP(B91,QUIK_купитьпродать!B:G,6,0),)</f>
        <v>300</v>
      </c>
      <c r="I91" s="157" t="n">
        <f aca="false">IF(G91="Обл",VLOOKUP(B91,QUIK!C:J,8,0),1)</f>
        <v>1</v>
      </c>
      <c r="J91" s="0" t="n">
        <f aca="false">VLOOKUP(B91,QUIK!$D:$AL,5,0)</f>
        <v>10</v>
      </c>
      <c r="K91" s="0" t="n">
        <f aca="false">VLOOKUP(B91,QUIK!$D:$AL,9,0)</f>
        <v>228.35</v>
      </c>
      <c r="L91" s="0" t="str">
        <f aca="false">VLOOKUP(B91,QUIK!$D:$AL,28,0)</f>
        <v>SUR</v>
      </c>
      <c r="M91" s="0" t="n">
        <f aca="false">VLOOKUP(B91,QUIK!$D:$AL,29,0)</f>
        <v>0</v>
      </c>
      <c r="N91" s="0" t="n">
        <f aca="false">VLOOKUP(B91,QUIK!$D:$AL,30,0)</f>
        <v>0</v>
      </c>
      <c r="O91" s="0" t="n">
        <f aca="false">VLOOKUP(B91,QUIK!$D:$AL,31,0)</f>
        <v>-100</v>
      </c>
      <c r="P91" s="0" t="n">
        <f aca="false">VLOOKUP(B91,QUIK!$D:$AL,4,0)</f>
        <v>1</v>
      </c>
      <c r="Q91" s="122" t="n">
        <f aca="false">IFERROR(VLOOKUP(B91,$A$7:$F$34,5,0)/$E$3,"")</f>
        <v>0.071103742971402</v>
      </c>
      <c r="R91" s="140" t="n">
        <f aca="false">E91-Q91</f>
        <v>-0.071103742971402</v>
      </c>
      <c r="S91" s="122" t="n">
        <f aca="false">IF(G91="Обл",(J91*K91%*I91)/$E$3,(J91*K91)/$E$3)</f>
        <v>0.0023701247657134</v>
      </c>
      <c r="U91" s="160" t="n">
        <f aca="false">(H91/J91)*-1</f>
        <v>-30</v>
      </c>
      <c r="V91" s="160" t="n">
        <f aca="false">IF(G91="Обл",U91*J91*K91%*I91,U91*J91*K91)</f>
        <v>-68505</v>
      </c>
      <c r="W91" s="160" t="n">
        <f aca="false">(IF(H91&lt;&gt;0,H91,0)+U91*J91)</f>
        <v>0</v>
      </c>
      <c r="X91" s="160" t="n">
        <f aca="false">W91*K91</f>
        <v>0</v>
      </c>
      <c r="Y91" s="158" t="n">
        <f aca="false">X91/$E$3</f>
        <v>0</v>
      </c>
    </row>
    <row r="92" customFormat="false" ht="15" hidden="false" customHeight="false" outlineLevel="0" collapsed="false">
      <c r="A92" s="0" t="s">
        <v>279</v>
      </c>
      <c r="B92" s="0" t="s">
        <v>175</v>
      </c>
      <c r="C92" s="0" t="s">
        <v>176</v>
      </c>
      <c r="D92" s="154" t="s">
        <v>263</v>
      </c>
      <c r="F92" s="156" t="str">
        <f aca="false">VLOOKUP(B92,QUIK!D:AL,3,0)</f>
        <v>ао</v>
      </c>
      <c r="G92" s="156" t="str">
        <f aca="false">IF(ISERROR(VLOOKUP(F92,Лист12!$A$23:$A$27,1,0))=0,"Обл",IF(OR(F92="ао",F92="ап",F92="др"),"Акции","Прочее"))</f>
        <v>Акции</v>
      </c>
      <c r="H92" s="157" t="n">
        <f aca="false">IFERROR(VLOOKUP(B92,QUIK_купитьпродать!B:G,6,0),)</f>
        <v>50</v>
      </c>
      <c r="I92" s="157" t="n">
        <f aca="false">IF(G92="Обл",VLOOKUP(B92,QUIK!C:J,8,0),1)</f>
        <v>1</v>
      </c>
      <c r="J92" s="0" t="n">
        <f aca="false">VLOOKUP(B92,QUIK!$D:$AL,5,0)</f>
        <v>1</v>
      </c>
      <c r="K92" s="0" t="n">
        <f aca="false">VLOOKUP(B92,QUIK!$D:$AL,9,0)</f>
        <v>532.9</v>
      </c>
      <c r="L92" s="0" t="str">
        <f aca="false">VLOOKUP(B92,QUIK!$D:$AL,28,0)</f>
        <v>SUR</v>
      </c>
      <c r="M92" s="0" t="n">
        <f aca="false">VLOOKUP(B92,QUIK!$D:$AL,29,0)</f>
        <v>0</v>
      </c>
      <c r="N92" s="0" t="n">
        <f aca="false">VLOOKUP(B92,QUIK!$D:$AL,30,0)</f>
        <v>0</v>
      </c>
      <c r="O92" s="0" t="n">
        <f aca="false">VLOOKUP(B92,QUIK!$D:$AL,31,0)</f>
        <v>-100</v>
      </c>
      <c r="P92" s="0" t="n">
        <f aca="false">VLOOKUP(B92,QUIK!$D:$AL,4,0)</f>
        <v>1</v>
      </c>
      <c r="Q92" s="122" t="n">
        <f aca="false">IFERROR(VLOOKUP(B92,$A$7:$F$34,5,0)/$E$3,"")</f>
        <v>0.0276557803295089</v>
      </c>
      <c r="R92" s="140" t="n">
        <f aca="false">E92-Q92</f>
        <v>-0.0276557803295089</v>
      </c>
      <c r="S92" s="122" t="n">
        <f aca="false">IF(G92="Обл",(J92*K92%*I92)/$E$3,(J92*K92)/$E$3)</f>
        <v>0.000553115606590178</v>
      </c>
      <c r="U92" s="160" t="n">
        <f aca="false">(H92/J92)*-1</f>
        <v>-50</v>
      </c>
      <c r="V92" s="160" t="n">
        <f aca="false">IF(G92="Обл",U92*J92*K92%*I92,U92*J92*K92)</f>
        <v>-26645</v>
      </c>
      <c r="W92" s="160" t="n">
        <f aca="false">(IF(H92&lt;&gt;0,H92,0)+U92*J92)</f>
        <v>0</v>
      </c>
      <c r="X92" s="160" t="n">
        <f aca="false">W92*K92</f>
        <v>0</v>
      </c>
      <c r="Y92" s="158" t="n">
        <f aca="false">X92/$E$3</f>
        <v>0</v>
      </c>
    </row>
    <row r="93" customFormat="false" ht="15" hidden="false" customHeight="false" outlineLevel="0" collapsed="false">
      <c r="A93" s="0" t="s">
        <v>179</v>
      </c>
      <c r="B93" s="0" t="s">
        <v>179</v>
      </c>
      <c r="C93" s="0" t="s">
        <v>180</v>
      </c>
      <c r="D93" s="154" t="s">
        <v>263</v>
      </c>
      <c r="F93" s="156" t="str">
        <f aca="false">VLOOKUP(B93,QUIK!D:AL,3,0)</f>
        <v>бирж.обл.</v>
      </c>
      <c r="G93" s="156" t="str">
        <f aca="false">IF(ISERROR(VLOOKUP(F93,Лист12!$A$23:$A$27,1,0))=0,"Обл",IF(OR(F93="ао",F93="ап",F93="др"),"Акции","Прочее"))</f>
        <v>Обл</v>
      </c>
      <c r="H93" s="157" t="n">
        <f aca="false">IFERROR(VLOOKUP(B93,QUIK_купитьпродать!B:G,6,0),)</f>
        <v>50</v>
      </c>
      <c r="I93" s="157" t="n">
        <f aca="false">IF(G93="Обл",VLOOKUP(B93,QUIK!C:J,8,0),1)</f>
        <v>1000</v>
      </c>
      <c r="J93" s="0" t="n">
        <f aca="false">VLOOKUP(B93,QUIK!$D:$AL,5,0)</f>
        <v>1</v>
      </c>
      <c r="K93" s="0" t="n">
        <f aca="false">VLOOKUP(B93,QUIK!$D:$AL,9,0)</f>
        <v>94.58</v>
      </c>
      <c r="L93" s="0" t="str">
        <f aca="false">VLOOKUP(B93,QUIK!$D:$AL,28,0)</f>
        <v>SUR</v>
      </c>
      <c r="M93" s="0" t="n">
        <f aca="false">VLOOKUP(B93,QUIK!$D:$AL,29,0)</f>
        <v>0</v>
      </c>
      <c r="N93" s="0" t="n">
        <f aca="false">VLOOKUP(B93,QUIK!$D:$AL,30,0)</f>
        <v>0</v>
      </c>
      <c r="O93" s="0" t="n">
        <f aca="false">VLOOKUP(B93,QUIK!$D:$AL,31,0)</f>
        <v>6</v>
      </c>
      <c r="P93" s="0" t="n">
        <f aca="false">VLOOKUP(B93,QUIK!$D:$AL,4,0)</f>
        <v>1</v>
      </c>
      <c r="Q93" s="122" t="n">
        <f aca="false">IFERROR(VLOOKUP(B93,$A$7:$F$34,5,0)/$E$3,"")</f>
        <v>0.0490839501513408</v>
      </c>
      <c r="R93" s="140" t="n">
        <f aca="false">E93-Q93</f>
        <v>-0.0490839501513408</v>
      </c>
      <c r="S93" s="122" t="n">
        <f aca="false">IF(G93="Обл",(J93*K93%*I93)/$E$3,(J93*K93)/$E$3)</f>
        <v>0.000981679003026816</v>
      </c>
      <c r="U93" s="160" t="n">
        <f aca="false">(H93/J93)*-1</f>
        <v>-50</v>
      </c>
      <c r="V93" s="160" t="n">
        <f aca="false">IF(G93="Обл",U93*J93*K93%*I93,U93*J93*K93)</f>
        <v>-47290</v>
      </c>
      <c r="W93" s="160" t="n">
        <f aca="false">(IF(H93&lt;&gt;0,H93,0)+U93*J93)</f>
        <v>0</v>
      </c>
      <c r="X93" s="160" t="n">
        <f aca="false">W93*K93</f>
        <v>0</v>
      </c>
      <c r="Y93" s="158" t="n">
        <f aca="false">X93/$E$3</f>
        <v>0</v>
      </c>
    </row>
    <row r="94" customFormat="false" ht="15" hidden="false" customHeight="false" outlineLevel="0" collapsed="false">
      <c r="A94" s="0" t="s">
        <v>181</v>
      </c>
      <c r="B94" s="0" t="s">
        <v>181</v>
      </c>
      <c r="C94" s="0" t="s">
        <v>182</v>
      </c>
      <c r="D94" s="154" t="s">
        <v>263</v>
      </c>
      <c r="F94" s="156" t="str">
        <f aca="false">VLOOKUP(B94,QUIK!D:AL,3,0)</f>
        <v>бирж.обл.</v>
      </c>
      <c r="G94" s="156" t="str">
        <f aca="false">IF(ISERROR(VLOOKUP(F94,Лист12!$A$23:$A$27,1,0))=0,"Обл","")</f>
        <v>Обл</v>
      </c>
      <c r="H94" s="157" t="n">
        <f aca="false">IFERROR(VLOOKUP(B94,QUIK_купитьпродать!B:G,6,0),)</f>
        <v>32</v>
      </c>
      <c r="I94" s="157" t="n">
        <f aca="false">IF(G94="Обл",VLOOKUP(B94,QUIK!C:J,8,0),1)</f>
        <v>1000</v>
      </c>
      <c r="J94" s="0" t="n">
        <f aca="false">VLOOKUP(B94,QUIK!$D:$AL,5,0)</f>
        <v>1</v>
      </c>
      <c r="K94" s="0" t="n">
        <f aca="false">VLOOKUP(B94,QUIK!$D:$AL,9,0)</f>
        <v>91.11</v>
      </c>
      <c r="L94" s="0" t="str">
        <f aca="false">VLOOKUP(B94,QUIK!$D:$AL,28,0)</f>
        <v>SUR</v>
      </c>
      <c r="M94" s="0" t="n">
        <f aca="false">VLOOKUP(B94,QUIK!$D:$AL,29,0)</f>
        <v>0</v>
      </c>
      <c r="N94" s="0" t="n">
        <f aca="false">VLOOKUP(B94,QUIK!$D:$AL,30,0)</f>
        <v>0</v>
      </c>
      <c r="O94" s="0" t="n">
        <f aca="false">VLOOKUP(B94,QUIK!$D:$AL,31,0)</f>
        <v>6</v>
      </c>
      <c r="P94" s="0" t="n">
        <f aca="false">VLOOKUP(B94,QUIK!$D:$AL,4,0)</f>
        <v>1</v>
      </c>
      <c r="Q94" s="122" t="n">
        <f aca="false">IFERROR(VLOOKUP(B94,$A$7:$F$34,5,0)/$E$3,"")</f>
        <v>0.030261204978904</v>
      </c>
      <c r="R94" s="140" t="n">
        <f aca="false">E94-Q94</f>
        <v>-0.030261204978904</v>
      </c>
      <c r="S94" s="122" t="n">
        <f aca="false">IF(G94="Обл",(J94*K94%*I94)/$E$3,(J94*K94)/$E$3)</f>
        <v>0.000945662655590751</v>
      </c>
      <c r="U94" s="160" t="n">
        <f aca="false">(H94/J94)*-1</f>
        <v>-32</v>
      </c>
      <c r="V94" s="160" t="n">
        <f aca="false">IF(G94="Обл",U94*J94*K94%*I94,U94*J94*K94)</f>
        <v>-29155.2</v>
      </c>
      <c r="W94" s="160" t="n">
        <f aca="false">(IF(H94&lt;&gt;0,H94,0)+U94*J94)</f>
        <v>0</v>
      </c>
      <c r="X94" s="160" t="n">
        <f aca="false">W94*K94</f>
        <v>0</v>
      </c>
      <c r="Y94" s="158" t="n">
        <f aca="false">X94/$E$3</f>
        <v>0</v>
      </c>
    </row>
    <row r="95" customFormat="false" ht="15" hidden="false" customHeight="false" outlineLevel="0" collapsed="false">
      <c r="A95" s="0" t="s">
        <v>183</v>
      </c>
      <c r="B95" s="0" t="s">
        <v>183</v>
      </c>
      <c r="C95" s="0" t="s">
        <v>184</v>
      </c>
      <c r="D95" s="154" t="s">
        <v>263</v>
      </c>
      <c r="F95" s="156" t="str">
        <f aca="false">VLOOKUP(B95,QUIK!D:AL,3,0)</f>
        <v>бирж.обл.</v>
      </c>
      <c r="G95" s="156" t="str">
        <f aca="false">IF(ISERROR(VLOOKUP(F95,Лист12!$A$23:$A$27,1,0))=0,"Обл","")</f>
        <v>Обл</v>
      </c>
      <c r="H95" s="157" t="n">
        <f aca="false">IFERROR(VLOOKUP(B95,QUIK_купитьпродать!B:G,6,0),)</f>
        <v>30</v>
      </c>
      <c r="I95" s="157" t="n">
        <f aca="false">IF(G95="Обл",VLOOKUP(B95,QUIK!C:J,8,0),1)</f>
        <v>1000</v>
      </c>
      <c r="J95" s="0" t="n">
        <f aca="false">VLOOKUP(B95,QUIK!$D:$AL,5,0)</f>
        <v>1</v>
      </c>
      <c r="K95" s="0" t="n">
        <f aca="false">VLOOKUP(B95,QUIK!$D:$AL,9,0)</f>
        <v>90.16</v>
      </c>
      <c r="L95" s="0" t="str">
        <f aca="false">VLOOKUP(B95,QUIK!$D:$AL,28,0)</f>
        <v>SUR</v>
      </c>
      <c r="M95" s="0" t="n">
        <f aca="false">VLOOKUP(B95,QUIK!$D:$AL,29,0)</f>
        <v>0</v>
      </c>
      <c r="N95" s="0" t="n">
        <f aca="false">VLOOKUP(B95,QUIK!$D:$AL,30,0)</f>
        <v>0</v>
      </c>
      <c r="O95" s="0" t="n">
        <f aca="false">VLOOKUP(B95,QUIK!$D:$AL,31,0)</f>
        <v>6</v>
      </c>
      <c r="P95" s="0" t="n">
        <f aca="false">VLOOKUP(B95,QUIK!$D:$AL,4,0)</f>
        <v>1</v>
      </c>
      <c r="Q95" s="122" t="n">
        <f aca="false">IFERROR(VLOOKUP(B95,$A$7:$F$34,5,0)/$E$3,"")</f>
        <v>0.0280740681686079</v>
      </c>
      <c r="R95" s="140" t="n">
        <f aca="false">E95-Q95</f>
        <v>-0.0280740681686079</v>
      </c>
      <c r="S95" s="122" t="n">
        <f aca="false">IF(G95="Обл",(J95*K95%*I95)/$E$3,(J95*K95)/$E$3)</f>
        <v>0.000935802272286929</v>
      </c>
      <c r="U95" s="160" t="n">
        <f aca="false">(H95/J95)*-1</f>
        <v>-30</v>
      </c>
      <c r="V95" s="160" t="n">
        <f aca="false">IF(G95="Обл",U95*J95*K95%*I95,U95*J95*K95)</f>
        <v>-27048</v>
      </c>
      <c r="W95" s="160" t="n">
        <f aca="false">(IF(H95&lt;&gt;0,H95,0)+U95*J95)</f>
        <v>0</v>
      </c>
      <c r="X95" s="160" t="n">
        <f aca="false">W95*K95</f>
        <v>0</v>
      </c>
      <c r="Y95" s="158" t="n">
        <f aca="false">X95/$E$3</f>
        <v>0</v>
      </c>
    </row>
    <row r="96" customFormat="false" ht="15" hidden="false" customHeight="false" outlineLevel="0" collapsed="false">
      <c r="O96" s="122"/>
      <c r="Q96" s="168" t="n">
        <f aca="false">SUM(Q84:Q95)</f>
        <v>0.471635834164918</v>
      </c>
      <c r="R96" s="140"/>
      <c r="V96" s="167" t="n">
        <f aca="false">SUM(V84:V95)</f>
        <v>-454398.2</v>
      </c>
    </row>
    <row r="97" customFormat="false" ht="15.75" hidden="false" customHeight="false" outlineLevel="0" collapsed="false">
      <c r="A97" s="141" t="s">
        <v>280</v>
      </c>
      <c r="O97" s="122"/>
    </row>
    <row r="98" customFormat="false" ht="15" hidden="false" customHeight="false" outlineLevel="0" collapsed="false">
      <c r="A98" s="0" t="s">
        <v>281</v>
      </c>
      <c r="O98" s="122"/>
    </row>
    <row r="99" customFormat="false" ht="15" hidden="false" customHeight="false" outlineLevel="0" collapsed="false">
      <c r="A99" s="0" t="s">
        <v>282</v>
      </c>
      <c r="O99" s="122"/>
    </row>
    <row r="100" customFormat="false" ht="45" hidden="false" customHeight="false" outlineLevel="0" collapsed="false">
      <c r="A100" s="145" t="s">
        <v>195</v>
      </c>
      <c r="B100" s="145" t="s">
        <v>87</v>
      </c>
      <c r="C100" s="145" t="s">
        <v>88</v>
      </c>
      <c r="D100" s="145" t="s">
        <v>270</v>
      </c>
      <c r="E100" s="147" t="s">
        <v>89</v>
      </c>
      <c r="F100" s="148" t="s">
        <v>249</v>
      </c>
      <c r="G100" s="148" t="s">
        <v>250</v>
      </c>
      <c r="H100" s="148" t="s">
        <v>251</v>
      </c>
      <c r="I100" s="149" t="s">
        <v>267</v>
      </c>
      <c r="J100" s="148" t="s">
        <v>90</v>
      </c>
      <c r="K100" s="148" t="s">
        <v>91</v>
      </c>
      <c r="L100" s="148" t="s">
        <v>92</v>
      </c>
      <c r="M100" s="148" t="s">
        <v>93</v>
      </c>
      <c r="N100" s="148" t="s">
        <v>94</v>
      </c>
      <c r="O100" s="149" t="s">
        <v>95</v>
      </c>
      <c r="P100" s="150" t="s">
        <v>253</v>
      </c>
      <c r="Q100" s="151" t="s">
        <v>283</v>
      </c>
    </row>
    <row r="101" customFormat="false" ht="26.25" hidden="false" customHeight="false" outlineLevel="0" collapsed="false">
      <c r="A101" s="173" t="s">
        <v>204</v>
      </c>
      <c r="B101" s="174" t="s">
        <v>105</v>
      </c>
      <c r="C101" s="174" t="s">
        <v>106</v>
      </c>
      <c r="D101" s="175"/>
      <c r="E101" s="176" t="n">
        <v>0</v>
      </c>
      <c r="F101" s="156" t="s">
        <v>118</v>
      </c>
      <c r="G101" s="177" t="s">
        <v>284</v>
      </c>
      <c r="H101" s="157" t="n">
        <f aca="false">IFERROR(VLOOKUP(B101,QUIK_купитьпродать!B:G,6,0),)</f>
        <v>37000</v>
      </c>
      <c r="I101" s="157" t="str">
        <f aca="false">IF(ISERROR(VLOOKUP(F101,Лист12!$A$23:$A$27,1,0))=0,VLOOKUP(B101,QUIK!C:J,8,0),"")</f>
        <v/>
      </c>
      <c r="J101" s="0" t="n">
        <f aca="false">VLOOKUP(B101,QUIK!$D:$AL,5,0)</f>
        <v>1</v>
      </c>
      <c r="K101" s="0" t="n">
        <f aca="false">VLOOKUP(B101,QUIK!$D:$AL,9,0)</f>
        <v>1.5396</v>
      </c>
      <c r="L101" s="0" t="str">
        <f aca="false">VLOOKUP(B101,QUIK!$D:$AL,28,0)</f>
        <v>SUR</v>
      </c>
      <c r="M101" s="0" t="n">
        <f aca="false">VLOOKUP(B101,QUIK!$D:$AL,31,0)</f>
        <v>-100</v>
      </c>
      <c r="N101" s="0" t="n">
        <f aca="false">VLOOKUP(B101,QUIK!$D:$AL,30,0)</f>
        <v>0</v>
      </c>
      <c r="O101" s="0" t="n">
        <f aca="false">VLOOKUP(B101,QUIK!$D:$AL,4,0)</f>
        <v>1</v>
      </c>
      <c r="P101" s="122" t="n">
        <f aca="false">IFERROR(VLOOKUP(B101,$A$7:$F$34,5,0)/$E$3,"")</f>
        <v>0.0591261796819869</v>
      </c>
      <c r="Q101" s="178" t="n">
        <f aca="false">H101*K101</f>
        <v>56965.2</v>
      </c>
    </row>
    <row r="102" customFormat="false" ht="15" hidden="false" customHeight="false" outlineLevel="0" collapsed="false">
      <c r="A102" s="179"/>
      <c r="B102" s="179" t="s">
        <v>99</v>
      </c>
      <c r="C102" s="179" t="s">
        <v>100</v>
      </c>
      <c r="D102" s="175"/>
      <c r="E102" s="180" t="n">
        <v>0</v>
      </c>
      <c r="F102" s="156" t="s">
        <v>285</v>
      </c>
      <c r="G102" s="157" t="s">
        <v>286</v>
      </c>
      <c r="H102" s="157" t="n">
        <f aca="false">IFERROR(VLOOKUP(B102,QUIK_купитьпродать!B:G,6,0),)</f>
        <v>0</v>
      </c>
      <c r="I102" s="157" t="str">
        <f aca="false">IF(ISERROR(VLOOKUP(F102,Лист12!$A$23:$A$27,1,0))=0,VLOOKUP(B102,QUIK!C:J,8,0),"")</f>
        <v/>
      </c>
      <c r="P102" s="122" t="n">
        <f aca="false">IFERROR(VLOOKUP(B102,$A$7:$F$34,5,0)/$E$3,"")</f>
        <v>0.00365217180287632</v>
      </c>
      <c r="Q102" s="181" t="n">
        <f aca="false">VLOOKUP(B102,A7:E34,5,0)</f>
        <v>3518.69</v>
      </c>
    </row>
    <row r="105" customFormat="false" ht="21" hidden="false" customHeight="false" outlineLevel="0" collapsed="false">
      <c r="A105" s="117" t="s">
        <v>287</v>
      </c>
    </row>
    <row r="107" customFormat="false" ht="27" hidden="false" customHeight="false" outlineLevel="0" collapsed="false">
      <c r="B107" s="182" t="s">
        <v>288</v>
      </c>
      <c r="C107" s="181" t="n">
        <f aca="false">SUM(U46:U62)+SUM(V67:V77)</f>
        <v>444602.26</v>
      </c>
    </row>
    <row r="108" customFormat="false" ht="51" hidden="false" customHeight="true" outlineLevel="0" collapsed="false">
      <c r="B108" s="182" t="s">
        <v>289</v>
      </c>
      <c r="C108" s="181" t="n">
        <f aca="false">SUM(V84:V95)</f>
        <v>-454398.2</v>
      </c>
    </row>
    <row r="109" customFormat="false" ht="15" hidden="false" customHeight="false" outlineLevel="0" collapsed="false">
      <c r="A109" s="0" t="s">
        <v>290</v>
      </c>
      <c r="B109" s="0" t="s">
        <v>291</v>
      </c>
      <c r="C109" s="159" t="n">
        <f aca="false">(C107+C108)*-1</f>
        <v>9795.93999999995</v>
      </c>
      <c r="D109" s="183" t="str">
        <f aca="false">IF(C109&lt;0,"Не хватает!","Средств достаточно")</f>
        <v>Средств достаточно</v>
      </c>
    </row>
    <row r="110" customFormat="false" ht="15" hidden="false" customHeight="false" outlineLevel="0" collapsed="false">
      <c r="B110" s="0" t="s">
        <v>292</v>
      </c>
      <c r="C110" s="159" t="n">
        <f aca="false">Q102</f>
        <v>3518.69</v>
      </c>
    </row>
    <row r="111" customFormat="false" ht="15" hidden="false" customHeight="false" outlineLevel="0" collapsed="false">
      <c r="A111" s="0" t="s">
        <v>293</v>
      </c>
      <c r="B111" s="0" t="s">
        <v>291</v>
      </c>
      <c r="C111" s="159" t="n">
        <f aca="false">C110+C109</f>
        <v>13314.6299999999</v>
      </c>
      <c r="D111" s="183" t="str">
        <f aca="false">IF(C111&lt;0,"Не хватает!","Средств достаточно")</f>
        <v>Средств достаточно</v>
      </c>
    </row>
    <row r="112" customFormat="false" ht="15" hidden="false" customHeight="false" outlineLevel="0" collapsed="false">
      <c r="B112" s="0" t="s">
        <v>294</v>
      </c>
      <c r="C112" s="159" t="n">
        <f aca="false">SUMIF(F101:F102,"Ликвидность",Q101:Q102)</f>
        <v>56965.2</v>
      </c>
    </row>
    <row r="113" customFormat="false" ht="15" hidden="false" customHeight="false" outlineLevel="0" collapsed="false">
      <c r="A113" s="0" t="s">
        <v>295</v>
      </c>
      <c r="B113" s="0" t="s">
        <v>291</v>
      </c>
      <c r="C113" s="159" t="n">
        <f aca="false">C112+C111</f>
        <v>70279.8299999999</v>
      </c>
      <c r="D113" s="183" t="str">
        <f aca="false">IF(C113&lt;0,"Не хватает!","Средств достаточно")</f>
        <v>Средств достаточно</v>
      </c>
    </row>
    <row r="115" customFormat="false" ht="15" hidden="false" customHeight="false" outlineLevel="0" collapsed="false">
      <c r="B115" s="0" t="s">
        <v>296</v>
      </c>
    </row>
    <row r="118" customFormat="false" ht="21" hidden="false" customHeight="false" outlineLevel="0" collapsed="false">
      <c r="A118" s="117" t="s">
        <v>297</v>
      </c>
    </row>
    <row r="119" customFormat="false" ht="15" hidden="false" customHeight="false" outlineLevel="0" collapsed="false">
      <c r="A119" s="184" t="s">
        <v>298</v>
      </c>
    </row>
    <row r="121" customFormat="false" ht="39" hidden="false" customHeight="true" outlineLevel="0" collapsed="false">
      <c r="A121" s="146" t="s">
        <v>299</v>
      </c>
      <c r="B121" s="146" t="s">
        <v>300</v>
      </c>
      <c r="C121" s="146" t="s">
        <v>301</v>
      </c>
      <c r="D121" s="146" t="s">
        <v>195</v>
      </c>
      <c r="E121" s="146" t="s">
        <v>302</v>
      </c>
      <c r="F121" s="146" t="s">
        <v>303</v>
      </c>
      <c r="G121" s="146" t="s">
        <v>304</v>
      </c>
      <c r="H121" s="185" t="s">
        <v>305</v>
      </c>
      <c r="I121" s="185" t="s">
        <v>306</v>
      </c>
      <c r="J121" s="185" t="s">
        <v>307</v>
      </c>
      <c r="K121" s="146" t="s">
        <v>308</v>
      </c>
    </row>
    <row r="122" customFormat="false" ht="15" hidden="false" customHeight="false" outlineLevel="0" collapsed="false">
      <c r="A122" s="186" t="s">
        <v>309</v>
      </c>
      <c r="B122" s="187" t="str">
        <f aca="false">G84</f>
        <v>Акции</v>
      </c>
      <c r="C122" s="188" t="str">
        <f aca="false">F84</f>
        <v>ап</v>
      </c>
      <c r="D122" s="23" t="str">
        <f aca="false">A84</f>
        <v>RU0007976965</v>
      </c>
      <c r="E122" s="23" t="str">
        <f aca="false">C84</f>
        <v>Башнефт ап</v>
      </c>
      <c r="F122" s="189" t="n">
        <f aca="false">ABS(U84)</f>
        <v>50</v>
      </c>
      <c r="G122" s="23" t="n">
        <f aca="false">K84</f>
        <v>1084</v>
      </c>
      <c r="H122" s="189" t="n">
        <f aca="false">ABS(V84)</f>
        <v>54200</v>
      </c>
      <c r="I122" s="23"/>
      <c r="J122" s="23" t="n">
        <f aca="false">M84</f>
        <v>0</v>
      </c>
      <c r="K122" s="23"/>
    </row>
    <row r="123" customFormat="false" ht="15" hidden="false" customHeight="false" outlineLevel="0" collapsed="false">
      <c r="A123" s="186" t="s">
        <v>309</v>
      </c>
      <c r="B123" s="187" t="str">
        <f aca="false">G85</f>
        <v>Акции</v>
      </c>
      <c r="C123" s="188" t="str">
        <f aca="false">F85</f>
        <v>ао</v>
      </c>
      <c r="D123" s="23" t="str">
        <f aca="false">A85</f>
        <v>RU000A106YF0</v>
      </c>
      <c r="E123" s="23" t="str">
        <f aca="false">C85</f>
        <v>МКПАО "ВК"</v>
      </c>
      <c r="F123" s="189" t="n">
        <f aca="false">ABS(U85)</f>
        <v>50</v>
      </c>
      <c r="G123" s="23" t="n">
        <f aca="false">K85</f>
        <v>255</v>
      </c>
      <c r="H123" s="189" t="n">
        <f aca="false">ABS(V85)</f>
        <v>12750</v>
      </c>
      <c r="I123" s="23"/>
      <c r="J123" s="23" t="n">
        <f aca="false">M85</f>
        <v>0</v>
      </c>
      <c r="K123" s="23"/>
    </row>
    <row r="124" customFormat="false" ht="15" hidden="false" customHeight="false" outlineLevel="0" collapsed="false">
      <c r="A124" s="186" t="s">
        <v>309</v>
      </c>
      <c r="B124" s="187" t="str">
        <f aca="false">G86</f>
        <v>Акции</v>
      </c>
      <c r="C124" s="188" t="str">
        <f aca="false">F86</f>
        <v>ао</v>
      </c>
      <c r="D124" s="23" t="str">
        <f aca="false">A86</f>
        <v>RU000A0HL5M1</v>
      </c>
      <c r="E124" s="23" t="str">
        <f aca="false">C86</f>
        <v>НоваБев ао</v>
      </c>
      <c r="F124" s="189" t="n">
        <f aca="false">ABS(U86)</f>
        <v>12</v>
      </c>
      <c r="G124" s="23" t="n">
        <f aca="false">K86</f>
        <v>580</v>
      </c>
      <c r="H124" s="189" t="n">
        <f aca="false">ABS(V86)</f>
        <v>6960</v>
      </c>
      <c r="I124" s="23"/>
      <c r="J124" s="23" t="n">
        <f aca="false">M86</f>
        <v>0</v>
      </c>
      <c r="K124" s="23"/>
    </row>
    <row r="125" customFormat="false" ht="15" hidden="false" customHeight="false" outlineLevel="0" collapsed="false">
      <c r="A125" s="186" t="s">
        <v>309</v>
      </c>
      <c r="B125" s="187" t="str">
        <f aca="false">G87</f>
        <v>Акции</v>
      </c>
      <c r="C125" s="188" t="str">
        <f aca="false">F87</f>
        <v>ао</v>
      </c>
      <c r="D125" s="23" t="str">
        <f aca="false">A87</f>
        <v>RU0008943394</v>
      </c>
      <c r="E125" s="23" t="str">
        <f aca="false">C87</f>
        <v>Ростел -ао</v>
      </c>
      <c r="F125" s="189" t="n">
        <f aca="false">ABS(U87)</f>
        <v>10</v>
      </c>
      <c r="G125" s="23" t="n">
        <f aca="false">K87</f>
        <v>52.67</v>
      </c>
      <c r="H125" s="189" t="n">
        <f aca="false">ABS(V87)</f>
        <v>5267</v>
      </c>
      <c r="I125" s="23"/>
      <c r="J125" s="23" t="n">
        <f aca="false">M87</f>
        <v>0</v>
      </c>
      <c r="K125" s="23"/>
    </row>
    <row r="126" customFormat="false" ht="15" hidden="false" customHeight="false" outlineLevel="0" collapsed="false">
      <c r="A126" s="186" t="s">
        <v>309</v>
      </c>
      <c r="B126" s="187" t="str">
        <f aca="false">G88</f>
        <v>Акции</v>
      </c>
      <c r="C126" s="188" t="str">
        <f aca="false">F88</f>
        <v>ао</v>
      </c>
      <c r="D126" s="23" t="str">
        <f aca="false">A88</f>
        <v>RU000A0ET7Y7</v>
      </c>
      <c r="E126" s="23" t="str">
        <f aca="false">C88</f>
        <v>РСетиМР ао</v>
      </c>
      <c r="F126" s="189" t="n">
        <f aca="false">ABS(U88)</f>
        <v>10</v>
      </c>
      <c r="G126" s="23" t="n">
        <f aca="false">K88</f>
        <v>1.0745</v>
      </c>
      <c r="H126" s="189" t="n">
        <f aca="false">ABS(V88)</f>
        <v>10745</v>
      </c>
      <c r="I126" s="23"/>
      <c r="J126" s="23" t="n">
        <f aca="false">M88</f>
        <v>0</v>
      </c>
      <c r="K126" s="23"/>
    </row>
    <row r="127" customFormat="false" ht="15" hidden="false" customHeight="false" outlineLevel="0" collapsed="false">
      <c r="A127" s="186" t="s">
        <v>309</v>
      </c>
      <c r="B127" s="187" t="str">
        <f aca="false">G89</f>
        <v>Акции</v>
      </c>
      <c r="C127" s="188" t="str">
        <f aca="false">F89</f>
        <v>ао</v>
      </c>
      <c r="D127" s="23" t="str">
        <f aca="false">A89</f>
        <v>RU000A0JPN96</v>
      </c>
      <c r="E127" s="23" t="str">
        <f aca="false">C89</f>
        <v>РСетиЦП ао</v>
      </c>
      <c r="F127" s="189" t="n">
        <f aca="false">ABS(U89)</f>
        <v>23</v>
      </c>
      <c r="G127" s="23" t="n">
        <f aca="false">K89</f>
        <v>0.3243</v>
      </c>
      <c r="H127" s="189" t="n">
        <f aca="false">ABS(V89)</f>
        <v>74589</v>
      </c>
      <c r="I127" s="23"/>
      <c r="J127" s="23" t="n">
        <f aca="false">M89</f>
        <v>0</v>
      </c>
      <c r="K127" s="23"/>
    </row>
    <row r="128" customFormat="false" ht="15" hidden="false" customHeight="false" outlineLevel="0" collapsed="false">
      <c r="A128" s="186" t="s">
        <v>309</v>
      </c>
      <c r="B128" s="187" t="str">
        <f aca="false">G90</f>
        <v>Акции</v>
      </c>
      <c r="C128" s="188" t="str">
        <f aca="false">F90</f>
        <v>ао</v>
      </c>
      <c r="D128" s="23" t="str">
        <f aca="false">A90</f>
        <v>RU0009029540</v>
      </c>
      <c r="E128" s="23" t="str">
        <f aca="false">C90</f>
        <v>Сбербанк</v>
      </c>
      <c r="F128" s="189" t="n">
        <f aca="false">ABS(U90)</f>
        <v>40</v>
      </c>
      <c r="G128" s="23" t="n">
        <f aca="false">K90</f>
        <v>228.11</v>
      </c>
      <c r="H128" s="189" t="n">
        <f aca="false">ABS(V90)</f>
        <v>91244</v>
      </c>
      <c r="I128" s="23"/>
      <c r="J128" s="23" t="n">
        <f aca="false">M90</f>
        <v>0</v>
      </c>
      <c r="K128" s="23"/>
    </row>
    <row r="129" customFormat="false" ht="15" hidden="false" customHeight="false" outlineLevel="0" collapsed="false">
      <c r="A129" s="186" t="s">
        <v>309</v>
      </c>
      <c r="B129" s="187" t="str">
        <f aca="false">G91</f>
        <v>Акции</v>
      </c>
      <c r="C129" s="188" t="str">
        <f aca="false">F91</f>
        <v>ап</v>
      </c>
      <c r="D129" s="23" t="str">
        <f aca="false">A91</f>
        <v>RU0009029557</v>
      </c>
      <c r="E129" s="23" t="str">
        <f aca="false">C91</f>
        <v>Сбербанк-п</v>
      </c>
      <c r="F129" s="189" t="n">
        <f aca="false">ABS(U91)</f>
        <v>30</v>
      </c>
      <c r="G129" s="23" t="n">
        <f aca="false">K91</f>
        <v>228.35</v>
      </c>
      <c r="H129" s="189" t="n">
        <f aca="false">ABS(V91)</f>
        <v>68505</v>
      </c>
      <c r="I129" s="23"/>
      <c r="J129" s="23" t="n">
        <f aca="false">M91</f>
        <v>0</v>
      </c>
      <c r="K129" s="23"/>
    </row>
    <row r="130" customFormat="false" ht="15" hidden="false" customHeight="false" outlineLevel="0" collapsed="false">
      <c r="A130" s="186" t="s">
        <v>309</v>
      </c>
      <c r="B130" s="187" t="str">
        <f aca="false">G92</f>
        <v>Акции</v>
      </c>
      <c r="C130" s="188" t="str">
        <f aca="false">F92</f>
        <v>ао</v>
      </c>
      <c r="D130" s="23" t="str">
        <f aca="false">A92</f>
        <v>RU0009033591</v>
      </c>
      <c r="E130" s="23" t="str">
        <f aca="false">C92</f>
        <v>Татнфт 3ао</v>
      </c>
      <c r="F130" s="189" t="n">
        <f aca="false">ABS(U92)</f>
        <v>50</v>
      </c>
      <c r="G130" s="23" t="n">
        <f aca="false">K92</f>
        <v>532.9</v>
      </c>
      <c r="H130" s="189" t="n">
        <f aca="false">ABS(V92)</f>
        <v>26645</v>
      </c>
      <c r="I130" s="23"/>
      <c r="J130" s="23" t="n">
        <f aca="false">M92</f>
        <v>0</v>
      </c>
      <c r="K130" s="23"/>
    </row>
    <row r="131" customFormat="false" ht="15" hidden="false" customHeight="false" outlineLevel="0" collapsed="false">
      <c r="A131" s="186" t="s">
        <v>309</v>
      </c>
      <c r="B131" s="187" t="str">
        <f aca="false">G93</f>
        <v>Обл</v>
      </c>
      <c r="C131" s="188" t="str">
        <f aca="false">F93</f>
        <v>бирж.обл.</v>
      </c>
      <c r="D131" s="23" t="str">
        <f aca="false">A93</f>
        <v>RU000A106F40</v>
      </c>
      <c r="E131" s="23" t="str">
        <f aca="false">C93</f>
        <v>Европлн1Р6</v>
      </c>
      <c r="F131" s="189" t="n">
        <f aca="false">ABS(U93)</f>
        <v>50</v>
      </c>
      <c r="G131" s="23" t="n">
        <f aca="false">K93</f>
        <v>94.58</v>
      </c>
      <c r="H131" s="189" t="n">
        <f aca="false">ABS(V93)</f>
        <v>47290</v>
      </c>
      <c r="I131" s="23"/>
      <c r="J131" s="23" t="n">
        <f aca="false">M93</f>
        <v>0</v>
      </c>
      <c r="K131" s="23"/>
    </row>
    <row r="132" customFormat="false" ht="15" hidden="false" customHeight="false" outlineLevel="0" collapsed="false">
      <c r="A132" s="186" t="s">
        <v>309</v>
      </c>
      <c r="B132" s="187" t="str">
        <f aca="false">G94</f>
        <v>Обл</v>
      </c>
      <c r="C132" s="188" t="str">
        <f aca="false">F94</f>
        <v>бирж.обл.</v>
      </c>
      <c r="D132" s="23" t="str">
        <f aca="false">A94</f>
        <v>RU000A102GU5</v>
      </c>
      <c r="E132" s="23" t="str">
        <f aca="false">C94</f>
        <v>НоваБевБП4</v>
      </c>
      <c r="F132" s="189" t="n">
        <f aca="false">ABS(U94)</f>
        <v>32</v>
      </c>
      <c r="G132" s="23" t="n">
        <f aca="false">K94</f>
        <v>91.11</v>
      </c>
      <c r="H132" s="189" t="n">
        <f aca="false">ABS(V94)</f>
        <v>29155.2</v>
      </c>
      <c r="I132" s="23"/>
      <c r="J132" s="23" t="n">
        <f aca="false">M94</f>
        <v>0</v>
      </c>
      <c r="K132" s="23"/>
    </row>
    <row r="133" customFormat="false" ht="15" hidden="false" customHeight="false" outlineLevel="0" collapsed="false">
      <c r="A133" s="186" t="s">
        <v>309</v>
      </c>
      <c r="B133" s="187" t="str">
        <f aca="false">G95</f>
        <v>Обл</v>
      </c>
      <c r="C133" s="188" t="str">
        <f aca="false">F95</f>
        <v>бирж.обл.</v>
      </c>
      <c r="D133" s="23" t="str">
        <f aca="false">A95</f>
        <v>RU000A104YT6</v>
      </c>
      <c r="E133" s="23" t="str">
        <f aca="false">C95</f>
        <v>СамолетP12</v>
      </c>
      <c r="F133" s="189" t="n">
        <f aca="false">ABS(U95)</f>
        <v>30</v>
      </c>
      <c r="G133" s="23" t="n">
        <f aca="false">K95</f>
        <v>90.16</v>
      </c>
      <c r="H133" s="189" t="n">
        <f aca="false">ABS(V95)</f>
        <v>27048</v>
      </c>
      <c r="I133" s="23"/>
      <c r="J133" s="23" t="n">
        <f aca="false">M95</f>
        <v>0</v>
      </c>
      <c r="K133" s="23"/>
    </row>
    <row r="134" customFormat="false" ht="15" hidden="false" customHeight="false" outlineLevel="0" collapsed="false">
      <c r="A134" s="186" t="str">
        <f aca="false">Y46</f>
        <v>Продажа</v>
      </c>
      <c r="B134" s="187" t="str">
        <f aca="false">G46</f>
        <v>Акции</v>
      </c>
      <c r="C134" s="188" t="str">
        <f aca="false">F46</f>
        <v>ао</v>
      </c>
      <c r="D134" s="23" t="str">
        <f aca="false">A46</f>
        <v>RU0009024277</v>
      </c>
      <c r="E134" s="23" t="str">
        <f aca="false">C46</f>
        <v>ЛУКОЙЛ</v>
      </c>
      <c r="F134" s="189" t="n">
        <f aca="false">ABS(T46)</f>
        <v>4</v>
      </c>
      <c r="G134" s="23" t="n">
        <f aca="false">J46</f>
        <v>6748.5</v>
      </c>
      <c r="H134" s="189" t="n">
        <f aca="false">ABS(U46)</f>
        <v>26994</v>
      </c>
      <c r="I134" s="23"/>
      <c r="J134" s="23" t="n">
        <f aca="false">L46</f>
        <v>0</v>
      </c>
      <c r="K134" s="23"/>
    </row>
    <row r="135" customFormat="false" ht="15" hidden="false" customHeight="false" outlineLevel="0" collapsed="false">
      <c r="A135" s="186" t="str">
        <f aca="false">Y47</f>
        <v>Покупка</v>
      </c>
      <c r="B135" s="187" t="str">
        <f aca="false">G47</f>
        <v>Акции</v>
      </c>
      <c r="C135" s="188" t="str">
        <f aca="false">F47</f>
        <v>др</v>
      </c>
      <c r="D135" s="23" t="str">
        <f aca="false">A47</f>
        <v>US69269L1044</v>
      </c>
      <c r="E135" s="23" t="str">
        <f aca="false">C47</f>
        <v>OZON-адр</v>
      </c>
      <c r="F135" s="189" t="n">
        <f aca="false">ABS(T47)</f>
        <v>8</v>
      </c>
      <c r="G135" s="23" t="n">
        <f aca="false">J47</f>
        <v>2719.5</v>
      </c>
      <c r="H135" s="189" t="n">
        <f aca="false">ABS(U47)</f>
        <v>21756</v>
      </c>
      <c r="I135" s="23"/>
      <c r="J135" s="23" t="n">
        <f aca="false">L47</f>
        <v>0</v>
      </c>
      <c r="K135" s="23"/>
    </row>
    <row r="136" customFormat="false" ht="15" hidden="false" customHeight="false" outlineLevel="0" collapsed="false">
      <c r="A136" s="186" t="str">
        <f aca="false">Y48</f>
        <v>Покупка</v>
      </c>
      <c r="B136" s="187" t="str">
        <f aca="false">G48</f>
        <v>Акции</v>
      </c>
      <c r="C136" s="188" t="str">
        <f aca="false">F48</f>
        <v>ао</v>
      </c>
      <c r="D136" s="23" t="str">
        <f aca="false">A48</f>
        <v>RU000A103X66</v>
      </c>
      <c r="E136" s="23" t="str">
        <f aca="false">C48</f>
        <v>iПозитив</v>
      </c>
      <c r="F136" s="189" t="n">
        <f aca="false">ABS(T48)</f>
        <v>7</v>
      </c>
      <c r="G136" s="23" t="n">
        <f aca="false">J48</f>
        <v>1798.6</v>
      </c>
      <c r="H136" s="189" t="n">
        <f aca="false">ABS(U48)</f>
        <v>12590.2</v>
      </c>
      <c r="I136" s="23"/>
      <c r="J136" s="23" t="n">
        <f aca="false">L48</f>
        <v>0</v>
      </c>
      <c r="K136" s="23"/>
    </row>
    <row r="137" customFormat="false" ht="15" hidden="false" customHeight="false" outlineLevel="0" collapsed="false">
      <c r="A137" s="186" t="str">
        <f aca="false">Y49</f>
        <v>Покупка</v>
      </c>
      <c r="B137" s="187" t="str">
        <f aca="false">G49</f>
        <v>Акции</v>
      </c>
      <c r="C137" s="188" t="str">
        <f aca="false">F49</f>
        <v>ап</v>
      </c>
      <c r="D137" s="23" t="str">
        <f aca="false">A49</f>
        <v>RU0009029524</v>
      </c>
      <c r="E137" s="23" t="str">
        <f aca="false">C49</f>
        <v>Сургнфгз-п</v>
      </c>
      <c r="F137" s="189" t="n">
        <f aca="false">ABS(T49)</f>
        <v>18</v>
      </c>
      <c r="G137" s="23" t="n">
        <f aca="false">J49</f>
        <v>55.975</v>
      </c>
      <c r="H137" s="189" t="n">
        <f aca="false">ABS(U49)</f>
        <v>10075.5</v>
      </c>
      <c r="I137" s="23"/>
      <c r="J137" s="23" t="n">
        <f aca="false">L49</f>
        <v>0</v>
      </c>
      <c r="K137" s="23"/>
    </row>
    <row r="138" customFormat="false" ht="15" hidden="false" customHeight="false" outlineLevel="0" collapsed="false">
      <c r="A138" s="186" t="str">
        <f aca="false">Y50</f>
        <v>Покупка</v>
      </c>
      <c r="B138" s="187" t="str">
        <f aca="false">G50</f>
        <v>Акции</v>
      </c>
      <c r="C138" s="188" t="str">
        <f aca="false">F50</f>
        <v>ао</v>
      </c>
      <c r="D138" s="23" t="str">
        <f aca="false">A50</f>
        <v>RU000A107UL4</v>
      </c>
      <c r="E138" s="23" t="str">
        <f aca="false">C50</f>
        <v>ТКСХолд ао</v>
      </c>
      <c r="F138" s="189" t="n">
        <f aca="false">ABS(T50)</f>
        <v>1</v>
      </c>
      <c r="G138" s="23" t="n">
        <f aca="false">J50</f>
        <v>2348</v>
      </c>
      <c r="H138" s="189" t="n">
        <f aca="false">ABS(U50)</f>
        <v>2348</v>
      </c>
      <c r="I138" s="23"/>
      <c r="J138" s="23" t="n">
        <f aca="false">L50</f>
        <v>0</v>
      </c>
      <c r="K138" s="23"/>
    </row>
    <row r="139" customFormat="false" ht="15" hidden="false" customHeight="false" outlineLevel="0" collapsed="false">
      <c r="A139" s="186" t="str">
        <f aca="false">Y51</f>
        <v>Покупка</v>
      </c>
      <c r="B139" s="187" t="str">
        <f aca="false">G51</f>
        <v>Акции</v>
      </c>
      <c r="C139" s="188" t="str">
        <f aca="false">F51</f>
        <v>ап</v>
      </c>
      <c r="D139" s="23" t="str">
        <f aca="false">A51</f>
        <v>RU0009091573</v>
      </c>
      <c r="E139" s="23" t="str">
        <f aca="false">C51</f>
        <v>Транснф ап</v>
      </c>
      <c r="F139" s="189" t="n">
        <f aca="false">ABS(T51)</f>
        <v>4</v>
      </c>
      <c r="G139" s="23" t="n">
        <f aca="false">J51</f>
        <v>944.5</v>
      </c>
      <c r="H139" s="189" t="n">
        <f aca="false">ABS(U51)</f>
        <v>3778</v>
      </c>
      <c r="I139" s="23"/>
      <c r="J139" s="23" t="n">
        <f aca="false">L51</f>
        <v>0</v>
      </c>
      <c r="K139" s="23"/>
    </row>
    <row r="140" customFormat="false" ht="15" hidden="false" customHeight="false" outlineLevel="0" collapsed="false">
      <c r="A140" s="186" t="str">
        <f aca="false">Y52</f>
        <v>Продажа</v>
      </c>
      <c r="B140" s="187" t="str">
        <f aca="false">G52</f>
        <v>Акции</v>
      </c>
      <c r="C140" s="188" t="str">
        <f aca="false">F52</f>
        <v>ао</v>
      </c>
      <c r="D140" s="23" t="str">
        <f aca="false">A52</f>
        <v>RU000A107T19</v>
      </c>
      <c r="E140" s="23" t="str">
        <f aca="false">C52</f>
        <v>ЯНДЕКС</v>
      </c>
      <c r="F140" s="189" t="n">
        <f aca="false">ABS(T52)</f>
        <v>16</v>
      </c>
      <c r="G140" s="23" t="n">
        <f aca="false">J52</f>
        <v>3330.5</v>
      </c>
      <c r="H140" s="189" t="n">
        <f aca="false">ABS(U52)</f>
        <v>53288</v>
      </c>
      <c r="I140" s="23"/>
      <c r="J140" s="23" t="n">
        <f aca="false">L52</f>
        <v>0</v>
      </c>
      <c r="K140" s="23"/>
    </row>
    <row r="141" customFormat="false" ht="15" hidden="false" customHeight="false" outlineLevel="0" collapsed="false">
      <c r="A141" s="186" t="str">
        <f aca="false">Y54</f>
        <v>Покупка</v>
      </c>
      <c r="B141" s="187" t="str">
        <f aca="false">G54</f>
        <v>Акции</v>
      </c>
      <c r="C141" s="188" t="str">
        <f aca="false">F54</f>
        <v>ао</v>
      </c>
      <c r="D141" s="23" t="str">
        <f aca="false">A54</f>
        <v>RU000A0ZZAC4</v>
      </c>
      <c r="E141" s="23" t="str">
        <f aca="false">C54</f>
        <v>Совкомбанк</v>
      </c>
      <c r="F141" s="189" t="n">
        <f aca="false">ABS(T54)</f>
        <v>9</v>
      </c>
      <c r="G141" s="23" t="n">
        <f aca="false">J54</f>
        <v>12.58</v>
      </c>
      <c r="H141" s="189" t="n">
        <f aca="false">ABS(U54)</f>
        <v>11322</v>
      </c>
      <c r="I141" s="23"/>
      <c r="J141" s="23" t="n">
        <f aca="false">L54</f>
        <v>0</v>
      </c>
      <c r="K141" s="23"/>
    </row>
    <row r="142" customFormat="false" ht="15" hidden="false" customHeight="false" outlineLevel="0" collapsed="false">
      <c r="A142" s="186" t="str">
        <f aca="false">Y55</f>
        <v>Продажа</v>
      </c>
      <c r="B142" s="187" t="str">
        <f aca="false">G55</f>
        <v>Акции</v>
      </c>
      <c r="C142" s="188" t="str">
        <f aca="false">F55</f>
        <v>ао</v>
      </c>
      <c r="D142" s="23" t="str">
        <f aca="false">A55</f>
        <v>RU000A107662</v>
      </c>
      <c r="E142" s="23" t="str">
        <f aca="false">C55</f>
        <v>Хэдхантер</v>
      </c>
      <c r="F142" s="189" t="n">
        <f aca="false">ABS(T55)</f>
        <v>1</v>
      </c>
      <c r="G142" s="23" t="n">
        <f aca="false">J55</f>
        <v>4200</v>
      </c>
      <c r="H142" s="189" t="n">
        <f aca="false">ABS(U55)</f>
        <v>4200</v>
      </c>
      <c r="I142" s="23"/>
      <c r="J142" s="23" t="n">
        <f aca="false">L55</f>
        <v>0</v>
      </c>
      <c r="K142" s="23"/>
    </row>
    <row r="143" customFormat="false" ht="15" hidden="false" customHeight="false" outlineLevel="0" collapsed="false">
      <c r="A143" s="186" t="str">
        <f aca="false">Y56</f>
        <v>Покупка</v>
      </c>
      <c r="B143" s="187" t="str">
        <f aca="false">G56</f>
        <v>Акции</v>
      </c>
      <c r="C143" s="188" t="str">
        <f aca="false">F56</f>
        <v>ап</v>
      </c>
      <c r="D143" s="23" t="str">
        <f aca="false">A56</f>
        <v>RU0006944147</v>
      </c>
      <c r="E143" s="23" t="str">
        <f aca="false">C56</f>
        <v>Татнфт 3ап</v>
      </c>
      <c r="F143" s="189" t="n">
        <f aca="false">ABS(T56)</f>
        <v>45</v>
      </c>
      <c r="G143" s="23" t="n">
        <f aca="false">J56</f>
        <v>531.3</v>
      </c>
      <c r="H143" s="189" t="n">
        <f aca="false">ABS(U56)</f>
        <v>23908.5</v>
      </c>
      <c r="I143" s="23"/>
      <c r="J143" s="23" t="n">
        <f aca="false">L56</f>
        <v>0</v>
      </c>
      <c r="K143" s="23"/>
    </row>
    <row r="144" customFormat="false" ht="15" hidden="false" customHeight="false" outlineLevel="0" collapsed="false">
      <c r="A144" s="186" t="str">
        <f aca="false">Y57</f>
        <v>Покупка</v>
      </c>
      <c r="B144" s="187" t="str">
        <f aca="false">G57</f>
        <v>Акции</v>
      </c>
      <c r="C144" s="188" t="str">
        <f aca="false">F57</f>
        <v>ао</v>
      </c>
      <c r="D144" s="23" t="str">
        <f aca="false">A57</f>
        <v>RU000A106T36</v>
      </c>
      <c r="E144" s="23" t="str">
        <f aca="false">C57</f>
        <v>Астра ао</v>
      </c>
      <c r="F144" s="189" t="n">
        <f aca="false">ABS(T57)</f>
        <v>49</v>
      </c>
      <c r="G144" s="23" t="n">
        <f aca="false">J57</f>
        <v>434.65</v>
      </c>
      <c r="H144" s="189" t="n">
        <f aca="false">ABS(U57)</f>
        <v>21297.85</v>
      </c>
      <c r="I144" s="23"/>
      <c r="J144" s="23" t="n">
        <f aca="false">L57</f>
        <v>0</v>
      </c>
      <c r="K144" s="23"/>
    </row>
    <row r="145" customFormat="false" ht="15" hidden="false" customHeight="false" outlineLevel="0" collapsed="false">
      <c r="A145" s="186" t="str">
        <f aca="false">Y58</f>
        <v>Покупка</v>
      </c>
      <c r="B145" s="187" t="str">
        <f aca="false">G58</f>
        <v>Акции</v>
      </c>
      <c r="C145" s="188" t="str">
        <f aca="false">F58</f>
        <v>ао</v>
      </c>
      <c r="D145" s="23" t="str">
        <f aca="false">A58</f>
        <v>RU0009062467</v>
      </c>
      <c r="E145" s="23" t="str">
        <f aca="false">C58</f>
        <v>Газпрнефть</v>
      </c>
      <c r="F145" s="189" t="n">
        <f aca="false">ABS(T58)</f>
        <v>4</v>
      </c>
      <c r="G145" s="23" t="n">
        <f aca="false">J58</f>
        <v>542.9</v>
      </c>
      <c r="H145" s="189" t="n">
        <f aca="false">ABS(U58)</f>
        <v>2171.6</v>
      </c>
      <c r="I145" s="23"/>
      <c r="J145" s="23" t="n">
        <f aca="false">L58</f>
        <v>0</v>
      </c>
      <c r="K145" s="23"/>
    </row>
    <row r="146" customFormat="false" ht="15" hidden="false" customHeight="false" outlineLevel="0" collapsed="false">
      <c r="A146" s="186" t="str">
        <f aca="false">Y59</f>
        <v>Продажа</v>
      </c>
      <c r="B146" s="187" t="str">
        <f aca="false">G59</f>
        <v>Акции</v>
      </c>
      <c r="C146" s="188" t="str">
        <f aca="false">F59</f>
        <v>ао</v>
      </c>
      <c r="D146" s="23" t="str">
        <f aca="false">A59</f>
        <v>RU000A108KL3</v>
      </c>
      <c r="E146" s="23" t="str">
        <f aca="false">C59</f>
        <v>MDMG-ао</v>
      </c>
      <c r="F146" s="189" t="n">
        <f aca="false">ABS(T59)</f>
        <v>7</v>
      </c>
      <c r="G146" s="23" t="n">
        <f aca="false">J59</f>
        <v>845.2</v>
      </c>
      <c r="H146" s="189" t="n">
        <f aca="false">ABS(U59)</f>
        <v>5916.4</v>
      </c>
      <c r="I146" s="23"/>
      <c r="J146" s="23" t="n">
        <f aca="false">L59</f>
        <v>0</v>
      </c>
      <c r="K146" s="23"/>
    </row>
    <row r="147" customFormat="false" ht="15" hidden="false" customHeight="false" outlineLevel="0" collapsed="false">
      <c r="A147" s="186" t="str">
        <f aca="false">Y60</f>
        <v>Продажа</v>
      </c>
      <c r="B147" s="187" t="str">
        <f aca="false">G60</f>
        <v>Акции</v>
      </c>
      <c r="C147" s="188" t="str">
        <f aca="false">F60</f>
        <v>ао</v>
      </c>
      <c r="D147" s="23" t="str">
        <f aca="false">A60</f>
        <v>RU0009100945</v>
      </c>
      <c r="E147" s="23" t="str">
        <f aca="false">C60</f>
        <v>БСП ао</v>
      </c>
      <c r="F147" s="189" t="n">
        <f aca="false">ABS(T60)</f>
        <v>8</v>
      </c>
      <c r="G147" s="23" t="n">
        <f aca="false">J60</f>
        <v>306.87</v>
      </c>
      <c r="H147" s="189" t="n">
        <f aca="false">ABS(U60)</f>
        <v>24549.6</v>
      </c>
      <c r="I147" s="23"/>
      <c r="J147" s="23" t="n">
        <f aca="false">L60</f>
        <v>0</v>
      </c>
      <c r="K147" s="23"/>
    </row>
    <row r="148" customFormat="false" ht="15" hidden="false" customHeight="false" outlineLevel="0" collapsed="false">
      <c r="A148" s="186" t="str">
        <f aca="false">Y61</f>
        <v>Покупка</v>
      </c>
      <c r="B148" s="187" t="str">
        <f aca="false">G61</f>
        <v>Акции</v>
      </c>
      <c r="C148" s="188" t="str">
        <f aca="false">F61</f>
        <v>ао</v>
      </c>
      <c r="D148" s="23" t="str">
        <f aca="false">A61</f>
        <v>RU000A0JPNM1</v>
      </c>
      <c r="E148" s="23" t="str">
        <f aca="false">C61</f>
        <v>ИнтерРАОао</v>
      </c>
      <c r="F148" s="189" t="n">
        <f aca="false">ABS(T61)</f>
        <v>15</v>
      </c>
      <c r="G148" s="23" t="n">
        <f aca="false">J61</f>
        <v>3.692</v>
      </c>
      <c r="H148" s="189" t="n">
        <f aca="false">ABS(U61)</f>
        <v>5538</v>
      </c>
      <c r="I148" s="23"/>
      <c r="J148" s="23" t="n">
        <f aca="false">L61</f>
        <v>0</v>
      </c>
      <c r="K148" s="23"/>
    </row>
    <row r="149" customFormat="false" ht="15" hidden="false" customHeight="false" outlineLevel="0" collapsed="false">
      <c r="A149" s="186" t="str">
        <f aca="false">Y62</f>
        <v>Покупка</v>
      </c>
      <c r="B149" s="187" t="str">
        <f aca="false">G62</f>
        <v>Акции</v>
      </c>
      <c r="C149" s="188" t="str">
        <f aca="false">F62</f>
        <v>ао</v>
      </c>
      <c r="D149" s="23" t="str">
        <f aca="false">A62</f>
        <v>RU000A102S15</v>
      </c>
      <c r="E149" s="23" t="str">
        <f aca="false">C62</f>
        <v>Лента ао</v>
      </c>
      <c r="F149" s="189" t="n">
        <f aca="false">ABS(T62)</f>
        <v>14</v>
      </c>
      <c r="G149" s="23" t="n">
        <f aca="false">J62</f>
        <v>1027</v>
      </c>
      <c r="H149" s="189" t="n">
        <f aca="false">ABS(U62)</f>
        <v>14378</v>
      </c>
      <c r="I149" s="23"/>
      <c r="J149" s="23" t="n">
        <f aca="false">L62</f>
        <v>0</v>
      </c>
      <c r="K149" s="23"/>
    </row>
    <row r="150" customFormat="false" ht="15" hidden="false" customHeight="false" outlineLevel="0" collapsed="false">
      <c r="A150" s="186" t="str">
        <f aca="false">Z67</f>
        <v>Покупка</v>
      </c>
      <c r="B150" s="187" t="str">
        <f aca="false">G67</f>
        <v>Обл</v>
      </c>
      <c r="C150" s="188" t="str">
        <f aca="false">F67</f>
        <v>РФ</v>
      </c>
      <c r="D150" s="23" t="str">
        <f aca="false">B67</f>
        <v>RU000A101QE0</v>
      </c>
      <c r="E150" s="23" t="str">
        <f aca="false">C67</f>
        <v>ОФЗ 26234</v>
      </c>
      <c r="F150" s="189" t="n">
        <f aca="false">U67</f>
        <v>53</v>
      </c>
      <c r="G150" s="23" t="n">
        <f aca="false">K67</f>
        <v>90.758</v>
      </c>
      <c r="H150" s="189" t="n">
        <f aca="false">V67</f>
        <v>48101.74</v>
      </c>
      <c r="I150" s="23"/>
      <c r="J150" s="23" t="n">
        <f aca="false">M67</f>
        <v>0</v>
      </c>
      <c r="K150" s="23"/>
    </row>
    <row r="151" customFormat="false" ht="15" hidden="false" customHeight="false" outlineLevel="0" collapsed="false">
      <c r="A151" s="186" t="str">
        <f aca="false">Z68</f>
        <v>Покупка</v>
      </c>
      <c r="B151" s="187" t="str">
        <f aca="false">G68</f>
        <v>Обл</v>
      </c>
      <c r="C151" s="188" t="str">
        <f aca="false">F68</f>
        <v>РФ</v>
      </c>
      <c r="D151" s="23" t="str">
        <f aca="false">B68</f>
        <v>RU000A0ZZYW2</v>
      </c>
      <c r="E151" s="23" t="str">
        <f aca="false">C68</f>
        <v>ОФЗ 26226</v>
      </c>
      <c r="F151" s="189" t="n">
        <f aca="false">U68</f>
        <v>59</v>
      </c>
      <c r="G151" s="23" t="n">
        <f aca="false">K68</f>
        <v>81.346</v>
      </c>
      <c r="H151" s="189" t="n">
        <f aca="false">V68</f>
        <v>47994.14</v>
      </c>
      <c r="I151" s="23"/>
      <c r="J151" s="23" t="n">
        <f aca="false">M68</f>
        <v>0</v>
      </c>
      <c r="K151" s="23"/>
    </row>
    <row r="152" customFormat="false" ht="15" hidden="false" customHeight="false" outlineLevel="0" collapsed="false">
      <c r="A152" s="186" t="str">
        <f aca="false">Z69</f>
        <v>Покупка</v>
      </c>
      <c r="B152" s="187" t="str">
        <f aca="false">G69</f>
        <v>Обл</v>
      </c>
      <c r="C152" s="188" t="str">
        <f aca="false">F69</f>
        <v>РФ</v>
      </c>
      <c r="D152" s="23" t="str">
        <f aca="false">B69</f>
        <v>RU000A100EG3</v>
      </c>
      <c r="E152" s="23" t="str">
        <f aca="false">C69</f>
        <v>ОФЗ 26229</v>
      </c>
      <c r="F152" s="189" t="n">
        <f aca="false">U69</f>
        <v>54</v>
      </c>
      <c r="G152" s="23" t="n">
        <f aca="false">K69</f>
        <v>88.469</v>
      </c>
      <c r="H152" s="189" t="n">
        <f aca="false">V69</f>
        <v>47773.26</v>
      </c>
      <c r="I152" s="23"/>
      <c r="J152" s="23" t="n">
        <f aca="false">M69</f>
        <v>0</v>
      </c>
      <c r="K152" s="23"/>
    </row>
    <row r="153" customFormat="false" ht="15" hidden="false" customHeight="false" outlineLevel="0" collapsed="false">
      <c r="A153" s="186" t="str">
        <f aca="false">Z70</f>
        <v>Покупка</v>
      </c>
      <c r="B153" s="187" t="str">
        <f aca="false">G70</f>
        <v>Обл</v>
      </c>
      <c r="C153" s="188" t="str">
        <f aca="false">F70</f>
        <v>бирж.обл.</v>
      </c>
      <c r="D153" s="23" t="str">
        <f aca="false">B70</f>
        <v>RU000A102YG7</v>
      </c>
      <c r="E153" s="23" t="str">
        <f aca="false">C70</f>
        <v>Сбер Sb25R</v>
      </c>
      <c r="F153" s="189" t="n">
        <f aca="false">U70</f>
        <v>56</v>
      </c>
      <c r="G153" s="23" t="n">
        <f aca="false">K70</f>
        <v>85.84</v>
      </c>
      <c r="H153" s="189" t="n">
        <f aca="false">V70</f>
        <v>48070.4</v>
      </c>
      <c r="I153" s="23"/>
      <c r="J153" s="23" t="n">
        <f aca="false">M70</f>
        <v>0</v>
      </c>
      <c r="K153" s="23"/>
    </row>
    <row r="154" customFormat="false" ht="15" hidden="false" customHeight="false" outlineLevel="0" collapsed="false">
      <c r="A154" s="186" t="str">
        <f aca="false">Z71</f>
        <v>Покупка</v>
      </c>
      <c r="B154" s="187" t="str">
        <f aca="false">G71</f>
        <v>Обл</v>
      </c>
      <c r="C154" s="188" t="str">
        <f aca="false">F71</f>
        <v>бирж.обл.</v>
      </c>
      <c r="D154" s="23" t="str">
        <f aca="false">B71</f>
        <v>RU000A105KQ8</v>
      </c>
      <c r="E154" s="23" t="str">
        <f aca="false">C71</f>
        <v>Магнит4P01</v>
      </c>
      <c r="F154" s="189" t="n">
        <f aca="false">U71</f>
        <v>53</v>
      </c>
      <c r="G154" s="23" t="n">
        <f aca="false">K71</f>
        <v>90.49</v>
      </c>
      <c r="H154" s="189" t="n">
        <f aca="false">V71</f>
        <v>47959.7</v>
      </c>
      <c r="I154" s="23"/>
      <c r="J154" s="23" t="n">
        <f aca="false">M71</f>
        <v>0</v>
      </c>
      <c r="K154" s="23"/>
    </row>
    <row r="155" customFormat="false" ht="15" hidden="false" customHeight="false" outlineLevel="0" collapsed="false">
      <c r="A155" s="186" t="str">
        <f aca="false">Z72</f>
        <v>Покупка</v>
      </c>
      <c r="B155" s="187" t="str">
        <f aca="false">G72</f>
        <v>Обл</v>
      </c>
      <c r="C155" s="188" t="str">
        <f aca="false">F72</f>
        <v>бирж.обл.</v>
      </c>
      <c r="D155" s="23" t="str">
        <f aca="false">B72</f>
        <v>RU000A103661</v>
      </c>
      <c r="E155" s="23" t="str">
        <f aca="false">C72</f>
        <v>Сбер Sb27R</v>
      </c>
      <c r="F155" s="189" t="n">
        <f aca="false">U72</f>
        <v>57</v>
      </c>
      <c r="G155" s="23" t="n">
        <f aca="false">K72</f>
        <v>83.9</v>
      </c>
      <c r="H155" s="189" t="n">
        <f aca="false">V72</f>
        <v>47823</v>
      </c>
      <c r="I155" s="23"/>
      <c r="J155" s="23" t="n">
        <f aca="false">M72</f>
        <v>0</v>
      </c>
      <c r="K155" s="23"/>
    </row>
    <row r="156" customFormat="false" ht="15" hidden="false" customHeight="false" outlineLevel="0" collapsed="false">
      <c r="A156" s="186" t="str">
        <f aca="false">Z73</f>
        <v>Покупка</v>
      </c>
      <c r="B156" s="187" t="str">
        <f aca="false">G73</f>
        <v>Обл</v>
      </c>
      <c r="C156" s="188" t="str">
        <f aca="false">F73</f>
        <v>бирж.обл.</v>
      </c>
      <c r="D156" s="23" t="str">
        <f aca="false">B73</f>
        <v>RU000A104XR2</v>
      </c>
      <c r="E156" s="23" t="str">
        <f aca="false">C73</f>
        <v>Автодор3Р2</v>
      </c>
      <c r="F156" s="189" t="n">
        <f aca="false">U73</f>
        <v>31</v>
      </c>
      <c r="G156" s="23" t="n">
        <f aca="false">K73</f>
        <v>77.34</v>
      </c>
      <c r="H156" s="189" t="n">
        <f aca="false">V73</f>
        <v>23975.4</v>
      </c>
      <c r="I156" s="23"/>
      <c r="J156" s="23" t="n">
        <f aca="false">M73</f>
        <v>0</v>
      </c>
      <c r="K156" s="23"/>
    </row>
    <row r="157" customFormat="false" ht="15" hidden="false" customHeight="false" outlineLevel="0" collapsed="false">
      <c r="A157" s="186" t="str">
        <f aca="false">Z74</f>
        <v>Покупка</v>
      </c>
      <c r="B157" s="187" t="str">
        <f aca="false">G74</f>
        <v>Обл</v>
      </c>
      <c r="C157" s="188" t="str">
        <f aca="false">F74</f>
        <v>РФ</v>
      </c>
      <c r="D157" s="23" t="str">
        <f aca="false">B74</f>
        <v>RU000A0JS3W6</v>
      </c>
      <c r="E157" s="23" t="str">
        <f aca="false">C74</f>
        <v>ОФЗ 26207</v>
      </c>
      <c r="F157" s="189" t="n">
        <f aca="false">U74</f>
        <v>60</v>
      </c>
      <c r="G157" s="23" t="n">
        <f aca="false">K74</f>
        <v>79.429</v>
      </c>
      <c r="H157" s="189" t="n">
        <f aca="false">V74</f>
        <v>47657.4</v>
      </c>
      <c r="I157" s="23"/>
      <c r="J157" s="23" t="n">
        <f aca="false">M74</f>
        <v>0</v>
      </c>
      <c r="K157" s="23"/>
    </row>
    <row r="158" customFormat="false" ht="15" hidden="false" customHeight="false" outlineLevel="0" collapsed="false">
      <c r="A158" s="186" t="str">
        <f aca="false">Z75</f>
        <v>Покупка</v>
      </c>
      <c r="B158" s="187" t="str">
        <f aca="false">G75</f>
        <v>Обл</v>
      </c>
      <c r="C158" s="188" t="str">
        <f aca="false">F75</f>
        <v>РФ</v>
      </c>
      <c r="D158" s="23" t="str">
        <f aca="false">B75</f>
        <v>RU000A0JTK38</v>
      </c>
      <c r="E158" s="23" t="str">
        <f aca="false">C75</f>
        <v>ОФЗ 26212</v>
      </c>
      <c r="F158" s="189" t="n">
        <f aca="false">U75</f>
        <v>33</v>
      </c>
      <c r="G158" s="23" t="n">
        <f aca="false">K75</f>
        <v>71.869</v>
      </c>
      <c r="H158" s="189" t="n">
        <f aca="false">V75</f>
        <v>23716.77</v>
      </c>
      <c r="I158" s="23"/>
      <c r="J158" s="23" t="n">
        <f aca="false">M75</f>
        <v>0</v>
      </c>
      <c r="K158" s="23"/>
    </row>
    <row r="159" customFormat="false" ht="15" hidden="false" customHeight="false" outlineLevel="0" collapsed="false">
      <c r="A159" s="186" t="str">
        <f aca="false">Z76</f>
        <v>Покупка</v>
      </c>
      <c r="B159" s="187" t="str">
        <f aca="false">G76</f>
        <v>Обл</v>
      </c>
      <c r="C159" s="188" t="str">
        <f aca="false">F76</f>
        <v>бирж.обл.</v>
      </c>
      <c r="D159" s="23" t="str">
        <f aca="false">B76</f>
        <v>RU000A1085D5</v>
      </c>
      <c r="E159" s="23" t="str">
        <f aca="false">C76</f>
        <v>Ростел2P14</v>
      </c>
      <c r="F159" s="189" t="n">
        <f aca="false">U76</f>
        <v>52</v>
      </c>
      <c r="G159" s="23" t="n">
        <f aca="false">K76</f>
        <v>90.99</v>
      </c>
      <c r="H159" s="189" t="n">
        <f aca="false">V76</f>
        <v>47314.8</v>
      </c>
      <c r="I159" s="23"/>
      <c r="J159" s="23" t="n">
        <f aca="false">M76</f>
        <v>0</v>
      </c>
      <c r="K159" s="23"/>
    </row>
    <row r="160" customFormat="false" ht="15" hidden="false" customHeight="false" outlineLevel="0" collapsed="false">
      <c r="B160" s="140"/>
    </row>
    <row r="162" customFormat="false" ht="21" hidden="false" customHeight="false" outlineLevel="0" collapsed="false">
      <c r="A162" s="117" t="s">
        <v>310</v>
      </c>
    </row>
    <row r="163" customFormat="false" ht="15" hidden="false" customHeight="false" outlineLevel="0" collapsed="false">
      <c r="A163" s="0" t="s">
        <v>311</v>
      </c>
    </row>
    <row r="164" customFormat="false" ht="15" hidden="false" customHeight="false" outlineLevel="0" collapsed="false">
      <c r="A164" s="0" t="s">
        <v>312</v>
      </c>
    </row>
    <row r="165" customFormat="false" ht="15" hidden="false" customHeight="false" outlineLevel="0" collapsed="false">
      <c r="A165" s="0" t="s">
        <v>313</v>
      </c>
    </row>
    <row r="166" customFormat="false" ht="15" hidden="false" customHeight="false" outlineLevel="0" collapsed="false">
      <c r="A166" s="0" t="s">
        <v>314</v>
      </c>
    </row>
    <row r="167" customFormat="false" ht="15" hidden="false" customHeight="false" outlineLevel="0" collapsed="false">
      <c r="A167" s="0" t="s">
        <v>315</v>
      </c>
    </row>
    <row r="169" customFormat="false" ht="21" hidden="false" customHeight="false" outlineLevel="0" collapsed="false">
      <c r="A169" s="117" t="s">
        <v>316</v>
      </c>
    </row>
    <row r="170" customFormat="false" ht="15.75" hidden="false" customHeight="false" outlineLevel="0" collapsed="false">
      <c r="A170" s="141" t="s">
        <v>317</v>
      </c>
    </row>
    <row r="171" customFormat="false" ht="15.75" hidden="false" customHeight="false" outlineLevel="0" collapsed="false">
      <c r="A171" s="141" t="s">
        <v>268</v>
      </c>
    </row>
    <row r="172" customFormat="false" ht="15" hidden="false" customHeight="false" outlineLevel="0" collapsed="false">
      <c r="A172" s="190" t="s">
        <v>269</v>
      </c>
    </row>
    <row r="173" customFormat="false" ht="41.25" hidden="false" customHeight="false" outlineLevel="0" collapsed="false">
      <c r="A173" s="145" t="s">
        <v>87</v>
      </c>
      <c r="B173" s="145" t="s">
        <v>88</v>
      </c>
      <c r="C173" s="145" t="s">
        <v>270</v>
      </c>
      <c r="D173" s="191" t="s">
        <v>257</v>
      </c>
    </row>
    <row r="174" customFormat="false" ht="15.75" hidden="false" customHeight="false" outlineLevel="0" collapsed="false">
      <c r="A174" s="0" t="s">
        <v>133</v>
      </c>
      <c r="B174" s="0" t="s">
        <v>134</v>
      </c>
      <c r="C174" s="111" t="s">
        <v>142</v>
      </c>
      <c r="D174" s="167" t="n">
        <f aca="false">U84</f>
        <v>-50</v>
      </c>
    </row>
    <row r="175" customFormat="false" ht="15.75" hidden="false" customHeight="false" outlineLevel="0" collapsed="false">
      <c r="A175" s="0" t="s">
        <v>153</v>
      </c>
      <c r="B175" s="0" t="s">
        <v>154</v>
      </c>
      <c r="C175" s="111" t="s">
        <v>142</v>
      </c>
      <c r="D175" s="167" t="n">
        <f aca="false">U85</f>
        <v>-50</v>
      </c>
    </row>
    <row r="176" customFormat="false" ht="15.75" hidden="false" customHeight="false" outlineLevel="0" collapsed="false">
      <c r="A176" s="0" t="s">
        <v>159</v>
      </c>
      <c r="B176" s="0" t="s">
        <v>160</v>
      </c>
      <c r="C176" s="111" t="s">
        <v>142</v>
      </c>
      <c r="D176" s="167" t="n">
        <f aca="false">U86</f>
        <v>-12</v>
      </c>
    </row>
    <row r="177" customFormat="false" ht="15.75" hidden="false" customHeight="false" outlineLevel="0" collapsed="false">
      <c r="A177" s="0" t="s">
        <v>140</v>
      </c>
      <c r="B177" s="0" t="s">
        <v>141</v>
      </c>
      <c r="C177" s="111" t="s">
        <v>142</v>
      </c>
      <c r="D177" s="167" t="n">
        <f aca="false">U87</f>
        <v>-10</v>
      </c>
    </row>
    <row r="178" customFormat="false" ht="15.75" hidden="false" customHeight="false" outlineLevel="0" collapsed="false">
      <c r="A178" s="0" t="s">
        <v>165</v>
      </c>
      <c r="B178" s="0" t="s">
        <v>166</v>
      </c>
      <c r="C178" s="111" t="s">
        <v>142</v>
      </c>
      <c r="D178" s="167" t="n">
        <f aca="false">U88</f>
        <v>-10</v>
      </c>
    </row>
    <row r="179" customFormat="false" ht="15.75" hidden="false" customHeight="false" outlineLevel="0" collapsed="false">
      <c r="A179" s="0" t="s">
        <v>169</v>
      </c>
      <c r="B179" s="0" t="s">
        <v>170</v>
      </c>
      <c r="C179" s="111" t="s">
        <v>142</v>
      </c>
      <c r="D179" s="167" t="n">
        <f aca="false">U89</f>
        <v>-23</v>
      </c>
    </row>
    <row r="180" customFormat="false" ht="15.75" hidden="false" customHeight="false" outlineLevel="0" collapsed="false">
      <c r="A180" s="0" t="s">
        <v>171</v>
      </c>
      <c r="B180" s="0" t="s">
        <v>172</v>
      </c>
      <c r="C180" s="111" t="s">
        <v>142</v>
      </c>
      <c r="D180" s="167" t="n">
        <f aca="false">U90</f>
        <v>-40</v>
      </c>
    </row>
    <row r="181" customFormat="false" ht="15.75" hidden="false" customHeight="false" outlineLevel="0" collapsed="false">
      <c r="A181" s="0" t="s">
        <v>173</v>
      </c>
      <c r="B181" s="0" t="s">
        <v>174</v>
      </c>
      <c r="C181" s="111" t="s">
        <v>142</v>
      </c>
      <c r="D181" s="167" t="n">
        <f aca="false">U91</f>
        <v>-30</v>
      </c>
    </row>
    <row r="182" customFormat="false" ht="15.75" hidden="false" customHeight="false" outlineLevel="0" collapsed="false">
      <c r="A182" s="0" t="s">
        <v>175</v>
      </c>
      <c r="B182" s="0" t="s">
        <v>176</v>
      </c>
      <c r="C182" s="111" t="s">
        <v>142</v>
      </c>
      <c r="D182" s="167" t="n">
        <f aca="false">U92</f>
        <v>-50</v>
      </c>
    </row>
    <row r="183" customFormat="false" ht="15.75" hidden="false" customHeight="false" outlineLevel="0" collapsed="false">
      <c r="A183" s="0" t="s">
        <v>179</v>
      </c>
      <c r="B183" s="0" t="s">
        <v>180</v>
      </c>
      <c r="C183" s="111" t="s">
        <v>142</v>
      </c>
      <c r="D183" s="167" t="n">
        <f aca="false">U93</f>
        <v>-50</v>
      </c>
      <c r="F183" s="192"/>
    </row>
    <row r="184" customFormat="false" ht="15.75" hidden="false" customHeight="false" outlineLevel="0" collapsed="false">
      <c r="A184" s="0" t="s">
        <v>181</v>
      </c>
      <c r="B184" s="0" t="s">
        <v>182</v>
      </c>
      <c r="C184" s="111" t="s">
        <v>142</v>
      </c>
      <c r="D184" s="167" t="n">
        <f aca="false">U94</f>
        <v>-32</v>
      </c>
    </row>
    <row r="185" customFormat="false" ht="15.75" hidden="false" customHeight="false" outlineLevel="0" collapsed="false">
      <c r="A185" s="0" t="s">
        <v>183</v>
      </c>
      <c r="B185" s="0" t="s">
        <v>184</v>
      </c>
      <c r="C185" s="111" t="s">
        <v>142</v>
      </c>
      <c r="D185" s="167" t="n">
        <f aca="false">U95</f>
        <v>-30</v>
      </c>
    </row>
    <row r="187" customFormat="false" ht="15" hidden="false" customHeight="false" outlineLevel="0" collapsed="false">
      <c r="A187" s="0" t="s">
        <v>318</v>
      </c>
    </row>
    <row r="189" customFormat="false" ht="21" hidden="false" customHeight="false" outlineLevel="0" collapsed="false">
      <c r="A189" s="117" t="s">
        <v>319</v>
      </c>
    </row>
    <row r="190" customFormat="false" ht="15" hidden="false" customHeight="false" outlineLevel="0" collapsed="false">
      <c r="A190" s="0" t="s">
        <v>320</v>
      </c>
    </row>
    <row r="191" customFormat="false" ht="15" hidden="false" customHeight="false" outlineLevel="0" collapsed="false">
      <c r="A191" s="0" t="s">
        <v>321</v>
      </c>
    </row>
    <row r="193" customFormat="false" ht="15" hidden="false" customHeight="false" outlineLevel="0" collapsed="false">
      <c r="A193" s="0" t="s">
        <v>282</v>
      </c>
      <c r="O193" s="122"/>
    </row>
    <row r="194" customFormat="false" ht="47.25" hidden="false" customHeight="false" outlineLevel="0" collapsed="false">
      <c r="A194" s="145" t="s">
        <v>87</v>
      </c>
      <c r="B194" s="145" t="s">
        <v>88</v>
      </c>
      <c r="C194" s="145" t="s">
        <v>270</v>
      </c>
      <c r="D194" s="147" t="s">
        <v>89</v>
      </c>
      <c r="E194" s="148" t="s">
        <v>249</v>
      </c>
      <c r="F194" s="148" t="s">
        <v>250</v>
      </c>
      <c r="G194" s="148" t="s">
        <v>251</v>
      </c>
      <c r="H194" s="149" t="s">
        <v>267</v>
      </c>
      <c r="I194" s="148" t="s">
        <v>90</v>
      </c>
      <c r="J194" s="148" t="s">
        <v>91</v>
      </c>
      <c r="K194" s="148" t="s">
        <v>92</v>
      </c>
      <c r="L194" s="148" t="s">
        <v>93</v>
      </c>
      <c r="M194" s="148" t="s">
        <v>94</v>
      </c>
      <c r="N194" s="149" t="s">
        <v>95</v>
      </c>
      <c r="O194" s="150" t="s">
        <v>253</v>
      </c>
      <c r="P194" s="193" t="s">
        <v>283</v>
      </c>
      <c r="Q194" s="194" t="s">
        <v>322</v>
      </c>
      <c r="R194" s="195" t="s">
        <v>257</v>
      </c>
    </row>
    <row r="195" customFormat="false" ht="15.75" hidden="false" customHeight="false" outlineLevel="0" collapsed="false">
      <c r="A195" s="174" t="s">
        <v>105</v>
      </c>
      <c r="B195" s="174" t="s">
        <v>106</v>
      </c>
      <c r="C195" s="175"/>
      <c r="D195" s="176" t="n">
        <v>0</v>
      </c>
      <c r="E195" s="156" t="s">
        <v>118</v>
      </c>
      <c r="F195" s="177" t="s">
        <v>284</v>
      </c>
      <c r="G195" s="157" t="n">
        <f aca="false">IFERROR(VLOOKUP(A195,QUIK_купитьпродать!B:G,6,0),)</f>
        <v>37000</v>
      </c>
      <c r="H195" s="157" t="str">
        <f aca="false">IF(ISERROR(VLOOKUP(E195,Лист12!$A$23:$A$27,1,0))=0,VLOOKUP(A195,QUIK!C:J,8,0),"")</f>
        <v/>
      </c>
      <c r="I195" s="0" t="n">
        <f aca="false">VLOOKUP(A195,QUIK!$D:$AL,5,0)</f>
        <v>1</v>
      </c>
      <c r="J195" s="0" t="n">
        <f aca="false">VLOOKUP(A195,QUIK!$D:$AL,9,0)</f>
        <v>1.5396</v>
      </c>
      <c r="K195" s="0" t="str">
        <f aca="false">VLOOKUP(A195,QUIK!$D:$AL,28,0)</f>
        <v>SUR</v>
      </c>
      <c r="L195" s="0" t="n">
        <f aca="false">VLOOKUP(A195,QUIK!$D:$AL,31,0)</f>
        <v>-100</v>
      </c>
      <c r="M195" s="0" t="n">
        <f aca="false">VLOOKUP(A195,QUIK!$D:$AL,30,0)</f>
        <v>0</v>
      </c>
      <c r="N195" s="0" t="n">
        <f aca="false">VLOOKUP(A195,QUIK!$D:$AL,4,0)</f>
        <v>1</v>
      </c>
      <c r="O195" s="122" t="n">
        <f aca="false">IFERROR(VLOOKUP(A195,$A$7:$F$34,5,0)/$E$3,"")</f>
        <v>0.0591261796819869</v>
      </c>
      <c r="P195" s="178" t="n">
        <f aca="false">G195*J195</f>
        <v>56965.2</v>
      </c>
      <c r="Q195" s="196" t="n">
        <f aca="false">ROUNDUP(C111/1000,0)*1000</f>
        <v>14000</v>
      </c>
      <c r="R195" s="197" t="n">
        <f aca="false">ROUNDUP(Q195/(J195*I195),0)</f>
        <v>9094</v>
      </c>
      <c r="S195" s="160"/>
    </row>
    <row r="196" customFormat="false" ht="15" hidden="false" customHeight="false" outlineLevel="0" collapsed="false">
      <c r="A196" s="179" t="s">
        <v>99</v>
      </c>
      <c r="B196" s="179" t="s">
        <v>100</v>
      </c>
      <c r="C196" s="175"/>
      <c r="D196" s="180" t="n">
        <v>0</v>
      </c>
      <c r="E196" s="156" t="s">
        <v>285</v>
      </c>
      <c r="F196" s="157" t="s">
        <v>286</v>
      </c>
      <c r="G196" s="157" t="n">
        <f aca="false">IFERROR(VLOOKUP(A196,QUIK_купитьпродать!B:G,6,0),)</f>
        <v>0</v>
      </c>
      <c r="H196" s="157" t="str">
        <f aca="false">IF(ISERROR(VLOOKUP(E196,Лист12!$A$23:$A$27,1,0))=0,VLOOKUP(A196,QUIK!C:J,8,0),"")</f>
        <v/>
      </c>
      <c r="I196" s="0" t="n">
        <v>10</v>
      </c>
      <c r="J196" s="0" t="n">
        <v>1.5396</v>
      </c>
      <c r="O196" s="122" t="n">
        <f aca="false">IFERROR(VLOOKUP(A196,$A$7:$F$34,5,0)/$E$3,"")</f>
        <v>0.00365217180287632</v>
      </c>
      <c r="P196" s="181" t="n">
        <f aca="false">VLOOKUP(A196,A7:E34,5,0)</f>
        <v>3518.69</v>
      </c>
      <c r="Q196" s="181" t="n">
        <f aca="false">P196*-1</f>
        <v>-3518.69</v>
      </c>
      <c r="R196" s="160"/>
    </row>
    <row r="198" customFormat="false" ht="15" hidden="false" customHeight="false" outlineLevel="0" collapsed="false">
      <c r="A198" s="0" t="s">
        <v>323</v>
      </c>
    </row>
    <row r="199" customFormat="false" ht="15" hidden="false" customHeight="false" outlineLevel="0" collapsed="false">
      <c r="A199" s="0" t="s">
        <v>318</v>
      </c>
    </row>
    <row r="200" customFormat="false" ht="15" hidden="false" customHeight="false" outlineLevel="0" collapsed="false">
      <c r="S200" s="159" t="n">
        <f aca="false">SUM(V84:V95)</f>
        <v>-454398.2</v>
      </c>
    </row>
    <row r="201" customFormat="false" ht="21" hidden="false" customHeight="false" outlineLevel="0" collapsed="false">
      <c r="A201" s="117" t="s">
        <v>324</v>
      </c>
      <c r="S201" s="159" t="n">
        <f aca="false">S200+Q195+Q196</f>
        <v>-443916.89</v>
      </c>
    </row>
    <row r="202" customFormat="false" ht="15" hidden="false" customHeight="false" outlineLevel="0" collapsed="false">
      <c r="A202" s="0" t="s">
        <v>325</v>
      </c>
    </row>
    <row r="204" customFormat="false" ht="27" hidden="false" customHeight="false" outlineLevel="0" collapsed="false">
      <c r="A204" s="0" t="s">
        <v>326</v>
      </c>
      <c r="B204" s="182" t="s">
        <v>288</v>
      </c>
      <c r="C204" s="181" t="n">
        <f aca="false">SUM(U46:U62)</f>
        <v>14215.65</v>
      </c>
    </row>
    <row r="205" customFormat="false" ht="54" hidden="false" customHeight="false" outlineLevel="0" collapsed="false">
      <c r="B205" s="182" t="s">
        <v>289</v>
      </c>
      <c r="C205" s="181" t="n">
        <v>-464916.89</v>
      </c>
    </row>
    <row r="206" customFormat="false" ht="15" hidden="false" customHeight="false" outlineLevel="0" collapsed="false">
      <c r="B206" s="0" t="s">
        <v>291</v>
      </c>
      <c r="C206" s="159" t="n">
        <f aca="false">(C204+C205)*-1</f>
        <v>450701.24</v>
      </c>
    </row>
    <row r="207" customFormat="false" ht="15" hidden="false" customHeight="false" outlineLevel="0" collapsed="false">
      <c r="B207" s="0" t="s">
        <v>327</v>
      </c>
      <c r="C207" s="183" t="str">
        <f aca="false">IF(C206&lt;0,"Не хватает!","Средств достаточно")</f>
        <v>Средств достаточно</v>
      </c>
    </row>
    <row r="210" customFormat="false" ht="15" hidden="false" customHeight="false" outlineLevel="0" collapsed="false">
      <c r="A210" s="0" t="s">
        <v>328</v>
      </c>
    </row>
    <row r="213" customFormat="false" ht="21" hidden="false" customHeight="false" outlineLevel="0" collapsed="false">
      <c r="A213" s="117" t="s">
        <v>329</v>
      </c>
    </row>
    <row r="214" customFormat="false" ht="15" hidden="false" customHeight="false" outlineLevel="0" collapsed="false">
      <c r="A214" s="0" t="s">
        <v>330</v>
      </c>
    </row>
    <row r="216" customFormat="false" ht="15" hidden="false" customHeight="false" outlineLevel="0" collapsed="false">
      <c r="A216" s="143" t="s">
        <v>243</v>
      </c>
      <c r="E216" s="0" t="s">
        <v>244</v>
      </c>
    </row>
    <row r="217" customFormat="false" ht="15" hidden="false" customHeight="false" outlineLevel="0" collapsed="false">
      <c r="A217" s="143"/>
      <c r="E217" s="144" t="s">
        <v>245</v>
      </c>
      <c r="F217" s="144" t="s">
        <v>246</v>
      </c>
      <c r="G217" s="144" t="s">
        <v>245</v>
      </c>
      <c r="H217" s="144" t="s">
        <v>265</v>
      </c>
      <c r="I217" s="144" t="s">
        <v>245</v>
      </c>
      <c r="J217" s="144" t="s">
        <v>245</v>
      </c>
      <c r="K217" s="144" t="s">
        <v>245</v>
      </c>
      <c r="L217" s="144" t="s">
        <v>245</v>
      </c>
      <c r="M217" s="144" t="s">
        <v>245</v>
      </c>
      <c r="N217" s="144" t="s">
        <v>245</v>
      </c>
    </row>
    <row r="218" customFormat="false" ht="45" hidden="false" customHeight="false" outlineLevel="0" collapsed="false">
      <c r="A218" s="145" t="s">
        <v>87</v>
      </c>
      <c r="B218" s="145" t="s">
        <v>88</v>
      </c>
      <c r="C218" s="145" t="s">
        <v>270</v>
      </c>
      <c r="D218" s="147" t="s">
        <v>89</v>
      </c>
      <c r="E218" s="148" t="s">
        <v>249</v>
      </c>
      <c r="F218" s="148" t="s">
        <v>250</v>
      </c>
      <c r="G218" s="148" t="s">
        <v>251</v>
      </c>
      <c r="H218" s="149" t="s">
        <v>267</v>
      </c>
      <c r="I218" s="148" t="s">
        <v>90</v>
      </c>
      <c r="J218" s="148" t="s">
        <v>91</v>
      </c>
      <c r="K218" s="148" t="s">
        <v>92</v>
      </c>
      <c r="L218" s="148" t="s">
        <v>93</v>
      </c>
      <c r="M218" s="148" t="s">
        <v>94</v>
      </c>
      <c r="N218" s="149" t="s">
        <v>95</v>
      </c>
      <c r="O218" s="150" t="s">
        <v>253</v>
      </c>
      <c r="P218" s="151" t="s">
        <v>254</v>
      </c>
      <c r="Q218" s="150" t="s">
        <v>255</v>
      </c>
      <c r="R218" s="152" t="s">
        <v>256</v>
      </c>
      <c r="S218" s="152" t="s">
        <v>257</v>
      </c>
      <c r="T218" s="152" t="s">
        <v>258</v>
      </c>
      <c r="U218" s="152" t="s">
        <v>259</v>
      </c>
      <c r="V218" s="152" t="s">
        <v>260</v>
      </c>
      <c r="W218" s="152" t="s">
        <v>261</v>
      </c>
    </row>
    <row r="219" customFormat="false" ht="15" hidden="false" customHeight="false" outlineLevel="0" collapsed="false">
      <c r="A219" s="153" t="s">
        <v>155</v>
      </c>
      <c r="B219" s="153" t="s">
        <v>156</v>
      </c>
      <c r="C219" s="154" t="s">
        <v>263</v>
      </c>
      <c r="D219" s="164" t="n">
        <v>0.09</v>
      </c>
      <c r="E219" s="156" t="str">
        <f aca="false">VLOOKUP(A219,QUIK!D:AL,3,0)</f>
        <v>ао</v>
      </c>
      <c r="F219" s="156" t="str">
        <f aca="false">IF(ISERROR(VLOOKUP(E219,Лист12!$A$23:$A$27,1,0))=0,"Обл",IF(OR(E219="ао",E219="ап",E219="др"),"Акции","Прочее"))</f>
        <v>Акции</v>
      </c>
      <c r="G219" s="157" t="n">
        <f aca="false">IFERROR(VLOOKUP(A219,QUIK_купитьпродать!B:G,6,0),)</f>
        <v>30</v>
      </c>
      <c r="H219" s="157" t="n">
        <f aca="false">IF(F219="Обл",VLOOKUP(A219,QUIK!C:J,8,0),1)</f>
        <v>1</v>
      </c>
      <c r="I219" s="0" t="n">
        <f aca="false">VLOOKUP(A219,QUIK!$D:$AL,5,0)</f>
        <v>1</v>
      </c>
      <c r="J219" s="0" t="n">
        <f aca="false">VLOOKUP(A219,QUIK!$D:$AL,9,0)</f>
        <v>3330.5</v>
      </c>
      <c r="K219" s="0" t="str">
        <f aca="false">VLOOKUP(A219,QUIK!$D:$AL,28,0)</f>
        <v>SUR</v>
      </c>
      <c r="L219" s="0" t="n">
        <f aca="false">VLOOKUP(A219,QUIK!$D:$AL,31,0)</f>
        <v>-100</v>
      </c>
      <c r="M219" s="0" t="n">
        <f aca="false">VLOOKUP(A219,QUIK!$D:$AL,30,0)</f>
        <v>0</v>
      </c>
      <c r="N219" s="0" t="n">
        <f aca="false">VLOOKUP(A219,QUIK!$D:$AL,4,0)</f>
        <v>1</v>
      </c>
      <c r="O219" s="122" t="n">
        <f aca="false">IFERROR(VLOOKUP(A219,$A$7:$F$34,5,0)/$E$3,"")</f>
        <v>0.103705283979091</v>
      </c>
      <c r="P219" s="140" t="n">
        <f aca="false">IFERROR(D219-O219,D219)</f>
        <v>-0.0137052839790911</v>
      </c>
      <c r="Q219" s="122" t="n">
        <f aca="false">IF(F219="Обл",(I219*J219%*H219)/$E$3,(I219*J219)/$E$3)</f>
        <v>0.00345684279930303</v>
      </c>
      <c r="R219" s="159" t="n">
        <f aca="false">P219*$E$3</f>
        <v>-13204.3749</v>
      </c>
      <c r="S219" s="160" t="n">
        <f aca="false">IF(ABS(P219)&lt;Q219,0,ROUNDDOWN(R219/(IF(F219="Обл",(J219%*I219*H219),(J219*I219))),0))</f>
        <v>-3</v>
      </c>
      <c r="T219" s="160" t="n">
        <f aca="false">IF(F219="Обл",S219*I219*J219%*H219,S219*I219*J219)</f>
        <v>-9991.5</v>
      </c>
      <c r="U219" s="160" t="n">
        <f aca="false">(IF(G219&lt;&gt;0,G219,0)+S219*I219)</f>
        <v>27</v>
      </c>
      <c r="V219" s="160" t="n">
        <f aca="false">U219*J219</f>
        <v>89923.5</v>
      </c>
      <c r="W219" s="122" t="n">
        <f aca="false">V219/$E$3</f>
        <v>0.093334755581182</v>
      </c>
    </row>
    <row r="220" customFormat="false" ht="15" hidden="false" customHeight="false" outlineLevel="0" collapsed="false">
      <c r="A220" s="153" t="s">
        <v>126</v>
      </c>
      <c r="B220" s="153" t="s">
        <v>127</v>
      </c>
      <c r="C220" s="154" t="s">
        <v>263</v>
      </c>
      <c r="D220" s="164" t="n">
        <v>0.09</v>
      </c>
      <c r="E220" s="156" t="str">
        <f aca="false">VLOOKUP(A220,QUIK!D:AL,3,0)</f>
        <v>ао</v>
      </c>
      <c r="F220" s="156" t="str">
        <f aca="false">IF(ISERROR(VLOOKUP(E220,Лист12!$A$23:$A$27,1,0))=0,"Обл",IF(OR(E220="ао",E220="ап",E220="др"),"Акции","Прочее"))</f>
        <v>Акции</v>
      </c>
      <c r="G220" s="157" t="n">
        <f aca="false">IFERROR(VLOOKUP(A220,QUIK_купитьпродать!B:G,6,0),)</f>
        <v>50</v>
      </c>
      <c r="H220" s="157" t="n">
        <f aca="false">IF(F220="Обл",VLOOKUP(A220,QUIK!C:J,8,0),1)</f>
        <v>1</v>
      </c>
      <c r="I220" s="0" t="n">
        <f aca="false">VLOOKUP(A220,QUIK!$D:$AL,5,0)</f>
        <v>1</v>
      </c>
      <c r="J220" s="0" t="n">
        <f aca="false">VLOOKUP(A220,QUIK!$D:$AL,9,0)</f>
        <v>434.65</v>
      </c>
      <c r="K220" s="0" t="str">
        <f aca="false">VLOOKUP(A220,QUIK!$D:$AL,28,0)</f>
        <v>SUR</v>
      </c>
      <c r="L220" s="0" t="n">
        <f aca="false">VLOOKUP(A220,QUIK!$D:$AL,31,0)</f>
        <v>-100</v>
      </c>
      <c r="M220" s="0" t="n">
        <f aca="false">VLOOKUP(A220,QUIK!$D:$AL,30,0)</f>
        <v>0</v>
      </c>
      <c r="N220" s="0" t="n">
        <f aca="false">VLOOKUP(A220,QUIK!$D:$AL,4,0)</f>
        <v>1</v>
      </c>
      <c r="O220" s="122" t="n">
        <f aca="false">IFERROR(VLOOKUP(A220,$A$7:$F$34,5,0)/$E$3,"")</f>
        <v>0.0225569242263484</v>
      </c>
      <c r="P220" s="140" t="n">
        <f aca="false">IFERROR(D220-O220,D220)</f>
        <v>0.0674430757736516</v>
      </c>
      <c r="Q220" s="122" t="n">
        <f aca="false">IF(F220="Обл",(I220*J220%*H220)/$E$3,(I220*J220)/$E$3)</f>
        <v>0.000451138484526967</v>
      </c>
      <c r="R220" s="159" t="n">
        <f aca="false">P220*$E$3</f>
        <v>64978.1251</v>
      </c>
      <c r="S220" s="160" t="n">
        <f aca="false">IF(ABS(P220)&lt;Q220,0,ROUNDDOWN(R220/(IF(F220="Обл",(J220%*I220*H220),(J220*I220))),0))</f>
        <v>149</v>
      </c>
      <c r="T220" s="160" t="n">
        <f aca="false">IF(F220="Обл",S220*I220*J220%*H220,S220*I220*J220)</f>
        <v>64762.85</v>
      </c>
      <c r="U220" s="160" t="n">
        <f aca="false">(IF(G220&lt;&gt;0,G220,0)+S220*I220)</f>
        <v>199</v>
      </c>
      <c r="V220" s="160" t="n">
        <f aca="false">U220*J220</f>
        <v>86495.35</v>
      </c>
      <c r="W220" s="122" t="n">
        <f aca="false">V220/$E$3</f>
        <v>0.0897765584208665</v>
      </c>
    </row>
    <row r="221" customFormat="false" ht="15" hidden="false" customHeight="false" outlineLevel="0" collapsed="false">
      <c r="A221" s="153" t="s">
        <v>145</v>
      </c>
      <c r="B221" s="153" t="s">
        <v>146</v>
      </c>
      <c r="C221" s="154" t="s">
        <v>263</v>
      </c>
      <c r="D221" s="162" t="n">
        <v>0.08</v>
      </c>
      <c r="E221" s="156" t="str">
        <f aca="false">VLOOKUP(A221,QUIK!D:AL,3,0)</f>
        <v>ап</v>
      </c>
      <c r="F221" s="156" t="str">
        <f aca="false">IF(ISERROR(VLOOKUP(E221,Лист12!$A$23:$A$27,1,0))=0,"Обл",IF(OR(E221="ао",E221="ап",E221="др"),"Акции","Прочее"))</f>
        <v>Акции</v>
      </c>
      <c r="G221" s="157" t="n">
        <f aca="false">IFERROR(VLOOKUP(A221,QUIK_купитьпродать!B:G,6,0),)</f>
        <v>500</v>
      </c>
      <c r="H221" s="157" t="n">
        <f aca="false">IF(F221="Обл",VLOOKUP(A221,QUIK!C:J,8,0),1)</f>
        <v>1</v>
      </c>
      <c r="I221" s="0" t="n">
        <f aca="false">VLOOKUP(A221,QUIK!$D:$AL,5,0)</f>
        <v>10</v>
      </c>
      <c r="J221" s="0" t="n">
        <f aca="false">VLOOKUP(A221,QUIK!$D:$AL,9,0)</f>
        <v>55.975</v>
      </c>
      <c r="K221" s="0" t="str">
        <f aca="false">VLOOKUP(A221,QUIK!$D:$AL,28,0)</f>
        <v>SUR</v>
      </c>
      <c r="L221" s="0" t="n">
        <f aca="false">VLOOKUP(A221,QUIK!$D:$AL,31,0)</f>
        <v>-100</v>
      </c>
      <c r="M221" s="0" t="n">
        <f aca="false">VLOOKUP(A221,QUIK!$D:$AL,30,0)</f>
        <v>0</v>
      </c>
      <c r="N221" s="0" t="n">
        <f aca="false">VLOOKUP(A221,QUIK!$D:$AL,4,0)</f>
        <v>2</v>
      </c>
      <c r="O221" s="122" t="n">
        <f aca="false">IFERROR(VLOOKUP(A221,$A$7:$F$34,5,0)/$E$3,"")</f>
        <v>0.0290492081806016</v>
      </c>
      <c r="P221" s="140" t="n">
        <f aca="false">IFERROR(D221-O221,D221)</f>
        <v>0.0509507918193984</v>
      </c>
      <c r="Q221" s="122" t="n">
        <f aca="false">IF(F221="Обл",(I221*J221%*H221)/$E$3,(I221*J221)/$E$3)</f>
        <v>0.000580984163612032</v>
      </c>
      <c r="R221" s="159" t="n">
        <f aca="false">P221*$E$3</f>
        <v>49088.6112</v>
      </c>
      <c r="S221" s="160" t="n">
        <f aca="false">IF(ABS(P221)&lt;Q221,0,ROUNDDOWN(R221/(IF(F221="Обл",(J221%*I221*H221),(J221*I221))),0))</f>
        <v>87</v>
      </c>
      <c r="T221" s="160" t="n">
        <f aca="false">IF(F221="Обл",S221*I221*J221%*H221,S221*I221*J221)</f>
        <v>48698.25</v>
      </c>
      <c r="U221" s="160" t="n">
        <f aca="false">(IF(G221&lt;&gt;0,G221,0)+S221*I221)</f>
        <v>1370</v>
      </c>
      <c r="V221" s="160" t="n">
        <f aca="false">U221*J221</f>
        <v>76685.75</v>
      </c>
      <c r="W221" s="122" t="n">
        <f aca="false">V221/$E$3</f>
        <v>0.0795948304148484</v>
      </c>
    </row>
    <row r="222" customFormat="false" ht="15" hidden="false" customHeight="false" outlineLevel="0" collapsed="false">
      <c r="A222" s="153" t="s">
        <v>167</v>
      </c>
      <c r="B222" s="153" t="s">
        <v>168</v>
      </c>
      <c r="C222" s="154" t="s">
        <v>263</v>
      </c>
      <c r="D222" s="155" t="n">
        <v>0.05</v>
      </c>
      <c r="E222" s="156" t="str">
        <f aca="false">VLOOKUP(A222,QUIK!D:AL,3,0)</f>
        <v>ап</v>
      </c>
      <c r="F222" s="156" t="str">
        <f aca="false">IF(ISERROR(VLOOKUP(E222,Лист12!$A$23:$A$27,1,0))=0,"Обл",IF(OR(E222="ао",E222="ап",E222="др"),"Акции","Прочее"))</f>
        <v>Акции</v>
      </c>
      <c r="G222" s="157" t="n">
        <f aca="false">IFERROR(VLOOKUP(A222,QUIK_купитьпродать!B:G,6,0),)</f>
        <v>0</v>
      </c>
      <c r="H222" s="157" t="n">
        <f aca="false">IF(F222="Обл",VLOOKUP(A222,QUIK!C:J,8,0),1)</f>
        <v>1</v>
      </c>
      <c r="I222" s="0" t="n">
        <f aca="false">VLOOKUP(A222,QUIK!$D:$AL,5,0)</f>
        <v>1</v>
      </c>
      <c r="J222" s="0" t="n">
        <f aca="false">VLOOKUP(A222,QUIK!$D:$AL,9,0)</f>
        <v>531.3</v>
      </c>
      <c r="K222" s="0" t="str">
        <f aca="false">VLOOKUP(A222,QUIK!$D:$AL,28,0)</f>
        <v>SUR</v>
      </c>
      <c r="L222" s="0" t="n">
        <f aca="false">VLOOKUP(A222,QUIK!$D:$AL,31,0)</f>
        <v>-100</v>
      </c>
      <c r="M222" s="0" t="n">
        <f aca="false">VLOOKUP(A222,QUIK!$D:$AL,30,0)</f>
        <v>0</v>
      </c>
      <c r="N222" s="0" t="n">
        <f aca="false">VLOOKUP(A222,QUIK!$D:$AL,4,0)</f>
        <v>1</v>
      </c>
      <c r="O222" s="122" t="str">
        <f aca="false">IFERROR(VLOOKUP(A222,$A$7:$F$34,5,0)/$E$3,"")</f>
        <v/>
      </c>
      <c r="P222" s="140" t="n">
        <f aca="false">IFERROR(D222-O222,D222)</f>
        <v>0.05</v>
      </c>
      <c r="Q222" s="122" t="n">
        <f aca="false">IF(F222="Обл",(I222*J222%*H222)/$E$3,(I222*J222)/$E$3)</f>
        <v>0.000551454910454797</v>
      </c>
      <c r="R222" s="159" t="n">
        <f aca="false">P222*$E$3</f>
        <v>48172.5695</v>
      </c>
      <c r="S222" s="160" t="n">
        <f aca="false">IF(ABS(P222)&lt;Q222,0,ROUNDDOWN(R222/(IF(F222="Обл",(J222%*I222*H222),(J222*I222))),0))</f>
        <v>90</v>
      </c>
      <c r="T222" s="160" t="n">
        <f aca="false">IF(F222="Обл",S222*I222*J222%*H222,S222*I222*J222)</f>
        <v>47817</v>
      </c>
      <c r="U222" s="160" t="n">
        <f aca="false">(IF(G222&lt;&gt;0,G222,0)+S222*I222)</f>
        <v>90</v>
      </c>
      <c r="V222" s="160" t="n">
        <f aca="false">U222*J222</f>
        <v>47817</v>
      </c>
      <c r="W222" s="122" t="n">
        <f aca="false">V222/$E$3</f>
        <v>0.0496309419409318</v>
      </c>
    </row>
    <row r="223" customFormat="false" ht="15" hidden="false" customHeight="false" outlineLevel="0" collapsed="false">
      <c r="A223" s="153" t="s">
        <v>130</v>
      </c>
      <c r="B223" s="153" t="s">
        <v>131</v>
      </c>
      <c r="C223" s="154" t="s">
        <v>263</v>
      </c>
      <c r="D223" s="155" t="n">
        <v>0.05</v>
      </c>
      <c r="E223" s="156" t="str">
        <f aca="false">VLOOKUP(A223,QUIK!D:AL,3,0)</f>
        <v>др</v>
      </c>
      <c r="F223" s="156" t="str">
        <f aca="false">IF(ISERROR(VLOOKUP(E223,Лист12!$A$23:$A$27,1,0))=0,"Обл",IF(OR(E223="ао",E223="ап",E223="др"),"Акции","Прочее"))</f>
        <v>Акции</v>
      </c>
      <c r="G223" s="157" t="n">
        <f aca="false">IFERROR(VLOOKUP(A223,QUIK_купитьпродать!B:G,6,0),)</f>
        <v>0</v>
      </c>
      <c r="H223" s="157" t="n">
        <f aca="false">IF(F223="Обл",VLOOKUP(A223,QUIK!C:J,8,0),1)</f>
        <v>1</v>
      </c>
      <c r="I223" s="0" t="n">
        <f aca="false">VLOOKUP(A223,QUIK!$D:$AL,5,0)</f>
        <v>1</v>
      </c>
      <c r="J223" s="0" t="n">
        <f aca="false">VLOOKUP(A223,QUIK!$D:$AL,9,0)</f>
        <v>2719.5</v>
      </c>
      <c r="K223" s="0" t="str">
        <f aca="false">VLOOKUP(A223,QUIK!$D:$AL,28,0)</f>
        <v>SUR</v>
      </c>
      <c r="L223" s="0" t="n">
        <f aca="false">VLOOKUP(A223,QUIK!$D:$AL,31,0)</f>
        <v>-100</v>
      </c>
      <c r="M223" s="0" t="n">
        <f aca="false">VLOOKUP(A223,QUIK!$D:$AL,30,0)</f>
        <v>0</v>
      </c>
      <c r="N223" s="0" t="n">
        <f aca="false">VLOOKUP(A223,QUIK!$D:$AL,4,0)</f>
        <v>1</v>
      </c>
      <c r="O223" s="122" t="str">
        <f aca="false">IFERROR(VLOOKUP(A223,$A$7:$F$34,5,0)/$E$3,"")</f>
        <v/>
      </c>
      <c r="P223" s="140" t="n">
        <f aca="false">IFERROR(D223-O223,D223)</f>
        <v>0.05</v>
      </c>
      <c r="Q223" s="122" t="n">
        <f aca="false">IF(F223="Обл",(I223*J223%*H223)/$E$3,(I223*J223)/$E$3)</f>
        <v>0.00282266446260459</v>
      </c>
      <c r="R223" s="159" t="n">
        <f aca="false">P223*$E$3</f>
        <v>48172.5695</v>
      </c>
      <c r="S223" s="160" t="n">
        <f aca="false">IF(ABS(P223)&lt;Q223,0,ROUNDDOWN(R223/(IF(F223="Обл",(J223%*I223*H223),(J223*I223))),0))</f>
        <v>17</v>
      </c>
      <c r="T223" s="160" t="n">
        <f aca="false">IF(F223="Обл",S223*I223*J223%*H223,S223*I223*J223)</f>
        <v>46231.5</v>
      </c>
      <c r="U223" s="160" t="n">
        <f aca="false">(IF(G223&lt;&gt;0,G223,0)+S223*I223)</f>
        <v>17</v>
      </c>
      <c r="V223" s="160" t="n">
        <f aca="false">U223*J223</f>
        <v>46231.5</v>
      </c>
      <c r="W223" s="122" t="n">
        <f aca="false">V223/$E$3</f>
        <v>0.0479852958642781</v>
      </c>
    </row>
    <row r="224" customFormat="false" ht="15" hidden="false" customHeight="false" outlineLevel="0" collapsed="false">
      <c r="A224" s="153" t="s">
        <v>113</v>
      </c>
      <c r="B224" s="153" t="s">
        <v>114</v>
      </c>
      <c r="C224" s="154" t="s">
        <v>263</v>
      </c>
      <c r="D224" s="155" t="n">
        <v>0.05</v>
      </c>
      <c r="E224" s="156" t="str">
        <f aca="false">VLOOKUP(A224,QUIK!D:AL,3,0)</f>
        <v>ао</v>
      </c>
      <c r="F224" s="156" t="str">
        <f aca="false">IF(ISERROR(VLOOKUP(E224,Лист12!$A$23:$A$27,1,0))=0,"Обл",IF(OR(E224="ао",E224="ап",E224="др"),"Акции","Прочее"))</f>
        <v>Акции</v>
      </c>
      <c r="G224" s="157" t="n">
        <f aca="false">IFERROR(VLOOKUP(A224,QUIK_купитьпродать!B:G,6,0),)</f>
        <v>6</v>
      </c>
      <c r="H224" s="157" t="n">
        <f aca="false">IF(F224="Обл",VLOOKUP(A224,QUIK!C:J,8,0),1)</f>
        <v>1</v>
      </c>
      <c r="I224" s="0" t="n">
        <f aca="false">VLOOKUP(A224,QUIK!$D:$AL,5,0)</f>
        <v>1</v>
      </c>
      <c r="J224" s="0" t="n">
        <f aca="false">VLOOKUP(A224,QUIK!$D:$AL,9,0)</f>
        <v>1798.6</v>
      </c>
      <c r="K224" s="0" t="str">
        <f aca="false">VLOOKUP(A224,QUIK!$D:$AL,28,0)</f>
        <v>SUR</v>
      </c>
      <c r="L224" s="0" t="n">
        <f aca="false">VLOOKUP(A224,QUIK!$D:$AL,31,0)</f>
        <v>-100</v>
      </c>
      <c r="M224" s="0" t="n">
        <f aca="false">VLOOKUP(A224,QUIK!$D:$AL,30,0)</f>
        <v>0</v>
      </c>
      <c r="N224" s="0" t="n">
        <f aca="false">VLOOKUP(A224,QUIK!$D:$AL,4,0)</f>
        <v>1</v>
      </c>
      <c r="O224" s="122" t="n">
        <f aca="false">IFERROR(VLOOKUP(A224,$A$7:$F$34,5,0)/$E$3,"")</f>
        <v>0.0112009802591078</v>
      </c>
      <c r="P224" s="140" t="n">
        <f aca="false">IFERROR(D224-O224,D224)</f>
        <v>0.0387990197408922</v>
      </c>
      <c r="Q224" s="122" t="n">
        <f aca="false">IF(F224="Обл",(I224*J224%*H224)/$E$3,(I224*J224)/$E$3)</f>
        <v>0.00186683004318464</v>
      </c>
      <c r="R224" s="159" t="n">
        <f aca="false">P224*$E$3</f>
        <v>37380.9695</v>
      </c>
      <c r="S224" s="160" t="n">
        <f aca="false">IF(ABS(P224)&lt;Q224,0,ROUNDDOWN(R224/(IF(F224="Обл",(J224%*I224*H224),(J224*I224))),0))</f>
        <v>20</v>
      </c>
      <c r="T224" s="160" t="n">
        <f aca="false">IF(F224="Обл",S224*I224*J224%*H224,S224*I224*J224)</f>
        <v>35972</v>
      </c>
      <c r="U224" s="160" t="n">
        <f aca="false">(IF(G224&lt;&gt;0,G224,0)+S224*I224)</f>
        <v>26</v>
      </c>
      <c r="V224" s="160" t="n">
        <f aca="false">U224*J224</f>
        <v>46763.6</v>
      </c>
      <c r="W224" s="122" t="n">
        <f aca="false">V224/$E$3</f>
        <v>0.0485375811228006</v>
      </c>
    </row>
    <row r="225" customFormat="false" ht="15" hidden="false" customHeight="false" outlineLevel="0" collapsed="false">
      <c r="A225" s="153" t="s">
        <v>161</v>
      </c>
      <c r="B225" s="153" t="s">
        <v>162</v>
      </c>
      <c r="C225" s="154" t="s">
        <v>263</v>
      </c>
      <c r="D225" s="155" t="n">
        <v>0.05</v>
      </c>
      <c r="E225" s="156" t="str">
        <f aca="false">VLOOKUP(A225,QUIK!D:AL,3,0)</f>
        <v>ао</v>
      </c>
      <c r="F225" s="156" t="str">
        <f aca="false">IF(ISERROR(VLOOKUP(E225,Лист12!$A$23:$A$27,1,0))=0,"Обл",IF(OR(E225="ао",E225="ап",E225="др"),"Акции","Прочее"))</f>
        <v>Акции</v>
      </c>
      <c r="G225" s="157" t="n">
        <f aca="false">IFERROR(VLOOKUP(A225,QUIK_купитьпродать!B:G,6,0),)</f>
        <v>1000</v>
      </c>
      <c r="H225" s="157" t="n">
        <f aca="false">IF(F225="Обл",VLOOKUP(A225,QUIK!C:J,8,0),1)</f>
        <v>1</v>
      </c>
      <c r="I225" s="0" t="n">
        <f aca="false">VLOOKUP(A225,QUIK!$D:$AL,5,0)</f>
        <v>100</v>
      </c>
      <c r="J225" s="0" t="n">
        <f aca="false">VLOOKUP(A225,QUIK!$D:$AL,9,0)</f>
        <v>12.58</v>
      </c>
      <c r="K225" s="0" t="str">
        <f aca="false">VLOOKUP(A225,QUIK!$D:$AL,28,0)</f>
        <v>SUR</v>
      </c>
      <c r="L225" s="0" t="n">
        <f aca="false">VLOOKUP(A225,QUIK!$D:$AL,31,0)</f>
        <v>-100</v>
      </c>
      <c r="M225" s="0" t="n">
        <f aca="false">VLOOKUP(A225,QUIK!$D:$AL,30,0)</f>
        <v>0</v>
      </c>
      <c r="N225" s="0" t="n">
        <f aca="false">VLOOKUP(A225,QUIK!$D:$AL,4,0)</f>
        <v>1</v>
      </c>
      <c r="O225" s="122" t="n">
        <f aca="false">IFERROR(VLOOKUP(A225,$A$7:$F$34,5,0)/$E$3,"")</f>
        <v>0.0130572233644294</v>
      </c>
      <c r="P225" s="140" t="n">
        <f aca="false">IFERROR(D225-O225,D225)</f>
        <v>0.0369427766355706</v>
      </c>
      <c r="Q225" s="122" t="n">
        <f aca="false">IF(F225="Обл",(I225*J225%*H225)/$E$3,(I225*J225)/$E$3)</f>
        <v>0.00130572233644294</v>
      </c>
      <c r="R225" s="159" t="n">
        <f aca="false">P225*$E$3</f>
        <v>35592.5695</v>
      </c>
      <c r="S225" s="160" t="n">
        <f aca="false">IF(ABS(P225)&lt;Q225,0,ROUNDDOWN(R225/(IF(F225="Обл",(J225%*I225*H225),(J225*I225))),0))</f>
        <v>28</v>
      </c>
      <c r="T225" s="160" t="n">
        <f aca="false">IF(F225="Обл",S225*I225*J225%*H225,S225*I225*J225)</f>
        <v>35224</v>
      </c>
      <c r="U225" s="160" t="n">
        <f aca="false">(IF(G225&lt;&gt;0,G225,0)+S225*I225)</f>
        <v>3800</v>
      </c>
      <c r="V225" s="160" t="n">
        <f aca="false">U225*J225</f>
        <v>47804</v>
      </c>
      <c r="W225" s="122" t="n">
        <f aca="false">V225/$E$3</f>
        <v>0.0496174487848318</v>
      </c>
    </row>
    <row r="226" customFormat="false" ht="15" hidden="false" customHeight="false" outlineLevel="0" collapsed="false">
      <c r="A226" s="198" t="s">
        <v>147</v>
      </c>
      <c r="B226" s="198" t="s">
        <v>148</v>
      </c>
      <c r="C226" s="199" t="s">
        <v>263</v>
      </c>
      <c r="D226" s="200" t="n">
        <v>0.05</v>
      </c>
      <c r="E226" s="156" t="str">
        <f aca="false">VLOOKUP(A226,QUIK!D:AL,3,0)</f>
        <v>ао</v>
      </c>
      <c r="F226" s="156" t="str">
        <f aca="false">IF(ISERROR(VLOOKUP(E226,Лист12!$A$23:$A$27,1,0))=0,"Обл",IF(OR(E226="ао",E226="ап",E226="др"),"Акции","Прочее"))</f>
        <v>Акции</v>
      </c>
      <c r="G226" s="157" t="n">
        <f aca="false">IFERROR(VLOOKUP(A226,QUIK_купитьпродать!B:G,6,0),)</f>
        <v>5000</v>
      </c>
      <c r="H226" s="157" t="n">
        <f aca="false">IF(F226="Обл",VLOOKUP(A226,QUIK!C:J,8,0),1)</f>
        <v>1</v>
      </c>
      <c r="I226" s="0" t="n">
        <f aca="false">VLOOKUP(A226,QUIK!$D:$AL,5,0)</f>
        <v>100</v>
      </c>
      <c r="J226" s="0" t="n">
        <f aca="false">VLOOKUP(A226,QUIK!$D:$AL,9,0)</f>
        <v>3.692</v>
      </c>
      <c r="K226" s="0" t="str">
        <f aca="false">VLOOKUP(A226,QUIK!$D:$AL,28,0)</f>
        <v>SUR</v>
      </c>
      <c r="L226" s="0" t="n">
        <f aca="false">VLOOKUP(A226,QUIK!$D:$AL,31,0)</f>
        <v>-100</v>
      </c>
      <c r="M226" s="0" t="n">
        <f aca="false">VLOOKUP(A226,QUIK!$D:$AL,30,0)</f>
        <v>0</v>
      </c>
      <c r="N226" s="0" t="n">
        <f aca="false">VLOOKUP(A226,QUIK!$D:$AL,4,0)</f>
        <v>1</v>
      </c>
      <c r="O226" s="122" t="n">
        <f aca="false">IFERROR(VLOOKUP(A226,$A$7:$F$34,5,0)/$E$3,"")</f>
        <v>0.0191602816619529</v>
      </c>
      <c r="P226" s="140" t="n">
        <f aca="false">IFERROR(D226-O226,D226)</f>
        <v>0.0308397183380471</v>
      </c>
      <c r="Q226" s="122" t="n">
        <f aca="false">IF(F226="Обл",(I226*J226%*H226)/$E$3,(I226*J226)/$E$3)</f>
        <v>0.000383205633239057</v>
      </c>
      <c r="R226" s="159" t="n">
        <f aca="false">P226*$E$3</f>
        <v>29712.5695</v>
      </c>
      <c r="S226" s="160" t="n">
        <f aca="false">IF(ABS(P226)&lt;Q226,0,ROUNDDOWN(R226/(IF(F226="Обл",(J226%*I226*H226),(J226*I226))),0))</f>
        <v>80</v>
      </c>
      <c r="T226" s="160" t="n">
        <f aca="false">IF(F226="Обл",S226*I226*J226%*H226,S226*I226*J226)</f>
        <v>29536</v>
      </c>
      <c r="U226" s="160" t="n">
        <f aca="false">(IF(G226&lt;&gt;0,G226,0)+S226*I226)</f>
        <v>13000</v>
      </c>
      <c r="V226" s="160" t="n">
        <f aca="false">U226*J226</f>
        <v>47996</v>
      </c>
      <c r="W226" s="122" t="n">
        <f aca="false">V226/$E$3</f>
        <v>0.0498167323210775</v>
      </c>
    </row>
    <row r="227" customFormat="false" ht="15" hidden="false" customHeight="false" outlineLevel="0" collapsed="false">
      <c r="A227" s="153" t="s">
        <v>177</v>
      </c>
      <c r="B227" s="153" t="s">
        <v>178</v>
      </c>
      <c r="C227" s="154" t="s">
        <v>263</v>
      </c>
      <c r="D227" s="163" t="n">
        <v>0.03</v>
      </c>
      <c r="E227" s="156" t="str">
        <f aca="false">VLOOKUP(A227,QUIK!D:AL,3,0)</f>
        <v>ао</v>
      </c>
      <c r="F227" s="156" t="str">
        <f aca="false">IF(ISERROR(VLOOKUP(E227,Лист12!$A$23:$A$27,1,0))=0,"Обл",IF(OR(E227="ао",E227="ап",E227="др"),"Акции","Прочее"))</f>
        <v>Акции</v>
      </c>
      <c r="G227" s="157" t="n">
        <f aca="false">IFERROR(VLOOKUP(A227,QUIK_купитьпродать!B:G,6,0),)</f>
        <v>0</v>
      </c>
      <c r="H227" s="157" t="n">
        <f aca="false">IF(F227="Обл",VLOOKUP(A227,QUIK!C:J,8,0),1)</f>
        <v>1</v>
      </c>
      <c r="I227" s="0" t="n">
        <f aca="false">VLOOKUP(A227,QUIK!$D:$AL,5,0)</f>
        <v>1</v>
      </c>
      <c r="J227" s="0" t="n">
        <f aca="false">VLOOKUP(A227,QUIK!$D:$AL,9,0)</f>
        <v>1027</v>
      </c>
      <c r="K227" s="0" t="str">
        <f aca="false">VLOOKUP(A227,QUIK!$D:$AL,28,0)</f>
        <v>SUR</v>
      </c>
      <c r="L227" s="0" t="n">
        <f aca="false">VLOOKUP(A227,QUIK!$D:$AL,31,0)</f>
        <v>-100</v>
      </c>
      <c r="M227" s="0" t="n">
        <f aca="false">VLOOKUP(A227,QUIK!$D:$AL,30,0)</f>
        <v>0</v>
      </c>
      <c r="N227" s="0" t="n">
        <f aca="false">VLOOKUP(A227,QUIK!$D:$AL,4,0)</f>
        <v>1</v>
      </c>
      <c r="O227" s="122"/>
      <c r="P227" s="140" t="n">
        <f aca="false">IFERROR(D227-O227,D227)</f>
        <v>0.03</v>
      </c>
      <c r="Q227" s="122" t="n">
        <f aca="false">IF(F227="Обл",(I227*J227%*H227)/$E$3,(I227*J227)/$E$3)</f>
        <v>0.00106595933189738</v>
      </c>
      <c r="R227" s="159" t="n">
        <f aca="false">P227*$E$3</f>
        <v>28903.5417</v>
      </c>
      <c r="S227" s="160" t="n">
        <f aca="false">IF(ABS(P227)&lt;Q227,0,ROUNDDOWN(R227/(IF(F227="Обл",(J227%*I227*H227),(J227*I227))),0))</f>
        <v>28</v>
      </c>
      <c r="T227" s="160" t="n">
        <f aca="false">IF(F227="Обл",S227*I227*J227%*H227,S227*I227*J227)</f>
        <v>28756</v>
      </c>
      <c r="U227" s="160" t="n">
        <f aca="false">(IF(G227&lt;&gt;0,G227,0)+S227*I227)</f>
        <v>28</v>
      </c>
      <c r="V227" s="160" t="n">
        <f aca="false">U227*J227</f>
        <v>28756</v>
      </c>
      <c r="W227" s="122" t="n">
        <f aca="false">V227/$E$3</f>
        <v>0.0298468612931266</v>
      </c>
    </row>
    <row r="228" customFormat="false" ht="15" hidden="false" customHeight="false" outlineLevel="0" collapsed="false">
      <c r="A228" s="153" t="s">
        <v>143</v>
      </c>
      <c r="B228" s="153" t="s">
        <v>144</v>
      </c>
      <c r="C228" s="154" t="s">
        <v>263</v>
      </c>
      <c r="D228" s="155" t="n">
        <v>0.05</v>
      </c>
      <c r="E228" s="156" t="str">
        <f aca="false">VLOOKUP(A228,QUIK!D:AL,3,0)</f>
        <v>ао</v>
      </c>
      <c r="F228" s="156" t="str">
        <f aca="false">IF(ISERROR(VLOOKUP(E228,Лист12!$A$23:$A$27,1,0))=0,"Обл",IF(OR(E228="ао",E228="ап",E228="др"),"Акции","Прочее"))</f>
        <v>Акции</v>
      </c>
      <c r="G228" s="157" t="n">
        <f aca="false">IFERROR(VLOOKUP(A228,QUIK_купитьпродать!B:G,6,0),)</f>
        <v>40</v>
      </c>
      <c r="H228" s="157" t="n">
        <f aca="false">IF(F228="Обл",VLOOKUP(A228,QUIK!C:J,8,0),1)</f>
        <v>1</v>
      </c>
      <c r="I228" s="0" t="n">
        <f aca="false">VLOOKUP(A228,QUIK!$D:$AL,5,0)</f>
        <v>1</v>
      </c>
      <c r="J228" s="0" t="n">
        <f aca="false">VLOOKUP(A228,QUIK!$D:$AL,9,0)</f>
        <v>542.9</v>
      </c>
      <c r="K228" s="0" t="str">
        <f aca="false">VLOOKUP(A228,QUIK!$D:$AL,28,0)</f>
        <v>SUR</v>
      </c>
      <c r="L228" s="0" t="n">
        <f aca="false">VLOOKUP(A228,QUIK!$D:$AL,31,0)</f>
        <v>9</v>
      </c>
      <c r="M228" s="0" t="n">
        <f aca="false">VLOOKUP(A228,QUIK!$D:$AL,30,0)</f>
        <v>0</v>
      </c>
      <c r="N228" s="0" t="n">
        <f aca="false">VLOOKUP(A228,QUIK!$D:$AL,4,0)</f>
        <v>3</v>
      </c>
      <c r="O228" s="122" t="n">
        <f aca="false">IFERROR(VLOOKUP(A228,$A$7:$F$34,5,0)/$E$3,"")</f>
        <v>0.0225397982974523</v>
      </c>
      <c r="P228" s="140" t="n">
        <f aca="false">IFERROR(D228-O228,D228)</f>
        <v>0.0274602017025478</v>
      </c>
      <c r="Q228" s="122" t="n">
        <f aca="false">IF(F228="Обл",(I228*J228%*H228)/$E$3,(I228*J228)/$E$3)</f>
        <v>0.000563494957436306</v>
      </c>
      <c r="R228" s="159" t="n">
        <f aca="false">P228*$E$3</f>
        <v>26456.5695</v>
      </c>
      <c r="S228" s="160" t="n">
        <f aca="false">IF(ABS(P228)&lt;Q228,0,ROUNDDOWN(R228/(IF(F228="Обл",(J228%*I228*H228),(J228*I228))),0))</f>
        <v>48</v>
      </c>
      <c r="T228" s="160" t="n">
        <f aca="false">IF(F228="Обл",S228*I228*J228%*H228,S228*I228*J228)</f>
        <v>26059.2</v>
      </c>
      <c r="U228" s="160" t="n">
        <f aca="false">(IF(G228&lt;&gt;0,G228,0)+S228*I228)</f>
        <v>88</v>
      </c>
      <c r="V228" s="160" t="n">
        <f aca="false">U228*J228</f>
        <v>47775.2</v>
      </c>
      <c r="W228" s="122" t="n">
        <f aca="false">V228/$E$3</f>
        <v>0.0495875562543949</v>
      </c>
    </row>
    <row r="229" customFormat="false" ht="15" hidden="false" customHeight="false" outlineLevel="0" collapsed="false">
      <c r="A229" s="153" t="s">
        <v>149</v>
      </c>
      <c r="B229" s="153" t="s">
        <v>150</v>
      </c>
      <c r="C229" s="154" t="s">
        <v>263</v>
      </c>
      <c r="D229" s="155" t="n">
        <v>0.05</v>
      </c>
      <c r="E229" s="156" t="str">
        <f aca="false">VLOOKUP(A229,QUIK!D:AL,3,0)</f>
        <v>ао</v>
      </c>
      <c r="F229" s="156" t="str">
        <f aca="false">IF(ISERROR(VLOOKUP(E229,Лист12!$A$23:$A$27,1,0))=0,"Обл",IF(OR(E229="ао",E229="ап",E229="др"),"Акции","Прочее"))</f>
        <v>Акции</v>
      </c>
      <c r="G229" s="157" t="n">
        <f aca="false">IFERROR(VLOOKUP(A229,QUIK_купитьпродать!B:G,6,0),)</f>
        <v>9</v>
      </c>
      <c r="H229" s="157" t="n">
        <f aca="false">IF(F229="Обл",VLOOKUP(A229,QUIK!C:J,8,0),1)</f>
        <v>1</v>
      </c>
      <c r="I229" s="0" t="n">
        <f aca="false">VLOOKUP(A229,QUIK!$D:$AL,5,0)</f>
        <v>1</v>
      </c>
      <c r="J229" s="0" t="n">
        <f aca="false">VLOOKUP(A229,QUIK!$D:$AL,9,0)</f>
        <v>2348</v>
      </c>
      <c r="K229" s="0" t="str">
        <f aca="false">VLOOKUP(A229,QUIK!$D:$AL,28,0)</f>
        <v>SUR</v>
      </c>
      <c r="L229" s="0" t="n">
        <f aca="false">VLOOKUP(A229,QUIK!$D:$AL,31,0)</f>
        <v>-100</v>
      </c>
      <c r="M229" s="0" t="n">
        <f aca="false">VLOOKUP(A229,QUIK!$D:$AL,30,0)</f>
        <v>0</v>
      </c>
      <c r="N229" s="0" t="n">
        <f aca="false">VLOOKUP(A229,QUIK!$D:$AL,4,0)</f>
        <v>1</v>
      </c>
      <c r="O229" s="122" t="n">
        <f aca="false">IFERROR(VLOOKUP(A229,$A$7:$F$34,5,0)/$E$3,"")</f>
        <v>0.0219336442080384</v>
      </c>
      <c r="P229" s="140" t="n">
        <f aca="false">IFERROR(D229-O229,D229)</f>
        <v>0.0280663557919616</v>
      </c>
      <c r="Q229" s="122" t="n">
        <f aca="false">IF(F229="Обл",(I229*J229%*H229)/$E$3,(I229*J229)/$E$3)</f>
        <v>0.00243707157867093</v>
      </c>
      <c r="R229" s="159" t="n">
        <f aca="false">P229*$E$3</f>
        <v>27040.5695</v>
      </c>
      <c r="S229" s="160" t="n">
        <f aca="false">IF(ABS(P229)&lt;Q229,0,ROUNDDOWN(R229/(IF(F229="Обл",(J229%*I229*H229),(J229*I229))),0))</f>
        <v>11</v>
      </c>
      <c r="T229" s="160" t="n">
        <f aca="false">IF(F229="Обл",S229*I229*J229%*H229,S229*I229*J229)</f>
        <v>25828</v>
      </c>
      <c r="U229" s="160" t="n">
        <f aca="false">(IF(G229&lt;&gt;0,G229,0)+S229*I229)</f>
        <v>20</v>
      </c>
      <c r="V229" s="160" t="n">
        <f aca="false">U229*J229</f>
        <v>46960</v>
      </c>
      <c r="W229" s="122" t="n">
        <f aca="false">V229/$E$3</f>
        <v>0.0487414315734186</v>
      </c>
    </row>
    <row r="230" customFormat="false" ht="15" hidden="false" customHeight="false" outlineLevel="0" collapsed="false">
      <c r="A230" s="153" t="s">
        <v>157</v>
      </c>
      <c r="B230" s="153" t="s">
        <v>158</v>
      </c>
      <c r="C230" s="154" t="s">
        <v>263</v>
      </c>
      <c r="D230" s="155" t="n">
        <v>0.05</v>
      </c>
      <c r="E230" s="156" t="str">
        <f aca="false">VLOOKUP(A230,QUIK!D:AL,3,0)</f>
        <v>ао</v>
      </c>
      <c r="F230" s="156" t="str">
        <f aca="false">IF(ISERROR(VLOOKUP(E230,Лист12!$A$23:$A$27,1,0))=0,"Обл",IF(OR(E230="ао",E230="ап",E230="др"),"Акции","Прочее"))</f>
        <v>Акции</v>
      </c>
      <c r="G230" s="157" t="n">
        <f aca="false">IFERROR(VLOOKUP(A230,QUIK_купитьпродать!B:G,6,0),)</f>
        <v>140</v>
      </c>
      <c r="H230" s="157" t="n">
        <f aca="false">IF(F230="Обл",VLOOKUP(A230,QUIK!C:J,8,0),1)</f>
        <v>1</v>
      </c>
      <c r="I230" s="0" t="n">
        <f aca="false">VLOOKUP(A230,QUIK!$D:$AL,5,0)</f>
        <v>10</v>
      </c>
      <c r="J230" s="0" t="n">
        <f aca="false">VLOOKUP(A230,QUIK!$D:$AL,9,0)</f>
        <v>183.56</v>
      </c>
      <c r="K230" s="0" t="str">
        <f aca="false">VLOOKUP(A230,QUIK!$D:$AL,28,0)</f>
        <v>SUR</v>
      </c>
      <c r="L230" s="0" t="n">
        <f aca="false">VLOOKUP(A230,QUIK!$D:$AL,31,0)</f>
        <v>-100</v>
      </c>
      <c r="M230" s="0" t="n">
        <f aca="false">VLOOKUP(A230,QUIK!$D:$AL,30,0)</f>
        <v>0</v>
      </c>
      <c r="N230" s="0" t="n">
        <f aca="false">VLOOKUP(A230,QUIK!$D:$AL,4,0)</f>
        <v>1</v>
      </c>
      <c r="O230" s="122" t="n">
        <f aca="false">IFERROR(VLOOKUP(A230,$A$7:$F$34,5,0)/$E$3,"")</f>
        <v>0.0266732709784144</v>
      </c>
      <c r="P230" s="140" t="n">
        <f aca="false">IFERROR(D230-O230,D230)</f>
        <v>0.0233267290215856</v>
      </c>
      <c r="Q230" s="122" t="n">
        <f aca="false">IF(F230="Обл",(I230*J230%*H230)/$E$3,(I230*J230)/$E$3)</f>
        <v>0.00190523364131531</v>
      </c>
      <c r="R230" s="159" t="n">
        <f aca="false">P230*$E$3</f>
        <v>22474.1695</v>
      </c>
      <c r="S230" s="160" t="n">
        <f aca="false">IF(ABS(P230)&lt;Q230,0,ROUNDDOWN(R230/(IF(F230="Обл",(J230%*I230*H230),(J230*I230))),0))</f>
        <v>12</v>
      </c>
      <c r="T230" s="160" t="n">
        <f aca="false">IF(F230="Обл",S230*I230*J230%*H230,S230*I230*J230)</f>
        <v>22027.2</v>
      </c>
      <c r="U230" s="160" t="n">
        <f aca="false">(IF(G230&lt;&gt;0,G230,0)+S230*I230)</f>
        <v>260</v>
      </c>
      <c r="V230" s="160" t="n">
        <f aca="false">U230*J230</f>
        <v>47725.6</v>
      </c>
      <c r="W230" s="122" t="n">
        <f aca="false">V230/$E$3</f>
        <v>0.0495360746741982</v>
      </c>
    </row>
    <row r="231" customFormat="false" ht="15" hidden="false" customHeight="false" outlineLevel="0" collapsed="false">
      <c r="A231" s="153" t="s">
        <v>137</v>
      </c>
      <c r="B231" s="153" t="s">
        <v>138</v>
      </c>
      <c r="C231" s="154" t="s">
        <v>263</v>
      </c>
      <c r="D231" s="165" t="n">
        <v>0.1</v>
      </c>
      <c r="E231" s="156" t="str">
        <f aca="false">VLOOKUP(A231,QUIK!D:AL,3,0)</f>
        <v>ао</v>
      </c>
      <c r="F231" s="156" t="str">
        <f aca="false">IF(ISERROR(VLOOKUP(E231,Лист12!$A$23:$A$27,1,0))=0,"Обл",IF(OR(E231="ао",E231="ап",E231="др"),"Акции","Прочее"))</f>
        <v>Акции</v>
      </c>
      <c r="G231" s="157" t="n">
        <f aca="false">IFERROR(VLOOKUP(A231,QUIK_купитьпродать!B:G,6,0),)</f>
        <v>240</v>
      </c>
      <c r="H231" s="157" t="n">
        <f aca="false">IF(F231="Обл",VLOOKUP(A231,QUIK!C:J,8,0),1)</f>
        <v>1</v>
      </c>
      <c r="I231" s="0" t="n">
        <f aca="false">VLOOKUP(A231,QUIK!$D:$AL,5,0)</f>
        <v>10</v>
      </c>
      <c r="J231" s="0" t="n">
        <f aca="false">VLOOKUP(A231,QUIK!$D:$AL,9,0)</f>
        <v>306.87</v>
      </c>
      <c r="K231" s="0" t="str">
        <f aca="false">VLOOKUP(A231,QUIK!$D:$AL,28,0)</f>
        <v>SUR</v>
      </c>
      <c r="L231" s="0" t="n">
        <f aca="false">VLOOKUP(A231,QUIK!$D:$AL,31,0)</f>
        <v>-100</v>
      </c>
      <c r="M231" s="0" t="n">
        <f aca="false">VLOOKUP(A231,QUIK!$D:$AL,30,0)</f>
        <v>0</v>
      </c>
      <c r="N231" s="0" t="n">
        <f aca="false">VLOOKUP(A231,QUIK!$D:$AL,4,0)</f>
        <v>1</v>
      </c>
      <c r="O231" s="122" t="n">
        <f aca="false">IFERROR(VLOOKUP(A231,$A$7:$F$34,5,0)/$E$3,"")</f>
        <v>0.0764426734596335</v>
      </c>
      <c r="P231" s="140" t="n">
        <f aca="false">IFERROR(D231-O231,D231)</f>
        <v>0.0235573265403665</v>
      </c>
      <c r="Q231" s="122" t="n">
        <f aca="false">IF(F231="Обл",(I231*J231%*H231)/$E$3,(I231*J231)/$E$3)</f>
        <v>0.0031851113941514</v>
      </c>
      <c r="R231" s="159" t="n">
        <f aca="false">P231*$E$3</f>
        <v>22696.339</v>
      </c>
      <c r="S231" s="160" t="n">
        <f aca="false">IF(ABS(P231)&lt;Q231,0,ROUNDDOWN(R231/(IF(F231="Обл",(J231%*I231*H231),(J231*I231))),0))</f>
        <v>7</v>
      </c>
      <c r="T231" s="160" t="n">
        <f aca="false">IF(F231="Обл",S231*I231*J231%*H231,S231*I231*J231)</f>
        <v>21480.9</v>
      </c>
      <c r="U231" s="160" t="n">
        <f aca="false">(IF(G231&lt;&gt;0,G231,0)+S231*I231)</f>
        <v>310</v>
      </c>
      <c r="V231" s="160" t="n">
        <f aca="false">U231*J231</f>
        <v>95129.7</v>
      </c>
      <c r="W231" s="122" t="n">
        <f aca="false">V231/$E$3</f>
        <v>0.0987384532186933</v>
      </c>
    </row>
    <row r="232" customFormat="false" ht="15" hidden="false" customHeight="false" outlineLevel="0" collapsed="false">
      <c r="A232" s="153" t="s">
        <v>151</v>
      </c>
      <c r="B232" s="153" t="s">
        <v>152</v>
      </c>
      <c r="C232" s="154" t="s">
        <v>263</v>
      </c>
      <c r="D232" s="163" t="n">
        <v>0.03</v>
      </c>
      <c r="E232" s="156" t="str">
        <f aca="false">VLOOKUP(A232,QUIK!D:AL,3,0)</f>
        <v>ап</v>
      </c>
      <c r="F232" s="156" t="str">
        <f aca="false">IF(ISERROR(VLOOKUP(E232,Лист12!$A$23:$A$27,1,0))=0,"Обл",IF(OR(E232="ао",E232="ап",E232="др"),"Акции","Прочее"))</f>
        <v>Акции</v>
      </c>
      <c r="G232" s="157" t="n">
        <f aca="false">IFERROR(VLOOKUP(A232,QUIK_купитьпродать!B:G,6,0),)</f>
        <v>11</v>
      </c>
      <c r="H232" s="157" t="n">
        <f aca="false">IF(F232="Обл",VLOOKUP(A232,QUIK!C:J,8,0),1)</f>
        <v>1</v>
      </c>
      <c r="I232" s="0" t="n">
        <f aca="false">VLOOKUP(A232,QUIK!$D:$AL,5,0)</f>
        <v>1</v>
      </c>
      <c r="J232" s="0" t="n">
        <f aca="false">VLOOKUP(A232,QUIK!$D:$AL,9,0)</f>
        <v>944.5</v>
      </c>
      <c r="K232" s="0" t="str">
        <f aca="false">VLOOKUP(A232,QUIK!$D:$AL,28,0)</f>
        <v>SUR</v>
      </c>
      <c r="L232" s="0" t="n">
        <f aca="false">VLOOKUP(A232,QUIK!$D:$AL,31,0)</f>
        <v>-100</v>
      </c>
      <c r="M232" s="0" t="n">
        <f aca="false">VLOOKUP(A232,QUIK!$D:$AL,30,0)</f>
        <v>0</v>
      </c>
      <c r="N232" s="0" t="n">
        <f aca="false">VLOOKUP(A232,QUIK!$D:$AL,4,0)</f>
        <v>1</v>
      </c>
      <c r="O232" s="122" t="n">
        <f aca="false">IFERROR(VLOOKUP(A232,$A$7:$F$34,5,0)/$E$3,"")</f>
        <v>0.010783626561585</v>
      </c>
      <c r="P232" s="140" t="n">
        <f aca="false">IFERROR(D232-O232,D232)</f>
        <v>0.019216373438415</v>
      </c>
      <c r="Q232" s="122" t="n">
        <f aca="false">IF(F232="Обл",(I232*J232%*H232)/$E$3,(I232*J232)/$E$3)</f>
        <v>0.000980329687416819</v>
      </c>
      <c r="R232" s="159" t="n">
        <f aca="false">P232*$E$3</f>
        <v>18514.0417</v>
      </c>
      <c r="S232" s="160" t="n">
        <f aca="false">IF(ABS(P232)&lt;Q232,0,ROUNDDOWN(R232/(IF(F232="Обл",(J232%*I232*H232),(J232*I232))),0))</f>
        <v>19</v>
      </c>
      <c r="T232" s="160" t="n">
        <f aca="false">IF(F232="Обл",S232*I232*J232%*H232,S232*I232*J232)</f>
        <v>17945.5</v>
      </c>
      <c r="U232" s="160" t="n">
        <f aca="false">(IF(G232&lt;&gt;0,G232,0)+S232*I232)</f>
        <v>30</v>
      </c>
      <c r="V232" s="160" t="n">
        <f aca="false">U232*J232</f>
        <v>28335</v>
      </c>
      <c r="W232" s="122" t="n">
        <f aca="false">V232/$E$3</f>
        <v>0.0294098906225046</v>
      </c>
    </row>
    <row r="233" customFormat="false" ht="15" hidden="false" customHeight="false" outlineLevel="0" collapsed="false">
      <c r="A233" s="153" t="s">
        <v>163</v>
      </c>
      <c r="B233" s="153" t="s">
        <v>164</v>
      </c>
      <c r="C233" s="154" t="s">
        <v>263</v>
      </c>
      <c r="D233" s="155" t="n">
        <v>0.05</v>
      </c>
      <c r="E233" s="156" t="str">
        <f aca="false">VLOOKUP(A233,QUIK!D:AL,3,0)</f>
        <v>ао</v>
      </c>
      <c r="F233" s="156" t="str">
        <f aca="false">IF(ISERROR(VLOOKUP(E233,Лист12!$A$23:$A$27,1,0))=0,"Обл",IF(OR(E233="ао",E233="ап",E233="др"),"Акции","Прочее"))</f>
        <v>Акции</v>
      </c>
      <c r="G233" s="157" t="n">
        <f aca="false">IFERROR(VLOOKUP(A233,QUIK_купитьпродать!B:G,6,0),)</f>
        <v>7</v>
      </c>
      <c r="H233" s="157" t="n">
        <f aca="false">IF(F233="Обл",VLOOKUP(A233,QUIK!C:J,8,0),1)</f>
        <v>1</v>
      </c>
      <c r="I233" s="0" t="n">
        <f aca="false">VLOOKUP(A233,QUIK!$D:$AL,5,0)</f>
        <v>1</v>
      </c>
      <c r="J233" s="0" t="n">
        <f aca="false">VLOOKUP(A233,QUIK!$D:$AL,9,0)</f>
        <v>4200</v>
      </c>
      <c r="K233" s="0" t="str">
        <f aca="false">VLOOKUP(A233,QUIK!$D:$AL,28,0)</f>
        <v>SUR</v>
      </c>
      <c r="L233" s="0" t="n">
        <f aca="false">VLOOKUP(A233,QUIK!$D:$AL,31,0)</f>
        <v>-100</v>
      </c>
      <c r="M233" s="0" t="n">
        <f aca="false">VLOOKUP(A233,QUIK!$D:$AL,30,0)</f>
        <v>0</v>
      </c>
      <c r="N233" s="0" t="n">
        <f aca="false">VLOOKUP(A233,QUIK!$D:$AL,4,0)</f>
        <v>1</v>
      </c>
      <c r="O233" s="122" t="n">
        <f aca="false">IFERROR(VLOOKUP(A233,$A$7:$F$34,5,0)/$E$3,"")</f>
        <v>0.0305152914876172</v>
      </c>
      <c r="P233" s="140" t="n">
        <f aca="false">IFERROR(D233-O233,D233)</f>
        <v>0.0194847085123828</v>
      </c>
      <c r="Q233" s="122" t="n">
        <f aca="false">IF(F233="Обл",(I233*J233%*H233)/$E$3,(I233*J233)/$E$3)</f>
        <v>0.00435932735537389</v>
      </c>
      <c r="R233" s="159" t="n">
        <f aca="false">P233*$E$3</f>
        <v>18772.5695</v>
      </c>
      <c r="S233" s="160" t="n">
        <f aca="false">IF(ABS(P233)&lt;Q233,0,ROUNDDOWN(R233/(IF(F233="Обл",(J233%*I233*H233),(J233*I233))),0))</f>
        <v>4</v>
      </c>
      <c r="T233" s="160" t="n">
        <f aca="false">IF(F233="Обл",S233*I233*J233%*H233,S233*I233*J233)</f>
        <v>16800</v>
      </c>
      <c r="U233" s="160" t="n">
        <f aca="false">(IF(G233&lt;&gt;0,G233,0)+S233*I233)</f>
        <v>11</v>
      </c>
      <c r="V233" s="160" t="n">
        <f aca="false">U233*J233</f>
        <v>46200</v>
      </c>
      <c r="W233" s="122" t="n">
        <f aca="false">V233/$E$3</f>
        <v>0.0479526009091128</v>
      </c>
    </row>
    <row r="234" customFormat="false" ht="15" hidden="false" customHeight="false" outlineLevel="0" collapsed="false">
      <c r="A234" s="153" t="s">
        <v>119</v>
      </c>
      <c r="B234" s="153" t="s">
        <v>120</v>
      </c>
      <c r="C234" s="154" t="s">
        <v>263</v>
      </c>
      <c r="D234" s="163" t="n">
        <v>0.03</v>
      </c>
      <c r="E234" s="156" t="str">
        <f aca="false">VLOOKUP(A234,QUIK!D:AL,3,0)</f>
        <v>ао</v>
      </c>
      <c r="F234" s="156" t="str">
        <f aca="false">IF(ISERROR(VLOOKUP(E234,Лист12!$A$23:$A$27,1,0))=0,"Обл",IF(OR(E234="ао",E234="ап",E234="др"),"Акции","Прочее"))</f>
        <v>Акции</v>
      </c>
      <c r="G234" s="157" t="n">
        <f aca="false">IFERROR(VLOOKUP(A234,QUIK_купитьпродать!B:G,6,0),)</f>
        <v>25</v>
      </c>
      <c r="H234" s="157" t="n">
        <f aca="false">IF(F234="Обл",VLOOKUP(A234,QUIK!C:J,8,0),1)</f>
        <v>1</v>
      </c>
      <c r="I234" s="0" t="n">
        <f aca="false">VLOOKUP(A234,QUIK!$D:$AL,5,0)</f>
        <v>1</v>
      </c>
      <c r="J234" s="0" t="n">
        <f aca="false">VLOOKUP(A234,QUIK!$D:$AL,9,0)</f>
        <v>845.2</v>
      </c>
      <c r="K234" s="0" t="str">
        <f aca="false">VLOOKUP(A234,QUIK!$D:$AL,28,0)</f>
        <v>SUR</v>
      </c>
      <c r="L234" s="0" t="n">
        <f aca="false">VLOOKUP(A234,QUIK!$D:$AL,31,0)</f>
        <v>-100</v>
      </c>
      <c r="M234" s="0" t="n">
        <f aca="false">VLOOKUP(A234,QUIK!$D:$AL,30,0)</f>
        <v>0</v>
      </c>
      <c r="N234" s="0" t="n">
        <f aca="false">VLOOKUP(A234,QUIK!$D:$AL,4,0)</f>
        <v>1</v>
      </c>
      <c r="O234" s="122" t="n">
        <f aca="false">IFERROR(VLOOKUP(A234,$A$7:$F$34,5,0)/$E$3,"")</f>
        <v>0.0219315683378691</v>
      </c>
      <c r="P234" s="140" t="n">
        <f aca="false">IFERROR(D234-O234,D234)</f>
        <v>0.00806843166213087</v>
      </c>
      <c r="Q234" s="122" t="n">
        <f aca="false">IF(F234="Обл",(I234*J234%*H234)/$E$3,(I234*J234)/$E$3)</f>
        <v>0.000877262733514765</v>
      </c>
      <c r="R234" s="159" t="n">
        <f aca="false">P234*$E$3</f>
        <v>7773.54169999999</v>
      </c>
      <c r="S234" s="160" t="n">
        <f aca="false">IF(ABS(P234)&lt;Q234,0,ROUNDDOWN(R234/(IF(F234="Обл",(J234%*I234*H234),(J234*I234))),0))</f>
        <v>9</v>
      </c>
      <c r="T234" s="160" t="n">
        <f aca="false">IF(F234="Обл",S234*I234*J234%*H234,S234*I234*J234)</f>
        <v>7606.8</v>
      </c>
      <c r="U234" s="160" t="n">
        <f aca="false">(IF(G234&lt;&gt;0,G234,0)+S234*I234)</f>
        <v>34</v>
      </c>
      <c r="V234" s="160" t="n">
        <f aca="false">U234*J234</f>
        <v>28736.8</v>
      </c>
      <c r="W234" s="122" t="n">
        <f aca="false">V234/$E$3</f>
        <v>0.029826932939502</v>
      </c>
    </row>
    <row r="235" customFormat="false" ht="15" hidden="false" customHeight="false" outlineLevel="0" collapsed="false">
      <c r="A235" s="153" t="s">
        <v>123</v>
      </c>
      <c r="B235" s="153" t="s">
        <v>124</v>
      </c>
      <c r="C235" s="154" t="s">
        <v>263</v>
      </c>
      <c r="D235" s="155" t="n">
        <v>0.05</v>
      </c>
      <c r="E235" s="156" t="str">
        <f aca="false">VLOOKUP(A235,QUIK!D:AL,3,0)</f>
        <v>ао</v>
      </c>
      <c r="F235" s="156" t="str">
        <f aca="false">IF(ISERROR(VLOOKUP(E235,Лист12!$A$23:$A$27,1,0))=0,"Обл",IF(OR(E235="ао",E235="ап",E235="др"),"Акции","Прочее"))</f>
        <v>Акции</v>
      </c>
      <c r="G235" s="157" t="n">
        <f aca="false">IFERROR(VLOOKUP(A235,QUIK_купитьпродать!B:G,6,0),)</f>
        <v>8</v>
      </c>
      <c r="H235" s="157" t="n">
        <f aca="false">IF(F235="Обл",VLOOKUP(A235,QUIK!C:J,8,0),1)</f>
        <v>1</v>
      </c>
      <c r="I235" s="0" t="n">
        <f aca="false">VLOOKUP(A235,QUIK!$D:$AL,5,0)</f>
        <v>1</v>
      </c>
      <c r="J235" s="0" t="n">
        <f aca="false">VLOOKUP(A235,QUIK!$D:$AL,9,0)</f>
        <v>6748.5</v>
      </c>
      <c r="K235" s="0" t="str">
        <f aca="false">VLOOKUP(A235,QUIK!$D:$AL,28,0)</f>
        <v>SUR</v>
      </c>
      <c r="L235" s="0" t="n">
        <f aca="false">VLOOKUP(A235,QUIK!$D:$AL,31,0)</f>
        <v>-100</v>
      </c>
      <c r="M235" s="0" t="n">
        <f aca="false">VLOOKUP(A235,QUIK!$D:$AL,30,0)</f>
        <v>0</v>
      </c>
      <c r="N235" s="0" t="n">
        <f aca="false">VLOOKUP(A235,QUIK!$D:$AL,4,0)</f>
        <v>1</v>
      </c>
      <c r="O235" s="122" t="n">
        <f aca="false">IFERROR(VLOOKUP(A235,$A$7:$F$34,5,0)/$E$3,"")</f>
        <v>0.0560360393480775</v>
      </c>
      <c r="P235" s="140" t="n">
        <f aca="false">IFERROR(D235-O235,D235)</f>
        <v>-0.00603603934807755</v>
      </c>
      <c r="Q235" s="122" t="n">
        <f aca="false">IF(F235="Обл",(I235*J235%*H235)/$E$3,(I235*J235)/$E$3)</f>
        <v>0.00700450491850969</v>
      </c>
      <c r="R235" s="159" t="n">
        <f aca="false">P235*$E$3</f>
        <v>-5815.43050000001</v>
      </c>
      <c r="S235" s="160" t="n">
        <f aca="false">IF(ABS(P235)&lt;Q235,0,ROUNDDOWN(R235/(IF(F235="Обл",(J235%*I235*H235),(J235*I235))),0))</f>
        <v>0</v>
      </c>
      <c r="T235" s="160" t="n">
        <f aca="false">IF(F235="Обл",S235*I235*J235%*H235,S235*I235*J235)</f>
        <v>0</v>
      </c>
      <c r="U235" s="160" t="n">
        <f aca="false">(IF(G235&lt;&gt;0,G235,0)+S235*I235)</f>
        <v>8</v>
      </c>
      <c r="V235" s="160" t="n">
        <f aca="false">U235*J235</f>
        <v>53988</v>
      </c>
      <c r="W235" s="122" t="n">
        <f aca="false">V235/$E$3</f>
        <v>0.0560360393480775</v>
      </c>
    </row>
    <row r="236" customFormat="false" ht="15" hidden="false" customHeight="false" outlineLevel="0" collapsed="false">
      <c r="A236" s="23"/>
      <c r="B236" s="23"/>
      <c r="C236" s="23"/>
      <c r="D236" s="23"/>
    </row>
    <row r="238" customFormat="false" ht="15" hidden="false" customHeight="false" outlineLevel="0" collapsed="false">
      <c r="A238" s="0" t="s">
        <v>331</v>
      </c>
    </row>
    <row r="240" customFormat="false" ht="21" hidden="false" customHeight="false" outlineLevel="0" collapsed="false">
      <c r="A240" s="117" t="s">
        <v>332</v>
      </c>
    </row>
    <row r="241" customFormat="false" ht="15" hidden="false" customHeight="false" outlineLevel="0" collapsed="false">
      <c r="A241" s="0" t="s">
        <v>333</v>
      </c>
    </row>
    <row r="242" customFormat="false" ht="15" hidden="false" customHeight="false" outlineLevel="0" collapsed="false">
      <c r="A242" s="0" t="s">
        <v>334</v>
      </c>
    </row>
    <row r="243" customFormat="false" ht="15" hidden="false" customHeight="false" outlineLevel="0" collapsed="false">
      <c r="A243" s="0" t="s">
        <v>335</v>
      </c>
    </row>
  </sheetData>
  <conditionalFormatting sqref="F7:F34">
    <cfRule type="dataBar" priority="2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{B27D3535-64C4-41BF-BCFD-1F3B383887C9}</x14:id>
        </ext>
      </extLst>
    </cfRule>
  </conditionalFormatting>
  <conditionalFormatting sqref="F3">
    <cfRule type="containsText" priority="3" operator="containsText" aboveAverage="0" equalAverage="0" bottom="0" percent="0" rank="0" text="не" dxfId="0">
      <formula>NOT(ISERROR(SEARCH("не",F3)))</formula>
    </cfRule>
    <cfRule type="cellIs" priority="4" operator="equal" aboveAverage="0" equalAverage="0" bottom="0" percent="0" rank="0" text="" dxfId="1">
      <formula>"ОК"</formula>
    </cfRule>
  </conditionalFormatting>
  <conditionalFormatting sqref="D111">
    <cfRule type="containsText" priority="5" operator="containsText" aboveAverage="0" equalAverage="0" bottom="0" percent="0" rank="0" text="достаточно" dxfId="2">
      <formula>NOT(ISERROR(SEARCH("достаточно",D111)))</formula>
    </cfRule>
    <cfRule type="containsText" priority="6" operator="containsText" aboveAverage="0" equalAverage="0" bottom="0" percent="0" rank="0" text="НЕ" dxfId="3">
      <formula>NOT(ISERROR(SEARCH("НЕ",D111)))</formula>
    </cfRule>
  </conditionalFormatting>
  <conditionalFormatting sqref="D109">
    <cfRule type="containsText" priority="7" operator="containsText" aboveAverage="0" equalAverage="0" bottom="0" percent="0" rank="0" text="достаточно" dxfId="4">
      <formula>NOT(ISERROR(SEARCH("достаточно",D109)))</formula>
    </cfRule>
    <cfRule type="containsText" priority="8" operator="containsText" aboveAverage="0" equalAverage="0" bottom="0" percent="0" rank="0" text="НЕ" dxfId="5">
      <formula>NOT(ISERROR(SEARCH("НЕ",D109)))</formula>
    </cfRule>
  </conditionalFormatting>
  <conditionalFormatting sqref="D113">
    <cfRule type="containsText" priority="9" operator="containsText" aboveAverage="0" equalAverage="0" bottom="0" percent="0" rank="0" text="достаточно" dxfId="6">
      <formula>NOT(ISERROR(SEARCH("достаточно",D113)))</formula>
    </cfRule>
    <cfRule type="containsText" priority="10" operator="containsText" aboveAverage="0" equalAverage="0" bottom="0" percent="0" rank="0" text="НЕ" dxfId="7">
      <formula>NOT(ISERROR(SEARCH("НЕ",D113)))</formula>
    </cfRule>
  </conditionalFormatting>
  <conditionalFormatting sqref="C207">
    <cfRule type="containsText" priority="11" operator="containsText" aboveAverage="0" equalAverage="0" bottom="0" percent="0" rank="0" text="достаточно" dxfId="8">
      <formula>NOT(ISERROR(SEARCH("достаточно",C207)))</formula>
    </cfRule>
    <cfRule type="containsText" priority="12" operator="containsText" aboveAverage="0" equalAverage="0" bottom="0" percent="0" rank="0" text="НЕ" dxfId="9">
      <formula>NOT(ISERROR(SEARCH("НЕ",C207)))</formula>
    </cfRule>
  </conditionalFormatting>
  <conditionalFormatting sqref="T219:T235">
    <cfRule type="dataBar" priority="13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{18E26EEA-3AA9-4DD8-A870-D7D2E170681C}</x14:id>
        </ext>
      </extLst>
    </cfRule>
  </conditionalFormatting>
  <conditionalFormatting sqref="R7:R17">
    <cfRule type="colorScale" priority="14">
      <colorScale>
        <cfvo type="min" val="0"/>
        <cfvo type="max" val="0"/>
        <color rgb="FFFCFCFF"/>
        <color rgb="FF63BE7B"/>
      </colorScale>
    </cfRule>
  </conditionalFormatting>
  <conditionalFormatting sqref="S7:S17">
    <cfRule type="colorScale" priority="15">
      <colorScale>
        <cfvo type="min" val="0"/>
        <cfvo type="max" val="0"/>
        <color rgb="FFFCFCFF"/>
        <color rgb="FF63BE7B"/>
      </colorScale>
    </cfRule>
  </conditionalFormatting>
  <conditionalFormatting sqref="A122:A159">
    <cfRule type="cellIs" priority="16" operator="equal" aboveAverage="0" equalAverage="0" bottom="0" percent="0" rank="0" text="" dxfId="10">
      <formula>"Покупка"</formula>
    </cfRule>
    <cfRule type="cellIs" priority="17" operator="equal" aboveAverage="0" equalAverage="0" bottom="0" percent="0" rank="0" text="" dxfId="11">
      <formula>"Продажа"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7D3535-64C4-41BF-BCFD-1F3B383887C9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F7:F34</xm:sqref>
        </x14:conditionalFormatting>
        <x14:conditionalFormatting xmlns:xm="http://schemas.microsoft.com/office/excel/2006/main">
          <x14:cfRule type="dataBar" id="{18E26EEA-3AA9-4DD8-A870-D7D2E170681C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T219:T235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92D050"/>
    <pageSetUpPr fitToPage="false"/>
  </sheetPr>
  <dimension ref="A1:AX6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0" activeCellId="0" sqref="J50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6.57"/>
    <col collapsed="false" customWidth="true" hidden="false" outlineLevel="0" max="2" min="2" style="0" width="55"/>
    <col collapsed="false" customWidth="true" hidden="false" outlineLevel="0" max="3" min="3" style="0" width="15.43"/>
    <col collapsed="false" customWidth="true" hidden="false" outlineLevel="0" max="4" min="4" style="0" width="18"/>
    <col collapsed="false" customWidth="true" hidden="false" outlineLevel="0" max="8" min="8" style="0" width="8.28"/>
    <col collapsed="false" customWidth="true" hidden="false" outlineLevel="0" max="9" min="9" style="0" width="12.57"/>
    <col collapsed="false" customWidth="true" hidden="false" outlineLevel="0" max="10" min="10" style="0" width="15.43"/>
    <col collapsed="false" customWidth="true" hidden="false" outlineLevel="0" max="11" min="11" style="0" width="14.14"/>
    <col collapsed="false" customWidth="true" hidden="false" outlineLevel="0" max="12" min="12" style="0" width="14.71"/>
    <col collapsed="false" customWidth="true" hidden="false" outlineLevel="0" max="13" min="13" style="0" width="22.71"/>
    <col collapsed="false" customWidth="true" hidden="false" outlineLevel="0" max="14" min="14" style="0" width="13.85"/>
    <col collapsed="false" customWidth="true" hidden="false" outlineLevel="0" max="16" min="15" style="0" width="10.43"/>
    <col collapsed="false" customWidth="true" hidden="false" outlineLevel="0" max="17" min="17" style="0" width="10.57"/>
    <col collapsed="false" customWidth="true" hidden="false" outlineLevel="0" max="18" min="18" style="0" width="17.14"/>
    <col collapsed="false" customWidth="true" hidden="false" outlineLevel="0" max="19" min="19" style="0" width="14.14"/>
    <col collapsed="false" customWidth="true" hidden="false" outlineLevel="0" max="20" min="20" style="0" width="10.71"/>
    <col collapsed="false" customWidth="true" hidden="false" outlineLevel="0" max="21" min="21" style="0" width="14.43"/>
    <col collapsed="false" customWidth="true" hidden="false" outlineLevel="0" max="22" min="22" style="0" width="15.57"/>
    <col collapsed="false" customWidth="true" hidden="false" outlineLevel="0" max="24" min="24" style="0" width="11.28"/>
    <col collapsed="false" customWidth="true" hidden="false" outlineLevel="0" max="25" min="25" style="0" width="12.43"/>
    <col collapsed="false" customWidth="true" hidden="false" outlineLevel="0" max="28" min="28" style="0" width="11.43"/>
    <col collapsed="false" customWidth="true" hidden="false" outlineLevel="0" max="34" min="34" style="0" width="10.14"/>
    <col collapsed="false" customWidth="true" hidden="false" outlineLevel="0" max="35" min="35" style="0" width="10.43"/>
    <col collapsed="false" customWidth="true" hidden="false" outlineLevel="0" max="36" min="36" style="0" width="11.85"/>
    <col collapsed="false" customWidth="true" hidden="false" outlineLevel="0" max="41" min="41" style="0" width="13.85"/>
    <col collapsed="false" customWidth="true" hidden="false" outlineLevel="0" max="46" min="46" style="0" width="35.43"/>
    <col collapsed="false" customWidth="true" hidden="false" outlineLevel="0" max="47" min="47" style="0" width="14.43"/>
    <col collapsed="false" customWidth="true" hidden="false" outlineLevel="0" max="48" min="48" style="0" width="3.86"/>
  </cols>
  <sheetData>
    <row r="1" customFormat="false" ht="15" hidden="false" customHeight="false" outlineLevel="0" collapsed="false">
      <c r="A1" s="0" t="s">
        <v>336</v>
      </c>
    </row>
    <row r="2" customFormat="false" ht="15" hidden="false" customHeight="false" outlineLevel="0" collapsed="false">
      <c r="AA2" s="192" t="s">
        <v>337</v>
      </c>
    </row>
    <row r="3" customFormat="false" ht="15" hidden="false" customHeight="false" outlineLevel="0" collapsed="false">
      <c r="A3" s="0" t="s">
        <v>338</v>
      </c>
      <c r="C3" s="201" t="str">
        <f aca="false">VLOOKUP(D5,'Меню - Риск профили'!$Q$7:$R$12,2,0)</f>
        <v>50% акций в 3S - РФ Стандарт; 50% облигаций в 5S - РФ Облигации</v>
      </c>
      <c r="I3" s="0" t="s">
        <v>339</v>
      </c>
      <c r="Y3" s="192" t="s">
        <v>340</v>
      </c>
    </row>
    <row r="4" customFormat="false" ht="20.25" hidden="false" customHeight="true" outlineLevel="0" collapsed="false">
      <c r="Y4" s="202" t="s">
        <v>341</v>
      </c>
      <c r="Z4" s="202"/>
      <c r="AA4" s="202"/>
      <c r="AB4" s="202"/>
      <c r="AD4" s="0" t="s">
        <v>342</v>
      </c>
    </row>
    <row r="5" customFormat="false" ht="18.75" hidden="false" customHeight="false" outlineLevel="0" collapsed="false">
      <c r="A5" s="0" t="s">
        <v>1</v>
      </c>
      <c r="D5" s="0" t="n">
        <v>3</v>
      </c>
      <c r="Y5" s="203" t="n">
        <f aca="false">'АЛГОРИТМ (ПРОЦЕСС_last)_T'!E3</f>
        <v>963451.39</v>
      </c>
      <c r="Z5" s="203"/>
      <c r="AA5" s="203"/>
      <c r="AB5" s="203"/>
      <c r="AO5" s="160"/>
    </row>
    <row r="6" customFormat="false" ht="24" hidden="false" customHeight="false" outlineLevel="0" collapsed="false">
      <c r="C6" s="204" t="s">
        <v>343</v>
      </c>
      <c r="D6" s="205" t="n">
        <f aca="false">VLOOKUP(D5,'Меню - Риск профили'!Q7:T12,3,0)</f>
        <v>0.5</v>
      </c>
      <c r="X6" s="206" t="s">
        <v>344</v>
      </c>
      <c r="Y6" s="207" t="s">
        <v>345</v>
      </c>
      <c r="Z6" s="207" t="s">
        <v>346</v>
      </c>
      <c r="AA6" s="208"/>
      <c r="AB6" s="209"/>
      <c r="AD6" s="0" t="s">
        <v>347</v>
      </c>
      <c r="AO6" s="160"/>
    </row>
    <row r="7" customFormat="false" ht="18" hidden="false" customHeight="false" outlineLevel="0" collapsed="false">
      <c r="C7" s="204" t="s">
        <v>348</v>
      </c>
      <c r="D7" s="205" t="n">
        <f aca="false">VLOOKUP(D5,'Меню - Риск профили'!Q7:T12,4,0)</f>
        <v>0.5</v>
      </c>
      <c r="W7" s="118" t="s">
        <v>349</v>
      </c>
      <c r="X7" s="140" t="n">
        <f aca="false">SUM(X12:X28)</f>
        <v>0.475</v>
      </c>
      <c r="Y7" s="210" t="n">
        <f aca="false">SUM(Y12:Y28)</f>
        <v>0.465585814350219</v>
      </c>
      <c r="Z7" s="207" t="n">
        <f aca="false">Y7*Y5</f>
        <v>448569.3</v>
      </c>
      <c r="AA7" s="208"/>
      <c r="AB7" s="209"/>
      <c r="AO7" s="211"/>
    </row>
    <row r="8" customFormat="false" ht="18" hidden="false" customHeight="false" outlineLevel="0" collapsed="false">
      <c r="W8" s="118" t="s">
        <v>350</v>
      </c>
      <c r="X8" s="140" t="n">
        <f aca="false">SUM(X33:X43)</f>
        <v>0.5</v>
      </c>
      <c r="Y8" s="210" t="n">
        <f aca="false">SUM(Y33:Y43)</f>
        <v>0.0490839501513408</v>
      </c>
      <c r="Z8" s="207" t="n">
        <f aca="false">Y8*Y5</f>
        <v>47290</v>
      </c>
      <c r="AA8" s="208"/>
      <c r="AB8" s="209"/>
      <c r="AO8" s="167" t="n">
        <f aca="false">'АЛГОРИТМ (ПРОЦЕСС_last)_T'!B124</f>
        <v>1128896.46</v>
      </c>
      <c r="AP8" s="136" t="n">
        <f aca="false">AO8/Y5</f>
        <v>1.17172124272923</v>
      </c>
    </row>
    <row r="9" customFormat="false" ht="18.75" hidden="false" customHeight="false" outlineLevel="0" collapsed="false">
      <c r="B9" s="212" t="s">
        <v>351</v>
      </c>
      <c r="W9" s="118" t="s">
        <v>352</v>
      </c>
      <c r="X9" s="140" t="n">
        <f aca="false">X48</f>
        <v>0</v>
      </c>
      <c r="Y9" s="210" t="n">
        <f aca="false">SUM(Y48:Y51)</f>
        <v>0.0591261796819869</v>
      </c>
      <c r="Z9" s="207" t="n">
        <f aca="false">Y9*Y5</f>
        <v>56965.2</v>
      </c>
      <c r="AA9" s="208"/>
      <c r="AB9" s="209"/>
    </row>
    <row r="10" customFormat="false" ht="31.5" hidden="false" customHeight="true" outlineLevel="0" collapsed="false">
      <c r="A10" s="213" t="s">
        <v>353</v>
      </c>
      <c r="B10" s="213" t="s">
        <v>354</v>
      </c>
      <c r="C10" s="213"/>
      <c r="D10" s="213"/>
      <c r="E10" s="213"/>
      <c r="F10" s="213"/>
      <c r="G10" s="213"/>
      <c r="H10" s="213"/>
      <c r="I10" s="213" t="s">
        <v>355</v>
      </c>
      <c r="J10" s="213" t="s">
        <v>356</v>
      </c>
      <c r="K10" s="213" t="s">
        <v>357</v>
      </c>
      <c r="L10" s="213" t="s">
        <v>358</v>
      </c>
      <c r="M10" s="213" t="s">
        <v>359</v>
      </c>
      <c r="N10" s="213" t="s">
        <v>360</v>
      </c>
      <c r="O10" s="213" t="s">
        <v>361</v>
      </c>
      <c r="P10" s="214" t="s">
        <v>362</v>
      </c>
      <c r="Q10" s="214"/>
      <c r="R10" s="213" t="s">
        <v>363</v>
      </c>
      <c r="S10" s="213" t="s">
        <v>364</v>
      </c>
      <c r="T10" s="213" t="s">
        <v>365</v>
      </c>
      <c r="U10" s="213" t="s">
        <v>366</v>
      </c>
      <c r="V10" s="213" t="s">
        <v>367</v>
      </c>
      <c r="W10" s="140" t="n">
        <f aca="false">SUM(W12:W28)</f>
        <v>0.95</v>
      </c>
      <c r="X10" s="140" t="n">
        <f aca="false">SUM(X12:X28)</f>
        <v>0.475</v>
      </c>
      <c r="Y10" s="215" t="n">
        <f aca="false">SUM(Y12:Y28)</f>
        <v>0.465585814350219</v>
      </c>
      <c r="Z10" s="216" t="n">
        <f aca="false">SUM(Z12:Z28)</f>
        <v>0.00941418564978143</v>
      </c>
      <c r="AA10" s="71"/>
      <c r="AB10" s="217" t="n">
        <f aca="false">SUM(AB12:AB28)</f>
        <v>14215.65</v>
      </c>
    </row>
    <row r="11" customFormat="false" ht="78.75" hidden="false" customHeight="true" outlineLevel="0" collapsed="false">
      <c r="A11" s="123" t="s">
        <v>195</v>
      </c>
      <c r="B11" s="123" t="s">
        <v>198</v>
      </c>
      <c r="C11" s="123"/>
      <c r="D11" s="123"/>
      <c r="E11" s="123"/>
      <c r="F11" s="123"/>
      <c r="G11" s="218" t="s">
        <v>368</v>
      </c>
      <c r="H11" s="218"/>
      <c r="I11" s="218"/>
      <c r="J11" s="218" t="s">
        <v>23</v>
      </c>
      <c r="K11" s="218" t="s">
        <v>369</v>
      </c>
      <c r="L11" s="218" t="s">
        <v>370</v>
      </c>
      <c r="M11" s="218" t="s">
        <v>371</v>
      </c>
      <c r="N11" s="219" t="s">
        <v>372</v>
      </c>
      <c r="O11" s="218" t="s">
        <v>11</v>
      </c>
      <c r="P11" s="218" t="s">
        <v>373</v>
      </c>
      <c r="Q11" s="218"/>
      <c r="R11" s="218" t="s">
        <v>374</v>
      </c>
      <c r="S11" s="220" t="s">
        <v>375</v>
      </c>
      <c r="T11" s="220" t="s">
        <v>376</v>
      </c>
      <c r="U11" s="220" t="s">
        <v>377</v>
      </c>
      <c r="V11" s="218" t="s">
        <v>262</v>
      </c>
      <c r="W11" s="221" t="s">
        <v>378</v>
      </c>
      <c r="X11" s="206" t="s">
        <v>379</v>
      </c>
      <c r="Y11" s="76" t="s">
        <v>380</v>
      </c>
      <c r="Z11" s="78" t="s">
        <v>381</v>
      </c>
      <c r="AA11" s="76" t="s">
        <v>382</v>
      </c>
      <c r="AB11" s="222" t="s">
        <v>383</v>
      </c>
      <c r="AO11" s="140" t="n">
        <f aca="false">Y49</f>
        <v>0</v>
      </c>
      <c r="AP11" s="223" t="n">
        <f aca="false">AO11*Y5</f>
        <v>0</v>
      </c>
      <c r="AT11" s="0" t="s">
        <v>384</v>
      </c>
    </row>
    <row r="12" customFormat="false" ht="15" hidden="false" customHeight="false" outlineLevel="0" collapsed="false">
      <c r="A12" s="224" t="s">
        <v>201</v>
      </c>
      <c r="B12" s="225" t="str">
        <f aca="false">VLOOKUP($A12,Акции!$E$2:$AU$2000,MATCH(B$10,shares[[#Headers],[isin]:[dshort_client]],0),0)</f>
        <v>ЛУКОЙЛ</v>
      </c>
      <c r="C12" s="225"/>
      <c r="D12" s="225"/>
      <c r="E12" s="225"/>
      <c r="F12" s="225"/>
      <c r="G12" s="226" t="str">
        <f aca="false">VLOOKUP(A12,Акции!A:U,21,0)</f>
        <v>energy</v>
      </c>
      <c r="H12" s="226"/>
      <c r="I12" s="226"/>
      <c r="J12" s="227" t="str">
        <f aca="false">VLOOKUP(A12,Акции!A:U,3,0)</f>
        <v>LKOH</v>
      </c>
      <c r="K12" s="228" t="n">
        <f aca="false">VLOOKUP($A12,Акции!$E$2:$AU$2000,MATCH(K$10,shares[[#Headers],[isin]:[dshort_client]],0),0)</f>
        <v>1</v>
      </c>
      <c r="L12" s="23" t="n">
        <f aca="false">VLOOKUP(A12,QUIK!C:AL,10,0)</f>
        <v>6748.5</v>
      </c>
      <c r="M12" s="228" t="str">
        <f aca="false">VLOOKUP($A12,Акции!$E$2:$AU$2000,MATCH(M$10,shares[[#Headers],[isin]:[dshort_client]],0),0)</f>
        <v>0.500000000</v>
      </c>
      <c r="N12" s="228" t="n">
        <f aca="false">VLOOKUP($A12,Акции!$E$2:$AU$2000,MATCH(N$10,shares[[#Headers],[isin]:[dshort_client]],0),0)</f>
        <v>1</v>
      </c>
      <c r="O12" s="228" t="str">
        <f aca="false">VLOOKUP($A12,Акции!$E$2:$AU$2000,MATCH(O$10,shares[[#Headers],[isin]:[dshort_client]],0),0)</f>
        <v>rub</v>
      </c>
      <c r="P12" s="228" t="n">
        <f aca="false">VLOOKUP($A12,Акции!$E$2:$AU$2000,MATCH(P$10,shares[[#Headers],[isin]:[dshort_client]],0),0)</f>
        <v>0</v>
      </c>
      <c r="Q12" s="228"/>
      <c r="R12" s="229" t="n">
        <f aca="false">VLOOKUP($A12,Акции!$E$2:$AU$2000,MATCH(R$10,shares[[#Headers],[isin]:[dshort_client]],0),0)</f>
        <v>1</v>
      </c>
      <c r="S12" s="228" t="str">
        <f aca="false">VLOOKUP($A12,Акции!$E$2:$AU$2000,MATCH(S$10,shares[[#Headers],[isin]:[dshort_client]],0),0)</f>
        <v>[]</v>
      </c>
      <c r="T12" s="23" t="n">
        <f aca="false">VLOOKUP($A12,Акции!$E$2:$AU$2000,MATCH(T$10,shares[[#Headers],[isin]:[dshort_client]],0),0)</f>
        <v>1</v>
      </c>
      <c r="U12" s="23" t="n">
        <f aca="false">VLOOKUP($A12,Акции!$E$2:$AU$2000,MATCH(U$10,shares[[#Headers],[isin]:[dshort_client]],0),0)</f>
        <v>1</v>
      </c>
      <c r="V12" s="230" t="n">
        <f aca="false">VLOOKUP($A12,Акции!$E$2:$AU$2000,MATCH(V$10,shares[[#Headers],[isin]:[dshort_client]],0),0)</f>
        <v>5</v>
      </c>
      <c r="W12" s="131" t="n">
        <v>0.05</v>
      </c>
      <c r="X12" s="131" t="n">
        <f aca="false">W12*$D$6</f>
        <v>0.025</v>
      </c>
      <c r="Y12" s="231" t="n">
        <f aca="false">IFERROR(VLOOKUP(A12,'АЛГОРИТМ (ПРОЦЕСС_last)_T'!$B$9:$G$36,6,0),0)</f>
        <v>0.0560360393480775</v>
      </c>
      <c r="Z12" s="17" t="n">
        <f aca="false">X12-Y12</f>
        <v>-0.0310360393480775</v>
      </c>
      <c r="AA12" s="82" t="n">
        <f aca="false">VLOOKUP(A12,'АЛГОРИТМ (ПРОЦЕСС_last)_T'!$A$48:$T$64,15,0)</f>
        <v>-4</v>
      </c>
      <c r="AB12" s="22" t="n">
        <f aca="false">VLOOKUP(A12,'АЛГОРИТМ (ПРОЦЕСС_last)_T'!$A$48:$T$64,16,0)</f>
        <v>-26994</v>
      </c>
      <c r="AT12" s="23"/>
      <c r="AU12" s="23" t="s">
        <v>283</v>
      </c>
      <c r="AV12" s="23"/>
    </row>
    <row r="13" customFormat="false" ht="15" hidden="false" customHeight="false" outlineLevel="0" collapsed="false">
      <c r="A13" s="224" t="s">
        <v>205</v>
      </c>
      <c r="B13" s="225" t="str">
        <f aca="false">VLOOKUP($A13,Акции!$E$2:$AU$2000,MATCH(B$10,shares[[#Headers],[isin]:[dshort_client]],0),0)</f>
        <v>Ozon Holdings PLC</v>
      </c>
      <c r="C13" s="225"/>
      <c r="D13" s="225"/>
      <c r="E13" s="225"/>
      <c r="F13" s="225"/>
      <c r="G13" s="226" t="str">
        <f aca="false">VLOOKUP(A13,Акции!A:U,21,0)</f>
        <v>consumer</v>
      </c>
      <c r="H13" s="226"/>
      <c r="I13" s="226"/>
      <c r="J13" s="227" t="str">
        <f aca="false">VLOOKUP(A13,Акции!A:U,3,0)</f>
        <v>OZON</v>
      </c>
      <c r="K13" s="228" t="n">
        <f aca="false">VLOOKUP($A13,Акции!$E$2:$AU$2000,MATCH(K$10,shares[[#Headers],[isin]:[dshort_client]],0),0)</f>
        <v>1</v>
      </c>
      <c r="L13" s="23" t="n">
        <f aca="false">VLOOKUP(A13,QUIK!C:AL,10,0)</f>
        <v>2719.5</v>
      </c>
      <c r="M13" s="228" t="str">
        <f aca="false">VLOOKUP($A13,Акции!$E$2:$AU$2000,MATCH(M$10,shares[[#Headers],[isin]:[dshort_client]],0),0)</f>
        <v>0.500000000</v>
      </c>
      <c r="N13" s="228" t="n">
        <f aca="false">VLOOKUP($A13,Акции!$E$2:$AU$2000,MATCH(N$10,shares[[#Headers],[isin]:[dshort_client]],0),0)</f>
        <v>3</v>
      </c>
      <c r="O13" s="228" t="str">
        <f aca="false">VLOOKUP($A13,Акции!$E$2:$AU$2000,MATCH(O$10,shares[[#Headers],[isin]:[dshort_client]],0),0)</f>
        <v>rub</v>
      </c>
      <c r="P13" s="228" t="n">
        <f aca="false">VLOOKUP($A13,Акции!$E$2:$AU$2000,MATCH(P$10,shares[[#Headers],[isin]:[dshort_client]],0),0)</f>
        <v>1</v>
      </c>
      <c r="Q13" s="228"/>
      <c r="R13" s="229" t="n">
        <f aca="false">VLOOKUP($A13,Акции!$E$2:$AU$2000,MATCH(R$10,shares[[#Headers],[isin]:[dshort_client]],0),0)</f>
        <v>1</v>
      </c>
      <c r="S13" s="228" t="str">
        <f aca="false">VLOOKUP($A13,Акции!$E$2:$AU$2000,MATCH(S$10,shares[[#Headers],[isin]:[dshort_client]],0),0)</f>
        <v>[]</v>
      </c>
      <c r="T13" s="23" t="n">
        <f aca="false">VLOOKUP($A13,Акции!$E$2:$AU$2000,MATCH(T$10,shares[[#Headers],[isin]:[dshort_client]],0),0)</f>
        <v>0</v>
      </c>
      <c r="U13" s="23" t="n">
        <f aca="false">VLOOKUP($A13,Акции!$E$2:$AU$2000,MATCH(U$10,shares[[#Headers],[isin]:[dshort_client]],0),0)</f>
        <v>0</v>
      </c>
      <c r="V13" s="230" t="n">
        <f aca="false">VLOOKUP($A13,Акции!$E$2:$AU$2000,MATCH(V$10,shares[[#Headers],[isin]:[dshort_client]],0),0)</f>
        <v>5</v>
      </c>
      <c r="W13" s="131" t="n">
        <v>0.05</v>
      </c>
      <c r="X13" s="131" t="n">
        <f aca="false">W13*$D$6</f>
        <v>0.025</v>
      </c>
      <c r="Y13" s="231" t="n">
        <f aca="false">IFERROR(VLOOKUP(A13,'АЛГОРИТМ (ПРОЦЕСС_last)_T'!$B$9:$G$36,6,0),0)</f>
        <v>0</v>
      </c>
      <c r="Z13" s="17" t="n">
        <f aca="false">X13-Y13</f>
        <v>0.025</v>
      </c>
      <c r="AA13" s="82" t="n">
        <f aca="false">VLOOKUP(A13,'АЛГОРИТМ (ПРОЦЕСС_last)_T'!$A$48:$T$64,15,0)</f>
        <v>8</v>
      </c>
      <c r="AB13" s="22" t="n">
        <f aca="false">VLOOKUP(A13,'АЛГОРИТМ (ПРОЦЕСС_last)_T'!$A$48:$T$64,16,0)</f>
        <v>21756</v>
      </c>
      <c r="AT13" s="232" t="s">
        <v>188</v>
      </c>
      <c r="AU13" s="233" t="n">
        <f aca="false">'АЛГОРИТМ (ПРОЦЕСС_last)_T'!E3</f>
        <v>963451.39</v>
      </c>
      <c r="AV13" s="234"/>
    </row>
    <row r="14" customFormat="false" ht="15" hidden="false" customHeight="false" outlineLevel="0" collapsed="false">
      <c r="A14" s="224" t="s">
        <v>208</v>
      </c>
      <c r="B14" s="225" t="str">
        <f aca="false">VLOOKUP($A14,Акции!$E$2:$AU$2000,MATCH(B$10,shares[[#Headers],[isin]:[dshort_client]],0),0)</f>
        <v>Группа Позитив</v>
      </c>
      <c r="C14" s="225"/>
      <c r="D14" s="225"/>
      <c r="E14" s="225"/>
      <c r="F14" s="225"/>
      <c r="G14" s="226" t="str">
        <f aca="false">VLOOKUP(A14,Акции!A:U,21,0)</f>
        <v>it</v>
      </c>
      <c r="H14" s="226"/>
      <c r="I14" s="226"/>
      <c r="J14" s="227" t="str">
        <f aca="false">VLOOKUP(A14,Акции!A:U,3,0)</f>
        <v>POSI</v>
      </c>
      <c r="K14" s="228" t="n">
        <f aca="false">VLOOKUP($A14,Акции!$E$2:$AU$2000,MATCH(K$10,shares[[#Headers],[isin]:[dshort_client]],0),0)</f>
        <v>1</v>
      </c>
      <c r="L14" s="23" t="n">
        <f aca="false">VLOOKUP(A14,QUIK!C:AL,10,0)</f>
        <v>1798.6</v>
      </c>
      <c r="M14" s="228" t="str">
        <f aca="false">VLOOKUP($A14,Акции!$E$2:$AU$2000,MATCH(M$10,shares[[#Headers],[isin]:[dshort_client]],0),0)</f>
        <v>0.200000000</v>
      </c>
      <c r="N14" s="228" t="n">
        <f aca="false">VLOOKUP($A14,Акции!$E$2:$AU$2000,MATCH(N$10,shares[[#Headers],[isin]:[dshort_client]],0),0)</f>
        <v>1</v>
      </c>
      <c r="O14" s="228" t="str">
        <f aca="false">VLOOKUP($A14,Акции!$E$2:$AU$2000,MATCH(O$10,shares[[#Headers],[isin]:[dshort_client]],0),0)</f>
        <v>rub</v>
      </c>
      <c r="P14" s="228" t="n">
        <f aca="false">VLOOKUP($A14,Акции!$E$2:$AU$2000,MATCH(P$10,shares[[#Headers],[isin]:[dshort_client]],0),0)</f>
        <v>0</v>
      </c>
      <c r="Q14" s="228"/>
      <c r="R14" s="229" t="n">
        <f aca="false">VLOOKUP($A14,Акции!$E$2:$AU$2000,MATCH(R$10,shares[[#Headers],[isin]:[dshort_client]],0),0)</f>
        <v>1</v>
      </c>
      <c r="S14" s="228" t="str">
        <f aca="false">VLOOKUP($A14,Акции!$E$2:$AU$2000,MATCH(S$10,shares[[#Headers],[isin]:[dshort_client]],0),0)</f>
        <v>[]</v>
      </c>
      <c r="T14" s="23" t="n">
        <f aca="false">VLOOKUP($A14,Акции!$E$2:$AU$2000,MATCH(T$10,shares[[#Headers],[isin]:[dshort_client]],0),0)</f>
        <v>1</v>
      </c>
      <c r="U14" s="23" t="n">
        <f aca="false">VLOOKUP($A14,Акции!$E$2:$AU$2000,MATCH(U$10,shares[[#Headers],[isin]:[dshort_client]],0),0)</f>
        <v>1</v>
      </c>
      <c r="V14" s="230" t="n">
        <f aca="false">VLOOKUP($A14,Акции!$E$2:$AU$2000,MATCH(V$10,shares[[#Headers],[isin]:[dshort_client]],0),0)</f>
        <v>5</v>
      </c>
      <c r="W14" s="131" t="n">
        <v>0.05</v>
      </c>
      <c r="X14" s="131" t="n">
        <f aca="false">W14*$D$6</f>
        <v>0.025</v>
      </c>
      <c r="Y14" s="231" t="n">
        <f aca="false">IFERROR(VLOOKUP(A14,'АЛГОРИТМ (ПРОЦЕСС_last)_T'!$B$9:$G$36,6,0),0)</f>
        <v>0.0112009802591078</v>
      </c>
      <c r="Z14" s="17" t="n">
        <f aca="false">X14-Y14</f>
        <v>0.0137990197408922</v>
      </c>
      <c r="AA14" s="82" t="n">
        <f aca="false">VLOOKUP(A14,'АЛГОРИТМ (ПРОЦЕСС_last)_T'!$A$48:$T$64,15,0)</f>
        <v>7</v>
      </c>
      <c r="AB14" s="22" t="n">
        <f aca="false">VLOOKUP(A14,'АЛГОРИТМ (ПРОЦЕСС_last)_T'!$A$48:$T$64,16,0)</f>
        <v>12590.2</v>
      </c>
      <c r="AT14" s="232" t="s">
        <v>191</v>
      </c>
      <c r="AU14" s="233" t="n">
        <f aca="false">'АЛГОРИТМ (ПРОЦЕСС_last)_T'!E4</f>
        <v>963451.39</v>
      </c>
      <c r="AV14" s="234"/>
    </row>
    <row r="15" customFormat="false" ht="15" hidden="false" customHeight="false" outlineLevel="0" collapsed="false">
      <c r="A15" s="224" t="s">
        <v>211</v>
      </c>
      <c r="B15" s="225" t="str">
        <f aca="false">VLOOKUP($A15,Акции!$E$2:$AU$2000,MATCH(B$10,shares[[#Headers],[isin]:[dshort_client]],0),0)</f>
        <v>Сургутнефтегаз - привилегированные акции</v>
      </c>
      <c r="C15" s="225"/>
      <c r="D15" s="225"/>
      <c r="E15" s="225"/>
      <c r="F15" s="225"/>
      <c r="G15" s="226" t="str">
        <f aca="false">VLOOKUP(A15,Акции!A:U,21,0)</f>
        <v>energy</v>
      </c>
      <c r="H15" s="226"/>
      <c r="I15" s="226"/>
      <c r="J15" s="227" t="str">
        <f aca="false">VLOOKUP(A15,Акции!A:U,3,0)</f>
        <v>SNGSP</v>
      </c>
      <c r="K15" s="228" t="n">
        <f aca="false">VLOOKUP($A15,Акции!$E$2:$AU$2000,MATCH(K$10,shares[[#Headers],[isin]:[dshort_client]],0),0)</f>
        <v>10</v>
      </c>
      <c r="L15" s="23" t="n">
        <f aca="false">VLOOKUP(A15,QUIK!C:AL,10,0)</f>
        <v>55.975</v>
      </c>
      <c r="M15" s="228" t="str">
        <f aca="false">VLOOKUP($A15,Акции!$E$2:$AU$2000,MATCH(M$10,shares[[#Headers],[isin]:[dshort_client]],0),0)</f>
        <v>0.5000000</v>
      </c>
      <c r="N15" s="228" t="n">
        <f aca="false">VLOOKUP($A15,Акции!$E$2:$AU$2000,MATCH(N$10,shares[[#Headers],[isin]:[dshort_client]],0),0)</f>
        <v>2</v>
      </c>
      <c r="O15" s="228" t="str">
        <f aca="false">VLOOKUP($A15,Акции!$E$2:$AU$2000,MATCH(O$10,shares[[#Headers],[isin]:[dshort_client]],0),0)</f>
        <v>rub</v>
      </c>
      <c r="P15" s="228" t="n">
        <f aca="false">VLOOKUP($A15,Акции!$E$2:$AU$2000,MATCH(P$10,shares[[#Headers],[isin]:[dshort_client]],0),0)</f>
        <v>0</v>
      </c>
      <c r="Q15" s="228"/>
      <c r="R15" s="229" t="n">
        <f aca="false">VLOOKUP($A15,Акции!$E$2:$AU$2000,MATCH(R$10,shares[[#Headers],[isin]:[dshort_client]],0),0)</f>
        <v>1</v>
      </c>
      <c r="S15" s="228" t="str">
        <f aca="false">VLOOKUP($A15,Акции!$E$2:$AU$2000,MATCH(S$10,shares[[#Headers],[isin]:[dshort_client]],0),0)</f>
        <v>[]</v>
      </c>
      <c r="T15" s="23" t="n">
        <f aca="false">VLOOKUP($A15,Акции!$E$2:$AU$2000,MATCH(T$10,shares[[#Headers],[isin]:[dshort_client]],0),0)</f>
        <v>1</v>
      </c>
      <c r="U15" s="23" t="n">
        <f aca="false">VLOOKUP($A15,Акции!$E$2:$AU$2000,MATCH(U$10,shares[[#Headers],[isin]:[dshort_client]],0),0)</f>
        <v>1</v>
      </c>
      <c r="V15" s="230" t="n">
        <f aca="false">VLOOKUP($A15,Акции!$E$2:$AU$2000,MATCH(V$10,shares[[#Headers],[isin]:[dshort_client]],0),0)</f>
        <v>5</v>
      </c>
      <c r="W15" s="131" t="n">
        <v>0.08</v>
      </c>
      <c r="X15" s="131" t="n">
        <f aca="false">W15*$D$6</f>
        <v>0.04</v>
      </c>
      <c r="Y15" s="231" t="n">
        <f aca="false">IFERROR(VLOOKUP(A15,'АЛГОРИТМ (ПРОЦЕСС_last)_T'!$B$9:$G$36,6,0),0)</f>
        <v>0.0290492081806016</v>
      </c>
      <c r="Z15" s="17" t="n">
        <f aca="false">X15-Y15</f>
        <v>0.0109507918193984</v>
      </c>
      <c r="AA15" s="82" t="n">
        <f aca="false">VLOOKUP(A15,'АЛГОРИТМ (ПРОЦЕСС_last)_T'!$A$48:$T$64,15,0)</f>
        <v>18</v>
      </c>
      <c r="AB15" s="22" t="n">
        <f aca="false">VLOOKUP(A15,'АЛГОРИТМ (ПРОЦЕСС_last)_T'!$A$48:$T$64,16,0)</f>
        <v>10075.5</v>
      </c>
      <c r="AT15" s="232" t="s">
        <v>385</v>
      </c>
      <c r="AU15" s="234" t="n">
        <f aca="false">AU13-AU14</f>
        <v>0</v>
      </c>
      <c r="AV15" s="23"/>
      <c r="AX15" s="0" t="s">
        <v>386</v>
      </c>
    </row>
    <row r="16" customFormat="false" ht="15" hidden="false" customHeight="false" outlineLevel="0" collapsed="false">
      <c r="A16" s="224" t="s">
        <v>214</v>
      </c>
      <c r="B16" s="225" t="str">
        <f aca="false">VLOOKUP($A16,Акции!$E$2:$AU$2000,MATCH(B$10,shares[[#Headers],[isin]:[dshort_client]],0),0)</f>
        <v>Т-Технологии</v>
      </c>
      <c r="C16" s="225"/>
      <c r="D16" s="225"/>
      <c r="E16" s="225"/>
      <c r="F16" s="225"/>
      <c r="G16" s="226" t="str">
        <f aca="false">VLOOKUP(A16,Акции!A:U,21,0)</f>
        <v>financial</v>
      </c>
      <c r="H16" s="226"/>
      <c r="I16" s="226"/>
      <c r="J16" s="227" t="str">
        <f aca="false">VLOOKUP(A16,Акции!A:U,3,0)</f>
        <v>T</v>
      </c>
      <c r="K16" s="228" t="n">
        <f aca="false">VLOOKUP($A16,Акции!$E$2:$AU$2000,MATCH(K$10,shares[[#Headers],[isin]:[dshort_client]],0),0)</f>
        <v>1</v>
      </c>
      <c r="L16" s="23" t="n">
        <f aca="false">VLOOKUP(A16,QUIK!C:AL,10,0)</f>
        <v>2348</v>
      </c>
      <c r="M16" s="228" t="str">
        <f aca="false">VLOOKUP($A16,Акции!$E$2:$AU$2000,MATCH(M$10,shares[[#Headers],[isin]:[dshort_client]],0),0)</f>
        <v>0.200000000</v>
      </c>
      <c r="N16" s="228" t="n">
        <f aca="false">VLOOKUP($A16,Акции!$E$2:$AU$2000,MATCH(N$10,shares[[#Headers],[isin]:[dshort_client]],0),0)</f>
        <v>1</v>
      </c>
      <c r="O16" s="228" t="str">
        <f aca="false">VLOOKUP($A16,Акции!$E$2:$AU$2000,MATCH(O$10,shares[[#Headers],[isin]:[dshort_client]],0),0)</f>
        <v>rub</v>
      </c>
      <c r="P16" s="228" t="n">
        <f aca="false">VLOOKUP($A16,Акции!$E$2:$AU$2000,MATCH(P$10,shares[[#Headers],[isin]:[dshort_client]],0),0)</f>
        <v>0</v>
      </c>
      <c r="Q16" s="228"/>
      <c r="R16" s="229" t="n">
        <f aca="false">VLOOKUP($A16,Акции!$E$2:$AU$2000,MATCH(R$10,shares[[#Headers],[isin]:[dshort_client]],0),0)</f>
        <v>1</v>
      </c>
      <c r="S16" s="228" t="str">
        <f aca="false">VLOOKUP($A16,Акции!$E$2:$AU$2000,MATCH(S$10,shares[[#Headers],[isin]:[dshort_client]],0),0)</f>
        <v>[]</v>
      </c>
      <c r="T16" s="23" t="n">
        <f aca="false">VLOOKUP($A16,Акции!$E$2:$AU$2000,MATCH(T$10,shares[[#Headers],[isin]:[dshort_client]],0),0)</f>
        <v>1</v>
      </c>
      <c r="U16" s="23" t="n">
        <f aca="false">VLOOKUP($A16,Акции!$E$2:$AU$2000,MATCH(U$10,shares[[#Headers],[isin]:[dshort_client]],0),0)</f>
        <v>1</v>
      </c>
      <c r="V16" s="230" t="n">
        <f aca="false">VLOOKUP($A16,Акции!$E$2:$AU$2000,MATCH(V$10,shares[[#Headers],[isin]:[dshort_client]],0),0)</f>
        <v>5</v>
      </c>
      <c r="W16" s="131" t="n">
        <v>0.05</v>
      </c>
      <c r="X16" s="131" t="n">
        <f aca="false">W16*$D$6</f>
        <v>0.025</v>
      </c>
      <c r="Y16" s="231" t="n">
        <f aca="false">IFERROR(VLOOKUP(A16,'АЛГОРИТМ (ПРОЦЕСС_last)_T'!$B$9:$G$36,6,0),0)</f>
        <v>0.0219336442080384</v>
      </c>
      <c r="Z16" s="17" t="n">
        <f aca="false">X16-Y16</f>
        <v>0.00306635579196165</v>
      </c>
      <c r="AA16" s="82" t="n">
        <f aca="false">VLOOKUP(A16,'АЛГОРИТМ (ПРОЦЕСС_last)_T'!$A$48:$T$64,15,0)</f>
        <v>1</v>
      </c>
      <c r="AB16" s="22" t="n">
        <f aca="false">VLOOKUP(A16,'АЛГОРИТМ (ПРОЦЕСС_last)_T'!$A$48:$T$64,16,0)</f>
        <v>2348</v>
      </c>
      <c r="AT16" s="232" t="s">
        <v>387</v>
      </c>
      <c r="AU16" s="235" t="n">
        <f aca="false">-AU15/AU13</f>
        <v>0</v>
      </c>
      <c r="AV16" s="23"/>
      <c r="AX16" s="0" t="s">
        <v>388</v>
      </c>
    </row>
    <row r="17" customFormat="false" ht="15" hidden="false" customHeight="false" outlineLevel="0" collapsed="false">
      <c r="A17" s="224" t="s">
        <v>217</v>
      </c>
      <c r="B17" s="225" t="str">
        <f aca="false">VLOOKUP($A17,Акции!$E$2:$AU$2000,MATCH(B$10,shares[[#Headers],[isin]:[dshort_client]],0),0)</f>
        <v>Транснефть - привилегированные акции</v>
      </c>
      <c r="C17" s="225"/>
      <c r="D17" s="225"/>
      <c r="E17" s="225"/>
      <c r="F17" s="225"/>
      <c r="G17" s="226" t="str">
        <f aca="false">VLOOKUP(A17,Акции!A:U,21,0)</f>
        <v>energy</v>
      </c>
      <c r="H17" s="226"/>
      <c r="I17" s="226"/>
      <c r="J17" s="227" t="str">
        <f aca="false">VLOOKUP(A17,Акции!A:U,3,0)</f>
        <v>TRNFP</v>
      </c>
      <c r="K17" s="228" t="n">
        <f aca="false">VLOOKUP($A17,Акции!$E$2:$AU$2000,MATCH(K$10,shares[[#Headers],[isin]:[dshort_client]],0),0)</f>
        <v>1</v>
      </c>
      <c r="L17" s="23" t="n">
        <f aca="false">VLOOKUP(A17,QUIK!C:AL,10,0)</f>
        <v>944.5</v>
      </c>
      <c r="M17" s="228" t="str">
        <f aca="false">VLOOKUP($A17,Акции!$E$2:$AU$2000,MATCH(M$10,shares[[#Headers],[isin]:[dshort_client]],0),0)</f>
        <v>0.200000000</v>
      </c>
      <c r="N17" s="228" t="n">
        <f aca="false">VLOOKUP($A17,Акции!$E$2:$AU$2000,MATCH(N$10,shares[[#Headers],[isin]:[dshort_client]],0),0)</f>
        <v>2</v>
      </c>
      <c r="O17" s="228" t="str">
        <f aca="false">VLOOKUP($A17,Акции!$E$2:$AU$2000,MATCH(O$10,shares[[#Headers],[isin]:[dshort_client]],0),0)</f>
        <v>rub</v>
      </c>
      <c r="P17" s="228" t="n">
        <f aca="false">VLOOKUP($A17,Акции!$E$2:$AU$2000,MATCH(P$10,shares[[#Headers],[isin]:[dshort_client]],0),0)</f>
        <v>0</v>
      </c>
      <c r="Q17" s="228"/>
      <c r="R17" s="229" t="n">
        <f aca="false">VLOOKUP($A17,Акции!$E$2:$AU$2000,MATCH(R$10,shares[[#Headers],[isin]:[dshort_client]],0),0)</f>
        <v>1</v>
      </c>
      <c r="S17" s="228" t="str">
        <f aca="false">VLOOKUP($A17,Акции!$E$2:$AU$2000,MATCH(S$10,shares[[#Headers],[isin]:[dshort_client]],0),0)</f>
        <v>[]</v>
      </c>
      <c r="T17" s="23" t="n">
        <f aca="false">VLOOKUP($A17,Акции!$E$2:$AU$2000,MATCH(T$10,shares[[#Headers],[isin]:[dshort_client]],0),0)</f>
        <v>1</v>
      </c>
      <c r="U17" s="23" t="n">
        <f aca="false">VLOOKUP($A17,Акции!$E$2:$AU$2000,MATCH(U$10,shares[[#Headers],[isin]:[dshort_client]],0),0)</f>
        <v>1</v>
      </c>
      <c r="V17" s="230" t="n">
        <f aca="false">VLOOKUP($A17,Акции!$E$2:$AU$2000,MATCH(V$10,shares[[#Headers],[isin]:[dshort_client]],0),0)</f>
        <v>5</v>
      </c>
      <c r="W17" s="131" t="n">
        <v>0.03</v>
      </c>
      <c r="X17" s="131" t="n">
        <f aca="false">W17*$D$6</f>
        <v>0.015</v>
      </c>
      <c r="Y17" s="231" t="n">
        <f aca="false">IFERROR(VLOOKUP(A17,'АЛГОРИТМ (ПРОЦЕСС_last)_T'!$B$9:$G$36,6,0),0)</f>
        <v>0.010783626561585</v>
      </c>
      <c r="Z17" s="17" t="n">
        <f aca="false">X17-Y17</f>
        <v>0.00421637343841499</v>
      </c>
      <c r="AA17" s="82" t="n">
        <f aca="false">VLOOKUP(A17,'АЛГОРИТМ (ПРОЦЕСС_last)_T'!$A$48:$T$64,15,0)</f>
        <v>4</v>
      </c>
      <c r="AB17" s="22" t="n">
        <f aca="false">VLOOKUP(A17,'АЛГОРИТМ (ПРОЦЕСС_last)_T'!$A$48:$T$64,16,0)</f>
        <v>3778</v>
      </c>
      <c r="AT17" s="23"/>
      <c r="AU17" s="23"/>
      <c r="AV17" s="23"/>
    </row>
    <row r="18" customFormat="false" ht="15" hidden="false" customHeight="false" outlineLevel="0" collapsed="false">
      <c r="A18" s="224" t="s">
        <v>220</v>
      </c>
      <c r="B18" s="225" t="str">
        <f aca="false">VLOOKUP($A18,Акции!$E$2:$AU$2000,MATCH(B$10,shares[[#Headers],[isin]:[dshort_client]],0),0)</f>
        <v>Яндекс</v>
      </c>
      <c r="C18" s="225"/>
      <c r="D18" s="225"/>
      <c r="E18" s="225"/>
      <c r="F18" s="225"/>
      <c r="G18" s="226" t="str">
        <f aca="false">VLOOKUP(A18,Акции!A:U,21,0)</f>
        <v>it</v>
      </c>
      <c r="H18" s="226"/>
      <c r="I18" s="226"/>
      <c r="J18" s="227" t="str">
        <f aca="false">VLOOKUP(A18,Акции!A:U,3,0)</f>
        <v>YDEX</v>
      </c>
      <c r="K18" s="228" t="n">
        <f aca="false">VLOOKUP($A18,Акции!$E$2:$AU$2000,MATCH(K$10,shares[[#Headers],[isin]:[dshort_client]],0),0)</f>
        <v>1</v>
      </c>
      <c r="L18" s="23" t="n">
        <f aca="false">VLOOKUP(A18,QUIK!C:AL,10,0)</f>
        <v>3330.5</v>
      </c>
      <c r="M18" s="228" t="str">
        <f aca="false">VLOOKUP($A18,Акции!$E$2:$AU$2000,MATCH(M$10,shares[[#Headers],[isin]:[dshort_client]],0),0)</f>
        <v>0.500000000</v>
      </c>
      <c r="N18" s="228" t="n">
        <f aca="false">VLOOKUP($A18,Акции!$E$2:$AU$2000,MATCH(N$10,shares[[#Headers],[isin]:[dshort_client]],0),0)</f>
        <v>1</v>
      </c>
      <c r="O18" s="228" t="str">
        <f aca="false">VLOOKUP($A18,Акции!$E$2:$AU$2000,MATCH(O$10,shares[[#Headers],[isin]:[dshort_client]],0),0)</f>
        <v>rub</v>
      </c>
      <c r="P18" s="228" t="n">
        <f aca="false">VLOOKUP($A18,Акции!$E$2:$AU$2000,MATCH(P$10,shares[[#Headers],[isin]:[dshort_client]],0),0)</f>
        <v>0</v>
      </c>
      <c r="Q18" s="228"/>
      <c r="R18" s="229" t="n">
        <f aca="false">VLOOKUP($A18,Акции!$E$2:$AU$2000,MATCH(R$10,shares[[#Headers],[isin]:[dshort_client]],0),0)</f>
        <v>1</v>
      </c>
      <c r="S18" s="228" t="str">
        <f aca="false">VLOOKUP($A18,Акции!$E$2:$AU$2000,MATCH(S$10,shares[[#Headers],[isin]:[dshort_client]],0),0)</f>
        <v>[]</v>
      </c>
      <c r="T18" s="23" t="n">
        <f aca="false">VLOOKUP($A18,Акции!$E$2:$AU$2000,MATCH(T$10,shares[[#Headers],[isin]:[dshort_client]],0),0)</f>
        <v>1</v>
      </c>
      <c r="U18" s="23" t="n">
        <f aca="false">VLOOKUP($A18,Акции!$E$2:$AU$2000,MATCH(U$10,shares[[#Headers],[isin]:[dshort_client]],0),0)</f>
        <v>0</v>
      </c>
      <c r="V18" s="230" t="n">
        <f aca="false">VLOOKUP($A18,Акции!$E$2:$AU$2000,MATCH(V$10,shares[[#Headers],[isin]:[dshort_client]],0),0)</f>
        <v>5</v>
      </c>
      <c r="W18" s="131" t="n">
        <v>0.09</v>
      </c>
      <c r="X18" s="131" t="n">
        <f aca="false">W18*$D$6</f>
        <v>0.045</v>
      </c>
      <c r="Y18" s="231" t="n">
        <f aca="false">IFERROR(VLOOKUP(A18,'АЛГОРИТМ (ПРОЦЕСС_last)_T'!$B$9:$G$36,6,0),0)</f>
        <v>0.103705283979091</v>
      </c>
      <c r="Z18" s="17" t="n">
        <f aca="false">X18-Y18</f>
        <v>-0.0587052839790911</v>
      </c>
      <c r="AA18" s="82" t="n">
        <f aca="false">VLOOKUP(A18,'АЛГОРИТМ (ПРОЦЕСС_last)_T'!$A$48:$T$64,15,0)</f>
        <v>-16</v>
      </c>
      <c r="AB18" s="22" t="n">
        <f aca="false">VLOOKUP(A18,'АЛГОРИТМ (ПРОЦЕСС_last)_T'!$A$48:$T$64,16,0)</f>
        <v>-53288</v>
      </c>
      <c r="AT18" s="236" t="s">
        <v>389</v>
      </c>
      <c r="AU18" s="237" t="n">
        <f aca="false">'АЛГОРИТМ (ПРОЦЕСС_last)_T'!C108</f>
        <v>444602.26</v>
      </c>
      <c r="AV18" s="234"/>
    </row>
    <row r="19" customFormat="false" ht="15" hidden="false" customHeight="false" outlineLevel="0" collapsed="false">
      <c r="A19" s="224" t="s">
        <v>223</v>
      </c>
      <c r="B19" s="225" t="str">
        <f aca="false">VLOOKUP($A19,Акции!$E$2:$AU$2000,MATCH(B$10,shares[[#Headers],[isin]:[dshort_client]],0),0)</f>
        <v>Московская Биржа</v>
      </c>
      <c r="C19" s="225"/>
      <c r="D19" s="225"/>
      <c r="E19" s="225"/>
      <c r="F19" s="225"/>
      <c r="G19" s="226" t="str">
        <f aca="false">VLOOKUP(A19,Акции!A:U,21,0)</f>
        <v>financial</v>
      </c>
      <c r="H19" s="226"/>
      <c r="I19" s="226"/>
      <c r="J19" s="227" t="str">
        <f aca="false">VLOOKUP(A19,Акции!A:U,3,0)</f>
        <v>MOEX</v>
      </c>
      <c r="K19" s="228" t="n">
        <f aca="false">VLOOKUP($A19,Акции!$E$2:$AU$2000,MATCH(K$10,shares[[#Headers],[isin]:[dshort_client]],0),0)</f>
        <v>10</v>
      </c>
      <c r="L19" s="23" t="n">
        <f aca="false">VLOOKUP(A19,QUIK!C:AL,10,0)</f>
        <v>183.56</v>
      </c>
      <c r="M19" s="228" t="str">
        <f aca="false">VLOOKUP($A19,Акции!$E$2:$AU$2000,MATCH(M$10,shares[[#Headers],[isin]:[dshort_client]],0),0)</f>
        <v>0.10000000</v>
      </c>
      <c r="N19" s="228" t="n">
        <f aca="false">VLOOKUP($A19,Акции!$E$2:$AU$2000,MATCH(N$10,shares[[#Headers],[isin]:[dshort_client]],0),0)</f>
        <v>1</v>
      </c>
      <c r="O19" s="228" t="str">
        <f aca="false">VLOOKUP($A19,Акции!$E$2:$AU$2000,MATCH(O$10,shares[[#Headers],[isin]:[dshort_client]],0),0)</f>
        <v>rub</v>
      </c>
      <c r="P19" s="228" t="n">
        <f aca="false">VLOOKUP($A19,Акции!$E$2:$AU$2000,MATCH(P$10,shares[[#Headers],[isin]:[dshort_client]],0),0)</f>
        <v>0</v>
      </c>
      <c r="Q19" s="228"/>
      <c r="R19" s="229" t="n">
        <f aca="false">VLOOKUP($A19,Акции!$E$2:$AU$2000,MATCH(R$10,shares[[#Headers],[isin]:[dshort_client]],0),0)</f>
        <v>1</v>
      </c>
      <c r="S19" s="228" t="str">
        <f aca="false">VLOOKUP($A19,Акции!$E$2:$AU$2000,MATCH(S$10,shares[[#Headers],[isin]:[dshort_client]],0),0)</f>
        <v>[]</v>
      </c>
      <c r="T19" s="23" t="n">
        <f aca="false">VLOOKUP($A19,Акции!$E$2:$AU$2000,MATCH(T$10,shares[[#Headers],[isin]:[dshort_client]],0),0)</f>
        <v>1</v>
      </c>
      <c r="U19" s="23" t="n">
        <f aca="false">VLOOKUP($A19,Акции!$E$2:$AU$2000,MATCH(U$10,shares[[#Headers],[isin]:[dshort_client]],0),0)</f>
        <v>1</v>
      </c>
      <c r="V19" s="230" t="n">
        <f aca="false">VLOOKUP($A19,Акции!$E$2:$AU$2000,MATCH(V$10,shares[[#Headers],[isin]:[dshort_client]],0),0)</f>
        <v>5</v>
      </c>
      <c r="W19" s="131" t="n">
        <v>0.05</v>
      </c>
      <c r="X19" s="131" t="n">
        <f aca="false">W19*$D$6</f>
        <v>0.025</v>
      </c>
      <c r="Y19" s="231" t="n">
        <f aca="false">IFERROR(VLOOKUP(A19,'АЛГОРИТМ (ПРОЦЕСС_last)_T'!$B$9:$G$36,6,0),0)</f>
        <v>0.0266732709784144</v>
      </c>
      <c r="Z19" s="17" t="n">
        <f aca="false">X19-Y19</f>
        <v>-0.00167327097841439</v>
      </c>
      <c r="AA19" s="82" t="n">
        <f aca="false">VLOOKUP(A19,'АЛГОРИТМ (ПРОЦЕСС_last)_T'!$A$48:$T$64,15,0)</f>
        <v>0</v>
      </c>
      <c r="AB19" s="22" t="n">
        <f aca="false">VLOOKUP(A19,'АЛГОРИТМ (ПРОЦЕСС_last)_T'!$A$48:$T$64,16,0)</f>
        <v>0</v>
      </c>
      <c r="AT19" s="236" t="s">
        <v>390</v>
      </c>
      <c r="AU19" s="237" t="n">
        <f aca="false">'АЛГОРИТМ (ПРОЦЕСС_last)_T'!C109</f>
        <v>-454398.2</v>
      </c>
      <c r="AV19" s="234"/>
    </row>
    <row r="20" customFormat="false" ht="15" hidden="false" customHeight="false" outlineLevel="0" collapsed="false">
      <c r="A20" s="224" t="s">
        <v>226</v>
      </c>
      <c r="B20" s="225" t="str">
        <f aca="false">VLOOKUP($A20,Акции!$E$2:$AU$2000,MATCH(B$10,shares[[#Headers],[isin]:[dshort_client]],0),0)</f>
        <v>Совкомбанк</v>
      </c>
      <c r="C20" s="225"/>
      <c r="D20" s="225"/>
      <c r="E20" s="225"/>
      <c r="F20" s="225"/>
      <c r="G20" s="226" t="str">
        <f aca="false">VLOOKUP(A20,Акции!A:U,21,0)</f>
        <v>financial</v>
      </c>
      <c r="H20" s="226"/>
      <c r="I20" s="226"/>
      <c r="J20" s="227" t="str">
        <f aca="false">VLOOKUP(A20,Акции!A:U,3,0)</f>
        <v>SVCB</v>
      </c>
      <c r="K20" s="228" t="n">
        <f aca="false">VLOOKUP($A20,Акции!$E$2:$AU$2000,MATCH(K$10,shares[[#Headers],[isin]:[dshort_client]],0),0)</f>
        <v>100</v>
      </c>
      <c r="L20" s="23" t="n">
        <f aca="false">VLOOKUP(A20,QUIK!C:AL,10,0)</f>
        <v>12.58</v>
      </c>
      <c r="M20" s="228" t="str">
        <f aca="false">VLOOKUP($A20,Акции!$E$2:$AU$2000,MATCH(M$10,shares[[#Headers],[isin]:[dshort_client]],0),0)</f>
        <v>0.5000000</v>
      </c>
      <c r="N20" s="228" t="n">
        <f aca="false">VLOOKUP($A20,Акции!$E$2:$AU$2000,MATCH(N$10,shares[[#Headers],[isin]:[dshort_client]],0),0)</f>
        <v>1</v>
      </c>
      <c r="O20" s="228" t="str">
        <f aca="false">VLOOKUP($A20,Акции!$E$2:$AU$2000,MATCH(O$10,shares[[#Headers],[isin]:[dshort_client]],0),0)</f>
        <v>rub</v>
      </c>
      <c r="P20" s="228" t="n">
        <f aca="false">VLOOKUP($A20,Акции!$E$2:$AU$2000,MATCH(P$10,shares[[#Headers],[isin]:[dshort_client]],0),0)</f>
        <v>0</v>
      </c>
      <c r="Q20" s="228"/>
      <c r="R20" s="229" t="n">
        <f aca="false">VLOOKUP($A20,Акции!$E$2:$AU$2000,MATCH(R$10,shares[[#Headers],[isin]:[dshort_client]],0),0)</f>
        <v>1</v>
      </c>
      <c r="S20" s="228" t="str">
        <f aca="false">VLOOKUP($A20,Акции!$E$2:$AU$2000,MATCH(S$10,shares[[#Headers],[isin]:[dshort_client]],0),0)</f>
        <v>[]</v>
      </c>
      <c r="T20" s="23" t="n">
        <f aca="false">VLOOKUP($A20,Акции!$E$2:$AU$2000,MATCH(T$10,shares[[#Headers],[isin]:[dshort_client]],0),0)</f>
        <v>1</v>
      </c>
      <c r="U20" s="23" t="n">
        <f aca="false">VLOOKUP($A20,Акции!$E$2:$AU$2000,MATCH(U$10,shares[[#Headers],[isin]:[dshort_client]],0),0)</f>
        <v>0</v>
      </c>
      <c r="V20" s="230" t="n">
        <f aca="false">VLOOKUP($A20,Акции!$E$2:$AU$2000,MATCH(V$10,shares[[#Headers],[isin]:[dshort_client]],0),0)</f>
        <v>5</v>
      </c>
      <c r="W20" s="131" t="n">
        <v>0.05</v>
      </c>
      <c r="X20" s="131" t="n">
        <f aca="false">W20*$D$6</f>
        <v>0.025</v>
      </c>
      <c r="Y20" s="231" t="n">
        <f aca="false">IFERROR(VLOOKUP(A20,'АЛГОРИТМ (ПРОЦЕСС_last)_T'!$B$9:$G$36,6,0),0)</f>
        <v>0.0130572233644294</v>
      </c>
      <c r="Z20" s="17" t="n">
        <f aca="false">X20-Y20</f>
        <v>0.0119427766355706</v>
      </c>
      <c r="AA20" s="82" t="n">
        <f aca="false">VLOOKUP(A20,'АЛГОРИТМ (ПРОЦЕСС_last)_T'!$A$48:$T$64,15,0)</f>
        <v>9</v>
      </c>
      <c r="AB20" s="22" t="n">
        <f aca="false">VLOOKUP(A20,'АЛГОРИТМ (ПРОЦЕСС_last)_T'!$A$48:$T$64,16,0)</f>
        <v>11322</v>
      </c>
      <c r="AT20" s="232" t="s">
        <v>391</v>
      </c>
      <c r="AU20" s="16" t="n">
        <f aca="false">'АЛГОРИТМ (ПРОЦЕСС_last)_T'!B124</f>
        <v>1128896.46</v>
      </c>
      <c r="AV20" s="23"/>
    </row>
    <row r="21" customFormat="false" ht="15" hidden="false" customHeight="false" outlineLevel="0" collapsed="false">
      <c r="A21" s="224" t="s">
        <v>229</v>
      </c>
      <c r="B21" s="225" t="str">
        <f aca="false">VLOOKUP($A21,Акции!$E$2:$AU$2000,MATCH(B$10,shares[[#Headers],[isin]:[dshort_client]],0),0)</f>
        <v>Хэдхантер</v>
      </c>
      <c r="C21" s="225"/>
      <c r="D21" s="225"/>
      <c r="E21" s="225"/>
      <c r="F21" s="225"/>
      <c r="G21" s="226" t="str">
        <f aca="false">VLOOKUP(A21,Акции!A:U,21,0)</f>
        <v>it</v>
      </c>
      <c r="H21" s="226"/>
      <c r="I21" s="226"/>
      <c r="J21" s="227" t="str">
        <f aca="false">VLOOKUP(A21,Акции!A:U,3,0)</f>
        <v>HEAD</v>
      </c>
      <c r="K21" s="228" t="n">
        <f aca="false">VLOOKUP($A21,Акции!$E$2:$AU$2000,MATCH(K$10,shares[[#Headers],[isin]:[dshort_client]],0),0)</f>
        <v>1</v>
      </c>
      <c r="L21" s="23" t="n">
        <f aca="false">VLOOKUP(A21,QUIK!C:AL,10,0)</f>
        <v>4200</v>
      </c>
      <c r="M21" s="228" t="str">
        <f aca="false">VLOOKUP($A21,Акции!$E$2:$AU$2000,MATCH(M$10,shares[[#Headers],[isin]:[dshort_client]],0),0)</f>
        <v>1.0</v>
      </c>
      <c r="N21" s="228" t="n">
        <f aca="false">VLOOKUP($A21,Акции!$E$2:$AU$2000,MATCH(N$10,shares[[#Headers],[isin]:[dshort_client]],0),0)</f>
        <v>1</v>
      </c>
      <c r="O21" s="228" t="str">
        <f aca="false">VLOOKUP($A21,Акции!$E$2:$AU$2000,MATCH(O$10,shares[[#Headers],[isin]:[dshort_client]],0),0)</f>
        <v>rub</v>
      </c>
      <c r="P21" s="228" t="n">
        <f aca="false">VLOOKUP($A21,Акции!$E$2:$AU$2000,MATCH(P$10,shares[[#Headers],[isin]:[dshort_client]],0),0)</f>
        <v>0</v>
      </c>
      <c r="Q21" s="228"/>
      <c r="R21" s="229" t="n">
        <f aca="false">VLOOKUP($A21,Акции!$E$2:$AU$2000,MATCH(R$10,shares[[#Headers],[isin]:[dshort_client]],0),0)</f>
        <v>1</v>
      </c>
      <c r="S21" s="228" t="str">
        <f aca="false">VLOOKUP($A21,Акции!$E$2:$AU$2000,MATCH(S$10,shares[[#Headers],[isin]:[dshort_client]],0),0)</f>
        <v>[]</v>
      </c>
      <c r="T21" s="23" t="n">
        <f aca="false">VLOOKUP($A21,Акции!$E$2:$AU$2000,MATCH(T$10,shares[[#Headers],[isin]:[dshort_client]],0),0)</f>
        <v>1</v>
      </c>
      <c r="U21" s="23" t="n">
        <f aca="false">VLOOKUP($A21,Акции!$E$2:$AU$2000,MATCH(U$10,shares[[#Headers],[isin]:[dshort_client]],0),0)</f>
        <v>0</v>
      </c>
      <c r="V21" s="230" t="n">
        <f aca="false">VLOOKUP($A21,Акции!$E$2:$AU$2000,MATCH(V$10,shares[[#Headers],[isin]:[dshort_client]],0),0)</f>
        <v>5</v>
      </c>
      <c r="W21" s="131" t="n">
        <v>0.05</v>
      </c>
      <c r="X21" s="131" t="n">
        <f aca="false">W21*$D$6</f>
        <v>0.025</v>
      </c>
      <c r="Y21" s="231" t="n">
        <f aca="false">IFERROR(VLOOKUP(A21,'АЛГОРИТМ (ПРОЦЕСС_last)_T'!$B$9:$G$36,6,0),0)</f>
        <v>0.0305152914876172</v>
      </c>
      <c r="Z21" s="17" t="n">
        <f aca="false">X21-Y21</f>
        <v>-0.00551529148761725</v>
      </c>
      <c r="AA21" s="82" t="n">
        <f aca="false">VLOOKUP(A21,'АЛГОРИТМ (ПРОЦЕСС_last)_T'!$A$48:$T$64,15,0)</f>
        <v>-1</v>
      </c>
      <c r="AB21" s="22" t="n">
        <f aca="false">VLOOKUP(A21,'АЛГОРИТМ (ПРОЦЕСС_last)_T'!$A$48:$T$64,16,0)</f>
        <v>-4200</v>
      </c>
      <c r="AT21" s="232" t="s">
        <v>392</v>
      </c>
      <c r="AU21" s="238" t="n">
        <v>-0.0035</v>
      </c>
      <c r="AV21" s="23"/>
    </row>
    <row r="22" customFormat="false" ht="15" hidden="false" customHeight="false" outlineLevel="0" collapsed="false">
      <c r="A22" s="224" t="s">
        <v>232</v>
      </c>
      <c r="B22" s="225" t="str">
        <f aca="false">VLOOKUP($A22,Акции!$E$2:$AU$2000,MATCH(B$10,shares[[#Headers],[isin]:[dshort_client]],0),0)</f>
        <v>Татнефть - привилегированные акции</v>
      </c>
      <c r="C22" s="225"/>
      <c r="D22" s="225"/>
      <c r="E22" s="225"/>
      <c r="F22" s="225"/>
      <c r="G22" s="226" t="str">
        <f aca="false">VLOOKUP(A22,Акции!A:U,21,0)</f>
        <v>energy</v>
      </c>
      <c r="H22" s="226"/>
      <c r="I22" s="226"/>
      <c r="J22" s="227" t="str">
        <f aca="false">VLOOKUP(A22,Акции!A:U,3,0)</f>
        <v>TATNP</v>
      </c>
      <c r="K22" s="228" t="n">
        <f aca="false">VLOOKUP($A22,Акции!$E$2:$AU$2000,MATCH(K$10,shares[[#Headers],[isin]:[dshort_client]],0),0)</f>
        <v>1</v>
      </c>
      <c r="L22" s="23" t="n">
        <f aca="false">VLOOKUP(A22,QUIK!C:AL,10,0)</f>
        <v>531.3</v>
      </c>
      <c r="M22" s="228" t="str">
        <f aca="false">VLOOKUP($A22,Акции!$E$2:$AU$2000,MATCH(M$10,shares[[#Headers],[isin]:[dshort_client]],0),0)</f>
        <v>0.100000000</v>
      </c>
      <c r="N22" s="228" t="n">
        <f aca="false">VLOOKUP($A22,Акции!$E$2:$AU$2000,MATCH(N$10,shares[[#Headers],[isin]:[dshort_client]],0),0)</f>
        <v>2</v>
      </c>
      <c r="O22" s="228" t="str">
        <f aca="false">VLOOKUP($A22,Акции!$E$2:$AU$2000,MATCH(O$10,shares[[#Headers],[isin]:[dshort_client]],0),0)</f>
        <v>rub</v>
      </c>
      <c r="P22" s="228" t="n">
        <f aca="false">VLOOKUP($A22,Акции!$E$2:$AU$2000,MATCH(P$10,shares[[#Headers],[isin]:[dshort_client]],0),0)</f>
        <v>0</v>
      </c>
      <c r="Q22" s="228"/>
      <c r="R22" s="229" t="n">
        <f aca="false">VLOOKUP($A22,Акции!$E$2:$AU$2000,MATCH(R$10,shares[[#Headers],[isin]:[dshort_client]],0),0)</f>
        <v>1</v>
      </c>
      <c r="S22" s="228" t="str">
        <f aca="false">VLOOKUP($A22,Акции!$E$2:$AU$2000,MATCH(S$10,shares[[#Headers],[isin]:[dshort_client]],0),0)</f>
        <v>[]</v>
      </c>
      <c r="T22" s="23" t="n">
        <f aca="false">VLOOKUP($A22,Акции!$E$2:$AU$2000,MATCH(T$10,shares[[#Headers],[isin]:[dshort_client]],0),0)</f>
        <v>1</v>
      </c>
      <c r="U22" s="23" t="n">
        <f aca="false">VLOOKUP($A22,Акции!$E$2:$AU$2000,MATCH(U$10,shares[[#Headers],[isin]:[dshort_client]],0),0)</f>
        <v>1</v>
      </c>
      <c r="V22" s="230" t="n">
        <f aca="false">VLOOKUP($A22,Акции!$E$2:$AU$2000,MATCH(V$10,shares[[#Headers],[isin]:[dshort_client]],0),0)</f>
        <v>5</v>
      </c>
      <c r="W22" s="131" t="n">
        <v>0.05</v>
      </c>
      <c r="X22" s="131" t="n">
        <f aca="false">W22*$D$6</f>
        <v>0.025</v>
      </c>
      <c r="Y22" s="231" t="n">
        <f aca="false">IFERROR(VLOOKUP(A22,'АЛГОРИТМ (ПРОЦЕСС_last)_T'!$B$9:$G$36,6,0),0)</f>
        <v>0</v>
      </c>
      <c r="Z22" s="17" t="n">
        <f aca="false">X22-Y22</f>
        <v>0.025</v>
      </c>
      <c r="AA22" s="82" t="n">
        <f aca="false">VLOOKUP(A22,'АЛГОРИТМ (ПРОЦЕСС_last)_T'!$A$48:$T$64,15,0)</f>
        <v>45</v>
      </c>
      <c r="AB22" s="22" t="n">
        <f aca="false">VLOOKUP(A22,'АЛГОРИТМ (ПРОЦЕСС_last)_T'!$A$48:$T$64,16,0)</f>
        <v>23908.5</v>
      </c>
      <c r="AT22" s="23" t="s">
        <v>393</v>
      </c>
      <c r="AU22" s="16" t="n">
        <f aca="false">'АЛГОРИТМ (ПРОЦЕСС_last)_T'!B125</f>
        <v>-3951.13761</v>
      </c>
      <c r="AV22" s="23"/>
    </row>
    <row r="23" customFormat="false" ht="15" hidden="false" customHeight="false" outlineLevel="0" collapsed="false">
      <c r="A23" s="224" t="s">
        <v>233</v>
      </c>
      <c r="B23" s="225" t="str">
        <f aca="false">VLOOKUP($A23,Акции!$E$2:$AU$2000,MATCH(B$10,shares[[#Headers],[isin]:[dshort_client]],0),0)</f>
        <v>Группа Астра</v>
      </c>
      <c r="C23" s="225"/>
      <c r="D23" s="225"/>
      <c r="E23" s="225"/>
      <c r="F23" s="225"/>
      <c r="G23" s="226" t="str">
        <f aca="false">VLOOKUP(A23,Акции!A:U,21,0)</f>
        <v>it</v>
      </c>
      <c r="H23" s="226"/>
      <c r="I23" s="226"/>
      <c r="J23" s="227" t="str">
        <f aca="false">VLOOKUP(A23,Акции!A:U,3,0)</f>
        <v>ASTR</v>
      </c>
      <c r="K23" s="228" t="n">
        <f aca="false">VLOOKUP($A23,Акции!$E$2:$AU$2000,MATCH(K$10,shares[[#Headers],[isin]:[dshort_client]],0),0)</f>
        <v>1</v>
      </c>
      <c r="L23" s="23" t="n">
        <f aca="false">VLOOKUP(A23,QUIK!C:AL,10,0)</f>
        <v>434.65</v>
      </c>
      <c r="M23" s="228" t="str">
        <f aca="false">VLOOKUP($A23,Акции!$E$2:$AU$2000,MATCH(M$10,shares[[#Headers],[isin]:[dshort_client]],0),0)</f>
        <v>0.50000000</v>
      </c>
      <c r="N23" s="228" t="n">
        <f aca="false">VLOOKUP($A23,Акции!$E$2:$AU$2000,MATCH(N$10,shares[[#Headers],[isin]:[dshort_client]],0),0)</f>
        <v>1</v>
      </c>
      <c r="O23" s="228" t="str">
        <f aca="false">VLOOKUP($A23,Акции!$E$2:$AU$2000,MATCH(O$10,shares[[#Headers],[isin]:[dshort_client]],0),0)</f>
        <v>rub</v>
      </c>
      <c r="P23" s="228" t="n">
        <f aca="false">VLOOKUP($A23,Акции!$E$2:$AU$2000,MATCH(P$10,shares[[#Headers],[isin]:[dshort_client]],0),0)</f>
        <v>0</v>
      </c>
      <c r="Q23" s="228"/>
      <c r="R23" s="229" t="n">
        <f aca="false">VLOOKUP($A23,Акции!$E$2:$AU$2000,MATCH(R$10,shares[[#Headers],[isin]:[dshort_client]],0),0)</f>
        <v>0</v>
      </c>
      <c r="S23" s="228" t="str">
        <f aca="false">VLOOKUP($A23,Акции!$E$2:$AU$2000,MATCH(S$10,shares[[#Headers],[isin]:[dshort_client]],0),0)</f>
        <v>[]</v>
      </c>
      <c r="T23" s="23" t="n">
        <f aca="false">VLOOKUP($A23,Акции!$E$2:$AU$2000,MATCH(T$10,shares[[#Headers],[isin]:[dshort_client]],0),0)</f>
        <v>1</v>
      </c>
      <c r="U23" s="23" t="n">
        <f aca="false">VLOOKUP($A23,Акции!$E$2:$AU$2000,MATCH(U$10,shares[[#Headers],[isin]:[dshort_client]],0),0)</f>
        <v>1</v>
      </c>
      <c r="V23" s="230" t="n">
        <f aca="false">VLOOKUP($A23,Акции!$E$2:$AU$2000,MATCH(V$10,shares[[#Headers],[isin]:[dshort_client]],0),0)</f>
        <v>5</v>
      </c>
      <c r="W23" s="131" t="n">
        <v>0.09</v>
      </c>
      <c r="X23" s="131" t="n">
        <f aca="false">W23*$D$6</f>
        <v>0.045</v>
      </c>
      <c r="Y23" s="231" t="n">
        <f aca="false">IFERROR(VLOOKUP(A23,'АЛГОРИТМ (ПРОЦЕСС_last)_T'!$B$9:$G$36,6,0),0)</f>
        <v>0.0225569242263484</v>
      </c>
      <c r="Z23" s="17" t="n">
        <f aca="false">X23-Y23</f>
        <v>0.0224430757736516</v>
      </c>
      <c r="AA23" s="82" t="n">
        <f aca="false">VLOOKUP(A23,'АЛГОРИТМ (ПРОЦЕСС_last)_T'!$A$48:$T$64,15,0)</f>
        <v>49</v>
      </c>
      <c r="AB23" s="22" t="n">
        <f aca="false">VLOOKUP(A23,'АЛГОРИТМ (ПРОЦЕСС_last)_T'!$A$48:$T$64,16,0)</f>
        <v>21297.85</v>
      </c>
      <c r="AT23" s="232" t="s">
        <v>394</v>
      </c>
      <c r="AU23" s="16" t="n">
        <f aca="false">ABS(AU19)-AU18</f>
        <v>9795.93999999995</v>
      </c>
      <c r="AV23" s="23"/>
      <c r="AX23" s="0" t="s">
        <v>395</v>
      </c>
    </row>
    <row r="24" customFormat="false" ht="15" hidden="false" customHeight="false" outlineLevel="0" collapsed="false">
      <c r="A24" s="224" t="s">
        <v>234</v>
      </c>
      <c r="B24" s="225" t="str">
        <f aca="false">VLOOKUP($A24,Акции!$E$2:$AU$2000,MATCH(B$10,shares[[#Headers],[isin]:[dshort_client]],0),0)</f>
        <v>Газпром нефть</v>
      </c>
      <c r="C24" s="225"/>
      <c r="D24" s="225"/>
      <c r="E24" s="225"/>
      <c r="F24" s="225"/>
      <c r="G24" s="226" t="str">
        <f aca="false">VLOOKUP(A24,Акции!A:U,21,0)</f>
        <v>energy</v>
      </c>
      <c r="H24" s="226"/>
      <c r="I24" s="226"/>
      <c r="J24" s="227" t="str">
        <f aca="false">VLOOKUP(A24,Акции!A:U,3,0)</f>
        <v>SIBN</v>
      </c>
      <c r="K24" s="228" t="n">
        <f aca="false">VLOOKUP($A24,Акции!$E$2:$AU$2000,MATCH(K$10,shares[[#Headers],[isin]:[dshort_client]],0),0)</f>
        <v>1</v>
      </c>
      <c r="L24" s="23" t="n">
        <f aca="false">VLOOKUP(A24,QUIK!C:AL,10,0)</f>
        <v>542.9</v>
      </c>
      <c r="M24" s="228" t="str">
        <f aca="false">VLOOKUP($A24,Акции!$E$2:$AU$2000,MATCH(M$10,shares[[#Headers],[isin]:[dshort_client]],0),0)</f>
        <v>0.50000000</v>
      </c>
      <c r="N24" s="228" t="n">
        <f aca="false">VLOOKUP($A24,Акции!$E$2:$AU$2000,MATCH(N$10,shares[[#Headers],[isin]:[dshort_client]],0),0)</f>
        <v>1</v>
      </c>
      <c r="O24" s="228" t="str">
        <f aca="false">VLOOKUP($A24,Акции!$E$2:$AU$2000,MATCH(O$10,shares[[#Headers],[isin]:[dshort_client]],0),0)</f>
        <v>rub</v>
      </c>
      <c r="P24" s="228" t="n">
        <f aca="false">VLOOKUP($A24,Акции!$E$2:$AU$2000,MATCH(P$10,shares[[#Headers],[isin]:[dshort_client]],0),0)</f>
        <v>0</v>
      </c>
      <c r="Q24" s="228"/>
      <c r="R24" s="229" t="n">
        <f aca="false">VLOOKUP($A24,Акции!$E$2:$AU$2000,MATCH(R$10,shares[[#Headers],[isin]:[dshort_client]],0),0)</f>
        <v>1</v>
      </c>
      <c r="S24" s="228" t="str">
        <f aca="false">VLOOKUP($A24,Акции!$E$2:$AU$2000,MATCH(S$10,shares[[#Headers],[isin]:[dshort_client]],0),0)</f>
        <v>['russian_shares']</v>
      </c>
      <c r="T24" s="23" t="n">
        <f aca="false">VLOOKUP($A24,Акции!$E$2:$AU$2000,MATCH(T$10,shares[[#Headers],[isin]:[dshort_client]],0),0)</f>
        <v>1</v>
      </c>
      <c r="U24" s="23" t="n">
        <f aca="false">VLOOKUP($A24,Акции!$E$2:$AU$2000,MATCH(U$10,shares[[#Headers],[isin]:[dshort_client]],0),0)</f>
        <v>1</v>
      </c>
      <c r="V24" s="230" t="n">
        <f aca="false">VLOOKUP($A24,Акции!$E$2:$AU$2000,MATCH(V$10,shares[[#Headers],[isin]:[dshort_client]],0),0)</f>
        <v>5</v>
      </c>
      <c r="W24" s="131" t="n">
        <v>0.05</v>
      </c>
      <c r="X24" s="131" t="n">
        <f aca="false">W24*$D$6</f>
        <v>0.025</v>
      </c>
      <c r="Y24" s="231" t="n">
        <f aca="false">IFERROR(VLOOKUP(A24,'АЛГОРИТМ (ПРОЦЕСС_last)_T'!$B$9:$G$36,6,0),0)</f>
        <v>0.0225397982974523</v>
      </c>
      <c r="Z24" s="17" t="n">
        <f aca="false">X24-Y24</f>
        <v>0.00246020170254775</v>
      </c>
      <c r="AA24" s="82" t="n">
        <f aca="false">VLOOKUP(A24,'АЛГОРИТМ (ПРОЦЕСС_last)_T'!$A$48:$T$64,15,0)</f>
        <v>4</v>
      </c>
      <c r="AB24" s="22" t="n">
        <f aca="false">VLOOKUP(A24,'АЛГОРИТМ (ПРОЦЕСС_last)_T'!$A$48:$T$64,16,0)</f>
        <v>2171.6</v>
      </c>
      <c r="AT24" s="232" t="s">
        <v>396</v>
      </c>
      <c r="AU24" s="23" t="n">
        <f aca="false">'АЛГОРИТМ (ПРОЦЕСС_last)_T'!F110</f>
        <v>5844.80238999994</v>
      </c>
      <c r="AV24" s="23"/>
      <c r="AX24" s="0" t="s">
        <v>395</v>
      </c>
    </row>
    <row r="25" customFormat="false" ht="15" hidden="false" customHeight="false" outlineLevel="0" collapsed="false">
      <c r="A25" s="224" t="s">
        <v>235</v>
      </c>
      <c r="B25" s="225" t="str">
        <f aca="false">VLOOKUP($A25,Акции!$E$2:$AU$2000,MATCH(B$10,shares[[#Headers],[isin]:[dshort_client]],0),0)</f>
        <v>Мать и дитя</v>
      </c>
      <c r="C25" s="225"/>
      <c r="D25" s="225"/>
      <c r="E25" s="225"/>
      <c r="F25" s="225"/>
      <c r="G25" s="226" t="str">
        <f aca="false">VLOOKUP(A25,Акции!A:U,21,0)</f>
        <v>health_care</v>
      </c>
      <c r="H25" s="226"/>
      <c r="I25" s="226"/>
      <c r="J25" s="227" t="str">
        <f aca="false">VLOOKUP(A25,Акции!A:U,3,0)</f>
        <v>MDMG</v>
      </c>
      <c r="K25" s="228" t="n">
        <f aca="false">VLOOKUP($A25,Акции!$E$2:$AU$2000,MATCH(K$10,shares[[#Headers],[isin]:[dshort_client]],0),0)</f>
        <v>1</v>
      </c>
      <c r="L25" s="23" t="n">
        <f aca="false">VLOOKUP(A25,QUIK!C:AL,10,0)</f>
        <v>845.2</v>
      </c>
      <c r="M25" s="228" t="str">
        <f aca="false">VLOOKUP($A25,Акции!$E$2:$AU$2000,MATCH(M$10,shares[[#Headers],[isin]:[dshort_client]],0),0)</f>
        <v>0.100000000</v>
      </c>
      <c r="N25" s="228" t="n">
        <f aca="false">VLOOKUP($A25,Акции!$E$2:$AU$2000,MATCH(N$10,shares[[#Headers],[isin]:[dshort_client]],0),0)</f>
        <v>1</v>
      </c>
      <c r="O25" s="228" t="str">
        <f aca="false">VLOOKUP($A25,Акции!$E$2:$AU$2000,MATCH(O$10,shares[[#Headers],[isin]:[dshort_client]],0),0)</f>
        <v>rub</v>
      </c>
      <c r="P25" s="228" t="n">
        <f aca="false">VLOOKUP($A25,Акции!$E$2:$AU$2000,MATCH(P$10,shares[[#Headers],[isin]:[dshort_client]],0),0)</f>
        <v>0</v>
      </c>
      <c r="Q25" s="228"/>
      <c r="R25" s="229" t="n">
        <f aca="false">VLOOKUP($A25,Акции!$E$2:$AU$2000,MATCH(R$10,shares[[#Headers],[isin]:[dshort_client]],0),0)</f>
        <v>1</v>
      </c>
      <c r="S25" s="228" t="str">
        <f aca="false">VLOOKUP($A25,Акции!$E$2:$AU$2000,MATCH(S$10,shares[[#Headers],[isin]:[dshort_client]],0),0)</f>
        <v>[]</v>
      </c>
      <c r="T25" s="23" t="n">
        <f aca="false">VLOOKUP($A25,Акции!$E$2:$AU$2000,MATCH(T$10,shares[[#Headers],[isin]:[dshort_client]],0),0)</f>
        <v>1</v>
      </c>
      <c r="U25" s="23" t="n">
        <f aca="false">VLOOKUP($A25,Акции!$E$2:$AU$2000,MATCH(U$10,shares[[#Headers],[isin]:[dshort_client]],0),0)</f>
        <v>1</v>
      </c>
      <c r="V25" s="230" t="n">
        <f aca="false">VLOOKUP($A25,Акции!$E$2:$AU$2000,MATCH(V$10,shares[[#Headers],[isin]:[dshort_client]],0),0)</f>
        <v>5</v>
      </c>
      <c r="W25" s="131" t="n">
        <v>0.03</v>
      </c>
      <c r="X25" s="131" t="n">
        <f aca="false">W25*$D$6</f>
        <v>0.015</v>
      </c>
      <c r="Y25" s="231" t="n">
        <f aca="false">IFERROR(VLOOKUP(A25,'АЛГОРИТМ (ПРОЦЕСС_last)_T'!$B$9:$G$36,6,0),0)</f>
        <v>0.0219315683378691</v>
      </c>
      <c r="Z25" s="17" t="n">
        <f aca="false">X25-Y25</f>
        <v>-0.00693156833786913</v>
      </c>
      <c r="AA25" s="82" t="n">
        <f aca="false">VLOOKUP(A25,'АЛГОРИТМ (ПРОЦЕСС_last)_T'!$A$48:$T$64,15,0)</f>
        <v>-7</v>
      </c>
      <c r="AB25" s="22" t="n">
        <f aca="false">VLOOKUP(A25,'АЛГОРИТМ (ПРОЦЕСС_last)_T'!$A$48:$T$64,16,0)</f>
        <v>-5916.4</v>
      </c>
      <c r="AT25" s="232" t="s">
        <v>397</v>
      </c>
      <c r="AU25" s="16" t="n">
        <f aca="false">'АЛГОРИТМ (ПРОЦЕСС_last)_T'!C111</f>
        <v>-3518.69</v>
      </c>
      <c r="AV25" s="23"/>
    </row>
    <row r="26" customFormat="false" ht="15" hidden="false" customHeight="false" outlineLevel="0" collapsed="false">
      <c r="A26" s="224" t="s">
        <v>236</v>
      </c>
      <c r="B26" s="225" t="str">
        <f aca="false">VLOOKUP($A26,Акции!$E$2:$AU$2000,MATCH(B$10,shares[[#Headers],[isin]:[dshort_client]],0),0)</f>
        <v>Банк Санкт-Петербург</v>
      </c>
      <c r="C26" s="225"/>
      <c r="D26" s="225"/>
      <c r="E26" s="225"/>
      <c r="F26" s="225"/>
      <c r="G26" s="226" t="str">
        <f aca="false">VLOOKUP(A26,Акции!A:U,21,0)</f>
        <v>financial</v>
      </c>
      <c r="H26" s="226"/>
      <c r="I26" s="226"/>
      <c r="J26" s="227" t="str">
        <f aca="false">VLOOKUP(A26,Акции!A:U,3,0)</f>
        <v>BSPB</v>
      </c>
      <c r="K26" s="228" t="n">
        <f aca="false">VLOOKUP($A26,Акции!$E$2:$AU$2000,MATCH(K$10,shares[[#Headers],[isin]:[dshort_client]],0),0)</f>
        <v>10</v>
      </c>
      <c r="L26" s="23" t="n">
        <f aca="false">VLOOKUP(A26,QUIK!C:AL,10,0)</f>
        <v>306.87</v>
      </c>
      <c r="M26" s="228" t="str">
        <f aca="false">VLOOKUP($A26,Акции!$E$2:$AU$2000,MATCH(M$10,shares[[#Headers],[isin]:[dshort_client]],0),0)</f>
        <v>0.10000000</v>
      </c>
      <c r="N26" s="228" t="n">
        <f aca="false">VLOOKUP($A26,Акции!$E$2:$AU$2000,MATCH(N$10,shares[[#Headers],[isin]:[dshort_client]],0),0)</f>
        <v>1</v>
      </c>
      <c r="O26" s="228" t="str">
        <f aca="false">VLOOKUP($A26,Акции!$E$2:$AU$2000,MATCH(O$10,shares[[#Headers],[isin]:[dshort_client]],0),0)</f>
        <v>rub</v>
      </c>
      <c r="P26" s="228" t="n">
        <f aca="false">VLOOKUP($A26,Акции!$E$2:$AU$2000,MATCH(P$10,shares[[#Headers],[isin]:[dshort_client]],0),0)</f>
        <v>0</v>
      </c>
      <c r="Q26" s="228"/>
      <c r="R26" s="229" t="n">
        <f aca="false">VLOOKUP($A26,Акции!$E$2:$AU$2000,MATCH(R$10,shares[[#Headers],[isin]:[dshort_client]],0),0)</f>
        <v>1</v>
      </c>
      <c r="S26" s="228" t="str">
        <f aca="false">VLOOKUP($A26,Акции!$E$2:$AU$2000,MATCH(S$10,shares[[#Headers],[isin]:[dshort_client]],0),0)</f>
        <v>[]</v>
      </c>
      <c r="T26" s="23" t="n">
        <f aca="false">VLOOKUP($A26,Акции!$E$2:$AU$2000,MATCH(T$10,shares[[#Headers],[isin]:[dshort_client]],0),0)</f>
        <v>1</v>
      </c>
      <c r="U26" s="23" t="n">
        <f aca="false">VLOOKUP($A26,Акции!$E$2:$AU$2000,MATCH(U$10,shares[[#Headers],[isin]:[dshort_client]],0),0)</f>
        <v>1</v>
      </c>
      <c r="V26" s="230" t="n">
        <f aca="false">VLOOKUP($A26,Акции!$E$2:$AU$2000,MATCH(V$10,shares[[#Headers],[isin]:[dshort_client]],0),0)</f>
        <v>5</v>
      </c>
      <c r="W26" s="131" t="n">
        <v>0.1</v>
      </c>
      <c r="X26" s="131" t="n">
        <f aca="false">W26*$D$6</f>
        <v>0.05</v>
      </c>
      <c r="Y26" s="231" t="n">
        <f aca="false">IFERROR(VLOOKUP(A26,'АЛГОРИТМ (ПРОЦЕСС_last)_T'!$B$9:$G$36,6,0),0)</f>
        <v>0.0764426734596335</v>
      </c>
      <c r="Z26" s="17" t="n">
        <f aca="false">X26-Y26</f>
        <v>-0.0264426734596335</v>
      </c>
      <c r="AA26" s="82" t="n">
        <f aca="false">VLOOKUP(A26,'АЛГОРИТМ (ПРОЦЕСС_last)_T'!$A$48:$T$64,15,0)</f>
        <v>-8</v>
      </c>
      <c r="AB26" s="22" t="n">
        <f aca="false">VLOOKUP(A26,'АЛГОРИТМ (ПРОЦЕСС_last)_T'!$A$48:$T$64,16,0)</f>
        <v>-24549.6</v>
      </c>
      <c r="AT26" s="232" t="s">
        <v>398</v>
      </c>
      <c r="AU26" s="16" t="n">
        <f aca="false">'АЛГОРИТМ (ПРОЦЕСС_last)_T'!C112</f>
        <v>13314.6299999999</v>
      </c>
      <c r="AV26" s="23"/>
      <c r="AX26" s="0" t="s">
        <v>395</v>
      </c>
    </row>
    <row r="27" customFormat="false" ht="15" hidden="false" customHeight="false" outlineLevel="0" collapsed="false">
      <c r="A27" s="224" t="s">
        <v>237</v>
      </c>
      <c r="B27" s="225" t="str">
        <f aca="false">VLOOKUP($A27,Акции!$E$2:$AU$2000,MATCH(B$10,shares[[#Headers],[isin]:[dshort_client]],0),0)</f>
        <v>Интер РАО ЕЭС</v>
      </c>
      <c r="C27" s="225"/>
      <c r="D27" s="225"/>
      <c r="E27" s="225"/>
      <c r="F27" s="225"/>
      <c r="G27" s="226" t="str">
        <f aca="false">VLOOKUP(A27,Акции!A:U,21,0)</f>
        <v>utilities</v>
      </c>
      <c r="H27" s="226"/>
      <c r="I27" s="226"/>
      <c r="J27" s="227" t="str">
        <f aca="false">VLOOKUP(A27,Акции!A:U,3,0)</f>
        <v>IRAO</v>
      </c>
      <c r="K27" s="228" t="n">
        <f aca="false">VLOOKUP($A27,Акции!$E$2:$AU$2000,MATCH(K$10,shares[[#Headers],[isin]:[dshort_client]],0),0)</f>
        <v>100</v>
      </c>
      <c r="L27" s="23" t="n">
        <f aca="false">VLOOKUP(A27,QUIK!C:AL,10,0)</f>
        <v>3.692</v>
      </c>
      <c r="M27" s="228" t="str">
        <f aca="false">VLOOKUP($A27,Акции!$E$2:$AU$2000,MATCH(M$10,shares[[#Headers],[isin]:[dshort_client]],0),0)</f>
        <v>0.500000</v>
      </c>
      <c r="N27" s="228" t="n">
        <f aca="false">VLOOKUP($A27,Акции!$E$2:$AU$2000,MATCH(N$10,shares[[#Headers],[isin]:[dshort_client]],0),0)</f>
        <v>1</v>
      </c>
      <c r="O27" s="228" t="str">
        <f aca="false">VLOOKUP($A27,Акции!$E$2:$AU$2000,MATCH(O$10,shares[[#Headers],[isin]:[dshort_client]],0),0)</f>
        <v>rub</v>
      </c>
      <c r="P27" s="228" t="n">
        <f aca="false">VLOOKUP($A27,Акции!$E$2:$AU$2000,MATCH(P$10,shares[[#Headers],[isin]:[dshort_client]],0),0)</f>
        <v>0</v>
      </c>
      <c r="Q27" s="228"/>
      <c r="R27" s="229" t="n">
        <f aca="false">VLOOKUP($A27,Акции!$E$2:$AU$2000,MATCH(R$10,shares[[#Headers],[isin]:[dshort_client]],0),0)</f>
        <v>1</v>
      </c>
      <c r="S27" s="228" t="str">
        <f aca="false">VLOOKUP($A27,Акции!$E$2:$AU$2000,MATCH(S$10,shares[[#Headers],[isin]:[dshort_client]],0),0)</f>
        <v>[]</v>
      </c>
      <c r="T27" s="23" t="n">
        <f aca="false">VLOOKUP($A27,Акции!$E$2:$AU$2000,MATCH(T$10,shares[[#Headers],[isin]:[dshort_client]],0),0)</f>
        <v>1</v>
      </c>
      <c r="U27" s="23" t="n">
        <f aca="false">VLOOKUP($A27,Акции!$E$2:$AU$2000,MATCH(U$10,shares[[#Headers],[isin]:[dshort_client]],0),0)</f>
        <v>1</v>
      </c>
      <c r="V27" s="230" t="n">
        <f aca="false">VLOOKUP($A27,Акции!$E$2:$AU$2000,MATCH(V$10,shares[[#Headers],[isin]:[dshort_client]],0),0)</f>
        <v>5</v>
      </c>
      <c r="W27" s="131" t="n">
        <v>0.05</v>
      </c>
      <c r="X27" s="131" t="n">
        <f aca="false">W27*$D$6</f>
        <v>0.025</v>
      </c>
      <c r="Y27" s="231" t="n">
        <f aca="false">IFERROR(VLOOKUP(A27,'АЛГОРИТМ (ПРОЦЕСС_last)_T'!$B$9:$G$36,6,0),0)</f>
        <v>0.0191602816619529</v>
      </c>
      <c r="Z27" s="17" t="n">
        <f aca="false">X27-Y27</f>
        <v>0.00583971833804713</v>
      </c>
      <c r="AA27" s="82" t="n">
        <f aca="false">VLOOKUP(A27,'АЛГОРИТМ (ПРОЦЕСС_last)_T'!$A$48:$T$64,15,0)</f>
        <v>15</v>
      </c>
      <c r="AB27" s="22" t="n">
        <f aca="false">VLOOKUP(A27,'АЛГОРИТМ (ПРОЦЕСС_last)_T'!$A$48:$T$64,16,0)</f>
        <v>5538</v>
      </c>
      <c r="AT27" s="232" t="s">
        <v>399</v>
      </c>
      <c r="AU27" s="23" t="n">
        <f aca="false">'АЛГОРИТМ (ПРОЦЕСС_last)_T'!F112</f>
        <v>9363.49238999994</v>
      </c>
      <c r="AV27" s="23"/>
      <c r="AX27" s="0" t="s">
        <v>395</v>
      </c>
    </row>
    <row r="28" customFormat="false" ht="15" hidden="false" customHeight="false" outlineLevel="0" collapsed="false">
      <c r="A28" s="224" t="s">
        <v>238</v>
      </c>
      <c r="B28" s="225" t="str">
        <f aca="false">VLOOKUP($A28,Акции!$E$2:$AU$2000,MATCH(B$10,shares[[#Headers],[isin]:[dshort_client]],0),0)</f>
        <v>Лента</v>
      </c>
      <c r="C28" s="225"/>
      <c r="D28" s="225"/>
      <c r="E28" s="225"/>
      <c r="F28" s="225"/>
      <c r="G28" s="226" t="str">
        <f aca="false">VLOOKUP(A28,Акции!A:U,21,0)</f>
        <v>consumer</v>
      </c>
      <c r="H28" s="226"/>
      <c r="I28" s="226"/>
      <c r="J28" s="227" t="str">
        <f aca="false">VLOOKUP(A28,Акции!A:U,3,0)</f>
        <v>LENT</v>
      </c>
      <c r="K28" s="228" t="n">
        <f aca="false">VLOOKUP($A28,Акции!$E$2:$AU$2000,MATCH(K$10,shares[[#Headers],[isin]:[dshort_client]],0),0)</f>
        <v>1</v>
      </c>
      <c r="L28" s="23" t="n">
        <f aca="false">VLOOKUP(A28,QUIK!C:AL,10,0)</f>
        <v>1027</v>
      </c>
      <c r="M28" s="228" t="str">
        <f aca="false">VLOOKUP($A28,Акции!$E$2:$AU$2000,MATCH(M$10,shares[[#Headers],[isin]:[dshort_client]],0),0)</f>
        <v>0.500000000</v>
      </c>
      <c r="N28" s="228" t="n">
        <f aca="false">VLOOKUP($A28,Акции!$E$2:$AU$2000,MATCH(N$10,shares[[#Headers],[isin]:[dshort_client]],0),0)</f>
        <v>1</v>
      </c>
      <c r="O28" s="228" t="str">
        <f aca="false">VLOOKUP($A28,Акции!$E$2:$AU$2000,MATCH(O$10,shares[[#Headers],[isin]:[dshort_client]],0),0)</f>
        <v>rub</v>
      </c>
      <c r="P28" s="228" t="n">
        <f aca="false">VLOOKUP($A28,Акции!$E$2:$AU$2000,MATCH(P$10,shares[[#Headers],[isin]:[dshort_client]],0),0)</f>
        <v>0</v>
      </c>
      <c r="Q28" s="228"/>
      <c r="R28" s="229" t="n">
        <f aca="false">VLOOKUP($A28,Акции!$E$2:$AU$2000,MATCH(R$10,shares[[#Headers],[isin]:[dshort_client]],0),0)</f>
        <v>0</v>
      </c>
      <c r="S28" s="228" t="str">
        <f aca="false">VLOOKUP($A28,Акции!$E$2:$AU$2000,MATCH(S$10,shares[[#Headers],[isin]:[dshort_client]],0),0)</f>
        <v>[]</v>
      </c>
      <c r="T28" s="23" t="n">
        <f aca="false">VLOOKUP($A28,Акции!$E$2:$AU$2000,MATCH(T$10,shares[[#Headers],[isin]:[dshort_client]],0),0)</f>
        <v>1</v>
      </c>
      <c r="U28" s="23" t="n">
        <f aca="false">VLOOKUP($A28,Акции!$E$2:$AU$2000,MATCH(U$10,shares[[#Headers],[isin]:[dshort_client]],0),0)</f>
        <v>0</v>
      </c>
      <c r="V28" s="230" t="n">
        <f aca="false">VLOOKUP($A28,Акции!$E$2:$AU$2000,MATCH(V$10,shares[[#Headers],[isin]:[dshort_client]],0),0)</f>
        <v>5</v>
      </c>
      <c r="W28" s="131" t="n">
        <v>0.03</v>
      </c>
      <c r="X28" s="131" t="n">
        <f aca="false">W28*$D$6</f>
        <v>0.015</v>
      </c>
      <c r="Y28" s="231" t="n">
        <f aca="false">IFERROR(VLOOKUP(A28,'АЛГОРИТМ (ПРОЦЕСС_last)_T'!$B$9:$G$36,6,0),0)</f>
        <v>0</v>
      </c>
      <c r="Z28" s="17" t="n">
        <f aca="false">X28-Y28</f>
        <v>0.015</v>
      </c>
      <c r="AA28" s="82" t="n">
        <f aca="false">VLOOKUP(A28,'АЛГОРИТМ (ПРОЦЕСС_last)_T'!$A$48:$T$64,15,0)</f>
        <v>14</v>
      </c>
      <c r="AB28" s="22" t="n">
        <f aca="false">VLOOKUP(A28,'АЛГОРИТМ (ПРОЦЕСС_last)_T'!$A$48:$T$64,16,0)</f>
        <v>14378</v>
      </c>
      <c r="AT28" s="232" t="s">
        <v>294</v>
      </c>
      <c r="AU28" s="16" t="n">
        <f aca="false">'АЛГОРИТМ (ПРОЦЕСС_last)_T'!C113</f>
        <v>-56965.2</v>
      </c>
      <c r="AV28" s="23"/>
    </row>
    <row r="29" customFormat="false" ht="15" hidden="false" customHeight="false" outlineLevel="0" collapsed="false">
      <c r="B29" s="0" t="s">
        <v>400</v>
      </c>
      <c r="J29" s="158" t="n">
        <f aca="false">COUNTA(J12:J28)</f>
        <v>17</v>
      </c>
      <c r="T29" s="122"/>
      <c r="U29" s="122"/>
      <c r="V29" s="122"/>
      <c r="Y29" s="118" t="s">
        <v>401</v>
      </c>
      <c r="Z29" s="136" t="n">
        <f aca="false">SUMIF(Z12:Z28,"&gt;0",Z12:Z28)+ABS(SUMIF(Z12:Z28,"&lt;0",Z12:Z28))</f>
        <v>0.270022440831187</v>
      </c>
      <c r="AA29" s="239" t="n">
        <f aca="false">SUMIF(AA12:AA28,"&gt;0",AA12:AA28)+ABS(SUMIF(AA12:AA28,"&lt;0",AA12:AA28))</f>
        <v>210</v>
      </c>
      <c r="AB29" s="240" t="n">
        <f aca="false">SUMIF(AB12:AB28,"&gt;0",AB12:AB28)+ABS(SUMIF(AB12:AB28,"&lt;0",AB12:AB28))</f>
        <v>244111.65</v>
      </c>
      <c r="AT29" s="232" t="s">
        <v>402</v>
      </c>
      <c r="AU29" s="241" t="n">
        <f aca="false">ABS(AU28)+AU26</f>
        <v>70279.8299999999</v>
      </c>
      <c r="AV29" s="23"/>
      <c r="AX29" s="0" t="s">
        <v>395</v>
      </c>
    </row>
    <row r="30" customFormat="false" ht="15.75" hidden="false" customHeight="false" outlineLevel="0" collapsed="false">
      <c r="B30" s="212" t="s">
        <v>403</v>
      </c>
      <c r="J30" s="118" t="s">
        <v>404</v>
      </c>
      <c r="U30" s="118"/>
      <c r="AS30" s="232" t="s">
        <v>405</v>
      </c>
      <c r="AT30" s="23" t="n">
        <f aca="false">'АЛГОРИТМ (ПРОЦЕСС_last)_T'!F114</f>
        <v>66328.6923899999</v>
      </c>
      <c r="AU30" s="23"/>
      <c r="AW30" s="0" t="s">
        <v>395</v>
      </c>
    </row>
    <row r="31" customFormat="false" ht="47.25" hidden="false" customHeight="false" outlineLevel="0" collapsed="false">
      <c r="A31" s="242" t="s">
        <v>353</v>
      </c>
      <c r="B31" s="242" t="s">
        <v>354</v>
      </c>
      <c r="C31" s="242" t="s">
        <v>355</v>
      </c>
      <c r="D31" s="242" t="s">
        <v>406</v>
      </c>
      <c r="E31" s="242" t="s">
        <v>407</v>
      </c>
      <c r="F31" s="242" t="s">
        <v>358</v>
      </c>
      <c r="G31" s="242" t="s">
        <v>359</v>
      </c>
      <c r="H31" s="242" t="s">
        <v>361</v>
      </c>
      <c r="I31" s="243" t="s">
        <v>246</v>
      </c>
      <c r="J31" s="242" t="s">
        <v>408</v>
      </c>
      <c r="K31" s="242" t="s">
        <v>409</v>
      </c>
      <c r="L31" s="242" t="s">
        <v>410</v>
      </c>
      <c r="M31" s="242" t="s">
        <v>411</v>
      </c>
      <c r="N31" s="242" t="s">
        <v>362</v>
      </c>
      <c r="O31" s="242" t="s">
        <v>412</v>
      </c>
      <c r="P31" s="242" t="s">
        <v>363</v>
      </c>
      <c r="Q31" s="242" t="s">
        <v>365</v>
      </c>
      <c r="R31" s="242" t="s">
        <v>413</v>
      </c>
      <c r="S31" s="242" t="s">
        <v>414</v>
      </c>
      <c r="T31" s="242" t="s">
        <v>364</v>
      </c>
      <c r="U31" s="242" t="s">
        <v>415</v>
      </c>
      <c r="V31" s="244" t="s">
        <v>416</v>
      </c>
      <c r="W31" s="140" t="n">
        <f aca="false">SUM(W33:W43)</f>
        <v>1</v>
      </c>
      <c r="X31" s="140" t="n">
        <f aca="false">SUM(X33:X43)</f>
        <v>0.5</v>
      </c>
      <c r="Y31" s="215" t="n">
        <f aca="false">SUM(Y33:Y43)</f>
        <v>0.0490839501513408</v>
      </c>
      <c r="Z31" s="215" t="n">
        <f aca="false">SUM(Z33:Z43)</f>
        <v>0.450916049848659</v>
      </c>
      <c r="AA31" s="71"/>
      <c r="AB31" s="245" t="n">
        <f aca="false">SUM(AB33:AB43)</f>
        <v>430386.61</v>
      </c>
    </row>
    <row r="32" customFormat="false" ht="90" hidden="false" customHeight="false" outlineLevel="0" collapsed="false">
      <c r="A32" s="123" t="s">
        <v>195</v>
      </c>
      <c r="B32" s="123" t="s">
        <v>198</v>
      </c>
      <c r="C32" s="218" t="s">
        <v>368</v>
      </c>
      <c r="D32" s="218" t="s">
        <v>417</v>
      </c>
      <c r="E32" s="218" t="s">
        <v>418</v>
      </c>
      <c r="F32" s="218" t="s">
        <v>370</v>
      </c>
      <c r="G32" s="218" t="s">
        <v>371</v>
      </c>
      <c r="H32" s="218" t="s">
        <v>11</v>
      </c>
      <c r="I32" s="246" t="s">
        <v>419</v>
      </c>
      <c r="J32" s="218" t="s">
        <v>420</v>
      </c>
      <c r="K32" s="218" t="s">
        <v>421</v>
      </c>
      <c r="L32" s="218" t="s">
        <v>422</v>
      </c>
      <c r="M32" s="218" t="s">
        <v>423</v>
      </c>
      <c r="N32" s="218" t="s">
        <v>373</v>
      </c>
      <c r="O32" s="218" t="s">
        <v>424</v>
      </c>
      <c r="P32" s="218" t="s">
        <v>374</v>
      </c>
      <c r="Q32" s="218" t="s">
        <v>425</v>
      </c>
      <c r="R32" s="218" t="s">
        <v>426</v>
      </c>
      <c r="S32" s="220" t="s">
        <v>427</v>
      </c>
      <c r="T32" s="218" t="s">
        <v>428</v>
      </c>
      <c r="U32" s="218" t="s">
        <v>429</v>
      </c>
      <c r="V32" s="218" t="s">
        <v>430</v>
      </c>
      <c r="W32" s="221" t="s">
        <v>199</v>
      </c>
      <c r="X32" s="206" t="s">
        <v>379</v>
      </c>
      <c r="Y32" s="247" t="s">
        <v>380</v>
      </c>
      <c r="Z32" s="78" t="s">
        <v>381</v>
      </c>
      <c r="AA32" s="76" t="s">
        <v>382</v>
      </c>
      <c r="AB32" s="222" t="s">
        <v>383</v>
      </c>
    </row>
    <row r="33" customFormat="false" ht="15" hidden="false" customHeight="false" outlineLevel="0" collapsed="false">
      <c r="A33" s="248" t="s">
        <v>202</v>
      </c>
      <c r="B33" s="129" t="s">
        <v>203</v>
      </c>
      <c r="C33" s="23" t="str">
        <f aca="false">IFERROR(VLOOKUP($A33,Облигации!$C$2:$BF$2000,MATCH(C$31,bonds[[#Headers],[ticker]:[required_tests]],0),0),"")</f>
        <v/>
      </c>
      <c r="D33" s="23" t="n">
        <v>19.78</v>
      </c>
      <c r="E33" s="23" t="str">
        <f aca="false">IFERROR(VLOOKUP($A33,Облигации!$C$2:$BF$2000,MATCH(E$31,bonds[[#Headers],[ticker]:[required_tests]],0),0),"")</f>
        <v/>
      </c>
      <c r="F33" s="23" t="n">
        <v>94.23</v>
      </c>
      <c r="G33" s="23" t="str">
        <f aca="false">IFERROR(VLOOKUP($A33,Облигации!$C$2:$BF$2000,MATCH(G$31,bonds[[#Headers],[ticker]:[required_tests]],0),0),"")</f>
        <v/>
      </c>
      <c r="H33" s="228" t="s">
        <v>99</v>
      </c>
      <c r="I33" s="249" t="n">
        <f aca="true">J33-TODAY()</f>
        <v>-100</v>
      </c>
      <c r="J33" s="250" t="n">
        <v>45854</v>
      </c>
      <c r="K33" s="23" t="str">
        <f aca="false">IFERROR(VLOOKUP($A33,Облигации!$C$2:$BF$2000,MATCH(K$31,bonds[[#Headers],[ticker]:[required_tests]],0),0),"")</f>
        <v/>
      </c>
      <c r="L33" s="229" t="str">
        <f aca="false">IFERROR(VLOOKUP($A33,Облигации!$C$2:$BF$2000,MATCH(L$31,bonds[[#Headers],[ticker]:[required_tests]],0),0),"")</f>
        <v/>
      </c>
      <c r="M33" s="229" t="str">
        <f aca="false">IFERROR(VLOOKUP($A33,Облигации!$C$2:$BF$2000,MATCH(M$31,bonds[[#Headers],[ticker]:[required_tests]],0),0),"")</f>
        <v/>
      </c>
      <c r="N33" s="229" t="str">
        <f aca="false">IFERROR(VLOOKUP($A33,Облигации!$C$2:$BF$2000,MATCH(N$31,bonds[[#Headers],[ticker]:[required_tests]],0),0),"")</f>
        <v/>
      </c>
      <c r="O33" s="229" t="str">
        <f aca="false">IFERROR(VLOOKUP($A33,Облигации!$C$2:$BF$2000,MATCH(O$31,bonds[[#Headers],[ticker]:[required_tests]],0),0),"")</f>
        <v/>
      </c>
      <c r="P33" s="229" t="str">
        <f aca="false">IFERROR(VLOOKUP($A33,Облигации!$C$2:$BF$2000,MATCH(P$31,bonds[[#Headers],[ticker]:[required_tests]],0),0),"")</f>
        <v/>
      </c>
      <c r="Q33" s="23" t="str">
        <f aca="false">IFERROR(VLOOKUP($A33,Облигации!$C$2:$BF$2000,MATCH(Q$31,bonds[[#Headers],[ticker]:[required_tests]],0),0),"")</f>
        <v/>
      </c>
      <c r="R33" s="186" t="str">
        <f aca="false">IFERROR(VLOOKUP($A33,Облигации!$C$2:$BF$2000,MATCH(R$31,bonds[[#Headers],[ticker]:[required_tests]],0),0),"")</f>
        <v/>
      </c>
      <c r="S33" s="23" t="str">
        <f aca="false">IFERROR(VLOOKUP($A33,Облигации!$C$2:$BF$2000,MATCH(S$31,bonds[[#Headers],[ticker]:[required_tests]],0),0),"")</f>
        <v/>
      </c>
      <c r="T33" s="23" t="str">
        <f aca="false">IFERROR(VLOOKUP($A33,Облигации!$C$2:$BF$2000,MATCH(T$31,bonds[[#Headers],[ticker]:[required_tests]],0),0),"")</f>
        <v/>
      </c>
      <c r="U33" s="23" t="n">
        <v>2.84</v>
      </c>
      <c r="V33" s="23" t="str">
        <f aca="false">IFERROR(VLOOKUP(VLOOKUP($A33,Облигации!$C$2:$BF$2000,MATCH(V$31,bonds[[#Headers],[ticker]:[required_tests]],0),0),Справочник!$A:$C,2,0),"")</f>
        <v/>
      </c>
      <c r="W33" s="130" t="n">
        <v>0.1</v>
      </c>
      <c r="X33" s="131" t="n">
        <f aca="false">W33*$D$7</f>
        <v>0.05</v>
      </c>
      <c r="Y33" s="231" t="n">
        <f aca="false">IFERROR(VLOOKUP(A33,'АЛГОРИТМ (ПРОЦЕСС_last)_T'!$B$9:$G$36,6,0),0)</f>
        <v>0</v>
      </c>
      <c r="Z33" s="17" t="n">
        <f aca="false">X33-Y33</f>
        <v>0.05</v>
      </c>
      <c r="AA33" s="0" t="n">
        <f aca="false">VLOOKUP(A33,'АЛГОРИТМ (ПРОЦЕСС_last)_T'!$B$69:$U$79,15,0)</f>
        <v>53</v>
      </c>
      <c r="AB33" s="171" t="n">
        <f aca="false">VLOOKUP(A33,'АЛГОРИТМ (ПРОЦЕСС_last)_T'!B69:U79,16,0)</f>
        <v>48101.74</v>
      </c>
    </row>
    <row r="34" customFormat="false" ht="15" hidden="false" customHeight="false" outlineLevel="0" collapsed="false">
      <c r="A34" s="248" t="s">
        <v>206</v>
      </c>
      <c r="B34" s="129" t="s">
        <v>207</v>
      </c>
      <c r="C34" s="23" t="str">
        <f aca="false">IFERROR(VLOOKUP($A34,Облигации!$C$2:$BF$2000,MATCH(C$31,bonds[[#Headers],[ticker]:[required_tests]],0),0),"")</f>
        <v/>
      </c>
      <c r="D34" s="23" t="n">
        <v>17.88</v>
      </c>
      <c r="E34" s="23" t="str">
        <f aca="false">IFERROR(VLOOKUP($A34,Облигации!$C$2:$BF$2000,MATCH(E$31,bonds[[#Headers],[ticker]:[required_tests]],0),0),"")</f>
        <v/>
      </c>
      <c r="F34" s="23" t="n">
        <v>87.129</v>
      </c>
      <c r="G34" s="23" t="str">
        <f aca="false">IFERROR(VLOOKUP($A34,Облигации!$C$2:$BF$2000,MATCH(G$31,bonds[[#Headers],[ticker]:[required_tests]],0),0),"")</f>
        <v/>
      </c>
      <c r="H34" s="228" t="s">
        <v>99</v>
      </c>
      <c r="I34" s="249" t="n">
        <f aca="true">J34-TODAY()</f>
        <v>348</v>
      </c>
      <c r="J34" s="250" t="n">
        <v>46302</v>
      </c>
      <c r="K34" s="23" t="str">
        <f aca="false">IFERROR(VLOOKUP($A34,Облигации!$C$2:$BF$2000,MATCH(K$31,bonds[[#Headers],[ticker]:[required_tests]],0),0),"")</f>
        <v/>
      </c>
      <c r="L34" s="229" t="str">
        <f aca="false">IFERROR(VLOOKUP($A34,Облигации!$C$2:$BF$2000,MATCH(L$31,bonds[[#Headers],[ticker]:[required_tests]],0),0),"")</f>
        <v/>
      </c>
      <c r="M34" s="229" t="str">
        <f aca="false">IFERROR(VLOOKUP($A34,Облигации!$C$2:$BF$2000,MATCH(M$31,bonds[[#Headers],[ticker]:[required_tests]],0),0),"")</f>
        <v/>
      </c>
      <c r="N34" s="229" t="str">
        <f aca="false">IFERROR(VLOOKUP($A34,Облигации!$C$2:$BF$2000,MATCH(N$31,bonds[[#Headers],[ticker]:[required_tests]],0),0),"")</f>
        <v/>
      </c>
      <c r="O34" s="229" t="str">
        <f aca="false">IFERROR(VLOOKUP($A34,Облигации!$C$2:$BF$2000,MATCH(O$31,bonds[[#Headers],[ticker]:[required_tests]],0),0),"")</f>
        <v/>
      </c>
      <c r="P34" s="229" t="str">
        <f aca="false">IFERROR(VLOOKUP($A34,Облигации!$C$2:$BF$2000,MATCH(P$31,bonds[[#Headers],[ticker]:[required_tests]],0),0),"")</f>
        <v/>
      </c>
      <c r="Q34" s="23" t="str">
        <f aca="false">IFERROR(VLOOKUP($A34,Облигации!$C$2:$BF$2000,MATCH(Q$31,bonds[[#Headers],[ticker]:[required_tests]],0),0),"")</f>
        <v/>
      </c>
      <c r="R34" s="186" t="str">
        <f aca="false">IFERROR(VLOOKUP($A34,Облигации!$C$2:$BF$2000,MATCH(R$31,bonds[[#Headers],[ticker]:[required_tests]],0),0),"")</f>
        <v/>
      </c>
      <c r="S34" s="23" t="str">
        <f aca="false">IFERROR(VLOOKUP($A34,Облигации!$C$2:$BF$2000,MATCH(S$31,bonds[[#Headers],[ticker]:[required_tests]],0),0),"")</f>
        <v/>
      </c>
      <c r="T34" s="23" t="str">
        <f aca="false">IFERROR(VLOOKUP($A34,Облигации!$C$2:$BF$2000,MATCH(T$31,bonds[[#Headers],[ticker]:[required_tests]],0),0),"")</f>
        <v/>
      </c>
      <c r="U34" s="23" t="n">
        <v>26.35</v>
      </c>
      <c r="V34" s="23" t="str">
        <f aca="false">IFERROR(VLOOKUP(VLOOKUP($A34,Облигации!$C$2:$BF$2000,MATCH(V$31,bonds[[#Headers],[ticker]:[required_tests]],0),0),Справочник!$A:$C,2,0),"")</f>
        <v/>
      </c>
      <c r="W34" s="130" t="n">
        <v>0.1</v>
      </c>
      <c r="X34" s="131" t="n">
        <f aca="false">W34*$D$7</f>
        <v>0.05</v>
      </c>
      <c r="Y34" s="231" t="n">
        <f aca="false">IFERROR(VLOOKUP(A34,'АЛГОРИТМ (ПРОЦЕСС_last)_T'!$B$9:$G$36,6,0),0)</f>
        <v>0</v>
      </c>
      <c r="Z34" s="17" t="n">
        <f aca="false">X34-Y34</f>
        <v>0.05</v>
      </c>
      <c r="AA34" s="0" t="n">
        <f aca="false">VLOOKUP(A34,'АЛГОРИТМ (ПРОЦЕСС_last)_T'!$B$69:$U$79,15,0)</f>
        <v>59</v>
      </c>
      <c r="AB34" s="171" t="n">
        <f aca="false">VLOOKUP(A34,'АЛГОРИТМ (ПРОЦЕСС_last)_T'!B70:U80,16,0)</f>
        <v>47994.14</v>
      </c>
    </row>
    <row r="35" customFormat="false" ht="15" hidden="false" customHeight="false" outlineLevel="0" collapsed="false">
      <c r="A35" s="248" t="s">
        <v>209</v>
      </c>
      <c r="B35" s="129" t="s">
        <v>210</v>
      </c>
      <c r="C35" s="23" t="str">
        <f aca="false">IFERROR(VLOOKUP($A35,Облигации!$C$2:$BF$2000,MATCH(C$31,bonds[[#Headers],[ticker]:[required_tests]],0),0),"")</f>
        <v/>
      </c>
      <c r="D35" s="23" t="n">
        <v>19.26</v>
      </c>
      <c r="E35" s="23" t="str">
        <f aca="false">IFERROR(VLOOKUP($A35,Облигации!$C$2:$BF$2000,MATCH(E$31,bonds[[#Headers],[ticker]:[required_tests]],0),0),"")</f>
        <v/>
      </c>
      <c r="F35" s="23" t="n">
        <v>92.28</v>
      </c>
      <c r="G35" s="23" t="str">
        <f aca="false">IFERROR(VLOOKUP($A35,Облигации!$C$2:$BF$2000,MATCH(G$31,bonds[[#Headers],[ticker]:[required_tests]],0),0),"")</f>
        <v/>
      </c>
      <c r="H35" s="228" t="s">
        <v>99</v>
      </c>
      <c r="I35" s="249" t="n">
        <f aca="true">J35-TODAY()</f>
        <v>19</v>
      </c>
      <c r="J35" s="250" t="n">
        <v>45973</v>
      </c>
      <c r="K35" s="23" t="str">
        <f aca="false">IFERROR(VLOOKUP($A35,Облигации!$C$2:$BF$2000,MATCH(K$31,bonds[[#Headers],[ticker]:[required_tests]],0),0),"")</f>
        <v/>
      </c>
      <c r="L35" s="229" t="str">
        <f aca="false">IFERROR(VLOOKUP($A35,Облигации!$C$2:$BF$2000,MATCH(L$31,bonds[[#Headers],[ticker]:[required_tests]],0),0),"")</f>
        <v/>
      </c>
      <c r="M35" s="229" t="str">
        <f aca="false">IFERROR(VLOOKUP($A35,Облигации!$C$2:$BF$2000,MATCH(M$31,bonds[[#Headers],[ticker]:[required_tests]],0),0),"")</f>
        <v/>
      </c>
      <c r="N35" s="229" t="str">
        <f aca="false">IFERROR(VLOOKUP($A35,Облигации!$C$2:$BF$2000,MATCH(N$31,bonds[[#Headers],[ticker]:[required_tests]],0),0),"")</f>
        <v/>
      </c>
      <c r="O35" s="229" t="str">
        <f aca="false">IFERROR(VLOOKUP($A35,Облигации!$C$2:$BF$2000,MATCH(O$31,bonds[[#Headers],[ticker]:[required_tests]],0),0),"")</f>
        <v/>
      </c>
      <c r="P35" s="229" t="str">
        <f aca="false">IFERROR(VLOOKUP($A35,Облигации!$C$2:$BF$2000,MATCH(P$31,bonds[[#Headers],[ticker]:[required_tests]],0),0),"")</f>
        <v/>
      </c>
      <c r="Q35" s="23" t="str">
        <f aca="false">IFERROR(VLOOKUP($A35,Облигации!$C$2:$BF$2000,MATCH(Q$31,bonds[[#Headers],[ticker]:[required_tests]],0),0),"")</f>
        <v/>
      </c>
      <c r="R35" s="186" t="str">
        <f aca="false">IFERROR(VLOOKUP($A35,Облигации!$C$2:$BF$2000,MATCH(R$31,bonds[[#Headers],[ticker]:[required_tests]],0),0),"")</f>
        <v/>
      </c>
      <c r="S35" s="23" t="str">
        <f aca="false">IFERROR(VLOOKUP($A35,Облигации!$C$2:$BF$2000,MATCH(S$31,bonds[[#Headers],[ticker]:[required_tests]],0),0),"")</f>
        <v/>
      </c>
      <c r="T35" s="23" t="str">
        <f aca="false">IFERROR(VLOOKUP($A35,Облигации!$C$2:$BF$2000,MATCH(T$31,bonds[[#Headers],[ticker]:[required_tests]],0),0),"")</f>
        <v/>
      </c>
      <c r="U35" s="23" t="n">
        <v>16.85</v>
      </c>
      <c r="V35" s="23" t="str">
        <f aca="false">IFERROR(VLOOKUP(VLOOKUP($A35,Облигации!$C$2:$BF$2000,MATCH(V$31,bonds[[#Headers],[ticker]:[required_tests]],0),0),Справочник!$A:$C,2,0),"")</f>
        <v/>
      </c>
      <c r="W35" s="130" t="n">
        <v>0.1</v>
      </c>
      <c r="X35" s="131" t="n">
        <f aca="false">W35*$D$7</f>
        <v>0.05</v>
      </c>
      <c r="Y35" s="231" t="n">
        <f aca="false">IFERROR(VLOOKUP(A35,'АЛГОРИТМ (ПРОЦЕСС_last)_T'!$B$9:$G$36,6,0),0)</f>
        <v>0</v>
      </c>
      <c r="Z35" s="17" t="n">
        <f aca="false">X35-Y35</f>
        <v>0.05</v>
      </c>
      <c r="AA35" s="0" t="n">
        <f aca="false">VLOOKUP(A35,'АЛГОРИТМ (ПРОЦЕСС_last)_T'!$B$69:$U$79,15,0)</f>
        <v>54</v>
      </c>
      <c r="AB35" s="171" t="n">
        <f aca="false">VLOOKUP(A35,'АЛГОРИТМ (ПРОЦЕСС_last)_T'!B71:U81,16,0)</f>
        <v>47773.26</v>
      </c>
    </row>
    <row r="36" customFormat="false" ht="15" hidden="false" customHeight="false" outlineLevel="0" collapsed="false">
      <c r="A36" s="248" t="s">
        <v>212</v>
      </c>
      <c r="B36" s="129" t="s">
        <v>213</v>
      </c>
      <c r="C36" s="23" t="str">
        <f aca="false">IFERROR(VLOOKUP($A36,Облигации!$C$2:$BF$2000,MATCH(C$31,bonds[[#Headers],[ticker]:[required_tests]],0),0),"")</f>
        <v>financial</v>
      </c>
      <c r="D36" s="23" t="n">
        <v>20.72</v>
      </c>
      <c r="E36" s="23" t="n">
        <f aca="false">IFERROR(VLOOKUP($A36,Облигации!$C$2:$BF$2000,MATCH(E$31,bonds[[#Headers],[ticker]:[required_tests]],0),0),"")</f>
        <v>1000</v>
      </c>
      <c r="F36" s="23" t="n">
        <v>87.68</v>
      </c>
      <c r="G36" s="23" t="str">
        <f aca="false">IFERROR(VLOOKUP($A36,Облигации!$C$2:$BF$2000,MATCH(G$31,bonds[[#Headers],[ticker]:[required_tests]],0),0),"")</f>
        <v>0.10000000</v>
      </c>
      <c r="H36" s="228" t="s">
        <v>99</v>
      </c>
      <c r="I36" s="249" t="n">
        <f aca="true">J36-TODAY()</f>
        <v>167</v>
      </c>
      <c r="J36" s="250" t="n">
        <v>46121</v>
      </c>
      <c r="K36" s="23" t="n">
        <f aca="false">IFERROR(VLOOKUP($A36,Облигации!$C$2:$BF$2000,MATCH(K$31,bonds[[#Headers],[ticker]:[required_tests]],0),0),"")</f>
        <v>0</v>
      </c>
      <c r="L36" s="229" t="n">
        <f aca="false">IFERROR(VLOOKUP($A36,Облигации!$C$2:$BF$2000,MATCH(L$31,bonds[[#Headers],[ticker]:[required_tests]],0),0),"")</f>
        <v>0</v>
      </c>
      <c r="M36" s="229" t="n">
        <f aca="false">IFERROR(VLOOKUP($A36,Облигации!$C$2:$BF$2000,MATCH(M$31,bonds[[#Headers],[ticker]:[required_tests]],0),0),"")</f>
        <v>0</v>
      </c>
      <c r="N36" s="229" t="n">
        <f aca="false">IFERROR(VLOOKUP($A36,Облигации!$C$2:$BF$2000,MATCH(N$31,bonds[[#Headers],[ticker]:[required_tests]],0),0),"")</f>
        <v>0</v>
      </c>
      <c r="O36" s="229" t="n">
        <f aca="false">IFERROR(VLOOKUP($A36,Облигации!$C$2:$BF$2000,MATCH(O$31,bonds[[#Headers],[ticker]:[required_tests]],0),0),"")</f>
        <v>0</v>
      </c>
      <c r="P36" s="229" t="n">
        <f aca="false">IFERROR(VLOOKUP($A36,Облигации!$C$2:$BF$2000,MATCH(P$31,bonds[[#Headers],[ticker]:[required_tests]],0),0),"")</f>
        <v>1</v>
      </c>
      <c r="Q36" s="23" t="n">
        <f aca="false">IFERROR(VLOOKUP($A36,Облигации!$C$2:$BF$2000,MATCH(Q$31,bonds[[#Headers],[ticker]:[required_tests]],0),0),"")</f>
        <v>1</v>
      </c>
      <c r="R36" s="186" t="n">
        <f aca="false">IFERROR(VLOOKUP($A36,Облигации!$C$2:$BF$2000,MATCH(R$31,bonds[[#Headers],[ticker]:[required_tests]],0),0),"")</f>
        <v>1</v>
      </c>
      <c r="S36" s="23" t="n">
        <f aca="false">IFERROR(VLOOKUP($A36,Облигации!$C$2:$BF$2000,MATCH(S$31,bonds[[#Headers],[ticker]:[required_tests]],0),0),"")</f>
        <v>0</v>
      </c>
      <c r="T36" s="23" t="str">
        <f aca="false">IFERROR(VLOOKUP($A36,Облигации!$C$2:$BF$2000,MATCH(T$31,bonds[[#Headers],[ticker]:[required_tests]],0),0),"")</f>
        <v>[]</v>
      </c>
      <c r="U36" s="23" t="n">
        <v>24.49</v>
      </c>
      <c r="V36" s="23" t="str">
        <f aca="false">IFERROR(VLOOKUP(VLOOKUP($A36,Облигации!$C$2:$BF$2000,MATCH(V$31,bonds[[#Headers],[ticker]:[required_tests]],0),0),Справочник!$A:$C,2,0),"")</f>
        <v>Т+ Облигации</v>
      </c>
      <c r="W36" s="130" t="n">
        <v>0.1</v>
      </c>
      <c r="X36" s="131" t="n">
        <f aca="false">W36*$D$7</f>
        <v>0.05</v>
      </c>
      <c r="Y36" s="231" t="n">
        <f aca="false">IFERROR(VLOOKUP(A36,'АЛГОРИТМ (ПРОЦЕСС_last)_T'!$B$9:$G$36,6,0),0)</f>
        <v>0</v>
      </c>
      <c r="Z36" s="17" t="n">
        <f aca="false">X36-Y36</f>
        <v>0.05</v>
      </c>
      <c r="AA36" s="0" t="n">
        <f aca="false">VLOOKUP(A36,'АЛГОРИТМ (ПРОЦЕСС_last)_T'!$B$69:$U$79,15,0)</f>
        <v>56</v>
      </c>
      <c r="AB36" s="171" t="n">
        <f aca="false">VLOOKUP(A36,'АЛГОРИТМ (ПРОЦЕСС_last)_T'!B72:U82,16,0)</f>
        <v>48070.4</v>
      </c>
    </row>
    <row r="37" customFormat="false" ht="15" hidden="false" customHeight="false" outlineLevel="0" collapsed="false">
      <c r="A37" s="248" t="s">
        <v>215</v>
      </c>
      <c r="B37" s="129" t="s">
        <v>216</v>
      </c>
      <c r="C37" s="23" t="str">
        <f aca="false">IFERROR(VLOOKUP($A37,Облигации!$C$2:$BF$2000,MATCH(C$31,bonds[[#Headers],[ticker]:[required_tests]],0),0),"")</f>
        <v>consumer</v>
      </c>
      <c r="D37" s="23" t="n">
        <v>23.57</v>
      </c>
      <c r="E37" s="23" t="n">
        <f aca="false">IFERROR(VLOOKUP($A37,Облигации!$C$2:$BF$2000,MATCH(E$31,bonds[[#Headers],[ticker]:[required_tests]],0),0),"")</f>
        <v>1000</v>
      </c>
      <c r="F37" s="23" t="n">
        <v>100.15</v>
      </c>
      <c r="G37" s="23" t="str">
        <f aca="false">IFERROR(VLOOKUP($A37,Облигации!$C$2:$BF$2000,MATCH(G$31,bonds[[#Headers],[ticker]:[required_tests]],0),0),"")</f>
        <v>0.10000000</v>
      </c>
      <c r="H37" s="228" t="s">
        <v>99</v>
      </c>
      <c r="I37" s="249" t="n">
        <f aca="true">J37-TODAY()</f>
        <v>177</v>
      </c>
      <c r="J37" s="250" t="n">
        <v>46131</v>
      </c>
      <c r="K37" s="23" t="n">
        <f aca="false">IFERROR(VLOOKUP($A37,Облигации!$C$2:$BF$2000,MATCH(K$31,bonds[[#Headers],[ticker]:[required_tests]],0),0),"")</f>
        <v>0</v>
      </c>
      <c r="L37" s="229" t="n">
        <f aca="false">IFERROR(VLOOKUP($A37,Облигации!$C$2:$BF$2000,MATCH(L$31,bonds[[#Headers],[ticker]:[required_tests]],0),0),"")</f>
        <v>0</v>
      </c>
      <c r="M37" s="229" t="n">
        <f aca="false">IFERROR(VLOOKUP($A37,Облигации!$C$2:$BF$2000,MATCH(M$31,bonds[[#Headers],[ticker]:[required_tests]],0),0),"")</f>
        <v>0</v>
      </c>
      <c r="N37" s="229" t="n">
        <f aca="false">IFERROR(VLOOKUP($A37,Облигации!$C$2:$BF$2000,MATCH(N$31,bonds[[#Headers],[ticker]:[required_tests]],0),0),"")</f>
        <v>0</v>
      </c>
      <c r="O37" s="229" t="n">
        <f aca="false">IFERROR(VLOOKUP($A37,Облигации!$C$2:$BF$2000,MATCH(O$31,bonds[[#Headers],[ticker]:[required_tests]],0),0),"")</f>
        <v>0</v>
      </c>
      <c r="P37" s="229" t="n">
        <f aca="false">IFERROR(VLOOKUP($A37,Облигации!$C$2:$BF$2000,MATCH(P$31,bonds[[#Headers],[ticker]:[required_tests]],0),0),"")</f>
        <v>1</v>
      </c>
      <c r="Q37" s="23" t="n">
        <f aca="false">IFERROR(VLOOKUP($A37,Облигации!$C$2:$BF$2000,MATCH(Q$31,bonds[[#Headers],[ticker]:[required_tests]],0),0),"")</f>
        <v>1</v>
      </c>
      <c r="R37" s="186" t="n">
        <f aca="false">IFERROR(VLOOKUP($A37,Облигации!$C$2:$BF$2000,MATCH(R$31,bonds[[#Headers],[ticker]:[required_tests]],0),0),"")</f>
        <v>1</v>
      </c>
      <c r="S37" s="23" t="n">
        <f aca="false">IFERROR(VLOOKUP($A37,Облигации!$C$2:$BF$2000,MATCH(S$31,bonds[[#Headers],[ticker]:[required_tests]],0),0),"")</f>
        <v>0</v>
      </c>
      <c r="T37" s="23" t="str">
        <f aca="false">IFERROR(VLOOKUP($A37,Облигации!$C$2:$BF$2000,MATCH(T$31,bonds[[#Headers],[ticker]:[required_tests]],0),0),"")</f>
        <v>[]</v>
      </c>
      <c r="U37" s="23" t="n">
        <v>8.25</v>
      </c>
      <c r="V37" s="23" t="str">
        <f aca="false">IFERROR(VLOOKUP(VLOOKUP($A37,Облигации!$C$2:$BF$2000,MATCH(V$31,bonds[[#Headers],[ticker]:[required_tests]],0),0),Справочник!$A:$C,2,0),"")</f>
        <v>Т+ Облигации</v>
      </c>
      <c r="W37" s="130" t="n">
        <v>0.1</v>
      </c>
      <c r="X37" s="131" t="n">
        <f aca="false">W37*$D$7</f>
        <v>0.05</v>
      </c>
      <c r="Y37" s="231" t="n">
        <f aca="false">IFERROR(VLOOKUP(A37,'АЛГОРИТМ (ПРОЦЕСС_last)_T'!$B$9:$G$36,6,0),0)</f>
        <v>0</v>
      </c>
      <c r="Z37" s="17" t="n">
        <f aca="false">X37-Y37</f>
        <v>0.05</v>
      </c>
      <c r="AA37" s="0" t="n">
        <f aca="false">VLOOKUP(A37,'АЛГОРИТМ (ПРОЦЕСС_last)_T'!$B$69:$U$79,15,0)</f>
        <v>53</v>
      </c>
      <c r="AB37" s="171" t="n">
        <f aca="false">VLOOKUP(A37,'АЛГОРИТМ (ПРОЦЕСС_last)_T'!B73:U83,16,0)</f>
        <v>47959.7</v>
      </c>
    </row>
    <row r="38" customFormat="false" ht="15" hidden="false" customHeight="false" outlineLevel="0" collapsed="false">
      <c r="A38" s="248" t="s">
        <v>218</v>
      </c>
      <c r="B38" s="129" t="s">
        <v>219</v>
      </c>
      <c r="C38" s="23" t="str">
        <f aca="false">IFERROR(VLOOKUP($A38,Облигации!$C$2:$BF$2000,MATCH(C$31,bonds[[#Headers],[ticker]:[required_tests]],0),0),"")</f>
        <v>financial</v>
      </c>
      <c r="D38" s="23" t="n">
        <v>20.86</v>
      </c>
      <c r="E38" s="23" t="n">
        <f aca="false">IFERROR(VLOOKUP($A38,Облигации!$C$2:$BF$2000,MATCH(E$31,bonds[[#Headers],[ticker]:[required_tests]],0),0),"")</f>
        <v>1000</v>
      </c>
      <c r="F38" s="23" t="n">
        <v>85.79</v>
      </c>
      <c r="G38" s="23" t="str">
        <f aca="false">IFERROR(VLOOKUP($A38,Облигации!$C$2:$BF$2000,MATCH(G$31,bonds[[#Headers],[ticker]:[required_tests]],0),0),"")</f>
        <v>0.10000000</v>
      </c>
      <c r="H38" s="228" t="s">
        <v>99</v>
      </c>
      <c r="I38" s="249" t="n">
        <f aca="true">J38-TODAY()</f>
        <v>234</v>
      </c>
      <c r="J38" s="250" t="n">
        <v>46188</v>
      </c>
      <c r="K38" s="23" t="n">
        <f aca="false">IFERROR(VLOOKUP($A38,Облигации!$C$2:$BF$2000,MATCH(K$31,bonds[[#Headers],[ticker]:[required_tests]],0),0),"")</f>
        <v>0</v>
      </c>
      <c r="L38" s="229" t="n">
        <f aca="false">IFERROR(VLOOKUP($A38,Облигации!$C$2:$BF$2000,MATCH(L$31,bonds[[#Headers],[ticker]:[required_tests]],0),0),"")</f>
        <v>0</v>
      </c>
      <c r="M38" s="229" t="n">
        <f aca="false">IFERROR(VLOOKUP($A38,Облигации!$C$2:$BF$2000,MATCH(M$31,bonds[[#Headers],[ticker]:[required_tests]],0),0),"")</f>
        <v>0</v>
      </c>
      <c r="N38" s="229" t="n">
        <f aca="false">IFERROR(VLOOKUP($A38,Облигации!$C$2:$BF$2000,MATCH(N$31,bonds[[#Headers],[ticker]:[required_tests]],0),0),"")</f>
        <v>0</v>
      </c>
      <c r="O38" s="229" t="n">
        <f aca="false">IFERROR(VLOOKUP($A38,Облигации!$C$2:$BF$2000,MATCH(O$31,bonds[[#Headers],[ticker]:[required_tests]],0),0),"")</f>
        <v>0</v>
      </c>
      <c r="P38" s="229" t="n">
        <f aca="false">IFERROR(VLOOKUP($A38,Облигации!$C$2:$BF$2000,MATCH(P$31,bonds[[#Headers],[ticker]:[required_tests]],0),0),"")</f>
        <v>1</v>
      </c>
      <c r="Q38" s="23" t="n">
        <f aca="false">IFERROR(VLOOKUP($A38,Облигации!$C$2:$BF$2000,MATCH(Q$31,bonds[[#Headers],[ticker]:[required_tests]],0),0),"")</f>
        <v>1</v>
      </c>
      <c r="R38" s="186" t="n">
        <f aca="false">IFERROR(VLOOKUP($A38,Облигации!$C$2:$BF$2000,MATCH(R$31,bonds[[#Headers],[ticker]:[required_tests]],0),0),"")</f>
        <v>1</v>
      </c>
      <c r="S38" s="23" t="n">
        <f aca="false">IFERROR(VLOOKUP($A38,Облигации!$C$2:$BF$2000,MATCH(S$31,bonds[[#Headers],[ticker]:[required_tests]],0),0),"")</f>
        <v>0</v>
      </c>
      <c r="T38" s="23" t="str">
        <f aca="false">IFERROR(VLOOKUP($A38,Облигации!$C$2:$BF$2000,MATCH(T$31,bonds[[#Headers],[ticker]:[required_tests]],0),0),"")</f>
        <v>[]</v>
      </c>
      <c r="U38" s="23" t="n">
        <v>10.75</v>
      </c>
      <c r="V38" s="23" t="str">
        <f aca="false">IFERROR(VLOOKUP(VLOOKUP($A38,Облигации!$C$2:$BF$2000,MATCH(V$31,bonds[[#Headers],[ticker]:[required_tests]],0),0),Справочник!$A:$C,2,0),"")</f>
        <v>Т+ Облигации</v>
      </c>
      <c r="W38" s="130" t="n">
        <v>0.1</v>
      </c>
      <c r="X38" s="131" t="n">
        <f aca="false">W38*$D$7</f>
        <v>0.05</v>
      </c>
      <c r="Y38" s="231" t="n">
        <f aca="false">IFERROR(VLOOKUP(A38,'АЛГОРИТМ (ПРОЦЕСС_last)_T'!$B$9:$G$36,6,0),0)</f>
        <v>0</v>
      </c>
      <c r="Z38" s="17" t="n">
        <f aca="false">X38-Y38</f>
        <v>0.05</v>
      </c>
      <c r="AA38" s="0" t="n">
        <f aca="false">VLOOKUP(A38,'АЛГОРИТМ (ПРОЦЕСС_last)_T'!$B$69:$U$79,15,0)</f>
        <v>57</v>
      </c>
      <c r="AB38" s="171" t="n">
        <f aca="false">VLOOKUP(A38,'АЛГОРИТМ (ПРОЦЕСС_last)_T'!B74:U84,16,0)</f>
        <v>47823</v>
      </c>
    </row>
    <row r="39" customFormat="false" ht="15" hidden="false" customHeight="false" outlineLevel="0" collapsed="false">
      <c r="A39" s="248" t="s">
        <v>221</v>
      </c>
      <c r="B39" s="129" t="s">
        <v>222</v>
      </c>
      <c r="C39" s="23" t="str">
        <f aca="false">IFERROR(VLOOKUP($A39,Облигации!$C$2:$BF$2000,MATCH(C$31,bonds[[#Headers],[ticker]:[required_tests]],0),0),"")</f>
        <v>industrials</v>
      </c>
      <c r="D39" s="23" t="n">
        <v>21.88</v>
      </c>
      <c r="E39" s="23" t="n">
        <f aca="false">IFERROR(VLOOKUP($A39,Облигации!$C$2:$BF$2000,MATCH(E$31,bonds[[#Headers],[ticker]:[required_tests]],0),0),"")</f>
        <v>1000</v>
      </c>
      <c r="F39" s="23" t="n">
        <v>81.6</v>
      </c>
      <c r="G39" s="23" t="str">
        <f aca="false">IFERROR(VLOOKUP($A39,Облигации!$C$2:$BF$2000,MATCH(G$31,bonds[[#Headers],[ticker]:[required_tests]],0),0),"")</f>
        <v>0.10000000</v>
      </c>
      <c r="H39" s="228" t="s">
        <v>99</v>
      </c>
      <c r="I39" s="249" t="n">
        <f aca="true">J39-TODAY()</f>
        <v>615</v>
      </c>
      <c r="J39" s="250" t="n">
        <v>46569</v>
      </c>
      <c r="K39" s="23" t="n">
        <f aca="false">IFERROR(VLOOKUP($A39,Облигации!$C$2:$BF$2000,MATCH(K$31,bonds[[#Headers],[ticker]:[required_tests]],0),0),"")</f>
        <v>0</v>
      </c>
      <c r="L39" s="229" t="n">
        <f aca="false">IFERROR(VLOOKUP($A39,Облигации!$C$2:$BF$2000,MATCH(L$31,bonds[[#Headers],[ticker]:[required_tests]],0),0),"")</f>
        <v>0</v>
      </c>
      <c r="M39" s="229" t="n">
        <f aca="false">IFERROR(VLOOKUP($A39,Облигации!$C$2:$BF$2000,MATCH(M$31,bonds[[#Headers],[ticker]:[required_tests]],0),0),"")</f>
        <v>0</v>
      </c>
      <c r="N39" s="229" t="n">
        <f aca="false">IFERROR(VLOOKUP($A39,Облигации!$C$2:$BF$2000,MATCH(N$31,bonds[[#Headers],[ticker]:[required_tests]],0),0),"")</f>
        <v>0</v>
      </c>
      <c r="O39" s="229" t="n">
        <f aca="false">IFERROR(VLOOKUP($A39,Облигации!$C$2:$BF$2000,MATCH(O$31,bonds[[#Headers],[ticker]:[required_tests]],0),0),"")</f>
        <v>0</v>
      </c>
      <c r="P39" s="229" t="n">
        <f aca="false">IFERROR(VLOOKUP($A39,Облигации!$C$2:$BF$2000,MATCH(P$31,bonds[[#Headers],[ticker]:[required_tests]],0),0),"")</f>
        <v>1</v>
      </c>
      <c r="Q39" s="23" t="n">
        <f aca="false">IFERROR(VLOOKUP($A39,Облигации!$C$2:$BF$2000,MATCH(Q$31,bonds[[#Headers],[ticker]:[required_tests]],0),0),"")</f>
        <v>1</v>
      </c>
      <c r="R39" s="186" t="n">
        <f aca="false">IFERROR(VLOOKUP($A39,Облигации!$C$2:$BF$2000,MATCH(R$31,bonds[[#Headers],[ticker]:[required_tests]],0),0),"")</f>
        <v>2</v>
      </c>
      <c r="S39" s="23" t="n">
        <f aca="false">IFERROR(VLOOKUP($A39,Облигации!$C$2:$BF$2000,MATCH(S$31,bonds[[#Headers],[ticker]:[required_tests]],0),0),"")</f>
        <v>0</v>
      </c>
      <c r="T39" s="23" t="str">
        <f aca="false">IFERROR(VLOOKUP($A39,Облигации!$C$2:$BF$2000,MATCH(T$31,bonds[[#Headers],[ticker]:[required_tests]],0),0),"")</f>
        <v>[]</v>
      </c>
      <c r="U39" s="23" t="n">
        <v>1.75</v>
      </c>
      <c r="V39" s="23" t="str">
        <f aca="false">IFERROR(VLOOKUP(VLOOKUP($A39,Облигации!$C$2:$BF$2000,MATCH(V$31,bonds[[#Headers],[ticker]:[required_tests]],0),0),Справочник!$A:$C,2,0),"")</f>
        <v>Т+ Облигации</v>
      </c>
      <c r="W39" s="130" t="n">
        <v>0.05</v>
      </c>
      <c r="X39" s="131" t="n">
        <f aca="false">W39*$D$7</f>
        <v>0.025</v>
      </c>
      <c r="Y39" s="231" t="n">
        <f aca="false">IFERROR(VLOOKUP(A39,'АЛГОРИТМ (ПРОЦЕСС_last)_T'!$B$9:$G$36,6,0),0)</f>
        <v>0</v>
      </c>
      <c r="Z39" s="17" t="n">
        <f aca="false">X39-Y39</f>
        <v>0.025</v>
      </c>
      <c r="AA39" s="0" t="n">
        <f aca="false">VLOOKUP(A39,'АЛГОРИТМ (ПРОЦЕСС_last)_T'!$B$69:$U$79,15,0)</f>
        <v>31</v>
      </c>
      <c r="AB39" s="171" t="n">
        <f aca="false">VLOOKUP(A39,'АЛГОРИТМ (ПРОЦЕСС_last)_T'!B75:U85,16,0)</f>
        <v>23975.4</v>
      </c>
    </row>
    <row r="40" customFormat="false" ht="15" hidden="false" customHeight="false" outlineLevel="0" collapsed="false">
      <c r="A40" s="248" t="s">
        <v>224</v>
      </c>
      <c r="B40" s="129" t="s">
        <v>225</v>
      </c>
      <c r="C40" s="23" t="str">
        <f aca="false">IFERROR(VLOOKUP($A40,Облигации!$C$2:$BF$2000,MATCH(C$31,bonds[[#Headers],[ticker]:[required_tests]],0),0),"")</f>
        <v/>
      </c>
      <c r="D40" s="23" t="n">
        <v>17.63</v>
      </c>
      <c r="E40" s="23" t="str">
        <f aca="false">IFERROR(VLOOKUP($A40,Облигации!$C$2:$BF$2000,MATCH(E$31,bonds[[#Headers],[ticker]:[required_tests]],0),0),"")</f>
        <v/>
      </c>
      <c r="F40" s="23" t="n">
        <v>85.698</v>
      </c>
      <c r="G40" s="23" t="str">
        <f aca="false">IFERROR(VLOOKUP($A40,Облигации!$C$2:$BF$2000,MATCH(G$31,bonds[[#Headers],[ticker]:[required_tests]],0),0),"")</f>
        <v/>
      </c>
      <c r="H40" s="228" t="s">
        <v>99</v>
      </c>
      <c r="I40" s="249" t="n">
        <f aca="true">J40-TODAY()</f>
        <v>467</v>
      </c>
      <c r="J40" s="250" t="n">
        <v>46421</v>
      </c>
      <c r="K40" s="23" t="str">
        <f aca="false">IFERROR(VLOOKUP($A40,Облигации!$C$2:$BF$2000,MATCH(K$31,bonds[[#Headers],[ticker]:[required_tests]],0),0),"")</f>
        <v/>
      </c>
      <c r="L40" s="229" t="str">
        <f aca="false">IFERROR(VLOOKUP($A40,Облигации!$C$2:$BF$2000,MATCH(L$31,bonds[[#Headers],[ticker]:[required_tests]],0),0),"")</f>
        <v/>
      </c>
      <c r="M40" s="229" t="str">
        <f aca="false">IFERROR(VLOOKUP($A40,Облигации!$C$2:$BF$2000,MATCH(M$31,bonds[[#Headers],[ticker]:[required_tests]],0),0),"")</f>
        <v/>
      </c>
      <c r="N40" s="229" t="str">
        <f aca="false">IFERROR(VLOOKUP($A40,Облигации!$C$2:$BF$2000,MATCH(N$31,bonds[[#Headers],[ticker]:[required_tests]],0),0),"")</f>
        <v/>
      </c>
      <c r="O40" s="229" t="str">
        <f aca="false">IFERROR(VLOOKUP($A40,Облигации!$C$2:$BF$2000,MATCH(O$31,bonds[[#Headers],[ticker]:[required_tests]],0),0),"")</f>
        <v/>
      </c>
      <c r="P40" s="229" t="str">
        <f aca="false">IFERROR(VLOOKUP($A40,Облигации!$C$2:$BF$2000,MATCH(P$31,bonds[[#Headers],[ticker]:[required_tests]],0),0),"")</f>
        <v/>
      </c>
      <c r="Q40" s="23" t="str">
        <f aca="false">IFERROR(VLOOKUP($A40,Облигации!$C$2:$BF$2000,MATCH(Q$31,bonds[[#Headers],[ticker]:[required_tests]],0),0),"")</f>
        <v/>
      </c>
      <c r="R40" s="186" t="str">
        <f aca="false">IFERROR(VLOOKUP($A40,Облигации!$C$2:$BF$2000,MATCH(R$31,bonds[[#Headers],[ticker]:[required_tests]],0),0),"")</f>
        <v/>
      </c>
      <c r="S40" s="23" t="str">
        <f aca="false">IFERROR(VLOOKUP($A40,Облигации!$C$2:$BF$2000,MATCH(S$31,bonds[[#Headers],[ticker]:[required_tests]],0),0),"")</f>
        <v/>
      </c>
      <c r="T40" s="23" t="str">
        <f aca="false">IFERROR(VLOOKUP($A40,Облигации!$C$2:$BF$2000,MATCH(T$31,bonds[[#Headers],[ticker]:[required_tests]],0),0),"")</f>
        <v/>
      </c>
      <c r="U40" s="23" t="n">
        <v>0.45</v>
      </c>
      <c r="V40" s="23" t="str">
        <f aca="false">IFERROR(VLOOKUP(VLOOKUP($A40,Облигации!$C$2:$BF$2000,MATCH(V$31,bonds[[#Headers],[ticker]:[required_tests]],0),0),Справочник!$A:$C,2,0),"")</f>
        <v/>
      </c>
      <c r="W40" s="130" t="n">
        <v>0.1</v>
      </c>
      <c r="X40" s="131" t="n">
        <f aca="false">W40*$D$7</f>
        <v>0.05</v>
      </c>
      <c r="Y40" s="231" t="n">
        <f aca="false">IFERROR(VLOOKUP(A40,'АЛГОРИТМ (ПРОЦЕСС_last)_T'!$B$9:$G$36,6,0),0)</f>
        <v>0</v>
      </c>
      <c r="Z40" s="17" t="n">
        <f aca="false">X40-Y40</f>
        <v>0.05</v>
      </c>
      <c r="AA40" s="0" t="n">
        <f aca="false">VLOOKUP(A40,'АЛГОРИТМ (ПРОЦЕСС_last)_T'!$B$69:$U$79,15,0)</f>
        <v>60</v>
      </c>
      <c r="AB40" s="171" t="n">
        <f aca="false">VLOOKUP(A40,'АЛГОРИТМ (ПРОЦЕСС_last)_T'!B76:U86,16,0)</f>
        <v>47657.4</v>
      </c>
    </row>
    <row r="41" customFormat="false" ht="15" hidden="false" customHeight="false" outlineLevel="0" collapsed="false">
      <c r="A41" s="248" t="s">
        <v>227</v>
      </c>
      <c r="B41" s="129" t="s">
        <v>228</v>
      </c>
      <c r="C41" s="23" t="str">
        <f aca="false">IFERROR(VLOOKUP($A41,Облигации!$C$2:$BF$2000,MATCH(C$31,bonds[[#Headers],[ticker]:[required_tests]],0),0),"")</f>
        <v/>
      </c>
      <c r="D41" s="23" t="n">
        <v>17.43</v>
      </c>
      <c r="E41" s="23" t="str">
        <f aca="false">IFERROR(VLOOKUP($A41,Облигации!$C$2:$BF$2000,MATCH(E$31,bonds[[#Headers],[ticker]:[required_tests]],0),0),"")</f>
        <v/>
      </c>
      <c r="F41" s="23" t="n">
        <v>78.164</v>
      </c>
      <c r="G41" s="23" t="str">
        <f aca="false">IFERROR(VLOOKUP($A41,Облигации!$C$2:$BF$2000,MATCH(G$31,bonds[[#Headers],[ticker]:[required_tests]],0),0),"")</f>
        <v/>
      </c>
      <c r="H41" s="228" t="s">
        <v>99</v>
      </c>
      <c r="I41" s="249" t="n">
        <f aca="true">J41-TODAY()</f>
        <v>817</v>
      </c>
      <c r="J41" s="250" t="n">
        <v>46771</v>
      </c>
      <c r="K41" s="23" t="str">
        <f aca="false">IFERROR(VLOOKUP($A41,Облигации!$C$2:$BF$2000,MATCH(K$31,bonds[[#Headers],[ticker]:[required_tests]],0),0),"")</f>
        <v/>
      </c>
      <c r="L41" s="229" t="str">
        <f aca="false">IFERROR(VLOOKUP($A41,Облигации!$C$2:$BF$2000,MATCH(L$31,bonds[[#Headers],[ticker]:[required_tests]],0),0),"")</f>
        <v/>
      </c>
      <c r="M41" s="229" t="str">
        <f aca="false">IFERROR(VLOOKUP($A41,Облигации!$C$2:$BF$2000,MATCH(M$31,bonds[[#Headers],[ticker]:[required_tests]],0),0),"")</f>
        <v/>
      </c>
      <c r="N41" s="229" t="str">
        <f aca="false">IFERROR(VLOOKUP($A41,Облигации!$C$2:$BF$2000,MATCH(N$31,bonds[[#Headers],[ticker]:[required_tests]],0),0),"")</f>
        <v/>
      </c>
      <c r="O41" s="229" t="str">
        <f aca="false">IFERROR(VLOOKUP($A41,Облигации!$C$2:$BF$2000,MATCH(O$31,bonds[[#Headers],[ticker]:[required_tests]],0),0),"")</f>
        <v/>
      </c>
      <c r="P41" s="229" t="str">
        <f aca="false">IFERROR(VLOOKUP($A41,Облигации!$C$2:$BF$2000,MATCH(P$31,bonds[[#Headers],[ticker]:[required_tests]],0),0),"")</f>
        <v/>
      </c>
      <c r="Q41" s="23" t="str">
        <f aca="false">IFERROR(VLOOKUP($A41,Облигации!$C$2:$BF$2000,MATCH(Q$31,bonds[[#Headers],[ticker]:[required_tests]],0),0),"")</f>
        <v/>
      </c>
      <c r="R41" s="186" t="str">
        <f aca="false">IFERROR(VLOOKUP($A41,Облигации!$C$2:$BF$2000,MATCH(R$31,bonds[[#Headers],[ticker]:[required_tests]],0),0),"")</f>
        <v/>
      </c>
      <c r="S41" s="23" t="str">
        <f aca="false">IFERROR(VLOOKUP($A41,Облигации!$C$2:$BF$2000,MATCH(S$31,bonds[[#Headers],[ticker]:[required_tests]],0),0),"")</f>
        <v/>
      </c>
      <c r="T41" s="23" t="str">
        <f aca="false">IFERROR(VLOOKUP($A41,Облигации!$C$2:$BF$2000,MATCH(T$31,bonds[[#Headers],[ticker]:[required_tests]],0),0),"")</f>
        <v/>
      </c>
      <c r="U41" s="23" t="n">
        <v>3.09</v>
      </c>
      <c r="V41" s="23" t="str">
        <f aca="false">IFERROR(VLOOKUP(VLOOKUP($A41,Облигации!$C$2:$BF$2000,MATCH(V$31,bonds[[#Headers],[ticker]:[required_tests]],0),0),Справочник!$A:$C,2,0),"")</f>
        <v/>
      </c>
      <c r="W41" s="130" t="n">
        <v>0.05</v>
      </c>
      <c r="X41" s="131" t="n">
        <f aca="false">W41*$D$7</f>
        <v>0.025</v>
      </c>
      <c r="Y41" s="231" t="n">
        <f aca="false">IFERROR(VLOOKUP(A41,'АЛГОРИТМ (ПРОЦЕСС_last)_T'!$B$9:$G$36,6,0),0)</f>
        <v>0</v>
      </c>
      <c r="Z41" s="17" t="n">
        <f aca="false">X41-Y41</f>
        <v>0.025</v>
      </c>
      <c r="AA41" s="0" t="n">
        <f aca="false">VLOOKUP(A41,'АЛГОРИТМ (ПРОЦЕСС_last)_T'!$B$69:$U$79,15,0)</f>
        <v>33</v>
      </c>
      <c r="AB41" s="171" t="n">
        <f aca="false">VLOOKUP(A41,'АЛГОРИТМ (ПРОЦЕСС_last)_T'!B77:U87,16,0)</f>
        <v>23716.77</v>
      </c>
    </row>
    <row r="42" customFormat="false" ht="15" hidden="false" customHeight="false" outlineLevel="0" collapsed="false">
      <c r="A42" s="248" t="s">
        <v>230</v>
      </c>
      <c r="B42" s="129" t="s">
        <v>231</v>
      </c>
      <c r="C42" s="23" t="str">
        <f aca="false">IFERROR(VLOOKUP($A42,Облигации!$C$2:$BF$2000,MATCH(C$31,bonds[[#Headers],[ticker]:[required_tests]],0),0),"")</f>
        <v>telecom</v>
      </c>
      <c r="D42" s="23" t="n">
        <v>20.92</v>
      </c>
      <c r="E42" s="23" t="n">
        <f aca="false">IFERROR(VLOOKUP($A42,Облигации!$C$2:$BF$2000,MATCH(E$31,bonds[[#Headers],[ticker]:[required_tests]],0),0),"")</f>
        <v>1000</v>
      </c>
      <c r="F42" s="23" t="n">
        <v>94.9</v>
      </c>
      <c r="G42" s="23" t="str">
        <f aca="false">IFERROR(VLOOKUP($A42,Облигации!$C$2:$BF$2000,MATCH(G$31,bonds[[#Headers],[ticker]:[required_tests]],0),0),"")</f>
        <v>0.10000000</v>
      </c>
      <c r="H42" s="228" t="s">
        <v>99</v>
      </c>
      <c r="I42" s="249" t="n">
        <f aca="true">J42-TODAY()</f>
        <v>159</v>
      </c>
      <c r="J42" s="250" t="n">
        <v>46113</v>
      </c>
      <c r="K42" s="23" t="n">
        <f aca="false">IFERROR(VLOOKUP($A42,Облигации!$C$2:$BF$2000,MATCH(K$31,bonds[[#Headers],[ticker]:[required_tests]],0),0),"")</f>
        <v>0</v>
      </c>
      <c r="L42" s="229" t="n">
        <f aca="false">IFERROR(VLOOKUP($A42,Облигации!$C$2:$BF$2000,MATCH(L$31,bonds[[#Headers],[ticker]:[required_tests]],0),0),"")</f>
        <v>0</v>
      </c>
      <c r="M42" s="229" t="n">
        <f aca="false">IFERROR(VLOOKUP($A42,Облигации!$C$2:$BF$2000,MATCH(M$31,bonds[[#Headers],[ticker]:[required_tests]],0),0),"")</f>
        <v>0</v>
      </c>
      <c r="N42" s="229" t="n">
        <f aca="false">IFERROR(VLOOKUP($A42,Облигации!$C$2:$BF$2000,MATCH(N$31,bonds[[#Headers],[ticker]:[required_tests]],0),0),"")</f>
        <v>0</v>
      </c>
      <c r="O42" s="229" t="n">
        <f aca="false">IFERROR(VLOOKUP($A42,Облигации!$C$2:$BF$2000,MATCH(O$31,bonds[[#Headers],[ticker]:[required_tests]],0),0),"")</f>
        <v>0</v>
      </c>
      <c r="P42" s="229" t="n">
        <f aca="false">IFERROR(VLOOKUP($A42,Облигации!$C$2:$BF$2000,MATCH(P$31,bonds[[#Headers],[ticker]:[required_tests]],0),0),"")</f>
        <v>1</v>
      </c>
      <c r="Q42" s="23" t="n">
        <f aca="false">IFERROR(VLOOKUP($A42,Облигации!$C$2:$BF$2000,MATCH(Q$31,bonds[[#Headers],[ticker]:[required_tests]],0),0),"")</f>
        <v>1</v>
      </c>
      <c r="R42" s="186" t="n">
        <f aca="false">IFERROR(VLOOKUP($A42,Облигации!$C$2:$BF$2000,MATCH(R$31,bonds[[#Headers],[ticker]:[required_tests]],0),0),"")</f>
        <v>1</v>
      </c>
      <c r="S42" s="23" t="n">
        <f aca="false">IFERROR(VLOOKUP($A42,Облигации!$C$2:$BF$2000,MATCH(S$31,bonds[[#Headers],[ticker]:[required_tests]],0),0),"")</f>
        <v>0</v>
      </c>
      <c r="T42" s="23" t="str">
        <f aca="false">IFERROR(VLOOKUP($A42,Облигации!$C$2:$BF$2000,MATCH(T$31,bonds[[#Headers],[ticker]:[required_tests]],0),0),"")</f>
        <v>[]</v>
      </c>
      <c r="U42" s="23" t="n">
        <v>14.6</v>
      </c>
      <c r="V42" s="23" t="str">
        <f aca="false">IFERROR(VLOOKUP(VLOOKUP($A42,Облигации!$C$2:$BF$2000,MATCH(V$31,bonds[[#Headers],[ticker]:[required_tests]],0),0),Справочник!$A:$C,2,0),"")</f>
        <v>Т+ Облигации</v>
      </c>
      <c r="W42" s="130" t="n">
        <v>0.1</v>
      </c>
      <c r="X42" s="131" t="n">
        <f aca="false">W42*$D$7</f>
        <v>0.05</v>
      </c>
      <c r="Y42" s="231" t="n">
        <f aca="false">IFERROR(VLOOKUP(A42,'АЛГОРИТМ (ПРОЦЕСС_last)_T'!$B$9:$G$36,6,0),0)</f>
        <v>0</v>
      </c>
      <c r="Z42" s="17" t="n">
        <f aca="false">X42-Y42</f>
        <v>0.05</v>
      </c>
      <c r="AA42" s="0" t="n">
        <f aca="false">VLOOKUP(A42,'АЛГОРИТМ (ПРОЦЕСС_last)_T'!$B$69:$U$79,15,0)</f>
        <v>52</v>
      </c>
      <c r="AB42" s="171" t="n">
        <f aca="false">VLOOKUP(A42,'АЛГОРИТМ (ПРОЦЕСС_last)_T'!B78:U88,16,0)</f>
        <v>47314.8</v>
      </c>
    </row>
    <row r="43" customFormat="false" ht="15" hidden="false" customHeight="false" outlineLevel="0" collapsed="false">
      <c r="A43" s="248" t="s">
        <v>179</v>
      </c>
      <c r="B43" s="129" t="s">
        <v>180</v>
      </c>
      <c r="C43" s="23" t="str">
        <f aca="false">IFERROR(VLOOKUP($A43,Облигации!$C$2:$BF$2000,MATCH(C$31,bonds[[#Headers],[ticker]:[required_tests]],0),0),"")</f>
        <v/>
      </c>
      <c r="D43" s="23" t="n">
        <v>24.96</v>
      </c>
      <c r="E43" s="23" t="str">
        <f aca="false">IFERROR(VLOOKUP($A43,Облигации!$C$2:$BF$2000,MATCH(E$31,bonds[[#Headers],[ticker]:[required_tests]],0),0),"")</f>
        <v/>
      </c>
      <c r="F43" s="23" t="n">
        <v>97</v>
      </c>
      <c r="G43" s="23" t="str">
        <f aca="false">IFERROR(VLOOKUP($A43,Облигации!$C$2:$BF$2000,MATCH(G$31,bonds[[#Headers],[ticker]:[required_tests]],0),0),"")</f>
        <v/>
      </c>
      <c r="H43" s="228" t="s">
        <v>99</v>
      </c>
      <c r="I43" s="249" t="n">
        <f aca="true">J43-TODAY()</f>
        <v>-122</v>
      </c>
      <c r="J43" s="250" t="n">
        <v>45832</v>
      </c>
      <c r="K43" s="23" t="str">
        <f aca="false">IFERROR(VLOOKUP($A43,Облигации!$C$2:$BF$2000,MATCH(K$31,bonds[[#Headers],[ticker]:[required_tests]],0),0),"")</f>
        <v/>
      </c>
      <c r="L43" s="229" t="str">
        <f aca="false">IFERROR(VLOOKUP($A43,Облигации!$C$2:$BF$2000,MATCH(L$31,bonds[[#Headers],[ticker]:[required_tests]],0),0),"")</f>
        <v/>
      </c>
      <c r="M43" s="229" t="str">
        <f aca="false">IFERROR(VLOOKUP($A43,Облигации!$C$2:$BF$2000,MATCH(M$31,bonds[[#Headers],[ticker]:[required_tests]],0),0),"")</f>
        <v/>
      </c>
      <c r="N43" s="229" t="str">
        <f aca="false">IFERROR(VLOOKUP($A43,Облигации!$C$2:$BF$2000,MATCH(N$31,bonds[[#Headers],[ticker]:[required_tests]],0),0),"")</f>
        <v/>
      </c>
      <c r="O43" s="229" t="str">
        <f aca="false">IFERROR(VLOOKUP($A43,Облигации!$C$2:$BF$2000,MATCH(O$31,bonds[[#Headers],[ticker]:[required_tests]],0),0),"")</f>
        <v/>
      </c>
      <c r="P43" s="229" t="str">
        <f aca="false">IFERROR(VLOOKUP($A43,Облигации!$C$2:$BF$2000,MATCH(P$31,bonds[[#Headers],[ticker]:[required_tests]],0),0),"")</f>
        <v/>
      </c>
      <c r="Q43" s="23" t="str">
        <f aca="false">IFERROR(VLOOKUP($A43,Облигации!$C$2:$BF$2000,MATCH(Q$31,bonds[[#Headers],[ticker]:[required_tests]],0),0),"")</f>
        <v/>
      </c>
      <c r="R43" s="186" t="str">
        <f aca="false">IFERROR(VLOOKUP($A43,Облигации!$C$2:$BF$2000,MATCH(R$31,bonds[[#Headers],[ticker]:[required_tests]],0),0),"")</f>
        <v/>
      </c>
      <c r="S43" s="23" t="str">
        <f aca="false">IFERROR(VLOOKUP($A43,Облигации!$C$2:$BF$2000,MATCH(S$31,bonds[[#Headers],[ticker]:[required_tests]],0),0),"")</f>
        <v/>
      </c>
      <c r="T43" s="23" t="str">
        <f aca="false">IFERROR(VLOOKUP($A43,Облигации!$C$2:$BF$2000,MATCH(T$31,bonds[[#Headers],[ticker]:[required_tests]],0),0),"")</f>
        <v/>
      </c>
      <c r="U43" s="23" t="n">
        <v>12.64</v>
      </c>
      <c r="V43" s="23" t="str">
        <f aca="false">IFERROR(VLOOKUP(VLOOKUP($A43,Облигации!$C$2:$BF$2000,MATCH(V$31,bonds[[#Headers],[ticker]:[required_tests]],0),0),Справочник!$A:$C,2,0),"")</f>
        <v/>
      </c>
      <c r="W43" s="130" t="n">
        <v>0.1</v>
      </c>
      <c r="X43" s="131" t="n">
        <f aca="false">W43*$D$7</f>
        <v>0.05</v>
      </c>
      <c r="Y43" s="231" t="n">
        <f aca="false">IFERROR(VLOOKUP(A43,'АЛГОРИТМ (ПРОЦЕСС_last)_T'!$B$9:$G$36,6,0),0)</f>
        <v>0.0490839501513408</v>
      </c>
      <c r="Z43" s="17" t="n">
        <f aca="false">X43-Y43</f>
        <v>0.000916049848659201</v>
      </c>
      <c r="AA43" s="0" t="n">
        <f aca="false">VLOOKUP(A43,'АЛГОРИТМ (ПРОЦЕСС_last)_T'!$B$69:$U$79,15,0)</f>
        <v>0</v>
      </c>
      <c r="AB43" s="171" t="n">
        <f aca="false">VLOOKUP(A43,'АЛГОРИТМ (ПРОЦЕСС_last)_T'!B79:U89,16,0)</f>
        <v>0</v>
      </c>
    </row>
    <row r="44" customFormat="false" ht="15" hidden="false" customHeight="false" outlineLevel="0" collapsed="false">
      <c r="B44" s="0" t="s">
        <v>431</v>
      </c>
      <c r="D44" s="158" t="n">
        <f aca="false">COUNTA(D33:D43)</f>
        <v>11</v>
      </c>
      <c r="N44" s="140"/>
      <c r="Y44" s="118" t="s">
        <v>401</v>
      </c>
      <c r="Z44" s="136" t="n">
        <f aca="false">SUMIF(Z33:Z43,"&gt;0",Z33:Z43)+ABS(SUMIF(Z33:Z43,"&lt;0",Z33:Z43))</f>
        <v>0.450916049848659</v>
      </c>
      <c r="AA44" s="251" t="n">
        <f aca="false">SUMIF(AA33:AA43,"&gt;0",AA33:AA43)+ABS(SUMIF(AA33:AA43,"&lt;0",AA33:AA43))</f>
        <v>508</v>
      </c>
      <c r="AB44" s="252" t="n">
        <f aca="false">SUMIF(AB33:AB43,"&gt;0",AB33:AB43)+ABS(SUMIF(AB33:AB43,"&lt;0",AB33:AB43))</f>
        <v>430386.61</v>
      </c>
    </row>
    <row r="45" customFormat="false" ht="15.75" hidden="false" customHeight="false" outlineLevel="0" collapsed="false">
      <c r="B45" s="212" t="s">
        <v>432</v>
      </c>
    </row>
    <row r="46" customFormat="false" ht="15" hidden="false" customHeight="false" outlineLevel="0" collapsed="false">
      <c r="A46" s="0" t="s">
        <v>353</v>
      </c>
      <c r="B46" s="158" t="s">
        <v>354</v>
      </c>
      <c r="M46" s="158" t="s">
        <v>355</v>
      </c>
      <c r="N46" s="158" t="s">
        <v>356</v>
      </c>
      <c r="P46" s="158" t="s">
        <v>357</v>
      </c>
      <c r="Q46" s="0" t="s">
        <v>407</v>
      </c>
      <c r="R46" s="144" t="s">
        <v>246</v>
      </c>
      <c r="S46" s="0" t="s">
        <v>358</v>
      </c>
      <c r="T46" s="0" t="s">
        <v>361</v>
      </c>
      <c r="U46" s="0" t="s">
        <v>367</v>
      </c>
      <c r="V46" s="0" t="s">
        <v>363</v>
      </c>
      <c r="W46" s="0" t="s">
        <v>362</v>
      </c>
      <c r="Y46" s="215" t="n">
        <f aca="false">SUM(Y48:Y63)</f>
        <v>0.530762013846905</v>
      </c>
      <c r="Z46" s="70"/>
      <c r="AA46" s="71" t="n">
        <f aca="false">COUNTIF(AA48:AA63,"&gt;0")</f>
        <v>0</v>
      </c>
      <c r="AB46" s="245" t="n">
        <f aca="false">SUM(AB48:AB63)</f>
        <v>-454398.2</v>
      </c>
    </row>
    <row r="47" customFormat="false" ht="51" hidden="false" customHeight="true" outlineLevel="0" collapsed="false">
      <c r="A47" s="253" t="s">
        <v>195</v>
      </c>
      <c r="B47" s="145" t="s">
        <v>88</v>
      </c>
      <c r="C47" s="145"/>
      <c r="D47" s="145"/>
      <c r="E47" s="145"/>
      <c r="F47" s="145"/>
      <c r="G47" s="145"/>
      <c r="H47" s="145"/>
      <c r="I47" s="145"/>
      <c r="J47" s="218" t="s">
        <v>368</v>
      </c>
      <c r="K47" s="218"/>
      <c r="L47" s="218"/>
      <c r="M47" s="218"/>
      <c r="N47" s="219" t="s">
        <v>87</v>
      </c>
      <c r="O47" s="219"/>
      <c r="P47" s="254" t="s">
        <v>369</v>
      </c>
      <c r="Q47" s="254" t="s">
        <v>418</v>
      </c>
      <c r="R47" s="255" t="s">
        <v>419</v>
      </c>
      <c r="S47" s="254" t="s">
        <v>370</v>
      </c>
      <c r="T47" s="254" t="s">
        <v>11</v>
      </c>
      <c r="U47" s="218" t="s">
        <v>262</v>
      </c>
      <c r="V47" s="218" t="s">
        <v>374</v>
      </c>
      <c r="W47" s="254" t="s">
        <v>373</v>
      </c>
      <c r="X47" s="256" t="s">
        <v>344</v>
      </c>
      <c r="Y47" s="257" t="s">
        <v>345</v>
      </c>
      <c r="Z47" s="78" t="s">
        <v>381</v>
      </c>
      <c r="AA47" s="76" t="s">
        <v>382</v>
      </c>
      <c r="AB47" s="222" t="s">
        <v>383</v>
      </c>
    </row>
    <row r="48" customFormat="false" ht="15" hidden="false" customHeight="false" outlineLevel="0" collapsed="false">
      <c r="A48" s="23" t="s">
        <v>204</v>
      </c>
      <c r="B48" s="186" t="s">
        <v>433</v>
      </c>
      <c r="C48" s="186"/>
      <c r="D48" s="186"/>
      <c r="E48" s="186"/>
      <c r="F48" s="186"/>
      <c r="G48" s="186"/>
      <c r="H48" s="186"/>
      <c r="I48" s="186"/>
      <c r="J48" s="258"/>
      <c r="K48" s="258"/>
      <c r="L48" s="258"/>
      <c r="M48" s="258"/>
      <c r="N48" s="259" t="s">
        <v>105</v>
      </c>
      <c r="O48" s="259"/>
      <c r="P48" s="23" t="n">
        <v>1</v>
      </c>
      <c r="Q48" s="23"/>
      <c r="R48" s="23"/>
      <c r="S48" s="23" t="n">
        <v>1.5396</v>
      </c>
      <c r="T48" s="228" t="s">
        <v>434</v>
      </c>
      <c r="U48" s="23"/>
      <c r="V48" s="23"/>
      <c r="W48" s="23"/>
      <c r="X48" s="238" t="n">
        <v>0</v>
      </c>
      <c r="Y48" s="231" t="n">
        <f aca="false">IFERROR(VLOOKUP(A48,'АЛГОРИТМ (ПРОЦЕСС_last)_T'!$B$9:$G$36,6,0),0)</f>
        <v>0.0591261796819869</v>
      </c>
      <c r="Z48" s="17" t="n">
        <f aca="false">X48-Y48</f>
        <v>-0.0591261796819869</v>
      </c>
      <c r="AA48" s="23" t="n">
        <f aca="false">VLOOKUP(A48,'АЛГОРИТМ (ПРОЦЕСС_last)_T'!A131:T132,16,0)</f>
        <v>0</v>
      </c>
      <c r="AB48" s="233" t="n">
        <f aca="false">VLOOKUP(A48,'АЛГОРИТМ (ПРОЦЕСС_last)_T'!A131:T132,17,0)</f>
        <v>0</v>
      </c>
    </row>
    <row r="49" customFormat="false" ht="15" hidden="false" customHeight="false" outlineLevel="0" collapsed="false">
      <c r="A49" s="23"/>
      <c r="B49" s="186" t="s">
        <v>99</v>
      </c>
      <c r="C49" s="186"/>
      <c r="D49" s="186"/>
      <c r="E49" s="186"/>
      <c r="F49" s="186"/>
      <c r="G49" s="186"/>
      <c r="H49" s="186"/>
      <c r="I49" s="186"/>
      <c r="J49" s="258"/>
      <c r="K49" s="258"/>
      <c r="L49" s="258"/>
      <c r="M49" s="258"/>
      <c r="N49" s="259"/>
      <c r="O49" s="259"/>
      <c r="P49" s="23"/>
      <c r="Q49" s="23"/>
      <c r="R49" s="23"/>
      <c r="S49" s="23" t="n">
        <v>2.5</v>
      </c>
      <c r="T49" s="228" t="s">
        <v>434</v>
      </c>
      <c r="U49" s="23"/>
      <c r="V49" s="23"/>
      <c r="W49" s="23"/>
      <c r="X49" s="23" t="n">
        <v>0</v>
      </c>
      <c r="Y49" s="231" t="n">
        <f aca="false">IFERROR(VLOOKUP(A49,'АЛГОРИТМ (ПРОЦЕСС_last)_T'!$B$9:$G$36,6,0),0)</f>
        <v>0</v>
      </c>
      <c r="Z49" s="17" t="n">
        <f aca="false">X49-Y49</f>
        <v>0</v>
      </c>
      <c r="AA49" s="23"/>
      <c r="AB49" s="233" t="n">
        <f aca="false">VLOOKUP(B49,'АЛГОРИТМ (ПРОЦЕСС_last)_T'!B131:T132,16,0)</f>
        <v>0</v>
      </c>
    </row>
    <row r="50" customFormat="false" ht="15" hidden="false" customHeight="false" outlineLevel="0" collapsed="false">
      <c r="A50" s="23"/>
      <c r="B50" s="186" t="s">
        <v>435</v>
      </c>
      <c r="C50" s="186"/>
      <c r="D50" s="186"/>
      <c r="E50" s="186"/>
      <c r="F50" s="186"/>
      <c r="G50" s="186"/>
      <c r="H50" s="186"/>
      <c r="I50" s="186"/>
      <c r="J50" s="258"/>
      <c r="K50" s="258"/>
      <c r="L50" s="258"/>
      <c r="M50" s="258"/>
      <c r="N50" s="259"/>
      <c r="O50" s="259"/>
      <c r="P50" s="23"/>
      <c r="Q50" s="23"/>
      <c r="R50" s="23"/>
      <c r="S50" s="23"/>
      <c r="T50" s="23"/>
      <c r="U50" s="23"/>
      <c r="V50" s="23"/>
      <c r="W50" s="23"/>
      <c r="X50" s="23" t="n">
        <v>0</v>
      </c>
      <c r="Y50" s="231" t="n">
        <f aca="false">IFERROR(VLOOKUP(A50,'АЛГОРИТМ (ПРОЦЕСС_last)_T'!$B$9:$G$36,6,0),0)</f>
        <v>0</v>
      </c>
      <c r="Z50" s="17" t="n">
        <f aca="false">X50-Y50</f>
        <v>0</v>
      </c>
      <c r="AA50" s="23"/>
      <c r="AB50" s="233"/>
    </row>
    <row r="51" customFormat="false" ht="15" hidden="false" customHeight="false" outlineLevel="0" collapsed="false">
      <c r="A51" s="23"/>
      <c r="B51" s="186" t="s">
        <v>436</v>
      </c>
      <c r="C51" s="186"/>
      <c r="D51" s="186"/>
      <c r="E51" s="186"/>
      <c r="F51" s="186"/>
      <c r="G51" s="186"/>
      <c r="H51" s="186"/>
      <c r="I51" s="186"/>
      <c r="J51" s="258"/>
      <c r="K51" s="258"/>
      <c r="L51" s="258"/>
      <c r="M51" s="258"/>
      <c r="N51" s="259"/>
      <c r="O51" s="259"/>
      <c r="P51" s="23"/>
      <c r="Q51" s="23"/>
      <c r="R51" s="23"/>
      <c r="S51" s="23"/>
      <c r="T51" s="23"/>
      <c r="U51" s="23"/>
      <c r="V51" s="23"/>
      <c r="W51" s="23"/>
      <c r="X51" s="23" t="n">
        <v>0</v>
      </c>
      <c r="Y51" s="231" t="n">
        <f aca="false">IFERROR(VLOOKUP(A51,'АЛГОРИТМ (ПРОЦЕСС_last)_T'!$B$9:$G$36,6,0),0)</f>
        <v>0</v>
      </c>
      <c r="Z51" s="17" t="n">
        <f aca="false">X51-Y51</f>
        <v>0</v>
      </c>
      <c r="AA51" s="23"/>
      <c r="AB51" s="233"/>
    </row>
    <row r="52" customFormat="false" ht="15" hidden="false" customHeight="false" outlineLevel="0" collapsed="false">
      <c r="A52" s="23" t="s">
        <v>271</v>
      </c>
      <c r="B52" s="186" t="s">
        <v>134</v>
      </c>
      <c r="C52" s="186"/>
      <c r="D52" s="186"/>
      <c r="E52" s="186"/>
      <c r="F52" s="186"/>
      <c r="G52" s="186"/>
      <c r="H52" s="186"/>
      <c r="I52" s="186"/>
      <c r="J52" s="258" t="str">
        <f aca="false">VLOOKUP(A52,Акции!A:U,21,0)</f>
        <v>energy</v>
      </c>
      <c r="K52" s="258"/>
      <c r="L52" s="258"/>
      <c r="M52" s="258"/>
      <c r="N52" s="259" t="s">
        <v>133</v>
      </c>
      <c r="O52" s="259"/>
      <c r="P52" s="228" t="n">
        <f aca="false">VLOOKUP($A52,Акции!$E$2:$AU$2000,MATCH(P$46,shares[[#Headers],[isin]:[dshort_client]],0),0)</f>
        <v>1</v>
      </c>
      <c r="Q52" s="228" t="str">
        <f aca="false">VLOOKUP($A52,Акции!$E$2:$AU$2000,MATCH(Q$46,shares[[#Headers],[isin]:[dshort_client]],0),0)</f>
        <v>1.0 rub</v>
      </c>
      <c r="R52" s="23"/>
      <c r="S52" s="23" t="n">
        <v>1084</v>
      </c>
      <c r="T52" s="228" t="str">
        <f aca="false">VLOOKUP($A52,Акции!$E$2:$AU$2000,MATCH(T$46,shares[[#Headers],[isin]:[dshort_client]],0),0)</f>
        <v>rub</v>
      </c>
      <c r="U52" s="228" t="n">
        <f aca="false">VLOOKUP($A52,Акции!$E$2:$AU$2000,MATCH(U$46,shares[[#Headers],[isin]:[dshort_client]],0),0)</f>
        <v>5</v>
      </c>
      <c r="V52" s="228" t="n">
        <f aca="false">VLOOKUP($A52,Акции!$E$2:$AU$2000,MATCH(V$46,shares[[#Headers],[isin]:[dshort_client]],0),0)</f>
        <v>1</v>
      </c>
      <c r="W52" s="228" t="n">
        <f aca="false">VLOOKUP($A52,Акции!$E$2:$AU$2000,MATCH(W$46,shares[[#Headers],[isin]:[dshort_client]],0),0)</f>
        <v>0</v>
      </c>
      <c r="X52" s="23" t="n">
        <v>0</v>
      </c>
      <c r="Y52" s="231" t="n">
        <f aca="false">IFERROR(VLOOKUP(A52,'АЛГОРИТМ (ПРОЦЕСС_last)_T'!$B$9:$G$36,6,0),0)</f>
        <v>0.0562560815860155</v>
      </c>
      <c r="Z52" s="17" t="n">
        <f aca="false">X52-Y52</f>
        <v>-0.0562560815860155</v>
      </c>
      <c r="AA52" s="82" t="n">
        <f aca="false">VLOOKUP(A52,'АЛГОРИТМ (ПРОЦЕСС_last)_T'!A86:T97,16,0)</f>
        <v>-50</v>
      </c>
      <c r="AB52" s="22" t="n">
        <f aca="false">VLOOKUP(A52,'АЛГОРИТМ (ПРОЦЕСС_last)_T'!A86:T97,17,0)</f>
        <v>-54200</v>
      </c>
    </row>
    <row r="53" customFormat="false" ht="15" hidden="false" customHeight="false" outlineLevel="0" collapsed="false">
      <c r="A53" s="23" t="s">
        <v>272</v>
      </c>
      <c r="B53" s="186" t="s">
        <v>154</v>
      </c>
      <c r="C53" s="186"/>
      <c r="D53" s="186"/>
      <c r="E53" s="186"/>
      <c r="F53" s="186"/>
      <c r="G53" s="186"/>
      <c r="H53" s="186"/>
      <c r="I53" s="186"/>
      <c r="J53" s="258" t="str">
        <f aca="false">VLOOKUP(A53,Акции!A:U,21,0)</f>
        <v>it</v>
      </c>
      <c r="K53" s="258"/>
      <c r="L53" s="258"/>
      <c r="M53" s="258"/>
      <c r="N53" s="259" t="s">
        <v>153</v>
      </c>
      <c r="O53" s="259"/>
      <c r="P53" s="228" t="n">
        <f aca="false">VLOOKUP($A53,Акции!$E$2:$AU$2000,MATCH(P$46,shares[[#Headers],[isin]:[dshort_client]],0),0)</f>
        <v>1</v>
      </c>
      <c r="Q53" s="228" t="str">
        <f aca="false">VLOOKUP($A53,Акции!$E$2:$AU$2000,MATCH(Q$46,shares[[#Headers],[isin]:[dshort_client]],0),0)</f>
        <v>0.450595 rub</v>
      </c>
      <c r="R53" s="23"/>
      <c r="S53" s="23" t="n">
        <v>255</v>
      </c>
      <c r="T53" s="228" t="str">
        <f aca="false">VLOOKUP($A53,Акции!$E$2:$AU$2000,MATCH(T$46,shares[[#Headers],[isin]:[dshort_client]],0),0)</f>
        <v>rub</v>
      </c>
      <c r="U53" s="228" t="n">
        <f aca="false">VLOOKUP($A53,Акции!$E$2:$AU$2000,MATCH(U$46,shares[[#Headers],[isin]:[dshort_client]],0),0)</f>
        <v>5</v>
      </c>
      <c r="V53" s="228" t="n">
        <f aca="false">VLOOKUP($A53,Акции!$E$2:$AU$2000,MATCH(V$46,shares[[#Headers],[isin]:[dshort_client]],0),0)</f>
        <v>1</v>
      </c>
      <c r="W53" s="228" t="n">
        <f aca="false">VLOOKUP($A53,Акции!$E$2:$AU$2000,MATCH(W$46,shares[[#Headers],[isin]:[dshort_client]],0),0)</f>
        <v>0</v>
      </c>
      <c r="X53" s="23" t="n">
        <v>0</v>
      </c>
      <c r="Y53" s="231" t="n">
        <f aca="false">IFERROR(VLOOKUP(A53,'АЛГОРИТМ (ПРОЦЕСС_last)_T'!$B$9:$G$36,6,0),0)</f>
        <v>0.0132336723288136</v>
      </c>
      <c r="Z53" s="17" t="n">
        <f aca="false">X53-Y53</f>
        <v>-0.0132336723288136</v>
      </c>
      <c r="AA53" s="82" t="n">
        <f aca="false">VLOOKUP(A53,'АЛГОРИТМ (ПРОЦЕСС_last)_T'!A87:T98,16,0)</f>
        <v>-50</v>
      </c>
      <c r="AB53" s="22" t="n">
        <f aca="false">VLOOKUP(A53,'АЛГОРИТМ (ПРОЦЕСС_last)_T'!A87:T98,17,0)</f>
        <v>-12750</v>
      </c>
    </row>
    <row r="54" customFormat="false" ht="15" hidden="false" customHeight="false" outlineLevel="0" collapsed="false">
      <c r="A54" s="23" t="s">
        <v>273</v>
      </c>
      <c r="B54" s="186" t="s">
        <v>160</v>
      </c>
      <c r="C54" s="186"/>
      <c r="D54" s="186"/>
      <c r="E54" s="186"/>
      <c r="F54" s="186"/>
      <c r="G54" s="186"/>
      <c r="H54" s="186"/>
      <c r="I54" s="186"/>
      <c r="J54" s="258" t="str">
        <f aca="false">VLOOKUP(A54,Акции!A:U,21,0)</f>
        <v>consumer</v>
      </c>
      <c r="K54" s="258"/>
      <c r="L54" s="258"/>
      <c r="M54" s="258"/>
      <c r="N54" s="259" t="s">
        <v>159</v>
      </c>
      <c r="O54" s="259"/>
      <c r="P54" s="228" t="n">
        <f aca="false">VLOOKUP($A54,Акции!$E$2:$AU$2000,MATCH(P$46,shares[[#Headers],[isin]:[dshort_client]],0),0)</f>
        <v>1</v>
      </c>
      <c r="Q54" s="228" t="str">
        <f aca="false">VLOOKUP($A54,Акции!$E$2:$AU$2000,MATCH(Q$46,shares[[#Headers],[isin]:[dshort_client]],0),0)</f>
        <v>100.0 rub</v>
      </c>
      <c r="R54" s="23"/>
      <c r="S54" s="23" t="n">
        <v>580</v>
      </c>
      <c r="T54" s="228" t="str">
        <f aca="false">VLOOKUP($A54,Акции!$E$2:$AU$2000,MATCH(T$46,shares[[#Headers],[isin]:[dshort_client]],0),0)</f>
        <v>rub</v>
      </c>
      <c r="U54" s="228" t="n">
        <f aca="false">VLOOKUP($A54,Акции!$E$2:$AU$2000,MATCH(U$46,shares[[#Headers],[isin]:[dshort_client]],0),0)</f>
        <v>5</v>
      </c>
      <c r="V54" s="228" t="n">
        <f aca="false">VLOOKUP($A54,Акции!$E$2:$AU$2000,MATCH(V$46,shares[[#Headers],[isin]:[dshort_client]],0),0)</f>
        <v>1</v>
      </c>
      <c r="W54" s="228" t="n">
        <f aca="false">VLOOKUP($A54,Акции!$E$2:$AU$2000,MATCH(W$46,shares[[#Headers],[isin]:[dshort_client]],0),0)</f>
        <v>0</v>
      </c>
      <c r="X54" s="23" t="n">
        <v>0</v>
      </c>
      <c r="Y54" s="231" t="n">
        <f aca="false">IFERROR(VLOOKUP(A54,'АЛГОРИТМ (ПРОЦЕСС_last)_T'!$B$9:$G$36,6,0),0)</f>
        <v>0.00722402818890531</v>
      </c>
      <c r="Z54" s="17" t="n">
        <f aca="false">X54-Y54</f>
        <v>-0.00722402818890531</v>
      </c>
      <c r="AA54" s="82" t="n">
        <f aca="false">VLOOKUP(A54,'АЛГОРИТМ (ПРОЦЕСС_last)_T'!A88:T99,16,0)</f>
        <v>-12</v>
      </c>
      <c r="AB54" s="22" t="n">
        <f aca="false">VLOOKUP(A54,'АЛГОРИТМ (ПРОЦЕСС_last)_T'!A88:T99,17,0)</f>
        <v>-6960</v>
      </c>
    </row>
    <row r="55" customFormat="false" ht="15" hidden="false" customHeight="false" outlineLevel="0" collapsed="false">
      <c r="A55" s="23" t="s">
        <v>274</v>
      </c>
      <c r="B55" s="186" t="s">
        <v>141</v>
      </c>
      <c r="C55" s="186"/>
      <c r="D55" s="186"/>
      <c r="E55" s="186"/>
      <c r="F55" s="186"/>
      <c r="G55" s="186"/>
      <c r="H55" s="186"/>
      <c r="I55" s="186"/>
      <c r="J55" s="258" t="str">
        <f aca="false">VLOOKUP(A55,Акции!A:U,21,0)</f>
        <v>telecom</v>
      </c>
      <c r="K55" s="258"/>
      <c r="L55" s="258"/>
      <c r="M55" s="258"/>
      <c r="N55" s="259" t="s">
        <v>140</v>
      </c>
      <c r="O55" s="259"/>
      <c r="P55" s="228" t="n">
        <f aca="false">VLOOKUP($A55,Акции!$E$2:$AU$2000,MATCH(P$46,shares[[#Headers],[isin]:[dshort_client]],0),0)</f>
        <v>10</v>
      </c>
      <c r="Q55" s="228" t="str">
        <f aca="false">VLOOKUP($A55,Акции!$E$2:$AU$2000,MATCH(Q$46,shares[[#Headers],[isin]:[dshort_client]],0),0)</f>
        <v>0.2500000 rub</v>
      </c>
      <c r="R55" s="23"/>
      <c r="S55" s="23" t="n">
        <v>52.67</v>
      </c>
      <c r="T55" s="228" t="str">
        <f aca="false">VLOOKUP($A55,Акции!$E$2:$AU$2000,MATCH(T$46,shares[[#Headers],[isin]:[dshort_client]],0),0)</f>
        <v>rub</v>
      </c>
      <c r="U55" s="228" t="n">
        <f aca="false">VLOOKUP($A55,Акции!$E$2:$AU$2000,MATCH(U$46,shares[[#Headers],[isin]:[dshort_client]],0),0)</f>
        <v>5</v>
      </c>
      <c r="V55" s="228" t="n">
        <f aca="false">VLOOKUP($A55,Акции!$E$2:$AU$2000,MATCH(V$46,shares[[#Headers],[isin]:[dshort_client]],0),0)</f>
        <v>1</v>
      </c>
      <c r="W55" s="228" t="n">
        <f aca="false">VLOOKUP($A55,Акции!$E$2:$AU$2000,MATCH(W$46,shares[[#Headers],[isin]:[dshort_client]],0),0)</f>
        <v>0</v>
      </c>
      <c r="X55" s="23" t="n">
        <v>0</v>
      </c>
      <c r="Y55" s="231" t="n">
        <f aca="false">IFERROR(VLOOKUP(A55,'АЛГОРИТМ (ПРОЦЕСС_last)_T'!$B$9:$G$36,6,0),0)</f>
        <v>0.00546680409065578</v>
      </c>
      <c r="Z55" s="17" t="n">
        <f aca="false">X55-Y55</f>
        <v>-0.00546680409065578</v>
      </c>
      <c r="AA55" s="82" t="n">
        <f aca="false">VLOOKUP(A55,'АЛГОРИТМ (ПРОЦЕСС_last)_T'!A89:T100,16,0)</f>
        <v>-10</v>
      </c>
      <c r="AB55" s="22" t="n">
        <f aca="false">VLOOKUP(A55,'АЛГОРИТМ (ПРОЦЕСС_last)_T'!A89:T100,17,0)</f>
        <v>-5267</v>
      </c>
    </row>
    <row r="56" customFormat="false" ht="15" hidden="false" customHeight="false" outlineLevel="0" collapsed="false">
      <c r="A56" s="23" t="s">
        <v>275</v>
      </c>
      <c r="B56" s="186" t="s">
        <v>166</v>
      </c>
      <c r="C56" s="186"/>
      <c r="D56" s="186"/>
      <c r="E56" s="186"/>
      <c r="F56" s="186"/>
      <c r="G56" s="186"/>
      <c r="H56" s="186"/>
      <c r="I56" s="186"/>
      <c r="J56" s="258" t="str">
        <f aca="false">VLOOKUP(A56,Акции!A:U,21,0)</f>
        <v>utilities</v>
      </c>
      <c r="K56" s="258"/>
      <c r="L56" s="258"/>
      <c r="M56" s="258"/>
      <c r="N56" s="259" t="s">
        <v>165</v>
      </c>
      <c r="O56" s="259"/>
      <c r="P56" s="228" t="n">
        <f aca="false">VLOOKUP($A56,Акции!$E$2:$AU$2000,MATCH(P$46,shares[[#Headers],[isin]:[dshort_client]],0),0)</f>
        <v>1000</v>
      </c>
      <c r="Q56" s="228" t="str">
        <f aca="false">VLOOKUP($A56,Акции!$E$2:$AU$2000,MATCH(Q$46,shares[[#Headers],[isin]:[dshort_client]],0),0)</f>
        <v>0.500000000 rub</v>
      </c>
      <c r="R56" s="23"/>
      <c r="S56" s="23" t="n">
        <v>1.0745</v>
      </c>
      <c r="T56" s="228" t="str">
        <f aca="false">VLOOKUP($A56,Акции!$E$2:$AU$2000,MATCH(T$46,shares[[#Headers],[isin]:[dshort_client]],0),0)</f>
        <v>rub</v>
      </c>
      <c r="U56" s="228" t="n">
        <f aca="false">VLOOKUP($A56,Акции!$E$2:$AU$2000,MATCH(U$46,shares[[#Headers],[isin]:[dshort_client]],0),0)</f>
        <v>5</v>
      </c>
      <c r="V56" s="228" t="n">
        <f aca="false">VLOOKUP($A56,Акции!$E$2:$AU$2000,MATCH(V$46,shares[[#Headers],[isin]:[dshort_client]],0),0)</f>
        <v>0</v>
      </c>
      <c r="W56" s="228" t="n">
        <f aca="false">VLOOKUP($A56,Акции!$E$2:$AU$2000,MATCH(W$46,shares[[#Headers],[isin]:[dshort_client]],0),0)</f>
        <v>0</v>
      </c>
      <c r="X56" s="23" t="n">
        <v>0</v>
      </c>
      <c r="Y56" s="231" t="n">
        <f aca="false">IFERROR(VLOOKUP(A56,'АЛГОРИТМ (ПРОЦЕСС_last)_T'!$B$9:$G$36,6,0),0)</f>
        <v>0.0111526124841649</v>
      </c>
      <c r="Z56" s="17" t="n">
        <f aca="false">X56-Y56</f>
        <v>-0.0111526124841649</v>
      </c>
      <c r="AA56" s="82" t="n">
        <f aca="false">VLOOKUP(A56,'АЛГОРИТМ (ПРОЦЕСС_last)_T'!A90:T101,16,0)</f>
        <v>-10</v>
      </c>
      <c r="AB56" s="22" t="n">
        <f aca="false">VLOOKUP(A56,'АЛГОРИТМ (ПРОЦЕСС_last)_T'!A90:T101,17,0)</f>
        <v>-10745</v>
      </c>
    </row>
    <row r="57" customFormat="false" ht="15" hidden="false" customHeight="false" outlineLevel="0" collapsed="false">
      <c r="A57" s="23" t="s">
        <v>276</v>
      </c>
      <c r="B57" s="186" t="s">
        <v>170</v>
      </c>
      <c r="C57" s="186"/>
      <c r="D57" s="186"/>
      <c r="E57" s="186"/>
      <c r="F57" s="186"/>
      <c r="G57" s="186"/>
      <c r="H57" s="186"/>
      <c r="I57" s="186"/>
      <c r="J57" s="258" t="str">
        <f aca="false">VLOOKUP(A57,Акции!A:U,21,0)</f>
        <v>utilities</v>
      </c>
      <c r="K57" s="258"/>
      <c r="L57" s="258"/>
      <c r="M57" s="258"/>
      <c r="N57" s="259" t="s">
        <v>169</v>
      </c>
      <c r="O57" s="259"/>
      <c r="P57" s="228" t="n">
        <f aca="false">VLOOKUP($A57,Акции!$E$2:$AU$2000,MATCH(P$46,shares[[#Headers],[isin]:[dshort_client]],0),0)</f>
        <v>10000</v>
      </c>
      <c r="Q57" s="228" t="str">
        <f aca="false">VLOOKUP($A57,Акции!$E$2:$AU$2000,MATCH(Q$46,shares[[#Headers],[isin]:[dshort_client]],0),0)</f>
        <v>0.100000000 rub</v>
      </c>
      <c r="R57" s="23"/>
      <c r="S57" s="23" t="n">
        <v>0.3243</v>
      </c>
      <c r="T57" s="228" t="str">
        <f aca="false">VLOOKUP($A57,Акции!$E$2:$AU$2000,MATCH(T$46,shares[[#Headers],[isin]:[dshort_client]],0),0)</f>
        <v>rub</v>
      </c>
      <c r="U57" s="228" t="n">
        <f aca="false">VLOOKUP($A57,Акции!$E$2:$AU$2000,MATCH(U$46,shares[[#Headers],[isin]:[dshort_client]],0),0)</f>
        <v>5</v>
      </c>
      <c r="V57" s="228" t="n">
        <f aca="false">VLOOKUP($A57,Акции!$E$2:$AU$2000,MATCH(V$46,shares[[#Headers],[isin]:[dshort_client]],0),0)</f>
        <v>0</v>
      </c>
      <c r="W57" s="228" t="n">
        <f aca="false">VLOOKUP($A57,Акции!$E$2:$AU$2000,MATCH(W$46,shares[[#Headers],[isin]:[dshort_client]],0),0)</f>
        <v>0</v>
      </c>
      <c r="X57" s="23" t="n">
        <v>0</v>
      </c>
      <c r="Y57" s="231" t="n">
        <f aca="false">IFERROR(VLOOKUP(A57,'АЛГОРИТМ (ПРОЦЕСС_last)_T'!$B$9:$G$36,6,0),0)</f>
        <v>0.0774185400261865</v>
      </c>
      <c r="Z57" s="17" t="n">
        <f aca="false">X57-Y57</f>
        <v>-0.0774185400261865</v>
      </c>
      <c r="AA57" s="82" t="n">
        <f aca="false">VLOOKUP(A57,'АЛГОРИТМ (ПРОЦЕСС_last)_T'!A91:T102,16,0)</f>
        <v>-23</v>
      </c>
      <c r="AB57" s="22" t="n">
        <f aca="false">VLOOKUP(A57,'АЛГОРИТМ (ПРОЦЕСС_last)_T'!A91:T102,17,0)</f>
        <v>-74589</v>
      </c>
    </row>
    <row r="58" customFormat="false" ht="15" hidden="false" customHeight="false" outlineLevel="0" collapsed="false">
      <c r="A58" s="23" t="s">
        <v>277</v>
      </c>
      <c r="B58" s="186" t="s">
        <v>172</v>
      </c>
      <c r="C58" s="186"/>
      <c r="D58" s="186"/>
      <c r="E58" s="186"/>
      <c r="F58" s="186"/>
      <c r="G58" s="186"/>
      <c r="H58" s="186"/>
      <c r="I58" s="186"/>
      <c r="J58" s="258" t="str">
        <f aca="false">VLOOKUP(A58,Акции!A:U,21,0)</f>
        <v>financial</v>
      </c>
      <c r="K58" s="258"/>
      <c r="L58" s="258"/>
      <c r="M58" s="258"/>
      <c r="N58" s="259" t="s">
        <v>171</v>
      </c>
      <c r="O58" s="259"/>
      <c r="P58" s="228" t="n">
        <f aca="false">VLOOKUP($A58,Акции!$E$2:$AU$2000,MATCH(P$46,shares[[#Headers],[isin]:[dshort_client]],0),0)</f>
        <v>10</v>
      </c>
      <c r="Q58" s="228" t="str">
        <f aca="false">VLOOKUP($A58,Акции!$E$2:$AU$2000,MATCH(Q$46,shares[[#Headers],[isin]:[dshort_client]],0),0)</f>
        <v>3.0 rub</v>
      </c>
      <c r="R58" s="23"/>
      <c r="S58" s="23" t="n">
        <v>228.11</v>
      </c>
      <c r="T58" s="228" t="str">
        <f aca="false">VLOOKUP($A58,Акции!$E$2:$AU$2000,MATCH(T$46,shares[[#Headers],[isin]:[dshort_client]],0),0)</f>
        <v>rub</v>
      </c>
      <c r="U58" s="228" t="n">
        <f aca="false">VLOOKUP($A58,Акции!$E$2:$AU$2000,MATCH(U$46,shares[[#Headers],[isin]:[dshort_client]],0),0)</f>
        <v>5</v>
      </c>
      <c r="V58" s="228" t="n">
        <f aca="false">VLOOKUP($A58,Акции!$E$2:$AU$2000,MATCH(V$46,shares[[#Headers],[isin]:[dshort_client]],0),0)</f>
        <v>1</v>
      </c>
      <c r="W58" s="228" t="n">
        <f aca="false">VLOOKUP($A58,Акции!$E$2:$AU$2000,MATCH(W$46,shares[[#Headers],[isin]:[dshort_client]],0),0)</f>
        <v>0</v>
      </c>
      <c r="X58" s="23" t="n">
        <v>0</v>
      </c>
      <c r="Y58" s="231" t="n">
        <f aca="false">IFERROR(VLOOKUP(A58,'АЛГОРИТМ (ПРОЦЕСС_last)_T'!$B$9:$G$36,6,0),0)</f>
        <v>0.0947053488604132</v>
      </c>
      <c r="Z58" s="17" t="n">
        <f aca="false">X58-Y58</f>
        <v>-0.0947053488604132</v>
      </c>
      <c r="AA58" s="82" t="n">
        <f aca="false">VLOOKUP(A58,'АЛГОРИТМ (ПРОЦЕСС_last)_T'!A92:T103,16,0)</f>
        <v>-40</v>
      </c>
      <c r="AB58" s="22" t="n">
        <f aca="false">VLOOKUP(A58,'АЛГОРИТМ (ПРОЦЕСС_last)_T'!A92:T103,17,0)</f>
        <v>-91244</v>
      </c>
    </row>
    <row r="59" customFormat="false" ht="15" hidden="false" customHeight="false" outlineLevel="0" collapsed="false">
      <c r="A59" s="23" t="s">
        <v>278</v>
      </c>
      <c r="B59" s="186" t="s">
        <v>174</v>
      </c>
      <c r="C59" s="186"/>
      <c r="D59" s="186"/>
      <c r="E59" s="186"/>
      <c r="F59" s="186"/>
      <c r="G59" s="186"/>
      <c r="H59" s="186"/>
      <c r="I59" s="186"/>
      <c r="J59" s="258" t="str">
        <f aca="false">VLOOKUP(A59,Акции!A:U,21,0)</f>
        <v>financial</v>
      </c>
      <c r="K59" s="258"/>
      <c r="L59" s="258"/>
      <c r="M59" s="258"/>
      <c r="N59" s="259" t="s">
        <v>173</v>
      </c>
      <c r="O59" s="259"/>
      <c r="P59" s="228" t="n">
        <f aca="false">VLOOKUP($A59,Акции!$E$2:$AU$2000,MATCH(P$46,shares[[#Headers],[isin]:[dshort_client]],0),0)</f>
        <v>10</v>
      </c>
      <c r="Q59" s="228" t="str">
        <f aca="false">VLOOKUP($A59,Акции!$E$2:$AU$2000,MATCH(Q$46,shares[[#Headers],[isin]:[dshort_client]],0),0)</f>
        <v>3.0 rub</v>
      </c>
      <c r="R59" s="23"/>
      <c r="S59" s="23" t="n">
        <v>228.35</v>
      </c>
      <c r="T59" s="228" t="str">
        <f aca="false">VLOOKUP($A59,Акции!$E$2:$AU$2000,MATCH(T$46,shares[[#Headers],[isin]:[dshort_client]],0),0)</f>
        <v>rub</v>
      </c>
      <c r="U59" s="228" t="n">
        <f aca="false">VLOOKUP($A59,Акции!$E$2:$AU$2000,MATCH(U$46,shares[[#Headers],[isin]:[dshort_client]],0),0)</f>
        <v>5</v>
      </c>
      <c r="V59" s="228" t="n">
        <f aca="false">VLOOKUP($A59,Акции!$E$2:$AU$2000,MATCH(V$46,shares[[#Headers],[isin]:[dshort_client]],0),0)</f>
        <v>1</v>
      </c>
      <c r="W59" s="228" t="n">
        <f aca="false">VLOOKUP($A59,Акции!$E$2:$AU$2000,MATCH(W$46,shares[[#Headers],[isin]:[dshort_client]],0),0)</f>
        <v>0</v>
      </c>
      <c r="X59" s="23" t="n">
        <v>0</v>
      </c>
      <c r="Y59" s="231" t="n">
        <f aca="false">IFERROR(VLOOKUP(A59,'АЛГОРИТМ (ПРОЦЕСС_last)_T'!$B$9:$G$36,6,0),0)</f>
        <v>0.071103742971402</v>
      </c>
      <c r="Z59" s="17" t="n">
        <f aca="false">X59-Y59</f>
        <v>-0.071103742971402</v>
      </c>
      <c r="AA59" s="82" t="n">
        <f aca="false">VLOOKUP(A59,'АЛГОРИТМ (ПРОЦЕСС_last)_T'!A93:T104,16,0)</f>
        <v>-30</v>
      </c>
      <c r="AB59" s="22" t="n">
        <f aca="false">VLOOKUP(A59,'АЛГОРИТМ (ПРОЦЕСС_last)_T'!A93:T104,17,0)</f>
        <v>-68505</v>
      </c>
    </row>
    <row r="60" customFormat="false" ht="15" hidden="false" customHeight="false" outlineLevel="0" collapsed="false">
      <c r="A60" s="23" t="s">
        <v>279</v>
      </c>
      <c r="B60" s="186" t="s">
        <v>176</v>
      </c>
      <c r="C60" s="186"/>
      <c r="D60" s="186"/>
      <c r="E60" s="186"/>
      <c r="F60" s="186"/>
      <c r="G60" s="186"/>
      <c r="H60" s="186"/>
      <c r="I60" s="186"/>
      <c r="J60" s="258" t="str">
        <f aca="false">VLOOKUP(A60,Акции!A:U,21,0)</f>
        <v>energy</v>
      </c>
      <c r="K60" s="258"/>
      <c r="L60" s="258"/>
      <c r="M60" s="258"/>
      <c r="N60" s="259" t="s">
        <v>175</v>
      </c>
      <c r="O60" s="259"/>
      <c r="P60" s="228" t="n">
        <f aca="false">VLOOKUP($A60,Акции!$E$2:$AU$2000,MATCH(P$46,shares[[#Headers],[isin]:[dshort_client]],0),0)</f>
        <v>1</v>
      </c>
      <c r="Q60" s="228" t="str">
        <f aca="false">VLOOKUP($A60,Акции!$E$2:$AU$2000,MATCH(Q$46,shares[[#Headers],[isin]:[dshort_client]],0),0)</f>
        <v>1.0 rub</v>
      </c>
      <c r="R60" s="23"/>
      <c r="S60" s="23" t="n">
        <v>532.9</v>
      </c>
      <c r="T60" s="228" t="str">
        <f aca="false">VLOOKUP($A60,Акции!$E$2:$AU$2000,MATCH(T$46,shares[[#Headers],[isin]:[dshort_client]],0),0)</f>
        <v>rub</v>
      </c>
      <c r="U60" s="228" t="n">
        <f aca="false">VLOOKUP($A60,Акции!$E$2:$AU$2000,MATCH(U$46,shares[[#Headers],[isin]:[dshort_client]],0),0)</f>
        <v>5</v>
      </c>
      <c r="V60" s="228" t="n">
        <f aca="false">VLOOKUP($A60,Акции!$E$2:$AU$2000,MATCH(V$46,shares[[#Headers],[isin]:[dshort_client]],0),0)</f>
        <v>1</v>
      </c>
      <c r="W60" s="228" t="n">
        <f aca="false">VLOOKUP($A60,Акции!$E$2:$AU$2000,MATCH(W$46,shares[[#Headers],[isin]:[dshort_client]],0),0)</f>
        <v>0</v>
      </c>
      <c r="X60" s="23" t="n">
        <v>0</v>
      </c>
      <c r="Y60" s="231" t="n">
        <f aca="false">IFERROR(VLOOKUP(A60,'АЛГОРИТМ (ПРОЦЕСС_last)_T'!$B$9:$G$36,6,0),0)</f>
        <v>0.0276557803295089</v>
      </c>
      <c r="Z60" s="17" t="n">
        <f aca="false">X60-Y60</f>
        <v>-0.0276557803295089</v>
      </c>
      <c r="AA60" s="82" t="n">
        <f aca="false">VLOOKUP(A60,'АЛГОРИТМ (ПРОЦЕСС_last)_T'!A94:T105,16,0)</f>
        <v>-50</v>
      </c>
      <c r="AB60" s="22" t="n">
        <f aca="false">VLOOKUP(A60,'АЛГОРИТМ (ПРОЦЕСС_last)_T'!A94:T105,17,0)</f>
        <v>-26645</v>
      </c>
    </row>
    <row r="61" customFormat="false" ht="15" hidden="false" customHeight="false" outlineLevel="0" collapsed="false">
      <c r="A61" s="23" t="s">
        <v>179</v>
      </c>
      <c r="B61" s="186" t="s">
        <v>180</v>
      </c>
      <c r="C61" s="186"/>
      <c r="D61" s="186"/>
      <c r="E61" s="186"/>
      <c r="F61" s="186"/>
      <c r="G61" s="186"/>
      <c r="H61" s="186"/>
      <c r="I61" s="186"/>
      <c r="J61" s="258" t="str">
        <f aca="false">IFERROR(VLOOKUP($A61,Облигации!$C$2:$BF$2000,MATCH(C$31,bonds[[#Headers],[ticker]:[required_tests]],0),0),"")</f>
        <v/>
      </c>
      <c r="K61" s="258"/>
      <c r="L61" s="258"/>
      <c r="M61" s="258"/>
      <c r="N61" s="259" t="s">
        <v>179</v>
      </c>
      <c r="O61" s="259"/>
      <c r="P61" s="23" t="str">
        <f aca="false">IFERROR(VLOOKUP($A61,Облигации!$C$2:$BF$2000,MATCH(P$46,bonds[[#Headers],[ticker]:[required_tests]],0),0),"")</f>
        <v/>
      </c>
      <c r="Q61" s="23" t="str">
        <f aca="false">IFERROR(VLOOKUP($A61,Облигации!$C$2:$BF$2000,MATCH(Q$46,bonds[[#Headers],[ticker]:[required_tests]],0),0),"")</f>
        <v/>
      </c>
      <c r="R61" s="23" t="n">
        <v>1077</v>
      </c>
      <c r="S61" s="23" t="n">
        <v>94.58</v>
      </c>
      <c r="T61" s="23" t="str">
        <f aca="false">IFERROR(VLOOKUP($A61,Облигации!$C$2:$BF$2000,MATCH(T$46,bonds[[#Headers],[ticker]:[required_tests]],0),0),"")</f>
        <v/>
      </c>
      <c r="U61" s="23" t="str">
        <f aca="false">IFERROR(VLOOKUP($A61,Облигации!$C$2:$BF$2000,MATCH(U$46,bonds[[#Headers],[ticker]:[required_tests]],0),0),"")</f>
        <v/>
      </c>
      <c r="V61" s="23" t="str">
        <f aca="false">IFERROR(VLOOKUP($A61,Облигации!$C$2:$BF$2000,MATCH(V$46,bonds[[#Headers],[ticker]:[required_tests]],0),0),"")</f>
        <v/>
      </c>
      <c r="W61" s="23" t="str">
        <f aca="false">IFERROR(VLOOKUP($A61,Облигации!$C$2:$BF$2000,MATCH(W$46,bonds[[#Headers],[ticker]:[required_tests]],0),0),"")</f>
        <v/>
      </c>
      <c r="X61" s="23" t="n">
        <v>0</v>
      </c>
      <c r="Y61" s="231" t="n">
        <f aca="false">IFERROR(VLOOKUP(A61,'АЛГОРИТМ (ПРОЦЕСС_last)_T'!$B$9:$G$36,6,0),0)</f>
        <v>0.0490839501513408</v>
      </c>
      <c r="Z61" s="17" t="n">
        <f aca="false">X61-Y61</f>
        <v>-0.0490839501513408</v>
      </c>
      <c r="AA61" s="82" t="n">
        <f aca="false">VLOOKUP(A61,'АЛГОРИТМ (ПРОЦЕСС_last)_T'!A95:T106,16,0)</f>
        <v>-50</v>
      </c>
      <c r="AB61" s="22" t="n">
        <f aca="false">VLOOKUP(A61,'АЛГОРИТМ (ПРОЦЕСС_last)_T'!A95:T106,17,0)</f>
        <v>-47290</v>
      </c>
    </row>
    <row r="62" customFormat="false" ht="15" hidden="false" customHeight="false" outlineLevel="0" collapsed="false">
      <c r="A62" s="23" t="s">
        <v>181</v>
      </c>
      <c r="B62" s="186" t="s">
        <v>182</v>
      </c>
      <c r="C62" s="186"/>
      <c r="D62" s="186"/>
      <c r="E62" s="186"/>
      <c r="F62" s="186"/>
      <c r="G62" s="186"/>
      <c r="H62" s="186"/>
      <c r="I62" s="186"/>
      <c r="J62" s="258" t="str">
        <f aca="false">IFERROR(VLOOKUP($A62,Облигации!$C$2:$BF$2000,MATCH(C$31,bonds[[#Headers],[ticker]:[required_tests]],0),0),"")</f>
        <v>consumer</v>
      </c>
      <c r="K62" s="258"/>
      <c r="L62" s="258"/>
      <c r="M62" s="258"/>
      <c r="N62" s="259" t="s">
        <v>181</v>
      </c>
      <c r="O62" s="259"/>
      <c r="P62" s="228" t="n">
        <f aca="false">IFERROR(VLOOKUP($A62,Облигации!$C$2:$BF$2000,MATCH(P$46,bonds[[#Headers],[ticker]:[required_tests]],0),0),"")</f>
        <v>1</v>
      </c>
      <c r="Q62" s="23" t="n">
        <f aca="false">IFERROR(VLOOKUP($A62,Облигации!$C$2:$BF$2000,MATCH(Q$46,bonds[[#Headers],[ticker]:[required_tests]],0),0),"")</f>
        <v>500</v>
      </c>
      <c r="R62" s="23" t="n">
        <v>419</v>
      </c>
      <c r="S62" s="23" t="n">
        <v>91.11</v>
      </c>
      <c r="T62" s="23" t="str">
        <f aca="false">IFERROR(VLOOKUP($A62,Облигации!$C$2:$BF$2000,MATCH(T$46,bonds[[#Headers],[ticker]:[required_tests]],0),0),"")</f>
        <v>rub</v>
      </c>
      <c r="U62" s="23" t="n">
        <f aca="false">IFERROR(VLOOKUP($A62,Облигации!$C$2:$BF$2000,MATCH(U$46,bonds[[#Headers],[ticker]:[required_tests]],0),0),"")</f>
        <v>5</v>
      </c>
      <c r="V62" s="23" t="n">
        <f aca="false">IFERROR(VLOOKUP($A62,Облигации!$C$2:$BF$2000,MATCH(V$46,bonds[[#Headers],[ticker]:[required_tests]],0),0),"")</f>
        <v>1</v>
      </c>
      <c r="W62" s="23" t="n">
        <f aca="false">IFERROR(VLOOKUP($A62,Облигации!$C$2:$BF$2000,MATCH(W$46,bonds[[#Headers],[ticker]:[required_tests]],0),0),"")</f>
        <v>0</v>
      </c>
      <c r="X62" s="23" t="n">
        <v>0</v>
      </c>
      <c r="Y62" s="231" t="n">
        <f aca="false">IFERROR(VLOOKUP(A62,'АЛГОРИТМ (ПРОЦЕСС_last)_T'!$B$9:$G$36,6,0),0)</f>
        <v>0.030261204978904</v>
      </c>
      <c r="Z62" s="17" t="n">
        <f aca="false">X62-Y62</f>
        <v>-0.030261204978904</v>
      </c>
      <c r="AA62" s="82" t="n">
        <f aca="false">VLOOKUP(A62,'АЛГОРИТМ (ПРОЦЕСС_last)_T'!A96:T107,16,0)</f>
        <v>-32</v>
      </c>
      <c r="AB62" s="22" t="n">
        <f aca="false">VLOOKUP(A62,'АЛГОРИТМ (ПРОЦЕСС_last)_T'!A96:T107,17,0)</f>
        <v>-29155.2</v>
      </c>
    </row>
    <row r="63" customFormat="false" ht="15" hidden="false" customHeight="false" outlineLevel="0" collapsed="false">
      <c r="A63" s="23" t="s">
        <v>183</v>
      </c>
      <c r="B63" s="186" t="s">
        <v>184</v>
      </c>
      <c r="C63" s="186"/>
      <c r="D63" s="186"/>
      <c r="E63" s="186"/>
      <c r="F63" s="186"/>
      <c r="G63" s="186"/>
      <c r="H63" s="186"/>
      <c r="I63" s="186"/>
      <c r="J63" s="258" t="str">
        <f aca="false">IFERROR(VLOOKUP($A63,Облигации!$C$2:$BF$2000,MATCH(C$31,bonds[[#Headers],[ticker]:[required_tests]],0),0),"")</f>
        <v/>
      </c>
      <c r="K63" s="258"/>
      <c r="L63" s="258"/>
      <c r="M63" s="258"/>
      <c r="N63" s="259" t="s">
        <v>183</v>
      </c>
      <c r="O63" s="259"/>
      <c r="P63" s="23" t="str">
        <f aca="false">IFERROR(VLOOKUP($A63,Облигации!$C$2:$BF$2000,MATCH(P$46,bonds[[#Headers],[ticker]:[required_tests]],0),0),"")</f>
        <v/>
      </c>
      <c r="Q63" s="23" t="str">
        <f aca="false">IFERROR(VLOOKUP($A63,Облигации!$C$2:$BF$2000,MATCH(Q$46,bonds[[#Headers],[ticker]:[required_tests]],0),0),"")</f>
        <v/>
      </c>
      <c r="R63" s="23" t="n">
        <v>138</v>
      </c>
      <c r="S63" s="23" t="n">
        <v>90.16</v>
      </c>
      <c r="T63" s="23" t="str">
        <f aca="false">IFERROR(VLOOKUP($A63,Облигации!$C$2:$BF$2000,MATCH(T$46,bonds[[#Headers],[ticker]:[required_tests]],0),0),"")</f>
        <v/>
      </c>
      <c r="U63" s="23" t="str">
        <f aca="false">IFERROR(VLOOKUP($A63,Облигации!$C$2:$BF$2000,MATCH(U$46,bonds[[#Headers],[ticker]:[required_tests]],0),0),"")</f>
        <v/>
      </c>
      <c r="V63" s="23" t="str">
        <f aca="false">IFERROR(VLOOKUP($A63,Облигации!$C$2:$BF$2000,MATCH(V$46,bonds[[#Headers],[ticker]:[required_tests]],0),0),"")</f>
        <v/>
      </c>
      <c r="W63" s="23" t="str">
        <f aca="false">IFERROR(VLOOKUP($A63,Облигации!$C$2:$BF$2000,MATCH(W$46,bonds[[#Headers],[ticker]:[required_tests]],0),0),"")</f>
        <v/>
      </c>
      <c r="X63" s="23" t="n">
        <v>0</v>
      </c>
      <c r="Y63" s="231" t="n">
        <f aca="false">IFERROR(VLOOKUP(A63,'АЛГОРИТМ (ПРОЦЕСС_last)_T'!$B$9:$G$36,6,0),0)</f>
        <v>0.0280740681686079</v>
      </c>
      <c r="Z63" s="17" t="n">
        <f aca="false">X63-Y63</f>
        <v>-0.0280740681686079</v>
      </c>
      <c r="AA63" s="82" t="n">
        <f aca="false">VLOOKUP(A63,'АЛГОРИТМ (ПРОЦЕСС_last)_T'!A97:T108,16,0)</f>
        <v>-30</v>
      </c>
      <c r="AB63" s="22" t="n">
        <f aca="false">VLOOKUP(A63,'АЛГОРИТМ (ПРОЦЕСС_last)_T'!A97:T108,17,0)</f>
        <v>-27048</v>
      </c>
    </row>
    <row r="64" customFormat="false" ht="15" hidden="false" customHeight="false" outlineLevel="0" collapsed="false">
      <c r="Y64" s="118" t="s">
        <v>401</v>
      </c>
      <c r="Z64" s="136" t="n">
        <f aca="false">SUMIF(Z48:Z63,"&gt;0",Z48:Z63)+ABS(SUMIF(Z48:Z63,"&lt;0",Z48:Z63))</f>
        <v>0.530762013846905</v>
      </c>
      <c r="AA64" s="251" t="n">
        <f aca="false">SUMIF(AA48:AA63,"&gt;0",AA48:AA63)+ABS(SUMIF(AA48:AA63,"&lt;0",AA48:AA63))</f>
        <v>387</v>
      </c>
      <c r="AB64" s="252" t="n">
        <f aca="false">SUMIF(AB48:AB63,"&gt;0",AB48:AB63)+ABS(SUMIF(AB48:AB63,"&lt;0",AB48:AB63))</f>
        <v>454398.2</v>
      </c>
    </row>
  </sheetData>
  <mergeCells count="108">
    <mergeCell ref="Y4:AB4"/>
    <mergeCell ref="Y5:AB5"/>
    <mergeCell ref="P10:Q10"/>
    <mergeCell ref="B11:F11"/>
    <mergeCell ref="G11:I11"/>
    <mergeCell ref="P11:Q11"/>
    <mergeCell ref="B12:F12"/>
    <mergeCell ref="G12:I12"/>
    <mergeCell ref="P12:Q12"/>
    <mergeCell ref="B13:F13"/>
    <mergeCell ref="G13:I13"/>
    <mergeCell ref="P13:Q13"/>
    <mergeCell ref="B14:F14"/>
    <mergeCell ref="G14:I14"/>
    <mergeCell ref="P14:Q14"/>
    <mergeCell ref="B15:F15"/>
    <mergeCell ref="G15:I15"/>
    <mergeCell ref="P15:Q15"/>
    <mergeCell ref="B16:F16"/>
    <mergeCell ref="G16:I16"/>
    <mergeCell ref="P16:Q16"/>
    <mergeCell ref="B17:F17"/>
    <mergeCell ref="G17:I17"/>
    <mergeCell ref="P17:Q17"/>
    <mergeCell ref="B18:F18"/>
    <mergeCell ref="G18:I18"/>
    <mergeCell ref="P18:Q18"/>
    <mergeCell ref="B19:F19"/>
    <mergeCell ref="G19:I19"/>
    <mergeCell ref="P19:Q19"/>
    <mergeCell ref="B20:F20"/>
    <mergeCell ref="G20:I20"/>
    <mergeCell ref="P20:Q20"/>
    <mergeCell ref="B21:F21"/>
    <mergeCell ref="G21:I21"/>
    <mergeCell ref="P21:Q21"/>
    <mergeCell ref="B22:F22"/>
    <mergeCell ref="G22:I22"/>
    <mergeCell ref="P22:Q22"/>
    <mergeCell ref="B23:F23"/>
    <mergeCell ref="G23:I23"/>
    <mergeCell ref="P23:Q23"/>
    <mergeCell ref="B24:F24"/>
    <mergeCell ref="G24:I24"/>
    <mergeCell ref="P24:Q24"/>
    <mergeCell ref="B25:F25"/>
    <mergeCell ref="G25:I25"/>
    <mergeCell ref="P25:Q25"/>
    <mergeCell ref="B26:F26"/>
    <mergeCell ref="G26:I26"/>
    <mergeCell ref="P26:Q26"/>
    <mergeCell ref="B27:F27"/>
    <mergeCell ref="G27:I27"/>
    <mergeCell ref="P27:Q27"/>
    <mergeCell ref="B28:F28"/>
    <mergeCell ref="G28:I28"/>
    <mergeCell ref="P28:Q28"/>
    <mergeCell ref="B47:I47"/>
    <mergeCell ref="J47:M47"/>
    <mergeCell ref="N47:O47"/>
    <mergeCell ref="B48:I48"/>
    <mergeCell ref="J48:M48"/>
    <mergeCell ref="N48:O48"/>
    <mergeCell ref="B49:I49"/>
    <mergeCell ref="J49:M49"/>
    <mergeCell ref="N49:O49"/>
    <mergeCell ref="B50:I50"/>
    <mergeCell ref="J50:M50"/>
    <mergeCell ref="N50:O50"/>
    <mergeCell ref="B51:I51"/>
    <mergeCell ref="J51:M51"/>
    <mergeCell ref="N51:O51"/>
    <mergeCell ref="B52:I52"/>
    <mergeCell ref="J52:M52"/>
    <mergeCell ref="N52:O52"/>
    <mergeCell ref="B53:I53"/>
    <mergeCell ref="J53:M53"/>
    <mergeCell ref="N53:O53"/>
    <mergeCell ref="B54:I54"/>
    <mergeCell ref="J54:M54"/>
    <mergeCell ref="N54:O54"/>
    <mergeCell ref="B55:I55"/>
    <mergeCell ref="J55:M55"/>
    <mergeCell ref="N55:O55"/>
    <mergeCell ref="B56:I56"/>
    <mergeCell ref="J56:M56"/>
    <mergeCell ref="N56:O56"/>
    <mergeCell ref="B57:I57"/>
    <mergeCell ref="J57:M57"/>
    <mergeCell ref="N57:O57"/>
    <mergeCell ref="B58:I58"/>
    <mergeCell ref="J58:M58"/>
    <mergeCell ref="N58:O58"/>
    <mergeCell ref="B59:I59"/>
    <mergeCell ref="J59:M59"/>
    <mergeCell ref="N59:O59"/>
    <mergeCell ref="B60:I60"/>
    <mergeCell ref="J60:M60"/>
    <mergeCell ref="N60:O60"/>
    <mergeCell ref="B61:I61"/>
    <mergeCell ref="J61:M61"/>
    <mergeCell ref="N61:O61"/>
    <mergeCell ref="B62:I62"/>
    <mergeCell ref="J62:M62"/>
    <mergeCell ref="N62:O62"/>
    <mergeCell ref="B63:I63"/>
    <mergeCell ref="J63:M63"/>
    <mergeCell ref="N63:O63"/>
  </mergeCells>
  <conditionalFormatting sqref="X12:X28">
    <cfRule type="colorScale" priority="2">
      <colorScale>
        <cfvo type="min" val="0"/>
        <cfvo type="max" val="0"/>
        <color rgb="FFFCFCFF"/>
        <color rgb="FF63BE7B"/>
      </colorScale>
    </cfRule>
  </conditionalFormatting>
  <conditionalFormatting sqref="X33:X43">
    <cfRule type="colorScale" priority="3">
      <colorScale>
        <cfvo type="min" val="0"/>
        <cfvo type="max" val="0"/>
        <color rgb="FFFCFCFF"/>
        <color rgb="FF63BE7B"/>
      </colorScale>
    </cfRule>
  </conditionalFormatting>
  <conditionalFormatting sqref="Z12:Z28">
    <cfRule type="colorScale" priority="4">
      <colorScale>
        <cfvo type="min" val="0"/>
        <cfvo type="percentile" val="50"/>
        <cfvo type="max" val="0"/>
        <color rgb="FFF8696B"/>
        <color rgb="FFFCFCFF"/>
        <color rgb="FF63BE7B"/>
      </colorScale>
    </cfRule>
  </conditionalFormatting>
  <conditionalFormatting sqref="Y12:Y28">
    <cfRule type="dataBar" priority="5">
      <dataBar showValue="1" minLength="10" maxLength="90"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{F0E025B1-4950-4FD7-B297-AFB6F7E360EF}</x14:id>
        </ext>
      </extLst>
    </cfRule>
  </conditionalFormatting>
  <conditionalFormatting sqref="Z33:Z43">
    <cfRule type="colorScale" priority="6">
      <colorScale>
        <cfvo type="min" val="0"/>
        <cfvo type="percentile" val="50"/>
        <cfvo type="max" val="0"/>
        <color rgb="FFF8696B"/>
        <color rgb="FFFCFCFF"/>
        <color rgb="FF63BE7B"/>
      </colorScale>
    </cfRule>
  </conditionalFormatting>
  <conditionalFormatting sqref="P12:P28">
    <cfRule type="containsText" priority="7" operator="containsText" aboveAverage="0" equalAverage="0" bottom="0" percent="0" rank="0" text="ИСТИНА" dxfId="12">
      <formula>NOT(ISERROR(SEARCH("ИСТИНА",P12)))</formula>
    </cfRule>
  </conditionalFormatting>
  <conditionalFormatting sqref="R12:R28">
    <cfRule type="containsText" priority="8" operator="containsText" aboveAverage="0" equalAverage="0" bottom="0" percent="0" rank="0" text="ЛОЖЬ" dxfId="13">
      <formula>NOT(ISERROR(SEARCH("ЛОЖЬ",R12)))</formula>
    </cfRule>
  </conditionalFormatting>
  <conditionalFormatting sqref="L33:O43">
    <cfRule type="containsText" priority="9" operator="containsText" aboveAverage="0" equalAverage="0" bottom="0" percent="0" rank="0" text="ИСТИНА" dxfId="14">
      <formula>NOT(ISERROR(SEARCH("ИСТИНА",L33)))</formula>
    </cfRule>
  </conditionalFormatting>
  <conditionalFormatting sqref="P33:P43">
    <cfRule type="containsText" priority="10" operator="containsText" aboveAverage="0" equalAverage="0" bottom="0" percent="0" rank="0" text="ЛОЖЬ" dxfId="15">
      <formula>NOT(ISERROR(SEARCH("ЛОЖЬ",P33)))</formula>
    </cfRule>
  </conditionalFormatting>
  <conditionalFormatting sqref="R33:R43">
    <cfRule type="cellIs" priority="11" operator="equal" aboveAverage="0" equalAverage="0" bottom="0" percent="0" rank="0" text="" dxfId="16">
      <formula>1</formula>
    </cfRule>
    <cfRule type="cellIs" priority="12" operator="equal" aboveAverage="0" equalAverage="0" bottom="0" percent="0" rank="0" text="" dxfId="17">
      <formula>2</formula>
    </cfRule>
    <cfRule type="cellIs" priority="13" operator="equal" aboveAverage="0" equalAverage="0" bottom="0" percent="0" rank="0" text="" dxfId="18">
      <formula>3</formula>
    </cfRule>
  </conditionalFormatting>
  <conditionalFormatting sqref="Z48:Z63">
    <cfRule type="colorScale" priority="14">
      <colorScale>
        <cfvo type="min" val="0"/>
        <cfvo type="percentile" val="50"/>
        <cfvo type="max" val="0"/>
        <color rgb="FFF8696B"/>
        <color rgb="FFFCFCFF"/>
        <color rgb="FF63BE7B"/>
      </colorScale>
    </cfRule>
  </conditionalFormatting>
  <conditionalFormatting sqref="Y48:Y63">
    <cfRule type="dataBar" priority="15">
      <dataBar showValue="1" minLength="10" maxLength="90"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{57F09F36-BE70-44C0-87B7-1021658E81D3}</x14:id>
        </ext>
      </extLst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0E025B1-4950-4FD7-B297-AFB6F7E360EF}">
            <x14:dataBar minLength="10" maxLength="9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Y12:Y28</xm:sqref>
        </x14:conditionalFormatting>
        <x14:conditionalFormatting xmlns:xm="http://schemas.microsoft.com/office/excel/2006/main">
          <x14:cfRule type="dataBar" id="{57F09F36-BE70-44C0-87B7-1021658E81D3}">
            <x14:dataBar minLength="10" maxLength="9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Y48:Y63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02B93"/>
    <pageSetUpPr fitToPage="false"/>
  </sheetPr>
  <dimension ref="A1:V2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26" activeCellId="0" sqref="A226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9.85"/>
    <col collapsed="false" customWidth="true" hidden="false" outlineLevel="0" max="2" min="2" style="0" width="17.14"/>
    <col collapsed="false" customWidth="true" hidden="false" outlineLevel="0" max="3" min="3" style="0" width="14.28"/>
    <col collapsed="false" customWidth="true" hidden="false" outlineLevel="0" max="4" min="4" style="0" width="18.85"/>
    <col collapsed="false" customWidth="true" hidden="false" outlineLevel="0" max="5" min="5" style="0" width="14.43"/>
    <col collapsed="false" customWidth="true" hidden="false" outlineLevel="0" max="6" min="6" style="0" width="15"/>
    <col collapsed="false" customWidth="true" hidden="false" outlineLevel="0" max="7" min="7" style="0" width="16.28"/>
    <col collapsed="false" customWidth="true" hidden="false" outlineLevel="0" max="9" min="9" style="0" width="12.57"/>
    <col collapsed="false" customWidth="true" hidden="false" outlineLevel="0" max="10" min="10" style="0" width="15.14"/>
    <col collapsed="false" customWidth="true" hidden="false" outlineLevel="0" max="11" min="11" style="0" width="12.85"/>
    <col collapsed="false" customWidth="true" hidden="false" outlineLevel="0" max="12" min="12" style="0" width="9.43"/>
    <col collapsed="false" customWidth="true" hidden="false" outlineLevel="0" max="13" min="13" style="0" width="10.57"/>
    <col collapsed="false" customWidth="true" hidden="false" outlineLevel="0" max="14" min="14" style="0" width="12.85"/>
    <col collapsed="false" customWidth="true" hidden="false" outlineLevel="0" max="15" min="15" style="0" width="12"/>
    <col collapsed="false" customWidth="true" hidden="false" outlineLevel="0" max="16" min="16" style="0" width="13.43"/>
    <col collapsed="false" customWidth="true" hidden="false" outlineLevel="0" max="17" min="17" style="0" width="12.43"/>
    <col collapsed="false" customWidth="true" hidden="false" outlineLevel="0" max="18" min="18" style="0" width="13.85"/>
    <col collapsed="false" customWidth="true" hidden="false" outlineLevel="0" max="19" min="19" style="0" width="13.14"/>
    <col collapsed="false" customWidth="true" hidden="false" outlineLevel="0" max="20" min="20" style="0" width="11.71"/>
    <col collapsed="false" customWidth="true" hidden="false" outlineLevel="0" max="21" min="21" style="0" width="12.71"/>
    <col collapsed="false" customWidth="true" hidden="false" outlineLevel="0" max="22" min="22" style="0" width="11.85"/>
    <col collapsed="false" customWidth="true" hidden="false" outlineLevel="0" max="23" min="23" style="0" width="10.28"/>
    <col collapsed="false" customWidth="true" hidden="false" outlineLevel="0" max="25" min="25" style="0" width="11.28"/>
    <col collapsed="false" customWidth="true" hidden="false" outlineLevel="0" max="26" min="26" style="0" width="12.14"/>
  </cols>
  <sheetData>
    <row r="1" customFormat="false" ht="21" hidden="false" customHeight="false" outlineLevel="0" collapsed="false">
      <c r="A1" s="117" t="s">
        <v>185</v>
      </c>
    </row>
    <row r="2" customFormat="false" ht="15" hidden="false" customHeight="false" outlineLevel="0" collapsed="false">
      <c r="E2" s="100" t="s">
        <v>437</v>
      </c>
      <c r="I2" s="0" t="s">
        <v>186</v>
      </c>
      <c r="J2" s="0" t="s">
        <v>187</v>
      </c>
    </row>
    <row r="3" customFormat="false" ht="15" hidden="false" customHeight="false" outlineLevel="0" collapsed="false">
      <c r="D3" s="118" t="s">
        <v>188</v>
      </c>
      <c r="E3" s="119" t="n">
        <f aca="false">QUIK_портфель!P3</f>
        <v>963451.39</v>
      </c>
      <c r="F3" s="120" t="str">
        <f aca="false">IF(ABS(F4)&lt;1%,"ОК","Данные Портфеля не корректны!")</f>
        <v>ОК</v>
      </c>
      <c r="I3" s="118" t="s">
        <v>189</v>
      </c>
      <c r="J3" s="121" t="n">
        <v>0.5</v>
      </c>
      <c r="O3" s="118" t="s">
        <v>190</v>
      </c>
      <c r="P3" s="121" t="n">
        <v>0.5</v>
      </c>
    </row>
    <row r="4" customFormat="false" ht="15" hidden="false" customHeight="false" outlineLevel="0" collapsed="false">
      <c r="D4" s="118" t="s">
        <v>191</v>
      </c>
      <c r="E4" s="119" t="n">
        <f aca="false">SUM(F9:F36)</f>
        <v>963451.39</v>
      </c>
      <c r="F4" s="122" t="n">
        <f aca="false">(E4-E3)/E3</f>
        <v>0</v>
      </c>
    </row>
    <row r="5" customFormat="false" ht="15" hidden="false" customHeight="false" outlineLevel="0" collapsed="false">
      <c r="A5" s="0" t="s">
        <v>192</v>
      </c>
      <c r="I5" s="0" t="s">
        <v>193</v>
      </c>
      <c r="O5" s="0" t="s">
        <v>194</v>
      </c>
    </row>
    <row r="7" customFormat="false" ht="25.5" hidden="false" customHeight="true" outlineLevel="0" collapsed="false">
      <c r="A7" s="0" t="s">
        <v>356</v>
      </c>
      <c r="D7" s="0" t="s">
        <v>438</v>
      </c>
      <c r="E7" s="0" t="s">
        <v>439</v>
      </c>
      <c r="F7" s="260" t="s">
        <v>440</v>
      </c>
      <c r="G7" s="144" t="s">
        <v>441</v>
      </c>
    </row>
    <row r="8" customFormat="false" ht="45" hidden="false" customHeight="false" outlineLevel="0" collapsed="false">
      <c r="A8" s="123" t="s">
        <v>87</v>
      </c>
      <c r="B8" s="123" t="s">
        <v>195</v>
      </c>
      <c r="C8" s="123" t="s">
        <v>88</v>
      </c>
      <c r="D8" s="123" t="s">
        <v>442</v>
      </c>
      <c r="E8" s="123" t="s">
        <v>443</v>
      </c>
      <c r="F8" s="261" t="s">
        <v>97</v>
      </c>
      <c r="G8" s="261" t="s">
        <v>98</v>
      </c>
      <c r="I8" s="123" t="s">
        <v>87</v>
      </c>
      <c r="J8" s="123" t="s">
        <v>88</v>
      </c>
      <c r="K8" s="123" t="s">
        <v>89</v>
      </c>
      <c r="L8" s="123" t="s">
        <v>196</v>
      </c>
      <c r="M8" s="261" t="s">
        <v>197</v>
      </c>
      <c r="O8" s="123" t="s">
        <v>195</v>
      </c>
      <c r="P8" s="123" t="s">
        <v>198</v>
      </c>
      <c r="Q8" s="124" t="s">
        <v>199</v>
      </c>
      <c r="R8" s="123" t="s">
        <v>200</v>
      </c>
      <c r="S8" s="261" t="s">
        <v>197</v>
      </c>
    </row>
    <row r="9" customFormat="false" ht="15" hidden="false" customHeight="false" outlineLevel="0" collapsed="false">
      <c r="A9" s="23" t="s">
        <v>99</v>
      </c>
      <c r="B9" s="23"/>
      <c r="C9" s="23"/>
      <c r="D9" s="23" t="n">
        <f aca="false">QUIK_деньги!J3</f>
        <v>3518.69</v>
      </c>
      <c r="E9" s="232" t="n">
        <f aca="false">D9</f>
        <v>3518.69</v>
      </c>
      <c r="F9" s="23" t="n">
        <f aca="false">D9</f>
        <v>3518.69</v>
      </c>
      <c r="G9" s="125" t="n">
        <f aca="false">F9/$E$3</f>
        <v>0.00365217180287632</v>
      </c>
      <c r="I9" s="126" t="s">
        <v>123</v>
      </c>
      <c r="J9" s="126" t="s">
        <v>201</v>
      </c>
      <c r="K9" s="126" t="s">
        <v>124</v>
      </c>
      <c r="L9" s="127" t="n">
        <v>0.05</v>
      </c>
      <c r="M9" s="127" t="n">
        <f aca="false">L9*$J$3</f>
        <v>0.025</v>
      </c>
      <c r="O9" s="128" t="s">
        <v>202</v>
      </c>
      <c r="P9" s="129" t="s">
        <v>203</v>
      </c>
      <c r="Q9" s="130" t="n">
        <v>0.1</v>
      </c>
      <c r="R9" s="131" t="n">
        <v>0.1</v>
      </c>
      <c r="S9" s="131" t="n">
        <f aca="false">R9*$P$3</f>
        <v>0.05</v>
      </c>
    </row>
    <row r="10" customFormat="false" ht="15" hidden="false" customHeight="false" outlineLevel="0" collapsed="false">
      <c r="A10" s="23" t="s">
        <v>105</v>
      </c>
      <c r="B10" s="23" t="s">
        <v>204</v>
      </c>
      <c r="C10" s="23" t="s">
        <v>106</v>
      </c>
      <c r="D10" s="23" t="n">
        <v>37000</v>
      </c>
      <c r="E10" s="232" t="n">
        <v>37000</v>
      </c>
      <c r="F10" s="16" t="n">
        <v>56965.2</v>
      </c>
      <c r="G10" s="125" t="n">
        <f aca="false">F10/$E$3</f>
        <v>0.0591261796819869</v>
      </c>
      <c r="I10" s="126" t="s">
        <v>130</v>
      </c>
      <c r="J10" s="126" t="s">
        <v>205</v>
      </c>
      <c r="K10" s="126" t="s">
        <v>131</v>
      </c>
      <c r="L10" s="127" t="n">
        <v>0.05</v>
      </c>
      <c r="M10" s="127" t="n">
        <f aca="false">L10*$J$3</f>
        <v>0.025</v>
      </c>
      <c r="O10" s="128" t="s">
        <v>206</v>
      </c>
      <c r="P10" s="129" t="s">
        <v>207</v>
      </c>
      <c r="Q10" s="130" t="n">
        <v>0.1</v>
      </c>
      <c r="R10" s="131" t="n">
        <v>0.1</v>
      </c>
      <c r="S10" s="131" t="n">
        <f aca="false">R10*$P$3</f>
        <v>0.05</v>
      </c>
    </row>
    <row r="11" customFormat="false" ht="15" hidden="false" customHeight="false" outlineLevel="0" collapsed="false">
      <c r="A11" s="23" t="s">
        <v>113</v>
      </c>
      <c r="B11" s="23" t="str">
        <f aca="false">VLOOKUP(A11,Лист5!A:E,5,0)</f>
        <v>RU000A103X66</v>
      </c>
      <c r="C11" s="23" t="s">
        <v>114</v>
      </c>
      <c r="D11" s="23" t="n">
        <v>6</v>
      </c>
      <c r="E11" s="232" t="n">
        <v>6</v>
      </c>
      <c r="F11" s="16" t="n">
        <v>10791.6</v>
      </c>
      <c r="G11" s="125" t="n">
        <f aca="false">F11/$E$3</f>
        <v>0.0112009802591078</v>
      </c>
      <c r="I11" s="126" t="s">
        <v>113</v>
      </c>
      <c r="J11" s="126" t="s">
        <v>208</v>
      </c>
      <c r="K11" s="126" t="s">
        <v>114</v>
      </c>
      <c r="L11" s="127" t="n">
        <v>0.05</v>
      </c>
      <c r="M11" s="127" t="n">
        <f aca="false">L11*$J$3</f>
        <v>0.025</v>
      </c>
      <c r="O11" s="128" t="s">
        <v>209</v>
      </c>
      <c r="P11" s="129" t="s">
        <v>210</v>
      </c>
      <c r="Q11" s="130" t="n">
        <v>0.1</v>
      </c>
      <c r="R11" s="131" t="n">
        <v>0.1</v>
      </c>
      <c r="S11" s="131" t="n">
        <f aca="false">R11*$P$3</f>
        <v>0.05</v>
      </c>
    </row>
    <row r="12" customFormat="false" ht="15" hidden="false" customHeight="false" outlineLevel="0" collapsed="false">
      <c r="A12" s="23" t="s">
        <v>119</v>
      </c>
      <c r="B12" s="23" t="str">
        <f aca="false">VLOOKUP(A12,Лист5!A:E,5,0)</f>
        <v>RU000A108KL3</v>
      </c>
      <c r="C12" s="23" t="s">
        <v>120</v>
      </c>
      <c r="D12" s="23" t="n">
        <v>25</v>
      </c>
      <c r="E12" s="232" t="n">
        <v>25</v>
      </c>
      <c r="F12" s="16" t="n">
        <v>21130</v>
      </c>
      <c r="G12" s="125" t="n">
        <f aca="false">F12/$E$3</f>
        <v>0.0219315683378691</v>
      </c>
      <c r="I12" s="126" t="s">
        <v>145</v>
      </c>
      <c r="J12" s="126" t="s">
        <v>211</v>
      </c>
      <c r="K12" s="126" t="s">
        <v>146</v>
      </c>
      <c r="L12" s="133" t="n">
        <v>0.08</v>
      </c>
      <c r="M12" s="133" t="n">
        <f aca="false">L12*$J$3</f>
        <v>0.04</v>
      </c>
      <c r="O12" s="128" t="s">
        <v>212</v>
      </c>
      <c r="P12" s="129" t="s">
        <v>213</v>
      </c>
      <c r="Q12" s="130" t="n">
        <v>0.1</v>
      </c>
      <c r="R12" s="131" t="n">
        <v>0.1</v>
      </c>
      <c r="S12" s="131" t="n">
        <f aca="false">R12*$P$3</f>
        <v>0.05</v>
      </c>
    </row>
    <row r="13" customFormat="false" ht="15" hidden="false" customHeight="false" outlineLevel="0" collapsed="false">
      <c r="A13" s="23" t="s">
        <v>126</v>
      </c>
      <c r="B13" s="23" t="str">
        <f aca="false">VLOOKUP(A13,Лист5!A:E,5,0)</f>
        <v>RU000A106T36</v>
      </c>
      <c r="C13" s="23" t="s">
        <v>127</v>
      </c>
      <c r="D13" s="23" t="n">
        <v>50</v>
      </c>
      <c r="E13" s="232" t="n">
        <v>50</v>
      </c>
      <c r="F13" s="16" t="n">
        <v>21732.5</v>
      </c>
      <c r="G13" s="125" t="n">
        <f aca="false">F13/$E$3</f>
        <v>0.0225569242263484</v>
      </c>
      <c r="I13" s="126" t="s">
        <v>149</v>
      </c>
      <c r="J13" s="126" t="s">
        <v>214</v>
      </c>
      <c r="K13" s="126" t="s">
        <v>150</v>
      </c>
      <c r="L13" s="127" t="n">
        <v>0.05</v>
      </c>
      <c r="M13" s="127" t="n">
        <f aca="false">L13*$J$3</f>
        <v>0.025</v>
      </c>
      <c r="O13" s="128" t="s">
        <v>215</v>
      </c>
      <c r="P13" s="129" t="s">
        <v>216</v>
      </c>
      <c r="Q13" s="130" t="n">
        <v>0.1</v>
      </c>
      <c r="R13" s="131" t="n">
        <v>0.1</v>
      </c>
      <c r="S13" s="131" t="n">
        <f aca="false">R13*$P$3</f>
        <v>0.05</v>
      </c>
    </row>
    <row r="14" customFormat="false" ht="15" hidden="false" customHeight="false" outlineLevel="0" collapsed="false">
      <c r="A14" s="23" t="s">
        <v>133</v>
      </c>
      <c r="B14" s="23" t="str">
        <f aca="false">VLOOKUP(A14,Лист5!A:E,5,0)</f>
        <v>RU0007976965</v>
      </c>
      <c r="C14" s="23" t="s">
        <v>134</v>
      </c>
      <c r="D14" s="23" t="n">
        <v>50</v>
      </c>
      <c r="E14" s="232" t="n">
        <v>50</v>
      </c>
      <c r="F14" s="16" t="n">
        <v>54200</v>
      </c>
      <c r="G14" s="125" t="n">
        <f aca="false">F14/$E$3</f>
        <v>0.0562560815860155</v>
      </c>
      <c r="I14" s="126" t="s">
        <v>151</v>
      </c>
      <c r="J14" s="126" t="s">
        <v>217</v>
      </c>
      <c r="K14" s="126" t="s">
        <v>152</v>
      </c>
      <c r="L14" s="134" t="n">
        <v>0.03</v>
      </c>
      <c r="M14" s="134" t="n">
        <f aca="false">L14*$J$3</f>
        <v>0.015</v>
      </c>
      <c r="O14" s="128" t="s">
        <v>218</v>
      </c>
      <c r="P14" s="129" t="s">
        <v>219</v>
      </c>
      <c r="Q14" s="130" t="n">
        <v>0.1</v>
      </c>
      <c r="R14" s="131" t="n">
        <v>0.1</v>
      </c>
      <c r="S14" s="131" t="n">
        <f aca="false">R14*$P$3</f>
        <v>0.05</v>
      </c>
    </row>
    <row r="15" customFormat="false" ht="15" hidden="false" customHeight="false" outlineLevel="0" collapsed="false">
      <c r="A15" s="23" t="s">
        <v>137</v>
      </c>
      <c r="B15" s="23" t="str">
        <f aca="false">VLOOKUP(A15,Лист5!A:E,5,0)</f>
        <v>RU0009100945</v>
      </c>
      <c r="C15" s="23" t="s">
        <v>138</v>
      </c>
      <c r="D15" s="23" t="n">
        <v>240</v>
      </c>
      <c r="E15" s="232" t="n">
        <v>24</v>
      </c>
      <c r="F15" s="16" t="n">
        <v>73648.8</v>
      </c>
      <c r="G15" s="125" t="n">
        <f aca="false">F15/$E$3</f>
        <v>0.0764426734596335</v>
      </c>
      <c r="I15" s="126" t="s">
        <v>155</v>
      </c>
      <c r="J15" s="126" t="s">
        <v>220</v>
      </c>
      <c r="K15" s="126" t="s">
        <v>156</v>
      </c>
      <c r="L15" s="135" t="n">
        <v>0.09</v>
      </c>
      <c r="M15" s="135" t="n">
        <f aca="false">L15*$J$3</f>
        <v>0.045</v>
      </c>
      <c r="O15" s="128" t="s">
        <v>221</v>
      </c>
      <c r="P15" s="129" t="s">
        <v>222</v>
      </c>
      <c r="Q15" s="130" t="n">
        <v>0.05</v>
      </c>
      <c r="R15" s="131" t="n">
        <v>0.05</v>
      </c>
      <c r="S15" s="131" t="n">
        <f aca="false">R15*$P$3</f>
        <v>0.025</v>
      </c>
    </row>
    <row r="16" customFormat="false" ht="15" hidden="false" customHeight="false" outlineLevel="0" collapsed="false">
      <c r="A16" s="23" t="s">
        <v>143</v>
      </c>
      <c r="B16" s="23" t="str">
        <f aca="false">VLOOKUP(A16,Лист5!A:E,5,0)</f>
        <v>RU0009062467</v>
      </c>
      <c r="C16" s="23" t="s">
        <v>144</v>
      </c>
      <c r="D16" s="23" t="n">
        <v>40</v>
      </c>
      <c r="E16" s="232" t="n">
        <v>40</v>
      </c>
      <c r="F16" s="16" t="n">
        <v>21716</v>
      </c>
      <c r="G16" s="125" t="n">
        <f aca="false">F16/$E$3</f>
        <v>0.0225397982974523</v>
      </c>
      <c r="I16" s="126" t="s">
        <v>157</v>
      </c>
      <c r="J16" s="126" t="s">
        <v>223</v>
      </c>
      <c r="K16" s="126" t="s">
        <v>158</v>
      </c>
      <c r="L16" s="127" t="n">
        <v>0.05</v>
      </c>
      <c r="M16" s="127" t="n">
        <f aca="false">L16*$J$3</f>
        <v>0.025</v>
      </c>
      <c r="O16" s="128" t="s">
        <v>224</v>
      </c>
      <c r="P16" s="129" t="s">
        <v>225</v>
      </c>
      <c r="Q16" s="130" t="n">
        <v>0.1</v>
      </c>
      <c r="R16" s="131" t="n">
        <v>0.1</v>
      </c>
      <c r="S16" s="131" t="n">
        <f aca="false">R16*$P$3</f>
        <v>0.05</v>
      </c>
    </row>
    <row r="17" customFormat="false" ht="15" hidden="false" customHeight="false" outlineLevel="0" collapsed="false">
      <c r="A17" s="23" t="s">
        <v>147</v>
      </c>
      <c r="B17" s="23" t="str">
        <f aca="false">VLOOKUP(A17,Лист5!A:E,5,0)</f>
        <v>RU000A0JPNM1</v>
      </c>
      <c r="C17" s="23" t="s">
        <v>148</v>
      </c>
      <c r="D17" s="23" t="n">
        <v>5000</v>
      </c>
      <c r="E17" s="232" t="n">
        <v>50</v>
      </c>
      <c r="F17" s="16" t="n">
        <v>18460</v>
      </c>
      <c r="G17" s="125" t="n">
        <f aca="false">F17/$E$3</f>
        <v>0.0191602816619529</v>
      </c>
      <c r="I17" s="126" t="s">
        <v>161</v>
      </c>
      <c r="J17" s="126" t="s">
        <v>226</v>
      </c>
      <c r="K17" s="126" t="s">
        <v>162</v>
      </c>
      <c r="L17" s="127" t="n">
        <v>0.05</v>
      </c>
      <c r="M17" s="127" t="n">
        <f aca="false">L17*$J$3</f>
        <v>0.025</v>
      </c>
      <c r="O17" s="128" t="s">
        <v>227</v>
      </c>
      <c r="P17" s="129" t="s">
        <v>228</v>
      </c>
      <c r="Q17" s="130" t="n">
        <v>0.05</v>
      </c>
      <c r="R17" s="131" t="n">
        <v>0.05</v>
      </c>
      <c r="S17" s="131" t="n">
        <f aca="false">R17*$P$3</f>
        <v>0.025</v>
      </c>
    </row>
    <row r="18" customFormat="false" ht="15" hidden="false" customHeight="false" outlineLevel="0" collapsed="false">
      <c r="A18" s="23" t="s">
        <v>123</v>
      </c>
      <c r="B18" s="23" t="str">
        <f aca="false">VLOOKUP(A18,Лист5!A:E,5,0)</f>
        <v>RU0009024277</v>
      </c>
      <c r="C18" s="23" t="s">
        <v>124</v>
      </c>
      <c r="D18" s="23" t="n">
        <v>8</v>
      </c>
      <c r="E18" s="232" t="n">
        <v>8</v>
      </c>
      <c r="F18" s="16" t="n">
        <v>53988</v>
      </c>
      <c r="G18" s="125" t="n">
        <f aca="false">F18/$E$3</f>
        <v>0.0560360393480775</v>
      </c>
      <c r="I18" s="126" t="s">
        <v>163</v>
      </c>
      <c r="J18" s="126" t="s">
        <v>229</v>
      </c>
      <c r="K18" s="126" t="s">
        <v>164</v>
      </c>
      <c r="L18" s="127" t="n">
        <v>0.05</v>
      </c>
      <c r="M18" s="127" t="n">
        <f aca="false">L18*$J$3</f>
        <v>0.025</v>
      </c>
      <c r="O18" s="128" t="s">
        <v>230</v>
      </c>
      <c r="P18" s="129" t="s">
        <v>231</v>
      </c>
      <c r="Q18" s="130" t="n">
        <v>0.1</v>
      </c>
      <c r="R18" s="131" t="n">
        <v>0.1</v>
      </c>
      <c r="S18" s="131" t="n">
        <f aca="false">R18*$P$3</f>
        <v>0.05</v>
      </c>
    </row>
    <row r="19" customFormat="false" ht="15" hidden="false" customHeight="false" outlineLevel="0" collapsed="false">
      <c r="A19" s="23" t="s">
        <v>153</v>
      </c>
      <c r="B19" s="23" t="str">
        <f aca="false">VLOOKUP(A19,Лист5!A:E,5,0)</f>
        <v>RU000A106YF0</v>
      </c>
      <c r="C19" s="23" t="s">
        <v>154</v>
      </c>
      <c r="D19" s="23" t="n">
        <v>50</v>
      </c>
      <c r="E19" s="232" t="n">
        <v>50</v>
      </c>
      <c r="F19" s="16" t="n">
        <v>12750</v>
      </c>
      <c r="G19" s="125" t="n">
        <f aca="false">F19/$E$3</f>
        <v>0.0132336723288136</v>
      </c>
      <c r="I19" s="126" t="s">
        <v>167</v>
      </c>
      <c r="J19" s="126" t="s">
        <v>232</v>
      </c>
      <c r="K19" s="126" t="s">
        <v>168</v>
      </c>
      <c r="L19" s="127" t="n">
        <v>0.05</v>
      </c>
      <c r="M19" s="127" t="n">
        <f aca="false">L19*$J$3</f>
        <v>0.025</v>
      </c>
      <c r="O19" s="128" t="s">
        <v>179</v>
      </c>
      <c r="P19" s="129" t="s">
        <v>180</v>
      </c>
      <c r="Q19" s="130" t="n">
        <v>0.1</v>
      </c>
      <c r="R19" s="131" t="n">
        <v>0.1</v>
      </c>
      <c r="S19" s="131" t="n">
        <f aca="false">R19*$P$3</f>
        <v>0.05</v>
      </c>
    </row>
    <row r="20" customFormat="false" ht="15" hidden="false" customHeight="false" outlineLevel="0" collapsed="false">
      <c r="A20" s="23" t="s">
        <v>157</v>
      </c>
      <c r="B20" s="23" t="str">
        <f aca="false">VLOOKUP(A20,Лист5!A:E,5,0)</f>
        <v>RU000A0JR4A1</v>
      </c>
      <c r="C20" s="23" t="s">
        <v>158</v>
      </c>
      <c r="D20" s="23" t="n">
        <v>140</v>
      </c>
      <c r="E20" s="232" t="n">
        <v>14</v>
      </c>
      <c r="F20" s="16" t="n">
        <v>25698.4</v>
      </c>
      <c r="G20" s="125" t="n">
        <f aca="false">F20/$E$3</f>
        <v>0.0266732709784144</v>
      </c>
      <c r="I20" s="126" t="s">
        <v>126</v>
      </c>
      <c r="J20" s="126" t="s">
        <v>233</v>
      </c>
      <c r="K20" s="126" t="s">
        <v>127</v>
      </c>
      <c r="L20" s="135" t="n">
        <v>0.09</v>
      </c>
      <c r="M20" s="135" t="n">
        <f aca="false">L20*$J$3</f>
        <v>0.045</v>
      </c>
      <c r="R20" s="136" t="n">
        <f aca="false">SUM(R9:R19)</f>
        <v>1</v>
      </c>
      <c r="S20" s="136" t="n">
        <f aca="false">SUM(S9:S19)</f>
        <v>0.5</v>
      </c>
    </row>
    <row r="21" customFormat="false" ht="15" hidden="false" customHeight="false" outlineLevel="0" collapsed="false">
      <c r="A21" s="23" t="s">
        <v>159</v>
      </c>
      <c r="B21" s="23" t="str">
        <f aca="false">VLOOKUP(A21,Лист5!A:E,5,0)</f>
        <v>RU000A0HL5M1</v>
      </c>
      <c r="C21" s="23" t="s">
        <v>160</v>
      </c>
      <c r="D21" s="23" t="n">
        <v>12</v>
      </c>
      <c r="E21" s="232" t="n">
        <v>12</v>
      </c>
      <c r="F21" s="16" t="n">
        <v>6960</v>
      </c>
      <c r="G21" s="125" t="n">
        <f aca="false">F21/$E$3</f>
        <v>0.00722402818890531</v>
      </c>
      <c r="I21" s="126" t="s">
        <v>143</v>
      </c>
      <c r="J21" s="126" t="s">
        <v>234</v>
      </c>
      <c r="K21" s="126" t="s">
        <v>144</v>
      </c>
      <c r="L21" s="127" t="n">
        <v>0.05</v>
      </c>
      <c r="M21" s="127" t="n">
        <f aca="false">L21*$J$3</f>
        <v>0.025</v>
      </c>
      <c r="Q21" s="137"/>
      <c r="R21" s="138"/>
    </row>
    <row r="22" customFormat="false" ht="15" hidden="false" customHeight="false" outlineLevel="0" collapsed="false">
      <c r="A22" s="23" t="s">
        <v>140</v>
      </c>
      <c r="B22" s="23" t="str">
        <f aca="false">VLOOKUP(A22,Лист5!A:E,5,0)</f>
        <v>RU0008943394</v>
      </c>
      <c r="C22" s="23" t="s">
        <v>141</v>
      </c>
      <c r="D22" s="23" t="n">
        <v>100</v>
      </c>
      <c r="E22" s="232" t="n">
        <v>10</v>
      </c>
      <c r="F22" s="16" t="n">
        <v>5267</v>
      </c>
      <c r="G22" s="125" t="n">
        <f aca="false">F22/$E$3</f>
        <v>0.00546680409065578</v>
      </c>
      <c r="I22" s="126" t="s">
        <v>119</v>
      </c>
      <c r="J22" s="126" t="s">
        <v>235</v>
      </c>
      <c r="K22" s="126" t="s">
        <v>120</v>
      </c>
      <c r="L22" s="134" t="n">
        <v>0.03</v>
      </c>
      <c r="M22" s="134" t="n">
        <f aca="false">L22*$J$3</f>
        <v>0.015</v>
      </c>
      <c r="Q22" s="137"/>
      <c r="R22" s="138"/>
    </row>
    <row r="23" customFormat="false" ht="15" hidden="false" customHeight="false" outlineLevel="0" collapsed="false">
      <c r="A23" s="23" t="s">
        <v>165</v>
      </c>
      <c r="B23" s="23" t="str">
        <f aca="false">VLOOKUP(A23,Лист5!A:E,5,0)</f>
        <v>RU000A0ET7Y7</v>
      </c>
      <c r="C23" s="23" t="s">
        <v>166</v>
      </c>
      <c r="D23" s="23" t="n">
        <v>10000</v>
      </c>
      <c r="E23" s="232" t="n">
        <v>10</v>
      </c>
      <c r="F23" s="16" t="n">
        <v>10745</v>
      </c>
      <c r="G23" s="125" t="n">
        <f aca="false">F23/$E$3</f>
        <v>0.0111526124841649</v>
      </c>
      <c r="I23" s="126" t="s">
        <v>137</v>
      </c>
      <c r="J23" s="126" t="s">
        <v>236</v>
      </c>
      <c r="K23" s="126" t="s">
        <v>138</v>
      </c>
      <c r="L23" s="139" t="n">
        <v>0.1</v>
      </c>
      <c r="M23" s="139" t="n">
        <f aca="false">L23*$J$3</f>
        <v>0.05</v>
      </c>
      <c r="Q23" s="137"/>
      <c r="R23" s="138"/>
    </row>
    <row r="24" customFormat="false" ht="15" hidden="false" customHeight="false" outlineLevel="0" collapsed="false">
      <c r="A24" s="23" t="s">
        <v>169</v>
      </c>
      <c r="B24" s="23" t="str">
        <f aca="false">VLOOKUP(A24,Лист5!A:E,5,0)</f>
        <v>RU000A0JPN96</v>
      </c>
      <c r="C24" s="23" t="s">
        <v>170</v>
      </c>
      <c r="D24" s="23" t="n">
        <v>230000</v>
      </c>
      <c r="E24" s="232" t="n">
        <v>23</v>
      </c>
      <c r="F24" s="16" t="n">
        <v>74589</v>
      </c>
      <c r="G24" s="125" t="n">
        <f aca="false">F24/$E$3</f>
        <v>0.0774185400261865</v>
      </c>
      <c r="I24" s="126" t="s">
        <v>147</v>
      </c>
      <c r="J24" s="126" t="s">
        <v>237</v>
      </c>
      <c r="K24" s="126" t="s">
        <v>148</v>
      </c>
      <c r="L24" s="127" t="n">
        <v>0.05</v>
      </c>
      <c r="M24" s="127" t="n">
        <f aca="false">L24*$J$3</f>
        <v>0.025</v>
      </c>
      <c r="Q24" s="137"/>
      <c r="R24" s="138"/>
    </row>
    <row r="25" customFormat="false" ht="15" hidden="false" customHeight="false" outlineLevel="0" collapsed="false">
      <c r="A25" s="23" t="s">
        <v>171</v>
      </c>
      <c r="B25" s="23" t="str">
        <f aca="false">VLOOKUP(A25,Лист5!A:E,5,0)</f>
        <v>RU0009029540</v>
      </c>
      <c r="C25" s="23" t="s">
        <v>172</v>
      </c>
      <c r="D25" s="23" t="n">
        <v>400</v>
      </c>
      <c r="E25" s="232" t="n">
        <v>40</v>
      </c>
      <c r="F25" s="16" t="n">
        <v>91244</v>
      </c>
      <c r="G25" s="125" t="n">
        <f aca="false">F25/$E$3</f>
        <v>0.0947053488604132</v>
      </c>
      <c r="I25" s="126" t="s">
        <v>177</v>
      </c>
      <c r="J25" s="126" t="s">
        <v>238</v>
      </c>
      <c r="K25" s="126" t="s">
        <v>178</v>
      </c>
      <c r="L25" s="134" t="n">
        <v>0.03</v>
      </c>
      <c r="M25" s="134" t="n">
        <f aca="false">L25*$J$3</f>
        <v>0.015</v>
      </c>
      <c r="Q25" s="137"/>
      <c r="R25" s="138"/>
    </row>
    <row r="26" customFormat="false" ht="15" hidden="false" customHeight="false" outlineLevel="0" collapsed="false">
      <c r="A26" s="23" t="s">
        <v>173</v>
      </c>
      <c r="B26" s="23" t="str">
        <f aca="false">VLOOKUP(A26,Лист5!A:E,5,0)</f>
        <v>RU0009029557</v>
      </c>
      <c r="C26" s="23" t="s">
        <v>174</v>
      </c>
      <c r="D26" s="23" t="n">
        <v>300</v>
      </c>
      <c r="E26" s="232" t="n">
        <v>30</v>
      </c>
      <c r="F26" s="16" t="n">
        <v>68505</v>
      </c>
      <c r="G26" s="125" t="n">
        <f aca="false">F26/$E$3</f>
        <v>0.071103742971402</v>
      </c>
      <c r="L26" s="140" t="n">
        <f aca="false">SUM(L9:L25)</f>
        <v>0.95</v>
      </c>
      <c r="M26" s="140" t="n">
        <f aca="false">SUM(M9:M25)</f>
        <v>0.475</v>
      </c>
      <c r="Q26" s="137"/>
      <c r="R26" s="138"/>
    </row>
    <row r="27" customFormat="false" ht="15" hidden="false" customHeight="false" outlineLevel="0" collapsed="false">
      <c r="A27" s="23" t="s">
        <v>161</v>
      </c>
      <c r="B27" s="23" t="str">
        <f aca="false">VLOOKUP(A27,Лист5!A:E,5,0)</f>
        <v>RU000A0ZZAC4</v>
      </c>
      <c r="C27" s="23" t="s">
        <v>162</v>
      </c>
      <c r="D27" s="23" t="n">
        <v>1000</v>
      </c>
      <c r="E27" s="232" t="n">
        <v>10</v>
      </c>
      <c r="F27" s="16" t="n">
        <v>12580</v>
      </c>
      <c r="G27" s="125" t="n">
        <f aca="false">F27/$E$3</f>
        <v>0.0130572233644294</v>
      </c>
      <c r="Q27" s="137"/>
      <c r="R27" s="138"/>
    </row>
    <row r="28" customFormat="false" ht="15" hidden="false" customHeight="false" outlineLevel="0" collapsed="false">
      <c r="A28" s="23" t="s">
        <v>145</v>
      </c>
      <c r="B28" s="23" t="str">
        <f aca="false">VLOOKUP(A28,Лист5!A:E,5,0)</f>
        <v>RU0009029524</v>
      </c>
      <c r="C28" s="23" t="s">
        <v>146</v>
      </c>
      <c r="D28" s="23" t="n">
        <v>500</v>
      </c>
      <c r="E28" s="232" t="n">
        <v>50</v>
      </c>
      <c r="F28" s="16" t="n">
        <v>27987.5</v>
      </c>
      <c r="G28" s="125" t="n">
        <f aca="false">F28/$E$3</f>
        <v>0.0290492081806016</v>
      </c>
      <c r="Q28" s="137"/>
      <c r="R28" s="138"/>
    </row>
    <row r="29" customFormat="false" ht="15" hidden="false" customHeight="false" outlineLevel="0" collapsed="false">
      <c r="A29" s="23" t="s">
        <v>175</v>
      </c>
      <c r="B29" s="23" t="str">
        <f aca="false">VLOOKUP(A29,Лист5!A:E,5,0)</f>
        <v>RU0009033591</v>
      </c>
      <c r="C29" s="23" t="s">
        <v>176</v>
      </c>
      <c r="D29" s="23" t="n">
        <v>50</v>
      </c>
      <c r="E29" s="232" t="n">
        <v>50</v>
      </c>
      <c r="F29" s="16" t="n">
        <v>26645</v>
      </c>
      <c r="G29" s="125" t="n">
        <f aca="false">F29/$E$3</f>
        <v>0.0276557803295089</v>
      </c>
      <c r="Q29" s="137"/>
      <c r="R29" s="138"/>
    </row>
    <row r="30" customFormat="false" ht="15" hidden="false" customHeight="false" outlineLevel="0" collapsed="false">
      <c r="A30" s="23" t="s">
        <v>149</v>
      </c>
      <c r="B30" s="23" t="str">
        <f aca="false">VLOOKUP(A30,Лист5!A:E,5,0)</f>
        <v>RU000A107UL4</v>
      </c>
      <c r="C30" s="23" t="s">
        <v>150</v>
      </c>
      <c r="D30" s="23" t="n">
        <v>9</v>
      </c>
      <c r="E30" s="232" t="n">
        <v>9</v>
      </c>
      <c r="F30" s="16" t="n">
        <v>21132</v>
      </c>
      <c r="G30" s="125" t="n">
        <f aca="false">F30/$E$3</f>
        <v>0.0219336442080384</v>
      </c>
      <c r="Q30" s="137"/>
      <c r="R30" s="138"/>
    </row>
    <row r="31" customFormat="false" ht="15" hidden="false" customHeight="false" outlineLevel="0" collapsed="false">
      <c r="A31" s="23" t="s">
        <v>151</v>
      </c>
      <c r="B31" s="23" t="str">
        <f aca="false">VLOOKUP(A31,Лист5!A:E,5,0)</f>
        <v>RU0009091573</v>
      </c>
      <c r="C31" s="23" t="s">
        <v>152</v>
      </c>
      <c r="D31" s="23" t="n">
        <v>11</v>
      </c>
      <c r="E31" s="232" t="n">
        <v>11</v>
      </c>
      <c r="F31" s="16" t="n">
        <v>10389.5</v>
      </c>
      <c r="G31" s="125" t="n">
        <f aca="false">F31/$E$3</f>
        <v>0.010783626561585</v>
      </c>
      <c r="Q31" s="137"/>
      <c r="R31" s="138"/>
    </row>
    <row r="32" customFormat="false" ht="15" hidden="false" customHeight="false" outlineLevel="0" collapsed="false">
      <c r="A32" s="23" t="s">
        <v>163</v>
      </c>
      <c r="B32" s="23" t="str">
        <f aca="false">VLOOKUP(A32,Лист5!A:E,5,0)</f>
        <v>RU000A107662</v>
      </c>
      <c r="C32" s="23" t="s">
        <v>164</v>
      </c>
      <c r="D32" s="23" t="n">
        <v>7</v>
      </c>
      <c r="E32" s="232" t="n">
        <v>7</v>
      </c>
      <c r="F32" s="16" t="n">
        <v>29400</v>
      </c>
      <c r="G32" s="125" t="n">
        <f aca="false">F32/$E$3</f>
        <v>0.0305152914876172</v>
      </c>
      <c r="Q32" s="137"/>
      <c r="R32" s="138"/>
    </row>
    <row r="33" customFormat="false" ht="15" hidden="false" customHeight="false" outlineLevel="0" collapsed="false">
      <c r="A33" s="23" t="s">
        <v>155</v>
      </c>
      <c r="B33" s="23" t="str">
        <f aca="false">VLOOKUP(A33,Лист5!A:E,5,0)</f>
        <v>RU000A107T19</v>
      </c>
      <c r="C33" s="23" t="s">
        <v>156</v>
      </c>
      <c r="D33" s="23" t="n">
        <v>30</v>
      </c>
      <c r="E33" s="232" t="n">
        <v>30</v>
      </c>
      <c r="F33" s="16" t="n">
        <v>99915</v>
      </c>
      <c r="G33" s="125" t="n">
        <f aca="false">F33/$E$3</f>
        <v>0.103705283979091</v>
      </c>
      <c r="Q33" s="137"/>
      <c r="R33" s="138"/>
    </row>
    <row r="34" customFormat="false" ht="15" hidden="false" customHeight="false" outlineLevel="0" collapsed="false">
      <c r="A34" s="23" t="s">
        <v>179</v>
      </c>
      <c r="B34" s="23" t="s">
        <v>179</v>
      </c>
      <c r="C34" s="23" t="s">
        <v>180</v>
      </c>
      <c r="D34" s="23" t="n">
        <v>50</v>
      </c>
      <c r="E34" s="232" t="n">
        <v>50</v>
      </c>
      <c r="F34" s="16" t="n">
        <v>47290</v>
      </c>
      <c r="G34" s="125" t="n">
        <f aca="false">F34/$E$3</f>
        <v>0.0490839501513408</v>
      </c>
      <c r="Q34" s="137"/>
      <c r="R34" s="138"/>
    </row>
    <row r="35" customFormat="false" ht="15" hidden="false" customHeight="false" outlineLevel="0" collapsed="false">
      <c r="A35" s="23" t="s">
        <v>181</v>
      </c>
      <c r="B35" s="23" t="s">
        <v>181</v>
      </c>
      <c r="C35" s="23" t="s">
        <v>182</v>
      </c>
      <c r="D35" s="23" t="n">
        <v>32</v>
      </c>
      <c r="E35" s="232" t="n">
        <v>32</v>
      </c>
      <c r="F35" s="16" t="n">
        <v>29155.2</v>
      </c>
      <c r="G35" s="125" t="n">
        <f aca="false">F35/$E$3</f>
        <v>0.030261204978904</v>
      </c>
      <c r="Q35" s="137"/>
      <c r="R35" s="138"/>
    </row>
    <row r="36" customFormat="false" ht="15" hidden="false" customHeight="false" outlineLevel="0" collapsed="false">
      <c r="A36" s="23" t="s">
        <v>183</v>
      </c>
      <c r="B36" s="23" t="s">
        <v>183</v>
      </c>
      <c r="C36" s="23" t="s">
        <v>184</v>
      </c>
      <c r="D36" s="23" t="n">
        <v>30</v>
      </c>
      <c r="E36" s="232" t="n">
        <v>30</v>
      </c>
      <c r="F36" s="16" t="n">
        <v>27048</v>
      </c>
      <c r="G36" s="125" t="n">
        <f aca="false">F36/$E$3</f>
        <v>0.0280740681686079</v>
      </c>
      <c r="Q36" s="137"/>
      <c r="R36" s="138"/>
    </row>
    <row r="40" customFormat="false" ht="21" hidden="false" customHeight="false" outlineLevel="0" collapsed="false">
      <c r="A40" s="117" t="s">
        <v>239</v>
      </c>
    </row>
    <row r="41" customFormat="false" ht="15.75" hidden="false" customHeight="false" outlineLevel="0" collapsed="false">
      <c r="A41" s="141" t="s">
        <v>240</v>
      </c>
    </row>
    <row r="42" customFormat="false" ht="15" hidden="false" customHeight="false" outlineLevel="0" collapsed="false">
      <c r="A42" s="0" t="s">
        <v>241</v>
      </c>
    </row>
    <row r="43" customFormat="false" ht="15.75" hidden="false" customHeight="false" outlineLevel="0" collapsed="false">
      <c r="A43" s="141" t="s">
        <v>242</v>
      </c>
    </row>
    <row r="44" customFormat="false" ht="15" hidden="false" customHeight="false" outlineLevel="0" collapsed="false">
      <c r="F44" s="0" t="s">
        <v>244</v>
      </c>
    </row>
    <row r="45" customFormat="false" ht="15" hidden="false" customHeight="false" outlineLevel="0" collapsed="false">
      <c r="A45" s="142" t="s">
        <v>243</v>
      </c>
      <c r="F45" s="144" t="s">
        <v>444</v>
      </c>
      <c r="G45" s="144" t="s">
        <v>245</v>
      </c>
      <c r="H45" s="144" t="s">
        <v>245</v>
      </c>
      <c r="I45" s="144" t="s">
        <v>245</v>
      </c>
      <c r="J45" s="144" t="s">
        <v>245</v>
      </c>
    </row>
    <row r="46" customFormat="false" ht="15" hidden="false" customHeight="false" outlineLevel="0" collapsed="false">
      <c r="A46" s="262" t="s">
        <v>445</v>
      </c>
      <c r="B46" s="143"/>
      <c r="F46" s="144"/>
      <c r="G46" s="144" t="s">
        <v>438</v>
      </c>
      <c r="H46" s="144" t="s">
        <v>357</v>
      </c>
      <c r="I46" s="144" t="s">
        <v>358</v>
      </c>
      <c r="J46" s="144" t="s">
        <v>361</v>
      </c>
    </row>
    <row r="47" customFormat="false" ht="45" hidden="false" customHeight="false" outlineLevel="0" collapsed="false">
      <c r="A47" s="145" t="s">
        <v>195</v>
      </c>
      <c r="B47" s="145" t="s">
        <v>87</v>
      </c>
      <c r="C47" s="145" t="s">
        <v>88</v>
      </c>
      <c r="D47" s="146" t="s">
        <v>247</v>
      </c>
      <c r="E47" s="147" t="s">
        <v>248</v>
      </c>
      <c r="F47" s="148" t="s">
        <v>446</v>
      </c>
      <c r="G47" s="148" t="s">
        <v>251</v>
      </c>
      <c r="H47" s="148" t="s">
        <v>90</v>
      </c>
      <c r="I47" s="148" t="s">
        <v>91</v>
      </c>
      <c r="J47" s="148" t="s">
        <v>92</v>
      </c>
      <c r="K47" s="150" t="s">
        <v>253</v>
      </c>
      <c r="L47" s="151" t="s">
        <v>254</v>
      </c>
      <c r="M47" s="150" t="s">
        <v>255</v>
      </c>
      <c r="N47" s="152" t="s">
        <v>447</v>
      </c>
      <c r="O47" s="152" t="s">
        <v>448</v>
      </c>
      <c r="P47" s="152" t="s">
        <v>449</v>
      </c>
      <c r="Q47" s="152" t="s">
        <v>259</v>
      </c>
      <c r="R47" s="152" t="s">
        <v>260</v>
      </c>
      <c r="S47" s="152" t="s">
        <v>261</v>
      </c>
      <c r="T47" s="152" t="s">
        <v>262</v>
      </c>
    </row>
    <row r="48" customFormat="false" ht="15" hidden="false" customHeight="false" outlineLevel="0" collapsed="false">
      <c r="A48" s="153" t="s">
        <v>201</v>
      </c>
      <c r="B48" s="153" t="s">
        <v>123</v>
      </c>
      <c r="C48" s="153" t="s">
        <v>124</v>
      </c>
      <c r="D48" s="154" t="s">
        <v>263</v>
      </c>
      <c r="E48" s="155" t="n">
        <v>0.025</v>
      </c>
      <c r="F48" s="263" t="str">
        <f aca="false">VLOOKUP(IFERROR(VLOOKUP(A48,Акции!A:D,4,0),VLOOKUP(A48,Облигации!A:D,4,0)),Таблица25[[ID]:[SHORTNAME]],2,0)</f>
        <v>Т+ Акции и ДР</v>
      </c>
      <c r="G48" s="157" t="n">
        <f aca="false">IFERROR(VLOOKUP(B48,QUIK_купитьпродать!B:G,6,0),)</f>
        <v>8</v>
      </c>
      <c r="H48" s="0" t="n">
        <f aca="false">VLOOKUP(B48,QUIK!$D:$AL,5,0)</f>
        <v>1</v>
      </c>
      <c r="I48" s="0" t="n">
        <f aca="false">VLOOKUP(B48,QUIK!$D:$AL,9,0)</f>
        <v>6748.5</v>
      </c>
      <c r="J48" s="158" t="str">
        <f aca="false">VLOOKUP(B48,QUIK!$D:$AL,28,0)</f>
        <v>SUR</v>
      </c>
      <c r="K48" s="122" t="n">
        <f aca="false">IFERROR(VLOOKUP(B48,$A$9:$G$36,6,0)/$E$3,"")</f>
        <v>0.0560360393480775</v>
      </c>
      <c r="L48" s="140" t="n">
        <f aca="false">IFERROR(E48-K48,E48)</f>
        <v>-0.0310360393480775</v>
      </c>
      <c r="M48" s="122" t="n">
        <f aca="false">(H48*I48)/$E$3</f>
        <v>0.00700450491850969</v>
      </c>
      <c r="N48" s="159" t="n">
        <f aca="false">L48*$E$3</f>
        <v>-29901.71525</v>
      </c>
      <c r="O48" s="160" t="n">
        <f aca="false">IF(ABS(L48)&lt;M48,0,ROUNDDOWN(N48/(I48*H48),0))</f>
        <v>-4</v>
      </c>
      <c r="P48" s="160" t="n">
        <f aca="false">O48*H48*I48</f>
        <v>-26994</v>
      </c>
      <c r="Q48" s="160" t="n">
        <f aca="false">(IF(G48&lt;&gt;0,G48,0)+O48*H48)</f>
        <v>4</v>
      </c>
      <c r="R48" s="160" t="n">
        <f aca="false">Q48*I48</f>
        <v>26994</v>
      </c>
      <c r="S48" s="122" t="n">
        <f aca="false">R48/$E$3</f>
        <v>0.0280180196740388</v>
      </c>
      <c r="T48" s="0" t="str">
        <f aca="false">IF(O48&lt;0,"Продажа",IF(O48&gt;0,"Покупка","Нет сделок"))</f>
        <v>Продажа</v>
      </c>
    </row>
    <row r="49" customFormat="false" ht="15" hidden="false" customHeight="false" outlineLevel="0" collapsed="false">
      <c r="A49" s="153" t="s">
        <v>205</v>
      </c>
      <c r="B49" s="153" t="s">
        <v>130</v>
      </c>
      <c r="C49" s="153" t="s">
        <v>131</v>
      </c>
      <c r="D49" s="161" t="s">
        <v>264</v>
      </c>
      <c r="E49" s="155" t="n">
        <v>0.025</v>
      </c>
      <c r="F49" s="263" t="str">
        <f aca="false">VLOOKUP(IFERROR(VLOOKUP(A49,Акции!A:D,4,0),VLOOKUP(A49,Облигации!A:D,4,0)),Таблица25[[ID]:[SHORTNAME]],2,0)</f>
        <v>Т+ Акции и ДР</v>
      </c>
      <c r="G49" s="157" t="n">
        <f aca="false">IFERROR(VLOOKUP(B49,QUIK_купитьпродать!B:G,6,0),)</f>
        <v>0</v>
      </c>
      <c r="H49" s="0" t="n">
        <f aca="false">VLOOKUP(B49,QUIK!$D:$AL,5,0)</f>
        <v>1</v>
      </c>
      <c r="I49" s="0" t="n">
        <f aca="false">VLOOKUP(B49,QUIK!$D:$AL,9,0)</f>
        <v>2719.5</v>
      </c>
      <c r="J49" s="158" t="str">
        <f aca="false">VLOOKUP(B49,QUIK!$D:$AL,28,0)</f>
        <v>SUR</v>
      </c>
      <c r="K49" s="122" t="str">
        <f aca="false">IFERROR(VLOOKUP(B49,$A$9:$G$36,6,0)/$E$3,"")</f>
        <v/>
      </c>
      <c r="L49" s="140" t="n">
        <f aca="false">IFERROR(E49-K49,E49)</f>
        <v>0.025</v>
      </c>
      <c r="M49" s="122" t="n">
        <f aca="false">(H49*I49)/$E$3</f>
        <v>0.00282266446260459</v>
      </c>
      <c r="N49" s="159" t="n">
        <f aca="false">L49*$E$3</f>
        <v>24086.28475</v>
      </c>
      <c r="O49" s="160" t="n">
        <f aca="false">IF(ABS(L49)&lt;M49,0,ROUNDDOWN(N49/(I49*H49),0))</f>
        <v>8</v>
      </c>
      <c r="P49" s="160" t="n">
        <f aca="false">O49*H49*I49</f>
        <v>21756</v>
      </c>
      <c r="Q49" s="160" t="n">
        <f aca="false">(IF(G49&lt;&gt;0,G49,0)+O49*H49)</f>
        <v>8</v>
      </c>
      <c r="R49" s="160" t="n">
        <f aca="false">Q49*I49</f>
        <v>21756</v>
      </c>
      <c r="S49" s="122" t="n">
        <f aca="false">R49/$E$3</f>
        <v>0.0225813157008368</v>
      </c>
      <c r="T49" s="0" t="str">
        <f aca="false">IF(O49&lt;0,"Продажа",IF(O49&gt;0,"Покупка","Нет сделок"))</f>
        <v>Покупка</v>
      </c>
    </row>
    <row r="50" customFormat="false" ht="15" hidden="false" customHeight="false" outlineLevel="0" collapsed="false">
      <c r="A50" s="153" t="s">
        <v>208</v>
      </c>
      <c r="B50" s="153" t="s">
        <v>113</v>
      </c>
      <c r="C50" s="153" t="s">
        <v>114</v>
      </c>
      <c r="D50" s="154" t="s">
        <v>263</v>
      </c>
      <c r="E50" s="155" t="n">
        <v>0.025</v>
      </c>
      <c r="F50" s="263" t="str">
        <f aca="false">VLOOKUP(IFERROR(VLOOKUP(A50,Акции!A:D,4,0),VLOOKUP(A50,Облигации!A:D,4,0)),Таблица25[[ID]:[SHORTNAME]],2,0)</f>
        <v>Т+ Акции и ДР</v>
      </c>
      <c r="G50" s="157" t="n">
        <f aca="false">IFERROR(VLOOKUP(B50,QUIK_купитьпродать!B:G,6,0),)</f>
        <v>6</v>
      </c>
      <c r="H50" s="0" t="n">
        <f aca="false">VLOOKUP(B50,QUIK!$D:$AL,5,0)</f>
        <v>1</v>
      </c>
      <c r="I50" s="0" t="n">
        <f aca="false">VLOOKUP(B50,QUIK!$D:$AL,9,0)</f>
        <v>1798.6</v>
      </c>
      <c r="J50" s="158" t="str">
        <f aca="false">VLOOKUP(B50,QUIK!$D:$AL,28,0)</f>
        <v>SUR</v>
      </c>
      <c r="K50" s="122" t="n">
        <f aca="false">IFERROR(VLOOKUP(B50,$A$9:$G$36,6,0)/$E$3,"")</f>
        <v>0.0112009802591078</v>
      </c>
      <c r="L50" s="140" t="n">
        <f aca="false">IFERROR(E50-K50,E50)</f>
        <v>0.0137990197408922</v>
      </c>
      <c r="M50" s="122" t="n">
        <f aca="false">(H50*I50)/$E$3</f>
        <v>0.00186683004318464</v>
      </c>
      <c r="N50" s="159" t="n">
        <f aca="false">L50*$E$3</f>
        <v>13294.68475</v>
      </c>
      <c r="O50" s="160" t="n">
        <f aca="false">IF(ABS(L50)&lt;M50,0,ROUNDDOWN(N50/(I50*H50),0))</f>
        <v>7</v>
      </c>
      <c r="P50" s="160" t="n">
        <f aca="false">O50*H50*I50</f>
        <v>12590.2</v>
      </c>
      <c r="Q50" s="160" t="n">
        <f aca="false">(IF(G50&lt;&gt;0,G50,0)+O50*H50)</f>
        <v>13</v>
      </c>
      <c r="R50" s="160" t="n">
        <f aca="false">Q50*I50</f>
        <v>23381.8</v>
      </c>
      <c r="S50" s="122" t="n">
        <f aca="false">R50/$E$3</f>
        <v>0.0242687905614003</v>
      </c>
      <c r="T50" s="0" t="str">
        <f aca="false">IF(O50&lt;0,"Продажа",IF(O50&gt;0,"Покупка","Нет сделок"))</f>
        <v>Покупка</v>
      </c>
    </row>
    <row r="51" customFormat="false" ht="15" hidden="false" customHeight="false" outlineLevel="0" collapsed="false">
      <c r="A51" s="153" t="s">
        <v>211</v>
      </c>
      <c r="B51" s="153" t="s">
        <v>145</v>
      </c>
      <c r="C51" s="153" t="s">
        <v>146</v>
      </c>
      <c r="D51" s="154" t="s">
        <v>263</v>
      </c>
      <c r="E51" s="162" t="n">
        <v>0.04</v>
      </c>
      <c r="F51" s="263" t="str">
        <f aca="false">VLOOKUP(IFERROR(VLOOKUP(A51,Акции!A:D,4,0),VLOOKUP(A51,Облигации!A:D,4,0)),Таблица25[[ID]:[SHORTNAME]],2,0)</f>
        <v>Т+ Акции и ДР</v>
      </c>
      <c r="G51" s="157" t="n">
        <f aca="false">IFERROR(VLOOKUP(B51,QUIK_купитьпродать!B:G,6,0),)</f>
        <v>500</v>
      </c>
      <c r="H51" s="0" t="n">
        <f aca="false">VLOOKUP(B51,QUIK!$D:$AL,5,0)</f>
        <v>10</v>
      </c>
      <c r="I51" s="0" t="n">
        <f aca="false">VLOOKUP(B51,QUIK!$D:$AL,9,0)</f>
        <v>55.975</v>
      </c>
      <c r="J51" s="158" t="str">
        <f aca="false">VLOOKUP(B51,QUIK!$D:$AL,28,0)</f>
        <v>SUR</v>
      </c>
      <c r="K51" s="122" t="n">
        <f aca="false">IFERROR(VLOOKUP(B51,$A$9:$G$36,6,0)/$E$3,"")</f>
        <v>0.0290492081806016</v>
      </c>
      <c r="L51" s="140" t="n">
        <f aca="false">IFERROR(E51-K51,E51)</f>
        <v>0.0109507918193984</v>
      </c>
      <c r="M51" s="122" t="n">
        <f aca="false">(H51*I51)/$E$3</f>
        <v>0.000580984163612032</v>
      </c>
      <c r="N51" s="159" t="n">
        <f aca="false">L51*$E$3</f>
        <v>10550.5556</v>
      </c>
      <c r="O51" s="160" t="n">
        <f aca="false">IF(ABS(L51)&lt;M51,0,ROUNDDOWN(N51/(I51*H51),0))</f>
        <v>18</v>
      </c>
      <c r="P51" s="160" t="n">
        <f aca="false">O51*H51*I51</f>
        <v>10075.5</v>
      </c>
      <c r="Q51" s="160" t="n">
        <f aca="false">(IF(G51&lt;&gt;0,G51,0)+O51*H51)</f>
        <v>680</v>
      </c>
      <c r="R51" s="160" t="n">
        <f aca="false">Q51*I51</f>
        <v>38063</v>
      </c>
      <c r="S51" s="122" t="n">
        <f aca="false">R51/$E$3</f>
        <v>0.0395069231256182</v>
      </c>
      <c r="T51" s="0" t="str">
        <f aca="false">IF(O51&lt;0,"Продажа",IF(O51&gt;0,"Покупка","Нет сделок"))</f>
        <v>Покупка</v>
      </c>
    </row>
    <row r="52" customFormat="false" ht="15" hidden="false" customHeight="false" outlineLevel="0" collapsed="false">
      <c r="A52" s="153" t="s">
        <v>214</v>
      </c>
      <c r="B52" s="153" t="s">
        <v>149</v>
      </c>
      <c r="C52" s="153" t="s">
        <v>150</v>
      </c>
      <c r="D52" s="154" t="s">
        <v>263</v>
      </c>
      <c r="E52" s="155" t="n">
        <v>0.025</v>
      </c>
      <c r="F52" s="263" t="str">
        <f aca="false">VLOOKUP(IFERROR(VLOOKUP(A52,Акции!A:D,4,0),VLOOKUP(A52,Облигации!A:D,4,0)),Таблица25[[ID]:[SHORTNAME]],2,0)</f>
        <v>Т+ Акции и ДР</v>
      </c>
      <c r="G52" s="157" t="n">
        <f aca="false">IFERROR(VLOOKUP(B52,QUIK_купитьпродать!B:G,6,0),)</f>
        <v>9</v>
      </c>
      <c r="H52" s="0" t="n">
        <f aca="false">VLOOKUP(B52,QUIK!$D:$AL,5,0)</f>
        <v>1</v>
      </c>
      <c r="I52" s="0" t="n">
        <f aca="false">VLOOKUP(B52,QUIK!$D:$AL,9,0)</f>
        <v>2348</v>
      </c>
      <c r="J52" s="158" t="str">
        <f aca="false">VLOOKUP(B52,QUIK!$D:$AL,28,0)</f>
        <v>SUR</v>
      </c>
      <c r="K52" s="122" t="n">
        <f aca="false">IFERROR(VLOOKUP(B52,$A$9:$G$36,6,0)/$E$3,"")</f>
        <v>0.0219336442080384</v>
      </c>
      <c r="L52" s="140" t="n">
        <f aca="false">IFERROR(E52-K52,E52)</f>
        <v>0.00306635579196165</v>
      </c>
      <c r="M52" s="122" t="n">
        <f aca="false">(H52*I52)/$E$3</f>
        <v>0.00243707157867093</v>
      </c>
      <c r="N52" s="159" t="n">
        <f aca="false">L52*$E$3</f>
        <v>2954.28475</v>
      </c>
      <c r="O52" s="160" t="n">
        <f aca="false">IF(ABS(L52)&lt;M52,0,ROUNDDOWN(N52/(I52*H52),0))</f>
        <v>1</v>
      </c>
      <c r="P52" s="160" t="n">
        <f aca="false">O52*H52*I52</f>
        <v>2348</v>
      </c>
      <c r="Q52" s="160" t="n">
        <f aca="false">(IF(G52&lt;&gt;0,G52,0)+O52*H52)</f>
        <v>10</v>
      </c>
      <c r="R52" s="160" t="n">
        <f aca="false">Q52*I52</f>
        <v>23480</v>
      </c>
      <c r="S52" s="122" t="n">
        <f aca="false">R52/$E$3</f>
        <v>0.0243707157867093</v>
      </c>
      <c r="T52" s="0" t="str">
        <f aca="false">IF(O52&lt;0,"Продажа",IF(O52&gt;0,"Покупка","Нет сделок"))</f>
        <v>Покупка</v>
      </c>
    </row>
    <row r="53" customFormat="false" ht="15" hidden="false" customHeight="false" outlineLevel="0" collapsed="false">
      <c r="A53" s="153" t="s">
        <v>217</v>
      </c>
      <c r="B53" s="153" t="s">
        <v>151</v>
      </c>
      <c r="C53" s="153" t="s">
        <v>152</v>
      </c>
      <c r="D53" s="154" t="s">
        <v>263</v>
      </c>
      <c r="E53" s="163" t="n">
        <v>0.015</v>
      </c>
      <c r="F53" s="263" t="str">
        <f aca="false">VLOOKUP(IFERROR(VLOOKUP(A53,Акции!A:D,4,0),VLOOKUP(A53,Облигации!A:D,4,0)),Таблица25[[ID]:[SHORTNAME]],2,0)</f>
        <v>Т+ Акции и ДР</v>
      </c>
      <c r="G53" s="157" t="n">
        <f aca="false">IFERROR(VLOOKUP(B53,QUIK_купитьпродать!B:G,6,0),)</f>
        <v>11</v>
      </c>
      <c r="H53" s="0" t="n">
        <f aca="false">VLOOKUP(B53,QUIK!$D:$AL,5,0)</f>
        <v>1</v>
      </c>
      <c r="I53" s="0" t="n">
        <f aca="false">VLOOKUP(B53,QUIK!$D:$AL,9,0)</f>
        <v>944.5</v>
      </c>
      <c r="J53" s="158" t="str">
        <f aca="false">VLOOKUP(B53,QUIK!$D:$AL,28,0)</f>
        <v>SUR</v>
      </c>
      <c r="K53" s="122" t="n">
        <f aca="false">IFERROR(VLOOKUP(B53,$A$9:$G$36,6,0)/$E$3,"")</f>
        <v>0.010783626561585</v>
      </c>
      <c r="L53" s="140" t="n">
        <f aca="false">IFERROR(E53-K53,E53)</f>
        <v>0.00421637343841499</v>
      </c>
      <c r="M53" s="122" t="n">
        <f aca="false">(H53*I53)/$E$3</f>
        <v>0.000980329687416819</v>
      </c>
      <c r="N53" s="159" t="n">
        <f aca="false">L53*$E$3</f>
        <v>4062.27085</v>
      </c>
      <c r="O53" s="160" t="n">
        <f aca="false">IF(ABS(L53)&lt;M53,0,ROUNDDOWN(N53/(I53*H53),0))</f>
        <v>4</v>
      </c>
      <c r="P53" s="160" t="n">
        <f aca="false">O53*H53*I53</f>
        <v>3778</v>
      </c>
      <c r="Q53" s="160" t="n">
        <f aca="false">(IF(G53&lt;&gt;0,G53,0)+O53*H53)</f>
        <v>15</v>
      </c>
      <c r="R53" s="160" t="n">
        <f aca="false">Q53*I53</f>
        <v>14167.5</v>
      </c>
      <c r="S53" s="122" t="n">
        <f aca="false">R53/$E$3</f>
        <v>0.0147049453112523</v>
      </c>
      <c r="T53" s="0" t="str">
        <f aca="false">IF(O53&lt;0,"Продажа",IF(O53&gt;0,"Покупка","Нет сделок"))</f>
        <v>Покупка</v>
      </c>
    </row>
    <row r="54" customFormat="false" ht="15" hidden="false" customHeight="false" outlineLevel="0" collapsed="false">
      <c r="A54" s="153" t="s">
        <v>220</v>
      </c>
      <c r="B54" s="153" t="s">
        <v>155</v>
      </c>
      <c r="C54" s="153" t="s">
        <v>156</v>
      </c>
      <c r="D54" s="154" t="s">
        <v>263</v>
      </c>
      <c r="E54" s="164" t="n">
        <v>0.045</v>
      </c>
      <c r="F54" s="263" t="str">
        <f aca="false">VLOOKUP(IFERROR(VLOOKUP(A54,Акции!A:D,4,0),VLOOKUP(A54,Облигации!A:D,4,0)),Таблица25[[ID]:[SHORTNAME]],2,0)</f>
        <v>Т+ Акции и ДР</v>
      </c>
      <c r="G54" s="157" t="n">
        <f aca="false">IFERROR(VLOOKUP(B54,QUIK_купитьпродать!B:G,6,0),)</f>
        <v>30</v>
      </c>
      <c r="H54" s="0" t="n">
        <f aca="false">VLOOKUP(B54,QUIK!$D:$AL,5,0)</f>
        <v>1</v>
      </c>
      <c r="I54" s="0" t="n">
        <f aca="false">VLOOKUP(B54,QUIK!$D:$AL,9,0)</f>
        <v>3330.5</v>
      </c>
      <c r="J54" s="158" t="str">
        <f aca="false">VLOOKUP(B54,QUIK!$D:$AL,28,0)</f>
        <v>SUR</v>
      </c>
      <c r="K54" s="122" t="n">
        <f aca="false">IFERROR(VLOOKUP(B54,$A$9:$G$36,6,0)/$E$3,"")</f>
        <v>0.103705283979091</v>
      </c>
      <c r="L54" s="140" t="n">
        <f aca="false">IFERROR(E54-K54,E54)</f>
        <v>-0.0587052839790911</v>
      </c>
      <c r="M54" s="122" t="n">
        <f aca="false">(H54*I54)/$E$3</f>
        <v>0.00345684279930303</v>
      </c>
      <c r="N54" s="159" t="n">
        <f aca="false">L54*$E$3</f>
        <v>-56559.68745</v>
      </c>
      <c r="O54" s="160" t="n">
        <f aca="false">IF(ABS(L54)&lt;M54,0,ROUNDDOWN(N54/(I54*H54),0))</f>
        <v>-16</v>
      </c>
      <c r="P54" s="160" t="n">
        <f aca="false">O54*H54*I54</f>
        <v>-53288</v>
      </c>
      <c r="Q54" s="160" t="n">
        <f aca="false">(IF(G54&lt;&gt;0,G54,0)+O54*H54)</f>
        <v>14</v>
      </c>
      <c r="R54" s="160" t="n">
        <f aca="false">Q54*I54</f>
        <v>46627</v>
      </c>
      <c r="S54" s="122" t="n">
        <f aca="false">R54/$E$3</f>
        <v>0.0483957991902425</v>
      </c>
      <c r="T54" s="0" t="str">
        <f aca="false">IF(O54&lt;0,"Продажа",IF(O54&gt;0,"Покупка","Нет сделок"))</f>
        <v>Продажа</v>
      </c>
    </row>
    <row r="55" customFormat="false" ht="15" hidden="false" customHeight="false" outlineLevel="0" collapsed="false">
      <c r="A55" s="153" t="s">
        <v>223</v>
      </c>
      <c r="B55" s="153" t="s">
        <v>157</v>
      </c>
      <c r="C55" s="153" t="s">
        <v>158</v>
      </c>
      <c r="D55" s="154" t="s">
        <v>263</v>
      </c>
      <c r="E55" s="155" t="n">
        <v>0.025</v>
      </c>
      <c r="F55" s="263" t="str">
        <f aca="false">VLOOKUP(IFERROR(VLOOKUP(A55,Акции!A:D,4,0),VLOOKUP(A55,Облигации!A:D,4,0)),Таблица25[[ID]:[SHORTNAME]],2,0)</f>
        <v>Т+ Акции и ДР</v>
      </c>
      <c r="G55" s="157" t="n">
        <f aca="false">IFERROR(VLOOKUP(B55,QUIK_купитьпродать!B:G,6,0),)</f>
        <v>140</v>
      </c>
      <c r="H55" s="0" t="n">
        <f aca="false">VLOOKUP(B55,QUIK!$D:$AL,5,0)</f>
        <v>10</v>
      </c>
      <c r="I55" s="0" t="n">
        <f aca="false">VLOOKUP(B55,QUIK!$D:$AL,9,0)</f>
        <v>183.56</v>
      </c>
      <c r="J55" s="158" t="str">
        <f aca="false">VLOOKUP(B55,QUIK!$D:$AL,28,0)</f>
        <v>SUR</v>
      </c>
      <c r="K55" s="122" t="n">
        <f aca="false">IFERROR(VLOOKUP(B55,$A$9:$G$36,6,0)/$E$3,"")</f>
        <v>0.0266732709784144</v>
      </c>
      <c r="L55" s="140" t="n">
        <f aca="false">IFERROR(E55-K55,E55)</f>
        <v>-0.00167327097841439</v>
      </c>
      <c r="M55" s="122" t="n">
        <f aca="false">(H55*I55)/$E$3</f>
        <v>0.00190523364131531</v>
      </c>
      <c r="N55" s="159" t="n">
        <f aca="false">L55*$E$3</f>
        <v>-1612.11525</v>
      </c>
      <c r="O55" s="160" t="n">
        <f aca="false">IF(ABS(L55)&lt;M55,0,ROUNDDOWN(N55/(I55*H55),0))</f>
        <v>0</v>
      </c>
      <c r="P55" s="160" t="n">
        <f aca="false">O55*H55*I55</f>
        <v>0</v>
      </c>
      <c r="Q55" s="160" t="n">
        <f aca="false">(IF(G55&lt;&gt;0,G55,0)+O55*H55)</f>
        <v>140</v>
      </c>
      <c r="R55" s="160" t="n">
        <f aca="false">Q55*I55</f>
        <v>25698.4</v>
      </c>
      <c r="S55" s="122" t="n">
        <f aca="false">R55/$E$3</f>
        <v>0.0266732709784144</v>
      </c>
      <c r="T55" s="0" t="str">
        <f aca="false">IF(O55&lt;0,"Продажа",IF(O55&gt;0,"Покупка","Нет сделок"))</f>
        <v>Нет сделок</v>
      </c>
    </row>
    <row r="56" customFormat="false" ht="15" hidden="false" customHeight="false" outlineLevel="0" collapsed="false">
      <c r="A56" s="153" t="s">
        <v>226</v>
      </c>
      <c r="B56" s="153" t="s">
        <v>161</v>
      </c>
      <c r="C56" s="153" t="s">
        <v>162</v>
      </c>
      <c r="D56" s="154" t="s">
        <v>263</v>
      </c>
      <c r="E56" s="155" t="n">
        <v>0.025</v>
      </c>
      <c r="F56" s="263" t="str">
        <f aca="false">VLOOKUP(IFERROR(VLOOKUP(A56,Акции!A:D,4,0),VLOOKUP(A56,Облигации!A:D,4,0)),Таблица25[[ID]:[SHORTNAME]],2,0)</f>
        <v>Т+ Акции и ДР</v>
      </c>
      <c r="G56" s="157" t="n">
        <f aca="false">IFERROR(VLOOKUP(B56,QUIK_купитьпродать!B:G,6,0),)</f>
        <v>1000</v>
      </c>
      <c r="H56" s="0" t="n">
        <f aca="false">VLOOKUP(B56,QUIK!$D:$AL,5,0)</f>
        <v>100</v>
      </c>
      <c r="I56" s="0" t="n">
        <f aca="false">VLOOKUP(B56,QUIK!$D:$AL,9,0)</f>
        <v>12.58</v>
      </c>
      <c r="J56" s="158" t="str">
        <f aca="false">VLOOKUP(B56,QUIK!$D:$AL,28,0)</f>
        <v>SUR</v>
      </c>
      <c r="K56" s="122" t="n">
        <f aca="false">IFERROR(VLOOKUP(B56,$A$9:$G$36,6,0)/$E$3,"")</f>
        <v>0.0130572233644294</v>
      </c>
      <c r="L56" s="140" t="n">
        <f aca="false">IFERROR(E56-K56,E56)</f>
        <v>0.0119427766355706</v>
      </c>
      <c r="M56" s="122" t="n">
        <f aca="false">(H56*I56)/$E$3</f>
        <v>0.00130572233644294</v>
      </c>
      <c r="N56" s="159" t="n">
        <f aca="false">L56*$E$3</f>
        <v>11506.28475</v>
      </c>
      <c r="O56" s="160" t="n">
        <f aca="false">IF(ABS(L56)&lt;M56,0,ROUNDDOWN(N56/(I56*H56),0))</f>
        <v>9</v>
      </c>
      <c r="P56" s="160" t="n">
        <f aca="false">O56*H56*I56</f>
        <v>11322</v>
      </c>
      <c r="Q56" s="160" t="n">
        <f aca="false">(IF(G56&lt;&gt;0,G56,0)+O56*H56)</f>
        <v>1900</v>
      </c>
      <c r="R56" s="160" t="n">
        <f aca="false">Q56*I56</f>
        <v>23902</v>
      </c>
      <c r="S56" s="122" t="n">
        <f aca="false">R56/$E$3</f>
        <v>0.0248087243924159</v>
      </c>
      <c r="T56" s="0" t="str">
        <f aca="false">IF(O56&lt;0,"Продажа",IF(O56&gt;0,"Покупка","Нет сделок"))</f>
        <v>Покупка</v>
      </c>
    </row>
    <row r="57" customFormat="false" ht="15" hidden="false" customHeight="false" outlineLevel="0" collapsed="false">
      <c r="A57" s="153" t="s">
        <v>229</v>
      </c>
      <c r="B57" s="153" t="s">
        <v>163</v>
      </c>
      <c r="C57" s="153" t="s">
        <v>164</v>
      </c>
      <c r="D57" s="154" t="s">
        <v>263</v>
      </c>
      <c r="E57" s="155" t="n">
        <v>0.025</v>
      </c>
      <c r="F57" s="263" t="str">
        <f aca="false">VLOOKUP(IFERROR(VLOOKUP(A57,Акции!A:D,4,0),VLOOKUP(A57,Облигации!A:D,4,0)),Таблица25[[ID]:[SHORTNAME]],2,0)</f>
        <v>Т+ Акции и ДР</v>
      </c>
      <c r="G57" s="157" t="n">
        <f aca="false">IFERROR(VLOOKUP(B57,QUIK_купитьпродать!B:G,6,0),)</f>
        <v>7</v>
      </c>
      <c r="H57" s="0" t="n">
        <f aca="false">VLOOKUP(B57,QUIK!$D:$AL,5,0)</f>
        <v>1</v>
      </c>
      <c r="I57" s="0" t="n">
        <f aca="false">VLOOKUP(B57,QUIK!$D:$AL,9,0)</f>
        <v>4200</v>
      </c>
      <c r="J57" s="158" t="str">
        <f aca="false">VLOOKUP(B57,QUIK!$D:$AL,28,0)</f>
        <v>SUR</v>
      </c>
      <c r="K57" s="122" t="n">
        <f aca="false">IFERROR(VLOOKUP(B57,$A$9:$G$36,6,0)/$E$3,"")</f>
        <v>0.0305152914876172</v>
      </c>
      <c r="L57" s="140" t="n">
        <f aca="false">IFERROR(E57-K57,E57)</f>
        <v>-0.00551529148761724</v>
      </c>
      <c r="M57" s="122" t="n">
        <f aca="false">(H57*I57)/$E$3</f>
        <v>0.00435932735537389</v>
      </c>
      <c r="N57" s="159" t="n">
        <f aca="false">L57*$E$3</f>
        <v>-5313.71525</v>
      </c>
      <c r="O57" s="160" t="n">
        <f aca="false">IF(ABS(L57)&lt;M57,0,ROUNDDOWN(N57/(I57*H57),0))</f>
        <v>-1</v>
      </c>
      <c r="P57" s="160" t="n">
        <f aca="false">O57*H57*I57</f>
        <v>-4200</v>
      </c>
      <c r="Q57" s="160" t="n">
        <f aca="false">(IF(G57&lt;&gt;0,G57,0)+O57*H57)</f>
        <v>6</v>
      </c>
      <c r="R57" s="160" t="n">
        <f aca="false">Q57*I57</f>
        <v>25200</v>
      </c>
      <c r="S57" s="122" t="n">
        <f aca="false">R57/$E$3</f>
        <v>0.0261559641322434</v>
      </c>
      <c r="T57" s="0" t="str">
        <f aca="false">IF(O57&lt;0,"Продажа",IF(O57&gt;0,"Покупка","Нет сделок"))</f>
        <v>Продажа</v>
      </c>
    </row>
    <row r="58" customFormat="false" ht="15" hidden="false" customHeight="false" outlineLevel="0" collapsed="false">
      <c r="A58" s="153" t="s">
        <v>232</v>
      </c>
      <c r="B58" s="153" t="s">
        <v>167</v>
      </c>
      <c r="C58" s="153" t="s">
        <v>168</v>
      </c>
      <c r="D58" s="161" t="s">
        <v>264</v>
      </c>
      <c r="E58" s="155" t="n">
        <v>0.025</v>
      </c>
      <c r="F58" s="263" t="str">
        <f aca="false">VLOOKUP(IFERROR(VLOOKUP(A58,Акции!A:D,4,0),VLOOKUP(A58,Облигации!A:D,4,0)),Таблица25[[ID]:[SHORTNAME]],2,0)</f>
        <v>Т+ Акции и ДР</v>
      </c>
      <c r="G58" s="157" t="n">
        <f aca="false">IFERROR(VLOOKUP(B58,QUIK_купитьпродать!B:G,6,0),)</f>
        <v>0</v>
      </c>
      <c r="H58" s="0" t="n">
        <f aca="false">VLOOKUP(B58,QUIK!$D:$AL,5,0)</f>
        <v>1</v>
      </c>
      <c r="I58" s="0" t="n">
        <f aca="false">VLOOKUP(B58,QUIK!$D:$AL,9,0)</f>
        <v>531.3</v>
      </c>
      <c r="J58" s="158" t="str">
        <f aca="false">VLOOKUP(B58,QUIK!$D:$AL,28,0)</f>
        <v>SUR</v>
      </c>
      <c r="K58" s="122" t="str">
        <f aca="false">IFERROR(VLOOKUP(B58,$A$9:$G$36,6,0)/$E$3,"")</f>
        <v/>
      </c>
      <c r="L58" s="140" t="n">
        <f aca="false">IFERROR(E58-K58,E58)</f>
        <v>0.025</v>
      </c>
      <c r="M58" s="122" t="n">
        <f aca="false">(H58*I58)/$E$3</f>
        <v>0.000551454910454797</v>
      </c>
      <c r="N58" s="159" t="n">
        <f aca="false">L58*$E$3</f>
        <v>24086.28475</v>
      </c>
      <c r="O58" s="160" t="n">
        <f aca="false">IF(ABS(L58)&lt;M58,0,ROUNDDOWN(N58/(I58*H58),0))</f>
        <v>45</v>
      </c>
      <c r="P58" s="160" t="n">
        <f aca="false">O58*H58*I58</f>
        <v>23908.5</v>
      </c>
      <c r="Q58" s="160" t="n">
        <f aca="false">(IF(G58&lt;&gt;0,G58,0)+O58*H58)</f>
        <v>45</v>
      </c>
      <c r="R58" s="160" t="n">
        <f aca="false">Q58*I58</f>
        <v>23908.5</v>
      </c>
      <c r="S58" s="122" t="n">
        <f aca="false">R58/$E$3</f>
        <v>0.0248154709704659</v>
      </c>
      <c r="T58" s="0" t="str">
        <f aca="false">IF(O58&lt;0,"Продажа",IF(O58&gt;0,"Покупка","Нет сделок"))</f>
        <v>Покупка</v>
      </c>
    </row>
    <row r="59" customFormat="false" ht="15" hidden="false" customHeight="false" outlineLevel="0" collapsed="false">
      <c r="A59" s="153" t="s">
        <v>233</v>
      </c>
      <c r="B59" s="153" t="s">
        <v>126</v>
      </c>
      <c r="C59" s="153" t="s">
        <v>127</v>
      </c>
      <c r="D59" s="154" t="s">
        <v>263</v>
      </c>
      <c r="E59" s="164" t="n">
        <v>0.045</v>
      </c>
      <c r="F59" s="263" t="str">
        <f aca="false">VLOOKUP(IFERROR(VLOOKUP(A59,Акции!A:D,4,0),VLOOKUP(A59,Облигации!A:D,4,0)),Таблица25[[ID]:[SHORTNAME]],2,0)</f>
        <v>Т+ Акции и ДР</v>
      </c>
      <c r="G59" s="157" t="n">
        <f aca="false">IFERROR(VLOOKUP(B59,QUIK_купитьпродать!B:G,6,0),)</f>
        <v>50</v>
      </c>
      <c r="H59" s="0" t="n">
        <f aca="false">VLOOKUP(B59,QUIK!$D:$AL,5,0)</f>
        <v>1</v>
      </c>
      <c r="I59" s="0" t="n">
        <f aca="false">VLOOKUP(B59,QUIK!$D:$AL,9,0)</f>
        <v>434.65</v>
      </c>
      <c r="J59" s="158" t="str">
        <f aca="false">VLOOKUP(B59,QUIK!$D:$AL,28,0)</f>
        <v>SUR</v>
      </c>
      <c r="K59" s="122" t="n">
        <f aca="false">IFERROR(VLOOKUP(B59,$A$9:$G$36,6,0)/$E$3,"")</f>
        <v>0.0225569242263484</v>
      </c>
      <c r="L59" s="140" t="n">
        <f aca="false">IFERROR(E59-K59,E59)</f>
        <v>0.0224430757736516</v>
      </c>
      <c r="M59" s="122" t="n">
        <f aca="false">(H59*I59)/$E$3</f>
        <v>0.000451138484526967</v>
      </c>
      <c r="N59" s="159" t="n">
        <f aca="false">L59*$E$3</f>
        <v>21622.81255</v>
      </c>
      <c r="O59" s="160" t="n">
        <f aca="false">IF(ABS(L59)&lt;M59,0,ROUNDDOWN(N59/(I59*H59),0))</f>
        <v>49</v>
      </c>
      <c r="P59" s="160" t="n">
        <f aca="false">O59*H59*I59</f>
        <v>21297.85</v>
      </c>
      <c r="Q59" s="160" t="n">
        <f aca="false">(IF(G59&lt;&gt;0,G59,0)+O59*H59)</f>
        <v>99</v>
      </c>
      <c r="R59" s="160" t="n">
        <f aca="false">Q59*I59</f>
        <v>43030.35</v>
      </c>
      <c r="S59" s="122" t="n">
        <f aca="false">R59/$E$3</f>
        <v>0.0446627099681698</v>
      </c>
      <c r="T59" s="0" t="str">
        <f aca="false">IF(O59&lt;0,"Продажа",IF(O59&gt;0,"Покупка","Нет сделок"))</f>
        <v>Покупка</v>
      </c>
    </row>
    <row r="60" customFormat="false" ht="15" hidden="false" customHeight="false" outlineLevel="0" collapsed="false">
      <c r="A60" s="153" t="s">
        <v>234</v>
      </c>
      <c r="B60" s="153" t="s">
        <v>143</v>
      </c>
      <c r="C60" s="153" t="s">
        <v>144</v>
      </c>
      <c r="D60" s="154" t="s">
        <v>263</v>
      </c>
      <c r="E60" s="155" t="n">
        <v>0.025</v>
      </c>
      <c r="F60" s="263" t="str">
        <f aca="false">VLOOKUP(IFERROR(VLOOKUP(A60,Акции!A:D,4,0),VLOOKUP(A60,Облигации!A:D,4,0)),Таблица25[[ID]:[SHORTNAME]],2,0)</f>
        <v>Т+ Акции и ДР</v>
      </c>
      <c r="G60" s="157" t="n">
        <f aca="false">IFERROR(VLOOKUP(B60,QUIK_купитьпродать!B:G,6,0),)</f>
        <v>40</v>
      </c>
      <c r="H60" s="0" t="n">
        <f aca="false">VLOOKUP(B60,QUIK!$D:$AL,5,0)</f>
        <v>1</v>
      </c>
      <c r="I60" s="0" t="n">
        <f aca="false">VLOOKUP(B60,QUIK!$D:$AL,9,0)</f>
        <v>542.9</v>
      </c>
      <c r="J60" s="158" t="str">
        <f aca="false">VLOOKUP(B60,QUIK!$D:$AL,28,0)</f>
        <v>SUR</v>
      </c>
      <c r="K60" s="122" t="n">
        <f aca="false">IFERROR(VLOOKUP(B60,$A$9:$G$36,6,0)/$E$3,"")</f>
        <v>0.0225397982974523</v>
      </c>
      <c r="L60" s="140" t="n">
        <f aca="false">IFERROR(E60-K60,E60)</f>
        <v>0.00246020170254775</v>
      </c>
      <c r="M60" s="122" t="n">
        <f aca="false">(H60*I60)/$E$3</f>
        <v>0.000563494957436306</v>
      </c>
      <c r="N60" s="159" t="n">
        <f aca="false">L60*$E$3</f>
        <v>2370.28475</v>
      </c>
      <c r="O60" s="160" t="n">
        <f aca="false">IF(ABS(L60)&lt;M60,0,ROUNDDOWN(N60/(I60*H60),0))</f>
        <v>4</v>
      </c>
      <c r="P60" s="160" t="n">
        <f aca="false">O60*H60*I60</f>
        <v>2171.6</v>
      </c>
      <c r="Q60" s="160" t="n">
        <f aca="false">(IF(G60&lt;&gt;0,G60,0)+O60*H60)</f>
        <v>44</v>
      </c>
      <c r="R60" s="160" t="n">
        <f aca="false">Q60*I60</f>
        <v>23887.6</v>
      </c>
      <c r="S60" s="122" t="n">
        <f aca="false">R60/$E$3</f>
        <v>0.0247937781271975</v>
      </c>
      <c r="T60" s="0" t="str">
        <f aca="false">IF(O60&lt;0,"Продажа",IF(O60&gt;0,"Покупка","Нет сделок"))</f>
        <v>Покупка</v>
      </c>
    </row>
    <row r="61" customFormat="false" ht="15" hidden="false" customHeight="false" outlineLevel="0" collapsed="false">
      <c r="A61" s="153" t="s">
        <v>235</v>
      </c>
      <c r="B61" s="153" t="s">
        <v>119</v>
      </c>
      <c r="C61" s="153" t="s">
        <v>120</v>
      </c>
      <c r="D61" s="154" t="s">
        <v>263</v>
      </c>
      <c r="E61" s="163" t="n">
        <v>0.015</v>
      </c>
      <c r="F61" s="263" t="str">
        <f aca="false">VLOOKUP(IFERROR(VLOOKUP(A61,Акции!A:D,4,0),VLOOKUP(A61,Облигации!A:D,4,0)),Таблица25[[ID]:[SHORTNAME]],2,0)</f>
        <v>Т+ Акции и ДР</v>
      </c>
      <c r="G61" s="157" t="n">
        <f aca="false">IFERROR(VLOOKUP(B61,QUIK_купитьпродать!B:G,6,0),)</f>
        <v>25</v>
      </c>
      <c r="H61" s="0" t="n">
        <f aca="false">VLOOKUP(B61,QUIK!$D:$AL,5,0)</f>
        <v>1</v>
      </c>
      <c r="I61" s="0" t="n">
        <f aca="false">VLOOKUP(B61,QUIK!$D:$AL,9,0)</f>
        <v>845.2</v>
      </c>
      <c r="J61" s="158" t="str">
        <f aca="false">VLOOKUP(B61,QUIK!$D:$AL,28,0)</f>
        <v>SUR</v>
      </c>
      <c r="K61" s="122" t="n">
        <f aca="false">IFERROR(VLOOKUP(B61,$A$9:$G$36,6,0)/$E$3,"")</f>
        <v>0.0219315683378691</v>
      </c>
      <c r="L61" s="140" t="n">
        <f aca="false">IFERROR(E61-K61,E61)</f>
        <v>-0.00693156833786913</v>
      </c>
      <c r="M61" s="122" t="n">
        <f aca="false">(H61*I61)/$E$3</f>
        <v>0.000877262733514765</v>
      </c>
      <c r="N61" s="159" t="n">
        <f aca="false">L61*$E$3</f>
        <v>-6678.22915</v>
      </c>
      <c r="O61" s="160" t="n">
        <f aca="false">IF(ABS(L61)&lt;M61,0,ROUNDDOWN(N61/(I61*H61),0))</f>
        <v>-7</v>
      </c>
      <c r="P61" s="160" t="n">
        <f aca="false">O61*H61*I61</f>
        <v>-5916.4</v>
      </c>
      <c r="Q61" s="160" t="n">
        <f aca="false">(IF(G61&lt;&gt;0,G61,0)+O61*H61)</f>
        <v>18</v>
      </c>
      <c r="R61" s="160" t="n">
        <f aca="false">Q61*I61</f>
        <v>15213.6</v>
      </c>
      <c r="S61" s="122" t="n">
        <f aca="false">R61/$E$3</f>
        <v>0.0157907292032658</v>
      </c>
      <c r="T61" s="0" t="str">
        <f aca="false">IF(O61&lt;0,"Продажа",IF(O61&gt;0,"Покупка","Нет сделок"))</f>
        <v>Продажа</v>
      </c>
    </row>
    <row r="62" customFormat="false" ht="15" hidden="false" customHeight="false" outlineLevel="0" collapsed="false">
      <c r="A62" s="153" t="s">
        <v>236</v>
      </c>
      <c r="B62" s="153" t="s">
        <v>137</v>
      </c>
      <c r="C62" s="153" t="s">
        <v>138</v>
      </c>
      <c r="D62" s="154" t="s">
        <v>263</v>
      </c>
      <c r="E62" s="165" t="n">
        <v>0.05</v>
      </c>
      <c r="F62" s="263" t="str">
        <f aca="false">VLOOKUP(IFERROR(VLOOKUP(A62,Акции!A:D,4,0),VLOOKUP(A62,Облигации!A:D,4,0)),Таблица25[[ID]:[SHORTNAME]],2,0)</f>
        <v>Т+ Акции и ДР</v>
      </c>
      <c r="G62" s="157" t="n">
        <f aca="false">IFERROR(VLOOKUP(B62,QUIK_купитьпродать!B:G,6,0),)</f>
        <v>240</v>
      </c>
      <c r="H62" s="0" t="n">
        <f aca="false">VLOOKUP(B62,QUIK!$D:$AL,5,0)</f>
        <v>10</v>
      </c>
      <c r="I62" s="0" t="n">
        <f aca="false">VLOOKUP(B62,QUIK!$D:$AL,9,0)</f>
        <v>306.87</v>
      </c>
      <c r="J62" s="158" t="str">
        <f aca="false">VLOOKUP(B62,QUIK!$D:$AL,28,0)</f>
        <v>SUR</v>
      </c>
      <c r="K62" s="122" t="n">
        <f aca="false">IFERROR(VLOOKUP(B62,$A$9:$G$36,6,0)/$E$3,"")</f>
        <v>0.0764426734596335</v>
      </c>
      <c r="L62" s="140" t="n">
        <f aca="false">IFERROR(E62-K62,E62)</f>
        <v>-0.0264426734596335</v>
      </c>
      <c r="M62" s="122" t="n">
        <f aca="false">(H62*I62)/$E$3</f>
        <v>0.0031851113941514</v>
      </c>
      <c r="N62" s="159" t="n">
        <f aca="false">L62*$E$3</f>
        <v>-25476.2305</v>
      </c>
      <c r="O62" s="160" t="n">
        <f aca="false">IF(ABS(L62)&lt;M62,0,ROUNDDOWN(N62/(I62*H62),0))</f>
        <v>-8</v>
      </c>
      <c r="P62" s="160" t="n">
        <f aca="false">O62*H62*I62</f>
        <v>-24549.6</v>
      </c>
      <c r="Q62" s="160" t="n">
        <f aca="false">(IF(G62&lt;&gt;0,G62,0)+O62*H62)</f>
        <v>160</v>
      </c>
      <c r="R62" s="160" t="n">
        <f aca="false">Q62*I62</f>
        <v>49099.2</v>
      </c>
      <c r="S62" s="122" t="n">
        <f aca="false">R62/$E$3</f>
        <v>0.0509617823064223</v>
      </c>
      <c r="T62" s="0" t="str">
        <f aca="false">IF(O62&lt;0,"Продажа",IF(O62&gt;0,"Покупка","Нет сделок"))</f>
        <v>Продажа</v>
      </c>
    </row>
    <row r="63" customFormat="false" ht="15" hidden="false" customHeight="false" outlineLevel="0" collapsed="false">
      <c r="A63" s="153" t="s">
        <v>237</v>
      </c>
      <c r="B63" s="153" t="s">
        <v>147</v>
      </c>
      <c r="C63" s="153" t="s">
        <v>148</v>
      </c>
      <c r="D63" s="154" t="s">
        <v>263</v>
      </c>
      <c r="E63" s="155" t="n">
        <v>0.025</v>
      </c>
      <c r="F63" s="263" t="str">
        <f aca="false">VLOOKUP(IFERROR(VLOOKUP(A63,Акции!A:D,4,0),VLOOKUP(A63,Облигации!A:D,4,0)),Таблица25[[ID]:[SHORTNAME]],2,0)</f>
        <v>Т+ Акции и ДР</v>
      </c>
      <c r="G63" s="157" t="n">
        <f aca="false">IFERROR(VLOOKUP(B63,QUIK_купитьпродать!B:G,6,0),)</f>
        <v>5000</v>
      </c>
      <c r="H63" s="0" t="n">
        <f aca="false">VLOOKUP(B63,QUIK!$D:$AL,5,0)</f>
        <v>100</v>
      </c>
      <c r="I63" s="0" t="n">
        <f aca="false">VLOOKUP(B63,QUIK!$D:$AL,9,0)</f>
        <v>3.692</v>
      </c>
      <c r="J63" s="158" t="str">
        <f aca="false">VLOOKUP(B63,QUIK!$D:$AL,28,0)</f>
        <v>SUR</v>
      </c>
      <c r="K63" s="122" t="n">
        <f aca="false">IFERROR(VLOOKUP(B63,$A$9:$G$36,6,0)/$E$3,"")</f>
        <v>0.0191602816619529</v>
      </c>
      <c r="L63" s="140" t="n">
        <f aca="false">IFERROR(E63-K63,E63)</f>
        <v>0.00583971833804713</v>
      </c>
      <c r="M63" s="122" t="n">
        <f aca="false">(H63*I63)/$E$3</f>
        <v>0.000383205633239057</v>
      </c>
      <c r="N63" s="159" t="n">
        <f aca="false">L63*$E$3</f>
        <v>5626.28475</v>
      </c>
      <c r="O63" s="160" t="n">
        <f aca="false">IF(ABS(L63)&lt;M63,0,ROUNDDOWN(N63/(I63*H63),0))</f>
        <v>15</v>
      </c>
      <c r="P63" s="160" t="n">
        <f aca="false">O63*H63*I63</f>
        <v>5538</v>
      </c>
      <c r="Q63" s="160" t="n">
        <f aca="false">(IF(G63&lt;&gt;0,G63,0)+O63*H63)</f>
        <v>6500</v>
      </c>
      <c r="R63" s="160" t="n">
        <f aca="false">Q63*I63</f>
        <v>23998</v>
      </c>
      <c r="S63" s="122" t="n">
        <f aca="false">R63/$E$3</f>
        <v>0.0249083661605387</v>
      </c>
      <c r="T63" s="0" t="str">
        <f aca="false">IF(O63&lt;0,"Продажа",IF(O63&gt;0,"Покупка","Нет сделок"))</f>
        <v>Покупка</v>
      </c>
    </row>
    <row r="64" customFormat="false" ht="15" hidden="false" customHeight="false" outlineLevel="0" collapsed="false">
      <c r="A64" s="153" t="s">
        <v>238</v>
      </c>
      <c r="B64" s="153" t="s">
        <v>177</v>
      </c>
      <c r="C64" s="153" t="s">
        <v>178</v>
      </c>
      <c r="D64" s="161" t="s">
        <v>264</v>
      </c>
      <c r="E64" s="163" t="n">
        <v>0.015</v>
      </c>
      <c r="F64" s="263" t="str">
        <f aca="false">VLOOKUP(IFERROR(VLOOKUP(A64,Акции!A:D,4,0),VLOOKUP(A64,Облигации!A:D,4,0)),Таблица25[[ID]:[SHORTNAME]],2,0)</f>
        <v>Т+ Акции и ДР</v>
      </c>
      <c r="G64" s="157" t="n">
        <f aca="false">IFERROR(VLOOKUP(B64,QUIK_купитьпродать!B:G,6,0),)</f>
        <v>0</v>
      </c>
      <c r="H64" s="0" t="n">
        <f aca="false">VLOOKUP(B64,QUIK!$D:$AL,5,0)</f>
        <v>1</v>
      </c>
      <c r="I64" s="0" t="n">
        <f aca="false">VLOOKUP(B64,QUIK!$D:$AL,9,0)</f>
        <v>1027</v>
      </c>
      <c r="J64" s="158" t="str">
        <f aca="false">VLOOKUP(B64,QUIK!$D:$AL,28,0)</f>
        <v>SUR</v>
      </c>
      <c r="K64" s="122" t="str">
        <f aca="false">IFERROR(VLOOKUP(B64,$A$9:$G$36,6,0)/$E$3,"")</f>
        <v/>
      </c>
      <c r="L64" s="140" t="n">
        <f aca="false">IFERROR(E64-K64,E64)</f>
        <v>0.015</v>
      </c>
      <c r="M64" s="122" t="n">
        <f aca="false">(H64*I64)/$E$3</f>
        <v>0.00106595933189738</v>
      </c>
      <c r="N64" s="159" t="n">
        <f aca="false">L64*$E$3</f>
        <v>14451.77085</v>
      </c>
      <c r="O64" s="160" t="n">
        <f aca="false">IF(ABS(L64)&lt;M64,0,ROUNDDOWN(N64/(I64*H64),0))</f>
        <v>14</v>
      </c>
      <c r="P64" s="160" t="n">
        <f aca="false">O64*H64*I64</f>
        <v>14378</v>
      </c>
      <c r="Q64" s="160" t="n">
        <f aca="false">(IF(G64&lt;&gt;0,G64,0)+O64*H64)</f>
        <v>14</v>
      </c>
      <c r="R64" s="160" t="n">
        <f aca="false">Q64*I64</f>
        <v>14378</v>
      </c>
      <c r="S64" s="122" t="n">
        <f aca="false">R64/$E$3</f>
        <v>0.0149234306465633</v>
      </c>
      <c r="T64" s="0" t="str">
        <f aca="false">IF(O64&lt;0,"Продажа",IF(O64&gt;0,"Покупка","Нет сделок"))</f>
        <v>Покупка</v>
      </c>
    </row>
    <row r="65" customFormat="false" ht="15" hidden="false" customHeight="false" outlineLevel="0" collapsed="false">
      <c r="D65" s="166"/>
      <c r="E65" s="156" t="n">
        <f aca="false">SUM(E48:E64)</f>
        <v>0.475</v>
      </c>
      <c r="F65" s="157"/>
      <c r="G65" s="157"/>
      <c r="K65" s="122"/>
      <c r="L65" s="159"/>
      <c r="M65" s="160"/>
      <c r="N65" s="160"/>
      <c r="O65" s="160"/>
      <c r="P65" s="167" t="n">
        <f aca="false">SUM(P48:P64)</f>
        <v>14215.65</v>
      </c>
      <c r="Q65" s="122"/>
      <c r="S65" s="168" t="n">
        <f aca="false">SUM(S48:S64)</f>
        <v>0.480340736235795</v>
      </c>
    </row>
    <row r="66" customFormat="false" ht="15" hidden="false" customHeight="false" outlineLevel="0" collapsed="false">
      <c r="D66" s="166"/>
      <c r="E66" s="156"/>
      <c r="F66" s="144" t="s">
        <v>246</v>
      </c>
      <c r="G66" s="144" t="s">
        <v>245</v>
      </c>
      <c r="H66" s="144" t="s">
        <v>265</v>
      </c>
      <c r="I66" s="144" t="s">
        <v>245</v>
      </c>
      <c r="J66" s="144" t="s">
        <v>245</v>
      </c>
      <c r="K66" s="144" t="s">
        <v>245</v>
      </c>
      <c r="L66" s="122"/>
      <c r="M66" s="159"/>
      <c r="N66" s="160"/>
      <c r="O66" s="160"/>
      <c r="P66" s="160"/>
      <c r="Q66" s="160"/>
      <c r="R66" s="122"/>
    </row>
    <row r="67" customFormat="false" ht="15" hidden="false" customHeight="false" outlineLevel="0" collapsed="false">
      <c r="A67" s="198" t="s">
        <v>450</v>
      </c>
      <c r="D67" s="166"/>
      <c r="E67" s="156"/>
      <c r="F67" s="144"/>
      <c r="G67" s="144" t="s">
        <v>438</v>
      </c>
      <c r="H67" s="0" t="s">
        <v>407</v>
      </c>
      <c r="I67" s="144" t="s">
        <v>357</v>
      </c>
      <c r="J67" s="144" t="s">
        <v>358</v>
      </c>
      <c r="K67" s="144" t="s">
        <v>361</v>
      </c>
      <c r="L67" s="140"/>
      <c r="M67" s="122"/>
      <c r="N67" s="169" t="s">
        <v>266</v>
      </c>
      <c r="O67" s="160"/>
      <c r="P67" s="169" t="s">
        <v>266</v>
      </c>
      <c r="Q67" s="169" t="s">
        <v>266</v>
      </c>
      <c r="R67" s="160"/>
      <c r="S67" s="122"/>
    </row>
    <row r="68" customFormat="false" ht="60" hidden="false" customHeight="false" outlineLevel="0" collapsed="false">
      <c r="B68" s="145" t="s">
        <v>195</v>
      </c>
      <c r="C68" s="145" t="s">
        <v>88</v>
      </c>
      <c r="D68" s="146" t="s">
        <v>247</v>
      </c>
      <c r="E68" s="147" t="s">
        <v>248</v>
      </c>
      <c r="F68" s="148" t="s">
        <v>446</v>
      </c>
      <c r="G68" s="148" t="s">
        <v>251</v>
      </c>
      <c r="H68" s="149" t="s">
        <v>267</v>
      </c>
      <c r="I68" s="148" t="s">
        <v>90</v>
      </c>
      <c r="J68" s="148" t="s">
        <v>91</v>
      </c>
      <c r="K68" s="148" t="s">
        <v>92</v>
      </c>
      <c r="L68" s="150" t="s">
        <v>253</v>
      </c>
      <c r="M68" s="151" t="s">
        <v>254</v>
      </c>
      <c r="N68" s="150" t="s">
        <v>255</v>
      </c>
      <c r="O68" s="152" t="s">
        <v>447</v>
      </c>
      <c r="P68" s="152" t="s">
        <v>448</v>
      </c>
      <c r="Q68" s="152" t="s">
        <v>449</v>
      </c>
      <c r="R68" s="152" t="s">
        <v>451</v>
      </c>
      <c r="S68" s="152" t="s">
        <v>260</v>
      </c>
      <c r="T68" s="152" t="s">
        <v>261</v>
      </c>
      <c r="U68" s="152" t="s">
        <v>262</v>
      </c>
    </row>
    <row r="69" customFormat="false" ht="15" hidden="false" customHeight="false" outlineLevel="0" collapsed="false">
      <c r="B69" s="153" t="s">
        <v>202</v>
      </c>
      <c r="C69" s="153" t="s">
        <v>203</v>
      </c>
      <c r="D69" s="161" t="s">
        <v>264</v>
      </c>
      <c r="E69" s="163" t="n">
        <v>0.05</v>
      </c>
      <c r="F69" s="263" t="s">
        <v>452</v>
      </c>
      <c r="G69" s="157" t="n">
        <f aca="false">IFERROR(VLOOKUP(B69,QUIK_купитьпродать!B:G,6,0),)</f>
        <v>0</v>
      </c>
      <c r="H69" s="157" t="n">
        <v>1000</v>
      </c>
      <c r="I69" s="0" t="n">
        <f aca="false">VLOOKUP(B69,QUIK!$C:$AL,6,0)</f>
        <v>1</v>
      </c>
      <c r="J69" s="0" t="n">
        <f aca="false">VLOOKUP(B69,QUIK!$C:$AL,10,0)</f>
        <v>90.758</v>
      </c>
      <c r="K69" s="158" t="str">
        <f aca="false">VLOOKUP(B69,QUIK!$C:$AL,29,0)</f>
        <v>SUR</v>
      </c>
      <c r="L69" s="122" t="n">
        <f aca="false">IFERROR(VLOOKUP(B69,$B$9:$G$36,5,0)/$E$3,0)</f>
        <v>0</v>
      </c>
      <c r="M69" s="140" t="n">
        <f aca="false">E69-L69</f>
        <v>0.05</v>
      </c>
      <c r="N69" s="122" t="n">
        <f aca="false">(I69*J69%*H69)/$E$3</f>
        <v>0.000942009124092914</v>
      </c>
      <c r="O69" s="159" t="n">
        <f aca="false">M69*$E$3</f>
        <v>48172.5695</v>
      </c>
      <c r="P69" s="0" t="n">
        <f aca="false">IF(ABS(M69)&lt;N69,0,ROUNDDOWN(O69/(J69%*I69*H69),0))</f>
        <v>53</v>
      </c>
      <c r="Q69" s="171" t="n">
        <f aca="false">P69*I69*J69%*H69</f>
        <v>48101.74</v>
      </c>
      <c r="R69" s="160" t="n">
        <f aca="false">(IF(G69&lt;&gt;0,G69,0)+P69*I69)</f>
        <v>53</v>
      </c>
      <c r="S69" s="160" t="n">
        <f aca="false">R69*I69*J69%*H69</f>
        <v>48101.74</v>
      </c>
      <c r="T69" s="122" t="n">
        <f aca="false">S69/$E$3</f>
        <v>0.0499264835769244</v>
      </c>
      <c r="U69" s="0" t="str">
        <f aca="false">IF(P69&lt;0,"Продажа",IF(P69&gt;0,"Покупка","Нет сделок"))</f>
        <v>Покупка</v>
      </c>
    </row>
    <row r="70" customFormat="false" ht="15" hidden="false" customHeight="false" outlineLevel="0" collapsed="false">
      <c r="B70" s="153" t="s">
        <v>206</v>
      </c>
      <c r="C70" s="153" t="s">
        <v>207</v>
      </c>
      <c r="D70" s="161" t="s">
        <v>264</v>
      </c>
      <c r="E70" s="163" t="n">
        <v>0.05</v>
      </c>
      <c r="F70" s="263" t="str">
        <f aca="false">VLOOKUP(IFERROR(VLOOKUP(B70,Акции!A:D,4,0),VLOOKUP(B70,Облигации!A:D,4,0)),Таблица25[[ID]:[SHORTNAME]],2,0)</f>
        <v>Т+ Гособлигации</v>
      </c>
      <c r="G70" s="157" t="n">
        <f aca="false">IFERROR(VLOOKUP(B70,QUIK_купитьпродать!B:G,6,0),)</f>
        <v>0</v>
      </c>
      <c r="H70" s="157" t="n">
        <f aca="false">VLOOKUP(B70,Облигации!A:BF,19,0)</f>
        <v>1000</v>
      </c>
      <c r="I70" s="0" t="n">
        <f aca="false">VLOOKUP(B70,QUIK!$C:$AL,6,0)</f>
        <v>1</v>
      </c>
      <c r="J70" s="0" t="n">
        <f aca="false">VLOOKUP(B70,QUIK!$C:$AL,10,0)</f>
        <v>81.346</v>
      </c>
      <c r="K70" s="158" t="str">
        <f aca="false">VLOOKUP(B70,QUIK!$C:$AL,29,0)</f>
        <v>SUR</v>
      </c>
      <c r="L70" s="122" t="n">
        <f aca="false">IFERROR(VLOOKUP(B70,$B$9:$G$36,5,0)/$E$3,0)</f>
        <v>0</v>
      </c>
      <c r="M70" s="140" t="n">
        <f aca="false">E70-L70</f>
        <v>0.05</v>
      </c>
      <c r="N70" s="122" t="n">
        <f aca="false">(I70*J70%*H70)/$E$3</f>
        <v>0.000844318673929154</v>
      </c>
      <c r="O70" s="159" t="n">
        <f aca="false">M70*$E$3</f>
        <v>48172.5695</v>
      </c>
      <c r="P70" s="0" t="n">
        <f aca="false">IF(ABS(M70)&lt;N70,0,ROUNDDOWN(O70/(J70%*I70*H70),0))</f>
        <v>59</v>
      </c>
      <c r="Q70" s="171" t="n">
        <f aca="false">P70*I70*J70%*H70</f>
        <v>47994.14</v>
      </c>
      <c r="R70" s="160" t="n">
        <f aca="false">(IF(G70&lt;&gt;0,G70,0)+P70*I70)</f>
        <v>59</v>
      </c>
      <c r="S70" s="160" t="n">
        <f aca="false">R70*I70*J70%*H70</f>
        <v>47994.14</v>
      </c>
      <c r="T70" s="122" t="n">
        <f aca="false">S70/$E$3</f>
        <v>0.0498148017618201</v>
      </c>
      <c r="U70" s="0" t="str">
        <f aca="false">IF(P70&lt;0,"Продажа",IF(P70&gt;0,"Покупка","Нет сделок"))</f>
        <v>Покупка</v>
      </c>
    </row>
    <row r="71" customFormat="false" ht="15" hidden="false" customHeight="false" outlineLevel="0" collapsed="false">
      <c r="B71" s="153" t="s">
        <v>209</v>
      </c>
      <c r="C71" s="153" t="s">
        <v>210</v>
      </c>
      <c r="D71" s="161" t="s">
        <v>264</v>
      </c>
      <c r="E71" s="163" t="n">
        <v>0.05</v>
      </c>
      <c r="F71" s="263" t="str">
        <f aca="false">VLOOKUP(IFERROR(VLOOKUP(B71,Акции!A:D,4,0),VLOOKUP(B71,Облигации!A:D,4,0)),Таблица25[[ID]:[SHORTNAME]],2,0)</f>
        <v>Т+ Гособлигации</v>
      </c>
      <c r="G71" s="157" t="n">
        <f aca="false">IFERROR(VLOOKUP(B71,QUIK_купитьпродать!B:G,6,0),)</f>
        <v>0</v>
      </c>
      <c r="H71" s="157" t="n">
        <f aca="false">VLOOKUP(B71,Облигации!A:BF,19,0)</f>
        <v>1000</v>
      </c>
      <c r="I71" s="0" t="n">
        <f aca="false">VLOOKUP(B71,QUIK!$C:$AL,6,0)</f>
        <v>1</v>
      </c>
      <c r="J71" s="0" t="n">
        <f aca="false">VLOOKUP(B71,QUIK!$C:$AL,10,0)</f>
        <v>88.469</v>
      </c>
      <c r="K71" s="158" t="str">
        <f aca="false">VLOOKUP(B71,QUIK!$C:$AL,29,0)</f>
        <v>SUR</v>
      </c>
      <c r="L71" s="122" t="n">
        <f aca="false">IFERROR(VLOOKUP(B71,$B$9:$G$36,5,0)/$E$3,0)</f>
        <v>0</v>
      </c>
      <c r="M71" s="140" t="n">
        <f aca="false">E71-L71</f>
        <v>0.05</v>
      </c>
      <c r="N71" s="122" t="n">
        <f aca="false">(I71*J71%*H71)/$E$3</f>
        <v>0.000918250790006126</v>
      </c>
      <c r="O71" s="159" t="n">
        <f aca="false">M71*$E$3</f>
        <v>48172.5695</v>
      </c>
      <c r="P71" s="0" t="n">
        <f aca="false">IF(ABS(M71)&lt;N71,0,ROUNDDOWN(O71/(J71%*I71*H71),0))</f>
        <v>54</v>
      </c>
      <c r="Q71" s="171" t="n">
        <f aca="false">P71*I71*J71%*H71</f>
        <v>47773.26</v>
      </c>
      <c r="R71" s="160" t="n">
        <f aca="false">(IF(G71&lt;&gt;0,G71,0)+P71*I71)</f>
        <v>54</v>
      </c>
      <c r="S71" s="160" t="n">
        <f aca="false">R71*I71*J71%*H71</f>
        <v>47773.26</v>
      </c>
      <c r="T71" s="122" t="n">
        <f aca="false">S71/$E$3</f>
        <v>0.0495855426603308</v>
      </c>
      <c r="U71" s="0" t="str">
        <f aca="false">IF(P71&lt;0,"Продажа",IF(P71&gt;0,"Покупка","Нет сделок"))</f>
        <v>Покупка</v>
      </c>
    </row>
    <row r="72" customFormat="false" ht="15" hidden="false" customHeight="false" outlineLevel="0" collapsed="false">
      <c r="B72" s="153" t="s">
        <v>212</v>
      </c>
      <c r="C72" s="153" t="s">
        <v>213</v>
      </c>
      <c r="D72" s="161" t="s">
        <v>264</v>
      </c>
      <c r="E72" s="163" t="n">
        <v>0.05</v>
      </c>
      <c r="F72" s="263" t="str">
        <f aca="false">VLOOKUP(IFERROR(VLOOKUP(B72,Акции!A:D,4,0),VLOOKUP(B72,Облигации!A:D,4,0)),Таблица25[[ID]:[SHORTNAME]],2,0)</f>
        <v>Т+ Облигации</v>
      </c>
      <c r="G72" s="157" t="n">
        <f aca="false">IFERROR(VLOOKUP(B72,QUIK_купитьпродать!B:G,6,0),)</f>
        <v>0</v>
      </c>
      <c r="H72" s="157" t="n">
        <f aca="false">VLOOKUP(B72,Облигации!A:BF,19,0)</f>
        <v>1000</v>
      </c>
      <c r="I72" s="0" t="n">
        <f aca="false">VLOOKUP(B72,QUIK!$C:$AL,6,0)</f>
        <v>1</v>
      </c>
      <c r="J72" s="0" t="n">
        <f aca="false">VLOOKUP(B72,QUIK!$C:$AL,10,0)</f>
        <v>85.84</v>
      </c>
      <c r="K72" s="158" t="str">
        <f aca="false">VLOOKUP(B72,QUIK!$C:$AL,29,0)</f>
        <v>SUR</v>
      </c>
      <c r="L72" s="122" t="n">
        <f aca="false">IFERROR(VLOOKUP(B72,$B$9:$G$36,5,0)/$E$3,0)</f>
        <v>0</v>
      </c>
      <c r="M72" s="140" t="n">
        <f aca="false">E72-L72</f>
        <v>0.05</v>
      </c>
      <c r="N72" s="122" t="n">
        <f aca="false">(I72*J72%*H72)/$E$3</f>
        <v>0.000890963476631655</v>
      </c>
      <c r="O72" s="159" t="n">
        <f aca="false">M72*$E$3</f>
        <v>48172.5695</v>
      </c>
      <c r="P72" s="0" t="n">
        <f aca="false">IF(ABS(M72)&lt;N72,0,ROUNDDOWN(O72/(J72%*I72*H72),0))</f>
        <v>56</v>
      </c>
      <c r="Q72" s="171" t="n">
        <f aca="false">P72*I72*J72%*H72</f>
        <v>48070.4</v>
      </c>
      <c r="R72" s="160" t="n">
        <f aca="false">(IF(G72&lt;&gt;0,G72,0)+P72*I72)</f>
        <v>56</v>
      </c>
      <c r="S72" s="160" t="n">
        <f aca="false">R72*I72*J72%*H72</f>
        <v>48070.4</v>
      </c>
      <c r="T72" s="122" t="n">
        <f aca="false">S72/$E$3</f>
        <v>0.0498939546913727</v>
      </c>
      <c r="U72" s="0" t="str">
        <f aca="false">IF(P72&lt;0,"Продажа",IF(P72&gt;0,"Покупка","Нет сделок"))</f>
        <v>Покупка</v>
      </c>
    </row>
    <row r="73" customFormat="false" ht="15" hidden="false" customHeight="false" outlineLevel="0" collapsed="false">
      <c r="B73" s="153" t="s">
        <v>215</v>
      </c>
      <c r="C73" s="153" t="s">
        <v>216</v>
      </c>
      <c r="D73" s="161" t="s">
        <v>264</v>
      </c>
      <c r="E73" s="163" t="n">
        <v>0.05</v>
      </c>
      <c r="F73" s="263" t="str">
        <f aca="false">VLOOKUP(IFERROR(VLOOKUP(B73,Акции!A:D,4,0),VLOOKUP(B73,Облигации!A:D,4,0)),Таблица25[[ID]:[SHORTNAME]],2,0)</f>
        <v>Т+ Облигации</v>
      </c>
      <c r="G73" s="157" t="n">
        <f aca="false">IFERROR(VLOOKUP(B73,QUIK_купитьпродать!B:G,6,0),)</f>
        <v>0</v>
      </c>
      <c r="H73" s="157" t="n">
        <f aca="false">VLOOKUP(B73,Облигации!A:BF,19,0)</f>
        <v>1000</v>
      </c>
      <c r="I73" s="0" t="n">
        <f aca="false">VLOOKUP(B73,QUIK!$C:$AL,6,0)</f>
        <v>1</v>
      </c>
      <c r="J73" s="0" t="n">
        <f aca="false">VLOOKUP(B73,QUIK!$C:$AL,10,0)</f>
        <v>90.49</v>
      </c>
      <c r="K73" s="158" t="str">
        <f aca="false">VLOOKUP(B73,QUIK!$C:$AL,29,0)</f>
        <v>SUR</v>
      </c>
      <c r="L73" s="122" t="n">
        <f aca="false">IFERROR(VLOOKUP(B73,$B$9:$G$36,5,0)/$E$3,0)</f>
        <v>0</v>
      </c>
      <c r="M73" s="140" t="n">
        <f aca="false">E73-L73</f>
        <v>0.05</v>
      </c>
      <c r="N73" s="122" t="n">
        <f aca="false">(I73*J73%*H73)/$E$3</f>
        <v>0.000939227458066151</v>
      </c>
      <c r="O73" s="159" t="n">
        <f aca="false">M73*$E$3</f>
        <v>48172.5695</v>
      </c>
      <c r="P73" s="0" t="n">
        <f aca="false">IF(ABS(M73)&lt;N73,0,ROUNDDOWN(O73/(J73%*I73*H73),0))</f>
        <v>53</v>
      </c>
      <c r="Q73" s="171" t="n">
        <f aca="false">P73*I73*J73%*H73</f>
        <v>47959.7</v>
      </c>
      <c r="R73" s="160" t="n">
        <f aca="false">(IF(G73&lt;&gt;0,G73,0)+P73*I73)</f>
        <v>53</v>
      </c>
      <c r="S73" s="160" t="n">
        <f aca="false">R73*I73*J73%*H73</f>
        <v>47959.7</v>
      </c>
      <c r="T73" s="122" t="n">
        <f aca="false">S73/$E$3</f>
        <v>0.049779055277506</v>
      </c>
      <c r="U73" s="0" t="str">
        <f aca="false">IF(P73&lt;0,"Продажа",IF(P73&gt;0,"Покупка","Нет сделок"))</f>
        <v>Покупка</v>
      </c>
    </row>
    <row r="74" customFormat="false" ht="15" hidden="false" customHeight="false" outlineLevel="0" collapsed="false">
      <c r="B74" s="153" t="s">
        <v>218</v>
      </c>
      <c r="C74" s="153" t="s">
        <v>219</v>
      </c>
      <c r="D74" s="161" t="s">
        <v>264</v>
      </c>
      <c r="E74" s="163" t="n">
        <v>0.05</v>
      </c>
      <c r="F74" s="263" t="str">
        <f aca="false">VLOOKUP(IFERROR(VLOOKUP(B74,Акции!A:D,4,0),VLOOKUP(B74,Облигации!A:D,4,0)),Таблица25[[ID]:[SHORTNAME]],2,0)</f>
        <v>Т+ Облигации</v>
      </c>
      <c r="G74" s="157" t="n">
        <f aca="false">IFERROR(VLOOKUP(B74,QUIK_купитьпродать!B:G,6,0),)</f>
        <v>0</v>
      </c>
      <c r="H74" s="157" t="n">
        <f aca="false">VLOOKUP(B74,Облигации!A:BF,19,0)</f>
        <v>1000</v>
      </c>
      <c r="I74" s="0" t="n">
        <f aca="false">VLOOKUP(B74,QUIK!$C:$AL,6,0)</f>
        <v>1</v>
      </c>
      <c r="J74" s="0" t="n">
        <f aca="false">VLOOKUP(B74,QUIK!$C:$AL,10,0)</f>
        <v>83.9</v>
      </c>
      <c r="K74" s="158" t="str">
        <f aca="false">VLOOKUP(B74,QUIK!$C:$AL,29,0)</f>
        <v>SUR</v>
      </c>
      <c r="L74" s="122" t="n">
        <f aca="false">IFERROR(VLOOKUP(B74,$B$9:$G$36,5,0)/$E$3,0)</f>
        <v>0</v>
      </c>
      <c r="M74" s="140" t="n">
        <f aca="false">E74-L74</f>
        <v>0.05</v>
      </c>
      <c r="N74" s="122" t="n">
        <f aca="false">(I74*J74%*H74)/$E$3</f>
        <v>0.000870827535990166</v>
      </c>
      <c r="O74" s="159" t="n">
        <f aca="false">M74*$E$3</f>
        <v>48172.5695</v>
      </c>
      <c r="P74" s="0" t="n">
        <f aca="false">IF(ABS(M74)&lt;N74,0,ROUNDDOWN(O74/(J74%*I74*H74),0))</f>
        <v>57</v>
      </c>
      <c r="Q74" s="171" t="n">
        <f aca="false">P74*I74*J74%*H74</f>
        <v>47823</v>
      </c>
      <c r="R74" s="160" t="n">
        <f aca="false">(IF(G74&lt;&gt;0,G74,0)+P74*I74)</f>
        <v>57</v>
      </c>
      <c r="S74" s="160" t="n">
        <f aca="false">R74*I74*J74%*H74</f>
        <v>47823</v>
      </c>
      <c r="T74" s="122" t="n">
        <f aca="false">S74/$E$3</f>
        <v>0.0496371695514394</v>
      </c>
      <c r="U74" s="0" t="str">
        <f aca="false">IF(P74&lt;0,"Продажа",IF(P74&gt;0,"Покупка","Нет сделок"))</f>
        <v>Покупка</v>
      </c>
    </row>
    <row r="75" customFormat="false" ht="15" hidden="false" customHeight="false" outlineLevel="0" collapsed="false">
      <c r="B75" s="153" t="s">
        <v>221</v>
      </c>
      <c r="C75" s="153" t="s">
        <v>222</v>
      </c>
      <c r="D75" s="161" t="s">
        <v>264</v>
      </c>
      <c r="E75" s="163" t="n">
        <v>0.025</v>
      </c>
      <c r="F75" s="263" t="str">
        <f aca="false">VLOOKUP(IFERROR(VLOOKUP(B75,Акции!A:D,4,0),VLOOKUP(B75,Облигации!A:D,4,0)),Таблица25[[ID]:[SHORTNAME]],2,0)</f>
        <v>Т+ Облигации</v>
      </c>
      <c r="G75" s="157" t="n">
        <f aca="false">IFERROR(VLOOKUP(B75,QUIK_купитьпродать!B:G,6,0),)</f>
        <v>0</v>
      </c>
      <c r="H75" s="157" t="n">
        <f aca="false">VLOOKUP(B75,Облигации!A:BF,19,0)</f>
        <v>1000</v>
      </c>
      <c r="I75" s="0" t="n">
        <f aca="false">VLOOKUP(B75,QUIK!$C:$AL,6,0)</f>
        <v>1</v>
      </c>
      <c r="J75" s="0" t="n">
        <f aca="false">VLOOKUP(B75,QUIK!$C:$AL,10,0)</f>
        <v>77.34</v>
      </c>
      <c r="K75" s="158" t="str">
        <f aca="false">VLOOKUP(B75,QUIK!$C:$AL,29,0)</f>
        <v>SUR</v>
      </c>
      <c r="L75" s="122" t="n">
        <f aca="false">IFERROR(VLOOKUP(B75,$B$9:$G$36,5,0)/$E$3,0)</f>
        <v>0</v>
      </c>
      <c r="M75" s="140" t="n">
        <f aca="false">E75-L75</f>
        <v>0.025</v>
      </c>
      <c r="N75" s="122" t="n">
        <f aca="false">(I75*J75%*H75)/$E$3</f>
        <v>0.000802738994439564</v>
      </c>
      <c r="O75" s="159" t="n">
        <f aca="false">M75*$E$3</f>
        <v>24086.28475</v>
      </c>
      <c r="P75" s="0" t="n">
        <f aca="false">IF(ABS(M75)&lt;N75,0,ROUNDDOWN(O75/(J75%*I75*H75),0))</f>
        <v>31</v>
      </c>
      <c r="Q75" s="171" t="n">
        <f aca="false">P75*I75*J75%*H75</f>
        <v>23975.4</v>
      </c>
      <c r="R75" s="160" t="n">
        <f aca="false">(IF(G75&lt;&gt;0,G75,0)+P75*I75)</f>
        <v>31</v>
      </c>
      <c r="S75" s="160" t="n">
        <f aca="false">R75*I75*J75%*H75</f>
        <v>23975.4</v>
      </c>
      <c r="T75" s="122" t="n">
        <f aca="false">S75/$E$3</f>
        <v>0.0248849088276265</v>
      </c>
      <c r="U75" s="0" t="str">
        <f aca="false">IF(P75&lt;0,"Продажа",IF(P75&gt;0,"Покупка","Нет сделок"))</f>
        <v>Покупка</v>
      </c>
    </row>
    <row r="76" customFormat="false" ht="15" hidden="false" customHeight="false" outlineLevel="0" collapsed="false">
      <c r="B76" s="153" t="s">
        <v>224</v>
      </c>
      <c r="C76" s="153" t="s">
        <v>225</v>
      </c>
      <c r="D76" s="161" t="s">
        <v>264</v>
      </c>
      <c r="E76" s="163" t="n">
        <v>0.05</v>
      </c>
      <c r="F76" s="263" t="str">
        <f aca="false">VLOOKUP(IFERROR(VLOOKUP(B76,Акции!A:D,4,0),VLOOKUP(B76,Облигации!A:D,4,0)),Таблица25[[ID]:[SHORTNAME]],2,0)</f>
        <v>Т+ Гособлигации</v>
      </c>
      <c r="G76" s="157" t="n">
        <f aca="false">IFERROR(VLOOKUP(B76,QUIK_купитьпродать!B:G,6,0),)</f>
        <v>0</v>
      </c>
      <c r="H76" s="157" t="n">
        <f aca="false">VLOOKUP(B76,Облигации!A:BF,19,0)</f>
        <v>1000</v>
      </c>
      <c r="I76" s="0" t="n">
        <f aca="false">VLOOKUP(B76,QUIK!$C:$AL,6,0)</f>
        <v>1</v>
      </c>
      <c r="J76" s="0" t="n">
        <f aca="false">VLOOKUP(B76,QUIK!$C:$AL,10,0)</f>
        <v>79.429</v>
      </c>
      <c r="K76" s="158" t="str">
        <f aca="false">VLOOKUP(B76,QUIK!$C:$AL,29,0)</f>
        <v>SUR</v>
      </c>
      <c r="L76" s="122" t="n">
        <f aca="false">IFERROR(VLOOKUP(B76,$B$9:$G$36,5,0)/$E$3,0)</f>
        <v>0</v>
      </c>
      <c r="M76" s="140" t="n">
        <f aca="false">E76-L76</f>
        <v>0.05</v>
      </c>
      <c r="N76" s="122" t="n">
        <f aca="false">(I76*J76%*H76)/$E$3</f>
        <v>0.000824421458357126</v>
      </c>
      <c r="O76" s="159" t="n">
        <f aca="false">M76*$E$3</f>
        <v>48172.5695</v>
      </c>
      <c r="P76" s="0" t="n">
        <f aca="false">IF(ABS(M76)&lt;N76,0,ROUNDDOWN(O76/(J76%*I76*H76),0))</f>
        <v>60</v>
      </c>
      <c r="Q76" s="171" t="n">
        <f aca="false">P76*I76*J76%*H76</f>
        <v>47657.4</v>
      </c>
      <c r="R76" s="160" t="n">
        <f aca="false">(IF(G76&lt;&gt;0,G76,0)+P76*I76)</f>
        <v>60</v>
      </c>
      <c r="S76" s="160" t="n">
        <f aca="false">R76*I76*J76%*H76</f>
        <v>47657.4</v>
      </c>
      <c r="T76" s="122" t="n">
        <f aca="false">S76/$E$3</f>
        <v>0.0494652875014276</v>
      </c>
      <c r="U76" s="0" t="str">
        <f aca="false">IF(P76&lt;0,"Продажа",IF(P76&gt;0,"Покупка","Нет сделок"))</f>
        <v>Покупка</v>
      </c>
    </row>
    <row r="77" customFormat="false" ht="15" hidden="false" customHeight="false" outlineLevel="0" collapsed="false">
      <c r="B77" s="153" t="s">
        <v>227</v>
      </c>
      <c r="C77" s="153" t="s">
        <v>228</v>
      </c>
      <c r="D77" s="161" t="s">
        <v>264</v>
      </c>
      <c r="E77" s="163" t="n">
        <v>0.025</v>
      </c>
      <c r="F77" s="263" t="str">
        <f aca="false">VLOOKUP(IFERROR(VLOOKUP(B77,Акции!A:D,4,0),VLOOKUP(B77,Облигации!A:D,4,0)),Таблица25[[ID]:[SHORTNAME]],2,0)</f>
        <v>Т+ Гособлигации</v>
      </c>
      <c r="G77" s="157" t="n">
        <f aca="false">IFERROR(VLOOKUP(B77,QUIK_купитьпродать!B:G,6,0),)</f>
        <v>0</v>
      </c>
      <c r="H77" s="157" t="n">
        <f aca="false">VLOOKUP(B77,Облигации!A:BF,19,0)</f>
        <v>1000</v>
      </c>
      <c r="I77" s="0" t="n">
        <f aca="false">VLOOKUP(B77,QUIK!$C:$AL,6,0)</f>
        <v>1</v>
      </c>
      <c r="J77" s="0" t="n">
        <f aca="false">VLOOKUP(B77,QUIK!$C:$AL,10,0)</f>
        <v>71.869</v>
      </c>
      <c r="K77" s="158" t="str">
        <f aca="false">VLOOKUP(B77,QUIK!$C:$AL,29,0)</f>
        <v>SUR</v>
      </c>
      <c r="L77" s="122" t="n">
        <f aca="false">IFERROR(VLOOKUP(B77,$B$9:$G$36,5,0)/$E$3,0)</f>
        <v>0</v>
      </c>
      <c r="M77" s="140" t="n">
        <f aca="false">E77-L77</f>
        <v>0.025</v>
      </c>
      <c r="N77" s="122" t="n">
        <f aca="false">(I77*J77%*H77)/$E$3</f>
        <v>0.000745953565960396</v>
      </c>
      <c r="O77" s="159" t="n">
        <f aca="false">M77*$E$3</f>
        <v>24086.28475</v>
      </c>
      <c r="P77" s="0" t="n">
        <f aca="false">IF(ABS(M77)&lt;N77,0,ROUNDDOWN(O77/(J77%*I77*H77),0))</f>
        <v>33</v>
      </c>
      <c r="Q77" s="171" t="n">
        <f aca="false">P77*I77*J77%*H77</f>
        <v>23716.77</v>
      </c>
      <c r="R77" s="160" t="n">
        <f aca="false">(IF(G77&lt;&gt;0,G77,0)+P77*I77)</f>
        <v>33</v>
      </c>
      <c r="S77" s="160" t="n">
        <f aca="false">R77*I77*J77%*H77</f>
        <v>23716.77</v>
      </c>
      <c r="T77" s="122" t="n">
        <f aca="false">S77/$E$3</f>
        <v>0.0246164676766931</v>
      </c>
      <c r="U77" s="0" t="str">
        <f aca="false">IF(P77&lt;0,"Продажа",IF(P77&gt;0,"Покупка","Нет сделок"))</f>
        <v>Покупка</v>
      </c>
    </row>
    <row r="78" customFormat="false" ht="15" hidden="false" customHeight="false" outlineLevel="0" collapsed="false">
      <c r="B78" s="153" t="s">
        <v>230</v>
      </c>
      <c r="C78" s="153" t="s">
        <v>231</v>
      </c>
      <c r="D78" s="161" t="s">
        <v>264</v>
      </c>
      <c r="E78" s="163" t="n">
        <v>0.05</v>
      </c>
      <c r="F78" s="263" t="str">
        <f aca="false">VLOOKUP(IFERROR(VLOOKUP(B78,Акции!A:D,4,0),VLOOKUP(B78,Облигации!A:D,4,0)),Таблица25[[ID]:[SHORTNAME]],2,0)</f>
        <v>Т+ Облигации</v>
      </c>
      <c r="G78" s="157" t="n">
        <f aca="false">IFERROR(VLOOKUP(B78,QUIK_купитьпродать!B:G,6,0),)</f>
        <v>0</v>
      </c>
      <c r="H78" s="157" t="n">
        <f aca="false">VLOOKUP(B78,Облигации!A:BF,19,0)</f>
        <v>1000</v>
      </c>
      <c r="I78" s="0" t="n">
        <f aca="false">VLOOKUP(B78,QUIK!$C:$AL,6,0)</f>
        <v>1</v>
      </c>
      <c r="J78" s="0" t="n">
        <f aca="false">VLOOKUP(B78,QUIK!$C:$AL,10,0)</f>
        <v>90.99</v>
      </c>
      <c r="K78" s="158" t="str">
        <f aca="false">VLOOKUP(B78,QUIK!$C:$AL,29,0)</f>
        <v>SUR</v>
      </c>
      <c r="L78" s="122" t="n">
        <f aca="false">IFERROR(VLOOKUP(B78,$B$9:$G$36,5,0)/$E$3,0)</f>
        <v>0</v>
      </c>
      <c r="M78" s="140" t="n">
        <f aca="false">E78-L78</f>
        <v>0.05</v>
      </c>
      <c r="N78" s="122" t="n">
        <f aca="false">(I78*J78%*H78)/$E$3</f>
        <v>0.000944417133489215</v>
      </c>
      <c r="O78" s="159" t="n">
        <f aca="false">M78*$E$3</f>
        <v>48172.5695</v>
      </c>
      <c r="P78" s="0" t="n">
        <f aca="false">IF(ABS(M78)&lt;N78,0,ROUNDDOWN(O78/(J78%*I78*H78),0))</f>
        <v>52</v>
      </c>
      <c r="Q78" s="171" t="n">
        <f aca="false">P78*I78*J78%*H78</f>
        <v>47314.8</v>
      </c>
      <c r="R78" s="160" t="n">
        <f aca="false">(IF(G78&lt;&gt;0,G78,0)+P78*I78)</f>
        <v>52</v>
      </c>
      <c r="S78" s="160" t="n">
        <f aca="false">R78*I78*J78%*H78</f>
        <v>47314.8</v>
      </c>
      <c r="T78" s="122" t="n">
        <f aca="false">S78/$E$3</f>
        <v>0.0491096909414392</v>
      </c>
      <c r="U78" s="0" t="str">
        <f aca="false">IF(P78&lt;0,"Продажа",IF(P78&gt;0,"Покупка","Нет сделок"))</f>
        <v>Покупка</v>
      </c>
    </row>
    <row r="79" customFormat="false" ht="15" hidden="false" customHeight="false" outlineLevel="0" collapsed="false">
      <c r="B79" s="153" t="s">
        <v>179</v>
      </c>
      <c r="C79" s="153" t="s">
        <v>180</v>
      </c>
      <c r="D79" s="154" t="s">
        <v>263</v>
      </c>
      <c r="E79" s="163" t="n">
        <v>0.05</v>
      </c>
      <c r="F79" s="263" t="s">
        <v>453</v>
      </c>
      <c r="G79" s="157" t="n">
        <f aca="false">IFERROR(VLOOKUP(B79,QUIK_купитьпродать!B:G,6,0),)</f>
        <v>50</v>
      </c>
      <c r="H79" s="157" t="n">
        <v>1000</v>
      </c>
      <c r="I79" s="0" t="n">
        <f aca="false">VLOOKUP(B79,QUIK!$C:$AL,6,0)</f>
        <v>1</v>
      </c>
      <c r="J79" s="0" t="n">
        <f aca="false">VLOOKUP(B79,QUIK!$C:$AL,10,0)</f>
        <v>94.58</v>
      </c>
      <c r="K79" s="158" t="str">
        <f aca="false">VLOOKUP(B79,QUIK!$C:$AL,29,0)</f>
        <v>SUR</v>
      </c>
      <c r="L79" s="122" t="n">
        <f aca="false">IFERROR(VLOOKUP(B79,$B$9:$G$36,5,0)/$E$3,0)</f>
        <v>0.0490839501513408</v>
      </c>
      <c r="M79" s="140" t="n">
        <f aca="false">E79-L79</f>
        <v>0.000916049848659201</v>
      </c>
      <c r="N79" s="122" t="n">
        <f aca="false">(I79*J79%*H79)/$E$3</f>
        <v>0.000981679003026816</v>
      </c>
      <c r="O79" s="159" t="n">
        <f aca="false">M79*$E$3</f>
        <v>882.569499999996</v>
      </c>
      <c r="P79" s="0" t="n">
        <f aca="false">IF(ABS(M79)&lt;N79,0,ROUNDDOWN(O79/(J79%*I79*H79),0))</f>
        <v>0</v>
      </c>
      <c r="Q79" s="171" t="n">
        <f aca="false">P79*I79*J79%*H79</f>
        <v>0</v>
      </c>
      <c r="R79" s="160" t="n">
        <f aca="false">(IF(G79&lt;&gt;0,G79,0)+P79*I79)</f>
        <v>50</v>
      </c>
      <c r="S79" s="160" t="n">
        <f aca="false">R79*I79*J79%*H79</f>
        <v>47290</v>
      </c>
      <c r="T79" s="122" t="n">
        <f aca="false">S79/$E$3</f>
        <v>0.0490839501513408</v>
      </c>
      <c r="U79" s="0" t="str">
        <f aca="false">IF(P79&lt;0,"Продажа",IF(P79&gt;0,"Покупка","Нет сделок"))</f>
        <v>Нет сделок</v>
      </c>
    </row>
    <row r="80" customFormat="false" ht="15" hidden="false" customHeight="false" outlineLevel="0" collapsed="false">
      <c r="D80" s="166"/>
      <c r="E80" s="156" t="n">
        <f aca="false">SUM(E69:E79)</f>
        <v>0.5</v>
      </c>
      <c r="F80" s="157"/>
      <c r="H80" s="157"/>
      <c r="L80" s="140"/>
      <c r="M80" s="122"/>
      <c r="N80" s="159"/>
      <c r="O80" s="167"/>
      <c r="P80" s="160"/>
      <c r="Q80" s="167" t="n">
        <f aca="false">SUM(Q69:Q79)</f>
        <v>430386.61</v>
      </c>
      <c r="R80" s="160"/>
      <c r="S80" s="122"/>
      <c r="T80" s="168" t="n">
        <f aca="false">SUM(T69:T79)</f>
        <v>0.495797312617921</v>
      </c>
    </row>
    <row r="81" customFormat="false" ht="15" hidden="false" customHeight="false" outlineLevel="0" collapsed="false">
      <c r="D81" s="166"/>
      <c r="E81" s="156"/>
      <c r="F81" s="157"/>
      <c r="H81" s="157"/>
      <c r="L81" s="140"/>
      <c r="M81" s="122"/>
      <c r="N81" s="159"/>
      <c r="O81" s="160"/>
      <c r="P81" s="160"/>
      <c r="Q81" s="160"/>
      <c r="R81" s="160"/>
      <c r="S81" s="122"/>
    </row>
    <row r="83" customFormat="false" ht="15.75" hidden="false" customHeight="false" outlineLevel="0" collapsed="false">
      <c r="A83" s="141" t="s">
        <v>268</v>
      </c>
      <c r="F83" s="158" t="n">
        <v>1</v>
      </c>
      <c r="G83" s="158" t="n">
        <v>1</v>
      </c>
      <c r="H83" s="158" t="n">
        <v>1</v>
      </c>
      <c r="I83" s="158" t="n">
        <v>1</v>
      </c>
      <c r="J83" s="158" t="n">
        <v>1</v>
      </c>
    </row>
    <row r="84" customFormat="false" ht="15" hidden="false" customHeight="false" outlineLevel="0" collapsed="false">
      <c r="A84" s="172" t="s">
        <v>269</v>
      </c>
      <c r="E84" s="156"/>
      <c r="G84" s="144" t="s">
        <v>438</v>
      </c>
      <c r="H84" s="0" t="s">
        <v>407</v>
      </c>
      <c r="I84" s="144" t="s">
        <v>357</v>
      </c>
      <c r="J84" s="144" t="s">
        <v>358</v>
      </c>
      <c r="K84" s="144" t="s">
        <v>361</v>
      </c>
    </row>
    <row r="85" customFormat="false" ht="60" hidden="false" customHeight="false" outlineLevel="0" collapsed="false">
      <c r="A85" s="145" t="s">
        <v>195</v>
      </c>
      <c r="B85" s="145" t="s">
        <v>87</v>
      </c>
      <c r="C85" s="145" t="s">
        <v>88</v>
      </c>
      <c r="D85" s="145" t="s">
        <v>270</v>
      </c>
      <c r="E85" s="147" t="s">
        <v>89</v>
      </c>
      <c r="F85" s="148" t="s">
        <v>446</v>
      </c>
      <c r="G85" s="148" t="s">
        <v>251</v>
      </c>
      <c r="H85" s="149" t="s">
        <v>267</v>
      </c>
      <c r="I85" s="148" t="s">
        <v>90</v>
      </c>
      <c r="J85" s="148" t="s">
        <v>91</v>
      </c>
      <c r="K85" s="148" t="s">
        <v>92</v>
      </c>
      <c r="L85" s="150" t="s">
        <v>253</v>
      </c>
      <c r="M85" s="151" t="s">
        <v>254</v>
      </c>
      <c r="N85" s="150" t="s">
        <v>255</v>
      </c>
      <c r="O85" s="152" t="s">
        <v>447</v>
      </c>
      <c r="P85" s="152" t="s">
        <v>448</v>
      </c>
      <c r="Q85" s="152" t="s">
        <v>449</v>
      </c>
      <c r="R85" s="152" t="s">
        <v>451</v>
      </c>
      <c r="S85" s="152" t="s">
        <v>260</v>
      </c>
      <c r="T85" s="152" t="s">
        <v>261</v>
      </c>
    </row>
    <row r="86" customFormat="false" ht="15" hidden="false" customHeight="false" outlineLevel="0" collapsed="false">
      <c r="A86" s="0" t="s">
        <v>271</v>
      </c>
      <c r="B86" s="0" t="s">
        <v>133</v>
      </c>
      <c r="C86" s="0" t="s">
        <v>134</v>
      </c>
      <c r="D86" s="154" t="s">
        <v>263</v>
      </c>
      <c r="F86" s="156" t="str">
        <f aca="false">VLOOKUP(IFERROR(VLOOKUP(A86,Акции!A:D,4,0),VLOOKUP(A86,Облигации!A:D,4,0)),Таблица25[[ID]:[SHORTNAME]],2,0)</f>
        <v>Т+ Акции и ДР</v>
      </c>
      <c r="G86" s="157" t="n">
        <f aca="false">IFERROR(VLOOKUP(B86,QUIK_купитьпродать!B:G,6,0),)</f>
        <v>50</v>
      </c>
      <c r="H86" s="157" t="n">
        <f aca="false">IF(F86="Обл",VLOOKUP(B86,QUIK!C:J,8,0),1)</f>
        <v>1</v>
      </c>
      <c r="I86" s="0" t="n">
        <f aca="false">VLOOKUP(B86,QUIK!$D:$AL,5,0)</f>
        <v>1</v>
      </c>
      <c r="J86" s="0" t="n">
        <f aca="false">VLOOKUP(B86,QUIK!$D:$AL,9,0)</f>
        <v>1084</v>
      </c>
      <c r="K86" s="0" t="str">
        <f aca="false">VLOOKUP(B86,QUIK!$D:$AL,28,0)</f>
        <v>SUR</v>
      </c>
      <c r="L86" s="122" t="n">
        <f aca="false">IFERROR(VLOOKUP(A86,$B$9:$G$36,5,0)/$E$3,"")</f>
        <v>0.0562560815860155</v>
      </c>
      <c r="M86" s="140" t="n">
        <f aca="false">E86-L86</f>
        <v>-0.0562560815860155</v>
      </c>
      <c r="N86" s="122" t="n">
        <f aca="false">(IF(ISERR(SEARCH("обл",F86))=0,J86%,J86)*H86*I86)/$E$3</f>
        <v>0.00112512163172031</v>
      </c>
      <c r="O86" s="159" t="n">
        <f aca="false">M86*$E$3</f>
        <v>-54200</v>
      </c>
      <c r="P86" s="160" t="n">
        <f aca="false">(G86/I86)*-1</f>
        <v>-50</v>
      </c>
      <c r="Q86" s="160" t="n">
        <f aca="false">IF(ISERR(SEARCH("обл",F86))=0,P86*I86*J86%*H86,P86*I86*J86)</f>
        <v>-54200</v>
      </c>
      <c r="R86" s="160" t="n">
        <f aca="false">(IF(G86&lt;&gt;0,G86,0)+P86*I86)</f>
        <v>0</v>
      </c>
      <c r="S86" s="160" t="n">
        <f aca="false">IF(ISERR(SEARCH("обл",F86))=0,R86*I86*J86%*H86,R86*I86*J86)</f>
        <v>0</v>
      </c>
      <c r="T86" s="264" t="n">
        <f aca="false">S86/$E$3</f>
        <v>0</v>
      </c>
    </row>
    <row r="87" customFormat="false" ht="15" hidden="false" customHeight="false" outlineLevel="0" collapsed="false">
      <c r="A87" s="0" t="s">
        <v>272</v>
      </c>
      <c r="B87" s="0" t="s">
        <v>153</v>
      </c>
      <c r="C87" s="0" t="s">
        <v>154</v>
      </c>
      <c r="D87" s="154" t="s">
        <v>263</v>
      </c>
      <c r="F87" s="156" t="str">
        <f aca="false">VLOOKUP(IFERROR(VLOOKUP(A87,Акции!A:D,4,0),VLOOKUP(A87,Облигации!A:D,4,0)),Таблица25[[ID]:[SHORTNAME]],2,0)</f>
        <v>Т+ Акции и ДР</v>
      </c>
      <c r="G87" s="157" t="n">
        <f aca="false">IFERROR(VLOOKUP(B87,QUIK_купитьпродать!B:G,6,0),)</f>
        <v>50</v>
      </c>
      <c r="H87" s="157" t="n">
        <f aca="false">IF(F87="Обл",VLOOKUP(B87,QUIK!C:J,8,0),1)</f>
        <v>1</v>
      </c>
      <c r="I87" s="0" t="n">
        <f aca="false">VLOOKUP(B87,QUIK!$D:$AL,5,0)</f>
        <v>1</v>
      </c>
      <c r="J87" s="0" t="n">
        <f aca="false">VLOOKUP(B87,QUIK!$D:$AL,9,0)</f>
        <v>255</v>
      </c>
      <c r="K87" s="0" t="str">
        <f aca="false">VLOOKUP(B87,QUIK!$D:$AL,28,0)</f>
        <v>SUR</v>
      </c>
      <c r="L87" s="122" t="n">
        <f aca="false">IFERROR(VLOOKUP(A87,$B$9:$G$36,5,0)/$E$3,"")</f>
        <v>0.0132336723288136</v>
      </c>
      <c r="M87" s="140" t="n">
        <f aca="false">E87-L87</f>
        <v>-0.0132336723288136</v>
      </c>
      <c r="N87" s="122" t="n">
        <f aca="false">(IF(ISERR(SEARCH("обл",F87))=0,J87%,J87)*H87*I87)/$E$3</f>
        <v>0.000264673446576272</v>
      </c>
      <c r="O87" s="159" t="n">
        <f aca="false">M87*$E$3</f>
        <v>-12750</v>
      </c>
      <c r="P87" s="160" t="n">
        <f aca="false">(G87/I87)*-1</f>
        <v>-50</v>
      </c>
      <c r="Q87" s="160" t="n">
        <f aca="false">IF(ISERR(SEARCH("обл",F87))=0,P87*I87*J87%*H87,P87*I87*J87)</f>
        <v>-12750</v>
      </c>
      <c r="R87" s="160" t="n">
        <f aca="false">(IF(G87&lt;&gt;0,G87,0)+P87*I87)</f>
        <v>0</v>
      </c>
      <c r="S87" s="160" t="n">
        <f aca="false">IF(ISERR(SEARCH("обл",F87))=0,R87*I87*J87%*H87,R87*I87*J87)</f>
        <v>0</v>
      </c>
      <c r="T87" s="264" t="n">
        <f aca="false">S87/$E$3</f>
        <v>0</v>
      </c>
    </row>
    <row r="88" customFormat="false" ht="15" hidden="false" customHeight="false" outlineLevel="0" collapsed="false">
      <c r="A88" s="0" t="s">
        <v>273</v>
      </c>
      <c r="B88" s="0" t="s">
        <v>159</v>
      </c>
      <c r="C88" s="0" t="s">
        <v>160</v>
      </c>
      <c r="D88" s="154" t="s">
        <v>263</v>
      </c>
      <c r="F88" s="156" t="str">
        <f aca="false">VLOOKUP(IFERROR(VLOOKUP(A88,Акции!A:D,4,0),VLOOKUP(A88,Облигации!A:D,4,0)),Таблица25[[ID]:[SHORTNAME]],2,0)</f>
        <v>Т+ Акции и ДР</v>
      </c>
      <c r="G88" s="157" t="n">
        <f aca="false">IFERROR(VLOOKUP(B88,QUIK_купитьпродать!B:G,6,0),)</f>
        <v>12</v>
      </c>
      <c r="H88" s="157" t="n">
        <f aca="false">IF(F88="Обл",VLOOKUP(B88,QUIK!C:J,8,0),1)</f>
        <v>1</v>
      </c>
      <c r="I88" s="0" t="n">
        <f aca="false">VLOOKUP(B88,QUIK!$D:$AL,5,0)</f>
        <v>1</v>
      </c>
      <c r="J88" s="0" t="n">
        <f aca="false">VLOOKUP(B88,QUIK!$D:$AL,9,0)</f>
        <v>580</v>
      </c>
      <c r="K88" s="0" t="str">
        <f aca="false">VLOOKUP(B88,QUIK!$D:$AL,28,0)</f>
        <v>SUR</v>
      </c>
      <c r="L88" s="122" t="n">
        <f aca="false">IFERROR(VLOOKUP(A88,$B$9:$G$36,5,0)/$E$3,"")</f>
        <v>0.00722402818890531</v>
      </c>
      <c r="M88" s="140" t="n">
        <f aca="false">E88-L88</f>
        <v>-0.00722402818890531</v>
      </c>
      <c r="N88" s="122" t="n">
        <f aca="false">(IF(ISERR(SEARCH("обл",F88))=0,J88%,J88)*H88*I88)/$E$3</f>
        <v>0.000602002349075442</v>
      </c>
      <c r="O88" s="159" t="n">
        <f aca="false">M88*$E$3</f>
        <v>-6960</v>
      </c>
      <c r="P88" s="160" t="n">
        <f aca="false">(G88/I88)*-1</f>
        <v>-12</v>
      </c>
      <c r="Q88" s="160" t="n">
        <f aca="false">IF(ISERR(SEARCH("обл",F88))=0,P88*I88*J88%*H88,P88*I88*J88)</f>
        <v>-6960</v>
      </c>
      <c r="R88" s="160" t="n">
        <f aca="false">(IF(G88&lt;&gt;0,G88,0)+P88*I88)</f>
        <v>0</v>
      </c>
      <c r="S88" s="160" t="n">
        <f aca="false">IF(ISERR(SEARCH("обл",F88))=0,R88*I88*J88%*H88,R88*I88*J88)</f>
        <v>0</v>
      </c>
      <c r="T88" s="264" t="n">
        <f aca="false">S88/$E$3</f>
        <v>0</v>
      </c>
    </row>
    <row r="89" customFormat="false" ht="15" hidden="false" customHeight="false" outlineLevel="0" collapsed="false">
      <c r="A89" s="0" t="s">
        <v>274</v>
      </c>
      <c r="B89" s="0" t="s">
        <v>140</v>
      </c>
      <c r="C89" s="0" t="s">
        <v>141</v>
      </c>
      <c r="D89" s="154" t="s">
        <v>263</v>
      </c>
      <c r="F89" s="156" t="str">
        <f aca="false">VLOOKUP(IFERROR(VLOOKUP(A89,Акции!A:D,4,0),VLOOKUP(A89,Облигации!A:D,4,0)),Таблица25[[ID]:[SHORTNAME]],2,0)</f>
        <v>Т+ Акции и ДР</v>
      </c>
      <c r="G89" s="157" t="n">
        <f aca="false">IFERROR(VLOOKUP(B89,QUIK_купитьпродать!B:G,6,0),)</f>
        <v>100</v>
      </c>
      <c r="H89" s="157" t="n">
        <f aca="false">IF(F89="Обл",VLOOKUP(B89,QUIK!C:J,8,0),1)</f>
        <v>1</v>
      </c>
      <c r="I89" s="0" t="n">
        <f aca="false">VLOOKUP(B89,QUIK!$D:$AL,5,0)</f>
        <v>10</v>
      </c>
      <c r="J89" s="0" t="n">
        <f aca="false">VLOOKUP(B89,QUIK!$D:$AL,9,0)</f>
        <v>52.67</v>
      </c>
      <c r="K89" s="0" t="str">
        <f aca="false">VLOOKUP(B89,QUIK!$D:$AL,28,0)</f>
        <v>SUR</v>
      </c>
      <c r="L89" s="122" t="n">
        <f aca="false">IFERROR(VLOOKUP(A89,$B$9:$G$36,5,0)/$E$3,"")</f>
        <v>0.00546680409065578</v>
      </c>
      <c r="M89" s="140" t="n">
        <f aca="false">E89-L89</f>
        <v>-0.00546680409065578</v>
      </c>
      <c r="N89" s="122" t="n">
        <f aca="false">(IF(ISERR(SEARCH("обл",F89))=0,J89%,J89)*H89*I89)/$E$3</f>
        <v>0.000546680409065578</v>
      </c>
      <c r="O89" s="159" t="n">
        <f aca="false">M89*$E$3</f>
        <v>-5267</v>
      </c>
      <c r="P89" s="160" t="n">
        <f aca="false">(G89/I89)*-1</f>
        <v>-10</v>
      </c>
      <c r="Q89" s="160" t="n">
        <f aca="false">IF(ISERR(SEARCH("обл",F89))=0,P89*I89*J89%*H89,P89*I89*J89)</f>
        <v>-5267</v>
      </c>
      <c r="R89" s="160" t="n">
        <f aca="false">(IF(G89&lt;&gt;0,G89,0)+P89*I89)</f>
        <v>0</v>
      </c>
      <c r="S89" s="160" t="n">
        <f aca="false">IF(ISERR(SEARCH("обл",F89))=0,R89*I89*J89%*H89,R89*I89*J89)</f>
        <v>0</v>
      </c>
      <c r="T89" s="264" t="n">
        <f aca="false">S89/$E$3</f>
        <v>0</v>
      </c>
    </row>
    <row r="90" customFormat="false" ht="15" hidden="false" customHeight="false" outlineLevel="0" collapsed="false">
      <c r="A90" s="0" t="s">
        <v>275</v>
      </c>
      <c r="B90" s="0" t="s">
        <v>165</v>
      </c>
      <c r="C90" s="0" t="s">
        <v>166</v>
      </c>
      <c r="D90" s="154" t="s">
        <v>263</v>
      </c>
      <c r="F90" s="156" t="str">
        <f aca="false">VLOOKUP(IFERROR(VLOOKUP(A90,Акции!A:D,4,0),VLOOKUP(A90,Облигации!A:D,4,0)),Таблица25[[ID]:[SHORTNAME]],2,0)</f>
        <v>Т+ Акции и ДР</v>
      </c>
      <c r="G90" s="157" t="n">
        <f aca="false">IFERROR(VLOOKUP(B90,QUIK_купитьпродать!B:G,6,0),)</f>
        <v>10000</v>
      </c>
      <c r="H90" s="157" t="n">
        <f aca="false">IF(F90="Обл",VLOOKUP(B90,QUIK!C:J,8,0),1)</f>
        <v>1</v>
      </c>
      <c r="I90" s="0" t="n">
        <f aca="false">VLOOKUP(B90,QUIK!$D:$AL,5,0)</f>
        <v>1000</v>
      </c>
      <c r="J90" s="0" t="n">
        <f aca="false">VLOOKUP(B90,QUIK!$D:$AL,9,0)</f>
        <v>1.0745</v>
      </c>
      <c r="K90" s="0" t="str">
        <f aca="false">VLOOKUP(B90,QUIK!$D:$AL,28,0)</f>
        <v>SUR</v>
      </c>
      <c r="L90" s="122" t="n">
        <f aca="false">IFERROR(VLOOKUP(A90,$B$9:$G$36,5,0)/$E$3,"")</f>
        <v>0.0111526124841649</v>
      </c>
      <c r="M90" s="140" t="n">
        <f aca="false">E90-L90</f>
        <v>-0.0111526124841649</v>
      </c>
      <c r="N90" s="122" t="n">
        <f aca="false">(IF(ISERR(SEARCH("обл",F90))=0,J90%,J90)*H90*I90)/$E$3</f>
        <v>0.00111526124841649</v>
      </c>
      <c r="O90" s="159" t="n">
        <f aca="false">M90*$E$3</f>
        <v>-10745</v>
      </c>
      <c r="P90" s="160" t="n">
        <f aca="false">(G90/I90)*-1</f>
        <v>-10</v>
      </c>
      <c r="Q90" s="160" t="n">
        <f aca="false">IF(ISERR(SEARCH("обл",F90))=0,P90*I90*J90%*H90,P90*I90*J90)</f>
        <v>-10745</v>
      </c>
      <c r="R90" s="160" t="n">
        <f aca="false">(IF(G90&lt;&gt;0,G90,0)+P90*I90)</f>
        <v>0</v>
      </c>
      <c r="S90" s="160" t="n">
        <f aca="false">IF(ISERR(SEARCH("обл",F90))=0,R90*I90*J90%*H90,R90*I90*J90)</f>
        <v>0</v>
      </c>
      <c r="T90" s="264" t="n">
        <f aca="false">S90/$E$3</f>
        <v>0</v>
      </c>
    </row>
    <row r="91" customFormat="false" ht="15" hidden="false" customHeight="false" outlineLevel="0" collapsed="false">
      <c r="A91" s="0" t="s">
        <v>276</v>
      </c>
      <c r="B91" s="0" t="s">
        <v>169</v>
      </c>
      <c r="C91" s="0" t="s">
        <v>170</v>
      </c>
      <c r="D91" s="154" t="s">
        <v>263</v>
      </c>
      <c r="F91" s="156" t="str">
        <f aca="false">VLOOKUP(IFERROR(VLOOKUP(A91,Акции!A:D,4,0),VLOOKUP(A91,Облигации!A:D,4,0)),Таблица25[[ID]:[SHORTNAME]],2,0)</f>
        <v>Т+ Акции и ДР</v>
      </c>
      <c r="G91" s="157" t="n">
        <f aca="false">IFERROR(VLOOKUP(B91,QUIK_купитьпродать!B:G,6,0),)</f>
        <v>230000</v>
      </c>
      <c r="H91" s="157" t="n">
        <f aca="false">IF(F91="Обл",VLOOKUP(B91,QUIK!C:J,8,0),1)</f>
        <v>1</v>
      </c>
      <c r="I91" s="0" t="n">
        <f aca="false">VLOOKUP(B91,QUIK!$D:$AL,5,0)</f>
        <v>10000</v>
      </c>
      <c r="J91" s="0" t="n">
        <f aca="false">VLOOKUP(B91,QUIK!$D:$AL,9,0)</f>
        <v>0.3243</v>
      </c>
      <c r="K91" s="0" t="str">
        <f aca="false">VLOOKUP(B91,QUIK!$D:$AL,28,0)</f>
        <v>SUR</v>
      </c>
      <c r="L91" s="122" t="n">
        <f aca="false">IFERROR(VLOOKUP(A91,$B$9:$G$36,5,0)/$E$3,"")</f>
        <v>0.0774185400261865</v>
      </c>
      <c r="M91" s="140" t="n">
        <f aca="false">E91-L91</f>
        <v>-0.0774185400261865</v>
      </c>
      <c r="N91" s="122" t="n">
        <f aca="false">(IF(ISERR(SEARCH("обл",F91))=0,J91%,J91)*H91*I91)/$E$3</f>
        <v>0.00336602347939941</v>
      </c>
      <c r="O91" s="159" t="n">
        <f aca="false">M91*$E$3</f>
        <v>-74589</v>
      </c>
      <c r="P91" s="160" t="n">
        <f aca="false">(G91/I91)*-1</f>
        <v>-23</v>
      </c>
      <c r="Q91" s="160" t="n">
        <f aca="false">IF(ISERR(SEARCH("обл",F91))=0,P91*I91*J91%*H91,P91*I91*J91)</f>
        <v>-74589</v>
      </c>
      <c r="R91" s="160" t="n">
        <f aca="false">(IF(G91&lt;&gt;0,G91,0)+P91*I91)</f>
        <v>0</v>
      </c>
      <c r="S91" s="160" t="n">
        <f aca="false">IF(ISERR(SEARCH("обл",F91))=0,R91*I91*J91%*H91,R91*I91*J91)</f>
        <v>0</v>
      </c>
      <c r="T91" s="264" t="n">
        <f aca="false">S91/$E$3</f>
        <v>0</v>
      </c>
    </row>
    <row r="92" customFormat="false" ht="15" hidden="false" customHeight="false" outlineLevel="0" collapsed="false">
      <c r="A92" s="0" t="s">
        <v>277</v>
      </c>
      <c r="B92" s="0" t="s">
        <v>171</v>
      </c>
      <c r="C92" s="0" t="s">
        <v>172</v>
      </c>
      <c r="D92" s="154" t="s">
        <v>263</v>
      </c>
      <c r="F92" s="156" t="str">
        <f aca="false">VLOOKUP(IFERROR(VLOOKUP(A92,Акции!A:D,4,0),VLOOKUP(A92,Облигации!A:D,4,0)),Таблица25[[ID]:[SHORTNAME]],2,0)</f>
        <v>Т+ Акции и ДР</v>
      </c>
      <c r="G92" s="157" t="n">
        <f aca="false">IFERROR(VLOOKUP(B92,QUIK_купитьпродать!B:G,6,0),)</f>
        <v>400</v>
      </c>
      <c r="H92" s="157" t="n">
        <f aca="false">IF(F92="Обл",VLOOKUP(B92,QUIK!C:J,8,0),1)</f>
        <v>1</v>
      </c>
      <c r="I92" s="0" t="n">
        <f aca="false">VLOOKUP(B92,QUIK!$D:$AL,5,0)</f>
        <v>10</v>
      </c>
      <c r="J92" s="0" t="n">
        <f aca="false">VLOOKUP(B92,QUIK!$D:$AL,9,0)</f>
        <v>228.11</v>
      </c>
      <c r="K92" s="0" t="str">
        <f aca="false">VLOOKUP(B92,QUIK!$D:$AL,28,0)</f>
        <v>SUR</v>
      </c>
      <c r="L92" s="122" t="n">
        <f aca="false">IFERROR(VLOOKUP(A92,$B$9:$G$36,5,0)/$E$3,"")</f>
        <v>0.0947053488604132</v>
      </c>
      <c r="M92" s="140" t="n">
        <f aca="false">E92-L92</f>
        <v>-0.0947053488604132</v>
      </c>
      <c r="N92" s="122" t="n">
        <f aca="false">(IF(ISERR(SEARCH("обл",F92))=0,J92%,J92)*H92*I92)/$E$3</f>
        <v>0.00236763372151033</v>
      </c>
      <c r="O92" s="159" t="n">
        <f aca="false">M92*$E$3</f>
        <v>-91244</v>
      </c>
      <c r="P92" s="160" t="n">
        <f aca="false">(G92/I92)*-1</f>
        <v>-40</v>
      </c>
      <c r="Q92" s="160" t="n">
        <f aca="false">IF(ISERR(SEARCH("обл",F92))=0,P92*I92*J92%*H92,P92*I92*J92)</f>
        <v>-91244</v>
      </c>
      <c r="R92" s="160" t="n">
        <f aca="false">(IF(G92&lt;&gt;0,G92,0)+P92*I92)</f>
        <v>0</v>
      </c>
      <c r="S92" s="160" t="n">
        <f aca="false">IF(ISERR(SEARCH("обл",F92))=0,R92*I92*J92%*H92,R92*I92*J92)</f>
        <v>0</v>
      </c>
      <c r="T92" s="264" t="n">
        <f aca="false">S92/$E$3</f>
        <v>0</v>
      </c>
    </row>
    <row r="93" customFormat="false" ht="15" hidden="false" customHeight="false" outlineLevel="0" collapsed="false">
      <c r="A93" s="0" t="s">
        <v>278</v>
      </c>
      <c r="B93" s="0" t="s">
        <v>173</v>
      </c>
      <c r="C93" s="0" t="s">
        <v>174</v>
      </c>
      <c r="D93" s="154" t="s">
        <v>263</v>
      </c>
      <c r="F93" s="156" t="str">
        <f aca="false">VLOOKUP(IFERROR(VLOOKUP(A93,Акции!A:D,4,0),VLOOKUP(A93,Облигации!A:D,4,0)),Таблица25[[ID]:[SHORTNAME]],2,0)</f>
        <v>Т+ Акции и ДР</v>
      </c>
      <c r="G93" s="157" t="n">
        <f aca="false">IFERROR(VLOOKUP(B93,QUIK_купитьпродать!B:G,6,0),)</f>
        <v>300</v>
      </c>
      <c r="H93" s="157" t="n">
        <f aca="false">IF(F93="Обл",VLOOKUP(B93,QUIK!C:J,8,0),1)</f>
        <v>1</v>
      </c>
      <c r="I93" s="0" t="n">
        <f aca="false">VLOOKUP(B93,QUIK!$D:$AL,5,0)</f>
        <v>10</v>
      </c>
      <c r="J93" s="0" t="n">
        <f aca="false">VLOOKUP(B93,QUIK!$D:$AL,9,0)</f>
        <v>228.35</v>
      </c>
      <c r="K93" s="0" t="str">
        <f aca="false">VLOOKUP(B93,QUIK!$D:$AL,28,0)</f>
        <v>SUR</v>
      </c>
      <c r="L93" s="122" t="n">
        <f aca="false">IFERROR(VLOOKUP(A93,$B$9:$G$36,5,0)/$E$3,"")</f>
        <v>0.071103742971402</v>
      </c>
      <c r="M93" s="140" t="n">
        <f aca="false">E93-L93</f>
        <v>-0.071103742971402</v>
      </c>
      <c r="N93" s="122" t="n">
        <f aca="false">(IF(ISERR(SEARCH("обл",F93))=0,J93%,J93)*H93*I93)/$E$3</f>
        <v>0.0023701247657134</v>
      </c>
      <c r="O93" s="159" t="n">
        <f aca="false">M93*$E$3</f>
        <v>-68505</v>
      </c>
      <c r="P93" s="160" t="n">
        <f aca="false">(G93/I93)*-1</f>
        <v>-30</v>
      </c>
      <c r="Q93" s="160" t="n">
        <f aca="false">IF(ISERR(SEARCH("обл",F93))=0,P93*I93*J93%*H93,P93*I93*J93)</f>
        <v>-68505</v>
      </c>
      <c r="R93" s="160" t="n">
        <f aca="false">(IF(G93&lt;&gt;0,G93,0)+P93*I93)</f>
        <v>0</v>
      </c>
      <c r="S93" s="160" t="n">
        <f aca="false">IF(ISERR(SEARCH("обл",F93))=0,R93*I93*J93%*H93,R93*I93*J93)</f>
        <v>0</v>
      </c>
      <c r="T93" s="264" t="n">
        <f aca="false">S93/$E$3</f>
        <v>0</v>
      </c>
    </row>
    <row r="94" customFormat="false" ht="15" hidden="false" customHeight="false" outlineLevel="0" collapsed="false">
      <c r="A94" s="0" t="s">
        <v>279</v>
      </c>
      <c r="B94" s="0" t="s">
        <v>175</v>
      </c>
      <c r="C94" s="0" t="s">
        <v>176</v>
      </c>
      <c r="D94" s="154" t="s">
        <v>263</v>
      </c>
      <c r="F94" s="156" t="str">
        <f aca="false">VLOOKUP(IFERROR(VLOOKUP(A94,Акции!A:D,4,0),VLOOKUP(A94,Облигации!A:D,4,0)),Таблица25[[ID]:[SHORTNAME]],2,0)</f>
        <v>Т+ Акции и ДР</v>
      </c>
      <c r="G94" s="157" t="n">
        <f aca="false">IFERROR(VLOOKUP(B94,QUIK_купитьпродать!B:G,6,0),)</f>
        <v>50</v>
      </c>
      <c r="H94" s="157" t="n">
        <f aca="false">IF(F94="Обл",VLOOKUP(B94,QUIK!C:J,8,0),1)</f>
        <v>1</v>
      </c>
      <c r="I94" s="0" t="n">
        <f aca="false">VLOOKUP(B94,QUIK!$D:$AL,5,0)</f>
        <v>1</v>
      </c>
      <c r="J94" s="0" t="n">
        <f aca="false">VLOOKUP(B94,QUIK!$D:$AL,9,0)</f>
        <v>532.9</v>
      </c>
      <c r="K94" s="0" t="str">
        <f aca="false">VLOOKUP(B94,QUIK!$D:$AL,28,0)</f>
        <v>SUR</v>
      </c>
      <c r="L94" s="122" t="n">
        <f aca="false">IFERROR(VLOOKUP(A94,$B$9:$G$36,5,0)/$E$3,"")</f>
        <v>0.0276557803295089</v>
      </c>
      <c r="M94" s="140" t="n">
        <f aca="false">E94-L94</f>
        <v>-0.0276557803295089</v>
      </c>
      <c r="N94" s="122" t="n">
        <f aca="false">(IF(ISERR(SEARCH("обл",F94))=0,J94%,J94)*H94*I94)/$E$3</f>
        <v>0.000553115606590178</v>
      </c>
      <c r="O94" s="159" t="n">
        <f aca="false">M94*$E$3</f>
        <v>-26645</v>
      </c>
      <c r="P94" s="160" t="n">
        <f aca="false">(G94/I94)*-1</f>
        <v>-50</v>
      </c>
      <c r="Q94" s="160" t="n">
        <f aca="false">IF(ISERR(SEARCH("обл",F94))=0,P94*I94*J94%*H94,P94*I94*J94)</f>
        <v>-26645</v>
      </c>
      <c r="R94" s="160" t="n">
        <f aca="false">(IF(G94&lt;&gt;0,G94,0)+P94*I94)</f>
        <v>0</v>
      </c>
      <c r="S94" s="160" t="n">
        <f aca="false">IF(ISERR(SEARCH("обл",F94))=0,R94*I94*J94%*H94,R94*I94*J94)</f>
        <v>0</v>
      </c>
      <c r="T94" s="264" t="n">
        <f aca="false">S94/$E$3</f>
        <v>0</v>
      </c>
    </row>
    <row r="95" customFormat="false" ht="15" hidden="false" customHeight="false" outlineLevel="0" collapsed="false">
      <c r="A95" s="0" t="s">
        <v>179</v>
      </c>
      <c r="B95" s="0" t="s">
        <v>179</v>
      </c>
      <c r="C95" s="0" t="s">
        <v>180</v>
      </c>
      <c r="D95" s="154" t="s">
        <v>263</v>
      </c>
      <c r="F95" s="156" t="s">
        <v>453</v>
      </c>
      <c r="G95" s="157" t="n">
        <f aca="false">IFERROR(VLOOKUP(B95,QUIK_купитьпродать!B:G,6,0),)</f>
        <v>50</v>
      </c>
      <c r="H95" s="157" t="n">
        <f aca="false">VLOOKUP(B70,Облигации!A:BF,19,0)</f>
        <v>1000</v>
      </c>
      <c r="I95" s="0" t="n">
        <f aca="false">VLOOKUP(B95,QUIK!$D:$AL,5,0)</f>
        <v>1</v>
      </c>
      <c r="J95" s="0" t="n">
        <f aca="false">VLOOKUP(B95,QUIK!$D:$AL,9,0)</f>
        <v>94.58</v>
      </c>
      <c r="K95" s="0" t="str">
        <f aca="false">VLOOKUP(B95,QUIK!$D:$AL,28,0)</f>
        <v>SUR</v>
      </c>
      <c r="L95" s="122" t="n">
        <f aca="false">IFERROR(VLOOKUP(A95,$B$9:$G$36,5,0)/$E$3,"")</f>
        <v>0.0490839501513408</v>
      </c>
      <c r="M95" s="140" t="n">
        <f aca="false">E95-L95</f>
        <v>-0.0490839501513408</v>
      </c>
      <c r="N95" s="122" t="n">
        <f aca="false">(IF(ISERR(SEARCH("обл",F95))=0,J95%,J95)*H95*I95)/$E$3</f>
        <v>0.000981679003026816</v>
      </c>
      <c r="O95" s="159" t="n">
        <f aca="false">M95*$E$3</f>
        <v>-47290</v>
      </c>
      <c r="P95" s="160" t="n">
        <f aca="false">(G95/I95)*-1</f>
        <v>-50</v>
      </c>
      <c r="Q95" s="160" t="n">
        <f aca="false">IF(ISERR(SEARCH("обл",F95))=0,P95*I95*J95%*H95,P95*I95*J95)</f>
        <v>-47290</v>
      </c>
      <c r="R95" s="160" t="n">
        <f aca="false">(IF(G95&lt;&gt;0,G95,0)+P95*I95)</f>
        <v>0</v>
      </c>
      <c r="S95" s="160" t="n">
        <f aca="false">IF(ISERR(SEARCH("обл",F95))=0,R95*I95*J95%*H95,R95*I95*J95)</f>
        <v>0</v>
      </c>
      <c r="T95" s="264" t="n">
        <f aca="false">S95/$E$3</f>
        <v>0</v>
      </c>
    </row>
    <row r="96" customFormat="false" ht="15" hidden="false" customHeight="false" outlineLevel="0" collapsed="false">
      <c r="A96" s="0" t="s">
        <v>181</v>
      </c>
      <c r="B96" s="0" t="s">
        <v>181</v>
      </c>
      <c r="C96" s="0" t="s">
        <v>182</v>
      </c>
      <c r="D96" s="154" t="s">
        <v>263</v>
      </c>
      <c r="F96" s="156" t="str">
        <f aca="false">VLOOKUP(IFERROR(VLOOKUP(A96,Акции!A:D,4,0),VLOOKUP(A96,Облигации!A:D,4,0)),Таблица25[[ID]:[SHORTNAME]],2,0)</f>
        <v>Т+ Облигации</v>
      </c>
      <c r="G96" s="157" t="n">
        <f aca="false">IFERROR(VLOOKUP(B96,QUIK_купитьпродать!B:G,6,0),)</f>
        <v>32</v>
      </c>
      <c r="H96" s="157" t="n">
        <f aca="false">VLOOKUP(B71,Облигации!A:BF,19,0)</f>
        <v>1000</v>
      </c>
      <c r="I96" s="0" t="n">
        <f aca="false">VLOOKUP(B96,QUIK!$D:$AL,5,0)</f>
        <v>1</v>
      </c>
      <c r="J96" s="0" t="n">
        <f aca="false">VLOOKUP(B96,QUIK!$D:$AL,9,0)</f>
        <v>91.11</v>
      </c>
      <c r="K96" s="0" t="str">
        <f aca="false">VLOOKUP(B96,QUIK!$D:$AL,28,0)</f>
        <v>SUR</v>
      </c>
      <c r="L96" s="122" t="n">
        <f aca="false">IFERROR(VLOOKUP(A96,$B$9:$G$36,5,0)/$E$3,"")</f>
        <v>0.030261204978904</v>
      </c>
      <c r="M96" s="140" t="n">
        <f aca="false">E96-L96</f>
        <v>-0.030261204978904</v>
      </c>
      <c r="N96" s="122" t="n">
        <f aca="false">(IF(ISERR(SEARCH("обл",F96))=0,J96%,J96)*H96*I96)/$E$3</f>
        <v>0.000945662655590751</v>
      </c>
      <c r="O96" s="159" t="n">
        <f aca="false">M96*$E$3</f>
        <v>-29155.2</v>
      </c>
      <c r="P96" s="160" t="n">
        <f aca="false">(G96/I96)*-1</f>
        <v>-32</v>
      </c>
      <c r="Q96" s="160" t="n">
        <f aca="false">IF(ISERR(SEARCH("обл",F96))=0,P96*I96*J96%*H96,P96*I96*J96)</f>
        <v>-29155.2</v>
      </c>
      <c r="R96" s="160" t="n">
        <f aca="false">(IF(G96&lt;&gt;0,G96,0)+P96*I96)</f>
        <v>0</v>
      </c>
      <c r="S96" s="160" t="n">
        <f aca="false">IF(ISERR(SEARCH("обл",F96))=0,R96*I96*J96%*H96,R96*I96*J96)</f>
        <v>0</v>
      </c>
      <c r="T96" s="264" t="n">
        <f aca="false">S96/$E$3</f>
        <v>0</v>
      </c>
    </row>
    <row r="97" customFormat="false" ht="15" hidden="false" customHeight="false" outlineLevel="0" collapsed="false">
      <c r="A97" s="0" t="s">
        <v>183</v>
      </c>
      <c r="B97" s="0" t="s">
        <v>183</v>
      </c>
      <c r="C97" s="0" t="s">
        <v>184</v>
      </c>
      <c r="D97" s="154" t="s">
        <v>263</v>
      </c>
      <c r="F97" s="156" t="s">
        <v>453</v>
      </c>
      <c r="G97" s="157" t="n">
        <f aca="false">IFERROR(VLOOKUP(B97,QUIK_купитьпродать!B:G,6,0),)</f>
        <v>30</v>
      </c>
      <c r="H97" s="157" t="n">
        <f aca="false">VLOOKUP(B72,Облигации!A:BF,19,0)</f>
        <v>1000</v>
      </c>
      <c r="I97" s="0" t="n">
        <f aca="false">VLOOKUP(B97,QUIK!$D:$AL,5,0)</f>
        <v>1</v>
      </c>
      <c r="J97" s="0" t="n">
        <f aca="false">VLOOKUP(B97,QUIK!$D:$AL,9,0)</f>
        <v>90.16</v>
      </c>
      <c r="K97" s="0" t="str">
        <f aca="false">VLOOKUP(B97,QUIK!$D:$AL,28,0)</f>
        <v>SUR</v>
      </c>
      <c r="L97" s="122" t="n">
        <f aca="false">IFERROR(VLOOKUP(A97,$B$9:$G$36,5,0)/$E$3,"")</f>
        <v>0.0280740681686079</v>
      </c>
      <c r="M97" s="140" t="n">
        <f aca="false">E97-L97</f>
        <v>-0.0280740681686079</v>
      </c>
      <c r="N97" s="122" t="n">
        <f aca="false">(IF(ISERR(SEARCH("обл",F97))=0,J97%,J97)*H97*I97)/$E$3</f>
        <v>0.000935802272286929</v>
      </c>
      <c r="O97" s="159" t="n">
        <f aca="false">M97*$E$3</f>
        <v>-27048</v>
      </c>
      <c r="P97" s="160" t="n">
        <f aca="false">(G97/I97)*-1</f>
        <v>-30</v>
      </c>
      <c r="Q97" s="160" t="n">
        <f aca="false">IF(ISERR(SEARCH("обл",F97))=0,P97*I97*J97%*H97,P97*I97*J97)</f>
        <v>-27048</v>
      </c>
      <c r="R97" s="160" t="n">
        <f aca="false">(IF(G97&lt;&gt;0,G97,0)+P97*I97)</f>
        <v>0</v>
      </c>
      <c r="S97" s="160" t="n">
        <f aca="false">IF(ISERR(SEARCH("обл",F97))=0,R97*I97*J97%*H97,R97*I97*J97)</f>
        <v>0</v>
      </c>
      <c r="T97" s="264" t="n">
        <f aca="false">S97/$E$3</f>
        <v>0</v>
      </c>
    </row>
    <row r="98" customFormat="false" ht="15" hidden="false" customHeight="false" outlineLevel="0" collapsed="false">
      <c r="L98" s="168" t="n">
        <f aca="false">SUM(L86:L97)</f>
        <v>0.471635834164918</v>
      </c>
      <c r="M98" s="140"/>
      <c r="Q98" s="167" t="n">
        <f aca="false">SUM(Q86:Q97)</f>
        <v>-454398.2</v>
      </c>
    </row>
    <row r="99" customFormat="false" ht="15.75" hidden="false" customHeight="false" outlineLevel="0" collapsed="false">
      <c r="A99" s="141" t="s">
        <v>280</v>
      </c>
    </row>
    <row r="100" customFormat="false" ht="15" hidden="false" customHeight="false" outlineLevel="0" collapsed="false">
      <c r="A100" s="0" t="s">
        <v>281</v>
      </c>
      <c r="F100" s="0" t="n">
        <v>1</v>
      </c>
      <c r="G100" s="0" t="n">
        <v>1</v>
      </c>
      <c r="H100" s="0" t="n">
        <v>1</v>
      </c>
      <c r="I100" s="0" t="n">
        <v>1</v>
      </c>
    </row>
    <row r="101" customFormat="false" ht="15" hidden="false" customHeight="false" outlineLevel="0" collapsed="false">
      <c r="A101" s="0" t="s">
        <v>282</v>
      </c>
    </row>
    <row r="102" customFormat="false" ht="54" hidden="false" customHeight="false" outlineLevel="0" collapsed="false">
      <c r="A102" s="145" t="s">
        <v>195</v>
      </c>
      <c r="B102" s="145" t="s">
        <v>87</v>
      </c>
      <c r="C102" s="145" t="s">
        <v>88</v>
      </c>
      <c r="D102" s="145" t="s">
        <v>270</v>
      </c>
      <c r="E102" s="147" t="s">
        <v>89</v>
      </c>
      <c r="F102" s="148" t="s">
        <v>249</v>
      </c>
      <c r="G102" s="148" t="s">
        <v>251</v>
      </c>
      <c r="H102" s="148" t="s">
        <v>90</v>
      </c>
      <c r="I102" s="148" t="s">
        <v>91</v>
      </c>
      <c r="J102" s="148" t="s">
        <v>92</v>
      </c>
      <c r="K102" s="150" t="s">
        <v>253</v>
      </c>
      <c r="L102" s="151" t="s">
        <v>283</v>
      </c>
      <c r="M102" s="151" t="s">
        <v>254</v>
      </c>
      <c r="N102" s="150" t="s">
        <v>255</v>
      </c>
      <c r="O102" s="265" t="s">
        <v>454</v>
      </c>
    </row>
    <row r="103" customFormat="false" ht="15" hidden="false" customHeight="false" outlineLevel="0" collapsed="false">
      <c r="A103" s="173" t="s">
        <v>204</v>
      </c>
      <c r="B103" s="174" t="s">
        <v>105</v>
      </c>
      <c r="C103" s="266" t="s">
        <v>455</v>
      </c>
      <c r="D103" s="175"/>
      <c r="E103" s="176" t="n">
        <v>0</v>
      </c>
      <c r="F103" s="156" t="str">
        <f aca="false">IF(ISERROR(VLOOKUP(A103,'Меню - Ликвидность'!B:B,1,0))=0,"Ликвидность","")</f>
        <v>Ликвидность</v>
      </c>
      <c r="G103" s="157" t="n">
        <f aca="false">IFERROR(VLOOKUP(B103,QUIK_купитьпродать!B:G,6,0),)</f>
        <v>37000</v>
      </c>
      <c r="H103" s="0" t="n">
        <f aca="false">VLOOKUP(B103,QUIK!$D:$AL,5,0)</f>
        <v>1</v>
      </c>
      <c r="I103" s="0" t="n">
        <f aca="false">VLOOKUP(B103,QUIK!$D:$AL,9,0)</f>
        <v>1.5396</v>
      </c>
      <c r="J103" s="0" t="str">
        <f aca="false">VLOOKUP(B103,QUIK!$D:$AL,28,0)</f>
        <v>SUR</v>
      </c>
      <c r="K103" s="122" t="n">
        <f aca="false">IFERROR(VLOOKUP(B103,$A$9:$G$36,6,0)/$E$3,"")</f>
        <v>0.0591261796819869</v>
      </c>
      <c r="L103" s="178" t="n">
        <f aca="false">G103*I103*H103</f>
        <v>56965.2</v>
      </c>
      <c r="M103" s="140" t="n">
        <f aca="false">E103-K103</f>
        <v>-0.0591261796819869</v>
      </c>
      <c r="N103" s="267" t="n">
        <f aca="false">(H103*I103)/$E$3</f>
        <v>1.59800485626992E-006</v>
      </c>
      <c r="O103" s="159" t="n">
        <f aca="false">M103*$E$3</f>
        <v>-56965.2</v>
      </c>
    </row>
    <row r="104" customFormat="false" ht="15" hidden="false" customHeight="false" outlineLevel="0" collapsed="false">
      <c r="A104" s="179"/>
      <c r="B104" s="179" t="s">
        <v>99</v>
      </c>
      <c r="C104" s="179" t="s">
        <v>100</v>
      </c>
      <c r="D104" s="175"/>
      <c r="E104" s="180" t="n">
        <v>0</v>
      </c>
      <c r="F104" s="156" t="s">
        <v>285</v>
      </c>
      <c r="G104" s="157" t="n">
        <f aca="false">IFERROR(VLOOKUP(B104,QUIK_купитьпродать!B:G,6,0),)</f>
        <v>0</v>
      </c>
      <c r="H104" s="0" t="n">
        <v>1</v>
      </c>
      <c r="K104" s="122" t="n">
        <f aca="false">IFERROR(VLOOKUP(B104,$A$9:$G$36,6,0)/$E$3,"")</f>
        <v>0.00365217180287632</v>
      </c>
      <c r="L104" s="181" t="n">
        <f aca="false">VLOOKUP(B104,$A$9:$F$36,5,0)</f>
        <v>3518.69</v>
      </c>
      <c r="M104" s="140" t="n">
        <f aca="false">E104-K104</f>
        <v>-0.00365217180287632</v>
      </c>
      <c r="N104" s="267" t="n">
        <f aca="false">(H104*I104)/$E$4</f>
        <v>0</v>
      </c>
      <c r="O104" s="159" t="n">
        <f aca="false">M104*$E$3</f>
        <v>-3518.69</v>
      </c>
    </row>
    <row r="106" customFormat="false" ht="21" hidden="false" customHeight="false" outlineLevel="0" collapsed="false">
      <c r="A106" s="117" t="s">
        <v>287</v>
      </c>
    </row>
    <row r="108" customFormat="false" ht="27" hidden="false" customHeight="false" outlineLevel="0" collapsed="false">
      <c r="A108" s="23"/>
      <c r="B108" s="268" t="s">
        <v>288</v>
      </c>
      <c r="C108" s="16" t="n">
        <f aca="false">SUM(P48:P64)+SUM(Q69:Q79)</f>
        <v>444602.26</v>
      </c>
      <c r="D108" s="23"/>
      <c r="E108" s="23"/>
      <c r="F108" s="23"/>
      <c r="P108" s="159"/>
    </row>
    <row r="109" customFormat="false" ht="51" hidden="false" customHeight="true" outlineLevel="0" collapsed="false">
      <c r="A109" s="23"/>
      <c r="B109" s="268" t="s">
        <v>289</v>
      </c>
      <c r="C109" s="16" t="n">
        <f aca="false">SUM(Q86:Q97)</f>
        <v>-454398.2</v>
      </c>
      <c r="D109" s="23"/>
      <c r="E109" s="23"/>
      <c r="F109" s="23"/>
    </row>
    <row r="110" customFormat="false" ht="15" hidden="false" customHeight="false" outlineLevel="0" collapsed="false">
      <c r="A110" s="23" t="s">
        <v>290</v>
      </c>
      <c r="B110" s="23" t="s">
        <v>291</v>
      </c>
      <c r="C110" s="241" t="n">
        <f aca="false">ABS(C109)-C108</f>
        <v>9795.93999999995</v>
      </c>
      <c r="D110" s="226" t="str">
        <f aca="false">IF(C110&lt;ABS(B125),"Не хватает!","Средств достаточно")</f>
        <v>Средств достаточно</v>
      </c>
      <c r="E110" s="230" t="n">
        <f aca="false">IF(C110&lt;ABS(B125),0,1)</f>
        <v>1</v>
      </c>
      <c r="F110" s="241" t="n">
        <f aca="false">B125+C110</f>
        <v>5844.80238999994</v>
      </c>
    </row>
    <row r="111" customFormat="false" ht="15" hidden="false" customHeight="false" outlineLevel="0" collapsed="false">
      <c r="A111" s="23"/>
      <c r="B111" s="23" t="s">
        <v>292</v>
      </c>
      <c r="C111" s="241" t="n">
        <f aca="false">O104</f>
        <v>-3518.69</v>
      </c>
      <c r="D111" s="23"/>
      <c r="E111" s="230"/>
      <c r="F111" s="23"/>
      <c r="I111" s="159"/>
    </row>
    <row r="112" customFormat="false" ht="15" hidden="false" customHeight="false" outlineLevel="0" collapsed="false">
      <c r="A112" s="23" t="s">
        <v>293</v>
      </c>
      <c r="B112" s="23" t="s">
        <v>291</v>
      </c>
      <c r="C112" s="241" t="n">
        <f aca="false">ABS(C111)+C110</f>
        <v>13314.6299999999</v>
      </c>
      <c r="D112" s="226" t="str">
        <f aca="false">IF(C112&lt;ABS(B125),"Не хватает!","Средств достаточно")</f>
        <v>Средств достаточно</v>
      </c>
      <c r="E112" s="230" t="n">
        <f aca="false">IF(C112&lt;ABS(B125),0,1)</f>
        <v>1</v>
      </c>
      <c r="F112" s="241" t="n">
        <f aca="false">B125+C112</f>
        <v>9363.49238999994</v>
      </c>
    </row>
    <row r="113" customFormat="false" ht="15" hidden="false" customHeight="false" outlineLevel="0" collapsed="false">
      <c r="A113" s="23"/>
      <c r="B113" s="23" t="s">
        <v>294</v>
      </c>
      <c r="C113" s="241" t="n">
        <f aca="false">SUMIF(F103:F104,"Ликвидность",O103:O104)</f>
        <v>-56965.2</v>
      </c>
      <c r="D113" s="23"/>
      <c r="E113" s="230"/>
      <c r="F113" s="23"/>
    </row>
    <row r="114" customFormat="false" ht="15" hidden="false" customHeight="false" outlineLevel="0" collapsed="false">
      <c r="A114" s="23" t="s">
        <v>295</v>
      </c>
      <c r="B114" s="23" t="s">
        <v>291</v>
      </c>
      <c r="C114" s="241" t="n">
        <f aca="false">ABS(C113)+C112</f>
        <v>70279.8299999999</v>
      </c>
      <c r="D114" s="226" t="str">
        <f aca="false">IF(C114&lt;ABS(B125),"Не хватает!","Средств достаточно")</f>
        <v>Средств достаточно</v>
      </c>
      <c r="E114" s="230" t="n">
        <f aca="false">IF(C114&lt;ABS(B125),0,1)</f>
        <v>1</v>
      </c>
      <c r="F114" s="241" t="n">
        <f aca="false">B125+C114</f>
        <v>66328.6923899999</v>
      </c>
    </row>
    <row r="116" customFormat="false" ht="15" hidden="false" customHeight="false" outlineLevel="0" collapsed="false">
      <c r="B116" s="0" t="s">
        <v>456</v>
      </c>
    </row>
    <row r="117" customFormat="false" ht="15" hidden="false" customHeight="false" outlineLevel="0" collapsed="false">
      <c r="B117" s="0" t="s">
        <v>457</v>
      </c>
    </row>
    <row r="119" customFormat="false" ht="15" hidden="false" customHeight="false" outlineLevel="0" collapsed="false">
      <c r="B119" s="0" t="s">
        <v>458</v>
      </c>
    </row>
    <row r="120" customFormat="false" ht="15" hidden="false" customHeight="false" outlineLevel="0" collapsed="false">
      <c r="A120" s="23"/>
      <c r="B120" s="228" t="s">
        <v>459</v>
      </c>
      <c r="C120" s="228" t="s">
        <v>460</v>
      </c>
      <c r="D120" s="228" t="s">
        <v>461</v>
      </c>
    </row>
    <row r="121" customFormat="false" ht="15" hidden="false" customHeight="false" outlineLevel="0" collapsed="false">
      <c r="A121" s="23" t="s">
        <v>462</v>
      </c>
      <c r="B121" s="189" t="n">
        <f aca="false">SUM(C121:D121)</f>
        <v>244111.65</v>
      </c>
      <c r="C121" s="269" t="n">
        <f aca="false">SUMIF(P48:P64,"&gt;0",P48:P64)</f>
        <v>129163.65</v>
      </c>
      <c r="D121" s="269" t="n">
        <f aca="false">ABS(SUMIF(P48:P64,"&lt;0",P48:P64))</f>
        <v>114948</v>
      </c>
    </row>
    <row r="122" customFormat="false" ht="15" hidden="false" customHeight="false" outlineLevel="0" collapsed="false">
      <c r="A122" s="23" t="s">
        <v>463</v>
      </c>
      <c r="B122" s="189" t="n">
        <f aca="false">SUM(C122:D122)</f>
        <v>430386.61</v>
      </c>
      <c r="C122" s="269" t="n">
        <f aca="false">SUMIF(Q69:Q79,"&gt;0",Q69:Q79)</f>
        <v>430386.61</v>
      </c>
      <c r="D122" s="269" t="n">
        <f aca="false">ABS(SUMIF(Q69:Q79,"&lt;0",Q69:Q79))</f>
        <v>0</v>
      </c>
    </row>
    <row r="123" customFormat="false" ht="15" hidden="false" customHeight="false" outlineLevel="0" collapsed="false">
      <c r="A123" s="23" t="s">
        <v>464</v>
      </c>
      <c r="B123" s="189" t="n">
        <f aca="false">SUM(C123:D123)</f>
        <v>454398.2</v>
      </c>
      <c r="C123" s="269" t="n">
        <f aca="false">SUMIF(Q86:Q97,"&gt;0",Q86:Q97)</f>
        <v>0</v>
      </c>
      <c r="D123" s="269" t="n">
        <f aca="false">ABS(SUMIF(Q86:Q97,"&lt;0",Q86:Q97))</f>
        <v>454398.2</v>
      </c>
    </row>
    <row r="124" customFormat="false" ht="15" hidden="false" customHeight="false" outlineLevel="0" collapsed="false">
      <c r="A124" s="23" t="s">
        <v>465</v>
      </c>
      <c r="B124" s="189" t="n">
        <f aca="false">SUM(C124:D124)</f>
        <v>1128896.46</v>
      </c>
      <c r="C124" s="233" t="n">
        <f aca="false">SUM(C121:C123)</f>
        <v>559550.26</v>
      </c>
      <c r="D124" s="233" t="n">
        <f aca="false">SUM(D121:D123)</f>
        <v>569346.2</v>
      </c>
    </row>
    <row r="125" customFormat="false" ht="15" hidden="false" customHeight="false" outlineLevel="0" collapsed="false">
      <c r="A125" s="23" t="s">
        <v>466</v>
      </c>
      <c r="B125" s="189" t="n">
        <f aca="false">SUM(C125:D125)</f>
        <v>-3951.13761</v>
      </c>
      <c r="C125" s="233" t="n">
        <f aca="false">-0.35%*C124</f>
        <v>-1958.42591</v>
      </c>
      <c r="D125" s="233" t="n">
        <f aca="false">-0.35%*D124</f>
        <v>-1992.7117</v>
      </c>
    </row>
    <row r="126" customFormat="false" ht="15" hidden="false" customHeight="false" outlineLevel="0" collapsed="false">
      <c r="B126" s="160"/>
    </row>
    <row r="127" customFormat="false" ht="15.75" hidden="false" customHeight="false" outlineLevel="0" collapsed="false">
      <c r="A127" s="141" t="s">
        <v>280</v>
      </c>
    </row>
    <row r="128" customFormat="false" ht="15" hidden="false" customHeight="false" outlineLevel="0" collapsed="false">
      <c r="A128" s="0" t="s">
        <v>281</v>
      </c>
      <c r="F128" s="0" t="n">
        <v>1</v>
      </c>
      <c r="G128" s="0" t="n">
        <v>1</v>
      </c>
      <c r="H128" s="0" t="n">
        <v>1</v>
      </c>
      <c r="I128" s="0" t="n">
        <v>1</v>
      </c>
    </row>
    <row r="129" customFormat="false" ht="15" hidden="false" customHeight="false" outlineLevel="0" collapsed="false">
      <c r="A129" s="0" t="s">
        <v>282</v>
      </c>
    </row>
    <row r="130" customFormat="false" ht="54" hidden="false" customHeight="false" outlineLevel="0" collapsed="false">
      <c r="A130" s="145" t="s">
        <v>195</v>
      </c>
      <c r="B130" s="145" t="s">
        <v>87</v>
      </c>
      <c r="C130" s="145" t="s">
        <v>88</v>
      </c>
      <c r="D130" s="145" t="s">
        <v>270</v>
      </c>
      <c r="E130" s="147" t="s">
        <v>89</v>
      </c>
      <c r="F130" s="148" t="s">
        <v>249</v>
      </c>
      <c r="G130" s="148" t="s">
        <v>251</v>
      </c>
      <c r="H130" s="148" t="s">
        <v>90</v>
      </c>
      <c r="I130" s="148" t="s">
        <v>91</v>
      </c>
      <c r="J130" s="148" t="s">
        <v>92</v>
      </c>
      <c r="K130" s="150" t="s">
        <v>253</v>
      </c>
      <c r="L130" s="151" t="s">
        <v>283</v>
      </c>
      <c r="M130" s="151" t="s">
        <v>254</v>
      </c>
      <c r="N130" s="150" t="s">
        <v>255</v>
      </c>
      <c r="O130" s="265" t="s">
        <v>454</v>
      </c>
      <c r="P130" s="270" t="s">
        <v>448</v>
      </c>
      <c r="Q130" s="270" t="s">
        <v>467</v>
      </c>
      <c r="R130" s="270" t="s">
        <v>451</v>
      </c>
      <c r="S130" s="270" t="s">
        <v>468</v>
      </c>
      <c r="T130" s="270" t="s">
        <v>469</v>
      </c>
    </row>
    <row r="131" customFormat="false" ht="15" hidden="false" customHeight="false" outlineLevel="0" collapsed="false">
      <c r="A131" s="173" t="s">
        <v>204</v>
      </c>
      <c r="B131" s="174" t="s">
        <v>105</v>
      </c>
      <c r="C131" s="266" t="s">
        <v>455</v>
      </c>
      <c r="D131" s="175"/>
      <c r="E131" s="176" t="n">
        <v>0</v>
      </c>
      <c r="F131" s="156" t="str">
        <f aca="false">IF(ISERROR(VLOOKUP(A131,'Меню - Ликвидность'!B:B,1,0))=0,"Ликвидность","")</f>
        <v>Ликвидность</v>
      </c>
      <c r="G131" s="157" t="n">
        <f aca="false">IFERROR(VLOOKUP(B131,QUIK_купитьпродать!B:G,6,0),)</f>
        <v>37000</v>
      </c>
      <c r="H131" s="0" t="n">
        <f aca="false">VLOOKUP(B131,QUIK!$D:$AL,5,0)</f>
        <v>1</v>
      </c>
      <c r="I131" s="0" t="n">
        <f aca="false">VLOOKUP(B131,QUIK!$D:$AL,9,0)</f>
        <v>1.5396</v>
      </c>
      <c r="J131" s="0" t="str">
        <f aca="false">VLOOKUP(B131,QUIK!$D:$AL,28,0)</f>
        <v>SUR</v>
      </c>
      <c r="K131" s="122" t="n">
        <f aca="false">IFERROR(VLOOKUP(B131,$A$9:$G$36,6,0)/$E$3,"")</f>
        <v>0.0591261796819869</v>
      </c>
      <c r="L131" s="178" t="n">
        <f aca="false">G131*I131*H131</f>
        <v>56965.2</v>
      </c>
      <c r="M131" s="140" t="n">
        <f aca="false">E131-K131</f>
        <v>-0.0591261796819869</v>
      </c>
      <c r="N131" s="267" t="n">
        <f aca="false">(H131*I131)/$E$3</f>
        <v>1.59800485626992E-006</v>
      </c>
      <c r="O131" s="159" t="n">
        <f aca="false">M131*$E$3</f>
        <v>-56965.2</v>
      </c>
      <c r="P131" s="160" t="n">
        <f aca="false">IF($E$112=0,(IF(ABS($C$112)&lt;ABS(O131),ROUNDUP(($C$112+$B$125)/(I131*H131),0),$C$112)),0)</f>
        <v>0</v>
      </c>
      <c r="Q131" s="160" t="n">
        <f aca="false">(P131*I131*H131)</f>
        <v>0</v>
      </c>
      <c r="R131" s="160" t="n">
        <f aca="false">(IF(G131&lt;&gt;0,G131,0)+P131*H131)</f>
        <v>37000</v>
      </c>
      <c r="S131" s="160" t="n">
        <f aca="false">R131*H131*I131</f>
        <v>56965.2</v>
      </c>
      <c r="T131" s="264" t="n">
        <f aca="false">S131/$E$3</f>
        <v>0.0591261796819869</v>
      </c>
    </row>
    <row r="132" customFormat="false" ht="15" hidden="false" customHeight="false" outlineLevel="0" collapsed="false">
      <c r="A132" s="179"/>
      <c r="B132" s="179" t="s">
        <v>99</v>
      </c>
      <c r="C132" s="179" t="s">
        <v>100</v>
      </c>
      <c r="D132" s="175"/>
      <c r="E132" s="180" t="n">
        <v>0</v>
      </c>
      <c r="F132" s="156" t="s">
        <v>285</v>
      </c>
      <c r="G132" s="157" t="n">
        <f aca="false">IFERROR(VLOOKUP(B132,QUIK_купитьпродать!B:G,6,0),)</f>
        <v>0</v>
      </c>
      <c r="H132" s="0" t="n">
        <v>1</v>
      </c>
      <c r="K132" s="122" t="n">
        <f aca="false">IFERROR(VLOOKUP(B132,$A$9:$G$36,6,0)/$E$3,"")</f>
        <v>0.00365217180287632</v>
      </c>
      <c r="L132" s="181" t="n">
        <f aca="false">VLOOKUP(B132,$A$9:$F$36,5,0)</f>
        <v>3518.69</v>
      </c>
      <c r="M132" s="140" t="n">
        <f aca="false">E132-K132</f>
        <v>-0.00365217180287632</v>
      </c>
      <c r="N132" s="267" t="n">
        <f aca="false">(H132*I132)/$E$4</f>
        <v>0</v>
      </c>
      <c r="O132" s="159" t="n">
        <f aca="false">M132*$E$3</f>
        <v>-3518.69</v>
      </c>
      <c r="P132" s="160" t="n">
        <f aca="false">(G132/H132)*-1</f>
        <v>0</v>
      </c>
      <c r="Q132" s="160" t="n">
        <f aca="false">IF(IF($F$110&lt;O132,O132,$F$110)&gt;0,0,IF($F$110&lt;O132,O132,$F$110))</f>
        <v>0</v>
      </c>
      <c r="R132" s="160" t="n">
        <f aca="false">(IF(G132&lt;&gt;0,G132,0)+P132*H132)</f>
        <v>0</v>
      </c>
      <c r="S132" s="160" t="n">
        <f aca="false">IF(Q132&lt;O132,$F$110,ABS(O132-Q132))</f>
        <v>3518.69</v>
      </c>
      <c r="T132" s="264" t="n">
        <f aca="false">S132/$E$3</f>
        <v>0.00365217180287632</v>
      </c>
    </row>
    <row r="133" customFormat="false" ht="15" hidden="false" customHeight="false" outlineLevel="0" collapsed="false">
      <c r="B133" s="160"/>
    </row>
    <row r="135" customFormat="false" ht="21" hidden="false" customHeight="false" outlineLevel="0" collapsed="false">
      <c r="A135" s="117" t="s">
        <v>470</v>
      </c>
    </row>
    <row r="136" customFormat="false" ht="15" hidden="false" customHeight="false" outlineLevel="0" collapsed="false">
      <c r="A136" s="0" t="s">
        <v>311</v>
      </c>
    </row>
    <row r="137" customFormat="false" ht="15" hidden="false" customHeight="false" outlineLevel="0" collapsed="false">
      <c r="A137" s="0" t="s">
        <v>312</v>
      </c>
    </row>
    <row r="138" customFormat="false" ht="15" hidden="false" customHeight="false" outlineLevel="0" collapsed="false">
      <c r="A138" s="0" t="s">
        <v>313</v>
      </c>
    </row>
    <row r="139" customFormat="false" ht="15" hidden="false" customHeight="false" outlineLevel="0" collapsed="false">
      <c r="A139" s="0" t="s">
        <v>471</v>
      </c>
    </row>
    <row r="142" customFormat="false" ht="21" hidden="false" customHeight="false" outlineLevel="0" collapsed="false">
      <c r="A142" s="117" t="s">
        <v>472</v>
      </c>
    </row>
    <row r="143" customFormat="false" ht="15.75" hidden="false" customHeight="false" outlineLevel="0" collapsed="false">
      <c r="A143" s="141" t="s">
        <v>317</v>
      </c>
    </row>
    <row r="144" customFormat="false" ht="15.75" hidden="false" customHeight="false" outlineLevel="0" collapsed="false">
      <c r="A144" s="141" t="s">
        <v>268</v>
      </c>
    </row>
    <row r="145" customFormat="false" ht="15" hidden="false" customHeight="false" outlineLevel="0" collapsed="false">
      <c r="A145" s="190" t="s">
        <v>269</v>
      </c>
    </row>
    <row r="146" customFormat="false" ht="40.5" hidden="false" customHeight="false" outlineLevel="0" collapsed="false">
      <c r="A146" s="145" t="s">
        <v>195</v>
      </c>
      <c r="B146" s="145" t="s">
        <v>87</v>
      </c>
      <c r="C146" s="145" t="s">
        <v>88</v>
      </c>
      <c r="D146" s="145" t="s">
        <v>270</v>
      </c>
      <c r="E146" s="191" t="s">
        <v>257</v>
      </c>
    </row>
    <row r="147" customFormat="false" ht="15.75" hidden="false" customHeight="false" outlineLevel="0" collapsed="false">
      <c r="A147" s="0" t="s">
        <v>271</v>
      </c>
      <c r="B147" s="0" t="s">
        <v>133</v>
      </c>
      <c r="C147" s="0" t="s">
        <v>134</v>
      </c>
      <c r="D147" s="271" t="s">
        <v>142</v>
      </c>
      <c r="E147" s="272" t="n">
        <f aca="false">P86</f>
        <v>-50</v>
      </c>
    </row>
    <row r="148" customFormat="false" ht="15.75" hidden="false" customHeight="false" outlineLevel="0" collapsed="false">
      <c r="A148" s="0" t="s">
        <v>272</v>
      </c>
      <c r="B148" s="0" t="s">
        <v>153</v>
      </c>
      <c r="C148" s="0" t="s">
        <v>154</v>
      </c>
      <c r="D148" s="111" t="s">
        <v>142</v>
      </c>
      <c r="E148" s="272" t="n">
        <f aca="false">P87</f>
        <v>-50</v>
      </c>
    </row>
    <row r="149" customFormat="false" ht="15.75" hidden="false" customHeight="false" outlineLevel="0" collapsed="false">
      <c r="A149" s="0" t="s">
        <v>273</v>
      </c>
      <c r="B149" s="0" t="s">
        <v>159</v>
      </c>
      <c r="C149" s="0" t="s">
        <v>160</v>
      </c>
      <c r="D149" s="111" t="s">
        <v>142</v>
      </c>
      <c r="E149" s="272" t="n">
        <f aca="false">P88</f>
        <v>-12</v>
      </c>
    </row>
    <row r="150" customFormat="false" ht="15.75" hidden="false" customHeight="false" outlineLevel="0" collapsed="false">
      <c r="A150" s="0" t="s">
        <v>274</v>
      </c>
      <c r="B150" s="0" t="s">
        <v>140</v>
      </c>
      <c r="C150" s="0" t="s">
        <v>141</v>
      </c>
      <c r="D150" s="111" t="s">
        <v>142</v>
      </c>
      <c r="E150" s="272" t="n">
        <f aca="false">P89</f>
        <v>-10</v>
      </c>
    </row>
    <row r="151" customFormat="false" ht="15.75" hidden="false" customHeight="false" outlineLevel="0" collapsed="false">
      <c r="A151" s="0" t="s">
        <v>275</v>
      </c>
      <c r="B151" s="0" t="s">
        <v>165</v>
      </c>
      <c r="C151" s="0" t="s">
        <v>166</v>
      </c>
      <c r="D151" s="111" t="s">
        <v>142</v>
      </c>
      <c r="E151" s="272" t="n">
        <f aca="false">P90</f>
        <v>-10</v>
      </c>
    </row>
    <row r="152" customFormat="false" ht="15.75" hidden="false" customHeight="false" outlineLevel="0" collapsed="false">
      <c r="A152" s="0" t="s">
        <v>276</v>
      </c>
      <c r="B152" s="0" t="s">
        <v>169</v>
      </c>
      <c r="C152" s="0" t="s">
        <v>170</v>
      </c>
      <c r="D152" s="111" t="s">
        <v>142</v>
      </c>
      <c r="E152" s="272" t="n">
        <f aca="false">P91</f>
        <v>-23</v>
      </c>
    </row>
    <row r="153" customFormat="false" ht="15.75" hidden="false" customHeight="false" outlineLevel="0" collapsed="false">
      <c r="A153" s="0" t="s">
        <v>277</v>
      </c>
      <c r="B153" s="0" t="s">
        <v>171</v>
      </c>
      <c r="C153" s="0" t="s">
        <v>172</v>
      </c>
      <c r="D153" s="111" t="s">
        <v>142</v>
      </c>
      <c r="E153" s="272" t="n">
        <f aca="false">P92</f>
        <v>-40</v>
      </c>
    </row>
    <row r="154" customFormat="false" ht="15.75" hidden="false" customHeight="false" outlineLevel="0" collapsed="false">
      <c r="A154" s="0" t="s">
        <v>278</v>
      </c>
      <c r="B154" s="0" t="s">
        <v>173</v>
      </c>
      <c r="C154" s="0" t="s">
        <v>174</v>
      </c>
      <c r="D154" s="111" t="s">
        <v>142</v>
      </c>
      <c r="E154" s="272" t="n">
        <f aca="false">P93</f>
        <v>-30</v>
      </c>
    </row>
    <row r="155" customFormat="false" ht="15.75" hidden="false" customHeight="false" outlineLevel="0" collapsed="false">
      <c r="A155" s="0" t="s">
        <v>279</v>
      </c>
      <c r="B155" s="0" t="s">
        <v>175</v>
      </c>
      <c r="C155" s="0" t="s">
        <v>176</v>
      </c>
      <c r="D155" s="111" t="s">
        <v>142</v>
      </c>
      <c r="E155" s="272" t="n">
        <f aca="false">P94</f>
        <v>-50</v>
      </c>
    </row>
    <row r="156" customFormat="false" ht="15.75" hidden="false" customHeight="false" outlineLevel="0" collapsed="false">
      <c r="A156" s="0" t="s">
        <v>179</v>
      </c>
      <c r="B156" s="0" t="s">
        <v>179</v>
      </c>
      <c r="C156" s="0" t="s">
        <v>180</v>
      </c>
      <c r="D156" s="111" t="s">
        <v>142</v>
      </c>
      <c r="E156" s="272" t="n">
        <f aca="false">P95</f>
        <v>-50</v>
      </c>
    </row>
    <row r="157" customFormat="false" ht="15.75" hidden="false" customHeight="false" outlineLevel="0" collapsed="false">
      <c r="A157" s="0" t="s">
        <v>181</v>
      </c>
      <c r="B157" s="0" t="s">
        <v>181</v>
      </c>
      <c r="C157" s="0" t="s">
        <v>182</v>
      </c>
      <c r="D157" s="111" t="s">
        <v>142</v>
      </c>
      <c r="E157" s="272" t="n">
        <f aca="false">P96</f>
        <v>-32</v>
      </c>
    </row>
    <row r="158" customFormat="false" ht="15.75" hidden="false" customHeight="false" outlineLevel="0" collapsed="false">
      <c r="A158" s="0" t="s">
        <v>183</v>
      </c>
      <c r="B158" s="0" t="s">
        <v>183</v>
      </c>
      <c r="C158" s="0" t="s">
        <v>184</v>
      </c>
      <c r="D158" s="111" t="s">
        <v>142</v>
      </c>
      <c r="E158" s="272" t="n">
        <f aca="false">P97</f>
        <v>-30</v>
      </c>
    </row>
    <row r="159" customFormat="false" ht="15" hidden="false" customHeight="false" outlineLevel="0" collapsed="false">
      <c r="C159" s="273"/>
      <c r="D159" s="167"/>
    </row>
    <row r="160" customFormat="false" ht="15" hidden="false" customHeight="false" outlineLevel="0" collapsed="false">
      <c r="A160" s="0" t="s">
        <v>473</v>
      </c>
      <c r="C160" s="273"/>
      <c r="D160" s="167"/>
    </row>
    <row r="161" customFormat="false" ht="15" hidden="false" customHeight="false" outlineLevel="0" collapsed="false">
      <c r="A161" s="190" t="s">
        <v>474</v>
      </c>
      <c r="C161" s="273"/>
      <c r="D161" s="167"/>
    </row>
    <row r="162" customFormat="false" ht="40.5" hidden="false" customHeight="false" outlineLevel="0" collapsed="false">
      <c r="A162" s="145" t="s">
        <v>195</v>
      </c>
      <c r="B162" s="145" t="s">
        <v>87</v>
      </c>
      <c r="C162" s="145" t="s">
        <v>88</v>
      </c>
      <c r="D162" s="145" t="s">
        <v>270</v>
      </c>
      <c r="E162" s="191" t="s">
        <v>257</v>
      </c>
    </row>
    <row r="163" customFormat="false" ht="15" hidden="false" customHeight="false" outlineLevel="0" collapsed="false">
      <c r="A163" s="0" t="s">
        <v>220</v>
      </c>
      <c r="B163" s="198" t="s">
        <v>155</v>
      </c>
      <c r="C163" s="198" t="s">
        <v>156</v>
      </c>
      <c r="D163" s="274" t="s">
        <v>475</v>
      </c>
      <c r="E163" s="275" t="n">
        <f aca="false">VLOOKUP(A163,$A$48:$O$64,15,0)</f>
        <v>-16</v>
      </c>
    </row>
    <row r="164" customFormat="false" ht="15" hidden="false" customHeight="false" outlineLevel="0" collapsed="false">
      <c r="A164" s="0" t="s">
        <v>201</v>
      </c>
      <c r="B164" s="198" t="s">
        <v>123</v>
      </c>
      <c r="C164" s="198" t="s">
        <v>124</v>
      </c>
      <c r="D164" s="274" t="s">
        <v>475</v>
      </c>
      <c r="E164" s="275" t="n">
        <f aca="false">VLOOKUP(A164,$A$48:$O$64,15,0)</f>
        <v>-4</v>
      </c>
    </row>
    <row r="165" customFormat="false" ht="15" hidden="false" customHeight="false" outlineLevel="0" collapsed="false">
      <c r="A165" s="0" t="s">
        <v>236</v>
      </c>
      <c r="B165" s="198" t="s">
        <v>137</v>
      </c>
      <c r="C165" s="198" t="s">
        <v>138</v>
      </c>
      <c r="D165" s="274" t="s">
        <v>475</v>
      </c>
      <c r="E165" s="275" t="n">
        <f aca="false">VLOOKUP(A165,$A$48:$O$64,15,0)</f>
        <v>-8</v>
      </c>
    </row>
    <row r="166" customFormat="false" ht="15" hidden="false" customHeight="false" outlineLevel="0" collapsed="false">
      <c r="A166" s="0" t="s">
        <v>235</v>
      </c>
      <c r="B166" s="198" t="s">
        <v>119</v>
      </c>
      <c r="C166" s="198" t="s">
        <v>120</v>
      </c>
      <c r="D166" s="274" t="s">
        <v>475</v>
      </c>
      <c r="E166" s="275" t="n">
        <f aca="false">VLOOKUP(A166,$A$48:$O$64,15,0)</f>
        <v>-7</v>
      </c>
    </row>
    <row r="167" customFormat="false" ht="15" hidden="false" customHeight="false" outlineLevel="0" collapsed="false">
      <c r="A167" s="0" t="s">
        <v>229</v>
      </c>
      <c r="B167" s="198" t="s">
        <v>163</v>
      </c>
      <c r="C167" s="198" t="s">
        <v>164</v>
      </c>
      <c r="D167" s="274" t="s">
        <v>475</v>
      </c>
      <c r="E167" s="275" t="n">
        <f aca="false">VLOOKUP(A167,$A$48:$O$64,15,0)</f>
        <v>-1</v>
      </c>
    </row>
    <row r="169" customFormat="false" ht="15" hidden="false" customHeight="false" outlineLevel="0" collapsed="false">
      <c r="A169" s="0" t="s">
        <v>318</v>
      </c>
    </row>
    <row r="171" customFormat="false" ht="21" hidden="false" customHeight="false" outlineLevel="0" collapsed="false">
      <c r="A171" s="117" t="s">
        <v>319</v>
      </c>
    </row>
    <row r="172" customFormat="false" ht="15" hidden="false" customHeight="false" outlineLevel="0" collapsed="false">
      <c r="A172" s="0" t="s">
        <v>320</v>
      </c>
    </row>
    <row r="173" customFormat="false" ht="15" hidden="false" customHeight="false" outlineLevel="0" collapsed="false">
      <c r="A173" s="0" t="s">
        <v>476</v>
      </c>
    </row>
    <row r="174" customFormat="false" ht="15" hidden="false" customHeight="false" outlineLevel="0" collapsed="false">
      <c r="A174" s="0" t="s">
        <v>282</v>
      </c>
      <c r="N174" s="276"/>
      <c r="O174" s="277"/>
      <c r="P174" s="276"/>
      <c r="Q174" s="159"/>
    </row>
    <row r="175" customFormat="false" ht="15" hidden="false" customHeight="false" outlineLevel="0" collapsed="false">
      <c r="O175" s="122"/>
    </row>
    <row r="176" customFormat="false" ht="54" hidden="false" customHeight="false" outlineLevel="0" collapsed="false">
      <c r="A176" s="145" t="s">
        <v>195</v>
      </c>
      <c r="B176" s="145" t="s">
        <v>87</v>
      </c>
      <c r="C176" s="145" t="s">
        <v>88</v>
      </c>
      <c r="D176" s="145" t="s">
        <v>270</v>
      </c>
      <c r="E176" s="147" t="s">
        <v>89</v>
      </c>
      <c r="F176" s="148" t="s">
        <v>249</v>
      </c>
      <c r="G176" s="148" t="s">
        <v>251</v>
      </c>
      <c r="H176" s="148" t="s">
        <v>90</v>
      </c>
      <c r="I176" s="148" t="s">
        <v>91</v>
      </c>
      <c r="J176" s="148" t="s">
        <v>92</v>
      </c>
      <c r="K176" s="150" t="s">
        <v>253</v>
      </c>
      <c r="L176" s="151" t="s">
        <v>283</v>
      </c>
      <c r="M176" s="151" t="s">
        <v>254</v>
      </c>
      <c r="N176" s="150" t="s">
        <v>255</v>
      </c>
      <c r="O176" s="265" t="s">
        <v>454</v>
      </c>
      <c r="P176" s="270" t="s">
        <v>448</v>
      </c>
      <c r="Q176" s="270" t="s">
        <v>467</v>
      </c>
      <c r="R176" s="270" t="s">
        <v>451</v>
      </c>
      <c r="S176" s="270" t="s">
        <v>468</v>
      </c>
      <c r="T176" s="270" t="s">
        <v>469</v>
      </c>
    </row>
    <row r="177" customFormat="false" ht="15" hidden="false" customHeight="false" outlineLevel="0" collapsed="false">
      <c r="A177" s="173" t="s">
        <v>204</v>
      </c>
      <c r="B177" s="174" t="s">
        <v>105</v>
      </c>
      <c r="C177" s="266" t="s">
        <v>455</v>
      </c>
      <c r="D177" s="175"/>
      <c r="E177" s="176" t="n">
        <v>0</v>
      </c>
      <c r="F177" s="156" t="str">
        <f aca="false">IF(ISERROR(VLOOKUP(A177,'Меню - Ликвидность'!B:B,1,0))=0,"Ликвидность","")</f>
        <v>Ликвидность</v>
      </c>
      <c r="G177" s="157" t="n">
        <f aca="false">IFERROR(VLOOKUP(B177,QUIK_купитьпродать!B:G,6,0),)</f>
        <v>37000</v>
      </c>
      <c r="H177" s="0" t="n">
        <f aca="false">VLOOKUP(B177,QUIK!$D:$AL,5,0)</f>
        <v>1</v>
      </c>
      <c r="I177" s="0" t="n">
        <f aca="false">VLOOKUP(B177,QUIK!$D:$AL,9,0)</f>
        <v>1.5396</v>
      </c>
      <c r="J177" s="0" t="str">
        <f aca="false">VLOOKUP(B177,QUIK!$D:$AL,28,0)</f>
        <v>SUR</v>
      </c>
      <c r="K177" s="122" t="n">
        <f aca="false">IFERROR(VLOOKUP(B177,$A$9:$G$36,6,0)/$E$3,"")</f>
        <v>0.0591261796819869</v>
      </c>
      <c r="L177" s="178" t="n">
        <f aca="false">G177*I177*H177</f>
        <v>56965.2</v>
      </c>
      <c r="M177" s="140" t="n">
        <f aca="false">E177-K177</f>
        <v>-0.0591261796819869</v>
      </c>
      <c r="N177" s="267" t="n">
        <f aca="false">(H177*I177)/$E$3</f>
        <v>1.59800485626992E-006</v>
      </c>
      <c r="O177" s="159" t="n">
        <f aca="false">M177*$E$3</f>
        <v>-56965.2</v>
      </c>
      <c r="P177" s="160" t="n">
        <f aca="false">IF($E$112=0,(IF(ABS($C$112)&lt;ABS(O177),ROUNDUP(($C$112+$B$125)/(I177*H177),0),$C$112)),0)</f>
        <v>0</v>
      </c>
      <c r="Q177" s="160" t="n">
        <f aca="false">(P177*I177*H177)</f>
        <v>0</v>
      </c>
      <c r="R177" s="160" t="n">
        <f aca="false">(IF(G177&lt;&gt;0,G177,0)+P177*H177)</f>
        <v>37000</v>
      </c>
      <c r="S177" s="160" t="n">
        <f aca="false">R177*H177*I177</f>
        <v>56965.2</v>
      </c>
      <c r="T177" s="264" t="n">
        <f aca="false">S177/$E$3</f>
        <v>0.0591261796819869</v>
      </c>
      <c r="V177" s="159"/>
    </row>
    <row r="178" customFormat="false" ht="15" hidden="false" customHeight="false" outlineLevel="0" collapsed="false">
      <c r="A178" s="179"/>
      <c r="B178" s="179" t="s">
        <v>99</v>
      </c>
      <c r="C178" s="179" t="s">
        <v>100</v>
      </c>
      <c r="D178" s="175"/>
      <c r="E178" s="180" t="n">
        <v>0</v>
      </c>
      <c r="F178" s="156" t="s">
        <v>285</v>
      </c>
      <c r="G178" s="157" t="n">
        <f aca="false">IFERROR(VLOOKUP(B178,QUIK_купитьпродать!B:G,6,0),)</f>
        <v>0</v>
      </c>
      <c r="H178" s="0" t="n">
        <v>1</v>
      </c>
      <c r="K178" s="122" t="n">
        <f aca="false">IFERROR(VLOOKUP(B178,$A$9:$G$36,6,0)/$E$3,"")</f>
        <v>0.00365217180287632</v>
      </c>
      <c r="L178" s="181" t="n">
        <f aca="false">VLOOKUP(B178,$A$9:$F$36,5,0)</f>
        <v>3518.69</v>
      </c>
      <c r="M178" s="140" t="n">
        <f aca="false">E178-K178</f>
        <v>-0.00365217180287632</v>
      </c>
      <c r="N178" s="267" t="n">
        <f aca="false">(H178*I178)/$E$4</f>
        <v>0</v>
      </c>
      <c r="O178" s="159" t="n">
        <f aca="false">M178*$E$3</f>
        <v>-3518.69</v>
      </c>
      <c r="P178" s="160" t="n">
        <f aca="false">(G178/H178)*-1</f>
        <v>0</v>
      </c>
      <c r="Q178" s="160" t="n">
        <f aca="false">IF(IF($F$110&lt;O178,O178,$F$110)&gt;0,0,IF($F$110&lt;O178,O178,$F$110))</f>
        <v>0</v>
      </c>
      <c r="R178" s="160" t="n">
        <f aca="false">(IF(G178&lt;&gt;0,G178,0)+P178*H178)</f>
        <v>0</v>
      </c>
      <c r="S178" s="160" t="n">
        <f aca="false">IF(Q178&lt;O178,$F$110,ABS(O178-Q178))</f>
        <v>3518.69</v>
      </c>
      <c r="T178" s="264" t="n">
        <f aca="false">S178/$E$3</f>
        <v>0.00365217180287632</v>
      </c>
      <c r="V178" s="159"/>
    </row>
    <row r="179" customFormat="false" ht="15" hidden="false" customHeight="false" outlineLevel="0" collapsed="false">
      <c r="O179" s="122"/>
    </row>
    <row r="180" customFormat="false" ht="15" hidden="false" customHeight="false" outlineLevel="0" collapsed="false">
      <c r="A180" s="0" t="s">
        <v>477</v>
      </c>
    </row>
    <row r="181" customFormat="false" ht="15" hidden="false" customHeight="false" outlineLevel="0" collapsed="false">
      <c r="A181" s="0" t="s">
        <v>318</v>
      </c>
    </row>
    <row r="182" customFormat="false" ht="15" hidden="false" customHeight="false" outlineLevel="0" collapsed="false">
      <c r="S182" s="159"/>
    </row>
    <row r="183" customFormat="false" ht="21" hidden="false" customHeight="false" outlineLevel="0" collapsed="false">
      <c r="A183" s="117" t="s">
        <v>324</v>
      </c>
      <c r="S183" s="159"/>
    </row>
    <row r="184" customFormat="false" ht="15" hidden="false" customHeight="false" outlineLevel="0" collapsed="false">
      <c r="A184" s="0" t="s">
        <v>478</v>
      </c>
    </row>
    <row r="185" customFormat="false" ht="15" hidden="false" customHeight="false" outlineLevel="0" collapsed="false">
      <c r="A185" s="0" t="s">
        <v>479</v>
      </c>
    </row>
    <row r="186" customFormat="false" ht="15" hidden="false" customHeight="false" outlineLevel="0" collapsed="false">
      <c r="A186" s="0" t="s">
        <v>480</v>
      </c>
    </row>
    <row r="187" customFormat="false" ht="15" hidden="false" customHeight="false" outlineLevel="0" collapsed="false">
      <c r="A187" s="0" t="s">
        <v>481</v>
      </c>
    </row>
    <row r="188" customFormat="false" ht="15" hidden="false" customHeight="false" outlineLevel="0" collapsed="false">
      <c r="A188" s="0" t="s">
        <v>482</v>
      </c>
    </row>
    <row r="190" customFormat="false" ht="15" hidden="false" customHeight="false" outlineLevel="0" collapsed="false">
      <c r="A190" s="0" t="s">
        <v>483</v>
      </c>
    </row>
    <row r="191" customFormat="false" ht="15" hidden="false" customHeight="false" outlineLevel="0" collapsed="false">
      <c r="A191" s="0" t="s">
        <v>326</v>
      </c>
      <c r="B191" s="23" t="s">
        <v>285</v>
      </c>
      <c r="C191" s="278" t="n">
        <v>569346.2</v>
      </c>
      <c r="D191" s="192" t="s">
        <v>484</v>
      </c>
    </row>
    <row r="192" customFormat="false" ht="15" hidden="false" customHeight="false" outlineLevel="0" collapsed="false">
      <c r="B192" s="23" t="s">
        <v>485</v>
      </c>
      <c r="C192" s="278" t="n">
        <f aca="false">SUM(C124)</f>
        <v>559550.26</v>
      </c>
    </row>
    <row r="193" customFormat="false" ht="15" hidden="false" customHeight="false" outlineLevel="0" collapsed="false">
      <c r="B193" s="23" t="s">
        <v>291</v>
      </c>
      <c r="C193" s="189" t="n">
        <f aca="false">C191-C192</f>
        <v>9795.93999999983</v>
      </c>
    </row>
    <row r="194" customFormat="false" ht="15" hidden="false" customHeight="false" outlineLevel="0" collapsed="false">
      <c r="B194" s="232" t="s">
        <v>486</v>
      </c>
      <c r="C194" s="189" t="n">
        <f aca="false">C193+B125</f>
        <v>5844.80238999983</v>
      </c>
      <c r="D194" s="226" t="str">
        <f aca="false">IF(C194&lt;0,"Не хватает!","Средств достаточно")</f>
        <v>Средств достаточно</v>
      </c>
      <c r="E194" s="230" t="n">
        <f aca="false">IF(C194&lt;0,0,1)</f>
        <v>1</v>
      </c>
    </row>
    <row r="195" customFormat="false" ht="15" hidden="false" customHeight="false" outlineLevel="0" collapsed="false">
      <c r="B195" s="118"/>
      <c r="C195" s="160"/>
      <c r="D195" s="279"/>
      <c r="E195" s="280"/>
    </row>
    <row r="196" customFormat="false" ht="15" hidden="false" customHeight="false" outlineLevel="0" collapsed="false">
      <c r="A196" s="0" t="s">
        <v>487</v>
      </c>
    </row>
    <row r="197" customFormat="false" ht="15" hidden="false" customHeight="false" outlineLevel="0" collapsed="false">
      <c r="A197" s="0" t="s">
        <v>457</v>
      </c>
    </row>
    <row r="198" customFormat="false" ht="21" hidden="false" customHeight="false" outlineLevel="0" collapsed="false">
      <c r="A198" s="117" t="s">
        <v>488</v>
      </c>
    </row>
    <row r="199" customFormat="false" ht="15" hidden="false" customHeight="false" outlineLevel="0" collapsed="false">
      <c r="A199" s="0" t="s">
        <v>489</v>
      </c>
    </row>
    <row r="201" customFormat="false" ht="15" hidden="false" customHeight="false" outlineLevel="0" collapsed="false">
      <c r="A201" s="143" t="s">
        <v>243</v>
      </c>
    </row>
    <row r="202" customFormat="false" ht="45" hidden="false" customHeight="false" outlineLevel="0" collapsed="false">
      <c r="A202" s="145" t="s">
        <v>195</v>
      </c>
      <c r="B202" s="145" t="s">
        <v>87</v>
      </c>
      <c r="C202" s="145" t="s">
        <v>88</v>
      </c>
      <c r="D202" s="146" t="s">
        <v>247</v>
      </c>
      <c r="E202" s="147" t="s">
        <v>248</v>
      </c>
      <c r="F202" s="148" t="s">
        <v>446</v>
      </c>
      <c r="G202" s="148" t="s">
        <v>251</v>
      </c>
      <c r="H202" s="148" t="s">
        <v>90</v>
      </c>
      <c r="I202" s="148" t="s">
        <v>91</v>
      </c>
      <c r="J202" s="148" t="s">
        <v>92</v>
      </c>
      <c r="K202" s="150" t="s">
        <v>253</v>
      </c>
      <c r="L202" s="151" t="s">
        <v>254</v>
      </c>
      <c r="M202" s="150" t="s">
        <v>255</v>
      </c>
      <c r="N202" s="152" t="s">
        <v>447</v>
      </c>
      <c r="O202" s="152" t="s">
        <v>448</v>
      </c>
      <c r="P202" s="152" t="s">
        <v>449</v>
      </c>
      <c r="Q202" s="152" t="s">
        <v>259</v>
      </c>
      <c r="R202" s="152" t="s">
        <v>260</v>
      </c>
      <c r="S202" s="152" t="s">
        <v>261</v>
      </c>
      <c r="T202" s="152" t="s">
        <v>262</v>
      </c>
    </row>
    <row r="203" customFormat="false" ht="15" hidden="false" customHeight="false" outlineLevel="0" collapsed="false">
      <c r="A203" s="153" t="s">
        <v>232</v>
      </c>
      <c r="B203" s="153" t="s">
        <v>167</v>
      </c>
      <c r="C203" s="153" t="s">
        <v>168</v>
      </c>
      <c r="D203" s="161" t="s">
        <v>264</v>
      </c>
      <c r="E203" s="155" t="n">
        <v>0.025</v>
      </c>
      <c r="F203" s="263" t="str">
        <f aca="false">VLOOKUP(IFERROR(VLOOKUP(A203,Акции!A:D,4,0),VLOOKUP(A203,Облигации!A:D,4,0)),Таблица25[[ID]:[SHORTNAME]],2,0)</f>
        <v>Т+ Акции и ДР</v>
      </c>
      <c r="G203" s="157" t="n">
        <f aca="false">IFERROR(VLOOKUP(B203,QUIK_купитьпродать!B:G,6,0),)</f>
        <v>0</v>
      </c>
      <c r="H203" s="0" t="n">
        <f aca="false">VLOOKUP(B203,QUIK!$D:$AL,5,0)</f>
        <v>1</v>
      </c>
      <c r="I203" s="0" t="n">
        <f aca="false">VLOOKUP(B203,QUIK!$D:$AL,9,0)</f>
        <v>531.3</v>
      </c>
      <c r="J203" s="158" t="str">
        <f aca="false">VLOOKUP(B203,QUIK!$D:$AL,28,0)</f>
        <v>SUR</v>
      </c>
      <c r="K203" s="122" t="str">
        <f aca="false">IFERROR(VLOOKUP(B203,$A$9:$G$36,6,0)/$E$3,"")</f>
        <v/>
      </c>
      <c r="L203" s="140" t="n">
        <f aca="false">IFERROR(E203-K203,E203)</f>
        <v>0.025</v>
      </c>
      <c r="M203" s="122" t="n">
        <f aca="false">(H203*I203)/$E$3</f>
        <v>0.000551454910454797</v>
      </c>
      <c r="N203" s="159" t="n">
        <f aca="false">L203*$E$3</f>
        <v>24086.28475</v>
      </c>
      <c r="O203" s="160" t="n">
        <f aca="false">IF(ABS(L203)&lt;M203,0,ROUNDDOWN(N203/(I203*H203),0))</f>
        <v>45</v>
      </c>
      <c r="P203" s="160" t="n">
        <f aca="false">O203*H203*I203</f>
        <v>23908.5</v>
      </c>
      <c r="Q203" s="160" t="n">
        <f aca="false">(IF(G203&lt;&gt;0,G203,0)+O203*H203)</f>
        <v>45</v>
      </c>
      <c r="R203" s="160" t="n">
        <f aca="false">Q203*I203</f>
        <v>23908.5</v>
      </c>
      <c r="S203" s="122" t="n">
        <f aca="false">R203/$E$3</f>
        <v>0.0248154709704659</v>
      </c>
      <c r="T203" s="0" t="str">
        <f aca="false">IF(O203&lt;0,"Продажа",IF(O203&gt;0,"Покупка","Нет сделок"))</f>
        <v>Покупка</v>
      </c>
    </row>
    <row r="204" customFormat="false" ht="15" hidden="false" customHeight="false" outlineLevel="0" collapsed="false">
      <c r="A204" s="153" t="s">
        <v>205</v>
      </c>
      <c r="B204" s="153" t="s">
        <v>130</v>
      </c>
      <c r="C204" s="153" t="s">
        <v>131</v>
      </c>
      <c r="D204" s="161" t="s">
        <v>264</v>
      </c>
      <c r="E204" s="155" t="n">
        <v>0.025</v>
      </c>
      <c r="F204" s="263" t="str">
        <f aca="false">VLOOKUP(IFERROR(VLOOKUP(A204,Акции!A:D,4,0),VLOOKUP(A204,Облигации!A:D,4,0)),Таблица25[[ID]:[SHORTNAME]],2,0)</f>
        <v>Т+ Акции и ДР</v>
      </c>
      <c r="G204" s="157" t="n">
        <f aca="false">IFERROR(VLOOKUP(B204,QUIK_купитьпродать!B:G,6,0),)</f>
        <v>0</v>
      </c>
      <c r="H204" s="0" t="n">
        <f aca="false">VLOOKUP(B204,QUIK!$D:$AL,5,0)</f>
        <v>1</v>
      </c>
      <c r="I204" s="0" t="n">
        <f aca="false">VLOOKUP(B204,QUIK!$D:$AL,9,0)</f>
        <v>2719.5</v>
      </c>
      <c r="J204" s="158" t="str">
        <f aca="false">VLOOKUP(B204,QUIK!$D:$AL,28,0)</f>
        <v>SUR</v>
      </c>
      <c r="K204" s="122" t="str">
        <f aca="false">IFERROR(VLOOKUP(B204,$A$9:$G$36,6,0)/$E$3,"")</f>
        <v/>
      </c>
      <c r="L204" s="140" t="n">
        <f aca="false">IFERROR(E204-K204,E204)</f>
        <v>0.025</v>
      </c>
      <c r="M204" s="122" t="n">
        <f aca="false">(H204*I204)/$E$3</f>
        <v>0.00282266446260459</v>
      </c>
      <c r="N204" s="159" t="n">
        <f aca="false">L204*$E$3</f>
        <v>24086.28475</v>
      </c>
      <c r="O204" s="160" t="n">
        <f aca="false">IF(ABS(L204)&lt;M204,0,ROUNDDOWN(N204/(I204*H204),0))</f>
        <v>8</v>
      </c>
      <c r="P204" s="160" t="n">
        <f aca="false">O204*H204*I204</f>
        <v>21756</v>
      </c>
      <c r="Q204" s="160" t="n">
        <f aca="false">(IF(G204&lt;&gt;0,G204,0)+O204*H204)</f>
        <v>8</v>
      </c>
      <c r="R204" s="160" t="n">
        <f aca="false">Q204*I204</f>
        <v>21756</v>
      </c>
      <c r="S204" s="122" t="n">
        <f aca="false">R204/$E$3</f>
        <v>0.0225813157008368</v>
      </c>
      <c r="T204" s="0" t="str">
        <f aca="false">IF(O204&lt;0,"Продажа",IF(O204&gt;0,"Покупка","Нет сделок"))</f>
        <v>Покупка</v>
      </c>
    </row>
    <row r="205" customFormat="false" ht="15" hidden="false" customHeight="false" outlineLevel="0" collapsed="false">
      <c r="A205" s="153" t="s">
        <v>233</v>
      </c>
      <c r="B205" s="153" t="s">
        <v>126</v>
      </c>
      <c r="C205" s="153" t="s">
        <v>127</v>
      </c>
      <c r="D205" s="154" t="s">
        <v>263</v>
      </c>
      <c r="E205" s="164" t="n">
        <v>0.045</v>
      </c>
      <c r="F205" s="263" t="str">
        <f aca="false">VLOOKUP(IFERROR(VLOOKUP(A205,Акции!A:D,4,0),VLOOKUP(A205,Облигации!A:D,4,0)),Таблица25[[ID]:[SHORTNAME]],2,0)</f>
        <v>Т+ Акции и ДР</v>
      </c>
      <c r="G205" s="157" t="n">
        <f aca="false">IFERROR(VLOOKUP(B205,QUIK_купитьпродать!B:G,6,0),)</f>
        <v>50</v>
      </c>
      <c r="H205" s="0" t="n">
        <f aca="false">VLOOKUP(B205,QUIK!$D:$AL,5,0)</f>
        <v>1</v>
      </c>
      <c r="I205" s="0" t="n">
        <f aca="false">VLOOKUP(B205,QUIK!$D:$AL,9,0)</f>
        <v>434.65</v>
      </c>
      <c r="J205" s="158" t="str">
        <f aca="false">VLOOKUP(B205,QUIK!$D:$AL,28,0)</f>
        <v>SUR</v>
      </c>
      <c r="K205" s="122" t="n">
        <f aca="false">IFERROR(VLOOKUP(B205,$A$9:$G$36,6,0)/$E$3,"")</f>
        <v>0.0225569242263484</v>
      </c>
      <c r="L205" s="140" t="n">
        <f aca="false">IFERROR(E205-K205,E205)</f>
        <v>0.0224430757736516</v>
      </c>
      <c r="M205" s="122" t="n">
        <f aca="false">(H205*I205)/$E$3</f>
        <v>0.000451138484526967</v>
      </c>
      <c r="N205" s="159" t="n">
        <f aca="false">L205*$E$3</f>
        <v>21622.81255</v>
      </c>
      <c r="O205" s="160" t="n">
        <f aca="false">IF(ABS(L205)&lt;M205,0,ROUNDDOWN(N205/(I205*H205),0))</f>
        <v>49</v>
      </c>
      <c r="P205" s="160" t="n">
        <f aca="false">O205*H205*I205</f>
        <v>21297.85</v>
      </c>
      <c r="Q205" s="160" t="n">
        <f aca="false">(IF(G205&lt;&gt;0,G205,0)+O205*H205)</f>
        <v>99</v>
      </c>
      <c r="R205" s="160" t="n">
        <f aca="false">Q205*I205</f>
        <v>43030.35</v>
      </c>
      <c r="S205" s="122" t="n">
        <f aca="false">R205/$E$3</f>
        <v>0.0446627099681698</v>
      </c>
      <c r="T205" s="0" t="str">
        <f aca="false">IF(O205&lt;0,"Продажа",IF(O205&gt;0,"Покупка","Нет сделок"))</f>
        <v>Покупка</v>
      </c>
    </row>
    <row r="206" customFormat="false" ht="15" hidden="false" customHeight="false" outlineLevel="0" collapsed="false">
      <c r="A206" s="153" t="s">
        <v>238</v>
      </c>
      <c r="B206" s="153" t="s">
        <v>177</v>
      </c>
      <c r="C206" s="153" t="s">
        <v>178</v>
      </c>
      <c r="D206" s="161" t="s">
        <v>264</v>
      </c>
      <c r="E206" s="163" t="n">
        <v>0.015</v>
      </c>
      <c r="F206" s="263" t="str">
        <f aca="false">VLOOKUP(IFERROR(VLOOKUP(A206,Акции!A:D,4,0),VLOOKUP(A206,Облигации!A:D,4,0)),Таблица25[[ID]:[SHORTNAME]],2,0)</f>
        <v>Т+ Акции и ДР</v>
      </c>
      <c r="G206" s="157" t="n">
        <f aca="false">IFERROR(VLOOKUP(B206,QUIK_купитьпродать!B:G,6,0),)</f>
        <v>0</v>
      </c>
      <c r="H206" s="0" t="n">
        <f aca="false">VLOOKUP(B206,QUIK!$D:$AL,5,0)</f>
        <v>1</v>
      </c>
      <c r="I206" s="0" t="n">
        <f aca="false">VLOOKUP(B206,QUIK!$D:$AL,9,0)</f>
        <v>1027</v>
      </c>
      <c r="J206" s="158" t="str">
        <f aca="false">VLOOKUP(B206,QUIK!$D:$AL,28,0)</f>
        <v>SUR</v>
      </c>
      <c r="K206" s="122" t="str">
        <f aca="false">IFERROR(VLOOKUP(B206,$A$9:$G$36,6,0)/$E$3,"")</f>
        <v/>
      </c>
      <c r="L206" s="140" t="n">
        <f aca="false">IFERROR(E206-K206,E206)</f>
        <v>0.015</v>
      </c>
      <c r="M206" s="122" t="n">
        <f aca="false">(H206*I206)/$E$3</f>
        <v>0.00106595933189738</v>
      </c>
      <c r="N206" s="159" t="n">
        <f aca="false">L206*$E$3</f>
        <v>14451.77085</v>
      </c>
      <c r="O206" s="160" t="n">
        <f aca="false">IF(ABS(L206)&lt;M206,0,ROUNDDOWN(N206/(I206*H206),0))</f>
        <v>14</v>
      </c>
      <c r="P206" s="160" t="n">
        <f aca="false">O206*H206*I206</f>
        <v>14378</v>
      </c>
      <c r="Q206" s="160" t="n">
        <f aca="false">(IF(G206&lt;&gt;0,G206,0)+O206*H206)</f>
        <v>14</v>
      </c>
      <c r="R206" s="160" t="n">
        <f aca="false">Q206*I206</f>
        <v>14378</v>
      </c>
      <c r="S206" s="122" t="n">
        <f aca="false">R206/$E$3</f>
        <v>0.0149234306465633</v>
      </c>
      <c r="T206" s="0" t="str">
        <f aca="false">IF(O206&lt;0,"Продажа",IF(O206&gt;0,"Покупка","Нет сделок"))</f>
        <v>Покупка</v>
      </c>
    </row>
    <row r="207" customFormat="false" ht="15" hidden="false" customHeight="false" outlineLevel="0" collapsed="false">
      <c r="A207" s="153" t="s">
        <v>208</v>
      </c>
      <c r="B207" s="153" t="s">
        <v>113</v>
      </c>
      <c r="C207" s="153" t="s">
        <v>114</v>
      </c>
      <c r="D207" s="154" t="s">
        <v>263</v>
      </c>
      <c r="E207" s="155" t="n">
        <v>0.025</v>
      </c>
      <c r="F207" s="263" t="str">
        <f aca="false">VLOOKUP(IFERROR(VLOOKUP(A207,Акции!A:D,4,0),VLOOKUP(A207,Облигации!A:D,4,0)),Таблица25[[ID]:[SHORTNAME]],2,0)</f>
        <v>Т+ Акции и ДР</v>
      </c>
      <c r="G207" s="157" t="n">
        <f aca="false">IFERROR(VLOOKUP(B207,QUIK_купитьпродать!B:G,6,0),)</f>
        <v>6</v>
      </c>
      <c r="H207" s="0" t="n">
        <f aca="false">VLOOKUP(B207,QUIK!$D:$AL,5,0)</f>
        <v>1</v>
      </c>
      <c r="I207" s="0" t="n">
        <f aca="false">VLOOKUP(B207,QUIK!$D:$AL,9,0)</f>
        <v>1798.6</v>
      </c>
      <c r="J207" s="158" t="str">
        <f aca="false">VLOOKUP(B207,QUIK!$D:$AL,28,0)</f>
        <v>SUR</v>
      </c>
      <c r="K207" s="122" t="n">
        <f aca="false">IFERROR(VLOOKUP(B207,$A$9:$G$36,6,0)/$E$3,"")</f>
        <v>0.0112009802591078</v>
      </c>
      <c r="L207" s="140" t="n">
        <f aca="false">IFERROR(E207-K207,E207)</f>
        <v>0.0137990197408922</v>
      </c>
      <c r="M207" s="122" t="n">
        <f aca="false">(H207*I207)/$E$3</f>
        <v>0.00186683004318464</v>
      </c>
      <c r="N207" s="159" t="n">
        <f aca="false">L207*$E$3</f>
        <v>13294.68475</v>
      </c>
      <c r="O207" s="160" t="n">
        <f aca="false">IF(ABS(L207)&lt;M207,0,ROUNDDOWN(N207/(I207*H207),0))</f>
        <v>7</v>
      </c>
      <c r="P207" s="160" t="n">
        <f aca="false">O207*H207*I207</f>
        <v>12590.2</v>
      </c>
      <c r="Q207" s="160" t="n">
        <f aca="false">(IF(G207&lt;&gt;0,G207,0)+O207*H207)</f>
        <v>13</v>
      </c>
      <c r="R207" s="160" t="n">
        <f aca="false">Q207*I207</f>
        <v>23381.8</v>
      </c>
      <c r="S207" s="122" t="n">
        <f aca="false">R207/$E$3</f>
        <v>0.0242687905614003</v>
      </c>
      <c r="T207" s="0" t="str">
        <f aca="false">IF(O207&lt;0,"Продажа",IF(O207&gt;0,"Покупка","Нет сделок"))</f>
        <v>Покупка</v>
      </c>
    </row>
    <row r="208" customFormat="false" ht="15" hidden="false" customHeight="false" outlineLevel="0" collapsed="false">
      <c r="A208" s="153" t="s">
        <v>226</v>
      </c>
      <c r="B208" s="153" t="s">
        <v>161</v>
      </c>
      <c r="C208" s="153" t="s">
        <v>162</v>
      </c>
      <c r="D208" s="154" t="s">
        <v>263</v>
      </c>
      <c r="E208" s="155" t="n">
        <v>0.025</v>
      </c>
      <c r="F208" s="263" t="str">
        <f aca="false">VLOOKUP(IFERROR(VLOOKUP(A208,Акции!A:D,4,0),VLOOKUP(A208,Облигации!A:D,4,0)),Таблица25[[ID]:[SHORTNAME]],2,0)</f>
        <v>Т+ Акции и ДР</v>
      </c>
      <c r="G208" s="157" t="n">
        <f aca="false">IFERROR(VLOOKUP(B208,QUIK_купитьпродать!B:G,6,0),)</f>
        <v>1000</v>
      </c>
      <c r="H208" s="0" t="n">
        <f aca="false">VLOOKUP(B208,QUIK!$D:$AL,5,0)</f>
        <v>100</v>
      </c>
      <c r="I208" s="0" t="n">
        <f aca="false">VLOOKUP(B208,QUIK!$D:$AL,9,0)</f>
        <v>12.58</v>
      </c>
      <c r="J208" s="158" t="str">
        <f aca="false">VLOOKUP(B208,QUIK!$D:$AL,28,0)</f>
        <v>SUR</v>
      </c>
      <c r="K208" s="122" t="n">
        <f aca="false">IFERROR(VLOOKUP(B208,$A$9:$G$36,6,0)/$E$3,"")</f>
        <v>0.0130572233644294</v>
      </c>
      <c r="L208" s="140" t="n">
        <f aca="false">IFERROR(E208-K208,E208)</f>
        <v>0.0119427766355706</v>
      </c>
      <c r="M208" s="122" t="n">
        <f aca="false">(H208*I208)/$E$3</f>
        <v>0.00130572233644294</v>
      </c>
      <c r="N208" s="159" t="n">
        <f aca="false">L208*$E$3</f>
        <v>11506.28475</v>
      </c>
      <c r="O208" s="160" t="n">
        <f aca="false">IF(ABS(L208)&lt;M208,0,ROUNDDOWN(N208/(I208*H208),0))</f>
        <v>9</v>
      </c>
      <c r="P208" s="160" t="n">
        <f aca="false">O208*H208*I208</f>
        <v>11322</v>
      </c>
      <c r="Q208" s="160" t="n">
        <f aca="false">(IF(G208&lt;&gt;0,G208,0)+O208*H208)</f>
        <v>1900</v>
      </c>
      <c r="R208" s="160" t="n">
        <f aca="false">Q208*I208</f>
        <v>23902</v>
      </c>
      <c r="S208" s="122" t="n">
        <f aca="false">R208/$E$3</f>
        <v>0.0248087243924159</v>
      </c>
      <c r="T208" s="0" t="str">
        <f aca="false">IF(O208&lt;0,"Продажа",IF(O208&gt;0,"Покупка","Нет сделок"))</f>
        <v>Покупка</v>
      </c>
    </row>
    <row r="209" customFormat="false" ht="15" hidden="false" customHeight="false" outlineLevel="0" collapsed="false">
      <c r="A209" s="153" t="s">
        <v>211</v>
      </c>
      <c r="B209" s="153" t="s">
        <v>145</v>
      </c>
      <c r="C209" s="153" t="s">
        <v>146</v>
      </c>
      <c r="D209" s="154" t="s">
        <v>263</v>
      </c>
      <c r="E209" s="162" t="n">
        <v>0.04</v>
      </c>
      <c r="F209" s="263" t="str">
        <f aca="false">VLOOKUP(IFERROR(VLOOKUP(A209,Акции!A:D,4,0),VLOOKUP(A209,Облигации!A:D,4,0)),Таблица25[[ID]:[SHORTNAME]],2,0)</f>
        <v>Т+ Акции и ДР</v>
      </c>
      <c r="G209" s="157" t="n">
        <f aca="false">IFERROR(VLOOKUP(B209,QUIK_купитьпродать!B:G,6,0),)</f>
        <v>500</v>
      </c>
      <c r="H209" s="0" t="n">
        <f aca="false">VLOOKUP(B209,QUIK!$D:$AL,5,0)</f>
        <v>10</v>
      </c>
      <c r="I209" s="0" t="n">
        <f aca="false">VLOOKUP(B209,QUIK!$D:$AL,9,0)</f>
        <v>55.975</v>
      </c>
      <c r="J209" s="158" t="str">
        <f aca="false">VLOOKUP(B209,QUIK!$D:$AL,28,0)</f>
        <v>SUR</v>
      </c>
      <c r="K209" s="122" t="n">
        <f aca="false">IFERROR(VLOOKUP(B209,$A$9:$G$36,6,0)/$E$3,"")</f>
        <v>0.0290492081806016</v>
      </c>
      <c r="L209" s="140" t="n">
        <f aca="false">IFERROR(E209-K209,E209)</f>
        <v>0.0109507918193984</v>
      </c>
      <c r="M209" s="122" t="n">
        <f aca="false">(H209*I209)/$E$3</f>
        <v>0.000580984163612032</v>
      </c>
      <c r="N209" s="159" t="n">
        <f aca="false">L209*$E$3</f>
        <v>10550.5556</v>
      </c>
      <c r="O209" s="160" t="n">
        <f aca="false">IF(ABS(L209)&lt;M209,0,ROUNDDOWN(N209/(I209*H209),0))</f>
        <v>18</v>
      </c>
      <c r="P209" s="160" t="n">
        <f aca="false">O209*H209*I209</f>
        <v>10075.5</v>
      </c>
      <c r="Q209" s="160" t="n">
        <f aca="false">(IF(G209&lt;&gt;0,G209,0)+O209*H209)</f>
        <v>680</v>
      </c>
      <c r="R209" s="160" t="n">
        <f aca="false">Q209*I209</f>
        <v>38063</v>
      </c>
      <c r="S209" s="122" t="n">
        <f aca="false">R209/$E$3</f>
        <v>0.0395069231256182</v>
      </c>
      <c r="T209" s="0" t="str">
        <f aca="false">IF(O209&lt;0,"Продажа",IF(O209&gt;0,"Покупка","Нет сделок"))</f>
        <v>Покупка</v>
      </c>
    </row>
    <row r="210" customFormat="false" ht="15" hidden="false" customHeight="false" outlineLevel="0" collapsed="false">
      <c r="A210" s="153" t="s">
        <v>237</v>
      </c>
      <c r="B210" s="153" t="s">
        <v>147</v>
      </c>
      <c r="C210" s="153" t="s">
        <v>148</v>
      </c>
      <c r="D210" s="154" t="s">
        <v>263</v>
      </c>
      <c r="E210" s="155" t="n">
        <v>0.025</v>
      </c>
      <c r="F210" s="263" t="str">
        <f aca="false">VLOOKUP(IFERROR(VLOOKUP(A210,Акции!A:D,4,0),VLOOKUP(A210,Облигации!A:D,4,0)),Таблица25[[ID]:[SHORTNAME]],2,0)</f>
        <v>Т+ Акции и ДР</v>
      </c>
      <c r="G210" s="157" t="n">
        <f aca="false">IFERROR(VLOOKUP(B210,QUIK_купитьпродать!B:G,6,0),)</f>
        <v>5000</v>
      </c>
      <c r="H210" s="0" t="n">
        <f aca="false">VLOOKUP(B210,QUIK!$D:$AL,5,0)</f>
        <v>100</v>
      </c>
      <c r="I210" s="0" t="n">
        <f aca="false">VLOOKUP(B210,QUIK!$D:$AL,9,0)</f>
        <v>3.692</v>
      </c>
      <c r="J210" s="158" t="str">
        <f aca="false">VLOOKUP(B210,QUIK!$D:$AL,28,0)</f>
        <v>SUR</v>
      </c>
      <c r="K210" s="122" t="n">
        <f aca="false">IFERROR(VLOOKUP(B210,$A$9:$G$36,6,0)/$E$3,"")</f>
        <v>0.0191602816619529</v>
      </c>
      <c r="L210" s="140" t="n">
        <f aca="false">IFERROR(E210-K210,E210)</f>
        <v>0.00583971833804713</v>
      </c>
      <c r="M210" s="122" t="n">
        <f aca="false">(H210*I210)/$E$3</f>
        <v>0.000383205633239057</v>
      </c>
      <c r="N210" s="159" t="n">
        <f aca="false">L210*$E$3</f>
        <v>5626.28475</v>
      </c>
      <c r="O210" s="160" t="n">
        <f aca="false">IF(ABS(L210)&lt;M210,0,ROUNDDOWN(N210/(I210*H210),0))</f>
        <v>15</v>
      </c>
      <c r="P210" s="160" t="n">
        <f aca="false">O210*H210*I210</f>
        <v>5538</v>
      </c>
      <c r="Q210" s="160" t="n">
        <f aca="false">(IF(G210&lt;&gt;0,G210,0)+O210*H210)</f>
        <v>6500</v>
      </c>
      <c r="R210" s="160" t="n">
        <f aca="false">Q210*I210</f>
        <v>23998</v>
      </c>
      <c r="S210" s="122" t="n">
        <f aca="false">R210/$E$3</f>
        <v>0.0249083661605387</v>
      </c>
      <c r="T210" s="0" t="str">
        <f aca="false">IF(O210&lt;0,"Продажа",IF(O210&gt;0,"Покупка","Нет сделок"))</f>
        <v>Покупка</v>
      </c>
    </row>
    <row r="211" customFormat="false" ht="15" hidden="false" customHeight="false" outlineLevel="0" collapsed="false">
      <c r="A211" s="153" t="s">
        <v>217</v>
      </c>
      <c r="B211" s="153" t="s">
        <v>151</v>
      </c>
      <c r="C211" s="153" t="s">
        <v>152</v>
      </c>
      <c r="D211" s="154" t="s">
        <v>263</v>
      </c>
      <c r="E211" s="163" t="n">
        <v>0.015</v>
      </c>
      <c r="F211" s="263" t="str">
        <f aca="false">VLOOKUP(IFERROR(VLOOKUP(A211,Акции!A:D,4,0),VLOOKUP(A211,Облигации!A:D,4,0)),Таблица25[[ID]:[SHORTNAME]],2,0)</f>
        <v>Т+ Акции и ДР</v>
      </c>
      <c r="G211" s="157" t="n">
        <f aca="false">IFERROR(VLOOKUP(B211,QUIK_купитьпродать!B:G,6,0),)</f>
        <v>11</v>
      </c>
      <c r="H211" s="0" t="n">
        <f aca="false">VLOOKUP(B211,QUIK!$D:$AL,5,0)</f>
        <v>1</v>
      </c>
      <c r="I211" s="0" t="n">
        <f aca="false">VLOOKUP(B211,QUIK!$D:$AL,9,0)</f>
        <v>944.5</v>
      </c>
      <c r="J211" s="158" t="str">
        <f aca="false">VLOOKUP(B211,QUIK!$D:$AL,28,0)</f>
        <v>SUR</v>
      </c>
      <c r="K211" s="122" t="n">
        <f aca="false">IFERROR(VLOOKUP(B211,$A$9:$G$36,6,0)/$E$3,"")</f>
        <v>0.010783626561585</v>
      </c>
      <c r="L211" s="140" t="n">
        <f aca="false">IFERROR(E211-K211,E211)</f>
        <v>0.00421637343841499</v>
      </c>
      <c r="M211" s="122" t="n">
        <f aca="false">(H211*I211)/$E$3</f>
        <v>0.000980329687416819</v>
      </c>
      <c r="N211" s="159" t="n">
        <f aca="false">L211*$E$3</f>
        <v>4062.27085</v>
      </c>
      <c r="O211" s="160" t="n">
        <f aca="false">IF(ABS(L211)&lt;M211,0,ROUNDDOWN(N211/(I211*H211),0))</f>
        <v>4</v>
      </c>
      <c r="P211" s="160" t="n">
        <f aca="false">O211*H211*I211</f>
        <v>3778</v>
      </c>
      <c r="Q211" s="160" t="n">
        <f aca="false">(IF(G211&lt;&gt;0,G211,0)+O211*H211)</f>
        <v>15</v>
      </c>
      <c r="R211" s="160" t="n">
        <f aca="false">Q211*I211</f>
        <v>14167.5</v>
      </c>
      <c r="S211" s="122" t="n">
        <f aca="false">R211/$E$3</f>
        <v>0.0147049453112523</v>
      </c>
      <c r="T211" s="0" t="str">
        <f aca="false">IF(O211&lt;0,"Продажа",IF(O211&gt;0,"Покупка","Нет сделок"))</f>
        <v>Покупка</v>
      </c>
    </row>
    <row r="212" customFormat="false" ht="15" hidden="false" customHeight="false" outlineLevel="0" collapsed="false">
      <c r="A212" s="153" t="s">
        <v>214</v>
      </c>
      <c r="B212" s="153" t="s">
        <v>149</v>
      </c>
      <c r="C212" s="153" t="s">
        <v>150</v>
      </c>
      <c r="D212" s="154" t="s">
        <v>263</v>
      </c>
      <c r="E212" s="155" t="n">
        <v>0.025</v>
      </c>
      <c r="F212" s="263" t="str">
        <f aca="false">VLOOKUP(IFERROR(VLOOKUP(A212,Акции!A:D,4,0),VLOOKUP(A212,Облигации!A:D,4,0)),Таблица25[[ID]:[SHORTNAME]],2,0)</f>
        <v>Т+ Акции и ДР</v>
      </c>
      <c r="G212" s="157" t="n">
        <f aca="false">IFERROR(VLOOKUP(B212,QUIK_купитьпродать!B:G,6,0),)</f>
        <v>9</v>
      </c>
      <c r="H212" s="0" t="n">
        <f aca="false">VLOOKUP(B212,QUIK!$D:$AL,5,0)</f>
        <v>1</v>
      </c>
      <c r="I212" s="0" t="n">
        <f aca="false">VLOOKUP(B212,QUIK!$D:$AL,9,0)</f>
        <v>2348</v>
      </c>
      <c r="J212" s="158" t="str">
        <f aca="false">VLOOKUP(B212,QUIK!$D:$AL,28,0)</f>
        <v>SUR</v>
      </c>
      <c r="K212" s="122" t="n">
        <f aca="false">IFERROR(VLOOKUP(B212,$A$9:$G$36,6,0)/$E$3,"")</f>
        <v>0.0219336442080384</v>
      </c>
      <c r="L212" s="140" t="n">
        <f aca="false">IFERROR(E212-K212,E212)</f>
        <v>0.00306635579196165</v>
      </c>
      <c r="M212" s="122" t="n">
        <f aca="false">(H212*I212)/$E$3</f>
        <v>0.00243707157867093</v>
      </c>
      <c r="N212" s="159" t="n">
        <f aca="false">L212*$E$3</f>
        <v>2954.28475</v>
      </c>
      <c r="O212" s="160" t="n">
        <f aca="false">IF(ABS(L212)&lt;M212,0,ROUNDDOWN(N212/(I212*H212),0))</f>
        <v>1</v>
      </c>
      <c r="P212" s="160" t="n">
        <f aca="false">O212*H212*I212</f>
        <v>2348</v>
      </c>
      <c r="Q212" s="160" t="n">
        <f aca="false">(IF(G212&lt;&gt;0,G212,0)+O212*H212)</f>
        <v>10</v>
      </c>
      <c r="R212" s="160" t="n">
        <f aca="false">Q212*I212</f>
        <v>23480</v>
      </c>
      <c r="S212" s="122" t="n">
        <f aca="false">R212/$E$3</f>
        <v>0.0243707157867093</v>
      </c>
      <c r="T212" s="0" t="str">
        <f aca="false">IF(O212&lt;0,"Продажа",IF(O212&gt;0,"Покупка","Нет сделок"))</f>
        <v>Покупка</v>
      </c>
    </row>
    <row r="213" customFormat="false" ht="15" hidden="false" customHeight="false" outlineLevel="0" collapsed="false">
      <c r="A213" s="153" t="s">
        <v>234</v>
      </c>
      <c r="B213" s="153" t="s">
        <v>143</v>
      </c>
      <c r="C213" s="153" t="s">
        <v>144</v>
      </c>
      <c r="D213" s="154" t="s">
        <v>263</v>
      </c>
      <c r="E213" s="155" t="n">
        <v>0.025</v>
      </c>
      <c r="F213" s="263" t="str">
        <f aca="false">VLOOKUP(IFERROR(VLOOKUP(A213,Акции!A:D,4,0),VLOOKUP(A213,Облигации!A:D,4,0)),Таблица25[[ID]:[SHORTNAME]],2,0)</f>
        <v>Т+ Акции и ДР</v>
      </c>
      <c r="G213" s="157" t="n">
        <f aca="false">IFERROR(VLOOKUP(B213,QUIK_купитьпродать!B:G,6,0),)</f>
        <v>40</v>
      </c>
      <c r="H213" s="0" t="n">
        <f aca="false">VLOOKUP(B213,QUIK!$D:$AL,5,0)</f>
        <v>1</v>
      </c>
      <c r="I213" s="0" t="n">
        <f aca="false">VLOOKUP(B213,QUIK!$D:$AL,9,0)</f>
        <v>542.9</v>
      </c>
      <c r="J213" s="158" t="str">
        <f aca="false">VLOOKUP(B213,QUIK!$D:$AL,28,0)</f>
        <v>SUR</v>
      </c>
      <c r="K213" s="122" t="n">
        <f aca="false">IFERROR(VLOOKUP(B213,$A$9:$G$36,6,0)/$E$3,"")</f>
        <v>0.0225397982974523</v>
      </c>
      <c r="L213" s="140" t="n">
        <f aca="false">IFERROR(E213-K213,E213)</f>
        <v>0.00246020170254775</v>
      </c>
      <c r="M213" s="122" t="n">
        <f aca="false">(H213*I213)/$E$3</f>
        <v>0.000563494957436306</v>
      </c>
      <c r="N213" s="159" t="n">
        <f aca="false">L213*$E$3</f>
        <v>2370.28475</v>
      </c>
      <c r="O213" s="160" t="n">
        <f aca="false">IF(ABS(L213)&lt;M213,0,ROUNDDOWN(N213/(I213*H213),0))</f>
        <v>4</v>
      </c>
      <c r="P213" s="160" t="n">
        <f aca="false">O213*H213*I213</f>
        <v>2171.6</v>
      </c>
      <c r="Q213" s="160" t="n">
        <f aca="false">(IF(G213&lt;&gt;0,G213,0)+O213*H213)</f>
        <v>44</v>
      </c>
      <c r="R213" s="160" t="n">
        <f aca="false">Q213*I213</f>
        <v>23887.6</v>
      </c>
      <c r="S213" s="122" t="n">
        <f aca="false">R213/$E$3</f>
        <v>0.0247937781271975</v>
      </c>
      <c r="T213" s="0" t="str">
        <f aca="false">IF(O213&lt;0,"Продажа",IF(O213&gt;0,"Покупка","Нет сделок"))</f>
        <v>Покупка</v>
      </c>
    </row>
    <row r="214" customFormat="false" ht="15" hidden="false" customHeight="false" outlineLevel="0" collapsed="false">
      <c r="A214" s="153" t="s">
        <v>223</v>
      </c>
      <c r="B214" s="153" t="s">
        <v>157</v>
      </c>
      <c r="C214" s="153" t="s">
        <v>158</v>
      </c>
      <c r="D214" s="154" t="s">
        <v>263</v>
      </c>
      <c r="E214" s="155" t="n">
        <v>0.025</v>
      </c>
      <c r="F214" s="263" t="str">
        <f aca="false">VLOOKUP(IFERROR(VLOOKUP(A214,Акции!A:D,4,0),VLOOKUP(A214,Облигации!A:D,4,0)),Таблица25[[ID]:[SHORTNAME]],2,0)</f>
        <v>Т+ Акции и ДР</v>
      </c>
      <c r="G214" s="157" t="n">
        <f aca="false">IFERROR(VLOOKUP(B214,QUIK_купитьпродать!B:G,6,0),)</f>
        <v>140</v>
      </c>
      <c r="H214" s="0" t="n">
        <f aca="false">VLOOKUP(B214,QUIK!$D:$AL,5,0)</f>
        <v>10</v>
      </c>
      <c r="I214" s="0" t="n">
        <f aca="false">VLOOKUP(B214,QUIK!$D:$AL,9,0)</f>
        <v>183.56</v>
      </c>
      <c r="J214" s="158" t="str">
        <f aca="false">VLOOKUP(B214,QUIK!$D:$AL,28,0)</f>
        <v>SUR</v>
      </c>
      <c r="K214" s="122" t="n">
        <f aca="false">IFERROR(VLOOKUP(B214,$A$9:$G$36,6,0)/$E$3,"")</f>
        <v>0.0266732709784144</v>
      </c>
      <c r="L214" s="140" t="n">
        <f aca="false">IFERROR(E214-K214,E214)</f>
        <v>-0.00167327097841439</v>
      </c>
      <c r="M214" s="122" t="n">
        <f aca="false">(H214*I214)/$E$3</f>
        <v>0.00190523364131531</v>
      </c>
      <c r="N214" s="159" t="n">
        <f aca="false">L214*$E$3</f>
        <v>-1612.11525</v>
      </c>
      <c r="O214" s="160" t="n">
        <f aca="false">IF(ABS(L214)&lt;M214,0,ROUNDDOWN(N214/(I214*H214),0))</f>
        <v>0</v>
      </c>
      <c r="P214" s="160" t="n">
        <f aca="false">O214*H214*I214</f>
        <v>0</v>
      </c>
      <c r="Q214" s="160" t="n">
        <f aca="false">(IF(G214&lt;&gt;0,G214,0)+O214*H214)</f>
        <v>140</v>
      </c>
      <c r="R214" s="160" t="n">
        <f aca="false">Q214*I214</f>
        <v>25698.4</v>
      </c>
      <c r="S214" s="122" t="n">
        <f aca="false">R214/$E$3</f>
        <v>0.0266732709784144</v>
      </c>
      <c r="T214" s="0" t="str">
        <f aca="false">IF(O214&lt;0,"Продажа",IF(O214&gt;0,"Покупка","Нет сделок"))</f>
        <v>Нет сделок</v>
      </c>
    </row>
    <row r="216" customFormat="false" ht="15" hidden="false" customHeight="false" outlineLevel="0" collapsed="false">
      <c r="A216" s="0" t="s">
        <v>331</v>
      </c>
    </row>
    <row r="217" customFormat="false" ht="15" hidden="false" customHeight="false" outlineLevel="0" collapsed="false">
      <c r="A217" s="0" t="s">
        <v>333</v>
      </c>
    </row>
    <row r="218" customFormat="false" ht="15" hidden="false" customHeight="false" outlineLevel="0" collapsed="false">
      <c r="A218" s="0" t="s">
        <v>490</v>
      </c>
    </row>
    <row r="219" customFormat="false" ht="15" hidden="false" customHeight="false" outlineLevel="0" collapsed="false">
      <c r="A219" s="0" t="s">
        <v>335</v>
      </c>
    </row>
    <row r="220" customFormat="false" ht="15" hidden="false" customHeight="false" outlineLevel="0" collapsed="false">
      <c r="A220" s="0" t="s">
        <v>479</v>
      </c>
    </row>
    <row r="221" customFormat="false" ht="15" hidden="false" customHeight="false" outlineLevel="0" collapsed="false">
      <c r="A221" s="0" t="s">
        <v>480</v>
      </c>
    </row>
    <row r="222" customFormat="false" ht="15" hidden="false" customHeight="false" outlineLevel="0" collapsed="false">
      <c r="A222" s="0" t="s">
        <v>481</v>
      </c>
    </row>
    <row r="223" customFormat="false" ht="15" hidden="false" customHeight="false" outlineLevel="0" collapsed="false">
      <c r="A223" s="0" t="s">
        <v>482</v>
      </c>
    </row>
    <row r="226" customFormat="false" ht="21" hidden="false" customHeight="false" outlineLevel="0" collapsed="false">
      <c r="A226" s="117" t="s">
        <v>491</v>
      </c>
    </row>
    <row r="227" customFormat="false" ht="15" hidden="false" customHeight="false" outlineLevel="0" collapsed="false">
      <c r="A227" s="0" t="s">
        <v>492</v>
      </c>
    </row>
    <row r="228" customFormat="false" ht="15" hidden="false" customHeight="false" outlineLevel="0" collapsed="false">
      <c r="A228" s="184" t="s">
        <v>298</v>
      </c>
    </row>
    <row r="229" customFormat="false" ht="39" hidden="false" customHeight="true" outlineLevel="0" collapsed="false">
      <c r="A229" s="146" t="s">
        <v>299</v>
      </c>
      <c r="B229" s="146" t="s">
        <v>300</v>
      </c>
      <c r="C229" s="146" t="s">
        <v>195</v>
      </c>
      <c r="D229" s="146" t="s">
        <v>302</v>
      </c>
      <c r="E229" s="146" t="s">
        <v>303</v>
      </c>
      <c r="F229" s="146" t="s">
        <v>304</v>
      </c>
      <c r="G229" s="185" t="s">
        <v>305</v>
      </c>
      <c r="H229" s="185" t="s">
        <v>306</v>
      </c>
      <c r="I229" s="185" t="s">
        <v>307</v>
      </c>
      <c r="J229" s="146" t="s">
        <v>308</v>
      </c>
    </row>
    <row r="230" customFormat="false" ht="15" hidden="false" customHeight="false" outlineLevel="0" collapsed="false">
      <c r="A230" s="229" t="s">
        <v>309</v>
      </c>
      <c r="B230" s="187" t="str">
        <f aca="false">VLOOKUP(IFERROR(VLOOKUP(C230,Акции!A:D,4,0),VLOOKUP(C230,Облигации!A:D,4,0)),Таблица25[[ID]:[SHORTNAME]],2,0)</f>
        <v>Т+ Акции и ДР</v>
      </c>
      <c r="C230" s="23" t="str">
        <f aca="false">A86</f>
        <v>RU0007976965</v>
      </c>
      <c r="D230" s="23" t="str">
        <f aca="false">IFERROR(VLOOKUP(C230,Акции!A:O,15,0),VLOOKUP(C230,Облигации!A:O,15,0))</f>
        <v>Башнефть - привилегированные акции</v>
      </c>
      <c r="E230" s="189" t="n">
        <f aca="false">ABS(P86)</f>
        <v>50</v>
      </c>
      <c r="F230" s="23" t="n">
        <f aca="false">J86</f>
        <v>1084</v>
      </c>
      <c r="G230" s="189" t="n">
        <f aca="false">ABS(Q86)</f>
        <v>54200</v>
      </c>
      <c r="H230" s="228" t="str">
        <f aca="false">IF(OR(ISERR(SEARCH("spbfut",B230))=0,ISERR(SEARCH("spbopt",B230))=0,ISERR(SEARCH("фьючерс",B230))=0,ISERR(SEARCH("опцион",B230))=0,ISERR(SEARCH("forts",B230))=0)=1,"ДА","")</f>
        <v/>
      </c>
      <c r="I230" s="228" t="str">
        <f aca="false">IFERROR(IF(IFERROR(VLOOKUP(C230,Акции!A:AM,39,0),VLOOKUP(C230,Облигации!A:BF,45,0))=1,"КВАЛ",""),"")</f>
        <v/>
      </c>
      <c r="J230" s="23"/>
    </row>
    <row r="231" customFormat="false" ht="15" hidden="false" customHeight="false" outlineLevel="0" collapsed="false">
      <c r="A231" s="229" t="s">
        <v>309</v>
      </c>
      <c r="B231" s="187" t="str">
        <f aca="false">VLOOKUP(IFERROR(VLOOKUP(C231,Акции!A:D,4,0),VLOOKUP(C231,Облигации!A:D,4,0)),Таблица25[[ID]:[SHORTNAME]],2,0)</f>
        <v>Т+ Акции и ДР</v>
      </c>
      <c r="C231" s="23" t="str">
        <f aca="false">A87</f>
        <v>RU000A106YF0</v>
      </c>
      <c r="D231" s="23" t="str">
        <f aca="false">IFERROR(VLOOKUP(C231,Акции!A:O,15,0),VLOOKUP(C231,Облигации!A:O,15,0))</f>
        <v>ВК</v>
      </c>
      <c r="E231" s="189" t="n">
        <f aca="false">ABS(P87)</f>
        <v>50</v>
      </c>
      <c r="F231" s="23" t="n">
        <f aca="false">J87</f>
        <v>255</v>
      </c>
      <c r="G231" s="189" t="n">
        <f aca="false">ABS(Q87)</f>
        <v>12750</v>
      </c>
      <c r="H231" s="228" t="str">
        <f aca="false">IF(OR(ISERR(SEARCH("spbfut",B231))=0,ISERR(SEARCH("spbopt",B231))=0,ISERR(SEARCH("фьючерс",B231))=0,ISERR(SEARCH("опцион",B231))=0,ISERR(SEARCH("forts",B231))=0)=1,"ДА","")</f>
        <v/>
      </c>
      <c r="I231" s="228" t="str">
        <f aca="false">IFERROR(IF(IFERROR(VLOOKUP(C231,Акции!A:AM,39,0),VLOOKUP(C231,Облигации!A:BF,45,0))=1,"КВАЛ",""),"")</f>
        <v/>
      </c>
      <c r="J231" s="23"/>
    </row>
    <row r="232" customFormat="false" ht="15" hidden="false" customHeight="false" outlineLevel="0" collapsed="false">
      <c r="A232" s="229" t="s">
        <v>309</v>
      </c>
      <c r="B232" s="187" t="str">
        <f aca="false">VLOOKUP(IFERROR(VLOOKUP(C232,Акции!A:D,4,0),VLOOKUP(C232,Облигации!A:D,4,0)),Таблица25[[ID]:[SHORTNAME]],2,0)</f>
        <v>Т+ Акции и ДР</v>
      </c>
      <c r="C232" s="23" t="str">
        <f aca="false">A88</f>
        <v>RU000A0HL5M1</v>
      </c>
      <c r="D232" s="23" t="str">
        <f aca="false">IFERROR(VLOOKUP(C232,Акции!A:O,15,0),VLOOKUP(C232,Облигации!A:O,15,0))</f>
        <v>Novabev Group</v>
      </c>
      <c r="E232" s="189" t="n">
        <f aca="false">ABS(P88)</f>
        <v>12</v>
      </c>
      <c r="F232" s="23" t="n">
        <f aca="false">J88</f>
        <v>580</v>
      </c>
      <c r="G232" s="189" t="n">
        <f aca="false">ABS(Q88)</f>
        <v>6960</v>
      </c>
      <c r="H232" s="228" t="str">
        <f aca="false">IF(OR(ISERR(SEARCH("spbfut",B232))=0,ISERR(SEARCH("spbopt",B232))=0,ISERR(SEARCH("фьючерс",B232))=0,ISERR(SEARCH("опцион",B232))=0,ISERR(SEARCH("forts",B232))=0)=1,"ДА","")</f>
        <v/>
      </c>
      <c r="I232" s="228" t="str">
        <f aca="false">IFERROR(IF(IFERROR(VLOOKUP(C232,Акции!A:AM,39,0),VLOOKUP(C232,Облигации!A:BF,45,0))=1,"КВАЛ",""),"")</f>
        <v/>
      </c>
      <c r="J232" s="23"/>
    </row>
    <row r="233" customFormat="false" ht="15" hidden="false" customHeight="false" outlineLevel="0" collapsed="false">
      <c r="A233" s="229" t="s">
        <v>309</v>
      </c>
      <c r="B233" s="187" t="str">
        <f aca="false">VLOOKUP(IFERROR(VLOOKUP(C233,Акции!A:D,4,0),VLOOKUP(C233,Облигации!A:D,4,0)),Таблица25[[ID]:[SHORTNAME]],2,0)</f>
        <v>Т+ Акции и ДР</v>
      </c>
      <c r="C233" s="23" t="str">
        <f aca="false">A89</f>
        <v>RU0008943394</v>
      </c>
      <c r="D233" s="23" t="str">
        <f aca="false">IFERROR(VLOOKUP(C233,Акции!A:O,15,0),VLOOKUP(C233,Облигации!A:O,15,0))</f>
        <v>Ростелеком</v>
      </c>
      <c r="E233" s="189" t="n">
        <f aca="false">ABS(P89)</f>
        <v>10</v>
      </c>
      <c r="F233" s="23" t="n">
        <f aca="false">J89</f>
        <v>52.67</v>
      </c>
      <c r="G233" s="189" t="n">
        <f aca="false">ABS(Q89)</f>
        <v>5267</v>
      </c>
      <c r="H233" s="228" t="str">
        <f aca="false">IF(OR(ISERR(SEARCH("spbfut",B233))=0,ISERR(SEARCH("spbopt",B233))=0,ISERR(SEARCH("фьючерс",B233))=0,ISERR(SEARCH("опцион",B233))=0,ISERR(SEARCH("forts",B233))=0)=1,"ДА","")</f>
        <v/>
      </c>
      <c r="I233" s="228" t="str">
        <f aca="false">IFERROR(IF(IFERROR(VLOOKUP(C233,Акции!A:AM,39,0),VLOOKUP(C233,Облигации!A:BF,45,0))=1,"КВАЛ",""),"")</f>
        <v/>
      </c>
      <c r="J233" s="23"/>
    </row>
    <row r="234" customFormat="false" ht="15" hidden="false" customHeight="false" outlineLevel="0" collapsed="false">
      <c r="A234" s="229" t="s">
        <v>309</v>
      </c>
      <c r="B234" s="187" t="str">
        <f aca="false">VLOOKUP(IFERROR(VLOOKUP(C234,Акции!A:D,4,0),VLOOKUP(C234,Облигации!A:D,4,0)),Таблица25[[ID]:[SHORTNAME]],2,0)</f>
        <v>Т+ Акции и ДР</v>
      </c>
      <c r="C234" s="23" t="str">
        <f aca="false">A90</f>
        <v>RU000A0ET7Y7</v>
      </c>
      <c r="D234" s="23" t="str">
        <f aca="false">IFERROR(VLOOKUP(C234,Акции!A:O,15,0),VLOOKUP(C234,Облигации!A:O,15,0))</f>
        <v>Россети Московский регион</v>
      </c>
      <c r="E234" s="189" t="n">
        <f aca="false">ABS(P90)</f>
        <v>10</v>
      </c>
      <c r="F234" s="23" t="n">
        <f aca="false">J90</f>
        <v>1.0745</v>
      </c>
      <c r="G234" s="189" t="n">
        <f aca="false">ABS(Q90)</f>
        <v>10745</v>
      </c>
      <c r="H234" s="228" t="str">
        <f aca="false">IF(OR(ISERR(SEARCH("spbfut",B234))=0,ISERR(SEARCH("spbopt",B234))=0,ISERR(SEARCH("фьючерс",B234))=0,ISERR(SEARCH("опцион",B234))=0,ISERR(SEARCH("forts",B234))=0)=1,"ДА","")</f>
        <v/>
      </c>
      <c r="I234" s="228" t="str">
        <f aca="false">IFERROR(IF(IFERROR(VLOOKUP(C234,Акции!A:AM,39,0),VLOOKUP(C234,Облигации!A:BF,45,0))=1,"КВАЛ",""),"")</f>
        <v/>
      </c>
      <c r="J234" s="23"/>
    </row>
    <row r="235" customFormat="false" ht="15" hidden="false" customHeight="false" outlineLevel="0" collapsed="false">
      <c r="A235" s="229" t="s">
        <v>309</v>
      </c>
      <c r="B235" s="187" t="str">
        <f aca="false">VLOOKUP(IFERROR(VLOOKUP(C235,Акции!A:D,4,0),VLOOKUP(C235,Облигации!A:D,4,0)),Таблица25[[ID]:[SHORTNAME]],2,0)</f>
        <v>Т+ Акции и ДР</v>
      </c>
      <c r="C235" s="23" t="str">
        <f aca="false">A91</f>
        <v>RU000A0JPN96</v>
      </c>
      <c r="D235" s="23" t="str">
        <f aca="false">IFERROR(VLOOKUP(C235,Акции!A:O,15,0),VLOOKUP(C235,Облигации!A:O,15,0))</f>
        <v>Россети Центр и Приволжье</v>
      </c>
      <c r="E235" s="189" t="n">
        <f aca="false">ABS(P91)</f>
        <v>23</v>
      </c>
      <c r="F235" s="23" t="n">
        <f aca="false">J91</f>
        <v>0.3243</v>
      </c>
      <c r="G235" s="189" t="n">
        <f aca="false">ABS(Q91)</f>
        <v>74589</v>
      </c>
      <c r="H235" s="228" t="str">
        <f aca="false">IF(OR(ISERR(SEARCH("spbfut",B235))=0,ISERR(SEARCH("spbopt",B235))=0,ISERR(SEARCH("фьючерс",B235))=0,ISERR(SEARCH("опцион",B235))=0,ISERR(SEARCH("forts",B235))=0)=1,"ДА","")</f>
        <v/>
      </c>
      <c r="I235" s="228" t="str">
        <f aca="false">IFERROR(IF(IFERROR(VLOOKUP(C235,Акции!A:AM,39,0),VLOOKUP(C235,Облигации!A:BF,45,0))=1,"КВАЛ",""),"")</f>
        <v/>
      </c>
      <c r="J235" s="23"/>
    </row>
    <row r="236" customFormat="false" ht="15" hidden="false" customHeight="false" outlineLevel="0" collapsed="false">
      <c r="A236" s="229" t="s">
        <v>309</v>
      </c>
      <c r="B236" s="187" t="str">
        <f aca="false">VLOOKUP(IFERROR(VLOOKUP(C236,Акции!A:D,4,0),VLOOKUP(C236,Облигации!A:D,4,0)),Таблица25[[ID]:[SHORTNAME]],2,0)</f>
        <v>Т+ Акции и ДР</v>
      </c>
      <c r="C236" s="23" t="str">
        <f aca="false">A92</f>
        <v>RU0009029540</v>
      </c>
      <c r="D236" s="23" t="str">
        <f aca="false">IFERROR(VLOOKUP(C236,Акции!A:O,15,0),VLOOKUP(C236,Облигации!A:O,15,0))</f>
        <v>Сбер Банк</v>
      </c>
      <c r="E236" s="189" t="n">
        <f aca="false">ABS(P92)</f>
        <v>40</v>
      </c>
      <c r="F236" s="23" t="n">
        <f aca="false">J92</f>
        <v>228.11</v>
      </c>
      <c r="G236" s="189" t="n">
        <f aca="false">ABS(Q92)</f>
        <v>91244</v>
      </c>
      <c r="H236" s="228" t="str">
        <f aca="false">IF(OR(ISERR(SEARCH("spbfut",B236))=0,ISERR(SEARCH("spbopt",B236))=0,ISERR(SEARCH("фьючерс",B236))=0,ISERR(SEARCH("опцион",B236))=0,ISERR(SEARCH("forts",B236))=0)=1,"ДА","")</f>
        <v/>
      </c>
      <c r="I236" s="228" t="str">
        <f aca="false">IFERROR(IF(IFERROR(VLOOKUP(C236,Акции!A:AM,39,0),VLOOKUP(C236,Облигации!A:BF,45,0))=1,"КВАЛ",""),"")</f>
        <v/>
      </c>
      <c r="J236" s="23"/>
    </row>
    <row r="237" customFormat="false" ht="15" hidden="false" customHeight="false" outlineLevel="0" collapsed="false">
      <c r="A237" s="229" t="s">
        <v>309</v>
      </c>
      <c r="B237" s="187" t="str">
        <f aca="false">VLOOKUP(IFERROR(VLOOKUP(C237,Акции!A:D,4,0),VLOOKUP(C237,Облигации!A:D,4,0)),Таблица25[[ID]:[SHORTNAME]],2,0)</f>
        <v>Т+ Акции и ДР</v>
      </c>
      <c r="C237" s="23" t="str">
        <f aca="false">A93</f>
        <v>RU0009029557</v>
      </c>
      <c r="D237" s="23" t="str">
        <f aca="false">IFERROR(VLOOKUP(C237,Акции!A:O,15,0),VLOOKUP(C237,Облигации!A:O,15,0))</f>
        <v>Сбер Банк - привилегированные акции</v>
      </c>
      <c r="E237" s="189" t="n">
        <f aca="false">ABS(P93)</f>
        <v>30</v>
      </c>
      <c r="F237" s="23" t="n">
        <f aca="false">J93</f>
        <v>228.35</v>
      </c>
      <c r="G237" s="189" t="n">
        <f aca="false">ABS(Q93)</f>
        <v>68505</v>
      </c>
      <c r="H237" s="228" t="str">
        <f aca="false">IF(OR(ISERR(SEARCH("spbfut",B237))=0,ISERR(SEARCH("spbopt",B237))=0,ISERR(SEARCH("фьючерс",B237))=0,ISERR(SEARCH("опцион",B237))=0,ISERR(SEARCH("forts",B237))=0)=1,"ДА","")</f>
        <v/>
      </c>
      <c r="I237" s="228" t="str">
        <f aca="false">IFERROR(IF(IFERROR(VLOOKUP(C237,Акции!A:AM,39,0),VLOOKUP(C237,Облигации!A:BF,45,0))=1,"КВАЛ",""),"")</f>
        <v/>
      </c>
      <c r="J237" s="23"/>
    </row>
    <row r="238" customFormat="false" ht="15" hidden="false" customHeight="false" outlineLevel="0" collapsed="false">
      <c r="A238" s="229" t="s">
        <v>309</v>
      </c>
      <c r="B238" s="187" t="str">
        <f aca="false">VLOOKUP(IFERROR(VLOOKUP(C238,Акции!A:D,4,0),VLOOKUP(C238,Облигации!A:D,4,0)),Таблица25[[ID]:[SHORTNAME]],2,0)</f>
        <v>Т+ Акции и ДР</v>
      </c>
      <c r="C238" s="23" t="str">
        <f aca="false">A94</f>
        <v>RU0009033591</v>
      </c>
      <c r="D238" s="23" t="str">
        <f aca="false">IFERROR(VLOOKUP(C238,Акции!A:O,15,0),VLOOKUP(C238,Облигации!A:O,15,0))</f>
        <v>Татнефть</v>
      </c>
      <c r="E238" s="189" t="n">
        <f aca="false">ABS(P94)</f>
        <v>50</v>
      </c>
      <c r="F238" s="23" t="n">
        <f aca="false">J94</f>
        <v>532.9</v>
      </c>
      <c r="G238" s="189" t="n">
        <f aca="false">ABS(Q94)</f>
        <v>26645</v>
      </c>
      <c r="H238" s="228" t="str">
        <f aca="false">IF(OR(ISERR(SEARCH("spbfut",B238))=0,ISERR(SEARCH("spbopt",B238))=0,ISERR(SEARCH("фьючерс",B238))=0,ISERR(SEARCH("опцион",B238))=0,ISERR(SEARCH("forts",B238))=0)=1,"ДА","")</f>
        <v/>
      </c>
      <c r="I238" s="228" t="str">
        <f aca="false">IFERROR(IF(IFERROR(VLOOKUP(C238,Акции!A:AM,39,0),VLOOKUP(C238,Облигации!A:BF,45,0))=1,"КВАЛ",""),"")</f>
        <v/>
      </c>
      <c r="J238" s="23"/>
    </row>
    <row r="239" customFormat="false" ht="15" hidden="false" customHeight="false" outlineLevel="0" collapsed="false">
      <c r="A239" s="229" t="s">
        <v>309</v>
      </c>
      <c r="B239" s="187" t="s">
        <v>453</v>
      </c>
      <c r="C239" s="23" t="str">
        <f aca="false">A95</f>
        <v>RU000A106F40</v>
      </c>
      <c r="D239" s="23" t="str">
        <f aca="false">C95</f>
        <v>Европлн1Р6</v>
      </c>
      <c r="E239" s="189" t="n">
        <f aca="false">ABS(P95)</f>
        <v>50</v>
      </c>
      <c r="F239" s="23" t="n">
        <f aca="false">J95</f>
        <v>94.58</v>
      </c>
      <c r="G239" s="189" t="n">
        <f aca="false">ABS(Q95)</f>
        <v>47290</v>
      </c>
      <c r="H239" s="228" t="str">
        <f aca="false">IF(OR(ISERR(SEARCH("spbfut",B239))=0,ISERR(SEARCH("spbopt",B239))=0,ISERR(SEARCH("фьючерс",B239))=0,ISERR(SEARCH("опцион",B239))=0,ISERR(SEARCH("forts",B239))=0)=1,"ДА","")</f>
        <v/>
      </c>
      <c r="I239" s="228" t="str">
        <f aca="false">IFERROR(IF(IFERROR(VLOOKUP(C239,Акции!A:AM,39,0),VLOOKUP(C239,Облигации!A:BF,45,0))=1,"КВАЛ",""),"")</f>
        <v/>
      </c>
      <c r="J239" s="23"/>
    </row>
    <row r="240" customFormat="false" ht="15" hidden="false" customHeight="false" outlineLevel="0" collapsed="false">
      <c r="A240" s="229" t="s">
        <v>309</v>
      </c>
      <c r="B240" s="187" t="str">
        <f aca="false">VLOOKUP(IFERROR(VLOOKUP(C240,Акции!A:D,4,0),VLOOKUP(C240,Облигации!A:D,4,0)),Таблица25[[ID]:[SHORTNAME]],2,0)</f>
        <v>Т+ Облигации</v>
      </c>
      <c r="C240" s="23" t="str">
        <f aca="false">A96</f>
        <v>RU000A102GU5</v>
      </c>
      <c r="D240" s="23" t="str">
        <f aca="false">IFERROR(VLOOKUP(C240,Акции!A:O,15,0),VLOOKUP(C240,Облигации!A:O,15,0))</f>
        <v>Novabev Group БО-П04</v>
      </c>
      <c r="E240" s="189" t="n">
        <f aca="false">ABS(P96)</f>
        <v>32</v>
      </c>
      <c r="F240" s="23" t="n">
        <f aca="false">J96</f>
        <v>91.11</v>
      </c>
      <c r="G240" s="189" t="n">
        <f aca="false">ABS(Q96)</f>
        <v>29155.2</v>
      </c>
      <c r="H240" s="228" t="str">
        <f aca="false">IF(OR(ISERR(SEARCH("spbfut",B240))=0,ISERR(SEARCH("spbopt",B240))=0,ISERR(SEARCH("фьючерс",B240))=0,ISERR(SEARCH("опцион",B240))=0,ISERR(SEARCH("forts",B240))=0)=1,"ДА","")</f>
        <v/>
      </c>
      <c r="I240" s="228" t="str">
        <f aca="false">IFERROR(IF(IFERROR(VLOOKUP(C240,Акции!A:AM,39,0),VLOOKUP(C240,Облигации!A:BF,45,0))=1,"КВАЛ",""),"")</f>
        <v/>
      </c>
      <c r="J240" s="23"/>
    </row>
    <row r="241" customFormat="false" ht="15" hidden="false" customHeight="false" outlineLevel="0" collapsed="false">
      <c r="A241" s="229" t="s">
        <v>309</v>
      </c>
      <c r="B241" s="187" t="s">
        <v>453</v>
      </c>
      <c r="C241" s="23" t="str">
        <f aca="false">A97</f>
        <v>RU000A104YT6</v>
      </c>
      <c r="D241" s="23" t="str">
        <f aca="false">C97</f>
        <v>СамолетP12</v>
      </c>
      <c r="E241" s="189" t="n">
        <f aca="false">ABS(P97)</f>
        <v>30</v>
      </c>
      <c r="F241" s="23" t="n">
        <f aca="false">J97</f>
        <v>90.16</v>
      </c>
      <c r="G241" s="189" t="n">
        <f aca="false">ABS(Q97)</f>
        <v>27048</v>
      </c>
      <c r="H241" s="228" t="str">
        <f aca="false">IF(OR(ISERR(SEARCH("spbfut",B241))=0,ISERR(SEARCH("spbopt",B241))=0,ISERR(SEARCH("фьючерс",B241))=0,ISERR(SEARCH("опцион",B241))=0,ISERR(SEARCH("forts",B241))=0)=1,"ДА","")</f>
        <v/>
      </c>
      <c r="I241" s="228" t="str">
        <f aca="false">IFERROR(IF(IFERROR(VLOOKUP(C241,Акции!A:AM,39,0),VLOOKUP(C241,Облигации!A:BF,45,0))=1,"КВАЛ",""),"")</f>
        <v/>
      </c>
      <c r="J241" s="23"/>
    </row>
    <row r="242" customFormat="false" ht="15" hidden="false" customHeight="false" outlineLevel="0" collapsed="false">
      <c r="A242" s="229" t="str">
        <f aca="false">T48</f>
        <v>Продажа</v>
      </c>
      <c r="B242" s="187" t="str">
        <f aca="false">VLOOKUP(IFERROR(VLOOKUP(C242,Акции!A:D,4,0),VLOOKUP(C242,Облигации!A:D,4,0)),Таблица25[[ID]:[SHORTNAME]],2,0)</f>
        <v>Т+ Акции и ДР</v>
      </c>
      <c r="C242" s="23" t="str">
        <f aca="false">A48</f>
        <v>RU0009024277</v>
      </c>
      <c r="D242" s="23" t="str">
        <f aca="false">IFERROR(VLOOKUP(C242,Акции!A:O,15,0),VLOOKUP(C242,Облигации!A:O,15,0))</f>
        <v>ЛУКОЙЛ</v>
      </c>
      <c r="E242" s="189" t="n">
        <f aca="false">ABS(O48)</f>
        <v>4</v>
      </c>
      <c r="F242" s="23" t="n">
        <f aca="false">I48</f>
        <v>6748.5</v>
      </c>
      <c r="G242" s="189" t="n">
        <f aca="false">ABS(P48)</f>
        <v>26994</v>
      </c>
      <c r="H242" s="228" t="str">
        <f aca="false">IF(OR(ISERR(SEARCH("spbfut",B242))=0,ISERR(SEARCH("spbopt",B242))=0,ISERR(SEARCH("фьючерс",B242))=0,ISERR(SEARCH("опцион",B242))=0,ISERR(SEARCH("forts",B242))=0)=1,"ДА","")</f>
        <v/>
      </c>
      <c r="I242" s="228" t="str">
        <f aca="false">IFERROR(IF(IFERROR(VLOOKUP(C242,Акции!A:AM,39,0),VLOOKUP(C242,Облигации!A:BF,45,0))=1,"КВАЛ",""),"")</f>
        <v/>
      </c>
      <c r="J242" s="23"/>
    </row>
    <row r="243" customFormat="false" ht="15" hidden="false" customHeight="false" outlineLevel="0" collapsed="false">
      <c r="A243" s="229" t="str">
        <f aca="false">T49</f>
        <v>Покупка</v>
      </c>
      <c r="B243" s="187" t="str">
        <f aca="false">VLOOKUP(IFERROR(VLOOKUP(C243,Акции!A:D,4,0),VLOOKUP(C243,Облигации!A:D,4,0)),Таблица25[[ID]:[SHORTNAME]],2,0)</f>
        <v>Т+ Акции и ДР</v>
      </c>
      <c r="C243" s="23" t="str">
        <f aca="false">A49</f>
        <v>US69269L1044</v>
      </c>
      <c r="D243" s="23" t="str">
        <f aca="false">IFERROR(VLOOKUP(C243,Акции!A:O,15,0),VLOOKUP(C243,Облигации!A:O,15,0))</f>
        <v>Ozon Holdings PLC</v>
      </c>
      <c r="E243" s="189" t="n">
        <f aca="false">ABS(O49)</f>
        <v>8</v>
      </c>
      <c r="F243" s="23" t="n">
        <f aca="false">I49</f>
        <v>2719.5</v>
      </c>
      <c r="G243" s="189" t="n">
        <f aca="false">ABS(P49)</f>
        <v>21756</v>
      </c>
      <c r="H243" s="228" t="str">
        <f aca="false">IF(OR(ISERR(SEARCH("spbfut",B243))=0,ISERR(SEARCH("spbopt",B243))=0,ISERR(SEARCH("фьючерс",B243))=0,ISERR(SEARCH("опцион",B243))=0,ISERR(SEARCH("forts",B243))=0)=1,"ДА","")</f>
        <v/>
      </c>
      <c r="I243" s="228" t="str">
        <f aca="false">IFERROR(IF(IFERROR(VLOOKUP(C243,Акции!A:AM,39,0),VLOOKUP(C243,Облигации!A:BF,45,0))=1,"КВАЛ",""),"")</f>
        <v>КВАЛ</v>
      </c>
      <c r="J243" s="23"/>
    </row>
    <row r="244" customFormat="false" ht="15" hidden="false" customHeight="false" outlineLevel="0" collapsed="false">
      <c r="A244" s="229" t="str">
        <f aca="false">T50</f>
        <v>Покупка</v>
      </c>
      <c r="B244" s="187" t="str">
        <f aca="false">VLOOKUP(IFERROR(VLOOKUP(C244,Акции!A:D,4,0),VLOOKUP(C244,Облигации!A:D,4,0)),Таблица25[[ID]:[SHORTNAME]],2,0)</f>
        <v>Т+ Акции и ДР</v>
      </c>
      <c r="C244" s="23" t="str">
        <f aca="false">A50</f>
        <v>RU000A103X66</v>
      </c>
      <c r="D244" s="23" t="str">
        <f aca="false">IFERROR(VLOOKUP(C244,Акции!A:O,15,0),VLOOKUP(C244,Облигации!A:O,15,0))</f>
        <v>Группа Позитив</v>
      </c>
      <c r="E244" s="189" t="n">
        <f aca="false">ABS(O50)</f>
        <v>7</v>
      </c>
      <c r="F244" s="23" t="n">
        <f aca="false">I50</f>
        <v>1798.6</v>
      </c>
      <c r="G244" s="189" t="n">
        <f aca="false">ABS(P50)</f>
        <v>12590.2</v>
      </c>
      <c r="H244" s="228" t="str">
        <f aca="false">IF(OR(ISERR(SEARCH("spbfut",B244))=0,ISERR(SEARCH("spbopt",B244))=0,ISERR(SEARCH("фьючерс",B244))=0,ISERR(SEARCH("опцион",B244))=0,ISERR(SEARCH("forts",B244))=0)=1,"ДА","")</f>
        <v/>
      </c>
      <c r="I244" s="228" t="str">
        <f aca="false">IFERROR(IF(IFERROR(VLOOKUP(C244,Акции!A:AM,39,0),VLOOKUP(C244,Облигации!A:BF,45,0))=1,"КВАЛ",""),"")</f>
        <v/>
      </c>
      <c r="J244" s="23"/>
    </row>
    <row r="245" customFormat="false" ht="15" hidden="false" customHeight="false" outlineLevel="0" collapsed="false">
      <c r="A245" s="229" t="str">
        <f aca="false">T51</f>
        <v>Покупка</v>
      </c>
      <c r="B245" s="187" t="str">
        <f aca="false">VLOOKUP(IFERROR(VLOOKUP(C245,Акции!A:D,4,0),VLOOKUP(C245,Облигации!A:D,4,0)),Таблица25[[ID]:[SHORTNAME]],2,0)</f>
        <v>Т+ Акции и ДР</v>
      </c>
      <c r="C245" s="23" t="str">
        <f aca="false">A51</f>
        <v>RU0009029524</v>
      </c>
      <c r="D245" s="23" t="str">
        <f aca="false">IFERROR(VLOOKUP(C245,Акции!A:O,15,0),VLOOKUP(C245,Облигации!A:O,15,0))</f>
        <v>Сургутнефтегаз - привилегированные акции</v>
      </c>
      <c r="E245" s="189" t="n">
        <f aca="false">ABS(O51)</f>
        <v>18</v>
      </c>
      <c r="F245" s="23" t="n">
        <f aca="false">I51</f>
        <v>55.975</v>
      </c>
      <c r="G245" s="189" t="n">
        <f aca="false">ABS(P51)</f>
        <v>10075.5</v>
      </c>
      <c r="H245" s="228" t="str">
        <f aca="false">IF(OR(ISERR(SEARCH("spbfut",B245))=0,ISERR(SEARCH("spbopt",B245))=0,ISERR(SEARCH("фьючерс",B245))=0,ISERR(SEARCH("опцион",B245))=0,ISERR(SEARCH("forts",B245))=0)=1,"ДА","")</f>
        <v/>
      </c>
      <c r="I245" s="228" t="str">
        <f aca="false">IFERROR(IF(IFERROR(VLOOKUP(C245,Акции!A:AM,39,0),VLOOKUP(C245,Облигации!A:BF,45,0))=1,"КВАЛ",""),"")</f>
        <v/>
      </c>
      <c r="J245" s="23"/>
    </row>
    <row r="246" customFormat="false" ht="15" hidden="false" customHeight="false" outlineLevel="0" collapsed="false">
      <c r="A246" s="229" t="str">
        <f aca="false">T52</f>
        <v>Покупка</v>
      </c>
      <c r="B246" s="187" t="str">
        <f aca="false">VLOOKUP(IFERROR(VLOOKUP(C246,Акции!A:D,4,0),VLOOKUP(C246,Облигации!A:D,4,0)),Таблица25[[ID]:[SHORTNAME]],2,0)</f>
        <v>Т+ Акции и ДР</v>
      </c>
      <c r="C246" s="23" t="str">
        <f aca="false">A52</f>
        <v>RU000A107UL4</v>
      </c>
      <c r="D246" s="23" t="str">
        <f aca="false">IFERROR(VLOOKUP(C246,Акции!A:O,15,0),VLOOKUP(C246,Облигации!A:O,15,0))</f>
        <v>Т-Технологии</v>
      </c>
      <c r="E246" s="189" t="n">
        <f aca="false">ABS(O52)</f>
        <v>1</v>
      </c>
      <c r="F246" s="23" t="n">
        <f aca="false">I52</f>
        <v>2348</v>
      </c>
      <c r="G246" s="189" t="n">
        <f aca="false">ABS(P52)</f>
        <v>2348</v>
      </c>
      <c r="H246" s="228" t="str">
        <f aca="false">IF(OR(ISERR(SEARCH("spbfut",B246))=0,ISERR(SEARCH("spbopt",B246))=0,ISERR(SEARCH("фьючерс",B246))=0,ISERR(SEARCH("опцион",B246))=0,ISERR(SEARCH("forts",B246))=0)=1,"ДА","")</f>
        <v/>
      </c>
      <c r="I246" s="228" t="str">
        <f aca="false">IFERROR(IF(IFERROR(VLOOKUP(C246,Акции!A:AM,39,0),VLOOKUP(C246,Облигации!A:BF,45,0))=1,"КВАЛ",""),"")</f>
        <v/>
      </c>
      <c r="J246" s="23"/>
    </row>
    <row r="247" customFormat="false" ht="15" hidden="false" customHeight="false" outlineLevel="0" collapsed="false">
      <c r="A247" s="229" t="str">
        <f aca="false">T53</f>
        <v>Покупка</v>
      </c>
      <c r="B247" s="187" t="str">
        <f aca="false">VLOOKUP(IFERROR(VLOOKUP(C247,Акции!A:D,4,0),VLOOKUP(C247,Облигации!A:D,4,0)),Таблица25[[ID]:[SHORTNAME]],2,0)</f>
        <v>Т+ Акции и ДР</v>
      </c>
      <c r="C247" s="23" t="str">
        <f aca="false">A53</f>
        <v>RU0009091573</v>
      </c>
      <c r="D247" s="23" t="str">
        <f aca="false">IFERROR(VLOOKUP(C247,Акции!A:O,15,0),VLOOKUP(C247,Облигации!A:O,15,0))</f>
        <v>Транснефть - привилегированные акции</v>
      </c>
      <c r="E247" s="189" t="n">
        <f aca="false">ABS(O53)</f>
        <v>4</v>
      </c>
      <c r="F247" s="23" t="n">
        <f aca="false">I53</f>
        <v>944.5</v>
      </c>
      <c r="G247" s="189" t="n">
        <f aca="false">ABS(P53)</f>
        <v>3778</v>
      </c>
      <c r="H247" s="228" t="str">
        <f aca="false">IF(OR(ISERR(SEARCH("spbfut",B247))=0,ISERR(SEARCH("spbopt",B247))=0,ISERR(SEARCH("фьючерс",B247))=0,ISERR(SEARCH("опцион",B247))=0,ISERR(SEARCH("forts",B247))=0)=1,"ДА","")</f>
        <v/>
      </c>
      <c r="I247" s="228" t="str">
        <f aca="false">IFERROR(IF(IFERROR(VLOOKUP(C247,Акции!A:AM,39,0),VLOOKUP(C247,Облигации!A:BF,45,0))=1,"КВАЛ",""),"")</f>
        <v/>
      </c>
      <c r="J247" s="23"/>
    </row>
    <row r="248" customFormat="false" ht="15" hidden="false" customHeight="false" outlineLevel="0" collapsed="false">
      <c r="A248" s="229" t="str">
        <f aca="false">T54</f>
        <v>Продажа</v>
      </c>
      <c r="B248" s="187" t="str">
        <f aca="false">VLOOKUP(IFERROR(VLOOKUP(C248,Акции!A:D,4,0),VLOOKUP(C248,Облигации!A:D,4,0)),Таблица25[[ID]:[SHORTNAME]],2,0)</f>
        <v>Т+ Акции и ДР</v>
      </c>
      <c r="C248" s="23" t="str">
        <f aca="false">A54</f>
        <v>RU000A107T19</v>
      </c>
      <c r="D248" s="23" t="str">
        <f aca="false">IFERROR(VLOOKUP(C248,Акции!A:O,15,0),VLOOKUP(C248,Облигации!A:O,15,0))</f>
        <v>Яндекс</v>
      </c>
      <c r="E248" s="189" t="n">
        <f aca="false">ABS(O54)</f>
        <v>16</v>
      </c>
      <c r="F248" s="23" t="n">
        <f aca="false">I54</f>
        <v>3330.5</v>
      </c>
      <c r="G248" s="189" t="n">
        <f aca="false">ABS(P54)</f>
        <v>53288</v>
      </c>
      <c r="H248" s="228" t="str">
        <f aca="false">IF(OR(ISERR(SEARCH("spbfut",B248))=0,ISERR(SEARCH("spbopt",B248))=0,ISERR(SEARCH("фьючерс",B248))=0,ISERR(SEARCH("опцион",B248))=0,ISERR(SEARCH("forts",B248))=0)=1,"ДА","")</f>
        <v/>
      </c>
      <c r="I248" s="228" t="str">
        <f aca="false">IFERROR(IF(IFERROR(VLOOKUP(C248,Акции!A:AM,39,0),VLOOKUP(C248,Облигации!A:BF,45,0))=1,"КВАЛ",""),"")</f>
        <v/>
      </c>
      <c r="J248" s="23"/>
    </row>
    <row r="249" customFormat="false" ht="15" hidden="false" customHeight="false" outlineLevel="0" collapsed="false">
      <c r="A249" s="229" t="str">
        <f aca="false">T56</f>
        <v>Покупка</v>
      </c>
      <c r="B249" s="187" t="str">
        <f aca="false">VLOOKUP(IFERROR(VLOOKUP(C249,Акции!A:D,4,0),VLOOKUP(C249,Облигации!A:D,4,0)),Таблица25[[ID]:[SHORTNAME]],2,0)</f>
        <v>Т+ Акции и ДР</v>
      </c>
      <c r="C249" s="23" t="str">
        <f aca="false">A56</f>
        <v>RU000A0ZZAC4</v>
      </c>
      <c r="D249" s="23" t="str">
        <f aca="false">IFERROR(VLOOKUP(C249,Акции!A:O,15,0),VLOOKUP(C249,Облигации!A:O,15,0))</f>
        <v>Совкомбанк</v>
      </c>
      <c r="E249" s="189" t="n">
        <f aca="false">ABS(O56)</f>
        <v>9</v>
      </c>
      <c r="F249" s="23" t="n">
        <f aca="false">I56</f>
        <v>12.58</v>
      </c>
      <c r="G249" s="189" t="n">
        <f aca="false">ABS(P56)</f>
        <v>11322</v>
      </c>
      <c r="H249" s="228" t="str">
        <f aca="false">IF(OR(ISERR(SEARCH("spbfut",B249))=0,ISERR(SEARCH("spbopt",B249))=0,ISERR(SEARCH("фьючерс",B249))=0,ISERR(SEARCH("опцион",B249))=0,ISERR(SEARCH("forts",B249))=0)=1,"ДА","")</f>
        <v/>
      </c>
      <c r="I249" s="228" t="str">
        <f aca="false">IFERROR(IF(IFERROR(VLOOKUP(C249,Акции!A:AM,39,0),VLOOKUP(C249,Облигации!A:BF,45,0))=1,"КВАЛ",""),"")</f>
        <v/>
      </c>
      <c r="J249" s="23"/>
    </row>
    <row r="250" customFormat="false" ht="15" hidden="false" customHeight="false" outlineLevel="0" collapsed="false">
      <c r="A250" s="229" t="str">
        <f aca="false">T57</f>
        <v>Продажа</v>
      </c>
      <c r="B250" s="187" t="str">
        <f aca="false">VLOOKUP(IFERROR(VLOOKUP(C250,Акции!A:D,4,0),VLOOKUP(C250,Облигации!A:D,4,0)),Таблица25[[ID]:[SHORTNAME]],2,0)</f>
        <v>Т+ Акции и ДР</v>
      </c>
      <c r="C250" s="23" t="str">
        <f aca="false">A57</f>
        <v>RU000A107662</v>
      </c>
      <c r="D250" s="23" t="str">
        <f aca="false">IFERROR(VLOOKUP(C250,Акции!A:O,15,0),VLOOKUP(C250,Облигации!A:O,15,0))</f>
        <v>Хэдхантер</v>
      </c>
      <c r="E250" s="189" t="n">
        <f aca="false">ABS(O57)</f>
        <v>1</v>
      </c>
      <c r="F250" s="23" t="n">
        <f aca="false">I57</f>
        <v>4200</v>
      </c>
      <c r="G250" s="189" t="n">
        <f aca="false">ABS(P57)</f>
        <v>4200</v>
      </c>
      <c r="H250" s="228" t="str">
        <f aca="false">IF(OR(ISERR(SEARCH("spbfut",B250))=0,ISERR(SEARCH("spbopt",B250))=0,ISERR(SEARCH("фьючерс",B250))=0,ISERR(SEARCH("опцион",B250))=0,ISERR(SEARCH("forts",B250))=0)=1,"ДА","")</f>
        <v/>
      </c>
      <c r="I250" s="228" t="str">
        <f aca="false">IFERROR(IF(IFERROR(VLOOKUP(C250,Акции!A:AM,39,0),VLOOKUP(C250,Облигации!A:BF,45,0))=1,"КВАЛ",""),"")</f>
        <v/>
      </c>
      <c r="J250" s="23"/>
    </row>
    <row r="251" customFormat="false" ht="15" hidden="false" customHeight="false" outlineLevel="0" collapsed="false">
      <c r="A251" s="229" t="str">
        <f aca="false">T58</f>
        <v>Покупка</v>
      </c>
      <c r="B251" s="187" t="str">
        <f aca="false">VLOOKUP(IFERROR(VLOOKUP(C251,Акции!A:D,4,0),VLOOKUP(C251,Облигации!A:D,4,0)),Таблица25[[ID]:[SHORTNAME]],2,0)</f>
        <v>Т+ Акции и ДР</v>
      </c>
      <c r="C251" s="23" t="str">
        <f aca="false">A58</f>
        <v>RU0006944147</v>
      </c>
      <c r="D251" s="23" t="str">
        <f aca="false">IFERROR(VLOOKUP(C251,Акции!A:O,15,0),VLOOKUP(C251,Облигации!A:O,15,0))</f>
        <v>Татнефть - привилегированные акции</v>
      </c>
      <c r="E251" s="189" t="n">
        <f aca="false">ABS(O58)</f>
        <v>45</v>
      </c>
      <c r="F251" s="23" t="n">
        <f aca="false">I58</f>
        <v>531.3</v>
      </c>
      <c r="G251" s="189" t="n">
        <f aca="false">ABS(P58)</f>
        <v>23908.5</v>
      </c>
      <c r="H251" s="228" t="str">
        <f aca="false">IF(OR(ISERR(SEARCH("spbfut",B251))=0,ISERR(SEARCH("spbopt",B251))=0,ISERR(SEARCH("фьючерс",B251))=0,ISERR(SEARCH("опцион",B251))=0,ISERR(SEARCH("forts",B251))=0)=1,"ДА","")</f>
        <v/>
      </c>
      <c r="I251" s="228" t="str">
        <f aca="false">IFERROR(IF(IFERROR(VLOOKUP(C251,Акции!A:AM,39,0),VLOOKUP(C251,Облигации!A:BF,45,0))=1,"КВАЛ",""),"")</f>
        <v/>
      </c>
      <c r="J251" s="23"/>
    </row>
    <row r="252" customFormat="false" ht="15" hidden="false" customHeight="false" outlineLevel="0" collapsed="false">
      <c r="A252" s="229" t="str">
        <f aca="false">T59</f>
        <v>Покупка</v>
      </c>
      <c r="B252" s="187" t="str">
        <f aca="false">VLOOKUP(IFERROR(VLOOKUP(C252,Акции!A:D,4,0),VLOOKUP(C252,Облигации!A:D,4,0)),Таблица25[[ID]:[SHORTNAME]],2,0)</f>
        <v>Т+ Акции и ДР</v>
      </c>
      <c r="C252" s="23" t="str">
        <f aca="false">A59</f>
        <v>RU000A106T36</v>
      </c>
      <c r="D252" s="23" t="str">
        <f aca="false">IFERROR(VLOOKUP(C252,Акции!A:O,15,0),VLOOKUP(C252,Облигации!A:O,15,0))</f>
        <v>Группа Астра</v>
      </c>
      <c r="E252" s="189" t="n">
        <f aca="false">ABS(O59)</f>
        <v>49</v>
      </c>
      <c r="F252" s="23" t="n">
        <f aca="false">I59</f>
        <v>434.65</v>
      </c>
      <c r="G252" s="189" t="n">
        <f aca="false">ABS(P59)</f>
        <v>21297.85</v>
      </c>
      <c r="H252" s="228" t="str">
        <f aca="false">IF(OR(ISERR(SEARCH("spbfut",B252))=0,ISERR(SEARCH("spbopt",B252))=0,ISERR(SEARCH("фьючерс",B252))=0,ISERR(SEARCH("опцион",B252))=0,ISERR(SEARCH("forts",B252))=0)=1,"ДА","")</f>
        <v/>
      </c>
      <c r="I252" s="228" t="str">
        <f aca="false">IFERROR(IF(IFERROR(VLOOKUP(C252,Акции!A:AM,39,0),VLOOKUP(C252,Облигации!A:BF,45,0))=1,"КВАЛ",""),"")</f>
        <v/>
      </c>
      <c r="J252" s="23"/>
    </row>
    <row r="253" customFormat="false" ht="15" hidden="false" customHeight="false" outlineLevel="0" collapsed="false">
      <c r="A253" s="229" t="str">
        <f aca="false">T60</f>
        <v>Покупка</v>
      </c>
      <c r="B253" s="187" t="str">
        <f aca="false">VLOOKUP(IFERROR(VLOOKUP(C253,Акции!A:D,4,0),VLOOKUP(C253,Облигации!A:D,4,0)),Таблица25[[ID]:[SHORTNAME]],2,0)</f>
        <v>Т+ Акции и ДР</v>
      </c>
      <c r="C253" s="23" t="str">
        <f aca="false">A60</f>
        <v>RU0009062467</v>
      </c>
      <c r="D253" s="23" t="str">
        <f aca="false">IFERROR(VLOOKUP(C253,Акции!A:O,15,0),VLOOKUP(C253,Облигации!A:O,15,0))</f>
        <v>Газпром нефть</v>
      </c>
      <c r="E253" s="189" t="n">
        <f aca="false">ABS(O60)</f>
        <v>4</v>
      </c>
      <c r="F253" s="23" t="n">
        <f aca="false">I60</f>
        <v>542.9</v>
      </c>
      <c r="G253" s="189" t="n">
        <f aca="false">ABS(P60)</f>
        <v>2171.6</v>
      </c>
      <c r="H253" s="228" t="str">
        <f aca="false">IF(OR(ISERR(SEARCH("spbfut",B253))=0,ISERR(SEARCH("spbopt",B253))=0,ISERR(SEARCH("фьючерс",B253))=0,ISERR(SEARCH("опцион",B253))=0,ISERR(SEARCH("forts",B253))=0)=1,"ДА","")</f>
        <v/>
      </c>
      <c r="I253" s="228" t="str">
        <f aca="false">IFERROR(IF(IFERROR(VLOOKUP(C253,Акции!A:AM,39,0),VLOOKUP(C253,Облигации!A:BF,45,0))=1,"КВАЛ",""),"")</f>
        <v/>
      </c>
      <c r="J253" s="23"/>
    </row>
    <row r="254" customFormat="false" ht="15" hidden="false" customHeight="false" outlineLevel="0" collapsed="false">
      <c r="A254" s="229" t="str">
        <f aca="false">T61</f>
        <v>Продажа</v>
      </c>
      <c r="B254" s="187" t="str">
        <f aca="false">VLOOKUP(IFERROR(VLOOKUP(C254,Акции!A:D,4,0),VLOOKUP(C254,Облигации!A:D,4,0)),Таблица25[[ID]:[SHORTNAME]],2,0)</f>
        <v>Т+ Акции и ДР</v>
      </c>
      <c r="C254" s="23" t="str">
        <f aca="false">A61</f>
        <v>RU000A108KL3</v>
      </c>
      <c r="D254" s="23" t="str">
        <f aca="false">IFERROR(VLOOKUP(C254,Акции!A:O,15,0),VLOOKUP(C254,Облигации!A:O,15,0))</f>
        <v>Мать и дитя</v>
      </c>
      <c r="E254" s="189" t="n">
        <f aca="false">ABS(O61)</f>
        <v>7</v>
      </c>
      <c r="F254" s="23" t="n">
        <f aca="false">I61</f>
        <v>845.2</v>
      </c>
      <c r="G254" s="189" t="n">
        <f aca="false">ABS(P61)</f>
        <v>5916.4</v>
      </c>
      <c r="H254" s="228" t="str">
        <f aca="false">IF(OR(ISERR(SEARCH("spbfut",B254))=0,ISERR(SEARCH("spbopt",B254))=0,ISERR(SEARCH("фьючерс",B254))=0,ISERR(SEARCH("опцион",B254))=0,ISERR(SEARCH("forts",B254))=0)=1,"ДА","")</f>
        <v/>
      </c>
      <c r="I254" s="228" t="str">
        <f aca="false">IFERROR(IF(IFERROR(VLOOKUP(C254,Акции!A:AM,39,0),VLOOKUP(C254,Облигации!A:BF,45,0))=1,"КВАЛ",""),"")</f>
        <v/>
      </c>
      <c r="J254" s="23"/>
    </row>
    <row r="255" customFormat="false" ht="15" hidden="false" customHeight="false" outlineLevel="0" collapsed="false">
      <c r="A255" s="229" t="str">
        <f aca="false">T62</f>
        <v>Продажа</v>
      </c>
      <c r="B255" s="187" t="str">
        <f aca="false">VLOOKUP(IFERROR(VLOOKUP(C255,Акции!A:D,4,0),VLOOKUP(C255,Облигации!A:D,4,0)),Таблица25[[ID]:[SHORTNAME]],2,0)</f>
        <v>Т+ Акции и ДР</v>
      </c>
      <c r="C255" s="23" t="str">
        <f aca="false">A62</f>
        <v>RU0009100945</v>
      </c>
      <c r="D255" s="23" t="str">
        <f aca="false">IFERROR(VLOOKUP(C255,Акции!A:O,15,0),VLOOKUP(C255,Облигации!A:O,15,0))</f>
        <v>Банк Санкт-Петербург</v>
      </c>
      <c r="E255" s="189" t="n">
        <f aca="false">ABS(O62)</f>
        <v>8</v>
      </c>
      <c r="F255" s="23" t="n">
        <f aca="false">I62</f>
        <v>306.87</v>
      </c>
      <c r="G255" s="189" t="n">
        <f aca="false">ABS(P62)</f>
        <v>24549.6</v>
      </c>
      <c r="H255" s="228" t="str">
        <f aca="false">IF(OR(ISERR(SEARCH("spbfut",B255))=0,ISERR(SEARCH("spbopt",B255))=0,ISERR(SEARCH("фьючерс",B255))=0,ISERR(SEARCH("опцион",B255))=0,ISERR(SEARCH("forts",B255))=0)=1,"ДА","")</f>
        <v/>
      </c>
      <c r="I255" s="228" t="str">
        <f aca="false">IFERROR(IF(IFERROR(VLOOKUP(C255,Акции!A:AM,39,0),VLOOKUP(C255,Облигации!A:BF,45,0))=1,"КВАЛ",""),"")</f>
        <v/>
      </c>
      <c r="J255" s="23"/>
    </row>
    <row r="256" customFormat="false" ht="15" hidden="false" customHeight="false" outlineLevel="0" collapsed="false">
      <c r="A256" s="229" t="str">
        <f aca="false">T63</f>
        <v>Покупка</v>
      </c>
      <c r="B256" s="187" t="str">
        <f aca="false">VLOOKUP(IFERROR(VLOOKUP(C256,Акции!A:D,4,0),VLOOKUP(C256,Облигации!A:D,4,0)),Таблица25[[ID]:[SHORTNAME]],2,0)</f>
        <v>Т+ Акции и ДР</v>
      </c>
      <c r="C256" s="23" t="str">
        <f aca="false">A63</f>
        <v>RU000A0JPNM1</v>
      </c>
      <c r="D256" s="23" t="str">
        <f aca="false">IFERROR(VLOOKUP(C256,Акции!A:O,15,0),VLOOKUP(C256,Облигации!A:O,15,0))</f>
        <v>Интер РАО ЕЭС</v>
      </c>
      <c r="E256" s="189" t="n">
        <f aca="false">ABS(O63)</f>
        <v>15</v>
      </c>
      <c r="F256" s="23" t="n">
        <f aca="false">I63</f>
        <v>3.692</v>
      </c>
      <c r="G256" s="189" t="n">
        <f aca="false">ABS(P63)</f>
        <v>5538</v>
      </c>
      <c r="H256" s="228" t="str">
        <f aca="false">IF(OR(ISERR(SEARCH("spbfut",B256))=0,ISERR(SEARCH("spbopt",B256))=0,ISERR(SEARCH("фьючерс",B256))=0,ISERR(SEARCH("опцион",B256))=0,ISERR(SEARCH("forts",B256))=0)=1,"ДА","")</f>
        <v/>
      </c>
      <c r="I256" s="228" t="str">
        <f aca="false">IFERROR(IF(IFERROR(VLOOKUP(C256,Акции!A:AM,39,0),VLOOKUP(C256,Облигации!A:BF,45,0))=1,"КВАЛ",""),"")</f>
        <v/>
      </c>
      <c r="J256" s="23"/>
    </row>
    <row r="257" customFormat="false" ht="15" hidden="false" customHeight="false" outlineLevel="0" collapsed="false">
      <c r="A257" s="229" t="str">
        <f aca="false">T64</f>
        <v>Покупка</v>
      </c>
      <c r="B257" s="187" t="str">
        <f aca="false">VLOOKUP(IFERROR(VLOOKUP(C257,Акции!A:D,4,0),VLOOKUP(C257,Облигации!A:D,4,0)),Таблица25[[ID]:[SHORTNAME]],2,0)</f>
        <v>Т+ Акции и ДР</v>
      </c>
      <c r="C257" s="23" t="str">
        <f aca="false">A64</f>
        <v>RU000A102S15</v>
      </c>
      <c r="D257" s="23" t="str">
        <f aca="false">IFERROR(VLOOKUP(C257,Акции!A:O,15,0),VLOOKUP(C257,Облигации!A:O,15,0))</f>
        <v>Лента</v>
      </c>
      <c r="E257" s="189" t="n">
        <f aca="false">ABS(O64)</f>
        <v>14</v>
      </c>
      <c r="F257" s="23" t="n">
        <f aca="false">I64</f>
        <v>1027</v>
      </c>
      <c r="G257" s="189" t="n">
        <f aca="false">ABS(P64)</f>
        <v>14378</v>
      </c>
      <c r="H257" s="228" t="str">
        <f aca="false">IF(OR(ISERR(SEARCH("spbfut",B257))=0,ISERR(SEARCH("spbopt",B257))=0,ISERR(SEARCH("фьючерс",B257))=0,ISERR(SEARCH("опцион",B257))=0,ISERR(SEARCH("forts",B257))=0)=1,"ДА","")</f>
        <v/>
      </c>
      <c r="I257" s="228" t="str">
        <f aca="false">IFERROR(IF(IFERROR(VLOOKUP(C257,Акции!A:AM,39,0),VLOOKUP(C257,Облигации!A:BF,45,0))=1,"КВАЛ",""),"")</f>
        <v/>
      </c>
      <c r="J257" s="23"/>
    </row>
    <row r="258" customFormat="false" ht="15" hidden="false" customHeight="false" outlineLevel="0" collapsed="false">
      <c r="A258" s="229" t="str">
        <f aca="false">U69</f>
        <v>Покупка</v>
      </c>
      <c r="B258" s="187" t="s">
        <v>452</v>
      </c>
      <c r="C258" s="23" t="str">
        <f aca="false">B69</f>
        <v>RU000A101QE0</v>
      </c>
      <c r="D258" s="23" t="str">
        <f aca="false">C69</f>
        <v>ОФЗ 26234</v>
      </c>
      <c r="E258" s="189" t="n">
        <f aca="false">P69</f>
        <v>53</v>
      </c>
      <c r="F258" s="23" t="n">
        <f aca="false">J69</f>
        <v>90.758</v>
      </c>
      <c r="G258" s="189" t="n">
        <f aca="false">Q69</f>
        <v>48101.74</v>
      </c>
      <c r="H258" s="228" t="str">
        <f aca="false">IF(OR(ISERR(SEARCH("spbfut",B258))=0,ISERR(SEARCH("spbopt",B258))=0,ISERR(SEARCH("фьючерс",B258))=0,ISERR(SEARCH("опцион",B258))=0,ISERR(SEARCH("forts",B258))=0)=1,"ДА","")</f>
        <v/>
      </c>
      <c r="I258" s="228" t="str">
        <f aca="false">IFERROR(IF(IFERROR(VLOOKUP(C258,Акции!A:AM,39,0),VLOOKUP(C258,Облигации!A:BF,45,0))=1,"КВАЛ",""),"")</f>
        <v/>
      </c>
      <c r="J258" s="23"/>
    </row>
    <row r="259" customFormat="false" ht="15" hidden="false" customHeight="false" outlineLevel="0" collapsed="false">
      <c r="A259" s="229" t="str">
        <f aca="false">U70</f>
        <v>Покупка</v>
      </c>
      <c r="B259" s="187" t="str">
        <f aca="false">VLOOKUP(IFERROR(VLOOKUP(C259,Акции!A:D,4,0),VLOOKUP(C259,Облигации!A:D,4,0)),Таблица25[[ID]:[SHORTNAME]],2,0)</f>
        <v>Т+ Гособлигации</v>
      </c>
      <c r="C259" s="23" t="str">
        <f aca="false">B70</f>
        <v>RU000A0ZZYW2</v>
      </c>
      <c r="D259" s="23" t="str">
        <f aca="false">IFERROR(VLOOKUP(C259,Акции!A:O,15,0),VLOOKUP(C259,Облигации!A:O,15,0))</f>
        <v>ОФЗ 26226</v>
      </c>
      <c r="E259" s="189" t="n">
        <f aca="false">P70</f>
        <v>59</v>
      </c>
      <c r="F259" s="23" t="n">
        <f aca="false">J70</f>
        <v>81.346</v>
      </c>
      <c r="G259" s="189" t="n">
        <f aca="false">Q70</f>
        <v>47994.14</v>
      </c>
      <c r="H259" s="228" t="str">
        <f aca="false">IF(OR(ISERR(SEARCH("spbfut",B259))=0,ISERR(SEARCH("spbopt",B259))=0,ISERR(SEARCH("фьючерс",B259))=0,ISERR(SEARCH("опцион",B259))=0,ISERR(SEARCH("forts",B259))=0)=1,"ДА","")</f>
        <v/>
      </c>
      <c r="I259" s="228" t="str">
        <f aca="false">IFERROR(IF(IFERROR(VLOOKUP(C259,Акции!A:AM,39,0),VLOOKUP(C259,Облигации!A:BF,45,0))=1,"КВАЛ",""),"")</f>
        <v/>
      </c>
      <c r="J259" s="23"/>
    </row>
    <row r="260" customFormat="false" ht="15" hidden="false" customHeight="false" outlineLevel="0" collapsed="false">
      <c r="A260" s="229" t="str">
        <f aca="false">U71</f>
        <v>Покупка</v>
      </c>
      <c r="B260" s="187" t="str">
        <f aca="false">VLOOKUP(IFERROR(VLOOKUP(C260,Акции!A:D,4,0),VLOOKUP(C260,Облигации!A:D,4,0)),Таблица25[[ID]:[SHORTNAME]],2,0)</f>
        <v>Т+ Гособлигации</v>
      </c>
      <c r="C260" s="23" t="str">
        <f aca="false">B71</f>
        <v>RU000A100EG3</v>
      </c>
      <c r="D260" s="23" t="str">
        <f aca="false">C71</f>
        <v>ОФЗ 26229</v>
      </c>
      <c r="E260" s="189" t="n">
        <f aca="false">P71</f>
        <v>54</v>
      </c>
      <c r="F260" s="23" t="n">
        <f aca="false">J71</f>
        <v>88.469</v>
      </c>
      <c r="G260" s="189" t="n">
        <f aca="false">Q71</f>
        <v>47773.26</v>
      </c>
      <c r="H260" s="228" t="str">
        <f aca="false">IF(OR(ISERR(SEARCH("spbfut",B260))=0,ISERR(SEARCH("spbopt",B260))=0,ISERR(SEARCH("фьючерс",B260))=0,ISERR(SEARCH("опцион",B260))=0,ISERR(SEARCH("forts",B260))=0)=1,"ДА","")</f>
        <v/>
      </c>
      <c r="I260" s="228" t="str">
        <f aca="false">IFERROR(IF(IFERROR(VLOOKUP(C260,Акции!A:AM,39,0),VLOOKUP(C260,Облигации!A:BF,45,0))=1,"КВАЛ",""),"")</f>
        <v/>
      </c>
      <c r="J260" s="23"/>
    </row>
    <row r="261" customFormat="false" ht="15" hidden="false" customHeight="false" outlineLevel="0" collapsed="false">
      <c r="A261" s="229" t="str">
        <f aca="false">U72</f>
        <v>Покупка</v>
      </c>
      <c r="B261" s="187" t="str">
        <f aca="false">VLOOKUP(IFERROR(VLOOKUP(C261,Акции!A:D,4,0),VLOOKUP(C261,Облигации!A:D,4,0)),Таблица25[[ID]:[SHORTNAME]],2,0)</f>
        <v>Т+ Облигации</v>
      </c>
      <c r="C261" s="23" t="str">
        <f aca="false">B72</f>
        <v>RU000A102YG7</v>
      </c>
      <c r="D261" s="23" t="str">
        <f aca="false">IFERROR(VLOOKUP(C261,Акции!A:O,15,0),VLOOKUP(C261,Облигации!A:O,15,0))</f>
        <v>Сбер Банк 001P-SBER25</v>
      </c>
      <c r="E261" s="189" t="n">
        <f aca="false">P72</f>
        <v>56</v>
      </c>
      <c r="F261" s="23" t="n">
        <f aca="false">J72</f>
        <v>85.84</v>
      </c>
      <c r="G261" s="189" t="n">
        <f aca="false">Q72</f>
        <v>48070.4</v>
      </c>
      <c r="H261" s="228" t="str">
        <f aca="false">IF(OR(ISERR(SEARCH("spbfut",B261))=0,ISERR(SEARCH("spbopt",B261))=0,ISERR(SEARCH("фьючерс",B261))=0,ISERR(SEARCH("опцион",B261))=0,ISERR(SEARCH("forts",B261))=0)=1,"ДА","")</f>
        <v/>
      </c>
      <c r="I261" s="228" t="str">
        <f aca="false">IFERROR(IF(IFERROR(VLOOKUP(C261,Акции!A:AM,39,0),VLOOKUP(C261,Облигации!A:BF,45,0))=1,"КВАЛ",""),"")</f>
        <v/>
      </c>
      <c r="J261" s="23"/>
    </row>
    <row r="262" customFormat="false" ht="15" hidden="false" customHeight="false" outlineLevel="0" collapsed="false">
      <c r="A262" s="229" t="str">
        <f aca="false">U73</f>
        <v>Покупка</v>
      </c>
      <c r="B262" s="187" t="str">
        <f aca="false">VLOOKUP(IFERROR(VLOOKUP(C262,Акции!A:D,4,0),VLOOKUP(C262,Облигации!A:D,4,0)),Таблица25[[ID]:[SHORTNAME]],2,0)</f>
        <v>Т+ Облигации</v>
      </c>
      <c r="C262" s="23" t="str">
        <f aca="false">B73</f>
        <v>RU000A105KQ8</v>
      </c>
      <c r="D262" s="23" t="str">
        <f aca="false">IFERROR(VLOOKUP(C262,Акции!A:O,15,0),VLOOKUP(C262,Облигации!A:O,15,0))</f>
        <v>Магнит БО-004Р-01</v>
      </c>
      <c r="E262" s="189" t="n">
        <f aca="false">P73</f>
        <v>53</v>
      </c>
      <c r="F262" s="23" t="n">
        <f aca="false">J73</f>
        <v>90.49</v>
      </c>
      <c r="G262" s="189" t="n">
        <f aca="false">Q73</f>
        <v>47959.7</v>
      </c>
      <c r="H262" s="228" t="str">
        <f aca="false">IF(OR(ISERR(SEARCH("spbfut",B262))=0,ISERR(SEARCH("spbopt",B262))=0,ISERR(SEARCH("фьючерс",B262))=0,ISERR(SEARCH("опцион",B262))=0,ISERR(SEARCH("forts",B262))=0)=1,"ДА","")</f>
        <v/>
      </c>
      <c r="I262" s="228" t="str">
        <f aca="false">IFERROR(IF(IFERROR(VLOOKUP(C262,Акции!A:AM,39,0),VLOOKUP(C262,Облигации!A:BF,45,0))=1,"КВАЛ",""),"")</f>
        <v/>
      </c>
      <c r="J262" s="23"/>
    </row>
    <row r="263" customFormat="false" ht="15" hidden="false" customHeight="false" outlineLevel="0" collapsed="false">
      <c r="A263" s="229" t="str">
        <f aca="false">U74</f>
        <v>Покупка</v>
      </c>
      <c r="B263" s="187" t="str">
        <f aca="false">VLOOKUP(IFERROR(VLOOKUP(C263,Акции!A:D,4,0),VLOOKUP(C263,Облигации!A:D,4,0)),Таблица25[[ID]:[SHORTNAME]],2,0)</f>
        <v>Т+ Облигации</v>
      </c>
      <c r="C263" s="23" t="str">
        <f aca="false">B74</f>
        <v>RU000A103661</v>
      </c>
      <c r="D263" s="23" t="str">
        <f aca="false">IFERROR(VLOOKUP(C263,Акции!A:O,15,0),VLOOKUP(C263,Облигации!A:O,15,0))</f>
        <v>Сбербанк</v>
      </c>
      <c r="E263" s="189" t="n">
        <f aca="false">P74</f>
        <v>57</v>
      </c>
      <c r="F263" s="23" t="n">
        <f aca="false">J74</f>
        <v>83.9</v>
      </c>
      <c r="G263" s="189" t="n">
        <f aca="false">Q74</f>
        <v>47823</v>
      </c>
      <c r="H263" s="228" t="str">
        <f aca="false">IF(OR(ISERR(SEARCH("spbfut",B263))=0,ISERR(SEARCH("spbopt",B263))=0,ISERR(SEARCH("фьючерс",B263))=0,ISERR(SEARCH("опцион",B263))=0,ISERR(SEARCH("forts",B263))=0)=1,"ДА","")</f>
        <v/>
      </c>
      <c r="I263" s="228" t="str">
        <f aca="false">IFERROR(IF(IFERROR(VLOOKUP(C263,Акции!A:AM,39,0),VLOOKUP(C263,Облигации!A:BF,45,0))=1,"КВАЛ",""),"")</f>
        <v/>
      </c>
      <c r="J263" s="23"/>
    </row>
    <row r="264" customFormat="false" ht="15" hidden="false" customHeight="false" outlineLevel="0" collapsed="false">
      <c r="A264" s="229" t="str">
        <f aca="false">U75</f>
        <v>Покупка</v>
      </c>
      <c r="B264" s="187" t="str">
        <f aca="false">VLOOKUP(IFERROR(VLOOKUP(C264,Акции!A:D,4,0),VLOOKUP(C264,Облигации!A:D,4,0)),Таблица25[[ID]:[SHORTNAME]],2,0)</f>
        <v>Т+ Облигации</v>
      </c>
      <c r="C264" s="23" t="str">
        <f aca="false">B75</f>
        <v>RU000A104XR2</v>
      </c>
      <c r="D264" s="23" t="str">
        <f aca="false">IFERROR(VLOOKUP(C264,Акции!A:O,15,0),VLOOKUP(C264,Облигации!A:O,15,0))</f>
        <v>Автодор БО-3 выпуск 2</v>
      </c>
      <c r="E264" s="189" t="n">
        <f aca="false">P75</f>
        <v>31</v>
      </c>
      <c r="F264" s="23" t="n">
        <f aca="false">J75</f>
        <v>77.34</v>
      </c>
      <c r="G264" s="189" t="n">
        <f aca="false">Q75</f>
        <v>23975.4</v>
      </c>
      <c r="H264" s="228" t="str">
        <f aca="false">IF(OR(ISERR(SEARCH("spbfut",B264))=0,ISERR(SEARCH("spbopt",B264))=0,ISERR(SEARCH("фьючерс",B264))=0,ISERR(SEARCH("опцион",B264))=0,ISERR(SEARCH("forts",B264))=0)=1,"ДА","")</f>
        <v/>
      </c>
      <c r="I264" s="228" t="str">
        <f aca="false">IFERROR(IF(IFERROR(VLOOKUP(C264,Акции!A:AM,39,0),VLOOKUP(C264,Облигации!A:BF,45,0))=1,"КВАЛ",""),"")</f>
        <v/>
      </c>
      <c r="J264" s="23"/>
    </row>
    <row r="265" customFormat="false" ht="15" hidden="false" customHeight="false" outlineLevel="0" collapsed="false">
      <c r="A265" s="229" t="str">
        <f aca="false">U76</f>
        <v>Покупка</v>
      </c>
      <c r="B265" s="187" t="str">
        <f aca="false">VLOOKUP(IFERROR(VLOOKUP(C265,Акции!A:D,4,0),VLOOKUP(C265,Облигации!A:D,4,0)),Таблица25[[ID]:[SHORTNAME]],2,0)</f>
        <v>Т+ Гособлигации</v>
      </c>
      <c r="C265" s="23" t="str">
        <f aca="false">B76</f>
        <v>RU000A0JS3W6</v>
      </c>
      <c r="D265" s="23" t="str">
        <f aca="false">IFERROR(VLOOKUP(C265,Акции!A:O,15,0),VLOOKUP(C265,Облигации!A:O,15,0))</f>
        <v>ОФЗ 26207</v>
      </c>
      <c r="E265" s="189" t="n">
        <f aca="false">P76</f>
        <v>60</v>
      </c>
      <c r="F265" s="23" t="n">
        <f aca="false">J76</f>
        <v>79.429</v>
      </c>
      <c r="G265" s="189" t="n">
        <f aca="false">Q76</f>
        <v>47657.4</v>
      </c>
      <c r="H265" s="228" t="str">
        <f aca="false">IF(OR(ISERR(SEARCH("spbfut",B265))=0,ISERR(SEARCH("spbopt",B265))=0,ISERR(SEARCH("фьючерс",B265))=0,ISERR(SEARCH("опцион",B265))=0,ISERR(SEARCH("forts",B265))=0)=1,"ДА","")</f>
        <v/>
      </c>
      <c r="I265" s="228" t="str">
        <f aca="false">IFERROR(IF(IFERROR(VLOOKUP(C265,Акции!A:AM,39,0),VLOOKUP(C265,Облигации!A:BF,45,0))=1,"КВАЛ",""),"")</f>
        <v/>
      </c>
      <c r="J265" s="23"/>
    </row>
    <row r="266" customFormat="false" ht="15" hidden="false" customHeight="false" outlineLevel="0" collapsed="false">
      <c r="A266" s="229" t="str">
        <f aca="false">U77</f>
        <v>Покупка</v>
      </c>
      <c r="B266" s="187" t="str">
        <f aca="false">VLOOKUP(IFERROR(VLOOKUP(C266,Акции!A:D,4,0),VLOOKUP(C266,Облигации!A:D,4,0)),Таблица25[[ID]:[SHORTNAME]],2,0)</f>
        <v>Т+ Гособлигации</v>
      </c>
      <c r="C266" s="23" t="str">
        <f aca="false">B77</f>
        <v>RU000A0JTK38</v>
      </c>
      <c r="D266" s="23" t="str">
        <f aca="false">IFERROR(VLOOKUP(C266,Акции!A:O,15,0),VLOOKUP(C266,Облигации!A:O,15,0))</f>
        <v>ОФЗ 26212</v>
      </c>
      <c r="E266" s="189" t="n">
        <f aca="false">P77</f>
        <v>33</v>
      </c>
      <c r="F266" s="23" t="n">
        <f aca="false">J77</f>
        <v>71.869</v>
      </c>
      <c r="G266" s="189" t="n">
        <f aca="false">Q77</f>
        <v>23716.77</v>
      </c>
      <c r="H266" s="228" t="str">
        <f aca="false">IF(OR(ISERR(SEARCH("spbfut",B266))=0,ISERR(SEARCH("spbopt",B266))=0,ISERR(SEARCH("фьючерс",B266))=0,ISERR(SEARCH("опцион",B266))=0,ISERR(SEARCH("forts",B266))=0)=1,"ДА","")</f>
        <v/>
      </c>
      <c r="I266" s="228" t="str">
        <f aca="false">IFERROR(IF(IFERROR(VLOOKUP(C266,Акции!A:AM,39,0),VLOOKUP(C266,Облигации!A:BF,45,0))=1,"КВАЛ",""),"")</f>
        <v/>
      </c>
      <c r="J266" s="23"/>
    </row>
    <row r="267" customFormat="false" ht="15" hidden="false" customHeight="false" outlineLevel="0" collapsed="false">
      <c r="A267" s="229" t="str">
        <f aca="false">U78</f>
        <v>Покупка</v>
      </c>
      <c r="B267" s="187" t="str">
        <f aca="false">VLOOKUP(IFERROR(VLOOKUP(C267,Акции!A:D,4,0),VLOOKUP(C267,Облигации!A:D,4,0)),Таблица25[[ID]:[SHORTNAME]],2,0)</f>
        <v>Т+ Облигации</v>
      </c>
      <c r="C267" s="23" t="str">
        <f aca="false">B78</f>
        <v>RU000A1085D5</v>
      </c>
      <c r="D267" s="23" t="str">
        <f aca="false">IFERROR(VLOOKUP(C267,Акции!A:O,15,0),VLOOKUP(C267,Облигации!A:O,15,0))</f>
        <v>Ростелеком 002P-14R</v>
      </c>
      <c r="E267" s="189" t="n">
        <f aca="false">P78</f>
        <v>52</v>
      </c>
      <c r="F267" s="23" t="n">
        <f aca="false">J78</f>
        <v>90.99</v>
      </c>
      <c r="G267" s="189" t="n">
        <f aca="false">Q78</f>
        <v>47314.8</v>
      </c>
      <c r="H267" s="228" t="str">
        <f aca="false">IF(OR(ISERR(SEARCH("spbfut",B267))=0,ISERR(SEARCH("spbopt",B267))=0,ISERR(SEARCH("фьючерс",B267))=0,ISERR(SEARCH("опцион",B267))=0,ISERR(SEARCH("forts",B267))=0)=1,"ДА","")</f>
        <v/>
      </c>
      <c r="I267" s="228" t="str">
        <f aca="false">IFERROR(IF(IFERROR(VLOOKUP(C267,Акции!A:AM,39,0),VLOOKUP(C267,Облигации!A:BF,45,0))=1,"КВАЛ",""),"")</f>
        <v/>
      </c>
      <c r="J267" s="23"/>
    </row>
    <row r="268" customFormat="false" ht="15" hidden="false" customHeight="false" outlineLevel="0" collapsed="false">
      <c r="B268" s="140"/>
    </row>
  </sheetData>
  <autoFilter ref="A202:T214">
    <sortState ref="A203:T214">
      <sortCondition ref="GT203:GT214" descending="1" customList=""/>
    </sortState>
  </autoFilter>
  <conditionalFormatting sqref="G9:G36">
    <cfRule type="dataBar" priority="2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{95415D50-B2E4-44F9-AEF8-C0C25CC9899D}</x14:id>
        </ext>
      </extLst>
    </cfRule>
  </conditionalFormatting>
  <conditionalFormatting sqref="F3">
    <cfRule type="containsText" priority="3" operator="containsText" aboveAverage="0" equalAverage="0" bottom="0" percent="0" rank="0" text="не" dxfId="19">
      <formula>NOT(ISERROR(SEARCH("не",F3)))</formula>
    </cfRule>
    <cfRule type="cellIs" priority="4" operator="equal" aboveAverage="0" equalAverage="0" bottom="0" percent="0" rank="0" text="" dxfId="20">
      <formula>"ОК"</formula>
    </cfRule>
  </conditionalFormatting>
  <conditionalFormatting sqref="D112">
    <cfRule type="containsText" priority="5" operator="containsText" aboveAverage="0" equalAverage="0" bottom="0" percent="0" rank="0" text="достаточно" dxfId="21">
      <formula>NOT(ISERROR(SEARCH("достаточно",D112)))</formula>
    </cfRule>
    <cfRule type="containsText" priority="6" operator="containsText" aboveAverage="0" equalAverage="0" bottom="0" percent="0" rank="0" text="НЕ" dxfId="22">
      <formula>NOT(ISERROR(SEARCH("НЕ",D112)))</formula>
    </cfRule>
  </conditionalFormatting>
  <conditionalFormatting sqref="D110">
    <cfRule type="containsText" priority="7" operator="containsText" aboveAverage="0" equalAverage="0" bottom="0" percent="0" rank="0" text="достаточно" dxfId="23">
      <formula>NOT(ISERROR(SEARCH("достаточно",D110)))</formula>
    </cfRule>
    <cfRule type="containsText" priority="8" operator="containsText" aboveAverage="0" equalAverage="0" bottom="0" percent="0" rank="0" text="НЕ" dxfId="24">
      <formula>NOT(ISERROR(SEARCH("НЕ",D110)))</formula>
    </cfRule>
  </conditionalFormatting>
  <conditionalFormatting sqref="D114">
    <cfRule type="containsText" priority="9" operator="containsText" aboveAverage="0" equalAverage="0" bottom="0" percent="0" rank="0" text="достаточно" dxfId="25">
      <formula>NOT(ISERROR(SEARCH("достаточно",D114)))</formula>
    </cfRule>
    <cfRule type="containsText" priority="10" operator="containsText" aboveAverage="0" equalAverage="0" bottom="0" percent="0" rank="0" text="НЕ" dxfId="26">
      <formula>NOT(ISERROR(SEARCH("НЕ",D114)))</formula>
    </cfRule>
  </conditionalFormatting>
  <conditionalFormatting sqref="R9:R19">
    <cfRule type="colorScale" priority="11">
      <colorScale>
        <cfvo type="min" val="0"/>
        <cfvo type="max" val="0"/>
        <color rgb="FFFCFCFF"/>
        <color rgb="FF63BE7B"/>
      </colorScale>
    </cfRule>
  </conditionalFormatting>
  <conditionalFormatting sqref="S9:S19">
    <cfRule type="colorScale" priority="12">
      <colorScale>
        <cfvo type="min" val="0"/>
        <cfvo type="max" val="0"/>
        <color rgb="FFFCFCFF"/>
        <color rgb="FF63BE7B"/>
      </colorScale>
    </cfRule>
  </conditionalFormatting>
  <conditionalFormatting sqref="A230:A267">
    <cfRule type="cellIs" priority="13" operator="equal" aboveAverage="0" equalAverage="0" bottom="0" percent="0" rank="0" text="" dxfId="27">
      <formula>"Покупка"</formula>
    </cfRule>
    <cfRule type="cellIs" priority="14" operator="equal" aboveAverage="0" equalAverage="0" bottom="0" percent="0" rank="0" text="" dxfId="28">
      <formula>"Продажа"</formula>
    </cfRule>
  </conditionalFormatting>
  <conditionalFormatting sqref="D194:D195">
    <cfRule type="containsText" priority="15" operator="containsText" aboveAverage="0" equalAverage="0" bottom="0" percent="0" rank="0" text="достаточно" dxfId="29">
      <formula>NOT(ISERROR(SEARCH("достаточно",D194)))</formula>
    </cfRule>
    <cfRule type="containsText" priority="16" operator="containsText" aboveAverage="0" equalAverage="0" bottom="0" percent="0" rank="0" text="НЕ" dxfId="30">
      <formula>NOT(ISERROR(SEARCH("НЕ",D194)))</formula>
    </cfRule>
  </conditionalFormatting>
  <conditionalFormatting sqref="P203:P214">
    <cfRule type="dataBar" priority="17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{FD1055C4-C32A-42EC-B7B3-652EFD77A9AB}</x14:id>
        </ext>
      </extLst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415D50-B2E4-44F9-AEF8-C0C25CC9899D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G9:G36</xm:sqref>
        </x14:conditionalFormatting>
        <x14:conditionalFormatting xmlns:xm="http://schemas.microsoft.com/office/excel/2006/main">
          <x14:cfRule type="dataBar" id="{FD1055C4-C32A-42EC-B7B3-652EFD77A9AB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P203:P214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92D050"/>
    <pageSetUpPr fitToPage="false"/>
  </sheetPr>
  <dimension ref="A1:AE74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O65" activeCellId="0" sqref="O65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5.14"/>
    <col collapsed="false" customWidth="true" hidden="false" outlineLevel="0" max="2" min="2" style="0" width="51.28"/>
    <col collapsed="false" customWidth="true" hidden="false" outlineLevel="0" max="3" min="3" style="0" width="10.71"/>
    <col collapsed="false" customWidth="true" hidden="false" outlineLevel="0" max="4" min="4" style="0" width="9.43"/>
    <col collapsed="false" customWidth="true" hidden="false" outlineLevel="0" max="5" min="5" style="0" width="9.7"/>
    <col collapsed="false" customWidth="true" hidden="false" outlineLevel="0" max="6" min="6" style="0" width="10.57"/>
    <col collapsed="false" customWidth="true" hidden="false" outlineLevel="0" max="7" min="7" style="0" width="9.14"/>
    <col collapsed="false" customWidth="true" hidden="false" outlineLevel="0" max="9" min="8" style="0" width="10.43"/>
    <col collapsed="false" customWidth="true" hidden="false" outlineLevel="0" max="10" min="10" style="0" width="10.57"/>
    <col collapsed="false" customWidth="true" hidden="false" outlineLevel="0" max="11" min="11" style="0" width="9.85"/>
    <col collapsed="false" customWidth="true" hidden="false" outlineLevel="0" max="14" min="13" style="0" width="10.71"/>
    <col collapsed="false" customWidth="true" hidden="false" outlineLevel="0" max="15" min="15" style="0" width="10"/>
    <col collapsed="false" customWidth="true" hidden="false" outlineLevel="0" max="17" min="17" style="0" width="11.28"/>
    <col collapsed="false" customWidth="true" hidden="false" outlineLevel="0" max="29" min="29" style="0" width="12.85"/>
    <col collapsed="false" customWidth="true" hidden="false" outlineLevel="0" max="30" min="30" style="0" width="14.43"/>
  </cols>
  <sheetData>
    <row r="1" customFormat="false" ht="15" hidden="false" customHeight="false" outlineLevel="0" collapsed="false">
      <c r="A1" s="0" t="s">
        <v>336</v>
      </c>
      <c r="P1" s="192" t="s">
        <v>337</v>
      </c>
    </row>
    <row r="2" customFormat="false" ht="15" hidden="false" customHeight="false" outlineLevel="0" collapsed="false">
      <c r="N2" s="192" t="s">
        <v>340</v>
      </c>
    </row>
    <row r="3" customFormat="false" ht="20.25" hidden="false" customHeight="true" outlineLevel="0" collapsed="false">
      <c r="A3" s="0" t="s">
        <v>338</v>
      </c>
      <c r="C3" s="201" t="str">
        <f aca="false">VLOOKUP(D5,'Меню - Риск профили'!$Q$7:$R$12,2,0)</f>
        <v>50% акций в 3S - РФ Стандарт; 50% облигаций в 5S - РФ Облигации</v>
      </c>
      <c r="I3" s="0" t="s">
        <v>339</v>
      </c>
      <c r="N3" s="202" t="s">
        <v>341</v>
      </c>
      <c r="O3" s="202"/>
      <c r="P3" s="202"/>
      <c r="Q3" s="202"/>
    </row>
    <row r="4" customFormat="false" ht="18.75" hidden="false" customHeight="false" outlineLevel="0" collapsed="false">
      <c r="N4" s="203" t="n">
        <f aca="false">Процесс!E3</f>
        <v>963451.39</v>
      </c>
      <c r="O4" s="203"/>
      <c r="P4" s="203"/>
      <c r="Q4" s="203"/>
    </row>
    <row r="5" customFormat="false" ht="24" hidden="false" customHeight="false" outlineLevel="0" collapsed="false">
      <c r="A5" s="0" t="s">
        <v>1</v>
      </c>
      <c r="D5" s="0" t="n">
        <v>3</v>
      </c>
      <c r="M5" s="206" t="s">
        <v>344</v>
      </c>
      <c r="N5" s="207" t="s">
        <v>345</v>
      </c>
      <c r="O5" s="208"/>
      <c r="P5" s="208"/>
      <c r="Q5" s="209"/>
      <c r="AD5" s="160" t="n">
        <f aca="false">SUMIF(Q11:Q27,"&gt;0",Q11:Q27)+ABS(SUMIF(Q11:Q27,"&lt;0",Q11:Q27))</f>
        <v>244111.65</v>
      </c>
    </row>
    <row r="6" customFormat="false" ht="18" hidden="false" customHeight="false" outlineLevel="0" collapsed="false">
      <c r="C6" s="204" t="s">
        <v>343</v>
      </c>
      <c r="D6" s="205" t="n">
        <f aca="false">VLOOKUP(D5,'Меню - Риск профили'!Q7:T12,3,0)</f>
        <v>0.5</v>
      </c>
      <c r="K6" s="118" t="s">
        <v>349</v>
      </c>
      <c r="L6" s="140"/>
      <c r="M6" s="140" t="n">
        <f aca="false">SUM(M11:M27)</f>
        <v>0.475</v>
      </c>
      <c r="N6" s="210" t="n">
        <f aca="false">SUM(N11:N27)</f>
        <v>0.465585814350219</v>
      </c>
      <c r="O6" s="207" t="n">
        <f aca="false">N6*N4</f>
        <v>448569.3</v>
      </c>
      <c r="P6" s="208"/>
      <c r="Q6" s="209"/>
      <c r="S6" s="0" t="s">
        <v>347</v>
      </c>
      <c r="AD6" s="160" t="n">
        <f aca="false">SUMIF(Q31:Q41,"&gt;0",Q31:Q41)+ABS(SUMIF(Q31:Q41,"&lt;0",Q31:Q41))</f>
        <v>0</v>
      </c>
    </row>
    <row r="7" customFormat="false" ht="18" hidden="false" customHeight="false" outlineLevel="0" collapsed="false">
      <c r="C7" s="204" t="s">
        <v>348</v>
      </c>
      <c r="D7" s="205" t="n">
        <f aca="false">VLOOKUP(D5,'Меню - Риск профили'!Q7:T12,4,0)</f>
        <v>0.5</v>
      </c>
      <c r="K7" s="118" t="s">
        <v>350</v>
      </c>
      <c r="M7" s="140" t="n">
        <f aca="false">SUM(M31:M41)</f>
        <v>0.5</v>
      </c>
      <c r="N7" s="210" t="n">
        <f aca="false">SUM(N31:N41)</f>
        <v>0</v>
      </c>
      <c r="O7" s="208"/>
      <c r="P7" s="208"/>
      <c r="Q7" s="209"/>
      <c r="AD7" s="211" t="n">
        <f aca="false">SUMIF(Q45:Q60,"&gt;0",Q45:Q60)+ABS(SUMIF(Q45:Q60,"&lt;0",Q45:Q60))</f>
        <v>454398.2</v>
      </c>
    </row>
    <row r="8" customFormat="false" ht="18.75" hidden="false" customHeight="false" outlineLevel="0" collapsed="false">
      <c r="K8" s="118" t="s">
        <v>352</v>
      </c>
      <c r="M8" s="140" t="n">
        <f aca="false">M45</f>
        <v>0.0249999999999999</v>
      </c>
      <c r="N8" s="210" t="n">
        <f aca="false">SUM(N45:N48)</f>
        <v>0</v>
      </c>
      <c r="O8" s="208"/>
      <c r="P8" s="208"/>
      <c r="Q8" s="209"/>
      <c r="AD8" s="167" t="n">
        <f aca="false">SUM(AD5:AD7)</f>
        <v>698509.85</v>
      </c>
      <c r="AE8" s="136" t="n">
        <f aca="false">AD8/N4</f>
        <v>0.725007880262646</v>
      </c>
    </row>
    <row r="9" customFormat="false" ht="15" hidden="false" customHeight="false" outlineLevel="0" collapsed="false">
      <c r="B9" s="212" t="s">
        <v>493</v>
      </c>
      <c r="I9" s="118"/>
      <c r="L9" s="140" t="n">
        <f aca="false">SUM(L11:L27)</f>
        <v>0.95</v>
      </c>
      <c r="M9" s="140" t="n">
        <f aca="false">SUM(M11:M27)</f>
        <v>0.475</v>
      </c>
      <c r="N9" s="215" t="n">
        <f aca="false">SUM(N11:N27)</f>
        <v>0.465585814350219</v>
      </c>
      <c r="O9" s="216" t="n">
        <f aca="false">SUM(O11:O27)</f>
        <v>0.00941418564978143</v>
      </c>
      <c r="P9" s="71"/>
      <c r="Q9" s="217" t="n">
        <f aca="false">SUM(Q11:Q27)</f>
        <v>14215.65</v>
      </c>
    </row>
    <row r="10" customFormat="false" ht="51" hidden="false" customHeight="false" outlineLevel="0" collapsed="false">
      <c r="A10" s="281" t="s">
        <v>195</v>
      </c>
      <c r="B10" s="123" t="s">
        <v>198</v>
      </c>
      <c r="C10" s="218" t="s">
        <v>23</v>
      </c>
      <c r="D10" s="218" t="s">
        <v>369</v>
      </c>
      <c r="E10" s="218" t="s">
        <v>370</v>
      </c>
      <c r="F10" s="218" t="s">
        <v>11</v>
      </c>
      <c r="G10" s="218" t="s">
        <v>494</v>
      </c>
      <c r="H10" s="218" t="s">
        <v>252</v>
      </c>
      <c r="I10" s="218" t="s">
        <v>495</v>
      </c>
      <c r="J10" s="218" t="s">
        <v>373</v>
      </c>
      <c r="K10" s="218" t="s">
        <v>262</v>
      </c>
      <c r="L10" s="124" t="s">
        <v>378</v>
      </c>
      <c r="M10" s="206" t="s">
        <v>344</v>
      </c>
      <c r="N10" s="76" t="s">
        <v>345</v>
      </c>
      <c r="O10" s="78" t="s">
        <v>381</v>
      </c>
      <c r="P10" s="76" t="s">
        <v>382</v>
      </c>
      <c r="Q10" s="222" t="s">
        <v>383</v>
      </c>
    </row>
    <row r="11" customFormat="false" ht="15" hidden="false" customHeight="false" outlineLevel="0" collapsed="false">
      <c r="A11" s="224" t="s">
        <v>201</v>
      </c>
      <c r="B11" s="126" t="str">
        <f aca="false">VLOOKUP(A11,QUIK!C:AL,3,0)</f>
        <v>ЛУКОЙЛ</v>
      </c>
      <c r="C11" s="227" t="str">
        <f aca="false">VLOOKUP(A11,QUIK!C:AL,2,0)</f>
        <v>LKOH</v>
      </c>
      <c r="D11" s="230" t="n">
        <f aca="false">VLOOKUP(A11,QUIK!C:AL,6,0)</f>
        <v>1</v>
      </c>
      <c r="E11" s="23" t="n">
        <f aca="false">VLOOKUP(A11,QUIK!C:AL,10,0)</f>
        <v>6748.5</v>
      </c>
      <c r="F11" s="228" t="str">
        <f aca="false">VLOOKUP(A11,QUIK!C:AL,29,0)</f>
        <v>SUR</v>
      </c>
      <c r="G11" s="228" t="n">
        <f aca="false">VLOOKUP(A11,QUIK!C:AL,5,0)</f>
        <v>1</v>
      </c>
      <c r="H11" s="23" t="n">
        <f aca="false">VLOOKUP(A11,QUIK!C:AL,32,0)</f>
        <v>-100</v>
      </c>
      <c r="I11" s="23" t="n">
        <f aca="false">VLOOKUP(A11,QUIK!C:AL,31,0)</f>
        <v>0</v>
      </c>
      <c r="J11" s="23" t="n">
        <f aca="false">VLOOKUP(A11,QUIK!C:AL,30,0)</f>
        <v>0</v>
      </c>
      <c r="K11" s="23" t="str">
        <f aca="false">VLOOKUP(A11,QUIK!C:AL,36,0)</f>
        <v>торгуется</v>
      </c>
      <c r="L11" s="131" t="n">
        <v>0.05</v>
      </c>
      <c r="M11" s="131" t="n">
        <f aca="false">L11*$D$6</f>
        <v>0.025</v>
      </c>
      <c r="N11" s="231" t="n">
        <f aca="false">IFERROR(VLOOKUP(A11,Процесс!$B$6:$F$34,5,0),"")</f>
        <v>0.0560360393480775</v>
      </c>
      <c r="O11" s="17" t="n">
        <f aca="false">M11-N11</f>
        <v>-0.0310360393480775</v>
      </c>
      <c r="P11" s="82" t="n">
        <f aca="false">VLOOKUP(A11,'Алгоритм (Процесс_last)'!A46:Y62,20,0)</f>
        <v>-4</v>
      </c>
      <c r="Q11" s="22" t="n">
        <f aca="false">VLOOKUP(A11,'Алгоритм (Процесс_last)'!A46:Y62,21,0)</f>
        <v>-26994</v>
      </c>
      <c r="AD11" s="0" t="n">
        <f aca="false">Q45</f>
        <v>0</v>
      </c>
      <c r="AE11" s="140" t="n">
        <f aca="false">N46</f>
        <v>0</v>
      </c>
    </row>
    <row r="12" customFormat="false" ht="15" hidden="false" customHeight="false" outlineLevel="0" collapsed="false">
      <c r="A12" s="224" t="s">
        <v>205</v>
      </c>
      <c r="B12" s="126" t="str">
        <f aca="false">VLOOKUP(A12,QUIK!C:AL,3,0)</f>
        <v>OZON-адр</v>
      </c>
      <c r="C12" s="227" t="str">
        <f aca="false">VLOOKUP(A12,QUIK!C:AL,2,0)</f>
        <v>OZON</v>
      </c>
      <c r="D12" s="230" t="n">
        <f aca="false">VLOOKUP(A12,QUIK!C:AL,6,0)</f>
        <v>1</v>
      </c>
      <c r="E12" s="23" t="n">
        <f aca="false">VLOOKUP(A12,QUIK!C:AL,10,0)</f>
        <v>2719.5</v>
      </c>
      <c r="F12" s="228" t="str">
        <f aca="false">VLOOKUP(A12,QUIK!C:AL,29,0)</f>
        <v>SUR</v>
      </c>
      <c r="G12" s="228" t="n">
        <f aca="false">VLOOKUP(A12,QUIK!C:AL,5,0)</f>
        <v>1</v>
      </c>
      <c r="H12" s="23" t="n">
        <f aca="false">VLOOKUP(A12,QUIK!C:AL,32,0)</f>
        <v>-100</v>
      </c>
      <c r="I12" s="23" t="n">
        <f aca="false">VLOOKUP(A12,QUIK!C:AL,31,0)</f>
        <v>0</v>
      </c>
      <c r="J12" s="23" t="n">
        <f aca="false">VLOOKUP(A12,QUIK!C:AL,30,0)</f>
        <v>0</v>
      </c>
      <c r="K12" s="23" t="str">
        <f aca="false">VLOOKUP(A12,QUIK!C:AL,36,0)</f>
        <v>торгуется</v>
      </c>
      <c r="L12" s="131" t="n">
        <v>0.05</v>
      </c>
      <c r="M12" s="131" t="n">
        <f aca="false">L12*$D$6</f>
        <v>0.025</v>
      </c>
      <c r="N12" s="231" t="n">
        <f aca="false">IFERROR(VLOOKUP(A12,Процесс!$B$6:$F$34,5,0),0)</f>
        <v>0</v>
      </c>
      <c r="O12" s="17" t="n">
        <f aca="false">M12-N12</f>
        <v>0.025</v>
      </c>
      <c r="P12" s="82" t="n">
        <f aca="false">VLOOKUP(A12,'Алгоритм (Процесс_last)'!A47:Y63,20,0)</f>
        <v>8</v>
      </c>
      <c r="Q12" s="22" t="n">
        <f aca="false">VLOOKUP(A12,'Алгоритм (Процесс_last)'!A47:Y63,21,0)</f>
        <v>21756</v>
      </c>
    </row>
    <row r="13" customFormat="false" ht="15" hidden="false" customHeight="false" outlineLevel="0" collapsed="false">
      <c r="A13" s="224" t="s">
        <v>208</v>
      </c>
      <c r="B13" s="126" t="str">
        <f aca="false">VLOOKUP(A13,QUIK!C:AL,3,0)</f>
        <v>iПозитив</v>
      </c>
      <c r="C13" s="227" t="str">
        <f aca="false">VLOOKUP(A13,QUIK!C:AL,2,0)</f>
        <v>POSI</v>
      </c>
      <c r="D13" s="230" t="n">
        <f aca="false">VLOOKUP(A13,QUIK!C:AL,6,0)</f>
        <v>1</v>
      </c>
      <c r="E13" s="23" t="n">
        <f aca="false">VLOOKUP(A13,QUIK!C:AL,10,0)</f>
        <v>1798.6</v>
      </c>
      <c r="F13" s="228" t="str">
        <f aca="false">VLOOKUP(A13,QUIK!C:AL,29,0)</f>
        <v>SUR</v>
      </c>
      <c r="G13" s="228" t="n">
        <f aca="false">VLOOKUP(A13,QUIK!C:AL,5,0)</f>
        <v>1</v>
      </c>
      <c r="H13" s="23" t="n">
        <f aca="false">VLOOKUP(A13,QUIK!C:AL,32,0)</f>
        <v>-100</v>
      </c>
      <c r="I13" s="23" t="n">
        <f aca="false">VLOOKUP(A13,QUIK!C:AL,31,0)</f>
        <v>0</v>
      </c>
      <c r="J13" s="23" t="n">
        <f aca="false">VLOOKUP(A13,QUIK!C:AL,30,0)</f>
        <v>0</v>
      </c>
      <c r="K13" s="23" t="str">
        <f aca="false">VLOOKUP(A13,QUIK!C:AL,36,0)</f>
        <v>торгуется</v>
      </c>
      <c r="L13" s="131" t="n">
        <v>0.05</v>
      </c>
      <c r="M13" s="131" t="n">
        <f aca="false">L13*$D$6</f>
        <v>0.025</v>
      </c>
      <c r="N13" s="231" t="n">
        <f aca="false">IFERROR(VLOOKUP(A13,Процесс!$B$6:$F$34,5,0),0)</f>
        <v>0.0112009802591078</v>
      </c>
      <c r="O13" s="17" t="n">
        <f aca="false">M13-N13</f>
        <v>0.0137990197408922</v>
      </c>
      <c r="P13" s="82" t="n">
        <f aca="false">VLOOKUP(A13,'Алгоритм (Процесс_last)'!A48:Y64,20,0)</f>
        <v>7</v>
      </c>
      <c r="Q13" s="22" t="n">
        <f aca="false">VLOOKUP(A13,'Алгоритм (Процесс_last)'!A48:Y64,21,0)</f>
        <v>12590.2</v>
      </c>
    </row>
    <row r="14" customFormat="false" ht="15" hidden="false" customHeight="false" outlineLevel="0" collapsed="false">
      <c r="A14" s="224" t="s">
        <v>211</v>
      </c>
      <c r="B14" s="126" t="str">
        <f aca="false">VLOOKUP(A14,QUIK!C:AL,3,0)</f>
        <v>Сургнфгз-п</v>
      </c>
      <c r="C14" s="227" t="str">
        <f aca="false">VLOOKUP(A14,QUIK!C:AL,2,0)</f>
        <v>SNGSP</v>
      </c>
      <c r="D14" s="230" t="n">
        <f aca="false">VLOOKUP(A14,QUIK!C:AL,6,0)</f>
        <v>10</v>
      </c>
      <c r="E14" s="23" t="n">
        <f aca="false">VLOOKUP(A14,QUIK!C:AL,10,0)</f>
        <v>55.975</v>
      </c>
      <c r="F14" s="228" t="str">
        <f aca="false">VLOOKUP(A14,QUIK!C:AL,29,0)</f>
        <v>SUR</v>
      </c>
      <c r="G14" s="228" t="n">
        <f aca="false">VLOOKUP(A14,QUIK!C:AL,5,0)</f>
        <v>2</v>
      </c>
      <c r="H14" s="23" t="n">
        <f aca="false">VLOOKUP(A14,QUIK!C:AL,32,0)</f>
        <v>-100</v>
      </c>
      <c r="I14" s="23" t="n">
        <f aca="false">VLOOKUP(A14,QUIK!C:AL,31,0)</f>
        <v>0</v>
      </c>
      <c r="J14" s="23" t="n">
        <f aca="false">VLOOKUP(A14,QUIK!C:AL,30,0)</f>
        <v>0</v>
      </c>
      <c r="K14" s="23" t="str">
        <f aca="false">VLOOKUP(A14,QUIK!C:AL,36,0)</f>
        <v>торгуется</v>
      </c>
      <c r="L14" s="131" t="n">
        <v>0.08</v>
      </c>
      <c r="M14" s="131" t="n">
        <f aca="false">L14*$D$6</f>
        <v>0.04</v>
      </c>
      <c r="N14" s="231" t="n">
        <f aca="false">IFERROR(VLOOKUP(A14,Процесс!$B$6:$F$34,5,0),0)</f>
        <v>0.0290492081806016</v>
      </c>
      <c r="O14" s="17" t="n">
        <f aca="false">M14-N14</f>
        <v>0.0109507918193984</v>
      </c>
      <c r="P14" s="82" t="n">
        <f aca="false">VLOOKUP(A14,'Алгоритм (Процесс_last)'!A49:Y65,20,0)</f>
        <v>18</v>
      </c>
      <c r="Q14" s="22" t="n">
        <f aca="false">VLOOKUP(A14,'Алгоритм (Процесс_last)'!A49:Y65,21,0)</f>
        <v>10075.5</v>
      </c>
    </row>
    <row r="15" customFormat="false" ht="15" hidden="false" customHeight="false" outlineLevel="0" collapsed="false">
      <c r="A15" s="224" t="s">
        <v>214</v>
      </c>
      <c r="B15" s="126" t="str">
        <f aca="false">VLOOKUP(A15,QUIK!C:AL,3,0)</f>
        <v>ТКСХолд ао</v>
      </c>
      <c r="C15" s="227" t="str">
        <f aca="false">VLOOKUP(A15,QUIK!C:AL,2,0)</f>
        <v>T</v>
      </c>
      <c r="D15" s="230" t="n">
        <f aca="false">VLOOKUP(A15,QUIK!C:AL,6,0)</f>
        <v>1</v>
      </c>
      <c r="E15" s="23" t="n">
        <f aca="false">VLOOKUP(A15,QUIK!C:AL,10,0)</f>
        <v>2348</v>
      </c>
      <c r="F15" s="228" t="str">
        <f aca="false">VLOOKUP(A15,QUIK!C:AL,29,0)</f>
        <v>SUR</v>
      </c>
      <c r="G15" s="228" t="n">
        <f aca="false">VLOOKUP(A15,QUIK!C:AL,5,0)</f>
        <v>1</v>
      </c>
      <c r="H15" s="23" t="n">
        <f aca="false">VLOOKUP(A15,QUIK!C:AL,32,0)</f>
        <v>-100</v>
      </c>
      <c r="I15" s="23" t="n">
        <f aca="false">VLOOKUP(A15,QUIK!C:AL,31,0)</f>
        <v>0</v>
      </c>
      <c r="J15" s="23" t="n">
        <f aca="false">VLOOKUP(A15,QUIK!C:AL,30,0)</f>
        <v>0</v>
      </c>
      <c r="K15" s="23" t="str">
        <f aca="false">VLOOKUP(A15,QUIK!C:AL,36,0)</f>
        <v>торгуется</v>
      </c>
      <c r="L15" s="131" t="n">
        <v>0.05</v>
      </c>
      <c r="M15" s="131" t="n">
        <f aca="false">L15*$D$6</f>
        <v>0.025</v>
      </c>
      <c r="N15" s="231" t="n">
        <f aca="false">IFERROR(VLOOKUP(A15,Процесс!$B$6:$F$34,5,0),0)</f>
        <v>0.0219336442080384</v>
      </c>
      <c r="O15" s="17" t="n">
        <f aca="false">M15-N15</f>
        <v>0.00306635579196165</v>
      </c>
      <c r="P15" s="82" t="n">
        <f aca="false">VLOOKUP(A15,'Алгоритм (Процесс_last)'!A50:Y66,20,0)</f>
        <v>1</v>
      </c>
      <c r="Q15" s="22" t="n">
        <f aca="false">VLOOKUP(A15,'Алгоритм (Процесс_last)'!A50:Y66,21,0)</f>
        <v>2348</v>
      </c>
    </row>
    <row r="16" customFormat="false" ht="15" hidden="false" customHeight="false" outlineLevel="0" collapsed="false">
      <c r="A16" s="224" t="s">
        <v>217</v>
      </c>
      <c r="B16" s="126" t="str">
        <f aca="false">VLOOKUP(A16,QUIK!C:AL,3,0)</f>
        <v>Транснф ап</v>
      </c>
      <c r="C16" s="227" t="str">
        <f aca="false">VLOOKUP(A16,QUIK!C:AL,2,0)</f>
        <v>TRNFP</v>
      </c>
      <c r="D16" s="230" t="n">
        <f aca="false">VLOOKUP(A16,QUIK!C:AL,6,0)</f>
        <v>1</v>
      </c>
      <c r="E16" s="23" t="n">
        <f aca="false">VLOOKUP(A16,QUIK!C:AL,10,0)</f>
        <v>944.5</v>
      </c>
      <c r="F16" s="228" t="str">
        <f aca="false">VLOOKUP(A16,QUIK!C:AL,29,0)</f>
        <v>SUR</v>
      </c>
      <c r="G16" s="228" t="n">
        <f aca="false">VLOOKUP(A16,QUIK!C:AL,5,0)</f>
        <v>1</v>
      </c>
      <c r="H16" s="23" t="n">
        <f aca="false">VLOOKUP(A16,QUIK!C:AL,32,0)</f>
        <v>-100</v>
      </c>
      <c r="I16" s="23" t="n">
        <f aca="false">VLOOKUP(A16,QUIK!C:AL,31,0)</f>
        <v>0</v>
      </c>
      <c r="J16" s="23" t="n">
        <f aca="false">VLOOKUP(A16,QUIK!C:AL,30,0)</f>
        <v>0</v>
      </c>
      <c r="K16" s="23" t="str">
        <f aca="false">VLOOKUP(A16,QUIK!C:AL,36,0)</f>
        <v>торгуется</v>
      </c>
      <c r="L16" s="131" t="n">
        <v>0.03</v>
      </c>
      <c r="M16" s="131" t="n">
        <f aca="false">L16*$D$6</f>
        <v>0.015</v>
      </c>
      <c r="N16" s="231" t="n">
        <f aca="false">IFERROR(VLOOKUP(A16,Процесс!$B$6:$F$34,5,0),0)</f>
        <v>0.010783626561585</v>
      </c>
      <c r="O16" s="17" t="n">
        <f aca="false">M16-N16</f>
        <v>0.00421637343841499</v>
      </c>
      <c r="P16" s="82" t="n">
        <f aca="false">VLOOKUP(A16,'Алгоритм (Процесс_last)'!A51:Y67,20,0)</f>
        <v>4</v>
      </c>
      <c r="Q16" s="22" t="n">
        <f aca="false">VLOOKUP(A16,'Алгоритм (Процесс_last)'!A51:Y67,21,0)</f>
        <v>3778</v>
      </c>
    </row>
    <row r="17" customFormat="false" ht="15" hidden="false" customHeight="false" outlineLevel="0" collapsed="false">
      <c r="A17" s="224" t="s">
        <v>220</v>
      </c>
      <c r="B17" s="126" t="str">
        <f aca="false">VLOOKUP(A17,QUIK!C:AL,3,0)</f>
        <v>ЯНДЕКС</v>
      </c>
      <c r="C17" s="227" t="str">
        <f aca="false">VLOOKUP(A17,QUIK!C:AL,2,0)</f>
        <v>YDEX</v>
      </c>
      <c r="D17" s="230" t="n">
        <f aca="false">VLOOKUP(A17,QUIK!C:AL,6,0)</f>
        <v>1</v>
      </c>
      <c r="E17" s="23" t="n">
        <f aca="false">VLOOKUP(A17,QUIK!C:AL,10,0)</f>
        <v>3330.5</v>
      </c>
      <c r="F17" s="228" t="str">
        <f aca="false">VLOOKUP(A17,QUIK!C:AL,29,0)</f>
        <v>SUR</v>
      </c>
      <c r="G17" s="228" t="n">
        <f aca="false">VLOOKUP(A17,QUIK!C:AL,5,0)</f>
        <v>1</v>
      </c>
      <c r="H17" s="23" t="n">
        <f aca="false">VLOOKUP(A17,QUIK!C:AL,32,0)</f>
        <v>-100</v>
      </c>
      <c r="I17" s="23" t="n">
        <f aca="false">VLOOKUP(A17,QUIK!C:AL,31,0)</f>
        <v>0</v>
      </c>
      <c r="J17" s="23" t="n">
        <f aca="false">VLOOKUP(A17,QUIK!C:AL,30,0)</f>
        <v>0</v>
      </c>
      <c r="K17" s="23" t="str">
        <f aca="false">VLOOKUP(A17,QUIK!C:AL,36,0)</f>
        <v>торгуется</v>
      </c>
      <c r="L17" s="131" t="n">
        <v>0.09</v>
      </c>
      <c r="M17" s="131" t="n">
        <f aca="false">L17*$D$6</f>
        <v>0.045</v>
      </c>
      <c r="N17" s="231" t="n">
        <f aca="false">IFERROR(VLOOKUP(A17,Процесс!$B$6:$F$34,5,0),0)</f>
        <v>0.103705283979091</v>
      </c>
      <c r="O17" s="17" t="n">
        <f aca="false">M17-N17</f>
        <v>-0.0587052839790911</v>
      </c>
      <c r="P17" s="82" t="n">
        <f aca="false">VLOOKUP(A17,'Алгоритм (Процесс_last)'!A52:Y68,20,0)</f>
        <v>-16</v>
      </c>
      <c r="Q17" s="22" t="n">
        <f aca="false">VLOOKUP(A17,'Алгоритм (Процесс_last)'!A52:Y68,21,0)</f>
        <v>-53288</v>
      </c>
    </row>
    <row r="18" customFormat="false" ht="15" hidden="false" customHeight="false" outlineLevel="0" collapsed="false">
      <c r="A18" s="224" t="s">
        <v>223</v>
      </c>
      <c r="B18" s="126" t="str">
        <f aca="false">VLOOKUP(A18,QUIK!C:AL,3,0)</f>
        <v>МосБиржа</v>
      </c>
      <c r="C18" s="227" t="str">
        <f aca="false">VLOOKUP(A18,QUIK!C:AL,2,0)</f>
        <v>MOEX</v>
      </c>
      <c r="D18" s="230" t="n">
        <f aca="false">VLOOKUP(A18,QUIK!C:AL,6,0)</f>
        <v>10</v>
      </c>
      <c r="E18" s="23" t="n">
        <f aca="false">VLOOKUP(A18,QUIK!C:AL,10,0)</f>
        <v>183.56</v>
      </c>
      <c r="F18" s="228" t="str">
        <f aca="false">VLOOKUP(A18,QUIK!C:AL,29,0)</f>
        <v>SUR</v>
      </c>
      <c r="G18" s="228" t="n">
        <f aca="false">VLOOKUP(A18,QUIK!C:AL,5,0)</f>
        <v>1</v>
      </c>
      <c r="H18" s="23" t="n">
        <f aca="false">VLOOKUP(A18,QUIK!C:AL,32,0)</f>
        <v>-100</v>
      </c>
      <c r="I18" s="23" t="n">
        <f aca="false">VLOOKUP(A18,QUIK!C:AL,31,0)</f>
        <v>0</v>
      </c>
      <c r="J18" s="23" t="n">
        <f aca="false">VLOOKUP(A18,QUIK!C:AL,30,0)</f>
        <v>0</v>
      </c>
      <c r="K18" s="23" t="str">
        <f aca="false">VLOOKUP(A18,QUIK!C:AL,36,0)</f>
        <v>торгуется</v>
      </c>
      <c r="L18" s="131" t="n">
        <v>0.05</v>
      </c>
      <c r="M18" s="131" t="n">
        <f aca="false">L18*$D$6</f>
        <v>0.025</v>
      </c>
      <c r="N18" s="231" t="n">
        <f aca="false">IFERROR(VLOOKUP(A18,Процесс!$B$6:$F$34,5,0),0)</f>
        <v>0.0266732709784144</v>
      </c>
      <c r="O18" s="17" t="n">
        <f aca="false">M18-N18</f>
        <v>-0.00167327097841439</v>
      </c>
      <c r="P18" s="82" t="n">
        <f aca="false">VLOOKUP(A18,'Алгоритм (Процесс_last)'!A53:Y69,20,0)</f>
        <v>0</v>
      </c>
      <c r="Q18" s="22" t="n">
        <f aca="false">VLOOKUP(A18,'Алгоритм (Процесс_last)'!A53:Y69,21,0)</f>
        <v>0</v>
      </c>
    </row>
    <row r="19" customFormat="false" ht="15" hidden="false" customHeight="false" outlineLevel="0" collapsed="false">
      <c r="A19" s="224" t="s">
        <v>226</v>
      </c>
      <c r="B19" s="126" t="str">
        <f aca="false">VLOOKUP(A19,QUIK!C:AL,3,0)</f>
        <v>Совкомбанк</v>
      </c>
      <c r="C19" s="227" t="str">
        <f aca="false">VLOOKUP(A19,QUIK!C:AL,2,0)</f>
        <v>SVCB</v>
      </c>
      <c r="D19" s="230" t="n">
        <f aca="false">VLOOKUP(A19,QUIK!C:AL,6,0)</f>
        <v>100</v>
      </c>
      <c r="E19" s="23" t="n">
        <f aca="false">VLOOKUP(A19,QUIK!C:AL,10,0)</f>
        <v>12.58</v>
      </c>
      <c r="F19" s="228" t="str">
        <f aca="false">VLOOKUP(A19,QUIK!C:AL,29,0)</f>
        <v>SUR</v>
      </c>
      <c r="G19" s="228" t="n">
        <f aca="false">VLOOKUP(A19,QUIK!C:AL,5,0)</f>
        <v>1</v>
      </c>
      <c r="H19" s="23" t="n">
        <f aca="false">VLOOKUP(A19,QUIK!C:AL,32,0)</f>
        <v>-100</v>
      </c>
      <c r="I19" s="23" t="n">
        <f aca="false">VLOOKUP(A19,QUIK!C:AL,31,0)</f>
        <v>0</v>
      </c>
      <c r="J19" s="23" t="n">
        <f aca="false">VLOOKUP(A19,QUIK!C:AL,30,0)</f>
        <v>0</v>
      </c>
      <c r="K19" s="23" t="str">
        <f aca="false">VLOOKUP(A19,QUIK!C:AL,36,0)</f>
        <v>торгуется</v>
      </c>
      <c r="L19" s="131" t="n">
        <v>0.05</v>
      </c>
      <c r="M19" s="131" t="n">
        <f aca="false">L19*$D$6</f>
        <v>0.025</v>
      </c>
      <c r="N19" s="231" t="n">
        <f aca="false">IFERROR(VLOOKUP(A19,Процесс!$B$6:$F$34,5,0),0)</f>
        <v>0.0130572233644294</v>
      </c>
      <c r="O19" s="17" t="n">
        <f aca="false">M19-N19</f>
        <v>0.0119427766355706</v>
      </c>
      <c r="P19" s="82" t="n">
        <f aca="false">VLOOKUP(A19,'Алгоритм (Процесс_last)'!A54:Y70,20,0)</f>
        <v>9</v>
      </c>
      <c r="Q19" s="22" t="n">
        <f aca="false">VLOOKUP(A19,'Алгоритм (Процесс_last)'!A54:Y70,21,0)</f>
        <v>11322</v>
      </c>
    </row>
    <row r="20" customFormat="false" ht="15" hidden="false" customHeight="false" outlineLevel="0" collapsed="false">
      <c r="A20" s="224" t="s">
        <v>229</v>
      </c>
      <c r="B20" s="126" t="str">
        <f aca="false">VLOOKUP(A20,QUIK!C:AL,3,0)</f>
        <v>Хэдхантер</v>
      </c>
      <c r="C20" s="227" t="str">
        <f aca="false">VLOOKUP(A20,QUIK!C:AL,2,0)</f>
        <v>HEAD</v>
      </c>
      <c r="D20" s="230" t="n">
        <f aca="false">VLOOKUP(A20,QUIK!C:AL,6,0)</f>
        <v>1</v>
      </c>
      <c r="E20" s="23" t="n">
        <f aca="false">VLOOKUP(A20,QUIK!C:AL,10,0)</f>
        <v>4200</v>
      </c>
      <c r="F20" s="228" t="str">
        <f aca="false">VLOOKUP(A20,QUIK!C:AL,29,0)</f>
        <v>SUR</v>
      </c>
      <c r="G20" s="228" t="n">
        <f aca="false">VLOOKUP(A20,QUIK!C:AL,5,0)</f>
        <v>1</v>
      </c>
      <c r="H20" s="23" t="n">
        <f aca="false">VLOOKUP(A20,QUIK!C:AL,32,0)</f>
        <v>-100</v>
      </c>
      <c r="I20" s="23" t="n">
        <f aca="false">VLOOKUP(A20,QUIK!C:AL,31,0)</f>
        <v>0</v>
      </c>
      <c r="J20" s="23" t="n">
        <f aca="false">VLOOKUP(A20,QUIK!C:AL,30,0)</f>
        <v>0</v>
      </c>
      <c r="K20" s="23" t="str">
        <f aca="false">VLOOKUP(A20,QUIK!C:AL,36,0)</f>
        <v>торгуется</v>
      </c>
      <c r="L20" s="131" t="n">
        <v>0.05</v>
      </c>
      <c r="M20" s="131" t="n">
        <f aca="false">L20*$D$6</f>
        <v>0.025</v>
      </c>
      <c r="N20" s="231" t="n">
        <f aca="false">IFERROR(VLOOKUP(A20,Процесс!$B$6:$F$34,5,0),0)</f>
        <v>0.0305152914876172</v>
      </c>
      <c r="O20" s="17" t="n">
        <f aca="false">M20-N20</f>
        <v>-0.00551529148761725</v>
      </c>
      <c r="P20" s="82" t="n">
        <f aca="false">VLOOKUP(A20,'Алгоритм (Процесс_last)'!A55:Y71,20,0)</f>
        <v>-1</v>
      </c>
      <c r="Q20" s="22" t="n">
        <f aca="false">VLOOKUP(A20,'Алгоритм (Процесс_last)'!A55:Y71,21,0)</f>
        <v>-4200</v>
      </c>
    </row>
    <row r="21" customFormat="false" ht="15" hidden="false" customHeight="false" outlineLevel="0" collapsed="false">
      <c r="A21" s="224" t="s">
        <v>232</v>
      </c>
      <c r="B21" s="126" t="str">
        <f aca="false">VLOOKUP(A21,QUIK!C:AL,3,0)</f>
        <v>Татнфт 3ап</v>
      </c>
      <c r="C21" s="227" t="str">
        <f aca="false">VLOOKUP(A21,QUIK!C:AL,2,0)</f>
        <v>TATNP</v>
      </c>
      <c r="D21" s="230" t="n">
        <f aca="false">VLOOKUP(A21,QUIK!C:AL,6,0)</f>
        <v>1</v>
      </c>
      <c r="E21" s="23" t="n">
        <f aca="false">VLOOKUP(A21,QUIK!C:AL,10,0)</f>
        <v>531.3</v>
      </c>
      <c r="F21" s="228" t="str">
        <f aca="false">VLOOKUP(A21,QUIK!C:AL,29,0)</f>
        <v>SUR</v>
      </c>
      <c r="G21" s="228" t="n">
        <f aca="false">VLOOKUP(A21,QUIK!C:AL,5,0)</f>
        <v>1</v>
      </c>
      <c r="H21" s="23" t="n">
        <f aca="false">VLOOKUP(A21,QUIK!C:AL,32,0)</f>
        <v>-100</v>
      </c>
      <c r="I21" s="23" t="n">
        <f aca="false">VLOOKUP(A21,QUIK!C:AL,31,0)</f>
        <v>0</v>
      </c>
      <c r="J21" s="23" t="n">
        <f aca="false">VLOOKUP(A21,QUIK!C:AL,30,0)</f>
        <v>0</v>
      </c>
      <c r="K21" s="23" t="str">
        <f aca="false">VLOOKUP(A21,QUIK!C:AL,36,0)</f>
        <v>торгуется</v>
      </c>
      <c r="L21" s="131" t="n">
        <v>0.05</v>
      </c>
      <c r="M21" s="131" t="n">
        <f aca="false">L21*$D$6</f>
        <v>0.025</v>
      </c>
      <c r="N21" s="231" t="n">
        <f aca="false">IFERROR(VLOOKUP(A21,Процесс!$B$6:$F$34,5,0),0)</f>
        <v>0</v>
      </c>
      <c r="O21" s="17" t="n">
        <f aca="false">M21-N21</f>
        <v>0.025</v>
      </c>
      <c r="P21" s="82" t="n">
        <f aca="false">VLOOKUP(A21,'Алгоритм (Процесс_last)'!A56:Y72,20,0)</f>
        <v>45</v>
      </c>
      <c r="Q21" s="22" t="n">
        <f aca="false">VLOOKUP(A21,'Алгоритм (Процесс_last)'!A56:Y72,21,0)</f>
        <v>23908.5</v>
      </c>
    </row>
    <row r="22" customFormat="false" ht="15" hidden="false" customHeight="false" outlineLevel="0" collapsed="false">
      <c r="A22" s="224" t="s">
        <v>233</v>
      </c>
      <c r="B22" s="126" t="str">
        <f aca="false">VLOOKUP(A22,QUIK!C:AL,3,0)</f>
        <v>Астра ао</v>
      </c>
      <c r="C22" s="227" t="str">
        <f aca="false">VLOOKUP(A22,QUIK!C:AL,2,0)</f>
        <v>ASTR</v>
      </c>
      <c r="D22" s="230" t="n">
        <f aca="false">VLOOKUP(A22,QUIK!C:AL,6,0)</f>
        <v>1</v>
      </c>
      <c r="E22" s="23" t="n">
        <f aca="false">VLOOKUP(A22,QUIK!C:AL,10,0)</f>
        <v>434.65</v>
      </c>
      <c r="F22" s="228" t="str">
        <f aca="false">VLOOKUP(A22,QUIK!C:AL,29,0)</f>
        <v>SUR</v>
      </c>
      <c r="G22" s="228" t="n">
        <f aca="false">VLOOKUP(A22,QUIK!C:AL,5,0)</f>
        <v>1</v>
      </c>
      <c r="H22" s="23" t="n">
        <f aca="false">VLOOKUP(A22,QUIK!C:AL,32,0)</f>
        <v>-100</v>
      </c>
      <c r="I22" s="23" t="n">
        <f aca="false">VLOOKUP(A22,QUIK!C:AL,31,0)</f>
        <v>0</v>
      </c>
      <c r="J22" s="23" t="n">
        <f aca="false">VLOOKUP(A22,QUIK!C:AL,30,0)</f>
        <v>0</v>
      </c>
      <c r="K22" s="23" t="str">
        <f aca="false">VLOOKUP(A22,QUIK!C:AL,36,0)</f>
        <v>торгуется</v>
      </c>
      <c r="L22" s="131" t="n">
        <v>0.09</v>
      </c>
      <c r="M22" s="131" t="n">
        <f aca="false">L22*$D$6</f>
        <v>0.045</v>
      </c>
      <c r="N22" s="231" t="n">
        <f aca="false">IFERROR(VLOOKUP(A22,Процесс!$B$6:$F$34,5,0),0)</f>
        <v>0.0225569242263484</v>
      </c>
      <c r="O22" s="17" t="n">
        <f aca="false">M22-N22</f>
        <v>0.0224430757736516</v>
      </c>
      <c r="P22" s="82" t="n">
        <f aca="false">VLOOKUP(A22,'Алгоритм (Процесс_last)'!A57:Y73,20,0)</f>
        <v>49</v>
      </c>
      <c r="Q22" s="22" t="n">
        <f aca="false">VLOOKUP(A22,'Алгоритм (Процесс_last)'!A57:Y73,21,0)</f>
        <v>21297.85</v>
      </c>
    </row>
    <row r="23" customFormat="false" ht="15" hidden="false" customHeight="false" outlineLevel="0" collapsed="false">
      <c r="A23" s="224" t="s">
        <v>234</v>
      </c>
      <c r="B23" s="126" t="str">
        <f aca="false">VLOOKUP(A23,QUIK!C:AL,3,0)</f>
        <v>Газпрнефть</v>
      </c>
      <c r="C23" s="227" t="str">
        <f aca="false">VLOOKUP(A23,QUIK!C:AL,2,0)</f>
        <v>SIBN</v>
      </c>
      <c r="D23" s="230" t="n">
        <f aca="false">VLOOKUP(A23,QUIK!C:AL,6,0)</f>
        <v>1</v>
      </c>
      <c r="E23" s="23" t="n">
        <f aca="false">VLOOKUP(A23,QUIK!C:AL,10,0)</f>
        <v>542.9</v>
      </c>
      <c r="F23" s="228" t="str">
        <f aca="false">VLOOKUP(A23,QUIK!C:AL,29,0)</f>
        <v>SUR</v>
      </c>
      <c r="G23" s="228" t="n">
        <f aca="false">VLOOKUP(A23,QUIK!C:AL,5,0)</f>
        <v>3</v>
      </c>
      <c r="H23" s="23" t="n">
        <f aca="false">VLOOKUP(A23,QUIK!C:AL,32,0)</f>
        <v>9</v>
      </c>
      <c r="I23" s="23" t="n">
        <f aca="false">VLOOKUP(A23,QUIK!C:AL,31,0)</f>
        <v>0</v>
      </c>
      <c r="J23" s="23" t="n">
        <f aca="false">VLOOKUP(A23,QUIK!C:AL,30,0)</f>
        <v>0</v>
      </c>
      <c r="K23" s="23" t="str">
        <f aca="false">VLOOKUP(A23,QUIK!C:AL,36,0)</f>
        <v>торгуется</v>
      </c>
      <c r="L23" s="131" t="n">
        <v>0.05</v>
      </c>
      <c r="M23" s="131" t="n">
        <f aca="false">L23*$D$6</f>
        <v>0.025</v>
      </c>
      <c r="N23" s="231" t="n">
        <f aca="false">IFERROR(VLOOKUP(A23,Процесс!$B$6:$F$34,5,0),0)</f>
        <v>0.0225397982974523</v>
      </c>
      <c r="O23" s="17" t="n">
        <f aca="false">M23-N23</f>
        <v>0.00246020170254775</v>
      </c>
      <c r="P23" s="82" t="n">
        <f aca="false">VLOOKUP(A23,'Алгоритм (Процесс_last)'!A58:Y74,20,0)</f>
        <v>4</v>
      </c>
      <c r="Q23" s="22" t="n">
        <f aca="false">VLOOKUP(A23,'Алгоритм (Процесс_last)'!A58:Y74,21,0)</f>
        <v>2171.6</v>
      </c>
    </row>
    <row r="24" customFormat="false" ht="15" hidden="false" customHeight="false" outlineLevel="0" collapsed="false">
      <c r="A24" s="224" t="s">
        <v>235</v>
      </c>
      <c r="B24" s="126" t="str">
        <f aca="false">VLOOKUP(A24,QUIK!C:AL,3,0)</f>
        <v>MDMG-ао</v>
      </c>
      <c r="C24" s="227" t="str">
        <f aca="false">VLOOKUP(A24,QUIK!C:AL,2,0)</f>
        <v>MDMG</v>
      </c>
      <c r="D24" s="230" t="n">
        <f aca="false">VLOOKUP(A24,QUIK!C:AL,6,0)</f>
        <v>1</v>
      </c>
      <c r="E24" s="23" t="n">
        <f aca="false">VLOOKUP(A24,QUIK!C:AL,10,0)</f>
        <v>845.2</v>
      </c>
      <c r="F24" s="228" t="str">
        <f aca="false">VLOOKUP(A24,QUIK!C:AL,29,0)</f>
        <v>SUR</v>
      </c>
      <c r="G24" s="228" t="n">
        <f aca="false">VLOOKUP(A24,QUIK!C:AL,5,0)</f>
        <v>1</v>
      </c>
      <c r="H24" s="23" t="n">
        <f aca="false">VLOOKUP(A24,QUIK!C:AL,32,0)</f>
        <v>-100</v>
      </c>
      <c r="I24" s="23" t="n">
        <f aca="false">VLOOKUP(A24,QUIK!C:AL,31,0)</f>
        <v>0</v>
      </c>
      <c r="J24" s="23" t="n">
        <f aca="false">VLOOKUP(A24,QUIK!C:AL,30,0)</f>
        <v>0</v>
      </c>
      <c r="K24" s="23" t="str">
        <f aca="false">VLOOKUP(A24,QUIK!C:AL,36,0)</f>
        <v>торгуется</v>
      </c>
      <c r="L24" s="131" t="n">
        <v>0.03</v>
      </c>
      <c r="M24" s="131" t="n">
        <f aca="false">L24*$D$6</f>
        <v>0.015</v>
      </c>
      <c r="N24" s="231" t="n">
        <f aca="false">IFERROR(VLOOKUP(A24,Процесс!$B$6:$F$34,5,0),0)</f>
        <v>0.0219315683378691</v>
      </c>
      <c r="O24" s="17" t="n">
        <f aca="false">M24-N24</f>
        <v>-0.00693156833786913</v>
      </c>
      <c r="P24" s="82" t="n">
        <f aca="false">VLOOKUP(A24,'Алгоритм (Процесс_last)'!A59:Y75,20,0)</f>
        <v>-7</v>
      </c>
      <c r="Q24" s="22" t="n">
        <f aca="false">VLOOKUP(A24,'Алгоритм (Процесс_last)'!A59:Y75,21,0)</f>
        <v>-5916.4</v>
      </c>
    </row>
    <row r="25" customFormat="false" ht="15" hidden="false" customHeight="false" outlineLevel="0" collapsed="false">
      <c r="A25" s="224" t="s">
        <v>236</v>
      </c>
      <c r="B25" s="126" t="str">
        <f aca="false">VLOOKUP(A25,QUIK!C:AL,3,0)</f>
        <v>БСП ао</v>
      </c>
      <c r="C25" s="227" t="str">
        <f aca="false">VLOOKUP(A25,QUIK!C:AL,2,0)</f>
        <v>BSPB</v>
      </c>
      <c r="D25" s="230" t="n">
        <f aca="false">VLOOKUP(A25,QUIK!C:AL,6,0)</f>
        <v>10</v>
      </c>
      <c r="E25" s="23" t="n">
        <f aca="false">VLOOKUP(A25,QUIK!C:AL,10,0)</f>
        <v>306.87</v>
      </c>
      <c r="F25" s="228" t="str">
        <f aca="false">VLOOKUP(A25,QUIK!C:AL,29,0)</f>
        <v>SUR</v>
      </c>
      <c r="G25" s="228" t="n">
        <f aca="false">VLOOKUP(A25,QUIK!C:AL,5,0)</f>
        <v>1</v>
      </c>
      <c r="H25" s="23" t="n">
        <f aca="false">VLOOKUP(A25,QUIK!C:AL,32,0)</f>
        <v>-100</v>
      </c>
      <c r="I25" s="23" t="n">
        <f aca="false">VLOOKUP(A25,QUIK!C:AL,31,0)</f>
        <v>0</v>
      </c>
      <c r="J25" s="23" t="n">
        <f aca="false">VLOOKUP(A25,QUIK!C:AL,30,0)</f>
        <v>0</v>
      </c>
      <c r="K25" s="23" t="str">
        <f aca="false">VLOOKUP(A25,QUIK!C:AL,36,0)</f>
        <v>торгуется</v>
      </c>
      <c r="L25" s="131" t="n">
        <v>0.1</v>
      </c>
      <c r="M25" s="131" t="n">
        <f aca="false">L25*$D$6</f>
        <v>0.05</v>
      </c>
      <c r="N25" s="231" t="n">
        <f aca="false">IFERROR(VLOOKUP(A25,Процесс!$B$6:$F$34,5,0),0)</f>
        <v>0.0764426734596335</v>
      </c>
      <c r="O25" s="17" t="n">
        <f aca="false">M25-N25</f>
        <v>-0.0264426734596335</v>
      </c>
      <c r="P25" s="82" t="n">
        <f aca="false">VLOOKUP(A25,'Алгоритм (Процесс_last)'!A60:Y76,20,0)</f>
        <v>-8</v>
      </c>
      <c r="Q25" s="22" t="n">
        <f aca="false">VLOOKUP(A25,'Алгоритм (Процесс_last)'!A60:Y76,21,0)</f>
        <v>-24549.6</v>
      </c>
    </row>
    <row r="26" customFormat="false" ht="15" hidden="false" customHeight="false" outlineLevel="0" collapsed="false">
      <c r="A26" s="224" t="s">
        <v>237</v>
      </c>
      <c r="B26" s="126" t="str">
        <f aca="false">VLOOKUP(A26,QUIK!C:AL,3,0)</f>
        <v>ИнтерРАОао</v>
      </c>
      <c r="C26" s="227" t="str">
        <f aca="false">VLOOKUP(A26,QUIK!C:AL,2,0)</f>
        <v>IRAO</v>
      </c>
      <c r="D26" s="230" t="n">
        <f aca="false">VLOOKUP(A26,QUIK!C:AL,6,0)</f>
        <v>100</v>
      </c>
      <c r="E26" s="23" t="n">
        <f aca="false">VLOOKUP(A26,QUIK!C:AL,10,0)</f>
        <v>3.692</v>
      </c>
      <c r="F26" s="228" t="str">
        <f aca="false">VLOOKUP(A26,QUIK!C:AL,29,0)</f>
        <v>SUR</v>
      </c>
      <c r="G26" s="228" t="n">
        <f aca="false">VLOOKUP(A26,QUIK!C:AL,5,0)</f>
        <v>1</v>
      </c>
      <c r="H26" s="23" t="n">
        <f aca="false">VLOOKUP(A26,QUIK!C:AL,32,0)</f>
        <v>-100</v>
      </c>
      <c r="I26" s="23" t="n">
        <f aca="false">VLOOKUP(A26,QUIK!C:AL,31,0)</f>
        <v>0</v>
      </c>
      <c r="J26" s="23" t="n">
        <f aca="false">VLOOKUP(A26,QUIK!C:AL,30,0)</f>
        <v>0</v>
      </c>
      <c r="K26" s="23" t="str">
        <f aca="false">VLOOKUP(A26,QUIK!C:AL,36,0)</f>
        <v>торгуется</v>
      </c>
      <c r="L26" s="131" t="n">
        <v>0.05</v>
      </c>
      <c r="M26" s="131" t="n">
        <f aca="false">L26*$D$6</f>
        <v>0.025</v>
      </c>
      <c r="N26" s="231" t="n">
        <f aca="false">IFERROR(VLOOKUP(A26,Процесс!$B$6:$F$34,5,0),0)</f>
        <v>0.0191602816619529</v>
      </c>
      <c r="O26" s="17" t="n">
        <f aca="false">M26-N26</f>
        <v>0.00583971833804713</v>
      </c>
      <c r="P26" s="82" t="n">
        <f aca="false">VLOOKUP(A26,'Алгоритм (Процесс_last)'!A61:Y77,20,0)</f>
        <v>15</v>
      </c>
      <c r="Q26" s="22" t="n">
        <f aca="false">VLOOKUP(A26,'Алгоритм (Процесс_last)'!A61:Y77,21,0)</f>
        <v>5538</v>
      </c>
    </row>
    <row r="27" customFormat="false" ht="15" hidden="false" customHeight="false" outlineLevel="0" collapsed="false">
      <c r="A27" s="224" t="s">
        <v>238</v>
      </c>
      <c r="B27" s="126" t="str">
        <f aca="false">VLOOKUP(A27,QUIK!C:AL,3,0)</f>
        <v>Лента ао</v>
      </c>
      <c r="C27" s="227" t="str">
        <f aca="false">VLOOKUP(A27,QUIK!C:AL,2,0)</f>
        <v>LENT</v>
      </c>
      <c r="D27" s="230" t="n">
        <f aca="false">VLOOKUP(A27,QUIK!C:AL,6,0)</f>
        <v>1</v>
      </c>
      <c r="E27" s="23" t="n">
        <f aca="false">VLOOKUP(A27,QUIK!C:AL,10,0)</f>
        <v>1027</v>
      </c>
      <c r="F27" s="228" t="str">
        <f aca="false">VLOOKUP(A27,QUIK!C:AL,29,0)</f>
        <v>SUR</v>
      </c>
      <c r="G27" s="228" t="n">
        <f aca="false">VLOOKUP(A27,QUIK!C:AL,5,0)</f>
        <v>1</v>
      </c>
      <c r="H27" s="23" t="n">
        <f aca="false">VLOOKUP(A27,QUIK!C:AL,32,0)</f>
        <v>-100</v>
      </c>
      <c r="I27" s="23" t="n">
        <f aca="false">VLOOKUP(A27,QUIK!C:AL,31,0)</f>
        <v>0</v>
      </c>
      <c r="J27" s="23" t="n">
        <f aca="false">VLOOKUP(A27,QUIK!C:AL,30,0)</f>
        <v>0</v>
      </c>
      <c r="K27" s="23" t="str">
        <f aca="false">VLOOKUP(A27,QUIK!C:AL,36,0)</f>
        <v>торгуется</v>
      </c>
      <c r="L27" s="131" t="n">
        <v>0.03</v>
      </c>
      <c r="M27" s="131" t="n">
        <f aca="false">L27*$D$6</f>
        <v>0.015</v>
      </c>
      <c r="N27" s="231" t="n">
        <f aca="false">IFERROR(VLOOKUP(A27,Процесс!$B$6:$F$34,5,0),0)</f>
        <v>0</v>
      </c>
      <c r="O27" s="17" t="n">
        <f aca="false">M27-N27</f>
        <v>0.015</v>
      </c>
      <c r="P27" s="82" t="n">
        <f aca="false">VLOOKUP(A27,'Алгоритм (Процесс_last)'!A62:Y78,20,0)</f>
        <v>14</v>
      </c>
      <c r="Q27" s="22" t="n">
        <f aca="false">VLOOKUP(A27,'Алгоритм (Процесс_last)'!A62:Y78,21,0)</f>
        <v>14378</v>
      </c>
    </row>
    <row r="28" customFormat="false" ht="15.75" hidden="false" customHeight="false" outlineLevel="0" collapsed="false">
      <c r="B28" s="0" t="s">
        <v>400</v>
      </c>
      <c r="C28" s="158" t="n">
        <f aca="false">COUNTA(C11:C27)</f>
        <v>17</v>
      </c>
      <c r="M28" s="122"/>
      <c r="N28" s="122"/>
      <c r="O28" s="122"/>
    </row>
    <row r="29" customFormat="false" ht="15" hidden="false" customHeight="false" outlineLevel="0" collapsed="false">
      <c r="B29" s="212" t="s">
        <v>493</v>
      </c>
      <c r="I29" s="118" t="s">
        <v>404</v>
      </c>
      <c r="J29" s="118"/>
      <c r="K29" s="282"/>
      <c r="L29" s="140" t="n">
        <f aca="false">SUM(L31:L41)</f>
        <v>1</v>
      </c>
      <c r="M29" s="140" t="n">
        <f aca="false">SUM(M31:M41)</f>
        <v>0.5</v>
      </c>
      <c r="N29" s="215" t="n">
        <f aca="false">SUM(N31:N41)</f>
        <v>0</v>
      </c>
      <c r="O29" s="70"/>
      <c r="P29" s="71"/>
      <c r="Q29" s="245" t="n">
        <f aca="false">SUM(Q31:Q41)</f>
        <v>0</v>
      </c>
    </row>
    <row r="30" customFormat="false" ht="51" hidden="false" customHeight="false" outlineLevel="0" collapsed="false">
      <c r="A30" s="283" t="s">
        <v>195</v>
      </c>
      <c r="B30" s="123" t="s">
        <v>198</v>
      </c>
      <c r="C30" s="218" t="s">
        <v>417</v>
      </c>
      <c r="D30" s="218" t="s">
        <v>418</v>
      </c>
      <c r="E30" s="218" t="s">
        <v>370</v>
      </c>
      <c r="F30" s="218" t="s">
        <v>11</v>
      </c>
      <c r="G30" s="218" t="s">
        <v>419</v>
      </c>
      <c r="H30" s="218" t="s">
        <v>420</v>
      </c>
      <c r="I30" s="218" t="s">
        <v>429</v>
      </c>
      <c r="J30" s="218" t="s">
        <v>496</v>
      </c>
      <c r="K30" s="218" t="s">
        <v>430</v>
      </c>
      <c r="L30" s="124" t="s">
        <v>199</v>
      </c>
      <c r="M30" s="206" t="s">
        <v>344</v>
      </c>
      <c r="N30" s="284" t="s">
        <v>345</v>
      </c>
      <c r="O30" s="78" t="s">
        <v>381</v>
      </c>
      <c r="P30" s="76" t="s">
        <v>382</v>
      </c>
      <c r="Q30" s="222" t="s">
        <v>383</v>
      </c>
    </row>
    <row r="31" customFormat="false" ht="15" hidden="false" customHeight="false" outlineLevel="0" collapsed="false">
      <c r="A31" s="248" t="s">
        <v>202</v>
      </c>
      <c r="B31" s="129" t="s">
        <v>203</v>
      </c>
      <c r="C31" s="23" t="n">
        <v>19.78</v>
      </c>
      <c r="D31" s="269" t="n">
        <v>1000</v>
      </c>
      <c r="E31" s="23" t="n">
        <v>94.23</v>
      </c>
      <c r="F31" s="228" t="s">
        <v>99</v>
      </c>
      <c r="G31" s="228" t="n">
        <v>160</v>
      </c>
      <c r="H31" s="250" t="n">
        <v>45854</v>
      </c>
      <c r="I31" s="23" t="n">
        <v>2.84</v>
      </c>
      <c r="J31" s="250" t="n">
        <v>45854</v>
      </c>
      <c r="K31" s="23" t="s">
        <v>497</v>
      </c>
      <c r="L31" s="130" t="n">
        <v>0.1</v>
      </c>
      <c r="M31" s="131" t="n">
        <f aca="false">L31*$D$7</f>
        <v>0.05</v>
      </c>
      <c r="N31" s="231" t="n">
        <v>0</v>
      </c>
      <c r="O31" s="17" t="n">
        <f aca="false">M31-N31</f>
        <v>0.05</v>
      </c>
      <c r="P31" s="0" t="n">
        <v>0</v>
      </c>
      <c r="Q31" s="0" t="n">
        <v>0</v>
      </c>
    </row>
    <row r="32" customFormat="false" ht="15" hidden="false" customHeight="false" outlineLevel="0" collapsed="false">
      <c r="A32" s="248" t="s">
        <v>206</v>
      </c>
      <c r="B32" s="129" t="s">
        <v>207</v>
      </c>
      <c r="C32" s="23" t="n">
        <v>17.88</v>
      </c>
      <c r="D32" s="269" t="n">
        <v>1000</v>
      </c>
      <c r="E32" s="23" t="n">
        <v>87.129</v>
      </c>
      <c r="F32" s="228" t="s">
        <v>99</v>
      </c>
      <c r="G32" s="228" t="n">
        <v>608</v>
      </c>
      <c r="H32" s="250" t="n">
        <v>46302</v>
      </c>
      <c r="I32" s="23" t="n">
        <v>26.35</v>
      </c>
      <c r="J32" s="250" t="n">
        <v>45756</v>
      </c>
      <c r="K32" s="23" t="s">
        <v>497</v>
      </c>
      <c r="L32" s="130" t="n">
        <v>0.1</v>
      </c>
      <c r="M32" s="131" t="n">
        <f aca="false">L32*$D$7</f>
        <v>0.05</v>
      </c>
      <c r="N32" s="231" t="n">
        <v>0</v>
      </c>
      <c r="O32" s="17" t="n">
        <f aca="false">M32-N32</f>
        <v>0.05</v>
      </c>
      <c r="P32" s="0" t="n">
        <v>0</v>
      </c>
      <c r="Q32" s="0" t="n">
        <v>0</v>
      </c>
    </row>
    <row r="33" customFormat="false" ht="15" hidden="false" customHeight="false" outlineLevel="0" collapsed="false">
      <c r="A33" s="248" t="s">
        <v>209</v>
      </c>
      <c r="B33" s="129" t="s">
        <v>210</v>
      </c>
      <c r="C33" s="23" t="n">
        <v>19.26</v>
      </c>
      <c r="D33" s="269" t="n">
        <v>1000</v>
      </c>
      <c r="E33" s="23" t="n">
        <v>92.28</v>
      </c>
      <c r="F33" s="228" t="s">
        <v>99</v>
      </c>
      <c r="G33" s="228" t="n">
        <v>279</v>
      </c>
      <c r="H33" s="250" t="n">
        <v>45973</v>
      </c>
      <c r="I33" s="23" t="n">
        <v>16.85</v>
      </c>
      <c r="J33" s="250" t="n">
        <v>45791</v>
      </c>
      <c r="K33" s="23" t="s">
        <v>497</v>
      </c>
      <c r="L33" s="130" t="n">
        <v>0.1</v>
      </c>
      <c r="M33" s="131" t="n">
        <f aca="false">L33*$D$7</f>
        <v>0.05</v>
      </c>
      <c r="N33" s="231" t="n">
        <v>0</v>
      </c>
      <c r="O33" s="17" t="n">
        <f aca="false">M33-N33</f>
        <v>0.05</v>
      </c>
      <c r="P33" s="0" t="n">
        <v>0</v>
      </c>
      <c r="Q33" s="0" t="n">
        <v>0</v>
      </c>
    </row>
    <row r="34" customFormat="false" ht="15" hidden="false" customHeight="false" outlineLevel="0" collapsed="false">
      <c r="A34" s="248" t="s">
        <v>212</v>
      </c>
      <c r="B34" s="129" t="s">
        <v>213</v>
      </c>
      <c r="C34" s="23" t="n">
        <v>20.72</v>
      </c>
      <c r="D34" s="269" t="n">
        <v>1000</v>
      </c>
      <c r="E34" s="23" t="n">
        <v>87.68</v>
      </c>
      <c r="F34" s="228" t="s">
        <v>99</v>
      </c>
      <c r="G34" s="228" t="n">
        <v>427</v>
      </c>
      <c r="H34" s="250" t="n">
        <v>46121</v>
      </c>
      <c r="I34" s="23" t="n">
        <v>24.49</v>
      </c>
      <c r="J34" s="250" t="n">
        <v>45757</v>
      </c>
      <c r="K34" s="23" t="s">
        <v>498</v>
      </c>
      <c r="L34" s="130" t="n">
        <v>0.1</v>
      </c>
      <c r="M34" s="131" t="n">
        <f aca="false">L34*$D$7</f>
        <v>0.05</v>
      </c>
      <c r="N34" s="231" t="n">
        <v>0</v>
      </c>
      <c r="O34" s="17" t="n">
        <f aca="false">M34-N34</f>
        <v>0.05</v>
      </c>
      <c r="P34" s="0" t="n">
        <v>0</v>
      </c>
      <c r="Q34" s="0" t="n">
        <v>0</v>
      </c>
    </row>
    <row r="35" customFormat="false" ht="15" hidden="false" customHeight="false" outlineLevel="0" collapsed="false">
      <c r="A35" s="248" t="s">
        <v>215</v>
      </c>
      <c r="B35" s="129" t="s">
        <v>216</v>
      </c>
      <c r="C35" s="23" t="n">
        <v>23.57</v>
      </c>
      <c r="D35" s="269" t="n">
        <v>1000</v>
      </c>
      <c r="E35" s="23" t="n">
        <v>100.15</v>
      </c>
      <c r="F35" s="228" t="s">
        <v>99</v>
      </c>
      <c r="G35" s="228" t="n">
        <v>437</v>
      </c>
      <c r="H35" s="250" t="n">
        <v>46131</v>
      </c>
      <c r="I35" s="23" t="n">
        <v>8.25</v>
      </c>
      <c r="J35" s="250" t="n">
        <v>45711</v>
      </c>
      <c r="K35" s="23" t="s">
        <v>498</v>
      </c>
      <c r="L35" s="130" t="n">
        <v>0.1</v>
      </c>
      <c r="M35" s="131" t="n">
        <f aca="false">L35*$D$7</f>
        <v>0.05</v>
      </c>
      <c r="N35" s="231" t="n">
        <v>0</v>
      </c>
      <c r="O35" s="17" t="n">
        <f aca="false">M35-N35</f>
        <v>0.05</v>
      </c>
      <c r="P35" s="0" t="n">
        <v>0</v>
      </c>
      <c r="Q35" s="0" t="n">
        <v>0</v>
      </c>
    </row>
    <row r="36" customFormat="false" ht="15" hidden="false" customHeight="false" outlineLevel="0" collapsed="false">
      <c r="A36" s="248" t="s">
        <v>218</v>
      </c>
      <c r="B36" s="129" t="s">
        <v>219</v>
      </c>
      <c r="C36" s="23" t="n">
        <v>20.86</v>
      </c>
      <c r="D36" s="269" t="n">
        <v>1000</v>
      </c>
      <c r="E36" s="23" t="n">
        <v>85.79</v>
      </c>
      <c r="F36" s="228" t="s">
        <v>99</v>
      </c>
      <c r="G36" s="228" t="n">
        <v>494</v>
      </c>
      <c r="H36" s="250" t="n">
        <v>46188</v>
      </c>
      <c r="I36" s="23" t="n">
        <v>10.75</v>
      </c>
      <c r="J36" s="250" t="n">
        <v>45824</v>
      </c>
      <c r="K36" s="23" t="s">
        <v>498</v>
      </c>
      <c r="L36" s="130" t="n">
        <v>0.1</v>
      </c>
      <c r="M36" s="131" t="n">
        <f aca="false">L36*$D$7</f>
        <v>0.05</v>
      </c>
      <c r="N36" s="231" t="n">
        <v>0</v>
      </c>
      <c r="O36" s="17" t="n">
        <f aca="false">M36-N36</f>
        <v>0.05</v>
      </c>
      <c r="P36" s="0" t="n">
        <v>0</v>
      </c>
      <c r="Q36" s="0" t="n">
        <v>0</v>
      </c>
    </row>
    <row r="37" customFormat="false" ht="15" hidden="false" customHeight="false" outlineLevel="0" collapsed="false">
      <c r="A37" s="248" t="s">
        <v>221</v>
      </c>
      <c r="B37" s="129" t="s">
        <v>222</v>
      </c>
      <c r="C37" s="23" t="n">
        <v>21.88</v>
      </c>
      <c r="D37" s="269" t="n">
        <v>1000</v>
      </c>
      <c r="E37" s="23" t="n">
        <v>81.6</v>
      </c>
      <c r="F37" s="228" t="s">
        <v>99</v>
      </c>
      <c r="G37" s="228" t="n">
        <v>875</v>
      </c>
      <c r="H37" s="250" t="n">
        <v>46569</v>
      </c>
      <c r="I37" s="23" t="n">
        <v>1.75</v>
      </c>
      <c r="J37" s="250" t="n">
        <v>45871</v>
      </c>
      <c r="K37" s="23" t="s">
        <v>498</v>
      </c>
      <c r="L37" s="130" t="n">
        <v>0.05</v>
      </c>
      <c r="M37" s="131" t="n">
        <f aca="false">L37*$D$7</f>
        <v>0.025</v>
      </c>
      <c r="N37" s="231" t="n">
        <v>0</v>
      </c>
      <c r="O37" s="17" t="n">
        <f aca="false">M37-N37</f>
        <v>0.025</v>
      </c>
      <c r="P37" s="0" t="n">
        <v>0</v>
      </c>
      <c r="Q37" s="0" t="n">
        <v>0</v>
      </c>
    </row>
    <row r="38" customFormat="false" ht="15" hidden="false" customHeight="false" outlineLevel="0" collapsed="false">
      <c r="A38" s="248" t="s">
        <v>224</v>
      </c>
      <c r="B38" s="129" t="s">
        <v>225</v>
      </c>
      <c r="C38" s="23" t="n">
        <v>17.63</v>
      </c>
      <c r="D38" s="269" t="n">
        <v>1000</v>
      </c>
      <c r="E38" s="23" t="n">
        <v>85.698</v>
      </c>
      <c r="F38" s="228" t="s">
        <v>99</v>
      </c>
      <c r="G38" s="228" t="n">
        <v>727</v>
      </c>
      <c r="H38" s="250" t="n">
        <v>46421</v>
      </c>
      <c r="I38" s="23" t="n">
        <v>0.45</v>
      </c>
      <c r="J38" s="250" t="n">
        <v>45875</v>
      </c>
      <c r="K38" s="23" t="s">
        <v>497</v>
      </c>
      <c r="L38" s="130" t="n">
        <v>0.1</v>
      </c>
      <c r="M38" s="131" t="n">
        <f aca="false">L38*$D$7</f>
        <v>0.05</v>
      </c>
      <c r="N38" s="231" t="n">
        <v>0</v>
      </c>
      <c r="O38" s="17" t="n">
        <f aca="false">M38-N38</f>
        <v>0.05</v>
      </c>
      <c r="P38" s="0" t="n">
        <v>0</v>
      </c>
      <c r="Q38" s="0" t="n">
        <v>0</v>
      </c>
    </row>
    <row r="39" customFormat="false" ht="15" hidden="false" customHeight="false" outlineLevel="0" collapsed="false">
      <c r="A39" s="248" t="s">
        <v>227</v>
      </c>
      <c r="B39" s="129" t="s">
        <v>228</v>
      </c>
      <c r="C39" s="23" t="n">
        <v>17.43</v>
      </c>
      <c r="D39" s="269" t="n">
        <v>1000</v>
      </c>
      <c r="E39" s="23" t="n">
        <v>78.164</v>
      </c>
      <c r="F39" s="228" t="s">
        <v>99</v>
      </c>
      <c r="G39" s="228" t="n">
        <v>1077</v>
      </c>
      <c r="H39" s="250" t="n">
        <v>46771</v>
      </c>
      <c r="I39" s="23" t="n">
        <v>3.09</v>
      </c>
      <c r="J39" s="250" t="n">
        <v>45861</v>
      </c>
      <c r="K39" s="23" t="s">
        <v>497</v>
      </c>
      <c r="L39" s="130" t="n">
        <v>0.05</v>
      </c>
      <c r="M39" s="131" t="n">
        <f aca="false">L39*$D$7</f>
        <v>0.025</v>
      </c>
      <c r="N39" s="231" t="n">
        <v>0</v>
      </c>
      <c r="O39" s="17" t="n">
        <f aca="false">M39-N39</f>
        <v>0.025</v>
      </c>
      <c r="P39" s="0" t="n">
        <v>0</v>
      </c>
      <c r="Q39" s="0" t="n">
        <v>0</v>
      </c>
    </row>
    <row r="40" customFormat="false" ht="15" hidden="false" customHeight="false" outlineLevel="0" collapsed="false">
      <c r="A40" s="248" t="s">
        <v>230</v>
      </c>
      <c r="B40" s="129" t="s">
        <v>231</v>
      </c>
      <c r="C40" s="23" t="n">
        <v>20.92</v>
      </c>
      <c r="D40" s="269" t="n">
        <v>1000</v>
      </c>
      <c r="E40" s="23" t="n">
        <v>94.9</v>
      </c>
      <c r="F40" s="228" t="s">
        <v>99</v>
      </c>
      <c r="G40" s="228" t="n">
        <v>419</v>
      </c>
      <c r="H40" s="250" t="n">
        <v>46113</v>
      </c>
      <c r="I40" s="23" t="n">
        <v>14.6</v>
      </c>
      <c r="J40" s="250" t="n">
        <v>45749</v>
      </c>
      <c r="K40" s="23" t="s">
        <v>498</v>
      </c>
      <c r="L40" s="130" t="n">
        <v>0.1</v>
      </c>
      <c r="M40" s="131" t="n">
        <f aca="false">L40*$D$7</f>
        <v>0.05</v>
      </c>
      <c r="N40" s="231" t="n">
        <v>0</v>
      </c>
      <c r="O40" s="17" t="n">
        <f aca="false">M40-N40</f>
        <v>0.05</v>
      </c>
      <c r="P40" s="0" t="n">
        <v>0</v>
      </c>
      <c r="Q40" s="0" t="n">
        <v>0</v>
      </c>
    </row>
    <row r="41" customFormat="false" ht="15" hidden="false" customHeight="false" outlineLevel="0" collapsed="false">
      <c r="A41" s="248" t="s">
        <v>179</v>
      </c>
      <c r="B41" s="129" t="s">
        <v>180</v>
      </c>
      <c r="C41" s="23" t="n">
        <v>24.96</v>
      </c>
      <c r="D41" s="269" t="n">
        <v>1000</v>
      </c>
      <c r="E41" s="23" t="n">
        <v>97</v>
      </c>
      <c r="F41" s="228" t="s">
        <v>99</v>
      </c>
      <c r="G41" s="228" t="n">
        <v>138</v>
      </c>
      <c r="H41" s="250" t="n">
        <v>45832</v>
      </c>
      <c r="I41" s="23" t="n">
        <v>12.64</v>
      </c>
      <c r="J41" s="250" t="n">
        <v>45741</v>
      </c>
      <c r="K41" s="23" t="s">
        <v>498</v>
      </c>
      <c r="L41" s="130" t="n">
        <v>0.1</v>
      </c>
      <c r="M41" s="131" t="n">
        <f aca="false">L41*$D$7</f>
        <v>0.05</v>
      </c>
      <c r="N41" s="231" t="n">
        <v>0</v>
      </c>
      <c r="O41" s="17" t="n">
        <f aca="false">M41-N41</f>
        <v>0.05</v>
      </c>
      <c r="P41" s="0" t="n">
        <v>0</v>
      </c>
      <c r="Q41" s="0" t="n">
        <v>0</v>
      </c>
    </row>
    <row r="42" customFormat="false" ht="15.75" hidden="false" customHeight="false" outlineLevel="0" collapsed="false">
      <c r="B42" s="0" t="s">
        <v>431</v>
      </c>
      <c r="C42" s="158" t="n">
        <f aca="false">COUNTA(C31:C41)</f>
        <v>11</v>
      </c>
      <c r="N42" s="140"/>
    </row>
    <row r="43" customFormat="false" ht="15" hidden="false" customHeight="false" outlineLevel="0" collapsed="false">
      <c r="B43" s="212" t="s">
        <v>493</v>
      </c>
      <c r="N43" s="215" t="n">
        <f aca="false">SUM(N45:N60)</f>
        <v>0.471635834164918</v>
      </c>
      <c r="O43" s="70"/>
      <c r="P43" s="71" t="n">
        <f aca="false">COUNTIF(P45:P60,"&gt;0")</f>
        <v>12</v>
      </c>
      <c r="Q43" s="245" t="n">
        <f aca="false">SUM(Q45:Q60)</f>
        <v>454398.2</v>
      </c>
    </row>
    <row r="44" customFormat="false" ht="51" hidden="false" customHeight="false" outlineLevel="0" collapsed="false">
      <c r="A44" s="253" t="s">
        <v>195</v>
      </c>
      <c r="B44" s="253" t="s">
        <v>88</v>
      </c>
      <c r="C44" s="285" t="s">
        <v>87</v>
      </c>
      <c r="D44" s="254" t="s">
        <v>369</v>
      </c>
      <c r="E44" s="254" t="s">
        <v>418</v>
      </c>
      <c r="F44" s="286" t="s">
        <v>419</v>
      </c>
      <c r="G44" s="254" t="s">
        <v>370</v>
      </c>
      <c r="H44" s="254" t="s">
        <v>11</v>
      </c>
      <c r="I44" s="254" t="s">
        <v>494</v>
      </c>
      <c r="J44" s="254" t="s">
        <v>252</v>
      </c>
      <c r="K44" s="254" t="s">
        <v>495</v>
      </c>
      <c r="L44" s="254" t="s">
        <v>373</v>
      </c>
      <c r="M44" s="256" t="s">
        <v>344</v>
      </c>
      <c r="N44" s="257" t="s">
        <v>345</v>
      </c>
      <c r="O44" s="78" t="s">
        <v>381</v>
      </c>
      <c r="P44" s="76" t="s">
        <v>382</v>
      </c>
      <c r="Q44" s="222" t="s">
        <v>383</v>
      </c>
    </row>
    <row r="45" customFormat="false" ht="15" hidden="false" customHeight="false" outlineLevel="0" collapsed="false">
      <c r="A45" s="23" t="s">
        <v>105</v>
      </c>
      <c r="B45" s="23" t="s">
        <v>118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8" t="n">
        <f aca="false">100%-SUM(M29,M9)</f>
        <v>0.0249999999999999</v>
      </c>
      <c r="N45" s="125" t="n">
        <f aca="false">IFERROR(VLOOKUP(A45,Процесс!$B$6:$F$34,5,0),0)</f>
        <v>0</v>
      </c>
      <c r="O45" s="238" t="n">
        <f aca="false">N45</f>
        <v>0</v>
      </c>
      <c r="P45" s="23"/>
      <c r="Q45" s="23"/>
    </row>
    <row r="46" customFormat="false" ht="15" hidden="false" customHeight="false" outlineLevel="0" collapsed="false">
      <c r="A46" s="23"/>
      <c r="B46" s="23" t="s">
        <v>499</v>
      </c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 t="n">
        <v>0</v>
      </c>
      <c r="N46" s="125" t="n">
        <f aca="false">IFERROR(VLOOKUP(A46,Процесс!$B$6:$F$34,5,0),0)</f>
        <v>0</v>
      </c>
      <c r="O46" s="238" t="n">
        <f aca="false">N46</f>
        <v>0</v>
      </c>
      <c r="P46" s="23"/>
      <c r="Q46" s="23"/>
    </row>
    <row r="47" customFormat="false" ht="15" hidden="false" customHeight="false" outlineLevel="0" collapsed="false">
      <c r="A47" s="23"/>
      <c r="B47" s="23" t="s">
        <v>435</v>
      </c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 t="n">
        <v>0</v>
      </c>
      <c r="N47" s="125" t="n">
        <f aca="false">IFERROR(VLOOKUP(A47,Процесс!$B$6:$F$34,5,0),0)</f>
        <v>0</v>
      </c>
      <c r="O47" s="238" t="n">
        <f aca="false">N47</f>
        <v>0</v>
      </c>
      <c r="P47" s="23"/>
      <c r="Q47" s="23"/>
    </row>
    <row r="48" customFormat="false" ht="15" hidden="false" customHeight="false" outlineLevel="0" collapsed="false">
      <c r="A48" s="23"/>
      <c r="B48" s="23" t="s">
        <v>436</v>
      </c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 t="n">
        <v>0</v>
      </c>
      <c r="N48" s="125" t="n">
        <f aca="false">IFERROR(VLOOKUP(A48,Процесс!$B$6:$F$34,5,0),0)</f>
        <v>0</v>
      </c>
      <c r="O48" s="238" t="n">
        <f aca="false">N48</f>
        <v>0</v>
      </c>
      <c r="P48" s="23"/>
      <c r="Q48" s="23"/>
    </row>
    <row r="49" customFormat="false" ht="15" hidden="false" customHeight="false" outlineLevel="0" collapsed="false">
      <c r="A49" s="23" t="s">
        <v>271</v>
      </c>
      <c r="B49" s="23" t="s">
        <v>134</v>
      </c>
      <c r="C49" s="23" t="s">
        <v>133</v>
      </c>
      <c r="D49" s="23" t="n">
        <v>1</v>
      </c>
      <c r="E49" s="23" t="n">
        <v>1</v>
      </c>
      <c r="F49" s="23"/>
      <c r="G49" s="23" t="n">
        <v>1084</v>
      </c>
      <c r="H49" s="23" t="s">
        <v>99</v>
      </c>
      <c r="I49" s="23" t="n">
        <v>3</v>
      </c>
      <c r="J49" s="23"/>
      <c r="K49" s="23" t="n">
        <v>9</v>
      </c>
      <c r="L49" s="23"/>
      <c r="M49" s="23" t="n">
        <v>0</v>
      </c>
      <c r="N49" s="125" t="n">
        <f aca="false">IFERROR(VLOOKUP(A49,Процесс!$B$6:$F$34,5,0),0)</f>
        <v>0.0562560815860155</v>
      </c>
      <c r="O49" s="238" t="n">
        <f aca="false">N49</f>
        <v>0.0562560815860155</v>
      </c>
      <c r="P49" s="23" t="n">
        <v>50</v>
      </c>
      <c r="Q49" s="233" t="n">
        <v>54200</v>
      </c>
    </row>
    <row r="50" customFormat="false" ht="15" hidden="false" customHeight="false" outlineLevel="0" collapsed="false">
      <c r="A50" s="23" t="s">
        <v>272</v>
      </c>
      <c r="B50" s="23" t="s">
        <v>154</v>
      </c>
      <c r="C50" s="23" t="s">
        <v>153</v>
      </c>
      <c r="D50" s="23" t="n">
        <v>1</v>
      </c>
      <c r="E50" s="23" t="n">
        <v>1</v>
      </c>
      <c r="F50" s="23"/>
      <c r="G50" s="23" t="n">
        <v>255</v>
      </c>
      <c r="H50" s="23" t="s">
        <v>99</v>
      </c>
      <c r="I50" s="23" t="n">
        <v>1</v>
      </c>
      <c r="J50" s="23"/>
      <c r="K50" s="23" t="n">
        <v>-100</v>
      </c>
      <c r="L50" s="23"/>
      <c r="M50" s="23" t="n">
        <v>0</v>
      </c>
      <c r="N50" s="125" t="n">
        <f aca="false">IFERROR(VLOOKUP(A50,Процесс!$B$6:$F$34,5,0),0)</f>
        <v>0.0132336723288136</v>
      </c>
      <c r="O50" s="238" t="n">
        <f aca="false">N50</f>
        <v>0.0132336723288136</v>
      </c>
      <c r="P50" s="23" t="n">
        <v>50</v>
      </c>
      <c r="Q50" s="233" t="n">
        <v>12750</v>
      </c>
    </row>
    <row r="51" customFormat="false" ht="15" hidden="false" customHeight="false" outlineLevel="0" collapsed="false">
      <c r="A51" s="23" t="s">
        <v>273</v>
      </c>
      <c r="B51" s="23" t="s">
        <v>160</v>
      </c>
      <c r="C51" s="23" t="s">
        <v>159</v>
      </c>
      <c r="D51" s="23" t="n">
        <v>1</v>
      </c>
      <c r="E51" s="23" t="n">
        <v>1</v>
      </c>
      <c r="F51" s="23"/>
      <c r="G51" s="23" t="n">
        <v>580</v>
      </c>
      <c r="H51" s="23" t="s">
        <v>99</v>
      </c>
      <c r="I51" s="23" t="n">
        <v>1</v>
      </c>
      <c r="J51" s="23"/>
      <c r="K51" s="23" t="n">
        <v>-100</v>
      </c>
      <c r="L51" s="23"/>
      <c r="M51" s="23" t="n">
        <v>0</v>
      </c>
      <c r="N51" s="125" t="n">
        <f aca="false">IFERROR(VLOOKUP(A51,Процесс!$B$6:$F$34,5,0),0)</f>
        <v>0.00722402818890531</v>
      </c>
      <c r="O51" s="238" t="n">
        <f aca="false">N51</f>
        <v>0.00722402818890531</v>
      </c>
      <c r="P51" s="23" t="n">
        <v>12</v>
      </c>
      <c r="Q51" s="233" t="n">
        <v>6960</v>
      </c>
    </row>
    <row r="52" customFormat="false" ht="15" hidden="false" customHeight="false" outlineLevel="0" collapsed="false">
      <c r="A52" s="23" t="s">
        <v>274</v>
      </c>
      <c r="B52" s="23" t="s">
        <v>141</v>
      </c>
      <c r="C52" s="23" t="s">
        <v>140</v>
      </c>
      <c r="D52" s="23" t="n">
        <v>10</v>
      </c>
      <c r="E52" s="23" t="n">
        <v>1</v>
      </c>
      <c r="F52" s="23"/>
      <c r="G52" s="23" t="n">
        <v>52.67</v>
      </c>
      <c r="H52" s="23" t="s">
        <v>99</v>
      </c>
      <c r="I52" s="23" t="n">
        <v>1</v>
      </c>
      <c r="J52" s="23"/>
      <c r="K52" s="23" t="n">
        <v>-100</v>
      </c>
      <c r="L52" s="23"/>
      <c r="M52" s="23" t="n">
        <v>0</v>
      </c>
      <c r="N52" s="125" t="n">
        <f aca="false">IFERROR(VLOOKUP(A52,Процесс!$B$6:$F$34,5,0),0)</f>
        <v>0.00546680409065578</v>
      </c>
      <c r="O52" s="238" t="n">
        <f aca="false">N52</f>
        <v>0.00546680409065578</v>
      </c>
      <c r="P52" s="23" t="n">
        <v>10</v>
      </c>
      <c r="Q52" s="233" t="n">
        <v>5267</v>
      </c>
    </row>
    <row r="53" customFormat="false" ht="15" hidden="false" customHeight="false" outlineLevel="0" collapsed="false">
      <c r="A53" s="23" t="s">
        <v>275</v>
      </c>
      <c r="B53" s="23" t="s">
        <v>166</v>
      </c>
      <c r="C53" s="23" t="s">
        <v>165</v>
      </c>
      <c r="D53" s="23" t="n">
        <v>1000</v>
      </c>
      <c r="E53" s="23" t="n">
        <v>1</v>
      </c>
      <c r="F53" s="23"/>
      <c r="G53" s="23" t="n">
        <v>1.0745</v>
      </c>
      <c r="H53" s="23" t="s">
        <v>99</v>
      </c>
      <c r="I53" s="23" t="n">
        <v>2</v>
      </c>
      <c r="J53" s="23"/>
      <c r="K53" s="23" t="n">
        <v>-100</v>
      </c>
      <c r="L53" s="23"/>
      <c r="M53" s="23" t="n">
        <v>0</v>
      </c>
      <c r="N53" s="125" t="n">
        <f aca="false">IFERROR(VLOOKUP(A53,Процесс!$B$6:$F$34,5,0),0)</f>
        <v>0.0111526124841649</v>
      </c>
      <c r="O53" s="238" t="n">
        <f aca="false">N53</f>
        <v>0.0111526124841649</v>
      </c>
      <c r="P53" s="23" t="n">
        <v>10</v>
      </c>
      <c r="Q53" s="233" t="n">
        <v>10745</v>
      </c>
    </row>
    <row r="54" customFormat="false" ht="15" hidden="false" customHeight="false" outlineLevel="0" collapsed="false">
      <c r="A54" s="23" t="s">
        <v>276</v>
      </c>
      <c r="B54" s="23" t="s">
        <v>170</v>
      </c>
      <c r="C54" s="23" t="s">
        <v>169</v>
      </c>
      <c r="D54" s="23" t="n">
        <v>10000</v>
      </c>
      <c r="E54" s="23" t="n">
        <v>1</v>
      </c>
      <c r="F54" s="23"/>
      <c r="G54" s="23" t="n">
        <v>0.3243</v>
      </c>
      <c r="H54" s="23" t="s">
        <v>99</v>
      </c>
      <c r="I54" s="23" t="n">
        <v>2</v>
      </c>
      <c r="J54" s="23"/>
      <c r="K54" s="23" t="n">
        <v>-100</v>
      </c>
      <c r="L54" s="23"/>
      <c r="M54" s="23" t="n">
        <v>0</v>
      </c>
      <c r="N54" s="125" t="n">
        <f aca="false">IFERROR(VLOOKUP(A54,Процесс!$B$6:$F$34,5,0),0)</f>
        <v>0.0774185400261865</v>
      </c>
      <c r="O54" s="238" t="n">
        <f aca="false">N54</f>
        <v>0.0774185400261865</v>
      </c>
      <c r="P54" s="23" t="n">
        <v>23</v>
      </c>
      <c r="Q54" s="233" t="n">
        <v>74589</v>
      </c>
    </row>
    <row r="55" customFormat="false" ht="15" hidden="false" customHeight="false" outlineLevel="0" collapsed="false">
      <c r="A55" s="23" t="s">
        <v>277</v>
      </c>
      <c r="B55" s="23" t="s">
        <v>172</v>
      </c>
      <c r="C55" s="23" t="s">
        <v>171</v>
      </c>
      <c r="D55" s="23" t="n">
        <v>10</v>
      </c>
      <c r="E55" s="23" t="n">
        <v>1</v>
      </c>
      <c r="F55" s="23"/>
      <c r="G55" s="23" t="n">
        <v>228.11</v>
      </c>
      <c r="H55" s="23" t="s">
        <v>99</v>
      </c>
      <c r="I55" s="23" t="n">
        <v>1</v>
      </c>
      <c r="J55" s="23"/>
      <c r="K55" s="23" t="n">
        <v>-100</v>
      </c>
      <c r="L55" s="23"/>
      <c r="M55" s="23" t="n">
        <v>0</v>
      </c>
      <c r="N55" s="125" t="n">
        <f aca="false">IFERROR(VLOOKUP(A55,Процесс!$B$6:$F$34,5,0),0)</f>
        <v>0.0947053488604132</v>
      </c>
      <c r="O55" s="238" t="n">
        <f aca="false">N55</f>
        <v>0.0947053488604132</v>
      </c>
      <c r="P55" s="23" t="n">
        <v>40</v>
      </c>
      <c r="Q55" s="233" t="n">
        <v>91244</v>
      </c>
    </row>
    <row r="56" customFormat="false" ht="15" hidden="false" customHeight="false" outlineLevel="0" collapsed="false">
      <c r="A56" s="23" t="s">
        <v>278</v>
      </c>
      <c r="B56" s="23" t="s">
        <v>174</v>
      </c>
      <c r="C56" s="23" t="s">
        <v>173</v>
      </c>
      <c r="D56" s="23" t="n">
        <v>10</v>
      </c>
      <c r="E56" s="23" t="n">
        <v>1</v>
      </c>
      <c r="F56" s="23"/>
      <c r="G56" s="23" t="n">
        <v>228.35</v>
      </c>
      <c r="H56" s="23" t="s">
        <v>99</v>
      </c>
      <c r="I56" s="23" t="n">
        <v>1</v>
      </c>
      <c r="J56" s="23"/>
      <c r="K56" s="23" t="n">
        <v>-100</v>
      </c>
      <c r="L56" s="23"/>
      <c r="M56" s="23" t="n">
        <v>0</v>
      </c>
      <c r="N56" s="125" t="n">
        <f aca="false">IFERROR(VLOOKUP(A56,Процесс!$B$6:$F$34,5,0),0)</f>
        <v>0.071103742971402</v>
      </c>
      <c r="O56" s="238" t="n">
        <f aca="false">N56</f>
        <v>0.071103742971402</v>
      </c>
      <c r="P56" s="23" t="n">
        <v>30</v>
      </c>
      <c r="Q56" s="233" t="n">
        <v>68505</v>
      </c>
    </row>
    <row r="57" customFormat="false" ht="15" hidden="false" customHeight="false" outlineLevel="0" collapsed="false">
      <c r="A57" s="23" t="s">
        <v>279</v>
      </c>
      <c r="B57" s="23" t="s">
        <v>176</v>
      </c>
      <c r="C57" s="23" t="s">
        <v>175</v>
      </c>
      <c r="D57" s="23" t="n">
        <v>1</v>
      </c>
      <c r="E57" s="23" t="n">
        <v>1</v>
      </c>
      <c r="F57" s="23"/>
      <c r="G57" s="23" t="n">
        <v>532.9</v>
      </c>
      <c r="H57" s="23" t="s">
        <v>99</v>
      </c>
      <c r="I57" s="23" t="n">
        <v>1</v>
      </c>
      <c r="J57" s="23"/>
      <c r="K57" s="23" t="n">
        <v>-100</v>
      </c>
      <c r="L57" s="23"/>
      <c r="M57" s="23" t="n">
        <v>0</v>
      </c>
      <c r="N57" s="125" t="n">
        <f aca="false">IFERROR(VLOOKUP(A57,Процесс!$B$6:$F$34,5,0),0)</f>
        <v>0.0276557803295089</v>
      </c>
      <c r="O57" s="238" t="n">
        <f aca="false">N57</f>
        <v>0.0276557803295089</v>
      </c>
      <c r="P57" s="23" t="n">
        <v>50</v>
      </c>
      <c r="Q57" s="233" t="n">
        <v>26645</v>
      </c>
    </row>
    <row r="58" customFormat="false" ht="15" hidden="false" customHeight="false" outlineLevel="0" collapsed="false">
      <c r="A58" s="23" t="s">
        <v>179</v>
      </c>
      <c r="B58" s="23" t="s">
        <v>180</v>
      </c>
      <c r="C58" s="23" t="s">
        <v>179</v>
      </c>
      <c r="D58" s="23" t="n">
        <v>1</v>
      </c>
      <c r="E58" s="23" t="n">
        <v>1000</v>
      </c>
      <c r="F58" s="23" t="n">
        <v>1077</v>
      </c>
      <c r="G58" s="23" t="n">
        <v>94.58</v>
      </c>
      <c r="H58" s="23" t="s">
        <v>99</v>
      </c>
      <c r="I58" s="23" t="n">
        <v>1</v>
      </c>
      <c r="J58" s="23"/>
      <c r="K58" s="23" t="n">
        <v>6</v>
      </c>
      <c r="L58" s="23"/>
      <c r="M58" s="23" t="n">
        <v>0</v>
      </c>
      <c r="N58" s="125" t="n">
        <f aca="false">IFERROR(VLOOKUP(A58,Процесс!$B$6:$F$34,5,0),0)</f>
        <v>0.0490839501513408</v>
      </c>
      <c r="O58" s="238" t="n">
        <f aca="false">N58</f>
        <v>0.0490839501513408</v>
      </c>
      <c r="P58" s="23" t="n">
        <v>50</v>
      </c>
      <c r="Q58" s="233" t="n">
        <v>47290</v>
      </c>
    </row>
    <row r="59" customFormat="false" ht="15" hidden="false" customHeight="false" outlineLevel="0" collapsed="false">
      <c r="A59" s="23" t="s">
        <v>181</v>
      </c>
      <c r="B59" s="23" t="s">
        <v>182</v>
      </c>
      <c r="C59" s="23" t="s">
        <v>181</v>
      </c>
      <c r="D59" s="23" t="n">
        <v>1</v>
      </c>
      <c r="E59" s="23" t="n">
        <v>1000</v>
      </c>
      <c r="F59" s="23" t="n">
        <v>419</v>
      </c>
      <c r="G59" s="23" t="n">
        <v>91.11</v>
      </c>
      <c r="H59" s="23" t="s">
        <v>99</v>
      </c>
      <c r="I59" s="23" t="n">
        <v>1</v>
      </c>
      <c r="J59" s="23"/>
      <c r="K59" s="23" t="n">
        <v>6</v>
      </c>
      <c r="L59" s="23"/>
      <c r="M59" s="23" t="n">
        <v>0</v>
      </c>
      <c r="N59" s="125" t="n">
        <f aca="false">IFERROR(VLOOKUP(A59,Процесс!$B$6:$F$34,5,0),0)</f>
        <v>0.030261204978904</v>
      </c>
      <c r="O59" s="238" t="n">
        <f aca="false">N59</f>
        <v>0.030261204978904</v>
      </c>
      <c r="P59" s="23" t="n">
        <v>32</v>
      </c>
      <c r="Q59" s="233" t="n">
        <v>29155.2</v>
      </c>
    </row>
    <row r="60" customFormat="false" ht="15" hidden="false" customHeight="false" outlineLevel="0" collapsed="false">
      <c r="A60" s="23" t="s">
        <v>183</v>
      </c>
      <c r="B60" s="23" t="s">
        <v>184</v>
      </c>
      <c r="C60" s="23" t="s">
        <v>183</v>
      </c>
      <c r="D60" s="23" t="n">
        <v>1</v>
      </c>
      <c r="E60" s="23" t="n">
        <v>1000</v>
      </c>
      <c r="F60" s="23" t="n">
        <v>138</v>
      </c>
      <c r="G60" s="23" t="n">
        <v>90.16</v>
      </c>
      <c r="H60" s="23" t="s">
        <v>99</v>
      </c>
      <c r="I60" s="23" t="n">
        <v>1</v>
      </c>
      <c r="J60" s="23"/>
      <c r="K60" s="23" t="n">
        <v>6</v>
      </c>
      <c r="L60" s="23"/>
      <c r="M60" s="23" t="n">
        <v>0</v>
      </c>
      <c r="N60" s="125" t="n">
        <f aca="false">IFERROR(VLOOKUP(A60,Процесс!$B$6:$F$34,5,0),0)</f>
        <v>0.0280740681686079</v>
      </c>
      <c r="O60" s="238" t="n">
        <f aca="false">N60</f>
        <v>0.0280740681686079</v>
      </c>
      <c r="P60" s="23" t="n">
        <v>30</v>
      </c>
      <c r="Q60" s="233" t="n">
        <v>27048</v>
      </c>
    </row>
    <row r="71" customFormat="false" ht="15" hidden="false" customHeight="false" outlineLevel="0" collapsed="false">
      <c r="P71" s="0" t="s">
        <v>500</v>
      </c>
    </row>
    <row r="72" customFormat="false" ht="15" hidden="false" customHeight="false" outlineLevel="0" collapsed="false">
      <c r="P72" s="0" t="s">
        <v>501</v>
      </c>
    </row>
    <row r="73" customFormat="false" ht="15" hidden="false" customHeight="false" outlineLevel="0" collapsed="false">
      <c r="P73" s="0" t="s">
        <v>502</v>
      </c>
    </row>
    <row r="74" customFormat="false" ht="15" hidden="false" customHeight="false" outlineLevel="0" collapsed="false">
      <c r="P74" s="0" t="s">
        <v>503</v>
      </c>
    </row>
  </sheetData>
  <mergeCells count="2">
    <mergeCell ref="N3:Q3"/>
    <mergeCell ref="N4:Q4"/>
  </mergeCells>
  <conditionalFormatting sqref="M11:M27">
    <cfRule type="colorScale" priority="2">
      <colorScale>
        <cfvo type="min" val="0"/>
        <cfvo type="max" val="0"/>
        <color rgb="FFFCFCFF"/>
        <color rgb="FF63BE7B"/>
      </colorScale>
    </cfRule>
  </conditionalFormatting>
  <conditionalFormatting sqref="M31:M41">
    <cfRule type="colorScale" priority="3">
      <colorScale>
        <cfvo type="min" val="0"/>
        <cfvo type="max" val="0"/>
        <color rgb="FFFCFCFF"/>
        <color rgb="FF63BE7B"/>
      </colorScale>
    </cfRule>
  </conditionalFormatting>
  <conditionalFormatting sqref="O11:O27">
    <cfRule type="colorScale" priority="4">
      <colorScale>
        <cfvo type="min" val="0"/>
        <cfvo type="percentile" val="50"/>
        <cfvo type="max" val="0"/>
        <color rgb="FFF8696B"/>
        <color rgb="FFFCFCFF"/>
        <color rgb="FF63BE7B"/>
      </colorScale>
    </cfRule>
  </conditionalFormatting>
  <conditionalFormatting sqref="N11:N27">
    <cfRule type="dataBar" priority="5">
      <dataBar showValue="1" minLength="10" maxLength="90"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{CC31CF24-3896-48C9-B075-7AE6A0455631}</x14:id>
        </ext>
      </extLst>
    </cfRule>
  </conditionalFormatting>
  <conditionalFormatting sqref="O31:O41">
    <cfRule type="colorScale" priority="6">
      <colorScale>
        <cfvo type="min" val="0"/>
        <cfvo type="percentile" val="50"/>
        <cfvo type="max" val="0"/>
        <color rgb="FFF8696B"/>
        <color rgb="FFFCFCFF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31CF24-3896-48C9-B075-7AE6A0455631}">
            <x14:dataBar minLength="10" maxLength="90" axisPosition="automatic" gradient="false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N11:N27</xm:sqref>
        </x14:conditionalFormatting>
        <x14:conditionalFormatting xmlns:xm="http://schemas.microsoft.com/office/excel/2006/main">
          <x14:cfRule type="iconSet" priority="7" id="{766FC01F-698B-433B-B741-B069A31D1631}">
            <x14:iconSet iconSet="3Flags" custom="1" reverse="0" showValue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G11:G27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02B93"/>
    <pageSetUpPr fitToPage="false"/>
  </sheetPr>
  <dimension ref="A1:W237"/>
  <sheetViews>
    <sheetView showFormulas="false" showGridLines="true" showRowColHeaders="true" showZeros="true" rightToLeft="false" tabSelected="false" showOutlineSymbols="true" defaultGridColor="true" view="normal" topLeftCell="A89" colorId="64" zoomScale="100" zoomScaleNormal="100" zoomScalePageLayoutView="100" workbookViewId="0">
      <selection pane="topLeft" activeCell="T111" activeCellId="0" sqref="T111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7.57"/>
    <col collapsed="false" customWidth="true" hidden="false" outlineLevel="0" max="2" min="2" style="0" width="17.14"/>
    <col collapsed="false" customWidth="true" hidden="false" outlineLevel="0" max="4" min="3" style="0" width="14.28"/>
    <col collapsed="false" customWidth="true" hidden="false" outlineLevel="0" max="5" min="5" style="0" width="14.43"/>
    <col collapsed="false" customWidth="true" hidden="false" outlineLevel="0" max="6" min="6" style="0" width="10.71"/>
    <col collapsed="false" customWidth="true" hidden="false" outlineLevel="0" max="7" min="7" style="0" width="10.14"/>
    <col collapsed="false" customWidth="true" hidden="false" outlineLevel="0" max="9" min="9" style="0" width="12.57"/>
    <col collapsed="false" customWidth="true" hidden="false" outlineLevel="0" max="10" min="10" style="0" width="15.14"/>
    <col collapsed="false" customWidth="true" hidden="false" outlineLevel="0" max="11" min="11" style="0" width="12.85"/>
    <col collapsed="false" customWidth="true" hidden="false" outlineLevel="0" max="15" min="15" style="0" width="12"/>
    <col collapsed="false" customWidth="true" hidden="false" outlineLevel="0" max="16" min="16" style="0" width="9.43"/>
    <col collapsed="false" customWidth="true" hidden="false" outlineLevel="0" max="17" min="17" style="0" width="12.43"/>
    <col collapsed="false" customWidth="true" hidden="false" outlineLevel="0" max="18" min="18" style="0" width="13.85"/>
    <col collapsed="false" customWidth="true" hidden="false" outlineLevel="0" max="19" min="19" style="0" width="13.14"/>
    <col collapsed="false" customWidth="true" hidden="false" outlineLevel="0" max="20" min="20" style="0" width="10.85"/>
  </cols>
  <sheetData>
    <row r="1" customFormat="false" ht="21" hidden="false" customHeight="false" outlineLevel="0" collapsed="false">
      <c r="A1" s="117" t="s">
        <v>185</v>
      </c>
    </row>
    <row r="3" customFormat="false" ht="15" hidden="false" customHeight="false" outlineLevel="0" collapsed="false">
      <c r="D3" s="118" t="s">
        <v>188</v>
      </c>
      <c r="E3" s="119" t="n">
        <f aca="false">QUIK_портфель!P3</f>
        <v>963451.39</v>
      </c>
      <c r="F3" s="120" t="str">
        <f aca="false">IF(ABS(F4)&lt;1%,"ОК","Данные Портфеля не корректны!")</f>
        <v>ОК</v>
      </c>
    </row>
    <row r="4" customFormat="false" ht="15" hidden="false" customHeight="false" outlineLevel="0" collapsed="false">
      <c r="D4" s="118" t="s">
        <v>191</v>
      </c>
      <c r="E4" s="119" t="n">
        <f aca="false">SUM(E7:E34)</f>
        <v>963451.39</v>
      </c>
      <c r="F4" s="122" t="n">
        <f aca="false">(E4-E3)/E3</f>
        <v>0</v>
      </c>
    </row>
    <row r="5" customFormat="false" ht="15" hidden="false" customHeight="false" outlineLevel="0" collapsed="false">
      <c r="A5" s="0" t="s">
        <v>192</v>
      </c>
      <c r="I5" s="0" t="s">
        <v>504</v>
      </c>
    </row>
    <row r="6" customFormat="false" ht="15" hidden="false" customHeight="false" outlineLevel="0" collapsed="false">
      <c r="A6" s="23" t="s">
        <v>87</v>
      </c>
      <c r="B6" s="23" t="s">
        <v>195</v>
      </c>
      <c r="C6" s="23" t="s">
        <v>88</v>
      </c>
      <c r="D6" s="23" t="s">
        <v>96</v>
      </c>
      <c r="E6" s="23" t="s">
        <v>97</v>
      </c>
      <c r="F6" s="23" t="s">
        <v>98</v>
      </c>
      <c r="I6" s="23" t="s">
        <v>87</v>
      </c>
      <c r="J6" s="23" t="s">
        <v>88</v>
      </c>
      <c r="K6" s="230" t="s">
        <v>89</v>
      </c>
    </row>
    <row r="7" customFormat="false" ht="15.75" hidden="false" customHeight="false" outlineLevel="0" collapsed="false">
      <c r="A7" s="23" t="s">
        <v>99</v>
      </c>
      <c r="B7" s="23"/>
      <c r="C7" s="23"/>
      <c r="D7" s="23" t="n">
        <f aca="false">QUIK_деньги!J3</f>
        <v>3518.69</v>
      </c>
      <c r="E7" s="23" t="n">
        <f aca="false">D7</f>
        <v>3518.69</v>
      </c>
      <c r="F7" s="125" t="n">
        <f aca="false">E7/$E$3</f>
        <v>0.00365217180287632</v>
      </c>
      <c r="I7" s="287" t="s">
        <v>99</v>
      </c>
      <c r="J7" s="287"/>
      <c r="K7" s="287" t="s">
        <v>100</v>
      </c>
      <c r="L7" s="288" t="s">
        <v>16</v>
      </c>
      <c r="M7" s="289"/>
    </row>
    <row r="8" customFormat="false" ht="15" hidden="false" customHeight="false" outlineLevel="0" collapsed="false">
      <c r="A8" s="23" t="s">
        <v>105</v>
      </c>
      <c r="B8" s="23" t="s">
        <v>204</v>
      </c>
      <c r="C8" s="23" t="s">
        <v>106</v>
      </c>
      <c r="D8" s="23" t="n">
        <v>37000</v>
      </c>
      <c r="E8" s="132" t="n">
        <v>56965.2</v>
      </c>
      <c r="F8" s="125" t="n">
        <f aca="false">E8/$E$3</f>
        <v>0.0591261796819869</v>
      </c>
      <c r="I8" s="126" t="s">
        <v>123</v>
      </c>
      <c r="J8" s="126" t="s">
        <v>201</v>
      </c>
      <c r="K8" s="126" t="s">
        <v>124</v>
      </c>
      <c r="L8" s="127" t="n">
        <v>0.05</v>
      </c>
      <c r="M8" s="290"/>
      <c r="Q8" s="137"/>
      <c r="R8" s="138"/>
    </row>
    <row r="9" customFormat="false" ht="15" hidden="false" customHeight="false" outlineLevel="0" collapsed="false">
      <c r="A9" s="23" t="s">
        <v>113</v>
      </c>
      <c r="B9" s="23" t="str">
        <f aca="false">VLOOKUP(A9,Лист5!A:E,5,0)</f>
        <v>RU000A103X66</v>
      </c>
      <c r="C9" s="23" t="s">
        <v>114</v>
      </c>
      <c r="D9" s="23" t="n">
        <v>6</v>
      </c>
      <c r="E9" s="132" t="n">
        <v>10791.6</v>
      </c>
      <c r="F9" s="125" t="n">
        <f aca="false">E9/$E$3</f>
        <v>0.0112009802591078</v>
      </c>
      <c r="I9" s="126" t="s">
        <v>130</v>
      </c>
      <c r="J9" s="126" t="s">
        <v>205</v>
      </c>
      <c r="K9" s="126" t="s">
        <v>131</v>
      </c>
      <c r="L9" s="127" t="n">
        <v>0.05</v>
      </c>
      <c r="Q9" s="137"/>
      <c r="R9" s="138"/>
    </row>
    <row r="10" customFormat="false" ht="15.75" hidden="false" customHeight="false" outlineLevel="0" collapsed="false">
      <c r="A10" s="23" t="s">
        <v>119</v>
      </c>
      <c r="B10" s="23" t="str">
        <f aca="false">VLOOKUP(A10,Лист5!A:E,5,0)</f>
        <v>RU000A108KL3</v>
      </c>
      <c r="C10" s="23" t="s">
        <v>120</v>
      </c>
      <c r="D10" s="23" t="n">
        <v>25</v>
      </c>
      <c r="E10" s="132" t="n">
        <v>21130</v>
      </c>
      <c r="F10" s="125" t="n">
        <f aca="false">E10/$E$3</f>
        <v>0.0219315683378691</v>
      </c>
      <c r="I10" s="126" t="s">
        <v>113</v>
      </c>
      <c r="J10" s="126" t="s">
        <v>208</v>
      </c>
      <c r="K10" s="126" t="s">
        <v>114</v>
      </c>
      <c r="L10" s="127" t="n">
        <v>0.05</v>
      </c>
      <c r="M10" s="289"/>
      <c r="Q10" s="137"/>
      <c r="R10" s="138"/>
    </row>
    <row r="11" customFormat="false" ht="15" hidden="false" customHeight="false" outlineLevel="0" collapsed="false">
      <c r="A11" s="23" t="s">
        <v>126</v>
      </c>
      <c r="B11" s="23" t="str">
        <f aca="false">VLOOKUP(A11,Лист5!A:E,5,0)</f>
        <v>RU000A106T36</v>
      </c>
      <c r="C11" s="23" t="s">
        <v>127</v>
      </c>
      <c r="D11" s="23" t="n">
        <v>50</v>
      </c>
      <c r="E11" s="132" t="n">
        <v>21732.5</v>
      </c>
      <c r="F11" s="125" t="n">
        <f aca="false">E11/$E$3</f>
        <v>0.0225569242263484</v>
      </c>
      <c r="I11" s="126" t="s">
        <v>140</v>
      </c>
      <c r="J11" s="126" t="s">
        <v>274</v>
      </c>
      <c r="K11" s="126" t="s">
        <v>141</v>
      </c>
      <c r="L11" s="131" t="n">
        <v>0</v>
      </c>
      <c r="Q11" s="137"/>
      <c r="R11" s="138"/>
    </row>
    <row r="12" customFormat="false" ht="15" hidden="false" customHeight="false" outlineLevel="0" collapsed="false">
      <c r="A12" s="23" t="s">
        <v>133</v>
      </c>
      <c r="B12" s="23" t="str">
        <f aca="false">VLOOKUP(A12,Лист5!A:E,5,0)</f>
        <v>RU0007976965</v>
      </c>
      <c r="C12" s="23" t="s">
        <v>134</v>
      </c>
      <c r="D12" s="23" t="n">
        <v>50</v>
      </c>
      <c r="E12" s="132" t="n">
        <v>54200</v>
      </c>
      <c r="F12" s="125" t="n">
        <f aca="false">E12/$E$3</f>
        <v>0.0562560815860155</v>
      </c>
      <c r="I12" s="126" t="s">
        <v>145</v>
      </c>
      <c r="J12" s="126" t="s">
        <v>211</v>
      </c>
      <c r="K12" s="126" t="s">
        <v>146</v>
      </c>
      <c r="L12" s="133" t="n">
        <v>0.08</v>
      </c>
      <c r="Q12" s="137"/>
      <c r="R12" s="138"/>
    </row>
    <row r="13" customFormat="false" ht="15" hidden="false" customHeight="false" outlineLevel="0" collapsed="false">
      <c r="A13" s="23" t="s">
        <v>137</v>
      </c>
      <c r="B13" s="23" t="str">
        <f aca="false">VLOOKUP(A13,Лист5!A:E,5,0)</f>
        <v>RU0009100945</v>
      </c>
      <c r="C13" s="23" t="s">
        <v>138</v>
      </c>
      <c r="D13" s="23" t="n">
        <v>240</v>
      </c>
      <c r="E13" s="132" t="n">
        <v>73648.8</v>
      </c>
      <c r="F13" s="125" t="n">
        <f aca="false">E13/$E$3</f>
        <v>0.0764426734596335</v>
      </c>
      <c r="I13" s="126" t="s">
        <v>149</v>
      </c>
      <c r="J13" s="126" t="s">
        <v>214</v>
      </c>
      <c r="K13" s="126" t="s">
        <v>150</v>
      </c>
      <c r="L13" s="127" t="n">
        <v>0.05</v>
      </c>
      <c r="Q13" s="137"/>
      <c r="R13" s="138"/>
    </row>
    <row r="14" customFormat="false" ht="15" hidden="false" customHeight="false" outlineLevel="0" collapsed="false">
      <c r="A14" s="23" t="s">
        <v>143</v>
      </c>
      <c r="B14" s="23" t="str">
        <f aca="false">VLOOKUP(A14,Лист5!A:E,5,0)</f>
        <v>RU0009062467</v>
      </c>
      <c r="C14" s="23" t="s">
        <v>144</v>
      </c>
      <c r="D14" s="23" t="n">
        <v>40</v>
      </c>
      <c r="E14" s="132" t="n">
        <v>21716</v>
      </c>
      <c r="F14" s="125" t="n">
        <f aca="false">E14/$E$3</f>
        <v>0.0225397982974523</v>
      </c>
      <c r="I14" s="126" t="s">
        <v>151</v>
      </c>
      <c r="J14" s="126" t="s">
        <v>217</v>
      </c>
      <c r="K14" s="126" t="s">
        <v>152</v>
      </c>
      <c r="L14" s="134" t="n">
        <v>0.03</v>
      </c>
      <c r="Q14" s="137"/>
      <c r="R14" s="138"/>
    </row>
    <row r="15" customFormat="false" ht="15" hidden="false" customHeight="false" outlineLevel="0" collapsed="false">
      <c r="A15" s="23" t="s">
        <v>147</v>
      </c>
      <c r="B15" s="23" t="str">
        <f aca="false">VLOOKUP(A15,Лист5!A:E,5,0)</f>
        <v>RU000A0JPNM1</v>
      </c>
      <c r="C15" s="23" t="s">
        <v>148</v>
      </c>
      <c r="D15" s="23" t="n">
        <v>5000</v>
      </c>
      <c r="E15" s="132" t="n">
        <v>18460</v>
      </c>
      <c r="F15" s="125" t="n">
        <f aca="false">E15/$E$3</f>
        <v>0.0191602816619529</v>
      </c>
      <c r="I15" s="126" t="s">
        <v>155</v>
      </c>
      <c r="J15" s="126" t="s">
        <v>220</v>
      </c>
      <c r="K15" s="126" t="s">
        <v>156</v>
      </c>
      <c r="L15" s="135" t="n">
        <v>0.09</v>
      </c>
      <c r="Q15" s="137"/>
      <c r="R15" s="138"/>
    </row>
    <row r="16" customFormat="false" ht="15" hidden="false" customHeight="false" outlineLevel="0" collapsed="false">
      <c r="A16" s="23" t="s">
        <v>123</v>
      </c>
      <c r="B16" s="23" t="str">
        <f aca="false">VLOOKUP(A16,Лист5!A:E,5,0)</f>
        <v>RU0009024277</v>
      </c>
      <c r="C16" s="23" t="s">
        <v>124</v>
      </c>
      <c r="D16" s="23" t="n">
        <v>8</v>
      </c>
      <c r="E16" s="132" t="n">
        <v>53988</v>
      </c>
      <c r="F16" s="125" t="n">
        <f aca="false">E16/$E$3</f>
        <v>0.0560360393480775</v>
      </c>
      <c r="I16" s="126" t="s">
        <v>157</v>
      </c>
      <c r="J16" s="126" t="s">
        <v>223</v>
      </c>
      <c r="K16" s="126" t="s">
        <v>158</v>
      </c>
      <c r="L16" s="127" t="n">
        <v>0.05</v>
      </c>
      <c r="Q16" s="137"/>
      <c r="R16" s="138"/>
    </row>
    <row r="17" customFormat="false" ht="15" hidden="false" customHeight="false" outlineLevel="0" collapsed="false">
      <c r="A17" s="23" t="s">
        <v>153</v>
      </c>
      <c r="B17" s="23" t="str">
        <f aca="false">VLOOKUP(A17,Лист5!A:E,5,0)</f>
        <v>RU000A106YF0</v>
      </c>
      <c r="C17" s="23" t="s">
        <v>154</v>
      </c>
      <c r="D17" s="23" t="n">
        <v>50</v>
      </c>
      <c r="E17" s="132" t="n">
        <v>12750</v>
      </c>
      <c r="F17" s="125" t="n">
        <f aca="false">E17/$E$3</f>
        <v>0.0132336723288136</v>
      </c>
      <c r="I17" s="126" t="s">
        <v>161</v>
      </c>
      <c r="J17" s="126" t="s">
        <v>226</v>
      </c>
      <c r="K17" s="126" t="s">
        <v>162</v>
      </c>
      <c r="L17" s="127" t="n">
        <v>0.05</v>
      </c>
      <c r="Q17" s="137"/>
      <c r="R17" s="138"/>
    </row>
    <row r="18" customFormat="false" ht="15" hidden="false" customHeight="false" outlineLevel="0" collapsed="false">
      <c r="A18" s="23" t="s">
        <v>157</v>
      </c>
      <c r="B18" s="23" t="str">
        <f aca="false">VLOOKUP(A18,Лист5!A:E,5,0)</f>
        <v>RU000A0JR4A1</v>
      </c>
      <c r="C18" s="23" t="s">
        <v>158</v>
      </c>
      <c r="D18" s="23" t="n">
        <v>140</v>
      </c>
      <c r="E18" s="132" t="n">
        <v>25698.4</v>
      </c>
      <c r="F18" s="125" t="n">
        <f aca="false">E18/$E$3</f>
        <v>0.0266732709784144</v>
      </c>
      <c r="I18" s="126" t="s">
        <v>163</v>
      </c>
      <c r="J18" s="126" t="s">
        <v>229</v>
      </c>
      <c r="K18" s="126" t="s">
        <v>164</v>
      </c>
      <c r="L18" s="127" t="n">
        <v>0.05</v>
      </c>
      <c r="Q18" s="137"/>
      <c r="R18" s="138"/>
    </row>
    <row r="19" customFormat="false" ht="15" hidden="false" customHeight="false" outlineLevel="0" collapsed="false">
      <c r="A19" s="23" t="s">
        <v>159</v>
      </c>
      <c r="B19" s="23" t="str">
        <f aca="false">VLOOKUP(A19,Лист5!A:E,5,0)</f>
        <v>RU000A0HL5M1</v>
      </c>
      <c r="C19" s="23" t="s">
        <v>160</v>
      </c>
      <c r="D19" s="23" t="n">
        <v>12</v>
      </c>
      <c r="E19" s="132" t="n">
        <v>6960</v>
      </c>
      <c r="F19" s="125" t="n">
        <f aca="false">E19/$E$3</f>
        <v>0.00722402818890531</v>
      </c>
      <c r="I19" s="126" t="s">
        <v>167</v>
      </c>
      <c r="J19" s="126" t="s">
        <v>232</v>
      </c>
      <c r="K19" s="126" t="s">
        <v>168</v>
      </c>
      <c r="L19" s="127" t="n">
        <v>0.05</v>
      </c>
      <c r="Q19" s="137"/>
      <c r="R19" s="138"/>
    </row>
    <row r="20" customFormat="false" ht="15" hidden="false" customHeight="false" outlineLevel="0" collapsed="false">
      <c r="A20" s="23" t="s">
        <v>140</v>
      </c>
      <c r="B20" s="23" t="str">
        <f aca="false">VLOOKUP(A20,Лист5!A:E,5,0)</f>
        <v>RU0008943394</v>
      </c>
      <c r="C20" s="23" t="s">
        <v>141</v>
      </c>
      <c r="D20" s="23" t="n">
        <v>100</v>
      </c>
      <c r="E20" s="132" t="n">
        <v>5267</v>
      </c>
      <c r="F20" s="125" t="n">
        <f aca="false">E20/$E$3</f>
        <v>0.00546680409065578</v>
      </c>
      <c r="I20" s="126" t="s">
        <v>126</v>
      </c>
      <c r="J20" s="126" t="s">
        <v>233</v>
      </c>
      <c r="K20" s="126" t="s">
        <v>127</v>
      </c>
      <c r="L20" s="135" t="n">
        <v>0.09</v>
      </c>
      <c r="Q20" s="137"/>
      <c r="R20" s="138"/>
    </row>
    <row r="21" customFormat="false" ht="15" hidden="false" customHeight="false" outlineLevel="0" collapsed="false">
      <c r="A21" s="23" t="s">
        <v>165</v>
      </c>
      <c r="B21" s="23" t="str">
        <f aca="false">VLOOKUP(A21,Лист5!A:E,5,0)</f>
        <v>RU000A0ET7Y7</v>
      </c>
      <c r="C21" s="23" t="s">
        <v>166</v>
      </c>
      <c r="D21" s="23" t="n">
        <v>10000</v>
      </c>
      <c r="E21" s="132" t="n">
        <v>10745</v>
      </c>
      <c r="F21" s="125" t="n">
        <f aca="false">E21/$E$3</f>
        <v>0.0111526124841649</v>
      </c>
      <c r="I21" s="126" t="s">
        <v>143</v>
      </c>
      <c r="J21" s="126" t="s">
        <v>234</v>
      </c>
      <c r="K21" s="126" t="s">
        <v>144</v>
      </c>
      <c r="L21" s="127" t="n">
        <v>0.05</v>
      </c>
      <c r="Q21" s="137"/>
      <c r="R21" s="138"/>
    </row>
    <row r="22" customFormat="false" ht="15" hidden="false" customHeight="false" outlineLevel="0" collapsed="false">
      <c r="A22" s="23" t="s">
        <v>169</v>
      </c>
      <c r="B22" s="23" t="str">
        <f aca="false">VLOOKUP(A22,Лист5!A:E,5,0)</f>
        <v>RU000A0JPN96</v>
      </c>
      <c r="C22" s="23" t="s">
        <v>170</v>
      </c>
      <c r="D22" s="23" t="n">
        <v>230000</v>
      </c>
      <c r="E22" s="132" t="n">
        <v>74589</v>
      </c>
      <c r="F22" s="125" t="n">
        <f aca="false">E22/$E$3</f>
        <v>0.0774185400261865</v>
      </c>
      <c r="I22" s="126" t="s">
        <v>119</v>
      </c>
      <c r="J22" s="126" t="s">
        <v>235</v>
      </c>
      <c r="K22" s="126" t="s">
        <v>120</v>
      </c>
      <c r="L22" s="134" t="n">
        <v>0.03</v>
      </c>
      <c r="Q22" s="137"/>
      <c r="R22" s="138"/>
    </row>
    <row r="23" customFormat="false" ht="15" hidden="false" customHeight="false" outlineLevel="0" collapsed="false">
      <c r="A23" s="23" t="s">
        <v>171</v>
      </c>
      <c r="B23" s="23" t="str">
        <f aca="false">VLOOKUP(A23,Лист5!A:E,5,0)</f>
        <v>RU0009029540</v>
      </c>
      <c r="C23" s="23" t="s">
        <v>172</v>
      </c>
      <c r="D23" s="23" t="n">
        <v>400</v>
      </c>
      <c r="E23" s="132" t="n">
        <v>91244</v>
      </c>
      <c r="F23" s="125" t="n">
        <f aca="false">E23/$E$3</f>
        <v>0.0947053488604132</v>
      </c>
      <c r="I23" s="126" t="s">
        <v>137</v>
      </c>
      <c r="J23" s="126" t="s">
        <v>236</v>
      </c>
      <c r="K23" s="126" t="s">
        <v>138</v>
      </c>
      <c r="L23" s="139" t="n">
        <v>0.1</v>
      </c>
      <c r="Q23" s="137"/>
      <c r="R23" s="138"/>
    </row>
    <row r="24" customFormat="false" ht="15" hidden="false" customHeight="false" outlineLevel="0" collapsed="false">
      <c r="A24" s="23" t="s">
        <v>173</v>
      </c>
      <c r="B24" s="23" t="str">
        <f aca="false">VLOOKUP(A24,Лист5!A:E,5,0)</f>
        <v>RU0009029557</v>
      </c>
      <c r="C24" s="23" t="s">
        <v>174</v>
      </c>
      <c r="D24" s="23" t="n">
        <v>300</v>
      </c>
      <c r="E24" s="132" t="n">
        <v>68505</v>
      </c>
      <c r="F24" s="125" t="n">
        <f aca="false">E24/$E$3</f>
        <v>0.071103742971402</v>
      </c>
      <c r="I24" s="126" t="s">
        <v>147</v>
      </c>
      <c r="J24" s="126" t="s">
        <v>237</v>
      </c>
      <c r="K24" s="126" t="s">
        <v>148</v>
      </c>
      <c r="L24" s="127" t="n">
        <v>0.05</v>
      </c>
      <c r="Q24" s="137"/>
      <c r="R24" s="138"/>
    </row>
    <row r="25" customFormat="false" ht="15" hidden="false" customHeight="false" outlineLevel="0" collapsed="false">
      <c r="A25" s="23" t="s">
        <v>161</v>
      </c>
      <c r="B25" s="23" t="str">
        <f aca="false">VLOOKUP(A25,Лист5!A:E,5,0)</f>
        <v>RU000A0ZZAC4</v>
      </c>
      <c r="C25" s="23" t="s">
        <v>162</v>
      </c>
      <c r="D25" s="23" t="n">
        <v>1000</v>
      </c>
      <c r="E25" s="132" t="n">
        <v>12580</v>
      </c>
      <c r="F25" s="125" t="n">
        <f aca="false">E25/$E$3</f>
        <v>0.0130572233644294</v>
      </c>
      <c r="I25" s="126" t="s">
        <v>177</v>
      </c>
      <c r="J25" s="126" t="s">
        <v>238</v>
      </c>
      <c r="K25" s="126" t="s">
        <v>178</v>
      </c>
      <c r="L25" s="134" t="n">
        <v>0.03</v>
      </c>
      <c r="Q25" s="137"/>
      <c r="R25" s="138"/>
    </row>
    <row r="26" customFormat="false" ht="15" hidden="false" customHeight="false" outlineLevel="0" collapsed="false">
      <c r="A26" s="23" t="s">
        <v>145</v>
      </c>
      <c r="B26" s="23" t="str">
        <f aca="false">VLOOKUP(A26,Лист5!A:E,5,0)</f>
        <v>RU0009029524</v>
      </c>
      <c r="C26" s="23" t="s">
        <v>146</v>
      </c>
      <c r="D26" s="23" t="n">
        <v>500</v>
      </c>
      <c r="E26" s="132" t="n">
        <v>27987.5</v>
      </c>
      <c r="F26" s="125" t="n">
        <f aca="false">E26/$E$3</f>
        <v>0.0290492081806016</v>
      </c>
      <c r="Q26" s="137"/>
      <c r="R26" s="138"/>
    </row>
    <row r="27" customFormat="false" ht="15" hidden="false" customHeight="false" outlineLevel="0" collapsed="false">
      <c r="A27" s="23" t="s">
        <v>175</v>
      </c>
      <c r="B27" s="23" t="str">
        <f aca="false">VLOOKUP(A27,Лист5!A:E,5,0)</f>
        <v>RU0009033591</v>
      </c>
      <c r="C27" s="23" t="s">
        <v>176</v>
      </c>
      <c r="D27" s="23" t="n">
        <v>50</v>
      </c>
      <c r="E27" s="132" t="n">
        <v>26645</v>
      </c>
      <c r="F27" s="125" t="n">
        <f aca="false">E27/$E$3</f>
        <v>0.0276557803295089</v>
      </c>
      <c r="Q27" s="137"/>
      <c r="R27" s="138"/>
    </row>
    <row r="28" customFormat="false" ht="15" hidden="false" customHeight="false" outlineLevel="0" collapsed="false">
      <c r="A28" s="23" t="s">
        <v>149</v>
      </c>
      <c r="B28" s="23" t="str">
        <f aca="false">VLOOKUP(A28,Лист5!A:E,5,0)</f>
        <v>RU000A107UL4</v>
      </c>
      <c r="C28" s="23" t="s">
        <v>150</v>
      </c>
      <c r="D28" s="23" t="n">
        <v>9</v>
      </c>
      <c r="E28" s="132" t="n">
        <v>21132</v>
      </c>
      <c r="F28" s="125" t="n">
        <f aca="false">E28/$E$3</f>
        <v>0.0219336442080384</v>
      </c>
      <c r="Q28" s="137"/>
      <c r="R28" s="138"/>
    </row>
    <row r="29" customFormat="false" ht="15" hidden="false" customHeight="false" outlineLevel="0" collapsed="false">
      <c r="A29" s="23" t="s">
        <v>151</v>
      </c>
      <c r="B29" s="23" t="str">
        <f aca="false">VLOOKUP(A29,Лист5!A:E,5,0)</f>
        <v>RU0009091573</v>
      </c>
      <c r="C29" s="23" t="s">
        <v>152</v>
      </c>
      <c r="D29" s="23" t="n">
        <v>11</v>
      </c>
      <c r="E29" s="132" t="n">
        <v>10389.5</v>
      </c>
      <c r="F29" s="125" t="n">
        <f aca="false">E29/$E$3</f>
        <v>0.010783626561585</v>
      </c>
      <c r="Q29" s="137"/>
      <c r="R29" s="138"/>
    </row>
    <row r="30" customFormat="false" ht="15" hidden="false" customHeight="false" outlineLevel="0" collapsed="false">
      <c r="A30" s="23" t="s">
        <v>163</v>
      </c>
      <c r="B30" s="23" t="str">
        <f aca="false">VLOOKUP(A30,Лист5!A:E,5,0)</f>
        <v>RU000A107662</v>
      </c>
      <c r="C30" s="23" t="s">
        <v>164</v>
      </c>
      <c r="D30" s="23" t="n">
        <v>7</v>
      </c>
      <c r="E30" s="132" t="n">
        <v>29400</v>
      </c>
      <c r="F30" s="125" t="n">
        <f aca="false">E30/$E$3</f>
        <v>0.0305152914876172</v>
      </c>
      <c r="Q30" s="137"/>
      <c r="R30" s="138"/>
    </row>
    <row r="31" customFormat="false" ht="15" hidden="false" customHeight="false" outlineLevel="0" collapsed="false">
      <c r="A31" s="23" t="s">
        <v>155</v>
      </c>
      <c r="B31" s="23" t="str">
        <f aca="false">VLOOKUP(A31,Лист5!A:E,5,0)</f>
        <v>RU000A107T19</v>
      </c>
      <c r="C31" s="23" t="s">
        <v>156</v>
      </c>
      <c r="D31" s="23" t="n">
        <v>30</v>
      </c>
      <c r="E31" s="132" t="n">
        <v>99915</v>
      </c>
      <c r="F31" s="125" t="n">
        <f aca="false">E31/$E$3</f>
        <v>0.103705283979091</v>
      </c>
      <c r="Q31" s="137"/>
      <c r="R31" s="138"/>
    </row>
    <row r="32" customFormat="false" ht="15" hidden="false" customHeight="false" outlineLevel="0" collapsed="false">
      <c r="A32" s="23" t="s">
        <v>179</v>
      </c>
      <c r="B32" s="23" t="s">
        <v>179</v>
      </c>
      <c r="C32" s="23" t="s">
        <v>180</v>
      </c>
      <c r="D32" s="23" t="n">
        <v>50</v>
      </c>
      <c r="E32" s="132" t="n">
        <v>47290</v>
      </c>
      <c r="F32" s="125" t="n">
        <f aca="false">E32/$E$3</f>
        <v>0.0490839501513408</v>
      </c>
      <c r="Q32" s="137"/>
      <c r="R32" s="138"/>
    </row>
    <row r="33" customFormat="false" ht="15" hidden="false" customHeight="false" outlineLevel="0" collapsed="false">
      <c r="A33" s="23" t="s">
        <v>181</v>
      </c>
      <c r="B33" s="23" t="s">
        <v>181</v>
      </c>
      <c r="C33" s="23" t="s">
        <v>182</v>
      </c>
      <c r="D33" s="23" t="n">
        <v>32</v>
      </c>
      <c r="E33" s="132" t="n">
        <v>29155.2</v>
      </c>
      <c r="F33" s="125" t="n">
        <f aca="false">E33/$E$3</f>
        <v>0.030261204978904</v>
      </c>
      <c r="Q33" s="137"/>
      <c r="R33" s="138"/>
    </row>
    <row r="34" customFormat="false" ht="15" hidden="false" customHeight="false" outlineLevel="0" collapsed="false">
      <c r="A34" s="23" t="s">
        <v>183</v>
      </c>
      <c r="B34" s="23" t="s">
        <v>183</v>
      </c>
      <c r="C34" s="23" t="s">
        <v>184</v>
      </c>
      <c r="D34" s="23" t="n">
        <v>30</v>
      </c>
      <c r="E34" s="132" t="n">
        <v>27048</v>
      </c>
      <c r="F34" s="125" t="n">
        <f aca="false">E34/$E$3</f>
        <v>0.0280740681686079</v>
      </c>
      <c r="Q34" s="137"/>
      <c r="R34" s="138"/>
    </row>
    <row r="39" customFormat="false" ht="21" hidden="false" customHeight="false" outlineLevel="0" collapsed="false">
      <c r="A39" s="117" t="s">
        <v>505</v>
      </c>
    </row>
    <row r="40" customFormat="false" ht="15.75" hidden="false" customHeight="false" outlineLevel="0" collapsed="false">
      <c r="A40" s="141" t="s">
        <v>240</v>
      </c>
    </row>
    <row r="41" customFormat="false" ht="15.75" hidden="false" customHeight="false" outlineLevel="0" collapsed="false">
      <c r="A41" s="141" t="s">
        <v>242</v>
      </c>
    </row>
    <row r="42" customFormat="false" ht="15" hidden="false" customHeight="false" outlineLevel="0" collapsed="false">
      <c r="A42" s="143" t="s">
        <v>243</v>
      </c>
      <c r="E42" s="0" t="s">
        <v>244</v>
      </c>
    </row>
    <row r="43" customFormat="false" ht="15" hidden="false" customHeight="false" outlineLevel="0" collapsed="false">
      <c r="A43" s="143"/>
      <c r="E43" s="144" t="s">
        <v>245</v>
      </c>
      <c r="F43" s="144" t="s">
        <v>246</v>
      </c>
      <c r="G43" s="144" t="s">
        <v>245</v>
      </c>
      <c r="H43" s="144" t="s">
        <v>265</v>
      </c>
      <c r="I43" s="144" t="s">
        <v>245</v>
      </c>
      <c r="J43" s="144" t="s">
        <v>245</v>
      </c>
      <c r="K43" s="144" t="s">
        <v>245</v>
      </c>
      <c r="L43" s="144" t="s">
        <v>245</v>
      </c>
      <c r="M43" s="144" t="s">
        <v>245</v>
      </c>
      <c r="N43" s="144" t="s">
        <v>245</v>
      </c>
    </row>
    <row r="44" customFormat="false" ht="45" hidden="false" customHeight="false" outlineLevel="0" collapsed="false">
      <c r="A44" s="145" t="s">
        <v>87</v>
      </c>
      <c r="B44" s="145" t="s">
        <v>88</v>
      </c>
      <c r="C44" s="145" t="s">
        <v>270</v>
      </c>
      <c r="D44" s="147" t="s">
        <v>89</v>
      </c>
      <c r="E44" s="291" t="s">
        <v>249</v>
      </c>
      <c r="F44" s="291" t="s">
        <v>250</v>
      </c>
      <c r="G44" s="291" t="s">
        <v>251</v>
      </c>
      <c r="H44" s="292" t="s">
        <v>267</v>
      </c>
      <c r="I44" s="291" t="s">
        <v>90</v>
      </c>
      <c r="J44" s="291" t="s">
        <v>91</v>
      </c>
      <c r="K44" s="291" t="s">
        <v>92</v>
      </c>
      <c r="L44" s="291" t="s">
        <v>93</v>
      </c>
      <c r="M44" s="291" t="s">
        <v>94</v>
      </c>
      <c r="N44" s="292" t="s">
        <v>95</v>
      </c>
    </row>
    <row r="45" customFormat="false" ht="15" hidden="false" customHeight="false" outlineLevel="0" collapsed="false">
      <c r="A45" s="153" t="s">
        <v>123</v>
      </c>
      <c r="B45" s="153" t="s">
        <v>124</v>
      </c>
      <c r="C45" s="154" t="s">
        <v>263</v>
      </c>
      <c r="D45" s="155" t="n">
        <v>0.05</v>
      </c>
      <c r="E45" s="156" t="str">
        <f aca="false">VLOOKUP(A45,QUIK!D:AL,3,0)</f>
        <v>ао</v>
      </c>
      <c r="F45" s="156" t="str">
        <f aca="false">IF(ISERROR(VLOOKUP(E45,Лист12!$A$23:$A$27,1,0))=0,"Обл",IF(OR(E45="ао",E45="ап",E45="др"),"Акции","Прочее"))</f>
        <v>Акции</v>
      </c>
      <c r="G45" s="157" t="n">
        <f aca="false">IFERROR(VLOOKUP(A45,QUIK_купитьпродать!B:G,6,0),)</f>
        <v>8</v>
      </c>
      <c r="H45" s="157" t="n">
        <f aca="false">IF(F45="Обл",VLOOKUP(A45,QUIK!C:J,8,0),1)</f>
        <v>1</v>
      </c>
      <c r="I45" s="0" t="n">
        <f aca="false">VLOOKUP(A45,QUIK!$D:$AL,5,0)</f>
        <v>1</v>
      </c>
      <c r="J45" s="0" t="n">
        <f aca="false">VLOOKUP(A45,QUIK!$D:$AL,9,0)</f>
        <v>6748.5</v>
      </c>
      <c r="K45" s="0" t="str">
        <f aca="false">VLOOKUP(A45,QUIK!$D:$AL,28,0)</f>
        <v>SUR</v>
      </c>
      <c r="L45" s="0" t="n">
        <f aca="false">VLOOKUP(A45,QUIK!$D:$AL,31,0)</f>
        <v>-100</v>
      </c>
      <c r="M45" s="0" t="n">
        <f aca="false">VLOOKUP(A45,QUIK!$D:$AL,30,0)</f>
        <v>0</v>
      </c>
      <c r="N45" s="0" t="n">
        <f aca="false">VLOOKUP(A45,QUIK!$D:$AL,4,0)</f>
        <v>1</v>
      </c>
    </row>
    <row r="46" customFormat="false" ht="15" hidden="false" customHeight="false" outlineLevel="0" collapsed="false">
      <c r="A46" s="153" t="s">
        <v>130</v>
      </c>
      <c r="B46" s="153" t="s">
        <v>131</v>
      </c>
      <c r="C46" s="154" t="s">
        <v>263</v>
      </c>
      <c r="D46" s="155" t="n">
        <v>0.05</v>
      </c>
      <c r="E46" s="156" t="str">
        <f aca="false">VLOOKUP(A46,QUIK!D:AL,3,0)</f>
        <v>др</v>
      </c>
      <c r="F46" s="156" t="str">
        <f aca="false">IF(ISERROR(VLOOKUP(E46,Лист12!$A$23:$A$27,1,0))=0,"Обл",IF(OR(E46="ао",E46="ап",E46="др"),"Акции","Прочее"))</f>
        <v>Акции</v>
      </c>
      <c r="G46" s="157" t="n">
        <f aca="false">IFERROR(VLOOKUP(A46,QUIK_купитьпродать!B:G,6,0),)</f>
        <v>0</v>
      </c>
      <c r="H46" s="157" t="n">
        <f aca="false">IF(F46="Обл",VLOOKUP(A46,QUIK!C:J,8,0),1)</f>
        <v>1</v>
      </c>
      <c r="I46" s="0" t="n">
        <f aca="false">VLOOKUP(A46,QUIK!$D:$AL,5,0)</f>
        <v>1</v>
      </c>
      <c r="J46" s="0" t="n">
        <f aca="false">VLOOKUP(A46,QUIK!$D:$AL,9,0)</f>
        <v>2719.5</v>
      </c>
      <c r="K46" s="0" t="str">
        <f aca="false">VLOOKUP(A46,QUIK!$D:$AL,28,0)</f>
        <v>SUR</v>
      </c>
      <c r="L46" s="0" t="n">
        <f aca="false">VLOOKUP(A46,QUIK!$D:$AL,31,0)</f>
        <v>-100</v>
      </c>
      <c r="M46" s="0" t="n">
        <f aca="false">VLOOKUP(A46,QUIK!$D:$AL,30,0)</f>
        <v>0</v>
      </c>
      <c r="N46" s="0" t="n">
        <f aca="false">VLOOKUP(A46,QUIK!$D:$AL,4,0)</f>
        <v>1</v>
      </c>
    </row>
    <row r="47" customFormat="false" ht="15" hidden="false" customHeight="false" outlineLevel="0" collapsed="false">
      <c r="A47" s="153" t="s">
        <v>113</v>
      </c>
      <c r="B47" s="153" t="s">
        <v>114</v>
      </c>
      <c r="C47" s="154" t="s">
        <v>263</v>
      </c>
      <c r="D47" s="155" t="n">
        <v>0.05</v>
      </c>
      <c r="E47" s="156" t="str">
        <f aca="false">VLOOKUP(A47,QUIK!D:AL,3,0)</f>
        <v>ао</v>
      </c>
      <c r="F47" s="156" t="str">
        <f aca="false">IF(ISERROR(VLOOKUP(E47,Лист12!$A$23:$A$27,1,0))=0,"Обл",IF(OR(E47="ао",E47="ап",E47="др"),"Акции","Прочее"))</f>
        <v>Акции</v>
      </c>
      <c r="G47" s="157" t="n">
        <f aca="false">IFERROR(VLOOKUP(A47,QUIK_купитьпродать!B:G,6,0),)</f>
        <v>6</v>
      </c>
      <c r="H47" s="157" t="n">
        <f aca="false">IF(F47="Обл",VLOOKUP(A47,QUIK!C:J,8,0),1)</f>
        <v>1</v>
      </c>
      <c r="I47" s="0" t="n">
        <f aca="false">VLOOKUP(A47,QUIK!$D:$AL,5,0)</f>
        <v>1</v>
      </c>
      <c r="J47" s="0" t="n">
        <f aca="false">VLOOKUP(A47,QUIK!$D:$AL,9,0)</f>
        <v>1798.6</v>
      </c>
      <c r="K47" s="0" t="str">
        <f aca="false">VLOOKUP(A47,QUIK!$D:$AL,28,0)</f>
        <v>SUR</v>
      </c>
      <c r="L47" s="0" t="n">
        <f aca="false">VLOOKUP(A47,QUIK!$D:$AL,31,0)</f>
        <v>-100</v>
      </c>
      <c r="M47" s="0" t="n">
        <f aca="false">VLOOKUP(A47,QUIK!$D:$AL,30,0)</f>
        <v>0</v>
      </c>
      <c r="N47" s="0" t="n">
        <f aca="false">VLOOKUP(A47,QUIK!$D:$AL,4,0)</f>
        <v>1</v>
      </c>
    </row>
    <row r="48" customFormat="false" ht="15" hidden="false" customHeight="false" outlineLevel="0" collapsed="false">
      <c r="A48" s="153" t="s">
        <v>145</v>
      </c>
      <c r="B48" s="153" t="s">
        <v>146</v>
      </c>
      <c r="C48" s="154" t="s">
        <v>263</v>
      </c>
      <c r="D48" s="162" t="n">
        <v>0.08</v>
      </c>
      <c r="E48" s="156" t="str">
        <f aca="false">VLOOKUP(A48,QUIK!D:AL,3,0)</f>
        <v>ап</v>
      </c>
      <c r="F48" s="156" t="str">
        <f aca="false">IF(ISERROR(VLOOKUP(E48,Лист12!$A$23:$A$27,1,0))=0,"Обл",IF(OR(E48="ао",E48="ап",E48="др"),"Акции","Прочее"))</f>
        <v>Акции</v>
      </c>
      <c r="G48" s="157" t="n">
        <f aca="false">IFERROR(VLOOKUP(A48,QUIK_купитьпродать!B:G,6,0),)</f>
        <v>500</v>
      </c>
      <c r="H48" s="157" t="n">
        <f aca="false">IF(F48="Обл",VLOOKUP(A48,QUIK!C:J,8,0),1)</f>
        <v>1</v>
      </c>
      <c r="I48" s="0" t="n">
        <f aca="false">VLOOKUP(A48,QUIK!$D:$AL,5,0)</f>
        <v>10</v>
      </c>
      <c r="J48" s="0" t="n">
        <f aca="false">VLOOKUP(A48,QUIK!$D:$AL,9,0)</f>
        <v>55.975</v>
      </c>
      <c r="K48" s="0" t="str">
        <f aca="false">VLOOKUP(A48,QUIK!$D:$AL,28,0)</f>
        <v>SUR</v>
      </c>
      <c r="L48" s="0" t="n">
        <f aca="false">VLOOKUP(A48,QUIK!$D:$AL,31,0)</f>
        <v>-100</v>
      </c>
      <c r="M48" s="0" t="n">
        <f aca="false">VLOOKUP(A48,QUIK!$D:$AL,30,0)</f>
        <v>0</v>
      </c>
      <c r="N48" s="0" t="n">
        <f aca="false">VLOOKUP(A48,QUIK!$D:$AL,4,0)</f>
        <v>2</v>
      </c>
    </row>
    <row r="49" customFormat="false" ht="15" hidden="false" customHeight="false" outlineLevel="0" collapsed="false">
      <c r="A49" s="153" t="s">
        <v>149</v>
      </c>
      <c r="B49" s="153" t="s">
        <v>150</v>
      </c>
      <c r="C49" s="154" t="s">
        <v>263</v>
      </c>
      <c r="D49" s="155" t="n">
        <v>0.05</v>
      </c>
      <c r="E49" s="156" t="str">
        <f aca="false">VLOOKUP(A49,QUIK!D:AL,3,0)</f>
        <v>ао</v>
      </c>
      <c r="F49" s="156" t="str">
        <f aca="false">IF(ISERROR(VLOOKUP(E49,Лист12!$A$23:$A$27,1,0))=0,"Обл",IF(OR(E49="ао",E49="ап",E49="др"),"Акции","Прочее"))</f>
        <v>Акции</v>
      </c>
      <c r="G49" s="157" t="n">
        <f aca="false">IFERROR(VLOOKUP(A49,QUIK_купитьпродать!B:G,6,0),)</f>
        <v>9</v>
      </c>
      <c r="H49" s="157" t="n">
        <f aca="false">IF(F49="Обл",VLOOKUP(A49,QUIK!C:J,8,0),1)</f>
        <v>1</v>
      </c>
      <c r="I49" s="0" t="n">
        <f aca="false">VLOOKUP(A49,QUIK!$D:$AL,5,0)</f>
        <v>1</v>
      </c>
      <c r="J49" s="0" t="n">
        <f aca="false">VLOOKUP(A49,QUIK!$D:$AL,9,0)</f>
        <v>2348</v>
      </c>
      <c r="K49" s="0" t="str">
        <f aca="false">VLOOKUP(A49,QUIK!$D:$AL,28,0)</f>
        <v>SUR</v>
      </c>
      <c r="L49" s="0" t="n">
        <f aca="false">VLOOKUP(A49,QUIK!$D:$AL,31,0)</f>
        <v>-100</v>
      </c>
      <c r="M49" s="0" t="n">
        <f aca="false">VLOOKUP(A49,QUIK!$D:$AL,30,0)</f>
        <v>0</v>
      </c>
      <c r="N49" s="0" t="n">
        <f aca="false">VLOOKUP(A49,QUIK!$D:$AL,4,0)</f>
        <v>1</v>
      </c>
    </row>
    <row r="50" customFormat="false" ht="15" hidden="false" customHeight="false" outlineLevel="0" collapsed="false">
      <c r="A50" s="153" t="s">
        <v>151</v>
      </c>
      <c r="B50" s="153" t="s">
        <v>152</v>
      </c>
      <c r="C50" s="154" t="s">
        <v>263</v>
      </c>
      <c r="D50" s="163" t="n">
        <v>0.03</v>
      </c>
      <c r="E50" s="156" t="str">
        <f aca="false">VLOOKUP(A50,QUIK!D:AL,3,0)</f>
        <v>ап</v>
      </c>
      <c r="F50" s="156" t="str">
        <f aca="false">IF(ISERROR(VLOOKUP(E50,Лист12!$A$23:$A$27,1,0))=0,"Обл",IF(OR(E50="ао",E50="ап",E50="др"),"Акции","Прочее"))</f>
        <v>Акции</v>
      </c>
      <c r="G50" s="157" t="n">
        <f aca="false">IFERROR(VLOOKUP(A50,QUIK_купитьпродать!B:G,6,0),)</f>
        <v>11</v>
      </c>
      <c r="H50" s="157" t="n">
        <f aca="false">IF(F50="Обл",VLOOKUP(A50,QUIK!C:J,8,0),1)</f>
        <v>1</v>
      </c>
      <c r="I50" s="0" t="n">
        <f aca="false">VLOOKUP(A50,QUIK!$D:$AL,5,0)</f>
        <v>1</v>
      </c>
      <c r="J50" s="0" t="n">
        <f aca="false">VLOOKUP(A50,QUIK!$D:$AL,9,0)</f>
        <v>944.5</v>
      </c>
      <c r="K50" s="0" t="str">
        <f aca="false">VLOOKUP(A50,QUIK!$D:$AL,28,0)</f>
        <v>SUR</v>
      </c>
      <c r="L50" s="0" t="n">
        <f aca="false">VLOOKUP(A50,QUIK!$D:$AL,31,0)</f>
        <v>-100</v>
      </c>
      <c r="M50" s="0" t="n">
        <f aca="false">VLOOKUP(A50,QUIK!$D:$AL,30,0)</f>
        <v>0</v>
      </c>
      <c r="N50" s="0" t="n">
        <f aca="false">VLOOKUP(A50,QUIK!$D:$AL,4,0)</f>
        <v>1</v>
      </c>
    </row>
    <row r="51" customFormat="false" ht="15" hidden="false" customHeight="false" outlineLevel="0" collapsed="false">
      <c r="A51" s="153" t="s">
        <v>155</v>
      </c>
      <c r="B51" s="153" t="s">
        <v>156</v>
      </c>
      <c r="C51" s="154" t="s">
        <v>263</v>
      </c>
      <c r="D51" s="164" t="n">
        <v>0.09</v>
      </c>
      <c r="E51" s="156" t="str">
        <f aca="false">VLOOKUP(A51,QUIK!D:AL,3,0)</f>
        <v>ао</v>
      </c>
      <c r="F51" s="156" t="str">
        <f aca="false">IF(ISERROR(VLOOKUP(E51,Лист12!$A$23:$A$27,1,0))=0,"Обл",IF(OR(E51="ао",E51="ап",E51="др"),"Акции","Прочее"))</f>
        <v>Акции</v>
      </c>
      <c r="G51" s="157" t="n">
        <f aca="false">IFERROR(VLOOKUP(A51,QUIK_купитьпродать!B:G,6,0),)</f>
        <v>30</v>
      </c>
      <c r="H51" s="157" t="n">
        <f aca="false">IF(F51="Обл",VLOOKUP(A51,QUIK!C:J,8,0),1)</f>
        <v>1</v>
      </c>
      <c r="I51" s="0" t="n">
        <f aca="false">VLOOKUP(A51,QUIK!$D:$AL,5,0)</f>
        <v>1</v>
      </c>
      <c r="J51" s="0" t="n">
        <f aca="false">VLOOKUP(A51,QUIK!$D:$AL,9,0)</f>
        <v>3330.5</v>
      </c>
      <c r="K51" s="0" t="str">
        <f aca="false">VLOOKUP(A51,QUIK!$D:$AL,28,0)</f>
        <v>SUR</v>
      </c>
      <c r="L51" s="0" t="n">
        <f aca="false">VLOOKUP(A51,QUIK!$D:$AL,31,0)</f>
        <v>-100</v>
      </c>
      <c r="M51" s="0" t="n">
        <f aca="false">VLOOKUP(A51,QUIK!$D:$AL,30,0)</f>
        <v>0</v>
      </c>
      <c r="N51" s="0" t="n">
        <f aca="false">VLOOKUP(A51,QUIK!$D:$AL,4,0)</f>
        <v>1</v>
      </c>
    </row>
    <row r="52" customFormat="false" ht="15" hidden="false" customHeight="false" outlineLevel="0" collapsed="false">
      <c r="A52" s="153" t="s">
        <v>157</v>
      </c>
      <c r="B52" s="153" t="s">
        <v>158</v>
      </c>
      <c r="C52" s="154" t="s">
        <v>263</v>
      </c>
      <c r="D52" s="155" t="n">
        <v>0.05</v>
      </c>
      <c r="E52" s="156" t="str">
        <f aca="false">VLOOKUP(A52,QUIK!D:AL,3,0)</f>
        <v>ао</v>
      </c>
      <c r="F52" s="156" t="str">
        <f aca="false">IF(ISERROR(VLOOKUP(E52,Лист12!$A$23:$A$27,1,0))=0,"Обл",IF(OR(E52="ао",E52="ап",E52="др"),"Акции","Прочее"))</f>
        <v>Акции</v>
      </c>
      <c r="G52" s="157" t="n">
        <f aca="false">IFERROR(VLOOKUP(A52,QUIK_купитьпродать!B:G,6,0),)</f>
        <v>140</v>
      </c>
      <c r="H52" s="157" t="n">
        <f aca="false">IF(F52="Обл",VLOOKUP(A52,QUIK!C:J,8,0),1)</f>
        <v>1</v>
      </c>
      <c r="I52" s="0" t="n">
        <f aca="false">VLOOKUP(A52,QUIK!$D:$AL,5,0)</f>
        <v>10</v>
      </c>
      <c r="J52" s="0" t="n">
        <f aca="false">VLOOKUP(A52,QUIK!$D:$AL,9,0)</f>
        <v>183.56</v>
      </c>
      <c r="K52" s="0" t="str">
        <f aca="false">VLOOKUP(A52,QUIK!$D:$AL,28,0)</f>
        <v>SUR</v>
      </c>
      <c r="L52" s="0" t="n">
        <f aca="false">VLOOKUP(A52,QUIK!$D:$AL,31,0)</f>
        <v>-100</v>
      </c>
      <c r="M52" s="0" t="n">
        <f aca="false">VLOOKUP(A52,QUIK!$D:$AL,30,0)</f>
        <v>0</v>
      </c>
      <c r="N52" s="0" t="n">
        <f aca="false">VLOOKUP(A52,QUIK!$D:$AL,4,0)</f>
        <v>1</v>
      </c>
    </row>
    <row r="53" customFormat="false" ht="15" hidden="false" customHeight="false" outlineLevel="0" collapsed="false">
      <c r="A53" s="153" t="s">
        <v>161</v>
      </c>
      <c r="B53" s="153" t="s">
        <v>162</v>
      </c>
      <c r="C53" s="154" t="s">
        <v>263</v>
      </c>
      <c r="D53" s="155" t="n">
        <v>0.05</v>
      </c>
      <c r="E53" s="156" t="str">
        <f aca="false">VLOOKUP(A53,QUIK!D:AL,3,0)</f>
        <v>ао</v>
      </c>
      <c r="F53" s="156" t="str">
        <f aca="false">IF(ISERROR(VLOOKUP(E53,Лист12!$A$23:$A$27,1,0))=0,"Обл",IF(OR(E53="ао",E53="ап",E53="др"),"Акции","Прочее"))</f>
        <v>Акции</v>
      </c>
      <c r="G53" s="157" t="n">
        <f aca="false">IFERROR(VLOOKUP(A53,QUIK_купитьпродать!B:G,6,0),)</f>
        <v>1000</v>
      </c>
      <c r="H53" s="157" t="n">
        <f aca="false">IF(F53="Обл",VLOOKUP(A53,QUIK!C:J,8,0),1)</f>
        <v>1</v>
      </c>
      <c r="I53" s="0" t="n">
        <f aca="false">VLOOKUP(A53,QUIK!$D:$AL,5,0)</f>
        <v>100</v>
      </c>
      <c r="J53" s="0" t="n">
        <f aca="false">VLOOKUP(A53,QUIK!$D:$AL,9,0)</f>
        <v>12.58</v>
      </c>
      <c r="K53" s="0" t="str">
        <f aca="false">VLOOKUP(A53,QUIK!$D:$AL,28,0)</f>
        <v>SUR</v>
      </c>
      <c r="L53" s="0" t="n">
        <f aca="false">VLOOKUP(A53,QUIK!$D:$AL,31,0)</f>
        <v>-100</v>
      </c>
      <c r="M53" s="0" t="n">
        <f aca="false">VLOOKUP(A53,QUIK!$D:$AL,30,0)</f>
        <v>0</v>
      </c>
      <c r="N53" s="0" t="n">
        <f aca="false">VLOOKUP(A53,QUIK!$D:$AL,4,0)</f>
        <v>1</v>
      </c>
    </row>
    <row r="54" customFormat="false" ht="15" hidden="false" customHeight="false" outlineLevel="0" collapsed="false">
      <c r="A54" s="153" t="s">
        <v>163</v>
      </c>
      <c r="B54" s="153" t="s">
        <v>164</v>
      </c>
      <c r="C54" s="154" t="s">
        <v>263</v>
      </c>
      <c r="D54" s="155" t="n">
        <v>0.05</v>
      </c>
      <c r="E54" s="156" t="str">
        <f aca="false">VLOOKUP(A54,QUIK!D:AL,3,0)</f>
        <v>ао</v>
      </c>
      <c r="F54" s="156" t="str">
        <f aca="false">IF(ISERROR(VLOOKUP(E54,Лист12!$A$23:$A$27,1,0))=0,"Обл",IF(OR(E54="ао",E54="ап",E54="др"),"Акции","Прочее"))</f>
        <v>Акции</v>
      </c>
      <c r="G54" s="157" t="n">
        <f aca="false">IFERROR(VLOOKUP(A54,QUIK_купитьпродать!B:G,6,0),)</f>
        <v>7</v>
      </c>
      <c r="H54" s="157" t="n">
        <f aca="false">IF(F54="Обл",VLOOKUP(A54,QUIK!C:J,8,0),1)</f>
        <v>1</v>
      </c>
      <c r="I54" s="0" t="n">
        <f aca="false">VLOOKUP(A54,QUIK!$D:$AL,5,0)</f>
        <v>1</v>
      </c>
      <c r="J54" s="0" t="n">
        <f aca="false">VLOOKUP(A54,QUIK!$D:$AL,9,0)</f>
        <v>4200</v>
      </c>
      <c r="K54" s="0" t="str">
        <f aca="false">VLOOKUP(A54,QUIK!$D:$AL,28,0)</f>
        <v>SUR</v>
      </c>
      <c r="L54" s="0" t="n">
        <f aca="false">VLOOKUP(A54,QUIK!$D:$AL,31,0)</f>
        <v>-100</v>
      </c>
      <c r="M54" s="0" t="n">
        <f aca="false">VLOOKUP(A54,QUIK!$D:$AL,30,0)</f>
        <v>0</v>
      </c>
      <c r="N54" s="0" t="n">
        <f aca="false">VLOOKUP(A54,QUIK!$D:$AL,4,0)</f>
        <v>1</v>
      </c>
    </row>
    <row r="55" customFormat="false" ht="15" hidden="false" customHeight="false" outlineLevel="0" collapsed="false">
      <c r="A55" s="153" t="s">
        <v>167</v>
      </c>
      <c r="B55" s="153" t="s">
        <v>168</v>
      </c>
      <c r="C55" s="154" t="s">
        <v>263</v>
      </c>
      <c r="D55" s="155" t="n">
        <v>0.05</v>
      </c>
      <c r="E55" s="156" t="str">
        <f aca="false">VLOOKUP(A55,QUIK!D:AL,3,0)</f>
        <v>ап</v>
      </c>
      <c r="F55" s="156" t="str">
        <f aca="false">IF(ISERROR(VLOOKUP(E55,Лист12!$A$23:$A$27,1,0))=0,"Обл",IF(OR(E55="ао",E55="ап",E55="др"),"Акции","Прочее"))</f>
        <v>Акции</v>
      </c>
      <c r="G55" s="157" t="n">
        <f aca="false">IFERROR(VLOOKUP(A55,QUIK_купитьпродать!B:G,6,0),)</f>
        <v>0</v>
      </c>
      <c r="H55" s="157" t="n">
        <f aca="false">IF(F55="Обл",VLOOKUP(A55,QUIK!C:J,8,0),1)</f>
        <v>1</v>
      </c>
      <c r="I55" s="0" t="n">
        <f aca="false">VLOOKUP(A55,QUIK!$D:$AL,5,0)</f>
        <v>1</v>
      </c>
      <c r="J55" s="0" t="n">
        <f aca="false">VLOOKUP(A55,QUIK!$D:$AL,9,0)</f>
        <v>531.3</v>
      </c>
      <c r="K55" s="0" t="str">
        <f aca="false">VLOOKUP(A55,QUIK!$D:$AL,28,0)</f>
        <v>SUR</v>
      </c>
      <c r="L55" s="0" t="n">
        <f aca="false">VLOOKUP(A55,QUIK!$D:$AL,31,0)</f>
        <v>-100</v>
      </c>
      <c r="M55" s="0" t="n">
        <f aca="false">VLOOKUP(A55,QUIK!$D:$AL,30,0)</f>
        <v>0</v>
      </c>
      <c r="N55" s="0" t="n">
        <f aca="false">VLOOKUP(A55,QUIK!$D:$AL,4,0)</f>
        <v>1</v>
      </c>
    </row>
    <row r="56" customFormat="false" ht="15" hidden="false" customHeight="false" outlineLevel="0" collapsed="false">
      <c r="A56" s="153" t="s">
        <v>126</v>
      </c>
      <c r="B56" s="153" t="s">
        <v>127</v>
      </c>
      <c r="C56" s="154" t="s">
        <v>263</v>
      </c>
      <c r="D56" s="164" t="n">
        <v>0.09</v>
      </c>
      <c r="E56" s="156" t="str">
        <f aca="false">VLOOKUP(A56,QUIK!D:AL,3,0)</f>
        <v>ао</v>
      </c>
      <c r="F56" s="156" t="str">
        <f aca="false">IF(ISERROR(VLOOKUP(E56,Лист12!$A$23:$A$27,1,0))=0,"Обл",IF(OR(E56="ао",E56="ап",E56="др"),"Акции","Прочее"))</f>
        <v>Акции</v>
      </c>
      <c r="G56" s="157" t="n">
        <f aca="false">IFERROR(VLOOKUP(A56,QUIK_купитьпродать!B:G,6,0),)</f>
        <v>50</v>
      </c>
      <c r="H56" s="157" t="n">
        <f aca="false">IF(F56="Обл",VLOOKUP(A56,QUIK!C:J,8,0),1)</f>
        <v>1</v>
      </c>
      <c r="I56" s="0" t="n">
        <f aca="false">VLOOKUP(A56,QUIK!$D:$AL,5,0)</f>
        <v>1</v>
      </c>
      <c r="J56" s="0" t="n">
        <f aca="false">VLOOKUP(A56,QUIK!$D:$AL,9,0)</f>
        <v>434.65</v>
      </c>
      <c r="K56" s="0" t="str">
        <f aca="false">VLOOKUP(A56,QUIK!$D:$AL,28,0)</f>
        <v>SUR</v>
      </c>
      <c r="L56" s="0" t="n">
        <f aca="false">VLOOKUP(A56,QUIK!$D:$AL,31,0)</f>
        <v>-100</v>
      </c>
      <c r="M56" s="0" t="n">
        <f aca="false">VLOOKUP(A56,QUIK!$D:$AL,30,0)</f>
        <v>0</v>
      </c>
      <c r="N56" s="0" t="n">
        <f aca="false">VLOOKUP(A56,QUIK!$D:$AL,4,0)</f>
        <v>1</v>
      </c>
    </row>
    <row r="57" customFormat="false" ht="15" hidden="false" customHeight="false" outlineLevel="0" collapsed="false">
      <c r="A57" s="153" t="s">
        <v>143</v>
      </c>
      <c r="B57" s="153" t="s">
        <v>144</v>
      </c>
      <c r="C57" s="154" t="s">
        <v>263</v>
      </c>
      <c r="D57" s="155" t="n">
        <v>0.05</v>
      </c>
      <c r="E57" s="156" t="str">
        <f aca="false">VLOOKUP(A57,QUIK!D:AL,3,0)</f>
        <v>ао</v>
      </c>
      <c r="F57" s="156" t="str">
        <f aca="false">IF(ISERROR(VLOOKUP(E57,Лист12!$A$23:$A$27,1,0))=0,"Обл",IF(OR(E57="ао",E57="ап",E57="др"),"Акции","Прочее"))</f>
        <v>Акции</v>
      </c>
      <c r="G57" s="157" t="n">
        <f aca="false">IFERROR(VLOOKUP(A57,QUIK_купитьпродать!B:G,6,0),)</f>
        <v>40</v>
      </c>
      <c r="H57" s="157" t="n">
        <f aca="false">IF(F57="Обл",VLOOKUP(A57,QUIK!C:J,8,0),1)</f>
        <v>1</v>
      </c>
      <c r="I57" s="0" t="n">
        <f aca="false">VLOOKUP(A57,QUIK!$D:$AL,5,0)</f>
        <v>1</v>
      </c>
      <c r="J57" s="0" t="n">
        <f aca="false">VLOOKUP(A57,QUIK!$D:$AL,9,0)</f>
        <v>542.9</v>
      </c>
      <c r="K57" s="0" t="str">
        <f aca="false">VLOOKUP(A57,QUIK!$D:$AL,28,0)</f>
        <v>SUR</v>
      </c>
      <c r="L57" s="0" t="n">
        <f aca="false">VLOOKUP(A57,QUIK!$D:$AL,31,0)</f>
        <v>9</v>
      </c>
      <c r="M57" s="0" t="n">
        <f aca="false">VLOOKUP(A57,QUIK!$D:$AL,30,0)</f>
        <v>0</v>
      </c>
      <c r="N57" s="0" t="n">
        <f aca="false">VLOOKUP(A57,QUIK!$D:$AL,4,0)</f>
        <v>3</v>
      </c>
    </row>
    <row r="58" customFormat="false" ht="15" hidden="false" customHeight="false" outlineLevel="0" collapsed="false">
      <c r="A58" s="153" t="s">
        <v>119</v>
      </c>
      <c r="B58" s="153" t="s">
        <v>120</v>
      </c>
      <c r="C58" s="154" t="s">
        <v>263</v>
      </c>
      <c r="D58" s="163" t="n">
        <v>0.03</v>
      </c>
      <c r="E58" s="156" t="str">
        <f aca="false">VLOOKUP(A58,QUIK!D:AL,3,0)</f>
        <v>ао</v>
      </c>
      <c r="F58" s="156" t="str">
        <f aca="false">IF(ISERROR(VLOOKUP(E58,Лист12!$A$23:$A$27,1,0))=0,"Обл",IF(OR(E58="ао",E58="ап",E58="др"),"Акции","Прочее"))</f>
        <v>Акции</v>
      </c>
      <c r="G58" s="157" t="n">
        <f aca="false">IFERROR(VLOOKUP(A58,QUIK_купитьпродать!B:G,6,0),)</f>
        <v>25</v>
      </c>
      <c r="H58" s="157" t="n">
        <f aca="false">IF(F58="Обл",VLOOKUP(A58,QUIK!C:J,8,0),1)</f>
        <v>1</v>
      </c>
      <c r="I58" s="0" t="n">
        <f aca="false">VLOOKUP(A58,QUIK!$D:$AL,5,0)</f>
        <v>1</v>
      </c>
      <c r="J58" s="0" t="n">
        <f aca="false">VLOOKUP(A58,QUIK!$D:$AL,9,0)</f>
        <v>845.2</v>
      </c>
      <c r="K58" s="0" t="str">
        <f aca="false">VLOOKUP(A58,QUIK!$D:$AL,28,0)</f>
        <v>SUR</v>
      </c>
      <c r="L58" s="0" t="n">
        <f aca="false">VLOOKUP(A58,QUIK!$D:$AL,31,0)</f>
        <v>-100</v>
      </c>
      <c r="M58" s="0" t="n">
        <f aca="false">VLOOKUP(A58,QUIK!$D:$AL,30,0)</f>
        <v>0</v>
      </c>
      <c r="N58" s="0" t="n">
        <f aca="false">VLOOKUP(A58,QUIK!$D:$AL,4,0)</f>
        <v>1</v>
      </c>
    </row>
    <row r="59" customFormat="false" ht="15" hidden="false" customHeight="false" outlineLevel="0" collapsed="false">
      <c r="A59" s="153" t="s">
        <v>137</v>
      </c>
      <c r="B59" s="153" t="s">
        <v>138</v>
      </c>
      <c r="C59" s="154" t="s">
        <v>263</v>
      </c>
      <c r="D59" s="165" t="n">
        <v>0.1</v>
      </c>
      <c r="E59" s="156" t="str">
        <f aca="false">VLOOKUP(A59,QUIK!D:AL,3,0)</f>
        <v>ао</v>
      </c>
      <c r="F59" s="156" t="str">
        <f aca="false">IF(ISERROR(VLOOKUP(E59,Лист12!$A$23:$A$27,1,0))=0,"Обл",IF(OR(E59="ао",E59="ап",E59="др"),"Акции","Прочее"))</f>
        <v>Акции</v>
      </c>
      <c r="G59" s="157" t="n">
        <f aca="false">IFERROR(VLOOKUP(A59,QUIK_купитьпродать!B:G,6,0),)</f>
        <v>240</v>
      </c>
      <c r="H59" s="157" t="n">
        <f aca="false">IF(F59="Обл",VLOOKUP(A59,QUIK!C:J,8,0),1)</f>
        <v>1</v>
      </c>
      <c r="I59" s="0" t="n">
        <f aca="false">VLOOKUP(A59,QUIK!$D:$AL,5,0)</f>
        <v>10</v>
      </c>
      <c r="J59" s="0" t="n">
        <f aca="false">VLOOKUP(A59,QUIK!$D:$AL,9,0)</f>
        <v>306.87</v>
      </c>
      <c r="K59" s="0" t="str">
        <f aca="false">VLOOKUP(A59,QUIK!$D:$AL,28,0)</f>
        <v>SUR</v>
      </c>
      <c r="L59" s="0" t="n">
        <f aca="false">VLOOKUP(A59,QUIK!$D:$AL,31,0)</f>
        <v>-100</v>
      </c>
      <c r="M59" s="0" t="n">
        <f aca="false">VLOOKUP(A59,QUIK!$D:$AL,30,0)</f>
        <v>0</v>
      </c>
      <c r="N59" s="0" t="n">
        <f aca="false">VLOOKUP(A59,QUIK!$D:$AL,4,0)</f>
        <v>1</v>
      </c>
    </row>
    <row r="60" customFormat="false" ht="15" hidden="false" customHeight="false" outlineLevel="0" collapsed="false">
      <c r="A60" s="153" t="s">
        <v>147</v>
      </c>
      <c r="B60" s="153" t="s">
        <v>148</v>
      </c>
      <c r="C60" s="154" t="s">
        <v>263</v>
      </c>
      <c r="D60" s="155" t="n">
        <v>0.05</v>
      </c>
      <c r="E60" s="156" t="str">
        <f aca="false">VLOOKUP(A60,QUIK!D:AL,3,0)</f>
        <v>ао</v>
      </c>
      <c r="F60" s="156" t="str">
        <f aca="false">IF(ISERROR(VLOOKUP(E60,Лист12!$A$23:$A$27,1,0))=0,"Обл",IF(OR(E60="ао",E60="ап",E60="др"),"Акции","Прочее"))</f>
        <v>Акции</v>
      </c>
      <c r="G60" s="157" t="n">
        <f aca="false">IFERROR(VLOOKUP(A60,QUIK_купитьпродать!B:G,6,0),)</f>
        <v>5000</v>
      </c>
      <c r="H60" s="157" t="n">
        <f aca="false">IF(F60="Обл",VLOOKUP(A60,QUIK!C:J,8,0),1)</f>
        <v>1</v>
      </c>
      <c r="I60" s="0" t="n">
        <f aca="false">VLOOKUP(A60,QUIK!$D:$AL,5,0)</f>
        <v>100</v>
      </c>
      <c r="J60" s="0" t="n">
        <f aca="false">VLOOKUP(A60,QUIK!$D:$AL,9,0)</f>
        <v>3.692</v>
      </c>
      <c r="K60" s="0" t="str">
        <f aca="false">VLOOKUP(A60,QUIK!$D:$AL,28,0)</f>
        <v>SUR</v>
      </c>
      <c r="L60" s="0" t="n">
        <f aca="false">VLOOKUP(A60,QUIK!$D:$AL,31,0)</f>
        <v>-100</v>
      </c>
      <c r="M60" s="0" t="n">
        <f aca="false">VLOOKUP(A60,QUIK!$D:$AL,30,0)</f>
        <v>0</v>
      </c>
      <c r="N60" s="0" t="n">
        <f aca="false">VLOOKUP(A60,QUIK!$D:$AL,4,0)</f>
        <v>1</v>
      </c>
    </row>
    <row r="61" customFormat="false" ht="15" hidden="false" customHeight="false" outlineLevel="0" collapsed="false">
      <c r="A61" s="153" t="s">
        <v>177</v>
      </c>
      <c r="B61" s="153" t="s">
        <v>178</v>
      </c>
      <c r="C61" s="154" t="s">
        <v>263</v>
      </c>
      <c r="D61" s="163" t="n">
        <v>0.03</v>
      </c>
      <c r="E61" s="156" t="str">
        <f aca="false">VLOOKUP(A61,QUIK!D:AL,3,0)</f>
        <v>ао</v>
      </c>
      <c r="F61" s="156" t="str">
        <f aca="false">IF(ISERROR(VLOOKUP(E61,Лист12!$A$23:$A$27,1,0))=0,"Обл",IF(OR(E61="ао",E61="ап",E61="др"),"Акции","Прочее"))</f>
        <v>Акции</v>
      </c>
      <c r="G61" s="157" t="n">
        <f aca="false">IFERROR(VLOOKUP(A61,QUIK_купитьпродать!B:G,6,0),)</f>
        <v>0</v>
      </c>
      <c r="H61" s="157" t="n">
        <f aca="false">IF(F61="Обл",VLOOKUP(A61,QUIK!C:J,8,0),1)</f>
        <v>1</v>
      </c>
      <c r="I61" s="0" t="n">
        <f aca="false">VLOOKUP(A61,QUIK!$D:$AL,5,0)</f>
        <v>1</v>
      </c>
      <c r="J61" s="0" t="n">
        <f aca="false">VLOOKUP(A61,QUIK!$D:$AL,9,0)</f>
        <v>1027</v>
      </c>
      <c r="K61" s="0" t="str">
        <f aca="false">VLOOKUP(A61,QUIK!$D:$AL,28,0)</f>
        <v>SUR</v>
      </c>
      <c r="L61" s="0" t="n">
        <f aca="false">VLOOKUP(A61,QUIK!$D:$AL,31,0)</f>
        <v>-100</v>
      </c>
      <c r="M61" s="0" t="n">
        <f aca="false">VLOOKUP(A61,QUIK!$D:$AL,30,0)</f>
        <v>0</v>
      </c>
      <c r="N61" s="0" t="n">
        <f aca="false">VLOOKUP(A61,QUIK!$D:$AL,4,0)</f>
        <v>1</v>
      </c>
    </row>
    <row r="64" customFormat="false" ht="15.75" hidden="false" customHeight="false" outlineLevel="0" collapsed="false">
      <c r="A64" s="141" t="s">
        <v>268</v>
      </c>
    </row>
    <row r="65" customFormat="false" ht="15" hidden="false" customHeight="false" outlineLevel="0" collapsed="false">
      <c r="A65" s="190" t="s">
        <v>269</v>
      </c>
      <c r="E65" s="156"/>
      <c r="F65" s="156"/>
      <c r="H65" s="157"/>
    </row>
    <row r="66" customFormat="false" ht="45.75" hidden="false" customHeight="false" outlineLevel="0" collapsed="false">
      <c r="A66" s="145" t="s">
        <v>87</v>
      </c>
      <c r="B66" s="145" t="s">
        <v>88</v>
      </c>
      <c r="C66" s="145" t="s">
        <v>270</v>
      </c>
      <c r="D66" s="147" t="s">
        <v>89</v>
      </c>
      <c r="E66" s="291" t="s">
        <v>249</v>
      </c>
      <c r="F66" s="291" t="s">
        <v>250</v>
      </c>
      <c r="G66" s="291" t="s">
        <v>251</v>
      </c>
      <c r="H66" s="292" t="s">
        <v>267</v>
      </c>
      <c r="I66" s="291" t="s">
        <v>90</v>
      </c>
      <c r="J66" s="291" t="s">
        <v>91</v>
      </c>
      <c r="K66" s="291" t="s">
        <v>92</v>
      </c>
      <c r="L66" s="291" t="s">
        <v>93</v>
      </c>
      <c r="M66" s="291" t="s">
        <v>94</v>
      </c>
      <c r="N66" s="292" t="s">
        <v>95</v>
      </c>
    </row>
    <row r="67" customFormat="false" ht="15.75" hidden="false" customHeight="false" outlineLevel="0" collapsed="false">
      <c r="A67" s="0" t="s">
        <v>133</v>
      </c>
      <c r="B67" s="0" t="s">
        <v>134</v>
      </c>
      <c r="C67" s="111" t="s">
        <v>142</v>
      </c>
      <c r="E67" s="156" t="str">
        <f aca="false">VLOOKUP(A67,QUIK!D:AL,3,0)</f>
        <v>ап</v>
      </c>
      <c r="F67" s="156" t="str">
        <f aca="false">IF(ISERROR(VLOOKUP(E67,Лист12!$A$23:$A$27,1,0))=0,"Обл",IF(OR(E67="ао",E67="ап",E67="др"),"Акции","Прочее"))</f>
        <v>Акции</v>
      </c>
      <c r="G67" s="157" t="n">
        <f aca="false">IFERROR(VLOOKUP(A67,QUIK_купитьпродать!B:G,6,0),)</f>
        <v>50</v>
      </c>
      <c r="H67" s="157" t="n">
        <f aca="false">IF(F67="Обл",VLOOKUP(A67,QUIK!C:J,8,0),1)</f>
        <v>1</v>
      </c>
      <c r="I67" s="0" t="n">
        <f aca="false">VLOOKUP(A67,QUIK!$D:$AL,5,0)</f>
        <v>1</v>
      </c>
      <c r="J67" s="0" t="n">
        <f aca="false">VLOOKUP(A67,QUIK!$D:$AL,9,0)</f>
        <v>1084</v>
      </c>
      <c r="K67" s="0" t="str">
        <f aca="false">VLOOKUP(A67,QUIK!$D:$AL,28,0)</f>
        <v>SUR</v>
      </c>
      <c r="L67" s="0" t="n">
        <f aca="false">VLOOKUP(A67,QUIK!$D:$AL,31,0)</f>
        <v>9</v>
      </c>
      <c r="M67" s="0" t="n">
        <f aca="false">VLOOKUP(A67,QUIK!$D:$AL,30,0)</f>
        <v>0</v>
      </c>
      <c r="N67" s="0" t="n">
        <f aca="false">VLOOKUP(A67,QUIK!$D:$AL,4,0)</f>
        <v>3</v>
      </c>
    </row>
    <row r="68" customFormat="false" ht="15.75" hidden="false" customHeight="false" outlineLevel="0" collapsed="false">
      <c r="A68" s="0" t="s">
        <v>153</v>
      </c>
      <c r="B68" s="0" t="s">
        <v>154</v>
      </c>
      <c r="C68" s="111" t="s">
        <v>142</v>
      </c>
      <c r="E68" s="156" t="str">
        <f aca="false">VLOOKUP(A68,QUIK!D:AL,3,0)</f>
        <v>ао</v>
      </c>
      <c r="F68" s="156" t="str">
        <f aca="false">IF(ISERROR(VLOOKUP(E68,Лист12!$A$23:$A$27,1,0))=0,"Обл",IF(OR(E68="ао",E68="ап",E68="др"),"Акции","Прочее"))</f>
        <v>Акции</v>
      </c>
      <c r="G68" s="157" t="n">
        <f aca="false">IFERROR(VLOOKUP(A68,QUIK_купитьпродать!B:G,6,0),)</f>
        <v>50</v>
      </c>
      <c r="H68" s="157" t="n">
        <f aca="false">IF(F68="Обл",VLOOKUP(A68,QUIK!C:J,8,0),1)</f>
        <v>1</v>
      </c>
      <c r="I68" s="0" t="n">
        <f aca="false">VLOOKUP(A68,QUIK!$D:$AL,5,0)</f>
        <v>1</v>
      </c>
      <c r="J68" s="0" t="n">
        <f aca="false">VLOOKUP(A68,QUIK!$D:$AL,9,0)</f>
        <v>255</v>
      </c>
      <c r="K68" s="0" t="str">
        <f aca="false">VLOOKUP(A68,QUIK!$D:$AL,28,0)</f>
        <v>SUR</v>
      </c>
      <c r="L68" s="0" t="n">
        <f aca="false">VLOOKUP(A68,QUIK!$D:$AL,31,0)</f>
        <v>-100</v>
      </c>
      <c r="M68" s="0" t="n">
        <f aca="false">VLOOKUP(A68,QUIK!$D:$AL,30,0)</f>
        <v>0</v>
      </c>
      <c r="N68" s="0" t="n">
        <f aca="false">VLOOKUP(A68,QUIK!$D:$AL,4,0)</f>
        <v>1</v>
      </c>
    </row>
    <row r="69" customFormat="false" ht="15.75" hidden="false" customHeight="false" outlineLevel="0" collapsed="false">
      <c r="A69" s="0" t="s">
        <v>159</v>
      </c>
      <c r="B69" s="0" t="s">
        <v>160</v>
      </c>
      <c r="C69" s="111" t="s">
        <v>142</v>
      </c>
      <c r="E69" s="156" t="str">
        <f aca="false">VLOOKUP(A69,QUIK!D:AL,3,0)</f>
        <v>ао</v>
      </c>
      <c r="F69" s="156" t="str">
        <f aca="false">IF(ISERROR(VLOOKUP(E69,Лист12!$A$23:$A$27,1,0))=0,"Обл",IF(OR(E69="ао",E69="ап",E69="др"),"Акции","Прочее"))</f>
        <v>Акции</v>
      </c>
      <c r="G69" s="157" t="n">
        <f aca="false">IFERROR(VLOOKUP(A69,QUIK_купитьпродать!B:G,6,0),)</f>
        <v>12</v>
      </c>
      <c r="H69" s="157" t="n">
        <f aca="false">IF(F69="Обл",VLOOKUP(A69,QUIK!C:J,8,0),1)</f>
        <v>1</v>
      </c>
      <c r="I69" s="0" t="n">
        <f aca="false">VLOOKUP(A69,QUIK!$D:$AL,5,0)</f>
        <v>1</v>
      </c>
      <c r="J69" s="0" t="n">
        <f aca="false">VLOOKUP(A69,QUIK!$D:$AL,9,0)</f>
        <v>580</v>
      </c>
      <c r="K69" s="0" t="str">
        <f aca="false">VLOOKUP(A69,QUIK!$D:$AL,28,0)</f>
        <v>SUR</v>
      </c>
      <c r="L69" s="0" t="n">
        <f aca="false">VLOOKUP(A69,QUIK!$D:$AL,31,0)</f>
        <v>-100</v>
      </c>
      <c r="M69" s="0" t="n">
        <f aca="false">VLOOKUP(A69,QUIK!$D:$AL,30,0)</f>
        <v>0</v>
      </c>
      <c r="N69" s="0" t="n">
        <f aca="false">VLOOKUP(A69,QUIK!$D:$AL,4,0)</f>
        <v>1</v>
      </c>
    </row>
    <row r="70" customFormat="false" ht="15.75" hidden="false" customHeight="false" outlineLevel="0" collapsed="false">
      <c r="A70" s="0" t="s">
        <v>140</v>
      </c>
      <c r="B70" s="0" t="s">
        <v>141</v>
      </c>
      <c r="C70" s="111" t="s">
        <v>142</v>
      </c>
      <c r="E70" s="156" t="str">
        <f aca="false">VLOOKUP(A70,QUIK!D:AL,3,0)</f>
        <v>ао</v>
      </c>
      <c r="F70" s="156" t="str">
        <f aca="false">IF(ISERROR(VLOOKUP(E70,Лист12!$A$23:$A$27,1,0))=0,"Обл",IF(OR(E70="ао",E70="ап",E70="др"),"Акции","Прочее"))</f>
        <v>Акции</v>
      </c>
      <c r="G70" s="157" t="n">
        <f aca="false">IFERROR(VLOOKUP(A70,QUIK_купитьпродать!B:G,6,0),)</f>
        <v>100</v>
      </c>
      <c r="H70" s="157" t="n">
        <f aca="false">IF(F70="Обл",VLOOKUP(A70,QUIK!C:J,8,0),1)</f>
        <v>1</v>
      </c>
      <c r="I70" s="0" t="n">
        <f aca="false">VLOOKUP(A70,QUIK!$D:$AL,5,0)</f>
        <v>10</v>
      </c>
      <c r="J70" s="0" t="n">
        <f aca="false">VLOOKUP(A70,QUIK!$D:$AL,9,0)</f>
        <v>52.67</v>
      </c>
      <c r="K70" s="0" t="str">
        <f aca="false">VLOOKUP(A70,QUIK!$D:$AL,28,0)</f>
        <v>SUR</v>
      </c>
      <c r="L70" s="0" t="n">
        <f aca="false">VLOOKUP(A70,QUIK!$D:$AL,31,0)</f>
        <v>-100</v>
      </c>
      <c r="M70" s="0" t="n">
        <f aca="false">VLOOKUP(A70,QUIK!$D:$AL,30,0)</f>
        <v>0</v>
      </c>
      <c r="N70" s="0" t="n">
        <f aca="false">VLOOKUP(A70,QUIK!$D:$AL,4,0)</f>
        <v>1</v>
      </c>
    </row>
    <row r="71" customFormat="false" ht="15.75" hidden="false" customHeight="false" outlineLevel="0" collapsed="false">
      <c r="A71" s="0" t="s">
        <v>165</v>
      </c>
      <c r="B71" s="0" t="s">
        <v>166</v>
      </c>
      <c r="C71" s="111" t="s">
        <v>142</v>
      </c>
      <c r="E71" s="156" t="str">
        <f aca="false">VLOOKUP(A71,QUIK!D:AL,3,0)</f>
        <v>ао</v>
      </c>
      <c r="F71" s="156" t="str">
        <f aca="false">IF(ISERROR(VLOOKUP(E71,Лист12!$A$23:$A$27,1,0))=0,"Обл",IF(OR(E71="ао",E71="ап",E71="др"),"Акции","Прочее"))</f>
        <v>Акции</v>
      </c>
      <c r="G71" s="157" t="n">
        <f aca="false">IFERROR(VLOOKUP(A71,QUIK_купитьпродать!B:G,6,0),)</f>
        <v>10000</v>
      </c>
      <c r="H71" s="157" t="n">
        <f aca="false">IF(F71="Обл",VLOOKUP(A71,QUIK!C:J,8,0),1)</f>
        <v>1</v>
      </c>
      <c r="I71" s="0" t="n">
        <f aca="false">VLOOKUP(A71,QUIK!$D:$AL,5,0)</f>
        <v>1000</v>
      </c>
      <c r="J71" s="0" t="n">
        <f aca="false">VLOOKUP(A71,QUIK!$D:$AL,9,0)</f>
        <v>1.0745</v>
      </c>
      <c r="K71" s="0" t="str">
        <f aca="false">VLOOKUP(A71,QUIK!$D:$AL,28,0)</f>
        <v>SUR</v>
      </c>
      <c r="L71" s="0" t="n">
        <f aca="false">VLOOKUP(A71,QUIK!$D:$AL,31,0)</f>
        <v>-100</v>
      </c>
      <c r="M71" s="0" t="n">
        <f aca="false">VLOOKUP(A71,QUIK!$D:$AL,30,0)</f>
        <v>0</v>
      </c>
      <c r="N71" s="0" t="n">
        <f aca="false">VLOOKUP(A71,QUIK!$D:$AL,4,0)</f>
        <v>2</v>
      </c>
    </row>
    <row r="72" customFormat="false" ht="15.75" hidden="false" customHeight="false" outlineLevel="0" collapsed="false">
      <c r="A72" s="0" t="s">
        <v>169</v>
      </c>
      <c r="B72" s="0" t="s">
        <v>170</v>
      </c>
      <c r="C72" s="111" t="s">
        <v>142</v>
      </c>
      <c r="E72" s="156" t="str">
        <f aca="false">VLOOKUP(A72,QUIK!D:AL,3,0)</f>
        <v>ао</v>
      </c>
      <c r="F72" s="156" t="str">
        <f aca="false">IF(ISERROR(VLOOKUP(E72,Лист12!$A$23:$A$27,1,0))=0,"Обл",IF(OR(E72="ао",E72="ап",E72="др"),"Акции","Прочее"))</f>
        <v>Акции</v>
      </c>
      <c r="G72" s="157" t="n">
        <f aca="false">IFERROR(VLOOKUP(A72,QUIK_купитьпродать!B:G,6,0),)</f>
        <v>230000</v>
      </c>
      <c r="H72" s="157" t="n">
        <f aca="false">IF(F72="Обл",VLOOKUP(A72,QUIK!C:J,8,0),1)</f>
        <v>1</v>
      </c>
      <c r="I72" s="0" t="n">
        <f aca="false">VLOOKUP(A72,QUIK!$D:$AL,5,0)</f>
        <v>10000</v>
      </c>
      <c r="J72" s="0" t="n">
        <f aca="false">VLOOKUP(A72,QUIK!$D:$AL,9,0)</f>
        <v>0.3243</v>
      </c>
      <c r="K72" s="0" t="str">
        <f aca="false">VLOOKUP(A72,QUIK!$D:$AL,28,0)</f>
        <v>SUR</v>
      </c>
      <c r="L72" s="0" t="n">
        <f aca="false">VLOOKUP(A72,QUIK!$D:$AL,31,0)</f>
        <v>-100</v>
      </c>
      <c r="M72" s="0" t="n">
        <f aca="false">VLOOKUP(A72,QUIK!$D:$AL,30,0)</f>
        <v>0</v>
      </c>
      <c r="N72" s="0" t="n">
        <f aca="false">VLOOKUP(A72,QUIK!$D:$AL,4,0)</f>
        <v>2</v>
      </c>
    </row>
    <row r="73" customFormat="false" ht="15.75" hidden="false" customHeight="false" outlineLevel="0" collapsed="false">
      <c r="A73" s="0" t="s">
        <v>171</v>
      </c>
      <c r="B73" s="0" t="s">
        <v>172</v>
      </c>
      <c r="C73" s="111" t="s">
        <v>142</v>
      </c>
      <c r="E73" s="156" t="str">
        <f aca="false">VLOOKUP(A73,QUIK!D:AL,3,0)</f>
        <v>ао</v>
      </c>
      <c r="F73" s="156" t="str">
        <f aca="false">IF(ISERROR(VLOOKUP(E73,Лист12!$A$23:$A$27,1,0))=0,"Обл",IF(OR(E73="ао",E73="ап",E73="др"),"Акции","Прочее"))</f>
        <v>Акции</v>
      </c>
      <c r="G73" s="157" t="n">
        <f aca="false">IFERROR(VLOOKUP(A73,QUIK_купитьпродать!B:G,6,0),)</f>
        <v>400</v>
      </c>
      <c r="H73" s="157" t="n">
        <f aca="false">IF(F73="Обл",VLOOKUP(A73,QUIK!C:J,8,0),1)</f>
        <v>1</v>
      </c>
      <c r="I73" s="0" t="n">
        <f aca="false">VLOOKUP(A73,QUIK!$D:$AL,5,0)</f>
        <v>10</v>
      </c>
      <c r="J73" s="0" t="n">
        <f aca="false">VLOOKUP(A73,QUIK!$D:$AL,9,0)</f>
        <v>228.11</v>
      </c>
      <c r="K73" s="0" t="str">
        <f aca="false">VLOOKUP(A73,QUIK!$D:$AL,28,0)</f>
        <v>SUR</v>
      </c>
      <c r="L73" s="0" t="n">
        <f aca="false">VLOOKUP(A73,QUIK!$D:$AL,31,0)</f>
        <v>-100</v>
      </c>
      <c r="M73" s="0" t="n">
        <f aca="false">VLOOKUP(A73,QUIK!$D:$AL,30,0)</f>
        <v>0</v>
      </c>
      <c r="N73" s="0" t="n">
        <f aca="false">VLOOKUP(A73,QUIK!$D:$AL,4,0)</f>
        <v>1</v>
      </c>
    </row>
    <row r="74" customFormat="false" ht="15.75" hidden="false" customHeight="false" outlineLevel="0" collapsed="false">
      <c r="A74" s="0" t="s">
        <v>173</v>
      </c>
      <c r="B74" s="0" t="s">
        <v>174</v>
      </c>
      <c r="C74" s="111" t="s">
        <v>142</v>
      </c>
      <c r="E74" s="156" t="str">
        <f aca="false">VLOOKUP(A74,QUIK!D:AL,3,0)</f>
        <v>ап</v>
      </c>
      <c r="F74" s="156" t="str">
        <f aca="false">IF(ISERROR(VLOOKUP(E74,Лист12!$A$23:$A$27,1,0))=0,"Обл",IF(OR(E74="ао",E74="ап",E74="др"),"Акции","Прочее"))</f>
        <v>Акции</v>
      </c>
      <c r="G74" s="157" t="n">
        <f aca="false">IFERROR(VLOOKUP(A74,QUIK_купитьпродать!B:G,6,0),)</f>
        <v>300</v>
      </c>
      <c r="H74" s="157" t="n">
        <f aca="false">IF(F74="Обл",VLOOKUP(A74,QUIK!C:J,8,0),1)</f>
        <v>1</v>
      </c>
      <c r="I74" s="0" t="n">
        <f aca="false">VLOOKUP(A74,QUIK!$D:$AL,5,0)</f>
        <v>10</v>
      </c>
      <c r="J74" s="0" t="n">
        <f aca="false">VLOOKUP(A74,QUIK!$D:$AL,9,0)</f>
        <v>228.35</v>
      </c>
      <c r="K74" s="0" t="str">
        <f aca="false">VLOOKUP(A74,QUIK!$D:$AL,28,0)</f>
        <v>SUR</v>
      </c>
      <c r="L74" s="0" t="n">
        <f aca="false">VLOOKUP(A74,QUIK!$D:$AL,31,0)</f>
        <v>-100</v>
      </c>
      <c r="M74" s="0" t="n">
        <f aca="false">VLOOKUP(A74,QUIK!$D:$AL,30,0)</f>
        <v>0</v>
      </c>
      <c r="N74" s="0" t="n">
        <f aca="false">VLOOKUP(A74,QUIK!$D:$AL,4,0)</f>
        <v>1</v>
      </c>
    </row>
    <row r="75" customFormat="false" ht="15.75" hidden="false" customHeight="false" outlineLevel="0" collapsed="false">
      <c r="A75" s="0" t="s">
        <v>175</v>
      </c>
      <c r="B75" s="0" t="s">
        <v>176</v>
      </c>
      <c r="C75" s="111" t="s">
        <v>142</v>
      </c>
      <c r="E75" s="156" t="str">
        <f aca="false">VLOOKUP(A75,QUIK!D:AL,3,0)</f>
        <v>ао</v>
      </c>
      <c r="F75" s="156" t="str">
        <f aca="false">IF(ISERROR(VLOOKUP(E75,Лист12!$A$23:$A$27,1,0))=0,"Обл",IF(OR(E75="ао",E75="ап",E75="др"),"Акции","Прочее"))</f>
        <v>Акции</v>
      </c>
      <c r="G75" s="157" t="n">
        <f aca="false">IFERROR(VLOOKUP(A75,QUIK_купитьпродать!B:G,6,0),)</f>
        <v>50</v>
      </c>
      <c r="H75" s="157" t="n">
        <f aca="false">IF(F75="Обл",VLOOKUP(A75,QUIK!C:J,8,0),1)</f>
        <v>1</v>
      </c>
      <c r="I75" s="0" t="n">
        <f aca="false">VLOOKUP(A75,QUIK!$D:$AL,5,0)</f>
        <v>1</v>
      </c>
      <c r="J75" s="0" t="n">
        <f aca="false">VLOOKUP(A75,QUIK!$D:$AL,9,0)</f>
        <v>532.9</v>
      </c>
      <c r="K75" s="0" t="str">
        <f aca="false">VLOOKUP(A75,QUIK!$D:$AL,28,0)</f>
        <v>SUR</v>
      </c>
      <c r="L75" s="0" t="n">
        <f aca="false">VLOOKUP(A75,QUIK!$D:$AL,31,0)</f>
        <v>-100</v>
      </c>
      <c r="M75" s="0" t="n">
        <f aca="false">VLOOKUP(A75,QUIK!$D:$AL,30,0)</f>
        <v>0</v>
      </c>
      <c r="N75" s="0" t="n">
        <f aca="false">VLOOKUP(A75,QUIK!$D:$AL,4,0)</f>
        <v>1</v>
      </c>
    </row>
    <row r="76" customFormat="false" ht="15.75" hidden="false" customHeight="false" outlineLevel="0" collapsed="false">
      <c r="A76" s="0" t="s">
        <v>179</v>
      </c>
      <c r="B76" s="0" t="s">
        <v>180</v>
      </c>
      <c r="C76" s="111" t="s">
        <v>142</v>
      </c>
      <c r="E76" s="156" t="str">
        <f aca="false">VLOOKUP(A76,QUIK!D:AL,3,0)</f>
        <v>бирж.обл.</v>
      </c>
      <c r="F76" s="156" t="str">
        <f aca="false">IF(ISERROR(VLOOKUP(E76,Лист12!$A$23:$A$27,1,0))=0,"Обл",IF(OR(E76="ао",E76="ап",E76="др"),"Акции","Прочее"))</f>
        <v>Обл</v>
      </c>
      <c r="G76" s="157" t="n">
        <f aca="false">IFERROR(VLOOKUP(A76,QUIK_купитьпродать!B:G,6,0),)</f>
        <v>50</v>
      </c>
      <c r="H76" s="157" t="n">
        <f aca="false">IF(F76="Обл",VLOOKUP(A76,QUIK!C:J,8,0),1)</f>
        <v>1000</v>
      </c>
      <c r="I76" s="0" t="n">
        <f aca="false">VLOOKUP(A76,QUIK!$D:$AL,5,0)</f>
        <v>1</v>
      </c>
      <c r="J76" s="0" t="n">
        <f aca="false">VLOOKUP(A76,QUIK!$D:$AL,9,0)</f>
        <v>94.58</v>
      </c>
      <c r="K76" s="0" t="str">
        <f aca="false">VLOOKUP(A76,QUIK!$D:$AL,28,0)</f>
        <v>SUR</v>
      </c>
      <c r="L76" s="0" t="n">
        <f aca="false">VLOOKUP(A76,QUIK!$D:$AL,31,0)</f>
        <v>6</v>
      </c>
      <c r="M76" s="0" t="n">
        <f aca="false">VLOOKUP(A76,QUIK!$D:$AL,30,0)</f>
        <v>0</v>
      </c>
      <c r="N76" s="0" t="n">
        <f aca="false">VLOOKUP(A76,QUIK!$D:$AL,4,0)</f>
        <v>1</v>
      </c>
    </row>
    <row r="77" customFormat="false" ht="15.75" hidden="false" customHeight="false" outlineLevel="0" collapsed="false">
      <c r="A77" s="0" t="s">
        <v>181</v>
      </c>
      <c r="B77" s="0" t="s">
        <v>182</v>
      </c>
      <c r="C77" s="111" t="s">
        <v>142</v>
      </c>
      <c r="E77" s="156" t="str">
        <f aca="false">VLOOKUP(A77,QUIK!D:AL,3,0)</f>
        <v>бирж.обл.</v>
      </c>
      <c r="F77" s="156" t="str">
        <f aca="false">IF(ISERROR(VLOOKUP(E77,Лист12!$A$23:$A$27,1,0))=0,"Обл","")</f>
        <v>Обл</v>
      </c>
      <c r="G77" s="157" t="n">
        <f aca="false">IFERROR(VLOOKUP(A77,QUIK_купитьпродать!B:G,6,0),)</f>
        <v>32</v>
      </c>
      <c r="H77" s="157" t="n">
        <f aca="false">IF(F77="Обл",VLOOKUP(A77,QUIK!C:J,8,0),1)</f>
        <v>1000</v>
      </c>
      <c r="I77" s="0" t="n">
        <f aca="false">VLOOKUP(A77,QUIK!$D:$AL,5,0)</f>
        <v>1</v>
      </c>
      <c r="J77" s="0" t="n">
        <f aca="false">VLOOKUP(A77,QUIK!$D:$AL,9,0)</f>
        <v>91.11</v>
      </c>
      <c r="K77" s="0" t="str">
        <f aca="false">VLOOKUP(A77,QUIK!$D:$AL,28,0)</f>
        <v>SUR</v>
      </c>
      <c r="L77" s="0" t="n">
        <f aca="false">VLOOKUP(A77,QUIK!$D:$AL,31,0)</f>
        <v>6</v>
      </c>
      <c r="M77" s="0" t="n">
        <f aca="false">VLOOKUP(A77,QUIK!$D:$AL,30,0)</f>
        <v>0</v>
      </c>
      <c r="N77" s="0" t="n">
        <f aca="false">VLOOKUP(A77,QUIK!$D:$AL,4,0)</f>
        <v>1</v>
      </c>
    </row>
    <row r="78" customFormat="false" ht="15.75" hidden="false" customHeight="false" outlineLevel="0" collapsed="false">
      <c r="A78" s="0" t="s">
        <v>183</v>
      </c>
      <c r="B78" s="0" t="s">
        <v>184</v>
      </c>
      <c r="C78" s="111" t="s">
        <v>142</v>
      </c>
      <c r="E78" s="156" t="str">
        <f aca="false">VLOOKUP(A78,QUIK!D:AL,3,0)</f>
        <v>бирж.обл.</v>
      </c>
      <c r="F78" s="156" t="str">
        <f aca="false">IF(ISERROR(VLOOKUP(E78,Лист12!$A$23:$A$27,1,0))=0,"Обл","")</f>
        <v>Обл</v>
      </c>
      <c r="G78" s="157" t="n">
        <f aca="false">IFERROR(VLOOKUP(A78,QUIK_купитьпродать!B:G,6,0),)</f>
        <v>30</v>
      </c>
      <c r="H78" s="157" t="n">
        <f aca="false">IF(F78="Обл",VLOOKUP(A78,QUIK!C:J,8,0),1)</f>
        <v>1000</v>
      </c>
      <c r="I78" s="0" t="n">
        <f aca="false">VLOOKUP(A78,QUIK!$D:$AL,5,0)</f>
        <v>1</v>
      </c>
      <c r="J78" s="0" t="n">
        <f aca="false">VLOOKUP(A78,QUIK!$D:$AL,9,0)</f>
        <v>90.16</v>
      </c>
      <c r="K78" s="0" t="str">
        <f aca="false">VLOOKUP(A78,QUIK!$D:$AL,28,0)</f>
        <v>SUR</v>
      </c>
      <c r="L78" s="0" t="n">
        <f aca="false">VLOOKUP(A78,QUIK!$D:$AL,31,0)</f>
        <v>6</v>
      </c>
      <c r="M78" s="0" t="n">
        <f aca="false">VLOOKUP(A78,QUIK!$D:$AL,30,0)</f>
        <v>0</v>
      </c>
      <c r="N78" s="0" t="n">
        <f aca="false">VLOOKUP(A78,QUIK!$D:$AL,4,0)</f>
        <v>1</v>
      </c>
    </row>
    <row r="81" customFormat="false" ht="15.75" hidden="false" customHeight="false" outlineLevel="0" collapsed="false">
      <c r="A81" s="141" t="s">
        <v>280</v>
      </c>
    </row>
    <row r="82" customFormat="false" ht="15" hidden="false" customHeight="false" outlineLevel="0" collapsed="false">
      <c r="A82" s="0" t="s">
        <v>281</v>
      </c>
    </row>
    <row r="83" customFormat="false" ht="15" hidden="false" customHeight="false" outlineLevel="0" collapsed="false">
      <c r="A83" s="0" t="s">
        <v>282</v>
      </c>
    </row>
    <row r="84" customFormat="false" ht="45" hidden="false" customHeight="false" outlineLevel="0" collapsed="false">
      <c r="A84" s="145" t="s">
        <v>87</v>
      </c>
      <c r="B84" s="145" t="s">
        <v>88</v>
      </c>
      <c r="C84" s="145" t="s">
        <v>270</v>
      </c>
      <c r="D84" s="147" t="s">
        <v>89</v>
      </c>
      <c r="E84" s="291" t="s">
        <v>249</v>
      </c>
      <c r="F84" s="291" t="s">
        <v>250</v>
      </c>
      <c r="G84" s="291" t="s">
        <v>251</v>
      </c>
      <c r="H84" s="292" t="s">
        <v>267</v>
      </c>
      <c r="I84" s="291" t="s">
        <v>90</v>
      </c>
      <c r="J84" s="291" t="s">
        <v>91</v>
      </c>
      <c r="K84" s="291" t="s">
        <v>92</v>
      </c>
      <c r="L84" s="291" t="s">
        <v>93</v>
      </c>
      <c r="M84" s="291" t="s">
        <v>94</v>
      </c>
      <c r="N84" s="292" t="s">
        <v>95</v>
      </c>
    </row>
    <row r="85" customFormat="false" ht="15" hidden="false" customHeight="false" outlineLevel="0" collapsed="false">
      <c r="A85" s="174" t="s">
        <v>105</v>
      </c>
      <c r="B85" s="174" t="s">
        <v>106</v>
      </c>
      <c r="C85" s="175"/>
      <c r="D85" s="176" t="n">
        <v>0</v>
      </c>
      <c r="E85" s="156" t="s">
        <v>118</v>
      </c>
      <c r="F85" s="177" t="s">
        <v>284</v>
      </c>
      <c r="G85" s="157" t="n">
        <f aca="false">IFERROR(VLOOKUP(A85,QUIK_купитьпродать!B:G,6,0),)</f>
        <v>37000</v>
      </c>
      <c r="H85" s="157" t="str">
        <f aca="false">IF(ISERROR(VLOOKUP(E85,Лист12!$A$23:$A$27,1,0))=0,VLOOKUP(A85,QUIK!C:J,8,0),"")</f>
        <v/>
      </c>
      <c r="I85" s="0" t="n">
        <f aca="false">VLOOKUP(A85,QUIK!$D:$AL,5,0)</f>
        <v>1</v>
      </c>
      <c r="J85" s="0" t="n">
        <f aca="false">VLOOKUP(A85,QUIK!$D:$AL,9,0)</f>
        <v>1.5396</v>
      </c>
      <c r="K85" s="0" t="str">
        <f aca="false">VLOOKUP(A85,QUIK!$D:$AL,28,0)</f>
        <v>SUR</v>
      </c>
      <c r="L85" s="0" t="n">
        <f aca="false">VLOOKUP(A85,QUIK!$D:$AL,31,0)</f>
        <v>-100</v>
      </c>
      <c r="M85" s="0" t="n">
        <f aca="false">VLOOKUP(A85,QUIK!$D:$AL,30,0)</f>
        <v>0</v>
      </c>
      <c r="N85" s="0" t="n">
        <f aca="false">VLOOKUP(A85,QUIK!$D:$AL,4,0)</f>
        <v>1</v>
      </c>
    </row>
    <row r="86" customFormat="false" ht="15" hidden="false" customHeight="false" outlineLevel="0" collapsed="false">
      <c r="A86" s="179" t="s">
        <v>99</v>
      </c>
      <c r="B86" s="179" t="s">
        <v>100</v>
      </c>
      <c r="C86" s="175"/>
      <c r="D86" s="180" t="n">
        <v>0</v>
      </c>
      <c r="E86" s="156" t="s">
        <v>285</v>
      </c>
      <c r="F86" s="157" t="s">
        <v>286</v>
      </c>
      <c r="G86" s="157" t="n">
        <f aca="false">IFERROR(VLOOKUP(A86,QUIK_купитьпродать!B:G,6,0),)</f>
        <v>0</v>
      </c>
      <c r="H86" s="157" t="str">
        <f aca="false">IF(ISERROR(VLOOKUP(E86,Лист12!$A$23:$A$27,1,0))=0,VLOOKUP(A86,QUIK!C:J,8,0),"")</f>
        <v/>
      </c>
    </row>
    <row r="89" customFormat="false" ht="21" hidden="false" customHeight="false" outlineLevel="0" collapsed="false">
      <c r="A89" s="117" t="s">
        <v>506</v>
      </c>
    </row>
    <row r="90" customFormat="false" ht="15" hidden="false" customHeight="false" outlineLevel="0" collapsed="false">
      <c r="A90" s="0" t="s">
        <v>507</v>
      </c>
    </row>
    <row r="92" customFormat="false" ht="15" hidden="false" customHeight="false" outlineLevel="0" collapsed="false">
      <c r="A92" s="143" t="s">
        <v>243</v>
      </c>
      <c r="E92" s="0" t="s">
        <v>244</v>
      </c>
    </row>
    <row r="93" customFormat="false" ht="15" hidden="false" customHeight="false" outlineLevel="0" collapsed="false">
      <c r="A93" s="143"/>
      <c r="E93" s="144" t="s">
        <v>245</v>
      </c>
      <c r="F93" s="144" t="s">
        <v>246</v>
      </c>
      <c r="G93" s="144" t="s">
        <v>245</v>
      </c>
      <c r="H93" s="144" t="s">
        <v>265</v>
      </c>
      <c r="I93" s="144" t="s">
        <v>245</v>
      </c>
      <c r="J93" s="144" t="s">
        <v>245</v>
      </c>
      <c r="K93" s="144" t="s">
        <v>245</v>
      </c>
      <c r="L93" s="144" t="s">
        <v>245</v>
      </c>
      <c r="M93" s="144" t="s">
        <v>245</v>
      </c>
      <c r="N93" s="144" t="s">
        <v>245</v>
      </c>
    </row>
    <row r="94" customFormat="false" ht="54" hidden="false" customHeight="false" outlineLevel="0" collapsed="false">
      <c r="A94" s="145" t="s">
        <v>87</v>
      </c>
      <c r="B94" s="145" t="s">
        <v>88</v>
      </c>
      <c r="C94" s="145" t="s">
        <v>270</v>
      </c>
      <c r="D94" s="147" t="s">
        <v>89</v>
      </c>
      <c r="E94" s="148" t="s">
        <v>249</v>
      </c>
      <c r="F94" s="148" t="s">
        <v>250</v>
      </c>
      <c r="G94" s="148" t="s">
        <v>251</v>
      </c>
      <c r="H94" s="149" t="s">
        <v>267</v>
      </c>
      <c r="I94" s="148" t="s">
        <v>90</v>
      </c>
      <c r="J94" s="148" t="s">
        <v>91</v>
      </c>
      <c r="K94" s="148" t="s">
        <v>92</v>
      </c>
      <c r="L94" s="148" t="s">
        <v>93</v>
      </c>
      <c r="M94" s="148" t="s">
        <v>94</v>
      </c>
      <c r="N94" s="149" t="s">
        <v>95</v>
      </c>
      <c r="O94" s="150" t="s">
        <v>253</v>
      </c>
      <c r="P94" s="151" t="s">
        <v>254</v>
      </c>
      <c r="Q94" s="150" t="s">
        <v>255</v>
      </c>
      <c r="R94" s="152" t="s">
        <v>256</v>
      </c>
      <c r="S94" s="152" t="s">
        <v>257</v>
      </c>
      <c r="T94" s="152" t="s">
        <v>258</v>
      </c>
      <c r="U94" s="152" t="s">
        <v>259</v>
      </c>
      <c r="V94" s="152" t="s">
        <v>260</v>
      </c>
      <c r="W94" s="152" t="s">
        <v>261</v>
      </c>
    </row>
    <row r="95" customFormat="false" ht="15" hidden="false" customHeight="false" outlineLevel="0" collapsed="false">
      <c r="A95" s="153" t="s">
        <v>123</v>
      </c>
      <c r="B95" s="153" t="s">
        <v>124</v>
      </c>
      <c r="C95" s="154" t="s">
        <v>263</v>
      </c>
      <c r="D95" s="155" t="n">
        <v>0.05</v>
      </c>
      <c r="E95" s="156" t="str">
        <f aca="false">VLOOKUP(A95,QUIK!D:AL,3,0)</f>
        <v>ао</v>
      </c>
      <c r="F95" s="156" t="str">
        <f aca="false">IF(ISERROR(VLOOKUP(E95,Лист12!$A$23:$A$27,1,0))=0,"Обл",IF(OR(E95="ао",E95="ап",E95="др"),"Акции","Прочее"))</f>
        <v>Акции</v>
      </c>
      <c r="G95" s="157" t="n">
        <f aca="false">IFERROR(VLOOKUP(A95,QUIK_купитьпродать!B:G,6,0),)</f>
        <v>8</v>
      </c>
      <c r="H95" s="157" t="n">
        <f aca="false">IF(F95="Обл",VLOOKUP(A95,QUIK!C:J,8,0),1)</f>
        <v>1</v>
      </c>
      <c r="I95" s="0" t="n">
        <f aca="false">VLOOKUP(A95,QUIK!$D:$AL,5,0)</f>
        <v>1</v>
      </c>
      <c r="J95" s="0" t="n">
        <f aca="false">VLOOKUP(A95,QUIK!$D:$AL,9,0)</f>
        <v>6748.5</v>
      </c>
      <c r="K95" s="0" t="str">
        <f aca="false">VLOOKUP(A95,QUIK!$D:$AL,28,0)</f>
        <v>SUR</v>
      </c>
      <c r="L95" s="0" t="n">
        <f aca="false">VLOOKUP(A95,QUIK!$D:$AL,31,0)</f>
        <v>-100</v>
      </c>
      <c r="M95" s="0" t="n">
        <f aca="false">VLOOKUP(A95,QUIK!$D:$AL,30,0)</f>
        <v>0</v>
      </c>
      <c r="N95" s="0" t="n">
        <f aca="false">VLOOKUP(A95,QUIK!$D:$AL,4,0)</f>
        <v>1</v>
      </c>
      <c r="O95" s="122" t="n">
        <f aca="false">IFERROR(VLOOKUP(A95,$A$7:$F$34,5,0)/$E$3,"")</f>
        <v>0.0560360393480775</v>
      </c>
      <c r="P95" s="140" t="n">
        <f aca="false">IFERROR(D95-O95,D95)</f>
        <v>-0.00603603934807755</v>
      </c>
      <c r="Q95" s="122" t="n">
        <f aca="false">IF(F95="Обл",(I95*J95%*H95)/$E$3,(I95*J95)/$E$3)</f>
        <v>0.00700450491850969</v>
      </c>
      <c r="R95" s="159" t="n">
        <f aca="false">P95*$E$3</f>
        <v>-5815.43050000001</v>
      </c>
      <c r="S95" s="160" t="n">
        <f aca="false">IF(ABS(P95)&lt;Q95,0,ROUNDDOWN(R95/(IF(F95="Обл",(J95%*I95*H95),(J95*I95))),0))</f>
        <v>0</v>
      </c>
      <c r="T95" s="160" t="n">
        <f aca="false">IF(F95="Обл",S95*I95*J95%*H95,S95*I95*J95)</f>
        <v>0</v>
      </c>
      <c r="U95" s="160" t="n">
        <f aca="false">(IF(G95&lt;&gt;0,G95,0)+S95*I95)</f>
        <v>8</v>
      </c>
      <c r="V95" s="160" t="n">
        <f aca="false">U95*J95</f>
        <v>53988</v>
      </c>
      <c r="W95" s="122" t="n">
        <f aca="false">V95/$E$3</f>
        <v>0.0560360393480775</v>
      </c>
    </row>
    <row r="96" customFormat="false" ht="15" hidden="false" customHeight="false" outlineLevel="0" collapsed="false">
      <c r="A96" s="153" t="s">
        <v>130</v>
      </c>
      <c r="B96" s="153" t="s">
        <v>131</v>
      </c>
      <c r="C96" s="154" t="s">
        <v>263</v>
      </c>
      <c r="D96" s="155" t="n">
        <v>0.05</v>
      </c>
      <c r="E96" s="156" t="str">
        <f aca="false">VLOOKUP(A96,QUIK!D:AL,3,0)</f>
        <v>др</v>
      </c>
      <c r="F96" s="156" t="str">
        <f aca="false">IF(ISERROR(VLOOKUP(E96,Лист12!$A$23:$A$27,1,0))=0,"Обл",IF(OR(E96="ао",E96="ап",E96="др"),"Акции","Прочее"))</f>
        <v>Акции</v>
      </c>
      <c r="G96" s="157" t="n">
        <f aca="false">IFERROR(VLOOKUP(A96,QUIK_купитьпродать!B:G,6,0),)</f>
        <v>0</v>
      </c>
      <c r="H96" s="157" t="n">
        <f aca="false">IF(F96="Обл",VLOOKUP(A96,QUIK!C:J,8,0),1)</f>
        <v>1</v>
      </c>
      <c r="I96" s="0" t="n">
        <f aca="false">VLOOKUP(A96,QUIK!$D:$AL,5,0)</f>
        <v>1</v>
      </c>
      <c r="J96" s="0" t="n">
        <f aca="false">VLOOKUP(A96,QUIK!$D:$AL,9,0)</f>
        <v>2719.5</v>
      </c>
      <c r="K96" s="0" t="str">
        <f aca="false">VLOOKUP(A96,QUIK!$D:$AL,28,0)</f>
        <v>SUR</v>
      </c>
      <c r="L96" s="0" t="n">
        <f aca="false">VLOOKUP(A96,QUIK!$D:$AL,31,0)</f>
        <v>-100</v>
      </c>
      <c r="M96" s="0" t="n">
        <f aca="false">VLOOKUP(A96,QUIK!$D:$AL,30,0)</f>
        <v>0</v>
      </c>
      <c r="N96" s="0" t="n">
        <f aca="false">VLOOKUP(A96,QUIK!$D:$AL,4,0)</f>
        <v>1</v>
      </c>
      <c r="O96" s="122" t="str">
        <f aca="false">IFERROR(VLOOKUP(A96,$A$7:$F$34,5,0)/$E$3,"")</f>
        <v/>
      </c>
      <c r="P96" s="140" t="n">
        <f aca="false">IFERROR(D96-O96,D96)</f>
        <v>0.05</v>
      </c>
      <c r="Q96" s="122" t="n">
        <f aca="false">IF(F96="Обл",(I96*J96%*H96)/$E$3,(I96*J96)/$E$3)</f>
        <v>0.00282266446260459</v>
      </c>
      <c r="R96" s="159" t="n">
        <f aca="false">P96*$E$3</f>
        <v>48172.5695</v>
      </c>
      <c r="S96" s="160" t="n">
        <f aca="false">IF(ABS(P96)&lt;Q96,0,ROUNDDOWN(R96/(IF(F96="Обл",(J96%*I96*H96),(J96*I96))),0))</f>
        <v>17</v>
      </c>
      <c r="T96" s="160" t="n">
        <f aca="false">IF(F96="Обл",S96*I96*J96%*H96,S96*I96*J96)</f>
        <v>46231.5</v>
      </c>
      <c r="U96" s="160" t="n">
        <f aca="false">(IF(G96&lt;&gt;0,G96,0)+S96*I96)</f>
        <v>17</v>
      </c>
      <c r="V96" s="160" t="n">
        <f aca="false">U96*J96</f>
        <v>46231.5</v>
      </c>
      <c r="W96" s="122" t="n">
        <f aca="false">V96/$E$3</f>
        <v>0.0479852958642781</v>
      </c>
    </row>
    <row r="97" customFormat="false" ht="15" hidden="false" customHeight="false" outlineLevel="0" collapsed="false">
      <c r="A97" s="153" t="s">
        <v>113</v>
      </c>
      <c r="B97" s="153" t="s">
        <v>114</v>
      </c>
      <c r="C97" s="154" t="s">
        <v>263</v>
      </c>
      <c r="D97" s="155" t="n">
        <v>0.05</v>
      </c>
      <c r="E97" s="156" t="str">
        <f aca="false">VLOOKUP(A97,QUIK!D:AL,3,0)</f>
        <v>ао</v>
      </c>
      <c r="F97" s="156" t="str">
        <f aca="false">IF(ISERROR(VLOOKUP(E97,Лист12!$A$23:$A$27,1,0))=0,"Обл",IF(OR(E97="ао",E97="ап",E97="др"),"Акции","Прочее"))</f>
        <v>Акции</v>
      </c>
      <c r="G97" s="157" t="n">
        <f aca="false">IFERROR(VLOOKUP(A97,QUIK_купитьпродать!B:G,6,0),)</f>
        <v>6</v>
      </c>
      <c r="H97" s="157" t="n">
        <f aca="false">IF(F97="Обл",VLOOKUP(A97,QUIK!C:J,8,0),1)</f>
        <v>1</v>
      </c>
      <c r="I97" s="0" t="n">
        <f aca="false">VLOOKUP(A97,QUIK!$D:$AL,5,0)</f>
        <v>1</v>
      </c>
      <c r="J97" s="0" t="n">
        <f aca="false">VLOOKUP(A97,QUIK!$D:$AL,9,0)</f>
        <v>1798.6</v>
      </c>
      <c r="K97" s="0" t="str">
        <f aca="false">VLOOKUP(A97,QUIK!$D:$AL,28,0)</f>
        <v>SUR</v>
      </c>
      <c r="L97" s="0" t="n">
        <f aca="false">VLOOKUP(A97,QUIK!$D:$AL,31,0)</f>
        <v>-100</v>
      </c>
      <c r="M97" s="0" t="n">
        <f aca="false">VLOOKUP(A97,QUIK!$D:$AL,30,0)</f>
        <v>0</v>
      </c>
      <c r="N97" s="0" t="n">
        <f aca="false">VLOOKUP(A97,QUIK!$D:$AL,4,0)</f>
        <v>1</v>
      </c>
      <c r="O97" s="122" t="n">
        <f aca="false">IFERROR(VLOOKUP(A97,$A$7:$F$34,5,0)/$E$3,"")</f>
        <v>0.0112009802591078</v>
      </c>
      <c r="P97" s="140" t="n">
        <f aca="false">IFERROR(D97-O97,D97)</f>
        <v>0.0387990197408922</v>
      </c>
      <c r="Q97" s="122" t="n">
        <f aca="false">IF(F97="Обл",(I97*J97%*H97)/$E$3,(I97*J97)/$E$3)</f>
        <v>0.00186683004318464</v>
      </c>
      <c r="R97" s="159" t="n">
        <f aca="false">P97*$E$3</f>
        <v>37380.9695</v>
      </c>
      <c r="S97" s="160" t="n">
        <f aca="false">IF(ABS(P97)&lt;Q97,0,ROUNDDOWN(R97/(IF(F97="Обл",(J97%*I97*H97),(J97*I97))),0))</f>
        <v>20</v>
      </c>
      <c r="T97" s="160" t="n">
        <f aca="false">IF(F97="Обл",S97*I97*J97%*H97,S97*I97*J97)</f>
        <v>35972</v>
      </c>
      <c r="U97" s="160" t="n">
        <f aca="false">(IF(G97&lt;&gt;0,G97,0)+S97*I97)</f>
        <v>26</v>
      </c>
      <c r="V97" s="160" t="n">
        <f aca="false">U97*J97</f>
        <v>46763.6</v>
      </c>
      <c r="W97" s="122" t="n">
        <f aca="false">V97/$E$3</f>
        <v>0.0485375811228006</v>
      </c>
    </row>
    <row r="98" customFormat="false" ht="15" hidden="false" customHeight="false" outlineLevel="0" collapsed="false">
      <c r="A98" s="153" t="s">
        <v>145</v>
      </c>
      <c r="B98" s="153" t="s">
        <v>146</v>
      </c>
      <c r="C98" s="154" t="s">
        <v>263</v>
      </c>
      <c r="D98" s="162" t="n">
        <v>0.08</v>
      </c>
      <c r="E98" s="156" t="str">
        <f aca="false">VLOOKUP(A98,QUIK!D:AL,3,0)</f>
        <v>ап</v>
      </c>
      <c r="F98" s="156" t="str">
        <f aca="false">IF(ISERROR(VLOOKUP(E98,Лист12!$A$23:$A$27,1,0))=0,"Обл",IF(OR(E98="ао",E98="ап",E98="др"),"Акции","Прочее"))</f>
        <v>Акции</v>
      </c>
      <c r="G98" s="157" t="n">
        <f aca="false">IFERROR(VLOOKUP(A98,QUIK_купитьпродать!B:G,6,0),)</f>
        <v>500</v>
      </c>
      <c r="H98" s="157" t="n">
        <f aca="false">IF(F98="Обл",VLOOKUP(A98,QUIK!C:J,8,0),1)</f>
        <v>1</v>
      </c>
      <c r="I98" s="0" t="n">
        <f aca="false">VLOOKUP(A98,QUIK!$D:$AL,5,0)</f>
        <v>10</v>
      </c>
      <c r="J98" s="0" t="n">
        <f aca="false">VLOOKUP(A98,QUIK!$D:$AL,9,0)</f>
        <v>55.975</v>
      </c>
      <c r="K98" s="0" t="str">
        <f aca="false">VLOOKUP(A98,QUIK!$D:$AL,28,0)</f>
        <v>SUR</v>
      </c>
      <c r="L98" s="0" t="n">
        <f aca="false">VLOOKUP(A98,QUIK!$D:$AL,31,0)</f>
        <v>-100</v>
      </c>
      <c r="M98" s="0" t="n">
        <f aca="false">VLOOKUP(A98,QUIK!$D:$AL,30,0)</f>
        <v>0</v>
      </c>
      <c r="N98" s="0" t="n">
        <f aca="false">VLOOKUP(A98,QUIK!$D:$AL,4,0)</f>
        <v>2</v>
      </c>
      <c r="O98" s="122" t="n">
        <f aca="false">IFERROR(VLOOKUP(A98,$A$7:$F$34,5,0)/$E$3,"")</f>
        <v>0.0290492081806016</v>
      </c>
      <c r="P98" s="140" t="n">
        <f aca="false">IFERROR(D98-O98,D98)</f>
        <v>0.0509507918193984</v>
      </c>
      <c r="Q98" s="122" t="n">
        <f aca="false">IF(F98="Обл",(I98*J98%*H98)/$E$3,(I98*J98)/$E$3)</f>
        <v>0.000580984163612032</v>
      </c>
      <c r="R98" s="159" t="n">
        <f aca="false">P98*$E$3</f>
        <v>49088.6112</v>
      </c>
      <c r="S98" s="160" t="n">
        <f aca="false">IF(ABS(P98)&lt;Q98,0,ROUNDDOWN(R98/(IF(F98="Обл",(J98%*I98*H98),(J98*I98))),0))</f>
        <v>87</v>
      </c>
      <c r="T98" s="160" t="n">
        <f aca="false">IF(F98="Обл",S98*I98*J98%*H98,S98*I98*J98)</f>
        <v>48698.25</v>
      </c>
      <c r="U98" s="160" t="n">
        <f aca="false">(IF(G98&lt;&gt;0,G98,0)+S98*I98)</f>
        <v>1370</v>
      </c>
      <c r="V98" s="160" t="n">
        <f aca="false">U98*J98</f>
        <v>76685.75</v>
      </c>
      <c r="W98" s="122" t="n">
        <f aca="false">V98/$E$3</f>
        <v>0.0795948304148484</v>
      </c>
    </row>
    <row r="99" customFormat="false" ht="15" hidden="false" customHeight="false" outlineLevel="0" collapsed="false">
      <c r="A99" s="153" t="s">
        <v>149</v>
      </c>
      <c r="B99" s="153" t="s">
        <v>150</v>
      </c>
      <c r="C99" s="154" t="s">
        <v>263</v>
      </c>
      <c r="D99" s="155" t="n">
        <v>0.05</v>
      </c>
      <c r="E99" s="156" t="str">
        <f aca="false">VLOOKUP(A99,QUIK!D:AL,3,0)</f>
        <v>ао</v>
      </c>
      <c r="F99" s="156" t="str">
        <f aca="false">IF(ISERROR(VLOOKUP(E99,Лист12!$A$23:$A$27,1,0))=0,"Обл",IF(OR(E99="ао",E99="ап",E99="др"),"Акции","Прочее"))</f>
        <v>Акции</v>
      </c>
      <c r="G99" s="157" t="n">
        <f aca="false">IFERROR(VLOOKUP(A99,QUIK_купитьпродать!B:G,6,0),)</f>
        <v>9</v>
      </c>
      <c r="H99" s="157" t="n">
        <f aca="false">IF(F99="Обл",VLOOKUP(A99,QUIK!C:J,8,0),1)</f>
        <v>1</v>
      </c>
      <c r="I99" s="0" t="n">
        <f aca="false">VLOOKUP(A99,QUIK!$D:$AL,5,0)</f>
        <v>1</v>
      </c>
      <c r="J99" s="0" t="n">
        <f aca="false">VLOOKUP(A99,QUIK!$D:$AL,9,0)</f>
        <v>2348</v>
      </c>
      <c r="K99" s="0" t="str">
        <f aca="false">VLOOKUP(A99,QUIK!$D:$AL,28,0)</f>
        <v>SUR</v>
      </c>
      <c r="L99" s="0" t="n">
        <f aca="false">VLOOKUP(A99,QUIK!$D:$AL,31,0)</f>
        <v>-100</v>
      </c>
      <c r="M99" s="0" t="n">
        <f aca="false">VLOOKUP(A99,QUIK!$D:$AL,30,0)</f>
        <v>0</v>
      </c>
      <c r="N99" s="0" t="n">
        <f aca="false">VLOOKUP(A99,QUIK!$D:$AL,4,0)</f>
        <v>1</v>
      </c>
      <c r="O99" s="122" t="n">
        <f aca="false">IFERROR(VLOOKUP(A99,$A$7:$F$34,5,0)/$E$3,"")</f>
        <v>0.0219336442080384</v>
      </c>
      <c r="P99" s="140" t="n">
        <f aca="false">IFERROR(D99-O99,D99)</f>
        <v>0.0280663557919616</v>
      </c>
      <c r="Q99" s="122" t="n">
        <f aca="false">IF(F99="Обл",(I99*J99%*H99)/$E$3,(I99*J99)/$E$3)</f>
        <v>0.00243707157867093</v>
      </c>
      <c r="R99" s="159" t="n">
        <f aca="false">P99*$E$3</f>
        <v>27040.5695</v>
      </c>
      <c r="S99" s="160" t="n">
        <f aca="false">IF(ABS(P99)&lt;Q99,0,ROUNDDOWN(R99/(IF(F99="Обл",(J99%*I99*H99),(J99*I99))),0))</f>
        <v>11</v>
      </c>
      <c r="T99" s="160" t="n">
        <f aca="false">IF(F99="Обл",S99*I99*J99%*H99,S99*I99*J99)</f>
        <v>25828</v>
      </c>
      <c r="U99" s="160" t="n">
        <f aca="false">(IF(G99&lt;&gt;0,G99,0)+S99*I99)</f>
        <v>20</v>
      </c>
      <c r="V99" s="160" t="n">
        <f aca="false">U99*J99</f>
        <v>46960</v>
      </c>
      <c r="W99" s="122" t="n">
        <f aca="false">V99/$E$3</f>
        <v>0.0487414315734186</v>
      </c>
    </row>
    <row r="100" customFormat="false" ht="15" hidden="false" customHeight="false" outlineLevel="0" collapsed="false">
      <c r="A100" s="153" t="s">
        <v>151</v>
      </c>
      <c r="B100" s="153" t="s">
        <v>152</v>
      </c>
      <c r="C100" s="154" t="s">
        <v>263</v>
      </c>
      <c r="D100" s="163" t="n">
        <v>0.03</v>
      </c>
      <c r="E100" s="156" t="str">
        <f aca="false">VLOOKUP(A100,QUIK!D:AL,3,0)</f>
        <v>ап</v>
      </c>
      <c r="F100" s="156" t="str">
        <f aca="false">IF(ISERROR(VLOOKUP(E100,Лист12!$A$23:$A$27,1,0))=0,"Обл",IF(OR(E100="ао",E100="ап",E100="др"),"Акции","Прочее"))</f>
        <v>Акции</v>
      </c>
      <c r="G100" s="157" t="n">
        <f aca="false">IFERROR(VLOOKUP(A100,QUIK_купитьпродать!B:G,6,0),)</f>
        <v>11</v>
      </c>
      <c r="H100" s="157" t="n">
        <f aca="false">IF(F100="Обл",VLOOKUP(A100,QUIK!C:J,8,0),1)</f>
        <v>1</v>
      </c>
      <c r="I100" s="0" t="n">
        <f aca="false">VLOOKUP(A100,QUIK!$D:$AL,5,0)</f>
        <v>1</v>
      </c>
      <c r="J100" s="0" t="n">
        <f aca="false">VLOOKUP(A100,QUIK!$D:$AL,9,0)</f>
        <v>944.5</v>
      </c>
      <c r="K100" s="0" t="str">
        <f aca="false">VLOOKUP(A100,QUIK!$D:$AL,28,0)</f>
        <v>SUR</v>
      </c>
      <c r="L100" s="0" t="n">
        <f aca="false">VLOOKUP(A100,QUIK!$D:$AL,31,0)</f>
        <v>-100</v>
      </c>
      <c r="M100" s="0" t="n">
        <f aca="false">VLOOKUP(A100,QUIK!$D:$AL,30,0)</f>
        <v>0</v>
      </c>
      <c r="N100" s="0" t="n">
        <f aca="false">VLOOKUP(A100,QUIK!$D:$AL,4,0)</f>
        <v>1</v>
      </c>
      <c r="O100" s="122" t="n">
        <f aca="false">IFERROR(VLOOKUP(A100,$A$7:$F$34,5,0)/$E$3,"")</f>
        <v>0.010783626561585</v>
      </c>
      <c r="P100" s="140" t="n">
        <f aca="false">IFERROR(D100-O100,D100)</f>
        <v>0.019216373438415</v>
      </c>
      <c r="Q100" s="122" t="n">
        <f aca="false">IF(F100="Обл",(I100*J100%*H100)/$E$3,(I100*J100)/$E$3)</f>
        <v>0.000980329687416819</v>
      </c>
      <c r="R100" s="159" t="n">
        <f aca="false">P100*$E$3</f>
        <v>18514.0417</v>
      </c>
      <c r="S100" s="160" t="n">
        <f aca="false">IF(ABS(P100)&lt;Q100,0,ROUNDDOWN(R100/(IF(F100="Обл",(J100%*I100*H100),(J100*I100))),0))</f>
        <v>19</v>
      </c>
      <c r="T100" s="160" t="n">
        <f aca="false">IF(F100="Обл",S100*I100*J100%*H100,S100*I100*J100)</f>
        <v>17945.5</v>
      </c>
      <c r="U100" s="160" t="n">
        <f aca="false">(IF(G100&lt;&gt;0,G100,0)+S100*I100)</f>
        <v>30</v>
      </c>
      <c r="V100" s="160" t="n">
        <f aca="false">U100*J100</f>
        <v>28335</v>
      </c>
      <c r="W100" s="122" t="n">
        <f aca="false">V100/$E$3</f>
        <v>0.0294098906225046</v>
      </c>
    </row>
    <row r="101" customFormat="false" ht="15" hidden="false" customHeight="false" outlineLevel="0" collapsed="false">
      <c r="A101" s="153" t="s">
        <v>155</v>
      </c>
      <c r="B101" s="153" t="s">
        <v>156</v>
      </c>
      <c r="C101" s="154" t="s">
        <v>263</v>
      </c>
      <c r="D101" s="164" t="n">
        <v>0.09</v>
      </c>
      <c r="E101" s="156" t="str">
        <f aca="false">VLOOKUP(A101,QUIK!D:AL,3,0)</f>
        <v>ао</v>
      </c>
      <c r="F101" s="156" t="str">
        <f aca="false">IF(ISERROR(VLOOKUP(E101,Лист12!$A$23:$A$27,1,0))=0,"Обл",IF(OR(E101="ао",E101="ап",E101="др"),"Акции","Прочее"))</f>
        <v>Акции</v>
      </c>
      <c r="G101" s="157" t="n">
        <f aca="false">IFERROR(VLOOKUP(A101,QUIK_купитьпродать!B:G,6,0),)</f>
        <v>30</v>
      </c>
      <c r="H101" s="157" t="n">
        <f aca="false">IF(F101="Обл",VLOOKUP(A101,QUIK!C:J,8,0),1)</f>
        <v>1</v>
      </c>
      <c r="I101" s="0" t="n">
        <f aca="false">VLOOKUP(A101,QUIK!$D:$AL,5,0)</f>
        <v>1</v>
      </c>
      <c r="J101" s="0" t="n">
        <f aca="false">VLOOKUP(A101,QUIK!$D:$AL,9,0)</f>
        <v>3330.5</v>
      </c>
      <c r="K101" s="0" t="str">
        <f aca="false">VLOOKUP(A101,QUIK!$D:$AL,28,0)</f>
        <v>SUR</v>
      </c>
      <c r="L101" s="0" t="n">
        <f aca="false">VLOOKUP(A101,QUIK!$D:$AL,31,0)</f>
        <v>-100</v>
      </c>
      <c r="M101" s="0" t="n">
        <f aca="false">VLOOKUP(A101,QUIK!$D:$AL,30,0)</f>
        <v>0</v>
      </c>
      <c r="N101" s="0" t="n">
        <f aca="false">VLOOKUP(A101,QUIK!$D:$AL,4,0)</f>
        <v>1</v>
      </c>
      <c r="O101" s="122" t="n">
        <f aca="false">IFERROR(VLOOKUP(A101,$A$7:$F$34,5,0)/$E$3,"")</f>
        <v>0.103705283979091</v>
      </c>
      <c r="P101" s="140" t="n">
        <f aca="false">IFERROR(D101-O101,D101)</f>
        <v>-0.0137052839790911</v>
      </c>
      <c r="Q101" s="122" t="n">
        <f aca="false">IF(F101="Обл",(I101*J101%*H101)/$E$3,(I101*J101)/$E$3)</f>
        <v>0.00345684279930303</v>
      </c>
      <c r="R101" s="159" t="n">
        <f aca="false">P101*$E$3</f>
        <v>-13204.3749</v>
      </c>
      <c r="S101" s="160" t="n">
        <f aca="false">IF(ABS(P101)&lt;Q101,0,ROUNDDOWN(R101/(IF(F101="Обл",(J101%*I101*H101),(J101*I101))),0))</f>
        <v>-3</v>
      </c>
      <c r="T101" s="160" t="n">
        <f aca="false">IF(F101="Обл",S101*I101*J101%*H101,S101*I101*J101)</f>
        <v>-9991.5</v>
      </c>
      <c r="U101" s="160" t="n">
        <f aca="false">(IF(G101&lt;&gt;0,G101,0)+S101*I101)</f>
        <v>27</v>
      </c>
      <c r="V101" s="160" t="n">
        <f aca="false">U101*J101</f>
        <v>89923.5</v>
      </c>
      <c r="W101" s="122" t="n">
        <f aca="false">V101/$E$3</f>
        <v>0.093334755581182</v>
      </c>
    </row>
    <row r="102" customFormat="false" ht="15" hidden="false" customHeight="false" outlineLevel="0" collapsed="false">
      <c r="A102" s="153" t="s">
        <v>157</v>
      </c>
      <c r="B102" s="153" t="s">
        <v>158</v>
      </c>
      <c r="C102" s="154" t="s">
        <v>263</v>
      </c>
      <c r="D102" s="155" t="n">
        <v>0.05</v>
      </c>
      <c r="E102" s="156" t="str">
        <f aca="false">VLOOKUP(A102,QUIK!D:AL,3,0)</f>
        <v>ао</v>
      </c>
      <c r="F102" s="156" t="str">
        <f aca="false">IF(ISERROR(VLOOKUP(E102,Лист12!$A$23:$A$27,1,0))=0,"Обл",IF(OR(E102="ао",E102="ап",E102="др"),"Акции","Прочее"))</f>
        <v>Акции</v>
      </c>
      <c r="G102" s="157" t="n">
        <f aca="false">IFERROR(VLOOKUP(A102,QUIK_купитьпродать!B:G,6,0),)</f>
        <v>140</v>
      </c>
      <c r="H102" s="157" t="n">
        <f aca="false">IF(F102="Обл",VLOOKUP(A102,QUIK!C:J,8,0),1)</f>
        <v>1</v>
      </c>
      <c r="I102" s="0" t="n">
        <f aca="false">VLOOKUP(A102,QUIK!$D:$AL,5,0)</f>
        <v>10</v>
      </c>
      <c r="J102" s="0" t="n">
        <f aca="false">VLOOKUP(A102,QUIK!$D:$AL,9,0)</f>
        <v>183.56</v>
      </c>
      <c r="K102" s="0" t="str">
        <f aca="false">VLOOKUP(A102,QUIK!$D:$AL,28,0)</f>
        <v>SUR</v>
      </c>
      <c r="L102" s="0" t="n">
        <f aca="false">VLOOKUP(A102,QUIK!$D:$AL,31,0)</f>
        <v>-100</v>
      </c>
      <c r="M102" s="0" t="n">
        <f aca="false">VLOOKUP(A102,QUIK!$D:$AL,30,0)</f>
        <v>0</v>
      </c>
      <c r="N102" s="0" t="n">
        <f aca="false">VLOOKUP(A102,QUIK!$D:$AL,4,0)</f>
        <v>1</v>
      </c>
      <c r="O102" s="122" t="n">
        <f aca="false">IFERROR(VLOOKUP(A102,$A$7:$F$34,5,0)/$E$3,"")</f>
        <v>0.0266732709784144</v>
      </c>
      <c r="P102" s="140" t="n">
        <f aca="false">IFERROR(D102-O102,D102)</f>
        <v>0.0233267290215856</v>
      </c>
      <c r="Q102" s="122" t="n">
        <f aca="false">IF(F102="Обл",(I102*J102%*H102)/$E$3,(I102*J102)/$E$3)</f>
        <v>0.00190523364131531</v>
      </c>
      <c r="R102" s="159" t="n">
        <f aca="false">P102*$E$3</f>
        <v>22474.1695</v>
      </c>
      <c r="S102" s="160" t="n">
        <f aca="false">IF(ABS(P102)&lt;Q102,0,ROUNDDOWN(R102/(IF(F102="Обл",(J102%*I102*H102),(J102*I102))),0))</f>
        <v>12</v>
      </c>
      <c r="T102" s="160" t="n">
        <f aca="false">IF(F102="Обл",S102*I102*J102%*H102,S102*I102*J102)</f>
        <v>22027.2</v>
      </c>
      <c r="U102" s="160" t="n">
        <f aca="false">(IF(G102&lt;&gt;0,G102,0)+S102*I102)</f>
        <v>260</v>
      </c>
      <c r="V102" s="160" t="n">
        <f aca="false">U102*J102</f>
        <v>47725.6</v>
      </c>
      <c r="W102" s="122" t="n">
        <f aca="false">V102/$E$3</f>
        <v>0.0495360746741982</v>
      </c>
    </row>
    <row r="103" customFormat="false" ht="15" hidden="false" customHeight="false" outlineLevel="0" collapsed="false">
      <c r="A103" s="153" t="s">
        <v>161</v>
      </c>
      <c r="B103" s="153" t="s">
        <v>162</v>
      </c>
      <c r="C103" s="154" t="s">
        <v>263</v>
      </c>
      <c r="D103" s="155" t="n">
        <v>0.05</v>
      </c>
      <c r="E103" s="156" t="str">
        <f aca="false">VLOOKUP(A103,QUIK!D:AL,3,0)</f>
        <v>ао</v>
      </c>
      <c r="F103" s="156" t="str">
        <f aca="false">IF(ISERROR(VLOOKUP(E103,Лист12!$A$23:$A$27,1,0))=0,"Обл",IF(OR(E103="ао",E103="ап",E103="др"),"Акции","Прочее"))</f>
        <v>Акции</v>
      </c>
      <c r="G103" s="157" t="n">
        <f aca="false">IFERROR(VLOOKUP(A103,QUIK_купитьпродать!B:G,6,0),)</f>
        <v>1000</v>
      </c>
      <c r="H103" s="157" t="n">
        <f aca="false">IF(F103="Обл",VLOOKUP(A103,QUIK!C:J,8,0),1)</f>
        <v>1</v>
      </c>
      <c r="I103" s="0" t="n">
        <f aca="false">VLOOKUP(A103,QUIK!$D:$AL,5,0)</f>
        <v>100</v>
      </c>
      <c r="J103" s="0" t="n">
        <f aca="false">VLOOKUP(A103,QUIK!$D:$AL,9,0)</f>
        <v>12.58</v>
      </c>
      <c r="K103" s="0" t="str">
        <f aca="false">VLOOKUP(A103,QUIK!$D:$AL,28,0)</f>
        <v>SUR</v>
      </c>
      <c r="L103" s="0" t="n">
        <f aca="false">VLOOKUP(A103,QUIK!$D:$AL,31,0)</f>
        <v>-100</v>
      </c>
      <c r="M103" s="0" t="n">
        <f aca="false">VLOOKUP(A103,QUIK!$D:$AL,30,0)</f>
        <v>0</v>
      </c>
      <c r="N103" s="0" t="n">
        <f aca="false">VLOOKUP(A103,QUIK!$D:$AL,4,0)</f>
        <v>1</v>
      </c>
      <c r="O103" s="122" t="n">
        <f aca="false">IFERROR(VLOOKUP(A103,$A$7:$F$34,5,0)/$E$3,"")</f>
        <v>0.0130572233644294</v>
      </c>
      <c r="P103" s="140" t="n">
        <f aca="false">IFERROR(D103-O103,D103)</f>
        <v>0.0369427766355706</v>
      </c>
      <c r="Q103" s="122" t="n">
        <f aca="false">IF(F103="Обл",(I103*J103%*H103)/$E$3,(I103*J103)/$E$3)</f>
        <v>0.00130572233644294</v>
      </c>
      <c r="R103" s="159" t="n">
        <f aca="false">P103*$E$3</f>
        <v>35592.5695</v>
      </c>
      <c r="S103" s="160" t="n">
        <f aca="false">IF(ABS(P103)&lt;Q103,0,ROUNDDOWN(R103/(IF(F103="Обл",(J103%*I103*H103),(J103*I103))),0))</f>
        <v>28</v>
      </c>
      <c r="T103" s="160" t="n">
        <f aca="false">IF(F103="Обл",S103*I103*J103%*H103,S103*I103*J103)</f>
        <v>35224</v>
      </c>
      <c r="U103" s="160" t="n">
        <f aca="false">(IF(G103&lt;&gt;0,G103,0)+S103*I103)</f>
        <v>3800</v>
      </c>
      <c r="V103" s="160" t="n">
        <f aca="false">U103*J103</f>
        <v>47804</v>
      </c>
      <c r="W103" s="122" t="n">
        <f aca="false">V103/$E$3</f>
        <v>0.0496174487848318</v>
      </c>
    </row>
    <row r="104" customFormat="false" ht="15" hidden="false" customHeight="false" outlineLevel="0" collapsed="false">
      <c r="A104" s="153" t="s">
        <v>163</v>
      </c>
      <c r="B104" s="153" t="s">
        <v>164</v>
      </c>
      <c r="C104" s="154" t="s">
        <v>263</v>
      </c>
      <c r="D104" s="155" t="n">
        <v>0.05</v>
      </c>
      <c r="E104" s="156" t="str">
        <f aca="false">VLOOKUP(A104,QUIK!D:AL,3,0)</f>
        <v>ао</v>
      </c>
      <c r="F104" s="156" t="str">
        <f aca="false">IF(ISERROR(VLOOKUP(E104,Лист12!$A$23:$A$27,1,0))=0,"Обл",IF(OR(E104="ао",E104="ап",E104="др"),"Акции","Прочее"))</f>
        <v>Акции</v>
      </c>
      <c r="G104" s="157" t="n">
        <f aca="false">IFERROR(VLOOKUP(A104,QUIK_купитьпродать!B:G,6,0),)</f>
        <v>7</v>
      </c>
      <c r="H104" s="157" t="n">
        <f aca="false">IF(F104="Обл",VLOOKUP(A104,QUIK!C:J,8,0),1)</f>
        <v>1</v>
      </c>
      <c r="I104" s="0" t="n">
        <f aca="false">VLOOKUP(A104,QUIK!$D:$AL,5,0)</f>
        <v>1</v>
      </c>
      <c r="J104" s="0" t="n">
        <f aca="false">VLOOKUP(A104,QUIK!$D:$AL,9,0)</f>
        <v>4200</v>
      </c>
      <c r="K104" s="0" t="str">
        <f aca="false">VLOOKUP(A104,QUIK!$D:$AL,28,0)</f>
        <v>SUR</v>
      </c>
      <c r="L104" s="0" t="n">
        <f aca="false">VLOOKUP(A104,QUIK!$D:$AL,31,0)</f>
        <v>-100</v>
      </c>
      <c r="M104" s="0" t="n">
        <f aca="false">VLOOKUP(A104,QUIK!$D:$AL,30,0)</f>
        <v>0</v>
      </c>
      <c r="N104" s="0" t="n">
        <f aca="false">VLOOKUP(A104,QUIK!$D:$AL,4,0)</f>
        <v>1</v>
      </c>
      <c r="O104" s="122" t="n">
        <f aca="false">IFERROR(VLOOKUP(A104,$A$7:$F$34,5,0)/$E$3,"")</f>
        <v>0.0305152914876172</v>
      </c>
      <c r="P104" s="140" t="n">
        <f aca="false">IFERROR(D104-O104,D104)</f>
        <v>0.0194847085123828</v>
      </c>
      <c r="Q104" s="122" t="n">
        <f aca="false">IF(F104="Обл",(I104*J104%*H104)/$E$3,(I104*J104)/$E$3)</f>
        <v>0.00435932735537389</v>
      </c>
      <c r="R104" s="159" t="n">
        <f aca="false">P104*$E$3</f>
        <v>18772.5695</v>
      </c>
      <c r="S104" s="160" t="n">
        <f aca="false">IF(ABS(P104)&lt;Q104,0,ROUNDDOWN(R104/(IF(F104="Обл",(J104%*I104*H104),(J104*I104))),0))</f>
        <v>4</v>
      </c>
      <c r="T104" s="160" t="n">
        <f aca="false">IF(F104="Обл",S104*I104*J104%*H104,S104*I104*J104)</f>
        <v>16800</v>
      </c>
      <c r="U104" s="160" t="n">
        <f aca="false">(IF(G104&lt;&gt;0,G104,0)+S104*I104)</f>
        <v>11</v>
      </c>
      <c r="V104" s="160" t="n">
        <f aca="false">U104*J104</f>
        <v>46200</v>
      </c>
      <c r="W104" s="122" t="n">
        <f aca="false">V104/$E$3</f>
        <v>0.0479526009091128</v>
      </c>
    </row>
    <row r="105" customFormat="false" ht="15" hidden="false" customHeight="false" outlineLevel="0" collapsed="false">
      <c r="A105" s="153" t="s">
        <v>167</v>
      </c>
      <c r="B105" s="153" t="s">
        <v>168</v>
      </c>
      <c r="C105" s="154" t="s">
        <v>263</v>
      </c>
      <c r="D105" s="155" t="n">
        <v>0.05</v>
      </c>
      <c r="E105" s="156" t="str">
        <f aca="false">VLOOKUP(A105,QUIK!D:AL,3,0)</f>
        <v>ап</v>
      </c>
      <c r="F105" s="156" t="str">
        <f aca="false">IF(ISERROR(VLOOKUP(E105,Лист12!$A$23:$A$27,1,0))=0,"Обл",IF(OR(E105="ао",E105="ап",E105="др"),"Акции","Прочее"))</f>
        <v>Акции</v>
      </c>
      <c r="G105" s="157" t="n">
        <f aca="false">IFERROR(VLOOKUP(A105,QUIK_купитьпродать!B:G,6,0),)</f>
        <v>0</v>
      </c>
      <c r="H105" s="157" t="n">
        <f aca="false">IF(F105="Обл",VLOOKUP(A105,QUIK!C:J,8,0),1)</f>
        <v>1</v>
      </c>
      <c r="I105" s="0" t="n">
        <f aca="false">VLOOKUP(A105,QUIK!$D:$AL,5,0)</f>
        <v>1</v>
      </c>
      <c r="J105" s="0" t="n">
        <f aca="false">VLOOKUP(A105,QUIK!$D:$AL,9,0)</f>
        <v>531.3</v>
      </c>
      <c r="K105" s="0" t="str">
        <f aca="false">VLOOKUP(A105,QUIK!$D:$AL,28,0)</f>
        <v>SUR</v>
      </c>
      <c r="L105" s="0" t="n">
        <f aca="false">VLOOKUP(A105,QUIK!$D:$AL,31,0)</f>
        <v>-100</v>
      </c>
      <c r="M105" s="0" t="n">
        <f aca="false">VLOOKUP(A105,QUIK!$D:$AL,30,0)</f>
        <v>0</v>
      </c>
      <c r="N105" s="0" t="n">
        <f aca="false">VLOOKUP(A105,QUIK!$D:$AL,4,0)</f>
        <v>1</v>
      </c>
      <c r="O105" s="122" t="str">
        <f aca="false">IFERROR(VLOOKUP(A105,$A$7:$F$34,5,0)/$E$3,"")</f>
        <v/>
      </c>
      <c r="P105" s="140" t="n">
        <f aca="false">IFERROR(D105-O105,D105)</f>
        <v>0.05</v>
      </c>
      <c r="Q105" s="122" t="n">
        <f aca="false">IF(F105="Обл",(I105*J105%*H105)/$E$3,(I105*J105)/$E$3)</f>
        <v>0.000551454910454797</v>
      </c>
      <c r="R105" s="159" t="n">
        <f aca="false">P105*$E$3</f>
        <v>48172.5695</v>
      </c>
      <c r="S105" s="160" t="n">
        <f aca="false">IF(ABS(P105)&lt;Q105,0,ROUNDDOWN(R105/(IF(F105="Обл",(J105%*I105*H105),(J105*I105))),0))</f>
        <v>90</v>
      </c>
      <c r="T105" s="160" t="n">
        <f aca="false">IF(F105="Обл",S105*I105*J105%*H105,S105*I105*J105)</f>
        <v>47817</v>
      </c>
      <c r="U105" s="160" t="n">
        <f aca="false">(IF(G105&lt;&gt;0,G105,0)+S105*I105)</f>
        <v>90</v>
      </c>
      <c r="V105" s="160" t="n">
        <f aca="false">U105*J105</f>
        <v>47817</v>
      </c>
      <c r="W105" s="122" t="n">
        <f aca="false">V105/$E$3</f>
        <v>0.0496309419409318</v>
      </c>
    </row>
    <row r="106" customFormat="false" ht="15" hidden="false" customHeight="false" outlineLevel="0" collapsed="false">
      <c r="A106" s="153" t="s">
        <v>126</v>
      </c>
      <c r="B106" s="153" t="s">
        <v>127</v>
      </c>
      <c r="C106" s="154" t="s">
        <v>263</v>
      </c>
      <c r="D106" s="164" t="n">
        <v>0.09</v>
      </c>
      <c r="E106" s="156" t="str">
        <f aca="false">VLOOKUP(A106,QUIK!D:AL,3,0)</f>
        <v>ао</v>
      </c>
      <c r="F106" s="156" t="str">
        <f aca="false">IF(ISERROR(VLOOKUP(E106,Лист12!$A$23:$A$27,1,0))=0,"Обл",IF(OR(E106="ао",E106="ап",E106="др"),"Акции","Прочее"))</f>
        <v>Акции</v>
      </c>
      <c r="G106" s="157" t="n">
        <f aca="false">IFERROR(VLOOKUP(A106,QUIK_купитьпродать!B:G,6,0),)</f>
        <v>50</v>
      </c>
      <c r="H106" s="157" t="n">
        <f aca="false">IF(F106="Обл",VLOOKUP(A106,QUIK!C:J,8,0),1)</f>
        <v>1</v>
      </c>
      <c r="I106" s="0" t="n">
        <f aca="false">VLOOKUP(A106,QUIK!$D:$AL,5,0)</f>
        <v>1</v>
      </c>
      <c r="J106" s="0" t="n">
        <f aca="false">VLOOKUP(A106,QUIK!$D:$AL,9,0)</f>
        <v>434.65</v>
      </c>
      <c r="K106" s="0" t="str">
        <f aca="false">VLOOKUP(A106,QUIK!$D:$AL,28,0)</f>
        <v>SUR</v>
      </c>
      <c r="L106" s="0" t="n">
        <f aca="false">VLOOKUP(A106,QUIK!$D:$AL,31,0)</f>
        <v>-100</v>
      </c>
      <c r="M106" s="0" t="n">
        <f aca="false">VLOOKUP(A106,QUIK!$D:$AL,30,0)</f>
        <v>0</v>
      </c>
      <c r="N106" s="0" t="n">
        <f aca="false">VLOOKUP(A106,QUIK!$D:$AL,4,0)</f>
        <v>1</v>
      </c>
      <c r="O106" s="122" t="n">
        <f aca="false">IFERROR(VLOOKUP(A106,$A$7:$F$34,5,0)/$E$3,"")</f>
        <v>0.0225569242263484</v>
      </c>
      <c r="P106" s="140" t="n">
        <f aca="false">IFERROR(D106-O106,D106)</f>
        <v>0.0674430757736516</v>
      </c>
      <c r="Q106" s="122" t="n">
        <f aca="false">IF(F106="Обл",(I106*J106%*H106)/$E$3,(I106*J106)/$E$3)</f>
        <v>0.000451138484526967</v>
      </c>
      <c r="R106" s="159" t="n">
        <f aca="false">P106*$E$3</f>
        <v>64978.1251</v>
      </c>
      <c r="S106" s="160" t="n">
        <f aca="false">IF(ABS(P106)&lt;Q106,0,ROUNDDOWN(R106/(IF(F106="Обл",(J106%*I106*H106),(J106*I106))),0))</f>
        <v>149</v>
      </c>
      <c r="T106" s="160" t="n">
        <f aca="false">IF(F106="Обл",S106*I106*J106%*H106,S106*I106*J106)</f>
        <v>64762.85</v>
      </c>
      <c r="U106" s="160" t="n">
        <f aca="false">(IF(G106&lt;&gt;0,G106,0)+S106*I106)</f>
        <v>199</v>
      </c>
      <c r="V106" s="160" t="n">
        <f aca="false">U106*J106</f>
        <v>86495.35</v>
      </c>
      <c r="W106" s="122" t="n">
        <f aca="false">V106/$E$3</f>
        <v>0.0897765584208665</v>
      </c>
    </row>
    <row r="107" customFormat="false" ht="15" hidden="false" customHeight="false" outlineLevel="0" collapsed="false">
      <c r="A107" s="153" t="s">
        <v>143</v>
      </c>
      <c r="B107" s="153" t="s">
        <v>144</v>
      </c>
      <c r="C107" s="154" t="s">
        <v>263</v>
      </c>
      <c r="D107" s="155" t="n">
        <v>0.05</v>
      </c>
      <c r="E107" s="156" t="str">
        <f aca="false">VLOOKUP(A107,QUIK!D:AL,3,0)</f>
        <v>ао</v>
      </c>
      <c r="F107" s="156" t="str">
        <f aca="false">IF(ISERROR(VLOOKUP(E107,Лист12!$A$23:$A$27,1,0))=0,"Обл",IF(OR(E107="ао",E107="ап",E107="др"),"Акции","Прочее"))</f>
        <v>Акции</v>
      </c>
      <c r="G107" s="157" t="n">
        <f aca="false">IFERROR(VLOOKUP(A107,QUIK_купитьпродать!B:G,6,0),)</f>
        <v>40</v>
      </c>
      <c r="H107" s="157" t="n">
        <f aca="false">IF(F107="Обл",VLOOKUP(A107,QUIK!C:J,8,0),1)</f>
        <v>1</v>
      </c>
      <c r="I107" s="0" t="n">
        <f aca="false">VLOOKUP(A107,QUIK!$D:$AL,5,0)</f>
        <v>1</v>
      </c>
      <c r="J107" s="0" t="n">
        <f aca="false">VLOOKUP(A107,QUIK!$D:$AL,9,0)</f>
        <v>542.9</v>
      </c>
      <c r="K107" s="0" t="str">
        <f aca="false">VLOOKUP(A107,QUIK!$D:$AL,28,0)</f>
        <v>SUR</v>
      </c>
      <c r="L107" s="0" t="n">
        <f aca="false">VLOOKUP(A107,QUIK!$D:$AL,31,0)</f>
        <v>9</v>
      </c>
      <c r="M107" s="0" t="n">
        <f aca="false">VLOOKUP(A107,QUIK!$D:$AL,30,0)</f>
        <v>0</v>
      </c>
      <c r="N107" s="0" t="n">
        <f aca="false">VLOOKUP(A107,QUIK!$D:$AL,4,0)</f>
        <v>3</v>
      </c>
      <c r="O107" s="122" t="n">
        <f aca="false">IFERROR(VLOOKUP(A107,$A$7:$F$34,5,0)/$E$3,"")</f>
        <v>0.0225397982974523</v>
      </c>
      <c r="P107" s="140" t="n">
        <f aca="false">IFERROR(D107-O107,D107)</f>
        <v>0.0274602017025478</v>
      </c>
      <c r="Q107" s="122" t="n">
        <f aca="false">IF(F107="Обл",(I107*J107%*H107)/$E$3,(I107*J107)/$E$3)</f>
        <v>0.000563494957436306</v>
      </c>
      <c r="R107" s="159" t="n">
        <f aca="false">P107*$E$3</f>
        <v>26456.5695</v>
      </c>
      <c r="S107" s="160" t="n">
        <f aca="false">IF(ABS(P107)&lt;Q107,0,ROUNDDOWN(R107/(IF(F107="Обл",(J107%*I107*H107),(J107*I107))),0))</f>
        <v>48</v>
      </c>
      <c r="T107" s="160" t="n">
        <f aca="false">IF(F107="Обл",S107*I107*J107%*H107,S107*I107*J107)</f>
        <v>26059.2</v>
      </c>
      <c r="U107" s="160" t="n">
        <f aca="false">(IF(G107&lt;&gt;0,G107,0)+S107*I107)</f>
        <v>88</v>
      </c>
      <c r="V107" s="160" t="n">
        <f aca="false">U107*J107</f>
        <v>47775.2</v>
      </c>
      <c r="W107" s="122" t="n">
        <f aca="false">V107/$E$3</f>
        <v>0.0495875562543949</v>
      </c>
    </row>
    <row r="108" customFormat="false" ht="15" hidden="false" customHeight="false" outlineLevel="0" collapsed="false">
      <c r="A108" s="153" t="s">
        <v>119</v>
      </c>
      <c r="B108" s="153" t="s">
        <v>120</v>
      </c>
      <c r="C108" s="154" t="s">
        <v>263</v>
      </c>
      <c r="D108" s="163" t="n">
        <v>0.03</v>
      </c>
      <c r="E108" s="156" t="str">
        <f aca="false">VLOOKUP(A108,QUIK!D:AL,3,0)</f>
        <v>ао</v>
      </c>
      <c r="F108" s="156" t="str">
        <f aca="false">IF(ISERROR(VLOOKUP(E108,Лист12!$A$23:$A$27,1,0))=0,"Обл",IF(OR(E108="ао",E108="ап",E108="др"),"Акции","Прочее"))</f>
        <v>Акции</v>
      </c>
      <c r="G108" s="157" t="n">
        <f aca="false">IFERROR(VLOOKUP(A108,QUIK_купитьпродать!B:G,6,0),)</f>
        <v>25</v>
      </c>
      <c r="H108" s="157" t="n">
        <f aca="false">IF(F108="Обл",VLOOKUP(A108,QUIK!C:J,8,0),1)</f>
        <v>1</v>
      </c>
      <c r="I108" s="0" t="n">
        <f aca="false">VLOOKUP(A108,QUIK!$D:$AL,5,0)</f>
        <v>1</v>
      </c>
      <c r="J108" s="0" t="n">
        <f aca="false">VLOOKUP(A108,QUIK!$D:$AL,9,0)</f>
        <v>845.2</v>
      </c>
      <c r="K108" s="0" t="str">
        <f aca="false">VLOOKUP(A108,QUIK!$D:$AL,28,0)</f>
        <v>SUR</v>
      </c>
      <c r="L108" s="0" t="n">
        <f aca="false">VLOOKUP(A108,QUIK!$D:$AL,31,0)</f>
        <v>-100</v>
      </c>
      <c r="M108" s="0" t="n">
        <f aca="false">VLOOKUP(A108,QUIK!$D:$AL,30,0)</f>
        <v>0</v>
      </c>
      <c r="N108" s="0" t="n">
        <f aca="false">VLOOKUP(A108,QUIK!$D:$AL,4,0)</f>
        <v>1</v>
      </c>
      <c r="O108" s="122" t="n">
        <f aca="false">IFERROR(VLOOKUP(A108,$A$7:$F$34,5,0)/$E$3,"")</f>
        <v>0.0219315683378691</v>
      </c>
      <c r="P108" s="140" t="n">
        <f aca="false">IFERROR(D108-O108,D108)</f>
        <v>0.00806843166213087</v>
      </c>
      <c r="Q108" s="122" t="n">
        <f aca="false">IF(F108="Обл",(I108*J108%*H108)/$E$3,(I108*J108)/$E$3)</f>
        <v>0.000877262733514765</v>
      </c>
      <c r="R108" s="159" t="n">
        <f aca="false">P108*$E$3</f>
        <v>7773.54169999999</v>
      </c>
      <c r="S108" s="160" t="n">
        <f aca="false">IF(ABS(P108)&lt;Q108,0,ROUNDDOWN(R108/(IF(F108="Обл",(J108%*I108*H108),(J108*I108))),0))</f>
        <v>9</v>
      </c>
      <c r="T108" s="160" t="n">
        <f aca="false">IF(F108="Обл",S108*I108*J108%*H108,S108*I108*J108)</f>
        <v>7606.8</v>
      </c>
      <c r="U108" s="160" t="n">
        <f aca="false">(IF(G108&lt;&gt;0,G108,0)+S108*I108)</f>
        <v>34</v>
      </c>
      <c r="V108" s="160" t="n">
        <f aca="false">U108*J108</f>
        <v>28736.8</v>
      </c>
      <c r="W108" s="122" t="n">
        <f aca="false">V108/$E$3</f>
        <v>0.029826932939502</v>
      </c>
    </row>
    <row r="109" customFormat="false" ht="15" hidden="false" customHeight="false" outlineLevel="0" collapsed="false">
      <c r="A109" s="153" t="s">
        <v>137</v>
      </c>
      <c r="B109" s="153" t="s">
        <v>138</v>
      </c>
      <c r="C109" s="154" t="s">
        <v>263</v>
      </c>
      <c r="D109" s="165" t="n">
        <v>0.1</v>
      </c>
      <c r="E109" s="156" t="str">
        <f aca="false">VLOOKUP(A109,QUIK!D:AL,3,0)</f>
        <v>ао</v>
      </c>
      <c r="F109" s="156" t="str">
        <f aca="false">IF(ISERROR(VLOOKUP(E109,Лист12!$A$23:$A$27,1,0))=0,"Обл",IF(OR(E109="ао",E109="ап",E109="др"),"Акции","Прочее"))</f>
        <v>Акции</v>
      </c>
      <c r="G109" s="157" t="n">
        <f aca="false">IFERROR(VLOOKUP(A109,QUIK_купитьпродать!B:G,6,0),)</f>
        <v>240</v>
      </c>
      <c r="H109" s="157" t="n">
        <f aca="false">IF(F109="Обл",VLOOKUP(A109,QUIK!C:J,8,0),1)</f>
        <v>1</v>
      </c>
      <c r="I109" s="0" t="n">
        <f aca="false">VLOOKUP(A109,QUIK!$D:$AL,5,0)</f>
        <v>10</v>
      </c>
      <c r="J109" s="0" t="n">
        <f aca="false">VLOOKUP(A109,QUIK!$D:$AL,9,0)</f>
        <v>306.87</v>
      </c>
      <c r="K109" s="0" t="str">
        <f aca="false">VLOOKUP(A109,QUIK!$D:$AL,28,0)</f>
        <v>SUR</v>
      </c>
      <c r="L109" s="0" t="n">
        <f aca="false">VLOOKUP(A109,QUIK!$D:$AL,31,0)</f>
        <v>-100</v>
      </c>
      <c r="M109" s="0" t="n">
        <f aca="false">VLOOKUP(A109,QUIK!$D:$AL,30,0)</f>
        <v>0</v>
      </c>
      <c r="N109" s="0" t="n">
        <f aca="false">VLOOKUP(A109,QUIK!$D:$AL,4,0)</f>
        <v>1</v>
      </c>
      <c r="O109" s="122" t="n">
        <f aca="false">IFERROR(VLOOKUP(A109,$A$7:$F$34,5,0)/$E$3,"")</f>
        <v>0.0764426734596335</v>
      </c>
      <c r="P109" s="140" t="n">
        <f aca="false">IFERROR(D109-O109,D109)</f>
        <v>0.0235573265403665</v>
      </c>
      <c r="Q109" s="122" t="n">
        <f aca="false">IF(F109="Обл",(I109*J109%*H109)/$E$3,(I109*J109)/$E$3)</f>
        <v>0.0031851113941514</v>
      </c>
      <c r="R109" s="159" t="n">
        <f aca="false">P109*$E$3</f>
        <v>22696.339</v>
      </c>
      <c r="S109" s="160" t="n">
        <f aca="false">IF(ABS(P109)&lt;Q109,0,ROUNDDOWN(R109/(IF(F109="Обл",(J109%*I109*H109),(J109*I109))),0))</f>
        <v>7</v>
      </c>
      <c r="T109" s="160" t="n">
        <f aca="false">IF(F109="Обл",S109*I109*J109%*H109,S109*I109*J109)</f>
        <v>21480.9</v>
      </c>
      <c r="U109" s="160" t="n">
        <f aca="false">(IF(G109&lt;&gt;0,G109,0)+S109*I109)</f>
        <v>310</v>
      </c>
      <c r="V109" s="160" t="n">
        <f aca="false">U109*J109</f>
        <v>95129.7</v>
      </c>
      <c r="W109" s="122" t="n">
        <f aca="false">V109/$E$3</f>
        <v>0.0987384532186933</v>
      </c>
    </row>
    <row r="110" customFormat="false" ht="15" hidden="false" customHeight="false" outlineLevel="0" collapsed="false">
      <c r="A110" s="153" t="s">
        <v>147</v>
      </c>
      <c r="B110" s="153" t="s">
        <v>148</v>
      </c>
      <c r="C110" s="154" t="s">
        <v>263</v>
      </c>
      <c r="D110" s="155" t="n">
        <v>0.05</v>
      </c>
      <c r="E110" s="156" t="str">
        <f aca="false">VLOOKUP(A110,QUIK!D:AL,3,0)</f>
        <v>ао</v>
      </c>
      <c r="F110" s="156" t="str">
        <f aca="false">IF(ISERROR(VLOOKUP(E110,Лист12!$A$23:$A$27,1,0))=0,"Обл",IF(OR(E110="ао",E110="ап",E110="др"),"Акции","Прочее"))</f>
        <v>Акции</v>
      </c>
      <c r="G110" s="157" t="n">
        <f aca="false">IFERROR(VLOOKUP(A110,QUIK_купитьпродать!B:G,6,0),)</f>
        <v>5000</v>
      </c>
      <c r="H110" s="157" t="n">
        <f aca="false">IF(F110="Обл",VLOOKUP(A110,QUIK!C:J,8,0),1)</f>
        <v>1</v>
      </c>
      <c r="I110" s="0" t="n">
        <f aca="false">VLOOKUP(A110,QUIK!$D:$AL,5,0)</f>
        <v>100</v>
      </c>
      <c r="J110" s="0" t="n">
        <f aca="false">VLOOKUP(A110,QUIK!$D:$AL,9,0)</f>
        <v>3.692</v>
      </c>
      <c r="K110" s="0" t="str">
        <f aca="false">VLOOKUP(A110,QUIK!$D:$AL,28,0)</f>
        <v>SUR</v>
      </c>
      <c r="L110" s="0" t="n">
        <f aca="false">VLOOKUP(A110,QUIK!$D:$AL,31,0)</f>
        <v>-100</v>
      </c>
      <c r="M110" s="0" t="n">
        <f aca="false">VLOOKUP(A110,QUIK!$D:$AL,30,0)</f>
        <v>0</v>
      </c>
      <c r="N110" s="0" t="n">
        <f aca="false">VLOOKUP(A110,QUIK!$D:$AL,4,0)</f>
        <v>1</v>
      </c>
      <c r="O110" s="122" t="n">
        <f aca="false">IFERROR(VLOOKUP(A110,$A$7:$F$34,5,0)/$E$3,"")</f>
        <v>0.0191602816619529</v>
      </c>
      <c r="P110" s="140" t="n">
        <f aca="false">IFERROR(D110-O110,D110)</f>
        <v>0.0308397183380471</v>
      </c>
      <c r="Q110" s="122" t="n">
        <f aca="false">IF(F110="Обл",(I110*J110%*H110)/$E$3,(I110*J110)/$E$3)</f>
        <v>0.000383205633239057</v>
      </c>
      <c r="R110" s="159" t="n">
        <f aca="false">P110*$E$3</f>
        <v>29712.5695</v>
      </c>
      <c r="S110" s="160" t="n">
        <f aca="false">IF(ABS(P110)&lt;Q110,0,ROUNDDOWN(R110/(IF(F110="Обл",(J110%*I110*H110),(J110*I110))),0))</f>
        <v>80</v>
      </c>
      <c r="T110" s="160" t="n">
        <f aca="false">IF(F110="Обл",S110*I110*J110%*H110,S110*I110*J110)</f>
        <v>29536</v>
      </c>
      <c r="U110" s="160" t="n">
        <f aca="false">(IF(G110&lt;&gt;0,G110,0)+S110*I110)</f>
        <v>13000</v>
      </c>
      <c r="V110" s="160" t="n">
        <f aca="false">U110*J110</f>
        <v>47996</v>
      </c>
      <c r="W110" s="122" t="n">
        <f aca="false">V110/$E$3</f>
        <v>0.0498167323210775</v>
      </c>
    </row>
    <row r="111" customFormat="false" ht="15" hidden="false" customHeight="false" outlineLevel="0" collapsed="false">
      <c r="A111" s="153" t="s">
        <v>177</v>
      </c>
      <c r="B111" s="153" t="s">
        <v>178</v>
      </c>
      <c r="C111" s="154" t="s">
        <v>263</v>
      </c>
      <c r="D111" s="163" t="n">
        <v>0.03</v>
      </c>
      <c r="E111" s="156" t="str">
        <f aca="false">VLOOKUP(A111,QUIK!D:AL,3,0)</f>
        <v>ао</v>
      </c>
      <c r="F111" s="156" t="str">
        <f aca="false">IF(ISERROR(VLOOKUP(E111,Лист12!$A$23:$A$27,1,0))=0,"Обл",IF(OR(E111="ао",E111="ап",E111="др"),"Акции","Прочее"))</f>
        <v>Акции</v>
      </c>
      <c r="G111" s="157" t="n">
        <f aca="false">IFERROR(VLOOKUP(A111,QUIK_купитьпродать!B:G,6,0),)</f>
        <v>0</v>
      </c>
      <c r="H111" s="157" t="n">
        <f aca="false">IF(F111="Обл",VLOOKUP(A111,QUIK!C:J,8,0),1)</f>
        <v>1</v>
      </c>
      <c r="I111" s="0" t="n">
        <f aca="false">VLOOKUP(A111,QUIK!$D:$AL,5,0)</f>
        <v>1</v>
      </c>
      <c r="J111" s="0" t="n">
        <f aca="false">VLOOKUP(A111,QUIK!$D:$AL,9,0)</f>
        <v>1027</v>
      </c>
      <c r="K111" s="0" t="str">
        <f aca="false">VLOOKUP(A111,QUIK!$D:$AL,28,0)</f>
        <v>SUR</v>
      </c>
      <c r="L111" s="0" t="n">
        <f aca="false">VLOOKUP(A111,QUIK!$D:$AL,31,0)</f>
        <v>-100</v>
      </c>
      <c r="M111" s="0" t="n">
        <f aca="false">VLOOKUP(A111,QUIK!$D:$AL,30,0)</f>
        <v>0</v>
      </c>
      <c r="N111" s="0" t="n">
        <f aca="false">VLOOKUP(A111,QUIK!$D:$AL,4,0)</f>
        <v>1</v>
      </c>
      <c r="O111" s="122"/>
      <c r="P111" s="140" t="n">
        <f aca="false">IFERROR(D111-O111,D111)</f>
        <v>0.03</v>
      </c>
      <c r="Q111" s="122" t="n">
        <f aca="false">IF(F111="Обл",(I111*J111%*H111)/$E$3,(I111*J111)/$E$3)</f>
        <v>0.00106595933189738</v>
      </c>
      <c r="R111" s="159" t="n">
        <f aca="false">P111*$E$3</f>
        <v>28903.5417</v>
      </c>
      <c r="S111" s="160" t="n">
        <f aca="false">IF(ABS(P111)&lt;Q111,0,ROUNDDOWN(R111/(IF(F111="Обл",(J111%*I111*H111),(J111*I111))),0))</f>
        <v>28</v>
      </c>
      <c r="T111" s="160" t="n">
        <f aca="false">IF(F111="Обл",S111*I111*J111%*H111,S111*I111*J111)</f>
        <v>28756</v>
      </c>
      <c r="U111" s="160" t="n">
        <f aca="false">(IF(G111&lt;&gt;0,G111,0)+S111*I111)</f>
        <v>28</v>
      </c>
      <c r="V111" s="160" t="n">
        <f aca="false">U111*J111</f>
        <v>28756</v>
      </c>
      <c r="W111" s="122" t="n">
        <f aca="false">V111/$E$3</f>
        <v>0.0298468612931266</v>
      </c>
    </row>
    <row r="112" customFormat="false" ht="15" hidden="false" customHeight="false" outlineLevel="0" collapsed="false">
      <c r="D112" s="166"/>
      <c r="E112" s="156"/>
      <c r="F112" s="156"/>
      <c r="G112" s="157"/>
      <c r="H112" s="157"/>
      <c r="O112" s="122"/>
      <c r="P112" s="140"/>
      <c r="Q112" s="122"/>
      <c r="R112" s="159"/>
      <c r="S112" s="160"/>
      <c r="T112" s="160"/>
      <c r="U112" s="160"/>
      <c r="V112" s="160"/>
      <c r="W112" s="122"/>
    </row>
    <row r="113" customFormat="false" ht="15" hidden="false" customHeight="false" outlineLevel="0" collapsed="false">
      <c r="O113" s="122"/>
    </row>
    <row r="114" customFormat="false" ht="15.75" hidden="false" customHeight="false" outlineLevel="0" collapsed="false">
      <c r="A114" s="141" t="s">
        <v>268</v>
      </c>
      <c r="O114" s="122"/>
    </row>
    <row r="115" customFormat="false" ht="15" hidden="false" customHeight="false" outlineLevel="0" collapsed="false">
      <c r="A115" s="190" t="s">
        <v>269</v>
      </c>
      <c r="E115" s="156"/>
      <c r="F115" s="156"/>
      <c r="H115" s="157"/>
      <c r="O115" s="122"/>
    </row>
    <row r="116" customFormat="false" ht="54.75" hidden="false" customHeight="false" outlineLevel="0" collapsed="false">
      <c r="A116" s="145" t="s">
        <v>87</v>
      </c>
      <c r="B116" s="145" t="s">
        <v>88</v>
      </c>
      <c r="C116" s="145" t="s">
        <v>270</v>
      </c>
      <c r="D116" s="147" t="s">
        <v>89</v>
      </c>
      <c r="E116" s="148" t="s">
        <v>249</v>
      </c>
      <c r="F116" s="148" t="s">
        <v>250</v>
      </c>
      <c r="G116" s="148" t="s">
        <v>251</v>
      </c>
      <c r="H116" s="149" t="s">
        <v>267</v>
      </c>
      <c r="I116" s="148" t="s">
        <v>90</v>
      </c>
      <c r="J116" s="148" t="s">
        <v>91</v>
      </c>
      <c r="K116" s="148" t="s">
        <v>92</v>
      </c>
      <c r="L116" s="148" t="s">
        <v>93</v>
      </c>
      <c r="M116" s="148" t="s">
        <v>94</v>
      </c>
      <c r="N116" s="149" t="s">
        <v>95</v>
      </c>
      <c r="O116" s="150" t="s">
        <v>253</v>
      </c>
      <c r="P116" s="151" t="s">
        <v>254</v>
      </c>
      <c r="Q116" s="150" t="s">
        <v>255</v>
      </c>
      <c r="R116" s="152" t="s">
        <v>256</v>
      </c>
      <c r="S116" s="152" t="s">
        <v>257</v>
      </c>
      <c r="T116" s="152" t="s">
        <v>258</v>
      </c>
      <c r="U116" s="152" t="s">
        <v>259</v>
      </c>
      <c r="V116" s="152" t="s">
        <v>260</v>
      </c>
      <c r="W116" s="152" t="s">
        <v>261</v>
      </c>
    </row>
    <row r="117" customFormat="false" ht="15.75" hidden="false" customHeight="false" outlineLevel="0" collapsed="false">
      <c r="A117" s="0" t="s">
        <v>133</v>
      </c>
      <c r="B117" s="0" t="s">
        <v>134</v>
      </c>
      <c r="C117" s="111" t="s">
        <v>142</v>
      </c>
      <c r="E117" s="156" t="str">
        <f aca="false">VLOOKUP(A117,QUIK!D:AL,3,0)</f>
        <v>ап</v>
      </c>
      <c r="F117" s="156" t="str">
        <f aca="false">IF(ISERROR(VLOOKUP(E117,Лист12!$A$23:$A$27,1,0))=0,"Обл",IF(OR(E117="ао",E117="ап",E117="др"),"Акции","Прочее"))</f>
        <v>Акции</v>
      </c>
      <c r="G117" s="157" t="n">
        <f aca="false">IFERROR(VLOOKUP(A117,QUIK_купитьпродать!B:G,6,0),)</f>
        <v>50</v>
      </c>
      <c r="H117" s="157" t="n">
        <f aca="false">IF(F117="Обл",VLOOKUP(A117,QUIK!C:J,8,0),1)</f>
        <v>1</v>
      </c>
      <c r="I117" s="0" t="n">
        <f aca="false">VLOOKUP(A117,QUIK!$D:$AL,5,0)</f>
        <v>1</v>
      </c>
      <c r="J117" s="0" t="n">
        <f aca="false">VLOOKUP(A117,QUIK!$D:$AL,9,0)</f>
        <v>1084</v>
      </c>
      <c r="K117" s="0" t="str">
        <f aca="false">VLOOKUP(A117,QUIK!$D:$AL,28,0)</f>
        <v>SUR</v>
      </c>
      <c r="L117" s="0" t="n">
        <f aca="false">VLOOKUP(A117,QUIK!$D:$AL,31,0)</f>
        <v>9</v>
      </c>
      <c r="M117" s="0" t="n">
        <f aca="false">VLOOKUP(A117,QUIK!$D:$AL,30,0)</f>
        <v>0</v>
      </c>
      <c r="N117" s="0" t="n">
        <f aca="false">VLOOKUP(A117,QUIK!$D:$AL,4,0)</f>
        <v>3</v>
      </c>
      <c r="O117" s="122" t="n">
        <f aca="false">IFERROR(VLOOKUP(A117,$A$7:$F$34,5,0)/$E$3,"")</f>
        <v>0.0562560815860155</v>
      </c>
      <c r="P117" s="140" t="n">
        <f aca="false">D117-O117</f>
        <v>-0.0562560815860155</v>
      </c>
      <c r="Q117" s="122" t="n">
        <f aca="false">IF(F117="Обл",(I117*J117%*H117)/$E$3,(I117*J117)/$E$3)</f>
        <v>0.00112512163172031</v>
      </c>
      <c r="S117" s="160" t="n">
        <f aca="false">(G117/I117)*-1</f>
        <v>-50</v>
      </c>
      <c r="T117" s="160" t="n">
        <f aca="false">IF(F117="Обл",S117*I117*J117%*H117,S117*I117*J117)</f>
        <v>-54200</v>
      </c>
      <c r="U117" s="160" t="n">
        <f aca="false">(IF(G117&lt;&gt;0,G117,0)+S117*I117)</f>
        <v>0</v>
      </c>
      <c r="V117" s="160" t="n">
        <f aca="false">U117*J117</f>
        <v>0</v>
      </c>
      <c r="W117" s="158" t="n">
        <f aca="false">V117/$E$3</f>
        <v>0</v>
      </c>
    </row>
    <row r="118" customFormat="false" ht="15.75" hidden="false" customHeight="false" outlineLevel="0" collapsed="false">
      <c r="A118" s="0" t="s">
        <v>153</v>
      </c>
      <c r="B118" s="0" t="s">
        <v>154</v>
      </c>
      <c r="C118" s="111" t="s">
        <v>142</v>
      </c>
      <c r="E118" s="156" t="str">
        <f aca="false">VLOOKUP(A118,QUIK!D:AL,3,0)</f>
        <v>ао</v>
      </c>
      <c r="F118" s="156" t="str">
        <f aca="false">IF(ISERROR(VLOOKUP(E118,Лист12!$A$23:$A$27,1,0))=0,"Обл",IF(OR(E118="ао",E118="ап",E118="др"),"Акции","Прочее"))</f>
        <v>Акции</v>
      </c>
      <c r="G118" s="157" t="n">
        <f aca="false">IFERROR(VLOOKUP(A118,QUIK_купитьпродать!B:G,6,0),)</f>
        <v>50</v>
      </c>
      <c r="H118" s="157" t="n">
        <f aca="false">IF(F118="Обл",VLOOKUP(A118,QUIK!C:J,8,0),1)</f>
        <v>1</v>
      </c>
      <c r="I118" s="0" t="n">
        <f aca="false">VLOOKUP(A118,QUIK!$D:$AL,5,0)</f>
        <v>1</v>
      </c>
      <c r="J118" s="0" t="n">
        <f aca="false">VLOOKUP(A118,QUIK!$D:$AL,9,0)</f>
        <v>255</v>
      </c>
      <c r="K118" s="0" t="str">
        <f aca="false">VLOOKUP(A118,QUIK!$D:$AL,28,0)</f>
        <v>SUR</v>
      </c>
      <c r="L118" s="0" t="n">
        <f aca="false">VLOOKUP(A118,QUIK!$D:$AL,31,0)</f>
        <v>-100</v>
      </c>
      <c r="M118" s="0" t="n">
        <f aca="false">VLOOKUP(A118,QUIK!$D:$AL,30,0)</f>
        <v>0</v>
      </c>
      <c r="N118" s="0" t="n">
        <f aca="false">VLOOKUP(A118,QUIK!$D:$AL,4,0)</f>
        <v>1</v>
      </c>
      <c r="O118" s="122" t="n">
        <f aca="false">IFERROR(VLOOKUP(A118,$A$7:$F$34,5,0)/$E$3,"")</f>
        <v>0.0132336723288136</v>
      </c>
      <c r="P118" s="140" t="n">
        <f aca="false">D118-O118</f>
        <v>-0.0132336723288136</v>
      </c>
      <c r="Q118" s="122" t="n">
        <f aca="false">IF(F118="Обл",(I118*J118%*H118)/$E$3,(I118*J118)/$E$3)</f>
        <v>0.000264673446576272</v>
      </c>
      <c r="S118" s="160" t="n">
        <f aca="false">(G118/I118)*-1</f>
        <v>-50</v>
      </c>
      <c r="T118" s="160" t="n">
        <f aca="false">IF(F118="Обл",S118*I118*J118%*H118,S118*I118*J118)</f>
        <v>-12750</v>
      </c>
      <c r="U118" s="160" t="n">
        <f aca="false">(IF(G118&lt;&gt;0,G118,0)+S118*I118)</f>
        <v>0</v>
      </c>
      <c r="V118" s="160" t="n">
        <f aca="false">U118*J118</f>
        <v>0</v>
      </c>
      <c r="W118" s="158" t="n">
        <f aca="false">V118/$E$3</f>
        <v>0</v>
      </c>
    </row>
    <row r="119" customFormat="false" ht="15.75" hidden="false" customHeight="false" outlineLevel="0" collapsed="false">
      <c r="A119" s="0" t="s">
        <v>159</v>
      </c>
      <c r="B119" s="0" t="s">
        <v>160</v>
      </c>
      <c r="C119" s="111" t="s">
        <v>142</v>
      </c>
      <c r="E119" s="156" t="str">
        <f aca="false">VLOOKUP(A119,QUIK!D:AL,3,0)</f>
        <v>ао</v>
      </c>
      <c r="F119" s="156" t="str">
        <f aca="false">IF(ISERROR(VLOOKUP(E119,Лист12!$A$23:$A$27,1,0))=0,"Обл",IF(OR(E119="ао",E119="ап",E119="др"),"Акции","Прочее"))</f>
        <v>Акции</v>
      </c>
      <c r="G119" s="157" t="n">
        <f aca="false">IFERROR(VLOOKUP(A119,QUIK_купитьпродать!B:G,6,0),)</f>
        <v>12</v>
      </c>
      <c r="H119" s="157" t="n">
        <f aca="false">IF(F119="Обл",VLOOKUP(A119,QUIK!C:J,8,0),1)</f>
        <v>1</v>
      </c>
      <c r="I119" s="0" t="n">
        <f aca="false">VLOOKUP(A119,QUIK!$D:$AL,5,0)</f>
        <v>1</v>
      </c>
      <c r="J119" s="0" t="n">
        <f aca="false">VLOOKUP(A119,QUIK!$D:$AL,9,0)</f>
        <v>580</v>
      </c>
      <c r="K119" s="0" t="str">
        <f aca="false">VLOOKUP(A119,QUIK!$D:$AL,28,0)</f>
        <v>SUR</v>
      </c>
      <c r="L119" s="0" t="n">
        <f aca="false">VLOOKUP(A119,QUIK!$D:$AL,31,0)</f>
        <v>-100</v>
      </c>
      <c r="M119" s="0" t="n">
        <f aca="false">VLOOKUP(A119,QUIK!$D:$AL,30,0)</f>
        <v>0</v>
      </c>
      <c r="N119" s="0" t="n">
        <f aca="false">VLOOKUP(A119,QUIK!$D:$AL,4,0)</f>
        <v>1</v>
      </c>
      <c r="O119" s="122" t="n">
        <f aca="false">IFERROR(VLOOKUP(A119,$A$7:$F$34,5,0)/$E$3,"")</f>
        <v>0.00722402818890531</v>
      </c>
      <c r="P119" s="140" t="n">
        <f aca="false">D119-O119</f>
        <v>-0.00722402818890531</v>
      </c>
      <c r="Q119" s="122" t="n">
        <f aca="false">IF(F119="Обл",(I119*J119%*H119)/$E$3,(I119*J119)/$E$3)</f>
        <v>0.000602002349075442</v>
      </c>
      <c r="S119" s="160" t="n">
        <f aca="false">(G119/I119)*-1</f>
        <v>-12</v>
      </c>
      <c r="T119" s="160" t="n">
        <f aca="false">IF(F119="Обл",S119*I119*J119%*H119,S119*I119*J119)</f>
        <v>-6960</v>
      </c>
      <c r="U119" s="160" t="n">
        <f aca="false">(IF(G119&lt;&gt;0,G119,0)+S119*I119)</f>
        <v>0</v>
      </c>
      <c r="V119" s="160" t="n">
        <f aca="false">U119*J119</f>
        <v>0</v>
      </c>
      <c r="W119" s="158" t="n">
        <f aca="false">V119/$E$3</f>
        <v>0</v>
      </c>
    </row>
    <row r="120" customFormat="false" ht="15.75" hidden="false" customHeight="false" outlineLevel="0" collapsed="false">
      <c r="A120" s="0" t="s">
        <v>140</v>
      </c>
      <c r="B120" s="0" t="s">
        <v>141</v>
      </c>
      <c r="C120" s="111" t="s">
        <v>142</v>
      </c>
      <c r="E120" s="156" t="str">
        <f aca="false">VLOOKUP(A120,QUIK!D:AL,3,0)</f>
        <v>ао</v>
      </c>
      <c r="F120" s="156" t="str">
        <f aca="false">IF(ISERROR(VLOOKUP(E120,Лист12!$A$23:$A$27,1,0))=0,"Обл",IF(OR(E120="ао",E120="ап",E120="др"),"Акции","Прочее"))</f>
        <v>Акции</v>
      </c>
      <c r="G120" s="157" t="n">
        <f aca="false">IFERROR(VLOOKUP(A120,QUIK_купитьпродать!B:G,6,0),)</f>
        <v>100</v>
      </c>
      <c r="H120" s="157" t="n">
        <f aca="false">IF(F120="Обл",VLOOKUP(A120,QUIK!C:J,8,0),1)</f>
        <v>1</v>
      </c>
      <c r="I120" s="0" t="n">
        <f aca="false">VLOOKUP(A120,QUIK!$D:$AL,5,0)</f>
        <v>10</v>
      </c>
      <c r="J120" s="0" t="n">
        <f aca="false">VLOOKUP(A120,QUIK!$D:$AL,9,0)</f>
        <v>52.67</v>
      </c>
      <c r="K120" s="0" t="str">
        <f aca="false">VLOOKUP(A120,QUIK!$D:$AL,28,0)</f>
        <v>SUR</v>
      </c>
      <c r="L120" s="0" t="n">
        <f aca="false">VLOOKUP(A120,QUIK!$D:$AL,31,0)</f>
        <v>-100</v>
      </c>
      <c r="M120" s="0" t="n">
        <f aca="false">VLOOKUP(A120,QUIK!$D:$AL,30,0)</f>
        <v>0</v>
      </c>
      <c r="N120" s="0" t="n">
        <f aca="false">VLOOKUP(A120,QUIK!$D:$AL,4,0)</f>
        <v>1</v>
      </c>
      <c r="O120" s="122" t="n">
        <f aca="false">IFERROR(VLOOKUP(A120,$A$7:$F$34,5,0)/$E$3,"")</f>
        <v>0.00546680409065578</v>
      </c>
      <c r="P120" s="140" t="n">
        <f aca="false">D120-O120</f>
        <v>-0.00546680409065578</v>
      </c>
      <c r="Q120" s="122" t="n">
        <f aca="false">IF(F120="Обл",(I120*J120%*H120)/$E$3,(I120*J120)/$E$3)</f>
        <v>0.000546680409065578</v>
      </c>
      <c r="S120" s="160" t="n">
        <f aca="false">(G120/I120)*-1</f>
        <v>-10</v>
      </c>
      <c r="T120" s="160" t="n">
        <f aca="false">IF(F120="Обл",S120*I120*J120%*H120,S120*I120*J120)</f>
        <v>-5267</v>
      </c>
      <c r="U120" s="160" t="n">
        <f aca="false">(IF(G120&lt;&gt;0,G120,0)+S120*I120)</f>
        <v>0</v>
      </c>
      <c r="V120" s="160" t="n">
        <f aca="false">U120*J120</f>
        <v>0</v>
      </c>
      <c r="W120" s="158" t="n">
        <f aca="false">V120/$E$3</f>
        <v>0</v>
      </c>
    </row>
    <row r="121" customFormat="false" ht="15.75" hidden="false" customHeight="false" outlineLevel="0" collapsed="false">
      <c r="A121" s="0" t="s">
        <v>165</v>
      </c>
      <c r="B121" s="0" t="s">
        <v>166</v>
      </c>
      <c r="C121" s="111" t="s">
        <v>142</v>
      </c>
      <c r="E121" s="156" t="str">
        <f aca="false">VLOOKUP(A121,QUIK!D:AL,3,0)</f>
        <v>ао</v>
      </c>
      <c r="F121" s="156" t="str">
        <f aca="false">IF(ISERROR(VLOOKUP(E121,Лист12!$A$23:$A$27,1,0))=0,"Обл",IF(OR(E121="ао",E121="ап",E121="др"),"Акции","Прочее"))</f>
        <v>Акции</v>
      </c>
      <c r="G121" s="157" t="n">
        <f aca="false">IFERROR(VLOOKUP(A121,QUIK_купитьпродать!B:G,6,0),)</f>
        <v>10000</v>
      </c>
      <c r="H121" s="157" t="n">
        <f aca="false">IF(F121="Обл",VLOOKUP(A121,QUIK!C:J,8,0),1)</f>
        <v>1</v>
      </c>
      <c r="I121" s="0" t="n">
        <f aca="false">VLOOKUP(A121,QUIK!$D:$AL,5,0)</f>
        <v>1000</v>
      </c>
      <c r="J121" s="0" t="n">
        <f aca="false">VLOOKUP(A121,QUIK!$D:$AL,9,0)</f>
        <v>1.0745</v>
      </c>
      <c r="K121" s="0" t="str">
        <f aca="false">VLOOKUP(A121,QUIK!$D:$AL,28,0)</f>
        <v>SUR</v>
      </c>
      <c r="L121" s="0" t="n">
        <f aca="false">VLOOKUP(A121,QUIK!$D:$AL,31,0)</f>
        <v>-100</v>
      </c>
      <c r="M121" s="0" t="n">
        <f aca="false">VLOOKUP(A121,QUIK!$D:$AL,30,0)</f>
        <v>0</v>
      </c>
      <c r="N121" s="0" t="n">
        <f aca="false">VLOOKUP(A121,QUIK!$D:$AL,4,0)</f>
        <v>2</v>
      </c>
      <c r="O121" s="122" t="n">
        <f aca="false">IFERROR(VLOOKUP(A121,$A$7:$F$34,5,0)/$E$3,"")</f>
        <v>0.0111526124841649</v>
      </c>
      <c r="P121" s="140" t="n">
        <f aca="false">D121-O121</f>
        <v>-0.0111526124841649</v>
      </c>
      <c r="Q121" s="122" t="n">
        <f aca="false">IF(F121="Обл",(I121*J121%*H121)/$E$3,(I121*J121)/$E$3)</f>
        <v>0.00111526124841649</v>
      </c>
      <c r="S121" s="160" t="n">
        <f aca="false">(G121/I121)*-1</f>
        <v>-10</v>
      </c>
      <c r="T121" s="160" t="n">
        <f aca="false">IF(F121="Обл",S121*I121*J121%*H121,S121*I121*J121)</f>
        <v>-10745</v>
      </c>
      <c r="U121" s="160" t="n">
        <f aca="false">(IF(G121&lt;&gt;0,G121,0)+S121*I121)</f>
        <v>0</v>
      </c>
      <c r="V121" s="160" t="n">
        <f aca="false">U121*J121</f>
        <v>0</v>
      </c>
      <c r="W121" s="158" t="n">
        <f aca="false">V121/$E$3</f>
        <v>0</v>
      </c>
    </row>
    <row r="122" customFormat="false" ht="15.75" hidden="false" customHeight="false" outlineLevel="0" collapsed="false">
      <c r="A122" s="0" t="s">
        <v>169</v>
      </c>
      <c r="B122" s="0" t="s">
        <v>170</v>
      </c>
      <c r="C122" s="111" t="s">
        <v>142</v>
      </c>
      <c r="E122" s="156" t="str">
        <f aca="false">VLOOKUP(A122,QUIK!D:AL,3,0)</f>
        <v>ао</v>
      </c>
      <c r="F122" s="156" t="str">
        <f aca="false">IF(ISERROR(VLOOKUP(E122,Лист12!$A$23:$A$27,1,0))=0,"Обл",IF(OR(E122="ао",E122="ап",E122="др"),"Акции","Прочее"))</f>
        <v>Акции</v>
      </c>
      <c r="G122" s="157" t="n">
        <f aca="false">IFERROR(VLOOKUP(A122,QUIK_купитьпродать!B:G,6,0),)</f>
        <v>230000</v>
      </c>
      <c r="H122" s="157" t="n">
        <f aca="false">IF(F122="Обл",VLOOKUP(A122,QUIK!C:J,8,0),1)</f>
        <v>1</v>
      </c>
      <c r="I122" s="0" t="n">
        <f aca="false">VLOOKUP(A122,QUIK!$D:$AL,5,0)</f>
        <v>10000</v>
      </c>
      <c r="J122" s="0" t="n">
        <f aca="false">VLOOKUP(A122,QUIK!$D:$AL,9,0)</f>
        <v>0.3243</v>
      </c>
      <c r="K122" s="0" t="str">
        <f aca="false">VLOOKUP(A122,QUIK!$D:$AL,28,0)</f>
        <v>SUR</v>
      </c>
      <c r="L122" s="0" t="n">
        <f aca="false">VLOOKUP(A122,QUIK!$D:$AL,31,0)</f>
        <v>-100</v>
      </c>
      <c r="M122" s="0" t="n">
        <f aca="false">VLOOKUP(A122,QUIK!$D:$AL,30,0)</f>
        <v>0</v>
      </c>
      <c r="N122" s="0" t="n">
        <f aca="false">VLOOKUP(A122,QUIK!$D:$AL,4,0)</f>
        <v>2</v>
      </c>
      <c r="O122" s="122" t="n">
        <f aca="false">IFERROR(VLOOKUP(A122,$A$7:$F$34,5,0)/$E$3,"")</f>
        <v>0.0774185400261865</v>
      </c>
      <c r="P122" s="140" t="n">
        <f aca="false">D122-O122</f>
        <v>-0.0774185400261865</v>
      </c>
      <c r="Q122" s="122" t="n">
        <f aca="false">IF(F122="Обл",(I122*J122%*H122)/$E$3,(I122*J122)/$E$3)</f>
        <v>0.00336602347939941</v>
      </c>
      <c r="S122" s="160" t="n">
        <f aca="false">(G122/I122)*-1</f>
        <v>-23</v>
      </c>
      <c r="T122" s="160" t="n">
        <f aca="false">IF(F122="Обл",S122*I122*J122%*H122,S122*I122*J122)</f>
        <v>-74589</v>
      </c>
      <c r="U122" s="160" t="n">
        <f aca="false">(IF(G122&lt;&gt;0,G122,0)+S122*I122)</f>
        <v>0</v>
      </c>
      <c r="V122" s="160" t="n">
        <f aca="false">U122*J122</f>
        <v>0</v>
      </c>
      <c r="W122" s="158" t="n">
        <f aca="false">V122/$E$3</f>
        <v>0</v>
      </c>
    </row>
    <row r="123" customFormat="false" ht="15.75" hidden="false" customHeight="false" outlineLevel="0" collapsed="false">
      <c r="A123" s="0" t="s">
        <v>171</v>
      </c>
      <c r="B123" s="0" t="s">
        <v>172</v>
      </c>
      <c r="C123" s="111" t="s">
        <v>142</v>
      </c>
      <c r="E123" s="156" t="str">
        <f aca="false">VLOOKUP(A123,QUIK!D:AL,3,0)</f>
        <v>ао</v>
      </c>
      <c r="F123" s="156" t="str">
        <f aca="false">IF(ISERROR(VLOOKUP(E123,Лист12!$A$23:$A$27,1,0))=0,"Обл",IF(OR(E123="ао",E123="ап",E123="др"),"Акции","Прочее"))</f>
        <v>Акции</v>
      </c>
      <c r="G123" s="157" t="n">
        <f aca="false">IFERROR(VLOOKUP(A123,QUIK_купитьпродать!B:G,6,0),)</f>
        <v>400</v>
      </c>
      <c r="H123" s="157" t="n">
        <f aca="false">IF(F123="Обл",VLOOKUP(A123,QUIK!C:J,8,0),1)</f>
        <v>1</v>
      </c>
      <c r="I123" s="0" t="n">
        <f aca="false">VLOOKUP(A123,QUIK!$D:$AL,5,0)</f>
        <v>10</v>
      </c>
      <c r="J123" s="0" t="n">
        <f aca="false">VLOOKUP(A123,QUIK!$D:$AL,9,0)</f>
        <v>228.11</v>
      </c>
      <c r="K123" s="0" t="str">
        <f aca="false">VLOOKUP(A123,QUIK!$D:$AL,28,0)</f>
        <v>SUR</v>
      </c>
      <c r="L123" s="0" t="n">
        <f aca="false">VLOOKUP(A123,QUIK!$D:$AL,31,0)</f>
        <v>-100</v>
      </c>
      <c r="M123" s="0" t="n">
        <f aca="false">VLOOKUP(A123,QUIK!$D:$AL,30,0)</f>
        <v>0</v>
      </c>
      <c r="N123" s="0" t="n">
        <f aca="false">VLOOKUP(A123,QUIK!$D:$AL,4,0)</f>
        <v>1</v>
      </c>
      <c r="O123" s="122" t="n">
        <f aca="false">IFERROR(VLOOKUP(A123,$A$7:$F$34,5,0)/$E$3,"")</f>
        <v>0.0947053488604132</v>
      </c>
      <c r="P123" s="140" t="n">
        <f aca="false">D123-O123</f>
        <v>-0.0947053488604132</v>
      </c>
      <c r="Q123" s="122" t="n">
        <f aca="false">IF(F123="Обл",(I123*J123%*H123)/$E$3,(I123*J123)/$E$3)</f>
        <v>0.00236763372151033</v>
      </c>
      <c r="S123" s="160" t="n">
        <f aca="false">(G123/I123)*-1</f>
        <v>-40</v>
      </c>
      <c r="T123" s="160" t="n">
        <f aca="false">IF(F123="Обл",S123*I123*J123%*H123,S123*I123*J123)</f>
        <v>-91244</v>
      </c>
      <c r="U123" s="160" t="n">
        <f aca="false">(IF(G123&lt;&gt;0,G123,0)+S123*I123)</f>
        <v>0</v>
      </c>
      <c r="V123" s="160" t="n">
        <f aca="false">U123*J123</f>
        <v>0</v>
      </c>
      <c r="W123" s="158" t="n">
        <f aca="false">V123/$E$3</f>
        <v>0</v>
      </c>
    </row>
    <row r="124" customFormat="false" ht="15.75" hidden="false" customHeight="false" outlineLevel="0" collapsed="false">
      <c r="A124" s="0" t="s">
        <v>173</v>
      </c>
      <c r="B124" s="0" t="s">
        <v>174</v>
      </c>
      <c r="C124" s="111" t="s">
        <v>142</v>
      </c>
      <c r="E124" s="156" t="str">
        <f aca="false">VLOOKUP(A124,QUIK!D:AL,3,0)</f>
        <v>ап</v>
      </c>
      <c r="F124" s="156" t="str">
        <f aca="false">IF(ISERROR(VLOOKUP(E124,Лист12!$A$23:$A$27,1,0))=0,"Обл",IF(OR(E124="ао",E124="ап",E124="др"),"Акции","Прочее"))</f>
        <v>Акции</v>
      </c>
      <c r="G124" s="157" t="n">
        <f aca="false">IFERROR(VLOOKUP(A124,QUIK_купитьпродать!B:G,6,0),)</f>
        <v>300</v>
      </c>
      <c r="H124" s="157" t="n">
        <f aca="false">IF(F124="Обл",VLOOKUP(A124,QUIK!C:J,8,0),1)</f>
        <v>1</v>
      </c>
      <c r="I124" s="0" t="n">
        <f aca="false">VLOOKUP(A124,QUIK!$D:$AL,5,0)</f>
        <v>10</v>
      </c>
      <c r="J124" s="0" t="n">
        <f aca="false">VLOOKUP(A124,QUIK!$D:$AL,9,0)</f>
        <v>228.35</v>
      </c>
      <c r="K124" s="0" t="str">
        <f aca="false">VLOOKUP(A124,QUIK!$D:$AL,28,0)</f>
        <v>SUR</v>
      </c>
      <c r="L124" s="0" t="n">
        <f aca="false">VLOOKUP(A124,QUIK!$D:$AL,31,0)</f>
        <v>-100</v>
      </c>
      <c r="M124" s="0" t="n">
        <f aca="false">VLOOKUP(A124,QUIK!$D:$AL,30,0)</f>
        <v>0</v>
      </c>
      <c r="N124" s="0" t="n">
        <f aca="false">VLOOKUP(A124,QUIK!$D:$AL,4,0)</f>
        <v>1</v>
      </c>
      <c r="O124" s="122" t="n">
        <f aca="false">IFERROR(VLOOKUP(A124,$A$7:$F$34,5,0)/$E$3,"")</f>
        <v>0.071103742971402</v>
      </c>
      <c r="P124" s="140" t="n">
        <f aca="false">D124-O124</f>
        <v>-0.071103742971402</v>
      </c>
      <c r="Q124" s="122" t="n">
        <f aca="false">IF(F124="Обл",(I124*J124%*H124)/$E$3,(I124*J124)/$E$3)</f>
        <v>0.0023701247657134</v>
      </c>
      <c r="S124" s="160" t="n">
        <f aca="false">(G124/I124)*-1</f>
        <v>-30</v>
      </c>
      <c r="T124" s="160" t="n">
        <f aca="false">IF(F124="Обл",S124*I124*J124%*H124,S124*I124*J124)</f>
        <v>-68505</v>
      </c>
      <c r="U124" s="160" t="n">
        <f aca="false">(IF(G124&lt;&gt;0,G124,0)+S124*I124)</f>
        <v>0</v>
      </c>
      <c r="V124" s="160" t="n">
        <f aca="false">U124*J124</f>
        <v>0</v>
      </c>
      <c r="W124" s="158" t="n">
        <f aca="false">V124/$E$3</f>
        <v>0</v>
      </c>
    </row>
    <row r="125" customFormat="false" ht="15.75" hidden="false" customHeight="false" outlineLevel="0" collapsed="false">
      <c r="A125" s="0" t="s">
        <v>175</v>
      </c>
      <c r="B125" s="0" t="s">
        <v>176</v>
      </c>
      <c r="C125" s="111" t="s">
        <v>142</v>
      </c>
      <c r="E125" s="156" t="str">
        <f aca="false">VLOOKUP(A125,QUIK!D:AL,3,0)</f>
        <v>ао</v>
      </c>
      <c r="F125" s="156" t="str">
        <f aca="false">IF(ISERROR(VLOOKUP(E125,Лист12!$A$23:$A$27,1,0))=0,"Обл",IF(OR(E125="ао",E125="ап",E125="др"),"Акции","Прочее"))</f>
        <v>Акции</v>
      </c>
      <c r="G125" s="157" t="n">
        <f aca="false">IFERROR(VLOOKUP(A125,QUIK_купитьпродать!B:G,6,0),)</f>
        <v>50</v>
      </c>
      <c r="H125" s="157" t="n">
        <f aca="false">IF(F125="Обл",VLOOKUP(A125,QUIK!C:J,8,0),1)</f>
        <v>1</v>
      </c>
      <c r="I125" s="0" t="n">
        <f aca="false">VLOOKUP(A125,QUIK!$D:$AL,5,0)</f>
        <v>1</v>
      </c>
      <c r="J125" s="0" t="n">
        <f aca="false">VLOOKUP(A125,QUIK!$D:$AL,9,0)</f>
        <v>532.9</v>
      </c>
      <c r="K125" s="0" t="str">
        <f aca="false">VLOOKUP(A125,QUIK!$D:$AL,28,0)</f>
        <v>SUR</v>
      </c>
      <c r="L125" s="0" t="n">
        <f aca="false">VLOOKUP(A125,QUIK!$D:$AL,31,0)</f>
        <v>-100</v>
      </c>
      <c r="M125" s="0" t="n">
        <f aca="false">VLOOKUP(A125,QUIK!$D:$AL,30,0)</f>
        <v>0</v>
      </c>
      <c r="N125" s="0" t="n">
        <f aca="false">VLOOKUP(A125,QUIK!$D:$AL,4,0)</f>
        <v>1</v>
      </c>
      <c r="O125" s="122" t="n">
        <f aca="false">IFERROR(VLOOKUP(A125,$A$7:$F$34,5,0)/$E$3,"")</f>
        <v>0.0276557803295089</v>
      </c>
      <c r="P125" s="140" t="n">
        <f aca="false">D125-O125</f>
        <v>-0.0276557803295089</v>
      </c>
      <c r="Q125" s="122" t="n">
        <f aca="false">IF(F125="Обл",(I125*J125%*H125)/$E$3,(I125*J125)/$E$3)</f>
        <v>0.000553115606590178</v>
      </c>
      <c r="S125" s="160" t="n">
        <f aca="false">(G125/I125)*-1</f>
        <v>-50</v>
      </c>
      <c r="T125" s="160" t="n">
        <f aca="false">IF(F125="Обл",S125*I125*J125%*H125,S125*I125*J125)</f>
        <v>-26645</v>
      </c>
      <c r="U125" s="160" t="n">
        <f aca="false">(IF(G125&lt;&gt;0,G125,0)+S125*I125)</f>
        <v>0</v>
      </c>
      <c r="V125" s="160" t="n">
        <f aca="false">U125*J125</f>
        <v>0</v>
      </c>
      <c r="W125" s="158" t="n">
        <f aca="false">V125/$E$3</f>
        <v>0</v>
      </c>
    </row>
    <row r="126" customFormat="false" ht="15.75" hidden="false" customHeight="false" outlineLevel="0" collapsed="false">
      <c r="A126" s="0" t="s">
        <v>179</v>
      </c>
      <c r="B126" s="0" t="s">
        <v>180</v>
      </c>
      <c r="C126" s="111" t="s">
        <v>142</v>
      </c>
      <c r="E126" s="156" t="str">
        <f aca="false">VLOOKUP(A126,QUIK!D:AL,3,0)</f>
        <v>бирж.обл.</v>
      </c>
      <c r="F126" s="156" t="str">
        <f aca="false">IF(ISERROR(VLOOKUP(E126,Лист12!$A$23:$A$27,1,0))=0,"Обл",IF(OR(E126="ао",E126="ап",E126="др"),"Акции","Прочее"))</f>
        <v>Обл</v>
      </c>
      <c r="G126" s="157" t="n">
        <f aca="false">IFERROR(VLOOKUP(A126,QUIK_купитьпродать!B:G,6,0),)</f>
        <v>50</v>
      </c>
      <c r="H126" s="157" t="n">
        <f aca="false">IF(F126="Обл",VLOOKUP(A126,QUIK!C:J,8,0),1)</f>
        <v>1000</v>
      </c>
      <c r="I126" s="0" t="n">
        <f aca="false">VLOOKUP(A126,QUIK!$D:$AL,5,0)</f>
        <v>1</v>
      </c>
      <c r="J126" s="0" t="n">
        <f aca="false">VLOOKUP(A126,QUIK!$D:$AL,9,0)</f>
        <v>94.58</v>
      </c>
      <c r="K126" s="0" t="str">
        <f aca="false">VLOOKUP(A126,QUIK!$D:$AL,28,0)</f>
        <v>SUR</v>
      </c>
      <c r="L126" s="0" t="n">
        <f aca="false">VLOOKUP(A126,QUIK!$D:$AL,31,0)</f>
        <v>6</v>
      </c>
      <c r="M126" s="0" t="n">
        <f aca="false">VLOOKUP(A126,QUIK!$D:$AL,30,0)</f>
        <v>0</v>
      </c>
      <c r="N126" s="0" t="n">
        <f aca="false">VLOOKUP(A126,QUIK!$D:$AL,4,0)</f>
        <v>1</v>
      </c>
      <c r="O126" s="122" t="n">
        <f aca="false">IFERROR(VLOOKUP(A126,$A$7:$F$34,5,0)/$E$3,"")</f>
        <v>0.0490839501513408</v>
      </c>
      <c r="P126" s="140" t="n">
        <f aca="false">D126-O126</f>
        <v>-0.0490839501513408</v>
      </c>
      <c r="Q126" s="122" t="n">
        <f aca="false">IF(F126="Обл",(I126*J126%*H126)/$E$3,(I126*J126)/$E$3)</f>
        <v>0.000981679003026816</v>
      </c>
      <c r="S126" s="160" t="n">
        <f aca="false">(G126/I126)*-1</f>
        <v>-50</v>
      </c>
      <c r="T126" s="160" t="n">
        <f aca="false">IF(F126="Обл",S126*I126*J126%*H126,S126*I126*J126)</f>
        <v>-47290</v>
      </c>
      <c r="U126" s="160" t="n">
        <f aca="false">(IF(G126&lt;&gt;0,G126,0)+S126*I126)</f>
        <v>0</v>
      </c>
      <c r="V126" s="160" t="n">
        <f aca="false">U126*J126</f>
        <v>0</v>
      </c>
      <c r="W126" s="158" t="n">
        <f aca="false">V126/$E$3</f>
        <v>0</v>
      </c>
    </row>
    <row r="127" customFormat="false" ht="15.75" hidden="false" customHeight="false" outlineLevel="0" collapsed="false">
      <c r="A127" s="0" t="s">
        <v>181</v>
      </c>
      <c r="B127" s="0" t="s">
        <v>182</v>
      </c>
      <c r="C127" s="111" t="s">
        <v>142</v>
      </c>
      <c r="E127" s="156" t="str">
        <f aca="false">VLOOKUP(A127,QUIK!D:AL,3,0)</f>
        <v>бирж.обл.</v>
      </c>
      <c r="F127" s="156" t="str">
        <f aca="false">IF(ISERROR(VLOOKUP(E127,Лист12!$A$23:$A$27,1,0))=0,"Обл","")</f>
        <v>Обл</v>
      </c>
      <c r="G127" s="157" t="n">
        <f aca="false">IFERROR(VLOOKUP(A127,QUIK_купитьпродать!B:G,6,0),)</f>
        <v>32</v>
      </c>
      <c r="H127" s="157" t="n">
        <f aca="false">IF(F127="Обл",VLOOKUP(A127,QUIK!C:J,8,0),1)</f>
        <v>1000</v>
      </c>
      <c r="I127" s="0" t="n">
        <f aca="false">VLOOKUP(A127,QUIK!$D:$AL,5,0)</f>
        <v>1</v>
      </c>
      <c r="J127" s="0" t="n">
        <f aca="false">VLOOKUP(A127,QUIK!$D:$AL,9,0)</f>
        <v>91.11</v>
      </c>
      <c r="K127" s="0" t="str">
        <f aca="false">VLOOKUP(A127,QUIK!$D:$AL,28,0)</f>
        <v>SUR</v>
      </c>
      <c r="L127" s="0" t="n">
        <f aca="false">VLOOKUP(A127,QUIK!$D:$AL,31,0)</f>
        <v>6</v>
      </c>
      <c r="M127" s="0" t="n">
        <f aca="false">VLOOKUP(A127,QUIK!$D:$AL,30,0)</f>
        <v>0</v>
      </c>
      <c r="N127" s="0" t="n">
        <f aca="false">VLOOKUP(A127,QUIK!$D:$AL,4,0)</f>
        <v>1</v>
      </c>
      <c r="O127" s="122" t="n">
        <f aca="false">IFERROR(VLOOKUP(A127,$A$7:$F$34,5,0)/$E$3,"")</f>
        <v>0.030261204978904</v>
      </c>
      <c r="P127" s="140" t="n">
        <f aca="false">D127-O127</f>
        <v>-0.030261204978904</v>
      </c>
      <c r="Q127" s="122" t="n">
        <f aca="false">IF(F127="Обл",(I127*J127%*H127)/$E$3,(I127*J127)/$E$3)</f>
        <v>0.000945662655590751</v>
      </c>
      <c r="S127" s="160" t="n">
        <f aca="false">(G127/I127)*-1</f>
        <v>-32</v>
      </c>
      <c r="T127" s="160" t="n">
        <f aca="false">IF(F127="Обл",S127*I127*J127%*H127,S127*I127*J127)</f>
        <v>-29155.2</v>
      </c>
      <c r="U127" s="160" t="n">
        <f aca="false">(IF(G127&lt;&gt;0,G127,0)+S127*I127)</f>
        <v>0</v>
      </c>
      <c r="V127" s="160" t="n">
        <f aca="false">U127*J127</f>
        <v>0</v>
      </c>
      <c r="W127" s="158" t="n">
        <f aca="false">V127/$E$3</f>
        <v>0</v>
      </c>
    </row>
    <row r="128" customFormat="false" ht="15.75" hidden="false" customHeight="false" outlineLevel="0" collapsed="false">
      <c r="A128" s="0" t="s">
        <v>183</v>
      </c>
      <c r="B128" s="0" t="s">
        <v>184</v>
      </c>
      <c r="C128" s="111" t="s">
        <v>142</v>
      </c>
      <c r="E128" s="156" t="str">
        <f aca="false">VLOOKUP(A128,QUIK!D:AL,3,0)</f>
        <v>бирж.обл.</v>
      </c>
      <c r="F128" s="156" t="str">
        <f aca="false">IF(ISERROR(VLOOKUP(E128,Лист12!$A$23:$A$27,1,0))=0,"Обл","")</f>
        <v>Обл</v>
      </c>
      <c r="G128" s="157" t="n">
        <f aca="false">IFERROR(VLOOKUP(A128,QUIK_купитьпродать!B:G,6,0),)</f>
        <v>30</v>
      </c>
      <c r="H128" s="157" t="n">
        <f aca="false">IF(F128="Обл",VLOOKUP(A128,QUIK!C:J,8,0),1)</f>
        <v>1000</v>
      </c>
      <c r="I128" s="0" t="n">
        <f aca="false">VLOOKUP(A128,QUIK!$D:$AL,5,0)</f>
        <v>1</v>
      </c>
      <c r="J128" s="0" t="n">
        <f aca="false">VLOOKUP(A128,QUIK!$D:$AL,9,0)</f>
        <v>90.16</v>
      </c>
      <c r="K128" s="0" t="str">
        <f aca="false">VLOOKUP(A128,QUIK!$D:$AL,28,0)</f>
        <v>SUR</v>
      </c>
      <c r="L128" s="0" t="n">
        <f aca="false">VLOOKUP(A128,QUIK!$D:$AL,31,0)</f>
        <v>6</v>
      </c>
      <c r="M128" s="0" t="n">
        <f aca="false">VLOOKUP(A128,QUIK!$D:$AL,30,0)</f>
        <v>0</v>
      </c>
      <c r="N128" s="0" t="n">
        <f aca="false">VLOOKUP(A128,QUIK!$D:$AL,4,0)</f>
        <v>1</v>
      </c>
      <c r="O128" s="122" t="n">
        <f aca="false">IFERROR(VLOOKUP(A128,$A$7:$F$34,5,0)/$E$3,"")</f>
        <v>0.0280740681686079</v>
      </c>
      <c r="P128" s="140" t="n">
        <f aca="false">D128-O128</f>
        <v>-0.0280740681686079</v>
      </c>
      <c r="Q128" s="122" t="n">
        <f aca="false">IF(F128="Обл",(I128*J128%*H128)/$E$3,(I128*J128)/$E$3)</f>
        <v>0.000935802272286929</v>
      </c>
      <c r="S128" s="160" t="n">
        <f aca="false">(G128/I128)*-1</f>
        <v>-30</v>
      </c>
      <c r="T128" s="160" t="n">
        <f aca="false">IF(F128="Обл",S128*I128*J128%*H128,S128*I128*J128)</f>
        <v>-27048</v>
      </c>
      <c r="U128" s="160" t="n">
        <f aca="false">(IF(G128&lt;&gt;0,G128,0)+S128*I128)</f>
        <v>0</v>
      </c>
      <c r="V128" s="160" t="n">
        <f aca="false">U128*J128</f>
        <v>0</v>
      </c>
      <c r="W128" s="158" t="n">
        <f aca="false">V128/$E$3</f>
        <v>0</v>
      </c>
    </row>
    <row r="129" customFormat="false" ht="15" hidden="false" customHeight="false" outlineLevel="0" collapsed="false">
      <c r="O129" s="122"/>
    </row>
    <row r="130" customFormat="false" ht="15" hidden="false" customHeight="false" outlineLevel="0" collapsed="false">
      <c r="O130" s="122"/>
    </row>
    <row r="131" customFormat="false" ht="15.75" hidden="false" customHeight="false" outlineLevel="0" collapsed="false">
      <c r="A131" s="141" t="s">
        <v>280</v>
      </c>
      <c r="O131" s="122"/>
    </row>
    <row r="132" customFormat="false" ht="15" hidden="false" customHeight="false" outlineLevel="0" collapsed="false">
      <c r="A132" s="0" t="s">
        <v>281</v>
      </c>
      <c r="O132" s="122"/>
    </row>
    <row r="133" customFormat="false" ht="15" hidden="false" customHeight="false" outlineLevel="0" collapsed="false">
      <c r="A133" s="0" t="s">
        <v>282</v>
      </c>
      <c r="O133" s="122"/>
    </row>
    <row r="134" customFormat="false" ht="45" hidden="false" customHeight="false" outlineLevel="0" collapsed="false">
      <c r="A134" s="145" t="s">
        <v>87</v>
      </c>
      <c r="B134" s="145" t="s">
        <v>88</v>
      </c>
      <c r="C134" s="145" t="s">
        <v>270</v>
      </c>
      <c r="D134" s="147" t="s">
        <v>89</v>
      </c>
      <c r="E134" s="148" t="s">
        <v>249</v>
      </c>
      <c r="F134" s="148" t="s">
        <v>250</v>
      </c>
      <c r="G134" s="148" t="s">
        <v>251</v>
      </c>
      <c r="H134" s="149" t="s">
        <v>267</v>
      </c>
      <c r="I134" s="148" t="s">
        <v>90</v>
      </c>
      <c r="J134" s="148" t="s">
        <v>91</v>
      </c>
      <c r="K134" s="148" t="s">
        <v>92</v>
      </c>
      <c r="L134" s="148" t="s">
        <v>93</v>
      </c>
      <c r="M134" s="148" t="s">
        <v>94</v>
      </c>
      <c r="N134" s="149" t="s">
        <v>95</v>
      </c>
      <c r="O134" s="150" t="s">
        <v>253</v>
      </c>
      <c r="P134" s="151" t="s">
        <v>283</v>
      </c>
    </row>
    <row r="135" customFormat="false" ht="15" hidden="false" customHeight="false" outlineLevel="0" collapsed="false">
      <c r="A135" s="174" t="s">
        <v>105</v>
      </c>
      <c r="B135" s="174" t="s">
        <v>106</v>
      </c>
      <c r="C135" s="175"/>
      <c r="D135" s="176" t="n">
        <v>0</v>
      </c>
      <c r="E135" s="156" t="s">
        <v>118</v>
      </c>
      <c r="F135" s="177" t="s">
        <v>284</v>
      </c>
      <c r="G135" s="157" t="n">
        <f aca="false">IFERROR(VLOOKUP(A135,QUIK_купитьпродать!B:G,6,0),)</f>
        <v>37000</v>
      </c>
      <c r="H135" s="157" t="str">
        <f aca="false">IF(ISERROR(VLOOKUP(E135,Лист12!$A$23:$A$27,1,0))=0,VLOOKUP(A135,QUIK!C:J,8,0),"")</f>
        <v/>
      </c>
      <c r="I135" s="0" t="n">
        <f aca="false">VLOOKUP(A135,QUIK!$D:$AL,5,0)</f>
        <v>1</v>
      </c>
      <c r="J135" s="0" t="n">
        <f aca="false">VLOOKUP(A135,QUIK!$D:$AL,9,0)</f>
        <v>1.5396</v>
      </c>
      <c r="K135" s="0" t="str">
        <f aca="false">VLOOKUP(A135,QUIK!$D:$AL,28,0)</f>
        <v>SUR</v>
      </c>
      <c r="L135" s="0" t="n">
        <f aca="false">VLOOKUP(A135,QUIK!$D:$AL,31,0)</f>
        <v>-100</v>
      </c>
      <c r="M135" s="0" t="n">
        <f aca="false">VLOOKUP(A135,QUIK!$D:$AL,30,0)</f>
        <v>0</v>
      </c>
      <c r="N135" s="0" t="n">
        <f aca="false">VLOOKUP(A135,QUIK!$D:$AL,4,0)</f>
        <v>1</v>
      </c>
      <c r="O135" s="122" t="n">
        <f aca="false">IFERROR(VLOOKUP(A135,$A$7:$F$34,5,0)/$E$3,"")</f>
        <v>0.0591261796819869</v>
      </c>
      <c r="P135" s="178" t="n">
        <f aca="false">G135*J135</f>
        <v>56965.2</v>
      </c>
    </row>
    <row r="136" customFormat="false" ht="15" hidden="false" customHeight="false" outlineLevel="0" collapsed="false">
      <c r="A136" s="179" t="s">
        <v>99</v>
      </c>
      <c r="B136" s="179" t="s">
        <v>100</v>
      </c>
      <c r="C136" s="175"/>
      <c r="D136" s="180" t="n">
        <v>0</v>
      </c>
      <c r="E136" s="156" t="s">
        <v>285</v>
      </c>
      <c r="F136" s="157" t="s">
        <v>286</v>
      </c>
      <c r="G136" s="157" t="n">
        <f aca="false">IFERROR(VLOOKUP(A136,QUIK_купитьпродать!B:G,6,0),)</f>
        <v>0</v>
      </c>
      <c r="H136" s="157" t="str">
        <f aca="false">IF(ISERROR(VLOOKUP(E136,Лист12!$A$23:$A$27,1,0))=0,VLOOKUP(A136,QUIK!C:J,8,0),"")</f>
        <v/>
      </c>
      <c r="O136" s="122" t="n">
        <f aca="false">IFERROR(VLOOKUP(A136,$A$7:$F$34,5,0)/$E$3,"")</f>
        <v>0.00365217180287632</v>
      </c>
      <c r="P136" s="181" t="n">
        <f aca="false">VLOOKUP(A136,A7:E34,5,0)</f>
        <v>3518.69</v>
      </c>
    </row>
    <row r="139" customFormat="false" ht="21" hidden="false" customHeight="false" outlineLevel="0" collapsed="false">
      <c r="A139" s="117" t="s">
        <v>508</v>
      </c>
    </row>
    <row r="141" customFormat="false" ht="27" hidden="false" customHeight="false" outlineLevel="0" collapsed="false">
      <c r="A141" s="0" t="s">
        <v>290</v>
      </c>
      <c r="B141" s="182" t="s">
        <v>288</v>
      </c>
      <c r="C141" s="181" t="n">
        <f aca="false">SUM(T95:T111)</f>
        <v>464753.7</v>
      </c>
    </row>
    <row r="142" customFormat="false" ht="51" hidden="false" customHeight="true" outlineLevel="0" collapsed="false">
      <c r="B142" s="182" t="s">
        <v>289</v>
      </c>
      <c r="C142" s="181" t="n">
        <f aca="false">SUM(T117:T128)</f>
        <v>-454398.2</v>
      </c>
    </row>
    <row r="143" customFormat="false" ht="15" hidden="false" customHeight="false" outlineLevel="0" collapsed="false">
      <c r="B143" s="0" t="s">
        <v>291</v>
      </c>
      <c r="C143" s="159" t="n">
        <f aca="false">(C141+C142)*-1</f>
        <v>-10355.5</v>
      </c>
    </row>
    <row r="144" customFormat="false" ht="15" hidden="false" customHeight="false" outlineLevel="0" collapsed="false">
      <c r="B144" s="0" t="s">
        <v>327</v>
      </c>
      <c r="C144" s="183" t="str">
        <f aca="false">IF(C143&lt;0,"Не хватает!","Средств достаточно")</f>
        <v>Не хватает!</v>
      </c>
    </row>
    <row r="146" customFormat="false" ht="15" hidden="false" customHeight="false" outlineLevel="0" collapsed="false">
      <c r="A146" s="0" t="s">
        <v>293</v>
      </c>
      <c r="B146" s="0" t="s">
        <v>292</v>
      </c>
      <c r="C146" s="159" t="n">
        <f aca="false">P136</f>
        <v>3518.69</v>
      </c>
    </row>
    <row r="147" customFormat="false" ht="15" hidden="false" customHeight="false" outlineLevel="0" collapsed="false">
      <c r="B147" s="0" t="s">
        <v>291</v>
      </c>
      <c r="C147" s="159" t="n">
        <f aca="false">C146+C143</f>
        <v>-6836.81</v>
      </c>
    </row>
    <row r="148" customFormat="false" ht="15" hidden="false" customHeight="false" outlineLevel="0" collapsed="false">
      <c r="B148" s="0" t="s">
        <v>327</v>
      </c>
      <c r="C148" s="158" t="str">
        <f aca="false">IF(C147&lt;0,"Не хватает!","Средств достаточно")</f>
        <v>Не хватает!</v>
      </c>
    </row>
    <row r="150" customFormat="false" ht="15" hidden="false" customHeight="false" outlineLevel="0" collapsed="false">
      <c r="A150" s="0" t="s">
        <v>295</v>
      </c>
      <c r="B150" s="0" t="s">
        <v>294</v>
      </c>
      <c r="C150" s="159" t="n">
        <f aca="false">SUMIF(E135:E136,"Ликвидность",P135:P136)</f>
        <v>56965.2</v>
      </c>
    </row>
    <row r="151" customFormat="false" ht="15" hidden="false" customHeight="false" outlineLevel="0" collapsed="false">
      <c r="B151" s="0" t="s">
        <v>291</v>
      </c>
      <c r="C151" s="159" t="n">
        <f aca="false">C150+C147</f>
        <v>50128.39</v>
      </c>
    </row>
    <row r="152" customFormat="false" ht="15" hidden="false" customHeight="false" outlineLevel="0" collapsed="false">
      <c r="B152" s="0" t="s">
        <v>327</v>
      </c>
      <c r="C152" s="183" t="str">
        <f aca="false">IF(C151&lt;0,"Не хватает!","Средств достаточно")</f>
        <v>Средств достаточно</v>
      </c>
    </row>
    <row r="154" customFormat="false" ht="15" hidden="false" customHeight="false" outlineLevel="0" collapsed="false">
      <c r="B154" s="0" t="s">
        <v>296</v>
      </c>
    </row>
    <row r="156" customFormat="false" ht="21" hidden="false" customHeight="false" outlineLevel="0" collapsed="false">
      <c r="A156" s="117" t="s">
        <v>310</v>
      </c>
    </row>
    <row r="157" customFormat="false" ht="15" hidden="false" customHeight="false" outlineLevel="0" collapsed="false">
      <c r="A157" s="0" t="s">
        <v>311</v>
      </c>
    </row>
    <row r="158" customFormat="false" ht="15" hidden="false" customHeight="false" outlineLevel="0" collapsed="false">
      <c r="A158" s="0" t="s">
        <v>312</v>
      </c>
    </row>
    <row r="159" customFormat="false" ht="15" hidden="false" customHeight="false" outlineLevel="0" collapsed="false">
      <c r="A159" s="0" t="s">
        <v>313</v>
      </c>
    </row>
    <row r="160" customFormat="false" ht="15" hidden="false" customHeight="false" outlineLevel="0" collapsed="false">
      <c r="A160" s="0" t="s">
        <v>509</v>
      </c>
    </row>
    <row r="161" customFormat="false" ht="15" hidden="false" customHeight="false" outlineLevel="0" collapsed="false">
      <c r="A161" s="0" t="s">
        <v>315</v>
      </c>
    </row>
    <row r="163" customFormat="false" ht="21" hidden="false" customHeight="false" outlineLevel="0" collapsed="false">
      <c r="A163" s="117" t="s">
        <v>316</v>
      </c>
    </row>
    <row r="164" customFormat="false" ht="15.75" hidden="false" customHeight="false" outlineLevel="0" collapsed="false">
      <c r="A164" s="141" t="s">
        <v>317</v>
      </c>
    </row>
    <row r="165" customFormat="false" ht="15.75" hidden="false" customHeight="false" outlineLevel="0" collapsed="false">
      <c r="A165" s="141" t="s">
        <v>268</v>
      </c>
    </row>
    <row r="166" customFormat="false" ht="15" hidden="false" customHeight="false" outlineLevel="0" collapsed="false">
      <c r="A166" s="190" t="s">
        <v>269</v>
      </c>
    </row>
    <row r="167" customFormat="false" ht="41.25" hidden="false" customHeight="false" outlineLevel="0" collapsed="false">
      <c r="A167" s="145" t="s">
        <v>87</v>
      </c>
      <c r="B167" s="145" t="s">
        <v>88</v>
      </c>
      <c r="C167" s="145" t="s">
        <v>270</v>
      </c>
      <c r="D167" s="191" t="s">
        <v>257</v>
      </c>
    </row>
    <row r="168" customFormat="false" ht="15.75" hidden="false" customHeight="false" outlineLevel="0" collapsed="false">
      <c r="A168" s="0" t="s">
        <v>133</v>
      </c>
      <c r="B168" s="0" t="s">
        <v>134</v>
      </c>
      <c r="C168" s="111" t="s">
        <v>142</v>
      </c>
      <c r="D168" s="167" t="n">
        <f aca="false">S117</f>
        <v>-50</v>
      </c>
    </row>
    <row r="169" customFormat="false" ht="15.75" hidden="false" customHeight="false" outlineLevel="0" collapsed="false">
      <c r="A169" s="0" t="s">
        <v>153</v>
      </c>
      <c r="B169" s="0" t="s">
        <v>154</v>
      </c>
      <c r="C169" s="111" t="s">
        <v>142</v>
      </c>
      <c r="D169" s="167" t="n">
        <f aca="false">S118</f>
        <v>-50</v>
      </c>
    </row>
    <row r="170" customFormat="false" ht="15.75" hidden="false" customHeight="false" outlineLevel="0" collapsed="false">
      <c r="A170" s="0" t="s">
        <v>159</v>
      </c>
      <c r="B170" s="0" t="s">
        <v>160</v>
      </c>
      <c r="C170" s="111" t="s">
        <v>142</v>
      </c>
      <c r="D170" s="167" t="n">
        <f aca="false">S119</f>
        <v>-12</v>
      </c>
    </row>
    <row r="171" customFormat="false" ht="15.75" hidden="false" customHeight="false" outlineLevel="0" collapsed="false">
      <c r="A171" s="0" t="s">
        <v>140</v>
      </c>
      <c r="B171" s="0" t="s">
        <v>141</v>
      </c>
      <c r="C171" s="111" t="s">
        <v>142</v>
      </c>
      <c r="D171" s="167" t="n">
        <f aca="false">S120</f>
        <v>-10</v>
      </c>
    </row>
    <row r="172" customFormat="false" ht="15.75" hidden="false" customHeight="false" outlineLevel="0" collapsed="false">
      <c r="A172" s="0" t="s">
        <v>165</v>
      </c>
      <c r="B172" s="0" t="s">
        <v>166</v>
      </c>
      <c r="C172" s="111" t="s">
        <v>142</v>
      </c>
      <c r="D172" s="167" t="n">
        <f aca="false">S121</f>
        <v>-10</v>
      </c>
    </row>
    <row r="173" customFormat="false" ht="15.75" hidden="false" customHeight="false" outlineLevel="0" collapsed="false">
      <c r="A173" s="0" t="s">
        <v>169</v>
      </c>
      <c r="B173" s="0" t="s">
        <v>170</v>
      </c>
      <c r="C173" s="111" t="s">
        <v>142</v>
      </c>
      <c r="D173" s="167" t="n">
        <f aca="false">S122</f>
        <v>-23</v>
      </c>
    </row>
    <row r="174" customFormat="false" ht="15.75" hidden="false" customHeight="false" outlineLevel="0" collapsed="false">
      <c r="A174" s="0" t="s">
        <v>171</v>
      </c>
      <c r="B174" s="0" t="s">
        <v>172</v>
      </c>
      <c r="C174" s="111" t="s">
        <v>142</v>
      </c>
      <c r="D174" s="167" t="n">
        <f aca="false">S123</f>
        <v>-40</v>
      </c>
    </row>
    <row r="175" customFormat="false" ht="15.75" hidden="false" customHeight="false" outlineLevel="0" collapsed="false">
      <c r="A175" s="0" t="s">
        <v>173</v>
      </c>
      <c r="B175" s="0" t="s">
        <v>174</v>
      </c>
      <c r="C175" s="111" t="s">
        <v>142</v>
      </c>
      <c r="D175" s="167" t="n">
        <f aca="false">S124</f>
        <v>-30</v>
      </c>
    </row>
    <row r="176" customFormat="false" ht="15.75" hidden="false" customHeight="false" outlineLevel="0" collapsed="false">
      <c r="A176" s="0" t="s">
        <v>175</v>
      </c>
      <c r="B176" s="0" t="s">
        <v>176</v>
      </c>
      <c r="C176" s="111" t="s">
        <v>142</v>
      </c>
      <c r="D176" s="167" t="n">
        <f aca="false">S125</f>
        <v>-50</v>
      </c>
    </row>
    <row r="177" customFormat="false" ht="15.75" hidden="false" customHeight="false" outlineLevel="0" collapsed="false">
      <c r="A177" s="0" t="s">
        <v>179</v>
      </c>
      <c r="B177" s="0" t="s">
        <v>180</v>
      </c>
      <c r="C177" s="111" t="s">
        <v>142</v>
      </c>
      <c r="D177" s="167" t="n">
        <f aca="false">S126</f>
        <v>-50</v>
      </c>
    </row>
    <row r="178" customFormat="false" ht="15.75" hidden="false" customHeight="false" outlineLevel="0" collapsed="false">
      <c r="A178" s="0" t="s">
        <v>181</v>
      </c>
      <c r="B178" s="0" t="s">
        <v>182</v>
      </c>
      <c r="C178" s="111" t="s">
        <v>142</v>
      </c>
      <c r="D178" s="167" t="n">
        <f aca="false">S127</f>
        <v>-32</v>
      </c>
    </row>
    <row r="179" customFormat="false" ht="15.75" hidden="false" customHeight="false" outlineLevel="0" collapsed="false">
      <c r="A179" s="0" t="s">
        <v>183</v>
      </c>
      <c r="B179" s="0" t="s">
        <v>184</v>
      </c>
      <c r="C179" s="111" t="s">
        <v>142</v>
      </c>
      <c r="D179" s="167" t="n">
        <f aca="false">S128</f>
        <v>-30</v>
      </c>
    </row>
    <row r="181" customFormat="false" ht="15" hidden="false" customHeight="false" outlineLevel="0" collapsed="false">
      <c r="A181" s="0" t="s">
        <v>318</v>
      </c>
    </row>
    <row r="183" customFormat="false" ht="21" hidden="false" customHeight="false" outlineLevel="0" collapsed="false">
      <c r="A183" s="117" t="s">
        <v>319</v>
      </c>
    </row>
    <row r="184" customFormat="false" ht="15" hidden="false" customHeight="false" outlineLevel="0" collapsed="false">
      <c r="A184" s="0" t="s">
        <v>320</v>
      </c>
    </row>
    <row r="185" customFormat="false" ht="15" hidden="false" customHeight="false" outlineLevel="0" collapsed="false">
      <c r="A185" s="0" t="s">
        <v>321</v>
      </c>
    </row>
    <row r="187" customFormat="false" ht="15" hidden="false" customHeight="false" outlineLevel="0" collapsed="false">
      <c r="A187" s="0" t="s">
        <v>282</v>
      </c>
      <c r="O187" s="122"/>
    </row>
    <row r="188" customFormat="false" ht="47.25" hidden="false" customHeight="false" outlineLevel="0" collapsed="false">
      <c r="A188" s="145" t="s">
        <v>87</v>
      </c>
      <c r="B188" s="145" t="s">
        <v>88</v>
      </c>
      <c r="C188" s="145" t="s">
        <v>270</v>
      </c>
      <c r="D188" s="147" t="s">
        <v>89</v>
      </c>
      <c r="E188" s="148" t="s">
        <v>249</v>
      </c>
      <c r="F188" s="148" t="s">
        <v>250</v>
      </c>
      <c r="G188" s="148" t="s">
        <v>251</v>
      </c>
      <c r="H188" s="149" t="s">
        <v>267</v>
      </c>
      <c r="I188" s="148" t="s">
        <v>90</v>
      </c>
      <c r="J188" s="148" t="s">
        <v>91</v>
      </c>
      <c r="K188" s="148" t="s">
        <v>92</v>
      </c>
      <c r="L188" s="148" t="s">
        <v>93</v>
      </c>
      <c r="M188" s="148" t="s">
        <v>94</v>
      </c>
      <c r="N188" s="149" t="s">
        <v>95</v>
      </c>
      <c r="O188" s="150" t="s">
        <v>253</v>
      </c>
      <c r="P188" s="193" t="s">
        <v>283</v>
      </c>
      <c r="Q188" s="194" t="s">
        <v>322</v>
      </c>
      <c r="R188" s="195" t="s">
        <v>257</v>
      </c>
    </row>
    <row r="189" customFormat="false" ht="15.75" hidden="false" customHeight="false" outlineLevel="0" collapsed="false">
      <c r="A189" s="174" t="s">
        <v>105</v>
      </c>
      <c r="B189" s="174" t="s">
        <v>106</v>
      </c>
      <c r="C189" s="175"/>
      <c r="D189" s="176" t="n">
        <v>0</v>
      </c>
      <c r="E189" s="156" t="s">
        <v>118</v>
      </c>
      <c r="F189" s="177" t="s">
        <v>284</v>
      </c>
      <c r="G189" s="157" t="n">
        <f aca="false">IFERROR(VLOOKUP(A189,QUIK_купитьпродать!B:G,6,0),)</f>
        <v>37000</v>
      </c>
      <c r="H189" s="157" t="str">
        <f aca="false">IF(ISERROR(VLOOKUP(E189,Лист12!$A$23:$A$27,1,0))=0,VLOOKUP(A189,QUIK!C:J,8,0),"")</f>
        <v/>
      </c>
      <c r="I189" s="0" t="n">
        <f aca="false">VLOOKUP(A189,QUIK!$D:$AL,5,0)</f>
        <v>1</v>
      </c>
      <c r="J189" s="0" t="n">
        <f aca="false">VLOOKUP(A189,QUIK!$D:$AL,9,0)</f>
        <v>1.5396</v>
      </c>
      <c r="K189" s="0" t="str">
        <f aca="false">VLOOKUP(A189,QUIK!$D:$AL,28,0)</f>
        <v>SUR</v>
      </c>
      <c r="L189" s="0" t="n">
        <f aca="false">VLOOKUP(A189,QUIK!$D:$AL,31,0)</f>
        <v>-100</v>
      </c>
      <c r="M189" s="0" t="n">
        <f aca="false">VLOOKUP(A189,QUIK!$D:$AL,30,0)</f>
        <v>0</v>
      </c>
      <c r="N189" s="0" t="n">
        <f aca="false">VLOOKUP(A189,QUIK!$D:$AL,4,0)</f>
        <v>1</v>
      </c>
      <c r="O189" s="122" t="n">
        <f aca="false">IFERROR(VLOOKUP(A189,$A$7:$F$34,5,0)/$E$3,"")</f>
        <v>0.0591261796819869</v>
      </c>
      <c r="P189" s="178" t="n">
        <f aca="false">G189*J189</f>
        <v>56965.2</v>
      </c>
      <c r="Q189" s="196" t="n">
        <f aca="false">ROUNDUP(C147/1000,0)*1000</f>
        <v>-7000</v>
      </c>
      <c r="R189" s="197" t="n">
        <f aca="false">ROUNDUP(Q189/(J189*I189),0)</f>
        <v>-4547</v>
      </c>
      <c r="S189" s="160"/>
    </row>
    <row r="190" customFormat="false" ht="15" hidden="false" customHeight="false" outlineLevel="0" collapsed="false">
      <c r="A190" s="179" t="s">
        <v>99</v>
      </c>
      <c r="B190" s="179" t="s">
        <v>100</v>
      </c>
      <c r="C190" s="175"/>
      <c r="D190" s="180" t="n">
        <v>0</v>
      </c>
      <c r="E190" s="156" t="s">
        <v>285</v>
      </c>
      <c r="F190" s="157" t="s">
        <v>286</v>
      </c>
      <c r="G190" s="157" t="n">
        <f aca="false">IFERROR(VLOOKUP(A190,QUIK_купитьпродать!B:G,6,0),)</f>
        <v>0</v>
      </c>
      <c r="H190" s="157" t="str">
        <f aca="false">IF(ISERROR(VLOOKUP(E190,Лист12!$A$23:$A$27,1,0))=0,VLOOKUP(A190,QUIK!C:J,8,0),"")</f>
        <v/>
      </c>
      <c r="I190" s="0" t="n">
        <v>10</v>
      </c>
      <c r="J190" s="0" t="n">
        <v>1.5396</v>
      </c>
      <c r="O190" s="122" t="n">
        <f aca="false">IFERROR(VLOOKUP(A190,$A$7:$F$34,5,0)/$E$3,"")</f>
        <v>0.00365217180287632</v>
      </c>
      <c r="P190" s="181" t="n">
        <f aca="false">VLOOKUP(A190,A7:E34,5,0)</f>
        <v>3518.69</v>
      </c>
      <c r="Q190" s="181" t="n">
        <f aca="false">P190*-1</f>
        <v>-3518.69</v>
      </c>
      <c r="R190" s="160"/>
    </row>
    <row r="192" customFormat="false" ht="15" hidden="false" customHeight="false" outlineLevel="0" collapsed="false">
      <c r="A192" s="0" t="s">
        <v>323</v>
      </c>
    </row>
    <row r="193" customFormat="false" ht="15" hidden="false" customHeight="false" outlineLevel="0" collapsed="false">
      <c r="A193" s="0" t="s">
        <v>318</v>
      </c>
    </row>
    <row r="194" customFormat="false" ht="15" hidden="false" customHeight="false" outlineLevel="0" collapsed="false">
      <c r="S194" s="159" t="n">
        <f aca="false">SUM(T117:T128)</f>
        <v>-454398.2</v>
      </c>
    </row>
    <row r="195" customFormat="false" ht="21" hidden="false" customHeight="false" outlineLevel="0" collapsed="false">
      <c r="A195" s="117" t="s">
        <v>324</v>
      </c>
      <c r="S195" s="159" t="n">
        <f aca="false">S194+Q189+Q190</f>
        <v>-464916.89</v>
      </c>
    </row>
    <row r="196" customFormat="false" ht="15" hidden="false" customHeight="false" outlineLevel="0" collapsed="false">
      <c r="A196" s="0" t="s">
        <v>325</v>
      </c>
    </row>
    <row r="198" customFormat="false" ht="27" hidden="false" customHeight="false" outlineLevel="0" collapsed="false">
      <c r="A198" s="0" t="s">
        <v>326</v>
      </c>
      <c r="B198" s="182" t="s">
        <v>288</v>
      </c>
      <c r="C198" s="181" t="n">
        <f aca="false">SUM(T95:T111)</f>
        <v>464753.7</v>
      </c>
    </row>
    <row r="199" customFormat="false" ht="54" hidden="false" customHeight="false" outlineLevel="0" collapsed="false">
      <c r="B199" s="182" t="s">
        <v>289</v>
      </c>
      <c r="C199" s="181" t="n">
        <v>-464916.89</v>
      </c>
    </row>
    <row r="200" customFormat="false" ht="15" hidden="false" customHeight="false" outlineLevel="0" collapsed="false">
      <c r="B200" s="0" t="s">
        <v>291</v>
      </c>
      <c r="C200" s="159" t="n">
        <f aca="false">(C198+C199)*-1</f>
        <v>163.190000000002</v>
      </c>
    </row>
    <row r="201" customFormat="false" ht="15" hidden="false" customHeight="false" outlineLevel="0" collapsed="false">
      <c r="B201" s="0" t="s">
        <v>327</v>
      </c>
      <c r="C201" s="183" t="str">
        <f aca="false">IF(C200&lt;0,"Не хватает!","Средств достаточно")</f>
        <v>Средств достаточно</v>
      </c>
    </row>
    <row r="204" customFormat="false" ht="15" hidden="false" customHeight="false" outlineLevel="0" collapsed="false">
      <c r="A204" s="0" t="s">
        <v>510</v>
      </c>
    </row>
    <row r="207" customFormat="false" ht="21" hidden="false" customHeight="false" outlineLevel="0" collapsed="false">
      <c r="A207" s="117" t="s">
        <v>329</v>
      </c>
    </row>
    <row r="208" customFormat="false" ht="15" hidden="false" customHeight="false" outlineLevel="0" collapsed="false">
      <c r="A208" s="0" t="s">
        <v>330</v>
      </c>
    </row>
    <row r="210" customFormat="false" ht="15" hidden="false" customHeight="false" outlineLevel="0" collapsed="false">
      <c r="A210" s="143" t="s">
        <v>243</v>
      </c>
      <c r="E210" s="0" t="s">
        <v>244</v>
      </c>
    </row>
    <row r="211" customFormat="false" ht="15" hidden="false" customHeight="false" outlineLevel="0" collapsed="false">
      <c r="A211" s="143"/>
      <c r="E211" s="144" t="s">
        <v>245</v>
      </c>
      <c r="F211" s="144" t="s">
        <v>246</v>
      </c>
      <c r="G211" s="144" t="s">
        <v>245</v>
      </c>
      <c r="H211" s="144" t="s">
        <v>265</v>
      </c>
      <c r="I211" s="144" t="s">
        <v>245</v>
      </c>
      <c r="J211" s="144" t="s">
        <v>245</v>
      </c>
      <c r="K211" s="144" t="s">
        <v>245</v>
      </c>
      <c r="L211" s="144" t="s">
        <v>245</v>
      </c>
      <c r="M211" s="144" t="s">
        <v>245</v>
      </c>
      <c r="N211" s="144" t="s">
        <v>245</v>
      </c>
    </row>
    <row r="212" customFormat="false" ht="54" hidden="false" customHeight="false" outlineLevel="0" collapsed="false">
      <c r="A212" s="145" t="s">
        <v>87</v>
      </c>
      <c r="B212" s="145" t="s">
        <v>88</v>
      </c>
      <c r="C212" s="145" t="s">
        <v>270</v>
      </c>
      <c r="D212" s="147" t="s">
        <v>89</v>
      </c>
      <c r="E212" s="148" t="s">
        <v>249</v>
      </c>
      <c r="F212" s="148" t="s">
        <v>250</v>
      </c>
      <c r="G212" s="148" t="s">
        <v>251</v>
      </c>
      <c r="H212" s="149" t="s">
        <v>267</v>
      </c>
      <c r="I212" s="148" t="s">
        <v>90</v>
      </c>
      <c r="J212" s="148" t="s">
        <v>91</v>
      </c>
      <c r="K212" s="148" t="s">
        <v>92</v>
      </c>
      <c r="L212" s="148" t="s">
        <v>93</v>
      </c>
      <c r="M212" s="148" t="s">
        <v>94</v>
      </c>
      <c r="N212" s="149" t="s">
        <v>95</v>
      </c>
      <c r="O212" s="150" t="s">
        <v>253</v>
      </c>
      <c r="P212" s="151" t="s">
        <v>254</v>
      </c>
      <c r="Q212" s="150" t="s">
        <v>255</v>
      </c>
      <c r="R212" s="152" t="s">
        <v>256</v>
      </c>
      <c r="S212" s="152" t="s">
        <v>257</v>
      </c>
      <c r="T212" s="152" t="s">
        <v>258</v>
      </c>
      <c r="U212" s="152" t="s">
        <v>259</v>
      </c>
      <c r="V212" s="152" t="s">
        <v>260</v>
      </c>
      <c r="W212" s="152" t="s">
        <v>261</v>
      </c>
    </row>
    <row r="213" customFormat="false" ht="15" hidden="false" customHeight="false" outlineLevel="0" collapsed="false">
      <c r="A213" s="153" t="s">
        <v>155</v>
      </c>
      <c r="B213" s="153" t="s">
        <v>156</v>
      </c>
      <c r="C213" s="154" t="s">
        <v>263</v>
      </c>
      <c r="D213" s="164" t="n">
        <v>0.09</v>
      </c>
      <c r="E213" s="156" t="str">
        <f aca="false">VLOOKUP(A213,QUIK!D:AL,3,0)</f>
        <v>ао</v>
      </c>
      <c r="F213" s="156" t="str">
        <f aca="false">IF(ISERROR(VLOOKUP(E213,Лист12!$A$23:$A$27,1,0))=0,"Обл",IF(OR(E213="ао",E213="ап",E213="др"),"Акции","Прочее"))</f>
        <v>Акции</v>
      </c>
      <c r="G213" s="157" t="n">
        <f aca="false">IFERROR(VLOOKUP(A213,QUIK_купитьпродать!B:G,6,0),)</f>
        <v>30</v>
      </c>
      <c r="H213" s="157" t="n">
        <f aca="false">IF(F213="Обл",VLOOKUP(A213,QUIK!C:J,8,0),1)</f>
        <v>1</v>
      </c>
      <c r="I213" s="0" t="n">
        <f aca="false">VLOOKUP(A213,QUIK!$D:$AL,5,0)</f>
        <v>1</v>
      </c>
      <c r="J213" s="0" t="n">
        <f aca="false">VLOOKUP(A213,QUIK!$D:$AL,9,0)</f>
        <v>3330.5</v>
      </c>
      <c r="K213" s="0" t="str">
        <f aca="false">VLOOKUP(A213,QUIK!$D:$AL,28,0)</f>
        <v>SUR</v>
      </c>
      <c r="L213" s="0" t="n">
        <f aca="false">VLOOKUP(A213,QUIK!$D:$AL,31,0)</f>
        <v>-100</v>
      </c>
      <c r="M213" s="0" t="n">
        <f aca="false">VLOOKUP(A213,QUIK!$D:$AL,30,0)</f>
        <v>0</v>
      </c>
      <c r="N213" s="0" t="n">
        <f aca="false">VLOOKUP(A213,QUIK!$D:$AL,4,0)</f>
        <v>1</v>
      </c>
      <c r="O213" s="122" t="n">
        <f aca="false">IFERROR(VLOOKUP(A213,$A$7:$F$34,5,0)/$E$3,"")</f>
        <v>0.103705283979091</v>
      </c>
      <c r="P213" s="140" t="n">
        <f aca="false">IFERROR(D213-O213,D213)</f>
        <v>-0.0137052839790911</v>
      </c>
      <c r="Q213" s="122" t="n">
        <f aca="false">IF(F213="Обл",(I213*J213%*H213)/$E$3,(I213*J213)/$E$3)</f>
        <v>0.00345684279930303</v>
      </c>
      <c r="R213" s="159" t="n">
        <f aca="false">P213*$E$3</f>
        <v>-13204.3749</v>
      </c>
      <c r="S213" s="160" t="n">
        <f aca="false">IF(ABS(P213)&lt;Q213,0,ROUNDDOWN(R213/(IF(F213="Обл",(J213%*I213*H213),(J213*I213))),0))</f>
        <v>-3</v>
      </c>
      <c r="T213" s="160" t="n">
        <f aca="false">IF(F213="Обл",S213*I213*J213%*H213,S213*I213*J213)</f>
        <v>-9991.5</v>
      </c>
      <c r="U213" s="160" t="n">
        <f aca="false">(IF(G213&lt;&gt;0,G213,0)+S213*I213)</f>
        <v>27</v>
      </c>
      <c r="V213" s="160" t="n">
        <f aca="false">U213*J213</f>
        <v>89923.5</v>
      </c>
      <c r="W213" s="122" t="n">
        <f aca="false">V213/$E$3</f>
        <v>0.093334755581182</v>
      </c>
    </row>
    <row r="214" customFormat="false" ht="15" hidden="false" customHeight="false" outlineLevel="0" collapsed="false">
      <c r="A214" s="153" t="s">
        <v>126</v>
      </c>
      <c r="B214" s="153" t="s">
        <v>127</v>
      </c>
      <c r="C214" s="154" t="s">
        <v>263</v>
      </c>
      <c r="D214" s="164" t="n">
        <v>0.09</v>
      </c>
      <c r="E214" s="156" t="str">
        <f aca="false">VLOOKUP(A214,QUIK!D:AL,3,0)</f>
        <v>ао</v>
      </c>
      <c r="F214" s="156" t="str">
        <f aca="false">IF(ISERROR(VLOOKUP(E214,Лист12!$A$23:$A$27,1,0))=0,"Обл",IF(OR(E214="ао",E214="ап",E214="др"),"Акции","Прочее"))</f>
        <v>Акции</v>
      </c>
      <c r="G214" s="157" t="n">
        <f aca="false">IFERROR(VLOOKUP(A214,QUIK_купитьпродать!B:G,6,0),)</f>
        <v>50</v>
      </c>
      <c r="H214" s="157" t="n">
        <f aca="false">IF(F214="Обл",VLOOKUP(A214,QUIK!C:J,8,0),1)</f>
        <v>1</v>
      </c>
      <c r="I214" s="0" t="n">
        <f aca="false">VLOOKUP(A214,QUIK!$D:$AL,5,0)</f>
        <v>1</v>
      </c>
      <c r="J214" s="0" t="n">
        <f aca="false">VLOOKUP(A214,QUIK!$D:$AL,9,0)</f>
        <v>434.65</v>
      </c>
      <c r="K214" s="0" t="str">
        <f aca="false">VLOOKUP(A214,QUIK!$D:$AL,28,0)</f>
        <v>SUR</v>
      </c>
      <c r="L214" s="0" t="n">
        <f aca="false">VLOOKUP(A214,QUIK!$D:$AL,31,0)</f>
        <v>-100</v>
      </c>
      <c r="M214" s="0" t="n">
        <f aca="false">VLOOKUP(A214,QUIK!$D:$AL,30,0)</f>
        <v>0</v>
      </c>
      <c r="N214" s="0" t="n">
        <f aca="false">VLOOKUP(A214,QUIK!$D:$AL,4,0)</f>
        <v>1</v>
      </c>
      <c r="O214" s="122" t="n">
        <f aca="false">IFERROR(VLOOKUP(A214,$A$7:$F$34,5,0)/$E$3,"")</f>
        <v>0.0225569242263484</v>
      </c>
      <c r="P214" s="140" t="n">
        <f aca="false">IFERROR(D214-O214,D214)</f>
        <v>0.0674430757736516</v>
      </c>
      <c r="Q214" s="122" t="n">
        <f aca="false">IF(F214="Обл",(I214*J214%*H214)/$E$3,(I214*J214)/$E$3)</f>
        <v>0.000451138484526967</v>
      </c>
      <c r="R214" s="159" t="n">
        <f aca="false">P214*$E$3</f>
        <v>64978.1251</v>
      </c>
      <c r="S214" s="160" t="n">
        <f aca="false">IF(ABS(P214)&lt;Q214,0,ROUNDDOWN(R214/(IF(F214="Обл",(J214%*I214*H214),(J214*I214))),0))</f>
        <v>149</v>
      </c>
      <c r="T214" s="160" t="n">
        <f aca="false">IF(F214="Обл",S214*I214*J214%*H214,S214*I214*J214)</f>
        <v>64762.85</v>
      </c>
      <c r="U214" s="160" t="n">
        <f aca="false">(IF(G214&lt;&gt;0,G214,0)+S214*I214)</f>
        <v>199</v>
      </c>
      <c r="V214" s="160" t="n">
        <f aca="false">U214*J214</f>
        <v>86495.35</v>
      </c>
      <c r="W214" s="122" t="n">
        <f aca="false">V214/$E$3</f>
        <v>0.0897765584208665</v>
      </c>
    </row>
    <row r="215" customFormat="false" ht="15" hidden="false" customHeight="false" outlineLevel="0" collapsed="false">
      <c r="A215" s="153" t="s">
        <v>145</v>
      </c>
      <c r="B215" s="153" t="s">
        <v>146</v>
      </c>
      <c r="C215" s="154" t="s">
        <v>263</v>
      </c>
      <c r="D215" s="162" t="n">
        <v>0.08</v>
      </c>
      <c r="E215" s="156" t="str">
        <f aca="false">VLOOKUP(A215,QUIK!D:AL,3,0)</f>
        <v>ап</v>
      </c>
      <c r="F215" s="156" t="str">
        <f aca="false">IF(ISERROR(VLOOKUP(E215,Лист12!$A$23:$A$27,1,0))=0,"Обл",IF(OR(E215="ао",E215="ап",E215="др"),"Акции","Прочее"))</f>
        <v>Акции</v>
      </c>
      <c r="G215" s="157" t="n">
        <f aca="false">IFERROR(VLOOKUP(A215,QUIK_купитьпродать!B:G,6,0),)</f>
        <v>500</v>
      </c>
      <c r="H215" s="157" t="n">
        <f aca="false">IF(F215="Обл",VLOOKUP(A215,QUIK!C:J,8,0),1)</f>
        <v>1</v>
      </c>
      <c r="I215" s="0" t="n">
        <f aca="false">VLOOKUP(A215,QUIK!$D:$AL,5,0)</f>
        <v>10</v>
      </c>
      <c r="J215" s="0" t="n">
        <f aca="false">VLOOKUP(A215,QUIK!$D:$AL,9,0)</f>
        <v>55.975</v>
      </c>
      <c r="K215" s="0" t="str">
        <f aca="false">VLOOKUP(A215,QUIK!$D:$AL,28,0)</f>
        <v>SUR</v>
      </c>
      <c r="L215" s="0" t="n">
        <f aca="false">VLOOKUP(A215,QUIK!$D:$AL,31,0)</f>
        <v>-100</v>
      </c>
      <c r="M215" s="0" t="n">
        <f aca="false">VLOOKUP(A215,QUIK!$D:$AL,30,0)</f>
        <v>0</v>
      </c>
      <c r="N215" s="0" t="n">
        <f aca="false">VLOOKUP(A215,QUIK!$D:$AL,4,0)</f>
        <v>2</v>
      </c>
      <c r="O215" s="122" t="n">
        <f aca="false">IFERROR(VLOOKUP(A215,$A$7:$F$34,5,0)/$E$3,"")</f>
        <v>0.0290492081806016</v>
      </c>
      <c r="P215" s="140" t="n">
        <f aca="false">IFERROR(D215-O215,D215)</f>
        <v>0.0509507918193984</v>
      </c>
      <c r="Q215" s="122" t="n">
        <f aca="false">IF(F215="Обл",(I215*J215%*H215)/$E$3,(I215*J215)/$E$3)</f>
        <v>0.000580984163612032</v>
      </c>
      <c r="R215" s="159" t="n">
        <f aca="false">P215*$E$3</f>
        <v>49088.6112</v>
      </c>
      <c r="S215" s="160" t="n">
        <f aca="false">IF(ABS(P215)&lt;Q215,0,ROUNDDOWN(R215/(IF(F215="Обл",(J215%*I215*H215),(J215*I215))),0))</f>
        <v>87</v>
      </c>
      <c r="T215" s="160" t="n">
        <f aca="false">IF(F215="Обл",S215*I215*J215%*H215,S215*I215*J215)</f>
        <v>48698.25</v>
      </c>
      <c r="U215" s="160" t="n">
        <f aca="false">(IF(G215&lt;&gt;0,G215,0)+S215*I215)</f>
        <v>1370</v>
      </c>
      <c r="V215" s="160" t="n">
        <f aca="false">U215*J215</f>
        <v>76685.75</v>
      </c>
      <c r="W215" s="122" t="n">
        <f aca="false">V215/$E$3</f>
        <v>0.0795948304148484</v>
      </c>
    </row>
    <row r="216" customFormat="false" ht="15" hidden="false" customHeight="false" outlineLevel="0" collapsed="false">
      <c r="A216" s="153" t="s">
        <v>167</v>
      </c>
      <c r="B216" s="153" t="s">
        <v>168</v>
      </c>
      <c r="C216" s="154" t="s">
        <v>263</v>
      </c>
      <c r="D216" s="155" t="n">
        <v>0.05</v>
      </c>
      <c r="E216" s="156" t="str">
        <f aca="false">VLOOKUP(A216,QUIK!D:AL,3,0)</f>
        <v>ап</v>
      </c>
      <c r="F216" s="156" t="str">
        <f aca="false">IF(ISERROR(VLOOKUP(E216,Лист12!$A$23:$A$27,1,0))=0,"Обл",IF(OR(E216="ао",E216="ап",E216="др"),"Акции","Прочее"))</f>
        <v>Акции</v>
      </c>
      <c r="G216" s="157" t="n">
        <f aca="false">IFERROR(VLOOKUP(A216,QUIK_купитьпродать!B:G,6,0),)</f>
        <v>0</v>
      </c>
      <c r="H216" s="157" t="n">
        <f aca="false">IF(F216="Обл",VLOOKUP(A216,QUIK!C:J,8,0),1)</f>
        <v>1</v>
      </c>
      <c r="I216" s="0" t="n">
        <f aca="false">VLOOKUP(A216,QUIK!$D:$AL,5,0)</f>
        <v>1</v>
      </c>
      <c r="J216" s="0" t="n">
        <f aca="false">VLOOKUP(A216,QUIK!$D:$AL,9,0)</f>
        <v>531.3</v>
      </c>
      <c r="K216" s="0" t="str">
        <f aca="false">VLOOKUP(A216,QUIK!$D:$AL,28,0)</f>
        <v>SUR</v>
      </c>
      <c r="L216" s="0" t="n">
        <f aca="false">VLOOKUP(A216,QUIK!$D:$AL,31,0)</f>
        <v>-100</v>
      </c>
      <c r="M216" s="0" t="n">
        <f aca="false">VLOOKUP(A216,QUIK!$D:$AL,30,0)</f>
        <v>0</v>
      </c>
      <c r="N216" s="0" t="n">
        <f aca="false">VLOOKUP(A216,QUIK!$D:$AL,4,0)</f>
        <v>1</v>
      </c>
      <c r="O216" s="122" t="str">
        <f aca="false">IFERROR(VLOOKUP(A216,$A$7:$F$34,5,0)/$E$3,"")</f>
        <v/>
      </c>
      <c r="P216" s="140" t="n">
        <f aca="false">IFERROR(D216-O216,D216)</f>
        <v>0.05</v>
      </c>
      <c r="Q216" s="122" t="n">
        <f aca="false">IF(F216="Обл",(I216*J216%*H216)/$E$3,(I216*J216)/$E$3)</f>
        <v>0.000551454910454797</v>
      </c>
      <c r="R216" s="159" t="n">
        <f aca="false">P216*$E$3</f>
        <v>48172.5695</v>
      </c>
      <c r="S216" s="160" t="n">
        <f aca="false">IF(ABS(P216)&lt;Q216,0,ROUNDDOWN(R216/(IF(F216="Обл",(J216%*I216*H216),(J216*I216))),0))</f>
        <v>90</v>
      </c>
      <c r="T216" s="160" t="n">
        <f aca="false">IF(F216="Обл",S216*I216*J216%*H216,S216*I216*J216)</f>
        <v>47817</v>
      </c>
      <c r="U216" s="160" t="n">
        <f aca="false">(IF(G216&lt;&gt;0,G216,0)+S216*I216)</f>
        <v>90</v>
      </c>
      <c r="V216" s="160" t="n">
        <f aca="false">U216*J216</f>
        <v>47817</v>
      </c>
      <c r="W216" s="122" t="n">
        <f aca="false">V216/$E$3</f>
        <v>0.0496309419409318</v>
      </c>
    </row>
    <row r="217" customFormat="false" ht="15" hidden="false" customHeight="false" outlineLevel="0" collapsed="false">
      <c r="A217" s="153" t="s">
        <v>130</v>
      </c>
      <c r="B217" s="153" t="s">
        <v>131</v>
      </c>
      <c r="C217" s="154" t="s">
        <v>263</v>
      </c>
      <c r="D217" s="155" t="n">
        <v>0.05</v>
      </c>
      <c r="E217" s="156" t="str">
        <f aca="false">VLOOKUP(A217,QUIK!D:AL,3,0)</f>
        <v>др</v>
      </c>
      <c r="F217" s="156" t="str">
        <f aca="false">IF(ISERROR(VLOOKUP(E217,Лист12!$A$23:$A$27,1,0))=0,"Обл",IF(OR(E217="ао",E217="ап",E217="др"),"Акции","Прочее"))</f>
        <v>Акции</v>
      </c>
      <c r="G217" s="157" t="n">
        <f aca="false">IFERROR(VLOOKUP(A217,QUIK_купитьпродать!B:G,6,0),)</f>
        <v>0</v>
      </c>
      <c r="H217" s="157" t="n">
        <f aca="false">IF(F217="Обл",VLOOKUP(A217,QUIK!C:J,8,0),1)</f>
        <v>1</v>
      </c>
      <c r="I217" s="0" t="n">
        <f aca="false">VLOOKUP(A217,QUIK!$D:$AL,5,0)</f>
        <v>1</v>
      </c>
      <c r="J217" s="0" t="n">
        <f aca="false">VLOOKUP(A217,QUIK!$D:$AL,9,0)</f>
        <v>2719.5</v>
      </c>
      <c r="K217" s="0" t="str">
        <f aca="false">VLOOKUP(A217,QUIK!$D:$AL,28,0)</f>
        <v>SUR</v>
      </c>
      <c r="L217" s="0" t="n">
        <f aca="false">VLOOKUP(A217,QUIK!$D:$AL,31,0)</f>
        <v>-100</v>
      </c>
      <c r="M217" s="0" t="n">
        <f aca="false">VLOOKUP(A217,QUIK!$D:$AL,30,0)</f>
        <v>0</v>
      </c>
      <c r="N217" s="0" t="n">
        <f aca="false">VLOOKUP(A217,QUIK!$D:$AL,4,0)</f>
        <v>1</v>
      </c>
      <c r="O217" s="122" t="str">
        <f aca="false">IFERROR(VLOOKUP(A217,$A$7:$F$34,5,0)/$E$3,"")</f>
        <v/>
      </c>
      <c r="P217" s="140" t="n">
        <f aca="false">IFERROR(D217-O217,D217)</f>
        <v>0.05</v>
      </c>
      <c r="Q217" s="122" t="n">
        <f aca="false">IF(F217="Обл",(I217*J217%*H217)/$E$3,(I217*J217)/$E$3)</f>
        <v>0.00282266446260459</v>
      </c>
      <c r="R217" s="159" t="n">
        <f aca="false">P217*$E$3</f>
        <v>48172.5695</v>
      </c>
      <c r="S217" s="160" t="n">
        <f aca="false">IF(ABS(P217)&lt;Q217,0,ROUNDDOWN(R217/(IF(F217="Обл",(J217%*I217*H217),(J217*I217))),0))</f>
        <v>17</v>
      </c>
      <c r="T217" s="160" t="n">
        <f aca="false">IF(F217="Обл",S217*I217*J217%*H217,S217*I217*J217)</f>
        <v>46231.5</v>
      </c>
      <c r="U217" s="160" t="n">
        <f aca="false">(IF(G217&lt;&gt;0,G217,0)+S217*I217)</f>
        <v>17</v>
      </c>
      <c r="V217" s="160" t="n">
        <f aca="false">U217*J217</f>
        <v>46231.5</v>
      </c>
      <c r="W217" s="122" t="n">
        <f aca="false">V217/$E$3</f>
        <v>0.0479852958642781</v>
      </c>
    </row>
    <row r="218" customFormat="false" ht="15" hidden="false" customHeight="false" outlineLevel="0" collapsed="false">
      <c r="A218" s="153" t="s">
        <v>113</v>
      </c>
      <c r="B218" s="153" t="s">
        <v>114</v>
      </c>
      <c r="C218" s="154" t="s">
        <v>263</v>
      </c>
      <c r="D218" s="155" t="n">
        <v>0.05</v>
      </c>
      <c r="E218" s="156" t="str">
        <f aca="false">VLOOKUP(A218,QUIK!D:AL,3,0)</f>
        <v>ао</v>
      </c>
      <c r="F218" s="156" t="str">
        <f aca="false">IF(ISERROR(VLOOKUP(E218,Лист12!$A$23:$A$27,1,0))=0,"Обл",IF(OR(E218="ао",E218="ап",E218="др"),"Акции","Прочее"))</f>
        <v>Акции</v>
      </c>
      <c r="G218" s="157" t="n">
        <f aca="false">IFERROR(VLOOKUP(A218,QUIK_купитьпродать!B:G,6,0),)</f>
        <v>6</v>
      </c>
      <c r="H218" s="157" t="n">
        <f aca="false">IF(F218="Обл",VLOOKUP(A218,QUIK!C:J,8,0),1)</f>
        <v>1</v>
      </c>
      <c r="I218" s="0" t="n">
        <f aca="false">VLOOKUP(A218,QUIK!$D:$AL,5,0)</f>
        <v>1</v>
      </c>
      <c r="J218" s="0" t="n">
        <f aca="false">VLOOKUP(A218,QUIK!$D:$AL,9,0)</f>
        <v>1798.6</v>
      </c>
      <c r="K218" s="0" t="str">
        <f aca="false">VLOOKUP(A218,QUIK!$D:$AL,28,0)</f>
        <v>SUR</v>
      </c>
      <c r="L218" s="0" t="n">
        <f aca="false">VLOOKUP(A218,QUIK!$D:$AL,31,0)</f>
        <v>-100</v>
      </c>
      <c r="M218" s="0" t="n">
        <f aca="false">VLOOKUP(A218,QUIK!$D:$AL,30,0)</f>
        <v>0</v>
      </c>
      <c r="N218" s="0" t="n">
        <f aca="false">VLOOKUP(A218,QUIK!$D:$AL,4,0)</f>
        <v>1</v>
      </c>
      <c r="O218" s="122" t="n">
        <f aca="false">IFERROR(VLOOKUP(A218,$A$7:$F$34,5,0)/$E$3,"")</f>
        <v>0.0112009802591078</v>
      </c>
      <c r="P218" s="140" t="n">
        <f aca="false">IFERROR(D218-O218,D218)</f>
        <v>0.0387990197408922</v>
      </c>
      <c r="Q218" s="122" t="n">
        <f aca="false">IF(F218="Обл",(I218*J218%*H218)/$E$3,(I218*J218)/$E$3)</f>
        <v>0.00186683004318464</v>
      </c>
      <c r="R218" s="159" t="n">
        <f aca="false">P218*$E$3</f>
        <v>37380.9695</v>
      </c>
      <c r="S218" s="160" t="n">
        <f aca="false">IF(ABS(P218)&lt;Q218,0,ROUNDDOWN(R218/(IF(F218="Обл",(J218%*I218*H218),(J218*I218))),0))</f>
        <v>20</v>
      </c>
      <c r="T218" s="160" t="n">
        <f aca="false">IF(F218="Обл",S218*I218*J218%*H218,S218*I218*J218)</f>
        <v>35972</v>
      </c>
      <c r="U218" s="160" t="n">
        <f aca="false">(IF(G218&lt;&gt;0,G218,0)+S218*I218)</f>
        <v>26</v>
      </c>
      <c r="V218" s="160" t="n">
        <f aca="false">U218*J218</f>
        <v>46763.6</v>
      </c>
      <c r="W218" s="122" t="n">
        <f aca="false">V218/$E$3</f>
        <v>0.0485375811228006</v>
      </c>
    </row>
    <row r="219" customFormat="false" ht="15" hidden="false" customHeight="false" outlineLevel="0" collapsed="false">
      <c r="A219" s="153" t="s">
        <v>161</v>
      </c>
      <c r="B219" s="153" t="s">
        <v>162</v>
      </c>
      <c r="C219" s="154" t="s">
        <v>263</v>
      </c>
      <c r="D219" s="155" t="n">
        <v>0.05</v>
      </c>
      <c r="E219" s="156" t="str">
        <f aca="false">VLOOKUP(A219,QUIK!D:AL,3,0)</f>
        <v>ао</v>
      </c>
      <c r="F219" s="156" t="str">
        <f aca="false">IF(ISERROR(VLOOKUP(E219,Лист12!$A$23:$A$27,1,0))=0,"Обл",IF(OR(E219="ао",E219="ап",E219="др"),"Акции","Прочее"))</f>
        <v>Акции</v>
      </c>
      <c r="G219" s="157" t="n">
        <f aca="false">IFERROR(VLOOKUP(A219,QUIK_купитьпродать!B:G,6,0),)</f>
        <v>1000</v>
      </c>
      <c r="H219" s="157" t="n">
        <f aca="false">IF(F219="Обл",VLOOKUP(A219,QUIK!C:J,8,0),1)</f>
        <v>1</v>
      </c>
      <c r="I219" s="0" t="n">
        <f aca="false">VLOOKUP(A219,QUIK!$D:$AL,5,0)</f>
        <v>100</v>
      </c>
      <c r="J219" s="0" t="n">
        <f aca="false">VLOOKUP(A219,QUIK!$D:$AL,9,0)</f>
        <v>12.58</v>
      </c>
      <c r="K219" s="0" t="str">
        <f aca="false">VLOOKUP(A219,QUIK!$D:$AL,28,0)</f>
        <v>SUR</v>
      </c>
      <c r="L219" s="0" t="n">
        <f aca="false">VLOOKUP(A219,QUIK!$D:$AL,31,0)</f>
        <v>-100</v>
      </c>
      <c r="M219" s="0" t="n">
        <f aca="false">VLOOKUP(A219,QUIK!$D:$AL,30,0)</f>
        <v>0</v>
      </c>
      <c r="N219" s="0" t="n">
        <f aca="false">VLOOKUP(A219,QUIK!$D:$AL,4,0)</f>
        <v>1</v>
      </c>
      <c r="O219" s="122" t="n">
        <f aca="false">IFERROR(VLOOKUP(A219,$A$7:$F$34,5,0)/$E$3,"")</f>
        <v>0.0130572233644294</v>
      </c>
      <c r="P219" s="140" t="n">
        <f aca="false">IFERROR(D219-O219,D219)</f>
        <v>0.0369427766355706</v>
      </c>
      <c r="Q219" s="122" t="n">
        <f aca="false">IF(F219="Обл",(I219*J219%*H219)/$E$3,(I219*J219)/$E$3)</f>
        <v>0.00130572233644294</v>
      </c>
      <c r="R219" s="159" t="n">
        <f aca="false">P219*$E$3</f>
        <v>35592.5695</v>
      </c>
      <c r="S219" s="160" t="n">
        <f aca="false">IF(ABS(P219)&lt;Q219,0,ROUNDDOWN(R219/(IF(F219="Обл",(J219%*I219*H219),(J219*I219))),0))</f>
        <v>28</v>
      </c>
      <c r="T219" s="160" t="n">
        <f aca="false">IF(F219="Обл",S219*I219*J219%*H219,S219*I219*J219)</f>
        <v>35224</v>
      </c>
      <c r="U219" s="160" t="n">
        <f aca="false">(IF(G219&lt;&gt;0,G219,0)+S219*I219)</f>
        <v>3800</v>
      </c>
      <c r="V219" s="160" t="n">
        <f aca="false">U219*J219</f>
        <v>47804</v>
      </c>
      <c r="W219" s="122" t="n">
        <f aca="false">V219/$E$3</f>
        <v>0.0496174487848318</v>
      </c>
    </row>
    <row r="220" customFormat="false" ht="15" hidden="false" customHeight="false" outlineLevel="0" collapsed="false">
      <c r="A220" s="198" t="s">
        <v>147</v>
      </c>
      <c r="B220" s="198" t="s">
        <v>148</v>
      </c>
      <c r="C220" s="199" t="s">
        <v>263</v>
      </c>
      <c r="D220" s="200" t="n">
        <v>0.05</v>
      </c>
      <c r="E220" s="156" t="str">
        <f aca="false">VLOOKUP(A220,QUIK!D:AL,3,0)</f>
        <v>ао</v>
      </c>
      <c r="F220" s="156" t="str">
        <f aca="false">IF(ISERROR(VLOOKUP(E220,Лист12!$A$23:$A$27,1,0))=0,"Обл",IF(OR(E220="ао",E220="ап",E220="др"),"Акции","Прочее"))</f>
        <v>Акции</v>
      </c>
      <c r="G220" s="157" t="n">
        <f aca="false">IFERROR(VLOOKUP(A220,QUIK_купитьпродать!B:G,6,0),)</f>
        <v>5000</v>
      </c>
      <c r="H220" s="157" t="n">
        <f aca="false">IF(F220="Обл",VLOOKUP(A220,QUIK!C:J,8,0),1)</f>
        <v>1</v>
      </c>
      <c r="I220" s="0" t="n">
        <f aca="false">VLOOKUP(A220,QUIK!$D:$AL,5,0)</f>
        <v>100</v>
      </c>
      <c r="J220" s="0" t="n">
        <f aca="false">VLOOKUP(A220,QUIK!$D:$AL,9,0)</f>
        <v>3.692</v>
      </c>
      <c r="K220" s="0" t="str">
        <f aca="false">VLOOKUP(A220,QUIK!$D:$AL,28,0)</f>
        <v>SUR</v>
      </c>
      <c r="L220" s="0" t="n">
        <f aca="false">VLOOKUP(A220,QUIK!$D:$AL,31,0)</f>
        <v>-100</v>
      </c>
      <c r="M220" s="0" t="n">
        <f aca="false">VLOOKUP(A220,QUIK!$D:$AL,30,0)</f>
        <v>0</v>
      </c>
      <c r="N220" s="0" t="n">
        <f aca="false">VLOOKUP(A220,QUIK!$D:$AL,4,0)</f>
        <v>1</v>
      </c>
      <c r="O220" s="122" t="n">
        <f aca="false">IFERROR(VLOOKUP(A220,$A$7:$F$34,5,0)/$E$3,"")</f>
        <v>0.0191602816619529</v>
      </c>
      <c r="P220" s="140" t="n">
        <f aca="false">IFERROR(D220-O220,D220)</f>
        <v>0.0308397183380471</v>
      </c>
      <c r="Q220" s="122" t="n">
        <f aca="false">IF(F220="Обл",(I220*J220%*H220)/$E$3,(I220*J220)/$E$3)</f>
        <v>0.000383205633239057</v>
      </c>
      <c r="R220" s="159" t="n">
        <f aca="false">P220*$E$3</f>
        <v>29712.5695</v>
      </c>
      <c r="S220" s="160" t="n">
        <f aca="false">IF(ABS(P220)&lt;Q220,0,ROUNDDOWN(R220/(IF(F220="Обл",(J220%*I220*H220),(J220*I220))),0))</f>
        <v>80</v>
      </c>
      <c r="T220" s="160" t="n">
        <f aca="false">IF(F220="Обл",S220*I220*J220%*H220,S220*I220*J220)</f>
        <v>29536</v>
      </c>
      <c r="U220" s="160" t="n">
        <f aca="false">(IF(G220&lt;&gt;0,G220,0)+S220*I220)</f>
        <v>13000</v>
      </c>
      <c r="V220" s="160" t="n">
        <f aca="false">U220*J220</f>
        <v>47996</v>
      </c>
      <c r="W220" s="122" t="n">
        <f aca="false">V220/$E$3</f>
        <v>0.0498167323210775</v>
      </c>
    </row>
    <row r="221" customFormat="false" ht="15" hidden="false" customHeight="false" outlineLevel="0" collapsed="false">
      <c r="A221" s="153" t="s">
        <v>177</v>
      </c>
      <c r="B221" s="153" t="s">
        <v>178</v>
      </c>
      <c r="C221" s="154" t="s">
        <v>263</v>
      </c>
      <c r="D221" s="163" t="n">
        <v>0.03</v>
      </c>
      <c r="E221" s="156" t="str">
        <f aca="false">VLOOKUP(A221,QUIK!D:AL,3,0)</f>
        <v>ао</v>
      </c>
      <c r="F221" s="156" t="str">
        <f aca="false">IF(ISERROR(VLOOKUP(E221,Лист12!$A$23:$A$27,1,0))=0,"Обл",IF(OR(E221="ао",E221="ап",E221="др"),"Акции","Прочее"))</f>
        <v>Акции</v>
      </c>
      <c r="G221" s="157" t="n">
        <f aca="false">IFERROR(VLOOKUP(A221,QUIK_купитьпродать!B:G,6,0),)</f>
        <v>0</v>
      </c>
      <c r="H221" s="157" t="n">
        <f aca="false">IF(F221="Обл",VLOOKUP(A221,QUIK!C:J,8,0),1)</f>
        <v>1</v>
      </c>
      <c r="I221" s="0" t="n">
        <f aca="false">VLOOKUP(A221,QUIK!$D:$AL,5,0)</f>
        <v>1</v>
      </c>
      <c r="J221" s="0" t="n">
        <f aca="false">VLOOKUP(A221,QUIK!$D:$AL,9,0)</f>
        <v>1027</v>
      </c>
      <c r="K221" s="0" t="str">
        <f aca="false">VLOOKUP(A221,QUIK!$D:$AL,28,0)</f>
        <v>SUR</v>
      </c>
      <c r="L221" s="0" t="n">
        <f aca="false">VLOOKUP(A221,QUIK!$D:$AL,31,0)</f>
        <v>-100</v>
      </c>
      <c r="M221" s="0" t="n">
        <f aca="false">VLOOKUP(A221,QUIK!$D:$AL,30,0)</f>
        <v>0</v>
      </c>
      <c r="N221" s="0" t="n">
        <f aca="false">VLOOKUP(A221,QUIK!$D:$AL,4,0)</f>
        <v>1</v>
      </c>
      <c r="O221" s="122"/>
      <c r="P221" s="140" t="n">
        <f aca="false">IFERROR(D221-O221,D221)</f>
        <v>0.03</v>
      </c>
      <c r="Q221" s="122" t="n">
        <f aca="false">IF(F221="Обл",(I221*J221%*H221)/$E$3,(I221*J221)/$E$3)</f>
        <v>0.00106595933189738</v>
      </c>
      <c r="R221" s="159" t="n">
        <f aca="false">P221*$E$3</f>
        <v>28903.5417</v>
      </c>
      <c r="S221" s="160" t="n">
        <f aca="false">IF(ABS(P221)&lt;Q221,0,ROUNDDOWN(R221/(IF(F221="Обл",(J221%*I221*H221),(J221*I221))),0))</f>
        <v>28</v>
      </c>
      <c r="T221" s="160" t="n">
        <f aca="false">IF(F221="Обл",S221*I221*J221%*H221,S221*I221*J221)</f>
        <v>28756</v>
      </c>
      <c r="U221" s="160" t="n">
        <f aca="false">(IF(G221&lt;&gt;0,G221,0)+S221*I221)</f>
        <v>28</v>
      </c>
      <c r="V221" s="160" t="n">
        <f aca="false">U221*J221</f>
        <v>28756</v>
      </c>
      <c r="W221" s="122" t="n">
        <f aca="false">V221/$E$3</f>
        <v>0.0298468612931266</v>
      </c>
    </row>
    <row r="222" customFormat="false" ht="15" hidden="false" customHeight="false" outlineLevel="0" collapsed="false">
      <c r="A222" s="153" t="s">
        <v>143</v>
      </c>
      <c r="B222" s="153" t="s">
        <v>144</v>
      </c>
      <c r="C222" s="154" t="s">
        <v>263</v>
      </c>
      <c r="D222" s="155" t="n">
        <v>0.05</v>
      </c>
      <c r="E222" s="156" t="str">
        <f aca="false">VLOOKUP(A222,QUIK!D:AL,3,0)</f>
        <v>ао</v>
      </c>
      <c r="F222" s="156" t="str">
        <f aca="false">IF(ISERROR(VLOOKUP(E222,Лист12!$A$23:$A$27,1,0))=0,"Обл",IF(OR(E222="ао",E222="ап",E222="др"),"Акции","Прочее"))</f>
        <v>Акции</v>
      </c>
      <c r="G222" s="157" t="n">
        <f aca="false">IFERROR(VLOOKUP(A222,QUIK_купитьпродать!B:G,6,0),)</f>
        <v>40</v>
      </c>
      <c r="H222" s="157" t="n">
        <f aca="false">IF(F222="Обл",VLOOKUP(A222,QUIK!C:J,8,0),1)</f>
        <v>1</v>
      </c>
      <c r="I222" s="0" t="n">
        <f aca="false">VLOOKUP(A222,QUIK!$D:$AL,5,0)</f>
        <v>1</v>
      </c>
      <c r="J222" s="0" t="n">
        <f aca="false">VLOOKUP(A222,QUIK!$D:$AL,9,0)</f>
        <v>542.9</v>
      </c>
      <c r="K222" s="0" t="str">
        <f aca="false">VLOOKUP(A222,QUIK!$D:$AL,28,0)</f>
        <v>SUR</v>
      </c>
      <c r="L222" s="0" t="n">
        <f aca="false">VLOOKUP(A222,QUIK!$D:$AL,31,0)</f>
        <v>9</v>
      </c>
      <c r="M222" s="0" t="n">
        <f aca="false">VLOOKUP(A222,QUIK!$D:$AL,30,0)</f>
        <v>0</v>
      </c>
      <c r="N222" s="0" t="n">
        <f aca="false">VLOOKUP(A222,QUIK!$D:$AL,4,0)</f>
        <v>3</v>
      </c>
      <c r="O222" s="122" t="n">
        <f aca="false">IFERROR(VLOOKUP(A222,$A$7:$F$34,5,0)/$E$3,"")</f>
        <v>0.0225397982974523</v>
      </c>
      <c r="P222" s="140" t="n">
        <f aca="false">IFERROR(D222-O222,D222)</f>
        <v>0.0274602017025478</v>
      </c>
      <c r="Q222" s="122" t="n">
        <f aca="false">IF(F222="Обл",(I222*J222%*H222)/$E$3,(I222*J222)/$E$3)</f>
        <v>0.000563494957436306</v>
      </c>
      <c r="R222" s="159" t="n">
        <f aca="false">P222*$E$3</f>
        <v>26456.5695</v>
      </c>
      <c r="S222" s="160" t="n">
        <f aca="false">IF(ABS(P222)&lt;Q222,0,ROUNDDOWN(R222/(IF(F222="Обл",(J222%*I222*H222),(J222*I222))),0))</f>
        <v>48</v>
      </c>
      <c r="T222" s="160" t="n">
        <f aca="false">IF(F222="Обл",S222*I222*J222%*H222,S222*I222*J222)</f>
        <v>26059.2</v>
      </c>
      <c r="U222" s="160" t="n">
        <f aca="false">(IF(G222&lt;&gt;0,G222,0)+S222*I222)</f>
        <v>88</v>
      </c>
      <c r="V222" s="160" t="n">
        <f aca="false">U222*J222</f>
        <v>47775.2</v>
      </c>
      <c r="W222" s="122" t="n">
        <f aca="false">V222/$E$3</f>
        <v>0.0495875562543949</v>
      </c>
    </row>
    <row r="223" customFormat="false" ht="15" hidden="false" customHeight="false" outlineLevel="0" collapsed="false">
      <c r="A223" s="153" t="s">
        <v>149</v>
      </c>
      <c r="B223" s="153" t="s">
        <v>150</v>
      </c>
      <c r="C223" s="154" t="s">
        <v>263</v>
      </c>
      <c r="D223" s="155" t="n">
        <v>0.05</v>
      </c>
      <c r="E223" s="156" t="str">
        <f aca="false">VLOOKUP(A223,QUIK!D:AL,3,0)</f>
        <v>ао</v>
      </c>
      <c r="F223" s="156" t="str">
        <f aca="false">IF(ISERROR(VLOOKUP(E223,Лист12!$A$23:$A$27,1,0))=0,"Обл",IF(OR(E223="ао",E223="ап",E223="др"),"Акции","Прочее"))</f>
        <v>Акции</v>
      </c>
      <c r="G223" s="157" t="n">
        <f aca="false">IFERROR(VLOOKUP(A223,QUIK_купитьпродать!B:G,6,0),)</f>
        <v>9</v>
      </c>
      <c r="H223" s="157" t="n">
        <f aca="false">IF(F223="Обл",VLOOKUP(A223,QUIK!C:J,8,0),1)</f>
        <v>1</v>
      </c>
      <c r="I223" s="0" t="n">
        <f aca="false">VLOOKUP(A223,QUIK!$D:$AL,5,0)</f>
        <v>1</v>
      </c>
      <c r="J223" s="0" t="n">
        <f aca="false">VLOOKUP(A223,QUIK!$D:$AL,9,0)</f>
        <v>2348</v>
      </c>
      <c r="K223" s="0" t="str">
        <f aca="false">VLOOKUP(A223,QUIK!$D:$AL,28,0)</f>
        <v>SUR</v>
      </c>
      <c r="L223" s="0" t="n">
        <f aca="false">VLOOKUP(A223,QUIK!$D:$AL,31,0)</f>
        <v>-100</v>
      </c>
      <c r="M223" s="0" t="n">
        <f aca="false">VLOOKUP(A223,QUIK!$D:$AL,30,0)</f>
        <v>0</v>
      </c>
      <c r="N223" s="0" t="n">
        <f aca="false">VLOOKUP(A223,QUIK!$D:$AL,4,0)</f>
        <v>1</v>
      </c>
      <c r="O223" s="122" t="n">
        <f aca="false">IFERROR(VLOOKUP(A223,$A$7:$F$34,5,0)/$E$3,"")</f>
        <v>0.0219336442080384</v>
      </c>
      <c r="P223" s="140" t="n">
        <f aca="false">IFERROR(D223-O223,D223)</f>
        <v>0.0280663557919616</v>
      </c>
      <c r="Q223" s="122" t="n">
        <f aca="false">IF(F223="Обл",(I223*J223%*H223)/$E$3,(I223*J223)/$E$3)</f>
        <v>0.00243707157867093</v>
      </c>
      <c r="R223" s="159" t="n">
        <f aca="false">P223*$E$3</f>
        <v>27040.5695</v>
      </c>
      <c r="S223" s="160" t="n">
        <f aca="false">IF(ABS(P223)&lt;Q223,0,ROUNDDOWN(R223/(IF(F223="Обл",(J223%*I223*H223),(J223*I223))),0))</f>
        <v>11</v>
      </c>
      <c r="T223" s="160" t="n">
        <f aca="false">IF(F223="Обл",S223*I223*J223%*H223,S223*I223*J223)</f>
        <v>25828</v>
      </c>
      <c r="U223" s="160" t="n">
        <f aca="false">(IF(G223&lt;&gt;0,G223,0)+S223*I223)</f>
        <v>20</v>
      </c>
      <c r="V223" s="160" t="n">
        <f aca="false">U223*J223</f>
        <v>46960</v>
      </c>
      <c r="W223" s="122" t="n">
        <f aca="false">V223/$E$3</f>
        <v>0.0487414315734186</v>
      </c>
    </row>
    <row r="224" customFormat="false" ht="15" hidden="false" customHeight="false" outlineLevel="0" collapsed="false">
      <c r="A224" s="153" t="s">
        <v>157</v>
      </c>
      <c r="B224" s="153" t="s">
        <v>158</v>
      </c>
      <c r="C224" s="154" t="s">
        <v>263</v>
      </c>
      <c r="D224" s="155" t="n">
        <v>0.05</v>
      </c>
      <c r="E224" s="156" t="str">
        <f aca="false">VLOOKUP(A224,QUIK!D:AL,3,0)</f>
        <v>ао</v>
      </c>
      <c r="F224" s="156" t="str">
        <f aca="false">IF(ISERROR(VLOOKUP(E224,Лист12!$A$23:$A$27,1,0))=0,"Обл",IF(OR(E224="ао",E224="ап",E224="др"),"Акции","Прочее"))</f>
        <v>Акции</v>
      </c>
      <c r="G224" s="157" t="n">
        <f aca="false">IFERROR(VLOOKUP(A224,QUIK_купитьпродать!B:G,6,0),)</f>
        <v>140</v>
      </c>
      <c r="H224" s="157" t="n">
        <f aca="false">IF(F224="Обл",VLOOKUP(A224,QUIK!C:J,8,0),1)</f>
        <v>1</v>
      </c>
      <c r="I224" s="0" t="n">
        <f aca="false">VLOOKUP(A224,QUIK!$D:$AL,5,0)</f>
        <v>10</v>
      </c>
      <c r="J224" s="0" t="n">
        <f aca="false">VLOOKUP(A224,QUIK!$D:$AL,9,0)</f>
        <v>183.56</v>
      </c>
      <c r="K224" s="0" t="str">
        <f aca="false">VLOOKUP(A224,QUIK!$D:$AL,28,0)</f>
        <v>SUR</v>
      </c>
      <c r="L224" s="0" t="n">
        <f aca="false">VLOOKUP(A224,QUIK!$D:$AL,31,0)</f>
        <v>-100</v>
      </c>
      <c r="M224" s="0" t="n">
        <f aca="false">VLOOKUP(A224,QUIK!$D:$AL,30,0)</f>
        <v>0</v>
      </c>
      <c r="N224" s="0" t="n">
        <f aca="false">VLOOKUP(A224,QUIK!$D:$AL,4,0)</f>
        <v>1</v>
      </c>
      <c r="O224" s="122" t="n">
        <f aca="false">IFERROR(VLOOKUP(A224,$A$7:$F$34,5,0)/$E$3,"")</f>
        <v>0.0266732709784144</v>
      </c>
      <c r="P224" s="140" t="n">
        <f aca="false">IFERROR(D224-O224,D224)</f>
        <v>0.0233267290215856</v>
      </c>
      <c r="Q224" s="122" t="n">
        <f aca="false">IF(F224="Обл",(I224*J224%*H224)/$E$3,(I224*J224)/$E$3)</f>
        <v>0.00190523364131531</v>
      </c>
      <c r="R224" s="159" t="n">
        <f aca="false">P224*$E$3</f>
        <v>22474.1695</v>
      </c>
      <c r="S224" s="160" t="n">
        <f aca="false">IF(ABS(P224)&lt;Q224,0,ROUNDDOWN(R224/(IF(F224="Обл",(J224%*I224*H224),(J224*I224))),0))</f>
        <v>12</v>
      </c>
      <c r="T224" s="160" t="n">
        <f aca="false">IF(F224="Обл",S224*I224*J224%*H224,S224*I224*J224)</f>
        <v>22027.2</v>
      </c>
      <c r="U224" s="160" t="n">
        <f aca="false">(IF(G224&lt;&gt;0,G224,0)+S224*I224)</f>
        <v>260</v>
      </c>
      <c r="V224" s="160" t="n">
        <f aca="false">U224*J224</f>
        <v>47725.6</v>
      </c>
      <c r="W224" s="122" t="n">
        <f aca="false">V224/$E$3</f>
        <v>0.0495360746741982</v>
      </c>
    </row>
    <row r="225" customFormat="false" ht="15" hidden="false" customHeight="false" outlineLevel="0" collapsed="false">
      <c r="A225" s="153" t="s">
        <v>137</v>
      </c>
      <c r="B225" s="153" t="s">
        <v>138</v>
      </c>
      <c r="C225" s="154" t="s">
        <v>263</v>
      </c>
      <c r="D225" s="165" t="n">
        <v>0.1</v>
      </c>
      <c r="E225" s="156" t="str">
        <f aca="false">VLOOKUP(A225,QUIK!D:AL,3,0)</f>
        <v>ао</v>
      </c>
      <c r="F225" s="156" t="str">
        <f aca="false">IF(ISERROR(VLOOKUP(E225,Лист12!$A$23:$A$27,1,0))=0,"Обл",IF(OR(E225="ао",E225="ап",E225="др"),"Акции","Прочее"))</f>
        <v>Акции</v>
      </c>
      <c r="G225" s="157" t="n">
        <f aca="false">IFERROR(VLOOKUP(A225,QUIK_купитьпродать!B:G,6,0),)</f>
        <v>240</v>
      </c>
      <c r="H225" s="157" t="n">
        <f aca="false">IF(F225="Обл",VLOOKUP(A225,QUIK!C:J,8,0),1)</f>
        <v>1</v>
      </c>
      <c r="I225" s="0" t="n">
        <f aca="false">VLOOKUP(A225,QUIK!$D:$AL,5,0)</f>
        <v>10</v>
      </c>
      <c r="J225" s="0" t="n">
        <f aca="false">VLOOKUP(A225,QUIK!$D:$AL,9,0)</f>
        <v>306.87</v>
      </c>
      <c r="K225" s="0" t="str">
        <f aca="false">VLOOKUP(A225,QUIK!$D:$AL,28,0)</f>
        <v>SUR</v>
      </c>
      <c r="L225" s="0" t="n">
        <f aca="false">VLOOKUP(A225,QUIK!$D:$AL,31,0)</f>
        <v>-100</v>
      </c>
      <c r="M225" s="0" t="n">
        <f aca="false">VLOOKUP(A225,QUIK!$D:$AL,30,0)</f>
        <v>0</v>
      </c>
      <c r="N225" s="0" t="n">
        <f aca="false">VLOOKUP(A225,QUIK!$D:$AL,4,0)</f>
        <v>1</v>
      </c>
      <c r="O225" s="122" t="n">
        <f aca="false">IFERROR(VLOOKUP(A225,$A$7:$F$34,5,0)/$E$3,"")</f>
        <v>0.0764426734596335</v>
      </c>
      <c r="P225" s="140" t="n">
        <f aca="false">IFERROR(D225-O225,D225)</f>
        <v>0.0235573265403665</v>
      </c>
      <c r="Q225" s="122" t="n">
        <f aca="false">IF(F225="Обл",(I225*J225%*H225)/$E$3,(I225*J225)/$E$3)</f>
        <v>0.0031851113941514</v>
      </c>
      <c r="R225" s="159" t="n">
        <f aca="false">P225*$E$3</f>
        <v>22696.339</v>
      </c>
      <c r="S225" s="160" t="n">
        <f aca="false">IF(ABS(P225)&lt;Q225,0,ROUNDDOWN(R225/(IF(F225="Обл",(J225%*I225*H225),(J225*I225))),0))</f>
        <v>7</v>
      </c>
      <c r="T225" s="160" t="n">
        <f aca="false">IF(F225="Обл",S225*I225*J225%*H225,S225*I225*J225)</f>
        <v>21480.9</v>
      </c>
      <c r="U225" s="160" t="n">
        <f aca="false">(IF(G225&lt;&gt;0,G225,0)+S225*I225)</f>
        <v>310</v>
      </c>
      <c r="V225" s="160" t="n">
        <f aca="false">U225*J225</f>
        <v>95129.7</v>
      </c>
      <c r="W225" s="122" t="n">
        <f aca="false">V225/$E$3</f>
        <v>0.0987384532186933</v>
      </c>
    </row>
    <row r="226" customFormat="false" ht="15" hidden="false" customHeight="false" outlineLevel="0" collapsed="false">
      <c r="A226" s="153" t="s">
        <v>151</v>
      </c>
      <c r="B226" s="153" t="s">
        <v>152</v>
      </c>
      <c r="C226" s="154" t="s">
        <v>263</v>
      </c>
      <c r="D226" s="163" t="n">
        <v>0.03</v>
      </c>
      <c r="E226" s="156" t="str">
        <f aca="false">VLOOKUP(A226,QUIK!D:AL,3,0)</f>
        <v>ап</v>
      </c>
      <c r="F226" s="156" t="str">
        <f aca="false">IF(ISERROR(VLOOKUP(E226,Лист12!$A$23:$A$27,1,0))=0,"Обл",IF(OR(E226="ао",E226="ап",E226="др"),"Акции","Прочее"))</f>
        <v>Акции</v>
      </c>
      <c r="G226" s="157" t="n">
        <f aca="false">IFERROR(VLOOKUP(A226,QUIK_купитьпродать!B:G,6,0),)</f>
        <v>11</v>
      </c>
      <c r="H226" s="157" t="n">
        <f aca="false">IF(F226="Обл",VLOOKUP(A226,QUIK!C:J,8,0),1)</f>
        <v>1</v>
      </c>
      <c r="I226" s="0" t="n">
        <f aca="false">VLOOKUP(A226,QUIK!$D:$AL,5,0)</f>
        <v>1</v>
      </c>
      <c r="J226" s="0" t="n">
        <f aca="false">VLOOKUP(A226,QUIK!$D:$AL,9,0)</f>
        <v>944.5</v>
      </c>
      <c r="K226" s="0" t="str">
        <f aca="false">VLOOKUP(A226,QUIK!$D:$AL,28,0)</f>
        <v>SUR</v>
      </c>
      <c r="L226" s="0" t="n">
        <f aca="false">VLOOKUP(A226,QUIK!$D:$AL,31,0)</f>
        <v>-100</v>
      </c>
      <c r="M226" s="0" t="n">
        <f aca="false">VLOOKUP(A226,QUIK!$D:$AL,30,0)</f>
        <v>0</v>
      </c>
      <c r="N226" s="0" t="n">
        <f aca="false">VLOOKUP(A226,QUIK!$D:$AL,4,0)</f>
        <v>1</v>
      </c>
      <c r="O226" s="122" t="n">
        <f aca="false">IFERROR(VLOOKUP(A226,$A$7:$F$34,5,0)/$E$3,"")</f>
        <v>0.010783626561585</v>
      </c>
      <c r="P226" s="140" t="n">
        <f aca="false">IFERROR(D226-O226,D226)</f>
        <v>0.019216373438415</v>
      </c>
      <c r="Q226" s="122" t="n">
        <f aca="false">IF(F226="Обл",(I226*J226%*H226)/$E$3,(I226*J226)/$E$3)</f>
        <v>0.000980329687416819</v>
      </c>
      <c r="R226" s="159" t="n">
        <f aca="false">P226*$E$3</f>
        <v>18514.0417</v>
      </c>
      <c r="S226" s="160" t="n">
        <f aca="false">IF(ABS(P226)&lt;Q226,0,ROUNDDOWN(R226/(IF(F226="Обл",(J226%*I226*H226),(J226*I226))),0))</f>
        <v>19</v>
      </c>
      <c r="T226" s="160" t="n">
        <f aca="false">IF(F226="Обл",S226*I226*J226%*H226,S226*I226*J226)</f>
        <v>17945.5</v>
      </c>
      <c r="U226" s="160" t="n">
        <f aca="false">(IF(G226&lt;&gt;0,G226,0)+S226*I226)</f>
        <v>30</v>
      </c>
      <c r="V226" s="160" t="n">
        <f aca="false">U226*J226</f>
        <v>28335</v>
      </c>
      <c r="W226" s="122" t="n">
        <f aca="false">V226/$E$3</f>
        <v>0.0294098906225046</v>
      </c>
    </row>
    <row r="227" customFormat="false" ht="15" hidden="false" customHeight="false" outlineLevel="0" collapsed="false">
      <c r="A227" s="153" t="s">
        <v>163</v>
      </c>
      <c r="B227" s="153" t="s">
        <v>164</v>
      </c>
      <c r="C227" s="154" t="s">
        <v>263</v>
      </c>
      <c r="D227" s="155" t="n">
        <v>0.05</v>
      </c>
      <c r="E227" s="156" t="str">
        <f aca="false">VLOOKUP(A227,QUIK!D:AL,3,0)</f>
        <v>ао</v>
      </c>
      <c r="F227" s="156" t="str">
        <f aca="false">IF(ISERROR(VLOOKUP(E227,Лист12!$A$23:$A$27,1,0))=0,"Обл",IF(OR(E227="ао",E227="ап",E227="др"),"Акции","Прочее"))</f>
        <v>Акции</v>
      </c>
      <c r="G227" s="157" t="n">
        <f aca="false">IFERROR(VLOOKUP(A227,QUIK_купитьпродать!B:G,6,0),)</f>
        <v>7</v>
      </c>
      <c r="H227" s="157" t="n">
        <f aca="false">IF(F227="Обл",VLOOKUP(A227,QUIK!C:J,8,0),1)</f>
        <v>1</v>
      </c>
      <c r="I227" s="0" t="n">
        <f aca="false">VLOOKUP(A227,QUIK!$D:$AL,5,0)</f>
        <v>1</v>
      </c>
      <c r="J227" s="0" t="n">
        <f aca="false">VLOOKUP(A227,QUIK!$D:$AL,9,0)</f>
        <v>4200</v>
      </c>
      <c r="K227" s="0" t="str">
        <f aca="false">VLOOKUP(A227,QUIK!$D:$AL,28,0)</f>
        <v>SUR</v>
      </c>
      <c r="L227" s="0" t="n">
        <f aca="false">VLOOKUP(A227,QUIK!$D:$AL,31,0)</f>
        <v>-100</v>
      </c>
      <c r="M227" s="0" t="n">
        <f aca="false">VLOOKUP(A227,QUIK!$D:$AL,30,0)</f>
        <v>0</v>
      </c>
      <c r="N227" s="0" t="n">
        <f aca="false">VLOOKUP(A227,QUIK!$D:$AL,4,0)</f>
        <v>1</v>
      </c>
      <c r="O227" s="122" t="n">
        <f aca="false">IFERROR(VLOOKUP(A227,$A$7:$F$34,5,0)/$E$3,"")</f>
        <v>0.0305152914876172</v>
      </c>
      <c r="P227" s="140" t="n">
        <f aca="false">IFERROR(D227-O227,D227)</f>
        <v>0.0194847085123828</v>
      </c>
      <c r="Q227" s="122" t="n">
        <f aca="false">IF(F227="Обл",(I227*J227%*H227)/$E$3,(I227*J227)/$E$3)</f>
        <v>0.00435932735537389</v>
      </c>
      <c r="R227" s="159" t="n">
        <f aca="false">P227*$E$3</f>
        <v>18772.5695</v>
      </c>
      <c r="S227" s="160" t="n">
        <f aca="false">IF(ABS(P227)&lt;Q227,0,ROUNDDOWN(R227/(IF(F227="Обл",(J227%*I227*H227),(J227*I227))),0))</f>
        <v>4</v>
      </c>
      <c r="T227" s="160" t="n">
        <f aca="false">IF(F227="Обл",S227*I227*J227%*H227,S227*I227*J227)</f>
        <v>16800</v>
      </c>
      <c r="U227" s="160" t="n">
        <f aca="false">(IF(G227&lt;&gt;0,G227,0)+S227*I227)</f>
        <v>11</v>
      </c>
      <c r="V227" s="160" t="n">
        <f aca="false">U227*J227</f>
        <v>46200</v>
      </c>
      <c r="W227" s="122" t="n">
        <f aca="false">V227/$E$3</f>
        <v>0.0479526009091128</v>
      </c>
    </row>
    <row r="228" customFormat="false" ht="15" hidden="false" customHeight="false" outlineLevel="0" collapsed="false">
      <c r="A228" s="153" t="s">
        <v>119</v>
      </c>
      <c r="B228" s="153" t="s">
        <v>120</v>
      </c>
      <c r="C228" s="154" t="s">
        <v>263</v>
      </c>
      <c r="D228" s="163" t="n">
        <v>0.03</v>
      </c>
      <c r="E228" s="156" t="str">
        <f aca="false">VLOOKUP(A228,QUIK!D:AL,3,0)</f>
        <v>ао</v>
      </c>
      <c r="F228" s="156" t="str">
        <f aca="false">IF(ISERROR(VLOOKUP(E228,Лист12!$A$23:$A$27,1,0))=0,"Обл",IF(OR(E228="ао",E228="ап",E228="др"),"Акции","Прочее"))</f>
        <v>Акции</v>
      </c>
      <c r="G228" s="157" t="n">
        <f aca="false">IFERROR(VLOOKUP(A228,QUIK_купитьпродать!B:G,6,0),)</f>
        <v>25</v>
      </c>
      <c r="H228" s="157" t="n">
        <f aca="false">IF(F228="Обл",VLOOKUP(A228,QUIK!C:J,8,0),1)</f>
        <v>1</v>
      </c>
      <c r="I228" s="0" t="n">
        <f aca="false">VLOOKUP(A228,QUIK!$D:$AL,5,0)</f>
        <v>1</v>
      </c>
      <c r="J228" s="0" t="n">
        <f aca="false">VLOOKUP(A228,QUIK!$D:$AL,9,0)</f>
        <v>845.2</v>
      </c>
      <c r="K228" s="0" t="str">
        <f aca="false">VLOOKUP(A228,QUIK!$D:$AL,28,0)</f>
        <v>SUR</v>
      </c>
      <c r="L228" s="0" t="n">
        <f aca="false">VLOOKUP(A228,QUIK!$D:$AL,31,0)</f>
        <v>-100</v>
      </c>
      <c r="M228" s="0" t="n">
        <f aca="false">VLOOKUP(A228,QUIK!$D:$AL,30,0)</f>
        <v>0</v>
      </c>
      <c r="N228" s="0" t="n">
        <f aca="false">VLOOKUP(A228,QUIK!$D:$AL,4,0)</f>
        <v>1</v>
      </c>
      <c r="O228" s="122" t="n">
        <f aca="false">IFERROR(VLOOKUP(A228,$A$7:$F$34,5,0)/$E$3,"")</f>
        <v>0.0219315683378691</v>
      </c>
      <c r="P228" s="140" t="n">
        <f aca="false">IFERROR(D228-O228,D228)</f>
        <v>0.00806843166213087</v>
      </c>
      <c r="Q228" s="122" t="n">
        <f aca="false">IF(F228="Обл",(I228*J228%*H228)/$E$3,(I228*J228)/$E$3)</f>
        <v>0.000877262733514765</v>
      </c>
      <c r="R228" s="159" t="n">
        <f aca="false">P228*$E$3</f>
        <v>7773.54169999999</v>
      </c>
      <c r="S228" s="160" t="n">
        <f aca="false">IF(ABS(P228)&lt;Q228,0,ROUNDDOWN(R228/(IF(F228="Обл",(J228%*I228*H228),(J228*I228))),0))</f>
        <v>9</v>
      </c>
      <c r="T228" s="160" t="n">
        <f aca="false">IF(F228="Обл",S228*I228*J228%*H228,S228*I228*J228)</f>
        <v>7606.8</v>
      </c>
      <c r="U228" s="160" t="n">
        <f aca="false">(IF(G228&lt;&gt;0,G228,0)+S228*I228)</f>
        <v>34</v>
      </c>
      <c r="V228" s="160" t="n">
        <f aca="false">U228*J228</f>
        <v>28736.8</v>
      </c>
      <c r="W228" s="122" t="n">
        <f aca="false">V228/$E$3</f>
        <v>0.029826932939502</v>
      </c>
    </row>
    <row r="229" customFormat="false" ht="15" hidden="false" customHeight="false" outlineLevel="0" collapsed="false">
      <c r="A229" s="153" t="s">
        <v>123</v>
      </c>
      <c r="B229" s="153" t="s">
        <v>124</v>
      </c>
      <c r="C229" s="154" t="s">
        <v>263</v>
      </c>
      <c r="D229" s="155" t="n">
        <v>0.05</v>
      </c>
      <c r="E229" s="156" t="str">
        <f aca="false">VLOOKUP(A229,QUIK!D:AL,3,0)</f>
        <v>ао</v>
      </c>
      <c r="F229" s="156" t="str">
        <f aca="false">IF(ISERROR(VLOOKUP(E229,Лист12!$A$23:$A$27,1,0))=0,"Обл",IF(OR(E229="ао",E229="ап",E229="др"),"Акции","Прочее"))</f>
        <v>Акции</v>
      </c>
      <c r="G229" s="157" t="n">
        <f aca="false">IFERROR(VLOOKUP(A229,QUIK_купитьпродать!B:G,6,0),)</f>
        <v>8</v>
      </c>
      <c r="H229" s="157" t="n">
        <f aca="false">IF(F229="Обл",VLOOKUP(A229,QUIK!C:J,8,0),1)</f>
        <v>1</v>
      </c>
      <c r="I229" s="0" t="n">
        <f aca="false">VLOOKUP(A229,QUIK!$D:$AL,5,0)</f>
        <v>1</v>
      </c>
      <c r="J229" s="0" t="n">
        <f aca="false">VLOOKUP(A229,QUIK!$D:$AL,9,0)</f>
        <v>6748.5</v>
      </c>
      <c r="K229" s="0" t="str">
        <f aca="false">VLOOKUP(A229,QUIK!$D:$AL,28,0)</f>
        <v>SUR</v>
      </c>
      <c r="L229" s="0" t="n">
        <f aca="false">VLOOKUP(A229,QUIK!$D:$AL,31,0)</f>
        <v>-100</v>
      </c>
      <c r="M229" s="0" t="n">
        <f aca="false">VLOOKUP(A229,QUIK!$D:$AL,30,0)</f>
        <v>0</v>
      </c>
      <c r="N229" s="0" t="n">
        <f aca="false">VLOOKUP(A229,QUIK!$D:$AL,4,0)</f>
        <v>1</v>
      </c>
      <c r="O229" s="122" t="n">
        <f aca="false">IFERROR(VLOOKUP(A229,$A$7:$F$34,5,0)/$E$3,"")</f>
        <v>0.0560360393480775</v>
      </c>
      <c r="P229" s="140" t="n">
        <f aca="false">IFERROR(D229-O229,D229)</f>
        <v>-0.00603603934807755</v>
      </c>
      <c r="Q229" s="122" t="n">
        <f aca="false">IF(F229="Обл",(I229*J229%*H229)/$E$3,(I229*J229)/$E$3)</f>
        <v>0.00700450491850969</v>
      </c>
      <c r="R229" s="159" t="n">
        <f aca="false">P229*$E$3</f>
        <v>-5815.43050000001</v>
      </c>
      <c r="S229" s="160" t="n">
        <f aca="false">IF(ABS(P229)&lt;Q229,0,ROUNDDOWN(R229/(IF(F229="Обл",(J229%*I229*H229),(J229*I229))),0))</f>
        <v>0</v>
      </c>
      <c r="T229" s="160" t="n">
        <f aca="false">IF(F229="Обл",S229*I229*J229%*H229,S229*I229*J229)</f>
        <v>0</v>
      </c>
      <c r="U229" s="160" t="n">
        <f aca="false">(IF(G229&lt;&gt;0,G229,0)+S229*I229)</f>
        <v>8</v>
      </c>
      <c r="V229" s="160" t="n">
        <f aca="false">U229*J229</f>
        <v>53988</v>
      </c>
      <c r="W229" s="122" t="n">
        <f aca="false">V229/$E$3</f>
        <v>0.0560360393480775</v>
      </c>
    </row>
    <row r="230" customFormat="false" ht="15" hidden="false" customHeight="false" outlineLevel="0" collapsed="false">
      <c r="A230" s="23"/>
      <c r="B230" s="23"/>
      <c r="C230" s="23"/>
      <c r="D230" s="23"/>
    </row>
    <row r="232" customFormat="false" ht="15" hidden="false" customHeight="false" outlineLevel="0" collapsed="false">
      <c r="A232" s="0" t="s">
        <v>331</v>
      </c>
    </row>
    <row r="234" customFormat="false" ht="21" hidden="false" customHeight="false" outlineLevel="0" collapsed="false">
      <c r="A234" s="117" t="s">
        <v>332</v>
      </c>
    </row>
    <row r="235" customFormat="false" ht="15" hidden="false" customHeight="false" outlineLevel="0" collapsed="false">
      <c r="A235" s="0" t="s">
        <v>333</v>
      </c>
    </row>
    <row r="236" customFormat="false" ht="15" hidden="false" customHeight="false" outlineLevel="0" collapsed="false">
      <c r="A236" s="0" t="s">
        <v>334</v>
      </c>
    </row>
    <row r="237" customFormat="false" ht="15" hidden="false" customHeight="false" outlineLevel="0" collapsed="false">
      <c r="A237" s="0" t="s">
        <v>335</v>
      </c>
    </row>
  </sheetData>
  <conditionalFormatting sqref="F7:F34">
    <cfRule type="dataBar" priority="2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{10F8B8BB-17F7-491F-BEB4-77DEBCA7804B}</x14:id>
        </ext>
      </extLst>
    </cfRule>
  </conditionalFormatting>
  <conditionalFormatting sqref="F3">
    <cfRule type="containsText" priority="3" operator="containsText" aboveAverage="0" equalAverage="0" bottom="0" percent="0" rank="0" text="не" dxfId="31">
      <formula>NOT(ISERROR(SEARCH("не",F3)))</formula>
    </cfRule>
    <cfRule type="cellIs" priority="4" operator="equal" aboveAverage="0" equalAverage="0" bottom="0" percent="0" rank="0" text="" dxfId="32">
      <formula>"ОК"</formula>
    </cfRule>
  </conditionalFormatting>
  <conditionalFormatting sqref="C148">
    <cfRule type="containsText" priority="5" operator="containsText" aboveAverage="0" equalAverage="0" bottom="0" percent="0" rank="0" text="достаточно" dxfId="33">
      <formula>NOT(ISERROR(SEARCH("достаточно",C148)))</formula>
    </cfRule>
    <cfRule type="containsText" priority="6" operator="containsText" aboveAverage="0" equalAverage="0" bottom="0" percent="0" rank="0" text="НЕ" dxfId="34">
      <formula>NOT(ISERROR(SEARCH("НЕ",C148)))</formula>
    </cfRule>
  </conditionalFormatting>
  <conditionalFormatting sqref="C144">
    <cfRule type="containsText" priority="7" operator="containsText" aboveAverage="0" equalAverage="0" bottom="0" percent="0" rank="0" text="достаточно" dxfId="35">
      <formula>NOT(ISERROR(SEARCH("достаточно",C144)))</formula>
    </cfRule>
    <cfRule type="containsText" priority="8" operator="containsText" aboveAverage="0" equalAverage="0" bottom="0" percent="0" rank="0" text="НЕ" dxfId="36">
      <formula>NOT(ISERROR(SEARCH("НЕ",C144)))</formula>
    </cfRule>
  </conditionalFormatting>
  <conditionalFormatting sqref="C152">
    <cfRule type="containsText" priority="9" operator="containsText" aboveAverage="0" equalAverage="0" bottom="0" percent="0" rank="0" text="достаточно" dxfId="37">
      <formula>NOT(ISERROR(SEARCH("достаточно",C152)))</formula>
    </cfRule>
    <cfRule type="containsText" priority="10" operator="containsText" aboveAverage="0" equalAverage="0" bottom="0" percent="0" rank="0" text="НЕ" dxfId="38">
      <formula>NOT(ISERROR(SEARCH("НЕ",C152)))</formula>
    </cfRule>
  </conditionalFormatting>
  <conditionalFormatting sqref="C201">
    <cfRule type="containsText" priority="11" operator="containsText" aboveAverage="0" equalAverage="0" bottom="0" percent="0" rank="0" text="достаточно" dxfId="39">
      <formula>NOT(ISERROR(SEARCH("достаточно",C201)))</formula>
    </cfRule>
    <cfRule type="containsText" priority="12" operator="containsText" aboveAverage="0" equalAverage="0" bottom="0" percent="0" rank="0" text="НЕ" dxfId="40">
      <formula>NOT(ISERROR(SEARCH("НЕ",C201)))</formula>
    </cfRule>
  </conditionalFormatting>
  <conditionalFormatting sqref="T213:T229">
    <cfRule type="dataBar" priority="13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{A6704B16-71DB-4EF8-81FA-65FD111EED12}</x14:id>
        </ext>
      </extLst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F8B8BB-17F7-491F-BEB4-77DEBCA7804B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F7:F34</xm:sqref>
        </x14:conditionalFormatting>
        <x14:conditionalFormatting xmlns:xm="http://schemas.microsoft.com/office/excel/2006/main">
          <x14:cfRule type="dataBar" id="{A6704B16-71DB-4EF8-81FA-65FD111EED12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T213:T229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96DCF8"/>
    <pageSetUpPr fitToPage="false"/>
  </sheetPr>
  <dimension ref="A1:AC38"/>
  <sheetViews>
    <sheetView showFormulas="false" showGridLines="true" showRowColHeaders="true" showZeros="true" rightToLeft="false" tabSelected="true" showOutlineSymbols="true" defaultGridColor="true" view="normal" topLeftCell="J4" colorId="64" zoomScale="100" zoomScaleNormal="100" zoomScalePageLayoutView="100" workbookViewId="0">
      <selection pane="topLeft" activeCell="O8" activeCellId="0" sqref="O8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5.43"/>
    <col collapsed="false" customWidth="true" hidden="false" outlineLevel="0" max="2" min="2" style="0" width="27.85"/>
    <col collapsed="false" customWidth="true" hidden="false" outlineLevel="0" max="3" min="3" style="0" width="10.85"/>
    <col collapsed="false" customWidth="true" hidden="false" outlineLevel="0" max="4" min="4" style="0" width="10.14"/>
    <col collapsed="false" customWidth="true" hidden="false" outlineLevel="0" max="5" min="5" style="0" width="18.28"/>
    <col collapsed="false" customWidth="true" hidden="false" outlineLevel="0" max="6" min="6" style="0" width="76.72"/>
    <col collapsed="false" customWidth="true" hidden="false" outlineLevel="0" max="8" min="7" style="0" width="12"/>
    <col collapsed="false" customWidth="true" hidden="false" outlineLevel="0" max="10" min="9" style="0" width="15.71"/>
    <col collapsed="false" customWidth="true" hidden="false" outlineLevel="0" max="11" min="11" style="0" width="16.87"/>
    <col collapsed="false" customWidth="true" hidden="false" outlineLevel="0" max="12" min="12" style="0" width="19.73"/>
    <col collapsed="false" customWidth="true" hidden="false" outlineLevel="0" max="14" min="14" style="0" width="182.47"/>
    <col collapsed="false" customWidth="true" hidden="false" outlineLevel="0" max="15" min="15" style="0" width="41.45"/>
    <col collapsed="false" customWidth="true" hidden="false" outlineLevel="0" max="16" min="16" style="0" width="29.57"/>
    <col collapsed="false" customWidth="true" hidden="false" outlineLevel="0" max="17" min="17" style="0" width="2.57"/>
    <col collapsed="false" customWidth="true" hidden="false" outlineLevel="0" max="18" min="18" style="0" width="63.73"/>
  </cols>
  <sheetData>
    <row r="1" customFormat="false" ht="15" hidden="false" customHeight="false" outlineLevel="0" collapsed="false">
      <c r="D1" s="293" t="s">
        <v>511</v>
      </c>
      <c r="AB1" s="0" t="n">
        <f aca="false">TRUE()</f>
        <v>1</v>
      </c>
      <c r="AC1" s="0" t="n">
        <f aca="false">IF(AB1=0,1,0)</f>
        <v>0</v>
      </c>
    </row>
    <row r="2" customFormat="false" ht="15" hidden="false" customHeight="false" outlineLevel="0" collapsed="false">
      <c r="D2" s="294"/>
    </row>
    <row r="3" customFormat="false" ht="15" hidden="false" customHeight="false" outlineLevel="0" collapsed="false">
      <c r="D3" s="294"/>
    </row>
    <row r="4" customFormat="false" ht="15.75" hidden="false" customHeight="false" outlineLevel="0" collapsed="false"/>
    <row r="5" customFormat="false" ht="69.75" hidden="false" customHeight="false" outlineLevel="0" collapsed="false">
      <c r="A5" s="295" t="s">
        <v>512</v>
      </c>
      <c r="B5" s="296"/>
      <c r="C5" s="297" t="s">
        <v>513</v>
      </c>
      <c r="D5" s="297" t="s">
        <v>513</v>
      </c>
      <c r="E5" s="297" t="s">
        <v>514</v>
      </c>
      <c r="F5" s="297" t="s">
        <v>515</v>
      </c>
      <c r="G5" s="297" t="s">
        <v>516</v>
      </c>
      <c r="H5" s="297" t="s">
        <v>516</v>
      </c>
      <c r="I5" s="296"/>
      <c r="J5" s="296"/>
      <c r="K5" s="296"/>
      <c r="L5" s="296"/>
      <c r="M5" s="298"/>
    </row>
    <row r="6" customFormat="false" ht="57.75" hidden="false" customHeight="true" outlineLevel="0" collapsed="false">
      <c r="A6" s="299" t="s">
        <v>517</v>
      </c>
      <c r="B6" s="281" t="s">
        <v>198</v>
      </c>
      <c r="C6" s="281" t="s">
        <v>518</v>
      </c>
      <c r="D6" s="300" t="s">
        <v>519</v>
      </c>
      <c r="E6" s="281" t="s">
        <v>520</v>
      </c>
      <c r="F6" s="300" t="s">
        <v>521</v>
      </c>
      <c r="G6" s="281" t="s">
        <v>522</v>
      </c>
      <c r="H6" s="281" t="s">
        <v>523</v>
      </c>
      <c r="I6" s="123" t="s">
        <v>524</v>
      </c>
      <c r="J6" s="123" t="s">
        <v>525</v>
      </c>
      <c r="K6" s="301" t="s">
        <v>526</v>
      </c>
      <c r="L6" s="301" t="s">
        <v>527</v>
      </c>
      <c r="M6" s="302"/>
      <c r="R6" s="0" t="n">
        <f aca="false">ISBLANK(C7)=1</f>
        <v>1</v>
      </c>
      <c r="S6" s="0" t="s">
        <v>528</v>
      </c>
      <c r="T6" s="0" t="s">
        <v>529</v>
      </c>
    </row>
    <row r="7" customFormat="false" ht="15" hidden="false" customHeight="false" outlineLevel="0" collapsed="false">
      <c r="A7" s="57" t="s">
        <v>530</v>
      </c>
      <c r="B7" s="0" t="s">
        <v>531</v>
      </c>
      <c r="C7" s="166"/>
      <c r="D7" s="166" t="n">
        <v>1</v>
      </c>
      <c r="F7" s="0" t="s">
        <v>532</v>
      </c>
      <c r="H7" s="0" t="s">
        <v>533</v>
      </c>
      <c r="I7" s="166" t="n">
        <f aca="false">J7-(J7*20%)</f>
        <v>0.1112</v>
      </c>
      <c r="J7" s="166" t="n">
        <f aca="false">K7+L7</f>
        <v>0.139</v>
      </c>
      <c r="K7" s="303" t="n">
        <f aca="false">IF(G7="1 - низкий",$D$18,$D$17)*C7</f>
        <v>0</v>
      </c>
      <c r="L7" s="136" t="n">
        <f aca="false">IF(H7="1 - низкий",$D$20,$D$19)*D7</f>
        <v>0.139</v>
      </c>
      <c r="M7" s="58"/>
      <c r="N7" s="304" t="s">
        <v>534</v>
      </c>
      <c r="P7" s="166" t="str">
        <f aca="false">A7&amp;" "&amp;B7</f>
        <v>1pR Консервативный</v>
      </c>
      <c r="Q7" s="305" t="n">
        <v>1</v>
      </c>
      <c r="R7" s="0" t="str">
        <f aca="false">IF(ISBLANK(C7)=1,"",C7*100&amp;"% акций в "&amp;E7&amp;"; ")&amp;IF(ISBLANK(D7)=1,"",D7*100&amp;"% облигаций в "&amp;F7)</f>
        <v>100% облигаций в 6S - РФ ОФЗ</v>
      </c>
      <c r="S7" s="166" t="n">
        <f aca="false">C7</f>
        <v>0</v>
      </c>
      <c r="T7" s="166" t="n">
        <f aca="false">D7</f>
        <v>1</v>
      </c>
    </row>
    <row r="8" customFormat="false" ht="15" hidden="false" customHeight="false" outlineLevel="0" collapsed="false">
      <c r="A8" s="57" t="s">
        <v>535</v>
      </c>
      <c r="B8" s="0" t="s">
        <v>536</v>
      </c>
      <c r="C8" s="166"/>
      <c r="D8" s="166" t="n">
        <v>1</v>
      </c>
      <c r="F8" s="0" t="s">
        <v>537</v>
      </c>
      <c r="H8" s="0" t="s">
        <v>538</v>
      </c>
      <c r="I8" s="166" t="n">
        <f aca="false">J8-(J8*20%)</f>
        <v>0.139</v>
      </c>
      <c r="J8" s="166" t="n">
        <f aca="false">K8+L8</f>
        <v>0.17375</v>
      </c>
      <c r="K8" s="303" t="n">
        <f aca="false">IF(G8="1 - низкий",$D$18,$D$17)*C8</f>
        <v>0</v>
      </c>
      <c r="L8" s="136" t="n">
        <f aca="false">IF(H8="1 - низкий",$D$20,$D$19)*D8</f>
        <v>0.17375</v>
      </c>
      <c r="M8" s="58"/>
      <c r="N8" s="0" t="s">
        <v>539</v>
      </c>
      <c r="P8" s="166" t="str">
        <f aca="false">A8&amp;" "&amp;B8</f>
        <v>2pR Умеренно консервативный</v>
      </c>
      <c r="Q8" s="305" t="n">
        <v>2</v>
      </c>
      <c r="R8" s="0" t="str">
        <f aca="false">IF(ISBLANK(C8)=1,"",C8*100&amp;"% акций в "&amp;E8&amp;"; ")&amp;IF(ISBLANK(D8)=1,"",D8*100&amp;"% облигаций в "&amp;F8)</f>
        <v>100% облигаций в 5S - РФ Облигации</v>
      </c>
      <c r="S8" s="166" t="n">
        <f aca="false">C8</f>
        <v>0</v>
      </c>
      <c r="T8" s="166" t="n">
        <f aca="false">D8</f>
        <v>1</v>
      </c>
    </row>
    <row r="9" customFormat="false" ht="15" hidden="false" customHeight="false" outlineLevel="0" collapsed="false">
      <c r="A9" s="57" t="s">
        <v>540</v>
      </c>
      <c r="B9" s="0" t="s">
        <v>541</v>
      </c>
      <c r="C9" s="166" t="n">
        <v>0.5</v>
      </c>
      <c r="D9" s="166" t="n">
        <v>0.5</v>
      </c>
      <c r="E9" s="0" t="s">
        <v>542</v>
      </c>
      <c r="F9" s="0" t="s">
        <v>537</v>
      </c>
      <c r="G9" s="0" t="s">
        <v>533</v>
      </c>
      <c r="H9" s="0" t="s">
        <v>538</v>
      </c>
      <c r="I9" s="166" t="n">
        <f aca="false">J9-(J9*20%)</f>
        <v>0.1807</v>
      </c>
      <c r="J9" s="166" t="n">
        <f aca="false">K9+L9</f>
        <v>0.225875</v>
      </c>
      <c r="K9" s="303" t="n">
        <f aca="false">IF(G9="1 - низкий",$D$18,$D$17)*C9</f>
        <v>0.139</v>
      </c>
      <c r="L9" s="136" t="n">
        <f aca="false">IF(H9="1 - низкий",$D$20,$D$19)*D9</f>
        <v>0.086875</v>
      </c>
      <c r="M9" s="58"/>
      <c r="N9" s="304" t="s">
        <v>543</v>
      </c>
      <c r="P9" s="166" t="str">
        <f aca="false">A9&amp;" "&amp;B9</f>
        <v>3pR Сбалансированный</v>
      </c>
      <c r="Q9" s="305" t="n">
        <v>3</v>
      </c>
      <c r="R9" s="0" t="str">
        <f aca="false">IF(ISBLANK(C9)=1,"",C9*100&amp;"% акций в "&amp;E9&amp;"; ")&amp;IF(ISBLANK(D9)=1,"",D9*100&amp;"% облигаций в "&amp;F9)</f>
        <v>50% акций в 3S - РФ Стандарт; 50% облигаций в 5S - РФ Облигации</v>
      </c>
      <c r="S9" s="166" t="n">
        <f aca="false">C9</f>
        <v>0.5</v>
      </c>
      <c r="T9" s="166" t="n">
        <f aca="false">D9</f>
        <v>0.5</v>
      </c>
    </row>
    <row r="10" customFormat="false" ht="15" hidden="false" customHeight="false" outlineLevel="0" collapsed="false">
      <c r="A10" s="57" t="s">
        <v>544</v>
      </c>
      <c r="B10" s="0" t="s">
        <v>545</v>
      </c>
      <c r="C10" s="166" t="n">
        <v>0.75</v>
      </c>
      <c r="D10" s="166" t="n">
        <v>0.25</v>
      </c>
      <c r="E10" s="0" t="s">
        <v>542</v>
      </c>
      <c r="F10" s="0" t="s">
        <v>537</v>
      </c>
      <c r="G10" s="0" t="s">
        <v>533</v>
      </c>
      <c r="H10" s="0" t="s">
        <v>538</v>
      </c>
      <c r="I10" s="166" t="n">
        <f aca="false">J10-(J10*20%)</f>
        <v>0.20155</v>
      </c>
      <c r="J10" s="166" t="n">
        <f aca="false">K10+L10</f>
        <v>0.2519375</v>
      </c>
      <c r="K10" s="303" t="n">
        <f aca="false">IF(G10="1 - низкий",$D$18,$D$17)*C10</f>
        <v>0.2085</v>
      </c>
      <c r="L10" s="136" t="n">
        <f aca="false">IF(H10="1 - низкий",$D$20,$D$19)*D10</f>
        <v>0.0434375</v>
      </c>
      <c r="M10" s="58"/>
      <c r="N10" s="304" t="s">
        <v>546</v>
      </c>
      <c r="P10" s="166" t="str">
        <f aca="false">A10&amp;" "&amp;B10</f>
        <v>4pR Умеренно агрессивный</v>
      </c>
      <c r="Q10" s="305" t="n">
        <v>4</v>
      </c>
      <c r="R10" s="0" t="str">
        <f aca="false">IF(ISBLANK(C10)=1,"",C10*100&amp;"% акций в "&amp;E10&amp;"; ")&amp;IF(ISBLANK(D10)=1,"",D10*100&amp;"% облигаций в "&amp;F10)</f>
        <v>75% акций в 3S - РФ Стандарт; 25% облигаций в 5S - РФ Облигации</v>
      </c>
      <c r="S10" s="166" t="n">
        <f aca="false">C10</f>
        <v>0.75</v>
      </c>
      <c r="T10" s="166" t="n">
        <f aca="false">D10</f>
        <v>0.25</v>
      </c>
    </row>
    <row r="11" customFormat="false" ht="15" hidden="false" customHeight="false" outlineLevel="0" collapsed="false">
      <c r="A11" s="57" t="s">
        <v>547</v>
      </c>
      <c r="B11" s="0" t="s">
        <v>548</v>
      </c>
      <c r="C11" s="166" t="n">
        <v>1</v>
      </c>
      <c r="D11" s="166"/>
      <c r="E11" s="0" t="s">
        <v>542</v>
      </c>
      <c r="G11" s="0" t="s">
        <v>533</v>
      </c>
      <c r="I11" s="166" t="n">
        <f aca="false">J11-(J11*20%)</f>
        <v>0.2224</v>
      </c>
      <c r="J11" s="166" t="n">
        <f aca="false">K11+L11</f>
        <v>0.278</v>
      </c>
      <c r="K11" s="303" t="n">
        <f aca="false">IF(G11="1 - низкий",$D$18,$D$17)*C11</f>
        <v>0.278</v>
      </c>
      <c r="L11" s="136" t="n">
        <f aca="false">IF(H11="1 - низкий",$D$20,$D$19)*D11</f>
        <v>0</v>
      </c>
      <c r="M11" s="58"/>
      <c r="N11" s="304" t="s">
        <v>549</v>
      </c>
      <c r="P11" s="166" t="str">
        <f aca="false">A11&amp;" "&amp;B11</f>
        <v>5pR Агрессивный</v>
      </c>
      <c r="Q11" s="305" t="n">
        <v>5</v>
      </c>
      <c r="R11" s="0" t="str">
        <f aca="false">IF(ISBLANK(C11)=1,"",C11*100&amp;"% акций в "&amp;E11&amp;"; ")&amp;IF(ISBLANK(D11)=1,"",D11*100&amp;"% облигаций в "&amp;F11)</f>
        <v>100% акций в 3S - РФ Стандарт;</v>
      </c>
      <c r="S11" s="166" t="n">
        <f aca="false">C11</f>
        <v>1</v>
      </c>
      <c r="T11" s="166" t="n">
        <f aca="false">D11</f>
        <v>0</v>
      </c>
    </row>
    <row r="12" customFormat="false" ht="15" hidden="false" customHeight="false" outlineLevel="0" collapsed="false">
      <c r="A12" s="57" t="s">
        <v>550</v>
      </c>
      <c r="B12" s="0" t="s">
        <v>551</v>
      </c>
      <c r="C12" s="166" t="n">
        <v>1</v>
      </c>
      <c r="D12" s="166"/>
      <c r="E12" s="0" t="s">
        <v>552</v>
      </c>
      <c r="G12" s="0" t="s">
        <v>538</v>
      </c>
      <c r="I12" s="166" t="n">
        <f aca="false">J12-(J12*20%)</f>
        <v>0.2502</v>
      </c>
      <c r="J12" s="166" t="n">
        <f aca="false">K12+L12</f>
        <v>0.31275</v>
      </c>
      <c r="K12" s="303" t="n">
        <f aca="false">IF(G12="1 - низкий",$D$18,$D$17)*C12</f>
        <v>0.31275</v>
      </c>
      <c r="L12" s="136" t="n">
        <f aca="false">IF(H12="1 - низкий",$D$20,$D$19)*D12</f>
        <v>0</v>
      </c>
      <c r="M12" s="58"/>
      <c r="N12" s="304" t="s">
        <v>553</v>
      </c>
      <c r="P12" s="166" t="str">
        <f aca="false">A12&amp;" "&amp;B12</f>
        <v>6pR Сверхагрессивный</v>
      </c>
      <c r="Q12" s="305" t="n">
        <v>6</v>
      </c>
      <c r="R12" s="0" t="str">
        <f aca="false">IF(ISBLANK(C12)=1,"",C12*100&amp;"% акций в "&amp;E12&amp;"; ")&amp;IF(ISBLANK(D12)=1,"",D12*100&amp;"% облигаций в "&amp;F12)</f>
        <v>100% акций в 4S - РФ Концентированная;</v>
      </c>
      <c r="S12" s="166" t="n">
        <f aca="false">C12</f>
        <v>1</v>
      </c>
      <c r="T12" s="166" t="n">
        <f aca="false">D12</f>
        <v>0</v>
      </c>
    </row>
    <row r="13" customFormat="false" ht="15" hidden="false" customHeight="false" outlineLevel="0" collapsed="false">
      <c r="A13" s="306" t="s">
        <v>554</v>
      </c>
      <c r="M13" s="58"/>
    </row>
    <row r="14" customFormat="false" ht="15" hidden="false" customHeight="false" outlineLevel="0" collapsed="false">
      <c r="A14" s="57"/>
      <c r="M14" s="58"/>
    </row>
    <row r="15" customFormat="false" ht="67.5" hidden="false" customHeight="false" outlineLevel="0" collapsed="false">
      <c r="A15" s="307" t="s">
        <v>555</v>
      </c>
      <c r="D15" s="308" t="s">
        <v>556</v>
      </c>
      <c r="E15" s="308" t="s">
        <v>557</v>
      </c>
      <c r="M15" s="58"/>
    </row>
    <row r="16" customFormat="false" ht="24" hidden="false" customHeight="false" outlineLevel="0" collapsed="false">
      <c r="A16" s="299" t="s">
        <v>517</v>
      </c>
      <c r="B16" s="123" t="s">
        <v>88</v>
      </c>
      <c r="C16" s="123" t="s">
        <v>524</v>
      </c>
      <c r="D16" s="300" t="s">
        <v>525</v>
      </c>
      <c r="M16" s="58"/>
    </row>
    <row r="17" customFormat="false" ht="15" hidden="false" customHeight="false" outlineLevel="0" collapsed="false">
      <c r="A17" s="21" t="n">
        <v>1</v>
      </c>
      <c r="B17" s="23" t="s">
        <v>558</v>
      </c>
      <c r="C17" s="23" t="s">
        <v>538</v>
      </c>
      <c r="D17" s="235" t="n">
        <f aca="false">IF((D20+(D20*125%))&lt;20%,20%,(D20+(D20*125%)))</f>
        <v>0.31275</v>
      </c>
      <c r="M17" s="58"/>
    </row>
    <row r="18" customFormat="false" ht="15" hidden="false" customHeight="false" outlineLevel="0" collapsed="false">
      <c r="A18" s="21" t="n">
        <v>2</v>
      </c>
      <c r="B18" s="23" t="s">
        <v>558</v>
      </c>
      <c r="C18" s="23" t="s">
        <v>533</v>
      </c>
      <c r="D18" s="235" t="n">
        <f aca="false">IF((D20+(D20*100%))&lt;15%,15%,(D20+(D20*100%)))</f>
        <v>0.278</v>
      </c>
      <c r="M18" s="58"/>
    </row>
    <row r="19" customFormat="false" ht="15" hidden="false" customHeight="false" outlineLevel="0" collapsed="false">
      <c r="A19" s="21" t="n">
        <v>3</v>
      </c>
      <c r="B19" s="23" t="s">
        <v>559</v>
      </c>
      <c r="C19" s="23" t="s">
        <v>538</v>
      </c>
      <c r="D19" s="309" t="n">
        <f aca="false">D20+(D20*25%)</f>
        <v>0.17375</v>
      </c>
      <c r="M19" s="58"/>
    </row>
    <row r="20" customFormat="false" ht="15" hidden="false" customHeight="false" outlineLevel="0" collapsed="false">
      <c r="A20" s="21" t="n">
        <v>4</v>
      </c>
      <c r="B20" s="23" t="s">
        <v>559</v>
      </c>
      <c r="C20" s="23" t="s">
        <v>533</v>
      </c>
      <c r="D20" s="238" t="n">
        <v>0.139</v>
      </c>
      <c r="E20" s="293" t="s">
        <v>560</v>
      </c>
      <c r="G20" s="310" t="s">
        <v>561</v>
      </c>
      <c r="M20" s="58"/>
    </row>
    <row r="21" customFormat="false" ht="15.75" hidden="false" customHeight="false" outlineLevel="0" collapsed="false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5"/>
    </row>
    <row r="22" customFormat="false" ht="69.75" hidden="false" customHeight="false" outlineLevel="0" collapsed="false">
      <c r="A22" s="295" t="s">
        <v>562</v>
      </c>
      <c r="B22" s="296"/>
      <c r="C22" s="297" t="s">
        <v>513</v>
      </c>
      <c r="D22" s="297" t="s">
        <v>513</v>
      </c>
      <c r="E22" s="297" t="s">
        <v>514</v>
      </c>
      <c r="F22" s="297" t="s">
        <v>515</v>
      </c>
      <c r="G22" s="297" t="s">
        <v>516</v>
      </c>
      <c r="H22" s="297" t="s">
        <v>516</v>
      </c>
      <c r="I22" s="296"/>
      <c r="J22" s="296"/>
      <c r="K22" s="296"/>
      <c r="L22" s="296"/>
      <c r="M22" s="298"/>
    </row>
    <row r="23" customFormat="false" ht="72" hidden="false" customHeight="false" outlineLevel="0" collapsed="false">
      <c r="A23" s="299" t="s">
        <v>517</v>
      </c>
      <c r="B23" s="281" t="s">
        <v>198</v>
      </c>
      <c r="C23" s="281" t="s">
        <v>518</v>
      </c>
      <c r="D23" s="300" t="s">
        <v>519</v>
      </c>
      <c r="E23" s="281" t="s">
        <v>520</v>
      </c>
      <c r="F23" s="300" t="s">
        <v>521</v>
      </c>
      <c r="G23" s="281" t="s">
        <v>522</v>
      </c>
      <c r="H23" s="281" t="s">
        <v>523</v>
      </c>
      <c r="I23" s="123" t="s">
        <v>524</v>
      </c>
      <c r="J23" s="123" t="s">
        <v>525</v>
      </c>
      <c r="K23" s="301" t="s">
        <v>526</v>
      </c>
      <c r="L23" s="301" t="s">
        <v>527</v>
      </c>
      <c r="M23" s="58"/>
    </row>
    <row r="24" customFormat="false" ht="15" hidden="false" customHeight="false" outlineLevel="0" collapsed="false">
      <c r="A24" s="57" t="s">
        <v>563</v>
      </c>
      <c r="B24" s="0" t="s">
        <v>531</v>
      </c>
      <c r="C24" s="166" t="n">
        <v>0</v>
      </c>
      <c r="D24" s="166" t="n">
        <v>1</v>
      </c>
      <c r="F24" s="0" t="s">
        <v>564</v>
      </c>
      <c r="H24" s="0" t="s">
        <v>533</v>
      </c>
      <c r="I24" s="166" t="n">
        <f aca="false">J24-(J24*20%)</f>
        <v>0.1112</v>
      </c>
      <c r="J24" s="166" t="n">
        <f aca="false">K24+L24</f>
        <v>0.139</v>
      </c>
      <c r="K24" s="303" t="n">
        <f aca="false">IF(G24="1 - низкий",$D$18,$D$17)*C24</f>
        <v>0</v>
      </c>
      <c r="L24" s="136" t="n">
        <f aca="false">IF(H24="1 - низкий",$D$20,$D$19)*D24</f>
        <v>0.139</v>
      </c>
      <c r="M24" s="58"/>
      <c r="O24" s="0" t="s">
        <v>565</v>
      </c>
      <c r="P24" s="166" t="str">
        <f aca="false">A24&amp;" "&amp;B24</f>
        <v>1pU Консервативный</v>
      </c>
      <c r="Q24" s="166"/>
    </row>
    <row r="25" customFormat="false" ht="15" hidden="false" customHeight="false" outlineLevel="0" collapsed="false">
      <c r="A25" s="57" t="s">
        <v>566</v>
      </c>
      <c r="B25" s="0" t="s">
        <v>536</v>
      </c>
      <c r="C25" s="166" t="n">
        <v>0</v>
      </c>
      <c r="D25" s="166" t="n">
        <v>1</v>
      </c>
      <c r="F25" s="0" t="s">
        <v>567</v>
      </c>
      <c r="H25" s="0" t="s">
        <v>538</v>
      </c>
      <c r="I25" s="166" t="n">
        <f aca="false">J25-(J25*20%)</f>
        <v>0.139</v>
      </c>
      <c r="J25" s="166" t="n">
        <f aca="false">K25+L25</f>
        <v>0.17375</v>
      </c>
      <c r="K25" s="303" t="n">
        <f aca="false">IF(G25="1 - низкий",$D$18,$D$17)*C25</f>
        <v>0</v>
      </c>
      <c r="L25" s="136" t="n">
        <f aca="false">IF(H25="1 - низкий",$D$20,$D$19)*D25</f>
        <v>0.17375</v>
      </c>
      <c r="M25" s="58"/>
      <c r="O25" s="0" t="s">
        <v>568</v>
      </c>
      <c r="P25" s="166" t="str">
        <f aca="false">A25&amp;" "&amp;B25</f>
        <v>2pU Умеренно консервативный</v>
      </c>
      <c r="Q25" s="166"/>
    </row>
    <row r="26" customFormat="false" ht="15" hidden="false" customHeight="false" outlineLevel="0" collapsed="false">
      <c r="A26" s="57" t="s">
        <v>569</v>
      </c>
      <c r="B26" s="0" t="s">
        <v>541</v>
      </c>
      <c r="C26" s="166" t="n">
        <v>0.5</v>
      </c>
      <c r="D26" s="166" t="n">
        <v>0.5</v>
      </c>
      <c r="E26" s="0" t="s">
        <v>570</v>
      </c>
      <c r="F26" s="0" t="s">
        <v>567</v>
      </c>
      <c r="G26" s="0" t="s">
        <v>533</v>
      </c>
      <c r="H26" s="0" t="s">
        <v>538</v>
      </c>
      <c r="I26" s="166" t="n">
        <f aca="false">J26-(J26*20%)</f>
        <v>0.1807</v>
      </c>
      <c r="J26" s="166" t="n">
        <f aca="false">K26+L26</f>
        <v>0.225875</v>
      </c>
      <c r="K26" s="303" t="n">
        <f aca="false">IF(G26="1 - низкий",$D$18,$D$17)*C26</f>
        <v>0.139</v>
      </c>
      <c r="L26" s="136" t="n">
        <f aca="false">IF(H26="1 - низкий",$D$20,$D$19)*D26</f>
        <v>0.086875</v>
      </c>
      <c r="M26" s="58"/>
      <c r="P26" s="166" t="str">
        <f aca="false">A26&amp;" "&amp;B26</f>
        <v>3pU Сбалансированный</v>
      </c>
      <c r="Q26" s="166"/>
    </row>
    <row r="27" customFormat="false" ht="15" hidden="false" customHeight="false" outlineLevel="0" collapsed="false">
      <c r="A27" s="57" t="s">
        <v>571</v>
      </c>
      <c r="B27" s="0" t="s">
        <v>545</v>
      </c>
      <c r="C27" s="166" t="n">
        <v>0.75</v>
      </c>
      <c r="D27" s="166" t="n">
        <v>0.25</v>
      </c>
      <c r="E27" s="0" t="s">
        <v>570</v>
      </c>
      <c r="F27" s="0" t="s">
        <v>567</v>
      </c>
      <c r="G27" s="0" t="s">
        <v>533</v>
      </c>
      <c r="H27" s="0" t="s">
        <v>538</v>
      </c>
      <c r="I27" s="166" t="n">
        <f aca="false">J27-(J27*20%)</f>
        <v>0.20155</v>
      </c>
      <c r="J27" s="166" t="n">
        <f aca="false">K27+L27</f>
        <v>0.2519375</v>
      </c>
      <c r="K27" s="303" t="n">
        <f aca="false">IF(G27="1 - низкий",$D$18,$D$17)*C27</f>
        <v>0.2085</v>
      </c>
      <c r="L27" s="136" t="n">
        <f aca="false">IF(H27="1 - низкий",$D$20,$D$19)*D27</f>
        <v>0.0434375</v>
      </c>
      <c r="M27" s="58"/>
      <c r="P27" s="166" t="str">
        <f aca="false">A27&amp;" "&amp;B27</f>
        <v>4pU Умеренно агрессивный</v>
      </c>
      <c r="Q27" s="166"/>
    </row>
    <row r="28" customFormat="false" ht="15" hidden="false" customHeight="false" outlineLevel="0" collapsed="false">
      <c r="A28" s="57" t="s">
        <v>572</v>
      </c>
      <c r="B28" s="0" t="s">
        <v>548</v>
      </c>
      <c r="C28" s="166" t="n">
        <v>1</v>
      </c>
      <c r="D28" s="166" t="n">
        <v>0</v>
      </c>
      <c r="E28" s="0" t="s">
        <v>570</v>
      </c>
      <c r="G28" s="0" t="s">
        <v>533</v>
      </c>
      <c r="I28" s="166" t="n">
        <f aca="false">J28-(J28*20%)</f>
        <v>0.2224</v>
      </c>
      <c r="J28" s="166" t="n">
        <f aca="false">K28+L28</f>
        <v>0.278</v>
      </c>
      <c r="K28" s="303" t="n">
        <f aca="false">IF(G28="1 - низкий",$D$18,$D$17)*C28</f>
        <v>0.278</v>
      </c>
      <c r="L28" s="136" t="n">
        <f aca="false">IF(H28="1 - низкий",$D$20,$D$19)*D28</f>
        <v>0</v>
      </c>
      <c r="M28" s="58"/>
      <c r="P28" s="166" t="str">
        <f aca="false">A28&amp;" "&amp;B28</f>
        <v>5pU Агрессивный</v>
      </c>
      <c r="Q28" s="166"/>
    </row>
    <row r="29" customFormat="false" ht="15" hidden="false" customHeight="false" outlineLevel="0" collapsed="false">
      <c r="A29" s="57" t="s">
        <v>573</v>
      </c>
      <c r="B29" s="0" t="s">
        <v>551</v>
      </c>
      <c r="C29" s="166" t="n">
        <v>1</v>
      </c>
      <c r="D29" s="166" t="n">
        <v>0</v>
      </c>
      <c r="E29" s="0" t="s">
        <v>7</v>
      </c>
      <c r="G29" s="0" t="s">
        <v>538</v>
      </c>
      <c r="I29" s="166" t="n">
        <f aca="false">J29-(J29*20%)</f>
        <v>0.2502</v>
      </c>
      <c r="J29" s="166" t="n">
        <f aca="false">K29+L29</f>
        <v>0.31275</v>
      </c>
      <c r="K29" s="303" t="n">
        <f aca="false">IF(G29="1 - низкий",$D$18,$D$17)*C29</f>
        <v>0.31275</v>
      </c>
      <c r="L29" s="136" t="n">
        <f aca="false">IF(H29="1 - низкий",$D$20,$D$19)*D29</f>
        <v>0</v>
      </c>
      <c r="M29" s="58"/>
      <c r="P29" s="166" t="str">
        <f aca="false">A29&amp;" "&amp;B29</f>
        <v>6pU Сверхагрессивный</v>
      </c>
      <c r="Q29" s="166"/>
    </row>
    <row r="30" customFormat="false" ht="15" hidden="false" customHeight="false" outlineLevel="0" collapsed="false">
      <c r="A30" s="306" t="s">
        <v>554</v>
      </c>
      <c r="C30" s="166"/>
      <c r="D30" s="166"/>
      <c r="I30" s="166"/>
      <c r="J30" s="166"/>
      <c r="K30" s="303"/>
      <c r="L30" s="136"/>
      <c r="M30" s="58"/>
    </row>
    <row r="31" customFormat="false" ht="67.5" hidden="false" customHeight="false" outlineLevel="0" collapsed="false">
      <c r="A31" s="57"/>
      <c r="B31" s="311" t="s">
        <v>574</v>
      </c>
      <c r="D31" s="308" t="s">
        <v>556</v>
      </c>
      <c r="E31" s="308" t="s">
        <v>557</v>
      </c>
      <c r="I31" s="166"/>
      <c r="J31" s="166"/>
      <c r="K31" s="303"/>
      <c r="L31" s="136"/>
      <c r="M31" s="58"/>
    </row>
    <row r="32" customFormat="false" ht="24" hidden="false" customHeight="false" outlineLevel="0" collapsed="false">
      <c r="A32" s="299" t="s">
        <v>517</v>
      </c>
      <c r="B32" s="123" t="s">
        <v>88</v>
      </c>
      <c r="C32" s="123" t="s">
        <v>524</v>
      </c>
      <c r="D32" s="300" t="s">
        <v>525</v>
      </c>
      <c r="M32" s="58"/>
    </row>
    <row r="33" customFormat="false" ht="15" hidden="false" customHeight="false" outlineLevel="0" collapsed="false">
      <c r="A33" s="21" t="n">
        <v>1</v>
      </c>
      <c r="B33" s="23" t="s">
        <v>558</v>
      </c>
      <c r="C33" s="23" t="s">
        <v>538</v>
      </c>
      <c r="D33" s="309" t="n">
        <f aca="false">IF(D36&lt;4%,D36+(D36*400%),D36+(D36*300%))</f>
        <v>0.16</v>
      </c>
      <c r="E33" s="136"/>
      <c r="M33" s="58"/>
    </row>
    <row r="34" customFormat="false" ht="15" hidden="false" customHeight="false" outlineLevel="0" collapsed="false">
      <c r="A34" s="21" t="n">
        <v>2</v>
      </c>
      <c r="B34" s="23" t="s">
        <v>558</v>
      </c>
      <c r="C34" s="23" t="s">
        <v>533</v>
      </c>
      <c r="D34" s="309" t="n">
        <f aca="false">IF(D36&lt;4%,D36+(D36*350%),D36+(D36*250%))</f>
        <v>0.14</v>
      </c>
      <c r="M34" s="58"/>
    </row>
    <row r="35" customFormat="false" ht="15" hidden="false" customHeight="false" outlineLevel="0" collapsed="false">
      <c r="A35" s="21" t="n">
        <v>3</v>
      </c>
      <c r="B35" s="23" t="s">
        <v>559</v>
      </c>
      <c r="C35" s="23" t="s">
        <v>538</v>
      </c>
      <c r="D35" s="309" t="n">
        <f aca="false">D36+(D36*25%)</f>
        <v>0.05</v>
      </c>
      <c r="M35" s="58"/>
    </row>
    <row r="36" customFormat="false" ht="15" hidden="false" customHeight="false" outlineLevel="0" collapsed="false">
      <c r="A36" s="21" t="n">
        <v>4</v>
      </c>
      <c r="B36" s="23" t="s">
        <v>559</v>
      </c>
      <c r="C36" s="23" t="s">
        <v>533</v>
      </c>
      <c r="D36" s="238" t="n">
        <v>0.04</v>
      </c>
      <c r="E36" s="293" t="s">
        <v>575</v>
      </c>
      <c r="G36" s="310" t="s">
        <v>576</v>
      </c>
      <c r="M36" s="58"/>
    </row>
    <row r="37" customFormat="false" ht="15" hidden="false" customHeight="false" outlineLevel="0" collapsed="false">
      <c r="A37" s="57"/>
      <c r="M37" s="58"/>
    </row>
    <row r="38" customFormat="false" ht="15.75" hidden="false" customHeight="false" outlineLevel="0" collapsed="false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5"/>
    </row>
  </sheetData>
  <hyperlinks>
    <hyperlink ref="G36" r:id="rId1" display="https://www.tradingview.com/symbols/TVC-US01Y/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96DCF8"/>
    <pageSetUpPr fitToPage="false"/>
  </sheetPr>
  <dimension ref="A1:AC8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42" activeCellId="0" sqref="K42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17.85"/>
    <col collapsed="false" customWidth="true" hidden="false" outlineLevel="0" max="3" min="3" style="0" width="19.14"/>
    <col collapsed="false" customWidth="true" hidden="false" outlineLevel="0" max="4" min="4" style="0" width="16.43"/>
    <col collapsed="false" customWidth="true" hidden="false" outlineLevel="0" max="5" min="5" style="0" width="13.43"/>
    <col collapsed="false" customWidth="true" hidden="false" outlineLevel="0" max="6" min="6" style="0" width="11.43"/>
    <col collapsed="false" customWidth="true" hidden="false" outlineLevel="0" max="7" min="7" style="0" width="12.28"/>
    <col collapsed="false" customWidth="true" hidden="false" outlineLevel="0" max="8" min="8" style="0" width="13.28"/>
    <col collapsed="false" customWidth="true" hidden="false" outlineLevel="0" max="9" min="9" style="0" width="17"/>
    <col collapsed="false" customWidth="true" hidden="false" outlineLevel="0" max="10" min="10" style="0" width="19"/>
    <col collapsed="false" customWidth="true" hidden="false" outlineLevel="0" max="11" min="11" style="0" width="14.71"/>
    <col collapsed="false" customWidth="true" hidden="false" outlineLevel="0" max="12" min="12" style="0" width="18.43"/>
    <col collapsed="false" customWidth="true" hidden="false" outlineLevel="0" max="13" min="13" style="0" width="20.71"/>
    <col collapsed="false" customWidth="true" hidden="false" outlineLevel="0" max="14" min="14" style="0" width="18.43"/>
    <col collapsed="false" customWidth="true" hidden="false" outlineLevel="0" max="15" min="15" style="0" width="16.71"/>
    <col collapsed="false" customWidth="true" hidden="false" outlineLevel="0" max="16" min="16" style="0" width="10.85"/>
    <col collapsed="false" customWidth="true" hidden="false" outlineLevel="0" max="17" min="17" style="0" width="8.85"/>
    <col collapsed="false" customWidth="true" hidden="false" outlineLevel="0" max="18" min="18" style="0" width="14.43"/>
    <col collapsed="false" customWidth="true" hidden="false" outlineLevel="0" max="19" min="19" style="0" width="10.71"/>
    <col collapsed="false" customWidth="true" hidden="false" outlineLevel="0" max="20" min="20" style="0" width="10.85"/>
    <col collapsed="false" customWidth="true" hidden="false" outlineLevel="0" max="21" min="21" style="0" width="11"/>
    <col collapsed="false" customWidth="true" hidden="false" outlineLevel="0" max="22" min="22" style="0" width="10.28"/>
    <col collapsed="false" customWidth="true" hidden="false" outlineLevel="0" max="23" min="23" style="0" width="10.43"/>
    <col collapsed="false" customWidth="true" hidden="false" outlineLevel="0" max="24" min="24" style="0" width="11.28"/>
    <col collapsed="false" customWidth="true" hidden="false" outlineLevel="0" max="25" min="25" style="0" width="19.28"/>
    <col collapsed="false" customWidth="true" hidden="false" outlineLevel="0" max="27" min="26" style="0" width="17.28"/>
    <col collapsed="false" customWidth="true" hidden="false" outlineLevel="0" max="28" min="28" style="0" width="10.71"/>
    <col collapsed="false" customWidth="true" hidden="false" outlineLevel="0" max="29" min="29" style="0" width="13.71"/>
    <col collapsed="false" customWidth="true" hidden="false" outlineLevel="0" max="34" min="34" style="0" width="10.85"/>
    <col collapsed="false" customWidth="true" hidden="false" outlineLevel="0" max="35" min="35" style="0" width="11.43"/>
    <col collapsed="false" customWidth="true" hidden="false" outlineLevel="0" max="36" min="36" style="0" width="11.28"/>
    <col collapsed="false" customWidth="true" hidden="false" outlineLevel="0" max="40" min="40" style="0" width="13"/>
  </cols>
  <sheetData>
    <row r="1" customFormat="false" ht="15" hidden="false" customHeight="false" outlineLevel="0" collapsed="false">
      <c r="AB1" s="0" t="n">
        <f aca="false">TRUE()</f>
        <v>1</v>
      </c>
      <c r="AC1" s="0" t="n">
        <f aca="false">IF(AB1=0,1,0)</f>
        <v>0</v>
      </c>
    </row>
    <row r="2" customFormat="false" ht="15" hidden="false" customHeight="false" outlineLevel="0" collapsed="false">
      <c r="AB2" s="0" t="n">
        <f aca="false">TRUE()</f>
        <v>1</v>
      </c>
      <c r="AC2" s="0" t="n">
        <f aca="false">IF(AB2=0,1,0)</f>
        <v>0</v>
      </c>
    </row>
    <row r="3" customFormat="false" ht="15" hidden="false" customHeight="false" outlineLevel="0" collapsed="false">
      <c r="AC3" s="0" t="n">
        <f aca="false">IF(AB3=0,1,0)</f>
        <v>1</v>
      </c>
    </row>
    <row r="12" customFormat="false" ht="15" hidden="false" customHeight="false" outlineLevel="0" collapsed="false">
      <c r="H12" s="312" t="s">
        <v>577</v>
      </c>
    </row>
    <row r="19" customFormat="false" ht="15" hidden="false" customHeight="false" outlineLevel="0" collapsed="false">
      <c r="B19" s="313" t="s">
        <v>578</v>
      </c>
    </row>
    <row r="20" customFormat="false" ht="15" hidden="false" customHeight="false" outlineLevel="0" collapsed="false">
      <c r="B20" s="314" t="s">
        <v>0</v>
      </c>
      <c r="C20" s="262" t="s">
        <v>542</v>
      </c>
    </row>
    <row r="21" customFormat="false" ht="15" hidden="false" customHeight="false" outlineLevel="0" collapsed="false">
      <c r="A21" s="315" t="s">
        <v>579</v>
      </c>
      <c r="B21" s="118" t="s">
        <v>580</v>
      </c>
      <c r="C21" s="0" t="s">
        <v>581</v>
      </c>
      <c r="J21" s="312" t="s">
        <v>582</v>
      </c>
      <c r="K21" s="312" t="s">
        <v>583</v>
      </c>
      <c r="L21" s="312" t="s">
        <v>583</v>
      </c>
      <c r="M21" s="312" t="s">
        <v>583</v>
      </c>
    </row>
    <row r="22" customFormat="false" ht="15" hidden="false" customHeight="false" outlineLevel="0" collapsed="false">
      <c r="A22" s="316"/>
      <c r="B22" s="118"/>
      <c r="C22" s="0" t="s">
        <v>354</v>
      </c>
      <c r="D22" s="262" t="s">
        <v>584</v>
      </c>
      <c r="E22" s="0" t="s">
        <v>356</v>
      </c>
      <c r="F22" s="0" t="s">
        <v>360</v>
      </c>
      <c r="G22" s="0" t="s">
        <v>357</v>
      </c>
      <c r="H22" s="0" t="s">
        <v>358</v>
      </c>
      <c r="I22" s="0" t="s">
        <v>361</v>
      </c>
      <c r="J22" s="144" t="s">
        <v>364</v>
      </c>
      <c r="K22" s="144" t="s">
        <v>365</v>
      </c>
      <c r="L22" s="144" t="s">
        <v>363</v>
      </c>
      <c r="M22" s="144" t="s">
        <v>362</v>
      </c>
      <c r="N22" s="0" t="s">
        <v>367</v>
      </c>
      <c r="O22" s="0" t="s">
        <v>355</v>
      </c>
    </row>
    <row r="23" customFormat="false" ht="43.5" hidden="false" customHeight="true" outlineLevel="0" collapsed="false">
      <c r="B23" s="281" t="s">
        <v>195</v>
      </c>
      <c r="C23" s="123" t="s">
        <v>198</v>
      </c>
      <c r="D23" s="317" t="s">
        <v>13</v>
      </c>
      <c r="E23" s="218" t="s">
        <v>23</v>
      </c>
      <c r="F23" s="218" t="s">
        <v>249</v>
      </c>
      <c r="G23" s="218" t="s">
        <v>369</v>
      </c>
      <c r="H23" s="218" t="s">
        <v>370</v>
      </c>
      <c r="I23" s="218" t="s">
        <v>11</v>
      </c>
      <c r="J23" s="220" t="s">
        <v>375</v>
      </c>
      <c r="K23" s="220" t="s">
        <v>585</v>
      </c>
      <c r="L23" s="218" t="s">
        <v>374</v>
      </c>
      <c r="M23" s="218" t="s">
        <v>586</v>
      </c>
      <c r="N23" s="218" t="s">
        <v>262</v>
      </c>
      <c r="O23" s="318" t="s">
        <v>368</v>
      </c>
    </row>
    <row r="24" customFormat="false" ht="15" hidden="false" customHeight="false" outlineLevel="0" collapsed="false">
      <c r="B24" s="126" t="s">
        <v>201</v>
      </c>
      <c r="C24" s="126" t="str">
        <f aca="false">VLOOKUP(B24,Акции!A:AU,15,0)</f>
        <v>ЛУКОЙЛ</v>
      </c>
      <c r="D24" s="127" t="n">
        <v>0.05</v>
      </c>
      <c r="E24" s="227" t="str">
        <f aca="false">VLOOKUP(B24,Акции!A:AU,3,0)</f>
        <v>LKOH</v>
      </c>
      <c r="F24" s="227" t="str">
        <f aca="false">IF(VLOOKUP(B24,Акции!A:AU,29,0)=1,"ао",IF(VLOOKUP(B24,Акции!A:AU,29,0)=2,"ап",IF(VLOOKUP(B24,Акции!A:AU,29,0)=3,"адр",IF(VLOOKUP(B24,Акции!A:AU,29,0)=4,"гдр",""))))</f>
        <v>ао</v>
      </c>
      <c r="G24" s="230" t="n">
        <f aca="false">VLOOKUP(B24,Акции!A:AU,6,0)</f>
        <v>1</v>
      </c>
      <c r="H24" s="23" t="n">
        <f aca="false">VLOOKUP(B24,QUIK!C:AL,10,0)</f>
        <v>6748.5</v>
      </c>
      <c r="I24" s="228" t="str">
        <f aca="false">VLOOKUP(B24,Акции!A:AU,7,0)</f>
        <v>rub</v>
      </c>
      <c r="J24" s="228" t="str">
        <f aca="false">IF(VLOOKUP(B24,Акции!A:AU,37,0)="[]","",VLOOKUP(B24,Акции!A:AU,37,0))</f>
        <v/>
      </c>
      <c r="K24" s="228" t="str">
        <f aca="false">IF(VLOOKUP(B24,Акции!A:AU,38,0)=0,"НЕТ!","")</f>
        <v/>
      </c>
      <c r="L24" s="228" t="str">
        <f aca="false">IF(VLOOKUP(B24,Акции!A:AU,42,0)=0,"НЕТ!","")</f>
        <v/>
      </c>
      <c r="M24" s="228" t="str">
        <f aca="false">IF(VLOOKUP(B24,Акции!A:AU,39,0)=1,"ДА!","")</f>
        <v/>
      </c>
      <c r="N24" s="228" t="n">
        <f aca="false">VLOOKUP(B24,Акции!A:AU,24,0)</f>
        <v>5</v>
      </c>
      <c r="O24" s="23" t="str">
        <f aca="false">VLOOKUP(B24,Акции!A:AU,21,0)</f>
        <v>energy</v>
      </c>
    </row>
    <row r="25" customFormat="false" ht="15" hidden="false" customHeight="false" outlineLevel="0" collapsed="false">
      <c r="B25" s="126" t="s">
        <v>205</v>
      </c>
      <c r="C25" s="126" t="str">
        <f aca="false">VLOOKUP(B25,Акции!A:AU,15,0)</f>
        <v>Ozon Holdings PLC</v>
      </c>
      <c r="D25" s="127" t="n">
        <v>0.05</v>
      </c>
      <c r="E25" s="227" t="str">
        <f aca="false">VLOOKUP(B25,Акции!A:AU,3,0)</f>
        <v>OZON</v>
      </c>
      <c r="F25" s="227" t="str">
        <f aca="false">IF(VLOOKUP(B25,Акции!A:AU,29,0)=1,"ао",IF(VLOOKUP(B25,Акции!A:AU,29,0)=2,"ап",IF(VLOOKUP(B25,Акции!A:AU,29,0)=3,"адр",IF(VLOOKUP(B25,Акции!A:AU,29,0)=4,"гдр",""))))</f>
        <v>адр</v>
      </c>
      <c r="G25" s="230" t="n">
        <f aca="false">VLOOKUP(B25,Акции!A:AU,6,0)</f>
        <v>1</v>
      </c>
      <c r="H25" s="23" t="n">
        <f aca="false">VLOOKUP(B25,QUIK!C:AL,10,0)</f>
        <v>2719.5</v>
      </c>
      <c r="I25" s="228" t="str">
        <f aca="false">VLOOKUP(B25,Акции!A:AU,7,0)</f>
        <v>rub</v>
      </c>
      <c r="J25" s="228" t="str">
        <f aca="false">IF(VLOOKUP(B25,Акции!A:AU,37,0)="[]","",VLOOKUP(B25,Акции!A:AU,37,0))</f>
        <v/>
      </c>
      <c r="K25" s="228" t="str">
        <f aca="false">IF(VLOOKUP(B25,Акции!A:AU,38,0)=0,"НЕТ!","")</f>
        <v>НЕТ!</v>
      </c>
      <c r="L25" s="228" t="str">
        <f aca="false">IF(VLOOKUP(B25,Акции!A:AU,42,0)=0,"НЕТ!","")</f>
        <v/>
      </c>
      <c r="M25" s="228" t="str">
        <f aca="false">IF(VLOOKUP(B25,Акции!A:AU,39,0)=1,"ДА!","")</f>
        <v>ДА!</v>
      </c>
      <c r="N25" s="228" t="n">
        <f aca="false">VLOOKUP(B25,Акции!A:AU,24,0)</f>
        <v>5</v>
      </c>
      <c r="O25" s="23" t="str">
        <f aca="false">VLOOKUP(B25,Акции!A:AU,21,0)</f>
        <v>consumer</v>
      </c>
    </row>
    <row r="26" customFormat="false" ht="15" hidden="false" customHeight="false" outlineLevel="0" collapsed="false">
      <c r="B26" s="126" t="s">
        <v>208</v>
      </c>
      <c r="C26" s="126" t="str">
        <f aca="false">VLOOKUP(B26,Акции!A:AU,15,0)</f>
        <v>Группа Позитив</v>
      </c>
      <c r="D26" s="127" t="n">
        <v>0.05</v>
      </c>
      <c r="E26" s="227" t="str">
        <f aca="false">VLOOKUP(B26,Акции!A:AU,3,0)</f>
        <v>POSI</v>
      </c>
      <c r="F26" s="227" t="str">
        <f aca="false">IF(VLOOKUP(B26,Акции!A:AU,29,0)=1,"ао",IF(VLOOKUP(B26,Акции!A:AU,29,0)=2,"ап",IF(VLOOKUP(B26,Акции!A:AU,29,0)=3,"адр",IF(VLOOKUP(B26,Акции!A:AU,29,0)=4,"гдр",""))))</f>
        <v>ао</v>
      </c>
      <c r="G26" s="230" t="n">
        <f aca="false">VLOOKUP(B26,Акции!A:AU,6,0)</f>
        <v>1</v>
      </c>
      <c r="H26" s="23" t="n">
        <f aca="false">VLOOKUP(B26,QUIK!C:AL,10,0)</f>
        <v>1798.6</v>
      </c>
      <c r="I26" s="228" t="str">
        <f aca="false">VLOOKUP(B26,Акции!A:AU,7,0)</f>
        <v>rub</v>
      </c>
      <c r="J26" s="228" t="str">
        <f aca="false">IF(VLOOKUP(B26,Акции!A:AU,37,0)="[]","",VLOOKUP(B26,Акции!A:AU,37,0))</f>
        <v/>
      </c>
      <c r="K26" s="228" t="str">
        <f aca="false">IF(VLOOKUP(B26,Акции!A:AU,38,0)=0,"НЕТ!","")</f>
        <v/>
      </c>
      <c r="L26" s="228" t="str">
        <f aca="false">IF(VLOOKUP(B26,Акции!A:AU,42,0)=0,"НЕТ!","")</f>
        <v/>
      </c>
      <c r="M26" s="228" t="str">
        <f aca="false">IF(VLOOKUP(B26,Акции!A:AU,39,0)=1,"ДА!","")</f>
        <v/>
      </c>
      <c r="N26" s="228" t="n">
        <f aca="false">VLOOKUP(B26,Акции!A:AU,24,0)</f>
        <v>5</v>
      </c>
      <c r="O26" s="23" t="str">
        <f aca="false">VLOOKUP(B26,Акции!A:AU,21,0)</f>
        <v>it</v>
      </c>
    </row>
    <row r="27" customFormat="false" ht="15" hidden="false" customHeight="false" outlineLevel="0" collapsed="false">
      <c r="B27" s="126" t="s">
        <v>211</v>
      </c>
      <c r="C27" s="126" t="str">
        <f aca="false">VLOOKUP(B27,Акции!A:AU,15,0)</f>
        <v>Сургутнефтегаз - привилегированные акции</v>
      </c>
      <c r="D27" s="133" t="n">
        <v>0.08</v>
      </c>
      <c r="E27" s="227" t="str">
        <f aca="false">VLOOKUP(B27,Акции!A:AU,3,0)</f>
        <v>SNGSP</v>
      </c>
      <c r="F27" s="227" t="str">
        <f aca="false">IF(VLOOKUP(B27,Акции!A:AU,29,0)=1,"ао",IF(VLOOKUP(B27,Акции!A:AU,29,0)=2,"ап",IF(VLOOKUP(B27,Акции!A:AU,29,0)=3,"адр",IF(VLOOKUP(B27,Акции!A:AU,29,0)=4,"гдр",""))))</f>
        <v>ап</v>
      </c>
      <c r="G27" s="230" t="n">
        <f aca="false">VLOOKUP(B27,Акции!A:AU,6,0)</f>
        <v>10</v>
      </c>
      <c r="H27" s="23" t="n">
        <f aca="false">VLOOKUP(B27,QUIK!C:AL,10,0)</f>
        <v>55.975</v>
      </c>
      <c r="I27" s="228" t="str">
        <f aca="false">VLOOKUP(B27,Акции!A:AU,7,0)</f>
        <v>rub</v>
      </c>
      <c r="J27" s="228" t="str">
        <f aca="false">IF(VLOOKUP(B27,Акции!A:AU,37,0)="[]","",VLOOKUP(B27,Акции!A:AU,37,0))</f>
        <v/>
      </c>
      <c r="K27" s="228" t="str">
        <f aca="false">IF(VLOOKUP(B27,Акции!A:AU,38,0)=0,"НЕТ!","")</f>
        <v/>
      </c>
      <c r="L27" s="228" t="str">
        <f aca="false">IF(VLOOKUP(B27,Акции!A:AU,42,0)=0,"НЕТ!","")</f>
        <v/>
      </c>
      <c r="M27" s="228" t="str">
        <f aca="false">IF(VLOOKUP(B27,Акции!A:AU,39,0)=1,"ДА!","")</f>
        <v/>
      </c>
      <c r="N27" s="228" t="n">
        <f aca="false">VLOOKUP(B27,Акции!A:AU,24,0)</f>
        <v>5</v>
      </c>
      <c r="O27" s="23" t="str">
        <f aca="false">VLOOKUP(B27,Акции!A:AU,21,0)</f>
        <v>energy</v>
      </c>
    </row>
    <row r="28" customFormat="false" ht="15" hidden="false" customHeight="false" outlineLevel="0" collapsed="false">
      <c r="B28" s="126" t="s">
        <v>214</v>
      </c>
      <c r="C28" s="126" t="str">
        <f aca="false">VLOOKUP(B28,Акции!A:AU,15,0)</f>
        <v>Т-Технологии</v>
      </c>
      <c r="D28" s="127" t="n">
        <v>0.05</v>
      </c>
      <c r="E28" s="227" t="str">
        <f aca="false">VLOOKUP(B28,Акции!A:AU,3,0)</f>
        <v>T</v>
      </c>
      <c r="F28" s="227" t="str">
        <f aca="false">IF(VLOOKUP(B28,Акции!A:AU,29,0)=1,"ао",IF(VLOOKUP(B28,Акции!A:AU,29,0)=2,"ап",IF(VLOOKUP(B28,Акции!A:AU,29,0)=3,"адр",IF(VLOOKUP(B28,Акции!A:AU,29,0)=4,"гдр",""))))</f>
        <v>ао</v>
      </c>
      <c r="G28" s="230" t="n">
        <f aca="false">VLOOKUP(B28,Акции!A:AU,6,0)</f>
        <v>1</v>
      </c>
      <c r="H28" s="23" t="n">
        <f aca="false">VLOOKUP(B28,QUIK!C:AL,10,0)</f>
        <v>2348</v>
      </c>
      <c r="I28" s="228" t="str">
        <f aca="false">VLOOKUP(B28,Акции!A:AU,7,0)</f>
        <v>rub</v>
      </c>
      <c r="J28" s="228" t="str">
        <f aca="false">IF(VLOOKUP(B28,Акции!A:AU,37,0)="[]","",VLOOKUP(B28,Акции!A:AU,37,0))</f>
        <v/>
      </c>
      <c r="K28" s="228" t="str">
        <f aca="false">IF(VLOOKUP(B28,Акции!A:AU,38,0)=0,"НЕТ!","")</f>
        <v/>
      </c>
      <c r="L28" s="228" t="str">
        <f aca="false">IF(VLOOKUP(B28,Акции!A:AU,42,0)=0,"НЕТ!","")</f>
        <v/>
      </c>
      <c r="M28" s="228" t="str">
        <f aca="false">IF(VLOOKUP(B28,Акции!A:AU,39,0)=1,"ДА!","")</f>
        <v/>
      </c>
      <c r="N28" s="228" t="n">
        <f aca="false">VLOOKUP(B28,Акции!A:AU,24,0)</f>
        <v>5</v>
      </c>
      <c r="O28" s="23" t="str">
        <f aca="false">VLOOKUP(B28,Акции!A:AU,21,0)</f>
        <v>financial</v>
      </c>
    </row>
    <row r="29" customFormat="false" ht="15" hidden="false" customHeight="false" outlineLevel="0" collapsed="false">
      <c r="B29" s="126" t="s">
        <v>217</v>
      </c>
      <c r="C29" s="126" t="str">
        <f aca="false">VLOOKUP(B29,Акции!A:AU,15,0)</f>
        <v>Транснефть - привилегированные акции</v>
      </c>
      <c r="D29" s="134" t="n">
        <v>0.03</v>
      </c>
      <c r="E29" s="227" t="str">
        <f aca="false">VLOOKUP(B29,Акции!A:AU,3,0)</f>
        <v>TRNFP</v>
      </c>
      <c r="F29" s="227" t="str">
        <f aca="false">IF(VLOOKUP(B29,Акции!A:AU,29,0)=1,"ао",IF(VLOOKUP(B29,Акции!A:AU,29,0)=2,"ап",IF(VLOOKUP(B29,Акции!A:AU,29,0)=3,"адр",IF(VLOOKUP(B29,Акции!A:AU,29,0)=4,"гдр",""))))</f>
        <v>ап</v>
      </c>
      <c r="G29" s="230" t="n">
        <f aca="false">VLOOKUP(B29,Акции!A:AU,6,0)</f>
        <v>1</v>
      </c>
      <c r="H29" s="23" t="n">
        <f aca="false">VLOOKUP(B29,QUIK!C:AL,10,0)</f>
        <v>944.5</v>
      </c>
      <c r="I29" s="228" t="str">
        <f aca="false">VLOOKUP(B29,Акции!A:AU,7,0)</f>
        <v>rub</v>
      </c>
      <c r="J29" s="228" t="str">
        <f aca="false">IF(VLOOKUP(B29,Акции!A:AU,37,0)="[]","",VLOOKUP(B29,Акции!A:AU,37,0))</f>
        <v/>
      </c>
      <c r="K29" s="228" t="str">
        <f aca="false">IF(VLOOKUP(B29,Акции!A:AU,38,0)=0,"НЕТ!","")</f>
        <v/>
      </c>
      <c r="L29" s="228" t="str">
        <f aca="false">IF(VLOOKUP(B29,Акции!A:AU,42,0)=0,"НЕТ!","")</f>
        <v/>
      </c>
      <c r="M29" s="228" t="str">
        <f aca="false">IF(VLOOKUP(B29,Акции!A:AU,39,0)=1,"ДА!","")</f>
        <v/>
      </c>
      <c r="N29" s="228" t="n">
        <f aca="false">VLOOKUP(B29,Акции!A:AU,24,0)</f>
        <v>5</v>
      </c>
      <c r="O29" s="23" t="str">
        <f aca="false">VLOOKUP(B29,Акции!A:AU,21,0)</f>
        <v>energy</v>
      </c>
    </row>
    <row r="30" customFormat="false" ht="15" hidden="false" customHeight="false" outlineLevel="0" collapsed="false">
      <c r="B30" s="126" t="s">
        <v>220</v>
      </c>
      <c r="C30" s="126" t="str">
        <f aca="false">VLOOKUP(B30,Акции!A:AU,15,0)</f>
        <v>Яндекс</v>
      </c>
      <c r="D30" s="135" t="n">
        <v>0.09</v>
      </c>
      <c r="E30" s="227" t="str">
        <f aca="false">VLOOKUP(B30,Акции!A:AU,3,0)</f>
        <v>YDEX</v>
      </c>
      <c r="F30" s="227" t="str">
        <f aca="false">IF(VLOOKUP(B30,Акции!A:AU,29,0)=1,"ао",IF(VLOOKUP(B30,Акции!A:AU,29,0)=2,"ап",IF(VLOOKUP(B30,Акции!A:AU,29,0)=3,"адр",IF(VLOOKUP(B30,Акции!A:AU,29,0)=4,"гдр",""))))</f>
        <v>ао</v>
      </c>
      <c r="G30" s="230" t="n">
        <f aca="false">VLOOKUP(B30,Акции!A:AU,6,0)</f>
        <v>1</v>
      </c>
      <c r="H30" s="23" t="n">
        <f aca="false">VLOOKUP(B30,QUIK!C:AL,10,0)</f>
        <v>3330.5</v>
      </c>
      <c r="I30" s="228" t="str">
        <f aca="false">VLOOKUP(B30,Акции!A:AU,7,0)</f>
        <v>rub</v>
      </c>
      <c r="J30" s="228" t="str">
        <f aca="false">IF(VLOOKUP(B30,Акции!A:AU,37,0)="[]","",VLOOKUP(B30,Акции!A:AU,37,0))</f>
        <v/>
      </c>
      <c r="K30" s="228" t="str">
        <f aca="false">IF(VLOOKUP(B30,Акции!A:AU,38,0)=0,"НЕТ!","")</f>
        <v/>
      </c>
      <c r="L30" s="228" t="str">
        <f aca="false">IF(VLOOKUP(B30,Акции!A:AU,42,0)=0,"НЕТ!","")</f>
        <v/>
      </c>
      <c r="M30" s="228" t="str">
        <f aca="false">IF(VLOOKUP(B30,Акции!A:AU,39,0)=1,"ДА!","")</f>
        <v/>
      </c>
      <c r="N30" s="228" t="n">
        <f aca="false">VLOOKUP(B30,Акции!A:AU,24,0)</f>
        <v>5</v>
      </c>
      <c r="O30" s="23" t="str">
        <f aca="false">VLOOKUP(B30,Акции!A:AU,21,0)</f>
        <v>it</v>
      </c>
    </row>
    <row r="31" customFormat="false" ht="15" hidden="false" customHeight="false" outlineLevel="0" collapsed="false">
      <c r="B31" s="126" t="s">
        <v>223</v>
      </c>
      <c r="C31" s="126" t="str">
        <f aca="false">VLOOKUP(B31,Акции!A:AU,15,0)</f>
        <v>Московская Биржа</v>
      </c>
      <c r="D31" s="127" t="n">
        <v>0.05</v>
      </c>
      <c r="E31" s="227" t="str">
        <f aca="false">VLOOKUP(B31,Акции!A:AU,3,0)</f>
        <v>MOEX</v>
      </c>
      <c r="F31" s="227" t="str">
        <f aca="false">IF(VLOOKUP(B31,Акции!A:AU,29,0)=1,"ао",IF(VLOOKUP(B31,Акции!A:AU,29,0)=2,"ап",IF(VLOOKUP(B31,Акции!A:AU,29,0)=3,"адр",IF(VLOOKUP(B31,Акции!A:AU,29,0)=4,"гдр",""))))</f>
        <v>ао</v>
      </c>
      <c r="G31" s="230" t="n">
        <f aca="false">VLOOKUP(B31,Акции!A:AU,6,0)</f>
        <v>10</v>
      </c>
      <c r="H31" s="23" t="n">
        <f aca="false">VLOOKUP(B31,QUIK!C:AL,10,0)</f>
        <v>183.56</v>
      </c>
      <c r="I31" s="228" t="str">
        <f aca="false">VLOOKUP(B31,Акции!A:AU,7,0)</f>
        <v>rub</v>
      </c>
      <c r="J31" s="228" t="str">
        <f aca="false">IF(VLOOKUP(B31,Акции!A:AU,37,0)="[]","",VLOOKUP(B31,Акции!A:AU,37,0))</f>
        <v/>
      </c>
      <c r="K31" s="228" t="str">
        <f aca="false">IF(VLOOKUP(B31,Акции!A:AU,38,0)=0,"НЕТ!","")</f>
        <v/>
      </c>
      <c r="L31" s="228" t="str">
        <f aca="false">IF(VLOOKUP(B31,Акции!A:AU,42,0)=0,"НЕТ!","")</f>
        <v/>
      </c>
      <c r="M31" s="228" t="str">
        <f aca="false">IF(VLOOKUP(B31,Акции!A:AU,39,0)=1,"ДА!","")</f>
        <v/>
      </c>
      <c r="N31" s="228" t="n">
        <f aca="false">VLOOKUP(B31,Акции!A:AU,24,0)</f>
        <v>5</v>
      </c>
      <c r="O31" s="23" t="str">
        <f aca="false">VLOOKUP(B31,Акции!A:AU,21,0)</f>
        <v>financial</v>
      </c>
    </row>
    <row r="32" customFormat="false" ht="15" hidden="false" customHeight="false" outlineLevel="0" collapsed="false">
      <c r="B32" s="126" t="s">
        <v>226</v>
      </c>
      <c r="C32" s="126" t="str">
        <f aca="false">VLOOKUP(B32,Акции!A:AU,15,0)</f>
        <v>Совкомбанк</v>
      </c>
      <c r="D32" s="127" t="n">
        <v>0.05</v>
      </c>
      <c r="E32" s="227" t="str">
        <f aca="false">VLOOKUP(B32,Акции!A:AU,3,0)</f>
        <v>SVCB</v>
      </c>
      <c r="F32" s="227" t="str">
        <f aca="false">IF(VLOOKUP(B32,Акции!A:AU,29,0)=1,"ао",IF(VLOOKUP(B32,Акции!A:AU,29,0)=2,"ап",IF(VLOOKUP(B32,Акции!A:AU,29,0)=3,"адр",IF(VLOOKUP(B32,Акции!A:AU,29,0)=4,"гдр",""))))</f>
        <v>ао</v>
      </c>
      <c r="G32" s="230" t="n">
        <f aca="false">VLOOKUP(B32,Акции!A:AU,6,0)</f>
        <v>100</v>
      </c>
      <c r="H32" s="23" t="n">
        <f aca="false">VLOOKUP(B32,QUIK!C:AL,10,0)</f>
        <v>12.58</v>
      </c>
      <c r="I32" s="228" t="str">
        <f aca="false">VLOOKUP(B32,Акции!A:AU,7,0)</f>
        <v>rub</v>
      </c>
      <c r="J32" s="228" t="str">
        <f aca="false">IF(VLOOKUP(B32,Акции!A:AU,37,0)="[]","",VLOOKUP(B32,Акции!A:AU,37,0))</f>
        <v/>
      </c>
      <c r="K32" s="228" t="str">
        <f aca="false">IF(VLOOKUP(B32,Акции!A:AU,38,0)=0,"НЕТ!","")</f>
        <v/>
      </c>
      <c r="L32" s="228" t="str">
        <f aca="false">IF(VLOOKUP(B32,Акции!A:AU,42,0)=0,"НЕТ!","")</f>
        <v/>
      </c>
      <c r="M32" s="228" t="str">
        <f aca="false">IF(VLOOKUP(B32,Акции!A:AU,39,0)=1,"ДА!","")</f>
        <v/>
      </c>
      <c r="N32" s="228" t="n">
        <f aca="false">VLOOKUP(B32,Акции!A:AU,24,0)</f>
        <v>5</v>
      </c>
      <c r="O32" s="23" t="str">
        <f aca="false">VLOOKUP(B32,Акции!A:AU,21,0)</f>
        <v>financial</v>
      </c>
    </row>
    <row r="33" customFormat="false" ht="15" hidden="false" customHeight="false" outlineLevel="0" collapsed="false">
      <c r="B33" s="126" t="s">
        <v>229</v>
      </c>
      <c r="C33" s="126" t="str">
        <f aca="false">VLOOKUP(B33,Акции!A:AU,15,0)</f>
        <v>Хэдхантер</v>
      </c>
      <c r="D33" s="127" t="n">
        <v>0.05</v>
      </c>
      <c r="E33" s="227" t="str">
        <f aca="false">VLOOKUP(B33,Акции!A:AU,3,0)</f>
        <v>HEAD</v>
      </c>
      <c r="F33" s="227" t="str">
        <f aca="false">IF(VLOOKUP(B33,Акции!A:AU,29,0)=1,"ао",IF(VLOOKUP(B33,Акции!A:AU,29,0)=2,"ап",IF(VLOOKUP(B33,Акции!A:AU,29,0)=3,"адр",IF(VLOOKUP(B33,Акции!A:AU,29,0)=4,"гдр",""))))</f>
        <v>ао</v>
      </c>
      <c r="G33" s="230" t="n">
        <f aca="false">VLOOKUP(B33,Акции!A:AU,6,0)</f>
        <v>1</v>
      </c>
      <c r="H33" s="23" t="n">
        <f aca="false">VLOOKUP(B33,QUIK!C:AL,10,0)</f>
        <v>4200</v>
      </c>
      <c r="I33" s="228" t="str">
        <f aca="false">VLOOKUP(B33,Акции!A:AU,7,0)</f>
        <v>rub</v>
      </c>
      <c r="J33" s="228" t="str">
        <f aca="false">IF(VLOOKUP(B33,Акции!A:AU,37,0)="[]","",VLOOKUP(B33,Акции!A:AU,37,0))</f>
        <v/>
      </c>
      <c r="K33" s="228" t="str">
        <f aca="false">IF(VLOOKUP(B33,Акции!A:AU,38,0)=0,"НЕТ!","")</f>
        <v/>
      </c>
      <c r="L33" s="228" t="str">
        <f aca="false">IF(VLOOKUP(B33,Акции!A:AU,42,0)=0,"НЕТ!","")</f>
        <v/>
      </c>
      <c r="M33" s="228" t="str">
        <f aca="false">IF(VLOOKUP(B33,Акции!A:AU,39,0)=1,"ДА!","")</f>
        <v/>
      </c>
      <c r="N33" s="228" t="n">
        <f aca="false">VLOOKUP(B33,Акции!A:AU,24,0)</f>
        <v>5</v>
      </c>
      <c r="O33" s="23" t="str">
        <f aca="false">VLOOKUP(B33,Акции!A:AU,21,0)</f>
        <v>it</v>
      </c>
    </row>
    <row r="34" customFormat="false" ht="15" hidden="false" customHeight="false" outlineLevel="0" collapsed="false">
      <c r="B34" s="126" t="s">
        <v>232</v>
      </c>
      <c r="C34" s="126" t="str">
        <f aca="false">VLOOKUP(B34,Акции!A:AU,15,0)</f>
        <v>Татнефть - привилегированные акции</v>
      </c>
      <c r="D34" s="127" t="n">
        <v>0.05</v>
      </c>
      <c r="E34" s="227" t="str">
        <f aca="false">VLOOKUP(B34,Акции!A:AU,3,0)</f>
        <v>TATNP</v>
      </c>
      <c r="F34" s="227" t="str">
        <f aca="false">IF(VLOOKUP(B34,Акции!A:AU,29,0)=1,"ао",IF(VLOOKUP(B34,Акции!A:AU,29,0)=2,"ап",IF(VLOOKUP(B34,Акции!A:AU,29,0)=3,"адр",IF(VLOOKUP(B34,Акции!A:AU,29,0)=4,"гдр",""))))</f>
        <v>ап</v>
      </c>
      <c r="G34" s="230" t="n">
        <f aca="false">VLOOKUP(B34,Акции!A:AU,6,0)</f>
        <v>1</v>
      </c>
      <c r="H34" s="23" t="n">
        <f aca="false">VLOOKUP(B34,QUIK!C:AL,10,0)</f>
        <v>531.3</v>
      </c>
      <c r="I34" s="228" t="str">
        <f aca="false">VLOOKUP(B34,Акции!A:AU,7,0)</f>
        <v>rub</v>
      </c>
      <c r="J34" s="228" t="str">
        <f aca="false">IF(VLOOKUP(B34,Акции!A:AU,37,0)="[]","",VLOOKUP(B34,Акции!A:AU,37,0))</f>
        <v/>
      </c>
      <c r="K34" s="228" t="str">
        <f aca="false">IF(VLOOKUP(B34,Акции!A:AU,38,0)=0,"НЕТ!","")</f>
        <v/>
      </c>
      <c r="L34" s="228" t="str">
        <f aca="false">IF(VLOOKUP(B34,Акции!A:AU,42,0)=0,"НЕТ!","")</f>
        <v/>
      </c>
      <c r="M34" s="228" t="str">
        <f aca="false">IF(VLOOKUP(B34,Акции!A:AU,39,0)=1,"ДА!","")</f>
        <v/>
      </c>
      <c r="N34" s="228" t="n">
        <f aca="false">VLOOKUP(B34,Акции!A:AU,24,0)</f>
        <v>5</v>
      </c>
      <c r="O34" s="23" t="str">
        <f aca="false">VLOOKUP(B34,Акции!A:AU,21,0)</f>
        <v>energy</v>
      </c>
    </row>
    <row r="35" customFormat="false" ht="15" hidden="false" customHeight="false" outlineLevel="0" collapsed="false">
      <c r="B35" s="126" t="s">
        <v>233</v>
      </c>
      <c r="C35" s="126" t="str">
        <f aca="false">VLOOKUP(B35,Акции!A:AU,15,0)</f>
        <v>Группа Астра</v>
      </c>
      <c r="D35" s="135" t="n">
        <v>0.09</v>
      </c>
      <c r="E35" s="227" t="str">
        <f aca="false">VLOOKUP(B35,Акции!A:AU,3,0)</f>
        <v>ASTR</v>
      </c>
      <c r="F35" s="227" t="str">
        <f aca="false">IF(VLOOKUP(B35,Акции!A:AU,29,0)=1,"ао",IF(VLOOKUP(B35,Акции!A:AU,29,0)=2,"ап",IF(VLOOKUP(B35,Акции!A:AU,29,0)=3,"адр",IF(VLOOKUP(B35,Акции!A:AU,29,0)=4,"гдр",""))))</f>
        <v>ао</v>
      </c>
      <c r="G35" s="230" t="n">
        <f aca="false">VLOOKUP(B35,Акции!A:AU,6,0)</f>
        <v>1</v>
      </c>
      <c r="H35" s="23" t="n">
        <f aca="false">VLOOKUP(B35,QUIK!C:AL,10,0)</f>
        <v>434.65</v>
      </c>
      <c r="I35" s="228" t="str">
        <f aca="false">VLOOKUP(B35,Акции!A:AU,7,0)</f>
        <v>rub</v>
      </c>
      <c r="J35" s="228" t="str">
        <f aca="false">IF(VLOOKUP(B35,Акции!A:AU,37,0)="[]","",VLOOKUP(B35,Акции!A:AU,37,0))</f>
        <v/>
      </c>
      <c r="K35" s="228" t="str">
        <f aca="false">IF(VLOOKUP(B35,Акции!A:AU,38,0)=0,"НЕТ!","")</f>
        <v/>
      </c>
      <c r="L35" s="228" t="str">
        <f aca="false">IF(VLOOKUP(B35,Акции!A:AU,42,0)=0,"НЕТ!","")</f>
        <v>НЕТ!</v>
      </c>
      <c r="M35" s="228" t="str">
        <f aca="false">IF(VLOOKUP(B35,Акции!A:AU,39,0)=1,"ДА!","")</f>
        <v/>
      </c>
      <c r="N35" s="228" t="n">
        <f aca="false">VLOOKUP(B35,Акции!A:AU,24,0)</f>
        <v>5</v>
      </c>
      <c r="O35" s="23" t="str">
        <f aca="false">VLOOKUP(B35,Акции!A:AU,21,0)</f>
        <v>it</v>
      </c>
    </row>
    <row r="36" customFormat="false" ht="15" hidden="false" customHeight="false" outlineLevel="0" collapsed="false">
      <c r="B36" s="126" t="s">
        <v>234</v>
      </c>
      <c r="C36" s="126" t="str">
        <f aca="false">VLOOKUP(B36,Акции!A:AU,15,0)</f>
        <v>Газпром нефть</v>
      </c>
      <c r="D36" s="127" t="n">
        <v>0.05</v>
      </c>
      <c r="E36" s="227" t="str">
        <f aca="false">VLOOKUP(B36,Акции!A:AU,3,0)</f>
        <v>SIBN</v>
      </c>
      <c r="F36" s="227" t="str">
        <f aca="false">IF(VLOOKUP(B36,Акции!A:AU,29,0)=1,"ао",IF(VLOOKUP(B36,Акции!A:AU,29,0)=2,"ап",IF(VLOOKUP(B36,Акции!A:AU,29,0)=3,"адр",IF(VLOOKUP(B36,Акции!A:AU,29,0)=4,"гдр",""))))</f>
        <v>ао</v>
      </c>
      <c r="G36" s="230" t="n">
        <f aca="false">VLOOKUP(B36,Акции!A:AU,6,0)</f>
        <v>1</v>
      </c>
      <c r="H36" s="23" t="n">
        <f aca="false">VLOOKUP(B36,QUIK!C:AL,10,0)</f>
        <v>542.9</v>
      </c>
      <c r="I36" s="228" t="str">
        <f aca="false">VLOOKUP(B36,Акции!A:AU,7,0)</f>
        <v>rub</v>
      </c>
      <c r="J36" s="319" t="str">
        <f aca="false">IF(VLOOKUP(B36,Акции!A:AU,37,0)="[]","",VLOOKUP(B36,Акции!A:AU,37,0))</f>
        <v>['russian_shares']</v>
      </c>
      <c r="K36" s="228" t="str">
        <f aca="false">IF(VLOOKUP(B36,Акции!A:AU,38,0)=0,"НЕТ!","")</f>
        <v/>
      </c>
      <c r="L36" s="228" t="str">
        <f aca="false">IF(VLOOKUP(B36,Акции!A:AU,42,0)=0,"НЕТ!","")</f>
        <v/>
      </c>
      <c r="M36" s="228" t="str">
        <f aca="false">IF(VLOOKUP(B36,Акции!A:AU,39,0)=1,"ДА!","")</f>
        <v/>
      </c>
      <c r="N36" s="228" t="n">
        <f aca="false">VLOOKUP(B36,Акции!A:AU,24,0)</f>
        <v>5</v>
      </c>
      <c r="O36" s="23" t="str">
        <f aca="false">VLOOKUP(B36,Акции!A:AU,21,0)</f>
        <v>energy</v>
      </c>
    </row>
    <row r="37" customFormat="false" ht="15" hidden="false" customHeight="false" outlineLevel="0" collapsed="false">
      <c r="B37" s="126" t="s">
        <v>235</v>
      </c>
      <c r="C37" s="126" t="str">
        <f aca="false">VLOOKUP(B37,Акции!A:AU,15,0)</f>
        <v>Мать и дитя</v>
      </c>
      <c r="D37" s="134" t="n">
        <v>0.03</v>
      </c>
      <c r="E37" s="227" t="str">
        <f aca="false">VLOOKUP(B37,Акции!A:AU,3,0)</f>
        <v>MDMG</v>
      </c>
      <c r="F37" s="227" t="str">
        <f aca="false">IF(VLOOKUP(B37,Акции!A:AU,29,0)=1,"ао",IF(VLOOKUP(B37,Акции!A:AU,29,0)=2,"ап",IF(VLOOKUP(B37,Акции!A:AU,29,0)=3,"адр",IF(VLOOKUP(B37,Акции!A:AU,29,0)=4,"гдр",""))))</f>
        <v>ао</v>
      </c>
      <c r="G37" s="230" t="n">
        <f aca="false">VLOOKUP(B37,Акции!A:AU,6,0)</f>
        <v>1</v>
      </c>
      <c r="H37" s="23" t="n">
        <f aca="false">VLOOKUP(B37,QUIK!C:AL,10,0)</f>
        <v>845.2</v>
      </c>
      <c r="I37" s="228" t="str">
        <f aca="false">VLOOKUP(B37,Акции!A:AU,7,0)</f>
        <v>rub</v>
      </c>
      <c r="J37" s="228" t="str">
        <f aca="false">IF(VLOOKUP(B37,Акции!A:AU,37,0)="[]","",VLOOKUP(B37,Акции!A:AU,37,0))</f>
        <v/>
      </c>
      <c r="K37" s="228" t="str">
        <f aca="false">IF(VLOOKUP(B37,Акции!A:AU,38,0)=0,"НЕТ!","")</f>
        <v/>
      </c>
      <c r="L37" s="228" t="str">
        <f aca="false">IF(VLOOKUP(B37,Акции!A:AU,42,0)=0,"НЕТ!","")</f>
        <v/>
      </c>
      <c r="M37" s="228" t="str">
        <f aca="false">IF(VLOOKUP(B37,Акции!A:AU,39,0)=1,"ДА!","")</f>
        <v/>
      </c>
      <c r="N37" s="228" t="n">
        <f aca="false">VLOOKUP(B37,Акции!A:AU,24,0)</f>
        <v>5</v>
      </c>
      <c r="O37" s="23" t="str">
        <f aca="false">VLOOKUP(B37,Акции!A:AU,21,0)</f>
        <v>health_care</v>
      </c>
    </row>
    <row r="38" customFormat="false" ht="15" hidden="false" customHeight="false" outlineLevel="0" collapsed="false">
      <c r="B38" s="126" t="s">
        <v>236</v>
      </c>
      <c r="C38" s="126" t="str">
        <f aca="false">VLOOKUP(B38,Акции!A:AU,15,0)</f>
        <v>Банк Санкт-Петербург</v>
      </c>
      <c r="D38" s="139" t="n">
        <v>0.1</v>
      </c>
      <c r="E38" s="227" t="str">
        <f aca="false">VLOOKUP(B38,Акции!A:AU,3,0)</f>
        <v>BSPB</v>
      </c>
      <c r="F38" s="227" t="str">
        <f aca="false">IF(VLOOKUP(B38,Акции!A:AU,29,0)=1,"ао",IF(VLOOKUP(B38,Акции!A:AU,29,0)=2,"ап",IF(VLOOKUP(B38,Акции!A:AU,29,0)=3,"адр",IF(VLOOKUP(B38,Акции!A:AU,29,0)=4,"гдр",""))))</f>
        <v>ао</v>
      </c>
      <c r="G38" s="230" t="n">
        <f aca="false">VLOOKUP(B38,Акции!A:AU,6,0)</f>
        <v>10</v>
      </c>
      <c r="H38" s="23" t="n">
        <f aca="false">VLOOKUP(B38,QUIK!C:AL,10,0)</f>
        <v>306.87</v>
      </c>
      <c r="I38" s="228" t="str">
        <f aca="false">VLOOKUP(B38,Акции!A:AU,7,0)</f>
        <v>rub</v>
      </c>
      <c r="J38" s="228" t="str">
        <f aca="false">IF(VLOOKUP(B38,Акции!A:AU,37,0)="[]","",VLOOKUP(B38,Акции!A:AU,37,0))</f>
        <v/>
      </c>
      <c r="K38" s="228" t="str">
        <f aca="false">IF(VLOOKUP(B38,Акции!A:AU,38,0)=0,"НЕТ!","")</f>
        <v/>
      </c>
      <c r="L38" s="228" t="str">
        <f aca="false">IF(VLOOKUP(B38,Акции!A:AU,42,0)=0,"НЕТ!","")</f>
        <v/>
      </c>
      <c r="M38" s="228" t="str">
        <f aca="false">IF(VLOOKUP(B38,Акции!A:AU,39,0)=1,"ДА!","")</f>
        <v/>
      </c>
      <c r="N38" s="228" t="n">
        <f aca="false">VLOOKUP(B38,Акции!A:AU,24,0)</f>
        <v>5</v>
      </c>
      <c r="O38" s="23" t="str">
        <f aca="false">VLOOKUP(B38,Акции!A:AU,21,0)</f>
        <v>financial</v>
      </c>
    </row>
    <row r="39" customFormat="false" ht="15" hidden="false" customHeight="false" outlineLevel="0" collapsed="false">
      <c r="B39" s="126" t="s">
        <v>237</v>
      </c>
      <c r="C39" s="126" t="str">
        <f aca="false">VLOOKUP(B39,Акции!A:AU,15,0)</f>
        <v>Интер РАО ЕЭС</v>
      </c>
      <c r="D39" s="127" t="n">
        <v>0.05</v>
      </c>
      <c r="E39" s="227" t="str">
        <f aca="false">VLOOKUP(B39,Акции!A:AU,3,0)</f>
        <v>IRAO</v>
      </c>
      <c r="F39" s="227" t="str">
        <f aca="false">IF(VLOOKUP(B39,Акции!A:AU,29,0)=1,"ао",IF(VLOOKUP(B39,Акции!A:AU,29,0)=2,"ап",IF(VLOOKUP(B39,Акции!A:AU,29,0)=3,"адр",IF(VLOOKUP(B39,Акции!A:AU,29,0)=4,"гдр",""))))</f>
        <v>ао</v>
      </c>
      <c r="G39" s="230" t="n">
        <f aca="false">VLOOKUP(B39,Акции!A:AU,6,0)</f>
        <v>100</v>
      </c>
      <c r="H39" s="23" t="n">
        <f aca="false">VLOOKUP(B39,QUIK!C:AL,10,0)</f>
        <v>3.692</v>
      </c>
      <c r="I39" s="228" t="str">
        <f aca="false">VLOOKUP(B39,Акции!A:AU,7,0)</f>
        <v>rub</v>
      </c>
      <c r="J39" s="228" t="str">
        <f aca="false">IF(VLOOKUP(B39,Акции!A:AU,37,0)="[]","",VLOOKUP(B39,Акции!A:AU,37,0))</f>
        <v/>
      </c>
      <c r="K39" s="228" t="str">
        <f aca="false">IF(VLOOKUP(B39,Акции!A:AU,38,0)=0,"НЕТ!","")</f>
        <v/>
      </c>
      <c r="L39" s="228" t="str">
        <f aca="false">IF(VLOOKUP(B39,Акции!A:AU,42,0)=0,"НЕТ!","")</f>
        <v/>
      </c>
      <c r="M39" s="228" t="str">
        <f aca="false">IF(VLOOKUP(B39,Акции!A:AU,39,0)=1,"ДА!","")</f>
        <v/>
      </c>
      <c r="N39" s="228" t="n">
        <f aca="false">VLOOKUP(B39,Акции!A:AU,24,0)</f>
        <v>5</v>
      </c>
      <c r="O39" s="23" t="str">
        <f aca="false">VLOOKUP(B39,Акции!A:AU,21,0)</f>
        <v>utilities</v>
      </c>
    </row>
    <row r="40" customFormat="false" ht="15" hidden="false" customHeight="false" outlineLevel="0" collapsed="false">
      <c r="B40" s="126" t="s">
        <v>238</v>
      </c>
      <c r="C40" s="126" t="str">
        <f aca="false">VLOOKUP(B40,Акции!A:AU,15,0)</f>
        <v>Лента</v>
      </c>
      <c r="D40" s="134" t="n">
        <v>0.03</v>
      </c>
      <c r="E40" s="227" t="str">
        <f aca="false">VLOOKUP(B40,Акции!A:AU,3,0)</f>
        <v>LENT</v>
      </c>
      <c r="F40" s="227" t="str">
        <f aca="false">IF(VLOOKUP(B40,Акции!A:AU,29,0)=1,"ао",IF(VLOOKUP(B40,Акции!A:AU,29,0)=2,"ап",IF(VLOOKUP(B40,Акции!A:AU,29,0)=3,"адр",IF(VLOOKUP(B40,Акции!A:AU,29,0)=4,"гдр",""))))</f>
        <v>ао</v>
      </c>
      <c r="G40" s="230" t="n">
        <f aca="false">VLOOKUP(B40,Акции!A:AU,6,0)</f>
        <v>1</v>
      </c>
      <c r="H40" s="23" t="n">
        <f aca="false">VLOOKUP(B40,QUIK!C:AL,10,0)</f>
        <v>1027</v>
      </c>
      <c r="I40" s="228" t="str">
        <f aca="false">VLOOKUP(B40,Акции!A:AU,7,0)</f>
        <v>rub</v>
      </c>
      <c r="J40" s="228" t="str">
        <f aca="false">IF(VLOOKUP(B40,Акции!A:AU,37,0)="[]","",VLOOKUP(B40,Акции!A:AU,37,0))</f>
        <v/>
      </c>
      <c r="K40" s="228" t="str">
        <f aca="false">IF(VLOOKUP(B40,Акции!A:AU,38,0)=0,"НЕТ!","")</f>
        <v/>
      </c>
      <c r="L40" s="228" t="str">
        <f aca="false">IF(VLOOKUP(B40,Акции!A:AU,42,0)=0,"НЕТ!","")</f>
        <v>НЕТ!</v>
      </c>
      <c r="M40" s="228" t="str">
        <f aca="false">IF(VLOOKUP(B40,Акции!A:AU,39,0)=1,"ДА!","")</f>
        <v/>
      </c>
      <c r="N40" s="228" t="n">
        <f aca="false">VLOOKUP(B40,Акции!A:AU,24,0)</f>
        <v>5</v>
      </c>
      <c r="O40" s="23" t="str">
        <f aca="false">VLOOKUP(B40,Акции!A:AU,21,0)</f>
        <v>consumer</v>
      </c>
    </row>
    <row r="41" customFormat="false" ht="15" hidden="false" customHeight="false" outlineLevel="0" collapsed="false">
      <c r="C41" s="118" t="s">
        <v>587</v>
      </c>
      <c r="D41" s="140" t="n">
        <f aca="false">SUM(D24:D40)</f>
        <v>0.95</v>
      </c>
    </row>
    <row r="42" customFormat="false" ht="15" hidden="false" customHeight="false" outlineLevel="0" collapsed="false">
      <c r="C42" s="118" t="s">
        <v>588</v>
      </c>
      <c r="D42" s="166" t="n">
        <v>0.05</v>
      </c>
    </row>
    <row r="43" customFormat="false" ht="15" hidden="false" customHeight="false" outlineLevel="0" collapsed="false">
      <c r="B43" s="314" t="s">
        <v>0</v>
      </c>
      <c r="C43" s="262" t="s">
        <v>552</v>
      </c>
    </row>
    <row r="44" customFormat="false" ht="15" hidden="false" customHeight="false" outlineLevel="0" collapsed="false">
      <c r="A44" s="315" t="s">
        <v>579</v>
      </c>
      <c r="B44" s="118" t="s">
        <v>580</v>
      </c>
      <c r="C44" s="0" t="s">
        <v>581</v>
      </c>
      <c r="J44" s="312" t="s">
        <v>582</v>
      </c>
      <c r="K44" s="312" t="s">
        <v>583</v>
      </c>
      <c r="L44" s="312" t="s">
        <v>583</v>
      </c>
      <c r="M44" s="312" t="s">
        <v>583</v>
      </c>
    </row>
    <row r="45" customFormat="false" ht="15" hidden="false" customHeight="false" outlineLevel="0" collapsed="false">
      <c r="A45" s="316"/>
      <c r="B45" s="118"/>
      <c r="C45" s="0" t="s">
        <v>354</v>
      </c>
      <c r="D45" s="262" t="s">
        <v>584</v>
      </c>
      <c r="E45" s="0" t="s">
        <v>356</v>
      </c>
      <c r="F45" s="0" t="s">
        <v>360</v>
      </c>
      <c r="G45" s="0" t="s">
        <v>357</v>
      </c>
      <c r="H45" s="0" t="s">
        <v>358</v>
      </c>
      <c r="I45" s="0" t="s">
        <v>361</v>
      </c>
      <c r="J45" s="144" t="s">
        <v>364</v>
      </c>
      <c r="K45" s="144" t="s">
        <v>365</v>
      </c>
      <c r="L45" s="144" t="s">
        <v>363</v>
      </c>
      <c r="M45" s="144" t="s">
        <v>362</v>
      </c>
      <c r="N45" s="0" t="s">
        <v>367</v>
      </c>
      <c r="O45" s="0" t="s">
        <v>355</v>
      </c>
    </row>
    <row r="46" customFormat="false" ht="45" hidden="false" customHeight="false" outlineLevel="0" collapsed="false">
      <c r="B46" s="320" t="s">
        <v>195</v>
      </c>
      <c r="C46" s="123" t="s">
        <v>198</v>
      </c>
      <c r="D46" s="317" t="s">
        <v>13</v>
      </c>
      <c r="E46" s="218" t="s">
        <v>23</v>
      </c>
      <c r="F46" s="218" t="s">
        <v>249</v>
      </c>
      <c r="G46" s="218" t="s">
        <v>369</v>
      </c>
      <c r="H46" s="218" t="s">
        <v>370</v>
      </c>
      <c r="I46" s="218" t="s">
        <v>11</v>
      </c>
      <c r="J46" s="220" t="s">
        <v>375</v>
      </c>
      <c r="K46" s="220" t="s">
        <v>585</v>
      </c>
      <c r="L46" s="218" t="s">
        <v>374</v>
      </c>
      <c r="M46" s="218" t="s">
        <v>586</v>
      </c>
      <c r="N46" s="218" t="s">
        <v>262</v>
      </c>
      <c r="O46" s="318" t="s">
        <v>368</v>
      </c>
    </row>
    <row r="47" customFormat="false" ht="15" hidden="false" customHeight="false" outlineLevel="0" collapsed="false">
      <c r="B47" s="129" t="s">
        <v>229</v>
      </c>
      <c r="C47" s="126" t="str">
        <f aca="false">VLOOKUP(B47,Акции!A:AU,15,0)</f>
        <v>Хэдхантер</v>
      </c>
      <c r="D47" s="321" t="n">
        <v>0.1</v>
      </c>
      <c r="E47" s="227" t="str">
        <f aca="false">VLOOKUP(B47,Акции!A:AU,3,0)</f>
        <v>HEAD</v>
      </c>
      <c r="F47" s="227" t="str">
        <f aca="false">IF(VLOOKUP(B47,Акции!A:AU,29,0)=1,"ао",IF(VLOOKUP(B47,Акции!A:AU,29,0)=2,"ап",IF(VLOOKUP(B47,Акции!A:AU,29,0)=3,"адр",IF(VLOOKUP(B47,Акции!A:AU,29,0)=4,"гдр",""))))</f>
        <v>ао</v>
      </c>
      <c r="G47" s="230" t="n">
        <f aca="false">VLOOKUP(B47,Акции!A:AU,6,0)</f>
        <v>1</v>
      </c>
      <c r="H47" s="23" t="n">
        <f aca="false">VLOOKUP(B47,QUIK!C:AL,10,0)</f>
        <v>4200</v>
      </c>
      <c r="I47" s="228" t="str">
        <f aca="false">VLOOKUP(B47,Акции!A:AU,7,0)</f>
        <v>rub</v>
      </c>
      <c r="J47" s="228" t="str">
        <f aca="false">IF(VLOOKUP(B47,Акции!A:AU,37,0)="[]","",VLOOKUP(B47,Акции!A:AU,37,0))</f>
        <v/>
      </c>
      <c r="K47" s="228" t="str">
        <f aca="false">IF(VLOOKUP(B47,Акции!A:AU,38,0)=0,"НЕТ!","")</f>
        <v/>
      </c>
      <c r="L47" s="228" t="str">
        <f aca="false">IF(VLOOKUP(B47,Акции!A:AU,42,0)=0,"НЕТ!","")</f>
        <v/>
      </c>
      <c r="M47" s="228" t="str">
        <f aca="false">IF(VLOOKUP(B47,Акции!A:AU,39,0)=1,"ДА!","")</f>
        <v/>
      </c>
      <c r="N47" s="228" t="n">
        <f aca="false">VLOOKUP(B47,Акции!A:AU,24,0)</f>
        <v>5</v>
      </c>
      <c r="O47" s="23" t="str">
        <f aca="false">VLOOKUP(B47,Акции!A:AU,21,0)</f>
        <v>it</v>
      </c>
    </row>
    <row r="48" customFormat="false" ht="15" hidden="false" customHeight="false" outlineLevel="0" collapsed="false">
      <c r="B48" s="129" t="s">
        <v>211</v>
      </c>
      <c r="C48" s="126" t="str">
        <f aca="false">VLOOKUP(B48,Акции!A:AU,15,0)</f>
        <v>Сургутнефтегаз - привилегированные акции</v>
      </c>
      <c r="D48" s="321" t="n">
        <v>0.1</v>
      </c>
      <c r="E48" s="227" t="str">
        <f aca="false">VLOOKUP(B48,Акции!A:AU,3,0)</f>
        <v>SNGSP</v>
      </c>
      <c r="F48" s="227" t="str">
        <f aca="false">IF(VLOOKUP(B48,Акции!A:AU,29,0)=1,"ао",IF(VLOOKUP(B48,Акции!A:AU,29,0)=2,"ап",IF(VLOOKUP(B48,Акции!A:AU,29,0)=3,"адр",IF(VLOOKUP(B48,Акции!A:AU,29,0)=4,"гдр",""))))</f>
        <v>ап</v>
      </c>
      <c r="G48" s="230" t="n">
        <f aca="false">VLOOKUP(B48,Акции!A:AU,6,0)</f>
        <v>10</v>
      </c>
      <c r="H48" s="23" t="n">
        <f aca="false">VLOOKUP(B48,QUIK!C:AL,10,0)</f>
        <v>55.975</v>
      </c>
      <c r="I48" s="228" t="str">
        <f aca="false">VLOOKUP(B48,Акции!A:AU,7,0)</f>
        <v>rub</v>
      </c>
      <c r="J48" s="228" t="str">
        <f aca="false">IF(VLOOKUP(B48,Акции!A:AU,37,0)="[]","",VLOOKUP(B48,Акции!A:AU,37,0))</f>
        <v/>
      </c>
      <c r="K48" s="228" t="str">
        <f aca="false">IF(VLOOKUP(B48,Акции!A:AU,38,0)=0,"НЕТ!","")</f>
        <v/>
      </c>
      <c r="L48" s="228" t="str">
        <f aca="false">IF(VLOOKUP(B48,Акции!A:AU,42,0)=0,"НЕТ!","")</f>
        <v/>
      </c>
      <c r="M48" s="228" t="str">
        <f aca="false">IF(VLOOKUP(B48,Акции!A:AU,39,0)=1,"ДА!","")</f>
        <v/>
      </c>
      <c r="N48" s="228" t="n">
        <f aca="false">VLOOKUP(B48,Акции!A:AU,24,0)</f>
        <v>5</v>
      </c>
      <c r="O48" s="23" t="str">
        <f aca="false">VLOOKUP(B48,Акции!A:AU,21,0)</f>
        <v>energy</v>
      </c>
    </row>
    <row r="49" customFormat="false" ht="15" hidden="false" customHeight="false" outlineLevel="0" collapsed="false">
      <c r="B49" s="129" t="s">
        <v>220</v>
      </c>
      <c r="C49" s="126" t="str">
        <f aca="false">VLOOKUP(B49,Акции!A:AU,15,0)</f>
        <v>Яндекс</v>
      </c>
      <c r="D49" s="321" t="n">
        <v>0.1</v>
      </c>
      <c r="E49" s="227" t="str">
        <f aca="false">VLOOKUP(B49,Акции!A:AU,3,0)</f>
        <v>YDEX</v>
      </c>
      <c r="F49" s="227" t="str">
        <f aca="false">IF(VLOOKUP(B49,Акции!A:AU,29,0)=1,"ао",IF(VLOOKUP(B49,Акции!A:AU,29,0)=2,"ап",IF(VLOOKUP(B49,Акции!A:AU,29,0)=3,"адр",IF(VLOOKUP(B49,Акции!A:AU,29,0)=4,"гдр",""))))</f>
        <v>ао</v>
      </c>
      <c r="G49" s="230" t="n">
        <f aca="false">VLOOKUP(B49,Акции!A:AU,6,0)</f>
        <v>1</v>
      </c>
      <c r="H49" s="23" t="n">
        <f aca="false">VLOOKUP(B49,QUIK!C:AL,10,0)</f>
        <v>3330.5</v>
      </c>
      <c r="I49" s="228" t="str">
        <f aca="false">VLOOKUP(B49,Акции!A:AU,7,0)</f>
        <v>rub</v>
      </c>
      <c r="J49" s="228" t="str">
        <f aca="false">IF(VLOOKUP(B49,Акции!A:AU,37,0)="[]","",VLOOKUP(B49,Акции!A:AU,37,0))</f>
        <v/>
      </c>
      <c r="K49" s="228" t="str">
        <f aca="false">IF(VLOOKUP(B49,Акции!A:AU,38,0)=0,"НЕТ!","")</f>
        <v/>
      </c>
      <c r="L49" s="228" t="str">
        <f aca="false">IF(VLOOKUP(B49,Акции!A:AU,42,0)=0,"НЕТ!","")</f>
        <v/>
      </c>
      <c r="M49" s="228" t="str">
        <f aca="false">IF(VLOOKUP(B49,Акции!A:AU,39,0)=1,"ДА!","")</f>
        <v/>
      </c>
      <c r="N49" s="228" t="n">
        <f aca="false">VLOOKUP(B49,Акции!A:AU,24,0)</f>
        <v>5</v>
      </c>
      <c r="O49" s="23" t="str">
        <f aca="false">VLOOKUP(B49,Акции!A:AU,21,0)</f>
        <v>it</v>
      </c>
    </row>
    <row r="50" customFormat="false" ht="15" hidden="false" customHeight="false" outlineLevel="0" collapsed="false">
      <c r="B50" s="129" t="s">
        <v>233</v>
      </c>
      <c r="C50" s="126" t="str">
        <f aca="false">VLOOKUP(B50,Акции!A:AU,15,0)</f>
        <v>Группа Астра</v>
      </c>
      <c r="D50" s="321" t="n">
        <v>0.1</v>
      </c>
      <c r="E50" s="227" t="str">
        <f aca="false">VLOOKUP(B50,Акции!A:AU,3,0)</f>
        <v>ASTR</v>
      </c>
      <c r="F50" s="227" t="str">
        <f aca="false">IF(VLOOKUP(B50,Акции!A:AU,29,0)=1,"ао",IF(VLOOKUP(B50,Акции!A:AU,29,0)=2,"ап",IF(VLOOKUP(B50,Акции!A:AU,29,0)=3,"адр",IF(VLOOKUP(B50,Акции!A:AU,29,0)=4,"гдр",""))))</f>
        <v>ао</v>
      </c>
      <c r="G50" s="230" t="n">
        <f aca="false">VLOOKUP(B50,Акции!A:AU,6,0)</f>
        <v>1</v>
      </c>
      <c r="H50" s="23" t="n">
        <f aca="false">VLOOKUP(B50,QUIK!C:AL,10,0)</f>
        <v>434.65</v>
      </c>
      <c r="I50" s="228" t="str">
        <f aca="false">VLOOKUP(B50,Акции!A:AU,7,0)</f>
        <v>rub</v>
      </c>
      <c r="J50" s="228" t="str">
        <f aca="false">IF(VLOOKUP(B50,Акции!A:AU,37,0)="[]","",VLOOKUP(B50,Акции!A:AU,37,0))</f>
        <v/>
      </c>
      <c r="K50" s="228" t="str">
        <f aca="false">IF(VLOOKUP(B50,Акции!A:AU,38,0)=0,"НЕТ!","")</f>
        <v/>
      </c>
      <c r="L50" s="228" t="str">
        <f aca="false">IF(VLOOKUP(B50,Акции!A:AU,42,0)=0,"НЕТ!","")</f>
        <v>НЕТ!</v>
      </c>
      <c r="M50" s="228" t="str">
        <f aca="false">IF(VLOOKUP(B50,Акции!A:AU,39,0)=1,"ДА!","")</f>
        <v/>
      </c>
      <c r="N50" s="228" t="n">
        <f aca="false">VLOOKUP(B50,Акции!A:AU,24,0)</f>
        <v>5</v>
      </c>
      <c r="O50" s="23" t="str">
        <f aca="false">VLOOKUP(B50,Акции!A:AU,21,0)</f>
        <v>it</v>
      </c>
    </row>
    <row r="51" customFormat="false" ht="15" hidden="false" customHeight="false" outlineLevel="0" collapsed="false">
      <c r="B51" s="129" t="s">
        <v>236</v>
      </c>
      <c r="C51" s="126" t="str">
        <f aca="false">VLOOKUP(B51,Акции!A:AU,15,0)</f>
        <v>Банк Санкт-Петербург</v>
      </c>
      <c r="D51" s="321" t="n">
        <v>0.1</v>
      </c>
      <c r="E51" s="227" t="str">
        <f aca="false">VLOOKUP(B51,Акции!A:AU,3,0)</f>
        <v>BSPB</v>
      </c>
      <c r="F51" s="227" t="str">
        <f aca="false">IF(VLOOKUP(B51,Акции!A:AU,29,0)=1,"ао",IF(VLOOKUP(B51,Акции!A:AU,29,0)=2,"ап",IF(VLOOKUP(B51,Акции!A:AU,29,0)=3,"адр",IF(VLOOKUP(B51,Акции!A:AU,29,0)=4,"гдр",""))))</f>
        <v>ао</v>
      </c>
      <c r="G51" s="230" t="n">
        <f aca="false">VLOOKUP(B51,Акции!A:AU,6,0)</f>
        <v>10</v>
      </c>
      <c r="H51" s="23" t="n">
        <f aca="false">VLOOKUP(B51,QUIK!C:AL,10,0)</f>
        <v>306.87</v>
      </c>
      <c r="I51" s="228" t="str">
        <f aca="false">VLOOKUP(B51,Акции!A:AU,7,0)</f>
        <v>rub</v>
      </c>
      <c r="J51" s="228" t="str">
        <f aca="false">IF(VLOOKUP(B51,Акции!A:AU,37,0)="[]","",VLOOKUP(B51,Акции!A:AU,37,0))</f>
        <v/>
      </c>
      <c r="K51" s="228" t="str">
        <f aca="false">IF(VLOOKUP(B51,Акции!A:AU,38,0)=0,"НЕТ!","")</f>
        <v/>
      </c>
      <c r="L51" s="228" t="str">
        <f aca="false">IF(VLOOKUP(B51,Акции!A:AU,42,0)=0,"НЕТ!","")</f>
        <v/>
      </c>
      <c r="M51" s="228" t="str">
        <f aca="false">IF(VLOOKUP(B51,Акции!A:AU,39,0)=1,"ДА!","")</f>
        <v/>
      </c>
      <c r="N51" s="228" t="n">
        <f aca="false">VLOOKUP(B51,Акции!A:AU,24,0)</f>
        <v>5</v>
      </c>
      <c r="O51" s="23" t="str">
        <f aca="false">VLOOKUP(B51,Акции!A:AU,21,0)</f>
        <v>financial</v>
      </c>
    </row>
    <row r="52" customFormat="false" ht="15" hidden="false" customHeight="false" outlineLevel="0" collapsed="false">
      <c r="B52" s="129" t="s">
        <v>276</v>
      </c>
      <c r="C52" s="126" t="str">
        <f aca="false">VLOOKUP(B52,Акции!A:AU,15,0)</f>
        <v>Россети Центр и Приволжье</v>
      </c>
      <c r="D52" s="322" t="n">
        <v>0.0974</v>
      </c>
      <c r="E52" s="227" t="str">
        <f aca="false">VLOOKUP(B52,Акции!A:AU,3,0)</f>
        <v>MRKP</v>
      </c>
      <c r="F52" s="227" t="str">
        <f aca="false">IF(VLOOKUP(B52,Акции!A:AU,29,0)=1,"ао",IF(VLOOKUP(B52,Акции!A:AU,29,0)=2,"ап",IF(VLOOKUP(B52,Акции!A:AU,29,0)=3,"адр",IF(VLOOKUP(B52,Акции!A:AU,29,0)=4,"гдр",""))))</f>
        <v>ао</v>
      </c>
      <c r="G52" s="230" t="n">
        <f aca="false">VLOOKUP(B52,Акции!A:AU,6,0)</f>
        <v>10000</v>
      </c>
      <c r="H52" s="23" t="n">
        <f aca="false">VLOOKUP(B52,QUIK!C:AL,10,0)</f>
        <v>0.3243</v>
      </c>
      <c r="I52" s="228" t="str">
        <f aca="false">VLOOKUP(B52,Акции!A:AU,7,0)</f>
        <v>rub</v>
      </c>
      <c r="J52" s="228" t="str">
        <f aca="false">IF(VLOOKUP(B52,Акции!A:AU,37,0)="[]","",VLOOKUP(B52,Акции!A:AU,37,0))</f>
        <v/>
      </c>
      <c r="K52" s="228" t="str">
        <f aca="false">IF(VLOOKUP(B52,Акции!A:AU,38,0)=0,"НЕТ!","")</f>
        <v/>
      </c>
      <c r="L52" s="228" t="str">
        <f aca="false">IF(VLOOKUP(B52,Акции!A:AU,42,0)=0,"НЕТ!","")</f>
        <v>НЕТ!</v>
      </c>
      <c r="M52" s="228" t="str">
        <f aca="false">IF(VLOOKUP(B52,Акции!A:AU,39,0)=1,"ДА!","")</f>
        <v/>
      </c>
      <c r="N52" s="228" t="n">
        <f aca="false">VLOOKUP(B52,Акции!A:AU,24,0)</f>
        <v>5</v>
      </c>
      <c r="O52" s="23" t="str">
        <f aca="false">VLOOKUP(B52,Акции!A:AU,21,0)</f>
        <v>utilities</v>
      </c>
    </row>
    <row r="53" customFormat="false" ht="15" hidden="false" customHeight="false" outlineLevel="0" collapsed="false">
      <c r="B53" s="129" t="s">
        <v>211</v>
      </c>
      <c r="C53" s="126" t="str">
        <f aca="false">VLOOKUP(B53,Акции!A:AU,15,0)</f>
        <v>Сургутнефтегаз - привилегированные акции</v>
      </c>
      <c r="D53" s="322" t="n">
        <v>0.1198</v>
      </c>
      <c r="E53" s="227" t="str">
        <f aca="false">VLOOKUP(B53,Акции!A:AU,3,0)</f>
        <v>SNGSP</v>
      </c>
      <c r="F53" s="227" t="str">
        <f aca="false">IF(VLOOKUP(B53,Акции!A:AU,29,0)=1,"ао",IF(VLOOKUP(B53,Акции!A:AU,29,0)=2,"ап",IF(VLOOKUP(B53,Акции!A:AU,29,0)=3,"адр",IF(VLOOKUP(B53,Акции!A:AU,29,0)=4,"гдр",""))))</f>
        <v>ап</v>
      </c>
      <c r="G53" s="230" t="n">
        <f aca="false">VLOOKUP(B53,Акции!A:AU,6,0)</f>
        <v>10</v>
      </c>
      <c r="H53" s="23" t="n">
        <f aca="false">VLOOKUP(B53,QUIK!C:AL,10,0)</f>
        <v>55.975</v>
      </c>
      <c r="I53" s="228" t="str">
        <f aca="false">VLOOKUP(B53,Акции!A:AU,7,0)</f>
        <v>rub</v>
      </c>
      <c r="J53" s="228" t="str">
        <f aca="false">IF(VLOOKUP(B53,Акции!A:AU,37,0)="[]","",VLOOKUP(B53,Акции!A:AU,37,0))</f>
        <v/>
      </c>
      <c r="K53" s="228" t="str">
        <f aca="false">IF(VLOOKUP(B53,Акции!A:AU,38,0)=0,"НЕТ!","")</f>
        <v/>
      </c>
      <c r="L53" s="228" t="str">
        <f aca="false">IF(VLOOKUP(B53,Акции!A:AU,42,0)=0,"НЕТ!","")</f>
        <v/>
      </c>
      <c r="M53" s="228" t="str">
        <f aca="false">IF(VLOOKUP(B53,Акции!A:AU,39,0)=1,"ДА!","")</f>
        <v/>
      </c>
      <c r="N53" s="228" t="n">
        <f aca="false">VLOOKUP(B53,Акции!A:AU,24,0)</f>
        <v>5</v>
      </c>
      <c r="O53" s="23" t="str">
        <f aca="false">VLOOKUP(B53,Акции!A:AU,21,0)</f>
        <v>energy</v>
      </c>
    </row>
    <row r="54" customFormat="false" ht="15" hidden="false" customHeight="false" outlineLevel="0" collapsed="false">
      <c r="B54" s="129" t="s">
        <v>201</v>
      </c>
      <c r="C54" s="126" t="str">
        <f aca="false">VLOOKUP(B54,Акции!A:AU,15,0)</f>
        <v>ЛУКОЙЛ</v>
      </c>
      <c r="D54" s="322" t="n">
        <v>0.0074</v>
      </c>
      <c r="E54" s="227" t="str">
        <f aca="false">VLOOKUP(B54,Акции!A:AU,3,0)</f>
        <v>LKOH</v>
      </c>
      <c r="F54" s="227" t="str">
        <f aca="false">IF(VLOOKUP(B54,Акции!A:AU,29,0)=1,"ао",IF(VLOOKUP(B54,Акции!A:AU,29,0)=2,"ап",IF(VLOOKUP(B54,Акции!A:AU,29,0)=3,"адр",IF(VLOOKUP(B54,Акции!A:AU,29,0)=4,"гдр",""))))</f>
        <v>ао</v>
      </c>
      <c r="G54" s="230" t="n">
        <f aca="false">VLOOKUP(B54,Акции!A:AU,6,0)</f>
        <v>1</v>
      </c>
      <c r="H54" s="23" t="n">
        <f aca="false">VLOOKUP(B54,QUIK!C:AL,10,0)</f>
        <v>6748.5</v>
      </c>
      <c r="I54" s="228" t="str">
        <f aca="false">VLOOKUP(B54,Акции!A:AU,7,0)</f>
        <v>rub</v>
      </c>
      <c r="J54" s="228" t="str">
        <f aca="false">IF(VLOOKUP(B54,Акции!A:AU,37,0)="[]","",VLOOKUP(B54,Акции!A:AU,37,0))</f>
        <v/>
      </c>
      <c r="K54" s="228" t="str">
        <f aca="false">IF(VLOOKUP(B54,Акции!A:AU,38,0)=0,"НЕТ!","")</f>
        <v/>
      </c>
      <c r="L54" s="228" t="str">
        <f aca="false">IF(VLOOKUP(B54,Акции!A:AU,42,0)=0,"НЕТ!","")</f>
        <v/>
      </c>
      <c r="M54" s="228" t="str">
        <f aca="false">IF(VLOOKUP(B54,Акции!A:AU,39,0)=1,"ДА!","")</f>
        <v/>
      </c>
      <c r="N54" s="228" t="n">
        <f aca="false">VLOOKUP(B54,Акции!A:AU,24,0)</f>
        <v>5</v>
      </c>
      <c r="O54" s="23" t="str">
        <f aca="false">VLOOKUP(B54,Акции!A:AU,21,0)</f>
        <v>energy</v>
      </c>
    </row>
    <row r="55" customFormat="false" ht="15" hidden="false" customHeight="false" outlineLevel="0" collapsed="false">
      <c r="B55" s="129" t="s">
        <v>236</v>
      </c>
      <c r="C55" s="126" t="str">
        <f aca="false">VLOOKUP(B55,Акции!A:AU,15,0)</f>
        <v>Банк Санкт-Петербург</v>
      </c>
      <c r="D55" s="322" t="n">
        <v>0.152</v>
      </c>
      <c r="E55" s="227" t="str">
        <f aca="false">VLOOKUP(B55,Акции!A:AU,3,0)</f>
        <v>BSPB</v>
      </c>
      <c r="F55" s="227" t="str">
        <f aca="false">IF(VLOOKUP(B55,Акции!A:AU,29,0)=1,"ао",IF(VLOOKUP(B55,Акции!A:AU,29,0)=2,"ап",IF(VLOOKUP(B55,Акции!A:AU,29,0)=3,"адр",IF(VLOOKUP(B55,Акции!A:AU,29,0)=4,"гдр",""))))</f>
        <v>ао</v>
      </c>
      <c r="G55" s="230" t="n">
        <f aca="false">VLOOKUP(B55,Акции!A:AU,6,0)</f>
        <v>10</v>
      </c>
      <c r="H55" s="23" t="n">
        <f aca="false">VLOOKUP(B55,QUIK!C:AL,10,0)</f>
        <v>306.87</v>
      </c>
      <c r="I55" s="228" t="str">
        <f aca="false">VLOOKUP(B55,Акции!A:AU,7,0)</f>
        <v>rub</v>
      </c>
      <c r="J55" s="228" t="str">
        <f aca="false">IF(VLOOKUP(B55,Акции!A:AU,37,0)="[]","",VLOOKUP(B55,Акции!A:AU,37,0))</f>
        <v/>
      </c>
      <c r="K55" s="228" t="str">
        <f aca="false">IF(VLOOKUP(B55,Акции!A:AU,38,0)=0,"НЕТ!","")</f>
        <v/>
      </c>
      <c r="L55" s="228" t="str">
        <f aca="false">IF(VLOOKUP(B55,Акции!A:AU,42,0)=0,"НЕТ!","")</f>
        <v/>
      </c>
      <c r="M55" s="228" t="str">
        <f aca="false">IF(VLOOKUP(B55,Акции!A:AU,39,0)=1,"ДА!","")</f>
        <v/>
      </c>
      <c r="N55" s="228" t="n">
        <f aca="false">VLOOKUP(B55,Акции!A:AU,24,0)</f>
        <v>5</v>
      </c>
      <c r="O55" s="23" t="str">
        <f aca="false">VLOOKUP(B55,Акции!A:AU,21,0)</f>
        <v>financial</v>
      </c>
    </row>
    <row r="56" customFormat="false" ht="15" hidden="false" customHeight="false" outlineLevel="0" collapsed="false">
      <c r="B56" s="129" t="s">
        <v>271</v>
      </c>
      <c r="C56" s="126" t="str">
        <f aca="false">VLOOKUP(B56,Акции!A:AU,15,0)</f>
        <v>Башнефть - привилегированные акции</v>
      </c>
      <c r="D56" s="322" t="n">
        <v>0.1234</v>
      </c>
      <c r="E56" s="227" t="str">
        <f aca="false">VLOOKUP(B56,Акции!A:AU,3,0)</f>
        <v>BANEP</v>
      </c>
      <c r="F56" s="227" t="str">
        <f aca="false">IF(VLOOKUP(B56,Акции!A:AU,29,0)=1,"ао",IF(VLOOKUP(B56,Акции!A:AU,29,0)=2,"ап",IF(VLOOKUP(B56,Акции!A:AU,29,0)=3,"адр",IF(VLOOKUP(B56,Акции!A:AU,29,0)=4,"гдр",""))))</f>
        <v>ап</v>
      </c>
      <c r="G56" s="230" t="n">
        <f aca="false">VLOOKUP(B56,Акции!A:AU,6,0)</f>
        <v>1</v>
      </c>
      <c r="H56" s="23" t="n">
        <f aca="false">VLOOKUP(B56,QUIK!C:AL,10,0)</f>
        <v>1084</v>
      </c>
      <c r="I56" s="228" t="str">
        <f aca="false">VLOOKUP(B56,Акции!A:AU,7,0)</f>
        <v>rub</v>
      </c>
      <c r="J56" s="319" t="str">
        <f aca="false">IF(VLOOKUP(B56,Акции!A:AU,37,0)="[]","",VLOOKUP(B56,Акции!A:AU,37,0))</f>
        <v>['russian_shares']</v>
      </c>
      <c r="K56" s="228" t="str">
        <f aca="false">IF(VLOOKUP(B56,Акции!A:AU,38,0)=0,"НЕТ!","")</f>
        <v/>
      </c>
      <c r="L56" s="228" t="str">
        <f aca="false">IF(VLOOKUP(B56,Акции!A:AU,42,0)=0,"НЕТ!","")</f>
        <v/>
      </c>
      <c r="M56" s="228" t="str">
        <f aca="false">IF(VLOOKUP(B56,Акции!A:AU,39,0)=1,"ДА!","")</f>
        <v/>
      </c>
      <c r="N56" s="228" t="n">
        <f aca="false">VLOOKUP(B56,Акции!A:AU,24,0)</f>
        <v>5</v>
      </c>
      <c r="O56" s="23" t="str">
        <f aca="false">VLOOKUP(B56,Акции!A:AU,21,0)</f>
        <v>energy</v>
      </c>
    </row>
    <row r="57" customFormat="false" ht="15" hidden="false" customHeight="false" outlineLevel="0" collapsed="false">
      <c r="C57" s="118" t="s">
        <v>587</v>
      </c>
      <c r="D57" s="140" t="n">
        <f aca="false">SUM(D47:D56)</f>
        <v>1</v>
      </c>
      <c r="V57" s="136"/>
    </row>
    <row r="58" customFormat="false" ht="15" hidden="false" customHeight="false" outlineLevel="0" collapsed="false">
      <c r="C58" s="118" t="s">
        <v>588</v>
      </c>
      <c r="D58" s="166" t="n">
        <f aca="false">100%-D57</f>
        <v>0</v>
      </c>
    </row>
    <row r="59" customFormat="false" ht="15" hidden="false" customHeight="false" outlineLevel="0" collapsed="false">
      <c r="B59" s="314" t="s">
        <v>0</v>
      </c>
      <c r="C59" s="262" t="s">
        <v>537</v>
      </c>
    </row>
    <row r="60" customFormat="false" ht="15" hidden="false" customHeight="false" outlineLevel="0" collapsed="false">
      <c r="A60" s="315" t="s">
        <v>579</v>
      </c>
      <c r="B60" s="118" t="s">
        <v>580</v>
      </c>
      <c r="C60" s="0" t="s">
        <v>112</v>
      </c>
      <c r="K60" s="312" t="s">
        <v>583</v>
      </c>
      <c r="M60" s="312" t="s">
        <v>589</v>
      </c>
      <c r="N60" s="312" t="s">
        <v>583</v>
      </c>
      <c r="O60" s="312" t="s">
        <v>583</v>
      </c>
      <c r="P60" s="312" t="s">
        <v>583</v>
      </c>
      <c r="Q60" s="312" t="s">
        <v>583</v>
      </c>
      <c r="S60" s="312" t="s">
        <v>590</v>
      </c>
      <c r="W60" s="312" t="s">
        <v>583</v>
      </c>
      <c r="X60" s="312" t="s">
        <v>583</v>
      </c>
    </row>
    <row r="61" customFormat="false" ht="15" hidden="false" customHeight="false" outlineLevel="0" collapsed="false">
      <c r="A61" s="316"/>
      <c r="B61" s="118"/>
      <c r="C61" s="0" t="s">
        <v>354</v>
      </c>
      <c r="D61" s="262" t="s">
        <v>584</v>
      </c>
      <c r="E61" s="0" t="s">
        <v>246</v>
      </c>
      <c r="F61" s="0" t="s">
        <v>355</v>
      </c>
      <c r="G61" s="0" t="s">
        <v>591</v>
      </c>
      <c r="H61" s="0" t="s">
        <v>407</v>
      </c>
      <c r="I61" s="0" t="s">
        <v>358</v>
      </c>
      <c r="J61" s="275" t="s">
        <v>406</v>
      </c>
      <c r="K61" s="0" t="s">
        <v>414</v>
      </c>
      <c r="L61" s="0" t="s">
        <v>361</v>
      </c>
      <c r="M61" s="0" t="s">
        <v>364</v>
      </c>
      <c r="N61" s="0" t="s">
        <v>365</v>
      </c>
      <c r="O61" s="0" t="s">
        <v>363</v>
      </c>
      <c r="P61" s="0" t="s">
        <v>362</v>
      </c>
      <c r="Q61" s="0" t="s">
        <v>412</v>
      </c>
      <c r="R61" s="0" t="s">
        <v>413</v>
      </c>
      <c r="S61" s="0" t="s">
        <v>246</v>
      </c>
      <c r="T61" s="0" t="s">
        <v>408</v>
      </c>
      <c r="U61" s="0" t="s">
        <v>592</v>
      </c>
      <c r="V61" s="0" t="s">
        <v>415</v>
      </c>
      <c r="W61" s="0" t="s">
        <v>409</v>
      </c>
      <c r="X61" s="0" t="s">
        <v>410</v>
      </c>
      <c r="Y61" s="0" t="s">
        <v>411</v>
      </c>
      <c r="Z61" s="0" t="s">
        <v>246</v>
      </c>
      <c r="AA61" s="0" t="s">
        <v>246</v>
      </c>
    </row>
    <row r="62" customFormat="false" ht="105" hidden="false" customHeight="false" outlineLevel="0" collapsed="false">
      <c r="B62" s="283" t="s">
        <v>195</v>
      </c>
      <c r="C62" s="123" t="s">
        <v>198</v>
      </c>
      <c r="D62" s="323" t="s">
        <v>13</v>
      </c>
      <c r="E62" s="246" t="s">
        <v>593</v>
      </c>
      <c r="F62" s="218" t="s">
        <v>368</v>
      </c>
      <c r="G62" s="218" t="s">
        <v>594</v>
      </c>
      <c r="H62" s="218" t="s">
        <v>418</v>
      </c>
      <c r="I62" s="218" t="s">
        <v>370</v>
      </c>
      <c r="J62" s="218" t="s">
        <v>417</v>
      </c>
      <c r="K62" s="220" t="s">
        <v>595</v>
      </c>
      <c r="L62" s="218" t="s">
        <v>11</v>
      </c>
      <c r="M62" s="218" t="s">
        <v>428</v>
      </c>
      <c r="N62" s="218" t="s">
        <v>425</v>
      </c>
      <c r="O62" s="218" t="s">
        <v>374</v>
      </c>
      <c r="P62" s="218" t="s">
        <v>373</v>
      </c>
      <c r="Q62" s="218" t="s">
        <v>424</v>
      </c>
      <c r="R62" s="218" t="s">
        <v>426</v>
      </c>
      <c r="S62" s="246" t="s">
        <v>596</v>
      </c>
      <c r="T62" s="218" t="s">
        <v>420</v>
      </c>
      <c r="U62" s="218" t="s">
        <v>597</v>
      </c>
      <c r="V62" s="218" t="s">
        <v>429</v>
      </c>
      <c r="W62" s="218" t="s">
        <v>421</v>
      </c>
      <c r="X62" s="218" t="s">
        <v>422</v>
      </c>
      <c r="Y62" s="218" t="s">
        <v>423</v>
      </c>
      <c r="Z62" s="324" t="s">
        <v>598</v>
      </c>
      <c r="AA62" s="324" t="s">
        <v>599</v>
      </c>
    </row>
    <row r="63" customFormat="false" ht="15" hidden="false" customHeight="false" outlineLevel="0" collapsed="false">
      <c r="B63" s="248" t="s">
        <v>202</v>
      </c>
      <c r="C63" s="129" t="s">
        <v>203</v>
      </c>
      <c r="D63" s="130" t="n">
        <v>0.0545454545454545</v>
      </c>
      <c r="E63" s="235" t="n">
        <f aca="false">(IF(R63&gt;=2,Z63/R63,Z63/1))/SUM($AA$63:$AA$73)</f>
        <v>0.0612244897959184</v>
      </c>
      <c r="F63" s="23" t="s">
        <v>600</v>
      </c>
      <c r="G63" s="227" t="s">
        <v>601</v>
      </c>
      <c r="H63" s="325" t="s">
        <v>602</v>
      </c>
      <c r="I63" s="23" t="n">
        <v>94.23</v>
      </c>
      <c r="J63" s="23" t="n">
        <v>19.78</v>
      </c>
      <c r="K63" s="259" t="s">
        <v>603</v>
      </c>
      <c r="L63" s="228" t="s">
        <v>434</v>
      </c>
      <c r="M63" s="259" t="s">
        <v>604</v>
      </c>
      <c r="N63" s="259" t="s">
        <v>605</v>
      </c>
      <c r="O63" s="259" t="s">
        <v>605</v>
      </c>
      <c r="P63" s="259" t="s">
        <v>603</v>
      </c>
      <c r="Q63" s="259" t="s">
        <v>606</v>
      </c>
      <c r="R63" s="326" t="n">
        <v>1</v>
      </c>
      <c r="S63" s="249" t="n">
        <v>19</v>
      </c>
      <c r="T63" s="250" t="n">
        <v>45854</v>
      </c>
      <c r="U63" s="23" t="n">
        <v>2</v>
      </c>
      <c r="V63" s="23" t="n">
        <v>2.84</v>
      </c>
      <c r="W63" s="259" t="s">
        <v>607</v>
      </c>
      <c r="X63" s="259" t="s">
        <v>608</v>
      </c>
      <c r="Y63" s="259" t="s">
        <v>609</v>
      </c>
      <c r="Z63" s="23" t="n">
        <f aca="false">IF((S63/365)&lt;0.2,1,IF((S63/365)&lt;3,2,1))</f>
        <v>1</v>
      </c>
      <c r="AA63" s="235" t="n">
        <f aca="false">IF(R63&gt;=2,Z63/R63,Z63/1)</f>
        <v>1</v>
      </c>
    </row>
    <row r="64" customFormat="false" ht="15" hidden="false" customHeight="false" outlineLevel="0" collapsed="false">
      <c r="B64" s="248" t="s">
        <v>206</v>
      </c>
      <c r="C64" s="129" t="str">
        <f aca="false">VLOOKUP(B64,Облигации!A:BF,15,0)</f>
        <v>ОФЗ 26226</v>
      </c>
      <c r="D64" s="130" t="n">
        <v>0.0952380952380952</v>
      </c>
      <c r="E64" s="235" t="n">
        <f aca="false">(IF(R64&gt;=2,Z64/R64,Z64/1))/SUM($AA$63:$AA$73)</f>
        <v>0.122448979591837</v>
      </c>
      <c r="F64" s="23" t="str">
        <f aca="false">VLOOKUP(B64,Облигации!A:BF,27,0)</f>
        <v>government</v>
      </c>
      <c r="G64" s="227" t="str">
        <f aca="false">VLOOKUP(B64,Облигации!A:BF,25,0)</f>
        <v>RU</v>
      </c>
      <c r="H64" s="327" t="n">
        <f aca="false">VLOOKUP(B64,Облигации!A:BF,19,0)</f>
        <v>1000</v>
      </c>
      <c r="I64" s="23" t="n">
        <v>87.129</v>
      </c>
      <c r="J64" s="23" t="n">
        <v>17.88</v>
      </c>
      <c r="K64" s="259" t="str">
        <f aca="false">IF(VLOOKUP(B64,Облигации!A:BF,54,0)=1,"ДА!","")</f>
        <v/>
      </c>
      <c r="L64" s="228" t="str">
        <f aca="false">VLOOKUP(B64,Облигации!A:BF,7,0)</f>
        <v>rub</v>
      </c>
      <c r="M64" s="259" t="str">
        <f aca="false">IF(VLOOKUP(B64,Облигации!A:BF,58,0)="[]","",VLOOKUP(B64,Облигации!A:BF,58,0))</f>
        <v/>
      </c>
      <c r="N64" s="229" t="str">
        <f aca="false">IF(VLOOKUP(B64,Облигации!A:BF,44,0)=0,"НЕТ!","")</f>
        <v/>
      </c>
      <c r="O64" s="229" t="str">
        <f aca="false">IF(VLOOKUP(B64,Облигации!A:BF,49,0)=0,"НЕТ!","")</f>
        <v/>
      </c>
      <c r="P64" s="229" t="str">
        <f aca="false">IF(VLOOKUP(B64,Облигации!A:BF,45,0)=1,"ДА!","")</f>
        <v/>
      </c>
      <c r="Q64" s="229" t="str">
        <f aca="false">IF(VLOOKUP(B64,Облигации!A:BF,48,0)=1,"СУБ!","")</f>
        <v/>
      </c>
      <c r="R64" s="326" t="n">
        <f aca="false">VLOOKUP(B64,Облигации!A:BF,52,0)</f>
        <v>1</v>
      </c>
      <c r="S64" s="249" t="n">
        <f aca="true">T64-TODAY()</f>
        <v>348.125</v>
      </c>
      <c r="T64" s="250" t="n">
        <f aca="false">VLOOKUP(B64,Облигации!A:BF,18,0)</f>
        <v>46302.125</v>
      </c>
      <c r="U64" s="23" t="n">
        <f aca="false">VLOOKUP(B64,Облигации!A:BF,17,0)</f>
        <v>2</v>
      </c>
      <c r="V64" s="23" t="str">
        <f aca="false">VLOOKUP(B64,Облигации!A:BF,24,0)</f>
        <v>22.650000000</v>
      </c>
      <c r="W64" s="229" t="str">
        <f aca="false">IF(VLOOKUP(B64,Облигации!A:BF,35,0)=1,"Флотер!","")</f>
        <v/>
      </c>
      <c r="X64" s="229" t="str">
        <f aca="false">IF(VLOOKUP(B64,Облигации!A:BF,36,0)=1,"БЕСКОН!","")</f>
        <v/>
      </c>
      <c r="Y64" s="229" t="str">
        <f aca="false">IF(VLOOKUP(B64,Облигации!A:BF,36,0)=1,"АМОРТ!","")</f>
        <v/>
      </c>
      <c r="Z64" s="23" t="n">
        <f aca="false">IF((S64/365)&lt;0.2,1,IF((S64/365)&lt;3,2,1))</f>
        <v>2</v>
      </c>
      <c r="AA64" s="235" t="n">
        <f aca="false">IF(R64&gt;=2,Z64/R64,Z64/1)</f>
        <v>2</v>
      </c>
    </row>
    <row r="65" customFormat="false" ht="15" hidden="false" customHeight="false" outlineLevel="0" collapsed="false">
      <c r="B65" s="248" t="s">
        <v>209</v>
      </c>
      <c r="C65" s="129" t="str">
        <f aca="false">VLOOKUP(B65,Облигации!A:BF,15,0)</f>
        <v>ОФЗ 26229</v>
      </c>
      <c r="D65" s="130" t="n">
        <v>0.0952380952380952</v>
      </c>
      <c r="E65" s="235" t="n">
        <f aca="false">(IF(R65&gt;=2,Z65/R65,Z65/1))/SUM($AA$63:$AA$73)</f>
        <v>0.0612244897959184</v>
      </c>
      <c r="F65" s="23" t="str">
        <f aca="false">VLOOKUP(B65,Облигации!A:BF,27,0)</f>
        <v>government</v>
      </c>
      <c r="G65" s="227" t="str">
        <f aca="false">VLOOKUP(B65,Облигации!A:BF,25,0)</f>
        <v>RU</v>
      </c>
      <c r="H65" s="327" t="n">
        <f aca="false">VLOOKUP(B65,Облигации!A:BF,19,0)</f>
        <v>1000</v>
      </c>
      <c r="I65" s="23" t="n">
        <v>92.28</v>
      </c>
      <c r="J65" s="23" t="n">
        <v>19.26</v>
      </c>
      <c r="K65" s="259" t="str">
        <f aca="false">IF(VLOOKUP(B65,Облигации!A:BF,54,0)=1,"ДА!","")</f>
        <v/>
      </c>
      <c r="L65" s="228" t="str">
        <f aca="false">VLOOKUP(B65,Облигации!A:BF,7,0)</f>
        <v>rub</v>
      </c>
      <c r="M65" s="259" t="str">
        <f aca="false">IF(VLOOKUP(B65,Облигации!A:BF,58,0)="[]","",VLOOKUP(B65,Облигации!A:BF,58,0))</f>
        <v/>
      </c>
      <c r="N65" s="229" t="str">
        <f aca="false">IF(VLOOKUP(B65,Облигации!A:BF,44,0)=0,"НЕТ!","")</f>
        <v/>
      </c>
      <c r="O65" s="229" t="str">
        <f aca="false">IF(VLOOKUP(B65,Облигации!A:BF,49,0)=0,"НЕТ!","")</f>
        <v/>
      </c>
      <c r="P65" s="229" t="str">
        <f aca="false">IF(VLOOKUP(B65,Облигации!A:BF,45,0)=1,"ДА!","")</f>
        <v/>
      </c>
      <c r="Q65" s="229" t="str">
        <f aca="false">IF(VLOOKUP(B65,Облигации!A:BF,48,0)=1,"СУБ!","")</f>
        <v/>
      </c>
      <c r="R65" s="326" t="n">
        <f aca="false">VLOOKUP(B65,Облигации!A:BF,52,0)</f>
        <v>1</v>
      </c>
      <c r="S65" s="249" t="n">
        <f aca="true">T65-TODAY()</f>
        <v>19.125</v>
      </c>
      <c r="T65" s="250" t="n">
        <f aca="false">VLOOKUP(B65,Облигации!A:BF,18,0)</f>
        <v>45973.125</v>
      </c>
      <c r="U65" s="23" t="n">
        <f aca="false">VLOOKUP(B65,Облигации!A:BF,17,0)</f>
        <v>2</v>
      </c>
      <c r="V65" s="23" t="str">
        <f aca="false">VLOOKUP(B65,Облигации!A:BF,24,0)</f>
        <v>13.520000000</v>
      </c>
      <c r="W65" s="229" t="str">
        <f aca="false">IF(VLOOKUP(B65,Облигации!A:BF,35,0)=1,"Флотер!","")</f>
        <v/>
      </c>
      <c r="X65" s="229" t="str">
        <f aca="false">IF(VLOOKUP(B65,Облигации!A:BF,36,0)=1,"БЕСКОН!","")</f>
        <v/>
      </c>
      <c r="Y65" s="229" t="str">
        <f aca="false">IF(VLOOKUP(B65,Облигации!A:BF,36,0)=1,"АМОРТ!","")</f>
        <v/>
      </c>
      <c r="Z65" s="23" t="n">
        <f aca="false">IF((S65/365)&lt;0.2,1,IF((S65/365)&lt;3,2,1))</f>
        <v>1</v>
      </c>
      <c r="AA65" s="235" t="n">
        <f aca="false">IF(R65&gt;=2,Z65/R65,Z65/1)</f>
        <v>1</v>
      </c>
    </row>
    <row r="66" customFormat="false" ht="15" hidden="false" customHeight="false" outlineLevel="0" collapsed="false">
      <c r="B66" s="248" t="s">
        <v>212</v>
      </c>
      <c r="C66" s="129" t="str">
        <f aca="false">VLOOKUP(B66,Облигации!A:BF,15,0)</f>
        <v>Сбер Банк 001P-SBER25</v>
      </c>
      <c r="D66" s="130" t="n">
        <v>0.0952380952380952</v>
      </c>
      <c r="E66" s="235" t="n">
        <f aca="false">(IF(R66&gt;=2,Z66/R66,Z66/1))/SUM($AA$63:$AA$73)</f>
        <v>0.122448979591837</v>
      </c>
      <c r="F66" s="23" t="str">
        <f aca="false">VLOOKUP(B66,Облигации!A:BF,27,0)</f>
        <v>financial</v>
      </c>
      <c r="G66" s="227" t="str">
        <f aca="false">VLOOKUP(B66,Облигации!A:BF,25,0)</f>
        <v>RU</v>
      </c>
      <c r="H66" s="327" t="n">
        <f aca="false">VLOOKUP(B66,Облигации!A:BF,19,0)</f>
        <v>1000</v>
      </c>
      <c r="I66" s="23" t="n">
        <v>87.68</v>
      </c>
      <c r="J66" s="23" t="n">
        <v>20.72</v>
      </c>
      <c r="K66" s="259" t="str">
        <f aca="false">IF(VLOOKUP(B66,Облигации!A:BF,54,0)=1,"ДА!","")</f>
        <v/>
      </c>
      <c r="L66" s="228" t="str">
        <f aca="false">VLOOKUP(B66,Облигации!A:BF,7,0)</f>
        <v>rub</v>
      </c>
      <c r="M66" s="259" t="str">
        <f aca="false">IF(VLOOKUP(B66,Облигации!A:BF,58,0)="[]","",VLOOKUP(B66,Облигации!A:BF,58,0))</f>
        <v/>
      </c>
      <c r="N66" s="229" t="str">
        <f aca="false">IF(VLOOKUP(B66,Облигации!A:BF,44,0)=0,"НЕТ!","")</f>
        <v/>
      </c>
      <c r="O66" s="229" t="str">
        <f aca="false">IF(VLOOKUP(B66,Облигации!A:BF,49,0)=0,"НЕТ!","")</f>
        <v/>
      </c>
      <c r="P66" s="229" t="str">
        <f aca="false">IF(VLOOKUP(B66,Облигации!A:BF,45,0)=1,"ДА!","")</f>
        <v/>
      </c>
      <c r="Q66" s="229" t="str">
        <f aca="false">IF(VLOOKUP(B66,Облигации!A:BF,48,0)=1,"СУБ!","")</f>
        <v/>
      </c>
      <c r="R66" s="326" t="n">
        <f aca="false">VLOOKUP(B66,Облигации!A:BF,52,0)</f>
        <v>1</v>
      </c>
      <c r="S66" s="249" t="n">
        <f aca="true">T66-TODAY()</f>
        <v>167.125</v>
      </c>
      <c r="T66" s="250" t="n">
        <f aca="false">VLOOKUP(B66,Облигации!A:BF,18,0)</f>
        <v>46121.125</v>
      </c>
      <c r="U66" s="23" t="n">
        <f aca="false">VLOOKUP(B66,Облигации!A:BF,17,0)</f>
        <v>2</v>
      </c>
      <c r="V66" s="23" t="str">
        <f aca="false">VLOOKUP(B66,Облигации!A:BF,24,0)</f>
        <v>21.20000000</v>
      </c>
      <c r="W66" s="229" t="str">
        <f aca="false">IF(VLOOKUP(B66,Облигации!A:BF,35,0)=1,"Флотер!","")</f>
        <v/>
      </c>
      <c r="X66" s="229" t="str">
        <f aca="false">IF(VLOOKUP(B66,Облигации!A:BF,36,0)=1,"БЕСКОН!","")</f>
        <v/>
      </c>
      <c r="Y66" s="229" t="str">
        <f aca="false">IF(VLOOKUP(B66,Облигации!A:BF,36,0)=1,"АМОРТ!","")</f>
        <v/>
      </c>
      <c r="Z66" s="23" t="n">
        <f aca="false">IF((S66/365)&lt;0.2,1,IF((S66/365)&lt;3,2,1))</f>
        <v>2</v>
      </c>
      <c r="AA66" s="235" t="n">
        <f aca="false">IF(R66&gt;=2,Z66/R66,Z66/1)</f>
        <v>2</v>
      </c>
    </row>
    <row r="67" customFormat="false" ht="15" hidden="false" customHeight="false" outlineLevel="0" collapsed="false">
      <c r="B67" s="248" t="s">
        <v>215</v>
      </c>
      <c r="C67" s="129" t="str">
        <f aca="false">VLOOKUP(B67,Облигации!A:BF,15,0)</f>
        <v>Магнит БО-004Р-01</v>
      </c>
      <c r="D67" s="130" t="n">
        <v>0.0952380952380952</v>
      </c>
      <c r="E67" s="235" t="n">
        <f aca="false">(IF(R67&gt;=2,Z67/R67,Z67/1))/SUM($AA$63:$AA$73)</f>
        <v>0.0612244897959184</v>
      </c>
      <c r="F67" s="23" t="str">
        <f aca="false">VLOOKUP(B67,Облигации!A:BF,27,0)</f>
        <v>consumer</v>
      </c>
      <c r="G67" s="227" t="str">
        <f aca="false">VLOOKUP(B67,Облигации!A:BF,25,0)</f>
        <v>RU</v>
      </c>
      <c r="H67" s="327" t="n">
        <f aca="false">VLOOKUP(B67,Облигации!A:BF,19,0)</f>
        <v>1000</v>
      </c>
      <c r="I67" s="23" t="n">
        <v>100.15</v>
      </c>
      <c r="J67" s="23" t="n">
        <v>23.57</v>
      </c>
      <c r="K67" s="259" t="str">
        <f aca="false">IF(VLOOKUP(B67,Облигации!A:BF,54,0)=1,"ДА!","")</f>
        <v/>
      </c>
      <c r="L67" s="228" t="str">
        <f aca="false">VLOOKUP(B67,Облигации!A:BF,7,0)</f>
        <v>rub</v>
      </c>
      <c r="M67" s="259" t="str">
        <f aca="false">IF(VLOOKUP(B67,Облигации!A:BF,58,0)="[]","",VLOOKUP(B67,Облигации!A:BF,58,0))</f>
        <v/>
      </c>
      <c r="N67" s="229" t="str">
        <f aca="false">IF(VLOOKUP(B67,Облигации!A:BF,44,0)=0,"НЕТ!","")</f>
        <v/>
      </c>
      <c r="O67" s="229" t="str">
        <f aca="false">IF(VLOOKUP(B67,Облигации!A:BF,49,0)=0,"НЕТ!","")</f>
        <v/>
      </c>
      <c r="P67" s="229" t="str">
        <f aca="false">IF(VLOOKUP(B67,Облигации!A:BF,45,0)=1,"ДА!","")</f>
        <v/>
      </c>
      <c r="Q67" s="229" t="str">
        <f aca="false">IF(VLOOKUP(B67,Облигации!A:BF,48,0)=1,"СУБ!","")</f>
        <v/>
      </c>
      <c r="R67" s="326" t="n">
        <f aca="false">VLOOKUP(B67,Облигации!A:BF,52,0)</f>
        <v>1</v>
      </c>
      <c r="S67" s="249" t="n">
        <f aca="true">T67-TODAY()</f>
        <v>39.125</v>
      </c>
      <c r="T67" s="250" t="n">
        <f aca="false">VLOOKUP(B67,Облигации!A:BF,18,0)</f>
        <v>45993.125</v>
      </c>
      <c r="U67" s="23" t="n">
        <f aca="false">VLOOKUP(B67,Облигации!A:BF,17,0)</f>
        <v>2</v>
      </c>
      <c r="V67" s="23" t="str">
        <f aca="false">VLOOKUP(B67,Облигации!A:BF,24,0)</f>
        <v>12.280000000</v>
      </c>
      <c r="W67" s="229" t="str">
        <f aca="false">IF(VLOOKUP(B67,Облигации!A:BF,35,0)=1,"Флотер!","")</f>
        <v/>
      </c>
      <c r="X67" s="229" t="str">
        <f aca="false">IF(VLOOKUP(B67,Облигации!A:BF,36,0)=1,"БЕСКОН!","")</f>
        <v/>
      </c>
      <c r="Y67" s="229" t="str">
        <f aca="false">IF(VLOOKUP(B67,Облигации!A:BF,36,0)=1,"АМОРТ!","")</f>
        <v/>
      </c>
      <c r="Z67" s="23" t="n">
        <f aca="false">IF((S67/365)&lt;0.2,1,IF((S67/365)&lt;3,2,1))</f>
        <v>1</v>
      </c>
      <c r="AA67" s="235" t="n">
        <f aca="false">IF(R67&gt;=2,Z67/R67,Z67/1)</f>
        <v>1</v>
      </c>
    </row>
    <row r="68" customFormat="false" ht="15" hidden="false" customHeight="false" outlineLevel="0" collapsed="false">
      <c r="B68" s="248" t="s">
        <v>218</v>
      </c>
      <c r="C68" s="129" t="str">
        <f aca="false">VLOOKUP(B68,Облигации!A:BF,15,0)</f>
        <v>Сбербанк</v>
      </c>
      <c r="D68" s="130" t="n">
        <v>0.0952380952380952</v>
      </c>
      <c r="E68" s="235" t="n">
        <f aca="false">(IF(R68&gt;=2,Z68/R68,Z68/1))/SUM($AA$63:$AA$73)</f>
        <v>0.122448979591837</v>
      </c>
      <c r="F68" s="23" t="str">
        <f aca="false">VLOOKUP(B68,Облигации!A:BF,27,0)</f>
        <v>financial</v>
      </c>
      <c r="G68" s="227" t="str">
        <f aca="false">VLOOKUP(B68,Облигации!A:BF,25,0)</f>
        <v>RU</v>
      </c>
      <c r="H68" s="327" t="n">
        <f aca="false">VLOOKUP(B68,Облигации!A:BF,19,0)</f>
        <v>1000</v>
      </c>
      <c r="I68" s="23" t="n">
        <v>85.79</v>
      </c>
      <c r="J68" s="23" t="n">
        <v>20.86</v>
      </c>
      <c r="K68" s="259" t="str">
        <f aca="false">IF(VLOOKUP(B68,Облигации!A:BF,54,0)=1,"ДА!","")</f>
        <v/>
      </c>
      <c r="L68" s="228" t="str">
        <f aca="false">VLOOKUP(B68,Облигации!A:BF,7,0)</f>
        <v>rub</v>
      </c>
      <c r="M68" s="259" t="str">
        <f aca="false">IF(VLOOKUP(B68,Облигации!A:BF,58,0)="[]","",VLOOKUP(B68,Облигации!A:BF,58,0))</f>
        <v/>
      </c>
      <c r="N68" s="229" t="str">
        <f aca="false">IF(VLOOKUP(B68,Облигации!A:BF,44,0)=0,"НЕТ!","")</f>
        <v/>
      </c>
      <c r="O68" s="229" t="str">
        <f aca="false">IF(VLOOKUP(B68,Облигации!A:BF,49,0)=0,"НЕТ!","")</f>
        <v/>
      </c>
      <c r="P68" s="229" t="str">
        <f aca="false">IF(VLOOKUP(B68,Облигации!A:BF,45,0)=1,"ДА!","")</f>
        <v/>
      </c>
      <c r="Q68" s="229" t="str">
        <f aca="false">IF(VLOOKUP(B68,Облигации!A:BF,48,0)=1,"СУБ!","")</f>
        <v/>
      </c>
      <c r="R68" s="326" t="n">
        <f aca="false">VLOOKUP(B68,Облигации!A:BF,52,0)</f>
        <v>1</v>
      </c>
      <c r="S68" s="249" t="n">
        <f aca="true">T68-TODAY()</f>
        <v>234.125</v>
      </c>
      <c r="T68" s="250" t="n">
        <f aca="false">VLOOKUP(B68,Облигации!A:BF,18,0)</f>
        <v>46188.125</v>
      </c>
      <c r="U68" s="23" t="n">
        <f aca="false">VLOOKUP(B68,Облигации!A:BF,17,0)</f>
        <v>2</v>
      </c>
      <c r="V68" s="23" t="str">
        <f aca="false">VLOOKUP(B68,Облигации!A:BF,24,0)</f>
        <v>7.300000000</v>
      </c>
      <c r="W68" s="229" t="str">
        <f aca="false">IF(VLOOKUP(B68,Облигации!A:BF,35,0)=1,"Флотер!","")</f>
        <v/>
      </c>
      <c r="X68" s="229" t="str">
        <f aca="false">IF(VLOOKUP(B68,Облигации!A:BF,36,0)=1,"БЕСКОН!","")</f>
        <v/>
      </c>
      <c r="Y68" s="229" t="str">
        <f aca="false">IF(VLOOKUP(B68,Облигации!A:BF,36,0)=1,"АМОРТ!","")</f>
        <v/>
      </c>
      <c r="Z68" s="23" t="n">
        <f aca="false">IF((S68/365)&lt;0.2,1,IF((S68/365)&lt;3,2,1))</f>
        <v>2</v>
      </c>
      <c r="AA68" s="235" t="n">
        <f aca="false">IF(R68&gt;=2,Z68/R68,Z68/1)</f>
        <v>2</v>
      </c>
    </row>
    <row r="69" customFormat="false" ht="15" hidden="false" customHeight="false" outlineLevel="0" collapsed="false">
      <c r="B69" s="248" t="s">
        <v>221</v>
      </c>
      <c r="C69" s="129" t="str">
        <f aca="false">VLOOKUP(B69,Облигации!A:BF,15,0)</f>
        <v>Автодор БО-3 выпуск 2</v>
      </c>
      <c r="D69" s="130" t="n">
        <v>0.0952380952380952</v>
      </c>
      <c r="E69" s="235" t="n">
        <f aca="false">(IF(R69&gt;=2,Z69/R69,Z69/1))/SUM($AA$63:$AA$73)</f>
        <v>0.0612244897959184</v>
      </c>
      <c r="F69" s="23" t="str">
        <f aca="false">VLOOKUP(B69,Облигации!A:BF,27,0)</f>
        <v>industrials</v>
      </c>
      <c r="G69" s="227" t="str">
        <f aca="false">VLOOKUP(B69,Облигации!A:BF,25,0)</f>
        <v>RU</v>
      </c>
      <c r="H69" s="327" t="n">
        <f aca="false">VLOOKUP(B69,Облигации!A:BF,19,0)</f>
        <v>1000</v>
      </c>
      <c r="I69" s="23" t="n">
        <v>81.6</v>
      </c>
      <c r="J69" s="23" t="n">
        <v>21.88</v>
      </c>
      <c r="K69" s="259" t="str">
        <f aca="false">IF(VLOOKUP(B69,Облигации!A:BF,54,0)=1,"ДА!","")</f>
        <v/>
      </c>
      <c r="L69" s="228" t="str">
        <f aca="false">VLOOKUP(B69,Облигации!A:BF,7,0)</f>
        <v>rub</v>
      </c>
      <c r="M69" s="259" t="str">
        <f aca="false">IF(VLOOKUP(B69,Облигации!A:BF,58,0)="[]","",VLOOKUP(B69,Облигации!A:BF,58,0))</f>
        <v/>
      </c>
      <c r="N69" s="229" t="str">
        <f aca="false">IF(VLOOKUP(B69,Облигации!A:BF,44,0)=0,"НЕТ!","")</f>
        <v/>
      </c>
      <c r="O69" s="229" t="str">
        <f aca="false">IF(VLOOKUP(B69,Облигации!A:BF,49,0)=0,"НЕТ!","")</f>
        <v/>
      </c>
      <c r="P69" s="229" t="str">
        <f aca="false">IF(VLOOKUP(B69,Облигации!A:BF,45,0)=1,"ДА!","")</f>
        <v/>
      </c>
      <c r="Q69" s="229" t="str">
        <f aca="false">IF(VLOOKUP(B69,Облигации!A:BF,48,0)=1,"СУБ!","")</f>
        <v/>
      </c>
      <c r="R69" s="326" t="n">
        <f aca="false">VLOOKUP(B69,Облигации!A:BF,52,0)</f>
        <v>2</v>
      </c>
      <c r="S69" s="249" t="n">
        <f aca="true">T69-TODAY()</f>
        <v>615.125</v>
      </c>
      <c r="T69" s="250" t="n">
        <f aca="false">VLOOKUP(B69,Облигации!A:BF,18,0)</f>
        <v>46569.125</v>
      </c>
      <c r="U69" s="23" t="n">
        <f aca="false">VLOOKUP(B69,Облигации!A:BF,17,0)</f>
        <v>2</v>
      </c>
      <c r="V69" s="23" t="str">
        <f aca="false">VLOOKUP(B69,Облигации!A:BF,24,0)</f>
        <v>49.890000000</v>
      </c>
      <c r="W69" s="229" t="str">
        <f aca="false">IF(VLOOKUP(B69,Облигации!A:BF,35,0)=1,"Флотер!","")</f>
        <v/>
      </c>
      <c r="X69" s="229" t="str">
        <f aca="false">IF(VLOOKUP(B69,Облигации!A:BF,36,0)=1,"БЕСКОН!","")</f>
        <v/>
      </c>
      <c r="Y69" s="229" t="str">
        <f aca="false">IF(VLOOKUP(B69,Облигации!A:BF,36,0)=1,"АМОРТ!","")</f>
        <v/>
      </c>
      <c r="Z69" s="23" t="n">
        <f aca="false">IF((S69/365)&lt;0.2,1,IF((S69/365)&lt;3,2,1))</f>
        <v>2</v>
      </c>
      <c r="AA69" s="235" t="n">
        <f aca="false">IF(R69&gt;=2,Z69/R69,Z69/1)</f>
        <v>1</v>
      </c>
    </row>
    <row r="70" customFormat="false" ht="15" hidden="false" customHeight="false" outlineLevel="0" collapsed="false">
      <c r="B70" s="248" t="s">
        <v>224</v>
      </c>
      <c r="C70" s="129" t="str">
        <f aca="false">VLOOKUP(B70,Облигации!A:BF,15,0)</f>
        <v>ОФЗ 26207</v>
      </c>
      <c r="D70" s="130" t="n">
        <v>0.0952380952380952</v>
      </c>
      <c r="E70" s="235" t="n">
        <f aca="false">(IF(R70&gt;=2,Z70/R70,Z70/1))/SUM($AA$63:$AA$73)</f>
        <v>0.122448979591837</v>
      </c>
      <c r="F70" s="23" t="str">
        <f aca="false">VLOOKUP(B70,Облигации!A:BF,27,0)</f>
        <v>government</v>
      </c>
      <c r="G70" s="227" t="str">
        <f aca="false">VLOOKUP(B70,Облигации!A:BF,25,0)</f>
        <v>RU</v>
      </c>
      <c r="H70" s="327" t="n">
        <f aca="false">VLOOKUP(B70,Облигации!A:BF,19,0)</f>
        <v>1000</v>
      </c>
      <c r="I70" s="23" t="n">
        <v>85.698</v>
      </c>
      <c r="J70" s="23" t="n">
        <v>17.63</v>
      </c>
      <c r="K70" s="259" t="str">
        <f aca="false">IF(VLOOKUP(B70,Облигации!A:BF,54,0)=1,"ДА!","")</f>
        <v/>
      </c>
      <c r="L70" s="228" t="str">
        <f aca="false">VLOOKUP(B70,Облигации!A:BF,7,0)</f>
        <v>rub</v>
      </c>
      <c r="M70" s="259" t="str">
        <f aca="false">IF(VLOOKUP(B70,Облигации!A:BF,58,0)="[]","",VLOOKUP(B70,Облигации!A:BF,58,0))</f>
        <v/>
      </c>
      <c r="N70" s="229" t="str">
        <f aca="false">IF(VLOOKUP(B70,Облигации!A:BF,44,0)=0,"НЕТ!","")</f>
        <v/>
      </c>
      <c r="O70" s="229" t="str">
        <f aca="false">IF(VLOOKUP(B70,Облигации!A:BF,49,0)=0,"НЕТ!","")</f>
        <v/>
      </c>
      <c r="P70" s="229" t="str">
        <f aca="false">IF(VLOOKUP(B70,Облигации!A:BF,45,0)=1,"ДА!","")</f>
        <v/>
      </c>
      <c r="Q70" s="229" t="str">
        <f aca="false">IF(VLOOKUP(B70,Облигации!A:BF,48,0)=1,"СУБ!","")</f>
        <v/>
      </c>
      <c r="R70" s="326" t="n">
        <f aca="false">VLOOKUP(B70,Облигации!A:BF,52,0)</f>
        <v>1</v>
      </c>
      <c r="S70" s="249" t="n">
        <f aca="true">T70-TODAY()</f>
        <v>467.125</v>
      </c>
      <c r="T70" s="250" t="n">
        <f aca="false">VLOOKUP(B70,Облигации!A:BF,18,0)</f>
        <v>46421.125</v>
      </c>
      <c r="U70" s="23" t="n">
        <f aca="false">VLOOKUP(B70,Облигации!A:BF,17,0)</f>
        <v>2</v>
      </c>
      <c r="V70" s="23" t="str">
        <f aca="false">VLOOKUP(B70,Облигации!A:BF,24,0)</f>
        <v>37.290000000</v>
      </c>
      <c r="W70" s="229" t="str">
        <f aca="false">IF(VLOOKUP(B70,Облигации!A:BF,35,0)=1,"Флотер!","")</f>
        <v/>
      </c>
      <c r="X70" s="229" t="str">
        <f aca="false">IF(VLOOKUP(B70,Облигации!A:BF,36,0)=1,"БЕСКОН!","")</f>
        <v/>
      </c>
      <c r="Y70" s="229" t="str">
        <f aca="false">IF(VLOOKUP(B70,Облигации!A:BF,36,0)=1,"АМОРТ!","")</f>
        <v/>
      </c>
      <c r="Z70" s="23" t="n">
        <f aca="false">IF((S70/365)&lt;0.2,1,IF((S70/365)&lt;3,2,1))</f>
        <v>2</v>
      </c>
      <c r="AA70" s="235" t="n">
        <f aca="false">IF(R70&gt;=2,Z70/R70,Z70/1)</f>
        <v>2</v>
      </c>
    </row>
    <row r="71" customFormat="false" ht="15" hidden="false" customHeight="false" outlineLevel="0" collapsed="false">
      <c r="B71" s="248" t="s">
        <v>227</v>
      </c>
      <c r="C71" s="129" t="str">
        <f aca="false">VLOOKUP(B71,Облигации!A:BF,15,0)</f>
        <v>ОФЗ 26212</v>
      </c>
      <c r="D71" s="130" t="n">
        <v>0.0476190476190476</v>
      </c>
      <c r="E71" s="235" t="n">
        <f aca="false">(IF(R71&gt;=2,Z71/R71,Z71/1))/SUM($AA$63:$AA$73)</f>
        <v>0.122448979591837</v>
      </c>
      <c r="F71" s="23" t="str">
        <f aca="false">VLOOKUP(B71,Облигации!A:BF,27,0)</f>
        <v>government</v>
      </c>
      <c r="G71" s="227" t="str">
        <f aca="false">VLOOKUP(B71,Облигации!A:BF,25,0)</f>
        <v>RU</v>
      </c>
      <c r="H71" s="327" t="n">
        <f aca="false">VLOOKUP(B71,Облигации!A:BF,19,0)</f>
        <v>1000</v>
      </c>
      <c r="I71" s="23" t="n">
        <v>78.164</v>
      </c>
      <c r="J71" s="23" t="n">
        <v>17.43</v>
      </c>
      <c r="K71" s="259" t="str">
        <f aca="false">IF(VLOOKUP(B71,Облигации!A:BF,54,0)=1,"ДА!","")</f>
        <v/>
      </c>
      <c r="L71" s="228" t="str">
        <f aca="false">VLOOKUP(B71,Облигации!A:BF,7,0)</f>
        <v>rub</v>
      </c>
      <c r="M71" s="259" t="str">
        <f aca="false">IF(VLOOKUP(B71,Облигации!A:BF,58,0)="[]","",VLOOKUP(B71,Облигации!A:BF,58,0))</f>
        <v/>
      </c>
      <c r="N71" s="229" t="str">
        <f aca="false">IF(VLOOKUP(B71,Облигации!A:BF,44,0)=0,"НЕТ!","")</f>
        <v/>
      </c>
      <c r="O71" s="229" t="str">
        <f aca="false">IF(VLOOKUP(B71,Облигации!A:BF,49,0)=0,"НЕТ!","")</f>
        <v/>
      </c>
      <c r="P71" s="229" t="str">
        <f aca="false">IF(VLOOKUP(B71,Облигации!A:BF,45,0)=1,"ДА!","")</f>
        <v/>
      </c>
      <c r="Q71" s="229" t="str">
        <f aca="false">IF(VLOOKUP(B71,Облигации!A:BF,48,0)=1,"СУБ!","")</f>
        <v/>
      </c>
      <c r="R71" s="326" t="n">
        <f aca="false">VLOOKUP(B71,Облигации!A:BF,52,0)</f>
        <v>1</v>
      </c>
      <c r="S71" s="249" t="n">
        <f aca="true">T71-TODAY()</f>
        <v>817.125</v>
      </c>
      <c r="T71" s="250" t="n">
        <f aca="false">VLOOKUP(B71,Облигации!A:BF,18,0)</f>
        <v>46771.125</v>
      </c>
      <c r="U71" s="23" t="n">
        <f aca="false">VLOOKUP(B71,Облигации!A:BF,17,0)</f>
        <v>2</v>
      </c>
      <c r="V71" s="23" t="str">
        <f aca="false">VLOOKUP(B71,Облигации!A:BF,24,0)</f>
        <v>34.960000000</v>
      </c>
      <c r="W71" s="229" t="str">
        <f aca="false">IF(VLOOKUP(B71,Облигации!A:BF,35,0)=1,"Флотер!","")</f>
        <v/>
      </c>
      <c r="X71" s="229" t="str">
        <f aca="false">IF(VLOOKUP(B71,Облигации!A:BF,36,0)=1,"БЕСКОН!","")</f>
        <v/>
      </c>
      <c r="Y71" s="229" t="str">
        <f aca="false">IF(VLOOKUP(B71,Облигации!A:BF,36,0)=1,"АМОРТ!","")</f>
        <v/>
      </c>
      <c r="Z71" s="23" t="n">
        <f aca="false">IF((S71/365)&lt;0.2,1,IF((S71/365)&lt;3,2,1))</f>
        <v>2</v>
      </c>
      <c r="AA71" s="235" t="n">
        <f aca="false">IF(R71&gt;=2,Z71/R71,Z71/1)</f>
        <v>2</v>
      </c>
    </row>
    <row r="72" customFormat="false" ht="15" hidden="false" customHeight="false" outlineLevel="0" collapsed="false">
      <c r="B72" s="248" t="s">
        <v>230</v>
      </c>
      <c r="C72" s="129" t="str">
        <f aca="false">VLOOKUP(B72,Облигации!A:BF,15,0)</f>
        <v>Ростелеком 002P-14R</v>
      </c>
      <c r="D72" s="130" t="n">
        <v>0.0952380952380952</v>
      </c>
      <c r="E72" s="235" t="n">
        <f aca="false">(IF(R72&gt;=2,Z72/R72,Z72/1))/SUM($AA$63:$AA$73)</f>
        <v>0.122448979591837</v>
      </c>
      <c r="F72" s="23" t="str">
        <f aca="false">VLOOKUP(B72,Облигации!A:BF,27,0)</f>
        <v>telecom</v>
      </c>
      <c r="G72" s="227" t="str">
        <f aca="false">VLOOKUP(B72,Облигации!A:BF,25,0)</f>
        <v>RU</v>
      </c>
      <c r="H72" s="327" t="n">
        <f aca="false">VLOOKUP(B72,Облигации!A:BF,19,0)</f>
        <v>1000</v>
      </c>
      <c r="I72" s="23" t="n">
        <v>94.9</v>
      </c>
      <c r="J72" s="23" t="n">
        <v>20.92</v>
      </c>
      <c r="K72" s="259" t="str">
        <f aca="false">IF(VLOOKUP(B72,Облигации!A:BF,54,0)=1,"ДА!","")</f>
        <v/>
      </c>
      <c r="L72" s="228" t="str">
        <f aca="false">VLOOKUP(B72,Облигации!A:BF,7,0)</f>
        <v>rub</v>
      </c>
      <c r="M72" s="259" t="str">
        <f aca="false">IF(VLOOKUP(B72,Облигации!A:BF,58,0)="[]","",VLOOKUP(B72,Облигации!A:BF,58,0))</f>
        <v/>
      </c>
      <c r="N72" s="229" t="str">
        <f aca="false">IF(VLOOKUP(B72,Облигации!A:BF,44,0)=0,"НЕТ!","")</f>
        <v/>
      </c>
      <c r="O72" s="229" t="str">
        <f aca="false">IF(VLOOKUP(B72,Облигации!A:BF,49,0)=0,"НЕТ!","")</f>
        <v/>
      </c>
      <c r="P72" s="229" t="str">
        <f aca="false">IF(VLOOKUP(B72,Облигации!A:BF,45,0)=1,"ДА!","")</f>
        <v/>
      </c>
      <c r="Q72" s="229" t="str">
        <f aca="false">IF(VLOOKUP(B72,Облигации!A:BF,48,0)=1,"СУБ!","")</f>
        <v/>
      </c>
      <c r="R72" s="326" t="n">
        <f aca="false">VLOOKUP(B72,Облигации!A:BF,52,0)</f>
        <v>1</v>
      </c>
      <c r="S72" s="249" t="n">
        <f aca="true">T72-TODAY()</f>
        <v>159.125</v>
      </c>
      <c r="T72" s="250" t="n">
        <f aca="false">VLOOKUP(B72,Облигации!A:BF,18,0)</f>
        <v>46113.125</v>
      </c>
      <c r="U72" s="23" t="n">
        <f aca="false">VLOOKUP(B72,Облигации!A:BF,17,0)</f>
        <v>4</v>
      </c>
      <c r="V72" s="23" t="str">
        <f aca="false">VLOOKUP(B72,Облигации!A:BF,24,0)</f>
        <v>7.890000000</v>
      </c>
      <c r="W72" s="229" t="str">
        <f aca="false">IF(VLOOKUP(B72,Облигации!A:BF,35,0)=1,"Флотер!","")</f>
        <v/>
      </c>
      <c r="X72" s="229" t="str">
        <f aca="false">IF(VLOOKUP(B72,Облигации!A:BF,36,0)=1,"БЕСКОН!","")</f>
        <v/>
      </c>
      <c r="Y72" s="229" t="str">
        <f aca="false">IF(VLOOKUP(B72,Облигации!A:BF,36,0)=1,"АМОРТ!","")</f>
        <v/>
      </c>
      <c r="Z72" s="23" t="n">
        <f aca="false">IF((S72/365)&lt;0.2,1,IF((S72/365)&lt;3,2,1))</f>
        <v>2</v>
      </c>
      <c r="AA72" s="235" t="n">
        <f aca="false">IF(R72&gt;=2,Z72/R72,Z72/1)</f>
        <v>2</v>
      </c>
    </row>
    <row r="73" customFormat="false" ht="15" hidden="false" customHeight="false" outlineLevel="0" collapsed="false">
      <c r="B73" s="248" t="s">
        <v>179</v>
      </c>
      <c r="C73" s="129" t="s">
        <v>180</v>
      </c>
      <c r="D73" s="130" t="n">
        <v>0.0952380952380952</v>
      </c>
      <c r="E73" s="235" t="n">
        <f aca="false">(IF(R73&gt;=2,Z73/R73,Z73/1))/SUM($AA$63:$AA$73)</f>
        <v>0.0204081632653061</v>
      </c>
      <c r="F73" s="23" t="s">
        <v>610</v>
      </c>
      <c r="G73" s="227" t="s">
        <v>601</v>
      </c>
      <c r="H73" s="325" t="n">
        <v>1000</v>
      </c>
      <c r="I73" s="23" t="n">
        <v>97</v>
      </c>
      <c r="J73" s="23" t="n">
        <v>24.96</v>
      </c>
      <c r="K73" s="259"/>
      <c r="L73" s="228" t="s">
        <v>434</v>
      </c>
      <c r="M73" s="259"/>
      <c r="N73" s="229"/>
      <c r="O73" s="229"/>
      <c r="P73" s="229"/>
      <c r="Q73" s="229"/>
      <c r="R73" s="326" t="n">
        <v>3</v>
      </c>
      <c r="S73" s="249" t="n">
        <v>40</v>
      </c>
      <c r="T73" s="250" t="n">
        <v>45832</v>
      </c>
      <c r="U73" s="23" t="n">
        <v>12</v>
      </c>
      <c r="V73" s="23" t="n">
        <v>12.64</v>
      </c>
      <c r="W73" s="229"/>
      <c r="X73" s="229"/>
      <c r="Y73" s="229"/>
      <c r="Z73" s="23" t="n">
        <f aca="false">IF((S73/365)&lt;0.2,1,IF((S73/365)&lt;3,2,1))</f>
        <v>1</v>
      </c>
      <c r="AA73" s="235" t="n">
        <f aca="false">IF(R73&gt;=2,Z73/R73,Z73/1)</f>
        <v>0.333333333333333</v>
      </c>
    </row>
    <row r="74" customFormat="false" ht="15" hidden="false" customHeight="false" outlineLevel="0" collapsed="false">
      <c r="C74" s="118" t="s">
        <v>587</v>
      </c>
      <c r="D74" s="140" t="n">
        <f aca="false">SUM(D63:D73)</f>
        <v>0.959307359307359</v>
      </c>
      <c r="E74" s="140" t="n">
        <f aca="false">SUM(E63:E73)</f>
        <v>1</v>
      </c>
    </row>
    <row r="75" customFormat="false" ht="15" hidden="false" customHeight="false" outlineLevel="0" collapsed="false">
      <c r="C75" s="118" t="s">
        <v>588</v>
      </c>
      <c r="D75" s="166" t="n">
        <f aca="false">100%-D74</f>
        <v>0.0406926406926407</v>
      </c>
      <c r="E75" s="166" t="n">
        <f aca="false">100%-E74</f>
        <v>0</v>
      </c>
    </row>
    <row r="76" customFormat="false" ht="15" hidden="false" customHeight="false" outlineLevel="0" collapsed="false">
      <c r="B76" s="314" t="s">
        <v>0</v>
      </c>
      <c r="C76" s="262" t="s">
        <v>532</v>
      </c>
      <c r="D76" s="262"/>
    </row>
    <row r="77" customFormat="false" ht="15" hidden="false" customHeight="false" outlineLevel="0" collapsed="false">
      <c r="A77" s="315" t="s">
        <v>579</v>
      </c>
      <c r="B77" s="118" t="s">
        <v>580</v>
      </c>
      <c r="C77" s="0" t="s">
        <v>112</v>
      </c>
      <c r="K77" s="312" t="s">
        <v>583</v>
      </c>
      <c r="M77" s="312" t="s">
        <v>589</v>
      </c>
      <c r="N77" s="312" t="s">
        <v>583</v>
      </c>
      <c r="O77" s="312" t="s">
        <v>583</v>
      </c>
      <c r="P77" s="312" t="s">
        <v>583</v>
      </c>
      <c r="Q77" s="312" t="s">
        <v>583</v>
      </c>
      <c r="S77" s="312" t="s">
        <v>590</v>
      </c>
      <c r="W77" s="312" t="s">
        <v>583</v>
      </c>
      <c r="X77" s="312" t="s">
        <v>583</v>
      </c>
    </row>
    <row r="78" customFormat="false" ht="15" hidden="false" customHeight="false" outlineLevel="0" collapsed="false">
      <c r="A78" s="316"/>
      <c r="B78" s="118"/>
      <c r="D78" s="262" t="s">
        <v>584</v>
      </c>
      <c r="E78" s="0" t="s">
        <v>246</v>
      </c>
      <c r="F78" s="0" t="s">
        <v>355</v>
      </c>
      <c r="G78" s="0" t="s">
        <v>591</v>
      </c>
      <c r="H78" s="0" t="s">
        <v>407</v>
      </c>
      <c r="I78" s="0" t="s">
        <v>358</v>
      </c>
      <c r="J78" s="275" t="s">
        <v>406</v>
      </c>
      <c r="K78" s="0" t="s">
        <v>414</v>
      </c>
      <c r="L78" s="0" t="s">
        <v>361</v>
      </c>
      <c r="M78" s="0" t="s">
        <v>364</v>
      </c>
      <c r="N78" s="0" t="s">
        <v>365</v>
      </c>
      <c r="O78" s="0" t="s">
        <v>363</v>
      </c>
      <c r="P78" s="0" t="s">
        <v>362</v>
      </c>
      <c r="Q78" s="0" t="s">
        <v>412</v>
      </c>
      <c r="R78" s="0" t="s">
        <v>413</v>
      </c>
      <c r="S78" s="0" t="s">
        <v>246</v>
      </c>
      <c r="T78" s="0" t="s">
        <v>408</v>
      </c>
      <c r="U78" s="0" t="s">
        <v>592</v>
      </c>
      <c r="V78" s="0" t="s">
        <v>415</v>
      </c>
      <c r="W78" s="0" t="s">
        <v>409</v>
      </c>
      <c r="X78" s="0" t="s">
        <v>410</v>
      </c>
      <c r="Y78" s="0" t="s">
        <v>411</v>
      </c>
      <c r="Z78" s="0" t="s">
        <v>246</v>
      </c>
      <c r="AA78" s="0" t="s">
        <v>246</v>
      </c>
    </row>
    <row r="79" customFormat="false" ht="105" hidden="false" customHeight="false" outlineLevel="0" collapsed="false">
      <c r="B79" s="283" t="s">
        <v>195</v>
      </c>
      <c r="C79" s="123" t="s">
        <v>198</v>
      </c>
      <c r="D79" s="323" t="s">
        <v>13</v>
      </c>
      <c r="E79" s="246" t="s">
        <v>593</v>
      </c>
      <c r="F79" s="218" t="s">
        <v>368</v>
      </c>
      <c r="G79" s="218" t="s">
        <v>594</v>
      </c>
      <c r="H79" s="218" t="s">
        <v>418</v>
      </c>
      <c r="I79" s="218" t="s">
        <v>370</v>
      </c>
      <c r="J79" s="218" t="s">
        <v>417</v>
      </c>
      <c r="K79" s="220" t="s">
        <v>595</v>
      </c>
      <c r="L79" s="218" t="s">
        <v>11</v>
      </c>
      <c r="M79" s="218" t="s">
        <v>428</v>
      </c>
      <c r="N79" s="218" t="s">
        <v>425</v>
      </c>
      <c r="O79" s="218" t="s">
        <v>374</v>
      </c>
      <c r="P79" s="218" t="s">
        <v>373</v>
      </c>
      <c r="Q79" s="218" t="s">
        <v>424</v>
      </c>
      <c r="R79" s="218" t="s">
        <v>426</v>
      </c>
      <c r="S79" s="246" t="s">
        <v>596</v>
      </c>
      <c r="T79" s="218" t="s">
        <v>420</v>
      </c>
      <c r="U79" s="218" t="s">
        <v>597</v>
      </c>
      <c r="V79" s="218" t="s">
        <v>429</v>
      </c>
      <c r="W79" s="218" t="s">
        <v>421</v>
      </c>
      <c r="X79" s="218" t="s">
        <v>422</v>
      </c>
      <c r="Y79" s="218" t="s">
        <v>423</v>
      </c>
      <c r="Z79" s="324" t="s">
        <v>598</v>
      </c>
      <c r="AA79" s="324" t="s">
        <v>599</v>
      </c>
    </row>
    <row r="80" customFormat="false" ht="15" hidden="false" customHeight="false" outlineLevel="0" collapsed="false">
      <c r="B80" s="248" t="s">
        <v>611</v>
      </c>
      <c r="C80" s="129" t="s">
        <v>612</v>
      </c>
      <c r="D80" s="130" t="n">
        <v>0.142857142857143</v>
      </c>
      <c r="E80" s="235" t="n">
        <f aca="false">(IF(R80&gt;=2,Z80/R80,Z80/1))/SUM($AA$80:$AA$86)</f>
        <v>0.1875</v>
      </c>
      <c r="F80" s="23" t="str">
        <f aca="false">VLOOKUP(B80,Облигации!A:BF,27,0)</f>
        <v>government</v>
      </c>
      <c r="G80" s="227" t="str">
        <f aca="false">VLOOKUP(B80,Облигации!A:BF,25,0)</f>
        <v>RU</v>
      </c>
      <c r="H80" s="327" t="n">
        <f aca="false">VLOOKUP(B80,Облигации!A:BF,19,0)</f>
        <v>1000</v>
      </c>
      <c r="I80" s="23" t="n">
        <v>72.2</v>
      </c>
      <c r="J80" s="228" t="n">
        <v>17.55</v>
      </c>
      <c r="K80" s="228" t="str">
        <f aca="false">IF(VLOOKUP(B80,Облигации!A:BF,54,0)=1,"ДА!","")</f>
        <v/>
      </c>
      <c r="L80" s="228" t="str">
        <f aca="false">VLOOKUP(B80,Облигации!A:BF,7,0)</f>
        <v>rub</v>
      </c>
      <c r="M80" s="228" t="str">
        <f aca="false">IF(VLOOKUP(B80,Облигации!A:BF,58,0)="[]","",VLOOKUP(B80,Облигации!A:BF,58,0))</f>
        <v/>
      </c>
      <c r="N80" s="229" t="str">
        <f aca="false">IF(VLOOKUP(B80,Облигации!A:BF,44,0)=0,"НЕТ!","")</f>
        <v/>
      </c>
      <c r="O80" s="229" t="str">
        <f aca="false">IF(VLOOKUP(B80,Облигации!A:BF,49,0)=0,"НЕТ!","")</f>
        <v/>
      </c>
      <c r="P80" s="229" t="str">
        <f aca="false">IF(VLOOKUP(B80,Облигации!A:BF,45,0)=1,"ДА!","")</f>
        <v/>
      </c>
      <c r="Q80" s="229" t="str">
        <f aca="false">IF(VLOOKUP(B80,Облигации!A:BF,48,0)=1,"СУБ!","")</f>
        <v/>
      </c>
      <c r="R80" s="230" t="n">
        <f aca="false">VLOOKUP(B80,Облигации!A:BF,52,0)</f>
        <v>1</v>
      </c>
      <c r="S80" s="249" t="n">
        <f aca="true">T80-TODAY()</f>
        <v>936.125</v>
      </c>
      <c r="T80" s="250" t="n">
        <f aca="false">VLOOKUP(B80,Облигации!A:BF,18,0)</f>
        <v>46890.125</v>
      </c>
      <c r="U80" s="23" t="n">
        <f aca="false">VLOOKUP(B80,Облигации!A:BF,17,0)</f>
        <v>2</v>
      </c>
      <c r="V80" s="23" t="str">
        <f aca="false">VLOOKUP(B80,Облигации!A:BF,24,0)</f>
        <v>9.680000000</v>
      </c>
      <c r="W80" s="229" t="str">
        <f aca="false">IF(VLOOKUP(B80,Облигации!A:BF,35,0)=1,"Флотер!","")</f>
        <v/>
      </c>
      <c r="X80" s="229" t="str">
        <f aca="false">IF(VLOOKUP(B80,Облигации!A:BF,36,0)=1,"БЕСКОН!","")</f>
        <v/>
      </c>
      <c r="Y80" s="229" t="str">
        <f aca="false">IF(VLOOKUP(B80,Облигации!A:BF,36,0)=1,"АМОРТ!","")</f>
        <v/>
      </c>
      <c r="Z80" s="23" t="n">
        <f aca="false">IF((S80/365)&lt;0.2,1,IF((S80/365)&lt;3,2,1))</f>
        <v>2</v>
      </c>
      <c r="AA80" s="235" t="n">
        <f aca="false">IF(R80&gt;=2,Z80/R80,Z80/1)</f>
        <v>2</v>
      </c>
    </row>
    <row r="81" customFormat="false" ht="15" hidden="false" customHeight="false" outlineLevel="0" collapsed="false">
      <c r="B81" s="248" t="s">
        <v>202</v>
      </c>
      <c r="C81" s="129" t="s">
        <v>203</v>
      </c>
      <c r="D81" s="130" t="n">
        <v>0.142857142857143</v>
      </c>
      <c r="E81" s="235" t="n">
        <f aca="false">(IF(R81&gt;=2,Z81/R81,Z81/1))/SUM($AA$80:$AA$86)</f>
        <v>0.0625</v>
      </c>
      <c r="F81" s="23" t="s">
        <v>600</v>
      </c>
      <c r="G81" s="227" t="s">
        <v>601</v>
      </c>
      <c r="H81" s="325" t="s">
        <v>602</v>
      </c>
      <c r="I81" s="23" t="n">
        <v>94.23</v>
      </c>
      <c r="J81" s="228" t="n">
        <v>19.78</v>
      </c>
      <c r="K81" s="259" t="s">
        <v>603</v>
      </c>
      <c r="L81" s="259" t="s">
        <v>434</v>
      </c>
      <c r="M81" s="259" t="s">
        <v>604</v>
      </c>
      <c r="N81" s="259" t="s">
        <v>605</v>
      </c>
      <c r="O81" s="259" t="s">
        <v>605</v>
      </c>
      <c r="P81" s="259" t="s">
        <v>603</v>
      </c>
      <c r="Q81" s="259" t="s">
        <v>606</v>
      </c>
      <c r="R81" s="230" t="n">
        <v>3</v>
      </c>
      <c r="S81" s="249" t="n">
        <f aca="true">T81-TODAY()</f>
        <v>348.125</v>
      </c>
      <c r="T81" s="250" t="n">
        <v>46302.125</v>
      </c>
      <c r="U81" s="23" t="n">
        <v>12</v>
      </c>
      <c r="V81" s="23" t="n">
        <v>2.84</v>
      </c>
      <c r="W81" s="259" t="s">
        <v>607</v>
      </c>
      <c r="X81" s="259" t="s">
        <v>608</v>
      </c>
      <c r="Y81" s="259" t="s">
        <v>609</v>
      </c>
      <c r="Z81" s="23" t="n">
        <f aca="false">IF((S81/365)&lt;0.2,1,IF((S81/365)&lt;3,2,1))</f>
        <v>2</v>
      </c>
      <c r="AA81" s="235" t="n">
        <f aca="false">IF(R81&gt;=2,Z81/R81,Z81/1)</f>
        <v>0.666666666666667</v>
      </c>
    </row>
    <row r="82" customFormat="false" ht="15" hidden="false" customHeight="false" outlineLevel="0" collapsed="false">
      <c r="B82" s="248" t="s">
        <v>206</v>
      </c>
      <c r="C82" s="129" t="s">
        <v>207</v>
      </c>
      <c r="D82" s="130" t="n">
        <v>0.142857142857143</v>
      </c>
      <c r="E82" s="235" t="n">
        <f aca="false">(IF(R82&gt;=2,Z82/R82,Z82/1))/SUM($AA$80:$AA$86)</f>
        <v>0.1875</v>
      </c>
      <c r="F82" s="23" t="str">
        <f aca="false">VLOOKUP(B82,Облигации!A:BF,27,0)</f>
        <v>government</v>
      </c>
      <c r="G82" s="227" t="str">
        <f aca="false">VLOOKUP(B82,Облигации!A:BF,25,0)</f>
        <v>RU</v>
      </c>
      <c r="H82" s="327" t="n">
        <f aca="false">VLOOKUP(B82,Облигации!A:BF,19,0)</f>
        <v>1000</v>
      </c>
      <c r="I82" s="23" t="n">
        <v>87.129</v>
      </c>
      <c r="J82" s="228" t="n">
        <v>17.88</v>
      </c>
      <c r="K82" s="228" t="str">
        <f aca="false">IF(VLOOKUP(B82,Облигации!A:BF,54,0)=1,"ДА!","")</f>
        <v/>
      </c>
      <c r="L82" s="228" t="str">
        <f aca="false">VLOOKUP(B82,Облигации!A:BF,7,0)</f>
        <v>rub</v>
      </c>
      <c r="M82" s="228" t="str">
        <f aca="false">IF(VLOOKUP(B82,Облигации!A:BF,58,0)="[]","",VLOOKUP(B82,Облигации!A:BF,58,0))</f>
        <v/>
      </c>
      <c r="N82" s="229" t="str">
        <f aca="false">IF(VLOOKUP(B82,Облигации!A:BF,44,0)=0,"НЕТ!","")</f>
        <v/>
      </c>
      <c r="O82" s="229" t="str">
        <f aca="false">IF(VLOOKUP(B82,Облигации!A:BF,49,0)=0,"НЕТ!","")</f>
        <v/>
      </c>
      <c r="P82" s="229" t="str">
        <f aca="false">IF(VLOOKUP(B82,Облигации!A:BF,45,0)=1,"ДА!","")</f>
        <v/>
      </c>
      <c r="Q82" s="229" t="str">
        <f aca="false">IF(VLOOKUP(B82,Облигации!A:BF,48,0)=1,"СУБ!","")</f>
        <v/>
      </c>
      <c r="R82" s="230" t="n">
        <f aca="false">VLOOKUP(B82,Облигации!A:BF,52,0)</f>
        <v>1</v>
      </c>
      <c r="S82" s="249" t="n">
        <f aca="true">T82-TODAY()</f>
        <v>348.125</v>
      </c>
      <c r="T82" s="250" t="n">
        <f aca="false">VLOOKUP(B82,Облигации!A:BF,18,0)</f>
        <v>46302.125</v>
      </c>
      <c r="U82" s="23" t="n">
        <f aca="false">VLOOKUP(B82,Облигации!A:BF,17,0)</f>
        <v>2</v>
      </c>
      <c r="V82" s="23" t="str">
        <f aca="false">VLOOKUP(B82,Облигации!A:BF,24,0)</f>
        <v>22.650000000</v>
      </c>
      <c r="W82" s="229" t="str">
        <f aca="false">IF(VLOOKUP(B82,Облигации!A:BF,35,0)=1,"Флотер!","")</f>
        <v/>
      </c>
      <c r="X82" s="229" t="str">
        <f aca="false">IF(VLOOKUP(B82,Облигации!A:BF,36,0)=1,"БЕСКОН!","")</f>
        <v/>
      </c>
      <c r="Y82" s="229" t="str">
        <f aca="false">IF(VLOOKUP(B82,Облигации!A:BF,36,0)=1,"АМОРТ!","")</f>
        <v/>
      </c>
      <c r="Z82" s="23" t="n">
        <f aca="false">IF((S82/365)&lt;0.2,1,IF((S82/365)&lt;3,2,1))</f>
        <v>2</v>
      </c>
      <c r="AA82" s="235" t="n">
        <f aca="false">IF(R82&gt;=2,Z82/R82,Z82/1)</f>
        <v>2</v>
      </c>
    </row>
    <row r="83" customFormat="false" ht="15" hidden="false" customHeight="false" outlineLevel="0" collapsed="false">
      <c r="B83" s="248" t="s">
        <v>209</v>
      </c>
      <c r="C83" s="129" t="s">
        <v>210</v>
      </c>
      <c r="D83" s="130" t="n">
        <v>0.142857142857143</v>
      </c>
      <c r="E83" s="235" t="n">
        <f aca="false">(IF(R83&gt;=2,Z83/R83,Z83/1))/SUM($AA$80:$AA$86)</f>
        <v>0.09375</v>
      </c>
      <c r="F83" s="23" t="str">
        <f aca="false">VLOOKUP(B83,Облигации!A:BF,27,0)</f>
        <v>government</v>
      </c>
      <c r="G83" s="227" t="str">
        <f aca="false">VLOOKUP(B83,Облигации!A:BF,25,0)</f>
        <v>RU</v>
      </c>
      <c r="H83" s="327" t="n">
        <f aca="false">VLOOKUP(B83,Облигации!A:BF,19,0)</f>
        <v>1000</v>
      </c>
      <c r="I83" s="23" t="n">
        <v>92.28</v>
      </c>
      <c r="J83" s="228" t="n">
        <v>19.26</v>
      </c>
      <c r="K83" s="228" t="str">
        <f aca="false">IF(VLOOKUP(B83,Облигации!A:BF,54,0)=1,"ДА!","")</f>
        <v/>
      </c>
      <c r="L83" s="228" t="str">
        <f aca="false">VLOOKUP(B83,Облигации!A:BF,7,0)</f>
        <v>rub</v>
      </c>
      <c r="M83" s="228" t="str">
        <f aca="false">IF(VLOOKUP(B83,Облигации!A:BF,58,0)="[]","",VLOOKUP(B83,Облигации!A:BF,58,0))</f>
        <v/>
      </c>
      <c r="N83" s="229" t="str">
        <f aca="false">IF(VLOOKUP(B83,Облигации!A:BF,44,0)=0,"НЕТ!","")</f>
        <v/>
      </c>
      <c r="O83" s="229" t="str">
        <f aca="false">IF(VLOOKUP(B83,Облигации!A:BF,49,0)=0,"НЕТ!","")</f>
        <v/>
      </c>
      <c r="P83" s="229" t="str">
        <f aca="false">IF(VLOOKUP(B83,Облигации!A:BF,45,0)=1,"ДА!","")</f>
        <v/>
      </c>
      <c r="Q83" s="229" t="str">
        <f aca="false">IF(VLOOKUP(B83,Облигации!A:BF,48,0)=1,"СУБ!","")</f>
        <v/>
      </c>
      <c r="R83" s="230" t="n">
        <f aca="false">VLOOKUP(B83,Облигации!A:BF,52,0)</f>
        <v>1</v>
      </c>
      <c r="S83" s="249" t="n">
        <f aca="true">T83-TODAY()</f>
        <v>19.125</v>
      </c>
      <c r="T83" s="250" t="n">
        <f aca="false">VLOOKUP(B83,Облигации!A:BF,18,0)</f>
        <v>45973.125</v>
      </c>
      <c r="U83" s="23" t="n">
        <f aca="false">VLOOKUP(B83,Облигации!A:BF,17,0)</f>
        <v>2</v>
      </c>
      <c r="V83" s="23" t="str">
        <f aca="false">VLOOKUP(B83,Облигации!A:BF,24,0)</f>
        <v>13.520000000</v>
      </c>
      <c r="W83" s="229" t="str">
        <f aca="false">IF(VLOOKUP(B83,Облигации!A:BF,35,0)=1,"Флотер!","")</f>
        <v/>
      </c>
      <c r="X83" s="229" t="str">
        <f aca="false">IF(VLOOKUP(B83,Облигации!A:BF,36,0)=1,"БЕСКОН!","")</f>
        <v/>
      </c>
      <c r="Y83" s="229" t="str">
        <f aca="false">IF(VLOOKUP(B83,Облигации!A:BF,36,0)=1,"АМОРТ!","")</f>
        <v/>
      </c>
      <c r="Z83" s="23" t="n">
        <f aca="false">IF((S83/365)&lt;0.2,1,IF((S83/365)&lt;3,2,1))</f>
        <v>1</v>
      </c>
      <c r="AA83" s="235" t="n">
        <f aca="false">IF(R83&gt;=2,Z83/R83,Z83/1)</f>
        <v>1</v>
      </c>
    </row>
    <row r="84" customFormat="false" ht="15" hidden="false" customHeight="false" outlineLevel="0" collapsed="false">
      <c r="B84" s="248" t="s">
        <v>613</v>
      </c>
      <c r="C84" s="129" t="s">
        <v>614</v>
      </c>
      <c r="D84" s="130" t="n">
        <v>0.214285714285714</v>
      </c>
      <c r="E84" s="235" t="n">
        <f aca="false">(IF(R84&gt;=2,Z84/R84,Z84/1))/SUM($AA$80:$AA$86)</f>
        <v>0.09375</v>
      </c>
      <c r="F84" s="23" t="str">
        <f aca="false">VLOOKUP(B84,Облигации!A:BF,27,0)</f>
        <v>government</v>
      </c>
      <c r="G84" s="227" t="str">
        <f aca="false">VLOOKUP(B84,Облигации!A:BF,25,0)</f>
        <v>RU</v>
      </c>
      <c r="H84" s="327" t="n">
        <f aca="false">VLOOKUP(B84,Облигации!A:BF,19,0)</f>
        <v>1000</v>
      </c>
      <c r="I84" s="23" t="n">
        <v>71.998</v>
      </c>
      <c r="J84" s="228" t="n">
        <v>17.55</v>
      </c>
      <c r="K84" s="228" t="str">
        <f aca="false">IF(VLOOKUP(B84,Облигации!A:BF,54,0)=1,"ДА!","")</f>
        <v/>
      </c>
      <c r="L84" s="228" t="str">
        <f aca="false">VLOOKUP(B84,Облигации!A:BF,7,0)</f>
        <v>rub</v>
      </c>
      <c r="M84" s="228" t="str">
        <f aca="false">IF(VLOOKUP(B84,Облигации!A:BF,58,0)="[]","",VLOOKUP(B84,Облигации!A:BF,58,0))</f>
        <v/>
      </c>
      <c r="N84" s="229" t="str">
        <f aca="false">IF(VLOOKUP(B84,Облигации!A:BF,44,0)=0,"НЕТ!","")</f>
        <v/>
      </c>
      <c r="O84" s="229" t="str">
        <f aca="false">IF(VLOOKUP(B84,Облигации!A:BF,49,0)=0,"НЕТ!","")</f>
        <v/>
      </c>
      <c r="P84" s="229" t="str">
        <f aca="false">IF(VLOOKUP(B84,Облигации!A:BF,45,0)=1,"ДА!","")</f>
        <v/>
      </c>
      <c r="Q84" s="229" t="str">
        <f aca="false">IF(VLOOKUP(B84,Облигации!A:BF,48,0)=1,"СУБ!","")</f>
        <v/>
      </c>
      <c r="R84" s="230" t="n">
        <f aca="false">VLOOKUP(B84,Облигации!A:BF,52,0)</f>
        <v>1</v>
      </c>
      <c r="S84" s="249" t="n">
        <f aca="true">T84-TODAY()</f>
        <v>1237.125</v>
      </c>
      <c r="T84" s="250" t="n">
        <f aca="false">VLOOKUP(B84,Облигации!A:BF,18,0)</f>
        <v>47191.125</v>
      </c>
      <c r="U84" s="23" t="n">
        <f aca="false">VLOOKUP(B84,Облигации!A:BF,17,0)</f>
        <v>2</v>
      </c>
      <c r="V84" s="23" t="str">
        <f aca="false">VLOOKUP(B84,Облигации!A:BF,24,0)</f>
        <v>22.950000000</v>
      </c>
      <c r="W84" s="229" t="str">
        <f aca="false">IF(VLOOKUP(B84,Облигации!A:BF,35,0)=1,"Флотер!","")</f>
        <v/>
      </c>
      <c r="X84" s="229" t="str">
        <f aca="false">IF(VLOOKUP(B84,Облигации!A:BF,36,0)=1,"БЕСКОН!","")</f>
        <v/>
      </c>
      <c r="Y84" s="229" t="str">
        <f aca="false">IF(VLOOKUP(B84,Облигации!A:BF,36,0)=1,"АМОРТ!","")</f>
        <v/>
      </c>
      <c r="Z84" s="23" t="n">
        <f aca="false">IF((S84/365)&lt;0.2,1,IF((S84/365)&lt;3,2,1))</f>
        <v>1</v>
      </c>
      <c r="AA84" s="235" t="n">
        <f aca="false">IF(R84&gt;=2,Z84/R84,Z84/1)</f>
        <v>1</v>
      </c>
    </row>
    <row r="85" customFormat="false" ht="15" hidden="false" customHeight="false" outlineLevel="0" collapsed="false">
      <c r="B85" s="248" t="s">
        <v>224</v>
      </c>
      <c r="C85" s="129" t="s">
        <v>225</v>
      </c>
      <c r="D85" s="130" t="n">
        <v>0.142857142857143</v>
      </c>
      <c r="E85" s="235" t="n">
        <f aca="false">(IF(R85&gt;=2,Z85/R85,Z85/1))/SUM($AA$80:$AA$86)</f>
        <v>0.1875</v>
      </c>
      <c r="F85" s="23" t="str">
        <f aca="false">VLOOKUP(B85,Облигации!A:BF,27,0)</f>
        <v>government</v>
      </c>
      <c r="G85" s="227" t="str">
        <f aca="false">VLOOKUP(B85,Облигации!A:BF,25,0)</f>
        <v>RU</v>
      </c>
      <c r="H85" s="327" t="n">
        <f aca="false">VLOOKUP(B85,Облигации!A:BF,19,0)</f>
        <v>1000</v>
      </c>
      <c r="I85" s="23" t="n">
        <v>85.698</v>
      </c>
      <c r="J85" s="228" t="n">
        <v>17.63</v>
      </c>
      <c r="K85" s="228" t="str">
        <f aca="false">IF(VLOOKUP(B85,Облигации!A:BF,54,0)=1,"ДА!","")</f>
        <v/>
      </c>
      <c r="L85" s="228" t="str">
        <f aca="false">VLOOKUP(B85,Облигации!A:BF,7,0)</f>
        <v>rub</v>
      </c>
      <c r="M85" s="228" t="str">
        <f aca="false">IF(VLOOKUP(B85,Облигации!A:BF,58,0)="[]","",VLOOKUP(B85,Облигации!A:BF,58,0))</f>
        <v/>
      </c>
      <c r="N85" s="229" t="str">
        <f aca="false">IF(VLOOKUP(B85,Облигации!A:BF,44,0)=0,"НЕТ!","")</f>
        <v/>
      </c>
      <c r="O85" s="229" t="str">
        <f aca="false">IF(VLOOKUP(B85,Облигации!A:BF,49,0)=0,"НЕТ!","")</f>
        <v/>
      </c>
      <c r="P85" s="229" t="str">
        <f aca="false">IF(VLOOKUP(B85,Облигации!A:BF,45,0)=1,"ДА!","")</f>
        <v/>
      </c>
      <c r="Q85" s="229" t="str">
        <f aca="false">IF(VLOOKUP(B85,Облигации!A:BF,48,0)=1,"СУБ!","")</f>
        <v/>
      </c>
      <c r="R85" s="230" t="n">
        <f aca="false">VLOOKUP(B85,Облигации!A:BF,52,0)</f>
        <v>1</v>
      </c>
      <c r="S85" s="249" t="n">
        <f aca="true">T85-TODAY()</f>
        <v>467.125</v>
      </c>
      <c r="T85" s="250" t="n">
        <f aca="false">VLOOKUP(B85,Облигации!A:BF,18,0)</f>
        <v>46421.125</v>
      </c>
      <c r="U85" s="23" t="n">
        <f aca="false">VLOOKUP(B85,Облигации!A:BF,17,0)</f>
        <v>2</v>
      </c>
      <c r="V85" s="23" t="str">
        <f aca="false">VLOOKUP(B85,Облигации!A:BF,24,0)</f>
        <v>37.290000000</v>
      </c>
      <c r="W85" s="229" t="str">
        <f aca="false">IF(VLOOKUP(B85,Облигации!A:BF,35,0)=1,"Флотер!","")</f>
        <v/>
      </c>
      <c r="X85" s="229" t="str">
        <f aca="false">IF(VLOOKUP(B85,Облигации!A:BF,36,0)=1,"БЕСКОН!","")</f>
        <v/>
      </c>
      <c r="Y85" s="229" t="str">
        <f aca="false">IF(VLOOKUP(B85,Облигации!A:BF,36,0)=1,"АМОРТ!","")</f>
        <v/>
      </c>
      <c r="Z85" s="23" t="n">
        <f aca="false">IF((S85/365)&lt;0.2,1,IF((S85/365)&lt;3,2,1))</f>
        <v>2</v>
      </c>
      <c r="AA85" s="235" t="n">
        <f aca="false">IF(R85&gt;=2,Z85/R85,Z85/1)</f>
        <v>2</v>
      </c>
    </row>
    <row r="86" customFormat="false" ht="15" hidden="false" customHeight="false" outlineLevel="0" collapsed="false">
      <c r="B86" s="248" t="s">
        <v>227</v>
      </c>
      <c r="C86" s="129" t="s">
        <v>228</v>
      </c>
      <c r="D86" s="130" t="n">
        <v>0.0714285714285714</v>
      </c>
      <c r="E86" s="235" t="n">
        <f aca="false">(IF(R86&gt;=2,Z86/R86,Z86/1))/SUM($AA$80:$AA$86)</f>
        <v>0.1875</v>
      </c>
      <c r="F86" s="23" t="str">
        <f aca="false">VLOOKUP(B86,Облигации!A:BF,27,0)</f>
        <v>government</v>
      </c>
      <c r="G86" s="227" t="str">
        <f aca="false">VLOOKUP(B86,Облигации!A:BF,25,0)</f>
        <v>RU</v>
      </c>
      <c r="H86" s="327" t="n">
        <f aca="false">VLOOKUP(B86,Облигации!A:BF,19,0)</f>
        <v>1000</v>
      </c>
      <c r="I86" s="23" t="n">
        <v>78.164</v>
      </c>
      <c r="J86" s="228" t="n">
        <v>17.43</v>
      </c>
      <c r="K86" s="228" t="str">
        <f aca="false">IF(VLOOKUP(B86,Облигации!A:BF,54,0)=1,"ДА!","")</f>
        <v/>
      </c>
      <c r="L86" s="228" t="str">
        <f aca="false">VLOOKUP(B86,Облигации!A:BF,7,0)</f>
        <v>rub</v>
      </c>
      <c r="M86" s="228" t="str">
        <f aca="false">IF(VLOOKUP(B86,Облигации!A:BF,58,0)="[]","",VLOOKUP(B86,Облигации!A:BF,58,0))</f>
        <v/>
      </c>
      <c r="N86" s="229" t="str">
        <f aca="false">IF(VLOOKUP(B86,Облигации!A:BF,44,0)=0,"НЕТ!","")</f>
        <v/>
      </c>
      <c r="O86" s="229" t="str">
        <f aca="false">IF(VLOOKUP(B86,Облигации!A:BF,49,0)=0,"НЕТ!","")</f>
        <v/>
      </c>
      <c r="P86" s="229" t="str">
        <f aca="false">IF(VLOOKUP(B86,Облигации!A:BF,45,0)=1,"ДА!","")</f>
        <v/>
      </c>
      <c r="Q86" s="229" t="str">
        <f aca="false">IF(VLOOKUP(B86,Облигации!A:BF,48,0)=1,"СУБ!","")</f>
        <v/>
      </c>
      <c r="R86" s="230" t="n">
        <f aca="false">VLOOKUP(B86,Облигации!A:BF,52,0)</f>
        <v>1</v>
      </c>
      <c r="S86" s="249" t="n">
        <f aca="true">T86-TODAY()</f>
        <v>817.125</v>
      </c>
      <c r="T86" s="250" t="n">
        <f aca="false">VLOOKUP(B86,Облигации!A:BF,18,0)</f>
        <v>46771.125</v>
      </c>
      <c r="U86" s="23" t="n">
        <f aca="false">VLOOKUP(B86,Облигации!A:BF,17,0)</f>
        <v>2</v>
      </c>
      <c r="V86" s="23" t="str">
        <f aca="false">VLOOKUP(B86,Облигации!A:BF,24,0)</f>
        <v>34.960000000</v>
      </c>
      <c r="W86" s="229" t="str">
        <f aca="false">IF(VLOOKUP(B86,Облигации!A:BF,35,0)=1,"Флотер!","")</f>
        <v/>
      </c>
      <c r="X86" s="229" t="str">
        <f aca="false">IF(VLOOKUP(B86,Облигации!A:BF,36,0)=1,"БЕСКОН!","")</f>
        <v/>
      </c>
      <c r="Y86" s="229" t="str">
        <f aca="false">IF(VLOOKUP(B86,Облигации!A:BF,36,0)=1,"АМОРТ!","")</f>
        <v/>
      </c>
      <c r="Z86" s="23" t="n">
        <f aca="false">IF((S86/365)&lt;0.2,1,IF((S86/365)&lt;3,2,1))</f>
        <v>2</v>
      </c>
      <c r="AA86" s="235" t="n">
        <f aca="false">IF(R86&gt;=2,Z86/R86,Z86/1)</f>
        <v>2</v>
      </c>
    </row>
    <row r="87" customFormat="false" ht="15" hidden="false" customHeight="false" outlineLevel="0" collapsed="false">
      <c r="C87" s="118" t="s">
        <v>587</v>
      </c>
      <c r="D87" s="140" t="n">
        <f aca="false">SUM(D80:D86)</f>
        <v>1</v>
      </c>
      <c r="E87" s="140" t="n">
        <f aca="false">SUM(E80:E86)</f>
        <v>1</v>
      </c>
    </row>
    <row r="88" customFormat="false" ht="15" hidden="false" customHeight="false" outlineLevel="0" collapsed="false">
      <c r="C88" s="118" t="s">
        <v>588</v>
      </c>
      <c r="D88" s="166" t="n">
        <f aca="false">100%-D87</f>
        <v>0</v>
      </c>
      <c r="E88" s="166" t="n">
        <f aca="false">100%-E87</f>
        <v>0</v>
      </c>
    </row>
  </sheetData>
  <conditionalFormatting sqref="D47:D56">
    <cfRule type="colorScale" priority="2">
      <colorScale>
        <cfvo type="min" val="0"/>
        <cfvo type="max" val="0"/>
        <color rgb="FFFCFCFF"/>
        <color rgb="FF63BE7B"/>
      </colorScale>
    </cfRule>
  </conditionalFormatting>
  <conditionalFormatting sqref="J24:J40">
    <cfRule type="expression" priority="3" aboveAverage="0" equalAverage="0" bottom="0" percent="0" rank="0" text="" dxfId="41">
      <formula>LEN(TRIM(J24))&gt;0</formula>
    </cfRule>
  </conditionalFormatting>
  <conditionalFormatting sqref="M63:M73">
    <cfRule type="containsText" priority="4" operator="containsText" aboveAverage="0" equalAverage="0" bottom="0" percent="0" rank="0" text="*" dxfId="42">
      <formula>NOT(ISERROR(SEARCH("*",M63)))</formula>
    </cfRule>
  </conditionalFormatting>
  <conditionalFormatting sqref="L24:L40">
    <cfRule type="containsText" priority="6" operator="containsText" aboveAverage="0" equalAverage="0" bottom="0" percent="0" rank="0" text="Нет" dxfId="43">
      <formula>NOT(ISERROR(SEARCH("Нет",L24)))</formula>
    </cfRule>
  </conditionalFormatting>
  <conditionalFormatting sqref="K24:K40">
    <cfRule type="containsText" priority="7" operator="containsText" aboveAverage="0" equalAverage="0" bottom="0" percent="0" rank="0" text="нет" dxfId="44">
      <formula>NOT(ISERROR(SEARCH("нет",K24)))</formula>
    </cfRule>
  </conditionalFormatting>
  <conditionalFormatting sqref="M24:M40">
    <cfRule type="containsText" priority="8" operator="containsText" aboveAverage="0" equalAverage="0" bottom="0" percent="0" rank="0" text="да" dxfId="45">
      <formula>NOT(ISERROR(SEARCH("да",M24)))</formula>
    </cfRule>
  </conditionalFormatting>
  <conditionalFormatting sqref="N24:N40">
    <cfRule type="iconSet" priority="9">
      <iconSet iconSet="3TrafficLights1">
        <cfvo type="percent" val="0"/>
        <cfvo type="num" val="3"/>
        <cfvo type="num" val="5"/>
      </iconSet>
    </cfRule>
  </conditionalFormatting>
  <conditionalFormatting sqref="J47:J56">
    <cfRule type="expression" priority="10" aboveAverage="0" equalAverage="0" bottom="0" percent="0" rank="0" text="" dxfId="46">
      <formula>LEN(TRIM(J47))&gt;0</formula>
    </cfRule>
  </conditionalFormatting>
  <conditionalFormatting sqref="K47:K56">
    <cfRule type="containsText" priority="11" operator="containsText" aboveAverage="0" equalAverage="0" bottom="0" percent="0" rank="0" text="нет" dxfId="47">
      <formula>NOT(ISERROR(SEARCH("нет",K47)))</formula>
    </cfRule>
  </conditionalFormatting>
  <conditionalFormatting sqref="L47:L56">
    <cfRule type="containsText" priority="12" operator="containsText" aboveAverage="0" equalAverage="0" bottom="0" percent="0" rank="0" text="Нет" dxfId="48">
      <formula>NOT(ISERROR(SEARCH("Нет",L47)))</formula>
    </cfRule>
  </conditionalFormatting>
  <conditionalFormatting sqref="M47:M56">
    <cfRule type="containsText" priority="13" operator="containsText" aboveAverage="0" equalAverage="0" bottom="0" percent="0" rank="0" text="да" dxfId="49">
      <formula>NOT(ISERROR(SEARCH("да",M47)))</formula>
    </cfRule>
  </conditionalFormatting>
  <conditionalFormatting sqref="N47:N56">
    <cfRule type="iconSet" priority="14">
      <iconSet iconSet="3TrafficLights1">
        <cfvo type="percent" val="0"/>
        <cfvo type="num" val="3"/>
        <cfvo type="num" val="5"/>
      </iconSet>
    </cfRule>
  </conditionalFormatting>
  <conditionalFormatting sqref="Q63:Q73">
    <cfRule type="containsText" priority="15" operator="containsText" aboveAverage="0" equalAverage="0" bottom="0" percent="0" rank="0" text="СУБ" dxfId="50">
      <formula>NOT(ISERROR(SEARCH("СУБ",Q63)))</formula>
    </cfRule>
  </conditionalFormatting>
  <conditionalFormatting sqref="P63:P73">
    <cfRule type="containsText" priority="16" operator="containsText" aboveAverage="0" equalAverage="0" bottom="0" percent="0" rank="0" text="ДА" dxfId="51">
      <formula>NOT(ISERROR(SEARCH("ДА",P63)))</formula>
    </cfRule>
  </conditionalFormatting>
  <conditionalFormatting sqref="O63:O73">
    <cfRule type="containsText" priority="17" operator="containsText" aboveAverage="0" equalAverage="0" bottom="0" percent="0" rank="0" text="нет" dxfId="52">
      <formula>NOT(ISERROR(SEARCH("нет",O63)))</formula>
    </cfRule>
  </conditionalFormatting>
  <conditionalFormatting sqref="N63:N73">
    <cfRule type="containsText" priority="18" operator="containsText" aboveAverage="0" equalAverage="0" bottom="0" percent="0" rank="0" text="НЕТ" dxfId="53">
      <formula>NOT(ISERROR(SEARCH("НЕТ",N63)))</formula>
    </cfRule>
  </conditionalFormatting>
  <conditionalFormatting sqref="K63:K73">
    <cfRule type="containsText" priority="19" operator="containsText" aboveAverage="0" equalAverage="0" bottom="0" percent="0" rank="0" text="ДА" dxfId="54">
      <formula>NOT(ISERROR(SEARCH("ДА",K63)))</formula>
    </cfRule>
  </conditionalFormatting>
  <conditionalFormatting sqref="W63:W73">
    <cfRule type="containsText" priority="20" operator="containsText" aboveAverage="0" equalAverage="0" bottom="0" percent="0" rank="0" text="Флотер" dxfId="55">
      <formula>NOT(ISERROR(SEARCH("Флотер",W63)))</formula>
    </cfRule>
  </conditionalFormatting>
  <conditionalFormatting sqref="X63:X73">
    <cfRule type="containsText" priority="21" operator="containsText" aboveAverage="0" equalAverage="0" bottom="0" percent="0" rank="0" text="БЕСКОН" dxfId="56">
      <formula>NOT(ISERROR(SEARCH("БЕСКОН",X63)))</formula>
    </cfRule>
  </conditionalFormatting>
  <conditionalFormatting sqref="Y63:Y73">
    <cfRule type="containsText" priority="22" operator="containsText" aboveAverage="0" equalAverage="0" bottom="0" percent="0" rank="0" text="АМОРТ" dxfId="57">
      <formula>NOT(ISERROR(SEARCH("АМОРТ",Y63)))</formula>
    </cfRule>
  </conditionalFormatting>
  <conditionalFormatting sqref="M80 M82:M86">
    <cfRule type="containsText" priority="23" operator="containsText" aboveAverage="0" equalAverage="0" bottom="0" percent="0" rank="0" text="*" dxfId="58">
      <formula>NOT(ISERROR(SEARCH("*",M80)))</formula>
    </cfRule>
  </conditionalFormatting>
  <conditionalFormatting sqref="Q80 Q82:Q86">
    <cfRule type="containsText" priority="25" operator="containsText" aboveAverage="0" equalAverage="0" bottom="0" percent="0" rank="0" text="СУБ" dxfId="59">
      <formula>NOT(ISERROR(SEARCH("СУБ",Q80)))</formula>
    </cfRule>
  </conditionalFormatting>
  <conditionalFormatting sqref="P80 P82:P86">
    <cfRule type="containsText" priority="26" operator="containsText" aboveAverage="0" equalAverage="0" bottom="0" percent="0" rank="0" text="ДА" dxfId="60">
      <formula>NOT(ISERROR(SEARCH("ДА",P80)))</formula>
    </cfRule>
  </conditionalFormatting>
  <conditionalFormatting sqref="O80 O82:O86">
    <cfRule type="containsText" priority="27" operator="containsText" aboveAverage="0" equalAverage="0" bottom="0" percent="0" rank="0" text="нет" dxfId="61">
      <formula>NOT(ISERROR(SEARCH("нет",O80)))</formula>
    </cfRule>
  </conditionalFormatting>
  <conditionalFormatting sqref="N80 N82:N86">
    <cfRule type="containsText" priority="28" operator="containsText" aboveAverage="0" equalAverage="0" bottom="0" percent="0" rank="0" text="НЕТ" dxfId="62">
      <formula>NOT(ISERROR(SEARCH("НЕТ",N80)))</formula>
    </cfRule>
  </conditionalFormatting>
  <conditionalFormatting sqref="K80 K82:K86">
    <cfRule type="containsText" priority="29" operator="containsText" aboveAverage="0" equalAverage="0" bottom="0" percent="0" rank="0" text="ДА" dxfId="63">
      <formula>NOT(ISERROR(SEARCH("ДА",K80)))</formula>
    </cfRule>
  </conditionalFormatting>
  <conditionalFormatting sqref="W80 W82:W86">
    <cfRule type="containsText" priority="30" operator="containsText" aboveAverage="0" equalAverage="0" bottom="0" percent="0" rank="0" text="Флотер" dxfId="64">
      <formula>NOT(ISERROR(SEARCH("Флотер",W80)))</formula>
    </cfRule>
  </conditionalFormatting>
  <conditionalFormatting sqref="X80 X82:X86">
    <cfRule type="containsText" priority="31" operator="containsText" aboveAverage="0" equalAverage="0" bottom="0" percent="0" rank="0" text="БЕСКОН" dxfId="65">
      <formula>NOT(ISERROR(SEARCH("БЕСКОН",X80)))</formula>
    </cfRule>
  </conditionalFormatting>
  <conditionalFormatting sqref="Y80 Y82:Y86">
    <cfRule type="containsText" priority="32" operator="containsText" aboveAverage="0" equalAverage="0" bottom="0" percent="0" rank="0" text="АМОРТ" dxfId="66">
      <formula>NOT(ISERROR(SEARCH("АМОРТ",Y80)))</formula>
    </cfRule>
  </conditionalFormatting>
  <conditionalFormatting sqref="W81">
    <cfRule type="containsText" priority="33" operator="containsText" aboveAverage="0" equalAverage="0" bottom="0" percent="0" rank="0" text="Флотер" dxfId="67">
      <formula>NOT(ISERROR(SEARCH("Флотер",W81)))</formula>
    </cfRule>
  </conditionalFormatting>
  <conditionalFormatting sqref="X81">
    <cfRule type="containsText" priority="34" operator="containsText" aboveAverage="0" equalAverage="0" bottom="0" percent="0" rank="0" text="БЕСКОН" dxfId="68">
      <formula>NOT(ISERROR(SEARCH("БЕСКОН",X81)))</formula>
    </cfRule>
  </conditionalFormatting>
  <conditionalFormatting sqref="Y81">
    <cfRule type="containsText" priority="35" operator="containsText" aboveAverage="0" equalAverage="0" bottom="0" percent="0" rank="0" text="АМОРТ" dxfId="69">
      <formula>NOT(ISERROR(SEARCH("АМОРТ",Y81)))</formula>
    </cfRule>
  </conditionalFormatting>
  <conditionalFormatting sqref="M81">
    <cfRule type="containsText" priority="36" operator="containsText" aboveAverage="0" equalAverage="0" bottom="0" percent="0" rank="0" text="*" dxfId="70">
      <formula>NOT(ISERROR(SEARCH("*",M81)))</formula>
    </cfRule>
  </conditionalFormatting>
  <conditionalFormatting sqref="Q81">
    <cfRule type="containsText" priority="38" operator="containsText" aboveAverage="0" equalAverage="0" bottom="0" percent="0" rank="0" text="СУБ" dxfId="71">
      <formula>NOT(ISERROR(SEARCH("СУБ",Q81)))</formula>
    </cfRule>
  </conditionalFormatting>
  <conditionalFormatting sqref="P81">
    <cfRule type="containsText" priority="39" operator="containsText" aboveAverage="0" equalAverage="0" bottom="0" percent="0" rank="0" text="ДА" dxfId="72">
      <formula>NOT(ISERROR(SEARCH("ДА",P81)))</formula>
    </cfRule>
  </conditionalFormatting>
  <conditionalFormatting sqref="O81">
    <cfRule type="containsText" priority="40" operator="containsText" aboveAverage="0" equalAverage="0" bottom="0" percent="0" rank="0" text="нет" dxfId="73">
      <formula>NOT(ISERROR(SEARCH("нет",O81)))</formula>
    </cfRule>
  </conditionalFormatting>
  <conditionalFormatting sqref="N81">
    <cfRule type="containsText" priority="41" operator="containsText" aboveAverage="0" equalAverage="0" bottom="0" percent="0" rank="0" text="НЕТ" dxfId="74">
      <formula>NOT(ISERROR(SEARCH("НЕТ",N81)))</formula>
    </cfRule>
  </conditionalFormatting>
  <conditionalFormatting sqref="K81">
    <cfRule type="containsText" priority="42" operator="containsText" aboveAverage="0" equalAverage="0" bottom="0" percent="0" rank="0" text="ДА" dxfId="75">
      <formula>NOT(ISERROR(SEARCH("ДА",K81)))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A97B21E5-BF7B-4417-947F-C617EF6CDE77}">
            <x14:iconSet iconSet="3Flags" custom="1" reverse="0" showValue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M63:M73</xm:sqref>
        </x14:conditionalFormatting>
        <x14:conditionalFormatting xmlns:xm="http://schemas.microsoft.com/office/excel/2006/main">
          <x14:cfRule type="iconSet" priority="24" id="{C0EB9D53-4BC0-4A21-9EAF-6C9B8770B3B3}">
            <x14:iconSet iconSet="3Flags" custom="1" reverse="0" showValue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M80 M82:M86</xm:sqref>
        </x14:conditionalFormatting>
        <x14:conditionalFormatting xmlns:xm="http://schemas.microsoft.com/office/excel/2006/main">
          <x14:cfRule type="iconSet" priority="37" id="{2850EBF7-AACE-489E-8590-FF2BA7CC17F6}">
            <x14:iconSet iconSet="3Flags" custom="1" reverse="0" showValue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M81</xm:sqref>
        </x14:conditionalFormatting>
        <x14:conditionalFormatting xmlns:xm="http://schemas.microsoft.com/office/excel/2006/main">
          <x14:cfRule type="iconSet" priority="43" id="{459C2B65-CAD0-48B4-B870-657794F640F1}">
            <x14:iconSet iconSet="3Flags" custom="1" reverse="0" showValue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L81</xm:sqref>
        </x14:conditionalFormatting>
        <x14:conditionalFormatting xmlns:xm="http://schemas.microsoft.com/office/excel/2006/main">
          <x14:cfRule type="iconSet" priority="44" id="{ED5683FE-9274-4200-84F8-3DD95870A529}">
            <x14:iconSet iconSet="3Flags" custom="1" reverse="0" showValue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R63:R73</xm:sqref>
        </x14:conditionalFormatting>
        <x14:conditionalFormatting xmlns:xm="http://schemas.microsoft.com/office/excel/2006/main">
          <x14:cfRule type="iconSet" priority="45" id="{F350383D-1081-4F6A-8396-1B74F4C38C6E}">
            <x14:iconSet iconSet="3Flags" custom="1" reverse="0" showValue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Flags" iconId="2"/>
              <x14:cfIcon iconSet="3Flags" iconId="1"/>
              <x14:cfIcon iconSet="3Flags" iconId="0"/>
            </x14:iconSet>
          </x14:cfRule>
          <xm:sqref>R80:R86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96DCF8"/>
    <pageSetUpPr fitToPage="false"/>
  </sheetPr>
  <dimension ref="A1:AC1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0" activeCellId="0" sqref="G10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32.14"/>
    <col collapsed="false" customWidth="true" hidden="false" outlineLevel="0" max="2" min="2" style="0" width="42.43"/>
    <col collapsed="false" customWidth="true" hidden="false" outlineLevel="0" max="3" min="3" style="0" width="13.43"/>
    <col collapsed="false" customWidth="true" hidden="false" outlineLevel="0" max="4" min="4" style="0" width="14.71"/>
    <col collapsed="false" customWidth="true" hidden="false" outlineLevel="0" max="5" min="5" style="0" width="39.57"/>
    <col collapsed="false" customWidth="true" hidden="false" outlineLevel="0" max="6" min="6" style="0" width="26.85"/>
    <col collapsed="false" customWidth="true" hidden="false" outlineLevel="0" max="7" min="7" style="0" width="20.28"/>
    <col collapsed="false" customWidth="true" hidden="false" outlineLevel="0" max="8" min="8" style="0" width="13.28"/>
    <col collapsed="false" customWidth="true" hidden="false" outlineLevel="0" max="9" min="9" style="0" width="10.43"/>
    <col collapsed="false" customWidth="true" hidden="false" outlineLevel="0" max="10" min="10" style="0" width="20.57"/>
  </cols>
  <sheetData>
    <row r="1" customFormat="false" ht="15" hidden="false" customHeight="false" outlineLevel="0" collapsed="false">
      <c r="A1" s="0" t="s">
        <v>615</v>
      </c>
    </row>
    <row r="2" customFormat="false" ht="15" hidden="false" customHeight="false" outlineLevel="0" collapsed="false">
      <c r="B2" s="312" t="s">
        <v>616</v>
      </c>
    </row>
    <row r="3" customFormat="false" ht="15" hidden="false" customHeight="false" outlineLevel="0" collapsed="false">
      <c r="A3" s="328" t="s">
        <v>617</v>
      </c>
      <c r="B3" s="328" t="s">
        <v>618</v>
      </c>
      <c r="C3" s="328" t="s">
        <v>619</v>
      </c>
      <c r="D3" s="328" t="s">
        <v>620</v>
      </c>
      <c r="E3" s="328" t="s">
        <v>621</v>
      </c>
      <c r="F3" s="328" t="s">
        <v>622</v>
      </c>
    </row>
    <row r="4" customFormat="false" ht="15" hidden="false" customHeight="false" outlineLevel="0" collapsed="false">
      <c r="A4" s="23" t="s">
        <v>542</v>
      </c>
      <c r="B4" s="23" t="s">
        <v>623</v>
      </c>
      <c r="C4" s="228" t="s">
        <v>624</v>
      </c>
      <c r="D4" s="23" t="s">
        <v>625</v>
      </c>
      <c r="E4" s="23" t="s">
        <v>581</v>
      </c>
      <c r="F4" s="23"/>
    </row>
    <row r="5" customFormat="false" ht="15" hidden="false" customHeight="false" outlineLevel="0" collapsed="false">
      <c r="A5" s="23" t="s">
        <v>552</v>
      </c>
      <c r="B5" s="23" t="s">
        <v>626</v>
      </c>
      <c r="C5" s="228" t="s">
        <v>627</v>
      </c>
      <c r="D5" s="23" t="s">
        <v>625</v>
      </c>
      <c r="E5" s="23" t="s">
        <v>581</v>
      </c>
      <c r="F5" s="23"/>
    </row>
    <row r="6" customFormat="false" ht="15" hidden="false" customHeight="false" outlineLevel="0" collapsed="false">
      <c r="A6" s="23" t="s">
        <v>537</v>
      </c>
      <c r="B6" s="23" t="s">
        <v>628</v>
      </c>
      <c r="C6" s="228" t="s">
        <v>629</v>
      </c>
      <c r="D6" s="23" t="s">
        <v>625</v>
      </c>
      <c r="E6" s="23" t="s">
        <v>112</v>
      </c>
      <c r="F6" s="23"/>
    </row>
    <row r="7" customFormat="false" ht="15" hidden="false" customHeight="false" outlineLevel="0" collapsed="false">
      <c r="A7" s="23" t="s">
        <v>532</v>
      </c>
      <c r="B7" s="23" t="s">
        <v>630</v>
      </c>
      <c r="C7" s="228" t="s">
        <v>631</v>
      </c>
      <c r="D7" s="23" t="s">
        <v>625</v>
      </c>
      <c r="E7" s="23" t="s">
        <v>112</v>
      </c>
      <c r="F7" s="23"/>
    </row>
    <row r="8" customFormat="false" ht="15" hidden="false" customHeight="false" outlineLevel="0" collapsed="false">
      <c r="A8" s="23" t="s">
        <v>570</v>
      </c>
      <c r="B8" s="23" t="s">
        <v>632</v>
      </c>
      <c r="C8" s="228" t="s">
        <v>633</v>
      </c>
      <c r="D8" s="23" t="s">
        <v>634</v>
      </c>
      <c r="E8" s="23" t="s">
        <v>581</v>
      </c>
      <c r="F8" s="23"/>
    </row>
    <row r="9" customFormat="false" ht="15" hidden="false" customHeight="false" outlineLevel="0" collapsed="false">
      <c r="A9" s="23" t="s">
        <v>7</v>
      </c>
      <c r="B9" s="23" t="s">
        <v>635</v>
      </c>
      <c r="C9" s="228" t="s">
        <v>636</v>
      </c>
      <c r="D9" s="23" t="s">
        <v>634</v>
      </c>
      <c r="E9" s="23" t="s">
        <v>581</v>
      </c>
      <c r="F9" s="23"/>
    </row>
    <row r="10" customFormat="false" ht="15" hidden="false" customHeight="false" outlineLevel="0" collapsed="false">
      <c r="A10" s="23" t="s">
        <v>567</v>
      </c>
      <c r="B10" s="23" t="s">
        <v>637</v>
      </c>
      <c r="C10" s="228" t="s">
        <v>638</v>
      </c>
      <c r="D10" s="23" t="s">
        <v>634</v>
      </c>
      <c r="E10" s="23" t="s">
        <v>112</v>
      </c>
      <c r="F10" s="23"/>
    </row>
    <row r="11" customFormat="false" ht="15" hidden="false" customHeight="false" outlineLevel="0" collapsed="false">
      <c r="A11" s="23" t="s">
        <v>564</v>
      </c>
      <c r="B11" s="23" t="s">
        <v>639</v>
      </c>
      <c r="C11" s="228" t="s">
        <v>640</v>
      </c>
      <c r="D11" s="23" t="s">
        <v>634</v>
      </c>
      <c r="E11" s="23" t="s">
        <v>112</v>
      </c>
      <c r="F11" s="23"/>
    </row>
    <row r="12" customFormat="false" ht="15.75" hidden="false" customHeight="false" outlineLevel="0" collapsed="false">
      <c r="A12" s="329" t="s">
        <v>641</v>
      </c>
      <c r="B12" s="330" t="s">
        <v>642</v>
      </c>
      <c r="D12" s="312" t="s">
        <v>643</v>
      </c>
    </row>
    <row r="14" customFormat="false" ht="15" hidden="false" customHeight="false" outlineLevel="0" collapsed="false">
      <c r="B14" s="0" t="s">
        <v>644</v>
      </c>
    </row>
    <row r="15" customFormat="false" ht="15" hidden="false" customHeight="false" outlineLevel="0" collapsed="false">
      <c r="B15" s="331" t="s">
        <v>645</v>
      </c>
      <c r="C15" s="331" t="s">
        <v>646</v>
      </c>
      <c r="D15" s="331" t="s">
        <v>620</v>
      </c>
      <c r="E15" s="331" t="s">
        <v>622</v>
      </c>
    </row>
    <row r="16" customFormat="false" ht="15" hidden="false" customHeight="false" outlineLevel="0" collapsed="false">
      <c r="B16" s="23"/>
      <c r="C16" s="23"/>
      <c r="D16" s="23"/>
      <c r="E16" s="23"/>
      <c r="G16" s="312" t="s">
        <v>647</v>
      </c>
    </row>
    <row r="23" customFormat="false" ht="15" hidden="true" customHeight="false" outlineLevel="0" collapsed="false"/>
    <row r="24" customFormat="false" ht="15" hidden="true" customHeight="false" outlineLevel="0" collapsed="false"/>
    <row r="25" customFormat="false" ht="15" hidden="true" customHeight="false" outlineLevel="0" collapsed="false"/>
    <row r="26" customFormat="false" ht="15" hidden="true" customHeight="false" outlineLevel="0" collapsed="false"/>
    <row r="27" customFormat="false" ht="15" hidden="true" customHeight="false" outlineLevel="0" collapsed="false">
      <c r="C27" s="332" t="s">
        <v>497</v>
      </c>
      <c r="D27" s="332"/>
      <c r="E27" s="332"/>
      <c r="F27" s="332"/>
      <c r="G27" s="332"/>
      <c r="H27" s="333" t="s">
        <v>634</v>
      </c>
      <c r="I27" s="333"/>
      <c r="J27" s="333"/>
      <c r="AC27" s="0" t="s">
        <v>0</v>
      </c>
    </row>
    <row r="28" customFormat="false" ht="15" hidden="true" customHeight="false" outlineLevel="0" collapsed="false">
      <c r="C28" s="0" t="s">
        <v>518</v>
      </c>
      <c r="D28" s="0" t="s">
        <v>519</v>
      </c>
      <c r="E28" s="0" t="s">
        <v>648</v>
      </c>
      <c r="F28" s="0" t="s">
        <v>520</v>
      </c>
      <c r="G28" s="0" t="s">
        <v>521</v>
      </c>
      <c r="H28" s="0" t="s">
        <v>518</v>
      </c>
      <c r="I28" s="0" t="s">
        <v>519</v>
      </c>
      <c r="J28" s="0" t="s">
        <v>648</v>
      </c>
      <c r="AC28" s="0" t="s">
        <v>542</v>
      </c>
    </row>
    <row r="29" customFormat="false" ht="15" hidden="true" customHeight="false" outlineLevel="0" collapsed="false">
      <c r="A29" s="0" t="s">
        <v>649</v>
      </c>
      <c r="B29" s="0" t="s">
        <v>650</v>
      </c>
      <c r="C29" s="166" t="n">
        <v>1</v>
      </c>
      <c r="D29" s="166" t="n">
        <v>0</v>
      </c>
      <c r="E29" s="0" t="s">
        <v>651</v>
      </c>
      <c r="F29" s="0" t="s">
        <v>552</v>
      </c>
      <c r="H29" s="166" t="n">
        <v>1</v>
      </c>
      <c r="I29" s="166" t="n">
        <v>0</v>
      </c>
      <c r="J29" s="0" t="s">
        <v>7</v>
      </c>
      <c r="AC29" s="0" t="s">
        <v>552</v>
      </c>
    </row>
    <row r="30" customFormat="false" ht="15" hidden="true" customHeight="false" outlineLevel="0" collapsed="false">
      <c r="A30" s="0" t="s">
        <v>652</v>
      </c>
      <c r="B30" s="0" t="s">
        <v>653</v>
      </c>
      <c r="C30" s="166" t="n">
        <v>1</v>
      </c>
      <c r="D30" s="166" t="n">
        <v>0</v>
      </c>
      <c r="E30" s="0" t="s">
        <v>654</v>
      </c>
      <c r="F30" s="0" t="s">
        <v>542</v>
      </c>
      <c r="H30" s="166" t="n">
        <v>1</v>
      </c>
      <c r="I30" s="166" t="n">
        <v>0</v>
      </c>
      <c r="J30" s="0" t="s">
        <v>570</v>
      </c>
      <c r="AC30" s="0" t="s">
        <v>537</v>
      </c>
    </row>
    <row r="31" customFormat="false" ht="15" hidden="true" customHeight="false" outlineLevel="0" collapsed="false">
      <c r="A31" s="0" t="s">
        <v>655</v>
      </c>
      <c r="B31" s="0" t="s">
        <v>656</v>
      </c>
      <c r="C31" s="166" t="n">
        <v>0.75</v>
      </c>
      <c r="D31" s="166" t="n">
        <v>0.25</v>
      </c>
      <c r="F31" s="0" t="s">
        <v>542</v>
      </c>
      <c r="G31" s="0" t="s">
        <v>537</v>
      </c>
      <c r="H31" s="166" t="n">
        <v>0.75</v>
      </c>
      <c r="I31" s="166" t="n">
        <v>0.25</v>
      </c>
      <c r="AC31" s="0" t="s">
        <v>532</v>
      </c>
    </row>
    <row r="32" customFormat="false" ht="15" hidden="true" customHeight="false" outlineLevel="0" collapsed="false">
      <c r="A32" s="0" t="s">
        <v>657</v>
      </c>
      <c r="B32" s="0" t="s">
        <v>658</v>
      </c>
      <c r="C32" s="166" t="n">
        <v>0.5</v>
      </c>
      <c r="D32" s="166" t="n">
        <v>0.5</v>
      </c>
      <c r="F32" s="0" t="s">
        <v>542</v>
      </c>
      <c r="G32" s="0" t="s">
        <v>537</v>
      </c>
      <c r="H32" s="166" t="n">
        <v>0.5</v>
      </c>
      <c r="I32" s="166" t="n">
        <v>0.5</v>
      </c>
    </row>
    <row r="33" customFormat="false" ht="15" hidden="true" customHeight="false" outlineLevel="0" collapsed="false">
      <c r="A33" s="0" t="s">
        <v>659</v>
      </c>
      <c r="B33" s="0" t="s">
        <v>660</v>
      </c>
      <c r="C33" s="166" t="n">
        <v>0</v>
      </c>
      <c r="D33" s="166" t="n">
        <v>1</v>
      </c>
      <c r="E33" s="0" t="s">
        <v>661</v>
      </c>
      <c r="G33" s="0" t="s">
        <v>537</v>
      </c>
      <c r="H33" s="166" t="n">
        <v>0</v>
      </c>
      <c r="I33" s="166" t="n">
        <v>1</v>
      </c>
      <c r="J33" s="0" t="s">
        <v>568</v>
      </c>
    </row>
    <row r="34" customFormat="false" ht="15" hidden="true" customHeight="false" outlineLevel="0" collapsed="false">
      <c r="A34" s="0" t="s">
        <v>662</v>
      </c>
      <c r="B34" s="0" t="s">
        <v>663</v>
      </c>
      <c r="C34" s="166" t="n">
        <v>0</v>
      </c>
      <c r="D34" s="166" t="n">
        <v>1</v>
      </c>
      <c r="E34" s="0" t="s">
        <v>664</v>
      </c>
      <c r="G34" s="0" t="s">
        <v>532</v>
      </c>
      <c r="H34" s="166" t="n">
        <v>0</v>
      </c>
      <c r="I34" s="166" t="n">
        <v>1</v>
      </c>
      <c r="J34" s="0" t="s">
        <v>565</v>
      </c>
    </row>
    <row r="35" customFormat="false" ht="15" hidden="true" customHeight="false" outlineLevel="0" collapsed="false">
      <c r="AC35" s="0" t="s">
        <v>570</v>
      </c>
    </row>
    <row r="36" customFormat="false" ht="15" hidden="true" customHeight="false" outlineLevel="0" collapsed="false">
      <c r="AC36" s="0" t="s">
        <v>7</v>
      </c>
    </row>
    <row r="40" customFormat="false" ht="60" hidden="true" customHeight="false" outlineLevel="0" collapsed="false">
      <c r="E40" s="304" t="s">
        <v>665</v>
      </c>
      <c r="F40" s="304" t="s">
        <v>666</v>
      </c>
    </row>
    <row r="41" customFormat="false" ht="15" hidden="true" customHeight="false" outlineLevel="0" collapsed="false">
      <c r="C41" s="0" t="s">
        <v>518</v>
      </c>
      <c r="D41" s="0" t="s">
        <v>519</v>
      </c>
      <c r="E41" s="158" t="s">
        <v>524</v>
      </c>
      <c r="F41" s="158" t="s">
        <v>525</v>
      </c>
      <c r="M41" s="158" t="s">
        <v>524</v>
      </c>
      <c r="N41" s="158" t="s">
        <v>525</v>
      </c>
    </row>
    <row r="42" customFormat="false" ht="15" hidden="true" customHeight="false" outlineLevel="0" collapsed="false">
      <c r="A42" s="0" t="s">
        <v>551</v>
      </c>
      <c r="B42" s="304" t="s">
        <v>667</v>
      </c>
      <c r="C42" s="166" t="n">
        <v>1</v>
      </c>
      <c r="D42" s="166" t="n">
        <v>0</v>
      </c>
      <c r="E42" s="166" t="n">
        <f aca="false">F42-(F42*20%)</f>
        <v>0.2888</v>
      </c>
      <c r="F42" s="136" t="n">
        <f aca="false">(F47*1.9)</f>
        <v>0.361</v>
      </c>
    </row>
    <row r="43" customFormat="false" ht="15" hidden="true" customHeight="false" outlineLevel="0" collapsed="false">
      <c r="A43" s="0" t="s">
        <v>548</v>
      </c>
      <c r="B43" s="304" t="s">
        <v>549</v>
      </c>
      <c r="C43" s="166" t="n">
        <v>1</v>
      </c>
      <c r="D43" s="166" t="n">
        <v>0</v>
      </c>
      <c r="E43" s="166" t="n">
        <f aca="false">F43-(F43*20%)</f>
        <v>0.228</v>
      </c>
      <c r="F43" s="136" t="n">
        <f aca="false">(F47*1.5)</f>
        <v>0.285</v>
      </c>
      <c r="G43" s="166"/>
      <c r="H43" s="166"/>
    </row>
    <row r="44" customFormat="false" ht="15" hidden="true" customHeight="false" outlineLevel="0" collapsed="false">
      <c r="A44" s="0" t="s">
        <v>545</v>
      </c>
      <c r="B44" s="304" t="s">
        <v>546</v>
      </c>
      <c r="C44" s="166" t="n">
        <v>0.75</v>
      </c>
      <c r="D44" s="166" t="n">
        <v>0.25</v>
      </c>
      <c r="E44" s="166" t="n">
        <f aca="false">F44-(F44*20%)</f>
        <v>0.2166</v>
      </c>
      <c r="F44" s="166" t="n">
        <f aca="false">((F47*1.5)*75%)+(F46*25%)</f>
        <v>0.27075</v>
      </c>
      <c r="G44" s="166" t="n">
        <f aca="false">((F47*1.5)*75%)+(F46*25%)</f>
        <v>0.27075</v>
      </c>
      <c r="M44" s="166" t="n">
        <v>0.25</v>
      </c>
      <c r="N44" s="166" t="n">
        <v>0.33</v>
      </c>
    </row>
    <row r="45" customFormat="false" ht="15" hidden="true" customHeight="false" outlineLevel="0" collapsed="false">
      <c r="A45" s="0" t="s">
        <v>541</v>
      </c>
      <c r="B45" s="304" t="s">
        <v>543</v>
      </c>
      <c r="C45" s="166" t="n">
        <v>0.5</v>
      </c>
      <c r="D45" s="166" t="n">
        <v>0.5</v>
      </c>
      <c r="E45" s="166" t="n">
        <f aca="false">F45-(F45*20%)</f>
        <v>0.2052</v>
      </c>
      <c r="F45" s="166" t="n">
        <f aca="false">((F47*1.5)*50%)+(F46*50%)</f>
        <v>0.2565</v>
      </c>
      <c r="G45" s="166" t="n">
        <f aca="false">((F47*1.5)*50%)+(F46*50%)</f>
        <v>0.2565</v>
      </c>
      <c r="M45" s="166" t="n">
        <v>0.18</v>
      </c>
      <c r="N45" s="166" t="n">
        <v>0.25</v>
      </c>
    </row>
    <row r="46" customFormat="false" ht="15" hidden="true" customHeight="false" outlineLevel="0" collapsed="false">
      <c r="A46" s="0" t="s">
        <v>536</v>
      </c>
      <c r="B46" s="0" t="s">
        <v>668</v>
      </c>
      <c r="C46" s="166" t="n">
        <v>0</v>
      </c>
      <c r="D46" s="166" t="n">
        <v>1</v>
      </c>
      <c r="E46" s="166" t="n">
        <f aca="false">F46-(F46*20%)</f>
        <v>0.1824</v>
      </c>
      <c r="F46" s="166" t="n">
        <f aca="false">F47+(F47*20%)</f>
        <v>0.228</v>
      </c>
      <c r="M46" s="166" t="n">
        <v>0.12</v>
      </c>
      <c r="N46" s="166" t="n">
        <v>0.14</v>
      </c>
    </row>
    <row r="47" customFormat="false" ht="15" hidden="true" customHeight="false" outlineLevel="0" collapsed="false">
      <c r="A47" s="0" t="s">
        <v>531</v>
      </c>
      <c r="B47" s="304" t="s">
        <v>669</v>
      </c>
      <c r="C47" s="166" t="n">
        <v>0</v>
      </c>
      <c r="D47" s="166" t="n">
        <v>1</v>
      </c>
      <c r="E47" s="166" t="n">
        <f aca="false">F47-(F47*20%)</f>
        <v>0.152</v>
      </c>
      <c r="F47" s="166" t="n">
        <v>0.19</v>
      </c>
      <c r="G47" s="0" t="s">
        <v>670</v>
      </c>
      <c r="H47" s="310" t="s">
        <v>671</v>
      </c>
      <c r="M47" s="166" t="n">
        <v>0.05</v>
      </c>
      <c r="N47" s="166" t="n">
        <v>0.07</v>
      </c>
    </row>
    <row r="48" customFormat="false" ht="15" hidden="true" customHeight="false" outlineLevel="0" collapsed="false">
      <c r="AC48" s="0" t="s">
        <v>672</v>
      </c>
    </row>
    <row r="49" customFormat="false" ht="15" hidden="true" customHeight="false" outlineLevel="0" collapsed="false">
      <c r="AC49" s="334" t="s">
        <v>673</v>
      </c>
    </row>
    <row r="83" customFormat="false" ht="15" hidden="true" customHeight="false" outlineLevel="0" collapsed="false">
      <c r="C83" s="0" t="s">
        <v>674</v>
      </c>
      <c r="E83" s="0" t="s">
        <v>675</v>
      </c>
      <c r="F83" s="0" t="s">
        <v>558</v>
      </c>
    </row>
    <row r="84" customFormat="false" ht="15.75" hidden="true" customHeight="false" outlineLevel="0" collapsed="false">
      <c r="A84" s="335" t="s">
        <v>676</v>
      </c>
      <c r="B84" s="335" t="s">
        <v>677</v>
      </c>
      <c r="C84" s="335" t="s">
        <v>678</v>
      </c>
      <c r="D84" s="335" t="s">
        <v>679</v>
      </c>
      <c r="E84" s="335" t="s">
        <v>680</v>
      </c>
      <c r="F84" s="335" t="s">
        <v>681</v>
      </c>
    </row>
    <row r="85" customFormat="false" ht="15.75" hidden="true" customHeight="false" outlineLevel="0" collapsed="false">
      <c r="A85" s="335" t="s">
        <v>682</v>
      </c>
      <c r="B85" s="335" t="s">
        <v>683</v>
      </c>
      <c r="C85" s="336" t="n">
        <v>0.0024854630398925</v>
      </c>
      <c r="D85" s="336" t="n">
        <v>0.0484713749617463</v>
      </c>
      <c r="E85" s="336" t="n">
        <v>0.0250829218962714</v>
      </c>
      <c r="F85" s="336" t="n">
        <v>0.4986371978733</v>
      </c>
    </row>
    <row r="86" customFormat="false" ht="15.75" hidden="true" customHeight="false" outlineLevel="0" collapsed="false">
      <c r="A86" s="335" t="s">
        <v>684</v>
      </c>
      <c r="B86" s="335" t="s">
        <v>685</v>
      </c>
      <c r="C86" s="336" t="n">
        <v>0.0072299690948594</v>
      </c>
      <c r="D86" s="336" t="n">
        <v>0.0631864652363039</v>
      </c>
      <c r="E86" s="336" t="n">
        <v>0.0415962764195756</v>
      </c>
      <c r="F86" s="336" t="n">
        <v>0.345027329108534</v>
      </c>
    </row>
    <row r="87" customFormat="false" ht="15.75" hidden="true" customHeight="false" outlineLevel="0" collapsed="false">
      <c r="A87" s="335" t="s">
        <v>684</v>
      </c>
      <c r="B87" s="335" t="s">
        <v>686</v>
      </c>
      <c r="C87" s="336"/>
      <c r="D87" s="336"/>
      <c r="E87" s="336"/>
      <c r="F87" s="336"/>
    </row>
    <row r="88" customFormat="false" ht="15.75" hidden="true" customHeight="false" outlineLevel="0" collapsed="false">
      <c r="A88" s="335" t="s">
        <v>684</v>
      </c>
      <c r="B88" s="335" t="s">
        <v>687</v>
      </c>
      <c r="C88" s="336"/>
      <c r="D88" s="336"/>
      <c r="E88" s="336"/>
      <c r="F88" s="336"/>
    </row>
    <row r="89" customFormat="false" ht="15.75" hidden="true" customHeight="false" outlineLevel="0" collapsed="false">
      <c r="A89" s="335" t="s">
        <v>684</v>
      </c>
      <c r="B89" s="335" t="s">
        <v>688</v>
      </c>
      <c r="C89" s="336" t="n">
        <v>0.0548571700821165</v>
      </c>
      <c r="D89" s="336" t="n">
        <v>0.0823256971624577</v>
      </c>
      <c r="E89" s="336" t="n">
        <v>0.0714535280654054</v>
      </c>
      <c r="F89" s="336" t="n">
        <v>0.0684838918599797</v>
      </c>
    </row>
    <row r="90" customFormat="false" ht="15.75" hidden="true" customHeight="false" outlineLevel="0" collapsed="false">
      <c r="A90" s="335" t="s">
        <v>689</v>
      </c>
      <c r="B90" s="335" t="s">
        <v>688</v>
      </c>
      <c r="C90" s="336" t="n">
        <v>0.0595066923469845</v>
      </c>
      <c r="D90" s="336" t="n">
        <v>0.0882828372415589</v>
      </c>
      <c r="E90" s="336" t="n">
        <v>0.0759814532824028</v>
      </c>
      <c r="F90" s="336" t="n">
        <v>0.104556565717238</v>
      </c>
    </row>
    <row r="91" customFormat="false" ht="15.75" hidden="true" customHeight="false" outlineLevel="0" collapsed="false">
      <c r="A91" s="335" t="s">
        <v>690</v>
      </c>
      <c r="B91" s="335" t="s">
        <v>691</v>
      </c>
      <c r="C91" s="336" t="n">
        <v>0</v>
      </c>
      <c r="D91" s="336" t="n">
        <v>0</v>
      </c>
      <c r="E91" s="336" t="n">
        <v>0</v>
      </c>
      <c r="F91" s="336" t="n">
        <v>0</v>
      </c>
    </row>
    <row r="92" customFormat="false" ht="15.75" hidden="true" customHeight="false" outlineLevel="0" collapsed="false">
      <c r="A92" s="335" t="s">
        <v>692</v>
      </c>
      <c r="B92" s="335" t="s">
        <v>688</v>
      </c>
      <c r="C92" s="336" t="n">
        <v>0.0990695893261842</v>
      </c>
      <c r="D92" s="336" t="n">
        <v>0.115118542762537</v>
      </c>
      <c r="E92" s="336" t="n">
        <v>0.0991407308475455</v>
      </c>
      <c r="F92" s="336" t="n">
        <v>0.27712932169573</v>
      </c>
    </row>
    <row r="93" customFormat="false" ht="15.75" hidden="true" customHeight="false" outlineLevel="0" collapsed="false">
      <c r="A93" s="335" t="s">
        <v>693</v>
      </c>
      <c r="B93" s="335" t="s">
        <v>688</v>
      </c>
      <c r="C93" s="336" t="n">
        <v>0.183260257092056</v>
      </c>
      <c r="D93" s="336" t="n">
        <v>0.155857947763155</v>
      </c>
      <c r="E93" s="336" t="n">
        <v>0.147832296526592</v>
      </c>
      <c r="F93" s="336" t="n">
        <v>0.523098178373085</v>
      </c>
      <c r="H93" s="223" t="n">
        <f aca="false">F93/C93</f>
        <v>2.85440054856149</v>
      </c>
    </row>
    <row r="94" customFormat="false" ht="15.75" hidden="true" customHeight="false" outlineLevel="0" collapsed="false">
      <c r="A94" s="335" t="s">
        <v>694</v>
      </c>
      <c r="B94" s="335" t="s">
        <v>688</v>
      </c>
      <c r="C94" s="337" t="n">
        <v>-0.201875873850618</v>
      </c>
      <c r="D94" s="337" t="n">
        <v>-0.169162586232148</v>
      </c>
      <c r="E94" s="337" t="n">
        <v>-0.16055760099377</v>
      </c>
      <c r="F94" s="337" t="n">
        <v>-0.5284269537952</v>
      </c>
    </row>
    <row r="95" customFormat="false" ht="15.75" hidden="true" customHeight="false" outlineLevel="0" collapsed="false">
      <c r="A95" s="335" t="s">
        <v>695</v>
      </c>
      <c r="B95" s="335" t="s">
        <v>688</v>
      </c>
      <c r="C95" s="336" t="n">
        <v>0.0959597431627975</v>
      </c>
      <c r="D95" s="336" t="n">
        <v>0.332551440653029</v>
      </c>
      <c r="E95" s="336" t="n">
        <v>0.262066388459008</v>
      </c>
      <c r="F95" s="336" t="n">
        <v>0.19686320228914</v>
      </c>
    </row>
    <row r="96" customFormat="false" ht="15" hidden="true" customHeight="false" outlineLevel="0" collapsed="false"/>
    <row r="97" customFormat="false" ht="15" hidden="true" customHeight="false" outlineLevel="0" collapsed="false"/>
    <row r="98" customFormat="false" ht="15" hidden="true" customHeight="false" outlineLevel="0" collapsed="false"/>
    <row r="99" customFormat="false" ht="15" hidden="true" customHeight="false" outlineLevel="0" collapsed="false"/>
    <row r="100" customFormat="false" ht="15" hidden="true" customHeight="false" outlineLevel="0" collapsed="false"/>
    <row r="101" customFormat="false" ht="15" hidden="true" customHeight="false" outlineLevel="0" collapsed="false"/>
    <row r="102" customFormat="false" ht="15" hidden="true" customHeight="false" outlineLevel="0" collapsed="false"/>
    <row r="103" customFormat="false" ht="15" hidden="true" customHeight="false" outlineLevel="0" collapsed="false"/>
    <row r="104" customFormat="false" ht="15" hidden="true" customHeight="false" outlineLevel="0" collapsed="false"/>
    <row r="105" customFormat="false" ht="15" hidden="true" customHeight="false" outlineLevel="0" collapsed="false"/>
    <row r="106" customFormat="false" ht="15" hidden="true" customHeight="false" outlineLevel="0" collapsed="false"/>
    <row r="107" customFormat="false" ht="15" hidden="true" customHeight="false" outlineLevel="0" collapsed="false"/>
    <row r="108" customFormat="false" ht="15" hidden="true" customHeight="false" outlineLevel="0" collapsed="false"/>
    <row r="109" customFormat="false" ht="15" hidden="true" customHeight="false" outlineLevel="0" collapsed="false"/>
    <row r="110" customFormat="false" ht="15" hidden="true" customHeight="false" outlineLevel="0" collapsed="false"/>
    <row r="111" customFormat="false" ht="15" hidden="true" customHeight="false" outlineLevel="0" collapsed="false"/>
    <row r="112" customFormat="false" ht="15" hidden="true" customHeight="false" outlineLevel="0" collapsed="false"/>
    <row r="113" customFormat="false" ht="15" hidden="true" customHeight="false" outlineLevel="0" collapsed="false"/>
    <row r="114" customFormat="false" ht="15" hidden="true" customHeight="false" outlineLevel="0" collapsed="false"/>
    <row r="115" customFormat="false" ht="15" hidden="true" customHeight="false" outlineLevel="0" collapsed="false"/>
    <row r="116" customFormat="false" ht="15" hidden="true" customHeight="false" outlineLevel="0" collapsed="false"/>
    <row r="117" customFormat="false" ht="15" hidden="true" customHeight="false" outlineLevel="0" collapsed="false"/>
    <row r="118" customFormat="false" ht="15" hidden="true" customHeight="false" outlineLevel="0" collapsed="false"/>
    <row r="119" customFormat="false" ht="15" hidden="true" customHeight="false" outlineLevel="0" collapsed="false"/>
    <row r="120" customFormat="false" ht="15" hidden="true" customHeight="false" outlineLevel="0" collapsed="false"/>
    <row r="121" customFormat="false" ht="15" hidden="true" customHeight="false" outlineLevel="0" collapsed="false"/>
    <row r="122" customFormat="false" ht="15" hidden="true" customHeight="false" outlineLevel="0" collapsed="false"/>
    <row r="123" customFormat="false" ht="15" hidden="true" customHeight="false" outlineLevel="0" collapsed="false"/>
    <row r="124" customFormat="false" ht="15" hidden="true" customHeight="false" outlineLevel="0" collapsed="false"/>
    <row r="125" customFormat="false" ht="15" hidden="true" customHeight="false" outlineLevel="0" collapsed="false"/>
    <row r="126" customFormat="false" ht="15" hidden="true" customHeight="false" outlineLevel="0" collapsed="false"/>
    <row r="127" customFormat="false" ht="15" hidden="true" customHeight="false" outlineLevel="0" collapsed="false"/>
    <row r="128" customFormat="false" ht="15" hidden="true" customHeight="false" outlineLevel="0" collapsed="false"/>
    <row r="129" customFormat="false" ht="15" hidden="true" customHeight="false" outlineLevel="0" collapsed="false"/>
    <row r="130" customFormat="false" ht="15" hidden="true" customHeight="false" outlineLevel="0" collapsed="false"/>
    <row r="131" customFormat="false" ht="15" hidden="true" customHeight="false" outlineLevel="0" collapsed="false"/>
    <row r="132" customFormat="false" ht="15" hidden="true" customHeight="false" outlineLevel="0" collapsed="false"/>
    <row r="133" customFormat="false" ht="15" hidden="true" customHeight="false" outlineLevel="0" collapsed="false"/>
    <row r="134" customFormat="false" ht="15" hidden="true" customHeight="false" outlineLevel="0" collapsed="false"/>
    <row r="135" customFormat="false" ht="15" hidden="true" customHeight="false" outlineLevel="0" collapsed="false"/>
    <row r="136" customFormat="false" ht="15" hidden="true" customHeight="false" outlineLevel="0" collapsed="false"/>
    <row r="137" customFormat="false" ht="15" hidden="true" customHeight="false" outlineLevel="0" collapsed="false"/>
    <row r="138" customFormat="false" ht="15" hidden="true" customHeight="false" outlineLevel="0" collapsed="false"/>
    <row r="139" customFormat="false" ht="15" hidden="true" customHeight="false" outlineLevel="0" collapsed="false"/>
    <row r="140" customFormat="false" ht="15" hidden="true" customHeight="false" outlineLevel="0" collapsed="false"/>
    <row r="141" customFormat="false" ht="15" hidden="true" customHeight="false" outlineLevel="0" collapsed="false"/>
    <row r="142" customFormat="false" ht="15" hidden="true" customHeight="false" outlineLevel="0" collapsed="false"/>
    <row r="143" customFormat="false" ht="15" hidden="true" customHeight="false" outlineLevel="0" collapsed="false"/>
    <row r="144" customFormat="false" ht="15" hidden="true" customHeight="false" outlineLevel="0" collapsed="false"/>
    <row r="145" customFormat="false" ht="15" hidden="true" customHeight="false" outlineLevel="0" collapsed="false"/>
    <row r="146" customFormat="false" ht="15" hidden="true" customHeight="false" outlineLevel="0" collapsed="false"/>
    <row r="147" customFormat="false" ht="15" hidden="true" customHeight="false" outlineLevel="0" collapsed="false"/>
    <row r="148" customFormat="false" ht="15" hidden="true" customHeight="false" outlineLevel="0" collapsed="false"/>
    <row r="149" customFormat="false" ht="15" hidden="true" customHeight="false" outlineLevel="0" collapsed="false"/>
    <row r="150" customFormat="false" ht="15" hidden="true" customHeight="false" outlineLevel="0" collapsed="false"/>
    <row r="151" customFormat="false" ht="15" hidden="true" customHeight="false" outlineLevel="0" collapsed="false"/>
    <row r="152" customFormat="false" ht="15" hidden="true" customHeight="false" outlineLevel="0" collapsed="false"/>
    <row r="153" customFormat="false" ht="15" hidden="true" customHeight="false" outlineLevel="0" collapsed="false"/>
    <row r="154" customFormat="false" ht="15" hidden="true" customHeight="false" outlineLevel="0" collapsed="false"/>
    <row r="155" customFormat="false" ht="15" hidden="true" customHeight="false" outlineLevel="0" collapsed="false"/>
    <row r="156" customFormat="false" ht="15" hidden="true" customHeight="false" outlineLevel="0" collapsed="false"/>
    <row r="157" customFormat="false" ht="15" hidden="true" customHeight="false" outlineLevel="0" collapsed="false"/>
    <row r="158" customFormat="false" ht="15" hidden="true" customHeight="false" outlineLevel="0" collapsed="false"/>
    <row r="159" customFormat="false" ht="15" hidden="true" customHeight="false" outlineLevel="0" collapsed="false"/>
    <row r="160" customFormat="false" ht="15" hidden="true" customHeight="false" outlineLevel="0" collapsed="false"/>
    <row r="161" customFormat="false" ht="15" hidden="true" customHeight="false" outlineLevel="0" collapsed="false"/>
    <row r="162" customFormat="false" ht="15" hidden="true" customHeight="false" outlineLevel="0" collapsed="false"/>
    <row r="163" customFormat="false" ht="15" hidden="true" customHeight="false" outlineLevel="0" collapsed="false"/>
    <row r="164" customFormat="false" ht="15" hidden="true" customHeight="false" outlineLevel="0" collapsed="false"/>
    <row r="165" customFormat="false" ht="15" hidden="true" customHeight="false" outlineLevel="0" collapsed="false"/>
    <row r="166" customFormat="false" ht="15" hidden="true" customHeight="false" outlineLevel="0" collapsed="false"/>
    <row r="167" customFormat="false" ht="15" hidden="true" customHeight="false" outlineLevel="0" collapsed="false"/>
    <row r="168" customFormat="false" ht="15" hidden="true" customHeight="false" outlineLevel="0" collapsed="false"/>
    <row r="169" customFormat="false" ht="15" hidden="true" customHeight="false" outlineLevel="0" collapsed="false"/>
    <row r="170" customFormat="false" ht="15" hidden="true" customHeight="false" outlineLevel="0" collapsed="false"/>
    <row r="171" customFormat="false" ht="15" hidden="true" customHeight="false" outlineLevel="0" collapsed="false"/>
    <row r="172" customFormat="false" ht="15" hidden="true" customHeight="false" outlineLevel="0" collapsed="false"/>
    <row r="173" customFormat="false" ht="15" hidden="true" customHeight="false" outlineLevel="0" collapsed="false"/>
    <row r="174" customFormat="false" ht="15" hidden="true" customHeight="false" outlineLevel="0" collapsed="false"/>
    <row r="175" customFormat="false" ht="15" hidden="true" customHeight="false" outlineLevel="0" collapsed="false"/>
    <row r="176" customFormat="false" ht="15" hidden="true" customHeight="false" outlineLevel="0" collapsed="false"/>
    <row r="177" customFormat="false" ht="15" hidden="true" customHeight="false" outlineLevel="0" collapsed="false"/>
    <row r="178" customFormat="false" ht="15" hidden="true" customHeight="false" outlineLevel="0" collapsed="false"/>
    <row r="179" customFormat="false" ht="15" hidden="true" customHeight="false" outlineLevel="0" collapsed="false"/>
    <row r="180" customFormat="false" ht="15" hidden="true" customHeight="false" outlineLevel="0" collapsed="false"/>
    <row r="181" customFormat="false" ht="15" hidden="true" customHeight="false" outlineLevel="0" collapsed="false"/>
    <row r="182" customFormat="false" ht="15" hidden="true" customHeight="false" outlineLevel="0" collapsed="false"/>
    <row r="183" customFormat="false" ht="15" hidden="true" customHeight="false" outlineLevel="0" collapsed="false"/>
    <row r="184" customFormat="false" ht="15" hidden="true" customHeight="false" outlineLevel="0" collapsed="false"/>
    <row r="185" customFormat="false" ht="15" hidden="true" customHeight="false" outlineLevel="0" collapsed="false"/>
    <row r="186" customFormat="false" ht="15" hidden="true" customHeight="false" outlineLevel="0" collapsed="false"/>
    <row r="187" customFormat="false" ht="15" hidden="true" customHeight="false" outlineLevel="0" collapsed="false"/>
    <row r="188" customFormat="false" ht="15" hidden="true" customHeight="false" outlineLevel="0" collapsed="false"/>
    <row r="189" customFormat="false" ht="15" hidden="true" customHeight="false" outlineLevel="0" collapsed="false"/>
    <row r="190" customFormat="false" ht="15" hidden="true" customHeight="false" outlineLevel="0" collapsed="false"/>
    <row r="191" customFormat="false" ht="15" hidden="true" customHeight="false" outlineLevel="0" collapsed="false"/>
    <row r="192" customFormat="false" ht="15" hidden="true" customHeight="false" outlineLevel="0" collapsed="false"/>
    <row r="193" customFormat="false" ht="15" hidden="true" customHeight="false" outlineLevel="0" collapsed="false"/>
    <row r="194" customFormat="false" ht="15" hidden="true" customHeight="false" outlineLevel="0" collapsed="false"/>
    <row r="195" customFormat="false" ht="15" hidden="true" customHeight="false" outlineLevel="0" collapsed="false"/>
  </sheetData>
  <mergeCells count="2">
    <mergeCell ref="C27:G27"/>
    <mergeCell ref="H27:J27"/>
  </mergeCells>
  <hyperlinks>
    <hyperlink ref="H47" r:id="rId2" display="https://cbr.ru/hd_base/zcyc_params/zcyc/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F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E12" activeCellId="0" sqref="AE12"/>
    </sheetView>
  </sheetViews>
  <sheetFormatPr defaultColWidth="8.54296875" defaultRowHeight="15" zeroHeight="false" outlineLevelRow="0" outlineLevelCol="0"/>
  <cols>
    <col collapsed="false" customWidth="true" hidden="false" outlineLevel="0" max="2" min="2" style="0" width="12.57"/>
    <col collapsed="false" customWidth="true" hidden="false" outlineLevel="0" max="6" min="5" style="0" width="8.85"/>
    <col collapsed="false" customWidth="true" hidden="false" outlineLevel="0" max="8" min="8" style="0" width="14.14"/>
    <col collapsed="false" customWidth="true" hidden="false" outlineLevel="0" max="9" min="9" style="0" width="16.57"/>
    <col collapsed="false" customWidth="true" hidden="false" outlineLevel="0" max="10" min="10" style="0" width="23"/>
    <col collapsed="false" customWidth="true" hidden="false" outlineLevel="0" max="13" min="12" style="0" width="11.71"/>
    <col collapsed="false" customWidth="true" hidden="false" outlineLevel="0" max="14" min="14" style="0" width="9.7"/>
    <col collapsed="false" customWidth="true" hidden="false" outlineLevel="0" max="15" min="15" style="0" width="9.14"/>
    <col collapsed="false" customWidth="true" hidden="false" outlineLevel="0" max="25" min="25" style="0" width="13"/>
    <col collapsed="false" customWidth="true" hidden="false" outlineLevel="0" max="26" min="26" style="0" width="13.14"/>
    <col collapsed="false" customWidth="true" hidden="false" outlineLevel="0" max="30" min="27" style="0" width="11.57"/>
    <col collapsed="false" customWidth="true" hidden="false" outlineLevel="0" max="31" min="31" style="0" width="54.15"/>
    <col collapsed="false" customWidth="true" hidden="false" outlineLevel="0" max="32" min="32" style="0" width="12.85"/>
  </cols>
  <sheetData>
    <row r="1" customFormat="false" ht="15" hidden="false" customHeight="false" outlineLevel="0" collapsed="false">
      <c r="A1" s="0" t="s">
        <v>696</v>
      </c>
    </row>
    <row r="2" customFormat="false" ht="15" hidden="false" customHeight="false" outlineLevel="0" collapsed="false">
      <c r="A2" s="0" t="s">
        <v>697</v>
      </c>
    </row>
    <row r="3" customFormat="false" ht="15" hidden="false" customHeight="false" outlineLevel="0" collapsed="false">
      <c r="A3" s="0" t="s">
        <v>698</v>
      </c>
      <c r="V3" s="0" t="s">
        <v>327</v>
      </c>
    </row>
    <row r="4" customFormat="false" ht="15" hidden="false" customHeight="false" outlineLevel="0" collapsed="false">
      <c r="V4" s="168" t="n">
        <f aca="false">SUM(W8:W38)</f>
        <v>0.0164956914700107</v>
      </c>
    </row>
    <row r="5" customFormat="false" ht="15" hidden="false" customHeight="false" outlineLevel="0" collapsed="false">
      <c r="D5" s="118" t="s">
        <v>699</v>
      </c>
      <c r="E5" s="119" t="n">
        <f aca="false">QUIK_портфель!P5</f>
        <v>963451.39</v>
      </c>
      <c r="F5" s="119"/>
      <c r="H5" s="0" t="s">
        <v>700</v>
      </c>
    </row>
    <row r="6" customFormat="false" ht="15" hidden="false" customHeight="false" outlineLevel="0" collapsed="false">
      <c r="A6" s="0" t="s">
        <v>192</v>
      </c>
      <c r="H6" s="143" t="s">
        <v>243</v>
      </c>
      <c r="V6" s="0" t="s">
        <v>701</v>
      </c>
      <c r="W6" s="0" t="s">
        <v>702</v>
      </c>
      <c r="X6" s="0" t="s">
        <v>703</v>
      </c>
      <c r="Y6" s="0" t="s">
        <v>704</v>
      </c>
    </row>
    <row r="7" customFormat="false" ht="75" hidden="false" customHeight="false" outlineLevel="0" collapsed="false">
      <c r="A7" s="23" t="s">
        <v>87</v>
      </c>
      <c r="B7" s="23" t="s">
        <v>88</v>
      </c>
      <c r="C7" s="23" t="s">
        <v>96</v>
      </c>
      <c r="D7" s="23" t="s">
        <v>97</v>
      </c>
      <c r="E7" s="23" t="s">
        <v>98</v>
      </c>
      <c r="H7" s="23" t="s">
        <v>87</v>
      </c>
      <c r="I7" s="23" t="s">
        <v>88</v>
      </c>
      <c r="J7" s="23"/>
      <c r="K7" s="291" t="s">
        <v>89</v>
      </c>
      <c r="L7" s="99" t="s">
        <v>249</v>
      </c>
      <c r="M7" s="99" t="s">
        <v>250</v>
      </c>
      <c r="N7" s="99" t="s">
        <v>251</v>
      </c>
      <c r="O7" s="99" t="s">
        <v>267</v>
      </c>
      <c r="P7" s="99" t="s">
        <v>90</v>
      </c>
      <c r="Q7" s="99" t="s">
        <v>91</v>
      </c>
      <c r="R7" s="99" t="s">
        <v>92</v>
      </c>
      <c r="S7" s="99" t="s">
        <v>93</v>
      </c>
      <c r="T7" s="99" t="s">
        <v>94</v>
      </c>
      <c r="U7" s="338" t="s">
        <v>95</v>
      </c>
      <c r="V7" s="99" t="s">
        <v>253</v>
      </c>
      <c r="W7" s="339" t="s">
        <v>254</v>
      </c>
      <c r="X7" s="99" t="s">
        <v>255</v>
      </c>
      <c r="Y7" s="340" t="s">
        <v>256</v>
      </c>
      <c r="Z7" s="340" t="s">
        <v>257</v>
      </c>
      <c r="AA7" s="340" t="s">
        <v>258</v>
      </c>
      <c r="AB7" s="340" t="s">
        <v>259</v>
      </c>
      <c r="AC7" s="340" t="s">
        <v>260</v>
      </c>
      <c r="AD7" s="340" t="s">
        <v>261</v>
      </c>
    </row>
    <row r="8" customFormat="false" ht="15" hidden="false" customHeight="false" outlineLevel="0" collapsed="false">
      <c r="A8" s="23" t="s">
        <v>99</v>
      </c>
      <c r="B8" s="23"/>
      <c r="C8" s="23" t="n">
        <f aca="false">QUIK_деньги!J5</f>
        <v>3518.69</v>
      </c>
      <c r="D8" s="23" t="n">
        <f aca="false">C8</f>
        <v>3518.69</v>
      </c>
      <c r="E8" s="125" t="n">
        <f aca="false">D8/$E$5</f>
        <v>0.00365217180287632</v>
      </c>
      <c r="F8" s="122"/>
      <c r="H8" s="153" t="s">
        <v>123</v>
      </c>
      <c r="I8" s="153" t="s">
        <v>124</v>
      </c>
      <c r="J8" s="154" t="s">
        <v>125</v>
      </c>
      <c r="K8" s="155" t="n">
        <v>0.05</v>
      </c>
      <c r="L8" s="156" t="str">
        <f aca="false">VLOOKUP(H8,QUIK!D:AL,3,0)</f>
        <v>ао</v>
      </c>
      <c r="M8" s="156" t="str">
        <f aca="false">IF(ISERROR(VLOOKUP(L8,Лист12!$A$23:$A$27,1,0))=0,"Обл",IF(OR(L8="ао",L8="ап",L8="др"),"Акции","Прочее"))</f>
        <v>Акции</v>
      </c>
      <c r="N8" s="157" t="n">
        <f aca="false">IFERROR(VLOOKUP(H8,QUIK_купитьпродать!B:G,6,0),)</f>
        <v>8</v>
      </c>
      <c r="O8" s="157" t="n">
        <f aca="false">IF(M8="Обл",VLOOKUP(H8,QUIK!C:J,8,0),1)</f>
        <v>1</v>
      </c>
      <c r="P8" s="0" t="n">
        <f aca="false">VLOOKUP(H8,QUIK!$D:$AL,5,0)</f>
        <v>1</v>
      </c>
      <c r="Q8" s="0" t="n">
        <f aca="false">VLOOKUP(H8,QUIK!$D:$AL,9,0)</f>
        <v>6748.5</v>
      </c>
      <c r="R8" s="0" t="str">
        <f aca="false">VLOOKUP(H8,QUIK!$D:$AL,28,0)</f>
        <v>SUR</v>
      </c>
      <c r="S8" s="0" t="n">
        <f aca="false">VLOOKUP(H8,QUIK!$D:$AL,31,0)</f>
        <v>-100</v>
      </c>
      <c r="T8" s="0" t="n">
        <f aca="false">VLOOKUP(H8,QUIK!$D:$AL,30,0)</f>
        <v>0</v>
      </c>
      <c r="U8" s="0" t="n">
        <f aca="false">VLOOKUP(H8,QUIK!$D:$AL,4,0)</f>
        <v>1</v>
      </c>
      <c r="V8" s="122" t="n">
        <f aca="false">IFERROR(VLOOKUP(H8,A:E,4,0)/SUM(D:D),"")</f>
        <v>0.0549318278815766</v>
      </c>
      <c r="W8" s="140" t="n">
        <f aca="false">K8-V8</f>
        <v>-0.00493182788157661</v>
      </c>
      <c r="X8" s="341" t="n">
        <f aca="false">(Q8*P8)/$E$5</f>
        <v>0.00700450491850969</v>
      </c>
      <c r="Y8" s="159" t="n">
        <f aca="false">W8*$E$5</f>
        <v>-4751.57642774574</v>
      </c>
      <c r="Z8" s="160" t="n">
        <f aca="false">IF(ABS(W8)&lt;X8,0,ROUNDDOWN(Y8/(Q8*P8),0))</f>
        <v>0</v>
      </c>
      <c r="AA8" s="160" t="n">
        <f aca="false">IF(M8="Обл",Z8*P8*Q8%*O8,Z8*P8*Q8)</f>
        <v>0</v>
      </c>
      <c r="AB8" s="160" t="n">
        <f aca="false">(IF(N8&lt;&gt;0,N8,0)+Z8*P8)</f>
        <v>8</v>
      </c>
      <c r="AC8" s="160" t="n">
        <f aca="false">AB8*Q8</f>
        <v>53988</v>
      </c>
      <c r="AD8" s="122" t="n">
        <f aca="false">AC8/$E$5</f>
        <v>0.0560360393480775</v>
      </c>
    </row>
    <row r="9" customFormat="false" ht="15" hidden="false" customHeight="false" outlineLevel="0" collapsed="false">
      <c r="A9" s="23" t="s">
        <v>105</v>
      </c>
      <c r="B9" s="23" t="s">
        <v>106</v>
      </c>
      <c r="C9" s="23" t="n">
        <v>37000</v>
      </c>
      <c r="D9" s="23" t="n">
        <v>56894.9</v>
      </c>
      <c r="E9" s="125" t="n">
        <f aca="false">D9/$E$5</f>
        <v>0.0590532128455386</v>
      </c>
      <c r="F9" s="122"/>
      <c r="H9" s="153" t="s">
        <v>130</v>
      </c>
      <c r="I9" s="153" t="s">
        <v>131</v>
      </c>
      <c r="J9" s="342" t="s">
        <v>132</v>
      </c>
      <c r="K9" s="155" t="n">
        <v>0.05</v>
      </c>
      <c r="L9" s="156" t="str">
        <f aca="false">VLOOKUP(H9,QUIK!D:AL,3,0)</f>
        <v>др</v>
      </c>
      <c r="M9" s="156" t="str">
        <f aca="false">IF(ISERROR(VLOOKUP(L9,Лист12!$A$23:$A$27,1,0))=0,"Обл",IF(OR(L9="ао",L9="ап",L9="др"),"Акции","Прочее"))</f>
        <v>Акции</v>
      </c>
      <c r="N9" s="157" t="n">
        <f aca="false">IFERROR(VLOOKUP(H9,QUIK_купитьпродать!B:G,6,0),)</f>
        <v>0</v>
      </c>
      <c r="O9" s="157" t="n">
        <f aca="false">IF(M9="Обл",VLOOKUP(H9,QUIK!C:J,8,0),1)</f>
        <v>1</v>
      </c>
      <c r="P9" s="0" t="n">
        <f aca="false">VLOOKUP(H9,QUIK!$D:$AL,5,0)</f>
        <v>1</v>
      </c>
      <c r="Q9" s="0" t="n">
        <f aca="false">VLOOKUP(H9,QUIK!$D:$AL,9,0)</f>
        <v>2719.5</v>
      </c>
      <c r="R9" s="0" t="str">
        <f aca="false">VLOOKUP(H9,QUIK!$D:$AL,28,0)</f>
        <v>SUR</v>
      </c>
      <c r="S9" s="0" t="n">
        <f aca="false">VLOOKUP(H9,QUIK!$D:$AL,31,0)</f>
        <v>-100</v>
      </c>
      <c r="T9" s="0" t="n">
        <f aca="false">VLOOKUP(H9,QUIK!$D:$AL,30,0)</f>
        <v>0</v>
      </c>
      <c r="U9" s="0" t="n">
        <f aca="false">VLOOKUP(H9,QUIK!$D:$AL,4,0)</f>
        <v>1</v>
      </c>
      <c r="V9" s="122" t="str">
        <f aca="false">IFERROR(VLOOKUP(H9,A:E,4,0)/SUM(D:D),"")</f>
        <v/>
      </c>
      <c r="W9" s="140" t="n">
        <f aca="false">K9</f>
        <v>0.05</v>
      </c>
      <c r="X9" s="341" t="n">
        <f aca="false">(Q9*P9)/$E$5</f>
        <v>0.00282266446260459</v>
      </c>
      <c r="Y9" s="159" t="n">
        <f aca="false">W9*$E$5</f>
        <v>48172.5695</v>
      </c>
      <c r="Z9" s="160" t="n">
        <f aca="false">IF(ABS(W9)&lt;X9,0,ROUNDDOWN(Y9/(Q9*P9),0))</f>
        <v>17</v>
      </c>
      <c r="AA9" s="160" t="n">
        <f aca="false">IF(M9="Обл",Z9*P9*Q9%*O9,Z9*P9*Q9)</f>
        <v>46231.5</v>
      </c>
      <c r="AB9" s="160" t="n">
        <f aca="false">(IF(N9&lt;&gt;0,N9,0)+Z9*P9)</f>
        <v>17</v>
      </c>
      <c r="AC9" s="160" t="n">
        <f aca="false">AB9*Q9</f>
        <v>46231.5</v>
      </c>
      <c r="AD9" s="122" t="n">
        <f aca="false">AC9/$E$5</f>
        <v>0.0479852958642781</v>
      </c>
    </row>
    <row r="10" customFormat="false" ht="15" hidden="false" customHeight="false" outlineLevel="0" collapsed="false">
      <c r="A10" s="23" t="s">
        <v>113</v>
      </c>
      <c r="B10" s="23" t="s">
        <v>114</v>
      </c>
      <c r="C10" s="23" t="n">
        <v>6</v>
      </c>
      <c r="D10" s="23" t="n">
        <v>11618.4</v>
      </c>
      <c r="E10" s="125" t="n">
        <f aca="false">D10/$E$5</f>
        <v>0.0120591449870657</v>
      </c>
      <c r="F10" s="122"/>
      <c r="H10" s="153" t="s">
        <v>113</v>
      </c>
      <c r="I10" s="153" t="s">
        <v>114</v>
      </c>
      <c r="J10" s="343" t="s">
        <v>132</v>
      </c>
      <c r="K10" s="155" t="n">
        <v>0.05</v>
      </c>
      <c r="L10" s="156" t="str">
        <f aca="false">VLOOKUP(H10,QUIK!D:AL,3,0)</f>
        <v>ао</v>
      </c>
      <c r="M10" s="156" t="str">
        <f aca="false">IF(ISERROR(VLOOKUP(L10,Лист12!$A$23:$A$27,1,0))=0,"Обл",IF(OR(L10="ао",L10="ап",L10="др"),"Акции","Прочее"))</f>
        <v>Акции</v>
      </c>
      <c r="N10" s="157" t="n">
        <f aca="false">IFERROR(VLOOKUP(H10,QUIK_купитьпродать!B:G,6,0),)</f>
        <v>6</v>
      </c>
      <c r="O10" s="157" t="n">
        <f aca="false">IF(M10="Обл",VLOOKUP(H10,QUIK!C:J,8,0),1)</f>
        <v>1</v>
      </c>
      <c r="P10" s="0" t="n">
        <f aca="false">VLOOKUP(H10,QUIK!$D:$AL,5,0)</f>
        <v>1</v>
      </c>
      <c r="Q10" s="0" t="n">
        <f aca="false">VLOOKUP(H10,QUIK!$D:$AL,9,0)</f>
        <v>1798.6</v>
      </c>
      <c r="R10" s="0" t="str">
        <f aca="false">VLOOKUP(H10,QUIK!$D:$AL,28,0)</f>
        <v>SUR</v>
      </c>
      <c r="S10" s="0" t="n">
        <f aca="false">VLOOKUP(H10,QUIK!$D:$AL,31,0)</f>
        <v>-100</v>
      </c>
      <c r="T10" s="0" t="n">
        <f aca="false">VLOOKUP(H10,QUIK!$D:$AL,30,0)</f>
        <v>0</v>
      </c>
      <c r="U10" s="0" t="n">
        <f aca="false">VLOOKUP(H10,QUIK!$D:$AL,4,0)</f>
        <v>1</v>
      </c>
      <c r="V10" s="122" t="n">
        <f aca="false">IFERROR(VLOOKUP(H10,A:E,4,0)/SUM(D:D),"")</f>
        <v>0.011713896723062</v>
      </c>
      <c r="W10" s="140" t="n">
        <f aca="false">K10-V10</f>
        <v>0.038286103276938</v>
      </c>
      <c r="X10" s="341" t="n">
        <f aca="false">(Q10*P10)/$E$5</f>
        <v>0.00186683004318464</v>
      </c>
      <c r="Y10" s="159" t="n">
        <f aca="false">W10*$E$5</f>
        <v>36886.7994198495</v>
      </c>
      <c r="Z10" s="160" t="n">
        <f aca="false">IF(ABS(W10)&lt;X10,0,ROUNDDOWN(Y10/(Q10*P10),0))</f>
        <v>20</v>
      </c>
      <c r="AA10" s="160" t="n">
        <f aca="false">IF(M10="Обл",Z10*P10*Q10%*O10,Z10*P10*Q10)</f>
        <v>35972</v>
      </c>
      <c r="AB10" s="160" t="n">
        <f aca="false">(IF(N10&lt;&gt;0,N10,0)+Z10*P10)</f>
        <v>26</v>
      </c>
      <c r="AC10" s="160" t="n">
        <f aca="false">AB10*Q10</f>
        <v>46763.6</v>
      </c>
      <c r="AD10" s="122" t="n">
        <f aca="false">AC10/$E$5</f>
        <v>0.0485375811228006</v>
      </c>
    </row>
    <row r="11" customFormat="false" ht="15" hidden="false" customHeight="false" outlineLevel="0" collapsed="false">
      <c r="A11" s="23" t="s">
        <v>119</v>
      </c>
      <c r="B11" s="23" t="s">
        <v>120</v>
      </c>
      <c r="C11" s="23" t="n">
        <v>25</v>
      </c>
      <c r="D11" s="23" t="n">
        <v>21485</v>
      </c>
      <c r="E11" s="125" t="n">
        <f aca="false">D11/$E$5</f>
        <v>0.0223000352929067</v>
      </c>
      <c r="F11" s="122"/>
      <c r="H11" s="153" t="s">
        <v>145</v>
      </c>
      <c r="I11" s="153" t="s">
        <v>146</v>
      </c>
      <c r="J11" s="154" t="s">
        <v>125</v>
      </c>
      <c r="K11" s="162" t="n">
        <v>0.08</v>
      </c>
      <c r="L11" s="156" t="str">
        <f aca="false">VLOOKUP(H11,QUIK!D:AL,3,0)</f>
        <v>ап</v>
      </c>
      <c r="M11" s="156" t="str">
        <f aca="false">IF(ISERROR(VLOOKUP(L11,Лист12!$A$23:$A$27,1,0))=0,"Обл",IF(OR(L11="ао",L11="ап",L11="др"),"Акции","Прочее"))</f>
        <v>Акции</v>
      </c>
      <c r="N11" s="157" t="n">
        <f aca="false">IFERROR(VLOOKUP(H11,QUIK_купитьпродать!B:G,6,0),)</f>
        <v>500</v>
      </c>
      <c r="O11" s="157" t="n">
        <f aca="false">IF(M11="Обл",VLOOKUP(H11,QUIK!C:J,8,0),1)</f>
        <v>1</v>
      </c>
      <c r="P11" s="0" t="n">
        <f aca="false">VLOOKUP(H11,QUIK!$D:$AL,5,0)</f>
        <v>10</v>
      </c>
      <c r="Q11" s="0" t="n">
        <f aca="false">VLOOKUP(H11,QUIK!$D:$AL,9,0)</f>
        <v>55.975</v>
      </c>
      <c r="R11" s="0" t="str">
        <f aca="false">VLOOKUP(H11,QUIK!$D:$AL,28,0)</f>
        <v>SUR</v>
      </c>
      <c r="S11" s="0" t="n">
        <f aca="false">VLOOKUP(H11,QUIK!$D:$AL,31,0)</f>
        <v>-100</v>
      </c>
      <c r="T11" s="0" t="n">
        <f aca="false">VLOOKUP(H11,QUIK!$D:$AL,30,0)</f>
        <v>0</v>
      </c>
      <c r="U11" s="0" t="n">
        <f aca="false">VLOOKUP(H11,QUIK!$D:$AL,4,0)</f>
        <v>2</v>
      </c>
      <c r="V11" s="122" t="n">
        <f aca="false">IFERROR(VLOOKUP(H11,A:E,4,0)/SUM(D:D),"")</f>
        <v>0.0292232404219128</v>
      </c>
      <c r="W11" s="140" t="n">
        <f aca="false">K11-V11</f>
        <v>0.0507767595780872</v>
      </c>
      <c r="X11" s="341" t="n">
        <f aca="false">(Q11*P11)/$E$5</f>
        <v>0.000580984163612032</v>
      </c>
      <c r="Y11" s="159" t="n">
        <f aca="false">W11*$E$5</f>
        <v>48920.9395952039</v>
      </c>
      <c r="Z11" s="160" t="n">
        <f aca="false">IF(ABS(W11)&lt;X11,0,ROUNDDOWN(Y11/(Q11*P11),0))</f>
        <v>87</v>
      </c>
      <c r="AA11" s="160" t="n">
        <f aca="false">IF(M11="Обл",Z11*P11*Q11%*O11,Z11*P11*Q11)</f>
        <v>48698.25</v>
      </c>
      <c r="AB11" s="160" t="n">
        <f aca="false">(IF(N11&lt;&gt;0,N11,0)+Z11*P11)</f>
        <v>1370</v>
      </c>
      <c r="AC11" s="160" t="n">
        <f aca="false">AB11*Q11</f>
        <v>76685.75</v>
      </c>
      <c r="AD11" s="122" t="n">
        <f aca="false">AC11/$E$5</f>
        <v>0.0795948304148484</v>
      </c>
    </row>
    <row r="12" customFormat="false" ht="15" hidden="false" customHeight="false" outlineLevel="0" collapsed="false">
      <c r="A12" s="23" t="s">
        <v>126</v>
      </c>
      <c r="B12" s="23" t="s">
        <v>127</v>
      </c>
      <c r="C12" s="23" t="n">
        <v>50</v>
      </c>
      <c r="D12" s="23" t="n">
        <v>23102.5</v>
      </c>
      <c r="E12" s="125" t="n">
        <f aca="false">D12/$E$5</f>
        <v>0.0239788952922679</v>
      </c>
      <c r="F12" s="122"/>
      <c r="H12" s="153" t="s">
        <v>149</v>
      </c>
      <c r="I12" s="153" t="s">
        <v>150</v>
      </c>
      <c r="J12" s="154" t="s">
        <v>125</v>
      </c>
      <c r="K12" s="155" t="n">
        <v>0.05</v>
      </c>
      <c r="L12" s="156" t="str">
        <f aca="false">VLOOKUP(H12,QUIK!D:AL,3,0)</f>
        <v>ао</v>
      </c>
      <c r="M12" s="156" t="str">
        <f aca="false">IF(ISERROR(VLOOKUP(L12,Лист12!$A$23:$A$27,1,0))=0,"Обл",IF(OR(L12="ао",L12="ап",L12="др"),"Акции","Прочее"))</f>
        <v>Акции</v>
      </c>
      <c r="N12" s="157" t="n">
        <f aca="false">IFERROR(VLOOKUP(H12,QUIK_купитьпродать!B:G,6,0),)</f>
        <v>9</v>
      </c>
      <c r="O12" s="157" t="n">
        <f aca="false">IF(M12="Обл",VLOOKUP(H12,QUIK!C:J,8,0),1)</f>
        <v>1</v>
      </c>
      <c r="P12" s="0" t="n">
        <f aca="false">VLOOKUP(H12,QUIK!$D:$AL,5,0)</f>
        <v>1</v>
      </c>
      <c r="Q12" s="0" t="n">
        <f aca="false">VLOOKUP(H12,QUIK!$D:$AL,9,0)</f>
        <v>2348</v>
      </c>
      <c r="R12" s="0" t="str">
        <f aca="false">VLOOKUP(H12,QUIK!$D:$AL,28,0)</f>
        <v>SUR</v>
      </c>
      <c r="S12" s="0" t="n">
        <f aca="false">VLOOKUP(H12,QUIK!$D:$AL,31,0)</f>
        <v>-100</v>
      </c>
      <c r="T12" s="0" t="n">
        <f aca="false">VLOOKUP(H12,QUIK!$D:$AL,30,0)</f>
        <v>0</v>
      </c>
      <c r="U12" s="0" t="n">
        <f aca="false">VLOOKUP(H12,QUIK!$D:$AL,4,0)</f>
        <v>1</v>
      </c>
      <c r="V12" s="122" t="n">
        <f aca="false">IFERROR(VLOOKUP(H12,A:E,4,0)/SUM(D:D),"")</f>
        <v>0.0217666510994225</v>
      </c>
      <c r="W12" s="140" t="n">
        <f aca="false">K12-V12</f>
        <v>0.0282333489005775</v>
      </c>
      <c r="X12" s="341" t="n">
        <f aca="false">(Q12*P12)/$E$5</f>
        <v>0.00243707157867093</v>
      </c>
      <c r="Y12" s="159" t="n">
        <f aca="false">W12*$E$5</f>
        <v>27201.4592426164</v>
      </c>
      <c r="Z12" s="160" t="n">
        <f aca="false">IF(ABS(W12)&lt;X12,0,ROUNDDOWN(Y12/(Q12*P12),0))</f>
        <v>11</v>
      </c>
      <c r="AA12" s="160" t="n">
        <f aca="false">IF(M12="Обл",Z12*P12*Q12%*O12,Z12*P12*Q12)</f>
        <v>25828</v>
      </c>
      <c r="AB12" s="160" t="n">
        <f aca="false">(IF(N12&lt;&gt;0,N12,0)+Z12*P12)</f>
        <v>20</v>
      </c>
      <c r="AC12" s="160" t="n">
        <f aca="false">AB12*Q12</f>
        <v>46960</v>
      </c>
      <c r="AD12" s="122" t="n">
        <f aca="false">AC12/$E$5</f>
        <v>0.0487414315734186</v>
      </c>
      <c r="AE12" s="201" t="s">
        <v>289</v>
      </c>
      <c r="AF12" s="181" t="n">
        <f aca="false">SUMIF(AA8:AA38,"&lt;0",AA8:AA38)</f>
        <v>-464389.7</v>
      </c>
    </row>
    <row r="13" customFormat="false" ht="15" hidden="false" customHeight="false" outlineLevel="0" collapsed="false">
      <c r="A13" s="23" t="s">
        <v>133</v>
      </c>
      <c r="B13" s="23" t="s">
        <v>134</v>
      </c>
      <c r="C13" s="23" t="n">
        <v>50</v>
      </c>
      <c r="D13" s="23" t="n">
        <v>56300</v>
      </c>
      <c r="E13" s="125" t="n">
        <f aca="false">D13/$E$5</f>
        <v>0.0584357452637024</v>
      </c>
      <c r="F13" s="122"/>
      <c r="H13" s="153" t="s">
        <v>151</v>
      </c>
      <c r="I13" s="153" t="s">
        <v>152</v>
      </c>
      <c r="J13" s="343" t="s">
        <v>132</v>
      </c>
      <c r="K13" s="163" t="n">
        <v>0.03</v>
      </c>
      <c r="L13" s="156" t="str">
        <f aca="false">VLOOKUP(H13,QUIK!D:AL,3,0)</f>
        <v>ап</v>
      </c>
      <c r="M13" s="156" t="str">
        <f aca="false">IF(ISERROR(VLOOKUP(L13,Лист12!$A$23:$A$27,1,0))=0,"Обл",IF(OR(L13="ао",L13="ап",L13="др"),"Акции","Прочее"))</f>
        <v>Акции</v>
      </c>
      <c r="N13" s="157" t="n">
        <f aca="false">IFERROR(VLOOKUP(H13,QUIK_купитьпродать!B:G,6,0),)</f>
        <v>11</v>
      </c>
      <c r="O13" s="157" t="n">
        <f aca="false">IF(M13="Обл",VLOOKUP(H13,QUIK!C:J,8,0),1)</f>
        <v>1</v>
      </c>
      <c r="P13" s="0" t="n">
        <f aca="false">VLOOKUP(H13,QUIK!$D:$AL,5,0)</f>
        <v>1</v>
      </c>
      <c r="Q13" s="0" t="n">
        <f aca="false">VLOOKUP(H13,QUIK!$D:$AL,9,0)</f>
        <v>944.5</v>
      </c>
      <c r="R13" s="0" t="str">
        <f aca="false">VLOOKUP(H13,QUIK!$D:$AL,28,0)</f>
        <v>SUR</v>
      </c>
      <c r="S13" s="0" t="n">
        <f aca="false">VLOOKUP(H13,QUIK!$D:$AL,31,0)</f>
        <v>-100</v>
      </c>
      <c r="T13" s="0" t="n">
        <f aca="false">VLOOKUP(H13,QUIK!$D:$AL,30,0)</f>
        <v>0</v>
      </c>
      <c r="U13" s="0" t="n">
        <f aca="false">VLOOKUP(H13,QUIK!$D:$AL,4,0)</f>
        <v>1</v>
      </c>
      <c r="V13" s="122" t="n">
        <f aca="false">IFERROR(VLOOKUP(H13,A:E,4,0)/SUM(D:D),"")</f>
        <v>0.0111680467191143</v>
      </c>
      <c r="W13" s="140" t="n">
        <f aca="false">K13-V13</f>
        <v>0.0188319532808857</v>
      </c>
      <c r="X13" s="341" t="n">
        <f aca="false">(Q13*P13)/$E$5</f>
        <v>0.000980329687416819</v>
      </c>
      <c r="Y13" s="159" t="n">
        <f aca="false">W13*$E$5</f>
        <v>18143.6715648844</v>
      </c>
      <c r="Z13" s="160" t="n">
        <f aca="false">IF(ABS(W13)&lt;X13,0,ROUNDDOWN(Y13/(Q13*P13),0))</f>
        <v>19</v>
      </c>
      <c r="AA13" s="160" t="n">
        <f aca="false">IF(M13="Обл",Z13*P13*Q13%*O13,Z13*P13*Q13)</f>
        <v>17945.5</v>
      </c>
      <c r="AB13" s="160" t="n">
        <f aca="false">(IF(N13&lt;&gt;0,N13,0)+Z13*P13)</f>
        <v>30</v>
      </c>
      <c r="AC13" s="160" t="n">
        <f aca="false">AB13*Q13</f>
        <v>28335</v>
      </c>
      <c r="AD13" s="122" t="n">
        <f aca="false">AC13/$E$5</f>
        <v>0.0294098906225046</v>
      </c>
      <c r="AE13" s="0" t="s">
        <v>705</v>
      </c>
      <c r="AF13" s="181" t="n">
        <f aca="false">SUMIF(AA8:AA38,"&gt;0",AA8:AA38)</f>
        <v>470438</v>
      </c>
    </row>
    <row r="14" customFormat="false" ht="15" hidden="false" customHeight="false" outlineLevel="0" collapsed="false">
      <c r="A14" s="23" t="s">
        <v>137</v>
      </c>
      <c r="B14" s="23" t="s">
        <v>138</v>
      </c>
      <c r="C14" s="23" t="n">
        <v>240</v>
      </c>
      <c r="D14" s="23" t="n">
        <v>78208.8</v>
      </c>
      <c r="E14" s="125" t="n">
        <f aca="false">D14/$E$5</f>
        <v>0.081175657445468</v>
      </c>
      <c r="F14" s="122"/>
      <c r="H14" s="153" t="s">
        <v>155</v>
      </c>
      <c r="I14" s="153" t="s">
        <v>156</v>
      </c>
      <c r="J14" s="154" t="s">
        <v>125</v>
      </c>
      <c r="K14" s="164" t="n">
        <v>0.09</v>
      </c>
      <c r="L14" s="156" t="str">
        <f aca="false">VLOOKUP(H14,QUIK!D:AL,3,0)</f>
        <v>ао</v>
      </c>
      <c r="M14" s="156" t="str">
        <f aca="false">IF(ISERROR(VLOOKUP(L14,Лист12!$A$23:$A$27,1,0))=0,"Обл",IF(OR(L14="ао",L14="ап",L14="др"),"Акции","Прочее"))</f>
        <v>Акции</v>
      </c>
      <c r="N14" s="157" t="n">
        <f aca="false">IFERROR(VLOOKUP(H14,QUIK_купитьпродать!B:G,6,0),)</f>
        <v>30</v>
      </c>
      <c r="O14" s="157" t="n">
        <f aca="false">IF(M14="Обл",VLOOKUP(H14,QUIK!C:J,8,0),1)</f>
        <v>1</v>
      </c>
      <c r="P14" s="0" t="n">
        <f aca="false">VLOOKUP(H14,QUIK!$D:$AL,5,0)</f>
        <v>1</v>
      </c>
      <c r="Q14" s="0" t="n">
        <f aca="false">VLOOKUP(H14,QUIK!$D:$AL,9,0)</f>
        <v>3330.5</v>
      </c>
      <c r="R14" s="0" t="str">
        <f aca="false">VLOOKUP(H14,QUIK!$D:$AL,28,0)</f>
        <v>SUR</v>
      </c>
      <c r="S14" s="0" t="n">
        <f aca="false">VLOOKUP(H14,QUIK!$D:$AL,31,0)</f>
        <v>-100</v>
      </c>
      <c r="T14" s="0" t="n">
        <f aca="false">VLOOKUP(H14,QUIK!$D:$AL,30,0)</f>
        <v>0</v>
      </c>
      <c r="U14" s="0" t="n">
        <f aca="false">VLOOKUP(H14,QUIK!$D:$AL,4,0)</f>
        <v>1</v>
      </c>
      <c r="V14" s="122" t="n">
        <f aca="false">IFERROR(VLOOKUP(H14,A:E,4,0)/SUM(D:D),"")</f>
        <v>0.102248574344947</v>
      </c>
      <c r="W14" s="140" t="n">
        <f aca="false">K14-V14</f>
        <v>-0.012248574344947</v>
      </c>
      <c r="X14" s="341" t="n">
        <f aca="false">(Q14*P14)/$E$5</f>
        <v>0.00345684279930303</v>
      </c>
      <c r="Y14" s="159" t="n">
        <f aca="false">W14*$E$5</f>
        <v>-11800.9059781575</v>
      </c>
      <c r="Z14" s="160" t="n">
        <f aca="false">IF(ABS(W14)&lt;X14,0,ROUNDDOWN(Y14/(Q14*P14),0))</f>
        <v>-3</v>
      </c>
      <c r="AA14" s="160" t="n">
        <f aca="false">IF(M14="Обл",Z14*P14*Q14%*O14,Z14*P14*Q14)</f>
        <v>-9991.5</v>
      </c>
      <c r="AB14" s="160" t="n">
        <f aca="false">(IF(N14&lt;&gt;0,N14,0)+Z14*P14)</f>
        <v>27</v>
      </c>
      <c r="AC14" s="160" t="n">
        <f aca="false">AB14*Q14</f>
        <v>89923.5</v>
      </c>
      <c r="AD14" s="122" t="n">
        <f aca="false">AC14/$E$5</f>
        <v>0.093334755581182</v>
      </c>
      <c r="AE14" s="0" t="s">
        <v>291</v>
      </c>
      <c r="AF14" s="159" t="n">
        <f aca="false">AF13+AF12</f>
        <v>6048.29999999999</v>
      </c>
    </row>
    <row r="15" customFormat="false" ht="15" hidden="false" customHeight="false" outlineLevel="0" collapsed="false">
      <c r="A15" s="23" t="s">
        <v>143</v>
      </c>
      <c r="B15" s="23" t="s">
        <v>144</v>
      </c>
      <c r="C15" s="23" t="n">
        <v>40</v>
      </c>
      <c r="D15" s="23" t="n">
        <v>22510</v>
      </c>
      <c r="E15" s="125" t="n">
        <f aca="false">D15/$E$5</f>
        <v>0.0233639187546348</v>
      </c>
      <c r="F15" s="122"/>
      <c r="H15" s="153" t="s">
        <v>157</v>
      </c>
      <c r="I15" s="153" t="s">
        <v>158</v>
      </c>
      <c r="J15" s="154" t="s">
        <v>125</v>
      </c>
      <c r="K15" s="155" t="n">
        <v>0.05</v>
      </c>
      <c r="L15" s="156" t="str">
        <f aca="false">VLOOKUP(H15,QUIK!D:AL,3,0)</f>
        <v>ао</v>
      </c>
      <c r="M15" s="156" t="str">
        <f aca="false">IF(ISERROR(VLOOKUP(L15,Лист12!$A$23:$A$27,1,0))=0,"Обл",IF(OR(L15="ао",L15="ап",L15="др"),"Акции","Прочее"))</f>
        <v>Акции</v>
      </c>
      <c r="N15" s="157" t="n">
        <f aca="false">IFERROR(VLOOKUP(H15,QUIK_купитьпродать!B:G,6,0),)</f>
        <v>140</v>
      </c>
      <c r="O15" s="157" t="n">
        <f aca="false">IF(M15="Обл",VLOOKUP(H15,QUIK!C:J,8,0),1)</f>
        <v>1</v>
      </c>
      <c r="P15" s="0" t="n">
        <f aca="false">VLOOKUP(H15,QUIK!$D:$AL,5,0)</f>
        <v>10</v>
      </c>
      <c r="Q15" s="0" t="n">
        <f aca="false">VLOOKUP(H15,QUIK!$D:$AL,9,0)</f>
        <v>183.56</v>
      </c>
      <c r="R15" s="0" t="str">
        <f aca="false">VLOOKUP(H15,QUIK!$D:$AL,28,0)</f>
        <v>SUR</v>
      </c>
      <c r="S15" s="0" t="n">
        <f aca="false">VLOOKUP(H15,QUIK!$D:$AL,31,0)</f>
        <v>-100</v>
      </c>
      <c r="T15" s="0" t="n">
        <f aca="false">VLOOKUP(H15,QUIK!$D:$AL,30,0)</f>
        <v>0</v>
      </c>
      <c r="U15" s="0" t="n">
        <f aca="false">VLOOKUP(H15,QUIK!$D:$AL,4,0)</f>
        <v>1</v>
      </c>
      <c r="V15" s="122" t="n">
        <f aca="false">IFERROR(VLOOKUP(H15,A:E,4,0)/SUM(D:D),"")</f>
        <v>0.0267254775852302</v>
      </c>
      <c r="W15" s="140" t="n">
        <f aca="false">K15-V15</f>
        <v>0.0232745224147698</v>
      </c>
      <c r="X15" s="341" t="n">
        <f aca="false">(Q15*P15)/$E$5</f>
        <v>0.00190523364131531</v>
      </c>
      <c r="Y15" s="159" t="n">
        <f aca="false">W15*$E$5</f>
        <v>22423.8709720962</v>
      </c>
      <c r="Z15" s="160" t="n">
        <f aca="false">IF(ABS(W15)&lt;X15,0,ROUNDDOWN(Y15/(Q15*P15),0))</f>
        <v>12</v>
      </c>
      <c r="AA15" s="160" t="n">
        <f aca="false">IF(M15="Обл",Z15*P15*Q15%*O15,Z15*P15*Q15)</f>
        <v>22027.2</v>
      </c>
      <c r="AB15" s="160" t="n">
        <f aca="false">(IF(N15&lt;&gt;0,N15,0)+Z15*P15)</f>
        <v>260</v>
      </c>
      <c r="AC15" s="160" t="n">
        <f aca="false">AB15*Q15</f>
        <v>47725.6</v>
      </c>
      <c r="AD15" s="122" t="n">
        <f aca="false">AC15/$E$5</f>
        <v>0.0495360746741982</v>
      </c>
    </row>
    <row r="16" customFormat="false" ht="15" hidden="false" customHeight="false" outlineLevel="0" collapsed="false">
      <c r="A16" s="23" t="s">
        <v>147</v>
      </c>
      <c r="B16" s="23" t="s">
        <v>148</v>
      </c>
      <c r="C16" s="23" t="n">
        <v>5000</v>
      </c>
      <c r="D16" s="23" t="n">
        <v>19315</v>
      </c>
      <c r="E16" s="125" t="n">
        <f aca="false">D16/$E$5</f>
        <v>0.0200477161592968</v>
      </c>
      <c r="F16" s="122"/>
      <c r="H16" s="153" t="s">
        <v>161</v>
      </c>
      <c r="I16" s="153" t="s">
        <v>162</v>
      </c>
      <c r="J16" s="343" t="s">
        <v>132</v>
      </c>
      <c r="K16" s="155" t="n">
        <v>0.05</v>
      </c>
      <c r="L16" s="156" t="str">
        <f aca="false">VLOOKUP(H16,QUIK!D:AL,3,0)</f>
        <v>ао</v>
      </c>
      <c r="M16" s="156" t="str">
        <f aca="false">IF(ISERROR(VLOOKUP(L16,Лист12!$A$23:$A$27,1,0))=0,"Обл",IF(OR(L16="ао",L16="ап",L16="др"),"Акции","Прочее"))</f>
        <v>Акции</v>
      </c>
      <c r="N16" s="157" t="n">
        <f aca="false">IFERROR(VLOOKUP(H16,QUIK_купитьпродать!B:G,6,0),)</f>
        <v>1000</v>
      </c>
      <c r="O16" s="157" t="n">
        <f aca="false">IF(M16="Обл",VLOOKUP(H16,QUIK!C:J,8,0),1)</f>
        <v>1</v>
      </c>
      <c r="P16" s="0" t="n">
        <f aca="false">VLOOKUP(H16,QUIK!$D:$AL,5,0)</f>
        <v>100</v>
      </c>
      <c r="Q16" s="0" t="n">
        <f aca="false">VLOOKUP(H16,QUIK!$D:$AL,9,0)</f>
        <v>12.58</v>
      </c>
      <c r="R16" s="0" t="str">
        <f aca="false">VLOOKUP(H16,QUIK!$D:$AL,28,0)</f>
        <v>SUR</v>
      </c>
      <c r="S16" s="0" t="n">
        <f aca="false">VLOOKUP(H16,QUIK!$D:$AL,31,0)</f>
        <v>-100</v>
      </c>
      <c r="T16" s="0" t="n">
        <f aca="false">VLOOKUP(H16,QUIK!$D:$AL,30,0)</f>
        <v>0</v>
      </c>
      <c r="U16" s="0" t="n">
        <f aca="false">VLOOKUP(H16,QUIK!$D:$AL,4,0)</f>
        <v>1</v>
      </c>
      <c r="V16" s="122" t="n">
        <f aca="false">IFERROR(VLOOKUP(H16,A:E,4,0)/SUM(D:D),"")</f>
        <v>0.0128043868676313</v>
      </c>
      <c r="W16" s="140" t="n">
        <f aca="false">K16-V16</f>
        <v>0.0371956131323687</v>
      </c>
      <c r="X16" s="341" t="n">
        <f aca="false">(Q16*P16)/$E$5</f>
        <v>0.00130572233644294</v>
      </c>
      <c r="Y16" s="159" t="n">
        <f aca="false">W16*$E$5</f>
        <v>35836.1651742829</v>
      </c>
      <c r="Z16" s="160" t="n">
        <f aca="false">IF(ABS(W16)&lt;X16,0,ROUNDDOWN(Y16/(Q16*P16),0))</f>
        <v>28</v>
      </c>
      <c r="AA16" s="160" t="n">
        <f aca="false">IF(M16="Обл",Z16*P16*Q16%*O16,Z16*P16*Q16)</f>
        <v>35224</v>
      </c>
      <c r="AB16" s="160" t="n">
        <f aca="false">(IF(N16&lt;&gt;0,N16,0)+Z16*P16)</f>
        <v>3800</v>
      </c>
      <c r="AC16" s="160" t="n">
        <f aca="false">AB16*Q16</f>
        <v>47804</v>
      </c>
      <c r="AD16" s="122" t="n">
        <f aca="false">AC16/$E$5</f>
        <v>0.0496174487848318</v>
      </c>
      <c r="AE16" s="0" t="s">
        <v>706</v>
      </c>
      <c r="AF16" s="159" t="n">
        <f aca="false">Y44</f>
        <v>-55266.0228717514</v>
      </c>
    </row>
    <row r="17" customFormat="false" ht="15" hidden="false" customHeight="false" outlineLevel="0" collapsed="false">
      <c r="A17" s="23" t="s">
        <v>123</v>
      </c>
      <c r="B17" s="23" t="s">
        <v>124</v>
      </c>
      <c r="C17" s="23" t="n">
        <v>8</v>
      </c>
      <c r="D17" s="23" t="n">
        <v>54484</v>
      </c>
      <c r="E17" s="125" t="n">
        <f aca="false">D17/$E$5</f>
        <v>0.0565508551500455</v>
      </c>
      <c r="F17" s="122"/>
      <c r="H17" s="153" t="s">
        <v>163</v>
      </c>
      <c r="I17" s="153" t="s">
        <v>164</v>
      </c>
      <c r="J17" s="154" t="s">
        <v>125</v>
      </c>
      <c r="K17" s="155" t="n">
        <v>0.05</v>
      </c>
      <c r="L17" s="156" t="str">
        <f aca="false">VLOOKUP(H17,QUIK!D:AL,3,0)</f>
        <v>ао</v>
      </c>
      <c r="M17" s="156" t="str">
        <f aca="false">IF(ISERROR(VLOOKUP(L17,Лист12!$A$23:$A$27,1,0))=0,"Обл",IF(OR(L17="ао",L17="ап",L17="др"),"Акции","Прочее"))</f>
        <v>Акции</v>
      </c>
      <c r="N17" s="157" t="n">
        <f aca="false">IFERROR(VLOOKUP(H17,QUIK_купитьпродать!B:G,6,0),)</f>
        <v>7</v>
      </c>
      <c r="O17" s="157" t="n">
        <f aca="false">IF(M17="Обл",VLOOKUP(H17,QUIK!C:J,8,0),1)</f>
        <v>1</v>
      </c>
      <c r="P17" s="0" t="n">
        <f aca="false">VLOOKUP(H17,QUIK!$D:$AL,5,0)</f>
        <v>1</v>
      </c>
      <c r="Q17" s="0" t="n">
        <f aca="false">VLOOKUP(H17,QUIK!$D:$AL,9,0)</f>
        <v>4200</v>
      </c>
      <c r="R17" s="0" t="str">
        <f aca="false">VLOOKUP(H17,QUIK!$D:$AL,28,0)</f>
        <v>SUR</v>
      </c>
      <c r="S17" s="0" t="n">
        <f aca="false">VLOOKUP(H17,QUIK!$D:$AL,31,0)</f>
        <v>-100</v>
      </c>
      <c r="T17" s="0" t="n">
        <f aca="false">VLOOKUP(H17,QUIK!$D:$AL,30,0)</f>
        <v>0</v>
      </c>
      <c r="U17" s="0" t="n">
        <f aca="false">VLOOKUP(H17,QUIK!$D:$AL,4,0)</f>
        <v>1</v>
      </c>
      <c r="V17" s="122" t="n">
        <f aca="false">IFERROR(VLOOKUP(H17,A:E,4,0)/SUM(D:D),"")</f>
        <v>0.0301286214775926</v>
      </c>
      <c r="W17" s="140" t="n">
        <f aca="false">K17-V17</f>
        <v>0.0198713785224074</v>
      </c>
      <c r="X17" s="341" t="n">
        <f aca="false">(Q17*P17)/$E$5</f>
        <v>0.00435932735537389</v>
      </c>
      <c r="Y17" s="159" t="n">
        <f aca="false">W17*$E$5</f>
        <v>19145.1072586296</v>
      </c>
      <c r="Z17" s="160" t="n">
        <f aca="false">IF(ABS(W17)&lt;X17,0,ROUNDDOWN(Y17/(Q17*P17),0))</f>
        <v>4</v>
      </c>
      <c r="AA17" s="160" t="n">
        <f aca="false">IF(M17="Обл",Z17*P17*Q17%*O17,Z17*P17*Q17)</f>
        <v>16800</v>
      </c>
      <c r="AB17" s="160" t="n">
        <f aca="false">(IF(N17&lt;&gt;0,N17,0)+Z17*P17)</f>
        <v>11</v>
      </c>
      <c r="AC17" s="160" t="n">
        <f aca="false">AB17*Q17</f>
        <v>46200</v>
      </c>
      <c r="AD17" s="122" t="n">
        <f aca="false">AC17/$E$5</f>
        <v>0.0479526009091128</v>
      </c>
      <c r="AE17" s="0" t="s">
        <v>291</v>
      </c>
      <c r="AF17" s="159" t="n">
        <f aca="false">AF14+AF16</f>
        <v>-49217.7228717514</v>
      </c>
    </row>
    <row r="18" customFormat="false" ht="15" hidden="false" customHeight="false" outlineLevel="0" collapsed="false">
      <c r="A18" s="23" t="s">
        <v>153</v>
      </c>
      <c r="B18" s="23" t="s">
        <v>154</v>
      </c>
      <c r="C18" s="23" t="n">
        <v>50</v>
      </c>
      <c r="D18" s="23" t="n">
        <v>13850</v>
      </c>
      <c r="E18" s="125" t="n">
        <f aca="false">D18/$E$5</f>
        <v>0.0143754009218877</v>
      </c>
      <c r="F18" s="122"/>
      <c r="H18" s="153" t="s">
        <v>167</v>
      </c>
      <c r="I18" s="153" t="s">
        <v>168</v>
      </c>
      <c r="J18" s="343" t="s">
        <v>132</v>
      </c>
      <c r="K18" s="155" t="n">
        <v>0.05</v>
      </c>
      <c r="L18" s="156" t="str">
        <f aca="false">VLOOKUP(H18,QUIK!D:AL,3,0)</f>
        <v>ап</v>
      </c>
      <c r="M18" s="156" t="str">
        <f aca="false">IF(ISERROR(VLOOKUP(L18,Лист12!$A$23:$A$27,1,0))=0,"Обл",IF(OR(L18="ао",L18="ап",L18="др"),"Акции","Прочее"))</f>
        <v>Акции</v>
      </c>
      <c r="N18" s="157" t="n">
        <f aca="false">IFERROR(VLOOKUP(H18,QUIK_купитьпродать!B:G,6,0),)</f>
        <v>0</v>
      </c>
      <c r="O18" s="157" t="n">
        <f aca="false">IF(M18="Обл",VLOOKUP(H18,QUIK!C:J,8,0),1)</f>
        <v>1</v>
      </c>
      <c r="P18" s="0" t="n">
        <f aca="false">VLOOKUP(H18,QUIK!$D:$AL,5,0)</f>
        <v>1</v>
      </c>
      <c r="Q18" s="0" t="n">
        <f aca="false">VLOOKUP(H18,QUIK!$D:$AL,9,0)</f>
        <v>531.3</v>
      </c>
      <c r="R18" s="0" t="str">
        <f aca="false">VLOOKUP(H18,QUIK!$D:$AL,28,0)</f>
        <v>SUR</v>
      </c>
      <c r="S18" s="0" t="n">
        <f aca="false">VLOOKUP(H18,QUIK!$D:$AL,31,0)</f>
        <v>-100</v>
      </c>
      <c r="T18" s="0" t="n">
        <f aca="false">VLOOKUP(H18,QUIK!$D:$AL,30,0)</f>
        <v>0</v>
      </c>
      <c r="U18" s="0" t="n">
        <f aca="false">VLOOKUP(H18,QUIK!$D:$AL,4,0)</f>
        <v>1</v>
      </c>
      <c r="V18" s="122" t="str">
        <f aca="false">IFERROR(VLOOKUP(H18,A:E,4,0)/SUM(D:D),"")</f>
        <v/>
      </c>
      <c r="W18" s="140" t="n">
        <f aca="false">K18</f>
        <v>0.05</v>
      </c>
      <c r="X18" s="341" t="n">
        <f aca="false">(Q18*P18)/$E$5</f>
        <v>0.000551454910454797</v>
      </c>
      <c r="Y18" s="159" t="n">
        <f aca="false">W18*$E$5</f>
        <v>48172.5695</v>
      </c>
      <c r="Z18" s="160" t="n">
        <f aca="false">IF(ABS(W18)&lt;X18,0,ROUNDDOWN(Y18/(Q18*P18),0))</f>
        <v>90</v>
      </c>
      <c r="AA18" s="160" t="n">
        <f aca="false">IF(M18="Обл",Z18*P18*Q18%*O18,Z18*P18*Q18)</f>
        <v>47817</v>
      </c>
      <c r="AB18" s="160" t="n">
        <f aca="false">(IF(N18&lt;&gt;0,N18,0)+Z18*P18)</f>
        <v>90</v>
      </c>
      <c r="AC18" s="160" t="n">
        <f aca="false">AB18*Q18</f>
        <v>47817</v>
      </c>
      <c r="AD18" s="122" t="n">
        <f aca="false">AC18/$E$5</f>
        <v>0.0496309419409318</v>
      </c>
      <c r="AE18" s="0" t="s">
        <v>327</v>
      </c>
      <c r="AF18" s="0" t="str">
        <f aca="false">IF(AF17&lt;0,"Средств достаточно","Не хватает")</f>
        <v>Средств достаточно</v>
      </c>
    </row>
    <row r="19" customFormat="false" ht="15" hidden="false" customHeight="false" outlineLevel="0" collapsed="false">
      <c r="A19" s="23" t="s">
        <v>157</v>
      </c>
      <c r="B19" s="23" t="s">
        <v>158</v>
      </c>
      <c r="C19" s="23" t="n">
        <v>140</v>
      </c>
      <c r="D19" s="23" t="n">
        <v>26507.6</v>
      </c>
      <c r="E19" s="125" t="n">
        <f aca="false">D19/$E$5</f>
        <v>0.0275131680488831</v>
      </c>
      <c r="F19" s="122"/>
      <c r="H19" s="153" t="s">
        <v>126</v>
      </c>
      <c r="I19" s="153" t="s">
        <v>127</v>
      </c>
      <c r="J19" s="154" t="s">
        <v>125</v>
      </c>
      <c r="K19" s="164" t="n">
        <v>0.09</v>
      </c>
      <c r="L19" s="156" t="str">
        <f aca="false">VLOOKUP(H19,QUIK!D:AL,3,0)</f>
        <v>ао</v>
      </c>
      <c r="M19" s="156" t="str">
        <f aca="false">IF(ISERROR(VLOOKUP(L19,Лист12!$A$23:$A$27,1,0))=0,"Обл",IF(OR(L19="ао",L19="ап",L19="др"),"Акции","Прочее"))</f>
        <v>Акции</v>
      </c>
      <c r="N19" s="157" t="n">
        <f aca="false">IFERROR(VLOOKUP(H19,QUIK_купитьпродать!B:G,6,0),)</f>
        <v>50</v>
      </c>
      <c r="O19" s="157" t="n">
        <f aca="false">IF(M19="Обл",VLOOKUP(H19,QUIK!C:J,8,0),1)</f>
        <v>1</v>
      </c>
      <c r="P19" s="0" t="n">
        <f aca="false">VLOOKUP(H19,QUIK!$D:$AL,5,0)</f>
        <v>1</v>
      </c>
      <c r="Q19" s="0" t="n">
        <f aca="false">VLOOKUP(H19,QUIK!$D:$AL,9,0)</f>
        <v>434.65</v>
      </c>
      <c r="R19" s="0" t="str">
        <f aca="false">VLOOKUP(H19,QUIK!$D:$AL,28,0)</f>
        <v>SUR</v>
      </c>
      <c r="S19" s="0" t="n">
        <f aca="false">VLOOKUP(H19,QUIK!$D:$AL,31,0)</f>
        <v>-100</v>
      </c>
      <c r="T19" s="0" t="n">
        <f aca="false">VLOOKUP(H19,QUIK!$D:$AL,30,0)</f>
        <v>0</v>
      </c>
      <c r="U19" s="0" t="n">
        <f aca="false">VLOOKUP(H19,QUIK!$D:$AL,4,0)</f>
        <v>1</v>
      </c>
      <c r="V19" s="122" t="n">
        <f aca="false">IFERROR(VLOOKUP(H19,A:E,4,0)/SUM(D:D),"")</f>
        <v>0.0232923895755474</v>
      </c>
      <c r="W19" s="140" t="n">
        <f aca="false">K19-V19</f>
        <v>0.0667076104244526</v>
      </c>
      <c r="X19" s="341" t="n">
        <f aca="false">(Q19*P19)/$E$5</f>
        <v>0.000451138484526967</v>
      </c>
      <c r="Y19" s="159" t="n">
        <f aca="false">W19*$E$5</f>
        <v>64269.5399870174</v>
      </c>
      <c r="Z19" s="160" t="n">
        <f aca="false">IF(ABS(W19)&lt;X19,0,ROUNDDOWN(Y19/(Q19*P19),0))</f>
        <v>147</v>
      </c>
      <c r="AA19" s="160" t="n">
        <f aca="false">IF(M19="Обл",Z19*P19*Q19%*O19,Z19*P19*Q19)</f>
        <v>63893.55</v>
      </c>
      <c r="AB19" s="160" t="n">
        <f aca="false">(IF(N19&lt;&gt;0,N19,0)+Z19*P19)</f>
        <v>197</v>
      </c>
      <c r="AC19" s="160" t="n">
        <f aca="false">AB19*Q19</f>
        <v>85626.05</v>
      </c>
      <c r="AD19" s="122" t="n">
        <f aca="false">AC19/$E$5</f>
        <v>0.0888742814518125</v>
      </c>
    </row>
    <row r="20" customFormat="false" ht="15" hidden="false" customHeight="false" outlineLevel="0" collapsed="false">
      <c r="A20" s="23" t="s">
        <v>159</v>
      </c>
      <c r="B20" s="23" t="s">
        <v>160</v>
      </c>
      <c r="C20" s="23" t="n">
        <v>12</v>
      </c>
      <c r="D20" s="23" t="n">
        <v>7212</v>
      </c>
      <c r="E20" s="125" t="n">
        <f aca="false">D20/$E$5</f>
        <v>0.00748558783022774</v>
      </c>
      <c r="F20" s="122"/>
      <c r="H20" s="153" t="s">
        <v>143</v>
      </c>
      <c r="I20" s="153" t="s">
        <v>144</v>
      </c>
      <c r="J20" s="154" t="s">
        <v>125</v>
      </c>
      <c r="K20" s="155" t="n">
        <v>0.05</v>
      </c>
      <c r="L20" s="156" t="str">
        <f aca="false">VLOOKUP(H20,QUIK!D:AL,3,0)</f>
        <v>ао</v>
      </c>
      <c r="M20" s="156" t="str">
        <f aca="false">IF(ISERROR(VLOOKUP(L20,Лист12!$A$23:$A$27,1,0))=0,"Обл",IF(OR(L20="ао",L20="ап",L20="др"),"Акции","Прочее"))</f>
        <v>Акции</v>
      </c>
      <c r="N20" s="157" t="n">
        <f aca="false">IFERROR(VLOOKUP(H20,QUIK_купитьпродать!B:G,6,0),)</f>
        <v>40</v>
      </c>
      <c r="O20" s="157" t="n">
        <f aca="false">IF(M20="Обл",VLOOKUP(H20,QUIK!C:J,8,0),1)</f>
        <v>1</v>
      </c>
      <c r="P20" s="0" t="n">
        <f aca="false">VLOOKUP(H20,QUIK!$D:$AL,5,0)</f>
        <v>1</v>
      </c>
      <c r="Q20" s="0" t="n">
        <f aca="false">VLOOKUP(H20,QUIK!$D:$AL,9,0)</f>
        <v>542.9</v>
      </c>
      <c r="R20" s="0" t="str">
        <f aca="false">VLOOKUP(H20,QUIK!$D:$AL,28,0)</f>
        <v>SUR</v>
      </c>
      <c r="S20" s="0" t="n">
        <f aca="false">VLOOKUP(H20,QUIK!$D:$AL,31,0)</f>
        <v>9</v>
      </c>
      <c r="T20" s="0" t="n">
        <f aca="false">VLOOKUP(H20,QUIK!$D:$AL,30,0)</f>
        <v>0</v>
      </c>
      <c r="U20" s="0" t="n">
        <f aca="false">VLOOKUP(H20,QUIK!$D:$AL,4,0)</f>
        <v>3</v>
      </c>
      <c r="V20" s="122" t="n">
        <f aca="false">IFERROR(VLOOKUP(H20,A:E,4,0)/SUM(D:D),"")</f>
        <v>0.0226950195582977</v>
      </c>
      <c r="W20" s="140" t="n">
        <f aca="false">K20-V20</f>
        <v>0.0273049804417023</v>
      </c>
      <c r="X20" s="341" t="n">
        <f aca="false">(Q20*P20)/$E$5</f>
        <v>0.000563494957436306</v>
      </c>
      <c r="Y20" s="159" t="n">
        <f aca="false">W20*$E$5</f>
        <v>26307.0213604809</v>
      </c>
      <c r="Z20" s="160" t="n">
        <f aca="false">IF(ABS(W20)&lt;X20,0,ROUNDDOWN(Y20/(Q20*P20),0))</f>
        <v>48</v>
      </c>
      <c r="AA20" s="160" t="n">
        <f aca="false">IF(M20="Обл",Z20*P20*Q20%*O20,Z20*P20*Q20)</f>
        <v>26059.2</v>
      </c>
      <c r="AB20" s="160" t="n">
        <f aca="false">(IF(N20&lt;&gt;0,N20,0)+Z20*P20)</f>
        <v>88</v>
      </c>
      <c r="AC20" s="160" t="n">
        <f aca="false">AB20*Q20</f>
        <v>47775.2</v>
      </c>
      <c r="AD20" s="122" t="n">
        <f aca="false">AC20/$E$5</f>
        <v>0.0495875562543949</v>
      </c>
    </row>
    <row r="21" customFormat="false" ht="15" hidden="false" customHeight="false" outlineLevel="0" collapsed="false">
      <c r="A21" s="23" t="s">
        <v>140</v>
      </c>
      <c r="B21" s="23" t="s">
        <v>141</v>
      </c>
      <c r="C21" s="23" t="n">
        <v>100</v>
      </c>
      <c r="D21" s="23" t="n">
        <v>5540</v>
      </c>
      <c r="E21" s="125" t="n">
        <f aca="false">D21/$E$5</f>
        <v>0.00575016036875509</v>
      </c>
      <c r="F21" s="122"/>
      <c r="H21" s="153" t="s">
        <v>119</v>
      </c>
      <c r="I21" s="153" t="s">
        <v>120</v>
      </c>
      <c r="J21" s="154" t="s">
        <v>125</v>
      </c>
      <c r="K21" s="163" t="n">
        <v>0.03</v>
      </c>
      <c r="L21" s="156" t="str">
        <f aca="false">VLOOKUP(H21,QUIK!D:AL,3,0)</f>
        <v>ао</v>
      </c>
      <c r="M21" s="156" t="str">
        <f aca="false">IF(ISERROR(VLOOKUP(L21,Лист12!$A$23:$A$27,1,0))=0,"Обл",IF(OR(L21="ао",L21="ап",L21="др"),"Акции","Прочее"))</f>
        <v>Акции</v>
      </c>
      <c r="N21" s="157" t="n">
        <f aca="false">IFERROR(VLOOKUP(H21,QUIK_купитьпродать!B:G,6,0),)</f>
        <v>25</v>
      </c>
      <c r="O21" s="157" t="n">
        <f aca="false">IF(M21="Обл",VLOOKUP(H21,QUIK!C:J,8,0),1)</f>
        <v>1</v>
      </c>
      <c r="P21" s="0" t="n">
        <f aca="false">VLOOKUP(H21,QUIK!$D:$AL,5,0)</f>
        <v>1</v>
      </c>
      <c r="Q21" s="0" t="n">
        <f aca="false">VLOOKUP(H21,QUIK!$D:$AL,9,0)</f>
        <v>845.2</v>
      </c>
      <c r="R21" s="0" t="str">
        <f aca="false">VLOOKUP(H21,QUIK!$D:$AL,28,0)</f>
        <v>SUR</v>
      </c>
      <c r="S21" s="0" t="n">
        <f aca="false">VLOOKUP(H21,QUIK!$D:$AL,31,0)</f>
        <v>-100</v>
      </c>
      <c r="T21" s="0" t="n">
        <f aca="false">VLOOKUP(H21,QUIK!$D:$AL,30,0)</f>
        <v>0</v>
      </c>
      <c r="U21" s="0" t="n">
        <f aca="false">VLOOKUP(H21,QUIK!$D:$AL,4,0)</f>
        <v>1</v>
      </c>
      <c r="V21" s="122" t="n">
        <f aca="false">IFERROR(VLOOKUP(H21,A:E,4,0)/SUM(D:D),"")</f>
        <v>0.0216615946339416</v>
      </c>
      <c r="W21" s="140" t="n">
        <f aca="false">K21-V21</f>
        <v>0.00833840536605841</v>
      </c>
      <c r="X21" s="341" t="n">
        <f aca="false">(Q21*P21)/$E$5</f>
        <v>0.000877262733514765</v>
      </c>
      <c r="Y21" s="159" t="n">
        <f aca="false">W21*$E$5</f>
        <v>8033.64824031243</v>
      </c>
      <c r="Z21" s="160" t="n">
        <f aca="false">IF(ABS(W21)&lt;X21,0,ROUNDDOWN(Y21/(Q21*P21),0))</f>
        <v>9</v>
      </c>
      <c r="AA21" s="160" t="n">
        <f aca="false">IF(M21="Обл",Z21*P21*Q21%*O21,Z21*P21*Q21)</f>
        <v>7606.8</v>
      </c>
      <c r="AB21" s="160" t="n">
        <f aca="false">(IF(N21&lt;&gt;0,N21,0)+Z21*P21)</f>
        <v>34</v>
      </c>
      <c r="AC21" s="160" t="n">
        <f aca="false">AB21*Q21</f>
        <v>28736.8</v>
      </c>
      <c r="AD21" s="122" t="n">
        <f aca="false">AC21/$E$5</f>
        <v>0.029826932939502</v>
      </c>
    </row>
    <row r="22" customFormat="false" ht="15" hidden="false" customHeight="false" outlineLevel="0" collapsed="false">
      <c r="A22" s="23" t="s">
        <v>165</v>
      </c>
      <c r="B22" s="23" t="s">
        <v>166</v>
      </c>
      <c r="C22" s="23" t="n">
        <v>10000</v>
      </c>
      <c r="D22" s="23" t="n">
        <v>10990</v>
      </c>
      <c r="E22" s="125" t="n">
        <f aca="false">D22/$E$5</f>
        <v>0.011406906579895</v>
      </c>
      <c r="F22" s="122"/>
      <c r="H22" s="153" t="s">
        <v>137</v>
      </c>
      <c r="I22" s="153" t="s">
        <v>138</v>
      </c>
      <c r="J22" s="154" t="s">
        <v>125</v>
      </c>
      <c r="K22" s="165" t="n">
        <v>0.1</v>
      </c>
      <c r="L22" s="156" t="str">
        <f aca="false">VLOOKUP(H22,QUIK!D:AL,3,0)</f>
        <v>ао</v>
      </c>
      <c r="M22" s="156" t="str">
        <f aca="false">IF(ISERROR(VLOOKUP(L22,Лист12!$A$23:$A$27,1,0))=0,"Обл",IF(OR(L22="ао",L22="ап",L22="др"),"Акции","Прочее"))</f>
        <v>Акции</v>
      </c>
      <c r="N22" s="157" t="n">
        <f aca="false">IFERROR(VLOOKUP(H22,QUIK_купитьпродать!B:G,6,0),)</f>
        <v>240</v>
      </c>
      <c r="O22" s="157" t="n">
        <f aca="false">IF(M22="Обл",VLOOKUP(H22,QUIK!C:J,8,0),1)</f>
        <v>1</v>
      </c>
      <c r="P22" s="0" t="n">
        <f aca="false">VLOOKUP(H22,QUIK!$D:$AL,5,0)</f>
        <v>10</v>
      </c>
      <c r="Q22" s="0" t="n">
        <f aca="false">VLOOKUP(H22,QUIK!$D:$AL,9,0)</f>
        <v>306.87</v>
      </c>
      <c r="R22" s="0" t="str">
        <f aca="false">VLOOKUP(H22,QUIK!$D:$AL,28,0)</f>
        <v>SUR</v>
      </c>
      <c r="S22" s="0" t="n">
        <f aca="false">VLOOKUP(H22,QUIK!$D:$AL,31,0)</f>
        <v>-100</v>
      </c>
      <c r="T22" s="0" t="n">
        <f aca="false">VLOOKUP(H22,QUIK!$D:$AL,30,0)</f>
        <v>0</v>
      </c>
      <c r="U22" s="0" t="n">
        <f aca="false">VLOOKUP(H22,QUIK!$D:$AL,4,0)</f>
        <v>1</v>
      </c>
      <c r="V22" s="122" t="n">
        <f aca="false">IFERROR(VLOOKUP(H22,A:E,4,0)/SUM(D:D),"")</f>
        <v>0.0788516324136379</v>
      </c>
      <c r="W22" s="140" t="n">
        <f aca="false">K22-V22</f>
        <v>0.0211483675863621</v>
      </c>
      <c r="X22" s="341" t="n">
        <f aca="false">(Q22*P22)/$E$5</f>
        <v>0.0031851113941514</v>
      </c>
      <c r="Y22" s="159" t="n">
        <f aca="false">W22*$E$5</f>
        <v>20375.4241473115</v>
      </c>
      <c r="Z22" s="160" t="n">
        <f aca="false">IF(ABS(W22)&lt;X22,0,ROUNDDOWN(Y22/(Q22*P22),0))</f>
        <v>6</v>
      </c>
      <c r="AA22" s="160" t="n">
        <f aca="false">IF(M22="Обл",Z22*P22*Q22%*O22,Z22*P22*Q22)</f>
        <v>18412.2</v>
      </c>
      <c r="AB22" s="160" t="n">
        <f aca="false">(IF(N22&lt;&gt;0,N22,0)+Z22*P22)</f>
        <v>300</v>
      </c>
      <c r="AC22" s="160" t="n">
        <f aca="false">AB22*Q22</f>
        <v>92061</v>
      </c>
      <c r="AD22" s="122" t="n">
        <f aca="false">AC22/$E$5</f>
        <v>0.0955533418245419</v>
      </c>
    </row>
    <row r="23" customFormat="false" ht="15" hidden="false" customHeight="false" outlineLevel="0" collapsed="false">
      <c r="A23" s="23" t="s">
        <v>169</v>
      </c>
      <c r="B23" s="23" t="s">
        <v>170</v>
      </c>
      <c r="C23" s="23" t="n">
        <v>230000</v>
      </c>
      <c r="D23" s="23" t="n">
        <v>76176</v>
      </c>
      <c r="E23" s="125" t="n">
        <f aca="false">D23/$E$5</f>
        <v>0.0790657430054671</v>
      </c>
      <c r="F23" s="122"/>
      <c r="H23" s="153" t="s">
        <v>147</v>
      </c>
      <c r="I23" s="153" t="s">
        <v>148</v>
      </c>
      <c r="J23" s="154" t="s">
        <v>125</v>
      </c>
      <c r="K23" s="155" t="n">
        <v>0.05</v>
      </c>
      <c r="L23" s="156" t="str">
        <f aca="false">VLOOKUP(H23,QUIK!D:AL,3,0)</f>
        <v>ао</v>
      </c>
      <c r="M23" s="156" t="str">
        <f aca="false">IF(ISERROR(VLOOKUP(L23,Лист12!$A$23:$A$27,1,0))=0,"Обл",IF(OR(L23="ао",L23="ап",L23="др"),"Акции","Прочее"))</f>
        <v>Акции</v>
      </c>
      <c r="N23" s="157" t="n">
        <f aca="false">IFERROR(VLOOKUP(H23,QUIK_купитьпродать!B:G,6,0),)</f>
        <v>5000</v>
      </c>
      <c r="O23" s="157" t="n">
        <f aca="false">IF(M23="Обл",VLOOKUP(H23,QUIK!C:J,8,0),1)</f>
        <v>1</v>
      </c>
      <c r="P23" s="0" t="n">
        <f aca="false">VLOOKUP(H23,QUIK!$D:$AL,5,0)</f>
        <v>100</v>
      </c>
      <c r="Q23" s="0" t="n">
        <f aca="false">VLOOKUP(H23,QUIK!$D:$AL,9,0)</f>
        <v>3.692</v>
      </c>
      <c r="R23" s="0" t="str">
        <f aca="false">VLOOKUP(H23,QUIK!$D:$AL,28,0)</f>
        <v>SUR</v>
      </c>
      <c r="S23" s="0" t="n">
        <f aca="false">VLOOKUP(H23,QUIK!$D:$AL,31,0)</f>
        <v>-100</v>
      </c>
      <c r="T23" s="0" t="n">
        <f aca="false">VLOOKUP(H23,QUIK!$D:$AL,30,0)</f>
        <v>0</v>
      </c>
      <c r="U23" s="0" t="n">
        <f aca="false">VLOOKUP(H23,QUIK!$D:$AL,4,0)</f>
        <v>1</v>
      </c>
      <c r="V23" s="122" t="n">
        <f aca="false">IFERROR(VLOOKUP(H23,A:E,4,0)/SUM(D:D),"")</f>
        <v>0.0194737584526219</v>
      </c>
      <c r="W23" s="140" t="n">
        <f aca="false">K23-V23</f>
        <v>0.0305262415473781</v>
      </c>
      <c r="X23" s="341" t="n">
        <f aca="false">(Q23*P23)/$E$5</f>
        <v>0.000383205633239057</v>
      </c>
      <c r="Y23" s="159" t="n">
        <f aca="false">W23*$E$5</f>
        <v>29410.5498502972</v>
      </c>
      <c r="Z23" s="160" t="n">
        <f aca="false">IF(ABS(W23)&lt;X23,0,ROUNDDOWN(Y23/(Q23*P23),0))</f>
        <v>79</v>
      </c>
      <c r="AA23" s="160" t="n">
        <f aca="false">IF(M23="Обл",Z23*P23*Q23%*O23,Z23*P23*Q23)</f>
        <v>29166.8</v>
      </c>
      <c r="AB23" s="160" t="n">
        <f aca="false">(IF(N23&lt;&gt;0,N23,0)+Z23*P23)</f>
        <v>12900</v>
      </c>
      <c r="AC23" s="160" t="n">
        <f aca="false">AB23*Q23</f>
        <v>47626.8</v>
      </c>
      <c r="AD23" s="122" t="n">
        <f aca="false">AC23/$E$5</f>
        <v>0.0494335266878384</v>
      </c>
    </row>
    <row r="24" customFormat="false" ht="15" hidden="false" customHeight="false" outlineLevel="0" collapsed="false">
      <c r="A24" s="23" t="s">
        <v>171</v>
      </c>
      <c r="B24" s="23" t="s">
        <v>172</v>
      </c>
      <c r="C24" s="23" t="n">
        <v>400</v>
      </c>
      <c r="D24" s="23" t="n">
        <v>94320</v>
      </c>
      <c r="E24" s="125" t="n">
        <f aca="false">D24/$E$5</f>
        <v>0.0978980371806823</v>
      </c>
      <c r="F24" s="122"/>
      <c r="H24" s="153" t="s">
        <v>177</v>
      </c>
      <c r="I24" s="153" t="s">
        <v>178</v>
      </c>
      <c r="J24" s="154" t="s">
        <v>125</v>
      </c>
      <c r="K24" s="163" t="n">
        <v>0.03</v>
      </c>
      <c r="L24" s="156" t="str">
        <f aca="false">VLOOKUP(H24,QUIK!D:AL,3,0)</f>
        <v>ао</v>
      </c>
      <c r="M24" s="156" t="str">
        <f aca="false">IF(ISERROR(VLOOKUP(L24,Лист12!$A$23:$A$27,1,0))=0,"Обл",IF(OR(L24="ао",L24="ап",L24="др"),"Акции","Прочее"))</f>
        <v>Акции</v>
      </c>
      <c r="N24" s="157" t="n">
        <f aca="false">IFERROR(VLOOKUP(H24,QUIK_купитьпродать!B:G,6,0),)</f>
        <v>0</v>
      </c>
      <c r="O24" s="157" t="n">
        <f aca="false">IF(M24="Обл",VLOOKUP(H24,QUIK!C:J,8,0),1)</f>
        <v>1</v>
      </c>
      <c r="P24" s="0" t="n">
        <f aca="false">VLOOKUP(H24,QUIK!$D:$AL,5,0)</f>
        <v>1</v>
      </c>
      <c r="Q24" s="0" t="n">
        <f aca="false">VLOOKUP(H24,QUIK!$D:$AL,9,0)</f>
        <v>1027</v>
      </c>
      <c r="R24" s="0" t="str">
        <f aca="false">VLOOKUP(H24,QUIK!$D:$AL,28,0)</f>
        <v>SUR</v>
      </c>
      <c r="S24" s="0" t="n">
        <f aca="false">VLOOKUP(H24,QUIK!$D:$AL,31,0)</f>
        <v>-100</v>
      </c>
      <c r="T24" s="0" t="n">
        <f aca="false">VLOOKUP(H24,QUIK!$D:$AL,30,0)</f>
        <v>0</v>
      </c>
      <c r="U24" s="0" t="n">
        <f aca="false">VLOOKUP(H24,QUIK!$D:$AL,4,0)</f>
        <v>1</v>
      </c>
      <c r="V24" s="122" t="str">
        <f aca="false">IFERROR(VLOOKUP(H24,A:E,4,0)/SUM(D:D),"")</f>
        <v/>
      </c>
      <c r="W24" s="140" t="n">
        <f aca="false">K24</f>
        <v>0.03</v>
      </c>
      <c r="X24" s="341" t="n">
        <f aca="false">(Q24*P24)/$E$5</f>
        <v>0.00106595933189738</v>
      </c>
      <c r="Y24" s="159" t="n">
        <f aca="false">W24*$E$5</f>
        <v>28903.5417</v>
      </c>
      <c r="Z24" s="160" t="n">
        <f aca="false">IF(ABS(W24)&lt;X24,0,ROUNDDOWN(Y24/(Q24*P24),0))</f>
        <v>28</v>
      </c>
      <c r="AA24" s="160" t="n">
        <f aca="false">IF(M24="Обл",Z24*P24*Q24%*O24,Z24*P24*Q24)</f>
        <v>28756</v>
      </c>
      <c r="AB24" s="160" t="n">
        <f aca="false">(IF(N24&lt;&gt;0,N24,0)+Z24*P24)</f>
        <v>28</v>
      </c>
      <c r="AC24" s="160" t="n">
        <f aca="false">AB24*Q24</f>
        <v>28756</v>
      </c>
      <c r="AD24" s="122" t="n">
        <f aca="false">AC24/$E$5</f>
        <v>0.0298468612931266</v>
      </c>
    </row>
    <row r="25" customFormat="false" ht="15" hidden="false" customHeight="false" outlineLevel="0" collapsed="false">
      <c r="A25" s="23" t="s">
        <v>173</v>
      </c>
      <c r="B25" s="23" t="s">
        <v>174</v>
      </c>
      <c r="C25" s="23" t="n">
        <v>300</v>
      </c>
      <c r="D25" s="23" t="n">
        <v>70752</v>
      </c>
      <c r="E25" s="125" t="n">
        <f aca="false">D25/$E$5</f>
        <v>0.073435983106527</v>
      </c>
      <c r="F25" s="122"/>
      <c r="L25" s="156"/>
      <c r="M25" s="156"/>
      <c r="N25" s="157" t="str">
        <f aca="false">IFERROR(VLOOKUP(H25,QUIK_купитьпродать!B:G,6,0),"")</f>
        <v/>
      </c>
      <c r="O25" s="157"/>
      <c r="X25" s="341"/>
      <c r="Y25" s="159"/>
      <c r="Z25" s="160"/>
      <c r="AA25" s="160"/>
      <c r="AB25" s="160"/>
      <c r="AC25" s="160"/>
      <c r="AD25" s="122"/>
    </row>
    <row r="26" customFormat="false" ht="15.75" hidden="false" customHeight="false" outlineLevel="0" collapsed="false">
      <c r="A26" s="23" t="s">
        <v>161</v>
      </c>
      <c r="B26" s="23" t="s">
        <v>162</v>
      </c>
      <c r="C26" s="23" t="n">
        <v>1000</v>
      </c>
      <c r="D26" s="23" t="n">
        <v>12700</v>
      </c>
      <c r="E26" s="125" t="n">
        <f aca="false">D26/$E$5</f>
        <v>0.013181775574583</v>
      </c>
      <c r="F26" s="122"/>
      <c r="H26" s="190" t="s">
        <v>269</v>
      </c>
      <c r="L26" s="156"/>
      <c r="M26" s="156"/>
      <c r="O26" s="157"/>
      <c r="AA26" s="160"/>
      <c r="AB26" s="160"/>
      <c r="AC26" s="160"/>
      <c r="AD26" s="122"/>
    </row>
    <row r="27" customFormat="false" ht="15.75" hidden="false" customHeight="false" outlineLevel="0" collapsed="false">
      <c r="A27" s="23" t="s">
        <v>145</v>
      </c>
      <c r="B27" s="23" t="s">
        <v>146</v>
      </c>
      <c r="C27" s="23" t="n">
        <v>500</v>
      </c>
      <c r="D27" s="23" t="n">
        <v>28985</v>
      </c>
      <c r="E27" s="125" t="n">
        <f aca="false">D27/$E$5</f>
        <v>0.0300845484275029</v>
      </c>
      <c r="F27" s="122"/>
      <c r="H27" s="0" t="s">
        <v>133</v>
      </c>
      <c r="I27" s="0" t="s">
        <v>134</v>
      </c>
      <c r="J27" s="111" t="s">
        <v>142</v>
      </c>
      <c r="L27" s="156" t="str">
        <f aca="false">VLOOKUP(H27,QUIK!D:AL,3,0)</f>
        <v>ап</v>
      </c>
      <c r="M27" s="156" t="str">
        <f aca="false">IF(ISERROR(VLOOKUP(L27,Лист12!$A$23:$A$27,1,0))=0,"Обл",IF(OR(L27="ао",L27="ап",L27="др"),"Акции","Прочее"))</f>
        <v>Акции</v>
      </c>
      <c r="N27" s="157" t="n">
        <f aca="false">IFERROR(VLOOKUP(H27,QUIK_купитьпродать!B:G,6,0),"")</f>
        <v>50</v>
      </c>
      <c r="O27" s="157" t="n">
        <f aca="false">IF(M27="Обл",VLOOKUP(H27,QUIK!C:J,8,0),1)</f>
        <v>1</v>
      </c>
      <c r="P27" s="0" t="n">
        <f aca="false">VLOOKUP(H27,QUIK!$D:$AL,5,0)</f>
        <v>1</v>
      </c>
      <c r="Q27" s="0" t="n">
        <f aca="false">VLOOKUP(H27,QUIK!$D:$AL,9,0)</f>
        <v>1084</v>
      </c>
      <c r="R27" s="0" t="str">
        <f aca="false">VLOOKUP(H27,QUIK!$D:$AL,28,0)</f>
        <v>SUR</v>
      </c>
      <c r="S27" s="0" t="n">
        <f aca="false">VLOOKUP(H27,QUIK!$D:$AL,31,0)</f>
        <v>9</v>
      </c>
      <c r="T27" s="0" t="n">
        <f aca="false">VLOOKUP(H27,QUIK!$D:$AL,30,0)</f>
        <v>0</v>
      </c>
      <c r="U27" s="0" t="n">
        <f aca="false">VLOOKUP(H27,QUIK!$D:$AL,4,0)</f>
        <v>3</v>
      </c>
      <c r="V27" s="122" t="n">
        <f aca="false">IFERROR(VLOOKUP(H27,A:E,4,0)/SUM(D:D),"")</f>
        <v>0.056762754381704</v>
      </c>
      <c r="W27" s="140" t="n">
        <f aca="false">K27-V27</f>
        <v>-0.056762754381704</v>
      </c>
      <c r="X27" s="341" t="n">
        <f aca="false">(Q27*P27)/$E$5</f>
        <v>0.00112512163172031</v>
      </c>
      <c r="Y27" s="159"/>
      <c r="Z27" s="160" t="n">
        <f aca="false">(N27/P27)*-1</f>
        <v>-50</v>
      </c>
      <c r="AA27" s="160" t="n">
        <f aca="false">IF(M27="Обл",Z27*P27*Q27%*O27,Z27*P27*Q27)</f>
        <v>-54200</v>
      </c>
      <c r="AB27" s="160" t="n">
        <f aca="false">(IF(N27&lt;&gt;0,N27,0)+Z27*P27)</f>
        <v>0</v>
      </c>
      <c r="AC27" s="160" t="n">
        <f aca="false">AB27*Q27</f>
        <v>0</v>
      </c>
      <c r="AD27" s="122" t="n">
        <f aca="false">AC27/$E$5</f>
        <v>0</v>
      </c>
    </row>
    <row r="28" customFormat="false" ht="15.75" hidden="false" customHeight="false" outlineLevel="0" collapsed="false">
      <c r="A28" s="23" t="s">
        <v>175</v>
      </c>
      <c r="B28" s="23" t="s">
        <v>176</v>
      </c>
      <c r="C28" s="23" t="n">
        <v>50</v>
      </c>
      <c r="D28" s="23" t="n">
        <v>27450</v>
      </c>
      <c r="E28" s="125" t="n">
        <f aca="false">D28/$E$5</f>
        <v>0.0284913180726222</v>
      </c>
      <c r="F28" s="122"/>
      <c r="H28" s="0" t="s">
        <v>153</v>
      </c>
      <c r="I28" s="0" t="s">
        <v>154</v>
      </c>
      <c r="J28" s="111" t="s">
        <v>142</v>
      </c>
      <c r="L28" s="156" t="str">
        <f aca="false">VLOOKUP(H28,QUIK!D:AL,3,0)</f>
        <v>ао</v>
      </c>
      <c r="M28" s="156" t="str">
        <f aca="false">IF(ISERROR(VLOOKUP(L28,Лист12!$A$23:$A$27,1,0))=0,"Обл",IF(OR(L28="ао",L28="ап",L28="др"),"Акции","Прочее"))</f>
        <v>Акции</v>
      </c>
      <c r="N28" s="157" t="n">
        <f aca="false">IFERROR(VLOOKUP(H28,QUIK_купитьпродать!B:G,6,0),"")</f>
        <v>50</v>
      </c>
      <c r="O28" s="157" t="n">
        <f aca="false">IF(M28="Обл",VLOOKUP(H28,QUIK!C:J,8,0),1)</f>
        <v>1</v>
      </c>
      <c r="P28" s="0" t="n">
        <f aca="false">VLOOKUP(H28,QUIK!$D:$AL,5,0)</f>
        <v>1</v>
      </c>
      <c r="Q28" s="0" t="n">
        <f aca="false">VLOOKUP(H28,QUIK!$D:$AL,9,0)</f>
        <v>255</v>
      </c>
      <c r="R28" s="0" t="str">
        <f aca="false">VLOOKUP(H28,QUIK!$D:$AL,28,0)</f>
        <v>SUR</v>
      </c>
      <c r="S28" s="0" t="n">
        <f aca="false">VLOOKUP(H28,QUIK!$D:$AL,31,0)</f>
        <v>-100</v>
      </c>
      <c r="T28" s="0" t="n">
        <f aca="false">VLOOKUP(H28,QUIK!$D:$AL,30,0)</f>
        <v>0</v>
      </c>
      <c r="U28" s="0" t="n">
        <f aca="false">VLOOKUP(H28,QUIK!$D:$AL,4,0)</f>
        <v>1</v>
      </c>
      <c r="V28" s="122" t="n">
        <f aca="false">IFERROR(VLOOKUP(H28,A:E,4,0)/SUM(D:D),"")</f>
        <v>0.0139638392217869</v>
      </c>
      <c r="W28" s="140" t="n">
        <f aca="false">K28-V28</f>
        <v>-0.0139638392217869</v>
      </c>
      <c r="X28" s="341" t="n">
        <f aca="false">(Q28*P28)/$E$5</f>
        <v>0.000264673446576272</v>
      </c>
      <c r="Y28" s="159"/>
      <c r="Z28" s="160" t="n">
        <f aca="false">(N28/P28)*-1</f>
        <v>-50</v>
      </c>
      <c r="AA28" s="160" t="n">
        <f aca="false">IF(M28="Обл",Z28*P28*Q28%*O28,Z28*P28*Q28)</f>
        <v>-12750</v>
      </c>
      <c r="AB28" s="160" t="n">
        <f aca="false">(IF(N28&lt;&gt;0,N28,0)+Z28*P28)</f>
        <v>0</v>
      </c>
      <c r="AC28" s="160" t="n">
        <f aca="false">AB28*Q28</f>
        <v>0</v>
      </c>
      <c r="AD28" s="122" t="n">
        <f aca="false">AC28/$E$5</f>
        <v>0</v>
      </c>
    </row>
    <row r="29" customFormat="false" ht="15.75" hidden="false" customHeight="false" outlineLevel="0" collapsed="false">
      <c r="A29" s="23" t="s">
        <v>149</v>
      </c>
      <c r="B29" s="23" t="s">
        <v>150</v>
      </c>
      <c r="C29" s="23" t="n">
        <v>9</v>
      </c>
      <c r="D29" s="23" t="n">
        <v>21589.2</v>
      </c>
      <c r="E29" s="125" t="n">
        <f aca="false">D29/$E$5</f>
        <v>0.0224081881287233</v>
      </c>
      <c r="F29" s="122"/>
      <c r="H29" s="0" t="s">
        <v>159</v>
      </c>
      <c r="I29" s="0" t="s">
        <v>160</v>
      </c>
      <c r="J29" s="111" t="s">
        <v>142</v>
      </c>
      <c r="L29" s="156" t="str">
        <f aca="false">VLOOKUP(H29,QUIK!D:AL,3,0)</f>
        <v>ао</v>
      </c>
      <c r="M29" s="156" t="str">
        <f aca="false">IF(ISERROR(VLOOKUP(L29,Лист12!$A$23:$A$27,1,0))=0,"Обл",IF(OR(L29="ао",L29="ап",L29="др"),"Акции","Прочее"))</f>
        <v>Акции</v>
      </c>
      <c r="N29" s="157" t="n">
        <f aca="false">IFERROR(VLOOKUP(H29,QUIK_купитьпродать!B:G,6,0),"")</f>
        <v>12</v>
      </c>
      <c r="O29" s="157" t="n">
        <f aca="false">IF(M29="Обл",VLOOKUP(H29,QUIK!C:J,8,0),1)</f>
        <v>1</v>
      </c>
      <c r="P29" s="0" t="n">
        <f aca="false">VLOOKUP(H29,QUIK!$D:$AL,5,0)</f>
        <v>1</v>
      </c>
      <c r="Q29" s="0" t="n">
        <f aca="false">VLOOKUP(H29,QUIK!$D:$AL,9,0)</f>
        <v>580</v>
      </c>
      <c r="R29" s="0" t="str">
        <f aca="false">VLOOKUP(H29,QUIK!$D:$AL,28,0)</f>
        <v>SUR</v>
      </c>
      <c r="S29" s="0" t="n">
        <f aca="false">VLOOKUP(H29,QUIK!$D:$AL,31,0)</f>
        <v>-100</v>
      </c>
      <c r="T29" s="0" t="n">
        <f aca="false">VLOOKUP(H29,QUIK!$D:$AL,30,0)</f>
        <v>0</v>
      </c>
      <c r="U29" s="0" t="n">
        <f aca="false">VLOOKUP(H29,QUIK!$D:$AL,4,0)</f>
        <v>1</v>
      </c>
      <c r="V29" s="122" t="n">
        <f aca="false">IFERROR(VLOOKUP(H29,A:E,4,0)/SUM(D:D),"")</f>
        <v>0.00727127858971314</v>
      </c>
      <c r="W29" s="140" t="n">
        <f aca="false">K29-V29</f>
        <v>-0.00727127858971314</v>
      </c>
      <c r="X29" s="341" t="n">
        <f aca="false">(Q29*P29)/$E$5</f>
        <v>0.000602002349075442</v>
      </c>
      <c r="Y29" s="159"/>
      <c r="Z29" s="160" t="n">
        <f aca="false">(N29/P29)*-1</f>
        <v>-12</v>
      </c>
      <c r="AA29" s="160" t="n">
        <f aca="false">IF(M29="Обл",Z29*P29*Q29%*O29,Z29*P29*Q29)</f>
        <v>-6960</v>
      </c>
      <c r="AB29" s="160" t="n">
        <f aca="false">(IF(N29&lt;&gt;0,N29,0)+Z29*P29)</f>
        <v>0</v>
      </c>
      <c r="AC29" s="160" t="n">
        <f aca="false">AB29*Q29</f>
        <v>0</v>
      </c>
      <c r="AD29" s="122" t="n">
        <f aca="false">AC29/$E$5</f>
        <v>0</v>
      </c>
    </row>
    <row r="30" customFormat="false" ht="15.75" hidden="false" customHeight="false" outlineLevel="0" collapsed="false">
      <c r="A30" s="23" t="s">
        <v>151</v>
      </c>
      <c r="B30" s="23" t="s">
        <v>152</v>
      </c>
      <c r="C30" s="23" t="n">
        <v>11</v>
      </c>
      <c r="D30" s="23" t="n">
        <v>11077</v>
      </c>
      <c r="E30" s="125" t="n">
        <f aca="false">D30/$E$5</f>
        <v>0.0114972069322563</v>
      </c>
      <c r="F30" s="122"/>
      <c r="H30" s="0" t="s">
        <v>140</v>
      </c>
      <c r="I30" s="0" t="s">
        <v>141</v>
      </c>
      <c r="J30" s="111" t="s">
        <v>142</v>
      </c>
      <c r="L30" s="156" t="str">
        <f aca="false">VLOOKUP(H30,QUIK!D:AL,3,0)</f>
        <v>ао</v>
      </c>
      <c r="M30" s="156" t="str">
        <f aca="false">IF(ISERROR(VLOOKUP(L30,Лист12!$A$23:$A$27,1,0))=0,"Обл",IF(OR(L30="ао",L30="ап",L30="др"),"Акции","Прочее"))</f>
        <v>Акции</v>
      </c>
      <c r="N30" s="157" t="n">
        <f aca="false">IFERROR(VLOOKUP(H30,QUIK_купитьпродать!B:G,6,0),"")</f>
        <v>100</v>
      </c>
      <c r="O30" s="157" t="n">
        <f aca="false">IF(M30="Обл",VLOOKUP(H30,QUIK!C:J,8,0),1)</f>
        <v>1</v>
      </c>
      <c r="P30" s="0" t="n">
        <f aca="false">VLOOKUP(H30,QUIK!$D:$AL,5,0)</f>
        <v>10</v>
      </c>
      <c r="Q30" s="0" t="n">
        <f aca="false">VLOOKUP(H30,QUIK!$D:$AL,9,0)</f>
        <v>52.67</v>
      </c>
      <c r="R30" s="0" t="str">
        <f aca="false">VLOOKUP(H30,QUIK!$D:$AL,28,0)</f>
        <v>SUR</v>
      </c>
      <c r="S30" s="0" t="n">
        <f aca="false">VLOOKUP(H30,QUIK!$D:$AL,31,0)</f>
        <v>-100</v>
      </c>
      <c r="T30" s="0" t="n">
        <f aca="false">VLOOKUP(H30,QUIK!$D:$AL,30,0)</f>
        <v>0</v>
      </c>
      <c r="U30" s="0" t="n">
        <f aca="false">VLOOKUP(H30,QUIK!$D:$AL,4,0)</f>
        <v>1</v>
      </c>
      <c r="W30" s="140"/>
      <c r="X30" s="341" t="n">
        <f aca="false">(Q30*P30)/$E$5</f>
        <v>0.000546680409065578</v>
      </c>
      <c r="Y30" s="159"/>
      <c r="Z30" s="160" t="n">
        <f aca="false">(N30/P30)*-1</f>
        <v>-10</v>
      </c>
      <c r="AA30" s="160" t="n">
        <f aca="false">IF(M30="Обл",Z30*P30*Q30%*O30,Z30*P30*Q30)</f>
        <v>-5267</v>
      </c>
      <c r="AB30" s="160" t="n">
        <f aca="false">(IF(N30&lt;&gt;0,N30,0)+Z30*P30)</f>
        <v>0</v>
      </c>
      <c r="AC30" s="160" t="n">
        <f aca="false">AB30*Q30</f>
        <v>0</v>
      </c>
      <c r="AD30" s="122" t="n">
        <f aca="false">AC30/$E$5</f>
        <v>0</v>
      </c>
    </row>
    <row r="31" customFormat="false" ht="15.75" hidden="false" customHeight="false" outlineLevel="0" collapsed="false">
      <c r="A31" s="23" t="s">
        <v>163</v>
      </c>
      <c r="B31" s="23" t="s">
        <v>164</v>
      </c>
      <c r="C31" s="23" t="n">
        <v>7</v>
      </c>
      <c r="D31" s="23" t="n">
        <v>29883</v>
      </c>
      <c r="E31" s="125" t="n">
        <f aca="false">D31/$E$5</f>
        <v>0.0310166141334852</v>
      </c>
      <c r="F31" s="122"/>
      <c r="H31" s="0" t="s">
        <v>165</v>
      </c>
      <c r="I31" s="0" t="s">
        <v>166</v>
      </c>
      <c r="J31" s="111" t="s">
        <v>142</v>
      </c>
      <c r="L31" s="156" t="str">
        <f aca="false">VLOOKUP(H31,QUIK!D:AL,3,0)</f>
        <v>ао</v>
      </c>
      <c r="M31" s="156" t="str">
        <f aca="false">IF(ISERROR(VLOOKUP(L31,Лист12!$A$23:$A$27,1,0))=0,"Обл",IF(OR(L31="ао",L31="ап",L31="др"),"Акции","Прочее"))</f>
        <v>Акции</v>
      </c>
      <c r="N31" s="157" t="n">
        <f aca="false">IFERROR(VLOOKUP(H31,QUIK_купитьпродать!B:G,6,0),"")</f>
        <v>10000</v>
      </c>
      <c r="O31" s="157" t="n">
        <f aca="false">IF(M31="Обл",VLOOKUP(H31,QUIK!C:J,8,0),1)</f>
        <v>1</v>
      </c>
      <c r="P31" s="0" t="n">
        <f aca="false">VLOOKUP(H31,QUIK!$D:$AL,5,0)</f>
        <v>1000</v>
      </c>
      <c r="Q31" s="0" t="n">
        <f aca="false">VLOOKUP(H31,QUIK!$D:$AL,9,0)</f>
        <v>1.0745</v>
      </c>
      <c r="R31" s="0" t="str">
        <f aca="false">VLOOKUP(H31,QUIK!$D:$AL,28,0)</f>
        <v>SUR</v>
      </c>
      <c r="S31" s="0" t="n">
        <f aca="false">VLOOKUP(H31,QUIK!$D:$AL,31,0)</f>
        <v>-100</v>
      </c>
      <c r="T31" s="0" t="n">
        <f aca="false">VLOOKUP(H31,QUIK!$D:$AL,30,0)</f>
        <v>0</v>
      </c>
      <c r="U31" s="0" t="n">
        <f aca="false">VLOOKUP(H31,QUIK!$D:$AL,4,0)</f>
        <v>2</v>
      </c>
      <c r="V31" s="122" t="n">
        <f aca="false">IFERROR(VLOOKUP(H31,A:E,4,0)/SUM(D:D),"")</f>
        <v>0.0110803316279738</v>
      </c>
      <c r="W31" s="140" t="n">
        <f aca="false">K31-V31</f>
        <v>-0.0110803316279738</v>
      </c>
      <c r="X31" s="341" t="n">
        <f aca="false">(Q31*P31)/$E$5</f>
        <v>0.00111526124841649</v>
      </c>
      <c r="Y31" s="159"/>
      <c r="Z31" s="160" t="n">
        <f aca="false">(N31/P31)*-1</f>
        <v>-10</v>
      </c>
      <c r="AA31" s="160" t="n">
        <f aca="false">IF(M31="Обл",Z31*P31*Q31%*O31,Z31*P31*Q31)</f>
        <v>-10745</v>
      </c>
      <c r="AB31" s="160" t="n">
        <f aca="false">(IF(N31&lt;&gt;0,N31,0)+Z31*P31)</f>
        <v>0</v>
      </c>
      <c r="AC31" s="160" t="n">
        <f aca="false">AB31*Q31</f>
        <v>0</v>
      </c>
      <c r="AD31" s="122" t="n">
        <f aca="false">AC31/$E$5</f>
        <v>0</v>
      </c>
    </row>
    <row r="32" customFormat="false" ht="15.75" hidden="false" customHeight="false" outlineLevel="0" collapsed="false">
      <c r="A32" s="23" t="s">
        <v>155</v>
      </c>
      <c r="B32" s="23" t="s">
        <v>156</v>
      </c>
      <c r="C32" s="23" t="n">
        <v>30</v>
      </c>
      <c r="D32" s="23" t="n">
        <v>101415</v>
      </c>
      <c r="E32" s="125" t="n">
        <f aca="false">D32/$E$5</f>
        <v>0.10526218660601</v>
      </c>
      <c r="F32" s="122"/>
      <c r="H32" s="0" t="s">
        <v>169</v>
      </c>
      <c r="I32" s="0" t="s">
        <v>170</v>
      </c>
      <c r="J32" s="111" t="s">
        <v>142</v>
      </c>
      <c r="L32" s="156" t="str">
        <f aca="false">VLOOKUP(H32,QUIK!D:AL,3,0)</f>
        <v>ао</v>
      </c>
      <c r="M32" s="156" t="str">
        <f aca="false">IF(ISERROR(VLOOKUP(L32,Лист12!$A$23:$A$27,1,0))=0,"Обл",IF(OR(L32="ао",L32="ап",L32="др"),"Акции","Прочее"))</f>
        <v>Акции</v>
      </c>
      <c r="N32" s="157" t="n">
        <f aca="false">IFERROR(VLOOKUP(H32,QUIK_купитьпродать!B:G,6,0),"")</f>
        <v>230000</v>
      </c>
      <c r="O32" s="157" t="n">
        <f aca="false">IF(M32="Обл",VLOOKUP(H32,QUIK!C:J,8,0),1)</f>
        <v>1</v>
      </c>
      <c r="P32" s="0" t="n">
        <f aca="false">VLOOKUP(H32,QUIK!$D:$AL,5,0)</f>
        <v>10000</v>
      </c>
      <c r="Q32" s="0" t="n">
        <f aca="false">VLOOKUP(H32,QUIK!$D:$AL,9,0)</f>
        <v>0.3243</v>
      </c>
      <c r="R32" s="0" t="str">
        <f aca="false">VLOOKUP(H32,QUIK!$D:$AL,28,0)</f>
        <v>SUR</v>
      </c>
      <c r="S32" s="0" t="n">
        <f aca="false">VLOOKUP(H32,QUIK!$D:$AL,31,0)</f>
        <v>-100</v>
      </c>
      <c r="T32" s="0" t="n">
        <f aca="false">VLOOKUP(H32,QUIK!$D:$AL,30,0)</f>
        <v>0</v>
      </c>
      <c r="U32" s="0" t="n">
        <f aca="false">VLOOKUP(H32,QUIK!$D:$AL,4,0)</f>
        <v>2</v>
      </c>
      <c r="V32" s="122" t="n">
        <f aca="false">IFERROR(VLOOKUP(H32,A:E,4,0)/SUM(D:D),"")</f>
        <v>0.0768021239392662</v>
      </c>
      <c r="W32" s="140" t="n">
        <f aca="false">K32-V32</f>
        <v>-0.0768021239392662</v>
      </c>
      <c r="X32" s="341" t="n">
        <f aca="false">(Q32*P32)/$E$5</f>
        <v>0.00336602347939941</v>
      </c>
      <c r="Y32" s="159"/>
      <c r="Z32" s="160" t="n">
        <f aca="false">(N32/P32)*-1</f>
        <v>-23</v>
      </c>
      <c r="AA32" s="160" t="n">
        <f aca="false">IF(M32="Обл",Z32*P32*Q32%*O32,Z32*P32*Q32)</f>
        <v>-74589</v>
      </c>
      <c r="AB32" s="160" t="n">
        <f aca="false">(IF(N32&lt;&gt;0,N32,0)+Z32*P32)</f>
        <v>0</v>
      </c>
      <c r="AC32" s="160" t="n">
        <f aca="false">AB32*Q32</f>
        <v>0</v>
      </c>
      <c r="AD32" s="122" t="n">
        <f aca="false">AC32/$E$5</f>
        <v>0</v>
      </c>
    </row>
    <row r="33" customFormat="false" ht="15.75" hidden="false" customHeight="false" outlineLevel="0" collapsed="false">
      <c r="A33" s="23" t="s">
        <v>179</v>
      </c>
      <c r="B33" s="23" t="s">
        <v>180</v>
      </c>
      <c r="C33" s="23" t="n">
        <v>50</v>
      </c>
      <c r="D33" s="23" t="n">
        <v>48268</v>
      </c>
      <c r="E33" s="125" t="n">
        <f aca="false">D33/$E$5</f>
        <v>0.0500990506640922</v>
      </c>
      <c r="F33" s="122"/>
      <c r="H33" s="0" t="s">
        <v>171</v>
      </c>
      <c r="I33" s="0" t="s">
        <v>172</v>
      </c>
      <c r="J33" s="111" t="s">
        <v>142</v>
      </c>
      <c r="L33" s="156" t="str">
        <f aca="false">VLOOKUP(H33,QUIK!D:AL,3,0)</f>
        <v>ао</v>
      </c>
      <c r="M33" s="156" t="str">
        <f aca="false">IF(ISERROR(VLOOKUP(L33,Лист12!$A$23:$A$27,1,0))=0,"Обл",IF(OR(L33="ао",L33="ап",L33="др"),"Акции","Прочее"))</f>
        <v>Акции</v>
      </c>
      <c r="N33" s="157" t="n">
        <f aca="false">IFERROR(VLOOKUP(H33,QUIK_купитьпродать!B:G,6,0),"")</f>
        <v>400</v>
      </c>
      <c r="O33" s="157" t="n">
        <f aca="false">IF(M33="Обл",VLOOKUP(H33,QUIK!C:J,8,0),1)</f>
        <v>1</v>
      </c>
      <c r="P33" s="0" t="n">
        <f aca="false">VLOOKUP(H33,QUIK!$D:$AL,5,0)</f>
        <v>10</v>
      </c>
      <c r="Q33" s="0" t="n">
        <f aca="false">VLOOKUP(H33,QUIK!$D:$AL,9,0)</f>
        <v>228.11</v>
      </c>
      <c r="R33" s="0" t="str">
        <f aca="false">VLOOKUP(H33,QUIK!$D:$AL,28,0)</f>
        <v>SUR</v>
      </c>
      <c r="S33" s="0" t="n">
        <f aca="false">VLOOKUP(H33,QUIK!$D:$AL,31,0)</f>
        <v>-100</v>
      </c>
      <c r="T33" s="0" t="n">
        <f aca="false">VLOOKUP(H33,QUIK!$D:$AL,30,0)</f>
        <v>0</v>
      </c>
      <c r="U33" s="0" t="n">
        <f aca="false">VLOOKUP(H33,QUIK!$D:$AL,4,0)</f>
        <v>1</v>
      </c>
      <c r="V33" s="122" t="n">
        <f aca="false">IFERROR(VLOOKUP(H33,A:E,4,0)/SUM(D:D),"")</f>
        <v>0.0950952574295262</v>
      </c>
      <c r="W33" s="140" t="n">
        <f aca="false">K33-V33</f>
        <v>-0.0950952574295262</v>
      </c>
      <c r="X33" s="341" t="n">
        <f aca="false">(Q33*P33)/$E$5</f>
        <v>0.00236763372151033</v>
      </c>
      <c r="Y33" s="159"/>
      <c r="Z33" s="160" t="n">
        <f aca="false">(N33/P33)*-1</f>
        <v>-40</v>
      </c>
      <c r="AA33" s="160" t="n">
        <f aca="false">IF(M33="Обл",Z33*P33*Q33%*O33,Z33*P33*Q33)</f>
        <v>-91244</v>
      </c>
      <c r="AB33" s="160" t="n">
        <f aca="false">(IF(N33&lt;&gt;0,N33,0)+Z33*P33)</f>
        <v>0</v>
      </c>
      <c r="AC33" s="160" t="n">
        <f aca="false">AB33*Q33</f>
        <v>0</v>
      </c>
      <c r="AD33" s="122" t="n">
        <f aca="false">AC33/$E$5</f>
        <v>0</v>
      </c>
    </row>
    <row r="34" customFormat="false" ht="15.75" hidden="false" customHeight="false" outlineLevel="0" collapsed="false">
      <c r="A34" s="23" t="s">
        <v>181</v>
      </c>
      <c r="B34" s="23" t="s">
        <v>182</v>
      </c>
      <c r="C34" s="23" t="n">
        <v>32</v>
      </c>
      <c r="D34" s="23" t="n">
        <v>30217.28</v>
      </c>
      <c r="E34" s="125" t="n">
        <f aca="false">D34/$E$5</f>
        <v>0.0313635750735696</v>
      </c>
      <c r="F34" s="122"/>
      <c r="H34" s="0" t="s">
        <v>173</v>
      </c>
      <c r="I34" s="0" t="s">
        <v>174</v>
      </c>
      <c r="J34" s="111" t="s">
        <v>142</v>
      </c>
      <c r="L34" s="156" t="str">
        <f aca="false">VLOOKUP(H34,QUIK!D:AL,3,0)</f>
        <v>ап</v>
      </c>
      <c r="M34" s="156" t="str">
        <f aca="false">IF(ISERROR(VLOOKUP(L34,Лист12!$A$23:$A$27,1,0))=0,"Обл",IF(OR(L34="ао",L34="ап",L34="др"),"Акции","Прочее"))</f>
        <v>Акции</v>
      </c>
      <c r="N34" s="157" t="n">
        <f aca="false">IFERROR(VLOOKUP(H34,QUIK_купитьпродать!B:G,6,0),"")</f>
        <v>300</v>
      </c>
      <c r="O34" s="157" t="n">
        <f aca="false">IF(M34="Обл",VLOOKUP(H34,QUIK!C:J,8,0),1)</f>
        <v>1</v>
      </c>
      <c r="P34" s="0" t="n">
        <f aca="false">VLOOKUP(H34,QUIK!$D:$AL,5,0)</f>
        <v>10</v>
      </c>
      <c r="Q34" s="0" t="n">
        <f aca="false">VLOOKUP(H34,QUIK!$D:$AL,9,0)</f>
        <v>228.35</v>
      </c>
      <c r="R34" s="0" t="str">
        <f aca="false">VLOOKUP(H34,QUIK!$D:$AL,28,0)</f>
        <v>SUR</v>
      </c>
      <c r="S34" s="0" t="n">
        <f aca="false">VLOOKUP(H34,QUIK!$D:$AL,31,0)</f>
        <v>-100</v>
      </c>
      <c r="T34" s="0" t="n">
        <f aca="false">VLOOKUP(H34,QUIK!$D:$AL,30,0)</f>
        <v>0</v>
      </c>
      <c r="U34" s="0" t="n">
        <f aca="false">VLOOKUP(H34,QUIK!$D:$AL,4,0)</f>
        <v>1</v>
      </c>
      <c r="V34" s="122" t="n">
        <f aca="false">IFERROR(VLOOKUP(H34,A:E,4,0)/SUM(D:D),"")</f>
        <v>0.0713335417054054</v>
      </c>
      <c r="W34" s="140" t="n">
        <f aca="false">K34-V34</f>
        <v>-0.0713335417054054</v>
      </c>
      <c r="X34" s="341" t="n">
        <f aca="false">(Q34*P34)/$E$5</f>
        <v>0.0023701247657134</v>
      </c>
      <c r="Y34" s="159"/>
      <c r="Z34" s="160" t="n">
        <f aca="false">(N34/P34)*-1</f>
        <v>-30</v>
      </c>
      <c r="AA34" s="160" t="n">
        <f aca="false">IF(M34="Обл",Z34*P34*Q34%*O34,Z34*P34*Q34)</f>
        <v>-68505</v>
      </c>
      <c r="AB34" s="160" t="n">
        <f aca="false">(IF(N34&lt;&gt;0,N34,0)+Z34*P34)</f>
        <v>0</v>
      </c>
      <c r="AC34" s="160" t="n">
        <f aca="false">AB34*Q34</f>
        <v>0</v>
      </c>
      <c r="AD34" s="122" t="n">
        <f aca="false">AC34/$E$5</f>
        <v>0</v>
      </c>
    </row>
    <row r="35" customFormat="false" ht="15.75" hidden="false" customHeight="false" outlineLevel="0" collapsed="false">
      <c r="A35" s="23" t="s">
        <v>183</v>
      </c>
      <c r="B35" s="23" t="s">
        <v>184</v>
      </c>
      <c r="C35" s="23" t="n">
        <v>30</v>
      </c>
      <c r="D35" s="23" t="n">
        <v>27478.2</v>
      </c>
      <c r="E35" s="125" t="n">
        <f aca="false">D35/$E$5</f>
        <v>0.0285205878420083</v>
      </c>
      <c r="F35" s="122"/>
      <c r="H35" s="0" t="s">
        <v>175</v>
      </c>
      <c r="I35" s="0" t="s">
        <v>176</v>
      </c>
      <c r="J35" s="111" t="s">
        <v>142</v>
      </c>
      <c r="L35" s="156" t="str">
        <f aca="false">VLOOKUP(H35,QUIK!D:AL,3,0)</f>
        <v>ао</v>
      </c>
      <c r="M35" s="156" t="str">
        <f aca="false">IF(ISERROR(VLOOKUP(L35,Лист12!$A$23:$A$27,1,0))=0,"Обл",IF(OR(L35="ао",L35="ап",L35="др"),"Акции","Прочее"))</f>
        <v>Акции</v>
      </c>
      <c r="N35" s="157" t="n">
        <f aca="false">IFERROR(VLOOKUP(H35,QUIK_купитьпродать!B:G,6,0),"")</f>
        <v>50</v>
      </c>
      <c r="O35" s="157" t="n">
        <f aca="false">IF(M35="Обл",VLOOKUP(H35,QUIK!C:J,8,0),1)</f>
        <v>1</v>
      </c>
      <c r="P35" s="0" t="n">
        <f aca="false">VLOOKUP(H35,QUIK!$D:$AL,5,0)</f>
        <v>1</v>
      </c>
      <c r="Q35" s="0" t="n">
        <f aca="false">VLOOKUP(H35,QUIK!$D:$AL,9,0)</f>
        <v>532.9</v>
      </c>
      <c r="R35" s="0" t="str">
        <f aca="false">VLOOKUP(H35,QUIK!$D:$AL,28,0)</f>
        <v>SUR</v>
      </c>
      <c r="S35" s="0" t="n">
        <f aca="false">VLOOKUP(H35,QUIK!$D:$AL,31,0)</f>
        <v>-100</v>
      </c>
      <c r="T35" s="0" t="n">
        <f aca="false">VLOOKUP(H35,QUIK!$D:$AL,30,0)</f>
        <v>0</v>
      </c>
      <c r="U35" s="0" t="n">
        <f aca="false">VLOOKUP(H35,QUIK!$D:$AL,4,0)</f>
        <v>1</v>
      </c>
      <c r="V35" s="122" t="n">
        <f aca="false">IFERROR(VLOOKUP(H35,A:E,4,0)/SUM(D:D),"")</f>
        <v>0.0276756235839747</v>
      </c>
      <c r="W35" s="140" t="n">
        <f aca="false">K35-V35</f>
        <v>-0.0276756235839747</v>
      </c>
      <c r="X35" s="341" t="n">
        <f aca="false">(Q35*P35)/$E$5</f>
        <v>0.000553115606590178</v>
      </c>
      <c r="Y35" s="159"/>
      <c r="Z35" s="160" t="n">
        <f aca="false">(N35/P35)*-1</f>
        <v>-50</v>
      </c>
      <c r="AA35" s="160" t="n">
        <f aca="false">IF(M35="Обл",Z35*P35*Q35%*O35,Z35*P35*Q35)</f>
        <v>-26645</v>
      </c>
      <c r="AB35" s="160" t="n">
        <f aca="false">(IF(N35&lt;&gt;0,N35,0)+Z35*P35)</f>
        <v>0</v>
      </c>
      <c r="AC35" s="160" t="n">
        <f aca="false">AB35*Q35</f>
        <v>0</v>
      </c>
      <c r="AD35" s="122" t="n">
        <f aca="false">AC35/$E$5</f>
        <v>0</v>
      </c>
    </row>
    <row r="36" customFormat="false" ht="15.75" hidden="false" customHeight="false" outlineLevel="0" collapsed="false">
      <c r="H36" s="0" t="s">
        <v>179</v>
      </c>
      <c r="I36" s="0" t="s">
        <v>180</v>
      </c>
      <c r="J36" s="111" t="s">
        <v>142</v>
      </c>
      <c r="L36" s="156" t="str">
        <f aca="false">VLOOKUP(H36,QUIK!D:AL,3,0)</f>
        <v>бирж.обл.</v>
      </c>
      <c r="M36" s="156" t="str">
        <f aca="false">IF(ISERROR(VLOOKUP(L36,Лист12!$A$23:$A$27,1,0))=0,"Обл",IF(OR(L36="ао",L36="ап",L36="др"),"Акции","Прочее"))</f>
        <v>Обл</v>
      </c>
      <c r="N36" s="157" t="n">
        <f aca="false">IFERROR(VLOOKUP(H36,QUIK_купитьпродать!B:G,6,0),"")</f>
        <v>50</v>
      </c>
      <c r="O36" s="157" t="n">
        <f aca="false">IF(M36="Обл",VLOOKUP(H36,QUIK!C:J,8,0),1)</f>
        <v>1000</v>
      </c>
      <c r="P36" s="0" t="n">
        <f aca="false">VLOOKUP(H36,QUIK!$D:$AL,5,0)</f>
        <v>1</v>
      </c>
      <c r="Q36" s="0" t="n">
        <f aca="false">VLOOKUP(H36,QUIK!$D:$AL,9,0)</f>
        <v>94.58</v>
      </c>
      <c r="R36" s="0" t="str">
        <f aca="false">VLOOKUP(H36,QUIK!$D:$AL,28,0)</f>
        <v>SUR</v>
      </c>
      <c r="S36" s="0" t="n">
        <f aca="false">VLOOKUP(H36,QUIK!$D:$AL,31,0)</f>
        <v>6</v>
      </c>
      <c r="T36" s="0" t="n">
        <f aca="false">VLOOKUP(H36,QUIK!$D:$AL,30,0)</f>
        <v>0</v>
      </c>
      <c r="U36" s="0" t="n">
        <f aca="false">VLOOKUP(H36,QUIK!$D:$AL,4,0)</f>
        <v>1</v>
      </c>
      <c r="V36" s="122" t="n">
        <f aca="false">IFERROR(VLOOKUP(H36,A:E,4,0)/SUM(D:D),"")</f>
        <v>0.0486647358525061</v>
      </c>
      <c r="W36" s="140" t="n">
        <f aca="false">K36-V36</f>
        <v>-0.0486647358525061</v>
      </c>
      <c r="X36" s="341" t="n">
        <f aca="false">(Q36*P36)/$E$5</f>
        <v>9.81679003026816E-005</v>
      </c>
      <c r="Y36" s="159"/>
      <c r="Z36" s="160" t="n">
        <f aca="false">(N36/P36)*-1</f>
        <v>-50</v>
      </c>
      <c r="AA36" s="160" t="n">
        <f aca="false">IF(M36="Обл",Z36*P36*Q36%*O36,Z36*P36*Q36)</f>
        <v>-47290</v>
      </c>
      <c r="AB36" s="160" t="n">
        <f aca="false">(IF(N36&lt;&gt;0,N36,0)+Z36*P36)</f>
        <v>0</v>
      </c>
      <c r="AC36" s="160" t="n">
        <f aca="false">AB36*Q36</f>
        <v>0</v>
      </c>
      <c r="AD36" s="122" t="n">
        <f aca="false">AC36/$E$5</f>
        <v>0</v>
      </c>
    </row>
    <row r="37" customFormat="false" ht="15.75" hidden="false" customHeight="false" outlineLevel="0" collapsed="false">
      <c r="H37" s="0" t="s">
        <v>181</v>
      </c>
      <c r="I37" s="0" t="s">
        <v>182</v>
      </c>
      <c r="J37" s="111" t="s">
        <v>142</v>
      </c>
      <c r="L37" s="156" t="str">
        <f aca="false">VLOOKUP(H37,QUIK!D:AL,3,0)</f>
        <v>бирж.обл.</v>
      </c>
      <c r="M37" s="156" t="str">
        <f aca="false">IF(ISERROR(VLOOKUP(L37,Лист12!$A$23:$A$27,1,0))=0,"Обл","")</f>
        <v>Обл</v>
      </c>
      <c r="N37" s="157" t="n">
        <f aca="false">IFERROR(VLOOKUP(H37,QUIK_купитьпродать!B:G,6,0),"")</f>
        <v>32</v>
      </c>
      <c r="O37" s="157" t="n">
        <f aca="false">IF(M37="Обл",VLOOKUP(H37,QUIK!C:J,8,0),1)</f>
        <v>1000</v>
      </c>
      <c r="P37" s="0" t="n">
        <f aca="false">VLOOKUP(H37,QUIK!$D:$AL,5,0)</f>
        <v>1</v>
      </c>
      <c r="Q37" s="0" t="n">
        <f aca="false">VLOOKUP(H37,QUIK!$D:$AL,9,0)</f>
        <v>91.11</v>
      </c>
      <c r="R37" s="0" t="str">
        <f aca="false">VLOOKUP(H37,QUIK!$D:$AL,28,0)</f>
        <v>SUR</v>
      </c>
      <c r="S37" s="0" t="n">
        <f aca="false">VLOOKUP(H37,QUIK!$D:$AL,31,0)</f>
        <v>6</v>
      </c>
      <c r="T37" s="0" t="n">
        <f aca="false">VLOOKUP(H37,QUIK!$D:$AL,30,0)</f>
        <v>0</v>
      </c>
      <c r="U37" s="0" t="n">
        <f aca="false">VLOOKUP(H37,QUIK!$D:$AL,4,0)</f>
        <v>1</v>
      </c>
      <c r="V37" s="122" t="n">
        <f aca="false">IFERROR(VLOOKUP(H37,A:E,4,0)/SUM(D:D),"")</f>
        <v>0.0304656490714596</v>
      </c>
      <c r="W37" s="140" t="n">
        <f aca="false">K37-V37</f>
        <v>-0.0304656490714596</v>
      </c>
      <c r="X37" s="341" t="n">
        <f aca="false">(Q37*P37)/$E$5</f>
        <v>9.45662655590751E-005</v>
      </c>
      <c r="Y37" s="159"/>
      <c r="Z37" s="160" t="n">
        <f aca="false">(N37/P37)*-1</f>
        <v>-32</v>
      </c>
      <c r="AA37" s="160" t="n">
        <f aca="false">IF(M37="Обл",Z37*P37*Q37%*O37,Z37*P37*Q37)</f>
        <v>-29155.2</v>
      </c>
      <c r="AB37" s="160" t="n">
        <f aca="false">(IF(N37&lt;&gt;0,N37,0)+Z37*P37)</f>
        <v>0</v>
      </c>
      <c r="AC37" s="160" t="n">
        <f aca="false">AB37*Q37</f>
        <v>0</v>
      </c>
      <c r="AD37" s="122" t="n">
        <f aca="false">AC37/$E$5</f>
        <v>0</v>
      </c>
    </row>
    <row r="38" customFormat="false" ht="15.75" hidden="false" customHeight="false" outlineLevel="0" collapsed="false">
      <c r="H38" s="0" t="s">
        <v>183</v>
      </c>
      <c r="I38" s="0" t="s">
        <v>184</v>
      </c>
      <c r="J38" s="111" t="s">
        <v>142</v>
      </c>
      <c r="L38" s="156" t="str">
        <f aca="false">VLOOKUP(H38,QUIK!D:AL,3,0)</f>
        <v>бирж.обл.</v>
      </c>
      <c r="M38" s="156" t="str">
        <f aca="false">IF(ISERROR(VLOOKUP(L38,Лист12!$A$23:$A$27,1,0))=0,"Обл","")</f>
        <v>Обл</v>
      </c>
      <c r="N38" s="157" t="n">
        <f aca="false">IFERROR(VLOOKUP(H38,QUIK_купитьпродать!B:G,6,0),"")</f>
        <v>30</v>
      </c>
      <c r="O38" s="157" t="n">
        <f aca="false">IF(M38="Обл",VLOOKUP(H38,QUIK!C:J,8,0),1)</f>
        <v>1000</v>
      </c>
      <c r="P38" s="0" t="n">
        <f aca="false">VLOOKUP(H38,QUIK!$D:$AL,5,0)</f>
        <v>1</v>
      </c>
      <c r="Q38" s="0" t="n">
        <f aca="false">VLOOKUP(H38,QUIK!$D:$AL,9,0)</f>
        <v>90.16</v>
      </c>
      <c r="R38" s="0" t="str">
        <f aca="false">VLOOKUP(H38,QUIK!$D:$AL,28,0)</f>
        <v>SUR</v>
      </c>
      <c r="S38" s="0" t="n">
        <f aca="false">VLOOKUP(H38,QUIK!$D:$AL,31,0)</f>
        <v>6</v>
      </c>
      <c r="T38" s="0" t="n">
        <f aca="false">VLOOKUP(H38,QUIK!$D:$AL,30,0)</f>
        <v>0</v>
      </c>
      <c r="U38" s="0" t="n">
        <f aca="false">VLOOKUP(H38,QUIK!$D:$AL,4,0)</f>
        <v>1</v>
      </c>
      <c r="V38" s="122" t="n">
        <f aca="false">IFERROR(VLOOKUP(H38,A:E,4,0)/SUM(D:D),"")</f>
        <v>0.0277040553721375</v>
      </c>
      <c r="W38" s="140" t="n">
        <f aca="false">K38-V38</f>
        <v>-0.0277040553721375</v>
      </c>
      <c r="X38" s="341" t="n">
        <f aca="false">(Q38*P38)/$E$5</f>
        <v>9.35802272286929E-005</v>
      </c>
      <c r="Y38" s="159"/>
      <c r="Z38" s="160" t="n">
        <f aca="false">(N38/P38)*-1</f>
        <v>-30</v>
      </c>
      <c r="AA38" s="160" t="n">
        <f aca="false">IF(M38="Обл",Z38*P38*Q38%*O38,Z38*P38*Q38)</f>
        <v>-27048</v>
      </c>
      <c r="AB38" s="160" t="n">
        <f aca="false">(IF(N38&lt;&gt;0,N38,0)+Z38*P38)</f>
        <v>0</v>
      </c>
      <c r="AC38" s="160" t="n">
        <f aca="false">AB38*Q38</f>
        <v>0</v>
      </c>
      <c r="AD38" s="122" t="n">
        <f aca="false">AC38/$E$5</f>
        <v>0</v>
      </c>
    </row>
    <row r="39" customFormat="false" ht="15" hidden="false" customHeight="false" outlineLevel="0" collapsed="false">
      <c r="AD39" s="122"/>
    </row>
    <row r="40" customFormat="false" ht="15" hidden="false" customHeight="false" outlineLevel="0" collapsed="false">
      <c r="H40" s="190"/>
      <c r="AD40" s="122"/>
    </row>
    <row r="41" customFormat="false" ht="15" hidden="false" customHeight="false" outlineLevel="0" collapsed="false">
      <c r="AD41" s="122"/>
    </row>
    <row r="42" customFormat="false" ht="15" hidden="false" customHeight="false" outlineLevel="0" collapsed="false">
      <c r="AD42" s="122"/>
    </row>
    <row r="43" customFormat="false" ht="15" hidden="false" customHeight="false" outlineLevel="0" collapsed="false">
      <c r="H43" s="0" t="s">
        <v>282</v>
      </c>
      <c r="AD43" s="122"/>
    </row>
    <row r="44" customFormat="false" ht="15" hidden="false" customHeight="false" outlineLevel="0" collapsed="false">
      <c r="H44" s="344" t="s">
        <v>105</v>
      </c>
      <c r="I44" s="344" t="s">
        <v>118</v>
      </c>
      <c r="J44" s="175"/>
      <c r="K44" s="176" t="n">
        <v>0</v>
      </c>
      <c r="L44" s="177"/>
      <c r="M44" s="177"/>
      <c r="N44" s="157" t="n">
        <f aca="false">IFERROR(VLOOKUP(H44,QUIK_купитьпродать!B:G,6,0),)</f>
        <v>37000</v>
      </c>
      <c r="O44" s="157" t="str">
        <f aca="false">IF(ISERROR(VLOOKUP(L44,Лист12!$A$23:$A$27,1,0))=0,VLOOKUP(H44,QUIK!C:J,8,0),"")</f>
        <v/>
      </c>
      <c r="P44" s="0" t="n">
        <f aca="false">VLOOKUP(H44,QUIK!$D:$AL,5,0)</f>
        <v>1</v>
      </c>
      <c r="Q44" s="0" t="n">
        <f aca="false">VLOOKUP(H44,QUIK!$D:$AL,9,0)</f>
        <v>1.5396</v>
      </c>
      <c r="R44" s="0" t="str">
        <f aca="false">VLOOKUP(H44,QUIK!$D:$AL,28,0)</f>
        <v>SUR</v>
      </c>
      <c r="S44" s="0" t="n">
        <f aca="false">VLOOKUP(H44,QUIK!$D:$AL,31,0)</f>
        <v>-100</v>
      </c>
      <c r="T44" s="0" t="n">
        <f aca="false">VLOOKUP(H44,QUIK!$D:$AL,30,0)</f>
        <v>0</v>
      </c>
      <c r="U44" s="0" t="n">
        <f aca="false">VLOOKUP(H44,QUIK!$D:$AL,4,0)</f>
        <v>1</v>
      </c>
      <c r="V44" s="122" t="n">
        <f aca="false">IFERROR(VLOOKUP(H44,A:E,4,0)/SUM(D:D),"")</f>
        <v>0.0573625441256059</v>
      </c>
      <c r="W44" s="140" t="n">
        <f aca="false">K44-V44</f>
        <v>-0.0573625441256059</v>
      </c>
      <c r="X44" s="341" t="n">
        <f aca="false">(Q44*P44)/$E$5</f>
        <v>1.59800485626992E-006</v>
      </c>
      <c r="Y44" s="159" t="n">
        <f aca="false">W44*$E$5</f>
        <v>-55266.0228717514</v>
      </c>
      <c r="Z44" s="160" t="n">
        <f aca="false">IF(ABS(W44)&lt;X44,0,ROUNDDOWN(Y44/(Q44*P44),0))</f>
        <v>-35896</v>
      </c>
      <c r="AA44" s="160" t="n">
        <f aca="false">IF(M44="Обл",Z44*P44*Q44%*O44,Z44*P44*Q44)</f>
        <v>-55265.4816</v>
      </c>
      <c r="AB44" s="160" t="n">
        <f aca="false">(IF(N44&lt;&gt;0,N44,0)+Z44*P44)</f>
        <v>1104</v>
      </c>
      <c r="AC44" s="160" t="n">
        <f aca="false">E5-SUM(AC8:AC38,AC45)</f>
        <v>52508.6872199999</v>
      </c>
      <c r="AD44" s="122" t="n">
        <f aca="false">AC44/$E$5</f>
        <v>0.0545006087125992</v>
      </c>
    </row>
    <row r="45" customFormat="false" ht="15" hidden="false" customHeight="false" outlineLevel="0" collapsed="false">
      <c r="H45" s="179" t="s">
        <v>99</v>
      </c>
      <c r="I45" s="179" t="s">
        <v>100</v>
      </c>
      <c r="J45" s="175"/>
      <c r="K45" s="180" t="n">
        <v>0</v>
      </c>
      <c r="L45" s="157"/>
      <c r="M45" s="157"/>
      <c r="N45" s="157" t="str">
        <f aca="false">IFERROR(VLOOKUP(H45,QUIK_купитьпродать!B:G,6,0),"")</f>
        <v/>
      </c>
      <c r="O45" s="157"/>
      <c r="V45" s="122" t="n">
        <f aca="false">IFERROR(VLOOKUP(H45,A:E,4,0)/SUM(D:D),"")</f>
        <v>0.0035476116556902</v>
      </c>
      <c r="W45" s="140" t="n">
        <f aca="false">K45-V45</f>
        <v>-0.0035476116556902</v>
      </c>
      <c r="X45" s="341" t="n">
        <f aca="false">(Q45*P45)/$E$5</f>
        <v>0</v>
      </c>
      <c r="AC45" s="160" t="n">
        <f aca="false">E5*0.2%</f>
        <v>1926.90278</v>
      </c>
      <c r="AD45" s="122" t="n">
        <f aca="false">AC45/$E$5</f>
        <v>0.002</v>
      </c>
    </row>
    <row r="52" customFormat="false" ht="15" hidden="false" customHeight="false" outlineLevel="0" collapsed="false">
      <c r="AC52" s="0" t="s">
        <v>587</v>
      </c>
      <c r="AD52" s="140" t="n">
        <f aca="false">SUM(AD8:AD45)</f>
        <v>1</v>
      </c>
    </row>
    <row r="53" customFormat="false" ht="15" hidden="false" customHeight="false" outlineLevel="0" collapsed="false">
      <c r="AC53" s="0" t="s">
        <v>587</v>
      </c>
      <c r="AD53" s="0" t="str">
        <f aca="false">IF(AD52&gt;=99%,"портфель ок","ошибка!")</f>
        <v>портфель ок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263"/>
  <sheetViews>
    <sheetView showFormulas="false" showGridLines="true" showRowColHeaders="true" showZeros="true" rightToLeft="false" tabSelected="false" showOutlineSymbols="true" defaultGridColor="true" view="normal" topLeftCell="A196" colorId="64" zoomScale="100" zoomScaleNormal="100" zoomScalePageLayoutView="100" workbookViewId="0">
      <selection pane="topLeft" activeCell="J18" activeCellId="0" sqref="J18"/>
    </sheetView>
  </sheetViews>
  <sheetFormatPr defaultColWidth="8.54296875" defaultRowHeight="15" zeroHeight="false" outlineLevelRow="0" outlineLevelCol="0"/>
  <cols>
    <col collapsed="false" customWidth="true" hidden="false" outlineLevel="0" max="4" min="4" style="0" width="14.43"/>
    <col collapsed="false" customWidth="true" hidden="false" outlineLevel="0" max="5" min="5" style="0" width="16.85"/>
  </cols>
  <sheetData>
    <row r="1" customFormat="false" ht="15" hidden="false" customHeight="false" outlineLevel="0" collapsed="false">
      <c r="A1" s="0" t="s">
        <v>707</v>
      </c>
    </row>
    <row r="3" customFormat="false" ht="15" hidden="false" customHeight="false" outlineLevel="0" collapsed="false">
      <c r="A3" s="0" t="s">
        <v>708</v>
      </c>
      <c r="B3" s="0" t="s">
        <v>709</v>
      </c>
      <c r="C3" s="0" t="s">
        <v>710</v>
      </c>
      <c r="D3" s="0" t="s">
        <v>711</v>
      </c>
      <c r="E3" s="0" t="s">
        <v>195</v>
      </c>
      <c r="F3" s="0" t="s">
        <v>712</v>
      </c>
      <c r="G3" s="0" t="s">
        <v>713</v>
      </c>
      <c r="H3" s="0" t="s">
        <v>714</v>
      </c>
    </row>
    <row r="4" customFormat="false" ht="15" hidden="false" customHeight="false" outlineLevel="0" collapsed="false">
      <c r="A4" s="0" t="s">
        <v>715</v>
      </c>
      <c r="B4" s="0" t="s">
        <v>716</v>
      </c>
      <c r="C4" s="0" t="s">
        <v>717</v>
      </c>
      <c r="D4" s="0" t="s">
        <v>718</v>
      </c>
      <c r="E4" s="0" t="s">
        <v>719</v>
      </c>
      <c r="F4" s="0" t="s">
        <v>720</v>
      </c>
      <c r="G4" s="0" t="s">
        <v>721</v>
      </c>
      <c r="H4" s="0" t="n">
        <v>0</v>
      </c>
    </row>
    <row r="5" customFormat="false" ht="15" hidden="false" customHeight="false" outlineLevel="0" collapsed="false">
      <c r="A5" s="0" t="s">
        <v>722</v>
      </c>
      <c r="B5" s="0" t="s">
        <v>723</v>
      </c>
      <c r="C5" s="0" t="s">
        <v>724</v>
      </c>
      <c r="D5" s="0" t="s">
        <v>718</v>
      </c>
      <c r="E5" s="0" t="s">
        <v>725</v>
      </c>
      <c r="F5" s="0" t="s">
        <v>720</v>
      </c>
      <c r="G5" s="0" t="s">
        <v>726</v>
      </c>
      <c r="H5" s="0" t="n">
        <v>0</v>
      </c>
    </row>
    <row r="6" customFormat="false" ht="15" hidden="false" customHeight="false" outlineLevel="0" collapsed="false">
      <c r="A6" s="0" t="s">
        <v>727</v>
      </c>
      <c r="B6" s="0" t="s">
        <v>728</v>
      </c>
      <c r="C6" s="0" t="s">
        <v>729</v>
      </c>
      <c r="D6" s="0" t="s">
        <v>718</v>
      </c>
      <c r="E6" s="0" t="s">
        <v>730</v>
      </c>
      <c r="F6" s="0" t="s">
        <v>720</v>
      </c>
      <c r="G6" s="0" t="s">
        <v>731</v>
      </c>
      <c r="H6" s="0" t="n">
        <v>0</v>
      </c>
    </row>
    <row r="7" customFormat="false" ht="15" hidden="false" customHeight="false" outlineLevel="0" collapsed="false">
      <c r="A7" s="0" t="s">
        <v>732</v>
      </c>
      <c r="B7" s="0" t="s">
        <v>733</v>
      </c>
      <c r="C7" s="0" t="s">
        <v>734</v>
      </c>
      <c r="D7" s="0" t="s">
        <v>718</v>
      </c>
      <c r="E7" s="0" t="s">
        <v>735</v>
      </c>
      <c r="F7" s="0" t="s">
        <v>720</v>
      </c>
      <c r="G7" s="0" t="s">
        <v>736</v>
      </c>
      <c r="H7" s="0" t="n">
        <v>1</v>
      </c>
    </row>
    <row r="8" customFormat="false" ht="15" hidden="false" customHeight="false" outlineLevel="0" collapsed="false">
      <c r="A8" s="0" t="s">
        <v>737</v>
      </c>
      <c r="B8" s="0" t="s">
        <v>738</v>
      </c>
      <c r="C8" s="0" t="s">
        <v>739</v>
      </c>
      <c r="D8" s="0" t="s">
        <v>718</v>
      </c>
      <c r="E8" s="0" t="s">
        <v>740</v>
      </c>
      <c r="F8" s="0" t="s">
        <v>720</v>
      </c>
      <c r="G8" s="0" t="s">
        <v>741</v>
      </c>
      <c r="H8" s="0" t="n">
        <v>1</v>
      </c>
    </row>
    <row r="9" customFormat="false" ht="15" hidden="false" customHeight="false" outlineLevel="0" collapsed="false">
      <c r="A9" s="0" t="s">
        <v>742</v>
      </c>
      <c r="B9" s="0" t="s">
        <v>743</v>
      </c>
      <c r="C9" s="0" t="s">
        <v>744</v>
      </c>
      <c r="D9" s="0" t="s">
        <v>745</v>
      </c>
      <c r="E9" s="0" t="s">
        <v>746</v>
      </c>
      <c r="F9" s="0" t="s">
        <v>720</v>
      </c>
      <c r="G9" s="0" t="s">
        <v>747</v>
      </c>
      <c r="H9" s="0" t="n">
        <v>0</v>
      </c>
    </row>
    <row r="10" customFormat="false" ht="15" hidden="false" customHeight="false" outlineLevel="0" collapsed="false">
      <c r="A10" s="0" t="s">
        <v>748</v>
      </c>
      <c r="B10" s="0" t="s">
        <v>749</v>
      </c>
      <c r="C10" s="0" t="s">
        <v>750</v>
      </c>
      <c r="D10" s="0" t="s">
        <v>718</v>
      </c>
      <c r="E10" s="0" t="s">
        <v>751</v>
      </c>
      <c r="F10" s="0" t="s">
        <v>720</v>
      </c>
      <c r="G10" s="0" t="s">
        <v>752</v>
      </c>
      <c r="H10" s="0" t="n">
        <v>0</v>
      </c>
    </row>
    <row r="11" customFormat="false" ht="15" hidden="false" customHeight="false" outlineLevel="0" collapsed="false">
      <c r="A11" s="0" t="s">
        <v>753</v>
      </c>
      <c r="B11" s="0" t="s">
        <v>754</v>
      </c>
      <c r="C11" s="0" t="s">
        <v>755</v>
      </c>
      <c r="D11" s="0" t="s">
        <v>718</v>
      </c>
      <c r="E11" s="0" t="s">
        <v>756</v>
      </c>
      <c r="F11" s="0" t="s">
        <v>720</v>
      </c>
      <c r="G11" s="0" t="s">
        <v>757</v>
      </c>
      <c r="H11" s="0" t="n">
        <v>1</v>
      </c>
    </row>
    <row r="12" customFormat="false" ht="15" hidden="false" customHeight="false" outlineLevel="0" collapsed="false">
      <c r="A12" s="0" t="s">
        <v>758</v>
      </c>
      <c r="B12" s="0" t="s">
        <v>759</v>
      </c>
      <c r="C12" s="0" t="s">
        <v>760</v>
      </c>
      <c r="D12" s="0" t="s">
        <v>718</v>
      </c>
      <c r="E12" s="0" t="s">
        <v>761</v>
      </c>
      <c r="F12" s="0" t="s">
        <v>720</v>
      </c>
      <c r="G12" s="0" t="s">
        <v>762</v>
      </c>
      <c r="H12" s="0" t="n">
        <v>0</v>
      </c>
    </row>
    <row r="13" customFormat="false" ht="15" hidden="false" customHeight="false" outlineLevel="0" collapsed="false">
      <c r="A13" s="0" t="s">
        <v>763</v>
      </c>
      <c r="B13" s="0" t="s">
        <v>764</v>
      </c>
      <c r="C13" s="0" t="s">
        <v>764</v>
      </c>
      <c r="D13" s="0" t="s">
        <v>718</v>
      </c>
      <c r="E13" s="0" t="s">
        <v>765</v>
      </c>
      <c r="F13" s="0" t="s">
        <v>720</v>
      </c>
      <c r="G13" s="0" t="s">
        <v>766</v>
      </c>
      <c r="H13" s="0" t="n">
        <v>0</v>
      </c>
    </row>
    <row r="14" customFormat="false" ht="15" hidden="false" customHeight="false" outlineLevel="0" collapsed="false">
      <c r="A14" s="0" t="s">
        <v>767</v>
      </c>
      <c r="B14" s="0" t="s">
        <v>768</v>
      </c>
      <c r="C14" s="0" t="s">
        <v>769</v>
      </c>
      <c r="D14" s="0" t="s">
        <v>718</v>
      </c>
      <c r="E14" s="0" t="s">
        <v>770</v>
      </c>
      <c r="F14" s="0" t="s">
        <v>720</v>
      </c>
      <c r="G14" s="0" t="s">
        <v>771</v>
      </c>
      <c r="H14" s="0" t="n">
        <v>0</v>
      </c>
    </row>
    <row r="15" customFormat="false" ht="15" hidden="false" customHeight="false" outlineLevel="0" collapsed="false">
      <c r="A15" s="0" t="s">
        <v>772</v>
      </c>
      <c r="B15" s="0" t="s">
        <v>773</v>
      </c>
      <c r="C15" s="0" t="s">
        <v>774</v>
      </c>
      <c r="D15" s="0" t="s">
        <v>718</v>
      </c>
      <c r="E15" s="0" t="s">
        <v>775</v>
      </c>
      <c r="F15" s="0" t="s">
        <v>720</v>
      </c>
      <c r="G15" s="0" t="s">
        <v>776</v>
      </c>
      <c r="H15" s="0" t="n">
        <v>0</v>
      </c>
    </row>
    <row r="16" customFormat="false" ht="15" hidden="false" customHeight="false" outlineLevel="0" collapsed="false">
      <c r="A16" s="0" t="s">
        <v>777</v>
      </c>
      <c r="B16" s="0" t="s">
        <v>778</v>
      </c>
      <c r="C16" s="0" t="s">
        <v>779</v>
      </c>
      <c r="D16" s="0" t="s">
        <v>718</v>
      </c>
      <c r="E16" s="0" t="s">
        <v>780</v>
      </c>
      <c r="F16" s="0" t="s">
        <v>720</v>
      </c>
      <c r="G16" s="0" t="s">
        <v>781</v>
      </c>
      <c r="H16" s="0" t="n">
        <v>0</v>
      </c>
    </row>
    <row r="17" customFormat="false" ht="15" hidden="false" customHeight="false" outlineLevel="0" collapsed="false">
      <c r="A17" s="0" t="s">
        <v>782</v>
      </c>
      <c r="B17" s="0" t="s">
        <v>783</v>
      </c>
      <c r="C17" s="0" t="s">
        <v>784</v>
      </c>
      <c r="D17" s="0" t="s">
        <v>718</v>
      </c>
      <c r="E17" s="0" t="s">
        <v>785</v>
      </c>
      <c r="F17" s="0" t="s">
        <v>720</v>
      </c>
      <c r="G17" s="0" t="s">
        <v>786</v>
      </c>
      <c r="H17" s="0" t="n">
        <v>0</v>
      </c>
    </row>
    <row r="18" customFormat="false" ht="15" hidden="false" customHeight="false" outlineLevel="0" collapsed="false">
      <c r="A18" s="0" t="s">
        <v>126</v>
      </c>
      <c r="B18" s="0" t="s">
        <v>127</v>
      </c>
      <c r="C18" s="0" t="s">
        <v>787</v>
      </c>
      <c r="D18" s="0" t="s">
        <v>718</v>
      </c>
      <c r="E18" s="0" t="s">
        <v>233</v>
      </c>
      <c r="F18" s="0" t="s">
        <v>720</v>
      </c>
      <c r="G18" s="0" t="s">
        <v>788</v>
      </c>
      <c r="H18" s="0" t="n">
        <v>1</v>
      </c>
    </row>
    <row r="19" customFormat="false" ht="15" hidden="false" customHeight="false" outlineLevel="0" collapsed="false">
      <c r="A19" s="0" t="s">
        <v>789</v>
      </c>
      <c r="B19" s="0" t="s">
        <v>790</v>
      </c>
      <c r="C19" s="0" t="s">
        <v>791</v>
      </c>
      <c r="D19" s="0" t="s">
        <v>718</v>
      </c>
      <c r="E19" s="0" t="s">
        <v>792</v>
      </c>
      <c r="F19" s="0" t="s">
        <v>720</v>
      </c>
      <c r="G19" s="0" t="s">
        <v>793</v>
      </c>
      <c r="H19" s="0" t="n">
        <v>0</v>
      </c>
    </row>
    <row r="20" customFormat="false" ht="15" hidden="false" customHeight="false" outlineLevel="0" collapsed="false">
      <c r="A20" s="0" t="s">
        <v>794</v>
      </c>
      <c r="B20" s="0" t="s">
        <v>795</v>
      </c>
      <c r="C20" s="0" t="s">
        <v>796</v>
      </c>
      <c r="D20" s="0" t="s">
        <v>718</v>
      </c>
      <c r="E20" s="0" t="s">
        <v>797</v>
      </c>
      <c r="F20" s="0" t="s">
        <v>720</v>
      </c>
      <c r="G20" s="0" t="s">
        <v>798</v>
      </c>
      <c r="H20" s="0" t="n">
        <v>0</v>
      </c>
    </row>
    <row r="21" customFormat="false" ht="15" hidden="false" customHeight="false" outlineLevel="0" collapsed="false">
      <c r="A21" s="0" t="s">
        <v>133</v>
      </c>
      <c r="B21" s="0" t="s">
        <v>134</v>
      </c>
      <c r="C21" s="0" t="s">
        <v>799</v>
      </c>
      <c r="D21" s="0" t="s">
        <v>800</v>
      </c>
      <c r="E21" s="0" t="s">
        <v>271</v>
      </c>
      <c r="F21" s="0" t="s">
        <v>720</v>
      </c>
      <c r="G21" s="0" t="s">
        <v>798</v>
      </c>
      <c r="H21" s="0" t="n">
        <v>0</v>
      </c>
    </row>
    <row r="22" customFormat="false" ht="15" hidden="false" customHeight="false" outlineLevel="0" collapsed="false">
      <c r="A22" s="0" t="s">
        <v>159</v>
      </c>
      <c r="B22" s="0" t="s">
        <v>160</v>
      </c>
      <c r="C22" s="0" t="s">
        <v>801</v>
      </c>
      <c r="D22" s="0" t="s">
        <v>718</v>
      </c>
      <c r="E22" s="0" t="s">
        <v>273</v>
      </c>
      <c r="F22" s="0" t="s">
        <v>720</v>
      </c>
      <c r="G22" s="0" t="s">
        <v>802</v>
      </c>
      <c r="H22" s="0" t="n">
        <v>0</v>
      </c>
    </row>
    <row r="23" customFormat="false" ht="15" hidden="false" customHeight="false" outlineLevel="0" collapsed="false">
      <c r="A23" s="0" t="s">
        <v>803</v>
      </c>
      <c r="B23" s="0" t="s">
        <v>804</v>
      </c>
      <c r="C23" s="0" t="s">
        <v>805</v>
      </c>
      <c r="D23" s="0" t="s">
        <v>800</v>
      </c>
      <c r="E23" s="0" t="s">
        <v>806</v>
      </c>
      <c r="F23" s="0" t="s">
        <v>720</v>
      </c>
      <c r="G23" s="0" t="s">
        <v>807</v>
      </c>
      <c r="H23" s="0" t="n">
        <v>0</v>
      </c>
    </row>
    <row r="24" customFormat="false" ht="15" hidden="false" customHeight="false" outlineLevel="0" collapsed="false">
      <c r="A24" s="0" t="s">
        <v>808</v>
      </c>
      <c r="B24" s="0" t="s">
        <v>809</v>
      </c>
      <c r="C24" s="0" t="s">
        <v>810</v>
      </c>
      <c r="D24" s="0" t="s">
        <v>718</v>
      </c>
      <c r="E24" s="0" t="s">
        <v>811</v>
      </c>
      <c r="F24" s="0" t="s">
        <v>720</v>
      </c>
      <c r="G24" s="0" t="s">
        <v>812</v>
      </c>
      <c r="H24" s="0" t="n">
        <v>0</v>
      </c>
    </row>
    <row r="25" customFormat="false" ht="15" hidden="false" customHeight="false" outlineLevel="0" collapsed="false">
      <c r="A25" s="0" t="s">
        <v>813</v>
      </c>
      <c r="B25" s="0" t="s">
        <v>814</v>
      </c>
      <c r="C25" s="0" t="s">
        <v>815</v>
      </c>
      <c r="D25" s="0" t="s">
        <v>718</v>
      </c>
      <c r="E25" s="0" t="s">
        <v>816</v>
      </c>
      <c r="F25" s="0" t="s">
        <v>720</v>
      </c>
      <c r="G25" s="0" t="s">
        <v>817</v>
      </c>
      <c r="H25" s="0" t="n">
        <v>0</v>
      </c>
    </row>
    <row r="26" customFormat="false" ht="15" hidden="false" customHeight="false" outlineLevel="0" collapsed="false">
      <c r="A26" s="0" t="s">
        <v>137</v>
      </c>
      <c r="B26" s="0" t="s">
        <v>138</v>
      </c>
      <c r="C26" s="0" t="s">
        <v>818</v>
      </c>
      <c r="D26" s="0" t="s">
        <v>718</v>
      </c>
      <c r="E26" s="0" t="s">
        <v>236</v>
      </c>
      <c r="F26" s="0" t="s">
        <v>720</v>
      </c>
      <c r="G26" s="0" t="s">
        <v>819</v>
      </c>
      <c r="H26" s="0" t="n">
        <v>1</v>
      </c>
    </row>
    <row r="27" customFormat="false" ht="15" hidden="false" customHeight="false" outlineLevel="0" collapsed="false">
      <c r="A27" s="0" t="s">
        <v>820</v>
      </c>
      <c r="B27" s="0" t="s">
        <v>821</v>
      </c>
      <c r="C27" s="0" t="s">
        <v>822</v>
      </c>
      <c r="D27" s="0" t="s">
        <v>800</v>
      </c>
      <c r="E27" s="0" t="s">
        <v>823</v>
      </c>
      <c r="F27" s="0" t="s">
        <v>720</v>
      </c>
      <c r="G27" s="0" t="s">
        <v>819</v>
      </c>
      <c r="H27" s="0" t="n">
        <v>0</v>
      </c>
    </row>
    <row r="28" customFormat="false" ht="15" hidden="false" customHeight="false" outlineLevel="0" collapsed="false">
      <c r="A28" s="0" t="s">
        <v>824</v>
      </c>
      <c r="B28" s="0" t="s">
        <v>825</v>
      </c>
      <c r="C28" s="0" t="s">
        <v>826</v>
      </c>
      <c r="D28" s="0" t="s">
        <v>718</v>
      </c>
      <c r="E28" s="0" t="s">
        <v>827</v>
      </c>
      <c r="F28" s="0" t="s">
        <v>720</v>
      </c>
      <c r="G28" s="0" t="s">
        <v>828</v>
      </c>
      <c r="H28" s="0" t="n">
        <v>0</v>
      </c>
    </row>
    <row r="29" customFormat="false" ht="15" hidden="false" customHeight="false" outlineLevel="0" collapsed="false">
      <c r="A29" s="0" t="s">
        <v>829</v>
      </c>
      <c r="B29" s="0" t="s">
        <v>830</v>
      </c>
      <c r="C29" s="0" t="s">
        <v>831</v>
      </c>
      <c r="D29" s="0" t="s">
        <v>718</v>
      </c>
      <c r="E29" s="0" t="s">
        <v>832</v>
      </c>
      <c r="F29" s="0" t="s">
        <v>720</v>
      </c>
      <c r="G29" s="0" t="s">
        <v>833</v>
      </c>
      <c r="H29" s="0" t="n">
        <v>1</v>
      </c>
    </row>
    <row r="30" customFormat="false" ht="15" hidden="false" customHeight="false" outlineLevel="0" collapsed="false">
      <c r="A30" s="0" t="s">
        <v>834</v>
      </c>
      <c r="B30" s="0" t="s">
        <v>835</v>
      </c>
      <c r="C30" s="0" t="s">
        <v>836</v>
      </c>
      <c r="D30" s="0" t="s">
        <v>718</v>
      </c>
      <c r="E30" s="0" t="s">
        <v>837</v>
      </c>
      <c r="F30" s="0" t="s">
        <v>720</v>
      </c>
      <c r="G30" s="0" t="s">
        <v>838</v>
      </c>
      <c r="H30" s="0" t="n">
        <v>0</v>
      </c>
    </row>
    <row r="31" customFormat="false" ht="15" hidden="false" customHeight="false" outlineLevel="0" collapsed="false">
      <c r="A31" s="0" t="s">
        <v>839</v>
      </c>
      <c r="B31" s="0" t="s">
        <v>840</v>
      </c>
      <c r="C31" s="0" t="s">
        <v>841</v>
      </c>
      <c r="D31" s="0" t="s">
        <v>718</v>
      </c>
      <c r="E31" s="0" t="s">
        <v>842</v>
      </c>
      <c r="F31" s="0" t="s">
        <v>720</v>
      </c>
      <c r="G31" s="0" t="s">
        <v>843</v>
      </c>
      <c r="H31" s="0" t="n">
        <v>0</v>
      </c>
    </row>
    <row r="32" customFormat="false" ht="15" hidden="false" customHeight="false" outlineLevel="0" collapsed="false">
      <c r="A32" s="0" t="s">
        <v>844</v>
      </c>
      <c r="B32" s="0" t="s">
        <v>845</v>
      </c>
      <c r="C32" s="0" t="s">
        <v>846</v>
      </c>
      <c r="D32" s="0" t="s">
        <v>718</v>
      </c>
      <c r="E32" s="0" t="s">
        <v>847</v>
      </c>
      <c r="F32" s="0" t="s">
        <v>720</v>
      </c>
      <c r="G32" s="0" t="s">
        <v>848</v>
      </c>
      <c r="H32" s="0" t="n">
        <v>1</v>
      </c>
    </row>
    <row r="33" customFormat="false" ht="15" hidden="false" customHeight="false" outlineLevel="0" collapsed="false">
      <c r="A33" s="0" t="s">
        <v>849</v>
      </c>
      <c r="B33" s="0" t="s">
        <v>850</v>
      </c>
      <c r="C33" s="0" t="s">
        <v>851</v>
      </c>
      <c r="D33" s="0" t="s">
        <v>718</v>
      </c>
      <c r="E33" s="0" t="s">
        <v>852</v>
      </c>
      <c r="F33" s="0" t="s">
        <v>720</v>
      </c>
      <c r="G33" s="0" t="s">
        <v>853</v>
      </c>
      <c r="H33" s="0" t="n">
        <v>0</v>
      </c>
    </row>
    <row r="34" customFormat="false" ht="15" hidden="false" customHeight="false" outlineLevel="0" collapsed="false">
      <c r="A34" s="0" t="s">
        <v>854</v>
      </c>
      <c r="B34" s="0" t="s">
        <v>855</v>
      </c>
      <c r="C34" s="0" t="s">
        <v>856</v>
      </c>
      <c r="D34" s="0" t="s">
        <v>745</v>
      </c>
      <c r="E34" s="0" t="s">
        <v>857</v>
      </c>
      <c r="F34" s="0" t="s">
        <v>720</v>
      </c>
      <c r="G34" s="0" t="s">
        <v>858</v>
      </c>
      <c r="H34" s="0" t="n">
        <v>0</v>
      </c>
    </row>
    <row r="35" customFormat="false" ht="15" hidden="false" customHeight="false" outlineLevel="0" collapsed="false">
      <c r="A35" s="0" t="s">
        <v>859</v>
      </c>
      <c r="B35" s="0" t="s">
        <v>860</v>
      </c>
      <c r="C35" s="0" t="s">
        <v>861</v>
      </c>
      <c r="D35" s="0" t="s">
        <v>718</v>
      </c>
      <c r="E35" s="0" t="s">
        <v>862</v>
      </c>
      <c r="F35" s="0" t="s">
        <v>720</v>
      </c>
      <c r="G35" s="0" t="s">
        <v>863</v>
      </c>
      <c r="H35" s="0" t="n">
        <v>0</v>
      </c>
    </row>
    <row r="36" customFormat="false" ht="15" hidden="false" customHeight="false" outlineLevel="0" collapsed="false">
      <c r="A36" s="0" t="s">
        <v>864</v>
      </c>
      <c r="B36" s="0" t="s">
        <v>865</v>
      </c>
      <c r="C36" s="0" t="s">
        <v>866</v>
      </c>
      <c r="D36" s="0" t="s">
        <v>800</v>
      </c>
      <c r="E36" s="0" t="s">
        <v>867</v>
      </c>
      <c r="F36" s="0" t="s">
        <v>720</v>
      </c>
      <c r="G36" s="0" t="s">
        <v>863</v>
      </c>
      <c r="H36" s="0" t="n">
        <v>0</v>
      </c>
    </row>
    <row r="37" customFormat="false" ht="15" hidden="false" customHeight="false" outlineLevel="0" collapsed="false">
      <c r="A37" s="0" t="s">
        <v>868</v>
      </c>
      <c r="B37" s="0" t="s">
        <v>869</v>
      </c>
      <c r="C37" s="0" t="s">
        <v>870</v>
      </c>
      <c r="D37" s="0" t="s">
        <v>718</v>
      </c>
      <c r="E37" s="0" t="s">
        <v>871</v>
      </c>
      <c r="F37" s="0" t="s">
        <v>720</v>
      </c>
      <c r="G37" s="0" t="s">
        <v>872</v>
      </c>
      <c r="H37" s="0" t="n">
        <v>0</v>
      </c>
    </row>
    <row r="38" customFormat="false" ht="15" hidden="false" customHeight="false" outlineLevel="0" collapsed="false">
      <c r="A38" s="0" t="s">
        <v>873</v>
      </c>
      <c r="B38" s="0" t="s">
        <v>874</v>
      </c>
      <c r="C38" s="0" t="s">
        <v>875</v>
      </c>
      <c r="D38" s="0" t="s">
        <v>718</v>
      </c>
      <c r="E38" s="0" t="s">
        <v>876</v>
      </c>
      <c r="F38" s="0" t="s">
        <v>720</v>
      </c>
      <c r="G38" s="0" t="s">
        <v>877</v>
      </c>
      <c r="H38" s="0" t="n">
        <v>0</v>
      </c>
    </row>
    <row r="39" customFormat="false" ht="15" hidden="false" customHeight="false" outlineLevel="0" collapsed="false">
      <c r="A39" s="0" t="s">
        <v>878</v>
      </c>
      <c r="B39" s="0" t="s">
        <v>879</v>
      </c>
      <c r="C39" s="0" t="s">
        <v>880</v>
      </c>
      <c r="D39" s="0" t="s">
        <v>718</v>
      </c>
      <c r="E39" s="0" t="s">
        <v>881</v>
      </c>
      <c r="F39" s="0" t="s">
        <v>720</v>
      </c>
      <c r="G39" s="0" t="s">
        <v>882</v>
      </c>
      <c r="H39" s="0" t="n">
        <v>0</v>
      </c>
    </row>
    <row r="40" customFormat="false" ht="15" hidden="false" customHeight="false" outlineLevel="0" collapsed="false">
      <c r="A40" s="0" t="s">
        <v>883</v>
      </c>
      <c r="B40" s="0" t="s">
        <v>884</v>
      </c>
      <c r="C40" s="0" t="s">
        <v>885</v>
      </c>
      <c r="D40" s="0" t="s">
        <v>718</v>
      </c>
      <c r="E40" s="0" t="s">
        <v>886</v>
      </c>
      <c r="F40" s="0" t="s">
        <v>720</v>
      </c>
      <c r="G40" s="0" t="s">
        <v>887</v>
      </c>
      <c r="H40" s="0" t="n">
        <v>0</v>
      </c>
    </row>
    <row r="41" customFormat="false" ht="15" hidden="false" customHeight="false" outlineLevel="0" collapsed="false">
      <c r="A41" s="0" t="s">
        <v>888</v>
      </c>
      <c r="B41" s="0" t="s">
        <v>889</v>
      </c>
      <c r="C41" s="0" t="s">
        <v>890</v>
      </c>
      <c r="D41" s="0" t="s">
        <v>718</v>
      </c>
      <c r="E41" s="0" t="s">
        <v>891</v>
      </c>
      <c r="F41" s="0" t="s">
        <v>720</v>
      </c>
      <c r="G41" s="0" t="s">
        <v>892</v>
      </c>
      <c r="H41" s="0" t="n">
        <v>0</v>
      </c>
    </row>
    <row r="42" customFormat="false" ht="15" hidden="false" customHeight="false" outlineLevel="0" collapsed="false">
      <c r="A42" s="0" t="s">
        <v>893</v>
      </c>
      <c r="B42" s="0" t="s">
        <v>894</v>
      </c>
      <c r="C42" s="0" t="s">
        <v>895</v>
      </c>
      <c r="D42" s="0" t="s">
        <v>718</v>
      </c>
      <c r="E42" s="0" t="s">
        <v>896</v>
      </c>
      <c r="F42" s="0" t="s">
        <v>720</v>
      </c>
      <c r="G42" s="0" t="s">
        <v>897</v>
      </c>
      <c r="H42" s="0" t="n">
        <v>0</v>
      </c>
    </row>
    <row r="43" customFormat="false" ht="15" hidden="false" customHeight="false" outlineLevel="0" collapsed="false">
      <c r="A43" s="0" t="s">
        <v>898</v>
      </c>
      <c r="B43" s="0" t="s">
        <v>899</v>
      </c>
      <c r="C43" s="0" t="s">
        <v>900</v>
      </c>
      <c r="D43" s="0" t="s">
        <v>718</v>
      </c>
      <c r="E43" s="0" t="s">
        <v>901</v>
      </c>
      <c r="F43" s="0" t="s">
        <v>720</v>
      </c>
      <c r="G43" s="0" t="s">
        <v>902</v>
      </c>
      <c r="H43" s="0" t="n">
        <v>0</v>
      </c>
    </row>
    <row r="44" customFormat="false" ht="15" hidden="false" customHeight="false" outlineLevel="0" collapsed="false">
      <c r="A44" s="0" t="s">
        <v>903</v>
      </c>
      <c r="B44" s="0" t="s">
        <v>904</v>
      </c>
      <c r="C44" s="0" t="s">
        <v>905</v>
      </c>
      <c r="D44" s="0" t="s">
        <v>800</v>
      </c>
      <c r="E44" s="0" t="s">
        <v>906</v>
      </c>
      <c r="F44" s="0" t="s">
        <v>720</v>
      </c>
      <c r="G44" s="0" t="s">
        <v>902</v>
      </c>
      <c r="H44" s="0" t="n">
        <v>0</v>
      </c>
    </row>
    <row r="45" customFormat="false" ht="15" hidden="false" customHeight="false" outlineLevel="0" collapsed="false">
      <c r="A45" s="0" t="s">
        <v>907</v>
      </c>
      <c r="B45" s="0" t="s">
        <v>908</v>
      </c>
      <c r="C45" s="0" t="s">
        <v>909</v>
      </c>
      <c r="D45" s="0" t="s">
        <v>718</v>
      </c>
      <c r="E45" s="0" t="s">
        <v>910</v>
      </c>
      <c r="F45" s="0" t="s">
        <v>720</v>
      </c>
      <c r="G45" s="0" t="s">
        <v>911</v>
      </c>
      <c r="H45" s="0" t="n">
        <v>0</v>
      </c>
    </row>
    <row r="46" customFormat="false" ht="15" hidden="false" customHeight="false" outlineLevel="0" collapsed="false">
      <c r="A46" s="0" t="s">
        <v>912</v>
      </c>
      <c r="B46" s="0" t="s">
        <v>913</v>
      </c>
      <c r="C46" s="0" t="s">
        <v>914</v>
      </c>
      <c r="D46" s="0" t="s">
        <v>718</v>
      </c>
      <c r="E46" s="0" t="s">
        <v>915</v>
      </c>
      <c r="F46" s="0" t="s">
        <v>720</v>
      </c>
      <c r="G46" s="0" t="s">
        <v>916</v>
      </c>
      <c r="H46" s="0" t="n">
        <v>0</v>
      </c>
    </row>
    <row r="47" customFormat="false" ht="15" hidden="false" customHeight="false" outlineLevel="0" collapsed="false">
      <c r="A47" s="0" t="s">
        <v>917</v>
      </c>
      <c r="B47" s="0" t="s">
        <v>918</v>
      </c>
      <c r="C47" s="0" t="s">
        <v>918</v>
      </c>
      <c r="D47" s="0" t="s">
        <v>718</v>
      </c>
      <c r="E47" s="0" t="s">
        <v>919</v>
      </c>
      <c r="F47" s="0" t="s">
        <v>720</v>
      </c>
      <c r="G47" s="0" t="s">
        <v>920</v>
      </c>
      <c r="H47" s="0" t="n">
        <v>0</v>
      </c>
    </row>
    <row r="48" customFormat="false" ht="15" hidden="false" customHeight="false" outlineLevel="0" collapsed="false">
      <c r="A48" s="0" t="s">
        <v>921</v>
      </c>
      <c r="B48" s="0" t="s">
        <v>922</v>
      </c>
      <c r="C48" s="0" t="s">
        <v>923</v>
      </c>
      <c r="D48" s="0" t="s">
        <v>718</v>
      </c>
      <c r="E48" s="0" t="s">
        <v>924</v>
      </c>
      <c r="F48" s="0" t="s">
        <v>720</v>
      </c>
      <c r="G48" s="0" t="s">
        <v>925</v>
      </c>
      <c r="H48" s="0" t="n">
        <v>1</v>
      </c>
    </row>
    <row r="49" customFormat="false" ht="15" hidden="false" customHeight="false" outlineLevel="0" collapsed="false">
      <c r="A49" s="0" t="s">
        <v>926</v>
      </c>
      <c r="B49" s="0" t="s">
        <v>927</v>
      </c>
      <c r="C49" s="0" t="s">
        <v>928</v>
      </c>
      <c r="D49" s="0" t="s">
        <v>745</v>
      </c>
      <c r="E49" s="0" t="s">
        <v>929</v>
      </c>
      <c r="F49" s="0" t="s">
        <v>720</v>
      </c>
      <c r="G49" s="0" t="s">
        <v>930</v>
      </c>
      <c r="H49" s="0" t="n">
        <v>0</v>
      </c>
    </row>
    <row r="50" customFormat="false" ht="15" hidden="false" customHeight="false" outlineLevel="0" collapsed="false">
      <c r="A50" s="0" t="s">
        <v>931</v>
      </c>
      <c r="B50" s="0" t="s">
        <v>932</v>
      </c>
      <c r="C50" s="0" t="s">
        <v>933</v>
      </c>
      <c r="D50" s="0" t="s">
        <v>718</v>
      </c>
      <c r="E50" s="0" t="s">
        <v>934</v>
      </c>
      <c r="F50" s="0" t="s">
        <v>720</v>
      </c>
      <c r="G50" s="0" t="s">
        <v>935</v>
      </c>
      <c r="H50" s="0" t="n">
        <v>0</v>
      </c>
    </row>
    <row r="51" customFormat="false" ht="15" hidden="false" customHeight="false" outlineLevel="0" collapsed="false">
      <c r="A51" s="0" t="s">
        <v>936</v>
      </c>
      <c r="B51" s="0" t="s">
        <v>937</v>
      </c>
      <c r="C51" s="0" t="s">
        <v>938</v>
      </c>
      <c r="D51" s="0" t="s">
        <v>718</v>
      </c>
      <c r="E51" s="0" t="s">
        <v>939</v>
      </c>
      <c r="F51" s="0" t="s">
        <v>720</v>
      </c>
      <c r="G51" s="0" t="s">
        <v>940</v>
      </c>
      <c r="H51" s="0" t="n">
        <v>1</v>
      </c>
    </row>
    <row r="52" customFormat="false" ht="15" hidden="false" customHeight="false" outlineLevel="0" collapsed="false">
      <c r="A52" s="0" t="s">
        <v>941</v>
      </c>
      <c r="B52" s="0" t="s">
        <v>942</v>
      </c>
      <c r="C52" s="0" t="s">
        <v>943</v>
      </c>
      <c r="D52" s="0" t="s">
        <v>718</v>
      </c>
      <c r="E52" s="0" t="s">
        <v>944</v>
      </c>
      <c r="F52" s="0" t="s">
        <v>720</v>
      </c>
      <c r="G52" s="0" t="s">
        <v>945</v>
      </c>
      <c r="H52" s="0" t="n">
        <v>0</v>
      </c>
    </row>
    <row r="53" customFormat="false" ht="15" hidden="false" customHeight="false" outlineLevel="0" collapsed="false">
      <c r="A53" s="0" t="s">
        <v>946</v>
      </c>
      <c r="B53" s="0" t="s">
        <v>947</v>
      </c>
      <c r="C53" s="0" t="s">
        <v>948</v>
      </c>
      <c r="D53" s="0" t="s">
        <v>745</v>
      </c>
      <c r="E53" s="0" t="s">
        <v>949</v>
      </c>
      <c r="F53" s="0" t="s">
        <v>720</v>
      </c>
      <c r="G53" s="0" t="s">
        <v>950</v>
      </c>
      <c r="H53" s="0" t="n">
        <v>0</v>
      </c>
    </row>
    <row r="54" customFormat="false" ht="15" hidden="false" customHeight="false" outlineLevel="0" collapsed="false">
      <c r="A54" s="0" t="s">
        <v>951</v>
      </c>
      <c r="B54" s="0" t="s">
        <v>952</v>
      </c>
      <c r="C54" s="0" t="s">
        <v>953</v>
      </c>
      <c r="D54" s="0" t="s">
        <v>718</v>
      </c>
      <c r="E54" s="0" t="s">
        <v>954</v>
      </c>
      <c r="F54" s="0" t="s">
        <v>720</v>
      </c>
      <c r="G54" s="0" t="s">
        <v>955</v>
      </c>
      <c r="H54" s="0" t="n">
        <v>1</v>
      </c>
    </row>
    <row r="55" customFormat="false" ht="15" hidden="false" customHeight="false" outlineLevel="0" collapsed="false">
      <c r="A55" s="0" t="s">
        <v>956</v>
      </c>
      <c r="B55" s="0" t="s">
        <v>957</v>
      </c>
      <c r="C55" s="0" t="s">
        <v>958</v>
      </c>
      <c r="D55" s="0" t="s">
        <v>718</v>
      </c>
      <c r="E55" s="0" t="s">
        <v>959</v>
      </c>
      <c r="F55" s="0" t="s">
        <v>720</v>
      </c>
      <c r="G55" s="0" t="s">
        <v>960</v>
      </c>
      <c r="H55" s="0" t="n">
        <v>0</v>
      </c>
    </row>
    <row r="56" customFormat="false" ht="15" hidden="false" customHeight="false" outlineLevel="0" collapsed="false">
      <c r="A56" s="0" t="s">
        <v>961</v>
      </c>
      <c r="B56" s="0" t="s">
        <v>962</v>
      </c>
      <c r="C56" s="0" t="s">
        <v>963</v>
      </c>
      <c r="D56" s="0" t="s">
        <v>800</v>
      </c>
      <c r="E56" s="0" t="s">
        <v>964</v>
      </c>
      <c r="F56" s="0" t="s">
        <v>720</v>
      </c>
      <c r="G56" s="0" t="s">
        <v>960</v>
      </c>
      <c r="H56" s="0" t="n">
        <v>0</v>
      </c>
    </row>
    <row r="57" customFormat="false" ht="15" hidden="false" customHeight="false" outlineLevel="0" collapsed="false">
      <c r="A57" s="0" t="s">
        <v>965</v>
      </c>
      <c r="B57" s="0" t="s">
        <v>966</v>
      </c>
      <c r="C57" s="0" t="s">
        <v>967</v>
      </c>
      <c r="D57" s="0" t="s">
        <v>718</v>
      </c>
      <c r="E57" s="0" t="s">
        <v>968</v>
      </c>
      <c r="F57" s="0" t="s">
        <v>720</v>
      </c>
      <c r="G57" s="0" t="s">
        <v>969</v>
      </c>
      <c r="H57" s="0" t="n">
        <v>0</v>
      </c>
    </row>
    <row r="58" customFormat="false" ht="15" hidden="false" customHeight="false" outlineLevel="0" collapsed="false">
      <c r="A58" s="0" t="s">
        <v>970</v>
      </c>
      <c r="B58" s="0" t="s">
        <v>971</v>
      </c>
      <c r="C58" s="0" t="s">
        <v>972</v>
      </c>
      <c r="D58" s="0" t="s">
        <v>718</v>
      </c>
      <c r="E58" s="0" t="s">
        <v>973</v>
      </c>
      <c r="F58" s="0" t="s">
        <v>720</v>
      </c>
      <c r="G58" s="0" t="s">
        <v>974</v>
      </c>
      <c r="H58" s="0" t="n">
        <v>1</v>
      </c>
    </row>
    <row r="59" customFormat="false" ht="15" hidden="false" customHeight="false" outlineLevel="0" collapsed="false">
      <c r="A59" s="0" t="s">
        <v>975</v>
      </c>
      <c r="B59" s="0" t="s">
        <v>976</v>
      </c>
      <c r="C59" s="0" t="s">
        <v>977</v>
      </c>
      <c r="D59" s="0" t="s">
        <v>718</v>
      </c>
      <c r="E59" s="0" t="s">
        <v>978</v>
      </c>
      <c r="F59" s="0" t="s">
        <v>720</v>
      </c>
      <c r="G59" s="0" t="s">
        <v>979</v>
      </c>
      <c r="H59" s="0" t="n">
        <v>0</v>
      </c>
    </row>
    <row r="60" customFormat="false" ht="15" hidden="false" customHeight="false" outlineLevel="0" collapsed="false">
      <c r="A60" s="0" t="s">
        <v>980</v>
      </c>
      <c r="B60" s="0" t="s">
        <v>981</v>
      </c>
      <c r="C60" s="0" t="s">
        <v>982</v>
      </c>
      <c r="D60" s="0" t="s">
        <v>718</v>
      </c>
      <c r="E60" s="0" t="s">
        <v>983</v>
      </c>
      <c r="F60" s="0" t="s">
        <v>720</v>
      </c>
      <c r="G60" s="0" t="s">
        <v>984</v>
      </c>
      <c r="H60" s="0" t="n">
        <v>0</v>
      </c>
    </row>
    <row r="61" customFormat="false" ht="15" hidden="false" customHeight="false" outlineLevel="0" collapsed="false">
      <c r="A61" s="0" t="s">
        <v>985</v>
      </c>
      <c r="B61" s="0" t="s">
        <v>986</v>
      </c>
      <c r="C61" s="0" t="s">
        <v>987</v>
      </c>
      <c r="D61" s="0" t="s">
        <v>718</v>
      </c>
      <c r="E61" s="0" t="s">
        <v>988</v>
      </c>
      <c r="F61" s="0" t="s">
        <v>720</v>
      </c>
      <c r="G61" s="0" t="s">
        <v>989</v>
      </c>
      <c r="H61" s="0" t="n">
        <v>0</v>
      </c>
    </row>
    <row r="62" customFormat="false" ht="15" hidden="false" customHeight="false" outlineLevel="0" collapsed="false">
      <c r="A62" s="0" t="s">
        <v>990</v>
      </c>
      <c r="B62" s="0" t="s">
        <v>991</v>
      </c>
      <c r="C62" s="0" t="s">
        <v>992</v>
      </c>
      <c r="D62" s="0" t="s">
        <v>718</v>
      </c>
      <c r="E62" s="0" t="s">
        <v>993</v>
      </c>
      <c r="F62" s="0" t="s">
        <v>720</v>
      </c>
      <c r="G62" s="0" t="s">
        <v>994</v>
      </c>
      <c r="H62" s="0" t="n">
        <v>0</v>
      </c>
    </row>
    <row r="63" customFormat="false" ht="15" hidden="false" customHeight="false" outlineLevel="0" collapsed="false">
      <c r="A63" s="0" t="s">
        <v>995</v>
      </c>
      <c r="B63" s="0" t="s">
        <v>996</v>
      </c>
      <c r="C63" s="0" t="s">
        <v>997</v>
      </c>
      <c r="D63" s="0" t="s">
        <v>718</v>
      </c>
      <c r="E63" s="0" t="s">
        <v>998</v>
      </c>
      <c r="F63" s="0" t="s">
        <v>720</v>
      </c>
      <c r="G63" s="0" t="s">
        <v>999</v>
      </c>
      <c r="H63" s="0" t="n">
        <v>0</v>
      </c>
    </row>
    <row r="64" customFormat="false" ht="15" hidden="false" customHeight="false" outlineLevel="0" collapsed="false">
      <c r="A64" s="0" t="s">
        <v>1000</v>
      </c>
      <c r="B64" s="0" t="s">
        <v>1001</v>
      </c>
      <c r="C64" s="0" t="s">
        <v>1002</v>
      </c>
      <c r="D64" s="0" t="s">
        <v>718</v>
      </c>
      <c r="E64" s="0" t="s">
        <v>1003</v>
      </c>
      <c r="F64" s="0" t="s">
        <v>720</v>
      </c>
      <c r="G64" s="0" t="s">
        <v>1004</v>
      </c>
      <c r="H64" s="0" t="n">
        <v>0</v>
      </c>
    </row>
    <row r="65" customFormat="false" ht="15" hidden="false" customHeight="false" outlineLevel="0" collapsed="false">
      <c r="A65" s="0" t="s">
        <v>1005</v>
      </c>
      <c r="B65" s="0" t="s">
        <v>1006</v>
      </c>
      <c r="C65" s="0" t="s">
        <v>1007</v>
      </c>
      <c r="D65" s="0" t="s">
        <v>718</v>
      </c>
      <c r="E65" s="0" t="s">
        <v>1008</v>
      </c>
      <c r="F65" s="0" t="s">
        <v>720</v>
      </c>
      <c r="G65" s="0" t="s">
        <v>1009</v>
      </c>
      <c r="H65" s="0" t="n">
        <v>1</v>
      </c>
    </row>
    <row r="66" customFormat="false" ht="15" hidden="false" customHeight="false" outlineLevel="0" collapsed="false">
      <c r="A66" s="0" t="s">
        <v>1010</v>
      </c>
      <c r="B66" s="0" t="s">
        <v>1011</v>
      </c>
      <c r="C66" s="0" t="s">
        <v>1012</v>
      </c>
      <c r="D66" s="0" t="s">
        <v>718</v>
      </c>
      <c r="E66" s="0" t="s">
        <v>1013</v>
      </c>
      <c r="F66" s="0" t="s">
        <v>720</v>
      </c>
      <c r="G66" s="0" t="s">
        <v>1014</v>
      </c>
      <c r="H66" s="0" t="n">
        <v>0</v>
      </c>
    </row>
    <row r="67" customFormat="false" ht="15" hidden="false" customHeight="false" outlineLevel="0" collapsed="false">
      <c r="A67" s="0" t="s">
        <v>163</v>
      </c>
      <c r="B67" s="0" t="s">
        <v>164</v>
      </c>
      <c r="C67" s="0" t="s">
        <v>1015</v>
      </c>
      <c r="D67" s="0" t="s">
        <v>718</v>
      </c>
      <c r="E67" s="0" t="s">
        <v>229</v>
      </c>
      <c r="F67" s="0" t="s">
        <v>720</v>
      </c>
      <c r="G67" s="0" t="s">
        <v>1016</v>
      </c>
      <c r="H67" s="0" t="n">
        <v>1</v>
      </c>
    </row>
    <row r="68" customFormat="false" ht="15" hidden="false" customHeight="false" outlineLevel="0" collapsed="false">
      <c r="A68" s="0" t="s">
        <v>1017</v>
      </c>
      <c r="B68" s="0" t="s">
        <v>1018</v>
      </c>
      <c r="C68" s="0" t="s">
        <v>1019</v>
      </c>
      <c r="D68" s="0" t="s">
        <v>800</v>
      </c>
      <c r="E68" s="0" t="s">
        <v>1020</v>
      </c>
      <c r="F68" s="0" t="s">
        <v>720</v>
      </c>
      <c r="G68" s="0" t="s">
        <v>1021</v>
      </c>
      <c r="H68" s="0" t="n">
        <v>0</v>
      </c>
    </row>
    <row r="69" customFormat="false" ht="15" hidden="false" customHeight="false" outlineLevel="0" collapsed="false">
      <c r="A69" s="0" t="s">
        <v>1022</v>
      </c>
      <c r="B69" s="0" t="s">
        <v>1023</v>
      </c>
      <c r="C69" s="0" t="s">
        <v>1024</v>
      </c>
      <c r="D69" s="0" t="s">
        <v>718</v>
      </c>
      <c r="E69" s="0" t="s">
        <v>1025</v>
      </c>
      <c r="F69" s="0" t="s">
        <v>720</v>
      </c>
      <c r="G69" s="0" t="s">
        <v>1026</v>
      </c>
      <c r="H69" s="0" t="n">
        <v>0</v>
      </c>
    </row>
    <row r="70" customFormat="false" ht="15" hidden="false" customHeight="false" outlineLevel="0" collapsed="false">
      <c r="A70" s="0" t="s">
        <v>1027</v>
      </c>
      <c r="B70" s="0" t="s">
        <v>1028</v>
      </c>
      <c r="C70" s="0" t="s">
        <v>1029</v>
      </c>
      <c r="D70" s="0" t="s">
        <v>718</v>
      </c>
      <c r="E70" s="0" t="s">
        <v>1030</v>
      </c>
      <c r="F70" s="0" t="s">
        <v>720</v>
      </c>
      <c r="G70" s="0" t="s">
        <v>1031</v>
      </c>
      <c r="H70" s="0" t="n">
        <v>1</v>
      </c>
    </row>
    <row r="71" customFormat="false" ht="15" hidden="false" customHeight="false" outlineLevel="0" collapsed="false">
      <c r="A71" s="0" t="s">
        <v>1032</v>
      </c>
      <c r="B71" s="0" t="s">
        <v>1033</v>
      </c>
      <c r="C71" s="0" t="s">
        <v>1034</v>
      </c>
      <c r="D71" s="0" t="s">
        <v>718</v>
      </c>
      <c r="E71" s="0" t="s">
        <v>1035</v>
      </c>
      <c r="F71" s="0" t="s">
        <v>720</v>
      </c>
      <c r="G71" s="0" t="s">
        <v>1036</v>
      </c>
      <c r="H71" s="0" t="n">
        <v>0</v>
      </c>
    </row>
    <row r="72" customFormat="false" ht="15" hidden="false" customHeight="false" outlineLevel="0" collapsed="false">
      <c r="A72" s="0" t="s">
        <v>1037</v>
      </c>
      <c r="B72" s="0" t="s">
        <v>1038</v>
      </c>
      <c r="C72" s="0" t="s">
        <v>1039</v>
      </c>
      <c r="D72" s="0" t="s">
        <v>800</v>
      </c>
      <c r="E72" s="0" t="s">
        <v>1040</v>
      </c>
      <c r="F72" s="0" t="s">
        <v>720</v>
      </c>
      <c r="G72" s="0" t="s">
        <v>1036</v>
      </c>
      <c r="H72" s="0" t="n">
        <v>0</v>
      </c>
    </row>
    <row r="73" customFormat="false" ht="15" hidden="false" customHeight="false" outlineLevel="0" collapsed="false">
      <c r="A73" s="0" t="s">
        <v>1041</v>
      </c>
      <c r="B73" s="0" t="s">
        <v>1042</v>
      </c>
      <c r="C73" s="0" t="s">
        <v>1043</v>
      </c>
      <c r="D73" s="0" t="s">
        <v>718</v>
      </c>
      <c r="E73" s="0" t="s">
        <v>1044</v>
      </c>
      <c r="F73" s="0" t="s">
        <v>720</v>
      </c>
      <c r="G73" s="0" t="s">
        <v>1045</v>
      </c>
      <c r="H73" s="0" t="n">
        <v>0</v>
      </c>
    </row>
    <row r="74" customFormat="false" ht="15" hidden="false" customHeight="false" outlineLevel="0" collapsed="false">
      <c r="A74" s="0" t="s">
        <v>147</v>
      </c>
      <c r="B74" s="0" t="s">
        <v>148</v>
      </c>
      <c r="C74" s="0" t="s">
        <v>1046</v>
      </c>
      <c r="D74" s="0" t="s">
        <v>718</v>
      </c>
      <c r="E74" s="0" t="s">
        <v>237</v>
      </c>
      <c r="F74" s="0" t="s">
        <v>720</v>
      </c>
      <c r="G74" s="0" t="s">
        <v>1047</v>
      </c>
      <c r="H74" s="0" t="n">
        <v>1</v>
      </c>
    </row>
    <row r="75" customFormat="false" ht="15" hidden="false" customHeight="false" outlineLevel="0" collapsed="false">
      <c r="A75" s="0" t="s">
        <v>1048</v>
      </c>
      <c r="B75" s="0" t="s">
        <v>1049</v>
      </c>
      <c r="C75" s="0" t="s">
        <v>1050</v>
      </c>
      <c r="D75" s="0" t="s">
        <v>718</v>
      </c>
      <c r="E75" s="0" t="s">
        <v>1051</v>
      </c>
      <c r="F75" s="0" t="s">
        <v>720</v>
      </c>
      <c r="G75" s="0" t="s">
        <v>1052</v>
      </c>
      <c r="H75" s="0" t="n">
        <v>0</v>
      </c>
    </row>
    <row r="76" customFormat="false" ht="15" hidden="false" customHeight="false" outlineLevel="0" collapsed="false">
      <c r="A76" s="0" t="s">
        <v>1053</v>
      </c>
      <c r="B76" s="0" t="s">
        <v>1054</v>
      </c>
      <c r="C76" s="0" t="s">
        <v>1055</v>
      </c>
      <c r="D76" s="0" t="s">
        <v>718</v>
      </c>
      <c r="E76" s="0" t="s">
        <v>1056</v>
      </c>
      <c r="F76" s="0" t="s">
        <v>720</v>
      </c>
      <c r="G76" s="0" t="s">
        <v>1057</v>
      </c>
      <c r="H76" s="0" t="n">
        <v>0</v>
      </c>
    </row>
    <row r="77" customFormat="false" ht="15" hidden="false" customHeight="false" outlineLevel="0" collapsed="false">
      <c r="A77" s="0" t="s">
        <v>1058</v>
      </c>
      <c r="B77" s="0" t="s">
        <v>1059</v>
      </c>
      <c r="C77" s="0" t="s">
        <v>1060</v>
      </c>
      <c r="D77" s="0" t="s">
        <v>718</v>
      </c>
      <c r="E77" s="0" t="s">
        <v>1061</v>
      </c>
      <c r="F77" s="0" t="s">
        <v>720</v>
      </c>
      <c r="G77" s="0" t="s">
        <v>1062</v>
      </c>
      <c r="H77" s="0" t="n">
        <v>0</v>
      </c>
    </row>
    <row r="78" customFormat="false" ht="15" hidden="false" customHeight="false" outlineLevel="0" collapsed="false">
      <c r="A78" s="0" t="s">
        <v>1063</v>
      </c>
      <c r="B78" s="0" t="s">
        <v>1064</v>
      </c>
      <c r="C78" s="0" t="s">
        <v>1065</v>
      </c>
      <c r="D78" s="0" t="s">
        <v>800</v>
      </c>
      <c r="E78" s="0" t="s">
        <v>1066</v>
      </c>
      <c r="F78" s="0" t="s">
        <v>720</v>
      </c>
      <c r="G78" s="0" t="s">
        <v>1062</v>
      </c>
      <c r="H78" s="0" t="n">
        <v>0</v>
      </c>
    </row>
    <row r="79" customFormat="false" ht="15" hidden="false" customHeight="false" outlineLevel="0" collapsed="false">
      <c r="A79" s="0" t="s">
        <v>1067</v>
      </c>
      <c r="B79" s="0" t="s">
        <v>1068</v>
      </c>
      <c r="C79" s="0" t="s">
        <v>1069</v>
      </c>
      <c r="D79" s="0" t="s">
        <v>718</v>
      </c>
      <c r="E79" s="0" t="s">
        <v>1070</v>
      </c>
      <c r="F79" s="0" t="s">
        <v>720</v>
      </c>
      <c r="G79" s="0" t="s">
        <v>1071</v>
      </c>
      <c r="H79" s="0" t="n">
        <v>0</v>
      </c>
    </row>
    <row r="80" customFormat="false" ht="15" hidden="false" customHeight="false" outlineLevel="0" collapsed="false">
      <c r="A80" s="0" t="s">
        <v>1072</v>
      </c>
      <c r="B80" s="0" t="s">
        <v>1073</v>
      </c>
      <c r="C80" s="0" t="s">
        <v>1074</v>
      </c>
      <c r="D80" s="0" t="s">
        <v>800</v>
      </c>
      <c r="E80" s="0" t="s">
        <v>1075</v>
      </c>
      <c r="F80" s="0" t="s">
        <v>720</v>
      </c>
      <c r="G80" s="0" t="s">
        <v>1071</v>
      </c>
      <c r="H80" s="0" t="n">
        <v>0</v>
      </c>
    </row>
    <row r="81" customFormat="false" ht="15" hidden="false" customHeight="false" outlineLevel="0" collapsed="false">
      <c r="A81" s="0" t="s">
        <v>1076</v>
      </c>
      <c r="B81" s="0" t="s">
        <v>1077</v>
      </c>
      <c r="C81" s="0" t="s">
        <v>1078</v>
      </c>
      <c r="D81" s="0" t="s">
        <v>718</v>
      </c>
      <c r="E81" s="0" t="s">
        <v>1079</v>
      </c>
      <c r="F81" s="0" t="s">
        <v>720</v>
      </c>
      <c r="G81" s="0" t="s">
        <v>1080</v>
      </c>
      <c r="H81" s="0" t="n">
        <v>0</v>
      </c>
    </row>
    <row r="82" customFormat="false" ht="15" hidden="false" customHeight="false" outlineLevel="0" collapsed="false">
      <c r="A82" s="0" t="s">
        <v>1081</v>
      </c>
      <c r="B82" s="0" t="s">
        <v>1082</v>
      </c>
      <c r="C82" s="0" t="s">
        <v>1083</v>
      </c>
      <c r="D82" s="0" t="s">
        <v>718</v>
      </c>
      <c r="E82" s="0" t="s">
        <v>1084</v>
      </c>
      <c r="F82" s="0" t="s">
        <v>720</v>
      </c>
      <c r="G82" s="0" t="s">
        <v>1085</v>
      </c>
      <c r="H82" s="0" t="n">
        <v>0</v>
      </c>
    </row>
    <row r="83" customFormat="false" ht="15" hidden="false" customHeight="false" outlineLevel="0" collapsed="false">
      <c r="A83" s="0" t="s">
        <v>1086</v>
      </c>
      <c r="B83" s="0" t="s">
        <v>1087</v>
      </c>
      <c r="C83" s="0" t="s">
        <v>1088</v>
      </c>
      <c r="D83" s="0" t="s">
        <v>800</v>
      </c>
      <c r="E83" s="0" t="s">
        <v>1089</v>
      </c>
      <c r="F83" s="0" t="s">
        <v>720</v>
      </c>
      <c r="G83" s="0" t="s">
        <v>1085</v>
      </c>
      <c r="H83" s="0" t="n">
        <v>0</v>
      </c>
    </row>
    <row r="84" customFormat="false" ht="15" hidden="false" customHeight="false" outlineLevel="0" collapsed="false">
      <c r="A84" s="0" t="s">
        <v>1090</v>
      </c>
      <c r="B84" s="0" t="s">
        <v>1091</v>
      </c>
      <c r="C84" s="0" t="s">
        <v>1092</v>
      </c>
      <c r="D84" s="0" t="s">
        <v>718</v>
      </c>
      <c r="E84" s="0" t="s">
        <v>1093</v>
      </c>
      <c r="F84" s="0" t="s">
        <v>720</v>
      </c>
      <c r="G84" s="0" t="s">
        <v>1094</v>
      </c>
      <c r="H84" s="0" t="n">
        <v>0</v>
      </c>
    </row>
    <row r="85" customFormat="false" ht="15" hidden="false" customHeight="false" outlineLevel="0" collapsed="false">
      <c r="A85" s="0" t="s">
        <v>1095</v>
      </c>
      <c r="B85" s="0" t="s">
        <v>1096</v>
      </c>
      <c r="C85" s="0" t="s">
        <v>1097</v>
      </c>
      <c r="D85" s="0" t="s">
        <v>800</v>
      </c>
      <c r="E85" s="0" t="s">
        <v>1098</v>
      </c>
      <c r="F85" s="0" t="s">
        <v>720</v>
      </c>
      <c r="G85" s="0" t="s">
        <v>1094</v>
      </c>
      <c r="H85" s="0" t="n">
        <v>0</v>
      </c>
    </row>
    <row r="86" customFormat="false" ht="15" hidden="false" customHeight="false" outlineLevel="0" collapsed="false">
      <c r="A86" s="0" t="s">
        <v>1099</v>
      </c>
      <c r="B86" s="0" t="s">
        <v>1100</v>
      </c>
      <c r="C86" s="0" t="s">
        <v>1101</v>
      </c>
      <c r="D86" s="0" t="s">
        <v>718</v>
      </c>
      <c r="E86" s="0" t="s">
        <v>1102</v>
      </c>
      <c r="F86" s="0" t="s">
        <v>720</v>
      </c>
      <c r="G86" s="0" t="s">
        <v>1103</v>
      </c>
      <c r="H86" s="0" t="n">
        <v>0</v>
      </c>
    </row>
    <row r="87" customFormat="false" ht="15" hidden="false" customHeight="false" outlineLevel="0" collapsed="false">
      <c r="A87" s="0" t="s">
        <v>1104</v>
      </c>
      <c r="B87" s="0" t="s">
        <v>1105</v>
      </c>
      <c r="C87" s="0" t="s">
        <v>1106</v>
      </c>
      <c r="D87" s="0" t="s">
        <v>718</v>
      </c>
      <c r="E87" s="0" t="s">
        <v>1107</v>
      </c>
      <c r="F87" s="0" t="s">
        <v>720</v>
      </c>
      <c r="G87" s="0" t="s">
        <v>1108</v>
      </c>
      <c r="H87" s="0" t="n">
        <v>0</v>
      </c>
    </row>
    <row r="88" customFormat="false" ht="15" hidden="false" customHeight="false" outlineLevel="0" collapsed="false">
      <c r="A88" s="0" t="s">
        <v>1109</v>
      </c>
      <c r="B88" s="0" t="s">
        <v>1110</v>
      </c>
      <c r="C88" s="0" t="s">
        <v>1111</v>
      </c>
      <c r="D88" s="0" t="s">
        <v>718</v>
      </c>
      <c r="E88" s="0" t="s">
        <v>1112</v>
      </c>
      <c r="F88" s="0" t="s">
        <v>720</v>
      </c>
      <c r="G88" s="0" t="s">
        <v>1113</v>
      </c>
      <c r="H88" s="0" t="n">
        <v>0</v>
      </c>
    </row>
    <row r="89" customFormat="false" ht="15" hidden="false" customHeight="false" outlineLevel="0" collapsed="false">
      <c r="A89" s="0" t="s">
        <v>1114</v>
      </c>
      <c r="B89" s="0" t="s">
        <v>1115</v>
      </c>
      <c r="C89" s="0" t="s">
        <v>1116</v>
      </c>
      <c r="D89" s="0" t="s">
        <v>718</v>
      </c>
      <c r="E89" s="0" t="s">
        <v>1117</v>
      </c>
      <c r="F89" s="0" t="s">
        <v>720</v>
      </c>
      <c r="G89" s="0" t="s">
        <v>1118</v>
      </c>
      <c r="H89" s="0" t="n">
        <v>0</v>
      </c>
    </row>
    <row r="90" customFormat="false" ht="15" hidden="false" customHeight="false" outlineLevel="0" collapsed="false">
      <c r="A90" s="0" t="s">
        <v>1119</v>
      </c>
      <c r="B90" s="0" t="s">
        <v>1120</v>
      </c>
      <c r="C90" s="0" t="s">
        <v>1121</v>
      </c>
      <c r="D90" s="0" t="s">
        <v>718</v>
      </c>
      <c r="E90" s="0" t="s">
        <v>1122</v>
      </c>
      <c r="F90" s="0" t="s">
        <v>720</v>
      </c>
      <c r="G90" s="0" t="s">
        <v>1123</v>
      </c>
      <c r="H90" s="0" t="n">
        <v>0</v>
      </c>
    </row>
    <row r="91" customFormat="false" ht="15" hidden="false" customHeight="false" outlineLevel="0" collapsed="false">
      <c r="A91" s="0" t="s">
        <v>1124</v>
      </c>
      <c r="B91" s="0" t="s">
        <v>1125</v>
      </c>
      <c r="C91" s="0" t="s">
        <v>1126</v>
      </c>
      <c r="D91" s="0" t="s">
        <v>718</v>
      </c>
      <c r="E91" s="0" t="s">
        <v>1127</v>
      </c>
      <c r="F91" s="0" t="s">
        <v>720</v>
      </c>
      <c r="G91" s="0" t="s">
        <v>1128</v>
      </c>
      <c r="H91" s="0" t="n">
        <v>0</v>
      </c>
    </row>
    <row r="92" customFormat="false" ht="15" hidden="false" customHeight="false" outlineLevel="0" collapsed="false">
      <c r="A92" s="0" t="s">
        <v>1129</v>
      </c>
      <c r="B92" s="0" t="s">
        <v>1130</v>
      </c>
      <c r="C92" s="0" t="s">
        <v>1131</v>
      </c>
      <c r="D92" s="0" t="s">
        <v>800</v>
      </c>
      <c r="E92" s="0" t="s">
        <v>1132</v>
      </c>
      <c r="F92" s="0" t="s">
        <v>720</v>
      </c>
      <c r="G92" s="0" t="s">
        <v>1128</v>
      </c>
      <c r="H92" s="0" t="n">
        <v>0</v>
      </c>
    </row>
    <row r="93" customFormat="false" ht="15" hidden="false" customHeight="false" outlineLevel="0" collapsed="false">
      <c r="A93" s="0" t="s">
        <v>1133</v>
      </c>
      <c r="B93" s="0" t="s">
        <v>1134</v>
      </c>
      <c r="C93" s="0" t="s">
        <v>1135</v>
      </c>
      <c r="D93" s="0" t="s">
        <v>800</v>
      </c>
      <c r="E93" s="0" t="s">
        <v>1136</v>
      </c>
      <c r="F93" s="0" t="s">
        <v>720</v>
      </c>
      <c r="G93" s="0" t="s">
        <v>1137</v>
      </c>
      <c r="H93" s="0" t="n">
        <v>0</v>
      </c>
    </row>
    <row r="94" customFormat="false" ht="15" hidden="false" customHeight="false" outlineLevel="0" collapsed="false">
      <c r="A94" s="0" t="s">
        <v>1138</v>
      </c>
      <c r="B94" s="0" t="s">
        <v>1139</v>
      </c>
      <c r="C94" s="0" t="s">
        <v>1140</v>
      </c>
      <c r="D94" s="0" t="s">
        <v>718</v>
      </c>
      <c r="E94" s="0" t="s">
        <v>1141</v>
      </c>
      <c r="F94" s="0" t="s">
        <v>720</v>
      </c>
      <c r="G94" s="0" t="s">
        <v>1142</v>
      </c>
      <c r="H94" s="0" t="n">
        <v>0</v>
      </c>
    </row>
    <row r="95" customFormat="false" ht="15" hidden="false" customHeight="false" outlineLevel="0" collapsed="false">
      <c r="A95" s="0" t="s">
        <v>1143</v>
      </c>
      <c r="B95" s="0" t="s">
        <v>1144</v>
      </c>
      <c r="C95" s="0" t="s">
        <v>1145</v>
      </c>
      <c r="D95" s="0" t="s">
        <v>800</v>
      </c>
      <c r="E95" s="0" t="s">
        <v>1146</v>
      </c>
      <c r="F95" s="0" t="s">
        <v>720</v>
      </c>
      <c r="G95" s="0" t="s">
        <v>1142</v>
      </c>
      <c r="H95" s="0" t="n">
        <v>0</v>
      </c>
    </row>
    <row r="96" customFormat="false" ht="15" hidden="false" customHeight="false" outlineLevel="0" collapsed="false">
      <c r="A96" s="0" t="s">
        <v>1147</v>
      </c>
      <c r="B96" s="0" t="s">
        <v>1148</v>
      </c>
      <c r="C96" s="0" t="s">
        <v>1149</v>
      </c>
      <c r="D96" s="0" t="s">
        <v>718</v>
      </c>
      <c r="E96" s="0" t="s">
        <v>1150</v>
      </c>
      <c r="F96" s="0" t="s">
        <v>720</v>
      </c>
      <c r="G96" s="0" t="s">
        <v>1151</v>
      </c>
      <c r="H96" s="0" t="n">
        <v>0</v>
      </c>
    </row>
    <row r="97" customFormat="false" ht="15" hidden="false" customHeight="false" outlineLevel="0" collapsed="false">
      <c r="A97" s="0" t="s">
        <v>1152</v>
      </c>
      <c r="B97" s="0" t="s">
        <v>1153</v>
      </c>
      <c r="C97" s="0" t="s">
        <v>1154</v>
      </c>
      <c r="D97" s="0" t="s">
        <v>800</v>
      </c>
      <c r="E97" s="0" t="s">
        <v>1155</v>
      </c>
      <c r="F97" s="0" t="s">
        <v>720</v>
      </c>
      <c r="G97" s="0" t="s">
        <v>1151</v>
      </c>
      <c r="H97" s="0" t="n">
        <v>0</v>
      </c>
    </row>
    <row r="98" customFormat="false" ht="15" hidden="false" customHeight="false" outlineLevel="0" collapsed="false">
      <c r="A98" s="0" t="s">
        <v>1156</v>
      </c>
      <c r="B98" s="0" t="s">
        <v>1157</v>
      </c>
      <c r="C98" s="0" t="s">
        <v>1158</v>
      </c>
      <c r="D98" s="0" t="s">
        <v>718</v>
      </c>
      <c r="E98" s="0" t="s">
        <v>1159</v>
      </c>
      <c r="F98" s="0" t="s">
        <v>720</v>
      </c>
      <c r="G98" s="0" t="s">
        <v>1160</v>
      </c>
      <c r="H98" s="0" t="n">
        <v>0</v>
      </c>
    </row>
    <row r="99" customFormat="false" ht="15" hidden="false" customHeight="false" outlineLevel="0" collapsed="false">
      <c r="A99" s="0" t="s">
        <v>1161</v>
      </c>
      <c r="B99" s="0" t="s">
        <v>1162</v>
      </c>
      <c r="C99" s="0" t="s">
        <v>1163</v>
      </c>
      <c r="D99" s="0" t="s">
        <v>718</v>
      </c>
      <c r="E99" s="0" t="s">
        <v>1164</v>
      </c>
      <c r="F99" s="0" t="s">
        <v>720</v>
      </c>
      <c r="G99" s="0" t="s">
        <v>1165</v>
      </c>
      <c r="H99" s="0" t="n">
        <v>0</v>
      </c>
    </row>
    <row r="100" customFormat="false" ht="15" hidden="false" customHeight="false" outlineLevel="0" collapsed="false">
      <c r="A100" s="0" t="s">
        <v>1166</v>
      </c>
      <c r="B100" s="0" t="s">
        <v>1167</v>
      </c>
      <c r="C100" s="0" t="s">
        <v>1168</v>
      </c>
      <c r="D100" s="0" t="s">
        <v>800</v>
      </c>
      <c r="E100" s="0" t="s">
        <v>1169</v>
      </c>
      <c r="F100" s="0" t="s">
        <v>720</v>
      </c>
      <c r="G100" s="0" t="s">
        <v>1165</v>
      </c>
      <c r="H100" s="0" t="n">
        <v>0</v>
      </c>
    </row>
    <row r="101" customFormat="false" ht="15" hidden="false" customHeight="false" outlineLevel="0" collapsed="false">
      <c r="A101" s="0" t="s">
        <v>1170</v>
      </c>
      <c r="B101" s="0" t="s">
        <v>1171</v>
      </c>
      <c r="C101" s="0" t="s">
        <v>1172</v>
      </c>
      <c r="D101" s="0" t="s">
        <v>718</v>
      </c>
      <c r="E101" s="0" t="s">
        <v>1173</v>
      </c>
      <c r="F101" s="0" t="s">
        <v>720</v>
      </c>
      <c r="G101" s="0" t="s">
        <v>1174</v>
      </c>
      <c r="H101" s="0" t="n">
        <v>1</v>
      </c>
    </row>
    <row r="102" customFormat="false" ht="15" hidden="false" customHeight="false" outlineLevel="0" collapsed="false">
      <c r="A102" s="0" t="s">
        <v>177</v>
      </c>
      <c r="B102" s="0" t="s">
        <v>178</v>
      </c>
      <c r="C102" s="0" t="s">
        <v>1175</v>
      </c>
      <c r="D102" s="0" t="s">
        <v>718</v>
      </c>
      <c r="E102" s="0" t="s">
        <v>238</v>
      </c>
      <c r="F102" s="0" t="s">
        <v>720</v>
      </c>
      <c r="G102" s="0" t="s">
        <v>1176</v>
      </c>
      <c r="H102" s="0" t="n">
        <v>0</v>
      </c>
    </row>
    <row r="103" customFormat="false" ht="15" hidden="false" customHeight="false" outlineLevel="0" collapsed="false">
      <c r="A103" s="0" t="s">
        <v>1177</v>
      </c>
      <c r="B103" s="0" t="s">
        <v>1178</v>
      </c>
      <c r="C103" s="0" t="s">
        <v>1179</v>
      </c>
      <c r="D103" s="0" t="s">
        <v>718</v>
      </c>
      <c r="E103" s="0" t="s">
        <v>1180</v>
      </c>
      <c r="F103" s="0" t="s">
        <v>720</v>
      </c>
      <c r="G103" s="0" t="s">
        <v>1181</v>
      </c>
      <c r="H103" s="0" t="n">
        <v>0</v>
      </c>
    </row>
    <row r="104" customFormat="false" ht="15" hidden="false" customHeight="false" outlineLevel="0" collapsed="false">
      <c r="A104" s="0" t="s">
        <v>123</v>
      </c>
      <c r="B104" s="0" t="s">
        <v>124</v>
      </c>
      <c r="C104" s="0" t="s">
        <v>1182</v>
      </c>
      <c r="D104" s="0" t="s">
        <v>718</v>
      </c>
      <c r="E104" s="0" t="s">
        <v>201</v>
      </c>
      <c r="F104" s="0" t="s">
        <v>720</v>
      </c>
      <c r="G104" s="0" t="s">
        <v>1183</v>
      </c>
      <c r="H104" s="0" t="n">
        <v>1</v>
      </c>
    </row>
    <row r="105" customFormat="false" ht="15" hidden="false" customHeight="false" outlineLevel="0" collapsed="false">
      <c r="A105" s="0" t="s">
        <v>1184</v>
      </c>
      <c r="B105" s="0" t="s">
        <v>1185</v>
      </c>
      <c r="C105" s="0" t="s">
        <v>1185</v>
      </c>
      <c r="D105" s="0" t="s">
        <v>718</v>
      </c>
      <c r="E105" s="0" t="s">
        <v>1186</v>
      </c>
      <c r="F105" s="0" t="s">
        <v>720</v>
      </c>
      <c r="G105" s="0" t="s">
        <v>1187</v>
      </c>
      <c r="H105" s="0" t="n">
        <v>0</v>
      </c>
    </row>
    <row r="106" customFormat="false" ht="15" hidden="false" customHeight="false" outlineLevel="0" collapsed="false">
      <c r="A106" s="0" t="s">
        <v>1188</v>
      </c>
      <c r="B106" s="0" t="s">
        <v>1189</v>
      </c>
      <c r="C106" s="0" t="s">
        <v>1190</v>
      </c>
      <c r="D106" s="0" t="s">
        <v>718</v>
      </c>
      <c r="E106" s="0" t="s">
        <v>1191</v>
      </c>
      <c r="F106" s="0" t="s">
        <v>720</v>
      </c>
      <c r="G106" s="0" t="s">
        <v>1192</v>
      </c>
      <c r="H106" s="0" t="n">
        <v>0</v>
      </c>
    </row>
    <row r="107" customFormat="false" ht="15" hidden="false" customHeight="false" outlineLevel="0" collapsed="false">
      <c r="A107" s="0" t="s">
        <v>1193</v>
      </c>
      <c r="B107" s="0" t="s">
        <v>1194</v>
      </c>
      <c r="C107" s="0" t="s">
        <v>1195</v>
      </c>
      <c r="D107" s="0" t="s">
        <v>800</v>
      </c>
      <c r="E107" s="0" t="s">
        <v>1196</v>
      </c>
      <c r="F107" s="0" t="s">
        <v>720</v>
      </c>
      <c r="G107" s="0" t="s">
        <v>1192</v>
      </c>
      <c r="H107" s="0" t="n">
        <v>0</v>
      </c>
    </row>
    <row r="108" customFormat="false" ht="15" hidden="false" customHeight="false" outlineLevel="0" collapsed="false">
      <c r="A108" s="0" t="s">
        <v>1197</v>
      </c>
      <c r="B108" s="0" t="s">
        <v>1198</v>
      </c>
      <c r="C108" s="0" t="s">
        <v>1199</v>
      </c>
      <c r="D108" s="0" t="s">
        <v>718</v>
      </c>
      <c r="E108" s="0" t="s">
        <v>1200</v>
      </c>
      <c r="F108" s="0" t="s">
        <v>720</v>
      </c>
      <c r="G108" s="0" t="s">
        <v>1201</v>
      </c>
      <c r="H108" s="0" t="n">
        <v>0</v>
      </c>
    </row>
    <row r="109" customFormat="false" ht="15" hidden="false" customHeight="false" outlineLevel="0" collapsed="false">
      <c r="A109" s="0" t="s">
        <v>1202</v>
      </c>
      <c r="B109" s="0" t="s">
        <v>1203</v>
      </c>
      <c r="C109" s="0" t="s">
        <v>1204</v>
      </c>
      <c r="D109" s="0" t="s">
        <v>718</v>
      </c>
      <c r="E109" s="0" t="s">
        <v>1205</v>
      </c>
      <c r="F109" s="0" t="s">
        <v>720</v>
      </c>
      <c r="G109" s="0" t="s">
        <v>1206</v>
      </c>
      <c r="H109" s="0" t="n">
        <v>0</v>
      </c>
    </row>
    <row r="110" customFormat="false" ht="15" hidden="false" customHeight="false" outlineLevel="0" collapsed="false">
      <c r="A110" s="0" t="s">
        <v>1207</v>
      </c>
      <c r="B110" s="0" t="s">
        <v>1208</v>
      </c>
      <c r="C110" s="0" t="s">
        <v>1209</v>
      </c>
      <c r="D110" s="0" t="s">
        <v>800</v>
      </c>
      <c r="E110" s="0" t="s">
        <v>1210</v>
      </c>
      <c r="F110" s="0" t="s">
        <v>720</v>
      </c>
      <c r="G110" s="0" t="s">
        <v>1206</v>
      </c>
      <c r="H110" s="0" t="n">
        <v>0</v>
      </c>
    </row>
    <row r="111" customFormat="false" ht="15" hidden="false" customHeight="false" outlineLevel="0" collapsed="false">
      <c r="A111" s="0" t="s">
        <v>1211</v>
      </c>
      <c r="B111" s="0" t="s">
        <v>1212</v>
      </c>
      <c r="C111" s="0" t="s">
        <v>1213</v>
      </c>
      <c r="D111" s="0" t="s">
        <v>718</v>
      </c>
      <c r="E111" s="0" t="s">
        <v>1214</v>
      </c>
      <c r="F111" s="0" t="s">
        <v>720</v>
      </c>
      <c r="G111" s="0" t="s">
        <v>1215</v>
      </c>
      <c r="H111" s="0" t="n">
        <v>0</v>
      </c>
    </row>
    <row r="112" customFormat="false" ht="15" hidden="false" customHeight="false" outlineLevel="0" collapsed="false">
      <c r="A112" s="0" t="s">
        <v>1216</v>
      </c>
      <c r="B112" s="0" t="s">
        <v>1217</v>
      </c>
      <c r="C112" s="0" t="s">
        <v>1218</v>
      </c>
      <c r="D112" s="0" t="s">
        <v>718</v>
      </c>
      <c r="E112" s="0" t="s">
        <v>1219</v>
      </c>
      <c r="F112" s="0" t="s">
        <v>720</v>
      </c>
      <c r="G112" s="0" t="s">
        <v>1220</v>
      </c>
      <c r="H112" s="0" t="n">
        <v>0</v>
      </c>
    </row>
    <row r="113" customFormat="false" ht="15" hidden="false" customHeight="false" outlineLevel="0" collapsed="false">
      <c r="A113" s="0" t="s">
        <v>1221</v>
      </c>
      <c r="B113" s="0" t="s">
        <v>1222</v>
      </c>
      <c r="C113" s="0" t="s">
        <v>1223</v>
      </c>
      <c r="D113" s="0" t="s">
        <v>718</v>
      </c>
      <c r="E113" s="0" t="s">
        <v>1224</v>
      </c>
      <c r="F113" s="0" t="s">
        <v>720</v>
      </c>
      <c r="G113" s="0" t="s">
        <v>1225</v>
      </c>
      <c r="H113" s="0" t="n">
        <v>0</v>
      </c>
    </row>
    <row r="114" customFormat="false" ht="15" hidden="false" customHeight="false" outlineLevel="0" collapsed="false">
      <c r="A114" s="0" t="s">
        <v>1226</v>
      </c>
      <c r="B114" s="0" t="s">
        <v>1227</v>
      </c>
      <c r="C114" s="0" t="s">
        <v>1228</v>
      </c>
      <c r="D114" s="0" t="s">
        <v>800</v>
      </c>
      <c r="E114" s="0" t="s">
        <v>1229</v>
      </c>
      <c r="F114" s="0" t="s">
        <v>720</v>
      </c>
      <c r="G114" s="0" t="s">
        <v>1225</v>
      </c>
      <c r="H114" s="0" t="n">
        <v>0</v>
      </c>
    </row>
    <row r="115" customFormat="false" ht="15" hidden="false" customHeight="false" outlineLevel="0" collapsed="false">
      <c r="A115" s="0" t="s">
        <v>1230</v>
      </c>
      <c r="B115" s="0" t="s">
        <v>1231</v>
      </c>
      <c r="C115" s="0" t="s">
        <v>1232</v>
      </c>
      <c r="D115" s="0" t="s">
        <v>718</v>
      </c>
      <c r="E115" s="0" t="s">
        <v>1233</v>
      </c>
      <c r="F115" s="0" t="s">
        <v>720</v>
      </c>
      <c r="G115" s="0" t="s">
        <v>1234</v>
      </c>
      <c r="H115" s="0" t="n">
        <v>1</v>
      </c>
    </row>
    <row r="116" customFormat="false" ht="15" hidden="false" customHeight="false" outlineLevel="0" collapsed="false">
      <c r="A116" s="0" t="s">
        <v>1235</v>
      </c>
      <c r="B116" s="0" t="s">
        <v>1236</v>
      </c>
      <c r="C116" s="0" t="s">
        <v>1237</v>
      </c>
      <c r="D116" s="0" t="s">
        <v>718</v>
      </c>
      <c r="E116" s="0" t="s">
        <v>1238</v>
      </c>
      <c r="F116" s="0" t="s">
        <v>720</v>
      </c>
      <c r="G116" s="0" t="s">
        <v>1239</v>
      </c>
      <c r="H116" s="0" t="n">
        <v>0</v>
      </c>
    </row>
    <row r="117" customFormat="false" ht="15" hidden="false" customHeight="false" outlineLevel="0" collapsed="false">
      <c r="A117" s="0" t="s">
        <v>119</v>
      </c>
      <c r="B117" s="0" t="s">
        <v>120</v>
      </c>
      <c r="C117" s="0" t="s">
        <v>1240</v>
      </c>
      <c r="D117" s="0" t="s">
        <v>718</v>
      </c>
      <c r="E117" s="0" t="s">
        <v>235</v>
      </c>
      <c r="F117" s="0" t="s">
        <v>720</v>
      </c>
      <c r="G117" s="0" t="s">
        <v>1241</v>
      </c>
      <c r="H117" s="0" t="n">
        <v>0</v>
      </c>
    </row>
    <row r="118" customFormat="false" ht="15" hidden="false" customHeight="false" outlineLevel="0" collapsed="false">
      <c r="A118" s="0" t="s">
        <v>1242</v>
      </c>
      <c r="B118" s="0" t="s">
        <v>1243</v>
      </c>
      <c r="C118" s="0" t="s">
        <v>1244</v>
      </c>
      <c r="D118" s="0" t="s">
        <v>718</v>
      </c>
      <c r="E118" s="0" t="s">
        <v>1245</v>
      </c>
      <c r="F118" s="0" t="s">
        <v>720</v>
      </c>
      <c r="G118" s="0" t="s">
        <v>1246</v>
      </c>
      <c r="H118" s="0" t="n">
        <v>0</v>
      </c>
    </row>
    <row r="119" customFormat="false" ht="15" hidden="false" customHeight="false" outlineLevel="0" collapsed="false">
      <c r="A119" s="0" t="s">
        <v>1247</v>
      </c>
      <c r="B119" s="0" t="s">
        <v>1248</v>
      </c>
      <c r="C119" s="0" t="s">
        <v>1249</v>
      </c>
      <c r="D119" s="0" t="s">
        <v>800</v>
      </c>
      <c r="E119" s="0" t="s">
        <v>1250</v>
      </c>
      <c r="F119" s="0" t="s">
        <v>720</v>
      </c>
      <c r="G119" s="0" t="s">
        <v>1246</v>
      </c>
      <c r="H119" s="0" t="n">
        <v>0</v>
      </c>
    </row>
    <row r="120" customFormat="false" ht="15" hidden="false" customHeight="false" outlineLevel="0" collapsed="false">
      <c r="A120" s="0" t="s">
        <v>1251</v>
      </c>
      <c r="B120" s="0" t="s">
        <v>1252</v>
      </c>
      <c r="C120" s="0" t="s">
        <v>1253</v>
      </c>
      <c r="D120" s="0" t="s">
        <v>718</v>
      </c>
      <c r="E120" s="0" t="s">
        <v>1254</v>
      </c>
      <c r="F120" s="0" t="s">
        <v>720</v>
      </c>
      <c r="G120" s="0" t="s">
        <v>1255</v>
      </c>
      <c r="H120" s="0" t="n">
        <v>0</v>
      </c>
    </row>
    <row r="121" customFormat="false" ht="15" hidden="false" customHeight="false" outlineLevel="0" collapsed="false">
      <c r="A121" s="0" t="s">
        <v>1256</v>
      </c>
      <c r="B121" s="0" t="s">
        <v>1257</v>
      </c>
      <c r="C121" s="0" t="s">
        <v>1258</v>
      </c>
      <c r="D121" s="0" t="s">
        <v>718</v>
      </c>
      <c r="E121" s="0" t="s">
        <v>1259</v>
      </c>
      <c r="F121" s="0" t="s">
        <v>720</v>
      </c>
      <c r="G121" s="0" t="s">
        <v>1260</v>
      </c>
      <c r="H121" s="0" t="n">
        <v>1</v>
      </c>
    </row>
    <row r="122" customFormat="false" ht="15" hidden="false" customHeight="false" outlineLevel="0" collapsed="false">
      <c r="A122" s="0" t="s">
        <v>1261</v>
      </c>
      <c r="B122" s="0" t="s">
        <v>1262</v>
      </c>
      <c r="C122" s="0" t="s">
        <v>1263</v>
      </c>
      <c r="D122" s="0" t="s">
        <v>718</v>
      </c>
      <c r="E122" s="0" t="s">
        <v>1264</v>
      </c>
      <c r="F122" s="0" t="s">
        <v>720</v>
      </c>
      <c r="G122" s="0" t="s">
        <v>1265</v>
      </c>
      <c r="H122" s="0" t="n">
        <v>0</v>
      </c>
    </row>
    <row r="123" customFormat="false" ht="15" hidden="false" customHeight="false" outlineLevel="0" collapsed="false">
      <c r="A123" s="0" t="s">
        <v>1266</v>
      </c>
      <c r="B123" s="0" t="s">
        <v>1267</v>
      </c>
      <c r="C123" s="0" t="s">
        <v>1268</v>
      </c>
      <c r="D123" s="0" t="s">
        <v>718</v>
      </c>
      <c r="E123" s="0" t="s">
        <v>1269</v>
      </c>
      <c r="F123" s="0" t="s">
        <v>720</v>
      </c>
      <c r="G123" s="0" t="s">
        <v>1270</v>
      </c>
      <c r="H123" s="0" t="n">
        <v>0</v>
      </c>
    </row>
    <row r="124" customFormat="false" ht="15" hidden="false" customHeight="false" outlineLevel="0" collapsed="false">
      <c r="A124" s="0" t="s">
        <v>1271</v>
      </c>
      <c r="B124" s="0" t="s">
        <v>1272</v>
      </c>
      <c r="C124" s="0" t="s">
        <v>1273</v>
      </c>
      <c r="D124" s="0" t="s">
        <v>800</v>
      </c>
      <c r="E124" s="0" t="s">
        <v>1274</v>
      </c>
      <c r="F124" s="0" t="s">
        <v>720</v>
      </c>
      <c r="G124" s="0" t="s">
        <v>1270</v>
      </c>
      <c r="H124" s="0" t="n">
        <v>0</v>
      </c>
    </row>
    <row r="125" customFormat="false" ht="15" hidden="false" customHeight="false" outlineLevel="0" collapsed="false">
      <c r="A125" s="0" t="s">
        <v>1275</v>
      </c>
      <c r="B125" s="0" t="s">
        <v>1276</v>
      </c>
      <c r="C125" s="0" t="s">
        <v>1277</v>
      </c>
      <c r="D125" s="0" t="s">
        <v>718</v>
      </c>
      <c r="E125" s="0" t="s">
        <v>1278</v>
      </c>
      <c r="F125" s="0" t="s">
        <v>720</v>
      </c>
      <c r="G125" s="0" t="s">
        <v>1279</v>
      </c>
      <c r="H125" s="0" t="n">
        <v>0</v>
      </c>
    </row>
    <row r="126" customFormat="false" ht="15" hidden="false" customHeight="false" outlineLevel="0" collapsed="false">
      <c r="A126" s="0" t="s">
        <v>1280</v>
      </c>
      <c r="B126" s="0" t="s">
        <v>1281</v>
      </c>
      <c r="C126" s="0" t="s">
        <v>1282</v>
      </c>
      <c r="D126" s="0" t="s">
        <v>800</v>
      </c>
      <c r="E126" s="0" t="s">
        <v>1283</v>
      </c>
      <c r="F126" s="0" t="s">
        <v>720</v>
      </c>
      <c r="G126" s="0" t="s">
        <v>1279</v>
      </c>
      <c r="H126" s="0" t="n">
        <v>0</v>
      </c>
    </row>
    <row r="127" customFormat="false" ht="15" hidden="false" customHeight="false" outlineLevel="0" collapsed="false">
      <c r="A127" s="0" t="s">
        <v>157</v>
      </c>
      <c r="B127" s="0" t="s">
        <v>158</v>
      </c>
      <c r="C127" s="0" t="s">
        <v>1284</v>
      </c>
      <c r="D127" s="0" t="s">
        <v>718</v>
      </c>
      <c r="E127" s="0" t="s">
        <v>223</v>
      </c>
      <c r="F127" s="0" t="s">
        <v>720</v>
      </c>
      <c r="G127" s="0" t="s">
        <v>1285</v>
      </c>
      <c r="H127" s="0" t="n">
        <v>1</v>
      </c>
    </row>
    <row r="128" customFormat="false" ht="15" hidden="false" customHeight="false" outlineLevel="0" collapsed="false">
      <c r="A128" s="0" t="s">
        <v>1286</v>
      </c>
      <c r="B128" s="0" t="s">
        <v>1287</v>
      </c>
      <c r="C128" s="0" t="s">
        <v>1288</v>
      </c>
      <c r="D128" s="0" t="s">
        <v>718</v>
      </c>
      <c r="E128" s="0" t="s">
        <v>1289</v>
      </c>
      <c r="F128" s="0" t="s">
        <v>720</v>
      </c>
      <c r="G128" s="0" t="s">
        <v>1290</v>
      </c>
      <c r="H128" s="0" t="n">
        <v>0</v>
      </c>
    </row>
    <row r="129" customFormat="false" ht="15" hidden="false" customHeight="false" outlineLevel="0" collapsed="false">
      <c r="A129" s="0" t="s">
        <v>1291</v>
      </c>
      <c r="B129" s="0" t="s">
        <v>1292</v>
      </c>
      <c r="C129" s="0" t="s">
        <v>1293</v>
      </c>
      <c r="D129" s="0" t="s">
        <v>718</v>
      </c>
      <c r="E129" s="0" t="s">
        <v>1294</v>
      </c>
      <c r="F129" s="0" t="s">
        <v>720</v>
      </c>
      <c r="G129" s="0" t="s">
        <v>1295</v>
      </c>
      <c r="H129" s="0" t="n">
        <v>0</v>
      </c>
    </row>
    <row r="130" customFormat="false" ht="15" hidden="false" customHeight="false" outlineLevel="0" collapsed="false">
      <c r="A130" s="0" t="s">
        <v>169</v>
      </c>
      <c r="B130" s="0" t="s">
        <v>170</v>
      </c>
      <c r="C130" s="0" t="s">
        <v>1296</v>
      </c>
      <c r="D130" s="0" t="s">
        <v>718</v>
      </c>
      <c r="E130" s="0" t="s">
        <v>276</v>
      </c>
      <c r="F130" s="0" t="s">
        <v>720</v>
      </c>
      <c r="G130" s="0" t="s">
        <v>1297</v>
      </c>
      <c r="H130" s="0" t="n">
        <v>0</v>
      </c>
    </row>
    <row r="131" customFormat="false" ht="15" hidden="false" customHeight="false" outlineLevel="0" collapsed="false">
      <c r="A131" s="0" t="s">
        <v>1298</v>
      </c>
      <c r="B131" s="0" t="s">
        <v>1299</v>
      </c>
      <c r="C131" s="0" t="s">
        <v>1300</v>
      </c>
      <c r="D131" s="0" t="s">
        <v>718</v>
      </c>
      <c r="E131" s="0" t="s">
        <v>1301</v>
      </c>
      <c r="F131" s="0" t="s">
        <v>720</v>
      </c>
      <c r="G131" s="0" t="s">
        <v>1302</v>
      </c>
      <c r="H131" s="0" t="n">
        <v>0</v>
      </c>
    </row>
    <row r="132" customFormat="false" ht="15" hidden="false" customHeight="false" outlineLevel="0" collapsed="false">
      <c r="A132" s="0" t="s">
        <v>1303</v>
      </c>
      <c r="B132" s="0" t="s">
        <v>1304</v>
      </c>
      <c r="C132" s="0" t="s">
        <v>1305</v>
      </c>
      <c r="D132" s="0" t="s">
        <v>718</v>
      </c>
      <c r="E132" s="0" t="s">
        <v>1306</v>
      </c>
      <c r="F132" s="0" t="s">
        <v>720</v>
      </c>
      <c r="G132" s="0" t="s">
        <v>1307</v>
      </c>
      <c r="H132" s="0" t="n">
        <v>0</v>
      </c>
    </row>
    <row r="133" customFormat="false" ht="15" hidden="false" customHeight="false" outlineLevel="0" collapsed="false">
      <c r="A133" s="0" t="s">
        <v>1308</v>
      </c>
      <c r="B133" s="0" t="s">
        <v>1309</v>
      </c>
      <c r="C133" s="0" t="s">
        <v>1310</v>
      </c>
      <c r="D133" s="0" t="s">
        <v>718</v>
      </c>
      <c r="E133" s="0" t="s">
        <v>1311</v>
      </c>
      <c r="F133" s="0" t="s">
        <v>720</v>
      </c>
      <c r="G133" s="0" t="s">
        <v>1312</v>
      </c>
      <c r="H133" s="0" t="n">
        <v>0</v>
      </c>
    </row>
    <row r="134" customFormat="false" ht="15" hidden="false" customHeight="false" outlineLevel="0" collapsed="false">
      <c r="A134" s="0" t="s">
        <v>1313</v>
      </c>
      <c r="B134" s="0" t="s">
        <v>1314</v>
      </c>
      <c r="C134" s="0" t="s">
        <v>1315</v>
      </c>
      <c r="D134" s="0" t="s">
        <v>718</v>
      </c>
      <c r="E134" s="0" t="s">
        <v>1316</v>
      </c>
      <c r="F134" s="0" t="s">
        <v>720</v>
      </c>
      <c r="G134" s="0" t="s">
        <v>1317</v>
      </c>
      <c r="H134" s="0" t="n">
        <v>0</v>
      </c>
    </row>
    <row r="135" customFormat="false" ht="15" hidden="false" customHeight="false" outlineLevel="0" collapsed="false">
      <c r="A135" s="0" t="s">
        <v>1318</v>
      </c>
      <c r="B135" s="0" t="s">
        <v>1319</v>
      </c>
      <c r="C135" s="0" t="s">
        <v>1320</v>
      </c>
      <c r="D135" s="0" t="s">
        <v>718</v>
      </c>
      <c r="E135" s="0" t="s">
        <v>1321</v>
      </c>
      <c r="F135" s="0" t="s">
        <v>720</v>
      </c>
      <c r="G135" s="0" t="s">
        <v>1322</v>
      </c>
      <c r="H135" s="0" t="n">
        <v>0</v>
      </c>
    </row>
    <row r="136" customFormat="false" ht="15" hidden="false" customHeight="false" outlineLevel="0" collapsed="false">
      <c r="A136" s="0" t="s">
        <v>1323</v>
      </c>
      <c r="B136" s="0" t="s">
        <v>1324</v>
      </c>
      <c r="C136" s="0" t="s">
        <v>1325</v>
      </c>
      <c r="D136" s="0" t="s">
        <v>718</v>
      </c>
      <c r="E136" s="0" t="s">
        <v>1326</v>
      </c>
      <c r="F136" s="0" t="s">
        <v>720</v>
      </c>
      <c r="G136" s="0" t="s">
        <v>1327</v>
      </c>
      <c r="H136" s="0" t="n">
        <v>0</v>
      </c>
    </row>
    <row r="137" customFormat="false" ht="15" hidden="false" customHeight="false" outlineLevel="0" collapsed="false">
      <c r="A137" s="0" t="s">
        <v>1328</v>
      </c>
      <c r="B137" s="0" t="e">
        <f aca="false">+мосэнерго</f>
        <v>#NAME?</v>
      </c>
      <c r="C137" s="0" t="s">
        <v>1329</v>
      </c>
      <c r="D137" s="0" t="s">
        <v>718</v>
      </c>
      <c r="E137" s="0" t="s">
        <v>1330</v>
      </c>
      <c r="F137" s="0" t="s">
        <v>720</v>
      </c>
      <c r="G137" s="0" t="s">
        <v>1331</v>
      </c>
      <c r="H137" s="0" t="n">
        <v>1</v>
      </c>
    </row>
    <row r="138" customFormat="false" ht="15" hidden="false" customHeight="false" outlineLevel="0" collapsed="false">
      <c r="A138" s="0" t="s">
        <v>165</v>
      </c>
      <c r="B138" s="0" t="s">
        <v>166</v>
      </c>
      <c r="C138" s="0" t="s">
        <v>1332</v>
      </c>
      <c r="D138" s="0" t="s">
        <v>718</v>
      </c>
      <c r="E138" s="0" t="s">
        <v>275</v>
      </c>
      <c r="F138" s="0" t="s">
        <v>720</v>
      </c>
      <c r="G138" s="0" t="s">
        <v>1333</v>
      </c>
      <c r="H138" s="0" t="n">
        <v>0</v>
      </c>
    </row>
    <row r="139" customFormat="false" ht="15" hidden="false" customHeight="false" outlineLevel="0" collapsed="false">
      <c r="A139" s="0" t="s">
        <v>1334</v>
      </c>
      <c r="B139" s="0" t="s">
        <v>1335</v>
      </c>
      <c r="C139" s="0" t="s">
        <v>1336</v>
      </c>
      <c r="D139" s="0" t="s">
        <v>718</v>
      </c>
      <c r="E139" s="0" t="s">
        <v>1337</v>
      </c>
      <c r="F139" s="0" t="s">
        <v>720</v>
      </c>
      <c r="G139" s="0" t="s">
        <v>1338</v>
      </c>
      <c r="H139" s="0" t="n">
        <v>0</v>
      </c>
    </row>
    <row r="140" customFormat="false" ht="15" hidden="false" customHeight="false" outlineLevel="0" collapsed="false">
      <c r="A140" s="0" t="s">
        <v>1339</v>
      </c>
      <c r="B140" s="0" t="s">
        <v>1340</v>
      </c>
      <c r="C140" s="0" t="s">
        <v>1341</v>
      </c>
      <c r="D140" s="0" t="s">
        <v>718</v>
      </c>
      <c r="E140" s="0" t="s">
        <v>1342</v>
      </c>
      <c r="F140" s="0" t="s">
        <v>720</v>
      </c>
      <c r="G140" s="0" t="s">
        <v>1343</v>
      </c>
      <c r="H140" s="0" t="n">
        <v>1</v>
      </c>
    </row>
    <row r="141" customFormat="false" ht="15" hidden="false" customHeight="false" outlineLevel="0" collapsed="false">
      <c r="A141" s="0" t="s">
        <v>1344</v>
      </c>
      <c r="B141" s="0" t="s">
        <v>1345</v>
      </c>
      <c r="C141" s="0" t="s">
        <v>1346</v>
      </c>
      <c r="D141" s="0" t="s">
        <v>800</v>
      </c>
      <c r="E141" s="0" t="s">
        <v>1347</v>
      </c>
      <c r="F141" s="0" t="s">
        <v>720</v>
      </c>
      <c r="G141" s="0" t="s">
        <v>1343</v>
      </c>
      <c r="H141" s="0" t="n">
        <v>1</v>
      </c>
    </row>
    <row r="142" customFormat="false" ht="15" hidden="false" customHeight="false" outlineLevel="0" collapsed="false">
      <c r="A142" s="0" t="s">
        <v>1348</v>
      </c>
      <c r="B142" s="0" t="s">
        <v>1349</v>
      </c>
      <c r="C142" s="0" t="s">
        <v>1350</v>
      </c>
      <c r="D142" s="0" t="s">
        <v>718</v>
      </c>
      <c r="E142" s="0" t="s">
        <v>1351</v>
      </c>
      <c r="F142" s="0" t="s">
        <v>720</v>
      </c>
      <c r="G142" s="0" t="s">
        <v>1352</v>
      </c>
      <c r="H142" s="0" t="n">
        <v>1</v>
      </c>
    </row>
    <row r="143" customFormat="false" ht="15" hidden="false" customHeight="false" outlineLevel="0" collapsed="false">
      <c r="A143" s="0" t="s">
        <v>1353</v>
      </c>
      <c r="B143" s="0" t="s">
        <v>1354</v>
      </c>
      <c r="C143" s="0" t="s">
        <v>1355</v>
      </c>
      <c r="D143" s="0" t="s">
        <v>718</v>
      </c>
      <c r="E143" s="0" t="s">
        <v>1356</v>
      </c>
      <c r="F143" s="0" t="s">
        <v>720</v>
      </c>
      <c r="G143" s="0" t="s">
        <v>1357</v>
      </c>
      <c r="H143" s="0" t="n">
        <v>0</v>
      </c>
    </row>
    <row r="144" customFormat="false" ht="15" hidden="false" customHeight="false" outlineLevel="0" collapsed="false">
      <c r="A144" s="0" t="s">
        <v>1358</v>
      </c>
      <c r="B144" s="0" t="s">
        <v>1359</v>
      </c>
      <c r="C144" s="0" t="s">
        <v>1360</v>
      </c>
      <c r="D144" s="0" t="s">
        <v>718</v>
      </c>
      <c r="E144" s="0" t="s">
        <v>1361</v>
      </c>
      <c r="F144" s="0" t="s">
        <v>720</v>
      </c>
      <c r="G144" s="0" t="s">
        <v>1362</v>
      </c>
      <c r="H144" s="0" t="n">
        <v>0</v>
      </c>
    </row>
    <row r="145" customFormat="false" ht="15" hidden="false" customHeight="false" outlineLevel="0" collapsed="false">
      <c r="A145" s="0" t="s">
        <v>1363</v>
      </c>
      <c r="B145" s="0" t="s">
        <v>1364</v>
      </c>
      <c r="C145" s="0" t="s">
        <v>1365</v>
      </c>
      <c r="D145" s="0" t="s">
        <v>718</v>
      </c>
      <c r="E145" s="0" t="s">
        <v>1366</v>
      </c>
      <c r="F145" s="0" t="s">
        <v>720</v>
      </c>
      <c r="G145" s="0" t="s">
        <v>1367</v>
      </c>
      <c r="H145" s="0" t="n">
        <v>0</v>
      </c>
    </row>
    <row r="146" customFormat="false" ht="15" hidden="false" customHeight="false" outlineLevel="0" collapsed="false">
      <c r="A146" s="0" t="s">
        <v>1368</v>
      </c>
      <c r="B146" s="0" t="s">
        <v>1369</v>
      </c>
      <c r="C146" s="0" t="s">
        <v>1370</v>
      </c>
      <c r="D146" s="0" t="s">
        <v>718</v>
      </c>
      <c r="E146" s="0" t="s">
        <v>1371</v>
      </c>
      <c r="F146" s="0" t="s">
        <v>720</v>
      </c>
      <c r="G146" s="0" t="s">
        <v>1372</v>
      </c>
      <c r="H146" s="0" t="n">
        <v>0</v>
      </c>
    </row>
    <row r="147" customFormat="false" ht="15" hidden="false" customHeight="false" outlineLevel="0" collapsed="false">
      <c r="A147" s="0" t="s">
        <v>1373</v>
      </c>
      <c r="B147" s="0" t="s">
        <v>1374</v>
      </c>
      <c r="C147" s="0" t="s">
        <v>1375</v>
      </c>
      <c r="D147" s="0" t="s">
        <v>718</v>
      </c>
      <c r="E147" s="0" t="s">
        <v>1376</v>
      </c>
      <c r="F147" s="0" t="s">
        <v>720</v>
      </c>
      <c r="G147" s="0" t="s">
        <v>1377</v>
      </c>
      <c r="H147" s="0" t="n">
        <v>0</v>
      </c>
    </row>
    <row r="148" customFormat="false" ht="15" hidden="false" customHeight="false" outlineLevel="0" collapsed="false">
      <c r="A148" s="0" t="s">
        <v>1378</v>
      </c>
      <c r="B148" s="0" t="s">
        <v>1379</v>
      </c>
      <c r="C148" s="0" t="s">
        <v>1380</v>
      </c>
      <c r="D148" s="0" t="s">
        <v>800</v>
      </c>
      <c r="E148" s="0" t="s">
        <v>1381</v>
      </c>
      <c r="F148" s="0" t="s">
        <v>720</v>
      </c>
      <c r="G148" s="0" t="s">
        <v>1377</v>
      </c>
      <c r="H148" s="0" t="n">
        <v>0</v>
      </c>
    </row>
    <row r="149" customFormat="false" ht="15" hidden="false" customHeight="false" outlineLevel="0" collapsed="false">
      <c r="A149" s="0" t="s">
        <v>1382</v>
      </c>
      <c r="B149" s="0" t="s">
        <v>1383</v>
      </c>
      <c r="C149" s="0" t="s">
        <v>1384</v>
      </c>
      <c r="D149" s="0" t="s">
        <v>718</v>
      </c>
      <c r="E149" s="0" t="s">
        <v>1385</v>
      </c>
      <c r="F149" s="0" t="s">
        <v>720</v>
      </c>
      <c r="G149" s="0" t="s">
        <v>1386</v>
      </c>
      <c r="H149" s="0" t="n">
        <v>0</v>
      </c>
    </row>
    <row r="150" customFormat="false" ht="15" hidden="false" customHeight="false" outlineLevel="0" collapsed="false">
      <c r="A150" s="0" t="s">
        <v>1387</v>
      </c>
      <c r="B150" s="0" t="s">
        <v>1388</v>
      </c>
      <c r="C150" s="0" t="s">
        <v>1389</v>
      </c>
      <c r="D150" s="0" t="s">
        <v>718</v>
      </c>
      <c r="E150" s="0" t="s">
        <v>1390</v>
      </c>
      <c r="F150" s="0" t="s">
        <v>720</v>
      </c>
      <c r="G150" s="0" t="s">
        <v>1391</v>
      </c>
      <c r="H150" s="0" t="n">
        <v>1</v>
      </c>
    </row>
    <row r="151" customFormat="false" ht="15" hidden="false" customHeight="false" outlineLevel="0" collapsed="false">
      <c r="A151" s="0" t="s">
        <v>1392</v>
      </c>
      <c r="B151" s="0" t="s">
        <v>1393</v>
      </c>
      <c r="C151" s="0" t="s">
        <v>1394</v>
      </c>
      <c r="D151" s="0" t="s">
        <v>718</v>
      </c>
      <c r="E151" s="0" t="s">
        <v>1395</v>
      </c>
      <c r="F151" s="0" t="s">
        <v>720</v>
      </c>
      <c r="G151" s="0" t="s">
        <v>1396</v>
      </c>
      <c r="H151" s="0" t="n">
        <v>0</v>
      </c>
    </row>
    <row r="152" customFormat="false" ht="15" hidden="false" customHeight="false" outlineLevel="0" collapsed="false">
      <c r="A152" s="0" t="s">
        <v>1397</v>
      </c>
      <c r="B152" s="0" t="s">
        <v>1398</v>
      </c>
      <c r="C152" s="0" t="s">
        <v>1399</v>
      </c>
      <c r="D152" s="0" t="s">
        <v>718</v>
      </c>
      <c r="E152" s="0" t="s">
        <v>1400</v>
      </c>
      <c r="F152" s="0" t="s">
        <v>720</v>
      </c>
      <c r="G152" s="0" t="s">
        <v>1401</v>
      </c>
      <c r="H152" s="0" t="n">
        <v>0</v>
      </c>
    </row>
    <row r="153" customFormat="false" ht="15" hidden="false" customHeight="false" outlineLevel="0" collapsed="false">
      <c r="A153" s="0" t="s">
        <v>1402</v>
      </c>
      <c r="B153" s="0" t="s">
        <v>1403</v>
      </c>
      <c r="C153" s="0" t="s">
        <v>1404</v>
      </c>
      <c r="D153" s="0" t="s">
        <v>800</v>
      </c>
      <c r="E153" s="0" t="s">
        <v>1405</v>
      </c>
      <c r="F153" s="0" t="s">
        <v>720</v>
      </c>
      <c r="G153" s="0" t="s">
        <v>1401</v>
      </c>
      <c r="H153" s="0" t="n">
        <v>0</v>
      </c>
    </row>
    <row r="154" customFormat="false" ht="15" hidden="false" customHeight="false" outlineLevel="0" collapsed="false">
      <c r="A154" s="0" t="s">
        <v>1406</v>
      </c>
      <c r="B154" s="0" t="s">
        <v>1407</v>
      </c>
      <c r="C154" s="0" t="s">
        <v>1408</v>
      </c>
      <c r="D154" s="0" t="s">
        <v>718</v>
      </c>
      <c r="E154" s="0" t="s">
        <v>1409</v>
      </c>
      <c r="F154" s="0" t="s">
        <v>720</v>
      </c>
      <c r="G154" s="0" t="s">
        <v>1410</v>
      </c>
      <c r="H154" s="0" t="n">
        <v>0</v>
      </c>
    </row>
    <row r="155" customFormat="false" ht="15" hidden="false" customHeight="false" outlineLevel="0" collapsed="false">
      <c r="A155" s="0" t="s">
        <v>1411</v>
      </c>
      <c r="B155" s="0" t="s">
        <v>1412</v>
      </c>
      <c r="C155" s="0" t="s">
        <v>1413</v>
      </c>
      <c r="D155" s="0" t="s">
        <v>718</v>
      </c>
      <c r="E155" s="0" t="s">
        <v>1414</v>
      </c>
      <c r="F155" s="0" t="s">
        <v>720</v>
      </c>
      <c r="G155" s="0" t="s">
        <v>1415</v>
      </c>
      <c r="H155" s="0" t="n">
        <v>1</v>
      </c>
    </row>
    <row r="156" customFormat="false" ht="15" hidden="false" customHeight="false" outlineLevel="0" collapsed="false">
      <c r="A156" s="0" t="s">
        <v>1416</v>
      </c>
      <c r="B156" s="0" t="s">
        <v>1417</v>
      </c>
      <c r="C156" s="0" t="s">
        <v>1418</v>
      </c>
      <c r="D156" s="0" t="s">
        <v>718</v>
      </c>
      <c r="E156" s="0" t="s">
        <v>1419</v>
      </c>
      <c r="F156" s="0" t="s">
        <v>720</v>
      </c>
      <c r="G156" s="0" t="s">
        <v>1420</v>
      </c>
      <c r="H156" s="0" t="n">
        <v>0</v>
      </c>
    </row>
    <row r="157" customFormat="false" ht="15" hidden="false" customHeight="false" outlineLevel="0" collapsed="false">
      <c r="A157" s="0" t="s">
        <v>1421</v>
      </c>
      <c r="B157" s="0" t="s">
        <v>1422</v>
      </c>
      <c r="C157" s="0" t="s">
        <v>1423</v>
      </c>
      <c r="D157" s="0" t="s">
        <v>745</v>
      </c>
      <c r="E157" s="0" t="s">
        <v>1424</v>
      </c>
      <c r="F157" s="0" t="s">
        <v>720</v>
      </c>
      <c r="G157" s="0" t="s">
        <v>1425</v>
      </c>
      <c r="H157" s="0" t="n">
        <v>0</v>
      </c>
    </row>
    <row r="158" customFormat="false" ht="15" hidden="false" customHeight="false" outlineLevel="0" collapsed="false">
      <c r="A158" s="0" t="s">
        <v>1426</v>
      </c>
      <c r="B158" s="0" t="s">
        <v>1427</v>
      </c>
      <c r="C158" s="0" t="s">
        <v>1428</v>
      </c>
      <c r="D158" s="0" t="s">
        <v>800</v>
      </c>
      <c r="E158" s="0" t="s">
        <v>1429</v>
      </c>
      <c r="F158" s="0" t="s">
        <v>720</v>
      </c>
      <c r="G158" s="0" t="s">
        <v>1430</v>
      </c>
      <c r="H158" s="0" t="n">
        <v>0</v>
      </c>
    </row>
    <row r="159" customFormat="false" ht="15" hidden="false" customHeight="false" outlineLevel="0" collapsed="false">
      <c r="A159" s="0" t="s">
        <v>130</v>
      </c>
      <c r="B159" s="0" t="s">
        <v>131</v>
      </c>
      <c r="C159" s="0" t="s">
        <v>1431</v>
      </c>
      <c r="D159" s="0" t="s">
        <v>745</v>
      </c>
      <c r="E159" s="0" t="s">
        <v>205</v>
      </c>
      <c r="F159" s="0" t="s">
        <v>720</v>
      </c>
      <c r="G159" s="0" t="s">
        <v>1432</v>
      </c>
      <c r="H159" s="0" t="n">
        <v>0</v>
      </c>
    </row>
    <row r="160" customFormat="false" ht="15" hidden="false" customHeight="false" outlineLevel="0" collapsed="false">
      <c r="A160" s="0" t="s">
        <v>1433</v>
      </c>
      <c r="B160" s="0" t="s">
        <v>1434</v>
      </c>
      <c r="C160" s="0" t="s">
        <v>1435</v>
      </c>
      <c r="D160" s="0" t="s">
        <v>718</v>
      </c>
      <c r="E160" s="0" t="s">
        <v>1436</v>
      </c>
      <c r="F160" s="0" t="s">
        <v>720</v>
      </c>
      <c r="G160" s="0" t="s">
        <v>1437</v>
      </c>
      <c r="H160" s="0" t="n">
        <v>0</v>
      </c>
    </row>
    <row r="161" customFormat="false" ht="15" hidden="false" customHeight="false" outlineLevel="0" collapsed="false">
      <c r="A161" s="0" t="s">
        <v>1438</v>
      </c>
      <c r="B161" s="0" t="s">
        <v>1439</v>
      </c>
      <c r="C161" s="0" t="s">
        <v>1440</v>
      </c>
      <c r="D161" s="0" t="s">
        <v>718</v>
      </c>
      <c r="E161" s="0" t="s">
        <v>1441</v>
      </c>
      <c r="F161" s="0" t="s">
        <v>720</v>
      </c>
      <c r="G161" s="0" t="s">
        <v>1442</v>
      </c>
      <c r="H161" s="0" t="n">
        <v>0</v>
      </c>
    </row>
    <row r="162" customFormat="false" ht="15" hidden="false" customHeight="false" outlineLevel="0" collapsed="false">
      <c r="A162" s="0" t="s">
        <v>1443</v>
      </c>
      <c r="B162" s="0" t="s">
        <v>1444</v>
      </c>
      <c r="C162" s="0" t="s">
        <v>1445</v>
      </c>
      <c r="D162" s="0" t="s">
        <v>718</v>
      </c>
      <c r="E162" s="0" t="s">
        <v>1446</v>
      </c>
      <c r="F162" s="0" t="s">
        <v>720</v>
      </c>
      <c r="G162" s="0" t="s">
        <v>1447</v>
      </c>
      <c r="H162" s="0" t="n">
        <v>1</v>
      </c>
    </row>
    <row r="163" customFormat="false" ht="15" hidden="false" customHeight="false" outlineLevel="0" collapsed="false">
      <c r="A163" s="0" t="s">
        <v>1448</v>
      </c>
      <c r="B163" s="0" t="s">
        <v>1449</v>
      </c>
      <c r="C163" s="0" t="s">
        <v>1450</v>
      </c>
      <c r="D163" s="0" t="s">
        <v>718</v>
      </c>
      <c r="E163" s="0" t="s">
        <v>1451</v>
      </c>
      <c r="F163" s="0" t="s">
        <v>720</v>
      </c>
      <c r="G163" s="0" t="s">
        <v>1452</v>
      </c>
      <c r="H163" s="0" t="n">
        <v>1</v>
      </c>
    </row>
    <row r="164" customFormat="false" ht="15" hidden="false" customHeight="false" outlineLevel="0" collapsed="false">
      <c r="A164" s="0" t="s">
        <v>1453</v>
      </c>
      <c r="B164" s="0" t="s">
        <v>1454</v>
      </c>
      <c r="C164" s="0" t="s">
        <v>1455</v>
      </c>
      <c r="D164" s="0" t="s">
        <v>718</v>
      </c>
      <c r="E164" s="0" t="s">
        <v>1456</v>
      </c>
      <c r="F164" s="0" t="s">
        <v>720</v>
      </c>
      <c r="G164" s="0" t="s">
        <v>1457</v>
      </c>
      <c r="H164" s="0" t="n">
        <v>1</v>
      </c>
    </row>
    <row r="165" customFormat="false" ht="15" hidden="false" customHeight="false" outlineLevel="0" collapsed="false">
      <c r="A165" s="0" t="s">
        <v>1458</v>
      </c>
      <c r="B165" s="0" t="s">
        <v>1459</v>
      </c>
      <c r="C165" s="0" t="s">
        <v>1460</v>
      </c>
      <c r="D165" s="0" t="s">
        <v>718</v>
      </c>
      <c r="E165" s="0" t="s">
        <v>1461</v>
      </c>
      <c r="F165" s="0" t="s">
        <v>720</v>
      </c>
      <c r="G165" s="0" t="s">
        <v>1462</v>
      </c>
      <c r="H165" s="0" t="n">
        <v>0</v>
      </c>
    </row>
    <row r="166" customFormat="false" ht="15" hidden="false" customHeight="false" outlineLevel="0" collapsed="false">
      <c r="A166" s="0" t="s">
        <v>1463</v>
      </c>
      <c r="B166" s="0" t="s">
        <v>1464</v>
      </c>
      <c r="C166" s="0" t="s">
        <v>1465</v>
      </c>
      <c r="D166" s="0" t="s">
        <v>800</v>
      </c>
      <c r="E166" s="0" t="s">
        <v>1466</v>
      </c>
      <c r="F166" s="0" t="s">
        <v>720</v>
      </c>
      <c r="G166" s="0" t="s">
        <v>1462</v>
      </c>
      <c r="H166" s="0" t="n">
        <v>0</v>
      </c>
    </row>
    <row r="167" customFormat="false" ht="15" hidden="false" customHeight="false" outlineLevel="0" collapsed="false">
      <c r="A167" s="0" t="s">
        <v>113</v>
      </c>
      <c r="B167" s="0" t="s">
        <v>114</v>
      </c>
      <c r="C167" s="0" t="s">
        <v>1467</v>
      </c>
      <c r="D167" s="0" t="s">
        <v>718</v>
      </c>
      <c r="E167" s="0" t="s">
        <v>208</v>
      </c>
      <c r="F167" s="0" t="s">
        <v>720</v>
      </c>
      <c r="G167" s="0" t="s">
        <v>1468</v>
      </c>
      <c r="H167" s="0" t="n">
        <v>1</v>
      </c>
    </row>
    <row r="168" customFormat="false" ht="15" hidden="false" customHeight="false" outlineLevel="0" collapsed="false">
      <c r="A168" s="0" t="s">
        <v>1469</v>
      </c>
      <c r="B168" s="0" t="s">
        <v>1470</v>
      </c>
      <c r="C168" s="0" t="s">
        <v>1471</v>
      </c>
      <c r="D168" s="0" t="s">
        <v>718</v>
      </c>
      <c r="E168" s="0" t="s">
        <v>1472</v>
      </c>
      <c r="F168" s="0" t="s">
        <v>720</v>
      </c>
      <c r="G168" s="0" t="s">
        <v>1473</v>
      </c>
      <c r="H168" s="0" t="n">
        <v>0</v>
      </c>
    </row>
    <row r="169" customFormat="false" ht="15" hidden="false" customHeight="false" outlineLevel="0" collapsed="false">
      <c r="A169" s="0" t="s">
        <v>1474</v>
      </c>
      <c r="B169" s="0" t="s">
        <v>1475</v>
      </c>
      <c r="C169" s="0" t="s">
        <v>1476</v>
      </c>
      <c r="D169" s="0" t="s">
        <v>718</v>
      </c>
      <c r="E169" s="0" t="s">
        <v>1477</v>
      </c>
      <c r="F169" s="0" t="s">
        <v>720</v>
      </c>
      <c r="G169" s="0" t="s">
        <v>1478</v>
      </c>
      <c r="H169" s="0" t="n">
        <v>0</v>
      </c>
    </row>
    <row r="170" customFormat="false" ht="15" hidden="false" customHeight="false" outlineLevel="0" collapsed="false">
      <c r="A170" s="0" t="s">
        <v>1479</v>
      </c>
      <c r="B170" s="0" t="s">
        <v>1480</v>
      </c>
      <c r="C170" s="0" t="s">
        <v>1480</v>
      </c>
      <c r="D170" s="0" t="s">
        <v>718</v>
      </c>
      <c r="E170" s="0" t="s">
        <v>1481</v>
      </c>
      <c r="F170" s="0" t="s">
        <v>720</v>
      </c>
      <c r="G170" s="0" t="s">
        <v>1482</v>
      </c>
      <c r="H170" s="0" t="n">
        <v>0</v>
      </c>
    </row>
    <row r="171" customFormat="false" ht="15" hidden="false" customHeight="false" outlineLevel="0" collapsed="false">
      <c r="A171" s="0" t="s">
        <v>1483</v>
      </c>
      <c r="B171" s="0" t="s">
        <v>1484</v>
      </c>
      <c r="C171" s="0" t="s">
        <v>1485</v>
      </c>
      <c r="D171" s="0" t="s">
        <v>745</v>
      </c>
      <c r="E171" s="0" t="s">
        <v>1486</v>
      </c>
      <c r="F171" s="0" t="s">
        <v>720</v>
      </c>
      <c r="G171" s="0" t="s">
        <v>1485</v>
      </c>
      <c r="H171" s="0" t="n">
        <v>0</v>
      </c>
    </row>
    <row r="172" customFormat="false" ht="15" hidden="false" customHeight="false" outlineLevel="0" collapsed="false">
      <c r="A172" s="0" t="s">
        <v>1487</v>
      </c>
      <c r="B172" s="0" t="s">
        <v>1488</v>
      </c>
      <c r="C172" s="0" t="s">
        <v>1489</v>
      </c>
      <c r="D172" s="0" t="s">
        <v>718</v>
      </c>
      <c r="E172" s="0" t="s">
        <v>1490</v>
      </c>
      <c r="F172" s="0" t="s">
        <v>720</v>
      </c>
      <c r="G172" s="0" t="s">
        <v>1491</v>
      </c>
      <c r="H172" s="0" t="n">
        <v>0</v>
      </c>
    </row>
    <row r="173" customFormat="false" ht="15" hidden="false" customHeight="false" outlineLevel="0" collapsed="false">
      <c r="A173" s="0" t="s">
        <v>1492</v>
      </c>
      <c r="B173" s="0" t="s">
        <v>1493</v>
      </c>
      <c r="C173" s="0" t="s">
        <v>1494</v>
      </c>
      <c r="D173" s="0" t="s">
        <v>718</v>
      </c>
      <c r="E173" s="0" t="s">
        <v>1495</v>
      </c>
      <c r="F173" s="0" t="s">
        <v>720</v>
      </c>
      <c r="G173" s="0" t="s">
        <v>1496</v>
      </c>
      <c r="H173" s="0" t="n">
        <v>0</v>
      </c>
    </row>
    <row r="174" customFormat="false" ht="15" hidden="false" customHeight="false" outlineLevel="0" collapsed="false">
      <c r="A174" s="0" t="s">
        <v>1497</v>
      </c>
      <c r="B174" s="0" t="s">
        <v>1498</v>
      </c>
      <c r="C174" s="0" t="s">
        <v>1499</v>
      </c>
      <c r="D174" s="0" t="s">
        <v>718</v>
      </c>
      <c r="E174" s="0" t="s">
        <v>1500</v>
      </c>
      <c r="F174" s="0" t="s">
        <v>720</v>
      </c>
      <c r="G174" s="0" t="s">
        <v>1501</v>
      </c>
      <c r="H174" s="0" t="n">
        <v>0</v>
      </c>
    </row>
    <row r="175" customFormat="false" ht="15" hidden="false" customHeight="false" outlineLevel="0" collapsed="false">
      <c r="A175" s="0" t="s">
        <v>1502</v>
      </c>
      <c r="B175" s="0" t="s">
        <v>1503</v>
      </c>
      <c r="C175" s="0" t="s">
        <v>1504</v>
      </c>
      <c r="D175" s="0" t="s">
        <v>718</v>
      </c>
      <c r="E175" s="0" t="s">
        <v>1505</v>
      </c>
      <c r="F175" s="0" t="s">
        <v>720</v>
      </c>
      <c r="G175" s="0" t="s">
        <v>1506</v>
      </c>
      <c r="H175" s="0" t="n">
        <v>0</v>
      </c>
    </row>
    <row r="176" customFormat="false" ht="15" hidden="false" customHeight="false" outlineLevel="0" collapsed="false">
      <c r="A176" s="0" t="s">
        <v>1507</v>
      </c>
      <c r="B176" s="0" t="s">
        <v>1508</v>
      </c>
      <c r="C176" s="0" t="s">
        <v>1509</v>
      </c>
      <c r="D176" s="0" t="s">
        <v>718</v>
      </c>
      <c r="E176" s="0" t="s">
        <v>1510</v>
      </c>
      <c r="F176" s="0" t="s">
        <v>720</v>
      </c>
      <c r="G176" s="0" t="s">
        <v>1511</v>
      </c>
      <c r="H176" s="0" t="n">
        <v>0</v>
      </c>
    </row>
    <row r="177" customFormat="false" ht="15" hidden="false" customHeight="false" outlineLevel="0" collapsed="false">
      <c r="A177" s="0" t="s">
        <v>1512</v>
      </c>
      <c r="B177" s="0" t="s">
        <v>1513</v>
      </c>
      <c r="C177" s="0" t="s">
        <v>1514</v>
      </c>
      <c r="D177" s="0" t="s">
        <v>718</v>
      </c>
      <c r="E177" s="0" t="s">
        <v>1515</v>
      </c>
      <c r="F177" s="0" t="s">
        <v>720</v>
      </c>
      <c r="G177" s="0" t="s">
        <v>1516</v>
      </c>
      <c r="H177" s="0" t="n">
        <v>0</v>
      </c>
    </row>
    <row r="178" customFormat="false" ht="15" hidden="false" customHeight="false" outlineLevel="0" collapsed="false">
      <c r="A178" s="0" t="s">
        <v>1517</v>
      </c>
      <c r="B178" s="0" t="s">
        <v>1518</v>
      </c>
      <c r="C178" s="0" t="s">
        <v>1519</v>
      </c>
      <c r="D178" s="0" t="s">
        <v>718</v>
      </c>
      <c r="E178" s="0" t="s">
        <v>1520</v>
      </c>
      <c r="F178" s="0" t="s">
        <v>720</v>
      </c>
      <c r="G178" s="0" t="s">
        <v>1521</v>
      </c>
      <c r="H178" s="0" t="n">
        <v>0</v>
      </c>
    </row>
    <row r="179" customFormat="false" ht="15" hidden="false" customHeight="false" outlineLevel="0" collapsed="false">
      <c r="A179" s="0" t="s">
        <v>1522</v>
      </c>
      <c r="B179" s="0" t="s">
        <v>1523</v>
      </c>
      <c r="C179" s="0" t="s">
        <v>1524</v>
      </c>
      <c r="D179" s="0" t="s">
        <v>718</v>
      </c>
      <c r="E179" s="0" t="s">
        <v>1525</v>
      </c>
      <c r="F179" s="0" t="s">
        <v>720</v>
      </c>
      <c r="G179" s="0" t="s">
        <v>1526</v>
      </c>
      <c r="H179" s="0" t="n">
        <v>0</v>
      </c>
    </row>
    <row r="180" customFormat="false" ht="15" hidden="false" customHeight="false" outlineLevel="0" collapsed="false">
      <c r="A180" s="0" t="s">
        <v>1527</v>
      </c>
      <c r="B180" s="0" t="s">
        <v>1528</v>
      </c>
      <c r="C180" s="0" t="s">
        <v>1529</v>
      </c>
      <c r="D180" s="0" t="s">
        <v>718</v>
      </c>
      <c r="E180" s="0" t="s">
        <v>1530</v>
      </c>
      <c r="F180" s="0" t="s">
        <v>720</v>
      </c>
      <c r="G180" s="0" t="s">
        <v>1531</v>
      </c>
      <c r="H180" s="0" t="n">
        <v>1</v>
      </c>
    </row>
    <row r="181" customFormat="false" ht="15" hidden="false" customHeight="false" outlineLevel="0" collapsed="false">
      <c r="A181" s="0" t="s">
        <v>1532</v>
      </c>
      <c r="B181" s="0" t="s">
        <v>1533</v>
      </c>
      <c r="C181" s="0" t="s">
        <v>1534</v>
      </c>
      <c r="D181" s="0" t="s">
        <v>718</v>
      </c>
      <c r="E181" s="0" t="s">
        <v>1535</v>
      </c>
      <c r="F181" s="0" t="s">
        <v>720</v>
      </c>
      <c r="G181" s="0" t="s">
        <v>1536</v>
      </c>
      <c r="H181" s="0" t="n">
        <v>0</v>
      </c>
    </row>
    <row r="182" customFormat="false" ht="15" hidden="false" customHeight="false" outlineLevel="0" collapsed="false">
      <c r="A182" s="0" t="s">
        <v>1537</v>
      </c>
      <c r="B182" s="0" t="s">
        <v>1538</v>
      </c>
      <c r="C182" s="0" t="s">
        <v>1539</v>
      </c>
      <c r="D182" s="0" t="s">
        <v>718</v>
      </c>
      <c r="E182" s="0" t="s">
        <v>1540</v>
      </c>
      <c r="F182" s="0" t="s">
        <v>720</v>
      </c>
      <c r="G182" s="0" t="s">
        <v>1541</v>
      </c>
      <c r="H182" s="0" t="n">
        <v>0</v>
      </c>
    </row>
    <row r="183" customFormat="false" ht="15" hidden="false" customHeight="false" outlineLevel="0" collapsed="false">
      <c r="A183" s="0" t="s">
        <v>140</v>
      </c>
      <c r="B183" s="0" t="s">
        <v>141</v>
      </c>
      <c r="C183" s="0" t="s">
        <v>1542</v>
      </c>
      <c r="D183" s="0" t="s">
        <v>718</v>
      </c>
      <c r="E183" s="0" t="s">
        <v>274</v>
      </c>
      <c r="F183" s="0" t="s">
        <v>720</v>
      </c>
      <c r="G183" s="0" t="s">
        <v>1543</v>
      </c>
      <c r="H183" s="0" t="n">
        <v>1</v>
      </c>
    </row>
    <row r="184" customFormat="false" ht="15" hidden="false" customHeight="false" outlineLevel="0" collapsed="false">
      <c r="A184" s="0" t="s">
        <v>1544</v>
      </c>
      <c r="B184" s="0" t="s">
        <v>1545</v>
      </c>
      <c r="C184" s="0" t="s">
        <v>1546</v>
      </c>
      <c r="D184" s="0" t="s">
        <v>800</v>
      </c>
      <c r="E184" s="0" t="s">
        <v>1547</v>
      </c>
      <c r="F184" s="0" t="s">
        <v>720</v>
      </c>
      <c r="G184" s="0" t="s">
        <v>1543</v>
      </c>
      <c r="H184" s="0" t="n">
        <v>0</v>
      </c>
    </row>
    <row r="185" customFormat="false" ht="15" hidden="false" customHeight="false" outlineLevel="0" collapsed="false">
      <c r="A185" s="0" t="s">
        <v>1548</v>
      </c>
      <c r="B185" s="0" t="s">
        <v>1549</v>
      </c>
      <c r="C185" s="0" t="s">
        <v>1550</v>
      </c>
      <c r="D185" s="0" t="s">
        <v>718</v>
      </c>
      <c r="E185" s="0" t="s">
        <v>1551</v>
      </c>
      <c r="F185" s="0" t="s">
        <v>720</v>
      </c>
      <c r="G185" s="0" t="s">
        <v>1552</v>
      </c>
      <c r="H185" s="0" t="n">
        <v>0</v>
      </c>
    </row>
    <row r="186" customFormat="false" ht="15" hidden="false" customHeight="false" outlineLevel="0" collapsed="false">
      <c r="A186" s="0" t="s">
        <v>1553</v>
      </c>
      <c r="B186" s="0" t="s">
        <v>1554</v>
      </c>
      <c r="C186" s="0" t="s">
        <v>1555</v>
      </c>
      <c r="D186" s="0" t="s">
        <v>800</v>
      </c>
      <c r="E186" s="0" t="s">
        <v>1556</v>
      </c>
      <c r="F186" s="0" t="s">
        <v>720</v>
      </c>
      <c r="G186" s="0" t="s">
        <v>1552</v>
      </c>
      <c r="H186" s="0" t="n">
        <v>0</v>
      </c>
    </row>
    <row r="187" customFormat="false" ht="15" hidden="false" customHeight="false" outlineLevel="0" collapsed="false">
      <c r="A187" s="0" t="s">
        <v>1557</v>
      </c>
      <c r="B187" s="0" t="s">
        <v>1558</v>
      </c>
      <c r="C187" s="0" t="s">
        <v>1559</v>
      </c>
      <c r="D187" s="0" t="s">
        <v>718</v>
      </c>
      <c r="E187" s="0" t="s">
        <v>1560</v>
      </c>
      <c r="F187" s="0" t="s">
        <v>720</v>
      </c>
      <c r="G187" s="0" t="s">
        <v>1561</v>
      </c>
      <c r="H187" s="0" t="n">
        <v>1</v>
      </c>
    </row>
    <row r="188" customFormat="false" ht="15" hidden="false" customHeight="false" outlineLevel="0" collapsed="false">
      <c r="A188" s="0" t="s">
        <v>1562</v>
      </c>
      <c r="B188" s="0" t="s">
        <v>1563</v>
      </c>
      <c r="C188" s="0" t="s">
        <v>1564</v>
      </c>
      <c r="D188" s="0" t="s">
        <v>718</v>
      </c>
      <c r="E188" s="0" t="s">
        <v>1565</v>
      </c>
      <c r="F188" s="0" t="s">
        <v>720</v>
      </c>
      <c r="G188" s="0" t="s">
        <v>1566</v>
      </c>
      <c r="H188" s="0" t="n">
        <v>0</v>
      </c>
    </row>
    <row r="189" customFormat="false" ht="15" hidden="false" customHeight="false" outlineLevel="0" collapsed="false">
      <c r="A189" s="0" t="s">
        <v>1567</v>
      </c>
      <c r="B189" s="0" t="s">
        <v>1568</v>
      </c>
      <c r="C189" s="0" t="s">
        <v>1569</v>
      </c>
      <c r="D189" s="0" t="s">
        <v>718</v>
      </c>
      <c r="E189" s="0" t="s">
        <v>1570</v>
      </c>
      <c r="F189" s="0" t="s">
        <v>720</v>
      </c>
      <c r="G189" s="0" t="s">
        <v>1571</v>
      </c>
      <c r="H189" s="0" t="n">
        <v>0</v>
      </c>
    </row>
    <row r="190" customFormat="false" ht="15" hidden="false" customHeight="false" outlineLevel="0" collapsed="false">
      <c r="A190" s="0" t="s">
        <v>1572</v>
      </c>
      <c r="B190" s="0" t="s">
        <v>1573</v>
      </c>
      <c r="C190" s="0" t="s">
        <v>1574</v>
      </c>
      <c r="D190" s="0" t="s">
        <v>718</v>
      </c>
      <c r="E190" s="0" t="s">
        <v>1575</v>
      </c>
      <c r="F190" s="0" t="s">
        <v>720</v>
      </c>
      <c r="G190" s="0" t="s">
        <v>1576</v>
      </c>
      <c r="H190" s="0" t="n">
        <v>0</v>
      </c>
    </row>
    <row r="191" customFormat="false" ht="15" hidden="false" customHeight="false" outlineLevel="0" collapsed="false">
      <c r="A191" s="0" t="s">
        <v>1577</v>
      </c>
      <c r="B191" s="0" t="s">
        <v>1578</v>
      </c>
      <c r="C191" s="0" t="s">
        <v>1579</v>
      </c>
      <c r="D191" s="0" t="s">
        <v>800</v>
      </c>
      <c r="E191" s="0" t="s">
        <v>1580</v>
      </c>
      <c r="F191" s="0" t="s">
        <v>720</v>
      </c>
      <c r="G191" s="0" t="s">
        <v>1576</v>
      </c>
      <c r="H191" s="0" t="n">
        <v>0</v>
      </c>
    </row>
    <row r="192" customFormat="false" ht="15" hidden="false" customHeight="false" outlineLevel="0" collapsed="false">
      <c r="A192" s="0" t="s">
        <v>1581</v>
      </c>
      <c r="B192" s="0" t="s">
        <v>1582</v>
      </c>
      <c r="C192" s="0" t="s">
        <v>1583</v>
      </c>
      <c r="D192" s="0" t="s">
        <v>718</v>
      </c>
      <c r="E192" s="0" t="s">
        <v>1584</v>
      </c>
      <c r="F192" s="0" t="s">
        <v>720</v>
      </c>
      <c r="G192" s="0" t="s">
        <v>1585</v>
      </c>
      <c r="H192" s="0" t="n">
        <v>0</v>
      </c>
    </row>
    <row r="193" customFormat="false" ht="15" hidden="false" customHeight="false" outlineLevel="0" collapsed="false">
      <c r="A193" s="0" t="s">
        <v>1586</v>
      </c>
      <c r="B193" s="0" t="s">
        <v>1587</v>
      </c>
      <c r="C193" s="0" t="s">
        <v>1588</v>
      </c>
      <c r="D193" s="0" t="s">
        <v>800</v>
      </c>
      <c r="E193" s="0" t="s">
        <v>1589</v>
      </c>
      <c r="F193" s="0" t="s">
        <v>720</v>
      </c>
      <c r="G193" s="0" t="s">
        <v>1585</v>
      </c>
      <c r="H193" s="0" t="n">
        <v>0</v>
      </c>
    </row>
    <row r="194" customFormat="false" ht="15" hidden="false" customHeight="false" outlineLevel="0" collapsed="false">
      <c r="A194" s="0" t="s">
        <v>171</v>
      </c>
      <c r="B194" s="0" t="s">
        <v>172</v>
      </c>
      <c r="C194" s="0" t="s">
        <v>1590</v>
      </c>
      <c r="D194" s="0" t="s">
        <v>718</v>
      </c>
      <c r="E194" s="0" t="s">
        <v>277</v>
      </c>
      <c r="F194" s="0" t="s">
        <v>720</v>
      </c>
      <c r="G194" s="0" t="s">
        <v>1591</v>
      </c>
      <c r="H194" s="0" t="n">
        <v>1</v>
      </c>
    </row>
    <row r="195" customFormat="false" ht="15" hidden="false" customHeight="false" outlineLevel="0" collapsed="false">
      <c r="A195" s="0" t="s">
        <v>173</v>
      </c>
      <c r="B195" s="0" t="s">
        <v>174</v>
      </c>
      <c r="C195" s="0" t="s">
        <v>1592</v>
      </c>
      <c r="D195" s="0" t="s">
        <v>800</v>
      </c>
      <c r="E195" s="0" t="s">
        <v>278</v>
      </c>
      <c r="F195" s="0" t="s">
        <v>720</v>
      </c>
      <c r="G195" s="0" t="s">
        <v>1591</v>
      </c>
      <c r="H195" s="0" t="n">
        <v>1</v>
      </c>
    </row>
    <row r="196" customFormat="false" ht="15" hidden="false" customHeight="false" outlineLevel="0" collapsed="false">
      <c r="A196" s="0" t="s">
        <v>1593</v>
      </c>
      <c r="B196" s="0" t="s">
        <v>1594</v>
      </c>
      <c r="C196" s="0" t="s">
        <v>1595</v>
      </c>
      <c r="D196" s="0" t="s">
        <v>718</v>
      </c>
      <c r="E196" s="0" t="s">
        <v>1596</v>
      </c>
      <c r="F196" s="0" t="s">
        <v>720</v>
      </c>
      <c r="G196" s="0" t="s">
        <v>1597</v>
      </c>
      <c r="H196" s="0" t="n">
        <v>1</v>
      </c>
    </row>
    <row r="197" customFormat="false" ht="15" hidden="false" customHeight="false" outlineLevel="0" collapsed="false">
      <c r="A197" s="0" t="s">
        <v>1598</v>
      </c>
      <c r="B197" s="0" t="s">
        <v>1599</v>
      </c>
      <c r="C197" s="0" t="s">
        <v>1600</v>
      </c>
      <c r="D197" s="0" t="s">
        <v>718</v>
      </c>
      <c r="E197" s="0" t="s">
        <v>1601</v>
      </c>
      <c r="F197" s="0" t="s">
        <v>720</v>
      </c>
      <c r="G197" s="0" t="s">
        <v>1602</v>
      </c>
      <c r="H197" s="0" t="n">
        <v>0</v>
      </c>
    </row>
    <row r="198" customFormat="false" ht="15" hidden="false" customHeight="false" outlineLevel="0" collapsed="false">
      <c r="A198" s="0" t="s">
        <v>1603</v>
      </c>
      <c r="B198" s="0" t="s">
        <v>1604</v>
      </c>
      <c r="C198" s="0" t="s">
        <v>1605</v>
      </c>
      <c r="D198" s="0" t="s">
        <v>718</v>
      </c>
      <c r="E198" s="0" t="s">
        <v>1606</v>
      </c>
      <c r="F198" s="0" t="s">
        <v>720</v>
      </c>
      <c r="G198" s="0" t="s">
        <v>1607</v>
      </c>
      <c r="H198" s="0" t="n">
        <v>0</v>
      </c>
    </row>
    <row r="199" customFormat="false" ht="15" hidden="false" customHeight="false" outlineLevel="0" collapsed="false">
      <c r="A199" s="0" t="s">
        <v>143</v>
      </c>
      <c r="B199" s="0" t="s">
        <v>144</v>
      </c>
      <c r="C199" s="0" t="s">
        <v>1608</v>
      </c>
      <c r="D199" s="0" t="s">
        <v>718</v>
      </c>
      <c r="E199" s="0" t="s">
        <v>234</v>
      </c>
      <c r="F199" s="0" t="s">
        <v>720</v>
      </c>
      <c r="G199" s="0" t="s">
        <v>1609</v>
      </c>
      <c r="H199" s="0" t="n">
        <v>0</v>
      </c>
    </row>
    <row r="200" customFormat="false" ht="15" hidden="false" customHeight="false" outlineLevel="0" collapsed="false">
      <c r="A200" s="0" t="s">
        <v>1610</v>
      </c>
      <c r="B200" s="0" t="s">
        <v>1611</v>
      </c>
      <c r="C200" s="0" t="s">
        <v>1612</v>
      </c>
      <c r="D200" s="0" t="s">
        <v>718</v>
      </c>
      <c r="E200" s="0" t="s">
        <v>1613</v>
      </c>
      <c r="F200" s="0" t="s">
        <v>720</v>
      </c>
      <c r="G200" s="0" t="s">
        <v>1614</v>
      </c>
      <c r="H200" s="0" t="n">
        <v>0</v>
      </c>
    </row>
    <row r="201" customFormat="false" ht="15" hidden="false" customHeight="false" outlineLevel="0" collapsed="false">
      <c r="A201" s="0" t="s">
        <v>1615</v>
      </c>
      <c r="B201" s="0" t="s">
        <v>1616</v>
      </c>
      <c r="C201" s="0" t="s">
        <v>1617</v>
      </c>
      <c r="D201" s="0" t="s">
        <v>718</v>
      </c>
      <c r="E201" s="0" t="s">
        <v>1618</v>
      </c>
      <c r="F201" s="0" t="s">
        <v>720</v>
      </c>
      <c r="G201" s="0" t="s">
        <v>1619</v>
      </c>
      <c r="H201" s="0" t="n">
        <v>1</v>
      </c>
    </row>
    <row r="202" customFormat="false" ht="15" hidden="false" customHeight="false" outlineLevel="0" collapsed="false">
      <c r="A202" s="0" t="s">
        <v>1620</v>
      </c>
      <c r="B202" s="0" t="s">
        <v>1621</v>
      </c>
      <c r="C202" s="0" t="s">
        <v>1622</v>
      </c>
      <c r="D202" s="0" t="s">
        <v>718</v>
      </c>
      <c r="E202" s="0" t="s">
        <v>1623</v>
      </c>
      <c r="F202" s="0" t="s">
        <v>720</v>
      </c>
      <c r="G202" s="0" t="s">
        <v>1624</v>
      </c>
      <c r="H202" s="0" t="n">
        <v>1</v>
      </c>
    </row>
    <row r="203" customFormat="false" ht="15" hidden="false" customHeight="false" outlineLevel="0" collapsed="false">
      <c r="A203" s="0" t="s">
        <v>145</v>
      </c>
      <c r="B203" s="0" t="s">
        <v>146</v>
      </c>
      <c r="C203" s="0" t="s">
        <v>1625</v>
      </c>
      <c r="D203" s="0" t="s">
        <v>800</v>
      </c>
      <c r="E203" s="0" t="s">
        <v>211</v>
      </c>
      <c r="F203" s="0" t="s">
        <v>720</v>
      </c>
      <c r="G203" s="0" t="s">
        <v>1624</v>
      </c>
      <c r="H203" s="0" t="n">
        <v>1</v>
      </c>
    </row>
    <row r="204" customFormat="false" ht="15" hidden="false" customHeight="false" outlineLevel="0" collapsed="false">
      <c r="A204" s="0" t="s">
        <v>1626</v>
      </c>
      <c r="B204" s="0" t="s">
        <v>1627</v>
      </c>
      <c r="C204" s="0" t="s">
        <v>1628</v>
      </c>
      <c r="D204" s="0" t="s">
        <v>718</v>
      </c>
      <c r="E204" s="0" t="s">
        <v>1629</v>
      </c>
      <c r="F204" s="0" t="s">
        <v>720</v>
      </c>
      <c r="G204" s="0" t="s">
        <v>1630</v>
      </c>
      <c r="H204" s="0" t="n">
        <v>0</v>
      </c>
    </row>
    <row r="205" customFormat="false" ht="15" hidden="false" customHeight="false" outlineLevel="0" collapsed="false">
      <c r="A205" s="0" t="s">
        <v>1631</v>
      </c>
      <c r="B205" s="0" t="s">
        <v>1632</v>
      </c>
      <c r="C205" s="0" t="s">
        <v>1633</v>
      </c>
      <c r="D205" s="0" t="s">
        <v>718</v>
      </c>
      <c r="E205" s="0" t="s">
        <v>1634</v>
      </c>
      <c r="F205" s="0" t="s">
        <v>720</v>
      </c>
      <c r="G205" s="0" t="s">
        <v>1635</v>
      </c>
      <c r="H205" s="0" t="n">
        <v>0</v>
      </c>
    </row>
    <row r="206" customFormat="false" ht="15" hidden="false" customHeight="false" outlineLevel="0" collapsed="false">
      <c r="A206" s="0" t="s">
        <v>1636</v>
      </c>
      <c r="B206" s="0" t="s">
        <v>1637</v>
      </c>
      <c r="C206" s="0" t="s">
        <v>1638</v>
      </c>
      <c r="D206" s="0" t="s">
        <v>718</v>
      </c>
      <c r="E206" s="0" t="s">
        <v>1639</v>
      </c>
      <c r="F206" s="0" t="s">
        <v>720</v>
      </c>
      <c r="G206" s="0" t="s">
        <v>1640</v>
      </c>
      <c r="H206" s="0" t="n">
        <v>0</v>
      </c>
    </row>
    <row r="207" customFormat="false" ht="15" hidden="false" customHeight="false" outlineLevel="0" collapsed="false">
      <c r="A207" s="0" t="s">
        <v>1641</v>
      </c>
      <c r="B207" s="0" t="s">
        <v>1642</v>
      </c>
      <c r="C207" s="0" t="s">
        <v>1643</v>
      </c>
      <c r="D207" s="0" t="s">
        <v>800</v>
      </c>
      <c r="E207" s="0" t="s">
        <v>1644</v>
      </c>
      <c r="F207" s="0" t="s">
        <v>720</v>
      </c>
      <c r="G207" s="0" t="s">
        <v>1640</v>
      </c>
      <c r="H207" s="0" t="n">
        <v>0</v>
      </c>
    </row>
    <row r="208" customFormat="false" ht="15" hidden="false" customHeight="false" outlineLevel="0" collapsed="false">
      <c r="A208" s="0" t="s">
        <v>1645</v>
      </c>
      <c r="B208" s="0" t="s">
        <v>1646</v>
      </c>
      <c r="C208" s="0" t="s">
        <v>1647</v>
      </c>
      <c r="D208" s="0" t="s">
        <v>718</v>
      </c>
      <c r="E208" s="0" t="s">
        <v>1648</v>
      </c>
      <c r="F208" s="0" t="s">
        <v>720</v>
      </c>
      <c r="G208" s="0" t="s">
        <v>1649</v>
      </c>
      <c r="H208" s="0" t="n">
        <v>0</v>
      </c>
    </row>
    <row r="209" customFormat="false" ht="15" hidden="false" customHeight="false" outlineLevel="0" collapsed="false">
      <c r="A209" s="0" t="s">
        <v>161</v>
      </c>
      <c r="B209" s="0" t="s">
        <v>162</v>
      </c>
      <c r="C209" s="0" t="s">
        <v>1650</v>
      </c>
      <c r="D209" s="0" t="s">
        <v>718</v>
      </c>
      <c r="E209" s="0" t="s">
        <v>226</v>
      </c>
      <c r="F209" s="0" t="s">
        <v>720</v>
      </c>
      <c r="G209" s="0" t="s">
        <v>1651</v>
      </c>
      <c r="H209" s="0" t="n">
        <v>1</v>
      </c>
    </row>
    <row r="210" customFormat="false" ht="15" hidden="false" customHeight="false" outlineLevel="0" collapsed="false">
      <c r="A210" s="0" t="s">
        <v>1652</v>
      </c>
      <c r="B210" s="0" t="s">
        <v>1653</v>
      </c>
      <c r="C210" s="0" t="s">
        <v>1654</v>
      </c>
      <c r="D210" s="0" t="s">
        <v>718</v>
      </c>
      <c r="E210" s="0" t="s">
        <v>1655</v>
      </c>
      <c r="F210" s="0" t="s">
        <v>720</v>
      </c>
      <c r="G210" s="0" t="s">
        <v>1656</v>
      </c>
      <c r="H210" s="0" t="n">
        <v>0</v>
      </c>
    </row>
    <row r="211" customFormat="false" ht="15" hidden="false" customHeight="false" outlineLevel="0" collapsed="false">
      <c r="A211" s="0" t="s">
        <v>1657</v>
      </c>
      <c r="B211" s="0" t="s">
        <v>1658</v>
      </c>
      <c r="C211" s="0" t="s">
        <v>1659</v>
      </c>
      <c r="D211" s="0" t="s">
        <v>800</v>
      </c>
      <c r="E211" s="0" t="s">
        <v>1660</v>
      </c>
      <c r="F211" s="0" t="s">
        <v>720</v>
      </c>
      <c r="G211" s="0" t="s">
        <v>1656</v>
      </c>
      <c r="H211" s="0" t="n">
        <v>0</v>
      </c>
    </row>
    <row r="212" customFormat="false" ht="15" hidden="false" customHeight="false" outlineLevel="0" collapsed="false">
      <c r="A212" s="0" t="s">
        <v>149</v>
      </c>
      <c r="B212" s="0" t="s">
        <v>1661</v>
      </c>
      <c r="C212" s="0" t="s">
        <v>1662</v>
      </c>
      <c r="D212" s="0" t="s">
        <v>718</v>
      </c>
      <c r="E212" s="0" t="s">
        <v>214</v>
      </c>
      <c r="F212" s="0" t="s">
        <v>720</v>
      </c>
      <c r="G212" s="0" t="s">
        <v>1663</v>
      </c>
      <c r="H212" s="0" t="n">
        <v>1</v>
      </c>
    </row>
    <row r="213" customFormat="false" ht="15" hidden="false" customHeight="false" outlineLevel="0" collapsed="false">
      <c r="A213" s="0" t="s">
        <v>1664</v>
      </c>
      <c r="B213" s="0" t="s">
        <v>1665</v>
      </c>
      <c r="C213" s="0" t="s">
        <v>1666</v>
      </c>
      <c r="D213" s="0" t="s">
        <v>718</v>
      </c>
      <c r="E213" s="0" t="s">
        <v>1667</v>
      </c>
      <c r="F213" s="0" t="s">
        <v>720</v>
      </c>
      <c r="G213" s="0" t="s">
        <v>1668</v>
      </c>
      <c r="H213" s="0" t="n">
        <v>0</v>
      </c>
    </row>
    <row r="214" customFormat="false" ht="15" hidden="false" customHeight="false" outlineLevel="0" collapsed="false">
      <c r="A214" s="0" t="s">
        <v>1669</v>
      </c>
      <c r="B214" s="0" t="s">
        <v>1670</v>
      </c>
      <c r="C214" s="0" t="s">
        <v>1671</v>
      </c>
      <c r="D214" s="0" t="s">
        <v>800</v>
      </c>
      <c r="E214" s="0" t="s">
        <v>1672</v>
      </c>
      <c r="F214" s="0" t="s">
        <v>720</v>
      </c>
      <c r="G214" s="0" t="s">
        <v>1668</v>
      </c>
      <c r="H214" s="0" t="n">
        <v>0</v>
      </c>
    </row>
    <row r="215" customFormat="false" ht="15" hidden="false" customHeight="false" outlineLevel="0" collapsed="false">
      <c r="A215" s="0" t="s">
        <v>175</v>
      </c>
      <c r="B215" s="0" t="s">
        <v>176</v>
      </c>
      <c r="C215" s="0" t="s">
        <v>1673</v>
      </c>
      <c r="D215" s="0" t="s">
        <v>718</v>
      </c>
      <c r="E215" s="0" t="s">
        <v>279</v>
      </c>
      <c r="F215" s="0" t="s">
        <v>720</v>
      </c>
      <c r="G215" s="0" t="s">
        <v>1674</v>
      </c>
      <c r="H215" s="0" t="n">
        <v>1</v>
      </c>
    </row>
    <row r="216" customFormat="false" ht="15" hidden="false" customHeight="false" outlineLevel="0" collapsed="false">
      <c r="A216" s="0" t="s">
        <v>167</v>
      </c>
      <c r="B216" s="0" t="s">
        <v>168</v>
      </c>
      <c r="C216" s="0" t="s">
        <v>1675</v>
      </c>
      <c r="D216" s="0" t="s">
        <v>800</v>
      </c>
      <c r="E216" s="0" t="s">
        <v>232</v>
      </c>
      <c r="F216" s="0" t="s">
        <v>720</v>
      </c>
      <c r="G216" s="0" t="s">
        <v>1674</v>
      </c>
      <c r="H216" s="0" t="n">
        <v>1</v>
      </c>
    </row>
    <row r="217" customFormat="false" ht="15" hidden="false" customHeight="false" outlineLevel="0" collapsed="false">
      <c r="A217" s="0" t="s">
        <v>1676</v>
      </c>
      <c r="B217" s="0" t="s">
        <v>1677</v>
      </c>
      <c r="C217" s="0" t="s">
        <v>1678</v>
      </c>
      <c r="D217" s="0" t="s">
        <v>718</v>
      </c>
      <c r="E217" s="0" t="s">
        <v>1679</v>
      </c>
      <c r="F217" s="0" t="s">
        <v>720</v>
      </c>
      <c r="G217" s="0" t="s">
        <v>1680</v>
      </c>
      <c r="H217" s="0" t="n">
        <v>0</v>
      </c>
    </row>
    <row r="218" customFormat="false" ht="15" hidden="false" customHeight="false" outlineLevel="0" collapsed="false">
      <c r="A218" s="0" t="s">
        <v>1681</v>
      </c>
      <c r="B218" s="0" t="s">
        <v>1682</v>
      </c>
      <c r="C218" s="0" t="s">
        <v>1683</v>
      </c>
      <c r="D218" s="0" t="s">
        <v>718</v>
      </c>
      <c r="E218" s="0" t="s">
        <v>1684</v>
      </c>
      <c r="F218" s="0" t="s">
        <v>720</v>
      </c>
      <c r="G218" s="0" t="s">
        <v>1685</v>
      </c>
      <c r="H218" s="0" t="n">
        <v>0</v>
      </c>
    </row>
    <row r="219" customFormat="false" ht="15" hidden="false" customHeight="false" outlineLevel="0" collapsed="false">
      <c r="A219" s="0" t="s">
        <v>1686</v>
      </c>
      <c r="B219" s="0" t="s">
        <v>1687</v>
      </c>
      <c r="C219" s="0" t="s">
        <v>1688</v>
      </c>
      <c r="D219" s="0" t="s">
        <v>800</v>
      </c>
      <c r="E219" s="0" t="s">
        <v>1689</v>
      </c>
      <c r="F219" s="0" t="s">
        <v>720</v>
      </c>
      <c r="G219" s="0" t="s">
        <v>1685</v>
      </c>
      <c r="H219" s="0" t="n">
        <v>0</v>
      </c>
    </row>
    <row r="220" customFormat="false" ht="15" hidden="false" customHeight="false" outlineLevel="0" collapsed="false">
      <c r="A220" s="0" t="s">
        <v>1690</v>
      </c>
      <c r="B220" s="0" t="s">
        <v>1691</v>
      </c>
      <c r="C220" s="0" t="s">
        <v>1692</v>
      </c>
      <c r="D220" s="0" t="s">
        <v>718</v>
      </c>
      <c r="E220" s="0" t="s">
        <v>1693</v>
      </c>
      <c r="F220" s="0" t="s">
        <v>720</v>
      </c>
      <c r="G220" s="0" t="s">
        <v>1694</v>
      </c>
      <c r="H220" s="0" t="n">
        <v>0</v>
      </c>
    </row>
    <row r="221" customFormat="false" ht="15" hidden="false" customHeight="false" outlineLevel="0" collapsed="false">
      <c r="A221" s="0" t="s">
        <v>1695</v>
      </c>
      <c r="B221" s="0" t="s">
        <v>1696</v>
      </c>
      <c r="C221" s="0" t="s">
        <v>1697</v>
      </c>
      <c r="D221" s="0" t="s">
        <v>718</v>
      </c>
      <c r="E221" s="0" t="s">
        <v>1698</v>
      </c>
      <c r="F221" s="0" t="s">
        <v>720</v>
      </c>
      <c r="G221" s="0" t="s">
        <v>1699</v>
      </c>
      <c r="H221" s="0" t="n">
        <v>0</v>
      </c>
    </row>
    <row r="222" customFormat="false" ht="15" hidden="false" customHeight="false" outlineLevel="0" collapsed="false">
      <c r="A222" s="0" t="s">
        <v>1700</v>
      </c>
      <c r="B222" s="0" t="s">
        <v>1701</v>
      </c>
      <c r="C222" s="0" t="s">
        <v>1702</v>
      </c>
      <c r="D222" s="0" t="s">
        <v>718</v>
      </c>
      <c r="E222" s="0" t="s">
        <v>1703</v>
      </c>
      <c r="F222" s="0" t="s">
        <v>720</v>
      </c>
      <c r="G222" s="0" t="s">
        <v>1704</v>
      </c>
      <c r="H222" s="0" t="n">
        <v>0</v>
      </c>
    </row>
    <row r="223" customFormat="false" ht="15" hidden="false" customHeight="false" outlineLevel="0" collapsed="false">
      <c r="A223" s="0" t="s">
        <v>1705</v>
      </c>
      <c r="B223" s="0" t="s">
        <v>1706</v>
      </c>
      <c r="C223" s="0" t="s">
        <v>1707</v>
      </c>
      <c r="D223" s="0" t="s">
        <v>800</v>
      </c>
      <c r="E223" s="0" t="s">
        <v>1708</v>
      </c>
      <c r="F223" s="0" t="s">
        <v>720</v>
      </c>
      <c r="G223" s="0" t="s">
        <v>1704</v>
      </c>
      <c r="H223" s="0" t="n">
        <v>0</v>
      </c>
    </row>
    <row r="224" customFormat="false" ht="15" hidden="false" customHeight="false" outlineLevel="0" collapsed="false">
      <c r="A224" s="0" t="s">
        <v>1709</v>
      </c>
      <c r="B224" s="0" t="s">
        <v>1710</v>
      </c>
      <c r="C224" s="0" t="s">
        <v>1711</v>
      </c>
      <c r="D224" s="0" t="s">
        <v>718</v>
      </c>
      <c r="E224" s="0" t="s">
        <v>1712</v>
      </c>
      <c r="F224" s="0" t="s">
        <v>720</v>
      </c>
      <c r="G224" s="0" t="s">
        <v>1713</v>
      </c>
      <c r="H224" s="0" t="n">
        <v>0</v>
      </c>
    </row>
    <row r="225" customFormat="false" ht="15" hidden="false" customHeight="false" outlineLevel="0" collapsed="false">
      <c r="A225" s="0" t="s">
        <v>151</v>
      </c>
      <c r="B225" s="0" t="s">
        <v>152</v>
      </c>
      <c r="C225" s="0" t="s">
        <v>1714</v>
      </c>
      <c r="D225" s="0" t="s">
        <v>800</v>
      </c>
      <c r="E225" s="0" t="s">
        <v>217</v>
      </c>
      <c r="F225" s="0" t="s">
        <v>720</v>
      </c>
      <c r="G225" s="0" t="s">
        <v>1715</v>
      </c>
      <c r="H225" s="0" t="n">
        <v>1</v>
      </c>
    </row>
    <row r="226" customFormat="false" ht="15" hidden="false" customHeight="false" outlineLevel="0" collapsed="false">
      <c r="A226" s="0" t="s">
        <v>1716</v>
      </c>
      <c r="B226" s="0" t="s">
        <v>1717</v>
      </c>
      <c r="C226" s="0" t="s">
        <v>1718</v>
      </c>
      <c r="D226" s="0" t="s">
        <v>718</v>
      </c>
      <c r="E226" s="0" t="s">
        <v>1719</v>
      </c>
      <c r="F226" s="0" t="s">
        <v>720</v>
      </c>
      <c r="G226" s="0" t="s">
        <v>1720</v>
      </c>
      <c r="H226" s="0" t="n">
        <v>0</v>
      </c>
    </row>
    <row r="227" customFormat="false" ht="15" hidden="false" customHeight="false" outlineLevel="0" collapsed="false">
      <c r="A227" s="0" t="s">
        <v>1721</v>
      </c>
      <c r="B227" s="0" t="s">
        <v>1722</v>
      </c>
      <c r="C227" s="0" t="s">
        <v>1723</v>
      </c>
      <c r="D227" s="0" t="s">
        <v>718</v>
      </c>
      <c r="E227" s="0" t="s">
        <v>1724</v>
      </c>
      <c r="F227" s="0" t="s">
        <v>720</v>
      </c>
      <c r="G227" s="0" t="s">
        <v>1725</v>
      </c>
      <c r="H227" s="0" t="n">
        <v>0</v>
      </c>
    </row>
    <row r="228" customFormat="false" ht="15" hidden="false" customHeight="false" outlineLevel="0" collapsed="false">
      <c r="A228" s="0" t="s">
        <v>1726</v>
      </c>
      <c r="B228" s="0" t="s">
        <v>1727</v>
      </c>
      <c r="C228" s="0" t="s">
        <v>1727</v>
      </c>
      <c r="D228" s="0" t="s">
        <v>718</v>
      </c>
      <c r="E228" s="0" t="s">
        <v>1728</v>
      </c>
      <c r="F228" s="0" t="s">
        <v>720</v>
      </c>
      <c r="G228" s="0" t="s">
        <v>1729</v>
      </c>
      <c r="H228" s="0" t="n">
        <v>1</v>
      </c>
    </row>
    <row r="229" customFormat="false" ht="15" hidden="false" customHeight="false" outlineLevel="0" collapsed="false">
      <c r="A229" s="0" t="s">
        <v>1730</v>
      </c>
      <c r="B229" s="0" t="s">
        <v>1731</v>
      </c>
      <c r="C229" s="0" t="s">
        <v>1732</v>
      </c>
      <c r="D229" s="0" t="s">
        <v>718</v>
      </c>
      <c r="E229" s="0" t="s">
        <v>1733</v>
      </c>
      <c r="F229" s="0" t="s">
        <v>720</v>
      </c>
      <c r="G229" s="0" t="s">
        <v>1734</v>
      </c>
      <c r="H229" s="0" t="n">
        <v>0</v>
      </c>
    </row>
    <row r="230" customFormat="false" ht="15" hidden="false" customHeight="false" outlineLevel="0" collapsed="false">
      <c r="A230" s="0" t="s">
        <v>1735</v>
      </c>
      <c r="B230" s="0" t="s">
        <v>1736</v>
      </c>
      <c r="C230" s="0" t="s">
        <v>1737</v>
      </c>
      <c r="D230" s="0" t="s">
        <v>718</v>
      </c>
      <c r="E230" s="0" t="s">
        <v>1738</v>
      </c>
      <c r="F230" s="0" t="s">
        <v>720</v>
      </c>
      <c r="G230" s="0" t="s">
        <v>1739</v>
      </c>
      <c r="H230" s="0" t="n">
        <v>0</v>
      </c>
    </row>
    <row r="231" customFormat="false" ht="15" hidden="false" customHeight="false" outlineLevel="0" collapsed="false">
      <c r="A231" s="0" t="s">
        <v>1740</v>
      </c>
      <c r="B231" s="0" t="s">
        <v>1741</v>
      </c>
      <c r="C231" s="0" t="s">
        <v>1742</v>
      </c>
      <c r="D231" s="0" t="s">
        <v>718</v>
      </c>
      <c r="E231" s="0" t="s">
        <v>1743</v>
      </c>
      <c r="F231" s="0" t="s">
        <v>720</v>
      </c>
      <c r="G231" s="0" t="s">
        <v>1744</v>
      </c>
      <c r="H231" s="0" t="n">
        <v>0</v>
      </c>
    </row>
    <row r="232" customFormat="false" ht="15" hidden="false" customHeight="false" outlineLevel="0" collapsed="false">
      <c r="A232" s="0" t="s">
        <v>74</v>
      </c>
      <c r="B232" s="0" t="s">
        <v>1745</v>
      </c>
      <c r="C232" s="0" t="s">
        <v>1746</v>
      </c>
      <c r="D232" s="0" t="s">
        <v>718</v>
      </c>
      <c r="E232" s="0" t="s">
        <v>1747</v>
      </c>
      <c r="F232" s="0" t="s">
        <v>720</v>
      </c>
      <c r="G232" s="0" t="s">
        <v>1748</v>
      </c>
      <c r="H232" s="0" t="n">
        <v>1</v>
      </c>
    </row>
    <row r="233" customFormat="false" ht="15" hidden="false" customHeight="false" outlineLevel="0" collapsed="false">
      <c r="A233" s="0" t="s">
        <v>1749</v>
      </c>
      <c r="B233" s="0" t="s">
        <v>1750</v>
      </c>
      <c r="C233" s="0" t="s">
        <v>1751</v>
      </c>
      <c r="D233" s="0" t="s">
        <v>718</v>
      </c>
      <c r="E233" s="0" t="s">
        <v>1752</v>
      </c>
      <c r="F233" s="0" t="s">
        <v>720</v>
      </c>
      <c r="G233" s="0" t="s">
        <v>1753</v>
      </c>
      <c r="H233" s="0" t="n">
        <v>0</v>
      </c>
    </row>
    <row r="234" customFormat="false" ht="15" hidden="false" customHeight="false" outlineLevel="0" collapsed="false">
      <c r="A234" s="0" t="s">
        <v>1754</v>
      </c>
      <c r="B234" s="0" t="s">
        <v>1755</v>
      </c>
      <c r="C234" s="0" t="s">
        <v>1756</v>
      </c>
      <c r="D234" s="0" t="s">
        <v>718</v>
      </c>
      <c r="E234" s="0" t="s">
        <v>1757</v>
      </c>
      <c r="F234" s="0" t="s">
        <v>720</v>
      </c>
      <c r="G234" s="0" t="s">
        <v>1758</v>
      </c>
      <c r="H234" s="0" t="n">
        <v>0</v>
      </c>
    </row>
    <row r="235" customFormat="false" ht="15" hidden="false" customHeight="false" outlineLevel="0" collapsed="false">
      <c r="A235" s="0" t="s">
        <v>1759</v>
      </c>
      <c r="B235" s="0" t="s">
        <v>1760</v>
      </c>
      <c r="C235" s="0" t="s">
        <v>1761</v>
      </c>
      <c r="D235" s="0" t="s">
        <v>718</v>
      </c>
      <c r="E235" s="0" t="s">
        <v>1762</v>
      </c>
      <c r="F235" s="0" t="s">
        <v>720</v>
      </c>
      <c r="G235" s="0" t="s">
        <v>1763</v>
      </c>
      <c r="H235" s="0" t="n">
        <v>0</v>
      </c>
    </row>
    <row r="236" customFormat="false" ht="15" hidden="false" customHeight="false" outlineLevel="0" collapsed="false">
      <c r="A236" s="0" t="s">
        <v>1764</v>
      </c>
      <c r="B236" s="0" t="s">
        <v>1765</v>
      </c>
      <c r="C236" s="0" t="s">
        <v>1766</v>
      </c>
      <c r="D236" s="0" t="s">
        <v>718</v>
      </c>
      <c r="E236" s="0" t="s">
        <v>1767</v>
      </c>
      <c r="F236" s="0" t="s">
        <v>720</v>
      </c>
      <c r="G236" s="0" t="s">
        <v>1768</v>
      </c>
      <c r="H236" s="0" t="n">
        <v>0</v>
      </c>
    </row>
    <row r="237" customFormat="false" ht="15" hidden="false" customHeight="false" outlineLevel="0" collapsed="false">
      <c r="A237" s="0" t="s">
        <v>1769</v>
      </c>
      <c r="B237" s="0" t="s">
        <v>1770</v>
      </c>
      <c r="C237" s="0" t="s">
        <v>1771</v>
      </c>
      <c r="D237" s="0" t="s">
        <v>1772</v>
      </c>
      <c r="E237" s="0" t="s">
        <v>1773</v>
      </c>
      <c r="F237" s="0" t="s">
        <v>720</v>
      </c>
      <c r="G237" s="0" t="s">
        <v>1774</v>
      </c>
      <c r="H237" s="0" t="n">
        <v>0</v>
      </c>
    </row>
    <row r="238" customFormat="false" ht="15" hidden="false" customHeight="false" outlineLevel="0" collapsed="false">
      <c r="A238" s="0" t="s">
        <v>1775</v>
      </c>
      <c r="B238" s="0" t="s">
        <v>1776</v>
      </c>
      <c r="C238" s="0" t="s">
        <v>1777</v>
      </c>
      <c r="D238" s="0" t="s">
        <v>718</v>
      </c>
      <c r="E238" s="0" t="s">
        <v>1778</v>
      </c>
      <c r="F238" s="0" t="s">
        <v>720</v>
      </c>
      <c r="G238" s="0" t="s">
        <v>1779</v>
      </c>
      <c r="H238" s="0" t="n">
        <v>0</v>
      </c>
    </row>
    <row r="239" customFormat="false" ht="15" hidden="false" customHeight="false" outlineLevel="0" collapsed="false">
      <c r="A239" s="0" t="s">
        <v>1780</v>
      </c>
      <c r="B239" s="0" t="s">
        <v>1781</v>
      </c>
      <c r="C239" s="0" t="s">
        <v>1777</v>
      </c>
      <c r="D239" s="0" t="s">
        <v>800</v>
      </c>
      <c r="E239" s="0" t="s">
        <v>1782</v>
      </c>
      <c r="F239" s="0" t="s">
        <v>720</v>
      </c>
      <c r="G239" s="0" t="s">
        <v>1779</v>
      </c>
      <c r="H239" s="0" t="n">
        <v>0</v>
      </c>
    </row>
    <row r="240" customFormat="false" ht="15" hidden="false" customHeight="false" outlineLevel="0" collapsed="false">
      <c r="A240" s="0" t="s">
        <v>1783</v>
      </c>
      <c r="B240" s="0" t="s">
        <v>1784</v>
      </c>
      <c r="C240" s="0" t="s">
        <v>1785</v>
      </c>
      <c r="D240" s="0" t="s">
        <v>718</v>
      </c>
      <c r="E240" s="0" t="s">
        <v>1786</v>
      </c>
      <c r="F240" s="0" t="s">
        <v>720</v>
      </c>
      <c r="G240" s="0" t="s">
        <v>1787</v>
      </c>
      <c r="H240" s="0" t="n">
        <v>0</v>
      </c>
    </row>
    <row r="241" customFormat="false" ht="15" hidden="false" customHeight="false" outlineLevel="0" collapsed="false">
      <c r="A241" s="0" t="s">
        <v>1788</v>
      </c>
      <c r="B241" s="0" t="s">
        <v>1789</v>
      </c>
      <c r="C241" s="0" t="s">
        <v>1790</v>
      </c>
      <c r="D241" s="0" t="s">
        <v>800</v>
      </c>
      <c r="E241" s="0" t="s">
        <v>1791</v>
      </c>
      <c r="F241" s="0" t="s">
        <v>720</v>
      </c>
      <c r="G241" s="0" t="s">
        <v>1787</v>
      </c>
      <c r="H241" s="0" t="n">
        <v>0</v>
      </c>
    </row>
    <row r="242" customFormat="false" ht="15" hidden="false" customHeight="false" outlineLevel="0" collapsed="false">
      <c r="A242" s="0" t="s">
        <v>153</v>
      </c>
      <c r="B242" s="0" t="s">
        <v>154</v>
      </c>
      <c r="C242" s="0" t="s">
        <v>1792</v>
      </c>
      <c r="D242" s="0" t="s">
        <v>718</v>
      </c>
      <c r="E242" s="0" t="s">
        <v>272</v>
      </c>
      <c r="F242" s="0" t="s">
        <v>720</v>
      </c>
      <c r="G242" s="0" t="s">
        <v>1793</v>
      </c>
      <c r="H242" s="0" t="n">
        <v>1</v>
      </c>
    </row>
    <row r="243" customFormat="false" ht="15" hidden="false" customHeight="false" outlineLevel="0" collapsed="false">
      <c r="A243" s="0" t="s">
        <v>1794</v>
      </c>
      <c r="B243" s="0" t="s">
        <v>1795</v>
      </c>
      <c r="C243" s="0" t="s">
        <v>1796</v>
      </c>
      <c r="D243" s="0" t="s">
        <v>718</v>
      </c>
      <c r="E243" s="0" t="s">
        <v>1797</v>
      </c>
      <c r="F243" s="0" t="s">
        <v>720</v>
      </c>
      <c r="G243" s="0" t="s">
        <v>1798</v>
      </c>
      <c r="H243" s="0" t="n">
        <v>0</v>
      </c>
    </row>
    <row r="244" customFormat="false" ht="15" hidden="false" customHeight="false" outlineLevel="0" collapsed="false">
      <c r="A244" s="0" t="s">
        <v>1799</v>
      </c>
      <c r="B244" s="0" t="s">
        <v>1800</v>
      </c>
      <c r="C244" s="0" t="s">
        <v>1801</v>
      </c>
      <c r="D244" s="0" t="s">
        <v>718</v>
      </c>
      <c r="E244" s="0" t="s">
        <v>1802</v>
      </c>
      <c r="F244" s="0" t="s">
        <v>720</v>
      </c>
      <c r="G244" s="0" t="s">
        <v>1803</v>
      </c>
      <c r="H244" s="0" t="n">
        <v>0</v>
      </c>
    </row>
    <row r="245" customFormat="false" ht="15" hidden="false" customHeight="false" outlineLevel="0" collapsed="false">
      <c r="A245" s="0" t="s">
        <v>1804</v>
      </c>
      <c r="B245" s="0" t="s">
        <v>1805</v>
      </c>
      <c r="C245" s="0" t="s">
        <v>1806</v>
      </c>
      <c r="D245" s="0" t="s">
        <v>800</v>
      </c>
      <c r="E245" s="0" t="s">
        <v>1807</v>
      </c>
      <c r="F245" s="0" t="s">
        <v>720</v>
      </c>
      <c r="G245" s="0" t="s">
        <v>1803</v>
      </c>
      <c r="H245" s="0" t="n">
        <v>0</v>
      </c>
    </row>
    <row r="246" customFormat="false" ht="15" hidden="false" customHeight="false" outlineLevel="0" collapsed="false">
      <c r="A246" s="0" t="s">
        <v>1808</v>
      </c>
      <c r="B246" s="0" t="s">
        <v>1809</v>
      </c>
      <c r="C246" s="0" t="s">
        <v>1809</v>
      </c>
      <c r="D246" s="0" t="s">
        <v>718</v>
      </c>
      <c r="E246" s="0" t="s">
        <v>1810</v>
      </c>
      <c r="F246" s="0" t="s">
        <v>720</v>
      </c>
      <c r="G246" s="0" t="s">
        <v>1811</v>
      </c>
      <c r="H246" s="0" t="n">
        <v>0</v>
      </c>
    </row>
    <row r="247" customFormat="false" ht="15" hidden="false" customHeight="false" outlineLevel="0" collapsed="false">
      <c r="A247" s="0" t="s">
        <v>1812</v>
      </c>
      <c r="B247" s="0" t="s">
        <v>1813</v>
      </c>
      <c r="C247" s="0" t="s">
        <v>1814</v>
      </c>
      <c r="D247" s="0" t="s">
        <v>718</v>
      </c>
      <c r="E247" s="0" t="s">
        <v>1815</v>
      </c>
      <c r="F247" s="0" t="s">
        <v>720</v>
      </c>
      <c r="G247" s="0" t="s">
        <v>1816</v>
      </c>
      <c r="H247" s="0" t="n">
        <v>0</v>
      </c>
    </row>
    <row r="248" customFormat="false" ht="15" hidden="false" customHeight="false" outlineLevel="0" collapsed="false">
      <c r="A248" s="0" t="s">
        <v>1817</v>
      </c>
      <c r="B248" s="0" t="s">
        <v>1818</v>
      </c>
      <c r="C248" s="0" t="s">
        <v>1819</v>
      </c>
      <c r="D248" s="0" t="s">
        <v>718</v>
      </c>
      <c r="E248" s="0" t="s">
        <v>1820</v>
      </c>
      <c r="F248" s="0" t="s">
        <v>720</v>
      </c>
      <c r="G248" s="0" t="s">
        <v>1821</v>
      </c>
      <c r="H248" s="0" t="n">
        <v>0</v>
      </c>
    </row>
    <row r="249" customFormat="false" ht="15" hidden="false" customHeight="false" outlineLevel="0" collapsed="false">
      <c r="A249" s="0" t="s">
        <v>1822</v>
      </c>
      <c r="B249" s="0" t="s">
        <v>1823</v>
      </c>
      <c r="C249" s="0" t="s">
        <v>1824</v>
      </c>
      <c r="D249" s="0" t="s">
        <v>800</v>
      </c>
      <c r="E249" s="0" t="s">
        <v>1825</v>
      </c>
      <c r="F249" s="0" t="s">
        <v>720</v>
      </c>
      <c r="G249" s="0" t="s">
        <v>1821</v>
      </c>
      <c r="H249" s="0" t="n">
        <v>0</v>
      </c>
    </row>
    <row r="250" customFormat="false" ht="15" hidden="false" customHeight="false" outlineLevel="0" collapsed="false">
      <c r="A250" s="0" t="s">
        <v>1826</v>
      </c>
      <c r="B250" s="0" t="s">
        <v>1827</v>
      </c>
      <c r="C250" s="0" t="s">
        <v>1828</v>
      </c>
      <c r="D250" s="0" t="s">
        <v>718</v>
      </c>
      <c r="E250" s="0" t="s">
        <v>1829</v>
      </c>
      <c r="F250" s="0" t="s">
        <v>720</v>
      </c>
      <c r="G250" s="0" t="s">
        <v>1830</v>
      </c>
      <c r="H250" s="0" t="n">
        <v>1</v>
      </c>
    </row>
    <row r="251" customFormat="false" ht="15" hidden="false" customHeight="false" outlineLevel="0" collapsed="false">
      <c r="A251" s="0" t="s">
        <v>1831</v>
      </c>
      <c r="B251" s="0" t="s">
        <v>1832</v>
      </c>
      <c r="C251" s="0" t="s">
        <v>1833</v>
      </c>
      <c r="D251" s="0" t="s">
        <v>718</v>
      </c>
      <c r="E251" s="0" t="s">
        <v>1834</v>
      </c>
      <c r="F251" s="0" t="s">
        <v>720</v>
      </c>
      <c r="G251" s="0" t="s">
        <v>1835</v>
      </c>
      <c r="H251" s="0" t="n">
        <v>0</v>
      </c>
    </row>
    <row r="252" customFormat="false" ht="15" hidden="false" customHeight="false" outlineLevel="0" collapsed="false">
      <c r="A252" s="0" t="s">
        <v>1836</v>
      </c>
      <c r="B252" s="0" t="s">
        <v>1837</v>
      </c>
      <c r="C252" s="0" t="s">
        <v>1838</v>
      </c>
      <c r="D252" s="0" t="s">
        <v>800</v>
      </c>
      <c r="E252" s="0" t="s">
        <v>1839</v>
      </c>
      <c r="F252" s="0" t="s">
        <v>720</v>
      </c>
      <c r="G252" s="0" t="s">
        <v>1835</v>
      </c>
      <c r="H252" s="0" t="n">
        <v>0</v>
      </c>
    </row>
    <row r="253" customFormat="false" ht="15" hidden="false" customHeight="false" outlineLevel="0" collapsed="false">
      <c r="A253" s="0" t="s">
        <v>1840</v>
      </c>
      <c r="B253" s="0" t="s">
        <v>1841</v>
      </c>
      <c r="C253" s="0" t="s">
        <v>1842</v>
      </c>
      <c r="D253" s="0" t="s">
        <v>718</v>
      </c>
      <c r="E253" s="0" t="s">
        <v>1843</v>
      </c>
      <c r="F253" s="0" t="s">
        <v>720</v>
      </c>
      <c r="G253" s="0" t="s">
        <v>1844</v>
      </c>
      <c r="H253" s="0" t="n">
        <v>0</v>
      </c>
    </row>
    <row r="254" customFormat="false" ht="15" hidden="false" customHeight="false" outlineLevel="0" collapsed="false">
      <c r="A254" s="0" t="s">
        <v>1845</v>
      </c>
      <c r="B254" s="0" t="s">
        <v>1846</v>
      </c>
      <c r="C254" s="0" t="s">
        <v>1847</v>
      </c>
      <c r="D254" s="0" t="s">
        <v>718</v>
      </c>
      <c r="E254" s="0" t="s">
        <v>1848</v>
      </c>
      <c r="F254" s="0" t="s">
        <v>720</v>
      </c>
      <c r="G254" s="0" t="s">
        <v>1849</v>
      </c>
      <c r="H254" s="0" t="n">
        <v>0</v>
      </c>
    </row>
    <row r="255" customFormat="false" ht="15" hidden="false" customHeight="false" outlineLevel="0" collapsed="false">
      <c r="A255" s="0" t="s">
        <v>1850</v>
      </c>
      <c r="B255" s="0" t="s">
        <v>1851</v>
      </c>
      <c r="C255" s="0" t="s">
        <v>1852</v>
      </c>
      <c r="D255" s="0" t="s">
        <v>718</v>
      </c>
      <c r="E255" s="0" t="s">
        <v>1853</v>
      </c>
      <c r="F255" s="0" t="s">
        <v>720</v>
      </c>
      <c r="G255" s="0" t="s">
        <v>1854</v>
      </c>
      <c r="H255" s="0" t="n">
        <v>0</v>
      </c>
    </row>
    <row r="256" customFormat="false" ht="15" hidden="false" customHeight="false" outlineLevel="0" collapsed="false">
      <c r="A256" s="0" t="s">
        <v>155</v>
      </c>
      <c r="B256" s="0" t="s">
        <v>156</v>
      </c>
      <c r="C256" s="0" t="s">
        <v>1855</v>
      </c>
      <c r="D256" s="0" t="s">
        <v>718</v>
      </c>
      <c r="E256" s="0" t="s">
        <v>220</v>
      </c>
      <c r="F256" s="0" t="s">
        <v>720</v>
      </c>
      <c r="G256" s="0" t="s">
        <v>1856</v>
      </c>
      <c r="H256" s="0" t="n">
        <v>1</v>
      </c>
    </row>
    <row r="257" customFormat="false" ht="15" hidden="false" customHeight="false" outlineLevel="0" collapsed="false">
      <c r="A257" s="0" t="s">
        <v>1857</v>
      </c>
      <c r="B257" s="0" t="s">
        <v>1858</v>
      </c>
      <c r="C257" s="0" t="s">
        <v>1859</v>
      </c>
      <c r="D257" s="0" t="s">
        <v>718</v>
      </c>
      <c r="E257" s="0" t="s">
        <v>1860</v>
      </c>
      <c r="F257" s="0" t="s">
        <v>720</v>
      </c>
      <c r="G257" s="0" t="s">
        <v>1861</v>
      </c>
      <c r="H257" s="0" t="n">
        <v>0</v>
      </c>
    </row>
    <row r="258" customFormat="false" ht="15" hidden="false" customHeight="false" outlineLevel="0" collapsed="false">
      <c r="A258" s="0" t="s">
        <v>1862</v>
      </c>
      <c r="B258" s="0" t="s">
        <v>1863</v>
      </c>
      <c r="C258" s="0" t="s">
        <v>1864</v>
      </c>
      <c r="D258" s="0" t="s">
        <v>800</v>
      </c>
      <c r="E258" s="0" t="s">
        <v>1865</v>
      </c>
      <c r="F258" s="0" t="s">
        <v>720</v>
      </c>
      <c r="G258" s="0" t="s">
        <v>1861</v>
      </c>
      <c r="H258" s="0" t="n">
        <v>0</v>
      </c>
    </row>
    <row r="259" customFormat="false" ht="15" hidden="false" customHeight="false" outlineLevel="0" collapsed="false">
      <c r="A259" s="0" t="s">
        <v>1866</v>
      </c>
      <c r="B259" s="0" t="s">
        <v>1867</v>
      </c>
      <c r="C259" s="0" t="s">
        <v>1868</v>
      </c>
      <c r="D259" s="0" t="s">
        <v>718</v>
      </c>
      <c r="E259" s="0" t="s">
        <v>1869</v>
      </c>
      <c r="F259" s="0" t="s">
        <v>720</v>
      </c>
      <c r="G259" s="0" t="s">
        <v>1870</v>
      </c>
      <c r="H259" s="0" t="n">
        <v>0</v>
      </c>
    </row>
    <row r="260" customFormat="false" ht="15" hidden="false" customHeight="false" outlineLevel="0" collapsed="false">
      <c r="A260" s="0" t="s">
        <v>1871</v>
      </c>
      <c r="B260" s="0" t="s">
        <v>1872</v>
      </c>
      <c r="C260" s="0" t="s">
        <v>1873</v>
      </c>
      <c r="D260" s="0" t="s">
        <v>800</v>
      </c>
      <c r="E260" s="0" t="s">
        <v>1874</v>
      </c>
      <c r="F260" s="0" t="s">
        <v>720</v>
      </c>
      <c r="G260" s="0" t="s">
        <v>1870</v>
      </c>
      <c r="H260" s="0" t="n">
        <v>0</v>
      </c>
    </row>
    <row r="261" customFormat="false" ht="15" hidden="false" customHeight="false" outlineLevel="0" collapsed="false">
      <c r="A261" s="0" t="s">
        <v>1875</v>
      </c>
      <c r="B261" s="0" t="s">
        <v>1876</v>
      </c>
      <c r="C261" s="0" t="s">
        <v>1876</v>
      </c>
      <c r="D261" s="0" t="s">
        <v>718</v>
      </c>
      <c r="E261" s="0" t="s">
        <v>1877</v>
      </c>
      <c r="F261" s="0" t="s">
        <v>720</v>
      </c>
      <c r="G261" s="0" t="s">
        <v>1878</v>
      </c>
      <c r="H261" s="0" t="n">
        <v>0</v>
      </c>
    </row>
    <row r="262" customFormat="false" ht="15" hidden="false" customHeight="false" outlineLevel="0" collapsed="false">
      <c r="A262" s="0" t="s">
        <v>1879</v>
      </c>
      <c r="B262" s="0" t="s">
        <v>1880</v>
      </c>
      <c r="C262" s="0" t="s">
        <v>1881</v>
      </c>
      <c r="D262" s="0" t="s">
        <v>718</v>
      </c>
      <c r="E262" s="0" t="s">
        <v>1882</v>
      </c>
      <c r="F262" s="0" t="s">
        <v>720</v>
      </c>
      <c r="G262" s="0" t="s">
        <v>1883</v>
      </c>
      <c r="H262" s="0" t="n">
        <v>0</v>
      </c>
    </row>
    <row r="263" customFormat="false" ht="15" hidden="false" customHeight="false" outlineLevel="0" collapsed="false">
      <c r="A263" s="0" t="s">
        <v>1884</v>
      </c>
      <c r="B263" s="0" t="s">
        <v>1885</v>
      </c>
      <c r="C263" s="0" t="s">
        <v>1886</v>
      </c>
      <c r="D263" s="0" t="s">
        <v>718</v>
      </c>
      <c r="E263" s="0" t="s">
        <v>1887</v>
      </c>
      <c r="F263" s="0" t="s">
        <v>720</v>
      </c>
      <c r="G263" s="0" t="s">
        <v>1888</v>
      </c>
      <c r="H263" s="0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8" activeCellId="0" sqref="J18"/>
    </sheetView>
  </sheetViews>
  <sheetFormatPr defaultColWidth="8.5429687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8" activeCellId="0" sqref="J18"/>
    </sheetView>
  </sheetViews>
  <sheetFormatPr defaultColWidth="8.54296875" defaultRowHeight="15" zeroHeight="false" outlineLevelRow="0" outlineLevelCol="0"/>
  <cols>
    <col collapsed="false" customWidth="true" hidden="false" outlineLevel="0" max="3" min="3" style="0" width="13"/>
  </cols>
  <sheetData>
    <row r="1" customFormat="false" ht="64.5" hidden="false" customHeight="false" outlineLevel="0" collapsed="false">
      <c r="A1" s="345"/>
      <c r="B1" s="346" t="s">
        <v>23</v>
      </c>
      <c r="C1" s="346" t="s">
        <v>24</v>
      </c>
      <c r="D1" s="346" t="s">
        <v>1889</v>
      </c>
      <c r="E1" s="346" t="s">
        <v>1890</v>
      </c>
      <c r="F1" s="347" t="s">
        <v>1891</v>
      </c>
      <c r="G1" s="346" t="s">
        <v>1892</v>
      </c>
      <c r="H1" s="346" t="s">
        <v>1893</v>
      </c>
      <c r="I1" s="346" t="s">
        <v>1894</v>
      </c>
      <c r="J1" s="347" t="s">
        <v>1895</v>
      </c>
      <c r="K1" s="346" t="s">
        <v>1896</v>
      </c>
      <c r="L1" s="346" t="s">
        <v>1897</v>
      </c>
    </row>
    <row r="2" customFormat="false" ht="15.75" hidden="false" customHeight="false" outlineLevel="0" collapsed="false">
      <c r="A2" s="348" t="n">
        <v>1</v>
      </c>
      <c r="B2" s="102" t="s">
        <v>14</v>
      </c>
      <c r="C2" s="102" t="s">
        <v>104</v>
      </c>
      <c r="D2" s="348" t="n">
        <v>0</v>
      </c>
      <c r="E2" s="102" t="s">
        <v>16</v>
      </c>
      <c r="F2" s="102" t="s">
        <v>16</v>
      </c>
      <c r="G2" s="102" t="s">
        <v>16</v>
      </c>
      <c r="H2" s="348" t="n">
        <v>0</v>
      </c>
      <c r="I2" s="102" t="s">
        <v>16</v>
      </c>
      <c r="J2" s="102" t="s">
        <v>16</v>
      </c>
      <c r="K2" s="102" t="s">
        <v>16</v>
      </c>
      <c r="L2" s="102"/>
    </row>
    <row r="3" customFormat="false" ht="15.75" hidden="false" customHeight="false" outlineLevel="0" collapsed="false">
      <c r="A3" s="348" t="n">
        <v>2</v>
      </c>
      <c r="B3" s="102" t="s">
        <v>99</v>
      </c>
      <c r="C3" s="102" t="s">
        <v>100</v>
      </c>
      <c r="D3" s="348" t="n">
        <v>807.06</v>
      </c>
      <c r="E3" s="102" t="s">
        <v>16</v>
      </c>
      <c r="F3" s="102" t="s">
        <v>16</v>
      </c>
      <c r="G3" s="102" t="s">
        <v>16</v>
      </c>
      <c r="H3" s="348" t="n">
        <v>807.06</v>
      </c>
      <c r="I3" s="102" t="s">
        <v>16</v>
      </c>
      <c r="J3" s="102" t="s">
        <v>16</v>
      </c>
      <c r="K3" s="102" t="s">
        <v>16</v>
      </c>
      <c r="L3" s="349" t="n">
        <v>0</v>
      </c>
    </row>
    <row r="4" customFormat="false" ht="27" hidden="false" customHeight="false" outlineLevel="0" collapsed="false">
      <c r="A4" s="348" t="n">
        <v>3</v>
      </c>
      <c r="B4" s="102" t="s">
        <v>1898</v>
      </c>
      <c r="C4" s="102" t="s">
        <v>1899</v>
      </c>
      <c r="D4" s="348" t="n">
        <v>6</v>
      </c>
      <c r="E4" s="348" t="n">
        <v>78.78</v>
      </c>
      <c r="F4" s="350" t="n">
        <v>2798</v>
      </c>
      <c r="G4" s="350" t="s">
        <v>1900</v>
      </c>
      <c r="H4" s="348" t="s">
        <v>1901</v>
      </c>
      <c r="I4" s="102" t="s">
        <v>16</v>
      </c>
      <c r="J4" s="102" t="s">
        <v>16</v>
      </c>
      <c r="K4" s="102" t="s">
        <v>16</v>
      </c>
      <c r="L4" s="349" t="n">
        <v>0.0181</v>
      </c>
    </row>
    <row r="5" customFormat="false" ht="27" hidden="false" customHeight="false" outlineLevel="0" collapsed="false">
      <c r="A5" s="348" t="n">
        <v>4</v>
      </c>
      <c r="B5" s="102" t="s">
        <v>119</v>
      </c>
      <c r="C5" s="102" t="s">
        <v>120</v>
      </c>
      <c r="D5" s="348" t="s">
        <v>1902</v>
      </c>
      <c r="E5" s="348" t="n">
        <v>846.7</v>
      </c>
      <c r="F5" s="351" t="s">
        <v>16</v>
      </c>
      <c r="G5" s="348" t="n">
        <v>853.9</v>
      </c>
      <c r="H5" s="348" t="s">
        <v>1903</v>
      </c>
      <c r="I5" s="352" t="n">
        <v>0.0085</v>
      </c>
      <c r="J5" s="351" t="s">
        <v>1904</v>
      </c>
      <c r="K5" s="348" t="s">
        <v>1905</v>
      </c>
      <c r="L5" s="349" t="n">
        <v>0.0317</v>
      </c>
    </row>
    <row r="6" customFormat="false" ht="27" hidden="false" customHeight="false" outlineLevel="0" collapsed="false">
      <c r="A6" s="348" t="n">
        <v>5</v>
      </c>
      <c r="B6" s="102" t="s">
        <v>177</v>
      </c>
      <c r="C6" s="102" t="s">
        <v>178</v>
      </c>
      <c r="D6" s="348" t="n">
        <v>940</v>
      </c>
      <c r="E6" s="348" t="s">
        <v>1906</v>
      </c>
      <c r="F6" s="348" t="s">
        <v>1907</v>
      </c>
      <c r="G6" s="348" t="s">
        <v>1908</v>
      </c>
      <c r="H6" s="348" t="s">
        <v>1909</v>
      </c>
      <c r="I6" s="352" t="n">
        <v>-0.0407</v>
      </c>
      <c r="J6" s="352" t="n">
        <v>0.002</v>
      </c>
      <c r="K6" s="348" t="s">
        <v>1910</v>
      </c>
      <c r="L6" s="349" t="n">
        <v>0.032</v>
      </c>
    </row>
    <row r="7" customFormat="false" ht="27" hidden="false" customHeight="false" outlineLevel="0" collapsed="false">
      <c r="A7" s="348" t="n">
        <v>6</v>
      </c>
      <c r="B7" s="102" t="s">
        <v>113</v>
      </c>
      <c r="C7" s="102" t="s">
        <v>114</v>
      </c>
      <c r="D7" s="348" t="n">
        <v>582</v>
      </c>
      <c r="E7" s="348" t="s">
        <v>1911</v>
      </c>
      <c r="F7" s="348" t="s">
        <v>1912</v>
      </c>
      <c r="G7" s="348" t="s">
        <v>1913</v>
      </c>
      <c r="H7" s="348" t="s">
        <v>1914</v>
      </c>
      <c r="I7" s="353" t="n">
        <v>-0.2906</v>
      </c>
      <c r="J7" s="353" t="n">
        <v>-0.1849</v>
      </c>
      <c r="K7" s="348" t="s">
        <v>1915</v>
      </c>
      <c r="L7" s="349" t="n">
        <v>0.0369</v>
      </c>
    </row>
    <row r="8" customFormat="false" ht="27" hidden="false" customHeight="false" outlineLevel="0" collapsed="false">
      <c r="A8" s="348" t="n">
        <v>7</v>
      </c>
      <c r="B8" s="102" t="s">
        <v>151</v>
      </c>
      <c r="C8" s="102" t="s">
        <v>152</v>
      </c>
      <c r="D8" s="348" t="s">
        <v>1916</v>
      </c>
      <c r="E8" s="348" t="s">
        <v>1917</v>
      </c>
      <c r="F8" s="348" t="s">
        <v>1918</v>
      </c>
      <c r="G8" s="348" t="s">
        <v>1919</v>
      </c>
      <c r="H8" s="348" t="s">
        <v>1920</v>
      </c>
      <c r="I8" s="353" t="n">
        <v>-0.3213</v>
      </c>
      <c r="J8" s="353" t="n">
        <v>-0.1965</v>
      </c>
      <c r="K8" s="348" t="s">
        <v>1921</v>
      </c>
      <c r="L8" s="349" t="n">
        <v>0.0386</v>
      </c>
    </row>
    <row r="9" customFormat="false" ht="27" hidden="false" customHeight="false" outlineLevel="0" collapsed="false">
      <c r="A9" s="348" t="n">
        <v>8</v>
      </c>
      <c r="B9" s="102" t="s">
        <v>143</v>
      </c>
      <c r="C9" s="102" t="s">
        <v>144</v>
      </c>
      <c r="D9" s="348" t="s">
        <v>1922</v>
      </c>
      <c r="E9" s="348" t="n">
        <v>710.36</v>
      </c>
      <c r="F9" s="348" t="n">
        <v>549.4</v>
      </c>
      <c r="G9" s="348" t="n">
        <v>556.2</v>
      </c>
      <c r="H9" s="348" t="s">
        <v>1923</v>
      </c>
      <c r="I9" s="353" t="n">
        <v>-0.217</v>
      </c>
      <c r="J9" s="352" t="n">
        <v>0.0124</v>
      </c>
      <c r="K9" s="348" t="s">
        <v>1924</v>
      </c>
      <c r="L9" s="349" t="n">
        <v>0.0431</v>
      </c>
    </row>
    <row r="10" customFormat="false" ht="27" hidden="false" customHeight="false" outlineLevel="0" collapsed="false">
      <c r="A10" s="348" t="n">
        <v>9</v>
      </c>
      <c r="B10" s="102" t="s">
        <v>130</v>
      </c>
      <c r="C10" s="102" t="s">
        <v>131</v>
      </c>
      <c r="D10" s="348" t="n">
        <v>466</v>
      </c>
      <c r="E10" s="348" t="s">
        <v>1925</v>
      </c>
      <c r="F10" s="348" t="s">
        <v>1926</v>
      </c>
      <c r="G10" s="348" t="s">
        <v>1927</v>
      </c>
      <c r="H10" s="348" t="s">
        <v>1928</v>
      </c>
      <c r="I10" s="352" t="n">
        <v>-0.0809</v>
      </c>
      <c r="J10" s="352" t="n">
        <v>0.0966</v>
      </c>
      <c r="K10" s="348" t="s">
        <v>1929</v>
      </c>
      <c r="L10" s="349" t="n">
        <v>0.0461</v>
      </c>
    </row>
    <row r="11" customFormat="false" ht="27" hidden="false" customHeight="false" outlineLevel="0" collapsed="false">
      <c r="A11" s="348" t="n">
        <v>10</v>
      </c>
      <c r="B11" s="102" t="s">
        <v>167</v>
      </c>
      <c r="C11" s="102" t="s">
        <v>168</v>
      </c>
      <c r="D11" s="348" t="s">
        <v>1930</v>
      </c>
      <c r="E11" s="348" t="n">
        <v>667.9</v>
      </c>
      <c r="F11" s="348" t="n">
        <v>535.1</v>
      </c>
      <c r="G11" s="348" t="n">
        <v>542.7</v>
      </c>
      <c r="H11" s="348" t="s">
        <v>1931</v>
      </c>
      <c r="I11" s="353" t="n">
        <v>-0.1875</v>
      </c>
      <c r="J11" s="352" t="n">
        <v>0.0142</v>
      </c>
      <c r="K11" s="348" t="s">
        <v>1932</v>
      </c>
      <c r="L11" s="349" t="n">
        <v>0.0461</v>
      </c>
    </row>
    <row r="12" customFormat="false" ht="27" hidden="false" customHeight="false" outlineLevel="0" collapsed="false">
      <c r="A12" s="348" t="n">
        <v>11</v>
      </c>
      <c r="B12" s="102" t="s">
        <v>161</v>
      </c>
      <c r="C12" s="102" t="s">
        <v>162</v>
      </c>
      <c r="D12" s="348" t="s">
        <v>1933</v>
      </c>
      <c r="E12" s="348" t="n">
        <v>16.93</v>
      </c>
      <c r="F12" s="348" t="n">
        <v>12.31</v>
      </c>
      <c r="G12" s="348" t="n">
        <v>12.76</v>
      </c>
      <c r="H12" s="348" t="s">
        <v>1934</v>
      </c>
      <c r="I12" s="353" t="n">
        <v>-0.2464</v>
      </c>
      <c r="J12" s="352" t="n">
        <v>0.0361</v>
      </c>
      <c r="K12" s="348" t="s">
        <v>1935</v>
      </c>
      <c r="L12" s="349" t="n">
        <v>0.047</v>
      </c>
    </row>
    <row r="13" customFormat="false" ht="27" hidden="false" customHeight="false" outlineLevel="0" collapsed="false">
      <c r="A13" s="348" t="n">
        <v>12</v>
      </c>
      <c r="B13" s="102" t="s">
        <v>105</v>
      </c>
      <c r="C13" s="102" t="s">
        <v>106</v>
      </c>
      <c r="D13" s="348" t="s">
        <v>1936</v>
      </c>
      <c r="E13" s="348" t="n">
        <v>1.48</v>
      </c>
      <c r="F13" s="348" t="n">
        <v>1.51</v>
      </c>
      <c r="G13" s="348" t="n">
        <v>1.54</v>
      </c>
      <c r="H13" s="348" t="s">
        <v>1937</v>
      </c>
      <c r="I13" s="352" t="n">
        <v>0.0381</v>
      </c>
      <c r="J13" s="352" t="n">
        <v>0.0169</v>
      </c>
      <c r="K13" s="348" t="s">
        <v>1938</v>
      </c>
      <c r="L13" s="349" t="n">
        <v>0.0473</v>
      </c>
    </row>
    <row r="14" customFormat="false" ht="27" hidden="false" customHeight="false" outlineLevel="0" collapsed="false">
      <c r="A14" s="348" t="n">
        <v>13</v>
      </c>
      <c r="B14" s="102" t="s">
        <v>157</v>
      </c>
      <c r="C14" s="102" t="s">
        <v>158</v>
      </c>
      <c r="D14" s="348" t="s">
        <v>1939</v>
      </c>
      <c r="E14" s="348" t="n">
        <v>210.59</v>
      </c>
      <c r="F14" s="348" t="n">
        <v>187.18</v>
      </c>
      <c r="G14" s="348" t="n">
        <v>184.88</v>
      </c>
      <c r="H14" s="348" t="s">
        <v>1940</v>
      </c>
      <c r="I14" s="353" t="n">
        <v>-0.1221</v>
      </c>
      <c r="J14" s="352" t="n">
        <v>-0.0123</v>
      </c>
      <c r="K14" s="348" t="s">
        <v>1941</v>
      </c>
      <c r="L14" s="349" t="n">
        <v>0.0484</v>
      </c>
    </row>
    <row r="15" customFormat="false" ht="27" hidden="false" customHeight="false" outlineLevel="0" collapsed="false">
      <c r="A15" s="348" t="n">
        <v>14</v>
      </c>
      <c r="B15" s="102" t="s">
        <v>149</v>
      </c>
      <c r="C15" s="102" t="s">
        <v>150</v>
      </c>
      <c r="D15" s="348" t="n">
        <v>619</v>
      </c>
      <c r="E15" s="348" t="s">
        <v>1942</v>
      </c>
      <c r="F15" s="348" t="s">
        <v>1904</v>
      </c>
      <c r="G15" s="348" t="s">
        <v>1943</v>
      </c>
      <c r="H15" s="348" t="s">
        <v>1944</v>
      </c>
      <c r="I15" s="353" t="n">
        <v>-0.1832</v>
      </c>
      <c r="J15" s="351" t="s">
        <v>1904</v>
      </c>
      <c r="K15" s="348" t="s">
        <v>1945</v>
      </c>
      <c r="L15" s="349" t="n">
        <v>0.0498</v>
      </c>
    </row>
    <row r="16" customFormat="false" ht="27" hidden="false" customHeight="false" outlineLevel="0" collapsed="false">
      <c r="A16" s="348" t="n">
        <v>15</v>
      </c>
      <c r="B16" s="102" t="s">
        <v>163</v>
      </c>
      <c r="C16" s="102" t="s">
        <v>164</v>
      </c>
      <c r="D16" s="348" t="n">
        <v>392</v>
      </c>
      <c r="E16" s="348" t="s">
        <v>1946</v>
      </c>
      <c r="F16" s="348" t="s">
        <v>1947</v>
      </c>
      <c r="G16" s="348" t="s">
        <v>1948</v>
      </c>
      <c r="H16" s="348" t="s">
        <v>1949</v>
      </c>
      <c r="I16" s="353" t="n">
        <v>-0.2003</v>
      </c>
      <c r="J16" s="352" t="n">
        <v>-0.0163</v>
      </c>
      <c r="K16" s="348" t="s">
        <v>1950</v>
      </c>
      <c r="L16" s="349" t="n">
        <v>0.0549</v>
      </c>
    </row>
    <row r="17" customFormat="false" ht="27" hidden="false" customHeight="false" outlineLevel="0" collapsed="false">
      <c r="A17" s="348" t="n">
        <v>16</v>
      </c>
      <c r="B17" s="102" t="s">
        <v>147</v>
      </c>
      <c r="C17" s="102" t="s">
        <v>148</v>
      </c>
      <c r="D17" s="348" t="s">
        <v>1951</v>
      </c>
      <c r="E17" s="348" t="n">
        <v>3.76</v>
      </c>
      <c r="F17" s="348" t="n">
        <v>3.84</v>
      </c>
      <c r="G17" s="348" t="n">
        <v>3.82</v>
      </c>
      <c r="H17" s="348" t="s">
        <v>1952</v>
      </c>
      <c r="I17" s="352" t="n">
        <v>0.0152</v>
      </c>
      <c r="J17" s="352" t="n">
        <v>-0.0042</v>
      </c>
      <c r="K17" s="348" t="s">
        <v>1953</v>
      </c>
      <c r="L17" s="349" t="n">
        <v>0.0572</v>
      </c>
    </row>
    <row r="18" customFormat="false" ht="27" hidden="false" customHeight="false" outlineLevel="0" collapsed="false">
      <c r="A18" s="348" t="n">
        <v>17</v>
      </c>
      <c r="B18" s="102" t="s">
        <v>123</v>
      </c>
      <c r="C18" s="102" t="s">
        <v>124</v>
      </c>
      <c r="D18" s="348" t="n">
        <v>252</v>
      </c>
      <c r="E18" s="348" t="s">
        <v>1954</v>
      </c>
      <c r="F18" s="348" t="s">
        <v>1955</v>
      </c>
      <c r="G18" s="348" t="s">
        <v>1956</v>
      </c>
      <c r="H18" s="348" t="s">
        <v>1957</v>
      </c>
      <c r="I18" s="352" t="n">
        <v>0.0998</v>
      </c>
      <c r="J18" s="352" t="n">
        <v>0.0023</v>
      </c>
      <c r="K18" s="348" t="s">
        <v>1958</v>
      </c>
      <c r="L18" s="349" t="n">
        <v>0.0583</v>
      </c>
    </row>
    <row r="19" customFormat="false" ht="27" hidden="false" customHeight="false" outlineLevel="0" collapsed="false">
      <c r="A19" s="348" t="n">
        <v>18</v>
      </c>
      <c r="B19" s="102" t="s">
        <v>126</v>
      </c>
      <c r="C19" s="102" t="s">
        <v>127</v>
      </c>
      <c r="D19" s="348" t="s">
        <v>1959</v>
      </c>
      <c r="E19" s="348" t="n">
        <v>574.53</v>
      </c>
      <c r="F19" s="348" t="n">
        <v>499.55</v>
      </c>
      <c r="G19" s="348" t="n">
        <v>448.4</v>
      </c>
      <c r="H19" s="348" t="s">
        <v>1960</v>
      </c>
      <c r="I19" s="353" t="n">
        <v>-0.2195</v>
      </c>
      <c r="J19" s="353" t="n">
        <v>-0.1024</v>
      </c>
      <c r="K19" s="348" t="s">
        <v>1961</v>
      </c>
      <c r="L19" s="349" t="n">
        <v>0.0801</v>
      </c>
    </row>
    <row r="20" customFormat="false" ht="27" hidden="false" customHeight="false" outlineLevel="0" collapsed="false">
      <c r="A20" s="348" t="n">
        <v>19</v>
      </c>
      <c r="B20" s="102" t="s">
        <v>155</v>
      </c>
      <c r="C20" s="102" t="s">
        <v>156</v>
      </c>
      <c r="D20" s="348" t="n">
        <v>748</v>
      </c>
      <c r="E20" s="348" t="s">
        <v>1962</v>
      </c>
      <c r="F20" s="348" t="s">
        <v>1963</v>
      </c>
      <c r="G20" s="348" t="s">
        <v>1964</v>
      </c>
      <c r="H20" s="348" t="s">
        <v>1965</v>
      </c>
      <c r="I20" s="353" t="n">
        <v>-0.1553</v>
      </c>
      <c r="J20" s="352" t="n">
        <v>-0.0964</v>
      </c>
      <c r="K20" s="348" t="s">
        <v>1966</v>
      </c>
      <c r="L20" s="349" t="n">
        <v>0.0837</v>
      </c>
    </row>
    <row r="21" customFormat="false" ht="27" hidden="false" customHeight="false" outlineLevel="0" collapsed="false">
      <c r="A21" s="348" t="n">
        <v>20</v>
      </c>
      <c r="B21" s="102" t="s">
        <v>145</v>
      </c>
      <c r="C21" s="102" t="s">
        <v>146</v>
      </c>
      <c r="D21" s="348" t="s">
        <v>1967</v>
      </c>
      <c r="E21" s="348" t="n">
        <v>59.33</v>
      </c>
      <c r="F21" s="348" t="n">
        <v>55.27</v>
      </c>
      <c r="G21" s="348" t="n">
        <v>57.17</v>
      </c>
      <c r="H21" s="348" t="s">
        <v>1968</v>
      </c>
      <c r="I21" s="352" t="n">
        <v>-0.0364</v>
      </c>
      <c r="J21" s="352" t="n">
        <v>0.0344</v>
      </c>
      <c r="K21" s="348" t="s">
        <v>1969</v>
      </c>
      <c r="L21" s="349" t="n">
        <v>0.0863</v>
      </c>
    </row>
    <row r="22" customFormat="false" ht="27" hidden="false" customHeight="false" outlineLevel="0" collapsed="false">
      <c r="A22" s="348" t="n">
        <v>21</v>
      </c>
      <c r="B22" s="102" t="s">
        <v>137</v>
      </c>
      <c r="C22" s="102" t="s">
        <v>138</v>
      </c>
      <c r="D22" s="348" t="s">
        <v>1970</v>
      </c>
      <c r="E22" s="348" t="n">
        <v>366.06</v>
      </c>
      <c r="F22" s="348" t="n">
        <v>334.4</v>
      </c>
      <c r="G22" s="348" t="n">
        <v>318.31</v>
      </c>
      <c r="H22" s="348" t="s">
        <v>1971</v>
      </c>
      <c r="I22" s="353" t="n">
        <v>-0.1304</v>
      </c>
      <c r="J22" s="352" t="n">
        <v>-0.0481</v>
      </c>
      <c r="K22" s="348" t="s">
        <v>1972</v>
      </c>
      <c r="L22" s="349" t="n">
        <v>0.0943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8" activeCellId="0" sqref="J18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A1" s="354" t="s">
        <v>1973</v>
      </c>
    </row>
    <row r="2" customFormat="false" ht="15" hidden="false" customHeight="false" outlineLevel="0" collapsed="false">
      <c r="A2" s="355" t="s">
        <v>1974</v>
      </c>
    </row>
    <row r="3" customFormat="false" ht="15" hidden="false" customHeight="false" outlineLevel="0" collapsed="false">
      <c r="A3" s="355" t="s">
        <v>1975</v>
      </c>
    </row>
    <row r="4" customFormat="false" ht="15" hidden="false" customHeight="false" outlineLevel="0" collapsed="false">
      <c r="A4" s="355" t="s">
        <v>1976</v>
      </c>
    </row>
    <row r="5" customFormat="false" ht="15" hidden="false" customHeight="false" outlineLevel="0" collapsed="false">
      <c r="A5" s="355" t="s">
        <v>1977</v>
      </c>
    </row>
    <row r="6" customFormat="false" ht="15" hidden="false" customHeight="false" outlineLevel="0" collapsed="false">
      <c r="A6" s="355" t="s">
        <v>1978</v>
      </c>
    </row>
    <row r="7" customFormat="false" ht="15" hidden="false" customHeight="false" outlineLevel="0" collapsed="false">
      <c r="A7" s="355" t="s">
        <v>1979</v>
      </c>
    </row>
    <row r="8" customFormat="false" ht="15" hidden="false" customHeight="false" outlineLevel="0" collapsed="false">
      <c r="A8" s="355" t="s">
        <v>1980</v>
      </c>
    </row>
    <row r="9" customFormat="false" ht="15" hidden="false" customHeight="false" outlineLevel="0" collapsed="false">
      <c r="A9" s="355" t="s">
        <v>1981</v>
      </c>
    </row>
    <row r="10" customFormat="false" ht="15" hidden="false" customHeight="false" outlineLevel="0" collapsed="false">
      <c r="A10" s="355" t="s">
        <v>1982</v>
      </c>
    </row>
    <row r="11" customFormat="false" ht="15" hidden="false" customHeight="false" outlineLevel="0" collapsed="false">
      <c r="A11" s="355" t="s">
        <v>1983</v>
      </c>
    </row>
    <row r="12" customFormat="false" ht="15" hidden="false" customHeight="false" outlineLevel="0" collapsed="false">
      <c r="A12" s="355" t="s">
        <v>1984</v>
      </c>
    </row>
    <row r="13" customFormat="false" ht="15" hidden="false" customHeight="false" outlineLevel="0" collapsed="false">
      <c r="A13" s="355" t="s">
        <v>1985</v>
      </c>
    </row>
    <row r="23" customFormat="false" ht="15" hidden="false" customHeight="false" outlineLevel="0" collapsed="false">
      <c r="A23" s="0" t="s">
        <v>1986</v>
      </c>
    </row>
    <row r="24" customFormat="false" ht="15" hidden="false" customHeight="false" outlineLevel="0" collapsed="false">
      <c r="A24" s="0" t="s">
        <v>498</v>
      </c>
    </row>
    <row r="25" customFormat="false" ht="15" hidden="false" customHeight="false" outlineLevel="0" collapsed="false">
      <c r="A25" s="0" t="s">
        <v>1987</v>
      </c>
    </row>
    <row r="26" customFormat="false" ht="15" hidden="false" customHeight="false" outlineLevel="0" collapsed="false">
      <c r="A26" s="0" t="s">
        <v>1988</v>
      </c>
    </row>
    <row r="27" customFormat="false" ht="15" hidden="false" customHeight="false" outlineLevel="0" collapsed="false">
      <c r="A27" s="0" t="s">
        <v>497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96DCF8"/>
    <pageSetUpPr fitToPage="false"/>
  </sheetPr>
  <dimension ref="A6:J18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C18" activeCellId="0" sqref="C18"/>
    </sheetView>
  </sheetViews>
  <sheetFormatPr defaultColWidth="8.54296875" defaultRowHeight="15" zeroHeight="false" outlineLevelRow="0" outlineLevelCol="0"/>
  <cols>
    <col collapsed="false" customWidth="true" hidden="false" outlineLevel="0" max="2" min="2" style="0" width="13.57"/>
    <col collapsed="false" customWidth="true" hidden="false" outlineLevel="0" max="3" min="3" style="0" width="24.57"/>
    <col collapsed="false" customWidth="true" hidden="false" outlineLevel="0" max="4" min="4" style="0" width="16.57"/>
    <col collapsed="false" customWidth="true" hidden="false" outlineLevel="0" max="7" min="7" style="0" width="20.71"/>
    <col collapsed="false" customWidth="true" hidden="false" outlineLevel="0" max="11" min="11" style="0" width="11.28"/>
  </cols>
  <sheetData>
    <row r="6" customFormat="false" ht="15" hidden="false" customHeight="false" outlineLevel="0" collapsed="false">
      <c r="A6" s="331" t="s">
        <v>1989</v>
      </c>
      <c r="B6" s="331" t="s">
        <v>195</v>
      </c>
      <c r="C6" s="331" t="s">
        <v>1990</v>
      </c>
      <c r="D6" s="356" t="s">
        <v>1991</v>
      </c>
      <c r="E6" s="331" t="s">
        <v>1992</v>
      </c>
      <c r="F6" s="331" t="s">
        <v>11</v>
      </c>
      <c r="G6" s="331" t="s">
        <v>1993</v>
      </c>
    </row>
    <row r="7" customFormat="false" ht="15" hidden="false" customHeight="false" outlineLevel="0" collapsed="false">
      <c r="A7" s="357" t="s">
        <v>105</v>
      </c>
      <c r="B7" s="358" t="s">
        <v>204</v>
      </c>
      <c r="C7" s="359" t="s">
        <v>433</v>
      </c>
      <c r="D7" s="360" t="n">
        <v>317139350000</v>
      </c>
      <c r="E7" s="361" t="s">
        <v>1994</v>
      </c>
      <c r="F7" s="362" t="s">
        <v>499</v>
      </c>
      <c r="G7" s="23" t="s">
        <v>1995</v>
      </c>
    </row>
    <row r="8" customFormat="false" ht="15" hidden="false" customHeight="false" outlineLevel="0" collapsed="false">
      <c r="A8" s="357" t="s">
        <v>1996</v>
      </c>
      <c r="B8" s="358" t="s">
        <v>1997</v>
      </c>
      <c r="C8" s="359" t="s">
        <v>1998</v>
      </c>
      <c r="D8" s="360" t="n">
        <v>219400100000</v>
      </c>
      <c r="E8" s="361" t="s">
        <v>1999</v>
      </c>
      <c r="F8" s="362" t="s">
        <v>499</v>
      </c>
      <c r="G8" s="363"/>
    </row>
    <row r="9" customFormat="false" ht="15" hidden="false" customHeight="false" outlineLevel="0" collapsed="false">
      <c r="A9" s="357" t="s">
        <v>2000</v>
      </c>
      <c r="B9" s="358" t="s">
        <v>2001</v>
      </c>
      <c r="C9" s="359" t="s">
        <v>2002</v>
      </c>
      <c r="D9" s="360" t="n">
        <v>154081180000</v>
      </c>
      <c r="E9" s="361" t="s">
        <v>2003</v>
      </c>
      <c r="F9" s="362" t="s">
        <v>499</v>
      </c>
      <c r="G9" s="363"/>
    </row>
    <row r="10" customFormat="false" ht="15" hidden="false" customHeight="false" outlineLevel="0" collapsed="false">
      <c r="A10" s="357" t="s">
        <v>2004</v>
      </c>
      <c r="B10" s="358" t="s">
        <v>2005</v>
      </c>
      <c r="C10" s="359" t="s">
        <v>2006</v>
      </c>
      <c r="D10" s="360" t="n">
        <v>29916094000</v>
      </c>
      <c r="E10" s="361" t="s">
        <v>2007</v>
      </c>
      <c r="F10" s="362" t="s">
        <v>499</v>
      </c>
      <c r="G10" s="363"/>
    </row>
    <row r="11" customFormat="false" ht="15" hidden="false" customHeight="false" outlineLevel="0" collapsed="false">
      <c r="A11" s="357" t="s">
        <v>2008</v>
      </c>
      <c r="B11" s="358" t="s">
        <v>2009</v>
      </c>
      <c r="C11" s="364" t="s">
        <v>2010</v>
      </c>
      <c r="D11" s="365" t="n">
        <v>14031115000</v>
      </c>
      <c r="E11" s="366" t="s">
        <v>2011</v>
      </c>
      <c r="F11" s="367" t="s">
        <v>499</v>
      </c>
      <c r="G11" s="364"/>
    </row>
    <row r="12" customFormat="false" ht="15" hidden="false" customHeight="false" outlineLevel="0" collapsed="false">
      <c r="A12" s="357" t="s">
        <v>2012</v>
      </c>
      <c r="B12" s="358" t="s">
        <v>2013</v>
      </c>
      <c r="C12" s="359" t="s">
        <v>2014</v>
      </c>
      <c r="D12" s="360" t="n">
        <v>707464000</v>
      </c>
      <c r="E12" s="361" t="s">
        <v>2015</v>
      </c>
      <c r="F12" s="362" t="s">
        <v>499</v>
      </c>
      <c r="G12" s="363"/>
    </row>
    <row r="13" customFormat="false" ht="15" hidden="false" customHeight="false" outlineLevel="0" collapsed="false">
      <c r="A13" s="357" t="s">
        <v>2016</v>
      </c>
      <c r="B13" s="358" t="s">
        <v>2017</v>
      </c>
      <c r="C13" s="359" t="s">
        <v>2018</v>
      </c>
      <c r="D13" s="360" t="n">
        <v>217026190</v>
      </c>
      <c r="E13" s="361" t="s">
        <v>2019</v>
      </c>
      <c r="F13" s="362" t="s">
        <v>499</v>
      </c>
      <c r="G13" s="363"/>
    </row>
    <row r="14" customFormat="false" ht="15" hidden="false" customHeight="false" outlineLevel="0" collapsed="false">
      <c r="A14" s="357" t="s">
        <v>2020</v>
      </c>
      <c r="B14" s="358" t="s">
        <v>2021</v>
      </c>
      <c r="C14" s="359" t="s">
        <v>2022</v>
      </c>
      <c r="D14" s="360" t="n">
        <v>864559000</v>
      </c>
      <c r="E14" s="361" t="s">
        <v>2019</v>
      </c>
      <c r="F14" s="362" t="s">
        <v>499</v>
      </c>
      <c r="G14" s="363"/>
    </row>
    <row r="15" customFormat="false" ht="15" hidden="false" customHeight="false" outlineLevel="0" collapsed="false">
      <c r="A15" s="357" t="s">
        <v>2023</v>
      </c>
      <c r="B15" s="358" t="s">
        <v>2024</v>
      </c>
      <c r="C15" s="359" t="s">
        <v>2025</v>
      </c>
      <c r="D15" s="360" t="n">
        <v>49810403000</v>
      </c>
      <c r="E15" s="361" t="s">
        <v>2026</v>
      </c>
      <c r="F15" s="362" t="s">
        <v>499</v>
      </c>
      <c r="G15" s="363" t="s">
        <v>2027</v>
      </c>
      <c r="J15" s="0" t="s">
        <v>2027</v>
      </c>
    </row>
    <row r="16" customFormat="false" ht="15" hidden="false" customHeight="false" outlineLevel="0" collapsed="false">
      <c r="A16" s="357" t="s">
        <v>2028</v>
      </c>
      <c r="B16" s="359" t="s">
        <v>2029</v>
      </c>
      <c r="C16" s="359" t="s">
        <v>2030</v>
      </c>
      <c r="D16" s="368" t="n">
        <v>41589180</v>
      </c>
      <c r="E16" s="369" t="n">
        <v>0.0075</v>
      </c>
      <c r="F16" s="362" t="s">
        <v>499</v>
      </c>
      <c r="G16" s="363"/>
      <c r="J16" s="0" t="s">
        <v>1995</v>
      </c>
    </row>
    <row r="17" customFormat="false" ht="15" hidden="false" customHeight="false" outlineLevel="0" collapsed="false">
      <c r="A17" s="357" t="s">
        <v>2031</v>
      </c>
      <c r="B17" s="358" t="s">
        <v>2032</v>
      </c>
      <c r="C17" s="359" t="s">
        <v>2033</v>
      </c>
      <c r="D17" s="360" t="n">
        <v>31464694</v>
      </c>
      <c r="E17" s="361" t="s">
        <v>2007</v>
      </c>
      <c r="F17" s="362" t="s">
        <v>499</v>
      </c>
      <c r="G17" s="363"/>
    </row>
    <row r="18" customFormat="false" ht="15" hidden="false" customHeight="false" outlineLevel="0" collapsed="false">
      <c r="A18" s="357" t="s">
        <v>2034</v>
      </c>
      <c r="B18" s="358" t="s">
        <v>2035</v>
      </c>
      <c r="C18" s="359" t="s">
        <v>2036</v>
      </c>
      <c r="D18" s="360" t="n">
        <v>53373856</v>
      </c>
      <c r="E18" s="361" t="s">
        <v>2037</v>
      </c>
      <c r="F18" s="362" t="s">
        <v>499</v>
      </c>
      <c r="G18" s="363"/>
    </row>
  </sheetData>
  <hyperlinks>
    <hyperlink ref="A7" r:id="rId1" display="LQDT"/>
    <hyperlink ref="A8" r:id="rId2" display="SBMM"/>
    <hyperlink ref="A9" r:id="rId3" display="AKMM"/>
    <hyperlink ref="A10" r:id="rId4" display="AMNR"/>
    <hyperlink ref="A11" r:id="rId5" display="BCSD"/>
    <hyperlink ref="A12" r:id="rId6" display="CASH"/>
    <hyperlink ref="A13" r:id="rId7" display="PSMM"/>
    <hyperlink ref="A14" r:id="rId8" display="FMMM"/>
    <hyperlink ref="A15" r:id="rId9" display="TMON"/>
    <hyperlink ref="A16" r:id="rId10" display="MONY"/>
    <hyperlink ref="A17" r:id="rId11" display="FINC"/>
    <hyperlink ref="A18" r:id="rId12" display="SCLI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3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J19" activeCellId="0" sqref="J19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6.28"/>
    <col collapsed="false" customWidth="true" hidden="false" outlineLevel="0" max="3" min="3" style="0" width="34.57"/>
    <col collapsed="false" customWidth="true" hidden="false" outlineLevel="0" max="7" min="7" style="0" width="30"/>
  </cols>
  <sheetData>
    <row r="1" customFormat="false" ht="15" hidden="false" customHeight="false" outlineLevel="0" collapsed="false">
      <c r="A1" s="0" t="s">
        <v>2038</v>
      </c>
      <c r="C1" s="0" t="s">
        <v>2039</v>
      </c>
      <c r="E1" s="0" t="s">
        <v>594</v>
      </c>
      <c r="G1" s="0" t="s">
        <v>338</v>
      </c>
    </row>
    <row r="2" customFormat="false" ht="15" hidden="false" customHeight="false" outlineLevel="0" collapsed="false">
      <c r="A2" s="0" t="s">
        <v>2040</v>
      </c>
      <c r="C2" s="0" t="s">
        <v>570</v>
      </c>
      <c r="E2" s="0" t="s">
        <v>497</v>
      </c>
      <c r="G2" s="0" t="s">
        <v>2041</v>
      </c>
    </row>
    <row r="3" customFormat="false" ht="15" hidden="false" customHeight="false" outlineLevel="0" collapsed="false">
      <c r="A3" s="0" t="s">
        <v>2042</v>
      </c>
      <c r="C3" s="0" t="s">
        <v>7</v>
      </c>
      <c r="E3" s="0" t="s">
        <v>634</v>
      </c>
      <c r="G3" s="0" t="s">
        <v>2043</v>
      </c>
    </row>
    <row r="4" customFormat="false" ht="15" hidden="false" customHeight="false" outlineLevel="0" collapsed="false">
      <c r="A4" s="0" t="s">
        <v>2044</v>
      </c>
      <c r="C4" s="0" t="s">
        <v>542</v>
      </c>
      <c r="G4" s="0" t="s">
        <v>187</v>
      </c>
    </row>
    <row r="5" customFormat="false" ht="15" hidden="false" customHeight="false" outlineLevel="0" collapsed="false">
      <c r="C5" s="0" t="s">
        <v>552</v>
      </c>
      <c r="G5" s="0" t="s">
        <v>2045</v>
      </c>
    </row>
    <row r="6" customFormat="false" ht="15" hidden="false" customHeight="false" outlineLevel="0" collapsed="false">
      <c r="G6" s="0" t="s">
        <v>2046</v>
      </c>
    </row>
    <row r="7" customFormat="false" ht="15" hidden="false" customHeight="false" outlineLevel="0" collapsed="false">
      <c r="G7" s="0" t="s">
        <v>2047</v>
      </c>
    </row>
    <row r="8" customFormat="false" ht="15" hidden="false" customHeight="false" outlineLevel="0" collapsed="false">
      <c r="G8" s="0" t="s">
        <v>2048</v>
      </c>
    </row>
    <row r="9" customFormat="false" ht="15" hidden="false" customHeight="false" outlineLevel="0" collapsed="false">
      <c r="G9" s="0" t="s">
        <v>2049</v>
      </c>
    </row>
    <row r="10" customFormat="false" ht="15" hidden="false" customHeight="false" outlineLevel="0" collapsed="false">
      <c r="G10" s="0" t="s">
        <v>2050</v>
      </c>
    </row>
    <row r="11" customFormat="false" ht="15" hidden="false" customHeight="false" outlineLevel="0" collapsed="false">
      <c r="G11" s="0" t="s">
        <v>2051</v>
      </c>
    </row>
    <row r="12" customFormat="false" ht="15" hidden="false" customHeight="false" outlineLevel="0" collapsed="false">
      <c r="G12" s="0" t="s">
        <v>2052</v>
      </c>
    </row>
    <row r="13" customFormat="false" ht="15" hidden="false" customHeight="false" outlineLevel="0" collapsed="false">
      <c r="G13" s="0" t="s">
        <v>2053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80350E"/>
    <pageSetUpPr fitToPage="false"/>
  </sheetPr>
  <dimension ref="A1:L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3" ySplit="2" topLeftCell="D80" activePane="bottomRight" state="frozen"/>
      <selection pane="topLeft" activeCell="A1" activeCellId="0" sqref="A1"/>
      <selection pane="topRight" activeCell="D1" activeCellId="0" sqref="D1"/>
      <selection pane="bottomLeft" activeCell="A80" activeCellId="0" sqref="A80"/>
      <selection pane="bottomRight" activeCell="E99" activeCellId="0" sqref="E99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6.85"/>
    <col collapsed="false" customWidth="true" hidden="false" outlineLevel="0" max="2" min="2" style="0" width="27.3"/>
    <col collapsed="false" customWidth="true" hidden="false" outlineLevel="0" max="3" min="3" style="0" width="20.14"/>
    <col collapsed="false" customWidth="true" hidden="false" outlineLevel="0" max="4" min="4" style="0" width="20.43"/>
    <col collapsed="false" customWidth="true" hidden="false" outlineLevel="0" max="7" min="5" style="0" width="23.72"/>
    <col collapsed="false" customWidth="true" hidden="false" outlineLevel="0" max="8" min="8" style="0" width="54.28"/>
    <col collapsed="false" customWidth="true" hidden="false" outlineLevel="0" max="9" min="9" style="0" width="24"/>
    <col collapsed="false" customWidth="true" hidden="false" outlineLevel="0" max="10" min="10" style="0" width="16.71"/>
    <col collapsed="false" customWidth="true" hidden="false" outlineLevel="0" max="12" min="11" style="0" width="14.28"/>
  </cols>
  <sheetData>
    <row r="1" customFormat="false" ht="15" hidden="false" customHeight="false" outlineLevel="0" collapsed="false">
      <c r="C1" s="370" t="s">
        <v>2054</v>
      </c>
      <c r="D1" s="370" t="s">
        <v>2054</v>
      </c>
      <c r="E1" s="370" t="s">
        <v>2054</v>
      </c>
      <c r="F1" s="370" t="s">
        <v>2054</v>
      </c>
      <c r="G1" s="371" t="s">
        <v>2040</v>
      </c>
      <c r="H1" s="371" t="s">
        <v>2040</v>
      </c>
      <c r="I1" s="371" t="s">
        <v>2040</v>
      </c>
      <c r="J1" s="371" t="s">
        <v>2040</v>
      </c>
      <c r="K1" s="371" t="s">
        <v>2040</v>
      </c>
      <c r="L1" s="371" t="s">
        <v>2040</v>
      </c>
    </row>
    <row r="2" customFormat="false" ht="15" hidden="false" customHeight="false" outlineLevel="0" collapsed="false">
      <c r="A2" s="372" t="s">
        <v>2055</v>
      </c>
      <c r="B2" s="372" t="s">
        <v>2056</v>
      </c>
      <c r="C2" s="372" t="s">
        <v>198</v>
      </c>
      <c r="D2" s="372" t="s">
        <v>2057</v>
      </c>
      <c r="E2" s="372" t="s">
        <v>2058</v>
      </c>
      <c r="F2" s="372" t="s">
        <v>2059</v>
      </c>
      <c r="G2" s="372" t="s">
        <v>2060</v>
      </c>
      <c r="H2" s="372" t="s">
        <v>198</v>
      </c>
      <c r="I2" s="372" t="s">
        <v>2061</v>
      </c>
      <c r="J2" s="372" t="s">
        <v>2057</v>
      </c>
      <c r="K2" s="372" t="s">
        <v>2058</v>
      </c>
      <c r="L2" s="372" t="s">
        <v>2059</v>
      </c>
    </row>
    <row r="3" customFormat="false" ht="15" hidden="false" customHeight="false" outlineLevel="0" collapsed="false">
      <c r="A3" s="0" t="s">
        <v>2062</v>
      </c>
      <c r="B3" s="373" t="s">
        <v>2063</v>
      </c>
      <c r="C3" s="192" t="s">
        <v>2064</v>
      </c>
      <c r="D3" s="0" t="s">
        <v>2065</v>
      </c>
    </row>
    <row r="4" customFormat="false" ht="15" hidden="false" customHeight="false" outlineLevel="0" collapsed="false">
      <c r="A4" s="0" t="s">
        <v>2062</v>
      </c>
      <c r="B4" s="373" t="s">
        <v>2063</v>
      </c>
      <c r="C4" s="374" t="s">
        <v>195</v>
      </c>
      <c r="D4" s="0" t="s">
        <v>1330</v>
      </c>
      <c r="E4" s="0" t="s">
        <v>746</v>
      </c>
      <c r="F4" s="0" t="s">
        <v>857</v>
      </c>
      <c r="G4" s="0" t="s">
        <v>581</v>
      </c>
      <c r="H4" s="375" t="s">
        <v>2066</v>
      </c>
      <c r="I4" s="0" t="s">
        <v>353</v>
      </c>
      <c r="J4" s="0" t="s">
        <v>1815</v>
      </c>
      <c r="K4" s="0" t="s">
        <v>1738</v>
      </c>
      <c r="L4" s="0" t="s">
        <v>2067</v>
      </c>
    </row>
    <row r="5" customFormat="false" ht="15" hidden="false" customHeight="false" outlineLevel="0" collapsed="false">
      <c r="A5" s="0" t="s">
        <v>2062</v>
      </c>
      <c r="B5" s="373" t="s">
        <v>2063</v>
      </c>
      <c r="C5" s="192" t="s">
        <v>87</v>
      </c>
      <c r="D5" s="0" t="s">
        <v>1328</v>
      </c>
      <c r="E5" s="0" t="s">
        <v>742</v>
      </c>
      <c r="F5" s="0" t="s">
        <v>854</v>
      </c>
      <c r="G5" s="0" t="s">
        <v>581</v>
      </c>
      <c r="H5" s="375" t="s">
        <v>2068</v>
      </c>
      <c r="I5" s="0" t="s">
        <v>356</v>
      </c>
      <c r="J5" s="0" t="s">
        <v>1812</v>
      </c>
      <c r="K5" s="0" t="s">
        <v>1735</v>
      </c>
      <c r="L5" s="0" t="s">
        <v>2069</v>
      </c>
    </row>
    <row r="6" customFormat="false" ht="17.25" hidden="false" customHeight="false" outlineLevel="0" collapsed="false">
      <c r="A6" s="0" t="s">
        <v>2062</v>
      </c>
      <c r="B6" s="373" t="s">
        <v>2063</v>
      </c>
      <c r="C6" s="374" t="s">
        <v>2070</v>
      </c>
      <c r="D6" s="0" t="s">
        <v>2071</v>
      </c>
      <c r="E6" s="0" t="s">
        <v>743</v>
      </c>
      <c r="F6" s="0" t="s">
        <v>855</v>
      </c>
      <c r="G6" s="0" t="s">
        <v>581</v>
      </c>
      <c r="H6" s="376" t="s">
        <v>2072</v>
      </c>
      <c r="I6" s="0" t="s">
        <v>354</v>
      </c>
      <c r="J6" s="0" t="s">
        <v>2073</v>
      </c>
      <c r="K6" s="0" t="s">
        <v>2074</v>
      </c>
      <c r="L6" s="0" t="s">
        <v>2075</v>
      </c>
    </row>
    <row r="7" customFormat="false" ht="15" hidden="false" customHeight="false" outlineLevel="0" collapsed="false">
      <c r="A7" s="0" t="s">
        <v>2062</v>
      </c>
      <c r="B7" s="373" t="s">
        <v>2063</v>
      </c>
      <c r="C7" s="374" t="s">
        <v>430</v>
      </c>
      <c r="D7" s="0" t="s">
        <v>2076</v>
      </c>
      <c r="E7" s="0" t="s">
        <v>2077</v>
      </c>
      <c r="F7" s="0" t="s">
        <v>2077</v>
      </c>
      <c r="G7" s="0" t="s">
        <v>581</v>
      </c>
      <c r="H7" s="375" t="s">
        <v>2078</v>
      </c>
      <c r="I7" s="0" t="s">
        <v>360</v>
      </c>
      <c r="J7" s="0" t="n">
        <v>1</v>
      </c>
      <c r="K7" s="0" t="n">
        <v>1</v>
      </c>
      <c r="L7" s="0" t="n">
        <v>1</v>
      </c>
    </row>
    <row r="8" customFormat="false" ht="15" hidden="false" customHeight="false" outlineLevel="0" collapsed="false">
      <c r="A8" s="0" t="s">
        <v>2062</v>
      </c>
      <c r="B8" s="373" t="s">
        <v>2063</v>
      </c>
      <c r="C8" s="374" t="s">
        <v>494</v>
      </c>
      <c r="D8" s="0" t="n">
        <v>1</v>
      </c>
      <c r="E8" s="0" t="n">
        <v>1</v>
      </c>
      <c r="F8" s="0" t="n">
        <v>1</v>
      </c>
      <c r="G8" s="0" t="s">
        <v>581</v>
      </c>
      <c r="I8" s="334"/>
    </row>
    <row r="9" customFormat="false" ht="15" hidden="false" customHeight="false" outlineLevel="0" collapsed="false">
      <c r="A9" s="0" t="s">
        <v>2062</v>
      </c>
      <c r="B9" s="373" t="s">
        <v>2063</v>
      </c>
      <c r="C9" s="374" t="s">
        <v>369</v>
      </c>
      <c r="D9" s="0" t="n">
        <v>1000</v>
      </c>
      <c r="E9" s="0" t="n">
        <v>1</v>
      </c>
      <c r="F9" s="0" t="n">
        <v>1</v>
      </c>
      <c r="G9" s="0" t="s">
        <v>581</v>
      </c>
      <c r="H9" s="375" t="s">
        <v>2079</v>
      </c>
      <c r="I9" s="0" t="s">
        <v>357</v>
      </c>
      <c r="J9" s="0" t="n">
        <v>1</v>
      </c>
      <c r="K9" s="0" t="n">
        <v>1000</v>
      </c>
      <c r="L9" s="0" t="n">
        <v>1</v>
      </c>
    </row>
    <row r="10" customFormat="false" ht="15" hidden="false" customHeight="false" outlineLevel="0" collapsed="false">
      <c r="A10" s="0" t="s">
        <v>2062</v>
      </c>
      <c r="B10" s="373" t="s">
        <v>2063</v>
      </c>
      <c r="C10" s="374" t="s">
        <v>2080</v>
      </c>
      <c r="D10" s="0" t="n">
        <v>0.0005</v>
      </c>
      <c r="E10" s="0" t="n">
        <v>0.2</v>
      </c>
      <c r="F10" s="0" t="n">
        <v>0.2</v>
      </c>
      <c r="G10" s="0" t="s">
        <v>581</v>
      </c>
      <c r="H10" s="375" t="s">
        <v>371</v>
      </c>
      <c r="I10" s="0" t="s">
        <v>359</v>
      </c>
      <c r="J10" s="0" t="s">
        <v>2081</v>
      </c>
      <c r="K10" s="0" t="s">
        <v>2082</v>
      </c>
      <c r="L10" s="0" t="s">
        <v>2083</v>
      </c>
    </row>
    <row r="11" customFormat="false" ht="15" hidden="false" customHeight="false" outlineLevel="0" collapsed="false">
      <c r="A11" s="0" t="s">
        <v>2062</v>
      </c>
      <c r="B11" s="373" t="s">
        <v>2063</v>
      </c>
      <c r="C11" s="374" t="s">
        <v>418</v>
      </c>
      <c r="D11" s="0" t="n">
        <v>1</v>
      </c>
      <c r="G11" s="0" t="s">
        <v>581</v>
      </c>
      <c r="I11" s="334"/>
    </row>
    <row r="12" customFormat="false" ht="15" hidden="false" customHeight="false" outlineLevel="0" collapsed="false">
      <c r="A12" s="0" t="s">
        <v>2062</v>
      </c>
      <c r="B12" s="373" t="s">
        <v>2063</v>
      </c>
      <c r="C12" s="192" t="s">
        <v>2084</v>
      </c>
      <c r="D12" s="0" t="n">
        <v>-0.48</v>
      </c>
      <c r="E12" s="0" t="n">
        <v>0</v>
      </c>
      <c r="F12" s="0" t="n">
        <v>-3.5</v>
      </c>
      <c r="G12" s="0" t="s">
        <v>581</v>
      </c>
      <c r="I12" s="334"/>
    </row>
    <row r="13" customFormat="false" ht="15" hidden="false" customHeight="false" outlineLevel="0" collapsed="false">
      <c r="A13" s="0" t="s">
        <v>2062</v>
      </c>
      <c r="B13" s="373" t="s">
        <v>2063</v>
      </c>
      <c r="C13" s="374" t="s">
        <v>370</v>
      </c>
      <c r="D13" s="0" t="n">
        <v>2.0775</v>
      </c>
      <c r="E13" s="0" t="n">
        <v>0</v>
      </c>
      <c r="F13" s="0" t="n">
        <v>535.2</v>
      </c>
      <c r="G13" s="0" t="s">
        <v>2085</v>
      </c>
      <c r="H13" s="375" t="s">
        <v>2086</v>
      </c>
      <c r="I13" s="0" t="s">
        <v>358</v>
      </c>
      <c r="J13" s="0" t="n">
        <v>314.21</v>
      </c>
      <c r="K13" s="0" t="n">
        <v>89.5</v>
      </c>
      <c r="L13" s="0" t="n">
        <v>78.882</v>
      </c>
    </row>
    <row r="14" customFormat="false" ht="15" hidden="false" customHeight="false" outlineLevel="0" collapsed="false">
      <c r="A14" s="0" t="s">
        <v>2062</v>
      </c>
      <c r="B14" s="373" t="s">
        <v>2063</v>
      </c>
      <c r="C14" s="192" t="s">
        <v>2087</v>
      </c>
      <c r="D14" s="0" t="n">
        <v>2.092</v>
      </c>
      <c r="E14" s="0" t="n">
        <v>0</v>
      </c>
      <c r="F14" s="0" t="n">
        <v>549.8</v>
      </c>
      <c r="G14" s="0" t="s">
        <v>2088</v>
      </c>
      <c r="H14" s="375" t="s">
        <v>2089</v>
      </c>
      <c r="I14" s="0" t="s">
        <v>2090</v>
      </c>
      <c r="J14" s="0" t="n">
        <v>314.34</v>
      </c>
      <c r="K14" s="0" t="n">
        <v>89.558</v>
      </c>
      <c r="L14" s="0" t="n">
        <v>1.7513</v>
      </c>
    </row>
    <row r="15" customFormat="false" ht="15" hidden="false" customHeight="false" outlineLevel="0" collapsed="false">
      <c r="A15" s="0" t="s">
        <v>2062</v>
      </c>
      <c r="B15" s="373" t="s">
        <v>2063</v>
      </c>
      <c r="C15" s="192" t="s">
        <v>2091</v>
      </c>
      <c r="D15" s="0" t="n">
        <v>2.075</v>
      </c>
      <c r="E15" s="0" t="n">
        <v>0</v>
      </c>
      <c r="F15" s="0" t="n">
        <v>529</v>
      </c>
      <c r="G15" s="0" t="s">
        <v>2088</v>
      </c>
      <c r="H15" s="375" t="s">
        <v>2092</v>
      </c>
      <c r="I15" s="0" t="s">
        <v>2093</v>
      </c>
      <c r="J15" s="0" t="n">
        <v>314.34</v>
      </c>
      <c r="K15" s="0" t="n">
        <v>89.558</v>
      </c>
      <c r="L15" s="0" t="n">
        <v>1.7513</v>
      </c>
    </row>
    <row r="16" customFormat="false" ht="15" hidden="false" customHeight="false" outlineLevel="0" collapsed="false">
      <c r="A16" s="0" t="s">
        <v>2062</v>
      </c>
      <c r="B16" s="373" t="s">
        <v>2063</v>
      </c>
      <c r="C16" s="192" t="s">
        <v>2094</v>
      </c>
      <c r="D16" s="0" t="n">
        <v>2.1275</v>
      </c>
      <c r="E16" s="0" t="n">
        <v>0</v>
      </c>
      <c r="F16" s="0" t="n">
        <v>551.8</v>
      </c>
      <c r="G16" s="0" t="s">
        <v>2088</v>
      </c>
      <c r="H16" s="375" t="s">
        <v>2095</v>
      </c>
      <c r="I16" s="0" t="s">
        <v>2096</v>
      </c>
      <c r="J16" s="0" t="n">
        <v>314.34</v>
      </c>
      <c r="K16" s="0" t="n">
        <v>89.559</v>
      </c>
      <c r="L16" s="0" t="n">
        <v>1.7514</v>
      </c>
    </row>
    <row r="17" customFormat="false" ht="15" hidden="false" customHeight="false" outlineLevel="0" collapsed="false">
      <c r="A17" s="0" t="s">
        <v>2062</v>
      </c>
      <c r="B17" s="373" t="s">
        <v>2063</v>
      </c>
      <c r="C17" s="192" t="s">
        <v>2097</v>
      </c>
      <c r="D17" s="0" t="n">
        <v>0</v>
      </c>
      <c r="E17" s="0" t="n">
        <v>0</v>
      </c>
      <c r="F17" s="0" t="n">
        <v>0</v>
      </c>
      <c r="G17" s="0" t="s">
        <v>2088</v>
      </c>
      <c r="H17" s="375" t="s">
        <v>2098</v>
      </c>
      <c r="I17" s="0" t="s">
        <v>2099</v>
      </c>
      <c r="J17" s="0" t="n">
        <v>314.34</v>
      </c>
      <c r="K17" s="0" t="n">
        <v>89.559</v>
      </c>
      <c r="L17" s="0" t="n">
        <v>1.7514</v>
      </c>
    </row>
    <row r="18" customFormat="false" ht="15" hidden="false" customHeight="false" outlineLevel="0" collapsed="false">
      <c r="A18" s="0" t="s">
        <v>2062</v>
      </c>
      <c r="B18" s="373" t="s">
        <v>2063</v>
      </c>
      <c r="C18" s="192" t="s">
        <v>2100</v>
      </c>
      <c r="D18" s="0" t="n">
        <v>13888624</v>
      </c>
      <c r="E18" s="0" t="n">
        <v>0</v>
      </c>
      <c r="F18" s="0" t="n">
        <v>44275995</v>
      </c>
      <c r="G18" s="0" t="s">
        <v>2088</v>
      </c>
      <c r="H18" s="375" t="s">
        <v>2101</v>
      </c>
      <c r="I18" s="0" t="s">
        <v>2102</v>
      </c>
      <c r="J18" s="0" t="n">
        <v>2</v>
      </c>
      <c r="K18" s="0" t="n">
        <v>748</v>
      </c>
      <c r="L18" s="0" t="n">
        <v>2207388</v>
      </c>
    </row>
    <row r="19" customFormat="false" ht="15" hidden="false" customHeight="false" outlineLevel="0" collapsed="false">
      <c r="A19" s="0" t="s">
        <v>2062</v>
      </c>
      <c r="B19" s="373" t="s">
        <v>2063</v>
      </c>
      <c r="C19" s="374" t="s">
        <v>11</v>
      </c>
      <c r="D19" s="0" t="s">
        <v>99</v>
      </c>
      <c r="E19" s="0" t="s">
        <v>14</v>
      </c>
      <c r="F19" s="0" t="s">
        <v>99</v>
      </c>
      <c r="G19" s="0" t="s">
        <v>581</v>
      </c>
      <c r="H19" s="375" t="s">
        <v>2103</v>
      </c>
      <c r="I19" s="0" t="s">
        <v>361</v>
      </c>
      <c r="J19" s="0" t="s">
        <v>434</v>
      </c>
      <c r="K19" s="0" t="s">
        <v>434</v>
      </c>
      <c r="L19" s="0" t="s">
        <v>434</v>
      </c>
    </row>
    <row r="20" customFormat="false" ht="15" hidden="false" customHeight="false" outlineLevel="0" collapsed="false">
      <c r="A20" s="0" t="s">
        <v>2062</v>
      </c>
      <c r="B20" s="373" t="s">
        <v>2063</v>
      </c>
      <c r="C20" s="374" t="s">
        <v>2104</v>
      </c>
      <c r="D20" s="0" t="s">
        <v>99</v>
      </c>
      <c r="E20" s="0" t="s">
        <v>99</v>
      </c>
      <c r="F20" s="0" t="s">
        <v>99</v>
      </c>
      <c r="G20" s="0" t="s">
        <v>581</v>
      </c>
      <c r="I20" s="334"/>
    </row>
    <row r="21" customFormat="false" ht="15" hidden="false" customHeight="false" outlineLevel="0" collapsed="false">
      <c r="A21" s="0" t="s">
        <v>2062</v>
      </c>
      <c r="B21" s="373" t="s">
        <v>2063</v>
      </c>
      <c r="C21" s="374" t="s">
        <v>373</v>
      </c>
      <c r="G21" s="0" t="s">
        <v>581</v>
      </c>
      <c r="I21" s="334"/>
    </row>
    <row r="22" customFormat="false" ht="15" hidden="false" customHeight="false" outlineLevel="0" collapsed="false">
      <c r="A22" s="0" t="s">
        <v>2062</v>
      </c>
      <c r="B22" s="373" t="s">
        <v>2063</v>
      </c>
      <c r="C22" s="374" t="s">
        <v>495</v>
      </c>
      <c r="G22" s="0" t="s">
        <v>581</v>
      </c>
      <c r="I22" s="334"/>
    </row>
    <row r="23" customFormat="false" ht="15" hidden="false" customHeight="false" outlineLevel="0" collapsed="false">
      <c r="A23" s="0" t="s">
        <v>2062</v>
      </c>
      <c r="B23" s="373" t="s">
        <v>2063</v>
      </c>
      <c r="C23" s="374" t="s">
        <v>252</v>
      </c>
      <c r="D23" s="0" t="n">
        <v>-100</v>
      </c>
      <c r="E23" s="0" t="n">
        <v>-100</v>
      </c>
      <c r="F23" s="0" t="n">
        <v>-100</v>
      </c>
      <c r="G23" s="0" t="s">
        <v>581</v>
      </c>
      <c r="I23" s="334"/>
    </row>
    <row r="24" customFormat="false" ht="15" hidden="false" customHeight="false" outlineLevel="0" collapsed="false">
      <c r="A24" s="0" t="s">
        <v>2062</v>
      </c>
      <c r="B24" s="373" t="s">
        <v>2063</v>
      </c>
      <c r="C24" s="374" t="s">
        <v>2105</v>
      </c>
      <c r="D24" s="0" t="s">
        <v>720</v>
      </c>
      <c r="E24" s="0" t="s">
        <v>720</v>
      </c>
      <c r="F24" s="0" t="s">
        <v>720</v>
      </c>
      <c r="G24" s="0" t="s">
        <v>581</v>
      </c>
      <c r="H24" s="375" t="s">
        <v>2106</v>
      </c>
      <c r="I24" s="0" t="s">
        <v>416</v>
      </c>
      <c r="J24" s="0" t="s">
        <v>720</v>
      </c>
      <c r="K24" s="0" t="s">
        <v>720</v>
      </c>
      <c r="L24" s="0" t="s">
        <v>720</v>
      </c>
    </row>
    <row r="25" customFormat="false" ht="15" hidden="false" customHeight="false" outlineLevel="0" collapsed="false">
      <c r="A25" s="0" t="s">
        <v>2062</v>
      </c>
      <c r="B25" s="373" t="s">
        <v>2063</v>
      </c>
      <c r="C25" s="192" t="s">
        <v>2107</v>
      </c>
      <c r="D25" s="0" t="s">
        <v>2108</v>
      </c>
      <c r="E25" s="0" t="s">
        <v>2108</v>
      </c>
      <c r="F25" s="0" t="s">
        <v>2108</v>
      </c>
      <c r="G25" s="0" t="s">
        <v>581</v>
      </c>
      <c r="I25" s="334"/>
    </row>
    <row r="26" customFormat="false" ht="15" hidden="false" customHeight="false" outlineLevel="0" collapsed="false">
      <c r="A26" s="0" t="s">
        <v>2062</v>
      </c>
      <c r="B26" s="373" t="s">
        <v>2063</v>
      </c>
      <c r="C26" s="192" t="s">
        <v>2109</v>
      </c>
      <c r="D26" s="0" t="s">
        <v>2110</v>
      </c>
      <c r="E26" s="0" t="s">
        <v>2111</v>
      </c>
      <c r="F26" s="0" t="s">
        <v>2111</v>
      </c>
      <c r="G26" s="0" t="s">
        <v>581</v>
      </c>
      <c r="I26" s="334"/>
    </row>
    <row r="27" customFormat="false" ht="15" hidden="false" customHeight="false" outlineLevel="0" collapsed="false">
      <c r="A27" s="0" t="s">
        <v>2062</v>
      </c>
      <c r="B27" s="373" t="s">
        <v>2063</v>
      </c>
      <c r="C27" s="192" t="s">
        <v>262</v>
      </c>
      <c r="D27" s="0" t="s">
        <v>2112</v>
      </c>
      <c r="E27" s="0" t="s">
        <v>2112</v>
      </c>
      <c r="F27" s="0" t="s">
        <v>2112</v>
      </c>
      <c r="G27" s="0" t="s">
        <v>581</v>
      </c>
      <c r="H27" s="375" t="s">
        <v>2113</v>
      </c>
      <c r="I27" s="0" t="s">
        <v>367</v>
      </c>
      <c r="J27" s="0" t="n">
        <v>5</v>
      </c>
      <c r="K27" s="0" t="n">
        <v>5</v>
      </c>
      <c r="L27" s="0" t="n">
        <v>5</v>
      </c>
    </row>
    <row r="28" customFormat="false" ht="15" hidden="false" customHeight="false" outlineLevel="0" collapsed="false">
      <c r="A28" s="0" t="s">
        <v>2062</v>
      </c>
      <c r="B28" s="373" t="s">
        <v>2063</v>
      </c>
      <c r="C28" s="192"/>
      <c r="G28" s="0" t="s">
        <v>581</v>
      </c>
      <c r="H28" s="377" t="s">
        <v>368</v>
      </c>
      <c r="I28" s="0" t="s">
        <v>355</v>
      </c>
      <c r="J28" s="0" t="s">
        <v>2114</v>
      </c>
      <c r="K28" s="0" t="s">
        <v>2115</v>
      </c>
      <c r="L28" s="0" t="s">
        <v>2116</v>
      </c>
    </row>
    <row r="29" customFormat="false" ht="15" hidden="false" customHeight="false" outlineLevel="0" collapsed="false">
      <c r="A29" s="0" t="s">
        <v>2062</v>
      </c>
      <c r="B29" s="373" t="s">
        <v>2063</v>
      </c>
      <c r="C29" s="192"/>
      <c r="G29" s="0" t="s">
        <v>581</v>
      </c>
      <c r="H29" s="377" t="s">
        <v>377</v>
      </c>
      <c r="I29" s="0" t="s">
        <v>366</v>
      </c>
      <c r="J29" s="0" t="n">
        <f aca="false">TRUE()</f>
        <v>1</v>
      </c>
      <c r="K29" s="0" t="n">
        <f aca="false">FALSE()</f>
        <v>0</v>
      </c>
      <c r="L29" s="0" t="n">
        <f aca="false">FALSE()</f>
        <v>0</v>
      </c>
    </row>
    <row r="30" customFormat="false" ht="15" hidden="false" customHeight="false" outlineLevel="0" collapsed="false">
      <c r="A30" s="0" t="s">
        <v>2062</v>
      </c>
      <c r="B30" s="373" t="s">
        <v>2063</v>
      </c>
      <c r="C30" s="192"/>
      <c r="G30" s="0" t="s">
        <v>581</v>
      </c>
      <c r="H30" s="377" t="s">
        <v>2117</v>
      </c>
      <c r="I30" s="0" t="s">
        <v>364</v>
      </c>
      <c r="J30" s="0" t="s">
        <v>2118</v>
      </c>
      <c r="K30" s="0" t="s">
        <v>2119</v>
      </c>
      <c r="L30" s="0" t="s">
        <v>2118</v>
      </c>
    </row>
    <row r="31" customFormat="false" ht="15" hidden="false" customHeight="false" outlineLevel="0" collapsed="false">
      <c r="A31" s="0" t="s">
        <v>2062</v>
      </c>
      <c r="B31" s="373" t="s">
        <v>2063</v>
      </c>
      <c r="C31" s="192"/>
      <c r="G31" s="0" t="s">
        <v>581</v>
      </c>
      <c r="H31" s="377" t="s">
        <v>376</v>
      </c>
      <c r="I31" s="0" t="s">
        <v>365</v>
      </c>
      <c r="J31" s="0" t="n">
        <f aca="false">TRUE()</f>
        <v>1</v>
      </c>
      <c r="K31" s="0" t="n">
        <f aca="false">TRUE()</f>
        <v>1</v>
      </c>
      <c r="L31" s="0" t="n">
        <f aca="false">TRUE()</f>
        <v>1</v>
      </c>
    </row>
    <row r="32" customFormat="false" ht="15" hidden="false" customHeight="false" outlineLevel="0" collapsed="false">
      <c r="A32" s="0" t="s">
        <v>2062</v>
      </c>
      <c r="B32" s="373" t="s">
        <v>2063</v>
      </c>
      <c r="C32" s="192"/>
      <c r="G32" s="0" t="s">
        <v>581</v>
      </c>
      <c r="H32" s="377" t="s">
        <v>2120</v>
      </c>
      <c r="I32" s="0" t="s">
        <v>362</v>
      </c>
      <c r="J32" s="0" t="n">
        <f aca="false">FALSE()</f>
        <v>0</v>
      </c>
      <c r="K32" s="0" t="n">
        <f aca="false">FALSE()</f>
        <v>0</v>
      </c>
      <c r="L32" s="0" t="n">
        <f aca="false">FALSE()</f>
        <v>0</v>
      </c>
    </row>
    <row r="33" customFormat="false" ht="15" hidden="false" customHeight="false" outlineLevel="0" collapsed="false">
      <c r="A33" s="0" t="s">
        <v>2062</v>
      </c>
      <c r="B33" s="373" t="s">
        <v>2063</v>
      </c>
      <c r="C33" s="192"/>
      <c r="G33" s="0" t="s">
        <v>581</v>
      </c>
      <c r="H33" s="377" t="s">
        <v>2121</v>
      </c>
      <c r="I33" s="0" t="s">
        <v>363</v>
      </c>
      <c r="J33" s="0" t="n">
        <f aca="false">FALSE()</f>
        <v>0</v>
      </c>
      <c r="K33" s="0" t="n">
        <f aca="false">FALSE()</f>
        <v>0</v>
      </c>
      <c r="L33" s="0" t="n">
        <f aca="false">FALSE()</f>
        <v>0</v>
      </c>
    </row>
    <row r="34" customFormat="false" ht="15" hidden="false" customHeight="false" outlineLevel="0" collapsed="false">
      <c r="A34" s="0" t="s">
        <v>2062</v>
      </c>
      <c r="B34" s="373" t="s">
        <v>2122</v>
      </c>
      <c r="C34" s="192" t="s">
        <v>2064</v>
      </c>
      <c r="G34" s="0" t="s">
        <v>112</v>
      </c>
      <c r="I34" s="334"/>
    </row>
    <row r="35" customFormat="false" ht="15" hidden="false" customHeight="false" outlineLevel="0" collapsed="false">
      <c r="A35" s="0" t="s">
        <v>2062</v>
      </c>
      <c r="B35" s="373" t="s">
        <v>2122</v>
      </c>
      <c r="C35" s="374" t="s">
        <v>195</v>
      </c>
      <c r="G35" s="0" t="s">
        <v>112</v>
      </c>
      <c r="H35" s="375" t="s">
        <v>2066</v>
      </c>
      <c r="I35" s="0" t="s">
        <v>353</v>
      </c>
      <c r="J35" s="0" t="s">
        <v>2123</v>
      </c>
      <c r="K35" s="0" t="s">
        <v>2124</v>
      </c>
      <c r="L35" s="0" t="s">
        <v>2125</v>
      </c>
    </row>
    <row r="36" customFormat="false" ht="15" hidden="false" customHeight="false" outlineLevel="0" collapsed="false">
      <c r="A36" s="0" t="s">
        <v>2062</v>
      </c>
      <c r="B36" s="373" t="s">
        <v>2122</v>
      </c>
      <c r="C36" s="192" t="s">
        <v>87</v>
      </c>
      <c r="G36" s="0" t="s">
        <v>112</v>
      </c>
      <c r="H36" s="375" t="s">
        <v>2068</v>
      </c>
      <c r="I36" s="0" t="s">
        <v>356</v>
      </c>
      <c r="J36" s="0" t="s">
        <v>2123</v>
      </c>
      <c r="K36" s="0" t="s">
        <v>2124</v>
      </c>
      <c r="L36" s="0" t="s">
        <v>2125</v>
      </c>
    </row>
    <row r="37" customFormat="false" ht="15" hidden="false" customHeight="false" outlineLevel="0" collapsed="false">
      <c r="A37" s="0" t="s">
        <v>2062</v>
      </c>
      <c r="B37" s="373" t="s">
        <v>2122</v>
      </c>
      <c r="C37" s="374" t="s">
        <v>2070</v>
      </c>
      <c r="G37" s="0" t="s">
        <v>112</v>
      </c>
      <c r="H37" s="375" t="s">
        <v>2072</v>
      </c>
      <c r="I37" s="0" t="s">
        <v>354</v>
      </c>
      <c r="J37" s="0" t="s">
        <v>2126</v>
      </c>
      <c r="K37" s="0" t="s">
        <v>2127</v>
      </c>
      <c r="L37" s="0" t="s">
        <v>2128</v>
      </c>
    </row>
    <row r="38" customFormat="false" ht="15" hidden="false" customHeight="false" outlineLevel="0" collapsed="false">
      <c r="A38" s="0" t="s">
        <v>2062</v>
      </c>
      <c r="B38" s="373" t="s">
        <v>2122</v>
      </c>
      <c r="C38" s="374" t="s">
        <v>430</v>
      </c>
      <c r="G38" s="0" t="s">
        <v>112</v>
      </c>
      <c r="H38" s="375" t="s">
        <v>368</v>
      </c>
      <c r="I38" s="0" t="s">
        <v>355</v>
      </c>
      <c r="J38" s="0" t="s">
        <v>2115</v>
      </c>
      <c r="K38" s="0" t="s">
        <v>600</v>
      </c>
      <c r="L38" s="0" t="s">
        <v>610</v>
      </c>
    </row>
    <row r="39" customFormat="false" ht="15" hidden="false" customHeight="false" outlineLevel="0" collapsed="false">
      <c r="A39" s="0" t="s">
        <v>2062</v>
      </c>
      <c r="B39" s="373" t="s">
        <v>2122</v>
      </c>
      <c r="C39" s="374" t="s">
        <v>494</v>
      </c>
      <c r="G39" s="0" t="s">
        <v>112</v>
      </c>
      <c r="I39" s="334"/>
    </row>
    <row r="40" customFormat="false" ht="15" hidden="false" customHeight="false" outlineLevel="0" collapsed="false">
      <c r="A40" s="0" t="s">
        <v>2062</v>
      </c>
      <c r="B40" s="373" t="s">
        <v>2122</v>
      </c>
      <c r="C40" s="374" t="s">
        <v>369</v>
      </c>
      <c r="G40" s="0" t="s">
        <v>112</v>
      </c>
      <c r="H40" s="375" t="s">
        <v>2079</v>
      </c>
      <c r="I40" s="0" t="s">
        <v>357</v>
      </c>
      <c r="J40" s="0" t="n">
        <v>1</v>
      </c>
      <c r="K40" s="0" t="n">
        <v>1</v>
      </c>
      <c r="L40" s="0" t="n">
        <v>1</v>
      </c>
    </row>
    <row r="41" customFormat="false" ht="15" hidden="false" customHeight="false" outlineLevel="0" collapsed="false">
      <c r="A41" s="0" t="s">
        <v>2062</v>
      </c>
      <c r="B41" s="373" t="s">
        <v>2122</v>
      </c>
      <c r="C41" s="374" t="s">
        <v>2080</v>
      </c>
      <c r="G41" s="0" t="s">
        <v>112</v>
      </c>
      <c r="H41" s="375" t="s">
        <v>371</v>
      </c>
      <c r="I41" s="0" t="s">
        <v>359</v>
      </c>
      <c r="J41" s="0" t="s">
        <v>2129</v>
      </c>
      <c r="K41" s="0" t="s">
        <v>2129</v>
      </c>
      <c r="L41" s="0" t="s">
        <v>2129</v>
      </c>
    </row>
    <row r="42" customFormat="false" ht="15" hidden="false" customHeight="false" outlineLevel="0" collapsed="false">
      <c r="A42" s="0" t="s">
        <v>2062</v>
      </c>
      <c r="B42" s="373" t="s">
        <v>2122</v>
      </c>
      <c r="C42" s="374" t="s">
        <v>418</v>
      </c>
      <c r="G42" s="0" t="s">
        <v>112</v>
      </c>
      <c r="H42" s="375" t="s">
        <v>2130</v>
      </c>
      <c r="I42" s="0" t="s">
        <v>407</v>
      </c>
      <c r="J42" s="0" t="s">
        <v>2131</v>
      </c>
      <c r="K42" s="0" t="s">
        <v>2132</v>
      </c>
      <c r="L42" s="0" t="s">
        <v>2132</v>
      </c>
    </row>
    <row r="43" customFormat="false" ht="15" hidden="false" customHeight="false" outlineLevel="0" collapsed="false">
      <c r="A43" s="0" t="s">
        <v>2062</v>
      </c>
      <c r="B43" s="373" t="s">
        <v>2122</v>
      </c>
      <c r="C43" s="192" t="s">
        <v>2084</v>
      </c>
      <c r="G43" s="0" t="s">
        <v>112</v>
      </c>
      <c r="I43" s="334"/>
    </row>
    <row r="44" customFormat="false" ht="15" hidden="false" customHeight="false" outlineLevel="0" collapsed="false">
      <c r="A44" s="0" t="s">
        <v>2062</v>
      </c>
      <c r="B44" s="373" t="s">
        <v>2122</v>
      </c>
      <c r="C44" s="374" t="s">
        <v>370</v>
      </c>
      <c r="G44" s="0" t="s">
        <v>112</v>
      </c>
      <c r="H44" s="375" t="s">
        <v>2086</v>
      </c>
      <c r="I44" s="0" t="s">
        <v>358</v>
      </c>
      <c r="J44" s="0" t="n">
        <v>314.21</v>
      </c>
      <c r="K44" s="0" t="n">
        <v>89.5</v>
      </c>
      <c r="L44" s="0" t="n">
        <v>78.882</v>
      </c>
    </row>
    <row r="45" customFormat="false" ht="15" hidden="false" customHeight="false" outlineLevel="0" collapsed="false">
      <c r="A45" s="0" t="s">
        <v>2062</v>
      </c>
      <c r="B45" s="373" t="s">
        <v>2122</v>
      </c>
      <c r="C45" s="192" t="s">
        <v>2087</v>
      </c>
      <c r="G45" s="0" t="s">
        <v>112</v>
      </c>
      <c r="H45" s="375" t="s">
        <v>2089</v>
      </c>
      <c r="I45" s="0" t="s">
        <v>2090</v>
      </c>
      <c r="J45" s="0" t="n">
        <v>314.34</v>
      </c>
      <c r="K45" s="0" t="n">
        <v>89.558</v>
      </c>
      <c r="L45" s="0" t="n">
        <v>1.7513</v>
      </c>
    </row>
    <row r="46" customFormat="false" ht="15" hidden="false" customHeight="false" outlineLevel="0" collapsed="false">
      <c r="A46" s="0" t="s">
        <v>2062</v>
      </c>
      <c r="B46" s="373" t="s">
        <v>2122</v>
      </c>
      <c r="C46" s="192" t="s">
        <v>2091</v>
      </c>
      <c r="G46" s="0" t="s">
        <v>112</v>
      </c>
      <c r="H46" s="375" t="s">
        <v>2092</v>
      </c>
      <c r="I46" s="0" t="s">
        <v>2093</v>
      </c>
      <c r="J46" s="0" t="n">
        <v>314.34</v>
      </c>
      <c r="K46" s="0" t="n">
        <v>89.558</v>
      </c>
      <c r="L46" s="0" t="n">
        <v>1.7513</v>
      </c>
    </row>
    <row r="47" customFormat="false" ht="15" hidden="false" customHeight="false" outlineLevel="0" collapsed="false">
      <c r="A47" s="0" t="s">
        <v>2062</v>
      </c>
      <c r="B47" s="373" t="s">
        <v>2122</v>
      </c>
      <c r="C47" s="192" t="s">
        <v>2094</v>
      </c>
      <c r="G47" s="0" t="s">
        <v>112</v>
      </c>
      <c r="H47" s="375" t="s">
        <v>2095</v>
      </c>
      <c r="I47" s="0" t="s">
        <v>2096</v>
      </c>
      <c r="J47" s="0" t="n">
        <v>314.34</v>
      </c>
      <c r="K47" s="0" t="n">
        <v>89.559</v>
      </c>
      <c r="L47" s="0" t="n">
        <v>1.7514</v>
      </c>
    </row>
    <row r="48" customFormat="false" ht="15" hidden="false" customHeight="false" outlineLevel="0" collapsed="false">
      <c r="A48" s="0" t="s">
        <v>2062</v>
      </c>
      <c r="B48" s="373" t="s">
        <v>2122</v>
      </c>
      <c r="C48" s="192" t="s">
        <v>2097</v>
      </c>
      <c r="G48" s="0" t="s">
        <v>112</v>
      </c>
      <c r="H48" s="375" t="s">
        <v>2098</v>
      </c>
      <c r="I48" s="0" t="s">
        <v>2099</v>
      </c>
      <c r="J48" s="0" t="n">
        <v>314.34</v>
      </c>
      <c r="K48" s="0" t="n">
        <v>89.559</v>
      </c>
      <c r="L48" s="0" t="n">
        <v>1.7514</v>
      </c>
    </row>
    <row r="49" customFormat="false" ht="15" hidden="false" customHeight="false" outlineLevel="0" collapsed="false">
      <c r="A49" s="0" t="s">
        <v>2062</v>
      </c>
      <c r="B49" s="373" t="s">
        <v>2122</v>
      </c>
      <c r="C49" s="192" t="s">
        <v>2100</v>
      </c>
      <c r="G49" s="0" t="s">
        <v>112</v>
      </c>
      <c r="H49" s="375" t="s">
        <v>2101</v>
      </c>
      <c r="I49" s="0" t="s">
        <v>2102</v>
      </c>
      <c r="J49" s="0" t="n">
        <v>2</v>
      </c>
      <c r="K49" s="0" t="n">
        <v>748</v>
      </c>
      <c r="L49" s="0" t="n">
        <v>2207388</v>
      </c>
    </row>
    <row r="50" customFormat="false" ht="15" hidden="false" customHeight="false" outlineLevel="0" collapsed="false">
      <c r="A50" s="0" t="s">
        <v>2062</v>
      </c>
      <c r="B50" s="373" t="s">
        <v>2122</v>
      </c>
      <c r="C50" s="374" t="s">
        <v>11</v>
      </c>
      <c r="G50" s="0" t="s">
        <v>112</v>
      </c>
      <c r="H50" s="375" t="s">
        <v>2103</v>
      </c>
      <c r="I50" s="0" t="s">
        <v>361</v>
      </c>
      <c r="J50" s="0" t="s">
        <v>434</v>
      </c>
      <c r="K50" s="0" t="s">
        <v>434</v>
      </c>
      <c r="L50" s="0" t="s">
        <v>434</v>
      </c>
    </row>
    <row r="51" customFormat="false" ht="15" hidden="false" customHeight="false" outlineLevel="0" collapsed="false">
      <c r="A51" s="0" t="s">
        <v>2062</v>
      </c>
      <c r="B51" s="373" t="s">
        <v>2122</v>
      </c>
      <c r="C51" s="374" t="s">
        <v>2104</v>
      </c>
      <c r="G51" s="0" t="s">
        <v>112</v>
      </c>
      <c r="I51" s="334"/>
    </row>
    <row r="52" customFormat="false" ht="15" hidden="false" customHeight="false" outlineLevel="0" collapsed="false">
      <c r="A52" s="0" t="s">
        <v>2062</v>
      </c>
      <c r="B52" s="373" t="s">
        <v>2122</v>
      </c>
      <c r="C52" s="374" t="s">
        <v>373</v>
      </c>
      <c r="G52" s="0" t="s">
        <v>112</v>
      </c>
      <c r="I52" s="334"/>
    </row>
    <row r="53" customFormat="false" ht="15" hidden="false" customHeight="false" outlineLevel="0" collapsed="false">
      <c r="A53" s="0" t="s">
        <v>2062</v>
      </c>
      <c r="B53" s="373" t="s">
        <v>2122</v>
      </c>
      <c r="C53" s="374" t="s">
        <v>495</v>
      </c>
      <c r="G53" s="0" t="s">
        <v>112</v>
      </c>
      <c r="I53" s="334"/>
    </row>
    <row r="54" customFormat="false" ht="15" hidden="false" customHeight="false" outlineLevel="0" collapsed="false">
      <c r="A54" s="0" t="s">
        <v>2062</v>
      </c>
      <c r="B54" s="373" t="s">
        <v>2122</v>
      </c>
      <c r="C54" s="374" t="s">
        <v>252</v>
      </c>
      <c r="G54" s="0" t="s">
        <v>112</v>
      </c>
      <c r="I54" s="334"/>
    </row>
    <row r="55" customFormat="false" ht="15" hidden="false" customHeight="false" outlineLevel="0" collapsed="false">
      <c r="A55" s="0" t="s">
        <v>2062</v>
      </c>
      <c r="B55" s="373" t="s">
        <v>2122</v>
      </c>
      <c r="C55" s="374" t="s">
        <v>2105</v>
      </c>
      <c r="G55" s="0" t="s">
        <v>112</v>
      </c>
      <c r="H55" s="375" t="s">
        <v>2106</v>
      </c>
      <c r="I55" s="0" t="s">
        <v>416</v>
      </c>
      <c r="J55" s="0" t="s">
        <v>2133</v>
      </c>
      <c r="K55" s="0" t="s">
        <v>2133</v>
      </c>
      <c r="L55" s="0" t="s">
        <v>2133</v>
      </c>
    </row>
    <row r="56" customFormat="false" ht="15" hidden="false" customHeight="false" outlineLevel="0" collapsed="false">
      <c r="A56" s="0" t="s">
        <v>2062</v>
      </c>
      <c r="B56" s="373" t="s">
        <v>2122</v>
      </c>
      <c r="C56" s="192" t="s">
        <v>2107</v>
      </c>
      <c r="G56" s="0" t="s">
        <v>112</v>
      </c>
      <c r="I56" s="334"/>
    </row>
    <row r="57" customFormat="false" ht="15" hidden="false" customHeight="false" outlineLevel="0" collapsed="false">
      <c r="A57" s="0" t="s">
        <v>2062</v>
      </c>
      <c r="B57" s="373" t="s">
        <v>2122</v>
      </c>
      <c r="C57" s="192" t="s">
        <v>2109</v>
      </c>
      <c r="G57" s="0" t="s">
        <v>112</v>
      </c>
      <c r="I57" s="334"/>
    </row>
    <row r="58" customFormat="false" ht="15" hidden="false" customHeight="false" outlineLevel="0" collapsed="false">
      <c r="A58" s="0" t="s">
        <v>2062</v>
      </c>
      <c r="B58" s="373" t="s">
        <v>2122</v>
      </c>
      <c r="C58" s="192" t="s">
        <v>262</v>
      </c>
      <c r="G58" s="0" t="s">
        <v>112</v>
      </c>
      <c r="H58" s="375" t="s">
        <v>2113</v>
      </c>
      <c r="I58" s="0" t="s">
        <v>367</v>
      </c>
      <c r="J58" s="0" t="n">
        <v>5</v>
      </c>
      <c r="K58" s="0" t="n">
        <v>5</v>
      </c>
      <c r="L58" s="0" t="n">
        <v>5</v>
      </c>
    </row>
    <row r="59" customFormat="false" ht="15" hidden="false" customHeight="false" outlineLevel="0" collapsed="false">
      <c r="A59" s="0" t="s">
        <v>2062</v>
      </c>
      <c r="B59" s="373" t="s">
        <v>2122</v>
      </c>
      <c r="C59" s="378" t="s">
        <v>429</v>
      </c>
      <c r="G59" s="0" t="s">
        <v>112</v>
      </c>
      <c r="H59" s="375" t="s">
        <v>2134</v>
      </c>
      <c r="I59" s="0" t="s">
        <v>415</v>
      </c>
      <c r="J59" s="0" t="s">
        <v>2135</v>
      </c>
      <c r="K59" s="0" t="s">
        <v>2136</v>
      </c>
      <c r="L59" s="0" t="s">
        <v>2137</v>
      </c>
    </row>
    <row r="60" customFormat="false" ht="15" hidden="false" customHeight="false" outlineLevel="0" collapsed="false">
      <c r="A60" s="0" t="s">
        <v>2062</v>
      </c>
      <c r="B60" s="373" t="s">
        <v>2122</v>
      </c>
      <c r="C60" s="379" t="s">
        <v>417</v>
      </c>
      <c r="G60" s="0" t="s">
        <v>112</v>
      </c>
      <c r="I60" s="334"/>
    </row>
    <row r="61" customFormat="false" ht="15" hidden="false" customHeight="false" outlineLevel="0" collapsed="false">
      <c r="A61" s="0" t="s">
        <v>2062</v>
      </c>
      <c r="B61" s="373" t="s">
        <v>2122</v>
      </c>
      <c r="C61" s="379" t="s">
        <v>419</v>
      </c>
      <c r="G61" s="0" t="s">
        <v>112</v>
      </c>
      <c r="I61" s="334"/>
    </row>
    <row r="62" customFormat="false" ht="15" hidden="false" customHeight="false" outlineLevel="0" collapsed="false">
      <c r="A62" s="0" t="s">
        <v>2062</v>
      </c>
      <c r="B62" s="373" t="s">
        <v>2122</v>
      </c>
      <c r="C62" s="378" t="s">
        <v>420</v>
      </c>
      <c r="G62" s="0" t="s">
        <v>112</v>
      </c>
      <c r="H62" s="375" t="s">
        <v>2138</v>
      </c>
      <c r="I62" s="0" t="s">
        <v>408</v>
      </c>
      <c r="J62" s="380" t="n">
        <v>45993.125</v>
      </c>
      <c r="K62" s="380" t="n">
        <v>47737.125</v>
      </c>
      <c r="L62" s="380" t="n">
        <v>46059.125</v>
      </c>
    </row>
    <row r="63" customFormat="false" ht="15" hidden="false" customHeight="false" outlineLevel="0" collapsed="false">
      <c r="A63" s="0" t="s">
        <v>2062</v>
      </c>
      <c r="B63" s="373" t="s">
        <v>2122</v>
      </c>
      <c r="C63" s="379" t="s">
        <v>496</v>
      </c>
      <c r="G63" s="0" t="s">
        <v>112</v>
      </c>
      <c r="I63" s="334"/>
    </row>
    <row r="64" customFormat="false" ht="15" hidden="false" customHeight="false" outlineLevel="0" collapsed="false">
      <c r="A64" s="0" t="s">
        <v>2062</v>
      </c>
      <c r="B64" s="373" t="s">
        <v>2122</v>
      </c>
      <c r="C64" s="379"/>
      <c r="G64" s="0" t="s">
        <v>112</v>
      </c>
      <c r="H64" s="375" t="s">
        <v>421</v>
      </c>
      <c r="I64" s="0" t="s">
        <v>409</v>
      </c>
      <c r="J64" s="0" t="n">
        <f aca="false">FALSE()</f>
        <v>0</v>
      </c>
      <c r="K64" s="0" t="n">
        <f aca="false">FALSE()</f>
        <v>0</v>
      </c>
      <c r="L64" s="0" t="n">
        <f aca="false">FALSE()</f>
        <v>0</v>
      </c>
    </row>
    <row r="65" customFormat="false" ht="15" hidden="false" customHeight="false" outlineLevel="0" collapsed="false">
      <c r="A65" s="0" t="s">
        <v>2062</v>
      </c>
      <c r="B65" s="373" t="s">
        <v>2122</v>
      </c>
      <c r="C65" s="379"/>
      <c r="G65" s="0" t="s">
        <v>112</v>
      </c>
      <c r="H65" s="375" t="s">
        <v>422</v>
      </c>
      <c r="I65" s="0" t="s">
        <v>410</v>
      </c>
      <c r="J65" s="0" t="n">
        <f aca="false">FALSE()</f>
        <v>0</v>
      </c>
      <c r="K65" s="0" t="n">
        <f aca="false">FALSE()</f>
        <v>0</v>
      </c>
      <c r="L65" s="0" t="n">
        <f aca="false">FALSE()</f>
        <v>0</v>
      </c>
    </row>
    <row r="66" customFormat="false" ht="15" hidden="false" customHeight="false" outlineLevel="0" collapsed="false">
      <c r="A66" s="0" t="s">
        <v>2062</v>
      </c>
      <c r="B66" s="373" t="s">
        <v>2122</v>
      </c>
      <c r="C66" s="379"/>
      <c r="G66" s="0" t="s">
        <v>112</v>
      </c>
      <c r="H66" s="375" t="s">
        <v>423</v>
      </c>
      <c r="I66" s="0" t="s">
        <v>411</v>
      </c>
      <c r="J66" s="0" t="n">
        <f aca="false">TRUE()</f>
        <v>1</v>
      </c>
      <c r="K66" s="0" t="n">
        <f aca="false">FALSE()</f>
        <v>0</v>
      </c>
      <c r="L66" s="0" t="n">
        <f aca="false">FALSE()</f>
        <v>0</v>
      </c>
    </row>
    <row r="67" customFormat="false" ht="15" hidden="false" customHeight="false" outlineLevel="0" collapsed="false">
      <c r="A67" s="0" t="s">
        <v>2062</v>
      </c>
      <c r="B67" s="373" t="s">
        <v>2122</v>
      </c>
      <c r="C67" s="379"/>
      <c r="G67" s="0" t="s">
        <v>112</v>
      </c>
      <c r="H67" s="375" t="s">
        <v>425</v>
      </c>
      <c r="I67" s="0" t="s">
        <v>365</v>
      </c>
      <c r="J67" s="0" t="n">
        <f aca="false">TRUE()</f>
        <v>1</v>
      </c>
      <c r="K67" s="0" t="n">
        <f aca="false">FALSE()</f>
        <v>0</v>
      </c>
      <c r="L67" s="0" t="n">
        <f aca="false">TRUE()</f>
        <v>1</v>
      </c>
    </row>
    <row r="68" customFormat="false" ht="15" hidden="false" customHeight="false" outlineLevel="0" collapsed="false">
      <c r="A68" s="0" t="s">
        <v>2062</v>
      </c>
      <c r="B68" s="373" t="s">
        <v>2122</v>
      </c>
      <c r="C68" s="379"/>
      <c r="G68" s="0" t="s">
        <v>112</v>
      </c>
      <c r="H68" s="375" t="s">
        <v>2120</v>
      </c>
      <c r="I68" s="0" t="s">
        <v>362</v>
      </c>
      <c r="J68" s="0" t="n">
        <f aca="false">FALSE()</f>
        <v>0</v>
      </c>
      <c r="K68" s="0" t="n">
        <f aca="false">FALSE()</f>
        <v>0</v>
      </c>
      <c r="L68" s="0" t="n">
        <f aca="false">FALSE()</f>
        <v>0</v>
      </c>
    </row>
    <row r="69" customFormat="false" ht="15" hidden="false" customHeight="false" outlineLevel="0" collapsed="false">
      <c r="A69" s="0" t="s">
        <v>2062</v>
      </c>
      <c r="B69" s="373" t="s">
        <v>2122</v>
      </c>
      <c r="C69" s="379"/>
      <c r="G69" s="0" t="s">
        <v>112</v>
      </c>
      <c r="H69" s="375" t="s">
        <v>424</v>
      </c>
      <c r="I69" s="0" t="s">
        <v>412</v>
      </c>
      <c r="J69" s="0" t="n">
        <f aca="false">FALSE()</f>
        <v>0</v>
      </c>
      <c r="K69" s="0" t="n">
        <f aca="false">FALSE()</f>
        <v>0</v>
      </c>
      <c r="L69" s="0" t="n">
        <f aca="false">FALSE()</f>
        <v>0</v>
      </c>
    </row>
    <row r="70" customFormat="false" ht="15" hidden="false" customHeight="false" outlineLevel="0" collapsed="false">
      <c r="A70" s="0" t="s">
        <v>2062</v>
      </c>
      <c r="B70" s="373" t="s">
        <v>2122</v>
      </c>
      <c r="C70" s="379"/>
      <c r="G70" s="0" t="s">
        <v>112</v>
      </c>
      <c r="H70" s="375" t="s">
        <v>2139</v>
      </c>
      <c r="I70" s="0" t="s">
        <v>363</v>
      </c>
      <c r="J70" s="0" t="n">
        <f aca="false">TRUE()</f>
        <v>1</v>
      </c>
      <c r="K70" s="0" t="n">
        <f aca="false">TRUE()</f>
        <v>1</v>
      </c>
      <c r="L70" s="0" t="n">
        <f aca="false">FALSE()</f>
        <v>0</v>
      </c>
    </row>
    <row r="71" customFormat="false" ht="15" hidden="false" customHeight="false" outlineLevel="0" collapsed="false">
      <c r="A71" s="0" t="s">
        <v>2062</v>
      </c>
      <c r="B71" s="373" t="s">
        <v>2122</v>
      </c>
      <c r="C71" s="379"/>
      <c r="G71" s="0" t="s">
        <v>112</v>
      </c>
      <c r="H71" s="375" t="s">
        <v>426</v>
      </c>
      <c r="I71" s="0" t="s">
        <v>413</v>
      </c>
      <c r="J71" s="0" t="n">
        <v>2</v>
      </c>
      <c r="K71" s="0" t="n">
        <v>1</v>
      </c>
      <c r="L71" s="0" t="n">
        <v>1</v>
      </c>
    </row>
    <row r="72" customFormat="false" ht="15" hidden="false" customHeight="false" outlineLevel="0" collapsed="false">
      <c r="A72" s="0" t="s">
        <v>2062</v>
      </c>
      <c r="B72" s="373" t="s">
        <v>2122</v>
      </c>
      <c r="C72" s="379"/>
      <c r="G72" s="0" t="s">
        <v>112</v>
      </c>
      <c r="H72" s="375" t="s">
        <v>2140</v>
      </c>
      <c r="I72" s="0" t="s">
        <v>414</v>
      </c>
      <c r="J72" s="0" t="n">
        <v>0</v>
      </c>
      <c r="K72" s="0" t="n">
        <v>0</v>
      </c>
      <c r="L72" s="0" t="n">
        <v>0</v>
      </c>
    </row>
    <row r="73" customFormat="false" ht="15" hidden="false" customHeight="false" outlineLevel="0" collapsed="false">
      <c r="A73" s="0" t="s">
        <v>2062</v>
      </c>
      <c r="B73" s="373" t="s">
        <v>2122</v>
      </c>
      <c r="C73" s="379"/>
      <c r="G73" s="0" t="s">
        <v>112</v>
      </c>
      <c r="H73" s="375" t="s">
        <v>428</v>
      </c>
      <c r="I73" s="0" t="s">
        <v>364</v>
      </c>
      <c r="J73" s="0" t="s">
        <v>604</v>
      </c>
      <c r="K73" s="0" t="s">
        <v>2118</v>
      </c>
      <c r="L73" s="0" t="s">
        <v>2118</v>
      </c>
    </row>
    <row r="74" customFormat="false" ht="15" hidden="false" customHeight="false" outlineLevel="0" collapsed="false">
      <c r="A74" s="0" t="s">
        <v>2141</v>
      </c>
      <c r="B74" s="381" t="s">
        <v>2142</v>
      </c>
      <c r="C74" s="382" t="s">
        <v>87</v>
      </c>
      <c r="D74" s="0" t="s">
        <v>105</v>
      </c>
      <c r="E74" s="0" t="s">
        <v>113</v>
      </c>
      <c r="F74" s="0" t="s">
        <v>119</v>
      </c>
      <c r="G74" s="0" t="s">
        <v>2143</v>
      </c>
      <c r="H74" s="0" t="s">
        <v>2068</v>
      </c>
      <c r="I74" s="334" t="s">
        <v>356</v>
      </c>
      <c r="J74" s="383" t="s">
        <v>123</v>
      </c>
      <c r="K74" s="383" t="s">
        <v>1845</v>
      </c>
      <c r="L74" s="383" t="s">
        <v>119</v>
      </c>
    </row>
    <row r="75" customFormat="false" ht="15" hidden="false" customHeight="false" outlineLevel="0" collapsed="false">
      <c r="A75" s="0" t="s">
        <v>2141</v>
      </c>
      <c r="B75" s="381" t="s">
        <v>2142</v>
      </c>
      <c r="C75" s="382" t="s">
        <v>88</v>
      </c>
      <c r="D75" s="0" t="s">
        <v>106</v>
      </c>
      <c r="E75" s="0" t="s">
        <v>114</v>
      </c>
      <c r="F75" s="0" t="s">
        <v>120</v>
      </c>
      <c r="G75" s="0" t="s">
        <v>2143</v>
      </c>
      <c r="I75" s="334"/>
    </row>
    <row r="76" customFormat="false" ht="15" hidden="false" customHeight="false" outlineLevel="0" collapsed="false">
      <c r="A76" s="0" t="s">
        <v>2141</v>
      </c>
      <c r="B76" s="381" t="s">
        <v>2142</v>
      </c>
      <c r="C76" s="382" t="s">
        <v>2107</v>
      </c>
      <c r="D76" s="0" t="s">
        <v>2144</v>
      </c>
      <c r="E76" s="0" t="s">
        <v>2108</v>
      </c>
      <c r="F76" s="0" t="s">
        <v>2108</v>
      </c>
      <c r="G76" s="0" t="s">
        <v>2143</v>
      </c>
      <c r="H76" s="0" t="s">
        <v>2145</v>
      </c>
      <c r="I76" s="334" t="s">
        <v>2146</v>
      </c>
      <c r="J76" s="383" t="s">
        <v>2147</v>
      </c>
      <c r="K76" s="383" t="s">
        <v>2147</v>
      </c>
      <c r="L76" s="383" t="s">
        <v>2147</v>
      </c>
    </row>
    <row r="77" customFormat="false" ht="15" hidden="false" customHeight="false" outlineLevel="0" collapsed="false">
      <c r="A77" s="0" t="s">
        <v>2141</v>
      </c>
      <c r="B77" s="381" t="s">
        <v>2142</v>
      </c>
      <c r="C77" s="382" t="s">
        <v>96</v>
      </c>
      <c r="D77" s="0" t="n">
        <v>37000</v>
      </c>
      <c r="E77" s="0" t="n">
        <v>6</v>
      </c>
      <c r="F77" s="0" t="n">
        <v>25</v>
      </c>
      <c r="G77" s="0" t="s">
        <v>2143</v>
      </c>
      <c r="H77" s="0" t="s">
        <v>2148</v>
      </c>
      <c r="I77" s="334" t="s">
        <v>438</v>
      </c>
      <c r="J77" s="383" t="s">
        <v>2149</v>
      </c>
      <c r="K77" s="383" t="s">
        <v>2150</v>
      </c>
      <c r="L77" s="383" t="s">
        <v>2151</v>
      </c>
    </row>
    <row r="78" customFormat="false" ht="15" hidden="false" customHeight="false" outlineLevel="0" collapsed="false">
      <c r="A78" s="0" t="s">
        <v>2141</v>
      </c>
      <c r="B78" s="381" t="s">
        <v>2142</v>
      </c>
      <c r="C78" s="192" t="s">
        <v>97</v>
      </c>
      <c r="D78" s="0" t="n">
        <v>56894.9</v>
      </c>
      <c r="E78" s="0" t="n">
        <v>11618.4</v>
      </c>
      <c r="F78" s="0" t="n">
        <v>21485</v>
      </c>
      <c r="G78" s="0" t="s">
        <v>2143</v>
      </c>
      <c r="I78" s="334"/>
    </row>
    <row r="79" customFormat="false" ht="15" hidden="false" customHeight="false" outlineLevel="0" collapsed="false">
      <c r="A79" s="0" t="s">
        <v>2141</v>
      </c>
      <c r="B79" s="381" t="s">
        <v>2142</v>
      </c>
      <c r="C79" s="192" t="s">
        <v>98</v>
      </c>
      <c r="D79" s="0" t="n">
        <v>5.73625441256059</v>
      </c>
      <c r="E79" s="0" t="n">
        <v>1.1713896723062</v>
      </c>
      <c r="F79" s="0" t="n">
        <v>2.16615946339416</v>
      </c>
      <c r="G79" s="0" t="s">
        <v>2143</v>
      </c>
      <c r="I79" s="334"/>
    </row>
    <row r="80" customFormat="false" ht="15" hidden="false" customHeight="false" outlineLevel="0" collapsed="false">
      <c r="A80" s="0" t="s">
        <v>2141</v>
      </c>
      <c r="B80" s="381" t="s">
        <v>2142</v>
      </c>
      <c r="C80" s="192" t="s">
        <v>2152</v>
      </c>
      <c r="D80" s="0" t="n">
        <v>1.508133</v>
      </c>
      <c r="E80" s="0" t="n">
        <v>1688.6</v>
      </c>
      <c r="F80" s="0" t="n">
        <v>854.3</v>
      </c>
      <c r="G80" s="0" t="s">
        <v>2143</v>
      </c>
      <c r="H80" s="0" t="s">
        <v>2153</v>
      </c>
      <c r="I80" s="334" t="s">
        <v>2154</v>
      </c>
      <c r="J80" s="383" t="s">
        <v>2155</v>
      </c>
      <c r="K80" s="383" t="s">
        <v>2156</v>
      </c>
      <c r="L80" s="383" t="s">
        <v>2157</v>
      </c>
    </row>
    <row r="81" customFormat="false" ht="15" hidden="false" customHeight="false" outlineLevel="0" collapsed="false">
      <c r="A81" s="0" t="s">
        <v>2141</v>
      </c>
      <c r="B81" s="381" t="s">
        <v>2142</v>
      </c>
      <c r="C81" s="192" t="s">
        <v>2158</v>
      </c>
      <c r="D81" s="0" t="n">
        <v>1090.279</v>
      </c>
      <c r="E81" s="0" t="n">
        <v>1483.2</v>
      </c>
      <c r="F81" s="0" t="n">
        <v>117.500000000001</v>
      </c>
      <c r="G81" s="0" t="s">
        <v>2143</v>
      </c>
      <c r="I81" s="334"/>
      <c r="J81" s="383"/>
      <c r="K81" s="383"/>
      <c r="L81" s="383"/>
    </row>
    <row r="82" customFormat="false" ht="15" hidden="false" customHeight="false" outlineLevel="0" collapsed="false">
      <c r="A82" s="0" t="s">
        <v>2141</v>
      </c>
      <c r="B82" s="381" t="s">
        <v>2142</v>
      </c>
      <c r="C82" s="192"/>
      <c r="G82" s="0" t="s">
        <v>2143</v>
      </c>
      <c r="H82" s="384" t="s">
        <v>2159</v>
      </c>
      <c r="I82" s="334" t="s">
        <v>2160</v>
      </c>
      <c r="J82" s="383" t="s">
        <v>2161</v>
      </c>
      <c r="K82" s="383" t="s">
        <v>2162</v>
      </c>
      <c r="L82" s="383" t="s">
        <v>2163</v>
      </c>
    </row>
    <row r="83" customFormat="false" ht="15" hidden="false" customHeight="false" outlineLevel="0" collapsed="false">
      <c r="A83" s="0" t="s">
        <v>2141</v>
      </c>
      <c r="B83" s="381" t="s">
        <v>2142</v>
      </c>
      <c r="C83" s="192"/>
      <c r="G83" s="0" t="s">
        <v>2143</v>
      </c>
      <c r="H83" s="384" t="s">
        <v>2164</v>
      </c>
      <c r="I83" s="334" t="s">
        <v>439</v>
      </c>
      <c r="J83" s="383" t="s">
        <v>2149</v>
      </c>
      <c r="K83" s="383" t="s">
        <v>2150</v>
      </c>
      <c r="L83" s="383" t="s">
        <v>2151</v>
      </c>
    </row>
    <row r="84" customFormat="false" ht="15" hidden="false" customHeight="false" outlineLevel="0" collapsed="false">
      <c r="A84" s="0" t="s">
        <v>2141</v>
      </c>
      <c r="B84" s="381" t="s">
        <v>2142</v>
      </c>
      <c r="C84" s="192"/>
      <c r="G84" s="0" t="s">
        <v>2143</v>
      </c>
      <c r="H84" s="384" t="s">
        <v>2165</v>
      </c>
      <c r="I84" s="334" t="s">
        <v>2166</v>
      </c>
      <c r="J84" s="383" t="s">
        <v>2167</v>
      </c>
      <c r="K84" s="383" t="s">
        <v>2167</v>
      </c>
      <c r="L84" s="383" t="s">
        <v>2167</v>
      </c>
    </row>
    <row r="85" customFormat="false" ht="15" hidden="false" customHeight="false" outlineLevel="0" collapsed="false">
      <c r="A85" s="0" t="s">
        <v>2141</v>
      </c>
      <c r="B85" s="381" t="s">
        <v>2142</v>
      </c>
      <c r="C85" s="192"/>
      <c r="G85" s="0" t="s">
        <v>2143</v>
      </c>
      <c r="H85" s="384" t="s">
        <v>2168</v>
      </c>
      <c r="I85" s="334" t="s">
        <v>2169</v>
      </c>
      <c r="J85" s="383" t="s">
        <v>2170</v>
      </c>
      <c r="K85" s="383" t="s">
        <v>2170</v>
      </c>
      <c r="L85" s="383" t="s">
        <v>2170</v>
      </c>
    </row>
    <row r="86" customFormat="false" ht="15" hidden="false" customHeight="false" outlineLevel="0" collapsed="false">
      <c r="A86" s="0" t="s">
        <v>2141</v>
      </c>
      <c r="B86" s="381" t="s">
        <v>2142</v>
      </c>
      <c r="C86" s="192"/>
      <c r="G86" s="0" t="s">
        <v>2143</v>
      </c>
      <c r="H86" s="384" t="s">
        <v>2171</v>
      </c>
      <c r="I86" s="334" t="s">
        <v>2172</v>
      </c>
      <c r="J86" s="383" t="s">
        <v>2173</v>
      </c>
      <c r="K86" s="383" t="s">
        <v>2174</v>
      </c>
      <c r="L86" s="383" t="s">
        <v>2175</v>
      </c>
    </row>
    <row r="87" customFormat="false" ht="15" hidden="false" customHeight="false" outlineLevel="0" collapsed="false">
      <c r="A87" s="0" t="s">
        <v>2141</v>
      </c>
      <c r="B87" s="381" t="s">
        <v>2142</v>
      </c>
      <c r="C87" s="192"/>
      <c r="G87" s="0" t="s">
        <v>2143</v>
      </c>
      <c r="H87" s="384" t="s">
        <v>2159</v>
      </c>
      <c r="I87" s="334" t="s">
        <v>2176</v>
      </c>
      <c r="J87" s="383" t="s">
        <v>2161</v>
      </c>
      <c r="K87" s="383" t="s">
        <v>2162</v>
      </c>
      <c r="L87" s="383" t="s">
        <v>2163</v>
      </c>
    </row>
    <row r="88" customFormat="false" ht="15" hidden="false" customHeight="false" outlineLevel="0" collapsed="false">
      <c r="A88" s="0" t="s">
        <v>2141</v>
      </c>
      <c r="B88" s="381" t="s">
        <v>2142</v>
      </c>
      <c r="C88" s="192"/>
      <c r="G88" s="0" t="s">
        <v>2143</v>
      </c>
      <c r="H88" s="384" t="s">
        <v>2177</v>
      </c>
      <c r="I88" s="334" t="s">
        <v>2178</v>
      </c>
      <c r="J88" s="383" t="s">
        <v>2179</v>
      </c>
      <c r="K88" s="383" t="s">
        <v>2180</v>
      </c>
      <c r="L88" s="383" t="s">
        <v>2181</v>
      </c>
    </row>
    <row r="89" customFormat="false" ht="15" hidden="false" customHeight="false" outlineLevel="0" collapsed="false">
      <c r="A89" s="0" t="s">
        <v>2141</v>
      </c>
      <c r="B89" s="381" t="s">
        <v>2142</v>
      </c>
      <c r="C89" s="192"/>
      <c r="G89" s="0" t="s">
        <v>2143</v>
      </c>
      <c r="H89" s="384" t="s">
        <v>2182</v>
      </c>
      <c r="I89" s="334" t="s">
        <v>2183</v>
      </c>
      <c r="J89" s="383" t="s">
        <v>2184</v>
      </c>
      <c r="K89" s="383" t="s">
        <v>2185</v>
      </c>
      <c r="L89" s="383" t="s">
        <v>2186</v>
      </c>
    </row>
    <row r="90" customFormat="false" ht="15" hidden="false" customHeight="false" outlineLevel="0" collapsed="false">
      <c r="A90" s="0" t="s">
        <v>2141</v>
      </c>
      <c r="B90" s="385" t="s">
        <v>2187</v>
      </c>
      <c r="C90" s="192" t="s">
        <v>2188</v>
      </c>
      <c r="D90" s="0" t="s">
        <v>2189</v>
      </c>
      <c r="E90" s="0" t="s">
        <v>2190</v>
      </c>
      <c r="F90" s="0" t="s">
        <v>2191</v>
      </c>
      <c r="G90" s="0" t="s">
        <v>2192</v>
      </c>
      <c r="I90" s="334"/>
    </row>
    <row r="91" customFormat="false" ht="15" hidden="false" customHeight="false" outlineLevel="0" collapsed="false">
      <c r="A91" s="0" t="s">
        <v>2141</v>
      </c>
      <c r="B91" s="385" t="s">
        <v>2187</v>
      </c>
      <c r="C91" s="382" t="s">
        <v>11</v>
      </c>
      <c r="D91" s="0" t="s">
        <v>99</v>
      </c>
      <c r="E91" s="0" t="s">
        <v>99</v>
      </c>
      <c r="F91" s="0" t="s">
        <v>99</v>
      </c>
      <c r="G91" s="0" t="s">
        <v>2192</v>
      </c>
      <c r="I91" s="334"/>
    </row>
    <row r="92" customFormat="false" ht="15" hidden="false" customHeight="false" outlineLevel="0" collapsed="false">
      <c r="A92" s="0" t="s">
        <v>2141</v>
      </c>
      <c r="B92" s="385" t="s">
        <v>2187</v>
      </c>
      <c r="C92" s="382" t="s">
        <v>2193</v>
      </c>
      <c r="D92" s="0" t="s">
        <v>2194</v>
      </c>
      <c r="E92" s="0" t="s">
        <v>2194</v>
      </c>
      <c r="F92" s="0" t="s">
        <v>2194</v>
      </c>
      <c r="G92" s="0" t="s">
        <v>2192</v>
      </c>
      <c r="I92" s="334"/>
    </row>
    <row r="93" customFormat="false" ht="15" hidden="false" customHeight="false" outlineLevel="0" collapsed="false">
      <c r="A93" s="0" t="s">
        <v>2141</v>
      </c>
      <c r="B93" s="385" t="s">
        <v>2187</v>
      </c>
      <c r="C93" s="382" t="s">
        <v>2195</v>
      </c>
      <c r="D93" s="0" t="n">
        <v>103.33</v>
      </c>
      <c r="E93" s="0" t="n">
        <v>103.33</v>
      </c>
      <c r="F93" s="0" t="n">
        <v>103.33</v>
      </c>
      <c r="G93" s="0" t="s">
        <v>2192</v>
      </c>
      <c r="I93" s="334"/>
    </row>
    <row r="94" customFormat="false" ht="15" hidden="false" customHeight="false" outlineLevel="0" collapsed="false">
      <c r="A94" s="0" t="s">
        <v>2141</v>
      </c>
      <c r="B94" s="385" t="s">
        <v>2187</v>
      </c>
      <c r="C94" s="382" t="s">
        <v>2196</v>
      </c>
      <c r="D94" s="0" t="n">
        <v>103.33</v>
      </c>
      <c r="E94" s="0" t="n">
        <v>3518.69</v>
      </c>
      <c r="F94" s="0" t="n">
        <v>3518.69</v>
      </c>
      <c r="G94" s="0" t="s">
        <v>2192</v>
      </c>
      <c r="H94" s="386" t="s">
        <v>2197</v>
      </c>
      <c r="I94" s="334" t="s">
        <v>2198</v>
      </c>
      <c r="J94" s="0" t="s">
        <v>2199</v>
      </c>
    </row>
    <row r="95" customFormat="false" ht="15" hidden="false" customHeight="false" outlineLevel="0" collapsed="false">
      <c r="A95" s="0" t="s">
        <v>2141</v>
      </c>
      <c r="B95" s="385" t="s">
        <v>2187</v>
      </c>
      <c r="C95" s="382" t="s">
        <v>2200</v>
      </c>
      <c r="D95" s="0" t="n">
        <v>103.33</v>
      </c>
      <c r="E95" s="0" t="n">
        <v>3518.69</v>
      </c>
      <c r="F95" s="0" t="n">
        <v>3518.69</v>
      </c>
      <c r="G95" s="0" t="s">
        <v>2192</v>
      </c>
      <c r="H95" s="386"/>
      <c r="I95" s="334"/>
    </row>
    <row r="96" customFormat="false" ht="15" hidden="false" customHeight="false" outlineLevel="0" collapsed="false">
      <c r="A96" s="0" t="s">
        <v>2141</v>
      </c>
      <c r="B96" s="385" t="s">
        <v>2187</v>
      </c>
      <c r="C96" s="382" t="s">
        <v>2201</v>
      </c>
      <c r="D96" s="0" t="n">
        <v>0</v>
      </c>
      <c r="E96" s="0" t="n">
        <v>0</v>
      </c>
      <c r="F96" s="0" t="n">
        <v>0</v>
      </c>
      <c r="G96" s="0" t="s">
        <v>2192</v>
      </c>
      <c r="H96" s="386" t="s">
        <v>2202</v>
      </c>
      <c r="I96" s="334" t="s">
        <v>2166</v>
      </c>
    </row>
    <row r="97" customFormat="false" ht="15" hidden="false" customHeight="false" outlineLevel="0" collapsed="false">
      <c r="A97" s="0" t="s">
        <v>2141</v>
      </c>
      <c r="B97" s="387" t="s">
        <v>2203</v>
      </c>
      <c r="C97" s="192" t="s">
        <v>2188</v>
      </c>
      <c r="D97" s="0" t="s">
        <v>2189</v>
      </c>
      <c r="E97" s="0" t="s">
        <v>2190</v>
      </c>
      <c r="F97" s="0" t="s">
        <v>2191</v>
      </c>
      <c r="G97" s="0" t="s">
        <v>2203</v>
      </c>
      <c r="I97" s="334"/>
    </row>
    <row r="98" customFormat="false" ht="15" hidden="false" customHeight="false" outlineLevel="0" collapsed="false">
      <c r="A98" s="0" t="s">
        <v>2141</v>
      </c>
      <c r="B98" s="387" t="s">
        <v>2203</v>
      </c>
      <c r="C98" s="382" t="s">
        <v>2193</v>
      </c>
      <c r="D98" s="0" t="s">
        <v>2194</v>
      </c>
      <c r="E98" s="0" t="s">
        <v>2194</v>
      </c>
      <c r="F98" s="0" t="s">
        <v>2194</v>
      </c>
      <c r="G98" s="0" t="s">
        <v>2203</v>
      </c>
      <c r="H98" s="0" t="s">
        <v>2204</v>
      </c>
      <c r="I98" s="334" t="s">
        <v>2205</v>
      </c>
      <c r="J98" s="0" t="n">
        <v>2011607328</v>
      </c>
    </row>
    <row r="99" customFormat="false" ht="15" hidden="false" customHeight="false" outlineLevel="0" collapsed="false">
      <c r="A99" s="0" t="s">
        <v>2141</v>
      </c>
      <c r="B99" s="387" t="s">
        <v>2203</v>
      </c>
      <c r="C99" s="382" t="s">
        <v>2206</v>
      </c>
      <c r="D99" s="0" t="n">
        <v>988203.89</v>
      </c>
      <c r="E99" s="0" t="n">
        <v>988203.89</v>
      </c>
      <c r="F99" s="0" t="n">
        <v>988203.89</v>
      </c>
      <c r="G99" s="0" t="s">
        <v>2203</v>
      </c>
      <c r="I99" s="334"/>
    </row>
    <row r="100" customFormat="false" ht="15" hidden="false" customHeight="false" outlineLevel="0" collapsed="false">
      <c r="A100" s="0" t="s">
        <v>2141</v>
      </c>
      <c r="B100" s="387" t="s">
        <v>2203</v>
      </c>
      <c r="C100" s="382" t="s">
        <v>2207</v>
      </c>
      <c r="D100" s="0" t="n">
        <v>966866.75</v>
      </c>
      <c r="E100" s="0" t="n">
        <v>963451.39</v>
      </c>
      <c r="F100" s="0" t="n">
        <v>963451.39</v>
      </c>
      <c r="G100" s="0" t="s">
        <v>2203</v>
      </c>
      <c r="I100" s="334"/>
    </row>
    <row r="101" customFormat="false" ht="15" hidden="false" customHeight="false" outlineLevel="0" collapsed="false">
      <c r="A101" s="0" t="s">
        <v>2141</v>
      </c>
      <c r="B101" s="387" t="s">
        <v>2203</v>
      </c>
      <c r="C101" s="192" t="s">
        <v>2208</v>
      </c>
      <c r="D101" s="0" t="n">
        <v>680004.68</v>
      </c>
      <c r="E101" s="0" t="n">
        <v>667161.36</v>
      </c>
      <c r="F101" s="0" t="n">
        <v>667161.36</v>
      </c>
      <c r="G101" s="0" t="s">
        <v>2203</v>
      </c>
      <c r="H101" s="334"/>
      <c r="I101" s="334"/>
      <c r="J101" s="334"/>
      <c r="K101" s="334"/>
    </row>
    <row r="102" customFormat="false" ht="15" hidden="false" customHeight="false" outlineLevel="0" collapsed="false">
      <c r="A102" s="0" t="s">
        <v>2141</v>
      </c>
      <c r="B102" s="387" t="s">
        <v>2203</v>
      </c>
      <c r="C102" s="192" t="s">
        <v>2209</v>
      </c>
      <c r="D102" s="0" t="n">
        <v>103.33</v>
      </c>
      <c r="E102" s="0" t="n">
        <v>3518.69</v>
      </c>
      <c r="F102" s="0" t="n">
        <v>3518.69</v>
      </c>
      <c r="G102" s="0" t="s">
        <v>2203</v>
      </c>
      <c r="H102" s="334"/>
      <c r="I102" s="334"/>
      <c r="J102" s="334"/>
      <c r="K102" s="334"/>
    </row>
    <row r="103" customFormat="false" ht="15" hidden="false" customHeight="false" outlineLevel="0" collapsed="false">
      <c r="A103" s="0" t="s">
        <v>2141</v>
      </c>
      <c r="B103" s="387" t="s">
        <v>2203</v>
      </c>
      <c r="C103" s="192" t="s">
        <v>2158</v>
      </c>
      <c r="D103" s="0" t="n">
        <v>3705.16</v>
      </c>
      <c r="E103" s="0" t="n">
        <v>3555.38</v>
      </c>
      <c r="F103" s="0" t="n">
        <v>3555.38</v>
      </c>
      <c r="G103" s="0" t="s">
        <v>2203</v>
      </c>
      <c r="H103" s="386" t="s">
        <v>2210</v>
      </c>
      <c r="I103" s="388" t="s">
        <v>2178</v>
      </c>
      <c r="J103" s="389" t="s">
        <v>2211</v>
      </c>
      <c r="K103" s="334"/>
    </row>
    <row r="104" customFormat="false" ht="15" hidden="false" customHeight="false" outlineLevel="0" collapsed="false">
      <c r="A104" s="0" t="s">
        <v>2141</v>
      </c>
      <c r="B104" s="387" t="s">
        <v>2203</v>
      </c>
      <c r="C104" s="192" t="s">
        <v>2212</v>
      </c>
      <c r="D104" s="0" t="n">
        <v>0.37</v>
      </c>
      <c r="E104" s="0" t="n">
        <v>0.36</v>
      </c>
      <c r="F104" s="0" t="n">
        <v>0.36</v>
      </c>
      <c r="G104" s="0" t="s">
        <v>2203</v>
      </c>
      <c r="H104" s="386" t="s">
        <v>2213</v>
      </c>
      <c r="I104" s="388" t="s">
        <v>2214</v>
      </c>
      <c r="J104" s="389" t="s">
        <v>2215</v>
      </c>
      <c r="K104" s="334"/>
    </row>
    <row r="105" customFormat="false" ht="15" hidden="false" customHeight="false" outlineLevel="0" collapsed="false">
      <c r="A105" s="0" t="s">
        <v>2141</v>
      </c>
      <c r="B105" s="387" t="s">
        <v>2203</v>
      </c>
      <c r="C105" s="382" t="s">
        <v>2216</v>
      </c>
      <c r="D105" s="0" t="n">
        <v>885945.57</v>
      </c>
      <c r="E105" s="0" t="n">
        <v>885795.79</v>
      </c>
      <c r="F105" s="0" t="n">
        <v>885795.79</v>
      </c>
      <c r="G105" s="0" t="s">
        <v>2203</v>
      </c>
      <c r="H105" s="386" t="s">
        <v>2217</v>
      </c>
      <c r="I105" s="388" t="s">
        <v>437</v>
      </c>
      <c r="J105" s="389" t="s">
        <v>2218</v>
      </c>
      <c r="K105" s="334"/>
    </row>
    <row r="106" customFormat="false" ht="15" hidden="false" customHeight="false" outlineLevel="0" collapsed="false">
      <c r="A106" s="0" t="s">
        <v>2141</v>
      </c>
      <c r="B106" s="387" t="s">
        <v>2203</v>
      </c>
      <c r="G106" s="0" t="s">
        <v>2203</v>
      </c>
      <c r="H106" s="384" t="s">
        <v>2219</v>
      </c>
      <c r="I106" s="334" t="s">
        <v>2160</v>
      </c>
      <c r="J106" s="383" t="s">
        <v>2220</v>
      </c>
    </row>
    <row r="107" customFormat="false" ht="15" hidden="false" customHeight="false" outlineLevel="0" collapsed="false">
      <c r="A107" s="0" t="s">
        <v>2141</v>
      </c>
      <c r="B107" s="387" t="s">
        <v>2203</v>
      </c>
      <c r="G107" s="0" t="s">
        <v>2203</v>
      </c>
      <c r="H107" s="390" t="s">
        <v>2221</v>
      </c>
      <c r="I107" s="334" t="s">
        <v>2222</v>
      </c>
      <c r="J107" s="383" t="s">
        <v>2220</v>
      </c>
    </row>
    <row r="108" customFormat="false" ht="15" hidden="false" customHeight="false" outlineLevel="0" collapsed="false">
      <c r="A108" s="0" t="s">
        <v>2141</v>
      </c>
      <c r="B108" s="387" t="s">
        <v>2203</v>
      </c>
      <c r="G108" s="0" t="s">
        <v>2203</v>
      </c>
      <c r="H108" s="390" t="s">
        <v>2223</v>
      </c>
      <c r="I108" s="334" t="s">
        <v>2224</v>
      </c>
      <c r="J108" s="383" t="s">
        <v>2170</v>
      </c>
    </row>
    <row r="109" customFormat="false" ht="15" hidden="false" customHeight="false" outlineLevel="0" collapsed="false">
      <c r="A109" s="0" t="s">
        <v>2141</v>
      </c>
      <c r="B109" s="387" t="s">
        <v>2203</v>
      </c>
      <c r="G109" s="0" t="s">
        <v>2203</v>
      </c>
      <c r="H109" s="384" t="s">
        <v>2225</v>
      </c>
      <c r="I109" s="334" t="s">
        <v>2226</v>
      </c>
      <c r="J109" s="383" t="s">
        <v>2227</v>
      </c>
    </row>
    <row r="110" customFormat="false" ht="15" hidden="false" customHeight="false" outlineLevel="0" collapsed="false">
      <c r="A110" s="0" t="s">
        <v>2141</v>
      </c>
      <c r="B110" s="387" t="s">
        <v>2203</v>
      </c>
      <c r="G110" s="0" t="s">
        <v>2203</v>
      </c>
      <c r="H110" s="384" t="s">
        <v>2228</v>
      </c>
      <c r="I110" s="334" t="s">
        <v>2229</v>
      </c>
      <c r="J110" s="383" t="s">
        <v>2199</v>
      </c>
    </row>
    <row r="111" customFormat="false" ht="15" hidden="false" customHeight="false" outlineLevel="0" collapsed="false">
      <c r="A111" s="0" t="s">
        <v>2141</v>
      </c>
      <c r="B111" s="387" t="s">
        <v>2203</v>
      </c>
      <c r="G111" s="0" t="s">
        <v>2203</v>
      </c>
      <c r="H111" s="384" t="s">
        <v>2230</v>
      </c>
      <c r="I111" s="334" t="s">
        <v>2231</v>
      </c>
      <c r="J111" s="383" t="s">
        <v>2170</v>
      </c>
    </row>
    <row r="112" customFormat="false" ht="15" hidden="false" customHeight="false" outlineLevel="0" collapsed="false">
      <c r="A112" s="0" t="s">
        <v>2141</v>
      </c>
      <c r="B112" s="387" t="s">
        <v>2203</v>
      </c>
      <c r="G112" s="0" t="s">
        <v>2203</v>
      </c>
      <c r="H112" s="384" t="s">
        <v>2232</v>
      </c>
      <c r="I112" s="334" t="s">
        <v>2233</v>
      </c>
      <c r="J112" s="383" t="s">
        <v>2170</v>
      </c>
    </row>
    <row r="113" customFormat="false" ht="15" hidden="false" customHeight="false" outlineLevel="0" collapsed="false">
      <c r="A113" s="0" t="s">
        <v>2141</v>
      </c>
      <c r="B113" s="387" t="s">
        <v>2203</v>
      </c>
      <c r="G113" s="0" t="s">
        <v>2203</v>
      </c>
      <c r="H113" s="384" t="s">
        <v>2234</v>
      </c>
      <c r="I113" s="334" t="s">
        <v>2235</v>
      </c>
      <c r="J113" s="383" t="s">
        <v>2170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000"/>
    <pageSetUpPr fitToPage="false"/>
  </sheetPr>
  <dimension ref="A1:AV19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V1" activeCellId="0" sqref="AV1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4.85"/>
    <col collapsed="false" customWidth="true" hidden="false" outlineLevel="0" max="2" min="2" style="0" width="15.85"/>
    <col collapsed="false" customWidth="true" hidden="false" outlineLevel="0" max="3" min="3" style="0" width="13.14"/>
    <col collapsed="false" customWidth="true" hidden="false" outlineLevel="0" max="4" min="4" style="0" width="19.14"/>
    <col collapsed="false" customWidth="true" hidden="false" outlineLevel="0" max="5" min="5" style="0" width="14.85"/>
    <col collapsed="false" customWidth="true" hidden="false" outlineLevel="0" max="6" min="6" style="0" width="19.28"/>
    <col collapsed="false" customWidth="true" hidden="false" outlineLevel="0" max="7" min="7" style="0" width="11.14"/>
    <col collapsed="false" customWidth="true" hidden="false" outlineLevel="0" max="8" min="8" style="0" width="29"/>
    <col collapsed="false" customWidth="true" hidden="false" outlineLevel="0" max="9" min="9" style="0" width="32.14"/>
    <col collapsed="false" customWidth="true" hidden="false" outlineLevel="0" max="11" min="10" style="0" width="11.57"/>
    <col collapsed="false" customWidth="true" hidden="false" outlineLevel="0" max="12" min="12" style="0" width="12.57"/>
    <col collapsed="false" customWidth="true" hidden="false" outlineLevel="0" max="13" min="13" style="0" width="13.43"/>
    <col collapsed="false" customWidth="true" hidden="false" outlineLevel="0" max="14" min="14" style="0" width="20.57"/>
    <col collapsed="false" customWidth="true" hidden="false" outlineLevel="0" max="15" min="15" style="0" width="63.86"/>
    <col collapsed="false" customWidth="true" hidden="false" outlineLevel="0" max="16" min="16" style="0" width="27.3"/>
    <col collapsed="false" customWidth="true" hidden="false" outlineLevel="0" max="17" min="17" style="0" width="14.28"/>
    <col collapsed="false" customWidth="true" hidden="false" outlineLevel="0" max="18" min="18" style="0" width="12.57"/>
    <col collapsed="false" customWidth="true" hidden="false" outlineLevel="0" max="19" min="19" style="0" width="17.14"/>
    <col collapsed="false" customWidth="true" hidden="false" outlineLevel="0" max="20" min="20" style="0" width="63.14"/>
    <col collapsed="false" customWidth="true" hidden="false" outlineLevel="0" max="21" min="21" style="0" width="15.14"/>
    <col collapsed="false" customWidth="true" hidden="false" outlineLevel="0" max="22" min="22" style="0" width="17.43"/>
    <col collapsed="false" customWidth="true" hidden="false" outlineLevel="0" max="23" min="23" style="0" width="18.28"/>
    <col collapsed="false" customWidth="true" hidden="false" outlineLevel="0" max="24" min="24" style="0" width="16.14"/>
    <col collapsed="false" customWidth="true" hidden="false" outlineLevel="0" max="25" min="25" style="0" width="36.14"/>
    <col collapsed="false" customWidth="true" hidden="false" outlineLevel="0" max="27" min="26" style="0" width="19.85"/>
    <col collapsed="false" customWidth="true" hidden="false" outlineLevel="0" max="28" min="28" style="0" width="15.57"/>
    <col collapsed="false" customWidth="true" hidden="false" outlineLevel="0" max="29" min="29" style="0" width="24.85"/>
    <col collapsed="false" customWidth="true" hidden="false" outlineLevel="0" max="30" min="30" style="0" width="22.57"/>
    <col collapsed="false" customWidth="true" hidden="false" outlineLevel="0" max="31" min="31" style="0" width="25"/>
    <col collapsed="false" customWidth="true" hidden="false" outlineLevel="0" max="32" min="32" style="0" width="38.7"/>
    <col collapsed="false" customWidth="true" hidden="false" outlineLevel="0" max="33" min="33" style="0" width="16.28"/>
    <col collapsed="false" customWidth="true" hidden="false" outlineLevel="0" max="35" min="34" style="0" width="38.7"/>
    <col collapsed="false" customWidth="true" hidden="false" outlineLevel="0" max="36" min="36" style="0" width="23"/>
    <col collapsed="false" customWidth="true" hidden="false" outlineLevel="0" max="37" min="37" style="0" width="28.3"/>
    <col collapsed="false" customWidth="true" hidden="false" outlineLevel="0" max="38" min="38" style="0" width="13"/>
    <col collapsed="false" customWidth="true" hidden="false" outlineLevel="0" max="39" min="39" style="0" width="23.28"/>
    <col collapsed="false" customWidth="true" hidden="false" outlineLevel="0" max="40" min="40" style="0" width="15.71"/>
    <col collapsed="false" customWidth="true" hidden="false" outlineLevel="0" max="41" min="41" style="0" width="18.28"/>
    <col collapsed="false" customWidth="true" hidden="false" outlineLevel="0" max="42" min="42" style="0" width="14.85"/>
    <col collapsed="false" customWidth="true" hidden="false" outlineLevel="0" max="43" min="43" style="0" width="24.43"/>
    <col collapsed="false" customWidth="true" hidden="false" outlineLevel="0" max="44" min="44" style="0" width="24.15"/>
    <col collapsed="false" customWidth="true" hidden="false" outlineLevel="0" max="45" min="45" style="0" width="81.14"/>
    <col collapsed="false" customWidth="true" hidden="false" outlineLevel="0" max="46" min="46" style="0" width="14.28"/>
    <col collapsed="false" customWidth="true" hidden="false" outlineLevel="0" max="47" min="47" style="0" width="15.14"/>
    <col collapsed="false" customWidth="true" hidden="false" outlineLevel="0" max="48" min="48" style="0" width="22.71"/>
  </cols>
  <sheetData>
    <row r="1" customFormat="false" ht="135.75" hidden="false" customHeight="true" outlineLevel="0" collapsed="false">
      <c r="A1" s="391" t="s">
        <v>2066</v>
      </c>
      <c r="B1" s="392" t="s">
        <v>2182</v>
      </c>
      <c r="C1" s="391" t="s">
        <v>2068</v>
      </c>
      <c r="D1" s="391" t="s">
        <v>2106</v>
      </c>
      <c r="E1" s="391" t="s">
        <v>2066</v>
      </c>
      <c r="F1" s="391" t="s">
        <v>2079</v>
      </c>
      <c r="G1" s="391" t="s">
        <v>2103</v>
      </c>
      <c r="H1" s="392" t="s">
        <v>2236</v>
      </c>
      <c r="I1" s="392" t="s">
        <v>2237</v>
      </c>
      <c r="J1" s="392" t="s">
        <v>2238</v>
      </c>
      <c r="K1" s="392" t="s">
        <v>2239</v>
      </c>
      <c r="L1" s="392" t="s">
        <v>2240</v>
      </c>
      <c r="M1" s="392" t="s">
        <v>2241</v>
      </c>
      <c r="N1" s="392" t="s">
        <v>2242</v>
      </c>
      <c r="O1" s="393" t="s">
        <v>2072</v>
      </c>
      <c r="P1" s="392" t="s">
        <v>2243</v>
      </c>
      <c r="Q1" s="392" t="s">
        <v>2244</v>
      </c>
      <c r="R1" s="392" t="s">
        <v>2245</v>
      </c>
      <c r="S1" s="392" t="s">
        <v>2246</v>
      </c>
      <c r="T1" s="394" t="s">
        <v>2247</v>
      </c>
      <c r="U1" s="395" t="s">
        <v>368</v>
      </c>
      <c r="V1" s="392" t="s">
        <v>2248</v>
      </c>
      <c r="W1" s="392" t="s">
        <v>418</v>
      </c>
      <c r="X1" s="396" t="s">
        <v>2113</v>
      </c>
      <c r="Y1" s="392" t="s">
        <v>2249</v>
      </c>
      <c r="Z1" s="392" t="s">
        <v>2250</v>
      </c>
      <c r="AA1" s="392" t="s">
        <v>2251</v>
      </c>
      <c r="AB1" s="392" t="s">
        <v>377</v>
      </c>
      <c r="AC1" s="391" t="s">
        <v>2078</v>
      </c>
      <c r="AD1" s="391" t="s">
        <v>371</v>
      </c>
      <c r="AE1" s="392" t="s">
        <v>2252</v>
      </c>
      <c r="AF1" s="392" t="s">
        <v>2253</v>
      </c>
      <c r="AG1" s="392" t="s">
        <v>2254</v>
      </c>
      <c r="AH1" s="392" t="s">
        <v>2255</v>
      </c>
      <c r="AI1" s="392" t="s">
        <v>2256</v>
      </c>
      <c r="AJ1" s="392" t="s">
        <v>2257</v>
      </c>
      <c r="AK1" s="392" t="s">
        <v>2117</v>
      </c>
      <c r="AL1" s="392" t="s">
        <v>376</v>
      </c>
      <c r="AM1" s="392" t="s">
        <v>2120</v>
      </c>
      <c r="AN1" s="392" t="s">
        <v>2258</v>
      </c>
      <c r="AO1" s="392" t="s">
        <v>2259</v>
      </c>
      <c r="AP1" s="392" t="s">
        <v>2121</v>
      </c>
      <c r="AQ1" s="392" t="s">
        <v>2260</v>
      </c>
      <c r="AR1" s="392" t="s">
        <v>2261</v>
      </c>
      <c r="AS1" s="392" t="s">
        <v>2262</v>
      </c>
      <c r="AT1" s="392" t="s">
        <v>2263</v>
      </c>
      <c r="AU1" s="392" t="s">
        <v>2264</v>
      </c>
      <c r="AV1" s="392" t="s">
        <v>2265</v>
      </c>
    </row>
    <row r="2" customFormat="false" ht="15.75" hidden="false" customHeight="false" outlineLevel="0" collapsed="false">
      <c r="A2" s="397" t="s">
        <v>353</v>
      </c>
      <c r="B2" s="397" t="s">
        <v>2183</v>
      </c>
      <c r="C2" s="397" t="s">
        <v>356</v>
      </c>
      <c r="D2" s="397" t="s">
        <v>416</v>
      </c>
      <c r="E2" s="397" t="s">
        <v>353</v>
      </c>
      <c r="F2" s="397" t="s">
        <v>357</v>
      </c>
      <c r="G2" s="397" t="s">
        <v>361</v>
      </c>
      <c r="H2" s="397" t="s">
        <v>2266</v>
      </c>
      <c r="I2" s="397" t="s">
        <v>2267</v>
      </c>
      <c r="J2" s="397" t="s">
        <v>2268</v>
      </c>
      <c r="K2" s="397" t="s">
        <v>2269</v>
      </c>
      <c r="L2" s="397" t="s">
        <v>2270</v>
      </c>
      <c r="M2" s="397" t="s">
        <v>2271</v>
      </c>
      <c r="N2" s="397" t="s">
        <v>2272</v>
      </c>
      <c r="O2" s="397" t="s">
        <v>354</v>
      </c>
      <c r="P2" s="397" t="s">
        <v>2273</v>
      </c>
      <c r="Q2" s="397" t="s">
        <v>2274</v>
      </c>
      <c r="R2" s="397" t="s">
        <v>2275</v>
      </c>
      <c r="S2" s="397" t="s">
        <v>591</v>
      </c>
      <c r="T2" s="397" t="s">
        <v>2276</v>
      </c>
      <c r="U2" s="397" t="s">
        <v>355</v>
      </c>
      <c r="V2" s="397" t="s">
        <v>2277</v>
      </c>
      <c r="W2" s="397" t="s">
        <v>407</v>
      </c>
      <c r="X2" s="397" t="s">
        <v>367</v>
      </c>
      <c r="Y2" s="397" t="s">
        <v>2278</v>
      </c>
      <c r="Z2" s="397" t="s">
        <v>2279</v>
      </c>
      <c r="AA2" s="397" t="s">
        <v>2280</v>
      </c>
      <c r="AB2" s="397" t="s">
        <v>366</v>
      </c>
      <c r="AC2" s="397" t="s">
        <v>360</v>
      </c>
      <c r="AD2" s="397" t="s">
        <v>359</v>
      </c>
      <c r="AE2" s="397" t="s">
        <v>2281</v>
      </c>
      <c r="AF2" s="397" t="s">
        <v>2282</v>
      </c>
      <c r="AG2" s="397" t="s">
        <v>2283</v>
      </c>
      <c r="AH2" s="397" t="s">
        <v>2284</v>
      </c>
      <c r="AI2" s="397" t="s">
        <v>2285</v>
      </c>
      <c r="AJ2" s="397" t="s">
        <v>2286</v>
      </c>
      <c r="AK2" s="397" t="s">
        <v>364</v>
      </c>
      <c r="AL2" s="397" t="s">
        <v>365</v>
      </c>
      <c r="AM2" s="397" t="s">
        <v>362</v>
      </c>
      <c r="AN2" s="397" t="s">
        <v>2287</v>
      </c>
      <c r="AO2" s="397" t="s">
        <v>2288</v>
      </c>
      <c r="AP2" s="397" t="s">
        <v>363</v>
      </c>
      <c r="AQ2" s="397" t="s">
        <v>2289</v>
      </c>
      <c r="AR2" s="397" t="s">
        <v>2290</v>
      </c>
      <c r="AS2" s="397" t="s">
        <v>2291</v>
      </c>
      <c r="AT2" s="397" t="s">
        <v>2292</v>
      </c>
      <c r="AU2" s="397" t="s">
        <v>2293</v>
      </c>
      <c r="AV2" s="397" t="s">
        <v>358</v>
      </c>
    </row>
    <row r="3" customFormat="false" ht="15" hidden="true" customHeight="false" outlineLevel="0" collapsed="false">
      <c r="A3" s="0" t="s">
        <v>2294</v>
      </c>
      <c r="B3" s="0" t="s">
        <v>2295</v>
      </c>
      <c r="C3" s="0" t="s">
        <v>2296</v>
      </c>
      <c r="D3" s="0" t="s">
        <v>2297</v>
      </c>
      <c r="E3" s="0" t="s">
        <v>2294</v>
      </c>
      <c r="F3" s="0" t="n">
        <v>1</v>
      </c>
      <c r="G3" s="0" t="s">
        <v>2298</v>
      </c>
      <c r="H3" s="0" t="s">
        <v>2170</v>
      </c>
      <c r="I3" s="0" t="s">
        <v>2170</v>
      </c>
      <c r="J3" s="0" t="s">
        <v>2170</v>
      </c>
      <c r="K3" s="0" t="s">
        <v>2170</v>
      </c>
      <c r="L3" s="0" t="s">
        <v>2170</v>
      </c>
      <c r="M3" s="0" t="s">
        <v>2170</v>
      </c>
      <c r="N3" s="0" t="n">
        <f aca="false">FALSE()</f>
        <v>0</v>
      </c>
      <c r="O3" s="0" t="s">
        <v>2299</v>
      </c>
      <c r="P3" s="0" t="s">
        <v>2300</v>
      </c>
      <c r="Q3" s="380" t="n">
        <v>25569.125</v>
      </c>
      <c r="R3" s="0" t="n">
        <v>305807223</v>
      </c>
      <c r="S3" s="0" t="s">
        <v>2301</v>
      </c>
      <c r="T3" s="0" t="s">
        <v>2302</v>
      </c>
      <c r="U3" s="0" t="s">
        <v>610</v>
      </c>
      <c r="V3" s="0" t="n">
        <v>0</v>
      </c>
      <c r="W3" s="0" t="s">
        <v>2303</v>
      </c>
      <c r="X3" s="0" t="n">
        <v>4</v>
      </c>
      <c r="Y3" s="0" t="n">
        <f aca="false">FALSE()</f>
        <v>0</v>
      </c>
      <c r="Z3" s="0" t="n">
        <f aca="false">FALSE()</f>
        <v>0</v>
      </c>
      <c r="AA3" s="0" t="n">
        <f aca="false">FALSE()</f>
        <v>0</v>
      </c>
      <c r="AB3" s="0" t="n">
        <f aca="false">TRUE()</f>
        <v>1</v>
      </c>
      <c r="AC3" s="0" t="n">
        <v>1</v>
      </c>
      <c r="AD3" s="0" t="s">
        <v>2129</v>
      </c>
      <c r="AE3" s="0" t="n">
        <f aca="false">TRUE()</f>
        <v>1</v>
      </c>
      <c r="AF3" s="0" t="s">
        <v>2304</v>
      </c>
      <c r="AG3" s="0" t="n">
        <v>2</v>
      </c>
      <c r="AH3" s="0" t="s">
        <v>2305</v>
      </c>
      <c r="AI3" s="0" t="s">
        <v>2306</v>
      </c>
      <c r="AJ3" s="0" t="n">
        <v>0</v>
      </c>
      <c r="AK3" s="0" t="s">
        <v>2118</v>
      </c>
      <c r="AL3" s="0" t="n">
        <f aca="false">FALSE()</f>
        <v>0</v>
      </c>
      <c r="AM3" s="0" t="n">
        <f aca="false">TRUE()</f>
        <v>1</v>
      </c>
      <c r="AN3" s="0" t="n">
        <f aca="false">FALSE()</f>
        <v>0</v>
      </c>
      <c r="AO3" s="0" t="n">
        <f aca="false">FALSE()</f>
        <v>0</v>
      </c>
      <c r="AP3" s="0" t="n">
        <f aca="false">FALSE()</f>
        <v>0</v>
      </c>
      <c r="AQ3" s="380" t="n">
        <v>44781.6520833333</v>
      </c>
      <c r="AR3" s="380" t="n">
        <v>44781.4166666667</v>
      </c>
      <c r="AS3" s="0" t="s">
        <v>2307</v>
      </c>
      <c r="AT3" s="0" t="s">
        <v>2170</v>
      </c>
      <c r="AU3" s="0" t="s">
        <v>2170</v>
      </c>
    </row>
    <row r="4" customFormat="false" ht="15" hidden="true" customHeight="false" outlineLevel="0" collapsed="false">
      <c r="A4" s="0" t="s">
        <v>2308</v>
      </c>
      <c r="B4" s="0" t="s">
        <v>2309</v>
      </c>
      <c r="C4" s="0" t="s">
        <v>2310</v>
      </c>
      <c r="D4" s="0" t="s">
        <v>2297</v>
      </c>
      <c r="E4" s="0" t="s">
        <v>2308</v>
      </c>
      <c r="F4" s="0" t="n">
        <v>1</v>
      </c>
      <c r="G4" s="0" t="s">
        <v>2298</v>
      </c>
      <c r="H4" s="0" t="s">
        <v>2170</v>
      </c>
      <c r="I4" s="0" t="s">
        <v>2170</v>
      </c>
      <c r="J4" s="0" t="s">
        <v>2170</v>
      </c>
      <c r="K4" s="0" t="s">
        <v>2170</v>
      </c>
      <c r="L4" s="0" t="s">
        <v>2170</v>
      </c>
      <c r="M4" s="0" t="s">
        <v>2170</v>
      </c>
      <c r="N4" s="0" t="n">
        <f aca="false">FALSE()</f>
        <v>0</v>
      </c>
      <c r="O4" s="0" t="s">
        <v>2311</v>
      </c>
      <c r="P4" s="0" t="s">
        <v>2300</v>
      </c>
      <c r="Q4" s="380" t="n">
        <v>25569.125</v>
      </c>
      <c r="R4" s="0" t="n">
        <v>33599897</v>
      </c>
      <c r="S4" s="0" t="s">
        <v>2301</v>
      </c>
      <c r="T4" s="0" t="s">
        <v>2302</v>
      </c>
      <c r="U4" s="0" t="s">
        <v>2116</v>
      </c>
      <c r="V4" s="0" t="n">
        <v>75000000</v>
      </c>
      <c r="W4" s="0" t="s">
        <v>2312</v>
      </c>
      <c r="X4" s="0" t="n">
        <v>4</v>
      </c>
      <c r="Y4" s="0" t="n">
        <f aca="false">FALSE()</f>
        <v>0</v>
      </c>
      <c r="Z4" s="0" t="n">
        <f aca="false">FALSE()</f>
        <v>0</v>
      </c>
      <c r="AA4" s="0" t="n">
        <f aca="false">FALSE()</f>
        <v>0</v>
      </c>
      <c r="AB4" s="0" t="n">
        <f aca="false">FALSE()</f>
        <v>0</v>
      </c>
      <c r="AC4" s="0" t="n">
        <v>1</v>
      </c>
      <c r="AD4" s="0" t="s">
        <v>2129</v>
      </c>
      <c r="AE4" s="0" t="n">
        <f aca="false">TRUE()</f>
        <v>1</v>
      </c>
      <c r="AF4" s="0" t="s">
        <v>2313</v>
      </c>
      <c r="AG4" s="0" t="n">
        <v>2</v>
      </c>
      <c r="AH4" s="0" t="s">
        <v>2314</v>
      </c>
      <c r="AI4" s="0" t="s">
        <v>2315</v>
      </c>
      <c r="AJ4" s="0" t="n">
        <v>0</v>
      </c>
      <c r="AK4" s="0" t="s">
        <v>2118</v>
      </c>
      <c r="AL4" s="0" t="n">
        <f aca="false">FALSE()</f>
        <v>0</v>
      </c>
      <c r="AM4" s="0" t="n">
        <f aca="false">TRUE()</f>
        <v>1</v>
      </c>
      <c r="AN4" s="0" t="n">
        <f aca="false">FALSE()</f>
        <v>0</v>
      </c>
      <c r="AO4" s="0" t="n">
        <f aca="false">FALSE()</f>
        <v>0</v>
      </c>
      <c r="AP4" s="0" t="n">
        <f aca="false">TRUE()</f>
        <v>1</v>
      </c>
      <c r="AQ4" s="380" t="n">
        <v>44589.6576388889</v>
      </c>
      <c r="AR4" s="380" t="n">
        <v>44589.4166666667</v>
      </c>
      <c r="AS4" s="0" t="s">
        <v>2316</v>
      </c>
      <c r="AT4" s="0" t="s">
        <v>2170</v>
      </c>
      <c r="AU4" s="0" t="s">
        <v>2170</v>
      </c>
    </row>
    <row r="5" customFormat="false" ht="15" hidden="true" customHeight="false" outlineLevel="0" collapsed="false">
      <c r="A5" s="0" t="s">
        <v>2317</v>
      </c>
      <c r="B5" s="0" t="s">
        <v>2318</v>
      </c>
      <c r="C5" s="0" t="s">
        <v>2319</v>
      </c>
      <c r="D5" s="0" t="s">
        <v>2297</v>
      </c>
      <c r="E5" s="0" t="s">
        <v>2317</v>
      </c>
      <c r="F5" s="0" t="n">
        <v>1</v>
      </c>
      <c r="G5" s="0" t="s">
        <v>2298</v>
      </c>
      <c r="H5" s="0" t="s">
        <v>2170</v>
      </c>
      <c r="I5" s="0" t="s">
        <v>2170</v>
      </c>
      <c r="J5" s="0" t="s">
        <v>2170</v>
      </c>
      <c r="K5" s="0" t="s">
        <v>2170</v>
      </c>
      <c r="L5" s="0" t="s">
        <v>2170</v>
      </c>
      <c r="M5" s="0" t="s">
        <v>2170</v>
      </c>
      <c r="N5" s="0" t="n">
        <f aca="false">FALSE()</f>
        <v>0</v>
      </c>
      <c r="O5" s="0" t="s">
        <v>2320</v>
      </c>
      <c r="P5" s="0" t="s">
        <v>2300</v>
      </c>
      <c r="Q5" s="380" t="n">
        <v>25569.125</v>
      </c>
      <c r="R5" s="0" t="n">
        <v>164106480</v>
      </c>
      <c r="S5" s="0" t="s">
        <v>2301</v>
      </c>
      <c r="T5" s="0" t="s">
        <v>2302</v>
      </c>
      <c r="U5" s="0" t="s">
        <v>2116</v>
      </c>
      <c r="V5" s="0" t="n">
        <v>725000000</v>
      </c>
      <c r="W5" s="0" t="s">
        <v>2321</v>
      </c>
      <c r="X5" s="0" t="n">
        <v>4</v>
      </c>
      <c r="Y5" s="0" t="n">
        <f aca="false">FALSE()</f>
        <v>0</v>
      </c>
      <c r="Z5" s="0" t="n">
        <f aca="false">FALSE()</f>
        <v>0</v>
      </c>
      <c r="AA5" s="0" t="n">
        <f aca="false">FALSE()</f>
        <v>0</v>
      </c>
      <c r="AB5" s="0" t="n">
        <f aca="false">FALSE()</f>
        <v>0</v>
      </c>
      <c r="AC5" s="0" t="n">
        <v>1</v>
      </c>
      <c r="AD5" s="0" t="s">
        <v>2129</v>
      </c>
      <c r="AE5" s="0" t="n">
        <f aca="false">TRUE()</f>
        <v>1</v>
      </c>
      <c r="AF5" s="0" t="s">
        <v>2322</v>
      </c>
      <c r="AG5" s="0" t="n">
        <v>2</v>
      </c>
      <c r="AH5" s="0" t="s">
        <v>2323</v>
      </c>
      <c r="AI5" s="0" t="s">
        <v>2324</v>
      </c>
      <c r="AJ5" s="0" t="n">
        <v>0</v>
      </c>
      <c r="AK5" s="0" t="s">
        <v>2118</v>
      </c>
      <c r="AL5" s="0" t="n">
        <f aca="false">FALSE()</f>
        <v>0</v>
      </c>
      <c r="AM5" s="0" t="n">
        <f aca="false">TRUE()</f>
        <v>1</v>
      </c>
      <c r="AN5" s="0" t="n">
        <f aca="false">FALSE()</f>
        <v>0</v>
      </c>
      <c r="AO5" s="0" t="n">
        <f aca="false">FALSE()</f>
        <v>0</v>
      </c>
      <c r="AP5" s="0" t="n">
        <f aca="false">TRUE()</f>
        <v>1</v>
      </c>
      <c r="AQ5" s="380" t="n">
        <v>44837.6729166667</v>
      </c>
      <c r="AR5" s="380" t="n">
        <v>44837.4166666667</v>
      </c>
      <c r="AS5" s="0" t="s">
        <v>2325</v>
      </c>
      <c r="AT5" s="0" t="s">
        <v>2170</v>
      </c>
      <c r="AU5" s="0" t="s">
        <v>2170</v>
      </c>
    </row>
    <row r="6" customFormat="false" ht="15" hidden="true" customHeight="false" outlineLevel="0" collapsed="false">
      <c r="A6" s="0" t="s">
        <v>2326</v>
      </c>
      <c r="B6" s="0" t="s">
        <v>2327</v>
      </c>
      <c r="C6" s="0" t="s">
        <v>2328</v>
      </c>
      <c r="D6" s="0" t="s">
        <v>2297</v>
      </c>
      <c r="E6" s="0" t="s">
        <v>2326</v>
      </c>
      <c r="F6" s="0" t="n">
        <v>1</v>
      </c>
      <c r="G6" s="0" t="s">
        <v>2298</v>
      </c>
      <c r="H6" s="0" t="s">
        <v>2170</v>
      </c>
      <c r="I6" s="0" t="s">
        <v>2170</v>
      </c>
      <c r="J6" s="0" t="s">
        <v>2170</v>
      </c>
      <c r="K6" s="0" t="s">
        <v>2170</v>
      </c>
      <c r="L6" s="0" t="s">
        <v>2170</v>
      </c>
      <c r="M6" s="0" t="s">
        <v>2170</v>
      </c>
      <c r="N6" s="0" t="n">
        <f aca="false">FALSE()</f>
        <v>0</v>
      </c>
      <c r="O6" s="0" t="s">
        <v>2329</v>
      </c>
      <c r="P6" s="0" t="s">
        <v>2300</v>
      </c>
      <c r="Q6" s="380" t="n">
        <v>21901.125</v>
      </c>
      <c r="R6" s="0" t="n">
        <v>1394731892</v>
      </c>
      <c r="S6" s="0" t="s">
        <v>2301</v>
      </c>
      <c r="T6" s="0" t="s">
        <v>2302</v>
      </c>
      <c r="U6" s="0" t="s">
        <v>2330</v>
      </c>
      <c r="V6" s="0" t="n">
        <v>0</v>
      </c>
      <c r="W6" s="0" t="s">
        <v>2321</v>
      </c>
      <c r="X6" s="0" t="n">
        <v>4</v>
      </c>
      <c r="Y6" s="0" t="n">
        <f aca="false">FALSE()</f>
        <v>0</v>
      </c>
      <c r="Z6" s="0" t="n">
        <f aca="false">FALSE()</f>
        <v>0</v>
      </c>
      <c r="AA6" s="0" t="n">
        <f aca="false">FALSE()</f>
        <v>0</v>
      </c>
      <c r="AB6" s="0" t="n">
        <f aca="false">TRUE()</f>
        <v>1</v>
      </c>
      <c r="AC6" s="0" t="n">
        <v>1</v>
      </c>
      <c r="AD6" s="0" t="s">
        <v>2129</v>
      </c>
      <c r="AE6" s="0" t="n">
        <f aca="false">TRUE()</f>
        <v>1</v>
      </c>
      <c r="AF6" s="0" t="s">
        <v>2331</v>
      </c>
      <c r="AG6" s="0" t="n">
        <v>2</v>
      </c>
      <c r="AH6" s="0" t="s">
        <v>2332</v>
      </c>
      <c r="AI6" s="0" t="s">
        <v>2333</v>
      </c>
      <c r="AJ6" s="0" t="n">
        <v>0</v>
      </c>
      <c r="AK6" s="0" t="s">
        <v>2118</v>
      </c>
      <c r="AL6" s="0" t="n">
        <f aca="false">FALSE()</f>
        <v>0</v>
      </c>
      <c r="AM6" s="0" t="n">
        <f aca="false">TRUE()</f>
        <v>1</v>
      </c>
      <c r="AN6" s="0" t="n">
        <f aca="false">FALSE()</f>
        <v>0</v>
      </c>
      <c r="AO6" s="0" t="n">
        <f aca="false">FALSE()</f>
        <v>0</v>
      </c>
      <c r="AP6" s="0" t="n">
        <f aca="false">FALSE()</f>
        <v>0</v>
      </c>
      <c r="AQ6" s="380" t="n">
        <v>43123.7125</v>
      </c>
      <c r="AR6" s="380" t="n">
        <v>32398.1666666667</v>
      </c>
      <c r="AS6" s="0" t="s">
        <v>2334</v>
      </c>
      <c r="AT6" s="0" t="s">
        <v>2170</v>
      </c>
      <c r="AU6" s="0" t="s">
        <v>2170</v>
      </c>
    </row>
    <row r="7" customFormat="false" ht="15" hidden="true" customHeight="false" outlineLevel="0" collapsed="false">
      <c r="A7" s="0" t="s">
        <v>2335</v>
      </c>
      <c r="B7" s="0" t="s">
        <v>2336</v>
      </c>
      <c r="C7" s="0" t="s">
        <v>2337</v>
      </c>
      <c r="D7" s="0" t="s">
        <v>2297</v>
      </c>
      <c r="E7" s="0" t="s">
        <v>2335</v>
      </c>
      <c r="F7" s="0" t="n">
        <v>1</v>
      </c>
      <c r="G7" s="0" t="s">
        <v>2298</v>
      </c>
      <c r="H7" s="0" t="s">
        <v>2170</v>
      </c>
      <c r="I7" s="0" t="s">
        <v>2170</v>
      </c>
      <c r="J7" s="0" t="s">
        <v>2170</v>
      </c>
      <c r="K7" s="0" t="s">
        <v>2170</v>
      </c>
      <c r="L7" s="0" t="s">
        <v>2170</v>
      </c>
      <c r="M7" s="0" t="s">
        <v>2170</v>
      </c>
      <c r="N7" s="0" t="n">
        <f aca="false">FALSE()</f>
        <v>0</v>
      </c>
      <c r="O7" s="0" t="s">
        <v>2338</v>
      </c>
      <c r="P7" s="0" t="s">
        <v>2300</v>
      </c>
      <c r="Q7" s="380" t="n">
        <v>25569.125</v>
      </c>
      <c r="R7" s="0" t="n">
        <v>111867662</v>
      </c>
      <c r="S7" s="0" t="s">
        <v>2301</v>
      </c>
      <c r="T7" s="0" t="s">
        <v>2302</v>
      </c>
      <c r="U7" s="0" t="s">
        <v>2116</v>
      </c>
      <c r="V7" s="0" t="n">
        <v>500000000</v>
      </c>
      <c r="W7" s="0" t="s">
        <v>2339</v>
      </c>
      <c r="X7" s="0" t="n">
        <v>4</v>
      </c>
      <c r="Y7" s="0" t="n">
        <f aca="false">FALSE()</f>
        <v>0</v>
      </c>
      <c r="Z7" s="0" t="n">
        <f aca="false">FALSE()</f>
        <v>0</v>
      </c>
      <c r="AA7" s="0" t="n">
        <f aca="false">FALSE()</f>
        <v>0</v>
      </c>
      <c r="AB7" s="0" t="n">
        <f aca="false">FALSE()</f>
        <v>0</v>
      </c>
      <c r="AC7" s="0" t="n">
        <v>1</v>
      </c>
      <c r="AD7" s="0" t="s">
        <v>2129</v>
      </c>
      <c r="AE7" s="0" t="n">
        <f aca="false">TRUE()</f>
        <v>1</v>
      </c>
      <c r="AF7" s="0" t="s">
        <v>2340</v>
      </c>
      <c r="AG7" s="0" t="n">
        <v>2</v>
      </c>
      <c r="AH7" s="0" t="s">
        <v>2341</v>
      </c>
      <c r="AI7" s="0" t="s">
        <v>2342</v>
      </c>
      <c r="AJ7" s="0" t="n">
        <v>0</v>
      </c>
      <c r="AK7" s="0" t="s">
        <v>2118</v>
      </c>
      <c r="AL7" s="0" t="n">
        <f aca="false">FALSE()</f>
        <v>0</v>
      </c>
      <c r="AM7" s="0" t="n">
        <f aca="false">TRUE()</f>
        <v>1</v>
      </c>
      <c r="AN7" s="0" t="n">
        <f aca="false">FALSE()</f>
        <v>0</v>
      </c>
      <c r="AO7" s="0" t="n">
        <f aca="false">FALSE()</f>
        <v>0</v>
      </c>
      <c r="AP7" s="0" t="n">
        <f aca="false">FALSE()</f>
        <v>0</v>
      </c>
      <c r="AQ7" s="380" t="n">
        <v>44510.70625</v>
      </c>
      <c r="AR7" s="380" t="n">
        <v>44510.4166666667</v>
      </c>
      <c r="AS7" s="0" t="s">
        <v>2343</v>
      </c>
      <c r="AT7" s="0" t="s">
        <v>2170</v>
      </c>
      <c r="AU7" s="0" t="s">
        <v>2170</v>
      </c>
    </row>
    <row r="8" customFormat="false" ht="15" hidden="true" customHeight="false" outlineLevel="0" collapsed="false">
      <c r="A8" s="0" t="s">
        <v>2344</v>
      </c>
      <c r="B8" s="0" t="s">
        <v>2345</v>
      </c>
      <c r="C8" s="0" t="s">
        <v>2346</v>
      </c>
      <c r="D8" s="0" t="s">
        <v>2297</v>
      </c>
      <c r="E8" s="0" t="s">
        <v>2344</v>
      </c>
      <c r="F8" s="0" t="n">
        <v>1</v>
      </c>
      <c r="G8" s="0" t="s">
        <v>2298</v>
      </c>
      <c r="H8" s="0" t="s">
        <v>2170</v>
      </c>
      <c r="I8" s="0" t="s">
        <v>2170</v>
      </c>
      <c r="J8" s="0" t="s">
        <v>2170</v>
      </c>
      <c r="K8" s="0" t="s">
        <v>2170</v>
      </c>
      <c r="L8" s="0" t="s">
        <v>2170</v>
      </c>
      <c r="M8" s="0" t="s">
        <v>2170</v>
      </c>
      <c r="N8" s="0" t="n">
        <f aca="false">FALSE()</f>
        <v>0</v>
      </c>
      <c r="O8" s="0" t="s">
        <v>2347</v>
      </c>
      <c r="P8" s="0" t="s">
        <v>2300</v>
      </c>
      <c r="Q8" s="380" t="n">
        <v>33550.125</v>
      </c>
      <c r="R8" s="0" t="n">
        <v>1203143274</v>
      </c>
      <c r="S8" s="0" t="s">
        <v>2301</v>
      </c>
      <c r="T8" s="0" t="s">
        <v>2302</v>
      </c>
      <c r="U8" s="0" t="s">
        <v>2116</v>
      </c>
      <c r="V8" s="0" t="n">
        <v>0</v>
      </c>
      <c r="W8" s="0" t="s">
        <v>2312</v>
      </c>
      <c r="X8" s="0" t="n">
        <v>4</v>
      </c>
      <c r="Y8" s="0" t="n">
        <f aca="false">FALSE()</f>
        <v>0</v>
      </c>
      <c r="Z8" s="0" t="n">
        <f aca="false">FALSE()</f>
        <v>0</v>
      </c>
      <c r="AA8" s="0" t="n">
        <f aca="false">FALSE()</f>
        <v>0</v>
      </c>
      <c r="AB8" s="0" t="n">
        <f aca="false">TRUE()</f>
        <v>1</v>
      </c>
      <c r="AC8" s="0" t="n">
        <v>1</v>
      </c>
      <c r="AD8" s="0" t="s">
        <v>2129</v>
      </c>
      <c r="AE8" s="0" t="n">
        <f aca="false">TRUE()</f>
        <v>1</v>
      </c>
      <c r="AF8" s="0" t="s">
        <v>2348</v>
      </c>
      <c r="AG8" s="0" t="n">
        <v>2</v>
      </c>
      <c r="AH8" s="0" t="s">
        <v>2349</v>
      </c>
      <c r="AI8" s="0" t="s">
        <v>2350</v>
      </c>
      <c r="AJ8" s="0" t="n">
        <v>0</v>
      </c>
      <c r="AK8" s="0" t="s">
        <v>2118</v>
      </c>
      <c r="AL8" s="0" t="n">
        <f aca="false">FALSE()</f>
        <v>0</v>
      </c>
      <c r="AM8" s="0" t="n">
        <f aca="false">TRUE()</f>
        <v>1</v>
      </c>
      <c r="AN8" s="0" t="n">
        <f aca="false">FALSE()</f>
        <v>0</v>
      </c>
      <c r="AO8" s="0" t="n">
        <f aca="false">FALSE()</f>
        <v>0</v>
      </c>
      <c r="AP8" s="0" t="n">
        <f aca="false">FALSE()</f>
        <v>0</v>
      </c>
      <c r="AQ8" s="380" t="n">
        <v>43123.7291666667</v>
      </c>
      <c r="AR8" s="380" t="n">
        <v>35569.1666666667</v>
      </c>
      <c r="AS8" s="0" t="s">
        <v>2351</v>
      </c>
      <c r="AT8" s="0" t="s">
        <v>2170</v>
      </c>
      <c r="AU8" s="0" t="s">
        <v>2170</v>
      </c>
    </row>
    <row r="9" customFormat="false" ht="15" hidden="true" customHeight="false" outlineLevel="0" collapsed="false">
      <c r="A9" s="0" t="s">
        <v>2352</v>
      </c>
      <c r="B9" s="0" t="s">
        <v>2353</v>
      </c>
      <c r="C9" s="0" t="s">
        <v>2354</v>
      </c>
      <c r="D9" s="0" t="s">
        <v>2297</v>
      </c>
      <c r="E9" s="0" t="s">
        <v>2352</v>
      </c>
      <c r="F9" s="0" t="n">
        <v>1</v>
      </c>
      <c r="G9" s="0" t="s">
        <v>2298</v>
      </c>
      <c r="H9" s="0" t="s">
        <v>2170</v>
      </c>
      <c r="I9" s="0" t="s">
        <v>2170</v>
      </c>
      <c r="J9" s="0" t="s">
        <v>2170</v>
      </c>
      <c r="K9" s="0" t="s">
        <v>2170</v>
      </c>
      <c r="L9" s="0" t="s">
        <v>2170</v>
      </c>
      <c r="M9" s="0" t="s">
        <v>2170</v>
      </c>
      <c r="N9" s="0" t="n">
        <f aca="false">FALSE()</f>
        <v>0</v>
      </c>
      <c r="O9" s="0" t="s">
        <v>2355</v>
      </c>
      <c r="P9" s="0" t="s">
        <v>2300</v>
      </c>
      <c r="Q9" s="380" t="n">
        <v>25569.125</v>
      </c>
      <c r="R9" s="0" t="n">
        <v>99835238</v>
      </c>
      <c r="S9" s="0" t="s">
        <v>2301</v>
      </c>
      <c r="T9" s="0" t="s">
        <v>2302</v>
      </c>
      <c r="U9" s="0" t="s">
        <v>2116</v>
      </c>
      <c r="V9" s="0" t="n">
        <v>300000000</v>
      </c>
      <c r="W9" s="0" t="s">
        <v>2356</v>
      </c>
      <c r="X9" s="0" t="n">
        <v>4</v>
      </c>
      <c r="Y9" s="0" t="n">
        <f aca="false">FALSE()</f>
        <v>0</v>
      </c>
      <c r="Z9" s="0" t="n">
        <f aca="false">FALSE()</f>
        <v>0</v>
      </c>
      <c r="AA9" s="0" t="n">
        <f aca="false">FALSE()</f>
        <v>0</v>
      </c>
      <c r="AB9" s="0" t="n">
        <f aca="false">TRUE()</f>
        <v>1</v>
      </c>
      <c r="AC9" s="0" t="n">
        <v>1</v>
      </c>
      <c r="AD9" s="0" t="s">
        <v>2129</v>
      </c>
      <c r="AE9" s="0" t="n">
        <f aca="false">TRUE()</f>
        <v>1</v>
      </c>
      <c r="AF9" s="0" t="s">
        <v>2357</v>
      </c>
      <c r="AG9" s="0" t="n">
        <v>2</v>
      </c>
      <c r="AH9" s="0" t="s">
        <v>2358</v>
      </c>
      <c r="AI9" s="0" t="s">
        <v>2359</v>
      </c>
      <c r="AJ9" s="0" t="n">
        <v>0</v>
      </c>
      <c r="AK9" s="0" t="s">
        <v>2118</v>
      </c>
      <c r="AL9" s="0" t="n">
        <f aca="false">FALSE()</f>
        <v>0</v>
      </c>
      <c r="AM9" s="0" t="n">
        <f aca="false">TRUE()</f>
        <v>1</v>
      </c>
      <c r="AN9" s="0" t="n">
        <f aca="false">FALSE()</f>
        <v>0</v>
      </c>
      <c r="AO9" s="0" t="n">
        <f aca="false">FALSE()</f>
        <v>0</v>
      </c>
      <c r="AP9" s="0" t="n">
        <f aca="false">FALSE()</f>
        <v>0</v>
      </c>
      <c r="AQ9" s="380" t="n">
        <v>44169.7291666667</v>
      </c>
      <c r="AR9" s="380" t="n">
        <v>44169.4166666667</v>
      </c>
      <c r="AS9" s="0" t="s">
        <v>2360</v>
      </c>
      <c r="AT9" s="0" t="s">
        <v>2170</v>
      </c>
      <c r="AU9" s="0" t="s">
        <v>2170</v>
      </c>
    </row>
    <row r="10" customFormat="false" ht="15" hidden="true" customHeight="false" outlineLevel="0" collapsed="false">
      <c r="A10" s="0" t="s">
        <v>2361</v>
      </c>
      <c r="B10" s="0" t="s">
        <v>2362</v>
      </c>
      <c r="C10" s="0" t="s">
        <v>2363</v>
      </c>
      <c r="D10" s="0" t="s">
        <v>2297</v>
      </c>
      <c r="E10" s="0" t="s">
        <v>2361</v>
      </c>
      <c r="F10" s="0" t="n">
        <v>1</v>
      </c>
      <c r="G10" s="0" t="s">
        <v>2298</v>
      </c>
      <c r="H10" s="0" t="s">
        <v>2170</v>
      </c>
      <c r="I10" s="0" t="s">
        <v>2170</v>
      </c>
      <c r="J10" s="0" t="s">
        <v>2170</v>
      </c>
      <c r="K10" s="0" t="s">
        <v>2170</v>
      </c>
      <c r="L10" s="0" t="s">
        <v>2170</v>
      </c>
      <c r="M10" s="0" t="s">
        <v>2170</v>
      </c>
      <c r="N10" s="0" t="n">
        <f aca="false">FALSE()</f>
        <v>0</v>
      </c>
      <c r="O10" s="0" t="s">
        <v>2364</v>
      </c>
      <c r="P10" s="0" t="s">
        <v>2300</v>
      </c>
      <c r="Q10" s="380" t="n">
        <v>25569.125</v>
      </c>
      <c r="R10" s="0" t="n">
        <v>36386777</v>
      </c>
      <c r="S10" s="0" t="s">
        <v>2301</v>
      </c>
      <c r="T10" s="0" t="s">
        <v>2302</v>
      </c>
      <c r="U10" s="0" t="s">
        <v>2365</v>
      </c>
      <c r="V10" s="0" t="n">
        <v>170000000</v>
      </c>
      <c r="W10" s="0" t="s">
        <v>2366</v>
      </c>
      <c r="X10" s="0" t="n">
        <v>4</v>
      </c>
      <c r="Y10" s="0" t="n">
        <f aca="false">FALSE()</f>
        <v>0</v>
      </c>
      <c r="Z10" s="0" t="n">
        <f aca="false">FALSE()</f>
        <v>0</v>
      </c>
      <c r="AA10" s="0" t="n">
        <f aca="false">FALSE()</f>
        <v>0</v>
      </c>
      <c r="AB10" s="0" t="n">
        <f aca="false">TRUE()</f>
        <v>1</v>
      </c>
      <c r="AC10" s="0" t="n">
        <v>1</v>
      </c>
      <c r="AD10" s="0" t="s">
        <v>2129</v>
      </c>
      <c r="AE10" s="0" t="n">
        <f aca="false">TRUE()</f>
        <v>1</v>
      </c>
      <c r="AF10" s="0" t="s">
        <v>2367</v>
      </c>
      <c r="AG10" s="0" t="n">
        <v>2</v>
      </c>
      <c r="AH10" s="0" t="s">
        <v>2368</v>
      </c>
      <c r="AI10" s="0" t="s">
        <v>2369</v>
      </c>
      <c r="AJ10" s="0" t="n">
        <v>0</v>
      </c>
      <c r="AK10" s="0" t="s">
        <v>2118</v>
      </c>
      <c r="AL10" s="0" t="n">
        <f aca="false">FALSE()</f>
        <v>0</v>
      </c>
      <c r="AM10" s="0" t="n">
        <f aca="false">TRUE()</f>
        <v>1</v>
      </c>
      <c r="AN10" s="0" t="n">
        <f aca="false">FALSE()</f>
        <v>0</v>
      </c>
      <c r="AO10" s="0" t="n">
        <f aca="false">FALSE()</f>
        <v>0</v>
      </c>
      <c r="AP10" s="0" t="n">
        <f aca="false">FALSE()</f>
        <v>0</v>
      </c>
      <c r="AQ10" s="380" t="n">
        <v>43969.6145833333</v>
      </c>
      <c r="AR10" s="380" t="n">
        <v>43969.4166666667</v>
      </c>
      <c r="AS10" s="0" t="s">
        <v>2370</v>
      </c>
      <c r="AT10" s="0" t="s">
        <v>2170</v>
      </c>
      <c r="AU10" s="0" t="s">
        <v>2170</v>
      </c>
    </row>
    <row r="11" customFormat="false" ht="15" hidden="true" customHeight="false" outlineLevel="0" collapsed="false">
      <c r="A11" s="0" t="s">
        <v>2371</v>
      </c>
      <c r="B11" s="0" t="s">
        <v>2372</v>
      </c>
      <c r="C11" s="0" t="s">
        <v>2373</v>
      </c>
      <c r="D11" s="0" t="s">
        <v>2297</v>
      </c>
      <c r="E11" s="0" t="s">
        <v>2371</v>
      </c>
      <c r="F11" s="0" t="n">
        <v>1</v>
      </c>
      <c r="G11" s="0" t="s">
        <v>2298</v>
      </c>
      <c r="H11" s="0" t="s">
        <v>2170</v>
      </c>
      <c r="I11" s="0" t="s">
        <v>2170</v>
      </c>
      <c r="J11" s="0" t="s">
        <v>2170</v>
      </c>
      <c r="K11" s="0" t="s">
        <v>2170</v>
      </c>
      <c r="L11" s="0" t="s">
        <v>2170</v>
      </c>
      <c r="M11" s="0" t="s">
        <v>2170</v>
      </c>
      <c r="N11" s="0" t="n">
        <f aca="false">FALSE()</f>
        <v>0</v>
      </c>
      <c r="O11" s="0" t="s">
        <v>2374</v>
      </c>
      <c r="P11" s="0" t="s">
        <v>2300</v>
      </c>
      <c r="Q11" s="380" t="n">
        <v>15255.1666666667</v>
      </c>
      <c r="R11" s="0" t="n">
        <v>390834614</v>
      </c>
      <c r="S11" s="0" t="s">
        <v>2301</v>
      </c>
      <c r="T11" s="0" t="s">
        <v>2302</v>
      </c>
      <c r="U11" s="0" t="s">
        <v>2114</v>
      </c>
      <c r="V11" s="0" t="n">
        <v>0</v>
      </c>
      <c r="W11" s="0" t="s">
        <v>2356</v>
      </c>
      <c r="X11" s="0" t="n">
        <v>4</v>
      </c>
      <c r="Y11" s="0" t="n">
        <f aca="false">FALSE()</f>
        <v>0</v>
      </c>
      <c r="Z11" s="0" t="n">
        <f aca="false">FALSE()</f>
        <v>0</v>
      </c>
      <c r="AA11" s="0" t="n">
        <f aca="false">FALSE()</f>
        <v>0</v>
      </c>
      <c r="AB11" s="0" t="n">
        <f aca="false">TRUE()</f>
        <v>1</v>
      </c>
      <c r="AC11" s="0" t="n">
        <v>1</v>
      </c>
      <c r="AD11" s="0" t="s">
        <v>2129</v>
      </c>
      <c r="AE11" s="0" t="n">
        <f aca="false">TRUE()</f>
        <v>1</v>
      </c>
      <c r="AF11" s="0" t="s">
        <v>2375</v>
      </c>
      <c r="AG11" s="0" t="n">
        <v>2</v>
      </c>
      <c r="AH11" s="0" t="s">
        <v>2376</v>
      </c>
      <c r="AI11" s="0" t="s">
        <v>2377</v>
      </c>
      <c r="AJ11" s="0" t="n">
        <v>0</v>
      </c>
      <c r="AK11" s="0" t="s">
        <v>2118</v>
      </c>
      <c r="AL11" s="0" t="n">
        <f aca="false">FALSE()</f>
        <v>0</v>
      </c>
      <c r="AM11" s="0" t="n">
        <f aca="false">TRUE()</f>
        <v>1</v>
      </c>
      <c r="AN11" s="0" t="n">
        <f aca="false">FALSE()</f>
        <v>0</v>
      </c>
      <c r="AO11" s="0" t="n">
        <f aca="false">FALSE()</f>
        <v>0</v>
      </c>
      <c r="AP11" s="0" t="n">
        <f aca="false">FALSE()</f>
        <v>0</v>
      </c>
      <c r="AQ11" s="380" t="n">
        <v>43123.7284722222</v>
      </c>
      <c r="AR11" s="380" t="n">
        <v>32398.1666666667</v>
      </c>
      <c r="AS11" s="0" t="s">
        <v>2378</v>
      </c>
      <c r="AT11" s="0" t="s">
        <v>2170</v>
      </c>
      <c r="AU11" s="0" t="s">
        <v>2170</v>
      </c>
    </row>
    <row r="12" customFormat="false" ht="15" hidden="true" customHeight="false" outlineLevel="0" collapsed="false">
      <c r="A12" s="0" t="s">
        <v>2379</v>
      </c>
      <c r="B12" s="0" t="s">
        <v>2380</v>
      </c>
      <c r="C12" s="0" t="s">
        <v>2381</v>
      </c>
      <c r="D12" s="0" t="s">
        <v>2297</v>
      </c>
      <c r="E12" s="0" t="s">
        <v>2379</v>
      </c>
      <c r="F12" s="0" t="n">
        <v>1</v>
      </c>
      <c r="G12" s="0" t="s">
        <v>2298</v>
      </c>
      <c r="H12" s="0" t="s">
        <v>2170</v>
      </c>
      <c r="I12" s="0" t="s">
        <v>2170</v>
      </c>
      <c r="J12" s="0" t="s">
        <v>2170</v>
      </c>
      <c r="K12" s="0" t="s">
        <v>2170</v>
      </c>
      <c r="L12" s="0" t="s">
        <v>2170</v>
      </c>
      <c r="M12" s="0" t="s">
        <v>2170</v>
      </c>
      <c r="N12" s="0" t="n">
        <f aca="false">FALSE()</f>
        <v>0</v>
      </c>
      <c r="O12" s="0" t="s">
        <v>2382</v>
      </c>
      <c r="P12" s="0" t="s">
        <v>2300</v>
      </c>
      <c r="Q12" s="380" t="n">
        <v>25569.125</v>
      </c>
      <c r="R12" s="0" t="n">
        <v>59901000</v>
      </c>
      <c r="S12" s="0" t="s">
        <v>2301</v>
      </c>
      <c r="T12" s="0" t="s">
        <v>2302</v>
      </c>
      <c r="U12" s="0" t="s">
        <v>2115</v>
      </c>
      <c r="V12" s="0" t="n">
        <v>120000000</v>
      </c>
      <c r="W12" s="0" t="s">
        <v>2383</v>
      </c>
      <c r="X12" s="0" t="n">
        <v>4</v>
      </c>
      <c r="Y12" s="0" t="n">
        <f aca="false">FALSE()</f>
        <v>0</v>
      </c>
      <c r="Z12" s="0" t="n">
        <f aca="false">FALSE()</f>
        <v>0</v>
      </c>
      <c r="AA12" s="0" t="n">
        <f aca="false">FALSE()</f>
        <v>0</v>
      </c>
      <c r="AB12" s="0" t="n">
        <f aca="false">FALSE()</f>
        <v>0</v>
      </c>
      <c r="AC12" s="0" t="n">
        <v>1</v>
      </c>
      <c r="AD12" s="0" t="s">
        <v>2129</v>
      </c>
      <c r="AE12" s="0" t="n">
        <f aca="false">TRUE()</f>
        <v>1</v>
      </c>
      <c r="AF12" s="0" t="s">
        <v>2384</v>
      </c>
      <c r="AG12" s="0" t="n">
        <v>2</v>
      </c>
      <c r="AH12" s="0" t="s">
        <v>2385</v>
      </c>
      <c r="AI12" s="0" t="s">
        <v>2386</v>
      </c>
      <c r="AJ12" s="0" t="n">
        <v>0</v>
      </c>
      <c r="AK12" s="0" t="s">
        <v>2118</v>
      </c>
      <c r="AL12" s="0" t="n">
        <f aca="false">FALSE()</f>
        <v>0</v>
      </c>
      <c r="AM12" s="0" t="n">
        <f aca="false">TRUE()</f>
        <v>1</v>
      </c>
      <c r="AN12" s="0" t="n">
        <f aca="false">FALSE()</f>
        <v>0</v>
      </c>
      <c r="AO12" s="0" t="n">
        <f aca="false">FALSE()</f>
        <v>0</v>
      </c>
      <c r="AP12" s="0" t="n">
        <f aca="false">FALSE()</f>
        <v>0</v>
      </c>
      <c r="AQ12" s="380" t="n">
        <v>43524.73125</v>
      </c>
      <c r="AR12" s="380" t="n">
        <v>32652.1666666667</v>
      </c>
      <c r="AS12" s="0" t="s">
        <v>2387</v>
      </c>
      <c r="AT12" s="0" t="s">
        <v>2170</v>
      </c>
      <c r="AU12" s="0" t="s">
        <v>2170</v>
      </c>
    </row>
    <row r="13" customFormat="false" ht="15" hidden="true" customHeight="false" outlineLevel="0" collapsed="false">
      <c r="A13" s="0" t="s">
        <v>2388</v>
      </c>
      <c r="B13" s="0" t="s">
        <v>2389</v>
      </c>
      <c r="C13" s="0" t="s">
        <v>2390</v>
      </c>
      <c r="D13" s="0" t="s">
        <v>2297</v>
      </c>
      <c r="E13" s="0" t="s">
        <v>2388</v>
      </c>
      <c r="F13" s="0" t="n">
        <v>1</v>
      </c>
      <c r="G13" s="0" t="s">
        <v>2298</v>
      </c>
      <c r="H13" s="0" t="s">
        <v>2170</v>
      </c>
      <c r="I13" s="0" t="s">
        <v>2170</v>
      </c>
      <c r="J13" s="0" t="s">
        <v>2170</v>
      </c>
      <c r="K13" s="0" t="s">
        <v>2170</v>
      </c>
      <c r="L13" s="0" t="s">
        <v>2170</v>
      </c>
      <c r="M13" s="0" t="s">
        <v>2170</v>
      </c>
      <c r="N13" s="0" t="n">
        <f aca="false">FALSE()</f>
        <v>0</v>
      </c>
      <c r="O13" s="0" t="s">
        <v>2391</v>
      </c>
      <c r="P13" s="0" t="s">
        <v>2300</v>
      </c>
      <c r="Q13" s="380" t="n">
        <v>25569.125</v>
      </c>
      <c r="R13" s="0" t="n">
        <v>54129125</v>
      </c>
      <c r="S13" s="0" t="s">
        <v>2301</v>
      </c>
      <c r="T13" s="0" t="s">
        <v>2302</v>
      </c>
      <c r="U13" s="0" t="s">
        <v>2365</v>
      </c>
      <c r="V13" s="0" t="n">
        <v>300000000</v>
      </c>
      <c r="W13" s="0" t="s">
        <v>2366</v>
      </c>
      <c r="X13" s="0" t="n">
        <v>4</v>
      </c>
      <c r="Y13" s="0" t="n">
        <f aca="false">FALSE()</f>
        <v>0</v>
      </c>
      <c r="Z13" s="0" t="n">
        <f aca="false">FALSE()</f>
        <v>0</v>
      </c>
      <c r="AA13" s="0" t="n">
        <f aca="false">FALSE()</f>
        <v>0</v>
      </c>
      <c r="AB13" s="0" t="n">
        <f aca="false">TRUE()</f>
        <v>1</v>
      </c>
      <c r="AC13" s="0" t="n">
        <v>1</v>
      </c>
      <c r="AD13" s="0" t="s">
        <v>2129</v>
      </c>
      <c r="AE13" s="0" t="n">
        <f aca="false">TRUE()</f>
        <v>1</v>
      </c>
      <c r="AF13" s="0" t="s">
        <v>2392</v>
      </c>
      <c r="AG13" s="0" t="n">
        <v>2</v>
      </c>
      <c r="AH13" s="0" t="s">
        <v>2393</v>
      </c>
      <c r="AI13" s="0" t="s">
        <v>2394</v>
      </c>
      <c r="AJ13" s="0" t="n">
        <v>0</v>
      </c>
      <c r="AK13" s="0" t="s">
        <v>2118</v>
      </c>
      <c r="AL13" s="0" t="n">
        <f aca="false">FALSE()</f>
        <v>0</v>
      </c>
      <c r="AM13" s="0" t="n">
        <f aca="false">TRUE()</f>
        <v>1</v>
      </c>
      <c r="AN13" s="0" t="n">
        <f aca="false">FALSE()</f>
        <v>0</v>
      </c>
      <c r="AO13" s="0" t="n">
        <f aca="false">FALSE()</f>
        <v>0</v>
      </c>
      <c r="AP13" s="0" t="n">
        <f aca="false">FALSE()</f>
        <v>0</v>
      </c>
      <c r="AQ13" s="380" t="n">
        <v>43627.6895833333</v>
      </c>
      <c r="AR13" s="380" t="n">
        <v>36612.1666666667</v>
      </c>
      <c r="AS13" s="0" t="s">
        <v>2395</v>
      </c>
      <c r="AT13" s="0" t="s">
        <v>2170</v>
      </c>
      <c r="AU13" s="0" t="s">
        <v>2170</v>
      </c>
    </row>
    <row r="14" customFormat="false" ht="15" hidden="true" customHeight="false" outlineLevel="0" collapsed="false">
      <c r="A14" s="0" t="s">
        <v>2396</v>
      </c>
      <c r="B14" s="0" t="s">
        <v>2397</v>
      </c>
      <c r="C14" s="0" t="s">
        <v>2398</v>
      </c>
      <c r="D14" s="0" t="s">
        <v>2297</v>
      </c>
      <c r="E14" s="0" t="s">
        <v>2396</v>
      </c>
      <c r="F14" s="0" t="n">
        <v>1</v>
      </c>
      <c r="G14" s="0" t="s">
        <v>2298</v>
      </c>
      <c r="H14" s="0" t="s">
        <v>2170</v>
      </c>
      <c r="I14" s="0" t="s">
        <v>2170</v>
      </c>
      <c r="J14" s="0" t="s">
        <v>2170</v>
      </c>
      <c r="K14" s="0" t="s">
        <v>2170</v>
      </c>
      <c r="L14" s="0" t="s">
        <v>2170</v>
      </c>
      <c r="M14" s="0" t="s">
        <v>2170</v>
      </c>
      <c r="N14" s="0" t="n">
        <f aca="false">FALSE()</f>
        <v>0</v>
      </c>
      <c r="O14" s="0" t="s">
        <v>2399</v>
      </c>
      <c r="P14" s="0" t="s">
        <v>2300</v>
      </c>
      <c r="Q14" s="380" t="n">
        <v>25569.125</v>
      </c>
      <c r="R14" s="0" t="n">
        <v>31659393</v>
      </c>
      <c r="S14" s="0" t="s">
        <v>2301</v>
      </c>
      <c r="T14" s="0" t="s">
        <v>2302</v>
      </c>
      <c r="U14" s="0" t="s">
        <v>2365</v>
      </c>
      <c r="V14" s="0" t="n">
        <v>60000000</v>
      </c>
      <c r="W14" s="0" t="s">
        <v>2400</v>
      </c>
      <c r="X14" s="0" t="n">
        <v>4</v>
      </c>
      <c r="Y14" s="0" t="n">
        <f aca="false">FALSE()</f>
        <v>0</v>
      </c>
      <c r="Z14" s="0" t="n">
        <f aca="false">FALSE()</f>
        <v>0</v>
      </c>
      <c r="AA14" s="0" t="n">
        <f aca="false">FALSE()</f>
        <v>0</v>
      </c>
      <c r="AB14" s="0" t="n">
        <f aca="false">TRUE()</f>
        <v>1</v>
      </c>
      <c r="AC14" s="0" t="n">
        <v>1</v>
      </c>
      <c r="AD14" s="0" t="s">
        <v>2129</v>
      </c>
      <c r="AE14" s="0" t="n">
        <f aca="false">TRUE()</f>
        <v>1</v>
      </c>
      <c r="AF14" s="0" t="s">
        <v>2401</v>
      </c>
      <c r="AG14" s="0" t="n">
        <v>2</v>
      </c>
      <c r="AH14" s="0" t="s">
        <v>2402</v>
      </c>
      <c r="AI14" s="0" t="s">
        <v>2403</v>
      </c>
      <c r="AJ14" s="0" t="n">
        <v>0</v>
      </c>
      <c r="AK14" s="0" t="s">
        <v>2118</v>
      </c>
      <c r="AL14" s="0" t="n">
        <f aca="false">FALSE()</f>
        <v>0</v>
      </c>
      <c r="AM14" s="0" t="n">
        <f aca="false">TRUE()</f>
        <v>1</v>
      </c>
      <c r="AN14" s="0" t="n">
        <f aca="false">FALSE()</f>
        <v>0</v>
      </c>
      <c r="AO14" s="0" t="n">
        <f aca="false">FALSE()</f>
        <v>0</v>
      </c>
      <c r="AP14" s="0" t="n">
        <f aca="false">FALSE()</f>
        <v>0</v>
      </c>
      <c r="AQ14" s="380" t="n">
        <v>43627.6875</v>
      </c>
      <c r="AR14" s="380" t="n">
        <v>32687.1666666667</v>
      </c>
      <c r="AS14" s="0" t="s">
        <v>2404</v>
      </c>
      <c r="AT14" s="0" t="s">
        <v>2170</v>
      </c>
      <c r="AU14" s="0" t="s">
        <v>2170</v>
      </c>
    </row>
    <row r="15" customFormat="false" ht="15" hidden="true" customHeight="false" outlineLevel="0" collapsed="false">
      <c r="A15" s="0" t="s">
        <v>2405</v>
      </c>
      <c r="B15" s="0" t="s">
        <v>2406</v>
      </c>
      <c r="C15" s="0" t="s">
        <v>2407</v>
      </c>
      <c r="D15" s="0" t="s">
        <v>2297</v>
      </c>
      <c r="E15" s="0" t="s">
        <v>2405</v>
      </c>
      <c r="F15" s="0" t="n">
        <v>1</v>
      </c>
      <c r="G15" s="0" t="s">
        <v>2298</v>
      </c>
      <c r="H15" s="0" t="s">
        <v>2170</v>
      </c>
      <c r="I15" s="0" t="s">
        <v>2170</v>
      </c>
      <c r="J15" s="0" t="s">
        <v>2170</v>
      </c>
      <c r="K15" s="0" t="s">
        <v>2170</v>
      </c>
      <c r="L15" s="0" t="s">
        <v>2170</v>
      </c>
      <c r="M15" s="0" t="s">
        <v>2170</v>
      </c>
      <c r="N15" s="0" t="n">
        <f aca="false">FALSE()</f>
        <v>0</v>
      </c>
      <c r="O15" s="0" t="s">
        <v>2408</v>
      </c>
      <c r="P15" s="0" t="s">
        <v>2300</v>
      </c>
      <c r="Q15" s="380" t="n">
        <v>25569.125</v>
      </c>
      <c r="R15" s="0" t="n">
        <v>4394116</v>
      </c>
      <c r="S15" s="0" t="s">
        <v>2301</v>
      </c>
      <c r="T15" s="0" t="s">
        <v>2302</v>
      </c>
      <c r="U15" s="0" t="s">
        <v>2330</v>
      </c>
      <c r="V15" s="0" t="n">
        <v>25000000</v>
      </c>
      <c r="W15" s="0" t="s">
        <v>2409</v>
      </c>
      <c r="X15" s="0" t="n">
        <v>4</v>
      </c>
      <c r="Y15" s="0" t="n">
        <f aca="false">FALSE()</f>
        <v>0</v>
      </c>
      <c r="Z15" s="0" t="n">
        <f aca="false">FALSE()</f>
        <v>0</v>
      </c>
      <c r="AA15" s="0" t="n">
        <f aca="false">FALSE()</f>
        <v>0</v>
      </c>
      <c r="AB15" s="0" t="n">
        <f aca="false">TRUE()</f>
        <v>1</v>
      </c>
      <c r="AC15" s="0" t="n">
        <v>1</v>
      </c>
      <c r="AD15" s="0" t="s">
        <v>2129</v>
      </c>
      <c r="AE15" s="0" t="n">
        <f aca="false">TRUE()</f>
        <v>1</v>
      </c>
      <c r="AF15" s="0" t="s">
        <v>2410</v>
      </c>
      <c r="AG15" s="0" t="n">
        <v>2</v>
      </c>
      <c r="AH15" s="0" t="s">
        <v>2411</v>
      </c>
      <c r="AI15" s="0" t="s">
        <v>2412</v>
      </c>
      <c r="AJ15" s="0" t="n">
        <v>0</v>
      </c>
      <c r="AK15" s="0" t="s">
        <v>2118</v>
      </c>
      <c r="AL15" s="0" t="n">
        <f aca="false">FALSE()</f>
        <v>0</v>
      </c>
      <c r="AM15" s="0" t="n">
        <f aca="false">TRUE()</f>
        <v>1</v>
      </c>
      <c r="AN15" s="0" t="n">
        <f aca="false">FALSE()</f>
        <v>0</v>
      </c>
      <c r="AO15" s="0" t="n">
        <f aca="false">FALSE()</f>
        <v>0</v>
      </c>
      <c r="AP15" s="0" t="n">
        <f aca="false">FALSE()</f>
        <v>0</v>
      </c>
      <c r="AQ15" s="380" t="n">
        <v>44041.6875</v>
      </c>
      <c r="AR15" s="380" t="n">
        <v>44041.4166666667</v>
      </c>
      <c r="AS15" s="0" t="s">
        <v>2413</v>
      </c>
      <c r="AT15" s="0" t="s">
        <v>2170</v>
      </c>
      <c r="AU15" s="0" t="s">
        <v>2170</v>
      </c>
    </row>
    <row r="16" customFormat="false" ht="15" hidden="true" customHeight="false" outlineLevel="0" collapsed="false">
      <c r="A16" s="0" t="s">
        <v>2414</v>
      </c>
      <c r="B16" s="0" t="s">
        <v>2415</v>
      </c>
      <c r="C16" s="0" t="s">
        <v>2416</v>
      </c>
      <c r="D16" s="0" t="s">
        <v>2297</v>
      </c>
      <c r="E16" s="0" t="s">
        <v>2414</v>
      </c>
      <c r="F16" s="0" t="n">
        <v>1</v>
      </c>
      <c r="G16" s="0" t="s">
        <v>2298</v>
      </c>
      <c r="H16" s="0" t="s">
        <v>2170</v>
      </c>
      <c r="I16" s="0" t="s">
        <v>2170</v>
      </c>
      <c r="J16" s="0" t="s">
        <v>2170</v>
      </c>
      <c r="K16" s="0" t="s">
        <v>2170</v>
      </c>
      <c r="L16" s="0" t="s">
        <v>2170</v>
      </c>
      <c r="M16" s="0" t="s">
        <v>2170</v>
      </c>
      <c r="N16" s="0" t="n">
        <f aca="false">FALSE()</f>
        <v>0</v>
      </c>
      <c r="O16" s="0" t="s">
        <v>2417</v>
      </c>
      <c r="P16" s="0" t="s">
        <v>2300</v>
      </c>
      <c r="Q16" s="380" t="n">
        <v>25569.125</v>
      </c>
      <c r="R16" s="0" t="n">
        <v>25196789</v>
      </c>
      <c r="S16" s="0" t="s">
        <v>2301</v>
      </c>
      <c r="T16" s="0" t="s">
        <v>2302</v>
      </c>
      <c r="U16" s="0" t="s">
        <v>2365</v>
      </c>
      <c r="V16" s="0" t="n">
        <v>150000000</v>
      </c>
      <c r="W16" s="0" t="s">
        <v>2366</v>
      </c>
      <c r="X16" s="0" t="n">
        <v>4</v>
      </c>
      <c r="Y16" s="0" t="n">
        <f aca="false">FALSE()</f>
        <v>0</v>
      </c>
      <c r="Z16" s="0" t="n">
        <f aca="false">FALSE()</f>
        <v>0</v>
      </c>
      <c r="AA16" s="0" t="n">
        <f aca="false">FALSE()</f>
        <v>0</v>
      </c>
      <c r="AB16" s="0" t="n">
        <f aca="false">TRUE()</f>
        <v>1</v>
      </c>
      <c r="AC16" s="0" t="n">
        <v>1</v>
      </c>
      <c r="AD16" s="0" t="s">
        <v>2129</v>
      </c>
      <c r="AE16" s="0" t="n">
        <f aca="false">TRUE()</f>
        <v>1</v>
      </c>
      <c r="AF16" s="0" t="s">
        <v>2418</v>
      </c>
      <c r="AG16" s="0" t="n">
        <v>2</v>
      </c>
      <c r="AH16" s="0" t="s">
        <v>2419</v>
      </c>
      <c r="AI16" s="0" t="s">
        <v>2420</v>
      </c>
      <c r="AJ16" s="0" t="n">
        <v>0</v>
      </c>
      <c r="AK16" s="0" t="s">
        <v>2118</v>
      </c>
      <c r="AL16" s="0" t="n">
        <f aca="false">FALSE()</f>
        <v>0</v>
      </c>
      <c r="AM16" s="0" t="n">
        <f aca="false">TRUE()</f>
        <v>1</v>
      </c>
      <c r="AN16" s="0" t="n">
        <f aca="false">FALSE()</f>
        <v>0</v>
      </c>
      <c r="AO16" s="0" t="n">
        <f aca="false">FALSE()</f>
        <v>0</v>
      </c>
      <c r="AP16" s="0" t="n">
        <f aca="false">TRUE()</f>
        <v>1</v>
      </c>
      <c r="AQ16" s="380" t="n">
        <v>44837.6805555556</v>
      </c>
      <c r="AR16" s="380" t="n">
        <v>44837.4166666667</v>
      </c>
      <c r="AS16" s="0" t="s">
        <v>2421</v>
      </c>
      <c r="AT16" s="0" t="s">
        <v>2170</v>
      </c>
      <c r="AU16" s="0" t="s">
        <v>2170</v>
      </c>
    </row>
    <row r="17" customFormat="false" ht="15" hidden="true" customHeight="false" outlineLevel="0" collapsed="false">
      <c r="A17" s="0" t="s">
        <v>2422</v>
      </c>
      <c r="B17" s="0" t="s">
        <v>2423</v>
      </c>
      <c r="C17" s="0" t="s">
        <v>2424</v>
      </c>
      <c r="D17" s="0" t="s">
        <v>2297</v>
      </c>
      <c r="E17" s="0" t="s">
        <v>2422</v>
      </c>
      <c r="F17" s="0" t="n">
        <v>1</v>
      </c>
      <c r="G17" s="0" t="s">
        <v>2298</v>
      </c>
      <c r="H17" s="0" t="s">
        <v>2170</v>
      </c>
      <c r="I17" s="0" t="s">
        <v>2170</v>
      </c>
      <c r="J17" s="0" t="s">
        <v>2170</v>
      </c>
      <c r="K17" s="0" t="s">
        <v>2170</v>
      </c>
      <c r="L17" s="0" t="s">
        <v>2170</v>
      </c>
      <c r="M17" s="0" t="s">
        <v>2170</v>
      </c>
      <c r="N17" s="0" t="n">
        <f aca="false">FALSE()</f>
        <v>0</v>
      </c>
      <c r="O17" s="0" t="s">
        <v>2425</v>
      </c>
      <c r="P17" s="0" t="s">
        <v>2300</v>
      </c>
      <c r="Q17" s="380" t="n">
        <v>25569.125</v>
      </c>
      <c r="R17" s="0" t="n">
        <v>253545051</v>
      </c>
      <c r="S17" s="0" t="s">
        <v>2301</v>
      </c>
      <c r="T17" s="0" t="s">
        <v>2302</v>
      </c>
      <c r="U17" s="0" t="s">
        <v>2330</v>
      </c>
      <c r="V17" s="0" t="n">
        <v>0</v>
      </c>
      <c r="W17" s="0" t="s">
        <v>2366</v>
      </c>
      <c r="X17" s="0" t="n">
        <v>4</v>
      </c>
      <c r="Y17" s="0" t="n">
        <f aca="false">FALSE()</f>
        <v>0</v>
      </c>
      <c r="Z17" s="0" t="n">
        <f aca="false">FALSE()</f>
        <v>0</v>
      </c>
      <c r="AA17" s="0" t="n">
        <f aca="false">FALSE()</f>
        <v>0</v>
      </c>
      <c r="AB17" s="0" t="n">
        <f aca="false">TRUE()</f>
        <v>1</v>
      </c>
      <c r="AC17" s="0" t="n">
        <v>1</v>
      </c>
      <c r="AD17" s="0" t="s">
        <v>2129</v>
      </c>
      <c r="AE17" s="0" t="n">
        <f aca="false">TRUE()</f>
        <v>1</v>
      </c>
      <c r="AF17" s="0" t="s">
        <v>2426</v>
      </c>
      <c r="AG17" s="0" t="n">
        <v>2</v>
      </c>
      <c r="AH17" s="0" t="s">
        <v>2427</v>
      </c>
      <c r="AI17" s="0" t="s">
        <v>2428</v>
      </c>
      <c r="AJ17" s="0" t="n">
        <v>0</v>
      </c>
      <c r="AK17" s="0" t="s">
        <v>2118</v>
      </c>
      <c r="AL17" s="0" t="n">
        <f aca="false">FALSE()</f>
        <v>0</v>
      </c>
      <c r="AM17" s="0" t="n">
        <f aca="false">TRUE()</f>
        <v>1</v>
      </c>
      <c r="AN17" s="0" t="n">
        <f aca="false">FALSE()</f>
        <v>0</v>
      </c>
      <c r="AO17" s="0" t="n">
        <f aca="false">FALSE()</f>
        <v>0</v>
      </c>
      <c r="AP17" s="0" t="n">
        <f aca="false">TRUE()</f>
        <v>1</v>
      </c>
      <c r="AQ17" s="380" t="n">
        <v>44350.6048611111</v>
      </c>
      <c r="AR17" s="380" t="n">
        <v>44350.4166666667</v>
      </c>
      <c r="AS17" s="0" t="s">
        <v>2429</v>
      </c>
      <c r="AT17" s="0" t="s">
        <v>2170</v>
      </c>
      <c r="AU17" s="0" t="s">
        <v>2170</v>
      </c>
    </row>
    <row r="18" customFormat="false" ht="15" hidden="true" customHeight="false" outlineLevel="0" collapsed="false">
      <c r="A18" s="0" t="s">
        <v>2430</v>
      </c>
      <c r="B18" s="0" t="s">
        <v>2431</v>
      </c>
      <c r="C18" s="0" t="s">
        <v>2432</v>
      </c>
      <c r="D18" s="0" t="s">
        <v>2297</v>
      </c>
      <c r="E18" s="0" t="s">
        <v>2430</v>
      </c>
      <c r="F18" s="0" t="n">
        <v>1</v>
      </c>
      <c r="G18" s="0" t="s">
        <v>2298</v>
      </c>
      <c r="H18" s="0" t="s">
        <v>2170</v>
      </c>
      <c r="I18" s="0" t="s">
        <v>2170</v>
      </c>
      <c r="J18" s="0" t="s">
        <v>2170</v>
      </c>
      <c r="K18" s="0" t="s">
        <v>2170</v>
      </c>
      <c r="L18" s="0" t="s">
        <v>2170</v>
      </c>
      <c r="M18" s="0" t="s">
        <v>2170</v>
      </c>
      <c r="N18" s="0" t="n">
        <f aca="false">FALSE()</f>
        <v>0</v>
      </c>
      <c r="O18" s="0" t="s">
        <v>2433</v>
      </c>
      <c r="P18" s="0" t="s">
        <v>2300</v>
      </c>
      <c r="Q18" s="380" t="n">
        <v>25355.1666666667</v>
      </c>
      <c r="R18" s="0" t="n">
        <v>2222113553</v>
      </c>
      <c r="S18" s="0" t="s">
        <v>2301</v>
      </c>
      <c r="T18" s="0" t="s">
        <v>2302</v>
      </c>
      <c r="U18" s="0" t="s">
        <v>2330</v>
      </c>
      <c r="V18" s="0" t="n">
        <v>0</v>
      </c>
      <c r="W18" s="0" t="s">
        <v>2383</v>
      </c>
      <c r="X18" s="0" t="n">
        <v>4</v>
      </c>
      <c r="Y18" s="0" t="n">
        <f aca="false">FALSE()</f>
        <v>0</v>
      </c>
      <c r="Z18" s="0" t="n">
        <f aca="false">FALSE()</f>
        <v>0</v>
      </c>
      <c r="AA18" s="0" t="n">
        <f aca="false">FALSE()</f>
        <v>0</v>
      </c>
      <c r="AB18" s="0" t="n">
        <f aca="false">TRUE()</f>
        <v>1</v>
      </c>
      <c r="AC18" s="0" t="n">
        <v>1</v>
      </c>
      <c r="AD18" s="0" t="s">
        <v>2129</v>
      </c>
      <c r="AE18" s="0" t="n">
        <f aca="false">TRUE()</f>
        <v>1</v>
      </c>
      <c r="AF18" s="0" t="s">
        <v>2434</v>
      </c>
      <c r="AG18" s="0" t="n">
        <v>2</v>
      </c>
      <c r="AH18" s="0" t="s">
        <v>2435</v>
      </c>
      <c r="AI18" s="0" t="s">
        <v>2436</v>
      </c>
      <c r="AJ18" s="0" t="n">
        <v>0</v>
      </c>
      <c r="AK18" s="0" t="s">
        <v>2118</v>
      </c>
      <c r="AL18" s="0" t="n">
        <f aca="false">FALSE()</f>
        <v>0</v>
      </c>
      <c r="AM18" s="0" t="n">
        <f aca="false">TRUE()</f>
        <v>1</v>
      </c>
      <c r="AN18" s="0" t="n">
        <f aca="false">FALSE()</f>
        <v>0</v>
      </c>
      <c r="AO18" s="0" t="n">
        <f aca="false">FALSE()</f>
        <v>0</v>
      </c>
      <c r="AP18" s="0" t="n">
        <f aca="false">FALSE()</f>
        <v>0</v>
      </c>
      <c r="AQ18" s="380" t="n">
        <v>43123.6805555556</v>
      </c>
      <c r="AR18" s="380" t="n">
        <v>32398.1666666667</v>
      </c>
      <c r="AS18" s="0" t="s">
        <v>2437</v>
      </c>
      <c r="AT18" s="0" t="s">
        <v>2170</v>
      </c>
      <c r="AU18" s="0" t="s">
        <v>2170</v>
      </c>
    </row>
    <row r="19" customFormat="false" ht="15" hidden="true" customHeight="false" outlineLevel="0" collapsed="false">
      <c r="A19" s="0" t="s">
        <v>2438</v>
      </c>
      <c r="B19" s="0" t="s">
        <v>2439</v>
      </c>
      <c r="C19" s="0" t="s">
        <v>2440</v>
      </c>
      <c r="D19" s="0" t="s">
        <v>2297</v>
      </c>
      <c r="E19" s="0" t="s">
        <v>2438</v>
      </c>
      <c r="F19" s="0" t="n">
        <v>1</v>
      </c>
      <c r="G19" s="0" t="s">
        <v>2298</v>
      </c>
      <c r="H19" s="0" t="s">
        <v>2170</v>
      </c>
      <c r="I19" s="0" t="s">
        <v>2170</v>
      </c>
      <c r="J19" s="0" t="s">
        <v>2170</v>
      </c>
      <c r="K19" s="0" t="s">
        <v>2170</v>
      </c>
      <c r="L19" s="0" t="s">
        <v>2170</v>
      </c>
      <c r="M19" s="0" t="s">
        <v>2170</v>
      </c>
      <c r="N19" s="0" t="n">
        <f aca="false">FALSE()</f>
        <v>0</v>
      </c>
      <c r="O19" s="0" t="s">
        <v>2441</v>
      </c>
      <c r="P19" s="0" t="s">
        <v>2300</v>
      </c>
      <c r="Q19" s="380" t="n">
        <v>37054.1666666667</v>
      </c>
      <c r="R19" s="0" t="n">
        <v>129236178</v>
      </c>
      <c r="S19" s="0" t="s">
        <v>2301</v>
      </c>
      <c r="T19" s="0" t="s">
        <v>2302</v>
      </c>
      <c r="U19" s="0" t="s">
        <v>610</v>
      </c>
      <c r="V19" s="0" t="n">
        <v>1510003775</v>
      </c>
      <c r="W19" s="0" t="s">
        <v>2442</v>
      </c>
      <c r="X19" s="0" t="n">
        <v>4</v>
      </c>
      <c r="Y19" s="0" t="n">
        <f aca="false">FALSE()</f>
        <v>0</v>
      </c>
      <c r="Z19" s="0" t="n">
        <f aca="false">FALSE()</f>
        <v>0</v>
      </c>
      <c r="AA19" s="0" t="n">
        <f aca="false">FALSE()</f>
        <v>0</v>
      </c>
      <c r="AB19" s="0" t="n">
        <f aca="false">TRUE()</f>
        <v>1</v>
      </c>
      <c r="AC19" s="0" t="n">
        <v>1</v>
      </c>
      <c r="AD19" s="0" t="s">
        <v>2129</v>
      </c>
      <c r="AE19" s="0" t="n">
        <f aca="false">TRUE()</f>
        <v>1</v>
      </c>
      <c r="AF19" s="0" t="s">
        <v>2443</v>
      </c>
      <c r="AG19" s="0" t="n">
        <v>2</v>
      </c>
      <c r="AH19" s="0" t="s">
        <v>2444</v>
      </c>
      <c r="AI19" s="0" t="s">
        <v>2445</v>
      </c>
      <c r="AJ19" s="0" t="n">
        <v>0</v>
      </c>
      <c r="AK19" s="0" t="s">
        <v>2118</v>
      </c>
      <c r="AL19" s="0" t="n">
        <f aca="false">FALSE()</f>
        <v>0</v>
      </c>
      <c r="AM19" s="0" t="n">
        <f aca="false">TRUE()</f>
        <v>1</v>
      </c>
      <c r="AN19" s="0" t="n">
        <f aca="false">FALSE()</f>
        <v>0</v>
      </c>
      <c r="AO19" s="0" t="n">
        <f aca="false">FALSE()</f>
        <v>0</v>
      </c>
      <c r="AP19" s="0" t="n">
        <f aca="false">FALSE()</f>
        <v>0</v>
      </c>
      <c r="AQ19" s="380" t="n">
        <v>43123.7284722222</v>
      </c>
      <c r="AR19" s="380" t="n">
        <v>37054.1666666667</v>
      </c>
      <c r="AS19" s="0" t="s">
        <v>2446</v>
      </c>
      <c r="AT19" s="0" t="s">
        <v>2170</v>
      </c>
      <c r="AU19" s="0" t="s">
        <v>2170</v>
      </c>
    </row>
    <row r="20" customFormat="false" ht="15" hidden="true" customHeight="false" outlineLevel="0" collapsed="false">
      <c r="A20" s="0" t="s">
        <v>2447</v>
      </c>
      <c r="B20" s="0" t="s">
        <v>2448</v>
      </c>
      <c r="C20" s="0" t="s">
        <v>2449</v>
      </c>
      <c r="D20" s="0" t="s">
        <v>2297</v>
      </c>
      <c r="E20" s="0" t="s">
        <v>2447</v>
      </c>
      <c r="F20" s="0" t="n">
        <v>1</v>
      </c>
      <c r="G20" s="0" t="s">
        <v>2298</v>
      </c>
      <c r="H20" s="0" t="s">
        <v>2170</v>
      </c>
      <c r="I20" s="0" t="s">
        <v>2170</v>
      </c>
      <c r="J20" s="0" t="s">
        <v>2170</v>
      </c>
      <c r="K20" s="0" t="s">
        <v>2170</v>
      </c>
      <c r="L20" s="0" t="s">
        <v>2170</v>
      </c>
      <c r="M20" s="0" t="s">
        <v>2170</v>
      </c>
      <c r="N20" s="0" t="n">
        <f aca="false">FALSE()</f>
        <v>0</v>
      </c>
      <c r="O20" s="0" t="s">
        <v>2450</v>
      </c>
      <c r="P20" s="0" t="s">
        <v>2300</v>
      </c>
      <c r="Q20" s="380" t="n">
        <v>25569.125</v>
      </c>
      <c r="R20" s="0" t="n">
        <v>230339578</v>
      </c>
      <c r="S20" s="0" t="s">
        <v>2301</v>
      </c>
      <c r="T20" s="0" t="s">
        <v>2302</v>
      </c>
      <c r="U20" s="0" t="s">
        <v>2451</v>
      </c>
      <c r="V20" s="0" t="n">
        <v>800000000</v>
      </c>
      <c r="W20" s="0" t="s">
        <v>2409</v>
      </c>
      <c r="X20" s="0" t="n">
        <v>4</v>
      </c>
      <c r="Y20" s="0" t="n">
        <f aca="false">FALSE()</f>
        <v>0</v>
      </c>
      <c r="Z20" s="0" t="n">
        <f aca="false">FALSE()</f>
        <v>0</v>
      </c>
      <c r="AA20" s="0" t="n">
        <f aca="false">FALSE()</f>
        <v>0</v>
      </c>
      <c r="AB20" s="0" t="n">
        <f aca="false">TRUE()</f>
        <v>1</v>
      </c>
      <c r="AC20" s="0" t="n">
        <v>1</v>
      </c>
      <c r="AD20" s="0" t="s">
        <v>2129</v>
      </c>
      <c r="AE20" s="0" t="n">
        <f aca="false">TRUE()</f>
        <v>1</v>
      </c>
      <c r="AF20" s="0" t="s">
        <v>2452</v>
      </c>
      <c r="AG20" s="0" t="n">
        <v>2</v>
      </c>
      <c r="AH20" s="0" t="s">
        <v>2453</v>
      </c>
      <c r="AI20" s="0" t="s">
        <v>2454</v>
      </c>
      <c r="AJ20" s="0" t="n">
        <v>0</v>
      </c>
      <c r="AK20" s="0" t="s">
        <v>2118</v>
      </c>
      <c r="AL20" s="0" t="n">
        <f aca="false">FALSE()</f>
        <v>0</v>
      </c>
      <c r="AM20" s="0" t="n">
        <f aca="false">TRUE()</f>
        <v>1</v>
      </c>
      <c r="AN20" s="0" t="n">
        <f aca="false">FALSE()</f>
        <v>0</v>
      </c>
      <c r="AO20" s="0" t="n">
        <f aca="false">FALSE()</f>
        <v>0</v>
      </c>
      <c r="AP20" s="0" t="n">
        <f aca="false">FALSE()</f>
        <v>0</v>
      </c>
      <c r="AQ20" s="380" t="n">
        <v>43853.68125</v>
      </c>
      <c r="AR20" s="380" t="n">
        <v>43853.4166666667</v>
      </c>
      <c r="AS20" s="0" t="s">
        <v>2455</v>
      </c>
      <c r="AT20" s="0" t="s">
        <v>2170</v>
      </c>
      <c r="AU20" s="0" t="s">
        <v>2170</v>
      </c>
    </row>
    <row r="21" customFormat="false" ht="15" hidden="true" customHeight="false" outlineLevel="0" collapsed="false">
      <c r="A21" s="0" t="s">
        <v>2456</v>
      </c>
      <c r="B21" s="0" t="s">
        <v>2457</v>
      </c>
      <c r="C21" s="0" t="s">
        <v>2458</v>
      </c>
      <c r="D21" s="0" t="s">
        <v>2297</v>
      </c>
      <c r="E21" s="0" t="s">
        <v>2456</v>
      </c>
      <c r="F21" s="0" t="n">
        <v>1</v>
      </c>
      <c r="G21" s="0" t="s">
        <v>2298</v>
      </c>
      <c r="H21" s="0" t="s">
        <v>2170</v>
      </c>
      <c r="I21" s="0" t="s">
        <v>2170</v>
      </c>
      <c r="J21" s="0" t="s">
        <v>2170</v>
      </c>
      <c r="K21" s="0" t="s">
        <v>2170</v>
      </c>
      <c r="L21" s="0" t="s">
        <v>2170</v>
      </c>
      <c r="M21" s="0" t="s">
        <v>2170</v>
      </c>
      <c r="N21" s="0" t="n">
        <f aca="false">FALSE()</f>
        <v>0</v>
      </c>
      <c r="O21" s="0" t="s">
        <v>2459</v>
      </c>
      <c r="P21" s="0" t="s">
        <v>2300</v>
      </c>
      <c r="Q21" s="380" t="n">
        <v>25569.125</v>
      </c>
      <c r="R21" s="0" t="n">
        <v>15967469</v>
      </c>
      <c r="S21" s="0" t="s">
        <v>2301</v>
      </c>
      <c r="T21" s="0" t="s">
        <v>2302</v>
      </c>
      <c r="U21" s="0" t="s">
        <v>2330</v>
      </c>
      <c r="V21" s="0" t="n">
        <v>80000000</v>
      </c>
      <c r="W21" s="0" t="s">
        <v>2356</v>
      </c>
      <c r="X21" s="0" t="n">
        <v>4</v>
      </c>
      <c r="Y21" s="0" t="n">
        <f aca="false">FALSE()</f>
        <v>0</v>
      </c>
      <c r="Z21" s="0" t="n">
        <f aca="false">FALSE()</f>
        <v>0</v>
      </c>
      <c r="AA21" s="0" t="n">
        <f aca="false">FALSE()</f>
        <v>0</v>
      </c>
      <c r="AB21" s="0" t="n">
        <f aca="false">TRUE()</f>
        <v>1</v>
      </c>
      <c r="AC21" s="0" t="n">
        <v>1</v>
      </c>
      <c r="AD21" s="0" t="s">
        <v>2129</v>
      </c>
      <c r="AE21" s="0" t="n">
        <f aca="false">TRUE()</f>
        <v>1</v>
      </c>
      <c r="AF21" s="0" t="s">
        <v>2460</v>
      </c>
      <c r="AG21" s="0" t="n">
        <v>2</v>
      </c>
      <c r="AH21" s="0" t="s">
        <v>2461</v>
      </c>
      <c r="AI21" s="0" t="s">
        <v>2462</v>
      </c>
      <c r="AJ21" s="0" t="n">
        <v>0</v>
      </c>
      <c r="AK21" s="0" t="s">
        <v>2118</v>
      </c>
      <c r="AL21" s="0" t="n">
        <f aca="false">FALSE()</f>
        <v>0</v>
      </c>
      <c r="AM21" s="0" t="n">
        <f aca="false">TRUE()</f>
        <v>1</v>
      </c>
      <c r="AN21" s="0" t="n">
        <f aca="false">FALSE()</f>
        <v>0</v>
      </c>
      <c r="AO21" s="0" t="n">
        <f aca="false">FALSE()</f>
        <v>0</v>
      </c>
      <c r="AP21" s="0" t="n">
        <f aca="false">FALSE()</f>
        <v>0</v>
      </c>
      <c r="AQ21" s="380" t="n">
        <v>43559.6875</v>
      </c>
      <c r="AR21" s="380" t="n">
        <v>32652.1666666667</v>
      </c>
      <c r="AS21" s="0" t="s">
        <v>2463</v>
      </c>
      <c r="AT21" s="0" t="s">
        <v>2170</v>
      </c>
      <c r="AU21" s="0" t="s">
        <v>2170</v>
      </c>
    </row>
    <row r="22" customFormat="false" ht="15" hidden="true" customHeight="false" outlineLevel="0" collapsed="false">
      <c r="A22" s="0" t="s">
        <v>2464</v>
      </c>
      <c r="B22" s="0" t="s">
        <v>2465</v>
      </c>
      <c r="C22" s="0" t="s">
        <v>2466</v>
      </c>
      <c r="D22" s="0" t="s">
        <v>2297</v>
      </c>
      <c r="E22" s="0" t="s">
        <v>2464</v>
      </c>
      <c r="F22" s="0" t="n">
        <v>1</v>
      </c>
      <c r="G22" s="0" t="s">
        <v>2298</v>
      </c>
      <c r="H22" s="0" t="s">
        <v>2170</v>
      </c>
      <c r="I22" s="0" t="s">
        <v>2170</v>
      </c>
      <c r="J22" s="0" t="s">
        <v>2170</v>
      </c>
      <c r="K22" s="0" t="s">
        <v>2170</v>
      </c>
      <c r="L22" s="0" t="s">
        <v>2170</v>
      </c>
      <c r="M22" s="0" t="s">
        <v>2170</v>
      </c>
      <c r="N22" s="0" t="n">
        <f aca="false">FALSE()</f>
        <v>0</v>
      </c>
      <c r="O22" s="0" t="s">
        <v>2467</v>
      </c>
      <c r="P22" s="0" t="s">
        <v>2300</v>
      </c>
      <c r="Q22" s="380" t="n">
        <v>25569.125</v>
      </c>
      <c r="R22" s="0" t="n">
        <v>33538310</v>
      </c>
      <c r="S22" s="0" t="s">
        <v>2301</v>
      </c>
      <c r="T22" s="0" t="s">
        <v>2302</v>
      </c>
      <c r="U22" s="0" t="s">
        <v>2365</v>
      </c>
      <c r="V22" s="0" t="n">
        <v>0</v>
      </c>
      <c r="W22" s="0" t="s">
        <v>2366</v>
      </c>
      <c r="X22" s="0" t="n">
        <v>4</v>
      </c>
      <c r="Y22" s="0" t="n">
        <f aca="false">FALSE()</f>
        <v>0</v>
      </c>
      <c r="Z22" s="0" t="n">
        <f aca="false">FALSE()</f>
        <v>0</v>
      </c>
      <c r="AA22" s="0" t="n">
        <f aca="false">FALSE()</f>
        <v>0</v>
      </c>
      <c r="AB22" s="0" t="n">
        <f aca="false">TRUE()</f>
        <v>1</v>
      </c>
      <c r="AC22" s="0" t="n">
        <v>1</v>
      </c>
      <c r="AD22" s="0" t="s">
        <v>2129</v>
      </c>
      <c r="AE22" s="0" t="n">
        <f aca="false">TRUE()</f>
        <v>1</v>
      </c>
      <c r="AF22" s="0" t="s">
        <v>2468</v>
      </c>
      <c r="AG22" s="0" t="n">
        <v>2</v>
      </c>
      <c r="AH22" s="0" t="s">
        <v>2469</v>
      </c>
      <c r="AI22" s="0" t="s">
        <v>2470</v>
      </c>
      <c r="AJ22" s="0" t="n">
        <v>0</v>
      </c>
      <c r="AK22" s="0" t="s">
        <v>2118</v>
      </c>
      <c r="AL22" s="0" t="n">
        <f aca="false">FALSE()</f>
        <v>0</v>
      </c>
      <c r="AM22" s="0" t="n">
        <f aca="false">TRUE()</f>
        <v>1</v>
      </c>
      <c r="AN22" s="0" t="n">
        <f aca="false">FALSE()</f>
        <v>0</v>
      </c>
      <c r="AO22" s="0" t="n">
        <f aca="false">FALSE()</f>
        <v>0</v>
      </c>
      <c r="AP22" s="0" t="n">
        <f aca="false">FALSE()</f>
        <v>0</v>
      </c>
      <c r="AQ22" s="380" t="n">
        <v>43559.6875</v>
      </c>
      <c r="AR22" s="380" t="n">
        <v>34128.1666666667</v>
      </c>
      <c r="AS22" s="0" t="s">
        <v>2471</v>
      </c>
      <c r="AT22" s="0" t="s">
        <v>2170</v>
      </c>
      <c r="AU22" s="0" t="s">
        <v>2170</v>
      </c>
    </row>
    <row r="23" customFormat="false" ht="15" hidden="true" customHeight="false" outlineLevel="0" collapsed="false">
      <c r="A23" s="0" t="s">
        <v>2472</v>
      </c>
      <c r="B23" s="0" t="s">
        <v>2473</v>
      </c>
      <c r="C23" s="0" t="s">
        <v>2474</v>
      </c>
      <c r="D23" s="0" t="s">
        <v>2297</v>
      </c>
      <c r="E23" s="0" t="s">
        <v>2472</v>
      </c>
      <c r="F23" s="0" t="n">
        <v>1</v>
      </c>
      <c r="G23" s="0" t="s">
        <v>2298</v>
      </c>
      <c r="H23" s="0" t="s">
        <v>2170</v>
      </c>
      <c r="I23" s="0" t="s">
        <v>2170</v>
      </c>
      <c r="J23" s="0" t="s">
        <v>2170</v>
      </c>
      <c r="K23" s="0" t="s">
        <v>2170</v>
      </c>
      <c r="L23" s="0" t="s">
        <v>2170</v>
      </c>
      <c r="M23" s="0" t="s">
        <v>2170</v>
      </c>
      <c r="N23" s="0" t="n">
        <f aca="false">FALSE()</f>
        <v>0</v>
      </c>
      <c r="O23" s="0" t="s">
        <v>2475</v>
      </c>
      <c r="P23" s="0" t="s">
        <v>2300</v>
      </c>
      <c r="Q23" s="380" t="n">
        <v>25569.125</v>
      </c>
      <c r="R23" s="0" t="n">
        <v>22533699</v>
      </c>
      <c r="S23" s="0" t="s">
        <v>2301</v>
      </c>
      <c r="T23" s="0" t="s">
        <v>2302</v>
      </c>
      <c r="U23" s="0" t="s">
        <v>2365</v>
      </c>
      <c r="V23" s="0" t="n">
        <v>0</v>
      </c>
      <c r="W23" s="0" t="s">
        <v>2366</v>
      </c>
      <c r="X23" s="0" t="n">
        <v>4</v>
      </c>
      <c r="Y23" s="0" t="n">
        <f aca="false">FALSE()</f>
        <v>0</v>
      </c>
      <c r="Z23" s="0" t="n">
        <f aca="false">FALSE()</f>
        <v>0</v>
      </c>
      <c r="AA23" s="0" t="n">
        <f aca="false">FALSE()</f>
        <v>0</v>
      </c>
      <c r="AB23" s="0" t="n">
        <f aca="false">TRUE()</f>
        <v>1</v>
      </c>
      <c r="AC23" s="0" t="n">
        <v>1</v>
      </c>
      <c r="AD23" s="0" t="s">
        <v>2129</v>
      </c>
      <c r="AE23" s="0" t="n">
        <f aca="false">TRUE()</f>
        <v>1</v>
      </c>
      <c r="AF23" s="0" t="s">
        <v>2476</v>
      </c>
      <c r="AG23" s="0" t="n">
        <v>2</v>
      </c>
      <c r="AH23" s="0" t="s">
        <v>2477</v>
      </c>
      <c r="AI23" s="0" t="s">
        <v>2478</v>
      </c>
      <c r="AJ23" s="0" t="n">
        <v>0</v>
      </c>
      <c r="AK23" s="0" t="s">
        <v>2118</v>
      </c>
      <c r="AL23" s="0" t="n">
        <f aca="false">FALSE()</f>
        <v>0</v>
      </c>
      <c r="AM23" s="0" t="n">
        <f aca="false">TRUE()</f>
        <v>1</v>
      </c>
      <c r="AN23" s="0" t="n">
        <f aca="false">FALSE()</f>
        <v>0</v>
      </c>
      <c r="AO23" s="0" t="n">
        <f aca="false">FALSE()</f>
        <v>0</v>
      </c>
      <c r="AP23" s="0" t="n">
        <f aca="false">FALSE()</f>
        <v>0</v>
      </c>
      <c r="AQ23" s="380" t="n">
        <v>43496.7291666667</v>
      </c>
      <c r="AR23" s="380" t="n">
        <v>32687.1666666667</v>
      </c>
      <c r="AS23" s="0" t="s">
        <v>2479</v>
      </c>
      <c r="AT23" s="0" t="s">
        <v>2170</v>
      </c>
      <c r="AU23" s="0" t="s">
        <v>2170</v>
      </c>
    </row>
    <row r="24" customFormat="false" ht="15" hidden="true" customHeight="false" outlineLevel="0" collapsed="false">
      <c r="A24" s="0" t="s">
        <v>2480</v>
      </c>
      <c r="B24" s="0" t="s">
        <v>2481</v>
      </c>
      <c r="C24" s="0" t="s">
        <v>2482</v>
      </c>
      <c r="D24" s="0" t="s">
        <v>2297</v>
      </c>
      <c r="E24" s="0" t="s">
        <v>2480</v>
      </c>
      <c r="F24" s="0" t="n">
        <v>1</v>
      </c>
      <c r="G24" s="0" t="s">
        <v>2298</v>
      </c>
      <c r="H24" s="0" t="s">
        <v>2170</v>
      </c>
      <c r="I24" s="0" t="s">
        <v>2170</v>
      </c>
      <c r="J24" s="0" t="s">
        <v>2170</v>
      </c>
      <c r="K24" s="0" t="s">
        <v>2170</v>
      </c>
      <c r="L24" s="0" t="s">
        <v>2170</v>
      </c>
      <c r="M24" s="0" t="s">
        <v>2170</v>
      </c>
      <c r="N24" s="0" t="n">
        <f aca="false">FALSE()</f>
        <v>0</v>
      </c>
      <c r="O24" s="0" t="s">
        <v>2482</v>
      </c>
      <c r="P24" s="0" t="s">
        <v>2300</v>
      </c>
      <c r="Q24" s="380" t="n">
        <v>41215.1666666667</v>
      </c>
      <c r="R24" s="0" t="n">
        <v>21152191</v>
      </c>
      <c r="S24" s="0" t="s">
        <v>2301</v>
      </c>
      <c r="T24" s="0" t="s">
        <v>2302</v>
      </c>
      <c r="U24" s="0" t="s">
        <v>2365</v>
      </c>
      <c r="V24" s="0" t="n">
        <v>180000000</v>
      </c>
      <c r="W24" s="0" t="s">
        <v>2321</v>
      </c>
      <c r="X24" s="0" t="n">
        <v>4</v>
      </c>
      <c r="Y24" s="0" t="n">
        <f aca="false">FALSE()</f>
        <v>0</v>
      </c>
      <c r="Z24" s="0" t="n">
        <f aca="false">FALSE()</f>
        <v>0</v>
      </c>
      <c r="AA24" s="0" t="n">
        <f aca="false">FALSE()</f>
        <v>0</v>
      </c>
      <c r="AB24" s="0" t="n">
        <f aca="false">FALSE()</f>
        <v>0</v>
      </c>
      <c r="AC24" s="0" t="n">
        <v>1</v>
      </c>
      <c r="AD24" s="0" t="s">
        <v>2129</v>
      </c>
      <c r="AE24" s="0" t="n">
        <f aca="false">TRUE()</f>
        <v>1</v>
      </c>
      <c r="AF24" s="0" t="s">
        <v>2483</v>
      </c>
      <c r="AG24" s="0" t="n">
        <v>2</v>
      </c>
      <c r="AH24" s="0" t="s">
        <v>2484</v>
      </c>
      <c r="AI24" s="0" t="s">
        <v>2485</v>
      </c>
      <c r="AJ24" s="0" t="n">
        <v>0</v>
      </c>
      <c r="AK24" s="0" t="s">
        <v>2118</v>
      </c>
      <c r="AL24" s="0" t="n">
        <f aca="false">FALSE()</f>
        <v>0</v>
      </c>
      <c r="AM24" s="0" t="n">
        <f aca="false">TRUE()</f>
        <v>1</v>
      </c>
      <c r="AN24" s="0" t="n">
        <f aca="false">FALSE()</f>
        <v>0</v>
      </c>
      <c r="AO24" s="0" t="n">
        <f aca="false">FALSE()</f>
        <v>0</v>
      </c>
      <c r="AP24" s="0" t="n">
        <f aca="false">FALSE()</f>
        <v>0</v>
      </c>
      <c r="AQ24" s="380" t="n">
        <v>43559.6076388889</v>
      </c>
      <c r="AR24" s="380" t="n">
        <v>41215.1666666667</v>
      </c>
      <c r="AS24" s="0" t="s">
        <v>2486</v>
      </c>
      <c r="AT24" s="0" t="s">
        <v>2170</v>
      </c>
      <c r="AU24" s="0" t="s">
        <v>2170</v>
      </c>
    </row>
    <row r="25" customFormat="false" ht="15" hidden="true" customHeight="false" outlineLevel="0" collapsed="false">
      <c r="A25" s="0" t="s">
        <v>2487</v>
      </c>
      <c r="B25" s="0" t="s">
        <v>2488</v>
      </c>
      <c r="C25" s="0" t="s">
        <v>2489</v>
      </c>
      <c r="D25" s="0" t="s">
        <v>2297</v>
      </c>
      <c r="E25" s="0" t="s">
        <v>2487</v>
      </c>
      <c r="F25" s="0" t="n">
        <v>1</v>
      </c>
      <c r="G25" s="0" t="s">
        <v>2298</v>
      </c>
      <c r="H25" s="0" t="s">
        <v>2170</v>
      </c>
      <c r="I25" s="0" t="s">
        <v>2170</v>
      </c>
      <c r="J25" s="0" t="s">
        <v>2170</v>
      </c>
      <c r="K25" s="0" t="s">
        <v>2170</v>
      </c>
      <c r="L25" s="0" t="s">
        <v>2170</v>
      </c>
      <c r="M25" s="0" t="s">
        <v>2170</v>
      </c>
      <c r="N25" s="0" t="n">
        <f aca="false">FALSE()</f>
        <v>0</v>
      </c>
      <c r="O25" s="0" t="s">
        <v>2490</v>
      </c>
      <c r="P25" s="0" t="s">
        <v>2300</v>
      </c>
      <c r="Q25" s="380" t="n">
        <v>25569.125</v>
      </c>
      <c r="R25" s="0" t="n">
        <v>1362909611</v>
      </c>
      <c r="S25" s="0" t="s">
        <v>2491</v>
      </c>
      <c r="T25" s="0" t="s">
        <v>2492</v>
      </c>
      <c r="U25" s="0" t="s">
        <v>2115</v>
      </c>
      <c r="V25" s="0" t="n">
        <v>0</v>
      </c>
      <c r="W25" s="0" t="s">
        <v>2493</v>
      </c>
      <c r="X25" s="0" t="n">
        <v>4</v>
      </c>
      <c r="Y25" s="0" t="n">
        <f aca="false">FALSE()</f>
        <v>0</v>
      </c>
      <c r="Z25" s="0" t="n">
        <f aca="false">FALSE()</f>
        <v>0</v>
      </c>
      <c r="AA25" s="0" t="n">
        <f aca="false">FALSE()</f>
        <v>0</v>
      </c>
      <c r="AB25" s="0" t="n">
        <f aca="false">TRUE()</f>
        <v>1</v>
      </c>
      <c r="AC25" s="0" t="n">
        <v>1</v>
      </c>
      <c r="AD25" s="0" t="s">
        <v>2129</v>
      </c>
      <c r="AE25" s="0" t="n">
        <f aca="false">TRUE()</f>
        <v>1</v>
      </c>
      <c r="AF25" s="0" t="s">
        <v>2494</v>
      </c>
      <c r="AG25" s="0" t="n">
        <v>2</v>
      </c>
      <c r="AH25" s="0" t="s">
        <v>2495</v>
      </c>
      <c r="AI25" s="0" t="s">
        <v>2496</v>
      </c>
      <c r="AJ25" s="0" t="n">
        <v>0</v>
      </c>
      <c r="AK25" s="0" t="s">
        <v>2118</v>
      </c>
      <c r="AL25" s="0" t="n">
        <f aca="false">FALSE()</f>
        <v>0</v>
      </c>
      <c r="AM25" s="0" t="n">
        <f aca="false">TRUE()</f>
        <v>1</v>
      </c>
      <c r="AN25" s="0" t="n">
        <f aca="false">FALSE()</f>
        <v>0</v>
      </c>
      <c r="AO25" s="0" t="n">
        <f aca="false">FALSE()</f>
        <v>0</v>
      </c>
      <c r="AP25" s="0" t="n">
        <f aca="false">TRUE()</f>
        <v>1</v>
      </c>
      <c r="AQ25" s="380" t="n">
        <v>45859.125</v>
      </c>
      <c r="AR25" s="380" t="n">
        <v>45859.125</v>
      </c>
      <c r="AS25" s="0" t="s">
        <v>2497</v>
      </c>
      <c r="AT25" s="0" t="s">
        <v>2170</v>
      </c>
      <c r="AU25" s="0" t="s">
        <v>2170</v>
      </c>
    </row>
    <row r="26" customFormat="false" ht="15" hidden="true" customHeight="false" outlineLevel="0" collapsed="false">
      <c r="A26" s="0" t="s">
        <v>2498</v>
      </c>
      <c r="B26" s="0" t="s">
        <v>2499</v>
      </c>
      <c r="C26" s="0" t="s">
        <v>2500</v>
      </c>
      <c r="D26" s="0" t="s">
        <v>2297</v>
      </c>
      <c r="E26" s="0" t="s">
        <v>2498</v>
      </c>
      <c r="F26" s="0" t="n">
        <v>1</v>
      </c>
      <c r="G26" s="0" t="s">
        <v>2298</v>
      </c>
      <c r="H26" s="0" t="s">
        <v>2170</v>
      </c>
      <c r="I26" s="0" t="s">
        <v>2170</v>
      </c>
      <c r="J26" s="0" t="s">
        <v>2170</v>
      </c>
      <c r="K26" s="0" t="s">
        <v>2170</v>
      </c>
      <c r="L26" s="0" t="s">
        <v>2170</v>
      </c>
      <c r="M26" s="0" t="s">
        <v>2170</v>
      </c>
      <c r="N26" s="0" t="n">
        <f aca="false">FALSE()</f>
        <v>0</v>
      </c>
      <c r="O26" s="0" t="s">
        <v>2501</v>
      </c>
      <c r="P26" s="0" t="s">
        <v>2300</v>
      </c>
      <c r="Q26" s="380" t="n">
        <v>35095.125</v>
      </c>
      <c r="R26" s="0" t="n">
        <v>263447840</v>
      </c>
      <c r="S26" s="0" t="s">
        <v>2301</v>
      </c>
      <c r="T26" s="0" t="s">
        <v>2302</v>
      </c>
      <c r="U26" s="0" t="s">
        <v>2451</v>
      </c>
      <c r="V26" s="0" t="n">
        <v>400000000</v>
      </c>
      <c r="W26" s="0" t="s">
        <v>2366</v>
      </c>
      <c r="X26" s="0" t="n">
        <v>4</v>
      </c>
      <c r="Y26" s="0" t="n">
        <f aca="false">FALSE()</f>
        <v>0</v>
      </c>
      <c r="Z26" s="0" t="n">
        <f aca="false">FALSE()</f>
        <v>0</v>
      </c>
      <c r="AA26" s="0" t="n">
        <f aca="false">FALSE()</f>
        <v>0</v>
      </c>
      <c r="AB26" s="0" t="n">
        <f aca="false">TRUE()</f>
        <v>1</v>
      </c>
      <c r="AC26" s="0" t="n">
        <v>8</v>
      </c>
      <c r="AD26" s="0" t="s">
        <v>2129</v>
      </c>
      <c r="AE26" s="0" t="n">
        <f aca="false">TRUE()</f>
        <v>1</v>
      </c>
      <c r="AF26" s="0" t="s">
        <v>2502</v>
      </c>
      <c r="AG26" s="0" t="n">
        <v>2</v>
      </c>
      <c r="AH26" s="0" t="s">
        <v>2503</v>
      </c>
      <c r="AI26" s="0" t="s">
        <v>2504</v>
      </c>
      <c r="AJ26" s="0" t="n">
        <v>0</v>
      </c>
      <c r="AK26" s="0" t="s">
        <v>2118</v>
      </c>
      <c r="AL26" s="0" t="n">
        <f aca="false">FALSE()</f>
        <v>0</v>
      </c>
      <c r="AM26" s="0" t="n">
        <f aca="false">TRUE()</f>
        <v>1</v>
      </c>
      <c r="AN26" s="0" t="n">
        <f aca="false">FALSE()</f>
        <v>0</v>
      </c>
      <c r="AO26" s="0" t="n">
        <f aca="false">FALSE()</f>
        <v>0</v>
      </c>
      <c r="AP26" s="0" t="n">
        <f aca="false">FALSE()</f>
        <v>0</v>
      </c>
      <c r="AQ26" s="380" t="n">
        <v>43123.7291666667</v>
      </c>
      <c r="AR26" s="380" t="n">
        <v>35096.125</v>
      </c>
      <c r="AS26" s="0" t="s">
        <v>2505</v>
      </c>
      <c r="AT26" s="0" t="s">
        <v>2170</v>
      </c>
      <c r="AU26" s="0" t="s">
        <v>2170</v>
      </c>
    </row>
    <row r="27" customFormat="false" ht="15" hidden="true" customHeight="false" outlineLevel="0" collapsed="false">
      <c r="A27" s="0" t="s">
        <v>2506</v>
      </c>
      <c r="B27" s="0" t="s">
        <v>2507</v>
      </c>
      <c r="C27" s="0" t="s">
        <v>2508</v>
      </c>
      <c r="D27" s="0" t="s">
        <v>2297</v>
      </c>
      <c r="E27" s="0" t="s">
        <v>2506</v>
      </c>
      <c r="F27" s="0" t="n">
        <v>1</v>
      </c>
      <c r="G27" s="0" t="s">
        <v>2298</v>
      </c>
      <c r="H27" s="0" t="s">
        <v>2170</v>
      </c>
      <c r="I27" s="0" t="s">
        <v>2170</v>
      </c>
      <c r="J27" s="0" t="s">
        <v>2170</v>
      </c>
      <c r="K27" s="0" t="s">
        <v>2170</v>
      </c>
      <c r="L27" s="0" t="s">
        <v>2170</v>
      </c>
      <c r="M27" s="0" t="s">
        <v>2170</v>
      </c>
      <c r="N27" s="0" t="n">
        <f aca="false">FALSE()</f>
        <v>0</v>
      </c>
      <c r="O27" s="0" t="s">
        <v>2509</v>
      </c>
      <c r="P27" s="0" t="s">
        <v>2300</v>
      </c>
      <c r="Q27" s="380" t="n">
        <v>35464.125</v>
      </c>
      <c r="R27" s="0" t="n">
        <v>75592739</v>
      </c>
      <c r="S27" s="0" t="s">
        <v>2301</v>
      </c>
      <c r="T27" s="0" t="s">
        <v>2302</v>
      </c>
      <c r="U27" s="0" t="s">
        <v>2330</v>
      </c>
      <c r="V27" s="0" t="n">
        <v>150000000</v>
      </c>
      <c r="W27" s="0" t="s">
        <v>2312</v>
      </c>
      <c r="X27" s="0" t="n">
        <v>4</v>
      </c>
      <c r="Y27" s="0" t="n">
        <f aca="false">FALSE()</f>
        <v>0</v>
      </c>
      <c r="Z27" s="0" t="n">
        <f aca="false">FALSE()</f>
        <v>0</v>
      </c>
      <c r="AA27" s="0" t="n">
        <f aca="false">FALSE()</f>
        <v>0</v>
      </c>
      <c r="AB27" s="0" t="n">
        <f aca="false">FALSE()</f>
        <v>0</v>
      </c>
      <c r="AC27" s="0" t="n">
        <v>1</v>
      </c>
      <c r="AD27" s="0" t="s">
        <v>2129</v>
      </c>
      <c r="AE27" s="0" t="n">
        <f aca="false">TRUE()</f>
        <v>1</v>
      </c>
      <c r="AF27" s="0" t="s">
        <v>2510</v>
      </c>
      <c r="AG27" s="0" t="n">
        <v>2</v>
      </c>
      <c r="AH27" s="0" t="s">
        <v>2511</v>
      </c>
      <c r="AI27" s="0" t="s">
        <v>2512</v>
      </c>
      <c r="AJ27" s="0" t="n">
        <v>0</v>
      </c>
      <c r="AK27" s="0" t="s">
        <v>2118</v>
      </c>
      <c r="AL27" s="0" t="n">
        <f aca="false">FALSE()</f>
        <v>0</v>
      </c>
      <c r="AM27" s="0" t="n">
        <f aca="false">TRUE()</f>
        <v>1</v>
      </c>
      <c r="AN27" s="0" t="n">
        <f aca="false">FALSE()</f>
        <v>0</v>
      </c>
      <c r="AO27" s="0" t="n">
        <f aca="false">FALSE()</f>
        <v>0</v>
      </c>
      <c r="AP27" s="0" t="n">
        <f aca="false">FALSE()</f>
        <v>0</v>
      </c>
      <c r="AQ27" s="380" t="n">
        <v>43769.6875</v>
      </c>
      <c r="AR27" s="380" t="n">
        <v>43769.4166666667</v>
      </c>
      <c r="AS27" s="0" t="s">
        <v>2513</v>
      </c>
      <c r="AT27" s="0" t="s">
        <v>2170</v>
      </c>
      <c r="AU27" s="0" t="s">
        <v>2170</v>
      </c>
    </row>
    <row r="28" customFormat="false" ht="15" hidden="true" customHeight="false" outlineLevel="0" collapsed="false">
      <c r="A28" s="0" t="s">
        <v>2514</v>
      </c>
      <c r="B28" s="0" t="s">
        <v>2515</v>
      </c>
      <c r="C28" s="0" t="s">
        <v>2516</v>
      </c>
      <c r="D28" s="0" t="s">
        <v>2297</v>
      </c>
      <c r="E28" s="0" t="s">
        <v>2514</v>
      </c>
      <c r="F28" s="0" t="n">
        <v>1</v>
      </c>
      <c r="G28" s="0" t="s">
        <v>2298</v>
      </c>
      <c r="H28" s="0" t="s">
        <v>2170</v>
      </c>
      <c r="I28" s="0" t="s">
        <v>2170</v>
      </c>
      <c r="J28" s="0" t="s">
        <v>2170</v>
      </c>
      <c r="K28" s="0" t="s">
        <v>2170</v>
      </c>
      <c r="L28" s="0" t="s">
        <v>2170</v>
      </c>
      <c r="M28" s="0" t="s">
        <v>2170</v>
      </c>
      <c r="N28" s="0" t="n">
        <f aca="false">FALSE()</f>
        <v>0</v>
      </c>
      <c r="O28" s="0" t="s">
        <v>2517</v>
      </c>
      <c r="P28" s="0" t="s">
        <v>2300</v>
      </c>
      <c r="Q28" s="380" t="n">
        <v>25569.125</v>
      </c>
      <c r="R28" s="0" t="n">
        <v>32005941</v>
      </c>
      <c r="S28" s="0" t="s">
        <v>2301</v>
      </c>
      <c r="T28" s="0" t="s">
        <v>2302</v>
      </c>
      <c r="U28" s="0" t="s">
        <v>2115</v>
      </c>
      <c r="V28" s="0" t="n">
        <v>0</v>
      </c>
      <c r="W28" s="0" t="s">
        <v>2400</v>
      </c>
      <c r="X28" s="0" t="n">
        <v>4</v>
      </c>
      <c r="Y28" s="0" t="n">
        <f aca="false">FALSE()</f>
        <v>0</v>
      </c>
      <c r="Z28" s="0" t="n">
        <f aca="false">FALSE()</f>
        <v>0</v>
      </c>
      <c r="AA28" s="0" t="n">
        <f aca="false">FALSE()</f>
        <v>0</v>
      </c>
      <c r="AB28" s="0" t="n">
        <f aca="false">TRUE()</f>
        <v>1</v>
      </c>
      <c r="AC28" s="0" t="n">
        <v>1</v>
      </c>
      <c r="AD28" s="0" t="s">
        <v>2129</v>
      </c>
      <c r="AE28" s="0" t="n">
        <f aca="false">TRUE()</f>
        <v>1</v>
      </c>
      <c r="AF28" s="0" t="s">
        <v>2518</v>
      </c>
      <c r="AG28" s="0" t="n">
        <v>2</v>
      </c>
      <c r="AH28" s="0" t="s">
        <v>2519</v>
      </c>
      <c r="AI28" s="0" t="s">
        <v>2520</v>
      </c>
      <c r="AJ28" s="0" t="n">
        <v>0</v>
      </c>
      <c r="AK28" s="0" t="s">
        <v>2118</v>
      </c>
      <c r="AL28" s="0" t="n">
        <f aca="false">FALSE()</f>
        <v>0</v>
      </c>
      <c r="AM28" s="0" t="n">
        <f aca="false">TRUE()</f>
        <v>1</v>
      </c>
      <c r="AN28" s="0" t="n">
        <f aca="false">FALSE()</f>
        <v>0</v>
      </c>
      <c r="AO28" s="0" t="n">
        <f aca="false">FALSE()</f>
        <v>0</v>
      </c>
      <c r="AP28" s="0" t="n">
        <f aca="false">FALSE()</f>
        <v>0</v>
      </c>
      <c r="AQ28" s="380" t="n">
        <v>43496.7368055556</v>
      </c>
      <c r="AR28" s="380" t="n">
        <v>33060.1666666667</v>
      </c>
      <c r="AS28" s="0" t="s">
        <v>2521</v>
      </c>
      <c r="AT28" s="0" t="s">
        <v>2170</v>
      </c>
      <c r="AU28" s="0" t="s">
        <v>2170</v>
      </c>
    </row>
    <row r="29" customFormat="false" ht="15" hidden="true" customHeight="false" outlineLevel="0" collapsed="false">
      <c r="A29" s="0" t="s">
        <v>2522</v>
      </c>
      <c r="B29" s="0" t="s">
        <v>2523</v>
      </c>
      <c r="C29" s="0" t="s">
        <v>2524</v>
      </c>
      <c r="D29" s="0" t="s">
        <v>2525</v>
      </c>
      <c r="E29" s="0" t="s">
        <v>2522</v>
      </c>
      <c r="F29" s="0" t="n">
        <v>10</v>
      </c>
      <c r="G29" s="0" t="s">
        <v>2526</v>
      </c>
      <c r="H29" s="0" t="s">
        <v>2170</v>
      </c>
      <c r="I29" s="0" t="s">
        <v>2170</v>
      </c>
      <c r="J29" s="0" t="s">
        <v>2170</v>
      </c>
      <c r="K29" s="0" t="s">
        <v>2170</v>
      </c>
      <c r="L29" s="0" t="s">
        <v>2170</v>
      </c>
      <c r="M29" s="0" t="s">
        <v>2170</v>
      </c>
      <c r="N29" s="0" t="n">
        <f aca="false">FALSE()</f>
        <v>0</v>
      </c>
      <c r="O29" s="0" t="s">
        <v>2527</v>
      </c>
      <c r="P29" s="0" t="s">
        <v>2300</v>
      </c>
      <c r="Q29" s="380" t="n">
        <v>25569.125</v>
      </c>
      <c r="R29" s="0" t="n">
        <v>2814293988</v>
      </c>
      <c r="S29" s="0" t="s">
        <v>2528</v>
      </c>
      <c r="T29" s="0" t="s">
        <v>2529</v>
      </c>
      <c r="U29" s="0" t="s">
        <v>2365</v>
      </c>
      <c r="V29" s="0" t="n">
        <v>0</v>
      </c>
      <c r="W29" s="0" t="s">
        <v>2530</v>
      </c>
      <c r="X29" s="0" t="n">
        <v>4</v>
      </c>
      <c r="Y29" s="0" t="n">
        <f aca="false">FALSE()</f>
        <v>0</v>
      </c>
      <c r="Z29" s="0" t="n">
        <f aca="false">FALSE()</f>
        <v>0</v>
      </c>
      <c r="AA29" s="0" t="n">
        <f aca="false">FALSE()</f>
        <v>0</v>
      </c>
      <c r="AB29" s="0" t="n">
        <f aca="false">TRUE()</f>
        <v>1</v>
      </c>
      <c r="AC29" s="0" t="n">
        <v>1</v>
      </c>
      <c r="AD29" s="0" t="s">
        <v>2137</v>
      </c>
      <c r="AE29" s="0" t="n">
        <f aca="false">TRUE()</f>
        <v>1</v>
      </c>
      <c r="AF29" s="0" t="s">
        <v>2531</v>
      </c>
      <c r="AG29" s="0" t="n">
        <v>2</v>
      </c>
      <c r="AH29" s="0" t="s">
        <v>2532</v>
      </c>
      <c r="AI29" s="0" t="s">
        <v>2533</v>
      </c>
      <c r="AJ29" s="0" t="n">
        <v>0</v>
      </c>
      <c r="AK29" s="0" t="s">
        <v>2118</v>
      </c>
      <c r="AL29" s="0" t="n">
        <f aca="false">FALSE()</f>
        <v>0</v>
      </c>
      <c r="AM29" s="0" t="n">
        <f aca="false">FALSE()</f>
        <v>0</v>
      </c>
      <c r="AN29" s="0" t="n">
        <f aca="false">FALSE()</f>
        <v>0</v>
      </c>
      <c r="AO29" s="0" t="n">
        <f aca="false">FALSE()</f>
        <v>0</v>
      </c>
      <c r="AP29" s="0" t="n">
        <f aca="false">TRUE()</f>
        <v>1</v>
      </c>
      <c r="AQ29" s="380" t="n">
        <v>44965.3333333333</v>
      </c>
      <c r="AR29" s="380" t="n">
        <v>44965.4166666667</v>
      </c>
      <c r="AS29" s="0" t="s">
        <v>2534</v>
      </c>
      <c r="AT29" s="0" t="s">
        <v>2170</v>
      </c>
      <c r="AU29" s="0" t="s">
        <v>2170</v>
      </c>
    </row>
    <row r="30" customFormat="false" ht="15" hidden="true" customHeight="false" outlineLevel="0" collapsed="false">
      <c r="A30" s="0" t="s">
        <v>2535</v>
      </c>
      <c r="B30" s="0" t="s">
        <v>2536</v>
      </c>
      <c r="C30" s="0" t="s">
        <v>2537</v>
      </c>
      <c r="D30" s="0" t="s">
        <v>2297</v>
      </c>
      <c r="E30" s="0" t="s">
        <v>2535</v>
      </c>
      <c r="F30" s="0" t="n">
        <v>1</v>
      </c>
      <c r="G30" s="0" t="s">
        <v>2298</v>
      </c>
      <c r="H30" s="0" t="s">
        <v>2170</v>
      </c>
      <c r="I30" s="0" t="s">
        <v>2170</v>
      </c>
      <c r="J30" s="0" t="s">
        <v>2170</v>
      </c>
      <c r="K30" s="0" t="s">
        <v>2170</v>
      </c>
      <c r="L30" s="0" t="s">
        <v>2170</v>
      </c>
      <c r="M30" s="0" t="s">
        <v>2170</v>
      </c>
      <c r="N30" s="0" t="n">
        <f aca="false">FALSE()</f>
        <v>0</v>
      </c>
      <c r="O30" s="0" t="s">
        <v>2538</v>
      </c>
      <c r="P30" s="0" t="s">
        <v>2300</v>
      </c>
      <c r="Q30" s="380" t="n">
        <v>25569.125</v>
      </c>
      <c r="R30" s="0" t="n">
        <v>2526866030</v>
      </c>
      <c r="S30" s="0" t="s">
        <v>2539</v>
      </c>
      <c r="T30" s="0" t="s">
        <v>2540</v>
      </c>
      <c r="U30" s="0" t="s">
        <v>2330</v>
      </c>
      <c r="V30" s="0" t="n">
        <v>0</v>
      </c>
      <c r="W30" s="0" t="s">
        <v>2400</v>
      </c>
      <c r="X30" s="0" t="n">
        <v>4</v>
      </c>
      <c r="Y30" s="0" t="n">
        <f aca="false">FALSE()</f>
        <v>0</v>
      </c>
      <c r="Z30" s="0" t="n">
        <f aca="false">FALSE()</f>
        <v>0</v>
      </c>
      <c r="AA30" s="0" t="n">
        <f aca="false">FALSE()</f>
        <v>0</v>
      </c>
      <c r="AB30" s="0" t="n">
        <f aca="false">TRUE()</f>
        <v>1</v>
      </c>
      <c r="AC30" s="0" t="n">
        <v>3</v>
      </c>
      <c r="AD30" s="0" t="s">
        <v>2129</v>
      </c>
      <c r="AE30" s="0" t="n">
        <f aca="false">TRUE()</f>
        <v>1</v>
      </c>
      <c r="AF30" s="0" t="s">
        <v>2541</v>
      </c>
      <c r="AG30" s="0" t="n">
        <v>2</v>
      </c>
      <c r="AH30" s="0" t="s">
        <v>2542</v>
      </c>
      <c r="AI30" s="0" t="s">
        <v>2543</v>
      </c>
      <c r="AJ30" s="0" t="n">
        <v>0</v>
      </c>
      <c r="AK30" s="0" t="s">
        <v>2118</v>
      </c>
      <c r="AL30" s="0" t="n">
        <f aca="false">FALSE()</f>
        <v>0</v>
      </c>
      <c r="AM30" s="0" t="n">
        <f aca="false">TRUE()</f>
        <v>1</v>
      </c>
      <c r="AN30" s="0" t="n">
        <f aca="false">FALSE()</f>
        <v>0</v>
      </c>
      <c r="AO30" s="0" t="n">
        <f aca="false">FALSE()</f>
        <v>0</v>
      </c>
      <c r="AP30" s="0" t="n">
        <f aca="false">FALSE()</f>
        <v>0</v>
      </c>
      <c r="AQ30" s="380" t="n">
        <v>43572.5833333333</v>
      </c>
      <c r="AR30" s="380" t="n">
        <v>37438.1666666667</v>
      </c>
      <c r="AS30" s="0" t="s">
        <v>2544</v>
      </c>
      <c r="AT30" s="0" t="s">
        <v>2170</v>
      </c>
      <c r="AU30" s="0" t="s">
        <v>2170</v>
      </c>
    </row>
    <row r="31" customFormat="false" ht="15" hidden="true" customHeight="false" outlineLevel="0" collapsed="false">
      <c r="A31" s="0" t="s">
        <v>2545</v>
      </c>
      <c r="B31" s="0" t="s">
        <v>2546</v>
      </c>
      <c r="C31" s="0" t="s">
        <v>2547</v>
      </c>
      <c r="D31" s="0" t="s">
        <v>2297</v>
      </c>
      <c r="E31" s="0" t="s">
        <v>2545</v>
      </c>
      <c r="F31" s="0" t="n">
        <v>1</v>
      </c>
      <c r="G31" s="0" t="s">
        <v>2298</v>
      </c>
      <c r="H31" s="0" t="s">
        <v>2170</v>
      </c>
      <c r="I31" s="0" t="s">
        <v>2170</v>
      </c>
      <c r="J31" s="0" t="s">
        <v>2170</v>
      </c>
      <c r="K31" s="0" t="s">
        <v>2170</v>
      </c>
      <c r="L31" s="0" t="s">
        <v>2170</v>
      </c>
      <c r="M31" s="0" t="s">
        <v>2170</v>
      </c>
      <c r="N31" s="0" t="n">
        <f aca="false">FALSE()</f>
        <v>0</v>
      </c>
      <c r="O31" s="0" t="s">
        <v>2548</v>
      </c>
      <c r="P31" s="0" t="s">
        <v>2300</v>
      </c>
      <c r="Q31" s="380" t="n">
        <v>25569.125</v>
      </c>
      <c r="R31" s="0" t="n">
        <v>39954880</v>
      </c>
      <c r="S31" s="0" t="s">
        <v>2301</v>
      </c>
      <c r="T31" s="0" t="s">
        <v>2302</v>
      </c>
      <c r="U31" s="0" t="s">
        <v>610</v>
      </c>
      <c r="V31" s="0" t="n">
        <v>500000000</v>
      </c>
      <c r="W31" s="0" t="s">
        <v>2366</v>
      </c>
      <c r="X31" s="0" t="n">
        <v>4</v>
      </c>
      <c r="Y31" s="0" t="n">
        <f aca="false">FALSE()</f>
        <v>0</v>
      </c>
      <c r="Z31" s="0" t="n">
        <f aca="false">FALSE()</f>
        <v>0</v>
      </c>
      <c r="AA31" s="0" t="n">
        <f aca="false">FALSE()</f>
        <v>0</v>
      </c>
      <c r="AB31" s="0" t="n">
        <f aca="false">TRUE()</f>
        <v>1</v>
      </c>
      <c r="AC31" s="0" t="n">
        <v>1</v>
      </c>
      <c r="AD31" s="0" t="s">
        <v>2129</v>
      </c>
      <c r="AE31" s="0" t="n">
        <f aca="false">TRUE()</f>
        <v>1</v>
      </c>
      <c r="AF31" s="0" t="s">
        <v>2549</v>
      </c>
      <c r="AG31" s="0" t="n">
        <v>2</v>
      </c>
      <c r="AH31" s="0" t="s">
        <v>2550</v>
      </c>
      <c r="AI31" s="0" t="s">
        <v>2551</v>
      </c>
      <c r="AJ31" s="0" t="n">
        <v>0</v>
      </c>
      <c r="AK31" s="0" t="s">
        <v>2118</v>
      </c>
      <c r="AL31" s="0" t="n">
        <f aca="false">FALSE()</f>
        <v>0</v>
      </c>
      <c r="AM31" s="0" t="n">
        <f aca="false">TRUE()</f>
        <v>1</v>
      </c>
      <c r="AN31" s="0" t="n">
        <f aca="false">FALSE()</f>
        <v>0</v>
      </c>
      <c r="AO31" s="0" t="n">
        <f aca="false">FALSE()</f>
        <v>0</v>
      </c>
      <c r="AP31" s="0" t="n">
        <f aca="false">FALSE()</f>
        <v>0</v>
      </c>
      <c r="AQ31" s="380" t="n">
        <v>43969.6902777778</v>
      </c>
      <c r="AR31" s="380" t="n">
        <v>43969.4166666667</v>
      </c>
      <c r="AS31" s="0" t="s">
        <v>2552</v>
      </c>
      <c r="AT31" s="0" t="s">
        <v>2170</v>
      </c>
      <c r="AU31" s="0" t="s">
        <v>2170</v>
      </c>
    </row>
    <row r="32" customFormat="false" ht="15" hidden="true" customHeight="false" outlineLevel="0" collapsed="false">
      <c r="A32" s="0" t="s">
        <v>2553</v>
      </c>
      <c r="B32" s="0" t="s">
        <v>2554</v>
      </c>
      <c r="C32" s="0" t="s">
        <v>2555</v>
      </c>
      <c r="D32" s="0" t="s">
        <v>2297</v>
      </c>
      <c r="E32" s="0" t="s">
        <v>2553</v>
      </c>
      <c r="F32" s="0" t="n">
        <v>1</v>
      </c>
      <c r="G32" s="0" t="s">
        <v>2298</v>
      </c>
      <c r="H32" s="0" t="s">
        <v>2170</v>
      </c>
      <c r="I32" s="0" t="s">
        <v>2170</v>
      </c>
      <c r="J32" s="0" t="s">
        <v>2170</v>
      </c>
      <c r="K32" s="0" t="s">
        <v>2170</v>
      </c>
      <c r="L32" s="0" t="s">
        <v>2170</v>
      </c>
      <c r="M32" s="0" t="s">
        <v>2170</v>
      </c>
      <c r="N32" s="0" t="n">
        <f aca="false">FALSE()</f>
        <v>0</v>
      </c>
      <c r="O32" s="0" t="s">
        <v>2556</v>
      </c>
      <c r="P32" s="0" t="s">
        <v>2300</v>
      </c>
      <c r="Q32" s="380" t="n">
        <v>25569.125</v>
      </c>
      <c r="R32" s="0" t="n">
        <v>392581776</v>
      </c>
      <c r="S32" s="0" t="s">
        <v>2301</v>
      </c>
      <c r="T32" s="0" t="s">
        <v>2302</v>
      </c>
      <c r="U32" s="0" t="s">
        <v>2330</v>
      </c>
      <c r="V32" s="0" t="n">
        <v>800000000</v>
      </c>
      <c r="W32" s="0" t="s">
        <v>2312</v>
      </c>
      <c r="X32" s="0" t="n">
        <v>4</v>
      </c>
      <c r="Y32" s="0" t="n">
        <f aca="false">FALSE()</f>
        <v>0</v>
      </c>
      <c r="Z32" s="0" t="n">
        <f aca="false">FALSE()</f>
        <v>0</v>
      </c>
      <c r="AA32" s="0" t="n">
        <f aca="false">FALSE()</f>
        <v>0</v>
      </c>
      <c r="AB32" s="0" t="n">
        <f aca="false">FALSE()</f>
        <v>0</v>
      </c>
      <c r="AC32" s="0" t="n">
        <v>1</v>
      </c>
      <c r="AD32" s="0" t="s">
        <v>2129</v>
      </c>
      <c r="AE32" s="0" t="n">
        <f aca="false">TRUE()</f>
        <v>1</v>
      </c>
      <c r="AF32" s="0" t="s">
        <v>2557</v>
      </c>
      <c r="AG32" s="0" t="n">
        <v>2</v>
      </c>
      <c r="AH32" s="0" t="s">
        <v>2558</v>
      </c>
      <c r="AI32" s="0" t="s">
        <v>2559</v>
      </c>
      <c r="AJ32" s="0" t="n">
        <v>0</v>
      </c>
      <c r="AK32" s="0" t="s">
        <v>2118</v>
      </c>
      <c r="AL32" s="0" t="n">
        <f aca="false">FALSE()</f>
        <v>0</v>
      </c>
      <c r="AM32" s="0" t="n">
        <f aca="false">TRUE()</f>
        <v>1</v>
      </c>
      <c r="AN32" s="0" t="n">
        <f aca="false">FALSE()</f>
        <v>0</v>
      </c>
      <c r="AO32" s="0" t="n">
        <f aca="false">FALSE()</f>
        <v>0</v>
      </c>
      <c r="AP32" s="0" t="n">
        <f aca="false">FALSE()</f>
        <v>0</v>
      </c>
      <c r="AQ32" s="380" t="n">
        <v>43682.6388888889</v>
      </c>
      <c r="AR32" s="380" t="n">
        <v>43682.4166666667</v>
      </c>
      <c r="AS32" s="0" t="s">
        <v>2560</v>
      </c>
      <c r="AT32" s="0" t="s">
        <v>2170</v>
      </c>
      <c r="AU32" s="0" t="s">
        <v>2170</v>
      </c>
    </row>
    <row r="33" customFormat="false" ht="15" hidden="true" customHeight="false" outlineLevel="0" collapsed="false">
      <c r="A33" s="0" t="s">
        <v>2561</v>
      </c>
      <c r="B33" s="0" t="s">
        <v>2562</v>
      </c>
      <c r="C33" s="0" t="s">
        <v>2563</v>
      </c>
      <c r="D33" s="0" t="s">
        <v>2297</v>
      </c>
      <c r="E33" s="0" t="s">
        <v>2561</v>
      </c>
      <c r="F33" s="0" t="n">
        <v>1</v>
      </c>
      <c r="G33" s="0" t="s">
        <v>2298</v>
      </c>
      <c r="H33" s="0" t="s">
        <v>2170</v>
      </c>
      <c r="I33" s="0" t="s">
        <v>2170</v>
      </c>
      <c r="J33" s="0" t="s">
        <v>2170</v>
      </c>
      <c r="K33" s="0" t="s">
        <v>2170</v>
      </c>
      <c r="L33" s="0" t="s">
        <v>2170</v>
      </c>
      <c r="M33" s="0" t="s">
        <v>2170</v>
      </c>
      <c r="N33" s="0" t="n">
        <f aca="false">FALSE()</f>
        <v>0</v>
      </c>
      <c r="O33" s="0" t="s">
        <v>2564</v>
      </c>
      <c r="P33" s="0" t="s">
        <v>2300</v>
      </c>
      <c r="Q33" s="380" t="n">
        <v>25569.125</v>
      </c>
      <c r="R33" s="0" t="n">
        <v>109919919</v>
      </c>
      <c r="S33" s="0" t="s">
        <v>2301</v>
      </c>
      <c r="T33" s="0" t="s">
        <v>2302</v>
      </c>
      <c r="U33" s="0" t="s">
        <v>610</v>
      </c>
      <c r="V33" s="0" t="n">
        <v>300000000</v>
      </c>
      <c r="W33" s="0" t="s">
        <v>2565</v>
      </c>
      <c r="X33" s="0" t="n">
        <v>4</v>
      </c>
      <c r="Y33" s="0" t="n">
        <f aca="false">FALSE()</f>
        <v>0</v>
      </c>
      <c r="Z33" s="0" t="n">
        <f aca="false">FALSE()</f>
        <v>0</v>
      </c>
      <c r="AA33" s="0" t="n">
        <f aca="false">FALSE()</f>
        <v>0</v>
      </c>
      <c r="AB33" s="0" t="n">
        <f aca="false">TRUE()</f>
        <v>1</v>
      </c>
      <c r="AC33" s="0" t="n">
        <v>1</v>
      </c>
      <c r="AD33" s="0" t="s">
        <v>2129</v>
      </c>
      <c r="AE33" s="0" t="n">
        <f aca="false">TRUE()</f>
        <v>1</v>
      </c>
      <c r="AF33" s="0" t="s">
        <v>2566</v>
      </c>
      <c r="AG33" s="0" t="n">
        <v>2</v>
      </c>
      <c r="AH33" s="0" t="s">
        <v>2567</v>
      </c>
      <c r="AI33" s="0" t="s">
        <v>2568</v>
      </c>
      <c r="AJ33" s="0" t="n">
        <v>0</v>
      </c>
      <c r="AK33" s="0" t="s">
        <v>2118</v>
      </c>
      <c r="AL33" s="0" t="n">
        <f aca="false">FALSE()</f>
        <v>0</v>
      </c>
      <c r="AM33" s="0" t="n">
        <f aca="false">TRUE()</f>
        <v>1</v>
      </c>
      <c r="AN33" s="0" t="n">
        <f aca="false">FALSE()</f>
        <v>0</v>
      </c>
      <c r="AO33" s="0" t="n">
        <f aca="false">FALSE()</f>
        <v>0</v>
      </c>
      <c r="AP33" s="0" t="n">
        <f aca="false">TRUE()</f>
        <v>1</v>
      </c>
      <c r="AQ33" s="380" t="n">
        <v>44760.6763888889</v>
      </c>
      <c r="AR33" s="380" t="n">
        <v>44760.4166666667</v>
      </c>
      <c r="AS33" s="0" t="s">
        <v>2569</v>
      </c>
      <c r="AT33" s="0" t="s">
        <v>2170</v>
      </c>
      <c r="AU33" s="0" t="s">
        <v>2170</v>
      </c>
    </row>
    <row r="34" customFormat="false" ht="15" hidden="true" customHeight="false" outlineLevel="0" collapsed="false">
      <c r="A34" s="0" t="s">
        <v>2570</v>
      </c>
      <c r="B34" s="0" t="s">
        <v>2571</v>
      </c>
      <c r="C34" s="0" t="s">
        <v>2572</v>
      </c>
      <c r="D34" s="0" t="s">
        <v>2297</v>
      </c>
      <c r="E34" s="0" t="s">
        <v>2570</v>
      </c>
      <c r="F34" s="0" t="n">
        <v>1</v>
      </c>
      <c r="G34" s="0" t="s">
        <v>2298</v>
      </c>
      <c r="H34" s="0" t="s">
        <v>2170</v>
      </c>
      <c r="I34" s="0" t="s">
        <v>2170</v>
      </c>
      <c r="J34" s="0" t="s">
        <v>2170</v>
      </c>
      <c r="K34" s="0" t="s">
        <v>2170</v>
      </c>
      <c r="L34" s="0" t="s">
        <v>2170</v>
      </c>
      <c r="M34" s="0" t="s">
        <v>2170</v>
      </c>
      <c r="N34" s="0" t="n">
        <f aca="false">FALSE()</f>
        <v>0</v>
      </c>
      <c r="O34" s="0" t="s">
        <v>2573</v>
      </c>
      <c r="P34" s="0" t="s">
        <v>2300</v>
      </c>
      <c r="Q34" s="380" t="n">
        <v>25569.125</v>
      </c>
      <c r="R34" s="0" t="n">
        <v>261084425</v>
      </c>
      <c r="S34" s="0" t="s">
        <v>2301</v>
      </c>
      <c r="T34" s="0" t="s">
        <v>2302</v>
      </c>
      <c r="U34" s="0" t="s">
        <v>2574</v>
      </c>
      <c r="V34" s="0" t="n">
        <v>750000000</v>
      </c>
      <c r="W34" s="0" t="s">
        <v>2366</v>
      </c>
      <c r="X34" s="0" t="n">
        <v>4</v>
      </c>
      <c r="Y34" s="0" t="n">
        <f aca="false">FALSE()</f>
        <v>0</v>
      </c>
      <c r="Z34" s="0" t="n">
        <f aca="false">FALSE()</f>
        <v>0</v>
      </c>
      <c r="AA34" s="0" t="n">
        <f aca="false">FALSE()</f>
        <v>0</v>
      </c>
      <c r="AB34" s="0" t="n">
        <f aca="false">TRUE()</f>
        <v>1</v>
      </c>
      <c r="AC34" s="0" t="n">
        <v>1</v>
      </c>
      <c r="AD34" s="0" t="s">
        <v>2129</v>
      </c>
      <c r="AE34" s="0" t="n">
        <f aca="false">TRUE()</f>
        <v>1</v>
      </c>
      <c r="AF34" s="0" t="s">
        <v>2575</v>
      </c>
      <c r="AG34" s="0" t="n">
        <v>2</v>
      </c>
      <c r="AH34" s="0" t="s">
        <v>2576</v>
      </c>
      <c r="AI34" s="0" t="s">
        <v>2577</v>
      </c>
      <c r="AJ34" s="0" t="n">
        <v>0</v>
      </c>
      <c r="AK34" s="0" t="s">
        <v>2118</v>
      </c>
      <c r="AL34" s="0" t="n">
        <f aca="false">FALSE()</f>
        <v>0</v>
      </c>
      <c r="AM34" s="0" t="n">
        <f aca="false">TRUE()</f>
        <v>1</v>
      </c>
      <c r="AN34" s="0" t="n">
        <f aca="false">FALSE()</f>
        <v>0</v>
      </c>
      <c r="AO34" s="0" t="n">
        <f aca="false">FALSE()</f>
        <v>0</v>
      </c>
      <c r="AP34" s="0" t="n">
        <f aca="false">FALSE()</f>
        <v>0</v>
      </c>
      <c r="AQ34" s="380" t="n">
        <v>43861.6513888889</v>
      </c>
      <c r="AR34" s="380" t="n">
        <v>43861.4166666667</v>
      </c>
      <c r="AS34" s="0" t="s">
        <v>2578</v>
      </c>
      <c r="AT34" s="0" t="s">
        <v>2170</v>
      </c>
      <c r="AU34" s="0" t="s">
        <v>2170</v>
      </c>
    </row>
    <row r="35" customFormat="false" ht="15" hidden="true" customHeight="false" outlineLevel="0" collapsed="false">
      <c r="A35" s="0" t="s">
        <v>2579</v>
      </c>
      <c r="B35" s="0" t="s">
        <v>2580</v>
      </c>
      <c r="C35" s="0" t="s">
        <v>2581</v>
      </c>
      <c r="D35" s="0" t="s">
        <v>2297</v>
      </c>
      <c r="E35" s="0" t="s">
        <v>2579</v>
      </c>
      <c r="F35" s="0" t="n">
        <v>1</v>
      </c>
      <c r="G35" s="0" t="s">
        <v>2298</v>
      </c>
      <c r="H35" s="0" t="s">
        <v>2170</v>
      </c>
      <c r="I35" s="0" t="s">
        <v>2170</v>
      </c>
      <c r="J35" s="0" t="s">
        <v>2170</v>
      </c>
      <c r="K35" s="0" t="s">
        <v>2170</v>
      </c>
      <c r="L35" s="0" t="s">
        <v>2170</v>
      </c>
      <c r="M35" s="0" t="s">
        <v>2170</v>
      </c>
      <c r="N35" s="0" t="n">
        <f aca="false">FALSE()</f>
        <v>0</v>
      </c>
      <c r="O35" s="0" t="s">
        <v>2582</v>
      </c>
      <c r="P35" s="0" t="s">
        <v>2300</v>
      </c>
      <c r="Q35" s="380" t="n">
        <v>25569.125</v>
      </c>
      <c r="R35" s="0" t="n">
        <v>29672165</v>
      </c>
      <c r="S35" s="0" t="s">
        <v>2301</v>
      </c>
      <c r="T35" s="0" t="s">
        <v>2302</v>
      </c>
      <c r="U35" s="0" t="s">
        <v>2365</v>
      </c>
      <c r="V35" s="0" t="n">
        <v>0</v>
      </c>
      <c r="W35" s="0" t="s">
        <v>2366</v>
      </c>
      <c r="X35" s="0" t="n">
        <v>4</v>
      </c>
      <c r="Y35" s="0" t="n">
        <f aca="false">FALSE()</f>
        <v>0</v>
      </c>
      <c r="Z35" s="0" t="n">
        <f aca="false">FALSE()</f>
        <v>0</v>
      </c>
      <c r="AA35" s="0" t="n">
        <f aca="false">FALSE()</f>
        <v>0</v>
      </c>
      <c r="AB35" s="0" t="n">
        <f aca="false">FALSE()</f>
        <v>0</v>
      </c>
      <c r="AC35" s="0" t="n">
        <v>1</v>
      </c>
      <c r="AD35" s="0" t="s">
        <v>2129</v>
      </c>
      <c r="AE35" s="0" t="n">
        <f aca="false">TRUE()</f>
        <v>1</v>
      </c>
      <c r="AF35" s="0" t="s">
        <v>2583</v>
      </c>
      <c r="AG35" s="0" t="n">
        <v>2</v>
      </c>
      <c r="AH35" s="0" t="s">
        <v>2584</v>
      </c>
      <c r="AI35" s="0" t="s">
        <v>2585</v>
      </c>
      <c r="AJ35" s="0" t="n">
        <v>0</v>
      </c>
      <c r="AK35" s="0" t="s">
        <v>2118</v>
      </c>
      <c r="AL35" s="0" t="n">
        <f aca="false">FALSE()</f>
        <v>0</v>
      </c>
      <c r="AM35" s="0" t="n">
        <f aca="false">TRUE()</f>
        <v>1</v>
      </c>
      <c r="AN35" s="0" t="n">
        <f aca="false">FALSE()</f>
        <v>0</v>
      </c>
      <c r="AO35" s="0" t="n">
        <f aca="false">FALSE()</f>
        <v>0</v>
      </c>
      <c r="AP35" s="0" t="n">
        <f aca="false">FALSE()</f>
        <v>0</v>
      </c>
      <c r="AQ35" s="380" t="n">
        <v>43559.6875</v>
      </c>
      <c r="AR35" s="380" t="n">
        <v>38665.125</v>
      </c>
      <c r="AS35" s="0" t="s">
        <v>2586</v>
      </c>
      <c r="AT35" s="0" t="s">
        <v>2170</v>
      </c>
      <c r="AU35" s="0" t="s">
        <v>2170</v>
      </c>
    </row>
    <row r="36" customFormat="false" ht="15" hidden="true" customHeight="false" outlineLevel="0" collapsed="false">
      <c r="A36" s="0" t="s">
        <v>2587</v>
      </c>
      <c r="B36" s="0" t="s">
        <v>2588</v>
      </c>
      <c r="C36" s="0" t="s">
        <v>2589</v>
      </c>
      <c r="D36" s="0" t="s">
        <v>2297</v>
      </c>
      <c r="E36" s="0" t="s">
        <v>2587</v>
      </c>
      <c r="F36" s="0" t="n">
        <v>1</v>
      </c>
      <c r="G36" s="0" t="s">
        <v>2298</v>
      </c>
      <c r="H36" s="0" t="s">
        <v>2170</v>
      </c>
      <c r="I36" s="0" t="s">
        <v>2170</v>
      </c>
      <c r="J36" s="0" t="s">
        <v>2170</v>
      </c>
      <c r="K36" s="0" t="s">
        <v>2170</v>
      </c>
      <c r="L36" s="0" t="s">
        <v>2170</v>
      </c>
      <c r="M36" s="0" t="s">
        <v>2170</v>
      </c>
      <c r="N36" s="0" t="n">
        <f aca="false">FALSE()</f>
        <v>0</v>
      </c>
      <c r="O36" s="0" t="s">
        <v>2590</v>
      </c>
      <c r="P36" s="0" t="s">
        <v>2300</v>
      </c>
      <c r="Q36" s="380" t="n">
        <v>25569.125</v>
      </c>
      <c r="R36" s="0" t="n">
        <v>18992406</v>
      </c>
      <c r="S36" s="0" t="s">
        <v>2301</v>
      </c>
      <c r="T36" s="0" t="s">
        <v>2302</v>
      </c>
      <c r="U36" s="0" t="s">
        <v>2116</v>
      </c>
      <c r="V36" s="0" t="n">
        <v>205000000</v>
      </c>
      <c r="W36" s="0" t="s">
        <v>2321</v>
      </c>
      <c r="X36" s="0" t="n">
        <v>4</v>
      </c>
      <c r="Y36" s="0" t="n">
        <f aca="false">FALSE()</f>
        <v>0</v>
      </c>
      <c r="Z36" s="0" t="n">
        <f aca="false">FALSE()</f>
        <v>0</v>
      </c>
      <c r="AA36" s="0" t="n">
        <f aca="false">FALSE()</f>
        <v>0</v>
      </c>
      <c r="AB36" s="0" t="n">
        <f aca="false">FALSE()</f>
        <v>0</v>
      </c>
      <c r="AC36" s="0" t="n">
        <v>1</v>
      </c>
      <c r="AD36" s="0" t="s">
        <v>2129</v>
      </c>
      <c r="AE36" s="0" t="n">
        <f aca="false">TRUE()</f>
        <v>1</v>
      </c>
      <c r="AF36" s="0" t="s">
        <v>2591</v>
      </c>
      <c r="AG36" s="0" t="n">
        <v>2</v>
      </c>
      <c r="AH36" s="0" t="s">
        <v>2592</v>
      </c>
      <c r="AI36" s="0" t="s">
        <v>2593</v>
      </c>
      <c r="AJ36" s="0" t="n">
        <v>0</v>
      </c>
      <c r="AK36" s="0" t="s">
        <v>2118</v>
      </c>
      <c r="AL36" s="0" t="n">
        <f aca="false">FALSE()</f>
        <v>0</v>
      </c>
      <c r="AM36" s="0" t="n">
        <f aca="false">TRUE()</f>
        <v>1</v>
      </c>
      <c r="AN36" s="0" t="n">
        <f aca="false">FALSE()</f>
        <v>0</v>
      </c>
      <c r="AO36" s="0" t="n">
        <f aca="false">FALSE()</f>
        <v>0</v>
      </c>
      <c r="AP36" s="0" t="n">
        <f aca="false">TRUE()</f>
        <v>1</v>
      </c>
      <c r="AQ36" s="380" t="n">
        <v>44510.6618055556</v>
      </c>
      <c r="AR36" s="380" t="n">
        <v>44510.4166666667</v>
      </c>
      <c r="AS36" s="0" t="s">
        <v>2594</v>
      </c>
      <c r="AT36" s="0" t="s">
        <v>2170</v>
      </c>
      <c r="AU36" s="0" t="s">
        <v>2170</v>
      </c>
    </row>
    <row r="37" customFormat="false" ht="15" hidden="true" customHeight="false" outlineLevel="0" collapsed="false">
      <c r="A37" s="0" t="s">
        <v>1815</v>
      </c>
      <c r="B37" s="0" t="s">
        <v>2595</v>
      </c>
      <c r="C37" s="0" t="s">
        <v>1812</v>
      </c>
      <c r="D37" s="0" t="s">
        <v>720</v>
      </c>
      <c r="E37" s="0" t="s">
        <v>1815</v>
      </c>
      <c r="F37" s="0" t="n">
        <v>1</v>
      </c>
      <c r="G37" s="0" t="s">
        <v>434</v>
      </c>
      <c r="H37" s="0" t="s">
        <v>2596</v>
      </c>
      <c r="I37" s="0" t="s">
        <v>2596</v>
      </c>
      <c r="J37" s="0" t="s">
        <v>2597</v>
      </c>
      <c r="K37" s="0" t="s">
        <v>2598</v>
      </c>
      <c r="L37" s="0" t="s">
        <v>2599</v>
      </c>
      <c r="M37" s="0" t="s">
        <v>2600</v>
      </c>
      <c r="N37" s="0" t="n">
        <f aca="false">TRUE()</f>
        <v>1</v>
      </c>
      <c r="O37" s="0" t="s">
        <v>2073</v>
      </c>
      <c r="P37" s="0" t="s">
        <v>2601</v>
      </c>
      <c r="Q37" s="380" t="n">
        <v>38302.125</v>
      </c>
      <c r="R37" s="0" t="n">
        <v>11529538</v>
      </c>
      <c r="S37" s="0" t="s">
        <v>601</v>
      </c>
      <c r="T37" s="0" t="s">
        <v>2602</v>
      </c>
      <c r="U37" s="0" t="s">
        <v>2114</v>
      </c>
      <c r="V37" s="0" t="n">
        <v>10625600</v>
      </c>
      <c r="W37" s="0" t="s">
        <v>2603</v>
      </c>
      <c r="X37" s="0" t="n">
        <v>5</v>
      </c>
      <c r="Y37" s="0" t="n">
        <f aca="false">FALSE()</f>
        <v>0</v>
      </c>
      <c r="Z37" s="0" t="n">
        <f aca="false">TRUE()</f>
        <v>1</v>
      </c>
      <c r="AA37" s="0" t="n">
        <f aca="false">TRUE()</f>
        <v>1</v>
      </c>
      <c r="AB37" s="0" t="n">
        <f aca="false">TRUE()</f>
        <v>1</v>
      </c>
      <c r="AC37" s="0" t="n">
        <v>1</v>
      </c>
      <c r="AD37" s="0" t="s">
        <v>2081</v>
      </c>
      <c r="AE37" s="0" t="n">
        <f aca="false">TRUE()</f>
        <v>1</v>
      </c>
      <c r="AF37" s="0" t="s">
        <v>2604</v>
      </c>
      <c r="AG37" s="0" t="n">
        <v>1</v>
      </c>
      <c r="AH37" s="0" t="s">
        <v>2605</v>
      </c>
      <c r="AI37" s="0" t="s">
        <v>2606</v>
      </c>
      <c r="AJ37" s="0" t="n">
        <v>0</v>
      </c>
      <c r="AK37" s="0" t="s">
        <v>2118</v>
      </c>
      <c r="AL37" s="0" t="n">
        <f aca="false">TRUE()</f>
        <v>1</v>
      </c>
      <c r="AM37" s="0" t="n">
        <f aca="false">FALSE()</f>
        <v>0</v>
      </c>
      <c r="AN37" s="0" t="n">
        <f aca="false">TRUE()</f>
        <v>1</v>
      </c>
      <c r="AO37" s="0" t="n">
        <f aca="false">FALSE()</f>
        <v>0</v>
      </c>
      <c r="AP37" s="0" t="n">
        <f aca="false">FALSE()</f>
        <v>0</v>
      </c>
      <c r="AQ37" s="380" t="n">
        <v>43166.9555555556</v>
      </c>
      <c r="AR37" s="380" t="n">
        <v>38523.1666666667</v>
      </c>
      <c r="AS37" s="0" t="s">
        <v>2607</v>
      </c>
      <c r="AT37" s="0" t="s">
        <v>2597</v>
      </c>
      <c r="AU37" s="0" t="s">
        <v>2598</v>
      </c>
    </row>
    <row r="38" customFormat="false" ht="15" hidden="true" customHeight="false" outlineLevel="0" collapsed="false">
      <c r="A38" s="0" t="s">
        <v>2608</v>
      </c>
      <c r="B38" s="0" t="s">
        <v>2609</v>
      </c>
      <c r="C38" s="0" t="s">
        <v>2610</v>
      </c>
      <c r="D38" s="0" t="s">
        <v>2297</v>
      </c>
      <c r="E38" s="0" t="s">
        <v>2608</v>
      </c>
      <c r="F38" s="0" t="n">
        <v>1</v>
      </c>
      <c r="G38" s="0" t="s">
        <v>2298</v>
      </c>
      <c r="H38" s="0" t="s">
        <v>2170</v>
      </c>
      <c r="I38" s="0" t="s">
        <v>2170</v>
      </c>
      <c r="J38" s="0" t="s">
        <v>2170</v>
      </c>
      <c r="K38" s="0" t="s">
        <v>2170</v>
      </c>
      <c r="L38" s="0" t="s">
        <v>2170</v>
      </c>
      <c r="M38" s="0" t="s">
        <v>2170</v>
      </c>
      <c r="N38" s="0" t="n">
        <f aca="false">FALSE()</f>
        <v>0</v>
      </c>
      <c r="O38" s="0" t="s">
        <v>2611</v>
      </c>
      <c r="P38" s="0" t="s">
        <v>2300</v>
      </c>
      <c r="Q38" s="380" t="n">
        <v>25569.125</v>
      </c>
      <c r="R38" s="0" t="n">
        <v>69759300</v>
      </c>
      <c r="S38" s="0" t="s">
        <v>2301</v>
      </c>
      <c r="T38" s="0" t="s">
        <v>2302</v>
      </c>
      <c r="U38" s="0" t="s">
        <v>2330</v>
      </c>
      <c r="V38" s="0" t="n">
        <v>125000000</v>
      </c>
      <c r="W38" s="0" t="s">
        <v>2366</v>
      </c>
      <c r="X38" s="0" t="n">
        <v>4</v>
      </c>
      <c r="Y38" s="0" t="n">
        <f aca="false">FALSE()</f>
        <v>0</v>
      </c>
      <c r="Z38" s="0" t="n">
        <f aca="false">FALSE()</f>
        <v>0</v>
      </c>
      <c r="AA38" s="0" t="n">
        <f aca="false">FALSE()</f>
        <v>0</v>
      </c>
      <c r="AB38" s="0" t="n">
        <f aca="false">TRUE()</f>
        <v>1</v>
      </c>
      <c r="AC38" s="0" t="n">
        <v>1</v>
      </c>
      <c r="AD38" s="0" t="s">
        <v>2129</v>
      </c>
      <c r="AE38" s="0" t="n">
        <f aca="false">TRUE()</f>
        <v>1</v>
      </c>
      <c r="AF38" s="0" t="s">
        <v>2612</v>
      </c>
      <c r="AG38" s="0" t="n">
        <v>2</v>
      </c>
      <c r="AH38" s="0" t="s">
        <v>2613</v>
      </c>
      <c r="AI38" s="0" t="s">
        <v>2614</v>
      </c>
      <c r="AJ38" s="0" t="n">
        <v>0</v>
      </c>
      <c r="AK38" s="0" t="s">
        <v>2118</v>
      </c>
      <c r="AL38" s="0" t="n">
        <f aca="false">FALSE()</f>
        <v>0</v>
      </c>
      <c r="AM38" s="0" t="n">
        <f aca="false">TRUE()</f>
        <v>1</v>
      </c>
      <c r="AN38" s="0" t="n">
        <f aca="false">FALSE()</f>
        <v>0</v>
      </c>
      <c r="AO38" s="0" t="n">
        <f aca="false">FALSE()</f>
        <v>0</v>
      </c>
      <c r="AP38" s="0" t="n">
        <f aca="false">FALSE()</f>
        <v>0</v>
      </c>
      <c r="AQ38" s="380" t="n">
        <v>44169.7291666667</v>
      </c>
      <c r="AR38" s="380" t="n">
        <v>44169.7291666667</v>
      </c>
      <c r="AS38" s="0" t="s">
        <v>2615</v>
      </c>
      <c r="AT38" s="0" t="s">
        <v>2170</v>
      </c>
      <c r="AU38" s="0" t="s">
        <v>2170</v>
      </c>
    </row>
    <row r="39" customFormat="false" ht="15" hidden="true" customHeight="false" outlineLevel="0" collapsed="false">
      <c r="A39" s="0" t="s">
        <v>2616</v>
      </c>
      <c r="B39" s="0" t="s">
        <v>2617</v>
      </c>
      <c r="C39" s="0" t="s">
        <v>2618</v>
      </c>
      <c r="D39" s="0" t="s">
        <v>2297</v>
      </c>
      <c r="E39" s="0" t="s">
        <v>2616</v>
      </c>
      <c r="F39" s="0" t="n">
        <v>1</v>
      </c>
      <c r="G39" s="0" t="s">
        <v>2298</v>
      </c>
      <c r="H39" s="0" t="s">
        <v>2170</v>
      </c>
      <c r="I39" s="0" t="s">
        <v>2170</v>
      </c>
      <c r="J39" s="0" t="s">
        <v>2170</v>
      </c>
      <c r="K39" s="0" t="s">
        <v>2170</v>
      </c>
      <c r="L39" s="0" t="s">
        <v>2170</v>
      </c>
      <c r="M39" s="0" t="s">
        <v>2170</v>
      </c>
      <c r="N39" s="0" t="n">
        <f aca="false">FALSE()</f>
        <v>0</v>
      </c>
      <c r="O39" s="0" t="s">
        <v>2619</v>
      </c>
      <c r="P39" s="0" t="s">
        <v>2300</v>
      </c>
      <c r="Q39" s="380" t="n">
        <v>43376.125</v>
      </c>
      <c r="R39" s="0" t="n">
        <v>37820028</v>
      </c>
      <c r="S39" s="0" t="s">
        <v>2301</v>
      </c>
      <c r="T39" s="0" t="s">
        <v>2302</v>
      </c>
      <c r="U39" s="0" t="s">
        <v>2116</v>
      </c>
      <c r="V39" s="0" t="n">
        <v>1000000000</v>
      </c>
      <c r="W39" s="0" t="s">
        <v>2312</v>
      </c>
      <c r="X39" s="0" t="n">
        <v>4</v>
      </c>
      <c r="Y39" s="0" t="n">
        <f aca="false">FALSE()</f>
        <v>0</v>
      </c>
      <c r="Z39" s="0" t="n">
        <f aca="false">FALSE()</f>
        <v>0</v>
      </c>
      <c r="AA39" s="0" t="n">
        <f aca="false">FALSE()</f>
        <v>0</v>
      </c>
      <c r="AB39" s="0" t="n">
        <f aca="false">FALSE()</f>
        <v>0</v>
      </c>
      <c r="AC39" s="0" t="n">
        <v>1</v>
      </c>
      <c r="AD39" s="0" t="s">
        <v>2129</v>
      </c>
      <c r="AE39" s="0" t="n">
        <f aca="false">TRUE()</f>
        <v>1</v>
      </c>
      <c r="AF39" s="0" t="s">
        <v>2620</v>
      </c>
      <c r="AG39" s="0" t="n">
        <v>2</v>
      </c>
      <c r="AH39" s="0" t="s">
        <v>2621</v>
      </c>
      <c r="AI39" s="0" t="s">
        <v>2622</v>
      </c>
      <c r="AJ39" s="0" t="n">
        <v>0</v>
      </c>
      <c r="AK39" s="0" t="s">
        <v>2118</v>
      </c>
      <c r="AL39" s="0" t="n">
        <f aca="false">FALSE()</f>
        <v>0</v>
      </c>
      <c r="AM39" s="0" t="n">
        <f aca="false">TRUE()</f>
        <v>1</v>
      </c>
      <c r="AN39" s="0" t="n">
        <f aca="false">FALSE()</f>
        <v>0</v>
      </c>
      <c r="AO39" s="0" t="n">
        <f aca="false">FALSE()</f>
        <v>0</v>
      </c>
      <c r="AP39" s="0" t="n">
        <f aca="false">FALSE()</f>
        <v>0</v>
      </c>
      <c r="AQ39" s="380" t="n">
        <v>43769.69375</v>
      </c>
      <c r="AR39" s="380" t="n">
        <v>43769.4166666667</v>
      </c>
      <c r="AS39" s="0" t="s">
        <v>2623</v>
      </c>
      <c r="AT39" s="0" t="s">
        <v>2170</v>
      </c>
      <c r="AU39" s="0" t="s">
        <v>2170</v>
      </c>
    </row>
    <row r="40" customFormat="false" ht="15" hidden="true" customHeight="false" outlineLevel="0" collapsed="false">
      <c r="A40" s="0" t="s">
        <v>2624</v>
      </c>
      <c r="B40" s="0" t="s">
        <v>2625</v>
      </c>
      <c r="C40" s="0" t="s">
        <v>2626</v>
      </c>
      <c r="D40" s="0" t="s">
        <v>2297</v>
      </c>
      <c r="E40" s="0" t="s">
        <v>2624</v>
      </c>
      <c r="F40" s="0" t="n">
        <v>1</v>
      </c>
      <c r="G40" s="0" t="s">
        <v>2298</v>
      </c>
      <c r="H40" s="0" t="s">
        <v>2170</v>
      </c>
      <c r="I40" s="0" t="s">
        <v>2170</v>
      </c>
      <c r="J40" s="0" t="s">
        <v>2170</v>
      </c>
      <c r="K40" s="0" t="s">
        <v>2170</v>
      </c>
      <c r="L40" s="0" t="s">
        <v>2170</v>
      </c>
      <c r="M40" s="0" t="s">
        <v>2170</v>
      </c>
      <c r="N40" s="0" t="n">
        <f aca="false">FALSE()</f>
        <v>0</v>
      </c>
      <c r="O40" s="0" t="s">
        <v>2627</v>
      </c>
      <c r="P40" s="0" t="s">
        <v>2300</v>
      </c>
      <c r="Q40" s="380" t="n">
        <v>25569.125</v>
      </c>
      <c r="R40" s="0" t="n">
        <v>238580962</v>
      </c>
      <c r="S40" s="0" t="s">
        <v>2301</v>
      </c>
      <c r="T40" s="0" t="s">
        <v>2302</v>
      </c>
      <c r="U40" s="0" t="s">
        <v>610</v>
      </c>
      <c r="V40" s="0" t="n">
        <v>500000000</v>
      </c>
      <c r="W40" s="0" t="s">
        <v>2366</v>
      </c>
      <c r="X40" s="0" t="n">
        <v>4</v>
      </c>
      <c r="Y40" s="0" t="n">
        <f aca="false">FALSE()</f>
        <v>0</v>
      </c>
      <c r="Z40" s="0" t="n">
        <f aca="false">FALSE()</f>
        <v>0</v>
      </c>
      <c r="AA40" s="0" t="n">
        <f aca="false">FALSE()</f>
        <v>0</v>
      </c>
      <c r="AB40" s="0" t="n">
        <f aca="false">TRUE()</f>
        <v>1</v>
      </c>
      <c r="AC40" s="0" t="n">
        <v>1</v>
      </c>
      <c r="AD40" s="0" t="s">
        <v>2129</v>
      </c>
      <c r="AE40" s="0" t="n">
        <f aca="false">TRUE()</f>
        <v>1</v>
      </c>
      <c r="AF40" s="0" t="s">
        <v>2628</v>
      </c>
      <c r="AG40" s="0" t="n">
        <v>2</v>
      </c>
      <c r="AH40" s="0" t="s">
        <v>2629</v>
      </c>
      <c r="AI40" s="0" t="s">
        <v>2630</v>
      </c>
      <c r="AJ40" s="0" t="n">
        <v>0</v>
      </c>
      <c r="AK40" s="0" t="s">
        <v>2118</v>
      </c>
      <c r="AL40" s="0" t="n">
        <f aca="false">FALSE()</f>
        <v>0</v>
      </c>
      <c r="AM40" s="0" t="n">
        <f aca="false">TRUE()</f>
        <v>1</v>
      </c>
      <c r="AN40" s="0" t="n">
        <f aca="false">FALSE()</f>
        <v>0</v>
      </c>
      <c r="AO40" s="0" t="n">
        <f aca="false">FALSE()</f>
        <v>0</v>
      </c>
      <c r="AP40" s="0" t="n">
        <f aca="false">TRUE()</f>
        <v>1</v>
      </c>
      <c r="AQ40" s="380" t="n">
        <v>44589.6493055556</v>
      </c>
      <c r="AR40" s="380" t="n">
        <v>44589.4166666667</v>
      </c>
      <c r="AS40" s="0" t="s">
        <v>2631</v>
      </c>
      <c r="AT40" s="0" t="s">
        <v>2170</v>
      </c>
      <c r="AU40" s="0" t="s">
        <v>2170</v>
      </c>
    </row>
    <row r="41" customFormat="false" ht="15" hidden="true" customHeight="false" outlineLevel="0" collapsed="false">
      <c r="A41" s="0" t="s">
        <v>1738</v>
      </c>
      <c r="B41" s="0" t="s">
        <v>2632</v>
      </c>
      <c r="C41" s="0" t="s">
        <v>1735</v>
      </c>
      <c r="D41" s="0" t="s">
        <v>720</v>
      </c>
      <c r="E41" s="0" t="s">
        <v>1738</v>
      </c>
      <c r="F41" s="0" t="n">
        <v>1000</v>
      </c>
      <c r="G41" s="0" t="s">
        <v>434</v>
      </c>
      <c r="H41" s="0" t="s">
        <v>2596</v>
      </c>
      <c r="I41" s="0" t="s">
        <v>2596</v>
      </c>
      <c r="J41" s="0" t="s">
        <v>2599</v>
      </c>
      <c r="K41" s="0" t="s">
        <v>2598</v>
      </c>
      <c r="L41" s="0" t="s">
        <v>2633</v>
      </c>
      <c r="M41" s="0" t="s">
        <v>2600</v>
      </c>
      <c r="N41" s="0" t="n">
        <f aca="false">TRUE()</f>
        <v>1</v>
      </c>
      <c r="O41" s="0" t="s">
        <v>2074</v>
      </c>
      <c r="P41" s="0" t="s">
        <v>2601</v>
      </c>
      <c r="Q41" s="380" t="n">
        <v>41390.1666666667</v>
      </c>
      <c r="R41" s="0" t="n">
        <v>1009366990290</v>
      </c>
      <c r="S41" s="0" t="s">
        <v>601</v>
      </c>
      <c r="T41" s="0" t="s">
        <v>2602</v>
      </c>
      <c r="U41" s="0" t="s">
        <v>2115</v>
      </c>
      <c r="V41" s="0" t="n">
        <v>219654789158</v>
      </c>
      <c r="W41" s="0" t="s">
        <v>2634</v>
      </c>
      <c r="X41" s="0" t="n">
        <v>5</v>
      </c>
      <c r="Y41" s="0" t="n">
        <f aca="false">FALSE()</f>
        <v>0</v>
      </c>
      <c r="Z41" s="0" t="n">
        <f aca="false">TRUE()</f>
        <v>1</v>
      </c>
      <c r="AA41" s="0" t="n">
        <f aca="false">TRUE()</f>
        <v>1</v>
      </c>
      <c r="AB41" s="0" t="n">
        <f aca="false">FALSE()</f>
        <v>0</v>
      </c>
      <c r="AC41" s="0" t="n">
        <v>1</v>
      </c>
      <c r="AD41" s="0" t="s">
        <v>2082</v>
      </c>
      <c r="AE41" s="0" t="n">
        <f aca="false">TRUE()</f>
        <v>1</v>
      </c>
      <c r="AF41" s="0" t="s">
        <v>2635</v>
      </c>
      <c r="AG41" s="0" t="n">
        <v>1</v>
      </c>
      <c r="AH41" s="0" t="s">
        <v>2636</v>
      </c>
      <c r="AI41" s="0" t="s">
        <v>2637</v>
      </c>
      <c r="AJ41" s="0" t="n">
        <v>0</v>
      </c>
      <c r="AK41" s="0" t="s">
        <v>2119</v>
      </c>
      <c r="AL41" s="0" t="n">
        <f aca="false">TRUE()</f>
        <v>1</v>
      </c>
      <c r="AM41" s="0" t="n">
        <f aca="false">FALSE()</f>
        <v>0</v>
      </c>
      <c r="AN41" s="0" t="n">
        <f aca="false">TRUE()</f>
        <v>1</v>
      </c>
      <c r="AO41" s="0" t="n">
        <f aca="false">FALSE()</f>
        <v>0</v>
      </c>
      <c r="AP41" s="0" t="n">
        <f aca="false">FALSE()</f>
        <v>0</v>
      </c>
      <c r="AQ41" s="380" t="n">
        <v>43166.9083333333</v>
      </c>
      <c r="AR41" s="380" t="n">
        <v>40212.125</v>
      </c>
      <c r="AS41" s="0" t="s">
        <v>2638</v>
      </c>
      <c r="AT41" s="0" t="s">
        <v>2599</v>
      </c>
      <c r="AU41" s="0" t="s">
        <v>2598</v>
      </c>
    </row>
    <row r="42" customFormat="false" ht="15" hidden="true" customHeight="false" outlineLevel="0" collapsed="false">
      <c r="A42" s="0" t="s">
        <v>2639</v>
      </c>
      <c r="B42" s="0" t="s">
        <v>2640</v>
      </c>
      <c r="C42" s="0" t="s">
        <v>2641</v>
      </c>
      <c r="D42" s="0" t="s">
        <v>2297</v>
      </c>
      <c r="E42" s="0" t="s">
        <v>2639</v>
      </c>
      <c r="F42" s="0" t="n">
        <v>1</v>
      </c>
      <c r="G42" s="0" t="s">
        <v>2298</v>
      </c>
      <c r="H42" s="0" t="s">
        <v>2170</v>
      </c>
      <c r="I42" s="0" t="s">
        <v>2170</v>
      </c>
      <c r="J42" s="0" t="s">
        <v>2170</v>
      </c>
      <c r="K42" s="0" t="s">
        <v>2170</v>
      </c>
      <c r="L42" s="0" t="s">
        <v>2170</v>
      </c>
      <c r="M42" s="0" t="s">
        <v>2170</v>
      </c>
      <c r="N42" s="0" t="n">
        <f aca="false">FALSE()</f>
        <v>0</v>
      </c>
      <c r="O42" s="0" t="s">
        <v>2642</v>
      </c>
      <c r="P42" s="0" t="s">
        <v>2300</v>
      </c>
      <c r="Q42" s="380" t="n">
        <v>23682.125</v>
      </c>
      <c r="R42" s="0" t="n">
        <v>12651101</v>
      </c>
      <c r="S42" s="0" t="s">
        <v>2301</v>
      </c>
      <c r="T42" s="0" t="s">
        <v>2302</v>
      </c>
      <c r="U42" s="0" t="s">
        <v>2115</v>
      </c>
      <c r="V42" s="0" t="n">
        <v>60000000</v>
      </c>
      <c r="W42" s="0" t="s">
        <v>2643</v>
      </c>
      <c r="X42" s="0" t="n">
        <v>4</v>
      </c>
      <c r="Y42" s="0" t="n">
        <f aca="false">FALSE()</f>
        <v>0</v>
      </c>
      <c r="Z42" s="0" t="n">
        <f aca="false">FALSE()</f>
        <v>0</v>
      </c>
      <c r="AA42" s="0" t="n">
        <f aca="false">FALSE()</f>
        <v>0</v>
      </c>
      <c r="AB42" s="0" t="n">
        <f aca="false">TRUE()</f>
        <v>1</v>
      </c>
      <c r="AC42" s="0" t="n">
        <v>1</v>
      </c>
      <c r="AD42" s="0" t="s">
        <v>2129</v>
      </c>
      <c r="AE42" s="0" t="n">
        <f aca="false">TRUE()</f>
        <v>1</v>
      </c>
      <c r="AF42" s="0" t="s">
        <v>2644</v>
      </c>
      <c r="AG42" s="0" t="n">
        <v>2</v>
      </c>
      <c r="AH42" s="0" t="s">
        <v>2645</v>
      </c>
      <c r="AI42" s="0" t="s">
        <v>2646</v>
      </c>
      <c r="AJ42" s="0" t="n">
        <v>0</v>
      </c>
      <c r="AK42" s="0" t="s">
        <v>2118</v>
      </c>
      <c r="AL42" s="0" t="n">
        <f aca="false">FALSE()</f>
        <v>0</v>
      </c>
      <c r="AM42" s="0" t="n">
        <f aca="false">TRUE()</f>
        <v>1</v>
      </c>
      <c r="AN42" s="0" t="n">
        <f aca="false">FALSE()</f>
        <v>0</v>
      </c>
      <c r="AO42" s="0" t="n">
        <f aca="false">FALSE()</f>
        <v>0</v>
      </c>
      <c r="AP42" s="0" t="n">
        <f aca="false">FALSE()</f>
        <v>0</v>
      </c>
      <c r="AQ42" s="380" t="n">
        <v>43524.7493055556</v>
      </c>
      <c r="AR42" s="380" t="n">
        <v>32687.1666666667</v>
      </c>
      <c r="AS42" s="0" t="s">
        <v>2647</v>
      </c>
      <c r="AT42" s="0" t="s">
        <v>2170</v>
      </c>
      <c r="AU42" s="0" t="s">
        <v>2170</v>
      </c>
    </row>
    <row r="43" customFormat="false" ht="15" hidden="true" customHeight="false" outlineLevel="0" collapsed="false">
      <c r="A43" s="0" t="s">
        <v>2067</v>
      </c>
      <c r="B43" s="0" t="s">
        <v>2648</v>
      </c>
      <c r="C43" s="0" t="s">
        <v>2069</v>
      </c>
      <c r="D43" s="0" t="s">
        <v>720</v>
      </c>
      <c r="E43" s="0" t="s">
        <v>2067</v>
      </c>
      <c r="F43" s="0" t="n">
        <v>1</v>
      </c>
      <c r="G43" s="0" t="s">
        <v>434</v>
      </c>
      <c r="H43" s="0" t="s">
        <v>2596</v>
      </c>
      <c r="I43" s="0" t="s">
        <v>2596</v>
      </c>
      <c r="J43" s="0" t="s">
        <v>2597</v>
      </c>
      <c r="K43" s="0" t="s">
        <v>2649</v>
      </c>
      <c r="L43" s="0" t="s">
        <v>2599</v>
      </c>
      <c r="M43" s="0" t="s">
        <v>2600</v>
      </c>
      <c r="N43" s="0" t="n">
        <f aca="false">TRUE()</f>
        <v>1</v>
      </c>
      <c r="O43" s="0" t="s">
        <v>2075</v>
      </c>
      <c r="P43" s="0" t="s">
        <v>2601</v>
      </c>
      <c r="Q43" s="380" t="n">
        <v>45554.125</v>
      </c>
      <c r="R43" s="0" t="n">
        <v>77670490</v>
      </c>
      <c r="S43" s="0" t="s">
        <v>601</v>
      </c>
      <c r="T43" s="0" t="s">
        <v>2602</v>
      </c>
      <c r="U43" s="0" t="s">
        <v>2116</v>
      </c>
      <c r="V43" s="0" t="n">
        <v>77670490</v>
      </c>
      <c r="W43" s="0" t="s">
        <v>2650</v>
      </c>
      <c r="X43" s="0" t="n">
        <v>5</v>
      </c>
      <c r="Y43" s="0" t="n">
        <f aca="false">FALSE()</f>
        <v>0</v>
      </c>
      <c r="Z43" s="0" t="n">
        <f aca="false">TRUE()</f>
        <v>1</v>
      </c>
      <c r="AA43" s="0" t="n">
        <f aca="false">TRUE()</f>
        <v>1</v>
      </c>
      <c r="AB43" s="0" t="n">
        <f aca="false">FALSE()</f>
        <v>0</v>
      </c>
      <c r="AC43" s="0" t="n">
        <v>1</v>
      </c>
      <c r="AD43" s="0" t="s">
        <v>2083</v>
      </c>
      <c r="AE43" s="0" t="n">
        <f aca="false">TRUE()</f>
        <v>1</v>
      </c>
      <c r="AF43" s="0" t="s">
        <v>2651</v>
      </c>
      <c r="AG43" s="0" t="n">
        <v>1</v>
      </c>
      <c r="AH43" s="0" t="s">
        <v>2652</v>
      </c>
      <c r="AI43" s="0" t="s">
        <v>2653</v>
      </c>
      <c r="AJ43" s="0" t="n">
        <v>0</v>
      </c>
      <c r="AK43" s="0" t="s">
        <v>2118</v>
      </c>
      <c r="AL43" s="0" t="n">
        <f aca="false">TRUE()</f>
        <v>1</v>
      </c>
      <c r="AM43" s="0" t="n">
        <f aca="false">FALSE()</f>
        <v>0</v>
      </c>
      <c r="AN43" s="0" t="n">
        <f aca="false">TRUE()</f>
        <v>1</v>
      </c>
      <c r="AO43" s="0" t="n">
        <f aca="false">FALSE()</f>
        <v>0</v>
      </c>
      <c r="AP43" s="0" t="n">
        <f aca="false">FALSE()</f>
        <v>0</v>
      </c>
      <c r="AQ43" s="380" t="n">
        <v>44505.8333333333</v>
      </c>
      <c r="AR43" s="380" t="n">
        <v>44505.4166666667</v>
      </c>
      <c r="AS43" s="0" t="s">
        <v>2654</v>
      </c>
      <c r="AT43" s="0" t="s">
        <v>2597</v>
      </c>
      <c r="AU43" s="0" t="s">
        <v>2649</v>
      </c>
    </row>
    <row r="44" customFormat="false" ht="15" hidden="true" customHeight="false" outlineLevel="0" collapsed="false">
      <c r="A44" s="0" t="s">
        <v>2655</v>
      </c>
      <c r="B44" s="0" t="s">
        <v>2656</v>
      </c>
      <c r="C44" s="0" t="s">
        <v>2657</v>
      </c>
      <c r="D44" s="0" t="s">
        <v>2297</v>
      </c>
      <c r="E44" s="0" t="s">
        <v>2655</v>
      </c>
      <c r="F44" s="0" t="n">
        <v>1</v>
      </c>
      <c r="G44" s="0" t="s">
        <v>2298</v>
      </c>
      <c r="H44" s="0" t="s">
        <v>2170</v>
      </c>
      <c r="I44" s="0" t="s">
        <v>2170</v>
      </c>
      <c r="J44" s="0" t="s">
        <v>2170</v>
      </c>
      <c r="K44" s="0" t="s">
        <v>2170</v>
      </c>
      <c r="L44" s="0" t="s">
        <v>2170</v>
      </c>
      <c r="M44" s="0" t="s">
        <v>2170</v>
      </c>
      <c r="N44" s="0" t="n">
        <f aca="false">FALSE()</f>
        <v>0</v>
      </c>
      <c r="O44" s="0" t="s">
        <v>2658</v>
      </c>
      <c r="P44" s="0" t="s">
        <v>2300</v>
      </c>
      <c r="Q44" s="380" t="n">
        <v>39379.1666666667</v>
      </c>
      <c r="R44" s="0" t="n">
        <v>16401460</v>
      </c>
      <c r="S44" s="0" t="s">
        <v>2301</v>
      </c>
      <c r="T44" s="0" t="s">
        <v>2302</v>
      </c>
      <c r="U44" s="0" t="s">
        <v>2116</v>
      </c>
      <c r="V44" s="0" t="n">
        <v>250000000</v>
      </c>
      <c r="W44" s="0" t="s">
        <v>2321</v>
      </c>
      <c r="X44" s="0" t="n">
        <v>4</v>
      </c>
      <c r="Y44" s="0" t="n">
        <f aca="false">FALSE()</f>
        <v>0</v>
      </c>
      <c r="Z44" s="0" t="n">
        <f aca="false">FALSE()</f>
        <v>0</v>
      </c>
      <c r="AA44" s="0" t="n">
        <f aca="false">FALSE()</f>
        <v>0</v>
      </c>
      <c r="AB44" s="0" t="n">
        <f aca="false">FALSE()</f>
        <v>0</v>
      </c>
      <c r="AC44" s="0" t="n">
        <v>1</v>
      </c>
      <c r="AD44" s="0" t="s">
        <v>2129</v>
      </c>
      <c r="AE44" s="0" t="n">
        <f aca="false">TRUE()</f>
        <v>1</v>
      </c>
      <c r="AF44" s="0" t="s">
        <v>2659</v>
      </c>
      <c r="AG44" s="0" t="n">
        <v>2</v>
      </c>
      <c r="AH44" s="0" t="s">
        <v>2660</v>
      </c>
      <c r="AI44" s="0" t="s">
        <v>2661</v>
      </c>
      <c r="AJ44" s="0" t="n">
        <v>0</v>
      </c>
      <c r="AK44" s="0" t="s">
        <v>2118</v>
      </c>
      <c r="AL44" s="0" t="n">
        <f aca="false">FALSE()</f>
        <v>0</v>
      </c>
      <c r="AM44" s="0" t="n">
        <f aca="false">TRUE()</f>
        <v>1</v>
      </c>
      <c r="AN44" s="0" t="n">
        <f aca="false">FALSE()</f>
        <v>0</v>
      </c>
      <c r="AO44" s="0" t="n">
        <f aca="false">FALSE()</f>
        <v>0</v>
      </c>
      <c r="AP44" s="0" t="n">
        <f aca="false">FALSE()</f>
        <v>0</v>
      </c>
      <c r="AQ44" s="380" t="n">
        <v>43769.6875</v>
      </c>
      <c r="AR44" s="380" t="n">
        <v>43769.4166666667</v>
      </c>
      <c r="AS44" s="0" t="s">
        <v>2662</v>
      </c>
      <c r="AT44" s="0" t="s">
        <v>2170</v>
      </c>
      <c r="AU44" s="0" t="s">
        <v>2170</v>
      </c>
    </row>
    <row r="45" customFormat="false" ht="15" hidden="true" customHeight="false" outlineLevel="0" collapsed="false">
      <c r="A45" s="0" t="s">
        <v>2663</v>
      </c>
      <c r="B45" s="0" t="s">
        <v>2664</v>
      </c>
      <c r="C45" s="0" t="s">
        <v>2665</v>
      </c>
      <c r="D45" s="0" t="s">
        <v>2297</v>
      </c>
      <c r="E45" s="0" t="s">
        <v>2663</v>
      </c>
      <c r="F45" s="0" t="n">
        <v>1</v>
      </c>
      <c r="G45" s="0" t="s">
        <v>2298</v>
      </c>
      <c r="H45" s="0" t="s">
        <v>2170</v>
      </c>
      <c r="I45" s="0" t="s">
        <v>2170</v>
      </c>
      <c r="J45" s="0" t="s">
        <v>2170</v>
      </c>
      <c r="K45" s="0" t="s">
        <v>2170</v>
      </c>
      <c r="L45" s="0" t="s">
        <v>2170</v>
      </c>
      <c r="M45" s="0" t="s">
        <v>2170</v>
      </c>
      <c r="N45" s="0" t="n">
        <f aca="false">FALSE()</f>
        <v>0</v>
      </c>
      <c r="O45" s="0" t="s">
        <v>2666</v>
      </c>
      <c r="P45" s="0" t="s">
        <v>2300</v>
      </c>
      <c r="Q45" s="380" t="n">
        <v>25569.125</v>
      </c>
      <c r="R45" s="0" t="n">
        <v>156890099</v>
      </c>
      <c r="S45" s="0" t="s">
        <v>2667</v>
      </c>
      <c r="U45" s="0" t="s">
        <v>2574</v>
      </c>
      <c r="V45" s="0" t="n">
        <v>0</v>
      </c>
      <c r="W45" s="0" t="s">
        <v>2409</v>
      </c>
      <c r="X45" s="0" t="n">
        <v>4</v>
      </c>
      <c r="Y45" s="0" t="n">
        <f aca="false">FALSE()</f>
        <v>0</v>
      </c>
      <c r="Z45" s="0" t="n">
        <f aca="false">FALSE()</f>
        <v>0</v>
      </c>
      <c r="AA45" s="0" t="n">
        <f aca="false">FALSE()</f>
        <v>0</v>
      </c>
      <c r="AB45" s="0" t="n">
        <f aca="false">FALSE()</f>
        <v>0</v>
      </c>
      <c r="AC45" s="0" t="n">
        <v>1</v>
      </c>
      <c r="AD45" s="0" t="s">
        <v>2129</v>
      </c>
      <c r="AE45" s="0" t="n">
        <f aca="false">TRUE()</f>
        <v>1</v>
      </c>
      <c r="AF45" s="0" t="s">
        <v>2668</v>
      </c>
      <c r="AG45" s="0" t="n">
        <v>2</v>
      </c>
      <c r="AH45" s="0" t="s">
        <v>2669</v>
      </c>
      <c r="AI45" s="0" t="s">
        <v>2670</v>
      </c>
      <c r="AJ45" s="0" t="n">
        <v>0</v>
      </c>
      <c r="AK45" s="0" t="s">
        <v>2118</v>
      </c>
      <c r="AL45" s="0" t="n">
        <f aca="false">FALSE()</f>
        <v>0</v>
      </c>
      <c r="AM45" s="0" t="n">
        <f aca="false">TRUE()</f>
        <v>1</v>
      </c>
      <c r="AN45" s="0" t="n">
        <f aca="false">FALSE()</f>
        <v>0</v>
      </c>
      <c r="AO45" s="0" t="n">
        <f aca="false">FALSE()</f>
        <v>0</v>
      </c>
      <c r="AP45" s="0" t="n">
        <f aca="false">TRUE()</f>
        <v>1</v>
      </c>
      <c r="AQ45" s="380" t="n">
        <v>44837.6458333333</v>
      </c>
      <c r="AR45" s="380" t="n">
        <v>44837.4166666667</v>
      </c>
      <c r="AS45" s="0" t="s">
        <v>2671</v>
      </c>
      <c r="AT45" s="0" t="s">
        <v>2170</v>
      </c>
      <c r="AU45" s="0" t="s">
        <v>2170</v>
      </c>
    </row>
    <row r="46" customFormat="false" ht="15" hidden="true" customHeight="false" outlineLevel="0" collapsed="false">
      <c r="A46" s="0" t="s">
        <v>2672</v>
      </c>
      <c r="B46" s="0" t="s">
        <v>2673</v>
      </c>
      <c r="C46" s="0" t="s">
        <v>2674</v>
      </c>
      <c r="D46" s="0" t="s">
        <v>2297</v>
      </c>
      <c r="E46" s="0" t="s">
        <v>2672</v>
      </c>
      <c r="F46" s="0" t="n">
        <v>1</v>
      </c>
      <c r="G46" s="0" t="s">
        <v>2298</v>
      </c>
      <c r="H46" s="0" t="s">
        <v>2170</v>
      </c>
      <c r="I46" s="0" t="s">
        <v>2170</v>
      </c>
      <c r="J46" s="0" t="s">
        <v>2170</v>
      </c>
      <c r="K46" s="0" t="s">
        <v>2170</v>
      </c>
      <c r="L46" s="0" t="s">
        <v>2170</v>
      </c>
      <c r="M46" s="0" t="s">
        <v>2170</v>
      </c>
      <c r="N46" s="0" t="n">
        <f aca="false">FALSE()</f>
        <v>0</v>
      </c>
      <c r="O46" s="0" t="s">
        <v>2675</v>
      </c>
      <c r="P46" s="0" t="s">
        <v>2300</v>
      </c>
      <c r="Q46" s="380" t="n">
        <v>25569.125</v>
      </c>
      <c r="R46" s="0" t="n">
        <v>239147137</v>
      </c>
      <c r="S46" s="0" t="s">
        <v>2301</v>
      </c>
      <c r="T46" s="0" t="s">
        <v>2302</v>
      </c>
      <c r="U46" s="0" t="s">
        <v>2115</v>
      </c>
      <c r="V46" s="0" t="n">
        <v>0</v>
      </c>
      <c r="W46" s="0" t="s">
        <v>2356</v>
      </c>
      <c r="X46" s="0" t="n">
        <v>4</v>
      </c>
      <c r="Y46" s="0" t="n">
        <f aca="false">FALSE()</f>
        <v>0</v>
      </c>
      <c r="Z46" s="0" t="n">
        <f aca="false">FALSE()</f>
        <v>0</v>
      </c>
      <c r="AA46" s="0" t="n">
        <f aca="false">FALSE()</f>
        <v>0</v>
      </c>
      <c r="AB46" s="0" t="n">
        <f aca="false">TRUE()</f>
        <v>1</v>
      </c>
      <c r="AC46" s="0" t="n">
        <v>1</v>
      </c>
      <c r="AD46" s="0" t="s">
        <v>2129</v>
      </c>
      <c r="AE46" s="0" t="n">
        <f aca="false">TRUE()</f>
        <v>1</v>
      </c>
      <c r="AF46" s="0" t="s">
        <v>2676</v>
      </c>
      <c r="AG46" s="0" t="n">
        <v>2</v>
      </c>
      <c r="AH46" s="0" t="s">
        <v>2677</v>
      </c>
      <c r="AI46" s="0" t="s">
        <v>2678</v>
      </c>
      <c r="AJ46" s="0" t="n">
        <v>0</v>
      </c>
      <c r="AK46" s="0" t="s">
        <v>2118</v>
      </c>
      <c r="AL46" s="0" t="n">
        <f aca="false">FALSE()</f>
        <v>0</v>
      </c>
      <c r="AM46" s="0" t="n">
        <f aca="false">TRUE()</f>
        <v>1</v>
      </c>
      <c r="AN46" s="0" t="n">
        <f aca="false">FALSE()</f>
        <v>0</v>
      </c>
      <c r="AO46" s="0" t="n">
        <f aca="false">FALSE()</f>
        <v>0</v>
      </c>
      <c r="AP46" s="0" t="n">
        <f aca="false">FALSE()</f>
        <v>0</v>
      </c>
      <c r="AQ46" s="380" t="n">
        <v>43896.71875</v>
      </c>
      <c r="AR46" s="380" t="n">
        <v>43896.4166666667</v>
      </c>
      <c r="AS46" s="0" t="s">
        <v>2679</v>
      </c>
      <c r="AT46" s="0" t="s">
        <v>2170</v>
      </c>
      <c r="AU46" s="0" t="s">
        <v>2170</v>
      </c>
    </row>
    <row r="47" customFormat="false" ht="15" hidden="true" customHeight="false" outlineLevel="0" collapsed="false">
      <c r="A47" s="0" t="s">
        <v>2680</v>
      </c>
      <c r="B47" s="0" t="s">
        <v>2681</v>
      </c>
      <c r="C47" s="0" t="s">
        <v>2682</v>
      </c>
      <c r="D47" s="0" t="s">
        <v>2297</v>
      </c>
      <c r="E47" s="0" t="s">
        <v>2680</v>
      </c>
      <c r="F47" s="0" t="n">
        <v>1</v>
      </c>
      <c r="G47" s="0" t="s">
        <v>2298</v>
      </c>
      <c r="H47" s="0" t="s">
        <v>2170</v>
      </c>
      <c r="I47" s="0" t="s">
        <v>2170</v>
      </c>
      <c r="J47" s="0" t="s">
        <v>2170</v>
      </c>
      <c r="K47" s="0" t="s">
        <v>2170</v>
      </c>
      <c r="L47" s="0" t="s">
        <v>2170</v>
      </c>
      <c r="M47" s="0" t="s">
        <v>2170</v>
      </c>
      <c r="N47" s="0" t="n">
        <f aca="false">FALSE()</f>
        <v>0</v>
      </c>
      <c r="O47" s="0" t="s">
        <v>2683</v>
      </c>
      <c r="P47" s="0" t="s">
        <v>2300</v>
      </c>
      <c r="Q47" s="380" t="n">
        <v>37949.125</v>
      </c>
      <c r="R47" s="0" t="n">
        <v>46091815</v>
      </c>
      <c r="S47" s="0" t="s">
        <v>2301</v>
      </c>
      <c r="T47" s="0" t="s">
        <v>2302</v>
      </c>
      <c r="U47" s="0" t="s">
        <v>2684</v>
      </c>
      <c r="V47" s="0" t="n">
        <v>100000000</v>
      </c>
      <c r="W47" s="0" t="s">
        <v>2366</v>
      </c>
      <c r="X47" s="0" t="n">
        <v>4</v>
      </c>
      <c r="Y47" s="0" t="n">
        <f aca="false">FALSE()</f>
        <v>0</v>
      </c>
      <c r="Z47" s="0" t="n">
        <f aca="false">FALSE()</f>
        <v>0</v>
      </c>
      <c r="AA47" s="0" t="n">
        <f aca="false">FALSE()</f>
        <v>0</v>
      </c>
      <c r="AB47" s="0" t="n">
        <f aca="false">TRUE()</f>
        <v>1</v>
      </c>
      <c r="AC47" s="0" t="n">
        <v>1</v>
      </c>
      <c r="AD47" s="0" t="s">
        <v>2129</v>
      </c>
      <c r="AE47" s="0" t="n">
        <f aca="false">TRUE()</f>
        <v>1</v>
      </c>
      <c r="AF47" s="0" t="s">
        <v>2685</v>
      </c>
      <c r="AG47" s="0" t="n">
        <v>2</v>
      </c>
      <c r="AH47" s="0" t="s">
        <v>2686</v>
      </c>
      <c r="AI47" s="0" t="s">
        <v>2687</v>
      </c>
      <c r="AJ47" s="0" t="n">
        <v>0</v>
      </c>
      <c r="AK47" s="0" t="s">
        <v>2118</v>
      </c>
      <c r="AL47" s="0" t="n">
        <f aca="false">FALSE()</f>
        <v>0</v>
      </c>
      <c r="AM47" s="0" t="n">
        <f aca="false">TRUE()</f>
        <v>1</v>
      </c>
      <c r="AN47" s="0" t="n">
        <f aca="false">FALSE()</f>
        <v>0</v>
      </c>
      <c r="AO47" s="0" t="n">
        <f aca="false">FALSE()</f>
        <v>0</v>
      </c>
      <c r="AP47" s="0" t="n">
        <f aca="false">FALSE()</f>
        <v>0</v>
      </c>
      <c r="AQ47" s="380" t="n">
        <v>43524.7291666667</v>
      </c>
      <c r="AR47" s="380" t="n">
        <v>37949.125</v>
      </c>
      <c r="AS47" s="0" t="s">
        <v>2688</v>
      </c>
      <c r="AT47" s="0" t="s">
        <v>2170</v>
      </c>
      <c r="AU47" s="0" t="s">
        <v>2170</v>
      </c>
    </row>
    <row r="48" customFormat="false" ht="15" hidden="true" customHeight="false" outlineLevel="0" collapsed="false">
      <c r="A48" s="0" t="s">
        <v>2689</v>
      </c>
      <c r="B48" s="0" t="s">
        <v>2690</v>
      </c>
      <c r="C48" s="0" t="s">
        <v>2691</v>
      </c>
      <c r="D48" s="0" t="s">
        <v>2297</v>
      </c>
      <c r="E48" s="0" t="s">
        <v>2689</v>
      </c>
      <c r="F48" s="0" t="n">
        <v>1</v>
      </c>
      <c r="G48" s="0" t="s">
        <v>2298</v>
      </c>
      <c r="H48" s="0" t="s">
        <v>2170</v>
      </c>
      <c r="I48" s="0" t="s">
        <v>2170</v>
      </c>
      <c r="J48" s="0" t="s">
        <v>2170</v>
      </c>
      <c r="K48" s="0" t="s">
        <v>2170</v>
      </c>
      <c r="L48" s="0" t="s">
        <v>2170</v>
      </c>
      <c r="M48" s="0" t="s">
        <v>2170</v>
      </c>
      <c r="N48" s="0" t="n">
        <f aca="false">FALSE()</f>
        <v>0</v>
      </c>
      <c r="O48" s="0" t="s">
        <v>2692</v>
      </c>
      <c r="P48" s="0" t="s">
        <v>2300</v>
      </c>
      <c r="Q48" s="380" t="n">
        <v>25569.125</v>
      </c>
      <c r="R48" s="0" t="n">
        <v>126994467</v>
      </c>
      <c r="S48" s="0" t="s">
        <v>2301</v>
      </c>
      <c r="T48" s="0" t="s">
        <v>2302</v>
      </c>
      <c r="U48" s="0" t="s">
        <v>2693</v>
      </c>
      <c r="V48" s="0" t="n">
        <v>1000000000</v>
      </c>
      <c r="W48" s="0" t="s">
        <v>2312</v>
      </c>
      <c r="X48" s="0" t="n">
        <v>4</v>
      </c>
      <c r="Y48" s="0" t="n">
        <f aca="false">FALSE()</f>
        <v>0</v>
      </c>
      <c r="Z48" s="0" t="n">
        <f aca="false">FALSE()</f>
        <v>0</v>
      </c>
      <c r="AA48" s="0" t="n">
        <f aca="false">FALSE()</f>
        <v>0</v>
      </c>
      <c r="AB48" s="0" t="n">
        <f aca="false">FALSE()</f>
        <v>0</v>
      </c>
      <c r="AC48" s="0" t="n">
        <v>1</v>
      </c>
      <c r="AD48" s="0" t="s">
        <v>2129</v>
      </c>
      <c r="AE48" s="0" t="n">
        <f aca="false">TRUE()</f>
        <v>1</v>
      </c>
      <c r="AF48" s="0" t="s">
        <v>2694</v>
      </c>
      <c r="AG48" s="0" t="n">
        <v>2</v>
      </c>
      <c r="AH48" s="0" t="s">
        <v>2695</v>
      </c>
      <c r="AI48" s="0" t="s">
        <v>2696</v>
      </c>
      <c r="AJ48" s="0" t="n">
        <v>0</v>
      </c>
      <c r="AK48" s="0" t="s">
        <v>2118</v>
      </c>
      <c r="AL48" s="0" t="n">
        <f aca="false">FALSE()</f>
        <v>0</v>
      </c>
      <c r="AM48" s="0" t="n">
        <f aca="false">TRUE()</f>
        <v>1</v>
      </c>
      <c r="AN48" s="0" t="n">
        <f aca="false">FALSE()</f>
        <v>0</v>
      </c>
      <c r="AO48" s="0" t="n">
        <f aca="false">FALSE()</f>
        <v>0</v>
      </c>
      <c r="AP48" s="0" t="n">
        <f aca="false">TRUE()</f>
        <v>1</v>
      </c>
      <c r="AQ48" s="380" t="n">
        <v>44747.6270833333</v>
      </c>
      <c r="AR48" s="380" t="n">
        <v>44747.4166666667</v>
      </c>
      <c r="AS48" s="0" t="s">
        <v>2697</v>
      </c>
      <c r="AT48" s="0" t="s">
        <v>2170</v>
      </c>
      <c r="AU48" s="0" t="s">
        <v>2170</v>
      </c>
    </row>
    <row r="49" customFormat="false" ht="15" hidden="true" customHeight="false" outlineLevel="0" collapsed="false">
      <c r="A49" s="0" t="s">
        <v>2698</v>
      </c>
      <c r="B49" s="0" t="s">
        <v>2699</v>
      </c>
      <c r="C49" s="0" t="s">
        <v>2700</v>
      </c>
      <c r="D49" s="0" t="s">
        <v>2297</v>
      </c>
      <c r="E49" s="0" t="s">
        <v>2698</v>
      </c>
      <c r="F49" s="0" t="n">
        <v>1</v>
      </c>
      <c r="G49" s="0" t="s">
        <v>2298</v>
      </c>
      <c r="H49" s="0" t="s">
        <v>2170</v>
      </c>
      <c r="I49" s="0" t="s">
        <v>2170</v>
      </c>
      <c r="J49" s="0" t="s">
        <v>2170</v>
      </c>
      <c r="K49" s="0" t="s">
        <v>2170</v>
      </c>
      <c r="L49" s="0" t="s">
        <v>2170</v>
      </c>
      <c r="M49" s="0" t="s">
        <v>2170</v>
      </c>
      <c r="N49" s="0" t="n">
        <f aca="false">FALSE()</f>
        <v>0</v>
      </c>
      <c r="O49" s="0" t="s">
        <v>2701</v>
      </c>
      <c r="P49" s="0" t="s">
        <v>2300</v>
      </c>
      <c r="Q49" s="380" t="n">
        <v>25569.125</v>
      </c>
      <c r="R49" s="0" t="n">
        <v>20525136</v>
      </c>
      <c r="S49" s="0" t="s">
        <v>2301</v>
      </c>
      <c r="T49" s="0" t="s">
        <v>2302</v>
      </c>
      <c r="U49" s="0" t="s">
        <v>2365</v>
      </c>
      <c r="V49" s="0" t="n">
        <v>100000000</v>
      </c>
      <c r="W49" s="0" t="s">
        <v>2366</v>
      </c>
      <c r="X49" s="0" t="n">
        <v>4</v>
      </c>
      <c r="Y49" s="0" t="n">
        <f aca="false">FALSE()</f>
        <v>0</v>
      </c>
      <c r="Z49" s="0" t="n">
        <f aca="false">FALSE()</f>
        <v>0</v>
      </c>
      <c r="AA49" s="0" t="n">
        <f aca="false">FALSE()</f>
        <v>0</v>
      </c>
      <c r="AB49" s="0" t="n">
        <f aca="false">FALSE()</f>
        <v>0</v>
      </c>
      <c r="AC49" s="0" t="n">
        <v>1</v>
      </c>
      <c r="AD49" s="0" t="s">
        <v>2129</v>
      </c>
      <c r="AE49" s="0" t="n">
        <f aca="false">TRUE()</f>
        <v>1</v>
      </c>
      <c r="AF49" s="0" t="s">
        <v>2702</v>
      </c>
      <c r="AG49" s="0" t="n">
        <v>2</v>
      </c>
      <c r="AH49" s="0" t="s">
        <v>2703</v>
      </c>
      <c r="AI49" s="0" t="s">
        <v>2704</v>
      </c>
      <c r="AJ49" s="0" t="n">
        <v>0</v>
      </c>
      <c r="AK49" s="0" t="s">
        <v>2118</v>
      </c>
      <c r="AL49" s="0" t="n">
        <f aca="false">FALSE()</f>
        <v>0</v>
      </c>
      <c r="AM49" s="0" t="n">
        <f aca="false">TRUE()</f>
        <v>1</v>
      </c>
      <c r="AN49" s="0" t="n">
        <f aca="false">FALSE()</f>
        <v>0</v>
      </c>
      <c r="AO49" s="0" t="n">
        <f aca="false">FALSE()</f>
        <v>0</v>
      </c>
      <c r="AP49" s="0" t="n">
        <f aca="false">FALSE()</f>
        <v>0</v>
      </c>
      <c r="AQ49" s="380" t="n">
        <v>43769.6875</v>
      </c>
      <c r="AR49" s="380" t="n">
        <v>43769.4166666667</v>
      </c>
      <c r="AS49" s="0" t="s">
        <v>2705</v>
      </c>
      <c r="AT49" s="0" t="s">
        <v>2170</v>
      </c>
      <c r="AU49" s="0" t="s">
        <v>2170</v>
      </c>
    </row>
    <row r="50" customFormat="false" ht="15" hidden="true" customHeight="false" outlineLevel="0" collapsed="false">
      <c r="A50" s="0" t="s">
        <v>2706</v>
      </c>
      <c r="B50" s="0" t="s">
        <v>2707</v>
      </c>
      <c r="C50" s="0" t="s">
        <v>2708</v>
      </c>
      <c r="D50" s="0" t="s">
        <v>2297</v>
      </c>
      <c r="E50" s="0" t="s">
        <v>2706</v>
      </c>
      <c r="F50" s="0" t="n">
        <v>1</v>
      </c>
      <c r="G50" s="0" t="s">
        <v>2298</v>
      </c>
      <c r="H50" s="0" t="s">
        <v>2170</v>
      </c>
      <c r="I50" s="0" t="s">
        <v>2170</v>
      </c>
      <c r="J50" s="0" t="s">
        <v>2170</v>
      </c>
      <c r="K50" s="0" t="s">
        <v>2170</v>
      </c>
      <c r="L50" s="0" t="s">
        <v>2170</v>
      </c>
      <c r="M50" s="0" t="s">
        <v>2170</v>
      </c>
      <c r="N50" s="0" t="n">
        <f aca="false">FALSE()</f>
        <v>0</v>
      </c>
      <c r="O50" s="0" t="s">
        <v>2709</v>
      </c>
      <c r="P50" s="0" t="s">
        <v>2300</v>
      </c>
      <c r="Q50" s="380" t="n">
        <v>25569.125</v>
      </c>
      <c r="R50" s="0" t="n">
        <v>208840496</v>
      </c>
      <c r="S50" s="0" t="s">
        <v>2301</v>
      </c>
      <c r="T50" s="0" t="s">
        <v>2302</v>
      </c>
      <c r="U50" s="0" t="s">
        <v>2330</v>
      </c>
      <c r="V50" s="0" t="n">
        <v>1000000000</v>
      </c>
      <c r="W50" s="0" t="s">
        <v>2366</v>
      </c>
      <c r="X50" s="0" t="n">
        <v>4</v>
      </c>
      <c r="Y50" s="0" t="n">
        <f aca="false">FALSE()</f>
        <v>0</v>
      </c>
      <c r="Z50" s="0" t="n">
        <f aca="false">FALSE()</f>
        <v>0</v>
      </c>
      <c r="AA50" s="0" t="n">
        <f aca="false">FALSE()</f>
        <v>0</v>
      </c>
      <c r="AB50" s="0" t="n">
        <f aca="false">TRUE()</f>
        <v>1</v>
      </c>
      <c r="AC50" s="0" t="n">
        <v>1</v>
      </c>
      <c r="AD50" s="0" t="s">
        <v>2129</v>
      </c>
      <c r="AE50" s="0" t="n">
        <f aca="false">TRUE()</f>
        <v>1</v>
      </c>
      <c r="AF50" s="0" t="s">
        <v>2710</v>
      </c>
      <c r="AG50" s="0" t="n">
        <v>2</v>
      </c>
      <c r="AH50" s="0" t="s">
        <v>2711</v>
      </c>
      <c r="AI50" s="0" t="s">
        <v>2712</v>
      </c>
      <c r="AJ50" s="0" t="n">
        <v>0</v>
      </c>
      <c r="AK50" s="0" t="s">
        <v>2118</v>
      </c>
      <c r="AL50" s="0" t="n">
        <f aca="false">FALSE()</f>
        <v>0</v>
      </c>
      <c r="AM50" s="0" t="n">
        <f aca="false">TRUE()</f>
        <v>1</v>
      </c>
      <c r="AN50" s="0" t="n">
        <f aca="false">FALSE()</f>
        <v>0</v>
      </c>
      <c r="AO50" s="0" t="n">
        <f aca="false">FALSE()</f>
        <v>0</v>
      </c>
      <c r="AP50" s="0" t="n">
        <f aca="false">FALSE()</f>
        <v>0</v>
      </c>
      <c r="AQ50" s="380" t="n">
        <v>43123.7284722222</v>
      </c>
      <c r="AR50" s="380" t="n">
        <v>37097.1666666667</v>
      </c>
      <c r="AS50" s="0" t="s">
        <v>2713</v>
      </c>
      <c r="AT50" s="0" t="s">
        <v>2170</v>
      </c>
      <c r="AU50" s="0" t="s">
        <v>2170</v>
      </c>
    </row>
    <row r="51" customFormat="false" ht="15" hidden="true" customHeight="false" outlineLevel="0" collapsed="false">
      <c r="A51" s="0" t="s">
        <v>2714</v>
      </c>
      <c r="B51" s="0" t="s">
        <v>2715</v>
      </c>
      <c r="C51" s="0" t="s">
        <v>2716</v>
      </c>
      <c r="D51" s="0" t="s">
        <v>2297</v>
      </c>
      <c r="E51" s="0" t="s">
        <v>2714</v>
      </c>
      <c r="F51" s="0" t="n">
        <v>1</v>
      </c>
      <c r="G51" s="0" t="s">
        <v>2298</v>
      </c>
      <c r="H51" s="0" t="s">
        <v>2170</v>
      </c>
      <c r="I51" s="0" t="s">
        <v>2170</v>
      </c>
      <c r="J51" s="0" t="s">
        <v>2170</v>
      </c>
      <c r="K51" s="0" t="s">
        <v>2170</v>
      </c>
      <c r="L51" s="0" t="s">
        <v>2170</v>
      </c>
      <c r="M51" s="0" t="s">
        <v>2170</v>
      </c>
      <c r="N51" s="0" t="n">
        <f aca="false">FALSE()</f>
        <v>0</v>
      </c>
      <c r="O51" s="0" t="s">
        <v>2717</v>
      </c>
      <c r="P51" s="0" t="s">
        <v>2300</v>
      </c>
      <c r="Q51" s="380" t="n">
        <v>25569.125</v>
      </c>
      <c r="R51" s="0" t="n">
        <v>5724190</v>
      </c>
      <c r="S51" s="0" t="s">
        <v>2301</v>
      </c>
      <c r="T51" s="0" t="s">
        <v>2302</v>
      </c>
      <c r="U51" s="0" t="s">
        <v>2684</v>
      </c>
      <c r="V51" s="0" t="n">
        <v>40000000</v>
      </c>
      <c r="W51" s="0" t="s">
        <v>2366</v>
      </c>
      <c r="X51" s="0" t="n">
        <v>4</v>
      </c>
      <c r="Y51" s="0" t="n">
        <f aca="false">FALSE()</f>
        <v>0</v>
      </c>
      <c r="Z51" s="0" t="n">
        <f aca="false">FALSE()</f>
        <v>0</v>
      </c>
      <c r="AA51" s="0" t="n">
        <f aca="false">FALSE()</f>
        <v>0</v>
      </c>
      <c r="AB51" s="0" t="n">
        <f aca="false">TRUE()</f>
        <v>1</v>
      </c>
      <c r="AC51" s="0" t="n">
        <v>1</v>
      </c>
      <c r="AD51" s="0" t="s">
        <v>2129</v>
      </c>
      <c r="AE51" s="0" t="n">
        <f aca="false">TRUE()</f>
        <v>1</v>
      </c>
      <c r="AF51" s="0" t="s">
        <v>2718</v>
      </c>
      <c r="AG51" s="0" t="n">
        <v>2</v>
      </c>
      <c r="AH51" s="0" t="s">
        <v>2719</v>
      </c>
      <c r="AI51" s="0" t="s">
        <v>2720</v>
      </c>
      <c r="AJ51" s="0" t="n">
        <v>0</v>
      </c>
      <c r="AK51" s="0" t="s">
        <v>2118</v>
      </c>
      <c r="AL51" s="0" t="n">
        <f aca="false">FALSE()</f>
        <v>0</v>
      </c>
      <c r="AM51" s="0" t="n">
        <f aca="false">TRUE()</f>
        <v>1</v>
      </c>
      <c r="AN51" s="0" t="n">
        <f aca="false">FALSE()</f>
        <v>0</v>
      </c>
      <c r="AO51" s="0" t="n">
        <f aca="false">FALSE()</f>
        <v>0</v>
      </c>
      <c r="AP51" s="0" t="n">
        <f aca="false">FALSE()</f>
        <v>0</v>
      </c>
      <c r="AQ51" s="380" t="n">
        <v>43969.6881944445</v>
      </c>
      <c r="AR51" s="380" t="n">
        <v>43969.4166666667</v>
      </c>
      <c r="AS51" s="0" t="s">
        <v>2721</v>
      </c>
      <c r="AT51" s="0" t="s">
        <v>2170</v>
      </c>
      <c r="AU51" s="0" t="s">
        <v>2170</v>
      </c>
    </row>
    <row r="52" customFormat="false" ht="15" hidden="true" customHeight="false" outlineLevel="0" collapsed="false">
      <c r="A52" s="0" t="s">
        <v>272</v>
      </c>
      <c r="B52" s="0" t="s">
        <v>2722</v>
      </c>
      <c r="C52" s="0" t="s">
        <v>153</v>
      </c>
      <c r="D52" s="0" t="s">
        <v>720</v>
      </c>
      <c r="E52" s="0" t="s">
        <v>272</v>
      </c>
      <c r="F52" s="0" t="n">
        <v>1</v>
      </c>
      <c r="G52" s="0" t="s">
        <v>434</v>
      </c>
      <c r="H52" s="0" t="s">
        <v>2596</v>
      </c>
      <c r="I52" s="0" t="s">
        <v>2596</v>
      </c>
      <c r="J52" s="0" t="s">
        <v>2723</v>
      </c>
      <c r="K52" s="0" t="s">
        <v>2724</v>
      </c>
      <c r="L52" s="0" t="s">
        <v>2725</v>
      </c>
      <c r="M52" s="0" t="s">
        <v>2726</v>
      </c>
      <c r="N52" s="0" t="n">
        <f aca="false">TRUE()</f>
        <v>1</v>
      </c>
      <c r="O52" s="0" t="s">
        <v>2727</v>
      </c>
      <c r="P52" s="0" t="s">
        <v>2601</v>
      </c>
      <c r="Q52" s="380" t="n">
        <v>45180.125</v>
      </c>
      <c r="R52" s="0" t="n">
        <v>227874940</v>
      </c>
      <c r="S52" s="0" t="s">
        <v>601</v>
      </c>
      <c r="T52" s="0" t="s">
        <v>2602</v>
      </c>
      <c r="U52" s="0" t="s">
        <v>2116</v>
      </c>
      <c r="V52" s="0" t="n">
        <v>227874940</v>
      </c>
      <c r="W52" s="0" t="s">
        <v>2728</v>
      </c>
      <c r="X52" s="0" t="n">
        <v>5</v>
      </c>
      <c r="Y52" s="0" t="n">
        <f aca="false">FALSE()</f>
        <v>0</v>
      </c>
      <c r="Z52" s="0" t="n">
        <f aca="false">TRUE()</f>
        <v>1</v>
      </c>
      <c r="AA52" s="0" t="n">
        <f aca="false">TRUE()</f>
        <v>1</v>
      </c>
      <c r="AB52" s="0" t="n">
        <f aca="false">FALSE()</f>
        <v>0</v>
      </c>
      <c r="AC52" s="0" t="n">
        <v>1</v>
      </c>
      <c r="AD52" s="0" t="s">
        <v>2729</v>
      </c>
      <c r="AE52" s="0" t="n">
        <f aca="false">TRUE()</f>
        <v>1</v>
      </c>
      <c r="AF52" s="0" t="s">
        <v>2730</v>
      </c>
      <c r="AG52" s="0" t="n">
        <v>1</v>
      </c>
      <c r="AH52" s="0" t="s">
        <v>2731</v>
      </c>
      <c r="AI52" s="0" t="s">
        <v>2732</v>
      </c>
      <c r="AJ52" s="0" t="n">
        <v>0</v>
      </c>
      <c r="AK52" s="0" t="s">
        <v>2118</v>
      </c>
      <c r="AL52" s="0" t="n">
        <f aca="false">TRUE()</f>
        <v>1</v>
      </c>
      <c r="AM52" s="0" t="n">
        <f aca="false">FALSE()</f>
        <v>0</v>
      </c>
      <c r="AN52" s="0" t="n">
        <f aca="false">TRUE()</f>
        <v>1</v>
      </c>
      <c r="AO52" s="0" t="n">
        <f aca="false">FALSE()</f>
        <v>0</v>
      </c>
      <c r="AP52" s="0" t="n">
        <f aca="false">TRUE()</f>
        <v>1</v>
      </c>
      <c r="AQ52" s="380" t="n">
        <v>44014.4159722222</v>
      </c>
      <c r="AR52" s="380" t="n">
        <v>44014.4166666667</v>
      </c>
      <c r="AS52" s="0" t="s">
        <v>2733</v>
      </c>
      <c r="AT52" s="0" t="s">
        <v>2723</v>
      </c>
      <c r="AU52" s="0" t="s">
        <v>2724</v>
      </c>
    </row>
    <row r="53" customFormat="false" ht="15" hidden="false" customHeight="false" outlineLevel="0" collapsed="false">
      <c r="A53" s="0" t="s">
        <v>857</v>
      </c>
      <c r="B53" s="0" t="s">
        <v>2734</v>
      </c>
      <c r="C53" s="0" t="s">
        <v>2735</v>
      </c>
      <c r="D53" s="0" t="s">
        <v>2736</v>
      </c>
      <c r="E53" s="0" t="s">
        <v>857</v>
      </c>
      <c r="F53" s="0" t="n">
        <v>1</v>
      </c>
      <c r="G53" s="0" t="s">
        <v>2298</v>
      </c>
      <c r="H53" s="0" t="s">
        <v>2170</v>
      </c>
      <c r="I53" s="0" t="s">
        <v>2170</v>
      </c>
      <c r="J53" s="0" t="s">
        <v>2170</v>
      </c>
      <c r="K53" s="0" t="s">
        <v>2170</v>
      </c>
      <c r="L53" s="0" t="s">
        <v>2170</v>
      </c>
      <c r="M53" s="0" t="s">
        <v>2170</v>
      </c>
      <c r="N53" s="0" t="n">
        <f aca="false">FALSE()</f>
        <v>0</v>
      </c>
      <c r="O53" s="0" t="s">
        <v>2737</v>
      </c>
      <c r="P53" s="0" t="s">
        <v>2300</v>
      </c>
      <c r="Q53" s="380" t="n">
        <v>25569.125</v>
      </c>
      <c r="R53" s="0" t="n">
        <v>69042400</v>
      </c>
      <c r="S53" s="0" t="s">
        <v>601</v>
      </c>
      <c r="T53" s="0" t="s">
        <v>2602</v>
      </c>
      <c r="U53" s="0" t="s">
        <v>2116</v>
      </c>
      <c r="V53" s="0" t="n">
        <v>0</v>
      </c>
      <c r="W53" s="0" t="s">
        <v>2356</v>
      </c>
      <c r="X53" s="0" t="n">
        <v>1</v>
      </c>
      <c r="Y53" s="0" t="n">
        <f aca="false">FALSE()</f>
        <v>0</v>
      </c>
      <c r="Z53" s="0" t="n">
        <f aca="false">FALSE()</f>
        <v>0</v>
      </c>
      <c r="AA53" s="0" t="n">
        <f aca="false">FALSE()</f>
        <v>0</v>
      </c>
      <c r="AB53" s="0" t="n">
        <f aca="false">FALSE()</f>
        <v>0</v>
      </c>
      <c r="AC53" s="0" t="n">
        <v>3</v>
      </c>
      <c r="AD53" s="0" t="s">
        <v>2129</v>
      </c>
      <c r="AE53" s="0" t="n">
        <f aca="false">TRUE()</f>
        <v>1</v>
      </c>
      <c r="AF53" s="0" t="s">
        <v>2738</v>
      </c>
      <c r="AG53" s="0" t="n">
        <v>2</v>
      </c>
      <c r="AH53" s="0" t="s">
        <v>2739</v>
      </c>
      <c r="AI53" s="0" t="s">
        <v>2740</v>
      </c>
      <c r="AJ53" s="0" t="n">
        <v>0</v>
      </c>
      <c r="AK53" s="0" t="s">
        <v>2118</v>
      </c>
      <c r="AL53" s="0" t="n">
        <f aca="false">FALSE()</f>
        <v>0</v>
      </c>
      <c r="AM53" s="0" t="n">
        <f aca="false">TRUE()</f>
        <v>1</v>
      </c>
      <c r="AN53" s="0" t="n">
        <f aca="false">FALSE()</f>
        <v>0</v>
      </c>
      <c r="AO53" s="0" t="n">
        <f aca="false">FALSE()</f>
        <v>0</v>
      </c>
      <c r="AP53" s="0" t="n">
        <f aca="false">FALSE()</f>
        <v>0</v>
      </c>
      <c r="AQ53" s="380" t="n">
        <v>44561.7083333333</v>
      </c>
      <c r="AR53" s="380" t="n">
        <v>44561.4166666667</v>
      </c>
      <c r="AS53" s="0" t="s">
        <v>2654</v>
      </c>
      <c r="AT53" s="0" t="s">
        <v>2170</v>
      </c>
      <c r="AU53" s="0" t="s">
        <v>2170</v>
      </c>
    </row>
    <row r="54" customFormat="false" ht="15" hidden="true" customHeight="false" outlineLevel="0" collapsed="false">
      <c r="A54" s="0" t="s">
        <v>2741</v>
      </c>
      <c r="B54" s="0" t="s">
        <v>2742</v>
      </c>
      <c r="C54" s="0" t="s">
        <v>2743</v>
      </c>
      <c r="D54" s="0" t="s">
        <v>2297</v>
      </c>
      <c r="E54" s="0" t="s">
        <v>2741</v>
      </c>
      <c r="F54" s="0" t="n">
        <v>1</v>
      </c>
      <c r="G54" s="0" t="s">
        <v>2298</v>
      </c>
      <c r="H54" s="0" t="s">
        <v>2170</v>
      </c>
      <c r="I54" s="0" t="s">
        <v>2170</v>
      </c>
      <c r="J54" s="0" t="s">
        <v>2170</v>
      </c>
      <c r="K54" s="0" t="s">
        <v>2170</v>
      </c>
      <c r="L54" s="0" t="s">
        <v>2170</v>
      </c>
      <c r="M54" s="0" t="s">
        <v>2170</v>
      </c>
      <c r="N54" s="0" t="n">
        <f aca="false">FALSE()</f>
        <v>0</v>
      </c>
      <c r="O54" s="0" t="s">
        <v>2744</v>
      </c>
      <c r="P54" s="0" t="s">
        <v>2300</v>
      </c>
      <c r="Q54" s="380" t="n">
        <v>24118.125</v>
      </c>
      <c r="R54" s="0" t="n">
        <v>162070463</v>
      </c>
      <c r="S54" s="0" t="s">
        <v>2301</v>
      </c>
      <c r="T54" s="0" t="s">
        <v>2302</v>
      </c>
      <c r="U54" s="0" t="s">
        <v>610</v>
      </c>
      <c r="V54" s="0" t="n">
        <v>0</v>
      </c>
      <c r="W54" s="0" t="s">
        <v>2312</v>
      </c>
      <c r="X54" s="0" t="n">
        <v>4</v>
      </c>
      <c r="Y54" s="0" t="n">
        <f aca="false">FALSE()</f>
        <v>0</v>
      </c>
      <c r="Z54" s="0" t="n">
        <f aca="false">FALSE()</f>
        <v>0</v>
      </c>
      <c r="AA54" s="0" t="n">
        <f aca="false">FALSE()</f>
        <v>0</v>
      </c>
      <c r="AB54" s="0" t="n">
        <f aca="false">TRUE()</f>
        <v>1</v>
      </c>
      <c r="AC54" s="0" t="n">
        <v>1</v>
      </c>
      <c r="AD54" s="0" t="s">
        <v>2129</v>
      </c>
      <c r="AE54" s="0" t="n">
        <f aca="false">TRUE()</f>
        <v>1</v>
      </c>
      <c r="AF54" s="0" t="s">
        <v>2745</v>
      </c>
      <c r="AG54" s="0" t="n">
        <v>2</v>
      </c>
      <c r="AH54" s="0" t="s">
        <v>2746</v>
      </c>
      <c r="AI54" s="0" t="s">
        <v>2747</v>
      </c>
      <c r="AJ54" s="0" t="n">
        <v>0</v>
      </c>
      <c r="AK54" s="0" t="s">
        <v>2118</v>
      </c>
      <c r="AL54" s="0" t="n">
        <f aca="false">FALSE()</f>
        <v>0</v>
      </c>
      <c r="AM54" s="0" t="n">
        <f aca="false">TRUE()</f>
        <v>1</v>
      </c>
      <c r="AN54" s="0" t="n">
        <f aca="false">FALSE()</f>
        <v>0</v>
      </c>
      <c r="AO54" s="0" t="n">
        <f aca="false">FALSE()</f>
        <v>0</v>
      </c>
      <c r="AP54" s="0" t="n">
        <f aca="false">FALSE()</f>
        <v>0</v>
      </c>
      <c r="AQ54" s="380" t="n">
        <v>43123.7159722222</v>
      </c>
      <c r="AR54" s="380" t="n">
        <v>32398.1666666667</v>
      </c>
      <c r="AS54" s="0" t="s">
        <v>2748</v>
      </c>
      <c r="AT54" s="0" t="s">
        <v>2170</v>
      </c>
      <c r="AU54" s="0" t="s">
        <v>2170</v>
      </c>
    </row>
    <row r="55" customFormat="false" ht="15" hidden="true" customHeight="false" outlineLevel="0" collapsed="false">
      <c r="A55" s="0" t="s">
        <v>2749</v>
      </c>
      <c r="B55" s="0" t="s">
        <v>2750</v>
      </c>
      <c r="C55" s="0" t="s">
        <v>2751</v>
      </c>
      <c r="D55" s="0" t="s">
        <v>2297</v>
      </c>
      <c r="E55" s="0" t="s">
        <v>2749</v>
      </c>
      <c r="F55" s="0" t="n">
        <v>1</v>
      </c>
      <c r="G55" s="0" t="s">
        <v>2298</v>
      </c>
      <c r="H55" s="0" t="s">
        <v>2170</v>
      </c>
      <c r="I55" s="0" t="s">
        <v>2170</v>
      </c>
      <c r="J55" s="0" t="s">
        <v>2170</v>
      </c>
      <c r="K55" s="0" t="s">
        <v>2170</v>
      </c>
      <c r="L55" s="0" t="s">
        <v>2170</v>
      </c>
      <c r="M55" s="0" t="s">
        <v>2170</v>
      </c>
      <c r="N55" s="0" t="n">
        <f aca="false">FALSE()</f>
        <v>0</v>
      </c>
      <c r="O55" s="0" t="s">
        <v>2752</v>
      </c>
      <c r="P55" s="0" t="s">
        <v>2300</v>
      </c>
      <c r="Q55" s="380" t="n">
        <v>35235.1666666667</v>
      </c>
      <c r="R55" s="0" t="n">
        <v>87252523</v>
      </c>
      <c r="S55" s="0" t="s">
        <v>2301</v>
      </c>
      <c r="T55" s="0" t="s">
        <v>2302</v>
      </c>
      <c r="U55" s="0" t="s">
        <v>2116</v>
      </c>
      <c r="V55" s="0" t="n">
        <v>300000000</v>
      </c>
      <c r="W55" s="0" t="s">
        <v>2366</v>
      </c>
      <c r="X55" s="0" t="n">
        <v>1</v>
      </c>
      <c r="Y55" s="0" t="n">
        <f aca="false">FALSE()</f>
        <v>0</v>
      </c>
      <c r="Z55" s="0" t="n">
        <f aca="false">FALSE()</f>
        <v>0</v>
      </c>
      <c r="AA55" s="0" t="n">
        <f aca="false">FALSE()</f>
        <v>0</v>
      </c>
      <c r="AB55" s="0" t="n">
        <f aca="false">FALSE()</f>
        <v>0</v>
      </c>
      <c r="AC55" s="0" t="n">
        <v>1</v>
      </c>
      <c r="AD55" s="0" t="s">
        <v>2129</v>
      </c>
      <c r="AE55" s="0" t="n">
        <f aca="false">TRUE()</f>
        <v>1</v>
      </c>
      <c r="AF55" s="0" t="s">
        <v>2753</v>
      </c>
      <c r="AG55" s="0" t="n">
        <v>2</v>
      </c>
      <c r="AH55" s="0" t="s">
        <v>2754</v>
      </c>
      <c r="AI55" s="0" t="s">
        <v>2755</v>
      </c>
      <c r="AJ55" s="0" t="n">
        <v>0</v>
      </c>
      <c r="AK55" s="0" t="s">
        <v>2118</v>
      </c>
      <c r="AL55" s="0" t="n">
        <f aca="false">FALSE()</f>
        <v>0</v>
      </c>
      <c r="AM55" s="0" t="n">
        <f aca="false">TRUE()</f>
        <v>1</v>
      </c>
      <c r="AN55" s="0" t="n">
        <f aca="false">FALSE()</f>
        <v>0</v>
      </c>
      <c r="AO55" s="0" t="n">
        <f aca="false">FALSE()</f>
        <v>0</v>
      </c>
      <c r="AP55" s="0" t="n">
        <f aca="false">FALSE()</f>
        <v>0</v>
      </c>
      <c r="AQ55" s="380" t="n">
        <v>43123.7284722222</v>
      </c>
      <c r="AR55" s="380" t="n">
        <v>35236.1666666667</v>
      </c>
      <c r="AS55" s="0" t="s">
        <v>2756</v>
      </c>
      <c r="AT55" s="0" t="s">
        <v>2170</v>
      </c>
      <c r="AU55" s="0" t="s">
        <v>2170</v>
      </c>
    </row>
    <row r="56" customFormat="false" ht="15" hidden="true" customHeight="false" outlineLevel="0" collapsed="false">
      <c r="A56" s="0" t="s">
        <v>2757</v>
      </c>
      <c r="B56" s="0" t="s">
        <v>2758</v>
      </c>
      <c r="C56" s="0" t="s">
        <v>2759</v>
      </c>
      <c r="D56" s="0" t="s">
        <v>2297</v>
      </c>
      <c r="E56" s="0" t="s">
        <v>2757</v>
      </c>
      <c r="F56" s="0" t="n">
        <v>1</v>
      </c>
      <c r="G56" s="0" t="s">
        <v>2298</v>
      </c>
      <c r="H56" s="0" t="s">
        <v>2170</v>
      </c>
      <c r="I56" s="0" t="s">
        <v>2170</v>
      </c>
      <c r="J56" s="0" t="s">
        <v>2170</v>
      </c>
      <c r="K56" s="0" t="s">
        <v>2170</v>
      </c>
      <c r="L56" s="0" t="s">
        <v>2170</v>
      </c>
      <c r="M56" s="0" t="s">
        <v>2170</v>
      </c>
      <c r="N56" s="0" t="n">
        <f aca="false">FALSE()</f>
        <v>0</v>
      </c>
      <c r="O56" s="0" t="s">
        <v>2760</v>
      </c>
      <c r="P56" s="0" t="s">
        <v>2300</v>
      </c>
      <c r="Q56" s="380" t="n">
        <v>25569.125</v>
      </c>
      <c r="R56" s="0" t="n">
        <v>11882352</v>
      </c>
      <c r="S56" s="0" t="s">
        <v>2301</v>
      </c>
      <c r="T56" s="0" t="s">
        <v>2302</v>
      </c>
      <c r="U56" s="0" t="s">
        <v>2330</v>
      </c>
      <c r="V56" s="0" t="n">
        <v>500000000</v>
      </c>
      <c r="W56" s="0" t="s">
        <v>2366</v>
      </c>
      <c r="X56" s="0" t="n">
        <v>4</v>
      </c>
      <c r="Y56" s="0" t="n">
        <f aca="false">FALSE()</f>
        <v>0</v>
      </c>
      <c r="Z56" s="0" t="n">
        <f aca="false">FALSE()</f>
        <v>0</v>
      </c>
      <c r="AA56" s="0" t="n">
        <f aca="false">FALSE()</f>
        <v>0</v>
      </c>
      <c r="AB56" s="0" t="n">
        <f aca="false">FALSE()</f>
        <v>0</v>
      </c>
      <c r="AC56" s="0" t="n">
        <v>1</v>
      </c>
      <c r="AD56" s="0" t="s">
        <v>2129</v>
      </c>
      <c r="AE56" s="0" t="n">
        <f aca="false">TRUE()</f>
        <v>1</v>
      </c>
      <c r="AF56" s="0" t="s">
        <v>2761</v>
      </c>
      <c r="AG56" s="0" t="n">
        <v>2</v>
      </c>
      <c r="AH56" s="0" t="s">
        <v>2762</v>
      </c>
      <c r="AI56" s="0" t="s">
        <v>2763</v>
      </c>
      <c r="AJ56" s="0" t="n">
        <v>0</v>
      </c>
      <c r="AK56" s="0" t="s">
        <v>2118</v>
      </c>
      <c r="AL56" s="0" t="n">
        <f aca="false">FALSE()</f>
        <v>0</v>
      </c>
      <c r="AM56" s="0" t="n">
        <f aca="false">TRUE()</f>
        <v>1</v>
      </c>
      <c r="AN56" s="0" t="n">
        <f aca="false">FALSE()</f>
        <v>0</v>
      </c>
      <c r="AO56" s="0" t="n">
        <f aca="false">FALSE()</f>
        <v>0</v>
      </c>
      <c r="AP56" s="0" t="n">
        <f aca="false">FALSE()</f>
        <v>0</v>
      </c>
      <c r="AQ56" s="380" t="n">
        <v>44041.6194444444</v>
      </c>
      <c r="AR56" s="380" t="n">
        <v>44041.4166666667</v>
      </c>
      <c r="AS56" s="0" t="s">
        <v>2764</v>
      </c>
      <c r="AT56" s="0" t="s">
        <v>2170</v>
      </c>
      <c r="AU56" s="0" t="s">
        <v>2170</v>
      </c>
    </row>
    <row r="57" customFormat="false" ht="15" hidden="true" customHeight="false" outlineLevel="0" collapsed="false">
      <c r="A57" s="0" t="s">
        <v>2765</v>
      </c>
      <c r="B57" s="0" t="s">
        <v>2766</v>
      </c>
      <c r="C57" s="0" t="s">
        <v>2767</v>
      </c>
      <c r="D57" s="0" t="s">
        <v>2297</v>
      </c>
      <c r="E57" s="0" t="s">
        <v>2765</v>
      </c>
      <c r="F57" s="0" t="n">
        <v>1</v>
      </c>
      <c r="G57" s="0" t="s">
        <v>2298</v>
      </c>
      <c r="H57" s="0" t="s">
        <v>2170</v>
      </c>
      <c r="I57" s="0" t="s">
        <v>2170</v>
      </c>
      <c r="J57" s="0" t="s">
        <v>2170</v>
      </c>
      <c r="K57" s="0" t="s">
        <v>2170</v>
      </c>
      <c r="L57" s="0" t="s">
        <v>2170</v>
      </c>
      <c r="M57" s="0" t="s">
        <v>2170</v>
      </c>
      <c r="N57" s="0" t="n">
        <f aca="false">FALSE()</f>
        <v>0</v>
      </c>
      <c r="O57" s="0" t="s">
        <v>2768</v>
      </c>
      <c r="P57" s="0" t="s">
        <v>2300</v>
      </c>
      <c r="Q57" s="380" t="n">
        <v>25569.125</v>
      </c>
      <c r="R57" s="0" t="n">
        <v>78384481</v>
      </c>
      <c r="S57" s="0" t="s">
        <v>2301</v>
      </c>
      <c r="T57" s="0" t="s">
        <v>2302</v>
      </c>
      <c r="U57" s="0" t="s">
        <v>2365</v>
      </c>
      <c r="V57" s="0" t="n">
        <v>0</v>
      </c>
      <c r="W57" s="0" t="s">
        <v>2769</v>
      </c>
      <c r="X57" s="0" t="n">
        <v>4</v>
      </c>
      <c r="Y57" s="0" t="n">
        <f aca="false">FALSE()</f>
        <v>0</v>
      </c>
      <c r="Z57" s="0" t="n">
        <f aca="false">FALSE()</f>
        <v>0</v>
      </c>
      <c r="AA57" s="0" t="n">
        <f aca="false">FALSE()</f>
        <v>0</v>
      </c>
      <c r="AB57" s="0" t="n">
        <f aca="false">TRUE()</f>
        <v>1</v>
      </c>
      <c r="AC57" s="0" t="n">
        <v>1</v>
      </c>
      <c r="AD57" s="0" t="s">
        <v>2129</v>
      </c>
      <c r="AE57" s="0" t="n">
        <f aca="false">TRUE()</f>
        <v>1</v>
      </c>
      <c r="AF57" s="0" t="s">
        <v>2770</v>
      </c>
      <c r="AG57" s="0" t="n">
        <v>2</v>
      </c>
      <c r="AH57" s="0" t="s">
        <v>2771</v>
      </c>
      <c r="AI57" s="0" t="s">
        <v>2772</v>
      </c>
      <c r="AJ57" s="0" t="n">
        <v>0</v>
      </c>
      <c r="AK57" s="0" t="s">
        <v>2118</v>
      </c>
      <c r="AL57" s="0" t="n">
        <f aca="false">FALSE()</f>
        <v>0</v>
      </c>
      <c r="AM57" s="0" t="n">
        <f aca="false">TRUE()</f>
        <v>1</v>
      </c>
      <c r="AN57" s="0" t="n">
        <f aca="false">FALSE()</f>
        <v>0</v>
      </c>
      <c r="AO57" s="0" t="n">
        <f aca="false">FALSE()</f>
        <v>0</v>
      </c>
      <c r="AP57" s="0" t="n">
        <f aca="false">FALSE()</f>
        <v>0</v>
      </c>
      <c r="AQ57" s="380" t="n">
        <v>43123.7291666667</v>
      </c>
      <c r="AR57" s="380" t="n">
        <v>32402.1666666667</v>
      </c>
      <c r="AS57" s="0" t="s">
        <v>2773</v>
      </c>
      <c r="AT57" s="0" t="s">
        <v>2170</v>
      </c>
      <c r="AU57" s="0" t="s">
        <v>2170</v>
      </c>
    </row>
    <row r="58" customFormat="false" ht="15" hidden="true" customHeight="false" outlineLevel="0" collapsed="false">
      <c r="A58" s="0" t="s">
        <v>2774</v>
      </c>
      <c r="B58" s="0" t="s">
        <v>2775</v>
      </c>
      <c r="C58" s="0" t="s">
        <v>2776</v>
      </c>
      <c r="D58" s="0" t="s">
        <v>2297</v>
      </c>
      <c r="E58" s="0" t="s">
        <v>2774</v>
      </c>
      <c r="F58" s="0" t="n">
        <v>1</v>
      </c>
      <c r="G58" s="0" t="s">
        <v>2298</v>
      </c>
      <c r="H58" s="0" t="s">
        <v>2170</v>
      </c>
      <c r="I58" s="0" t="s">
        <v>2170</v>
      </c>
      <c r="J58" s="0" t="s">
        <v>2170</v>
      </c>
      <c r="K58" s="0" t="s">
        <v>2170</v>
      </c>
      <c r="L58" s="0" t="s">
        <v>2170</v>
      </c>
      <c r="M58" s="0" t="s">
        <v>2170</v>
      </c>
      <c r="N58" s="0" t="n">
        <f aca="false">FALSE()</f>
        <v>0</v>
      </c>
      <c r="O58" s="0" t="s">
        <v>2777</v>
      </c>
      <c r="P58" s="0" t="s">
        <v>2300</v>
      </c>
      <c r="Q58" s="380" t="n">
        <v>25569.125</v>
      </c>
      <c r="R58" s="0" t="n">
        <v>106281020</v>
      </c>
      <c r="S58" s="0" t="s">
        <v>2301</v>
      </c>
      <c r="T58" s="0" t="s">
        <v>2302</v>
      </c>
      <c r="U58" s="0" t="s">
        <v>610</v>
      </c>
      <c r="V58" s="0" t="n">
        <v>500000000</v>
      </c>
      <c r="W58" s="0" t="s">
        <v>2366</v>
      </c>
      <c r="X58" s="0" t="n">
        <v>4</v>
      </c>
      <c r="Y58" s="0" t="n">
        <f aca="false">FALSE()</f>
        <v>0</v>
      </c>
      <c r="Z58" s="0" t="n">
        <f aca="false">FALSE()</f>
        <v>0</v>
      </c>
      <c r="AA58" s="0" t="n">
        <f aca="false">FALSE()</f>
        <v>0</v>
      </c>
      <c r="AB58" s="0" t="n">
        <f aca="false">FALSE()</f>
        <v>0</v>
      </c>
      <c r="AC58" s="0" t="n">
        <v>1</v>
      </c>
      <c r="AD58" s="0" t="s">
        <v>2129</v>
      </c>
      <c r="AE58" s="0" t="n">
        <f aca="false">TRUE()</f>
        <v>1</v>
      </c>
      <c r="AF58" s="0" t="s">
        <v>2778</v>
      </c>
      <c r="AG58" s="0" t="n">
        <v>2</v>
      </c>
      <c r="AH58" s="0" t="s">
        <v>2779</v>
      </c>
      <c r="AI58" s="0" t="s">
        <v>2780</v>
      </c>
      <c r="AJ58" s="0" t="n">
        <v>0</v>
      </c>
      <c r="AK58" s="0" t="s">
        <v>2118</v>
      </c>
      <c r="AL58" s="0" t="n">
        <f aca="false">FALSE()</f>
        <v>0</v>
      </c>
      <c r="AM58" s="0" t="n">
        <f aca="false">TRUE()</f>
        <v>1</v>
      </c>
      <c r="AN58" s="0" t="n">
        <f aca="false">FALSE()</f>
        <v>0</v>
      </c>
      <c r="AO58" s="0" t="n">
        <f aca="false">FALSE()</f>
        <v>0</v>
      </c>
      <c r="AP58" s="0" t="n">
        <f aca="false">TRUE()</f>
        <v>1</v>
      </c>
      <c r="AQ58" s="380" t="n">
        <v>44837.6805555556</v>
      </c>
      <c r="AR58" s="380" t="n">
        <v>44837.4166666667</v>
      </c>
      <c r="AS58" s="0" t="s">
        <v>2781</v>
      </c>
      <c r="AT58" s="0" t="s">
        <v>2170</v>
      </c>
      <c r="AU58" s="0" t="s">
        <v>2170</v>
      </c>
    </row>
    <row r="59" customFormat="false" ht="15" hidden="true" customHeight="false" outlineLevel="0" collapsed="false">
      <c r="A59" s="0" t="s">
        <v>1259</v>
      </c>
      <c r="B59" s="0" t="s">
        <v>2782</v>
      </c>
      <c r="C59" s="0" t="s">
        <v>1256</v>
      </c>
      <c r="D59" s="0" t="s">
        <v>720</v>
      </c>
      <c r="E59" s="0" t="s">
        <v>1259</v>
      </c>
      <c r="F59" s="0" t="n">
        <v>1</v>
      </c>
      <c r="G59" s="0" t="s">
        <v>434</v>
      </c>
      <c r="H59" s="0" t="s">
        <v>2596</v>
      </c>
      <c r="I59" s="0" t="s">
        <v>2596</v>
      </c>
      <c r="J59" s="0" t="s">
        <v>2723</v>
      </c>
      <c r="K59" s="0" t="s">
        <v>2083</v>
      </c>
      <c r="L59" s="0" t="s">
        <v>2783</v>
      </c>
      <c r="M59" s="0" t="s">
        <v>2726</v>
      </c>
      <c r="N59" s="0" t="n">
        <f aca="false">TRUE()</f>
        <v>1</v>
      </c>
      <c r="O59" s="0" t="s">
        <v>2784</v>
      </c>
      <c r="P59" s="0" t="s">
        <v>2601</v>
      </c>
      <c r="Q59" s="380" t="n">
        <v>38050.125</v>
      </c>
      <c r="R59" s="0" t="n">
        <v>101911355</v>
      </c>
      <c r="S59" s="0" t="s">
        <v>601</v>
      </c>
      <c r="T59" s="0" t="s">
        <v>2602</v>
      </c>
      <c r="U59" s="0" t="s">
        <v>2365</v>
      </c>
      <c r="V59" s="0" t="n">
        <v>850000</v>
      </c>
      <c r="W59" s="0" t="s">
        <v>2785</v>
      </c>
      <c r="X59" s="0" t="n">
        <v>5</v>
      </c>
      <c r="Y59" s="0" t="n">
        <f aca="false">FALSE()</f>
        <v>0</v>
      </c>
      <c r="Z59" s="0" t="n">
        <f aca="false">TRUE()</f>
        <v>1</v>
      </c>
      <c r="AA59" s="0" t="n">
        <f aca="false">TRUE()</f>
        <v>1</v>
      </c>
      <c r="AB59" s="0" t="n">
        <f aca="false">TRUE()</f>
        <v>1</v>
      </c>
      <c r="AC59" s="0" t="n">
        <v>1</v>
      </c>
      <c r="AD59" s="0" t="s">
        <v>2600</v>
      </c>
      <c r="AE59" s="0" t="n">
        <f aca="false">TRUE()</f>
        <v>1</v>
      </c>
      <c r="AF59" s="0" t="s">
        <v>2786</v>
      </c>
      <c r="AG59" s="0" t="n">
        <v>1</v>
      </c>
      <c r="AH59" s="0" t="s">
        <v>2787</v>
      </c>
      <c r="AI59" s="0" t="s">
        <v>2788</v>
      </c>
      <c r="AJ59" s="0" t="n">
        <v>0</v>
      </c>
      <c r="AK59" s="0" t="s">
        <v>2119</v>
      </c>
      <c r="AL59" s="0" t="n">
        <f aca="false">TRUE()</f>
        <v>1</v>
      </c>
      <c r="AM59" s="0" t="n">
        <f aca="false">FALSE()</f>
        <v>0</v>
      </c>
      <c r="AN59" s="0" t="n">
        <f aca="false">TRUE()</f>
        <v>1</v>
      </c>
      <c r="AO59" s="0" t="n">
        <f aca="false">FALSE()</f>
        <v>0</v>
      </c>
      <c r="AP59" s="0" t="n">
        <f aca="false">TRUE()</f>
        <v>1</v>
      </c>
      <c r="AQ59" s="380" t="n">
        <v>43166.8979166667</v>
      </c>
      <c r="AR59" s="380" t="n">
        <v>38918.4583333333</v>
      </c>
      <c r="AS59" s="0" t="s">
        <v>2789</v>
      </c>
      <c r="AT59" s="0" t="s">
        <v>2723</v>
      </c>
      <c r="AU59" s="0" t="s">
        <v>2083</v>
      </c>
    </row>
    <row r="60" customFormat="false" ht="15" hidden="true" customHeight="false" outlineLevel="0" collapsed="false">
      <c r="A60" s="0" t="s">
        <v>2790</v>
      </c>
      <c r="B60" s="0" t="s">
        <v>2791</v>
      </c>
      <c r="C60" s="0" t="s">
        <v>2792</v>
      </c>
      <c r="D60" s="0" t="s">
        <v>2297</v>
      </c>
      <c r="E60" s="0" t="s">
        <v>2790</v>
      </c>
      <c r="F60" s="0" t="n">
        <v>1</v>
      </c>
      <c r="G60" s="0" t="s">
        <v>2298</v>
      </c>
      <c r="H60" s="0" t="s">
        <v>2170</v>
      </c>
      <c r="I60" s="0" t="s">
        <v>2170</v>
      </c>
      <c r="J60" s="0" t="s">
        <v>2170</v>
      </c>
      <c r="K60" s="0" t="s">
        <v>2170</v>
      </c>
      <c r="L60" s="0" t="s">
        <v>2170</v>
      </c>
      <c r="M60" s="0" t="s">
        <v>2170</v>
      </c>
      <c r="N60" s="0" t="n">
        <f aca="false">FALSE()</f>
        <v>0</v>
      </c>
      <c r="O60" s="0" t="s">
        <v>2793</v>
      </c>
      <c r="P60" s="0" t="s">
        <v>2300</v>
      </c>
      <c r="Q60" s="380" t="n">
        <v>36284.1666666667</v>
      </c>
      <c r="R60" s="0" t="n">
        <v>337097488</v>
      </c>
      <c r="S60" s="0" t="s">
        <v>2301</v>
      </c>
      <c r="T60" s="0" t="s">
        <v>2302</v>
      </c>
      <c r="U60" s="0" t="s">
        <v>610</v>
      </c>
      <c r="V60" s="0" t="n">
        <v>4000000000</v>
      </c>
      <c r="W60" s="0" t="s">
        <v>2366</v>
      </c>
      <c r="X60" s="0" t="n">
        <v>4</v>
      </c>
      <c r="Y60" s="0" t="n">
        <f aca="false">FALSE()</f>
        <v>0</v>
      </c>
      <c r="Z60" s="0" t="n">
        <f aca="false">FALSE()</f>
        <v>0</v>
      </c>
      <c r="AA60" s="0" t="n">
        <f aca="false">FALSE()</f>
        <v>0</v>
      </c>
      <c r="AB60" s="0" t="n">
        <f aca="false">TRUE()</f>
        <v>1</v>
      </c>
      <c r="AC60" s="0" t="n">
        <v>1</v>
      </c>
      <c r="AD60" s="0" t="s">
        <v>2129</v>
      </c>
      <c r="AE60" s="0" t="n">
        <f aca="false">TRUE()</f>
        <v>1</v>
      </c>
      <c r="AF60" s="0" t="s">
        <v>2794</v>
      </c>
      <c r="AG60" s="0" t="n">
        <v>2</v>
      </c>
      <c r="AH60" s="0" t="s">
        <v>2795</v>
      </c>
      <c r="AI60" s="0" t="s">
        <v>2796</v>
      </c>
      <c r="AJ60" s="0" t="n">
        <v>0</v>
      </c>
      <c r="AK60" s="0" t="s">
        <v>2118</v>
      </c>
      <c r="AL60" s="0" t="n">
        <f aca="false">FALSE()</f>
        <v>0</v>
      </c>
      <c r="AM60" s="0" t="n">
        <f aca="false">TRUE()</f>
        <v>1</v>
      </c>
      <c r="AN60" s="0" t="n">
        <f aca="false">FALSE()</f>
        <v>0</v>
      </c>
      <c r="AO60" s="0" t="n">
        <f aca="false">FALSE()</f>
        <v>0</v>
      </c>
      <c r="AP60" s="0" t="n">
        <f aca="false">FALSE()</f>
        <v>0</v>
      </c>
      <c r="AQ60" s="380" t="n">
        <v>43123.6694444444</v>
      </c>
      <c r="AR60" s="380" t="n">
        <v>36284.1666666667</v>
      </c>
      <c r="AS60" s="0" t="s">
        <v>2797</v>
      </c>
      <c r="AT60" s="0" t="s">
        <v>2170</v>
      </c>
      <c r="AU60" s="0" t="s">
        <v>2170</v>
      </c>
    </row>
    <row r="61" customFormat="false" ht="15" hidden="true" customHeight="false" outlineLevel="0" collapsed="false">
      <c r="A61" s="0" t="s">
        <v>2798</v>
      </c>
      <c r="B61" s="0" t="s">
        <v>2799</v>
      </c>
      <c r="C61" s="0" t="s">
        <v>2800</v>
      </c>
      <c r="D61" s="0" t="s">
        <v>2525</v>
      </c>
      <c r="E61" s="0" t="s">
        <v>2798</v>
      </c>
      <c r="F61" s="0" t="n">
        <v>100</v>
      </c>
      <c r="G61" s="0" t="s">
        <v>2526</v>
      </c>
      <c r="H61" s="0" t="s">
        <v>2170</v>
      </c>
      <c r="I61" s="0" t="s">
        <v>2170</v>
      </c>
      <c r="J61" s="0" t="s">
        <v>2170</v>
      </c>
      <c r="K61" s="0" t="s">
        <v>2170</v>
      </c>
      <c r="L61" s="0" t="s">
        <v>2170</v>
      </c>
      <c r="M61" s="0" t="s">
        <v>2170</v>
      </c>
      <c r="N61" s="0" t="n">
        <f aca="false">FALSE()</f>
        <v>0</v>
      </c>
      <c r="O61" s="0" t="s">
        <v>2801</v>
      </c>
      <c r="P61" s="0" t="s">
        <v>2300</v>
      </c>
      <c r="Q61" s="380" t="n">
        <v>25569.125</v>
      </c>
      <c r="R61" s="0" t="n">
        <v>8972885540</v>
      </c>
      <c r="S61" s="0" t="s">
        <v>2528</v>
      </c>
      <c r="T61" s="0" t="s">
        <v>2529</v>
      </c>
      <c r="U61" s="0" t="s">
        <v>2365</v>
      </c>
      <c r="V61" s="0" t="n">
        <v>0</v>
      </c>
      <c r="W61" s="0" t="s">
        <v>2802</v>
      </c>
      <c r="X61" s="0" t="n">
        <v>4</v>
      </c>
      <c r="Y61" s="0" t="n">
        <f aca="false">FALSE()</f>
        <v>0</v>
      </c>
      <c r="Z61" s="0" t="n">
        <f aca="false">FALSE()</f>
        <v>0</v>
      </c>
      <c r="AA61" s="0" t="n">
        <f aca="false">FALSE()</f>
        <v>0</v>
      </c>
      <c r="AB61" s="0" t="n">
        <f aca="false">TRUE()</f>
        <v>1</v>
      </c>
      <c r="AC61" s="0" t="n">
        <v>1</v>
      </c>
      <c r="AD61" s="0" t="s">
        <v>2803</v>
      </c>
      <c r="AE61" s="0" t="n">
        <f aca="false">TRUE()</f>
        <v>1</v>
      </c>
      <c r="AF61" s="0" t="s">
        <v>2804</v>
      </c>
      <c r="AG61" s="0" t="n">
        <v>2</v>
      </c>
      <c r="AH61" s="0" t="s">
        <v>2805</v>
      </c>
      <c r="AI61" s="0" t="s">
        <v>2806</v>
      </c>
      <c r="AJ61" s="0" t="n">
        <v>0</v>
      </c>
      <c r="AK61" s="0" t="s">
        <v>2118</v>
      </c>
      <c r="AL61" s="0" t="n">
        <f aca="false">FALSE()</f>
        <v>0</v>
      </c>
      <c r="AM61" s="0" t="n">
        <f aca="false">FALSE()</f>
        <v>0</v>
      </c>
      <c r="AN61" s="0" t="n">
        <f aca="false">FALSE()</f>
        <v>0</v>
      </c>
      <c r="AO61" s="0" t="n">
        <f aca="false">FALSE()</f>
        <v>0</v>
      </c>
      <c r="AP61" s="0" t="n">
        <f aca="false">TRUE()</f>
        <v>1</v>
      </c>
      <c r="AQ61" s="380" t="n">
        <v>44846.3347222222</v>
      </c>
      <c r="AR61" s="380" t="n">
        <v>44846.4166666667</v>
      </c>
      <c r="AS61" s="0" t="s">
        <v>2807</v>
      </c>
      <c r="AT61" s="0" t="s">
        <v>2170</v>
      </c>
      <c r="AU61" s="0" t="s">
        <v>2170</v>
      </c>
    </row>
    <row r="62" customFormat="false" ht="15" hidden="true" customHeight="false" outlineLevel="0" collapsed="false">
      <c r="A62" s="0" t="s">
        <v>2808</v>
      </c>
      <c r="B62" s="0" t="s">
        <v>2809</v>
      </c>
      <c r="C62" s="0" t="s">
        <v>2810</v>
      </c>
      <c r="D62" s="0" t="s">
        <v>2297</v>
      </c>
      <c r="E62" s="0" t="s">
        <v>2808</v>
      </c>
      <c r="F62" s="0" t="n">
        <v>1</v>
      </c>
      <c r="G62" s="0" t="s">
        <v>2298</v>
      </c>
      <c r="H62" s="0" t="s">
        <v>2170</v>
      </c>
      <c r="I62" s="0" t="s">
        <v>2170</v>
      </c>
      <c r="J62" s="0" t="s">
        <v>2170</v>
      </c>
      <c r="K62" s="0" t="s">
        <v>2170</v>
      </c>
      <c r="L62" s="0" t="s">
        <v>2170</v>
      </c>
      <c r="M62" s="0" t="s">
        <v>2170</v>
      </c>
      <c r="N62" s="0" t="n">
        <f aca="false">FALSE()</f>
        <v>0</v>
      </c>
      <c r="O62" s="0" t="s">
        <v>2811</v>
      </c>
      <c r="P62" s="0" t="s">
        <v>2300</v>
      </c>
      <c r="Q62" s="380" t="n">
        <v>25569.125</v>
      </c>
      <c r="R62" s="0" t="n">
        <v>5000000</v>
      </c>
      <c r="S62" s="0" t="s">
        <v>2301</v>
      </c>
      <c r="T62" s="0" t="s">
        <v>2302</v>
      </c>
      <c r="U62" s="0" t="s">
        <v>610</v>
      </c>
      <c r="V62" s="0" t="n">
        <v>0</v>
      </c>
      <c r="W62" s="0" t="s">
        <v>2321</v>
      </c>
      <c r="X62" s="0" t="n">
        <v>4</v>
      </c>
      <c r="Y62" s="0" t="n">
        <f aca="false">FALSE()</f>
        <v>0</v>
      </c>
      <c r="Z62" s="0" t="n">
        <f aca="false">FALSE()</f>
        <v>0</v>
      </c>
      <c r="AA62" s="0" t="n">
        <f aca="false">FALSE()</f>
        <v>0</v>
      </c>
      <c r="AB62" s="0" t="n">
        <f aca="false">TRUE()</f>
        <v>1</v>
      </c>
      <c r="AC62" s="0" t="n">
        <v>1</v>
      </c>
      <c r="AD62" s="0" t="s">
        <v>2129</v>
      </c>
      <c r="AE62" s="0" t="n">
        <f aca="false">TRUE()</f>
        <v>1</v>
      </c>
      <c r="AF62" s="0" t="s">
        <v>2812</v>
      </c>
      <c r="AG62" s="0" t="n">
        <v>2</v>
      </c>
      <c r="AH62" s="0" t="s">
        <v>2813</v>
      </c>
      <c r="AI62" s="0" t="s">
        <v>2814</v>
      </c>
      <c r="AJ62" s="0" t="n">
        <v>0</v>
      </c>
      <c r="AK62" s="0" t="s">
        <v>2118</v>
      </c>
      <c r="AL62" s="0" t="n">
        <f aca="false">FALSE()</f>
        <v>0</v>
      </c>
      <c r="AM62" s="0" t="n">
        <f aca="false">TRUE()</f>
        <v>1</v>
      </c>
      <c r="AN62" s="0" t="n">
        <f aca="false">FALSE()</f>
        <v>0</v>
      </c>
      <c r="AO62" s="0" t="n">
        <f aca="false">FALSE()</f>
        <v>0</v>
      </c>
      <c r="AP62" s="0" t="n">
        <f aca="false">FALSE()</f>
        <v>0</v>
      </c>
      <c r="AQ62" s="380" t="n">
        <v>44175.7118055556</v>
      </c>
      <c r="AR62" s="380" t="n">
        <v>44175.4166666667</v>
      </c>
      <c r="AS62" s="0" t="s">
        <v>2815</v>
      </c>
      <c r="AT62" s="0" t="s">
        <v>2170</v>
      </c>
      <c r="AU62" s="0" t="s">
        <v>2170</v>
      </c>
    </row>
    <row r="63" customFormat="false" ht="15" hidden="true" customHeight="false" outlineLevel="0" collapsed="false">
      <c r="A63" s="0" t="s">
        <v>2816</v>
      </c>
      <c r="B63" s="0" t="s">
        <v>2817</v>
      </c>
      <c r="C63" s="0" t="s">
        <v>2818</v>
      </c>
      <c r="D63" s="0" t="s">
        <v>2297</v>
      </c>
      <c r="E63" s="0" t="s">
        <v>2816</v>
      </c>
      <c r="F63" s="0" t="n">
        <v>1</v>
      </c>
      <c r="G63" s="0" t="s">
        <v>2298</v>
      </c>
      <c r="H63" s="0" t="s">
        <v>2170</v>
      </c>
      <c r="I63" s="0" t="s">
        <v>2170</v>
      </c>
      <c r="J63" s="0" t="s">
        <v>2170</v>
      </c>
      <c r="K63" s="0" t="s">
        <v>2170</v>
      </c>
      <c r="L63" s="0" t="s">
        <v>2170</v>
      </c>
      <c r="M63" s="0" t="s">
        <v>2170</v>
      </c>
      <c r="N63" s="0" t="n">
        <f aca="false">FALSE()</f>
        <v>0</v>
      </c>
      <c r="O63" s="0" t="s">
        <v>2819</v>
      </c>
      <c r="P63" s="0" t="s">
        <v>2300</v>
      </c>
      <c r="Q63" s="380" t="n">
        <v>25569.125</v>
      </c>
      <c r="R63" s="0" t="n">
        <v>166390731</v>
      </c>
      <c r="S63" s="0" t="s">
        <v>2820</v>
      </c>
      <c r="T63" s="0" t="s">
        <v>2821</v>
      </c>
      <c r="U63" s="0" t="s">
        <v>2330</v>
      </c>
      <c r="V63" s="0" t="n">
        <v>0</v>
      </c>
      <c r="W63" s="0" t="s">
        <v>2356</v>
      </c>
      <c r="X63" s="0" t="n">
        <v>4</v>
      </c>
      <c r="Y63" s="0" t="n">
        <f aca="false">FALSE()</f>
        <v>0</v>
      </c>
      <c r="Z63" s="0" t="n">
        <f aca="false">FALSE()</f>
        <v>0</v>
      </c>
      <c r="AA63" s="0" t="n">
        <f aca="false">FALSE()</f>
        <v>0</v>
      </c>
      <c r="AB63" s="0" t="n">
        <f aca="false">TRUE()</f>
        <v>1</v>
      </c>
      <c r="AC63" s="0" t="n">
        <v>3</v>
      </c>
      <c r="AD63" s="0" t="s">
        <v>2129</v>
      </c>
      <c r="AE63" s="0" t="n">
        <f aca="false">TRUE()</f>
        <v>1</v>
      </c>
      <c r="AF63" s="0" t="s">
        <v>2822</v>
      </c>
      <c r="AG63" s="0" t="n">
        <v>2</v>
      </c>
      <c r="AH63" s="0" t="s">
        <v>2823</v>
      </c>
      <c r="AI63" s="0" t="s">
        <v>2824</v>
      </c>
      <c r="AJ63" s="0" t="n">
        <v>0</v>
      </c>
      <c r="AK63" s="0" t="s">
        <v>2118</v>
      </c>
      <c r="AL63" s="0" t="n">
        <f aca="false">FALSE()</f>
        <v>0</v>
      </c>
      <c r="AM63" s="0" t="n">
        <f aca="false">TRUE()</f>
        <v>1</v>
      </c>
      <c r="AN63" s="0" t="n">
        <f aca="false">FALSE()</f>
        <v>0</v>
      </c>
      <c r="AO63" s="0" t="n">
        <f aca="false">FALSE()</f>
        <v>0</v>
      </c>
      <c r="AP63" s="0" t="n">
        <f aca="false">FALSE()</f>
        <v>0</v>
      </c>
      <c r="AQ63" s="380" t="n">
        <v>43123.73125</v>
      </c>
      <c r="AR63" s="380" t="n">
        <v>36992.1666666667</v>
      </c>
      <c r="AS63" s="0" t="s">
        <v>2825</v>
      </c>
      <c r="AT63" s="0" t="s">
        <v>2170</v>
      </c>
      <c r="AU63" s="0" t="s">
        <v>2170</v>
      </c>
    </row>
    <row r="64" customFormat="false" ht="15" hidden="true" customHeight="false" outlineLevel="0" collapsed="false">
      <c r="A64" s="0" t="s">
        <v>2826</v>
      </c>
      <c r="B64" s="0" t="s">
        <v>2827</v>
      </c>
      <c r="C64" s="0" t="s">
        <v>2828</v>
      </c>
      <c r="D64" s="0" t="s">
        <v>2297</v>
      </c>
      <c r="E64" s="0" t="s">
        <v>2826</v>
      </c>
      <c r="F64" s="0" t="n">
        <v>1</v>
      </c>
      <c r="G64" s="0" t="s">
        <v>2298</v>
      </c>
      <c r="H64" s="0" t="s">
        <v>2170</v>
      </c>
      <c r="I64" s="0" t="s">
        <v>2170</v>
      </c>
      <c r="J64" s="0" t="s">
        <v>2170</v>
      </c>
      <c r="K64" s="0" t="s">
        <v>2170</v>
      </c>
      <c r="L64" s="0" t="s">
        <v>2170</v>
      </c>
      <c r="M64" s="0" t="s">
        <v>2170</v>
      </c>
      <c r="N64" s="0" t="n">
        <f aca="false">FALSE()</f>
        <v>0</v>
      </c>
      <c r="O64" s="0" t="s">
        <v>2829</v>
      </c>
      <c r="P64" s="0" t="s">
        <v>2300</v>
      </c>
      <c r="Q64" s="380" t="n">
        <v>25569.125</v>
      </c>
      <c r="R64" s="0" t="n">
        <v>116949867</v>
      </c>
      <c r="S64" s="0" t="s">
        <v>2301</v>
      </c>
      <c r="T64" s="0" t="s">
        <v>2302</v>
      </c>
      <c r="U64" s="0" t="s">
        <v>2114</v>
      </c>
      <c r="V64" s="0" t="n">
        <v>0</v>
      </c>
      <c r="W64" s="0" t="s">
        <v>2366</v>
      </c>
      <c r="X64" s="0" t="n">
        <v>4</v>
      </c>
      <c r="Y64" s="0" t="n">
        <f aca="false">FALSE()</f>
        <v>0</v>
      </c>
      <c r="Z64" s="0" t="n">
        <f aca="false">FALSE()</f>
        <v>0</v>
      </c>
      <c r="AA64" s="0" t="n">
        <f aca="false">FALSE()</f>
        <v>0</v>
      </c>
      <c r="AB64" s="0" t="n">
        <f aca="false">TRUE()</f>
        <v>1</v>
      </c>
      <c r="AC64" s="0" t="n">
        <v>1</v>
      </c>
      <c r="AD64" s="0" t="s">
        <v>2129</v>
      </c>
      <c r="AE64" s="0" t="n">
        <f aca="false">TRUE()</f>
        <v>1</v>
      </c>
      <c r="AF64" s="0" t="s">
        <v>2830</v>
      </c>
      <c r="AG64" s="0" t="n">
        <v>2</v>
      </c>
      <c r="AH64" s="0" t="s">
        <v>2831</v>
      </c>
      <c r="AI64" s="0" t="s">
        <v>2832</v>
      </c>
      <c r="AJ64" s="0" t="n">
        <v>0</v>
      </c>
      <c r="AK64" s="0" t="s">
        <v>2118</v>
      </c>
      <c r="AL64" s="0" t="n">
        <f aca="false">FALSE()</f>
        <v>0</v>
      </c>
      <c r="AM64" s="0" t="n">
        <f aca="false">TRUE()</f>
        <v>1</v>
      </c>
      <c r="AN64" s="0" t="n">
        <f aca="false">FALSE()</f>
        <v>0</v>
      </c>
      <c r="AO64" s="0" t="n">
        <f aca="false">FALSE()</f>
        <v>0</v>
      </c>
      <c r="AP64" s="0" t="n">
        <f aca="false">TRUE()</f>
        <v>1</v>
      </c>
      <c r="AQ64" s="380" t="n">
        <v>43123.7027777778</v>
      </c>
      <c r="AR64" s="380" t="n">
        <v>34387.125</v>
      </c>
      <c r="AS64" s="0" t="s">
        <v>2833</v>
      </c>
      <c r="AT64" s="0" t="s">
        <v>2170</v>
      </c>
      <c r="AU64" s="0" t="s">
        <v>2170</v>
      </c>
    </row>
    <row r="65" customFormat="false" ht="15" hidden="true" customHeight="false" outlineLevel="0" collapsed="false">
      <c r="A65" s="0" t="s">
        <v>2834</v>
      </c>
      <c r="B65" s="0" t="s">
        <v>2835</v>
      </c>
      <c r="C65" s="0" t="s">
        <v>51</v>
      </c>
      <c r="D65" s="0" t="s">
        <v>2297</v>
      </c>
      <c r="E65" s="0" t="s">
        <v>2834</v>
      </c>
      <c r="F65" s="0" t="n">
        <v>1</v>
      </c>
      <c r="G65" s="0" t="s">
        <v>2298</v>
      </c>
      <c r="H65" s="0" t="s">
        <v>2170</v>
      </c>
      <c r="I65" s="0" t="s">
        <v>2170</v>
      </c>
      <c r="J65" s="0" t="s">
        <v>2170</v>
      </c>
      <c r="K65" s="0" t="s">
        <v>2170</v>
      </c>
      <c r="L65" s="0" t="s">
        <v>2170</v>
      </c>
      <c r="M65" s="0" t="s">
        <v>2170</v>
      </c>
      <c r="N65" s="0" t="n">
        <f aca="false">FALSE()</f>
        <v>0</v>
      </c>
      <c r="O65" s="0" t="s">
        <v>52</v>
      </c>
      <c r="P65" s="0" t="s">
        <v>2300</v>
      </c>
      <c r="Q65" s="380" t="n">
        <v>39304.1666666667</v>
      </c>
      <c r="R65" s="0" t="n">
        <v>44157364</v>
      </c>
      <c r="S65" s="0" t="s">
        <v>2836</v>
      </c>
      <c r="T65" s="0" t="s">
        <v>2837</v>
      </c>
      <c r="U65" s="0" t="s">
        <v>2365</v>
      </c>
      <c r="V65" s="0" t="n">
        <v>110000000</v>
      </c>
      <c r="W65" s="0" t="s">
        <v>2312</v>
      </c>
      <c r="X65" s="0" t="n">
        <v>4</v>
      </c>
      <c r="Y65" s="0" t="n">
        <f aca="false">FALSE()</f>
        <v>0</v>
      </c>
      <c r="Z65" s="0" t="n">
        <f aca="false">FALSE()</f>
        <v>0</v>
      </c>
      <c r="AA65" s="0" t="n">
        <f aca="false">FALSE()</f>
        <v>0</v>
      </c>
      <c r="AB65" s="0" t="n">
        <f aca="false">FALSE()</f>
        <v>0</v>
      </c>
      <c r="AC65" s="0" t="n">
        <v>1</v>
      </c>
      <c r="AD65" s="0" t="s">
        <v>2129</v>
      </c>
      <c r="AE65" s="0" t="n">
        <f aca="false">TRUE()</f>
        <v>1</v>
      </c>
      <c r="AF65" s="0" t="s">
        <v>2838</v>
      </c>
      <c r="AG65" s="0" t="n">
        <v>2</v>
      </c>
      <c r="AH65" s="0" t="s">
        <v>2839</v>
      </c>
      <c r="AI65" s="0" t="s">
        <v>2840</v>
      </c>
      <c r="AJ65" s="0" t="n">
        <v>0</v>
      </c>
      <c r="AK65" s="0" t="s">
        <v>2118</v>
      </c>
      <c r="AL65" s="0" t="n">
        <f aca="false">FALSE()</f>
        <v>0</v>
      </c>
      <c r="AM65" s="0" t="n">
        <f aca="false">TRUE()</f>
        <v>1</v>
      </c>
      <c r="AN65" s="0" t="n">
        <f aca="false">FALSE()</f>
        <v>0</v>
      </c>
      <c r="AO65" s="0" t="n">
        <f aca="false">FALSE()</f>
        <v>0</v>
      </c>
      <c r="AP65" s="0" t="n">
        <f aca="false">FALSE()</f>
        <v>0</v>
      </c>
      <c r="AQ65" s="380" t="n">
        <v>43496.7284722222</v>
      </c>
      <c r="AR65" s="380" t="n">
        <v>39304.1666666667</v>
      </c>
      <c r="AS65" s="0" t="s">
        <v>2841</v>
      </c>
      <c r="AT65" s="0" t="s">
        <v>2170</v>
      </c>
      <c r="AU65" s="0" t="s">
        <v>2170</v>
      </c>
    </row>
    <row r="66" customFormat="false" ht="15" hidden="true" customHeight="false" outlineLevel="0" collapsed="false">
      <c r="A66" s="0" t="s">
        <v>2842</v>
      </c>
      <c r="B66" s="0" t="s">
        <v>2843</v>
      </c>
      <c r="C66" s="0" t="s">
        <v>2844</v>
      </c>
      <c r="D66" s="0" t="s">
        <v>2297</v>
      </c>
      <c r="E66" s="0" t="s">
        <v>2842</v>
      </c>
      <c r="F66" s="0" t="n">
        <v>1</v>
      </c>
      <c r="G66" s="0" t="s">
        <v>2298</v>
      </c>
      <c r="H66" s="0" t="s">
        <v>2170</v>
      </c>
      <c r="I66" s="0" t="s">
        <v>2170</v>
      </c>
      <c r="J66" s="0" t="s">
        <v>2170</v>
      </c>
      <c r="K66" s="0" t="s">
        <v>2170</v>
      </c>
      <c r="L66" s="0" t="s">
        <v>2170</v>
      </c>
      <c r="M66" s="0" t="s">
        <v>2170</v>
      </c>
      <c r="N66" s="0" t="n">
        <f aca="false">FALSE()</f>
        <v>0</v>
      </c>
      <c r="O66" s="0" t="s">
        <v>2845</v>
      </c>
      <c r="P66" s="0" t="s">
        <v>2300</v>
      </c>
      <c r="Q66" s="380" t="n">
        <v>38674.125</v>
      </c>
      <c r="R66" s="0" t="n">
        <v>183739248</v>
      </c>
      <c r="S66" s="0" t="s">
        <v>2301</v>
      </c>
      <c r="T66" s="0" t="s">
        <v>2302</v>
      </c>
      <c r="U66" s="0" t="s">
        <v>2365</v>
      </c>
      <c r="V66" s="0" t="n">
        <v>400000000</v>
      </c>
      <c r="W66" s="0" t="s">
        <v>2846</v>
      </c>
      <c r="X66" s="0" t="n">
        <v>4</v>
      </c>
      <c r="Y66" s="0" t="n">
        <f aca="false">FALSE()</f>
        <v>0</v>
      </c>
      <c r="Z66" s="0" t="n">
        <f aca="false">FALSE()</f>
        <v>0</v>
      </c>
      <c r="AA66" s="0" t="n">
        <f aca="false">FALSE()</f>
        <v>0</v>
      </c>
      <c r="AB66" s="0" t="n">
        <f aca="false">FALSE()</f>
        <v>0</v>
      </c>
      <c r="AC66" s="0" t="n">
        <v>1</v>
      </c>
      <c r="AD66" s="0" t="s">
        <v>2129</v>
      </c>
      <c r="AE66" s="0" t="n">
        <f aca="false">TRUE()</f>
        <v>1</v>
      </c>
      <c r="AF66" s="0" t="s">
        <v>2847</v>
      </c>
      <c r="AG66" s="0" t="n">
        <v>2</v>
      </c>
      <c r="AH66" s="0" t="s">
        <v>2848</v>
      </c>
      <c r="AI66" s="0" t="s">
        <v>2849</v>
      </c>
      <c r="AJ66" s="0" t="n">
        <v>0</v>
      </c>
      <c r="AK66" s="0" t="s">
        <v>2118</v>
      </c>
      <c r="AL66" s="0" t="n">
        <f aca="false">FALSE()</f>
        <v>0</v>
      </c>
      <c r="AM66" s="0" t="n">
        <f aca="false">TRUE()</f>
        <v>1</v>
      </c>
      <c r="AN66" s="0" t="n">
        <f aca="false">FALSE()</f>
        <v>0</v>
      </c>
      <c r="AO66" s="0" t="n">
        <f aca="false">FALSE()</f>
        <v>0</v>
      </c>
      <c r="AP66" s="0" t="n">
        <f aca="false">FALSE()</f>
        <v>0</v>
      </c>
      <c r="AQ66" s="380" t="n">
        <v>43123.6680555556</v>
      </c>
      <c r="AR66" s="380" t="n">
        <v>38674.125</v>
      </c>
      <c r="AS66" s="0" t="s">
        <v>2850</v>
      </c>
      <c r="AT66" s="0" t="s">
        <v>2170</v>
      </c>
      <c r="AU66" s="0" t="s">
        <v>2170</v>
      </c>
    </row>
    <row r="67" customFormat="false" ht="15" hidden="true" customHeight="false" outlineLevel="0" collapsed="false">
      <c r="A67" s="0" t="s">
        <v>2851</v>
      </c>
      <c r="B67" s="0" t="s">
        <v>2852</v>
      </c>
      <c r="C67" s="0" t="s">
        <v>2853</v>
      </c>
      <c r="D67" s="0" t="s">
        <v>2297</v>
      </c>
      <c r="E67" s="0" t="s">
        <v>2851</v>
      </c>
      <c r="F67" s="0" t="n">
        <v>1</v>
      </c>
      <c r="G67" s="0" t="s">
        <v>2298</v>
      </c>
      <c r="H67" s="0" t="s">
        <v>2170</v>
      </c>
      <c r="I67" s="0" t="s">
        <v>2170</v>
      </c>
      <c r="J67" s="0" t="s">
        <v>2170</v>
      </c>
      <c r="K67" s="0" t="s">
        <v>2170</v>
      </c>
      <c r="L67" s="0" t="s">
        <v>2170</v>
      </c>
      <c r="M67" s="0" t="s">
        <v>2170</v>
      </c>
      <c r="N67" s="0" t="n">
        <f aca="false">FALSE()</f>
        <v>0</v>
      </c>
      <c r="O67" s="0" t="s">
        <v>2854</v>
      </c>
      <c r="P67" s="0" t="s">
        <v>2300</v>
      </c>
      <c r="Q67" s="380" t="n">
        <v>25569.125</v>
      </c>
      <c r="R67" s="0" t="n">
        <v>74419414</v>
      </c>
      <c r="S67" s="0" t="s">
        <v>2301</v>
      </c>
      <c r="T67" s="0" t="s">
        <v>2302</v>
      </c>
      <c r="U67" s="0" t="s">
        <v>2330</v>
      </c>
      <c r="V67" s="0" t="n">
        <v>120000000</v>
      </c>
      <c r="W67" s="0" t="s">
        <v>2321</v>
      </c>
      <c r="X67" s="0" t="n">
        <v>4</v>
      </c>
      <c r="Y67" s="0" t="n">
        <f aca="false">FALSE()</f>
        <v>0</v>
      </c>
      <c r="Z67" s="0" t="n">
        <f aca="false">FALSE()</f>
        <v>0</v>
      </c>
      <c r="AA67" s="0" t="n">
        <f aca="false">FALSE()</f>
        <v>0</v>
      </c>
      <c r="AB67" s="0" t="n">
        <f aca="false">FALSE()</f>
        <v>0</v>
      </c>
      <c r="AC67" s="0" t="n">
        <v>1</v>
      </c>
      <c r="AD67" s="0" t="s">
        <v>2129</v>
      </c>
      <c r="AE67" s="0" t="n">
        <f aca="false">TRUE()</f>
        <v>1</v>
      </c>
      <c r="AF67" s="0" t="s">
        <v>2855</v>
      </c>
      <c r="AG67" s="0" t="n">
        <v>2</v>
      </c>
      <c r="AH67" s="0" t="s">
        <v>2856</v>
      </c>
      <c r="AI67" s="0" t="s">
        <v>2857</v>
      </c>
      <c r="AJ67" s="0" t="n">
        <v>0</v>
      </c>
      <c r="AK67" s="0" t="s">
        <v>2118</v>
      </c>
      <c r="AL67" s="0" t="n">
        <f aca="false">FALSE()</f>
        <v>0</v>
      </c>
      <c r="AM67" s="0" t="n">
        <f aca="false">TRUE()</f>
        <v>1</v>
      </c>
      <c r="AN67" s="0" t="n">
        <f aca="false">FALSE()</f>
        <v>0</v>
      </c>
      <c r="AO67" s="0" t="n">
        <f aca="false">FALSE()</f>
        <v>0</v>
      </c>
      <c r="AP67" s="0" t="n">
        <f aca="false">FALSE()</f>
        <v>0</v>
      </c>
      <c r="AQ67" s="380" t="n">
        <v>43769.63125</v>
      </c>
      <c r="AR67" s="380" t="n">
        <v>43769.4166666667</v>
      </c>
      <c r="AS67" s="0" t="s">
        <v>2858</v>
      </c>
      <c r="AT67" s="0" t="s">
        <v>2170</v>
      </c>
      <c r="AU67" s="0" t="s">
        <v>2170</v>
      </c>
    </row>
    <row r="68" customFormat="false" ht="15" hidden="true" customHeight="false" outlineLevel="0" collapsed="false">
      <c r="A68" s="0" t="s">
        <v>2859</v>
      </c>
      <c r="B68" s="0" t="s">
        <v>2860</v>
      </c>
      <c r="C68" s="0" t="s">
        <v>2861</v>
      </c>
      <c r="D68" s="0" t="s">
        <v>2297</v>
      </c>
      <c r="E68" s="0" t="s">
        <v>2859</v>
      </c>
      <c r="F68" s="0" t="n">
        <v>1</v>
      </c>
      <c r="G68" s="0" t="s">
        <v>2298</v>
      </c>
      <c r="H68" s="0" t="s">
        <v>2170</v>
      </c>
      <c r="I68" s="0" t="s">
        <v>2170</v>
      </c>
      <c r="J68" s="0" t="s">
        <v>2170</v>
      </c>
      <c r="K68" s="0" t="s">
        <v>2170</v>
      </c>
      <c r="L68" s="0" t="s">
        <v>2170</v>
      </c>
      <c r="M68" s="0" t="s">
        <v>2170</v>
      </c>
      <c r="N68" s="0" t="n">
        <f aca="false">FALSE()</f>
        <v>0</v>
      </c>
      <c r="O68" s="0" t="s">
        <v>2862</v>
      </c>
      <c r="P68" s="0" t="s">
        <v>2300</v>
      </c>
      <c r="Q68" s="380" t="n">
        <v>25569.125</v>
      </c>
      <c r="R68" s="0" t="n">
        <v>31058771</v>
      </c>
      <c r="S68" s="0" t="s">
        <v>2301</v>
      </c>
      <c r="T68" s="0" t="s">
        <v>2302</v>
      </c>
      <c r="U68" s="0" t="s">
        <v>610</v>
      </c>
      <c r="V68" s="0" t="n">
        <v>75000000</v>
      </c>
      <c r="W68" s="0" t="s">
        <v>2366</v>
      </c>
      <c r="X68" s="0" t="n">
        <v>4</v>
      </c>
      <c r="Y68" s="0" t="n">
        <f aca="false">FALSE()</f>
        <v>0</v>
      </c>
      <c r="Z68" s="0" t="n">
        <f aca="false">FALSE()</f>
        <v>0</v>
      </c>
      <c r="AA68" s="0" t="n">
        <f aca="false">FALSE()</f>
        <v>0</v>
      </c>
      <c r="AB68" s="0" t="n">
        <f aca="false">FALSE()</f>
        <v>0</v>
      </c>
      <c r="AC68" s="0" t="n">
        <v>1</v>
      </c>
      <c r="AD68" s="0" t="s">
        <v>2129</v>
      </c>
      <c r="AE68" s="0" t="n">
        <f aca="false">TRUE()</f>
        <v>1</v>
      </c>
      <c r="AF68" s="0" t="s">
        <v>2863</v>
      </c>
      <c r="AG68" s="0" t="n">
        <v>2</v>
      </c>
      <c r="AH68" s="0" t="s">
        <v>2864</v>
      </c>
      <c r="AI68" s="0" t="s">
        <v>2865</v>
      </c>
      <c r="AJ68" s="0" t="n">
        <v>0</v>
      </c>
      <c r="AK68" s="0" t="s">
        <v>2118</v>
      </c>
      <c r="AL68" s="0" t="n">
        <f aca="false">FALSE()</f>
        <v>0</v>
      </c>
      <c r="AM68" s="0" t="n">
        <f aca="false">TRUE()</f>
        <v>1</v>
      </c>
      <c r="AN68" s="0" t="n">
        <f aca="false">FALSE()</f>
        <v>0</v>
      </c>
      <c r="AO68" s="0" t="n">
        <f aca="false">FALSE()</f>
        <v>0</v>
      </c>
      <c r="AP68" s="0" t="n">
        <f aca="false">FALSE()</f>
        <v>0</v>
      </c>
      <c r="AQ68" s="380" t="n">
        <v>43769.6875</v>
      </c>
      <c r="AR68" s="380" t="n">
        <v>43769.4166666667</v>
      </c>
      <c r="AS68" s="0" t="s">
        <v>2866</v>
      </c>
      <c r="AT68" s="0" t="s">
        <v>2170</v>
      </c>
      <c r="AU68" s="0" t="s">
        <v>2170</v>
      </c>
    </row>
    <row r="69" customFormat="false" ht="15" hidden="true" customHeight="false" outlineLevel="0" collapsed="false">
      <c r="A69" s="0" t="s">
        <v>2867</v>
      </c>
      <c r="B69" s="0" t="s">
        <v>2868</v>
      </c>
      <c r="C69" s="0" t="s">
        <v>2869</v>
      </c>
      <c r="D69" s="0" t="s">
        <v>2297</v>
      </c>
      <c r="E69" s="0" t="s">
        <v>2867</v>
      </c>
      <c r="F69" s="0" t="n">
        <v>1</v>
      </c>
      <c r="G69" s="0" t="s">
        <v>2298</v>
      </c>
      <c r="H69" s="0" t="s">
        <v>2170</v>
      </c>
      <c r="I69" s="0" t="s">
        <v>2170</v>
      </c>
      <c r="J69" s="0" t="s">
        <v>2170</v>
      </c>
      <c r="K69" s="0" t="s">
        <v>2170</v>
      </c>
      <c r="L69" s="0" t="s">
        <v>2170</v>
      </c>
      <c r="M69" s="0" t="s">
        <v>2170</v>
      </c>
      <c r="N69" s="0" t="n">
        <f aca="false">FALSE()</f>
        <v>0</v>
      </c>
      <c r="O69" s="0" t="s">
        <v>2870</v>
      </c>
      <c r="P69" s="0" t="s">
        <v>2300</v>
      </c>
      <c r="Q69" s="380" t="n">
        <v>25569.125</v>
      </c>
      <c r="R69" s="0" t="n">
        <v>20375955</v>
      </c>
      <c r="S69" s="0" t="s">
        <v>2301</v>
      </c>
      <c r="T69" s="0" t="s">
        <v>2302</v>
      </c>
      <c r="U69" s="0" t="s">
        <v>2574</v>
      </c>
      <c r="V69" s="0" t="n">
        <v>0</v>
      </c>
      <c r="W69" s="0" t="s">
        <v>2321</v>
      </c>
      <c r="X69" s="0" t="n">
        <v>1</v>
      </c>
      <c r="Y69" s="0" t="n">
        <f aca="false">FALSE()</f>
        <v>0</v>
      </c>
      <c r="Z69" s="0" t="n">
        <f aca="false">FALSE()</f>
        <v>0</v>
      </c>
      <c r="AA69" s="0" t="n">
        <f aca="false">FALSE()</f>
        <v>0</v>
      </c>
      <c r="AB69" s="0" t="n">
        <f aca="false">FALSE()</f>
        <v>0</v>
      </c>
      <c r="AC69" s="0" t="n">
        <v>1</v>
      </c>
      <c r="AD69" s="0" t="s">
        <v>2129</v>
      </c>
      <c r="AE69" s="0" t="n">
        <f aca="false">TRUE()</f>
        <v>1</v>
      </c>
      <c r="AF69" s="0" t="s">
        <v>2871</v>
      </c>
      <c r="AG69" s="0" t="n">
        <v>2</v>
      </c>
      <c r="AH69" s="0" t="s">
        <v>2872</v>
      </c>
      <c r="AI69" s="0" t="s">
        <v>2873</v>
      </c>
      <c r="AJ69" s="0" t="n">
        <v>0</v>
      </c>
      <c r="AK69" s="0" t="s">
        <v>2118</v>
      </c>
      <c r="AL69" s="0" t="n">
        <f aca="false">TRUE()</f>
        <v>1</v>
      </c>
      <c r="AM69" s="0" t="n">
        <f aca="false">FALSE()</f>
        <v>0</v>
      </c>
      <c r="AN69" s="0" t="n">
        <f aca="false">FALSE()</f>
        <v>0</v>
      </c>
      <c r="AO69" s="0" t="n">
        <f aca="false">FALSE()</f>
        <v>0</v>
      </c>
      <c r="AP69" s="0" t="n">
        <f aca="false">TRUE()</f>
        <v>1</v>
      </c>
      <c r="AQ69" s="380" t="n">
        <v>25569.125</v>
      </c>
      <c r="AR69" s="380" t="n">
        <v>25569.125</v>
      </c>
      <c r="AS69" s="0" t="s">
        <v>2874</v>
      </c>
      <c r="AT69" s="0" t="s">
        <v>2170</v>
      </c>
      <c r="AU69" s="0" t="s">
        <v>2170</v>
      </c>
    </row>
    <row r="70" customFormat="false" ht="15" hidden="true" customHeight="false" outlineLevel="0" collapsed="false">
      <c r="A70" s="0" t="s">
        <v>2875</v>
      </c>
      <c r="B70" s="0" t="s">
        <v>2876</v>
      </c>
      <c r="C70" s="0" t="s">
        <v>2877</v>
      </c>
      <c r="D70" s="0" t="s">
        <v>2525</v>
      </c>
      <c r="E70" s="0" t="s">
        <v>2875</v>
      </c>
      <c r="F70" s="0" t="n">
        <v>10</v>
      </c>
      <c r="G70" s="0" t="s">
        <v>2526</v>
      </c>
      <c r="H70" s="0" t="s">
        <v>2170</v>
      </c>
      <c r="I70" s="0" t="s">
        <v>2170</v>
      </c>
      <c r="J70" s="0" t="s">
        <v>2170</v>
      </c>
      <c r="K70" s="0" t="s">
        <v>2170</v>
      </c>
      <c r="L70" s="0" t="s">
        <v>2170</v>
      </c>
      <c r="M70" s="0" t="s">
        <v>2170</v>
      </c>
      <c r="N70" s="0" t="n">
        <f aca="false">FALSE()</f>
        <v>0</v>
      </c>
      <c r="O70" s="0" t="s">
        <v>2878</v>
      </c>
      <c r="P70" s="0" t="s">
        <v>2300</v>
      </c>
      <c r="Q70" s="380" t="n">
        <v>25569.125</v>
      </c>
      <c r="R70" s="0" t="n">
        <v>3244176905</v>
      </c>
      <c r="S70" s="0" t="s">
        <v>2879</v>
      </c>
      <c r="T70" s="0" t="s">
        <v>2880</v>
      </c>
      <c r="U70" s="0" t="s">
        <v>2365</v>
      </c>
      <c r="V70" s="0" t="n">
        <v>0</v>
      </c>
      <c r="W70" s="0" t="s">
        <v>2409</v>
      </c>
      <c r="X70" s="0" t="n">
        <v>4</v>
      </c>
      <c r="Y70" s="0" t="n">
        <f aca="false">FALSE()</f>
        <v>0</v>
      </c>
      <c r="Z70" s="0" t="n">
        <f aca="false">FALSE()</f>
        <v>0</v>
      </c>
      <c r="AA70" s="0" t="n">
        <f aca="false">FALSE()</f>
        <v>0</v>
      </c>
      <c r="AB70" s="0" t="n">
        <f aca="false">TRUE()</f>
        <v>1</v>
      </c>
      <c r="AC70" s="0" t="n">
        <v>1</v>
      </c>
      <c r="AD70" s="0" t="s">
        <v>2137</v>
      </c>
      <c r="AE70" s="0" t="n">
        <f aca="false">TRUE()</f>
        <v>1</v>
      </c>
      <c r="AF70" s="0" t="s">
        <v>2881</v>
      </c>
      <c r="AG70" s="0" t="n">
        <v>2</v>
      </c>
      <c r="AH70" s="0" t="s">
        <v>2882</v>
      </c>
      <c r="AI70" s="0" t="s">
        <v>2883</v>
      </c>
      <c r="AJ70" s="0" t="n">
        <v>0</v>
      </c>
      <c r="AK70" s="0" t="s">
        <v>2118</v>
      </c>
      <c r="AL70" s="0" t="n">
        <f aca="false">FALSE()</f>
        <v>0</v>
      </c>
      <c r="AM70" s="0" t="n">
        <f aca="false">FALSE()</f>
        <v>0</v>
      </c>
      <c r="AN70" s="0" t="n">
        <f aca="false">FALSE()</f>
        <v>0</v>
      </c>
      <c r="AO70" s="0" t="n">
        <f aca="false">FALSE()</f>
        <v>0</v>
      </c>
      <c r="AP70" s="0" t="n">
        <f aca="false">TRUE()</f>
        <v>1</v>
      </c>
      <c r="AQ70" s="380" t="n">
        <v>44846.3368055556</v>
      </c>
      <c r="AR70" s="380" t="n">
        <v>44846.4166666667</v>
      </c>
      <c r="AS70" s="0" t="s">
        <v>2884</v>
      </c>
      <c r="AT70" s="0" t="s">
        <v>2170</v>
      </c>
      <c r="AU70" s="0" t="s">
        <v>2170</v>
      </c>
    </row>
    <row r="71" customFormat="false" ht="15" hidden="true" customHeight="false" outlineLevel="0" collapsed="false">
      <c r="A71" s="0" t="s">
        <v>2885</v>
      </c>
      <c r="B71" s="0" t="s">
        <v>2886</v>
      </c>
      <c r="C71" s="0" t="s">
        <v>2887</v>
      </c>
      <c r="D71" s="0" t="s">
        <v>2888</v>
      </c>
      <c r="E71" s="0" t="s">
        <v>2885</v>
      </c>
      <c r="F71" s="0" t="n">
        <v>1</v>
      </c>
      <c r="G71" s="0" t="s">
        <v>434</v>
      </c>
      <c r="H71" s="0" t="s">
        <v>2170</v>
      </c>
      <c r="I71" s="0" t="s">
        <v>2170</v>
      </c>
      <c r="J71" s="0" t="s">
        <v>2170</v>
      </c>
      <c r="K71" s="0" t="s">
        <v>2170</v>
      </c>
      <c r="L71" s="0" t="s">
        <v>2170</v>
      </c>
      <c r="M71" s="0" t="s">
        <v>2170</v>
      </c>
      <c r="N71" s="0" t="n">
        <f aca="false">FALSE()</f>
        <v>0</v>
      </c>
      <c r="O71" s="0" t="s">
        <v>2889</v>
      </c>
      <c r="P71" s="0" t="s">
        <v>2890</v>
      </c>
      <c r="Q71" s="380" t="n">
        <v>39367.1666666667</v>
      </c>
      <c r="R71" s="0" t="n">
        <v>6333458</v>
      </c>
      <c r="S71" s="0" t="s">
        <v>601</v>
      </c>
      <c r="T71" s="0" t="s">
        <v>2602</v>
      </c>
      <c r="U71" s="0" t="s">
        <v>2891</v>
      </c>
      <c r="V71" s="0" t="n">
        <v>4029040</v>
      </c>
      <c r="W71" s="0" t="s">
        <v>2892</v>
      </c>
      <c r="X71" s="0" t="n">
        <v>5</v>
      </c>
      <c r="Y71" s="0" t="n">
        <f aca="false">FALSE()</f>
        <v>0</v>
      </c>
      <c r="Z71" s="0" t="n">
        <f aca="false">TRUE()</f>
        <v>1</v>
      </c>
      <c r="AA71" s="0" t="n">
        <f aca="false">TRUE()</f>
        <v>1</v>
      </c>
      <c r="AB71" s="0" t="n">
        <f aca="false">FALSE()</f>
        <v>0</v>
      </c>
      <c r="AC71" s="0" t="n">
        <v>1</v>
      </c>
      <c r="AD71" s="0" t="s">
        <v>2129</v>
      </c>
      <c r="AE71" s="0" t="n">
        <f aca="false">TRUE()</f>
        <v>1</v>
      </c>
      <c r="AF71" s="0" t="s">
        <v>2893</v>
      </c>
      <c r="AG71" s="0" t="n">
        <v>1</v>
      </c>
      <c r="AH71" s="0" t="s">
        <v>2894</v>
      </c>
      <c r="AI71" s="0" t="s">
        <v>2895</v>
      </c>
      <c r="AJ71" s="0" t="n">
        <v>0</v>
      </c>
      <c r="AK71" s="0" t="s">
        <v>2118</v>
      </c>
      <c r="AL71" s="0" t="n">
        <f aca="false">TRUE()</f>
        <v>1</v>
      </c>
      <c r="AM71" s="0" t="n">
        <f aca="false">TRUE()</f>
        <v>1</v>
      </c>
      <c r="AN71" s="0" t="n">
        <f aca="false">FALSE()</f>
        <v>0</v>
      </c>
      <c r="AO71" s="0" t="n">
        <f aca="false">FALSE()</f>
        <v>0</v>
      </c>
      <c r="AP71" s="0" t="n">
        <f aca="false">FALSE()</f>
        <v>0</v>
      </c>
      <c r="AQ71" s="380" t="n">
        <v>45075.8715277778</v>
      </c>
      <c r="AR71" s="380" t="n">
        <v>45075.4166666667</v>
      </c>
      <c r="AS71" s="0" t="s">
        <v>2896</v>
      </c>
      <c r="AT71" s="0" t="s">
        <v>2170</v>
      </c>
      <c r="AU71" s="0" t="s">
        <v>2170</v>
      </c>
    </row>
    <row r="72" customFormat="false" ht="15" hidden="true" customHeight="false" outlineLevel="0" collapsed="false">
      <c r="A72" s="0" t="s">
        <v>2897</v>
      </c>
      <c r="B72" s="0" t="s">
        <v>2898</v>
      </c>
      <c r="C72" s="0" t="s">
        <v>2899</v>
      </c>
      <c r="D72" s="0" t="s">
        <v>2297</v>
      </c>
      <c r="E72" s="0" t="s">
        <v>2897</v>
      </c>
      <c r="F72" s="0" t="n">
        <v>1</v>
      </c>
      <c r="G72" s="0" t="s">
        <v>2298</v>
      </c>
      <c r="H72" s="0" t="s">
        <v>2170</v>
      </c>
      <c r="I72" s="0" t="s">
        <v>2170</v>
      </c>
      <c r="J72" s="0" t="s">
        <v>2170</v>
      </c>
      <c r="K72" s="0" t="s">
        <v>2170</v>
      </c>
      <c r="L72" s="0" t="s">
        <v>2170</v>
      </c>
      <c r="M72" s="0" t="s">
        <v>2170</v>
      </c>
      <c r="N72" s="0" t="n">
        <f aca="false">FALSE()</f>
        <v>0</v>
      </c>
      <c r="O72" s="0" t="s">
        <v>2900</v>
      </c>
      <c r="P72" s="0" t="s">
        <v>2300</v>
      </c>
      <c r="Q72" s="380" t="n">
        <v>35416.125</v>
      </c>
      <c r="R72" s="0" t="n">
        <v>122674771</v>
      </c>
      <c r="S72" s="0" t="s">
        <v>2301</v>
      </c>
      <c r="T72" s="0" t="s">
        <v>2302</v>
      </c>
      <c r="U72" s="0" t="s">
        <v>2330</v>
      </c>
      <c r="V72" s="0" t="n">
        <v>600000000</v>
      </c>
      <c r="W72" s="0" t="s">
        <v>2366</v>
      </c>
      <c r="X72" s="0" t="n">
        <v>4</v>
      </c>
      <c r="Y72" s="0" t="n">
        <f aca="false">FALSE()</f>
        <v>0</v>
      </c>
      <c r="Z72" s="0" t="n">
        <f aca="false">FALSE()</f>
        <v>0</v>
      </c>
      <c r="AA72" s="0" t="n">
        <f aca="false">FALSE()</f>
        <v>0</v>
      </c>
      <c r="AB72" s="0" t="n">
        <f aca="false">TRUE()</f>
        <v>1</v>
      </c>
      <c r="AC72" s="0" t="n">
        <v>1</v>
      </c>
      <c r="AD72" s="0" t="s">
        <v>2129</v>
      </c>
      <c r="AE72" s="0" t="n">
        <f aca="false">TRUE()</f>
        <v>1</v>
      </c>
      <c r="AF72" s="0" t="s">
        <v>2901</v>
      </c>
      <c r="AG72" s="0" t="n">
        <v>2</v>
      </c>
      <c r="AH72" s="0" t="s">
        <v>2902</v>
      </c>
      <c r="AI72" s="0" t="s">
        <v>2903</v>
      </c>
      <c r="AJ72" s="0" t="n">
        <v>0</v>
      </c>
      <c r="AK72" s="0" t="s">
        <v>2118</v>
      </c>
      <c r="AL72" s="0" t="n">
        <f aca="false">FALSE()</f>
        <v>0</v>
      </c>
      <c r="AM72" s="0" t="n">
        <f aca="false">TRUE()</f>
        <v>1</v>
      </c>
      <c r="AN72" s="0" t="n">
        <f aca="false">FALSE()</f>
        <v>0</v>
      </c>
      <c r="AO72" s="0" t="n">
        <f aca="false">FALSE()</f>
        <v>0</v>
      </c>
      <c r="AP72" s="0" t="n">
        <f aca="false">FALSE()</f>
        <v>0</v>
      </c>
      <c r="AQ72" s="380" t="n">
        <v>43123.7347222222</v>
      </c>
      <c r="AR72" s="380" t="n">
        <v>35416.125</v>
      </c>
      <c r="AS72" s="0" t="s">
        <v>2904</v>
      </c>
      <c r="AT72" s="0" t="s">
        <v>2170</v>
      </c>
      <c r="AU72" s="0" t="s">
        <v>2170</v>
      </c>
    </row>
    <row r="73" customFormat="false" ht="15" hidden="true" customHeight="false" outlineLevel="0" collapsed="false">
      <c r="A73" s="0" t="s">
        <v>2905</v>
      </c>
      <c r="B73" s="0" t="s">
        <v>2906</v>
      </c>
      <c r="C73" s="0" t="s">
        <v>2907</v>
      </c>
      <c r="D73" s="0" t="s">
        <v>2297</v>
      </c>
      <c r="E73" s="0" t="s">
        <v>2905</v>
      </c>
      <c r="F73" s="0" t="n">
        <v>1</v>
      </c>
      <c r="G73" s="0" t="s">
        <v>2298</v>
      </c>
      <c r="H73" s="0" t="s">
        <v>2170</v>
      </c>
      <c r="I73" s="0" t="s">
        <v>2170</v>
      </c>
      <c r="J73" s="0" t="s">
        <v>2170</v>
      </c>
      <c r="K73" s="0" t="s">
        <v>2170</v>
      </c>
      <c r="L73" s="0" t="s">
        <v>2170</v>
      </c>
      <c r="M73" s="0" t="s">
        <v>2170</v>
      </c>
      <c r="N73" s="0" t="n">
        <f aca="false">FALSE()</f>
        <v>0</v>
      </c>
      <c r="O73" s="0" t="s">
        <v>2908</v>
      </c>
      <c r="P73" s="0" t="s">
        <v>2300</v>
      </c>
      <c r="Q73" s="380" t="n">
        <v>28538.125</v>
      </c>
      <c r="R73" s="0" t="n">
        <v>362531659</v>
      </c>
      <c r="S73" s="0" t="s">
        <v>2301</v>
      </c>
      <c r="T73" s="0" t="s">
        <v>2302</v>
      </c>
      <c r="U73" s="0" t="s">
        <v>2451</v>
      </c>
      <c r="V73" s="0" t="n">
        <v>0</v>
      </c>
      <c r="W73" s="0" t="s">
        <v>2356</v>
      </c>
      <c r="X73" s="0" t="n">
        <v>4</v>
      </c>
      <c r="Y73" s="0" t="n">
        <f aca="false">FALSE()</f>
        <v>0</v>
      </c>
      <c r="Z73" s="0" t="n">
        <f aca="false">FALSE()</f>
        <v>0</v>
      </c>
      <c r="AA73" s="0" t="n">
        <f aca="false">FALSE()</f>
        <v>0</v>
      </c>
      <c r="AB73" s="0" t="n">
        <f aca="false">TRUE()</f>
        <v>1</v>
      </c>
      <c r="AC73" s="0" t="n">
        <v>8</v>
      </c>
      <c r="AD73" s="0" t="s">
        <v>2129</v>
      </c>
      <c r="AE73" s="0" t="n">
        <f aca="false">TRUE()</f>
        <v>1</v>
      </c>
      <c r="AF73" s="0" t="s">
        <v>2909</v>
      </c>
      <c r="AG73" s="0" t="n">
        <v>2</v>
      </c>
      <c r="AH73" s="0" t="s">
        <v>2910</v>
      </c>
      <c r="AI73" s="0" t="s">
        <v>2911</v>
      </c>
      <c r="AJ73" s="0" t="n">
        <v>0</v>
      </c>
      <c r="AK73" s="0" t="s">
        <v>2118</v>
      </c>
      <c r="AL73" s="0" t="n">
        <f aca="false">FALSE()</f>
        <v>0</v>
      </c>
      <c r="AM73" s="0" t="n">
        <f aca="false">TRUE()</f>
        <v>1</v>
      </c>
      <c r="AN73" s="0" t="n">
        <f aca="false">FALSE()</f>
        <v>0</v>
      </c>
      <c r="AO73" s="0" t="n">
        <f aca="false">FALSE()</f>
        <v>0</v>
      </c>
      <c r="AP73" s="0" t="n">
        <f aca="false">FALSE()</f>
        <v>0</v>
      </c>
      <c r="AQ73" s="380" t="n">
        <v>43164.7326388889</v>
      </c>
      <c r="AR73" s="380" t="n">
        <v>32398.1666666667</v>
      </c>
      <c r="AS73" s="0" t="s">
        <v>2912</v>
      </c>
      <c r="AT73" s="0" t="s">
        <v>2170</v>
      </c>
      <c r="AU73" s="0" t="s">
        <v>2170</v>
      </c>
    </row>
    <row r="74" customFormat="false" ht="15" hidden="true" customHeight="false" outlineLevel="0" collapsed="false">
      <c r="A74" s="0" t="s">
        <v>2913</v>
      </c>
      <c r="B74" s="0" t="s">
        <v>2914</v>
      </c>
      <c r="C74" s="0" t="s">
        <v>2915</v>
      </c>
      <c r="D74" s="0" t="s">
        <v>2297</v>
      </c>
      <c r="E74" s="0" t="s">
        <v>2913</v>
      </c>
      <c r="F74" s="0" t="n">
        <v>1</v>
      </c>
      <c r="G74" s="0" t="s">
        <v>2298</v>
      </c>
      <c r="H74" s="0" t="s">
        <v>2170</v>
      </c>
      <c r="I74" s="0" t="s">
        <v>2170</v>
      </c>
      <c r="J74" s="0" t="s">
        <v>2170</v>
      </c>
      <c r="K74" s="0" t="s">
        <v>2170</v>
      </c>
      <c r="L74" s="0" t="s">
        <v>2170</v>
      </c>
      <c r="M74" s="0" t="s">
        <v>2170</v>
      </c>
      <c r="N74" s="0" t="n">
        <f aca="false">FALSE()</f>
        <v>0</v>
      </c>
      <c r="O74" s="0" t="s">
        <v>2916</v>
      </c>
      <c r="P74" s="0" t="s">
        <v>2300</v>
      </c>
      <c r="Q74" s="380" t="n">
        <v>36623.1666666667</v>
      </c>
      <c r="R74" s="0" t="n">
        <v>66198311</v>
      </c>
      <c r="S74" s="0" t="s">
        <v>2301</v>
      </c>
      <c r="T74" s="0" t="s">
        <v>2302</v>
      </c>
      <c r="U74" s="0" t="s">
        <v>2116</v>
      </c>
      <c r="V74" s="0" t="n">
        <v>100000000</v>
      </c>
      <c r="W74" s="0" t="s">
        <v>2312</v>
      </c>
      <c r="X74" s="0" t="n">
        <v>4</v>
      </c>
      <c r="Y74" s="0" t="n">
        <f aca="false">FALSE()</f>
        <v>0</v>
      </c>
      <c r="Z74" s="0" t="n">
        <f aca="false">FALSE()</f>
        <v>0</v>
      </c>
      <c r="AA74" s="0" t="n">
        <f aca="false">FALSE()</f>
        <v>0</v>
      </c>
      <c r="AB74" s="0" t="n">
        <f aca="false">FALSE()</f>
        <v>0</v>
      </c>
      <c r="AC74" s="0" t="n">
        <v>1</v>
      </c>
      <c r="AD74" s="0" t="s">
        <v>2129</v>
      </c>
      <c r="AE74" s="0" t="n">
        <f aca="false">TRUE()</f>
        <v>1</v>
      </c>
      <c r="AF74" s="0" t="s">
        <v>2917</v>
      </c>
      <c r="AG74" s="0" t="n">
        <v>2</v>
      </c>
      <c r="AH74" s="0" t="s">
        <v>2918</v>
      </c>
      <c r="AI74" s="0" t="s">
        <v>2919</v>
      </c>
      <c r="AJ74" s="0" t="n">
        <v>0</v>
      </c>
      <c r="AK74" s="0" t="s">
        <v>2118</v>
      </c>
      <c r="AL74" s="0" t="n">
        <f aca="false">FALSE()</f>
        <v>0</v>
      </c>
      <c r="AM74" s="0" t="n">
        <f aca="false">TRUE()</f>
        <v>1</v>
      </c>
      <c r="AN74" s="0" t="n">
        <f aca="false">FALSE()</f>
        <v>0</v>
      </c>
      <c r="AO74" s="0" t="n">
        <f aca="false">FALSE()</f>
        <v>0</v>
      </c>
      <c r="AP74" s="0" t="n">
        <f aca="false">FALSE()</f>
        <v>0</v>
      </c>
      <c r="AQ74" s="380" t="n">
        <v>43769.5951388889</v>
      </c>
      <c r="AR74" s="380" t="n">
        <v>43769.4166666667</v>
      </c>
      <c r="AS74" s="0" t="s">
        <v>2920</v>
      </c>
      <c r="AT74" s="0" t="s">
        <v>2170</v>
      </c>
      <c r="AU74" s="0" t="s">
        <v>2170</v>
      </c>
    </row>
    <row r="75" customFormat="false" ht="15" hidden="true" customHeight="false" outlineLevel="0" collapsed="false">
      <c r="A75" s="0" t="s">
        <v>2921</v>
      </c>
      <c r="B75" s="0" t="s">
        <v>2922</v>
      </c>
      <c r="C75" s="0" t="s">
        <v>2923</v>
      </c>
      <c r="D75" s="0" t="s">
        <v>2297</v>
      </c>
      <c r="E75" s="0" t="s">
        <v>2921</v>
      </c>
      <c r="F75" s="0" t="n">
        <v>1</v>
      </c>
      <c r="G75" s="0" t="s">
        <v>2298</v>
      </c>
      <c r="H75" s="0" t="s">
        <v>2170</v>
      </c>
      <c r="I75" s="0" t="s">
        <v>2170</v>
      </c>
      <c r="J75" s="0" t="s">
        <v>2170</v>
      </c>
      <c r="K75" s="0" t="s">
        <v>2170</v>
      </c>
      <c r="L75" s="0" t="s">
        <v>2170</v>
      </c>
      <c r="M75" s="0" t="s">
        <v>2170</v>
      </c>
      <c r="N75" s="0" t="n">
        <f aca="false">FALSE()</f>
        <v>0</v>
      </c>
      <c r="O75" s="0" t="s">
        <v>2924</v>
      </c>
      <c r="P75" s="0" t="s">
        <v>2300</v>
      </c>
      <c r="Q75" s="380" t="n">
        <v>39395.125</v>
      </c>
      <c r="R75" s="0" t="n">
        <v>52696096</v>
      </c>
      <c r="S75" s="0" t="s">
        <v>2301</v>
      </c>
      <c r="T75" s="0" t="s">
        <v>2302</v>
      </c>
      <c r="U75" s="0" t="s">
        <v>2365</v>
      </c>
      <c r="V75" s="0" t="n">
        <v>75000000</v>
      </c>
      <c r="W75" s="0" t="s">
        <v>2312</v>
      </c>
      <c r="X75" s="0" t="n">
        <v>4</v>
      </c>
      <c r="Y75" s="0" t="n">
        <f aca="false">FALSE()</f>
        <v>0</v>
      </c>
      <c r="Z75" s="0" t="n">
        <f aca="false">FALSE()</f>
        <v>0</v>
      </c>
      <c r="AA75" s="0" t="n">
        <f aca="false">FALSE()</f>
        <v>0</v>
      </c>
      <c r="AB75" s="0" t="n">
        <f aca="false">TRUE()</f>
        <v>1</v>
      </c>
      <c r="AC75" s="0" t="n">
        <v>1</v>
      </c>
      <c r="AD75" s="0" t="s">
        <v>2129</v>
      </c>
      <c r="AE75" s="0" t="n">
        <f aca="false">TRUE()</f>
        <v>1</v>
      </c>
      <c r="AF75" s="0" t="s">
        <v>2925</v>
      </c>
      <c r="AG75" s="0" t="n">
        <v>2</v>
      </c>
      <c r="AH75" s="0" t="s">
        <v>2926</v>
      </c>
      <c r="AI75" s="0" t="s">
        <v>2927</v>
      </c>
      <c r="AJ75" s="0" t="n">
        <v>0</v>
      </c>
      <c r="AK75" s="0" t="s">
        <v>2118</v>
      </c>
      <c r="AL75" s="0" t="n">
        <f aca="false">FALSE()</f>
        <v>0</v>
      </c>
      <c r="AM75" s="0" t="n">
        <f aca="false">TRUE()</f>
        <v>1</v>
      </c>
      <c r="AN75" s="0" t="n">
        <f aca="false">FALSE()</f>
        <v>0</v>
      </c>
      <c r="AO75" s="0" t="n">
        <f aca="false">FALSE()</f>
        <v>0</v>
      </c>
      <c r="AP75" s="0" t="n">
        <f aca="false">FALSE()</f>
        <v>0</v>
      </c>
      <c r="AQ75" s="380" t="n">
        <v>43524.7291666667</v>
      </c>
      <c r="AR75" s="380" t="n">
        <v>39395.125</v>
      </c>
      <c r="AS75" s="0" t="s">
        <v>2928</v>
      </c>
      <c r="AT75" s="0" t="s">
        <v>2170</v>
      </c>
      <c r="AU75" s="0" t="s">
        <v>2170</v>
      </c>
    </row>
    <row r="76" customFormat="false" ht="15" hidden="true" customHeight="false" outlineLevel="0" collapsed="false">
      <c r="A76" s="0" t="s">
        <v>2929</v>
      </c>
      <c r="B76" s="0" t="s">
        <v>2930</v>
      </c>
      <c r="C76" s="0" t="s">
        <v>2931</v>
      </c>
      <c r="D76" s="0" t="s">
        <v>2297</v>
      </c>
      <c r="E76" s="0" t="s">
        <v>2929</v>
      </c>
      <c r="F76" s="0" t="n">
        <v>1</v>
      </c>
      <c r="G76" s="0" t="s">
        <v>2298</v>
      </c>
      <c r="H76" s="0" t="s">
        <v>2170</v>
      </c>
      <c r="I76" s="0" t="s">
        <v>2170</v>
      </c>
      <c r="J76" s="0" t="s">
        <v>2170</v>
      </c>
      <c r="K76" s="0" t="s">
        <v>2170</v>
      </c>
      <c r="L76" s="0" t="s">
        <v>2170</v>
      </c>
      <c r="M76" s="0" t="s">
        <v>2170</v>
      </c>
      <c r="N76" s="0" t="n">
        <f aca="false">FALSE()</f>
        <v>0</v>
      </c>
      <c r="O76" s="0" t="s">
        <v>2932</v>
      </c>
      <c r="P76" s="0" t="s">
        <v>2300</v>
      </c>
      <c r="Q76" s="380" t="n">
        <v>25569.125</v>
      </c>
      <c r="R76" s="0" t="n">
        <v>410374147</v>
      </c>
      <c r="S76" s="0" t="s">
        <v>2301</v>
      </c>
      <c r="T76" s="0" t="s">
        <v>2302</v>
      </c>
      <c r="U76" s="0" t="s">
        <v>2116</v>
      </c>
      <c r="V76" s="0" t="n">
        <v>0</v>
      </c>
      <c r="W76" s="0" t="s">
        <v>2933</v>
      </c>
      <c r="X76" s="0" t="n">
        <v>1</v>
      </c>
      <c r="Y76" s="0" t="n">
        <f aca="false">FALSE()</f>
        <v>0</v>
      </c>
      <c r="Z76" s="0" t="n">
        <f aca="false">FALSE()</f>
        <v>0</v>
      </c>
      <c r="AA76" s="0" t="n">
        <f aca="false">FALSE()</f>
        <v>0</v>
      </c>
      <c r="AB76" s="0" t="n">
        <f aca="false">TRUE()</f>
        <v>1</v>
      </c>
      <c r="AC76" s="0" t="n">
        <v>1</v>
      </c>
      <c r="AD76" s="0" t="s">
        <v>2129</v>
      </c>
      <c r="AE76" s="0" t="n">
        <f aca="false">TRUE()</f>
        <v>1</v>
      </c>
      <c r="AF76" s="0" t="s">
        <v>2934</v>
      </c>
      <c r="AG76" s="0" t="n">
        <v>2</v>
      </c>
      <c r="AH76" s="0" t="s">
        <v>2935</v>
      </c>
      <c r="AI76" s="0" t="s">
        <v>2936</v>
      </c>
      <c r="AJ76" s="0" t="n">
        <v>0</v>
      </c>
      <c r="AK76" s="0" t="s">
        <v>2118</v>
      </c>
      <c r="AL76" s="0" t="n">
        <f aca="false">FALSE()</f>
        <v>0</v>
      </c>
      <c r="AM76" s="0" t="n">
        <f aca="false">TRUE()</f>
        <v>1</v>
      </c>
      <c r="AN76" s="0" t="n">
        <f aca="false">FALSE()</f>
        <v>0</v>
      </c>
      <c r="AO76" s="0" t="n">
        <f aca="false">FALSE()</f>
        <v>0</v>
      </c>
      <c r="AP76" s="0" t="n">
        <f aca="false">FALSE()</f>
        <v>0</v>
      </c>
      <c r="AQ76" s="380" t="n">
        <v>43123.7291666667</v>
      </c>
      <c r="AR76" s="380" t="n">
        <v>39247.1666666667</v>
      </c>
      <c r="AS76" s="0" t="s">
        <v>2937</v>
      </c>
      <c r="AT76" s="0" t="s">
        <v>2170</v>
      </c>
      <c r="AU76" s="0" t="s">
        <v>2170</v>
      </c>
    </row>
    <row r="77" customFormat="false" ht="15" hidden="true" customHeight="false" outlineLevel="0" collapsed="false">
      <c r="A77" s="0" t="s">
        <v>2938</v>
      </c>
      <c r="B77" s="0" t="s">
        <v>2939</v>
      </c>
      <c r="C77" s="0" t="s">
        <v>2940</v>
      </c>
      <c r="D77" s="0" t="s">
        <v>2297</v>
      </c>
      <c r="E77" s="0" t="s">
        <v>2938</v>
      </c>
      <c r="F77" s="0" t="n">
        <v>1</v>
      </c>
      <c r="G77" s="0" t="s">
        <v>2298</v>
      </c>
      <c r="H77" s="0" t="s">
        <v>2170</v>
      </c>
      <c r="I77" s="0" t="s">
        <v>2170</v>
      </c>
      <c r="J77" s="0" t="s">
        <v>2170</v>
      </c>
      <c r="K77" s="0" t="s">
        <v>2170</v>
      </c>
      <c r="L77" s="0" t="s">
        <v>2170</v>
      </c>
      <c r="M77" s="0" t="s">
        <v>2170</v>
      </c>
      <c r="N77" s="0" t="n">
        <f aca="false">FALSE()</f>
        <v>0</v>
      </c>
      <c r="O77" s="0" t="s">
        <v>2941</v>
      </c>
      <c r="P77" s="0" t="s">
        <v>2300</v>
      </c>
      <c r="Q77" s="380" t="n">
        <v>9644.16666666667</v>
      </c>
      <c r="R77" s="0" t="n">
        <v>379704799</v>
      </c>
      <c r="S77" s="0" t="s">
        <v>2301</v>
      </c>
      <c r="T77" s="0" t="s">
        <v>2302</v>
      </c>
      <c r="U77" s="0" t="s">
        <v>2693</v>
      </c>
      <c r="V77" s="0" t="n">
        <v>800000000</v>
      </c>
      <c r="W77" s="0" t="s">
        <v>2409</v>
      </c>
      <c r="X77" s="0" t="n">
        <v>4</v>
      </c>
      <c r="Y77" s="0" t="n">
        <f aca="false">FALSE()</f>
        <v>0</v>
      </c>
      <c r="Z77" s="0" t="n">
        <f aca="false">FALSE()</f>
        <v>0</v>
      </c>
      <c r="AA77" s="0" t="n">
        <f aca="false">FALSE()</f>
        <v>0</v>
      </c>
      <c r="AB77" s="0" t="n">
        <f aca="false">TRUE()</f>
        <v>1</v>
      </c>
      <c r="AC77" s="0" t="n">
        <v>1</v>
      </c>
      <c r="AD77" s="0" t="s">
        <v>2129</v>
      </c>
      <c r="AE77" s="0" t="n">
        <f aca="false">TRUE()</f>
        <v>1</v>
      </c>
      <c r="AF77" s="0" t="s">
        <v>2942</v>
      </c>
      <c r="AG77" s="0" t="n">
        <v>2</v>
      </c>
      <c r="AH77" s="0" t="s">
        <v>2943</v>
      </c>
      <c r="AI77" s="0" t="s">
        <v>2944</v>
      </c>
      <c r="AJ77" s="0" t="n">
        <v>0</v>
      </c>
      <c r="AK77" s="0" t="s">
        <v>2118</v>
      </c>
      <c r="AL77" s="0" t="n">
        <f aca="false">FALSE()</f>
        <v>0</v>
      </c>
      <c r="AM77" s="0" t="n">
        <f aca="false">TRUE()</f>
        <v>1</v>
      </c>
      <c r="AN77" s="0" t="n">
        <f aca="false">FALSE()</f>
        <v>0</v>
      </c>
      <c r="AO77" s="0" t="n">
        <f aca="false">FALSE()</f>
        <v>0</v>
      </c>
      <c r="AP77" s="0" t="n">
        <f aca="false">FALSE()</f>
        <v>0</v>
      </c>
      <c r="AQ77" s="380" t="n">
        <v>43123.7291666667</v>
      </c>
      <c r="AR77" s="380" t="n">
        <v>32398.1666666667</v>
      </c>
      <c r="AS77" s="0" t="s">
        <v>2945</v>
      </c>
      <c r="AT77" s="0" t="s">
        <v>2170</v>
      </c>
      <c r="AU77" s="0" t="s">
        <v>2170</v>
      </c>
    </row>
    <row r="78" customFormat="false" ht="15" hidden="true" customHeight="false" outlineLevel="0" collapsed="false">
      <c r="A78" s="0" t="s">
        <v>2946</v>
      </c>
      <c r="B78" s="0" t="s">
        <v>2947</v>
      </c>
      <c r="C78" s="0" t="s">
        <v>2948</v>
      </c>
      <c r="D78" s="0" t="s">
        <v>2297</v>
      </c>
      <c r="E78" s="0" t="s">
        <v>2946</v>
      </c>
      <c r="F78" s="0" t="n">
        <v>1</v>
      </c>
      <c r="G78" s="0" t="s">
        <v>2298</v>
      </c>
      <c r="H78" s="0" t="s">
        <v>2170</v>
      </c>
      <c r="I78" s="0" t="s">
        <v>2170</v>
      </c>
      <c r="J78" s="0" t="s">
        <v>2170</v>
      </c>
      <c r="K78" s="0" t="s">
        <v>2170</v>
      </c>
      <c r="L78" s="0" t="s">
        <v>2170</v>
      </c>
      <c r="M78" s="0" t="s">
        <v>2170</v>
      </c>
      <c r="N78" s="0" t="n">
        <f aca="false">FALSE()</f>
        <v>0</v>
      </c>
      <c r="O78" s="0" t="s">
        <v>2949</v>
      </c>
      <c r="P78" s="0" t="s">
        <v>2300</v>
      </c>
      <c r="Q78" s="380" t="n">
        <v>33535.1666666667</v>
      </c>
      <c r="R78" s="0" t="n">
        <v>217674292</v>
      </c>
      <c r="S78" s="0" t="s">
        <v>2301</v>
      </c>
      <c r="T78" s="0" t="s">
        <v>2302</v>
      </c>
      <c r="U78" s="0" t="s">
        <v>2115</v>
      </c>
      <c r="V78" s="0" t="n">
        <v>0</v>
      </c>
      <c r="W78" s="0" t="s">
        <v>2383</v>
      </c>
      <c r="X78" s="0" t="n">
        <v>4</v>
      </c>
      <c r="Y78" s="0" t="n">
        <f aca="false">FALSE()</f>
        <v>0</v>
      </c>
      <c r="Z78" s="0" t="n">
        <f aca="false">FALSE()</f>
        <v>0</v>
      </c>
      <c r="AA78" s="0" t="n">
        <f aca="false">FALSE()</f>
        <v>0</v>
      </c>
      <c r="AB78" s="0" t="n">
        <f aca="false">TRUE()</f>
        <v>1</v>
      </c>
      <c r="AC78" s="0" t="n">
        <v>1</v>
      </c>
      <c r="AD78" s="0" t="s">
        <v>2129</v>
      </c>
      <c r="AE78" s="0" t="n">
        <f aca="false">TRUE()</f>
        <v>1</v>
      </c>
      <c r="AF78" s="0" t="s">
        <v>2950</v>
      </c>
      <c r="AG78" s="0" t="n">
        <v>2</v>
      </c>
      <c r="AH78" s="0" t="s">
        <v>2951</v>
      </c>
      <c r="AI78" s="0" t="s">
        <v>2952</v>
      </c>
      <c r="AJ78" s="0" t="n">
        <v>0</v>
      </c>
      <c r="AK78" s="0" t="s">
        <v>2118</v>
      </c>
      <c r="AL78" s="0" t="n">
        <f aca="false">FALSE()</f>
        <v>0</v>
      </c>
      <c r="AM78" s="0" t="n">
        <f aca="false">TRUE()</f>
        <v>1</v>
      </c>
      <c r="AN78" s="0" t="n">
        <f aca="false">FALSE()</f>
        <v>0</v>
      </c>
      <c r="AO78" s="0" t="n">
        <f aca="false">FALSE()</f>
        <v>0</v>
      </c>
      <c r="AP78" s="0" t="n">
        <f aca="false">FALSE()</f>
        <v>0</v>
      </c>
      <c r="AQ78" s="380" t="n">
        <v>43496.7291666667</v>
      </c>
      <c r="AR78" s="380" t="n">
        <v>33535.1666666667</v>
      </c>
      <c r="AS78" s="0" t="s">
        <v>2953</v>
      </c>
      <c r="AT78" s="0" t="s">
        <v>2170</v>
      </c>
      <c r="AU78" s="0" t="s">
        <v>2170</v>
      </c>
    </row>
    <row r="79" customFormat="false" ht="15" hidden="true" customHeight="false" outlineLevel="0" collapsed="false">
      <c r="A79" s="0" t="s">
        <v>2954</v>
      </c>
      <c r="B79" s="0" t="s">
        <v>2955</v>
      </c>
      <c r="C79" s="0" t="s">
        <v>2956</v>
      </c>
      <c r="D79" s="0" t="s">
        <v>2297</v>
      </c>
      <c r="E79" s="0" t="s">
        <v>2954</v>
      </c>
      <c r="F79" s="0" t="n">
        <v>1</v>
      </c>
      <c r="G79" s="0" t="s">
        <v>2298</v>
      </c>
      <c r="H79" s="0" t="s">
        <v>2170</v>
      </c>
      <c r="I79" s="0" t="s">
        <v>2170</v>
      </c>
      <c r="J79" s="0" t="s">
        <v>2170</v>
      </c>
      <c r="K79" s="0" t="s">
        <v>2170</v>
      </c>
      <c r="L79" s="0" t="s">
        <v>2170</v>
      </c>
      <c r="M79" s="0" t="s">
        <v>2170</v>
      </c>
      <c r="N79" s="0" t="n">
        <f aca="false">FALSE()</f>
        <v>0</v>
      </c>
      <c r="O79" s="0" t="s">
        <v>2957</v>
      </c>
      <c r="P79" s="0" t="s">
        <v>2300</v>
      </c>
      <c r="Q79" s="380" t="n">
        <v>25569.125</v>
      </c>
      <c r="R79" s="0" t="n">
        <v>25492992</v>
      </c>
      <c r="S79" s="0" t="s">
        <v>2301</v>
      </c>
      <c r="T79" s="0" t="s">
        <v>2302</v>
      </c>
      <c r="U79" s="0" t="s">
        <v>2330</v>
      </c>
      <c r="V79" s="0" t="n">
        <v>150000000</v>
      </c>
      <c r="W79" s="0" t="s">
        <v>2321</v>
      </c>
      <c r="X79" s="0" t="n">
        <v>4</v>
      </c>
      <c r="Y79" s="0" t="n">
        <f aca="false">FALSE()</f>
        <v>0</v>
      </c>
      <c r="Z79" s="0" t="n">
        <f aca="false">FALSE()</f>
        <v>0</v>
      </c>
      <c r="AA79" s="0" t="n">
        <f aca="false">FALSE()</f>
        <v>0</v>
      </c>
      <c r="AB79" s="0" t="n">
        <f aca="false">FALSE()</f>
        <v>0</v>
      </c>
      <c r="AC79" s="0" t="n">
        <v>1</v>
      </c>
      <c r="AD79" s="0" t="s">
        <v>2129</v>
      </c>
      <c r="AE79" s="0" t="n">
        <f aca="false">TRUE()</f>
        <v>1</v>
      </c>
      <c r="AF79" s="0" t="s">
        <v>2958</v>
      </c>
      <c r="AG79" s="0" t="n">
        <v>2</v>
      </c>
      <c r="AH79" s="0" t="s">
        <v>2959</v>
      </c>
      <c r="AI79" s="0" t="s">
        <v>2960</v>
      </c>
      <c r="AJ79" s="0" t="n">
        <v>0</v>
      </c>
      <c r="AK79" s="0" t="s">
        <v>2118</v>
      </c>
      <c r="AL79" s="0" t="n">
        <f aca="false">FALSE()</f>
        <v>0</v>
      </c>
      <c r="AM79" s="0" t="n">
        <f aca="false">TRUE()</f>
        <v>1</v>
      </c>
      <c r="AN79" s="0" t="n">
        <f aca="false">FALSE()</f>
        <v>0</v>
      </c>
      <c r="AO79" s="0" t="n">
        <f aca="false">FALSE()</f>
        <v>0</v>
      </c>
      <c r="AP79" s="0" t="n">
        <f aca="false">FALSE()</f>
        <v>0</v>
      </c>
      <c r="AQ79" s="380" t="n">
        <v>43682.6861111111</v>
      </c>
      <c r="AR79" s="380" t="n">
        <v>43682.4166666667</v>
      </c>
      <c r="AS79" s="0" t="s">
        <v>2961</v>
      </c>
      <c r="AT79" s="0" t="s">
        <v>2170</v>
      </c>
      <c r="AU79" s="0" t="s">
        <v>2170</v>
      </c>
    </row>
    <row r="80" customFormat="false" ht="15" hidden="true" customHeight="false" outlineLevel="0" collapsed="false">
      <c r="A80" s="0" t="s">
        <v>2962</v>
      </c>
      <c r="B80" s="0" t="s">
        <v>2963</v>
      </c>
      <c r="C80" s="0" t="s">
        <v>2964</v>
      </c>
      <c r="D80" s="0" t="s">
        <v>2297</v>
      </c>
      <c r="E80" s="0" t="s">
        <v>2962</v>
      </c>
      <c r="F80" s="0" t="n">
        <v>1</v>
      </c>
      <c r="G80" s="0" t="s">
        <v>2298</v>
      </c>
      <c r="H80" s="0" t="s">
        <v>2170</v>
      </c>
      <c r="I80" s="0" t="s">
        <v>2170</v>
      </c>
      <c r="J80" s="0" t="s">
        <v>2170</v>
      </c>
      <c r="K80" s="0" t="s">
        <v>2170</v>
      </c>
      <c r="L80" s="0" t="s">
        <v>2170</v>
      </c>
      <c r="M80" s="0" t="s">
        <v>2170</v>
      </c>
      <c r="N80" s="0" t="n">
        <f aca="false">FALSE()</f>
        <v>0</v>
      </c>
      <c r="O80" s="0" t="s">
        <v>2965</v>
      </c>
      <c r="P80" s="0" t="s">
        <v>2300</v>
      </c>
      <c r="Q80" s="380" t="n">
        <v>25569.125</v>
      </c>
      <c r="R80" s="0" t="n">
        <v>1000000000</v>
      </c>
      <c r="S80" s="0" t="s">
        <v>2301</v>
      </c>
      <c r="T80" s="0" t="s">
        <v>2302</v>
      </c>
      <c r="U80" s="0" t="s">
        <v>2114</v>
      </c>
      <c r="V80" s="0" t="n">
        <v>0</v>
      </c>
      <c r="W80" s="0" t="s">
        <v>2321</v>
      </c>
      <c r="X80" s="0" t="n">
        <v>4</v>
      </c>
      <c r="Y80" s="0" t="n">
        <f aca="false">FALSE()</f>
        <v>0</v>
      </c>
      <c r="Z80" s="0" t="n">
        <f aca="false">FALSE()</f>
        <v>0</v>
      </c>
      <c r="AA80" s="0" t="n">
        <f aca="false">FALSE()</f>
        <v>0</v>
      </c>
      <c r="AB80" s="0" t="n">
        <f aca="false">FALSE()</f>
        <v>0</v>
      </c>
      <c r="AC80" s="0" t="n">
        <v>1</v>
      </c>
      <c r="AD80" s="0" t="s">
        <v>2129</v>
      </c>
      <c r="AE80" s="0" t="n">
        <f aca="false">TRUE()</f>
        <v>1</v>
      </c>
      <c r="AF80" s="0" t="s">
        <v>2966</v>
      </c>
      <c r="AG80" s="0" t="n">
        <v>2</v>
      </c>
      <c r="AH80" s="0" t="s">
        <v>2967</v>
      </c>
      <c r="AI80" s="0" t="s">
        <v>2968</v>
      </c>
      <c r="AJ80" s="0" t="n">
        <v>0</v>
      </c>
      <c r="AK80" s="0" t="s">
        <v>2118</v>
      </c>
      <c r="AL80" s="0" t="n">
        <f aca="false">FALSE()</f>
        <v>0</v>
      </c>
      <c r="AM80" s="0" t="n">
        <f aca="false">TRUE()</f>
        <v>1</v>
      </c>
      <c r="AN80" s="0" t="n">
        <f aca="false">FALSE()</f>
        <v>0</v>
      </c>
      <c r="AO80" s="0" t="n">
        <f aca="false">FALSE()</f>
        <v>0</v>
      </c>
      <c r="AP80" s="0" t="n">
        <f aca="false">TRUE()</f>
        <v>1</v>
      </c>
      <c r="AQ80" s="380" t="n">
        <v>44837.6527777778</v>
      </c>
      <c r="AR80" s="380" t="n">
        <v>44837.4166666667</v>
      </c>
      <c r="AS80" s="0" t="s">
        <v>2969</v>
      </c>
      <c r="AT80" s="0" t="s">
        <v>2170</v>
      </c>
      <c r="AU80" s="0" t="s">
        <v>2170</v>
      </c>
    </row>
    <row r="81" customFormat="false" ht="15" hidden="true" customHeight="false" outlineLevel="0" collapsed="false">
      <c r="A81" s="0" t="s">
        <v>2970</v>
      </c>
      <c r="B81" s="0" t="s">
        <v>2971</v>
      </c>
      <c r="C81" s="0" t="s">
        <v>2972</v>
      </c>
      <c r="D81" s="0" t="s">
        <v>2297</v>
      </c>
      <c r="E81" s="0" t="s">
        <v>2970</v>
      </c>
      <c r="F81" s="0" t="n">
        <v>1</v>
      </c>
      <c r="G81" s="0" t="s">
        <v>2298</v>
      </c>
      <c r="H81" s="0" t="s">
        <v>2170</v>
      </c>
      <c r="I81" s="0" t="s">
        <v>2170</v>
      </c>
      <c r="J81" s="0" t="s">
        <v>2170</v>
      </c>
      <c r="K81" s="0" t="s">
        <v>2170</v>
      </c>
      <c r="L81" s="0" t="s">
        <v>2170</v>
      </c>
      <c r="M81" s="0" t="s">
        <v>2170</v>
      </c>
      <c r="N81" s="0" t="n">
        <f aca="false">FALSE()</f>
        <v>0</v>
      </c>
      <c r="O81" s="0" t="s">
        <v>2973</v>
      </c>
      <c r="P81" s="0" t="s">
        <v>2300</v>
      </c>
      <c r="Q81" s="380" t="n">
        <v>25569.125</v>
      </c>
      <c r="R81" s="0" t="n">
        <v>105263158</v>
      </c>
      <c r="S81" s="0" t="s">
        <v>2301</v>
      </c>
      <c r="T81" s="0" t="s">
        <v>2302</v>
      </c>
      <c r="U81" s="0" t="s">
        <v>610</v>
      </c>
      <c r="V81" s="0" t="n">
        <v>0</v>
      </c>
      <c r="W81" s="0" t="s">
        <v>2565</v>
      </c>
      <c r="X81" s="0" t="n">
        <v>4</v>
      </c>
      <c r="Y81" s="0" t="n">
        <f aca="false">FALSE()</f>
        <v>0</v>
      </c>
      <c r="Z81" s="0" t="n">
        <f aca="false">FALSE()</f>
        <v>0</v>
      </c>
      <c r="AA81" s="0" t="n">
        <f aca="false">FALSE()</f>
        <v>0</v>
      </c>
      <c r="AB81" s="0" t="n">
        <f aca="false">TRUE()</f>
        <v>1</v>
      </c>
      <c r="AC81" s="0" t="n">
        <v>1</v>
      </c>
      <c r="AD81" s="0" t="s">
        <v>2129</v>
      </c>
      <c r="AE81" s="0" t="n">
        <f aca="false">TRUE()</f>
        <v>1</v>
      </c>
      <c r="AF81" s="0" t="s">
        <v>2974</v>
      </c>
      <c r="AG81" s="0" t="n">
        <v>2</v>
      </c>
      <c r="AH81" s="0" t="s">
        <v>2975</v>
      </c>
      <c r="AI81" s="0" t="s">
        <v>2976</v>
      </c>
      <c r="AJ81" s="0" t="n">
        <v>0</v>
      </c>
      <c r="AK81" s="0" t="s">
        <v>2118</v>
      </c>
      <c r="AL81" s="0" t="n">
        <f aca="false">FALSE()</f>
        <v>0</v>
      </c>
      <c r="AM81" s="0" t="n">
        <f aca="false">TRUE()</f>
        <v>1</v>
      </c>
      <c r="AN81" s="0" t="n">
        <f aca="false">FALSE()</f>
        <v>0</v>
      </c>
      <c r="AO81" s="0" t="n">
        <f aca="false">FALSE()</f>
        <v>0</v>
      </c>
      <c r="AP81" s="0" t="n">
        <f aca="false">TRUE()</f>
        <v>1</v>
      </c>
      <c r="AQ81" s="380" t="n">
        <v>44837.6631944444</v>
      </c>
      <c r="AR81" s="380" t="n">
        <v>44837.4166666667</v>
      </c>
      <c r="AS81" s="0" t="s">
        <v>2977</v>
      </c>
      <c r="AT81" s="0" t="s">
        <v>2170</v>
      </c>
      <c r="AU81" s="0" t="s">
        <v>2170</v>
      </c>
    </row>
    <row r="82" customFormat="false" ht="15" hidden="true" customHeight="false" outlineLevel="0" collapsed="false">
      <c r="A82" s="0" t="s">
        <v>2978</v>
      </c>
      <c r="B82" s="0" t="s">
        <v>2979</v>
      </c>
      <c r="C82" s="0" t="s">
        <v>2980</v>
      </c>
      <c r="D82" s="0" t="s">
        <v>2297</v>
      </c>
      <c r="E82" s="0" t="s">
        <v>2978</v>
      </c>
      <c r="F82" s="0" t="n">
        <v>1</v>
      </c>
      <c r="G82" s="0" t="s">
        <v>2298</v>
      </c>
      <c r="H82" s="0" t="s">
        <v>2170</v>
      </c>
      <c r="I82" s="0" t="s">
        <v>2170</v>
      </c>
      <c r="J82" s="0" t="s">
        <v>2170</v>
      </c>
      <c r="K82" s="0" t="s">
        <v>2170</v>
      </c>
      <c r="L82" s="0" t="s">
        <v>2170</v>
      </c>
      <c r="M82" s="0" t="s">
        <v>2170</v>
      </c>
      <c r="N82" s="0" t="n">
        <f aca="false">FALSE()</f>
        <v>0</v>
      </c>
      <c r="O82" s="0" t="s">
        <v>2981</v>
      </c>
      <c r="P82" s="0" t="s">
        <v>2300</v>
      </c>
      <c r="Q82" s="380" t="n">
        <v>25569.125</v>
      </c>
      <c r="R82" s="0" t="n">
        <v>346824025</v>
      </c>
      <c r="S82" s="0" t="s">
        <v>2301</v>
      </c>
      <c r="T82" s="0" t="s">
        <v>2302</v>
      </c>
      <c r="U82" s="0" t="s">
        <v>2116</v>
      </c>
      <c r="V82" s="0" t="n">
        <v>710000000</v>
      </c>
      <c r="W82" s="0" t="s">
        <v>2321</v>
      </c>
      <c r="X82" s="0" t="n">
        <v>4</v>
      </c>
      <c r="Y82" s="0" t="n">
        <f aca="false">FALSE()</f>
        <v>0</v>
      </c>
      <c r="Z82" s="0" t="n">
        <f aca="false">FALSE()</f>
        <v>0</v>
      </c>
      <c r="AA82" s="0" t="n">
        <f aca="false">FALSE()</f>
        <v>0</v>
      </c>
      <c r="AB82" s="0" t="n">
        <f aca="false">FALSE()</f>
        <v>0</v>
      </c>
      <c r="AC82" s="0" t="n">
        <v>1</v>
      </c>
      <c r="AD82" s="0" t="s">
        <v>2129</v>
      </c>
      <c r="AE82" s="0" t="n">
        <f aca="false">TRUE()</f>
        <v>1</v>
      </c>
      <c r="AF82" s="0" t="s">
        <v>2982</v>
      </c>
      <c r="AG82" s="0" t="n">
        <v>2</v>
      </c>
      <c r="AH82" s="0" t="s">
        <v>2983</v>
      </c>
      <c r="AI82" s="0" t="s">
        <v>2984</v>
      </c>
      <c r="AJ82" s="0" t="n">
        <v>0</v>
      </c>
      <c r="AK82" s="0" t="s">
        <v>2118</v>
      </c>
      <c r="AL82" s="0" t="n">
        <f aca="false">FALSE()</f>
        <v>0</v>
      </c>
      <c r="AM82" s="0" t="n">
        <f aca="false">TRUE()</f>
        <v>1</v>
      </c>
      <c r="AN82" s="0" t="n">
        <f aca="false">FALSE()</f>
        <v>0</v>
      </c>
      <c r="AO82" s="0" t="n">
        <f aca="false">FALSE()</f>
        <v>0</v>
      </c>
      <c r="AP82" s="0" t="n">
        <f aca="false">FALSE()</f>
        <v>0</v>
      </c>
      <c r="AQ82" s="380" t="n">
        <v>44175.9013888889</v>
      </c>
      <c r="AR82" s="380" t="n">
        <v>44175.4166666667</v>
      </c>
      <c r="AS82" s="0" t="s">
        <v>2985</v>
      </c>
      <c r="AT82" s="0" t="s">
        <v>2170</v>
      </c>
      <c r="AU82" s="0" t="s">
        <v>2170</v>
      </c>
    </row>
    <row r="83" customFormat="false" ht="15" hidden="true" customHeight="false" outlineLevel="0" collapsed="false">
      <c r="A83" s="0" t="s">
        <v>929</v>
      </c>
      <c r="B83" s="0" t="s">
        <v>2986</v>
      </c>
      <c r="C83" s="0" t="s">
        <v>926</v>
      </c>
      <c r="D83" s="0" t="s">
        <v>720</v>
      </c>
      <c r="E83" s="0" t="s">
        <v>929</v>
      </c>
      <c r="F83" s="0" t="n">
        <v>1</v>
      </c>
      <c r="G83" s="0" t="s">
        <v>434</v>
      </c>
      <c r="H83" s="0" t="s">
        <v>2170</v>
      </c>
      <c r="I83" s="0" t="s">
        <v>2170</v>
      </c>
      <c r="J83" s="0" t="s">
        <v>2170</v>
      </c>
      <c r="K83" s="0" t="s">
        <v>2170</v>
      </c>
      <c r="L83" s="0" t="s">
        <v>2170</v>
      </c>
      <c r="M83" s="0" t="s">
        <v>2170</v>
      </c>
      <c r="N83" s="0" t="n">
        <f aca="false">FALSE()</f>
        <v>0</v>
      </c>
      <c r="O83" s="0" t="s">
        <v>2987</v>
      </c>
      <c r="P83" s="0" t="s">
        <v>2300</v>
      </c>
      <c r="Q83" s="380" t="n">
        <v>25569.125</v>
      </c>
      <c r="R83" s="0" t="n">
        <v>383445362</v>
      </c>
      <c r="S83" s="0" t="s">
        <v>601</v>
      </c>
      <c r="T83" s="0" t="s">
        <v>2602</v>
      </c>
      <c r="U83" s="0" t="s">
        <v>2451</v>
      </c>
      <c r="V83" s="0" t="n">
        <v>0</v>
      </c>
      <c r="W83" s="0" t="s">
        <v>2356</v>
      </c>
      <c r="X83" s="0" t="n">
        <v>5</v>
      </c>
      <c r="Y83" s="0" t="n">
        <f aca="false">FALSE()</f>
        <v>0</v>
      </c>
      <c r="Z83" s="0" t="n">
        <f aca="false">FALSE()</f>
        <v>0</v>
      </c>
      <c r="AA83" s="0" t="n">
        <f aca="false">FALSE()</f>
        <v>0</v>
      </c>
      <c r="AB83" s="0" t="n">
        <f aca="false">TRUE()</f>
        <v>1</v>
      </c>
      <c r="AC83" s="0" t="n">
        <v>4</v>
      </c>
      <c r="AD83" s="0" t="s">
        <v>2803</v>
      </c>
      <c r="AE83" s="0" t="n">
        <f aca="false">TRUE()</f>
        <v>1</v>
      </c>
      <c r="AF83" s="0" t="s">
        <v>2988</v>
      </c>
      <c r="AG83" s="0" t="n">
        <v>1</v>
      </c>
      <c r="AH83" s="0" t="s">
        <v>2989</v>
      </c>
      <c r="AI83" s="0" t="s">
        <v>2990</v>
      </c>
      <c r="AJ83" s="0" t="n">
        <v>0</v>
      </c>
      <c r="AK83" s="0" t="s">
        <v>2118</v>
      </c>
      <c r="AL83" s="0" t="n">
        <f aca="false">FALSE()</f>
        <v>0</v>
      </c>
      <c r="AM83" s="0" t="n">
        <f aca="false">TRUE()</f>
        <v>1</v>
      </c>
      <c r="AN83" s="0" t="n">
        <f aca="false">FALSE()</f>
        <v>0</v>
      </c>
      <c r="AO83" s="0" t="n">
        <f aca="false">FALSE()</f>
        <v>0</v>
      </c>
      <c r="AP83" s="0" t="n">
        <f aca="false">FALSE()</f>
        <v>0</v>
      </c>
      <c r="AQ83" s="380" t="n">
        <v>43864.4159722222</v>
      </c>
      <c r="AR83" s="380" t="n">
        <v>43864.4166666667</v>
      </c>
      <c r="AS83" s="0" t="s">
        <v>2991</v>
      </c>
      <c r="AT83" s="0" t="s">
        <v>2170</v>
      </c>
      <c r="AU83" s="0" t="s">
        <v>2170</v>
      </c>
    </row>
    <row r="84" customFormat="false" ht="15" hidden="true" customHeight="false" outlineLevel="0" collapsed="false">
      <c r="A84" s="0" t="s">
        <v>2992</v>
      </c>
      <c r="B84" s="0" t="s">
        <v>2993</v>
      </c>
      <c r="C84" s="0" t="s">
        <v>2994</v>
      </c>
      <c r="D84" s="0" t="s">
        <v>2525</v>
      </c>
      <c r="E84" s="0" t="s">
        <v>2992</v>
      </c>
      <c r="F84" s="0" t="n">
        <v>10</v>
      </c>
      <c r="G84" s="0" t="s">
        <v>2526</v>
      </c>
      <c r="H84" s="0" t="s">
        <v>2170</v>
      </c>
      <c r="I84" s="0" t="s">
        <v>2170</v>
      </c>
      <c r="J84" s="0" t="s">
        <v>2170</v>
      </c>
      <c r="K84" s="0" t="s">
        <v>2170</v>
      </c>
      <c r="L84" s="0" t="s">
        <v>2170</v>
      </c>
      <c r="M84" s="0" t="s">
        <v>2170</v>
      </c>
      <c r="N84" s="0" t="n">
        <f aca="false">FALSE()</f>
        <v>0</v>
      </c>
      <c r="O84" s="0" t="s">
        <v>2995</v>
      </c>
      <c r="P84" s="0" t="s">
        <v>2300</v>
      </c>
      <c r="Q84" s="380" t="n">
        <v>25569.125</v>
      </c>
      <c r="R84" s="0" t="n">
        <v>1309679430</v>
      </c>
      <c r="S84" s="0" t="s">
        <v>2528</v>
      </c>
      <c r="T84" s="0" t="s">
        <v>2529</v>
      </c>
      <c r="U84" s="0" t="s">
        <v>2330</v>
      </c>
      <c r="V84" s="0" t="n">
        <v>2000000000</v>
      </c>
      <c r="W84" s="0" t="s">
        <v>2996</v>
      </c>
      <c r="X84" s="0" t="n">
        <v>4</v>
      </c>
      <c r="Y84" s="0" t="n">
        <f aca="false">FALSE()</f>
        <v>0</v>
      </c>
      <c r="Z84" s="0" t="n">
        <f aca="false">FALSE()</f>
        <v>0</v>
      </c>
      <c r="AA84" s="0" t="n">
        <f aca="false">FALSE()</f>
        <v>0</v>
      </c>
      <c r="AB84" s="0" t="n">
        <f aca="false">FALSE()</f>
        <v>0</v>
      </c>
      <c r="AC84" s="0" t="n">
        <v>1</v>
      </c>
      <c r="AD84" s="0" t="s">
        <v>2137</v>
      </c>
      <c r="AE84" s="0" t="n">
        <f aca="false">TRUE()</f>
        <v>1</v>
      </c>
      <c r="AF84" s="0" t="s">
        <v>2997</v>
      </c>
      <c r="AG84" s="0" t="n">
        <v>2</v>
      </c>
      <c r="AH84" s="0" t="s">
        <v>2998</v>
      </c>
      <c r="AI84" s="0" t="s">
        <v>2999</v>
      </c>
      <c r="AJ84" s="0" t="n">
        <v>0</v>
      </c>
      <c r="AK84" s="0" t="s">
        <v>2118</v>
      </c>
      <c r="AL84" s="0" t="n">
        <f aca="false">FALSE()</f>
        <v>0</v>
      </c>
      <c r="AM84" s="0" t="n">
        <f aca="false">FALSE()</f>
        <v>0</v>
      </c>
      <c r="AN84" s="0" t="n">
        <f aca="false">FALSE()</f>
        <v>0</v>
      </c>
      <c r="AO84" s="0" t="n">
        <f aca="false">FALSE()</f>
        <v>0</v>
      </c>
      <c r="AP84" s="0" t="n">
        <f aca="false">TRUE()</f>
        <v>1</v>
      </c>
      <c r="AQ84" s="380" t="n">
        <v>44846.3381944444</v>
      </c>
      <c r="AR84" s="380" t="n">
        <v>44846.4166666667</v>
      </c>
      <c r="AS84" s="0" t="s">
        <v>3000</v>
      </c>
      <c r="AT84" s="0" t="s">
        <v>2170</v>
      </c>
      <c r="AU84" s="0" t="s">
        <v>2170</v>
      </c>
    </row>
    <row r="85" customFormat="false" ht="15" hidden="true" customHeight="false" outlineLevel="0" collapsed="false">
      <c r="A85" s="0" t="s">
        <v>3001</v>
      </c>
      <c r="B85" s="0" t="s">
        <v>3002</v>
      </c>
      <c r="C85" s="0" t="s">
        <v>3003</v>
      </c>
      <c r="D85" s="0" t="s">
        <v>2297</v>
      </c>
      <c r="E85" s="0" t="s">
        <v>3001</v>
      </c>
      <c r="F85" s="0" t="n">
        <v>1</v>
      </c>
      <c r="G85" s="0" t="s">
        <v>2298</v>
      </c>
      <c r="H85" s="0" t="s">
        <v>2170</v>
      </c>
      <c r="I85" s="0" t="s">
        <v>2170</v>
      </c>
      <c r="J85" s="0" t="s">
        <v>2170</v>
      </c>
      <c r="K85" s="0" t="s">
        <v>2170</v>
      </c>
      <c r="L85" s="0" t="s">
        <v>2170</v>
      </c>
      <c r="M85" s="0" t="s">
        <v>2170</v>
      </c>
      <c r="N85" s="0" t="n">
        <f aca="false">FALSE()</f>
        <v>0</v>
      </c>
      <c r="O85" s="0" t="s">
        <v>3004</v>
      </c>
      <c r="P85" s="0" t="s">
        <v>2300</v>
      </c>
      <c r="Q85" s="380" t="n">
        <v>25569.125</v>
      </c>
      <c r="R85" s="0" t="n">
        <v>30648990</v>
      </c>
      <c r="S85" s="0" t="s">
        <v>2301</v>
      </c>
      <c r="T85" s="0" t="s">
        <v>2302</v>
      </c>
      <c r="U85" s="0" t="s">
        <v>2365</v>
      </c>
      <c r="V85" s="0" t="n">
        <v>45000000</v>
      </c>
      <c r="W85" s="0" t="s">
        <v>2321</v>
      </c>
      <c r="X85" s="0" t="n">
        <v>4</v>
      </c>
      <c r="Y85" s="0" t="n">
        <f aca="false">FALSE()</f>
        <v>0</v>
      </c>
      <c r="Z85" s="0" t="n">
        <f aca="false">FALSE()</f>
        <v>0</v>
      </c>
      <c r="AA85" s="0" t="n">
        <f aca="false">FALSE()</f>
        <v>0</v>
      </c>
      <c r="AB85" s="0" t="n">
        <f aca="false">TRUE()</f>
        <v>1</v>
      </c>
      <c r="AC85" s="0" t="n">
        <v>1</v>
      </c>
      <c r="AD85" s="0" t="s">
        <v>2129</v>
      </c>
      <c r="AE85" s="0" t="n">
        <f aca="false">TRUE()</f>
        <v>1</v>
      </c>
      <c r="AF85" s="0" t="s">
        <v>3005</v>
      </c>
      <c r="AG85" s="0" t="n">
        <v>2</v>
      </c>
      <c r="AH85" s="0" t="s">
        <v>3006</v>
      </c>
      <c r="AI85" s="0" t="s">
        <v>3007</v>
      </c>
      <c r="AJ85" s="0" t="n">
        <v>0</v>
      </c>
      <c r="AK85" s="0" t="s">
        <v>2118</v>
      </c>
      <c r="AL85" s="0" t="n">
        <f aca="false">FALSE()</f>
        <v>0</v>
      </c>
      <c r="AM85" s="0" t="n">
        <f aca="false">TRUE()</f>
        <v>1</v>
      </c>
      <c r="AN85" s="0" t="n">
        <f aca="false">FALSE()</f>
        <v>0</v>
      </c>
      <c r="AO85" s="0" t="n">
        <f aca="false">FALSE()</f>
        <v>0</v>
      </c>
      <c r="AP85" s="0" t="n">
        <f aca="false">FALSE()</f>
        <v>0</v>
      </c>
      <c r="AQ85" s="380" t="n">
        <v>44041.6875</v>
      </c>
      <c r="AR85" s="380" t="n">
        <v>44041.4166666667</v>
      </c>
      <c r="AS85" s="0" t="s">
        <v>3008</v>
      </c>
      <c r="AT85" s="0" t="s">
        <v>2170</v>
      </c>
      <c r="AU85" s="0" t="s">
        <v>2170</v>
      </c>
    </row>
    <row r="86" customFormat="false" ht="15" hidden="true" customHeight="false" outlineLevel="0" collapsed="false">
      <c r="A86" s="0" t="s">
        <v>3009</v>
      </c>
      <c r="B86" s="0" t="s">
        <v>3010</v>
      </c>
      <c r="C86" s="0" t="s">
        <v>3011</v>
      </c>
      <c r="D86" s="0" t="s">
        <v>2297</v>
      </c>
      <c r="E86" s="0" t="s">
        <v>3009</v>
      </c>
      <c r="F86" s="0" t="n">
        <v>1</v>
      </c>
      <c r="G86" s="0" t="s">
        <v>2298</v>
      </c>
      <c r="H86" s="0" t="s">
        <v>2170</v>
      </c>
      <c r="I86" s="0" t="s">
        <v>2170</v>
      </c>
      <c r="J86" s="0" t="s">
        <v>2170</v>
      </c>
      <c r="K86" s="0" t="s">
        <v>2170</v>
      </c>
      <c r="L86" s="0" t="s">
        <v>2170</v>
      </c>
      <c r="M86" s="0" t="s">
        <v>2170</v>
      </c>
      <c r="N86" s="0" t="n">
        <f aca="false">FALSE()</f>
        <v>0</v>
      </c>
      <c r="O86" s="0" t="s">
        <v>3012</v>
      </c>
      <c r="P86" s="0" t="s">
        <v>2300</v>
      </c>
      <c r="Q86" s="380" t="n">
        <v>25569.125</v>
      </c>
      <c r="R86" s="0" t="n">
        <v>695000000</v>
      </c>
      <c r="S86" s="0" t="s">
        <v>2301</v>
      </c>
      <c r="T86" s="0" t="s">
        <v>2302</v>
      </c>
      <c r="U86" s="0" t="s">
        <v>2684</v>
      </c>
      <c r="V86" s="0" t="n">
        <v>10800000000</v>
      </c>
      <c r="W86" s="0" t="s">
        <v>2366</v>
      </c>
      <c r="X86" s="0" t="n">
        <v>4</v>
      </c>
      <c r="Y86" s="0" t="n">
        <f aca="false">FALSE()</f>
        <v>0</v>
      </c>
      <c r="Z86" s="0" t="n">
        <f aca="false">FALSE()</f>
        <v>0</v>
      </c>
      <c r="AA86" s="0" t="n">
        <f aca="false">FALSE()</f>
        <v>0</v>
      </c>
      <c r="AB86" s="0" t="n">
        <f aca="false">FALSE()</f>
        <v>0</v>
      </c>
      <c r="AC86" s="0" t="n">
        <v>1</v>
      </c>
      <c r="AD86" s="0" t="s">
        <v>2129</v>
      </c>
      <c r="AE86" s="0" t="n">
        <f aca="false">TRUE()</f>
        <v>1</v>
      </c>
      <c r="AF86" s="0" t="s">
        <v>3013</v>
      </c>
      <c r="AG86" s="0" t="n">
        <v>2</v>
      </c>
      <c r="AH86" s="0" t="s">
        <v>3014</v>
      </c>
      <c r="AI86" s="0" t="s">
        <v>3015</v>
      </c>
      <c r="AJ86" s="0" t="n">
        <v>0</v>
      </c>
      <c r="AK86" s="0" t="s">
        <v>2118</v>
      </c>
      <c r="AL86" s="0" t="n">
        <f aca="false">FALSE()</f>
        <v>0</v>
      </c>
      <c r="AM86" s="0" t="n">
        <f aca="false">TRUE()</f>
        <v>1</v>
      </c>
      <c r="AN86" s="0" t="n">
        <f aca="false">FALSE()</f>
        <v>0</v>
      </c>
      <c r="AO86" s="0" t="n">
        <f aca="false">FALSE()</f>
        <v>0</v>
      </c>
      <c r="AP86" s="0" t="n">
        <f aca="false">FALSE()</f>
        <v>0</v>
      </c>
      <c r="AQ86" s="380" t="n">
        <v>44670.625</v>
      </c>
      <c r="AR86" s="380" t="n">
        <v>44670.4166666667</v>
      </c>
      <c r="AS86" s="0" t="s">
        <v>3016</v>
      </c>
      <c r="AT86" s="0" t="s">
        <v>2170</v>
      </c>
      <c r="AU86" s="0" t="s">
        <v>2170</v>
      </c>
    </row>
    <row r="87" customFormat="false" ht="15" hidden="true" customHeight="false" outlineLevel="0" collapsed="false">
      <c r="A87" s="0" t="s">
        <v>3017</v>
      </c>
      <c r="B87" s="0" t="s">
        <v>3018</v>
      </c>
      <c r="C87" s="0" t="s">
        <v>3019</v>
      </c>
      <c r="D87" s="0" t="s">
        <v>2297</v>
      </c>
      <c r="E87" s="0" t="s">
        <v>3017</v>
      </c>
      <c r="F87" s="0" t="n">
        <v>1</v>
      </c>
      <c r="G87" s="0" t="s">
        <v>2298</v>
      </c>
      <c r="H87" s="0" t="s">
        <v>2170</v>
      </c>
      <c r="I87" s="0" t="s">
        <v>2170</v>
      </c>
      <c r="J87" s="0" t="s">
        <v>2170</v>
      </c>
      <c r="K87" s="0" t="s">
        <v>2170</v>
      </c>
      <c r="L87" s="0" t="s">
        <v>2170</v>
      </c>
      <c r="M87" s="0" t="s">
        <v>2170</v>
      </c>
      <c r="N87" s="0" t="n">
        <f aca="false">FALSE()</f>
        <v>0</v>
      </c>
      <c r="O87" s="0" t="s">
        <v>3020</v>
      </c>
      <c r="P87" s="0" t="s">
        <v>2300</v>
      </c>
      <c r="Q87" s="380" t="n">
        <v>30546.1666666667</v>
      </c>
      <c r="R87" s="0" t="n">
        <v>403258456</v>
      </c>
      <c r="S87" s="0" t="s">
        <v>2301</v>
      </c>
      <c r="T87" s="0" t="s">
        <v>2302</v>
      </c>
      <c r="U87" s="0" t="s">
        <v>2115</v>
      </c>
      <c r="V87" s="0" t="n">
        <v>425000000</v>
      </c>
      <c r="W87" s="0" t="s">
        <v>2409</v>
      </c>
      <c r="X87" s="0" t="n">
        <v>4</v>
      </c>
      <c r="Y87" s="0" t="n">
        <f aca="false">FALSE()</f>
        <v>0</v>
      </c>
      <c r="Z87" s="0" t="n">
        <f aca="false">FALSE()</f>
        <v>0</v>
      </c>
      <c r="AA87" s="0" t="n">
        <f aca="false">FALSE()</f>
        <v>0</v>
      </c>
      <c r="AB87" s="0" t="n">
        <f aca="false">TRUE()</f>
        <v>1</v>
      </c>
      <c r="AC87" s="0" t="n">
        <v>1</v>
      </c>
      <c r="AD87" s="0" t="s">
        <v>2129</v>
      </c>
      <c r="AE87" s="0" t="n">
        <f aca="false">TRUE()</f>
        <v>1</v>
      </c>
      <c r="AF87" s="0" t="s">
        <v>3021</v>
      </c>
      <c r="AG87" s="0" t="n">
        <v>2</v>
      </c>
      <c r="AH87" s="0" t="s">
        <v>3022</v>
      </c>
      <c r="AI87" s="0" t="s">
        <v>3023</v>
      </c>
      <c r="AJ87" s="0" t="n">
        <v>0</v>
      </c>
      <c r="AK87" s="0" t="s">
        <v>2118</v>
      </c>
      <c r="AL87" s="0" t="n">
        <f aca="false">FALSE()</f>
        <v>0</v>
      </c>
      <c r="AM87" s="0" t="n">
        <f aca="false">TRUE()</f>
        <v>1</v>
      </c>
      <c r="AN87" s="0" t="n">
        <f aca="false">FALSE()</f>
        <v>0</v>
      </c>
      <c r="AO87" s="0" t="n">
        <f aca="false">FALSE()</f>
        <v>0</v>
      </c>
      <c r="AP87" s="0" t="n">
        <f aca="false">FALSE()</f>
        <v>0</v>
      </c>
      <c r="AQ87" s="380" t="n">
        <v>43123.7291666667</v>
      </c>
      <c r="AR87" s="380" t="n">
        <v>32398.1666666667</v>
      </c>
      <c r="AS87" s="0" t="s">
        <v>3024</v>
      </c>
      <c r="AT87" s="0" t="s">
        <v>2170</v>
      </c>
      <c r="AU87" s="0" t="s">
        <v>2170</v>
      </c>
    </row>
    <row r="88" customFormat="false" ht="15" hidden="true" customHeight="false" outlineLevel="0" collapsed="false">
      <c r="A88" s="0" t="s">
        <v>3025</v>
      </c>
      <c r="B88" s="0" t="s">
        <v>3026</v>
      </c>
      <c r="C88" s="0" t="s">
        <v>3027</v>
      </c>
      <c r="D88" s="0" t="s">
        <v>2297</v>
      </c>
      <c r="E88" s="0" t="s">
        <v>3025</v>
      </c>
      <c r="F88" s="0" t="n">
        <v>1</v>
      </c>
      <c r="G88" s="0" t="s">
        <v>2298</v>
      </c>
      <c r="H88" s="0" t="s">
        <v>2170</v>
      </c>
      <c r="I88" s="0" t="s">
        <v>2170</v>
      </c>
      <c r="J88" s="0" t="s">
        <v>2170</v>
      </c>
      <c r="K88" s="0" t="s">
        <v>2170</v>
      </c>
      <c r="L88" s="0" t="s">
        <v>2170</v>
      </c>
      <c r="M88" s="0" t="s">
        <v>2170</v>
      </c>
      <c r="N88" s="0" t="n">
        <f aca="false">FALSE()</f>
        <v>0</v>
      </c>
      <c r="O88" s="0" t="s">
        <v>3028</v>
      </c>
      <c r="P88" s="0" t="s">
        <v>2300</v>
      </c>
      <c r="Q88" s="380" t="n">
        <v>8305.16666666667</v>
      </c>
      <c r="R88" s="0" t="n">
        <v>76119662</v>
      </c>
      <c r="S88" s="0" t="s">
        <v>2301</v>
      </c>
      <c r="T88" s="0" t="s">
        <v>2302</v>
      </c>
      <c r="U88" s="0" t="s">
        <v>2115</v>
      </c>
      <c r="V88" s="0" t="n">
        <v>200000000</v>
      </c>
      <c r="W88" s="0" t="s">
        <v>2409</v>
      </c>
      <c r="X88" s="0" t="n">
        <v>4</v>
      </c>
      <c r="Y88" s="0" t="n">
        <f aca="false">FALSE()</f>
        <v>0</v>
      </c>
      <c r="Z88" s="0" t="n">
        <f aca="false">FALSE()</f>
        <v>0</v>
      </c>
      <c r="AA88" s="0" t="n">
        <f aca="false">FALSE()</f>
        <v>0</v>
      </c>
      <c r="AB88" s="0" t="n">
        <f aca="false">TRUE()</f>
        <v>1</v>
      </c>
      <c r="AC88" s="0" t="n">
        <v>1</v>
      </c>
      <c r="AD88" s="0" t="s">
        <v>2129</v>
      </c>
      <c r="AE88" s="0" t="n">
        <f aca="false">TRUE()</f>
        <v>1</v>
      </c>
      <c r="AF88" s="0" t="s">
        <v>3029</v>
      </c>
      <c r="AG88" s="0" t="n">
        <v>2</v>
      </c>
      <c r="AH88" s="0" t="s">
        <v>3030</v>
      </c>
      <c r="AI88" s="0" t="s">
        <v>3031</v>
      </c>
      <c r="AJ88" s="0" t="n">
        <v>0</v>
      </c>
      <c r="AK88" s="0" t="s">
        <v>2118</v>
      </c>
      <c r="AL88" s="0" t="n">
        <f aca="false">FALSE()</f>
        <v>0</v>
      </c>
      <c r="AM88" s="0" t="n">
        <f aca="false">TRUE()</f>
        <v>1</v>
      </c>
      <c r="AN88" s="0" t="n">
        <f aca="false">FALSE()</f>
        <v>0</v>
      </c>
      <c r="AO88" s="0" t="n">
        <f aca="false">FALSE()</f>
        <v>0</v>
      </c>
      <c r="AP88" s="0" t="n">
        <f aca="false">FALSE()</f>
        <v>0</v>
      </c>
      <c r="AQ88" s="380" t="n">
        <v>43559.6888888889</v>
      </c>
      <c r="AR88" s="380" t="n">
        <v>32687.1666666667</v>
      </c>
      <c r="AS88" s="0" t="s">
        <v>3032</v>
      </c>
      <c r="AT88" s="0" t="s">
        <v>2170</v>
      </c>
      <c r="AU88" s="0" t="s">
        <v>2170</v>
      </c>
    </row>
    <row r="89" customFormat="false" ht="15" hidden="true" customHeight="false" outlineLevel="0" collapsed="false">
      <c r="A89" s="0" t="s">
        <v>3033</v>
      </c>
      <c r="B89" s="0" t="s">
        <v>3034</v>
      </c>
      <c r="C89" s="0" t="s">
        <v>3035</v>
      </c>
      <c r="D89" s="0" t="s">
        <v>2297</v>
      </c>
      <c r="E89" s="0" t="s">
        <v>3033</v>
      </c>
      <c r="F89" s="0" t="n">
        <v>1</v>
      </c>
      <c r="G89" s="0" t="s">
        <v>2298</v>
      </c>
      <c r="H89" s="0" t="s">
        <v>2170</v>
      </c>
      <c r="I89" s="0" t="s">
        <v>2170</v>
      </c>
      <c r="J89" s="0" t="s">
        <v>2170</v>
      </c>
      <c r="K89" s="0" t="s">
        <v>2170</v>
      </c>
      <c r="L89" s="0" t="s">
        <v>2170</v>
      </c>
      <c r="M89" s="0" t="s">
        <v>2170</v>
      </c>
      <c r="N89" s="0" t="n">
        <f aca="false">FALSE()</f>
        <v>0</v>
      </c>
      <c r="O89" s="0" t="s">
        <v>3036</v>
      </c>
      <c r="P89" s="0" t="s">
        <v>2300</v>
      </c>
      <c r="Q89" s="380" t="n">
        <v>30621.125</v>
      </c>
      <c r="R89" s="0" t="n">
        <v>74036000</v>
      </c>
      <c r="S89" s="0" t="s">
        <v>2301</v>
      </c>
      <c r="T89" s="0" t="s">
        <v>2302</v>
      </c>
      <c r="U89" s="0" t="s">
        <v>2115</v>
      </c>
      <c r="V89" s="0" t="n">
        <v>0</v>
      </c>
      <c r="W89" s="0" t="s">
        <v>2366</v>
      </c>
      <c r="X89" s="0" t="n">
        <v>4</v>
      </c>
      <c r="Y89" s="0" t="n">
        <f aca="false">FALSE()</f>
        <v>0</v>
      </c>
      <c r="Z89" s="0" t="n">
        <f aca="false">FALSE()</f>
        <v>0</v>
      </c>
      <c r="AA89" s="0" t="n">
        <f aca="false">FALSE()</f>
        <v>0</v>
      </c>
      <c r="AB89" s="0" t="n">
        <f aca="false">TRUE()</f>
        <v>1</v>
      </c>
      <c r="AC89" s="0" t="n">
        <v>1</v>
      </c>
      <c r="AD89" s="0" t="s">
        <v>2129</v>
      </c>
      <c r="AE89" s="0" t="n">
        <f aca="false">TRUE()</f>
        <v>1</v>
      </c>
      <c r="AF89" s="0" t="s">
        <v>3037</v>
      </c>
      <c r="AG89" s="0" t="n">
        <v>2</v>
      </c>
      <c r="AH89" s="0" t="s">
        <v>3038</v>
      </c>
      <c r="AI89" s="0" t="s">
        <v>3039</v>
      </c>
      <c r="AJ89" s="0" t="n">
        <v>0</v>
      </c>
      <c r="AK89" s="0" t="s">
        <v>2118</v>
      </c>
      <c r="AL89" s="0" t="n">
        <f aca="false">FALSE()</f>
        <v>0</v>
      </c>
      <c r="AM89" s="0" t="n">
        <f aca="false">TRUE()</f>
        <v>1</v>
      </c>
      <c r="AN89" s="0" t="n">
        <f aca="false">FALSE()</f>
        <v>0</v>
      </c>
      <c r="AO89" s="0" t="n">
        <f aca="false">FALSE()</f>
        <v>0</v>
      </c>
      <c r="AP89" s="0" t="n">
        <f aca="false">FALSE()</f>
        <v>0</v>
      </c>
      <c r="AQ89" s="380" t="n">
        <v>43496.7291666667</v>
      </c>
      <c r="AR89" s="380" t="n">
        <v>32687.1666666667</v>
      </c>
      <c r="AS89" s="0" t="s">
        <v>3040</v>
      </c>
      <c r="AT89" s="0" t="s">
        <v>2170</v>
      </c>
      <c r="AU89" s="0" t="s">
        <v>2170</v>
      </c>
    </row>
    <row r="90" customFormat="false" ht="15" hidden="true" customHeight="false" outlineLevel="0" collapsed="false">
      <c r="A90" s="0" t="s">
        <v>1169</v>
      </c>
      <c r="B90" s="0" t="s">
        <v>3041</v>
      </c>
      <c r="C90" s="0" t="s">
        <v>1166</v>
      </c>
      <c r="D90" s="0" t="s">
        <v>720</v>
      </c>
      <c r="E90" s="0" t="s">
        <v>1169</v>
      </c>
      <c r="F90" s="0" t="n">
        <v>10</v>
      </c>
      <c r="G90" s="0" t="s">
        <v>434</v>
      </c>
      <c r="H90" s="0" t="s">
        <v>2170</v>
      </c>
      <c r="I90" s="0" t="s">
        <v>2170</v>
      </c>
      <c r="J90" s="0" t="s">
        <v>2170</v>
      </c>
      <c r="K90" s="0" t="s">
        <v>2170</v>
      </c>
      <c r="L90" s="0" t="s">
        <v>2170</v>
      </c>
      <c r="M90" s="0" t="s">
        <v>2170</v>
      </c>
      <c r="N90" s="0" t="n">
        <f aca="false">FALSE()</f>
        <v>0</v>
      </c>
      <c r="O90" s="0" t="s">
        <v>3042</v>
      </c>
      <c r="P90" s="0" t="s">
        <v>2601</v>
      </c>
      <c r="Q90" s="380" t="n">
        <v>37825.1666666667</v>
      </c>
      <c r="R90" s="0" t="n">
        <v>119596000</v>
      </c>
      <c r="S90" s="0" t="s">
        <v>601</v>
      </c>
      <c r="T90" s="0" t="s">
        <v>2602</v>
      </c>
      <c r="U90" s="0" t="s">
        <v>2114</v>
      </c>
      <c r="V90" s="0" t="n">
        <v>119596000</v>
      </c>
      <c r="W90" s="0" t="s">
        <v>2603</v>
      </c>
      <c r="X90" s="0" t="n">
        <v>5</v>
      </c>
      <c r="Y90" s="0" t="n">
        <f aca="false">FALSE()</f>
        <v>0</v>
      </c>
      <c r="Z90" s="0" t="n">
        <f aca="false">TRUE()</f>
        <v>1</v>
      </c>
      <c r="AA90" s="0" t="n">
        <f aca="false">TRUE()</f>
        <v>1</v>
      </c>
      <c r="AB90" s="0" t="n">
        <f aca="false">TRUE()</f>
        <v>1</v>
      </c>
      <c r="AC90" s="0" t="n">
        <v>2</v>
      </c>
      <c r="AD90" s="0" t="s">
        <v>2129</v>
      </c>
      <c r="AE90" s="0" t="n">
        <f aca="false">TRUE()</f>
        <v>1</v>
      </c>
      <c r="AF90" s="0" t="s">
        <v>3043</v>
      </c>
      <c r="AG90" s="0" t="n">
        <v>1</v>
      </c>
      <c r="AH90" s="0" t="s">
        <v>3044</v>
      </c>
      <c r="AI90" s="0" t="s">
        <v>3045</v>
      </c>
      <c r="AJ90" s="0" t="n">
        <v>0</v>
      </c>
      <c r="AK90" s="0" t="s">
        <v>2119</v>
      </c>
      <c r="AL90" s="0" t="n">
        <f aca="false">TRUE()</f>
        <v>1</v>
      </c>
      <c r="AM90" s="0" t="n">
        <f aca="false">FALSE()</f>
        <v>0</v>
      </c>
      <c r="AN90" s="0" t="n">
        <f aca="false">TRUE()</f>
        <v>1</v>
      </c>
      <c r="AO90" s="0" t="n">
        <f aca="false">FALSE()</f>
        <v>0</v>
      </c>
      <c r="AP90" s="0" t="n">
        <f aca="false">FALSE()</f>
        <v>0</v>
      </c>
      <c r="AQ90" s="380" t="n">
        <v>43166.9513888889</v>
      </c>
      <c r="AR90" s="380" t="n">
        <v>40917.1666666667</v>
      </c>
      <c r="AS90" s="0" t="s">
        <v>3046</v>
      </c>
      <c r="AT90" s="0" t="s">
        <v>2170</v>
      </c>
      <c r="AU90" s="0" t="s">
        <v>2170</v>
      </c>
    </row>
    <row r="91" customFormat="false" ht="15" hidden="true" customHeight="false" outlineLevel="0" collapsed="false">
      <c r="A91" s="0" t="s">
        <v>3047</v>
      </c>
      <c r="B91" s="0" t="s">
        <v>3048</v>
      </c>
      <c r="C91" s="0" t="s">
        <v>3049</v>
      </c>
      <c r="D91" s="0" t="s">
        <v>2297</v>
      </c>
      <c r="E91" s="0" t="s">
        <v>3047</v>
      </c>
      <c r="F91" s="0" t="n">
        <v>1</v>
      </c>
      <c r="G91" s="0" t="s">
        <v>2298</v>
      </c>
      <c r="H91" s="0" t="s">
        <v>2170</v>
      </c>
      <c r="I91" s="0" t="s">
        <v>2170</v>
      </c>
      <c r="J91" s="0" t="s">
        <v>2170</v>
      </c>
      <c r="K91" s="0" t="s">
        <v>2170</v>
      </c>
      <c r="L91" s="0" t="s">
        <v>2170</v>
      </c>
      <c r="M91" s="0" t="s">
        <v>2170</v>
      </c>
      <c r="N91" s="0" t="n">
        <f aca="false">FALSE()</f>
        <v>0</v>
      </c>
      <c r="O91" s="0" t="s">
        <v>3050</v>
      </c>
      <c r="P91" s="0" t="s">
        <v>2300</v>
      </c>
      <c r="Q91" s="380" t="n">
        <v>36481.125</v>
      </c>
      <c r="R91" s="0" t="n">
        <v>302722668</v>
      </c>
      <c r="S91" s="0" t="s">
        <v>2301</v>
      </c>
      <c r="T91" s="0" t="s">
        <v>2302</v>
      </c>
      <c r="U91" s="0" t="s">
        <v>2330</v>
      </c>
      <c r="V91" s="0" t="n">
        <v>0</v>
      </c>
      <c r="W91" s="0" t="s">
        <v>2366</v>
      </c>
      <c r="X91" s="0" t="n">
        <v>4</v>
      </c>
      <c r="Y91" s="0" t="n">
        <f aca="false">FALSE()</f>
        <v>0</v>
      </c>
      <c r="Z91" s="0" t="n">
        <f aca="false">FALSE()</f>
        <v>0</v>
      </c>
      <c r="AA91" s="0" t="n">
        <f aca="false">FALSE()</f>
        <v>0</v>
      </c>
      <c r="AB91" s="0" t="n">
        <f aca="false">TRUE()</f>
        <v>1</v>
      </c>
      <c r="AC91" s="0" t="n">
        <v>1</v>
      </c>
      <c r="AD91" s="0" t="s">
        <v>2129</v>
      </c>
      <c r="AE91" s="0" t="n">
        <f aca="false">TRUE()</f>
        <v>1</v>
      </c>
      <c r="AF91" s="0" t="s">
        <v>3051</v>
      </c>
      <c r="AG91" s="0" t="n">
        <v>2</v>
      </c>
      <c r="AH91" s="0" t="s">
        <v>3052</v>
      </c>
      <c r="AI91" s="0" t="s">
        <v>3053</v>
      </c>
      <c r="AJ91" s="0" t="n">
        <v>0</v>
      </c>
      <c r="AK91" s="0" t="s">
        <v>2118</v>
      </c>
      <c r="AL91" s="0" t="n">
        <f aca="false">FALSE()</f>
        <v>0</v>
      </c>
      <c r="AM91" s="0" t="n">
        <f aca="false">TRUE()</f>
        <v>1</v>
      </c>
      <c r="AN91" s="0" t="n">
        <f aca="false">FALSE()</f>
        <v>0</v>
      </c>
      <c r="AO91" s="0" t="n">
        <f aca="false">FALSE()</f>
        <v>0</v>
      </c>
      <c r="AP91" s="0" t="n">
        <f aca="false">FALSE()</f>
        <v>0</v>
      </c>
      <c r="AQ91" s="380" t="n">
        <v>43123.7291666667</v>
      </c>
      <c r="AR91" s="380" t="n">
        <v>36482.125</v>
      </c>
      <c r="AS91" s="0" t="s">
        <v>3054</v>
      </c>
      <c r="AT91" s="0" t="s">
        <v>2170</v>
      </c>
      <c r="AU91" s="0" t="s">
        <v>2170</v>
      </c>
    </row>
    <row r="92" customFormat="false" ht="15" hidden="true" customHeight="false" outlineLevel="0" collapsed="false">
      <c r="A92" s="0" t="s">
        <v>1843</v>
      </c>
      <c r="B92" s="0" t="s">
        <v>3055</v>
      </c>
      <c r="C92" s="0" t="s">
        <v>1840</v>
      </c>
      <c r="D92" s="0" t="s">
        <v>720</v>
      </c>
      <c r="E92" s="0" t="s">
        <v>1843</v>
      </c>
      <c r="F92" s="0" t="n">
        <v>1</v>
      </c>
      <c r="G92" s="0" t="s">
        <v>434</v>
      </c>
      <c r="H92" s="0" t="s">
        <v>2596</v>
      </c>
      <c r="I92" s="0" t="s">
        <v>2596</v>
      </c>
      <c r="J92" s="0" t="s">
        <v>2083</v>
      </c>
      <c r="K92" s="0" t="s">
        <v>2170</v>
      </c>
      <c r="L92" s="0" t="s">
        <v>2783</v>
      </c>
      <c r="M92" s="0" t="s">
        <v>2170</v>
      </c>
      <c r="N92" s="0" t="n">
        <f aca="false">FALSE()</f>
        <v>0</v>
      </c>
      <c r="O92" s="0" t="s">
        <v>3056</v>
      </c>
      <c r="P92" s="0" t="s">
        <v>2601</v>
      </c>
      <c r="Q92" s="380" t="n">
        <v>44784.125</v>
      </c>
      <c r="R92" s="0" t="n">
        <v>111382432</v>
      </c>
      <c r="S92" s="0" t="s">
        <v>601</v>
      </c>
      <c r="T92" s="0" t="s">
        <v>2602</v>
      </c>
      <c r="U92" s="0" t="s">
        <v>2115</v>
      </c>
      <c r="V92" s="0" t="n">
        <v>100000000</v>
      </c>
      <c r="W92" s="0" t="s">
        <v>2785</v>
      </c>
      <c r="X92" s="0" t="n">
        <v>5</v>
      </c>
      <c r="Y92" s="0" t="n">
        <f aca="false">FALSE()</f>
        <v>0</v>
      </c>
      <c r="Z92" s="0" t="n">
        <f aca="false">TRUE()</f>
        <v>1</v>
      </c>
      <c r="AA92" s="0" t="n">
        <f aca="false">TRUE()</f>
        <v>1</v>
      </c>
      <c r="AB92" s="0" t="n">
        <f aca="false">TRUE()</f>
        <v>1</v>
      </c>
      <c r="AC92" s="0" t="n">
        <v>1</v>
      </c>
      <c r="AD92" s="0" t="s">
        <v>2129</v>
      </c>
      <c r="AE92" s="0" t="n">
        <f aca="false">TRUE()</f>
        <v>1</v>
      </c>
      <c r="AF92" s="0" t="s">
        <v>3057</v>
      </c>
      <c r="AG92" s="0" t="n">
        <v>1</v>
      </c>
      <c r="AH92" s="0" t="s">
        <v>3058</v>
      </c>
      <c r="AI92" s="0" t="s">
        <v>3059</v>
      </c>
      <c r="AJ92" s="0" t="n">
        <v>0</v>
      </c>
      <c r="AK92" s="0" t="s">
        <v>2118</v>
      </c>
      <c r="AL92" s="0" t="n">
        <f aca="false">TRUE()</f>
        <v>1</v>
      </c>
      <c r="AM92" s="0" t="n">
        <f aca="false">FALSE()</f>
        <v>0</v>
      </c>
      <c r="AN92" s="0" t="n">
        <f aca="false">TRUE()</f>
        <v>1</v>
      </c>
      <c r="AO92" s="0" t="n">
        <f aca="false">FALSE()</f>
        <v>0</v>
      </c>
      <c r="AP92" s="0" t="n">
        <f aca="false">TRUE()</f>
        <v>1</v>
      </c>
      <c r="AQ92" s="380" t="n">
        <v>44909.625</v>
      </c>
      <c r="AR92" s="380" t="n">
        <v>44909.4166666667</v>
      </c>
      <c r="AS92" s="0" t="s">
        <v>3060</v>
      </c>
      <c r="AT92" s="0" t="s">
        <v>2083</v>
      </c>
      <c r="AU92" s="0" t="s">
        <v>2170</v>
      </c>
    </row>
    <row r="93" customFormat="false" ht="15" hidden="true" customHeight="false" outlineLevel="0" collapsed="false">
      <c r="A93" s="0" t="s">
        <v>3061</v>
      </c>
      <c r="B93" s="0" t="s">
        <v>3062</v>
      </c>
      <c r="C93" s="0" t="s">
        <v>3063</v>
      </c>
      <c r="D93" s="0" t="s">
        <v>2297</v>
      </c>
      <c r="E93" s="0" t="s">
        <v>3061</v>
      </c>
      <c r="F93" s="0" t="n">
        <v>1</v>
      </c>
      <c r="G93" s="0" t="s">
        <v>2298</v>
      </c>
      <c r="H93" s="0" t="s">
        <v>2170</v>
      </c>
      <c r="I93" s="0" t="s">
        <v>2170</v>
      </c>
      <c r="J93" s="0" t="s">
        <v>2170</v>
      </c>
      <c r="K93" s="0" t="s">
        <v>2170</v>
      </c>
      <c r="L93" s="0" t="s">
        <v>2170</v>
      </c>
      <c r="M93" s="0" t="s">
        <v>2170</v>
      </c>
      <c r="N93" s="0" t="n">
        <f aca="false">FALSE()</f>
        <v>0</v>
      </c>
      <c r="O93" s="0" t="s">
        <v>3064</v>
      </c>
      <c r="P93" s="0" t="s">
        <v>2300</v>
      </c>
      <c r="Q93" s="380" t="n">
        <v>7453.16666666667</v>
      </c>
      <c r="R93" s="0" t="n">
        <v>1339082083</v>
      </c>
      <c r="S93" s="0" t="s">
        <v>2301</v>
      </c>
      <c r="T93" s="0" t="s">
        <v>2302</v>
      </c>
      <c r="U93" s="0" t="s">
        <v>2574</v>
      </c>
      <c r="V93" s="0" t="n">
        <v>0</v>
      </c>
      <c r="W93" s="0" t="s">
        <v>2366</v>
      </c>
      <c r="X93" s="0" t="n">
        <v>4</v>
      </c>
      <c r="Y93" s="0" t="n">
        <f aca="false">FALSE()</f>
        <v>0</v>
      </c>
      <c r="Z93" s="0" t="n">
        <f aca="false">FALSE()</f>
        <v>0</v>
      </c>
      <c r="AA93" s="0" t="n">
        <f aca="false">FALSE()</f>
        <v>0</v>
      </c>
      <c r="AB93" s="0" t="n">
        <f aca="false">TRUE()</f>
        <v>1</v>
      </c>
      <c r="AC93" s="0" t="n">
        <v>1</v>
      </c>
      <c r="AD93" s="0" t="s">
        <v>2129</v>
      </c>
      <c r="AE93" s="0" t="n">
        <f aca="false">TRUE()</f>
        <v>1</v>
      </c>
      <c r="AF93" s="0" t="s">
        <v>3065</v>
      </c>
      <c r="AG93" s="0" t="n">
        <v>2</v>
      </c>
      <c r="AH93" s="0" t="s">
        <v>3066</v>
      </c>
      <c r="AI93" s="0" t="s">
        <v>3067</v>
      </c>
      <c r="AJ93" s="0" t="n">
        <v>0</v>
      </c>
      <c r="AK93" s="0" t="s">
        <v>2118</v>
      </c>
      <c r="AL93" s="0" t="n">
        <f aca="false">FALSE()</f>
        <v>0</v>
      </c>
      <c r="AM93" s="0" t="n">
        <f aca="false">TRUE()</f>
        <v>1</v>
      </c>
      <c r="AN93" s="0" t="n">
        <f aca="false">FALSE()</f>
        <v>0</v>
      </c>
      <c r="AO93" s="0" t="n">
        <f aca="false">FALSE()</f>
        <v>0</v>
      </c>
      <c r="AP93" s="0" t="n">
        <f aca="false">FALSE()</f>
        <v>0</v>
      </c>
      <c r="AQ93" s="380" t="n">
        <v>43123.7291666667</v>
      </c>
      <c r="AR93" s="380" t="n">
        <v>32398.1666666667</v>
      </c>
      <c r="AS93" s="0" t="s">
        <v>3068</v>
      </c>
      <c r="AT93" s="0" t="s">
        <v>2170</v>
      </c>
      <c r="AU93" s="0" t="s">
        <v>2170</v>
      </c>
    </row>
    <row r="94" customFormat="false" ht="15" hidden="true" customHeight="false" outlineLevel="0" collapsed="false">
      <c r="A94" s="0" t="s">
        <v>3069</v>
      </c>
      <c r="B94" s="0" t="s">
        <v>3070</v>
      </c>
      <c r="C94" s="0" t="s">
        <v>3071</v>
      </c>
      <c r="D94" s="0" t="s">
        <v>2297</v>
      </c>
      <c r="E94" s="0" t="s">
        <v>3069</v>
      </c>
      <c r="F94" s="0" t="n">
        <v>1</v>
      </c>
      <c r="G94" s="0" t="s">
        <v>2298</v>
      </c>
      <c r="H94" s="0" t="s">
        <v>2170</v>
      </c>
      <c r="I94" s="0" t="s">
        <v>2170</v>
      </c>
      <c r="J94" s="0" t="s">
        <v>2170</v>
      </c>
      <c r="K94" s="0" t="s">
        <v>2170</v>
      </c>
      <c r="L94" s="0" t="s">
        <v>2170</v>
      </c>
      <c r="M94" s="0" t="s">
        <v>2170</v>
      </c>
      <c r="N94" s="0" t="n">
        <f aca="false">FALSE()</f>
        <v>0</v>
      </c>
      <c r="O94" s="0" t="s">
        <v>3072</v>
      </c>
      <c r="P94" s="0" t="s">
        <v>2300</v>
      </c>
      <c r="Q94" s="380" t="n">
        <v>33465.1666666667</v>
      </c>
      <c r="R94" s="0" t="n">
        <v>53441491</v>
      </c>
      <c r="S94" s="0" t="s">
        <v>2301</v>
      </c>
      <c r="T94" s="0" t="s">
        <v>2302</v>
      </c>
      <c r="U94" s="0" t="s">
        <v>2116</v>
      </c>
      <c r="V94" s="0" t="n">
        <v>150000000</v>
      </c>
      <c r="W94" s="0" t="s">
        <v>2366</v>
      </c>
      <c r="X94" s="0" t="n">
        <v>4</v>
      </c>
      <c r="Y94" s="0" t="n">
        <f aca="false">FALSE()</f>
        <v>0</v>
      </c>
      <c r="Z94" s="0" t="n">
        <f aca="false">FALSE()</f>
        <v>0</v>
      </c>
      <c r="AA94" s="0" t="n">
        <f aca="false">FALSE()</f>
        <v>0</v>
      </c>
      <c r="AB94" s="0" t="n">
        <f aca="false">FALSE()</f>
        <v>0</v>
      </c>
      <c r="AC94" s="0" t="n">
        <v>1</v>
      </c>
      <c r="AD94" s="0" t="s">
        <v>2129</v>
      </c>
      <c r="AE94" s="0" t="n">
        <f aca="false">TRUE()</f>
        <v>1</v>
      </c>
      <c r="AF94" s="0" t="s">
        <v>3073</v>
      </c>
      <c r="AG94" s="0" t="n">
        <v>2</v>
      </c>
      <c r="AH94" s="0" t="s">
        <v>3074</v>
      </c>
      <c r="AI94" s="0" t="s">
        <v>3075</v>
      </c>
      <c r="AJ94" s="0" t="n">
        <v>0</v>
      </c>
      <c r="AK94" s="0" t="s">
        <v>2118</v>
      </c>
      <c r="AL94" s="0" t="n">
        <f aca="false">FALSE()</f>
        <v>0</v>
      </c>
      <c r="AM94" s="0" t="n">
        <f aca="false">TRUE()</f>
        <v>1</v>
      </c>
      <c r="AN94" s="0" t="n">
        <f aca="false">FALSE()</f>
        <v>0</v>
      </c>
      <c r="AO94" s="0" t="n">
        <f aca="false">FALSE()</f>
        <v>0</v>
      </c>
      <c r="AP94" s="0" t="n">
        <f aca="false">FALSE()</f>
        <v>0</v>
      </c>
      <c r="AQ94" s="380" t="n">
        <v>43496.7291666667</v>
      </c>
      <c r="AR94" s="380" t="n">
        <v>33465.1666666667</v>
      </c>
      <c r="AS94" s="0" t="s">
        <v>3076</v>
      </c>
      <c r="AT94" s="0" t="s">
        <v>2170</v>
      </c>
      <c r="AU94" s="0" t="s">
        <v>2170</v>
      </c>
    </row>
    <row r="95" customFormat="false" ht="15" hidden="true" customHeight="false" outlineLevel="0" collapsed="false">
      <c r="A95" s="0" t="s">
        <v>3077</v>
      </c>
      <c r="B95" s="0" t="s">
        <v>3078</v>
      </c>
      <c r="C95" s="0" t="s">
        <v>3079</v>
      </c>
      <c r="D95" s="0" t="s">
        <v>2297</v>
      </c>
      <c r="E95" s="0" t="s">
        <v>3077</v>
      </c>
      <c r="F95" s="0" t="n">
        <v>1</v>
      </c>
      <c r="G95" s="0" t="s">
        <v>2298</v>
      </c>
      <c r="H95" s="0" t="s">
        <v>2170</v>
      </c>
      <c r="I95" s="0" t="s">
        <v>2170</v>
      </c>
      <c r="J95" s="0" t="s">
        <v>2170</v>
      </c>
      <c r="K95" s="0" t="s">
        <v>2170</v>
      </c>
      <c r="L95" s="0" t="s">
        <v>2170</v>
      </c>
      <c r="M95" s="0" t="s">
        <v>2170</v>
      </c>
      <c r="N95" s="0" t="n">
        <f aca="false">FALSE()</f>
        <v>0</v>
      </c>
      <c r="O95" s="0" t="s">
        <v>3080</v>
      </c>
      <c r="P95" s="0" t="s">
        <v>2300</v>
      </c>
      <c r="Q95" s="380" t="n">
        <v>25569.125</v>
      </c>
      <c r="R95" s="0" t="n">
        <v>88534994</v>
      </c>
      <c r="S95" s="0" t="s">
        <v>2301</v>
      </c>
      <c r="T95" s="0" t="s">
        <v>2302</v>
      </c>
      <c r="U95" s="0" t="s">
        <v>2365</v>
      </c>
      <c r="V95" s="0" t="n">
        <v>300000000</v>
      </c>
      <c r="W95" s="0" t="s">
        <v>2366</v>
      </c>
      <c r="X95" s="0" t="n">
        <v>4</v>
      </c>
      <c r="Y95" s="0" t="n">
        <f aca="false">FALSE()</f>
        <v>0</v>
      </c>
      <c r="Z95" s="0" t="n">
        <f aca="false">FALSE()</f>
        <v>0</v>
      </c>
      <c r="AA95" s="0" t="n">
        <f aca="false">FALSE()</f>
        <v>0</v>
      </c>
      <c r="AB95" s="0" t="n">
        <f aca="false">TRUE()</f>
        <v>1</v>
      </c>
      <c r="AC95" s="0" t="n">
        <v>1</v>
      </c>
      <c r="AD95" s="0" t="s">
        <v>2129</v>
      </c>
      <c r="AE95" s="0" t="n">
        <f aca="false">TRUE()</f>
        <v>1</v>
      </c>
      <c r="AF95" s="0" t="s">
        <v>3081</v>
      </c>
      <c r="AG95" s="0" t="n">
        <v>2</v>
      </c>
      <c r="AH95" s="0" t="s">
        <v>3082</v>
      </c>
      <c r="AI95" s="0" t="s">
        <v>3083</v>
      </c>
      <c r="AJ95" s="0" t="n">
        <v>0</v>
      </c>
      <c r="AK95" s="0" t="s">
        <v>2118</v>
      </c>
      <c r="AL95" s="0" t="n">
        <f aca="false">FALSE()</f>
        <v>0</v>
      </c>
      <c r="AM95" s="0" t="n">
        <f aca="false">TRUE()</f>
        <v>1</v>
      </c>
      <c r="AN95" s="0" t="n">
        <f aca="false">FALSE()</f>
        <v>0</v>
      </c>
      <c r="AO95" s="0" t="n">
        <f aca="false">FALSE()</f>
        <v>0</v>
      </c>
      <c r="AP95" s="0" t="n">
        <f aca="false">FALSE()</f>
        <v>0</v>
      </c>
      <c r="AQ95" s="380" t="n">
        <v>44348.6368055556</v>
      </c>
      <c r="AR95" s="380" t="n">
        <v>44348.4166666667</v>
      </c>
      <c r="AS95" s="0" t="s">
        <v>3084</v>
      </c>
      <c r="AT95" s="0" t="s">
        <v>2170</v>
      </c>
      <c r="AU95" s="0" t="s">
        <v>2170</v>
      </c>
    </row>
    <row r="96" customFormat="false" ht="15" hidden="true" customHeight="false" outlineLevel="0" collapsed="false">
      <c r="A96" s="0" t="s">
        <v>3085</v>
      </c>
      <c r="B96" s="0" t="s">
        <v>3086</v>
      </c>
      <c r="C96" s="0" t="s">
        <v>3087</v>
      </c>
      <c r="D96" s="0" t="s">
        <v>2297</v>
      </c>
      <c r="E96" s="0" t="s">
        <v>3085</v>
      </c>
      <c r="F96" s="0" t="n">
        <v>1</v>
      </c>
      <c r="G96" s="0" t="s">
        <v>2298</v>
      </c>
      <c r="H96" s="0" t="s">
        <v>2170</v>
      </c>
      <c r="I96" s="0" t="s">
        <v>2170</v>
      </c>
      <c r="J96" s="0" t="s">
        <v>2170</v>
      </c>
      <c r="K96" s="0" t="s">
        <v>2170</v>
      </c>
      <c r="L96" s="0" t="s">
        <v>2170</v>
      </c>
      <c r="M96" s="0" t="s">
        <v>2170</v>
      </c>
      <c r="N96" s="0" t="n">
        <f aca="false">FALSE()</f>
        <v>0</v>
      </c>
      <c r="O96" s="0" t="s">
        <v>3088</v>
      </c>
      <c r="P96" s="0" t="s">
        <v>2300</v>
      </c>
      <c r="Q96" s="380" t="n">
        <v>25569.125</v>
      </c>
      <c r="R96" s="0" t="n">
        <v>73038372</v>
      </c>
      <c r="S96" s="0" t="s">
        <v>2301</v>
      </c>
      <c r="T96" s="0" t="s">
        <v>2302</v>
      </c>
      <c r="U96" s="0" t="s">
        <v>2891</v>
      </c>
      <c r="V96" s="0" t="n">
        <v>200000000</v>
      </c>
      <c r="W96" s="0" t="s">
        <v>2409</v>
      </c>
      <c r="X96" s="0" t="n">
        <v>4</v>
      </c>
      <c r="Y96" s="0" t="n">
        <f aca="false">FALSE()</f>
        <v>0</v>
      </c>
      <c r="Z96" s="0" t="n">
        <f aca="false">FALSE()</f>
        <v>0</v>
      </c>
      <c r="AA96" s="0" t="n">
        <f aca="false">FALSE()</f>
        <v>0</v>
      </c>
      <c r="AB96" s="0" t="n">
        <f aca="false">TRUE()</f>
        <v>1</v>
      </c>
      <c r="AC96" s="0" t="n">
        <v>1</v>
      </c>
      <c r="AD96" s="0" t="s">
        <v>2129</v>
      </c>
      <c r="AE96" s="0" t="n">
        <f aca="false">TRUE()</f>
        <v>1</v>
      </c>
      <c r="AF96" s="0" t="s">
        <v>3089</v>
      </c>
      <c r="AG96" s="0" t="n">
        <v>2</v>
      </c>
      <c r="AH96" s="0" t="s">
        <v>3090</v>
      </c>
      <c r="AI96" s="0" t="s">
        <v>3091</v>
      </c>
      <c r="AJ96" s="0" t="n">
        <v>0</v>
      </c>
      <c r="AK96" s="0" t="s">
        <v>2118</v>
      </c>
      <c r="AL96" s="0" t="n">
        <f aca="false">FALSE()</f>
        <v>0</v>
      </c>
      <c r="AM96" s="0" t="n">
        <f aca="false">TRUE()</f>
        <v>1</v>
      </c>
      <c r="AN96" s="0" t="n">
        <f aca="false">FALSE()</f>
        <v>0</v>
      </c>
      <c r="AO96" s="0" t="n">
        <f aca="false">FALSE()</f>
        <v>0</v>
      </c>
      <c r="AP96" s="0" t="n">
        <f aca="false">FALSE()</f>
        <v>0</v>
      </c>
      <c r="AQ96" s="380" t="n">
        <v>44760.6569444444</v>
      </c>
      <c r="AR96" s="380" t="n">
        <v>44760.4166666667</v>
      </c>
      <c r="AS96" s="0" t="s">
        <v>3092</v>
      </c>
      <c r="AT96" s="0" t="s">
        <v>2170</v>
      </c>
      <c r="AU96" s="0" t="s">
        <v>2170</v>
      </c>
    </row>
    <row r="97" customFormat="false" ht="15" hidden="true" customHeight="false" outlineLevel="0" collapsed="false">
      <c r="A97" s="0" t="s">
        <v>3093</v>
      </c>
      <c r="B97" s="0" t="s">
        <v>3094</v>
      </c>
      <c r="C97" s="0" t="s">
        <v>3095</v>
      </c>
      <c r="D97" s="0" t="s">
        <v>2297</v>
      </c>
      <c r="E97" s="0" t="s">
        <v>3093</v>
      </c>
      <c r="F97" s="0" t="n">
        <v>1</v>
      </c>
      <c r="G97" s="0" t="s">
        <v>2298</v>
      </c>
      <c r="H97" s="0" t="s">
        <v>2170</v>
      </c>
      <c r="I97" s="0" t="s">
        <v>2170</v>
      </c>
      <c r="J97" s="0" t="s">
        <v>2170</v>
      </c>
      <c r="K97" s="0" t="s">
        <v>2170</v>
      </c>
      <c r="L97" s="0" t="s">
        <v>2170</v>
      </c>
      <c r="M97" s="0" t="s">
        <v>2170</v>
      </c>
      <c r="N97" s="0" t="n">
        <f aca="false">FALSE()</f>
        <v>0</v>
      </c>
      <c r="O97" s="0" t="s">
        <v>3096</v>
      </c>
      <c r="P97" s="0" t="s">
        <v>2300</v>
      </c>
      <c r="Q97" s="380" t="n">
        <v>25569.125</v>
      </c>
      <c r="R97" s="0" t="n">
        <v>45185992</v>
      </c>
      <c r="S97" s="0" t="s">
        <v>2301</v>
      </c>
      <c r="T97" s="0" t="s">
        <v>2302</v>
      </c>
      <c r="U97" s="0" t="s">
        <v>2451</v>
      </c>
      <c r="V97" s="0" t="n">
        <v>100000000</v>
      </c>
      <c r="W97" s="0" t="s">
        <v>2366</v>
      </c>
      <c r="X97" s="0" t="n">
        <v>4</v>
      </c>
      <c r="Y97" s="0" t="n">
        <f aca="false">FALSE()</f>
        <v>0</v>
      </c>
      <c r="Z97" s="0" t="n">
        <f aca="false">FALSE()</f>
        <v>0</v>
      </c>
      <c r="AA97" s="0" t="n">
        <f aca="false">FALSE()</f>
        <v>0</v>
      </c>
      <c r="AB97" s="0" t="n">
        <f aca="false">TRUE()</f>
        <v>1</v>
      </c>
      <c r="AC97" s="0" t="n">
        <v>1</v>
      </c>
      <c r="AD97" s="0" t="s">
        <v>2129</v>
      </c>
      <c r="AE97" s="0" t="n">
        <f aca="false">TRUE()</f>
        <v>1</v>
      </c>
      <c r="AF97" s="0" t="s">
        <v>3097</v>
      </c>
      <c r="AG97" s="0" t="n">
        <v>2</v>
      </c>
      <c r="AH97" s="0" t="s">
        <v>3098</v>
      </c>
      <c r="AI97" s="0" t="s">
        <v>3099</v>
      </c>
      <c r="AJ97" s="0" t="n">
        <v>0</v>
      </c>
      <c r="AK97" s="0" t="s">
        <v>2118</v>
      </c>
      <c r="AL97" s="0" t="n">
        <f aca="false">FALSE()</f>
        <v>0</v>
      </c>
      <c r="AM97" s="0" t="n">
        <f aca="false">TRUE()</f>
        <v>1</v>
      </c>
      <c r="AN97" s="0" t="n">
        <f aca="false">FALSE()</f>
        <v>0</v>
      </c>
      <c r="AO97" s="0" t="n">
        <f aca="false">FALSE()</f>
        <v>0</v>
      </c>
      <c r="AP97" s="0" t="n">
        <f aca="false">TRUE()</f>
        <v>1</v>
      </c>
      <c r="AQ97" s="380" t="n">
        <v>44837.6798611111</v>
      </c>
      <c r="AR97" s="380" t="n">
        <v>44837.4166666667</v>
      </c>
      <c r="AS97" s="0" t="s">
        <v>3100</v>
      </c>
      <c r="AT97" s="0" t="s">
        <v>2170</v>
      </c>
      <c r="AU97" s="0" t="s">
        <v>2170</v>
      </c>
    </row>
    <row r="98" customFormat="false" ht="15" hidden="true" customHeight="false" outlineLevel="0" collapsed="false">
      <c r="A98" s="0" t="s">
        <v>3101</v>
      </c>
      <c r="B98" s="0" t="s">
        <v>3102</v>
      </c>
      <c r="C98" s="0" t="s">
        <v>3103</v>
      </c>
      <c r="D98" s="0" t="s">
        <v>2297</v>
      </c>
      <c r="E98" s="0" t="s">
        <v>3101</v>
      </c>
      <c r="F98" s="0" t="n">
        <v>1</v>
      </c>
      <c r="G98" s="0" t="s">
        <v>2298</v>
      </c>
      <c r="H98" s="0" t="s">
        <v>2170</v>
      </c>
      <c r="I98" s="0" t="s">
        <v>2170</v>
      </c>
      <c r="J98" s="0" t="s">
        <v>2170</v>
      </c>
      <c r="K98" s="0" t="s">
        <v>2170</v>
      </c>
      <c r="L98" s="0" t="s">
        <v>2170</v>
      </c>
      <c r="M98" s="0" t="s">
        <v>2170</v>
      </c>
      <c r="N98" s="0" t="n">
        <f aca="false">FALSE()</f>
        <v>0</v>
      </c>
      <c r="O98" s="0" t="s">
        <v>3104</v>
      </c>
      <c r="P98" s="0" t="s">
        <v>2300</v>
      </c>
      <c r="Q98" s="380" t="n">
        <v>25569.125</v>
      </c>
      <c r="R98" s="0" t="n">
        <v>304749840</v>
      </c>
      <c r="S98" s="0" t="s">
        <v>2301</v>
      </c>
      <c r="T98" s="0" t="s">
        <v>2302</v>
      </c>
      <c r="U98" s="0" t="s">
        <v>610</v>
      </c>
      <c r="V98" s="0" t="n">
        <v>500000000</v>
      </c>
      <c r="W98" s="0" t="s">
        <v>2356</v>
      </c>
      <c r="X98" s="0" t="n">
        <v>4</v>
      </c>
      <c r="Y98" s="0" t="n">
        <f aca="false">FALSE()</f>
        <v>0</v>
      </c>
      <c r="Z98" s="0" t="n">
        <f aca="false">FALSE()</f>
        <v>0</v>
      </c>
      <c r="AA98" s="0" t="n">
        <f aca="false">FALSE()</f>
        <v>0</v>
      </c>
      <c r="AB98" s="0" t="n">
        <f aca="false">TRUE()</f>
        <v>1</v>
      </c>
      <c r="AC98" s="0" t="n">
        <v>1</v>
      </c>
      <c r="AD98" s="0" t="s">
        <v>2129</v>
      </c>
      <c r="AE98" s="0" t="n">
        <f aca="false">TRUE()</f>
        <v>1</v>
      </c>
      <c r="AF98" s="0" t="s">
        <v>3105</v>
      </c>
      <c r="AG98" s="0" t="n">
        <v>2</v>
      </c>
      <c r="AH98" s="0" t="s">
        <v>3106</v>
      </c>
      <c r="AI98" s="0" t="s">
        <v>3107</v>
      </c>
      <c r="AJ98" s="0" t="n">
        <v>0</v>
      </c>
      <c r="AK98" s="0" t="s">
        <v>2118</v>
      </c>
      <c r="AL98" s="0" t="n">
        <f aca="false">FALSE()</f>
        <v>0</v>
      </c>
      <c r="AM98" s="0" t="n">
        <f aca="false">TRUE()</f>
        <v>1</v>
      </c>
      <c r="AN98" s="0" t="n">
        <f aca="false">FALSE()</f>
        <v>0</v>
      </c>
      <c r="AO98" s="0" t="n">
        <f aca="false">FALSE()</f>
        <v>0</v>
      </c>
      <c r="AP98" s="0" t="n">
        <f aca="false">TRUE()</f>
        <v>1</v>
      </c>
      <c r="AQ98" s="380" t="n">
        <v>44781.6805555556</v>
      </c>
      <c r="AR98" s="380" t="n">
        <v>44781.4166666667</v>
      </c>
      <c r="AS98" s="0" t="s">
        <v>3108</v>
      </c>
      <c r="AT98" s="0" t="s">
        <v>2170</v>
      </c>
      <c r="AU98" s="0" t="s">
        <v>2170</v>
      </c>
    </row>
    <row r="99" customFormat="false" ht="15" hidden="true" customHeight="false" outlineLevel="0" collapsed="false">
      <c r="A99" s="0" t="s">
        <v>3109</v>
      </c>
      <c r="B99" s="0" t="s">
        <v>3110</v>
      </c>
      <c r="C99" s="0" t="s">
        <v>3111</v>
      </c>
      <c r="D99" s="0" t="s">
        <v>2297</v>
      </c>
      <c r="E99" s="0" t="s">
        <v>3109</v>
      </c>
      <c r="F99" s="0" t="n">
        <v>1</v>
      </c>
      <c r="G99" s="0" t="s">
        <v>2298</v>
      </c>
      <c r="H99" s="0" t="s">
        <v>2170</v>
      </c>
      <c r="I99" s="0" t="s">
        <v>2170</v>
      </c>
      <c r="J99" s="0" t="s">
        <v>2170</v>
      </c>
      <c r="K99" s="0" t="s">
        <v>2170</v>
      </c>
      <c r="L99" s="0" t="s">
        <v>2170</v>
      </c>
      <c r="M99" s="0" t="s">
        <v>2170</v>
      </c>
      <c r="N99" s="0" t="n">
        <f aca="false">FALSE()</f>
        <v>0</v>
      </c>
      <c r="O99" s="0" t="s">
        <v>3112</v>
      </c>
      <c r="P99" s="0" t="s">
        <v>2300</v>
      </c>
      <c r="Q99" s="380" t="n">
        <v>34131.1666666667</v>
      </c>
      <c r="R99" s="0" t="n">
        <v>6507409</v>
      </c>
      <c r="S99" s="0" t="s">
        <v>2301</v>
      </c>
      <c r="T99" s="0" t="s">
        <v>2302</v>
      </c>
      <c r="U99" s="0" t="s">
        <v>2115</v>
      </c>
      <c r="V99" s="0" t="n">
        <v>82000000</v>
      </c>
      <c r="W99" s="0" t="s">
        <v>2366</v>
      </c>
      <c r="X99" s="0" t="n">
        <v>4</v>
      </c>
      <c r="Y99" s="0" t="n">
        <f aca="false">FALSE()</f>
        <v>0</v>
      </c>
      <c r="Z99" s="0" t="n">
        <f aca="false">FALSE()</f>
        <v>0</v>
      </c>
      <c r="AA99" s="0" t="n">
        <f aca="false">FALSE()</f>
        <v>0</v>
      </c>
      <c r="AB99" s="0" t="n">
        <f aca="false">TRUE()</f>
        <v>1</v>
      </c>
      <c r="AC99" s="0" t="n">
        <v>1</v>
      </c>
      <c r="AD99" s="0" t="s">
        <v>2129</v>
      </c>
      <c r="AE99" s="0" t="n">
        <f aca="false">TRUE()</f>
        <v>1</v>
      </c>
      <c r="AF99" s="0" t="s">
        <v>3113</v>
      </c>
      <c r="AG99" s="0" t="n">
        <v>2</v>
      </c>
      <c r="AH99" s="0" t="s">
        <v>3114</v>
      </c>
      <c r="AI99" s="0" t="s">
        <v>3115</v>
      </c>
      <c r="AJ99" s="0" t="n">
        <v>0</v>
      </c>
      <c r="AK99" s="0" t="s">
        <v>2118</v>
      </c>
      <c r="AL99" s="0" t="n">
        <f aca="false">FALSE()</f>
        <v>0</v>
      </c>
      <c r="AM99" s="0" t="n">
        <f aca="false">TRUE()</f>
        <v>1</v>
      </c>
      <c r="AN99" s="0" t="n">
        <f aca="false">FALSE()</f>
        <v>0</v>
      </c>
      <c r="AO99" s="0" t="n">
        <f aca="false">FALSE()</f>
        <v>0</v>
      </c>
      <c r="AP99" s="0" t="n">
        <f aca="false">FALSE()</f>
        <v>0</v>
      </c>
      <c r="AQ99" s="380" t="n">
        <v>43524.7291666667</v>
      </c>
      <c r="AR99" s="380" t="n">
        <v>34131.1666666667</v>
      </c>
      <c r="AS99" s="0" t="s">
        <v>3116</v>
      </c>
      <c r="AT99" s="0" t="s">
        <v>2170</v>
      </c>
      <c r="AU99" s="0" t="s">
        <v>2170</v>
      </c>
    </row>
    <row r="100" customFormat="false" ht="15" hidden="true" customHeight="false" outlineLevel="0" collapsed="false">
      <c r="A100" s="0" t="s">
        <v>3117</v>
      </c>
      <c r="B100" s="0" t="s">
        <v>3118</v>
      </c>
      <c r="C100" s="0" t="s">
        <v>3119</v>
      </c>
      <c r="D100" s="0" t="s">
        <v>2297</v>
      </c>
      <c r="E100" s="0" t="s">
        <v>3117</v>
      </c>
      <c r="F100" s="0" t="n">
        <v>1</v>
      </c>
      <c r="G100" s="0" t="s">
        <v>2298</v>
      </c>
      <c r="H100" s="0" t="s">
        <v>2170</v>
      </c>
      <c r="I100" s="0" t="s">
        <v>2170</v>
      </c>
      <c r="J100" s="0" t="s">
        <v>2170</v>
      </c>
      <c r="K100" s="0" t="s">
        <v>2170</v>
      </c>
      <c r="L100" s="0" t="s">
        <v>2170</v>
      </c>
      <c r="M100" s="0" t="s">
        <v>2170</v>
      </c>
      <c r="N100" s="0" t="n">
        <f aca="false">FALSE()</f>
        <v>0</v>
      </c>
      <c r="O100" s="0" t="s">
        <v>3120</v>
      </c>
      <c r="P100" s="0" t="s">
        <v>2300</v>
      </c>
      <c r="Q100" s="380" t="n">
        <v>40619.125</v>
      </c>
      <c r="R100" s="0" t="n">
        <v>35283152</v>
      </c>
      <c r="S100" s="0" t="s">
        <v>2301</v>
      </c>
      <c r="T100" s="0" t="s">
        <v>2302</v>
      </c>
      <c r="U100" s="0" t="s">
        <v>2330</v>
      </c>
      <c r="V100" s="0" t="n">
        <v>100000000</v>
      </c>
      <c r="W100" s="0" t="s">
        <v>2312</v>
      </c>
      <c r="X100" s="0" t="n">
        <v>4</v>
      </c>
      <c r="Y100" s="0" t="n">
        <f aca="false">FALSE()</f>
        <v>0</v>
      </c>
      <c r="Z100" s="0" t="n">
        <f aca="false">FALSE()</f>
        <v>0</v>
      </c>
      <c r="AA100" s="0" t="n">
        <f aca="false">FALSE()</f>
        <v>0</v>
      </c>
      <c r="AB100" s="0" t="n">
        <f aca="false">FALSE()</f>
        <v>0</v>
      </c>
      <c r="AC100" s="0" t="n">
        <v>1</v>
      </c>
      <c r="AD100" s="0" t="s">
        <v>2129</v>
      </c>
      <c r="AE100" s="0" t="n">
        <f aca="false">TRUE()</f>
        <v>1</v>
      </c>
      <c r="AF100" s="0" t="s">
        <v>3121</v>
      </c>
      <c r="AG100" s="0" t="n">
        <v>2</v>
      </c>
      <c r="AH100" s="0" t="s">
        <v>3122</v>
      </c>
      <c r="AI100" s="0" t="s">
        <v>3123</v>
      </c>
      <c r="AJ100" s="0" t="n">
        <v>0</v>
      </c>
      <c r="AK100" s="0" t="s">
        <v>2118</v>
      </c>
      <c r="AL100" s="0" t="n">
        <f aca="false">FALSE()</f>
        <v>0</v>
      </c>
      <c r="AM100" s="0" t="n">
        <f aca="false">TRUE()</f>
        <v>1</v>
      </c>
      <c r="AN100" s="0" t="n">
        <f aca="false">FALSE()</f>
        <v>0</v>
      </c>
      <c r="AO100" s="0" t="n">
        <f aca="false">FALSE()</f>
        <v>0</v>
      </c>
      <c r="AP100" s="0" t="n">
        <f aca="false">FALSE()</f>
        <v>0</v>
      </c>
      <c r="AQ100" s="380" t="n">
        <v>43769.6875</v>
      </c>
      <c r="AR100" s="380" t="n">
        <v>43769.4166666667</v>
      </c>
      <c r="AS100" s="0" t="s">
        <v>3124</v>
      </c>
      <c r="AT100" s="0" t="s">
        <v>2170</v>
      </c>
      <c r="AU100" s="0" t="s">
        <v>2170</v>
      </c>
    </row>
    <row r="101" customFormat="false" ht="15" hidden="true" customHeight="false" outlineLevel="0" collapsed="false">
      <c r="A101" s="0" t="s">
        <v>1728</v>
      </c>
      <c r="B101" s="0" t="s">
        <v>3125</v>
      </c>
      <c r="C101" s="0" t="s">
        <v>1726</v>
      </c>
      <c r="D101" s="0" t="s">
        <v>720</v>
      </c>
      <c r="E101" s="0" t="s">
        <v>1728</v>
      </c>
      <c r="F101" s="0" t="n">
        <v>1000</v>
      </c>
      <c r="G101" s="0" t="s">
        <v>434</v>
      </c>
      <c r="H101" s="0" t="s">
        <v>2170</v>
      </c>
      <c r="I101" s="0" t="s">
        <v>2170</v>
      </c>
      <c r="J101" s="0" t="s">
        <v>2170</v>
      </c>
      <c r="K101" s="0" t="s">
        <v>2170</v>
      </c>
      <c r="L101" s="0" t="s">
        <v>2170</v>
      </c>
      <c r="M101" s="0" t="s">
        <v>2170</v>
      </c>
      <c r="N101" s="0" t="n">
        <f aca="false">FALSE()</f>
        <v>0</v>
      </c>
      <c r="O101" s="0" t="s">
        <v>3126</v>
      </c>
      <c r="P101" s="0" t="s">
        <v>3127</v>
      </c>
      <c r="Q101" s="380" t="n">
        <v>39510.125</v>
      </c>
      <c r="R101" s="0" t="n">
        <v>222778849052</v>
      </c>
      <c r="S101" s="0" t="s">
        <v>601</v>
      </c>
      <c r="T101" s="0" t="s">
        <v>2602</v>
      </c>
      <c r="U101" s="0" t="s">
        <v>2114</v>
      </c>
      <c r="V101" s="0" t="n">
        <v>100000000</v>
      </c>
      <c r="W101" s="0" t="s">
        <v>3128</v>
      </c>
      <c r="X101" s="0" t="n">
        <v>5</v>
      </c>
      <c r="Y101" s="0" t="n">
        <f aca="false">FALSE()</f>
        <v>0</v>
      </c>
      <c r="Z101" s="0" t="n">
        <f aca="false">TRUE()</f>
        <v>1</v>
      </c>
      <c r="AA101" s="0" t="n">
        <f aca="false">TRUE()</f>
        <v>1</v>
      </c>
      <c r="AB101" s="0" t="n">
        <f aca="false">FALSE()</f>
        <v>0</v>
      </c>
      <c r="AC101" s="0" t="n">
        <v>1</v>
      </c>
      <c r="AD101" s="0" t="s">
        <v>3129</v>
      </c>
      <c r="AE101" s="0" t="n">
        <f aca="false">TRUE()</f>
        <v>1</v>
      </c>
      <c r="AF101" s="0" t="s">
        <v>3130</v>
      </c>
      <c r="AG101" s="0" t="n">
        <v>1</v>
      </c>
      <c r="AH101" s="0" t="s">
        <v>3131</v>
      </c>
      <c r="AI101" s="0" t="s">
        <v>3132</v>
      </c>
      <c r="AJ101" s="0" t="n">
        <v>0</v>
      </c>
      <c r="AK101" s="0" t="s">
        <v>2118</v>
      </c>
      <c r="AL101" s="0" t="n">
        <f aca="false">TRUE()</f>
        <v>1</v>
      </c>
      <c r="AM101" s="0" t="n">
        <f aca="false">FALSE()</f>
        <v>0</v>
      </c>
      <c r="AN101" s="0" t="n">
        <f aca="false">FALSE()</f>
        <v>0</v>
      </c>
      <c r="AO101" s="0" t="n">
        <f aca="false">FALSE()</f>
        <v>0</v>
      </c>
      <c r="AP101" s="0" t="n">
        <f aca="false">TRUE()</f>
        <v>1</v>
      </c>
      <c r="AQ101" s="380" t="n">
        <v>45252.6729166667</v>
      </c>
      <c r="AR101" s="380" t="n">
        <v>45252.4166666667</v>
      </c>
      <c r="AS101" s="0" t="s">
        <v>3133</v>
      </c>
      <c r="AT101" s="0" t="s">
        <v>2170</v>
      </c>
      <c r="AU101" s="0" t="s">
        <v>2170</v>
      </c>
    </row>
    <row r="102" customFormat="false" ht="15" hidden="true" customHeight="false" outlineLevel="0" collapsed="false">
      <c r="A102" s="0" t="s">
        <v>3134</v>
      </c>
      <c r="B102" s="0" t="s">
        <v>3135</v>
      </c>
      <c r="C102" s="0" t="s">
        <v>3136</v>
      </c>
      <c r="D102" s="0" t="s">
        <v>2297</v>
      </c>
      <c r="E102" s="0" t="s">
        <v>3134</v>
      </c>
      <c r="F102" s="0" t="n">
        <v>1</v>
      </c>
      <c r="G102" s="0" t="s">
        <v>2298</v>
      </c>
      <c r="H102" s="0" t="s">
        <v>2170</v>
      </c>
      <c r="I102" s="0" t="s">
        <v>2170</v>
      </c>
      <c r="J102" s="0" t="s">
        <v>2170</v>
      </c>
      <c r="K102" s="0" t="s">
        <v>2170</v>
      </c>
      <c r="L102" s="0" t="s">
        <v>2170</v>
      </c>
      <c r="M102" s="0" t="s">
        <v>2170</v>
      </c>
      <c r="N102" s="0" t="n">
        <f aca="false">FALSE()</f>
        <v>0</v>
      </c>
      <c r="O102" s="0" t="s">
        <v>3137</v>
      </c>
      <c r="P102" s="0" t="s">
        <v>2300</v>
      </c>
      <c r="Q102" s="380" t="n">
        <v>25569.125</v>
      </c>
      <c r="R102" s="0" t="n">
        <v>72008941</v>
      </c>
      <c r="S102" s="0" t="s">
        <v>2301</v>
      </c>
      <c r="T102" s="0" t="s">
        <v>2302</v>
      </c>
      <c r="U102" s="0" t="s">
        <v>2330</v>
      </c>
      <c r="V102" s="0" t="n">
        <v>120000000</v>
      </c>
      <c r="W102" s="0" t="s">
        <v>3138</v>
      </c>
      <c r="X102" s="0" t="n">
        <v>4</v>
      </c>
      <c r="Y102" s="0" t="n">
        <f aca="false">FALSE()</f>
        <v>0</v>
      </c>
      <c r="Z102" s="0" t="n">
        <f aca="false">FALSE()</f>
        <v>0</v>
      </c>
      <c r="AA102" s="0" t="n">
        <f aca="false">FALSE()</f>
        <v>0</v>
      </c>
      <c r="AB102" s="0" t="n">
        <f aca="false">FALSE()</f>
        <v>0</v>
      </c>
      <c r="AC102" s="0" t="n">
        <v>1</v>
      </c>
      <c r="AD102" s="0" t="s">
        <v>2129</v>
      </c>
      <c r="AE102" s="0" t="n">
        <f aca="false">TRUE()</f>
        <v>1</v>
      </c>
      <c r="AF102" s="0" t="s">
        <v>3139</v>
      </c>
      <c r="AG102" s="0" t="n">
        <v>2</v>
      </c>
      <c r="AH102" s="0" t="s">
        <v>3140</v>
      </c>
      <c r="AI102" s="0" t="s">
        <v>3141</v>
      </c>
      <c r="AJ102" s="0" t="n">
        <v>0</v>
      </c>
      <c r="AK102" s="0" t="s">
        <v>2118</v>
      </c>
      <c r="AL102" s="0" t="n">
        <f aca="false">FALSE()</f>
        <v>0</v>
      </c>
      <c r="AM102" s="0" t="n">
        <f aca="false">TRUE()</f>
        <v>1</v>
      </c>
      <c r="AN102" s="0" t="n">
        <f aca="false">FALSE()</f>
        <v>0</v>
      </c>
      <c r="AO102" s="0" t="n">
        <f aca="false">FALSE()</f>
        <v>0</v>
      </c>
      <c r="AP102" s="0" t="n">
        <f aca="false">FALSE()</f>
        <v>0</v>
      </c>
      <c r="AQ102" s="380" t="n">
        <v>43769.6875</v>
      </c>
      <c r="AR102" s="380" t="n">
        <v>43769.4166666667</v>
      </c>
      <c r="AS102" s="0" t="s">
        <v>3142</v>
      </c>
      <c r="AT102" s="0" t="s">
        <v>2170</v>
      </c>
      <c r="AU102" s="0" t="s">
        <v>2170</v>
      </c>
    </row>
    <row r="103" customFormat="false" ht="15" hidden="true" customHeight="false" outlineLevel="0" collapsed="false">
      <c r="A103" s="0" t="s">
        <v>3143</v>
      </c>
      <c r="B103" s="0" t="s">
        <v>3144</v>
      </c>
      <c r="C103" s="0" t="s">
        <v>3145</v>
      </c>
      <c r="D103" s="0" t="s">
        <v>2297</v>
      </c>
      <c r="E103" s="0" t="s">
        <v>3143</v>
      </c>
      <c r="F103" s="0" t="n">
        <v>1</v>
      </c>
      <c r="G103" s="0" t="s">
        <v>2298</v>
      </c>
      <c r="H103" s="0" t="s">
        <v>2170</v>
      </c>
      <c r="I103" s="0" t="s">
        <v>2170</v>
      </c>
      <c r="J103" s="0" t="s">
        <v>2170</v>
      </c>
      <c r="K103" s="0" t="s">
        <v>2170</v>
      </c>
      <c r="L103" s="0" t="s">
        <v>2170</v>
      </c>
      <c r="M103" s="0" t="s">
        <v>2170</v>
      </c>
      <c r="N103" s="0" t="n">
        <f aca="false">FALSE()</f>
        <v>0</v>
      </c>
      <c r="O103" s="0" t="s">
        <v>3146</v>
      </c>
      <c r="P103" s="0" t="s">
        <v>2300</v>
      </c>
      <c r="Q103" s="380" t="n">
        <v>34081.1666666667</v>
      </c>
      <c r="R103" s="0" t="n">
        <v>858607695</v>
      </c>
      <c r="S103" s="0" t="s">
        <v>2301</v>
      </c>
      <c r="T103" s="0" t="s">
        <v>2302</v>
      </c>
      <c r="U103" s="0" t="s">
        <v>2365</v>
      </c>
      <c r="V103" s="0" t="n">
        <v>245000000</v>
      </c>
      <c r="W103" s="0" t="s">
        <v>2366</v>
      </c>
      <c r="X103" s="0" t="n">
        <v>4</v>
      </c>
      <c r="Y103" s="0" t="n">
        <f aca="false">FALSE()</f>
        <v>0</v>
      </c>
      <c r="Z103" s="0" t="n">
        <f aca="false">FALSE()</f>
        <v>0</v>
      </c>
      <c r="AA103" s="0" t="n">
        <f aca="false">FALSE()</f>
        <v>0</v>
      </c>
      <c r="AB103" s="0" t="n">
        <f aca="false">FALSE()</f>
        <v>0</v>
      </c>
      <c r="AC103" s="0" t="n">
        <v>1</v>
      </c>
      <c r="AD103" s="0" t="s">
        <v>2129</v>
      </c>
      <c r="AE103" s="0" t="n">
        <f aca="false">TRUE()</f>
        <v>1</v>
      </c>
      <c r="AF103" s="0" t="s">
        <v>3147</v>
      </c>
      <c r="AG103" s="0" t="n">
        <v>2</v>
      </c>
      <c r="AH103" s="0" t="s">
        <v>3148</v>
      </c>
      <c r="AI103" s="0" t="s">
        <v>3149</v>
      </c>
      <c r="AJ103" s="0" t="n">
        <v>0</v>
      </c>
      <c r="AK103" s="0" t="s">
        <v>2118</v>
      </c>
      <c r="AL103" s="0" t="n">
        <f aca="false">FALSE()</f>
        <v>0</v>
      </c>
      <c r="AM103" s="0" t="n">
        <f aca="false">TRUE()</f>
        <v>1</v>
      </c>
      <c r="AN103" s="0" t="n">
        <f aca="false">FALSE()</f>
        <v>0</v>
      </c>
      <c r="AO103" s="0" t="n">
        <f aca="false">FALSE()</f>
        <v>0</v>
      </c>
      <c r="AP103" s="0" t="n">
        <f aca="false">FALSE()</f>
        <v>0</v>
      </c>
      <c r="AQ103" s="380" t="n">
        <v>43123.7291666667</v>
      </c>
      <c r="AR103" s="380" t="n">
        <v>34082.1666666667</v>
      </c>
      <c r="AS103" s="0" t="s">
        <v>3150</v>
      </c>
      <c r="AT103" s="0" t="s">
        <v>2170</v>
      </c>
      <c r="AU103" s="0" t="s">
        <v>2170</v>
      </c>
    </row>
    <row r="104" customFormat="false" ht="15" hidden="true" customHeight="false" outlineLevel="0" collapsed="false">
      <c r="A104" s="0" t="s">
        <v>3151</v>
      </c>
      <c r="B104" s="0" t="s">
        <v>3152</v>
      </c>
      <c r="C104" s="0" t="s">
        <v>3153</v>
      </c>
      <c r="D104" s="0" t="s">
        <v>2297</v>
      </c>
      <c r="E104" s="0" t="s">
        <v>3151</v>
      </c>
      <c r="F104" s="0" t="n">
        <v>1</v>
      </c>
      <c r="G104" s="0" t="s">
        <v>2298</v>
      </c>
      <c r="H104" s="0" t="s">
        <v>2170</v>
      </c>
      <c r="I104" s="0" t="s">
        <v>2170</v>
      </c>
      <c r="J104" s="0" t="s">
        <v>2170</v>
      </c>
      <c r="K104" s="0" t="s">
        <v>2170</v>
      </c>
      <c r="L104" s="0" t="s">
        <v>2170</v>
      </c>
      <c r="M104" s="0" t="s">
        <v>2170</v>
      </c>
      <c r="N104" s="0" t="n">
        <f aca="false">FALSE()</f>
        <v>0</v>
      </c>
      <c r="O104" s="0" t="s">
        <v>3154</v>
      </c>
      <c r="P104" s="0" t="s">
        <v>2300</v>
      </c>
      <c r="Q104" s="380" t="n">
        <v>25569.125</v>
      </c>
      <c r="R104" s="0" t="n">
        <v>47504680</v>
      </c>
      <c r="S104" s="0" t="s">
        <v>2301</v>
      </c>
      <c r="T104" s="0" t="s">
        <v>2302</v>
      </c>
      <c r="U104" s="0" t="s">
        <v>2330</v>
      </c>
      <c r="V104" s="0" t="n">
        <v>300000000</v>
      </c>
      <c r="W104" s="0" t="s">
        <v>2366</v>
      </c>
      <c r="X104" s="0" t="n">
        <v>4</v>
      </c>
      <c r="Y104" s="0" t="n">
        <f aca="false">FALSE()</f>
        <v>0</v>
      </c>
      <c r="Z104" s="0" t="n">
        <f aca="false">FALSE()</f>
        <v>0</v>
      </c>
      <c r="AA104" s="0" t="n">
        <f aca="false">FALSE()</f>
        <v>0</v>
      </c>
      <c r="AB104" s="0" t="n">
        <f aca="false">FALSE()</f>
        <v>0</v>
      </c>
      <c r="AC104" s="0" t="n">
        <v>1</v>
      </c>
      <c r="AD104" s="0" t="s">
        <v>2129</v>
      </c>
      <c r="AE104" s="0" t="n">
        <f aca="false">TRUE()</f>
        <v>1</v>
      </c>
      <c r="AF104" s="0" t="s">
        <v>3155</v>
      </c>
      <c r="AG104" s="0" t="n">
        <v>2</v>
      </c>
      <c r="AH104" s="0" t="s">
        <v>3156</v>
      </c>
      <c r="AI104" s="0" t="s">
        <v>3157</v>
      </c>
      <c r="AJ104" s="0" t="n">
        <v>0</v>
      </c>
      <c r="AK104" s="0" t="s">
        <v>2118</v>
      </c>
      <c r="AL104" s="0" t="n">
        <f aca="false">FALSE()</f>
        <v>0</v>
      </c>
      <c r="AM104" s="0" t="n">
        <f aca="false">TRUE()</f>
        <v>1</v>
      </c>
      <c r="AN104" s="0" t="n">
        <f aca="false">FALSE()</f>
        <v>0</v>
      </c>
      <c r="AO104" s="0" t="n">
        <f aca="false">FALSE()</f>
        <v>0</v>
      </c>
      <c r="AP104" s="0" t="n">
        <f aca="false">FALSE()</f>
        <v>0</v>
      </c>
      <c r="AQ104" s="380" t="n">
        <v>43627.6875</v>
      </c>
      <c r="AR104" s="380" t="n">
        <v>41933.1666666667</v>
      </c>
      <c r="AS104" s="0" t="s">
        <v>3158</v>
      </c>
      <c r="AT104" s="0" t="s">
        <v>2170</v>
      </c>
      <c r="AU104" s="0" t="s">
        <v>2170</v>
      </c>
    </row>
    <row r="105" customFormat="false" ht="15" hidden="true" customHeight="false" outlineLevel="0" collapsed="false">
      <c r="A105" s="0" t="s">
        <v>3159</v>
      </c>
      <c r="B105" s="0" t="s">
        <v>3160</v>
      </c>
      <c r="C105" s="0" t="s">
        <v>3161</v>
      </c>
      <c r="D105" s="0" t="s">
        <v>2297</v>
      </c>
      <c r="E105" s="0" t="s">
        <v>3159</v>
      </c>
      <c r="F105" s="0" t="n">
        <v>1</v>
      </c>
      <c r="G105" s="0" t="s">
        <v>2298</v>
      </c>
      <c r="H105" s="0" t="s">
        <v>2170</v>
      </c>
      <c r="I105" s="0" t="s">
        <v>2170</v>
      </c>
      <c r="J105" s="0" t="s">
        <v>2170</v>
      </c>
      <c r="K105" s="0" t="s">
        <v>2170</v>
      </c>
      <c r="L105" s="0" t="s">
        <v>2170</v>
      </c>
      <c r="M105" s="0" t="s">
        <v>2170</v>
      </c>
      <c r="N105" s="0" t="n">
        <f aca="false">FALSE()</f>
        <v>0</v>
      </c>
      <c r="O105" s="0" t="s">
        <v>3162</v>
      </c>
      <c r="P105" s="0" t="s">
        <v>2300</v>
      </c>
      <c r="Q105" s="380" t="n">
        <v>25569.125</v>
      </c>
      <c r="R105" s="0" t="n">
        <v>38487482</v>
      </c>
      <c r="S105" s="0" t="s">
        <v>2301</v>
      </c>
      <c r="T105" s="0" t="s">
        <v>2302</v>
      </c>
      <c r="U105" s="0" t="s">
        <v>2330</v>
      </c>
      <c r="V105" s="0" t="n">
        <v>200000000</v>
      </c>
      <c r="W105" s="0" t="s">
        <v>2321</v>
      </c>
      <c r="X105" s="0" t="n">
        <v>4</v>
      </c>
      <c r="Y105" s="0" t="n">
        <f aca="false">FALSE()</f>
        <v>0</v>
      </c>
      <c r="Z105" s="0" t="n">
        <f aca="false">FALSE()</f>
        <v>0</v>
      </c>
      <c r="AA105" s="0" t="n">
        <f aca="false">FALSE()</f>
        <v>0</v>
      </c>
      <c r="AB105" s="0" t="n">
        <f aca="false">FALSE()</f>
        <v>0</v>
      </c>
      <c r="AC105" s="0" t="n">
        <v>1</v>
      </c>
      <c r="AD105" s="0" t="s">
        <v>2129</v>
      </c>
      <c r="AE105" s="0" t="n">
        <f aca="false">TRUE()</f>
        <v>1</v>
      </c>
      <c r="AF105" s="0" t="s">
        <v>3163</v>
      </c>
      <c r="AG105" s="0" t="n">
        <v>2</v>
      </c>
      <c r="AH105" s="0" t="s">
        <v>3164</v>
      </c>
      <c r="AI105" s="0" t="s">
        <v>3165</v>
      </c>
      <c r="AJ105" s="0" t="n">
        <v>0</v>
      </c>
      <c r="AK105" s="0" t="s">
        <v>2118</v>
      </c>
      <c r="AL105" s="0" t="n">
        <f aca="false">FALSE()</f>
        <v>0</v>
      </c>
      <c r="AM105" s="0" t="n">
        <f aca="false">TRUE()</f>
        <v>1</v>
      </c>
      <c r="AN105" s="0" t="n">
        <f aca="false">FALSE()</f>
        <v>0</v>
      </c>
      <c r="AO105" s="0" t="n">
        <f aca="false">FALSE()</f>
        <v>0</v>
      </c>
      <c r="AP105" s="0" t="n">
        <f aca="false">TRUE()</f>
        <v>1</v>
      </c>
      <c r="AQ105" s="380" t="n">
        <v>44837.6458333333</v>
      </c>
      <c r="AR105" s="380" t="n">
        <v>44837.4166666667</v>
      </c>
      <c r="AS105" s="0" t="s">
        <v>3166</v>
      </c>
      <c r="AT105" s="0" t="s">
        <v>2170</v>
      </c>
      <c r="AU105" s="0" t="s">
        <v>2170</v>
      </c>
    </row>
    <row r="106" customFormat="false" ht="15" hidden="true" customHeight="false" outlineLevel="0" collapsed="false">
      <c r="A106" s="0" t="s">
        <v>3167</v>
      </c>
      <c r="B106" s="0" t="s">
        <v>3168</v>
      </c>
      <c r="C106" s="0" t="s">
        <v>3169</v>
      </c>
      <c r="D106" s="0" t="s">
        <v>2297</v>
      </c>
      <c r="E106" s="0" t="s">
        <v>3167</v>
      </c>
      <c r="F106" s="0" t="n">
        <v>1</v>
      </c>
      <c r="G106" s="0" t="s">
        <v>2298</v>
      </c>
      <c r="H106" s="0" t="s">
        <v>2170</v>
      </c>
      <c r="I106" s="0" t="s">
        <v>2170</v>
      </c>
      <c r="J106" s="0" t="s">
        <v>2170</v>
      </c>
      <c r="K106" s="0" t="s">
        <v>2170</v>
      </c>
      <c r="L106" s="0" t="s">
        <v>2170</v>
      </c>
      <c r="M106" s="0" t="s">
        <v>2170</v>
      </c>
      <c r="N106" s="0" t="n">
        <f aca="false">FALSE()</f>
        <v>0</v>
      </c>
      <c r="O106" s="0" t="s">
        <v>3170</v>
      </c>
      <c r="P106" s="0" t="s">
        <v>2300</v>
      </c>
      <c r="Q106" s="380" t="n">
        <v>25569.125</v>
      </c>
      <c r="R106" s="0" t="n">
        <v>52540398</v>
      </c>
      <c r="S106" s="0" t="s">
        <v>2301</v>
      </c>
      <c r="T106" s="0" t="s">
        <v>2302</v>
      </c>
      <c r="U106" s="0" t="s">
        <v>2365</v>
      </c>
      <c r="V106" s="0" t="n">
        <v>100000000</v>
      </c>
      <c r="W106" s="0" t="s">
        <v>2312</v>
      </c>
      <c r="X106" s="0" t="n">
        <v>4</v>
      </c>
      <c r="Y106" s="0" t="n">
        <f aca="false">FALSE()</f>
        <v>0</v>
      </c>
      <c r="Z106" s="0" t="n">
        <f aca="false">FALSE()</f>
        <v>0</v>
      </c>
      <c r="AA106" s="0" t="n">
        <f aca="false">FALSE()</f>
        <v>0</v>
      </c>
      <c r="AB106" s="0" t="n">
        <f aca="false">FALSE()</f>
        <v>0</v>
      </c>
      <c r="AC106" s="0" t="n">
        <v>1</v>
      </c>
      <c r="AD106" s="0" t="s">
        <v>2129</v>
      </c>
      <c r="AE106" s="0" t="n">
        <f aca="false">TRUE()</f>
        <v>1</v>
      </c>
      <c r="AF106" s="0" t="s">
        <v>3171</v>
      </c>
      <c r="AG106" s="0" t="n">
        <v>2</v>
      </c>
      <c r="AH106" s="0" t="s">
        <v>3172</v>
      </c>
      <c r="AI106" s="0" t="s">
        <v>3173</v>
      </c>
      <c r="AJ106" s="0" t="n">
        <v>0</v>
      </c>
      <c r="AK106" s="0" t="s">
        <v>2118</v>
      </c>
      <c r="AL106" s="0" t="n">
        <f aca="false">FALSE()</f>
        <v>0</v>
      </c>
      <c r="AM106" s="0" t="n">
        <f aca="false">TRUE()</f>
        <v>1</v>
      </c>
      <c r="AN106" s="0" t="n">
        <f aca="false">FALSE()</f>
        <v>0</v>
      </c>
      <c r="AO106" s="0" t="n">
        <f aca="false">FALSE()</f>
        <v>0</v>
      </c>
      <c r="AP106" s="0" t="n">
        <f aca="false">FALSE()</f>
        <v>0</v>
      </c>
      <c r="AQ106" s="380" t="n">
        <v>44348.6875</v>
      </c>
      <c r="AR106" s="380" t="n">
        <v>44348.4166666667</v>
      </c>
      <c r="AS106" s="0" t="s">
        <v>3174</v>
      </c>
      <c r="AT106" s="0" t="s">
        <v>2170</v>
      </c>
      <c r="AU106" s="0" t="s">
        <v>2170</v>
      </c>
    </row>
    <row r="107" customFormat="false" ht="15" hidden="true" customHeight="false" outlineLevel="0" collapsed="false">
      <c r="A107" s="0" t="s">
        <v>1191</v>
      </c>
      <c r="B107" s="0" t="s">
        <v>3175</v>
      </c>
      <c r="C107" s="0" t="s">
        <v>1188</v>
      </c>
      <c r="D107" s="0" t="s">
        <v>720</v>
      </c>
      <c r="E107" s="0" t="s">
        <v>1191</v>
      </c>
      <c r="F107" s="0" t="n">
        <v>1</v>
      </c>
      <c r="G107" s="0" t="s">
        <v>434</v>
      </c>
      <c r="H107" s="0" t="s">
        <v>2170</v>
      </c>
      <c r="I107" s="0" t="s">
        <v>2170</v>
      </c>
      <c r="J107" s="0" t="s">
        <v>2170</v>
      </c>
      <c r="K107" s="0" t="s">
        <v>2170</v>
      </c>
      <c r="L107" s="0" t="s">
        <v>2170</v>
      </c>
      <c r="M107" s="0" t="s">
        <v>2170</v>
      </c>
      <c r="N107" s="0" t="n">
        <f aca="false">FALSE()</f>
        <v>0</v>
      </c>
      <c r="O107" s="0" t="s">
        <v>1189</v>
      </c>
      <c r="P107" s="0" t="s">
        <v>2601</v>
      </c>
      <c r="Q107" s="380" t="n">
        <v>36692.1666666667</v>
      </c>
      <c r="R107" s="0" t="n">
        <v>1140300</v>
      </c>
      <c r="S107" s="0" t="s">
        <v>601</v>
      </c>
      <c r="T107" s="0" t="s">
        <v>2602</v>
      </c>
      <c r="U107" s="0" t="s">
        <v>2114</v>
      </c>
      <c r="V107" s="0" t="n">
        <v>1140300</v>
      </c>
      <c r="W107" s="0" t="s">
        <v>2603</v>
      </c>
      <c r="X107" s="0" t="n">
        <v>5</v>
      </c>
      <c r="Y107" s="0" t="n">
        <f aca="false">FALSE()</f>
        <v>0</v>
      </c>
      <c r="Z107" s="0" t="n">
        <f aca="false">TRUE()</f>
        <v>1</v>
      </c>
      <c r="AA107" s="0" t="n">
        <f aca="false">TRUE()</f>
        <v>1</v>
      </c>
      <c r="AB107" s="0" t="n">
        <f aca="false">TRUE()</f>
        <v>1</v>
      </c>
      <c r="AC107" s="0" t="n">
        <v>1</v>
      </c>
      <c r="AD107" s="0" t="s">
        <v>2150</v>
      </c>
      <c r="AE107" s="0" t="n">
        <f aca="false">TRUE()</f>
        <v>1</v>
      </c>
      <c r="AF107" s="0" t="s">
        <v>3176</v>
      </c>
      <c r="AG107" s="0" t="n">
        <v>1</v>
      </c>
      <c r="AH107" s="0" t="s">
        <v>3177</v>
      </c>
      <c r="AI107" s="0" t="s">
        <v>3178</v>
      </c>
      <c r="AJ107" s="0" t="n">
        <v>0</v>
      </c>
      <c r="AK107" s="0" t="s">
        <v>2119</v>
      </c>
      <c r="AL107" s="0" t="n">
        <f aca="false">TRUE()</f>
        <v>1</v>
      </c>
      <c r="AM107" s="0" t="n">
        <f aca="false">FALSE()</f>
        <v>0</v>
      </c>
      <c r="AN107" s="0" t="n">
        <f aca="false">TRUE()</f>
        <v>1</v>
      </c>
      <c r="AO107" s="0" t="n">
        <f aca="false">FALSE()</f>
        <v>0</v>
      </c>
      <c r="AP107" s="0" t="n">
        <f aca="false">FALSE()</f>
        <v>0</v>
      </c>
      <c r="AQ107" s="380" t="n">
        <v>43166.9576388889</v>
      </c>
      <c r="AR107" s="380" t="n">
        <v>39827.125</v>
      </c>
      <c r="AS107" s="0" t="s">
        <v>3179</v>
      </c>
      <c r="AT107" s="0" t="s">
        <v>2170</v>
      </c>
      <c r="AU107" s="0" t="s">
        <v>2170</v>
      </c>
    </row>
    <row r="108" customFormat="false" ht="15" hidden="true" customHeight="false" outlineLevel="0" collapsed="false">
      <c r="A108" s="0" t="s">
        <v>3180</v>
      </c>
      <c r="B108" s="0" t="s">
        <v>3181</v>
      </c>
      <c r="C108" s="0" t="s">
        <v>3182</v>
      </c>
      <c r="D108" s="0" t="s">
        <v>2297</v>
      </c>
      <c r="E108" s="0" t="s">
        <v>3180</v>
      </c>
      <c r="F108" s="0" t="n">
        <v>1</v>
      </c>
      <c r="G108" s="0" t="s">
        <v>2298</v>
      </c>
      <c r="H108" s="0" t="s">
        <v>2170</v>
      </c>
      <c r="I108" s="0" t="s">
        <v>2170</v>
      </c>
      <c r="J108" s="0" t="s">
        <v>2170</v>
      </c>
      <c r="K108" s="0" t="s">
        <v>2170</v>
      </c>
      <c r="L108" s="0" t="s">
        <v>2170</v>
      </c>
      <c r="M108" s="0" t="s">
        <v>2170</v>
      </c>
      <c r="N108" s="0" t="n">
        <f aca="false">FALSE()</f>
        <v>0</v>
      </c>
      <c r="O108" s="0" t="s">
        <v>3183</v>
      </c>
      <c r="P108" s="0" t="s">
        <v>2300</v>
      </c>
      <c r="Q108" s="380" t="n">
        <v>25569.125</v>
      </c>
      <c r="R108" s="0" t="n">
        <v>11860233</v>
      </c>
      <c r="S108" s="0" t="s">
        <v>2301</v>
      </c>
      <c r="T108" s="0" t="s">
        <v>2302</v>
      </c>
      <c r="U108" s="0" t="s">
        <v>2115</v>
      </c>
      <c r="V108" s="0" t="n">
        <v>20000000</v>
      </c>
      <c r="W108" s="0" t="s">
        <v>2383</v>
      </c>
      <c r="X108" s="0" t="n">
        <v>4</v>
      </c>
      <c r="Y108" s="0" t="n">
        <f aca="false">FALSE()</f>
        <v>0</v>
      </c>
      <c r="Z108" s="0" t="n">
        <f aca="false">FALSE()</f>
        <v>0</v>
      </c>
      <c r="AA108" s="0" t="n">
        <f aca="false">FALSE()</f>
        <v>0</v>
      </c>
      <c r="AB108" s="0" t="n">
        <f aca="false">TRUE()</f>
        <v>1</v>
      </c>
      <c r="AC108" s="0" t="n">
        <v>1</v>
      </c>
      <c r="AD108" s="0" t="s">
        <v>2129</v>
      </c>
      <c r="AE108" s="0" t="n">
        <f aca="false">TRUE()</f>
        <v>1</v>
      </c>
      <c r="AF108" s="0" t="s">
        <v>3184</v>
      </c>
      <c r="AG108" s="0" t="n">
        <v>2</v>
      </c>
      <c r="AH108" s="0" t="s">
        <v>3185</v>
      </c>
      <c r="AI108" s="0" t="s">
        <v>3186</v>
      </c>
      <c r="AJ108" s="0" t="n">
        <v>0</v>
      </c>
      <c r="AK108" s="0" t="s">
        <v>2118</v>
      </c>
      <c r="AL108" s="0" t="n">
        <f aca="false">FALSE()</f>
        <v>0</v>
      </c>
      <c r="AM108" s="0" t="n">
        <f aca="false">TRUE()</f>
        <v>1</v>
      </c>
      <c r="AN108" s="0" t="n">
        <f aca="false">FALSE()</f>
        <v>0</v>
      </c>
      <c r="AO108" s="0" t="n">
        <f aca="false">FALSE()</f>
        <v>0</v>
      </c>
      <c r="AP108" s="0" t="n">
        <f aca="false">FALSE()</f>
        <v>0</v>
      </c>
      <c r="AQ108" s="380" t="n">
        <v>44041.6972222222</v>
      </c>
      <c r="AR108" s="380" t="n">
        <v>44041.4166666667</v>
      </c>
      <c r="AS108" s="0" t="s">
        <v>3187</v>
      </c>
      <c r="AT108" s="0" t="s">
        <v>2170</v>
      </c>
      <c r="AU108" s="0" t="s">
        <v>2170</v>
      </c>
    </row>
    <row r="109" customFormat="false" ht="15" hidden="true" customHeight="false" outlineLevel="0" collapsed="false">
      <c r="A109" s="0" t="s">
        <v>3188</v>
      </c>
      <c r="B109" s="0" t="s">
        <v>3189</v>
      </c>
      <c r="C109" s="0" t="s">
        <v>3190</v>
      </c>
      <c r="D109" s="0" t="s">
        <v>2297</v>
      </c>
      <c r="E109" s="0" t="s">
        <v>3188</v>
      </c>
      <c r="F109" s="0" t="n">
        <v>1</v>
      </c>
      <c r="G109" s="0" t="s">
        <v>2298</v>
      </c>
      <c r="H109" s="0" t="s">
        <v>2170</v>
      </c>
      <c r="I109" s="0" t="s">
        <v>2170</v>
      </c>
      <c r="J109" s="0" t="s">
        <v>2170</v>
      </c>
      <c r="K109" s="0" t="s">
        <v>2170</v>
      </c>
      <c r="L109" s="0" t="s">
        <v>2170</v>
      </c>
      <c r="M109" s="0" t="s">
        <v>2170</v>
      </c>
      <c r="N109" s="0" t="n">
        <f aca="false">FALSE()</f>
        <v>0</v>
      </c>
      <c r="O109" s="0" t="s">
        <v>3191</v>
      </c>
      <c r="P109" s="0" t="s">
        <v>2300</v>
      </c>
      <c r="Q109" s="380" t="n">
        <v>35691.1666666667</v>
      </c>
      <c r="R109" s="0" t="n">
        <v>17395543</v>
      </c>
      <c r="S109" s="0" t="s">
        <v>2301</v>
      </c>
      <c r="T109" s="0" t="s">
        <v>2302</v>
      </c>
      <c r="U109" s="0" t="s">
        <v>2365</v>
      </c>
      <c r="V109" s="0" t="n">
        <v>100000000</v>
      </c>
      <c r="W109" s="0" t="s">
        <v>2383</v>
      </c>
      <c r="X109" s="0" t="n">
        <v>4</v>
      </c>
      <c r="Y109" s="0" t="n">
        <f aca="false">FALSE()</f>
        <v>0</v>
      </c>
      <c r="Z109" s="0" t="n">
        <f aca="false">FALSE()</f>
        <v>0</v>
      </c>
      <c r="AA109" s="0" t="n">
        <f aca="false">FALSE()</f>
        <v>0</v>
      </c>
      <c r="AB109" s="0" t="n">
        <f aca="false">TRUE()</f>
        <v>1</v>
      </c>
      <c r="AC109" s="0" t="n">
        <v>1</v>
      </c>
      <c r="AD109" s="0" t="s">
        <v>2129</v>
      </c>
      <c r="AE109" s="0" t="n">
        <f aca="false">TRUE()</f>
        <v>1</v>
      </c>
      <c r="AF109" s="0" t="s">
        <v>3192</v>
      </c>
      <c r="AG109" s="0" t="n">
        <v>2</v>
      </c>
      <c r="AH109" s="0" t="s">
        <v>3193</v>
      </c>
      <c r="AI109" s="0" t="s">
        <v>3194</v>
      </c>
      <c r="AJ109" s="0" t="n">
        <v>0</v>
      </c>
      <c r="AK109" s="0" t="s">
        <v>2118</v>
      </c>
      <c r="AL109" s="0" t="n">
        <f aca="false">FALSE()</f>
        <v>0</v>
      </c>
      <c r="AM109" s="0" t="n">
        <f aca="false">TRUE()</f>
        <v>1</v>
      </c>
      <c r="AN109" s="0" t="n">
        <f aca="false">FALSE()</f>
        <v>0</v>
      </c>
      <c r="AO109" s="0" t="n">
        <f aca="false">FALSE()</f>
        <v>0</v>
      </c>
      <c r="AP109" s="0" t="n">
        <f aca="false">FALSE()</f>
        <v>0</v>
      </c>
      <c r="AQ109" s="380" t="n">
        <v>43496.7291666667</v>
      </c>
      <c r="AR109" s="380" t="n">
        <v>35692.1666666667</v>
      </c>
      <c r="AS109" s="0" t="s">
        <v>3195</v>
      </c>
      <c r="AT109" s="0" t="s">
        <v>2170</v>
      </c>
      <c r="AU109" s="0" t="s">
        <v>2170</v>
      </c>
    </row>
    <row r="110" customFormat="false" ht="15" hidden="true" customHeight="false" outlineLevel="0" collapsed="false">
      <c r="A110" s="0" t="s">
        <v>3196</v>
      </c>
      <c r="B110" s="0" t="s">
        <v>3197</v>
      </c>
      <c r="C110" s="0" t="s">
        <v>3198</v>
      </c>
      <c r="D110" s="0" t="s">
        <v>2297</v>
      </c>
      <c r="E110" s="0" t="s">
        <v>3196</v>
      </c>
      <c r="F110" s="0" t="n">
        <v>1</v>
      </c>
      <c r="G110" s="0" t="s">
        <v>2298</v>
      </c>
      <c r="H110" s="0" t="s">
        <v>2170</v>
      </c>
      <c r="I110" s="0" t="s">
        <v>2170</v>
      </c>
      <c r="J110" s="0" t="s">
        <v>2170</v>
      </c>
      <c r="K110" s="0" t="s">
        <v>2170</v>
      </c>
      <c r="L110" s="0" t="s">
        <v>2170</v>
      </c>
      <c r="M110" s="0" t="s">
        <v>2170</v>
      </c>
      <c r="N110" s="0" t="n">
        <f aca="false">FALSE()</f>
        <v>0</v>
      </c>
      <c r="O110" s="0" t="s">
        <v>3199</v>
      </c>
      <c r="P110" s="0" t="s">
        <v>2300</v>
      </c>
      <c r="Q110" s="380" t="n">
        <v>25569.125</v>
      </c>
      <c r="R110" s="0" t="n">
        <v>24697430</v>
      </c>
      <c r="S110" s="0" t="s">
        <v>2301</v>
      </c>
      <c r="T110" s="0" t="s">
        <v>2302</v>
      </c>
      <c r="U110" s="0" t="s">
        <v>2116</v>
      </c>
      <c r="V110" s="0" t="n">
        <v>80000000</v>
      </c>
      <c r="W110" s="0" t="s">
        <v>2383</v>
      </c>
      <c r="X110" s="0" t="n">
        <v>4</v>
      </c>
      <c r="Y110" s="0" t="n">
        <f aca="false">FALSE()</f>
        <v>0</v>
      </c>
      <c r="Z110" s="0" t="n">
        <f aca="false">FALSE()</f>
        <v>0</v>
      </c>
      <c r="AA110" s="0" t="n">
        <f aca="false">FALSE()</f>
        <v>0</v>
      </c>
      <c r="AB110" s="0" t="n">
        <f aca="false">FALSE()</f>
        <v>0</v>
      </c>
      <c r="AC110" s="0" t="n">
        <v>1</v>
      </c>
      <c r="AD110" s="0" t="s">
        <v>2129</v>
      </c>
      <c r="AE110" s="0" t="n">
        <f aca="false">TRUE()</f>
        <v>1</v>
      </c>
      <c r="AF110" s="0" t="s">
        <v>3200</v>
      </c>
      <c r="AG110" s="0" t="n">
        <v>2</v>
      </c>
      <c r="AH110" s="0" t="s">
        <v>3201</v>
      </c>
      <c r="AI110" s="0" t="s">
        <v>3202</v>
      </c>
      <c r="AJ110" s="0" t="n">
        <v>0</v>
      </c>
      <c r="AK110" s="0" t="s">
        <v>2118</v>
      </c>
      <c r="AL110" s="0" t="n">
        <f aca="false">FALSE()</f>
        <v>0</v>
      </c>
      <c r="AM110" s="0" t="n">
        <f aca="false">TRUE()</f>
        <v>1</v>
      </c>
      <c r="AN110" s="0" t="n">
        <f aca="false">FALSE()</f>
        <v>0</v>
      </c>
      <c r="AO110" s="0" t="n">
        <f aca="false">FALSE()</f>
        <v>0</v>
      </c>
      <c r="AP110" s="0" t="n">
        <f aca="false">TRUE()</f>
        <v>1</v>
      </c>
      <c r="AQ110" s="380" t="n">
        <v>44495.6173611111</v>
      </c>
      <c r="AR110" s="380" t="n">
        <v>44495.4166666667</v>
      </c>
      <c r="AS110" s="0" t="s">
        <v>3203</v>
      </c>
      <c r="AT110" s="0" t="s">
        <v>2170</v>
      </c>
      <c r="AU110" s="0" t="s">
        <v>2170</v>
      </c>
    </row>
    <row r="111" customFormat="false" ht="15" hidden="true" customHeight="false" outlineLevel="0" collapsed="false">
      <c r="A111" s="0" t="s">
        <v>3204</v>
      </c>
      <c r="B111" s="0" t="s">
        <v>3205</v>
      </c>
      <c r="C111" s="0" t="s">
        <v>3206</v>
      </c>
      <c r="D111" s="0" t="s">
        <v>2297</v>
      </c>
      <c r="E111" s="0" t="s">
        <v>3204</v>
      </c>
      <c r="F111" s="0" t="n">
        <v>1</v>
      </c>
      <c r="G111" s="0" t="s">
        <v>2298</v>
      </c>
      <c r="H111" s="0" t="s">
        <v>2170</v>
      </c>
      <c r="I111" s="0" t="s">
        <v>2170</v>
      </c>
      <c r="J111" s="0" t="s">
        <v>2170</v>
      </c>
      <c r="K111" s="0" t="s">
        <v>2170</v>
      </c>
      <c r="L111" s="0" t="s">
        <v>2170</v>
      </c>
      <c r="M111" s="0" t="s">
        <v>2170</v>
      </c>
      <c r="N111" s="0" t="n">
        <f aca="false">FALSE()</f>
        <v>0</v>
      </c>
      <c r="O111" s="0" t="s">
        <v>3207</v>
      </c>
      <c r="P111" s="0" t="s">
        <v>2300</v>
      </c>
      <c r="Q111" s="380" t="n">
        <v>25569.125</v>
      </c>
      <c r="R111" s="0" t="n">
        <v>488780072</v>
      </c>
      <c r="S111" s="0" t="s">
        <v>2301</v>
      </c>
      <c r="T111" s="0" t="s">
        <v>2302</v>
      </c>
      <c r="U111" s="0" t="s">
        <v>2574</v>
      </c>
      <c r="V111" s="0" t="n">
        <v>1800000000</v>
      </c>
      <c r="W111" s="0" t="s">
        <v>2366</v>
      </c>
      <c r="X111" s="0" t="n">
        <v>4</v>
      </c>
      <c r="Y111" s="0" t="n">
        <f aca="false">FALSE()</f>
        <v>0</v>
      </c>
      <c r="Z111" s="0" t="n">
        <f aca="false">FALSE()</f>
        <v>0</v>
      </c>
      <c r="AA111" s="0" t="n">
        <f aca="false">FALSE()</f>
        <v>0</v>
      </c>
      <c r="AB111" s="0" t="n">
        <f aca="false">TRUE()</f>
        <v>1</v>
      </c>
      <c r="AC111" s="0" t="n">
        <v>1</v>
      </c>
      <c r="AD111" s="0" t="s">
        <v>2129</v>
      </c>
      <c r="AE111" s="0" t="n">
        <f aca="false">TRUE()</f>
        <v>1</v>
      </c>
      <c r="AF111" s="0" t="s">
        <v>3208</v>
      </c>
      <c r="AG111" s="0" t="n">
        <v>2</v>
      </c>
      <c r="AH111" s="0" t="s">
        <v>3209</v>
      </c>
      <c r="AI111" s="0" t="s">
        <v>3210</v>
      </c>
      <c r="AJ111" s="0" t="n">
        <v>0</v>
      </c>
      <c r="AK111" s="0" t="s">
        <v>2118</v>
      </c>
      <c r="AL111" s="0" t="n">
        <f aca="false">FALSE()</f>
        <v>0</v>
      </c>
      <c r="AM111" s="0" t="n">
        <f aca="false">TRUE()</f>
        <v>1</v>
      </c>
      <c r="AN111" s="0" t="n">
        <f aca="false">FALSE()</f>
        <v>0</v>
      </c>
      <c r="AO111" s="0" t="n">
        <f aca="false">FALSE()</f>
        <v>0</v>
      </c>
      <c r="AP111" s="0" t="n">
        <f aca="false">TRUE()</f>
        <v>1</v>
      </c>
      <c r="AQ111" s="380" t="n">
        <v>44589.65625</v>
      </c>
      <c r="AR111" s="380" t="n">
        <v>44589.4166666667</v>
      </c>
      <c r="AS111" s="0" t="s">
        <v>3211</v>
      </c>
      <c r="AT111" s="0" t="s">
        <v>2170</v>
      </c>
      <c r="AU111" s="0" t="s">
        <v>2170</v>
      </c>
    </row>
    <row r="112" customFormat="false" ht="15" hidden="true" customHeight="false" outlineLevel="0" collapsed="false">
      <c r="A112" s="0" t="s">
        <v>3212</v>
      </c>
      <c r="B112" s="0" t="s">
        <v>3213</v>
      </c>
      <c r="C112" s="0" t="s">
        <v>3214</v>
      </c>
      <c r="D112" s="0" t="s">
        <v>2297</v>
      </c>
      <c r="E112" s="0" t="s">
        <v>3212</v>
      </c>
      <c r="F112" s="0" t="n">
        <v>1</v>
      </c>
      <c r="G112" s="0" t="s">
        <v>2298</v>
      </c>
      <c r="H112" s="0" t="s">
        <v>2170</v>
      </c>
      <c r="I112" s="0" t="s">
        <v>2170</v>
      </c>
      <c r="J112" s="0" t="s">
        <v>2170</v>
      </c>
      <c r="K112" s="0" t="s">
        <v>2170</v>
      </c>
      <c r="L112" s="0" t="s">
        <v>2170</v>
      </c>
      <c r="M112" s="0" t="s">
        <v>2170</v>
      </c>
      <c r="N112" s="0" t="n">
        <f aca="false">FALSE()</f>
        <v>0</v>
      </c>
      <c r="O112" s="0" t="s">
        <v>3215</v>
      </c>
      <c r="P112" s="0" t="s">
        <v>2300</v>
      </c>
      <c r="Q112" s="380" t="n">
        <v>33576.125</v>
      </c>
      <c r="R112" s="0" t="n">
        <v>8791506</v>
      </c>
      <c r="S112" s="0" t="s">
        <v>2301</v>
      </c>
      <c r="T112" s="0" t="s">
        <v>2302</v>
      </c>
      <c r="U112" s="0" t="s">
        <v>2365</v>
      </c>
      <c r="V112" s="0" t="n">
        <v>17000000</v>
      </c>
      <c r="W112" s="0" t="s">
        <v>2366</v>
      </c>
      <c r="X112" s="0" t="n">
        <v>4</v>
      </c>
      <c r="Y112" s="0" t="n">
        <f aca="false">FALSE()</f>
        <v>0</v>
      </c>
      <c r="Z112" s="0" t="n">
        <f aca="false">FALSE()</f>
        <v>0</v>
      </c>
      <c r="AA112" s="0" t="n">
        <f aca="false">FALSE()</f>
        <v>0</v>
      </c>
      <c r="AB112" s="0" t="n">
        <f aca="false">TRUE()</f>
        <v>1</v>
      </c>
      <c r="AC112" s="0" t="n">
        <v>1</v>
      </c>
      <c r="AD112" s="0" t="s">
        <v>2129</v>
      </c>
      <c r="AE112" s="0" t="n">
        <f aca="false">TRUE()</f>
        <v>1</v>
      </c>
      <c r="AF112" s="0" t="s">
        <v>3216</v>
      </c>
      <c r="AG112" s="0" t="n">
        <v>2</v>
      </c>
      <c r="AH112" s="0" t="s">
        <v>3217</v>
      </c>
      <c r="AI112" s="0" t="s">
        <v>3218</v>
      </c>
      <c r="AJ112" s="0" t="n">
        <v>0</v>
      </c>
      <c r="AK112" s="0" t="s">
        <v>2118</v>
      </c>
      <c r="AL112" s="0" t="n">
        <f aca="false">FALSE()</f>
        <v>0</v>
      </c>
      <c r="AM112" s="0" t="n">
        <f aca="false">TRUE()</f>
        <v>1</v>
      </c>
      <c r="AN112" s="0" t="n">
        <f aca="false">FALSE()</f>
        <v>0</v>
      </c>
      <c r="AO112" s="0" t="n">
        <f aca="false">FALSE()</f>
        <v>0</v>
      </c>
      <c r="AP112" s="0" t="n">
        <f aca="false">FALSE()</f>
        <v>0</v>
      </c>
      <c r="AQ112" s="380" t="n">
        <v>43524.7291666667</v>
      </c>
      <c r="AR112" s="380" t="n">
        <v>33576.125</v>
      </c>
      <c r="AS112" s="0" t="s">
        <v>3219</v>
      </c>
      <c r="AT112" s="0" t="s">
        <v>2170</v>
      </c>
      <c r="AU112" s="0" t="s">
        <v>2170</v>
      </c>
    </row>
    <row r="113" customFormat="false" ht="15" hidden="true" customHeight="false" outlineLevel="0" collapsed="false">
      <c r="A113" s="0" t="s">
        <v>3220</v>
      </c>
      <c r="B113" s="0" t="s">
        <v>3221</v>
      </c>
      <c r="C113" s="0" t="s">
        <v>3222</v>
      </c>
      <c r="D113" s="0" t="s">
        <v>2297</v>
      </c>
      <c r="E113" s="0" t="s">
        <v>3220</v>
      </c>
      <c r="F113" s="0" t="n">
        <v>1</v>
      </c>
      <c r="G113" s="0" t="s">
        <v>2298</v>
      </c>
      <c r="H113" s="0" t="s">
        <v>2170</v>
      </c>
      <c r="I113" s="0" t="s">
        <v>2170</v>
      </c>
      <c r="J113" s="0" t="s">
        <v>2170</v>
      </c>
      <c r="K113" s="0" t="s">
        <v>2170</v>
      </c>
      <c r="L113" s="0" t="s">
        <v>2170</v>
      </c>
      <c r="M113" s="0" t="s">
        <v>2170</v>
      </c>
      <c r="N113" s="0" t="n">
        <f aca="false">FALSE()</f>
        <v>0</v>
      </c>
      <c r="O113" s="0" t="s">
        <v>3223</v>
      </c>
      <c r="P113" s="0" t="s">
        <v>2300</v>
      </c>
      <c r="Q113" s="380" t="n">
        <v>25569.125</v>
      </c>
      <c r="R113" s="0" t="n">
        <v>99501593</v>
      </c>
      <c r="S113" s="0" t="s">
        <v>2301</v>
      </c>
      <c r="T113" s="0" t="s">
        <v>2302</v>
      </c>
      <c r="U113" s="0" t="s">
        <v>2365</v>
      </c>
      <c r="V113" s="0" t="n">
        <v>0</v>
      </c>
      <c r="W113" s="0" t="s">
        <v>2366</v>
      </c>
      <c r="X113" s="0" t="n">
        <v>4</v>
      </c>
      <c r="Y113" s="0" t="n">
        <f aca="false">FALSE()</f>
        <v>0</v>
      </c>
      <c r="Z113" s="0" t="n">
        <f aca="false">FALSE()</f>
        <v>0</v>
      </c>
      <c r="AA113" s="0" t="n">
        <f aca="false">FALSE()</f>
        <v>0</v>
      </c>
      <c r="AB113" s="0" t="n">
        <f aca="false">TRUE()</f>
        <v>1</v>
      </c>
      <c r="AC113" s="0" t="n">
        <v>1</v>
      </c>
      <c r="AD113" s="0" t="s">
        <v>2129</v>
      </c>
      <c r="AE113" s="0" t="n">
        <f aca="false">TRUE()</f>
        <v>1</v>
      </c>
      <c r="AF113" s="0" t="s">
        <v>3224</v>
      </c>
      <c r="AG113" s="0" t="n">
        <v>2</v>
      </c>
      <c r="AH113" s="0" t="s">
        <v>3225</v>
      </c>
      <c r="AI113" s="0" t="s">
        <v>3226</v>
      </c>
      <c r="AJ113" s="0" t="n">
        <v>0</v>
      </c>
      <c r="AK113" s="0" t="s">
        <v>2118</v>
      </c>
      <c r="AL113" s="0" t="n">
        <f aca="false">FALSE()</f>
        <v>0</v>
      </c>
      <c r="AM113" s="0" t="n">
        <f aca="false">TRUE()</f>
        <v>1</v>
      </c>
      <c r="AN113" s="0" t="n">
        <f aca="false">FALSE()</f>
        <v>0</v>
      </c>
      <c r="AO113" s="0" t="n">
        <f aca="false">FALSE()</f>
        <v>0</v>
      </c>
      <c r="AP113" s="0" t="n">
        <f aca="false">FALSE()</f>
        <v>0</v>
      </c>
      <c r="AQ113" s="380" t="n">
        <v>43258.6861111111</v>
      </c>
      <c r="AR113" s="380" t="n">
        <v>43238.125</v>
      </c>
      <c r="AS113" s="0" t="s">
        <v>3227</v>
      </c>
      <c r="AT113" s="0" t="s">
        <v>2170</v>
      </c>
      <c r="AU113" s="0" t="s">
        <v>2170</v>
      </c>
    </row>
    <row r="114" customFormat="false" ht="15" hidden="true" customHeight="false" outlineLevel="0" collapsed="false">
      <c r="A114" s="0" t="s">
        <v>3228</v>
      </c>
      <c r="B114" s="0" t="s">
        <v>3229</v>
      </c>
      <c r="C114" s="0" t="s">
        <v>3230</v>
      </c>
      <c r="D114" s="0" t="s">
        <v>2297</v>
      </c>
      <c r="E114" s="0" t="s">
        <v>3228</v>
      </c>
      <c r="F114" s="0" t="n">
        <v>1</v>
      </c>
      <c r="G114" s="0" t="s">
        <v>2298</v>
      </c>
      <c r="H114" s="0" t="s">
        <v>2170</v>
      </c>
      <c r="I114" s="0" t="s">
        <v>2170</v>
      </c>
      <c r="J114" s="0" t="s">
        <v>2170</v>
      </c>
      <c r="K114" s="0" t="s">
        <v>2170</v>
      </c>
      <c r="L114" s="0" t="s">
        <v>2170</v>
      </c>
      <c r="M114" s="0" t="s">
        <v>2170</v>
      </c>
      <c r="N114" s="0" t="n">
        <f aca="false">FALSE()</f>
        <v>0</v>
      </c>
      <c r="O114" s="0" t="s">
        <v>3231</v>
      </c>
      <c r="P114" s="0" t="s">
        <v>2300</v>
      </c>
      <c r="Q114" s="380" t="n">
        <v>33000.1666666667</v>
      </c>
      <c r="R114" s="0" t="n">
        <v>275611046</v>
      </c>
      <c r="S114" s="0" t="s">
        <v>2301</v>
      </c>
      <c r="T114" s="0" t="s">
        <v>2302</v>
      </c>
      <c r="U114" s="0" t="s">
        <v>2451</v>
      </c>
      <c r="V114" s="0" t="n">
        <v>350000000</v>
      </c>
      <c r="W114" s="0" t="s">
        <v>2366</v>
      </c>
      <c r="X114" s="0" t="n">
        <v>4</v>
      </c>
      <c r="Y114" s="0" t="n">
        <f aca="false">FALSE()</f>
        <v>0</v>
      </c>
      <c r="Z114" s="0" t="n">
        <f aca="false">FALSE()</f>
        <v>0</v>
      </c>
      <c r="AA114" s="0" t="n">
        <f aca="false">FALSE()</f>
        <v>0</v>
      </c>
      <c r="AB114" s="0" t="n">
        <f aca="false">TRUE()</f>
        <v>1</v>
      </c>
      <c r="AC114" s="0" t="n">
        <v>8</v>
      </c>
      <c r="AD114" s="0" t="s">
        <v>2129</v>
      </c>
      <c r="AE114" s="0" t="n">
        <f aca="false">TRUE()</f>
        <v>1</v>
      </c>
      <c r="AF114" s="0" t="s">
        <v>3232</v>
      </c>
      <c r="AG114" s="0" t="n">
        <v>2</v>
      </c>
      <c r="AH114" s="0" t="s">
        <v>3233</v>
      </c>
      <c r="AI114" s="0" t="s">
        <v>3234</v>
      </c>
      <c r="AJ114" s="0" t="n">
        <v>0</v>
      </c>
      <c r="AK114" s="0" t="s">
        <v>2118</v>
      </c>
      <c r="AL114" s="0" t="n">
        <f aca="false">FALSE()</f>
        <v>0</v>
      </c>
      <c r="AM114" s="0" t="n">
        <f aca="false">TRUE()</f>
        <v>1</v>
      </c>
      <c r="AN114" s="0" t="n">
        <f aca="false">FALSE()</f>
        <v>0</v>
      </c>
      <c r="AO114" s="0" t="n">
        <f aca="false">FALSE()</f>
        <v>0</v>
      </c>
      <c r="AP114" s="0" t="n">
        <f aca="false">FALSE()</f>
        <v>0</v>
      </c>
      <c r="AQ114" s="380" t="n">
        <v>43123.7291666667</v>
      </c>
      <c r="AR114" s="380" t="n">
        <v>32398.1666666667</v>
      </c>
      <c r="AS114" s="0" t="s">
        <v>3235</v>
      </c>
      <c r="AT114" s="0" t="s">
        <v>2170</v>
      </c>
      <c r="AU114" s="0" t="s">
        <v>2170</v>
      </c>
    </row>
    <row r="115" customFormat="false" ht="15" hidden="true" customHeight="false" outlineLevel="0" collapsed="false">
      <c r="A115" s="0" t="s">
        <v>1596</v>
      </c>
      <c r="B115" s="0" t="s">
        <v>3236</v>
      </c>
      <c r="C115" s="0" t="s">
        <v>1593</v>
      </c>
      <c r="D115" s="0" t="s">
        <v>720</v>
      </c>
      <c r="E115" s="0" t="s">
        <v>1596</v>
      </c>
      <c r="F115" s="0" t="n">
        <v>10</v>
      </c>
      <c r="G115" s="0" t="s">
        <v>434</v>
      </c>
      <c r="H115" s="0" t="s">
        <v>2596</v>
      </c>
      <c r="I115" s="0" t="s">
        <v>2596</v>
      </c>
      <c r="J115" s="0" t="s">
        <v>2723</v>
      </c>
      <c r="K115" s="0" t="s">
        <v>3237</v>
      </c>
      <c r="L115" s="0" t="s">
        <v>2783</v>
      </c>
      <c r="M115" s="0" t="s">
        <v>2083</v>
      </c>
      <c r="N115" s="0" t="n">
        <f aca="false">TRUE()</f>
        <v>1</v>
      </c>
      <c r="O115" s="0" t="s">
        <v>1594</v>
      </c>
      <c r="P115" s="0" t="s">
        <v>2601</v>
      </c>
      <c r="Q115" s="380" t="n">
        <v>39225.1666666667</v>
      </c>
      <c r="R115" s="0" t="n">
        <v>1030000000</v>
      </c>
      <c r="S115" s="0" t="s">
        <v>601</v>
      </c>
      <c r="T115" s="0" t="s">
        <v>2602</v>
      </c>
      <c r="U115" s="0" t="s">
        <v>2114</v>
      </c>
      <c r="V115" s="0" t="n">
        <v>50500000</v>
      </c>
      <c r="W115" s="0" t="s">
        <v>2603</v>
      </c>
      <c r="X115" s="0" t="n">
        <v>5</v>
      </c>
      <c r="Y115" s="0" t="n">
        <f aca="false">FALSE()</f>
        <v>0</v>
      </c>
      <c r="Z115" s="0" t="n">
        <f aca="false">TRUE()</f>
        <v>1</v>
      </c>
      <c r="AA115" s="0" t="n">
        <f aca="false">TRUE()</f>
        <v>1</v>
      </c>
      <c r="AB115" s="0" t="n">
        <f aca="false">TRUE()</f>
        <v>1</v>
      </c>
      <c r="AC115" s="0" t="n">
        <v>1</v>
      </c>
      <c r="AD115" s="0" t="s">
        <v>2129</v>
      </c>
      <c r="AE115" s="0" t="n">
        <f aca="false">TRUE()</f>
        <v>1</v>
      </c>
      <c r="AF115" s="0" t="s">
        <v>3238</v>
      </c>
      <c r="AG115" s="0" t="n">
        <v>1</v>
      </c>
      <c r="AH115" s="0" t="s">
        <v>3239</v>
      </c>
      <c r="AI115" s="0" t="s">
        <v>3240</v>
      </c>
      <c r="AJ115" s="0" t="n">
        <v>0</v>
      </c>
      <c r="AK115" s="0" t="s">
        <v>2118</v>
      </c>
      <c r="AL115" s="0" t="n">
        <f aca="false">TRUE()</f>
        <v>1</v>
      </c>
      <c r="AM115" s="0" t="n">
        <f aca="false">FALSE()</f>
        <v>0</v>
      </c>
      <c r="AN115" s="0" t="n">
        <f aca="false">TRUE()</f>
        <v>1</v>
      </c>
      <c r="AO115" s="0" t="n">
        <f aca="false">FALSE()</f>
        <v>0</v>
      </c>
      <c r="AP115" s="0" t="n">
        <f aca="false">FALSE()</f>
        <v>0</v>
      </c>
      <c r="AQ115" s="380" t="n">
        <v>43167.0020833333</v>
      </c>
      <c r="AR115" s="380" t="n">
        <v>40816.1666666667</v>
      </c>
      <c r="AS115" s="0" t="s">
        <v>3241</v>
      </c>
      <c r="AT115" s="0" t="s">
        <v>2723</v>
      </c>
      <c r="AU115" s="0" t="s">
        <v>3237</v>
      </c>
    </row>
    <row r="116" customFormat="false" ht="15" hidden="true" customHeight="false" outlineLevel="0" collapsed="false">
      <c r="A116" s="0" t="s">
        <v>3242</v>
      </c>
      <c r="B116" s="0" t="s">
        <v>3243</v>
      </c>
      <c r="C116" s="0" t="s">
        <v>3244</v>
      </c>
      <c r="D116" s="0" t="s">
        <v>2297</v>
      </c>
      <c r="E116" s="0" t="s">
        <v>3242</v>
      </c>
      <c r="F116" s="0" t="n">
        <v>1</v>
      </c>
      <c r="G116" s="0" t="s">
        <v>2298</v>
      </c>
      <c r="H116" s="0" t="s">
        <v>2170</v>
      </c>
      <c r="I116" s="0" t="s">
        <v>2170</v>
      </c>
      <c r="J116" s="0" t="s">
        <v>2170</v>
      </c>
      <c r="K116" s="0" t="s">
        <v>2170</v>
      </c>
      <c r="L116" s="0" t="s">
        <v>2170</v>
      </c>
      <c r="M116" s="0" t="s">
        <v>2170</v>
      </c>
      <c r="N116" s="0" t="n">
        <f aca="false">FALSE()</f>
        <v>0</v>
      </c>
      <c r="O116" s="0" t="s">
        <v>3245</v>
      </c>
      <c r="P116" s="0" t="s">
        <v>2300</v>
      </c>
      <c r="Q116" s="380" t="n">
        <v>19868.1666666667</v>
      </c>
      <c r="R116" s="0" t="n">
        <v>445660920</v>
      </c>
      <c r="S116" s="0" t="s">
        <v>2301</v>
      </c>
      <c r="T116" s="0" t="s">
        <v>2302</v>
      </c>
      <c r="U116" s="0" t="s">
        <v>2574</v>
      </c>
      <c r="V116" s="0" t="n">
        <v>1200000000</v>
      </c>
      <c r="W116" s="0" t="s">
        <v>2366</v>
      </c>
      <c r="X116" s="0" t="n">
        <v>4</v>
      </c>
      <c r="Y116" s="0" t="n">
        <f aca="false">FALSE()</f>
        <v>0</v>
      </c>
      <c r="Z116" s="0" t="n">
        <f aca="false">FALSE()</f>
        <v>0</v>
      </c>
      <c r="AA116" s="0" t="n">
        <f aca="false">FALSE()</f>
        <v>0</v>
      </c>
      <c r="AB116" s="0" t="n">
        <f aca="false">TRUE()</f>
        <v>1</v>
      </c>
      <c r="AC116" s="0" t="n">
        <v>1</v>
      </c>
      <c r="AD116" s="0" t="s">
        <v>2129</v>
      </c>
      <c r="AE116" s="0" t="n">
        <f aca="false">TRUE()</f>
        <v>1</v>
      </c>
      <c r="AF116" s="0" t="s">
        <v>3246</v>
      </c>
      <c r="AG116" s="0" t="n">
        <v>2</v>
      </c>
      <c r="AH116" s="0" t="s">
        <v>3247</v>
      </c>
      <c r="AI116" s="0" t="s">
        <v>3248</v>
      </c>
      <c r="AJ116" s="0" t="n">
        <v>0</v>
      </c>
      <c r="AK116" s="0" t="s">
        <v>2118</v>
      </c>
      <c r="AL116" s="0" t="n">
        <f aca="false">FALSE()</f>
        <v>0</v>
      </c>
      <c r="AM116" s="0" t="n">
        <f aca="false">TRUE()</f>
        <v>1</v>
      </c>
      <c r="AN116" s="0" t="n">
        <f aca="false">FALSE()</f>
        <v>0</v>
      </c>
      <c r="AO116" s="0" t="n">
        <f aca="false">FALSE()</f>
        <v>0</v>
      </c>
      <c r="AP116" s="0" t="n">
        <f aca="false">FALSE()</f>
        <v>0</v>
      </c>
      <c r="AQ116" s="380" t="n">
        <v>43123.7215277778</v>
      </c>
      <c r="AR116" s="380" t="n">
        <v>32398.1666666667</v>
      </c>
      <c r="AS116" s="0" t="s">
        <v>3249</v>
      </c>
      <c r="AT116" s="0" t="s">
        <v>2170</v>
      </c>
      <c r="AU116" s="0" t="s">
        <v>2170</v>
      </c>
    </row>
    <row r="117" customFormat="false" ht="15" hidden="true" customHeight="false" outlineLevel="0" collapsed="false">
      <c r="A117" s="0" t="s">
        <v>3250</v>
      </c>
      <c r="B117" s="0" t="s">
        <v>3251</v>
      </c>
      <c r="C117" s="0" t="s">
        <v>3252</v>
      </c>
      <c r="D117" s="0" t="s">
        <v>2297</v>
      </c>
      <c r="E117" s="0" t="s">
        <v>3250</v>
      </c>
      <c r="F117" s="0" t="n">
        <v>1</v>
      </c>
      <c r="G117" s="0" t="s">
        <v>2298</v>
      </c>
      <c r="H117" s="0" t="s">
        <v>2170</v>
      </c>
      <c r="I117" s="0" t="s">
        <v>2170</v>
      </c>
      <c r="J117" s="0" t="s">
        <v>2170</v>
      </c>
      <c r="K117" s="0" t="s">
        <v>2170</v>
      </c>
      <c r="L117" s="0" t="s">
        <v>2170</v>
      </c>
      <c r="M117" s="0" t="s">
        <v>2170</v>
      </c>
      <c r="N117" s="0" t="n">
        <f aca="false">FALSE()</f>
        <v>0</v>
      </c>
      <c r="O117" s="0" t="s">
        <v>3253</v>
      </c>
      <c r="P117" s="0" t="s">
        <v>2300</v>
      </c>
      <c r="Q117" s="380" t="n">
        <v>33298.125</v>
      </c>
      <c r="R117" s="0" t="n">
        <v>212558522</v>
      </c>
      <c r="S117" s="0" t="s">
        <v>2301</v>
      </c>
      <c r="T117" s="0" t="s">
        <v>2302</v>
      </c>
      <c r="U117" s="0" t="s">
        <v>2684</v>
      </c>
      <c r="V117" s="0" t="n">
        <v>1000000000</v>
      </c>
      <c r="W117" s="0" t="s">
        <v>3254</v>
      </c>
      <c r="X117" s="0" t="n">
        <v>4</v>
      </c>
      <c r="Y117" s="0" t="n">
        <f aca="false">FALSE()</f>
        <v>0</v>
      </c>
      <c r="Z117" s="0" t="n">
        <f aca="false">FALSE()</f>
        <v>0</v>
      </c>
      <c r="AA117" s="0" t="n">
        <f aca="false">FALSE()</f>
        <v>0</v>
      </c>
      <c r="AB117" s="0" t="n">
        <f aca="false">TRUE()</f>
        <v>1</v>
      </c>
      <c r="AC117" s="0" t="n">
        <v>1</v>
      </c>
      <c r="AD117" s="0" t="s">
        <v>2129</v>
      </c>
      <c r="AE117" s="0" t="n">
        <f aca="false">TRUE()</f>
        <v>1</v>
      </c>
      <c r="AF117" s="0" t="s">
        <v>3255</v>
      </c>
      <c r="AG117" s="0" t="n">
        <v>2</v>
      </c>
      <c r="AH117" s="0" t="s">
        <v>3256</v>
      </c>
      <c r="AI117" s="0" t="s">
        <v>3257</v>
      </c>
      <c r="AJ117" s="0" t="n">
        <v>0</v>
      </c>
      <c r="AK117" s="0" t="s">
        <v>2118</v>
      </c>
      <c r="AL117" s="0" t="n">
        <f aca="false">FALSE()</f>
        <v>0</v>
      </c>
      <c r="AM117" s="0" t="n">
        <f aca="false">TRUE()</f>
        <v>1</v>
      </c>
      <c r="AN117" s="0" t="n">
        <f aca="false">FALSE()</f>
        <v>0</v>
      </c>
      <c r="AO117" s="0" t="n">
        <f aca="false">FALSE()</f>
        <v>0</v>
      </c>
      <c r="AP117" s="0" t="n">
        <f aca="false">FALSE()</f>
        <v>0</v>
      </c>
      <c r="AQ117" s="380" t="n">
        <v>43123.7291666667</v>
      </c>
      <c r="AR117" s="380" t="n">
        <v>32398.1666666667</v>
      </c>
      <c r="AS117" s="0" t="s">
        <v>3258</v>
      </c>
      <c r="AT117" s="0" t="s">
        <v>2170</v>
      </c>
      <c r="AU117" s="0" t="s">
        <v>2170</v>
      </c>
    </row>
    <row r="118" customFormat="false" ht="15" hidden="true" customHeight="false" outlineLevel="0" collapsed="false">
      <c r="A118" s="0" t="s">
        <v>3259</v>
      </c>
      <c r="B118" s="0" t="s">
        <v>3260</v>
      </c>
      <c r="C118" s="0" t="s">
        <v>3261</v>
      </c>
      <c r="D118" s="0" t="s">
        <v>2297</v>
      </c>
      <c r="E118" s="0" t="s">
        <v>3259</v>
      </c>
      <c r="F118" s="0" t="n">
        <v>1</v>
      </c>
      <c r="G118" s="0" t="s">
        <v>2298</v>
      </c>
      <c r="H118" s="0" t="s">
        <v>2170</v>
      </c>
      <c r="I118" s="0" t="s">
        <v>2170</v>
      </c>
      <c r="J118" s="0" t="s">
        <v>2170</v>
      </c>
      <c r="K118" s="0" t="s">
        <v>2170</v>
      </c>
      <c r="L118" s="0" t="s">
        <v>2170</v>
      </c>
      <c r="M118" s="0" t="s">
        <v>2170</v>
      </c>
      <c r="N118" s="0" t="n">
        <f aca="false">FALSE()</f>
        <v>0</v>
      </c>
      <c r="O118" s="0" t="s">
        <v>3262</v>
      </c>
      <c r="P118" s="0" t="s">
        <v>2300</v>
      </c>
      <c r="Q118" s="380" t="n">
        <v>25569.125</v>
      </c>
      <c r="R118" s="0" t="n">
        <v>10417695</v>
      </c>
      <c r="S118" s="0" t="s">
        <v>2301</v>
      </c>
      <c r="T118" s="0" t="s">
        <v>2302</v>
      </c>
      <c r="U118" s="0" t="s">
        <v>610</v>
      </c>
      <c r="V118" s="0" t="n">
        <v>0</v>
      </c>
      <c r="W118" s="0" t="s">
        <v>2366</v>
      </c>
      <c r="X118" s="0" t="n">
        <v>4</v>
      </c>
      <c r="Y118" s="0" t="n">
        <f aca="false">FALSE()</f>
        <v>0</v>
      </c>
      <c r="Z118" s="0" t="n">
        <f aca="false">FALSE()</f>
        <v>0</v>
      </c>
      <c r="AA118" s="0" t="n">
        <f aca="false">FALSE()</f>
        <v>0</v>
      </c>
      <c r="AB118" s="0" t="n">
        <f aca="false">FALSE()</f>
        <v>0</v>
      </c>
      <c r="AC118" s="0" t="n">
        <v>1</v>
      </c>
      <c r="AD118" s="0" t="s">
        <v>2129</v>
      </c>
      <c r="AE118" s="0" t="n">
        <f aca="false">TRUE()</f>
        <v>1</v>
      </c>
      <c r="AF118" s="0" t="s">
        <v>3263</v>
      </c>
      <c r="AG118" s="0" t="n">
        <v>2</v>
      </c>
      <c r="AH118" s="0" t="s">
        <v>3264</v>
      </c>
      <c r="AI118" s="0" t="s">
        <v>3265</v>
      </c>
      <c r="AJ118" s="0" t="n">
        <v>0</v>
      </c>
      <c r="AK118" s="0" t="s">
        <v>2118</v>
      </c>
      <c r="AL118" s="0" t="n">
        <f aca="false">FALSE()</f>
        <v>0</v>
      </c>
      <c r="AM118" s="0" t="n">
        <f aca="false">TRUE()</f>
        <v>1</v>
      </c>
      <c r="AN118" s="0" t="n">
        <f aca="false">FALSE()</f>
        <v>0</v>
      </c>
      <c r="AO118" s="0" t="n">
        <f aca="false">FALSE()</f>
        <v>0</v>
      </c>
      <c r="AP118" s="0" t="n">
        <f aca="false">FALSE()</f>
        <v>0</v>
      </c>
      <c r="AQ118" s="380" t="n">
        <v>44117.6868055556</v>
      </c>
      <c r="AR118" s="380" t="n">
        <v>44117.4166666667</v>
      </c>
      <c r="AS118" s="0" t="s">
        <v>3266</v>
      </c>
      <c r="AT118" s="0" t="s">
        <v>2170</v>
      </c>
      <c r="AU118" s="0" t="s">
        <v>2170</v>
      </c>
    </row>
    <row r="119" customFormat="false" ht="15" hidden="true" customHeight="false" outlineLevel="0" collapsed="false">
      <c r="A119" s="0" t="s">
        <v>3267</v>
      </c>
      <c r="B119" s="0" t="s">
        <v>3268</v>
      </c>
      <c r="C119" s="0" t="s">
        <v>3269</v>
      </c>
      <c r="D119" s="0" t="s">
        <v>2297</v>
      </c>
      <c r="E119" s="0" t="s">
        <v>3267</v>
      </c>
      <c r="F119" s="0" t="n">
        <v>1</v>
      </c>
      <c r="G119" s="0" t="s">
        <v>2298</v>
      </c>
      <c r="H119" s="0" t="s">
        <v>2170</v>
      </c>
      <c r="I119" s="0" t="s">
        <v>2170</v>
      </c>
      <c r="J119" s="0" t="s">
        <v>2170</v>
      </c>
      <c r="K119" s="0" t="s">
        <v>2170</v>
      </c>
      <c r="L119" s="0" t="s">
        <v>2170</v>
      </c>
      <c r="M119" s="0" t="s">
        <v>2170</v>
      </c>
      <c r="N119" s="0" t="n">
        <f aca="false">FALSE()</f>
        <v>0</v>
      </c>
      <c r="O119" s="0" t="s">
        <v>3270</v>
      </c>
      <c r="P119" s="0" t="s">
        <v>2300</v>
      </c>
      <c r="Q119" s="380" t="n">
        <v>25569.125</v>
      </c>
      <c r="R119" s="0" t="n">
        <v>15180000</v>
      </c>
      <c r="S119" s="0" t="s">
        <v>2301</v>
      </c>
      <c r="T119" s="0" t="s">
        <v>2302</v>
      </c>
      <c r="U119" s="0" t="s">
        <v>2116</v>
      </c>
      <c r="V119" s="0" t="n">
        <v>2500000000</v>
      </c>
      <c r="W119" s="0" t="s">
        <v>2366</v>
      </c>
      <c r="X119" s="0" t="n">
        <v>4</v>
      </c>
      <c r="Y119" s="0" t="n">
        <f aca="false">FALSE()</f>
        <v>0</v>
      </c>
      <c r="Z119" s="0" t="n">
        <f aca="false">FALSE()</f>
        <v>0</v>
      </c>
      <c r="AA119" s="0" t="n">
        <f aca="false">FALSE()</f>
        <v>0</v>
      </c>
      <c r="AB119" s="0" t="n">
        <f aca="false">FALSE()</f>
        <v>0</v>
      </c>
      <c r="AC119" s="0" t="n">
        <v>1</v>
      </c>
      <c r="AD119" s="0" t="s">
        <v>2129</v>
      </c>
      <c r="AE119" s="0" t="n">
        <f aca="false">TRUE()</f>
        <v>1</v>
      </c>
      <c r="AF119" s="0" t="s">
        <v>3271</v>
      </c>
      <c r="AG119" s="0" t="n">
        <v>2</v>
      </c>
      <c r="AH119" s="0" t="s">
        <v>3272</v>
      </c>
      <c r="AI119" s="0" t="s">
        <v>3273</v>
      </c>
      <c r="AJ119" s="0" t="n">
        <v>0</v>
      </c>
      <c r="AK119" s="0" t="s">
        <v>2118</v>
      </c>
      <c r="AL119" s="0" t="n">
        <f aca="false">FALSE()</f>
        <v>0</v>
      </c>
      <c r="AM119" s="0" t="n">
        <f aca="false">TRUE()</f>
        <v>1</v>
      </c>
      <c r="AN119" s="0" t="n">
        <f aca="false">FALSE()</f>
        <v>0</v>
      </c>
      <c r="AO119" s="0" t="n">
        <f aca="false">FALSE()</f>
        <v>0</v>
      </c>
      <c r="AP119" s="0" t="n">
        <f aca="false">FALSE()</f>
        <v>0</v>
      </c>
      <c r="AQ119" s="380" t="n">
        <v>44510.6548611111</v>
      </c>
      <c r="AR119" s="380" t="n">
        <v>44510.4166666667</v>
      </c>
      <c r="AS119" s="0" t="s">
        <v>3274</v>
      </c>
      <c r="AT119" s="0" t="s">
        <v>2170</v>
      </c>
      <c r="AU119" s="0" t="s">
        <v>2170</v>
      </c>
    </row>
    <row r="120" customFormat="false" ht="15" hidden="true" customHeight="false" outlineLevel="0" collapsed="false">
      <c r="A120" s="0" t="s">
        <v>3275</v>
      </c>
      <c r="B120" s="0" t="s">
        <v>3276</v>
      </c>
      <c r="C120" s="0" t="s">
        <v>3277</v>
      </c>
      <c r="D120" s="0" t="s">
        <v>2297</v>
      </c>
      <c r="E120" s="0" t="s">
        <v>3275</v>
      </c>
      <c r="F120" s="0" t="n">
        <v>1</v>
      </c>
      <c r="G120" s="0" t="s">
        <v>2298</v>
      </c>
      <c r="H120" s="0" t="s">
        <v>2170</v>
      </c>
      <c r="I120" s="0" t="s">
        <v>2170</v>
      </c>
      <c r="J120" s="0" t="s">
        <v>2170</v>
      </c>
      <c r="K120" s="0" t="s">
        <v>2170</v>
      </c>
      <c r="L120" s="0" t="s">
        <v>2170</v>
      </c>
      <c r="M120" s="0" t="s">
        <v>2170</v>
      </c>
      <c r="N120" s="0" t="n">
        <f aca="false">FALSE()</f>
        <v>0</v>
      </c>
      <c r="O120" s="0" t="s">
        <v>3278</v>
      </c>
      <c r="P120" s="0" t="s">
        <v>2300</v>
      </c>
      <c r="Q120" s="380" t="n">
        <v>25569.125</v>
      </c>
      <c r="R120" s="0" t="n">
        <v>24560830</v>
      </c>
      <c r="S120" s="0" t="s">
        <v>2301</v>
      </c>
      <c r="T120" s="0" t="s">
        <v>2302</v>
      </c>
      <c r="U120" s="0" t="s">
        <v>2114</v>
      </c>
      <c r="V120" s="0" t="n">
        <v>40000000</v>
      </c>
      <c r="W120" s="0" t="s">
        <v>2366</v>
      </c>
      <c r="X120" s="0" t="n">
        <v>4</v>
      </c>
      <c r="Y120" s="0" t="n">
        <f aca="false">FALSE()</f>
        <v>0</v>
      </c>
      <c r="Z120" s="0" t="n">
        <f aca="false">FALSE()</f>
        <v>0</v>
      </c>
      <c r="AA120" s="0" t="n">
        <f aca="false">FALSE()</f>
        <v>0</v>
      </c>
      <c r="AB120" s="0" t="n">
        <f aca="false">TRUE()</f>
        <v>1</v>
      </c>
      <c r="AC120" s="0" t="n">
        <v>1</v>
      </c>
      <c r="AD120" s="0" t="s">
        <v>2129</v>
      </c>
      <c r="AE120" s="0" t="n">
        <f aca="false">TRUE()</f>
        <v>1</v>
      </c>
      <c r="AF120" s="0" t="s">
        <v>3279</v>
      </c>
      <c r="AG120" s="0" t="n">
        <v>2</v>
      </c>
      <c r="AH120" s="0" t="s">
        <v>3280</v>
      </c>
      <c r="AI120" s="0" t="s">
        <v>3281</v>
      </c>
      <c r="AJ120" s="0" t="n">
        <v>0</v>
      </c>
      <c r="AK120" s="0" t="s">
        <v>2118</v>
      </c>
      <c r="AL120" s="0" t="n">
        <f aca="false">FALSE()</f>
        <v>0</v>
      </c>
      <c r="AM120" s="0" t="n">
        <f aca="false">TRUE()</f>
        <v>1</v>
      </c>
      <c r="AN120" s="0" t="n">
        <f aca="false">FALSE()</f>
        <v>0</v>
      </c>
      <c r="AO120" s="0" t="n">
        <f aca="false">FALSE()</f>
        <v>0</v>
      </c>
      <c r="AP120" s="0" t="n">
        <f aca="false">FALSE()</f>
        <v>0</v>
      </c>
      <c r="AQ120" s="380" t="n">
        <v>44041.6868055556</v>
      </c>
      <c r="AR120" s="380" t="n">
        <v>44041.4166666667</v>
      </c>
      <c r="AS120" s="0" t="s">
        <v>3282</v>
      </c>
      <c r="AT120" s="0" t="s">
        <v>2170</v>
      </c>
      <c r="AU120" s="0" t="s">
        <v>2170</v>
      </c>
    </row>
    <row r="121" customFormat="false" ht="15" hidden="true" customHeight="false" outlineLevel="0" collapsed="false">
      <c r="A121" s="0" t="s">
        <v>3283</v>
      </c>
      <c r="B121" s="0" t="s">
        <v>3284</v>
      </c>
      <c r="C121" s="0" t="s">
        <v>3285</v>
      </c>
      <c r="D121" s="0" t="s">
        <v>2297</v>
      </c>
      <c r="E121" s="0" t="s">
        <v>3283</v>
      </c>
      <c r="F121" s="0" t="n">
        <v>1</v>
      </c>
      <c r="G121" s="0" t="s">
        <v>2298</v>
      </c>
      <c r="H121" s="0" t="s">
        <v>2170</v>
      </c>
      <c r="I121" s="0" t="s">
        <v>2170</v>
      </c>
      <c r="J121" s="0" t="s">
        <v>2170</v>
      </c>
      <c r="K121" s="0" t="s">
        <v>2170</v>
      </c>
      <c r="L121" s="0" t="s">
        <v>2170</v>
      </c>
      <c r="M121" s="0" t="s">
        <v>2170</v>
      </c>
      <c r="N121" s="0" t="n">
        <f aca="false">FALSE()</f>
        <v>0</v>
      </c>
      <c r="O121" s="0" t="s">
        <v>3286</v>
      </c>
      <c r="P121" s="0" t="s">
        <v>2300</v>
      </c>
      <c r="Q121" s="380" t="n">
        <v>25569.125</v>
      </c>
      <c r="R121" s="0" t="n">
        <v>121539320</v>
      </c>
      <c r="S121" s="0" t="s">
        <v>2301</v>
      </c>
      <c r="T121" s="0" t="s">
        <v>2302</v>
      </c>
      <c r="U121" s="0" t="s">
        <v>2330</v>
      </c>
      <c r="V121" s="0" t="n">
        <v>200000000</v>
      </c>
      <c r="W121" s="0" t="s">
        <v>2312</v>
      </c>
      <c r="X121" s="0" t="n">
        <v>4</v>
      </c>
      <c r="Y121" s="0" t="n">
        <f aca="false">FALSE()</f>
        <v>0</v>
      </c>
      <c r="Z121" s="0" t="n">
        <f aca="false">FALSE()</f>
        <v>0</v>
      </c>
      <c r="AA121" s="0" t="n">
        <f aca="false">FALSE()</f>
        <v>0</v>
      </c>
      <c r="AB121" s="0" t="n">
        <f aca="false">FALSE()</f>
        <v>0</v>
      </c>
      <c r="AC121" s="0" t="n">
        <v>1</v>
      </c>
      <c r="AD121" s="0" t="s">
        <v>2129</v>
      </c>
      <c r="AE121" s="0" t="n">
        <f aca="false">TRUE()</f>
        <v>1</v>
      </c>
      <c r="AF121" s="0" t="s">
        <v>3287</v>
      </c>
      <c r="AG121" s="0" t="n">
        <v>2</v>
      </c>
      <c r="AH121" s="0" t="s">
        <v>3288</v>
      </c>
      <c r="AI121" s="0" t="s">
        <v>3289</v>
      </c>
      <c r="AJ121" s="0" t="n">
        <v>0</v>
      </c>
      <c r="AK121" s="0" t="s">
        <v>2118</v>
      </c>
      <c r="AL121" s="0" t="n">
        <f aca="false">FALSE()</f>
        <v>0</v>
      </c>
      <c r="AM121" s="0" t="n">
        <f aca="false">TRUE()</f>
        <v>1</v>
      </c>
      <c r="AN121" s="0" t="n">
        <f aca="false">FALSE()</f>
        <v>0</v>
      </c>
      <c r="AO121" s="0" t="n">
        <f aca="false">FALSE()</f>
        <v>0</v>
      </c>
      <c r="AP121" s="0" t="n">
        <f aca="false">FALSE()</f>
        <v>0</v>
      </c>
      <c r="AQ121" s="380" t="n">
        <v>43769.6868055556</v>
      </c>
      <c r="AR121" s="380" t="n">
        <v>43769.4166666667</v>
      </c>
      <c r="AS121" s="0" t="s">
        <v>3290</v>
      </c>
      <c r="AT121" s="0" t="s">
        <v>2170</v>
      </c>
      <c r="AU121" s="0" t="s">
        <v>2170</v>
      </c>
    </row>
    <row r="122" customFormat="false" ht="15" hidden="true" customHeight="false" outlineLevel="0" collapsed="false">
      <c r="A122" s="0" t="s">
        <v>3291</v>
      </c>
      <c r="B122" s="0" t="s">
        <v>3292</v>
      </c>
      <c r="C122" s="0" t="s">
        <v>3293</v>
      </c>
      <c r="D122" s="0" t="s">
        <v>2297</v>
      </c>
      <c r="E122" s="0" t="s">
        <v>3291</v>
      </c>
      <c r="F122" s="0" t="n">
        <v>1</v>
      </c>
      <c r="G122" s="0" t="s">
        <v>2298</v>
      </c>
      <c r="H122" s="0" t="s">
        <v>2170</v>
      </c>
      <c r="I122" s="0" t="s">
        <v>2170</v>
      </c>
      <c r="J122" s="0" t="s">
        <v>2170</v>
      </c>
      <c r="K122" s="0" t="s">
        <v>2170</v>
      </c>
      <c r="L122" s="0" t="s">
        <v>2170</v>
      </c>
      <c r="M122" s="0" t="s">
        <v>2170</v>
      </c>
      <c r="N122" s="0" t="n">
        <f aca="false">FALSE()</f>
        <v>0</v>
      </c>
      <c r="O122" s="0" t="s">
        <v>3294</v>
      </c>
      <c r="P122" s="0" t="s">
        <v>2300</v>
      </c>
      <c r="Q122" s="380" t="n">
        <v>25569.125</v>
      </c>
      <c r="R122" s="0" t="n">
        <v>133197582</v>
      </c>
      <c r="S122" s="0" t="s">
        <v>2301</v>
      </c>
      <c r="T122" s="0" t="s">
        <v>2302</v>
      </c>
      <c r="U122" s="0" t="s">
        <v>2891</v>
      </c>
      <c r="V122" s="0" t="n">
        <v>240000000</v>
      </c>
      <c r="W122" s="0" t="s">
        <v>2356</v>
      </c>
      <c r="X122" s="0" t="n">
        <v>4</v>
      </c>
      <c r="Y122" s="0" t="n">
        <f aca="false">FALSE()</f>
        <v>0</v>
      </c>
      <c r="Z122" s="0" t="n">
        <f aca="false">FALSE()</f>
        <v>0</v>
      </c>
      <c r="AA122" s="0" t="n">
        <f aca="false">FALSE()</f>
        <v>0</v>
      </c>
      <c r="AB122" s="0" t="n">
        <f aca="false">TRUE()</f>
        <v>1</v>
      </c>
      <c r="AC122" s="0" t="n">
        <v>1</v>
      </c>
      <c r="AD122" s="0" t="s">
        <v>2129</v>
      </c>
      <c r="AE122" s="0" t="n">
        <f aca="false">TRUE()</f>
        <v>1</v>
      </c>
      <c r="AF122" s="0" t="s">
        <v>3295</v>
      </c>
      <c r="AG122" s="0" t="n">
        <v>2</v>
      </c>
      <c r="AH122" s="0" t="s">
        <v>3296</v>
      </c>
      <c r="AI122" s="0" t="s">
        <v>3297</v>
      </c>
      <c r="AJ122" s="0" t="n">
        <v>0</v>
      </c>
      <c r="AK122" s="0" t="s">
        <v>2118</v>
      </c>
      <c r="AL122" s="0" t="n">
        <f aca="false">FALSE()</f>
        <v>0</v>
      </c>
      <c r="AM122" s="0" t="n">
        <f aca="false">TRUE()</f>
        <v>1</v>
      </c>
      <c r="AN122" s="0" t="n">
        <f aca="false">FALSE()</f>
        <v>0</v>
      </c>
      <c r="AO122" s="0" t="n">
        <f aca="false">FALSE()</f>
        <v>0</v>
      </c>
      <c r="AP122" s="0" t="n">
        <f aca="false">FALSE()</f>
        <v>0</v>
      </c>
      <c r="AQ122" s="380" t="n">
        <v>43496.7305555556</v>
      </c>
      <c r="AR122" s="380" t="n">
        <v>32653.1666666667</v>
      </c>
      <c r="AS122" s="0" t="s">
        <v>3298</v>
      </c>
      <c r="AT122" s="0" t="s">
        <v>2170</v>
      </c>
      <c r="AU122" s="0" t="s">
        <v>2170</v>
      </c>
    </row>
    <row r="123" customFormat="false" ht="15" hidden="true" customHeight="false" outlineLevel="0" collapsed="false">
      <c r="A123" s="0" t="s">
        <v>3299</v>
      </c>
      <c r="B123" s="0" t="s">
        <v>3300</v>
      </c>
      <c r="C123" s="0" t="s">
        <v>3301</v>
      </c>
      <c r="D123" s="0" t="s">
        <v>2888</v>
      </c>
      <c r="E123" s="0" t="s">
        <v>3299</v>
      </c>
      <c r="F123" s="0" t="n">
        <v>1</v>
      </c>
      <c r="G123" s="0" t="s">
        <v>434</v>
      </c>
      <c r="H123" s="0" t="s">
        <v>2170</v>
      </c>
      <c r="I123" s="0" t="s">
        <v>2170</v>
      </c>
      <c r="J123" s="0" t="s">
        <v>2170</v>
      </c>
      <c r="K123" s="0" t="s">
        <v>2170</v>
      </c>
      <c r="L123" s="0" t="s">
        <v>2170</v>
      </c>
      <c r="M123" s="0" t="s">
        <v>2170</v>
      </c>
      <c r="N123" s="0" t="n">
        <f aca="false">FALSE()</f>
        <v>0</v>
      </c>
      <c r="O123" s="0" t="s">
        <v>3302</v>
      </c>
      <c r="P123" s="0" t="s">
        <v>2890</v>
      </c>
      <c r="Q123" s="380" t="n">
        <v>37789.1666666667</v>
      </c>
      <c r="R123" s="0" t="n">
        <v>4754238000</v>
      </c>
      <c r="S123" s="0" t="s">
        <v>601</v>
      </c>
      <c r="T123" s="0" t="s">
        <v>2602</v>
      </c>
      <c r="U123" s="0" t="s">
        <v>2574</v>
      </c>
      <c r="V123" s="0" t="n">
        <v>4754238000</v>
      </c>
      <c r="W123" s="0" t="s">
        <v>3128</v>
      </c>
      <c r="X123" s="0" t="n">
        <v>5</v>
      </c>
      <c r="Y123" s="0" t="n">
        <f aca="false">FALSE()</f>
        <v>0</v>
      </c>
      <c r="Z123" s="0" t="n">
        <f aca="false">TRUE()</f>
        <v>1</v>
      </c>
      <c r="AA123" s="0" t="n">
        <f aca="false">TRUE()</f>
        <v>1</v>
      </c>
      <c r="AB123" s="0" t="n">
        <f aca="false">FALSE()</f>
        <v>0</v>
      </c>
      <c r="AC123" s="0" t="n">
        <v>1</v>
      </c>
      <c r="AD123" s="0" t="s">
        <v>2129</v>
      </c>
      <c r="AE123" s="0" t="n">
        <f aca="false">TRUE()</f>
        <v>1</v>
      </c>
      <c r="AF123" s="0" t="s">
        <v>3303</v>
      </c>
      <c r="AG123" s="0" t="n">
        <v>1</v>
      </c>
      <c r="AH123" s="0" t="s">
        <v>3304</v>
      </c>
      <c r="AI123" s="0" t="s">
        <v>3305</v>
      </c>
      <c r="AJ123" s="0" t="n">
        <v>0</v>
      </c>
      <c r="AK123" s="0" t="s">
        <v>2118</v>
      </c>
      <c r="AL123" s="0" t="n">
        <f aca="false">TRUE()</f>
        <v>1</v>
      </c>
      <c r="AM123" s="0" t="n">
        <f aca="false">TRUE()</f>
        <v>1</v>
      </c>
      <c r="AN123" s="0" t="n">
        <f aca="false">FALSE()</f>
        <v>0</v>
      </c>
      <c r="AO123" s="0" t="n">
        <f aca="false">FALSE()</f>
        <v>0</v>
      </c>
      <c r="AP123" s="0" t="n">
        <f aca="false">FALSE()</f>
        <v>0</v>
      </c>
      <c r="AQ123" s="380" t="n">
        <v>45181.7770833333</v>
      </c>
      <c r="AR123" s="380" t="n">
        <v>45181.4166666667</v>
      </c>
      <c r="AS123" s="0" t="s">
        <v>3306</v>
      </c>
      <c r="AT123" s="0" t="s">
        <v>2170</v>
      </c>
      <c r="AU123" s="0" t="s">
        <v>2170</v>
      </c>
    </row>
    <row r="124" customFormat="false" ht="15" hidden="true" customHeight="false" outlineLevel="0" collapsed="false">
      <c r="A124" s="0" t="s">
        <v>3307</v>
      </c>
      <c r="B124" s="0" t="s">
        <v>3308</v>
      </c>
      <c r="C124" s="0" t="s">
        <v>3309</v>
      </c>
      <c r="D124" s="0" t="s">
        <v>2297</v>
      </c>
      <c r="E124" s="0" t="s">
        <v>3307</v>
      </c>
      <c r="F124" s="0" t="n">
        <v>1</v>
      </c>
      <c r="G124" s="0" t="s">
        <v>2298</v>
      </c>
      <c r="H124" s="0" t="s">
        <v>2170</v>
      </c>
      <c r="I124" s="0" t="s">
        <v>2170</v>
      </c>
      <c r="J124" s="0" t="s">
        <v>2170</v>
      </c>
      <c r="K124" s="0" t="s">
        <v>2170</v>
      </c>
      <c r="L124" s="0" t="s">
        <v>2170</v>
      </c>
      <c r="M124" s="0" t="s">
        <v>2170</v>
      </c>
      <c r="N124" s="0" t="n">
        <f aca="false">FALSE()</f>
        <v>0</v>
      </c>
      <c r="O124" s="0" t="s">
        <v>3310</v>
      </c>
      <c r="P124" s="0" t="s">
        <v>2300</v>
      </c>
      <c r="Q124" s="380" t="n">
        <v>25569.125</v>
      </c>
      <c r="R124" s="0" t="n">
        <v>42713347</v>
      </c>
      <c r="S124" s="0" t="s">
        <v>2301</v>
      </c>
      <c r="T124" s="0" t="s">
        <v>2302</v>
      </c>
      <c r="U124" s="0" t="s">
        <v>2365</v>
      </c>
      <c r="V124" s="0" t="n">
        <v>260000000</v>
      </c>
      <c r="W124" s="0" t="s">
        <v>2366</v>
      </c>
      <c r="X124" s="0" t="n">
        <v>4</v>
      </c>
      <c r="Y124" s="0" t="n">
        <f aca="false">FALSE()</f>
        <v>0</v>
      </c>
      <c r="Z124" s="0" t="n">
        <f aca="false">FALSE()</f>
        <v>0</v>
      </c>
      <c r="AA124" s="0" t="n">
        <f aca="false">FALSE()</f>
        <v>0</v>
      </c>
      <c r="AB124" s="0" t="n">
        <f aca="false">TRUE()</f>
        <v>1</v>
      </c>
      <c r="AC124" s="0" t="n">
        <v>1</v>
      </c>
      <c r="AD124" s="0" t="s">
        <v>2129</v>
      </c>
      <c r="AE124" s="0" t="n">
        <f aca="false">TRUE()</f>
        <v>1</v>
      </c>
      <c r="AF124" s="0" t="s">
        <v>3311</v>
      </c>
      <c r="AG124" s="0" t="n">
        <v>2</v>
      </c>
      <c r="AH124" s="0" t="s">
        <v>3312</v>
      </c>
      <c r="AI124" s="0" t="s">
        <v>3313</v>
      </c>
      <c r="AJ124" s="0" t="n">
        <v>0</v>
      </c>
      <c r="AK124" s="0" t="s">
        <v>2118</v>
      </c>
      <c r="AL124" s="0" t="n">
        <f aca="false">FALSE()</f>
        <v>0</v>
      </c>
      <c r="AM124" s="0" t="n">
        <f aca="false">TRUE()</f>
        <v>1</v>
      </c>
      <c r="AN124" s="0" t="n">
        <f aca="false">FALSE()</f>
        <v>0</v>
      </c>
      <c r="AO124" s="0" t="n">
        <f aca="false">FALSE()</f>
        <v>0</v>
      </c>
      <c r="AP124" s="0" t="n">
        <f aca="false">FALSE()</f>
        <v>0</v>
      </c>
      <c r="AQ124" s="380" t="n">
        <v>44837.6541666667</v>
      </c>
      <c r="AR124" s="380" t="n">
        <v>44837.4166666667</v>
      </c>
      <c r="AS124" s="0" t="s">
        <v>3314</v>
      </c>
      <c r="AT124" s="0" t="s">
        <v>2170</v>
      </c>
      <c r="AU124" s="0" t="s">
        <v>2170</v>
      </c>
    </row>
    <row r="125" customFormat="false" ht="15" hidden="true" customHeight="false" outlineLevel="0" collapsed="false">
      <c r="A125" s="0" t="s">
        <v>3315</v>
      </c>
      <c r="B125" s="0" t="s">
        <v>3316</v>
      </c>
      <c r="C125" s="0" t="s">
        <v>3317</v>
      </c>
      <c r="D125" s="0" t="s">
        <v>2297</v>
      </c>
      <c r="E125" s="0" t="s">
        <v>3315</v>
      </c>
      <c r="F125" s="0" t="n">
        <v>1</v>
      </c>
      <c r="G125" s="0" t="s">
        <v>2298</v>
      </c>
      <c r="H125" s="0" t="s">
        <v>2170</v>
      </c>
      <c r="I125" s="0" t="s">
        <v>2170</v>
      </c>
      <c r="J125" s="0" t="s">
        <v>2170</v>
      </c>
      <c r="K125" s="0" t="s">
        <v>2170</v>
      </c>
      <c r="L125" s="0" t="s">
        <v>2170</v>
      </c>
      <c r="M125" s="0" t="s">
        <v>2170</v>
      </c>
      <c r="N125" s="0" t="n">
        <f aca="false">FALSE()</f>
        <v>0</v>
      </c>
      <c r="O125" s="0" t="s">
        <v>3318</v>
      </c>
      <c r="P125" s="0" t="s">
        <v>2300</v>
      </c>
      <c r="Q125" s="380" t="n">
        <v>25569.125</v>
      </c>
      <c r="R125" s="0" t="n">
        <v>47040602</v>
      </c>
      <c r="S125" s="0" t="s">
        <v>2301</v>
      </c>
      <c r="T125" s="0" t="s">
        <v>2302</v>
      </c>
      <c r="U125" s="0" t="s">
        <v>2116</v>
      </c>
      <c r="V125" s="0" t="n">
        <v>100000000</v>
      </c>
      <c r="W125" s="0" t="s">
        <v>2366</v>
      </c>
      <c r="X125" s="0" t="n">
        <v>4</v>
      </c>
      <c r="Y125" s="0" t="n">
        <f aca="false">FALSE()</f>
        <v>0</v>
      </c>
      <c r="Z125" s="0" t="n">
        <f aca="false">FALSE()</f>
        <v>0</v>
      </c>
      <c r="AA125" s="0" t="n">
        <f aca="false">FALSE()</f>
        <v>0</v>
      </c>
      <c r="AB125" s="0" t="n">
        <f aca="false">TRUE()</f>
        <v>1</v>
      </c>
      <c r="AC125" s="0" t="n">
        <v>1</v>
      </c>
      <c r="AD125" s="0" t="s">
        <v>2129</v>
      </c>
      <c r="AE125" s="0" t="n">
        <f aca="false">TRUE()</f>
        <v>1</v>
      </c>
      <c r="AF125" s="0" t="s">
        <v>3319</v>
      </c>
      <c r="AG125" s="0" t="n">
        <v>2</v>
      </c>
      <c r="AH125" s="0" t="s">
        <v>3320</v>
      </c>
      <c r="AI125" s="0" t="s">
        <v>3321</v>
      </c>
      <c r="AJ125" s="0" t="n">
        <v>0</v>
      </c>
      <c r="AK125" s="0" t="s">
        <v>2118</v>
      </c>
      <c r="AL125" s="0" t="n">
        <f aca="false">FALSE()</f>
        <v>0</v>
      </c>
      <c r="AM125" s="0" t="n">
        <f aca="false">TRUE()</f>
        <v>1</v>
      </c>
      <c r="AN125" s="0" t="n">
        <f aca="false">FALSE()</f>
        <v>0</v>
      </c>
      <c r="AO125" s="0" t="n">
        <f aca="false">FALSE()</f>
        <v>0</v>
      </c>
      <c r="AP125" s="0" t="n">
        <f aca="false">FALSE()</f>
        <v>0</v>
      </c>
      <c r="AQ125" s="380" t="n">
        <v>43496.7291666667</v>
      </c>
      <c r="AR125" s="380" t="n">
        <v>35166.1666666667</v>
      </c>
      <c r="AS125" s="0" t="s">
        <v>3322</v>
      </c>
      <c r="AT125" s="0" t="s">
        <v>2170</v>
      </c>
      <c r="AU125" s="0" t="s">
        <v>2170</v>
      </c>
    </row>
    <row r="126" customFormat="false" ht="15" hidden="true" customHeight="false" outlineLevel="0" collapsed="false">
      <c r="A126" s="0" t="s">
        <v>3323</v>
      </c>
      <c r="B126" s="0" t="s">
        <v>3324</v>
      </c>
      <c r="C126" s="0" t="s">
        <v>3325</v>
      </c>
      <c r="D126" s="0" t="s">
        <v>2297</v>
      </c>
      <c r="E126" s="0" t="s">
        <v>3323</v>
      </c>
      <c r="F126" s="0" t="n">
        <v>1</v>
      </c>
      <c r="G126" s="0" t="s">
        <v>2298</v>
      </c>
      <c r="H126" s="0" t="s">
        <v>2170</v>
      </c>
      <c r="I126" s="0" t="s">
        <v>2170</v>
      </c>
      <c r="J126" s="0" t="s">
        <v>2170</v>
      </c>
      <c r="K126" s="0" t="s">
        <v>2170</v>
      </c>
      <c r="L126" s="0" t="s">
        <v>2170</v>
      </c>
      <c r="M126" s="0" t="s">
        <v>2170</v>
      </c>
      <c r="N126" s="0" t="n">
        <f aca="false">FALSE()</f>
        <v>0</v>
      </c>
      <c r="O126" s="0" t="s">
        <v>3326</v>
      </c>
      <c r="P126" s="0" t="s">
        <v>2300</v>
      </c>
      <c r="Q126" s="380" t="n">
        <v>39003.1666666667</v>
      </c>
      <c r="R126" s="0" t="n">
        <v>33822823</v>
      </c>
      <c r="S126" s="0" t="s">
        <v>2301</v>
      </c>
      <c r="T126" s="0" t="s">
        <v>2302</v>
      </c>
      <c r="U126" s="0" t="s">
        <v>2365</v>
      </c>
      <c r="V126" s="0" t="n">
        <v>200000000</v>
      </c>
      <c r="W126" s="0" t="s">
        <v>2366</v>
      </c>
      <c r="X126" s="0" t="n">
        <v>4</v>
      </c>
      <c r="Y126" s="0" t="n">
        <f aca="false">FALSE()</f>
        <v>0</v>
      </c>
      <c r="Z126" s="0" t="n">
        <f aca="false">FALSE()</f>
        <v>0</v>
      </c>
      <c r="AA126" s="0" t="n">
        <f aca="false">FALSE()</f>
        <v>0</v>
      </c>
      <c r="AB126" s="0" t="n">
        <f aca="false">FALSE()</f>
        <v>0</v>
      </c>
      <c r="AC126" s="0" t="n">
        <v>1</v>
      </c>
      <c r="AD126" s="0" t="s">
        <v>2129</v>
      </c>
      <c r="AE126" s="0" t="n">
        <f aca="false">TRUE()</f>
        <v>1</v>
      </c>
      <c r="AF126" s="0" t="s">
        <v>3327</v>
      </c>
      <c r="AG126" s="0" t="n">
        <v>2</v>
      </c>
      <c r="AH126" s="0" t="s">
        <v>3328</v>
      </c>
      <c r="AI126" s="0" t="s">
        <v>3329</v>
      </c>
      <c r="AJ126" s="0" t="n">
        <v>0</v>
      </c>
      <c r="AK126" s="0" t="s">
        <v>2118</v>
      </c>
      <c r="AL126" s="0" t="n">
        <f aca="false">FALSE()</f>
        <v>0</v>
      </c>
      <c r="AM126" s="0" t="n">
        <f aca="false">TRUE()</f>
        <v>1</v>
      </c>
      <c r="AN126" s="0" t="n">
        <f aca="false">FALSE()</f>
        <v>0</v>
      </c>
      <c r="AO126" s="0" t="n">
        <f aca="false">FALSE()</f>
        <v>0</v>
      </c>
      <c r="AP126" s="0" t="n">
        <f aca="false">FALSE()</f>
        <v>0</v>
      </c>
      <c r="AQ126" s="380" t="n">
        <v>43769.6875</v>
      </c>
      <c r="AR126" s="380" t="n">
        <v>43769.4166666667</v>
      </c>
      <c r="AS126" s="0" t="s">
        <v>3330</v>
      </c>
      <c r="AT126" s="0" t="s">
        <v>2170</v>
      </c>
      <c r="AU126" s="0" t="s">
        <v>2170</v>
      </c>
    </row>
    <row r="127" customFormat="false" ht="15" hidden="true" customHeight="false" outlineLevel="0" collapsed="false">
      <c r="A127" s="0" t="s">
        <v>3331</v>
      </c>
      <c r="B127" s="0" t="s">
        <v>3332</v>
      </c>
      <c r="C127" s="0" t="s">
        <v>3333</v>
      </c>
      <c r="D127" s="0" t="s">
        <v>2297</v>
      </c>
      <c r="E127" s="0" t="s">
        <v>3331</v>
      </c>
      <c r="F127" s="0" t="n">
        <v>1</v>
      </c>
      <c r="G127" s="0" t="s">
        <v>2298</v>
      </c>
      <c r="H127" s="0" t="s">
        <v>2170</v>
      </c>
      <c r="I127" s="0" t="s">
        <v>2170</v>
      </c>
      <c r="J127" s="0" t="s">
        <v>2170</v>
      </c>
      <c r="K127" s="0" t="s">
        <v>2170</v>
      </c>
      <c r="L127" s="0" t="s">
        <v>2170</v>
      </c>
      <c r="M127" s="0" t="s">
        <v>2170</v>
      </c>
      <c r="N127" s="0" t="n">
        <f aca="false">FALSE()</f>
        <v>0</v>
      </c>
      <c r="O127" s="0" t="s">
        <v>3334</v>
      </c>
      <c r="P127" s="0" t="s">
        <v>2300</v>
      </c>
      <c r="Q127" s="380" t="n">
        <v>22068.1666666667</v>
      </c>
      <c r="R127" s="0" t="n">
        <v>61789121</v>
      </c>
      <c r="S127" s="0" t="s">
        <v>2301</v>
      </c>
      <c r="T127" s="0" t="s">
        <v>2302</v>
      </c>
      <c r="U127" s="0" t="s">
        <v>2115</v>
      </c>
      <c r="V127" s="0" t="n">
        <v>200000000</v>
      </c>
      <c r="W127" s="0" t="s">
        <v>2356</v>
      </c>
      <c r="X127" s="0" t="n">
        <v>4</v>
      </c>
      <c r="Y127" s="0" t="n">
        <f aca="false">FALSE()</f>
        <v>0</v>
      </c>
      <c r="Z127" s="0" t="n">
        <f aca="false">FALSE()</f>
        <v>0</v>
      </c>
      <c r="AA127" s="0" t="n">
        <f aca="false">FALSE()</f>
        <v>0</v>
      </c>
      <c r="AB127" s="0" t="n">
        <f aca="false">TRUE()</f>
        <v>1</v>
      </c>
      <c r="AC127" s="0" t="n">
        <v>1</v>
      </c>
      <c r="AD127" s="0" t="s">
        <v>2129</v>
      </c>
      <c r="AE127" s="0" t="n">
        <f aca="false">TRUE()</f>
        <v>1</v>
      </c>
      <c r="AF127" s="0" t="s">
        <v>3335</v>
      </c>
      <c r="AG127" s="0" t="n">
        <v>2</v>
      </c>
      <c r="AH127" s="0" t="s">
        <v>3336</v>
      </c>
      <c r="AI127" s="0" t="s">
        <v>3337</v>
      </c>
      <c r="AJ127" s="0" t="n">
        <v>0</v>
      </c>
      <c r="AK127" s="0" t="s">
        <v>2118</v>
      </c>
      <c r="AL127" s="0" t="n">
        <f aca="false">FALSE()</f>
        <v>0</v>
      </c>
      <c r="AM127" s="0" t="n">
        <f aca="false">TRUE()</f>
        <v>1</v>
      </c>
      <c r="AN127" s="0" t="n">
        <f aca="false">FALSE()</f>
        <v>0</v>
      </c>
      <c r="AO127" s="0" t="n">
        <f aca="false">FALSE()</f>
        <v>0</v>
      </c>
      <c r="AP127" s="0" t="n">
        <f aca="false">FALSE()</f>
        <v>0</v>
      </c>
      <c r="AQ127" s="380" t="n">
        <v>43496.7291666667</v>
      </c>
      <c r="AR127" s="380" t="n">
        <v>32652.1666666667</v>
      </c>
      <c r="AS127" s="0" t="s">
        <v>3338</v>
      </c>
      <c r="AT127" s="0" t="s">
        <v>2170</v>
      </c>
      <c r="AU127" s="0" t="s">
        <v>2170</v>
      </c>
    </row>
    <row r="128" customFormat="false" ht="15" hidden="true" customHeight="false" outlineLevel="0" collapsed="false">
      <c r="A128" s="0" t="s">
        <v>3339</v>
      </c>
      <c r="B128" s="0" t="s">
        <v>3340</v>
      </c>
      <c r="C128" s="0" t="s">
        <v>3341</v>
      </c>
      <c r="D128" s="0" t="s">
        <v>2297</v>
      </c>
      <c r="E128" s="0" t="s">
        <v>3339</v>
      </c>
      <c r="F128" s="0" t="n">
        <v>1</v>
      </c>
      <c r="G128" s="0" t="s">
        <v>2298</v>
      </c>
      <c r="H128" s="0" t="s">
        <v>2170</v>
      </c>
      <c r="I128" s="0" t="s">
        <v>2170</v>
      </c>
      <c r="J128" s="0" t="s">
        <v>2170</v>
      </c>
      <c r="K128" s="0" t="s">
        <v>2170</v>
      </c>
      <c r="L128" s="0" t="s">
        <v>2170</v>
      </c>
      <c r="M128" s="0" t="s">
        <v>2170</v>
      </c>
      <c r="N128" s="0" t="n">
        <f aca="false">FALSE()</f>
        <v>0</v>
      </c>
      <c r="O128" s="0" t="s">
        <v>3342</v>
      </c>
      <c r="P128" s="0" t="s">
        <v>2300</v>
      </c>
      <c r="Q128" s="380" t="n">
        <v>43448.125</v>
      </c>
      <c r="R128" s="0" t="n">
        <v>24722936</v>
      </c>
      <c r="S128" s="0" t="s">
        <v>2301</v>
      </c>
      <c r="T128" s="0" t="s">
        <v>2302</v>
      </c>
      <c r="U128" s="0" t="s">
        <v>2365</v>
      </c>
      <c r="V128" s="0" t="n">
        <v>90000000</v>
      </c>
      <c r="W128" s="0" t="s">
        <v>2312</v>
      </c>
      <c r="X128" s="0" t="n">
        <v>4</v>
      </c>
      <c r="Y128" s="0" t="n">
        <f aca="false">FALSE()</f>
        <v>0</v>
      </c>
      <c r="Z128" s="0" t="n">
        <f aca="false">FALSE()</f>
        <v>0</v>
      </c>
      <c r="AA128" s="0" t="n">
        <f aca="false">FALSE()</f>
        <v>0</v>
      </c>
      <c r="AB128" s="0" t="n">
        <f aca="false">FALSE()</f>
        <v>0</v>
      </c>
      <c r="AC128" s="0" t="n">
        <v>1</v>
      </c>
      <c r="AD128" s="0" t="s">
        <v>2129</v>
      </c>
      <c r="AE128" s="0" t="n">
        <f aca="false">TRUE()</f>
        <v>1</v>
      </c>
      <c r="AF128" s="0" t="s">
        <v>3343</v>
      </c>
      <c r="AG128" s="0" t="n">
        <v>2</v>
      </c>
      <c r="AH128" s="0" t="s">
        <v>3344</v>
      </c>
      <c r="AI128" s="0" t="s">
        <v>3345</v>
      </c>
      <c r="AJ128" s="0" t="n">
        <v>0</v>
      </c>
      <c r="AK128" s="0" t="s">
        <v>2118</v>
      </c>
      <c r="AL128" s="0" t="n">
        <f aca="false">FALSE()</f>
        <v>0</v>
      </c>
      <c r="AM128" s="0" t="n">
        <f aca="false">TRUE()</f>
        <v>1</v>
      </c>
      <c r="AN128" s="0" t="n">
        <f aca="false">FALSE()</f>
        <v>0</v>
      </c>
      <c r="AO128" s="0" t="n">
        <f aca="false">FALSE()</f>
        <v>0</v>
      </c>
      <c r="AP128" s="0" t="n">
        <f aca="false">FALSE()</f>
        <v>0</v>
      </c>
      <c r="AQ128" s="380" t="n">
        <v>43682.6875</v>
      </c>
      <c r="AR128" s="380" t="n">
        <v>43448.125</v>
      </c>
      <c r="AS128" s="0" t="s">
        <v>3346</v>
      </c>
      <c r="AT128" s="0" t="s">
        <v>2170</v>
      </c>
      <c r="AU128" s="0" t="s">
        <v>2170</v>
      </c>
    </row>
    <row r="129" customFormat="false" ht="15" hidden="true" customHeight="false" outlineLevel="0" collapsed="false">
      <c r="A129" s="0" t="s">
        <v>3347</v>
      </c>
      <c r="B129" s="0" t="s">
        <v>3348</v>
      </c>
      <c r="C129" s="0" t="s">
        <v>3349</v>
      </c>
      <c r="D129" s="0" t="s">
        <v>2297</v>
      </c>
      <c r="E129" s="0" t="s">
        <v>3347</v>
      </c>
      <c r="F129" s="0" t="n">
        <v>1</v>
      </c>
      <c r="G129" s="0" t="s">
        <v>2298</v>
      </c>
      <c r="H129" s="0" t="s">
        <v>2170</v>
      </c>
      <c r="I129" s="0" t="s">
        <v>2170</v>
      </c>
      <c r="J129" s="0" t="s">
        <v>2170</v>
      </c>
      <c r="K129" s="0" t="s">
        <v>2170</v>
      </c>
      <c r="L129" s="0" t="s">
        <v>2170</v>
      </c>
      <c r="M129" s="0" t="s">
        <v>2170</v>
      </c>
      <c r="N129" s="0" t="n">
        <f aca="false">FALSE()</f>
        <v>0</v>
      </c>
      <c r="O129" s="0" t="s">
        <v>3350</v>
      </c>
      <c r="P129" s="0" t="s">
        <v>2300</v>
      </c>
      <c r="Q129" s="380" t="n">
        <v>17288.1666666667</v>
      </c>
      <c r="R129" s="0" t="n">
        <v>162962070</v>
      </c>
      <c r="S129" s="0" t="s">
        <v>2301</v>
      </c>
      <c r="T129" s="0" t="s">
        <v>2302</v>
      </c>
      <c r="U129" s="0" t="s">
        <v>2115</v>
      </c>
      <c r="V129" s="0" t="n">
        <v>300000000</v>
      </c>
      <c r="W129" s="0" t="s">
        <v>3351</v>
      </c>
      <c r="X129" s="0" t="n">
        <v>4</v>
      </c>
      <c r="Y129" s="0" t="n">
        <f aca="false">FALSE()</f>
        <v>0</v>
      </c>
      <c r="Z129" s="0" t="n">
        <f aca="false">FALSE()</f>
        <v>0</v>
      </c>
      <c r="AA129" s="0" t="n">
        <f aca="false">FALSE()</f>
        <v>0</v>
      </c>
      <c r="AB129" s="0" t="n">
        <f aca="false">TRUE()</f>
        <v>1</v>
      </c>
      <c r="AC129" s="0" t="n">
        <v>1</v>
      </c>
      <c r="AD129" s="0" t="s">
        <v>2129</v>
      </c>
      <c r="AE129" s="0" t="n">
        <f aca="false">TRUE()</f>
        <v>1</v>
      </c>
      <c r="AF129" s="0" t="s">
        <v>3352</v>
      </c>
      <c r="AG129" s="0" t="n">
        <v>2</v>
      </c>
      <c r="AH129" s="0" t="s">
        <v>3353</v>
      </c>
      <c r="AI129" s="0" t="s">
        <v>3354</v>
      </c>
      <c r="AJ129" s="0" t="n">
        <v>0</v>
      </c>
      <c r="AK129" s="0" t="s">
        <v>2118</v>
      </c>
      <c r="AL129" s="0" t="n">
        <f aca="false">FALSE()</f>
        <v>0</v>
      </c>
      <c r="AM129" s="0" t="n">
        <f aca="false">TRUE()</f>
        <v>1</v>
      </c>
      <c r="AN129" s="0" t="n">
        <f aca="false">FALSE()</f>
        <v>0</v>
      </c>
      <c r="AO129" s="0" t="n">
        <f aca="false">FALSE()</f>
        <v>0</v>
      </c>
      <c r="AP129" s="0" t="n">
        <f aca="false">FALSE()</f>
        <v>0</v>
      </c>
      <c r="AQ129" s="380" t="n">
        <v>43123.7152777778</v>
      </c>
      <c r="AR129" s="380" t="n">
        <v>32398.1666666667</v>
      </c>
      <c r="AS129" s="0" t="s">
        <v>3355</v>
      </c>
      <c r="AT129" s="0" t="s">
        <v>2170</v>
      </c>
      <c r="AU129" s="0" t="s">
        <v>2170</v>
      </c>
    </row>
    <row r="130" customFormat="false" ht="15" hidden="true" customHeight="false" outlineLevel="0" collapsed="false">
      <c r="A130" s="0" t="s">
        <v>1472</v>
      </c>
      <c r="B130" s="0" t="s">
        <v>3356</v>
      </c>
      <c r="C130" s="0" t="s">
        <v>1469</v>
      </c>
      <c r="D130" s="0" t="s">
        <v>720</v>
      </c>
      <c r="E130" s="0" t="s">
        <v>1472</v>
      </c>
      <c r="F130" s="0" t="n">
        <v>100</v>
      </c>
      <c r="G130" s="0" t="s">
        <v>434</v>
      </c>
      <c r="H130" s="0" t="s">
        <v>2170</v>
      </c>
      <c r="I130" s="0" t="s">
        <v>2170</v>
      </c>
      <c r="J130" s="0" t="s">
        <v>2170</v>
      </c>
      <c r="K130" s="0" t="s">
        <v>2170</v>
      </c>
      <c r="L130" s="0" t="s">
        <v>2170</v>
      </c>
      <c r="M130" s="0" t="s">
        <v>2170</v>
      </c>
      <c r="N130" s="0" t="n">
        <f aca="false">FALSE()</f>
        <v>0</v>
      </c>
      <c r="O130" s="0" t="s">
        <v>3357</v>
      </c>
      <c r="P130" s="0" t="s">
        <v>2601</v>
      </c>
      <c r="Q130" s="380" t="n">
        <v>38463.1666666667</v>
      </c>
      <c r="R130" s="0" t="n">
        <v>838287450</v>
      </c>
      <c r="S130" s="0" t="s">
        <v>601</v>
      </c>
      <c r="T130" s="0" t="s">
        <v>2602</v>
      </c>
      <c r="U130" s="0" t="s">
        <v>2114</v>
      </c>
      <c r="V130" s="0" t="n">
        <v>837450</v>
      </c>
      <c r="W130" s="0" t="s">
        <v>2892</v>
      </c>
      <c r="X130" s="0" t="n">
        <v>5</v>
      </c>
      <c r="Y130" s="0" t="n">
        <f aca="false">FALSE()</f>
        <v>0</v>
      </c>
      <c r="Z130" s="0" t="n">
        <f aca="false">TRUE()</f>
        <v>1</v>
      </c>
      <c r="AA130" s="0" t="n">
        <f aca="false">TRUE()</f>
        <v>1</v>
      </c>
      <c r="AB130" s="0" t="n">
        <f aca="false">FALSE()</f>
        <v>0</v>
      </c>
      <c r="AC130" s="0" t="n">
        <v>1</v>
      </c>
      <c r="AD130" s="0" t="s">
        <v>3358</v>
      </c>
      <c r="AE130" s="0" t="n">
        <f aca="false">TRUE()</f>
        <v>1</v>
      </c>
      <c r="AF130" s="0" t="s">
        <v>3359</v>
      </c>
      <c r="AG130" s="0" t="n">
        <v>1</v>
      </c>
      <c r="AH130" s="0" t="s">
        <v>3360</v>
      </c>
      <c r="AI130" s="0" t="s">
        <v>3361</v>
      </c>
      <c r="AJ130" s="0" t="n">
        <v>0</v>
      </c>
      <c r="AK130" s="0" t="s">
        <v>2119</v>
      </c>
      <c r="AL130" s="0" t="n">
        <f aca="false">TRUE()</f>
        <v>1</v>
      </c>
      <c r="AM130" s="0" t="n">
        <f aca="false">FALSE()</f>
        <v>0</v>
      </c>
      <c r="AN130" s="0" t="n">
        <f aca="false">TRUE()</f>
        <v>1</v>
      </c>
      <c r="AO130" s="0" t="n">
        <f aca="false">FALSE()</f>
        <v>0</v>
      </c>
      <c r="AP130" s="0" t="n">
        <f aca="false">FALSE()</f>
        <v>0</v>
      </c>
      <c r="AQ130" s="380" t="n">
        <v>43166.9</v>
      </c>
      <c r="AR130" s="380" t="n">
        <v>41207.1666666667</v>
      </c>
      <c r="AS130" s="0" t="s">
        <v>3362</v>
      </c>
      <c r="AT130" s="0" t="s">
        <v>2170</v>
      </c>
      <c r="AU130" s="0" t="s">
        <v>2170</v>
      </c>
    </row>
    <row r="131" customFormat="false" ht="15" hidden="true" customHeight="false" outlineLevel="0" collapsed="false">
      <c r="A131" s="0" t="s">
        <v>3363</v>
      </c>
      <c r="B131" s="0" t="s">
        <v>3364</v>
      </c>
      <c r="C131" s="0" t="s">
        <v>3365</v>
      </c>
      <c r="D131" s="0" t="s">
        <v>2297</v>
      </c>
      <c r="E131" s="0" t="s">
        <v>3363</v>
      </c>
      <c r="F131" s="0" t="n">
        <v>1</v>
      </c>
      <c r="G131" s="0" t="s">
        <v>2298</v>
      </c>
      <c r="H131" s="0" t="s">
        <v>2170</v>
      </c>
      <c r="I131" s="0" t="s">
        <v>2170</v>
      </c>
      <c r="J131" s="0" t="s">
        <v>2170</v>
      </c>
      <c r="K131" s="0" t="s">
        <v>2170</v>
      </c>
      <c r="L131" s="0" t="s">
        <v>2170</v>
      </c>
      <c r="M131" s="0" t="s">
        <v>2170</v>
      </c>
      <c r="N131" s="0" t="n">
        <f aca="false">FALSE()</f>
        <v>0</v>
      </c>
      <c r="O131" s="0" t="s">
        <v>3366</v>
      </c>
      <c r="P131" s="0" t="s">
        <v>2300</v>
      </c>
      <c r="Q131" s="380" t="n">
        <v>25569.125</v>
      </c>
      <c r="R131" s="0" t="n">
        <v>56493566</v>
      </c>
      <c r="S131" s="0" t="s">
        <v>2301</v>
      </c>
      <c r="T131" s="0" t="s">
        <v>2302</v>
      </c>
      <c r="U131" s="0" t="s">
        <v>2365</v>
      </c>
      <c r="V131" s="0" t="n">
        <v>150000000</v>
      </c>
      <c r="W131" s="0" t="s">
        <v>2366</v>
      </c>
      <c r="X131" s="0" t="n">
        <v>4</v>
      </c>
      <c r="Y131" s="0" t="n">
        <f aca="false">FALSE()</f>
        <v>0</v>
      </c>
      <c r="Z131" s="0" t="n">
        <f aca="false">FALSE()</f>
        <v>0</v>
      </c>
      <c r="AA131" s="0" t="n">
        <f aca="false">FALSE()</f>
        <v>0</v>
      </c>
      <c r="AB131" s="0" t="n">
        <f aca="false">TRUE()</f>
        <v>1</v>
      </c>
      <c r="AC131" s="0" t="n">
        <v>1</v>
      </c>
      <c r="AD131" s="0" t="s">
        <v>2129</v>
      </c>
      <c r="AE131" s="0" t="n">
        <f aca="false">TRUE()</f>
        <v>1</v>
      </c>
      <c r="AF131" s="0" t="s">
        <v>3367</v>
      </c>
      <c r="AG131" s="0" t="n">
        <v>2</v>
      </c>
      <c r="AH131" s="0" t="s">
        <v>3368</v>
      </c>
      <c r="AI131" s="0" t="s">
        <v>3369</v>
      </c>
      <c r="AJ131" s="0" t="n">
        <v>0</v>
      </c>
      <c r="AK131" s="0" t="s">
        <v>2118</v>
      </c>
      <c r="AL131" s="0" t="n">
        <f aca="false">FALSE()</f>
        <v>0</v>
      </c>
      <c r="AM131" s="0" t="n">
        <f aca="false">TRUE()</f>
        <v>1</v>
      </c>
      <c r="AN131" s="0" t="n">
        <f aca="false">FALSE()</f>
        <v>0</v>
      </c>
      <c r="AO131" s="0" t="n">
        <f aca="false">FALSE()</f>
        <v>0</v>
      </c>
      <c r="AP131" s="0" t="n">
        <f aca="false">FALSE()</f>
        <v>0</v>
      </c>
      <c r="AQ131" s="380" t="n">
        <v>44169.7291666667</v>
      </c>
      <c r="AR131" s="380" t="n">
        <v>44169.4166666667</v>
      </c>
      <c r="AS131" s="0" t="s">
        <v>3370</v>
      </c>
      <c r="AT131" s="0" t="s">
        <v>2170</v>
      </c>
      <c r="AU131" s="0" t="s">
        <v>2170</v>
      </c>
    </row>
    <row r="132" customFormat="false" ht="15" hidden="true" customHeight="false" outlineLevel="0" collapsed="false">
      <c r="A132" s="0" t="s">
        <v>3371</v>
      </c>
      <c r="B132" s="0" t="s">
        <v>3372</v>
      </c>
      <c r="C132" s="0" t="s">
        <v>3373</v>
      </c>
      <c r="D132" s="0" t="s">
        <v>2525</v>
      </c>
      <c r="E132" s="0" t="s">
        <v>3371</v>
      </c>
      <c r="F132" s="0" t="n">
        <v>100</v>
      </c>
      <c r="G132" s="0" t="s">
        <v>2526</v>
      </c>
      <c r="H132" s="0" t="s">
        <v>2170</v>
      </c>
      <c r="I132" s="0" t="s">
        <v>2170</v>
      </c>
      <c r="J132" s="0" t="s">
        <v>2170</v>
      </c>
      <c r="K132" s="0" t="s">
        <v>2170</v>
      </c>
      <c r="L132" s="0" t="s">
        <v>2170</v>
      </c>
      <c r="M132" s="0" t="s">
        <v>2170</v>
      </c>
      <c r="N132" s="0" t="n">
        <f aca="false">FALSE()</f>
        <v>0</v>
      </c>
      <c r="O132" s="0" t="s">
        <v>3374</v>
      </c>
      <c r="P132" s="0" t="s">
        <v>2300</v>
      </c>
      <c r="Q132" s="380" t="n">
        <v>25569.125</v>
      </c>
      <c r="R132" s="0" t="n">
        <v>1893535000</v>
      </c>
      <c r="S132" s="0" t="s">
        <v>2528</v>
      </c>
      <c r="T132" s="0" t="s">
        <v>2529</v>
      </c>
      <c r="U132" s="0" t="s">
        <v>2451</v>
      </c>
      <c r="V132" s="0" t="n">
        <v>0</v>
      </c>
      <c r="W132" s="0" t="s">
        <v>2530</v>
      </c>
      <c r="X132" s="0" t="n">
        <v>4</v>
      </c>
      <c r="Y132" s="0" t="n">
        <f aca="false">FALSE()</f>
        <v>0</v>
      </c>
      <c r="Z132" s="0" t="n">
        <f aca="false">FALSE()</f>
        <v>0</v>
      </c>
      <c r="AA132" s="0" t="n">
        <f aca="false">FALSE()</f>
        <v>0</v>
      </c>
      <c r="AB132" s="0" t="n">
        <f aca="false">TRUE()</f>
        <v>1</v>
      </c>
      <c r="AC132" s="0" t="n">
        <v>1</v>
      </c>
      <c r="AD132" s="0" t="s">
        <v>2803</v>
      </c>
      <c r="AE132" s="0" t="n">
        <f aca="false">TRUE()</f>
        <v>1</v>
      </c>
      <c r="AF132" s="0" t="s">
        <v>3375</v>
      </c>
      <c r="AG132" s="0" t="n">
        <v>2</v>
      </c>
      <c r="AH132" s="0" t="s">
        <v>3376</v>
      </c>
      <c r="AI132" s="0" t="s">
        <v>3377</v>
      </c>
      <c r="AJ132" s="0" t="n">
        <v>0</v>
      </c>
      <c r="AK132" s="0" t="s">
        <v>3378</v>
      </c>
      <c r="AL132" s="0" t="n">
        <f aca="false">FALSE()</f>
        <v>0</v>
      </c>
      <c r="AM132" s="0" t="n">
        <f aca="false">FALSE()</f>
        <v>0</v>
      </c>
      <c r="AN132" s="0" t="n">
        <f aca="false">FALSE()</f>
        <v>0</v>
      </c>
      <c r="AO132" s="0" t="n">
        <f aca="false">FALSE()</f>
        <v>0</v>
      </c>
      <c r="AP132" s="0" t="n">
        <f aca="false">TRUE()</f>
        <v>1</v>
      </c>
      <c r="AQ132" s="380" t="n">
        <v>44965.3333333333</v>
      </c>
      <c r="AR132" s="380" t="n">
        <v>44965.4166666667</v>
      </c>
      <c r="AS132" s="0" t="s">
        <v>3379</v>
      </c>
      <c r="AT132" s="0" t="s">
        <v>2170</v>
      </c>
      <c r="AU132" s="0" t="s">
        <v>2170</v>
      </c>
    </row>
    <row r="133" customFormat="false" ht="15" hidden="true" customHeight="false" outlineLevel="0" collapsed="false">
      <c r="A133" s="0" t="s">
        <v>3380</v>
      </c>
      <c r="B133" s="0" t="s">
        <v>3381</v>
      </c>
      <c r="C133" s="0" t="s">
        <v>3382</v>
      </c>
      <c r="D133" s="0" t="s">
        <v>2297</v>
      </c>
      <c r="E133" s="0" t="s">
        <v>3380</v>
      </c>
      <c r="F133" s="0" t="n">
        <v>1</v>
      </c>
      <c r="G133" s="0" t="s">
        <v>2298</v>
      </c>
      <c r="H133" s="0" t="s">
        <v>2170</v>
      </c>
      <c r="I133" s="0" t="s">
        <v>2170</v>
      </c>
      <c r="J133" s="0" t="s">
        <v>2170</v>
      </c>
      <c r="K133" s="0" t="s">
        <v>2170</v>
      </c>
      <c r="L133" s="0" t="s">
        <v>2170</v>
      </c>
      <c r="M133" s="0" t="s">
        <v>2170</v>
      </c>
      <c r="N133" s="0" t="n">
        <f aca="false">FALSE()</f>
        <v>0</v>
      </c>
      <c r="O133" s="0" t="s">
        <v>3383</v>
      </c>
      <c r="P133" s="0" t="s">
        <v>2300</v>
      </c>
      <c r="Q133" s="380" t="n">
        <v>39038.125</v>
      </c>
      <c r="R133" s="0" t="n">
        <v>106319302</v>
      </c>
      <c r="S133" s="0" t="s">
        <v>2301</v>
      </c>
      <c r="T133" s="0" t="s">
        <v>2302</v>
      </c>
      <c r="U133" s="0" t="s">
        <v>3384</v>
      </c>
      <c r="V133" s="0" t="n">
        <v>0</v>
      </c>
      <c r="W133" s="0" t="s">
        <v>2312</v>
      </c>
      <c r="X133" s="0" t="n">
        <v>4</v>
      </c>
      <c r="Y133" s="0" t="n">
        <f aca="false">FALSE()</f>
        <v>0</v>
      </c>
      <c r="Z133" s="0" t="n">
        <f aca="false">FALSE()</f>
        <v>0</v>
      </c>
      <c r="AA133" s="0" t="n">
        <f aca="false">FALSE()</f>
        <v>0</v>
      </c>
      <c r="AB133" s="0" t="n">
        <f aca="false">FALSE()</f>
        <v>0</v>
      </c>
      <c r="AC133" s="0" t="n">
        <v>1</v>
      </c>
      <c r="AD133" s="0" t="s">
        <v>2129</v>
      </c>
      <c r="AE133" s="0" t="n">
        <f aca="false">TRUE()</f>
        <v>1</v>
      </c>
      <c r="AF133" s="0" t="s">
        <v>3385</v>
      </c>
      <c r="AG133" s="0" t="n">
        <v>2</v>
      </c>
      <c r="AH133" s="0" t="s">
        <v>3386</v>
      </c>
      <c r="AI133" s="0" t="s">
        <v>3387</v>
      </c>
      <c r="AJ133" s="0" t="n">
        <v>0</v>
      </c>
      <c r="AK133" s="0" t="s">
        <v>2118</v>
      </c>
      <c r="AL133" s="0" t="n">
        <f aca="false">FALSE()</f>
        <v>0</v>
      </c>
      <c r="AM133" s="0" t="n">
        <f aca="false">TRUE()</f>
        <v>1</v>
      </c>
      <c r="AN133" s="0" t="n">
        <f aca="false">FALSE()</f>
        <v>0</v>
      </c>
      <c r="AO133" s="0" t="n">
        <f aca="false">FALSE()</f>
        <v>0</v>
      </c>
      <c r="AP133" s="0" t="n">
        <f aca="false">TRUE()</f>
        <v>1</v>
      </c>
      <c r="AQ133" s="380" t="n">
        <v>43123.4298611111</v>
      </c>
      <c r="AR133" s="380" t="n">
        <v>39038.125</v>
      </c>
      <c r="AS133" s="0" t="s">
        <v>3388</v>
      </c>
      <c r="AT133" s="0" t="s">
        <v>2170</v>
      </c>
      <c r="AU133" s="0" t="s">
        <v>2170</v>
      </c>
    </row>
    <row r="134" customFormat="false" ht="15" hidden="true" customHeight="false" outlineLevel="0" collapsed="false">
      <c r="A134" s="0" t="s">
        <v>3389</v>
      </c>
      <c r="B134" s="0" t="s">
        <v>3390</v>
      </c>
      <c r="C134" s="0" t="s">
        <v>3391</v>
      </c>
      <c r="D134" s="0" t="s">
        <v>2297</v>
      </c>
      <c r="E134" s="0" t="s">
        <v>3389</v>
      </c>
      <c r="F134" s="0" t="n">
        <v>1</v>
      </c>
      <c r="G134" s="0" t="s">
        <v>2298</v>
      </c>
      <c r="H134" s="0" t="s">
        <v>2170</v>
      </c>
      <c r="I134" s="0" t="s">
        <v>2170</v>
      </c>
      <c r="J134" s="0" t="s">
        <v>2170</v>
      </c>
      <c r="K134" s="0" t="s">
        <v>2170</v>
      </c>
      <c r="L134" s="0" t="s">
        <v>2170</v>
      </c>
      <c r="M134" s="0" t="s">
        <v>2170</v>
      </c>
      <c r="N134" s="0" t="n">
        <f aca="false">FALSE()</f>
        <v>0</v>
      </c>
      <c r="O134" s="0" t="s">
        <v>3392</v>
      </c>
      <c r="P134" s="0" t="s">
        <v>2300</v>
      </c>
      <c r="Q134" s="380" t="n">
        <v>25569.125</v>
      </c>
      <c r="R134" s="0" t="n">
        <v>72146350</v>
      </c>
      <c r="S134" s="0" t="s">
        <v>2301</v>
      </c>
      <c r="T134" s="0" t="s">
        <v>2302</v>
      </c>
      <c r="U134" s="0" t="s">
        <v>610</v>
      </c>
      <c r="V134" s="0" t="n">
        <v>115000000</v>
      </c>
      <c r="W134" s="0" t="s">
        <v>2409</v>
      </c>
      <c r="X134" s="0" t="n">
        <v>4</v>
      </c>
      <c r="Y134" s="0" t="n">
        <f aca="false">FALSE()</f>
        <v>0</v>
      </c>
      <c r="Z134" s="0" t="n">
        <f aca="false">FALSE()</f>
        <v>0</v>
      </c>
      <c r="AA134" s="0" t="n">
        <f aca="false">FALSE()</f>
        <v>0</v>
      </c>
      <c r="AB134" s="0" t="n">
        <f aca="false">TRUE()</f>
        <v>1</v>
      </c>
      <c r="AC134" s="0" t="n">
        <v>1</v>
      </c>
      <c r="AD134" s="0" t="s">
        <v>2129</v>
      </c>
      <c r="AE134" s="0" t="n">
        <f aca="false">TRUE()</f>
        <v>1</v>
      </c>
      <c r="AF134" s="0" t="s">
        <v>3393</v>
      </c>
      <c r="AG134" s="0" t="n">
        <v>2</v>
      </c>
      <c r="AH134" s="0" t="s">
        <v>3394</v>
      </c>
      <c r="AI134" s="0" t="s">
        <v>3395</v>
      </c>
      <c r="AJ134" s="0" t="n">
        <v>0</v>
      </c>
      <c r="AK134" s="0" t="s">
        <v>2118</v>
      </c>
      <c r="AL134" s="0" t="n">
        <f aca="false">FALSE()</f>
        <v>0</v>
      </c>
      <c r="AM134" s="0" t="n">
        <f aca="false">TRUE()</f>
        <v>1</v>
      </c>
      <c r="AN134" s="0" t="n">
        <f aca="false">FALSE()</f>
        <v>0</v>
      </c>
      <c r="AO134" s="0" t="n">
        <f aca="false">FALSE()</f>
        <v>0</v>
      </c>
      <c r="AP134" s="0" t="n">
        <f aca="false">TRUE()</f>
        <v>1</v>
      </c>
      <c r="AQ134" s="380" t="n">
        <v>44760.6555555556</v>
      </c>
      <c r="AR134" s="380" t="n">
        <v>44760.4166666667</v>
      </c>
      <c r="AS134" s="0" t="s">
        <v>3396</v>
      </c>
      <c r="AT134" s="0" t="s">
        <v>2170</v>
      </c>
      <c r="AU134" s="0" t="s">
        <v>2170</v>
      </c>
    </row>
    <row r="135" customFormat="false" ht="15" hidden="true" customHeight="false" outlineLevel="0" collapsed="false">
      <c r="A135" s="0" t="s">
        <v>3397</v>
      </c>
      <c r="B135" s="0" t="s">
        <v>3398</v>
      </c>
      <c r="C135" s="0" t="s">
        <v>3399</v>
      </c>
      <c r="D135" s="0" t="s">
        <v>2297</v>
      </c>
      <c r="E135" s="0" t="s">
        <v>3397</v>
      </c>
      <c r="F135" s="0" t="n">
        <v>1</v>
      </c>
      <c r="G135" s="0" t="s">
        <v>2298</v>
      </c>
      <c r="H135" s="0" t="s">
        <v>2170</v>
      </c>
      <c r="I135" s="0" t="s">
        <v>2170</v>
      </c>
      <c r="J135" s="0" t="s">
        <v>2170</v>
      </c>
      <c r="K135" s="0" t="s">
        <v>2170</v>
      </c>
      <c r="L135" s="0" t="s">
        <v>2170</v>
      </c>
      <c r="M135" s="0" t="s">
        <v>2170</v>
      </c>
      <c r="N135" s="0" t="n">
        <f aca="false">FALSE()</f>
        <v>0</v>
      </c>
      <c r="O135" s="0" t="s">
        <v>3400</v>
      </c>
      <c r="P135" s="0" t="s">
        <v>2300</v>
      </c>
      <c r="Q135" s="380" t="n">
        <v>25569.125</v>
      </c>
      <c r="R135" s="0" t="n">
        <v>73979087</v>
      </c>
      <c r="S135" s="0" t="s">
        <v>2301</v>
      </c>
      <c r="T135" s="0" t="s">
        <v>2302</v>
      </c>
      <c r="U135" s="0" t="s">
        <v>2330</v>
      </c>
      <c r="V135" s="0" t="n">
        <v>100000000</v>
      </c>
      <c r="W135" s="0" t="s">
        <v>3401</v>
      </c>
      <c r="X135" s="0" t="n">
        <v>4</v>
      </c>
      <c r="Y135" s="0" t="n">
        <f aca="false">FALSE()</f>
        <v>0</v>
      </c>
      <c r="Z135" s="0" t="n">
        <f aca="false">FALSE()</f>
        <v>0</v>
      </c>
      <c r="AA135" s="0" t="n">
        <f aca="false">FALSE()</f>
        <v>0</v>
      </c>
      <c r="AB135" s="0" t="n">
        <f aca="false">TRUE()</f>
        <v>1</v>
      </c>
      <c r="AC135" s="0" t="n">
        <v>1</v>
      </c>
      <c r="AD135" s="0" t="s">
        <v>2129</v>
      </c>
      <c r="AE135" s="0" t="n">
        <f aca="false">TRUE()</f>
        <v>1</v>
      </c>
      <c r="AF135" s="0" t="s">
        <v>3402</v>
      </c>
      <c r="AG135" s="0" t="n">
        <v>2</v>
      </c>
      <c r="AH135" s="0" t="s">
        <v>3403</v>
      </c>
      <c r="AI135" s="0" t="s">
        <v>3404</v>
      </c>
      <c r="AJ135" s="0" t="n">
        <v>0</v>
      </c>
      <c r="AK135" s="0" t="s">
        <v>2118</v>
      </c>
      <c r="AL135" s="0" t="n">
        <f aca="false">FALSE()</f>
        <v>0</v>
      </c>
      <c r="AM135" s="0" t="n">
        <f aca="false">TRUE()</f>
        <v>1</v>
      </c>
      <c r="AN135" s="0" t="n">
        <f aca="false">FALSE()</f>
        <v>0</v>
      </c>
      <c r="AO135" s="0" t="n">
        <f aca="false">FALSE()</f>
        <v>0</v>
      </c>
      <c r="AP135" s="0" t="n">
        <f aca="false">FALSE()</f>
        <v>0</v>
      </c>
      <c r="AQ135" s="380" t="n">
        <v>43969.6875</v>
      </c>
      <c r="AR135" s="380" t="n">
        <v>43969.4166666667</v>
      </c>
      <c r="AS135" s="0" t="s">
        <v>3405</v>
      </c>
      <c r="AT135" s="0" t="s">
        <v>2170</v>
      </c>
      <c r="AU135" s="0" t="s">
        <v>2170</v>
      </c>
    </row>
    <row r="136" customFormat="false" ht="15" hidden="true" customHeight="false" outlineLevel="0" collapsed="false">
      <c r="A136" s="0" t="s">
        <v>3406</v>
      </c>
      <c r="B136" s="0" t="s">
        <v>3407</v>
      </c>
      <c r="C136" s="0" t="s">
        <v>3408</v>
      </c>
      <c r="D136" s="0" t="s">
        <v>3409</v>
      </c>
      <c r="E136" s="0" t="s">
        <v>3406</v>
      </c>
      <c r="F136" s="0" t="n">
        <v>1</v>
      </c>
      <c r="G136" s="0" t="s">
        <v>2298</v>
      </c>
      <c r="H136" s="0" t="s">
        <v>2170</v>
      </c>
      <c r="I136" s="0" t="s">
        <v>2170</v>
      </c>
      <c r="J136" s="0" t="s">
        <v>2170</v>
      </c>
      <c r="K136" s="0" t="s">
        <v>2170</v>
      </c>
      <c r="L136" s="0" t="s">
        <v>2170</v>
      </c>
      <c r="M136" s="0" t="s">
        <v>2170</v>
      </c>
      <c r="N136" s="0" t="n">
        <f aca="false">FALSE()</f>
        <v>0</v>
      </c>
      <c r="O136" s="0" t="s">
        <v>3410</v>
      </c>
      <c r="P136" s="0" t="s">
        <v>2300</v>
      </c>
      <c r="Q136" s="380" t="n">
        <v>25569.125</v>
      </c>
      <c r="R136" s="0" t="n">
        <v>31750335</v>
      </c>
      <c r="U136" s="0" t="s">
        <v>2115</v>
      </c>
      <c r="V136" s="0" t="n">
        <v>120000000</v>
      </c>
      <c r="W136" s="0" t="s">
        <v>2366</v>
      </c>
      <c r="X136" s="0" t="n">
        <v>4</v>
      </c>
      <c r="Y136" s="0" t="n">
        <f aca="false">FALSE()</f>
        <v>0</v>
      </c>
      <c r="Z136" s="0" t="n">
        <f aca="false">FALSE()</f>
        <v>0</v>
      </c>
      <c r="AA136" s="0" t="n">
        <f aca="false">FALSE()</f>
        <v>0</v>
      </c>
      <c r="AB136" s="0" t="n">
        <f aca="false">FALSE()</f>
        <v>0</v>
      </c>
      <c r="AC136" s="0" t="n">
        <v>1</v>
      </c>
      <c r="AD136" s="0" t="s">
        <v>2129</v>
      </c>
      <c r="AE136" s="0" t="n">
        <f aca="false">TRUE()</f>
        <v>1</v>
      </c>
      <c r="AF136" s="0" t="s">
        <v>3411</v>
      </c>
      <c r="AG136" s="0" t="n">
        <v>0</v>
      </c>
      <c r="AH136" s="0" t="s">
        <v>3412</v>
      </c>
      <c r="AI136" s="0" t="s">
        <v>3413</v>
      </c>
      <c r="AJ136" s="0" t="n">
        <v>0</v>
      </c>
      <c r="AK136" s="0" t="s">
        <v>2118</v>
      </c>
      <c r="AL136" s="0" t="n">
        <f aca="false">TRUE()</f>
        <v>1</v>
      </c>
      <c r="AM136" s="0" t="n">
        <f aca="false">TRUE()</f>
        <v>1</v>
      </c>
      <c r="AN136" s="0" t="n">
        <f aca="false">FALSE()</f>
        <v>0</v>
      </c>
      <c r="AO136" s="0" t="n">
        <f aca="false">FALSE()</f>
        <v>0</v>
      </c>
      <c r="AP136" s="0" t="n">
        <f aca="false">TRUE()</f>
        <v>1</v>
      </c>
      <c r="AQ136" s="380" t="n">
        <v>25569.125</v>
      </c>
      <c r="AR136" s="380" t="n">
        <v>25569.125</v>
      </c>
      <c r="AS136" s="0" t="s">
        <v>3414</v>
      </c>
      <c r="AT136" s="0" t="s">
        <v>2170</v>
      </c>
      <c r="AU136" s="0" t="s">
        <v>2170</v>
      </c>
    </row>
    <row r="137" customFormat="false" ht="15" hidden="true" customHeight="false" outlineLevel="0" collapsed="false">
      <c r="A137" s="0" t="s">
        <v>3415</v>
      </c>
      <c r="B137" s="0" t="s">
        <v>3416</v>
      </c>
      <c r="C137" s="0" t="s">
        <v>3417</v>
      </c>
      <c r="D137" s="0" t="s">
        <v>2297</v>
      </c>
      <c r="E137" s="0" t="s">
        <v>3415</v>
      </c>
      <c r="F137" s="0" t="n">
        <v>1</v>
      </c>
      <c r="G137" s="0" t="s">
        <v>2298</v>
      </c>
      <c r="H137" s="0" t="s">
        <v>2170</v>
      </c>
      <c r="I137" s="0" t="s">
        <v>2170</v>
      </c>
      <c r="J137" s="0" t="s">
        <v>2170</v>
      </c>
      <c r="K137" s="0" t="s">
        <v>2170</v>
      </c>
      <c r="L137" s="0" t="s">
        <v>2170</v>
      </c>
      <c r="M137" s="0" t="s">
        <v>2170</v>
      </c>
      <c r="N137" s="0" t="n">
        <f aca="false">FALSE()</f>
        <v>0</v>
      </c>
      <c r="O137" s="0" t="s">
        <v>3418</v>
      </c>
      <c r="P137" s="0" t="s">
        <v>2300</v>
      </c>
      <c r="Q137" s="380" t="n">
        <v>25569.125</v>
      </c>
      <c r="R137" s="0" t="n">
        <v>53414526</v>
      </c>
      <c r="S137" s="0" t="s">
        <v>2301</v>
      </c>
      <c r="T137" s="0" t="s">
        <v>2302</v>
      </c>
      <c r="U137" s="0" t="s">
        <v>2365</v>
      </c>
      <c r="V137" s="0" t="n">
        <v>250000000</v>
      </c>
      <c r="W137" s="0" t="s">
        <v>2366</v>
      </c>
      <c r="X137" s="0" t="n">
        <v>4</v>
      </c>
      <c r="Y137" s="0" t="n">
        <f aca="false">FALSE()</f>
        <v>0</v>
      </c>
      <c r="Z137" s="0" t="n">
        <f aca="false">FALSE()</f>
        <v>0</v>
      </c>
      <c r="AA137" s="0" t="n">
        <f aca="false">FALSE()</f>
        <v>0</v>
      </c>
      <c r="AB137" s="0" t="n">
        <f aca="false">TRUE()</f>
        <v>1</v>
      </c>
      <c r="AC137" s="0" t="n">
        <v>1</v>
      </c>
      <c r="AD137" s="0" t="s">
        <v>2129</v>
      </c>
      <c r="AE137" s="0" t="n">
        <f aca="false">TRUE()</f>
        <v>1</v>
      </c>
      <c r="AF137" s="0" t="s">
        <v>3419</v>
      </c>
      <c r="AG137" s="0" t="n">
        <v>2</v>
      </c>
      <c r="AH137" s="0" t="s">
        <v>3420</v>
      </c>
      <c r="AI137" s="0" t="s">
        <v>3421</v>
      </c>
      <c r="AJ137" s="0" t="n">
        <v>0</v>
      </c>
      <c r="AK137" s="0" t="s">
        <v>2118</v>
      </c>
      <c r="AL137" s="0" t="n">
        <f aca="false">FALSE()</f>
        <v>0</v>
      </c>
      <c r="AM137" s="0" t="n">
        <f aca="false">TRUE()</f>
        <v>1</v>
      </c>
      <c r="AN137" s="0" t="n">
        <f aca="false">FALSE()</f>
        <v>0</v>
      </c>
      <c r="AO137" s="0" t="n">
        <f aca="false">FALSE()</f>
        <v>0</v>
      </c>
      <c r="AP137" s="0" t="n">
        <f aca="false">FALSE()</f>
        <v>0</v>
      </c>
      <c r="AQ137" s="380" t="n">
        <v>44992.6541666667</v>
      </c>
      <c r="AR137" s="380" t="n">
        <v>44992.4166666667</v>
      </c>
      <c r="AS137" s="0" t="s">
        <v>3422</v>
      </c>
      <c r="AT137" s="0" t="s">
        <v>2170</v>
      </c>
      <c r="AU137" s="0" t="s">
        <v>2170</v>
      </c>
    </row>
    <row r="138" customFormat="false" ht="15" hidden="true" customHeight="false" outlineLevel="0" collapsed="false">
      <c r="A138" s="0" t="s">
        <v>3423</v>
      </c>
      <c r="B138" s="0" t="s">
        <v>3424</v>
      </c>
      <c r="C138" s="0" t="s">
        <v>3425</v>
      </c>
      <c r="D138" s="0" t="s">
        <v>2297</v>
      </c>
      <c r="E138" s="0" t="s">
        <v>3423</v>
      </c>
      <c r="F138" s="0" t="n">
        <v>1</v>
      </c>
      <c r="G138" s="0" t="s">
        <v>2298</v>
      </c>
      <c r="H138" s="0" t="s">
        <v>2170</v>
      </c>
      <c r="I138" s="0" t="s">
        <v>2170</v>
      </c>
      <c r="J138" s="0" t="s">
        <v>2170</v>
      </c>
      <c r="K138" s="0" t="s">
        <v>2170</v>
      </c>
      <c r="L138" s="0" t="s">
        <v>2170</v>
      </c>
      <c r="M138" s="0" t="s">
        <v>2170</v>
      </c>
      <c r="N138" s="0" t="n">
        <f aca="false">FALSE()</f>
        <v>0</v>
      </c>
      <c r="O138" s="0" t="s">
        <v>3426</v>
      </c>
      <c r="P138" s="0" t="s">
        <v>2300</v>
      </c>
      <c r="Q138" s="380" t="n">
        <v>25569.125</v>
      </c>
      <c r="R138" s="0" t="n">
        <v>87641906</v>
      </c>
      <c r="S138" s="0" t="s">
        <v>2301</v>
      </c>
      <c r="T138" s="0" t="s">
        <v>2302</v>
      </c>
      <c r="U138" s="0" t="s">
        <v>2365</v>
      </c>
      <c r="V138" s="0" t="n">
        <v>600000000</v>
      </c>
      <c r="W138" s="0" t="s">
        <v>2366</v>
      </c>
      <c r="X138" s="0" t="n">
        <v>4</v>
      </c>
      <c r="Y138" s="0" t="n">
        <f aca="false">FALSE()</f>
        <v>0</v>
      </c>
      <c r="Z138" s="0" t="n">
        <f aca="false">FALSE()</f>
        <v>0</v>
      </c>
      <c r="AA138" s="0" t="n">
        <f aca="false">FALSE()</f>
        <v>0</v>
      </c>
      <c r="AB138" s="0" t="n">
        <f aca="false">FALSE()</f>
        <v>0</v>
      </c>
      <c r="AC138" s="0" t="n">
        <v>1</v>
      </c>
      <c r="AD138" s="0" t="s">
        <v>2129</v>
      </c>
      <c r="AE138" s="0" t="n">
        <f aca="false">TRUE()</f>
        <v>1</v>
      </c>
      <c r="AF138" s="0" t="s">
        <v>3427</v>
      </c>
      <c r="AG138" s="0" t="n">
        <v>2</v>
      </c>
      <c r="AH138" s="0" t="s">
        <v>3428</v>
      </c>
      <c r="AI138" s="0" t="s">
        <v>3429</v>
      </c>
      <c r="AJ138" s="0" t="n">
        <v>0</v>
      </c>
      <c r="AK138" s="0" t="s">
        <v>2118</v>
      </c>
      <c r="AL138" s="0" t="n">
        <f aca="false">FALSE()</f>
        <v>0</v>
      </c>
      <c r="AM138" s="0" t="n">
        <f aca="false">TRUE()</f>
        <v>1</v>
      </c>
      <c r="AN138" s="0" t="n">
        <f aca="false">FALSE()</f>
        <v>0</v>
      </c>
      <c r="AO138" s="0" t="n">
        <f aca="false">FALSE()</f>
        <v>0</v>
      </c>
      <c r="AP138" s="0" t="n">
        <f aca="false">FALSE()</f>
        <v>0</v>
      </c>
      <c r="AQ138" s="380" t="n">
        <v>43769.5951388889</v>
      </c>
      <c r="AR138" s="380" t="n">
        <v>43769.4166666667</v>
      </c>
      <c r="AS138" s="0" t="s">
        <v>3430</v>
      </c>
      <c r="AT138" s="0" t="s">
        <v>2170</v>
      </c>
      <c r="AU138" s="0" t="s">
        <v>2170</v>
      </c>
    </row>
    <row r="139" customFormat="false" ht="15" hidden="true" customHeight="false" outlineLevel="0" collapsed="false">
      <c r="A139" s="0" t="s">
        <v>3431</v>
      </c>
      <c r="B139" s="0" t="s">
        <v>3432</v>
      </c>
      <c r="C139" s="0" t="s">
        <v>3433</v>
      </c>
      <c r="D139" s="0" t="s">
        <v>2525</v>
      </c>
      <c r="E139" s="0" t="s">
        <v>3431</v>
      </c>
      <c r="F139" s="0" t="n">
        <v>10</v>
      </c>
      <c r="G139" s="0" t="s">
        <v>2526</v>
      </c>
      <c r="H139" s="0" t="s">
        <v>2170</v>
      </c>
      <c r="I139" s="0" t="s">
        <v>2170</v>
      </c>
      <c r="J139" s="0" t="s">
        <v>2170</v>
      </c>
      <c r="K139" s="0" t="s">
        <v>2170</v>
      </c>
      <c r="L139" s="0" t="s">
        <v>2170</v>
      </c>
      <c r="M139" s="0" t="s">
        <v>2170</v>
      </c>
      <c r="N139" s="0" t="n">
        <f aca="false">FALSE()</f>
        <v>0</v>
      </c>
      <c r="O139" s="0" t="s">
        <v>3434</v>
      </c>
      <c r="P139" s="0" t="s">
        <v>2300</v>
      </c>
      <c r="Q139" s="380" t="n">
        <v>25569.125</v>
      </c>
      <c r="R139" s="0" t="n">
        <v>7130939579</v>
      </c>
      <c r="S139" s="0" t="s">
        <v>2879</v>
      </c>
      <c r="T139" s="0" t="s">
        <v>2880</v>
      </c>
      <c r="U139" s="0" t="s">
        <v>2451</v>
      </c>
      <c r="V139" s="0" t="n">
        <v>8000000000</v>
      </c>
      <c r="W139" s="0" t="s">
        <v>3435</v>
      </c>
      <c r="X139" s="0" t="n">
        <v>4</v>
      </c>
      <c r="Y139" s="0" t="n">
        <f aca="false">FALSE()</f>
        <v>0</v>
      </c>
      <c r="Z139" s="0" t="n">
        <f aca="false">FALSE()</f>
        <v>0</v>
      </c>
      <c r="AA139" s="0" t="n">
        <f aca="false">FALSE()</f>
        <v>0</v>
      </c>
      <c r="AB139" s="0" t="n">
        <f aca="false">TRUE()</f>
        <v>1</v>
      </c>
      <c r="AC139" s="0" t="n">
        <v>1</v>
      </c>
      <c r="AD139" s="0" t="s">
        <v>2137</v>
      </c>
      <c r="AE139" s="0" t="n">
        <f aca="false">TRUE()</f>
        <v>1</v>
      </c>
      <c r="AF139" s="0" t="s">
        <v>3436</v>
      </c>
      <c r="AG139" s="0" t="n">
        <v>2</v>
      </c>
      <c r="AH139" s="0" t="s">
        <v>3437</v>
      </c>
      <c r="AI139" s="0" t="s">
        <v>3438</v>
      </c>
      <c r="AJ139" s="0" t="n">
        <v>0</v>
      </c>
      <c r="AK139" s="0" t="s">
        <v>2118</v>
      </c>
      <c r="AL139" s="0" t="n">
        <f aca="false">FALSE()</f>
        <v>0</v>
      </c>
      <c r="AM139" s="0" t="n">
        <f aca="false">FALSE()</f>
        <v>0</v>
      </c>
      <c r="AN139" s="0" t="n">
        <f aca="false">FALSE()</f>
        <v>0</v>
      </c>
      <c r="AO139" s="0" t="n">
        <f aca="false">FALSE()</f>
        <v>0</v>
      </c>
      <c r="AP139" s="0" t="n">
        <f aca="false">TRUE()</f>
        <v>1</v>
      </c>
      <c r="AQ139" s="380" t="n">
        <v>44846.3368055556</v>
      </c>
      <c r="AR139" s="380" t="n">
        <v>44846.4166666667</v>
      </c>
      <c r="AS139" s="0" t="s">
        <v>2884</v>
      </c>
      <c r="AT139" s="0" t="s">
        <v>2170</v>
      </c>
      <c r="AU139" s="0" t="s">
        <v>2170</v>
      </c>
    </row>
    <row r="140" customFormat="false" ht="15" hidden="true" customHeight="false" outlineLevel="0" collapsed="false">
      <c r="A140" s="0" t="s">
        <v>3439</v>
      </c>
      <c r="B140" s="0" t="s">
        <v>3440</v>
      </c>
      <c r="C140" s="0" t="s">
        <v>3441</v>
      </c>
      <c r="D140" s="0" t="s">
        <v>2297</v>
      </c>
      <c r="E140" s="0" t="s">
        <v>3439</v>
      </c>
      <c r="F140" s="0" t="n">
        <v>1</v>
      </c>
      <c r="G140" s="0" t="s">
        <v>2298</v>
      </c>
      <c r="H140" s="0" t="s">
        <v>2170</v>
      </c>
      <c r="I140" s="0" t="s">
        <v>2170</v>
      </c>
      <c r="J140" s="0" t="s">
        <v>2170</v>
      </c>
      <c r="K140" s="0" t="s">
        <v>2170</v>
      </c>
      <c r="L140" s="0" t="s">
        <v>2170</v>
      </c>
      <c r="M140" s="0" t="s">
        <v>2170</v>
      </c>
      <c r="N140" s="0" t="n">
        <f aca="false">FALSE()</f>
        <v>0</v>
      </c>
      <c r="O140" s="0" t="s">
        <v>3442</v>
      </c>
      <c r="P140" s="0" t="s">
        <v>2300</v>
      </c>
      <c r="Q140" s="380" t="n">
        <v>25569.125</v>
      </c>
      <c r="R140" s="0" t="n">
        <v>129635639</v>
      </c>
      <c r="S140" s="0" t="s">
        <v>2301</v>
      </c>
      <c r="T140" s="0" t="s">
        <v>2302</v>
      </c>
      <c r="U140" s="0" t="s">
        <v>2451</v>
      </c>
      <c r="V140" s="0" t="n">
        <v>480000000</v>
      </c>
      <c r="W140" s="0" t="s">
        <v>2409</v>
      </c>
      <c r="X140" s="0" t="n">
        <v>4</v>
      </c>
      <c r="Y140" s="0" t="n">
        <f aca="false">FALSE()</f>
        <v>0</v>
      </c>
      <c r="Z140" s="0" t="n">
        <f aca="false">FALSE()</f>
        <v>0</v>
      </c>
      <c r="AA140" s="0" t="n">
        <f aca="false">FALSE()</f>
        <v>0</v>
      </c>
      <c r="AB140" s="0" t="n">
        <f aca="false">TRUE()</f>
        <v>1</v>
      </c>
      <c r="AC140" s="0" t="n">
        <v>8</v>
      </c>
      <c r="AD140" s="0" t="s">
        <v>2129</v>
      </c>
      <c r="AE140" s="0" t="n">
        <f aca="false">TRUE()</f>
        <v>1</v>
      </c>
      <c r="AF140" s="0" t="s">
        <v>3443</v>
      </c>
      <c r="AG140" s="0" t="n">
        <v>2</v>
      </c>
      <c r="AH140" s="0" t="s">
        <v>3444</v>
      </c>
      <c r="AI140" s="0" t="s">
        <v>3445</v>
      </c>
      <c r="AJ140" s="0" t="n">
        <v>0</v>
      </c>
      <c r="AK140" s="0" t="s">
        <v>2118</v>
      </c>
      <c r="AL140" s="0" t="n">
        <f aca="false">FALSE()</f>
        <v>0</v>
      </c>
      <c r="AM140" s="0" t="n">
        <f aca="false">TRUE()</f>
        <v>1</v>
      </c>
      <c r="AN140" s="0" t="n">
        <f aca="false">FALSE()</f>
        <v>0</v>
      </c>
      <c r="AO140" s="0" t="n">
        <f aca="false">FALSE()</f>
        <v>0</v>
      </c>
      <c r="AP140" s="0" t="n">
        <f aca="false">FALSE()</f>
        <v>0</v>
      </c>
      <c r="AQ140" s="380" t="n">
        <v>43559.6895833333</v>
      </c>
      <c r="AR140" s="380" t="n">
        <v>34382.125</v>
      </c>
      <c r="AS140" s="0" t="s">
        <v>3446</v>
      </c>
      <c r="AT140" s="0" t="s">
        <v>2170</v>
      </c>
      <c r="AU140" s="0" t="s">
        <v>2170</v>
      </c>
    </row>
    <row r="141" customFormat="false" ht="15" hidden="true" customHeight="false" outlineLevel="0" collapsed="false">
      <c r="A141" s="0" t="s">
        <v>3447</v>
      </c>
      <c r="B141" s="0" t="s">
        <v>3448</v>
      </c>
      <c r="C141" s="0" t="s">
        <v>3449</v>
      </c>
      <c r="D141" s="0" t="s">
        <v>2525</v>
      </c>
      <c r="E141" s="0" t="s">
        <v>3447</v>
      </c>
      <c r="F141" s="0" t="n">
        <v>100</v>
      </c>
      <c r="G141" s="0" t="s">
        <v>2526</v>
      </c>
      <c r="H141" s="0" t="s">
        <v>2170</v>
      </c>
      <c r="I141" s="0" t="s">
        <v>2170</v>
      </c>
      <c r="J141" s="0" t="s">
        <v>2170</v>
      </c>
      <c r="K141" s="0" t="s">
        <v>2170</v>
      </c>
      <c r="L141" s="0" t="s">
        <v>2170</v>
      </c>
      <c r="M141" s="0" t="s">
        <v>2170</v>
      </c>
      <c r="N141" s="0" t="n">
        <f aca="false">FALSE()</f>
        <v>0</v>
      </c>
      <c r="O141" s="0" t="s">
        <v>3450</v>
      </c>
      <c r="P141" s="0" t="s">
        <v>2300</v>
      </c>
      <c r="Q141" s="380" t="n">
        <v>25569.125</v>
      </c>
      <c r="R141" s="0" t="n">
        <v>1293234591</v>
      </c>
      <c r="S141" s="0" t="s">
        <v>2528</v>
      </c>
      <c r="T141" s="0" t="s">
        <v>2529</v>
      </c>
      <c r="U141" s="0" t="s">
        <v>2116</v>
      </c>
      <c r="V141" s="0" t="n">
        <v>0</v>
      </c>
      <c r="W141" s="0" t="s">
        <v>2409</v>
      </c>
      <c r="X141" s="0" t="n">
        <v>4</v>
      </c>
      <c r="Y141" s="0" t="n">
        <f aca="false">FALSE()</f>
        <v>0</v>
      </c>
      <c r="Z141" s="0" t="n">
        <f aca="false">FALSE()</f>
        <v>0</v>
      </c>
      <c r="AA141" s="0" t="n">
        <f aca="false">FALSE()</f>
        <v>0</v>
      </c>
      <c r="AB141" s="0" t="n">
        <f aca="false">FALSE()</f>
        <v>0</v>
      </c>
      <c r="AC141" s="0" t="n">
        <v>1</v>
      </c>
      <c r="AD141" s="0" t="s">
        <v>2137</v>
      </c>
      <c r="AE141" s="0" t="n">
        <f aca="false">TRUE()</f>
        <v>1</v>
      </c>
      <c r="AF141" s="0" t="s">
        <v>3451</v>
      </c>
      <c r="AG141" s="0" t="n">
        <v>2</v>
      </c>
      <c r="AH141" s="0" t="s">
        <v>3452</v>
      </c>
      <c r="AI141" s="0" t="s">
        <v>3453</v>
      </c>
      <c r="AJ141" s="0" t="n">
        <v>0</v>
      </c>
      <c r="AK141" s="0" t="s">
        <v>3378</v>
      </c>
      <c r="AL141" s="0" t="n">
        <f aca="false">FALSE()</f>
        <v>0</v>
      </c>
      <c r="AM141" s="0" t="n">
        <f aca="false">FALSE()</f>
        <v>0</v>
      </c>
      <c r="AN141" s="0" t="n">
        <f aca="false">FALSE()</f>
        <v>0</v>
      </c>
      <c r="AO141" s="0" t="n">
        <f aca="false">FALSE()</f>
        <v>0</v>
      </c>
      <c r="AP141" s="0" t="n">
        <f aca="false">TRUE()</f>
        <v>1</v>
      </c>
      <c r="AQ141" s="380" t="n">
        <v>44846.3381944444</v>
      </c>
      <c r="AR141" s="380" t="n">
        <v>44846.4166666667</v>
      </c>
      <c r="AS141" s="0" t="s">
        <v>3454</v>
      </c>
      <c r="AT141" s="0" t="s">
        <v>2170</v>
      </c>
      <c r="AU141" s="0" t="s">
        <v>2170</v>
      </c>
    </row>
    <row r="142" customFormat="false" ht="15" hidden="true" customHeight="false" outlineLevel="0" collapsed="false">
      <c r="A142" s="0" t="s">
        <v>3455</v>
      </c>
      <c r="B142" s="0" t="s">
        <v>3456</v>
      </c>
      <c r="C142" s="0" t="s">
        <v>3457</v>
      </c>
      <c r="D142" s="0" t="s">
        <v>2297</v>
      </c>
      <c r="E142" s="0" t="s">
        <v>3455</v>
      </c>
      <c r="F142" s="0" t="n">
        <v>1</v>
      </c>
      <c r="G142" s="0" t="s">
        <v>2298</v>
      </c>
      <c r="H142" s="0" t="s">
        <v>2170</v>
      </c>
      <c r="I142" s="0" t="s">
        <v>2170</v>
      </c>
      <c r="J142" s="0" t="s">
        <v>2170</v>
      </c>
      <c r="K142" s="0" t="s">
        <v>2170</v>
      </c>
      <c r="L142" s="0" t="s">
        <v>2170</v>
      </c>
      <c r="M142" s="0" t="s">
        <v>2170</v>
      </c>
      <c r="N142" s="0" t="n">
        <f aca="false">FALSE()</f>
        <v>0</v>
      </c>
      <c r="O142" s="0" t="s">
        <v>3458</v>
      </c>
      <c r="P142" s="0" t="s">
        <v>2300</v>
      </c>
      <c r="Q142" s="380" t="n">
        <v>25569.125</v>
      </c>
      <c r="R142" s="0" t="n">
        <v>1000</v>
      </c>
      <c r="S142" s="0" t="s">
        <v>2301</v>
      </c>
      <c r="T142" s="0" t="s">
        <v>2302</v>
      </c>
      <c r="U142" s="0" t="s">
        <v>2330</v>
      </c>
      <c r="V142" s="0" t="n">
        <v>0</v>
      </c>
      <c r="W142" s="0" t="s">
        <v>2366</v>
      </c>
      <c r="X142" s="0" t="n">
        <v>4</v>
      </c>
      <c r="Y142" s="0" t="n">
        <f aca="false">FALSE()</f>
        <v>0</v>
      </c>
      <c r="Z142" s="0" t="n">
        <f aca="false">FALSE()</f>
        <v>0</v>
      </c>
      <c r="AA142" s="0" t="n">
        <f aca="false">FALSE()</f>
        <v>0</v>
      </c>
      <c r="AB142" s="0" t="n">
        <f aca="false">TRUE()</f>
        <v>1</v>
      </c>
      <c r="AC142" s="0" t="n">
        <v>1</v>
      </c>
      <c r="AD142" s="0" t="s">
        <v>2129</v>
      </c>
      <c r="AE142" s="0" t="n">
        <f aca="false">TRUE()</f>
        <v>1</v>
      </c>
      <c r="AF142" s="0" t="s">
        <v>3459</v>
      </c>
      <c r="AG142" s="0" t="n">
        <v>2</v>
      </c>
      <c r="AH142" s="0" t="s">
        <v>3460</v>
      </c>
      <c r="AI142" s="0" t="s">
        <v>3461</v>
      </c>
      <c r="AJ142" s="0" t="n">
        <v>0</v>
      </c>
      <c r="AK142" s="0" t="s">
        <v>2118</v>
      </c>
      <c r="AL142" s="0" t="n">
        <f aca="false">FALSE()</f>
        <v>0</v>
      </c>
      <c r="AM142" s="0" t="n">
        <f aca="false">TRUE()</f>
        <v>1</v>
      </c>
      <c r="AN142" s="0" t="n">
        <f aca="false">FALSE()</f>
        <v>0</v>
      </c>
      <c r="AO142" s="0" t="n">
        <f aca="false">FALSE()</f>
        <v>0</v>
      </c>
      <c r="AP142" s="0" t="n">
        <f aca="false">FALSE()</f>
        <v>0</v>
      </c>
      <c r="AQ142" s="380" t="n">
        <v>44665.6625</v>
      </c>
      <c r="AR142" s="380" t="n">
        <v>44665.4166666667</v>
      </c>
      <c r="AS142" s="0" t="s">
        <v>3462</v>
      </c>
      <c r="AT142" s="0" t="s">
        <v>2170</v>
      </c>
      <c r="AU142" s="0" t="s">
        <v>2170</v>
      </c>
    </row>
    <row r="143" customFormat="false" ht="15" hidden="true" customHeight="false" outlineLevel="0" collapsed="false">
      <c r="A143" s="0" t="s">
        <v>3463</v>
      </c>
      <c r="B143" s="0" t="s">
        <v>3464</v>
      </c>
      <c r="C143" s="0" t="s">
        <v>3465</v>
      </c>
      <c r="D143" s="0" t="s">
        <v>2297</v>
      </c>
      <c r="E143" s="0" t="s">
        <v>3463</v>
      </c>
      <c r="F143" s="0" t="n">
        <v>1</v>
      </c>
      <c r="G143" s="0" t="s">
        <v>2298</v>
      </c>
      <c r="H143" s="0" t="s">
        <v>2170</v>
      </c>
      <c r="I143" s="0" t="s">
        <v>2170</v>
      </c>
      <c r="J143" s="0" t="s">
        <v>2170</v>
      </c>
      <c r="K143" s="0" t="s">
        <v>2170</v>
      </c>
      <c r="L143" s="0" t="s">
        <v>2170</v>
      </c>
      <c r="M143" s="0" t="s">
        <v>2170</v>
      </c>
      <c r="N143" s="0" t="n">
        <f aca="false">FALSE()</f>
        <v>0</v>
      </c>
      <c r="O143" s="0" t="s">
        <v>3466</v>
      </c>
      <c r="P143" s="0" t="s">
        <v>2300</v>
      </c>
      <c r="Q143" s="380" t="n">
        <v>25569.125</v>
      </c>
      <c r="R143" s="0" t="n">
        <v>138324103</v>
      </c>
      <c r="S143" s="0" t="s">
        <v>2301</v>
      </c>
      <c r="T143" s="0" t="s">
        <v>2302</v>
      </c>
      <c r="U143" s="0" t="s">
        <v>2365</v>
      </c>
      <c r="V143" s="0" t="n">
        <v>1000000000</v>
      </c>
      <c r="W143" s="0" t="s">
        <v>2312</v>
      </c>
      <c r="X143" s="0" t="n">
        <v>4</v>
      </c>
      <c r="Y143" s="0" t="n">
        <f aca="false">FALSE()</f>
        <v>0</v>
      </c>
      <c r="Z143" s="0" t="n">
        <f aca="false">FALSE()</f>
        <v>0</v>
      </c>
      <c r="AA143" s="0" t="n">
        <f aca="false">FALSE()</f>
        <v>0</v>
      </c>
      <c r="AB143" s="0" t="n">
        <f aca="false">TRUE()</f>
        <v>1</v>
      </c>
      <c r="AC143" s="0" t="n">
        <v>1</v>
      </c>
      <c r="AD143" s="0" t="s">
        <v>2129</v>
      </c>
      <c r="AE143" s="0" t="n">
        <f aca="false">TRUE()</f>
        <v>1</v>
      </c>
      <c r="AF143" s="0" t="s">
        <v>3467</v>
      </c>
      <c r="AG143" s="0" t="n">
        <v>2</v>
      </c>
      <c r="AH143" s="0" t="s">
        <v>3468</v>
      </c>
      <c r="AI143" s="0" t="s">
        <v>3469</v>
      </c>
      <c r="AJ143" s="0" t="n">
        <v>0</v>
      </c>
      <c r="AK143" s="0" t="s">
        <v>2118</v>
      </c>
      <c r="AL143" s="0" t="n">
        <f aca="false">FALSE()</f>
        <v>0</v>
      </c>
      <c r="AM143" s="0" t="n">
        <f aca="false">TRUE()</f>
        <v>1</v>
      </c>
      <c r="AN143" s="0" t="n">
        <f aca="false">FALSE()</f>
        <v>0</v>
      </c>
      <c r="AO143" s="0" t="n">
        <f aca="false">FALSE()</f>
        <v>0</v>
      </c>
      <c r="AP143" s="0" t="n">
        <f aca="false">TRUE()</f>
        <v>1</v>
      </c>
      <c r="AQ143" s="380" t="n">
        <v>44781.6520833333</v>
      </c>
      <c r="AR143" s="380" t="n">
        <v>44781.4166666667</v>
      </c>
      <c r="AS143" s="0" t="s">
        <v>3470</v>
      </c>
      <c r="AT143" s="0" t="s">
        <v>2170</v>
      </c>
      <c r="AU143" s="0" t="s">
        <v>2170</v>
      </c>
    </row>
    <row r="144" customFormat="false" ht="15" hidden="true" customHeight="false" outlineLevel="0" collapsed="false">
      <c r="A144" s="0" t="s">
        <v>3471</v>
      </c>
      <c r="B144" s="0" t="s">
        <v>3472</v>
      </c>
      <c r="C144" s="0" t="s">
        <v>3473</v>
      </c>
      <c r="D144" s="0" t="s">
        <v>2297</v>
      </c>
      <c r="E144" s="0" t="s">
        <v>3471</v>
      </c>
      <c r="F144" s="0" t="n">
        <v>1</v>
      </c>
      <c r="G144" s="0" t="s">
        <v>2298</v>
      </c>
      <c r="H144" s="0" t="s">
        <v>2170</v>
      </c>
      <c r="I144" s="0" t="s">
        <v>2170</v>
      </c>
      <c r="J144" s="0" t="s">
        <v>2170</v>
      </c>
      <c r="K144" s="0" t="s">
        <v>2170</v>
      </c>
      <c r="L144" s="0" t="s">
        <v>2170</v>
      </c>
      <c r="M144" s="0" t="s">
        <v>2170</v>
      </c>
      <c r="N144" s="0" t="n">
        <f aca="false">FALSE()</f>
        <v>0</v>
      </c>
      <c r="O144" s="0" t="s">
        <v>3474</v>
      </c>
      <c r="P144" s="0" t="s">
        <v>2300</v>
      </c>
      <c r="Q144" s="380" t="n">
        <v>33457.1666666667</v>
      </c>
      <c r="R144" s="0" t="n">
        <v>8866668</v>
      </c>
      <c r="S144" s="0" t="s">
        <v>2301</v>
      </c>
      <c r="T144" s="0" t="s">
        <v>2302</v>
      </c>
      <c r="U144" s="0" t="s">
        <v>610</v>
      </c>
      <c r="V144" s="0" t="n">
        <v>95000000</v>
      </c>
      <c r="W144" s="0" t="s">
        <v>2409</v>
      </c>
      <c r="X144" s="0" t="n">
        <v>4</v>
      </c>
      <c r="Y144" s="0" t="n">
        <f aca="false">FALSE()</f>
        <v>0</v>
      </c>
      <c r="Z144" s="0" t="n">
        <f aca="false">FALSE()</f>
        <v>0</v>
      </c>
      <c r="AA144" s="0" t="n">
        <f aca="false">FALSE()</f>
        <v>0</v>
      </c>
      <c r="AB144" s="0" t="n">
        <f aca="false">FALSE()</f>
        <v>0</v>
      </c>
      <c r="AC144" s="0" t="n">
        <v>1</v>
      </c>
      <c r="AD144" s="0" t="s">
        <v>2129</v>
      </c>
      <c r="AE144" s="0" t="n">
        <f aca="false">TRUE()</f>
        <v>1</v>
      </c>
      <c r="AF144" s="0" t="s">
        <v>3475</v>
      </c>
      <c r="AG144" s="0" t="n">
        <v>2</v>
      </c>
      <c r="AH144" s="0" t="s">
        <v>3476</v>
      </c>
      <c r="AI144" s="0" t="s">
        <v>3477</v>
      </c>
      <c r="AJ144" s="0" t="n">
        <v>0</v>
      </c>
      <c r="AK144" s="0" t="s">
        <v>2118</v>
      </c>
      <c r="AL144" s="0" t="n">
        <f aca="false">FALSE()</f>
        <v>0</v>
      </c>
      <c r="AM144" s="0" t="n">
        <f aca="false">TRUE()</f>
        <v>1</v>
      </c>
      <c r="AN144" s="0" t="n">
        <f aca="false">FALSE()</f>
        <v>0</v>
      </c>
      <c r="AO144" s="0" t="n">
        <f aca="false">FALSE()</f>
        <v>0</v>
      </c>
      <c r="AP144" s="0" t="n">
        <f aca="false">FALSE()</f>
        <v>0</v>
      </c>
      <c r="AQ144" s="380" t="n">
        <v>43769.6875</v>
      </c>
      <c r="AR144" s="380" t="n">
        <v>43769.4166666667</v>
      </c>
      <c r="AS144" s="0" t="s">
        <v>3478</v>
      </c>
      <c r="AT144" s="0" t="s">
        <v>2170</v>
      </c>
      <c r="AU144" s="0" t="s">
        <v>2170</v>
      </c>
    </row>
    <row r="145" customFormat="false" ht="15" hidden="true" customHeight="false" outlineLevel="0" collapsed="false">
      <c r="A145" s="0" t="s">
        <v>3479</v>
      </c>
      <c r="B145" s="0" t="s">
        <v>3480</v>
      </c>
      <c r="C145" s="0" t="s">
        <v>3481</v>
      </c>
      <c r="D145" s="0" t="s">
        <v>2297</v>
      </c>
      <c r="E145" s="0" t="s">
        <v>3479</v>
      </c>
      <c r="F145" s="0" t="n">
        <v>1</v>
      </c>
      <c r="G145" s="0" t="s">
        <v>2298</v>
      </c>
      <c r="H145" s="0" t="s">
        <v>2170</v>
      </c>
      <c r="I145" s="0" t="s">
        <v>2170</v>
      </c>
      <c r="J145" s="0" t="s">
        <v>2170</v>
      </c>
      <c r="K145" s="0" t="s">
        <v>2170</v>
      </c>
      <c r="L145" s="0" t="s">
        <v>2170</v>
      </c>
      <c r="M145" s="0" t="s">
        <v>2170</v>
      </c>
      <c r="N145" s="0" t="n">
        <f aca="false">FALSE()</f>
        <v>0</v>
      </c>
      <c r="O145" s="0" t="s">
        <v>3482</v>
      </c>
      <c r="P145" s="0" t="s">
        <v>2300</v>
      </c>
      <c r="Q145" s="380" t="n">
        <v>25569.125</v>
      </c>
      <c r="R145" s="0" t="n">
        <v>91475596</v>
      </c>
      <c r="S145" s="0" t="s">
        <v>2301</v>
      </c>
      <c r="T145" s="0" t="s">
        <v>2302</v>
      </c>
      <c r="U145" s="0" t="s">
        <v>2114</v>
      </c>
      <c r="V145" s="0" t="n">
        <v>0</v>
      </c>
      <c r="W145" s="0" t="s">
        <v>2366</v>
      </c>
      <c r="X145" s="0" t="n">
        <v>4</v>
      </c>
      <c r="Y145" s="0" t="n">
        <f aca="false">FALSE()</f>
        <v>0</v>
      </c>
      <c r="Z145" s="0" t="n">
        <f aca="false">FALSE()</f>
        <v>0</v>
      </c>
      <c r="AA145" s="0" t="n">
        <f aca="false">FALSE()</f>
        <v>0</v>
      </c>
      <c r="AB145" s="0" t="n">
        <f aca="false">TRUE()</f>
        <v>1</v>
      </c>
      <c r="AC145" s="0" t="n">
        <v>1</v>
      </c>
      <c r="AD145" s="0" t="s">
        <v>2129</v>
      </c>
      <c r="AE145" s="0" t="n">
        <f aca="false">TRUE()</f>
        <v>1</v>
      </c>
      <c r="AF145" s="0" t="s">
        <v>3483</v>
      </c>
      <c r="AG145" s="0" t="n">
        <v>2</v>
      </c>
      <c r="AH145" s="0" t="s">
        <v>3484</v>
      </c>
      <c r="AI145" s="0" t="s">
        <v>3485</v>
      </c>
      <c r="AJ145" s="0" t="n">
        <v>0</v>
      </c>
      <c r="AK145" s="0" t="s">
        <v>2118</v>
      </c>
      <c r="AL145" s="0" t="n">
        <f aca="false">FALSE()</f>
        <v>0</v>
      </c>
      <c r="AM145" s="0" t="n">
        <f aca="false">TRUE()</f>
        <v>1</v>
      </c>
      <c r="AN145" s="0" t="n">
        <f aca="false">FALSE()</f>
        <v>0</v>
      </c>
      <c r="AO145" s="0" t="n">
        <f aca="false">FALSE()</f>
        <v>0</v>
      </c>
      <c r="AP145" s="0" t="n">
        <f aca="false">FALSE()</f>
        <v>0</v>
      </c>
      <c r="AQ145" s="380" t="n">
        <v>44026.6909722222</v>
      </c>
      <c r="AR145" s="380" t="n">
        <v>44026.4166666667</v>
      </c>
      <c r="AS145" s="0" t="s">
        <v>3486</v>
      </c>
      <c r="AT145" s="0" t="s">
        <v>2170</v>
      </c>
      <c r="AU145" s="0" t="s">
        <v>2170</v>
      </c>
    </row>
    <row r="146" customFormat="false" ht="15" hidden="true" customHeight="false" outlineLevel="0" collapsed="false">
      <c r="A146" s="0" t="s">
        <v>3487</v>
      </c>
      <c r="B146" s="0" t="s">
        <v>3488</v>
      </c>
      <c r="C146" s="0" t="s">
        <v>3489</v>
      </c>
      <c r="D146" s="0" t="s">
        <v>2297</v>
      </c>
      <c r="E146" s="0" t="s">
        <v>3487</v>
      </c>
      <c r="F146" s="0" t="n">
        <v>1</v>
      </c>
      <c r="G146" s="0" t="s">
        <v>2298</v>
      </c>
      <c r="H146" s="0" t="s">
        <v>2170</v>
      </c>
      <c r="I146" s="0" t="s">
        <v>2170</v>
      </c>
      <c r="J146" s="0" t="s">
        <v>2170</v>
      </c>
      <c r="K146" s="0" t="s">
        <v>2170</v>
      </c>
      <c r="L146" s="0" t="s">
        <v>2170</v>
      </c>
      <c r="M146" s="0" t="s">
        <v>2170</v>
      </c>
      <c r="N146" s="0" t="n">
        <f aca="false">FALSE()</f>
        <v>0</v>
      </c>
      <c r="O146" s="0" t="s">
        <v>3490</v>
      </c>
      <c r="P146" s="0" t="s">
        <v>2300</v>
      </c>
      <c r="Q146" s="380" t="n">
        <v>37215.125</v>
      </c>
      <c r="R146" s="0" t="n">
        <v>62355177</v>
      </c>
      <c r="S146" s="0" t="s">
        <v>2301</v>
      </c>
      <c r="T146" s="0" t="s">
        <v>2302</v>
      </c>
      <c r="U146" s="0" t="s">
        <v>2365</v>
      </c>
      <c r="V146" s="0" t="n">
        <v>0</v>
      </c>
      <c r="W146" s="0" t="s">
        <v>2321</v>
      </c>
      <c r="X146" s="0" t="n">
        <v>4</v>
      </c>
      <c r="Y146" s="0" t="n">
        <f aca="false">FALSE()</f>
        <v>0</v>
      </c>
      <c r="Z146" s="0" t="n">
        <f aca="false">FALSE()</f>
        <v>0</v>
      </c>
      <c r="AA146" s="0" t="n">
        <f aca="false">FALSE()</f>
        <v>0</v>
      </c>
      <c r="AB146" s="0" t="n">
        <f aca="false">TRUE()</f>
        <v>1</v>
      </c>
      <c r="AC146" s="0" t="n">
        <v>1</v>
      </c>
      <c r="AD146" s="0" t="s">
        <v>2129</v>
      </c>
      <c r="AE146" s="0" t="n">
        <f aca="false">TRUE()</f>
        <v>1</v>
      </c>
      <c r="AF146" s="0" t="s">
        <v>3491</v>
      </c>
      <c r="AG146" s="0" t="n">
        <v>2</v>
      </c>
      <c r="AH146" s="0" t="s">
        <v>3492</v>
      </c>
      <c r="AI146" s="0" t="s">
        <v>3493</v>
      </c>
      <c r="AJ146" s="0" t="n">
        <v>0</v>
      </c>
      <c r="AK146" s="0" t="s">
        <v>2118</v>
      </c>
      <c r="AL146" s="0" t="n">
        <f aca="false">FALSE()</f>
        <v>0</v>
      </c>
      <c r="AM146" s="0" t="n">
        <f aca="false">TRUE()</f>
        <v>1</v>
      </c>
      <c r="AN146" s="0" t="n">
        <f aca="false">FALSE()</f>
        <v>0</v>
      </c>
      <c r="AO146" s="0" t="n">
        <f aca="false">FALSE()</f>
        <v>0</v>
      </c>
      <c r="AP146" s="0" t="n">
        <f aca="false">FALSE()</f>
        <v>0</v>
      </c>
      <c r="AQ146" s="380" t="n">
        <v>43123.7291666667</v>
      </c>
      <c r="AR146" s="380" t="n">
        <v>37224.125</v>
      </c>
      <c r="AS146" s="0" t="s">
        <v>3494</v>
      </c>
      <c r="AT146" s="0" t="s">
        <v>2170</v>
      </c>
      <c r="AU146" s="0" t="s">
        <v>2170</v>
      </c>
    </row>
    <row r="147" customFormat="false" ht="15" hidden="true" customHeight="false" outlineLevel="0" collapsed="false">
      <c r="A147" s="0" t="s">
        <v>3495</v>
      </c>
      <c r="B147" s="0" t="s">
        <v>3496</v>
      </c>
      <c r="C147" s="0" t="s">
        <v>3497</v>
      </c>
      <c r="D147" s="0" t="s">
        <v>2297</v>
      </c>
      <c r="E147" s="0" t="s">
        <v>3495</v>
      </c>
      <c r="F147" s="0" t="n">
        <v>1</v>
      </c>
      <c r="G147" s="0" t="s">
        <v>2298</v>
      </c>
      <c r="H147" s="0" t="s">
        <v>2170</v>
      </c>
      <c r="I147" s="0" t="s">
        <v>2170</v>
      </c>
      <c r="J147" s="0" t="s">
        <v>2170</v>
      </c>
      <c r="K147" s="0" t="s">
        <v>2170</v>
      </c>
      <c r="L147" s="0" t="s">
        <v>2170</v>
      </c>
      <c r="M147" s="0" t="s">
        <v>2170</v>
      </c>
      <c r="N147" s="0" t="n">
        <f aca="false">FALSE()</f>
        <v>0</v>
      </c>
      <c r="O147" s="0" t="s">
        <v>3498</v>
      </c>
      <c r="P147" s="0" t="s">
        <v>2300</v>
      </c>
      <c r="Q147" s="380" t="n">
        <v>36349.1666666667</v>
      </c>
      <c r="R147" s="0" t="n">
        <v>48202433</v>
      </c>
      <c r="S147" s="0" t="s">
        <v>2301</v>
      </c>
      <c r="T147" s="0" t="s">
        <v>2302</v>
      </c>
      <c r="U147" s="0" t="s">
        <v>2116</v>
      </c>
      <c r="V147" s="0" t="n">
        <v>100000000</v>
      </c>
      <c r="W147" s="0" t="s">
        <v>2366</v>
      </c>
      <c r="X147" s="0" t="n">
        <v>4</v>
      </c>
      <c r="Y147" s="0" t="n">
        <f aca="false">FALSE()</f>
        <v>0</v>
      </c>
      <c r="Z147" s="0" t="n">
        <f aca="false">FALSE()</f>
        <v>0</v>
      </c>
      <c r="AA147" s="0" t="n">
        <f aca="false">FALSE()</f>
        <v>0</v>
      </c>
      <c r="AB147" s="0" t="n">
        <f aca="false">FALSE()</f>
        <v>0</v>
      </c>
      <c r="AC147" s="0" t="n">
        <v>1</v>
      </c>
      <c r="AD147" s="0" t="s">
        <v>2129</v>
      </c>
      <c r="AE147" s="0" t="n">
        <f aca="false">TRUE()</f>
        <v>1</v>
      </c>
      <c r="AF147" s="0" t="s">
        <v>3499</v>
      </c>
      <c r="AG147" s="0" t="n">
        <v>2</v>
      </c>
      <c r="AH147" s="0" t="s">
        <v>3500</v>
      </c>
      <c r="AI147" s="0" t="s">
        <v>3501</v>
      </c>
      <c r="AJ147" s="0" t="n">
        <v>0</v>
      </c>
      <c r="AK147" s="0" t="s">
        <v>2118</v>
      </c>
      <c r="AL147" s="0" t="n">
        <f aca="false">FALSE()</f>
        <v>0</v>
      </c>
      <c r="AM147" s="0" t="n">
        <f aca="false">TRUE()</f>
        <v>1</v>
      </c>
      <c r="AN147" s="0" t="n">
        <f aca="false">FALSE()</f>
        <v>0</v>
      </c>
      <c r="AO147" s="0" t="n">
        <f aca="false">FALSE()</f>
        <v>0</v>
      </c>
      <c r="AP147" s="0" t="n">
        <f aca="false">FALSE()</f>
        <v>0</v>
      </c>
      <c r="AQ147" s="380" t="n">
        <v>43769.6875</v>
      </c>
      <c r="AR147" s="380" t="n">
        <v>43769.4166666667</v>
      </c>
      <c r="AS147" s="0" t="s">
        <v>3502</v>
      </c>
      <c r="AT147" s="0" t="s">
        <v>2170</v>
      </c>
      <c r="AU147" s="0" t="s">
        <v>2170</v>
      </c>
    </row>
    <row r="148" customFormat="false" ht="15" hidden="true" customHeight="false" outlineLevel="0" collapsed="false">
      <c r="A148" s="0" t="s">
        <v>827</v>
      </c>
      <c r="B148" s="0" t="s">
        <v>3503</v>
      </c>
      <c r="C148" s="0" t="s">
        <v>824</v>
      </c>
      <c r="D148" s="0" t="s">
        <v>720</v>
      </c>
      <c r="E148" s="0" t="s">
        <v>827</v>
      </c>
      <c r="F148" s="0" t="n">
        <v>100</v>
      </c>
      <c r="G148" s="0" t="s">
        <v>434</v>
      </c>
      <c r="H148" s="0" t="s">
        <v>2170</v>
      </c>
      <c r="I148" s="0" t="s">
        <v>2170</v>
      </c>
      <c r="J148" s="0" t="s">
        <v>2170</v>
      </c>
      <c r="K148" s="0" t="s">
        <v>2170</v>
      </c>
      <c r="L148" s="0" t="s">
        <v>2170</v>
      </c>
      <c r="M148" s="0" t="s">
        <v>2170</v>
      </c>
      <c r="N148" s="0" t="n">
        <f aca="false">FALSE()</f>
        <v>0</v>
      </c>
      <c r="O148" s="0" t="s">
        <v>3504</v>
      </c>
      <c r="P148" s="0" t="s">
        <v>2601</v>
      </c>
      <c r="Q148" s="380" t="n">
        <v>44831.125</v>
      </c>
      <c r="R148" s="0" t="n">
        <v>2203330301</v>
      </c>
      <c r="S148" s="0" t="s">
        <v>601</v>
      </c>
      <c r="T148" s="0" t="s">
        <v>2602</v>
      </c>
      <c r="U148" s="0" t="s">
        <v>610</v>
      </c>
      <c r="V148" s="0" t="n">
        <v>1800000000</v>
      </c>
      <c r="W148" s="0" t="s">
        <v>2603</v>
      </c>
      <c r="X148" s="0" t="n">
        <v>5</v>
      </c>
      <c r="Y148" s="0" t="n">
        <f aca="false">FALSE()</f>
        <v>0</v>
      </c>
      <c r="Z148" s="0" t="n">
        <f aca="false">TRUE()</f>
        <v>1</v>
      </c>
      <c r="AA148" s="0" t="n">
        <f aca="false">TRUE()</f>
        <v>1</v>
      </c>
      <c r="AB148" s="0" t="n">
        <f aca="false">FALSE()</f>
        <v>0</v>
      </c>
      <c r="AC148" s="0" t="n">
        <v>1</v>
      </c>
      <c r="AD148" s="0" t="s">
        <v>2082</v>
      </c>
      <c r="AE148" s="0" t="n">
        <f aca="false">TRUE()</f>
        <v>1</v>
      </c>
      <c r="AF148" s="0" t="s">
        <v>3505</v>
      </c>
      <c r="AG148" s="0" t="n">
        <v>1</v>
      </c>
      <c r="AH148" s="0" t="s">
        <v>3506</v>
      </c>
      <c r="AI148" s="0" t="s">
        <v>3507</v>
      </c>
      <c r="AJ148" s="0" t="n">
        <v>0</v>
      </c>
      <c r="AK148" s="0" t="s">
        <v>2119</v>
      </c>
      <c r="AL148" s="0" t="n">
        <f aca="false">TRUE()</f>
        <v>1</v>
      </c>
      <c r="AM148" s="0" t="n">
        <f aca="false">FALSE()</f>
        <v>0</v>
      </c>
      <c r="AN148" s="0" t="n">
        <f aca="false">TRUE()</f>
        <v>1</v>
      </c>
      <c r="AO148" s="0" t="n">
        <f aca="false">FALSE()</f>
        <v>0</v>
      </c>
      <c r="AP148" s="0" t="n">
        <f aca="false">FALSE()</f>
        <v>0</v>
      </c>
      <c r="AQ148" s="380" t="n">
        <v>45110.4159722222</v>
      </c>
      <c r="AR148" s="380" t="n">
        <v>45110.4166666667</v>
      </c>
      <c r="AS148" s="0" t="s">
        <v>3508</v>
      </c>
      <c r="AT148" s="0" t="s">
        <v>2170</v>
      </c>
      <c r="AU148" s="0" t="s">
        <v>2170</v>
      </c>
    </row>
    <row r="149" customFormat="false" ht="15" hidden="true" customHeight="false" outlineLevel="0" collapsed="false">
      <c r="A149" s="0" t="s">
        <v>3509</v>
      </c>
      <c r="B149" s="0" t="s">
        <v>3510</v>
      </c>
      <c r="C149" s="0" t="s">
        <v>3511</v>
      </c>
      <c r="D149" s="0" t="s">
        <v>2297</v>
      </c>
      <c r="E149" s="0" t="s">
        <v>3509</v>
      </c>
      <c r="F149" s="0" t="n">
        <v>1</v>
      </c>
      <c r="G149" s="0" t="s">
        <v>2298</v>
      </c>
      <c r="H149" s="0" t="s">
        <v>2170</v>
      </c>
      <c r="I149" s="0" t="s">
        <v>2170</v>
      </c>
      <c r="J149" s="0" t="s">
        <v>2170</v>
      </c>
      <c r="K149" s="0" t="s">
        <v>2170</v>
      </c>
      <c r="L149" s="0" t="s">
        <v>2170</v>
      </c>
      <c r="M149" s="0" t="s">
        <v>2170</v>
      </c>
      <c r="N149" s="0" t="n">
        <f aca="false">FALSE()</f>
        <v>0</v>
      </c>
      <c r="O149" s="0" t="s">
        <v>3512</v>
      </c>
      <c r="P149" s="0" t="s">
        <v>2300</v>
      </c>
      <c r="Q149" s="380" t="n">
        <v>33695.1666666667</v>
      </c>
      <c r="R149" s="0" t="n">
        <v>67732373</v>
      </c>
      <c r="S149" s="0" t="s">
        <v>2301</v>
      </c>
      <c r="T149" s="0" t="s">
        <v>2302</v>
      </c>
      <c r="U149" s="0" t="s">
        <v>2365</v>
      </c>
      <c r="V149" s="0" t="n">
        <v>150000000</v>
      </c>
      <c r="W149" s="0" t="s">
        <v>2366</v>
      </c>
      <c r="X149" s="0" t="n">
        <v>4</v>
      </c>
      <c r="Y149" s="0" t="n">
        <f aca="false">FALSE()</f>
        <v>0</v>
      </c>
      <c r="Z149" s="0" t="n">
        <f aca="false">FALSE()</f>
        <v>0</v>
      </c>
      <c r="AA149" s="0" t="n">
        <f aca="false">FALSE()</f>
        <v>0</v>
      </c>
      <c r="AB149" s="0" t="n">
        <f aca="false">FALSE()</f>
        <v>0</v>
      </c>
      <c r="AC149" s="0" t="n">
        <v>1</v>
      </c>
      <c r="AD149" s="0" t="s">
        <v>2129</v>
      </c>
      <c r="AE149" s="0" t="n">
        <f aca="false">TRUE()</f>
        <v>1</v>
      </c>
      <c r="AF149" s="0" t="s">
        <v>3513</v>
      </c>
      <c r="AG149" s="0" t="n">
        <v>2</v>
      </c>
      <c r="AH149" s="0" t="s">
        <v>3514</v>
      </c>
      <c r="AI149" s="0" t="s">
        <v>3515</v>
      </c>
      <c r="AJ149" s="0" t="n">
        <v>0</v>
      </c>
      <c r="AK149" s="0" t="s">
        <v>2118</v>
      </c>
      <c r="AL149" s="0" t="n">
        <f aca="false">FALSE()</f>
        <v>0</v>
      </c>
      <c r="AM149" s="0" t="n">
        <f aca="false">TRUE()</f>
        <v>1</v>
      </c>
      <c r="AN149" s="0" t="n">
        <f aca="false">FALSE()</f>
        <v>0</v>
      </c>
      <c r="AO149" s="0" t="n">
        <f aca="false">FALSE()</f>
        <v>0</v>
      </c>
      <c r="AP149" s="0" t="n">
        <f aca="false">FALSE()</f>
        <v>0</v>
      </c>
      <c r="AQ149" s="380" t="n">
        <v>43123.7291666667</v>
      </c>
      <c r="AR149" s="380" t="n">
        <v>33695.1666666667</v>
      </c>
      <c r="AS149" s="0" t="s">
        <v>3516</v>
      </c>
      <c r="AT149" s="0" t="s">
        <v>2170</v>
      </c>
      <c r="AU149" s="0" t="s">
        <v>2170</v>
      </c>
    </row>
    <row r="150" customFormat="false" ht="15" hidden="true" customHeight="false" outlineLevel="0" collapsed="false">
      <c r="A150" s="0" t="s">
        <v>3517</v>
      </c>
      <c r="B150" s="0" t="s">
        <v>3518</v>
      </c>
      <c r="C150" s="0" t="s">
        <v>3519</v>
      </c>
      <c r="D150" s="0" t="s">
        <v>2297</v>
      </c>
      <c r="E150" s="0" t="s">
        <v>3517</v>
      </c>
      <c r="F150" s="0" t="n">
        <v>1</v>
      </c>
      <c r="G150" s="0" t="s">
        <v>2298</v>
      </c>
      <c r="H150" s="0" t="s">
        <v>2170</v>
      </c>
      <c r="I150" s="0" t="s">
        <v>2170</v>
      </c>
      <c r="J150" s="0" t="s">
        <v>2170</v>
      </c>
      <c r="K150" s="0" t="s">
        <v>2170</v>
      </c>
      <c r="L150" s="0" t="s">
        <v>2170</v>
      </c>
      <c r="M150" s="0" t="s">
        <v>2170</v>
      </c>
      <c r="N150" s="0" t="n">
        <f aca="false">FALSE()</f>
        <v>0</v>
      </c>
      <c r="O150" s="0" t="s">
        <v>3520</v>
      </c>
      <c r="P150" s="0" t="s">
        <v>2300</v>
      </c>
      <c r="Q150" s="380" t="n">
        <v>38861.1666666667</v>
      </c>
      <c r="R150" s="0" t="n">
        <v>978828818</v>
      </c>
      <c r="S150" s="0" t="s">
        <v>2301</v>
      </c>
      <c r="T150" s="0" t="s">
        <v>2302</v>
      </c>
      <c r="U150" s="0" t="s">
        <v>2116</v>
      </c>
      <c r="V150" s="0" t="n">
        <v>0</v>
      </c>
      <c r="W150" s="0" t="s">
        <v>2321</v>
      </c>
      <c r="X150" s="0" t="n">
        <v>4</v>
      </c>
      <c r="Y150" s="0" t="n">
        <f aca="false">FALSE()</f>
        <v>0</v>
      </c>
      <c r="Z150" s="0" t="n">
        <f aca="false">FALSE()</f>
        <v>0</v>
      </c>
      <c r="AA150" s="0" t="n">
        <f aca="false">FALSE()</f>
        <v>0</v>
      </c>
      <c r="AB150" s="0" t="n">
        <f aca="false">TRUE()</f>
        <v>1</v>
      </c>
      <c r="AC150" s="0" t="n">
        <v>1</v>
      </c>
      <c r="AD150" s="0" t="s">
        <v>2129</v>
      </c>
      <c r="AE150" s="0" t="n">
        <f aca="false">TRUE()</f>
        <v>1</v>
      </c>
      <c r="AF150" s="0" t="s">
        <v>3521</v>
      </c>
      <c r="AG150" s="0" t="n">
        <v>2</v>
      </c>
      <c r="AH150" s="0" t="s">
        <v>3522</v>
      </c>
      <c r="AI150" s="0" t="s">
        <v>3523</v>
      </c>
      <c r="AJ150" s="0" t="n">
        <v>0</v>
      </c>
      <c r="AK150" s="0" t="s">
        <v>2118</v>
      </c>
      <c r="AL150" s="0" t="n">
        <f aca="false">FALSE()</f>
        <v>0</v>
      </c>
      <c r="AM150" s="0" t="n">
        <f aca="false">TRUE()</f>
        <v>1</v>
      </c>
      <c r="AN150" s="0" t="n">
        <f aca="false">FALSE()</f>
        <v>0</v>
      </c>
      <c r="AO150" s="0" t="n">
        <f aca="false">FALSE()</f>
        <v>0</v>
      </c>
      <c r="AP150" s="0" t="n">
        <f aca="false">FALSE()</f>
        <v>0</v>
      </c>
      <c r="AQ150" s="380" t="n">
        <v>43123.4784722222</v>
      </c>
      <c r="AR150" s="380" t="n">
        <v>38862.1666666667</v>
      </c>
      <c r="AS150" s="0" t="s">
        <v>3524</v>
      </c>
      <c r="AT150" s="0" t="s">
        <v>2170</v>
      </c>
      <c r="AU150" s="0" t="s">
        <v>2170</v>
      </c>
    </row>
    <row r="151" customFormat="false" ht="15" hidden="true" customHeight="false" outlineLevel="0" collapsed="false">
      <c r="A151" s="0" t="s">
        <v>1560</v>
      </c>
      <c r="B151" s="0" t="s">
        <v>3525</v>
      </c>
      <c r="C151" s="0" t="s">
        <v>1557</v>
      </c>
      <c r="D151" s="0" t="s">
        <v>720</v>
      </c>
      <c r="E151" s="0" t="s">
        <v>1560</v>
      </c>
      <c r="F151" s="0" t="n">
        <v>10</v>
      </c>
      <c r="G151" s="0" t="s">
        <v>434</v>
      </c>
      <c r="H151" s="0" t="s">
        <v>2596</v>
      </c>
      <c r="I151" s="0" t="s">
        <v>2596</v>
      </c>
      <c r="J151" s="0" t="s">
        <v>2723</v>
      </c>
      <c r="K151" s="0" t="s">
        <v>3526</v>
      </c>
      <c r="L151" s="0" t="s">
        <v>2783</v>
      </c>
      <c r="M151" s="0" t="s">
        <v>2726</v>
      </c>
      <c r="N151" s="0" t="n">
        <f aca="false">TRUE()</f>
        <v>1</v>
      </c>
      <c r="O151" s="0" t="s">
        <v>3527</v>
      </c>
      <c r="P151" s="0" t="s">
        <v>2601</v>
      </c>
      <c r="Q151" s="380" t="n">
        <v>44077.125</v>
      </c>
      <c r="R151" s="0" t="n">
        <v>15193014862</v>
      </c>
      <c r="S151" s="0" t="s">
        <v>601</v>
      </c>
      <c r="T151" s="0" t="s">
        <v>2602</v>
      </c>
      <c r="U151" s="0" t="s">
        <v>2114</v>
      </c>
      <c r="V151" s="0" t="n">
        <v>15193014862</v>
      </c>
      <c r="W151" s="0" t="s">
        <v>3528</v>
      </c>
      <c r="X151" s="0" t="n">
        <v>5</v>
      </c>
      <c r="Y151" s="0" t="n">
        <f aca="false">FALSE()</f>
        <v>0</v>
      </c>
      <c r="Z151" s="0" t="n">
        <f aca="false">TRUE()</f>
        <v>1</v>
      </c>
      <c r="AA151" s="0" t="n">
        <f aca="false">TRUE()</f>
        <v>1</v>
      </c>
      <c r="AB151" s="0" t="n">
        <f aca="false">TRUE()</f>
        <v>1</v>
      </c>
      <c r="AC151" s="0" t="n">
        <v>1</v>
      </c>
      <c r="AD151" s="0" t="s">
        <v>3529</v>
      </c>
      <c r="AE151" s="0" t="n">
        <f aca="false">TRUE()</f>
        <v>1</v>
      </c>
      <c r="AF151" s="0" t="s">
        <v>3530</v>
      </c>
      <c r="AG151" s="0" t="n">
        <v>1</v>
      </c>
      <c r="AH151" s="0" t="s">
        <v>3531</v>
      </c>
      <c r="AI151" s="0" t="s">
        <v>3532</v>
      </c>
      <c r="AJ151" s="0" t="n">
        <v>0</v>
      </c>
      <c r="AK151" s="0" t="s">
        <v>2118</v>
      </c>
      <c r="AL151" s="0" t="n">
        <f aca="false">TRUE()</f>
        <v>1</v>
      </c>
      <c r="AM151" s="0" t="n">
        <f aca="false">FALSE()</f>
        <v>0</v>
      </c>
      <c r="AN151" s="0" t="n">
        <f aca="false">TRUE()</f>
        <v>1</v>
      </c>
      <c r="AO151" s="0" t="n">
        <f aca="false">FALSE()</f>
        <v>0</v>
      </c>
      <c r="AP151" s="0" t="n">
        <f aca="false">TRUE()</f>
        <v>1</v>
      </c>
      <c r="AQ151" s="380" t="n">
        <v>43166.8979166667</v>
      </c>
      <c r="AR151" s="380" t="n">
        <v>42093.4166666667</v>
      </c>
      <c r="AS151" s="0" t="s">
        <v>3533</v>
      </c>
      <c r="AT151" s="0" t="s">
        <v>2723</v>
      </c>
      <c r="AU151" s="0" t="s">
        <v>3526</v>
      </c>
    </row>
    <row r="152" customFormat="false" ht="15" hidden="true" customHeight="false" outlineLevel="0" collapsed="false">
      <c r="A152" s="0" t="s">
        <v>1371</v>
      </c>
      <c r="B152" s="0" t="s">
        <v>3534</v>
      </c>
      <c r="C152" s="0" t="s">
        <v>1368</v>
      </c>
      <c r="D152" s="0" t="s">
        <v>720</v>
      </c>
      <c r="E152" s="0" t="s">
        <v>1371</v>
      </c>
      <c r="F152" s="0" t="n">
        <v>10</v>
      </c>
      <c r="G152" s="0" t="s">
        <v>434</v>
      </c>
      <c r="H152" s="0" t="s">
        <v>2596</v>
      </c>
      <c r="I152" s="0" t="s">
        <v>2596</v>
      </c>
      <c r="J152" s="0" t="s">
        <v>2600</v>
      </c>
      <c r="K152" s="0" t="s">
        <v>2598</v>
      </c>
      <c r="L152" s="0" t="s">
        <v>3535</v>
      </c>
      <c r="M152" s="0" t="s">
        <v>2600</v>
      </c>
      <c r="N152" s="0" t="n">
        <f aca="false">TRUE()</f>
        <v>1</v>
      </c>
      <c r="O152" s="0" t="s">
        <v>3536</v>
      </c>
      <c r="P152" s="0" t="s">
        <v>2601</v>
      </c>
      <c r="Q152" s="380" t="n">
        <v>42279.125</v>
      </c>
      <c r="R152" s="0" t="n">
        <v>67597000</v>
      </c>
      <c r="S152" s="0" t="s">
        <v>601</v>
      </c>
      <c r="T152" s="0" t="s">
        <v>2602</v>
      </c>
      <c r="U152" s="0" t="s">
        <v>2115</v>
      </c>
      <c r="V152" s="0" t="n">
        <v>67597000</v>
      </c>
      <c r="W152" s="0" t="s">
        <v>2603</v>
      </c>
      <c r="X152" s="0" t="n">
        <v>5</v>
      </c>
      <c r="Y152" s="0" t="n">
        <f aca="false">FALSE()</f>
        <v>0</v>
      </c>
      <c r="Z152" s="0" t="n">
        <f aca="false">TRUE()</f>
        <v>1</v>
      </c>
      <c r="AA152" s="0" t="n">
        <f aca="false">TRUE()</f>
        <v>1</v>
      </c>
      <c r="AB152" s="0" t="n">
        <f aca="false">TRUE()</f>
        <v>1</v>
      </c>
      <c r="AC152" s="0" t="n">
        <v>1</v>
      </c>
      <c r="AD152" s="0" t="s">
        <v>2600</v>
      </c>
      <c r="AE152" s="0" t="n">
        <f aca="false">TRUE()</f>
        <v>1</v>
      </c>
      <c r="AF152" s="0" t="s">
        <v>3537</v>
      </c>
      <c r="AG152" s="0" t="n">
        <v>1</v>
      </c>
      <c r="AH152" s="0" t="s">
        <v>3538</v>
      </c>
      <c r="AI152" s="0" t="s">
        <v>3539</v>
      </c>
      <c r="AJ152" s="0" t="n">
        <v>0</v>
      </c>
      <c r="AK152" s="0" t="s">
        <v>2119</v>
      </c>
      <c r="AL152" s="0" t="n">
        <f aca="false">TRUE()</f>
        <v>1</v>
      </c>
      <c r="AM152" s="0" t="n">
        <f aca="false">FALSE()</f>
        <v>0</v>
      </c>
      <c r="AN152" s="0" t="n">
        <f aca="false">TRUE()</f>
        <v>1</v>
      </c>
      <c r="AO152" s="0" t="n">
        <f aca="false">FALSE()</f>
        <v>0</v>
      </c>
      <c r="AP152" s="0" t="n">
        <f aca="false">FALSE()</f>
        <v>0</v>
      </c>
      <c r="AQ152" s="380" t="n">
        <v>43166.9645833333</v>
      </c>
      <c r="AR152" s="380" t="n">
        <v>42353.125</v>
      </c>
      <c r="AS152" s="0" t="s">
        <v>3540</v>
      </c>
      <c r="AT152" s="0" t="s">
        <v>2600</v>
      </c>
      <c r="AU152" s="0" t="s">
        <v>2598</v>
      </c>
    </row>
    <row r="153" customFormat="false" ht="15" hidden="true" customHeight="false" outlineLevel="0" collapsed="false">
      <c r="A153" s="0" t="s">
        <v>3541</v>
      </c>
      <c r="B153" s="0" t="s">
        <v>3542</v>
      </c>
      <c r="C153" s="0" t="s">
        <v>3543</v>
      </c>
      <c r="D153" s="0" t="s">
        <v>2297</v>
      </c>
      <c r="E153" s="0" t="s">
        <v>3541</v>
      </c>
      <c r="F153" s="0" t="n">
        <v>1</v>
      </c>
      <c r="G153" s="0" t="s">
        <v>2298</v>
      </c>
      <c r="H153" s="0" t="s">
        <v>2170</v>
      </c>
      <c r="I153" s="0" t="s">
        <v>2170</v>
      </c>
      <c r="J153" s="0" t="s">
        <v>2170</v>
      </c>
      <c r="K153" s="0" t="s">
        <v>2170</v>
      </c>
      <c r="L153" s="0" t="s">
        <v>2170</v>
      </c>
      <c r="M153" s="0" t="s">
        <v>2170</v>
      </c>
      <c r="N153" s="0" t="n">
        <f aca="false">FALSE()</f>
        <v>0</v>
      </c>
      <c r="O153" s="0" t="s">
        <v>3544</v>
      </c>
      <c r="P153" s="0" t="s">
        <v>2300</v>
      </c>
      <c r="Q153" s="380" t="n">
        <v>25569.125</v>
      </c>
      <c r="R153" s="0" t="n">
        <v>142236913</v>
      </c>
      <c r="S153" s="0" t="s">
        <v>3545</v>
      </c>
      <c r="T153" s="0" t="s">
        <v>3546</v>
      </c>
      <c r="U153" s="0" t="s">
        <v>2116</v>
      </c>
      <c r="V153" s="0" t="n">
        <v>300000000</v>
      </c>
      <c r="W153" s="0" t="s">
        <v>2409</v>
      </c>
      <c r="X153" s="0" t="n">
        <v>4</v>
      </c>
      <c r="Y153" s="0" t="n">
        <f aca="false">FALSE()</f>
        <v>0</v>
      </c>
      <c r="Z153" s="0" t="n">
        <f aca="false">FALSE()</f>
        <v>0</v>
      </c>
      <c r="AA153" s="0" t="n">
        <f aca="false">FALSE()</f>
        <v>0</v>
      </c>
      <c r="AB153" s="0" t="n">
        <f aca="false">FALSE()</f>
        <v>0</v>
      </c>
      <c r="AC153" s="0" t="n">
        <v>1</v>
      </c>
      <c r="AD153" s="0" t="s">
        <v>2129</v>
      </c>
      <c r="AE153" s="0" t="n">
        <f aca="false">TRUE()</f>
        <v>1</v>
      </c>
      <c r="AF153" s="0" t="s">
        <v>3547</v>
      </c>
      <c r="AG153" s="0" t="n">
        <v>2</v>
      </c>
      <c r="AH153" s="0" t="s">
        <v>3548</v>
      </c>
      <c r="AI153" s="0" t="s">
        <v>3549</v>
      </c>
      <c r="AJ153" s="0" t="n">
        <v>0</v>
      </c>
      <c r="AK153" s="0" t="s">
        <v>2118</v>
      </c>
      <c r="AL153" s="0" t="n">
        <f aca="false">FALSE()</f>
        <v>0</v>
      </c>
      <c r="AM153" s="0" t="n">
        <f aca="false">TRUE()</f>
        <v>1</v>
      </c>
      <c r="AN153" s="0" t="n">
        <f aca="false">FALSE()</f>
        <v>0</v>
      </c>
      <c r="AO153" s="0" t="n">
        <f aca="false">FALSE()</f>
        <v>0</v>
      </c>
      <c r="AP153" s="0" t="n">
        <f aca="false">FALSE()</f>
        <v>0</v>
      </c>
      <c r="AQ153" s="380" t="n">
        <v>44407.6229166667</v>
      </c>
      <c r="AR153" s="380" t="n">
        <v>44407.4166666667</v>
      </c>
      <c r="AS153" s="0" t="s">
        <v>3550</v>
      </c>
      <c r="AT153" s="0" t="s">
        <v>2170</v>
      </c>
      <c r="AU153" s="0" t="s">
        <v>2170</v>
      </c>
    </row>
    <row r="154" customFormat="false" ht="15" hidden="true" customHeight="false" outlineLevel="0" collapsed="false">
      <c r="A154" s="0" t="s">
        <v>3551</v>
      </c>
      <c r="B154" s="0" t="s">
        <v>3552</v>
      </c>
      <c r="C154" s="0" t="s">
        <v>3553</v>
      </c>
      <c r="D154" s="0" t="s">
        <v>2888</v>
      </c>
      <c r="E154" s="0" t="s">
        <v>3551</v>
      </c>
      <c r="F154" s="0" t="n">
        <v>1</v>
      </c>
      <c r="G154" s="0" t="s">
        <v>434</v>
      </c>
      <c r="H154" s="0" t="s">
        <v>2170</v>
      </c>
      <c r="I154" s="0" t="s">
        <v>2170</v>
      </c>
      <c r="J154" s="0" t="s">
        <v>2170</v>
      </c>
      <c r="K154" s="0" t="s">
        <v>2170</v>
      </c>
      <c r="L154" s="0" t="s">
        <v>2170</v>
      </c>
      <c r="M154" s="0" t="s">
        <v>2170</v>
      </c>
      <c r="N154" s="0" t="n">
        <f aca="false">FALSE()</f>
        <v>0</v>
      </c>
      <c r="O154" s="0" t="s">
        <v>3554</v>
      </c>
      <c r="P154" s="0" t="s">
        <v>2890</v>
      </c>
      <c r="Q154" s="380" t="n">
        <v>38615.1666666667</v>
      </c>
      <c r="R154" s="0" t="n">
        <v>880387078</v>
      </c>
      <c r="S154" s="0" t="s">
        <v>601</v>
      </c>
      <c r="T154" s="0" t="s">
        <v>2602</v>
      </c>
      <c r="U154" s="0" t="s">
        <v>2574</v>
      </c>
      <c r="V154" s="0" t="n">
        <v>273738951</v>
      </c>
      <c r="W154" s="0" t="s">
        <v>3555</v>
      </c>
      <c r="X154" s="0" t="n">
        <v>5</v>
      </c>
      <c r="Y154" s="0" t="n">
        <f aca="false">FALSE()</f>
        <v>0</v>
      </c>
      <c r="Z154" s="0" t="n">
        <f aca="false">TRUE()</f>
        <v>1</v>
      </c>
      <c r="AA154" s="0" t="n">
        <f aca="false">TRUE()</f>
        <v>1</v>
      </c>
      <c r="AB154" s="0" t="n">
        <f aca="false">FALSE()</f>
        <v>0</v>
      </c>
      <c r="AC154" s="0" t="n">
        <v>1</v>
      </c>
      <c r="AD154" s="0" t="s">
        <v>2129</v>
      </c>
      <c r="AE154" s="0" t="n">
        <f aca="false">TRUE()</f>
        <v>1</v>
      </c>
      <c r="AF154" s="0" t="s">
        <v>3556</v>
      </c>
      <c r="AG154" s="0" t="n">
        <v>1</v>
      </c>
      <c r="AH154" s="0" t="s">
        <v>3557</v>
      </c>
      <c r="AI154" s="0" t="s">
        <v>3558</v>
      </c>
      <c r="AJ154" s="0" t="n">
        <v>0</v>
      </c>
      <c r="AK154" s="0" t="s">
        <v>2118</v>
      </c>
      <c r="AL154" s="0" t="n">
        <f aca="false">TRUE()</f>
        <v>1</v>
      </c>
      <c r="AM154" s="0" t="n">
        <f aca="false">TRUE()</f>
        <v>1</v>
      </c>
      <c r="AN154" s="0" t="n">
        <f aca="false">FALSE()</f>
        <v>0</v>
      </c>
      <c r="AO154" s="0" t="n">
        <f aca="false">FALSE()</f>
        <v>0</v>
      </c>
      <c r="AP154" s="0" t="n">
        <f aca="false">FALSE()</f>
        <v>0</v>
      </c>
      <c r="AQ154" s="380" t="n">
        <v>45042.4423611111</v>
      </c>
      <c r="AR154" s="380" t="n">
        <v>45042.4166666667</v>
      </c>
      <c r="AS154" s="0" t="s">
        <v>3559</v>
      </c>
      <c r="AT154" s="0" t="s">
        <v>2170</v>
      </c>
      <c r="AU154" s="0" t="s">
        <v>2170</v>
      </c>
    </row>
    <row r="155" customFormat="false" ht="15" hidden="true" customHeight="false" outlineLevel="0" collapsed="false">
      <c r="A155" s="0" t="s">
        <v>3560</v>
      </c>
      <c r="B155" s="0" t="s">
        <v>3561</v>
      </c>
      <c r="C155" s="0" t="s">
        <v>3562</v>
      </c>
      <c r="D155" s="0" t="s">
        <v>2297</v>
      </c>
      <c r="E155" s="0" t="s">
        <v>3560</v>
      </c>
      <c r="F155" s="0" t="n">
        <v>1</v>
      </c>
      <c r="G155" s="0" t="s">
        <v>2298</v>
      </c>
      <c r="H155" s="0" t="s">
        <v>2170</v>
      </c>
      <c r="I155" s="0" t="s">
        <v>2170</v>
      </c>
      <c r="J155" s="0" t="s">
        <v>2170</v>
      </c>
      <c r="K155" s="0" t="s">
        <v>2170</v>
      </c>
      <c r="L155" s="0" t="s">
        <v>2170</v>
      </c>
      <c r="M155" s="0" t="s">
        <v>2170</v>
      </c>
      <c r="N155" s="0" t="n">
        <f aca="false">FALSE()</f>
        <v>0</v>
      </c>
      <c r="O155" s="0" t="s">
        <v>3563</v>
      </c>
      <c r="P155" s="0" t="s">
        <v>2300</v>
      </c>
      <c r="Q155" s="380" t="n">
        <v>25569.125</v>
      </c>
      <c r="R155" s="0" t="n">
        <v>36715525</v>
      </c>
      <c r="S155" s="0" t="s">
        <v>2301</v>
      </c>
      <c r="T155" s="0" t="s">
        <v>2302</v>
      </c>
      <c r="U155" s="0" t="s">
        <v>2693</v>
      </c>
      <c r="V155" s="0" t="n">
        <v>60000000</v>
      </c>
      <c r="W155" s="0" t="s">
        <v>3351</v>
      </c>
      <c r="X155" s="0" t="n">
        <v>4</v>
      </c>
      <c r="Y155" s="0" t="n">
        <f aca="false">FALSE()</f>
        <v>0</v>
      </c>
      <c r="Z155" s="0" t="n">
        <f aca="false">FALSE()</f>
        <v>0</v>
      </c>
      <c r="AA155" s="0" t="n">
        <f aca="false">FALSE()</f>
        <v>0</v>
      </c>
      <c r="AB155" s="0" t="n">
        <f aca="false">TRUE()</f>
        <v>1</v>
      </c>
      <c r="AC155" s="0" t="n">
        <v>1</v>
      </c>
      <c r="AD155" s="0" t="s">
        <v>2129</v>
      </c>
      <c r="AE155" s="0" t="n">
        <f aca="false">TRUE()</f>
        <v>1</v>
      </c>
      <c r="AF155" s="0" t="s">
        <v>3564</v>
      </c>
      <c r="AG155" s="0" t="n">
        <v>2</v>
      </c>
      <c r="AH155" s="0" t="s">
        <v>3565</v>
      </c>
      <c r="AI155" s="0" t="s">
        <v>3566</v>
      </c>
      <c r="AJ155" s="0" t="n">
        <v>0</v>
      </c>
      <c r="AK155" s="0" t="s">
        <v>2118</v>
      </c>
      <c r="AL155" s="0" t="n">
        <f aca="false">FALSE()</f>
        <v>0</v>
      </c>
      <c r="AM155" s="0" t="n">
        <f aca="false">TRUE()</f>
        <v>1</v>
      </c>
      <c r="AN155" s="0" t="n">
        <f aca="false">FALSE()</f>
        <v>0</v>
      </c>
      <c r="AO155" s="0" t="n">
        <f aca="false">FALSE()</f>
        <v>0</v>
      </c>
      <c r="AP155" s="0" t="n">
        <f aca="false">FALSE()</f>
        <v>0</v>
      </c>
      <c r="AQ155" s="380" t="n">
        <v>43524.7298611111</v>
      </c>
      <c r="AR155" s="380" t="n">
        <v>32702.1666666667</v>
      </c>
      <c r="AS155" s="0" t="s">
        <v>3567</v>
      </c>
      <c r="AT155" s="0" t="s">
        <v>2170</v>
      </c>
      <c r="AU155" s="0" t="s">
        <v>2170</v>
      </c>
    </row>
    <row r="156" customFormat="false" ht="15" hidden="true" customHeight="false" outlineLevel="0" collapsed="false">
      <c r="A156" s="0" t="s">
        <v>3568</v>
      </c>
      <c r="B156" s="0" t="s">
        <v>3569</v>
      </c>
      <c r="C156" s="0" t="s">
        <v>3570</v>
      </c>
      <c r="D156" s="0" t="s">
        <v>2297</v>
      </c>
      <c r="E156" s="0" t="s">
        <v>3568</v>
      </c>
      <c r="F156" s="0" t="n">
        <v>1</v>
      </c>
      <c r="G156" s="0" t="s">
        <v>2298</v>
      </c>
      <c r="H156" s="0" t="s">
        <v>2170</v>
      </c>
      <c r="I156" s="0" t="s">
        <v>2170</v>
      </c>
      <c r="J156" s="0" t="s">
        <v>2170</v>
      </c>
      <c r="K156" s="0" t="s">
        <v>2170</v>
      </c>
      <c r="L156" s="0" t="s">
        <v>2170</v>
      </c>
      <c r="M156" s="0" t="s">
        <v>2170</v>
      </c>
      <c r="N156" s="0" t="n">
        <f aca="false">FALSE()</f>
        <v>0</v>
      </c>
      <c r="O156" s="0" t="s">
        <v>3571</v>
      </c>
      <c r="P156" s="0" t="s">
        <v>2300</v>
      </c>
      <c r="Q156" s="380" t="n">
        <v>25569.125</v>
      </c>
      <c r="R156" s="0" t="n">
        <v>59670192</v>
      </c>
      <c r="S156" s="0" t="s">
        <v>2301</v>
      </c>
      <c r="T156" s="0" t="s">
        <v>2302</v>
      </c>
      <c r="U156" s="0" t="s">
        <v>610</v>
      </c>
      <c r="V156" s="0" t="n">
        <v>360000000</v>
      </c>
      <c r="W156" s="0" t="s">
        <v>3572</v>
      </c>
      <c r="X156" s="0" t="n">
        <v>4</v>
      </c>
      <c r="Y156" s="0" t="n">
        <f aca="false">FALSE()</f>
        <v>0</v>
      </c>
      <c r="Z156" s="0" t="n">
        <f aca="false">FALSE()</f>
        <v>0</v>
      </c>
      <c r="AA156" s="0" t="n">
        <f aca="false">FALSE()</f>
        <v>0</v>
      </c>
      <c r="AB156" s="0" t="n">
        <f aca="false">TRUE()</f>
        <v>1</v>
      </c>
      <c r="AC156" s="0" t="n">
        <v>1</v>
      </c>
      <c r="AD156" s="0" t="s">
        <v>2129</v>
      </c>
      <c r="AE156" s="0" t="n">
        <f aca="false">TRUE()</f>
        <v>1</v>
      </c>
      <c r="AF156" s="0" t="s">
        <v>3573</v>
      </c>
      <c r="AG156" s="0" t="n">
        <v>2</v>
      </c>
      <c r="AH156" s="0" t="s">
        <v>3574</v>
      </c>
      <c r="AI156" s="0" t="s">
        <v>3575</v>
      </c>
      <c r="AJ156" s="0" t="n">
        <v>0</v>
      </c>
      <c r="AK156" s="0" t="s">
        <v>2118</v>
      </c>
      <c r="AL156" s="0" t="n">
        <f aca="false">FALSE()</f>
        <v>0</v>
      </c>
      <c r="AM156" s="0" t="n">
        <f aca="false">TRUE()</f>
        <v>1</v>
      </c>
      <c r="AN156" s="0" t="n">
        <f aca="false">FALSE()</f>
        <v>0</v>
      </c>
      <c r="AO156" s="0" t="n">
        <f aca="false">FALSE()</f>
        <v>0</v>
      </c>
      <c r="AP156" s="0" t="n">
        <f aca="false">FALSE()</f>
        <v>0</v>
      </c>
      <c r="AQ156" s="380" t="n">
        <v>43969.6861111111</v>
      </c>
      <c r="AR156" s="380" t="n">
        <v>43969.4166666667</v>
      </c>
      <c r="AS156" s="0" t="s">
        <v>3576</v>
      </c>
      <c r="AT156" s="0" t="s">
        <v>2170</v>
      </c>
      <c r="AU156" s="0" t="s">
        <v>2170</v>
      </c>
    </row>
    <row r="157" customFormat="false" ht="15" hidden="true" customHeight="false" outlineLevel="0" collapsed="false">
      <c r="A157" s="0" t="s">
        <v>3577</v>
      </c>
      <c r="B157" s="0" t="s">
        <v>3578</v>
      </c>
      <c r="C157" s="0" t="s">
        <v>3579</v>
      </c>
      <c r="D157" s="0" t="s">
        <v>2297</v>
      </c>
      <c r="E157" s="0" t="s">
        <v>3577</v>
      </c>
      <c r="F157" s="0" t="n">
        <v>1</v>
      </c>
      <c r="G157" s="0" t="s">
        <v>2298</v>
      </c>
      <c r="H157" s="0" t="s">
        <v>2170</v>
      </c>
      <c r="I157" s="0" t="s">
        <v>2170</v>
      </c>
      <c r="J157" s="0" t="s">
        <v>2170</v>
      </c>
      <c r="K157" s="0" t="s">
        <v>2170</v>
      </c>
      <c r="L157" s="0" t="s">
        <v>2170</v>
      </c>
      <c r="M157" s="0" t="s">
        <v>2170</v>
      </c>
      <c r="N157" s="0" t="n">
        <f aca="false">FALSE()</f>
        <v>0</v>
      </c>
      <c r="O157" s="0" t="s">
        <v>3580</v>
      </c>
      <c r="P157" s="0" t="s">
        <v>2300</v>
      </c>
      <c r="Q157" s="380" t="n">
        <v>25569.125</v>
      </c>
      <c r="R157" s="0" t="n">
        <v>110280611</v>
      </c>
      <c r="S157" s="0" t="s">
        <v>2667</v>
      </c>
      <c r="U157" s="0" t="s">
        <v>2115</v>
      </c>
      <c r="V157" s="0" t="n">
        <v>0</v>
      </c>
      <c r="W157" s="0" t="s">
        <v>2409</v>
      </c>
      <c r="X157" s="0" t="n">
        <v>4</v>
      </c>
      <c r="Y157" s="0" t="n">
        <f aca="false">FALSE()</f>
        <v>0</v>
      </c>
      <c r="Z157" s="0" t="n">
        <f aca="false">FALSE()</f>
        <v>0</v>
      </c>
      <c r="AA157" s="0" t="n">
        <f aca="false">FALSE()</f>
        <v>0</v>
      </c>
      <c r="AB157" s="0" t="n">
        <f aca="false">FALSE()</f>
        <v>0</v>
      </c>
      <c r="AC157" s="0" t="n">
        <v>1</v>
      </c>
      <c r="AD157" s="0" t="s">
        <v>2129</v>
      </c>
      <c r="AE157" s="0" t="n">
        <f aca="false">TRUE()</f>
        <v>1</v>
      </c>
      <c r="AF157" s="0" t="s">
        <v>3581</v>
      </c>
      <c r="AG157" s="0" t="n">
        <v>2</v>
      </c>
      <c r="AH157" s="0" t="s">
        <v>3582</v>
      </c>
      <c r="AI157" s="0" t="s">
        <v>3583</v>
      </c>
      <c r="AJ157" s="0" t="n">
        <v>0</v>
      </c>
      <c r="AK157" s="0" t="s">
        <v>2118</v>
      </c>
      <c r="AL157" s="0" t="n">
        <f aca="false">FALSE()</f>
        <v>0</v>
      </c>
      <c r="AM157" s="0" t="n">
        <f aca="false">TRUE()</f>
        <v>1</v>
      </c>
      <c r="AN157" s="0" t="n">
        <f aca="false">FALSE()</f>
        <v>0</v>
      </c>
      <c r="AO157" s="0" t="n">
        <f aca="false">FALSE()</f>
        <v>0</v>
      </c>
      <c r="AP157" s="0" t="n">
        <f aca="false">FALSE()</f>
        <v>0</v>
      </c>
      <c r="AQ157" s="380" t="n">
        <v>45014.6805555556</v>
      </c>
      <c r="AR157" s="380" t="n">
        <v>45014.4166666667</v>
      </c>
      <c r="AS157" s="0" t="s">
        <v>3584</v>
      </c>
      <c r="AT157" s="0" t="s">
        <v>2170</v>
      </c>
      <c r="AU157" s="0" t="s">
        <v>2170</v>
      </c>
    </row>
    <row r="158" customFormat="false" ht="15" hidden="true" customHeight="false" outlineLevel="0" collapsed="false">
      <c r="A158" s="0" t="s">
        <v>3585</v>
      </c>
      <c r="B158" s="0" t="s">
        <v>3586</v>
      </c>
      <c r="C158" s="0" t="s">
        <v>3587</v>
      </c>
      <c r="D158" s="0" t="s">
        <v>2297</v>
      </c>
      <c r="E158" s="0" t="s">
        <v>3585</v>
      </c>
      <c r="F158" s="0" t="n">
        <v>1</v>
      </c>
      <c r="G158" s="0" t="s">
        <v>2298</v>
      </c>
      <c r="H158" s="0" t="s">
        <v>2170</v>
      </c>
      <c r="I158" s="0" t="s">
        <v>2170</v>
      </c>
      <c r="J158" s="0" t="s">
        <v>2170</v>
      </c>
      <c r="K158" s="0" t="s">
        <v>2170</v>
      </c>
      <c r="L158" s="0" t="s">
        <v>2170</v>
      </c>
      <c r="M158" s="0" t="s">
        <v>2170</v>
      </c>
      <c r="N158" s="0" t="n">
        <f aca="false">FALSE()</f>
        <v>0</v>
      </c>
      <c r="O158" s="0" t="s">
        <v>3588</v>
      </c>
      <c r="P158" s="0" t="s">
        <v>2300</v>
      </c>
      <c r="Q158" s="380" t="n">
        <v>25569.125</v>
      </c>
      <c r="R158" s="0" t="n">
        <v>409604218</v>
      </c>
      <c r="S158" s="0" t="s">
        <v>2301</v>
      </c>
      <c r="T158" s="0" t="s">
        <v>2302</v>
      </c>
      <c r="U158" s="0" t="s">
        <v>2116</v>
      </c>
      <c r="V158" s="0" t="n">
        <v>1600000000</v>
      </c>
      <c r="W158" s="0" t="s">
        <v>2366</v>
      </c>
      <c r="X158" s="0" t="n">
        <v>4</v>
      </c>
      <c r="Y158" s="0" t="n">
        <f aca="false">FALSE()</f>
        <v>0</v>
      </c>
      <c r="Z158" s="0" t="n">
        <f aca="false">FALSE()</f>
        <v>0</v>
      </c>
      <c r="AA158" s="0" t="n">
        <f aca="false">FALSE()</f>
        <v>0</v>
      </c>
      <c r="AB158" s="0" t="n">
        <f aca="false">FALSE()</f>
        <v>0</v>
      </c>
      <c r="AC158" s="0" t="n">
        <v>1</v>
      </c>
      <c r="AD158" s="0" t="s">
        <v>2129</v>
      </c>
      <c r="AE158" s="0" t="n">
        <f aca="false">TRUE()</f>
        <v>1</v>
      </c>
      <c r="AF158" s="0" t="s">
        <v>3589</v>
      </c>
      <c r="AG158" s="0" t="n">
        <v>2</v>
      </c>
      <c r="AH158" s="0" t="s">
        <v>3590</v>
      </c>
      <c r="AI158" s="0" t="s">
        <v>3591</v>
      </c>
      <c r="AJ158" s="0" t="n">
        <v>0</v>
      </c>
      <c r="AK158" s="0" t="s">
        <v>2118</v>
      </c>
      <c r="AL158" s="0" t="n">
        <f aca="false">FALSE()</f>
        <v>0</v>
      </c>
      <c r="AM158" s="0" t="n">
        <f aca="false">TRUE()</f>
        <v>1</v>
      </c>
      <c r="AN158" s="0" t="n">
        <f aca="false">FALSE()</f>
        <v>0</v>
      </c>
      <c r="AO158" s="0" t="n">
        <f aca="false">FALSE()</f>
        <v>0</v>
      </c>
      <c r="AP158" s="0" t="n">
        <f aca="false">TRUE()</f>
        <v>1</v>
      </c>
      <c r="AQ158" s="380" t="n">
        <v>44837.6805555556</v>
      </c>
      <c r="AR158" s="380" t="n">
        <v>44837.4166666667</v>
      </c>
      <c r="AS158" s="0" t="s">
        <v>3592</v>
      </c>
      <c r="AT158" s="0" t="s">
        <v>2170</v>
      </c>
      <c r="AU158" s="0" t="s">
        <v>2170</v>
      </c>
    </row>
    <row r="159" customFormat="false" ht="15" hidden="true" customHeight="false" outlineLevel="0" collapsed="false">
      <c r="A159" s="0" t="s">
        <v>3593</v>
      </c>
      <c r="B159" s="0" t="s">
        <v>3594</v>
      </c>
      <c r="C159" s="0" t="s">
        <v>3595</v>
      </c>
      <c r="D159" s="0" t="s">
        <v>2297</v>
      </c>
      <c r="E159" s="0" t="s">
        <v>3593</v>
      </c>
      <c r="F159" s="0" t="n">
        <v>1</v>
      </c>
      <c r="G159" s="0" t="s">
        <v>2298</v>
      </c>
      <c r="H159" s="0" t="s">
        <v>2170</v>
      </c>
      <c r="I159" s="0" t="s">
        <v>2170</v>
      </c>
      <c r="J159" s="0" t="s">
        <v>2170</v>
      </c>
      <c r="K159" s="0" t="s">
        <v>2170</v>
      </c>
      <c r="L159" s="0" t="s">
        <v>2170</v>
      </c>
      <c r="M159" s="0" t="s">
        <v>2170</v>
      </c>
      <c r="N159" s="0" t="n">
        <f aca="false">FALSE()</f>
        <v>0</v>
      </c>
      <c r="O159" s="0" t="s">
        <v>3596</v>
      </c>
      <c r="P159" s="0" t="s">
        <v>2300</v>
      </c>
      <c r="Q159" s="380" t="n">
        <v>25569.125</v>
      </c>
      <c r="R159" s="0" t="n">
        <v>43559876</v>
      </c>
      <c r="S159" s="0" t="s">
        <v>3545</v>
      </c>
      <c r="T159" s="0" t="s">
        <v>3546</v>
      </c>
      <c r="U159" s="0" t="s">
        <v>2116</v>
      </c>
      <c r="V159" s="0" t="n">
        <v>99999999</v>
      </c>
      <c r="W159" s="0" t="s">
        <v>2409</v>
      </c>
      <c r="X159" s="0" t="n">
        <v>4</v>
      </c>
      <c r="Y159" s="0" t="n">
        <f aca="false">FALSE()</f>
        <v>0</v>
      </c>
      <c r="Z159" s="0" t="n">
        <f aca="false">FALSE()</f>
        <v>0</v>
      </c>
      <c r="AA159" s="0" t="n">
        <f aca="false">FALSE()</f>
        <v>0</v>
      </c>
      <c r="AB159" s="0" t="n">
        <f aca="false">FALSE()</f>
        <v>0</v>
      </c>
      <c r="AC159" s="0" t="n">
        <v>1</v>
      </c>
      <c r="AD159" s="0" t="s">
        <v>2129</v>
      </c>
      <c r="AE159" s="0" t="n">
        <f aca="false">TRUE()</f>
        <v>1</v>
      </c>
      <c r="AF159" s="0" t="s">
        <v>3597</v>
      </c>
      <c r="AG159" s="0" t="n">
        <v>2</v>
      </c>
      <c r="AH159" s="0" t="s">
        <v>3598</v>
      </c>
      <c r="AI159" s="0" t="s">
        <v>3599</v>
      </c>
      <c r="AJ159" s="0" t="n">
        <v>0</v>
      </c>
      <c r="AK159" s="0" t="s">
        <v>2118</v>
      </c>
      <c r="AL159" s="0" t="n">
        <f aca="false">FALSE()</f>
        <v>0</v>
      </c>
      <c r="AM159" s="0" t="n">
        <f aca="false">TRUE()</f>
        <v>1</v>
      </c>
      <c r="AN159" s="0" t="n">
        <f aca="false">FALSE()</f>
        <v>0</v>
      </c>
      <c r="AO159" s="0" t="n">
        <f aca="false">FALSE()</f>
        <v>0</v>
      </c>
      <c r="AP159" s="0" t="n">
        <f aca="false">TRUE()</f>
        <v>1</v>
      </c>
      <c r="AQ159" s="380" t="n">
        <v>44510.6458333333</v>
      </c>
      <c r="AR159" s="380" t="n">
        <v>44510.4166666667</v>
      </c>
      <c r="AS159" s="0" t="s">
        <v>3600</v>
      </c>
      <c r="AT159" s="0" t="s">
        <v>2170</v>
      </c>
      <c r="AU159" s="0" t="s">
        <v>2170</v>
      </c>
    </row>
    <row r="160" customFormat="false" ht="15" hidden="true" customHeight="false" outlineLevel="0" collapsed="false">
      <c r="A160" s="0" t="s">
        <v>3601</v>
      </c>
      <c r="B160" s="0" t="s">
        <v>3602</v>
      </c>
      <c r="C160" s="0" t="s">
        <v>3603</v>
      </c>
      <c r="D160" s="0" t="s">
        <v>2297</v>
      </c>
      <c r="E160" s="0" t="s">
        <v>3601</v>
      </c>
      <c r="F160" s="0" t="n">
        <v>1</v>
      </c>
      <c r="G160" s="0" t="s">
        <v>2298</v>
      </c>
      <c r="H160" s="0" t="s">
        <v>2170</v>
      </c>
      <c r="I160" s="0" t="s">
        <v>2170</v>
      </c>
      <c r="J160" s="0" t="s">
        <v>2170</v>
      </c>
      <c r="K160" s="0" t="s">
        <v>2170</v>
      </c>
      <c r="L160" s="0" t="s">
        <v>2170</v>
      </c>
      <c r="M160" s="0" t="s">
        <v>2170</v>
      </c>
      <c r="N160" s="0" t="n">
        <f aca="false">FALSE()</f>
        <v>0</v>
      </c>
      <c r="O160" s="0" t="s">
        <v>3604</v>
      </c>
      <c r="P160" s="0" t="s">
        <v>2300</v>
      </c>
      <c r="Q160" s="380" t="n">
        <v>25569.125</v>
      </c>
      <c r="R160" s="0" t="n">
        <v>76256170</v>
      </c>
      <c r="S160" s="0" t="s">
        <v>3545</v>
      </c>
      <c r="T160" s="0" t="s">
        <v>3546</v>
      </c>
      <c r="U160" s="0" t="s">
        <v>2330</v>
      </c>
      <c r="V160" s="0" t="n">
        <v>200000000</v>
      </c>
      <c r="W160" s="0" t="s">
        <v>3605</v>
      </c>
      <c r="X160" s="0" t="n">
        <v>4</v>
      </c>
      <c r="Y160" s="0" t="n">
        <f aca="false">FALSE()</f>
        <v>0</v>
      </c>
      <c r="Z160" s="0" t="n">
        <f aca="false">FALSE()</f>
        <v>0</v>
      </c>
      <c r="AA160" s="0" t="n">
        <f aca="false">FALSE()</f>
        <v>0</v>
      </c>
      <c r="AB160" s="0" t="n">
        <f aca="false">FALSE()</f>
        <v>0</v>
      </c>
      <c r="AC160" s="0" t="n">
        <v>1</v>
      </c>
      <c r="AD160" s="0" t="s">
        <v>2129</v>
      </c>
      <c r="AE160" s="0" t="n">
        <f aca="false">TRUE()</f>
        <v>1</v>
      </c>
      <c r="AF160" s="0" t="s">
        <v>3606</v>
      </c>
      <c r="AG160" s="0" t="n">
        <v>2</v>
      </c>
      <c r="AH160" s="0" t="s">
        <v>3607</v>
      </c>
      <c r="AI160" s="0" t="s">
        <v>3608</v>
      </c>
      <c r="AJ160" s="0" t="n">
        <v>0</v>
      </c>
      <c r="AK160" s="0" t="s">
        <v>2118</v>
      </c>
      <c r="AL160" s="0" t="n">
        <f aca="false">FALSE()</f>
        <v>0</v>
      </c>
      <c r="AM160" s="0" t="n">
        <f aca="false">TRUE()</f>
        <v>1</v>
      </c>
      <c r="AN160" s="0" t="n">
        <f aca="false">FALSE()</f>
        <v>0</v>
      </c>
      <c r="AO160" s="0" t="n">
        <f aca="false">FALSE()</f>
        <v>0</v>
      </c>
      <c r="AP160" s="0" t="n">
        <f aca="false">FALSE()</f>
        <v>0</v>
      </c>
      <c r="AQ160" s="380" t="n">
        <v>44169.7291666667</v>
      </c>
      <c r="AR160" s="380" t="n">
        <v>44169.4166666667</v>
      </c>
      <c r="AS160" s="0" t="s">
        <v>3609</v>
      </c>
      <c r="AT160" s="0" t="s">
        <v>2170</v>
      </c>
      <c r="AU160" s="0" t="s">
        <v>2170</v>
      </c>
    </row>
    <row r="161" customFormat="false" ht="15" hidden="true" customHeight="false" outlineLevel="0" collapsed="false">
      <c r="A161" s="0" t="s">
        <v>3610</v>
      </c>
      <c r="B161" s="0" t="s">
        <v>3611</v>
      </c>
      <c r="C161" s="0" t="s">
        <v>3612</v>
      </c>
      <c r="D161" s="0" t="s">
        <v>2297</v>
      </c>
      <c r="E161" s="0" t="s">
        <v>3610</v>
      </c>
      <c r="F161" s="0" t="n">
        <v>1</v>
      </c>
      <c r="G161" s="0" t="s">
        <v>2298</v>
      </c>
      <c r="H161" s="0" t="s">
        <v>2170</v>
      </c>
      <c r="I161" s="0" t="s">
        <v>2170</v>
      </c>
      <c r="J161" s="0" t="s">
        <v>2170</v>
      </c>
      <c r="K161" s="0" t="s">
        <v>2170</v>
      </c>
      <c r="L161" s="0" t="s">
        <v>2170</v>
      </c>
      <c r="M161" s="0" t="s">
        <v>2170</v>
      </c>
      <c r="N161" s="0" t="n">
        <f aca="false">FALSE()</f>
        <v>0</v>
      </c>
      <c r="O161" s="0" t="s">
        <v>3613</v>
      </c>
      <c r="P161" s="0" t="s">
        <v>2300</v>
      </c>
      <c r="Q161" s="380" t="n">
        <v>25569.125</v>
      </c>
      <c r="R161" s="0" t="n">
        <v>6957518</v>
      </c>
      <c r="S161" s="0" t="s">
        <v>2301</v>
      </c>
      <c r="T161" s="0" t="s">
        <v>2302</v>
      </c>
      <c r="U161" s="0" t="s">
        <v>2365</v>
      </c>
      <c r="V161" s="0" t="n">
        <v>50000000</v>
      </c>
      <c r="W161" s="0" t="s">
        <v>2366</v>
      </c>
      <c r="X161" s="0" t="n">
        <v>4</v>
      </c>
      <c r="Y161" s="0" t="n">
        <f aca="false">FALSE()</f>
        <v>0</v>
      </c>
      <c r="Z161" s="0" t="n">
        <f aca="false">FALSE()</f>
        <v>0</v>
      </c>
      <c r="AA161" s="0" t="n">
        <f aca="false">FALSE()</f>
        <v>0</v>
      </c>
      <c r="AB161" s="0" t="n">
        <f aca="false">FALSE()</f>
        <v>0</v>
      </c>
      <c r="AC161" s="0" t="n">
        <v>1</v>
      </c>
      <c r="AD161" s="0" t="s">
        <v>2129</v>
      </c>
      <c r="AE161" s="0" t="n">
        <f aca="false">TRUE()</f>
        <v>1</v>
      </c>
      <c r="AF161" s="0" t="s">
        <v>3614</v>
      </c>
      <c r="AG161" s="0" t="n">
        <v>2</v>
      </c>
      <c r="AH161" s="0" t="s">
        <v>3615</v>
      </c>
      <c r="AI161" s="0" t="s">
        <v>3616</v>
      </c>
      <c r="AJ161" s="0" t="n">
        <v>0</v>
      </c>
      <c r="AK161" s="0" t="s">
        <v>2118</v>
      </c>
      <c r="AL161" s="0" t="n">
        <f aca="false">FALSE()</f>
        <v>0</v>
      </c>
      <c r="AM161" s="0" t="n">
        <f aca="false">TRUE()</f>
        <v>1</v>
      </c>
      <c r="AN161" s="0" t="n">
        <f aca="false">FALSE()</f>
        <v>0</v>
      </c>
      <c r="AO161" s="0" t="n">
        <f aca="false">FALSE()</f>
        <v>0</v>
      </c>
      <c r="AP161" s="0" t="n">
        <f aca="false">FALSE()</f>
        <v>0</v>
      </c>
      <c r="AQ161" s="380" t="n">
        <v>43627.6875</v>
      </c>
      <c r="AR161" s="380" t="n">
        <v>33805.1666666667</v>
      </c>
      <c r="AS161" s="0" t="s">
        <v>3617</v>
      </c>
      <c r="AT161" s="0" t="s">
        <v>2170</v>
      </c>
      <c r="AU161" s="0" t="s">
        <v>2170</v>
      </c>
    </row>
    <row r="162" customFormat="false" ht="15" hidden="true" customHeight="false" outlineLevel="0" collapsed="false">
      <c r="A162" s="0" t="s">
        <v>3618</v>
      </c>
      <c r="B162" s="0" t="s">
        <v>3619</v>
      </c>
      <c r="C162" s="0" t="s">
        <v>3620</v>
      </c>
      <c r="D162" s="0" t="s">
        <v>2297</v>
      </c>
      <c r="E162" s="0" t="s">
        <v>3618</v>
      </c>
      <c r="F162" s="0" t="n">
        <v>1</v>
      </c>
      <c r="G162" s="0" t="s">
        <v>2298</v>
      </c>
      <c r="H162" s="0" t="s">
        <v>2170</v>
      </c>
      <c r="I162" s="0" t="s">
        <v>2170</v>
      </c>
      <c r="J162" s="0" t="s">
        <v>2170</v>
      </c>
      <c r="K162" s="0" t="s">
        <v>2170</v>
      </c>
      <c r="L162" s="0" t="s">
        <v>2170</v>
      </c>
      <c r="M162" s="0" t="s">
        <v>2170</v>
      </c>
      <c r="N162" s="0" t="n">
        <f aca="false">FALSE()</f>
        <v>0</v>
      </c>
      <c r="O162" s="0" t="s">
        <v>3621</v>
      </c>
      <c r="P162" s="0" t="s">
        <v>2300</v>
      </c>
      <c r="Q162" s="380" t="n">
        <v>25569.125</v>
      </c>
      <c r="R162" s="0" t="n">
        <v>3563782</v>
      </c>
      <c r="S162" s="0" t="s">
        <v>2301</v>
      </c>
      <c r="T162" s="0" t="s">
        <v>2302</v>
      </c>
      <c r="U162" s="0" t="s">
        <v>2365</v>
      </c>
      <c r="V162" s="0" t="n">
        <v>60000000</v>
      </c>
      <c r="W162" s="0" t="s">
        <v>2366</v>
      </c>
      <c r="X162" s="0" t="n">
        <v>4</v>
      </c>
      <c r="Y162" s="0" t="n">
        <f aca="false">FALSE()</f>
        <v>0</v>
      </c>
      <c r="Z162" s="0" t="n">
        <f aca="false">FALSE()</f>
        <v>0</v>
      </c>
      <c r="AA162" s="0" t="n">
        <f aca="false">FALSE()</f>
        <v>0</v>
      </c>
      <c r="AB162" s="0" t="n">
        <f aca="false">FALSE()</f>
        <v>0</v>
      </c>
      <c r="AC162" s="0" t="n">
        <v>1</v>
      </c>
      <c r="AD162" s="0" t="s">
        <v>2129</v>
      </c>
      <c r="AE162" s="0" t="n">
        <f aca="false">TRUE()</f>
        <v>1</v>
      </c>
      <c r="AF162" s="0" t="s">
        <v>3622</v>
      </c>
      <c r="AG162" s="0" t="n">
        <v>2</v>
      </c>
      <c r="AH162" s="0" t="s">
        <v>3623</v>
      </c>
      <c r="AI162" s="0" t="s">
        <v>3624</v>
      </c>
      <c r="AJ162" s="0" t="n">
        <v>0</v>
      </c>
      <c r="AK162" s="0" t="s">
        <v>2118</v>
      </c>
      <c r="AL162" s="0" t="n">
        <f aca="false">FALSE()</f>
        <v>0</v>
      </c>
      <c r="AM162" s="0" t="n">
        <f aca="false">TRUE()</f>
        <v>1</v>
      </c>
      <c r="AN162" s="0" t="n">
        <f aca="false">FALSE()</f>
        <v>0</v>
      </c>
      <c r="AO162" s="0" t="n">
        <f aca="false">FALSE()</f>
        <v>0</v>
      </c>
      <c r="AP162" s="0" t="n">
        <f aca="false">FALSE()</f>
        <v>0</v>
      </c>
      <c r="AQ162" s="380" t="n">
        <v>43496.7409722222</v>
      </c>
      <c r="AR162" s="380" t="n">
        <v>32687.1666666667</v>
      </c>
      <c r="AS162" s="0" t="s">
        <v>3625</v>
      </c>
      <c r="AT162" s="0" t="s">
        <v>2170</v>
      </c>
      <c r="AU162" s="0" t="s">
        <v>2170</v>
      </c>
    </row>
    <row r="163" customFormat="false" ht="15" hidden="true" customHeight="false" outlineLevel="0" collapsed="false">
      <c r="A163" s="0" t="s">
        <v>3626</v>
      </c>
      <c r="B163" s="0" t="s">
        <v>3627</v>
      </c>
      <c r="C163" s="0" t="s">
        <v>3628</v>
      </c>
      <c r="D163" s="0" t="s">
        <v>2297</v>
      </c>
      <c r="E163" s="0" t="s">
        <v>3626</v>
      </c>
      <c r="F163" s="0" t="n">
        <v>1</v>
      </c>
      <c r="G163" s="0" t="s">
        <v>2298</v>
      </c>
      <c r="H163" s="0" t="s">
        <v>2170</v>
      </c>
      <c r="I163" s="0" t="s">
        <v>2170</v>
      </c>
      <c r="J163" s="0" t="s">
        <v>2170</v>
      </c>
      <c r="K163" s="0" t="s">
        <v>2170</v>
      </c>
      <c r="L163" s="0" t="s">
        <v>2170</v>
      </c>
      <c r="M163" s="0" t="s">
        <v>2170</v>
      </c>
      <c r="N163" s="0" t="n">
        <f aca="false">FALSE()</f>
        <v>0</v>
      </c>
      <c r="O163" s="0" t="s">
        <v>3629</v>
      </c>
      <c r="P163" s="0" t="s">
        <v>2300</v>
      </c>
      <c r="Q163" s="380" t="n">
        <v>42222.125</v>
      </c>
      <c r="R163" s="0" t="n">
        <v>170787238</v>
      </c>
      <c r="S163" s="0" t="s">
        <v>2301</v>
      </c>
      <c r="T163" s="0" t="s">
        <v>2302</v>
      </c>
      <c r="U163" s="0" t="s">
        <v>2330</v>
      </c>
      <c r="V163" s="0" t="n">
        <v>1000000000</v>
      </c>
      <c r="W163" s="0" t="s">
        <v>2366</v>
      </c>
      <c r="X163" s="0" t="n">
        <v>1</v>
      </c>
      <c r="Y163" s="0" t="n">
        <f aca="false">FALSE()</f>
        <v>0</v>
      </c>
      <c r="Z163" s="0" t="n">
        <f aca="false">FALSE()</f>
        <v>0</v>
      </c>
      <c r="AA163" s="0" t="n">
        <f aca="false">FALSE()</f>
        <v>0</v>
      </c>
      <c r="AB163" s="0" t="n">
        <f aca="false">FALSE()</f>
        <v>0</v>
      </c>
      <c r="AC163" s="0" t="n">
        <v>1</v>
      </c>
      <c r="AD163" s="0" t="s">
        <v>2129</v>
      </c>
      <c r="AE163" s="0" t="n">
        <f aca="false">TRUE()</f>
        <v>1</v>
      </c>
      <c r="AF163" s="0" t="s">
        <v>3630</v>
      </c>
      <c r="AG163" s="0" t="n">
        <v>2</v>
      </c>
      <c r="AH163" s="0" t="s">
        <v>3631</v>
      </c>
      <c r="AI163" s="0" t="s">
        <v>3632</v>
      </c>
      <c r="AJ163" s="0" t="n">
        <v>0</v>
      </c>
      <c r="AK163" s="0" t="s">
        <v>2118</v>
      </c>
      <c r="AL163" s="0" t="n">
        <f aca="false">FALSE()</f>
        <v>0</v>
      </c>
      <c r="AM163" s="0" t="n">
        <f aca="false">TRUE()</f>
        <v>1</v>
      </c>
      <c r="AN163" s="0" t="n">
        <f aca="false">FALSE()</f>
        <v>0</v>
      </c>
      <c r="AO163" s="0" t="n">
        <f aca="false">FALSE()</f>
        <v>0</v>
      </c>
      <c r="AP163" s="0" t="n">
        <f aca="false">FALSE()</f>
        <v>0</v>
      </c>
      <c r="AQ163" s="380" t="n">
        <v>43769.6902777778</v>
      </c>
      <c r="AR163" s="380" t="n">
        <v>43769.4166666667</v>
      </c>
      <c r="AS163" s="0" t="s">
        <v>3633</v>
      </c>
      <c r="AT163" s="0" t="s">
        <v>2170</v>
      </c>
      <c r="AU163" s="0" t="s">
        <v>2170</v>
      </c>
    </row>
    <row r="164" customFormat="false" ht="15" hidden="true" customHeight="false" outlineLevel="0" collapsed="false">
      <c r="A164" s="0" t="s">
        <v>3634</v>
      </c>
      <c r="B164" s="0" t="s">
        <v>3635</v>
      </c>
      <c r="C164" s="0" t="s">
        <v>3636</v>
      </c>
      <c r="D164" s="0" t="s">
        <v>2297</v>
      </c>
      <c r="E164" s="0" t="s">
        <v>3634</v>
      </c>
      <c r="F164" s="0" t="n">
        <v>1</v>
      </c>
      <c r="G164" s="0" t="s">
        <v>2298</v>
      </c>
      <c r="H164" s="0" t="s">
        <v>2170</v>
      </c>
      <c r="I164" s="0" t="s">
        <v>2170</v>
      </c>
      <c r="J164" s="0" t="s">
        <v>2170</v>
      </c>
      <c r="K164" s="0" t="s">
        <v>2170</v>
      </c>
      <c r="L164" s="0" t="s">
        <v>2170</v>
      </c>
      <c r="M164" s="0" t="s">
        <v>2170</v>
      </c>
      <c r="N164" s="0" t="n">
        <f aca="false">FALSE()</f>
        <v>0</v>
      </c>
      <c r="O164" s="0" t="s">
        <v>3637</v>
      </c>
      <c r="P164" s="0" t="s">
        <v>2300</v>
      </c>
      <c r="Q164" s="380" t="n">
        <v>41186.1666666667</v>
      </c>
      <c r="R164" s="0" t="n">
        <v>130600000</v>
      </c>
      <c r="S164" s="0" t="s">
        <v>2301</v>
      </c>
      <c r="T164" s="0" t="s">
        <v>2302</v>
      </c>
      <c r="U164" s="0" t="s">
        <v>2114</v>
      </c>
      <c r="V164" s="0" t="n">
        <v>0</v>
      </c>
      <c r="W164" s="0" t="s">
        <v>2366</v>
      </c>
      <c r="X164" s="0" t="n">
        <v>1</v>
      </c>
      <c r="Y164" s="0" t="n">
        <f aca="false">FALSE()</f>
        <v>0</v>
      </c>
      <c r="Z164" s="0" t="n">
        <f aca="false">FALSE()</f>
        <v>0</v>
      </c>
      <c r="AA164" s="0" t="n">
        <f aca="false">FALSE()</f>
        <v>0</v>
      </c>
      <c r="AB164" s="0" t="n">
        <f aca="false">TRUE()</f>
        <v>1</v>
      </c>
      <c r="AC164" s="0" t="n">
        <v>1</v>
      </c>
      <c r="AD164" s="0" t="s">
        <v>2129</v>
      </c>
      <c r="AE164" s="0" t="n">
        <f aca="false">TRUE()</f>
        <v>1</v>
      </c>
      <c r="AF164" s="0" t="s">
        <v>3638</v>
      </c>
      <c r="AG164" s="0" t="n">
        <v>2</v>
      </c>
      <c r="AH164" s="0" t="s">
        <v>3639</v>
      </c>
      <c r="AI164" s="0" t="s">
        <v>3640</v>
      </c>
      <c r="AJ164" s="0" t="n">
        <v>0</v>
      </c>
      <c r="AK164" s="0" t="s">
        <v>2118</v>
      </c>
      <c r="AL164" s="0" t="n">
        <f aca="false">FALSE()</f>
        <v>0</v>
      </c>
      <c r="AM164" s="0" t="n">
        <f aca="false">TRUE()</f>
        <v>1</v>
      </c>
      <c r="AN164" s="0" t="n">
        <f aca="false">FALSE()</f>
        <v>0</v>
      </c>
      <c r="AO164" s="0" t="n">
        <f aca="false">FALSE()</f>
        <v>0</v>
      </c>
      <c r="AP164" s="0" t="n">
        <f aca="false">FALSE()</f>
        <v>0</v>
      </c>
      <c r="AQ164" s="380" t="n">
        <v>43524.7298611111</v>
      </c>
      <c r="AR164" s="380" t="n">
        <v>41186.1666666667</v>
      </c>
      <c r="AS164" s="0" t="s">
        <v>3641</v>
      </c>
      <c r="AT164" s="0" t="s">
        <v>2170</v>
      </c>
      <c r="AU164" s="0" t="s">
        <v>2170</v>
      </c>
    </row>
    <row r="165" customFormat="false" ht="15" hidden="true" customHeight="false" outlineLevel="0" collapsed="false">
      <c r="A165" s="0" t="s">
        <v>3642</v>
      </c>
      <c r="B165" s="0" t="s">
        <v>3643</v>
      </c>
      <c r="C165" s="0" t="s">
        <v>3644</v>
      </c>
      <c r="D165" s="0" t="s">
        <v>2297</v>
      </c>
      <c r="E165" s="0" t="s">
        <v>3642</v>
      </c>
      <c r="F165" s="0" t="n">
        <v>1</v>
      </c>
      <c r="G165" s="0" t="s">
        <v>2298</v>
      </c>
      <c r="H165" s="0" t="s">
        <v>2170</v>
      </c>
      <c r="I165" s="0" t="s">
        <v>2170</v>
      </c>
      <c r="J165" s="0" t="s">
        <v>2170</v>
      </c>
      <c r="K165" s="0" t="s">
        <v>2170</v>
      </c>
      <c r="L165" s="0" t="s">
        <v>2170</v>
      </c>
      <c r="M165" s="0" t="s">
        <v>2170</v>
      </c>
      <c r="N165" s="0" t="n">
        <f aca="false">FALSE()</f>
        <v>0</v>
      </c>
      <c r="O165" s="0" t="s">
        <v>3645</v>
      </c>
      <c r="P165" s="0" t="s">
        <v>2300</v>
      </c>
      <c r="Q165" s="380" t="n">
        <v>25569.125</v>
      </c>
      <c r="R165" s="0" t="n">
        <v>119068720</v>
      </c>
      <c r="S165" s="0" t="s">
        <v>2301</v>
      </c>
      <c r="T165" s="0" t="s">
        <v>2302</v>
      </c>
      <c r="U165" s="0" t="s">
        <v>2114</v>
      </c>
      <c r="V165" s="0" t="n">
        <v>200000000</v>
      </c>
      <c r="W165" s="0" t="s">
        <v>2366</v>
      </c>
      <c r="X165" s="0" t="n">
        <v>4</v>
      </c>
      <c r="Y165" s="0" t="n">
        <f aca="false">FALSE()</f>
        <v>0</v>
      </c>
      <c r="Z165" s="0" t="n">
        <f aca="false">FALSE()</f>
        <v>0</v>
      </c>
      <c r="AA165" s="0" t="n">
        <f aca="false">FALSE()</f>
        <v>0</v>
      </c>
      <c r="AB165" s="0" t="n">
        <f aca="false">TRUE()</f>
        <v>1</v>
      </c>
      <c r="AC165" s="0" t="n">
        <v>1</v>
      </c>
      <c r="AD165" s="0" t="s">
        <v>2129</v>
      </c>
      <c r="AE165" s="0" t="n">
        <f aca="false">TRUE()</f>
        <v>1</v>
      </c>
      <c r="AF165" s="0" t="s">
        <v>3646</v>
      </c>
      <c r="AG165" s="0" t="n">
        <v>2</v>
      </c>
      <c r="AH165" s="0" t="s">
        <v>3647</v>
      </c>
      <c r="AI165" s="0" t="s">
        <v>3648</v>
      </c>
      <c r="AJ165" s="0" t="n">
        <v>0</v>
      </c>
      <c r="AK165" s="0" t="s">
        <v>2118</v>
      </c>
      <c r="AL165" s="0" t="n">
        <f aca="false">FALSE()</f>
        <v>0</v>
      </c>
      <c r="AM165" s="0" t="n">
        <f aca="false">TRUE()</f>
        <v>1</v>
      </c>
      <c r="AN165" s="0" t="n">
        <f aca="false">FALSE()</f>
        <v>0</v>
      </c>
      <c r="AO165" s="0" t="n">
        <f aca="false">FALSE()</f>
        <v>0</v>
      </c>
      <c r="AP165" s="0" t="n">
        <f aca="false">FALSE()</f>
        <v>0</v>
      </c>
      <c r="AQ165" s="380" t="n">
        <v>44169.7305555556</v>
      </c>
      <c r="AR165" s="380" t="n">
        <v>44169.4166666667</v>
      </c>
      <c r="AS165" s="0" t="s">
        <v>3649</v>
      </c>
      <c r="AT165" s="0" t="s">
        <v>2170</v>
      </c>
      <c r="AU165" s="0" t="s">
        <v>2170</v>
      </c>
    </row>
    <row r="166" customFormat="false" ht="15" hidden="true" customHeight="false" outlineLevel="0" collapsed="false">
      <c r="A166" s="0" t="s">
        <v>3650</v>
      </c>
      <c r="B166" s="0" t="s">
        <v>3651</v>
      </c>
      <c r="C166" s="0" t="s">
        <v>3652</v>
      </c>
      <c r="D166" s="0" t="s">
        <v>2525</v>
      </c>
      <c r="E166" s="0" t="s">
        <v>3650</v>
      </c>
      <c r="F166" s="0" t="n">
        <v>100</v>
      </c>
      <c r="G166" s="0" t="s">
        <v>2526</v>
      </c>
      <c r="H166" s="0" t="s">
        <v>2170</v>
      </c>
      <c r="I166" s="0" t="s">
        <v>2170</v>
      </c>
      <c r="J166" s="0" t="s">
        <v>2170</v>
      </c>
      <c r="K166" s="0" t="s">
        <v>2170</v>
      </c>
      <c r="L166" s="0" t="s">
        <v>2170</v>
      </c>
      <c r="M166" s="0" t="s">
        <v>2170</v>
      </c>
      <c r="N166" s="0" t="n">
        <f aca="false">FALSE()</f>
        <v>0</v>
      </c>
      <c r="O166" s="0" t="s">
        <v>3653</v>
      </c>
      <c r="P166" s="0" t="s">
        <v>2300</v>
      </c>
      <c r="Q166" s="380" t="n">
        <v>25569.125</v>
      </c>
      <c r="R166" s="0" t="n">
        <v>1903714428</v>
      </c>
      <c r="S166" s="0" t="s">
        <v>2528</v>
      </c>
      <c r="T166" s="0" t="s">
        <v>2529</v>
      </c>
      <c r="U166" s="0" t="s">
        <v>610</v>
      </c>
      <c r="V166" s="0" t="n">
        <v>0</v>
      </c>
      <c r="W166" s="0" t="s">
        <v>3654</v>
      </c>
      <c r="X166" s="0" t="n">
        <v>4</v>
      </c>
      <c r="Y166" s="0" t="n">
        <f aca="false">FALSE()</f>
        <v>0</v>
      </c>
      <c r="Z166" s="0" t="n">
        <f aca="false">FALSE()</f>
        <v>0</v>
      </c>
      <c r="AA166" s="0" t="n">
        <f aca="false">FALSE()</f>
        <v>0</v>
      </c>
      <c r="AB166" s="0" t="n">
        <f aca="false">TRUE()</f>
        <v>1</v>
      </c>
      <c r="AC166" s="0" t="n">
        <v>1</v>
      </c>
      <c r="AD166" s="0" t="s">
        <v>2803</v>
      </c>
      <c r="AE166" s="0" t="n">
        <f aca="false">TRUE()</f>
        <v>1</v>
      </c>
      <c r="AF166" s="0" t="s">
        <v>3655</v>
      </c>
      <c r="AG166" s="0" t="n">
        <v>2</v>
      </c>
      <c r="AH166" s="0" t="s">
        <v>3656</v>
      </c>
      <c r="AI166" s="0" t="s">
        <v>3657</v>
      </c>
      <c r="AJ166" s="0" t="n">
        <v>0</v>
      </c>
      <c r="AK166" s="0" t="s">
        <v>3378</v>
      </c>
      <c r="AL166" s="0" t="n">
        <f aca="false">FALSE()</f>
        <v>0</v>
      </c>
      <c r="AM166" s="0" t="n">
        <f aca="false">FALSE()</f>
        <v>0</v>
      </c>
      <c r="AN166" s="0" t="n">
        <f aca="false">FALSE()</f>
        <v>0</v>
      </c>
      <c r="AO166" s="0" t="n">
        <f aca="false">FALSE()</f>
        <v>0</v>
      </c>
      <c r="AP166" s="0" t="n">
        <f aca="false">TRUE()</f>
        <v>1</v>
      </c>
      <c r="AQ166" s="380" t="n">
        <v>44965.3333333333</v>
      </c>
      <c r="AR166" s="380" t="n">
        <v>44965.4166666667</v>
      </c>
      <c r="AS166" s="0" t="s">
        <v>3658</v>
      </c>
      <c r="AT166" s="0" t="s">
        <v>2170</v>
      </c>
      <c r="AU166" s="0" t="s">
        <v>2170</v>
      </c>
    </row>
    <row r="167" customFormat="false" ht="15" hidden="true" customHeight="false" outlineLevel="0" collapsed="false">
      <c r="A167" s="0" t="s">
        <v>3659</v>
      </c>
      <c r="B167" s="0" t="s">
        <v>3660</v>
      </c>
      <c r="C167" s="0" t="s">
        <v>3661</v>
      </c>
      <c r="D167" s="0" t="s">
        <v>2297</v>
      </c>
      <c r="E167" s="0" t="s">
        <v>3659</v>
      </c>
      <c r="F167" s="0" t="n">
        <v>1</v>
      </c>
      <c r="G167" s="0" t="s">
        <v>2298</v>
      </c>
      <c r="H167" s="0" t="s">
        <v>2170</v>
      </c>
      <c r="I167" s="0" t="s">
        <v>2170</v>
      </c>
      <c r="J167" s="0" t="s">
        <v>2170</v>
      </c>
      <c r="K167" s="0" t="s">
        <v>2170</v>
      </c>
      <c r="L167" s="0" t="s">
        <v>2170</v>
      </c>
      <c r="M167" s="0" t="s">
        <v>2170</v>
      </c>
      <c r="N167" s="0" t="n">
        <f aca="false">FALSE()</f>
        <v>0</v>
      </c>
      <c r="O167" s="0" t="s">
        <v>3662</v>
      </c>
      <c r="P167" s="0" t="s">
        <v>2300</v>
      </c>
      <c r="Q167" s="380" t="n">
        <v>25569.125</v>
      </c>
      <c r="R167" s="0" t="n">
        <v>160097114</v>
      </c>
      <c r="S167" s="0" t="s">
        <v>2301</v>
      </c>
      <c r="T167" s="0" t="s">
        <v>2302</v>
      </c>
      <c r="U167" s="0" t="s">
        <v>2330</v>
      </c>
      <c r="V167" s="0" t="n">
        <v>500000000</v>
      </c>
      <c r="W167" s="0" t="s">
        <v>2312</v>
      </c>
      <c r="X167" s="0" t="n">
        <v>4</v>
      </c>
      <c r="Y167" s="0" t="n">
        <f aca="false">FALSE()</f>
        <v>0</v>
      </c>
      <c r="Z167" s="0" t="n">
        <f aca="false">FALSE()</f>
        <v>0</v>
      </c>
      <c r="AA167" s="0" t="n">
        <f aca="false">FALSE()</f>
        <v>0</v>
      </c>
      <c r="AB167" s="0" t="n">
        <f aca="false">FALSE()</f>
        <v>0</v>
      </c>
      <c r="AC167" s="0" t="n">
        <v>1</v>
      </c>
      <c r="AD167" s="0" t="s">
        <v>2129</v>
      </c>
      <c r="AE167" s="0" t="n">
        <f aca="false">TRUE()</f>
        <v>1</v>
      </c>
      <c r="AF167" s="0" t="s">
        <v>3663</v>
      </c>
      <c r="AG167" s="0" t="n">
        <v>2</v>
      </c>
      <c r="AH167" s="0" t="s">
        <v>3664</v>
      </c>
      <c r="AI167" s="0" t="s">
        <v>3665</v>
      </c>
      <c r="AJ167" s="0" t="n">
        <v>0</v>
      </c>
      <c r="AK167" s="0" t="s">
        <v>2118</v>
      </c>
      <c r="AL167" s="0" t="n">
        <f aca="false">FALSE()</f>
        <v>0</v>
      </c>
      <c r="AM167" s="0" t="n">
        <f aca="false">TRUE()</f>
        <v>1</v>
      </c>
      <c r="AN167" s="0" t="n">
        <f aca="false">FALSE()</f>
        <v>0</v>
      </c>
      <c r="AO167" s="0" t="n">
        <f aca="false">FALSE()</f>
        <v>0</v>
      </c>
      <c r="AP167" s="0" t="n">
        <f aca="false">TRUE()</f>
        <v>1</v>
      </c>
      <c r="AQ167" s="380" t="n">
        <v>44837.6694444444</v>
      </c>
      <c r="AR167" s="380" t="n">
        <v>44837.4166666667</v>
      </c>
      <c r="AS167" s="0" t="s">
        <v>3666</v>
      </c>
      <c r="AT167" s="0" t="s">
        <v>2170</v>
      </c>
      <c r="AU167" s="0" t="s">
        <v>2170</v>
      </c>
    </row>
    <row r="168" customFormat="false" ht="15" hidden="true" customHeight="false" outlineLevel="0" collapsed="false">
      <c r="A168" s="0" t="s">
        <v>3667</v>
      </c>
      <c r="B168" s="0" t="s">
        <v>3668</v>
      </c>
      <c r="C168" s="0" t="s">
        <v>3669</v>
      </c>
      <c r="D168" s="0" t="s">
        <v>2297</v>
      </c>
      <c r="E168" s="0" t="s">
        <v>3667</v>
      </c>
      <c r="F168" s="0" t="n">
        <v>1</v>
      </c>
      <c r="G168" s="0" t="s">
        <v>2298</v>
      </c>
      <c r="H168" s="0" t="s">
        <v>2170</v>
      </c>
      <c r="I168" s="0" t="s">
        <v>2170</v>
      </c>
      <c r="J168" s="0" t="s">
        <v>2170</v>
      </c>
      <c r="K168" s="0" t="s">
        <v>2170</v>
      </c>
      <c r="L168" s="0" t="s">
        <v>2170</v>
      </c>
      <c r="M168" s="0" t="s">
        <v>2170</v>
      </c>
      <c r="N168" s="0" t="n">
        <f aca="false">FALSE()</f>
        <v>0</v>
      </c>
      <c r="O168" s="0" t="s">
        <v>3670</v>
      </c>
      <c r="P168" s="0" t="s">
        <v>2300</v>
      </c>
      <c r="Q168" s="380" t="n">
        <v>25569.125</v>
      </c>
      <c r="R168" s="0" t="n">
        <v>37400000</v>
      </c>
      <c r="S168" s="0" t="s">
        <v>2301</v>
      </c>
      <c r="T168" s="0" t="s">
        <v>2302</v>
      </c>
      <c r="U168" s="0" t="s">
        <v>2365</v>
      </c>
      <c r="V168" s="0" t="n">
        <v>250000000</v>
      </c>
      <c r="W168" s="0" t="s">
        <v>2383</v>
      </c>
      <c r="X168" s="0" t="n">
        <v>4</v>
      </c>
      <c r="Y168" s="0" t="n">
        <f aca="false">FALSE()</f>
        <v>0</v>
      </c>
      <c r="Z168" s="0" t="n">
        <f aca="false">FALSE()</f>
        <v>0</v>
      </c>
      <c r="AA168" s="0" t="n">
        <f aca="false">FALSE()</f>
        <v>0</v>
      </c>
      <c r="AB168" s="0" t="n">
        <f aca="false">TRUE()</f>
        <v>1</v>
      </c>
      <c r="AC168" s="0" t="n">
        <v>1</v>
      </c>
      <c r="AD168" s="0" t="s">
        <v>2129</v>
      </c>
      <c r="AE168" s="0" t="n">
        <f aca="false">TRUE()</f>
        <v>1</v>
      </c>
      <c r="AF168" s="0" t="s">
        <v>3671</v>
      </c>
      <c r="AG168" s="0" t="n">
        <v>2</v>
      </c>
      <c r="AH168" s="0" t="s">
        <v>3672</v>
      </c>
      <c r="AI168" s="0" t="s">
        <v>3673</v>
      </c>
      <c r="AJ168" s="0" t="n">
        <v>0</v>
      </c>
      <c r="AK168" s="0" t="s">
        <v>2118</v>
      </c>
      <c r="AL168" s="0" t="n">
        <f aca="false">FALSE()</f>
        <v>0</v>
      </c>
      <c r="AM168" s="0" t="n">
        <f aca="false">TRUE()</f>
        <v>1</v>
      </c>
      <c r="AN168" s="0" t="n">
        <f aca="false">FALSE()</f>
        <v>0</v>
      </c>
      <c r="AO168" s="0" t="n">
        <f aca="false">FALSE()</f>
        <v>0</v>
      </c>
      <c r="AP168" s="0" t="n">
        <f aca="false">FALSE()</f>
        <v>0</v>
      </c>
      <c r="AQ168" s="380" t="n">
        <v>44169.71875</v>
      </c>
      <c r="AR168" s="380" t="n">
        <v>44169.4166666667</v>
      </c>
      <c r="AS168" s="0" t="s">
        <v>3674</v>
      </c>
      <c r="AT168" s="0" t="s">
        <v>2170</v>
      </c>
      <c r="AU168" s="0" t="s">
        <v>2170</v>
      </c>
    </row>
    <row r="169" customFormat="false" ht="15" hidden="true" customHeight="false" outlineLevel="0" collapsed="false">
      <c r="A169" s="0" t="s">
        <v>3675</v>
      </c>
      <c r="B169" s="0" t="s">
        <v>3676</v>
      </c>
      <c r="C169" s="0" t="s">
        <v>3677</v>
      </c>
      <c r="D169" s="0" t="s">
        <v>2297</v>
      </c>
      <c r="E169" s="0" t="s">
        <v>3675</v>
      </c>
      <c r="F169" s="0" t="n">
        <v>1</v>
      </c>
      <c r="G169" s="0" t="s">
        <v>2298</v>
      </c>
      <c r="H169" s="0" t="s">
        <v>2170</v>
      </c>
      <c r="I169" s="0" t="s">
        <v>2170</v>
      </c>
      <c r="J169" s="0" t="s">
        <v>2170</v>
      </c>
      <c r="K169" s="0" t="s">
        <v>2170</v>
      </c>
      <c r="L169" s="0" t="s">
        <v>2170</v>
      </c>
      <c r="M169" s="0" t="s">
        <v>2170</v>
      </c>
      <c r="N169" s="0" t="n">
        <f aca="false">FALSE()</f>
        <v>0</v>
      </c>
      <c r="O169" s="0" t="s">
        <v>3678</v>
      </c>
      <c r="P169" s="0" t="s">
        <v>2300</v>
      </c>
      <c r="Q169" s="380" t="n">
        <v>25569.125</v>
      </c>
      <c r="R169" s="0" t="n">
        <v>1325838278</v>
      </c>
      <c r="S169" s="0" t="s">
        <v>2301</v>
      </c>
      <c r="T169" s="0" t="s">
        <v>2302</v>
      </c>
      <c r="U169" s="0" t="s">
        <v>2684</v>
      </c>
      <c r="V169" s="0" t="n">
        <v>3000000000</v>
      </c>
      <c r="W169" s="0" t="s">
        <v>2565</v>
      </c>
      <c r="X169" s="0" t="n">
        <v>4</v>
      </c>
      <c r="Y169" s="0" t="n">
        <f aca="false">FALSE()</f>
        <v>0</v>
      </c>
      <c r="Z169" s="0" t="n">
        <f aca="false">FALSE()</f>
        <v>0</v>
      </c>
      <c r="AA169" s="0" t="n">
        <f aca="false">FALSE()</f>
        <v>0</v>
      </c>
      <c r="AB169" s="0" t="n">
        <f aca="false">FALSE()</f>
        <v>0</v>
      </c>
      <c r="AC169" s="0" t="n">
        <v>1</v>
      </c>
      <c r="AD169" s="0" t="s">
        <v>2129</v>
      </c>
      <c r="AE169" s="0" t="n">
        <f aca="false">TRUE()</f>
        <v>1</v>
      </c>
      <c r="AF169" s="0" t="s">
        <v>3679</v>
      </c>
      <c r="AG169" s="0" t="n">
        <v>2</v>
      </c>
      <c r="AH169" s="0" t="s">
        <v>3680</v>
      </c>
      <c r="AI169" s="0" t="s">
        <v>3681</v>
      </c>
      <c r="AJ169" s="0" t="n">
        <v>0</v>
      </c>
      <c r="AK169" s="0" t="s">
        <v>2118</v>
      </c>
      <c r="AL169" s="0" t="n">
        <f aca="false">FALSE()</f>
        <v>0</v>
      </c>
      <c r="AM169" s="0" t="n">
        <f aca="false">TRUE()</f>
        <v>1</v>
      </c>
      <c r="AN169" s="0" t="n">
        <f aca="false">FALSE()</f>
        <v>0</v>
      </c>
      <c r="AO169" s="0" t="n">
        <f aca="false">FALSE()</f>
        <v>0</v>
      </c>
      <c r="AP169" s="0" t="n">
        <f aca="false">TRUE()</f>
        <v>1</v>
      </c>
      <c r="AQ169" s="380" t="n">
        <v>43682.6006944444</v>
      </c>
      <c r="AR169" s="380" t="n">
        <v>43682.4166666667</v>
      </c>
      <c r="AS169" s="0" t="s">
        <v>3682</v>
      </c>
      <c r="AT169" s="0" t="s">
        <v>2170</v>
      </c>
      <c r="AU169" s="0" t="s">
        <v>2170</v>
      </c>
    </row>
    <row r="170" customFormat="false" ht="15" hidden="true" customHeight="false" outlineLevel="0" collapsed="false">
      <c r="A170" s="0" t="s">
        <v>3683</v>
      </c>
      <c r="B170" s="0" t="s">
        <v>3684</v>
      </c>
      <c r="C170" s="0" t="s">
        <v>3685</v>
      </c>
      <c r="D170" s="0" t="s">
        <v>2297</v>
      </c>
      <c r="E170" s="0" t="s">
        <v>3683</v>
      </c>
      <c r="F170" s="0" t="n">
        <v>1</v>
      </c>
      <c r="G170" s="0" t="s">
        <v>2298</v>
      </c>
      <c r="H170" s="0" t="s">
        <v>2170</v>
      </c>
      <c r="I170" s="0" t="s">
        <v>2170</v>
      </c>
      <c r="J170" s="0" t="s">
        <v>2170</v>
      </c>
      <c r="K170" s="0" t="s">
        <v>2170</v>
      </c>
      <c r="L170" s="0" t="s">
        <v>2170</v>
      </c>
      <c r="M170" s="0" t="s">
        <v>2170</v>
      </c>
      <c r="N170" s="0" t="n">
        <f aca="false">FALSE()</f>
        <v>0</v>
      </c>
      <c r="O170" s="0" t="s">
        <v>3686</v>
      </c>
      <c r="P170" s="0" t="s">
        <v>2300</v>
      </c>
      <c r="Q170" s="380" t="n">
        <v>25569.125</v>
      </c>
      <c r="R170" s="0" t="n">
        <v>22077739</v>
      </c>
      <c r="S170" s="0" t="s">
        <v>2301</v>
      </c>
      <c r="T170" s="0" t="s">
        <v>2302</v>
      </c>
      <c r="U170" s="0" t="s">
        <v>2365</v>
      </c>
      <c r="V170" s="0" t="n">
        <v>40000000</v>
      </c>
      <c r="W170" s="0" t="s">
        <v>2312</v>
      </c>
      <c r="X170" s="0" t="n">
        <v>4</v>
      </c>
      <c r="Y170" s="0" t="n">
        <f aca="false">FALSE()</f>
        <v>0</v>
      </c>
      <c r="Z170" s="0" t="n">
        <f aca="false">FALSE()</f>
        <v>0</v>
      </c>
      <c r="AA170" s="0" t="n">
        <f aca="false">FALSE()</f>
        <v>0</v>
      </c>
      <c r="AB170" s="0" t="n">
        <f aca="false">FALSE()</f>
        <v>0</v>
      </c>
      <c r="AC170" s="0" t="n">
        <v>1</v>
      </c>
      <c r="AD170" s="0" t="s">
        <v>2129</v>
      </c>
      <c r="AE170" s="0" t="n">
        <f aca="false">TRUE()</f>
        <v>1</v>
      </c>
      <c r="AF170" s="0" t="s">
        <v>3687</v>
      </c>
      <c r="AG170" s="0" t="n">
        <v>2</v>
      </c>
      <c r="AH170" s="0" t="s">
        <v>3688</v>
      </c>
      <c r="AI170" s="0" t="s">
        <v>3689</v>
      </c>
      <c r="AJ170" s="0" t="n">
        <v>0</v>
      </c>
      <c r="AK170" s="0" t="s">
        <v>2118</v>
      </c>
      <c r="AL170" s="0" t="n">
        <f aca="false">FALSE()</f>
        <v>0</v>
      </c>
      <c r="AM170" s="0" t="n">
        <f aca="false">TRUE()</f>
        <v>1</v>
      </c>
      <c r="AN170" s="0" t="n">
        <f aca="false">FALSE()</f>
        <v>0</v>
      </c>
      <c r="AO170" s="0" t="n">
        <f aca="false">FALSE()</f>
        <v>0</v>
      </c>
      <c r="AP170" s="0" t="n">
        <f aca="false">TRUE()</f>
        <v>1</v>
      </c>
      <c r="AQ170" s="380" t="n">
        <v>44837.6472222222</v>
      </c>
      <c r="AR170" s="380" t="n">
        <v>44837.4166666667</v>
      </c>
      <c r="AS170" s="0" t="s">
        <v>3690</v>
      </c>
      <c r="AT170" s="0" t="s">
        <v>2170</v>
      </c>
      <c r="AU170" s="0" t="s">
        <v>2170</v>
      </c>
    </row>
    <row r="171" customFormat="false" ht="15" hidden="true" customHeight="false" outlineLevel="0" collapsed="false">
      <c r="A171" s="0" t="s">
        <v>3691</v>
      </c>
      <c r="B171" s="0" t="s">
        <v>3692</v>
      </c>
      <c r="C171" s="0" t="s">
        <v>3693</v>
      </c>
      <c r="D171" s="0" t="s">
        <v>2297</v>
      </c>
      <c r="E171" s="0" t="s">
        <v>3691</v>
      </c>
      <c r="F171" s="0" t="n">
        <v>1</v>
      </c>
      <c r="G171" s="0" t="s">
        <v>2298</v>
      </c>
      <c r="H171" s="0" t="s">
        <v>2170</v>
      </c>
      <c r="I171" s="0" t="s">
        <v>2170</v>
      </c>
      <c r="J171" s="0" t="s">
        <v>2170</v>
      </c>
      <c r="K171" s="0" t="s">
        <v>2170</v>
      </c>
      <c r="L171" s="0" t="s">
        <v>2170</v>
      </c>
      <c r="M171" s="0" t="s">
        <v>2170</v>
      </c>
      <c r="N171" s="0" t="n">
        <f aca="false">FALSE()</f>
        <v>0</v>
      </c>
      <c r="O171" s="0" t="s">
        <v>3694</v>
      </c>
      <c r="P171" s="0" t="s">
        <v>2300</v>
      </c>
      <c r="Q171" s="380" t="n">
        <v>20044.125</v>
      </c>
      <c r="R171" s="0" t="n">
        <v>301517743</v>
      </c>
      <c r="S171" s="0" t="s">
        <v>2301</v>
      </c>
      <c r="T171" s="0" t="s">
        <v>2302</v>
      </c>
      <c r="U171" s="0" t="s">
        <v>2365</v>
      </c>
      <c r="V171" s="0" t="n">
        <v>560000000</v>
      </c>
      <c r="W171" s="0" t="s">
        <v>3695</v>
      </c>
      <c r="X171" s="0" t="n">
        <v>4</v>
      </c>
      <c r="Y171" s="0" t="n">
        <f aca="false">FALSE()</f>
        <v>0</v>
      </c>
      <c r="Z171" s="0" t="n">
        <f aca="false">FALSE()</f>
        <v>0</v>
      </c>
      <c r="AA171" s="0" t="n">
        <f aca="false">FALSE()</f>
        <v>0</v>
      </c>
      <c r="AB171" s="0" t="n">
        <f aca="false">TRUE()</f>
        <v>1</v>
      </c>
      <c r="AC171" s="0" t="n">
        <v>1</v>
      </c>
      <c r="AD171" s="0" t="s">
        <v>2129</v>
      </c>
      <c r="AE171" s="0" t="n">
        <f aca="false">TRUE()</f>
        <v>1</v>
      </c>
      <c r="AF171" s="0" t="s">
        <v>3696</v>
      </c>
      <c r="AG171" s="0" t="n">
        <v>2</v>
      </c>
      <c r="AH171" s="0" t="s">
        <v>3697</v>
      </c>
      <c r="AI171" s="0" t="s">
        <v>3698</v>
      </c>
      <c r="AJ171" s="0" t="n">
        <v>0</v>
      </c>
      <c r="AK171" s="0" t="s">
        <v>2118</v>
      </c>
      <c r="AL171" s="0" t="n">
        <f aca="false">FALSE()</f>
        <v>0</v>
      </c>
      <c r="AM171" s="0" t="n">
        <f aca="false">TRUE()</f>
        <v>1</v>
      </c>
      <c r="AN171" s="0" t="n">
        <f aca="false">FALSE()</f>
        <v>0</v>
      </c>
      <c r="AO171" s="0" t="n">
        <f aca="false">FALSE()</f>
        <v>0</v>
      </c>
      <c r="AP171" s="0" t="n">
        <f aca="false">FALSE()</f>
        <v>0</v>
      </c>
      <c r="AQ171" s="380" t="n">
        <v>43123.6243055556</v>
      </c>
      <c r="AR171" s="380" t="n">
        <v>32398.1666666667</v>
      </c>
      <c r="AS171" s="0" t="s">
        <v>3699</v>
      </c>
      <c r="AT171" s="0" t="s">
        <v>2170</v>
      </c>
      <c r="AU171" s="0" t="s">
        <v>2170</v>
      </c>
    </row>
    <row r="172" customFormat="false" ht="15" hidden="true" customHeight="false" outlineLevel="0" collapsed="false">
      <c r="A172" s="0" t="s">
        <v>3700</v>
      </c>
      <c r="B172" s="0" t="s">
        <v>3701</v>
      </c>
      <c r="C172" s="0" t="s">
        <v>3702</v>
      </c>
      <c r="D172" s="0" t="s">
        <v>2297</v>
      </c>
      <c r="E172" s="0" t="s">
        <v>3700</v>
      </c>
      <c r="F172" s="0" t="n">
        <v>1</v>
      </c>
      <c r="G172" s="0" t="s">
        <v>2298</v>
      </c>
      <c r="H172" s="0" t="s">
        <v>2170</v>
      </c>
      <c r="I172" s="0" t="s">
        <v>2170</v>
      </c>
      <c r="J172" s="0" t="s">
        <v>2170</v>
      </c>
      <c r="K172" s="0" t="s">
        <v>2170</v>
      </c>
      <c r="L172" s="0" t="s">
        <v>2170</v>
      </c>
      <c r="M172" s="0" t="s">
        <v>2170</v>
      </c>
      <c r="N172" s="0" t="n">
        <f aca="false">FALSE()</f>
        <v>0</v>
      </c>
      <c r="O172" s="0" t="s">
        <v>3703</v>
      </c>
      <c r="P172" s="0" t="s">
        <v>2300</v>
      </c>
      <c r="Q172" s="380" t="n">
        <v>25569.125</v>
      </c>
      <c r="R172" s="0" t="n">
        <v>352427840</v>
      </c>
      <c r="S172" s="0" t="s">
        <v>2301</v>
      </c>
      <c r="T172" s="0" t="s">
        <v>2302</v>
      </c>
      <c r="U172" s="0" t="s">
        <v>2116</v>
      </c>
      <c r="V172" s="0" t="n">
        <v>700000000</v>
      </c>
      <c r="W172" s="0" t="s">
        <v>2321</v>
      </c>
      <c r="X172" s="0" t="n">
        <v>4</v>
      </c>
      <c r="Y172" s="0" t="n">
        <f aca="false">FALSE()</f>
        <v>0</v>
      </c>
      <c r="Z172" s="0" t="n">
        <f aca="false">FALSE()</f>
        <v>0</v>
      </c>
      <c r="AA172" s="0" t="n">
        <f aca="false">FALSE()</f>
        <v>0</v>
      </c>
      <c r="AB172" s="0" t="n">
        <f aca="false">TRUE()</f>
        <v>1</v>
      </c>
      <c r="AC172" s="0" t="n">
        <v>1</v>
      </c>
      <c r="AD172" s="0" t="s">
        <v>2129</v>
      </c>
      <c r="AE172" s="0" t="n">
        <f aca="false">TRUE()</f>
        <v>1</v>
      </c>
      <c r="AF172" s="0" t="s">
        <v>3704</v>
      </c>
      <c r="AG172" s="0" t="n">
        <v>2</v>
      </c>
      <c r="AH172" s="0" t="s">
        <v>3705</v>
      </c>
      <c r="AI172" s="0" t="s">
        <v>3706</v>
      </c>
      <c r="AJ172" s="0" t="n">
        <v>0</v>
      </c>
      <c r="AK172" s="0" t="s">
        <v>2118</v>
      </c>
      <c r="AL172" s="0" t="n">
        <f aca="false">FALSE()</f>
        <v>0</v>
      </c>
      <c r="AM172" s="0" t="n">
        <f aca="false">TRUE()</f>
        <v>1</v>
      </c>
      <c r="AN172" s="0" t="n">
        <f aca="false">FALSE()</f>
        <v>0</v>
      </c>
      <c r="AO172" s="0" t="n">
        <f aca="false">FALSE()</f>
        <v>0</v>
      </c>
      <c r="AP172" s="0" t="n">
        <f aca="false">TRUE()</f>
        <v>1</v>
      </c>
      <c r="AQ172" s="380" t="n">
        <v>44510.6534722222</v>
      </c>
      <c r="AR172" s="380" t="n">
        <v>44510.4166666667</v>
      </c>
      <c r="AS172" s="0" t="s">
        <v>3707</v>
      </c>
      <c r="AT172" s="0" t="s">
        <v>2170</v>
      </c>
      <c r="AU172" s="0" t="s">
        <v>2170</v>
      </c>
    </row>
    <row r="173" customFormat="false" ht="15" hidden="true" customHeight="false" outlineLevel="0" collapsed="false">
      <c r="A173" s="0" t="s">
        <v>3708</v>
      </c>
      <c r="B173" s="0" t="s">
        <v>3709</v>
      </c>
      <c r="C173" s="0" t="s">
        <v>3710</v>
      </c>
      <c r="D173" s="0" t="s">
        <v>2297</v>
      </c>
      <c r="E173" s="0" t="s">
        <v>3708</v>
      </c>
      <c r="F173" s="0" t="n">
        <v>1</v>
      </c>
      <c r="G173" s="0" t="s">
        <v>2298</v>
      </c>
      <c r="H173" s="0" t="s">
        <v>2170</v>
      </c>
      <c r="I173" s="0" t="s">
        <v>2170</v>
      </c>
      <c r="J173" s="0" t="s">
        <v>2170</v>
      </c>
      <c r="K173" s="0" t="s">
        <v>2170</v>
      </c>
      <c r="L173" s="0" t="s">
        <v>2170</v>
      </c>
      <c r="M173" s="0" t="s">
        <v>2170</v>
      </c>
      <c r="N173" s="0" t="n">
        <f aca="false">FALSE()</f>
        <v>0</v>
      </c>
      <c r="O173" s="0" t="s">
        <v>3711</v>
      </c>
      <c r="P173" s="0" t="s">
        <v>2300</v>
      </c>
      <c r="Q173" s="380" t="n">
        <v>25569.125</v>
      </c>
      <c r="R173" s="0" t="n">
        <v>245543207</v>
      </c>
      <c r="S173" s="0" t="s">
        <v>2301</v>
      </c>
      <c r="T173" s="0" t="s">
        <v>2302</v>
      </c>
      <c r="U173" s="0" t="s">
        <v>2365</v>
      </c>
      <c r="V173" s="0" t="n">
        <v>600000000</v>
      </c>
      <c r="W173" s="0" t="s">
        <v>2356</v>
      </c>
      <c r="X173" s="0" t="n">
        <v>4</v>
      </c>
      <c r="Y173" s="0" t="n">
        <f aca="false">FALSE()</f>
        <v>0</v>
      </c>
      <c r="Z173" s="0" t="n">
        <f aca="false">FALSE()</f>
        <v>0</v>
      </c>
      <c r="AA173" s="0" t="n">
        <f aca="false">FALSE()</f>
        <v>0</v>
      </c>
      <c r="AB173" s="0" t="n">
        <f aca="false">TRUE()</f>
        <v>1</v>
      </c>
      <c r="AC173" s="0" t="n">
        <v>1</v>
      </c>
      <c r="AD173" s="0" t="s">
        <v>2129</v>
      </c>
      <c r="AE173" s="0" t="n">
        <f aca="false">TRUE()</f>
        <v>1</v>
      </c>
      <c r="AF173" s="0" t="s">
        <v>3712</v>
      </c>
      <c r="AG173" s="0" t="n">
        <v>2</v>
      </c>
      <c r="AH173" s="0" t="s">
        <v>3713</v>
      </c>
      <c r="AI173" s="0" t="s">
        <v>3714</v>
      </c>
      <c r="AJ173" s="0" t="n">
        <v>0</v>
      </c>
      <c r="AK173" s="0" t="s">
        <v>2118</v>
      </c>
      <c r="AL173" s="0" t="n">
        <f aca="false">FALSE()</f>
        <v>0</v>
      </c>
      <c r="AM173" s="0" t="n">
        <f aca="false">TRUE()</f>
        <v>1</v>
      </c>
      <c r="AN173" s="0" t="n">
        <f aca="false">FALSE()</f>
        <v>0</v>
      </c>
      <c r="AO173" s="0" t="n">
        <f aca="false">FALSE()</f>
        <v>0</v>
      </c>
      <c r="AP173" s="0" t="n">
        <f aca="false">FALSE()</f>
        <v>0</v>
      </c>
      <c r="AQ173" s="380" t="n">
        <v>43123.7291666667</v>
      </c>
      <c r="AR173" s="380" t="n">
        <v>32398.1666666667</v>
      </c>
      <c r="AS173" s="0" t="s">
        <v>3715</v>
      </c>
      <c r="AT173" s="0" t="s">
        <v>2170</v>
      </c>
      <c r="AU173" s="0" t="s">
        <v>2170</v>
      </c>
    </row>
    <row r="174" customFormat="false" ht="15" hidden="true" customHeight="false" outlineLevel="0" collapsed="false">
      <c r="A174" s="0" t="s">
        <v>3716</v>
      </c>
      <c r="B174" s="0" t="s">
        <v>3717</v>
      </c>
      <c r="C174" s="0" t="s">
        <v>3718</v>
      </c>
      <c r="D174" s="0" t="s">
        <v>2297</v>
      </c>
      <c r="E174" s="0" t="s">
        <v>3716</v>
      </c>
      <c r="F174" s="0" t="n">
        <v>1</v>
      </c>
      <c r="G174" s="0" t="s">
        <v>2298</v>
      </c>
      <c r="H174" s="0" t="s">
        <v>2170</v>
      </c>
      <c r="I174" s="0" t="s">
        <v>2170</v>
      </c>
      <c r="J174" s="0" t="s">
        <v>2170</v>
      </c>
      <c r="K174" s="0" t="s">
        <v>2170</v>
      </c>
      <c r="L174" s="0" t="s">
        <v>2170</v>
      </c>
      <c r="M174" s="0" t="s">
        <v>2170</v>
      </c>
      <c r="N174" s="0" t="n">
        <f aca="false">FALSE()</f>
        <v>0</v>
      </c>
      <c r="O174" s="0" t="s">
        <v>3719</v>
      </c>
      <c r="P174" s="0" t="s">
        <v>2300</v>
      </c>
      <c r="Q174" s="380" t="n">
        <v>25569.125</v>
      </c>
      <c r="R174" s="0" t="n">
        <v>207004907</v>
      </c>
      <c r="S174" s="0" t="s">
        <v>2301</v>
      </c>
      <c r="T174" s="0" t="s">
        <v>2302</v>
      </c>
      <c r="U174" s="0" t="s">
        <v>3384</v>
      </c>
      <c r="V174" s="0" t="n">
        <v>2000000000</v>
      </c>
      <c r="W174" s="0" t="s">
        <v>2321</v>
      </c>
      <c r="X174" s="0" t="n">
        <v>4</v>
      </c>
      <c r="Y174" s="0" t="n">
        <f aca="false">FALSE()</f>
        <v>0</v>
      </c>
      <c r="Z174" s="0" t="n">
        <f aca="false">FALSE()</f>
        <v>0</v>
      </c>
      <c r="AA174" s="0" t="n">
        <f aca="false">FALSE()</f>
        <v>0</v>
      </c>
      <c r="AB174" s="0" t="n">
        <f aca="false">FALSE()</f>
        <v>0</v>
      </c>
      <c r="AC174" s="0" t="n">
        <v>1</v>
      </c>
      <c r="AD174" s="0" t="s">
        <v>2129</v>
      </c>
      <c r="AE174" s="0" t="n">
        <f aca="false">TRUE()</f>
        <v>1</v>
      </c>
      <c r="AF174" s="0" t="s">
        <v>3720</v>
      </c>
      <c r="AG174" s="0" t="n">
        <v>2</v>
      </c>
      <c r="AH174" s="0" t="s">
        <v>3721</v>
      </c>
      <c r="AI174" s="0" t="s">
        <v>3722</v>
      </c>
      <c r="AJ174" s="0" t="n">
        <v>0</v>
      </c>
      <c r="AK174" s="0" t="s">
        <v>2118</v>
      </c>
      <c r="AL174" s="0" t="n">
        <f aca="false">FALSE()</f>
        <v>0</v>
      </c>
      <c r="AM174" s="0" t="n">
        <f aca="false">TRUE()</f>
        <v>1</v>
      </c>
      <c r="AN174" s="0" t="n">
        <f aca="false">FALSE()</f>
        <v>0</v>
      </c>
      <c r="AO174" s="0" t="n">
        <f aca="false">FALSE()</f>
        <v>0</v>
      </c>
      <c r="AP174" s="0" t="n">
        <f aca="false">TRUE()</f>
        <v>1</v>
      </c>
      <c r="AQ174" s="380" t="n">
        <v>44357.6875</v>
      </c>
      <c r="AR174" s="380" t="n">
        <v>44357.4166666667</v>
      </c>
      <c r="AS174" s="0" t="s">
        <v>3723</v>
      </c>
      <c r="AT174" s="0" t="s">
        <v>2170</v>
      </c>
      <c r="AU174" s="0" t="s">
        <v>2170</v>
      </c>
    </row>
    <row r="175" customFormat="false" ht="15" hidden="true" customHeight="false" outlineLevel="0" collapsed="false">
      <c r="A175" s="0" t="s">
        <v>3724</v>
      </c>
      <c r="B175" s="0" t="s">
        <v>3725</v>
      </c>
      <c r="C175" s="0" t="s">
        <v>3726</v>
      </c>
      <c r="D175" s="0" t="s">
        <v>2297</v>
      </c>
      <c r="E175" s="0" t="s">
        <v>3724</v>
      </c>
      <c r="F175" s="0" t="n">
        <v>1</v>
      </c>
      <c r="G175" s="0" t="s">
        <v>2298</v>
      </c>
      <c r="H175" s="0" t="s">
        <v>2170</v>
      </c>
      <c r="I175" s="0" t="s">
        <v>2170</v>
      </c>
      <c r="J175" s="0" t="s">
        <v>2170</v>
      </c>
      <c r="K175" s="0" t="s">
        <v>2170</v>
      </c>
      <c r="L175" s="0" t="s">
        <v>2170</v>
      </c>
      <c r="M175" s="0" t="s">
        <v>2170</v>
      </c>
      <c r="N175" s="0" t="n">
        <f aca="false">FALSE()</f>
        <v>0</v>
      </c>
      <c r="O175" s="0" t="s">
        <v>3727</v>
      </c>
      <c r="P175" s="0" t="s">
        <v>2300</v>
      </c>
      <c r="Q175" s="380" t="n">
        <v>36461.1666666667</v>
      </c>
      <c r="R175" s="0" t="n">
        <v>162829841</v>
      </c>
      <c r="S175" s="0" t="s">
        <v>2301</v>
      </c>
      <c r="T175" s="0" t="s">
        <v>2302</v>
      </c>
      <c r="U175" s="0" t="s">
        <v>2116</v>
      </c>
      <c r="V175" s="0" t="n">
        <v>700000000</v>
      </c>
      <c r="W175" s="0" t="s">
        <v>2366</v>
      </c>
      <c r="X175" s="0" t="n">
        <v>4</v>
      </c>
      <c r="Y175" s="0" t="n">
        <f aca="false">FALSE()</f>
        <v>0</v>
      </c>
      <c r="Z175" s="0" t="n">
        <f aca="false">FALSE()</f>
        <v>0</v>
      </c>
      <c r="AA175" s="0" t="n">
        <f aca="false">FALSE()</f>
        <v>0</v>
      </c>
      <c r="AB175" s="0" t="n">
        <f aca="false">FALSE()</f>
        <v>0</v>
      </c>
      <c r="AC175" s="0" t="n">
        <v>1</v>
      </c>
      <c r="AD175" s="0" t="s">
        <v>2129</v>
      </c>
      <c r="AE175" s="0" t="n">
        <f aca="false">TRUE()</f>
        <v>1</v>
      </c>
      <c r="AF175" s="0" t="s">
        <v>3728</v>
      </c>
      <c r="AG175" s="0" t="n">
        <v>2</v>
      </c>
      <c r="AH175" s="0" t="s">
        <v>3729</v>
      </c>
      <c r="AI175" s="0" t="s">
        <v>3730</v>
      </c>
      <c r="AJ175" s="0" t="n">
        <v>0</v>
      </c>
      <c r="AK175" s="0" t="s">
        <v>2118</v>
      </c>
      <c r="AL175" s="0" t="n">
        <f aca="false">FALSE()</f>
        <v>0</v>
      </c>
      <c r="AM175" s="0" t="n">
        <f aca="false">TRUE()</f>
        <v>1</v>
      </c>
      <c r="AN175" s="0" t="n">
        <f aca="false">FALSE()</f>
        <v>0</v>
      </c>
      <c r="AO175" s="0" t="n">
        <f aca="false">FALSE()</f>
        <v>0</v>
      </c>
      <c r="AP175" s="0" t="n">
        <f aca="false">FALSE()</f>
        <v>0</v>
      </c>
      <c r="AQ175" s="380" t="n">
        <v>43123.7284722222</v>
      </c>
      <c r="AR175" s="380" t="n">
        <v>36462.1666666667</v>
      </c>
      <c r="AS175" s="0" t="s">
        <v>3731</v>
      </c>
      <c r="AT175" s="0" t="s">
        <v>2170</v>
      </c>
      <c r="AU175" s="0" t="s">
        <v>2170</v>
      </c>
    </row>
    <row r="176" customFormat="false" ht="15" hidden="true" customHeight="false" outlineLevel="0" collapsed="false">
      <c r="A176" s="0" t="s">
        <v>3732</v>
      </c>
      <c r="B176" s="0" t="s">
        <v>3733</v>
      </c>
      <c r="C176" s="0" t="s">
        <v>3734</v>
      </c>
      <c r="D176" s="0" t="s">
        <v>2297</v>
      </c>
      <c r="E176" s="0" t="s">
        <v>3732</v>
      </c>
      <c r="F176" s="0" t="n">
        <v>1</v>
      </c>
      <c r="G176" s="0" t="s">
        <v>2298</v>
      </c>
      <c r="H176" s="0" t="s">
        <v>2170</v>
      </c>
      <c r="I176" s="0" t="s">
        <v>2170</v>
      </c>
      <c r="J176" s="0" t="s">
        <v>2170</v>
      </c>
      <c r="K176" s="0" t="s">
        <v>2170</v>
      </c>
      <c r="L176" s="0" t="s">
        <v>2170</v>
      </c>
      <c r="M176" s="0" t="s">
        <v>2170</v>
      </c>
      <c r="N176" s="0" t="n">
        <f aca="false">FALSE()</f>
        <v>0</v>
      </c>
      <c r="O176" s="0" t="s">
        <v>3735</v>
      </c>
      <c r="P176" s="0" t="s">
        <v>2300</v>
      </c>
      <c r="Q176" s="380" t="n">
        <v>25569.125</v>
      </c>
      <c r="R176" s="0" t="n">
        <v>135631754</v>
      </c>
      <c r="S176" s="0" t="s">
        <v>2667</v>
      </c>
      <c r="U176" s="0" t="s">
        <v>2115</v>
      </c>
      <c r="V176" s="0" t="n">
        <v>0</v>
      </c>
      <c r="W176" s="0" t="s">
        <v>2409</v>
      </c>
      <c r="X176" s="0" t="n">
        <v>4</v>
      </c>
      <c r="Y176" s="0" t="n">
        <f aca="false">FALSE()</f>
        <v>0</v>
      </c>
      <c r="Z176" s="0" t="n">
        <f aca="false">FALSE()</f>
        <v>0</v>
      </c>
      <c r="AA176" s="0" t="n">
        <f aca="false">FALSE()</f>
        <v>0</v>
      </c>
      <c r="AB176" s="0" t="n">
        <f aca="false">TRUE()</f>
        <v>1</v>
      </c>
      <c r="AC176" s="0" t="n">
        <v>1</v>
      </c>
      <c r="AD176" s="0" t="s">
        <v>2129</v>
      </c>
      <c r="AE176" s="0" t="n">
        <f aca="false">TRUE()</f>
        <v>1</v>
      </c>
      <c r="AF176" s="0" t="s">
        <v>3736</v>
      </c>
      <c r="AG176" s="0" t="n">
        <v>2</v>
      </c>
      <c r="AH176" s="0" t="s">
        <v>3737</v>
      </c>
      <c r="AI176" s="0" t="s">
        <v>3738</v>
      </c>
      <c r="AJ176" s="0" t="n">
        <v>0</v>
      </c>
      <c r="AK176" s="0" t="s">
        <v>2118</v>
      </c>
      <c r="AL176" s="0" t="n">
        <f aca="false">FALSE()</f>
        <v>0</v>
      </c>
      <c r="AM176" s="0" t="n">
        <f aca="false">TRUE()</f>
        <v>1</v>
      </c>
      <c r="AN176" s="0" t="n">
        <f aca="false">FALSE()</f>
        <v>0</v>
      </c>
      <c r="AO176" s="0" t="n">
        <f aca="false">FALSE()</f>
        <v>0</v>
      </c>
      <c r="AP176" s="0" t="n">
        <f aca="false">FALSE()</f>
        <v>0</v>
      </c>
      <c r="AQ176" s="380" t="n">
        <v>44551.7166666667</v>
      </c>
      <c r="AR176" s="380" t="n">
        <v>44551.4166666667</v>
      </c>
      <c r="AS176" s="0" t="s">
        <v>3739</v>
      </c>
      <c r="AT176" s="0" t="s">
        <v>2170</v>
      </c>
      <c r="AU176" s="0" t="s">
        <v>2170</v>
      </c>
    </row>
    <row r="177" customFormat="false" ht="15" hidden="true" customHeight="false" outlineLevel="0" collapsed="false">
      <c r="A177" s="0" t="s">
        <v>3740</v>
      </c>
      <c r="B177" s="0" t="s">
        <v>3741</v>
      </c>
      <c r="C177" s="0" t="s">
        <v>3742</v>
      </c>
      <c r="D177" s="0" t="s">
        <v>2297</v>
      </c>
      <c r="E177" s="0" t="s">
        <v>3740</v>
      </c>
      <c r="F177" s="0" t="n">
        <v>1</v>
      </c>
      <c r="G177" s="0" t="s">
        <v>2298</v>
      </c>
      <c r="H177" s="0" t="s">
        <v>2170</v>
      </c>
      <c r="I177" s="0" t="s">
        <v>2170</v>
      </c>
      <c r="J177" s="0" t="s">
        <v>2170</v>
      </c>
      <c r="K177" s="0" t="s">
        <v>2170</v>
      </c>
      <c r="L177" s="0" t="s">
        <v>2170</v>
      </c>
      <c r="M177" s="0" t="s">
        <v>2170</v>
      </c>
      <c r="N177" s="0" t="n">
        <f aca="false">FALSE()</f>
        <v>0</v>
      </c>
      <c r="O177" s="0" t="s">
        <v>3743</v>
      </c>
      <c r="P177" s="0" t="s">
        <v>2300</v>
      </c>
      <c r="Q177" s="380" t="n">
        <v>41495.1666666667</v>
      </c>
      <c r="R177" s="0" t="n">
        <v>25802906</v>
      </c>
      <c r="S177" s="0" t="s">
        <v>2301</v>
      </c>
      <c r="T177" s="0" t="s">
        <v>2302</v>
      </c>
      <c r="U177" s="0" t="s">
        <v>2365</v>
      </c>
      <c r="V177" s="0" t="n">
        <v>50000000</v>
      </c>
      <c r="W177" s="0" t="s">
        <v>2409</v>
      </c>
      <c r="X177" s="0" t="n">
        <v>4</v>
      </c>
      <c r="Y177" s="0" t="n">
        <f aca="false">FALSE()</f>
        <v>0</v>
      </c>
      <c r="Z177" s="0" t="n">
        <f aca="false">FALSE()</f>
        <v>0</v>
      </c>
      <c r="AA177" s="0" t="n">
        <f aca="false">FALSE()</f>
        <v>0</v>
      </c>
      <c r="AB177" s="0" t="n">
        <f aca="false">FALSE()</f>
        <v>0</v>
      </c>
      <c r="AC177" s="0" t="n">
        <v>1</v>
      </c>
      <c r="AD177" s="0" t="s">
        <v>2129</v>
      </c>
      <c r="AE177" s="0" t="n">
        <f aca="false">TRUE()</f>
        <v>1</v>
      </c>
      <c r="AF177" s="0" t="s">
        <v>3744</v>
      </c>
      <c r="AG177" s="0" t="n">
        <v>2</v>
      </c>
      <c r="AH177" s="0" t="s">
        <v>3745</v>
      </c>
      <c r="AI177" s="0" t="s">
        <v>3746</v>
      </c>
      <c r="AJ177" s="0" t="n">
        <v>0</v>
      </c>
      <c r="AK177" s="0" t="s">
        <v>2118</v>
      </c>
      <c r="AL177" s="0" t="n">
        <f aca="false">FALSE()</f>
        <v>0</v>
      </c>
      <c r="AM177" s="0" t="n">
        <f aca="false">TRUE()</f>
        <v>1</v>
      </c>
      <c r="AN177" s="0" t="n">
        <f aca="false">FALSE()</f>
        <v>0</v>
      </c>
      <c r="AO177" s="0" t="n">
        <f aca="false">FALSE()</f>
        <v>0</v>
      </c>
      <c r="AP177" s="0" t="n">
        <f aca="false">FALSE()</f>
        <v>0</v>
      </c>
      <c r="AQ177" s="380" t="n">
        <v>43769.6868055556</v>
      </c>
      <c r="AR177" s="380" t="n">
        <v>43769.4166666667</v>
      </c>
      <c r="AS177" s="0" t="s">
        <v>3747</v>
      </c>
      <c r="AT177" s="0" t="s">
        <v>2170</v>
      </c>
      <c r="AU177" s="0" t="s">
        <v>2170</v>
      </c>
    </row>
    <row r="178" customFormat="false" ht="15" hidden="true" customHeight="false" outlineLevel="0" collapsed="false">
      <c r="A178" s="0" t="s">
        <v>3748</v>
      </c>
      <c r="B178" s="0" t="s">
        <v>3749</v>
      </c>
      <c r="C178" s="0" t="s">
        <v>3750</v>
      </c>
      <c r="D178" s="0" t="s">
        <v>2297</v>
      </c>
      <c r="E178" s="0" t="s">
        <v>3748</v>
      </c>
      <c r="F178" s="0" t="n">
        <v>1</v>
      </c>
      <c r="G178" s="0" t="s">
        <v>2298</v>
      </c>
      <c r="H178" s="0" t="s">
        <v>2170</v>
      </c>
      <c r="I178" s="0" t="s">
        <v>2170</v>
      </c>
      <c r="J178" s="0" t="s">
        <v>2170</v>
      </c>
      <c r="K178" s="0" t="s">
        <v>2170</v>
      </c>
      <c r="L178" s="0" t="s">
        <v>2170</v>
      </c>
      <c r="M178" s="0" t="s">
        <v>2170</v>
      </c>
      <c r="N178" s="0" t="n">
        <f aca="false">FALSE()</f>
        <v>0</v>
      </c>
      <c r="O178" s="0" t="s">
        <v>3751</v>
      </c>
      <c r="P178" s="0" t="s">
        <v>2300</v>
      </c>
      <c r="Q178" s="380" t="n">
        <v>25569.125</v>
      </c>
      <c r="R178" s="0" t="n">
        <v>94536369</v>
      </c>
      <c r="S178" s="0" t="s">
        <v>2301</v>
      </c>
      <c r="T178" s="0" t="s">
        <v>2302</v>
      </c>
      <c r="U178" s="0" t="s">
        <v>2365</v>
      </c>
      <c r="V178" s="0" t="n">
        <v>240000000</v>
      </c>
      <c r="W178" s="0" t="s">
        <v>2366</v>
      </c>
      <c r="X178" s="0" t="n">
        <v>4</v>
      </c>
      <c r="Y178" s="0" t="n">
        <f aca="false">FALSE()</f>
        <v>0</v>
      </c>
      <c r="Z178" s="0" t="n">
        <f aca="false">FALSE()</f>
        <v>0</v>
      </c>
      <c r="AA178" s="0" t="n">
        <f aca="false">FALSE()</f>
        <v>0</v>
      </c>
      <c r="AB178" s="0" t="n">
        <f aca="false">TRUE()</f>
        <v>1</v>
      </c>
      <c r="AC178" s="0" t="n">
        <v>1</v>
      </c>
      <c r="AD178" s="0" t="s">
        <v>2129</v>
      </c>
      <c r="AE178" s="0" t="n">
        <f aca="false">TRUE()</f>
        <v>1</v>
      </c>
      <c r="AF178" s="0" t="s">
        <v>3752</v>
      </c>
      <c r="AG178" s="0" t="n">
        <v>2</v>
      </c>
      <c r="AH178" s="0" t="s">
        <v>3753</v>
      </c>
      <c r="AI178" s="0" t="s">
        <v>3754</v>
      </c>
      <c r="AJ178" s="0" t="n">
        <v>0</v>
      </c>
      <c r="AK178" s="0" t="s">
        <v>2118</v>
      </c>
      <c r="AL178" s="0" t="n">
        <f aca="false">FALSE()</f>
        <v>0</v>
      </c>
      <c r="AM178" s="0" t="n">
        <f aca="false">TRUE()</f>
        <v>1</v>
      </c>
      <c r="AN178" s="0" t="n">
        <f aca="false">FALSE()</f>
        <v>0</v>
      </c>
      <c r="AO178" s="0" t="n">
        <f aca="false">FALSE()</f>
        <v>0</v>
      </c>
      <c r="AP178" s="0" t="n">
        <f aca="false">FALSE()</f>
        <v>0</v>
      </c>
      <c r="AQ178" s="380" t="n">
        <v>44760.6340277778</v>
      </c>
      <c r="AR178" s="380" t="n">
        <v>44760.4166666667</v>
      </c>
      <c r="AS178" s="0" t="s">
        <v>3755</v>
      </c>
      <c r="AT178" s="0" t="s">
        <v>2170</v>
      </c>
      <c r="AU178" s="0" t="s">
        <v>2170</v>
      </c>
    </row>
    <row r="179" customFormat="false" ht="15" hidden="true" customHeight="false" outlineLevel="0" collapsed="false">
      <c r="A179" s="0" t="s">
        <v>3756</v>
      </c>
      <c r="B179" s="0" t="s">
        <v>3757</v>
      </c>
      <c r="C179" s="0" t="s">
        <v>3758</v>
      </c>
      <c r="D179" s="0" t="s">
        <v>2297</v>
      </c>
      <c r="E179" s="0" t="s">
        <v>3756</v>
      </c>
      <c r="F179" s="0" t="n">
        <v>1</v>
      </c>
      <c r="G179" s="0" t="s">
        <v>2298</v>
      </c>
      <c r="H179" s="0" t="s">
        <v>2170</v>
      </c>
      <c r="I179" s="0" t="s">
        <v>2170</v>
      </c>
      <c r="J179" s="0" t="s">
        <v>2170</v>
      </c>
      <c r="K179" s="0" t="s">
        <v>2170</v>
      </c>
      <c r="L179" s="0" t="s">
        <v>2170</v>
      </c>
      <c r="M179" s="0" t="s">
        <v>2170</v>
      </c>
      <c r="N179" s="0" t="n">
        <f aca="false">FALSE()</f>
        <v>0</v>
      </c>
      <c r="O179" s="0" t="s">
        <v>3759</v>
      </c>
      <c r="P179" s="0" t="s">
        <v>2300</v>
      </c>
      <c r="Q179" s="380" t="n">
        <v>32267.1666666667</v>
      </c>
      <c r="R179" s="0" t="n">
        <v>53348200</v>
      </c>
      <c r="S179" s="0" t="s">
        <v>2301</v>
      </c>
      <c r="T179" s="0" t="s">
        <v>2302</v>
      </c>
      <c r="U179" s="0" t="s">
        <v>2684</v>
      </c>
      <c r="V179" s="0" t="n">
        <v>140000000</v>
      </c>
      <c r="W179" s="0" t="s">
        <v>2356</v>
      </c>
      <c r="X179" s="0" t="n">
        <v>4</v>
      </c>
      <c r="Y179" s="0" t="n">
        <f aca="false">FALSE()</f>
        <v>0</v>
      </c>
      <c r="Z179" s="0" t="n">
        <f aca="false">FALSE()</f>
        <v>0</v>
      </c>
      <c r="AA179" s="0" t="n">
        <f aca="false">FALSE()</f>
        <v>0</v>
      </c>
      <c r="AB179" s="0" t="n">
        <f aca="false">FALSE()</f>
        <v>0</v>
      </c>
      <c r="AC179" s="0" t="n">
        <v>1</v>
      </c>
      <c r="AD179" s="0" t="s">
        <v>2129</v>
      </c>
      <c r="AE179" s="0" t="n">
        <f aca="false">TRUE()</f>
        <v>1</v>
      </c>
      <c r="AF179" s="0" t="s">
        <v>3760</v>
      </c>
      <c r="AG179" s="0" t="n">
        <v>2</v>
      </c>
      <c r="AH179" s="0" t="s">
        <v>3761</v>
      </c>
      <c r="AI179" s="0" t="s">
        <v>3762</v>
      </c>
      <c r="AJ179" s="0" t="n">
        <v>0</v>
      </c>
      <c r="AK179" s="0" t="s">
        <v>2118</v>
      </c>
      <c r="AL179" s="0" t="n">
        <f aca="false">FALSE()</f>
        <v>0</v>
      </c>
      <c r="AM179" s="0" t="n">
        <f aca="false">TRUE()</f>
        <v>1</v>
      </c>
      <c r="AN179" s="0" t="n">
        <f aca="false">FALSE()</f>
        <v>0</v>
      </c>
      <c r="AO179" s="0" t="n">
        <f aca="false">FALSE()</f>
        <v>0</v>
      </c>
      <c r="AP179" s="0" t="n">
        <f aca="false">FALSE()</f>
        <v>0</v>
      </c>
      <c r="AQ179" s="380" t="n">
        <v>43524.7291666667</v>
      </c>
      <c r="AR179" s="380" t="n">
        <v>32687.1666666667</v>
      </c>
      <c r="AS179" s="0" t="s">
        <v>3763</v>
      </c>
      <c r="AT179" s="0" t="s">
        <v>2170</v>
      </c>
      <c r="AU179" s="0" t="s">
        <v>2170</v>
      </c>
    </row>
    <row r="180" customFormat="false" ht="15" hidden="true" customHeight="false" outlineLevel="0" collapsed="false">
      <c r="A180" s="0" t="s">
        <v>3764</v>
      </c>
      <c r="B180" s="0" t="s">
        <v>3765</v>
      </c>
      <c r="C180" s="0" t="s">
        <v>3766</v>
      </c>
      <c r="D180" s="0" t="s">
        <v>2297</v>
      </c>
      <c r="E180" s="0" t="s">
        <v>3764</v>
      </c>
      <c r="F180" s="0" t="n">
        <v>1</v>
      </c>
      <c r="G180" s="0" t="s">
        <v>2298</v>
      </c>
      <c r="H180" s="0" t="s">
        <v>2170</v>
      </c>
      <c r="I180" s="0" t="s">
        <v>2170</v>
      </c>
      <c r="J180" s="0" t="s">
        <v>2170</v>
      </c>
      <c r="K180" s="0" t="s">
        <v>2170</v>
      </c>
      <c r="L180" s="0" t="s">
        <v>2170</v>
      </c>
      <c r="M180" s="0" t="s">
        <v>2170</v>
      </c>
      <c r="N180" s="0" t="n">
        <f aca="false">FALSE()</f>
        <v>0</v>
      </c>
      <c r="O180" s="0" t="s">
        <v>3767</v>
      </c>
      <c r="P180" s="0" t="s">
        <v>2300</v>
      </c>
      <c r="Q180" s="380" t="n">
        <v>25569.125</v>
      </c>
      <c r="R180" s="0" t="n">
        <v>41251537</v>
      </c>
      <c r="S180" s="0" t="s">
        <v>2301</v>
      </c>
      <c r="T180" s="0" t="s">
        <v>2302</v>
      </c>
      <c r="U180" s="0" t="s">
        <v>2330</v>
      </c>
      <c r="V180" s="0" t="n">
        <v>200000000</v>
      </c>
      <c r="W180" s="0" t="s">
        <v>2312</v>
      </c>
      <c r="X180" s="0" t="n">
        <v>1</v>
      </c>
      <c r="Y180" s="0" t="n">
        <f aca="false">FALSE()</f>
        <v>0</v>
      </c>
      <c r="Z180" s="0" t="n">
        <f aca="false">FALSE()</f>
        <v>0</v>
      </c>
      <c r="AA180" s="0" t="n">
        <f aca="false">FALSE()</f>
        <v>0</v>
      </c>
      <c r="AB180" s="0" t="n">
        <f aca="false">FALSE()</f>
        <v>0</v>
      </c>
      <c r="AC180" s="0" t="n">
        <v>1</v>
      </c>
      <c r="AD180" s="0" t="s">
        <v>2129</v>
      </c>
      <c r="AE180" s="0" t="n">
        <f aca="false">TRUE()</f>
        <v>1</v>
      </c>
      <c r="AF180" s="0" t="s">
        <v>3768</v>
      </c>
      <c r="AG180" s="0" t="n">
        <v>2</v>
      </c>
      <c r="AH180" s="0" t="s">
        <v>3769</v>
      </c>
      <c r="AI180" s="0" t="s">
        <v>3770</v>
      </c>
      <c r="AJ180" s="0" t="n">
        <v>0</v>
      </c>
      <c r="AK180" s="0" t="s">
        <v>2118</v>
      </c>
      <c r="AL180" s="0" t="n">
        <f aca="false">FALSE()</f>
        <v>0</v>
      </c>
      <c r="AM180" s="0" t="n">
        <f aca="false">TRUE()</f>
        <v>1</v>
      </c>
      <c r="AN180" s="0" t="n">
        <f aca="false">FALSE()</f>
        <v>0</v>
      </c>
      <c r="AO180" s="0" t="n">
        <f aca="false">FALSE()</f>
        <v>0</v>
      </c>
      <c r="AP180" s="0" t="n">
        <f aca="false">TRUE()</f>
        <v>1</v>
      </c>
      <c r="AQ180" s="380" t="n">
        <v>43769.6701388889</v>
      </c>
      <c r="AR180" s="380" t="n">
        <v>43769.4166666667</v>
      </c>
      <c r="AS180" s="0" t="s">
        <v>3771</v>
      </c>
      <c r="AT180" s="0" t="s">
        <v>2170</v>
      </c>
      <c r="AU180" s="0" t="s">
        <v>2170</v>
      </c>
    </row>
    <row r="181" customFormat="false" ht="15" hidden="true" customHeight="false" outlineLevel="0" collapsed="false">
      <c r="A181" s="0" t="s">
        <v>3772</v>
      </c>
      <c r="B181" s="0" t="s">
        <v>3773</v>
      </c>
      <c r="C181" s="0" t="s">
        <v>3774</v>
      </c>
      <c r="D181" s="0" t="s">
        <v>2297</v>
      </c>
      <c r="E181" s="0" t="s">
        <v>3772</v>
      </c>
      <c r="F181" s="0" t="n">
        <v>1</v>
      </c>
      <c r="G181" s="0" t="s">
        <v>2298</v>
      </c>
      <c r="H181" s="0" t="s">
        <v>2170</v>
      </c>
      <c r="I181" s="0" t="s">
        <v>2170</v>
      </c>
      <c r="J181" s="0" t="s">
        <v>2170</v>
      </c>
      <c r="K181" s="0" t="s">
        <v>2170</v>
      </c>
      <c r="L181" s="0" t="s">
        <v>2170</v>
      </c>
      <c r="M181" s="0" t="s">
        <v>2170</v>
      </c>
      <c r="N181" s="0" t="n">
        <f aca="false">FALSE()</f>
        <v>0</v>
      </c>
      <c r="O181" s="0" t="s">
        <v>3775</v>
      </c>
      <c r="P181" s="0" t="s">
        <v>2300</v>
      </c>
      <c r="Q181" s="380" t="n">
        <v>25569.125</v>
      </c>
      <c r="R181" s="0" t="n">
        <v>639329625</v>
      </c>
      <c r="S181" s="0" t="s">
        <v>2667</v>
      </c>
      <c r="U181" s="0" t="s">
        <v>610</v>
      </c>
      <c r="V181" s="0" t="n">
        <v>0</v>
      </c>
      <c r="W181" s="0" t="s">
        <v>2409</v>
      </c>
      <c r="X181" s="0" t="n">
        <v>4</v>
      </c>
      <c r="Y181" s="0" t="n">
        <f aca="false">FALSE()</f>
        <v>0</v>
      </c>
      <c r="Z181" s="0" t="n">
        <f aca="false">FALSE()</f>
        <v>0</v>
      </c>
      <c r="AA181" s="0" t="n">
        <f aca="false">FALSE()</f>
        <v>0</v>
      </c>
      <c r="AB181" s="0" t="n">
        <f aca="false">TRUE()</f>
        <v>1</v>
      </c>
      <c r="AC181" s="0" t="n">
        <v>1</v>
      </c>
      <c r="AD181" s="0" t="s">
        <v>2129</v>
      </c>
      <c r="AE181" s="0" t="n">
        <f aca="false">TRUE()</f>
        <v>1</v>
      </c>
      <c r="AF181" s="0" t="s">
        <v>3776</v>
      </c>
      <c r="AG181" s="0" t="n">
        <v>2</v>
      </c>
      <c r="AH181" s="0" t="s">
        <v>3777</v>
      </c>
      <c r="AI181" s="0" t="s">
        <v>3778</v>
      </c>
      <c r="AJ181" s="0" t="n">
        <v>0</v>
      </c>
      <c r="AK181" s="0" t="s">
        <v>2118</v>
      </c>
      <c r="AL181" s="0" t="n">
        <f aca="false">FALSE()</f>
        <v>0</v>
      </c>
      <c r="AM181" s="0" t="n">
        <f aca="false">TRUE()</f>
        <v>1</v>
      </c>
      <c r="AN181" s="0" t="n">
        <f aca="false">FALSE()</f>
        <v>0</v>
      </c>
      <c r="AO181" s="0" t="n">
        <f aca="false">FALSE()</f>
        <v>0</v>
      </c>
      <c r="AP181" s="0" t="n">
        <f aca="false">FALSE()</f>
        <v>0</v>
      </c>
      <c r="AQ181" s="380" t="n">
        <v>44760.6479166667</v>
      </c>
      <c r="AR181" s="380" t="n">
        <v>44760.4166666667</v>
      </c>
      <c r="AS181" s="0" t="s">
        <v>3779</v>
      </c>
      <c r="AT181" s="0" t="s">
        <v>2170</v>
      </c>
      <c r="AU181" s="0" t="s">
        <v>2170</v>
      </c>
    </row>
    <row r="182" customFormat="false" ht="15" hidden="true" customHeight="false" outlineLevel="0" collapsed="false">
      <c r="A182" s="0" t="s">
        <v>3780</v>
      </c>
      <c r="B182" s="0" t="s">
        <v>3781</v>
      </c>
      <c r="C182" s="0" t="s">
        <v>3782</v>
      </c>
      <c r="D182" s="0" t="s">
        <v>2525</v>
      </c>
      <c r="E182" s="0" t="s">
        <v>3780</v>
      </c>
      <c r="F182" s="0" t="n">
        <v>10</v>
      </c>
      <c r="G182" s="0" t="s">
        <v>2526</v>
      </c>
      <c r="H182" s="0" t="s">
        <v>2170</v>
      </c>
      <c r="I182" s="0" t="s">
        <v>2170</v>
      </c>
      <c r="J182" s="0" t="s">
        <v>2170</v>
      </c>
      <c r="K182" s="0" t="s">
        <v>2170</v>
      </c>
      <c r="L182" s="0" t="s">
        <v>2170</v>
      </c>
      <c r="M182" s="0" t="s">
        <v>2170</v>
      </c>
      <c r="N182" s="0" t="n">
        <f aca="false">FALSE()</f>
        <v>0</v>
      </c>
      <c r="O182" s="0" t="s">
        <v>3783</v>
      </c>
      <c r="P182" s="0" t="s">
        <v>2300</v>
      </c>
      <c r="Q182" s="380" t="n">
        <v>25569.125</v>
      </c>
      <c r="R182" s="0" t="n">
        <v>392040877</v>
      </c>
      <c r="S182" s="0" t="s">
        <v>2528</v>
      </c>
      <c r="T182" s="0" t="s">
        <v>2529</v>
      </c>
      <c r="U182" s="0" t="s">
        <v>2330</v>
      </c>
      <c r="V182" s="0" t="n">
        <v>0</v>
      </c>
      <c r="W182" s="0" t="s">
        <v>2530</v>
      </c>
      <c r="X182" s="0" t="n">
        <v>4</v>
      </c>
      <c r="Y182" s="0" t="n">
        <f aca="false">FALSE()</f>
        <v>0</v>
      </c>
      <c r="Z182" s="0" t="n">
        <f aca="false">FALSE()</f>
        <v>0</v>
      </c>
      <c r="AA182" s="0" t="n">
        <f aca="false">FALSE()</f>
        <v>0</v>
      </c>
      <c r="AB182" s="0" t="n">
        <f aca="false">TRUE()</f>
        <v>1</v>
      </c>
      <c r="AC182" s="0" t="n">
        <v>1</v>
      </c>
      <c r="AD182" s="0" t="s">
        <v>2137</v>
      </c>
      <c r="AE182" s="0" t="n">
        <f aca="false">TRUE()</f>
        <v>1</v>
      </c>
      <c r="AF182" s="0" t="s">
        <v>3784</v>
      </c>
      <c r="AG182" s="0" t="n">
        <v>2</v>
      </c>
      <c r="AH182" s="0" t="s">
        <v>3785</v>
      </c>
      <c r="AI182" s="0" t="s">
        <v>3786</v>
      </c>
      <c r="AJ182" s="0" t="n">
        <v>0</v>
      </c>
      <c r="AK182" s="0" t="s">
        <v>3378</v>
      </c>
      <c r="AL182" s="0" t="n">
        <f aca="false">FALSE()</f>
        <v>0</v>
      </c>
      <c r="AM182" s="0" t="n">
        <f aca="false">FALSE()</f>
        <v>0</v>
      </c>
      <c r="AN182" s="0" t="n">
        <f aca="false">FALSE()</f>
        <v>0</v>
      </c>
      <c r="AO182" s="0" t="n">
        <f aca="false">FALSE()</f>
        <v>0</v>
      </c>
      <c r="AP182" s="0" t="n">
        <f aca="false">TRUE()</f>
        <v>1</v>
      </c>
      <c r="AQ182" s="380" t="n">
        <v>44965.3333333333</v>
      </c>
      <c r="AR182" s="380" t="n">
        <v>44965.4166666667</v>
      </c>
      <c r="AS182" s="0" t="s">
        <v>3787</v>
      </c>
      <c r="AT182" s="0" t="s">
        <v>2170</v>
      </c>
      <c r="AU182" s="0" t="s">
        <v>2170</v>
      </c>
    </row>
    <row r="183" customFormat="false" ht="15" hidden="true" customHeight="false" outlineLevel="0" collapsed="false">
      <c r="A183" s="0" t="s">
        <v>3788</v>
      </c>
      <c r="B183" s="0" t="s">
        <v>3789</v>
      </c>
      <c r="C183" s="0" t="s">
        <v>3790</v>
      </c>
      <c r="D183" s="0" t="s">
        <v>2297</v>
      </c>
      <c r="E183" s="0" t="s">
        <v>3788</v>
      </c>
      <c r="F183" s="0" t="n">
        <v>1</v>
      </c>
      <c r="G183" s="0" t="s">
        <v>2298</v>
      </c>
      <c r="H183" s="0" t="s">
        <v>2170</v>
      </c>
      <c r="I183" s="0" t="s">
        <v>2170</v>
      </c>
      <c r="J183" s="0" t="s">
        <v>2170</v>
      </c>
      <c r="K183" s="0" t="s">
        <v>2170</v>
      </c>
      <c r="L183" s="0" t="s">
        <v>2170</v>
      </c>
      <c r="M183" s="0" t="s">
        <v>2170</v>
      </c>
      <c r="N183" s="0" t="n">
        <f aca="false">FALSE()</f>
        <v>0</v>
      </c>
      <c r="O183" s="0" t="s">
        <v>3791</v>
      </c>
      <c r="P183" s="0" t="s">
        <v>2300</v>
      </c>
      <c r="Q183" s="380" t="n">
        <v>25569.125</v>
      </c>
      <c r="R183" s="0" t="n">
        <v>150967792</v>
      </c>
      <c r="S183" s="0" t="s">
        <v>2301</v>
      </c>
      <c r="T183" s="0" t="s">
        <v>2302</v>
      </c>
      <c r="U183" s="0" t="s">
        <v>610</v>
      </c>
      <c r="V183" s="0" t="n">
        <v>10000000000</v>
      </c>
      <c r="W183" s="0" t="s">
        <v>2565</v>
      </c>
      <c r="X183" s="0" t="n">
        <v>4</v>
      </c>
      <c r="Y183" s="0" t="n">
        <f aca="false">FALSE()</f>
        <v>0</v>
      </c>
      <c r="Z183" s="0" t="n">
        <f aca="false">FALSE()</f>
        <v>0</v>
      </c>
      <c r="AA183" s="0" t="n">
        <f aca="false">FALSE()</f>
        <v>0</v>
      </c>
      <c r="AB183" s="0" t="n">
        <f aca="false">FALSE()</f>
        <v>0</v>
      </c>
      <c r="AC183" s="0" t="n">
        <v>1</v>
      </c>
      <c r="AD183" s="0" t="s">
        <v>2129</v>
      </c>
      <c r="AE183" s="0" t="n">
        <f aca="false">TRUE()</f>
        <v>1</v>
      </c>
      <c r="AF183" s="0" t="s">
        <v>3792</v>
      </c>
      <c r="AG183" s="0" t="n">
        <v>2</v>
      </c>
      <c r="AH183" s="0" t="s">
        <v>3793</v>
      </c>
      <c r="AI183" s="0" t="s">
        <v>3794</v>
      </c>
      <c r="AJ183" s="0" t="n">
        <v>0</v>
      </c>
      <c r="AK183" s="0" t="s">
        <v>2118</v>
      </c>
      <c r="AL183" s="0" t="n">
        <f aca="false">FALSE()</f>
        <v>0</v>
      </c>
      <c r="AM183" s="0" t="n">
        <f aca="false">TRUE()</f>
        <v>1</v>
      </c>
      <c r="AN183" s="0" t="n">
        <f aca="false">FALSE()</f>
        <v>0</v>
      </c>
      <c r="AO183" s="0" t="n">
        <f aca="false">FALSE()</f>
        <v>0</v>
      </c>
      <c r="AP183" s="0" t="n">
        <f aca="false">TRUE()</f>
        <v>1</v>
      </c>
      <c r="AQ183" s="380" t="n">
        <v>44300.8506944445</v>
      </c>
      <c r="AR183" s="380" t="n">
        <v>44300.4166666667</v>
      </c>
      <c r="AS183" s="0" t="s">
        <v>3795</v>
      </c>
      <c r="AT183" s="0" t="s">
        <v>2170</v>
      </c>
      <c r="AU183" s="0" t="s">
        <v>2170</v>
      </c>
    </row>
    <row r="184" customFormat="false" ht="15" hidden="true" customHeight="false" outlineLevel="0" collapsed="false">
      <c r="A184" s="0" t="s">
        <v>3796</v>
      </c>
      <c r="B184" s="0" t="s">
        <v>3797</v>
      </c>
      <c r="C184" s="0" t="s">
        <v>3798</v>
      </c>
      <c r="D184" s="0" t="s">
        <v>2297</v>
      </c>
      <c r="E184" s="0" t="s">
        <v>3796</v>
      </c>
      <c r="F184" s="0" t="n">
        <v>1</v>
      </c>
      <c r="G184" s="0" t="s">
        <v>2298</v>
      </c>
      <c r="H184" s="0" t="s">
        <v>2170</v>
      </c>
      <c r="I184" s="0" t="s">
        <v>2170</v>
      </c>
      <c r="J184" s="0" t="s">
        <v>2170</v>
      </c>
      <c r="K184" s="0" t="s">
        <v>2170</v>
      </c>
      <c r="L184" s="0" t="s">
        <v>2170</v>
      </c>
      <c r="M184" s="0" t="s">
        <v>2170</v>
      </c>
      <c r="N184" s="0" t="n">
        <f aca="false">FALSE()</f>
        <v>0</v>
      </c>
      <c r="O184" s="0" t="s">
        <v>3799</v>
      </c>
      <c r="P184" s="0" t="s">
        <v>2300</v>
      </c>
      <c r="Q184" s="380" t="n">
        <v>25569.125</v>
      </c>
      <c r="R184" s="0" t="n">
        <v>16144061</v>
      </c>
      <c r="S184" s="0" t="s">
        <v>2301</v>
      </c>
      <c r="T184" s="0" t="s">
        <v>2302</v>
      </c>
      <c r="U184" s="0" t="s">
        <v>2684</v>
      </c>
      <c r="V184" s="0" t="n">
        <v>50000000</v>
      </c>
      <c r="W184" s="0" t="s">
        <v>2366</v>
      </c>
      <c r="X184" s="0" t="n">
        <v>4</v>
      </c>
      <c r="Y184" s="0" t="n">
        <f aca="false">FALSE()</f>
        <v>0</v>
      </c>
      <c r="Z184" s="0" t="n">
        <f aca="false">FALSE()</f>
        <v>0</v>
      </c>
      <c r="AA184" s="0" t="n">
        <f aca="false">FALSE()</f>
        <v>0</v>
      </c>
      <c r="AB184" s="0" t="n">
        <f aca="false">TRUE()</f>
        <v>1</v>
      </c>
      <c r="AC184" s="0" t="n">
        <v>1</v>
      </c>
      <c r="AD184" s="0" t="s">
        <v>2129</v>
      </c>
      <c r="AE184" s="0" t="n">
        <f aca="false">TRUE()</f>
        <v>1</v>
      </c>
      <c r="AF184" s="0" t="s">
        <v>3800</v>
      </c>
      <c r="AG184" s="0" t="n">
        <v>2</v>
      </c>
      <c r="AH184" s="0" t="s">
        <v>3801</v>
      </c>
      <c r="AI184" s="0" t="s">
        <v>3802</v>
      </c>
      <c r="AJ184" s="0" t="n">
        <v>0</v>
      </c>
      <c r="AK184" s="0" t="s">
        <v>2118</v>
      </c>
      <c r="AL184" s="0" t="n">
        <f aca="false">FALSE()</f>
        <v>0</v>
      </c>
      <c r="AM184" s="0" t="n">
        <f aca="false">TRUE()</f>
        <v>1</v>
      </c>
      <c r="AN184" s="0" t="n">
        <f aca="false">FALSE()</f>
        <v>0</v>
      </c>
      <c r="AO184" s="0" t="n">
        <f aca="false">FALSE()</f>
        <v>0</v>
      </c>
      <c r="AP184" s="0" t="n">
        <f aca="false">FALSE()</f>
        <v>0</v>
      </c>
      <c r="AQ184" s="380" t="n">
        <v>44041.6875</v>
      </c>
      <c r="AR184" s="380" t="n">
        <v>44041.4166666667</v>
      </c>
      <c r="AS184" s="0" t="s">
        <v>3803</v>
      </c>
      <c r="AT184" s="0" t="s">
        <v>2170</v>
      </c>
      <c r="AU184" s="0" t="s">
        <v>2170</v>
      </c>
    </row>
    <row r="185" customFormat="false" ht="15" hidden="true" customHeight="false" outlineLevel="0" collapsed="false">
      <c r="A185" s="0" t="s">
        <v>3804</v>
      </c>
      <c r="B185" s="0" t="s">
        <v>3805</v>
      </c>
      <c r="C185" s="0" t="s">
        <v>3806</v>
      </c>
      <c r="D185" s="0" t="s">
        <v>2297</v>
      </c>
      <c r="E185" s="0" t="s">
        <v>3804</v>
      </c>
      <c r="F185" s="0" t="n">
        <v>1</v>
      </c>
      <c r="G185" s="0" t="s">
        <v>2298</v>
      </c>
      <c r="H185" s="0" t="s">
        <v>2170</v>
      </c>
      <c r="I185" s="0" t="s">
        <v>2170</v>
      </c>
      <c r="J185" s="0" t="s">
        <v>2170</v>
      </c>
      <c r="K185" s="0" t="s">
        <v>2170</v>
      </c>
      <c r="L185" s="0" t="s">
        <v>2170</v>
      </c>
      <c r="M185" s="0" t="s">
        <v>2170</v>
      </c>
      <c r="N185" s="0" t="n">
        <f aca="false">FALSE()</f>
        <v>0</v>
      </c>
      <c r="O185" s="0" t="s">
        <v>3807</v>
      </c>
      <c r="P185" s="0" t="s">
        <v>2300</v>
      </c>
      <c r="Q185" s="380" t="n">
        <v>25569.125</v>
      </c>
      <c r="R185" s="0" t="n">
        <v>51914175</v>
      </c>
      <c r="S185" s="0" t="s">
        <v>2301</v>
      </c>
      <c r="T185" s="0" t="s">
        <v>2302</v>
      </c>
      <c r="U185" s="0" t="s">
        <v>610</v>
      </c>
      <c r="V185" s="0" t="n">
        <v>75000000</v>
      </c>
      <c r="W185" s="0" t="s">
        <v>2356</v>
      </c>
      <c r="X185" s="0" t="n">
        <v>4</v>
      </c>
      <c r="Y185" s="0" t="n">
        <f aca="false">FALSE()</f>
        <v>0</v>
      </c>
      <c r="Z185" s="0" t="n">
        <f aca="false">FALSE()</f>
        <v>0</v>
      </c>
      <c r="AA185" s="0" t="n">
        <f aca="false">FALSE()</f>
        <v>0</v>
      </c>
      <c r="AB185" s="0" t="n">
        <f aca="false">TRUE()</f>
        <v>1</v>
      </c>
      <c r="AC185" s="0" t="n">
        <v>1</v>
      </c>
      <c r="AD185" s="0" t="s">
        <v>2129</v>
      </c>
      <c r="AE185" s="0" t="n">
        <f aca="false">TRUE()</f>
        <v>1</v>
      </c>
      <c r="AF185" s="0" t="s">
        <v>3808</v>
      </c>
      <c r="AG185" s="0" t="n">
        <v>2</v>
      </c>
      <c r="AH185" s="0" t="s">
        <v>3809</v>
      </c>
      <c r="AI185" s="0" t="s">
        <v>3810</v>
      </c>
      <c r="AJ185" s="0" t="n">
        <v>0</v>
      </c>
      <c r="AK185" s="0" t="s">
        <v>2118</v>
      </c>
      <c r="AL185" s="0" t="n">
        <f aca="false">FALSE()</f>
        <v>0</v>
      </c>
      <c r="AM185" s="0" t="n">
        <f aca="false">TRUE()</f>
        <v>1</v>
      </c>
      <c r="AN185" s="0" t="n">
        <f aca="false">FALSE()</f>
        <v>0</v>
      </c>
      <c r="AO185" s="0" t="n">
        <f aca="false">FALSE()</f>
        <v>0</v>
      </c>
      <c r="AP185" s="0" t="n">
        <f aca="false">FALSE()</f>
        <v>0</v>
      </c>
      <c r="AQ185" s="380" t="n">
        <v>43969.6875</v>
      </c>
      <c r="AR185" s="380" t="n">
        <v>43969.4166666667</v>
      </c>
      <c r="AS185" s="0" t="s">
        <v>3811</v>
      </c>
      <c r="AT185" s="0" t="s">
        <v>2170</v>
      </c>
      <c r="AU185" s="0" t="s">
        <v>2170</v>
      </c>
    </row>
    <row r="186" customFormat="false" ht="15" hidden="true" customHeight="false" outlineLevel="0" collapsed="false">
      <c r="A186" s="0" t="s">
        <v>3812</v>
      </c>
      <c r="B186" s="0" t="s">
        <v>3813</v>
      </c>
      <c r="C186" s="0" t="s">
        <v>3814</v>
      </c>
      <c r="D186" s="0" t="s">
        <v>2525</v>
      </c>
      <c r="E186" s="0" t="s">
        <v>3812</v>
      </c>
      <c r="F186" s="0" t="n">
        <v>10</v>
      </c>
      <c r="G186" s="0" t="s">
        <v>2526</v>
      </c>
      <c r="H186" s="0" t="s">
        <v>2170</v>
      </c>
      <c r="I186" s="0" t="s">
        <v>2170</v>
      </c>
      <c r="J186" s="0" t="s">
        <v>2170</v>
      </c>
      <c r="K186" s="0" t="s">
        <v>2170</v>
      </c>
      <c r="L186" s="0" t="s">
        <v>2170</v>
      </c>
      <c r="M186" s="0" t="s">
        <v>2170</v>
      </c>
      <c r="N186" s="0" t="n">
        <f aca="false">FALSE()</f>
        <v>0</v>
      </c>
      <c r="O186" s="0" t="s">
        <v>69</v>
      </c>
      <c r="P186" s="0" t="s">
        <v>2300</v>
      </c>
      <c r="Q186" s="380" t="n">
        <v>25569.125</v>
      </c>
      <c r="R186" s="0" t="n">
        <v>5491984913</v>
      </c>
      <c r="S186" s="0" t="s">
        <v>2528</v>
      </c>
      <c r="T186" s="0" t="s">
        <v>2529</v>
      </c>
      <c r="U186" s="0" t="s">
        <v>2365</v>
      </c>
      <c r="V186" s="0" t="n">
        <v>0</v>
      </c>
      <c r="W186" s="0" t="s">
        <v>2565</v>
      </c>
      <c r="X186" s="0" t="n">
        <v>4</v>
      </c>
      <c r="Y186" s="0" t="n">
        <f aca="false">FALSE()</f>
        <v>0</v>
      </c>
      <c r="Z186" s="0" t="n">
        <f aca="false">FALSE()</f>
        <v>0</v>
      </c>
      <c r="AA186" s="0" t="n">
        <f aca="false">FALSE()</f>
        <v>0</v>
      </c>
      <c r="AB186" s="0" t="n">
        <f aca="false">FALSE()</f>
        <v>0</v>
      </c>
      <c r="AC186" s="0" t="n">
        <v>1</v>
      </c>
      <c r="AD186" s="0" t="s">
        <v>2729</v>
      </c>
      <c r="AE186" s="0" t="n">
        <f aca="false">TRUE()</f>
        <v>1</v>
      </c>
      <c r="AF186" s="0" t="s">
        <v>3815</v>
      </c>
      <c r="AG186" s="0" t="n">
        <v>2</v>
      </c>
      <c r="AH186" s="0" t="s">
        <v>3816</v>
      </c>
      <c r="AI186" s="0" t="s">
        <v>3817</v>
      </c>
      <c r="AJ186" s="0" t="n">
        <v>0</v>
      </c>
      <c r="AK186" s="0" t="s">
        <v>2118</v>
      </c>
      <c r="AL186" s="0" t="n">
        <f aca="false">FALSE()</f>
        <v>0</v>
      </c>
      <c r="AM186" s="0" t="n">
        <f aca="false">FALSE()</f>
        <v>0</v>
      </c>
      <c r="AN186" s="0" t="n">
        <f aca="false">FALSE()</f>
        <v>0</v>
      </c>
      <c r="AO186" s="0" t="n">
        <f aca="false">FALSE()</f>
        <v>0</v>
      </c>
      <c r="AP186" s="0" t="n">
        <f aca="false">TRUE()</f>
        <v>1</v>
      </c>
      <c r="AQ186" s="380" t="n">
        <v>44188.1875</v>
      </c>
      <c r="AR186" s="380" t="n">
        <v>43363.125</v>
      </c>
      <c r="AS186" s="0" t="s">
        <v>3818</v>
      </c>
      <c r="AT186" s="0" t="s">
        <v>2170</v>
      </c>
      <c r="AU186" s="0" t="s">
        <v>2170</v>
      </c>
    </row>
    <row r="187" customFormat="false" ht="15" hidden="true" customHeight="false" outlineLevel="0" collapsed="false">
      <c r="A187" s="0" t="s">
        <v>3819</v>
      </c>
      <c r="B187" s="0" t="s">
        <v>3820</v>
      </c>
      <c r="C187" s="0" t="s">
        <v>3821</v>
      </c>
      <c r="D187" s="0" t="s">
        <v>2297</v>
      </c>
      <c r="E187" s="0" t="s">
        <v>3819</v>
      </c>
      <c r="F187" s="0" t="n">
        <v>1</v>
      </c>
      <c r="G187" s="0" t="s">
        <v>2298</v>
      </c>
      <c r="H187" s="0" t="s">
        <v>2170</v>
      </c>
      <c r="I187" s="0" t="s">
        <v>2170</v>
      </c>
      <c r="J187" s="0" t="s">
        <v>2170</v>
      </c>
      <c r="K187" s="0" t="s">
        <v>2170</v>
      </c>
      <c r="L187" s="0" t="s">
        <v>2170</v>
      </c>
      <c r="M187" s="0" t="s">
        <v>2170</v>
      </c>
      <c r="N187" s="0" t="n">
        <f aca="false">FALSE()</f>
        <v>0</v>
      </c>
      <c r="O187" s="0" t="s">
        <v>3822</v>
      </c>
      <c r="P187" s="0" t="s">
        <v>2300</v>
      </c>
      <c r="Q187" s="380" t="n">
        <v>25569.125</v>
      </c>
      <c r="R187" s="0" t="n">
        <v>34683795</v>
      </c>
      <c r="S187" s="0" t="s">
        <v>2301</v>
      </c>
      <c r="T187" s="0" t="s">
        <v>2302</v>
      </c>
      <c r="U187" s="0" t="s">
        <v>2330</v>
      </c>
      <c r="V187" s="0" t="n">
        <v>100000000</v>
      </c>
      <c r="W187" s="0" t="s">
        <v>2312</v>
      </c>
      <c r="X187" s="0" t="n">
        <v>1</v>
      </c>
      <c r="Y187" s="0" t="n">
        <f aca="false">FALSE()</f>
        <v>0</v>
      </c>
      <c r="Z187" s="0" t="n">
        <f aca="false">FALSE()</f>
        <v>0</v>
      </c>
      <c r="AA187" s="0" t="n">
        <f aca="false">FALSE()</f>
        <v>0</v>
      </c>
      <c r="AB187" s="0" t="n">
        <f aca="false">FALSE()</f>
        <v>0</v>
      </c>
      <c r="AC187" s="0" t="n">
        <v>1</v>
      </c>
      <c r="AD187" s="0" t="s">
        <v>2129</v>
      </c>
      <c r="AE187" s="0" t="n">
        <f aca="false">TRUE()</f>
        <v>1</v>
      </c>
      <c r="AF187" s="0" t="s">
        <v>3823</v>
      </c>
      <c r="AG187" s="0" t="n">
        <v>2</v>
      </c>
      <c r="AH187" s="0" t="s">
        <v>3824</v>
      </c>
      <c r="AI187" s="0" t="s">
        <v>3825</v>
      </c>
      <c r="AJ187" s="0" t="n">
        <v>0</v>
      </c>
      <c r="AK187" s="0" t="s">
        <v>2118</v>
      </c>
      <c r="AL187" s="0" t="n">
        <f aca="false">FALSE()</f>
        <v>0</v>
      </c>
      <c r="AM187" s="0" t="n">
        <f aca="false">TRUE()</f>
        <v>1</v>
      </c>
      <c r="AN187" s="0" t="n">
        <f aca="false">FALSE()</f>
        <v>0</v>
      </c>
      <c r="AO187" s="0" t="n">
        <f aca="false">FALSE()</f>
        <v>0</v>
      </c>
      <c r="AP187" s="0" t="n">
        <f aca="false">FALSE()</f>
        <v>0</v>
      </c>
      <c r="AQ187" s="380" t="n">
        <v>44760.6555555556</v>
      </c>
      <c r="AR187" s="380" t="n">
        <v>44760.4166666667</v>
      </c>
      <c r="AS187" s="0" t="s">
        <v>3826</v>
      </c>
      <c r="AT187" s="0" t="s">
        <v>2170</v>
      </c>
      <c r="AU187" s="0" t="s">
        <v>2170</v>
      </c>
    </row>
    <row r="188" customFormat="false" ht="15" hidden="true" customHeight="false" outlineLevel="0" collapsed="false">
      <c r="A188" s="0" t="s">
        <v>3827</v>
      </c>
      <c r="B188" s="0" t="s">
        <v>3828</v>
      </c>
      <c r="C188" s="0" t="s">
        <v>3829</v>
      </c>
      <c r="D188" s="0" t="s">
        <v>2297</v>
      </c>
      <c r="E188" s="0" t="s">
        <v>3827</v>
      </c>
      <c r="F188" s="0" t="n">
        <v>1</v>
      </c>
      <c r="G188" s="0" t="s">
        <v>2298</v>
      </c>
      <c r="H188" s="0" t="s">
        <v>2170</v>
      </c>
      <c r="I188" s="0" t="s">
        <v>2170</v>
      </c>
      <c r="J188" s="0" t="s">
        <v>2170</v>
      </c>
      <c r="K188" s="0" t="s">
        <v>2170</v>
      </c>
      <c r="L188" s="0" t="s">
        <v>2170</v>
      </c>
      <c r="M188" s="0" t="s">
        <v>2170</v>
      </c>
      <c r="N188" s="0" t="n">
        <f aca="false">FALSE()</f>
        <v>0</v>
      </c>
      <c r="O188" s="0" t="s">
        <v>3830</v>
      </c>
      <c r="P188" s="0" t="s">
        <v>2300</v>
      </c>
      <c r="Q188" s="380" t="n">
        <v>41354.1666666667</v>
      </c>
      <c r="R188" s="0" t="n">
        <v>19441584</v>
      </c>
      <c r="S188" s="0" t="s">
        <v>2301</v>
      </c>
      <c r="T188" s="0" t="s">
        <v>2302</v>
      </c>
      <c r="U188" s="0" t="s">
        <v>2330</v>
      </c>
      <c r="V188" s="0" t="n">
        <v>100000000</v>
      </c>
      <c r="W188" s="0" t="s">
        <v>2366</v>
      </c>
      <c r="X188" s="0" t="n">
        <v>4</v>
      </c>
      <c r="Y188" s="0" t="n">
        <f aca="false">FALSE()</f>
        <v>0</v>
      </c>
      <c r="Z188" s="0" t="n">
        <f aca="false">FALSE()</f>
        <v>0</v>
      </c>
      <c r="AA188" s="0" t="n">
        <f aca="false">FALSE()</f>
        <v>0</v>
      </c>
      <c r="AB188" s="0" t="n">
        <f aca="false">FALSE()</f>
        <v>0</v>
      </c>
      <c r="AC188" s="0" t="n">
        <v>1</v>
      </c>
      <c r="AD188" s="0" t="s">
        <v>2129</v>
      </c>
      <c r="AE188" s="0" t="n">
        <f aca="false">TRUE()</f>
        <v>1</v>
      </c>
      <c r="AF188" s="0" t="s">
        <v>3831</v>
      </c>
      <c r="AG188" s="0" t="n">
        <v>2</v>
      </c>
      <c r="AH188" s="0" t="s">
        <v>3832</v>
      </c>
      <c r="AI188" s="0" t="s">
        <v>3833</v>
      </c>
      <c r="AJ188" s="0" t="n">
        <v>0</v>
      </c>
      <c r="AK188" s="0" t="s">
        <v>2118</v>
      </c>
      <c r="AL188" s="0" t="n">
        <f aca="false">FALSE()</f>
        <v>0</v>
      </c>
      <c r="AM188" s="0" t="n">
        <f aca="false">TRUE()</f>
        <v>1</v>
      </c>
      <c r="AN188" s="0" t="n">
        <f aca="false">FALSE()</f>
        <v>0</v>
      </c>
      <c r="AO188" s="0" t="n">
        <f aca="false">FALSE()</f>
        <v>0</v>
      </c>
      <c r="AP188" s="0" t="n">
        <f aca="false">FALSE()</f>
        <v>0</v>
      </c>
      <c r="AQ188" s="380" t="n">
        <v>43524.7291666667</v>
      </c>
      <c r="AR188" s="380" t="n">
        <v>41354.1666666667</v>
      </c>
      <c r="AS188" s="0" t="s">
        <v>3834</v>
      </c>
      <c r="AT188" s="0" t="s">
        <v>2170</v>
      </c>
      <c r="AU188" s="0" t="s">
        <v>2170</v>
      </c>
    </row>
    <row r="189" customFormat="false" ht="15" hidden="true" customHeight="false" outlineLevel="0" collapsed="false">
      <c r="A189" s="0" t="s">
        <v>3835</v>
      </c>
      <c r="B189" s="0" t="s">
        <v>3836</v>
      </c>
      <c r="C189" s="0" t="s">
        <v>3837</v>
      </c>
      <c r="D189" s="0" t="s">
        <v>2297</v>
      </c>
      <c r="E189" s="0" t="s">
        <v>3835</v>
      </c>
      <c r="F189" s="0" t="n">
        <v>1</v>
      </c>
      <c r="G189" s="0" t="s">
        <v>2298</v>
      </c>
      <c r="H189" s="0" t="s">
        <v>2170</v>
      </c>
      <c r="I189" s="0" t="s">
        <v>2170</v>
      </c>
      <c r="J189" s="0" t="s">
        <v>2170</v>
      </c>
      <c r="K189" s="0" t="s">
        <v>2170</v>
      </c>
      <c r="L189" s="0" t="s">
        <v>2170</v>
      </c>
      <c r="M189" s="0" t="s">
        <v>2170</v>
      </c>
      <c r="N189" s="0" t="n">
        <f aca="false">FALSE()</f>
        <v>0</v>
      </c>
      <c r="O189" s="0" t="s">
        <v>3838</v>
      </c>
      <c r="P189" s="0" t="s">
        <v>2300</v>
      </c>
      <c r="Q189" s="380" t="n">
        <v>34984.1666666667</v>
      </c>
      <c r="R189" s="0" t="n">
        <v>40087971</v>
      </c>
      <c r="S189" s="0" t="s">
        <v>2301</v>
      </c>
      <c r="T189" s="0" t="s">
        <v>2302</v>
      </c>
      <c r="U189" s="0" t="s">
        <v>2365</v>
      </c>
      <c r="V189" s="0" t="n">
        <v>100000000</v>
      </c>
      <c r="W189" s="0" t="s">
        <v>2312</v>
      </c>
      <c r="X189" s="0" t="n">
        <v>4</v>
      </c>
      <c r="Y189" s="0" t="n">
        <f aca="false">FALSE()</f>
        <v>0</v>
      </c>
      <c r="Z189" s="0" t="n">
        <f aca="false">FALSE()</f>
        <v>0</v>
      </c>
      <c r="AA189" s="0" t="n">
        <f aca="false">FALSE()</f>
        <v>0</v>
      </c>
      <c r="AB189" s="0" t="n">
        <f aca="false">TRUE()</f>
        <v>1</v>
      </c>
      <c r="AC189" s="0" t="n">
        <v>1</v>
      </c>
      <c r="AD189" s="0" t="s">
        <v>2129</v>
      </c>
      <c r="AE189" s="0" t="n">
        <f aca="false">TRUE()</f>
        <v>1</v>
      </c>
      <c r="AF189" s="0" t="s">
        <v>3839</v>
      </c>
      <c r="AG189" s="0" t="n">
        <v>2</v>
      </c>
      <c r="AH189" s="0" t="s">
        <v>3840</v>
      </c>
      <c r="AI189" s="0" t="s">
        <v>3841</v>
      </c>
      <c r="AJ189" s="0" t="n">
        <v>0</v>
      </c>
      <c r="AK189" s="0" t="s">
        <v>2118</v>
      </c>
      <c r="AL189" s="0" t="n">
        <f aca="false">FALSE()</f>
        <v>0</v>
      </c>
      <c r="AM189" s="0" t="n">
        <f aca="false">TRUE()</f>
        <v>1</v>
      </c>
      <c r="AN189" s="0" t="n">
        <f aca="false">FALSE()</f>
        <v>0</v>
      </c>
      <c r="AO189" s="0" t="n">
        <f aca="false">FALSE()</f>
        <v>0</v>
      </c>
      <c r="AP189" s="0" t="n">
        <f aca="false">FALSE()</f>
        <v>0</v>
      </c>
      <c r="AQ189" s="380" t="n">
        <v>43496.5604166667</v>
      </c>
      <c r="AR189" s="380" t="n">
        <v>34985.1666666667</v>
      </c>
      <c r="AS189" s="0" t="s">
        <v>3842</v>
      </c>
      <c r="AT189" s="0" t="s">
        <v>2170</v>
      </c>
      <c r="AU189" s="0" t="s">
        <v>2170</v>
      </c>
    </row>
    <row r="190" customFormat="false" ht="15" hidden="true" customHeight="false" outlineLevel="0" collapsed="false">
      <c r="A190" s="0" t="s">
        <v>3843</v>
      </c>
      <c r="B190" s="0" t="s">
        <v>3844</v>
      </c>
      <c r="C190" s="0" t="s">
        <v>3845</v>
      </c>
      <c r="D190" s="0" t="s">
        <v>2297</v>
      </c>
      <c r="E190" s="0" t="s">
        <v>3843</v>
      </c>
      <c r="F190" s="0" t="n">
        <v>1</v>
      </c>
      <c r="G190" s="0" t="s">
        <v>2298</v>
      </c>
      <c r="H190" s="0" t="s">
        <v>2170</v>
      </c>
      <c r="I190" s="0" t="s">
        <v>2170</v>
      </c>
      <c r="J190" s="0" t="s">
        <v>2170</v>
      </c>
      <c r="K190" s="0" t="s">
        <v>2170</v>
      </c>
      <c r="L190" s="0" t="s">
        <v>2170</v>
      </c>
      <c r="M190" s="0" t="s">
        <v>2170</v>
      </c>
      <c r="N190" s="0" t="n">
        <f aca="false">FALSE()</f>
        <v>0</v>
      </c>
      <c r="O190" s="0" t="s">
        <v>3846</v>
      </c>
      <c r="P190" s="0" t="s">
        <v>2300</v>
      </c>
      <c r="Q190" s="380" t="n">
        <v>41705.1666666667</v>
      </c>
      <c r="R190" s="0" t="n">
        <v>93656678</v>
      </c>
      <c r="S190" s="0" t="s">
        <v>2301</v>
      </c>
      <c r="T190" s="0" t="s">
        <v>2302</v>
      </c>
      <c r="U190" s="0" t="s">
        <v>2365</v>
      </c>
      <c r="V190" s="0" t="n">
        <v>250000000</v>
      </c>
      <c r="W190" s="0" t="s">
        <v>2565</v>
      </c>
      <c r="X190" s="0" t="n">
        <v>1</v>
      </c>
      <c r="Y190" s="0" t="n">
        <f aca="false">FALSE()</f>
        <v>0</v>
      </c>
      <c r="Z190" s="0" t="n">
        <f aca="false">FALSE()</f>
        <v>0</v>
      </c>
      <c r="AA190" s="0" t="n">
        <f aca="false">FALSE()</f>
        <v>0</v>
      </c>
      <c r="AB190" s="0" t="n">
        <f aca="false">FALSE()</f>
        <v>0</v>
      </c>
      <c r="AC190" s="0" t="n">
        <v>1</v>
      </c>
      <c r="AD190" s="0" t="s">
        <v>2129</v>
      </c>
      <c r="AE190" s="0" t="n">
        <f aca="false">TRUE()</f>
        <v>1</v>
      </c>
      <c r="AF190" s="0" t="s">
        <v>3847</v>
      </c>
      <c r="AG190" s="0" t="n">
        <v>2</v>
      </c>
      <c r="AH190" s="0" t="s">
        <v>3848</v>
      </c>
      <c r="AI190" s="0" t="s">
        <v>3849</v>
      </c>
      <c r="AJ190" s="0" t="n">
        <v>0</v>
      </c>
      <c r="AK190" s="0" t="s">
        <v>2118</v>
      </c>
      <c r="AL190" s="0" t="n">
        <f aca="false">FALSE()</f>
        <v>0</v>
      </c>
      <c r="AM190" s="0" t="n">
        <f aca="false">TRUE()</f>
        <v>1</v>
      </c>
      <c r="AN190" s="0" t="n">
        <f aca="false">FALSE()</f>
        <v>0</v>
      </c>
      <c r="AO190" s="0" t="n">
        <f aca="false">FALSE()</f>
        <v>0</v>
      </c>
      <c r="AP190" s="0" t="n">
        <f aca="false">FALSE()</f>
        <v>0</v>
      </c>
      <c r="AQ190" s="380" t="n">
        <v>43682.6881944444</v>
      </c>
      <c r="AR190" s="380" t="n">
        <v>41705.1666666667</v>
      </c>
      <c r="AS190" s="0" t="s">
        <v>3850</v>
      </c>
      <c r="AT190" s="0" t="s">
        <v>2170</v>
      </c>
      <c r="AU190" s="0" t="s">
        <v>2170</v>
      </c>
    </row>
    <row r="191" customFormat="false" ht="15" hidden="true" customHeight="false" outlineLevel="0" collapsed="false">
      <c r="A191" s="0" t="s">
        <v>3851</v>
      </c>
      <c r="B191" s="0" t="s">
        <v>3852</v>
      </c>
      <c r="C191" s="0" t="s">
        <v>3853</v>
      </c>
      <c r="D191" s="0" t="s">
        <v>2297</v>
      </c>
      <c r="E191" s="0" t="s">
        <v>3851</v>
      </c>
      <c r="F191" s="0" t="n">
        <v>1</v>
      </c>
      <c r="G191" s="0" t="s">
        <v>2298</v>
      </c>
      <c r="H191" s="0" t="s">
        <v>2170</v>
      </c>
      <c r="I191" s="0" t="s">
        <v>2170</v>
      </c>
      <c r="J191" s="0" t="s">
        <v>2170</v>
      </c>
      <c r="K191" s="0" t="s">
        <v>2170</v>
      </c>
      <c r="L191" s="0" t="s">
        <v>2170</v>
      </c>
      <c r="M191" s="0" t="s">
        <v>2170</v>
      </c>
      <c r="N191" s="0" t="n">
        <f aca="false">FALSE()</f>
        <v>0</v>
      </c>
      <c r="O191" s="0" t="s">
        <v>3854</v>
      </c>
      <c r="P191" s="0" t="s">
        <v>2300</v>
      </c>
      <c r="Q191" s="380" t="n">
        <v>25569.125</v>
      </c>
      <c r="R191" s="0" t="n">
        <v>127605611</v>
      </c>
      <c r="S191" s="0" t="s">
        <v>2301</v>
      </c>
      <c r="T191" s="0" t="s">
        <v>2302</v>
      </c>
      <c r="U191" s="0" t="s">
        <v>2891</v>
      </c>
      <c r="V191" s="0" t="n">
        <v>240000000</v>
      </c>
      <c r="W191" s="0" t="s">
        <v>2356</v>
      </c>
      <c r="X191" s="0" t="n">
        <v>4</v>
      </c>
      <c r="Y191" s="0" t="n">
        <f aca="false">FALSE()</f>
        <v>0</v>
      </c>
      <c r="Z191" s="0" t="n">
        <f aca="false">FALSE()</f>
        <v>0</v>
      </c>
      <c r="AA191" s="0" t="n">
        <f aca="false">FALSE()</f>
        <v>0</v>
      </c>
      <c r="AB191" s="0" t="n">
        <f aca="false">TRUE()</f>
        <v>1</v>
      </c>
      <c r="AC191" s="0" t="n">
        <v>1</v>
      </c>
      <c r="AD191" s="0" t="s">
        <v>2129</v>
      </c>
      <c r="AE191" s="0" t="n">
        <f aca="false">TRUE()</f>
        <v>1</v>
      </c>
      <c r="AF191" s="0" t="s">
        <v>3855</v>
      </c>
      <c r="AG191" s="0" t="n">
        <v>2</v>
      </c>
      <c r="AH191" s="0" t="s">
        <v>3856</v>
      </c>
      <c r="AI191" s="0" t="s">
        <v>3857</v>
      </c>
      <c r="AJ191" s="0" t="n">
        <v>0</v>
      </c>
      <c r="AK191" s="0" t="s">
        <v>2118</v>
      </c>
      <c r="AL191" s="0" t="n">
        <f aca="false">FALSE()</f>
        <v>0</v>
      </c>
      <c r="AM191" s="0" t="n">
        <f aca="false">TRUE()</f>
        <v>1</v>
      </c>
      <c r="AN191" s="0" t="n">
        <f aca="false">FALSE()</f>
        <v>0</v>
      </c>
      <c r="AO191" s="0" t="n">
        <f aca="false">FALSE()</f>
        <v>0</v>
      </c>
      <c r="AP191" s="0" t="n">
        <f aca="false">FALSE()</f>
        <v>0</v>
      </c>
      <c r="AQ191" s="380" t="n">
        <v>43815.7291666667</v>
      </c>
      <c r="AR191" s="380" t="n">
        <v>43815.4166666667</v>
      </c>
      <c r="AS191" s="0" t="s">
        <v>3858</v>
      </c>
      <c r="AT191" s="0" t="s">
        <v>2170</v>
      </c>
      <c r="AU191" s="0" t="s">
        <v>2170</v>
      </c>
    </row>
    <row r="192" customFormat="false" ht="15" hidden="true" customHeight="false" outlineLevel="0" collapsed="false">
      <c r="A192" s="0" t="s">
        <v>3859</v>
      </c>
      <c r="B192" s="0" t="s">
        <v>3860</v>
      </c>
      <c r="C192" s="0" t="s">
        <v>3861</v>
      </c>
      <c r="D192" s="0" t="s">
        <v>2297</v>
      </c>
      <c r="E192" s="0" t="s">
        <v>3859</v>
      </c>
      <c r="F192" s="0" t="n">
        <v>1</v>
      </c>
      <c r="G192" s="0" t="s">
        <v>2298</v>
      </c>
      <c r="H192" s="0" t="s">
        <v>2170</v>
      </c>
      <c r="I192" s="0" t="s">
        <v>2170</v>
      </c>
      <c r="J192" s="0" t="s">
        <v>2170</v>
      </c>
      <c r="K192" s="0" t="s">
        <v>2170</v>
      </c>
      <c r="L192" s="0" t="s">
        <v>2170</v>
      </c>
      <c r="M192" s="0" t="s">
        <v>2170</v>
      </c>
      <c r="N192" s="0" t="n">
        <f aca="false">FALSE()</f>
        <v>0</v>
      </c>
      <c r="O192" s="0" t="s">
        <v>3862</v>
      </c>
      <c r="P192" s="0" t="s">
        <v>2300</v>
      </c>
      <c r="Q192" s="380" t="n">
        <v>22598.125</v>
      </c>
      <c r="R192" s="0" t="n">
        <v>221364660</v>
      </c>
      <c r="S192" s="0" t="s">
        <v>2301</v>
      </c>
      <c r="T192" s="0" t="s">
        <v>2302</v>
      </c>
      <c r="U192" s="0" t="s">
        <v>2114</v>
      </c>
      <c r="V192" s="0" t="n">
        <v>0</v>
      </c>
      <c r="W192" s="0" t="s">
        <v>2356</v>
      </c>
      <c r="X192" s="0" t="n">
        <v>4</v>
      </c>
      <c r="Y192" s="0" t="n">
        <f aca="false">FALSE()</f>
        <v>0</v>
      </c>
      <c r="Z192" s="0" t="n">
        <f aca="false">FALSE()</f>
        <v>0</v>
      </c>
      <c r="AA192" s="0" t="n">
        <f aca="false">FALSE()</f>
        <v>0</v>
      </c>
      <c r="AB192" s="0" t="n">
        <f aca="false">TRUE()</f>
        <v>1</v>
      </c>
      <c r="AC192" s="0" t="n">
        <v>1</v>
      </c>
      <c r="AD192" s="0" t="s">
        <v>2129</v>
      </c>
      <c r="AE192" s="0" t="n">
        <f aca="false">TRUE()</f>
        <v>1</v>
      </c>
      <c r="AF192" s="0" t="s">
        <v>3863</v>
      </c>
      <c r="AG192" s="0" t="n">
        <v>2</v>
      </c>
      <c r="AH192" s="0" t="s">
        <v>3864</v>
      </c>
      <c r="AI192" s="0" t="s">
        <v>3865</v>
      </c>
      <c r="AJ192" s="0" t="n">
        <v>0</v>
      </c>
      <c r="AK192" s="0" t="s">
        <v>2118</v>
      </c>
      <c r="AL192" s="0" t="n">
        <f aca="false">FALSE()</f>
        <v>0</v>
      </c>
      <c r="AM192" s="0" t="n">
        <f aca="false">TRUE()</f>
        <v>1</v>
      </c>
      <c r="AN192" s="0" t="n">
        <f aca="false">FALSE()</f>
        <v>0</v>
      </c>
      <c r="AO192" s="0" t="n">
        <f aca="false">FALSE()</f>
        <v>0</v>
      </c>
      <c r="AP192" s="0" t="n">
        <f aca="false">FALSE()</f>
        <v>0</v>
      </c>
      <c r="AQ192" s="380" t="n">
        <v>43123.7291666667</v>
      </c>
      <c r="AR192" s="380" t="n">
        <v>32398.1666666667</v>
      </c>
      <c r="AS192" s="0" t="s">
        <v>3866</v>
      </c>
      <c r="AT192" s="0" t="s">
        <v>2170</v>
      </c>
      <c r="AU192" s="0" t="s">
        <v>2170</v>
      </c>
    </row>
    <row r="193" customFormat="false" ht="15" hidden="true" customHeight="false" outlineLevel="0" collapsed="false">
      <c r="A193" s="0" t="s">
        <v>3867</v>
      </c>
      <c r="B193" s="0" t="s">
        <v>3868</v>
      </c>
      <c r="C193" s="0" t="s">
        <v>3869</v>
      </c>
      <c r="D193" s="0" t="s">
        <v>2297</v>
      </c>
      <c r="E193" s="0" t="s">
        <v>3867</v>
      </c>
      <c r="F193" s="0" t="n">
        <v>1</v>
      </c>
      <c r="G193" s="0" t="s">
        <v>2298</v>
      </c>
      <c r="H193" s="0" t="s">
        <v>2170</v>
      </c>
      <c r="I193" s="0" t="s">
        <v>2170</v>
      </c>
      <c r="J193" s="0" t="s">
        <v>2170</v>
      </c>
      <c r="K193" s="0" t="s">
        <v>2170</v>
      </c>
      <c r="L193" s="0" t="s">
        <v>2170</v>
      </c>
      <c r="M193" s="0" t="s">
        <v>2170</v>
      </c>
      <c r="N193" s="0" t="n">
        <f aca="false">FALSE()</f>
        <v>0</v>
      </c>
      <c r="O193" s="0" t="s">
        <v>3870</v>
      </c>
      <c r="P193" s="0" t="s">
        <v>2300</v>
      </c>
      <c r="Q193" s="380" t="n">
        <v>25569.125</v>
      </c>
      <c r="R193" s="0" t="n">
        <v>340107539</v>
      </c>
      <c r="S193" s="0" t="s">
        <v>2301</v>
      </c>
      <c r="T193" s="0" t="s">
        <v>2302</v>
      </c>
      <c r="U193" s="0" t="s">
        <v>2330</v>
      </c>
      <c r="V193" s="0" t="n">
        <v>600000000</v>
      </c>
      <c r="W193" s="0" t="s">
        <v>2366</v>
      </c>
      <c r="X193" s="0" t="n">
        <v>4</v>
      </c>
      <c r="Y193" s="0" t="n">
        <f aca="false">FALSE()</f>
        <v>0</v>
      </c>
      <c r="Z193" s="0" t="n">
        <f aca="false">FALSE()</f>
        <v>0</v>
      </c>
      <c r="AA193" s="0" t="n">
        <f aca="false">FALSE()</f>
        <v>0</v>
      </c>
      <c r="AB193" s="0" t="n">
        <f aca="false">TRUE()</f>
        <v>1</v>
      </c>
      <c r="AC193" s="0" t="n">
        <v>1</v>
      </c>
      <c r="AD193" s="0" t="s">
        <v>2129</v>
      </c>
      <c r="AE193" s="0" t="n">
        <f aca="false">TRUE()</f>
        <v>1</v>
      </c>
      <c r="AF193" s="0" t="s">
        <v>3871</v>
      </c>
      <c r="AG193" s="0" t="n">
        <v>2</v>
      </c>
      <c r="AH193" s="0" t="s">
        <v>3872</v>
      </c>
      <c r="AI193" s="0" t="s">
        <v>3873</v>
      </c>
      <c r="AJ193" s="0" t="n">
        <v>0</v>
      </c>
      <c r="AK193" s="0" t="s">
        <v>2118</v>
      </c>
      <c r="AL193" s="0" t="n">
        <f aca="false">FALSE()</f>
        <v>0</v>
      </c>
      <c r="AM193" s="0" t="n">
        <f aca="false">TRUE()</f>
        <v>1</v>
      </c>
      <c r="AN193" s="0" t="n">
        <f aca="false">FALSE()</f>
        <v>0</v>
      </c>
      <c r="AO193" s="0" t="n">
        <f aca="false">FALSE()</f>
        <v>0</v>
      </c>
      <c r="AP193" s="0" t="n">
        <f aca="false">FALSE()</f>
        <v>0</v>
      </c>
      <c r="AQ193" s="380" t="n">
        <v>43123.7319444444</v>
      </c>
      <c r="AR193" s="380" t="n">
        <v>32652.1666666667</v>
      </c>
      <c r="AS193" s="0" t="s">
        <v>3874</v>
      </c>
      <c r="AT193" s="0" t="s">
        <v>2170</v>
      </c>
      <c r="AU193" s="0" t="s">
        <v>2170</v>
      </c>
    </row>
    <row r="194" customFormat="false" ht="15" hidden="true" customHeight="false" outlineLevel="0" collapsed="false">
      <c r="A194" s="0" t="s">
        <v>756</v>
      </c>
      <c r="B194" s="0" t="s">
        <v>3875</v>
      </c>
      <c r="C194" s="0" t="s">
        <v>753</v>
      </c>
      <c r="D194" s="0" t="s">
        <v>720</v>
      </c>
      <c r="E194" s="0" t="s">
        <v>756</v>
      </c>
      <c r="F194" s="0" t="n">
        <v>10</v>
      </c>
      <c r="G194" s="0" t="s">
        <v>434</v>
      </c>
      <c r="H194" s="0" t="s">
        <v>2596</v>
      </c>
      <c r="I194" s="0" t="s">
        <v>2596</v>
      </c>
      <c r="J194" s="0" t="s">
        <v>2723</v>
      </c>
      <c r="K194" s="0" t="s">
        <v>2083</v>
      </c>
      <c r="L194" s="0" t="s">
        <v>2783</v>
      </c>
      <c r="M194" s="0" t="s">
        <v>2726</v>
      </c>
      <c r="N194" s="0" t="n">
        <f aca="false">TRUE()</f>
        <v>1</v>
      </c>
      <c r="O194" s="0" t="s">
        <v>3876</v>
      </c>
      <c r="P194" s="0" t="s">
        <v>2601</v>
      </c>
      <c r="Q194" s="380" t="n">
        <v>40780.1666666667</v>
      </c>
      <c r="R194" s="0" t="n">
        <v>7364965630</v>
      </c>
      <c r="S194" s="0" t="s">
        <v>601</v>
      </c>
      <c r="T194" s="0" t="s">
        <v>2602</v>
      </c>
      <c r="U194" s="0" t="s">
        <v>2114</v>
      </c>
      <c r="V194" s="0" t="n">
        <v>7364965630</v>
      </c>
      <c r="W194" s="0" t="s">
        <v>3877</v>
      </c>
      <c r="X194" s="0" t="n">
        <v>5</v>
      </c>
      <c r="Y194" s="0" t="n">
        <f aca="false">FALSE()</f>
        <v>0</v>
      </c>
      <c r="Z194" s="0" t="n">
        <f aca="false">TRUE()</f>
        <v>1</v>
      </c>
      <c r="AA194" s="0" t="n">
        <f aca="false">TRUE()</f>
        <v>1</v>
      </c>
      <c r="AB194" s="0" t="n">
        <f aca="false">TRUE()</f>
        <v>1</v>
      </c>
      <c r="AC194" s="0" t="n">
        <v>1</v>
      </c>
      <c r="AD194" s="0" t="s">
        <v>2129</v>
      </c>
      <c r="AE194" s="0" t="n">
        <f aca="false">TRUE()</f>
        <v>1</v>
      </c>
      <c r="AF194" s="0" t="s">
        <v>3878</v>
      </c>
      <c r="AG194" s="0" t="n">
        <v>1</v>
      </c>
      <c r="AH194" s="0" t="s">
        <v>3879</v>
      </c>
      <c r="AI194" s="0" t="s">
        <v>3880</v>
      </c>
      <c r="AJ194" s="0" t="n">
        <v>0</v>
      </c>
      <c r="AK194" s="0" t="s">
        <v>2118</v>
      </c>
      <c r="AL194" s="0" t="n">
        <f aca="false">TRUE()</f>
        <v>1</v>
      </c>
      <c r="AM194" s="0" t="n">
        <f aca="false">FALSE()</f>
        <v>0</v>
      </c>
      <c r="AN194" s="0" t="n">
        <f aca="false">TRUE()</f>
        <v>1</v>
      </c>
      <c r="AO194" s="0" t="n">
        <f aca="false">FALSE()</f>
        <v>0</v>
      </c>
      <c r="AP194" s="0" t="n">
        <f aca="false">TRUE()</f>
        <v>1</v>
      </c>
      <c r="AQ194" s="380" t="n">
        <v>43166.8986111111</v>
      </c>
      <c r="AR194" s="380" t="n">
        <v>40877.4583333333</v>
      </c>
      <c r="AS194" s="0" t="s">
        <v>3881</v>
      </c>
      <c r="AT194" s="0" t="s">
        <v>2723</v>
      </c>
      <c r="AU194" s="0" t="s">
        <v>2083</v>
      </c>
    </row>
    <row r="195" customFormat="false" ht="15" hidden="true" customHeight="false" outlineLevel="0" collapsed="false">
      <c r="A195" s="0" t="s">
        <v>3882</v>
      </c>
      <c r="B195" s="0" t="s">
        <v>3883</v>
      </c>
      <c r="C195" s="0" t="s">
        <v>3884</v>
      </c>
      <c r="D195" s="0" t="s">
        <v>2297</v>
      </c>
      <c r="E195" s="0" t="s">
        <v>3882</v>
      </c>
      <c r="F195" s="0" t="n">
        <v>1</v>
      </c>
      <c r="G195" s="0" t="s">
        <v>2298</v>
      </c>
      <c r="H195" s="0" t="s">
        <v>2170</v>
      </c>
      <c r="I195" s="0" t="s">
        <v>2170</v>
      </c>
      <c r="J195" s="0" t="s">
        <v>2170</v>
      </c>
      <c r="K195" s="0" t="s">
        <v>2170</v>
      </c>
      <c r="L195" s="0" t="s">
        <v>2170</v>
      </c>
      <c r="M195" s="0" t="s">
        <v>2170</v>
      </c>
      <c r="N195" s="0" t="n">
        <f aca="false">FALSE()</f>
        <v>0</v>
      </c>
      <c r="O195" s="0" t="s">
        <v>3885</v>
      </c>
      <c r="P195" s="0" t="s">
        <v>2300</v>
      </c>
      <c r="Q195" s="380" t="n">
        <v>37950.125</v>
      </c>
      <c r="R195" s="0" t="n">
        <v>51161022</v>
      </c>
      <c r="S195" s="0" t="s">
        <v>2301</v>
      </c>
      <c r="T195" s="0" t="s">
        <v>2302</v>
      </c>
      <c r="U195" s="0" t="s">
        <v>2116</v>
      </c>
      <c r="V195" s="0" t="n">
        <v>100000000</v>
      </c>
      <c r="W195" s="0" t="s">
        <v>2312</v>
      </c>
      <c r="X195" s="0" t="n">
        <v>4</v>
      </c>
      <c r="Y195" s="0" t="n">
        <f aca="false">FALSE()</f>
        <v>0</v>
      </c>
      <c r="Z195" s="0" t="n">
        <f aca="false">FALSE()</f>
        <v>0</v>
      </c>
      <c r="AA195" s="0" t="n">
        <f aca="false">FALSE()</f>
        <v>0</v>
      </c>
      <c r="AB195" s="0" t="n">
        <f aca="false">TRUE()</f>
        <v>1</v>
      </c>
      <c r="AC195" s="0" t="n">
        <v>1</v>
      </c>
      <c r="AD195" s="0" t="s">
        <v>2129</v>
      </c>
      <c r="AE195" s="0" t="n">
        <f aca="false">TRUE()</f>
        <v>1</v>
      </c>
      <c r="AF195" s="0" t="s">
        <v>3886</v>
      </c>
      <c r="AG195" s="0" t="n">
        <v>2</v>
      </c>
      <c r="AH195" s="0" t="s">
        <v>3887</v>
      </c>
      <c r="AI195" s="0" t="s">
        <v>3888</v>
      </c>
      <c r="AJ195" s="0" t="n">
        <v>0</v>
      </c>
      <c r="AK195" s="0" t="s">
        <v>2118</v>
      </c>
      <c r="AL195" s="0" t="n">
        <f aca="false">FALSE()</f>
        <v>0</v>
      </c>
      <c r="AM195" s="0" t="n">
        <f aca="false">TRUE()</f>
        <v>1</v>
      </c>
      <c r="AN195" s="0" t="n">
        <f aca="false">FALSE()</f>
        <v>0</v>
      </c>
      <c r="AO195" s="0" t="n">
        <f aca="false">FALSE()</f>
        <v>0</v>
      </c>
      <c r="AP195" s="0" t="n">
        <f aca="false">FALSE()</f>
        <v>0</v>
      </c>
      <c r="AQ195" s="380" t="n">
        <v>43496.7291666667</v>
      </c>
      <c r="AR195" s="380" t="n">
        <v>37950.125</v>
      </c>
      <c r="AS195" s="0" t="s">
        <v>3889</v>
      </c>
      <c r="AT195" s="0" t="s">
        <v>2170</v>
      </c>
      <c r="AU195" s="0" t="s">
        <v>2170</v>
      </c>
    </row>
    <row r="196" customFormat="false" ht="15" hidden="true" customHeight="false" outlineLevel="0" collapsed="false">
      <c r="A196" s="0" t="s">
        <v>3890</v>
      </c>
      <c r="B196" s="0" t="s">
        <v>3891</v>
      </c>
      <c r="C196" s="0" t="s">
        <v>3892</v>
      </c>
      <c r="D196" s="0" t="s">
        <v>2297</v>
      </c>
      <c r="E196" s="0" t="s">
        <v>3890</v>
      </c>
      <c r="F196" s="0" t="n">
        <v>1</v>
      </c>
      <c r="G196" s="0" t="s">
        <v>2298</v>
      </c>
      <c r="H196" s="0" t="s">
        <v>2170</v>
      </c>
      <c r="I196" s="0" t="s">
        <v>2170</v>
      </c>
      <c r="J196" s="0" t="s">
        <v>2170</v>
      </c>
      <c r="K196" s="0" t="s">
        <v>2170</v>
      </c>
      <c r="L196" s="0" t="s">
        <v>2170</v>
      </c>
      <c r="M196" s="0" t="s">
        <v>2170</v>
      </c>
      <c r="N196" s="0" t="n">
        <f aca="false">FALSE()</f>
        <v>0</v>
      </c>
      <c r="O196" s="0" t="s">
        <v>3893</v>
      </c>
      <c r="P196" s="0" t="s">
        <v>2300</v>
      </c>
      <c r="Q196" s="380" t="n">
        <v>30370.125</v>
      </c>
      <c r="R196" s="0" t="n">
        <v>125232721</v>
      </c>
      <c r="S196" s="0" t="s">
        <v>2301</v>
      </c>
      <c r="T196" s="0" t="s">
        <v>2302</v>
      </c>
      <c r="U196" s="0" t="s">
        <v>2115</v>
      </c>
      <c r="V196" s="0" t="n">
        <v>200000000</v>
      </c>
      <c r="W196" s="0" t="s">
        <v>2366</v>
      </c>
      <c r="X196" s="0" t="n">
        <v>4</v>
      </c>
      <c r="Y196" s="0" t="n">
        <f aca="false">FALSE()</f>
        <v>0</v>
      </c>
      <c r="Z196" s="0" t="n">
        <f aca="false">FALSE()</f>
        <v>0</v>
      </c>
      <c r="AA196" s="0" t="n">
        <f aca="false">FALSE()</f>
        <v>0</v>
      </c>
      <c r="AB196" s="0" t="n">
        <f aca="false">TRUE()</f>
        <v>1</v>
      </c>
      <c r="AC196" s="0" t="n">
        <v>1</v>
      </c>
      <c r="AD196" s="0" t="s">
        <v>2129</v>
      </c>
      <c r="AE196" s="0" t="n">
        <f aca="false">TRUE()</f>
        <v>1</v>
      </c>
      <c r="AF196" s="0" t="s">
        <v>3894</v>
      </c>
      <c r="AG196" s="0" t="n">
        <v>2</v>
      </c>
      <c r="AH196" s="0" t="s">
        <v>3895</v>
      </c>
      <c r="AI196" s="0" t="s">
        <v>3896</v>
      </c>
      <c r="AJ196" s="0" t="n">
        <v>0</v>
      </c>
      <c r="AK196" s="0" t="s">
        <v>2118</v>
      </c>
      <c r="AL196" s="0" t="n">
        <f aca="false">FALSE()</f>
        <v>0</v>
      </c>
      <c r="AM196" s="0" t="n">
        <f aca="false">TRUE()</f>
        <v>1</v>
      </c>
      <c r="AN196" s="0" t="n">
        <f aca="false">FALSE()</f>
        <v>0</v>
      </c>
      <c r="AO196" s="0" t="n">
        <f aca="false">FALSE()</f>
        <v>0</v>
      </c>
      <c r="AP196" s="0" t="n">
        <f aca="false">FALSE()</f>
        <v>0</v>
      </c>
      <c r="AQ196" s="380" t="n">
        <v>43123.7284722222</v>
      </c>
      <c r="AR196" s="380" t="n">
        <v>32398.1666666667</v>
      </c>
      <c r="AS196" s="0" t="s">
        <v>3897</v>
      </c>
      <c r="AT196" s="0" t="s">
        <v>2170</v>
      </c>
      <c r="AU196" s="0" t="s">
        <v>2170</v>
      </c>
    </row>
    <row r="197" customFormat="false" ht="15" hidden="true" customHeight="false" outlineLevel="0" collapsed="false">
      <c r="A197" s="0" t="s">
        <v>3898</v>
      </c>
      <c r="B197" s="0" t="s">
        <v>3899</v>
      </c>
      <c r="C197" s="0" t="s">
        <v>3900</v>
      </c>
      <c r="D197" s="0" t="s">
        <v>2297</v>
      </c>
      <c r="E197" s="0" t="s">
        <v>3898</v>
      </c>
      <c r="F197" s="0" t="n">
        <v>1</v>
      </c>
      <c r="G197" s="0" t="s">
        <v>2298</v>
      </c>
      <c r="H197" s="0" t="s">
        <v>2170</v>
      </c>
      <c r="I197" s="0" t="s">
        <v>2170</v>
      </c>
      <c r="J197" s="0" t="s">
        <v>2170</v>
      </c>
      <c r="K197" s="0" t="s">
        <v>2170</v>
      </c>
      <c r="L197" s="0" t="s">
        <v>2170</v>
      </c>
      <c r="M197" s="0" t="s">
        <v>2170</v>
      </c>
      <c r="N197" s="0" t="n">
        <f aca="false">FALSE()</f>
        <v>0</v>
      </c>
      <c r="O197" s="0" t="s">
        <v>3901</v>
      </c>
      <c r="P197" s="0" t="s">
        <v>2300</v>
      </c>
      <c r="Q197" s="380" t="n">
        <v>25569.125</v>
      </c>
      <c r="R197" s="0" t="n">
        <v>247162958</v>
      </c>
      <c r="S197" s="0" t="s">
        <v>2301</v>
      </c>
      <c r="T197" s="0" t="s">
        <v>2302</v>
      </c>
      <c r="U197" s="0" t="s">
        <v>2115</v>
      </c>
      <c r="V197" s="0" t="n">
        <v>1400000000</v>
      </c>
      <c r="W197" s="0" t="s">
        <v>2356</v>
      </c>
      <c r="X197" s="0" t="n">
        <v>4</v>
      </c>
      <c r="Y197" s="0" t="n">
        <f aca="false">FALSE()</f>
        <v>0</v>
      </c>
      <c r="Z197" s="0" t="n">
        <f aca="false">FALSE()</f>
        <v>0</v>
      </c>
      <c r="AA197" s="0" t="n">
        <f aca="false">FALSE()</f>
        <v>0</v>
      </c>
      <c r="AB197" s="0" t="n">
        <f aca="false">TRUE()</f>
        <v>1</v>
      </c>
      <c r="AC197" s="0" t="n">
        <v>1</v>
      </c>
      <c r="AD197" s="0" t="s">
        <v>2129</v>
      </c>
      <c r="AE197" s="0" t="n">
        <f aca="false">TRUE()</f>
        <v>1</v>
      </c>
      <c r="AF197" s="0" t="s">
        <v>3902</v>
      </c>
      <c r="AG197" s="0" t="n">
        <v>2</v>
      </c>
      <c r="AH197" s="0" t="s">
        <v>3903</v>
      </c>
      <c r="AI197" s="0" t="s">
        <v>3904</v>
      </c>
      <c r="AJ197" s="0" t="n">
        <v>0</v>
      </c>
      <c r="AK197" s="0" t="s">
        <v>2118</v>
      </c>
      <c r="AL197" s="0" t="n">
        <f aca="false">FALSE()</f>
        <v>0</v>
      </c>
      <c r="AM197" s="0" t="n">
        <f aca="false">TRUE()</f>
        <v>1</v>
      </c>
      <c r="AN197" s="0" t="n">
        <f aca="false">FALSE()</f>
        <v>0</v>
      </c>
      <c r="AO197" s="0" t="n">
        <f aca="false">FALSE()</f>
        <v>0</v>
      </c>
      <c r="AP197" s="0" t="n">
        <f aca="false">FALSE()</f>
        <v>0</v>
      </c>
      <c r="AQ197" s="380" t="n">
        <v>43123.7284722222</v>
      </c>
      <c r="AR197" s="380" t="n">
        <v>32398.1666666667</v>
      </c>
      <c r="AS197" s="0" t="s">
        <v>3905</v>
      </c>
      <c r="AT197" s="0" t="s">
        <v>2170</v>
      </c>
      <c r="AU197" s="0" t="s">
        <v>2170</v>
      </c>
    </row>
    <row r="198" customFormat="false" ht="15" hidden="true" customHeight="false" outlineLevel="0" collapsed="false">
      <c r="A198" s="0" t="s">
        <v>3906</v>
      </c>
      <c r="B198" s="0" t="s">
        <v>3907</v>
      </c>
      <c r="C198" s="0" t="s">
        <v>3908</v>
      </c>
      <c r="D198" s="0" t="s">
        <v>2297</v>
      </c>
      <c r="E198" s="0" t="s">
        <v>3906</v>
      </c>
      <c r="F198" s="0" t="n">
        <v>1</v>
      </c>
      <c r="G198" s="0" t="s">
        <v>2298</v>
      </c>
      <c r="H198" s="0" t="s">
        <v>2170</v>
      </c>
      <c r="I198" s="0" t="s">
        <v>2170</v>
      </c>
      <c r="J198" s="0" t="s">
        <v>2170</v>
      </c>
      <c r="K198" s="0" t="s">
        <v>2170</v>
      </c>
      <c r="L198" s="0" t="s">
        <v>2170</v>
      </c>
      <c r="M198" s="0" t="s">
        <v>2170</v>
      </c>
      <c r="N198" s="0" t="n">
        <f aca="false">FALSE()</f>
        <v>0</v>
      </c>
      <c r="O198" s="0" t="s">
        <v>3909</v>
      </c>
      <c r="P198" s="0" t="s">
        <v>2300</v>
      </c>
      <c r="Q198" s="380" t="n">
        <v>25569.125</v>
      </c>
      <c r="R198" s="0" t="n">
        <v>88912864</v>
      </c>
      <c r="S198" s="0" t="s">
        <v>2301</v>
      </c>
      <c r="T198" s="0" t="s">
        <v>2302</v>
      </c>
      <c r="U198" s="0" t="s">
        <v>610</v>
      </c>
      <c r="V198" s="0" t="n">
        <v>115000000</v>
      </c>
      <c r="W198" s="0" t="s">
        <v>2321</v>
      </c>
      <c r="X198" s="0" t="n">
        <v>4</v>
      </c>
      <c r="Y198" s="0" t="n">
        <f aca="false">FALSE()</f>
        <v>0</v>
      </c>
      <c r="Z198" s="0" t="n">
        <f aca="false">FALSE()</f>
        <v>0</v>
      </c>
      <c r="AA198" s="0" t="n">
        <f aca="false">FALSE()</f>
        <v>0</v>
      </c>
      <c r="AB198" s="0" t="n">
        <f aca="false">FALSE()</f>
        <v>0</v>
      </c>
      <c r="AC198" s="0" t="n">
        <v>1</v>
      </c>
      <c r="AD198" s="0" t="s">
        <v>2129</v>
      </c>
      <c r="AE198" s="0" t="n">
        <f aca="false">TRUE()</f>
        <v>1</v>
      </c>
      <c r="AF198" s="0" t="s">
        <v>3910</v>
      </c>
      <c r="AG198" s="0" t="n">
        <v>2</v>
      </c>
      <c r="AH198" s="0" t="s">
        <v>3911</v>
      </c>
      <c r="AI198" s="0" t="s">
        <v>3912</v>
      </c>
      <c r="AJ198" s="0" t="n">
        <v>0</v>
      </c>
      <c r="AK198" s="0" t="s">
        <v>2118</v>
      </c>
      <c r="AL198" s="0" t="n">
        <f aca="false">FALSE()</f>
        <v>0</v>
      </c>
      <c r="AM198" s="0" t="n">
        <f aca="false">TRUE()</f>
        <v>1</v>
      </c>
      <c r="AN198" s="0" t="n">
        <f aca="false">FALSE()</f>
        <v>0</v>
      </c>
      <c r="AO198" s="0" t="n">
        <f aca="false">FALSE()</f>
        <v>0</v>
      </c>
      <c r="AP198" s="0" t="n">
        <f aca="false">FALSE()</f>
        <v>0</v>
      </c>
      <c r="AQ198" s="380" t="n">
        <v>44760.6395833333</v>
      </c>
      <c r="AR198" s="380" t="n">
        <v>44760.4166666667</v>
      </c>
      <c r="AS198" s="0" t="s">
        <v>3913</v>
      </c>
      <c r="AT198" s="0" t="s">
        <v>2170</v>
      </c>
      <c r="AU198" s="0" t="s">
        <v>2170</v>
      </c>
    </row>
    <row r="199" customFormat="false" ht="15" hidden="true" customHeight="false" outlineLevel="0" collapsed="false">
      <c r="A199" s="0" t="s">
        <v>3914</v>
      </c>
      <c r="B199" s="0" t="s">
        <v>3915</v>
      </c>
      <c r="C199" s="0" t="s">
        <v>3916</v>
      </c>
      <c r="D199" s="0" t="s">
        <v>2297</v>
      </c>
      <c r="E199" s="0" t="s">
        <v>3914</v>
      </c>
      <c r="F199" s="0" t="n">
        <v>1</v>
      </c>
      <c r="G199" s="0" t="s">
        <v>2298</v>
      </c>
      <c r="H199" s="0" t="s">
        <v>2170</v>
      </c>
      <c r="I199" s="0" t="s">
        <v>2170</v>
      </c>
      <c r="J199" s="0" t="s">
        <v>2170</v>
      </c>
      <c r="K199" s="0" t="s">
        <v>2170</v>
      </c>
      <c r="L199" s="0" t="s">
        <v>2170</v>
      </c>
      <c r="M199" s="0" t="s">
        <v>2170</v>
      </c>
      <c r="N199" s="0" t="n">
        <f aca="false">FALSE()</f>
        <v>0</v>
      </c>
      <c r="O199" s="0" t="s">
        <v>3917</v>
      </c>
      <c r="P199" s="0" t="s">
        <v>2300</v>
      </c>
      <c r="Q199" s="380" t="n">
        <v>39070.125</v>
      </c>
      <c r="R199" s="0" t="n">
        <v>477202863</v>
      </c>
      <c r="S199" s="0" t="s">
        <v>2879</v>
      </c>
      <c r="T199" s="0" t="s">
        <v>2880</v>
      </c>
      <c r="U199" s="0" t="s">
        <v>2365</v>
      </c>
      <c r="V199" s="0" t="n">
        <v>0</v>
      </c>
      <c r="W199" s="0" t="s">
        <v>3918</v>
      </c>
      <c r="X199" s="0" t="n">
        <v>4</v>
      </c>
      <c r="Y199" s="0" t="n">
        <f aca="false">FALSE()</f>
        <v>0</v>
      </c>
      <c r="Z199" s="0" t="n">
        <f aca="false">FALSE()</f>
        <v>0</v>
      </c>
      <c r="AA199" s="0" t="n">
        <f aca="false">FALSE()</f>
        <v>0</v>
      </c>
      <c r="AB199" s="0" t="n">
        <f aca="false">TRUE()</f>
        <v>1</v>
      </c>
      <c r="AC199" s="0" t="n">
        <v>3</v>
      </c>
      <c r="AD199" s="0" t="s">
        <v>2129</v>
      </c>
      <c r="AE199" s="0" t="n">
        <f aca="false">TRUE()</f>
        <v>1</v>
      </c>
      <c r="AF199" s="0" t="s">
        <v>3919</v>
      </c>
      <c r="AG199" s="0" t="n">
        <v>2</v>
      </c>
      <c r="AH199" s="0" t="s">
        <v>3920</v>
      </c>
      <c r="AI199" s="0" t="s">
        <v>3921</v>
      </c>
      <c r="AJ199" s="0" t="n">
        <v>0</v>
      </c>
      <c r="AK199" s="0" t="s">
        <v>2118</v>
      </c>
      <c r="AL199" s="0" t="n">
        <f aca="false">FALSE()</f>
        <v>0</v>
      </c>
      <c r="AM199" s="0" t="n">
        <f aca="false">TRUE()</f>
        <v>1</v>
      </c>
      <c r="AN199" s="0" t="n">
        <f aca="false">FALSE()</f>
        <v>0</v>
      </c>
      <c r="AO199" s="0" t="n">
        <f aca="false">FALSE()</f>
        <v>0</v>
      </c>
      <c r="AP199" s="0" t="n">
        <f aca="false">FALSE()</f>
        <v>0</v>
      </c>
      <c r="AQ199" s="380" t="n">
        <v>43123.7284722222</v>
      </c>
      <c r="AR199" s="380" t="n">
        <v>39070.125</v>
      </c>
      <c r="AS199" s="0" t="s">
        <v>3922</v>
      </c>
      <c r="AT199" s="0" t="s">
        <v>2170</v>
      </c>
      <c r="AU199" s="0" t="s">
        <v>2170</v>
      </c>
    </row>
    <row r="200" customFormat="false" ht="15" hidden="true" customHeight="false" outlineLevel="0" collapsed="false">
      <c r="A200" s="0" t="s">
        <v>3923</v>
      </c>
      <c r="B200" s="0" t="s">
        <v>3924</v>
      </c>
      <c r="C200" s="0" t="s">
        <v>3925</v>
      </c>
      <c r="D200" s="0" t="s">
        <v>2297</v>
      </c>
      <c r="E200" s="0" t="s">
        <v>3923</v>
      </c>
      <c r="F200" s="0" t="n">
        <v>1</v>
      </c>
      <c r="G200" s="0" t="s">
        <v>2298</v>
      </c>
      <c r="H200" s="0" t="s">
        <v>2170</v>
      </c>
      <c r="I200" s="0" t="s">
        <v>2170</v>
      </c>
      <c r="J200" s="0" t="s">
        <v>2170</v>
      </c>
      <c r="K200" s="0" t="s">
        <v>2170</v>
      </c>
      <c r="L200" s="0" t="s">
        <v>2170</v>
      </c>
      <c r="M200" s="0" t="s">
        <v>2170</v>
      </c>
      <c r="N200" s="0" t="n">
        <f aca="false">FALSE()</f>
        <v>0</v>
      </c>
      <c r="O200" s="0" t="s">
        <v>3926</v>
      </c>
      <c r="P200" s="0" t="s">
        <v>2300</v>
      </c>
      <c r="Q200" s="380" t="n">
        <v>25569.125</v>
      </c>
      <c r="R200" s="0" t="n">
        <v>118664774</v>
      </c>
      <c r="S200" s="0" t="s">
        <v>2301</v>
      </c>
      <c r="T200" s="0" t="s">
        <v>2302</v>
      </c>
      <c r="U200" s="0" t="s">
        <v>2116</v>
      </c>
      <c r="V200" s="0" t="n">
        <v>1000000000</v>
      </c>
      <c r="W200" s="0" t="s">
        <v>2321</v>
      </c>
      <c r="X200" s="0" t="n">
        <v>4</v>
      </c>
      <c r="Y200" s="0" t="n">
        <f aca="false">FALSE()</f>
        <v>0</v>
      </c>
      <c r="Z200" s="0" t="n">
        <f aca="false">FALSE()</f>
        <v>0</v>
      </c>
      <c r="AA200" s="0" t="n">
        <f aca="false">FALSE()</f>
        <v>0</v>
      </c>
      <c r="AB200" s="0" t="n">
        <f aca="false">FALSE()</f>
        <v>0</v>
      </c>
      <c r="AC200" s="0" t="n">
        <v>1</v>
      </c>
      <c r="AD200" s="0" t="s">
        <v>2129</v>
      </c>
      <c r="AE200" s="0" t="n">
        <f aca="false">TRUE()</f>
        <v>1</v>
      </c>
      <c r="AF200" s="0" t="s">
        <v>3927</v>
      </c>
      <c r="AG200" s="0" t="n">
        <v>2</v>
      </c>
      <c r="AH200" s="0" t="s">
        <v>3928</v>
      </c>
      <c r="AI200" s="0" t="s">
        <v>3929</v>
      </c>
      <c r="AJ200" s="0" t="n">
        <v>0</v>
      </c>
      <c r="AK200" s="0" t="s">
        <v>2118</v>
      </c>
      <c r="AL200" s="0" t="n">
        <f aca="false">FALSE()</f>
        <v>0</v>
      </c>
      <c r="AM200" s="0" t="n">
        <f aca="false">TRUE()</f>
        <v>1</v>
      </c>
      <c r="AN200" s="0" t="n">
        <f aca="false">FALSE()</f>
        <v>0</v>
      </c>
      <c r="AO200" s="0" t="n">
        <f aca="false">FALSE()</f>
        <v>0</v>
      </c>
      <c r="AP200" s="0" t="n">
        <f aca="false">FALSE()</f>
        <v>0</v>
      </c>
      <c r="AQ200" s="380" t="n">
        <v>44378.6875</v>
      </c>
      <c r="AR200" s="380" t="n">
        <v>44378.4166666667</v>
      </c>
      <c r="AS200" s="0" t="s">
        <v>3930</v>
      </c>
      <c r="AT200" s="0" t="s">
        <v>2170</v>
      </c>
      <c r="AU200" s="0" t="s">
        <v>2170</v>
      </c>
    </row>
    <row r="201" customFormat="false" ht="15" hidden="true" customHeight="false" outlineLevel="0" collapsed="false">
      <c r="A201" s="0" t="s">
        <v>3931</v>
      </c>
      <c r="B201" s="0" t="s">
        <v>3932</v>
      </c>
      <c r="C201" s="0" t="s">
        <v>3933</v>
      </c>
      <c r="D201" s="0" t="s">
        <v>2297</v>
      </c>
      <c r="E201" s="0" t="s">
        <v>3931</v>
      </c>
      <c r="F201" s="0" t="n">
        <v>1</v>
      </c>
      <c r="G201" s="0" t="s">
        <v>2298</v>
      </c>
      <c r="H201" s="0" t="s">
        <v>2170</v>
      </c>
      <c r="I201" s="0" t="s">
        <v>2170</v>
      </c>
      <c r="J201" s="0" t="s">
        <v>2170</v>
      </c>
      <c r="K201" s="0" t="s">
        <v>2170</v>
      </c>
      <c r="L201" s="0" t="s">
        <v>2170</v>
      </c>
      <c r="M201" s="0" t="s">
        <v>2170</v>
      </c>
      <c r="N201" s="0" t="n">
        <f aca="false">FALSE()</f>
        <v>0</v>
      </c>
      <c r="O201" s="0" t="s">
        <v>3934</v>
      </c>
      <c r="P201" s="0" t="s">
        <v>2300</v>
      </c>
      <c r="Q201" s="380" t="n">
        <v>26227.1666666667</v>
      </c>
      <c r="R201" s="0" t="n">
        <v>4057000000</v>
      </c>
      <c r="S201" s="0" t="s">
        <v>2301</v>
      </c>
      <c r="T201" s="0" t="s">
        <v>2302</v>
      </c>
      <c r="U201" s="0" t="s">
        <v>2116</v>
      </c>
      <c r="V201" s="0" t="n">
        <v>0</v>
      </c>
      <c r="W201" s="0" t="s">
        <v>2312</v>
      </c>
      <c r="X201" s="0" t="n">
        <v>4</v>
      </c>
      <c r="Y201" s="0" t="n">
        <f aca="false">FALSE()</f>
        <v>0</v>
      </c>
      <c r="Z201" s="0" t="n">
        <f aca="false">FALSE()</f>
        <v>0</v>
      </c>
      <c r="AA201" s="0" t="n">
        <f aca="false">FALSE()</f>
        <v>0</v>
      </c>
      <c r="AB201" s="0" t="n">
        <f aca="false">TRUE()</f>
        <v>1</v>
      </c>
      <c r="AC201" s="0" t="n">
        <v>1</v>
      </c>
      <c r="AD201" s="0" t="s">
        <v>2129</v>
      </c>
      <c r="AE201" s="0" t="n">
        <f aca="false">TRUE()</f>
        <v>1</v>
      </c>
      <c r="AF201" s="0" t="s">
        <v>3935</v>
      </c>
      <c r="AG201" s="0" t="n">
        <v>2</v>
      </c>
      <c r="AH201" s="0" t="s">
        <v>3936</v>
      </c>
      <c r="AI201" s="0" t="s">
        <v>3937</v>
      </c>
      <c r="AJ201" s="0" t="n">
        <v>0</v>
      </c>
      <c r="AK201" s="0" t="s">
        <v>2118</v>
      </c>
      <c r="AL201" s="0" t="n">
        <f aca="false">FALSE()</f>
        <v>0</v>
      </c>
      <c r="AM201" s="0" t="n">
        <f aca="false">TRUE()</f>
        <v>1</v>
      </c>
      <c r="AN201" s="0" t="n">
        <f aca="false">FALSE()</f>
        <v>0</v>
      </c>
      <c r="AO201" s="0" t="n">
        <f aca="false">FALSE()</f>
        <v>0</v>
      </c>
      <c r="AP201" s="0" t="n">
        <f aca="false">TRUE()</f>
        <v>1</v>
      </c>
      <c r="AQ201" s="380" t="n">
        <v>43123.4395833333</v>
      </c>
      <c r="AR201" s="380" t="n">
        <v>32398.1666666667</v>
      </c>
      <c r="AS201" s="0" t="s">
        <v>3938</v>
      </c>
      <c r="AT201" s="0" t="s">
        <v>2170</v>
      </c>
      <c r="AU201" s="0" t="s">
        <v>2170</v>
      </c>
    </row>
    <row r="202" customFormat="false" ht="15" hidden="true" customHeight="false" outlineLevel="0" collapsed="false">
      <c r="A202" s="0" t="s">
        <v>3939</v>
      </c>
      <c r="B202" s="0" t="s">
        <v>3940</v>
      </c>
      <c r="C202" s="0" t="s">
        <v>3941</v>
      </c>
      <c r="D202" s="0" t="s">
        <v>2297</v>
      </c>
      <c r="E202" s="0" t="s">
        <v>3939</v>
      </c>
      <c r="F202" s="0" t="n">
        <v>1</v>
      </c>
      <c r="G202" s="0" t="s">
        <v>2298</v>
      </c>
      <c r="H202" s="0" t="s">
        <v>2170</v>
      </c>
      <c r="I202" s="0" t="s">
        <v>2170</v>
      </c>
      <c r="J202" s="0" t="s">
        <v>2170</v>
      </c>
      <c r="K202" s="0" t="s">
        <v>2170</v>
      </c>
      <c r="L202" s="0" t="s">
        <v>2170</v>
      </c>
      <c r="M202" s="0" t="s">
        <v>2170</v>
      </c>
      <c r="N202" s="0" t="n">
        <f aca="false">FALSE()</f>
        <v>0</v>
      </c>
      <c r="O202" s="0" t="s">
        <v>3942</v>
      </c>
      <c r="P202" s="0" t="s">
        <v>2300</v>
      </c>
      <c r="Q202" s="380" t="n">
        <v>25569.125</v>
      </c>
      <c r="R202" s="0" t="n">
        <v>77130880</v>
      </c>
      <c r="S202" s="0" t="s">
        <v>2301</v>
      </c>
      <c r="T202" s="0" t="s">
        <v>2302</v>
      </c>
      <c r="U202" s="0" t="s">
        <v>2365</v>
      </c>
      <c r="V202" s="0" t="n">
        <v>30000000</v>
      </c>
      <c r="W202" s="0" t="s">
        <v>2356</v>
      </c>
      <c r="X202" s="0" t="n">
        <v>4</v>
      </c>
      <c r="Y202" s="0" t="n">
        <f aca="false">FALSE()</f>
        <v>0</v>
      </c>
      <c r="Z202" s="0" t="n">
        <f aca="false">FALSE()</f>
        <v>0</v>
      </c>
      <c r="AA202" s="0" t="n">
        <f aca="false">FALSE()</f>
        <v>0</v>
      </c>
      <c r="AB202" s="0" t="n">
        <f aca="false">TRUE()</f>
        <v>1</v>
      </c>
      <c r="AC202" s="0" t="n">
        <v>1</v>
      </c>
      <c r="AD202" s="0" t="s">
        <v>2129</v>
      </c>
      <c r="AE202" s="0" t="n">
        <f aca="false">TRUE()</f>
        <v>1</v>
      </c>
      <c r="AF202" s="0" t="s">
        <v>3943</v>
      </c>
      <c r="AG202" s="0" t="n">
        <v>2</v>
      </c>
      <c r="AH202" s="0" t="s">
        <v>3944</v>
      </c>
      <c r="AI202" s="0" t="s">
        <v>3945</v>
      </c>
      <c r="AJ202" s="0" t="n">
        <v>0</v>
      </c>
      <c r="AK202" s="0" t="s">
        <v>2118</v>
      </c>
      <c r="AL202" s="0" t="n">
        <f aca="false">FALSE()</f>
        <v>0</v>
      </c>
      <c r="AM202" s="0" t="n">
        <f aca="false">TRUE()</f>
        <v>1</v>
      </c>
      <c r="AN202" s="0" t="n">
        <f aca="false">FALSE()</f>
        <v>0</v>
      </c>
      <c r="AO202" s="0" t="n">
        <f aca="false">FALSE()</f>
        <v>0</v>
      </c>
      <c r="AP202" s="0" t="n">
        <f aca="false">FALSE()</f>
        <v>0</v>
      </c>
      <c r="AQ202" s="380" t="n">
        <v>44041.6875</v>
      </c>
      <c r="AR202" s="380" t="n">
        <v>44041.4166666667</v>
      </c>
      <c r="AS202" s="0" t="s">
        <v>3946</v>
      </c>
      <c r="AT202" s="0" t="s">
        <v>2170</v>
      </c>
      <c r="AU202" s="0" t="s">
        <v>2170</v>
      </c>
    </row>
    <row r="203" customFormat="false" ht="15" hidden="true" customHeight="false" outlineLevel="0" collapsed="false">
      <c r="A203" s="0" t="s">
        <v>3947</v>
      </c>
      <c r="B203" s="0" t="s">
        <v>3948</v>
      </c>
      <c r="C203" s="0" t="s">
        <v>3949</v>
      </c>
      <c r="D203" s="0" t="s">
        <v>2297</v>
      </c>
      <c r="E203" s="0" t="s">
        <v>3947</v>
      </c>
      <c r="F203" s="0" t="n">
        <v>1</v>
      </c>
      <c r="G203" s="0" t="s">
        <v>2298</v>
      </c>
      <c r="H203" s="0" t="s">
        <v>2170</v>
      </c>
      <c r="I203" s="0" t="s">
        <v>2170</v>
      </c>
      <c r="J203" s="0" t="s">
        <v>2170</v>
      </c>
      <c r="K203" s="0" t="s">
        <v>2170</v>
      </c>
      <c r="L203" s="0" t="s">
        <v>2170</v>
      </c>
      <c r="M203" s="0" t="s">
        <v>2170</v>
      </c>
      <c r="N203" s="0" t="n">
        <f aca="false">FALSE()</f>
        <v>0</v>
      </c>
      <c r="O203" s="0" t="s">
        <v>3950</v>
      </c>
      <c r="P203" s="0" t="s">
        <v>2300</v>
      </c>
      <c r="Q203" s="380" t="n">
        <v>30963.1666666667</v>
      </c>
      <c r="R203" s="0" t="n">
        <v>855202437</v>
      </c>
      <c r="S203" s="0" t="s">
        <v>2301</v>
      </c>
      <c r="T203" s="0" t="s">
        <v>2302</v>
      </c>
      <c r="U203" s="0" t="s">
        <v>610</v>
      </c>
      <c r="V203" s="0" t="n">
        <v>5000000000</v>
      </c>
      <c r="W203" s="0" t="s">
        <v>3351</v>
      </c>
      <c r="X203" s="0" t="n">
        <v>4</v>
      </c>
      <c r="Y203" s="0" t="n">
        <f aca="false">FALSE()</f>
        <v>0</v>
      </c>
      <c r="Z203" s="0" t="n">
        <f aca="false">FALSE()</f>
        <v>0</v>
      </c>
      <c r="AA203" s="0" t="n">
        <f aca="false">FALSE()</f>
        <v>0</v>
      </c>
      <c r="AB203" s="0" t="n">
        <f aca="false">TRUE()</f>
        <v>1</v>
      </c>
      <c r="AC203" s="0" t="n">
        <v>1</v>
      </c>
      <c r="AD203" s="0" t="s">
        <v>2129</v>
      </c>
      <c r="AE203" s="0" t="n">
        <f aca="false">TRUE()</f>
        <v>1</v>
      </c>
      <c r="AF203" s="0" t="s">
        <v>3951</v>
      </c>
      <c r="AG203" s="0" t="n">
        <v>2</v>
      </c>
      <c r="AH203" s="0" t="s">
        <v>3952</v>
      </c>
      <c r="AI203" s="0" t="s">
        <v>3953</v>
      </c>
      <c r="AJ203" s="0" t="n">
        <v>0</v>
      </c>
      <c r="AK203" s="0" t="s">
        <v>2118</v>
      </c>
      <c r="AL203" s="0" t="n">
        <f aca="false">FALSE()</f>
        <v>0</v>
      </c>
      <c r="AM203" s="0" t="n">
        <f aca="false">TRUE()</f>
        <v>1</v>
      </c>
      <c r="AN203" s="0" t="n">
        <f aca="false">FALSE()</f>
        <v>0</v>
      </c>
      <c r="AO203" s="0" t="n">
        <f aca="false">FALSE()</f>
        <v>0</v>
      </c>
      <c r="AP203" s="0" t="n">
        <f aca="false">FALSE()</f>
        <v>0</v>
      </c>
      <c r="AQ203" s="380" t="n">
        <v>43123.7291666667</v>
      </c>
      <c r="AR203" s="380" t="n">
        <v>32398.1666666667</v>
      </c>
      <c r="AS203" s="0" t="s">
        <v>3954</v>
      </c>
      <c r="AT203" s="0" t="s">
        <v>2170</v>
      </c>
      <c r="AU203" s="0" t="s">
        <v>2170</v>
      </c>
    </row>
    <row r="204" customFormat="false" ht="15" hidden="true" customHeight="false" outlineLevel="0" collapsed="false">
      <c r="A204" s="0" t="s">
        <v>3955</v>
      </c>
      <c r="B204" s="0" t="s">
        <v>3956</v>
      </c>
      <c r="C204" s="0" t="s">
        <v>3957</v>
      </c>
      <c r="D204" s="0" t="s">
        <v>2297</v>
      </c>
      <c r="E204" s="0" t="s">
        <v>3955</v>
      </c>
      <c r="F204" s="0" t="n">
        <v>1</v>
      </c>
      <c r="G204" s="0" t="s">
        <v>2298</v>
      </c>
      <c r="H204" s="0" t="s">
        <v>2170</v>
      </c>
      <c r="I204" s="0" t="s">
        <v>2170</v>
      </c>
      <c r="J204" s="0" t="s">
        <v>2170</v>
      </c>
      <c r="K204" s="0" t="s">
        <v>2170</v>
      </c>
      <c r="L204" s="0" t="s">
        <v>2170</v>
      </c>
      <c r="M204" s="0" t="s">
        <v>2170</v>
      </c>
      <c r="N204" s="0" t="n">
        <f aca="false">FALSE()</f>
        <v>0</v>
      </c>
      <c r="O204" s="0" t="s">
        <v>3958</v>
      </c>
      <c r="P204" s="0" t="s">
        <v>2300</v>
      </c>
      <c r="Q204" s="380" t="n">
        <v>25569.125</v>
      </c>
      <c r="R204" s="0" t="n">
        <v>0</v>
      </c>
      <c r="S204" s="0" t="s">
        <v>2301</v>
      </c>
      <c r="T204" s="0" t="s">
        <v>2302</v>
      </c>
      <c r="U204" s="0" t="s">
        <v>2365</v>
      </c>
      <c r="V204" s="0" t="n">
        <v>0</v>
      </c>
      <c r="W204" s="0" t="s">
        <v>2565</v>
      </c>
      <c r="X204" s="0" t="n">
        <v>4</v>
      </c>
      <c r="Y204" s="0" t="n">
        <f aca="false">FALSE()</f>
        <v>0</v>
      </c>
      <c r="Z204" s="0" t="n">
        <f aca="false">FALSE()</f>
        <v>0</v>
      </c>
      <c r="AA204" s="0" t="n">
        <f aca="false">FALSE()</f>
        <v>0</v>
      </c>
      <c r="AB204" s="0" t="n">
        <f aca="false">FALSE()</f>
        <v>0</v>
      </c>
      <c r="AC204" s="0" t="n">
        <v>1</v>
      </c>
      <c r="AD204" s="0" t="s">
        <v>2129</v>
      </c>
      <c r="AE204" s="0" t="n">
        <f aca="false">TRUE()</f>
        <v>1</v>
      </c>
      <c r="AF204" s="0" t="s">
        <v>3959</v>
      </c>
      <c r="AG204" s="0" t="n">
        <v>2</v>
      </c>
      <c r="AH204" s="0" t="s">
        <v>3960</v>
      </c>
      <c r="AI204" s="0" t="s">
        <v>3961</v>
      </c>
      <c r="AJ204" s="0" t="n">
        <v>0</v>
      </c>
      <c r="AK204" s="0" t="s">
        <v>2118</v>
      </c>
      <c r="AL204" s="0" t="n">
        <f aca="false">FALSE()</f>
        <v>0</v>
      </c>
      <c r="AM204" s="0" t="n">
        <f aca="false">TRUE()</f>
        <v>1</v>
      </c>
      <c r="AN204" s="0" t="n">
        <f aca="false">FALSE()</f>
        <v>0</v>
      </c>
      <c r="AO204" s="0" t="n">
        <f aca="false">FALSE()</f>
        <v>0</v>
      </c>
      <c r="AP204" s="0" t="n">
        <f aca="false">FALSE()</f>
        <v>0</v>
      </c>
      <c r="AQ204" s="380" t="n">
        <v>44760.6270833333</v>
      </c>
      <c r="AR204" s="380" t="n">
        <v>44760.4166666667</v>
      </c>
      <c r="AS204" s="0" t="s">
        <v>3962</v>
      </c>
      <c r="AT204" s="0" t="s">
        <v>2170</v>
      </c>
      <c r="AU204" s="0" t="s">
        <v>2170</v>
      </c>
    </row>
    <row r="205" customFormat="false" ht="15" hidden="true" customHeight="false" outlineLevel="0" collapsed="false">
      <c r="A205" s="0" t="s">
        <v>3963</v>
      </c>
      <c r="B205" s="0" t="s">
        <v>3964</v>
      </c>
      <c r="C205" s="0" t="s">
        <v>3965</v>
      </c>
      <c r="D205" s="0" t="s">
        <v>2297</v>
      </c>
      <c r="E205" s="0" t="s">
        <v>3963</v>
      </c>
      <c r="F205" s="0" t="n">
        <v>1</v>
      </c>
      <c r="G205" s="0" t="s">
        <v>2298</v>
      </c>
      <c r="H205" s="0" t="s">
        <v>2170</v>
      </c>
      <c r="I205" s="0" t="s">
        <v>2170</v>
      </c>
      <c r="J205" s="0" t="s">
        <v>2170</v>
      </c>
      <c r="K205" s="0" t="s">
        <v>2170</v>
      </c>
      <c r="L205" s="0" t="s">
        <v>2170</v>
      </c>
      <c r="M205" s="0" t="s">
        <v>2170</v>
      </c>
      <c r="N205" s="0" t="n">
        <f aca="false">FALSE()</f>
        <v>0</v>
      </c>
      <c r="O205" s="0" t="s">
        <v>3966</v>
      </c>
      <c r="P205" s="0" t="s">
        <v>2300</v>
      </c>
      <c r="Q205" s="380" t="n">
        <v>42328.125</v>
      </c>
      <c r="R205" s="0" t="n">
        <v>403646312</v>
      </c>
      <c r="S205" s="0" t="s">
        <v>2301</v>
      </c>
      <c r="T205" s="0" t="s">
        <v>2302</v>
      </c>
      <c r="U205" s="0" t="s">
        <v>2330</v>
      </c>
      <c r="V205" s="0" t="n">
        <v>1600000000</v>
      </c>
      <c r="W205" s="0" t="s">
        <v>2321</v>
      </c>
      <c r="X205" s="0" t="n">
        <v>4</v>
      </c>
      <c r="Y205" s="0" t="n">
        <f aca="false">FALSE()</f>
        <v>0</v>
      </c>
      <c r="Z205" s="0" t="n">
        <f aca="false">FALSE()</f>
        <v>0</v>
      </c>
      <c r="AA205" s="0" t="n">
        <f aca="false">FALSE()</f>
        <v>0</v>
      </c>
      <c r="AB205" s="0" t="n">
        <f aca="false">FALSE()</f>
        <v>0</v>
      </c>
      <c r="AC205" s="0" t="n">
        <v>1</v>
      </c>
      <c r="AD205" s="0" t="s">
        <v>2129</v>
      </c>
      <c r="AE205" s="0" t="n">
        <f aca="false">TRUE()</f>
        <v>1</v>
      </c>
      <c r="AF205" s="0" t="s">
        <v>3967</v>
      </c>
      <c r="AG205" s="0" t="n">
        <v>2</v>
      </c>
      <c r="AH205" s="0" t="s">
        <v>3968</v>
      </c>
      <c r="AI205" s="0" t="s">
        <v>3969</v>
      </c>
      <c r="AJ205" s="0" t="n">
        <v>0</v>
      </c>
      <c r="AK205" s="0" t="s">
        <v>2118</v>
      </c>
      <c r="AL205" s="0" t="n">
        <f aca="false">FALSE()</f>
        <v>0</v>
      </c>
      <c r="AM205" s="0" t="n">
        <f aca="false">TRUE()</f>
        <v>1</v>
      </c>
      <c r="AN205" s="0" t="n">
        <f aca="false">FALSE()</f>
        <v>0</v>
      </c>
      <c r="AO205" s="0" t="n">
        <f aca="false">FALSE()</f>
        <v>0</v>
      </c>
      <c r="AP205" s="0" t="n">
        <f aca="false">TRUE()</f>
        <v>1</v>
      </c>
      <c r="AQ205" s="380" t="n">
        <v>43769.6875</v>
      </c>
      <c r="AR205" s="380" t="n">
        <v>43769.4166666667</v>
      </c>
      <c r="AS205" s="0" t="s">
        <v>3970</v>
      </c>
      <c r="AT205" s="0" t="s">
        <v>2170</v>
      </c>
      <c r="AU205" s="0" t="s">
        <v>2170</v>
      </c>
    </row>
    <row r="206" customFormat="false" ht="15" hidden="true" customHeight="false" outlineLevel="0" collapsed="false">
      <c r="A206" s="0" t="s">
        <v>3971</v>
      </c>
      <c r="B206" s="0" t="s">
        <v>3972</v>
      </c>
      <c r="C206" s="0" t="s">
        <v>3973</v>
      </c>
      <c r="D206" s="0" t="s">
        <v>2297</v>
      </c>
      <c r="E206" s="0" t="s">
        <v>3971</v>
      </c>
      <c r="F206" s="0" t="n">
        <v>1</v>
      </c>
      <c r="G206" s="0" t="s">
        <v>2298</v>
      </c>
      <c r="H206" s="0" t="s">
        <v>2170</v>
      </c>
      <c r="I206" s="0" t="s">
        <v>2170</v>
      </c>
      <c r="J206" s="0" t="s">
        <v>2170</v>
      </c>
      <c r="K206" s="0" t="s">
        <v>2170</v>
      </c>
      <c r="L206" s="0" t="s">
        <v>2170</v>
      </c>
      <c r="M206" s="0" t="s">
        <v>2170</v>
      </c>
      <c r="N206" s="0" t="n">
        <f aca="false">FALSE()</f>
        <v>0</v>
      </c>
      <c r="O206" s="0" t="s">
        <v>3974</v>
      </c>
      <c r="P206" s="0" t="s">
        <v>2300</v>
      </c>
      <c r="Q206" s="380" t="n">
        <v>40577.125</v>
      </c>
      <c r="R206" s="0" t="n">
        <v>49857142</v>
      </c>
      <c r="S206" s="0" t="s">
        <v>2301</v>
      </c>
      <c r="T206" s="0" t="s">
        <v>2302</v>
      </c>
      <c r="U206" s="0" t="s">
        <v>2684</v>
      </c>
      <c r="V206" s="0" t="n">
        <v>96000000</v>
      </c>
      <c r="W206" s="0" t="s">
        <v>2409</v>
      </c>
      <c r="X206" s="0" t="n">
        <v>4</v>
      </c>
      <c r="Y206" s="0" t="n">
        <f aca="false">FALSE()</f>
        <v>0</v>
      </c>
      <c r="Z206" s="0" t="n">
        <f aca="false">FALSE()</f>
        <v>0</v>
      </c>
      <c r="AA206" s="0" t="n">
        <f aca="false">FALSE()</f>
        <v>0</v>
      </c>
      <c r="AB206" s="0" t="n">
        <f aca="false">TRUE()</f>
        <v>1</v>
      </c>
      <c r="AC206" s="0" t="n">
        <v>1</v>
      </c>
      <c r="AD206" s="0" t="s">
        <v>2129</v>
      </c>
      <c r="AE206" s="0" t="n">
        <f aca="false">TRUE()</f>
        <v>1</v>
      </c>
      <c r="AF206" s="0" t="s">
        <v>3975</v>
      </c>
      <c r="AG206" s="0" t="n">
        <v>2</v>
      </c>
      <c r="AH206" s="0" t="s">
        <v>3976</v>
      </c>
      <c r="AI206" s="0" t="s">
        <v>3977</v>
      </c>
      <c r="AJ206" s="0" t="n">
        <v>0</v>
      </c>
      <c r="AK206" s="0" t="s">
        <v>2118</v>
      </c>
      <c r="AL206" s="0" t="n">
        <f aca="false">FALSE()</f>
        <v>0</v>
      </c>
      <c r="AM206" s="0" t="n">
        <f aca="false">TRUE()</f>
        <v>1</v>
      </c>
      <c r="AN206" s="0" t="n">
        <f aca="false">FALSE()</f>
        <v>0</v>
      </c>
      <c r="AO206" s="0" t="n">
        <f aca="false">FALSE()</f>
        <v>0</v>
      </c>
      <c r="AP206" s="0" t="n">
        <f aca="false">FALSE()</f>
        <v>0</v>
      </c>
      <c r="AQ206" s="380" t="n">
        <v>43769.6875</v>
      </c>
      <c r="AR206" s="380" t="n">
        <v>43769.4166666667</v>
      </c>
      <c r="AS206" s="0" t="s">
        <v>3978</v>
      </c>
      <c r="AT206" s="0" t="s">
        <v>2170</v>
      </c>
      <c r="AU206" s="0" t="s">
        <v>2170</v>
      </c>
    </row>
    <row r="207" customFormat="false" ht="15" hidden="true" customHeight="false" outlineLevel="0" collapsed="false">
      <c r="A207" s="0" t="s">
        <v>3979</v>
      </c>
      <c r="B207" s="0" t="s">
        <v>3980</v>
      </c>
      <c r="C207" s="0" t="s">
        <v>3981</v>
      </c>
      <c r="D207" s="0" t="s">
        <v>2297</v>
      </c>
      <c r="E207" s="0" t="s">
        <v>3979</v>
      </c>
      <c r="F207" s="0" t="n">
        <v>1</v>
      </c>
      <c r="G207" s="0" t="s">
        <v>2298</v>
      </c>
      <c r="H207" s="0" t="s">
        <v>2170</v>
      </c>
      <c r="I207" s="0" t="s">
        <v>2170</v>
      </c>
      <c r="J207" s="0" t="s">
        <v>2170</v>
      </c>
      <c r="K207" s="0" t="s">
        <v>2170</v>
      </c>
      <c r="L207" s="0" t="s">
        <v>2170</v>
      </c>
      <c r="M207" s="0" t="s">
        <v>2170</v>
      </c>
      <c r="N207" s="0" t="n">
        <f aca="false">FALSE()</f>
        <v>0</v>
      </c>
      <c r="O207" s="0" t="s">
        <v>3982</v>
      </c>
      <c r="P207" s="0" t="s">
        <v>2300</v>
      </c>
      <c r="Q207" s="380" t="n">
        <v>25569.125</v>
      </c>
      <c r="R207" s="0" t="n">
        <v>114710933</v>
      </c>
      <c r="S207" s="0" t="s">
        <v>2301</v>
      </c>
      <c r="T207" s="0" t="s">
        <v>2302</v>
      </c>
      <c r="V207" s="0" t="n">
        <v>0</v>
      </c>
      <c r="W207" s="0" t="s">
        <v>2312</v>
      </c>
      <c r="X207" s="0" t="n">
        <v>4</v>
      </c>
      <c r="Y207" s="0" t="n">
        <f aca="false">FALSE()</f>
        <v>0</v>
      </c>
      <c r="Z207" s="0" t="n">
        <f aca="false">FALSE()</f>
        <v>0</v>
      </c>
      <c r="AA207" s="0" t="n">
        <f aca="false">FALSE()</f>
        <v>0</v>
      </c>
      <c r="AB207" s="0" t="n">
        <f aca="false">FALSE()</f>
        <v>0</v>
      </c>
      <c r="AC207" s="0" t="n">
        <v>1</v>
      </c>
      <c r="AD207" s="0" t="s">
        <v>2129</v>
      </c>
      <c r="AE207" s="0" t="n">
        <f aca="false">TRUE()</f>
        <v>1</v>
      </c>
      <c r="AF207" s="0" t="s">
        <v>3983</v>
      </c>
      <c r="AG207" s="0" t="n">
        <v>2</v>
      </c>
      <c r="AH207" s="0" t="s">
        <v>3984</v>
      </c>
      <c r="AI207" s="0" t="s">
        <v>3985</v>
      </c>
      <c r="AJ207" s="0" t="n">
        <v>0</v>
      </c>
      <c r="AK207" s="0" t="s">
        <v>2118</v>
      </c>
      <c r="AL207" s="0" t="n">
        <f aca="false">FALSE()</f>
        <v>0</v>
      </c>
      <c r="AM207" s="0" t="n">
        <f aca="false">TRUE()</f>
        <v>1</v>
      </c>
      <c r="AN207" s="0" t="n">
        <f aca="false">FALSE()</f>
        <v>0</v>
      </c>
      <c r="AO207" s="0" t="n">
        <f aca="false">FALSE()</f>
        <v>0</v>
      </c>
      <c r="AP207" s="0" t="n">
        <f aca="false">FALSE()</f>
        <v>0</v>
      </c>
      <c r="AQ207" s="380" t="n">
        <v>43496.65625</v>
      </c>
      <c r="AR207" s="380" t="n">
        <v>37463.1666666667</v>
      </c>
      <c r="AS207" s="0" t="s">
        <v>3986</v>
      </c>
      <c r="AT207" s="0" t="s">
        <v>2170</v>
      </c>
      <c r="AU207" s="0" t="s">
        <v>2170</v>
      </c>
    </row>
    <row r="208" customFormat="false" ht="15" hidden="true" customHeight="false" outlineLevel="0" collapsed="false">
      <c r="A208" s="0" t="s">
        <v>3987</v>
      </c>
      <c r="B208" s="0" t="s">
        <v>3988</v>
      </c>
      <c r="C208" s="0" t="s">
        <v>3989</v>
      </c>
      <c r="D208" s="0" t="s">
        <v>2297</v>
      </c>
      <c r="E208" s="0" t="s">
        <v>3987</v>
      </c>
      <c r="F208" s="0" t="n">
        <v>1</v>
      </c>
      <c r="G208" s="0" t="s">
        <v>2298</v>
      </c>
      <c r="H208" s="0" t="s">
        <v>2170</v>
      </c>
      <c r="I208" s="0" t="s">
        <v>2170</v>
      </c>
      <c r="J208" s="0" t="s">
        <v>2170</v>
      </c>
      <c r="K208" s="0" t="s">
        <v>2170</v>
      </c>
      <c r="L208" s="0" t="s">
        <v>2170</v>
      </c>
      <c r="M208" s="0" t="s">
        <v>2170</v>
      </c>
      <c r="N208" s="0" t="n">
        <f aca="false">FALSE()</f>
        <v>0</v>
      </c>
      <c r="O208" s="0" t="s">
        <v>3990</v>
      </c>
      <c r="P208" s="0" t="s">
        <v>2300</v>
      </c>
      <c r="Q208" s="380" t="n">
        <v>25569.125</v>
      </c>
      <c r="R208" s="0" t="n">
        <v>141565183</v>
      </c>
      <c r="S208" s="0" t="s">
        <v>2301</v>
      </c>
      <c r="T208" s="0" t="s">
        <v>2302</v>
      </c>
      <c r="U208" s="0" t="s">
        <v>2116</v>
      </c>
      <c r="V208" s="0" t="n">
        <v>500000000</v>
      </c>
      <c r="W208" s="0" t="s">
        <v>2321</v>
      </c>
      <c r="X208" s="0" t="n">
        <v>4</v>
      </c>
      <c r="Y208" s="0" t="n">
        <f aca="false">FALSE()</f>
        <v>0</v>
      </c>
      <c r="Z208" s="0" t="n">
        <f aca="false">FALSE()</f>
        <v>0</v>
      </c>
      <c r="AA208" s="0" t="n">
        <f aca="false">FALSE()</f>
        <v>0</v>
      </c>
      <c r="AB208" s="0" t="n">
        <f aca="false">TRUE()</f>
        <v>1</v>
      </c>
      <c r="AC208" s="0" t="n">
        <v>1</v>
      </c>
      <c r="AD208" s="0" t="s">
        <v>2129</v>
      </c>
      <c r="AE208" s="0" t="n">
        <f aca="false">TRUE()</f>
        <v>1</v>
      </c>
      <c r="AF208" s="0" t="s">
        <v>3991</v>
      </c>
      <c r="AG208" s="0" t="n">
        <v>2</v>
      </c>
      <c r="AH208" s="0" t="s">
        <v>3992</v>
      </c>
      <c r="AI208" s="0" t="s">
        <v>3993</v>
      </c>
      <c r="AJ208" s="0" t="n">
        <v>0</v>
      </c>
      <c r="AK208" s="0" t="s">
        <v>2118</v>
      </c>
      <c r="AL208" s="0" t="n">
        <f aca="false">FALSE()</f>
        <v>0</v>
      </c>
      <c r="AM208" s="0" t="n">
        <f aca="false">TRUE()</f>
        <v>1</v>
      </c>
      <c r="AN208" s="0" t="n">
        <f aca="false">FALSE()</f>
        <v>0</v>
      </c>
      <c r="AO208" s="0" t="n">
        <f aca="false">FALSE()</f>
        <v>0</v>
      </c>
      <c r="AP208" s="0" t="n">
        <f aca="false">FALSE()</f>
        <v>0</v>
      </c>
      <c r="AQ208" s="380" t="n">
        <v>43969.6791666667</v>
      </c>
      <c r="AR208" s="380" t="n">
        <v>43969.4166666667</v>
      </c>
      <c r="AS208" s="0" t="s">
        <v>3994</v>
      </c>
      <c r="AT208" s="0" t="s">
        <v>2170</v>
      </c>
      <c r="AU208" s="0" t="s">
        <v>2170</v>
      </c>
    </row>
    <row r="209" customFormat="false" ht="15" hidden="true" customHeight="false" outlineLevel="0" collapsed="false">
      <c r="A209" s="0" t="s">
        <v>3995</v>
      </c>
      <c r="B209" s="0" t="s">
        <v>3996</v>
      </c>
      <c r="C209" s="0" t="s">
        <v>3997</v>
      </c>
      <c r="D209" s="0" t="s">
        <v>2297</v>
      </c>
      <c r="E209" s="0" t="s">
        <v>3995</v>
      </c>
      <c r="F209" s="0" t="n">
        <v>1</v>
      </c>
      <c r="G209" s="0" t="s">
        <v>2298</v>
      </c>
      <c r="H209" s="0" t="s">
        <v>2170</v>
      </c>
      <c r="I209" s="0" t="s">
        <v>2170</v>
      </c>
      <c r="J209" s="0" t="s">
        <v>2170</v>
      </c>
      <c r="K209" s="0" t="s">
        <v>2170</v>
      </c>
      <c r="L209" s="0" t="s">
        <v>2170</v>
      </c>
      <c r="M209" s="0" t="s">
        <v>2170</v>
      </c>
      <c r="N209" s="0" t="n">
        <f aca="false">FALSE()</f>
        <v>0</v>
      </c>
      <c r="O209" s="0" t="s">
        <v>3998</v>
      </c>
      <c r="P209" s="0" t="s">
        <v>2300</v>
      </c>
      <c r="Q209" s="380" t="n">
        <v>29567.125</v>
      </c>
      <c r="R209" s="0" t="n">
        <v>16530166000</v>
      </c>
      <c r="S209" s="0" t="s">
        <v>2301</v>
      </c>
      <c r="T209" s="0" t="s">
        <v>2302</v>
      </c>
      <c r="U209" s="0" t="s">
        <v>2116</v>
      </c>
      <c r="V209" s="0" t="n">
        <v>50400000000</v>
      </c>
      <c r="W209" s="0" t="s">
        <v>2565</v>
      </c>
      <c r="X209" s="0" t="n">
        <v>4</v>
      </c>
      <c r="Y209" s="0" t="n">
        <f aca="false">FALSE()</f>
        <v>0</v>
      </c>
      <c r="Z209" s="0" t="n">
        <f aca="false">FALSE()</f>
        <v>0</v>
      </c>
      <c r="AA209" s="0" t="n">
        <f aca="false">FALSE()</f>
        <v>0</v>
      </c>
      <c r="AB209" s="0" t="n">
        <f aca="false">TRUE()</f>
        <v>1</v>
      </c>
      <c r="AC209" s="0" t="n">
        <v>1</v>
      </c>
      <c r="AD209" s="0" t="s">
        <v>2129</v>
      </c>
      <c r="AE209" s="0" t="n">
        <f aca="false">TRUE()</f>
        <v>1</v>
      </c>
      <c r="AF209" s="0" t="s">
        <v>3999</v>
      </c>
      <c r="AG209" s="0" t="n">
        <v>2</v>
      </c>
      <c r="AH209" s="0" t="s">
        <v>4000</v>
      </c>
      <c r="AI209" s="0" t="s">
        <v>4001</v>
      </c>
      <c r="AJ209" s="0" t="n">
        <v>0</v>
      </c>
      <c r="AK209" s="0" t="s">
        <v>2118</v>
      </c>
      <c r="AL209" s="0" t="n">
        <f aca="false">FALSE()</f>
        <v>0</v>
      </c>
      <c r="AM209" s="0" t="n">
        <f aca="false">TRUE()</f>
        <v>1</v>
      </c>
      <c r="AN209" s="0" t="n">
        <f aca="false">FALSE()</f>
        <v>0</v>
      </c>
      <c r="AO209" s="0" t="n">
        <f aca="false">FALSE()</f>
        <v>0</v>
      </c>
      <c r="AP209" s="0" t="n">
        <f aca="false">TRUE()</f>
        <v>1</v>
      </c>
      <c r="AQ209" s="380" t="n">
        <v>43123.4402777778</v>
      </c>
      <c r="AR209" s="380" t="n">
        <v>32398.1666666667</v>
      </c>
      <c r="AS209" s="0" t="s">
        <v>4002</v>
      </c>
      <c r="AT209" s="0" t="s">
        <v>2170</v>
      </c>
      <c r="AU209" s="0" t="s">
        <v>2170</v>
      </c>
    </row>
    <row r="210" customFormat="false" ht="15" hidden="true" customHeight="false" outlineLevel="0" collapsed="false">
      <c r="A210" s="0" t="s">
        <v>4003</v>
      </c>
      <c r="B210" s="0" t="s">
        <v>4004</v>
      </c>
      <c r="C210" s="0" t="s">
        <v>4005</v>
      </c>
      <c r="D210" s="0" t="s">
        <v>2297</v>
      </c>
      <c r="E210" s="0" t="s">
        <v>4003</v>
      </c>
      <c r="F210" s="0" t="n">
        <v>1</v>
      </c>
      <c r="G210" s="0" t="s">
        <v>2298</v>
      </c>
      <c r="H210" s="0" t="s">
        <v>2170</v>
      </c>
      <c r="I210" s="0" t="s">
        <v>2170</v>
      </c>
      <c r="J210" s="0" t="s">
        <v>2170</v>
      </c>
      <c r="K210" s="0" t="s">
        <v>2170</v>
      </c>
      <c r="L210" s="0" t="s">
        <v>2170</v>
      </c>
      <c r="M210" s="0" t="s">
        <v>2170</v>
      </c>
      <c r="N210" s="0" t="n">
        <f aca="false">FALSE()</f>
        <v>0</v>
      </c>
      <c r="O210" s="0" t="s">
        <v>4006</v>
      </c>
      <c r="P210" s="0" t="s">
        <v>2300</v>
      </c>
      <c r="Q210" s="380" t="n">
        <v>32309.1666666667</v>
      </c>
      <c r="R210" s="0" t="n">
        <v>421098975</v>
      </c>
      <c r="S210" s="0" t="s">
        <v>2301</v>
      </c>
      <c r="T210" s="0" t="s">
        <v>2302</v>
      </c>
      <c r="U210" s="0" t="s">
        <v>4007</v>
      </c>
      <c r="V210" s="0" t="n">
        <v>1500000000</v>
      </c>
      <c r="W210" s="0" t="s">
        <v>2366</v>
      </c>
      <c r="X210" s="0" t="n">
        <v>4</v>
      </c>
      <c r="Y210" s="0" t="n">
        <f aca="false">FALSE()</f>
        <v>0</v>
      </c>
      <c r="Z210" s="0" t="n">
        <f aca="false">FALSE()</f>
        <v>0</v>
      </c>
      <c r="AA210" s="0" t="n">
        <f aca="false">FALSE()</f>
        <v>0</v>
      </c>
      <c r="AB210" s="0" t="n">
        <f aca="false">TRUE()</f>
        <v>1</v>
      </c>
      <c r="AC210" s="0" t="n">
        <v>1</v>
      </c>
      <c r="AD210" s="0" t="s">
        <v>2129</v>
      </c>
      <c r="AE210" s="0" t="n">
        <f aca="false">TRUE()</f>
        <v>1</v>
      </c>
      <c r="AF210" s="0" t="s">
        <v>4008</v>
      </c>
      <c r="AG210" s="0" t="n">
        <v>2</v>
      </c>
      <c r="AH210" s="0" t="s">
        <v>4009</v>
      </c>
      <c r="AI210" s="0" t="s">
        <v>4010</v>
      </c>
      <c r="AJ210" s="0" t="n">
        <v>0</v>
      </c>
      <c r="AK210" s="0" t="s">
        <v>2118</v>
      </c>
      <c r="AL210" s="0" t="n">
        <f aca="false">FALSE()</f>
        <v>0</v>
      </c>
      <c r="AM210" s="0" t="n">
        <f aca="false">TRUE()</f>
        <v>1</v>
      </c>
      <c r="AN210" s="0" t="n">
        <f aca="false">FALSE()</f>
        <v>0</v>
      </c>
      <c r="AO210" s="0" t="n">
        <f aca="false">FALSE()</f>
        <v>0</v>
      </c>
      <c r="AP210" s="0" t="n">
        <f aca="false">FALSE()</f>
        <v>0</v>
      </c>
      <c r="AQ210" s="380" t="n">
        <v>43123.7291666667</v>
      </c>
      <c r="AR210" s="380" t="n">
        <v>32416.1666666667</v>
      </c>
      <c r="AS210" s="0" t="s">
        <v>4011</v>
      </c>
      <c r="AT210" s="0" t="s">
        <v>2170</v>
      </c>
      <c r="AU210" s="0" t="s">
        <v>2170</v>
      </c>
    </row>
    <row r="211" customFormat="false" ht="15" hidden="true" customHeight="false" outlineLevel="0" collapsed="false">
      <c r="A211" s="0" t="s">
        <v>4012</v>
      </c>
      <c r="B211" s="0" t="s">
        <v>4013</v>
      </c>
      <c r="C211" s="0" t="s">
        <v>4014</v>
      </c>
      <c r="D211" s="0" t="s">
        <v>2525</v>
      </c>
      <c r="E211" s="0" t="s">
        <v>4012</v>
      </c>
      <c r="F211" s="0" t="n">
        <v>100</v>
      </c>
      <c r="G211" s="0" t="s">
        <v>2526</v>
      </c>
      <c r="H211" s="0" t="s">
        <v>2170</v>
      </c>
      <c r="I211" s="0" t="s">
        <v>2170</v>
      </c>
      <c r="J211" s="0" t="s">
        <v>2170</v>
      </c>
      <c r="K211" s="0" t="s">
        <v>2170</v>
      </c>
      <c r="L211" s="0" t="s">
        <v>2170</v>
      </c>
      <c r="M211" s="0" t="s">
        <v>2170</v>
      </c>
      <c r="N211" s="0" t="n">
        <f aca="false">FALSE()</f>
        <v>0</v>
      </c>
      <c r="O211" s="0" t="s">
        <v>4015</v>
      </c>
      <c r="P211" s="0" t="s">
        <v>2300</v>
      </c>
      <c r="Q211" s="380" t="n">
        <v>25569.125</v>
      </c>
      <c r="R211" s="0" t="n">
        <v>29090262630</v>
      </c>
      <c r="S211" s="0" t="s">
        <v>2879</v>
      </c>
      <c r="T211" s="0" t="s">
        <v>2880</v>
      </c>
      <c r="V211" s="0" t="n">
        <v>0</v>
      </c>
      <c r="W211" s="0" t="s">
        <v>2409</v>
      </c>
      <c r="X211" s="0" t="n">
        <v>4</v>
      </c>
      <c r="Y211" s="0" t="n">
        <f aca="false">FALSE()</f>
        <v>0</v>
      </c>
      <c r="Z211" s="0" t="n">
        <f aca="false">FALSE()</f>
        <v>0</v>
      </c>
      <c r="AA211" s="0" t="n">
        <f aca="false">FALSE()</f>
        <v>0</v>
      </c>
      <c r="AB211" s="0" t="n">
        <f aca="false">TRUE()</f>
        <v>1</v>
      </c>
      <c r="AC211" s="0" t="n">
        <v>1</v>
      </c>
      <c r="AD211" s="0" t="s">
        <v>2129</v>
      </c>
      <c r="AE211" s="0" t="n">
        <f aca="false">TRUE()</f>
        <v>1</v>
      </c>
      <c r="AF211" s="0" t="s">
        <v>4016</v>
      </c>
      <c r="AG211" s="0" t="n">
        <v>2</v>
      </c>
      <c r="AH211" s="0" t="s">
        <v>4017</v>
      </c>
      <c r="AI211" s="0" t="s">
        <v>4018</v>
      </c>
      <c r="AJ211" s="0" t="n">
        <v>0</v>
      </c>
      <c r="AK211" s="0" t="s">
        <v>2118</v>
      </c>
      <c r="AL211" s="0" t="n">
        <f aca="false">FALSE()</f>
        <v>0</v>
      </c>
      <c r="AM211" s="0" t="n">
        <f aca="false">FALSE()</f>
        <v>0</v>
      </c>
      <c r="AN211" s="0" t="n">
        <f aca="false">FALSE()</f>
        <v>0</v>
      </c>
      <c r="AO211" s="0" t="n">
        <f aca="false">FALSE()</f>
        <v>0</v>
      </c>
      <c r="AP211" s="0" t="n">
        <f aca="false">TRUE()</f>
        <v>1</v>
      </c>
      <c r="AQ211" s="380" t="n">
        <v>44900.3333333333</v>
      </c>
      <c r="AR211" s="380" t="n">
        <v>44900.4166666667</v>
      </c>
      <c r="AS211" s="0" t="s">
        <v>4019</v>
      </c>
      <c r="AT211" s="0" t="s">
        <v>2170</v>
      </c>
      <c r="AU211" s="0" t="s">
        <v>2170</v>
      </c>
    </row>
    <row r="212" customFormat="false" ht="15" hidden="true" customHeight="false" outlineLevel="0" collapsed="false">
      <c r="A212" s="0" t="s">
        <v>4020</v>
      </c>
      <c r="B212" s="0" t="s">
        <v>4021</v>
      </c>
      <c r="C212" s="0" t="s">
        <v>4022</v>
      </c>
      <c r="D212" s="0" t="s">
        <v>2297</v>
      </c>
      <c r="E212" s="0" t="s">
        <v>4020</v>
      </c>
      <c r="F212" s="0" t="n">
        <v>1</v>
      </c>
      <c r="G212" s="0" t="s">
        <v>2298</v>
      </c>
      <c r="H212" s="0" t="s">
        <v>2170</v>
      </c>
      <c r="I212" s="0" t="s">
        <v>2170</v>
      </c>
      <c r="J212" s="0" t="s">
        <v>2170</v>
      </c>
      <c r="K212" s="0" t="s">
        <v>2170</v>
      </c>
      <c r="L212" s="0" t="s">
        <v>2170</v>
      </c>
      <c r="M212" s="0" t="s">
        <v>2170</v>
      </c>
      <c r="N212" s="0" t="n">
        <f aca="false">FALSE()</f>
        <v>0</v>
      </c>
      <c r="O212" s="0" t="s">
        <v>4023</v>
      </c>
      <c r="P212" s="0" t="s">
        <v>2300</v>
      </c>
      <c r="Q212" s="380" t="n">
        <v>42110.125</v>
      </c>
      <c r="R212" s="0" t="n">
        <v>126576797</v>
      </c>
      <c r="S212" s="0" t="s">
        <v>2301</v>
      </c>
      <c r="T212" s="0" t="s">
        <v>2302</v>
      </c>
      <c r="U212" s="0" t="s">
        <v>2365</v>
      </c>
      <c r="V212" s="0" t="n">
        <v>1400000000</v>
      </c>
      <c r="W212" s="0" t="s">
        <v>2312</v>
      </c>
      <c r="X212" s="0" t="n">
        <v>4</v>
      </c>
      <c r="Y212" s="0" t="n">
        <f aca="false">FALSE()</f>
        <v>0</v>
      </c>
      <c r="Z212" s="0" t="n">
        <f aca="false">FALSE()</f>
        <v>0</v>
      </c>
      <c r="AA212" s="0" t="n">
        <f aca="false">FALSE()</f>
        <v>0</v>
      </c>
      <c r="AB212" s="0" t="n">
        <f aca="false">FALSE()</f>
        <v>0</v>
      </c>
      <c r="AC212" s="0" t="n">
        <v>1</v>
      </c>
      <c r="AD212" s="0" t="s">
        <v>2129</v>
      </c>
      <c r="AE212" s="0" t="n">
        <f aca="false">TRUE()</f>
        <v>1</v>
      </c>
      <c r="AF212" s="0" t="s">
        <v>4024</v>
      </c>
      <c r="AG212" s="0" t="n">
        <v>2</v>
      </c>
      <c r="AH212" s="0" t="s">
        <v>4025</v>
      </c>
      <c r="AI212" s="0" t="s">
        <v>4026</v>
      </c>
      <c r="AJ212" s="0" t="n">
        <v>0</v>
      </c>
      <c r="AK212" s="0" t="s">
        <v>2118</v>
      </c>
      <c r="AL212" s="0" t="n">
        <f aca="false">FALSE()</f>
        <v>0</v>
      </c>
      <c r="AM212" s="0" t="n">
        <f aca="false">TRUE()</f>
        <v>1</v>
      </c>
      <c r="AN212" s="0" t="n">
        <f aca="false">FALSE()</f>
        <v>0</v>
      </c>
      <c r="AO212" s="0" t="n">
        <f aca="false">FALSE()</f>
        <v>0</v>
      </c>
      <c r="AP212" s="0" t="n">
        <f aca="false">FALSE()</f>
        <v>0</v>
      </c>
      <c r="AQ212" s="380" t="n">
        <v>43496.6777777778</v>
      </c>
      <c r="AR212" s="380" t="n">
        <v>42110.125</v>
      </c>
      <c r="AS212" s="0" t="s">
        <v>4027</v>
      </c>
      <c r="AT212" s="0" t="s">
        <v>2170</v>
      </c>
      <c r="AU212" s="0" t="s">
        <v>2170</v>
      </c>
    </row>
    <row r="213" customFormat="false" ht="15" hidden="true" customHeight="false" outlineLevel="0" collapsed="false">
      <c r="A213" s="0" t="s">
        <v>4028</v>
      </c>
      <c r="B213" s="0" t="s">
        <v>4029</v>
      </c>
      <c r="C213" s="0" t="s">
        <v>4030</v>
      </c>
      <c r="D213" s="0" t="s">
        <v>2297</v>
      </c>
      <c r="E213" s="0" t="s">
        <v>4028</v>
      </c>
      <c r="F213" s="0" t="n">
        <v>1</v>
      </c>
      <c r="G213" s="0" t="s">
        <v>2298</v>
      </c>
      <c r="H213" s="0" t="s">
        <v>2170</v>
      </c>
      <c r="I213" s="0" t="s">
        <v>2170</v>
      </c>
      <c r="J213" s="0" t="s">
        <v>2170</v>
      </c>
      <c r="K213" s="0" t="s">
        <v>2170</v>
      </c>
      <c r="L213" s="0" t="s">
        <v>2170</v>
      </c>
      <c r="M213" s="0" t="s">
        <v>2170</v>
      </c>
      <c r="N213" s="0" t="n">
        <f aca="false">FALSE()</f>
        <v>0</v>
      </c>
      <c r="O213" s="0" t="s">
        <v>4031</v>
      </c>
      <c r="P213" s="0" t="s">
        <v>2300</v>
      </c>
      <c r="Q213" s="380" t="n">
        <v>25569.125</v>
      </c>
      <c r="R213" s="0" t="n">
        <v>0</v>
      </c>
      <c r="S213" s="0" t="s">
        <v>4032</v>
      </c>
      <c r="T213" s="0" t="s">
        <v>4033</v>
      </c>
      <c r="U213" s="0" t="s">
        <v>610</v>
      </c>
      <c r="V213" s="0" t="n">
        <v>1000000000</v>
      </c>
      <c r="W213" s="0" t="s">
        <v>4034</v>
      </c>
      <c r="X213" s="0" t="n">
        <v>4</v>
      </c>
      <c r="Y213" s="0" t="n">
        <f aca="false">FALSE()</f>
        <v>0</v>
      </c>
      <c r="Z213" s="0" t="n">
        <f aca="false">FALSE()</f>
        <v>0</v>
      </c>
      <c r="AA213" s="0" t="n">
        <f aca="false">FALSE()</f>
        <v>0</v>
      </c>
      <c r="AB213" s="0" t="n">
        <f aca="false">FALSE()</f>
        <v>0</v>
      </c>
      <c r="AC213" s="0" t="n">
        <v>1</v>
      </c>
      <c r="AD213" s="0" t="s">
        <v>2129</v>
      </c>
      <c r="AE213" s="0" t="n">
        <f aca="false">TRUE()</f>
        <v>1</v>
      </c>
      <c r="AF213" s="0" t="s">
        <v>4035</v>
      </c>
      <c r="AG213" s="0" t="n">
        <v>2</v>
      </c>
      <c r="AH213" s="0" t="s">
        <v>4036</v>
      </c>
      <c r="AI213" s="0" t="s">
        <v>4037</v>
      </c>
      <c r="AJ213" s="0" t="n">
        <v>0</v>
      </c>
      <c r="AK213" s="0" t="s">
        <v>2118</v>
      </c>
      <c r="AL213" s="0" t="n">
        <f aca="false">FALSE()</f>
        <v>0</v>
      </c>
      <c r="AM213" s="0" t="n">
        <f aca="false">TRUE()</f>
        <v>1</v>
      </c>
      <c r="AN213" s="0" t="n">
        <f aca="false">FALSE()</f>
        <v>0</v>
      </c>
      <c r="AO213" s="0" t="n">
        <f aca="false">FALSE()</f>
        <v>0</v>
      </c>
      <c r="AP213" s="0" t="n">
        <f aca="false">FALSE()</f>
        <v>0</v>
      </c>
      <c r="AQ213" s="380" t="n">
        <v>44495.6041666667</v>
      </c>
      <c r="AR213" s="380" t="n">
        <v>44495.4166666667</v>
      </c>
      <c r="AS213" s="0" t="s">
        <v>4038</v>
      </c>
      <c r="AT213" s="0" t="s">
        <v>2170</v>
      </c>
      <c r="AU213" s="0" t="s">
        <v>2170</v>
      </c>
    </row>
    <row r="214" customFormat="false" ht="15" hidden="true" customHeight="false" outlineLevel="0" collapsed="false">
      <c r="A214" s="0" t="s">
        <v>881</v>
      </c>
      <c r="B214" s="0" t="s">
        <v>4039</v>
      </c>
      <c r="C214" s="0" t="s">
        <v>878</v>
      </c>
      <c r="D214" s="0" t="s">
        <v>720</v>
      </c>
      <c r="E214" s="0" t="s">
        <v>881</v>
      </c>
      <c r="F214" s="0" t="n">
        <v>1</v>
      </c>
      <c r="G214" s="0" t="s">
        <v>434</v>
      </c>
      <c r="H214" s="0" t="s">
        <v>2596</v>
      </c>
      <c r="I214" s="0" t="s">
        <v>2596</v>
      </c>
      <c r="J214" s="0" t="s">
        <v>2597</v>
      </c>
      <c r="K214" s="0" t="s">
        <v>2170</v>
      </c>
      <c r="L214" s="0" t="s">
        <v>2599</v>
      </c>
      <c r="M214" s="0" t="s">
        <v>2170</v>
      </c>
      <c r="N214" s="0" t="n">
        <f aca="false">FALSE()</f>
        <v>0</v>
      </c>
      <c r="O214" s="0" t="s">
        <v>4040</v>
      </c>
      <c r="P214" s="0" t="s">
        <v>2601</v>
      </c>
      <c r="Q214" s="380" t="n">
        <v>42818.125</v>
      </c>
      <c r="R214" s="0" t="n">
        <v>10500000</v>
      </c>
      <c r="S214" s="0" t="s">
        <v>601</v>
      </c>
      <c r="T214" s="0" t="s">
        <v>2602</v>
      </c>
      <c r="U214" s="0" t="s">
        <v>2116</v>
      </c>
      <c r="V214" s="0" t="n">
        <v>6140550</v>
      </c>
      <c r="W214" s="0" t="s">
        <v>2785</v>
      </c>
      <c r="X214" s="0" t="n">
        <v>5</v>
      </c>
      <c r="Y214" s="0" t="n">
        <f aca="false">FALSE()</f>
        <v>0</v>
      </c>
      <c r="Z214" s="0" t="n">
        <f aca="false">TRUE()</f>
        <v>1</v>
      </c>
      <c r="AA214" s="0" t="n">
        <f aca="false">TRUE()</f>
        <v>1</v>
      </c>
      <c r="AB214" s="0" t="n">
        <f aca="false">TRUE()</f>
        <v>1</v>
      </c>
      <c r="AC214" s="0" t="n">
        <v>1</v>
      </c>
      <c r="AD214" s="0" t="s">
        <v>2600</v>
      </c>
      <c r="AE214" s="0" t="n">
        <f aca="false">TRUE()</f>
        <v>1</v>
      </c>
      <c r="AF214" s="0" t="s">
        <v>4041</v>
      </c>
      <c r="AG214" s="0" t="n">
        <v>1</v>
      </c>
      <c r="AH214" s="0" t="s">
        <v>4042</v>
      </c>
      <c r="AI214" s="0" t="s">
        <v>4043</v>
      </c>
      <c r="AJ214" s="0" t="n">
        <v>0</v>
      </c>
      <c r="AK214" s="0" t="s">
        <v>2118</v>
      </c>
      <c r="AL214" s="0" t="n">
        <f aca="false">TRUE()</f>
        <v>1</v>
      </c>
      <c r="AM214" s="0" t="n">
        <f aca="false">FALSE()</f>
        <v>0</v>
      </c>
      <c r="AN214" s="0" t="n">
        <f aca="false">TRUE()</f>
        <v>1</v>
      </c>
      <c r="AO214" s="0" t="n">
        <f aca="false">FALSE()</f>
        <v>0</v>
      </c>
      <c r="AP214" s="0" t="n">
        <f aca="false">FALSE()</f>
        <v>0</v>
      </c>
      <c r="AQ214" s="380" t="n">
        <v>45335.7458333333</v>
      </c>
      <c r="AR214" s="380" t="n">
        <v>45335.125</v>
      </c>
      <c r="AS214" s="0" t="s">
        <v>4044</v>
      </c>
      <c r="AT214" s="0" t="s">
        <v>2597</v>
      </c>
      <c r="AU214" s="0" t="s">
        <v>2170</v>
      </c>
    </row>
    <row r="215" customFormat="false" ht="15" hidden="true" customHeight="false" outlineLevel="0" collapsed="false">
      <c r="A215" s="0" t="s">
        <v>4045</v>
      </c>
      <c r="B215" s="0" t="s">
        <v>4046</v>
      </c>
      <c r="C215" s="0" t="s">
        <v>4047</v>
      </c>
      <c r="D215" s="0" t="s">
        <v>2297</v>
      </c>
      <c r="E215" s="0" t="s">
        <v>4045</v>
      </c>
      <c r="F215" s="0" t="n">
        <v>1</v>
      </c>
      <c r="G215" s="0" t="s">
        <v>2298</v>
      </c>
      <c r="H215" s="0" t="s">
        <v>2170</v>
      </c>
      <c r="I215" s="0" t="s">
        <v>2170</v>
      </c>
      <c r="J215" s="0" t="s">
        <v>2170</v>
      </c>
      <c r="K215" s="0" t="s">
        <v>2170</v>
      </c>
      <c r="L215" s="0" t="s">
        <v>2170</v>
      </c>
      <c r="M215" s="0" t="s">
        <v>2170</v>
      </c>
      <c r="N215" s="0" t="n">
        <f aca="false">FALSE()</f>
        <v>0</v>
      </c>
      <c r="O215" s="0" t="s">
        <v>4048</v>
      </c>
      <c r="P215" s="0" t="s">
        <v>2300</v>
      </c>
      <c r="Q215" s="380" t="n">
        <v>25569.125</v>
      </c>
      <c r="R215" s="0" t="n">
        <v>109181124</v>
      </c>
      <c r="S215" s="0" t="s">
        <v>2301</v>
      </c>
      <c r="T215" s="0" t="s">
        <v>2302</v>
      </c>
      <c r="U215" s="0" t="s">
        <v>2693</v>
      </c>
      <c r="V215" s="0" t="n">
        <v>200000000</v>
      </c>
      <c r="W215" s="0" t="s">
        <v>2409</v>
      </c>
      <c r="X215" s="0" t="n">
        <v>4</v>
      </c>
      <c r="Y215" s="0" t="n">
        <f aca="false">FALSE()</f>
        <v>0</v>
      </c>
      <c r="Z215" s="0" t="n">
        <f aca="false">FALSE()</f>
        <v>0</v>
      </c>
      <c r="AA215" s="0" t="n">
        <f aca="false">FALSE()</f>
        <v>0</v>
      </c>
      <c r="AB215" s="0" t="n">
        <f aca="false">TRUE()</f>
        <v>1</v>
      </c>
      <c r="AC215" s="0" t="n">
        <v>1</v>
      </c>
      <c r="AD215" s="0" t="s">
        <v>2129</v>
      </c>
      <c r="AE215" s="0" t="n">
        <f aca="false">TRUE()</f>
        <v>1</v>
      </c>
      <c r="AF215" s="0" t="s">
        <v>4049</v>
      </c>
      <c r="AG215" s="0" t="n">
        <v>2</v>
      </c>
      <c r="AH215" s="0" t="s">
        <v>4050</v>
      </c>
      <c r="AI215" s="0" t="s">
        <v>4051</v>
      </c>
      <c r="AJ215" s="0" t="n">
        <v>0</v>
      </c>
      <c r="AK215" s="0" t="s">
        <v>2118</v>
      </c>
      <c r="AL215" s="0" t="n">
        <f aca="false">FALSE()</f>
        <v>0</v>
      </c>
      <c r="AM215" s="0" t="n">
        <f aca="false">TRUE()</f>
        <v>1</v>
      </c>
      <c r="AN215" s="0" t="n">
        <f aca="false">FALSE()</f>
        <v>0</v>
      </c>
      <c r="AO215" s="0" t="n">
        <f aca="false">FALSE()</f>
        <v>0</v>
      </c>
      <c r="AP215" s="0" t="n">
        <f aca="false">FALSE()</f>
        <v>0</v>
      </c>
      <c r="AQ215" s="380" t="n">
        <v>44169.7319444444</v>
      </c>
      <c r="AR215" s="380" t="n">
        <v>44169.4166666667</v>
      </c>
      <c r="AS215" s="0" t="s">
        <v>4052</v>
      </c>
      <c r="AT215" s="0" t="s">
        <v>2170</v>
      </c>
      <c r="AU215" s="0" t="s">
        <v>2170</v>
      </c>
    </row>
    <row r="216" customFormat="false" ht="15" hidden="true" customHeight="false" outlineLevel="0" collapsed="false">
      <c r="A216" s="0" t="s">
        <v>279</v>
      </c>
      <c r="B216" s="0" t="s">
        <v>4053</v>
      </c>
      <c r="C216" s="0" t="s">
        <v>175</v>
      </c>
      <c r="D216" s="0" t="s">
        <v>720</v>
      </c>
      <c r="E216" s="0" t="s">
        <v>279</v>
      </c>
      <c r="F216" s="0" t="n">
        <v>1</v>
      </c>
      <c r="G216" s="0" t="s">
        <v>434</v>
      </c>
      <c r="H216" s="0" t="s">
        <v>2596</v>
      </c>
      <c r="I216" s="0" t="s">
        <v>2596</v>
      </c>
      <c r="J216" s="0" t="s">
        <v>2723</v>
      </c>
      <c r="K216" s="0" t="s">
        <v>2083</v>
      </c>
      <c r="L216" s="0" t="s">
        <v>2783</v>
      </c>
      <c r="M216" s="0" t="s">
        <v>2726</v>
      </c>
      <c r="N216" s="0" t="n">
        <f aca="false">TRUE()</f>
        <v>1</v>
      </c>
      <c r="O216" s="0" t="s">
        <v>4054</v>
      </c>
      <c r="P216" s="0" t="s">
        <v>2601</v>
      </c>
      <c r="Q216" s="380" t="n">
        <v>37190.1666666667</v>
      </c>
      <c r="R216" s="0" t="n">
        <v>2178690700</v>
      </c>
      <c r="S216" s="0" t="s">
        <v>601</v>
      </c>
      <c r="T216" s="0" t="s">
        <v>2602</v>
      </c>
      <c r="U216" s="0" t="s">
        <v>2574</v>
      </c>
      <c r="V216" s="0" t="n">
        <v>2178690700</v>
      </c>
      <c r="W216" s="0" t="s">
        <v>2603</v>
      </c>
      <c r="X216" s="0" t="n">
        <v>5</v>
      </c>
      <c r="Y216" s="0" t="n">
        <f aca="false">FALSE()</f>
        <v>0</v>
      </c>
      <c r="Z216" s="0" t="n">
        <f aca="false">TRUE()</f>
        <v>1</v>
      </c>
      <c r="AA216" s="0" t="n">
        <f aca="false">TRUE()</f>
        <v>1</v>
      </c>
      <c r="AB216" s="0" t="n">
        <f aca="false">TRUE()</f>
        <v>1</v>
      </c>
      <c r="AC216" s="0" t="n">
        <v>1</v>
      </c>
      <c r="AD216" s="0" t="s">
        <v>2729</v>
      </c>
      <c r="AE216" s="0" t="n">
        <f aca="false">TRUE()</f>
        <v>1</v>
      </c>
      <c r="AF216" s="0" t="s">
        <v>4055</v>
      </c>
      <c r="AG216" s="0" t="n">
        <v>1</v>
      </c>
      <c r="AH216" s="0" t="s">
        <v>4056</v>
      </c>
      <c r="AI216" s="0" t="s">
        <v>4057</v>
      </c>
      <c r="AJ216" s="0" t="n">
        <v>0</v>
      </c>
      <c r="AK216" s="0" t="s">
        <v>2118</v>
      </c>
      <c r="AL216" s="0" t="n">
        <f aca="false">TRUE()</f>
        <v>1</v>
      </c>
      <c r="AM216" s="0" t="n">
        <f aca="false">FALSE()</f>
        <v>0</v>
      </c>
      <c r="AN216" s="0" t="n">
        <f aca="false">TRUE()</f>
        <v>1</v>
      </c>
      <c r="AO216" s="0" t="n">
        <f aca="false">FALSE()</f>
        <v>0</v>
      </c>
      <c r="AP216" s="0" t="n">
        <f aca="false">TRUE()</f>
        <v>1</v>
      </c>
      <c r="AQ216" s="380" t="n">
        <v>43166.8979166667</v>
      </c>
      <c r="AR216" s="380" t="n">
        <v>37232.4166666667</v>
      </c>
      <c r="AS216" s="0" t="s">
        <v>4058</v>
      </c>
      <c r="AT216" s="0" t="s">
        <v>2723</v>
      </c>
      <c r="AU216" s="0" t="s">
        <v>2083</v>
      </c>
    </row>
    <row r="217" customFormat="false" ht="15" hidden="true" customHeight="false" outlineLevel="0" collapsed="false">
      <c r="A217" s="0" t="s">
        <v>4059</v>
      </c>
      <c r="B217" s="0" t="s">
        <v>4060</v>
      </c>
      <c r="C217" s="0" t="s">
        <v>4061</v>
      </c>
      <c r="D217" s="0" t="s">
        <v>2297</v>
      </c>
      <c r="E217" s="0" t="s">
        <v>4059</v>
      </c>
      <c r="F217" s="0" t="n">
        <v>1</v>
      </c>
      <c r="G217" s="0" t="s">
        <v>2298</v>
      </c>
      <c r="H217" s="0" t="s">
        <v>2170</v>
      </c>
      <c r="I217" s="0" t="s">
        <v>2170</v>
      </c>
      <c r="J217" s="0" t="s">
        <v>2170</v>
      </c>
      <c r="K217" s="0" t="s">
        <v>2170</v>
      </c>
      <c r="L217" s="0" t="s">
        <v>2170</v>
      </c>
      <c r="M217" s="0" t="s">
        <v>2170</v>
      </c>
      <c r="N217" s="0" t="n">
        <f aca="false">FALSE()</f>
        <v>0</v>
      </c>
      <c r="O217" s="0" t="s">
        <v>4062</v>
      </c>
      <c r="P217" s="0" t="s">
        <v>2300</v>
      </c>
      <c r="Q217" s="380" t="n">
        <v>32905.125</v>
      </c>
      <c r="R217" s="0" t="n">
        <v>55004915</v>
      </c>
      <c r="S217" s="0" t="s">
        <v>2301</v>
      </c>
      <c r="T217" s="0" t="s">
        <v>2302</v>
      </c>
      <c r="U217" s="0" t="s">
        <v>2330</v>
      </c>
      <c r="V217" s="0" t="n">
        <v>100000000</v>
      </c>
      <c r="W217" s="0" t="s">
        <v>2409</v>
      </c>
      <c r="X217" s="0" t="n">
        <v>4</v>
      </c>
      <c r="Y217" s="0" t="n">
        <f aca="false">FALSE()</f>
        <v>0</v>
      </c>
      <c r="Z217" s="0" t="n">
        <f aca="false">FALSE()</f>
        <v>0</v>
      </c>
      <c r="AA217" s="0" t="n">
        <f aca="false">FALSE()</f>
        <v>0</v>
      </c>
      <c r="AB217" s="0" t="n">
        <f aca="false">FALSE()</f>
        <v>0</v>
      </c>
      <c r="AC217" s="0" t="n">
        <v>1</v>
      </c>
      <c r="AD217" s="0" t="s">
        <v>2129</v>
      </c>
      <c r="AE217" s="0" t="n">
        <f aca="false">TRUE()</f>
        <v>1</v>
      </c>
      <c r="AF217" s="0" t="s">
        <v>4063</v>
      </c>
      <c r="AG217" s="0" t="n">
        <v>2</v>
      </c>
      <c r="AH217" s="0" t="s">
        <v>4064</v>
      </c>
      <c r="AI217" s="0" t="s">
        <v>4065</v>
      </c>
      <c r="AJ217" s="0" t="n">
        <v>0</v>
      </c>
      <c r="AK217" s="0" t="s">
        <v>2118</v>
      </c>
      <c r="AL217" s="0" t="n">
        <f aca="false">FALSE()</f>
        <v>0</v>
      </c>
      <c r="AM217" s="0" t="n">
        <f aca="false">TRUE()</f>
        <v>1</v>
      </c>
      <c r="AN217" s="0" t="n">
        <f aca="false">FALSE()</f>
        <v>0</v>
      </c>
      <c r="AO217" s="0" t="n">
        <f aca="false">FALSE()</f>
        <v>0</v>
      </c>
      <c r="AP217" s="0" t="n">
        <f aca="false">FALSE()</f>
        <v>0</v>
      </c>
      <c r="AQ217" s="380" t="n">
        <v>43524.7291666667</v>
      </c>
      <c r="AR217" s="380" t="n">
        <v>33421.1666666667</v>
      </c>
      <c r="AS217" s="0" t="s">
        <v>4066</v>
      </c>
      <c r="AT217" s="0" t="s">
        <v>2170</v>
      </c>
      <c r="AU217" s="0" t="s">
        <v>2170</v>
      </c>
    </row>
    <row r="218" customFormat="false" ht="15" hidden="true" customHeight="false" outlineLevel="0" collapsed="false">
      <c r="A218" s="0" t="s">
        <v>4067</v>
      </c>
      <c r="B218" s="0" t="s">
        <v>4068</v>
      </c>
      <c r="C218" s="0" t="s">
        <v>4069</v>
      </c>
      <c r="D218" s="0" t="s">
        <v>2297</v>
      </c>
      <c r="E218" s="0" t="s">
        <v>4067</v>
      </c>
      <c r="F218" s="0" t="n">
        <v>1</v>
      </c>
      <c r="G218" s="0" t="s">
        <v>2298</v>
      </c>
      <c r="H218" s="0" t="s">
        <v>2170</v>
      </c>
      <c r="I218" s="0" t="s">
        <v>2170</v>
      </c>
      <c r="J218" s="0" t="s">
        <v>2170</v>
      </c>
      <c r="K218" s="0" t="s">
        <v>2170</v>
      </c>
      <c r="L218" s="0" t="s">
        <v>2170</v>
      </c>
      <c r="M218" s="0" t="s">
        <v>2170</v>
      </c>
      <c r="N218" s="0" t="n">
        <f aca="false">FALSE()</f>
        <v>0</v>
      </c>
      <c r="O218" s="0" t="s">
        <v>4070</v>
      </c>
      <c r="P218" s="0" t="s">
        <v>2300</v>
      </c>
      <c r="Q218" s="380" t="n">
        <v>25569.125</v>
      </c>
      <c r="R218" s="0" t="n">
        <v>55639281</v>
      </c>
      <c r="S218" s="0" t="s">
        <v>2301</v>
      </c>
      <c r="T218" s="0" t="s">
        <v>2302</v>
      </c>
      <c r="U218" s="0" t="s">
        <v>2116</v>
      </c>
      <c r="V218" s="0" t="n">
        <v>500000000</v>
      </c>
      <c r="W218" s="0" t="s">
        <v>2366</v>
      </c>
      <c r="X218" s="0" t="n">
        <v>4</v>
      </c>
      <c r="Y218" s="0" t="n">
        <f aca="false">FALSE()</f>
        <v>0</v>
      </c>
      <c r="Z218" s="0" t="n">
        <f aca="false">FALSE()</f>
        <v>0</v>
      </c>
      <c r="AA218" s="0" t="n">
        <f aca="false">FALSE()</f>
        <v>0</v>
      </c>
      <c r="AB218" s="0" t="n">
        <f aca="false">FALSE()</f>
        <v>0</v>
      </c>
      <c r="AC218" s="0" t="n">
        <v>1</v>
      </c>
      <c r="AD218" s="0" t="s">
        <v>2129</v>
      </c>
      <c r="AE218" s="0" t="n">
        <f aca="false">TRUE()</f>
        <v>1</v>
      </c>
      <c r="AF218" s="0" t="s">
        <v>4071</v>
      </c>
      <c r="AG218" s="0" t="n">
        <v>2</v>
      </c>
      <c r="AH218" s="0" t="s">
        <v>4072</v>
      </c>
      <c r="AI218" s="0" t="s">
        <v>4073</v>
      </c>
      <c r="AJ218" s="0" t="n">
        <v>0</v>
      </c>
      <c r="AK218" s="0" t="s">
        <v>2118</v>
      </c>
      <c r="AL218" s="0" t="n">
        <f aca="false">FALSE()</f>
        <v>0</v>
      </c>
      <c r="AM218" s="0" t="n">
        <f aca="false">TRUE()</f>
        <v>1</v>
      </c>
      <c r="AN218" s="0" t="n">
        <f aca="false">FALSE()</f>
        <v>0</v>
      </c>
      <c r="AO218" s="0" t="n">
        <f aca="false">FALSE()</f>
        <v>0</v>
      </c>
      <c r="AP218" s="0" t="n">
        <f aca="false">FALSE()</f>
        <v>0</v>
      </c>
      <c r="AQ218" s="380" t="n">
        <v>43769.6868055556</v>
      </c>
      <c r="AR218" s="380" t="n">
        <v>43769.4166666667</v>
      </c>
      <c r="AS218" s="0" t="s">
        <v>4074</v>
      </c>
      <c r="AT218" s="0" t="s">
        <v>2170</v>
      </c>
      <c r="AU218" s="0" t="s">
        <v>2170</v>
      </c>
    </row>
    <row r="219" customFormat="false" ht="15" hidden="true" customHeight="false" outlineLevel="0" collapsed="false">
      <c r="A219" s="0" t="s">
        <v>4075</v>
      </c>
      <c r="B219" s="0" t="s">
        <v>4076</v>
      </c>
      <c r="C219" s="0" t="s">
        <v>4077</v>
      </c>
      <c r="D219" s="0" t="s">
        <v>2297</v>
      </c>
      <c r="E219" s="0" t="s">
        <v>4075</v>
      </c>
      <c r="F219" s="0" t="n">
        <v>1</v>
      </c>
      <c r="G219" s="0" t="s">
        <v>2298</v>
      </c>
      <c r="H219" s="0" t="s">
        <v>2170</v>
      </c>
      <c r="I219" s="0" t="s">
        <v>2170</v>
      </c>
      <c r="J219" s="0" t="s">
        <v>2170</v>
      </c>
      <c r="K219" s="0" t="s">
        <v>2170</v>
      </c>
      <c r="L219" s="0" t="s">
        <v>2170</v>
      </c>
      <c r="M219" s="0" t="s">
        <v>2170</v>
      </c>
      <c r="N219" s="0" t="n">
        <f aca="false">FALSE()</f>
        <v>0</v>
      </c>
      <c r="O219" s="0" t="s">
        <v>4078</v>
      </c>
      <c r="P219" s="0" t="s">
        <v>2300</v>
      </c>
      <c r="Q219" s="380" t="n">
        <v>41684.1666666667</v>
      </c>
      <c r="R219" s="0" t="n">
        <v>21814895</v>
      </c>
      <c r="S219" s="0" t="s">
        <v>2301</v>
      </c>
      <c r="T219" s="0" t="s">
        <v>2302</v>
      </c>
      <c r="U219" s="0" t="s">
        <v>2330</v>
      </c>
      <c r="V219" s="0" t="n">
        <v>200000000</v>
      </c>
      <c r="W219" s="0" t="s">
        <v>2312</v>
      </c>
      <c r="X219" s="0" t="n">
        <v>4</v>
      </c>
      <c r="Y219" s="0" t="n">
        <f aca="false">FALSE()</f>
        <v>0</v>
      </c>
      <c r="Z219" s="0" t="n">
        <f aca="false">FALSE()</f>
        <v>0</v>
      </c>
      <c r="AA219" s="0" t="n">
        <f aca="false">FALSE()</f>
        <v>0</v>
      </c>
      <c r="AB219" s="0" t="n">
        <f aca="false">FALSE()</f>
        <v>0</v>
      </c>
      <c r="AC219" s="0" t="n">
        <v>1</v>
      </c>
      <c r="AD219" s="0" t="s">
        <v>2129</v>
      </c>
      <c r="AE219" s="0" t="n">
        <f aca="false">TRUE()</f>
        <v>1</v>
      </c>
      <c r="AF219" s="0" t="s">
        <v>4079</v>
      </c>
      <c r="AG219" s="0" t="n">
        <v>2</v>
      </c>
      <c r="AH219" s="0" t="s">
        <v>4080</v>
      </c>
      <c r="AI219" s="0" t="s">
        <v>4081</v>
      </c>
      <c r="AJ219" s="0" t="n">
        <v>0</v>
      </c>
      <c r="AK219" s="0" t="s">
        <v>2118</v>
      </c>
      <c r="AL219" s="0" t="n">
        <f aca="false">FALSE()</f>
        <v>0</v>
      </c>
      <c r="AM219" s="0" t="n">
        <f aca="false">TRUE()</f>
        <v>1</v>
      </c>
      <c r="AN219" s="0" t="n">
        <f aca="false">FALSE()</f>
        <v>0</v>
      </c>
      <c r="AO219" s="0" t="n">
        <f aca="false">FALSE()</f>
        <v>0</v>
      </c>
      <c r="AP219" s="0" t="n">
        <f aca="false">FALSE()</f>
        <v>0</v>
      </c>
      <c r="AQ219" s="380" t="n">
        <v>43496.7291666667</v>
      </c>
      <c r="AR219" s="380" t="n">
        <v>41684.1666666667</v>
      </c>
      <c r="AS219" s="0" t="s">
        <v>4082</v>
      </c>
      <c r="AT219" s="0" t="s">
        <v>2170</v>
      </c>
      <c r="AU219" s="0" t="s">
        <v>2170</v>
      </c>
    </row>
    <row r="220" customFormat="false" ht="15" hidden="true" customHeight="false" outlineLevel="0" collapsed="false">
      <c r="A220" s="0" t="s">
        <v>4083</v>
      </c>
      <c r="B220" s="0" t="s">
        <v>4084</v>
      </c>
      <c r="C220" s="0" t="s">
        <v>4085</v>
      </c>
      <c r="D220" s="0" t="s">
        <v>2297</v>
      </c>
      <c r="E220" s="0" t="s">
        <v>4083</v>
      </c>
      <c r="F220" s="0" t="n">
        <v>1</v>
      </c>
      <c r="G220" s="0" t="s">
        <v>2298</v>
      </c>
      <c r="H220" s="0" t="s">
        <v>2170</v>
      </c>
      <c r="I220" s="0" t="s">
        <v>2170</v>
      </c>
      <c r="J220" s="0" t="s">
        <v>2170</v>
      </c>
      <c r="K220" s="0" t="s">
        <v>2170</v>
      </c>
      <c r="L220" s="0" t="s">
        <v>2170</v>
      </c>
      <c r="M220" s="0" t="s">
        <v>2170</v>
      </c>
      <c r="N220" s="0" t="n">
        <f aca="false">FALSE()</f>
        <v>0</v>
      </c>
      <c r="O220" s="0" t="s">
        <v>4086</v>
      </c>
      <c r="P220" s="0" t="s">
        <v>2300</v>
      </c>
      <c r="Q220" s="380" t="n">
        <v>40689.1666666667</v>
      </c>
      <c r="R220" s="0" t="n">
        <v>108405182</v>
      </c>
      <c r="S220" s="0" t="s">
        <v>2301</v>
      </c>
      <c r="T220" s="0" t="s">
        <v>2302</v>
      </c>
      <c r="U220" s="0" t="s">
        <v>2115</v>
      </c>
      <c r="V220" s="0" t="n">
        <v>0</v>
      </c>
      <c r="W220" s="0" t="s">
        <v>2321</v>
      </c>
      <c r="X220" s="0" t="n">
        <v>1</v>
      </c>
      <c r="Y220" s="0" t="n">
        <f aca="false">FALSE()</f>
        <v>0</v>
      </c>
      <c r="Z220" s="0" t="n">
        <f aca="false">FALSE()</f>
        <v>0</v>
      </c>
      <c r="AA220" s="0" t="n">
        <f aca="false">FALSE()</f>
        <v>0</v>
      </c>
      <c r="AB220" s="0" t="n">
        <f aca="false">TRUE()</f>
        <v>1</v>
      </c>
      <c r="AC220" s="0" t="n">
        <v>1</v>
      </c>
      <c r="AD220" s="0" t="s">
        <v>2129</v>
      </c>
      <c r="AE220" s="0" t="n">
        <f aca="false">TRUE()</f>
        <v>1</v>
      </c>
      <c r="AF220" s="0" t="s">
        <v>4087</v>
      </c>
      <c r="AG220" s="0" t="n">
        <v>2</v>
      </c>
      <c r="AH220" s="0" t="s">
        <v>4088</v>
      </c>
      <c r="AI220" s="0" t="s">
        <v>4089</v>
      </c>
      <c r="AJ220" s="0" t="n">
        <v>0</v>
      </c>
      <c r="AK220" s="0" t="s">
        <v>2118</v>
      </c>
      <c r="AL220" s="0" t="n">
        <f aca="false">FALSE()</f>
        <v>0</v>
      </c>
      <c r="AM220" s="0" t="n">
        <f aca="false">TRUE()</f>
        <v>1</v>
      </c>
      <c r="AN220" s="0" t="n">
        <f aca="false">FALSE()</f>
        <v>0</v>
      </c>
      <c r="AO220" s="0" t="n">
        <f aca="false">FALSE()</f>
        <v>0</v>
      </c>
      <c r="AP220" s="0" t="n">
        <f aca="false">TRUE()</f>
        <v>1</v>
      </c>
      <c r="AQ220" s="380" t="n">
        <v>43524.73125</v>
      </c>
      <c r="AR220" s="380" t="n">
        <v>40689.1666666667</v>
      </c>
      <c r="AS220" s="0" t="s">
        <v>4090</v>
      </c>
      <c r="AT220" s="0" t="s">
        <v>2170</v>
      </c>
      <c r="AU220" s="0" t="s">
        <v>2170</v>
      </c>
    </row>
    <row r="221" customFormat="false" ht="15" hidden="true" customHeight="false" outlineLevel="0" collapsed="false">
      <c r="A221" s="0" t="s">
        <v>4091</v>
      </c>
      <c r="B221" s="0" t="s">
        <v>4092</v>
      </c>
      <c r="C221" s="0" t="s">
        <v>4093</v>
      </c>
      <c r="D221" s="0" t="s">
        <v>2297</v>
      </c>
      <c r="E221" s="0" t="s">
        <v>4091</v>
      </c>
      <c r="F221" s="0" t="n">
        <v>1</v>
      </c>
      <c r="G221" s="0" t="s">
        <v>2298</v>
      </c>
      <c r="H221" s="0" t="s">
        <v>2170</v>
      </c>
      <c r="I221" s="0" t="s">
        <v>2170</v>
      </c>
      <c r="J221" s="0" t="s">
        <v>2170</v>
      </c>
      <c r="K221" s="0" t="s">
        <v>2170</v>
      </c>
      <c r="L221" s="0" t="s">
        <v>2170</v>
      </c>
      <c r="M221" s="0" t="s">
        <v>2170</v>
      </c>
      <c r="N221" s="0" t="n">
        <f aca="false">FALSE()</f>
        <v>0</v>
      </c>
      <c r="O221" s="0" t="s">
        <v>4094</v>
      </c>
      <c r="P221" s="0" t="s">
        <v>2300</v>
      </c>
      <c r="Q221" s="380" t="n">
        <v>25569.125</v>
      </c>
      <c r="R221" s="0" t="n">
        <v>0</v>
      </c>
      <c r="S221" s="0" t="s">
        <v>2301</v>
      </c>
      <c r="T221" s="0" t="s">
        <v>2302</v>
      </c>
      <c r="U221" s="0" t="s">
        <v>2330</v>
      </c>
      <c r="V221" s="0" t="n">
        <v>0</v>
      </c>
      <c r="W221" s="0" t="s">
        <v>2321</v>
      </c>
      <c r="X221" s="0" t="n">
        <v>4</v>
      </c>
      <c r="Y221" s="0" t="n">
        <f aca="false">FALSE()</f>
        <v>0</v>
      </c>
      <c r="Z221" s="0" t="n">
        <f aca="false">FALSE()</f>
        <v>0</v>
      </c>
      <c r="AA221" s="0" t="n">
        <f aca="false">FALSE()</f>
        <v>0</v>
      </c>
      <c r="AB221" s="0" t="n">
        <f aca="false">TRUE()</f>
        <v>1</v>
      </c>
      <c r="AC221" s="0" t="n">
        <v>1</v>
      </c>
      <c r="AD221" s="0" t="s">
        <v>2129</v>
      </c>
      <c r="AE221" s="0" t="n">
        <f aca="false">TRUE()</f>
        <v>1</v>
      </c>
      <c r="AF221" s="0" t="s">
        <v>4095</v>
      </c>
      <c r="AG221" s="0" t="n">
        <v>2</v>
      </c>
      <c r="AH221" s="0" t="s">
        <v>4096</v>
      </c>
      <c r="AI221" s="0" t="s">
        <v>4097</v>
      </c>
      <c r="AJ221" s="0" t="n">
        <v>0</v>
      </c>
      <c r="AK221" s="0" t="s">
        <v>2118</v>
      </c>
      <c r="AL221" s="0" t="n">
        <f aca="false">FALSE()</f>
        <v>0</v>
      </c>
      <c r="AM221" s="0" t="n">
        <f aca="false">TRUE()</f>
        <v>1</v>
      </c>
      <c r="AN221" s="0" t="n">
        <f aca="false">FALSE()</f>
        <v>0</v>
      </c>
      <c r="AO221" s="0" t="n">
        <f aca="false">FALSE()</f>
        <v>0</v>
      </c>
      <c r="AP221" s="0" t="n">
        <f aca="false">FALSE()</f>
        <v>0</v>
      </c>
      <c r="AQ221" s="380" t="n">
        <v>45028.6090277778</v>
      </c>
      <c r="AR221" s="380" t="n">
        <v>45028.4166666667</v>
      </c>
      <c r="AS221" s="0" t="s">
        <v>4098</v>
      </c>
      <c r="AT221" s="0" t="s">
        <v>2170</v>
      </c>
      <c r="AU221" s="0" t="s">
        <v>2170</v>
      </c>
    </row>
    <row r="222" customFormat="false" ht="15" hidden="true" customHeight="false" outlineLevel="0" collapsed="false">
      <c r="A222" s="0" t="s">
        <v>4099</v>
      </c>
      <c r="B222" s="0" t="s">
        <v>4100</v>
      </c>
      <c r="C222" s="0" t="s">
        <v>4101</v>
      </c>
      <c r="D222" s="0" t="s">
        <v>2297</v>
      </c>
      <c r="E222" s="0" t="s">
        <v>4099</v>
      </c>
      <c r="F222" s="0" t="n">
        <v>1</v>
      </c>
      <c r="G222" s="0" t="s">
        <v>2298</v>
      </c>
      <c r="H222" s="0" t="s">
        <v>2170</v>
      </c>
      <c r="I222" s="0" t="s">
        <v>2170</v>
      </c>
      <c r="J222" s="0" t="s">
        <v>2170</v>
      </c>
      <c r="K222" s="0" t="s">
        <v>2170</v>
      </c>
      <c r="L222" s="0" t="s">
        <v>2170</v>
      </c>
      <c r="M222" s="0" t="s">
        <v>2170</v>
      </c>
      <c r="N222" s="0" t="n">
        <f aca="false">FALSE()</f>
        <v>0</v>
      </c>
      <c r="O222" s="0" t="s">
        <v>4102</v>
      </c>
      <c r="P222" s="0" t="s">
        <v>2300</v>
      </c>
      <c r="Q222" s="380" t="n">
        <v>25569.125</v>
      </c>
      <c r="R222" s="0" t="n">
        <v>111141526</v>
      </c>
      <c r="S222" s="0" t="s">
        <v>2301</v>
      </c>
      <c r="T222" s="0" t="s">
        <v>2302</v>
      </c>
      <c r="U222" s="0" t="s">
        <v>2116</v>
      </c>
      <c r="V222" s="0" t="n">
        <v>405000000</v>
      </c>
      <c r="W222" s="0" t="s">
        <v>2321</v>
      </c>
      <c r="X222" s="0" t="n">
        <v>4</v>
      </c>
      <c r="Y222" s="0" t="n">
        <f aca="false">FALSE()</f>
        <v>0</v>
      </c>
      <c r="Z222" s="0" t="n">
        <f aca="false">FALSE()</f>
        <v>0</v>
      </c>
      <c r="AA222" s="0" t="n">
        <f aca="false">FALSE()</f>
        <v>0</v>
      </c>
      <c r="AB222" s="0" t="n">
        <f aca="false">FALSE()</f>
        <v>0</v>
      </c>
      <c r="AC222" s="0" t="n">
        <v>1</v>
      </c>
      <c r="AD222" s="0" t="s">
        <v>2129</v>
      </c>
      <c r="AE222" s="0" t="n">
        <f aca="false">TRUE()</f>
        <v>1</v>
      </c>
      <c r="AF222" s="0" t="s">
        <v>4103</v>
      </c>
      <c r="AG222" s="0" t="n">
        <v>2</v>
      </c>
      <c r="AH222" s="0" t="s">
        <v>4104</v>
      </c>
      <c r="AI222" s="0" t="s">
        <v>4105</v>
      </c>
      <c r="AJ222" s="0" t="n">
        <v>0</v>
      </c>
      <c r="AK222" s="0" t="s">
        <v>2118</v>
      </c>
      <c r="AL222" s="0" t="n">
        <f aca="false">FALSE()</f>
        <v>0</v>
      </c>
      <c r="AM222" s="0" t="n">
        <f aca="false">TRUE()</f>
        <v>1</v>
      </c>
      <c r="AN222" s="0" t="n">
        <f aca="false">FALSE()</f>
        <v>0</v>
      </c>
      <c r="AO222" s="0" t="n">
        <f aca="false">FALSE()</f>
        <v>0</v>
      </c>
      <c r="AP222" s="0" t="n">
        <f aca="false">FALSE()</f>
        <v>0</v>
      </c>
      <c r="AQ222" s="380" t="n">
        <v>43123.7284722222</v>
      </c>
      <c r="AR222" s="380" t="n">
        <v>42006.125</v>
      </c>
      <c r="AS222" s="0" t="s">
        <v>4106</v>
      </c>
      <c r="AT222" s="0" t="s">
        <v>2170</v>
      </c>
      <c r="AU222" s="0" t="s">
        <v>2170</v>
      </c>
    </row>
    <row r="223" customFormat="false" ht="15" hidden="true" customHeight="false" outlineLevel="0" collapsed="false">
      <c r="A223" s="0" t="s">
        <v>4107</v>
      </c>
      <c r="B223" s="0" t="s">
        <v>4108</v>
      </c>
      <c r="C223" s="0" t="s">
        <v>4109</v>
      </c>
      <c r="D223" s="0" t="s">
        <v>2297</v>
      </c>
      <c r="E223" s="0" t="s">
        <v>4107</v>
      </c>
      <c r="F223" s="0" t="n">
        <v>1</v>
      </c>
      <c r="G223" s="0" t="s">
        <v>2298</v>
      </c>
      <c r="H223" s="0" t="s">
        <v>2170</v>
      </c>
      <c r="I223" s="0" t="s">
        <v>2170</v>
      </c>
      <c r="J223" s="0" t="s">
        <v>2170</v>
      </c>
      <c r="K223" s="0" t="s">
        <v>2170</v>
      </c>
      <c r="L223" s="0" t="s">
        <v>2170</v>
      </c>
      <c r="M223" s="0" t="s">
        <v>2170</v>
      </c>
      <c r="N223" s="0" t="n">
        <f aca="false">FALSE()</f>
        <v>0</v>
      </c>
      <c r="O223" s="0" t="s">
        <v>4110</v>
      </c>
      <c r="P223" s="0" t="s">
        <v>2300</v>
      </c>
      <c r="Q223" s="380" t="n">
        <v>25569.125</v>
      </c>
      <c r="R223" s="0" t="n">
        <v>102553713</v>
      </c>
      <c r="S223" s="0" t="s">
        <v>2301</v>
      </c>
      <c r="T223" s="0" t="s">
        <v>2302</v>
      </c>
      <c r="U223" s="0" t="s">
        <v>2116</v>
      </c>
      <c r="V223" s="0" t="n">
        <v>500000000</v>
      </c>
      <c r="W223" s="0" t="s">
        <v>2565</v>
      </c>
      <c r="X223" s="0" t="n">
        <v>4</v>
      </c>
      <c r="Y223" s="0" t="n">
        <f aca="false">FALSE()</f>
        <v>0</v>
      </c>
      <c r="Z223" s="0" t="n">
        <f aca="false">FALSE()</f>
        <v>0</v>
      </c>
      <c r="AA223" s="0" t="n">
        <f aca="false">FALSE()</f>
        <v>0</v>
      </c>
      <c r="AB223" s="0" t="n">
        <f aca="false">FALSE()</f>
        <v>0</v>
      </c>
      <c r="AC223" s="0" t="n">
        <v>1</v>
      </c>
      <c r="AD223" s="0" t="s">
        <v>2129</v>
      </c>
      <c r="AE223" s="0" t="n">
        <f aca="false">TRUE()</f>
        <v>1</v>
      </c>
      <c r="AF223" s="0" t="s">
        <v>4111</v>
      </c>
      <c r="AG223" s="0" t="n">
        <v>2</v>
      </c>
      <c r="AH223" s="0" t="s">
        <v>4112</v>
      </c>
      <c r="AI223" s="0" t="s">
        <v>4113</v>
      </c>
      <c r="AJ223" s="0" t="n">
        <v>0</v>
      </c>
      <c r="AK223" s="0" t="s">
        <v>2118</v>
      </c>
      <c r="AL223" s="0" t="n">
        <f aca="false">FALSE()</f>
        <v>0</v>
      </c>
      <c r="AM223" s="0" t="n">
        <f aca="false">TRUE()</f>
        <v>1</v>
      </c>
      <c r="AN223" s="0" t="n">
        <f aca="false">FALSE()</f>
        <v>0</v>
      </c>
      <c r="AO223" s="0" t="n">
        <f aca="false">FALSE()</f>
        <v>0</v>
      </c>
      <c r="AP223" s="0" t="n">
        <f aca="false">FALSE()</f>
        <v>0</v>
      </c>
      <c r="AQ223" s="380" t="n">
        <v>44041.6881944445</v>
      </c>
      <c r="AR223" s="380" t="n">
        <v>44041.4166666667</v>
      </c>
      <c r="AS223" s="0" t="s">
        <v>4114</v>
      </c>
      <c r="AT223" s="0" t="s">
        <v>2170</v>
      </c>
      <c r="AU223" s="0" t="s">
        <v>2170</v>
      </c>
    </row>
    <row r="224" customFormat="false" ht="15" hidden="true" customHeight="false" outlineLevel="0" collapsed="false">
      <c r="A224" s="0" t="s">
        <v>4115</v>
      </c>
      <c r="B224" s="0" t="s">
        <v>4116</v>
      </c>
      <c r="C224" s="0" t="s">
        <v>4117</v>
      </c>
      <c r="D224" s="0" t="s">
        <v>2525</v>
      </c>
      <c r="E224" s="0" t="s">
        <v>4115</v>
      </c>
      <c r="F224" s="0" t="n">
        <v>100</v>
      </c>
      <c r="G224" s="0" t="s">
        <v>2526</v>
      </c>
      <c r="H224" s="0" t="s">
        <v>2170</v>
      </c>
      <c r="I224" s="0" t="s">
        <v>2170</v>
      </c>
      <c r="J224" s="0" t="s">
        <v>2170</v>
      </c>
      <c r="K224" s="0" t="s">
        <v>2170</v>
      </c>
      <c r="L224" s="0" t="s">
        <v>2170</v>
      </c>
      <c r="M224" s="0" t="s">
        <v>2170</v>
      </c>
      <c r="N224" s="0" t="n">
        <f aca="false">FALSE()</f>
        <v>0</v>
      </c>
      <c r="O224" s="0" t="s">
        <v>4118</v>
      </c>
      <c r="P224" s="0" t="s">
        <v>2300</v>
      </c>
      <c r="Q224" s="380" t="n">
        <v>25569.125</v>
      </c>
      <c r="R224" s="0" t="n">
        <v>0</v>
      </c>
      <c r="S224" s="0" t="s">
        <v>2528</v>
      </c>
      <c r="T224" s="0" t="s">
        <v>2529</v>
      </c>
      <c r="U224" s="0" t="s">
        <v>2115</v>
      </c>
      <c r="V224" s="0" t="n">
        <v>0</v>
      </c>
      <c r="W224" s="0" t="s">
        <v>2530</v>
      </c>
      <c r="X224" s="0" t="n">
        <v>4</v>
      </c>
      <c r="Y224" s="0" t="n">
        <f aca="false">FALSE()</f>
        <v>0</v>
      </c>
      <c r="Z224" s="0" t="n">
        <f aca="false">FALSE()</f>
        <v>0</v>
      </c>
      <c r="AA224" s="0" t="n">
        <f aca="false">FALSE()</f>
        <v>0</v>
      </c>
      <c r="AB224" s="0" t="n">
        <f aca="false">FALSE()</f>
        <v>0</v>
      </c>
      <c r="AC224" s="0" t="n">
        <v>1</v>
      </c>
      <c r="AD224" s="0" t="s">
        <v>2129</v>
      </c>
      <c r="AE224" s="0" t="n">
        <f aca="false">TRUE()</f>
        <v>1</v>
      </c>
      <c r="AF224" s="0" t="s">
        <v>4119</v>
      </c>
      <c r="AG224" s="0" t="n">
        <v>2</v>
      </c>
      <c r="AH224" s="0" t="s">
        <v>4120</v>
      </c>
      <c r="AI224" s="0" t="s">
        <v>4121</v>
      </c>
      <c r="AJ224" s="0" t="n">
        <v>0</v>
      </c>
      <c r="AK224" s="0" t="s">
        <v>3378</v>
      </c>
      <c r="AL224" s="0" t="n">
        <f aca="false">FALSE()</f>
        <v>0</v>
      </c>
      <c r="AM224" s="0" t="n">
        <f aca="false">FALSE()</f>
        <v>0</v>
      </c>
      <c r="AN224" s="0" t="n">
        <f aca="false">FALSE()</f>
        <v>0</v>
      </c>
      <c r="AO224" s="0" t="n">
        <f aca="false">FALSE()</f>
        <v>0</v>
      </c>
      <c r="AP224" s="0" t="n">
        <f aca="false">TRUE()</f>
        <v>1</v>
      </c>
      <c r="AQ224" s="380" t="n">
        <v>44965.3333333333</v>
      </c>
      <c r="AR224" s="380" t="n">
        <v>44965.4166666667</v>
      </c>
      <c r="AS224" s="0" t="s">
        <v>4122</v>
      </c>
      <c r="AT224" s="0" t="s">
        <v>2170</v>
      </c>
      <c r="AU224" s="0" t="s">
        <v>2170</v>
      </c>
    </row>
    <row r="225" customFormat="false" ht="15" hidden="true" customHeight="false" outlineLevel="0" collapsed="false">
      <c r="A225" s="0" t="s">
        <v>4123</v>
      </c>
      <c r="B225" s="0" t="s">
        <v>4124</v>
      </c>
      <c r="C225" s="0" t="s">
        <v>4125</v>
      </c>
      <c r="D225" s="0" t="s">
        <v>2297</v>
      </c>
      <c r="E225" s="0" t="s">
        <v>4123</v>
      </c>
      <c r="F225" s="0" t="n">
        <v>1</v>
      </c>
      <c r="G225" s="0" t="s">
        <v>2298</v>
      </c>
      <c r="H225" s="0" t="s">
        <v>2170</v>
      </c>
      <c r="I225" s="0" t="s">
        <v>2170</v>
      </c>
      <c r="J225" s="0" t="s">
        <v>2170</v>
      </c>
      <c r="K225" s="0" t="s">
        <v>2170</v>
      </c>
      <c r="L225" s="0" t="s">
        <v>2170</v>
      </c>
      <c r="M225" s="0" t="s">
        <v>2170</v>
      </c>
      <c r="N225" s="0" t="n">
        <f aca="false">FALSE()</f>
        <v>0</v>
      </c>
      <c r="O225" s="0" t="s">
        <v>4126</v>
      </c>
      <c r="P225" s="0" t="s">
        <v>2300</v>
      </c>
      <c r="Q225" s="380" t="n">
        <v>39063.125</v>
      </c>
      <c r="R225" s="0" t="n">
        <v>53308856</v>
      </c>
      <c r="S225" s="0" t="s">
        <v>2301</v>
      </c>
      <c r="T225" s="0" t="s">
        <v>2302</v>
      </c>
      <c r="U225" s="0" t="s">
        <v>2116</v>
      </c>
      <c r="V225" s="0" t="n">
        <v>0</v>
      </c>
      <c r="W225" s="0" t="s">
        <v>2321</v>
      </c>
      <c r="X225" s="0" t="n">
        <v>4</v>
      </c>
      <c r="Y225" s="0" t="n">
        <f aca="false">FALSE()</f>
        <v>0</v>
      </c>
      <c r="Z225" s="0" t="n">
        <f aca="false">FALSE()</f>
        <v>0</v>
      </c>
      <c r="AA225" s="0" t="n">
        <f aca="false">FALSE()</f>
        <v>0</v>
      </c>
      <c r="AB225" s="0" t="n">
        <f aca="false">FALSE()</f>
        <v>0</v>
      </c>
      <c r="AC225" s="0" t="n">
        <v>1</v>
      </c>
      <c r="AD225" s="0" t="s">
        <v>2129</v>
      </c>
      <c r="AE225" s="0" t="n">
        <f aca="false">TRUE()</f>
        <v>1</v>
      </c>
      <c r="AF225" s="0" t="s">
        <v>4127</v>
      </c>
      <c r="AG225" s="0" t="n">
        <v>2</v>
      </c>
      <c r="AH225" s="0" t="s">
        <v>4128</v>
      </c>
      <c r="AI225" s="0" t="s">
        <v>4129</v>
      </c>
      <c r="AJ225" s="0" t="n">
        <v>0</v>
      </c>
      <c r="AK225" s="0" t="s">
        <v>2118</v>
      </c>
      <c r="AL225" s="0" t="n">
        <f aca="false">FALSE()</f>
        <v>0</v>
      </c>
      <c r="AM225" s="0" t="n">
        <f aca="false">TRUE()</f>
        <v>1</v>
      </c>
      <c r="AN225" s="0" t="n">
        <f aca="false">FALSE()</f>
        <v>0</v>
      </c>
      <c r="AO225" s="0" t="n">
        <f aca="false">FALSE()</f>
        <v>0</v>
      </c>
      <c r="AP225" s="0" t="n">
        <f aca="false">FALSE()</f>
        <v>0</v>
      </c>
      <c r="AQ225" s="380" t="n">
        <v>43496.7291666667</v>
      </c>
      <c r="AR225" s="380" t="n">
        <v>39064.125</v>
      </c>
      <c r="AS225" s="0" t="s">
        <v>4130</v>
      </c>
      <c r="AT225" s="0" t="s">
        <v>2170</v>
      </c>
      <c r="AU225" s="0" t="s">
        <v>2170</v>
      </c>
    </row>
    <row r="226" customFormat="false" ht="15" hidden="true" customHeight="false" outlineLevel="0" collapsed="false">
      <c r="A226" s="0" t="s">
        <v>4131</v>
      </c>
      <c r="B226" s="0" t="s">
        <v>4132</v>
      </c>
      <c r="C226" s="0" t="s">
        <v>4133</v>
      </c>
      <c r="D226" s="0" t="s">
        <v>2297</v>
      </c>
      <c r="E226" s="0" t="s">
        <v>4131</v>
      </c>
      <c r="F226" s="0" t="n">
        <v>1</v>
      </c>
      <c r="G226" s="0" t="s">
        <v>2298</v>
      </c>
      <c r="H226" s="0" t="s">
        <v>2170</v>
      </c>
      <c r="I226" s="0" t="s">
        <v>2170</v>
      </c>
      <c r="J226" s="0" t="s">
        <v>2170</v>
      </c>
      <c r="K226" s="0" t="s">
        <v>2170</v>
      </c>
      <c r="L226" s="0" t="s">
        <v>2170</v>
      </c>
      <c r="M226" s="0" t="s">
        <v>2170</v>
      </c>
      <c r="N226" s="0" t="n">
        <f aca="false">FALSE()</f>
        <v>0</v>
      </c>
      <c r="O226" s="0" t="s">
        <v>4134</v>
      </c>
      <c r="P226" s="0" t="s">
        <v>2300</v>
      </c>
      <c r="Q226" s="380" t="n">
        <v>25569.125</v>
      </c>
      <c r="R226" s="0" t="n">
        <v>29112354</v>
      </c>
      <c r="S226" s="0" t="s">
        <v>2301</v>
      </c>
      <c r="T226" s="0" t="s">
        <v>2302</v>
      </c>
      <c r="U226" s="0" t="s">
        <v>2116</v>
      </c>
      <c r="V226" s="0" t="n">
        <v>0</v>
      </c>
      <c r="W226" s="0" t="s">
        <v>2356</v>
      </c>
      <c r="X226" s="0" t="n">
        <v>4</v>
      </c>
      <c r="Y226" s="0" t="n">
        <f aca="false">FALSE()</f>
        <v>0</v>
      </c>
      <c r="Z226" s="0" t="n">
        <f aca="false">FALSE()</f>
        <v>0</v>
      </c>
      <c r="AA226" s="0" t="n">
        <f aca="false">FALSE()</f>
        <v>0</v>
      </c>
      <c r="AB226" s="0" t="n">
        <f aca="false">TRUE()</f>
        <v>1</v>
      </c>
      <c r="AC226" s="0" t="n">
        <v>1</v>
      </c>
      <c r="AD226" s="0" t="s">
        <v>2129</v>
      </c>
      <c r="AE226" s="0" t="n">
        <f aca="false">TRUE()</f>
        <v>1</v>
      </c>
      <c r="AF226" s="0" t="s">
        <v>4135</v>
      </c>
      <c r="AG226" s="0" t="n">
        <v>2</v>
      </c>
      <c r="AH226" s="0" t="s">
        <v>4136</v>
      </c>
      <c r="AI226" s="0" t="s">
        <v>4137</v>
      </c>
      <c r="AJ226" s="0" t="n">
        <v>0</v>
      </c>
      <c r="AK226" s="0" t="s">
        <v>2118</v>
      </c>
      <c r="AL226" s="0" t="n">
        <f aca="false">FALSE()</f>
        <v>0</v>
      </c>
      <c r="AM226" s="0" t="n">
        <f aca="false">TRUE()</f>
        <v>1</v>
      </c>
      <c r="AN226" s="0" t="n">
        <f aca="false">FALSE()</f>
        <v>0</v>
      </c>
      <c r="AO226" s="0" t="n">
        <f aca="false">FALSE()</f>
        <v>0</v>
      </c>
      <c r="AP226" s="0" t="n">
        <f aca="false">FALSE()</f>
        <v>0</v>
      </c>
      <c r="AQ226" s="380" t="n">
        <v>43524.7451388889</v>
      </c>
      <c r="AR226" s="380" t="n">
        <v>32652.1666666667</v>
      </c>
      <c r="AS226" s="0" t="s">
        <v>4138</v>
      </c>
      <c r="AT226" s="0" t="s">
        <v>2170</v>
      </c>
      <c r="AU226" s="0" t="s">
        <v>2170</v>
      </c>
    </row>
    <row r="227" customFormat="false" ht="15" hidden="true" customHeight="false" outlineLevel="0" collapsed="false">
      <c r="A227" s="0" t="s">
        <v>4139</v>
      </c>
      <c r="B227" s="0" t="s">
        <v>4140</v>
      </c>
      <c r="C227" s="0" t="s">
        <v>4141</v>
      </c>
      <c r="D227" s="0" t="s">
        <v>2297</v>
      </c>
      <c r="E227" s="0" t="s">
        <v>4139</v>
      </c>
      <c r="F227" s="0" t="n">
        <v>1</v>
      </c>
      <c r="G227" s="0" t="s">
        <v>2298</v>
      </c>
      <c r="H227" s="0" t="s">
        <v>2170</v>
      </c>
      <c r="I227" s="0" t="s">
        <v>2170</v>
      </c>
      <c r="J227" s="0" t="s">
        <v>2170</v>
      </c>
      <c r="K227" s="0" t="s">
        <v>2170</v>
      </c>
      <c r="L227" s="0" t="s">
        <v>2170</v>
      </c>
      <c r="M227" s="0" t="s">
        <v>2170</v>
      </c>
      <c r="N227" s="0" t="n">
        <f aca="false">FALSE()</f>
        <v>0</v>
      </c>
      <c r="O227" s="0" t="s">
        <v>4142</v>
      </c>
      <c r="P227" s="0" t="s">
        <v>2300</v>
      </c>
      <c r="Q227" s="380" t="n">
        <v>25569.125</v>
      </c>
      <c r="R227" s="0" t="n">
        <v>50409083</v>
      </c>
      <c r="S227" s="0" t="s">
        <v>2301</v>
      </c>
      <c r="T227" s="0" t="s">
        <v>2302</v>
      </c>
      <c r="U227" s="0" t="s">
        <v>2365</v>
      </c>
      <c r="V227" s="0" t="n">
        <v>100000000</v>
      </c>
      <c r="W227" s="0" t="s">
        <v>2366</v>
      </c>
      <c r="X227" s="0" t="n">
        <v>4</v>
      </c>
      <c r="Y227" s="0" t="n">
        <f aca="false">FALSE()</f>
        <v>0</v>
      </c>
      <c r="Z227" s="0" t="n">
        <f aca="false">FALSE()</f>
        <v>0</v>
      </c>
      <c r="AA227" s="0" t="n">
        <f aca="false">FALSE()</f>
        <v>0</v>
      </c>
      <c r="AB227" s="0" t="n">
        <f aca="false">FALSE()</f>
        <v>0</v>
      </c>
      <c r="AC227" s="0" t="n">
        <v>1</v>
      </c>
      <c r="AD227" s="0" t="s">
        <v>2129</v>
      </c>
      <c r="AE227" s="0" t="n">
        <f aca="false">TRUE()</f>
        <v>1</v>
      </c>
      <c r="AF227" s="0" t="s">
        <v>4143</v>
      </c>
      <c r="AG227" s="0" t="n">
        <v>2</v>
      </c>
      <c r="AH227" s="0" t="s">
        <v>4144</v>
      </c>
      <c r="AI227" s="0" t="s">
        <v>4145</v>
      </c>
      <c r="AJ227" s="0" t="n">
        <v>0</v>
      </c>
      <c r="AK227" s="0" t="s">
        <v>2118</v>
      </c>
      <c r="AL227" s="0" t="n">
        <f aca="false">FALSE()</f>
        <v>0</v>
      </c>
      <c r="AM227" s="0" t="n">
        <f aca="false">TRUE()</f>
        <v>1</v>
      </c>
      <c r="AN227" s="0" t="n">
        <f aca="false">FALSE()</f>
        <v>0</v>
      </c>
      <c r="AO227" s="0" t="n">
        <f aca="false">FALSE()</f>
        <v>0</v>
      </c>
      <c r="AP227" s="0" t="n">
        <f aca="false">FALSE()</f>
        <v>0</v>
      </c>
      <c r="AQ227" s="380" t="n">
        <v>44781.6381944444</v>
      </c>
      <c r="AR227" s="380" t="n">
        <v>44781.4166666667</v>
      </c>
      <c r="AS227" s="0" t="s">
        <v>4146</v>
      </c>
      <c r="AT227" s="0" t="s">
        <v>2170</v>
      </c>
      <c r="AU227" s="0" t="s">
        <v>2170</v>
      </c>
    </row>
    <row r="228" customFormat="false" ht="15" hidden="true" customHeight="false" outlineLevel="0" collapsed="false">
      <c r="A228" s="0" t="s">
        <v>4147</v>
      </c>
      <c r="B228" s="0" t="s">
        <v>4148</v>
      </c>
      <c r="C228" s="0" t="s">
        <v>4149</v>
      </c>
      <c r="D228" s="0" t="s">
        <v>2297</v>
      </c>
      <c r="E228" s="0" t="s">
        <v>4147</v>
      </c>
      <c r="F228" s="0" t="n">
        <v>1</v>
      </c>
      <c r="G228" s="0" t="s">
        <v>2298</v>
      </c>
      <c r="H228" s="0" t="s">
        <v>2170</v>
      </c>
      <c r="I228" s="0" t="s">
        <v>2170</v>
      </c>
      <c r="J228" s="0" t="s">
        <v>2170</v>
      </c>
      <c r="K228" s="0" t="s">
        <v>2170</v>
      </c>
      <c r="L228" s="0" t="s">
        <v>2170</v>
      </c>
      <c r="M228" s="0" t="s">
        <v>2170</v>
      </c>
      <c r="N228" s="0" t="n">
        <f aca="false">FALSE()</f>
        <v>0</v>
      </c>
      <c r="O228" s="0" t="s">
        <v>4150</v>
      </c>
      <c r="P228" s="0" t="s">
        <v>2300</v>
      </c>
      <c r="Q228" s="380" t="n">
        <v>35271.1666666667</v>
      </c>
      <c r="R228" s="0" t="n">
        <v>21931496</v>
      </c>
      <c r="S228" s="0" t="s">
        <v>2301</v>
      </c>
      <c r="T228" s="0" t="s">
        <v>2302</v>
      </c>
      <c r="U228" s="0" t="s">
        <v>2365</v>
      </c>
      <c r="V228" s="0" t="n">
        <v>32000000</v>
      </c>
      <c r="W228" s="0" t="s">
        <v>2366</v>
      </c>
      <c r="X228" s="0" t="n">
        <v>4</v>
      </c>
      <c r="Y228" s="0" t="n">
        <f aca="false">FALSE()</f>
        <v>0</v>
      </c>
      <c r="Z228" s="0" t="n">
        <f aca="false">FALSE()</f>
        <v>0</v>
      </c>
      <c r="AA228" s="0" t="n">
        <f aca="false">FALSE()</f>
        <v>0</v>
      </c>
      <c r="AB228" s="0" t="n">
        <f aca="false">TRUE()</f>
        <v>1</v>
      </c>
      <c r="AC228" s="0" t="n">
        <v>1</v>
      </c>
      <c r="AD228" s="0" t="s">
        <v>2129</v>
      </c>
      <c r="AE228" s="0" t="n">
        <f aca="false">TRUE()</f>
        <v>1</v>
      </c>
      <c r="AF228" s="0" t="s">
        <v>4151</v>
      </c>
      <c r="AG228" s="0" t="n">
        <v>2</v>
      </c>
      <c r="AH228" s="0" t="s">
        <v>4152</v>
      </c>
      <c r="AI228" s="0" t="s">
        <v>4153</v>
      </c>
      <c r="AJ228" s="0" t="n">
        <v>0</v>
      </c>
      <c r="AK228" s="0" t="s">
        <v>2118</v>
      </c>
      <c r="AL228" s="0" t="n">
        <f aca="false">FALSE()</f>
        <v>0</v>
      </c>
      <c r="AM228" s="0" t="n">
        <f aca="false">TRUE()</f>
        <v>1</v>
      </c>
      <c r="AN228" s="0" t="n">
        <f aca="false">FALSE()</f>
        <v>0</v>
      </c>
      <c r="AO228" s="0" t="n">
        <f aca="false">FALSE()</f>
        <v>0</v>
      </c>
      <c r="AP228" s="0" t="n">
        <f aca="false">FALSE()</f>
        <v>0</v>
      </c>
      <c r="AQ228" s="380" t="n">
        <v>43559.6875</v>
      </c>
      <c r="AR228" s="380" t="n">
        <v>35271.1666666667</v>
      </c>
      <c r="AS228" s="0" t="s">
        <v>4154</v>
      </c>
      <c r="AT228" s="0" t="s">
        <v>2170</v>
      </c>
      <c r="AU228" s="0" t="s">
        <v>2170</v>
      </c>
    </row>
    <row r="229" customFormat="false" ht="15" hidden="true" customHeight="false" outlineLevel="0" collapsed="false">
      <c r="A229" s="0" t="s">
        <v>4155</v>
      </c>
      <c r="B229" s="0" t="s">
        <v>4156</v>
      </c>
      <c r="C229" s="0" t="s">
        <v>4157</v>
      </c>
      <c r="D229" s="0" t="s">
        <v>2297</v>
      </c>
      <c r="E229" s="0" t="s">
        <v>4155</v>
      </c>
      <c r="F229" s="0" t="n">
        <v>1</v>
      </c>
      <c r="G229" s="0" t="s">
        <v>2298</v>
      </c>
      <c r="H229" s="0" t="s">
        <v>2170</v>
      </c>
      <c r="I229" s="0" t="s">
        <v>2170</v>
      </c>
      <c r="J229" s="0" t="s">
        <v>2170</v>
      </c>
      <c r="K229" s="0" t="s">
        <v>2170</v>
      </c>
      <c r="L229" s="0" t="s">
        <v>2170</v>
      </c>
      <c r="M229" s="0" t="s">
        <v>2170</v>
      </c>
      <c r="N229" s="0" t="n">
        <f aca="false">FALSE()</f>
        <v>0</v>
      </c>
      <c r="O229" s="0" t="s">
        <v>4158</v>
      </c>
      <c r="P229" s="0" t="s">
        <v>2300</v>
      </c>
      <c r="Q229" s="380" t="n">
        <v>41180.1666666667</v>
      </c>
      <c r="R229" s="0" t="n">
        <v>38628442</v>
      </c>
      <c r="S229" s="0" t="s">
        <v>2301</v>
      </c>
      <c r="T229" s="0" t="s">
        <v>2302</v>
      </c>
      <c r="U229" s="0" t="s">
        <v>2116</v>
      </c>
      <c r="V229" s="0" t="n">
        <v>1000000000</v>
      </c>
      <c r="W229" s="0" t="s">
        <v>2312</v>
      </c>
      <c r="X229" s="0" t="n">
        <v>4</v>
      </c>
      <c r="Y229" s="0" t="n">
        <f aca="false">FALSE()</f>
        <v>0</v>
      </c>
      <c r="Z229" s="0" t="n">
        <f aca="false">FALSE()</f>
        <v>0</v>
      </c>
      <c r="AA229" s="0" t="n">
        <f aca="false">FALSE()</f>
        <v>0</v>
      </c>
      <c r="AB229" s="0" t="n">
        <f aca="false">FALSE()</f>
        <v>0</v>
      </c>
      <c r="AC229" s="0" t="n">
        <v>1</v>
      </c>
      <c r="AD229" s="0" t="s">
        <v>2129</v>
      </c>
      <c r="AE229" s="0" t="n">
        <f aca="false">TRUE()</f>
        <v>1</v>
      </c>
      <c r="AF229" s="0" t="s">
        <v>4159</v>
      </c>
      <c r="AG229" s="0" t="n">
        <v>2</v>
      </c>
      <c r="AH229" s="0" t="s">
        <v>4160</v>
      </c>
      <c r="AI229" s="0" t="s">
        <v>4161</v>
      </c>
      <c r="AJ229" s="0" t="n">
        <v>0</v>
      </c>
      <c r="AK229" s="0" t="s">
        <v>2118</v>
      </c>
      <c r="AL229" s="0" t="n">
        <f aca="false">FALSE()</f>
        <v>0</v>
      </c>
      <c r="AM229" s="0" t="n">
        <f aca="false">TRUE()</f>
        <v>1</v>
      </c>
      <c r="AN229" s="0" t="n">
        <f aca="false">FALSE()</f>
        <v>0</v>
      </c>
      <c r="AO229" s="0" t="n">
        <f aca="false">FALSE()</f>
        <v>0</v>
      </c>
      <c r="AP229" s="0" t="n">
        <f aca="false">FALSE()</f>
        <v>0</v>
      </c>
      <c r="AQ229" s="380" t="n">
        <v>43496.7291666667</v>
      </c>
      <c r="AR229" s="380" t="n">
        <v>41180.1666666667</v>
      </c>
      <c r="AS229" s="0" t="s">
        <v>4162</v>
      </c>
      <c r="AT229" s="0" t="s">
        <v>2170</v>
      </c>
      <c r="AU229" s="0" t="s">
        <v>2170</v>
      </c>
    </row>
    <row r="230" customFormat="false" ht="15" hidden="true" customHeight="false" outlineLevel="0" collapsed="false">
      <c r="A230" s="0" t="s">
        <v>4163</v>
      </c>
      <c r="B230" s="0" t="s">
        <v>4164</v>
      </c>
      <c r="C230" s="0" t="s">
        <v>4165</v>
      </c>
      <c r="D230" s="0" t="s">
        <v>2297</v>
      </c>
      <c r="E230" s="0" t="s">
        <v>4163</v>
      </c>
      <c r="F230" s="0" t="n">
        <v>1</v>
      </c>
      <c r="G230" s="0" t="s">
        <v>2298</v>
      </c>
      <c r="H230" s="0" t="s">
        <v>2170</v>
      </c>
      <c r="I230" s="0" t="s">
        <v>2170</v>
      </c>
      <c r="J230" s="0" t="s">
        <v>2170</v>
      </c>
      <c r="K230" s="0" t="s">
        <v>2170</v>
      </c>
      <c r="L230" s="0" t="s">
        <v>2170</v>
      </c>
      <c r="M230" s="0" t="s">
        <v>2170</v>
      </c>
      <c r="N230" s="0" t="n">
        <f aca="false">FALSE()</f>
        <v>0</v>
      </c>
      <c r="O230" s="0" t="s">
        <v>4166</v>
      </c>
      <c r="P230" s="0" t="s">
        <v>2300</v>
      </c>
      <c r="Q230" s="380" t="n">
        <v>35495.125</v>
      </c>
      <c r="R230" s="0" t="n">
        <v>51964031</v>
      </c>
      <c r="S230" s="0" t="s">
        <v>2301</v>
      </c>
      <c r="T230" s="0" t="s">
        <v>2302</v>
      </c>
      <c r="U230" s="0" t="s">
        <v>2116</v>
      </c>
      <c r="V230" s="0" t="n">
        <v>90000000</v>
      </c>
      <c r="W230" s="0" t="s">
        <v>4167</v>
      </c>
      <c r="X230" s="0" t="n">
        <v>4</v>
      </c>
      <c r="Y230" s="0" t="n">
        <f aca="false">FALSE()</f>
        <v>0</v>
      </c>
      <c r="Z230" s="0" t="n">
        <f aca="false">FALSE()</f>
        <v>0</v>
      </c>
      <c r="AA230" s="0" t="n">
        <f aca="false">FALSE()</f>
        <v>0</v>
      </c>
      <c r="AB230" s="0" t="n">
        <f aca="false">FALSE()</f>
        <v>0</v>
      </c>
      <c r="AC230" s="0" t="n">
        <v>1</v>
      </c>
      <c r="AD230" s="0" t="s">
        <v>2129</v>
      </c>
      <c r="AE230" s="0" t="n">
        <f aca="false">TRUE()</f>
        <v>1</v>
      </c>
      <c r="AF230" s="0" t="s">
        <v>4168</v>
      </c>
      <c r="AG230" s="0" t="n">
        <v>2</v>
      </c>
      <c r="AH230" s="0" t="s">
        <v>4169</v>
      </c>
      <c r="AI230" s="0" t="s">
        <v>4170</v>
      </c>
      <c r="AJ230" s="0" t="n">
        <v>0</v>
      </c>
      <c r="AK230" s="0" t="s">
        <v>2118</v>
      </c>
      <c r="AL230" s="0" t="n">
        <f aca="false">FALSE()</f>
        <v>0</v>
      </c>
      <c r="AM230" s="0" t="n">
        <f aca="false">TRUE()</f>
        <v>1</v>
      </c>
      <c r="AN230" s="0" t="n">
        <f aca="false">FALSE()</f>
        <v>0</v>
      </c>
      <c r="AO230" s="0" t="n">
        <f aca="false">FALSE()</f>
        <v>0</v>
      </c>
      <c r="AP230" s="0" t="n">
        <f aca="false">FALSE()</f>
        <v>0</v>
      </c>
      <c r="AQ230" s="380" t="n">
        <v>43682.6777777778</v>
      </c>
      <c r="AR230" s="380" t="n">
        <v>36893.125</v>
      </c>
      <c r="AS230" s="0" t="s">
        <v>4171</v>
      </c>
      <c r="AT230" s="0" t="s">
        <v>2170</v>
      </c>
      <c r="AU230" s="0" t="s">
        <v>2170</v>
      </c>
    </row>
    <row r="231" customFormat="false" ht="15" hidden="true" customHeight="false" outlineLevel="0" collapsed="false">
      <c r="A231" s="0" t="s">
        <v>4172</v>
      </c>
      <c r="B231" s="0" t="s">
        <v>4173</v>
      </c>
      <c r="C231" s="0" t="s">
        <v>4174</v>
      </c>
      <c r="D231" s="0" t="s">
        <v>2297</v>
      </c>
      <c r="E231" s="0" t="s">
        <v>4172</v>
      </c>
      <c r="F231" s="0" t="n">
        <v>1</v>
      </c>
      <c r="G231" s="0" t="s">
        <v>2298</v>
      </c>
      <c r="H231" s="0" t="s">
        <v>2170</v>
      </c>
      <c r="I231" s="0" t="s">
        <v>2170</v>
      </c>
      <c r="J231" s="0" t="s">
        <v>2170</v>
      </c>
      <c r="K231" s="0" t="s">
        <v>2170</v>
      </c>
      <c r="L231" s="0" t="s">
        <v>2170</v>
      </c>
      <c r="M231" s="0" t="s">
        <v>2170</v>
      </c>
      <c r="N231" s="0" t="n">
        <f aca="false">FALSE()</f>
        <v>0</v>
      </c>
      <c r="O231" s="0" t="s">
        <v>4175</v>
      </c>
      <c r="P231" s="0" t="s">
        <v>2300</v>
      </c>
      <c r="Q231" s="380" t="n">
        <v>25569.125</v>
      </c>
      <c r="R231" s="0" t="n">
        <v>156969536</v>
      </c>
      <c r="S231" s="0" t="s">
        <v>2301</v>
      </c>
      <c r="T231" s="0" t="s">
        <v>2302</v>
      </c>
      <c r="U231" s="0" t="s">
        <v>2330</v>
      </c>
      <c r="V231" s="0" t="n">
        <v>400000000</v>
      </c>
      <c r="W231" s="0" t="s">
        <v>2366</v>
      </c>
      <c r="X231" s="0" t="n">
        <v>4</v>
      </c>
      <c r="Y231" s="0" t="n">
        <f aca="false">FALSE()</f>
        <v>0</v>
      </c>
      <c r="Z231" s="0" t="n">
        <f aca="false">FALSE()</f>
        <v>0</v>
      </c>
      <c r="AA231" s="0" t="n">
        <f aca="false">FALSE()</f>
        <v>0</v>
      </c>
      <c r="AB231" s="0" t="n">
        <f aca="false">TRUE()</f>
        <v>1</v>
      </c>
      <c r="AC231" s="0" t="n">
        <v>1</v>
      </c>
      <c r="AD231" s="0" t="s">
        <v>2129</v>
      </c>
      <c r="AE231" s="0" t="n">
        <f aca="false">TRUE()</f>
        <v>1</v>
      </c>
      <c r="AF231" s="0" t="s">
        <v>4176</v>
      </c>
      <c r="AG231" s="0" t="n">
        <v>2</v>
      </c>
      <c r="AH231" s="0" t="s">
        <v>4177</v>
      </c>
      <c r="AI231" s="0" t="s">
        <v>4178</v>
      </c>
      <c r="AJ231" s="0" t="n">
        <v>0</v>
      </c>
      <c r="AK231" s="0" t="s">
        <v>2118</v>
      </c>
      <c r="AL231" s="0" t="n">
        <f aca="false">FALSE()</f>
        <v>0</v>
      </c>
      <c r="AM231" s="0" t="n">
        <f aca="false">TRUE()</f>
        <v>1</v>
      </c>
      <c r="AN231" s="0" t="n">
        <f aca="false">FALSE()</f>
        <v>0</v>
      </c>
      <c r="AO231" s="0" t="n">
        <f aca="false">FALSE()</f>
        <v>0</v>
      </c>
      <c r="AP231" s="0" t="n">
        <f aca="false">FALSE()</f>
        <v>0</v>
      </c>
      <c r="AQ231" s="380" t="n">
        <v>25569.125</v>
      </c>
      <c r="AR231" s="380" t="n">
        <v>25569.125</v>
      </c>
      <c r="AS231" s="0" t="s">
        <v>4179</v>
      </c>
      <c r="AT231" s="0" t="s">
        <v>2170</v>
      </c>
      <c r="AU231" s="0" t="s">
        <v>2170</v>
      </c>
    </row>
    <row r="232" customFormat="false" ht="15" hidden="true" customHeight="false" outlineLevel="0" collapsed="false">
      <c r="A232" s="0" t="s">
        <v>4180</v>
      </c>
      <c r="B232" s="0" t="s">
        <v>4181</v>
      </c>
      <c r="C232" s="0" t="s">
        <v>4182</v>
      </c>
      <c r="D232" s="0" t="s">
        <v>2297</v>
      </c>
      <c r="E232" s="0" t="s">
        <v>4180</v>
      </c>
      <c r="F232" s="0" t="n">
        <v>1</v>
      </c>
      <c r="G232" s="0" t="s">
        <v>2298</v>
      </c>
      <c r="H232" s="0" t="s">
        <v>2170</v>
      </c>
      <c r="I232" s="0" t="s">
        <v>2170</v>
      </c>
      <c r="J232" s="0" t="s">
        <v>2170</v>
      </c>
      <c r="K232" s="0" t="s">
        <v>2170</v>
      </c>
      <c r="L232" s="0" t="s">
        <v>2170</v>
      </c>
      <c r="M232" s="0" t="s">
        <v>2170</v>
      </c>
      <c r="N232" s="0" t="n">
        <f aca="false">FALSE()</f>
        <v>0</v>
      </c>
      <c r="O232" s="0" t="s">
        <v>4183</v>
      </c>
      <c r="P232" s="0" t="s">
        <v>2300</v>
      </c>
      <c r="Q232" s="380" t="n">
        <v>35656.1666666667</v>
      </c>
      <c r="R232" s="0" t="n">
        <v>83684000</v>
      </c>
      <c r="S232" s="0" t="s">
        <v>2301</v>
      </c>
      <c r="T232" s="0" t="s">
        <v>2302</v>
      </c>
      <c r="U232" s="0" t="s">
        <v>2451</v>
      </c>
      <c r="V232" s="0" t="n">
        <v>0</v>
      </c>
      <c r="W232" s="0" t="s">
        <v>4184</v>
      </c>
      <c r="X232" s="0" t="n">
        <v>4</v>
      </c>
      <c r="Y232" s="0" t="n">
        <f aca="false">FALSE()</f>
        <v>0</v>
      </c>
      <c r="Z232" s="0" t="n">
        <f aca="false">FALSE()</f>
        <v>0</v>
      </c>
      <c r="AA232" s="0" t="n">
        <f aca="false">FALSE()</f>
        <v>0</v>
      </c>
      <c r="AB232" s="0" t="n">
        <f aca="false">TRUE()</f>
        <v>1</v>
      </c>
      <c r="AC232" s="0" t="n">
        <v>8</v>
      </c>
      <c r="AD232" s="0" t="s">
        <v>2129</v>
      </c>
      <c r="AE232" s="0" t="n">
        <f aca="false">TRUE()</f>
        <v>1</v>
      </c>
      <c r="AF232" s="0" t="s">
        <v>4185</v>
      </c>
      <c r="AG232" s="0" t="n">
        <v>2</v>
      </c>
      <c r="AH232" s="0" t="s">
        <v>4186</v>
      </c>
      <c r="AI232" s="0" t="s">
        <v>4187</v>
      </c>
      <c r="AJ232" s="0" t="n">
        <v>0</v>
      </c>
      <c r="AK232" s="0" t="s">
        <v>2118</v>
      </c>
      <c r="AL232" s="0" t="n">
        <f aca="false">FALSE()</f>
        <v>0</v>
      </c>
      <c r="AM232" s="0" t="n">
        <f aca="false">TRUE()</f>
        <v>1</v>
      </c>
      <c r="AN232" s="0" t="n">
        <f aca="false">FALSE()</f>
        <v>0</v>
      </c>
      <c r="AO232" s="0" t="n">
        <f aca="false">FALSE()</f>
        <v>0</v>
      </c>
      <c r="AP232" s="0" t="n">
        <f aca="false">FALSE()</f>
        <v>0</v>
      </c>
      <c r="AQ232" s="380" t="n">
        <v>43123.7326388889</v>
      </c>
      <c r="AR232" s="380" t="n">
        <v>35657.1666666667</v>
      </c>
      <c r="AS232" s="0" t="s">
        <v>4188</v>
      </c>
      <c r="AT232" s="0" t="s">
        <v>2170</v>
      </c>
      <c r="AU232" s="0" t="s">
        <v>2170</v>
      </c>
    </row>
    <row r="233" customFormat="false" ht="15" hidden="true" customHeight="false" outlineLevel="0" collapsed="false">
      <c r="A233" s="0" t="s">
        <v>4189</v>
      </c>
      <c r="B233" s="0" t="s">
        <v>4190</v>
      </c>
      <c r="C233" s="0" t="s">
        <v>4191</v>
      </c>
      <c r="D233" s="0" t="s">
        <v>2297</v>
      </c>
      <c r="E233" s="0" t="s">
        <v>4189</v>
      </c>
      <c r="F233" s="0" t="n">
        <v>1</v>
      </c>
      <c r="G233" s="0" t="s">
        <v>2298</v>
      </c>
      <c r="H233" s="0" t="s">
        <v>2170</v>
      </c>
      <c r="I233" s="0" t="s">
        <v>2170</v>
      </c>
      <c r="J233" s="0" t="s">
        <v>2170</v>
      </c>
      <c r="K233" s="0" t="s">
        <v>2170</v>
      </c>
      <c r="L233" s="0" t="s">
        <v>2170</v>
      </c>
      <c r="M233" s="0" t="s">
        <v>2170</v>
      </c>
      <c r="N233" s="0" t="n">
        <f aca="false">FALSE()</f>
        <v>0</v>
      </c>
      <c r="O233" s="0" t="s">
        <v>4192</v>
      </c>
      <c r="P233" s="0" t="s">
        <v>2300</v>
      </c>
      <c r="Q233" s="380" t="n">
        <v>38393.125</v>
      </c>
      <c r="R233" s="0" t="n">
        <v>51798384</v>
      </c>
      <c r="S233" s="0" t="s">
        <v>2301</v>
      </c>
      <c r="T233" s="0" t="s">
        <v>2302</v>
      </c>
      <c r="U233" s="0" t="s">
        <v>2330</v>
      </c>
      <c r="V233" s="0" t="n">
        <v>250000000</v>
      </c>
      <c r="W233" s="0" t="s">
        <v>2366</v>
      </c>
      <c r="X233" s="0" t="n">
        <v>4</v>
      </c>
      <c r="Y233" s="0" t="n">
        <f aca="false">FALSE()</f>
        <v>0</v>
      </c>
      <c r="Z233" s="0" t="n">
        <f aca="false">FALSE()</f>
        <v>0</v>
      </c>
      <c r="AA233" s="0" t="n">
        <f aca="false">FALSE()</f>
        <v>0</v>
      </c>
      <c r="AB233" s="0" t="n">
        <f aca="false">FALSE()</f>
        <v>0</v>
      </c>
      <c r="AC233" s="0" t="n">
        <v>1</v>
      </c>
      <c r="AD233" s="0" t="s">
        <v>2129</v>
      </c>
      <c r="AE233" s="0" t="n">
        <f aca="false">TRUE()</f>
        <v>1</v>
      </c>
      <c r="AF233" s="0" t="s">
        <v>4193</v>
      </c>
      <c r="AG233" s="0" t="n">
        <v>2</v>
      </c>
      <c r="AH233" s="0" t="s">
        <v>4194</v>
      </c>
      <c r="AI233" s="0" t="s">
        <v>4195</v>
      </c>
      <c r="AJ233" s="0" t="n">
        <v>0</v>
      </c>
      <c r="AK233" s="0" t="s">
        <v>2118</v>
      </c>
      <c r="AL233" s="0" t="n">
        <f aca="false">FALSE()</f>
        <v>0</v>
      </c>
      <c r="AM233" s="0" t="n">
        <f aca="false">TRUE()</f>
        <v>1</v>
      </c>
      <c r="AN233" s="0" t="n">
        <f aca="false">FALSE()</f>
        <v>0</v>
      </c>
      <c r="AO233" s="0" t="n">
        <f aca="false">FALSE()</f>
        <v>0</v>
      </c>
      <c r="AP233" s="0" t="n">
        <f aca="false">FALSE()</f>
        <v>0</v>
      </c>
      <c r="AQ233" s="380" t="n">
        <v>43627.6895833333</v>
      </c>
      <c r="AR233" s="380" t="n">
        <v>38393.125</v>
      </c>
      <c r="AS233" s="0" t="s">
        <v>4196</v>
      </c>
      <c r="AT233" s="0" t="s">
        <v>2170</v>
      </c>
      <c r="AU233" s="0" t="s">
        <v>2170</v>
      </c>
    </row>
    <row r="234" customFormat="false" ht="15" hidden="true" customHeight="false" outlineLevel="0" collapsed="false">
      <c r="A234" s="0" t="s">
        <v>4197</v>
      </c>
      <c r="B234" s="0" t="s">
        <v>4198</v>
      </c>
      <c r="C234" s="0" t="s">
        <v>4199</v>
      </c>
      <c r="D234" s="0" t="s">
        <v>2297</v>
      </c>
      <c r="E234" s="0" t="s">
        <v>4197</v>
      </c>
      <c r="F234" s="0" t="n">
        <v>1</v>
      </c>
      <c r="G234" s="0" t="s">
        <v>2298</v>
      </c>
      <c r="H234" s="0" t="s">
        <v>2170</v>
      </c>
      <c r="I234" s="0" t="s">
        <v>2170</v>
      </c>
      <c r="J234" s="0" t="s">
        <v>2170</v>
      </c>
      <c r="K234" s="0" t="s">
        <v>2170</v>
      </c>
      <c r="L234" s="0" t="s">
        <v>2170</v>
      </c>
      <c r="M234" s="0" t="s">
        <v>2170</v>
      </c>
      <c r="N234" s="0" t="n">
        <f aca="false">FALSE()</f>
        <v>0</v>
      </c>
      <c r="O234" s="0" t="s">
        <v>4200</v>
      </c>
      <c r="P234" s="0" t="s">
        <v>2300</v>
      </c>
      <c r="Q234" s="380" t="n">
        <v>25569.125</v>
      </c>
      <c r="R234" s="0" t="n">
        <v>3458439345</v>
      </c>
      <c r="S234" s="0" t="s">
        <v>4201</v>
      </c>
      <c r="T234" s="0" t="s">
        <v>4202</v>
      </c>
      <c r="U234" s="0" t="s">
        <v>610</v>
      </c>
      <c r="V234" s="0" t="n">
        <v>317721984</v>
      </c>
      <c r="W234" s="0" t="s">
        <v>4203</v>
      </c>
      <c r="X234" s="0" t="n">
        <v>4</v>
      </c>
      <c r="Y234" s="0" t="n">
        <f aca="false">FALSE()</f>
        <v>0</v>
      </c>
      <c r="Z234" s="0" t="n">
        <f aca="false">FALSE()</f>
        <v>0</v>
      </c>
      <c r="AA234" s="0" t="n">
        <f aca="false">FALSE()</f>
        <v>0</v>
      </c>
      <c r="AB234" s="0" t="n">
        <f aca="false">FALSE()</f>
        <v>0</v>
      </c>
      <c r="AC234" s="0" t="n">
        <v>1</v>
      </c>
      <c r="AD234" s="0" t="s">
        <v>2129</v>
      </c>
      <c r="AE234" s="0" t="n">
        <f aca="false">TRUE()</f>
        <v>1</v>
      </c>
      <c r="AF234" s="0" t="s">
        <v>4204</v>
      </c>
      <c r="AG234" s="0" t="n">
        <v>2</v>
      </c>
      <c r="AH234" s="0" t="s">
        <v>4205</v>
      </c>
      <c r="AI234" s="0" t="s">
        <v>4206</v>
      </c>
      <c r="AJ234" s="0" t="n">
        <v>0</v>
      </c>
      <c r="AK234" s="0" t="s">
        <v>2118</v>
      </c>
      <c r="AL234" s="0" t="n">
        <f aca="false">FALSE()</f>
        <v>0</v>
      </c>
      <c r="AM234" s="0" t="n">
        <f aca="false">TRUE()</f>
        <v>1</v>
      </c>
      <c r="AN234" s="0" t="n">
        <f aca="false">FALSE()</f>
        <v>0</v>
      </c>
      <c r="AO234" s="0" t="n">
        <f aca="false">FALSE()</f>
        <v>0</v>
      </c>
      <c r="AP234" s="0" t="n">
        <f aca="false">FALSE()</f>
        <v>0</v>
      </c>
      <c r="AQ234" s="380" t="n">
        <v>44539.6965277778</v>
      </c>
      <c r="AR234" s="380" t="n">
        <v>44539.4166666667</v>
      </c>
      <c r="AS234" s="0" t="s">
        <v>4207</v>
      </c>
      <c r="AT234" s="0" t="s">
        <v>2170</v>
      </c>
      <c r="AU234" s="0" t="s">
        <v>2170</v>
      </c>
    </row>
    <row r="235" customFormat="false" ht="15" hidden="true" customHeight="false" outlineLevel="0" collapsed="false">
      <c r="A235" s="0" t="s">
        <v>4208</v>
      </c>
      <c r="B235" s="0" t="s">
        <v>4209</v>
      </c>
      <c r="C235" s="0" t="s">
        <v>4210</v>
      </c>
      <c r="D235" s="0" t="s">
        <v>2297</v>
      </c>
      <c r="E235" s="0" t="s">
        <v>4208</v>
      </c>
      <c r="F235" s="0" t="n">
        <v>1</v>
      </c>
      <c r="G235" s="0" t="s">
        <v>2298</v>
      </c>
      <c r="H235" s="0" t="s">
        <v>2170</v>
      </c>
      <c r="I235" s="0" t="s">
        <v>2170</v>
      </c>
      <c r="J235" s="0" t="s">
        <v>2170</v>
      </c>
      <c r="K235" s="0" t="s">
        <v>2170</v>
      </c>
      <c r="L235" s="0" t="s">
        <v>2170</v>
      </c>
      <c r="M235" s="0" t="s">
        <v>2170</v>
      </c>
      <c r="N235" s="0" t="n">
        <f aca="false">FALSE()</f>
        <v>0</v>
      </c>
      <c r="O235" s="0" t="s">
        <v>4211</v>
      </c>
      <c r="P235" s="0" t="s">
        <v>2300</v>
      </c>
      <c r="Q235" s="380" t="n">
        <v>25569.125</v>
      </c>
      <c r="R235" s="0" t="n">
        <v>125439779</v>
      </c>
      <c r="S235" s="0" t="s">
        <v>2301</v>
      </c>
      <c r="T235" s="0" t="s">
        <v>2302</v>
      </c>
      <c r="U235" s="0" t="s">
        <v>2330</v>
      </c>
      <c r="V235" s="0" t="n">
        <v>320000000</v>
      </c>
      <c r="W235" s="0" t="s">
        <v>2321</v>
      </c>
      <c r="X235" s="0" t="n">
        <v>4</v>
      </c>
      <c r="Y235" s="0" t="n">
        <f aca="false">FALSE()</f>
        <v>0</v>
      </c>
      <c r="Z235" s="0" t="n">
        <f aca="false">FALSE()</f>
        <v>0</v>
      </c>
      <c r="AA235" s="0" t="n">
        <f aca="false">FALSE()</f>
        <v>0</v>
      </c>
      <c r="AB235" s="0" t="n">
        <f aca="false">FALSE()</f>
        <v>0</v>
      </c>
      <c r="AC235" s="0" t="n">
        <v>1</v>
      </c>
      <c r="AD235" s="0" t="s">
        <v>2129</v>
      </c>
      <c r="AE235" s="0" t="n">
        <f aca="false">TRUE()</f>
        <v>1</v>
      </c>
      <c r="AF235" s="0" t="s">
        <v>4212</v>
      </c>
      <c r="AG235" s="0" t="n">
        <v>2</v>
      </c>
      <c r="AH235" s="0" t="s">
        <v>4213</v>
      </c>
      <c r="AI235" s="0" t="s">
        <v>4214</v>
      </c>
      <c r="AJ235" s="0" t="n">
        <v>0</v>
      </c>
      <c r="AK235" s="0" t="s">
        <v>2118</v>
      </c>
      <c r="AL235" s="0" t="n">
        <f aca="false">FALSE()</f>
        <v>0</v>
      </c>
      <c r="AM235" s="0" t="n">
        <f aca="false">TRUE()</f>
        <v>1</v>
      </c>
      <c r="AN235" s="0" t="n">
        <f aca="false">FALSE()</f>
        <v>0</v>
      </c>
      <c r="AO235" s="0" t="n">
        <f aca="false">FALSE()</f>
        <v>0</v>
      </c>
      <c r="AP235" s="0" t="n">
        <f aca="false">FALSE()</f>
        <v>0</v>
      </c>
      <c r="AQ235" s="380" t="n">
        <v>44495.6236111111</v>
      </c>
      <c r="AR235" s="380" t="n">
        <v>44495.4166666667</v>
      </c>
      <c r="AS235" s="0" t="s">
        <v>4215</v>
      </c>
      <c r="AT235" s="0" t="s">
        <v>2170</v>
      </c>
      <c r="AU235" s="0" t="s">
        <v>2170</v>
      </c>
    </row>
    <row r="236" customFormat="false" ht="15" hidden="true" customHeight="false" outlineLevel="0" collapsed="false">
      <c r="A236" s="0" t="s">
        <v>4216</v>
      </c>
      <c r="B236" s="0" t="s">
        <v>4217</v>
      </c>
      <c r="C236" s="0" t="s">
        <v>4218</v>
      </c>
      <c r="D236" s="0" t="s">
        <v>2297</v>
      </c>
      <c r="E236" s="0" t="s">
        <v>4216</v>
      </c>
      <c r="F236" s="0" t="n">
        <v>1</v>
      </c>
      <c r="G236" s="0" t="s">
        <v>2298</v>
      </c>
      <c r="H236" s="0" t="s">
        <v>2170</v>
      </c>
      <c r="I236" s="0" t="s">
        <v>2170</v>
      </c>
      <c r="J236" s="0" t="s">
        <v>2170</v>
      </c>
      <c r="K236" s="0" t="s">
        <v>2170</v>
      </c>
      <c r="L236" s="0" t="s">
        <v>2170</v>
      </c>
      <c r="M236" s="0" t="s">
        <v>2170</v>
      </c>
      <c r="N236" s="0" t="n">
        <f aca="false">FALSE()</f>
        <v>0</v>
      </c>
      <c r="O236" s="0" t="s">
        <v>4219</v>
      </c>
      <c r="P236" s="0" t="s">
        <v>2300</v>
      </c>
      <c r="Q236" s="380" t="n">
        <v>37918.1666666667</v>
      </c>
      <c r="R236" s="0" t="n">
        <v>54525894</v>
      </c>
      <c r="S236" s="0" t="s">
        <v>2301</v>
      </c>
      <c r="T236" s="0" t="s">
        <v>2302</v>
      </c>
      <c r="U236" s="0" t="s">
        <v>2365</v>
      </c>
      <c r="V236" s="0" t="n">
        <v>0</v>
      </c>
      <c r="W236" s="0" t="s">
        <v>2366</v>
      </c>
      <c r="X236" s="0" t="n">
        <v>4</v>
      </c>
      <c r="Y236" s="0" t="n">
        <f aca="false">FALSE()</f>
        <v>0</v>
      </c>
      <c r="Z236" s="0" t="n">
        <f aca="false">FALSE()</f>
        <v>0</v>
      </c>
      <c r="AA236" s="0" t="n">
        <f aca="false">FALSE()</f>
        <v>0</v>
      </c>
      <c r="AB236" s="0" t="n">
        <f aca="false">TRUE()</f>
        <v>1</v>
      </c>
      <c r="AC236" s="0" t="n">
        <v>1</v>
      </c>
      <c r="AD236" s="0" t="s">
        <v>2129</v>
      </c>
      <c r="AE236" s="0" t="n">
        <f aca="false">TRUE()</f>
        <v>1</v>
      </c>
      <c r="AF236" s="0" t="s">
        <v>4220</v>
      </c>
      <c r="AG236" s="0" t="n">
        <v>2</v>
      </c>
      <c r="AH236" s="0" t="s">
        <v>4221</v>
      </c>
      <c r="AI236" s="0" t="s">
        <v>4222</v>
      </c>
      <c r="AJ236" s="0" t="n">
        <v>0</v>
      </c>
      <c r="AK236" s="0" t="s">
        <v>2118</v>
      </c>
      <c r="AL236" s="0" t="n">
        <f aca="false">FALSE()</f>
        <v>0</v>
      </c>
      <c r="AM236" s="0" t="n">
        <f aca="false">TRUE()</f>
        <v>1</v>
      </c>
      <c r="AN236" s="0" t="n">
        <f aca="false">FALSE()</f>
        <v>0</v>
      </c>
      <c r="AO236" s="0" t="n">
        <f aca="false">FALSE()</f>
        <v>0</v>
      </c>
      <c r="AP236" s="0" t="n">
        <f aca="false">FALSE()</f>
        <v>0</v>
      </c>
      <c r="AQ236" s="380" t="n">
        <v>43496.7298611111</v>
      </c>
      <c r="AR236" s="380" t="n">
        <v>37918.1666666667</v>
      </c>
      <c r="AS236" s="0" t="s">
        <v>4223</v>
      </c>
      <c r="AT236" s="0" t="s">
        <v>2170</v>
      </c>
      <c r="AU236" s="0" t="s">
        <v>2170</v>
      </c>
    </row>
    <row r="237" customFormat="false" ht="15" hidden="false" customHeight="false" outlineLevel="0" collapsed="false">
      <c r="A237" s="0" t="s">
        <v>929</v>
      </c>
      <c r="B237" s="0" t="s">
        <v>4224</v>
      </c>
      <c r="C237" s="0" t="s">
        <v>4225</v>
      </c>
      <c r="D237" s="0" t="s">
        <v>2736</v>
      </c>
      <c r="E237" s="0" t="s">
        <v>929</v>
      </c>
      <c r="F237" s="0" t="n">
        <v>1</v>
      </c>
      <c r="G237" s="0" t="s">
        <v>2298</v>
      </c>
      <c r="H237" s="0" t="s">
        <v>2170</v>
      </c>
      <c r="I237" s="0" t="s">
        <v>2170</v>
      </c>
      <c r="J237" s="0" t="s">
        <v>2170</v>
      </c>
      <c r="K237" s="0" t="s">
        <v>2170</v>
      </c>
      <c r="L237" s="0" t="s">
        <v>2170</v>
      </c>
      <c r="M237" s="0" t="s">
        <v>2170</v>
      </c>
      <c r="N237" s="0" t="n">
        <f aca="false">FALSE()</f>
        <v>0</v>
      </c>
      <c r="O237" s="0" t="s">
        <v>2987</v>
      </c>
      <c r="P237" s="0" t="s">
        <v>2300</v>
      </c>
      <c r="Q237" s="380" t="n">
        <v>25569.125</v>
      </c>
      <c r="R237" s="0" t="n">
        <v>383445362</v>
      </c>
      <c r="S237" s="0" t="s">
        <v>601</v>
      </c>
      <c r="T237" s="0" t="s">
        <v>2602</v>
      </c>
      <c r="U237" s="0" t="s">
        <v>2451</v>
      </c>
      <c r="V237" s="0" t="n">
        <v>0</v>
      </c>
      <c r="W237" s="0" t="s">
        <v>2356</v>
      </c>
      <c r="X237" s="0" t="n">
        <v>4</v>
      </c>
      <c r="Y237" s="0" t="n">
        <f aca="false">FALSE()</f>
        <v>0</v>
      </c>
      <c r="Z237" s="0" t="n">
        <f aca="false">FALSE()</f>
        <v>0</v>
      </c>
      <c r="AA237" s="0" t="n">
        <f aca="false">FALSE()</f>
        <v>0</v>
      </c>
      <c r="AB237" s="0" t="n">
        <f aca="false">TRUE()</f>
        <v>1</v>
      </c>
      <c r="AC237" s="0" t="n">
        <v>4</v>
      </c>
      <c r="AD237" s="0" t="s">
        <v>2129</v>
      </c>
      <c r="AE237" s="0" t="n">
        <f aca="false">TRUE()</f>
        <v>1</v>
      </c>
      <c r="AF237" s="0" t="s">
        <v>4226</v>
      </c>
      <c r="AG237" s="0" t="n">
        <v>2</v>
      </c>
      <c r="AH237" s="0" t="s">
        <v>4227</v>
      </c>
      <c r="AI237" s="0" t="s">
        <v>2990</v>
      </c>
      <c r="AJ237" s="0" t="n">
        <v>0</v>
      </c>
      <c r="AK237" s="0" t="s">
        <v>2118</v>
      </c>
      <c r="AL237" s="0" t="n">
        <f aca="false">FALSE()</f>
        <v>0</v>
      </c>
      <c r="AM237" s="0" t="n">
        <f aca="false">TRUE()</f>
        <v>1</v>
      </c>
      <c r="AN237" s="0" t="n">
        <f aca="false">FALSE()</f>
        <v>0</v>
      </c>
      <c r="AO237" s="0" t="n">
        <f aca="false">FALSE()</f>
        <v>0</v>
      </c>
      <c r="AP237" s="0" t="n">
        <f aca="false">FALSE()</f>
        <v>0</v>
      </c>
      <c r="AQ237" s="380" t="n">
        <v>45040.4173611111</v>
      </c>
      <c r="AR237" s="380" t="n">
        <v>45040.4166666667</v>
      </c>
      <c r="AS237" s="0" t="s">
        <v>2991</v>
      </c>
      <c r="AT237" s="0" t="s">
        <v>2170</v>
      </c>
      <c r="AU237" s="0" t="s">
        <v>2170</v>
      </c>
    </row>
    <row r="238" customFormat="false" ht="15" hidden="true" customHeight="false" outlineLevel="0" collapsed="false">
      <c r="A238" s="0" t="s">
        <v>4228</v>
      </c>
      <c r="B238" s="0" t="s">
        <v>4229</v>
      </c>
      <c r="C238" s="0" t="s">
        <v>4230</v>
      </c>
      <c r="D238" s="0" t="s">
        <v>2297</v>
      </c>
      <c r="E238" s="0" t="s">
        <v>4228</v>
      </c>
      <c r="F238" s="0" t="n">
        <v>1</v>
      </c>
      <c r="G238" s="0" t="s">
        <v>2298</v>
      </c>
      <c r="H238" s="0" t="s">
        <v>2170</v>
      </c>
      <c r="I238" s="0" t="s">
        <v>2170</v>
      </c>
      <c r="J238" s="0" t="s">
        <v>2170</v>
      </c>
      <c r="K238" s="0" t="s">
        <v>2170</v>
      </c>
      <c r="L238" s="0" t="s">
        <v>2170</v>
      </c>
      <c r="M238" s="0" t="s">
        <v>2170</v>
      </c>
      <c r="N238" s="0" t="n">
        <f aca="false">FALSE()</f>
        <v>0</v>
      </c>
      <c r="O238" s="0" t="s">
        <v>4231</v>
      </c>
      <c r="P238" s="0" t="s">
        <v>2300</v>
      </c>
      <c r="Q238" s="380" t="n">
        <v>19815.1666666667</v>
      </c>
      <c r="R238" s="0" t="n">
        <v>538436651</v>
      </c>
      <c r="S238" s="0" t="s">
        <v>2301</v>
      </c>
      <c r="T238" s="0" t="s">
        <v>2302</v>
      </c>
      <c r="U238" s="0" t="s">
        <v>2693</v>
      </c>
      <c r="V238" s="0" t="n">
        <v>1000000000</v>
      </c>
      <c r="W238" s="0" t="s">
        <v>3351</v>
      </c>
      <c r="X238" s="0" t="n">
        <v>4</v>
      </c>
      <c r="Y238" s="0" t="n">
        <f aca="false">FALSE()</f>
        <v>0</v>
      </c>
      <c r="Z238" s="0" t="n">
        <f aca="false">FALSE()</f>
        <v>0</v>
      </c>
      <c r="AA238" s="0" t="n">
        <f aca="false">FALSE()</f>
        <v>0</v>
      </c>
      <c r="AB238" s="0" t="n">
        <f aca="false">TRUE()</f>
        <v>1</v>
      </c>
      <c r="AC238" s="0" t="n">
        <v>1</v>
      </c>
      <c r="AD238" s="0" t="s">
        <v>2129</v>
      </c>
      <c r="AE238" s="0" t="n">
        <f aca="false">TRUE()</f>
        <v>1</v>
      </c>
      <c r="AF238" s="0" t="s">
        <v>4232</v>
      </c>
      <c r="AG238" s="0" t="n">
        <v>2</v>
      </c>
      <c r="AH238" s="0" t="s">
        <v>4233</v>
      </c>
      <c r="AI238" s="0" t="s">
        <v>4234</v>
      </c>
      <c r="AJ238" s="0" t="n">
        <v>0</v>
      </c>
      <c r="AK238" s="0" t="s">
        <v>2118</v>
      </c>
      <c r="AL238" s="0" t="n">
        <f aca="false">FALSE()</f>
        <v>0</v>
      </c>
      <c r="AM238" s="0" t="n">
        <f aca="false">TRUE()</f>
        <v>1</v>
      </c>
      <c r="AN238" s="0" t="n">
        <f aca="false">FALSE()</f>
        <v>0</v>
      </c>
      <c r="AO238" s="0" t="n">
        <f aca="false">FALSE()</f>
        <v>0</v>
      </c>
      <c r="AP238" s="0" t="n">
        <f aca="false">FALSE()</f>
        <v>0</v>
      </c>
      <c r="AQ238" s="380" t="n">
        <v>43123.7284722222</v>
      </c>
      <c r="AR238" s="380" t="n">
        <v>32398.1666666667</v>
      </c>
      <c r="AS238" s="0" t="s">
        <v>4235</v>
      </c>
      <c r="AT238" s="0" t="s">
        <v>2170</v>
      </c>
      <c r="AU238" s="0" t="s">
        <v>2170</v>
      </c>
    </row>
    <row r="239" customFormat="false" ht="15" hidden="true" customHeight="false" outlineLevel="0" collapsed="false">
      <c r="A239" s="0" t="s">
        <v>274</v>
      </c>
      <c r="B239" s="0" t="s">
        <v>4236</v>
      </c>
      <c r="C239" s="0" t="s">
        <v>140</v>
      </c>
      <c r="D239" s="0" t="s">
        <v>720</v>
      </c>
      <c r="E239" s="0" t="s">
        <v>274</v>
      </c>
      <c r="F239" s="0" t="n">
        <v>10</v>
      </c>
      <c r="G239" s="0" t="s">
        <v>434</v>
      </c>
      <c r="H239" s="0" t="s">
        <v>2596</v>
      </c>
      <c r="I239" s="0" t="s">
        <v>2596</v>
      </c>
      <c r="J239" s="0" t="s">
        <v>2723</v>
      </c>
      <c r="K239" s="0" t="s">
        <v>4237</v>
      </c>
      <c r="L239" s="0" t="s">
        <v>2783</v>
      </c>
      <c r="M239" s="0" t="s">
        <v>2726</v>
      </c>
      <c r="N239" s="0" t="n">
        <f aca="false">TRUE()</f>
        <v>1</v>
      </c>
      <c r="O239" s="0" t="s">
        <v>4238</v>
      </c>
      <c r="P239" s="0" t="s">
        <v>2601</v>
      </c>
      <c r="Q239" s="380" t="n">
        <v>37873.1666666667</v>
      </c>
      <c r="R239" s="0" t="n">
        <v>3282997929</v>
      </c>
      <c r="S239" s="0" t="s">
        <v>601</v>
      </c>
      <c r="T239" s="0" t="s">
        <v>2602</v>
      </c>
      <c r="U239" s="0" t="s">
        <v>2684</v>
      </c>
      <c r="V239" s="0" t="n">
        <v>728696320</v>
      </c>
      <c r="W239" s="0" t="s">
        <v>4239</v>
      </c>
      <c r="X239" s="0" t="n">
        <v>5</v>
      </c>
      <c r="Y239" s="0" t="n">
        <f aca="false">FALSE()</f>
        <v>0</v>
      </c>
      <c r="Z239" s="0" t="n">
        <f aca="false">TRUE()</f>
        <v>1</v>
      </c>
      <c r="AA239" s="0" t="n">
        <f aca="false">TRUE()</f>
        <v>1</v>
      </c>
      <c r="AB239" s="0" t="n">
        <f aca="false">TRUE()</f>
        <v>1</v>
      </c>
      <c r="AC239" s="0" t="n">
        <v>1</v>
      </c>
      <c r="AD239" s="0" t="s">
        <v>2129</v>
      </c>
      <c r="AE239" s="0" t="n">
        <f aca="false">TRUE()</f>
        <v>1</v>
      </c>
      <c r="AF239" s="0" t="s">
        <v>4240</v>
      </c>
      <c r="AG239" s="0" t="n">
        <v>1</v>
      </c>
      <c r="AH239" s="0" t="s">
        <v>4241</v>
      </c>
      <c r="AI239" s="0" t="s">
        <v>4242</v>
      </c>
      <c r="AJ239" s="0" t="n">
        <v>0</v>
      </c>
      <c r="AK239" s="0" t="s">
        <v>2118</v>
      </c>
      <c r="AL239" s="0" t="n">
        <f aca="false">TRUE()</f>
        <v>1</v>
      </c>
      <c r="AM239" s="0" t="n">
        <f aca="false">FALSE()</f>
        <v>0</v>
      </c>
      <c r="AN239" s="0" t="n">
        <f aca="false">TRUE()</f>
        <v>1</v>
      </c>
      <c r="AO239" s="0" t="n">
        <f aca="false">FALSE()</f>
        <v>0</v>
      </c>
      <c r="AP239" s="0" t="n">
        <f aca="false">TRUE()</f>
        <v>1</v>
      </c>
      <c r="AQ239" s="380" t="n">
        <v>43166.8986111111</v>
      </c>
      <c r="AR239" s="380" t="n">
        <v>36529.4166666667</v>
      </c>
      <c r="AS239" s="0" t="s">
        <v>4243</v>
      </c>
      <c r="AT239" s="0" t="s">
        <v>2723</v>
      </c>
      <c r="AU239" s="0" t="s">
        <v>4237</v>
      </c>
    </row>
    <row r="240" customFormat="false" ht="15" hidden="true" customHeight="false" outlineLevel="0" collapsed="false">
      <c r="A240" s="0" t="s">
        <v>4244</v>
      </c>
      <c r="B240" s="0" t="s">
        <v>4245</v>
      </c>
      <c r="C240" s="0" t="s">
        <v>4246</v>
      </c>
      <c r="D240" s="0" t="s">
        <v>2297</v>
      </c>
      <c r="E240" s="0" t="s">
        <v>4244</v>
      </c>
      <c r="F240" s="0" t="n">
        <v>1</v>
      </c>
      <c r="G240" s="0" t="s">
        <v>2298</v>
      </c>
      <c r="H240" s="0" t="s">
        <v>2170</v>
      </c>
      <c r="I240" s="0" t="s">
        <v>2170</v>
      </c>
      <c r="J240" s="0" t="s">
        <v>2170</v>
      </c>
      <c r="K240" s="0" t="s">
        <v>2170</v>
      </c>
      <c r="L240" s="0" t="s">
        <v>2170</v>
      </c>
      <c r="M240" s="0" t="s">
        <v>2170</v>
      </c>
      <c r="N240" s="0" t="n">
        <f aca="false">FALSE()</f>
        <v>0</v>
      </c>
      <c r="O240" s="0" t="s">
        <v>4247</v>
      </c>
      <c r="P240" s="0" t="s">
        <v>2300</v>
      </c>
      <c r="Q240" s="380" t="n">
        <v>25569.125</v>
      </c>
      <c r="R240" s="0" t="n">
        <v>75404731</v>
      </c>
      <c r="S240" s="0" t="s">
        <v>4248</v>
      </c>
      <c r="U240" s="0" t="s">
        <v>610</v>
      </c>
      <c r="V240" s="0" t="n">
        <v>500000000</v>
      </c>
      <c r="W240" s="0" t="s">
        <v>2366</v>
      </c>
      <c r="X240" s="0" t="n">
        <v>4</v>
      </c>
      <c r="Y240" s="0" t="n">
        <f aca="false">FALSE()</f>
        <v>0</v>
      </c>
      <c r="Z240" s="0" t="n">
        <f aca="false">FALSE()</f>
        <v>0</v>
      </c>
      <c r="AA240" s="0" t="n">
        <f aca="false">FALSE()</f>
        <v>0</v>
      </c>
      <c r="AB240" s="0" t="n">
        <f aca="false">TRUE()</f>
        <v>1</v>
      </c>
      <c r="AC240" s="0" t="n">
        <v>1</v>
      </c>
      <c r="AD240" s="0" t="s">
        <v>2129</v>
      </c>
      <c r="AE240" s="0" t="n">
        <f aca="false">TRUE()</f>
        <v>1</v>
      </c>
      <c r="AF240" s="0" t="s">
        <v>4249</v>
      </c>
      <c r="AG240" s="0" t="n">
        <v>2</v>
      </c>
      <c r="AH240" s="0" t="s">
        <v>4250</v>
      </c>
      <c r="AI240" s="0" t="s">
        <v>4251</v>
      </c>
      <c r="AJ240" s="0" t="n">
        <v>0</v>
      </c>
      <c r="AK240" s="0" t="s">
        <v>2118</v>
      </c>
      <c r="AL240" s="0" t="n">
        <f aca="false">FALSE()</f>
        <v>0</v>
      </c>
      <c r="AM240" s="0" t="n">
        <f aca="false">TRUE()</f>
        <v>1</v>
      </c>
      <c r="AN240" s="0" t="n">
        <f aca="false">FALSE()</f>
        <v>0</v>
      </c>
      <c r="AO240" s="0" t="n">
        <f aca="false">FALSE()</f>
        <v>0</v>
      </c>
      <c r="AP240" s="0" t="n">
        <f aca="false">TRUE()</f>
        <v>1</v>
      </c>
      <c r="AQ240" s="380" t="n">
        <v>44837.6805555556</v>
      </c>
      <c r="AR240" s="380" t="n">
        <v>44837.4166666667</v>
      </c>
      <c r="AS240" s="0" t="s">
        <v>4252</v>
      </c>
      <c r="AT240" s="0" t="s">
        <v>2170</v>
      </c>
      <c r="AU240" s="0" t="s">
        <v>2170</v>
      </c>
    </row>
    <row r="241" customFormat="false" ht="15" hidden="true" customHeight="false" outlineLevel="0" collapsed="false">
      <c r="A241" s="0" t="s">
        <v>4253</v>
      </c>
      <c r="B241" s="0" t="s">
        <v>4254</v>
      </c>
      <c r="C241" s="0" t="s">
        <v>4255</v>
      </c>
      <c r="D241" s="0" t="s">
        <v>2297</v>
      </c>
      <c r="E241" s="0" t="s">
        <v>4253</v>
      </c>
      <c r="F241" s="0" t="n">
        <v>1</v>
      </c>
      <c r="G241" s="0" t="s">
        <v>2298</v>
      </c>
      <c r="H241" s="0" t="s">
        <v>2170</v>
      </c>
      <c r="I241" s="0" t="s">
        <v>2170</v>
      </c>
      <c r="J241" s="0" t="s">
        <v>2170</v>
      </c>
      <c r="K241" s="0" t="s">
        <v>2170</v>
      </c>
      <c r="L241" s="0" t="s">
        <v>2170</v>
      </c>
      <c r="M241" s="0" t="s">
        <v>2170</v>
      </c>
      <c r="N241" s="0" t="n">
        <f aca="false">FALSE()</f>
        <v>0</v>
      </c>
      <c r="O241" s="0" t="s">
        <v>4256</v>
      </c>
      <c r="P241" s="0" t="s">
        <v>2300</v>
      </c>
      <c r="Q241" s="380" t="n">
        <v>24295.1666666667</v>
      </c>
      <c r="R241" s="0" t="n">
        <v>24836072</v>
      </c>
      <c r="S241" s="0" t="s">
        <v>2301</v>
      </c>
      <c r="T241" s="0" t="s">
        <v>2302</v>
      </c>
      <c r="U241" s="0" t="s">
        <v>2330</v>
      </c>
      <c r="V241" s="0" t="n">
        <v>0</v>
      </c>
      <c r="W241" s="0" t="s">
        <v>2321</v>
      </c>
      <c r="X241" s="0" t="n">
        <v>4</v>
      </c>
      <c r="Y241" s="0" t="n">
        <f aca="false">FALSE()</f>
        <v>0</v>
      </c>
      <c r="Z241" s="0" t="n">
        <f aca="false">FALSE()</f>
        <v>0</v>
      </c>
      <c r="AA241" s="0" t="n">
        <f aca="false">FALSE()</f>
        <v>0</v>
      </c>
      <c r="AB241" s="0" t="n">
        <f aca="false">FALSE()</f>
        <v>0</v>
      </c>
      <c r="AC241" s="0" t="n">
        <v>1</v>
      </c>
      <c r="AD241" s="0" t="s">
        <v>2129</v>
      </c>
      <c r="AE241" s="0" t="n">
        <f aca="false">TRUE()</f>
        <v>1</v>
      </c>
      <c r="AF241" s="0" t="s">
        <v>4257</v>
      </c>
      <c r="AG241" s="0" t="n">
        <v>2</v>
      </c>
      <c r="AH241" s="0" t="s">
        <v>4258</v>
      </c>
      <c r="AI241" s="0" t="s">
        <v>4259</v>
      </c>
      <c r="AJ241" s="0" t="n">
        <v>0</v>
      </c>
      <c r="AK241" s="0" t="s">
        <v>2118</v>
      </c>
      <c r="AL241" s="0" t="n">
        <f aca="false">FALSE()</f>
        <v>0</v>
      </c>
      <c r="AM241" s="0" t="n">
        <f aca="false">TRUE()</f>
        <v>1</v>
      </c>
      <c r="AN241" s="0" t="n">
        <f aca="false">FALSE()</f>
        <v>0</v>
      </c>
      <c r="AO241" s="0" t="n">
        <f aca="false">FALSE()</f>
        <v>0</v>
      </c>
      <c r="AP241" s="0" t="n">
        <f aca="false">FALSE()</f>
        <v>0</v>
      </c>
      <c r="AQ241" s="380" t="n">
        <v>43496.7340277778</v>
      </c>
      <c r="AR241" s="380" t="n">
        <v>32702.1666666667</v>
      </c>
      <c r="AS241" s="0" t="s">
        <v>4260</v>
      </c>
      <c r="AT241" s="0" t="s">
        <v>2170</v>
      </c>
      <c r="AU241" s="0" t="s">
        <v>2170</v>
      </c>
    </row>
    <row r="242" customFormat="false" ht="15" hidden="true" customHeight="false" outlineLevel="0" collapsed="false">
      <c r="A242" s="0" t="s">
        <v>4261</v>
      </c>
      <c r="B242" s="0" t="s">
        <v>4262</v>
      </c>
      <c r="C242" s="0" t="s">
        <v>4263</v>
      </c>
      <c r="D242" s="0" t="s">
        <v>2297</v>
      </c>
      <c r="E242" s="0" t="s">
        <v>4261</v>
      </c>
      <c r="F242" s="0" t="n">
        <v>1</v>
      </c>
      <c r="G242" s="0" t="s">
        <v>2298</v>
      </c>
      <c r="H242" s="0" t="s">
        <v>2170</v>
      </c>
      <c r="I242" s="0" t="s">
        <v>2170</v>
      </c>
      <c r="J242" s="0" t="s">
        <v>2170</v>
      </c>
      <c r="K242" s="0" t="s">
        <v>2170</v>
      </c>
      <c r="L242" s="0" t="s">
        <v>2170</v>
      </c>
      <c r="M242" s="0" t="s">
        <v>2170</v>
      </c>
      <c r="N242" s="0" t="n">
        <f aca="false">FALSE()</f>
        <v>0</v>
      </c>
      <c r="O242" s="0" t="s">
        <v>4264</v>
      </c>
      <c r="P242" s="0" t="s">
        <v>2300</v>
      </c>
      <c r="Q242" s="380" t="n">
        <v>36375.1666666667</v>
      </c>
      <c r="R242" s="0" t="n">
        <v>156899118</v>
      </c>
      <c r="S242" s="0" t="s">
        <v>2301</v>
      </c>
      <c r="T242" s="0" t="s">
        <v>2302</v>
      </c>
      <c r="U242" s="0" t="s">
        <v>2330</v>
      </c>
      <c r="V242" s="0" t="n">
        <v>150000000</v>
      </c>
      <c r="W242" s="0" t="s">
        <v>4265</v>
      </c>
      <c r="X242" s="0" t="n">
        <v>4</v>
      </c>
      <c r="Y242" s="0" t="n">
        <f aca="false">FALSE()</f>
        <v>0</v>
      </c>
      <c r="Z242" s="0" t="n">
        <f aca="false">FALSE()</f>
        <v>0</v>
      </c>
      <c r="AA242" s="0" t="n">
        <f aca="false">FALSE()</f>
        <v>0</v>
      </c>
      <c r="AB242" s="0" t="n">
        <f aca="false">FALSE()</f>
        <v>0</v>
      </c>
      <c r="AC242" s="0" t="n">
        <v>1</v>
      </c>
      <c r="AD242" s="0" t="s">
        <v>2129</v>
      </c>
      <c r="AE242" s="0" t="n">
        <f aca="false">TRUE()</f>
        <v>1</v>
      </c>
      <c r="AF242" s="0" t="s">
        <v>4266</v>
      </c>
      <c r="AG242" s="0" t="n">
        <v>2</v>
      </c>
      <c r="AH242" s="0" t="s">
        <v>4267</v>
      </c>
      <c r="AI242" s="0" t="s">
        <v>4268</v>
      </c>
      <c r="AJ242" s="0" t="n">
        <v>0</v>
      </c>
      <c r="AK242" s="0" t="s">
        <v>2118</v>
      </c>
      <c r="AL242" s="0" t="n">
        <f aca="false">FALSE()</f>
        <v>0</v>
      </c>
      <c r="AM242" s="0" t="n">
        <f aca="false">TRUE()</f>
        <v>1</v>
      </c>
      <c r="AN242" s="0" t="n">
        <f aca="false">FALSE()</f>
        <v>0</v>
      </c>
      <c r="AO242" s="0" t="n">
        <f aca="false">FALSE()</f>
        <v>0</v>
      </c>
      <c r="AP242" s="0" t="n">
        <f aca="false">FALSE()</f>
        <v>0</v>
      </c>
      <c r="AQ242" s="380" t="n">
        <v>43769.6875</v>
      </c>
      <c r="AR242" s="380" t="n">
        <v>43769.4166666667</v>
      </c>
      <c r="AS242" s="0" t="s">
        <v>4269</v>
      </c>
      <c r="AT242" s="0" t="s">
        <v>2170</v>
      </c>
      <c r="AU242" s="0" t="s">
        <v>2170</v>
      </c>
    </row>
    <row r="243" customFormat="false" ht="15" hidden="true" customHeight="false" outlineLevel="0" collapsed="false">
      <c r="A243" s="0" t="s">
        <v>1481</v>
      </c>
      <c r="B243" s="0" t="s">
        <v>4270</v>
      </c>
      <c r="C243" s="0" t="s">
        <v>1479</v>
      </c>
      <c r="D243" s="0" t="s">
        <v>720</v>
      </c>
      <c r="E243" s="0" t="s">
        <v>1481</v>
      </c>
      <c r="F243" s="0" t="n">
        <v>1</v>
      </c>
      <c r="G243" s="0" t="s">
        <v>434</v>
      </c>
      <c r="H243" s="0" t="s">
        <v>2596</v>
      </c>
      <c r="I243" s="0" t="s">
        <v>2596</v>
      </c>
      <c r="J243" s="0" t="s">
        <v>2597</v>
      </c>
      <c r="K243" s="0" t="s">
        <v>2598</v>
      </c>
      <c r="L243" s="0" t="s">
        <v>2599</v>
      </c>
      <c r="M243" s="0" t="s">
        <v>2600</v>
      </c>
      <c r="N243" s="0" t="n">
        <f aca="false">TRUE()</f>
        <v>1</v>
      </c>
      <c r="O243" s="0" t="s">
        <v>4271</v>
      </c>
      <c r="P243" s="0" t="s">
        <v>2601</v>
      </c>
      <c r="Q243" s="380" t="n">
        <v>44398.125</v>
      </c>
      <c r="R243" s="0" t="n">
        <v>212500000</v>
      </c>
      <c r="S243" s="0" t="s">
        <v>601</v>
      </c>
      <c r="T243" s="0" t="s">
        <v>2602</v>
      </c>
      <c r="U243" s="0" t="s">
        <v>2330</v>
      </c>
      <c r="V243" s="0" t="n">
        <v>200000000</v>
      </c>
      <c r="W243" s="0" t="s">
        <v>2603</v>
      </c>
      <c r="X243" s="0" t="n">
        <v>5</v>
      </c>
      <c r="Y243" s="0" t="n">
        <f aca="false">FALSE()</f>
        <v>0</v>
      </c>
      <c r="Z243" s="0" t="n">
        <f aca="false">TRUE()</f>
        <v>1</v>
      </c>
      <c r="AA243" s="0" t="n">
        <f aca="false">TRUE()</f>
        <v>1</v>
      </c>
      <c r="AB243" s="0" t="n">
        <f aca="false">FALSE()</f>
        <v>0</v>
      </c>
      <c r="AC243" s="0" t="n">
        <v>1</v>
      </c>
      <c r="AD243" s="0" t="s">
        <v>2137</v>
      </c>
      <c r="AE243" s="0" t="n">
        <f aca="false">TRUE()</f>
        <v>1</v>
      </c>
      <c r="AF243" s="0" t="s">
        <v>4272</v>
      </c>
      <c r="AG243" s="0" t="n">
        <v>1</v>
      </c>
      <c r="AH243" s="0" t="s">
        <v>4273</v>
      </c>
      <c r="AI243" s="0" t="s">
        <v>4274</v>
      </c>
      <c r="AJ243" s="0" t="n">
        <v>0</v>
      </c>
      <c r="AK243" s="0" t="s">
        <v>2118</v>
      </c>
      <c r="AL243" s="0" t="n">
        <f aca="false">TRUE()</f>
        <v>1</v>
      </c>
      <c r="AM243" s="0" t="n">
        <f aca="false">FALSE()</f>
        <v>0</v>
      </c>
      <c r="AN243" s="0" t="n">
        <f aca="false">TRUE()</f>
        <v>1</v>
      </c>
      <c r="AO243" s="0" t="n">
        <f aca="false">FALSE()</f>
        <v>0</v>
      </c>
      <c r="AP243" s="0" t="n">
        <f aca="false">FALSE()</f>
        <v>0</v>
      </c>
      <c r="AQ243" s="380" t="n">
        <v>45485.6729166667</v>
      </c>
      <c r="AR243" s="380" t="n">
        <v>45485.125</v>
      </c>
      <c r="AS243" s="0" t="s">
        <v>4275</v>
      </c>
      <c r="AT243" s="0" t="s">
        <v>2597</v>
      </c>
      <c r="AU243" s="0" t="s">
        <v>2598</v>
      </c>
    </row>
    <row r="244" customFormat="false" ht="15" hidden="true" customHeight="false" outlineLevel="0" collapsed="false">
      <c r="A244" s="0" t="s">
        <v>4276</v>
      </c>
      <c r="B244" s="0" t="s">
        <v>4277</v>
      </c>
      <c r="C244" s="0" t="s">
        <v>4278</v>
      </c>
      <c r="D244" s="0" t="s">
        <v>2297</v>
      </c>
      <c r="E244" s="0" t="s">
        <v>4276</v>
      </c>
      <c r="F244" s="0" t="n">
        <v>1</v>
      </c>
      <c r="G244" s="0" t="s">
        <v>2298</v>
      </c>
      <c r="H244" s="0" t="s">
        <v>2170</v>
      </c>
      <c r="I244" s="0" t="s">
        <v>2170</v>
      </c>
      <c r="J244" s="0" t="s">
        <v>2170</v>
      </c>
      <c r="K244" s="0" t="s">
        <v>2170</v>
      </c>
      <c r="L244" s="0" t="s">
        <v>2170</v>
      </c>
      <c r="M244" s="0" t="s">
        <v>2170</v>
      </c>
      <c r="N244" s="0" t="n">
        <f aca="false">FALSE()</f>
        <v>0</v>
      </c>
      <c r="O244" s="0" t="s">
        <v>4279</v>
      </c>
      <c r="P244" s="0" t="s">
        <v>2300</v>
      </c>
      <c r="Q244" s="380" t="n">
        <v>25569.125</v>
      </c>
      <c r="R244" s="0" t="n">
        <v>346444000</v>
      </c>
      <c r="S244" s="0" t="s">
        <v>2301</v>
      </c>
      <c r="T244" s="0" t="s">
        <v>2302</v>
      </c>
      <c r="U244" s="0" t="s">
        <v>610</v>
      </c>
      <c r="V244" s="0" t="n">
        <v>1100000000</v>
      </c>
      <c r="W244" s="0" t="s">
        <v>2366</v>
      </c>
      <c r="X244" s="0" t="n">
        <v>4</v>
      </c>
      <c r="Y244" s="0" t="n">
        <f aca="false">FALSE()</f>
        <v>0</v>
      </c>
      <c r="Z244" s="0" t="n">
        <f aca="false">FALSE()</f>
        <v>0</v>
      </c>
      <c r="AA244" s="0" t="n">
        <f aca="false">FALSE()</f>
        <v>0</v>
      </c>
      <c r="AB244" s="0" t="n">
        <f aca="false">TRUE()</f>
        <v>1</v>
      </c>
      <c r="AC244" s="0" t="n">
        <v>1</v>
      </c>
      <c r="AD244" s="0" t="s">
        <v>2129</v>
      </c>
      <c r="AE244" s="0" t="n">
        <f aca="false">TRUE()</f>
        <v>1</v>
      </c>
      <c r="AF244" s="0" t="s">
        <v>4280</v>
      </c>
      <c r="AG244" s="0" t="n">
        <v>2</v>
      </c>
      <c r="AH244" s="0" t="s">
        <v>4281</v>
      </c>
      <c r="AI244" s="0" t="s">
        <v>4282</v>
      </c>
      <c r="AJ244" s="0" t="n">
        <v>0</v>
      </c>
      <c r="AK244" s="0" t="s">
        <v>2118</v>
      </c>
      <c r="AL244" s="0" t="n">
        <f aca="false">FALSE()</f>
        <v>0</v>
      </c>
      <c r="AM244" s="0" t="n">
        <f aca="false">TRUE()</f>
        <v>1</v>
      </c>
      <c r="AN244" s="0" t="n">
        <f aca="false">FALSE()</f>
        <v>0</v>
      </c>
      <c r="AO244" s="0" t="n">
        <f aca="false">FALSE()</f>
        <v>0</v>
      </c>
      <c r="AP244" s="0" t="n">
        <f aca="false">FALSE()</f>
        <v>0</v>
      </c>
      <c r="AQ244" s="380" t="n">
        <v>44169.7291666667</v>
      </c>
      <c r="AR244" s="380" t="n">
        <v>44169.4166666667</v>
      </c>
      <c r="AS244" s="0" t="s">
        <v>4283</v>
      </c>
      <c r="AT244" s="0" t="s">
        <v>2170</v>
      </c>
      <c r="AU244" s="0" t="s">
        <v>2170</v>
      </c>
    </row>
    <row r="245" customFormat="false" ht="15" hidden="true" customHeight="false" outlineLevel="0" collapsed="false">
      <c r="A245" s="0" t="s">
        <v>4284</v>
      </c>
      <c r="B245" s="0" t="s">
        <v>4285</v>
      </c>
      <c r="C245" s="0" t="s">
        <v>4286</v>
      </c>
      <c r="D245" s="0" t="s">
        <v>2297</v>
      </c>
      <c r="E245" s="0" t="s">
        <v>4284</v>
      </c>
      <c r="F245" s="0" t="n">
        <v>1</v>
      </c>
      <c r="G245" s="0" t="s">
        <v>2298</v>
      </c>
      <c r="H245" s="0" t="s">
        <v>2170</v>
      </c>
      <c r="I245" s="0" t="s">
        <v>2170</v>
      </c>
      <c r="J245" s="0" t="s">
        <v>2170</v>
      </c>
      <c r="K245" s="0" t="s">
        <v>2170</v>
      </c>
      <c r="L245" s="0" t="s">
        <v>2170</v>
      </c>
      <c r="M245" s="0" t="s">
        <v>2170</v>
      </c>
      <c r="N245" s="0" t="n">
        <f aca="false">FALSE()</f>
        <v>0</v>
      </c>
      <c r="O245" s="0" t="s">
        <v>4287</v>
      </c>
      <c r="P245" s="0" t="s">
        <v>2300</v>
      </c>
      <c r="Q245" s="380" t="n">
        <v>35755.125</v>
      </c>
      <c r="R245" s="0" t="n">
        <v>52672885</v>
      </c>
      <c r="S245" s="0" t="s">
        <v>2301</v>
      </c>
      <c r="T245" s="0" t="s">
        <v>2302</v>
      </c>
      <c r="U245" s="0" t="s">
        <v>610</v>
      </c>
      <c r="V245" s="0" t="n">
        <v>153000000</v>
      </c>
      <c r="W245" s="0" t="s">
        <v>2366</v>
      </c>
      <c r="X245" s="0" t="n">
        <v>4</v>
      </c>
      <c r="Y245" s="0" t="n">
        <f aca="false">FALSE()</f>
        <v>0</v>
      </c>
      <c r="Z245" s="0" t="n">
        <f aca="false">FALSE()</f>
        <v>0</v>
      </c>
      <c r="AA245" s="0" t="n">
        <f aca="false">FALSE()</f>
        <v>0</v>
      </c>
      <c r="AB245" s="0" t="n">
        <f aca="false">TRUE()</f>
        <v>1</v>
      </c>
      <c r="AC245" s="0" t="n">
        <v>1</v>
      </c>
      <c r="AD245" s="0" t="s">
        <v>2129</v>
      </c>
      <c r="AE245" s="0" t="n">
        <f aca="false">TRUE()</f>
        <v>1</v>
      </c>
      <c r="AF245" s="0" t="s">
        <v>4288</v>
      </c>
      <c r="AG245" s="0" t="n">
        <v>2</v>
      </c>
      <c r="AH245" s="0" t="s">
        <v>4289</v>
      </c>
      <c r="AI245" s="0" t="s">
        <v>4290</v>
      </c>
      <c r="AJ245" s="0" t="n">
        <v>0</v>
      </c>
      <c r="AK245" s="0" t="s">
        <v>2118</v>
      </c>
      <c r="AL245" s="0" t="n">
        <f aca="false">FALSE()</f>
        <v>0</v>
      </c>
      <c r="AM245" s="0" t="n">
        <f aca="false">TRUE()</f>
        <v>1</v>
      </c>
      <c r="AN245" s="0" t="n">
        <f aca="false">FALSE()</f>
        <v>0</v>
      </c>
      <c r="AO245" s="0" t="n">
        <f aca="false">FALSE()</f>
        <v>0</v>
      </c>
      <c r="AP245" s="0" t="n">
        <f aca="false">FALSE()</f>
        <v>0</v>
      </c>
      <c r="AQ245" s="380" t="n">
        <v>43123.7340277778</v>
      </c>
      <c r="AR245" s="380" t="n">
        <v>35755.125</v>
      </c>
      <c r="AS245" s="0" t="s">
        <v>4291</v>
      </c>
      <c r="AT245" s="0" t="s">
        <v>2170</v>
      </c>
      <c r="AU245" s="0" t="s">
        <v>2170</v>
      </c>
    </row>
    <row r="246" customFormat="false" ht="15" hidden="true" customHeight="false" outlineLevel="0" collapsed="false">
      <c r="A246" s="0" t="s">
        <v>4292</v>
      </c>
      <c r="B246" s="0" t="s">
        <v>4293</v>
      </c>
      <c r="C246" s="0" t="s">
        <v>4294</v>
      </c>
      <c r="D246" s="0" t="s">
        <v>2297</v>
      </c>
      <c r="E246" s="0" t="s">
        <v>4292</v>
      </c>
      <c r="F246" s="0" t="n">
        <v>1</v>
      </c>
      <c r="G246" s="0" t="s">
        <v>2298</v>
      </c>
      <c r="H246" s="0" t="s">
        <v>2170</v>
      </c>
      <c r="I246" s="0" t="s">
        <v>2170</v>
      </c>
      <c r="J246" s="0" t="s">
        <v>2170</v>
      </c>
      <c r="K246" s="0" t="s">
        <v>2170</v>
      </c>
      <c r="L246" s="0" t="s">
        <v>2170</v>
      </c>
      <c r="M246" s="0" t="s">
        <v>2170</v>
      </c>
      <c r="N246" s="0" t="n">
        <f aca="false">FALSE()</f>
        <v>0</v>
      </c>
      <c r="O246" s="0" t="s">
        <v>4295</v>
      </c>
      <c r="P246" s="0" t="s">
        <v>2300</v>
      </c>
      <c r="Q246" s="380" t="n">
        <v>25569.125</v>
      </c>
      <c r="R246" s="0" t="n">
        <v>29417286</v>
      </c>
      <c r="S246" s="0" t="s">
        <v>2301</v>
      </c>
      <c r="T246" s="0" t="s">
        <v>2302</v>
      </c>
      <c r="U246" s="0" t="s">
        <v>2330</v>
      </c>
      <c r="V246" s="0" t="n">
        <v>100000000</v>
      </c>
      <c r="W246" s="0" t="s">
        <v>2312</v>
      </c>
      <c r="X246" s="0" t="n">
        <v>4</v>
      </c>
      <c r="Y246" s="0" t="n">
        <f aca="false">FALSE()</f>
        <v>0</v>
      </c>
      <c r="Z246" s="0" t="n">
        <f aca="false">FALSE()</f>
        <v>0</v>
      </c>
      <c r="AA246" s="0" t="n">
        <f aca="false">FALSE()</f>
        <v>0</v>
      </c>
      <c r="AB246" s="0" t="n">
        <f aca="false">FALSE()</f>
        <v>0</v>
      </c>
      <c r="AC246" s="0" t="n">
        <v>1</v>
      </c>
      <c r="AD246" s="0" t="s">
        <v>2129</v>
      </c>
      <c r="AE246" s="0" t="n">
        <f aca="false">TRUE()</f>
        <v>1</v>
      </c>
      <c r="AF246" s="0" t="s">
        <v>4296</v>
      </c>
      <c r="AG246" s="0" t="n">
        <v>2</v>
      </c>
      <c r="AH246" s="0" t="s">
        <v>4297</v>
      </c>
      <c r="AI246" s="0" t="s">
        <v>4298</v>
      </c>
      <c r="AJ246" s="0" t="n">
        <v>0</v>
      </c>
      <c r="AK246" s="0" t="s">
        <v>2118</v>
      </c>
      <c r="AL246" s="0" t="n">
        <f aca="false">FALSE()</f>
        <v>0</v>
      </c>
      <c r="AM246" s="0" t="n">
        <f aca="false">TRUE()</f>
        <v>1</v>
      </c>
      <c r="AN246" s="0" t="n">
        <f aca="false">FALSE()</f>
        <v>0</v>
      </c>
      <c r="AO246" s="0" t="n">
        <f aca="false">FALSE()</f>
        <v>0</v>
      </c>
      <c r="AP246" s="0" t="n">
        <f aca="false">FALSE()</f>
        <v>0</v>
      </c>
      <c r="AQ246" s="380" t="n">
        <v>44041.6875</v>
      </c>
      <c r="AR246" s="380" t="n">
        <v>44041.4166666667</v>
      </c>
      <c r="AS246" s="0" t="s">
        <v>4299</v>
      </c>
      <c r="AT246" s="0" t="s">
        <v>2170</v>
      </c>
      <c r="AU246" s="0" t="s">
        <v>2170</v>
      </c>
    </row>
    <row r="247" customFormat="false" ht="15" hidden="true" customHeight="false" outlineLevel="0" collapsed="false">
      <c r="A247" s="0" t="s">
        <v>4300</v>
      </c>
      <c r="B247" s="0" t="s">
        <v>4301</v>
      </c>
      <c r="C247" s="0" t="s">
        <v>4302</v>
      </c>
      <c r="D247" s="0" t="s">
        <v>2297</v>
      </c>
      <c r="E247" s="0" t="s">
        <v>4300</v>
      </c>
      <c r="F247" s="0" t="n">
        <v>1</v>
      </c>
      <c r="G247" s="0" t="s">
        <v>2298</v>
      </c>
      <c r="H247" s="0" t="s">
        <v>2170</v>
      </c>
      <c r="I247" s="0" t="s">
        <v>2170</v>
      </c>
      <c r="J247" s="0" t="s">
        <v>2170</v>
      </c>
      <c r="K247" s="0" t="s">
        <v>2170</v>
      </c>
      <c r="L247" s="0" t="s">
        <v>2170</v>
      </c>
      <c r="M247" s="0" t="s">
        <v>2170</v>
      </c>
      <c r="N247" s="0" t="n">
        <f aca="false">FALSE()</f>
        <v>0</v>
      </c>
      <c r="O247" s="0" t="s">
        <v>4303</v>
      </c>
      <c r="P247" s="0" t="s">
        <v>2300</v>
      </c>
      <c r="Q247" s="380" t="n">
        <v>25569.125</v>
      </c>
      <c r="R247" s="0" t="n">
        <v>116600000</v>
      </c>
      <c r="S247" s="0" t="s">
        <v>2301</v>
      </c>
      <c r="T247" s="0" t="s">
        <v>2302</v>
      </c>
      <c r="U247" s="0" t="s">
        <v>2116</v>
      </c>
      <c r="V247" s="0" t="n">
        <v>0</v>
      </c>
      <c r="W247" s="0" t="s">
        <v>4304</v>
      </c>
      <c r="X247" s="0" t="n">
        <v>4</v>
      </c>
      <c r="Y247" s="0" t="n">
        <f aca="false">FALSE()</f>
        <v>0</v>
      </c>
      <c r="Z247" s="0" t="n">
        <f aca="false">FALSE()</f>
        <v>0</v>
      </c>
      <c r="AA247" s="0" t="n">
        <f aca="false">FALSE()</f>
        <v>0</v>
      </c>
      <c r="AB247" s="0" t="n">
        <f aca="false">FALSE()</f>
        <v>0</v>
      </c>
      <c r="AC247" s="0" t="n">
        <v>1</v>
      </c>
      <c r="AD247" s="0" t="s">
        <v>2129</v>
      </c>
      <c r="AE247" s="0" t="n">
        <f aca="false">TRUE()</f>
        <v>1</v>
      </c>
      <c r="AF247" s="0" t="s">
        <v>4305</v>
      </c>
      <c r="AG247" s="0" t="n">
        <v>2</v>
      </c>
      <c r="AH247" s="0" t="s">
        <v>4306</v>
      </c>
      <c r="AI247" s="0" t="s">
        <v>4307</v>
      </c>
      <c r="AJ247" s="0" t="n">
        <v>0</v>
      </c>
      <c r="AK247" s="0" t="s">
        <v>2118</v>
      </c>
      <c r="AL247" s="0" t="n">
        <f aca="false">FALSE()</f>
        <v>0</v>
      </c>
      <c r="AM247" s="0" t="n">
        <f aca="false">TRUE()</f>
        <v>1</v>
      </c>
      <c r="AN247" s="0" t="n">
        <f aca="false">FALSE()</f>
        <v>0</v>
      </c>
      <c r="AO247" s="0" t="n">
        <f aca="false">FALSE()</f>
        <v>0</v>
      </c>
      <c r="AP247" s="0" t="n">
        <f aca="false">TRUE()</f>
        <v>1</v>
      </c>
      <c r="AQ247" s="380" t="n">
        <v>43769.6444444444</v>
      </c>
      <c r="AR247" s="380" t="n">
        <v>43769.4166666667</v>
      </c>
      <c r="AS247" s="0" t="s">
        <v>4308</v>
      </c>
      <c r="AT247" s="0" t="s">
        <v>2170</v>
      </c>
      <c r="AU247" s="0" t="s">
        <v>2170</v>
      </c>
    </row>
    <row r="248" customFormat="false" ht="15" hidden="true" customHeight="false" outlineLevel="0" collapsed="false">
      <c r="A248" s="0" t="s">
        <v>1693</v>
      </c>
      <c r="B248" s="0" t="s">
        <v>4309</v>
      </c>
      <c r="C248" s="0" t="s">
        <v>1690</v>
      </c>
      <c r="D248" s="0" t="s">
        <v>720</v>
      </c>
      <c r="E248" s="0" t="s">
        <v>1693</v>
      </c>
      <c r="F248" s="0" t="n">
        <v>100000</v>
      </c>
      <c r="G248" s="0" t="s">
        <v>434</v>
      </c>
      <c r="H248" s="0" t="s">
        <v>2596</v>
      </c>
      <c r="I248" s="0" t="s">
        <v>2596</v>
      </c>
      <c r="J248" s="0" t="s">
        <v>2597</v>
      </c>
      <c r="K248" s="0" t="s">
        <v>2598</v>
      </c>
      <c r="L248" s="0" t="s">
        <v>2599</v>
      </c>
      <c r="M248" s="0" t="s">
        <v>2600</v>
      </c>
      <c r="N248" s="0" t="n">
        <f aca="false">TRUE()</f>
        <v>1</v>
      </c>
      <c r="O248" s="0" t="s">
        <v>1691</v>
      </c>
      <c r="P248" s="0" t="s">
        <v>2601</v>
      </c>
      <c r="Q248" s="380" t="n">
        <v>38428.125</v>
      </c>
      <c r="R248" s="0" t="n">
        <v>1357945609114</v>
      </c>
      <c r="S248" s="0" t="s">
        <v>601</v>
      </c>
      <c r="T248" s="0" t="s">
        <v>2602</v>
      </c>
      <c r="U248" s="0" t="s">
        <v>2693</v>
      </c>
      <c r="V248" s="0" t="n">
        <v>3100000000</v>
      </c>
      <c r="W248" s="0" t="s">
        <v>3128</v>
      </c>
      <c r="X248" s="0" t="n">
        <v>5</v>
      </c>
      <c r="Y248" s="0" t="n">
        <f aca="false">FALSE()</f>
        <v>0</v>
      </c>
      <c r="Z248" s="0" t="n">
        <f aca="false">TRUE()</f>
        <v>1</v>
      </c>
      <c r="AA248" s="0" t="n">
        <f aca="false">TRUE()</f>
        <v>1</v>
      </c>
      <c r="AB248" s="0" t="n">
        <f aca="false">TRUE()</f>
        <v>1</v>
      </c>
      <c r="AC248" s="0" t="n">
        <v>1</v>
      </c>
      <c r="AD248" s="0" t="s">
        <v>4310</v>
      </c>
      <c r="AE248" s="0" t="n">
        <f aca="false">TRUE()</f>
        <v>1</v>
      </c>
      <c r="AF248" s="0" t="s">
        <v>4311</v>
      </c>
      <c r="AG248" s="0" t="n">
        <v>1</v>
      </c>
      <c r="AH248" s="0" t="s">
        <v>4312</v>
      </c>
      <c r="AI248" s="0" t="s">
        <v>4313</v>
      </c>
      <c r="AJ248" s="0" t="n">
        <v>0</v>
      </c>
      <c r="AK248" s="0" t="s">
        <v>2118</v>
      </c>
      <c r="AL248" s="0" t="n">
        <f aca="false">TRUE()</f>
        <v>1</v>
      </c>
      <c r="AM248" s="0" t="n">
        <f aca="false">FALSE()</f>
        <v>0</v>
      </c>
      <c r="AN248" s="0" t="n">
        <f aca="false">TRUE()</f>
        <v>1</v>
      </c>
      <c r="AO248" s="0" t="n">
        <f aca="false">FALSE()</f>
        <v>0</v>
      </c>
      <c r="AP248" s="0" t="n">
        <f aca="false">TRUE()</f>
        <v>1</v>
      </c>
      <c r="AQ248" s="380" t="n">
        <v>43167.2006944444</v>
      </c>
      <c r="AR248" s="380" t="n">
        <v>39242.1666666667</v>
      </c>
      <c r="AS248" s="0" t="s">
        <v>4314</v>
      </c>
      <c r="AT248" s="0" t="s">
        <v>2597</v>
      </c>
      <c r="AU248" s="0" t="s">
        <v>2598</v>
      </c>
    </row>
    <row r="249" customFormat="false" ht="15" hidden="true" customHeight="false" outlineLevel="0" collapsed="false">
      <c r="A249" s="0" t="s">
        <v>217</v>
      </c>
      <c r="B249" s="0" t="s">
        <v>4315</v>
      </c>
      <c r="C249" s="0" t="s">
        <v>151</v>
      </c>
      <c r="D249" s="0" t="s">
        <v>720</v>
      </c>
      <c r="E249" s="0" t="s">
        <v>217</v>
      </c>
      <c r="F249" s="0" t="n">
        <v>1</v>
      </c>
      <c r="G249" s="0" t="s">
        <v>434</v>
      </c>
      <c r="H249" s="0" t="s">
        <v>2596</v>
      </c>
      <c r="I249" s="0" t="s">
        <v>2596</v>
      </c>
      <c r="J249" s="0" t="s">
        <v>4316</v>
      </c>
      <c r="K249" s="0" t="s">
        <v>2083</v>
      </c>
      <c r="L249" s="0" t="s">
        <v>2783</v>
      </c>
      <c r="M249" s="0" t="s">
        <v>2726</v>
      </c>
      <c r="N249" s="0" t="n">
        <f aca="false">TRUE()</f>
        <v>1</v>
      </c>
      <c r="O249" s="0" t="s">
        <v>4317</v>
      </c>
      <c r="P249" s="0" t="s">
        <v>2601</v>
      </c>
      <c r="Q249" s="380" t="n">
        <v>39436.125</v>
      </c>
      <c r="R249" s="0" t="n">
        <v>155487500</v>
      </c>
      <c r="S249" s="0" t="s">
        <v>601</v>
      </c>
      <c r="T249" s="0" t="s">
        <v>2602</v>
      </c>
      <c r="U249" s="0" t="s">
        <v>2574</v>
      </c>
      <c r="V249" s="0" t="n">
        <v>1554875</v>
      </c>
      <c r="W249" s="0" t="s">
        <v>2785</v>
      </c>
      <c r="X249" s="0" t="n">
        <v>5</v>
      </c>
      <c r="Y249" s="0" t="n">
        <f aca="false">FALSE()</f>
        <v>0</v>
      </c>
      <c r="Z249" s="0" t="n">
        <f aca="false">TRUE()</f>
        <v>1</v>
      </c>
      <c r="AA249" s="0" t="n">
        <f aca="false">TRUE()</f>
        <v>1</v>
      </c>
      <c r="AB249" s="0" t="n">
        <f aca="false">TRUE()</f>
        <v>1</v>
      </c>
      <c r="AC249" s="0" t="n">
        <v>2</v>
      </c>
      <c r="AD249" s="0" t="s">
        <v>2083</v>
      </c>
      <c r="AE249" s="0" t="n">
        <f aca="false">TRUE()</f>
        <v>1</v>
      </c>
      <c r="AF249" s="0" t="s">
        <v>4318</v>
      </c>
      <c r="AG249" s="0" t="n">
        <v>1</v>
      </c>
      <c r="AH249" s="0" t="s">
        <v>4319</v>
      </c>
      <c r="AI249" s="0" t="s">
        <v>4320</v>
      </c>
      <c r="AJ249" s="0" t="n">
        <v>0</v>
      </c>
      <c r="AK249" s="0" t="s">
        <v>2118</v>
      </c>
      <c r="AL249" s="0" t="n">
        <f aca="false">TRUE()</f>
        <v>1</v>
      </c>
      <c r="AM249" s="0" t="n">
        <f aca="false">FALSE()</f>
        <v>0</v>
      </c>
      <c r="AN249" s="0" t="n">
        <f aca="false">TRUE()</f>
        <v>1</v>
      </c>
      <c r="AO249" s="0" t="n">
        <f aca="false">FALSE()</f>
        <v>0</v>
      </c>
      <c r="AP249" s="0" t="n">
        <f aca="false">TRUE()</f>
        <v>1</v>
      </c>
      <c r="AQ249" s="380" t="n">
        <v>43166.8993055556</v>
      </c>
      <c r="AR249" s="380" t="n">
        <v>37398.4583333333</v>
      </c>
      <c r="AS249" s="0" t="s">
        <v>4321</v>
      </c>
      <c r="AT249" s="0" t="s">
        <v>4316</v>
      </c>
      <c r="AU249" s="0" t="s">
        <v>2083</v>
      </c>
    </row>
    <row r="250" customFormat="false" ht="15" hidden="true" customHeight="false" outlineLevel="0" collapsed="false">
      <c r="A250" s="0" t="s">
        <v>4322</v>
      </c>
      <c r="B250" s="0" t="s">
        <v>4323</v>
      </c>
      <c r="C250" s="0" t="s">
        <v>4324</v>
      </c>
      <c r="D250" s="0" t="s">
        <v>2297</v>
      </c>
      <c r="E250" s="0" t="s">
        <v>4322</v>
      </c>
      <c r="F250" s="0" t="n">
        <v>1</v>
      </c>
      <c r="G250" s="0" t="s">
        <v>2298</v>
      </c>
      <c r="H250" s="0" t="s">
        <v>2170</v>
      </c>
      <c r="I250" s="0" t="s">
        <v>2170</v>
      </c>
      <c r="J250" s="0" t="s">
        <v>2170</v>
      </c>
      <c r="K250" s="0" t="s">
        <v>2170</v>
      </c>
      <c r="L250" s="0" t="s">
        <v>2170</v>
      </c>
      <c r="M250" s="0" t="s">
        <v>2170</v>
      </c>
      <c r="N250" s="0" t="n">
        <f aca="false">FALSE()</f>
        <v>0</v>
      </c>
      <c r="O250" s="0" t="s">
        <v>4325</v>
      </c>
      <c r="P250" s="0" t="s">
        <v>2300</v>
      </c>
      <c r="Q250" s="380" t="n">
        <v>34436.1666666667</v>
      </c>
      <c r="R250" s="0" t="n">
        <v>45898591</v>
      </c>
      <c r="S250" s="0" t="s">
        <v>2301</v>
      </c>
      <c r="T250" s="0" t="s">
        <v>2302</v>
      </c>
      <c r="U250" s="0" t="s">
        <v>2114</v>
      </c>
      <c r="V250" s="0" t="n">
        <v>100000000</v>
      </c>
      <c r="W250" s="0" t="s">
        <v>2366</v>
      </c>
      <c r="X250" s="0" t="n">
        <v>4</v>
      </c>
      <c r="Y250" s="0" t="n">
        <f aca="false">FALSE()</f>
        <v>0</v>
      </c>
      <c r="Z250" s="0" t="n">
        <f aca="false">FALSE()</f>
        <v>0</v>
      </c>
      <c r="AA250" s="0" t="n">
        <f aca="false">FALSE()</f>
        <v>0</v>
      </c>
      <c r="AB250" s="0" t="n">
        <f aca="false">TRUE()</f>
        <v>1</v>
      </c>
      <c r="AC250" s="0" t="n">
        <v>1</v>
      </c>
      <c r="AD250" s="0" t="s">
        <v>2129</v>
      </c>
      <c r="AE250" s="0" t="n">
        <f aca="false">TRUE()</f>
        <v>1</v>
      </c>
      <c r="AF250" s="0" t="s">
        <v>4326</v>
      </c>
      <c r="AG250" s="0" t="n">
        <v>2</v>
      </c>
      <c r="AH250" s="0" t="s">
        <v>4327</v>
      </c>
      <c r="AI250" s="0" t="s">
        <v>4328</v>
      </c>
      <c r="AJ250" s="0" t="n">
        <v>0</v>
      </c>
      <c r="AK250" s="0" t="s">
        <v>2118</v>
      </c>
      <c r="AL250" s="0" t="n">
        <f aca="false">FALSE()</f>
        <v>0</v>
      </c>
      <c r="AM250" s="0" t="n">
        <f aca="false">TRUE()</f>
        <v>1</v>
      </c>
      <c r="AN250" s="0" t="n">
        <f aca="false">FALSE()</f>
        <v>0</v>
      </c>
      <c r="AO250" s="0" t="n">
        <f aca="false">FALSE()</f>
        <v>0</v>
      </c>
      <c r="AP250" s="0" t="n">
        <f aca="false">FALSE()</f>
        <v>0</v>
      </c>
      <c r="AQ250" s="380" t="n">
        <v>43496.7291666667</v>
      </c>
      <c r="AR250" s="380" t="n">
        <v>34436.1666666667</v>
      </c>
      <c r="AS250" s="0" t="s">
        <v>4329</v>
      </c>
      <c r="AT250" s="0" t="s">
        <v>2170</v>
      </c>
      <c r="AU250" s="0" t="s">
        <v>2170</v>
      </c>
    </row>
    <row r="251" customFormat="false" ht="15" hidden="true" customHeight="false" outlineLevel="0" collapsed="false">
      <c r="A251" s="0" t="s">
        <v>4330</v>
      </c>
      <c r="B251" s="0" t="s">
        <v>4331</v>
      </c>
      <c r="C251" s="0" t="s">
        <v>4332</v>
      </c>
      <c r="D251" s="0" t="s">
        <v>2297</v>
      </c>
      <c r="E251" s="0" t="s">
        <v>4330</v>
      </c>
      <c r="F251" s="0" t="n">
        <v>1</v>
      </c>
      <c r="G251" s="0" t="s">
        <v>2298</v>
      </c>
      <c r="H251" s="0" t="s">
        <v>2170</v>
      </c>
      <c r="I251" s="0" t="s">
        <v>2170</v>
      </c>
      <c r="J251" s="0" t="s">
        <v>2170</v>
      </c>
      <c r="K251" s="0" t="s">
        <v>2170</v>
      </c>
      <c r="L251" s="0" t="s">
        <v>2170</v>
      </c>
      <c r="M251" s="0" t="s">
        <v>2170</v>
      </c>
      <c r="N251" s="0" t="n">
        <f aca="false">FALSE()</f>
        <v>0</v>
      </c>
      <c r="O251" s="0" t="s">
        <v>4333</v>
      </c>
      <c r="P251" s="0" t="s">
        <v>2300</v>
      </c>
      <c r="Q251" s="380" t="n">
        <v>25569.125</v>
      </c>
      <c r="R251" s="0" t="n">
        <v>47013497</v>
      </c>
      <c r="S251" s="0" t="s">
        <v>2301</v>
      </c>
      <c r="T251" s="0" t="s">
        <v>2302</v>
      </c>
      <c r="U251" s="0" t="s">
        <v>2115</v>
      </c>
      <c r="V251" s="0" t="n">
        <v>0</v>
      </c>
      <c r="W251" s="0" t="s">
        <v>2366</v>
      </c>
      <c r="X251" s="0" t="n">
        <v>4</v>
      </c>
      <c r="Y251" s="0" t="n">
        <f aca="false">FALSE()</f>
        <v>0</v>
      </c>
      <c r="Z251" s="0" t="n">
        <f aca="false">FALSE()</f>
        <v>0</v>
      </c>
      <c r="AA251" s="0" t="n">
        <f aca="false">FALSE()</f>
        <v>0</v>
      </c>
      <c r="AB251" s="0" t="n">
        <f aca="false">FALSE()</f>
        <v>0</v>
      </c>
      <c r="AC251" s="0" t="n">
        <v>1</v>
      </c>
      <c r="AD251" s="0" t="s">
        <v>2129</v>
      </c>
      <c r="AE251" s="0" t="n">
        <f aca="false">TRUE()</f>
        <v>1</v>
      </c>
      <c r="AF251" s="0" t="s">
        <v>4334</v>
      </c>
      <c r="AG251" s="0" t="n">
        <v>2</v>
      </c>
      <c r="AH251" s="0" t="s">
        <v>4335</v>
      </c>
      <c r="AI251" s="0" t="s">
        <v>4336</v>
      </c>
      <c r="AJ251" s="0" t="n">
        <v>0</v>
      </c>
      <c r="AK251" s="0" t="s">
        <v>2118</v>
      </c>
      <c r="AL251" s="0" t="n">
        <f aca="false">FALSE()</f>
        <v>0</v>
      </c>
      <c r="AM251" s="0" t="n">
        <f aca="false">TRUE()</f>
        <v>1</v>
      </c>
      <c r="AN251" s="0" t="n">
        <f aca="false">FALSE()</f>
        <v>0</v>
      </c>
      <c r="AO251" s="0" t="n">
        <f aca="false">FALSE()</f>
        <v>0</v>
      </c>
      <c r="AP251" s="0" t="n">
        <f aca="false">FALSE()</f>
        <v>0</v>
      </c>
      <c r="AQ251" s="380" t="n">
        <v>45124.6784722222</v>
      </c>
      <c r="AR251" s="380" t="n">
        <v>45124.4166666667</v>
      </c>
      <c r="AS251" s="0" t="s">
        <v>4337</v>
      </c>
      <c r="AT251" s="0" t="s">
        <v>2170</v>
      </c>
      <c r="AU251" s="0" t="s">
        <v>2170</v>
      </c>
    </row>
    <row r="252" customFormat="false" ht="15" hidden="true" customHeight="false" outlineLevel="0" collapsed="false">
      <c r="A252" s="0" t="s">
        <v>4338</v>
      </c>
      <c r="B252" s="0" t="s">
        <v>4339</v>
      </c>
      <c r="C252" s="0" t="s">
        <v>4340</v>
      </c>
      <c r="D252" s="0" t="s">
        <v>2297</v>
      </c>
      <c r="E252" s="0" t="s">
        <v>4338</v>
      </c>
      <c r="F252" s="0" t="n">
        <v>1</v>
      </c>
      <c r="G252" s="0" t="s">
        <v>2298</v>
      </c>
      <c r="H252" s="0" t="s">
        <v>2170</v>
      </c>
      <c r="I252" s="0" t="s">
        <v>2170</v>
      </c>
      <c r="J252" s="0" t="s">
        <v>2170</v>
      </c>
      <c r="K252" s="0" t="s">
        <v>2170</v>
      </c>
      <c r="L252" s="0" t="s">
        <v>2170</v>
      </c>
      <c r="M252" s="0" t="s">
        <v>2170</v>
      </c>
      <c r="N252" s="0" t="n">
        <f aca="false">FALSE()</f>
        <v>0</v>
      </c>
      <c r="O252" s="0" t="s">
        <v>4341</v>
      </c>
      <c r="P252" s="0" t="s">
        <v>2300</v>
      </c>
      <c r="Q252" s="380" t="n">
        <v>25569.125</v>
      </c>
      <c r="R252" s="0" t="n">
        <v>26939348</v>
      </c>
      <c r="S252" s="0" t="s">
        <v>2301</v>
      </c>
      <c r="T252" s="0" t="s">
        <v>2302</v>
      </c>
      <c r="U252" s="0" t="s">
        <v>610</v>
      </c>
      <c r="V252" s="0" t="n">
        <v>150000000</v>
      </c>
      <c r="W252" s="0" t="s">
        <v>2409</v>
      </c>
      <c r="X252" s="0" t="n">
        <v>4</v>
      </c>
      <c r="Y252" s="0" t="n">
        <f aca="false">FALSE()</f>
        <v>0</v>
      </c>
      <c r="Z252" s="0" t="n">
        <f aca="false">FALSE()</f>
        <v>0</v>
      </c>
      <c r="AA252" s="0" t="n">
        <f aca="false">FALSE()</f>
        <v>0</v>
      </c>
      <c r="AB252" s="0" t="n">
        <f aca="false">TRUE()</f>
        <v>1</v>
      </c>
      <c r="AC252" s="0" t="n">
        <v>1</v>
      </c>
      <c r="AD252" s="0" t="s">
        <v>2129</v>
      </c>
      <c r="AE252" s="0" t="n">
        <f aca="false">TRUE()</f>
        <v>1</v>
      </c>
      <c r="AF252" s="0" t="s">
        <v>4342</v>
      </c>
      <c r="AG252" s="0" t="n">
        <v>2</v>
      </c>
      <c r="AH252" s="0" t="s">
        <v>4343</v>
      </c>
      <c r="AI252" s="0" t="s">
        <v>4344</v>
      </c>
      <c r="AJ252" s="0" t="n">
        <v>0</v>
      </c>
      <c r="AK252" s="0" t="s">
        <v>2118</v>
      </c>
      <c r="AL252" s="0" t="n">
        <f aca="false">FALSE()</f>
        <v>0</v>
      </c>
      <c r="AM252" s="0" t="n">
        <f aca="false">TRUE()</f>
        <v>1</v>
      </c>
      <c r="AN252" s="0" t="n">
        <f aca="false">FALSE()</f>
        <v>0</v>
      </c>
      <c r="AO252" s="0" t="n">
        <f aca="false">FALSE()</f>
        <v>0</v>
      </c>
      <c r="AP252" s="0" t="n">
        <f aca="false">FALSE()</f>
        <v>0</v>
      </c>
      <c r="AQ252" s="380" t="n">
        <v>44041.6868055556</v>
      </c>
      <c r="AR252" s="380" t="n">
        <v>44041.4166666667</v>
      </c>
      <c r="AS252" s="0" t="s">
        <v>4345</v>
      </c>
      <c r="AT252" s="0" t="s">
        <v>2170</v>
      </c>
      <c r="AU252" s="0" t="s">
        <v>2170</v>
      </c>
    </row>
    <row r="253" customFormat="false" ht="15" hidden="true" customHeight="false" outlineLevel="0" collapsed="false">
      <c r="A253" s="0" t="s">
        <v>4346</v>
      </c>
      <c r="B253" s="0" t="s">
        <v>4347</v>
      </c>
      <c r="C253" s="0" t="s">
        <v>4348</v>
      </c>
      <c r="D253" s="0" t="s">
        <v>2525</v>
      </c>
      <c r="E253" s="0" t="s">
        <v>4346</v>
      </c>
      <c r="F253" s="0" t="n">
        <v>10</v>
      </c>
      <c r="G253" s="0" t="s">
        <v>2526</v>
      </c>
      <c r="H253" s="0" t="s">
        <v>2170</v>
      </c>
      <c r="I253" s="0" t="s">
        <v>2170</v>
      </c>
      <c r="J253" s="0" t="s">
        <v>2170</v>
      </c>
      <c r="K253" s="0" t="s">
        <v>2170</v>
      </c>
      <c r="L253" s="0" t="s">
        <v>2170</v>
      </c>
      <c r="M253" s="0" t="s">
        <v>2170</v>
      </c>
      <c r="N253" s="0" t="n">
        <f aca="false">FALSE()</f>
        <v>0</v>
      </c>
      <c r="O253" s="0" t="s">
        <v>4349</v>
      </c>
      <c r="P253" s="0" t="s">
        <v>2300</v>
      </c>
      <c r="Q253" s="380" t="n">
        <v>25569.125</v>
      </c>
      <c r="R253" s="0" t="n">
        <v>0</v>
      </c>
      <c r="S253" s="0" t="s">
        <v>2528</v>
      </c>
      <c r="T253" s="0" t="s">
        <v>2529</v>
      </c>
      <c r="U253" s="0" t="s">
        <v>2115</v>
      </c>
      <c r="V253" s="0" t="n">
        <v>0</v>
      </c>
      <c r="W253" s="0" t="s">
        <v>2530</v>
      </c>
      <c r="X253" s="0" t="n">
        <v>4</v>
      </c>
      <c r="Y253" s="0" t="n">
        <f aca="false">FALSE()</f>
        <v>0</v>
      </c>
      <c r="Z253" s="0" t="n">
        <f aca="false">FALSE()</f>
        <v>0</v>
      </c>
      <c r="AA253" s="0" t="n">
        <f aca="false">FALSE()</f>
        <v>0</v>
      </c>
      <c r="AB253" s="0" t="n">
        <f aca="false">TRUE()</f>
        <v>1</v>
      </c>
      <c r="AC253" s="0" t="n">
        <v>1</v>
      </c>
      <c r="AD253" s="0" t="s">
        <v>2137</v>
      </c>
      <c r="AE253" s="0" t="n">
        <f aca="false">TRUE()</f>
        <v>1</v>
      </c>
      <c r="AF253" s="0" t="s">
        <v>4350</v>
      </c>
      <c r="AG253" s="0" t="n">
        <v>2</v>
      </c>
      <c r="AH253" s="0" t="s">
        <v>4351</v>
      </c>
      <c r="AI253" s="0" t="s">
        <v>4352</v>
      </c>
      <c r="AJ253" s="0" t="n">
        <v>0</v>
      </c>
      <c r="AK253" s="0" t="s">
        <v>3378</v>
      </c>
      <c r="AL253" s="0" t="n">
        <f aca="false">FALSE()</f>
        <v>0</v>
      </c>
      <c r="AM253" s="0" t="n">
        <f aca="false">FALSE()</f>
        <v>0</v>
      </c>
      <c r="AN253" s="0" t="n">
        <f aca="false">FALSE()</f>
        <v>0</v>
      </c>
      <c r="AO253" s="0" t="n">
        <f aca="false">FALSE()</f>
        <v>0</v>
      </c>
      <c r="AP253" s="0" t="n">
        <f aca="false">TRUE()</f>
        <v>1</v>
      </c>
      <c r="AQ253" s="380" t="n">
        <v>44965.3333333333</v>
      </c>
      <c r="AR253" s="380" t="n">
        <v>44965.4166666667</v>
      </c>
      <c r="AS253" s="0" t="s">
        <v>4353</v>
      </c>
      <c r="AT253" s="0" t="s">
        <v>2170</v>
      </c>
      <c r="AU253" s="0" t="s">
        <v>2170</v>
      </c>
    </row>
    <row r="254" customFormat="false" ht="15" hidden="true" customHeight="false" outlineLevel="0" collapsed="false">
      <c r="A254" s="0" t="s">
        <v>4354</v>
      </c>
      <c r="B254" s="0" t="s">
        <v>4355</v>
      </c>
      <c r="C254" s="0" t="s">
        <v>4356</v>
      </c>
      <c r="D254" s="0" t="s">
        <v>2297</v>
      </c>
      <c r="E254" s="0" t="s">
        <v>4354</v>
      </c>
      <c r="F254" s="0" t="n">
        <v>1</v>
      </c>
      <c r="G254" s="0" t="s">
        <v>2298</v>
      </c>
      <c r="H254" s="0" t="s">
        <v>2170</v>
      </c>
      <c r="I254" s="0" t="s">
        <v>2170</v>
      </c>
      <c r="J254" s="0" t="s">
        <v>2170</v>
      </c>
      <c r="K254" s="0" t="s">
        <v>2170</v>
      </c>
      <c r="L254" s="0" t="s">
        <v>2170</v>
      </c>
      <c r="M254" s="0" t="s">
        <v>2170</v>
      </c>
      <c r="N254" s="0" t="n">
        <f aca="false">FALSE()</f>
        <v>0</v>
      </c>
      <c r="O254" s="0" t="s">
        <v>4357</v>
      </c>
      <c r="P254" s="0" t="s">
        <v>2300</v>
      </c>
      <c r="Q254" s="380" t="n">
        <v>17623.1666666667</v>
      </c>
      <c r="R254" s="0" t="n">
        <v>505577072</v>
      </c>
      <c r="S254" s="0" t="s">
        <v>2301</v>
      </c>
      <c r="T254" s="0" t="s">
        <v>2302</v>
      </c>
      <c r="U254" s="0" t="s">
        <v>2693</v>
      </c>
      <c r="V254" s="0" t="n">
        <v>0</v>
      </c>
      <c r="W254" s="0" t="s">
        <v>2409</v>
      </c>
      <c r="X254" s="0" t="n">
        <v>4</v>
      </c>
      <c r="Y254" s="0" t="n">
        <f aca="false">FALSE()</f>
        <v>0</v>
      </c>
      <c r="Z254" s="0" t="n">
        <f aca="false">FALSE()</f>
        <v>0</v>
      </c>
      <c r="AA254" s="0" t="n">
        <f aca="false">FALSE()</f>
        <v>0</v>
      </c>
      <c r="AB254" s="0" t="n">
        <f aca="false">TRUE()</f>
        <v>1</v>
      </c>
      <c r="AC254" s="0" t="n">
        <v>1</v>
      </c>
      <c r="AD254" s="0" t="s">
        <v>2129</v>
      </c>
      <c r="AE254" s="0" t="n">
        <f aca="false">TRUE()</f>
        <v>1</v>
      </c>
      <c r="AF254" s="0" t="s">
        <v>4358</v>
      </c>
      <c r="AG254" s="0" t="n">
        <v>2</v>
      </c>
      <c r="AH254" s="0" t="s">
        <v>4359</v>
      </c>
      <c r="AI254" s="0" t="s">
        <v>4360</v>
      </c>
      <c r="AJ254" s="0" t="n">
        <v>0</v>
      </c>
      <c r="AK254" s="0" t="s">
        <v>2118</v>
      </c>
      <c r="AL254" s="0" t="n">
        <f aca="false">FALSE()</f>
        <v>0</v>
      </c>
      <c r="AM254" s="0" t="n">
        <f aca="false">TRUE()</f>
        <v>1</v>
      </c>
      <c r="AN254" s="0" t="n">
        <f aca="false">FALSE()</f>
        <v>0</v>
      </c>
      <c r="AO254" s="0" t="n">
        <f aca="false">FALSE()</f>
        <v>0</v>
      </c>
      <c r="AP254" s="0" t="n">
        <f aca="false">FALSE()</f>
        <v>0</v>
      </c>
      <c r="AQ254" s="380" t="n">
        <v>43123.7291666667</v>
      </c>
      <c r="AR254" s="380" t="n">
        <v>32398.1666666667</v>
      </c>
      <c r="AS254" s="0" t="s">
        <v>4361</v>
      </c>
      <c r="AT254" s="0" t="s">
        <v>2170</v>
      </c>
      <c r="AU254" s="0" t="s">
        <v>2170</v>
      </c>
    </row>
    <row r="255" customFormat="false" ht="15" hidden="true" customHeight="false" outlineLevel="0" collapsed="false">
      <c r="A255" s="0" t="s">
        <v>4362</v>
      </c>
      <c r="B255" s="0" t="s">
        <v>4363</v>
      </c>
      <c r="C255" s="0" t="s">
        <v>4364</v>
      </c>
      <c r="D255" s="0" t="s">
        <v>2297</v>
      </c>
      <c r="E255" s="0" t="s">
        <v>4362</v>
      </c>
      <c r="F255" s="0" t="n">
        <v>1</v>
      </c>
      <c r="G255" s="0" t="s">
        <v>2298</v>
      </c>
      <c r="H255" s="0" t="s">
        <v>2170</v>
      </c>
      <c r="I255" s="0" t="s">
        <v>2170</v>
      </c>
      <c r="J255" s="0" t="s">
        <v>2170</v>
      </c>
      <c r="K255" s="0" t="s">
        <v>2170</v>
      </c>
      <c r="L255" s="0" t="s">
        <v>2170</v>
      </c>
      <c r="M255" s="0" t="s">
        <v>2170</v>
      </c>
      <c r="N255" s="0" t="n">
        <f aca="false">FALSE()</f>
        <v>0</v>
      </c>
      <c r="O255" s="0" t="s">
        <v>4365</v>
      </c>
      <c r="P255" s="0" t="s">
        <v>2300</v>
      </c>
      <c r="Q255" s="380" t="n">
        <v>25569.125</v>
      </c>
      <c r="R255" s="0" t="n">
        <v>65568050</v>
      </c>
      <c r="S255" s="0" t="s">
        <v>2301</v>
      </c>
      <c r="T255" s="0" t="s">
        <v>2302</v>
      </c>
      <c r="U255" s="0" t="s">
        <v>610</v>
      </c>
      <c r="V255" s="0" t="n">
        <v>500000000</v>
      </c>
      <c r="W255" s="0" t="s">
        <v>2366</v>
      </c>
      <c r="X255" s="0" t="n">
        <v>4</v>
      </c>
      <c r="Y255" s="0" t="n">
        <f aca="false">FALSE()</f>
        <v>0</v>
      </c>
      <c r="Z255" s="0" t="n">
        <f aca="false">FALSE()</f>
        <v>0</v>
      </c>
      <c r="AA255" s="0" t="n">
        <f aca="false">FALSE()</f>
        <v>0</v>
      </c>
      <c r="AB255" s="0" t="n">
        <f aca="false">TRUE()</f>
        <v>1</v>
      </c>
      <c r="AC255" s="0" t="n">
        <v>1</v>
      </c>
      <c r="AD255" s="0" t="s">
        <v>2129</v>
      </c>
      <c r="AE255" s="0" t="n">
        <f aca="false">TRUE()</f>
        <v>1</v>
      </c>
      <c r="AF255" s="0" t="s">
        <v>4366</v>
      </c>
      <c r="AG255" s="0" t="n">
        <v>2</v>
      </c>
      <c r="AH255" s="0" t="s">
        <v>4367</v>
      </c>
      <c r="AI255" s="0" t="s">
        <v>4368</v>
      </c>
      <c r="AJ255" s="0" t="n">
        <v>0</v>
      </c>
      <c r="AK255" s="0" t="s">
        <v>2118</v>
      </c>
      <c r="AL255" s="0" t="n">
        <f aca="false">FALSE()</f>
        <v>0</v>
      </c>
      <c r="AM255" s="0" t="n">
        <f aca="false">TRUE()</f>
        <v>1</v>
      </c>
      <c r="AN255" s="0" t="n">
        <f aca="false">FALSE()</f>
        <v>0</v>
      </c>
      <c r="AO255" s="0" t="n">
        <f aca="false">FALSE()</f>
        <v>0</v>
      </c>
      <c r="AP255" s="0" t="n">
        <f aca="false">TRUE()</f>
        <v>1</v>
      </c>
      <c r="AQ255" s="380" t="n">
        <v>44837.6479166667</v>
      </c>
      <c r="AR255" s="380" t="n">
        <v>44837.4166666667</v>
      </c>
      <c r="AS255" s="0" t="s">
        <v>4369</v>
      </c>
      <c r="AT255" s="0" t="s">
        <v>2170</v>
      </c>
      <c r="AU255" s="0" t="s">
        <v>2170</v>
      </c>
    </row>
    <row r="256" customFormat="false" ht="15" hidden="true" customHeight="false" outlineLevel="0" collapsed="false">
      <c r="A256" s="0" t="s">
        <v>4370</v>
      </c>
      <c r="B256" s="0" t="s">
        <v>4371</v>
      </c>
      <c r="C256" s="0" t="s">
        <v>4372</v>
      </c>
      <c r="D256" s="0" t="s">
        <v>2297</v>
      </c>
      <c r="E256" s="0" t="s">
        <v>4370</v>
      </c>
      <c r="F256" s="0" t="n">
        <v>1</v>
      </c>
      <c r="G256" s="0" t="s">
        <v>2298</v>
      </c>
      <c r="H256" s="0" t="s">
        <v>2170</v>
      </c>
      <c r="I256" s="0" t="s">
        <v>2170</v>
      </c>
      <c r="J256" s="0" t="s">
        <v>2170</v>
      </c>
      <c r="K256" s="0" t="s">
        <v>2170</v>
      </c>
      <c r="L256" s="0" t="s">
        <v>2170</v>
      </c>
      <c r="M256" s="0" t="s">
        <v>2170</v>
      </c>
      <c r="N256" s="0" t="n">
        <f aca="false">FALSE()</f>
        <v>0</v>
      </c>
      <c r="O256" s="0" t="s">
        <v>4373</v>
      </c>
      <c r="P256" s="0" t="s">
        <v>2300</v>
      </c>
      <c r="Q256" s="380" t="n">
        <v>41851.1666666667</v>
      </c>
      <c r="R256" s="0" t="n">
        <v>569699116</v>
      </c>
      <c r="S256" s="0" t="s">
        <v>2301</v>
      </c>
      <c r="T256" s="0" t="s">
        <v>2302</v>
      </c>
      <c r="U256" s="0" t="s">
        <v>610</v>
      </c>
      <c r="V256" s="0" t="n">
        <v>4000000000</v>
      </c>
      <c r="W256" s="0" t="s">
        <v>2312</v>
      </c>
      <c r="X256" s="0" t="n">
        <v>4</v>
      </c>
      <c r="Y256" s="0" t="n">
        <f aca="false">FALSE()</f>
        <v>0</v>
      </c>
      <c r="Z256" s="0" t="n">
        <f aca="false">FALSE()</f>
        <v>0</v>
      </c>
      <c r="AA256" s="0" t="n">
        <f aca="false">FALSE()</f>
        <v>0</v>
      </c>
      <c r="AB256" s="0" t="n">
        <f aca="false">TRUE()</f>
        <v>1</v>
      </c>
      <c r="AC256" s="0" t="n">
        <v>1</v>
      </c>
      <c r="AD256" s="0" t="s">
        <v>2129</v>
      </c>
      <c r="AE256" s="0" t="n">
        <f aca="false">TRUE()</f>
        <v>1</v>
      </c>
      <c r="AF256" s="0" t="s">
        <v>4374</v>
      </c>
      <c r="AG256" s="0" t="n">
        <v>2</v>
      </c>
      <c r="AH256" s="0" t="s">
        <v>4375</v>
      </c>
      <c r="AI256" s="0" t="s">
        <v>4376</v>
      </c>
      <c r="AJ256" s="0" t="n">
        <v>0</v>
      </c>
      <c r="AK256" s="0" t="s">
        <v>2118</v>
      </c>
      <c r="AL256" s="0" t="n">
        <f aca="false">FALSE()</f>
        <v>0</v>
      </c>
      <c r="AM256" s="0" t="n">
        <f aca="false">TRUE()</f>
        <v>1</v>
      </c>
      <c r="AN256" s="0" t="n">
        <f aca="false">FALSE()</f>
        <v>0</v>
      </c>
      <c r="AO256" s="0" t="n">
        <f aca="false">FALSE()</f>
        <v>0</v>
      </c>
      <c r="AP256" s="0" t="n">
        <f aca="false">FALSE()</f>
        <v>0</v>
      </c>
      <c r="AQ256" s="380" t="n">
        <v>43123.7</v>
      </c>
      <c r="AR256" s="380" t="n">
        <v>41851.1666666667</v>
      </c>
      <c r="AS256" s="0" t="s">
        <v>4377</v>
      </c>
      <c r="AT256" s="0" t="s">
        <v>2170</v>
      </c>
      <c r="AU256" s="0" t="s">
        <v>2170</v>
      </c>
    </row>
    <row r="257" customFormat="false" ht="15" hidden="true" customHeight="false" outlineLevel="0" collapsed="false">
      <c r="A257" s="0" t="s">
        <v>4378</v>
      </c>
      <c r="B257" s="0" t="s">
        <v>4379</v>
      </c>
      <c r="C257" s="0" t="s">
        <v>4380</v>
      </c>
      <c r="D257" s="0" t="s">
        <v>2297</v>
      </c>
      <c r="E257" s="0" t="s">
        <v>4378</v>
      </c>
      <c r="F257" s="0" t="n">
        <v>1</v>
      </c>
      <c r="G257" s="0" t="s">
        <v>2298</v>
      </c>
      <c r="H257" s="0" t="s">
        <v>2170</v>
      </c>
      <c r="I257" s="0" t="s">
        <v>2170</v>
      </c>
      <c r="J257" s="0" t="s">
        <v>2170</v>
      </c>
      <c r="K257" s="0" t="s">
        <v>2170</v>
      </c>
      <c r="L257" s="0" t="s">
        <v>2170</v>
      </c>
      <c r="M257" s="0" t="s">
        <v>2170</v>
      </c>
      <c r="N257" s="0" t="n">
        <f aca="false">FALSE()</f>
        <v>0</v>
      </c>
      <c r="O257" s="0" t="s">
        <v>4381</v>
      </c>
      <c r="P257" s="0" t="s">
        <v>2300</v>
      </c>
      <c r="Q257" s="380" t="n">
        <v>29222.125</v>
      </c>
      <c r="R257" s="0" t="n">
        <v>408823430</v>
      </c>
      <c r="S257" s="0" t="s">
        <v>2301</v>
      </c>
      <c r="T257" s="0" t="s">
        <v>2302</v>
      </c>
      <c r="U257" s="0" t="s">
        <v>2574</v>
      </c>
      <c r="V257" s="0" t="n">
        <v>1200000000</v>
      </c>
      <c r="W257" s="0" t="s">
        <v>2366</v>
      </c>
      <c r="X257" s="0" t="n">
        <v>4</v>
      </c>
      <c r="Y257" s="0" t="n">
        <f aca="false">FALSE()</f>
        <v>0</v>
      </c>
      <c r="Z257" s="0" t="n">
        <f aca="false">FALSE()</f>
        <v>0</v>
      </c>
      <c r="AA257" s="0" t="n">
        <f aca="false">FALSE()</f>
        <v>0</v>
      </c>
      <c r="AB257" s="0" t="n">
        <f aca="false">TRUE()</f>
        <v>1</v>
      </c>
      <c r="AC257" s="0" t="n">
        <v>1</v>
      </c>
      <c r="AD257" s="0" t="s">
        <v>2129</v>
      </c>
      <c r="AE257" s="0" t="n">
        <f aca="false">TRUE()</f>
        <v>1</v>
      </c>
      <c r="AF257" s="0" t="s">
        <v>4382</v>
      </c>
      <c r="AG257" s="0" t="n">
        <v>2</v>
      </c>
      <c r="AH257" s="0" t="s">
        <v>4383</v>
      </c>
      <c r="AI257" s="0" t="s">
        <v>4384</v>
      </c>
      <c r="AJ257" s="0" t="n">
        <v>0</v>
      </c>
      <c r="AK257" s="0" t="s">
        <v>2118</v>
      </c>
      <c r="AL257" s="0" t="n">
        <f aca="false">FALSE()</f>
        <v>0</v>
      </c>
      <c r="AM257" s="0" t="n">
        <f aca="false">TRUE()</f>
        <v>1</v>
      </c>
      <c r="AN257" s="0" t="n">
        <f aca="false">FALSE()</f>
        <v>0</v>
      </c>
      <c r="AO257" s="0" t="n">
        <f aca="false">FALSE()</f>
        <v>0</v>
      </c>
      <c r="AP257" s="0" t="n">
        <f aca="false">FALSE()</f>
        <v>0</v>
      </c>
      <c r="AQ257" s="380" t="n">
        <v>43123.7131944444</v>
      </c>
      <c r="AR257" s="380" t="n">
        <v>35643.1666666667</v>
      </c>
      <c r="AS257" s="0" t="s">
        <v>4385</v>
      </c>
      <c r="AT257" s="0" t="s">
        <v>2170</v>
      </c>
      <c r="AU257" s="0" t="s">
        <v>2170</v>
      </c>
    </row>
    <row r="258" customFormat="false" ht="15" hidden="true" customHeight="false" outlineLevel="0" collapsed="false">
      <c r="A258" s="0" t="s">
        <v>4386</v>
      </c>
      <c r="B258" s="0" t="s">
        <v>4387</v>
      </c>
      <c r="C258" s="0" t="s">
        <v>4388</v>
      </c>
      <c r="D258" s="0" t="s">
        <v>2297</v>
      </c>
      <c r="E258" s="0" t="s">
        <v>4386</v>
      </c>
      <c r="F258" s="0" t="n">
        <v>1</v>
      </c>
      <c r="G258" s="0" t="s">
        <v>2298</v>
      </c>
      <c r="H258" s="0" t="s">
        <v>2170</v>
      </c>
      <c r="I258" s="0" t="s">
        <v>2170</v>
      </c>
      <c r="J258" s="0" t="s">
        <v>2170</v>
      </c>
      <c r="K258" s="0" t="s">
        <v>2170</v>
      </c>
      <c r="L258" s="0" t="s">
        <v>2170</v>
      </c>
      <c r="M258" s="0" t="s">
        <v>2170</v>
      </c>
      <c r="N258" s="0" t="n">
        <f aca="false">FALSE()</f>
        <v>0</v>
      </c>
      <c r="O258" s="0" t="s">
        <v>4389</v>
      </c>
      <c r="P258" s="0" t="s">
        <v>2300</v>
      </c>
      <c r="Q258" s="380" t="n">
        <v>34241.1666666667</v>
      </c>
      <c r="R258" s="0" t="n">
        <v>16397399</v>
      </c>
      <c r="S258" s="0" t="s">
        <v>2301</v>
      </c>
      <c r="T258" s="0" t="s">
        <v>2302</v>
      </c>
      <c r="U258" s="0" t="s">
        <v>2365</v>
      </c>
      <c r="V258" s="0" t="n">
        <v>100000000</v>
      </c>
      <c r="W258" s="0" t="s">
        <v>2366</v>
      </c>
      <c r="X258" s="0" t="n">
        <v>4</v>
      </c>
      <c r="Y258" s="0" t="n">
        <f aca="false">FALSE()</f>
        <v>0</v>
      </c>
      <c r="Z258" s="0" t="n">
        <f aca="false">FALSE()</f>
        <v>0</v>
      </c>
      <c r="AA258" s="0" t="n">
        <f aca="false">FALSE()</f>
        <v>0</v>
      </c>
      <c r="AB258" s="0" t="n">
        <f aca="false">TRUE()</f>
        <v>1</v>
      </c>
      <c r="AC258" s="0" t="n">
        <v>1</v>
      </c>
      <c r="AD258" s="0" t="s">
        <v>2129</v>
      </c>
      <c r="AE258" s="0" t="n">
        <f aca="false">TRUE()</f>
        <v>1</v>
      </c>
      <c r="AF258" s="0" t="s">
        <v>4390</v>
      </c>
      <c r="AG258" s="0" t="n">
        <v>2</v>
      </c>
      <c r="AH258" s="0" t="s">
        <v>4391</v>
      </c>
      <c r="AI258" s="0" t="s">
        <v>4392</v>
      </c>
      <c r="AJ258" s="0" t="n">
        <v>0</v>
      </c>
      <c r="AK258" s="0" t="s">
        <v>2118</v>
      </c>
      <c r="AL258" s="0" t="n">
        <f aca="false">FALSE()</f>
        <v>0</v>
      </c>
      <c r="AM258" s="0" t="n">
        <f aca="false">TRUE()</f>
        <v>1</v>
      </c>
      <c r="AN258" s="0" t="n">
        <f aca="false">FALSE()</f>
        <v>0</v>
      </c>
      <c r="AO258" s="0" t="n">
        <f aca="false">FALSE()</f>
        <v>0</v>
      </c>
      <c r="AP258" s="0" t="n">
        <f aca="false">FALSE()</f>
        <v>0</v>
      </c>
      <c r="AQ258" s="380" t="n">
        <v>43524.7319444444</v>
      </c>
      <c r="AR258" s="380" t="n">
        <v>34242.1666666667</v>
      </c>
      <c r="AS258" s="0" t="s">
        <v>4393</v>
      </c>
      <c r="AT258" s="0" t="s">
        <v>2170</v>
      </c>
      <c r="AU258" s="0" t="s">
        <v>2170</v>
      </c>
    </row>
    <row r="259" customFormat="false" ht="15" hidden="true" customHeight="false" outlineLevel="0" collapsed="false">
      <c r="A259" s="0" t="s">
        <v>4394</v>
      </c>
      <c r="B259" s="0" t="s">
        <v>4395</v>
      </c>
      <c r="C259" s="0" t="s">
        <v>4396</v>
      </c>
      <c r="D259" s="0" t="s">
        <v>2297</v>
      </c>
      <c r="E259" s="0" t="s">
        <v>4394</v>
      </c>
      <c r="F259" s="0" t="n">
        <v>1</v>
      </c>
      <c r="G259" s="0" t="s">
        <v>2298</v>
      </c>
      <c r="H259" s="0" t="s">
        <v>2170</v>
      </c>
      <c r="I259" s="0" t="s">
        <v>2170</v>
      </c>
      <c r="J259" s="0" t="s">
        <v>2170</v>
      </c>
      <c r="K259" s="0" t="s">
        <v>2170</v>
      </c>
      <c r="L259" s="0" t="s">
        <v>2170</v>
      </c>
      <c r="M259" s="0" t="s">
        <v>2170</v>
      </c>
      <c r="N259" s="0" t="n">
        <f aca="false">FALSE()</f>
        <v>0</v>
      </c>
      <c r="O259" s="0" t="s">
        <v>4397</v>
      </c>
      <c r="P259" s="0" t="s">
        <v>2300</v>
      </c>
      <c r="Q259" s="380" t="n">
        <v>25569.125</v>
      </c>
      <c r="R259" s="0" t="n">
        <v>100000</v>
      </c>
      <c r="S259" s="0" t="s">
        <v>2301</v>
      </c>
      <c r="T259" s="0" t="s">
        <v>2302</v>
      </c>
      <c r="U259" s="0" t="s">
        <v>2330</v>
      </c>
      <c r="V259" s="0" t="n">
        <v>0</v>
      </c>
      <c r="W259" s="0" t="s">
        <v>2312</v>
      </c>
      <c r="X259" s="0" t="n">
        <v>4</v>
      </c>
      <c r="Y259" s="0" t="n">
        <f aca="false">FALSE()</f>
        <v>0</v>
      </c>
      <c r="Z259" s="0" t="n">
        <f aca="false">FALSE()</f>
        <v>0</v>
      </c>
      <c r="AA259" s="0" t="n">
        <f aca="false">FALSE()</f>
        <v>0</v>
      </c>
      <c r="AB259" s="0" t="n">
        <f aca="false">FALSE()</f>
        <v>0</v>
      </c>
      <c r="AC259" s="0" t="n">
        <v>1</v>
      </c>
      <c r="AD259" s="0" t="s">
        <v>2129</v>
      </c>
      <c r="AE259" s="0" t="n">
        <f aca="false">TRUE()</f>
        <v>1</v>
      </c>
      <c r="AF259" s="0" t="s">
        <v>4398</v>
      </c>
      <c r="AG259" s="0" t="n">
        <v>2</v>
      </c>
      <c r="AH259" s="0" t="s">
        <v>4399</v>
      </c>
      <c r="AI259" s="0" t="s">
        <v>4400</v>
      </c>
      <c r="AJ259" s="0" t="n">
        <v>0</v>
      </c>
      <c r="AK259" s="0" t="s">
        <v>2118</v>
      </c>
      <c r="AL259" s="0" t="n">
        <f aca="false">FALSE()</f>
        <v>0</v>
      </c>
      <c r="AM259" s="0" t="n">
        <f aca="false">TRUE()</f>
        <v>1</v>
      </c>
      <c r="AN259" s="0" t="n">
        <f aca="false">FALSE()</f>
        <v>0</v>
      </c>
      <c r="AO259" s="0" t="n">
        <f aca="false">FALSE()</f>
        <v>0</v>
      </c>
      <c r="AP259" s="0" t="n">
        <f aca="false">FALSE()</f>
        <v>0</v>
      </c>
      <c r="AQ259" s="380" t="n">
        <v>45119.6048611111</v>
      </c>
      <c r="AR259" s="380" t="n">
        <v>45119.4166666667</v>
      </c>
      <c r="AS259" s="0" t="s">
        <v>4401</v>
      </c>
      <c r="AT259" s="0" t="s">
        <v>2170</v>
      </c>
      <c r="AU259" s="0" t="s">
        <v>2170</v>
      </c>
    </row>
    <row r="260" customFormat="false" ht="15" hidden="true" customHeight="false" outlineLevel="0" collapsed="false">
      <c r="A260" s="0" t="s">
        <v>4402</v>
      </c>
      <c r="B260" s="0" t="s">
        <v>4403</v>
      </c>
      <c r="C260" s="0" t="s">
        <v>4404</v>
      </c>
      <c r="D260" s="0" t="s">
        <v>2297</v>
      </c>
      <c r="E260" s="0" t="s">
        <v>4402</v>
      </c>
      <c r="F260" s="0" t="n">
        <v>1</v>
      </c>
      <c r="G260" s="0" t="s">
        <v>2298</v>
      </c>
      <c r="H260" s="0" t="s">
        <v>2170</v>
      </c>
      <c r="I260" s="0" t="s">
        <v>2170</v>
      </c>
      <c r="J260" s="0" t="s">
        <v>2170</v>
      </c>
      <c r="K260" s="0" t="s">
        <v>2170</v>
      </c>
      <c r="L260" s="0" t="s">
        <v>2170</v>
      </c>
      <c r="M260" s="0" t="s">
        <v>2170</v>
      </c>
      <c r="N260" s="0" t="n">
        <f aca="false">FALSE()</f>
        <v>0</v>
      </c>
      <c r="O260" s="0" t="s">
        <v>4405</v>
      </c>
      <c r="P260" s="0" t="s">
        <v>2300</v>
      </c>
      <c r="Q260" s="380" t="n">
        <v>25569.125</v>
      </c>
      <c r="R260" s="0" t="n">
        <v>16012057</v>
      </c>
      <c r="S260" s="0" t="s">
        <v>2301</v>
      </c>
      <c r="T260" s="0" t="s">
        <v>2302</v>
      </c>
      <c r="U260" s="0" t="s">
        <v>2365</v>
      </c>
      <c r="V260" s="0" t="n">
        <v>80000000</v>
      </c>
      <c r="W260" s="0" t="s">
        <v>2366</v>
      </c>
      <c r="X260" s="0" t="n">
        <v>1</v>
      </c>
      <c r="Y260" s="0" t="n">
        <f aca="false">FALSE()</f>
        <v>0</v>
      </c>
      <c r="Z260" s="0" t="n">
        <f aca="false">FALSE()</f>
        <v>0</v>
      </c>
      <c r="AA260" s="0" t="n">
        <f aca="false">FALSE()</f>
        <v>0</v>
      </c>
      <c r="AB260" s="0" t="n">
        <f aca="false">TRUE()</f>
        <v>1</v>
      </c>
      <c r="AC260" s="0" t="n">
        <v>1</v>
      </c>
      <c r="AD260" s="0" t="s">
        <v>2129</v>
      </c>
      <c r="AE260" s="0" t="n">
        <f aca="false">TRUE()</f>
        <v>1</v>
      </c>
      <c r="AF260" s="0" t="s">
        <v>4406</v>
      </c>
      <c r="AG260" s="0" t="n">
        <v>2</v>
      </c>
      <c r="AH260" s="0" t="s">
        <v>4407</v>
      </c>
      <c r="AI260" s="0" t="s">
        <v>4408</v>
      </c>
      <c r="AJ260" s="0" t="n">
        <v>0</v>
      </c>
      <c r="AK260" s="0" t="s">
        <v>2118</v>
      </c>
      <c r="AL260" s="0" t="n">
        <f aca="false">FALSE()</f>
        <v>0</v>
      </c>
      <c r="AM260" s="0" t="n">
        <f aca="false">TRUE()</f>
        <v>1</v>
      </c>
      <c r="AN260" s="0" t="n">
        <f aca="false">FALSE()</f>
        <v>0</v>
      </c>
      <c r="AO260" s="0" t="n">
        <f aca="false">FALSE()</f>
        <v>0</v>
      </c>
      <c r="AP260" s="0" t="n">
        <f aca="false">FALSE()</f>
        <v>0</v>
      </c>
      <c r="AQ260" s="380" t="n">
        <v>43769.6875</v>
      </c>
      <c r="AR260" s="380" t="n">
        <v>43769.4166666667</v>
      </c>
      <c r="AS260" s="0" t="s">
        <v>4409</v>
      </c>
      <c r="AT260" s="0" t="s">
        <v>2170</v>
      </c>
      <c r="AU260" s="0" t="s">
        <v>2170</v>
      </c>
    </row>
    <row r="261" customFormat="false" ht="15" hidden="true" customHeight="false" outlineLevel="0" collapsed="false">
      <c r="A261" s="0" t="s">
        <v>4410</v>
      </c>
      <c r="B261" s="0" t="s">
        <v>4411</v>
      </c>
      <c r="C261" s="0" t="s">
        <v>4412</v>
      </c>
      <c r="D261" s="0" t="s">
        <v>2297</v>
      </c>
      <c r="E261" s="0" t="s">
        <v>4410</v>
      </c>
      <c r="F261" s="0" t="n">
        <v>1</v>
      </c>
      <c r="G261" s="0" t="s">
        <v>2298</v>
      </c>
      <c r="H261" s="0" t="s">
        <v>2170</v>
      </c>
      <c r="I261" s="0" t="s">
        <v>2170</v>
      </c>
      <c r="J261" s="0" t="s">
        <v>2170</v>
      </c>
      <c r="K261" s="0" t="s">
        <v>2170</v>
      </c>
      <c r="L261" s="0" t="s">
        <v>2170</v>
      </c>
      <c r="M261" s="0" t="s">
        <v>2170</v>
      </c>
      <c r="N261" s="0" t="n">
        <f aca="false">FALSE()</f>
        <v>0</v>
      </c>
      <c r="O261" s="0" t="s">
        <v>4413</v>
      </c>
      <c r="P261" s="0" t="s">
        <v>2300</v>
      </c>
      <c r="Q261" s="380" t="n">
        <v>25569.125</v>
      </c>
      <c r="R261" s="0" t="n">
        <v>32699784</v>
      </c>
      <c r="S261" s="0" t="s">
        <v>2301</v>
      </c>
      <c r="T261" s="0" t="s">
        <v>2302</v>
      </c>
      <c r="U261" s="0" t="s">
        <v>2116</v>
      </c>
      <c r="V261" s="0" t="n">
        <v>200000000</v>
      </c>
      <c r="W261" s="0" t="s">
        <v>4414</v>
      </c>
      <c r="X261" s="0" t="n">
        <v>4</v>
      </c>
      <c r="Y261" s="0" t="n">
        <f aca="false">FALSE()</f>
        <v>0</v>
      </c>
      <c r="Z261" s="0" t="n">
        <f aca="false">FALSE()</f>
        <v>0</v>
      </c>
      <c r="AA261" s="0" t="n">
        <f aca="false">FALSE()</f>
        <v>0</v>
      </c>
      <c r="AB261" s="0" t="n">
        <f aca="false">FALSE()</f>
        <v>0</v>
      </c>
      <c r="AC261" s="0" t="n">
        <v>1</v>
      </c>
      <c r="AD261" s="0" t="s">
        <v>2129</v>
      </c>
      <c r="AE261" s="0" t="n">
        <f aca="false">TRUE()</f>
        <v>1</v>
      </c>
      <c r="AF261" s="0" t="s">
        <v>4415</v>
      </c>
      <c r="AG261" s="0" t="n">
        <v>2</v>
      </c>
      <c r="AH261" s="0" t="s">
        <v>4416</v>
      </c>
      <c r="AI261" s="0" t="s">
        <v>4417</v>
      </c>
      <c r="AJ261" s="0" t="n">
        <v>0</v>
      </c>
      <c r="AK261" s="0" t="s">
        <v>2118</v>
      </c>
      <c r="AL261" s="0" t="n">
        <f aca="false">FALSE()</f>
        <v>0</v>
      </c>
      <c r="AM261" s="0" t="n">
        <f aca="false">TRUE()</f>
        <v>1</v>
      </c>
      <c r="AN261" s="0" t="n">
        <f aca="false">FALSE()</f>
        <v>0</v>
      </c>
      <c r="AO261" s="0" t="n">
        <f aca="false">FALSE()</f>
        <v>0</v>
      </c>
      <c r="AP261" s="0" t="n">
        <f aca="false">TRUE()</f>
        <v>1</v>
      </c>
      <c r="AQ261" s="380" t="n">
        <v>44589.6527777778</v>
      </c>
      <c r="AR261" s="380" t="n">
        <v>44589.4166666667</v>
      </c>
      <c r="AS261" s="0" t="s">
        <v>4418</v>
      </c>
      <c r="AT261" s="0" t="s">
        <v>2170</v>
      </c>
      <c r="AU261" s="0" t="s">
        <v>2170</v>
      </c>
    </row>
    <row r="262" customFormat="false" ht="15" hidden="true" customHeight="false" outlineLevel="0" collapsed="false">
      <c r="A262" s="0" t="s">
        <v>4419</v>
      </c>
      <c r="B262" s="0" t="s">
        <v>4420</v>
      </c>
      <c r="C262" s="0" t="s">
        <v>4421</v>
      </c>
      <c r="D262" s="0" t="s">
        <v>2297</v>
      </c>
      <c r="E262" s="0" t="s">
        <v>4419</v>
      </c>
      <c r="F262" s="0" t="n">
        <v>1</v>
      </c>
      <c r="G262" s="0" t="s">
        <v>2298</v>
      </c>
      <c r="H262" s="0" t="s">
        <v>2170</v>
      </c>
      <c r="I262" s="0" t="s">
        <v>2170</v>
      </c>
      <c r="J262" s="0" t="s">
        <v>2170</v>
      </c>
      <c r="K262" s="0" t="s">
        <v>2170</v>
      </c>
      <c r="L262" s="0" t="s">
        <v>2170</v>
      </c>
      <c r="M262" s="0" t="s">
        <v>2170</v>
      </c>
      <c r="N262" s="0" t="n">
        <f aca="false">FALSE()</f>
        <v>0</v>
      </c>
      <c r="O262" s="0" t="s">
        <v>4422</v>
      </c>
      <c r="P262" s="0" t="s">
        <v>2300</v>
      </c>
      <c r="Q262" s="380" t="n">
        <v>34270.1666666667</v>
      </c>
      <c r="R262" s="0" t="n">
        <v>170104317</v>
      </c>
      <c r="S262" s="0" t="s">
        <v>2301</v>
      </c>
      <c r="T262" s="0" t="s">
        <v>2302</v>
      </c>
      <c r="U262" s="0" t="s">
        <v>2451</v>
      </c>
      <c r="V262" s="0" t="n">
        <v>220000000</v>
      </c>
      <c r="W262" s="0" t="s">
        <v>2366</v>
      </c>
      <c r="X262" s="0" t="n">
        <v>4</v>
      </c>
      <c r="Y262" s="0" t="n">
        <f aca="false">FALSE()</f>
        <v>0</v>
      </c>
      <c r="Z262" s="0" t="n">
        <f aca="false">FALSE()</f>
        <v>0</v>
      </c>
      <c r="AA262" s="0" t="n">
        <f aca="false">FALSE()</f>
        <v>0</v>
      </c>
      <c r="AB262" s="0" t="n">
        <f aca="false">TRUE()</f>
        <v>1</v>
      </c>
      <c r="AC262" s="0" t="n">
        <v>8</v>
      </c>
      <c r="AD262" s="0" t="s">
        <v>2129</v>
      </c>
      <c r="AE262" s="0" t="n">
        <f aca="false">TRUE()</f>
        <v>1</v>
      </c>
      <c r="AF262" s="0" t="s">
        <v>4423</v>
      </c>
      <c r="AG262" s="0" t="n">
        <v>2</v>
      </c>
      <c r="AH262" s="0" t="s">
        <v>4424</v>
      </c>
      <c r="AI262" s="0" t="s">
        <v>4425</v>
      </c>
      <c r="AJ262" s="0" t="n">
        <v>0</v>
      </c>
      <c r="AK262" s="0" t="s">
        <v>2118</v>
      </c>
      <c r="AL262" s="0" t="n">
        <f aca="false">FALSE()</f>
        <v>0</v>
      </c>
      <c r="AM262" s="0" t="n">
        <f aca="false">TRUE()</f>
        <v>1</v>
      </c>
      <c r="AN262" s="0" t="n">
        <f aca="false">FALSE()</f>
        <v>0</v>
      </c>
      <c r="AO262" s="0" t="n">
        <f aca="false">FALSE()</f>
        <v>0</v>
      </c>
      <c r="AP262" s="0" t="n">
        <f aca="false">FALSE()</f>
        <v>0</v>
      </c>
      <c r="AQ262" s="380" t="n">
        <v>43123.7291666667</v>
      </c>
      <c r="AR262" s="380" t="n">
        <v>34271.1666666667</v>
      </c>
      <c r="AS262" s="0" t="s">
        <v>4426</v>
      </c>
      <c r="AT262" s="0" t="s">
        <v>2170</v>
      </c>
      <c r="AU262" s="0" t="s">
        <v>2170</v>
      </c>
    </row>
    <row r="263" customFormat="false" ht="15" hidden="true" customHeight="false" outlineLevel="0" collapsed="false">
      <c r="A263" s="0" t="s">
        <v>4427</v>
      </c>
      <c r="B263" s="0" t="s">
        <v>4428</v>
      </c>
      <c r="C263" s="0" t="s">
        <v>4429</v>
      </c>
      <c r="D263" s="0" t="s">
        <v>2297</v>
      </c>
      <c r="E263" s="0" t="s">
        <v>4427</v>
      </c>
      <c r="F263" s="0" t="n">
        <v>1</v>
      </c>
      <c r="G263" s="0" t="s">
        <v>2298</v>
      </c>
      <c r="H263" s="0" t="s">
        <v>2170</v>
      </c>
      <c r="I263" s="0" t="s">
        <v>2170</v>
      </c>
      <c r="J263" s="0" t="s">
        <v>2170</v>
      </c>
      <c r="K263" s="0" t="s">
        <v>2170</v>
      </c>
      <c r="L263" s="0" t="s">
        <v>2170</v>
      </c>
      <c r="M263" s="0" t="s">
        <v>2170</v>
      </c>
      <c r="N263" s="0" t="n">
        <f aca="false">FALSE()</f>
        <v>0</v>
      </c>
      <c r="O263" s="0" t="s">
        <v>4430</v>
      </c>
      <c r="P263" s="0" t="s">
        <v>2300</v>
      </c>
      <c r="Q263" s="380" t="n">
        <v>35023.125</v>
      </c>
      <c r="R263" s="0" t="n">
        <v>9465306</v>
      </c>
      <c r="S263" s="0" t="s">
        <v>2301</v>
      </c>
      <c r="T263" s="0" t="s">
        <v>2302</v>
      </c>
      <c r="U263" s="0" t="s">
        <v>2365</v>
      </c>
      <c r="V263" s="0" t="n">
        <v>22700000</v>
      </c>
      <c r="W263" s="0" t="s">
        <v>2366</v>
      </c>
      <c r="X263" s="0" t="n">
        <v>4</v>
      </c>
      <c r="Y263" s="0" t="n">
        <f aca="false">FALSE()</f>
        <v>0</v>
      </c>
      <c r="Z263" s="0" t="n">
        <f aca="false">FALSE()</f>
        <v>0</v>
      </c>
      <c r="AA263" s="0" t="n">
        <f aca="false">FALSE()</f>
        <v>0</v>
      </c>
      <c r="AB263" s="0" t="n">
        <f aca="false">FALSE()</f>
        <v>0</v>
      </c>
      <c r="AC263" s="0" t="n">
        <v>1</v>
      </c>
      <c r="AD263" s="0" t="s">
        <v>2129</v>
      </c>
      <c r="AE263" s="0" t="n">
        <f aca="false">TRUE()</f>
        <v>1</v>
      </c>
      <c r="AF263" s="0" t="s">
        <v>4431</v>
      </c>
      <c r="AG263" s="0" t="n">
        <v>2</v>
      </c>
      <c r="AH263" s="0" t="s">
        <v>4432</v>
      </c>
      <c r="AI263" s="0" t="s">
        <v>4433</v>
      </c>
      <c r="AJ263" s="0" t="n">
        <v>0</v>
      </c>
      <c r="AK263" s="0" t="s">
        <v>2118</v>
      </c>
      <c r="AL263" s="0" t="n">
        <f aca="false">FALSE()</f>
        <v>0</v>
      </c>
      <c r="AM263" s="0" t="n">
        <f aca="false">TRUE()</f>
        <v>1</v>
      </c>
      <c r="AN263" s="0" t="n">
        <f aca="false">FALSE()</f>
        <v>0</v>
      </c>
      <c r="AO263" s="0" t="n">
        <f aca="false">FALSE()</f>
        <v>0</v>
      </c>
      <c r="AP263" s="0" t="n">
        <f aca="false">FALSE()</f>
        <v>0</v>
      </c>
      <c r="AQ263" s="380" t="n">
        <v>43524.7326388889</v>
      </c>
      <c r="AR263" s="380" t="n">
        <v>35024.125</v>
      </c>
      <c r="AS263" s="0" t="s">
        <v>4434</v>
      </c>
      <c r="AT263" s="0" t="s">
        <v>2170</v>
      </c>
      <c r="AU263" s="0" t="s">
        <v>2170</v>
      </c>
    </row>
    <row r="264" customFormat="false" ht="15" hidden="true" customHeight="false" outlineLevel="0" collapsed="false">
      <c r="A264" s="0" t="s">
        <v>4435</v>
      </c>
      <c r="B264" s="0" t="s">
        <v>4436</v>
      </c>
      <c r="C264" s="0" t="s">
        <v>4437</v>
      </c>
      <c r="D264" s="0" t="s">
        <v>2297</v>
      </c>
      <c r="E264" s="0" t="s">
        <v>4435</v>
      </c>
      <c r="F264" s="0" t="n">
        <v>1</v>
      </c>
      <c r="G264" s="0" t="s">
        <v>2298</v>
      </c>
      <c r="H264" s="0" t="s">
        <v>2170</v>
      </c>
      <c r="I264" s="0" t="s">
        <v>2170</v>
      </c>
      <c r="J264" s="0" t="s">
        <v>2170</v>
      </c>
      <c r="K264" s="0" t="s">
        <v>2170</v>
      </c>
      <c r="L264" s="0" t="s">
        <v>2170</v>
      </c>
      <c r="M264" s="0" t="s">
        <v>2170</v>
      </c>
      <c r="N264" s="0" t="n">
        <f aca="false">FALSE()</f>
        <v>0</v>
      </c>
      <c r="O264" s="0" t="s">
        <v>4438</v>
      </c>
      <c r="P264" s="0" t="s">
        <v>2300</v>
      </c>
      <c r="Q264" s="380" t="n">
        <v>25569.125</v>
      </c>
      <c r="R264" s="0" t="n">
        <v>99472029</v>
      </c>
      <c r="S264" s="0" t="s">
        <v>2301</v>
      </c>
      <c r="T264" s="0" t="s">
        <v>2302</v>
      </c>
      <c r="U264" s="0" t="s">
        <v>610</v>
      </c>
      <c r="V264" s="0" t="n">
        <v>200000000</v>
      </c>
      <c r="W264" s="0" t="s">
        <v>2321</v>
      </c>
      <c r="X264" s="0" t="n">
        <v>4</v>
      </c>
      <c r="Y264" s="0" t="n">
        <f aca="false">FALSE()</f>
        <v>0</v>
      </c>
      <c r="Z264" s="0" t="n">
        <f aca="false">FALSE()</f>
        <v>0</v>
      </c>
      <c r="AA264" s="0" t="n">
        <f aca="false">FALSE()</f>
        <v>0</v>
      </c>
      <c r="AB264" s="0" t="n">
        <f aca="false">FALSE()</f>
        <v>0</v>
      </c>
      <c r="AC264" s="0" t="n">
        <v>1</v>
      </c>
      <c r="AD264" s="0" t="s">
        <v>2129</v>
      </c>
      <c r="AE264" s="0" t="n">
        <f aca="false">TRUE()</f>
        <v>1</v>
      </c>
      <c r="AF264" s="0" t="s">
        <v>4439</v>
      </c>
      <c r="AG264" s="0" t="n">
        <v>2</v>
      </c>
      <c r="AH264" s="0" t="s">
        <v>4440</v>
      </c>
      <c r="AI264" s="0" t="s">
        <v>4441</v>
      </c>
      <c r="AJ264" s="0" t="n">
        <v>0</v>
      </c>
      <c r="AK264" s="0" t="s">
        <v>2118</v>
      </c>
      <c r="AL264" s="0" t="n">
        <f aca="false">FALSE()</f>
        <v>0</v>
      </c>
      <c r="AM264" s="0" t="n">
        <f aca="false">TRUE()</f>
        <v>1</v>
      </c>
      <c r="AN264" s="0" t="n">
        <f aca="false">FALSE()</f>
        <v>0</v>
      </c>
      <c r="AO264" s="0" t="n">
        <f aca="false">FALSE()</f>
        <v>0</v>
      </c>
      <c r="AP264" s="0" t="n">
        <f aca="false">TRUE()</f>
        <v>1</v>
      </c>
      <c r="AQ264" s="380" t="n">
        <v>44510.6465277778</v>
      </c>
      <c r="AR264" s="380" t="n">
        <v>44510.4166666667</v>
      </c>
      <c r="AS264" s="0" t="s">
        <v>4442</v>
      </c>
      <c r="AT264" s="0" t="s">
        <v>2170</v>
      </c>
      <c r="AU264" s="0" t="s">
        <v>2170</v>
      </c>
    </row>
    <row r="265" customFormat="false" ht="15" hidden="true" customHeight="false" outlineLevel="0" collapsed="false">
      <c r="A265" s="0" t="s">
        <v>4443</v>
      </c>
      <c r="B265" s="0" t="s">
        <v>4444</v>
      </c>
      <c r="C265" s="0" t="s">
        <v>4445</v>
      </c>
      <c r="D265" s="0" t="s">
        <v>2297</v>
      </c>
      <c r="E265" s="0" t="s">
        <v>4443</v>
      </c>
      <c r="F265" s="0" t="n">
        <v>1</v>
      </c>
      <c r="G265" s="0" t="s">
        <v>2298</v>
      </c>
      <c r="H265" s="0" t="s">
        <v>2170</v>
      </c>
      <c r="I265" s="0" t="s">
        <v>2170</v>
      </c>
      <c r="J265" s="0" t="s">
        <v>2170</v>
      </c>
      <c r="K265" s="0" t="s">
        <v>2170</v>
      </c>
      <c r="L265" s="0" t="s">
        <v>2170</v>
      </c>
      <c r="M265" s="0" t="s">
        <v>2170</v>
      </c>
      <c r="N265" s="0" t="n">
        <f aca="false">FALSE()</f>
        <v>0</v>
      </c>
      <c r="O265" s="0" t="s">
        <v>4446</v>
      </c>
      <c r="P265" s="0" t="s">
        <v>2300</v>
      </c>
      <c r="Q265" s="380" t="n">
        <v>35592.1666666667</v>
      </c>
      <c r="R265" s="0" t="n">
        <v>48628076</v>
      </c>
      <c r="S265" s="0" t="s">
        <v>2301</v>
      </c>
      <c r="T265" s="0" t="s">
        <v>2302</v>
      </c>
      <c r="U265" s="0" t="s">
        <v>2365</v>
      </c>
      <c r="V265" s="0" t="n">
        <v>0</v>
      </c>
      <c r="W265" s="0" t="s">
        <v>2366</v>
      </c>
      <c r="X265" s="0" t="n">
        <v>4</v>
      </c>
      <c r="Y265" s="0" t="n">
        <f aca="false">FALSE()</f>
        <v>0</v>
      </c>
      <c r="Z265" s="0" t="n">
        <f aca="false">FALSE()</f>
        <v>0</v>
      </c>
      <c r="AA265" s="0" t="n">
        <f aca="false">FALSE()</f>
        <v>0</v>
      </c>
      <c r="AB265" s="0" t="n">
        <f aca="false">TRUE()</f>
        <v>1</v>
      </c>
      <c r="AC265" s="0" t="n">
        <v>1</v>
      </c>
      <c r="AD265" s="0" t="s">
        <v>2129</v>
      </c>
      <c r="AE265" s="0" t="n">
        <f aca="false">TRUE()</f>
        <v>1</v>
      </c>
      <c r="AF265" s="0" t="s">
        <v>4447</v>
      </c>
      <c r="AG265" s="0" t="n">
        <v>2</v>
      </c>
      <c r="AH265" s="0" t="s">
        <v>4448</v>
      </c>
      <c r="AI265" s="0" t="s">
        <v>4449</v>
      </c>
      <c r="AJ265" s="0" t="n">
        <v>0</v>
      </c>
      <c r="AK265" s="0" t="s">
        <v>2118</v>
      </c>
      <c r="AL265" s="0" t="n">
        <f aca="false">FALSE()</f>
        <v>0</v>
      </c>
      <c r="AM265" s="0" t="n">
        <f aca="false">TRUE()</f>
        <v>1</v>
      </c>
      <c r="AN265" s="0" t="n">
        <f aca="false">FALSE()</f>
        <v>0</v>
      </c>
      <c r="AO265" s="0" t="n">
        <f aca="false">FALSE()</f>
        <v>0</v>
      </c>
      <c r="AP265" s="0" t="n">
        <f aca="false">FALSE()</f>
        <v>0</v>
      </c>
      <c r="AQ265" s="380" t="n">
        <v>43123.7298611111</v>
      </c>
      <c r="AR265" s="380" t="n">
        <v>35593.1666666667</v>
      </c>
      <c r="AS265" s="0" t="s">
        <v>4450</v>
      </c>
      <c r="AT265" s="0" t="s">
        <v>2170</v>
      </c>
      <c r="AU265" s="0" t="s">
        <v>2170</v>
      </c>
    </row>
    <row r="266" customFormat="false" ht="15" hidden="true" customHeight="false" outlineLevel="0" collapsed="false">
      <c r="A266" s="0" t="s">
        <v>4451</v>
      </c>
      <c r="B266" s="0" t="s">
        <v>4452</v>
      </c>
      <c r="C266" s="0" t="s">
        <v>4453</v>
      </c>
      <c r="D266" s="0" t="s">
        <v>2297</v>
      </c>
      <c r="E266" s="0" t="s">
        <v>4451</v>
      </c>
      <c r="F266" s="0" t="n">
        <v>1</v>
      </c>
      <c r="G266" s="0" t="s">
        <v>2298</v>
      </c>
      <c r="H266" s="0" t="s">
        <v>2170</v>
      </c>
      <c r="I266" s="0" t="s">
        <v>2170</v>
      </c>
      <c r="J266" s="0" t="s">
        <v>2170</v>
      </c>
      <c r="K266" s="0" t="s">
        <v>2170</v>
      </c>
      <c r="L266" s="0" t="s">
        <v>2170</v>
      </c>
      <c r="M266" s="0" t="s">
        <v>2170</v>
      </c>
      <c r="N266" s="0" t="n">
        <f aca="false">FALSE()</f>
        <v>0</v>
      </c>
      <c r="O266" s="0" t="s">
        <v>4454</v>
      </c>
      <c r="P266" s="0" t="s">
        <v>2300</v>
      </c>
      <c r="Q266" s="380" t="n">
        <v>40388.1666666667</v>
      </c>
      <c r="R266" s="0" t="n">
        <v>51870583</v>
      </c>
      <c r="S266" s="0" t="s">
        <v>2301</v>
      </c>
      <c r="T266" s="0" t="s">
        <v>2302</v>
      </c>
      <c r="U266" s="0" t="s">
        <v>2116</v>
      </c>
      <c r="V266" s="0" t="n">
        <v>500000000</v>
      </c>
      <c r="W266" s="0" t="s">
        <v>4455</v>
      </c>
      <c r="X266" s="0" t="n">
        <v>1</v>
      </c>
      <c r="Y266" s="0" t="n">
        <f aca="false">FALSE()</f>
        <v>0</v>
      </c>
      <c r="Z266" s="0" t="n">
        <f aca="false">FALSE()</f>
        <v>0</v>
      </c>
      <c r="AA266" s="0" t="n">
        <f aca="false">FALSE()</f>
        <v>0</v>
      </c>
      <c r="AB266" s="0" t="n">
        <f aca="false">FALSE()</f>
        <v>0</v>
      </c>
      <c r="AC266" s="0" t="n">
        <v>1</v>
      </c>
      <c r="AD266" s="0" t="s">
        <v>2129</v>
      </c>
      <c r="AE266" s="0" t="n">
        <f aca="false">TRUE()</f>
        <v>1</v>
      </c>
      <c r="AF266" s="0" t="s">
        <v>4456</v>
      </c>
      <c r="AG266" s="0" t="n">
        <v>2</v>
      </c>
      <c r="AH266" s="0" t="s">
        <v>4457</v>
      </c>
      <c r="AI266" s="0" t="s">
        <v>4458</v>
      </c>
      <c r="AJ266" s="0" t="n">
        <v>0</v>
      </c>
      <c r="AK266" s="0" t="s">
        <v>2118</v>
      </c>
      <c r="AL266" s="0" t="n">
        <f aca="false">FALSE()</f>
        <v>0</v>
      </c>
      <c r="AM266" s="0" t="n">
        <f aca="false">TRUE()</f>
        <v>1</v>
      </c>
      <c r="AN266" s="0" t="n">
        <f aca="false">FALSE()</f>
        <v>0</v>
      </c>
      <c r="AO266" s="0" t="n">
        <f aca="false">FALSE()</f>
        <v>0</v>
      </c>
      <c r="AP266" s="0" t="n">
        <f aca="false">FALSE()</f>
        <v>0</v>
      </c>
      <c r="AQ266" s="380" t="n">
        <v>43627.6909722222</v>
      </c>
      <c r="AR266" s="380" t="n">
        <v>40388.1666666667</v>
      </c>
      <c r="AS266" s="0" t="s">
        <v>4459</v>
      </c>
      <c r="AT266" s="0" t="s">
        <v>2170</v>
      </c>
      <c r="AU266" s="0" t="s">
        <v>2170</v>
      </c>
    </row>
    <row r="267" customFormat="false" ht="15" hidden="true" customHeight="false" outlineLevel="0" collapsed="false">
      <c r="A267" s="0" t="s">
        <v>4460</v>
      </c>
      <c r="B267" s="0" t="s">
        <v>4461</v>
      </c>
      <c r="C267" s="0" t="s">
        <v>4462</v>
      </c>
      <c r="D267" s="0" t="s">
        <v>2297</v>
      </c>
      <c r="E267" s="0" t="s">
        <v>4460</v>
      </c>
      <c r="F267" s="0" t="n">
        <v>1</v>
      </c>
      <c r="G267" s="0" t="s">
        <v>2298</v>
      </c>
      <c r="H267" s="0" t="s">
        <v>2170</v>
      </c>
      <c r="I267" s="0" t="s">
        <v>2170</v>
      </c>
      <c r="J267" s="0" t="s">
        <v>2170</v>
      </c>
      <c r="K267" s="0" t="s">
        <v>2170</v>
      </c>
      <c r="L267" s="0" t="s">
        <v>2170</v>
      </c>
      <c r="M267" s="0" t="s">
        <v>2170</v>
      </c>
      <c r="N267" s="0" t="n">
        <f aca="false">FALSE()</f>
        <v>0</v>
      </c>
      <c r="O267" s="0" t="s">
        <v>4463</v>
      </c>
      <c r="P267" s="0" t="s">
        <v>2300</v>
      </c>
      <c r="Q267" s="380" t="n">
        <v>25569.125</v>
      </c>
      <c r="R267" s="0" t="n">
        <v>2632482092</v>
      </c>
      <c r="S267" s="0" t="s">
        <v>2301</v>
      </c>
      <c r="T267" s="0" t="s">
        <v>2302</v>
      </c>
      <c r="U267" s="0" t="s">
        <v>2330</v>
      </c>
      <c r="V267" s="0" t="n">
        <v>2740354114</v>
      </c>
      <c r="W267" s="0" t="s">
        <v>2356</v>
      </c>
      <c r="X267" s="0" t="n">
        <v>4</v>
      </c>
      <c r="Y267" s="0" t="n">
        <f aca="false">FALSE()</f>
        <v>0</v>
      </c>
      <c r="Z267" s="0" t="n">
        <f aca="false">FALSE()</f>
        <v>0</v>
      </c>
      <c r="AA267" s="0" t="n">
        <f aca="false">FALSE()</f>
        <v>0</v>
      </c>
      <c r="AB267" s="0" t="n">
        <f aca="false">TRUE()</f>
        <v>1</v>
      </c>
      <c r="AC267" s="0" t="n">
        <v>1</v>
      </c>
      <c r="AD267" s="0" t="s">
        <v>2129</v>
      </c>
      <c r="AE267" s="0" t="n">
        <f aca="false">TRUE()</f>
        <v>1</v>
      </c>
      <c r="AF267" s="0" t="s">
        <v>4464</v>
      </c>
      <c r="AG267" s="0" t="n">
        <v>2</v>
      </c>
      <c r="AH267" s="0" t="s">
        <v>4465</v>
      </c>
      <c r="AI267" s="0" t="s">
        <v>4466</v>
      </c>
      <c r="AJ267" s="0" t="n">
        <v>0</v>
      </c>
      <c r="AK267" s="0" t="s">
        <v>2118</v>
      </c>
      <c r="AL267" s="0" t="n">
        <f aca="false">FALSE()</f>
        <v>0</v>
      </c>
      <c r="AM267" s="0" t="n">
        <f aca="false">TRUE()</f>
        <v>1</v>
      </c>
      <c r="AN267" s="0" t="n">
        <f aca="false">FALSE()</f>
        <v>0</v>
      </c>
      <c r="AO267" s="0" t="n">
        <f aca="false">FALSE()</f>
        <v>0</v>
      </c>
      <c r="AP267" s="0" t="n">
        <f aca="false">FALSE()</f>
        <v>0</v>
      </c>
      <c r="AQ267" s="380" t="n">
        <v>43123.5</v>
      </c>
      <c r="AR267" s="380" t="n">
        <v>32398.1666666667</v>
      </c>
      <c r="AS267" s="0" t="s">
        <v>4467</v>
      </c>
      <c r="AT267" s="0" t="s">
        <v>2170</v>
      </c>
      <c r="AU267" s="0" t="s">
        <v>2170</v>
      </c>
    </row>
    <row r="268" customFormat="false" ht="15" hidden="true" customHeight="false" outlineLevel="0" collapsed="false">
      <c r="A268" s="0" t="s">
        <v>4468</v>
      </c>
      <c r="B268" s="0" t="s">
        <v>4469</v>
      </c>
      <c r="C268" s="0" t="s">
        <v>4470</v>
      </c>
      <c r="D268" s="0" t="s">
        <v>2297</v>
      </c>
      <c r="E268" s="0" t="s">
        <v>4468</v>
      </c>
      <c r="F268" s="0" t="n">
        <v>1</v>
      </c>
      <c r="G268" s="0" t="s">
        <v>2298</v>
      </c>
      <c r="H268" s="0" t="s">
        <v>2170</v>
      </c>
      <c r="I268" s="0" t="s">
        <v>2170</v>
      </c>
      <c r="J268" s="0" t="s">
        <v>2170</v>
      </c>
      <c r="K268" s="0" t="s">
        <v>2170</v>
      </c>
      <c r="L268" s="0" t="s">
        <v>2170</v>
      </c>
      <c r="M268" s="0" t="s">
        <v>2170</v>
      </c>
      <c r="N268" s="0" t="n">
        <f aca="false">FALSE()</f>
        <v>0</v>
      </c>
      <c r="O268" s="0" t="s">
        <v>4471</v>
      </c>
      <c r="P268" s="0" t="s">
        <v>2300</v>
      </c>
      <c r="Q268" s="380" t="n">
        <v>25569.125</v>
      </c>
      <c r="R268" s="0" t="n">
        <v>50568881</v>
      </c>
      <c r="S268" s="0" t="s">
        <v>2301</v>
      </c>
      <c r="T268" s="0" t="s">
        <v>2302</v>
      </c>
      <c r="U268" s="0" t="s">
        <v>2693</v>
      </c>
      <c r="V268" s="0" t="n">
        <v>200000000</v>
      </c>
      <c r="W268" s="0" t="s">
        <v>2366</v>
      </c>
      <c r="X268" s="0" t="n">
        <v>4</v>
      </c>
      <c r="Y268" s="0" t="n">
        <f aca="false">FALSE()</f>
        <v>0</v>
      </c>
      <c r="Z268" s="0" t="n">
        <f aca="false">FALSE()</f>
        <v>0</v>
      </c>
      <c r="AA268" s="0" t="n">
        <f aca="false">FALSE()</f>
        <v>0</v>
      </c>
      <c r="AB268" s="0" t="n">
        <f aca="false">TRUE()</f>
        <v>1</v>
      </c>
      <c r="AC268" s="0" t="n">
        <v>1</v>
      </c>
      <c r="AD268" s="0" t="s">
        <v>2129</v>
      </c>
      <c r="AE268" s="0" t="n">
        <f aca="false">TRUE()</f>
        <v>1</v>
      </c>
      <c r="AF268" s="0" t="s">
        <v>4472</v>
      </c>
      <c r="AG268" s="0" t="n">
        <v>2</v>
      </c>
      <c r="AH268" s="0" t="s">
        <v>4473</v>
      </c>
      <c r="AI268" s="0" t="s">
        <v>4474</v>
      </c>
      <c r="AJ268" s="0" t="n">
        <v>0</v>
      </c>
      <c r="AK268" s="0" t="s">
        <v>2118</v>
      </c>
      <c r="AL268" s="0" t="n">
        <f aca="false">FALSE()</f>
        <v>0</v>
      </c>
      <c r="AM268" s="0" t="n">
        <f aca="false">TRUE()</f>
        <v>1</v>
      </c>
      <c r="AN268" s="0" t="n">
        <f aca="false">FALSE()</f>
        <v>0</v>
      </c>
      <c r="AO268" s="0" t="n">
        <f aca="false">FALSE()</f>
        <v>0</v>
      </c>
      <c r="AP268" s="0" t="n">
        <f aca="false">FALSE()</f>
        <v>0</v>
      </c>
      <c r="AQ268" s="380" t="n">
        <v>44117.6805555556</v>
      </c>
      <c r="AR268" s="380" t="n">
        <v>44117.4166666667</v>
      </c>
      <c r="AS268" s="0" t="s">
        <v>4475</v>
      </c>
      <c r="AT268" s="0" t="s">
        <v>2170</v>
      </c>
      <c r="AU268" s="0" t="s">
        <v>2170</v>
      </c>
    </row>
    <row r="269" customFormat="false" ht="15" hidden="true" customHeight="false" outlineLevel="0" collapsed="false">
      <c r="A269" s="0" t="s">
        <v>4476</v>
      </c>
      <c r="B269" s="0" t="s">
        <v>4477</v>
      </c>
      <c r="C269" s="0" t="s">
        <v>4478</v>
      </c>
      <c r="D269" s="0" t="s">
        <v>2297</v>
      </c>
      <c r="E269" s="0" t="s">
        <v>4476</v>
      </c>
      <c r="F269" s="0" t="n">
        <v>1</v>
      </c>
      <c r="G269" s="0" t="s">
        <v>2298</v>
      </c>
      <c r="H269" s="0" t="s">
        <v>2170</v>
      </c>
      <c r="I269" s="0" t="s">
        <v>2170</v>
      </c>
      <c r="J269" s="0" t="s">
        <v>2170</v>
      </c>
      <c r="K269" s="0" t="s">
        <v>2170</v>
      </c>
      <c r="L269" s="0" t="s">
        <v>2170</v>
      </c>
      <c r="M269" s="0" t="s">
        <v>2170</v>
      </c>
      <c r="N269" s="0" t="n">
        <f aca="false">FALSE()</f>
        <v>0</v>
      </c>
      <c r="O269" s="0" t="s">
        <v>4479</v>
      </c>
      <c r="P269" s="0" t="s">
        <v>2300</v>
      </c>
      <c r="Q269" s="380" t="n">
        <v>25076.1666666667</v>
      </c>
      <c r="R269" s="0" t="n">
        <v>741677444</v>
      </c>
      <c r="S269" s="0" t="s">
        <v>2301</v>
      </c>
      <c r="T269" s="0" t="s">
        <v>2302</v>
      </c>
      <c r="U269" s="0" t="s">
        <v>2451</v>
      </c>
      <c r="V269" s="0" t="n">
        <v>1050000000</v>
      </c>
      <c r="W269" s="0" t="s">
        <v>2366</v>
      </c>
      <c r="X269" s="0" t="n">
        <v>4</v>
      </c>
      <c r="Y269" s="0" t="n">
        <f aca="false">FALSE()</f>
        <v>0</v>
      </c>
      <c r="Z269" s="0" t="n">
        <f aca="false">FALSE()</f>
        <v>0</v>
      </c>
      <c r="AA269" s="0" t="n">
        <f aca="false">FALSE()</f>
        <v>0</v>
      </c>
      <c r="AB269" s="0" t="n">
        <f aca="false">TRUE()</f>
        <v>1</v>
      </c>
      <c r="AC269" s="0" t="n">
        <v>8</v>
      </c>
      <c r="AD269" s="0" t="s">
        <v>2129</v>
      </c>
      <c r="AE269" s="0" t="n">
        <f aca="false">TRUE()</f>
        <v>1</v>
      </c>
      <c r="AF269" s="0" t="s">
        <v>4480</v>
      </c>
      <c r="AG269" s="0" t="n">
        <v>2</v>
      </c>
      <c r="AH269" s="0" t="s">
        <v>4481</v>
      </c>
      <c r="AI269" s="0" t="s">
        <v>4482</v>
      </c>
      <c r="AJ269" s="0" t="n">
        <v>0</v>
      </c>
      <c r="AK269" s="0" t="s">
        <v>2118</v>
      </c>
      <c r="AL269" s="0" t="n">
        <f aca="false">FALSE()</f>
        <v>0</v>
      </c>
      <c r="AM269" s="0" t="n">
        <f aca="false">TRUE()</f>
        <v>1</v>
      </c>
      <c r="AN269" s="0" t="n">
        <f aca="false">FALSE()</f>
        <v>0</v>
      </c>
      <c r="AO269" s="0" t="n">
        <f aca="false">FALSE()</f>
        <v>0</v>
      </c>
      <c r="AP269" s="0" t="n">
        <f aca="false">FALSE()</f>
        <v>0</v>
      </c>
      <c r="AQ269" s="380" t="n">
        <v>43123.7291666667</v>
      </c>
      <c r="AR269" s="380" t="n">
        <v>32398.1666666667</v>
      </c>
      <c r="AS269" s="0" t="s">
        <v>4483</v>
      </c>
      <c r="AT269" s="0" t="s">
        <v>2170</v>
      </c>
      <c r="AU269" s="0" t="s">
        <v>2170</v>
      </c>
    </row>
    <row r="270" customFormat="false" ht="15" hidden="true" customHeight="false" outlineLevel="0" collapsed="false">
      <c r="A270" s="0" t="s">
        <v>4484</v>
      </c>
      <c r="B270" s="0" t="s">
        <v>4485</v>
      </c>
      <c r="C270" s="0" t="s">
        <v>4486</v>
      </c>
      <c r="D270" s="0" t="s">
        <v>2297</v>
      </c>
      <c r="E270" s="0" t="s">
        <v>4484</v>
      </c>
      <c r="F270" s="0" t="n">
        <v>1</v>
      </c>
      <c r="G270" s="0" t="s">
        <v>2298</v>
      </c>
      <c r="H270" s="0" t="s">
        <v>2170</v>
      </c>
      <c r="I270" s="0" t="s">
        <v>2170</v>
      </c>
      <c r="J270" s="0" t="s">
        <v>2170</v>
      </c>
      <c r="K270" s="0" t="s">
        <v>2170</v>
      </c>
      <c r="L270" s="0" t="s">
        <v>2170</v>
      </c>
      <c r="M270" s="0" t="s">
        <v>2170</v>
      </c>
      <c r="N270" s="0" t="n">
        <f aca="false">FALSE()</f>
        <v>0</v>
      </c>
      <c r="O270" s="0" t="s">
        <v>4487</v>
      </c>
      <c r="P270" s="0" t="s">
        <v>2300</v>
      </c>
      <c r="Q270" s="380" t="n">
        <v>27555.1666666667</v>
      </c>
      <c r="R270" s="0" t="n">
        <v>200572269</v>
      </c>
      <c r="S270" s="0" t="s">
        <v>2301</v>
      </c>
      <c r="T270" s="0" t="s">
        <v>2302</v>
      </c>
      <c r="U270" s="0" t="s">
        <v>2365</v>
      </c>
      <c r="V270" s="0" t="n">
        <v>500000000</v>
      </c>
      <c r="W270" s="0" t="s">
        <v>2366</v>
      </c>
      <c r="X270" s="0" t="n">
        <v>4</v>
      </c>
      <c r="Y270" s="0" t="n">
        <f aca="false">FALSE()</f>
        <v>0</v>
      </c>
      <c r="Z270" s="0" t="n">
        <f aca="false">FALSE()</f>
        <v>0</v>
      </c>
      <c r="AA270" s="0" t="n">
        <f aca="false">FALSE()</f>
        <v>0</v>
      </c>
      <c r="AB270" s="0" t="n">
        <f aca="false">TRUE()</f>
        <v>1</v>
      </c>
      <c r="AC270" s="0" t="n">
        <v>1</v>
      </c>
      <c r="AD270" s="0" t="s">
        <v>2129</v>
      </c>
      <c r="AE270" s="0" t="n">
        <f aca="false">TRUE()</f>
        <v>1</v>
      </c>
      <c r="AF270" s="0" t="s">
        <v>4488</v>
      </c>
      <c r="AG270" s="0" t="n">
        <v>2</v>
      </c>
      <c r="AH270" s="0" t="s">
        <v>4489</v>
      </c>
      <c r="AI270" s="0" t="s">
        <v>4490</v>
      </c>
      <c r="AJ270" s="0" t="n">
        <v>0</v>
      </c>
      <c r="AK270" s="0" t="s">
        <v>2118</v>
      </c>
      <c r="AL270" s="0" t="n">
        <f aca="false">FALSE()</f>
        <v>0</v>
      </c>
      <c r="AM270" s="0" t="n">
        <f aca="false">TRUE()</f>
        <v>1</v>
      </c>
      <c r="AN270" s="0" t="n">
        <f aca="false">FALSE()</f>
        <v>0</v>
      </c>
      <c r="AO270" s="0" t="n">
        <f aca="false">FALSE()</f>
        <v>0</v>
      </c>
      <c r="AP270" s="0" t="n">
        <f aca="false">FALSE()</f>
        <v>0</v>
      </c>
      <c r="AQ270" s="380" t="n">
        <v>43123.5694444445</v>
      </c>
      <c r="AR270" s="380" t="n">
        <v>32398.1666666667</v>
      </c>
      <c r="AS270" s="0" t="s">
        <v>4491</v>
      </c>
      <c r="AT270" s="0" t="s">
        <v>2170</v>
      </c>
      <c r="AU270" s="0" t="s">
        <v>2170</v>
      </c>
    </row>
    <row r="271" customFormat="false" ht="15" hidden="true" customHeight="false" outlineLevel="0" collapsed="false">
      <c r="A271" s="0" t="s">
        <v>4492</v>
      </c>
      <c r="B271" s="0" t="s">
        <v>4493</v>
      </c>
      <c r="C271" s="0" t="s">
        <v>4494</v>
      </c>
      <c r="D271" s="0" t="s">
        <v>2297</v>
      </c>
      <c r="E271" s="0" t="s">
        <v>4492</v>
      </c>
      <c r="F271" s="0" t="n">
        <v>1</v>
      </c>
      <c r="G271" s="0" t="s">
        <v>2298</v>
      </c>
      <c r="H271" s="0" t="s">
        <v>2170</v>
      </c>
      <c r="I271" s="0" t="s">
        <v>2170</v>
      </c>
      <c r="J271" s="0" t="s">
        <v>2170</v>
      </c>
      <c r="K271" s="0" t="s">
        <v>2170</v>
      </c>
      <c r="L271" s="0" t="s">
        <v>2170</v>
      </c>
      <c r="M271" s="0" t="s">
        <v>2170</v>
      </c>
      <c r="N271" s="0" t="n">
        <f aca="false">FALSE()</f>
        <v>0</v>
      </c>
      <c r="O271" s="0" t="s">
        <v>4495</v>
      </c>
      <c r="P271" s="0" t="s">
        <v>2300</v>
      </c>
      <c r="Q271" s="380" t="n">
        <v>42160.125</v>
      </c>
      <c r="R271" s="0" t="n">
        <v>77065740</v>
      </c>
      <c r="S271" s="0" t="s">
        <v>2301</v>
      </c>
      <c r="T271" s="0" t="s">
        <v>2302</v>
      </c>
      <c r="U271" s="0" t="s">
        <v>2330</v>
      </c>
      <c r="V271" s="0" t="n">
        <v>750000000</v>
      </c>
      <c r="W271" s="0" t="s">
        <v>2366</v>
      </c>
      <c r="X271" s="0" t="n">
        <v>4</v>
      </c>
      <c r="Y271" s="0" t="n">
        <f aca="false">FALSE()</f>
        <v>0</v>
      </c>
      <c r="Z271" s="0" t="n">
        <f aca="false">FALSE()</f>
        <v>0</v>
      </c>
      <c r="AA271" s="0" t="n">
        <f aca="false">FALSE()</f>
        <v>0</v>
      </c>
      <c r="AB271" s="0" t="n">
        <f aca="false">FALSE()</f>
        <v>0</v>
      </c>
      <c r="AC271" s="0" t="n">
        <v>1</v>
      </c>
      <c r="AD271" s="0" t="s">
        <v>2129</v>
      </c>
      <c r="AE271" s="0" t="n">
        <f aca="false">TRUE()</f>
        <v>1</v>
      </c>
      <c r="AF271" s="0" t="s">
        <v>4496</v>
      </c>
      <c r="AG271" s="0" t="n">
        <v>2</v>
      </c>
      <c r="AH271" s="0" t="s">
        <v>4497</v>
      </c>
      <c r="AI271" s="0" t="s">
        <v>4498</v>
      </c>
      <c r="AJ271" s="0" t="n">
        <v>0</v>
      </c>
      <c r="AK271" s="0" t="s">
        <v>2118</v>
      </c>
      <c r="AL271" s="0" t="n">
        <f aca="false">FALSE()</f>
        <v>0</v>
      </c>
      <c r="AM271" s="0" t="n">
        <f aca="false">TRUE()</f>
        <v>1</v>
      </c>
      <c r="AN271" s="0" t="n">
        <f aca="false">FALSE()</f>
        <v>0</v>
      </c>
      <c r="AO271" s="0" t="n">
        <f aca="false">FALSE()</f>
        <v>0</v>
      </c>
      <c r="AP271" s="0" t="n">
        <f aca="false">FALSE()</f>
        <v>0</v>
      </c>
      <c r="AQ271" s="380" t="n">
        <v>43682.6909722222</v>
      </c>
      <c r="AR271" s="380" t="n">
        <v>42160.125</v>
      </c>
      <c r="AS271" s="0" t="s">
        <v>4499</v>
      </c>
      <c r="AT271" s="0" t="s">
        <v>2170</v>
      </c>
      <c r="AU271" s="0" t="s">
        <v>2170</v>
      </c>
    </row>
    <row r="272" customFormat="false" ht="15" hidden="true" customHeight="false" outlineLevel="0" collapsed="false">
      <c r="A272" s="0" t="s">
        <v>4500</v>
      </c>
      <c r="B272" s="0" t="s">
        <v>4501</v>
      </c>
      <c r="C272" s="0" t="s">
        <v>4502</v>
      </c>
      <c r="D272" s="0" t="s">
        <v>2297</v>
      </c>
      <c r="E272" s="0" t="s">
        <v>4500</v>
      </c>
      <c r="F272" s="0" t="n">
        <v>1</v>
      </c>
      <c r="G272" s="0" t="s">
        <v>2298</v>
      </c>
      <c r="H272" s="0" t="s">
        <v>2170</v>
      </c>
      <c r="I272" s="0" t="s">
        <v>2170</v>
      </c>
      <c r="J272" s="0" t="s">
        <v>2170</v>
      </c>
      <c r="K272" s="0" t="s">
        <v>2170</v>
      </c>
      <c r="L272" s="0" t="s">
        <v>2170</v>
      </c>
      <c r="M272" s="0" t="s">
        <v>2170</v>
      </c>
      <c r="N272" s="0" t="n">
        <f aca="false">FALSE()</f>
        <v>0</v>
      </c>
      <c r="O272" s="0" t="s">
        <v>4503</v>
      </c>
      <c r="P272" s="0" t="s">
        <v>2300</v>
      </c>
      <c r="Q272" s="380" t="n">
        <v>25569.125</v>
      </c>
      <c r="R272" s="0" t="n">
        <v>187212368</v>
      </c>
      <c r="S272" s="0" t="s">
        <v>2301</v>
      </c>
      <c r="T272" s="0" t="s">
        <v>2302</v>
      </c>
      <c r="U272" s="0" t="s">
        <v>2684</v>
      </c>
      <c r="V272" s="0" t="n">
        <v>600000000</v>
      </c>
      <c r="W272" s="0" t="s">
        <v>2321</v>
      </c>
      <c r="X272" s="0" t="n">
        <v>4</v>
      </c>
      <c r="Y272" s="0" t="n">
        <f aca="false">FALSE()</f>
        <v>0</v>
      </c>
      <c r="Z272" s="0" t="n">
        <f aca="false">FALSE()</f>
        <v>0</v>
      </c>
      <c r="AA272" s="0" t="n">
        <f aca="false">FALSE()</f>
        <v>0</v>
      </c>
      <c r="AB272" s="0" t="n">
        <f aca="false">FALSE()</f>
        <v>0</v>
      </c>
      <c r="AC272" s="0" t="n">
        <v>1</v>
      </c>
      <c r="AD272" s="0" t="s">
        <v>2129</v>
      </c>
      <c r="AE272" s="0" t="n">
        <f aca="false">TRUE()</f>
        <v>1</v>
      </c>
      <c r="AF272" s="0" t="s">
        <v>4504</v>
      </c>
      <c r="AG272" s="0" t="n">
        <v>2</v>
      </c>
      <c r="AH272" s="0" t="s">
        <v>4505</v>
      </c>
      <c r="AI272" s="0" t="s">
        <v>4506</v>
      </c>
      <c r="AJ272" s="0" t="n">
        <v>0</v>
      </c>
      <c r="AK272" s="0" t="s">
        <v>2118</v>
      </c>
      <c r="AL272" s="0" t="n">
        <f aca="false">FALSE()</f>
        <v>0</v>
      </c>
      <c r="AM272" s="0" t="n">
        <f aca="false">TRUE()</f>
        <v>1</v>
      </c>
      <c r="AN272" s="0" t="n">
        <f aca="false">FALSE()</f>
        <v>0</v>
      </c>
      <c r="AO272" s="0" t="n">
        <f aca="false">FALSE()</f>
        <v>0</v>
      </c>
      <c r="AP272" s="0" t="n">
        <f aca="false">FALSE()</f>
        <v>0</v>
      </c>
      <c r="AQ272" s="380" t="n">
        <v>43682.6673611111</v>
      </c>
      <c r="AR272" s="380" t="n">
        <v>42219.125</v>
      </c>
      <c r="AS272" s="0" t="s">
        <v>4507</v>
      </c>
      <c r="AT272" s="0" t="s">
        <v>2170</v>
      </c>
      <c r="AU272" s="0" t="s">
        <v>2170</v>
      </c>
    </row>
    <row r="273" customFormat="false" ht="15" hidden="true" customHeight="false" outlineLevel="0" collapsed="false">
      <c r="A273" s="0" t="s">
        <v>4508</v>
      </c>
      <c r="B273" s="0" t="s">
        <v>4509</v>
      </c>
      <c r="C273" s="0" t="s">
        <v>4510</v>
      </c>
      <c r="D273" s="0" t="s">
        <v>2297</v>
      </c>
      <c r="E273" s="0" t="s">
        <v>4508</v>
      </c>
      <c r="F273" s="0" t="n">
        <v>1</v>
      </c>
      <c r="G273" s="0" t="s">
        <v>2298</v>
      </c>
      <c r="H273" s="0" t="s">
        <v>2170</v>
      </c>
      <c r="I273" s="0" t="s">
        <v>2170</v>
      </c>
      <c r="J273" s="0" t="s">
        <v>2170</v>
      </c>
      <c r="K273" s="0" t="s">
        <v>2170</v>
      </c>
      <c r="L273" s="0" t="s">
        <v>2170</v>
      </c>
      <c r="M273" s="0" t="s">
        <v>2170</v>
      </c>
      <c r="N273" s="0" t="n">
        <f aca="false">FALSE()</f>
        <v>0</v>
      </c>
      <c r="O273" s="0" t="s">
        <v>4511</v>
      </c>
      <c r="P273" s="0" t="s">
        <v>2300</v>
      </c>
      <c r="Q273" s="380" t="n">
        <v>25569.125</v>
      </c>
      <c r="R273" s="0" t="n">
        <v>267662065</v>
      </c>
      <c r="S273" s="0" t="s">
        <v>2301</v>
      </c>
      <c r="T273" s="0" t="s">
        <v>2302</v>
      </c>
      <c r="U273" s="0" t="s">
        <v>2115</v>
      </c>
      <c r="V273" s="0" t="n">
        <v>750000000</v>
      </c>
      <c r="W273" s="0" t="s">
        <v>2366</v>
      </c>
      <c r="X273" s="0" t="n">
        <v>4</v>
      </c>
      <c r="Y273" s="0" t="n">
        <f aca="false">FALSE()</f>
        <v>0</v>
      </c>
      <c r="Z273" s="0" t="n">
        <f aca="false">FALSE()</f>
        <v>0</v>
      </c>
      <c r="AA273" s="0" t="n">
        <f aca="false">FALSE()</f>
        <v>0</v>
      </c>
      <c r="AB273" s="0" t="n">
        <f aca="false">TRUE()</f>
        <v>1</v>
      </c>
      <c r="AC273" s="0" t="n">
        <v>1</v>
      </c>
      <c r="AD273" s="0" t="s">
        <v>2129</v>
      </c>
      <c r="AE273" s="0" t="n">
        <f aca="false">TRUE()</f>
        <v>1</v>
      </c>
      <c r="AF273" s="0" t="s">
        <v>4512</v>
      </c>
      <c r="AG273" s="0" t="n">
        <v>2</v>
      </c>
      <c r="AH273" s="0" t="s">
        <v>4513</v>
      </c>
      <c r="AI273" s="0" t="s">
        <v>4514</v>
      </c>
      <c r="AJ273" s="0" t="n">
        <v>0</v>
      </c>
      <c r="AK273" s="0" t="s">
        <v>2118</v>
      </c>
      <c r="AL273" s="0" t="n">
        <f aca="false">FALSE()</f>
        <v>0</v>
      </c>
      <c r="AM273" s="0" t="n">
        <f aca="false">TRUE()</f>
        <v>1</v>
      </c>
      <c r="AN273" s="0" t="n">
        <f aca="false">FALSE()</f>
        <v>0</v>
      </c>
      <c r="AO273" s="0" t="n">
        <f aca="false">FALSE()</f>
        <v>0</v>
      </c>
      <c r="AP273" s="0" t="n">
        <f aca="false">FALSE()</f>
        <v>0</v>
      </c>
      <c r="AQ273" s="380" t="n">
        <v>43969.63125</v>
      </c>
      <c r="AR273" s="380" t="n">
        <v>43969.4166666667</v>
      </c>
      <c r="AS273" s="0" t="s">
        <v>4515</v>
      </c>
      <c r="AT273" s="0" t="s">
        <v>2170</v>
      </c>
      <c r="AU273" s="0" t="s">
        <v>2170</v>
      </c>
    </row>
    <row r="274" customFormat="false" ht="15" hidden="true" customHeight="false" outlineLevel="0" collapsed="false">
      <c r="A274" s="0" t="s">
        <v>4516</v>
      </c>
      <c r="B274" s="0" t="s">
        <v>4517</v>
      </c>
      <c r="C274" s="0" t="s">
        <v>4518</v>
      </c>
      <c r="D274" s="0" t="s">
        <v>2297</v>
      </c>
      <c r="E274" s="0" t="s">
        <v>4516</v>
      </c>
      <c r="F274" s="0" t="n">
        <v>1</v>
      </c>
      <c r="G274" s="0" t="s">
        <v>2298</v>
      </c>
      <c r="H274" s="0" t="s">
        <v>2170</v>
      </c>
      <c r="I274" s="0" t="s">
        <v>2170</v>
      </c>
      <c r="J274" s="0" t="s">
        <v>2170</v>
      </c>
      <c r="K274" s="0" t="s">
        <v>2170</v>
      </c>
      <c r="L274" s="0" t="s">
        <v>2170</v>
      </c>
      <c r="M274" s="0" t="s">
        <v>2170</v>
      </c>
      <c r="N274" s="0" t="n">
        <f aca="false">FALSE()</f>
        <v>0</v>
      </c>
      <c r="O274" s="0" t="s">
        <v>4519</v>
      </c>
      <c r="P274" s="0" t="s">
        <v>2300</v>
      </c>
      <c r="Q274" s="380" t="n">
        <v>25569.125</v>
      </c>
      <c r="R274" s="0" t="n">
        <v>44107155</v>
      </c>
      <c r="S274" s="0" t="s">
        <v>2301</v>
      </c>
      <c r="T274" s="0" t="s">
        <v>2302</v>
      </c>
      <c r="U274" s="0" t="s">
        <v>2365</v>
      </c>
      <c r="V274" s="0" t="n">
        <v>0</v>
      </c>
      <c r="W274" s="0" t="s">
        <v>2356</v>
      </c>
      <c r="X274" s="0" t="n">
        <v>4</v>
      </c>
      <c r="Y274" s="0" t="n">
        <f aca="false">FALSE()</f>
        <v>0</v>
      </c>
      <c r="Z274" s="0" t="n">
        <f aca="false">FALSE()</f>
        <v>0</v>
      </c>
      <c r="AA274" s="0" t="n">
        <f aca="false">FALSE()</f>
        <v>0</v>
      </c>
      <c r="AB274" s="0" t="n">
        <f aca="false">TRUE()</f>
        <v>1</v>
      </c>
      <c r="AC274" s="0" t="n">
        <v>1</v>
      </c>
      <c r="AD274" s="0" t="s">
        <v>2129</v>
      </c>
      <c r="AE274" s="0" t="n">
        <f aca="false">TRUE()</f>
        <v>1</v>
      </c>
      <c r="AF274" s="0" t="s">
        <v>4520</v>
      </c>
      <c r="AG274" s="0" t="n">
        <v>2</v>
      </c>
      <c r="AH274" s="0" t="s">
        <v>4521</v>
      </c>
      <c r="AI274" s="0" t="s">
        <v>4522</v>
      </c>
      <c r="AJ274" s="0" t="n">
        <v>0</v>
      </c>
      <c r="AK274" s="0" t="s">
        <v>2118</v>
      </c>
      <c r="AL274" s="0" t="n">
        <f aca="false">FALSE()</f>
        <v>0</v>
      </c>
      <c r="AM274" s="0" t="n">
        <f aca="false">TRUE()</f>
        <v>1</v>
      </c>
      <c r="AN274" s="0" t="n">
        <f aca="false">FALSE()</f>
        <v>0</v>
      </c>
      <c r="AO274" s="0" t="n">
        <f aca="false">FALSE()</f>
        <v>0</v>
      </c>
      <c r="AP274" s="0" t="n">
        <f aca="false">TRUE()</f>
        <v>1</v>
      </c>
      <c r="AQ274" s="380" t="n">
        <v>44474.6347222222</v>
      </c>
      <c r="AR274" s="380" t="n">
        <v>44474.4166666667</v>
      </c>
      <c r="AS274" s="0" t="s">
        <v>4523</v>
      </c>
      <c r="AT274" s="0" t="s">
        <v>2170</v>
      </c>
      <c r="AU274" s="0" t="s">
        <v>2170</v>
      </c>
    </row>
    <row r="275" customFormat="false" ht="15" hidden="true" customHeight="false" outlineLevel="0" collapsed="false">
      <c r="A275" s="0" t="s">
        <v>4524</v>
      </c>
      <c r="B275" s="0" t="s">
        <v>4525</v>
      </c>
      <c r="C275" s="0" t="s">
        <v>4526</v>
      </c>
      <c r="D275" s="0" t="s">
        <v>2297</v>
      </c>
      <c r="E275" s="0" t="s">
        <v>4524</v>
      </c>
      <c r="F275" s="0" t="n">
        <v>1</v>
      </c>
      <c r="G275" s="0" t="s">
        <v>2298</v>
      </c>
      <c r="H275" s="0" t="s">
        <v>2170</v>
      </c>
      <c r="I275" s="0" t="s">
        <v>2170</v>
      </c>
      <c r="J275" s="0" t="s">
        <v>2170</v>
      </c>
      <c r="K275" s="0" t="s">
        <v>2170</v>
      </c>
      <c r="L275" s="0" t="s">
        <v>2170</v>
      </c>
      <c r="M275" s="0" t="s">
        <v>2170</v>
      </c>
      <c r="N275" s="0" t="n">
        <f aca="false">FALSE()</f>
        <v>0</v>
      </c>
      <c r="O275" s="0" t="s">
        <v>4527</v>
      </c>
      <c r="P275" s="0" t="s">
        <v>2300</v>
      </c>
      <c r="Q275" s="380" t="n">
        <v>25569.125</v>
      </c>
      <c r="R275" s="0" t="n">
        <v>50483354</v>
      </c>
      <c r="S275" s="0" t="s">
        <v>2301</v>
      </c>
      <c r="T275" s="0" t="s">
        <v>2302</v>
      </c>
      <c r="U275" s="0" t="s">
        <v>2115</v>
      </c>
      <c r="V275" s="0" t="n">
        <v>100000000</v>
      </c>
      <c r="W275" s="0" t="s">
        <v>2356</v>
      </c>
      <c r="X275" s="0" t="n">
        <v>4</v>
      </c>
      <c r="Y275" s="0" t="n">
        <f aca="false">FALSE()</f>
        <v>0</v>
      </c>
      <c r="Z275" s="0" t="n">
        <f aca="false">FALSE()</f>
        <v>0</v>
      </c>
      <c r="AA275" s="0" t="n">
        <f aca="false">FALSE()</f>
        <v>0</v>
      </c>
      <c r="AB275" s="0" t="n">
        <f aca="false">TRUE()</f>
        <v>1</v>
      </c>
      <c r="AC275" s="0" t="n">
        <v>1</v>
      </c>
      <c r="AD275" s="0" t="s">
        <v>2129</v>
      </c>
      <c r="AE275" s="0" t="n">
        <f aca="false">TRUE()</f>
        <v>1</v>
      </c>
      <c r="AF275" s="0" t="s">
        <v>4528</v>
      </c>
      <c r="AG275" s="0" t="n">
        <v>2</v>
      </c>
      <c r="AH275" s="0" t="s">
        <v>4529</v>
      </c>
      <c r="AI275" s="0" t="s">
        <v>4530</v>
      </c>
      <c r="AJ275" s="0" t="n">
        <v>0</v>
      </c>
      <c r="AK275" s="0" t="s">
        <v>2118</v>
      </c>
      <c r="AL275" s="0" t="n">
        <f aca="false">FALSE()</f>
        <v>0</v>
      </c>
      <c r="AM275" s="0" t="n">
        <f aca="false">TRUE()</f>
        <v>1</v>
      </c>
      <c r="AN275" s="0" t="n">
        <f aca="false">FALSE()</f>
        <v>0</v>
      </c>
      <c r="AO275" s="0" t="n">
        <f aca="false">FALSE()</f>
        <v>0</v>
      </c>
      <c r="AP275" s="0" t="n">
        <f aca="false">FALSE()</f>
        <v>0</v>
      </c>
      <c r="AQ275" s="380" t="n">
        <v>43524.7298611111</v>
      </c>
      <c r="AR275" s="380" t="n">
        <v>32702.1666666667</v>
      </c>
      <c r="AS275" s="0" t="s">
        <v>4531</v>
      </c>
      <c r="AT275" s="0" t="s">
        <v>2170</v>
      </c>
      <c r="AU275" s="0" t="s">
        <v>2170</v>
      </c>
    </row>
    <row r="276" customFormat="false" ht="15" hidden="true" customHeight="false" outlineLevel="0" collapsed="false">
      <c r="A276" s="0" t="s">
        <v>4532</v>
      </c>
      <c r="B276" s="0" t="s">
        <v>4533</v>
      </c>
      <c r="C276" s="0" t="s">
        <v>4534</v>
      </c>
      <c r="D276" s="0" t="s">
        <v>2297</v>
      </c>
      <c r="E276" s="0" t="s">
        <v>4532</v>
      </c>
      <c r="F276" s="0" t="n">
        <v>1</v>
      </c>
      <c r="G276" s="0" t="s">
        <v>2298</v>
      </c>
      <c r="H276" s="0" t="s">
        <v>2170</v>
      </c>
      <c r="I276" s="0" t="s">
        <v>2170</v>
      </c>
      <c r="J276" s="0" t="s">
        <v>2170</v>
      </c>
      <c r="K276" s="0" t="s">
        <v>2170</v>
      </c>
      <c r="L276" s="0" t="s">
        <v>2170</v>
      </c>
      <c r="M276" s="0" t="s">
        <v>2170</v>
      </c>
      <c r="N276" s="0" t="n">
        <f aca="false">FALSE()</f>
        <v>0</v>
      </c>
      <c r="O276" s="0" t="s">
        <v>4535</v>
      </c>
      <c r="P276" s="0" t="s">
        <v>2300</v>
      </c>
      <c r="Q276" s="380" t="n">
        <v>25569.125</v>
      </c>
      <c r="R276" s="0" t="n">
        <v>6948644</v>
      </c>
      <c r="S276" s="0" t="s">
        <v>2301</v>
      </c>
      <c r="T276" s="0" t="s">
        <v>2302</v>
      </c>
      <c r="U276" s="0" t="s">
        <v>2115</v>
      </c>
      <c r="V276" s="0" t="n">
        <v>12000000</v>
      </c>
      <c r="W276" s="0" t="s">
        <v>2356</v>
      </c>
      <c r="X276" s="0" t="n">
        <v>4</v>
      </c>
      <c r="Y276" s="0" t="n">
        <f aca="false">FALSE()</f>
        <v>0</v>
      </c>
      <c r="Z276" s="0" t="n">
        <f aca="false">FALSE()</f>
        <v>0</v>
      </c>
      <c r="AA276" s="0" t="n">
        <f aca="false">FALSE()</f>
        <v>0</v>
      </c>
      <c r="AB276" s="0" t="n">
        <f aca="false">TRUE()</f>
        <v>1</v>
      </c>
      <c r="AC276" s="0" t="n">
        <v>1</v>
      </c>
      <c r="AD276" s="0" t="s">
        <v>2129</v>
      </c>
      <c r="AE276" s="0" t="n">
        <f aca="false">TRUE()</f>
        <v>1</v>
      </c>
      <c r="AF276" s="0" t="s">
        <v>4536</v>
      </c>
      <c r="AG276" s="0" t="n">
        <v>2</v>
      </c>
      <c r="AH276" s="0" t="s">
        <v>4537</v>
      </c>
      <c r="AI276" s="0" t="s">
        <v>4538</v>
      </c>
      <c r="AJ276" s="0" t="n">
        <v>0</v>
      </c>
      <c r="AK276" s="0" t="s">
        <v>2118</v>
      </c>
      <c r="AL276" s="0" t="n">
        <f aca="false">FALSE()</f>
        <v>0</v>
      </c>
      <c r="AM276" s="0" t="n">
        <f aca="false">TRUE()</f>
        <v>1</v>
      </c>
      <c r="AN276" s="0" t="n">
        <f aca="false">FALSE()</f>
        <v>0</v>
      </c>
      <c r="AO276" s="0" t="n">
        <f aca="false">FALSE()</f>
        <v>0</v>
      </c>
      <c r="AP276" s="0" t="n">
        <f aca="false">FALSE()</f>
        <v>0</v>
      </c>
      <c r="AQ276" s="380" t="n">
        <v>44041.6951388889</v>
      </c>
      <c r="AR276" s="380" t="n">
        <v>44041.4166666667</v>
      </c>
      <c r="AS276" s="0" t="s">
        <v>4539</v>
      </c>
      <c r="AT276" s="0" t="s">
        <v>2170</v>
      </c>
      <c r="AU276" s="0" t="s">
        <v>2170</v>
      </c>
    </row>
    <row r="277" customFormat="false" ht="15" hidden="true" customHeight="false" outlineLevel="0" collapsed="false">
      <c r="A277" s="0" t="s">
        <v>4540</v>
      </c>
      <c r="B277" s="0" t="s">
        <v>4541</v>
      </c>
      <c r="C277" s="0" t="s">
        <v>4542</v>
      </c>
      <c r="D277" s="0" t="s">
        <v>2297</v>
      </c>
      <c r="E277" s="0" t="s">
        <v>4540</v>
      </c>
      <c r="F277" s="0" t="n">
        <v>1</v>
      </c>
      <c r="G277" s="0" t="s">
        <v>2298</v>
      </c>
      <c r="H277" s="0" t="s">
        <v>2170</v>
      </c>
      <c r="I277" s="0" t="s">
        <v>2170</v>
      </c>
      <c r="J277" s="0" t="s">
        <v>2170</v>
      </c>
      <c r="K277" s="0" t="s">
        <v>2170</v>
      </c>
      <c r="L277" s="0" t="s">
        <v>2170</v>
      </c>
      <c r="M277" s="0" t="s">
        <v>2170</v>
      </c>
      <c r="N277" s="0" t="n">
        <f aca="false">FALSE()</f>
        <v>0</v>
      </c>
      <c r="O277" s="0" t="s">
        <v>4543</v>
      </c>
      <c r="P277" s="0" t="s">
        <v>2300</v>
      </c>
      <c r="Q277" s="380" t="n">
        <v>25569.125</v>
      </c>
      <c r="R277" s="0" t="n">
        <v>599756755</v>
      </c>
      <c r="S277" s="0" t="s">
        <v>2528</v>
      </c>
      <c r="T277" s="0" t="s">
        <v>2529</v>
      </c>
      <c r="U277" s="0" t="s">
        <v>2365</v>
      </c>
      <c r="V277" s="0" t="n">
        <v>0</v>
      </c>
      <c r="W277" s="0" t="s">
        <v>2303</v>
      </c>
      <c r="X277" s="0" t="n">
        <v>4</v>
      </c>
      <c r="Y277" s="0" t="n">
        <f aca="false">FALSE()</f>
        <v>0</v>
      </c>
      <c r="Z277" s="0" t="n">
        <f aca="false">FALSE()</f>
        <v>0</v>
      </c>
      <c r="AA277" s="0" t="n">
        <f aca="false">FALSE()</f>
        <v>0</v>
      </c>
      <c r="AB277" s="0" t="n">
        <f aca="false">TRUE()</f>
        <v>1</v>
      </c>
      <c r="AC277" s="0" t="n">
        <v>3</v>
      </c>
      <c r="AD277" s="0" t="s">
        <v>2129</v>
      </c>
      <c r="AE277" s="0" t="n">
        <f aca="false">TRUE()</f>
        <v>1</v>
      </c>
      <c r="AF277" s="0" t="s">
        <v>4544</v>
      </c>
      <c r="AG277" s="0" t="n">
        <v>2</v>
      </c>
      <c r="AH277" s="0" t="s">
        <v>4545</v>
      </c>
      <c r="AI277" s="0" t="s">
        <v>4546</v>
      </c>
      <c r="AJ277" s="0" t="n">
        <v>0</v>
      </c>
      <c r="AK277" s="0" t="s">
        <v>2118</v>
      </c>
      <c r="AL277" s="0" t="n">
        <f aca="false">FALSE()</f>
        <v>0</v>
      </c>
      <c r="AM277" s="0" t="n">
        <f aca="false">TRUE()</f>
        <v>1</v>
      </c>
      <c r="AN277" s="0" t="n">
        <f aca="false">FALSE()</f>
        <v>0</v>
      </c>
      <c r="AO277" s="0" t="n">
        <f aca="false">FALSE()</f>
        <v>0</v>
      </c>
      <c r="AP277" s="0" t="n">
        <f aca="false">TRUE()</f>
        <v>1</v>
      </c>
      <c r="AQ277" s="380" t="n">
        <v>43123.6305555556</v>
      </c>
      <c r="AR277" s="380" t="n">
        <v>40991.1666666667</v>
      </c>
      <c r="AS277" s="0" t="s">
        <v>4547</v>
      </c>
      <c r="AT277" s="0" t="s">
        <v>2170</v>
      </c>
      <c r="AU277" s="0" t="s">
        <v>2170</v>
      </c>
    </row>
    <row r="278" customFormat="false" ht="15" hidden="true" customHeight="false" outlineLevel="0" collapsed="false">
      <c r="A278" s="0" t="s">
        <v>4548</v>
      </c>
      <c r="B278" s="0" t="s">
        <v>4549</v>
      </c>
      <c r="C278" s="0" t="s">
        <v>4550</v>
      </c>
      <c r="D278" s="0" t="s">
        <v>2297</v>
      </c>
      <c r="E278" s="0" t="s">
        <v>4548</v>
      </c>
      <c r="F278" s="0" t="n">
        <v>1</v>
      </c>
      <c r="G278" s="0" t="s">
        <v>2298</v>
      </c>
      <c r="H278" s="0" t="s">
        <v>2170</v>
      </c>
      <c r="I278" s="0" t="s">
        <v>2170</v>
      </c>
      <c r="J278" s="0" t="s">
        <v>2170</v>
      </c>
      <c r="K278" s="0" t="s">
        <v>2170</v>
      </c>
      <c r="L278" s="0" t="s">
        <v>2170</v>
      </c>
      <c r="M278" s="0" t="s">
        <v>2170</v>
      </c>
      <c r="N278" s="0" t="n">
        <f aca="false">FALSE()</f>
        <v>0</v>
      </c>
      <c r="O278" s="0" t="s">
        <v>4551</v>
      </c>
      <c r="P278" s="0" t="s">
        <v>2300</v>
      </c>
      <c r="Q278" s="380" t="n">
        <v>22041.1666666667</v>
      </c>
      <c r="R278" s="0" t="n">
        <v>218550601</v>
      </c>
      <c r="S278" s="0" t="s">
        <v>2301</v>
      </c>
      <c r="T278" s="0" t="s">
        <v>2302</v>
      </c>
      <c r="U278" s="0" t="s">
        <v>2330</v>
      </c>
      <c r="V278" s="0" t="n">
        <v>400000000</v>
      </c>
      <c r="W278" s="0" t="s">
        <v>2366</v>
      </c>
      <c r="X278" s="0" t="n">
        <v>4</v>
      </c>
      <c r="Y278" s="0" t="n">
        <f aca="false">FALSE()</f>
        <v>0</v>
      </c>
      <c r="Z278" s="0" t="n">
        <f aca="false">FALSE()</f>
        <v>0</v>
      </c>
      <c r="AA278" s="0" t="n">
        <f aca="false">FALSE()</f>
        <v>0</v>
      </c>
      <c r="AB278" s="0" t="n">
        <f aca="false">TRUE()</f>
        <v>1</v>
      </c>
      <c r="AC278" s="0" t="n">
        <v>1</v>
      </c>
      <c r="AD278" s="0" t="s">
        <v>2129</v>
      </c>
      <c r="AE278" s="0" t="n">
        <f aca="false">TRUE()</f>
        <v>1</v>
      </c>
      <c r="AF278" s="0" t="s">
        <v>4552</v>
      </c>
      <c r="AG278" s="0" t="n">
        <v>2</v>
      </c>
      <c r="AH278" s="0" t="s">
        <v>4553</v>
      </c>
      <c r="AI278" s="0" t="s">
        <v>4554</v>
      </c>
      <c r="AJ278" s="0" t="n">
        <v>0</v>
      </c>
      <c r="AK278" s="0" t="s">
        <v>2118</v>
      </c>
      <c r="AL278" s="0" t="n">
        <f aca="false">FALSE()</f>
        <v>0</v>
      </c>
      <c r="AM278" s="0" t="n">
        <f aca="false">TRUE()</f>
        <v>1</v>
      </c>
      <c r="AN278" s="0" t="n">
        <f aca="false">FALSE()</f>
        <v>0</v>
      </c>
      <c r="AO278" s="0" t="n">
        <f aca="false">FALSE()</f>
        <v>0</v>
      </c>
      <c r="AP278" s="0" t="n">
        <f aca="false">FALSE()</f>
        <v>0</v>
      </c>
      <c r="AQ278" s="380" t="n">
        <v>43123.7277777778</v>
      </c>
      <c r="AR278" s="380" t="n">
        <v>32399.1666666667</v>
      </c>
      <c r="AS278" s="0" t="s">
        <v>4555</v>
      </c>
      <c r="AT278" s="0" t="s">
        <v>2170</v>
      </c>
      <c r="AU278" s="0" t="s">
        <v>2170</v>
      </c>
    </row>
    <row r="279" customFormat="false" ht="15" hidden="true" customHeight="false" outlineLevel="0" collapsed="false">
      <c r="A279" s="0" t="s">
        <v>4556</v>
      </c>
      <c r="B279" s="0" t="s">
        <v>4557</v>
      </c>
      <c r="C279" s="0" t="s">
        <v>4558</v>
      </c>
      <c r="D279" s="0" t="s">
        <v>2297</v>
      </c>
      <c r="E279" s="0" t="s">
        <v>4556</v>
      </c>
      <c r="F279" s="0" t="n">
        <v>1</v>
      </c>
      <c r="G279" s="0" t="s">
        <v>2298</v>
      </c>
      <c r="H279" s="0" t="s">
        <v>2170</v>
      </c>
      <c r="I279" s="0" t="s">
        <v>2170</v>
      </c>
      <c r="J279" s="0" t="s">
        <v>2170</v>
      </c>
      <c r="K279" s="0" t="s">
        <v>2170</v>
      </c>
      <c r="L279" s="0" t="s">
        <v>2170</v>
      </c>
      <c r="M279" s="0" t="s">
        <v>2170</v>
      </c>
      <c r="N279" s="0" t="n">
        <f aca="false">FALSE()</f>
        <v>0</v>
      </c>
      <c r="O279" s="0" t="s">
        <v>4559</v>
      </c>
      <c r="P279" s="0" t="s">
        <v>2300</v>
      </c>
      <c r="Q279" s="380" t="n">
        <v>38373.125</v>
      </c>
      <c r="R279" s="0" t="n">
        <v>108870848</v>
      </c>
      <c r="S279" s="0" t="s">
        <v>2301</v>
      </c>
      <c r="T279" s="0" t="s">
        <v>2302</v>
      </c>
      <c r="U279" s="0" t="s">
        <v>2114</v>
      </c>
      <c r="V279" s="0" t="n">
        <v>400000000</v>
      </c>
      <c r="W279" s="0" t="s">
        <v>2321</v>
      </c>
      <c r="X279" s="0" t="n">
        <v>4</v>
      </c>
      <c r="Y279" s="0" t="n">
        <f aca="false">FALSE()</f>
        <v>0</v>
      </c>
      <c r="Z279" s="0" t="n">
        <f aca="false">FALSE()</f>
        <v>0</v>
      </c>
      <c r="AA279" s="0" t="n">
        <f aca="false">FALSE()</f>
        <v>0</v>
      </c>
      <c r="AB279" s="0" t="n">
        <f aca="false">TRUE()</f>
        <v>1</v>
      </c>
      <c r="AC279" s="0" t="n">
        <v>1</v>
      </c>
      <c r="AD279" s="0" t="s">
        <v>2129</v>
      </c>
      <c r="AE279" s="0" t="n">
        <f aca="false">TRUE()</f>
        <v>1</v>
      </c>
      <c r="AF279" s="0" t="s">
        <v>4560</v>
      </c>
      <c r="AG279" s="0" t="n">
        <v>2</v>
      </c>
      <c r="AH279" s="0" t="s">
        <v>4561</v>
      </c>
      <c r="AI279" s="0" t="s">
        <v>4562</v>
      </c>
      <c r="AJ279" s="0" t="n">
        <v>0</v>
      </c>
      <c r="AK279" s="0" t="s">
        <v>2118</v>
      </c>
      <c r="AL279" s="0" t="n">
        <f aca="false">FALSE()</f>
        <v>0</v>
      </c>
      <c r="AM279" s="0" t="n">
        <f aca="false">TRUE()</f>
        <v>1</v>
      </c>
      <c r="AN279" s="0" t="n">
        <f aca="false">FALSE()</f>
        <v>0</v>
      </c>
      <c r="AO279" s="0" t="n">
        <f aca="false">FALSE()</f>
        <v>0</v>
      </c>
      <c r="AP279" s="0" t="n">
        <f aca="false">FALSE()</f>
        <v>0</v>
      </c>
      <c r="AQ279" s="380" t="n">
        <v>43524.7291666667</v>
      </c>
      <c r="AR279" s="380" t="n">
        <v>38373.125</v>
      </c>
      <c r="AS279" s="0" t="s">
        <v>4563</v>
      </c>
      <c r="AT279" s="0" t="s">
        <v>2170</v>
      </c>
      <c r="AU279" s="0" t="s">
        <v>2170</v>
      </c>
    </row>
    <row r="280" customFormat="false" ht="15" hidden="true" customHeight="false" outlineLevel="0" collapsed="false">
      <c r="A280" s="0" t="s">
        <v>4564</v>
      </c>
      <c r="B280" s="0" t="s">
        <v>4565</v>
      </c>
      <c r="C280" s="0" t="s">
        <v>4566</v>
      </c>
      <c r="D280" s="0" t="s">
        <v>2297</v>
      </c>
      <c r="E280" s="0" t="s">
        <v>4564</v>
      </c>
      <c r="F280" s="0" t="n">
        <v>1</v>
      </c>
      <c r="G280" s="0" t="s">
        <v>2298</v>
      </c>
      <c r="H280" s="0" t="s">
        <v>2170</v>
      </c>
      <c r="I280" s="0" t="s">
        <v>2170</v>
      </c>
      <c r="J280" s="0" t="s">
        <v>2170</v>
      </c>
      <c r="K280" s="0" t="s">
        <v>2170</v>
      </c>
      <c r="L280" s="0" t="s">
        <v>2170</v>
      </c>
      <c r="M280" s="0" t="s">
        <v>2170</v>
      </c>
      <c r="N280" s="0" t="n">
        <f aca="false">FALSE()</f>
        <v>0</v>
      </c>
      <c r="O280" s="0" t="s">
        <v>4567</v>
      </c>
      <c r="P280" s="0" t="s">
        <v>2300</v>
      </c>
      <c r="Q280" s="380" t="n">
        <v>25569.125</v>
      </c>
      <c r="R280" s="0" t="n">
        <v>430503000</v>
      </c>
      <c r="S280" s="0" t="s">
        <v>4568</v>
      </c>
      <c r="T280" s="0" t="s">
        <v>4569</v>
      </c>
      <c r="U280" s="0" t="s">
        <v>2116</v>
      </c>
      <c r="V280" s="0" t="n">
        <v>0</v>
      </c>
      <c r="W280" s="0" t="s">
        <v>4570</v>
      </c>
      <c r="X280" s="0" t="n">
        <v>4</v>
      </c>
      <c r="Y280" s="0" t="n">
        <f aca="false">FALSE()</f>
        <v>0</v>
      </c>
      <c r="Z280" s="0" t="n">
        <f aca="false">FALSE()</f>
        <v>0</v>
      </c>
      <c r="AA280" s="0" t="n">
        <f aca="false">FALSE()</f>
        <v>0</v>
      </c>
      <c r="AB280" s="0" t="n">
        <f aca="false">TRUE()</f>
        <v>1</v>
      </c>
      <c r="AC280" s="0" t="n">
        <v>1</v>
      </c>
      <c r="AD280" s="0" t="s">
        <v>2129</v>
      </c>
      <c r="AE280" s="0" t="n">
        <f aca="false">TRUE()</f>
        <v>1</v>
      </c>
      <c r="AF280" s="0" t="s">
        <v>4571</v>
      </c>
      <c r="AG280" s="0" t="n">
        <v>2</v>
      </c>
      <c r="AH280" s="0" t="s">
        <v>4572</v>
      </c>
      <c r="AI280" s="0" t="s">
        <v>4573</v>
      </c>
      <c r="AJ280" s="0" t="n">
        <v>0</v>
      </c>
      <c r="AK280" s="0" t="s">
        <v>2118</v>
      </c>
      <c r="AL280" s="0" t="n">
        <f aca="false">FALSE()</f>
        <v>0</v>
      </c>
      <c r="AM280" s="0" t="n">
        <f aca="false">TRUE()</f>
        <v>1</v>
      </c>
      <c r="AN280" s="0" t="n">
        <f aca="false">FALSE()</f>
        <v>0</v>
      </c>
      <c r="AO280" s="0" t="n">
        <f aca="false">FALSE()</f>
        <v>0</v>
      </c>
      <c r="AP280" s="0" t="n">
        <f aca="false">FALSE()</f>
        <v>0</v>
      </c>
      <c r="AQ280" s="380" t="n">
        <v>44041.6125</v>
      </c>
      <c r="AR280" s="380" t="n">
        <v>44041.4166666667</v>
      </c>
      <c r="AS280" s="0" t="s">
        <v>4574</v>
      </c>
      <c r="AT280" s="0" t="s">
        <v>2170</v>
      </c>
      <c r="AU280" s="0" t="s">
        <v>2170</v>
      </c>
    </row>
    <row r="281" customFormat="false" ht="15" hidden="true" customHeight="false" outlineLevel="0" collapsed="false">
      <c r="A281" s="0" t="s">
        <v>4575</v>
      </c>
      <c r="B281" s="0" t="s">
        <v>4576</v>
      </c>
      <c r="C281" s="0" t="s">
        <v>4577</v>
      </c>
      <c r="D281" s="0" t="s">
        <v>2297</v>
      </c>
      <c r="E281" s="0" t="s">
        <v>4575</v>
      </c>
      <c r="F281" s="0" t="n">
        <v>1</v>
      </c>
      <c r="G281" s="0" t="s">
        <v>2298</v>
      </c>
      <c r="H281" s="0" t="s">
        <v>2170</v>
      </c>
      <c r="I281" s="0" t="s">
        <v>2170</v>
      </c>
      <c r="J281" s="0" t="s">
        <v>2170</v>
      </c>
      <c r="K281" s="0" t="s">
        <v>2170</v>
      </c>
      <c r="L281" s="0" t="s">
        <v>2170</v>
      </c>
      <c r="M281" s="0" t="s">
        <v>2170</v>
      </c>
      <c r="N281" s="0" t="n">
        <f aca="false">FALSE()</f>
        <v>0</v>
      </c>
      <c r="O281" s="0" t="s">
        <v>4578</v>
      </c>
      <c r="P281" s="0" t="s">
        <v>2300</v>
      </c>
      <c r="Q281" s="380" t="n">
        <v>43020.125</v>
      </c>
      <c r="R281" s="0" t="n">
        <v>101684111</v>
      </c>
      <c r="S281" s="0" t="s">
        <v>2301</v>
      </c>
      <c r="T281" s="0" t="s">
        <v>2302</v>
      </c>
      <c r="U281" s="0" t="s">
        <v>2684</v>
      </c>
      <c r="V281" s="0" t="n">
        <v>500000000</v>
      </c>
      <c r="W281" s="0" t="s">
        <v>2312</v>
      </c>
      <c r="X281" s="0" t="n">
        <v>4</v>
      </c>
      <c r="Y281" s="0" t="n">
        <f aca="false">FALSE()</f>
        <v>0</v>
      </c>
      <c r="Z281" s="0" t="n">
        <f aca="false">FALSE()</f>
        <v>0</v>
      </c>
      <c r="AA281" s="0" t="n">
        <f aca="false">FALSE()</f>
        <v>0</v>
      </c>
      <c r="AB281" s="0" t="n">
        <f aca="false">FALSE()</f>
        <v>0</v>
      </c>
      <c r="AC281" s="0" t="n">
        <v>1</v>
      </c>
      <c r="AD281" s="0" t="s">
        <v>2129</v>
      </c>
      <c r="AE281" s="0" t="n">
        <f aca="false">TRUE()</f>
        <v>1</v>
      </c>
      <c r="AF281" s="0" t="s">
        <v>4579</v>
      </c>
      <c r="AG281" s="0" t="n">
        <v>2</v>
      </c>
      <c r="AH281" s="0" t="s">
        <v>4580</v>
      </c>
      <c r="AI281" s="0" t="s">
        <v>4581</v>
      </c>
      <c r="AJ281" s="0" t="n">
        <v>0</v>
      </c>
      <c r="AK281" s="0" t="s">
        <v>2118</v>
      </c>
      <c r="AL281" s="0" t="n">
        <f aca="false">FALSE()</f>
        <v>0</v>
      </c>
      <c r="AM281" s="0" t="n">
        <f aca="false">TRUE()</f>
        <v>1</v>
      </c>
      <c r="AN281" s="0" t="n">
        <f aca="false">FALSE()</f>
        <v>0</v>
      </c>
      <c r="AO281" s="0" t="n">
        <f aca="false">FALSE()</f>
        <v>0</v>
      </c>
      <c r="AP281" s="0" t="n">
        <f aca="false">FALSE()</f>
        <v>0</v>
      </c>
      <c r="AQ281" s="380" t="n">
        <v>43627.6868055556</v>
      </c>
      <c r="AR281" s="380" t="n">
        <v>43020.125</v>
      </c>
      <c r="AS281" s="0" t="s">
        <v>4582</v>
      </c>
      <c r="AT281" s="0" t="s">
        <v>2170</v>
      </c>
      <c r="AU281" s="0" t="s">
        <v>2170</v>
      </c>
    </row>
    <row r="282" customFormat="false" ht="15" hidden="true" customHeight="false" outlineLevel="0" collapsed="false">
      <c r="A282" s="0" t="s">
        <v>4583</v>
      </c>
      <c r="B282" s="0" t="s">
        <v>4584</v>
      </c>
      <c r="C282" s="0" t="s">
        <v>4585</v>
      </c>
      <c r="D282" s="0" t="s">
        <v>2297</v>
      </c>
      <c r="E282" s="0" t="s">
        <v>4583</v>
      </c>
      <c r="F282" s="0" t="n">
        <v>1</v>
      </c>
      <c r="G282" s="0" t="s">
        <v>2298</v>
      </c>
      <c r="H282" s="0" t="s">
        <v>2170</v>
      </c>
      <c r="I282" s="0" t="s">
        <v>2170</v>
      </c>
      <c r="J282" s="0" t="s">
        <v>2170</v>
      </c>
      <c r="K282" s="0" t="s">
        <v>2170</v>
      </c>
      <c r="L282" s="0" t="s">
        <v>2170</v>
      </c>
      <c r="M282" s="0" t="s">
        <v>2170</v>
      </c>
      <c r="N282" s="0" t="n">
        <f aca="false">FALSE()</f>
        <v>0</v>
      </c>
      <c r="O282" s="0" t="s">
        <v>4586</v>
      </c>
      <c r="P282" s="0" t="s">
        <v>2300</v>
      </c>
      <c r="Q282" s="380" t="n">
        <v>30484.1666666667</v>
      </c>
      <c r="R282" s="0" t="n">
        <v>567852353</v>
      </c>
      <c r="S282" s="0" t="s">
        <v>2301</v>
      </c>
      <c r="T282" s="0" t="s">
        <v>2302</v>
      </c>
      <c r="U282" s="0" t="s">
        <v>2330</v>
      </c>
      <c r="V282" s="0" t="n">
        <v>0</v>
      </c>
      <c r="W282" s="0" t="s">
        <v>2321</v>
      </c>
      <c r="X282" s="0" t="n">
        <v>4</v>
      </c>
      <c r="Y282" s="0" t="n">
        <f aca="false">FALSE()</f>
        <v>0</v>
      </c>
      <c r="Z282" s="0" t="n">
        <f aca="false">FALSE()</f>
        <v>0</v>
      </c>
      <c r="AA282" s="0" t="n">
        <f aca="false">FALSE()</f>
        <v>0</v>
      </c>
      <c r="AB282" s="0" t="n">
        <f aca="false">TRUE()</f>
        <v>1</v>
      </c>
      <c r="AC282" s="0" t="n">
        <v>1</v>
      </c>
      <c r="AD282" s="0" t="s">
        <v>2129</v>
      </c>
      <c r="AE282" s="0" t="n">
        <f aca="false">TRUE()</f>
        <v>1</v>
      </c>
      <c r="AF282" s="0" t="s">
        <v>4587</v>
      </c>
      <c r="AG282" s="0" t="n">
        <v>2</v>
      </c>
      <c r="AH282" s="0" t="s">
        <v>4588</v>
      </c>
      <c r="AI282" s="0" t="s">
        <v>4589</v>
      </c>
      <c r="AJ282" s="0" t="n">
        <v>0</v>
      </c>
      <c r="AK282" s="0" t="s">
        <v>2118</v>
      </c>
      <c r="AL282" s="0" t="n">
        <f aca="false">FALSE()</f>
        <v>0</v>
      </c>
      <c r="AM282" s="0" t="n">
        <f aca="false">TRUE()</f>
        <v>1</v>
      </c>
      <c r="AN282" s="0" t="n">
        <f aca="false">FALSE()</f>
        <v>0</v>
      </c>
      <c r="AO282" s="0" t="n">
        <f aca="false">FALSE()</f>
        <v>0</v>
      </c>
      <c r="AP282" s="0" t="n">
        <f aca="false">FALSE()</f>
        <v>0</v>
      </c>
      <c r="AQ282" s="380" t="n">
        <v>43123.6576388889</v>
      </c>
      <c r="AR282" s="380" t="n">
        <v>32398.1666666667</v>
      </c>
      <c r="AS282" s="0" t="s">
        <v>4590</v>
      </c>
      <c r="AT282" s="0" t="s">
        <v>2170</v>
      </c>
      <c r="AU282" s="0" t="s">
        <v>2170</v>
      </c>
    </row>
    <row r="283" customFormat="false" ht="15" hidden="true" customHeight="false" outlineLevel="0" collapsed="false">
      <c r="A283" s="0" t="s">
        <v>4591</v>
      </c>
      <c r="B283" s="0" t="s">
        <v>4592</v>
      </c>
      <c r="C283" s="0" t="s">
        <v>4593</v>
      </c>
      <c r="D283" s="0" t="s">
        <v>2888</v>
      </c>
      <c r="E283" s="0" t="s">
        <v>4591</v>
      </c>
      <c r="F283" s="0" t="n">
        <v>1</v>
      </c>
      <c r="G283" s="0" t="s">
        <v>434</v>
      </c>
      <c r="H283" s="0" t="s">
        <v>2170</v>
      </c>
      <c r="I283" s="0" t="s">
        <v>2170</v>
      </c>
      <c r="J283" s="0" t="s">
        <v>2170</v>
      </c>
      <c r="K283" s="0" t="s">
        <v>2170</v>
      </c>
      <c r="L283" s="0" t="s">
        <v>2170</v>
      </c>
      <c r="M283" s="0" t="s">
        <v>2170</v>
      </c>
      <c r="N283" s="0" t="n">
        <f aca="false">FALSE()</f>
        <v>0</v>
      </c>
      <c r="O283" s="0" t="s">
        <v>4594</v>
      </c>
      <c r="P283" s="0" t="s">
        <v>2890</v>
      </c>
      <c r="Q283" s="380" t="n">
        <v>35815.125</v>
      </c>
      <c r="R283" s="0" t="n">
        <v>731654</v>
      </c>
      <c r="S283" s="0" t="s">
        <v>601</v>
      </c>
      <c r="T283" s="0" t="s">
        <v>2602</v>
      </c>
      <c r="U283" s="0" t="s">
        <v>2451</v>
      </c>
      <c r="V283" s="0" t="n">
        <v>731654</v>
      </c>
      <c r="W283" s="0" t="s">
        <v>4595</v>
      </c>
      <c r="X283" s="0" t="n">
        <v>5</v>
      </c>
      <c r="Y283" s="0" t="n">
        <f aca="false">FALSE()</f>
        <v>0</v>
      </c>
      <c r="Z283" s="0" t="n">
        <f aca="false">TRUE()</f>
        <v>1</v>
      </c>
      <c r="AA283" s="0" t="n">
        <f aca="false">TRUE()</f>
        <v>1</v>
      </c>
      <c r="AB283" s="0" t="n">
        <f aca="false">FALSE()</f>
        <v>0</v>
      </c>
      <c r="AC283" s="0" t="n">
        <v>2</v>
      </c>
      <c r="AD283" s="0" t="s">
        <v>2129</v>
      </c>
      <c r="AE283" s="0" t="n">
        <f aca="false">TRUE()</f>
        <v>1</v>
      </c>
      <c r="AF283" s="0" t="s">
        <v>4596</v>
      </c>
      <c r="AG283" s="0" t="n">
        <v>1</v>
      </c>
      <c r="AH283" s="0" t="s">
        <v>4597</v>
      </c>
      <c r="AI283" s="0" t="s">
        <v>4598</v>
      </c>
      <c r="AJ283" s="0" t="n">
        <v>0</v>
      </c>
      <c r="AK283" s="0" t="s">
        <v>2118</v>
      </c>
      <c r="AL283" s="0" t="n">
        <f aca="false">TRUE()</f>
        <v>1</v>
      </c>
      <c r="AM283" s="0" t="n">
        <f aca="false">TRUE()</f>
        <v>1</v>
      </c>
      <c r="AN283" s="0" t="n">
        <f aca="false">FALSE()</f>
        <v>0</v>
      </c>
      <c r="AO283" s="0" t="n">
        <f aca="false">FALSE()</f>
        <v>0</v>
      </c>
      <c r="AP283" s="0" t="n">
        <f aca="false">FALSE()</f>
        <v>0</v>
      </c>
      <c r="AQ283" s="380" t="n">
        <v>45140.6576388889</v>
      </c>
      <c r="AR283" s="380" t="n">
        <v>45140.4166666667</v>
      </c>
      <c r="AS283" s="0" t="s">
        <v>4599</v>
      </c>
      <c r="AT283" s="0" t="s">
        <v>2170</v>
      </c>
      <c r="AU283" s="0" t="s">
        <v>2170</v>
      </c>
    </row>
    <row r="284" customFormat="false" ht="15" hidden="true" customHeight="false" outlineLevel="0" collapsed="false">
      <c r="A284" s="0" t="s">
        <v>4600</v>
      </c>
      <c r="B284" s="0" t="s">
        <v>4601</v>
      </c>
      <c r="C284" s="0" t="s">
        <v>4602</v>
      </c>
      <c r="D284" s="0" t="s">
        <v>2297</v>
      </c>
      <c r="E284" s="0" t="s">
        <v>4600</v>
      </c>
      <c r="F284" s="0" t="n">
        <v>1</v>
      </c>
      <c r="G284" s="0" t="s">
        <v>2298</v>
      </c>
      <c r="H284" s="0" t="s">
        <v>2170</v>
      </c>
      <c r="I284" s="0" t="s">
        <v>2170</v>
      </c>
      <c r="J284" s="0" t="s">
        <v>2170</v>
      </c>
      <c r="K284" s="0" t="s">
        <v>2170</v>
      </c>
      <c r="L284" s="0" t="s">
        <v>2170</v>
      </c>
      <c r="M284" s="0" t="s">
        <v>2170</v>
      </c>
      <c r="N284" s="0" t="n">
        <f aca="false">FALSE()</f>
        <v>0</v>
      </c>
      <c r="O284" s="0" t="s">
        <v>4603</v>
      </c>
      <c r="P284" s="0" t="s">
        <v>2300</v>
      </c>
      <c r="Q284" s="380" t="n">
        <v>25569.125</v>
      </c>
      <c r="R284" s="0" t="n">
        <v>15435844</v>
      </c>
      <c r="S284" s="0" t="s">
        <v>2301</v>
      </c>
      <c r="T284" s="0" t="s">
        <v>2302</v>
      </c>
      <c r="U284" s="0" t="s">
        <v>2115</v>
      </c>
      <c r="V284" s="0" t="n">
        <v>30000000</v>
      </c>
      <c r="W284" s="0" t="s">
        <v>2383</v>
      </c>
      <c r="X284" s="0" t="n">
        <v>4</v>
      </c>
      <c r="Y284" s="0" t="n">
        <f aca="false">FALSE()</f>
        <v>0</v>
      </c>
      <c r="Z284" s="0" t="n">
        <f aca="false">FALSE()</f>
        <v>0</v>
      </c>
      <c r="AA284" s="0" t="n">
        <f aca="false">FALSE()</f>
        <v>0</v>
      </c>
      <c r="AB284" s="0" t="n">
        <f aca="false">TRUE()</f>
        <v>1</v>
      </c>
      <c r="AC284" s="0" t="n">
        <v>1</v>
      </c>
      <c r="AD284" s="0" t="s">
        <v>2129</v>
      </c>
      <c r="AE284" s="0" t="n">
        <f aca="false">TRUE()</f>
        <v>1</v>
      </c>
      <c r="AF284" s="0" t="s">
        <v>4604</v>
      </c>
      <c r="AG284" s="0" t="n">
        <v>2</v>
      </c>
      <c r="AH284" s="0" t="s">
        <v>4605</v>
      </c>
      <c r="AI284" s="0" t="s">
        <v>4606</v>
      </c>
      <c r="AJ284" s="0" t="n">
        <v>0</v>
      </c>
      <c r="AK284" s="0" t="s">
        <v>2118</v>
      </c>
      <c r="AL284" s="0" t="n">
        <f aca="false">FALSE()</f>
        <v>0</v>
      </c>
      <c r="AM284" s="0" t="n">
        <f aca="false">TRUE()</f>
        <v>1</v>
      </c>
      <c r="AN284" s="0" t="n">
        <f aca="false">FALSE()</f>
        <v>0</v>
      </c>
      <c r="AO284" s="0" t="n">
        <f aca="false">FALSE()</f>
        <v>0</v>
      </c>
      <c r="AP284" s="0" t="n">
        <f aca="false">FALSE()</f>
        <v>0</v>
      </c>
      <c r="AQ284" s="380" t="n">
        <v>43524.7548611111</v>
      </c>
      <c r="AR284" s="380" t="n">
        <v>32687.1666666667</v>
      </c>
      <c r="AS284" s="0" t="s">
        <v>4607</v>
      </c>
      <c r="AT284" s="0" t="s">
        <v>2170</v>
      </c>
      <c r="AU284" s="0" t="s">
        <v>2170</v>
      </c>
    </row>
    <row r="285" customFormat="false" ht="15" hidden="true" customHeight="false" outlineLevel="0" collapsed="false">
      <c r="A285" s="0" t="s">
        <v>4608</v>
      </c>
      <c r="B285" s="0" t="s">
        <v>4609</v>
      </c>
      <c r="C285" s="0" t="s">
        <v>4610</v>
      </c>
      <c r="D285" s="0" t="s">
        <v>2525</v>
      </c>
      <c r="E285" s="0" t="s">
        <v>4608</v>
      </c>
      <c r="F285" s="0" t="n">
        <v>10</v>
      </c>
      <c r="G285" s="0" t="s">
        <v>2526</v>
      </c>
      <c r="H285" s="0" t="s">
        <v>2170</v>
      </c>
      <c r="I285" s="0" t="s">
        <v>2170</v>
      </c>
      <c r="J285" s="0" t="s">
        <v>2170</v>
      </c>
      <c r="K285" s="0" t="s">
        <v>2170</v>
      </c>
      <c r="L285" s="0" t="s">
        <v>2170</v>
      </c>
      <c r="M285" s="0" t="s">
        <v>2170</v>
      </c>
      <c r="N285" s="0" t="n">
        <f aca="false">FALSE()</f>
        <v>0</v>
      </c>
      <c r="O285" s="0" t="s">
        <v>4611</v>
      </c>
      <c r="P285" s="0" t="s">
        <v>2300</v>
      </c>
      <c r="Q285" s="380" t="n">
        <v>25569.125</v>
      </c>
      <c r="R285" s="0" t="n">
        <v>1503222397</v>
      </c>
      <c r="S285" s="0" t="s">
        <v>2879</v>
      </c>
      <c r="T285" s="0" t="s">
        <v>2880</v>
      </c>
      <c r="U285" s="0" t="s">
        <v>2365</v>
      </c>
      <c r="V285" s="0" t="n">
        <v>0</v>
      </c>
      <c r="W285" s="0" t="s">
        <v>3435</v>
      </c>
      <c r="X285" s="0" t="n">
        <v>4</v>
      </c>
      <c r="Y285" s="0" t="n">
        <f aca="false">FALSE()</f>
        <v>0</v>
      </c>
      <c r="Z285" s="0" t="n">
        <f aca="false">FALSE()</f>
        <v>0</v>
      </c>
      <c r="AA285" s="0" t="n">
        <f aca="false">FALSE()</f>
        <v>0</v>
      </c>
      <c r="AB285" s="0" t="n">
        <f aca="false">TRUE()</f>
        <v>1</v>
      </c>
      <c r="AC285" s="0" t="n">
        <v>1</v>
      </c>
      <c r="AD285" s="0" t="s">
        <v>2137</v>
      </c>
      <c r="AE285" s="0" t="n">
        <f aca="false">TRUE()</f>
        <v>1</v>
      </c>
      <c r="AF285" s="0" t="s">
        <v>4612</v>
      </c>
      <c r="AG285" s="0" t="n">
        <v>2</v>
      </c>
      <c r="AH285" s="0" t="s">
        <v>4613</v>
      </c>
      <c r="AI285" s="0" t="s">
        <v>4614</v>
      </c>
      <c r="AJ285" s="0" t="n">
        <v>0</v>
      </c>
      <c r="AK285" s="0" t="s">
        <v>2118</v>
      </c>
      <c r="AL285" s="0" t="n">
        <f aca="false">FALSE()</f>
        <v>0</v>
      </c>
      <c r="AM285" s="0" t="n">
        <f aca="false">FALSE()</f>
        <v>0</v>
      </c>
      <c r="AN285" s="0" t="n">
        <f aca="false">FALSE()</f>
        <v>0</v>
      </c>
      <c r="AO285" s="0" t="n">
        <f aca="false">FALSE()</f>
        <v>0</v>
      </c>
      <c r="AP285" s="0" t="n">
        <f aca="false">TRUE()</f>
        <v>1</v>
      </c>
      <c r="AQ285" s="380" t="n">
        <v>44846.3402777778</v>
      </c>
      <c r="AR285" s="380" t="n">
        <v>44846.4166666667</v>
      </c>
      <c r="AS285" s="0" t="s">
        <v>4615</v>
      </c>
      <c r="AT285" s="0" t="s">
        <v>2170</v>
      </c>
      <c r="AU285" s="0" t="s">
        <v>2170</v>
      </c>
    </row>
    <row r="286" customFormat="false" ht="15" hidden="true" customHeight="false" outlineLevel="0" collapsed="false">
      <c r="A286" s="0" t="s">
        <v>4616</v>
      </c>
      <c r="B286" s="0" t="s">
        <v>4617</v>
      </c>
      <c r="C286" s="0" t="s">
        <v>4618</v>
      </c>
      <c r="D286" s="0" t="s">
        <v>2297</v>
      </c>
      <c r="E286" s="0" t="s">
        <v>4616</v>
      </c>
      <c r="F286" s="0" t="n">
        <v>1</v>
      </c>
      <c r="G286" s="0" t="s">
        <v>2298</v>
      </c>
      <c r="H286" s="0" t="s">
        <v>2170</v>
      </c>
      <c r="I286" s="0" t="s">
        <v>2170</v>
      </c>
      <c r="J286" s="0" t="s">
        <v>2170</v>
      </c>
      <c r="K286" s="0" t="s">
        <v>2170</v>
      </c>
      <c r="L286" s="0" t="s">
        <v>2170</v>
      </c>
      <c r="M286" s="0" t="s">
        <v>2170</v>
      </c>
      <c r="N286" s="0" t="n">
        <f aca="false">FALSE()</f>
        <v>0</v>
      </c>
      <c r="O286" s="0" t="s">
        <v>4619</v>
      </c>
      <c r="P286" s="0" t="s">
        <v>2300</v>
      </c>
      <c r="Q286" s="380" t="n">
        <v>25569.125</v>
      </c>
      <c r="R286" s="0" t="n">
        <v>42158288</v>
      </c>
      <c r="S286" s="0" t="s">
        <v>2301</v>
      </c>
      <c r="T286" s="0" t="s">
        <v>2302</v>
      </c>
      <c r="U286" s="0" t="s">
        <v>4620</v>
      </c>
      <c r="V286" s="0" t="n">
        <v>500000000</v>
      </c>
      <c r="W286" s="0" t="s">
        <v>2366</v>
      </c>
      <c r="X286" s="0" t="n">
        <v>4</v>
      </c>
      <c r="Y286" s="0" t="n">
        <f aca="false">FALSE()</f>
        <v>0</v>
      </c>
      <c r="Z286" s="0" t="n">
        <f aca="false">FALSE()</f>
        <v>0</v>
      </c>
      <c r="AA286" s="0" t="n">
        <f aca="false">FALSE()</f>
        <v>0</v>
      </c>
      <c r="AB286" s="0" t="n">
        <f aca="false">TRUE()</f>
        <v>1</v>
      </c>
      <c r="AC286" s="0" t="n">
        <v>1</v>
      </c>
      <c r="AD286" s="0" t="s">
        <v>2129</v>
      </c>
      <c r="AE286" s="0" t="n">
        <f aca="false">TRUE()</f>
        <v>1</v>
      </c>
      <c r="AF286" s="0" t="s">
        <v>4621</v>
      </c>
      <c r="AG286" s="0" t="n">
        <v>2</v>
      </c>
      <c r="AH286" s="0" t="s">
        <v>4622</v>
      </c>
      <c r="AI286" s="0" t="s">
        <v>4623</v>
      </c>
      <c r="AJ286" s="0" t="n">
        <v>0</v>
      </c>
      <c r="AK286" s="0" t="s">
        <v>2118</v>
      </c>
      <c r="AL286" s="0" t="n">
        <f aca="false">FALSE()</f>
        <v>0</v>
      </c>
      <c r="AM286" s="0" t="n">
        <f aca="false">TRUE()</f>
        <v>1</v>
      </c>
      <c r="AN286" s="0" t="n">
        <f aca="false">FALSE()</f>
        <v>0</v>
      </c>
      <c r="AO286" s="0" t="n">
        <f aca="false">FALSE()</f>
        <v>0</v>
      </c>
      <c r="AP286" s="0" t="n">
        <f aca="false">FALSE()</f>
        <v>0</v>
      </c>
      <c r="AQ286" s="380" t="n">
        <v>43123.7291666667</v>
      </c>
      <c r="AR286" s="380" t="n">
        <v>37223.125</v>
      </c>
      <c r="AS286" s="0" t="s">
        <v>4624</v>
      </c>
      <c r="AT286" s="0" t="s">
        <v>2170</v>
      </c>
      <c r="AU286" s="0" t="s">
        <v>2170</v>
      </c>
    </row>
    <row r="287" customFormat="false" ht="15" hidden="true" customHeight="false" outlineLevel="0" collapsed="false">
      <c r="A287" s="0" t="s">
        <v>4625</v>
      </c>
      <c r="B287" s="0" t="s">
        <v>4626</v>
      </c>
      <c r="C287" s="0" t="s">
        <v>4627</v>
      </c>
      <c r="D287" s="0" t="s">
        <v>2297</v>
      </c>
      <c r="E287" s="0" t="s">
        <v>4625</v>
      </c>
      <c r="F287" s="0" t="n">
        <v>1</v>
      </c>
      <c r="G287" s="0" t="s">
        <v>2298</v>
      </c>
      <c r="H287" s="0" t="s">
        <v>2170</v>
      </c>
      <c r="I287" s="0" t="s">
        <v>2170</v>
      </c>
      <c r="J287" s="0" t="s">
        <v>2170</v>
      </c>
      <c r="K287" s="0" t="s">
        <v>2170</v>
      </c>
      <c r="L287" s="0" t="s">
        <v>2170</v>
      </c>
      <c r="M287" s="0" t="s">
        <v>2170</v>
      </c>
      <c r="N287" s="0" t="n">
        <f aca="false">FALSE()</f>
        <v>0</v>
      </c>
      <c r="O287" s="0" t="s">
        <v>4628</v>
      </c>
      <c r="P287" s="0" t="s">
        <v>2300</v>
      </c>
      <c r="Q287" s="380" t="n">
        <v>25569.125</v>
      </c>
      <c r="R287" s="0" t="n">
        <v>1584484163</v>
      </c>
      <c r="S287" s="0" t="s">
        <v>2667</v>
      </c>
      <c r="U287" s="0" t="s">
        <v>2574</v>
      </c>
      <c r="V287" s="0" t="n">
        <v>0</v>
      </c>
      <c r="W287" s="0" t="s">
        <v>2409</v>
      </c>
      <c r="X287" s="0" t="n">
        <v>4</v>
      </c>
      <c r="Y287" s="0" t="n">
        <f aca="false">FALSE()</f>
        <v>0</v>
      </c>
      <c r="Z287" s="0" t="n">
        <f aca="false">FALSE()</f>
        <v>0</v>
      </c>
      <c r="AA287" s="0" t="n">
        <f aca="false">FALSE()</f>
        <v>0</v>
      </c>
      <c r="AB287" s="0" t="n">
        <f aca="false">TRUE()</f>
        <v>1</v>
      </c>
      <c r="AC287" s="0" t="n">
        <v>1</v>
      </c>
      <c r="AD287" s="0" t="s">
        <v>2129</v>
      </c>
      <c r="AE287" s="0" t="n">
        <f aca="false">TRUE()</f>
        <v>1</v>
      </c>
      <c r="AF287" s="0" t="s">
        <v>4629</v>
      </c>
      <c r="AG287" s="0" t="n">
        <v>2</v>
      </c>
      <c r="AH287" s="0" t="s">
        <v>4630</v>
      </c>
      <c r="AI287" s="0" t="s">
        <v>4631</v>
      </c>
      <c r="AJ287" s="0" t="n">
        <v>0</v>
      </c>
      <c r="AK287" s="0" t="s">
        <v>2118</v>
      </c>
      <c r="AL287" s="0" t="n">
        <f aca="false">FALSE()</f>
        <v>0</v>
      </c>
      <c r="AM287" s="0" t="n">
        <f aca="false">TRUE()</f>
        <v>1</v>
      </c>
      <c r="AN287" s="0" t="n">
        <f aca="false">FALSE()</f>
        <v>0</v>
      </c>
      <c r="AO287" s="0" t="n">
        <f aca="false">FALSE()</f>
        <v>0</v>
      </c>
      <c r="AP287" s="0" t="n">
        <f aca="false">TRUE()</f>
        <v>1</v>
      </c>
      <c r="AQ287" s="380" t="n">
        <v>44781.65625</v>
      </c>
      <c r="AR287" s="380" t="n">
        <v>44781.4166666667</v>
      </c>
      <c r="AS287" s="0" t="s">
        <v>4632</v>
      </c>
      <c r="AT287" s="0" t="s">
        <v>2170</v>
      </c>
      <c r="AU287" s="0" t="s">
        <v>2170</v>
      </c>
    </row>
    <row r="288" customFormat="false" ht="15" hidden="true" customHeight="false" outlineLevel="0" collapsed="false">
      <c r="A288" s="0" t="s">
        <v>4633</v>
      </c>
      <c r="B288" s="0" t="s">
        <v>4634</v>
      </c>
      <c r="C288" s="0" t="s">
        <v>4635</v>
      </c>
      <c r="D288" s="0" t="s">
        <v>2297</v>
      </c>
      <c r="E288" s="0" t="s">
        <v>4633</v>
      </c>
      <c r="F288" s="0" t="n">
        <v>1</v>
      </c>
      <c r="G288" s="0" t="s">
        <v>2298</v>
      </c>
      <c r="H288" s="0" t="s">
        <v>2170</v>
      </c>
      <c r="I288" s="0" t="s">
        <v>2170</v>
      </c>
      <c r="J288" s="0" t="s">
        <v>2170</v>
      </c>
      <c r="K288" s="0" t="s">
        <v>2170</v>
      </c>
      <c r="L288" s="0" t="s">
        <v>2170</v>
      </c>
      <c r="M288" s="0" t="s">
        <v>2170</v>
      </c>
      <c r="N288" s="0" t="n">
        <f aca="false">FALSE()</f>
        <v>0</v>
      </c>
      <c r="O288" s="0" t="s">
        <v>4636</v>
      </c>
      <c r="P288" s="0" t="s">
        <v>2300</v>
      </c>
      <c r="Q288" s="380" t="n">
        <v>25569.125</v>
      </c>
      <c r="R288" s="0" t="n">
        <v>259524310</v>
      </c>
      <c r="S288" s="0" t="s">
        <v>2301</v>
      </c>
      <c r="T288" s="0" t="s">
        <v>2302</v>
      </c>
      <c r="U288" s="0" t="s">
        <v>2365</v>
      </c>
      <c r="V288" s="0" t="n">
        <v>500000000</v>
      </c>
      <c r="W288" s="0" t="s">
        <v>2366</v>
      </c>
      <c r="X288" s="0" t="n">
        <v>4</v>
      </c>
      <c r="Y288" s="0" t="n">
        <f aca="false">FALSE()</f>
        <v>0</v>
      </c>
      <c r="Z288" s="0" t="n">
        <f aca="false">FALSE()</f>
        <v>0</v>
      </c>
      <c r="AA288" s="0" t="n">
        <f aca="false">FALSE()</f>
        <v>0</v>
      </c>
      <c r="AB288" s="0" t="n">
        <f aca="false">TRUE()</f>
        <v>1</v>
      </c>
      <c r="AC288" s="0" t="n">
        <v>1</v>
      </c>
      <c r="AD288" s="0" t="s">
        <v>2129</v>
      </c>
      <c r="AE288" s="0" t="n">
        <f aca="false">TRUE()</f>
        <v>1</v>
      </c>
      <c r="AF288" s="0" t="s">
        <v>4637</v>
      </c>
      <c r="AG288" s="0" t="n">
        <v>2</v>
      </c>
      <c r="AH288" s="0" t="s">
        <v>4638</v>
      </c>
      <c r="AI288" s="0" t="s">
        <v>4639</v>
      </c>
      <c r="AJ288" s="0" t="n">
        <v>0</v>
      </c>
      <c r="AK288" s="0" t="s">
        <v>2118</v>
      </c>
      <c r="AL288" s="0" t="n">
        <f aca="false">FALSE()</f>
        <v>0</v>
      </c>
      <c r="AM288" s="0" t="n">
        <f aca="false">TRUE()</f>
        <v>1</v>
      </c>
      <c r="AN288" s="0" t="n">
        <f aca="false">FALSE()</f>
        <v>0</v>
      </c>
      <c r="AO288" s="0" t="n">
        <f aca="false">FALSE()</f>
        <v>0</v>
      </c>
      <c r="AP288" s="0" t="n">
        <f aca="false">FALSE()</f>
        <v>0</v>
      </c>
      <c r="AQ288" s="380" t="n">
        <v>43123.7291666667</v>
      </c>
      <c r="AR288" s="380" t="n">
        <v>32398.1666666667</v>
      </c>
      <c r="AS288" s="0" t="s">
        <v>4640</v>
      </c>
      <c r="AT288" s="0" t="s">
        <v>2170</v>
      </c>
      <c r="AU288" s="0" t="s">
        <v>2170</v>
      </c>
    </row>
    <row r="289" customFormat="false" ht="15" hidden="true" customHeight="false" outlineLevel="0" collapsed="false">
      <c r="A289" s="0" t="s">
        <v>4641</v>
      </c>
      <c r="B289" s="0" t="s">
        <v>4642</v>
      </c>
      <c r="C289" s="0" t="s">
        <v>4643</v>
      </c>
      <c r="D289" s="0" t="s">
        <v>2297</v>
      </c>
      <c r="E289" s="0" t="s">
        <v>4641</v>
      </c>
      <c r="F289" s="0" t="n">
        <v>1</v>
      </c>
      <c r="G289" s="0" t="s">
        <v>2298</v>
      </c>
      <c r="H289" s="0" t="s">
        <v>2170</v>
      </c>
      <c r="I289" s="0" t="s">
        <v>2170</v>
      </c>
      <c r="J289" s="0" t="s">
        <v>2170</v>
      </c>
      <c r="K289" s="0" t="s">
        <v>2170</v>
      </c>
      <c r="L289" s="0" t="s">
        <v>2170</v>
      </c>
      <c r="M289" s="0" t="s">
        <v>2170</v>
      </c>
      <c r="N289" s="0" t="n">
        <f aca="false">FALSE()</f>
        <v>0</v>
      </c>
      <c r="O289" s="0" t="s">
        <v>4644</v>
      </c>
      <c r="P289" s="0" t="s">
        <v>2300</v>
      </c>
      <c r="Q289" s="380" t="n">
        <v>40093.1666666667</v>
      </c>
      <c r="R289" s="0" t="n">
        <v>161350469</v>
      </c>
      <c r="S289" s="0" t="s">
        <v>2301</v>
      </c>
      <c r="T289" s="0" t="s">
        <v>2302</v>
      </c>
      <c r="U289" s="0" t="s">
        <v>2115</v>
      </c>
      <c r="V289" s="0" t="n">
        <v>2000000000</v>
      </c>
      <c r="W289" s="0" t="s">
        <v>2312</v>
      </c>
      <c r="X289" s="0" t="n">
        <v>4</v>
      </c>
      <c r="Y289" s="0" t="n">
        <f aca="false">FALSE()</f>
        <v>0</v>
      </c>
      <c r="Z289" s="0" t="n">
        <f aca="false">FALSE()</f>
        <v>0</v>
      </c>
      <c r="AA289" s="0" t="n">
        <f aca="false">FALSE()</f>
        <v>0</v>
      </c>
      <c r="AB289" s="0" t="n">
        <f aca="false">TRUE()</f>
        <v>1</v>
      </c>
      <c r="AC289" s="0" t="n">
        <v>1</v>
      </c>
      <c r="AD289" s="0" t="s">
        <v>2129</v>
      </c>
      <c r="AE289" s="0" t="n">
        <f aca="false">TRUE()</f>
        <v>1</v>
      </c>
      <c r="AF289" s="0" t="s">
        <v>4645</v>
      </c>
      <c r="AG289" s="0" t="n">
        <v>2</v>
      </c>
      <c r="AH289" s="0" t="s">
        <v>4646</v>
      </c>
      <c r="AI289" s="0" t="s">
        <v>4647</v>
      </c>
      <c r="AJ289" s="0" t="n">
        <v>0</v>
      </c>
      <c r="AK289" s="0" t="s">
        <v>2118</v>
      </c>
      <c r="AL289" s="0" t="n">
        <f aca="false">FALSE()</f>
        <v>0</v>
      </c>
      <c r="AM289" s="0" t="n">
        <f aca="false">TRUE()</f>
        <v>1</v>
      </c>
      <c r="AN289" s="0" t="n">
        <f aca="false">FALSE()</f>
        <v>0</v>
      </c>
      <c r="AO289" s="0" t="n">
        <f aca="false">FALSE()</f>
        <v>0</v>
      </c>
      <c r="AP289" s="0" t="n">
        <f aca="false">FALSE()</f>
        <v>0</v>
      </c>
      <c r="AQ289" s="380" t="n">
        <v>43123.7291666667</v>
      </c>
      <c r="AR289" s="380" t="n">
        <v>40093.1666666667</v>
      </c>
      <c r="AS289" s="0" t="s">
        <v>4648</v>
      </c>
      <c r="AT289" s="0" t="s">
        <v>2170</v>
      </c>
      <c r="AU289" s="0" t="s">
        <v>2170</v>
      </c>
    </row>
    <row r="290" customFormat="false" ht="15" hidden="true" customHeight="false" outlineLevel="0" collapsed="false">
      <c r="A290" s="0" t="s">
        <v>4649</v>
      </c>
      <c r="B290" s="0" t="s">
        <v>4650</v>
      </c>
      <c r="C290" s="0" t="s">
        <v>4651</v>
      </c>
      <c r="D290" s="0" t="s">
        <v>2297</v>
      </c>
      <c r="E290" s="0" t="s">
        <v>4649</v>
      </c>
      <c r="F290" s="0" t="n">
        <v>1</v>
      </c>
      <c r="G290" s="0" t="s">
        <v>2298</v>
      </c>
      <c r="H290" s="0" t="s">
        <v>2170</v>
      </c>
      <c r="I290" s="0" t="s">
        <v>2170</v>
      </c>
      <c r="J290" s="0" t="s">
        <v>2170</v>
      </c>
      <c r="K290" s="0" t="s">
        <v>2170</v>
      </c>
      <c r="L290" s="0" t="s">
        <v>2170</v>
      </c>
      <c r="M290" s="0" t="s">
        <v>2170</v>
      </c>
      <c r="N290" s="0" t="n">
        <f aca="false">FALSE()</f>
        <v>0</v>
      </c>
      <c r="O290" s="0" t="s">
        <v>4652</v>
      </c>
      <c r="P290" s="0" t="s">
        <v>2300</v>
      </c>
      <c r="Q290" s="380" t="n">
        <v>25569.125</v>
      </c>
      <c r="R290" s="0" t="n">
        <v>302225923</v>
      </c>
      <c r="S290" s="0" t="s">
        <v>2301</v>
      </c>
      <c r="T290" s="0" t="s">
        <v>2302</v>
      </c>
      <c r="U290" s="0" t="s">
        <v>2115</v>
      </c>
      <c r="V290" s="0" t="n">
        <v>3000000000</v>
      </c>
      <c r="W290" s="0" t="s">
        <v>2366</v>
      </c>
      <c r="X290" s="0" t="n">
        <v>4</v>
      </c>
      <c r="Y290" s="0" t="n">
        <f aca="false">FALSE()</f>
        <v>0</v>
      </c>
      <c r="Z290" s="0" t="n">
        <f aca="false">FALSE()</f>
        <v>0</v>
      </c>
      <c r="AA290" s="0" t="n">
        <f aca="false">FALSE()</f>
        <v>0</v>
      </c>
      <c r="AB290" s="0" t="n">
        <f aca="false">TRUE()</f>
        <v>1</v>
      </c>
      <c r="AC290" s="0" t="n">
        <v>1</v>
      </c>
      <c r="AD290" s="0" t="s">
        <v>2129</v>
      </c>
      <c r="AE290" s="0" t="n">
        <f aca="false">TRUE()</f>
        <v>1</v>
      </c>
      <c r="AF290" s="0" t="s">
        <v>4653</v>
      </c>
      <c r="AG290" s="0" t="n">
        <v>2</v>
      </c>
      <c r="AH290" s="0" t="s">
        <v>4654</v>
      </c>
      <c r="AI290" s="0" t="s">
        <v>4655</v>
      </c>
      <c r="AJ290" s="0" t="n">
        <v>0</v>
      </c>
      <c r="AK290" s="0" t="s">
        <v>2118</v>
      </c>
      <c r="AL290" s="0" t="n">
        <f aca="false">FALSE()</f>
        <v>0</v>
      </c>
      <c r="AM290" s="0" t="n">
        <f aca="false">TRUE()</f>
        <v>1</v>
      </c>
      <c r="AN290" s="0" t="n">
        <f aca="false">FALSE()</f>
        <v>0</v>
      </c>
      <c r="AO290" s="0" t="n">
        <f aca="false">FALSE()</f>
        <v>0</v>
      </c>
      <c r="AP290" s="0" t="n">
        <f aca="false">TRUE()</f>
        <v>1</v>
      </c>
      <c r="AQ290" s="380" t="n">
        <v>44760.6291666667</v>
      </c>
      <c r="AR290" s="380" t="n">
        <v>44760.4166666667</v>
      </c>
      <c r="AS290" s="0" t="s">
        <v>4656</v>
      </c>
      <c r="AT290" s="0" t="s">
        <v>2170</v>
      </c>
      <c r="AU290" s="0" t="s">
        <v>2170</v>
      </c>
    </row>
    <row r="291" customFormat="false" ht="15" hidden="true" customHeight="false" outlineLevel="0" collapsed="false">
      <c r="A291" s="0" t="s">
        <v>4657</v>
      </c>
      <c r="B291" s="0" t="s">
        <v>4658</v>
      </c>
      <c r="C291" s="0" t="s">
        <v>4659</v>
      </c>
      <c r="D291" s="0" t="s">
        <v>2297</v>
      </c>
      <c r="E291" s="0" t="s">
        <v>4657</v>
      </c>
      <c r="F291" s="0" t="n">
        <v>1</v>
      </c>
      <c r="G291" s="0" t="s">
        <v>2298</v>
      </c>
      <c r="H291" s="0" t="s">
        <v>2170</v>
      </c>
      <c r="I291" s="0" t="s">
        <v>2170</v>
      </c>
      <c r="J291" s="0" t="s">
        <v>2170</v>
      </c>
      <c r="K291" s="0" t="s">
        <v>2170</v>
      </c>
      <c r="L291" s="0" t="s">
        <v>2170</v>
      </c>
      <c r="M291" s="0" t="s">
        <v>2170</v>
      </c>
      <c r="N291" s="0" t="n">
        <f aca="false">FALSE()</f>
        <v>0</v>
      </c>
      <c r="O291" s="0" t="s">
        <v>4660</v>
      </c>
      <c r="P291" s="0" t="s">
        <v>2300</v>
      </c>
      <c r="Q291" s="380" t="n">
        <v>25569.125</v>
      </c>
      <c r="R291" s="0" t="n">
        <v>18789454</v>
      </c>
      <c r="S291" s="0" t="s">
        <v>2301</v>
      </c>
      <c r="T291" s="0" t="s">
        <v>2302</v>
      </c>
      <c r="U291" s="0" t="s">
        <v>2115</v>
      </c>
      <c r="V291" s="0" t="n">
        <v>70000000</v>
      </c>
      <c r="W291" s="0" t="s">
        <v>2312</v>
      </c>
      <c r="X291" s="0" t="n">
        <v>4</v>
      </c>
      <c r="Y291" s="0" t="n">
        <f aca="false">FALSE()</f>
        <v>0</v>
      </c>
      <c r="Z291" s="0" t="n">
        <f aca="false">FALSE()</f>
        <v>0</v>
      </c>
      <c r="AA291" s="0" t="n">
        <f aca="false">FALSE()</f>
        <v>0</v>
      </c>
      <c r="AB291" s="0" t="n">
        <f aca="false">TRUE()</f>
        <v>1</v>
      </c>
      <c r="AC291" s="0" t="n">
        <v>1</v>
      </c>
      <c r="AD291" s="0" t="s">
        <v>2129</v>
      </c>
      <c r="AE291" s="0" t="n">
        <f aca="false">TRUE()</f>
        <v>1</v>
      </c>
      <c r="AF291" s="0" t="s">
        <v>4661</v>
      </c>
      <c r="AG291" s="0" t="n">
        <v>2</v>
      </c>
      <c r="AH291" s="0" t="s">
        <v>4662</v>
      </c>
      <c r="AI291" s="0" t="s">
        <v>4663</v>
      </c>
      <c r="AJ291" s="0" t="n">
        <v>0</v>
      </c>
      <c r="AK291" s="0" t="s">
        <v>2118</v>
      </c>
      <c r="AL291" s="0" t="n">
        <f aca="false">FALSE()</f>
        <v>0</v>
      </c>
      <c r="AM291" s="0" t="n">
        <f aca="false">TRUE()</f>
        <v>1</v>
      </c>
      <c r="AN291" s="0" t="n">
        <f aca="false">FALSE()</f>
        <v>0</v>
      </c>
      <c r="AO291" s="0" t="n">
        <f aca="false">FALSE()</f>
        <v>0</v>
      </c>
      <c r="AP291" s="0" t="n">
        <f aca="false">FALSE()</f>
        <v>0</v>
      </c>
      <c r="AQ291" s="380" t="n">
        <v>44041.6861111111</v>
      </c>
      <c r="AR291" s="380" t="n">
        <v>44041.4166666667</v>
      </c>
      <c r="AS291" s="0" t="s">
        <v>4664</v>
      </c>
      <c r="AT291" s="0" t="s">
        <v>2170</v>
      </c>
      <c r="AU291" s="0" t="s">
        <v>2170</v>
      </c>
    </row>
    <row r="292" customFormat="false" ht="15" hidden="true" customHeight="false" outlineLevel="0" collapsed="false">
      <c r="A292" s="0" t="s">
        <v>4665</v>
      </c>
      <c r="B292" s="0" t="s">
        <v>4666</v>
      </c>
      <c r="C292" s="0" t="s">
        <v>4667</v>
      </c>
      <c r="D292" s="0" t="s">
        <v>2297</v>
      </c>
      <c r="E292" s="0" t="s">
        <v>4665</v>
      </c>
      <c r="F292" s="0" t="n">
        <v>1</v>
      </c>
      <c r="G292" s="0" t="s">
        <v>2298</v>
      </c>
      <c r="H292" s="0" t="s">
        <v>2170</v>
      </c>
      <c r="I292" s="0" t="s">
        <v>2170</v>
      </c>
      <c r="J292" s="0" t="s">
        <v>2170</v>
      </c>
      <c r="K292" s="0" t="s">
        <v>2170</v>
      </c>
      <c r="L292" s="0" t="s">
        <v>2170</v>
      </c>
      <c r="M292" s="0" t="s">
        <v>2170</v>
      </c>
      <c r="N292" s="0" t="n">
        <f aca="false">FALSE()</f>
        <v>0</v>
      </c>
      <c r="O292" s="0" t="s">
        <v>4668</v>
      </c>
      <c r="P292" s="0" t="s">
        <v>2300</v>
      </c>
      <c r="Q292" s="380" t="n">
        <v>25569.125</v>
      </c>
      <c r="R292" s="0" t="n">
        <v>130790813</v>
      </c>
      <c r="S292" s="0" t="s">
        <v>2301</v>
      </c>
      <c r="T292" s="0" t="s">
        <v>2302</v>
      </c>
      <c r="U292" s="0" t="s">
        <v>2693</v>
      </c>
      <c r="V292" s="0" t="n">
        <v>200000000</v>
      </c>
      <c r="W292" s="0" t="s">
        <v>2409</v>
      </c>
      <c r="X292" s="0" t="n">
        <v>4</v>
      </c>
      <c r="Y292" s="0" t="n">
        <f aca="false">FALSE()</f>
        <v>0</v>
      </c>
      <c r="Z292" s="0" t="n">
        <f aca="false">FALSE()</f>
        <v>0</v>
      </c>
      <c r="AA292" s="0" t="n">
        <f aca="false">FALSE()</f>
        <v>0</v>
      </c>
      <c r="AB292" s="0" t="n">
        <f aca="false">TRUE()</f>
        <v>1</v>
      </c>
      <c r="AC292" s="0" t="n">
        <v>1</v>
      </c>
      <c r="AD292" s="0" t="s">
        <v>2129</v>
      </c>
      <c r="AE292" s="0" t="n">
        <f aca="false">TRUE()</f>
        <v>1</v>
      </c>
      <c r="AF292" s="0" t="s">
        <v>4669</v>
      </c>
      <c r="AG292" s="0" t="n">
        <v>2</v>
      </c>
      <c r="AH292" s="0" t="s">
        <v>4670</v>
      </c>
      <c r="AI292" s="0" t="s">
        <v>4671</v>
      </c>
      <c r="AJ292" s="0" t="n">
        <v>0</v>
      </c>
      <c r="AK292" s="0" t="s">
        <v>2118</v>
      </c>
      <c r="AL292" s="0" t="n">
        <f aca="false">FALSE()</f>
        <v>0</v>
      </c>
      <c r="AM292" s="0" t="n">
        <f aca="false">TRUE()</f>
        <v>1</v>
      </c>
      <c r="AN292" s="0" t="n">
        <f aca="false">FALSE()</f>
        <v>0</v>
      </c>
      <c r="AO292" s="0" t="n">
        <f aca="false">FALSE()</f>
        <v>0</v>
      </c>
      <c r="AP292" s="0" t="n">
        <f aca="false">TRUE()</f>
        <v>1</v>
      </c>
      <c r="AQ292" s="380" t="n">
        <v>44760.625</v>
      </c>
      <c r="AR292" s="380" t="n">
        <v>44760.4166666667</v>
      </c>
      <c r="AS292" s="0" t="s">
        <v>4672</v>
      </c>
      <c r="AT292" s="0" t="s">
        <v>2170</v>
      </c>
      <c r="AU292" s="0" t="s">
        <v>2170</v>
      </c>
    </row>
    <row r="293" customFormat="false" ht="15" hidden="true" customHeight="false" outlineLevel="0" collapsed="false">
      <c r="A293" s="0" t="s">
        <v>4673</v>
      </c>
      <c r="B293" s="0" t="s">
        <v>4674</v>
      </c>
      <c r="C293" s="0" t="s">
        <v>4675</v>
      </c>
      <c r="D293" s="0" t="s">
        <v>2297</v>
      </c>
      <c r="E293" s="0" t="s">
        <v>4673</v>
      </c>
      <c r="F293" s="0" t="n">
        <v>1</v>
      </c>
      <c r="G293" s="0" t="s">
        <v>2298</v>
      </c>
      <c r="H293" s="0" t="s">
        <v>2170</v>
      </c>
      <c r="I293" s="0" t="s">
        <v>2170</v>
      </c>
      <c r="J293" s="0" t="s">
        <v>2170</v>
      </c>
      <c r="K293" s="0" t="s">
        <v>2170</v>
      </c>
      <c r="L293" s="0" t="s">
        <v>2170</v>
      </c>
      <c r="M293" s="0" t="s">
        <v>2170</v>
      </c>
      <c r="N293" s="0" t="n">
        <f aca="false">FALSE()</f>
        <v>0</v>
      </c>
      <c r="O293" s="0" t="s">
        <v>4676</v>
      </c>
      <c r="P293" s="0" t="s">
        <v>2300</v>
      </c>
      <c r="Q293" s="380" t="n">
        <v>25569.125</v>
      </c>
      <c r="R293" s="0" t="n">
        <v>101039707</v>
      </c>
      <c r="S293" s="0" t="s">
        <v>2301</v>
      </c>
      <c r="T293" s="0" t="s">
        <v>2302</v>
      </c>
      <c r="U293" s="0" t="s">
        <v>2330</v>
      </c>
      <c r="V293" s="0" t="n">
        <v>200000000</v>
      </c>
      <c r="W293" s="0" t="s">
        <v>2366</v>
      </c>
      <c r="X293" s="0" t="n">
        <v>4</v>
      </c>
      <c r="Y293" s="0" t="n">
        <f aca="false">FALSE()</f>
        <v>0</v>
      </c>
      <c r="Z293" s="0" t="n">
        <f aca="false">FALSE()</f>
        <v>0</v>
      </c>
      <c r="AA293" s="0" t="n">
        <f aca="false">FALSE()</f>
        <v>0</v>
      </c>
      <c r="AB293" s="0" t="n">
        <f aca="false">FALSE()</f>
        <v>0</v>
      </c>
      <c r="AC293" s="0" t="n">
        <v>1</v>
      </c>
      <c r="AD293" s="0" t="s">
        <v>2129</v>
      </c>
      <c r="AE293" s="0" t="n">
        <f aca="false">TRUE()</f>
        <v>1</v>
      </c>
      <c r="AF293" s="0" t="s">
        <v>4677</v>
      </c>
      <c r="AG293" s="0" t="n">
        <v>2</v>
      </c>
      <c r="AH293" s="0" t="s">
        <v>4678</v>
      </c>
      <c r="AI293" s="0" t="s">
        <v>4679</v>
      </c>
      <c r="AJ293" s="0" t="n">
        <v>0</v>
      </c>
      <c r="AK293" s="0" t="s">
        <v>2118</v>
      </c>
      <c r="AL293" s="0" t="n">
        <f aca="false">FALSE()</f>
        <v>0</v>
      </c>
      <c r="AM293" s="0" t="n">
        <f aca="false">TRUE()</f>
        <v>1</v>
      </c>
      <c r="AN293" s="0" t="n">
        <f aca="false">FALSE()</f>
        <v>0</v>
      </c>
      <c r="AO293" s="0" t="n">
        <f aca="false">FALSE()</f>
        <v>0</v>
      </c>
      <c r="AP293" s="0" t="n">
        <f aca="false">TRUE()</f>
        <v>1</v>
      </c>
      <c r="AQ293" s="380" t="n">
        <v>44837.6659722222</v>
      </c>
      <c r="AR293" s="380" t="n">
        <v>44837.4166666667</v>
      </c>
      <c r="AS293" s="0" t="s">
        <v>4680</v>
      </c>
      <c r="AT293" s="0" t="s">
        <v>2170</v>
      </c>
      <c r="AU293" s="0" t="s">
        <v>2170</v>
      </c>
    </row>
    <row r="294" customFormat="false" ht="15" hidden="true" customHeight="false" outlineLevel="0" collapsed="false">
      <c r="A294" s="0" t="s">
        <v>4681</v>
      </c>
      <c r="B294" s="0" t="s">
        <v>4682</v>
      </c>
      <c r="C294" s="0" t="s">
        <v>4683</v>
      </c>
      <c r="D294" s="0" t="s">
        <v>2297</v>
      </c>
      <c r="E294" s="0" t="s">
        <v>4681</v>
      </c>
      <c r="F294" s="0" t="n">
        <v>1</v>
      </c>
      <c r="G294" s="0" t="s">
        <v>2298</v>
      </c>
      <c r="H294" s="0" t="s">
        <v>2170</v>
      </c>
      <c r="I294" s="0" t="s">
        <v>2170</v>
      </c>
      <c r="J294" s="0" t="s">
        <v>2170</v>
      </c>
      <c r="K294" s="0" t="s">
        <v>2170</v>
      </c>
      <c r="L294" s="0" t="s">
        <v>2170</v>
      </c>
      <c r="M294" s="0" t="s">
        <v>2170</v>
      </c>
      <c r="N294" s="0" t="n">
        <f aca="false">FALSE()</f>
        <v>0</v>
      </c>
      <c r="O294" s="0" t="s">
        <v>4684</v>
      </c>
      <c r="P294" s="0" t="s">
        <v>2300</v>
      </c>
      <c r="Q294" s="380" t="n">
        <v>25569.125</v>
      </c>
      <c r="R294" s="0" t="n">
        <v>38707000</v>
      </c>
      <c r="S294" s="0" t="s">
        <v>2301</v>
      </c>
      <c r="T294" s="0" t="s">
        <v>2302</v>
      </c>
      <c r="U294" s="0" t="s">
        <v>2115</v>
      </c>
      <c r="V294" s="0" t="n">
        <v>80000000</v>
      </c>
      <c r="W294" s="0" t="s">
        <v>2409</v>
      </c>
      <c r="X294" s="0" t="n">
        <v>4</v>
      </c>
      <c r="Y294" s="0" t="n">
        <f aca="false">FALSE()</f>
        <v>0</v>
      </c>
      <c r="Z294" s="0" t="n">
        <f aca="false">FALSE()</f>
        <v>0</v>
      </c>
      <c r="AA294" s="0" t="n">
        <f aca="false">FALSE()</f>
        <v>0</v>
      </c>
      <c r="AB294" s="0" t="n">
        <f aca="false">TRUE()</f>
        <v>1</v>
      </c>
      <c r="AC294" s="0" t="n">
        <v>1</v>
      </c>
      <c r="AD294" s="0" t="s">
        <v>2129</v>
      </c>
      <c r="AE294" s="0" t="n">
        <f aca="false">TRUE()</f>
        <v>1</v>
      </c>
      <c r="AF294" s="0" t="s">
        <v>4685</v>
      </c>
      <c r="AG294" s="0" t="n">
        <v>2</v>
      </c>
      <c r="AH294" s="0" t="s">
        <v>4686</v>
      </c>
      <c r="AI294" s="0" t="s">
        <v>4687</v>
      </c>
      <c r="AJ294" s="0" t="n">
        <v>0</v>
      </c>
      <c r="AK294" s="0" t="s">
        <v>2118</v>
      </c>
      <c r="AL294" s="0" t="n">
        <f aca="false">FALSE()</f>
        <v>0</v>
      </c>
      <c r="AM294" s="0" t="n">
        <f aca="false">TRUE()</f>
        <v>1</v>
      </c>
      <c r="AN294" s="0" t="n">
        <f aca="false">FALSE()</f>
        <v>0</v>
      </c>
      <c r="AO294" s="0" t="n">
        <f aca="false">FALSE()</f>
        <v>0</v>
      </c>
      <c r="AP294" s="0" t="n">
        <f aca="false">FALSE()</f>
        <v>0</v>
      </c>
      <c r="AQ294" s="380" t="n">
        <v>44117.7020833333</v>
      </c>
      <c r="AR294" s="380" t="n">
        <v>44117.4166666667</v>
      </c>
      <c r="AS294" s="0" t="s">
        <v>4688</v>
      </c>
      <c r="AT294" s="0" t="s">
        <v>2170</v>
      </c>
      <c r="AU294" s="0" t="s">
        <v>2170</v>
      </c>
    </row>
    <row r="295" customFormat="false" ht="15" hidden="true" customHeight="false" outlineLevel="0" collapsed="false">
      <c r="A295" s="0" t="s">
        <v>4689</v>
      </c>
      <c r="B295" s="0" t="s">
        <v>4690</v>
      </c>
      <c r="C295" s="0" t="s">
        <v>4691</v>
      </c>
      <c r="D295" s="0" t="s">
        <v>2297</v>
      </c>
      <c r="E295" s="0" t="s">
        <v>4689</v>
      </c>
      <c r="F295" s="0" t="n">
        <v>1</v>
      </c>
      <c r="G295" s="0" t="s">
        <v>2298</v>
      </c>
      <c r="H295" s="0" t="s">
        <v>2170</v>
      </c>
      <c r="I295" s="0" t="s">
        <v>2170</v>
      </c>
      <c r="J295" s="0" t="s">
        <v>2170</v>
      </c>
      <c r="K295" s="0" t="s">
        <v>2170</v>
      </c>
      <c r="L295" s="0" t="s">
        <v>2170</v>
      </c>
      <c r="M295" s="0" t="s">
        <v>2170</v>
      </c>
      <c r="N295" s="0" t="n">
        <f aca="false">FALSE()</f>
        <v>0</v>
      </c>
      <c r="O295" s="0" t="s">
        <v>4692</v>
      </c>
      <c r="P295" s="0" t="s">
        <v>2300</v>
      </c>
      <c r="Q295" s="380" t="n">
        <v>32143.125</v>
      </c>
      <c r="R295" s="0" t="n">
        <v>677000000</v>
      </c>
      <c r="S295" s="0" t="s">
        <v>2301</v>
      </c>
      <c r="T295" s="0" t="s">
        <v>2302</v>
      </c>
      <c r="U295" s="0" t="s">
        <v>2574</v>
      </c>
      <c r="V295" s="0" t="n">
        <v>0</v>
      </c>
      <c r="W295" s="0" t="s">
        <v>2383</v>
      </c>
      <c r="X295" s="0" t="n">
        <v>4</v>
      </c>
      <c r="Y295" s="0" t="n">
        <f aca="false">FALSE()</f>
        <v>0</v>
      </c>
      <c r="Z295" s="0" t="n">
        <f aca="false">FALSE()</f>
        <v>0</v>
      </c>
      <c r="AA295" s="0" t="n">
        <f aca="false">FALSE()</f>
        <v>0</v>
      </c>
      <c r="AB295" s="0" t="n">
        <f aca="false">TRUE()</f>
        <v>1</v>
      </c>
      <c r="AC295" s="0" t="n">
        <v>1</v>
      </c>
      <c r="AD295" s="0" t="s">
        <v>2129</v>
      </c>
      <c r="AE295" s="0" t="n">
        <f aca="false">TRUE()</f>
        <v>1</v>
      </c>
      <c r="AF295" s="0" t="s">
        <v>4693</v>
      </c>
      <c r="AG295" s="0" t="n">
        <v>2</v>
      </c>
      <c r="AH295" s="0" t="s">
        <v>4694</v>
      </c>
      <c r="AI295" s="0" t="s">
        <v>4695</v>
      </c>
      <c r="AJ295" s="0" t="n">
        <v>0</v>
      </c>
      <c r="AK295" s="0" t="s">
        <v>2118</v>
      </c>
      <c r="AL295" s="0" t="n">
        <f aca="false">FALSE()</f>
        <v>0</v>
      </c>
      <c r="AM295" s="0" t="n">
        <f aca="false">TRUE()</f>
        <v>1</v>
      </c>
      <c r="AN295" s="0" t="n">
        <f aca="false">FALSE()</f>
        <v>0</v>
      </c>
      <c r="AO295" s="0" t="n">
        <f aca="false">FALSE()</f>
        <v>0</v>
      </c>
      <c r="AP295" s="0" t="n">
        <f aca="false">FALSE()</f>
        <v>0</v>
      </c>
      <c r="AQ295" s="380" t="n">
        <v>43123.7090277778</v>
      </c>
      <c r="AR295" s="380" t="n">
        <v>32419.1666666667</v>
      </c>
      <c r="AS295" s="0" t="s">
        <v>4696</v>
      </c>
      <c r="AT295" s="0" t="s">
        <v>2170</v>
      </c>
      <c r="AU295" s="0" t="s">
        <v>2170</v>
      </c>
    </row>
    <row r="296" customFormat="false" ht="15" hidden="true" customHeight="false" outlineLevel="0" collapsed="false">
      <c r="A296" s="0" t="s">
        <v>4697</v>
      </c>
      <c r="B296" s="0" t="s">
        <v>4698</v>
      </c>
      <c r="C296" s="0" t="s">
        <v>4699</v>
      </c>
      <c r="D296" s="0" t="s">
        <v>2297</v>
      </c>
      <c r="E296" s="0" t="s">
        <v>4697</v>
      </c>
      <c r="F296" s="0" t="n">
        <v>1</v>
      </c>
      <c r="G296" s="0" t="s">
        <v>2298</v>
      </c>
      <c r="H296" s="0" t="s">
        <v>2170</v>
      </c>
      <c r="I296" s="0" t="s">
        <v>2170</v>
      </c>
      <c r="J296" s="0" t="s">
        <v>2170</v>
      </c>
      <c r="K296" s="0" t="s">
        <v>2170</v>
      </c>
      <c r="L296" s="0" t="s">
        <v>2170</v>
      </c>
      <c r="M296" s="0" t="s">
        <v>2170</v>
      </c>
      <c r="N296" s="0" t="n">
        <f aca="false">FALSE()</f>
        <v>0</v>
      </c>
      <c r="O296" s="0" t="s">
        <v>4700</v>
      </c>
      <c r="P296" s="0" t="s">
        <v>2300</v>
      </c>
      <c r="Q296" s="380" t="n">
        <v>34136.1666666667</v>
      </c>
      <c r="R296" s="0" t="n">
        <v>106706695</v>
      </c>
      <c r="S296" s="0" t="s">
        <v>2301</v>
      </c>
      <c r="T296" s="0" t="s">
        <v>2302</v>
      </c>
      <c r="U296" s="0" t="s">
        <v>2330</v>
      </c>
      <c r="V296" s="0" t="n">
        <v>145000000</v>
      </c>
      <c r="W296" s="0" t="s">
        <v>2312</v>
      </c>
      <c r="X296" s="0" t="n">
        <v>4</v>
      </c>
      <c r="Y296" s="0" t="n">
        <f aca="false">FALSE()</f>
        <v>0</v>
      </c>
      <c r="Z296" s="0" t="n">
        <f aca="false">FALSE()</f>
        <v>0</v>
      </c>
      <c r="AA296" s="0" t="n">
        <f aca="false">FALSE()</f>
        <v>0</v>
      </c>
      <c r="AB296" s="0" t="n">
        <f aca="false">FALSE()</f>
        <v>0</v>
      </c>
      <c r="AC296" s="0" t="n">
        <v>1</v>
      </c>
      <c r="AD296" s="0" t="s">
        <v>2129</v>
      </c>
      <c r="AE296" s="0" t="n">
        <f aca="false">TRUE()</f>
        <v>1</v>
      </c>
      <c r="AF296" s="0" t="s">
        <v>4701</v>
      </c>
      <c r="AG296" s="0" t="n">
        <v>2</v>
      </c>
      <c r="AH296" s="0" t="s">
        <v>4702</v>
      </c>
      <c r="AI296" s="0" t="s">
        <v>4703</v>
      </c>
      <c r="AJ296" s="0" t="n">
        <v>0</v>
      </c>
      <c r="AK296" s="0" t="s">
        <v>2118</v>
      </c>
      <c r="AL296" s="0" t="n">
        <f aca="false">FALSE()</f>
        <v>0</v>
      </c>
      <c r="AM296" s="0" t="n">
        <f aca="false">TRUE()</f>
        <v>1</v>
      </c>
      <c r="AN296" s="0" t="n">
        <f aca="false">FALSE()</f>
        <v>0</v>
      </c>
      <c r="AO296" s="0" t="n">
        <f aca="false">FALSE()</f>
        <v>0</v>
      </c>
      <c r="AP296" s="0" t="n">
        <f aca="false">FALSE()</f>
        <v>0</v>
      </c>
      <c r="AQ296" s="380" t="n">
        <v>43682.6659722222</v>
      </c>
      <c r="AR296" s="380" t="n">
        <v>36901.125</v>
      </c>
      <c r="AS296" s="0" t="s">
        <v>4704</v>
      </c>
      <c r="AT296" s="0" t="s">
        <v>2170</v>
      </c>
      <c r="AU296" s="0" t="s">
        <v>2170</v>
      </c>
    </row>
    <row r="297" customFormat="false" ht="15" hidden="true" customHeight="false" outlineLevel="0" collapsed="false">
      <c r="A297" s="0" t="s">
        <v>4705</v>
      </c>
      <c r="B297" s="0" t="s">
        <v>4706</v>
      </c>
      <c r="C297" s="0" t="s">
        <v>4707</v>
      </c>
      <c r="D297" s="0" t="s">
        <v>720</v>
      </c>
      <c r="E297" s="0" t="s">
        <v>4705</v>
      </c>
      <c r="F297" s="0" t="n">
        <v>1</v>
      </c>
      <c r="G297" s="0" t="s">
        <v>434</v>
      </c>
      <c r="H297" s="0" t="s">
        <v>2596</v>
      </c>
      <c r="I297" s="0" t="s">
        <v>2596</v>
      </c>
      <c r="J297" s="0" t="s">
        <v>4708</v>
      </c>
      <c r="K297" s="0" t="s">
        <v>2633</v>
      </c>
      <c r="L297" s="0" t="s">
        <v>2783</v>
      </c>
      <c r="M297" s="0" t="s">
        <v>2083</v>
      </c>
      <c r="N297" s="0" t="n">
        <f aca="false">TRUE()</f>
        <v>1</v>
      </c>
      <c r="O297" s="0" t="s">
        <v>4709</v>
      </c>
      <c r="P297" s="0" t="s">
        <v>2601</v>
      </c>
      <c r="Q297" s="380" t="n">
        <v>40256.125</v>
      </c>
      <c r="R297" s="0" t="n">
        <v>958749600</v>
      </c>
      <c r="S297" s="0" t="s">
        <v>601</v>
      </c>
      <c r="T297" s="0" t="s">
        <v>2602</v>
      </c>
      <c r="U297" s="0" t="s">
        <v>2365</v>
      </c>
      <c r="V297" s="0" t="n">
        <v>79565800</v>
      </c>
      <c r="W297" s="0" t="s">
        <v>4710</v>
      </c>
      <c r="X297" s="0" t="n">
        <v>5</v>
      </c>
      <c r="Y297" s="0" t="n">
        <f aca="false">FALSE()</f>
        <v>0</v>
      </c>
      <c r="Z297" s="0" t="n">
        <f aca="false">TRUE()</f>
        <v>1</v>
      </c>
      <c r="AA297" s="0" t="n">
        <f aca="false">TRUE()</f>
        <v>1</v>
      </c>
      <c r="AB297" s="0" t="n">
        <f aca="false">FALSE()</f>
        <v>0</v>
      </c>
      <c r="AC297" s="0" t="n">
        <v>1</v>
      </c>
      <c r="AD297" s="0" t="s">
        <v>2803</v>
      </c>
      <c r="AE297" s="0" t="n">
        <f aca="false">TRUE()</f>
        <v>1</v>
      </c>
      <c r="AF297" s="0" t="s">
        <v>4711</v>
      </c>
      <c r="AG297" s="0" t="n">
        <v>1</v>
      </c>
      <c r="AH297" s="0" t="s">
        <v>4712</v>
      </c>
      <c r="AI297" s="0" t="s">
        <v>4713</v>
      </c>
      <c r="AJ297" s="0" t="n">
        <v>0</v>
      </c>
      <c r="AK297" s="0" t="s">
        <v>2118</v>
      </c>
      <c r="AL297" s="0" t="n">
        <f aca="false">TRUE()</f>
        <v>1</v>
      </c>
      <c r="AM297" s="0" t="n">
        <f aca="false">FALSE()</f>
        <v>0</v>
      </c>
      <c r="AN297" s="0" t="n">
        <f aca="false">TRUE()</f>
        <v>1</v>
      </c>
      <c r="AO297" s="0" t="n">
        <f aca="false">FALSE()</f>
        <v>0</v>
      </c>
      <c r="AP297" s="0" t="n">
        <f aca="false">TRUE()</f>
        <v>1</v>
      </c>
      <c r="AQ297" s="380" t="n">
        <v>43166.9041666667</v>
      </c>
      <c r="AR297" s="380" t="n">
        <v>41974.125</v>
      </c>
      <c r="AS297" s="0" t="s">
        <v>4714</v>
      </c>
      <c r="AT297" s="0" t="s">
        <v>4708</v>
      </c>
      <c r="AU297" s="0" t="s">
        <v>2633</v>
      </c>
    </row>
    <row r="298" customFormat="false" ht="15" hidden="true" customHeight="false" outlineLevel="0" collapsed="false">
      <c r="A298" s="0" t="s">
        <v>4715</v>
      </c>
      <c r="B298" s="0" t="s">
        <v>4716</v>
      </c>
      <c r="C298" s="0" t="s">
        <v>4717</v>
      </c>
      <c r="D298" s="0" t="s">
        <v>2297</v>
      </c>
      <c r="E298" s="0" t="s">
        <v>4715</v>
      </c>
      <c r="F298" s="0" t="n">
        <v>1</v>
      </c>
      <c r="G298" s="0" t="s">
        <v>2298</v>
      </c>
      <c r="H298" s="0" t="s">
        <v>2170</v>
      </c>
      <c r="I298" s="0" t="s">
        <v>2170</v>
      </c>
      <c r="J298" s="0" t="s">
        <v>2170</v>
      </c>
      <c r="K298" s="0" t="s">
        <v>2170</v>
      </c>
      <c r="L298" s="0" t="s">
        <v>2170</v>
      </c>
      <c r="M298" s="0" t="s">
        <v>2170</v>
      </c>
      <c r="N298" s="0" t="n">
        <f aca="false">FALSE()</f>
        <v>0</v>
      </c>
      <c r="O298" s="0" t="s">
        <v>4718</v>
      </c>
      <c r="P298" s="0" t="s">
        <v>2300</v>
      </c>
      <c r="Q298" s="380" t="n">
        <v>25569.125</v>
      </c>
      <c r="R298" s="0" t="n">
        <v>10750000</v>
      </c>
      <c r="S298" s="0" t="s">
        <v>2301</v>
      </c>
      <c r="T298" s="0" t="s">
        <v>2302</v>
      </c>
      <c r="U298" s="0" t="s">
        <v>2116</v>
      </c>
      <c r="V298" s="0" t="n">
        <v>0</v>
      </c>
      <c r="W298" s="0" t="s">
        <v>2366</v>
      </c>
      <c r="X298" s="0" t="n">
        <v>4</v>
      </c>
      <c r="Y298" s="0" t="n">
        <f aca="false">FALSE()</f>
        <v>0</v>
      </c>
      <c r="Z298" s="0" t="n">
        <f aca="false">FALSE()</f>
        <v>0</v>
      </c>
      <c r="AA298" s="0" t="n">
        <f aca="false">FALSE()</f>
        <v>0</v>
      </c>
      <c r="AB298" s="0" t="n">
        <f aca="false">TRUE()</f>
        <v>1</v>
      </c>
      <c r="AC298" s="0" t="n">
        <v>1</v>
      </c>
      <c r="AD298" s="0" t="s">
        <v>2129</v>
      </c>
      <c r="AE298" s="0" t="n">
        <f aca="false">TRUE()</f>
        <v>1</v>
      </c>
      <c r="AF298" s="0" t="s">
        <v>4719</v>
      </c>
      <c r="AG298" s="0" t="n">
        <v>2</v>
      </c>
      <c r="AH298" s="0" t="s">
        <v>4720</v>
      </c>
      <c r="AI298" s="0" t="s">
        <v>4721</v>
      </c>
      <c r="AJ298" s="0" t="n">
        <v>0</v>
      </c>
      <c r="AK298" s="0" t="s">
        <v>2118</v>
      </c>
      <c r="AL298" s="0" t="n">
        <f aca="false">FALSE()</f>
        <v>0</v>
      </c>
      <c r="AM298" s="0" t="n">
        <f aca="false">TRUE()</f>
        <v>1</v>
      </c>
      <c r="AN298" s="0" t="n">
        <f aca="false">FALSE()</f>
        <v>0</v>
      </c>
      <c r="AO298" s="0" t="n">
        <f aca="false">FALSE()</f>
        <v>0</v>
      </c>
      <c r="AP298" s="0" t="n">
        <f aca="false">TRUE()</f>
        <v>1</v>
      </c>
      <c r="AQ298" s="380" t="n">
        <v>44510.6833333333</v>
      </c>
      <c r="AR298" s="380" t="n">
        <v>44510.4166666667</v>
      </c>
      <c r="AS298" s="0" t="s">
        <v>4722</v>
      </c>
      <c r="AT298" s="0" t="s">
        <v>2170</v>
      </c>
      <c r="AU298" s="0" t="s">
        <v>2170</v>
      </c>
    </row>
    <row r="299" customFormat="false" ht="15" hidden="true" customHeight="false" outlineLevel="0" collapsed="false">
      <c r="A299" s="0" t="s">
        <v>4723</v>
      </c>
      <c r="B299" s="0" t="s">
        <v>4724</v>
      </c>
      <c r="C299" s="0" t="s">
        <v>4725</v>
      </c>
      <c r="D299" s="0" t="s">
        <v>2297</v>
      </c>
      <c r="E299" s="0" t="s">
        <v>4723</v>
      </c>
      <c r="F299" s="0" t="n">
        <v>1</v>
      </c>
      <c r="G299" s="0" t="s">
        <v>2298</v>
      </c>
      <c r="H299" s="0" t="s">
        <v>2170</v>
      </c>
      <c r="I299" s="0" t="s">
        <v>2170</v>
      </c>
      <c r="J299" s="0" t="s">
        <v>2170</v>
      </c>
      <c r="K299" s="0" t="s">
        <v>2170</v>
      </c>
      <c r="L299" s="0" t="s">
        <v>2170</v>
      </c>
      <c r="M299" s="0" t="s">
        <v>2170</v>
      </c>
      <c r="N299" s="0" t="n">
        <f aca="false">FALSE()</f>
        <v>0</v>
      </c>
      <c r="O299" s="0" t="s">
        <v>4726</v>
      </c>
      <c r="P299" s="0" t="s">
        <v>2300</v>
      </c>
      <c r="Q299" s="380" t="n">
        <v>35856.125</v>
      </c>
      <c r="R299" s="0" t="n">
        <v>26359259</v>
      </c>
      <c r="S299" s="0" t="s">
        <v>2301</v>
      </c>
      <c r="T299" s="0" t="s">
        <v>2302</v>
      </c>
      <c r="U299" s="0" t="s">
        <v>2365</v>
      </c>
      <c r="V299" s="0" t="n">
        <v>100000000</v>
      </c>
      <c r="W299" s="0" t="s">
        <v>2366</v>
      </c>
      <c r="X299" s="0" t="n">
        <v>4</v>
      </c>
      <c r="Y299" s="0" t="n">
        <f aca="false">FALSE()</f>
        <v>0</v>
      </c>
      <c r="Z299" s="0" t="n">
        <f aca="false">FALSE()</f>
        <v>0</v>
      </c>
      <c r="AA299" s="0" t="n">
        <f aca="false">FALSE()</f>
        <v>0</v>
      </c>
      <c r="AB299" s="0" t="n">
        <f aca="false">TRUE()</f>
        <v>1</v>
      </c>
      <c r="AC299" s="0" t="n">
        <v>1</v>
      </c>
      <c r="AD299" s="0" t="s">
        <v>2129</v>
      </c>
      <c r="AE299" s="0" t="n">
        <f aca="false">TRUE()</f>
        <v>1</v>
      </c>
      <c r="AF299" s="0" t="s">
        <v>4727</v>
      </c>
      <c r="AG299" s="0" t="n">
        <v>2</v>
      </c>
      <c r="AH299" s="0" t="s">
        <v>4728</v>
      </c>
      <c r="AI299" s="0" t="s">
        <v>4729</v>
      </c>
      <c r="AJ299" s="0" t="n">
        <v>0</v>
      </c>
      <c r="AK299" s="0" t="s">
        <v>2118</v>
      </c>
      <c r="AL299" s="0" t="n">
        <f aca="false">FALSE()</f>
        <v>0</v>
      </c>
      <c r="AM299" s="0" t="n">
        <f aca="false">TRUE()</f>
        <v>1</v>
      </c>
      <c r="AN299" s="0" t="n">
        <f aca="false">FALSE()</f>
        <v>0</v>
      </c>
      <c r="AO299" s="0" t="n">
        <f aca="false">FALSE()</f>
        <v>0</v>
      </c>
      <c r="AP299" s="0" t="n">
        <f aca="false">FALSE()</f>
        <v>0</v>
      </c>
      <c r="AQ299" s="380" t="n">
        <v>43627.6875</v>
      </c>
      <c r="AR299" s="380" t="n">
        <v>35857.125</v>
      </c>
      <c r="AS299" s="0" t="s">
        <v>4730</v>
      </c>
      <c r="AT299" s="0" t="s">
        <v>2170</v>
      </c>
      <c r="AU299" s="0" t="s">
        <v>2170</v>
      </c>
    </row>
    <row r="300" customFormat="false" ht="15" hidden="true" customHeight="false" outlineLevel="0" collapsed="false">
      <c r="A300" s="0" t="s">
        <v>4731</v>
      </c>
      <c r="B300" s="0" t="s">
        <v>4732</v>
      </c>
      <c r="C300" s="0" t="s">
        <v>4733</v>
      </c>
      <c r="D300" s="0" t="s">
        <v>2297</v>
      </c>
      <c r="E300" s="0" t="s">
        <v>4731</v>
      </c>
      <c r="F300" s="0" t="n">
        <v>1</v>
      </c>
      <c r="G300" s="0" t="s">
        <v>2298</v>
      </c>
      <c r="H300" s="0" t="s">
        <v>2170</v>
      </c>
      <c r="I300" s="0" t="s">
        <v>2170</v>
      </c>
      <c r="J300" s="0" t="s">
        <v>2170</v>
      </c>
      <c r="K300" s="0" t="s">
        <v>2170</v>
      </c>
      <c r="L300" s="0" t="s">
        <v>2170</v>
      </c>
      <c r="M300" s="0" t="s">
        <v>2170</v>
      </c>
      <c r="N300" s="0" t="n">
        <f aca="false">FALSE()</f>
        <v>0</v>
      </c>
      <c r="O300" s="0" t="s">
        <v>4734</v>
      </c>
      <c r="P300" s="0" t="s">
        <v>2300</v>
      </c>
      <c r="Q300" s="380" t="n">
        <v>25569.125</v>
      </c>
      <c r="R300" s="0" t="n">
        <v>10834763</v>
      </c>
      <c r="S300" s="0" t="s">
        <v>2301</v>
      </c>
      <c r="T300" s="0" t="s">
        <v>2302</v>
      </c>
      <c r="U300" s="0" t="s">
        <v>2115</v>
      </c>
      <c r="V300" s="0" t="n">
        <v>25000000</v>
      </c>
      <c r="W300" s="0" t="s">
        <v>2356</v>
      </c>
      <c r="X300" s="0" t="n">
        <v>4</v>
      </c>
      <c r="Y300" s="0" t="n">
        <f aca="false">FALSE()</f>
        <v>0</v>
      </c>
      <c r="Z300" s="0" t="n">
        <f aca="false">FALSE()</f>
        <v>0</v>
      </c>
      <c r="AA300" s="0" t="n">
        <f aca="false">FALSE()</f>
        <v>0</v>
      </c>
      <c r="AB300" s="0" t="n">
        <f aca="false">TRUE()</f>
        <v>1</v>
      </c>
      <c r="AC300" s="0" t="n">
        <v>1</v>
      </c>
      <c r="AD300" s="0" t="s">
        <v>2129</v>
      </c>
      <c r="AE300" s="0" t="n">
        <f aca="false">TRUE()</f>
        <v>1</v>
      </c>
      <c r="AF300" s="0" t="s">
        <v>4735</v>
      </c>
      <c r="AG300" s="0" t="n">
        <v>2</v>
      </c>
      <c r="AH300" s="0" t="s">
        <v>4736</v>
      </c>
      <c r="AI300" s="0" t="s">
        <v>4737</v>
      </c>
      <c r="AJ300" s="0" t="n">
        <v>0</v>
      </c>
      <c r="AK300" s="0" t="s">
        <v>2118</v>
      </c>
      <c r="AL300" s="0" t="n">
        <f aca="false">FALSE()</f>
        <v>0</v>
      </c>
      <c r="AM300" s="0" t="n">
        <f aca="false">TRUE()</f>
        <v>1</v>
      </c>
      <c r="AN300" s="0" t="n">
        <f aca="false">FALSE()</f>
        <v>0</v>
      </c>
      <c r="AO300" s="0" t="n">
        <f aca="false">FALSE()</f>
        <v>0</v>
      </c>
      <c r="AP300" s="0" t="n">
        <f aca="false">FALSE()</f>
        <v>0</v>
      </c>
      <c r="AQ300" s="380" t="n">
        <v>44117.6930555556</v>
      </c>
      <c r="AR300" s="380" t="n">
        <v>44117.4166666667</v>
      </c>
      <c r="AS300" s="0" t="s">
        <v>4738</v>
      </c>
      <c r="AT300" s="0" t="s">
        <v>2170</v>
      </c>
      <c r="AU300" s="0" t="s">
        <v>2170</v>
      </c>
    </row>
    <row r="301" customFormat="false" ht="15" hidden="true" customHeight="false" outlineLevel="0" collapsed="false">
      <c r="A301" s="0" t="s">
        <v>4739</v>
      </c>
      <c r="B301" s="0" t="s">
        <v>4740</v>
      </c>
      <c r="C301" s="0" t="s">
        <v>4741</v>
      </c>
      <c r="D301" s="0" t="s">
        <v>2297</v>
      </c>
      <c r="E301" s="0" t="s">
        <v>4739</v>
      </c>
      <c r="F301" s="0" t="n">
        <v>1</v>
      </c>
      <c r="G301" s="0" t="s">
        <v>2298</v>
      </c>
      <c r="H301" s="0" t="s">
        <v>2170</v>
      </c>
      <c r="I301" s="0" t="s">
        <v>2170</v>
      </c>
      <c r="J301" s="0" t="s">
        <v>2170</v>
      </c>
      <c r="K301" s="0" t="s">
        <v>2170</v>
      </c>
      <c r="L301" s="0" t="s">
        <v>2170</v>
      </c>
      <c r="M301" s="0" t="s">
        <v>2170</v>
      </c>
      <c r="N301" s="0" t="n">
        <f aca="false">FALSE()</f>
        <v>0</v>
      </c>
      <c r="O301" s="0" t="s">
        <v>4742</v>
      </c>
      <c r="P301" s="0" t="s">
        <v>2300</v>
      </c>
      <c r="Q301" s="380" t="n">
        <v>25569.125</v>
      </c>
      <c r="R301" s="0" t="n">
        <v>70450000</v>
      </c>
      <c r="S301" s="0" t="s">
        <v>2301</v>
      </c>
      <c r="T301" s="0" t="s">
        <v>2302</v>
      </c>
      <c r="U301" s="0" t="s">
        <v>2116</v>
      </c>
      <c r="V301" s="0" t="n">
        <v>350000000</v>
      </c>
      <c r="W301" s="0" t="s">
        <v>2366</v>
      </c>
      <c r="X301" s="0" t="n">
        <v>4</v>
      </c>
      <c r="Y301" s="0" t="n">
        <f aca="false">FALSE()</f>
        <v>0</v>
      </c>
      <c r="Z301" s="0" t="n">
        <f aca="false">FALSE()</f>
        <v>0</v>
      </c>
      <c r="AA301" s="0" t="n">
        <f aca="false">FALSE()</f>
        <v>0</v>
      </c>
      <c r="AB301" s="0" t="n">
        <f aca="false">FALSE()</f>
        <v>0</v>
      </c>
      <c r="AC301" s="0" t="n">
        <v>1</v>
      </c>
      <c r="AD301" s="0" t="s">
        <v>2129</v>
      </c>
      <c r="AE301" s="0" t="n">
        <f aca="false">TRUE()</f>
        <v>1</v>
      </c>
      <c r="AF301" s="0" t="s">
        <v>4743</v>
      </c>
      <c r="AG301" s="0" t="n">
        <v>2</v>
      </c>
      <c r="AH301" s="0" t="s">
        <v>4744</v>
      </c>
      <c r="AI301" s="0" t="s">
        <v>4745</v>
      </c>
      <c r="AJ301" s="0" t="n">
        <v>0</v>
      </c>
      <c r="AK301" s="0" t="s">
        <v>2118</v>
      </c>
      <c r="AL301" s="0" t="n">
        <f aca="false">FALSE()</f>
        <v>0</v>
      </c>
      <c r="AM301" s="0" t="n">
        <f aca="false">TRUE()</f>
        <v>1</v>
      </c>
      <c r="AN301" s="0" t="n">
        <f aca="false">FALSE()</f>
        <v>0</v>
      </c>
      <c r="AO301" s="0" t="n">
        <f aca="false">FALSE()</f>
        <v>0</v>
      </c>
      <c r="AP301" s="0" t="n">
        <f aca="false">FALSE()</f>
        <v>0</v>
      </c>
      <c r="AQ301" s="380" t="n">
        <v>45225.6729166667</v>
      </c>
      <c r="AR301" s="380" t="n">
        <v>45225.4166666667</v>
      </c>
      <c r="AS301" s="0" t="s">
        <v>4746</v>
      </c>
      <c r="AT301" s="0" t="s">
        <v>2170</v>
      </c>
      <c r="AU301" s="0" t="s">
        <v>2170</v>
      </c>
    </row>
    <row r="302" customFormat="false" ht="15" hidden="true" customHeight="false" outlineLevel="0" collapsed="false">
      <c r="A302" s="0" t="s">
        <v>4747</v>
      </c>
      <c r="B302" s="0" t="s">
        <v>4748</v>
      </c>
      <c r="C302" s="0" t="s">
        <v>4749</v>
      </c>
      <c r="D302" s="0" t="s">
        <v>2297</v>
      </c>
      <c r="E302" s="0" t="s">
        <v>4747</v>
      </c>
      <c r="F302" s="0" t="n">
        <v>1</v>
      </c>
      <c r="G302" s="0" t="s">
        <v>2298</v>
      </c>
      <c r="H302" s="0" t="s">
        <v>2170</v>
      </c>
      <c r="I302" s="0" t="s">
        <v>2170</v>
      </c>
      <c r="J302" s="0" t="s">
        <v>2170</v>
      </c>
      <c r="K302" s="0" t="s">
        <v>2170</v>
      </c>
      <c r="L302" s="0" t="s">
        <v>2170</v>
      </c>
      <c r="M302" s="0" t="s">
        <v>2170</v>
      </c>
      <c r="N302" s="0" t="n">
        <f aca="false">FALSE()</f>
        <v>0</v>
      </c>
      <c r="O302" s="0" t="s">
        <v>4750</v>
      </c>
      <c r="P302" s="0" t="s">
        <v>2300</v>
      </c>
      <c r="Q302" s="380" t="n">
        <v>25569.125</v>
      </c>
      <c r="R302" s="0" t="n">
        <v>59820998</v>
      </c>
      <c r="S302" s="0" t="s">
        <v>2301</v>
      </c>
      <c r="T302" s="0" t="s">
        <v>2302</v>
      </c>
      <c r="U302" s="0" t="s">
        <v>2115</v>
      </c>
      <c r="V302" s="0" t="n">
        <v>125000000</v>
      </c>
      <c r="W302" s="0" t="s">
        <v>2366</v>
      </c>
      <c r="X302" s="0" t="n">
        <v>4</v>
      </c>
      <c r="Y302" s="0" t="n">
        <f aca="false">FALSE()</f>
        <v>0</v>
      </c>
      <c r="Z302" s="0" t="n">
        <f aca="false">FALSE()</f>
        <v>0</v>
      </c>
      <c r="AA302" s="0" t="n">
        <f aca="false">FALSE()</f>
        <v>0</v>
      </c>
      <c r="AB302" s="0" t="n">
        <f aca="false">TRUE()</f>
        <v>1</v>
      </c>
      <c r="AC302" s="0" t="n">
        <v>1</v>
      </c>
      <c r="AD302" s="0" t="s">
        <v>2129</v>
      </c>
      <c r="AE302" s="0" t="n">
        <f aca="false">TRUE()</f>
        <v>1</v>
      </c>
      <c r="AF302" s="0" t="s">
        <v>4751</v>
      </c>
      <c r="AG302" s="0" t="n">
        <v>2</v>
      </c>
      <c r="AH302" s="0" t="s">
        <v>4752</v>
      </c>
      <c r="AI302" s="0" t="s">
        <v>4753</v>
      </c>
      <c r="AJ302" s="0" t="n">
        <v>0</v>
      </c>
      <c r="AK302" s="0" t="s">
        <v>2118</v>
      </c>
      <c r="AL302" s="0" t="n">
        <f aca="false">FALSE()</f>
        <v>0</v>
      </c>
      <c r="AM302" s="0" t="n">
        <f aca="false">TRUE()</f>
        <v>1</v>
      </c>
      <c r="AN302" s="0" t="n">
        <f aca="false">FALSE()</f>
        <v>0</v>
      </c>
      <c r="AO302" s="0" t="n">
        <f aca="false">FALSE()</f>
        <v>0</v>
      </c>
      <c r="AP302" s="0" t="n">
        <f aca="false">FALSE()</f>
        <v>0</v>
      </c>
      <c r="AQ302" s="380" t="n">
        <v>43496.6479166667</v>
      </c>
      <c r="AR302" s="380" t="n">
        <v>32702.1666666667</v>
      </c>
      <c r="AS302" s="0" t="s">
        <v>4754</v>
      </c>
      <c r="AT302" s="0" t="s">
        <v>2170</v>
      </c>
      <c r="AU302" s="0" t="s">
        <v>2170</v>
      </c>
    </row>
    <row r="303" customFormat="false" ht="15" hidden="true" customHeight="false" outlineLevel="0" collapsed="false">
      <c r="A303" s="0" t="s">
        <v>4755</v>
      </c>
      <c r="B303" s="0" t="s">
        <v>4756</v>
      </c>
      <c r="C303" s="0" t="s">
        <v>4757</v>
      </c>
      <c r="D303" s="0" t="s">
        <v>2297</v>
      </c>
      <c r="E303" s="0" t="s">
        <v>4755</v>
      </c>
      <c r="F303" s="0" t="n">
        <v>1</v>
      </c>
      <c r="G303" s="0" t="s">
        <v>2298</v>
      </c>
      <c r="H303" s="0" t="s">
        <v>2170</v>
      </c>
      <c r="I303" s="0" t="s">
        <v>2170</v>
      </c>
      <c r="J303" s="0" t="s">
        <v>2170</v>
      </c>
      <c r="K303" s="0" t="s">
        <v>2170</v>
      </c>
      <c r="L303" s="0" t="s">
        <v>2170</v>
      </c>
      <c r="M303" s="0" t="s">
        <v>2170</v>
      </c>
      <c r="N303" s="0" t="n">
        <f aca="false">FALSE()</f>
        <v>0</v>
      </c>
      <c r="O303" s="0" t="s">
        <v>4758</v>
      </c>
      <c r="P303" s="0" t="s">
        <v>2300</v>
      </c>
      <c r="Q303" s="380" t="n">
        <v>25569.125</v>
      </c>
      <c r="R303" s="0" t="n">
        <v>1175032150</v>
      </c>
      <c r="S303" s="0" t="s">
        <v>2301</v>
      </c>
      <c r="T303" s="0" t="s">
        <v>2302</v>
      </c>
      <c r="U303" s="0" t="s">
        <v>2116</v>
      </c>
      <c r="V303" s="0" t="n">
        <v>4000000000</v>
      </c>
      <c r="W303" s="0" t="s">
        <v>2321</v>
      </c>
      <c r="X303" s="0" t="n">
        <v>4</v>
      </c>
      <c r="Y303" s="0" t="n">
        <f aca="false">FALSE()</f>
        <v>0</v>
      </c>
      <c r="Z303" s="0" t="n">
        <f aca="false">FALSE()</f>
        <v>0</v>
      </c>
      <c r="AA303" s="0" t="n">
        <f aca="false">FALSE()</f>
        <v>0</v>
      </c>
      <c r="AB303" s="0" t="n">
        <f aca="false">FALSE()</f>
        <v>0</v>
      </c>
      <c r="AC303" s="0" t="n">
        <v>1</v>
      </c>
      <c r="AD303" s="0" t="s">
        <v>2129</v>
      </c>
      <c r="AE303" s="0" t="n">
        <f aca="false">TRUE()</f>
        <v>1</v>
      </c>
      <c r="AF303" s="0" t="s">
        <v>4759</v>
      </c>
      <c r="AG303" s="0" t="n">
        <v>2</v>
      </c>
      <c r="AH303" s="0" t="s">
        <v>4760</v>
      </c>
      <c r="AI303" s="0" t="s">
        <v>4761</v>
      </c>
      <c r="AJ303" s="0" t="n">
        <v>0</v>
      </c>
      <c r="AK303" s="0" t="s">
        <v>2118</v>
      </c>
      <c r="AL303" s="0" t="n">
        <f aca="false">FALSE()</f>
        <v>0</v>
      </c>
      <c r="AM303" s="0" t="n">
        <f aca="false">TRUE()</f>
        <v>1</v>
      </c>
      <c r="AN303" s="0" t="n">
        <f aca="false">FALSE()</f>
        <v>0</v>
      </c>
      <c r="AO303" s="0" t="n">
        <f aca="false">FALSE()</f>
        <v>0</v>
      </c>
      <c r="AP303" s="0" t="n">
        <f aca="false">TRUE()</f>
        <v>1</v>
      </c>
      <c r="AQ303" s="380" t="n">
        <v>43123.4423611111</v>
      </c>
      <c r="AR303" s="380" t="n">
        <v>42191.125</v>
      </c>
      <c r="AS303" s="0" t="s">
        <v>4762</v>
      </c>
      <c r="AT303" s="0" t="s">
        <v>2170</v>
      </c>
      <c r="AU303" s="0" t="s">
        <v>2170</v>
      </c>
    </row>
    <row r="304" customFormat="false" ht="15" hidden="true" customHeight="false" outlineLevel="0" collapsed="false">
      <c r="A304" s="0" t="s">
        <v>4763</v>
      </c>
      <c r="B304" s="0" t="s">
        <v>4764</v>
      </c>
      <c r="C304" s="0" t="s">
        <v>4765</v>
      </c>
      <c r="D304" s="0" t="s">
        <v>2297</v>
      </c>
      <c r="E304" s="0" t="s">
        <v>4763</v>
      </c>
      <c r="F304" s="0" t="n">
        <v>1</v>
      </c>
      <c r="G304" s="0" t="s">
        <v>2298</v>
      </c>
      <c r="H304" s="0" t="s">
        <v>2170</v>
      </c>
      <c r="I304" s="0" t="s">
        <v>2170</v>
      </c>
      <c r="J304" s="0" t="s">
        <v>2170</v>
      </c>
      <c r="K304" s="0" t="s">
        <v>2170</v>
      </c>
      <c r="L304" s="0" t="s">
        <v>2170</v>
      </c>
      <c r="M304" s="0" t="s">
        <v>2170</v>
      </c>
      <c r="N304" s="0" t="n">
        <f aca="false">FALSE()</f>
        <v>0</v>
      </c>
      <c r="O304" s="0" t="s">
        <v>4766</v>
      </c>
      <c r="P304" s="0" t="s">
        <v>2300</v>
      </c>
      <c r="Q304" s="380" t="n">
        <v>25569.125</v>
      </c>
      <c r="R304" s="0" t="n">
        <v>87023911</v>
      </c>
      <c r="S304" s="0" t="s">
        <v>2301</v>
      </c>
      <c r="T304" s="0" t="s">
        <v>2302</v>
      </c>
      <c r="U304" s="0" t="s">
        <v>2115</v>
      </c>
      <c r="V304" s="0" t="n">
        <v>195000000</v>
      </c>
      <c r="W304" s="0" t="s">
        <v>2312</v>
      </c>
      <c r="X304" s="0" t="n">
        <v>4</v>
      </c>
      <c r="Y304" s="0" t="n">
        <f aca="false">FALSE()</f>
        <v>0</v>
      </c>
      <c r="Z304" s="0" t="n">
        <f aca="false">FALSE()</f>
        <v>0</v>
      </c>
      <c r="AA304" s="0" t="n">
        <f aca="false">FALSE()</f>
        <v>0</v>
      </c>
      <c r="AB304" s="0" t="n">
        <f aca="false">FALSE()</f>
        <v>0</v>
      </c>
      <c r="AC304" s="0" t="n">
        <v>1</v>
      </c>
      <c r="AD304" s="0" t="s">
        <v>2129</v>
      </c>
      <c r="AE304" s="0" t="n">
        <f aca="false">TRUE()</f>
        <v>1</v>
      </c>
      <c r="AF304" s="0" t="s">
        <v>4767</v>
      </c>
      <c r="AG304" s="0" t="n">
        <v>2</v>
      </c>
      <c r="AH304" s="0" t="s">
        <v>4768</v>
      </c>
      <c r="AI304" s="0" t="s">
        <v>4769</v>
      </c>
      <c r="AJ304" s="0" t="n">
        <v>0</v>
      </c>
      <c r="AK304" s="0" t="s">
        <v>2118</v>
      </c>
      <c r="AL304" s="0" t="n">
        <f aca="false">FALSE()</f>
        <v>0</v>
      </c>
      <c r="AM304" s="0" t="n">
        <f aca="false">TRUE()</f>
        <v>1</v>
      </c>
      <c r="AN304" s="0" t="n">
        <f aca="false">FALSE()</f>
        <v>0</v>
      </c>
      <c r="AO304" s="0" t="n">
        <f aca="false">FALSE()</f>
        <v>0</v>
      </c>
      <c r="AP304" s="0" t="n">
        <f aca="false">TRUE()</f>
        <v>1</v>
      </c>
      <c r="AQ304" s="380" t="n">
        <v>44435.6131944444</v>
      </c>
      <c r="AR304" s="380" t="n">
        <v>44435.4166666667</v>
      </c>
      <c r="AS304" s="0" t="s">
        <v>4770</v>
      </c>
      <c r="AT304" s="0" t="s">
        <v>2170</v>
      </c>
      <c r="AU304" s="0" t="s">
        <v>2170</v>
      </c>
    </row>
    <row r="305" customFormat="false" ht="15" hidden="true" customHeight="false" outlineLevel="0" collapsed="false">
      <c r="A305" s="0" t="s">
        <v>4771</v>
      </c>
      <c r="B305" s="0" t="s">
        <v>4772</v>
      </c>
      <c r="C305" s="0" t="s">
        <v>4773</v>
      </c>
      <c r="D305" s="0" t="s">
        <v>2525</v>
      </c>
      <c r="E305" s="0" t="s">
        <v>4771</v>
      </c>
      <c r="F305" s="0" t="n">
        <v>10</v>
      </c>
      <c r="G305" s="0" t="s">
        <v>2526</v>
      </c>
      <c r="H305" s="0" t="s">
        <v>2170</v>
      </c>
      <c r="I305" s="0" t="s">
        <v>2170</v>
      </c>
      <c r="J305" s="0" t="s">
        <v>2170</v>
      </c>
      <c r="K305" s="0" t="s">
        <v>2170</v>
      </c>
      <c r="L305" s="0" t="s">
        <v>2170</v>
      </c>
      <c r="M305" s="0" t="s">
        <v>2170</v>
      </c>
      <c r="N305" s="0" t="n">
        <f aca="false">FALSE()</f>
        <v>0</v>
      </c>
      <c r="O305" s="0" t="s">
        <v>4774</v>
      </c>
      <c r="P305" s="0" t="s">
        <v>2300</v>
      </c>
      <c r="Q305" s="380" t="n">
        <v>25569.125</v>
      </c>
      <c r="R305" s="0" t="n">
        <v>3693400500</v>
      </c>
      <c r="S305" s="0" t="s">
        <v>2528</v>
      </c>
      <c r="T305" s="0" t="s">
        <v>2529</v>
      </c>
      <c r="U305" s="0" t="s">
        <v>2451</v>
      </c>
      <c r="V305" s="0" t="n">
        <v>0</v>
      </c>
      <c r="W305" s="0" t="s">
        <v>3654</v>
      </c>
      <c r="X305" s="0" t="n">
        <v>4</v>
      </c>
      <c r="Y305" s="0" t="n">
        <f aca="false">FALSE()</f>
        <v>0</v>
      </c>
      <c r="Z305" s="0" t="n">
        <f aca="false">FALSE()</f>
        <v>0</v>
      </c>
      <c r="AA305" s="0" t="n">
        <f aca="false">FALSE()</f>
        <v>0</v>
      </c>
      <c r="AB305" s="0" t="n">
        <f aca="false">TRUE()</f>
        <v>1</v>
      </c>
      <c r="AC305" s="0" t="n">
        <v>1</v>
      </c>
      <c r="AD305" s="0" t="s">
        <v>2137</v>
      </c>
      <c r="AE305" s="0" t="n">
        <f aca="false">TRUE()</f>
        <v>1</v>
      </c>
      <c r="AF305" s="0" t="s">
        <v>4775</v>
      </c>
      <c r="AG305" s="0" t="n">
        <v>2</v>
      </c>
      <c r="AH305" s="0" t="s">
        <v>4776</v>
      </c>
      <c r="AI305" s="0" t="s">
        <v>4777</v>
      </c>
      <c r="AJ305" s="0" t="n">
        <v>0</v>
      </c>
      <c r="AK305" s="0" t="s">
        <v>2118</v>
      </c>
      <c r="AL305" s="0" t="n">
        <f aca="false">FALSE()</f>
        <v>0</v>
      </c>
      <c r="AM305" s="0" t="n">
        <f aca="false">FALSE()</f>
        <v>0</v>
      </c>
      <c r="AN305" s="0" t="n">
        <f aca="false">FALSE()</f>
        <v>0</v>
      </c>
      <c r="AO305" s="0" t="n">
        <f aca="false">FALSE()</f>
        <v>0</v>
      </c>
      <c r="AP305" s="0" t="n">
        <f aca="false">TRUE()</f>
        <v>1</v>
      </c>
      <c r="AQ305" s="380" t="n">
        <v>44188.1875</v>
      </c>
      <c r="AR305" s="380" t="n">
        <v>42158.125</v>
      </c>
      <c r="AS305" s="0" t="s">
        <v>4778</v>
      </c>
      <c r="AT305" s="0" t="s">
        <v>2170</v>
      </c>
      <c r="AU305" s="0" t="s">
        <v>2170</v>
      </c>
    </row>
    <row r="306" customFormat="false" ht="15" hidden="true" customHeight="false" outlineLevel="0" collapsed="false">
      <c r="A306" s="0" t="s">
        <v>4779</v>
      </c>
      <c r="B306" s="0" t="s">
        <v>4780</v>
      </c>
      <c r="C306" s="0" t="s">
        <v>4781</v>
      </c>
      <c r="D306" s="0" t="s">
        <v>2297</v>
      </c>
      <c r="E306" s="0" t="s">
        <v>4779</v>
      </c>
      <c r="F306" s="0" t="n">
        <v>1</v>
      </c>
      <c r="G306" s="0" t="s">
        <v>2298</v>
      </c>
      <c r="H306" s="0" t="s">
        <v>2170</v>
      </c>
      <c r="I306" s="0" t="s">
        <v>2170</v>
      </c>
      <c r="J306" s="0" t="s">
        <v>2170</v>
      </c>
      <c r="K306" s="0" t="s">
        <v>2170</v>
      </c>
      <c r="L306" s="0" t="s">
        <v>2170</v>
      </c>
      <c r="M306" s="0" t="s">
        <v>2170</v>
      </c>
      <c r="N306" s="0" t="n">
        <f aca="false">FALSE()</f>
        <v>0</v>
      </c>
      <c r="O306" s="0" t="s">
        <v>4782</v>
      </c>
      <c r="P306" s="0" t="s">
        <v>2300</v>
      </c>
      <c r="Q306" s="380" t="n">
        <v>25569.125</v>
      </c>
      <c r="R306" s="0" t="n">
        <v>5132458398</v>
      </c>
      <c r="S306" s="0" t="s">
        <v>4201</v>
      </c>
      <c r="T306" s="0" t="s">
        <v>4202</v>
      </c>
      <c r="U306" s="0" t="s">
        <v>2114</v>
      </c>
      <c r="V306" s="0" t="n">
        <v>0</v>
      </c>
      <c r="W306" s="0" t="s">
        <v>2356</v>
      </c>
      <c r="X306" s="0" t="n">
        <v>4</v>
      </c>
      <c r="Y306" s="0" t="n">
        <f aca="false">FALSE()</f>
        <v>0</v>
      </c>
      <c r="Z306" s="0" t="n">
        <f aca="false">FALSE()</f>
        <v>0</v>
      </c>
      <c r="AA306" s="0" t="n">
        <f aca="false">FALSE()</f>
        <v>0</v>
      </c>
      <c r="AB306" s="0" t="n">
        <f aca="false">TRUE()</f>
        <v>1</v>
      </c>
      <c r="AC306" s="0" t="n">
        <v>3</v>
      </c>
      <c r="AD306" s="0" t="s">
        <v>2129</v>
      </c>
      <c r="AE306" s="0" t="n">
        <f aca="false">TRUE()</f>
        <v>1</v>
      </c>
      <c r="AF306" s="0" t="s">
        <v>4783</v>
      </c>
      <c r="AG306" s="0" t="n">
        <v>2</v>
      </c>
      <c r="AH306" s="0" t="s">
        <v>4784</v>
      </c>
      <c r="AI306" s="0" t="s">
        <v>4785</v>
      </c>
      <c r="AJ306" s="0" t="n">
        <v>0</v>
      </c>
      <c r="AK306" s="0" t="s">
        <v>2118</v>
      </c>
      <c r="AL306" s="0" t="n">
        <f aca="false">FALSE()</f>
        <v>0</v>
      </c>
      <c r="AM306" s="0" t="n">
        <f aca="false">TRUE()</f>
        <v>1</v>
      </c>
      <c r="AN306" s="0" t="n">
        <f aca="false">FALSE()</f>
        <v>0</v>
      </c>
      <c r="AO306" s="0" t="n">
        <f aca="false">FALSE()</f>
        <v>0</v>
      </c>
      <c r="AP306" s="0" t="n">
        <f aca="false">TRUE()</f>
        <v>1</v>
      </c>
      <c r="AQ306" s="380" t="n">
        <v>43322.6659722222</v>
      </c>
      <c r="AR306" s="380" t="n">
        <v>37336.125</v>
      </c>
      <c r="AS306" s="0" t="s">
        <v>4786</v>
      </c>
      <c r="AT306" s="0" t="s">
        <v>2170</v>
      </c>
      <c r="AU306" s="0" t="s">
        <v>2170</v>
      </c>
    </row>
    <row r="307" customFormat="false" ht="15" hidden="true" customHeight="false" outlineLevel="0" collapsed="false">
      <c r="A307" s="0" t="s">
        <v>4787</v>
      </c>
      <c r="B307" s="0" t="s">
        <v>4788</v>
      </c>
      <c r="C307" s="0" t="s">
        <v>4789</v>
      </c>
      <c r="D307" s="0" t="s">
        <v>2297</v>
      </c>
      <c r="E307" s="0" t="s">
        <v>4787</v>
      </c>
      <c r="F307" s="0" t="n">
        <v>1</v>
      </c>
      <c r="G307" s="0" t="s">
        <v>2298</v>
      </c>
      <c r="H307" s="0" t="s">
        <v>2170</v>
      </c>
      <c r="I307" s="0" t="s">
        <v>2170</v>
      </c>
      <c r="J307" s="0" t="s">
        <v>2170</v>
      </c>
      <c r="K307" s="0" t="s">
        <v>2170</v>
      </c>
      <c r="L307" s="0" t="s">
        <v>2170</v>
      </c>
      <c r="M307" s="0" t="s">
        <v>2170</v>
      </c>
      <c r="N307" s="0" t="n">
        <f aca="false">FALSE()</f>
        <v>0</v>
      </c>
      <c r="O307" s="0" t="s">
        <v>4790</v>
      </c>
      <c r="P307" s="0" t="s">
        <v>2300</v>
      </c>
      <c r="Q307" s="380" t="n">
        <v>42180.125</v>
      </c>
      <c r="R307" s="0" t="n">
        <v>190000000</v>
      </c>
      <c r="S307" s="0" t="s">
        <v>2301</v>
      </c>
      <c r="T307" s="0" t="s">
        <v>2302</v>
      </c>
      <c r="U307" s="0" t="s">
        <v>2115</v>
      </c>
      <c r="V307" s="0" t="n">
        <v>1000000000</v>
      </c>
      <c r="W307" s="0" t="s">
        <v>2366</v>
      </c>
      <c r="X307" s="0" t="n">
        <v>4</v>
      </c>
      <c r="Y307" s="0" t="n">
        <f aca="false">FALSE()</f>
        <v>0</v>
      </c>
      <c r="Z307" s="0" t="n">
        <f aca="false">FALSE()</f>
        <v>0</v>
      </c>
      <c r="AA307" s="0" t="n">
        <f aca="false">FALSE()</f>
        <v>0</v>
      </c>
      <c r="AB307" s="0" t="n">
        <f aca="false">TRUE()</f>
        <v>1</v>
      </c>
      <c r="AC307" s="0" t="n">
        <v>1</v>
      </c>
      <c r="AD307" s="0" t="s">
        <v>2129</v>
      </c>
      <c r="AE307" s="0" t="n">
        <f aca="false">TRUE()</f>
        <v>1</v>
      </c>
      <c r="AF307" s="0" t="s">
        <v>4791</v>
      </c>
      <c r="AG307" s="0" t="n">
        <v>2</v>
      </c>
      <c r="AH307" s="0" t="s">
        <v>4792</v>
      </c>
      <c r="AI307" s="0" t="s">
        <v>4793</v>
      </c>
      <c r="AJ307" s="0" t="n">
        <v>0</v>
      </c>
      <c r="AK307" s="0" t="s">
        <v>2118</v>
      </c>
      <c r="AL307" s="0" t="n">
        <f aca="false">FALSE()</f>
        <v>0</v>
      </c>
      <c r="AM307" s="0" t="n">
        <f aca="false">TRUE()</f>
        <v>1</v>
      </c>
      <c r="AN307" s="0" t="n">
        <f aca="false">FALSE()</f>
        <v>0</v>
      </c>
      <c r="AO307" s="0" t="n">
        <f aca="false">FALSE()</f>
        <v>0</v>
      </c>
      <c r="AP307" s="0" t="n">
        <f aca="false">FALSE()</f>
        <v>0</v>
      </c>
      <c r="AQ307" s="380" t="n">
        <v>43524.7319444444</v>
      </c>
      <c r="AR307" s="380" t="n">
        <v>42180.125</v>
      </c>
      <c r="AS307" s="0" t="s">
        <v>4794</v>
      </c>
      <c r="AT307" s="0" t="s">
        <v>2170</v>
      </c>
      <c r="AU307" s="0" t="s">
        <v>2170</v>
      </c>
    </row>
    <row r="308" customFormat="false" ht="15" hidden="true" customHeight="false" outlineLevel="0" collapsed="false">
      <c r="A308" s="0" t="s">
        <v>4795</v>
      </c>
      <c r="B308" s="0" t="s">
        <v>4796</v>
      </c>
      <c r="C308" s="0" t="s">
        <v>4797</v>
      </c>
      <c r="D308" s="0" t="s">
        <v>2525</v>
      </c>
      <c r="E308" s="0" t="s">
        <v>4795</v>
      </c>
      <c r="F308" s="0" t="n">
        <v>10</v>
      </c>
      <c r="G308" s="0" t="s">
        <v>2526</v>
      </c>
      <c r="H308" s="0" t="s">
        <v>2170</v>
      </c>
      <c r="I308" s="0" t="s">
        <v>2170</v>
      </c>
      <c r="J308" s="0" t="s">
        <v>2170</v>
      </c>
      <c r="K308" s="0" t="s">
        <v>2170</v>
      </c>
      <c r="L308" s="0" t="s">
        <v>2170</v>
      </c>
      <c r="M308" s="0" t="s">
        <v>2170</v>
      </c>
      <c r="N308" s="0" t="n">
        <f aca="false">FALSE()</f>
        <v>0</v>
      </c>
      <c r="O308" s="0" t="s">
        <v>4798</v>
      </c>
      <c r="P308" s="0" t="s">
        <v>2300</v>
      </c>
      <c r="Q308" s="380" t="n">
        <v>25569.125</v>
      </c>
      <c r="R308" s="0" t="n">
        <v>0</v>
      </c>
      <c r="S308" s="0" t="s">
        <v>2528</v>
      </c>
      <c r="T308" s="0" t="s">
        <v>2529</v>
      </c>
      <c r="U308" s="0" t="s">
        <v>2365</v>
      </c>
      <c r="V308" s="0" t="n">
        <v>0</v>
      </c>
      <c r="W308" s="0" t="s">
        <v>4799</v>
      </c>
      <c r="X308" s="0" t="n">
        <v>4</v>
      </c>
      <c r="Y308" s="0" t="n">
        <f aca="false">FALSE()</f>
        <v>0</v>
      </c>
      <c r="Z308" s="0" t="n">
        <f aca="false">FALSE()</f>
        <v>0</v>
      </c>
      <c r="AA308" s="0" t="n">
        <f aca="false">FALSE()</f>
        <v>0</v>
      </c>
      <c r="AB308" s="0" t="n">
        <f aca="false">TRUE()</f>
        <v>1</v>
      </c>
      <c r="AC308" s="0" t="n">
        <v>1</v>
      </c>
      <c r="AD308" s="0" t="s">
        <v>2803</v>
      </c>
      <c r="AE308" s="0" t="n">
        <f aca="false">TRUE()</f>
        <v>1</v>
      </c>
      <c r="AF308" s="0" t="s">
        <v>4800</v>
      </c>
      <c r="AG308" s="0" t="n">
        <v>2</v>
      </c>
      <c r="AH308" s="0" t="s">
        <v>4801</v>
      </c>
      <c r="AI308" s="0" t="s">
        <v>4802</v>
      </c>
      <c r="AJ308" s="0" t="n">
        <v>0</v>
      </c>
      <c r="AK308" s="0" t="s">
        <v>3378</v>
      </c>
      <c r="AL308" s="0" t="n">
        <f aca="false">FALSE()</f>
        <v>0</v>
      </c>
      <c r="AM308" s="0" t="n">
        <f aca="false">FALSE()</f>
        <v>0</v>
      </c>
      <c r="AN308" s="0" t="n">
        <f aca="false">FALSE()</f>
        <v>0</v>
      </c>
      <c r="AO308" s="0" t="n">
        <f aca="false">FALSE()</f>
        <v>0</v>
      </c>
      <c r="AP308" s="0" t="n">
        <f aca="false">TRUE()</f>
        <v>1</v>
      </c>
      <c r="AQ308" s="380" t="n">
        <v>44965.3333333333</v>
      </c>
      <c r="AR308" s="380" t="n">
        <v>44965.4166666667</v>
      </c>
      <c r="AS308" s="0" t="s">
        <v>4803</v>
      </c>
      <c r="AT308" s="0" t="s">
        <v>2170</v>
      </c>
      <c r="AU308" s="0" t="s">
        <v>2170</v>
      </c>
    </row>
    <row r="309" customFormat="false" ht="15" hidden="true" customHeight="false" outlineLevel="0" collapsed="false">
      <c r="A309" s="0" t="s">
        <v>4804</v>
      </c>
      <c r="B309" s="0" t="s">
        <v>4805</v>
      </c>
      <c r="C309" s="0" t="s">
        <v>4806</v>
      </c>
      <c r="D309" s="0" t="s">
        <v>2297</v>
      </c>
      <c r="E309" s="0" t="s">
        <v>4804</v>
      </c>
      <c r="F309" s="0" t="n">
        <v>1</v>
      </c>
      <c r="G309" s="0" t="s">
        <v>2298</v>
      </c>
      <c r="H309" s="0" t="s">
        <v>2170</v>
      </c>
      <c r="I309" s="0" t="s">
        <v>2170</v>
      </c>
      <c r="J309" s="0" t="s">
        <v>2170</v>
      </c>
      <c r="K309" s="0" t="s">
        <v>2170</v>
      </c>
      <c r="L309" s="0" t="s">
        <v>2170</v>
      </c>
      <c r="M309" s="0" t="s">
        <v>2170</v>
      </c>
      <c r="N309" s="0" t="n">
        <f aca="false">FALSE()</f>
        <v>0</v>
      </c>
      <c r="O309" s="0" t="s">
        <v>4807</v>
      </c>
      <c r="P309" s="0" t="s">
        <v>2300</v>
      </c>
      <c r="Q309" s="380" t="n">
        <v>18171.1666666667</v>
      </c>
      <c r="R309" s="0" t="n">
        <v>1058825814</v>
      </c>
      <c r="S309" s="0" t="s">
        <v>2301</v>
      </c>
      <c r="T309" s="0" t="s">
        <v>2302</v>
      </c>
      <c r="U309" s="0" t="s">
        <v>2693</v>
      </c>
      <c r="V309" s="0" t="n">
        <v>0</v>
      </c>
      <c r="W309" s="0" t="s">
        <v>4808</v>
      </c>
      <c r="X309" s="0" t="n">
        <v>4</v>
      </c>
      <c r="Y309" s="0" t="n">
        <f aca="false">FALSE()</f>
        <v>0</v>
      </c>
      <c r="Z309" s="0" t="n">
        <f aca="false">FALSE()</f>
        <v>0</v>
      </c>
      <c r="AA309" s="0" t="n">
        <f aca="false">FALSE()</f>
        <v>0</v>
      </c>
      <c r="AB309" s="0" t="n">
        <f aca="false">TRUE()</f>
        <v>1</v>
      </c>
      <c r="AC309" s="0" t="n">
        <v>1</v>
      </c>
      <c r="AD309" s="0" t="s">
        <v>2129</v>
      </c>
      <c r="AE309" s="0" t="n">
        <f aca="false">TRUE()</f>
        <v>1</v>
      </c>
      <c r="AF309" s="0" t="s">
        <v>4809</v>
      </c>
      <c r="AG309" s="0" t="n">
        <v>2</v>
      </c>
      <c r="AH309" s="0" t="s">
        <v>4810</v>
      </c>
      <c r="AI309" s="0" t="s">
        <v>4811</v>
      </c>
      <c r="AJ309" s="0" t="n">
        <v>0</v>
      </c>
      <c r="AK309" s="0" t="s">
        <v>2118</v>
      </c>
      <c r="AL309" s="0" t="n">
        <f aca="false">FALSE()</f>
        <v>0</v>
      </c>
      <c r="AM309" s="0" t="n">
        <f aca="false">TRUE()</f>
        <v>1</v>
      </c>
      <c r="AN309" s="0" t="n">
        <f aca="false">FALSE()</f>
        <v>0</v>
      </c>
      <c r="AO309" s="0" t="n">
        <f aca="false">FALSE()</f>
        <v>0</v>
      </c>
      <c r="AP309" s="0" t="n">
        <f aca="false">FALSE()</f>
        <v>0</v>
      </c>
      <c r="AQ309" s="380" t="n">
        <v>43123.5027777778</v>
      </c>
      <c r="AR309" s="380" t="n">
        <v>32398.1666666667</v>
      </c>
      <c r="AS309" s="0" t="s">
        <v>4812</v>
      </c>
      <c r="AT309" s="0" t="s">
        <v>2170</v>
      </c>
      <c r="AU309" s="0" t="s">
        <v>2170</v>
      </c>
    </row>
    <row r="310" customFormat="false" ht="15" hidden="true" customHeight="false" outlineLevel="0" collapsed="false">
      <c r="A310" s="0" t="s">
        <v>4813</v>
      </c>
      <c r="B310" s="0" t="s">
        <v>4814</v>
      </c>
      <c r="C310" s="0" t="s">
        <v>4815</v>
      </c>
      <c r="D310" s="0" t="s">
        <v>2297</v>
      </c>
      <c r="E310" s="0" t="s">
        <v>4813</v>
      </c>
      <c r="F310" s="0" t="n">
        <v>1</v>
      </c>
      <c r="G310" s="0" t="s">
        <v>2298</v>
      </c>
      <c r="H310" s="0" t="s">
        <v>2170</v>
      </c>
      <c r="I310" s="0" t="s">
        <v>2170</v>
      </c>
      <c r="J310" s="0" t="s">
        <v>2170</v>
      </c>
      <c r="K310" s="0" t="s">
        <v>2170</v>
      </c>
      <c r="L310" s="0" t="s">
        <v>2170</v>
      </c>
      <c r="M310" s="0" t="s">
        <v>2170</v>
      </c>
      <c r="N310" s="0" t="n">
        <f aca="false">FALSE()</f>
        <v>0</v>
      </c>
      <c r="O310" s="0" t="s">
        <v>4816</v>
      </c>
      <c r="P310" s="0" t="s">
        <v>2300</v>
      </c>
      <c r="Q310" s="380" t="n">
        <v>25569.125</v>
      </c>
      <c r="R310" s="0" t="n">
        <v>73031864</v>
      </c>
      <c r="S310" s="0" t="s">
        <v>2301</v>
      </c>
      <c r="T310" s="0" t="s">
        <v>2302</v>
      </c>
      <c r="U310" s="0" t="s">
        <v>2116</v>
      </c>
      <c r="V310" s="0" t="n">
        <v>250000000</v>
      </c>
      <c r="W310" s="0" t="s">
        <v>2312</v>
      </c>
      <c r="X310" s="0" t="n">
        <v>4</v>
      </c>
      <c r="Y310" s="0" t="n">
        <f aca="false">FALSE()</f>
        <v>0</v>
      </c>
      <c r="Z310" s="0" t="n">
        <f aca="false">FALSE()</f>
        <v>0</v>
      </c>
      <c r="AA310" s="0" t="n">
        <f aca="false">FALSE()</f>
        <v>0</v>
      </c>
      <c r="AB310" s="0" t="n">
        <f aca="false">FALSE()</f>
        <v>0</v>
      </c>
      <c r="AC310" s="0" t="n">
        <v>1</v>
      </c>
      <c r="AD310" s="0" t="s">
        <v>2129</v>
      </c>
      <c r="AE310" s="0" t="n">
        <f aca="false">TRUE()</f>
        <v>1</v>
      </c>
      <c r="AF310" s="0" t="s">
        <v>4817</v>
      </c>
      <c r="AG310" s="0" t="n">
        <v>2</v>
      </c>
      <c r="AH310" s="0" t="s">
        <v>4818</v>
      </c>
      <c r="AI310" s="0" t="s">
        <v>4819</v>
      </c>
      <c r="AJ310" s="0" t="n">
        <v>0</v>
      </c>
      <c r="AK310" s="0" t="s">
        <v>2118</v>
      </c>
      <c r="AL310" s="0" t="n">
        <f aca="false">FALSE()</f>
        <v>0</v>
      </c>
      <c r="AM310" s="0" t="n">
        <f aca="false">TRUE()</f>
        <v>1</v>
      </c>
      <c r="AN310" s="0" t="n">
        <f aca="false">FALSE()</f>
        <v>0</v>
      </c>
      <c r="AO310" s="0" t="n">
        <f aca="false">FALSE()</f>
        <v>0</v>
      </c>
      <c r="AP310" s="0" t="n">
        <f aca="false">FALSE()</f>
        <v>0</v>
      </c>
      <c r="AQ310" s="380" t="n">
        <v>43769.6875</v>
      </c>
      <c r="AR310" s="380" t="n">
        <v>43769.4166666667</v>
      </c>
      <c r="AS310" s="0" t="s">
        <v>4820</v>
      </c>
      <c r="AT310" s="0" t="s">
        <v>2170</v>
      </c>
      <c r="AU310" s="0" t="s">
        <v>2170</v>
      </c>
    </row>
    <row r="311" customFormat="false" ht="15" hidden="true" customHeight="false" outlineLevel="0" collapsed="false">
      <c r="A311" s="0" t="s">
        <v>4821</v>
      </c>
      <c r="B311" s="0" t="s">
        <v>4822</v>
      </c>
      <c r="C311" s="0" t="s">
        <v>4823</v>
      </c>
      <c r="D311" s="0" t="s">
        <v>2297</v>
      </c>
      <c r="E311" s="0" t="s">
        <v>4821</v>
      </c>
      <c r="F311" s="0" t="n">
        <v>1</v>
      </c>
      <c r="G311" s="0" t="s">
        <v>2298</v>
      </c>
      <c r="H311" s="0" t="s">
        <v>2170</v>
      </c>
      <c r="I311" s="0" t="s">
        <v>2170</v>
      </c>
      <c r="J311" s="0" t="s">
        <v>2170</v>
      </c>
      <c r="K311" s="0" t="s">
        <v>2170</v>
      </c>
      <c r="L311" s="0" t="s">
        <v>2170</v>
      </c>
      <c r="M311" s="0" t="s">
        <v>2170</v>
      </c>
      <c r="N311" s="0" t="n">
        <f aca="false">FALSE()</f>
        <v>0</v>
      </c>
      <c r="O311" s="0" t="s">
        <v>4824</v>
      </c>
      <c r="P311" s="0" t="s">
        <v>2300</v>
      </c>
      <c r="Q311" s="380" t="n">
        <v>25569.125</v>
      </c>
      <c r="R311" s="0" t="n">
        <v>93018868</v>
      </c>
      <c r="S311" s="0" t="s">
        <v>2667</v>
      </c>
      <c r="U311" s="0" t="s">
        <v>2115</v>
      </c>
      <c r="V311" s="0" t="n">
        <v>0</v>
      </c>
      <c r="W311" s="0" t="s">
        <v>2409</v>
      </c>
      <c r="X311" s="0" t="n">
        <v>4</v>
      </c>
      <c r="Y311" s="0" t="n">
        <f aca="false">FALSE()</f>
        <v>0</v>
      </c>
      <c r="Z311" s="0" t="n">
        <f aca="false">FALSE()</f>
        <v>0</v>
      </c>
      <c r="AA311" s="0" t="n">
        <f aca="false">FALSE()</f>
        <v>0</v>
      </c>
      <c r="AB311" s="0" t="n">
        <f aca="false">TRUE()</f>
        <v>1</v>
      </c>
      <c r="AC311" s="0" t="n">
        <v>1</v>
      </c>
      <c r="AD311" s="0" t="s">
        <v>2129</v>
      </c>
      <c r="AE311" s="0" t="n">
        <f aca="false">TRUE()</f>
        <v>1</v>
      </c>
      <c r="AF311" s="0" t="s">
        <v>4825</v>
      </c>
      <c r="AG311" s="0" t="n">
        <v>2</v>
      </c>
      <c r="AH311" s="0" t="s">
        <v>4826</v>
      </c>
      <c r="AI311" s="0" t="s">
        <v>4827</v>
      </c>
      <c r="AJ311" s="0" t="n">
        <v>0</v>
      </c>
      <c r="AK311" s="0" t="s">
        <v>2118</v>
      </c>
      <c r="AL311" s="0" t="n">
        <f aca="false">FALSE()</f>
        <v>0</v>
      </c>
      <c r="AM311" s="0" t="n">
        <f aca="false">TRUE()</f>
        <v>1</v>
      </c>
      <c r="AN311" s="0" t="n">
        <f aca="false">FALSE()</f>
        <v>0</v>
      </c>
      <c r="AO311" s="0" t="n">
        <f aca="false">FALSE()</f>
        <v>0</v>
      </c>
      <c r="AP311" s="0" t="n">
        <f aca="false">FALSE()</f>
        <v>0</v>
      </c>
      <c r="AQ311" s="380" t="n">
        <v>44781.6805555556</v>
      </c>
      <c r="AR311" s="380" t="n">
        <v>44781.4166666667</v>
      </c>
      <c r="AS311" s="0" t="s">
        <v>4828</v>
      </c>
      <c r="AT311" s="0" t="s">
        <v>2170</v>
      </c>
      <c r="AU311" s="0" t="s">
        <v>2170</v>
      </c>
    </row>
    <row r="312" customFormat="false" ht="15" hidden="true" customHeight="false" outlineLevel="0" collapsed="false">
      <c r="A312" s="0" t="s">
        <v>4829</v>
      </c>
      <c r="B312" s="0" t="s">
        <v>4830</v>
      </c>
      <c r="C312" s="0" t="s">
        <v>4831</v>
      </c>
      <c r="D312" s="0" t="s">
        <v>2297</v>
      </c>
      <c r="E312" s="0" t="s">
        <v>4829</v>
      </c>
      <c r="F312" s="0" t="n">
        <v>1</v>
      </c>
      <c r="G312" s="0" t="s">
        <v>2298</v>
      </c>
      <c r="H312" s="0" t="s">
        <v>2170</v>
      </c>
      <c r="I312" s="0" t="s">
        <v>2170</v>
      </c>
      <c r="J312" s="0" t="s">
        <v>2170</v>
      </c>
      <c r="K312" s="0" t="s">
        <v>2170</v>
      </c>
      <c r="L312" s="0" t="s">
        <v>2170</v>
      </c>
      <c r="M312" s="0" t="s">
        <v>2170</v>
      </c>
      <c r="N312" s="0" t="n">
        <f aca="false">FALSE()</f>
        <v>0</v>
      </c>
      <c r="O312" s="0" t="s">
        <v>4832</v>
      </c>
      <c r="P312" s="0" t="s">
        <v>2300</v>
      </c>
      <c r="Q312" s="380" t="n">
        <v>25569.125</v>
      </c>
      <c r="R312" s="0" t="n">
        <v>197876523</v>
      </c>
      <c r="S312" s="0" t="s">
        <v>2301</v>
      </c>
      <c r="T312" s="0" t="s">
        <v>2302</v>
      </c>
      <c r="U312" s="0" t="s">
        <v>2116</v>
      </c>
      <c r="V312" s="0" t="n">
        <v>500000000</v>
      </c>
      <c r="W312" s="0" t="s">
        <v>2321</v>
      </c>
      <c r="X312" s="0" t="n">
        <v>4</v>
      </c>
      <c r="Y312" s="0" t="n">
        <f aca="false">FALSE()</f>
        <v>0</v>
      </c>
      <c r="Z312" s="0" t="n">
        <f aca="false">FALSE()</f>
        <v>0</v>
      </c>
      <c r="AA312" s="0" t="n">
        <f aca="false">FALSE()</f>
        <v>0</v>
      </c>
      <c r="AB312" s="0" t="n">
        <f aca="false">FALSE()</f>
        <v>0</v>
      </c>
      <c r="AC312" s="0" t="n">
        <v>1</v>
      </c>
      <c r="AD312" s="0" t="s">
        <v>2129</v>
      </c>
      <c r="AE312" s="0" t="n">
        <f aca="false">TRUE()</f>
        <v>1</v>
      </c>
      <c r="AF312" s="0" t="s">
        <v>4833</v>
      </c>
      <c r="AG312" s="0" t="n">
        <v>2</v>
      </c>
      <c r="AH312" s="0" t="s">
        <v>4834</v>
      </c>
      <c r="AI312" s="0" t="s">
        <v>4835</v>
      </c>
      <c r="AJ312" s="0" t="n">
        <v>0</v>
      </c>
      <c r="AK312" s="0" t="s">
        <v>2118</v>
      </c>
      <c r="AL312" s="0" t="n">
        <f aca="false">FALSE()</f>
        <v>0</v>
      </c>
      <c r="AM312" s="0" t="n">
        <f aca="false">TRUE()</f>
        <v>1</v>
      </c>
      <c r="AN312" s="0" t="n">
        <f aca="false">FALSE()</f>
        <v>0</v>
      </c>
      <c r="AO312" s="0" t="n">
        <f aca="false">FALSE()</f>
        <v>0</v>
      </c>
      <c r="AP312" s="0" t="n">
        <f aca="false">FALSE()</f>
        <v>0</v>
      </c>
      <c r="AQ312" s="380" t="n">
        <v>43682.6263888889</v>
      </c>
      <c r="AR312" s="380" t="n">
        <v>43682.4166666667</v>
      </c>
      <c r="AS312" s="0" t="s">
        <v>4836</v>
      </c>
      <c r="AT312" s="0" t="s">
        <v>2170</v>
      </c>
      <c r="AU312" s="0" t="s">
        <v>2170</v>
      </c>
    </row>
    <row r="313" customFormat="false" ht="15" hidden="true" customHeight="false" outlineLevel="0" collapsed="false">
      <c r="A313" s="0" t="s">
        <v>4837</v>
      </c>
      <c r="B313" s="0" t="s">
        <v>4838</v>
      </c>
      <c r="C313" s="0" t="s">
        <v>4839</v>
      </c>
      <c r="D313" s="0" t="s">
        <v>2525</v>
      </c>
      <c r="E313" s="0" t="s">
        <v>4837</v>
      </c>
      <c r="F313" s="0" t="n">
        <v>100</v>
      </c>
      <c r="G313" s="0" t="s">
        <v>2526</v>
      </c>
      <c r="H313" s="0" t="s">
        <v>2170</v>
      </c>
      <c r="I313" s="0" t="s">
        <v>2170</v>
      </c>
      <c r="J313" s="0" t="s">
        <v>2170</v>
      </c>
      <c r="K313" s="0" t="s">
        <v>2170</v>
      </c>
      <c r="L313" s="0" t="s">
        <v>2170</v>
      </c>
      <c r="M313" s="0" t="s">
        <v>2170</v>
      </c>
      <c r="N313" s="0" t="n">
        <f aca="false">FALSE()</f>
        <v>0</v>
      </c>
      <c r="O313" s="0" t="s">
        <v>4840</v>
      </c>
      <c r="P313" s="0" t="s">
        <v>2300</v>
      </c>
      <c r="Q313" s="380" t="n">
        <v>25569.125</v>
      </c>
      <c r="R313" s="0" t="n">
        <v>14720230000</v>
      </c>
      <c r="S313" s="0" t="s">
        <v>2528</v>
      </c>
      <c r="T313" s="0" t="s">
        <v>2529</v>
      </c>
      <c r="U313" s="0" t="s">
        <v>2365</v>
      </c>
      <c r="V313" s="0" t="n">
        <v>50000000000</v>
      </c>
      <c r="W313" s="0" t="s">
        <v>2321</v>
      </c>
      <c r="X313" s="0" t="n">
        <v>4</v>
      </c>
      <c r="Y313" s="0" t="n">
        <f aca="false">FALSE()</f>
        <v>0</v>
      </c>
      <c r="Z313" s="0" t="n">
        <f aca="false">FALSE()</f>
        <v>0</v>
      </c>
      <c r="AA313" s="0" t="n">
        <f aca="false">FALSE()</f>
        <v>0</v>
      </c>
      <c r="AB313" s="0" t="n">
        <f aca="false">TRUE()</f>
        <v>1</v>
      </c>
      <c r="AC313" s="0" t="n">
        <v>1</v>
      </c>
      <c r="AD313" s="0" t="s">
        <v>2129</v>
      </c>
      <c r="AE313" s="0" t="n">
        <f aca="false">TRUE()</f>
        <v>1</v>
      </c>
      <c r="AF313" s="0" t="s">
        <v>4841</v>
      </c>
      <c r="AG313" s="0" t="n">
        <v>2</v>
      </c>
      <c r="AH313" s="0" t="s">
        <v>4842</v>
      </c>
      <c r="AI313" s="0" t="s">
        <v>4843</v>
      </c>
      <c r="AJ313" s="0" t="n">
        <v>0</v>
      </c>
      <c r="AK313" s="0" t="s">
        <v>2118</v>
      </c>
      <c r="AL313" s="0" t="n">
        <f aca="false">FALSE()</f>
        <v>0</v>
      </c>
      <c r="AM313" s="0" t="n">
        <f aca="false">FALSE()</f>
        <v>0</v>
      </c>
      <c r="AN313" s="0" t="n">
        <f aca="false">FALSE()</f>
        <v>0</v>
      </c>
      <c r="AO313" s="0" t="n">
        <f aca="false">FALSE()</f>
        <v>0</v>
      </c>
      <c r="AP313" s="0" t="n">
        <f aca="false">TRUE()</f>
        <v>1</v>
      </c>
      <c r="AQ313" s="380" t="n">
        <v>44188.1875</v>
      </c>
      <c r="AR313" s="380" t="n">
        <v>41856.1666666667</v>
      </c>
      <c r="AS313" s="0" t="s">
        <v>4844</v>
      </c>
      <c r="AT313" s="0" t="s">
        <v>2170</v>
      </c>
      <c r="AU313" s="0" t="s">
        <v>2170</v>
      </c>
    </row>
    <row r="314" customFormat="false" ht="15" hidden="true" customHeight="false" outlineLevel="0" collapsed="false">
      <c r="A314" s="0" t="s">
        <v>4845</v>
      </c>
      <c r="B314" s="0" t="s">
        <v>4846</v>
      </c>
      <c r="C314" s="0" t="s">
        <v>4847</v>
      </c>
      <c r="D314" s="0" t="s">
        <v>2297</v>
      </c>
      <c r="E314" s="0" t="s">
        <v>4845</v>
      </c>
      <c r="F314" s="0" t="n">
        <v>1</v>
      </c>
      <c r="G314" s="0" t="s">
        <v>2298</v>
      </c>
      <c r="H314" s="0" t="s">
        <v>2170</v>
      </c>
      <c r="I314" s="0" t="s">
        <v>2170</v>
      </c>
      <c r="J314" s="0" t="s">
        <v>2170</v>
      </c>
      <c r="K314" s="0" t="s">
        <v>2170</v>
      </c>
      <c r="L314" s="0" t="s">
        <v>2170</v>
      </c>
      <c r="M314" s="0" t="s">
        <v>2170</v>
      </c>
      <c r="N314" s="0" t="n">
        <f aca="false">FALSE()</f>
        <v>0</v>
      </c>
      <c r="O314" s="0" t="s">
        <v>4848</v>
      </c>
      <c r="P314" s="0" t="s">
        <v>2300</v>
      </c>
      <c r="Q314" s="380" t="n">
        <v>25569.125</v>
      </c>
      <c r="R314" s="0" t="n">
        <v>4654883740</v>
      </c>
      <c r="S314" s="0" t="s">
        <v>2301</v>
      </c>
      <c r="T314" s="0" t="s">
        <v>2302</v>
      </c>
      <c r="U314" s="0" t="s">
        <v>2116</v>
      </c>
      <c r="V314" s="0" t="n">
        <v>0</v>
      </c>
      <c r="W314" s="0" t="s">
        <v>2312</v>
      </c>
      <c r="X314" s="0" t="n">
        <v>4</v>
      </c>
      <c r="Y314" s="0" t="n">
        <f aca="false">FALSE()</f>
        <v>0</v>
      </c>
      <c r="Z314" s="0" t="n">
        <f aca="false">FALSE()</f>
        <v>0</v>
      </c>
      <c r="AA314" s="0" t="n">
        <f aca="false">FALSE()</f>
        <v>0</v>
      </c>
      <c r="AB314" s="0" t="n">
        <f aca="false">TRUE()</f>
        <v>1</v>
      </c>
      <c r="AC314" s="0" t="n">
        <v>1</v>
      </c>
      <c r="AD314" s="0" t="s">
        <v>2129</v>
      </c>
      <c r="AE314" s="0" t="n">
        <f aca="false">TRUE()</f>
        <v>1</v>
      </c>
      <c r="AF314" s="0" t="s">
        <v>4849</v>
      </c>
      <c r="AG314" s="0" t="n">
        <v>2</v>
      </c>
      <c r="AH314" s="0" t="s">
        <v>4850</v>
      </c>
      <c r="AI314" s="0" t="s">
        <v>4851</v>
      </c>
      <c r="AJ314" s="0" t="n">
        <v>0</v>
      </c>
      <c r="AK314" s="0" t="s">
        <v>2118</v>
      </c>
      <c r="AL314" s="0" t="n">
        <f aca="false">FALSE()</f>
        <v>0</v>
      </c>
      <c r="AM314" s="0" t="n">
        <f aca="false">TRUE()</f>
        <v>1</v>
      </c>
      <c r="AN314" s="0" t="n">
        <f aca="false">FALSE()</f>
        <v>0</v>
      </c>
      <c r="AO314" s="0" t="n">
        <f aca="false">FALSE()</f>
        <v>0</v>
      </c>
      <c r="AP314" s="0" t="n">
        <f aca="false">FALSE()</f>
        <v>0</v>
      </c>
      <c r="AQ314" s="380" t="n">
        <v>43123.6569444445</v>
      </c>
      <c r="AR314" s="380" t="n">
        <v>40031.1666666667</v>
      </c>
      <c r="AS314" s="0" t="s">
        <v>4852</v>
      </c>
      <c r="AT314" s="0" t="s">
        <v>2170</v>
      </c>
      <c r="AU314" s="0" t="s">
        <v>2170</v>
      </c>
    </row>
    <row r="315" customFormat="false" ht="15" hidden="true" customHeight="false" outlineLevel="0" collapsed="false">
      <c r="A315" s="0" t="s">
        <v>4853</v>
      </c>
      <c r="B315" s="0" t="s">
        <v>4854</v>
      </c>
      <c r="C315" s="0" t="s">
        <v>4855</v>
      </c>
      <c r="D315" s="0" t="s">
        <v>2297</v>
      </c>
      <c r="E315" s="0" t="s">
        <v>4853</v>
      </c>
      <c r="F315" s="0" t="n">
        <v>1</v>
      </c>
      <c r="G315" s="0" t="s">
        <v>2298</v>
      </c>
      <c r="H315" s="0" t="s">
        <v>2170</v>
      </c>
      <c r="I315" s="0" t="s">
        <v>2170</v>
      </c>
      <c r="J315" s="0" t="s">
        <v>2170</v>
      </c>
      <c r="K315" s="0" t="s">
        <v>2170</v>
      </c>
      <c r="L315" s="0" t="s">
        <v>2170</v>
      </c>
      <c r="M315" s="0" t="s">
        <v>2170</v>
      </c>
      <c r="N315" s="0" t="n">
        <f aca="false">FALSE()</f>
        <v>0</v>
      </c>
      <c r="O315" s="0" t="s">
        <v>4856</v>
      </c>
      <c r="P315" s="0" t="s">
        <v>2300</v>
      </c>
      <c r="Q315" s="380" t="n">
        <v>25569.125</v>
      </c>
      <c r="R315" s="0" t="n">
        <v>12488441</v>
      </c>
      <c r="S315" s="0" t="s">
        <v>2301</v>
      </c>
      <c r="T315" s="0" t="s">
        <v>2302</v>
      </c>
      <c r="U315" s="0" t="s">
        <v>2116</v>
      </c>
      <c r="V315" s="0" t="n">
        <v>25000000</v>
      </c>
      <c r="W315" s="0" t="s">
        <v>2383</v>
      </c>
      <c r="X315" s="0" t="n">
        <v>4</v>
      </c>
      <c r="Y315" s="0" t="n">
        <f aca="false">FALSE()</f>
        <v>0</v>
      </c>
      <c r="Z315" s="0" t="n">
        <f aca="false">FALSE()</f>
        <v>0</v>
      </c>
      <c r="AA315" s="0" t="n">
        <f aca="false">FALSE()</f>
        <v>0</v>
      </c>
      <c r="AB315" s="0" t="n">
        <f aca="false">FALSE()</f>
        <v>0</v>
      </c>
      <c r="AC315" s="0" t="n">
        <v>1</v>
      </c>
      <c r="AD315" s="0" t="s">
        <v>2129</v>
      </c>
      <c r="AE315" s="0" t="n">
        <f aca="false">TRUE()</f>
        <v>1</v>
      </c>
      <c r="AF315" s="0" t="s">
        <v>4857</v>
      </c>
      <c r="AG315" s="0" t="n">
        <v>2</v>
      </c>
      <c r="AH315" s="0" t="s">
        <v>4858</v>
      </c>
      <c r="AI315" s="0" t="s">
        <v>4859</v>
      </c>
      <c r="AJ315" s="0" t="n">
        <v>0</v>
      </c>
      <c r="AK315" s="0" t="s">
        <v>2118</v>
      </c>
      <c r="AL315" s="0" t="n">
        <f aca="false">FALSE()</f>
        <v>0</v>
      </c>
      <c r="AM315" s="0" t="n">
        <f aca="false">TRUE()</f>
        <v>1</v>
      </c>
      <c r="AN315" s="0" t="n">
        <f aca="false">FALSE()</f>
        <v>0</v>
      </c>
      <c r="AO315" s="0" t="n">
        <f aca="false">FALSE()</f>
        <v>0</v>
      </c>
      <c r="AP315" s="0" t="n">
        <f aca="false">FALSE()</f>
        <v>0</v>
      </c>
      <c r="AQ315" s="380" t="n">
        <v>43627.74375</v>
      </c>
      <c r="AR315" s="380" t="n">
        <v>40352.1666666667</v>
      </c>
      <c r="AS315" s="0" t="s">
        <v>4860</v>
      </c>
      <c r="AT315" s="0" t="s">
        <v>2170</v>
      </c>
      <c r="AU315" s="0" t="s">
        <v>2170</v>
      </c>
    </row>
    <row r="316" customFormat="false" ht="15" hidden="true" customHeight="false" outlineLevel="0" collapsed="false">
      <c r="A316" s="0" t="s">
        <v>4861</v>
      </c>
      <c r="B316" s="0" t="s">
        <v>4862</v>
      </c>
      <c r="C316" s="0" t="s">
        <v>4863</v>
      </c>
      <c r="D316" s="0" t="s">
        <v>2297</v>
      </c>
      <c r="E316" s="0" t="s">
        <v>4861</v>
      </c>
      <c r="F316" s="0" t="n">
        <v>1</v>
      </c>
      <c r="G316" s="0" t="s">
        <v>2298</v>
      </c>
      <c r="H316" s="0" t="s">
        <v>2170</v>
      </c>
      <c r="I316" s="0" t="s">
        <v>2170</v>
      </c>
      <c r="J316" s="0" t="s">
        <v>2170</v>
      </c>
      <c r="K316" s="0" t="s">
        <v>2170</v>
      </c>
      <c r="L316" s="0" t="s">
        <v>2170</v>
      </c>
      <c r="M316" s="0" t="s">
        <v>2170</v>
      </c>
      <c r="N316" s="0" t="n">
        <f aca="false">FALSE()</f>
        <v>0</v>
      </c>
      <c r="O316" s="0" t="s">
        <v>4864</v>
      </c>
      <c r="P316" s="0" t="s">
        <v>2300</v>
      </c>
      <c r="Q316" s="380" t="n">
        <v>25569.125</v>
      </c>
      <c r="R316" s="0" t="n">
        <v>956580893</v>
      </c>
      <c r="S316" s="0" t="s">
        <v>2301</v>
      </c>
      <c r="T316" s="0" t="s">
        <v>2302</v>
      </c>
      <c r="U316" s="0" t="s">
        <v>2330</v>
      </c>
      <c r="V316" s="0" t="n">
        <v>0</v>
      </c>
      <c r="W316" s="0" t="s">
        <v>2409</v>
      </c>
      <c r="X316" s="0" t="n">
        <v>4</v>
      </c>
      <c r="Y316" s="0" t="n">
        <f aca="false">FALSE()</f>
        <v>0</v>
      </c>
      <c r="Z316" s="0" t="n">
        <f aca="false">FALSE()</f>
        <v>0</v>
      </c>
      <c r="AA316" s="0" t="n">
        <f aca="false">FALSE()</f>
        <v>0</v>
      </c>
      <c r="AB316" s="0" t="n">
        <f aca="false">TRUE()</f>
        <v>1</v>
      </c>
      <c r="AC316" s="0" t="n">
        <v>1</v>
      </c>
      <c r="AD316" s="0" t="s">
        <v>2129</v>
      </c>
      <c r="AE316" s="0" t="n">
        <f aca="false">TRUE()</f>
        <v>1</v>
      </c>
      <c r="AF316" s="0" t="s">
        <v>4865</v>
      </c>
      <c r="AG316" s="0" t="n">
        <v>2</v>
      </c>
      <c r="AH316" s="0" t="s">
        <v>4866</v>
      </c>
      <c r="AI316" s="0" t="s">
        <v>4867</v>
      </c>
      <c r="AJ316" s="0" t="n">
        <v>0</v>
      </c>
      <c r="AK316" s="0" t="s">
        <v>2118</v>
      </c>
      <c r="AL316" s="0" t="n">
        <f aca="false">FALSE()</f>
        <v>0</v>
      </c>
      <c r="AM316" s="0" t="n">
        <f aca="false">TRUE()</f>
        <v>1</v>
      </c>
      <c r="AN316" s="0" t="n">
        <f aca="false">FALSE()</f>
        <v>0</v>
      </c>
      <c r="AO316" s="0" t="n">
        <f aca="false">FALSE()</f>
        <v>0</v>
      </c>
      <c r="AP316" s="0" t="n">
        <f aca="false">TRUE()</f>
        <v>1</v>
      </c>
      <c r="AQ316" s="380" t="n">
        <v>43123.7298611111</v>
      </c>
      <c r="AR316" s="380" t="n">
        <v>32398.1666666667</v>
      </c>
      <c r="AS316" s="0" t="s">
        <v>4868</v>
      </c>
      <c r="AT316" s="0" t="s">
        <v>2170</v>
      </c>
      <c r="AU316" s="0" t="s">
        <v>2170</v>
      </c>
    </row>
    <row r="317" customFormat="false" ht="15" hidden="true" customHeight="false" outlineLevel="0" collapsed="false">
      <c r="A317" s="0" t="s">
        <v>4869</v>
      </c>
      <c r="B317" s="0" t="s">
        <v>4870</v>
      </c>
      <c r="C317" s="0" t="s">
        <v>4871</v>
      </c>
      <c r="D317" s="0" t="s">
        <v>2525</v>
      </c>
      <c r="E317" s="0" t="s">
        <v>4869</v>
      </c>
      <c r="F317" s="0" t="n">
        <v>10</v>
      </c>
      <c r="G317" s="0" t="s">
        <v>2526</v>
      </c>
      <c r="H317" s="0" t="s">
        <v>2170</v>
      </c>
      <c r="I317" s="0" t="s">
        <v>2170</v>
      </c>
      <c r="J317" s="0" t="s">
        <v>2170</v>
      </c>
      <c r="K317" s="0" t="s">
        <v>2170</v>
      </c>
      <c r="L317" s="0" t="s">
        <v>2170</v>
      </c>
      <c r="M317" s="0" t="s">
        <v>2170</v>
      </c>
      <c r="N317" s="0" t="n">
        <f aca="false">FALSE()</f>
        <v>0</v>
      </c>
      <c r="O317" s="0" t="s">
        <v>4872</v>
      </c>
      <c r="P317" s="0" t="s">
        <v>2300</v>
      </c>
      <c r="Q317" s="380" t="n">
        <v>25569.125</v>
      </c>
      <c r="R317" s="0" t="n">
        <v>5300000000</v>
      </c>
      <c r="S317" s="0" t="s">
        <v>2528</v>
      </c>
      <c r="T317" s="0" t="s">
        <v>2529</v>
      </c>
      <c r="U317" s="0" t="s">
        <v>2365</v>
      </c>
      <c r="V317" s="0" t="n">
        <v>10000000000</v>
      </c>
      <c r="W317" s="0" t="s">
        <v>4873</v>
      </c>
      <c r="X317" s="0" t="n">
        <v>4</v>
      </c>
      <c r="Y317" s="0" t="n">
        <f aca="false">FALSE()</f>
        <v>0</v>
      </c>
      <c r="Z317" s="0" t="n">
        <f aca="false">FALSE()</f>
        <v>0</v>
      </c>
      <c r="AA317" s="0" t="n">
        <f aca="false">FALSE()</f>
        <v>0</v>
      </c>
      <c r="AB317" s="0" t="n">
        <f aca="false">TRUE()</f>
        <v>1</v>
      </c>
      <c r="AC317" s="0" t="n">
        <v>1</v>
      </c>
      <c r="AD317" s="0" t="s">
        <v>2137</v>
      </c>
      <c r="AE317" s="0" t="n">
        <f aca="false">TRUE()</f>
        <v>1</v>
      </c>
      <c r="AF317" s="0" t="s">
        <v>4874</v>
      </c>
      <c r="AG317" s="0" t="n">
        <v>2</v>
      </c>
      <c r="AH317" s="0" t="s">
        <v>4875</v>
      </c>
      <c r="AI317" s="0" t="s">
        <v>4876</v>
      </c>
      <c r="AJ317" s="0" t="n">
        <v>0</v>
      </c>
      <c r="AK317" s="0" t="s">
        <v>2118</v>
      </c>
      <c r="AL317" s="0" t="n">
        <f aca="false">FALSE()</f>
        <v>0</v>
      </c>
      <c r="AM317" s="0" t="n">
        <f aca="false">FALSE()</f>
        <v>0</v>
      </c>
      <c r="AN317" s="0" t="n">
        <f aca="false">FALSE()</f>
        <v>0</v>
      </c>
      <c r="AO317" s="0" t="n">
        <f aca="false">FALSE()</f>
        <v>0</v>
      </c>
      <c r="AP317" s="0" t="n">
        <f aca="false">TRUE()</f>
        <v>1</v>
      </c>
      <c r="AQ317" s="380" t="n">
        <v>44965.3333333333</v>
      </c>
      <c r="AR317" s="380" t="n">
        <v>44965.4166666667</v>
      </c>
      <c r="AS317" s="0" t="s">
        <v>4877</v>
      </c>
      <c r="AT317" s="0" t="s">
        <v>2170</v>
      </c>
      <c r="AU317" s="0" t="s">
        <v>2170</v>
      </c>
    </row>
    <row r="318" customFormat="false" ht="15" hidden="true" customHeight="false" outlineLevel="0" collapsed="false">
      <c r="A318" s="0" t="s">
        <v>988</v>
      </c>
      <c r="B318" s="0" t="s">
        <v>4878</v>
      </c>
      <c r="C318" s="0" t="s">
        <v>985</v>
      </c>
      <c r="D318" s="0" t="s">
        <v>720</v>
      </c>
      <c r="E318" s="0" t="s">
        <v>988</v>
      </c>
      <c r="F318" s="0" t="n">
        <v>1</v>
      </c>
      <c r="G318" s="0" t="s">
        <v>434</v>
      </c>
      <c r="H318" s="0" t="s">
        <v>2170</v>
      </c>
      <c r="I318" s="0" t="s">
        <v>2170</v>
      </c>
      <c r="J318" s="0" t="s">
        <v>2170</v>
      </c>
      <c r="K318" s="0" t="s">
        <v>2170</v>
      </c>
      <c r="L318" s="0" t="s">
        <v>2170</v>
      </c>
      <c r="M318" s="0" t="s">
        <v>2170</v>
      </c>
      <c r="N318" s="0" t="n">
        <f aca="false">FALSE()</f>
        <v>0</v>
      </c>
      <c r="O318" s="0" t="s">
        <v>4879</v>
      </c>
      <c r="P318" s="0" t="s">
        <v>2601</v>
      </c>
      <c r="Q318" s="380" t="n">
        <v>39273.1666666667</v>
      </c>
      <c r="R318" s="0" t="n">
        <v>42222042</v>
      </c>
      <c r="S318" s="0" t="s">
        <v>601</v>
      </c>
      <c r="T318" s="0" t="s">
        <v>2602</v>
      </c>
      <c r="U318" s="0" t="s">
        <v>2365</v>
      </c>
      <c r="V318" s="0" t="n">
        <v>39564300</v>
      </c>
      <c r="W318" s="0" t="s">
        <v>2785</v>
      </c>
      <c r="X318" s="0" t="n">
        <v>5</v>
      </c>
      <c r="Y318" s="0" t="n">
        <f aca="false">FALSE()</f>
        <v>0</v>
      </c>
      <c r="Z318" s="0" t="n">
        <f aca="false">TRUE()</f>
        <v>1</v>
      </c>
      <c r="AA318" s="0" t="n">
        <f aca="false">TRUE()</f>
        <v>1</v>
      </c>
      <c r="AB318" s="0" t="n">
        <f aca="false">TRUE()</f>
        <v>1</v>
      </c>
      <c r="AC318" s="0" t="n">
        <v>1</v>
      </c>
      <c r="AD318" s="0" t="s">
        <v>4880</v>
      </c>
      <c r="AE318" s="0" t="n">
        <f aca="false">TRUE()</f>
        <v>1</v>
      </c>
      <c r="AF318" s="0" t="s">
        <v>4881</v>
      </c>
      <c r="AG318" s="0" t="n">
        <v>1</v>
      </c>
      <c r="AH318" s="0" t="s">
        <v>4882</v>
      </c>
      <c r="AI318" s="0" t="s">
        <v>4883</v>
      </c>
      <c r="AJ318" s="0" t="n">
        <v>0</v>
      </c>
      <c r="AK318" s="0" t="s">
        <v>2119</v>
      </c>
      <c r="AL318" s="0" t="n">
        <f aca="false">TRUE()</f>
        <v>1</v>
      </c>
      <c r="AM318" s="0" t="n">
        <f aca="false">FALSE()</f>
        <v>0</v>
      </c>
      <c r="AN318" s="0" t="n">
        <f aca="false">TRUE()</f>
        <v>1</v>
      </c>
      <c r="AO318" s="0" t="n">
        <f aca="false">FALSE()</f>
        <v>0</v>
      </c>
      <c r="AP318" s="0" t="n">
        <f aca="false">FALSE()</f>
        <v>0</v>
      </c>
      <c r="AQ318" s="380" t="n">
        <v>43167.0618055556</v>
      </c>
      <c r="AR318" s="380" t="n">
        <v>39587.1666666667</v>
      </c>
      <c r="AS318" s="0" t="s">
        <v>4884</v>
      </c>
      <c r="AT318" s="0" t="s">
        <v>2170</v>
      </c>
      <c r="AU318" s="0" t="s">
        <v>2170</v>
      </c>
    </row>
    <row r="319" customFormat="false" ht="15" hidden="true" customHeight="false" outlineLevel="0" collapsed="false">
      <c r="A319" s="0" t="s">
        <v>4885</v>
      </c>
      <c r="B319" s="0" t="s">
        <v>4886</v>
      </c>
      <c r="C319" s="0" t="s">
        <v>4887</v>
      </c>
      <c r="D319" s="0" t="s">
        <v>2525</v>
      </c>
      <c r="E319" s="0" t="s">
        <v>4885</v>
      </c>
      <c r="F319" s="0" t="n">
        <v>10</v>
      </c>
      <c r="G319" s="0" t="s">
        <v>2526</v>
      </c>
      <c r="H319" s="0" t="s">
        <v>2170</v>
      </c>
      <c r="I319" s="0" t="s">
        <v>2170</v>
      </c>
      <c r="J319" s="0" t="s">
        <v>2170</v>
      </c>
      <c r="K319" s="0" t="s">
        <v>2170</v>
      </c>
      <c r="L319" s="0" t="s">
        <v>2170</v>
      </c>
      <c r="M319" s="0" t="s">
        <v>2170</v>
      </c>
      <c r="N319" s="0" t="n">
        <f aca="false">FALSE()</f>
        <v>0</v>
      </c>
      <c r="O319" s="0" t="s">
        <v>4888</v>
      </c>
      <c r="P319" s="0" t="s">
        <v>2300</v>
      </c>
      <c r="Q319" s="380" t="n">
        <v>25569.125</v>
      </c>
      <c r="R319" s="0" t="n">
        <v>1684741784</v>
      </c>
      <c r="S319" s="0" t="s">
        <v>2528</v>
      </c>
      <c r="T319" s="0" t="s">
        <v>2529</v>
      </c>
      <c r="U319" s="0" t="s">
        <v>2365</v>
      </c>
      <c r="V319" s="0" t="n">
        <v>0</v>
      </c>
      <c r="W319" s="0" t="s">
        <v>4889</v>
      </c>
      <c r="X319" s="0" t="n">
        <v>4</v>
      </c>
      <c r="Y319" s="0" t="n">
        <f aca="false">FALSE()</f>
        <v>0</v>
      </c>
      <c r="Z319" s="0" t="n">
        <f aca="false">FALSE()</f>
        <v>0</v>
      </c>
      <c r="AA319" s="0" t="n">
        <f aca="false">FALSE()</f>
        <v>0</v>
      </c>
      <c r="AB319" s="0" t="n">
        <f aca="false">FALSE()</f>
        <v>0</v>
      </c>
      <c r="AC319" s="0" t="n">
        <v>1</v>
      </c>
      <c r="AD319" s="0" t="s">
        <v>2729</v>
      </c>
      <c r="AE319" s="0" t="n">
        <f aca="false">TRUE()</f>
        <v>1</v>
      </c>
      <c r="AF319" s="0" t="s">
        <v>4890</v>
      </c>
      <c r="AG319" s="0" t="n">
        <v>2</v>
      </c>
      <c r="AH319" s="0" t="s">
        <v>4891</v>
      </c>
      <c r="AI319" s="0" t="s">
        <v>4892</v>
      </c>
      <c r="AJ319" s="0" t="n">
        <v>0</v>
      </c>
      <c r="AK319" s="0" t="s">
        <v>3378</v>
      </c>
      <c r="AL319" s="0" t="n">
        <f aca="false">FALSE()</f>
        <v>0</v>
      </c>
      <c r="AM319" s="0" t="n">
        <f aca="false">FALSE()</f>
        <v>0</v>
      </c>
      <c r="AN319" s="0" t="n">
        <f aca="false">FALSE()</f>
        <v>0</v>
      </c>
      <c r="AO319" s="0" t="n">
        <f aca="false">FALSE()</f>
        <v>0</v>
      </c>
      <c r="AP319" s="0" t="n">
        <f aca="false">TRUE()</f>
        <v>1</v>
      </c>
      <c r="AQ319" s="380" t="n">
        <v>44846.3395833333</v>
      </c>
      <c r="AR319" s="380" t="n">
        <v>44846.4166666667</v>
      </c>
      <c r="AS319" s="0" t="s">
        <v>4893</v>
      </c>
      <c r="AT319" s="0" t="s">
        <v>2170</v>
      </c>
      <c r="AU319" s="0" t="s">
        <v>2170</v>
      </c>
    </row>
    <row r="320" customFormat="false" ht="15" hidden="true" customHeight="false" outlineLevel="0" collapsed="false">
      <c r="A320" s="0" t="s">
        <v>4894</v>
      </c>
      <c r="B320" s="0" t="s">
        <v>4895</v>
      </c>
      <c r="C320" s="0" t="s">
        <v>4896</v>
      </c>
      <c r="D320" s="0" t="s">
        <v>2297</v>
      </c>
      <c r="E320" s="0" t="s">
        <v>4894</v>
      </c>
      <c r="F320" s="0" t="n">
        <v>1</v>
      </c>
      <c r="G320" s="0" t="s">
        <v>2298</v>
      </c>
      <c r="H320" s="0" t="s">
        <v>2170</v>
      </c>
      <c r="I320" s="0" t="s">
        <v>2170</v>
      </c>
      <c r="J320" s="0" t="s">
        <v>2170</v>
      </c>
      <c r="K320" s="0" t="s">
        <v>2170</v>
      </c>
      <c r="L320" s="0" t="s">
        <v>2170</v>
      </c>
      <c r="M320" s="0" t="s">
        <v>2170</v>
      </c>
      <c r="N320" s="0" t="n">
        <f aca="false">FALSE()</f>
        <v>0</v>
      </c>
      <c r="O320" s="0" t="s">
        <v>4897</v>
      </c>
      <c r="P320" s="0" t="s">
        <v>2300</v>
      </c>
      <c r="Q320" s="380" t="n">
        <v>25569.125</v>
      </c>
      <c r="R320" s="0" t="n">
        <v>101867707</v>
      </c>
      <c r="S320" s="0" t="s">
        <v>2301</v>
      </c>
      <c r="T320" s="0" t="s">
        <v>2302</v>
      </c>
      <c r="U320" s="0" t="s">
        <v>2330</v>
      </c>
      <c r="V320" s="0" t="n">
        <v>500000000</v>
      </c>
      <c r="W320" s="0" t="s">
        <v>2366</v>
      </c>
      <c r="X320" s="0" t="n">
        <v>4</v>
      </c>
      <c r="Y320" s="0" t="n">
        <f aca="false">FALSE()</f>
        <v>0</v>
      </c>
      <c r="Z320" s="0" t="n">
        <f aca="false">FALSE()</f>
        <v>0</v>
      </c>
      <c r="AA320" s="0" t="n">
        <f aca="false">FALSE()</f>
        <v>0</v>
      </c>
      <c r="AB320" s="0" t="n">
        <f aca="false">FALSE()</f>
        <v>0</v>
      </c>
      <c r="AC320" s="0" t="n">
        <v>1</v>
      </c>
      <c r="AD320" s="0" t="s">
        <v>2129</v>
      </c>
      <c r="AE320" s="0" t="n">
        <f aca="false">TRUE()</f>
        <v>1</v>
      </c>
      <c r="AF320" s="0" t="s">
        <v>4898</v>
      </c>
      <c r="AG320" s="0" t="n">
        <v>2</v>
      </c>
      <c r="AH320" s="0" t="s">
        <v>4899</v>
      </c>
      <c r="AI320" s="0" t="s">
        <v>4900</v>
      </c>
      <c r="AJ320" s="0" t="n">
        <v>0</v>
      </c>
      <c r="AK320" s="0" t="s">
        <v>2118</v>
      </c>
      <c r="AL320" s="0" t="n">
        <f aca="false">FALSE()</f>
        <v>0</v>
      </c>
      <c r="AM320" s="0" t="n">
        <f aca="false">TRUE()</f>
        <v>1</v>
      </c>
      <c r="AN320" s="0" t="n">
        <f aca="false">FALSE()</f>
        <v>0</v>
      </c>
      <c r="AO320" s="0" t="n">
        <f aca="false">FALSE()</f>
        <v>0</v>
      </c>
      <c r="AP320" s="0" t="n">
        <f aca="false">TRUE()</f>
        <v>1</v>
      </c>
      <c r="AQ320" s="380" t="n">
        <v>44781.625</v>
      </c>
      <c r="AR320" s="380" t="n">
        <v>44781.4166666667</v>
      </c>
      <c r="AS320" s="0" t="s">
        <v>4901</v>
      </c>
      <c r="AT320" s="0" t="s">
        <v>2170</v>
      </c>
      <c r="AU320" s="0" t="s">
        <v>2170</v>
      </c>
    </row>
    <row r="321" customFormat="false" ht="15" hidden="true" customHeight="false" outlineLevel="0" collapsed="false">
      <c r="A321" s="0" t="s">
        <v>1767</v>
      </c>
      <c r="B321" s="0" t="s">
        <v>4902</v>
      </c>
      <c r="C321" s="0" t="s">
        <v>1764</v>
      </c>
      <c r="D321" s="0" t="s">
        <v>720</v>
      </c>
      <c r="E321" s="0" t="s">
        <v>1767</v>
      </c>
      <c r="F321" s="0" t="n">
        <v>1</v>
      </c>
      <c r="G321" s="0" t="s">
        <v>434</v>
      </c>
      <c r="H321" s="0" t="s">
        <v>2596</v>
      </c>
      <c r="I321" s="0" t="s">
        <v>2596</v>
      </c>
      <c r="J321" s="0" t="s">
        <v>4903</v>
      </c>
      <c r="K321" s="0" t="s">
        <v>2170</v>
      </c>
      <c r="L321" s="0" t="s">
        <v>4904</v>
      </c>
      <c r="M321" s="0" t="s">
        <v>2170</v>
      </c>
      <c r="N321" s="0" t="n">
        <f aca="false">FALSE()</f>
        <v>0</v>
      </c>
      <c r="O321" s="0" t="s">
        <v>4905</v>
      </c>
      <c r="P321" s="0" t="s">
        <v>2601</v>
      </c>
      <c r="Q321" s="380" t="n">
        <v>41767.1666666667</v>
      </c>
      <c r="R321" s="0" t="n">
        <v>2905885544</v>
      </c>
      <c r="S321" s="0" t="s">
        <v>601</v>
      </c>
      <c r="T321" s="0" t="s">
        <v>2602</v>
      </c>
      <c r="U321" s="0" t="s">
        <v>2115</v>
      </c>
      <c r="V321" s="0" t="n">
        <v>10000</v>
      </c>
      <c r="W321" s="0" t="s">
        <v>2603</v>
      </c>
      <c r="X321" s="0" t="n">
        <v>5</v>
      </c>
      <c r="Y321" s="0" t="n">
        <f aca="false">FALSE()</f>
        <v>0</v>
      </c>
      <c r="Z321" s="0" t="n">
        <f aca="false">TRUE()</f>
        <v>1</v>
      </c>
      <c r="AA321" s="0" t="n">
        <f aca="false">TRUE()</f>
        <v>1</v>
      </c>
      <c r="AB321" s="0" t="n">
        <f aca="false">FALSE()</f>
        <v>0</v>
      </c>
      <c r="AC321" s="0" t="n">
        <v>1</v>
      </c>
      <c r="AD321" s="0" t="s">
        <v>2803</v>
      </c>
      <c r="AE321" s="0" t="n">
        <f aca="false">TRUE()</f>
        <v>1</v>
      </c>
      <c r="AF321" s="0" t="s">
        <v>4906</v>
      </c>
      <c r="AG321" s="0" t="n">
        <v>1</v>
      </c>
      <c r="AH321" s="0" t="s">
        <v>4907</v>
      </c>
      <c r="AI321" s="0" t="s">
        <v>4908</v>
      </c>
      <c r="AJ321" s="0" t="n">
        <v>0</v>
      </c>
      <c r="AK321" s="0" t="s">
        <v>2119</v>
      </c>
      <c r="AL321" s="0" t="n">
        <f aca="false">TRUE()</f>
        <v>1</v>
      </c>
      <c r="AM321" s="0" t="n">
        <f aca="false">FALSE()</f>
        <v>0</v>
      </c>
      <c r="AN321" s="0" t="n">
        <f aca="false">TRUE()</f>
        <v>1</v>
      </c>
      <c r="AO321" s="0" t="n">
        <f aca="false">FALSE()</f>
        <v>0</v>
      </c>
      <c r="AP321" s="0" t="n">
        <f aca="false">TRUE()</f>
        <v>1</v>
      </c>
      <c r="AQ321" s="380" t="n">
        <v>43166.8986111111</v>
      </c>
      <c r="AR321" s="380" t="n">
        <v>43166.8986111111</v>
      </c>
      <c r="AS321" s="0" t="s">
        <v>4909</v>
      </c>
      <c r="AT321" s="0" t="s">
        <v>4903</v>
      </c>
      <c r="AU321" s="0" t="s">
        <v>2170</v>
      </c>
    </row>
    <row r="322" customFormat="false" ht="15" hidden="true" customHeight="false" outlineLevel="0" collapsed="false">
      <c r="A322" s="0" t="s">
        <v>4910</v>
      </c>
      <c r="B322" s="0" t="s">
        <v>4911</v>
      </c>
      <c r="C322" s="0" t="s">
        <v>4912</v>
      </c>
      <c r="D322" s="0" t="s">
        <v>2297</v>
      </c>
      <c r="E322" s="0" t="s">
        <v>4910</v>
      </c>
      <c r="F322" s="0" t="n">
        <v>1</v>
      </c>
      <c r="G322" s="0" t="s">
        <v>2298</v>
      </c>
      <c r="H322" s="0" t="s">
        <v>2170</v>
      </c>
      <c r="I322" s="0" t="s">
        <v>2170</v>
      </c>
      <c r="J322" s="0" t="s">
        <v>2170</v>
      </c>
      <c r="K322" s="0" t="s">
        <v>2170</v>
      </c>
      <c r="L322" s="0" t="s">
        <v>2170</v>
      </c>
      <c r="M322" s="0" t="s">
        <v>2170</v>
      </c>
      <c r="N322" s="0" t="n">
        <f aca="false">FALSE()</f>
        <v>0</v>
      </c>
      <c r="O322" s="0" t="s">
        <v>4913</v>
      </c>
      <c r="P322" s="0" t="s">
        <v>2300</v>
      </c>
      <c r="Q322" s="380" t="n">
        <v>25569.125</v>
      </c>
      <c r="R322" s="0" t="n">
        <v>67336343</v>
      </c>
      <c r="S322" s="0" t="s">
        <v>2301</v>
      </c>
      <c r="T322" s="0" t="s">
        <v>2302</v>
      </c>
      <c r="U322" s="0" t="s">
        <v>2451</v>
      </c>
      <c r="V322" s="0" t="n">
        <v>100000000</v>
      </c>
      <c r="W322" s="0" t="s">
        <v>2366</v>
      </c>
      <c r="X322" s="0" t="n">
        <v>4</v>
      </c>
      <c r="Y322" s="0" t="n">
        <f aca="false">FALSE()</f>
        <v>0</v>
      </c>
      <c r="Z322" s="0" t="n">
        <f aca="false">FALSE()</f>
        <v>0</v>
      </c>
      <c r="AA322" s="0" t="n">
        <f aca="false">FALSE()</f>
        <v>0</v>
      </c>
      <c r="AB322" s="0" t="n">
        <f aca="false">TRUE()</f>
        <v>1</v>
      </c>
      <c r="AC322" s="0" t="n">
        <v>8</v>
      </c>
      <c r="AD322" s="0" t="s">
        <v>2129</v>
      </c>
      <c r="AE322" s="0" t="n">
        <f aca="false">TRUE()</f>
        <v>1</v>
      </c>
      <c r="AF322" s="0" t="s">
        <v>4914</v>
      </c>
      <c r="AG322" s="0" t="n">
        <v>2</v>
      </c>
      <c r="AH322" s="0" t="s">
        <v>4915</v>
      </c>
      <c r="AI322" s="0" t="s">
        <v>4916</v>
      </c>
      <c r="AJ322" s="0" t="n">
        <v>0</v>
      </c>
      <c r="AK322" s="0" t="s">
        <v>2118</v>
      </c>
      <c r="AL322" s="0" t="n">
        <f aca="false">FALSE()</f>
        <v>0</v>
      </c>
      <c r="AM322" s="0" t="n">
        <f aca="false">TRUE()</f>
        <v>1</v>
      </c>
      <c r="AN322" s="0" t="n">
        <f aca="false">FALSE()</f>
        <v>0</v>
      </c>
      <c r="AO322" s="0" t="n">
        <f aca="false">FALSE()</f>
        <v>0</v>
      </c>
      <c r="AP322" s="0" t="n">
        <f aca="false">FALSE()</f>
        <v>0</v>
      </c>
      <c r="AQ322" s="380" t="n">
        <v>43853.7291666667</v>
      </c>
      <c r="AR322" s="380" t="n">
        <v>43853.4166666667</v>
      </c>
      <c r="AS322" s="0" t="s">
        <v>4917</v>
      </c>
      <c r="AT322" s="0" t="s">
        <v>2170</v>
      </c>
      <c r="AU322" s="0" t="s">
        <v>2170</v>
      </c>
    </row>
    <row r="323" customFormat="false" ht="15" hidden="true" customHeight="false" outlineLevel="0" collapsed="false">
      <c r="A323" s="0" t="s">
        <v>4918</v>
      </c>
      <c r="B323" s="0" t="s">
        <v>4919</v>
      </c>
      <c r="C323" s="0" t="s">
        <v>4920</v>
      </c>
      <c r="D323" s="0" t="s">
        <v>2297</v>
      </c>
      <c r="E323" s="0" t="s">
        <v>4918</v>
      </c>
      <c r="F323" s="0" t="n">
        <v>1</v>
      </c>
      <c r="G323" s="0" t="s">
        <v>2298</v>
      </c>
      <c r="H323" s="0" t="s">
        <v>2170</v>
      </c>
      <c r="I323" s="0" t="s">
        <v>2170</v>
      </c>
      <c r="J323" s="0" t="s">
        <v>2170</v>
      </c>
      <c r="K323" s="0" t="s">
        <v>2170</v>
      </c>
      <c r="L323" s="0" t="s">
        <v>2170</v>
      </c>
      <c r="M323" s="0" t="s">
        <v>2170</v>
      </c>
      <c r="N323" s="0" t="n">
        <f aca="false">FALSE()</f>
        <v>0</v>
      </c>
      <c r="O323" s="0" t="s">
        <v>4921</v>
      </c>
      <c r="P323" s="0" t="s">
        <v>2300</v>
      </c>
      <c r="Q323" s="380" t="n">
        <v>25569.125</v>
      </c>
      <c r="R323" s="0" t="n">
        <v>32067434</v>
      </c>
      <c r="S323" s="0" t="s">
        <v>2301</v>
      </c>
      <c r="T323" s="0" t="s">
        <v>2302</v>
      </c>
      <c r="U323" s="0" t="s">
        <v>2330</v>
      </c>
      <c r="V323" s="0" t="n">
        <v>200000000</v>
      </c>
      <c r="W323" s="0" t="s">
        <v>2312</v>
      </c>
      <c r="X323" s="0" t="n">
        <v>4</v>
      </c>
      <c r="Y323" s="0" t="n">
        <f aca="false">FALSE()</f>
        <v>0</v>
      </c>
      <c r="Z323" s="0" t="n">
        <f aca="false">FALSE()</f>
        <v>0</v>
      </c>
      <c r="AA323" s="0" t="n">
        <f aca="false">FALSE()</f>
        <v>0</v>
      </c>
      <c r="AB323" s="0" t="n">
        <f aca="false">FALSE()</f>
        <v>0</v>
      </c>
      <c r="AC323" s="0" t="n">
        <v>1</v>
      </c>
      <c r="AD323" s="0" t="s">
        <v>2129</v>
      </c>
      <c r="AE323" s="0" t="n">
        <f aca="false">TRUE()</f>
        <v>1</v>
      </c>
      <c r="AF323" s="0" t="s">
        <v>4922</v>
      </c>
      <c r="AG323" s="0" t="n">
        <v>2</v>
      </c>
      <c r="AH323" s="0" t="s">
        <v>4923</v>
      </c>
      <c r="AI323" s="0" t="s">
        <v>4924</v>
      </c>
      <c r="AJ323" s="0" t="n">
        <v>0</v>
      </c>
      <c r="AK323" s="0" t="s">
        <v>2118</v>
      </c>
      <c r="AL323" s="0" t="n">
        <f aca="false">FALSE()</f>
        <v>0</v>
      </c>
      <c r="AM323" s="0" t="n">
        <f aca="false">TRUE()</f>
        <v>1</v>
      </c>
      <c r="AN323" s="0" t="n">
        <f aca="false">FALSE()</f>
        <v>0</v>
      </c>
      <c r="AO323" s="0" t="n">
        <f aca="false">FALSE()</f>
        <v>0</v>
      </c>
      <c r="AP323" s="0" t="n">
        <f aca="false">TRUE()</f>
        <v>1</v>
      </c>
      <c r="AQ323" s="380" t="n">
        <v>44510.70625</v>
      </c>
      <c r="AR323" s="380" t="n">
        <v>44510.4166666667</v>
      </c>
      <c r="AS323" s="0" t="s">
        <v>4925</v>
      </c>
      <c r="AT323" s="0" t="s">
        <v>2170</v>
      </c>
      <c r="AU323" s="0" t="s">
        <v>2170</v>
      </c>
    </row>
    <row r="324" customFormat="false" ht="15" hidden="true" customHeight="false" outlineLevel="0" collapsed="false">
      <c r="A324" s="0" t="s">
        <v>4926</v>
      </c>
      <c r="B324" s="0" t="s">
        <v>4927</v>
      </c>
      <c r="C324" s="0" t="s">
        <v>4928</v>
      </c>
      <c r="D324" s="0" t="s">
        <v>2297</v>
      </c>
      <c r="E324" s="0" t="s">
        <v>4926</v>
      </c>
      <c r="F324" s="0" t="n">
        <v>1</v>
      </c>
      <c r="G324" s="0" t="s">
        <v>2298</v>
      </c>
      <c r="H324" s="0" t="s">
        <v>2170</v>
      </c>
      <c r="I324" s="0" t="s">
        <v>2170</v>
      </c>
      <c r="J324" s="0" t="s">
        <v>2170</v>
      </c>
      <c r="K324" s="0" t="s">
        <v>2170</v>
      </c>
      <c r="L324" s="0" t="s">
        <v>2170</v>
      </c>
      <c r="M324" s="0" t="s">
        <v>2170</v>
      </c>
      <c r="N324" s="0" t="n">
        <f aca="false">FALSE()</f>
        <v>0</v>
      </c>
      <c r="O324" s="0" t="s">
        <v>4929</v>
      </c>
      <c r="P324" s="0" t="s">
        <v>2300</v>
      </c>
      <c r="Q324" s="380" t="n">
        <v>25569.125</v>
      </c>
      <c r="R324" s="0" t="n">
        <v>149861732</v>
      </c>
      <c r="S324" s="0" t="s">
        <v>2301</v>
      </c>
      <c r="T324" s="0" t="s">
        <v>2302</v>
      </c>
      <c r="U324" s="0" t="s">
        <v>2116</v>
      </c>
      <c r="V324" s="0" t="n">
        <v>0</v>
      </c>
      <c r="W324" s="0" t="s">
        <v>2366</v>
      </c>
      <c r="X324" s="0" t="n">
        <v>4</v>
      </c>
      <c r="Y324" s="0" t="n">
        <f aca="false">FALSE()</f>
        <v>0</v>
      </c>
      <c r="Z324" s="0" t="n">
        <f aca="false">FALSE()</f>
        <v>0</v>
      </c>
      <c r="AA324" s="0" t="n">
        <f aca="false">FALSE()</f>
        <v>0</v>
      </c>
      <c r="AB324" s="0" t="n">
        <f aca="false">FALSE()</f>
        <v>0</v>
      </c>
      <c r="AC324" s="0" t="n">
        <v>1</v>
      </c>
      <c r="AD324" s="0" t="s">
        <v>2129</v>
      </c>
      <c r="AE324" s="0" t="n">
        <f aca="false">TRUE()</f>
        <v>1</v>
      </c>
      <c r="AF324" s="0" t="s">
        <v>4930</v>
      </c>
      <c r="AG324" s="0" t="n">
        <v>2</v>
      </c>
      <c r="AH324" s="0" t="s">
        <v>4931</v>
      </c>
      <c r="AI324" s="0" t="s">
        <v>4932</v>
      </c>
      <c r="AJ324" s="0" t="n">
        <v>0</v>
      </c>
      <c r="AK324" s="0" t="s">
        <v>2118</v>
      </c>
      <c r="AL324" s="0" t="n">
        <f aca="false">FALSE()</f>
        <v>0</v>
      </c>
      <c r="AM324" s="0" t="n">
        <f aca="false">TRUE()</f>
        <v>1</v>
      </c>
      <c r="AN324" s="0" t="n">
        <f aca="false">FALSE()</f>
        <v>0</v>
      </c>
      <c r="AO324" s="0" t="n">
        <f aca="false">FALSE()</f>
        <v>0</v>
      </c>
      <c r="AP324" s="0" t="n">
        <f aca="false">TRUE()</f>
        <v>1</v>
      </c>
      <c r="AQ324" s="380" t="n">
        <v>44760.6458333333</v>
      </c>
      <c r="AR324" s="380" t="n">
        <v>44760.4166666667</v>
      </c>
      <c r="AS324" s="0" t="s">
        <v>4933</v>
      </c>
      <c r="AT324" s="0" t="s">
        <v>2170</v>
      </c>
      <c r="AU324" s="0" t="s">
        <v>2170</v>
      </c>
    </row>
    <row r="325" customFormat="false" ht="15" hidden="true" customHeight="false" outlineLevel="0" collapsed="false">
      <c r="A325" s="0" t="s">
        <v>4934</v>
      </c>
      <c r="B325" s="0" t="s">
        <v>4935</v>
      </c>
      <c r="C325" s="0" t="s">
        <v>4936</v>
      </c>
      <c r="D325" s="0" t="s">
        <v>2297</v>
      </c>
      <c r="E325" s="0" t="s">
        <v>4934</v>
      </c>
      <c r="F325" s="0" t="n">
        <v>1</v>
      </c>
      <c r="G325" s="0" t="s">
        <v>2298</v>
      </c>
      <c r="H325" s="0" t="s">
        <v>2170</v>
      </c>
      <c r="I325" s="0" t="s">
        <v>2170</v>
      </c>
      <c r="J325" s="0" t="s">
        <v>2170</v>
      </c>
      <c r="K325" s="0" t="s">
        <v>2170</v>
      </c>
      <c r="L325" s="0" t="s">
        <v>2170</v>
      </c>
      <c r="M325" s="0" t="s">
        <v>2170</v>
      </c>
      <c r="N325" s="0" t="n">
        <f aca="false">FALSE()</f>
        <v>0</v>
      </c>
      <c r="O325" s="0" t="s">
        <v>4937</v>
      </c>
      <c r="P325" s="0" t="s">
        <v>2300</v>
      </c>
      <c r="Q325" s="380" t="n">
        <v>7198.16666666667</v>
      </c>
      <c r="R325" s="0" t="n">
        <v>4316618703</v>
      </c>
      <c r="S325" s="0" t="s">
        <v>2301</v>
      </c>
      <c r="T325" s="0" t="s">
        <v>2302</v>
      </c>
      <c r="U325" s="0" t="s">
        <v>2365</v>
      </c>
      <c r="V325" s="0" t="n">
        <v>11200000000</v>
      </c>
      <c r="W325" s="0" t="s">
        <v>3401</v>
      </c>
      <c r="X325" s="0" t="n">
        <v>4</v>
      </c>
      <c r="Y325" s="0" t="n">
        <f aca="false">FALSE()</f>
        <v>0</v>
      </c>
      <c r="Z325" s="0" t="n">
        <f aca="false">FALSE()</f>
        <v>0</v>
      </c>
      <c r="AA325" s="0" t="n">
        <f aca="false">FALSE()</f>
        <v>0</v>
      </c>
      <c r="AB325" s="0" t="n">
        <f aca="false">TRUE()</f>
        <v>1</v>
      </c>
      <c r="AC325" s="0" t="n">
        <v>1</v>
      </c>
      <c r="AD325" s="0" t="s">
        <v>2129</v>
      </c>
      <c r="AE325" s="0" t="n">
        <f aca="false">TRUE()</f>
        <v>1</v>
      </c>
      <c r="AF325" s="0" t="s">
        <v>4938</v>
      </c>
      <c r="AG325" s="0" t="n">
        <v>2</v>
      </c>
      <c r="AH325" s="0" t="s">
        <v>4939</v>
      </c>
      <c r="AI325" s="0" t="s">
        <v>4940</v>
      </c>
      <c r="AJ325" s="0" t="n">
        <v>0</v>
      </c>
      <c r="AK325" s="0" t="s">
        <v>2118</v>
      </c>
      <c r="AL325" s="0" t="n">
        <f aca="false">FALSE()</f>
        <v>0</v>
      </c>
      <c r="AM325" s="0" t="n">
        <f aca="false">TRUE()</f>
        <v>1</v>
      </c>
      <c r="AN325" s="0" t="n">
        <f aca="false">FALSE()</f>
        <v>0</v>
      </c>
      <c r="AO325" s="0" t="n">
        <f aca="false">FALSE()</f>
        <v>0</v>
      </c>
      <c r="AP325" s="0" t="n">
        <f aca="false">FALSE()</f>
        <v>0</v>
      </c>
      <c r="AQ325" s="380" t="n">
        <v>43123.6368055556</v>
      </c>
      <c r="AR325" s="380" t="n">
        <v>32398.1666666667</v>
      </c>
      <c r="AS325" s="0" t="s">
        <v>4941</v>
      </c>
      <c r="AT325" s="0" t="s">
        <v>2170</v>
      </c>
      <c r="AU325" s="0" t="s">
        <v>2170</v>
      </c>
    </row>
    <row r="326" customFormat="false" ht="15" hidden="true" customHeight="false" outlineLevel="0" collapsed="false">
      <c r="A326" s="0" t="s">
        <v>4942</v>
      </c>
      <c r="B326" s="0" t="s">
        <v>4943</v>
      </c>
      <c r="C326" s="0" t="s">
        <v>4944</v>
      </c>
      <c r="D326" s="0" t="s">
        <v>2297</v>
      </c>
      <c r="E326" s="0" t="s">
        <v>4942</v>
      </c>
      <c r="F326" s="0" t="n">
        <v>1</v>
      </c>
      <c r="G326" s="0" t="s">
        <v>2298</v>
      </c>
      <c r="H326" s="0" t="s">
        <v>2170</v>
      </c>
      <c r="I326" s="0" t="s">
        <v>2170</v>
      </c>
      <c r="J326" s="0" t="s">
        <v>2170</v>
      </c>
      <c r="K326" s="0" t="s">
        <v>2170</v>
      </c>
      <c r="L326" s="0" t="s">
        <v>2170</v>
      </c>
      <c r="M326" s="0" t="s">
        <v>2170</v>
      </c>
      <c r="N326" s="0" t="n">
        <f aca="false">FALSE()</f>
        <v>0</v>
      </c>
      <c r="O326" s="0" t="s">
        <v>4945</v>
      </c>
      <c r="P326" s="0" t="s">
        <v>2300</v>
      </c>
      <c r="Q326" s="380" t="n">
        <v>42761.125</v>
      </c>
      <c r="R326" s="0" t="n">
        <v>27023725</v>
      </c>
      <c r="S326" s="0" t="s">
        <v>2301</v>
      </c>
      <c r="T326" s="0" t="s">
        <v>2302</v>
      </c>
      <c r="U326" s="0" t="s">
        <v>2365</v>
      </c>
      <c r="V326" s="0" t="n">
        <v>500000000</v>
      </c>
      <c r="W326" s="0" t="s">
        <v>2312</v>
      </c>
      <c r="X326" s="0" t="n">
        <v>4</v>
      </c>
      <c r="Y326" s="0" t="n">
        <f aca="false">FALSE()</f>
        <v>0</v>
      </c>
      <c r="Z326" s="0" t="n">
        <f aca="false">FALSE()</f>
        <v>0</v>
      </c>
      <c r="AA326" s="0" t="n">
        <f aca="false">FALSE()</f>
        <v>0</v>
      </c>
      <c r="AB326" s="0" t="n">
        <f aca="false">FALSE()</f>
        <v>0</v>
      </c>
      <c r="AC326" s="0" t="n">
        <v>1</v>
      </c>
      <c r="AD326" s="0" t="s">
        <v>2129</v>
      </c>
      <c r="AE326" s="0" t="n">
        <f aca="false">TRUE()</f>
        <v>1</v>
      </c>
      <c r="AF326" s="0" t="s">
        <v>4946</v>
      </c>
      <c r="AG326" s="0" t="n">
        <v>2</v>
      </c>
      <c r="AH326" s="0" t="s">
        <v>4947</v>
      </c>
      <c r="AI326" s="0" t="s">
        <v>4948</v>
      </c>
      <c r="AJ326" s="0" t="n">
        <v>0</v>
      </c>
      <c r="AK326" s="0" t="s">
        <v>2118</v>
      </c>
      <c r="AL326" s="0" t="n">
        <f aca="false">FALSE()</f>
        <v>0</v>
      </c>
      <c r="AM326" s="0" t="n">
        <f aca="false">TRUE()</f>
        <v>1</v>
      </c>
      <c r="AN326" s="0" t="n">
        <f aca="false">FALSE()</f>
        <v>0</v>
      </c>
      <c r="AO326" s="0" t="n">
        <f aca="false">FALSE()</f>
        <v>0</v>
      </c>
      <c r="AP326" s="0" t="n">
        <f aca="false">FALSE()</f>
        <v>0</v>
      </c>
      <c r="AQ326" s="380" t="n">
        <v>43627.6875</v>
      </c>
      <c r="AR326" s="380" t="n">
        <v>42761.125</v>
      </c>
      <c r="AS326" s="0" t="s">
        <v>4949</v>
      </c>
      <c r="AT326" s="0" t="s">
        <v>2170</v>
      </c>
      <c r="AU326" s="0" t="s">
        <v>2170</v>
      </c>
    </row>
    <row r="327" customFormat="false" ht="15" hidden="true" customHeight="false" outlineLevel="0" collapsed="false">
      <c r="A327" s="0" t="s">
        <v>4950</v>
      </c>
      <c r="B327" s="0" t="s">
        <v>4951</v>
      </c>
      <c r="C327" s="0" t="s">
        <v>4952</v>
      </c>
      <c r="D327" s="0" t="s">
        <v>2297</v>
      </c>
      <c r="E327" s="0" t="s">
        <v>4950</v>
      </c>
      <c r="F327" s="0" t="n">
        <v>1</v>
      </c>
      <c r="G327" s="0" t="s">
        <v>2298</v>
      </c>
      <c r="H327" s="0" t="s">
        <v>2170</v>
      </c>
      <c r="I327" s="0" t="s">
        <v>2170</v>
      </c>
      <c r="J327" s="0" t="s">
        <v>2170</v>
      </c>
      <c r="K327" s="0" t="s">
        <v>2170</v>
      </c>
      <c r="L327" s="0" t="s">
        <v>2170</v>
      </c>
      <c r="M327" s="0" t="s">
        <v>2170</v>
      </c>
      <c r="N327" s="0" t="n">
        <f aca="false">FALSE()</f>
        <v>0</v>
      </c>
      <c r="O327" s="0" t="s">
        <v>4953</v>
      </c>
      <c r="P327" s="0" t="s">
        <v>2300</v>
      </c>
      <c r="Q327" s="380" t="n">
        <v>25569.125</v>
      </c>
      <c r="R327" s="0" t="n">
        <v>183343868</v>
      </c>
      <c r="S327" s="0" t="s">
        <v>2301</v>
      </c>
      <c r="T327" s="0" t="s">
        <v>2302</v>
      </c>
      <c r="U327" s="0" t="s">
        <v>2365</v>
      </c>
      <c r="V327" s="0" t="n">
        <v>500000000</v>
      </c>
      <c r="W327" s="0" t="s">
        <v>2356</v>
      </c>
      <c r="X327" s="0" t="n">
        <v>4</v>
      </c>
      <c r="Y327" s="0" t="n">
        <f aca="false">FALSE()</f>
        <v>0</v>
      </c>
      <c r="Z327" s="0" t="n">
        <f aca="false">FALSE()</f>
        <v>0</v>
      </c>
      <c r="AA327" s="0" t="n">
        <f aca="false">FALSE()</f>
        <v>0</v>
      </c>
      <c r="AB327" s="0" t="n">
        <f aca="false">TRUE()</f>
        <v>1</v>
      </c>
      <c r="AC327" s="0" t="n">
        <v>1</v>
      </c>
      <c r="AD327" s="0" t="s">
        <v>2129</v>
      </c>
      <c r="AE327" s="0" t="n">
        <f aca="false">TRUE()</f>
        <v>1</v>
      </c>
      <c r="AF327" s="0" t="s">
        <v>4954</v>
      </c>
      <c r="AG327" s="0" t="n">
        <v>2</v>
      </c>
      <c r="AH327" s="0" t="s">
        <v>4955</v>
      </c>
      <c r="AI327" s="0" t="s">
        <v>4956</v>
      </c>
      <c r="AJ327" s="0" t="n">
        <v>0</v>
      </c>
      <c r="AK327" s="0" t="s">
        <v>2118</v>
      </c>
      <c r="AL327" s="0" t="n">
        <f aca="false">FALSE()</f>
        <v>0</v>
      </c>
      <c r="AM327" s="0" t="n">
        <f aca="false">TRUE()</f>
        <v>1</v>
      </c>
      <c r="AN327" s="0" t="n">
        <f aca="false">FALSE()</f>
        <v>0</v>
      </c>
      <c r="AO327" s="0" t="n">
        <f aca="false">FALSE()</f>
        <v>0</v>
      </c>
      <c r="AP327" s="0" t="n">
        <f aca="false">FALSE()</f>
        <v>0</v>
      </c>
      <c r="AQ327" s="380" t="n">
        <v>44169.7305555556</v>
      </c>
      <c r="AR327" s="380" t="n">
        <v>44169.4166666667</v>
      </c>
      <c r="AS327" s="0" t="s">
        <v>4957</v>
      </c>
      <c r="AT327" s="0" t="s">
        <v>2170</v>
      </c>
      <c r="AU327" s="0" t="s">
        <v>2170</v>
      </c>
    </row>
    <row r="328" customFormat="false" ht="15" hidden="true" customHeight="false" outlineLevel="0" collapsed="false">
      <c r="A328" s="0" t="s">
        <v>4958</v>
      </c>
      <c r="B328" s="0" t="s">
        <v>4959</v>
      </c>
      <c r="C328" s="0" t="s">
        <v>4960</v>
      </c>
      <c r="D328" s="0" t="s">
        <v>2297</v>
      </c>
      <c r="E328" s="0" t="s">
        <v>4958</v>
      </c>
      <c r="F328" s="0" t="n">
        <v>1</v>
      </c>
      <c r="G328" s="0" t="s">
        <v>2298</v>
      </c>
      <c r="H328" s="0" t="s">
        <v>2170</v>
      </c>
      <c r="I328" s="0" t="s">
        <v>2170</v>
      </c>
      <c r="J328" s="0" t="s">
        <v>2170</v>
      </c>
      <c r="K328" s="0" t="s">
        <v>2170</v>
      </c>
      <c r="L328" s="0" t="s">
        <v>2170</v>
      </c>
      <c r="M328" s="0" t="s">
        <v>2170</v>
      </c>
      <c r="N328" s="0" t="n">
        <f aca="false">FALSE()</f>
        <v>0</v>
      </c>
      <c r="O328" s="0" t="s">
        <v>4961</v>
      </c>
      <c r="P328" s="0" t="s">
        <v>2300</v>
      </c>
      <c r="Q328" s="380" t="n">
        <v>25569.125</v>
      </c>
      <c r="R328" s="0" t="n">
        <v>284531737</v>
      </c>
      <c r="S328" s="0" t="s">
        <v>2301</v>
      </c>
      <c r="T328" s="0" t="s">
        <v>2302</v>
      </c>
      <c r="U328" s="0" t="s">
        <v>610</v>
      </c>
      <c r="V328" s="0" t="n">
        <v>487000000</v>
      </c>
      <c r="W328" s="0" t="s">
        <v>2321</v>
      </c>
      <c r="X328" s="0" t="n">
        <v>4</v>
      </c>
      <c r="Y328" s="0" t="n">
        <f aca="false">FALSE()</f>
        <v>0</v>
      </c>
      <c r="Z328" s="0" t="n">
        <f aca="false">FALSE()</f>
        <v>0</v>
      </c>
      <c r="AA328" s="0" t="n">
        <f aca="false">FALSE()</f>
        <v>0</v>
      </c>
      <c r="AB328" s="0" t="n">
        <f aca="false">TRUE()</f>
        <v>1</v>
      </c>
      <c r="AC328" s="0" t="n">
        <v>1</v>
      </c>
      <c r="AD328" s="0" t="s">
        <v>2129</v>
      </c>
      <c r="AE328" s="0" t="n">
        <f aca="false">TRUE()</f>
        <v>1</v>
      </c>
      <c r="AF328" s="0" t="s">
        <v>4962</v>
      </c>
      <c r="AG328" s="0" t="n">
        <v>2</v>
      </c>
      <c r="AH328" s="0" t="s">
        <v>4963</v>
      </c>
      <c r="AI328" s="0" t="s">
        <v>4964</v>
      </c>
      <c r="AJ328" s="0" t="n">
        <v>0</v>
      </c>
      <c r="AK328" s="0" t="s">
        <v>2118</v>
      </c>
      <c r="AL328" s="0" t="n">
        <f aca="false">FALSE()</f>
        <v>0</v>
      </c>
      <c r="AM328" s="0" t="n">
        <f aca="false">TRUE()</f>
        <v>1</v>
      </c>
      <c r="AN328" s="0" t="n">
        <f aca="false">FALSE()</f>
        <v>0</v>
      </c>
      <c r="AO328" s="0" t="n">
        <f aca="false">FALSE()</f>
        <v>0</v>
      </c>
      <c r="AP328" s="0" t="n">
        <f aca="false">FALSE()</f>
        <v>0</v>
      </c>
      <c r="AQ328" s="380" t="n">
        <v>44169.7104166667</v>
      </c>
      <c r="AR328" s="380" t="n">
        <v>44169.4166666667</v>
      </c>
      <c r="AS328" s="0" t="s">
        <v>4965</v>
      </c>
      <c r="AT328" s="0" t="s">
        <v>2170</v>
      </c>
      <c r="AU328" s="0" t="s">
        <v>2170</v>
      </c>
    </row>
    <row r="329" customFormat="false" ht="15" hidden="true" customHeight="false" outlineLevel="0" collapsed="false">
      <c r="A329" s="0" t="s">
        <v>211</v>
      </c>
      <c r="B329" s="0" t="s">
        <v>4966</v>
      </c>
      <c r="C329" s="0" t="s">
        <v>145</v>
      </c>
      <c r="D329" s="0" t="s">
        <v>720</v>
      </c>
      <c r="E329" s="0" t="s">
        <v>211</v>
      </c>
      <c r="F329" s="0" t="n">
        <v>10</v>
      </c>
      <c r="G329" s="0" t="s">
        <v>434</v>
      </c>
      <c r="H329" s="0" t="s">
        <v>2596</v>
      </c>
      <c r="I329" s="0" t="s">
        <v>2596</v>
      </c>
      <c r="J329" s="0" t="s">
        <v>4967</v>
      </c>
      <c r="K329" s="0" t="s">
        <v>4968</v>
      </c>
      <c r="L329" s="0" t="s">
        <v>2783</v>
      </c>
      <c r="M329" s="0" t="s">
        <v>2726</v>
      </c>
      <c r="N329" s="0" t="n">
        <f aca="false">TRUE()</f>
        <v>1</v>
      </c>
      <c r="O329" s="0" t="s">
        <v>4969</v>
      </c>
      <c r="P329" s="0" t="s">
        <v>2601</v>
      </c>
      <c r="Q329" s="380" t="n">
        <v>37796.1666666667</v>
      </c>
      <c r="R329" s="0" t="n">
        <v>7701998235</v>
      </c>
      <c r="S329" s="0" t="s">
        <v>601</v>
      </c>
      <c r="T329" s="0" t="s">
        <v>2602</v>
      </c>
      <c r="U329" s="0" t="s">
        <v>2574</v>
      </c>
      <c r="V329" s="0" t="n">
        <v>7701998235</v>
      </c>
      <c r="W329" s="0" t="s">
        <v>2603</v>
      </c>
      <c r="X329" s="0" t="n">
        <v>5</v>
      </c>
      <c r="Y329" s="0" t="n">
        <f aca="false">FALSE()</f>
        <v>0</v>
      </c>
      <c r="Z329" s="0" t="n">
        <f aca="false">TRUE()</f>
        <v>1</v>
      </c>
      <c r="AA329" s="0" t="n">
        <f aca="false">TRUE()</f>
        <v>1</v>
      </c>
      <c r="AB329" s="0" t="n">
        <f aca="false">TRUE()</f>
        <v>1</v>
      </c>
      <c r="AC329" s="0" t="n">
        <v>2</v>
      </c>
      <c r="AD329" s="0" t="s">
        <v>3529</v>
      </c>
      <c r="AE329" s="0" t="n">
        <f aca="false">TRUE()</f>
        <v>1</v>
      </c>
      <c r="AF329" s="0" t="s">
        <v>4970</v>
      </c>
      <c r="AG329" s="0" t="n">
        <v>1</v>
      </c>
      <c r="AH329" s="0" t="s">
        <v>4971</v>
      </c>
      <c r="AI329" s="0" t="s">
        <v>4972</v>
      </c>
      <c r="AJ329" s="0" t="n">
        <v>0</v>
      </c>
      <c r="AK329" s="0" t="s">
        <v>2118</v>
      </c>
      <c r="AL329" s="0" t="n">
        <f aca="false">TRUE()</f>
        <v>1</v>
      </c>
      <c r="AM329" s="0" t="n">
        <f aca="false">FALSE()</f>
        <v>0</v>
      </c>
      <c r="AN329" s="0" t="n">
        <f aca="false">TRUE()</f>
        <v>1</v>
      </c>
      <c r="AO329" s="0" t="n">
        <f aca="false">FALSE()</f>
        <v>0</v>
      </c>
      <c r="AP329" s="0" t="n">
        <f aca="false">TRUE()</f>
        <v>1</v>
      </c>
      <c r="AQ329" s="380" t="n">
        <v>43166.8986111111</v>
      </c>
      <c r="AR329" s="380" t="n">
        <v>36529.4166666667</v>
      </c>
      <c r="AS329" s="0" t="s">
        <v>4973</v>
      </c>
      <c r="AT329" s="0" t="s">
        <v>4967</v>
      </c>
      <c r="AU329" s="0" t="s">
        <v>4968</v>
      </c>
    </row>
    <row r="330" customFormat="false" ht="15" hidden="true" customHeight="false" outlineLevel="0" collapsed="false">
      <c r="A330" s="0" t="s">
        <v>4974</v>
      </c>
      <c r="B330" s="0" t="s">
        <v>4975</v>
      </c>
      <c r="C330" s="0" t="s">
        <v>4976</v>
      </c>
      <c r="D330" s="0" t="s">
        <v>2297</v>
      </c>
      <c r="E330" s="0" t="s">
        <v>4974</v>
      </c>
      <c r="F330" s="0" t="n">
        <v>1</v>
      </c>
      <c r="G330" s="0" t="s">
        <v>2298</v>
      </c>
      <c r="H330" s="0" t="s">
        <v>2170</v>
      </c>
      <c r="I330" s="0" t="s">
        <v>2170</v>
      </c>
      <c r="J330" s="0" t="s">
        <v>2170</v>
      </c>
      <c r="K330" s="0" t="s">
        <v>2170</v>
      </c>
      <c r="L330" s="0" t="s">
        <v>2170</v>
      </c>
      <c r="M330" s="0" t="s">
        <v>2170</v>
      </c>
      <c r="N330" s="0" t="n">
        <f aca="false">FALSE()</f>
        <v>0</v>
      </c>
      <c r="O330" s="0" t="s">
        <v>4977</v>
      </c>
      <c r="P330" s="0" t="s">
        <v>2300</v>
      </c>
      <c r="Q330" s="380" t="n">
        <v>16420.125</v>
      </c>
      <c r="R330" s="0" t="n">
        <v>1961756997</v>
      </c>
      <c r="S330" s="0" t="s">
        <v>2301</v>
      </c>
      <c r="T330" s="0" t="s">
        <v>2302</v>
      </c>
      <c r="U330" s="0" t="s">
        <v>2693</v>
      </c>
      <c r="V330" s="0" t="n">
        <v>0</v>
      </c>
      <c r="W330" s="0" t="s">
        <v>2366</v>
      </c>
      <c r="X330" s="0" t="n">
        <v>4</v>
      </c>
      <c r="Y330" s="0" t="n">
        <f aca="false">FALSE()</f>
        <v>0</v>
      </c>
      <c r="Z330" s="0" t="n">
        <f aca="false">FALSE()</f>
        <v>0</v>
      </c>
      <c r="AA330" s="0" t="n">
        <f aca="false">FALSE()</f>
        <v>0</v>
      </c>
      <c r="AB330" s="0" t="n">
        <f aca="false">TRUE()</f>
        <v>1</v>
      </c>
      <c r="AC330" s="0" t="n">
        <v>1</v>
      </c>
      <c r="AD330" s="0" t="s">
        <v>2129</v>
      </c>
      <c r="AE330" s="0" t="n">
        <f aca="false">TRUE()</f>
        <v>1</v>
      </c>
      <c r="AF330" s="0" t="s">
        <v>4978</v>
      </c>
      <c r="AG330" s="0" t="n">
        <v>2</v>
      </c>
      <c r="AH330" s="0" t="s">
        <v>4979</v>
      </c>
      <c r="AI330" s="0" t="s">
        <v>4980</v>
      </c>
      <c r="AJ330" s="0" t="n">
        <v>0</v>
      </c>
      <c r="AK330" s="0" t="s">
        <v>2118</v>
      </c>
      <c r="AL330" s="0" t="n">
        <f aca="false">FALSE()</f>
        <v>0</v>
      </c>
      <c r="AM330" s="0" t="n">
        <f aca="false">TRUE()</f>
        <v>1</v>
      </c>
      <c r="AN330" s="0" t="n">
        <f aca="false">FALSE()</f>
        <v>0</v>
      </c>
      <c r="AO330" s="0" t="n">
        <f aca="false">FALSE()</f>
        <v>0</v>
      </c>
      <c r="AP330" s="0" t="n">
        <f aca="false">FALSE()</f>
        <v>0</v>
      </c>
      <c r="AQ330" s="380" t="n">
        <v>43123.7291666667</v>
      </c>
      <c r="AR330" s="380" t="n">
        <v>32398.1666666667</v>
      </c>
      <c r="AS330" s="0" t="s">
        <v>4981</v>
      </c>
      <c r="AT330" s="0" t="s">
        <v>2170</v>
      </c>
      <c r="AU330" s="0" t="s">
        <v>2170</v>
      </c>
    </row>
    <row r="331" customFormat="false" ht="15" hidden="true" customHeight="false" outlineLevel="0" collapsed="false">
      <c r="A331" s="0" t="s">
        <v>4982</v>
      </c>
      <c r="B331" s="0" t="s">
        <v>4983</v>
      </c>
      <c r="C331" s="0" t="s">
        <v>4984</v>
      </c>
      <c r="D331" s="0" t="s">
        <v>2525</v>
      </c>
      <c r="E331" s="0" t="s">
        <v>4982</v>
      </c>
      <c r="F331" s="0" t="n">
        <v>10</v>
      </c>
      <c r="G331" s="0" t="s">
        <v>2526</v>
      </c>
      <c r="H331" s="0" t="s">
        <v>2170</v>
      </c>
      <c r="I331" s="0" t="s">
        <v>2170</v>
      </c>
      <c r="J331" s="0" t="s">
        <v>2170</v>
      </c>
      <c r="K331" s="0" t="s">
        <v>2170</v>
      </c>
      <c r="L331" s="0" t="s">
        <v>2170</v>
      </c>
      <c r="M331" s="0" t="s">
        <v>2170</v>
      </c>
      <c r="N331" s="0" t="n">
        <f aca="false">FALSE()</f>
        <v>0</v>
      </c>
      <c r="O331" s="0" t="s">
        <v>4985</v>
      </c>
      <c r="P331" s="0" t="s">
        <v>2300</v>
      </c>
      <c r="Q331" s="380" t="n">
        <v>25569.125</v>
      </c>
      <c r="R331" s="0" t="n">
        <v>3857678500</v>
      </c>
      <c r="S331" s="0" t="s">
        <v>2528</v>
      </c>
      <c r="T331" s="0" t="s">
        <v>2529</v>
      </c>
      <c r="U331" s="0" t="s">
        <v>2891</v>
      </c>
      <c r="V331" s="0" t="n">
        <v>8000000000</v>
      </c>
      <c r="W331" s="0" t="s">
        <v>3654</v>
      </c>
      <c r="X331" s="0" t="n">
        <v>4</v>
      </c>
      <c r="Y331" s="0" t="n">
        <f aca="false">FALSE()</f>
        <v>0</v>
      </c>
      <c r="Z331" s="0" t="n">
        <f aca="false">FALSE()</f>
        <v>0</v>
      </c>
      <c r="AA331" s="0" t="n">
        <f aca="false">FALSE()</f>
        <v>0</v>
      </c>
      <c r="AB331" s="0" t="n">
        <f aca="false">TRUE()</f>
        <v>1</v>
      </c>
      <c r="AC331" s="0" t="n">
        <v>1</v>
      </c>
      <c r="AD331" s="0" t="s">
        <v>2137</v>
      </c>
      <c r="AE331" s="0" t="n">
        <f aca="false">TRUE()</f>
        <v>1</v>
      </c>
      <c r="AF331" s="0" t="s">
        <v>4986</v>
      </c>
      <c r="AG331" s="0" t="n">
        <v>2</v>
      </c>
      <c r="AH331" s="0" t="s">
        <v>4987</v>
      </c>
      <c r="AI331" s="0" t="s">
        <v>4988</v>
      </c>
      <c r="AJ331" s="0" t="n">
        <v>0</v>
      </c>
      <c r="AK331" s="0" t="s">
        <v>2118</v>
      </c>
      <c r="AL331" s="0" t="n">
        <f aca="false">FALSE()</f>
        <v>0</v>
      </c>
      <c r="AM331" s="0" t="n">
        <f aca="false">FALSE()</f>
        <v>0</v>
      </c>
      <c r="AN331" s="0" t="n">
        <f aca="false">FALSE()</f>
        <v>0</v>
      </c>
      <c r="AO331" s="0" t="n">
        <f aca="false">FALSE()</f>
        <v>0</v>
      </c>
      <c r="AP331" s="0" t="n">
        <f aca="false">TRUE()</f>
        <v>1</v>
      </c>
      <c r="AQ331" s="380" t="n">
        <v>44188.1875</v>
      </c>
      <c r="AR331" s="380" t="n">
        <v>36529.125</v>
      </c>
      <c r="AS331" s="0" t="s">
        <v>4989</v>
      </c>
      <c r="AT331" s="0" t="s">
        <v>2170</v>
      </c>
      <c r="AU331" s="0" t="s">
        <v>2170</v>
      </c>
    </row>
    <row r="332" customFormat="false" ht="15" hidden="true" customHeight="false" outlineLevel="0" collapsed="false">
      <c r="A332" s="0" t="s">
        <v>4990</v>
      </c>
      <c r="B332" s="0" t="s">
        <v>4991</v>
      </c>
      <c r="C332" s="0" t="s">
        <v>4992</v>
      </c>
      <c r="D332" s="0" t="s">
        <v>2297</v>
      </c>
      <c r="E332" s="0" t="s">
        <v>4990</v>
      </c>
      <c r="F332" s="0" t="n">
        <v>1</v>
      </c>
      <c r="G332" s="0" t="s">
        <v>2298</v>
      </c>
      <c r="H332" s="0" t="s">
        <v>2170</v>
      </c>
      <c r="I332" s="0" t="s">
        <v>2170</v>
      </c>
      <c r="J332" s="0" t="s">
        <v>2170</v>
      </c>
      <c r="K332" s="0" t="s">
        <v>2170</v>
      </c>
      <c r="L332" s="0" t="s">
        <v>2170</v>
      </c>
      <c r="M332" s="0" t="s">
        <v>2170</v>
      </c>
      <c r="N332" s="0" t="n">
        <f aca="false">FALSE()</f>
        <v>0</v>
      </c>
      <c r="O332" s="0" t="s">
        <v>4993</v>
      </c>
      <c r="P332" s="0" t="s">
        <v>2300</v>
      </c>
      <c r="Q332" s="380" t="n">
        <v>25569.125</v>
      </c>
      <c r="R332" s="0" t="n">
        <v>101797241</v>
      </c>
      <c r="U332" s="0" t="s">
        <v>2330</v>
      </c>
      <c r="V332" s="0" t="n">
        <v>0</v>
      </c>
      <c r="W332" s="0" t="s">
        <v>2409</v>
      </c>
      <c r="X332" s="0" t="n">
        <v>4</v>
      </c>
      <c r="Y332" s="0" t="n">
        <f aca="false">FALSE()</f>
        <v>0</v>
      </c>
      <c r="Z332" s="0" t="n">
        <f aca="false">FALSE()</f>
        <v>0</v>
      </c>
      <c r="AA332" s="0" t="n">
        <f aca="false">FALSE()</f>
        <v>0</v>
      </c>
      <c r="AB332" s="0" t="n">
        <f aca="false">FALSE()</f>
        <v>0</v>
      </c>
      <c r="AC332" s="0" t="n">
        <v>1</v>
      </c>
      <c r="AD332" s="0" t="s">
        <v>2129</v>
      </c>
      <c r="AE332" s="0" t="n">
        <f aca="false">TRUE()</f>
        <v>1</v>
      </c>
      <c r="AF332" s="0" t="s">
        <v>4994</v>
      </c>
      <c r="AG332" s="0" t="n">
        <v>2</v>
      </c>
      <c r="AH332" s="0" t="s">
        <v>4995</v>
      </c>
      <c r="AI332" s="0" t="s">
        <v>4996</v>
      </c>
      <c r="AJ332" s="0" t="n">
        <v>0</v>
      </c>
      <c r="AK332" s="0" t="s">
        <v>2118</v>
      </c>
      <c r="AL332" s="0" t="n">
        <f aca="false">FALSE()</f>
        <v>0</v>
      </c>
      <c r="AM332" s="0" t="n">
        <f aca="false">TRUE()</f>
        <v>1</v>
      </c>
      <c r="AN332" s="0" t="n">
        <f aca="false">FALSE()</f>
        <v>0</v>
      </c>
      <c r="AO332" s="0" t="n">
        <f aca="false">FALSE()</f>
        <v>0</v>
      </c>
      <c r="AP332" s="0" t="n">
        <f aca="false">TRUE()</f>
        <v>1</v>
      </c>
      <c r="AQ332" s="380" t="n">
        <v>44348.6493055556</v>
      </c>
      <c r="AR332" s="380" t="n">
        <v>44348.4166666667</v>
      </c>
      <c r="AS332" s="0" t="s">
        <v>4997</v>
      </c>
      <c r="AT332" s="0" t="s">
        <v>2170</v>
      </c>
      <c r="AU332" s="0" t="s">
        <v>2170</v>
      </c>
    </row>
    <row r="333" customFormat="false" ht="15" hidden="true" customHeight="false" outlineLevel="0" collapsed="false">
      <c r="A333" s="0" t="s">
        <v>4998</v>
      </c>
      <c r="B333" s="0" t="s">
        <v>4999</v>
      </c>
      <c r="C333" s="0" t="s">
        <v>5000</v>
      </c>
      <c r="D333" s="0" t="s">
        <v>2297</v>
      </c>
      <c r="E333" s="0" t="s">
        <v>4998</v>
      </c>
      <c r="F333" s="0" t="n">
        <v>1</v>
      </c>
      <c r="G333" s="0" t="s">
        <v>2298</v>
      </c>
      <c r="H333" s="0" t="s">
        <v>2170</v>
      </c>
      <c r="I333" s="0" t="s">
        <v>2170</v>
      </c>
      <c r="J333" s="0" t="s">
        <v>2170</v>
      </c>
      <c r="K333" s="0" t="s">
        <v>2170</v>
      </c>
      <c r="L333" s="0" t="s">
        <v>2170</v>
      </c>
      <c r="M333" s="0" t="s">
        <v>2170</v>
      </c>
      <c r="N333" s="0" t="n">
        <f aca="false">FALSE()</f>
        <v>0</v>
      </c>
      <c r="O333" s="0" t="s">
        <v>5001</v>
      </c>
      <c r="P333" s="0" t="s">
        <v>2300</v>
      </c>
      <c r="Q333" s="380" t="n">
        <v>41717.1666666667</v>
      </c>
      <c r="R333" s="0" t="n">
        <v>52973817</v>
      </c>
      <c r="S333" s="0" t="s">
        <v>2301</v>
      </c>
      <c r="T333" s="0" t="s">
        <v>2302</v>
      </c>
      <c r="U333" s="0" t="s">
        <v>2365</v>
      </c>
      <c r="V333" s="0" t="n">
        <v>155000000</v>
      </c>
      <c r="W333" s="0" t="s">
        <v>2312</v>
      </c>
      <c r="X333" s="0" t="n">
        <v>4</v>
      </c>
      <c r="Y333" s="0" t="n">
        <f aca="false">FALSE()</f>
        <v>0</v>
      </c>
      <c r="Z333" s="0" t="n">
        <f aca="false">FALSE()</f>
        <v>0</v>
      </c>
      <c r="AA333" s="0" t="n">
        <f aca="false">FALSE()</f>
        <v>0</v>
      </c>
      <c r="AB333" s="0" t="n">
        <f aca="false">FALSE()</f>
        <v>0</v>
      </c>
      <c r="AC333" s="0" t="n">
        <v>1</v>
      </c>
      <c r="AD333" s="0" t="s">
        <v>2129</v>
      </c>
      <c r="AE333" s="0" t="n">
        <f aca="false">TRUE()</f>
        <v>1</v>
      </c>
      <c r="AF333" s="0" t="s">
        <v>5002</v>
      </c>
      <c r="AG333" s="0" t="n">
        <v>2</v>
      </c>
      <c r="AH333" s="0" t="s">
        <v>5003</v>
      </c>
      <c r="AI333" s="0" t="s">
        <v>5004</v>
      </c>
      <c r="AJ333" s="0" t="n">
        <v>0</v>
      </c>
      <c r="AK333" s="0" t="s">
        <v>2118</v>
      </c>
      <c r="AL333" s="0" t="n">
        <f aca="false">FALSE()</f>
        <v>0</v>
      </c>
      <c r="AM333" s="0" t="n">
        <f aca="false">TRUE()</f>
        <v>1</v>
      </c>
      <c r="AN333" s="0" t="n">
        <f aca="false">FALSE()</f>
        <v>0</v>
      </c>
      <c r="AO333" s="0" t="n">
        <f aca="false">FALSE()</f>
        <v>0</v>
      </c>
      <c r="AP333" s="0" t="n">
        <f aca="false">FALSE()</f>
        <v>0</v>
      </c>
      <c r="AQ333" s="380" t="n">
        <v>43524.7284722222</v>
      </c>
      <c r="AR333" s="380" t="n">
        <v>41717.1666666667</v>
      </c>
      <c r="AS333" s="0" t="s">
        <v>5005</v>
      </c>
      <c r="AT333" s="0" t="s">
        <v>2170</v>
      </c>
      <c r="AU333" s="0" t="s">
        <v>2170</v>
      </c>
    </row>
    <row r="334" customFormat="false" ht="15" hidden="true" customHeight="false" outlineLevel="0" collapsed="false">
      <c r="A334" s="0" t="s">
        <v>5006</v>
      </c>
      <c r="B334" s="0" t="s">
        <v>5007</v>
      </c>
      <c r="C334" s="0" t="s">
        <v>5008</v>
      </c>
      <c r="D334" s="0" t="s">
        <v>2297</v>
      </c>
      <c r="E334" s="0" t="s">
        <v>5006</v>
      </c>
      <c r="F334" s="0" t="n">
        <v>1</v>
      </c>
      <c r="G334" s="0" t="s">
        <v>2298</v>
      </c>
      <c r="H334" s="0" t="s">
        <v>2170</v>
      </c>
      <c r="I334" s="0" t="s">
        <v>2170</v>
      </c>
      <c r="J334" s="0" t="s">
        <v>2170</v>
      </c>
      <c r="K334" s="0" t="s">
        <v>2170</v>
      </c>
      <c r="L334" s="0" t="s">
        <v>2170</v>
      </c>
      <c r="M334" s="0" t="s">
        <v>2170</v>
      </c>
      <c r="N334" s="0" t="n">
        <f aca="false">FALSE()</f>
        <v>0</v>
      </c>
      <c r="O334" s="0" t="s">
        <v>5009</v>
      </c>
      <c r="P334" s="0" t="s">
        <v>2300</v>
      </c>
      <c r="Q334" s="380" t="n">
        <v>25569.125</v>
      </c>
      <c r="R334" s="0" t="n">
        <v>40641068</v>
      </c>
      <c r="S334" s="0" t="s">
        <v>2301</v>
      </c>
      <c r="T334" s="0" t="s">
        <v>2302</v>
      </c>
      <c r="U334" s="0" t="s">
        <v>610</v>
      </c>
      <c r="V334" s="0" t="n">
        <v>1000000000</v>
      </c>
      <c r="W334" s="0" t="s">
        <v>2366</v>
      </c>
      <c r="X334" s="0" t="n">
        <v>4</v>
      </c>
      <c r="Y334" s="0" t="n">
        <f aca="false">FALSE()</f>
        <v>0</v>
      </c>
      <c r="Z334" s="0" t="n">
        <f aca="false">FALSE()</f>
        <v>0</v>
      </c>
      <c r="AA334" s="0" t="n">
        <f aca="false">FALSE()</f>
        <v>0</v>
      </c>
      <c r="AB334" s="0" t="n">
        <f aca="false">TRUE()</f>
        <v>1</v>
      </c>
      <c r="AC334" s="0" t="n">
        <v>1</v>
      </c>
      <c r="AD334" s="0" t="s">
        <v>2129</v>
      </c>
      <c r="AE334" s="0" t="n">
        <f aca="false">TRUE()</f>
        <v>1</v>
      </c>
      <c r="AF334" s="0" t="s">
        <v>5010</v>
      </c>
      <c r="AG334" s="0" t="n">
        <v>2</v>
      </c>
      <c r="AH334" s="0" t="s">
        <v>5011</v>
      </c>
      <c r="AI334" s="0" t="s">
        <v>5012</v>
      </c>
      <c r="AJ334" s="0" t="n">
        <v>0</v>
      </c>
      <c r="AK334" s="0" t="s">
        <v>2118</v>
      </c>
      <c r="AL334" s="0" t="n">
        <f aca="false">FALSE()</f>
        <v>0</v>
      </c>
      <c r="AM334" s="0" t="n">
        <f aca="false">TRUE()</f>
        <v>1</v>
      </c>
      <c r="AN334" s="0" t="n">
        <f aca="false">FALSE()</f>
        <v>0</v>
      </c>
      <c r="AO334" s="0" t="n">
        <f aca="false">FALSE()</f>
        <v>0</v>
      </c>
      <c r="AP334" s="0" t="n">
        <f aca="false">FALSE()</f>
        <v>0</v>
      </c>
      <c r="AQ334" s="380" t="n">
        <v>43969.6875</v>
      </c>
      <c r="AR334" s="380" t="n">
        <v>43969.4166666667</v>
      </c>
      <c r="AS334" s="0" t="s">
        <v>5013</v>
      </c>
      <c r="AT334" s="0" t="s">
        <v>2170</v>
      </c>
      <c r="AU334" s="0" t="s">
        <v>2170</v>
      </c>
    </row>
    <row r="335" customFormat="false" ht="15" hidden="true" customHeight="false" outlineLevel="0" collapsed="false">
      <c r="A335" s="0" t="s">
        <v>5014</v>
      </c>
      <c r="B335" s="0" t="s">
        <v>5015</v>
      </c>
      <c r="C335" s="0" t="s">
        <v>5016</v>
      </c>
      <c r="D335" s="0" t="s">
        <v>2297</v>
      </c>
      <c r="E335" s="0" t="s">
        <v>5014</v>
      </c>
      <c r="F335" s="0" t="n">
        <v>1</v>
      </c>
      <c r="G335" s="0" t="s">
        <v>2298</v>
      </c>
      <c r="H335" s="0" t="s">
        <v>2170</v>
      </c>
      <c r="I335" s="0" t="s">
        <v>2170</v>
      </c>
      <c r="J335" s="0" t="s">
        <v>2170</v>
      </c>
      <c r="K335" s="0" t="s">
        <v>2170</v>
      </c>
      <c r="L335" s="0" t="s">
        <v>2170</v>
      </c>
      <c r="M335" s="0" t="s">
        <v>2170</v>
      </c>
      <c r="N335" s="0" t="n">
        <f aca="false">FALSE()</f>
        <v>0</v>
      </c>
      <c r="O335" s="0" t="s">
        <v>5017</v>
      </c>
      <c r="P335" s="0" t="s">
        <v>2300</v>
      </c>
      <c r="Q335" s="380" t="n">
        <v>34977.1666666667</v>
      </c>
      <c r="R335" s="0" t="n">
        <v>73373443</v>
      </c>
      <c r="S335" s="0" t="s">
        <v>2301</v>
      </c>
      <c r="T335" s="0" t="s">
        <v>2302</v>
      </c>
      <c r="U335" s="0" t="s">
        <v>2330</v>
      </c>
      <c r="V335" s="0" t="n">
        <v>150000000</v>
      </c>
      <c r="W335" s="0" t="s">
        <v>2366</v>
      </c>
      <c r="X335" s="0" t="n">
        <v>4</v>
      </c>
      <c r="Y335" s="0" t="n">
        <f aca="false">FALSE()</f>
        <v>0</v>
      </c>
      <c r="Z335" s="0" t="n">
        <f aca="false">FALSE()</f>
        <v>0</v>
      </c>
      <c r="AA335" s="0" t="n">
        <f aca="false">FALSE()</f>
        <v>0</v>
      </c>
      <c r="AB335" s="0" t="n">
        <f aca="false">FALSE()</f>
        <v>0</v>
      </c>
      <c r="AC335" s="0" t="n">
        <v>1</v>
      </c>
      <c r="AD335" s="0" t="s">
        <v>2129</v>
      </c>
      <c r="AE335" s="0" t="n">
        <f aca="false">TRUE()</f>
        <v>1</v>
      </c>
      <c r="AF335" s="0" t="s">
        <v>5018</v>
      </c>
      <c r="AG335" s="0" t="n">
        <v>2</v>
      </c>
      <c r="AH335" s="0" t="s">
        <v>5019</v>
      </c>
      <c r="AI335" s="0" t="s">
        <v>5020</v>
      </c>
      <c r="AJ335" s="0" t="n">
        <v>0</v>
      </c>
      <c r="AK335" s="0" t="s">
        <v>2118</v>
      </c>
      <c r="AL335" s="0" t="n">
        <f aca="false">FALSE()</f>
        <v>0</v>
      </c>
      <c r="AM335" s="0" t="n">
        <f aca="false">TRUE()</f>
        <v>1</v>
      </c>
      <c r="AN335" s="0" t="n">
        <f aca="false">FALSE()</f>
        <v>0</v>
      </c>
      <c r="AO335" s="0" t="n">
        <f aca="false">FALSE()</f>
        <v>0</v>
      </c>
      <c r="AP335" s="0" t="n">
        <f aca="false">FALSE()</f>
        <v>0</v>
      </c>
      <c r="AQ335" s="380" t="n">
        <v>43559.6875</v>
      </c>
      <c r="AR335" s="380" t="n">
        <v>34978.1666666667</v>
      </c>
      <c r="AS335" s="0" t="s">
        <v>5021</v>
      </c>
      <c r="AT335" s="0" t="s">
        <v>2170</v>
      </c>
      <c r="AU335" s="0" t="s">
        <v>2170</v>
      </c>
    </row>
    <row r="336" customFormat="false" ht="15" hidden="true" customHeight="false" outlineLevel="0" collapsed="false">
      <c r="A336" s="0" t="s">
        <v>5022</v>
      </c>
      <c r="B336" s="0" t="s">
        <v>5023</v>
      </c>
      <c r="C336" s="0" t="s">
        <v>5024</v>
      </c>
      <c r="D336" s="0" t="s">
        <v>2297</v>
      </c>
      <c r="E336" s="0" t="s">
        <v>5022</v>
      </c>
      <c r="F336" s="0" t="n">
        <v>1</v>
      </c>
      <c r="G336" s="0" t="s">
        <v>2298</v>
      </c>
      <c r="H336" s="0" t="s">
        <v>2170</v>
      </c>
      <c r="I336" s="0" t="s">
        <v>2170</v>
      </c>
      <c r="J336" s="0" t="s">
        <v>2170</v>
      </c>
      <c r="K336" s="0" t="s">
        <v>2170</v>
      </c>
      <c r="L336" s="0" t="s">
        <v>2170</v>
      </c>
      <c r="M336" s="0" t="s">
        <v>2170</v>
      </c>
      <c r="N336" s="0" t="n">
        <f aca="false">FALSE()</f>
        <v>0</v>
      </c>
      <c r="O336" s="0" t="s">
        <v>5025</v>
      </c>
      <c r="P336" s="0" t="s">
        <v>2300</v>
      </c>
      <c r="Q336" s="380" t="n">
        <v>25569.125</v>
      </c>
      <c r="R336" s="0" t="n">
        <v>46844950</v>
      </c>
      <c r="S336" s="0" t="s">
        <v>2301</v>
      </c>
      <c r="T336" s="0" t="s">
        <v>2302</v>
      </c>
      <c r="U336" s="0" t="s">
        <v>2330</v>
      </c>
      <c r="V336" s="0" t="n">
        <v>0</v>
      </c>
      <c r="W336" s="0" t="s">
        <v>2356</v>
      </c>
      <c r="X336" s="0" t="n">
        <v>4</v>
      </c>
      <c r="Y336" s="0" t="n">
        <f aca="false">FALSE()</f>
        <v>0</v>
      </c>
      <c r="Z336" s="0" t="n">
        <f aca="false">FALSE()</f>
        <v>0</v>
      </c>
      <c r="AA336" s="0" t="n">
        <f aca="false">FALSE()</f>
        <v>0</v>
      </c>
      <c r="AB336" s="0" t="n">
        <f aca="false">TRUE()</f>
        <v>1</v>
      </c>
      <c r="AC336" s="0" t="n">
        <v>1</v>
      </c>
      <c r="AD336" s="0" t="s">
        <v>2129</v>
      </c>
      <c r="AE336" s="0" t="n">
        <f aca="false">TRUE()</f>
        <v>1</v>
      </c>
      <c r="AF336" s="0" t="s">
        <v>5026</v>
      </c>
      <c r="AG336" s="0" t="n">
        <v>2</v>
      </c>
      <c r="AH336" s="0" t="s">
        <v>5027</v>
      </c>
      <c r="AI336" s="0" t="s">
        <v>5028</v>
      </c>
      <c r="AJ336" s="0" t="n">
        <v>0</v>
      </c>
      <c r="AK336" s="0" t="s">
        <v>2118</v>
      </c>
      <c r="AL336" s="0" t="n">
        <f aca="false">FALSE()</f>
        <v>0</v>
      </c>
      <c r="AM336" s="0" t="n">
        <f aca="false">TRUE()</f>
        <v>1</v>
      </c>
      <c r="AN336" s="0" t="n">
        <f aca="false">FALSE()</f>
        <v>0</v>
      </c>
      <c r="AO336" s="0" t="n">
        <f aca="false">FALSE()</f>
        <v>0</v>
      </c>
      <c r="AP336" s="0" t="n">
        <f aca="false">FALSE()</f>
        <v>0</v>
      </c>
      <c r="AQ336" s="380" t="n">
        <v>43496.7305555556</v>
      </c>
      <c r="AR336" s="380" t="n">
        <v>32687.1666666667</v>
      </c>
      <c r="AS336" s="0" t="s">
        <v>5029</v>
      </c>
      <c r="AT336" s="0" t="s">
        <v>2170</v>
      </c>
      <c r="AU336" s="0" t="s">
        <v>2170</v>
      </c>
    </row>
    <row r="337" customFormat="false" ht="15" hidden="true" customHeight="false" outlineLevel="0" collapsed="false">
      <c r="A337" s="0" t="s">
        <v>5030</v>
      </c>
      <c r="B337" s="0" t="s">
        <v>5031</v>
      </c>
      <c r="C337" s="0" t="s">
        <v>5032</v>
      </c>
      <c r="D337" s="0" t="s">
        <v>2297</v>
      </c>
      <c r="E337" s="0" t="s">
        <v>5030</v>
      </c>
      <c r="F337" s="0" t="n">
        <v>1</v>
      </c>
      <c r="G337" s="0" t="s">
        <v>2298</v>
      </c>
      <c r="H337" s="0" t="s">
        <v>2170</v>
      </c>
      <c r="I337" s="0" t="s">
        <v>2170</v>
      </c>
      <c r="J337" s="0" t="s">
        <v>2170</v>
      </c>
      <c r="K337" s="0" t="s">
        <v>2170</v>
      </c>
      <c r="L337" s="0" t="s">
        <v>2170</v>
      </c>
      <c r="M337" s="0" t="s">
        <v>2170</v>
      </c>
      <c r="N337" s="0" t="n">
        <f aca="false">FALSE()</f>
        <v>0</v>
      </c>
      <c r="O337" s="0" t="s">
        <v>5033</v>
      </c>
      <c r="P337" s="0" t="s">
        <v>2300</v>
      </c>
      <c r="Q337" s="380" t="n">
        <v>25569.125</v>
      </c>
      <c r="R337" s="0" t="n">
        <v>100000</v>
      </c>
      <c r="S337" s="0" t="s">
        <v>2301</v>
      </c>
      <c r="T337" s="0" t="s">
        <v>2302</v>
      </c>
      <c r="U337" s="0" t="s">
        <v>610</v>
      </c>
      <c r="V337" s="0" t="n">
        <v>100000000000</v>
      </c>
      <c r="W337" s="0" t="s">
        <v>2565</v>
      </c>
      <c r="X337" s="0" t="n">
        <v>4</v>
      </c>
      <c r="Y337" s="0" t="n">
        <f aca="false">FALSE()</f>
        <v>0</v>
      </c>
      <c r="Z337" s="0" t="n">
        <f aca="false">FALSE()</f>
        <v>0</v>
      </c>
      <c r="AA337" s="0" t="n">
        <f aca="false">FALSE()</f>
        <v>0</v>
      </c>
      <c r="AB337" s="0" t="n">
        <f aca="false">TRUE()</f>
        <v>1</v>
      </c>
      <c r="AC337" s="0" t="n">
        <v>1</v>
      </c>
      <c r="AD337" s="0" t="s">
        <v>2129</v>
      </c>
      <c r="AE337" s="0" t="n">
        <f aca="false">TRUE()</f>
        <v>1</v>
      </c>
      <c r="AF337" s="0" t="s">
        <v>5034</v>
      </c>
      <c r="AG337" s="0" t="n">
        <v>2</v>
      </c>
      <c r="AH337" s="0" t="s">
        <v>5035</v>
      </c>
      <c r="AI337" s="0" t="s">
        <v>5036</v>
      </c>
      <c r="AJ337" s="0" t="n">
        <v>0</v>
      </c>
      <c r="AK337" s="0" t="s">
        <v>2118</v>
      </c>
      <c r="AL337" s="0" t="n">
        <f aca="false">FALSE()</f>
        <v>0</v>
      </c>
      <c r="AM337" s="0" t="n">
        <f aca="false">TRUE()</f>
        <v>1</v>
      </c>
      <c r="AN337" s="0" t="n">
        <f aca="false">FALSE()</f>
        <v>0</v>
      </c>
      <c r="AO337" s="0" t="n">
        <f aca="false">FALSE()</f>
        <v>0</v>
      </c>
      <c r="AP337" s="0" t="n">
        <f aca="false">TRUE()</f>
        <v>1</v>
      </c>
      <c r="AQ337" s="380" t="n">
        <v>44781.6263888889</v>
      </c>
      <c r="AR337" s="380" t="n">
        <v>44781.4166666667</v>
      </c>
      <c r="AS337" s="0" t="s">
        <v>5037</v>
      </c>
      <c r="AT337" s="0" t="s">
        <v>2170</v>
      </c>
      <c r="AU337" s="0" t="s">
        <v>2170</v>
      </c>
    </row>
    <row r="338" customFormat="false" ht="15" hidden="true" customHeight="false" outlineLevel="0" collapsed="false">
      <c r="A338" s="0" t="s">
        <v>5038</v>
      </c>
      <c r="B338" s="0" t="s">
        <v>5039</v>
      </c>
      <c r="C338" s="0" t="s">
        <v>5040</v>
      </c>
      <c r="D338" s="0" t="s">
        <v>2297</v>
      </c>
      <c r="E338" s="0" t="s">
        <v>5038</v>
      </c>
      <c r="F338" s="0" t="n">
        <v>1</v>
      </c>
      <c r="G338" s="0" t="s">
        <v>2298</v>
      </c>
      <c r="H338" s="0" t="s">
        <v>2170</v>
      </c>
      <c r="I338" s="0" t="s">
        <v>2170</v>
      </c>
      <c r="J338" s="0" t="s">
        <v>2170</v>
      </c>
      <c r="K338" s="0" t="s">
        <v>2170</v>
      </c>
      <c r="L338" s="0" t="s">
        <v>2170</v>
      </c>
      <c r="M338" s="0" t="s">
        <v>2170</v>
      </c>
      <c r="N338" s="0" t="n">
        <f aca="false">FALSE()</f>
        <v>0</v>
      </c>
      <c r="O338" s="0" t="s">
        <v>5041</v>
      </c>
      <c r="P338" s="0" t="s">
        <v>2300</v>
      </c>
      <c r="Q338" s="380" t="n">
        <v>25569.125</v>
      </c>
      <c r="R338" s="0" t="n">
        <v>172318821</v>
      </c>
      <c r="S338" s="0" t="s">
        <v>2301</v>
      </c>
      <c r="T338" s="0" t="s">
        <v>2302</v>
      </c>
      <c r="U338" s="0" t="s">
        <v>2330</v>
      </c>
      <c r="V338" s="0" t="n">
        <v>200000000</v>
      </c>
      <c r="W338" s="0" t="s">
        <v>2366</v>
      </c>
      <c r="X338" s="0" t="n">
        <v>4</v>
      </c>
      <c r="Y338" s="0" t="n">
        <f aca="false">FALSE()</f>
        <v>0</v>
      </c>
      <c r="Z338" s="0" t="n">
        <f aca="false">FALSE()</f>
        <v>0</v>
      </c>
      <c r="AA338" s="0" t="n">
        <f aca="false">FALSE()</f>
        <v>0</v>
      </c>
      <c r="AB338" s="0" t="n">
        <f aca="false">FALSE()</f>
        <v>0</v>
      </c>
      <c r="AC338" s="0" t="n">
        <v>1</v>
      </c>
      <c r="AD338" s="0" t="s">
        <v>2129</v>
      </c>
      <c r="AE338" s="0" t="n">
        <f aca="false">TRUE()</f>
        <v>1</v>
      </c>
      <c r="AF338" s="0" t="s">
        <v>5042</v>
      </c>
      <c r="AG338" s="0" t="n">
        <v>2</v>
      </c>
      <c r="AH338" s="0" t="s">
        <v>5043</v>
      </c>
      <c r="AI338" s="0" t="s">
        <v>5044</v>
      </c>
      <c r="AJ338" s="0" t="n">
        <v>0</v>
      </c>
      <c r="AK338" s="0" t="s">
        <v>2118</v>
      </c>
      <c r="AL338" s="0" t="n">
        <f aca="false">FALSE()</f>
        <v>0</v>
      </c>
      <c r="AM338" s="0" t="n">
        <f aca="false">TRUE()</f>
        <v>1</v>
      </c>
      <c r="AN338" s="0" t="n">
        <f aca="false">FALSE()</f>
        <v>0</v>
      </c>
      <c r="AO338" s="0" t="n">
        <f aca="false">FALSE()</f>
        <v>0</v>
      </c>
      <c r="AP338" s="0" t="n">
        <f aca="false">FALSE()</f>
        <v>0</v>
      </c>
      <c r="AQ338" s="380" t="n">
        <v>43682.6298611111</v>
      </c>
      <c r="AR338" s="380" t="n">
        <v>43682.4166666667</v>
      </c>
      <c r="AS338" s="0" t="s">
        <v>5045</v>
      </c>
      <c r="AT338" s="0" t="s">
        <v>2170</v>
      </c>
      <c r="AU338" s="0" t="s">
        <v>2170</v>
      </c>
    </row>
    <row r="339" customFormat="false" ht="15" hidden="true" customHeight="false" outlineLevel="0" collapsed="false">
      <c r="A339" s="0" t="s">
        <v>5046</v>
      </c>
      <c r="B339" s="0" t="s">
        <v>5047</v>
      </c>
      <c r="C339" s="0" t="s">
        <v>5048</v>
      </c>
      <c r="D339" s="0" t="s">
        <v>2297</v>
      </c>
      <c r="E339" s="0" t="s">
        <v>5046</v>
      </c>
      <c r="F339" s="0" t="n">
        <v>1</v>
      </c>
      <c r="G339" s="0" t="s">
        <v>2298</v>
      </c>
      <c r="H339" s="0" t="s">
        <v>2170</v>
      </c>
      <c r="I339" s="0" t="s">
        <v>2170</v>
      </c>
      <c r="J339" s="0" t="s">
        <v>2170</v>
      </c>
      <c r="K339" s="0" t="s">
        <v>2170</v>
      </c>
      <c r="L339" s="0" t="s">
        <v>2170</v>
      </c>
      <c r="M339" s="0" t="s">
        <v>2170</v>
      </c>
      <c r="N339" s="0" t="n">
        <f aca="false">FALSE()</f>
        <v>0</v>
      </c>
      <c r="O339" s="0" t="s">
        <v>5049</v>
      </c>
      <c r="P339" s="0" t="s">
        <v>2300</v>
      </c>
      <c r="Q339" s="380" t="n">
        <v>25569.125</v>
      </c>
      <c r="R339" s="0" t="n">
        <v>19595382</v>
      </c>
      <c r="S339" s="0" t="s">
        <v>2301</v>
      </c>
      <c r="T339" s="0" t="s">
        <v>2302</v>
      </c>
      <c r="U339" s="0" t="s">
        <v>2330</v>
      </c>
      <c r="V339" s="0" t="n">
        <v>0</v>
      </c>
      <c r="W339" s="0" t="s">
        <v>2565</v>
      </c>
      <c r="X339" s="0" t="n">
        <v>4</v>
      </c>
      <c r="Y339" s="0" t="n">
        <f aca="false">FALSE()</f>
        <v>0</v>
      </c>
      <c r="Z339" s="0" t="n">
        <f aca="false">FALSE()</f>
        <v>0</v>
      </c>
      <c r="AA339" s="0" t="n">
        <f aca="false">FALSE()</f>
        <v>0</v>
      </c>
      <c r="AB339" s="0" t="n">
        <f aca="false">FALSE()</f>
        <v>0</v>
      </c>
      <c r="AC339" s="0" t="n">
        <v>1</v>
      </c>
      <c r="AD339" s="0" t="s">
        <v>2129</v>
      </c>
      <c r="AE339" s="0" t="n">
        <f aca="false">TRUE()</f>
        <v>1</v>
      </c>
      <c r="AF339" s="0" t="s">
        <v>5050</v>
      </c>
      <c r="AG339" s="0" t="n">
        <v>2</v>
      </c>
      <c r="AH339" s="0" t="s">
        <v>5051</v>
      </c>
      <c r="AI339" s="0" t="s">
        <v>5052</v>
      </c>
      <c r="AJ339" s="0" t="n">
        <v>0</v>
      </c>
      <c r="AK339" s="0" t="s">
        <v>2118</v>
      </c>
      <c r="AL339" s="0" t="n">
        <f aca="false">FALSE()</f>
        <v>0</v>
      </c>
      <c r="AM339" s="0" t="n">
        <f aca="false">TRUE()</f>
        <v>1</v>
      </c>
      <c r="AN339" s="0" t="n">
        <f aca="false">FALSE()</f>
        <v>0</v>
      </c>
      <c r="AO339" s="0" t="n">
        <f aca="false">FALSE()</f>
        <v>0</v>
      </c>
      <c r="AP339" s="0" t="n">
        <f aca="false">FALSE()</f>
        <v>0</v>
      </c>
      <c r="AQ339" s="380" t="n">
        <v>44041.6875</v>
      </c>
      <c r="AR339" s="380" t="n">
        <v>44041.4166666667</v>
      </c>
      <c r="AS339" s="0" t="s">
        <v>5053</v>
      </c>
      <c r="AT339" s="0" t="s">
        <v>2170</v>
      </c>
      <c r="AU339" s="0" t="s">
        <v>2170</v>
      </c>
    </row>
    <row r="340" customFormat="false" ht="15" hidden="true" customHeight="false" outlineLevel="0" collapsed="false">
      <c r="A340" s="0" t="s">
        <v>5054</v>
      </c>
      <c r="B340" s="0" t="s">
        <v>5055</v>
      </c>
      <c r="C340" s="0" t="s">
        <v>5056</v>
      </c>
      <c r="D340" s="0" t="s">
        <v>2297</v>
      </c>
      <c r="E340" s="0" t="s">
        <v>5054</v>
      </c>
      <c r="F340" s="0" t="n">
        <v>1</v>
      </c>
      <c r="G340" s="0" t="s">
        <v>2298</v>
      </c>
      <c r="H340" s="0" t="s">
        <v>2170</v>
      </c>
      <c r="I340" s="0" t="s">
        <v>2170</v>
      </c>
      <c r="J340" s="0" t="s">
        <v>2170</v>
      </c>
      <c r="K340" s="0" t="s">
        <v>2170</v>
      </c>
      <c r="L340" s="0" t="s">
        <v>2170</v>
      </c>
      <c r="M340" s="0" t="s">
        <v>2170</v>
      </c>
      <c r="N340" s="0" t="n">
        <f aca="false">FALSE()</f>
        <v>0</v>
      </c>
      <c r="O340" s="0" t="s">
        <v>5057</v>
      </c>
      <c r="P340" s="0" t="s">
        <v>2300</v>
      </c>
      <c r="Q340" s="380" t="n">
        <v>25569.125</v>
      </c>
      <c r="R340" s="0" t="n">
        <v>104179939</v>
      </c>
      <c r="S340" s="0" t="s">
        <v>2301</v>
      </c>
      <c r="T340" s="0" t="s">
        <v>2302</v>
      </c>
      <c r="U340" s="0" t="s">
        <v>2365</v>
      </c>
      <c r="V340" s="0" t="n">
        <v>1000000000</v>
      </c>
      <c r="W340" s="0" t="s">
        <v>2565</v>
      </c>
      <c r="X340" s="0" t="n">
        <v>4</v>
      </c>
      <c r="Y340" s="0" t="n">
        <f aca="false">FALSE()</f>
        <v>0</v>
      </c>
      <c r="Z340" s="0" t="n">
        <f aca="false">FALSE()</f>
        <v>0</v>
      </c>
      <c r="AA340" s="0" t="n">
        <f aca="false">FALSE()</f>
        <v>0</v>
      </c>
      <c r="AB340" s="0" t="n">
        <f aca="false">FALSE()</f>
        <v>0</v>
      </c>
      <c r="AC340" s="0" t="n">
        <v>1</v>
      </c>
      <c r="AD340" s="0" t="s">
        <v>2129</v>
      </c>
      <c r="AE340" s="0" t="n">
        <f aca="false">TRUE()</f>
        <v>1</v>
      </c>
      <c r="AF340" s="0" t="s">
        <v>5058</v>
      </c>
      <c r="AG340" s="0" t="n">
        <v>2</v>
      </c>
      <c r="AH340" s="0" t="s">
        <v>5059</v>
      </c>
      <c r="AI340" s="0" t="s">
        <v>5060</v>
      </c>
      <c r="AJ340" s="0" t="n">
        <v>0</v>
      </c>
      <c r="AK340" s="0" t="s">
        <v>2118</v>
      </c>
      <c r="AL340" s="0" t="n">
        <f aca="false">FALSE()</f>
        <v>0</v>
      </c>
      <c r="AM340" s="0" t="n">
        <f aca="false">TRUE()</f>
        <v>1</v>
      </c>
      <c r="AN340" s="0" t="n">
        <f aca="false">FALSE()</f>
        <v>0</v>
      </c>
      <c r="AO340" s="0" t="n">
        <f aca="false">FALSE()</f>
        <v>0</v>
      </c>
      <c r="AP340" s="0" t="n">
        <f aca="false">TRUE()</f>
        <v>1</v>
      </c>
      <c r="AQ340" s="380" t="n">
        <v>44365.6840277778</v>
      </c>
      <c r="AR340" s="380" t="n">
        <v>44365.4166666667</v>
      </c>
      <c r="AS340" s="0" t="s">
        <v>5061</v>
      </c>
      <c r="AT340" s="0" t="s">
        <v>2170</v>
      </c>
      <c r="AU340" s="0" t="s">
        <v>2170</v>
      </c>
    </row>
    <row r="341" customFormat="false" ht="15" hidden="true" customHeight="false" outlineLevel="0" collapsed="false">
      <c r="A341" s="0" t="s">
        <v>5062</v>
      </c>
      <c r="B341" s="0" t="s">
        <v>5063</v>
      </c>
      <c r="C341" s="0" t="s">
        <v>5064</v>
      </c>
      <c r="D341" s="0" t="s">
        <v>2297</v>
      </c>
      <c r="E341" s="0" t="s">
        <v>5062</v>
      </c>
      <c r="F341" s="0" t="n">
        <v>1</v>
      </c>
      <c r="G341" s="0" t="s">
        <v>2298</v>
      </c>
      <c r="H341" s="0" t="s">
        <v>2170</v>
      </c>
      <c r="I341" s="0" t="s">
        <v>2170</v>
      </c>
      <c r="J341" s="0" t="s">
        <v>2170</v>
      </c>
      <c r="K341" s="0" t="s">
        <v>2170</v>
      </c>
      <c r="L341" s="0" t="s">
        <v>2170</v>
      </c>
      <c r="M341" s="0" t="s">
        <v>2170</v>
      </c>
      <c r="N341" s="0" t="n">
        <f aca="false">FALSE()</f>
        <v>0</v>
      </c>
      <c r="O341" s="0" t="s">
        <v>5065</v>
      </c>
      <c r="P341" s="0" t="s">
        <v>2300</v>
      </c>
      <c r="Q341" s="380" t="n">
        <v>25569.125</v>
      </c>
      <c r="R341" s="0" t="n">
        <v>101117928</v>
      </c>
      <c r="S341" s="0" t="s">
        <v>2301</v>
      </c>
      <c r="T341" s="0" t="s">
        <v>2302</v>
      </c>
      <c r="U341" s="0" t="s">
        <v>610</v>
      </c>
      <c r="V341" s="0" t="n">
        <v>900000000</v>
      </c>
      <c r="W341" s="0" t="s">
        <v>2409</v>
      </c>
      <c r="X341" s="0" t="n">
        <v>4</v>
      </c>
      <c r="Y341" s="0" t="n">
        <f aca="false">FALSE()</f>
        <v>0</v>
      </c>
      <c r="Z341" s="0" t="n">
        <f aca="false">FALSE()</f>
        <v>0</v>
      </c>
      <c r="AA341" s="0" t="n">
        <f aca="false">FALSE()</f>
        <v>0</v>
      </c>
      <c r="AB341" s="0" t="n">
        <f aca="false">TRUE()</f>
        <v>1</v>
      </c>
      <c r="AC341" s="0" t="n">
        <v>1</v>
      </c>
      <c r="AD341" s="0" t="s">
        <v>2129</v>
      </c>
      <c r="AE341" s="0" t="n">
        <f aca="false">TRUE()</f>
        <v>1</v>
      </c>
      <c r="AF341" s="0" t="s">
        <v>5066</v>
      </c>
      <c r="AG341" s="0" t="n">
        <v>2</v>
      </c>
      <c r="AH341" s="0" t="s">
        <v>5067</v>
      </c>
      <c r="AI341" s="0" t="s">
        <v>5068</v>
      </c>
      <c r="AJ341" s="0" t="n">
        <v>0</v>
      </c>
      <c r="AK341" s="0" t="s">
        <v>2118</v>
      </c>
      <c r="AL341" s="0" t="n">
        <f aca="false">FALSE()</f>
        <v>0</v>
      </c>
      <c r="AM341" s="0" t="n">
        <f aca="false">TRUE()</f>
        <v>1</v>
      </c>
      <c r="AN341" s="0" t="n">
        <f aca="false">FALSE()</f>
        <v>0</v>
      </c>
      <c r="AO341" s="0" t="n">
        <f aca="false">FALSE()</f>
        <v>0</v>
      </c>
      <c r="AP341" s="0" t="n">
        <f aca="false">FALSE()</f>
        <v>0</v>
      </c>
      <c r="AQ341" s="380" t="n">
        <v>44760.6458333333</v>
      </c>
      <c r="AR341" s="380" t="n">
        <v>44760.4166666667</v>
      </c>
      <c r="AS341" s="0" t="s">
        <v>5069</v>
      </c>
      <c r="AT341" s="0" t="s">
        <v>2170</v>
      </c>
      <c r="AU341" s="0" t="s">
        <v>2170</v>
      </c>
    </row>
    <row r="342" customFormat="false" ht="15" hidden="true" customHeight="false" outlineLevel="0" collapsed="false">
      <c r="A342" s="0" t="s">
        <v>5070</v>
      </c>
      <c r="B342" s="0" t="s">
        <v>5071</v>
      </c>
      <c r="C342" s="0" t="s">
        <v>5072</v>
      </c>
      <c r="D342" s="0" t="s">
        <v>2297</v>
      </c>
      <c r="E342" s="0" t="s">
        <v>5070</v>
      </c>
      <c r="F342" s="0" t="n">
        <v>1</v>
      </c>
      <c r="G342" s="0" t="s">
        <v>2298</v>
      </c>
      <c r="H342" s="0" t="s">
        <v>2170</v>
      </c>
      <c r="I342" s="0" t="s">
        <v>2170</v>
      </c>
      <c r="J342" s="0" t="s">
        <v>2170</v>
      </c>
      <c r="K342" s="0" t="s">
        <v>2170</v>
      </c>
      <c r="L342" s="0" t="s">
        <v>2170</v>
      </c>
      <c r="M342" s="0" t="s">
        <v>2170</v>
      </c>
      <c r="N342" s="0" t="n">
        <f aca="false">FALSE()</f>
        <v>0</v>
      </c>
      <c r="O342" s="0" t="s">
        <v>5073</v>
      </c>
      <c r="P342" s="0" t="s">
        <v>2300</v>
      </c>
      <c r="Q342" s="380" t="n">
        <v>25569.125</v>
      </c>
      <c r="R342" s="0" t="n">
        <v>34497817</v>
      </c>
      <c r="S342" s="0" t="s">
        <v>2301</v>
      </c>
      <c r="T342" s="0" t="s">
        <v>2302</v>
      </c>
      <c r="U342" s="0" t="s">
        <v>2116</v>
      </c>
      <c r="V342" s="0" t="n">
        <v>0</v>
      </c>
      <c r="W342" s="0" t="s">
        <v>2356</v>
      </c>
      <c r="X342" s="0" t="n">
        <v>4</v>
      </c>
      <c r="Y342" s="0" t="n">
        <f aca="false">FALSE()</f>
        <v>0</v>
      </c>
      <c r="Z342" s="0" t="n">
        <f aca="false">FALSE()</f>
        <v>0</v>
      </c>
      <c r="AA342" s="0" t="n">
        <f aca="false">FALSE()</f>
        <v>0</v>
      </c>
      <c r="AB342" s="0" t="n">
        <f aca="false">FALSE()</f>
        <v>0</v>
      </c>
      <c r="AC342" s="0" t="n">
        <v>3</v>
      </c>
      <c r="AD342" s="0" t="s">
        <v>2129</v>
      </c>
      <c r="AE342" s="0" t="n">
        <f aca="false">TRUE()</f>
        <v>1</v>
      </c>
      <c r="AF342" s="0" t="s">
        <v>5074</v>
      </c>
      <c r="AG342" s="0" t="n">
        <v>2</v>
      </c>
      <c r="AH342" s="0" t="s">
        <v>5075</v>
      </c>
      <c r="AI342" s="0" t="s">
        <v>5076</v>
      </c>
      <c r="AJ342" s="0" t="n">
        <v>0</v>
      </c>
      <c r="AK342" s="0" t="s">
        <v>2118</v>
      </c>
      <c r="AL342" s="0" t="n">
        <f aca="false">FALSE()</f>
        <v>0</v>
      </c>
      <c r="AM342" s="0" t="n">
        <f aca="false">TRUE()</f>
        <v>1</v>
      </c>
      <c r="AN342" s="0" t="n">
        <f aca="false">FALSE()</f>
        <v>0</v>
      </c>
      <c r="AO342" s="0" t="n">
        <f aca="false">FALSE()</f>
        <v>0</v>
      </c>
      <c r="AP342" s="0" t="n">
        <f aca="false">FALSE()</f>
        <v>0</v>
      </c>
      <c r="AQ342" s="380" t="n">
        <v>44781.6805555556</v>
      </c>
      <c r="AR342" s="380" t="n">
        <v>44781.4166666667</v>
      </c>
      <c r="AS342" s="0" t="s">
        <v>5077</v>
      </c>
      <c r="AT342" s="0" t="s">
        <v>2170</v>
      </c>
      <c r="AU342" s="0" t="s">
        <v>2170</v>
      </c>
    </row>
    <row r="343" customFormat="false" ht="15" hidden="true" customHeight="false" outlineLevel="0" collapsed="false">
      <c r="A343" s="0" t="s">
        <v>5078</v>
      </c>
      <c r="B343" s="0" t="s">
        <v>5079</v>
      </c>
      <c r="C343" s="0" t="s">
        <v>5080</v>
      </c>
      <c r="D343" s="0" t="s">
        <v>2297</v>
      </c>
      <c r="E343" s="0" t="s">
        <v>5078</v>
      </c>
      <c r="F343" s="0" t="n">
        <v>1</v>
      </c>
      <c r="G343" s="0" t="s">
        <v>2298</v>
      </c>
      <c r="H343" s="0" t="s">
        <v>2170</v>
      </c>
      <c r="I343" s="0" t="s">
        <v>2170</v>
      </c>
      <c r="J343" s="0" t="s">
        <v>2170</v>
      </c>
      <c r="K343" s="0" t="s">
        <v>2170</v>
      </c>
      <c r="L343" s="0" t="s">
        <v>2170</v>
      </c>
      <c r="M343" s="0" t="s">
        <v>2170</v>
      </c>
      <c r="N343" s="0" t="n">
        <f aca="false">FALSE()</f>
        <v>0</v>
      </c>
      <c r="O343" s="0" t="s">
        <v>5081</v>
      </c>
      <c r="P343" s="0" t="s">
        <v>2300</v>
      </c>
      <c r="Q343" s="380" t="n">
        <v>25569.125</v>
      </c>
      <c r="R343" s="0" t="n">
        <v>364736886</v>
      </c>
      <c r="S343" s="0" t="s">
        <v>2301</v>
      </c>
      <c r="T343" s="0" t="s">
        <v>2302</v>
      </c>
      <c r="U343" s="0" t="s">
        <v>2451</v>
      </c>
      <c r="V343" s="0" t="n">
        <v>500000000</v>
      </c>
      <c r="W343" s="0" t="s">
        <v>2312</v>
      </c>
      <c r="X343" s="0" t="n">
        <v>4</v>
      </c>
      <c r="Y343" s="0" t="n">
        <f aca="false">FALSE()</f>
        <v>0</v>
      </c>
      <c r="Z343" s="0" t="n">
        <f aca="false">FALSE()</f>
        <v>0</v>
      </c>
      <c r="AA343" s="0" t="n">
        <f aca="false">FALSE()</f>
        <v>0</v>
      </c>
      <c r="AB343" s="0" t="n">
        <f aca="false">TRUE()</f>
        <v>1</v>
      </c>
      <c r="AC343" s="0" t="n">
        <v>1</v>
      </c>
      <c r="AD343" s="0" t="s">
        <v>2129</v>
      </c>
      <c r="AE343" s="0" t="n">
        <f aca="false">TRUE()</f>
        <v>1</v>
      </c>
      <c r="AF343" s="0" t="s">
        <v>5082</v>
      </c>
      <c r="AG343" s="0" t="n">
        <v>2</v>
      </c>
      <c r="AH343" s="0" t="s">
        <v>5083</v>
      </c>
      <c r="AI343" s="0" t="s">
        <v>5084</v>
      </c>
      <c r="AJ343" s="0" t="n">
        <v>0</v>
      </c>
      <c r="AK343" s="0" t="s">
        <v>2118</v>
      </c>
      <c r="AL343" s="0" t="n">
        <f aca="false">FALSE()</f>
        <v>0</v>
      </c>
      <c r="AM343" s="0" t="n">
        <f aca="false">TRUE()</f>
        <v>1</v>
      </c>
      <c r="AN343" s="0" t="n">
        <f aca="false">FALSE()</f>
        <v>0</v>
      </c>
      <c r="AO343" s="0" t="n">
        <f aca="false">FALSE()</f>
        <v>0</v>
      </c>
      <c r="AP343" s="0" t="n">
        <f aca="false">TRUE()</f>
        <v>1</v>
      </c>
      <c r="AQ343" s="380" t="n">
        <v>44495.6104166667</v>
      </c>
      <c r="AR343" s="380" t="n">
        <v>44495.4166666667</v>
      </c>
      <c r="AS343" s="0" t="s">
        <v>5085</v>
      </c>
      <c r="AT343" s="0" t="s">
        <v>2170</v>
      </c>
      <c r="AU343" s="0" t="s">
        <v>2170</v>
      </c>
    </row>
    <row r="344" customFormat="false" ht="15" hidden="true" customHeight="false" outlineLevel="0" collapsed="false">
      <c r="A344" s="0" t="s">
        <v>5086</v>
      </c>
      <c r="B344" s="0" t="s">
        <v>5087</v>
      </c>
      <c r="C344" s="0" t="s">
        <v>5088</v>
      </c>
      <c r="D344" s="0" t="s">
        <v>2297</v>
      </c>
      <c r="E344" s="0" t="s">
        <v>5086</v>
      </c>
      <c r="F344" s="0" t="n">
        <v>1</v>
      </c>
      <c r="G344" s="0" t="s">
        <v>2298</v>
      </c>
      <c r="H344" s="0" t="s">
        <v>2170</v>
      </c>
      <c r="I344" s="0" t="s">
        <v>2170</v>
      </c>
      <c r="J344" s="0" t="s">
        <v>2170</v>
      </c>
      <c r="K344" s="0" t="s">
        <v>2170</v>
      </c>
      <c r="L344" s="0" t="s">
        <v>2170</v>
      </c>
      <c r="M344" s="0" t="s">
        <v>2170</v>
      </c>
      <c r="N344" s="0" t="n">
        <f aca="false">FALSE()</f>
        <v>0</v>
      </c>
      <c r="O344" s="0" t="s">
        <v>5089</v>
      </c>
      <c r="P344" s="0" t="s">
        <v>2300</v>
      </c>
      <c r="Q344" s="380" t="n">
        <v>25569.125</v>
      </c>
      <c r="R344" s="0" t="n">
        <v>102868549</v>
      </c>
      <c r="S344" s="0" t="s">
        <v>2301</v>
      </c>
      <c r="T344" s="0" t="s">
        <v>2302</v>
      </c>
      <c r="U344" s="0" t="s">
        <v>2330</v>
      </c>
      <c r="V344" s="0" t="n">
        <v>800000000</v>
      </c>
      <c r="W344" s="0" t="s">
        <v>2565</v>
      </c>
      <c r="X344" s="0" t="n">
        <v>4</v>
      </c>
      <c r="Y344" s="0" t="n">
        <f aca="false">FALSE()</f>
        <v>0</v>
      </c>
      <c r="Z344" s="0" t="n">
        <f aca="false">FALSE()</f>
        <v>0</v>
      </c>
      <c r="AA344" s="0" t="n">
        <f aca="false">FALSE()</f>
        <v>0</v>
      </c>
      <c r="AB344" s="0" t="n">
        <f aca="false">FALSE()</f>
        <v>0</v>
      </c>
      <c r="AC344" s="0" t="n">
        <v>1</v>
      </c>
      <c r="AD344" s="0" t="s">
        <v>2129</v>
      </c>
      <c r="AE344" s="0" t="n">
        <f aca="false">TRUE()</f>
        <v>1</v>
      </c>
      <c r="AF344" s="0" t="s">
        <v>5090</v>
      </c>
      <c r="AG344" s="0" t="n">
        <v>2</v>
      </c>
      <c r="AH344" s="0" t="s">
        <v>5091</v>
      </c>
      <c r="AI344" s="0" t="s">
        <v>5092</v>
      </c>
      <c r="AJ344" s="0" t="n">
        <v>0</v>
      </c>
      <c r="AK344" s="0" t="s">
        <v>2118</v>
      </c>
      <c r="AL344" s="0" t="n">
        <f aca="false">FALSE()</f>
        <v>0</v>
      </c>
      <c r="AM344" s="0" t="n">
        <f aca="false">TRUE()</f>
        <v>1</v>
      </c>
      <c r="AN344" s="0" t="n">
        <f aca="false">FALSE()</f>
        <v>0</v>
      </c>
      <c r="AO344" s="0" t="n">
        <f aca="false">FALSE()</f>
        <v>0</v>
      </c>
      <c r="AP344" s="0" t="n">
        <f aca="false">FALSE()</f>
        <v>0</v>
      </c>
      <c r="AQ344" s="380" t="n">
        <v>43496.71875</v>
      </c>
      <c r="AR344" s="380" t="n">
        <v>41563.1666666667</v>
      </c>
      <c r="AS344" s="0" t="s">
        <v>5093</v>
      </c>
      <c r="AT344" s="0" t="s">
        <v>2170</v>
      </c>
      <c r="AU344" s="0" t="s">
        <v>2170</v>
      </c>
    </row>
    <row r="345" customFormat="false" ht="15" hidden="true" customHeight="false" outlineLevel="0" collapsed="false">
      <c r="A345" s="0" t="s">
        <v>5094</v>
      </c>
      <c r="B345" s="0" t="s">
        <v>5095</v>
      </c>
      <c r="C345" s="0" t="s">
        <v>5096</v>
      </c>
      <c r="D345" s="0" t="s">
        <v>2297</v>
      </c>
      <c r="E345" s="0" t="s">
        <v>5094</v>
      </c>
      <c r="F345" s="0" t="n">
        <v>1</v>
      </c>
      <c r="G345" s="0" t="s">
        <v>2298</v>
      </c>
      <c r="H345" s="0" t="s">
        <v>2170</v>
      </c>
      <c r="I345" s="0" t="s">
        <v>2170</v>
      </c>
      <c r="J345" s="0" t="s">
        <v>2170</v>
      </c>
      <c r="K345" s="0" t="s">
        <v>2170</v>
      </c>
      <c r="L345" s="0" t="s">
        <v>2170</v>
      </c>
      <c r="M345" s="0" t="s">
        <v>2170</v>
      </c>
      <c r="N345" s="0" t="n">
        <f aca="false">FALSE()</f>
        <v>0</v>
      </c>
      <c r="O345" s="0" t="s">
        <v>5097</v>
      </c>
      <c r="P345" s="0" t="s">
        <v>2300</v>
      </c>
      <c r="Q345" s="380" t="n">
        <v>25569.125</v>
      </c>
      <c r="R345" s="0" t="n">
        <v>119627128</v>
      </c>
      <c r="S345" s="0" t="s">
        <v>2301</v>
      </c>
      <c r="T345" s="0" t="s">
        <v>2302</v>
      </c>
      <c r="U345" s="0" t="s">
        <v>2684</v>
      </c>
      <c r="V345" s="0" t="n">
        <v>300000000</v>
      </c>
      <c r="W345" s="0" t="s">
        <v>2312</v>
      </c>
      <c r="X345" s="0" t="n">
        <v>4</v>
      </c>
      <c r="Y345" s="0" t="n">
        <f aca="false">FALSE()</f>
        <v>0</v>
      </c>
      <c r="Z345" s="0" t="n">
        <f aca="false">FALSE()</f>
        <v>0</v>
      </c>
      <c r="AA345" s="0" t="n">
        <f aca="false">FALSE()</f>
        <v>0</v>
      </c>
      <c r="AB345" s="0" t="n">
        <f aca="false">TRUE()</f>
        <v>1</v>
      </c>
      <c r="AC345" s="0" t="n">
        <v>1</v>
      </c>
      <c r="AD345" s="0" t="s">
        <v>2129</v>
      </c>
      <c r="AE345" s="0" t="n">
        <f aca="false">TRUE()</f>
        <v>1</v>
      </c>
      <c r="AF345" s="0" t="s">
        <v>5098</v>
      </c>
      <c r="AG345" s="0" t="n">
        <v>2</v>
      </c>
      <c r="AH345" s="0" t="s">
        <v>5099</v>
      </c>
      <c r="AI345" s="0" t="s">
        <v>5100</v>
      </c>
      <c r="AJ345" s="0" t="n">
        <v>0</v>
      </c>
      <c r="AK345" s="0" t="s">
        <v>2118</v>
      </c>
      <c r="AL345" s="0" t="n">
        <f aca="false">FALSE()</f>
        <v>0</v>
      </c>
      <c r="AM345" s="0" t="n">
        <f aca="false">TRUE()</f>
        <v>1</v>
      </c>
      <c r="AN345" s="0" t="n">
        <f aca="false">FALSE()</f>
        <v>0</v>
      </c>
      <c r="AO345" s="0" t="n">
        <f aca="false">FALSE()</f>
        <v>0</v>
      </c>
      <c r="AP345" s="0" t="n">
        <f aca="false">FALSE()</f>
        <v>0</v>
      </c>
      <c r="AQ345" s="380" t="n">
        <v>43559.6875</v>
      </c>
      <c r="AR345" s="380" t="n">
        <v>39196.1666666667</v>
      </c>
      <c r="AS345" s="0" t="s">
        <v>5101</v>
      </c>
      <c r="AT345" s="0" t="s">
        <v>2170</v>
      </c>
      <c r="AU345" s="0" t="s">
        <v>2170</v>
      </c>
    </row>
    <row r="346" customFormat="false" ht="15" hidden="true" customHeight="false" outlineLevel="0" collapsed="false">
      <c r="A346" s="0" t="s">
        <v>5102</v>
      </c>
      <c r="B346" s="0" t="s">
        <v>5103</v>
      </c>
      <c r="C346" s="0" t="s">
        <v>5104</v>
      </c>
      <c r="D346" s="0" t="s">
        <v>2297</v>
      </c>
      <c r="E346" s="0" t="s">
        <v>5102</v>
      </c>
      <c r="F346" s="0" t="n">
        <v>1</v>
      </c>
      <c r="G346" s="0" t="s">
        <v>2298</v>
      </c>
      <c r="H346" s="0" t="s">
        <v>2170</v>
      </c>
      <c r="I346" s="0" t="s">
        <v>2170</v>
      </c>
      <c r="J346" s="0" t="s">
        <v>2170</v>
      </c>
      <c r="K346" s="0" t="s">
        <v>2170</v>
      </c>
      <c r="L346" s="0" t="s">
        <v>2170</v>
      </c>
      <c r="M346" s="0" t="s">
        <v>2170</v>
      </c>
      <c r="N346" s="0" t="n">
        <f aca="false">FALSE()</f>
        <v>0</v>
      </c>
      <c r="O346" s="0" t="s">
        <v>5105</v>
      </c>
      <c r="P346" s="0" t="s">
        <v>2300</v>
      </c>
      <c r="Q346" s="380" t="n">
        <v>34634.1666666667</v>
      </c>
      <c r="R346" s="0" t="n">
        <v>1283928154</v>
      </c>
      <c r="S346" s="0" t="s">
        <v>5106</v>
      </c>
      <c r="T346" s="0" t="s">
        <v>5107</v>
      </c>
      <c r="U346" s="0" t="s">
        <v>2693</v>
      </c>
      <c r="V346" s="0" t="n">
        <v>0</v>
      </c>
      <c r="W346" s="0" t="s">
        <v>2400</v>
      </c>
      <c r="X346" s="0" t="n">
        <v>4</v>
      </c>
      <c r="Y346" s="0" t="n">
        <f aca="false">FALSE()</f>
        <v>0</v>
      </c>
      <c r="Z346" s="0" t="n">
        <f aca="false">FALSE()</f>
        <v>0</v>
      </c>
      <c r="AA346" s="0" t="n">
        <f aca="false">FALSE()</f>
        <v>0</v>
      </c>
      <c r="AB346" s="0" t="n">
        <f aca="false">TRUE()</f>
        <v>1</v>
      </c>
      <c r="AC346" s="0" t="n">
        <v>3</v>
      </c>
      <c r="AD346" s="0" t="s">
        <v>2129</v>
      </c>
      <c r="AE346" s="0" t="n">
        <f aca="false">TRUE()</f>
        <v>1</v>
      </c>
      <c r="AF346" s="0" t="s">
        <v>5108</v>
      </c>
      <c r="AG346" s="0" t="n">
        <v>2</v>
      </c>
      <c r="AH346" s="0" t="s">
        <v>5109</v>
      </c>
      <c r="AI346" s="0" t="s">
        <v>5110</v>
      </c>
      <c r="AJ346" s="0" t="n">
        <v>0</v>
      </c>
      <c r="AK346" s="0" t="s">
        <v>2118</v>
      </c>
      <c r="AL346" s="0" t="n">
        <f aca="false">FALSE()</f>
        <v>0</v>
      </c>
      <c r="AM346" s="0" t="n">
        <f aca="false">TRUE()</f>
        <v>1</v>
      </c>
      <c r="AN346" s="0" t="n">
        <f aca="false">FALSE()</f>
        <v>0</v>
      </c>
      <c r="AO346" s="0" t="n">
        <f aca="false">FALSE()</f>
        <v>0</v>
      </c>
      <c r="AP346" s="0" t="n">
        <f aca="false">FALSE()</f>
        <v>0</v>
      </c>
      <c r="AQ346" s="380" t="n">
        <v>43123.7326388889</v>
      </c>
      <c r="AR346" s="380" t="n">
        <v>34634.1666666667</v>
      </c>
      <c r="AS346" s="0" t="s">
        <v>5111</v>
      </c>
      <c r="AT346" s="0" t="s">
        <v>2170</v>
      </c>
      <c r="AU346" s="0" t="s">
        <v>2170</v>
      </c>
    </row>
    <row r="347" customFormat="false" ht="15" hidden="true" customHeight="false" outlineLevel="0" collapsed="false">
      <c r="A347" s="0" t="s">
        <v>5112</v>
      </c>
      <c r="B347" s="0" t="s">
        <v>5113</v>
      </c>
      <c r="C347" s="0" t="s">
        <v>5114</v>
      </c>
      <c r="D347" s="0" t="s">
        <v>2297</v>
      </c>
      <c r="E347" s="0" t="s">
        <v>5112</v>
      </c>
      <c r="F347" s="0" t="n">
        <v>1</v>
      </c>
      <c r="G347" s="0" t="s">
        <v>2298</v>
      </c>
      <c r="H347" s="0" t="s">
        <v>2170</v>
      </c>
      <c r="I347" s="0" t="s">
        <v>2170</v>
      </c>
      <c r="J347" s="0" t="s">
        <v>2170</v>
      </c>
      <c r="K347" s="0" t="s">
        <v>2170</v>
      </c>
      <c r="L347" s="0" t="s">
        <v>2170</v>
      </c>
      <c r="M347" s="0" t="s">
        <v>2170</v>
      </c>
      <c r="N347" s="0" t="n">
        <f aca="false">FALSE()</f>
        <v>0</v>
      </c>
      <c r="O347" s="0" t="s">
        <v>5115</v>
      </c>
      <c r="P347" s="0" t="s">
        <v>2300</v>
      </c>
      <c r="Q347" s="380" t="n">
        <v>42034.125</v>
      </c>
      <c r="R347" s="0" t="n">
        <v>26195741</v>
      </c>
      <c r="S347" s="0" t="s">
        <v>2301</v>
      </c>
      <c r="T347" s="0" t="s">
        <v>2302</v>
      </c>
      <c r="U347" s="0" t="s">
        <v>2365</v>
      </c>
      <c r="V347" s="0" t="n">
        <v>200000000</v>
      </c>
      <c r="W347" s="0" t="s">
        <v>2312</v>
      </c>
      <c r="X347" s="0" t="n">
        <v>4</v>
      </c>
      <c r="Y347" s="0" t="n">
        <f aca="false">FALSE()</f>
        <v>0</v>
      </c>
      <c r="Z347" s="0" t="n">
        <f aca="false">FALSE()</f>
        <v>0</v>
      </c>
      <c r="AA347" s="0" t="n">
        <f aca="false">FALSE()</f>
        <v>0</v>
      </c>
      <c r="AB347" s="0" t="n">
        <f aca="false">FALSE()</f>
        <v>0</v>
      </c>
      <c r="AC347" s="0" t="n">
        <v>1</v>
      </c>
      <c r="AD347" s="0" t="s">
        <v>2129</v>
      </c>
      <c r="AE347" s="0" t="n">
        <f aca="false">TRUE()</f>
        <v>1</v>
      </c>
      <c r="AF347" s="0" t="s">
        <v>5116</v>
      </c>
      <c r="AG347" s="0" t="n">
        <v>2</v>
      </c>
      <c r="AH347" s="0" t="s">
        <v>5117</v>
      </c>
      <c r="AI347" s="0" t="s">
        <v>5118</v>
      </c>
      <c r="AJ347" s="0" t="n">
        <v>0</v>
      </c>
      <c r="AK347" s="0" t="s">
        <v>2118</v>
      </c>
      <c r="AL347" s="0" t="n">
        <f aca="false">FALSE()</f>
        <v>0</v>
      </c>
      <c r="AM347" s="0" t="n">
        <f aca="false">TRUE()</f>
        <v>1</v>
      </c>
      <c r="AN347" s="0" t="n">
        <f aca="false">FALSE()</f>
        <v>0</v>
      </c>
      <c r="AO347" s="0" t="n">
        <f aca="false">FALSE()</f>
        <v>0</v>
      </c>
      <c r="AP347" s="0" t="n">
        <f aca="false">FALSE()</f>
        <v>0</v>
      </c>
      <c r="AQ347" s="380" t="n">
        <v>43496.7291666667</v>
      </c>
      <c r="AR347" s="380" t="n">
        <v>42034.125</v>
      </c>
      <c r="AS347" s="0" t="s">
        <v>5119</v>
      </c>
      <c r="AT347" s="0" t="s">
        <v>2170</v>
      </c>
      <c r="AU347" s="0" t="s">
        <v>2170</v>
      </c>
    </row>
    <row r="348" customFormat="false" ht="15" hidden="true" customHeight="false" outlineLevel="0" collapsed="false">
      <c r="A348" s="0" t="s">
        <v>5120</v>
      </c>
      <c r="B348" s="0" t="s">
        <v>5121</v>
      </c>
      <c r="C348" s="0" t="s">
        <v>5122</v>
      </c>
      <c r="D348" s="0" t="s">
        <v>2297</v>
      </c>
      <c r="E348" s="0" t="s">
        <v>5120</v>
      </c>
      <c r="F348" s="0" t="n">
        <v>1</v>
      </c>
      <c r="G348" s="0" t="s">
        <v>2298</v>
      </c>
      <c r="H348" s="0" t="s">
        <v>2170</v>
      </c>
      <c r="I348" s="0" t="s">
        <v>2170</v>
      </c>
      <c r="J348" s="0" t="s">
        <v>2170</v>
      </c>
      <c r="K348" s="0" t="s">
        <v>2170</v>
      </c>
      <c r="L348" s="0" t="s">
        <v>2170</v>
      </c>
      <c r="M348" s="0" t="s">
        <v>2170</v>
      </c>
      <c r="N348" s="0" t="n">
        <f aca="false">FALSE()</f>
        <v>0</v>
      </c>
      <c r="O348" s="0" t="s">
        <v>5123</v>
      </c>
      <c r="P348" s="0" t="s">
        <v>2300</v>
      </c>
      <c r="Q348" s="380" t="n">
        <v>25569.125</v>
      </c>
      <c r="R348" s="0" t="n">
        <v>15044707</v>
      </c>
      <c r="S348" s="0" t="s">
        <v>2301</v>
      </c>
      <c r="T348" s="0" t="s">
        <v>2302</v>
      </c>
      <c r="U348" s="0" t="s">
        <v>610</v>
      </c>
      <c r="V348" s="0" t="n">
        <v>90000000</v>
      </c>
      <c r="W348" s="0" t="s">
        <v>2321</v>
      </c>
      <c r="X348" s="0" t="n">
        <v>4</v>
      </c>
      <c r="Y348" s="0" t="n">
        <f aca="false">FALSE()</f>
        <v>0</v>
      </c>
      <c r="Z348" s="0" t="n">
        <f aca="false">FALSE()</f>
        <v>0</v>
      </c>
      <c r="AA348" s="0" t="n">
        <f aca="false">FALSE()</f>
        <v>0</v>
      </c>
      <c r="AB348" s="0" t="n">
        <f aca="false">FALSE()</f>
        <v>0</v>
      </c>
      <c r="AC348" s="0" t="n">
        <v>1</v>
      </c>
      <c r="AD348" s="0" t="s">
        <v>2129</v>
      </c>
      <c r="AE348" s="0" t="n">
        <f aca="false">TRUE()</f>
        <v>1</v>
      </c>
      <c r="AF348" s="0" t="s">
        <v>5124</v>
      </c>
      <c r="AG348" s="0" t="n">
        <v>2</v>
      </c>
      <c r="AH348" s="0" t="s">
        <v>5125</v>
      </c>
      <c r="AI348" s="0" t="s">
        <v>5126</v>
      </c>
      <c r="AJ348" s="0" t="n">
        <v>0</v>
      </c>
      <c r="AK348" s="0" t="s">
        <v>2118</v>
      </c>
      <c r="AL348" s="0" t="n">
        <f aca="false">FALSE()</f>
        <v>0</v>
      </c>
      <c r="AM348" s="0" t="n">
        <f aca="false">TRUE()</f>
        <v>1</v>
      </c>
      <c r="AN348" s="0" t="n">
        <f aca="false">FALSE()</f>
        <v>0</v>
      </c>
      <c r="AO348" s="0" t="n">
        <f aca="false">FALSE()</f>
        <v>0</v>
      </c>
      <c r="AP348" s="0" t="n">
        <f aca="false">TRUE()</f>
        <v>1</v>
      </c>
      <c r="AQ348" s="380" t="n">
        <v>44495.6041666667</v>
      </c>
      <c r="AR348" s="380" t="n">
        <v>44495.4166666667</v>
      </c>
      <c r="AS348" s="0" t="s">
        <v>5127</v>
      </c>
      <c r="AT348" s="0" t="s">
        <v>2170</v>
      </c>
      <c r="AU348" s="0" t="s">
        <v>2170</v>
      </c>
    </row>
    <row r="349" customFormat="false" ht="15" hidden="true" customHeight="false" outlineLevel="0" collapsed="false">
      <c r="A349" s="0" t="s">
        <v>5128</v>
      </c>
      <c r="B349" s="0" t="s">
        <v>5129</v>
      </c>
      <c r="C349" s="0" t="s">
        <v>5130</v>
      </c>
      <c r="D349" s="0" t="s">
        <v>2297</v>
      </c>
      <c r="E349" s="0" t="s">
        <v>5128</v>
      </c>
      <c r="F349" s="0" t="n">
        <v>1</v>
      </c>
      <c r="G349" s="0" t="s">
        <v>2298</v>
      </c>
      <c r="H349" s="0" t="s">
        <v>2170</v>
      </c>
      <c r="I349" s="0" t="s">
        <v>2170</v>
      </c>
      <c r="J349" s="0" t="s">
        <v>2170</v>
      </c>
      <c r="K349" s="0" t="s">
        <v>2170</v>
      </c>
      <c r="L349" s="0" t="s">
        <v>2170</v>
      </c>
      <c r="M349" s="0" t="s">
        <v>2170</v>
      </c>
      <c r="N349" s="0" t="n">
        <f aca="false">FALSE()</f>
        <v>0</v>
      </c>
      <c r="O349" s="0" t="s">
        <v>5131</v>
      </c>
      <c r="P349" s="0" t="s">
        <v>2300</v>
      </c>
      <c r="Q349" s="380" t="n">
        <v>31483.125</v>
      </c>
      <c r="R349" s="0" t="n">
        <v>2738179000</v>
      </c>
      <c r="S349" s="0" t="s">
        <v>2301</v>
      </c>
      <c r="T349" s="0" t="s">
        <v>2302</v>
      </c>
      <c r="U349" s="0" t="s">
        <v>2116</v>
      </c>
      <c r="V349" s="0" t="n">
        <v>5060516000</v>
      </c>
      <c r="W349" s="0" t="s">
        <v>2366</v>
      </c>
      <c r="X349" s="0" t="n">
        <v>4</v>
      </c>
      <c r="Y349" s="0" t="n">
        <f aca="false">FALSE()</f>
        <v>0</v>
      </c>
      <c r="Z349" s="0" t="n">
        <f aca="false">FALSE()</f>
        <v>0</v>
      </c>
      <c r="AA349" s="0" t="n">
        <f aca="false">FALSE()</f>
        <v>0</v>
      </c>
      <c r="AB349" s="0" t="n">
        <f aca="false">TRUE()</f>
        <v>1</v>
      </c>
      <c r="AC349" s="0" t="n">
        <v>1</v>
      </c>
      <c r="AD349" s="0" t="s">
        <v>2129</v>
      </c>
      <c r="AE349" s="0" t="n">
        <f aca="false">TRUE()</f>
        <v>1</v>
      </c>
      <c r="AF349" s="0" t="s">
        <v>5132</v>
      </c>
      <c r="AG349" s="0" t="n">
        <v>2</v>
      </c>
      <c r="AH349" s="0" t="s">
        <v>5133</v>
      </c>
      <c r="AI349" s="0" t="s">
        <v>5134</v>
      </c>
      <c r="AJ349" s="0" t="n">
        <v>0</v>
      </c>
      <c r="AK349" s="0" t="s">
        <v>2118</v>
      </c>
      <c r="AL349" s="0" t="n">
        <f aca="false">FALSE()</f>
        <v>0</v>
      </c>
      <c r="AM349" s="0" t="n">
        <f aca="false">TRUE()</f>
        <v>1</v>
      </c>
      <c r="AN349" s="0" t="n">
        <f aca="false">FALSE()</f>
        <v>0</v>
      </c>
      <c r="AO349" s="0" t="n">
        <f aca="false">FALSE()</f>
        <v>0</v>
      </c>
      <c r="AP349" s="0" t="n">
        <f aca="false">FALSE()</f>
        <v>0</v>
      </c>
      <c r="AQ349" s="380" t="n">
        <v>43123.5041666667</v>
      </c>
      <c r="AR349" s="380" t="n">
        <v>32398.1666666667</v>
      </c>
      <c r="AS349" s="0" t="s">
        <v>5135</v>
      </c>
      <c r="AT349" s="0" t="s">
        <v>2170</v>
      </c>
      <c r="AU349" s="0" t="s">
        <v>2170</v>
      </c>
    </row>
    <row r="350" customFormat="false" ht="15" hidden="true" customHeight="false" outlineLevel="0" collapsed="false">
      <c r="A350" s="0" t="s">
        <v>5136</v>
      </c>
      <c r="B350" s="0" t="s">
        <v>5137</v>
      </c>
      <c r="C350" s="0" t="s">
        <v>5138</v>
      </c>
      <c r="D350" s="0" t="s">
        <v>2297</v>
      </c>
      <c r="E350" s="0" t="s">
        <v>5136</v>
      </c>
      <c r="F350" s="0" t="n">
        <v>1</v>
      </c>
      <c r="G350" s="0" t="s">
        <v>2298</v>
      </c>
      <c r="H350" s="0" t="s">
        <v>2170</v>
      </c>
      <c r="I350" s="0" t="s">
        <v>2170</v>
      </c>
      <c r="J350" s="0" t="s">
        <v>2170</v>
      </c>
      <c r="K350" s="0" t="s">
        <v>2170</v>
      </c>
      <c r="L350" s="0" t="s">
        <v>2170</v>
      </c>
      <c r="M350" s="0" t="s">
        <v>2170</v>
      </c>
      <c r="N350" s="0" t="n">
        <f aca="false">FALSE()</f>
        <v>0</v>
      </c>
      <c r="O350" s="0" t="s">
        <v>5139</v>
      </c>
      <c r="P350" s="0" t="s">
        <v>2300</v>
      </c>
      <c r="Q350" s="380" t="n">
        <v>25569.125</v>
      </c>
      <c r="R350" s="0" t="n">
        <v>339100000</v>
      </c>
      <c r="S350" s="0" t="s">
        <v>2301</v>
      </c>
      <c r="T350" s="0" t="s">
        <v>2302</v>
      </c>
      <c r="U350" s="0" t="s">
        <v>2684</v>
      </c>
      <c r="V350" s="0" t="n">
        <v>0</v>
      </c>
      <c r="W350" s="0" t="s">
        <v>2312</v>
      </c>
      <c r="X350" s="0" t="n">
        <v>1</v>
      </c>
      <c r="Y350" s="0" t="n">
        <f aca="false">FALSE()</f>
        <v>0</v>
      </c>
      <c r="Z350" s="0" t="n">
        <f aca="false">FALSE()</f>
        <v>0</v>
      </c>
      <c r="AA350" s="0" t="n">
        <f aca="false">FALSE()</f>
        <v>0</v>
      </c>
      <c r="AB350" s="0" t="n">
        <f aca="false">TRUE()</f>
        <v>1</v>
      </c>
      <c r="AC350" s="0" t="n">
        <v>1</v>
      </c>
      <c r="AD350" s="0" t="s">
        <v>2129</v>
      </c>
      <c r="AE350" s="0" t="n">
        <f aca="false">TRUE()</f>
        <v>1</v>
      </c>
      <c r="AF350" s="0" t="s">
        <v>5140</v>
      </c>
      <c r="AG350" s="0" t="n">
        <v>2</v>
      </c>
      <c r="AH350" s="0" t="s">
        <v>5141</v>
      </c>
      <c r="AI350" s="0" t="s">
        <v>5142</v>
      </c>
      <c r="AJ350" s="0" t="n">
        <v>0</v>
      </c>
      <c r="AK350" s="0" t="s">
        <v>2118</v>
      </c>
      <c r="AL350" s="0" t="n">
        <f aca="false">TRUE()</f>
        <v>1</v>
      </c>
      <c r="AM350" s="0" t="n">
        <f aca="false">TRUE()</f>
        <v>1</v>
      </c>
      <c r="AN350" s="0" t="n">
        <f aca="false">FALSE()</f>
        <v>0</v>
      </c>
      <c r="AO350" s="0" t="n">
        <f aca="false">FALSE()</f>
        <v>0</v>
      </c>
      <c r="AP350" s="0" t="n">
        <f aca="false">TRUE()</f>
        <v>1</v>
      </c>
      <c r="AQ350" s="380" t="n">
        <v>44837.6458333333</v>
      </c>
      <c r="AR350" s="380" t="n">
        <v>44837.4166666667</v>
      </c>
      <c r="AS350" s="0" t="s">
        <v>5143</v>
      </c>
      <c r="AT350" s="0" t="s">
        <v>2170</v>
      </c>
      <c r="AU350" s="0" t="s">
        <v>2170</v>
      </c>
    </row>
    <row r="351" customFormat="false" ht="15" hidden="true" customHeight="false" outlineLevel="0" collapsed="false">
      <c r="A351" s="0" t="s">
        <v>5144</v>
      </c>
      <c r="B351" s="0" t="s">
        <v>5145</v>
      </c>
      <c r="C351" s="0" t="s">
        <v>5146</v>
      </c>
      <c r="D351" s="0" t="s">
        <v>2297</v>
      </c>
      <c r="E351" s="0" t="s">
        <v>5144</v>
      </c>
      <c r="F351" s="0" t="n">
        <v>1</v>
      </c>
      <c r="G351" s="0" t="s">
        <v>2298</v>
      </c>
      <c r="H351" s="0" t="s">
        <v>2170</v>
      </c>
      <c r="I351" s="0" t="s">
        <v>2170</v>
      </c>
      <c r="J351" s="0" t="s">
        <v>2170</v>
      </c>
      <c r="K351" s="0" t="s">
        <v>2170</v>
      </c>
      <c r="L351" s="0" t="s">
        <v>2170</v>
      </c>
      <c r="M351" s="0" t="s">
        <v>2170</v>
      </c>
      <c r="N351" s="0" t="n">
        <f aca="false">FALSE()</f>
        <v>0</v>
      </c>
      <c r="O351" s="0" t="s">
        <v>5147</v>
      </c>
      <c r="P351" s="0" t="s">
        <v>2300</v>
      </c>
      <c r="Q351" s="380" t="n">
        <v>25569.125</v>
      </c>
      <c r="R351" s="0" t="n">
        <v>83673660</v>
      </c>
      <c r="S351" s="0" t="s">
        <v>2301</v>
      </c>
      <c r="T351" s="0" t="s">
        <v>2302</v>
      </c>
      <c r="U351" s="0" t="s">
        <v>2451</v>
      </c>
      <c r="V351" s="0" t="n">
        <v>225000000</v>
      </c>
      <c r="W351" s="0" t="s">
        <v>2366</v>
      </c>
      <c r="X351" s="0" t="n">
        <v>4</v>
      </c>
      <c r="Y351" s="0" t="n">
        <f aca="false">FALSE()</f>
        <v>0</v>
      </c>
      <c r="Z351" s="0" t="n">
        <f aca="false">FALSE()</f>
        <v>0</v>
      </c>
      <c r="AA351" s="0" t="n">
        <f aca="false">FALSE()</f>
        <v>0</v>
      </c>
      <c r="AB351" s="0" t="n">
        <f aca="false">TRUE()</f>
        <v>1</v>
      </c>
      <c r="AC351" s="0" t="n">
        <v>8</v>
      </c>
      <c r="AD351" s="0" t="s">
        <v>2129</v>
      </c>
      <c r="AE351" s="0" t="n">
        <f aca="false">TRUE()</f>
        <v>1</v>
      </c>
      <c r="AF351" s="0" t="s">
        <v>5148</v>
      </c>
      <c r="AG351" s="0" t="n">
        <v>2</v>
      </c>
      <c r="AH351" s="0" t="s">
        <v>5149</v>
      </c>
      <c r="AI351" s="0" t="s">
        <v>5150</v>
      </c>
      <c r="AJ351" s="0" t="n">
        <v>0</v>
      </c>
      <c r="AK351" s="0" t="s">
        <v>2118</v>
      </c>
      <c r="AL351" s="0" t="n">
        <f aca="false">FALSE()</f>
        <v>0</v>
      </c>
      <c r="AM351" s="0" t="n">
        <f aca="false">TRUE()</f>
        <v>1</v>
      </c>
      <c r="AN351" s="0" t="n">
        <f aca="false">FALSE()</f>
        <v>0</v>
      </c>
      <c r="AO351" s="0" t="n">
        <f aca="false">FALSE()</f>
        <v>0</v>
      </c>
      <c r="AP351" s="0" t="n">
        <f aca="false">FALSE()</f>
        <v>0</v>
      </c>
      <c r="AQ351" s="380" t="n">
        <v>43853.7326388889</v>
      </c>
      <c r="AR351" s="380" t="n">
        <v>43853.4166666667</v>
      </c>
      <c r="AS351" s="0" t="s">
        <v>5151</v>
      </c>
      <c r="AT351" s="0" t="s">
        <v>2170</v>
      </c>
      <c r="AU351" s="0" t="s">
        <v>2170</v>
      </c>
    </row>
    <row r="352" customFormat="false" ht="15" hidden="true" customHeight="false" outlineLevel="0" collapsed="false">
      <c r="A352" s="0" t="s">
        <v>1376</v>
      </c>
      <c r="B352" s="0" t="s">
        <v>5152</v>
      </c>
      <c r="C352" s="0" t="s">
        <v>1373</v>
      </c>
      <c r="D352" s="0" t="s">
        <v>720</v>
      </c>
      <c r="E352" s="0" t="s">
        <v>1376</v>
      </c>
      <c r="F352" s="0" t="n">
        <v>10</v>
      </c>
      <c r="G352" s="0" t="s">
        <v>434</v>
      </c>
      <c r="H352" s="0" t="s">
        <v>2170</v>
      </c>
      <c r="I352" s="0" t="s">
        <v>2170</v>
      </c>
      <c r="J352" s="0" t="s">
        <v>2170</v>
      </c>
      <c r="K352" s="0" t="s">
        <v>2170</v>
      </c>
      <c r="L352" s="0" t="s">
        <v>2170</v>
      </c>
      <c r="M352" s="0" t="s">
        <v>2170</v>
      </c>
      <c r="N352" s="0" t="n">
        <f aca="false">FALSE()</f>
        <v>0</v>
      </c>
      <c r="O352" s="0" t="s">
        <v>5153</v>
      </c>
      <c r="P352" s="0" t="s">
        <v>2601</v>
      </c>
      <c r="Q352" s="380" t="n">
        <v>37848.1666666667</v>
      </c>
      <c r="R352" s="0" t="n">
        <v>1611256000</v>
      </c>
      <c r="S352" s="0" t="s">
        <v>601</v>
      </c>
      <c r="T352" s="0" t="s">
        <v>2602</v>
      </c>
      <c r="U352" s="0" t="s">
        <v>2114</v>
      </c>
      <c r="V352" s="0" t="n">
        <v>1611256000</v>
      </c>
      <c r="W352" s="0" t="s">
        <v>2603</v>
      </c>
      <c r="X352" s="0" t="n">
        <v>5</v>
      </c>
      <c r="Y352" s="0" t="n">
        <f aca="false">FALSE()</f>
        <v>0</v>
      </c>
      <c r="Z352" s="0" t="n">
        <f aca="false">TRUE()</f>
        <v>1</v>
      </c>
      <c r="AA352" s="0" t="n">
        <f aca="false">TRUE()</f>
        <v>1</v>
      </c>
      <c r="AB352" s="0" t="n">
        <f aca="false">TRUE()</f>
        <v>1</v>
      </c>
      <c r="AC352" s="0" t="n">
        <v>1</v>
      </c>
      <c r="AD352" s="0" t="s">
        <v>2137</v>
      </c>
      <c r="AE352" s="0" t="n">
        <f aca="false">TRUE()</f>
        <v>1</v>
      </c>
      <c r="AF352" s="0" t="s">
        <v>5154</v>
      </c>
      <c r="AG352" s="0" t="n">
        <v>1</v>
      </c>
      <c r="AH352" s="0" t="s">
        <v>5155</v>
      </c>
      <c r="AI352" s="0" t="s">
        <v>5156</v>
      </c>
      <c r="AJ352" s="0" t="n">
        <v>0</v>
      </c>
      <c r="AK352" s="0" t="s">
        <v>2119</v>
      </c>
      <c r="AL352" s="0" t="n">
        <f aca="false">TRUE()</f>
        <v>1</v>
      </c>
      <c r="AM352" s="0" t="n">
        <f aca="false">FALSE()</f>
        <v>0</v>
      </c>
      <c r="AN352" s="0" t="n">
        <f aca="false">TRUE()</f>
        <v>1</v>
      </c>
      <c r="AO352" s="0" t="n">
        <f aca="false">FALSE()</f>
        <v>0</v>
      </c>
      <c r="AP352" s="0" t="n">
        <f aca="false">FALSE()</f>
        <v>0</v>
      </c>
      <c r="AQ352" s="380" t="n">
        <v>43166.9055555556</v>
      </c>
      <c r="AR352" s="380" t="n">
        <v>39545.1666666667</v>
      </c>
      <c r="AS352" s="0" t="s">
        <v>5157</v>
      </c>
      <c r="AT352" s="0" t="s">
        <v>2170</v>
      </c>
      <c r="AU352" s="0" t="s">
        <v>2170</v>
      </c>
    </row>
    <row r="353" customFormat="false" ht="15" hidden="true" customHeight="false" outlineLevel="0" collapsed="false">
      <c r="A353" s="0" t="s">
        <v>5158</v>
      </c>
      <c r="B353" s="0" t="s">
        <v>5159</v>
      </c>
      <c r="C353" s="0" t="s">
        <v>5160</v>
      </c>
      <c r="D353" s="0" t="s">
        <v>2297</v>
      </c>
      <c r="E353" s="0" t="s">
        <v>5158</v>
      </c>
      <c r="F353" s="0" t="n">
        <v>1</v>
      </c>
      <c r="G353" s="0" t="s">
        <v>2298</v>
      </c>
      <c r="H353" s="0" t="s">
        <v>2170</v>
      </c>
      <c r="I353" s="0" t="s">
        <v>2170</v>
      </c>
      <c r="J353" s="0" t="s">
        <v>2170</v>
      </c>
      <c r="K353" s="0" t="s">
        <v>2170</v>
      </c>
      <c r="L353" s="0" t="s">
        <v>2170</v>
      </c>
      <c r="M353" s="0" t="s">
        <v>2170</v>
      </c>
      <c r="N353" s="0" t="n">
        <f aca="false">FALSE()</f>
        <v>0</v>
      </c>
      <c r="O353" s="0" t="s">
        <v>5161</v>
      </c>
      <c r="P353" s="0" t="s">
        <v>2300</v>
      </c>
      <c r="Q353" s="380" t="n">
        <v>25569.125</v>
      </c>
      <c r="R353" s="0" t="n">
        <v>271506610</v>
      </c>
      <c r="S353" s="0" t="s">
        <v>2301</v>
      </c>
      <c r="T353" s="0" t="s">
        <v>2302</v>
      </c>
      <c r="U353" s="0" t="s">
        <v>2365</v>
      </c>
      <c r="V353" s="0" t="n">
        <v>2500000000</v>
      </c>
      <c r="W353" s="0" t="s">
        <v>2996</v>
      </c>
      <c r="X353" s="0" t="n">
        <v>4</v>
      </c>
      <c r="Y353" s="0" t="n">
        <f aca="false">FALSE()</f>
        <v>0</v>
      </c>
      <c r="Z353" s="0" t="n">
        <f aca="false">FALSE()</f>
        <v>0</v>
      </c>
      <c r="AA353" s="0" t="n">
        <f aca="false">FALSE()</f>
        <v>0</v>
      </c>
      <c r="AB353" s="0" t="n">
        <f aca="false">FALSE()</f>
        <v>0</v>
      </c>
      <c r="AC353" s="0" t="n">
        <v>1</v>
      </c>
      <c r="AD353" s="0" t="s">
        <v>2129</v>
      </c>
      <c r="AE353" s="0" t="n">
        <f aca="false">TRUE()</f>
        <v>1</v>
      </c>
      <c r="AF353" s="0" t="s">
        <v>5162</v>
      </c>
      <c r="AG353" s="0" t="n">
        <v>2</v>
      </c>
      <c r="AH353" s="0" t="s">
        <v>5163</v>
      </c>
      <c r="AI353" s="0" t="s">
        <v>5164</v>
      </c>
      <c r="AJ353" s="0" t="n">
        <v>0</v>
      </c>
      <c r="AK353" s="0" t="s">
        <v>2118</v>
      </c>
      <c r="AL353" s="0" t="n">
        <f aca="false">FALSE()</f>
        <v>0</v>
      </c>
      <c r="AM353" s="0" t="n">
        <f aca="false">TRUE()</f>
        <v>1</v>
      </c>
      <c r="AN353" s="0" t="n">
        <f aca="false">FALSE()</f>
        <v>0</v>
      </c>
      <c r="AO353" s="0" t="n">
        <f aca="false">FALSE()</f>
        <v>0</v>
      </c>
      <c r="AP353" s="0" t="n">
        <f aca="false">FALSE()</f>
        <v>0</v>
      </c>
      <c r="AQ353" s="380" t="n">
        <v>44041.6305555556</v>
      </c>
      <c r="AR353" s="380" t="n">
        <v>44041.4166666667</v>
      </c>
      <c r="AS353" s="0" t="s">
        <v>5165</v>
      </c>
      <c r="AT353" s="0" t="s">
        <v>2170</v>
      </c>
      <c r="AU353" s="0" t="s">
        <v>2170</v>
      </c>
    </row>
    <row r="354" customFormat="false" ht="15" hidden="true" customHeight="false" outlineLevel="0" collapsed="false">
      <c r="A354" s="0" t="s">
        <v>5166</v>
      </c>
      <c r="B354" s="0" t="s">
        <v>5167</v>
      </c>
      <c r="C354" s="0" t="s">
        <v>5168</v>
      </c>
      <c r="D354" s="0" t="s">
        <v>2297</v>
      </c>
      <c r="E354" s="0" t="s">
        <v>5166</v>
      </c>
      <c r="F354" s="0" t="n">
        <v>1</v>
      </c>
      <c r="G354" s="0" t="s">
        <v>2298</v>
      </c>
      <c r="H354" s="0" t="s">
        <v>2170</v>
      </c>
      <c r="I354" s="0" t="s">
        <v>2170</v>
      </c>
      <c r="J354" s="0" t="s">
        <v>2170</v>
      </c>
      <c r="K354" s="0" t="s">
        <v>2170</v>
      </c>
      <c r="L354" s="0" t="s">
        <v>2170</v>
      </c>
      <c r="M354" s="0" t="s">
        <v>2170</v>
      </c>
      <c r="N354" s="0" t="n">
        <f aca="false">FALSE()</f>
        <v>0</v>
      </c>
      <c r="O354" s="0" t="s">
        <v>5169</v>
      </c>
      <c r="P354" s="0" t="s">
        <v>2300</v>
      </c>
      <c r="Q354" s="380" t="n">
        <v>25569.125</v>
      </c>
      <c r="R354" s="0" t="n">
        <v>17027063</v>
      </c>
      <c r="S354" s="0" t="s">
        <v>2301</v>
      </c>
      <c r="T354" s="0" t="s">
        <v>2302</v>
      </c>
      <c r="U354" s="0" t="s">
        <v>2365</v>
      </c>
      <c r="V354" s="0" t="n">
        <v>40000000</v>
      </c>
      <c r="W354" s="0" t="s">
        <v>2409</v>
      </c>
      <c r="X354" s="0" t="n">
        <v>4</v>
      </c>
      <c r="Y354" s="0" t="n">
        <f aca="false">FALSE()</f>
        <v>0</v>
      </c>
      <c r="Z354" s="0" t="n">
        <f aca="false">FALSE()</f>
        <v>0</v>
      </c>
      <c r="AA354" s="0" t="n">
        <f aca="false">FALSE()</f>
        <v>0</v>
      </c>
      <c r="AB354" s="0" t="n">
        <f aca="false">TRUE()</f>
        <v>1</v>
      </c>
      <c r="AC354" s="0" t="n">
        <v>1</v>
      </c>
      <c r="AD354" s="0" t="s">
        <v>2129</v>
      </c>
      <c r="AE354" s="0" t="n">
        <f aca="false">TRUE()</f>
        <v>1</v>
      </c>
      <c r="AF354" s="0" t="s">
        <v>5170</v>
      </c>
      <c r="AG354" s="0" t="n">
        <v>2</v>
      </c>
      <c r="AH354" s="0" t="s">
        <v>5171</v>
      </c>
      <c r="AI354" s="0" t="s">
        <v>5172</v>
      </c>
      <c r="AJ354" s="0" t="n">
        <v>0</v>
      </c>
      <c r="AK354" s="0" t="s">
        <v>2118</v>
      </c>
      <c r="AL354" s="0" t="n">
        <f aca="false">FALSE()</f>
        <v>0</v>
      </c>
      <c r="AM354" s="0" t="n">
        <f aca="false">TRUE()</f>
        <v>1</v>
      </c>
      <c r="AN354" s="0" t="n">
        <f aca="false">FALSE()</f>
        <v>0</v>
      </c>
      <c r="AO354" s="0" t="n">
        <f aca="false">FALSE()</f>
        <v>0</v>
      </c>
      <c r="AP354" s="0" t="n">
        <f aca="false">FALSE()</f>
        <v>0</v>
      </c>
      <c r="AQ354" s="380" t="n">
        <v>44589.6520833333</v>
      </c>
      <c r="AR354" s="380" t="n">
        <v>44589.4166666667</v>
      </c>
      <c r="AS354" s="0" t="s">
        <v>5173</v>
      </c>
      <c r="AT354" s="0" t="s">
        <v>2170</v>
      </c>
      <c r="AU354" s="0" t="s">
        <v>2170</v>
      </c>
    </row>
    <row r="355" customFormat="false" ht="15" hidden="true" customHeight="false" outlineLevel="0" collapsed="false">
      <c r="A355" s="0" t="s">
        <v>5174</v>
      </c>
      <c r="B355" s="0" t="s">
        <v>5175</v>
      </c>
      <c r="C355" s="0" t="s">
        <v>5176</v>
      </c>
      <c r="D355" s="0" t="s">
        <v>2297</v>
      </c>
      <c r="E355" s="0" t="s">
        <v>5174</v>
      </c>
      <c r="F355" s="0" t="n">
        <v>1</v>
      </c>
      <c r="G355" s="0" t="s">
        <v>2298</v>
      </c>
      <c r="H355" s="0" t="s">
        <v>2170</v>
      </c>
      <c r="I355" s="0" t="s">
        <v>2170</v>
      </c>
      <c r="J355" s="0" t="s">
        <v>2170</v>
      </c>
      <c r="K355" s="0" t="s">
        <v>2170</v>
      </c>
      <c r="L355" s="0" t="s">
        <v>2170</v>
      </c>
      <c r="M355" s="0" t="s">
        <v>2170</v>
      </c>
      <c r="N355" s="0" t="n">
        <f aca="false">FALSE()</f>
        <v>0</v>
      </c>
      <c r="O355" s="0" t="s">
        <v>5177</v>
      </c>
      <c r="P355" s="0" t="s">
        <v>2300</v>
      </c>
      <c r="Q355" s="380" t="n">
        <v>25569.125</v>
      </c>
      <c r="R355" s="0" t="n">
        <v>236520081</v>
      </c>
      <c r="S355" s="0" t="s">
        <v>2301</v>
      </c>
      <c r="T355" s="0" t="s">
        <v>2302</v>
      </c>
      <c r="U355" s="0" t="s">
        <v>2365</v>
      </c>
      <c r="V355" s="0" t="n">
        <v>400000000</v>
      </c>
      <c r="W355" s="0" t="s">
        <v>5178</v>
      </c>
      <c r="X355" s="0" t="n">
        <v>4</v>
      </c>
      <c r="Y355" s="0" t="n">
        <f aca="false">FALSE()</f>
        <v>0</v>
      </c>
      <c r="Z355" s="0" t="n">
        <f aca="false">FALSE()</f>
        <v>0</v>
      </c>
      <c r="AA355" s="0" t="n">
        <f aca="false">FALSE()</f>
        <v>0</v>
      </c>
      <c r="AB355" s="0" t="n">
        <f aca="false">TRUE()</f>
        <v>1</v>
      </c>
      <c r="AC355" s="0" t="n">
        <v>1</v>
      </c>
      <c r="AD355" s="0" t="s">
        <v>2129</v>
      </c>
      <c r="AE355" s="0" t="n">
        <f aca="false">TRUE()</f>
        <v>1</v>
      </c>
      <c r="AF355" s="0" t="s">
        <v>5179</v>
      </c>
      <c r="AG355" s="0" t="n">
        <v>2</v>
      </c>
      <c r="AH355" s="0" t="s">
        <v>5180</v>
      </c>
      <c r="AI355" s="0" t="s">
        <v>5181</v>
      </c>
      <c r="AJ355" s="0" t="n">
        <v>0</v>
      </c>
      <c r="AK355" s="0" t="s">
        <v>2118</v>
      </c>
      <c r="AL355" s="0" t="n">
        <f aca="false">FALSE()</f>
        <v>0</v>
      </c>
      <c r="AM355" s="0" t="n">
        <f aca="false">TRUE()</f>
        <v>1</v>
      </c>
      <c r="AN355" s="0" t="n">
        <f aca="false">FALSE()</f>
        <v>0</v>
      </c>
      <c r="AO355" s="0" t="n">
        <f aca="false">FALSE()</f>
        <v>0</v>
      </c>
      <c r="AP355" s="0" t="n">
        <f aca="false">FALSE()</f>
        <v>0</v>
      </c>
      <c r="AQ355" s="380" t="n">
        <v>44169.7284722222</v>
      </c>
      <c r="AR355" s="380" t="n">
        <v>44169.4166666667</v>
      </c>
      <c r="AS355" s="0" t="s">
        <v>5182</v>
      </c>
      <c r="AT355" s="0" t="s">
        <v>2170</v>
      </c>
      <c r="AU355" s="0" t="s">
        <v>2170</v>
      </c>
    </row>
    <row r="356" customFormat="false" ht="15" hidden="true" customHeight="false" outlineLevel="0" collapsed="false">
      <c r="A356" s="0" t="s">
        <v>1802</v>
      </c>
      <c r="B356" s="0" t="s">
        <v>5183</v>
      </c>
      <c r="C356" s="0" t="s">
        <v>1799</v>
      </c>
      <c r="D356" s="0" t="s">
        <v>720</v>
      </c>
      <c r="E356" s="0" t="s">
        <v>1802</v>
      </c>
      <c r="F356" s="0" t="n">
        <v>10</v>
      </c>
      <c r="G356" s="0" t="s">
        <v>434</v>
      </c>
      <c r="H356" s="0" t="s">
        <v>2170</v>
      </c>
      <c r="I356" s="0" t="s">
        <v>2170</v>
      </c>
      <c r="J356" s="0" t="s">
        <v>2170</v>
      </c>
      <c r="K356" s="0" t="s">
        <v>2170</v>
      </c>
      <c r="L356" s="0" t="s">
        <v>2170</v>
      </c>
      <c r="M356" s="0" t="s">
        <v>2170</v>
      </c>
      <c r="N356" s="0" t="n">
        <f aca="false">FALSE()</f>
        <v>0</v>
      </c>
      <c r="O356" s="0" t="s">
        <v>5184</v>
      </c>
      <c r="P356" s="0" t="s">
        <v>2601</v>
      </c>
      <c r="Q356" s="380" t="n">
        <v>38321.125</v>
      </c>
      <c r="R356" s="0" t="n">
        <v>56151024</v>
      </c>
      <c r="S356" s="0" t="s">
        <v>601</v>
      </c>
      <c r="T356" s="0" t="s">
        <v>2602</v>
      </c>
      <c r="U356" s="0" t="s">
        <v>2693</v>
      </c>
      <c r="V356" s="0" t="n">
        <v>56151024</v>
      </c>
      <c r="W356" s="0" t="s">
        <v>5185</v>
      </c>
      <c r="X356" s="0" t="n">
        <v>5</v>
      </c>
      <c r="Y356" s="0" t="n">
        <f aca="false">FALSE()</f>
        <v>0</v>
      </c>
      <c r="Z356" s="0" t="n">
        <f aca="false">TRUE()</f>
        <v>1</v>
      </c>
      <c r="AA356" s="0" t="n">
        <f aca="false">TRUE()</f>
        <v>1</v>
      </c>
      <c r="AB356" s="0" t="n">
        <f aca="false">TRUE()</f>
        <v>1</v>
      </c>
      <c r="AC356" s="0" t="n">
        <v>1</v>
      </c>
      <c r="AD356" s="0" t="s">
        <v>2600</v>
      </c>
      <c r="AE356" s="0" t="n">
        <f aca="false">TRUE()</f>
        <v>1</v>
      </c>
      <c r="AF356" s="0" t="s">
        <v>5186</v>
      </c>
      <c r="AG356" s="0" t="n">
        <v>1</v>
      </c>
      <c r="AH356" s="0" t="s">
        <v>5187</v>
      </c>
      <c r="AI356" s="0" t="s">
        <v>5188</v>
      </c>
      <c r="AJ356" s="0" t="n">
        <v>0</v>
      </c>
      <c r="AK356" s="0" t="s">
        <v>2119</v>
      </c>
      <c r="AL356" s="0" t="n">
        <f aca="false">TRUE()</f>
        <v>1</v>
      </c>
      <c r="AM356" s="0" t="n">
        <f aca="false">FALSE()</f>
        <v>0</v>
      </c>
      <c r="AN356" s="0" t="n">
        <f aca="false">TRUE()</f>
        <v>1</v>
      </c>
      <c r="AO356" s="0" t="n">
        <f aca="false">FALSE()</f>
        <v>0</v>
      </c>
      <c r="AP356" s="0" t="n">
        <f aca="false">FALSE()</f>
        <v>0</v>
      </c>
      <c r="AQ356" s="380" t="n">
        <v>43178.7673611111</v>
      </c>
      <c r="AR356" s="380" t="n">
        <v>43178.4166666667</v>
      </c>
      <c r="AS356" s="0" t="s">
        <v>5189</v>
      </c>
      <c r="AT356" s="0" t="s">
        <v>2170</v>
      </c>
      <c r="AU356" s="0" t="s">
        <v>2170</v>
      </c>
    </row>
    <row r="357" customFormat="false" ht="15" hidden="true" customHeight="false" outlineLevel="0" collapsed="false">
      <c r="A357" s="0" t="s">
        <v>5190</v>
      </c>
      <c r="B357" s="0" t="s">
        <v>5191</v>
      </c>
      <c r="C357" s="0" t="s">
        <v>5192</v>
      </c>
      <c r="D357" s="0" t="s">
        <v>2297</v>
      </c>
      <c r="E357" s="0" t="s">
        <v>5190</v>
      </c>
      <c r="F357" s="0" t="n">
        <v>1</v>
      </c>
      <c r="G357" s="0" t="s">
        <v>2298</v>
      </c>
      <c r="H357" s="0" t="s">
        <v>2170</v>
      </c>
      <c r="I357" s="0" t="s">
        <v>2170</v>
      </c>
      <c r="J357" s="0" t="s">
        <v>2170</v>
      </c>
      <c r="K357" s="0" t="s">
        <v>2170</v>
      </c>
      <c r="L357" s="0" t="s">
        <v>2170</v>
      </c>
      <c r="M357" s="0" t="s">
        <v>2170</v>
      </c>
      <c r="N357" s="0" t="n">
        <f aca="false">FALSE()</f>
        <v>0</v>
      </c>
      <c r="O357" s="0" t="s">
        <v>5193</v>
      </c>
      <c r="P357" s="0" t="s">
        <v>2300</v>
      </c>
      <c r="Q357" s="380" t="n">
        <v>25569.125</v>
      </c>
      <c r="R357" s="0" t="n">
        <v>200522277</v>
      </c>
      <c r="S357" s="0" t="s">
        <v>2301</v>
      </c>
      <c r="T357" s="0" t="s">
        <v>2302</v>
      </c>
      <c r="U357" s="0" t="s">
        <v>2693</v>
      </c>
      <c r="V357" s="0" t="n">
        <v>500000000</v>
      </c>
      <c r="W357" s="0" t="s">
        <v>2356</v>
      </c>
      <c r="X357" s="0" t="n">
        <v>4</v>
      </c>
      <c r="Y357" s="0" t="n">
        <f aca="false">FALSE()</f>
        <v>0</v>
      </c>
      <c r="Z357" s="0" t="n">
        <f aca="false">FALSE()</f>
        <v>0</v>
      </c>
      <c r="AA357" s="0" t="n">
        <f aca="false">FALSE()</f>
        <v>0</v>
      </c>
      <c r="AB357" s="0" t="n">
        <f aca="false">TRUE()</f>
        <v>1</v>
      </c>
      <c r="AC357" s="0" t="n">
        <v>1</v>
      </c>
      <c r="AD357" s="0" t="s">
        <v>2129</v>
      </c>
      <c r="AE357" s="0" t="n">
        <f aca="false">TRUE()</f>
        <v>1</v>
      </c>
      <c r="AF357" s="0" t="s">
        <v>5194</v>
      </c>
      <c r="AG357" s="0" t="n">
        <v>2</v>
      </c>
      <c r="AH357" s="0" t="s">
        <v>5195</v>
      </c>
      <c r="AI357" s="0" t="s">
        <v>5196</v>
      </c>
      <c r="AJ357" s="0" t="n">
        <v>0</v>
      </c>
      <c r="AK357" s="0" t="s">
        <v>2118</v>
      </c>
      <c r="AL357" s="0" t="n">
        <f aca="false">FALSE()</f>
        <v>0</v>
      </c>
      <c r="AM357" s="0" t="n">
        <f aca="false">TRUE()</f>
        <v>1</v>
      </c>
      <c r="AN357" s="0" t="n">
        <f aca="false">FALSE()</f>
        <v>0</v>
      </c>
      <c r="AO357" s="0" t="n">
        <f aca="false">FALSE()</f>
        <v>0</v>
      </c>
      <c r="AP357" s="0" t="n">
        <f aca="false">FALSE()</f>
        <v>0</v>
      </c>
      <c r="AQ357" s="380" t="n">
        <v>44169.7284722222</v>
      </c>
      <c r="AR357" s="380" t="n">
        <v>44169.4166666667</v>
      </c>
      <c r="AS357" s="0" t="s">
        <v>5197</v>
      </c>
      <c r="AT357" s="0" t="s">
        <v>2170</v>
      </c>
      <c r="AU357" s="0" t="s">
        <v>2170</v>
      </c>
    </row>
    <row r="358" customFormat="false" ht="15" hidden="true" customHeight="false" outlineLevel="0" collapsed="false">
      <c r="A358" s="0" t="s">
        <v>5198</v>
      </c>
      <c r="B358" s="0" t="s">
        <v>5199</v>
      </c>
      <c r="C358" s="0" t="s">
        <v>5200</v>
      </c>
      <c r="D358" s="0" t="s">
        <v>2297</v>
      </c>
      <c r="E358" s="0" t="s">
        <v>5198</v>
      </c>
      <c r="F358" s="0" t="n">
        <v>1</v>
      </c>
      <c r="G358" s="0" t="s">
        <v>2298</v>
      </c>
      <c r="H358" s="0" t="s">
        <v>2170</v>
      </c>
      <c r="I358" s="0" t="s">
        <v>2170</v>
      </c>
      <c r="J358" s="0" t="s">
        <v>2170</v>
      </c>
      <c r="K358" s="0" t="s">
        <v>2170</v>
      </c>
      <c r="L358" s="0" t="s">
        <v>2170</v>
      </c>
      <c r="M358" s="0" t="s">
        <v>2170</v>
      </c>
      <c r="N358" s="0" t="n">
        <f aca="false">FALSE()</f>
        <v>0</v>
      </c>
      <c r="O358" s="0" t="s">
        <v>5201</v>
      </c>
      <c r="P358" s="0" t="s">
        <v>2300</v>
      </c>
      <c r="Q358" s="380" t="n">
        <v>25569.125</v>
      </c>
      <c r="R358" s="0" t="n">
        <v>63254448</v>
      </c>
      <c r="S358" s="0" t="s">
        <v>2301</v>
      </c>
      <c r="T358" s="0" t="s">
        <v>2302</v>
      </c>
      <c r="U358" s="0" t="s">
        <v>2365</v>
      </c>
      <c r="V358" s="0" t="n">
        <v>500000000</v>
      </c>
      <c r="W358" s="0" t="s">
        <v>2321</v>
      </c>
      <c r="X358" s="0" t="n">
        <v>4</v>
      </c>
      <c r="Y358" s="0" t="n">
        <f aca="false">FALSE()</f>
        <v>0</v>
      </c>
      <c r="Z358" s="0" t="n">
        <f aca="false">FALSE()</f>
        <v>0</v>
      </c>
      <c r="AA358" s="0" t="n">
        <f aca="false">FALSE()</f>
        <v>0</v>
      </c>
      <c r="AB358" s="0" t="n">
        <f aca="false">FALSE()</f>
        <v>0</v>
      </c>
      <c r="AC358" s="0" t="n">
        <v>1</v>
      </c>
      <c r="AD358" s="0" t="s">
        <v>2129</v>
      </c>
      <c r="AE358" s="0" t="n">
        <f aca="false">TRUE()</f>
        <v>1</v>
      </c>
      <c r="AF358" s="0" t="s">
        <v>5202</v>
      </c>
      <c r="AG358" s="0" t="n">
        <v>2</v>
      </c>
      <c r="AH358" s="0" t="s">
        <v>5203</v>
      </c>
      <c r="AI358" s="0" t="s">
        <v>5204</v>
      </c>
      <c r="AJ358" s="0" t="n">
        <v>0</v>
      </c>
      <c r="AK358" s="0" t="s">
        <v>2118</v>
      </c>
      <c r="AL358" s="0" t="n">
        <f aca="false">FALSE()</f>
        <v>0</v>
      </c>
      <c r="AM358" s="0" t="n">
        <f aca="false">TRUE()</f>
        <v>1</v>
      </c>
      <c r="AN358" s="0" t="n">
        <f aca="false">FALSE()</f>
        <v>0</v>
      </c>
      <c r="AO358" s="0" t="n">
        <f aca="false">FALSE()</f>
        <v>0</v>
      </c>
      <c r="AP358" s="0" t="n">
        <f aca="false">TRUE()</f>
        <v>1</v>
      </c>
      <c r="AQ358" s="380" t="n">
        <v>43769.5861111111</v>
      </c>
      <c r="AR358" s="380" t="n">
        <v>43769.4166666667</v>
      </c>
      <c r="AS358" s="0" t="s">
        <v>5205</v>
      </c>
      <c r="AT358" s="0" t="s">
        <v>2170</v>
      </c>
      <c r="AU358" s="0" t="s">
        <v>2170</v>
      </c>
    </row>
    <row r="359" customFormat="false" ht="15" hidden="true" customHeight="false" outlineLevel="0" collapsed="false">
      <c r="A359" s="0" t="s">
        <v>5206</v>
      </c>
      <c r="B359" s="0" t="s">
        <v>5207</v>
      </c>
      <c r="C359" s="0" t="s">
        <v>5208</v>
      </c>
      <c r="D359" s="0" t="s">
        <v>2297</v>
      </c>
      <c r="E359" s="0" t="s">
        <v>5206</v>
      </c>
      <c r="F359" s="0" t="n">
        <v>1</v>
      </c>
      <c r="G359" s="0" t="s">
        <v>2298</v>
      </c>
      <c r="H359" s="0" t="s">
        <v>2170</v>
      </c>
      <c r="I359" s="0" t="s">
        <v>2170</v>
      </c>
      <c r="J359" s="0" t="s">
        <v>2170</v>
      </c>
      <c r="K359" s="0" t="s">
        <v>2170</v>
      </c>
      <c r="L359" s="0" t="s">
        <v>2170</v>
      </c>
      <c r="M359" s="0" t="s">
        <v>2170</v>
      </c>
      <c r="N359" s="0" t="n">
        <f aca="false">FALSE()</f>
        <v>0</v>
      </c>
      <c r="O359" s="0" t="s">
        <v>5209</v>
      </c>
      <c r="P359" s="0" t="s">
        <v>2300</v>
      </c>
      <c r="Q359" s="380" t="n">
        <v>25569.125</v>
      </c>
      <c r="R359" s="0" t="n">
        <v>17439780</v>
      </c>
      <c r="S359" s="0" t="s">
        <v>2301</v>
      </c>
      <c r="T359" s="0" t="s">
        <v>2302</v>
      </c>
      <c r="U359" s="0" t="s">
        <v>2693</v>
      </c>
      <c r="V359" s="0" t="n">
        <v>40000000</v>
      </c>
      <c r="W359" s="0" t="s">
        <v>2409</v>
      </c>
      <c r="X359" s="0" t="n">
        <v>4</v>
      </c>
      <c r="Y359" s="0" t="n">
        <f aca="false">FALSE()</f>
        <v>0</v>
      </c>
      <c r="Z359" s="0" t="n">
        <f aca="false">FALSE()</f>
        <v>0</v>
      </c>
      <c r="AA359" s="0" t="n">
        <f aca="false">FALSE()</f>
        <v>0</v>
      </c>
      <c r="AB359" s="0" t="n">
        <f aca="false">TRUE()</f>
        <v>1</v>
      </c>
      <c r="AC359" s="0" t="n">
        <v>1</v>
      </c>
      <c r="AD359" s="0" t="s">
        <v>2129</v>
      </c>
      <c r="AE359" s="0" t="n">
        <f aca="false">TRUE()</f>
        <v>1</v>
      </c>
      <c r="AF359" s="0" t="s">
        <v>5210</v>
      </c>
      <c r="AG359" s="0" t="n">
        <v>2</v>
      </c>
      <c r="AH359" s="0" t="s">
        <v>5211</v>
      </c>
      <c r="AI359" s="0" t="s">
        <v>5212</v>
      </c>
      <c r="AJ359" s="0" t="n">
        <v>0</v>
      </c>
      <c r="AK359" s="0" t="s">
        <v>2118</v>
      </c>
      <c r="AL359" s="0" t="n">
        <f aca="false">FALSE()</f>
        <v>0</v>
      </c>
      <c r="AM359" s="0" t="n">
        <f aca="false">TRUE()</f>
        <v>1</v>
      </c>
      <c r="AN359" s="0" t="n">
        <f aca="false">FALSE()</f>
        <v>0</v>
      </c>
      <c r="AO359" s="0" t="n">
        <f aca="false">FALSE()</f>
        <v>0</v>
      </c>
      <c r="AP359" s="0" t="n">
        <f aca="false">FALSE()</f>
        <v>0</v>
      </c>
      <c r="AQ359" s="380" t="n">
        <v>44041.6875</v>
      </c>
      <c r="AR359" s="380" t="n">
        <v>44041.4166666667</v>
      </c>
      <c r="AS359" s="0" t="s">
        <v>5213</v>
      </c>
      <c r="AT359" s="0" t="s">
        <v>2170</v>
      </c>
      <c r="AU359" s="0" t="s">
        <v>2170</v>
      </c>
    </row>
    <row r="360" customFormat="false" ht="15" hidden="true" customHeight="false" outlineLevel="0" collapsed="false">
      <c r="A360" s="0" t="s">
        <v>5214</v>
      </c>
      <c r="B360" s="0" t="s">
        <v>5215</v>
      </c>
      <c r="C360" s="0" t="s">
        <v>5216</v>
      </c>
      <c r="D360" s="0" t="s">
        <v>2297</v>
      </c>
      <c r="E360" s="0" t="s">
        <v>5214</v>
      </c>
      <c r="F360" s="0" t="n">
        <v>1</v>
      </c>
      <c r="G360" s="0" t="s">
        <v>2298</v>
      </c>
      <c r="H360" s="0" t="s">
        <v>2170</v>
      </c>
      <c r="I360" s="0" t="s">
        <v>2170</v>
      </c>
      <c r="J360" s="0" t="s">
        <v>2170</v>
      </c>
      <c r="K360" s="0" t="s">
        <v>2170</v>
      </c>
      <c r="L360" s="0" t="s">
        <v>2170</v>
      </c>
      <c r="M360" s="0" t="s">
        <v>2170</v>
      </c>
      <c r="N360" s="0" t="n">
        <f aca="false">FALSE()</f>
        <v>0</v>
      </c>
      <c r="O360" s="0" t="s">
        <v>5217</v>
      </c>
      <c r="P360" s="0" t="s">
        <v>2300</v>
      </c>
      <c r="Q360" s="380" t="n">
        <v>25569.125</v>
      </c>
      <c r="R360" s="0" t="n">
        <v>26185716</v>
      </c>
      <c r="S360" s="0" t="s">
        <v>2301</v>
      </c>
      <c r="T360" s="0" t="s">
        <v>2302</v>
      </c>
      <c r="U360" s="0" t="s">
        <v>610</v>
      </c>
      <c r="V360" s="0" t="n">
        <v>34602000</v>
      </c>
      <c r="W360" s="0" t="s">
        <v>2312</v>
      </c>
      <c r="X360" s="0" t="n">
        <v>4</v>
      </c>
      <c r="Y360" s="0" t="n">
        <f aca="false">FALSE()</f>
        <v>0</v>
      </c>
      <c r="Z360" s="0" t="n">
        <f aca="false">FALSE()</f>
        <v>0</v>
      </c>
      <c r="AA360" s="0" t="n">
        <f aca="false">FALSE()</f>
        <v>0</v>
      </c>
      <c r="AB360" s="0" t="n">
        <f aca="false">FALSE()</f>
        <v>0</v>
      </c>
      <c r="AC360" s="0" t="n">
        <v>1</v>
      </c>
      <c r="AD360" s="0" t="s">
        <v>2129</v>
      </c>
      <c r="AE360" s="0" t="n">
        <f aca="false">TRUE()</f>
        <v>1</v>
      </c>
      <c r="AF360" s="0" t="s">
        <v>5218</v>
      </c>
      <c r="AG360" s="0" t="n">
        <v>2</v>
      </c>
      <c r="AH360" s="0" t="s">
        <v>5219</v>
      </c>
      <c r="AI360" s="0" t="s">
        <v>5220</v>
      </c>
      <c r="AJ360" s="0" t="n">
        <v>0</v>
      </c>
      <c r="AK360" s="0" t="s">
        <v>2118</v>
      </c>
      <c r="AL360" s="0" t="n">
        <f aca="false">FALSE()</f>
        <v>0</v>
      </c>
      <c r="AM360" s="0" t="n">
        <f aca="false">TRUE()</f>
        <v>1</v>
      </c>
      <c r="AN360" s="0" t="n">
        <f aca="false">FALSE()</f>
        <v>0</v>
      </c>
      <c r="AO360" s="0" t="n">
        <f aca="false">FALSE()</f>
        <v>0</v>
      </c>
      <c r="AP360" s="0" t="n">
        <f aca="false">FALSE()</f>
        <v>0</v>
      </c>
      <c r="AQ360" s="380" t="n">
        <v>43769.6868055556</v>
      </c>
      <c r="AR360" s="380" t="n">
        <v>43769.4166666667</v>
      </c>
      <c r="AS360" s="0" t="s">
        <v>5221</v>
      </c>
      <c r="AT360" s="0" t="s">
        <v>2170</v>
      </c>
      <c r="AU360" s="0" t="s">
        <v>2170</v>
      </c>
    </row>
    <row r="361" customFormat="false" ht="15" hidden="true" customHeight="false" outlineLevel="0" collapsed="false">
      <c r="A361" s="0" t="s">
        <v>5222</v>
      </c>
      <c r="B361" s="0" t="s">
        <v>5223</v>
      </c>
      <c r="C361" s="0" t="s">
        <v>5224</v>
      </c>
      <c r="D361" s="0" t="s">
        <v>2297</v>
      </c>
      <c r="E361" s="0" t="s">
        <v>5222</v>
      </c>
      <c r="F361" s="0" t="n">
        <v>1</v>
      </c>
      <c r="G361" s="0" t="s">
        <v>2298</v>
      </c>
      <c r="H361" s="0" t="s">
        <v>2170</v>
      </c>
      <c r="I361" s="0" t="s">
        <v>2170</v>
      </c>
      <c r="J361" s="0" t="s">
        <v>2170</v>
      </c>
      <c r="K361" s="0" t="s">
        <v>2170</v>
      </c>
      <c r="L361" s="0" t="s">
        <v>2170</v>
      </c>
      <c r="M361" s="0" t="s">
        <v>2170</v>
      </c>
      <c r="N361" s="0" t="n">
        <f aca="false">FALSE()</f>
        <v>0</v>
      </c>
      <c r="O361" s="0" t="s">
        <v>5225</v>
      </c>
      <c r="P361" s="0" t="s">
        <v>2300</v>
      </c>
      <c r="Q361" s="380" t="n">
        <v>25569.125</v>
      </c>
      <c r="R361" s="0" t="n">
        <v>235874471</v>
      </c>
      <c r="S361" s="0" t="s">
        <v>2301</v>
      </c>
      <c r="T361" s="0" t="s">
        <v>2302</v>
      </c>
      <c r="U361" s="0" t="s">
        <v>2330</v>
      </c>
      <c r="V361" s="0" t="n">
        <v>2500000000</v>
      </c>
      <c r="W361" s="0" t="s">
        <v>2321</v>
      </c>
      <c r="X361" s="0" t="n">
        <v>4</v>
      </c>
      <c r="Y361" s="0" t="n">
        <f aca="false">FALSE()</f>
        <v>0</v>
      </c>
      <c r="Z361" s="0" t="n">
        <f aca="false">FALSE()</f>
        <v>0</v>
      </c>
      <c r="AA361" s="0" t="n">
        <f aca="false">FALSE()</f>
        <v>0</v>
      </c>
      <c r="AB361" s="0" t="n">
        <f aca="false">FALSE()</f>
        <v>0</v>
      </c>
      <c r="AC361" s="0" t="n">
        <v>1</v>
      </c>
      <c r="AD361" s="0" t="s">
        <v>2129</v>
      </c>
      <c r="AE361" s="0" t="n">
        <f aca="false">TRUE()</f>
        <v>1</v>
      </c>
      <c r="AF361" s="0" t="s">
        <v>5226</v>
      </c>
      <c r="AG361" s="0" t="n">
        <v>2</v>
      </c>
      <c r="AH361" s="0" t="s">
        <v>5227</v>
      </c>
      <c r="AI361" s="0" t="s">
        <v>5228</v>
      </c>
      <c r="AJ361" s="0" t="n">
        <v>0</v>
      </c>
      <c r="AK361" s="0" t="s">
        <v>2118</v>
      </c>
      <c r="AL361" s="0" t="n">
        <f aca="false">FALSE()</f>
        <v>0</v>
      </c>
      <c r="AM361" s="0" t="n">
        <f aca="false">TRUE()</f>
        <v>1</v>
      </c>
      <c r="AN361" s="0" t="n">
        <f aca="false">FALSE()</f>
        <v>0</v>
      </c>
      <c r="AO361" s="0" t="n">
        <f aca="false">FALSE()</f>
        <v>0</v>
      </c>
      <c r="AP361" s="0" t="n">
        <f aca="false">TRUE()</f>
        <v>1</v>
      </c>
      <c r="AQ361" s="380" t="n">
        <v>44348.6152777778</v>
      </c>
      <c r="AR361" s="380" t="n">
        <v>44348.4166666667</v>
      </c>
      <c r="AS361" s="0" t="s">
        <v>5229</v>
      </c>
      <c r="AT361" s="0" t="s">
        <v>2170</v>
      </c>
      <c r="AU361" s="0" t="s">
        <v>2170</v>
      </c>
    </row>
    <row r="362" customFormat="false" ht="15" hidden="true" customHeight="false" outlineLevel="0" collapsed="false">
      <c r="A362" s="0" t="s">
        <v>5230</v>
      </c>
      <c r="B362" s="0" t="s">
        <v>5231</v>
      </c>
      <c r="C362" s="0" t="s">
        <v>5232</v>
      </c>
      <c r="D362" s="0" t="s">
        <v>2297</v>
      </c>
      <c r="E362" s="0" t="s">
        <v>5230</v>
      </c>
      <c r="F362" s="0" t="n">
        <v>1</v>
      </c>
      <c r="G362" s="0" t="s">
        <v>2298</v>
      </c>
      <c r="H362" s="0" t="s">
        <v>2170</v>
      </c>
      <c r="I362" s="0" t="s">
        <v>2170</v>
      </c>
      <c r="J362" s="0" t="s">
        <v>2170</v>
      </c>
      <c r="K362" s="0" t="s">
        <v>2170</v>
      </c>
      <c r="L362" s="0" t="s">
        <v>2170</v>
      </c>
      <c r="M362" s="0" t="s">
        <v>2170</v>
      </c>
      <c r="N362" s="0" t="n">
        <f aca="false">FALSE()</f>
        <v>0</v>
      </c>
      <c r="O362" s="0" t="s">
        <v>5233</v>
      </c>
      <c r="P362" s="0" t="s">
        <v>2300</v>
      </c>
      <c r="Q362" s="380" t="n">
        <v>37208.125</v>
      </c>
      <c r="R362" s="0" t="n">
        <v>48049426</v>
      </c>
      <c r="S362" s="0" t="s">
        <v>2301</v>
      </c>
      <c r="T362" s="0" t="s">
        <v>2302</v>
      </c>
      <c r="U362" s="0" t="s">
        <v>2330</v>
      </c>
      <c r="V362" s="0" t="n">
        <v>200000000</v>
      </c>
      <c r="W362" s="0" t="s">
        <v>2366</v>
      </c>
      <c r="X362" s="0" t="n">
        <v>4</v>
      </c>
      <c r="Y362" s="0" t="n">
        <f aca="false">FALSE()</f>
        <v>0</v>
      </c>
      <c r="Z362" s="0" t="n">
        <f aca="false">FALSE()</f>
        <v>0</v>
      </c>
      <c r="AA362" s="0" t="n">
        <f aca="false">FALSE()</f>
        <v>0</v>
      </c>
      <c r="AB362" s="0" t="n">
        <f aca="false">TRUE()</f>
        <v>1</v>
      </c>
      <c r="AC362" s="0" t="n">
        <v>1</v>
      </c>
      <c r="AD362" s="0" t="s">
        <v>2129</v>
      </c>
      <c r="AE362" s="0" t="n">
        <f aca="false">TRUE()</f>
        <v>1</v>
      </c>
      <c r="AF362" s="0" t="s">
        <v>5234</v>
      </c>
      <c r="AG362" s="0" t="n">
        <v>2</v>
      </c>
      <c r="AH362" s="0" t="s">
        <v>5235</v>
      </c>
      <c r="AI362" s="0" t="s">
        <v>5236</v>
      </c>
      <c r="AJ362" s="0" t="n">
        <v>0</v>
      </c>
      <c r="AK362" s="0" t="s">
        <v>2118</v>
      </c>
      <c r="AL362" s="0" t="n">
        <f aca="false">FALSE()</f>
        <v>0</v>
      </c>
      <c r="AM362" s="0" t="n">
        <f aca="false">TRUE()</f>
        <v>1</v>
      </c>
      <c r="AN362" s="0" t="n">
        <f aca="false">FALSE()</f>
        <v>0</v>
      </c>
      <c r="AO362" s="0" t="n">
        <f aca="false">FALSE()</f>
        <v>0</v>
      </c>
      <c r="AP362" s="0" t="n">
        <f aca="false">FALSE()</f>
        <v>0</v>
      </c>
      <c r="AQ362" s="380" t="n">
        <v>43559.6972222222</v>
      </c>
      <c r="AR362" s="380" t="n">
        <v>37208.125</v>
      </c>
      <c r="AS362" s="0" t="s">
        <v>5237</v>
      </c>
      <c r="AT362" s="0" t="s">
        <v>2170</v>
      </c>
      <c r="AU362" s="0" t="s">
        <v>2170</v>
      </c>
    </row>
    <row r="363" customFormat="false" ht="15" hidden="true" customHeight="false" outlineLevel="0" collapsed="false">
      <c r="A363" s="0" t="s">
        <v>5238</v>
      </c>
      <c r="B363" s="0" t="s">
        <v>5239</v>
      </c>
      <c r="C363" s="0" t="s">
        <v>5240</v>
      </c>
      <c r="D363" s="0" t="s">
        <v>2297</v>
      </c>
      <c r="E363" s="0" t="s">
        <v>5238</v>
      </c>
      <c r="F363" s="0" t="n">
        <v>1</v>
      </c>
      <c r="G363" s="0" t="s">
        <v>2298</v>
      </c>
      <c r="H363" s="0" t="s">
        <v>2170</v>
      </c>
      <c r="I363" s="0" t="s">
        <v>2170</v>
      </c>
      <c r="J363" s="0" t="s">
        <v>2170</v>
      </c>
      <c r="K363" s="0" t="s">
        <v>2170</v>
      </c>
      <c r="L363" s="0" t="s">
        <v>2170</v>
      </c>
      <c r="M363" s="0" t="s">
        <v>2170</v>
      </c>
      <c r="N363" s="0" t="n">
        <f aca="false">FALSE()</f>
        <v>0</v>
      </c>
      <c r="O363" s="0" t="s">
        <v>5241</v>
      </c>
      <c r="P363" s="0" t="s">
        <v>2300</v>
      </c>
      <c r="Q363" s="380" t="n">
        <v>25569.125</v>
      </c>
      <c r="R363" s="0" t="n">
        <v>91849366</v>
      </c>
      <c r="S363" s="0" t="s">
        <v>2301</v>
      </c>
      <c r="T363" s="0" t="s">
        <v>2302</v>
      </c>
      <c r="U363" s="0" t="s">
        <v>2116</v>
      </c>
      <c r="V363" s="0" t="n">
        <v>300000000</v>
      </c>
      <c r="W363" s="0" t="s">
        <v>2321</v>
      </c>
      <c r="X363" s="0" t="n">
        <v>4</v>
      </c>
      <c r="Y363" s="0" t="n">
        <f aca="false">FALSE()</f>
        <v>0</v>
      </c>
      <c r="Z363" s="0" t="n">
        <f aca="false">FALSE()</f>
        <v>0</v>
      </c>
      <c r="AA363" s="0" t="n">
        <f aca="false">FALSE()</f>
        <v>0</v>
      </c>
      <c r="AB363" s="0" t="n">
        <f aca="false">FALSE()</f>
        <v>0</v>
      </c>
      <c r="AC363" s="0" t="n">
        <v>1</v>
      </c>
      <c r="AD363" s="0" t="s">
        <v>2129</v>
      </c>
      <c r="AE363" s="0" t="n">
        <f aca="false">TRUE()</f>
        <v>1</v>
      </c>
      <c r="AF363" s="0" t="s">
        <v>5242</v>
      </c>
      <c r="AG363" s="0" t="n">
        <v>2</v>
      </c>
      <c r="AH363" s="0" t="s">
        <v>5243</v>
      </c>
      <c r="AI363" s="0" t="s">
        <v>5244</v>
      </c>
      <c r="AJ363" s="0" t="n">
        <v>0</v>
      </c>
      <c r="AK363" s="0" t="s">
        <v>2118</v>
      </c>
      <c r="AL363" s="0" t="n">
        <f aca="false">FALSE()</f>
        <v>0</v>
      </c>
      <c r="AM363" s="0" t="n">
        <f aca="false">TRUE()</f>
        <v>1</v>
      </c>
      <c r="AN363" s="0" t="n">
        <f aca="false">FALSE()</f>
        <v>0</v>
      </c>
      <c r="AO363" s="0" t="n">
        <f aca="false">FALSE()</f>
        <v>0</v>
      </c>
      <c r="AP363" s="0" t="n">
        <f aca="false">TRUE()</f>
        <v>1</v>
      </c>
      <c r="AQ363" s="380" t="n">
        <v>44386.6048611111</v>
      </c>
      <c r="AR363" s="380" t="n">
        <v>44386.4166666667</v>
      </c>
      <c r="AS363" s="0" t="s">
        <v>5245</v>
      </c>
      <c r="AT363" s="0" t="s">
        <v>2170</v>
      </c>
      <c r="AU363" s="0" t="s">
        <v>2170</v>
      </c>
    </row>
    <row r="364" customFormat="false" ht="15" hidden="true" customHeight="false" outlineLevel="0" collapsed="false">
      <c r="A364" s="0" t="s">
        <v>5246</v>
      </c>
      <c r="B364" s="0" t="s">
        <v>5247</v>
      </c>
      <c r="C364" s="0" t="s">
        <v>5248</v>
      </c>
      <c r="D364" s="0" t="s">
        <v>2525</v>
      </c>
      <c r="E364" s="0" t="s">
        <v>5246</v>
      </c>
      <c r="F364" s="0" t="n">
        <v>10</v>
      </c>
      <c r="G364" s="0" t="s">
        <v>2526</v>
      </c>
      <c r="H364" s="0" t="s">
        <v>2170</v>
      </c>
      <c r="I364" s="0" t="s">
        <v>2170</v>
      </c>
      <c r="J364" s="0" t="s">
        <v>2170</v>
      </c>
      <c r="K364" s="0" t="s">
        <v>2170</v>
      </c>
      <c r="L364" s="0" t="s">
        <v>2170</v>
      </c>
      <c r="M364" s="0" t="s">
        <v>2170</v>
      </c>
      <c r="N364" s="0" t="n">
        <f aca="false">FALSE()</f>
        <v>0</v>
      </c>
      <c r="O364" s="0" t="s">
        <v>5249</v>
      </c>
      <c r="P364" s="0" t="s">
        <v>2300</v>
      </c>
      <c r="Q364" s="380" t="n">
        <v>25569.125</v>
      </c>
      <c r="R364" s="0" t="n">
        <v>0</v>
      </c>
      <c r="S364" s="0" t="s">
        <v>2528</v>
      </c>
      <c r="T364" s="0" t="s">
        <v>2529</v>
      </c>
      <c r="U364" s="0" t="s">
        <v>2365</v>
      </c>
      <c r="V364" s="0" t="n">
        <v>0</v>
      </c>
      <c r="W364" s="0" t="s">
        <v>2530</v>
      </c>
      <c r="X364" s="0" t="n">
        <v>4</v>
      </c>
      <c r="Y364" s="0" t="n">
        <f aca="false">FALSE()</f>
        <v>0</v>
      </c>
      <c r="Z364" s="0" t="n">
        <f aca="false">FALSE()</f>
        <v>0</v>
      </c>
      <c r="AA364" s="0" t="n">
        <f aca="false">FALSE()</f>
        <v>0</v>
      </c>
      <c r="AB364" s="0" t="n">
        <f aca="false">TRUE()</f>
        <v>1</v>
      </c>
      <c r="AC364" s="0" t="n">
        <v>1</v>
      </c>
      <c r="AD364" s="0" t="s">
        <v>2137</v>
      </c>
      <c r="AE364" s="0" t="n">
        <f aca="false">TRUE()</f>
        <v>1</v>
      </c>
      <c r="AF364" s="0" t="s">
        <v>5250</v>
      </c>
      <c r="AG364" s="0" t="n">
        <v>2</v>
      </c>
      <c r="AH364" s="0" t="s">
        <v>5251</v>
      </c>
      <c r="AI364" s="0" t="s">
        <v>5252</v>
      </c>
      <c r="AJ364" s="0" t="n">
        <v>0</v>
      </c>
      <c r="AK364" s="0" t="s">
        <v>3378</v>
      </c>
      <c r="AL364" s="0" t="n">
        <f aca="false">FALSE()</f>
        <v>0</v>
      </c>
      <c r="AM364" s="0" t="n">
        <f aca="false">FALSE()</f>
        <v>0</v>
      </c>
      <c r="AN364" s="0" t="n">
        <f aca="false">FALSE()</f>
        <v>0</v>
      </c>
      <c r="AO364" s="0" t="n">
        <f aca="false">FALSE()</f>
        <v>0</v>
      </c>
      <c r="AP364" s="0" t="n">
        <f aca="false">TRUE()</f>
        <v>1</v>
      </c>
      <c r="AQ364" s="380" t="n">
        <v>44965.3333333333</v>
      </c>
      <c r="AR364" s="380" t="n">
        <v>44965.4166666667</v>
      </c>
      <c r="AS364" s="0" t="s">
        <v>5253</v>
      </c>
      <c r="AT364" s="0" t="s">
        <v>2170</v>
      </c>
      <c r="AU364" s="0" t="s">
        <v>2170</v>
      </c>
    </row>
    <row r="365" customFormat="false" ht="15" hidden="true" customHeight="false" outlineLevel="0" collapsed="false">
      <c r="A365" s="0" t="s">
        <v>5254</v>
      </c>
      <c r="B365" s="0" t="s">
        <v>5255</v>
      </c>
      <c r="C365" s="0" t="s">
        <v>5256</v>
      </c>
      <c r="D365" s="0" t="s">
        <v>2525</v>
      </c>
      <c r="E365" s="0" t="s">
        <v>5254</v>
      </c>
      <c r="F365" s="0" t="n">
        <v>10</v>
      </c>
      <c r="G365" s="0" t="s">
        <v>2526</v>
      </c>
      <c r="H365" s="0" t="s">
        <v>2170</v>
      </c>
      <c r="I365" s="0" t="s">
        <v>2170</v>
      </c>
      <c r="J365" s="0" t="s">
        <v>2170</v>
      </c>
      <c r="K365" s="0" t="s">
        <v>2170</v>
      </c>
      <c r="L365" s="0" t="s">
        <v>2170</v>
      </c>
      <c r="M365" s="0" t="s">
        <v>2170</v>
      </c>
      <c r="N365" s="0" t="n">
        <f aca="false">FALSE()</f>
        <v>0</v>
      </c>
      <c r="O365" s="0" t="s">
        <v>5257</v>
      </c>
      <c r="P365" s="0" t="s">
        <v>2300</v>
      </c>
      <c r="Q365" s="380" t="n">
        <v>25569.125</v>
      </c>
      <c r="R365" s="0" t="n">
        <v>3392695036</v>
      </c>
      <c r="S365" s="0" t="s">
        <v>2528</v>
      </c>
      <c r="T365" s="0" t="s">
        <v>2529</v>
      </c>
      <c r="U365" s="0" t="s">
        <v>2684</v>
      </c>
      <c r="V365" s="0" t="n">
        <v>0</v>
      </c>
      <c r="W365" s="0" t="s">
        <v>5258</v>
      </c>
      <c r="X365" s="0" t="n">
        <v>4</v>
      </c>
      <c r="Y365" s="0" t="n">
        <f aca="false">FALSE()</f>
        <v>0</v>
      </c>
      <c r="Z365" s="0" t="n">
        <f aca="false">FALSE()</f>
        <v>0</v>
      </c>
      <c r="AA365" s="0" t="n">
        <f aca="false">FALSE()</f>
        <v>0</v>
      </c>
      <c r="AB365" s="0" t="n">
        <f aca="false">FALSE()</f>
        <v>0</v>
      </c>
      <c r="AC365" s="0" t="n">
        <v>1</v>
      </c>
      <c r="AD365" s="0" t="s">
        <v>2137</v>
      </c>
      <c r="AE365" s="0" t="n">
        <f aca="false">TRUE()</f>
        <v>1</v>
      </c>
      <c r="AF365" s="0" t="s">
        <v>5259</v>
      </c>
      <c r="AG365" s="0" t="n">
        <v>2</v>
      </c>
      <c r="AH365" s="0" t="s">
        <v>5260</v>
      </c>
      <c r="AI365" s="0" t="s">
        <v>5261</v>
      </c>
      <c r="AJ365" s="0" t="n">
        <v>0</v>
      </c>
      <c r="AK365" s="0" t="s">
        <v>3378</v>
      </c>
      <c r="AL365" s="0" t="n">
        <f aca="false">FALSE()</f>
        <v>0</v>
      </c>
      <c r="AM365" s="0" t="n">
        <f aca="false">FALSE()</f>
        <v>0</v>
      </c>
      <c r="AN365" s="0" t="n">
        <f aca="false">FALSE()</f>
        <v>0</v>
      </c>
      <c r="AO365" s="0" t="n">
        <f aca="false">FALSE()</f>
        <v>0</v>
      </c>
      <c r="AP365" s="0" t="n">
        <f aca="false">TRUE()</f>
        <v>1</v>
      </c>
      <c r="AQ365" s="380" t="n">
        <v>44846.3361111111</v>
      </c>
      <c r="AR365" s="380" t="n">
        <v>44846.4166666667</v>
      </c>
      <c r="AS365" s="0" t="s">
        <v>5262</v>
      </c>
      <c r="AT365" s="0" t="s">
        <v>2170</v>
      </c>
      <c r="AU365" s="0" t="s">
        <v>2170</v>
      </c>
    </row>
    <row r="366" customFormat="false" ht="15" hidden="true" customHeight="false" outlineLevel="0" collapsed="false">
      <c r="A366" s="0" t="s">
        <v>5263</v>
      </c>
      <c r="B366" s="0" t="s">
        <v>5264</v>
      </c>
      <c r="C366" s="0" t="s">
        <v>5265</v>
      </c>
      <c r="D366" s="0" t="s">
        <v>2297</v>
      </c>
      <c r="E366" s="0" t="s">
        <v>5263</v>
      </c>
      <c r="F366" s="0" t="n">
        <v>1</v>
      </c>
      <c r="G366" s="0" t="s">
        <v>2298</v>
      </c>
      <c r="H366" s="0" t="s">
        <v>2170</v>
      </c>
      <c r="I366" s="0" t="s">
        <v>2170</v>
      </c>
      <c r="J366" s="0" t="s">
        <v>2170</v>
      </c>
      <c r="K366" s="0" t="s">
        <v>2170</v>
      </c>
      <c r="L366" s="0" t="s">
        <v>2170</v>
      </c>
      <c r="M366" s="0" t="s">
        <v>2170</v>
      </c>
      <c r="N366" s="0" t="n">
        <f aca="false">FALSE()</f>
        <v>0</v>
      </c>
      <c r="O366" s="0" t="s">
        <v>5266</v>
      </c>
      <c r="P366" s="0" t="s">
        <v>2300</v>
      </c>
      <c r="Q366" s="380" t="n">
        <v>25569.125</v>
      </c>
      <c r="R366" s="0" t="n">
        <v>954539307</v>
      </c>
      <c r="S366" s="0" t="s">
        <v>2301</v>
      </c>
      <c r="T366" s="0" t="s">
        <v>2302</v>
      </c>
      <c r="U366" s="0" t="s">
        <v>610</v>
      </c>
      <c r="V366" s="0" t="n">
        <v>3000000000</v>
      </c>
      <c r="W366" s="0" t="s">
        <v>2366</v>
      </c>
      <c r="X366" s="0" t="n">
        <v>4</v>
      </c>
      <c r="Y366" s="0" t="n">
        <f aca="false">FALSE()</f>
        <v>0</v>
      </c>
      <c r="Z366" s="0" t="n">
        <f aca="false">FALSE()</f>
        <v>0</v>
      </c>
      <c r="AA366" s="0" t="n">
        <f aca="false">FALSE()</f>
        <v>0</v>
      </c>
      <c r="AB366" s="0" t="n">
        <f aca="false">TRUE()</f>
        <v>1</v>
      </c>
      <c r="AC366" s="0" t="n">
        <v>1</v>
      </c>
      <c r="AD366" s="0" t="s">
        <v>2129</v>
      </c>
      <c r="AE366" s="0" t="n">
        <f aca="false">TRUE()</f>
        <v>1</v>
      </c>
      <c r="AF366" s="0" t="s">
        <v>5267</v>
      </c>
      <c r="AG366" s="0" t="n">
        <v>2</v>
      </c>
      <c r="AH366" s="0" t="s">
        <v>5268</v>
      </c>
      <c r="AI366" s="0" t="s">
        <v>5269</v>
      </c>
      <c r="AJ366" s="0" t="n">
        <v>0</v>
      </c>
      <c r="AK366" s="0" t="s">
        <v>2118</v>
      </c>
      <c r="AL366" s="0" t="n">
        <f aca="false">FALSE()</f>
        <v>0</v>
      </c>
      <c r="AM366" s="0" t="n">
        <f aca="false">TRUE()</f>
        <v>1</v>
      </c>
      <c r="AN366" s="0" t="n">
        <f aca="false">FALSE()</f>
        <v>0</v>
      </c>
      <c r="AO366" s="0" t="n">
        <f aca="false">FALSE()</f>
        <v>0</v>
      </c>
      <c r="AP366" s="0" t="n">
        <f aca="false">FALSE()</f>
        <v>0</v>
      </c>
      <c r="AQ366" s="380" t="n">
        <v>43123.7291666667</v>
      </c>
      <c r="AR366" s="380" t="n">
        <v>32398.1666666667</v>
      </c>
      <c r="AS366" s="0" t="s">
        <v>5270</v>
      </c>
      <c r="AT366" s="0" t="s">
        <v>2170</v>
      </c>
      <c r="AU366" s="0" t="s">
        <v>2170</v>
      </c>
    </row>
    <row r="367" customFormat="false" ht="15" hidden="true" customHeight="false" outlineLevel="0" collapsed="false">
      <c r="A367" s="0" t="s">
        <v>5271</v>
      </c>
      <c r="B367" s="0" t="s">
        <v>5272</v>
      </c>
      <c r="C367" s="0" t="s">
        <v>5273</v>
      </c>
      <c r="D367" s="0" t="s">
        <v>2297</v>
      </c>
      <c r="E367" s="0" t="s">
        <v>5271</v>
      </c>
      <c r="F367" s="0" t="n">
        <v>1</v>
      </c>
      <c r="G367" s="0" t="s">
        <v>2298</v>
      </c>
      <c r="H367" s="0" t="s">
        <v>2170</v>
      </c>
      <c r="I367" s="0" t="s">
        <v>2170</v>
      </c>
      <c r="J367" s="0" t="s">
        <v>2170</v>
      </c>
      <c r="K367" s="0" t="s">
        <v>2170</v>
      </c>
      <c r="L367" s="0" t="s">
        <v>2170</v>
      </c>
      <c r="M367" s="0" t="s">
        <v>2170</v>
      </c>
      <c r="N367" s="0" t="n">
        <f aca="false">FALSE()</f>
        <v>0</v>
      </c>
      <c r="O367" s="0" t="s">
        <v>5274</v>
      </c>
      <c r="P367" s="0" t="s">
        <v>2300</v>
      </c>
      <c r="Q367" s="380" t="n">
        <v>25569.125</v>
      </c>
      <c r="R367" s="0" t="n">
        <v>43704031</v>
      </c>
      <c r="S367" s="0" t="s">
        <v>2301</v>
      </c>
      <c r="T367" s="0" t="s">
        <v>2302</v>
      </c>
      <c r="U367" s="0" t="s">
        <v>2330</v>
      </c>
      <c r="V367" s="0" t="n">
        <v>120000000</v>
      </c>
      <c r="W367" s="0" t="s">
        <v>2312</v>
      </c>
      <c r="X367" s="0" t="n">
        <v>4</v>
      </c>
      <c r="Y367" s="0" t="n">
        <f aca="false">FALSE()</f>
        <v>0</v>
      </c>
      <c r="Z367" s="0" t="n">
        <f aca="false">FALSE()</f>
        <v>0</v>
      </c>
      <c r="AA367" s="0" t="n">
        <f aca="false">FALSE()</f>
        <v>0</v>
      </c>
      <c r="AB367" s="0" t="n">
        <f aca="false">FALSE()</f>
        <v>0</v>
      </c>
      <c r="AC367" s="0" t="n">
        <v>1</v>
      </c>
      <c r="AD367" s="0" t="s">
        <v>2129</v>
      </c>
      <c r="AE367" s="0" t="n">
        <f aca="false">TRUE()</f>
        <v>1</v>
      </c>
      <c r="AF367" s="0" t="s">
        <v>5275</v>
      </c>
      <c r="AG367" s="0" t="n">
        <v>2</v>
      </c>
      <c r="AH367" s="0" t="s">
        <v>5276</v>
      </c>
      <c r="AI367" s="0" t="s">
        <v>5277</v>
      </c>
      <c r="AJ367" s="0" t="n">
        <v>0</v>
      </c>
      <c r="AK367" s="0" t="s">
        <v>2118</v>
      </c>
      <c r="AL367" s="0" t="n">
        <f aca="false">FALSE()</f>
        <v>0</v>
      </c>
      <c r="AM367" s="0" t="n">
        <f aca="false">TRUE()</f>
        <v>1</v>
      </c>
      <c r="AN367" s="0" t="n">
        <f aca="false">FALSE()</f>
        <v>0</v>
      </c>
      <c r="AO367" s="0" t="n">
        <f aca="false">FALSE()</f>
        <v>0</v>
      </c>
      <c r="AP367" s="0" t="n">
        <f aca="false">FALSE()</f>
        <v>0</v>
      </c>
      <c r="AQ367" s="380" t="n">
        <v>43682.6875</v>
      </c>
      <c r="AR367" s="380" t="n">
        <v>42123.4166666667</v>
      </c>
      <c r="AS367" s="0" t="s">
        <v>5278</v>
      </c>
      <c r="AT367" s="0" t="s">
        <v>2170</v>
      </c>
      <c r="AU367" s="0" t="s">
        <v>2170</v>
      </c>
    </row>
    <row r="368" customFormat="false" ht="15" hidden="true" customHeight="false" outlineLevel="0" collapsed="false">
      <c r="A368" s="0" t="s">
        <v>5279</v>
      </c>
      <c r="B368" s="0" t="s">
        <v>5280</v>
      </c>
      <c r="C368" s="0" t="s">
        <v>5281</v>
      </c>
      <c r="D368" s="0" t="s">
        <v>2297</v>
      </c>
      <c r="E368" s="0" t="s">
        <v>5279</v>
      </c>
      <c r="F368" s="0" t="n">
        <v>1</v>
      </c>
      <c r="G368" s="0" t="s">
        <v>2298</v>
      </c>
      <c r="H368" s="0" t="s">
        <v>2170</v>
      </c>
      <c r="I368" s="0" t="s">
        <v>2170</v>
      </c>
      <c r="J368" s="0" t="s">
        <v>2170</v>
      </c>
      <c r="K368" s="0" t="s">
        <v>2170</v>
      </c>
      <c r="L368" s="0" t="s">
        <v>2170</v>
      </c>
      <c r="M368" s="0" t="s">
        <v>2170</v>
      </c>
      <c r="N368" s="0" t="n">
        <f aca="false">FALSE()</f>
        <v>0</v>
      </c>
      <c r="O368" s="0" t="s">
        <v>5282</v>
      </c>
      <c r="P368" s="0" t="s">
        <v>2300</v>
      </c>
      <c r="Q368" s="380" t="n">
        <v>25569.125</v>
      </c>
      <c r="R368" s="0" t="n">
        <v>7695445</v>
      </c>
      <c r="S368" s="0" t="s">
        <v>2301</v>
      </c>
      <c r="T368" s="0" t="s">
        <v>2302</v>
      </c>
      <c r="U368" s="0" t="s">
        <v>610</v>
      </c>
      <c r="V368" s="0" t="n">
        <v>1000000000</v>
      </c>
      <c r="W368" s="0" t="s">
        <v>2366</v>
      </c>
      <c r="X368" s="0" t="n">
        <v>4</v>
      </c>
      <c r="Y368" s="0" t="n">
        <f aca="false">FALSE()</f>
        <v>0</v>
      </c>
      <c r="Z368" s="0" t="n">
        <f aca="false">FALSE()</f>
        <v>0</v>
      </c>
      <c r="AA368" s="0" t="n">
        <f aca="false">FALSE()</f>
        <v>0</v>
      </c>
      <c r="AB368" s="0" t="n">
        <f aca="false">TRUE()</f>
        <v>1</v>
      </c>
      <c r="AC368" s="0" t="n">
        <v>1</v>
      </c>
      <c r="AD368" s="0" t="s">
        <v>2129</v>
      </c>
      <c r="AE368" s="0" t="n">
        <f aca="false">TRUE()</f>
        <v>1</v>
      </c>
      <c r="AF368" s="0" t="s">
        <v>5283</v>
      </c>
      <c r="AG368" s="0" t="n">
        <v>2</v>
      </c>
      <c r="AH368" s="0" t="s">
        <v>5284</v>
      </c>
      <c r="AI368" s="0" t="s">
        <v>5285</v>
      </c>
      <c r="AJ368" s="0" t="n">
        <v>0</v>
      </c>
      <c r="AK368" s="0" t="s">
        <v>2118</v>
      </c>
      <c r="AL368" s="0" t="n">
        <f aca="false">FALSE()</f>
        <v>0</v>
      </c>
      <c r="AM368" s="0" t="n">
        <f aca="false">TRUE()</f>
        <v>1</v>
      </c>
      <c r="AN368" s="0" t="n">
        <f aca="false">FALSE()</f>
        <v>0</v>
      </c>
      <c r="AO368" s="0" t="n">
        <f aca="false">FALSE()</f>
        <v>0</v>
      </c>
      <c r="AP368" s="0" t="n">
        <f aca="false">FALSE()</f>
        <v>0</v>
      </c>
      <c r="AQ368" s="380" t="n">
        <v>44117.6875</v>
      </c>
      <c r="AR368" s="380" t="n">
        <v>44117.4166666667</v>
      </c>
      <c r="AS368" s="0" t="s">
        <v>5286</v>
      </c>
      <c r="AT368" s="0" t="s">
        <v>2170</v>
      </c>
      <c r="AU368" s="0" t="s">
        <v>2170</v>
      </c>
    </row>
    <row r="369" customFormat="false" ht="15" hidden="true" customHeight="false" outlineLevel="0" collapsed="false">
      <c r="A369" s="0" t="s">
        <v>5287</v>
      </c>
      <c r="B369" s="0" t="s">
        <v>5288</v>
      </c>
      <c r="C369" s="0" t="s">
        <v>5289</v>
      </c>
      <c r="D369" s="0" t="s">
        <v>2297</v>
      </c>
      <c r="E369" s="0" t="s">
        <v>5287</v>
      </c>
      <c r="F369" s="0" t="n">
        <v>1</v>
      </c>
      <c r="G369" s="0" t="s">
        <v>2298</v>
      </c>
      <c r="H369" s="0" t="s">
        <v>2170</v>
      </c>
      <c r="I369" s="0" t="s">
        <v>2170</v>
      </c>
      <c r="J369" s="0" t="s">
        <v>2170</v>
      </c>
      <c r="K369" s="0" t="s">
        <v>2170</v>
      </c>
      <c r="L369" s="0" t="s">
        <v>2170</v>
      </c>
      <c r="M369" s="0" t="s">
        <v>2170</v>
      </c>
      <c r="N369" s="0" t="n">
        <f aca="false">FALSE()</f>
        <v>0</v>
      </c>
      <c r="O369" s="0" t="s">
        <v>5290</v>
      </c>
      <c r="P369" s="0" t="s">
        <v>2300</v>
      </c>
      <c r="Q369" s="380" t="n">
        <v>25569.125</v>
      </c>
      <c r="R369" s="0" t="n">
        <v>106563465</v>
      </c>
      <c r="S369" s="0" t="s">
        <v>2301</v>
      </c>
      <c r="T369" s="0" t="s">
        <v>2302</v>
      </c>
      <c r="U369" s="0" t="s">
        <v>2116</v>
      </c>
      <c r="V369" s="0" t="n">
        <v>750000000</v>
      </c>
      <c r="W369" s="0" t="s">
        <v>2996</v>
      </c>
      <c r="X369" s="0" t="n">
        <v>4</v>
      </c>
      <c r="Y369" s="0" t="n">
        <f aca="false">FALSE()</f>
        <v>0</v>
      </c>
      <c r="Z369" s="0" t="n">
        <f aca="false">FALSE()</f>
        <v>0</v>
      </c>
      <c r="AA369" s="0" t="n">
        <f aca="false">FALSE()</f>
        <v>0</v>
      </c>
      <c r="AB369" s="0" t="n">
        <f aca="false">FALSE()</f>
        <v>0</v>
      </c>
      <c r="AC369" s="0" t="n">
        <v>1</v>
      </c>
      <c r="AD369" s="0" t="s">
        <v>2129</v>
      </c>
      <c r="AE369" s="0" t="n">
        <f aca="false">TRUE()</f>
        <v>1</v>
      </c>
      <c r="AF369" s="0" t="s">
        <v>5291</v>
      </c>
      <c r="AG369" s="0" t="n">
        <v>2</v>
      </c>
      <c r="AH369" s="0" t="s">
        <v>5292</v>
      </c>
      <c r="AI369" s="0" t="s">
        <v>5293</v>
      </c>
      <c r="AJ369" s="0" t="n">
        <v>0</v>
      </c>
      <c r="AK369" s="0" t="s">
        <v>2118</v>
      </c>
      <c r="AL369" s="0" t="n">
        <f aca="false">FALSE()</f>
        <v>0</v>
      </c>
      <c r="AM369" s="0" t="n">
        <f aca="false">TRUE()</f>
        <v>1</v>
      </c>
      <c r="AN369" s="0" t="n">
        <f aca="false">FALSE()</f>
        <v>0</v>
      </c>
      <c r="AO369" s="0" t="n">
        <f aca="false">FALSE()</f>
        <v>0</v>
      </c>
      <c r="AP369" s="0" t="n">
        <f aca="false">TRUE()</f>
        <v>1</v>
      </c>
      <c r="AQ369" s="380" t="n">
        <v>44510.6465277778</v>
      </c>
      <c r="AR369" s="380" t="n">
        <v>44510.4166666667</v>
      </c>
      <c r="AS369" s="0" t="s">
        <v>5294</v>
      </c>
      <c r="AT369" s="0" t="s">
        <v>2170</v>
      </c>
      <c r="AU369" s="0" t="s">
        <v>2170</v>
      </c>
    </row>
    <row r="370" customFormat="false" ht="15" hidden="true" customHeight="false" outlineLevel="0" collapsed="false">
      <c r="A370" s="0" t="s">
        <v>5295</v>
      </c>
      <c r="B370" s="0" t="s">
        <v>5296</v>
      </c>
      <c r="C370" s="0" t="s">
        <v>5297</v>
      </c>
      <c r="D370" s="0" t="s">
        <v>2297</v>
      </c>
      <c r="E370" s="0" t="s">
        <v>5295</v>
      </c>
      <c r="F370" s="0" t="n">
        <v>1</v>
      </c>
      <c r="G370" s="0" t="s">
        <v>2298</v>
      </c>
      <c r="H370" s="0" t="s">
        <v>2170</v>
      </c>
      <c r="I370" s="0" t="s">
        <v>2170</v>
      </c>
      <c r="J370" s="0" t="s">
        <v>2170</v>
      </c>
      <c r="K370" s="0" t="s">
        <v>2170</v>
      </c>
      <c r="L370" s="0" t="s">
        <v>2170</v>
      </c>
      <c r="M370" s="0" t="s">
        <v>2170</v>
      </c>
      <c r="N370" s="0" t="n">
        <f aca="false">FALSE()</f>
        <v>0</v>
      </c>
      <c r="O370" s="0" t="s">
        <v>5298</v>
      </c>
      <c r="P370" s="0" t="s">
        <v>2300</v>
      </c>
      <c r="Q370" s="380" t="n">
        <v>33543.125</v>
      </c>
      <c r="R370" s="0" t="n">
        <v>413430756</v>
      </c>
      <c r="S370" s="0" t="s">
        <v>2301</v>
      </c>
      <c r="T370" s="0" t="s">
        <v>2302</v>
      </c>
      <c r="U370" s="0" t="s">
        <v>2451</v>
      </c>
      <c r="V370" s="0" t="n">
        <v>750000000</v>
      </c>
      <c r="W370" s="0" t="s">
        <v>2366</v>
      </c>
      <c r="X370" s="0" t="n">
        <v>4</v>
      </c>
      <c r="Y370" s="0" t="n">
        <f aca="false">FALSE()</f>
        <v>0</v>
      </c>
      <c r="Z370" s="0" t="n">
        <f aca="false">FALSE()</f>
        <v>0</v>
      </c>
      <c r="AA370" s="0" t="n">
        <f aca="false">FALSE()</f>
        <v>0</v>
      </c>
      <c r="AB370" s="0" t="n">
        <f aca="false">TRUE()</f>
        <v>1</v>
      </c>
      <c r="AC370" s="0" t="n">
        <v>8</v>
      </c>
      <c r="AD370" s="0" t="s">
        <v>2129</v>
      </c>
      <c r="AE370" s="0" t="n">
        <f aca="false">TRUE()</f>
        <v>1</v>
      </c>
      <c r="AF370" s="0" t="s">
        <v>5299</v>
      </c>
      <c r="AG370" s="0" t="n">
        <v>2</v>
      </c>
      <c r="AH370" s="0" t="s">
        <v>5300</v>
      </c>
      <c r="AI370" s="0" t="s">
        <v>5301</v>
      </c>
      <c r="AJ370" s="0" t="n">
        <v>0</v>
      </c>
      <c r="AK370" s="0" t="s">
        <v>2118</v>
      </c>
      <c r="AL370" s="0" t="n">
        <f aca="false">FALSE()</f>
        <v>0</v>
      </c>
      <c r="AM370" s="0" t="n">
        <f aca="false">TRUE()</f>
        <v>1</v>
      </c>
      <c r="AN370" s="0" t="n">
        <f aca="false">FALSE()</f>
        <v>0</v>
      </c>
      <c r="AO370" s="0" t="n">
        <f aca="false">FALSE()</f>
        <v>0</v>
      </c>
      <c r="AP370" s="0" t="n">
        <f aca="false">FALSE()</f>
        <v>0</v>
      </c>
      <c r="AQ370" s="380" t="n">
        <v>43123.425</v>
      </c>
      <c r="AR370" s="380" t="n">
        <v>33564.125</v>
      </c>
      <c r="AS370" s="0" t="s">
        <v>5302</v>
      </c>
      <c r="AT370" s="0" t="s">
        <v>2170</v>
      </c>
      <c r="AU370" s="0" t="s">
        <v>2170</v>
      </c>
    </row>
    <row r="371" customFormat="false" ht="15" hidden="true" customHeight="false" outlineLevel="0" collapsed="false">
      <c r="A371" s="0" t="s">
        <v>5303</v>
      </c>
      <c r="B371" s="0" t="s">
        <v>5304</v>
      </c>
      <c r="C371" s="0" t="s">
        <v>5305</v>
      </c>
      <c r="D371" s="0" t="s">
        <v>2525</v>
      </c>
      <c r="E371" s="0" t="s">
        <v>5303</v>
      </c>
      <c r="F371" s="0" t="n">
        <v>100</v>
      </c>
      <c r="G371" s="0" t="s">
        <v>2526</v>
      </c>
      <c r="H371" s="0" t="s">
        <v>2170</v>
      </c>
      <c r="I371" s="0" t="s">
        <v>2170</v>
      </c>
      <c r="J371" s="0" t="s">
        <v>2170</v>
      </c>
      <c r="K371" s="0" t="s">
        <v>2170</v>
      </c>
      <c r="L371" s="0" t="s">
        <v>2170</v>
      </c>
      <c r="M371" s="0" t="s">
        <v>2170</v>
      </c>
      <c r="N371" s="0" t="n">
        <f aca="false">FALSE()</f>
        <v>0</v>
      </c>
      <c r="O371" s="0" t="s">
        <v>5306</v>
      </c>
      <c r="P371" s="0" t="s">
        <v>2300</v>
      </c>
      <c r="Q371" s="380" t="n">
        <v>25569.125</v>
      </c>
      <c r="R371" s="0" t="n">
        <v>86794044550</v>
      </c>
      <c r="S371" s="0" t="s">
        <v>2528</v>
      </c>
      <c r="T371" s="0" t="s">
        <v>2529</v>
      </c>
      <c r="V371" s="0" t="n">
        <v>0</v>
      </c>
      <c r="W371" s="0" t="s">
        <v>2530</v>
      </c>
      <c r="X371" s="0" t="n">
        <v>4</v>
      </c>
      <c r="Y371" s="0" t="n">
        <f aca="false">FALSE()</f>
        <v>0</v>
      </c>
      <c r="Z371" s="0" t="n">
        <f aca="false">FALSE()</f>
        <v>0</v>
      </c>
      <c r="AA371" s="0" t="n">
        <f aca="false">FALSE()</f>
        <v>0</v>
      </c>
      <c r="AB371" s="0" t="n">
        <f aca="false">TRUE()</f>
        <v>1</v>
      </c>
      <c r="AC371" s="0" t="n">
        <v>1</v>
      </c>
      <c r="AD371" s="0" t="s">
        <v>2129</v>
      </c>
      <c r="AE371" s="0" t="n">
        <f aca="false">TRUE()</f>
        <v>1</v>
      </c>
      <c r="AF371" s="0" t="s">
        <v>5307</v>
      </c>
      <c r="AG371" s="0" t="n">
        <v>2</v>
      </c>
      <c r="AH371" s="0" t="s">
        <v>5308</v>
      </c>
      <c r="AI371" s="0" t="s">
        <v>5309</v>
      </c>
      <c r="AJ371" s="0" t="n">
        <v>0</v>
      </c>
      <c r="AK371" s="0" t="s">
        <v>2118</v>
      </c>
      <c r="AL371" s="0" t="n">
        <f aca="false">FALSE()</f>
        <v>0</v>
      </c>
      <c r="AM371" s="0" t="n">
        <f aca="false">FALSE()</f>
        <v>0</v>
      </c>
      <c r="AN371" s="0" t="n">
        <f aca="false">FALSE()</f>
        <v>0</v>
      </c>
      <c r="AO371" s="0" t="n">
        <f aca="false">FALSE()</f>
        <v>0</v>
      </c>
      <c r="AP371" s="0" t="n">
        <f aca="false">TRUE()</f>
        <v>1</v>
      </c>
      <c r="AQ371" s="380" t="n">
        <v>44900.3333333333</v>
      </c>
      <c r="AR371" s="380" t="n">
        <v>44900.4166666667</v>
      </c>
      <c r="AS371" s="0" t="s">
        <v>5310</v>
      </c>
      <c r="AT371" s="0" t="s">
        <v>2170</v>
      </c>
      <c r="AU371" s="0" t="s">
        <v>2170</v>
      </c>
    </row>
    <row r="372" customFormat="false" ht="15" hidden="true" customHeight="false" outlineLevel="0" collapsed="false">
      <c r="A372" s="0" t="s">
        <v>5311</v>
      </c>
      <c r="B372" s="0" t="s">
        <v>5312</v>
      </c>
      <c r="C372" s="0" t="s">
        <v>5313</v>
      </c>
      <c r="D372" s="0" t="s">
        <v>2297</v>
      </c>
      <c r="E372" s="0" t="s">
        <v>5311</v>
      </c>
      <c r="F372" s="0" t="n">
        <v>1</v>
      </c>
      <c r="G372" s="0" t="s">
        <v>2298</v>
      </c>
      <c r="H372" s="0" t="s">
        <v>2170</v>
      </c>
      <c r="I372" s="0" t="s">
        <v>2170</v>
      </c>
      <c r="J372" s="0" t="s">
        <v>2170</v>
      </c>
      <c r="K372" s="0" t="s">
        <v>2170</v>
      </c>
      <c r="L372" s="0" t="s">
        <v>2170</v>
      </c>
      <c r="M372" s="0" t="s">
        <v>2170</v>
      </c>
      <c r="N372" s="0" t="n">
        <f aca="false">FALSE()</f>
        <v>0</v>
      </c>
      <c r="O372" s="0" t="s">
        <v>5314</v>
      </c>
      <c r="P372" s="0" t="s">
        <v>2300</v>
      </c>
      <c r="Q372" s="380" t="n">
        <v>32782.1666666667</v>
      </c>
      <c r="R372" s="0" t="n">
        <v>583860156</v>
      </c>
      <c r="S372" s="0" t="s">
        <v>2301</v>
      </c>
      <c r="T372" s="0" t="s">
        <v>2302</v>
      </c>
      <c r="U372" s="0" t="s">
        <v>2574</v>
      </c>
      <c r="V372" s="0" t="n">
        <v>0</v>
      </c>
      <c r="W372" s="0" t="s">
        <v>2366</v>
      </c>
      <c r="X372" s="0" t="n">
        <v>4</v>
      </c>
      <c r="Y372" s="0" t="n">
        <f aca="false">FALSE()</f>
        <v>0</v>
      </c>
      <c r="Z372" s="0" t="n">
        <f aca="false">FALSE()</f>
        <v>0</v>
      </c>
      <c r="AA372" s="0" t="n">
        <f aca="false">FALSE()</f>
        <v>0</v>
      </c>
      <c r="AB372" s="0" t="n">
        <f aca="false">TRUE()</f>
        <v>1</v>
      </c>
      <c r="AC372" s="0" t="n">
        <v>1</v>
      </c>
      <c r="AD372" s="0" t="s">
        <v>2129</v>
      </c>
      <c r="AE372" s="0" t="n">
        <f aca="false">TRUE()</f>
        <v>1</v>
      </c>
      <c r="AF372" s="0" t="s">
        <v>5315</v>
      </c>
      <c r="AG372" s="0" t="n">
        <v>2</v>
      </c>
      <c r="AH372" s="0" t="s">
        <v>5316</v>
      </c>
      <c r="AI372" s="0" t="s">
        <v>5317</v>
      </c>
      <c r="AJ372" s="0" t="n">
        <v>0</v>
      </c>
      <c r="AK372" s="0" t="s">
        <v>2118</v>
      </c>
      <c r="AL372" s="0" t="n">
        <f aca="false">FALSE()</f>
        <v>0</v>
      </c>
      <c r="AM372" s="0" t="n">
        <f aca="false">TRUE()</f>
        <v>1</v>
      </c>
      <c r="AN372" s="0" t="n">
        <f aca="false">FALSE()</f>
        <v>0</v>
      </c>
      <c r="AO372" s="0" t="n">
        <f aca="false">FALSE()</f>
        <v>0</v>
      </c>
      <c r="AP372" s="0" t="n">
        <f aca="false">FALSE()</f>
        <v>0</v>
      </c>
      <c r="AQ372" s="380" t="n">
        <v>43123.7291666667</v>
      </c>
      <c r="AR372" s="380" t="n">
        <v>32785.1666666667</v>
      </c>
      <c r="AS372" s="0" t="s">
        <v>5318</v>
      </c>
      <c r="AT372" s="0" t="s">
        <v>2170</v>
      </c>
      <c r="AU372" s="0" t="s">
        <v>2170</v>
      </c>
    </row>
    <row r="373" customFormat="false" ht="15" hidden="true" customHeight="false" outlineLevel="0" collapsed="false">
      <c r="A373" s="0" t="s">
        <v>5319</v>
      </c>
      <c r="B373" s="0" t="s">
        <v>5320</v>
      </c>
      <c r="C373" s="0" t="s">
        <v>5321</v>
      </c>
      <c r="D373" s="0" t="s">
        <v>2297</v>
      </c>
      <c r="E373" s="0" t="s">
        <v>5319</v>
      </c>
      <c r="F373" s="0" t="n">
        <v>1</v>
      </c>
      <c r="G373" s="0" t="s">
        <v>2298</v>
      </c>
      <c r="H373" s="0" t="s">
        <v>2170</v>
      </c>
      <c r="I373" s="0" t="s">
        <v>2170</v>
      </c>
      <c r="J373" s="0" t="s">
        <v>2170</v>
      </c>
      <c r="K373" s="0" t="s">
        <v>2170</v>
      </c>
      <c r="L373" s="0" t="s">
        <v>2170</v>
      </c>
      <c r="M373" s="0" t="s">
        <v>2170</v>
      </c>
      <c r="N373" s="0" t="n">
        <f aca="false">FALSE()</f>
        <v>0</v>
      </c>
      <c r="O373" s="0" t="s">
        <v>5322</v>
      </c>
      <c r="P373" s="0" t="s">
        <v>2300</v>
      </c>
      <c r="Q373" s="380" t="n">
        <v>25569.125</v>
      </c>
      <c r="R373" s="0" t="n">
        <v>2254495910</v>
      </c>
      <c r="S373" s="0" t="s">
        <v>2301</v>
      </c>
      <c r="T373" s="0" t="s">
        <v>2302</v>
      </c>
      <c r="U373" s="0" t="s">
        <v>2115</v>
      </c>
      <c r="V373" s="0" t="n">
        <v>0</v>
      </c>
      <c r="W373" s="0" t="s">
        <v>2356</v>
      </c>
      <c r="X373" s="0" t="n">
        <v>4</v>
      </c>
      <c r="Y373" s="0" t="n">
        <f aca="false">FALSE()</f>
        <v>0</v>
      </c>
      <c r="Z373" s="0" t="n">
        <f aca="false">FALSE()</f>
        <v>0</v>
      </c>
      <c r="AA373" s="0" t="n">
        <f aca="false">FALSE()</f>
        <v>0</v>
      </c>
      <c r="AB373" s="0" t="n">
        <f aca="false">TRUE()</f>
        <v>1</v>
      </c>
      <c r="AC373" s="0" t="n">
        <v>1</v>
      </c>
      <c r="AD373" s="0" t="s">
        <v>2129</v>
      </c>
      <c r="AE373" s="0" t="n">
        <f aca="false">TRUE()</f>
        <v>1</v>
      </c>
      <c r="AF373" s="0" t="s">
        <v>5323</v>
      </c>
      <c r="AG373" s="0" t="n">
        <v>2</v>
      </c>
      <c r="AH373" s="0" t="s">
        <v>5324</v>
      </c>
      <c r="AI373" s="0" t="s">
        <v>5325</v>
      </c>
      <c r="AJ373" s="0" t="n">
        <v>0</v>
      </c>
      <c r="AK373" s="0" t="s">
        <v>2118</v>
      </c>
      <c r="AL373" s="0" t="n">
        <f aca="false">FALSE()</f>
        <v>0</v>
      </c>
      <c r="AM373" s="0" t="n">
        <f aca="false">TRUE()</f>
        <v>1</v>
      </c>
      <c r="AN373" s="0" t="n">
        <f aca="false">FALSE()</f>
        <v>0</v>
      </c>
      <c r="AO373" s="0" t="n">
        <f aca="false">FALSE()</f>
        <v>0</v>
      </c>
      <c r="AP373" s="0" t="n">
        <f aca="false">FALSE()</f>
        <v>0</v>
      </c>
      <c r="AQ373" s="380" t="n">
        <v>43969.6541666667</v>
      </c>
      <c r="AR373" s="380" t="n">
        <v>43969.4166666667</v>
      </c>
      <c r="AS373" s="0" t="s">
        <v>5326</v>
      </c>
      <c r="AT373" s="0" t="s">
        <v>2170</v>
      </c>
      <c r="AU373" s="0" t="s">
        <v>2170</v>
      </c>
    </row>
    <row r="374" customFormat="false" ht="15" hidden="true" customHeight="false" outlineLevel="0" collapsed="false">
      <c r="A374" s="0" t="s">
        <v>1238</v>
      </c>
      <c r="B374" s="0" t="s">
        <v>5327</v>
      </c>
      <c r="C374" s="0" t="s">
        <v>1235</v>
      </c>
      <c r="D374" s="0" t="s">
        <v>720</v>
      </c>
      <c r="E374" s="0" t="s">
        <v>1238</v>
      </c>
      <c r="F374" s="0" t="n">
        <v>1</v>
      </c>
      <c r="G374" s="0" t="s">
        <v>434</v>
      </c>
      <c r="H374" s="0" t="s">
        <v>2596</v>
      </c>
      <c r="I374" s="0" t="s">
        <v>2596</v>
      </c>
      <c r="J374" s="0" t="s">
        <v>2600</v>
      </c>
      <c r="K374" s="0" t="s">
        <v>2600</v>
      </c>
      <c r="L374" s="0" t="s">
        <v>3535</v>
      </c>
      <c r="M374" s="0" t="s">
        <v>3535</v>
      </c>
      <c r="N374" s="0" t="n">
        <f aca="false">TRUE()</f>
        <v>1</v>
      </c>
      <c r="O374" s="0" t="s">
        <v>5328</v>
      </c>
      <c r="P374" s="0" t="s">
        <v>2601</v>
      </c>
      <c r="Q374" s="380" t="n">
        <v>34088.1666666667</v>
      </c>
      <c r="R374" s="0" t="n">
        <v>34629063</v>
      </c>
      <c r="S374" s="0" t="s">
        <v>601</v>
      </c>
      <c r="T374" s="0" t="s">
        <v>2602</v>
      </c>
      <c r="U374" s="0" t="s">
        <v>610</v>
      </c>
      <c r="V374" s="0" t="n">
        <v>800000</v>
      </c>
      <c r="W374" s="0" t="s">
        <v>5329</v>
      </c>
      <c r="X374" s="0" t="n">
        <v>5</v>
      </c>
      <c r="Y374" s="0" t="n">
        <f aca="false">FALSE()</f>
        <v>0</v>
      </c>
      <c r="Z374" s="0" t="n">
        <f aca="false">TRUE()</f>
        <v>1</v>
      </c>
      <c r="AA374" s="0" t="n">
        <f aca="false">TRUE()</f>
        <v>1</v>
      </c>
      <c r="AB374" s="0" t="n">
        <f aca="false">FALSE()</f>
        <v>0</v>
      </c>
      <c r="AC374" s="0" t="n">
        <v>1</v>
      </c>
      <c r="AD374" s="0" t="s">
        <v>2600</v>
      </c>
      <c r="AE374" s="0" t="n">
        <f aca="false">TRUE()</f>
        <v>1</v>
      </c>
      <c r="AF374" s="0" t="s">
        <v>5330</v>
      </c>
      <c r="AG374" s="0" t="n">
        <v>1</v>
      </c>
      <c r="AH374" s="0" t="s">
        <v>5331</v>
      </c>
      <c r="AI374" s="0" t="s">
        <v>5332</v>
      </c>
      <c r="AJ374" s="0" t="n">
        <v>0</v>
      </c>
      <c r="AK374" s="0" t="s">
        <v>2118</v>
      </c>
      <c r="AL374" s="0" t="n">
        <f aca="false">TRUE()</f>
        <v>1</v>
      </c>
      <c r="AM374" s="0" t="n">
        <f aca="false">FALSE()</f>
        <v>0</v>
      </c>
      <c r="AN374" s="0" t="n">
        <f aca="false">TRUE()</f>
        <v>1</v>
      </c>
      <c r="AO374" s="0" t="n">
        <f aca="false">FALSE()</f>
        <v>0</v>
      </c>
      <c r="AP374" s="0" t="n">
        <f aca="false">FALSE()</f>
        <v>0</v>
      </c>
      <c r="AQ374" s="380" t="n">
        <v>45408.63125</v>
      </c>
      <c r="AR374" s="380" t="n">
        <v>45408.125</v>
      </c>
      <c r="AS374" s="0" t="s">
        <v>5333</v>
      </c>
      <c r="AT374" s="0" t="s">
        <v>2600</v>
      </c>
      <c r="AU374" s="0" t="s">
        <v>2600</v>
      </c>
    </row>
    <row r="375" customFormat="false" ht="15" hidden="true" customHeight="false" outlineLevel="0" collapsed="false">
      <c r="A375" s="0" t="s">
        <v>5334</v>
      </c>
      <c r="B375" s="0" t="s">
        <v>5335</v>
      </c>
      <c r="C375" s="0" t="s">
        <v>5336</v>
      </c>
      <c r="D375" s="0" t="s">
        <v>2297</v>
      </c>
      <c r="E375" s="0" t="s">
        <v>5334</v>
      </c>
      <c r="F375" s="0" t="n">
        <v>1</v>
      </c>
      <c r="G375" s="0" t="s">
        <v>2298</v>
      </c>
      <c r="H375" s="0" t="s">
        <v>2170</v>
      </c>
      <c r="I375" s="0" t="s">
        <v>2170</v>
      </c>
      <c r="J375" s="0" t="s">
        <v>2170</v>
      </c>
      <c r="K375" s="0" t="s">
        <v>2170</v>
      </c>
      <c r="L375" s="0" t="s">
        <v>2170</v>
      </c>
      <c r="M375" s="0" t="s">
        <v>2170</v>
      </c>
      <c r="N375" s="0" t="n">
        <f aca="false">FALSE()</f>
        <v>0</v>
      </c>
      <c r="O375" s="0" t="s">
        <v>5337</v>
      </c>
      <c r="P375" s="0" t="s">
        <v>2300</v>
      </c>
      <c r="Q375" s="380" t="n">
        <v>41837.1666666667</v>
      </c>
      <c r="R375" s="0" t="n">
        <v>248752508</v>
      </c>
      <c r="S375" s="0" t="s">
        <v>2301</v>
      </c>
      <c r="T375" s="0" t="s">
        <v>2302</v>
      </c>
      <c r="U375" s="0" t="s">
        <v>2365</v>
      </c>
      <c r="V375" s="0" t="n">
        <v>150000000000</v>
      </c>
      <c r="W375" s="0" t="s">
        <v>2366</v>
      </c>
      <c r="X375" s="0" t="n">
        <v>4</v>
      </c>
      <c r="Y375" s="0" t="n">
        <f aca="false">FALSE()</f>
        <v>0</v>
      </c>
      <c r="Z375" s="0" t="n">
        <f aca="false">FALSE()</f>
        <v>0</v>
      </c>
      <c r="AA375" s="0" t="n">
        <f aca="false">FALSE()</f>
        <v>0</v>
      </c>
      <c r="AB375" s="0" t="n">
        <f aca="false">FALSE()</f>
        <v>0</v>
      </c>
      <c r="AC375" s="0" t="n">
        <v>1</v>
      </c>
      <c r="AD375" s="0" t="s">
        <v>2129</v>
      </c>
      <c r="AE375" s="0" t="n">
        <f aca="false">TRUE()</f>
        <v>1</v>
      </c>
      <c r="AF375" s="0" t="s">
        <v>5338</v>
      </c>
      <c r="AG375" s="0" t="n">
        <v>2</v>
      </c>
      <c r="AH375" s="0" t="s">
        <v>5339</v>
      </c>
      <c r="AI375" s="0" t="s">
        <v>5340</v>
      </c>
      <c r="AJ375" s="0" t="n">
        <v>0</v>
      </c>
      <c r="AK375" s="0" t="s">
        <v>2118</v>
      </c>
      <c r="AL375" s="0" t="n">
        <f aca="false">FALSE()</f>
        <v>0</v>
      </c>
      <c r="AM375" s="0" t="n">
        <f aca="false">TRUE()</f>
        <v>1</v>
      </c>
      <c r="AN375" s="0" t="n">
        <f aca="false">FALSE()</f>
        <v>0</v>
      </c>
      <c r="AO375" s="0" t="n">
        <f aca="false">FALSE()</f>
        <v>0</v>
      </c>
      <c r="AP375" s="0" t="n">
        <f aca="false">FALSE()</f>
        <v>0</v>
      </c>
      <c r="AQ375" s="380" t="n">
        <v>43769.6875</v>
      </c>
      <c r="AR375" s="380" t="n">
        <v>43769.4166666667</v>
      </c>
      <c r="AS375" s="0" t="s">
        <v>5341</v>
      </c>
      <c r="AT375" s="0" t="s">
        <v>2170</v>
      </c>
      <c r="AU375" s="0" t="s">
        <v>2170</v>
      </c>
    </row>
    <row r="376" customFormat="false" ht="15" hidden="true" customHeight="false" outlineLevel="0" collapsed="false">
      <c r="A376" s="0" t="s">
        <v>5342</v>
      </c>
      <c r="B376" s="0" t="s">
        <v>5343</v>
      </c>
      <c r="C376" s="0" t="s">
        <v>5344</v>
      </c>
      <c r="D376" s="0" t="s">
        <v>2297</v>
      </c>
      <c r="E376" s="0" t="s">
        <v>5342</v>
      </c>
      <c r="F376" s="0" t="n">
        <v>1</v>
      </c>
      <c r="G376" s="0" t="s">
        <v>2298</v>
      </c>
      <c r="H376" s="0" t="s">
        <v>2170</v>
      </c>
      <c r="I376" s="0" t="s">
        <v>2170</v>
      </c>
      <c r="J376" s="0" t="s">
        <v>2170</v>
      </c>
      <c r="K376" s="0" t="s">
        <v>2170</v>
      </c>
      <c r="L376" s="0" t="s">
        <v>2170</v>
      </c>
      <c r="M376" s="0" t="s">
        <v>2170</v>
      </c>
      <c r="N376" s="0" t="n">
        <f aca="false">FALSE()</f>
        <v>0</v>
      </c>
      <c r="O376" s="0" t="s">
        <v>5345</v>
      </c>
      <c r="P376" s="0" t="s">
        <v>2300</v>
      </c>
      <c r="Q376" s="380" t="n">
        <v>35264.1666666667</v>
      </c>
      <c r="R376" s="0" t="n">
        <v>170237140</v>
      </c>
      <c r="S376" s="0" t="s">
        <v>2301</v>
      </c>
      <c r="T376" s="0" t="s">
        <v>2302</v>
      </c>
      <c r="U376" s="0" t="s">
        <v>2116</v>
      </c>
      <c r="V376" s="0" t="n">
        <v>400000000</v>
      </c>
      <c r="W376" s="0" t="s">
        <v>2366</v>
      </c>
      <c r="X376" s="0" t="n">
        <v>4</v>
      </c>
      <c r="Y376" s="0" t="n">
        <f aca="false">FALSE()</f>
        <v>0</v>
      </c>
      <c r="Z376" s="0" t="n">
        <f aca="false">FALSE()</f>
        <v>0</v>
      </c>
      <c r="AA376" s="0" t="n">
        <f aca="false">FALSE()</f>
        <v>0</v>
      </c>
      <c r="AB376" s="0" t="n">
        <f aca="false">TRUE()</f>
        <v>1</v>
      </c>
      <c r="AC376" s="0" t="n">
        <v>1</v>
      </c>
      <c r="AD376" s="0" t="s">
        <v>2129</v>
      </c>
      <c r="AE376" s="0" t="n">
        <f aca="false">TRUE()</f>
        <v>1</v>
      </c>
      <c r="AF376" s="0" t="s">
        <v>5346</v>
      </c>
      <c r="AG376" s="0" t="n">
        <v>2</v>
      </c>
      <c r="AH376" s="0" t="s">
        <v>5347</v>
      </c>
      <c r="AI376" s="0" t="s">
        <v>5348</v>
      </c>
      <c r="AJ376" s="0" t="n">
        <v>0</v>
      </c>
      <c r="AK376" s="0" t="s">
        <v>2118</v>
      </c>
      <c r="AL376" s="0" t="n">
        <f aca="false">FALSE()</f>
        <v>0</v>
      </c>
      <c r="AM376" s="0" t="n">
        <f aca="false">TRUE()</f>
        <v>1</v>
      </c>
      <c r="AN376" s="0" t="n">
        <f aca="false">FALSE()</f>
        <v>0</v>
      </c>
      <c r="AO376" s="0" t="n">
        <f aca="false">FALSE()</f>
        <v>0</v>
      </c>
      <c r="AP376" s="0" t="n">
        <f aca="false">FALSE()</f>
        <v>0</v>
      </c>
      <c r="AQ376" s="380" t="n">
        <v>43524.7291666667</v>
      </c>
      <c r="AR376" s="380" t="n">
        <v>35265.1666666667</v>
      </c>
      <c r="AS376" s="0" t="s">
        <v>5349</v>
      </c>
      <c r="AT376" s="0" t="s">
        <v>2170</v>
      </c>
      <c r="AU376" s="0" t="s">
        <v>2170</v>
      </c>
    </row>
    <row r="377" customFormat="false" ht="15" hidden="true" customHeight="false" outlineLevel="0" collapsed="false">
      <c r="A377" s="0" t="s">
        <v>5350</v>
      </c>
      <c r="B377" s="0" t="s">
        <v>5351</v>
      </c>
      <c r="C377" s="0" t="s">
        <v>5352</v>
      </c>
      <c r="D377" s="0" t="s">
        <v>2297</v>
      </c>
      <c r="E377" s="0" t="s">
        <v>5350</v>
      </c>
      <c r="F377" s="0" t="n">
        <v>1</v>
      </c>
      <c r="G377" s="0" t="s">
        <v>2298</v>
      </c>
      <c r="H377" s="0" t="s">
        <v>2170</v>
      </c>
      <c r="I377" s="0" t="s">
        <v>2170</v>
      </c>
      <c r="J377" s="0" t="s">
        <v>2170</v>
      </c>
      <c r="K377" s="0" t="s">
        <v>2170</v>
      </c>
      <c r="L377" s="0" t="s">
        <v>2170</v>
      </c>
      <c r="M377" s="0" t="s">
        <v>2170</v>
      </c>
      <c r="N377" s="0" t="n">
        <f aca="false">FALSE()</f>
        <v>0</v>
      </c>
      <c r="O377" s="0" t="s">
        <v>5353</v>
      </c>
      <c r="P377" s="0" t="s">
        <v>2300</v>
      </c>
      <c r="Q377" s="380" t="n">
        <v>25569.125</v>
      </c>
      <c r="R377" s="0" t="n">
        <v>62875395</v>
      </c>
      <c r="S377" s="0" t="s">
        <v>2301</v>
      </c>
      <c r="T377" s="0" t="s">
        <v>2302</v>
      </c>
      <c r="U377" s="0" t="s">
        <v>2330</v>
      </c>
      <c r="V377" s="0" t="n">
        <v>125000000</v>
      </c>
      <c r="W377" s="0" t="s">
        <v>2312</v>
      </c>
      <c r="X377" s="0" t="n">
        <v>4</v>
      </c>
      <c r="Y377" s="0" t="n">
        <f aca="false">FALSE()</f>
        <v>0</v>
      </c>
      <c r="Z377" s="0" t="n">
        <f aca="false">FALSE()</f>
        <v>0</v>
      </c>
      <c r="AA377" s="0" t="n">
        <f aca="false">FALSE()</f>
        <v>0</v>
      </c>
      <c r="AB377" s="0" t="n">
        <f aca="false">FALSE()</f>
        <v>0</v>
      </c>
      <c r="AC377" s="0" t="n">
        <v>1</v>
      </c>
      <c r="AD377" s="0" t="s">
        <v>2129</v>
      </c>
      <c r="AE377" s="0" t="n">
        <f aca="false">TRUE()</f>
        <v>1</v>
      </c>
      <c r="AF377" s="0" t="s">
        <v>5354</v>
      </c>
      <c r="AG377" s="0" t="n">
        <v>2</v>
      </c>
      <c r="AH377" s="0" t="s">
        <v>5355</v>
      </c>
      <c r="AI377" s="0" t="s">
        <v>5356</v>
      </c>
      <c r="AJ377" s="0" t="n">
        <v>0</v>
      </c>
      <c r="AK377" s="0" t="s">
        <v>2118</v>
      </c>
      <c r="AL377" s="0" t="n">
        <f aca="false">FALSE()</f>
        <v>0</v>
      </c>
      <c r="AM377" s="0" t="n">
        <f aca="false">TRUE()</f>
        <v>1</v>
      </c>
      <c r="AN377" s="0" t="n">
        <f aca="false">FALSE()</f>
        <v>0</v>
      </c>
      <c r="AO377" s="0" t="n">
        <f aca="false">FALSE()</f>
        <v>0</v>
      </c>
      <c r="AP377" s="0" t="n">
        <f aca="false">FALSE()</f>
        <v>0</v>
      </c>
      <c r="AQ377" s="380" t="n">
        <v>44117.6875</v>
      </c>
      <c r="AR377" s="380" t="n">
        <v>44117.4166666667</v>
      </c>
      <c r="AS377" s="0" t="s">
        <v>5357</v>
      </c>
      <c r="AT377" s="0" t="s">
        <v>2170</v>
      </c>
      <c r="AU377" s="0" t="s">
        <v>2170</v>
      </c>
    </row>
    <row r="378" customFormat="false" ht="15" hidden="true" customHeight="false" outlineLevel="0" collapsed="false">
      <c r="A378" s="0" t="s">
        <v>5358</v>
      </c>
      <c r="B378" s="0" t="s">
        <v>5359</v>
      </c>
      <c r="C378" s="0" t="s">
        <v>5360</v>
      </c>
      <c r="D378" s="0" t="s">
        <v>2297</v>
      </c>
      <c r="E378" s="0" t="s">
        <v>5358</v>
      </c>
      <c r="F378" s="0" t="n">
        <v>1</v>
      </c>
      <c r="G378" s="0" t="s">
        <v>2298</v>
      </c>
      <c r="H378" s="0" t="s">
        <v>2170</v>
      </c>
      <c r="I378" s="0" t="s">
        <v>2170</v>
      </c>
      <c r="J378" s="0" t="s">
        <v>2170</v>
      </c>
      <c r="K378" s="0" t="s">
        <v>2170</v>
      </c>
      <c r="L378" s="0" t="s">
        <v>2170</v>
      </c>
      <c r="M378" s="0" t="s">
        <v>2170</v>
      </c>
      <c r="N378" s="0" t="n">
        <f aca="false">FALSE()</f>
        <v>0</v>
      </c>
      <c r="O378" s="0" t="s">
        <v>5361</v>
      </c>
      <c r="P378" s="0" t="s">
        <v>2300</v>
      </c>
      <c r="Q378" s="380" t="n">
        <v>35346.1666666667</v>
      </c>
      <c r="R378" s="0" t="n">
        <v>21292116</v>
      </c>
      <c r="S378" s="0" t="s">
        <v>2301</v>
      </c>
      <c r="T378" s="0" t="s">
        <v>2302</v>
      </c>
      <c r="U378" s="0" t="s">
        <v>2365</v>
      </c>
      <c r="V378" s="0" t="n">
        <v>125000000</v>
      </c>
      <c r="W378" s="0" t="s">
        <v>2409</v>
      </c>
      <c r="X378" s="0" t="n">
        <v>4</v>
      </c>
      <c r="Y378" s="0" t="n">
        <f aca="false">FALSE()</f>
        <v>0</v>
      </c>
      <c r="Z378" s="0" t="n">
        <f aca="false">FALSE()</f>
        <v>0</v>
      </c>
      <c r="AA378" s="0" t="n">
        <f aca="false">FALSE()</f>
        <v>0</v>
      </c>
      <c r="AB378" s="0" t="n">
        <f aca="false">TRUE()</f>
        <v>1</v>
      </c>
      <c r="AC378" s="0" t="n">
        <v>1</v>
      </c>
      <c r="AD378" s="0" t="s">
        <v>2129</v>
      </c>
      <c r="AE378" s="0" t="n">
        <f aca="false">TRUE()</f>
        <v>1</v>
      </c>
      <c r="AF378" s="0" t="s">
        <v>5362</v>
      </c>
      <c r="AG378" s="0" t="n">
        <v>2</v>
      </c>
      <c r="AH378" s="0" t="s">
        <v>5363</v>
      </c>
      <c r="AI378" s="0" t="s">
        <v>5364</v>
      </c>
      <c r="AJ378" s="0" t="n">
        <v>0</v>
      </c>
      <c r="AK378" s="0" t="s">
        <v>2118</v>
      </c>
      <c r="AL378" s="0" t="n">
        <f aca="false">FALSE()</f>
        <v>0</v>
      </c>
      <c r="AM378" s="0" t="n">
        <f aca="false">TRUE()</f>
        <v>1</v>
      </c>
      <c r="AN378" s="0" t="n">
        <f aca="false">FALSE()</f>
        <v>0</v>
      </c>
      <c r="AO378" s="0" t="n">
        <f aca="false">FALSE()</f>
        <v>0</v>
      </c>
      <c r="AP378" s="0" t="n">
        <f aca="false">FALSE()</f>
        <v>0</v>
      </c>
      <c r="AQ378" s="380" t="n">
        <v>43524.7291666667</v>
      </c>
      <c r="AR378" s="380" t="n">
        <v>35347.1666666667</v>
      </c>
      <c r="AS378" s="0" t="s">
        <v>5365</v>
      </c>
      <c r="AT378" s="0" t="s">
        <v>2170</v>
      </c>
      <c r="AU378" s="0" t="s">
        <v>2170</v>
      </c>
    </row>
    <row r="379" customFormat="false" ht="15" hidden="true" customHeight="false" outlineLevel="0" collapsed="false">
      <c r="A379" s="0" t="s">
        <v>223</v>
      </c>
      <c r="B379" s="0" t="s">
        <v>5366</v>
      </c>
      <c r="C379" s="0" t="s">
        <v>157</v>
      </c>
      <c r="D379" s="0" t="s">
        <v>720</v>
      </c>
      <c r="E379" s="0" t="s">
        <v>223</v>
      </c>
      <c r="F379" s="0" t="n">
        <v>10</v>
      </c>
      <c r="G379" s="0" t="s">
        <v>434</v>
      </c>
      <c r="H379" s="0" t="s">
        <v>2596</v>
      </c>
      <c r="I379" s="0" t="s">
        <v>2596</v>
      </c>
      <c r="J379" s="0" t="s">
        <v>2723</v>
      </c>
      <c r="K379" s="0" t="s">
        <v>2083</v>
      </c>
      <c r="L379" s="0" t="s">
        <v>2783</v>
      </c>
      <c r="M379" s="0" t="s">
        <v>2726</v>
      </c>
      <c r="N379" s="0" t="n">
        <f aca="false">TRUE()</f>
        <v>1</v>
      </c>
      <c r="O379" s="0" t="s">
        <v>5367</v>
      </c>
      <c r="P379" s="0" t="s">
        <v>2601</v>
      </c>
      <c r="Q379" s="380" t="n">
        <v>40802.1666666667</v>
      </c>
      <c r="R379" s="0" t="n">
        <v>2276401458</v>
      </c>
      <c r="S379" s="0" t="s">
        <v>601</v>
      </c>
      <c r="T379" s="0" t="s">
        <v>2602</v>
      </c>
      <c r="U379" s="0" t="s">
        <v>610</v>
      </c>
      <c r="V379" s="0" t="n">
        <v>1659840000</v>
      </c>
      <c r="W379" s="0" t="s">
        <v>2603</v>
      </c>
      <c r="X379" s="0" t="n">
        <v>5</v>
      </c>
      <c r="Y379" s="0" t="n">
        <f aca="false">FALSE()</f>
        <v>0</v>
      </c>
      <c r="Z379" s="0" t="n">
        <f aca="false">TRUE()</f>
        <v>1</v>
      </c>
      <c r="AA379" s="0" t="n">
        <f aca="false">TRUE()</f>
        <v>1</v>
      </c>
      <c r="AB379" s="0" t="n">
        <f aca="false">TRUE()</f>
        <v>1</v>
      </c>
      <c r="AC379" s="0" t="n">
        <v>1</v>
      </c>
      <c r="AD379" s="0" t="s">
        <v>2129</v>
      </c>
      <c r="AE379" s="0" t="n">
        <f aca="false">TRUE()</f>
        <v>1</v>
      </c>
      <c r="AF379" s="0" t="s">
        <v>5368</v>
      </c>
      <c r="AG379" s="0" t="n">
        <v>1</v>
      </c>
      <c r="AH379" s="0" t="s">
        <v>5369</v>
      </c>
      <c r="AI379" s="0" t="s">
        <v>5370</v>
      </c>
      <c r="AJ379" s="0" t="n">
        <v>0</v>
      </c>
      <c r="AK379" s="0" t="s">
        <v>2118</v>
      </c>
      <c r="AL379" s="0" t="n">
        <f aca="false">TRUE()</f>
        <v>1</v>
      </c>
      <c r="AM379" s="0" t="n">
        <f aca="false">FALSE()</f>
        <v>0</v>
      </c>
      <c r="AN379" s="0" t="n">
        <f aca="false">TRUE()</f>
        <v>1</v>
      </c>
      <c r="AO379" s="0" t="n">
        <f aca="false">FALSE()</f>
        <v>0</v>
      </c>
      <c r="AP379" s="0" t="n">
        <f aca="false">TRUE()</f>
        <v>1</v>
      </c>
      <c r="AQ379" s="380" t="n">
        <v>43166.8979166667</v>
      </c>
      <c r="AR379" s="380" t="n">
        <v>41320.4583333333</v>
      </c>
      <c r="AS379" s="0" t="s">
        <v>5371</v>
      </c>
      <c r="AT379" s="0" t="s">
        <v>2723</v>
      </c>
      <c r="AU379" s="0" t="s">
        <v>2083</v>
      </c>
    </row>
    <row r="380" customFormat="false" ht="15" hidden="true" customHeight="false" outlineLevel="0" collapsed="false">
      <c r="A380" s="0" t="s">
        <v>5372</v>
      </c>
      <c r="B380" s="0" t="s">
        <v>5373</v>
      </c>
      <c r="C380" s="0" t="s">
        <v>5374</v>
      </c>
      <c r="D380" s="0" t="s">
        <v>2297</v>
      </c>
      <c r="E380" s="0" t="s">
        <v>5372</v>
      </c>
      <c r="F380" s="0" t="n">
        <v>1</v>
      </c>
      <c r="G380" s="0" t="s">
        <v>2298</v>
      </c>
      <c r="H380" s="0" t="s">
        <v>2170</v>
      </c>
      <c r="I380" s="0" t="s">
        <v>2170</v>
      </c>
      <c r="J380" s="0" t="s">
        <v>2170</v>
      </c>
      <c r="K380" s="0" t="s">
        <v>2170</v>
      </c>
      <c r="L380" s="0" t="s">
        <v>2170</v>
      </c>
      <c r="M380" s="0" t="s">
        <v>2170</v>
      </c>
      <c r="N380" s="0" t="n">
        <f aca="false">FALSE()</f>
        <v>0</v>
      </c>
      <c r="O380" s="0" t="s">
        <v>5375</v>
      </c>
      <c r="P380" s="0" t="s">
        <v>2300</v>
      </c>
      <c r="Q380" s="380" t="n">
        <v>25569.125</v>
      </c>
      <c r="R380" s="0" t="n">
        <v>152189889</v>
      </c>
      <c r="S380" s="0" t="s">
        <v>2667</v>
      </c>
      <c r="U380" s="0" t="s">
        <v>2114</v>
      </c>
      <c r="V380" s="0" t="n">
        <v>200000000</v>
      </c>
      <c r="W380" s="0" t="s">
        <v>2409</v>
      </c>
      <c r="X380" s="0" t="n">
        <v>4</v>
      </c>
      <c r="Y380" s="0" t="n">
        <f aca="false">FALSE()</f>
        <v>0</v>
      </c>
      <c r="Z380" s="0" t="n">
        <f aca="false">FALSE()</f>
        <v>0</v>
      </c>
      <c r="AA380" s="0" t="n">
        <f aca="false">FALSE()</f>
        <v>0</v>
      </c>
      <c r="AB380" s="0" t="n">
        <f aca="false">TRUE()</f>
        <v>1</v>
      </c>
      <c r="AC380" s="0" t="n">
        <v>1</v>
      </c>
      <c r="AD380" s="0" t="s">
        <v>2129</v>
      </c>
      <c r="AE380" s="0" t="n">
        <f aca="false">TRUE()</f>
        <v>1</v>
      </c>
      <c r="AF380" s="0" t="s">
        <v>5376</v>
      </c>
      <c r="AG380" s="0" t="n">
        <v>2</v>
      </c>
      <c r="AH380" s="0" t="s">
        <v>5377</v>
      </c>
      <c r="AI380" s="0" t="s">
        <v>5378</v>
      </c>
      <c r="AJ380" s="0" t="n">
        <v>0</v>
      </c>
      <c r="AK380" s="0" t="s">
        <v>2118</v>
      </c>
      <c r="AL380" s="0" t="n">
        <f aca="false">FALSE()</f>
        <v>0</v>
      </c>
      <c r="AM380" s="0" t="n">
        <f aca="false">TRUE()</f>
        <v>1</v>
      </c>
      <c r="AN380" s="0" t="n">
        <f aca="false">FALSE()</f>
        <v>0</v>
      </c>
      <c r="AO380" s="0" t="n">
        <f aca="false">FALSE()</f>
        <v>0</v>
      </c>
      <c r="AP380" s="0" t="n">
        <f aca="false">TRUE()</f>
        <v>1</v>
      </c>
      <c r="AQ380" s="380" t="n">
        <v>44442.6055555556</v>
      </c>
      <c r="AR380" s="380" t="n">
        <v>44442.4166666667</v>
      </c>
      <c r="AS380" s="0" t="s">
        <v>5379</v>
      </c>
      <c r="AT380" s="0" t="s">
        <v>2170</v>
      </c>
      <c r="AU380" s="0" t="s">
        <v>2170</v>
      </c>
    </row>
    <row r="381" customFormat="false" ht="15" hidden="true" customHeight="false" outlineLevel="0" collapsed="false">
      <c r="A381" s="0" t="s">
        <v>5380</v>
      </c>
      <c r="B381" s="0" t="s">
        <v>5381</v>
      </c>
      <c r="C381" s="0" t="s">
        <v>5382</v>
      </c>
      <c r="D381" s="0" t="s">
        <v>2297</v>
      </c>
      <c r="E381" s="0" t="s">
        <v>5380</v>
      </c>
      <c r="F381" s="0" t="n">
        <v>1</v>
      </c>
      <c r="G381" s="0" t="s">
        <v>2298</v>
      </c>
      <c r="H381" s="0" t="s">
        <v>2170</v>
      </c>
      <c r="I381" s="0" t="s">
        <v>2170</v>
      </c>
      <c r="J381" s="0" t="s">
        <v>2170</v>
      </c>
      <c r="K381" s="0" t="s">
        <v>2170</v>
      </c>
      <c r="L381" s="0" t="s">
        <v>2170</v>
      </c>
      <c r="M381" s="0" t="s">
        <v>2170</v>
      </c>
      <c r="N381" s="0" t="n">
        <f aca="false">FALSE()</f>
        <v>0</v>
      </c>
      <c r="O381" s="0" t="s">
        <v>5383</v>
      </c>
      <c r="P381" s="0" t="s">
        <v>2300</v>
      </c>
      <c r="Q381" s="380" t="n">
        <v>25569.125</v>
      </c>
      <c r="R381" s="0" t="n">
        <v>428816028</v>
      </c>
      <c r="S381" s="0" t="s">
        <v>2301</v>
      </c>
      <c r="T381" s="0" t="s">
        <v>2302</v>
      </c>
      <c r="U381" s="0" t="s">
        <v>2693</v>
      </c>
      <c r="V381" s="0" t="n">
        <v>0</v>
      </c>
      <c r="W381" s="0" t="s">
        <v>2366</v>
      </c>
      <c r="X381" s="0" t="n">
        <v>4</v>
      </c>
      <c r="Y381" s="0" t="n">
        <f aca="false">FALSE()</f>
        <v>0</v>
      </c>
      <c r="Z381" s="0" t="n">
        <f aca="false">FALSE()</f>
        <v>0</v>
      </c>
      <c r="AA381" s="0" t="n">
        <f aca="false">FALSE()</f>
        <v>0</v>
      </c>
      <c r="AB381" s="0" t="n">
        <f aca="false">TRUE()</f>
        <v>1</v>
      </c>
      <c r="AC381" s="0" t="n">
        <v>1</v>
      </c>
      <c r="AD381" s="0" t="s">
        <v>2129</v>
      </c>
      <c r="AE381" s="0" t="n">
        <f aca="false">TRUE()</f>
        <v>1</v>
      </c>
      <c r="AF381" s="0" t="s">
        <v>5384</v>
      </c>
      <c r="AG381" s="0" t="n">
        <v>2</v>
      </c>
      <c r="AH381" s="0" t="s">
        <v>5385</v>
      </c>
      <c r="AI381" s="0" t="s">
        <v>5386</v>
      </c>
      <c r="AJ381" s="0" t="n">
        <v>0</v>
      </c>
      <c r="AK381" s="0" t="s">
        <v>2118</v>
      </c>
      <c r="AL381" s="0" t="n">
        <f aca="false">FALSE()</f>
        <v>0</v>
      </c>
      <c r="AM381" s="0" t="n">
        <f aca="false">TRUE()</f>
        <v>1</v>
      </c>
      <c r="AN381" s="0" t="n">
        <f aca="false">FALSE()</f>
        <v>0</v>
      </c>
      <c r="AO381" s="0" t="n">
        <f aca="false">FALSE()</f>
        <v>0</v>
      </c>
      <c r="AP381" s="0" t="n">
        <f aca="false">FALSE()</f>
        <v>0</v>
      </c>
      <c r="AQ381" s="380" t="n">
        <v>43165.7291666667</v>
      </c>
      <c r="AR381" s="380" t="n">
        <v>32398.1666666667</v>
      </c>
      <c r="AS381" s="0" t="s">
        <v>5387</v>
      </c>
      <c r="AT381" s="0" t="s">
        <v>2170</v>
      </c>
      <c r="AU381" s="0" t="s">
        <v>2170</v>
      </c>
    </row>
    <row r="382" customFormat="false" ht="15" hidden="true" customHeight="false" outlineLevel="0" collapsed="false">
      <c r="A382" s="0" t="s">
        <v>5388</v>
      </c>
      <c r="B382" s="0" t="s">
        <v>5389</v>
      </c>
      <c r="C382" s="0" t="s">
        <v>5390</v>
      </c>
      <c r="D382" s="0" t="s">
        <v>2297</v>
      </c>
      <c r="E382" s="0" t="s">
        <v>5388</v>
      </c>
      <c r="F382" s="0" t="n">
        <v>1</v>
      </c>
      <c r="G382" s="0" t="s">
        <v>2298</v>
      </c>
      <c r="H382" s="0" t="s">
        <v>2170</v>
      </c>
      <c r="I382" s="0" t="s">
        <v>2170</v>
      </c>
      <c r="J382" s="0" t="s">
        <v>2170</v>
      </c>
      <c r="K382" s="0" t="s">
        <v>2170</v>
      </c>
      <c r="L382" s="0" t="s">
        <v>2170</v>
      </c>
      <c r="M382" s="0" t="s">
        <v>2170</v>
      </c>
      <c r="N382" s="0" t="n">
        <f aca="false">FALSE()</f>
        <v>0</v>
      </c>
      <c r="O382" s="0" t="s">
        <v>5391</v>
      </c>
      <c r="P382" s="0" t="s">
        <v>2300</v>
      </c>
      <c r="Q382" s="380" t="n">
        <v>25569.125</v>
      </c>
      <c r="R382" s="0" t="n">
        <v>56890569</v>
      </c>
      <c r="S382" s="0" t="s">
        <v>2301</v>
      </c>
      <c r="T382" s="0" t="s">
        <v>2302</v>
      </c>
      <c r="U382" s="0" t="s">
        <v>2330</v>
      </c>
      <c r="V382" s="0" t="n">
        <v>500000000</v>
      </c>
      <c r="W382" s="0" t="s">
        <v>2565</v>
      </c>
      <c r="X382" s="0" t="n">
        <v>4</v>
      </c>
      <c r="Y382" s="0" t="n">
        <f aca="false">FALSE()</f>
        <v>0</v>
      </c>
      <c r="Z382" s="0" t="n">
        <f aca="false">FALSE()</f>
        <v>0</v>
      </c>
      <c r="AA382" s="0" t="n">
        <f aca="false">FALSE()</f>
        <v>0</v>
      </c>
      <c r="AB382" s="0" t="n">
        <f aca="false">FALSE()</f>
        <v>0</v>
      </c>
      <c r="AC382" s="0" t="n">
        <v>1</v>
      </c>
      <c r="AD382" s="0" t="s">
        <v>2129</v>
      </c>
      <c r="AE382" s="0" t="n">
        <f aca="false">TRUE()</f>
        <v>1</v>
      </c>
      <c r="AF382" s="0" t="s">
        <v>5392</v>
      </c>
      <c r="AG382" s="0" t="n">
        <v>2</v>
      </c>
      <c r="AH382" s="0" t="s">
        <v>5393</v>
      </c>
      <c r="AI382" s="0" t="s">
        <v>5394</v>
      </c>
      <c r="AJ382" s="0" t="n">
        <v>0</v>
      </c>
      <c r="AK382" s="0" t="s">
        <v>2118</v>
      </c>
      <c r="AL382" s="0" t="n">
        <f aca="false">FALSE()</f>
        <v>0</v>
      </c>
      <c r="AM382" s="0" t="n">
        <f aca="false">TRUE()</f>
        <v>1</v>
      </c>
      <c r="AN382" s="0" t="n">
        <f aca="false">FALSE()</f>
        <v>0</v>
      </c>
      <c r="AO382" s="0" t="n">
        <f aca="false">FALSE()</f>
        <v>0</v>
      </c>
      <c r="AP382" s="0" t="n">
        <f aca="false">FALSE()</f>
        <v>0</v>
      </c>
      <c r="AQ382" s="380" t="n">
        <v>44781.6520833333</v>
      </c>
      <c r="AR382" s="380" t="n">
        <v>44781.4166666667</v>
      </c>
      <c r="AS382" s="0" t="s">
        <v>5395</v>
      </c>
      <c r="AT382" s="0" t="s">
        <v>2170</v>
      </c>
      <c r="AU382" s="0" t="s">
        <v>2170</v>
      </c>
    </row>
    <row r="383" customFormat="false" ht="15" hidden="true" customHeight="false" outlineLevel="0" collapsed="false">
      <c r="A383" s="0" t="s">
        <v>5396</v>
      </c>
      <c r="B383" s="0" t="s">
        <v>5397</v>
      </c>
      <c r="C383" s="0" t="s">
        <v>5398</v>
      </c>
      <c r="D383" s="0" t="s">
        <v>2297</v>
      </c>
      <c r="E383" s="0" t="s">
        <v>5396</v>
      </c>
      <c r="F383" s="0" t="n">
        <v>1</v>
      </c>
      <c r="G383" s="0" t="s">
        <v>2298</v>
      </c>
      <c r="H383" s="0" t="s">
        <v>2170</v>
      </c>
      <c r="I383" s="0" t="s">
        <v>2170</v>
      </c>
      <c r="J383" s="0" t="s">
        <v>2170</v>
      </c>
      <c r="K383" s="0" t="s">
        <v>2170</v>
      </c>
      <c r="L383" s="0" t="s">
        <v>2170</v>
      </c>
      <c r="M383" s="0" t="s">
        <v>2170</v>
      </c>
      <c r="N383" s="0" t="n">
        <f aca="false">FALSE()</f>
        <v>0</v>
      </c>
      <c r="O383" s="0" t="s">
        <v>5399</v>
      </c>
      <c r="P383" s="0" t="s">
        <v>2300</v>
      </c>
      <c r="Q383" s="380" t="n">
        <v>25569.125</v>
      </c>
      <c r="R383" s="0" t="n">
        <v>1131842110</v>
      </c>
      <c r="U383" s="0" t="s">
        <v>610</v>
      </c>
      <c r="V383" s="0" t="n">
        <v>0</v>
      </c>
      <c r="W383" s="0" t="s">
        <v>3254</v>
      </c>
      <c r="X383" s="0" t="n">
        <v>4</v>
      </c>
      <c r="Y383" s="0" t="n">
        <f aca="false">FALSE()</f>
        <v>0</v>
      </c>
      <c r="Z383" s="0" t="n">
        <f aca="false">FALSE()</f>
        <v>0</v>
      </c>
      <c r="AA383" s="0" t="n">
        <f aca="false">FALSE()</f>
        <v>0</v>
      </c>
      <c r="AB383" s="0" t="n">
        <f aca="false">TRUE()</f>
        <v>1</v>
      </c>
      <c r="AC383" s="0" t="n">
        <v>1</v>
      </c>
      <c r="AD383" s="0" t="s">
        <v>2129</v>
      </c>
      <c r="AE383" s="0" t="n">
        <f aca="false">TRUE()</f>
        <v>1</v>
      </c>
      <c r="AF383" s="0" t="s">
        <v>5400</v>
      </c>
      <c r="AG383" s="0" t="n">
        <v>2</v>
      </c>
      <c r="AH383" s="0" t="s">
        <v>5401</v>
      </c>
      <c r="AI383" s="0" t="s">
        <v>5402</v>
      </c>
      <c r="AJ383" s="0" t="n">
        <v>0</v>
      </c>
      <c r="AK383" s="0" t="s">
        <v>2118</v>
      </c>
      <c r="AL383" s="0" t="n">
        <f aca="false">FALSE()</f>
        <v>0</v>
      </c>
      <c r="AM383" s="0" t="n">
        <f aca="false">TRUE()</f>
        <v>1</v>
      </c>
      <c r="AN383" s="0" t="n">
        <f aca="false">FALSE()</f>
        <v>0</v>
      </c>
      <c r="AO383" s="0" t="n">
        <f aca="false">FALSE()</f>
        <v>0</v>
      </c>
      <c r="AP383" s="0" t="n">
        <f aca="false">TRUE()</f>
        <v>1</v>
      </c>
      <c r="AQ383" s="380" t="n">
        <v>44589.7222222222</v>
      </c>
      <c r="AR383" s="380" t="n">
        <v>44589.4166666667</v>
      </c>
      <c r="AS383" s="0" t="s">
        <v>5403</v>
      </c>
      <c r="AT383" s="0" t="s">
        <v>2170</v>
      </c>
      <c r="AU383" s="0" t="s">
        <v>2170</v>
      </c>
    </row>
    <row r="384" customFormat="false" ht="15" hidden="true" customHeight="false" outlineLevel="0" collapsed="false">
      <c r="A384" s="0" t="s">
        <v>5404</v>
      </c>
      <c r="B384" s="0" t="s">
        <v>5405</v>
      </c>
      <c r="C384" s="0" t="s">
        <v>5406</v>
      </c>
      <c r="D384" s="0" t="s">
        <v>2297</v>
      </c>
      <c r="E384" s="0" t="s">
        <v>5404</v>
      </c>
      <c r="F384" s="0" t="n">
        <v>1</v>
      </c>
      <c r="G384" s="0" t="s">
        <v>2298</v>
      </c>
      <c r="H384" s="0" t="s">
        <v>2170</v>
      </c>
      <c r="I384" s="0" t="s">
        <v>2170</v>
      </c>
      <c r="J384" s="0" t="s">
        <v>2170</v>
      </c>
      <c r="K384" s="0" t="s">
        <v>2170</v>
      </c>
      <c r="L384" s="0" t="s">
        <v>2170</v>
      </c>
      <c r="M384" s="0" t="s">
        <v>2170</v>
      </c>
      <c r="N384" s="0" t="n">
        <f aca="false">FALSE()</f>
        <v>0</v>
      </c>
      <c r="O384" s="0" t="s">
        <v>5407</v>
      </c>
      <c r="P384" s="0" t="s">
        <v>2300</v>
      </c>
      <c r="Q384" s="380" t="n">
        <v>25569.125</v>
      </c>
      <c r="R384" s="0" t="n">
        <v>42697456</v>
      </c>
      <c r="S384" s="0" t="s">
        <v>2301</v>
      </c>
      <c r="T384" s="0" t="s">
        <v>2302</v>
      </c>
      <c r="U384" s="0" t="s">
        <v>2115</v>
      </c>
      <c r="V384" s="0" t="n">
        <v>150000000</v>
      </c>
      <c r="W384" s="0" t="s">
        <v>2409</v>
      </c>
      <c r="X384" s="0" t="n">
        <v>4</v>
      </c>
      <c r="Y384" s="0" t="n">
        <f aca="false">FALSE()</f>
        <v>0</v>
      </c>
      <c r="Z384" s="0" t="n">
        <f aca="false">FALSE()</f>
        <v>0</v>
      </c>
      <c r="AA384" s="0" t="n">
        <f aca="false">FALSE()</f>
        <v>0</v>
      </c>
      <c r="AB384" s="0" t="n">
        <f aca="false">TRUE()</f>
        <v>1</v>
      </c>
      <c r="AC384" s="0" t="n">
        <v>1</v>
      </c>
      <c r="AD384" s="0" t="s">
        <v>2129</v>
      </c>
      <c r="AE384" s="0" t="n">
        <f aca="false">TRUE()</f>
        <v>1</v>
      </c>
      <c r="AF384" s="0" t="s">
        <v>5408</v>
      </c>
      <c r="AG384" s="0" t="n">
        <v>2</v>
      </c>
      <c r="AH384" s="0" t="s">
        <v>5409</v>
      </c>
      <c r="AI384" s="0" t="s">
        <v>5410</v>
      </c>
      <c r="AJ384" s="0" t="n">
        <v>0</v>
      </c>
      <c r="AK384" s="0" t="s">
        <v>2118</v>
      </c>
      <c r="AL384" s="0" t="n">
        <f aca="false">FALSE()</f>
        <v>0</v>
      </c>
      <c r="AM384" s="0" t="n">
        <f aca="false">TRUE()</f>
        <v>1</v>
      </c>
      <c r="AN384" s="0" t="n">
        <f aca="false">FALSE()</f>
        <v>0</v>
      </c>
      <c r="AO384" s="0" t="n">
        <f aca="false">FALSE()</f>
        <v>0</v>
      </c>
      <c r="AP384" s="0" t="n">
        <f aca="false">FALSE()</f>
        <v>0</v>
      </c>
      <c r="AQ384" s="380" t="n">
        <v>43559.6972222222</v>
      </c>
      <c r="AR384" s="380" t="n">
        <v>32652.1666666667</v>
      </c>
      <c r="AS384" s="0" t="s">
        <v>5411</v>
      </c>
      <c r="AT384" s="0" t="s">
        <v>2170</v>
      </c>
      <c r="AU384" s="0" t="s">
        <v>2170</v>
      </c>
    </row>
    <row r="385" customFormat="false" ht="15" hidden="true" customHeight="false" outlineLevel="0" collapsed="false">
      <c r="A385" s="0" t="s">
        <v>5412</v>
      </c>
      <c r="B385" s="0" t="s">
        <v>5413</v>
      </c>
      <c r="C385" s="0" t="s">
        <v>5414</v>
      </c>
      <c r="D385" s="0" t="s">
        <v>2297</v>
      </c>
      <c r="E385" s="0" t="s">
        <v>5412</v>
      </c>
      <c r="F385" s="0" t="n">
        <v>1</v>
      </c>
      <c r="G385" s="0" t="s">
        <v>2298</v>
      </c>
      <c r="H385" s="0" t="s">
        <v>2170</v>
      </c>
      <c r="I385" s="0" t="s">
        <v>2170</v>
      </c>
      <c r="J385" s="0" t="s">
        <v>2170</v>
      </c>
      <c r="K385" s="0" t="s">
        <v>2170</v>
      </c>
      <c r="L385" s="0" t="s">
        <v>2170</v>
      </c>
      <c r="M385" s="0" t="s">
        <v>2170</v>
      </c>
      <c r="N385" s="0" t="n">
        <f aca="false">FALSE()</f>
        <v>0</v>
      </c>
      <c r="O385" s="0" t="s">
        <v>5415</v>
      </c>
      <c r="P385" s="0" t="s">
        <v>2300</v>
      </c>
      <c r="Q385" s="380" t="n">
        <v>25569.125</v>
      </c>
      <c r="R385" s="0" t="n">
        <v>39809412</v>
      </c>
      <c r="S385" s="0" t="s">
        <v>2301</v>
      </c>
      <c r="T385" s="0" t="s">
        <v>2302</v>
      </c>
      <c r="U385" s="0" t="s">
        <v>2330</v>
      </c>
      <c r="V385" s="0" t="n">
        <v>50000000</v>
      </c>
      <c r="W385" s="0" t="s">
        <v>2321</v>
      </c>
      <c r="X385" s="0" t="n">
        <v>1</v>
      </c>
      <c r="Y385" s="0" t="n">
        <f aca="false">FALSE()</f>
        <v>0</v>
      </c>
      <c r="Z385" s="0" t="n">
        <f aca="false">FALSE()</f>
        <v>0</v>
      </c>
      <c r="AA385" s="0" t="n">
        <f aca="false">FALSE()</f>
        <v>0</v>
      </c>
      <c r="AB385" s="0" t="n">
        <f aca="false">FALSE()</f>
        <v>0</v>
      </c>
      <c r="AC385" s="0" t="n">
        <v>1</v>
      </c>
      <c r="AD385" s="0" t="s">
        <v>2129</v>
      </c>
      <c r="AE385" s="0" t="n">
        <f aca="false">TRUE()</f>
        <v>1</v>
      </c>
      <c r="AF385" s="0" t="s">
        <v>5416</v>
      </c>
      <c r="AG385" s="0" t="n">
        <v>2</v>
      </c>
      <c r="AH385" s="0" t="s">
        <v>5417</v>
      </c>
      <c r="AI385" s="0" t="s">
        <v>5418</v>
      </c>
      <c r="AJ385" s="0" t="n">
        <v>0</v>
      </c>
      <c r="AK385" s="0" t="s">
        <v>2118</v>
      </c>
      <c r="AL385" s="0" t="n">
        <f aca="false">FALSE()</f>
        <v>0</v>
      </c>
      <c r="AM385" s="0" t="n">
        <f aca="false">TRUE()</f>
        <v>1</v>
      </c>
      <c r="AN385" s="0" t="n">
        <f aca="false">FALSE()</f>
        <v>0</v>
      </c>
      <c r="AO385" s="0" t="n">
        <f aca="false">FALSE()</f>
        <v>0</v>
      </c>
      <c r="AP385" s="0" t="n">
        <f aca="false">TRUE()</f>
        <v>1</v>
      </c>
      <c r="AQ385" s="380" t="n">
        <v>44589.6534722222</v>
      </c>
      <c r="AR385" s="380" t="n">
        <v>44589.4166666667</v>
      </c>
      <c r="AS385" s="0" t="s">
        <v>5419</v>
      </c>
      <c r="AT385" s="0" t="s">
        <v>2170</v>
      </c>
      <c r="AU385" s="0" t="s">
        <v>2170</v>
      </c>
    </row>
    <row r="386" customFormat="false" ht="15" hidden="true" customHeight="false" outlineLevel="0" collapsed="false">
      <c r="A386" s="0" t="s">
        <v>5420</v>
      </c>
      <c r="B386" s="0" t="s">
        <v>5421</v>
      </c>
      <c r="C386" s="0" t="s">
        <v>5422</v>
      </c>
      <c r="D386" s="0" t="s">
        <v>2297</v>
      </c>
      <c r="E386" s="0" t="s">
        <v>5420</v>
      </c>
      <c r="F386" s="0" t="n">
        <v>1</v>
      </c>
      <c r="G386" s="0" t="s">
        <v>2298</v>
      </c>
      <c r="H386" s="0" t="s">
        <v>2170</v>
      </c>
      <c r="I386" s="0" t="s">
        <v>2170</v>
      </c>
      <c r="J386" s="0" t="s">
        <v>2170</v>
      </c>
      <c r="K386" s="0" t="s">
        <v>2170</v>
      </c>
      <c r="L386" s="0" t="s">
        <v>2170</v>
      </c>
      <c r="M386" s="0" t="s">
        <v>2170</v>
      </c>
      <c r="N386" s="0" t="n">
        <f aca="false">FALSE()</f>
        <v>0</v>
      </c>
      <c r="O386" s="0" t="s">
        <v>5423</v>
      </c>
      <c r="P386" s="0" t="s">
        <v>2300</v>
      </c>
      <c r="Q386" s="380" t="n">
        <v>25569.125</v>
      </c>
      <c r="R386" s="0" t="n">
        <v>1261058781</v>
      </c>
      <c r="S386" s="0" t="s">
        <v>5424</v>
      </c>
      <c r="U386" s="0" t="s">
        <v>2365</v>
      </c>
      <c r="V386" s="0" t="n">
        <v>0</v>
      </c>
      <c r="W386" s="0" t="s">
        <v>2356</v>
      </c>
      <c r="X386" s="0" t="n">
        <v>4</v>
      </c>
      <c r="Y386" s="0" t="n">
        <f aca="false">FALSE()</f>
        <v>0</v>
      </c>
      <c r="Z386" s="0" t="n">
        <f aca="false">FALSE()</f>
        <v>0</v>
      </c>
      <c r="AA386" s="0" t="n">
        <f aca="false">FALSE()</f>
        <v>0</v>
      </c>
      <c r="AB386" s="0" t="n">
        <f aca="false">TRUE()</f>
        <v>1</v>
      </c>
      <c r="AC386" s="0" t="n">
        <v>3</v>
      </c>
      <c r="AD386" s="0" t="s">
        <v>2129</v>
      </c>
      <c r="AE386" s="0" t="n">
        <f aca="false">TRUE()</f>
        <v>1</v>
      </c>
      <c r="AF386" s="0" t="s">
        <v>5425</v>
      </c>
      <c r="AG386" s="0" t="n">
        <v>2</v>
      </c>
      <c r="AH386" s="0" t="s">
        <v>5426</v>
      </c>
      <c r="AI386" s="0" t="s">
        <v>5427</v>
      </c>
      <c r="AJ386" s="0" t="n">
        <v>0</v>
      </c>
      <c r="AK386" s="0" t="s">
        <v>2118</v>
      </c>
      <c r="AL386" s="0" t="n">
        <f aca="false">FALSE()</f>
        <v>0</v>
      </c>
      <c r="AM386" s="0" t="n">
        <f aca="false">TRUE()</f>
        <v>1</v>
      </c>
      <c r="AN386" s="0" t="n">
        <f aca="false">FALSE()</f>
        <v>0</v>
      </c>
      <c r="AO386" s="0" t="n">
        <f aca="false">FALSE()</f>
        <v>0</v>
      </c>
      <c r="AP386" s="0" t="n">
        <f aca="false">TRUE()</f>
        <v>1</v>
      </c>
      <c r="AQ386" s="380" t="n">
        <v>44252.66875</v>
      </c>
      <c r="AR386" s="380" t="n">
        <v>44252.4166666667</v>
      </c>
      <c r="AS386" s="0" t="s">
        <v>5428</v>
      </c>
      <c r="AT386" s="0" t="s">
        <v>2170</v>
      </c>
      <c r="AU386" s="0" t="s">
        <v>2170</v>
      </c>
    </row>
    <row r="387" customFormat="false" ht="15" hidden="true" customHeight="false" outlineLevel="0" collapsed="false">
      <c r="A387" s="0" t="s">
        <v>5429</v>
      </c>
      <c r="B387" s="0" t="s">
        <v>5430</v>
      </c>
      <c r="C387" s="0" t="s">
        <v>5431</v>
      </c>
      <c r="D387" s="0" t="s">
        <v>2297</v>
      </c>
      <c r="E387" s="0" t="s">
        <v>5429</v>
      </c>
      <c r="F387" s="0" t="n">
        <v>1</v>
      </c>
      <c r="G387" s="0" t="s">
        <v>2298</v>
      </c>
      <c r="H387" s="0" t="s">
        <v>2170</v>
      </c>
      <c r="I387" s="0" t="s">
        <v>2170</v>
      </c>
      <c r="J387" s="0" t="s">
        <v>2170</v>
      </c>
      <c r="K387" s="0" t="s">
        <v>2170</v>
      </c>
      <c r="L387" s="0" t="s">
        <v>2170</v>
      </c>
      <c r="M387" s="0" t="s">
        <v>2170</v>
      </c>
      <c r="N387" s="0" t="n">
        <f aca="false">FALSE()</f>
        <v>0</v>
      </c>
      <c r="O387" s="0" t="s">
        <v>5432</v>
      </c>
      <c r="P387" s="0" t="s">
        <v>2300</v>
      </c>
      <c r="Q387" s="380" t="n">
        <v>25569.125</v>
      </c>
      <c r="R387" s="0" t="n">
        <v>18546854</v>
      </c>
      <c r="S387" s="0" t="s">
        <v>2301</v>
      </c>
      <c r="T387" s="0" t="s">
        <v>2302</v>
      </c>
      <c r="U387" s="0" t="s">
        <v>2330</v>
      </c>
      <c r="V387" s="0" t="n">
        <v>50000000</v>
      </c>
      <c r="W387" s="0" t="s">
        <v>2356</v>
      </c>
      <c r="X387" s="0" t="n">
        <v>4</v>
      </c>
      <c r="Y387" s="0" t="n">
        <f aca="false">FALSE()</f>
        <v>0</v>
      </c>
      <c r="Z387" s="0" t="n">
        <f aca="false">FALSE()</f>
        <v>0</v>
      </c>
      <c r="AA387" s="0" t="n">
        <f aca="false">FALSE()</f>
        <v>0</v>
      </c>
      <c r="AB387" s="0" t="n">
        <f aca="false">FALSE()</f>
        <v>0</v>
      </c>
      <c r="AC387" s="0" t="n">
        <v>1</v>
      </c>
      <c r="AD387" s="0" t="s">
        <v>2129</v>
      </c>
      <c r="AE387" s="0" t="n">
        <f aca="false">TRUE()</f>
        <v>1</v>
      </c>
      <c r="AF387" s="0" t="s">
        <v>5433</v>
      </c>
      <c r="AG387" s="0" t="n">
        <v>2</v>
      </c>
      <c r="AH387" s="0" t="s">
        <v>5434</v>
      </c>
      <c r="AI387" s="0" t="s">
        <v>5435</v>
      </c>
      <c r="AJ387" s="0" t="n">
        <v>0</v>
      </c>
      <c r="AK387" s="0" t="s">
        <v>2118</v>
      </c>
      <c r="AL387" s="0" t="n">
        <f aca="false">FALSE()</f>
        <v>0</v>
      </c>
      <c r="AM387" s="0" t="n">
        <f aca="false">TRUE()</f>
        <v>1</v>
      </c>
      <c r="AN387" s="0" t="n">
        <f aca="false">FALSE()</f>
        <v>0</v>
      </c>
      <c r="AO387" s="0" t="n">
        <f aca="false">FALSE()</f>
        <v>0</v>
      </c>
      <c r="AP387" s="0" t="n">
        <f aca="false">FALSE()</f>
        <v>0</v>
      </c>
      <c r="AQ387" s="380" t="n">
        <v>43524.75</v>
      </c>
      <c r="AR387" s="380" t="n">
        <v>32687.1666666667</v>
      </c>
      <c r="AS387" s="0" t="s">
        <v>5436</v>
      </c>
      <c r="AT387" s="0" t="s">
        <v>2170</v>
      </c>
      <c r="AU387" s="0" t="s">
        <v>2170</v>
      </c>
    </row>
    <row r="388" customFormat="false" ht="15" hidden="true" customHeight="false" outlineLevel="0" collapsed="false">
      <c r="A388" s="0" t="s">
        <v>5437</v>
      </c>
      <c r="B388" s="0" t="s">
        <v>5438</v>
      </c>
      <c r="C388" s="0" t="s">
        <v>5439</v>
      </c>
      <c r="D388" s="0" t="s">
        <v>2297</v>
      </c>
      <c r="E388" s="0" t="s">
        <v>5437</v>
      </c>
      <c r="F388" s="0" t="n">
        <v>1</v>
      </c>
      <c r="G388" s="0" t="s">
        <v>2298</v>
      </c>
      <c r="H388" s="0" t="s">
        <v>2170</v>
      </c>
      <c r="I388" s="0" t="s">
        <v>2170</v>
      </c>
      <c r="J388" s="0" t="s">
        <v>2170</v>
      </c>
      <c r="K388" s="0" t="s">
        <v>2170</v>
      </c>
      <c r="L388" s="0" t="s">
        <v>2170</v>
      </c>
      <c r="M388" s="0" t="s">
        <v>2170</v>
      </c>
      <c r="N388" s="0" t="n">
        <f aca="false">FALSE()</f>
        <v>0</v>
      </c>
      <c r="O388" s="0" t="s">
        <v>5440</v>
      </c>
      <c r="P388" s="0" t="s">
        <v>2300</v>
      </c>
      <c r="Q388" s="380" t="n">
        <v>25569.125</v>
      </c>
      <c r="R388" s="0" t="n">
        <v>544193637</v>
      </c>
      <c r="S388" s="0" t="s">
        <v>2301</v>
      </c>
      <c r="T388" s="0" t="s">
        <v>2302</v>
      </c>
      <c r="U388" s="0" t="s">
        <v>2693</v>
      </c>
      <c r="V388" s="0" t="n">
        <v>0</v>
      </c>
      <c r="W388" s="0" t="s">
        <v>2383</v>
      </c>
      <c r="X388" s="0" t="n">
        <v>4</v>
      </c>
      <c r="Y388" s="0" t="n">
        <f aca="false">FALSE()</f>
        <v>0</v>
      </c>
      <c r="Z388" s="0" t="n">
        <f aca="false">FALSE()</f>
        <v>0</v>
      </c>
      <c r="AA388" s="0" t="n">
        <f aca="false">FALSE()</f>
        <v>0</v>
      </c>
      <c r="AB388" s="0" t="n">
        <f aca="false">TRUE()</f>
        <v>1</v>
      </c>
      <c r="AC388" s="0" t="n">
        <v>1</v>
      </c>
      <c r="AD388" s="0" t="s">
        <v>2129</v>
      </c>
      <c r="AE388" s="0" t="n">
        <f aca="false">TRUE()</f>
        <v>1</v>
      </c>
      <c r="AF388" s="0" t="s">
        <v>5441</v>
      </c>
      <c r="AG388" s="0" t="n">
        <v>2</v>
      </c>
      <c r="AH388" s="0" t="s">
        <v>5442</v>
      </c>
      <c r="AI388" s="0" t="s">
        <v>5443</v>
      </c>
      <c r="AJ388" s="0" t="n">
        <v>0</v>
      </c>
      <c r="AK388" s="0" t="s">
        <v>2118</v>
      </c>
      <c r="AL388" s="0" t="n">
        <f aca="false">FALSE()</f>
        <v>0</v>
      </c>
      <c r="AM388" s="0" t="n">
        <f aca="false">TRUE()</f>
        <v>1</v>
      </c>
      <c r="AN388" s="0" t="n">
        <f aca="false">FALSE()</f>
        <v>0</v>
      </c>
      <c r="AO388" s="0" t="n">
        <f aca="false">FALSE()</f>
        <v>0</v>
      </c>
      <c r="AP388" s="0" t="n">
        <f aca="false">TRUE()</f>
        <v>1</v>
      </c>
      <c r="AQ388" s="380" t="n">
        <v>43165.7291666667</v>
      </c>
      <c r="AR388" s="380" t="n">
        <v>35744.125</v>
      </c>
      <c r="AS388" s="0" t="s">
        <v>5444</v>
      </c>
      <c r="AT388" s="0" t="s">
        <v>2170</v>
      </c>
      <c r="AU388" s="0" t="s">
        <v>2170</v>
      </c>
    </row>
    <row r="389" customFormat="false" ht="15" hidden="true" customHeight="false" outlineLevel="0" collapsed="false">
      <c r="A389" s="0" t="s">
        <v>5445</v>
      </c>
      <c r="B389" s="0" t="s">
        <v>5446</v>
      </c>
      <c r="C389" s="0" t="s">
        <v>5447</v>
      </c>
      <c r="D389" s="0" t="s">
        <v>2525</v>
      </c>
      <c r="E389" s="0" t="s">
        <v>5445</v>
      </c>
      <c r="F389" s="0" t="n">
        <v>100</v>
      </c>
      <c r="G389" s="0" t="s">
        <v>2526</v>
      </c>
      <c r="H389" s="0" t="s">
        <v>2170</v>
      </c>
      <c r="I389" s="0" t="s">
        <v>2170</v>
      </c>
      <c r="J389" s="0" t="s">
        <v>2170</v>
      </c>
      <c r="K389" s="0" t="s">
        <v>2170</v>
      </c>
      <c r="L389" s="0" t="s">
        <v>2170</v>
      </c>
      <c r="M389" s="0" t="s">
        <v>2170</v>
      </c>
      <c r="N389" s="0" t="n">
        <f aca="false">FALSE()</f>
        <v>0</v>
      </c>
      <c r="O389" s="0" t="s">
        <v>5448</v>
      </c>
      <c r="P389" s="0" t="s">
        <v>2300</v>
      </c>
      <c r="Q389" s="380" t="n">
        <v>25569.125</v>
      </c>
      <c r="R389" s="0" t="n">
        <v>11973769732</v>
      </c>
      <c r="S389" s="0" t="s">
        <v>2879</v>
      </c>
      <c r="T389" s="0" t="s">
        <v>2880</v>
      </c>
      <c r="U389" s="0" t="s">
        <v>2330</v>
      </c>
      <c r="V389" s="0" t="n">
        <v>0</v>
      </c>
      <c r="W389" s="0" t="s">
        <v>2409</v>
      </c>
      <c r="X389" s="0" t="n">
        <v>4</v>
      </c>
      <c r="Y389" s="0" t="n">
        <f aca="false">FALSE()</f>
        <v>0</v>
      </c>
      <c r="Z389" s="0" t="n">
        <f aca="false">FALSE()</f>
        <v>0</v>
      </c>
      <c r="AA389" s="0" t="n">
        <f aca="false">FALSE()</f>
        <v>0</v>
      </c>
      <c r="AB389" s="0" t="n">
        <f aca="false">TRUE()</f>
        <v>1</v>
      </c>
      <c r="AC389" s="0" t="n">
        <v>1</v>
      </c>
      <c r="AD389" s="0" t="s">
        <v>2129</v>
      </c>
      <c r="AE389" s="0" t="n">
        <f aca="false">TRUE()</f>
        <v>1</v>
      </c>
      <c r="AF389" s="0" t="s">
        <v>5449</v>
      </c>
      <c r="AG389" s="0" t="n">
        <v>2</v>
      </c>
      <c r="AH389" s="0" t="s">
        <v>5450</v>
      </c>
      <c r="AI389" s="0" t="s">
        <v>5451</v>
      </c>
      <c r="AJ389" s="0" t="n">
        <v>0</v>
      </c>
      <c r="AK389" s="0" t="s">
        <v>2118</v>
      </c>
      <c r="AL389" s="0" t="n">
        <f aca="false">FALSE()</f>
        <v>0</v>
      </c>
      <c r="AM389" s="0" t="n">
        <f aca="false">FALSE()</f>
        <v>0</v>
      </c>
      <c r="AN389" s="0" t="n">
        <f aca="false">FALSE()</f>
        <v>0</v>
      </c>
      <c r="AO389" s="0" t="n">
        <f aca="false">FALSE()</f>
        <v>0</v>
      </c>
      <c r="AP389" s="0" t="n">
        <f aca="false">TRUE()</f>
        <v>1</v>
      </c>
      <c r="AQ389" s="380" t="n">
        <v>44846.3361111111</v>
      </c>
      <c r="AR389" s="380" t="n">
        <v>44846.4166666667</v>
      </c>
      <c r="AS389" s="0" t="s">
        <v>5452</v>
      </c>
      <c r="AT389" s="0" t="s">
        <v>2170</v>
      </c>
      <c r="AU389" s="0" t="s">
        <v>2170</v>
      </c>
    </row>
    <row r="390" customFormat="false" ht="15" hidden="true" customHeight="false" outlineLevel="0" collapsed="false">
      <c r="A390" s="0" t="s">
        <v>5453</v>
      </c>
      <c r="B390" s="0" t="s">
        <v>5454</v>
      </c>
      <c r="C390" s="0" t="s">
        <v>5455</v>
      </c>
      <c r="D390" s="0" t="s">
        <v>2297</v>
      </c>
      <c r="E390" s="0" t="s">
        <v>5453</v>
      </c>
      <c r="F390" s="0" t="n">
        <v>1</v>
      </c>
      <c r="G390" s="0" t="s">
        <v>2298</v>
      </c>
      <c r="H390" s="0" t="s">
        <v>2170</v>
      </c>
      <c r="I390" s="0" t="s">
        <v>2170</v>
      </c>
      <c r="J390" s="0" t="s">
        <v>2170</v>
      </c>
      <c r="K390" s="0" t="s">
        <v>2170</v>
      </c>
      <c r="L390" s="0" t="s">
        <v>2170</v>
      </c>
      <c r="M390" s="0" t="s">
        <v>2170</v>
      </c>
      <c r="N390" s="0" t="n">
        <f aca="false">FALSE()</f>
        <v>0</v>
      </c>
      <c r="O390" s="0" t="s">
        <v>5456</v>
      </c>
      <c r="P390" s="0" t="s">
        <v>2300</v>
      </c>
      <c r="Q390" s="380" t="n">
        <v>25569.125</v>
      </c>
      <c r="R390" s="0" t="n">
        <v>34827203</v>
      </c>
      <c r="S390" s="0" t="s">
        <v>2301</v>
      </c>
      <c r="T390" s="0" t="s">
        <v>2302</v>
      </c>
      <c r="U390" s="0" t="s">
        <v>2114</v>
      </c>
      <c r="V390" s="0" t="n">
        <v>0</v>
      </c>
      <c r="W390" s="0" t="s">
        <v>2383</v>
      </c>
      <c r="X390" s="0" t="n">
        <v>4</v>
      </c>
      <c r="Y390" s="0" t="n">
        <f aca="false">FALSE()</f>
        <v>0</v>
      </c>
      <c r="Z390" s="0" t="n">
        <f aca="false">FALSE()</f>
        <v>0</v>
      </c>
      <c r="AA390" s="0" t="n">
        <f aca="false">FALSE()</f>
        <v>0</v>
      </c>
      <c r="AB390" s="0" t="n">
        <f aca="false">TRUE()</f>
        <v>1</v>
      </c>
      <c r="AC390" s="0" t="n">
        <v>1</v>
      </c>
      <c r="AD390" s="0" t="s">
        <v>2129</v>
      </c>
      <c r="AE390" s="0" t="n">
        <f aca="false">TRUE()</f>
        <v>1</v>
      </c>
      <c r="AF390" s="0" t="s">
        <v>5457</v>
      </c>
      <c r="AG390" s="0" t="n">
        <v>2</v>
      </c>
      <c r="AH390" s="0" t="s">
        <v>5458</v>
      </c>
      <c r="AI390" s="0" t="s">
        <v>5459</v>
      </c>
      <c r="AJ390" s="0" t="n">
        <v>0</v>
      </c>
      <c r="AK390" s="0" t="s">
        <v>2118</v>
      </c>
      <c r="AL390" s="0" t="n">
        <f aca="false">FALSE()</f>
        <v>0</v>
      </c>
      <c r="AM390" s="0" t="n">
        <f aca="false">TRUE()</f>
        <v>1</v>
      </c>
      <c r="AN390" s="0" t="n">
        <f aca="false">FALSE()</f>
        <v>0</v>
      </c>
      <c r="AO390" s="0" t="n">
        <f aca="false">FALSE()</f>
        <v>0</v>
      </c>
      <c r="AP390" s="0" t="n">
        <f aca="false">FALSE()</f>
        <v>0</v>
      </c>
      <c r="AQ390" s="380" t="n">
        <v>44041.6875</v>
      </c>
      <c r="AR390" s="380" t="n">
        <v>44041.4166666667</v>
      </c>
      <c r="AS390" s="0" t="s">
        <v>5460</v>
      </c>
      <c r="AT390" s="0" t="s">
        <v>2170</v>
      </c>
      <c r="AU390" s="0" t="s">
        <v>2170</v>
      </c>
    </row>
    <row r="391" customFormat="false" ht="15" hidden="true" customHeight="false" outlineLevel="0" collapsed="false">
      <c r="A391" s="0" t="s">
        <v>5461</v>
      </c>
      <c r="B391" s="0" t="s">
        <v>5462</v>
      </c>
      <c r="C391" s="0" t="s">
        <v>5463</v>
      </c>
      <c r="D391" s="0" t="s">
        <v>2297</v>
      </c>
      <c r="E391" s="0" t="s">
        <v>5461</v>
      </c>
      <c r="F391" s="0" t="n">
        <v>1</v>
      </c>
      <c r="G391" s="0" t="s">
        <v>2298</v>
      </c>
      <c r="H391" s="0" t="s">
        <v>2170</v>
      </c>
      <c r="I391" s="0" t="s">
        <v>2170</v>
      </c>
      <c r="J391" s="0" t="s">
        <v>2170</v>
      </c>
      <c r="K391" s="0" t="s">
        <v>2170</v>
      </c>
      <c r="L391" s="0" t="s">
        <v>2170</v>
      </c>
      <c r="M391" s="0" t="s">
        <v>2170</v>
      </c>
      <c r="N391" s="0" t="n">
        <f aca="false">FALSE()</f>
        <v>0</v>
      </c>
      <c r="O391" s="0" t="s">
        <v>5464</v>
      </c>
      <c r="P391" s="0" t="s">
        <v>2300</v>
      </c>
      <c r="Q391" s="380" t="n">
        <v>41193.1666666667</v>
      </c>
      <c r="R391" s="0" t="n">
        <v>36082717</v>
      </c>
      <c r="S391" s="0" t="s">
        <v>2301</v>
      </c>
      <c r="T391" s="0" t="s">
        <v>2302</v>
      </c>
      <c r="U391" s="0" t="s">
        <v>2365</v>
      </c>
      <c r="V391" s="0" t="n">
        <v>200000000</v>
      </c>
      <c r="W391" s="0" t="s">
        <v>2366</v>
      </c>
      <c r="X391" s="0" t="n">
        <v>4</v>
      </c>
      <c r="Y391" s="0" t="n">
        <f aca="false">FALSE()</f>
        <v>0</v>
      </c>
      <c r="Z391" s="0" t="n">
        <f aca="false">FALSE()</f>
        <v>0</v>
      </c>
      <c r="AA391" s="0" t="n">
        <f aca="false">FALSE()</f>
        <v>0</v>
      </c>
      <c r="AB391" s="0" t="n">
        <f aca="false">TRUE()</f>
        <v>1</v>
      </c>
      <c r="AC391" s="0" t="n">
        <v>1</v>
      </c>
      <c r="AD391" s="0" t="s">
        <v>2129</v>
      </c>
      <c r="AE391" s="0" t="n">
        <f aca="false">TRUE()</f>
        <v>1</v>
      </c>
      <c r="AF391" s="0" t="s">
        <v>5465</v>
      </c>
      <c r="AG391" s="0" t="n">
        <v>2</v>
      </c>
      <c r="AH391" s="0" t="s">
        <v>5466</v>
      </c>
      <c r="AI391" s="0" t="s">
        <v>5467</v>
      </c>
      <c r="AJ391" s="0" t="n">
        <v>0</v>
      </c>
      <c r="AK391" s="0" t="s">
        <v>2118</v>
      </c>
      <c r="AL391" s="0" t="n">
        <f aca="false">FALSE()</f>
        <v>0</v>
      </c>
      <c r="AM391" s="0" t="n">
        <f aca="false">TRUE()</f>
        <v>1</v>
      </c>
      <c r="AN391" s="0" t="n">
        <f aca="false">FALSE()</f>
        <v>0</v>
      </c>
      <c r="AO391" s="0" t="n">
        <f aca="false">FALSE()</f>
        <v>0</v>
      </c>
      <c r="AP391" s="0" t="n">
        <f aca="false">FALSE()</f>
        <v>0</v>
      </c>
      <c r="AQ391" s="380" t="n">
        <v>43559.6916666667</v>
      </c>
      <c r="AR391" s="380" t="n">
        <v>41193.1666666667</v>
      </c>
      <c r="AS391" s="0" t="s">
        <v>5468</v>
      </c>
      <c r="AT391" s="0" t="s">
        <v>2170</v>
      </c>
      <c r="AU391" s="0" t="s">
        <v>2170</v>
      </c>
    </row>
    <row r="392" customFormat="false" ht="15" hidden="true" customHeight="false" outlineLevel="0" collapsed="false">
      <c r="A392" s="0" t="s">
        <v>5469</v>
      </c>
      <c r="B392" s="0" t="s">
        <v>5470</v>
      </c>
      <c r="C392" s="0" t="s">
        <v>5471</v>
      </c>
      <c r="D392" s="0" t="s">
        <v>2525</v>
      </c>
      <c r="E392" s="0" t="s">
        <v>5469</v>
      </c>
      <c r="F392" s="0" t="n">
        <v>100</v>
      </c>
      <c r="G392" s="0" t="s">
        <v>2526</v>
      </c>
      <c r="H392" s="0" t="s">
        <v>2170</v>
      </c>
      <c r="I392" s="0" t="s">
        <v>2170</v>
      </c>
      <c r="J392" s="0" t="s">
        <v>2170</v>
      </c>
      <c r="K392" s="0" t="s">
        <v>2170</v>
      </c>
      <c r="L392" s="0" t="s">
        <v>2170</v>
      </c>
      <c r="M392" s="0" t="s">
        <v>2170</v>
      </c>
      <c r="N392" s="0" t="n">
        <f aca="false">FALSE()</f>
        <v>0</v>
      </c>
      <c r="O392" s="0" t="s">
        <v>5472</v>
      </c>
      <c r="P392" s="0" t="s">
        <v>2300</v>
      </c>
      <c r="Q392" s="380" t="n">
        <v>25569.125</v>
      </c>
      <c r="R392" s="0" t="n">
        <v>4810444000</v>
      </c>
      <c r="S392" s="0" t="s">
        <v>2879</v>
      </c>
      <c r="T392" s="0" t="s">
        <v>2880</v>
      </c>
      <c r="U392" s="0" t="s">
        <v>2574</v>
      </c>
      <c r="V392" s="0" t="n">
        <v>0</v>
      </c>
      <c r="W392" s="0" t="s">
        <v>2409</v>
      </c>
      <c r="X392" s="0" t="n">
        <v>4</v>
      </c>
      <c r="Y392" s="0" t="n">
        <f aca="false">FALSE()</f>
        <v>0</v>
      </c>
      <c r="Z392" s="0" t="n">
        <f aca="false">FALSE()</f>
        <v>0</v>
      </c>
      <c r="AA392" s="0" t="n">
        <f aca="false">FALSE()</f>
        <v>0</v>
      </c>
      <c r="AB392" s="0" t="n">
        <f aca="false">TRUE()</f>
        <v>1</v>
      </c>
      <c r="AC392" s="0" t="n">
        <v>1</v>
      </c>
      <c r="AD392" s="0" t="s">
        <v>2803</v>
      </c>
      <c r="AE392" s="0" t="n">
        <f aca="false">TRUE()</f>
        <v>1</v>
      </c>
      <c r="AF392" s="0" t="s">
        <v>5473</v>
      </c>
      <c r="AG392" s="0" t="n">
        <v>2</v>
      </c>
      <c r="AH392" s="0" t="s">
        <v>5474</v>
      </c>
      <c r="AI392" s="0" t="s">
        <v>5475</v>
      </c>
      <c r="AJ392" s="0" t="n">
        <v>0</v>
      </c>
      <c r="AK392" s="0" t="s">
        <v>2118</v>
      </c>
      <c r="AL392" s="0" t="n">
        <f aca="false">FALSE()</f>
        <v>0</v>
      </c>
      <c r="AM392" s="0" t="n">
        <f aca="false">FALSE()</f>
        <v>0</v>
      </c>
      <c r="AN392" s="0" t="n">
        <f aca="false">FALSE()</f>
        <v>0</v>
      </c>
      <c r="AO392" s="0" t="n">
        <f aca="false">FALSE()</f>
        <v>0</v>
      </c>
      <c r="AP392" s="0" t="n">
        <f aca="false">TRUE()</f>
        <v>1</v>
      </c>
      <c r="AQ392" s="380" t="n">
        <v>44846.3375</v>
      </c>
      <c r="AR392" s="380" t="n">
        <v>44846.4166666667</v>
      </c>
      <c r="AS392" s="0" t="s">
        <v>2884</v>
      </c>
      <c r="AT392" s="0" t="s">
        <v>2170</v>
      </c>
      <c r="AU392" s="0" t="s">
        <v>2170</v>
      </c>
    </row>
    <row r="393" customFormat="false" ht="15" hidden="true" customHeight="false" outlineLevel="0" collapsed="false">
      <c r="A393" s="0" t="s">
        <v>5476</v>
      </c>
      <c r="B393" s="0" t="s">
        <v>5477</v>
      </c>
      <c r="C393" s="0" t="s">
        <v>5478</v>
      </c>
      <c r="D393" s="0" t="s">
        <v>2297</v>
      </c>
      <c r="E393" s="0" t="s">
        <v>5476</v>
      </c>
      <c r="F393" s="0" t="n">
        <v>1</v>
      </c>
      <c r="G393" s="0" t="s">
        <v>2298</v>
      </c>
      <c r="H393" s="0" t="s">
        <v>2170</v>
      </c>
      <c r="I393" s="0" t="s">
        <v>2170</v>
      </c>
      <c r="J393" s="0" t="s">
        <v>2170</v>
      </c>
      <c r="K393" s="0" t="s">
        <v>2170</v>
      </c>
      <c r="L393" s="0" t="s">
        <v>2170</v>
      </c>
      <c r="M393" s="0" t="s">
        <v>2170</v>
      </c>
      <c r="N393" s="0" t="n">
        <f aca="false">FALSE()</f>
        <v>0</v>
      </c>
      <c r="O393" s="0" t="s">
        <v>5479</v>
      </c>
      <c r="P393" s="0" t="s">
        <v>2300</v>
      </c>
      <c r="Q393" s="380" t="n">
        <v>40088.1666666667</v>
      </c>
      <c r="R393" s="0" t="n">
        <v>37759112</v>
      </c>
      <c r="S393" s="0" t="s">
        <v>2301</v>
      </c>
      <c r="T393" s="0" t="s">
        <v>2302</v>
      </c>
      <c r="U393" s="0" t="s">
        <v>2115</v>
      </c>
      <c r="V393" s="0" t="n">
        <v>190000000</v>
      </c>
      <c r="W393" s="0" t="s">
        <v>2321</v>
      </c>
      <c r="X393" s="0" t="n">
        <v>4</v>
      </c>
      <c r="Y393" s="0" t="n">
        <f aca="false">FALSE()</f>
        <v>0</v>
      </c>
      <c r="Z393" s="0" t="n">
        <f aca="false">FALSE()</f>
        <v>0</v>
      </c>
      <c r="AA393" s="0" t="n">
        <f aca="false">FALSE()</f>
        <v>0</v>
      </c>
      <c r="AB393" s="0" t="n">
        <f aca="false">FALSE()</f>
        <v>0</v>
      </c>
      <c r="AC393" s="0" t="n">
        <v>1</v>
      </c>
      <c r="AD393" s="0" t="s">
        <v>2129</v>
      </c>
      <c r="AE393" s="0" t="n">
        <f aca="false">TRUE()</f>
        <v>1</v>
      </c>
      <c r="AF393" s="0" t="s">
        <v>5480</v>
      </c>
      <c r="AG393" s="0" t="n">
        <v>2</v>
      </c>
      <c r="AH393" s="0" t="s">
        <v>5481</v>
      </c>
      <c r="AI393" s="0" t="s">
        <v>5482</v>
      </c>
      <c r="AJ393" s="0" t="n">
        <v>0</v>
      </c>
      <c r="AK393" s="0" t="s">
        <v>2118</v>
      </c>
      <c r="AL393" s="0" t="n">
        <f aca="false">FALSE()</f>
        <v>0</v>
      </c>
      <c r="AM393" s="0" t="n">
        <f aca="false">TRUE()</f>
        <v>1</v>
      </c>
      <c r="AN393" s="0" t="n">
        <f aca="false">FALSE()</f>
        <v>0</v>
      </c>
      <c r="AO393" s="0" t="n">
        <f aca="false">FALSE()</f>
        <v>0</v>
      </c>
      <c r="AP393" s="0" t="n">
        <f aca="false">FALSE()</f>
        <v>0</v>
      </c>
      <c r="AQ393" s="380" t="n">
        <v>43769.6868055556</v>
      </c>
      <c r="AR393" s="380" t="n">
        <v>43769.4166666667</v>
      </c>
      <c r="AS393" s="0" t="s">
        <v>5483</v>
      </c>
      <c r="AT393" s="0" t="s">
        <v>2170</v>
      </c>
      <c r="AU393" s="0" t="s">
        <v>2170</v>
      </c>
    </row>
    <row r="394" customFormat="false" ht="15" hidden="true" customHeight="false" outlineLevel="0" collapsed="false">
      <c r="A394" s="0" t="s">
        <v>5484</v>
      </c>
      <c r="B394" s="0" t="s">
        <v>5485</v>
      </c>
      <c r="C394" s="0" t="s">
        <v>5486</v>
      </c>
      <c r="D394" s="0" t="s">
        <v>2297</v>
      </c>
      <c r="E394" s="0" t="s">
        <v>5484</v>
      </c>
      <c r="F394" s="0" t="n">
        <v>1</v>
      </c>
      <c r="G394" s="0" t="s">
        <v>2298</v>
      </c>
      <c r="H394" s="0" t="s">
        <v>2170</v>
      </c>
      <c r="I394" s="0" t="s">
        <v>2170</v>
      </c>
      <c r="J394" s="0" t="s">
        <v>2170</v>
      </c>
      <c r="K394" s="0" t="s">
        <v>2170</v>
      </c>
      <c r="L394" s="0" t="s">
        <v>2170</v>
      </c>
      <c r="M394" s="0" t="s">
        <v>2170</v>
      </c>
      <c r="N394" s="0" t="n">
        <f aca="false">FALSE()</f>
        <v>0</v>
      </c>
      <c r="O394" s="0" t="s">
        <v>5487</v>
      </c>
      <c r="P394" s="0" t="s">
        <v>2300</v>
      </c>
      <c r="Q394" s="380" t="n">
        <v>25286.125</v>
      </c>
      <c r="R394" s="0" t="n">
        <v>40843408</v>
      </c>
      <c r="S394" s="0" t="s">
        <v>2301</v>
      </c>
      <c r="T394" s="0" t="s">
        <v>2302</v>
      </c>
      <c r="U394" s="0" t="s">
        <v>2116</v>
      </c>
      <c r="V394" s="0" t="n">
        <v>100000000</v>
      </c>
      <c r="W394" s="0" t="s">
        <v>2366</v>
      </c>
      <c r="X394" s="0" t="n">
        <v>4</v>
      </c>
      <c r="Y394" s="0" t="n">
        <f aca="false">FALSE()</f>
        <v>0</v>
      </c>
      <c r="Z394" s="0" t="n">
        <f aca="false">FALSE()</f>
        <v>0</v>
      </c>
      <c r="AA394" s="0" t="n">
        <f aca="false">FALSE()</f>
        <v>0</v>
      </c>
      <c r="AB394" s="0" t="n">
        <f aca="false">FALSE()</f>
        <v>0</v>
      </c>
      <c r="AC394" s="0" t="n">
        <v>1</v>
      </c>
      <c r="AD394" s="0" t="s">
        <v>2129</v>
      </c>
      <c r="AE394" s="0" t="n">
        <f aca="false">TRUE()</f>
        <v>1</v>
      </c>
      <c r="AF394" s="0" t="s">
        <v>5488</v>
      </c>
      <c r="AG394" s="0" t="n">
        <v>2</v>
      </c>
      <c r="AH394" s="0" t="s">
        <v>5489</v>
      </c>
      <c r="AI394" s="0" t="s">
        <v>5490</v>
      </c>
      <c r="AJ394" s="0" t="n">
        <v>0</v>
      </c>
      <c r="AK394" s="0" t="s">
        <v>2118</v>
      </c>
      <c r="AL394" s="0" t="n">
        <f aca="false">FALSE()</f>
        <v>0</v>
      </c>
      <c r="AM394" s="0" t="n">
        <f aca="false">TRUE()</f>
        <v>1</v>
      </c>
      <c r="AN394" s="0" t="n">
        <f aca="false">FALSE()</f>
        <v>0</v>
      </c>
      <c r="AO394" s="0" t="n">
        <f aca="false">FALSE()</f>
        <v>0</v>
      </c>
      <c r="AP394" s="0" t="n">
        <f aca="false">FALSE()</f>
        <v>0</v>
      </c>
      <c r="AQ394" s="380" t="n">
        <v>43496.7361111111</v>
      </c>
      <c r="AR394" s="380" t="n">
        <v>32687.1666666667</v>
      </c>
      <c r="AS394" s="0" t="s">
        <v>5491</v>
      </c>
      <c r="AT394" s="0" t="s">
        <v>2170</v>
      </c>
      <c r="AU394" s="0" t="s">
        <v>2170</v>
      </c>
    </row>
    <row r="395" customFormat="false" ht="15" hidden="true" customHeight="false" outlineLevel="0" collapsed="false">
      <c r="A395" s="0" t="s">
        <v>5492</v>
      </c>
      <c r="B395" s="0" t="s">
        <v>5493</v>
      </c>
      <c r="C395" s="0" t="s">
        <v>5494</v>
      </c>
      <c r="D395" s="0" t="s">
        <v>2525</v>
      </c>
      <c r="E395" s="0" t="s">
        <v>5492</v>
      </c>
      <c r="F395" s="0" t="n">
        <v>100</v>
      </c>
      <c r="G395" s="0" t="s">
        <v>2526</v>
      </c>
      <c r="H395" s="0" t="s">
        <v>2170</v>
      </c>
      <c r="I395" s="0" t="s">
        <v>2170</v>
      </c>
      <c r="J395" s="0" t="s">
        <v>2170</v>
      </c>
      <c r="K395" s="0" t="s">
        <v>2170</v>
      </c>
      <c r="L395" s="0" t="s">
        <v>2170</v>
      </c>
      <c r="M395" s="0" t="s">
        <v>2170</v>
      </c>
      <c r="N395" s="0" t="n">
        <f aca="false">FALSE()</f>
        <v>0</v>
      </c>
      <c r="O395" s="0" t="s">
        <v>5495</v>
      </c>
      <c r="P395" s="0" t="s">
        <v>2300</v>
      </c>
      <c r="Q395" s="380" t="n">
        <v>25569.125</v>
      </c>
      <c r="R395" s="0" t="n">
        <v>7412192209</v>
      </c>
      <c r="S395" s="0" t="s">
        <v>2528</v>
      </c>
      <c r="T395" s="0" t="s">
        <v>2529</v>
      </c>
      <c r="U395" s="0" t="s">
        <v>2330</v>
      </c>
      <c r="V395" s="0" t="n">
        <v>0</v>
      </c>
      <c r="W395" s="0" t="s">
        <v>5496</v>
      </c>
      <c r="X395" s="0" t="n">
        <v>4</v>
      </c>
      <c r="Y395" s="0" t="n">
        <f aca="false">FALSE()</f>
        <v>0</v>
      </c>
      <c r="Z395" s="0" t="n">
        <f aca="false">FALSE()</f>
        <v>0</v>
      </c>
      <c r="AA395" s="0" t="n">
        <f aca="false">FALSE()</f>
        <v>0</v>
      </c>
      <c r="AB395" s="0" t="n">
        <f aca="false">TRUE()</f>
        <v>1</v>
      </c>
      <c r="AC395" s="0" t="n">
        <v>1</v>
      </c>
      <c r="AD395" s="0" t="s">
        <v>2129</v>
      </c>
      <c r="AE395" s="0" t="n">
        <f aca="false">TRUE()</f>
        <v>1</v>
      </c>
      <c r="AF395" s="0" t="s">
        <v>5497</v>
      </c>
      <c r="AG395" s="0" t="n">
        <v>2</v>
      </c>
      <c r="AH395" s="0" t="s">
        <v>5498</v>
      </c>
      <c r="AI395" s="0" t="s">
        <v>5499</v>
      </c>
      <c r="AJ395" s="0" t="n">
        <v>0</v>
      </c>
      <c r="AK395" s="0" t="s">
        <v>2118</v>
      </c>
      <c r="AL395" s="0" t="n">
        <f aca="false">FALSE()</f>
        <v>0</v>
      </c>
      <c r="AM395" s="0" t="n">
        <f aca="false">FALSE()</f>
        <v>0</v>
      </c>
      <c r="AN395" s="0" t="n">
        <f aca="false">FALSE()</f>
        <v>0</v>
      </c>
      <c r="AO395" s="0" t="n">
        <f aca="false">FALSE()</f>
        <v>0</v>
      </c>
      <c r="AP395" s="0" t="n">
        <f aca="false">TRUE()</f>
        <v>1</v>
      </c>
      <c r="AQ395" s="380" t="n">
        <v>44188.1875</v>
      </c>
      <c r="AR395" s="380" t="n">
        <v>44188.1666666667</v>
      </c>
      <c r="AS395" s="0" t="s">
        <v>5500</v>
      </c>
      <c r="AT395" s="0" t="s">
        <v>2170</v>
      </c>
      <c r="AU395" s="0" t="s">
        <v>2170</v>
      </c>
    </row>
    <row r="396" customFormat="false" ht="15" hidden="true" customHeight="false" outlineLevel="0" collapsed="false">
      <c r="A396" s="0" t="s">
        <v>5501</v>
      </c>
      <c r="B396" s="0" t="s">
        <v>5502</v>
      </c>
      <c r="C396" s="0" t="s">
        <v>5503</v>
      </c>
      <c r="D396" s="0" t="s">
        <v>2297</v>
      </c>
      <c r="E396" s="0" t="s">
        <v>5501</v>
      </c>
      <c r="F396" s="0" t="n">
        <v>1</v>
      </c>
      <c r="G396" s="0" t="s">
        <v>2298</v>
      </c>
      <c r="H396" s="0" t="s">
        <v>2170</v>
      </c>
      <c r="I396" s="0" t="s">
        <v>2170</v>
      </c>
      <c r="J396" s="0" t="s">
        <v>2170</v>
      </c>
      <c r="K396" s="0" t="s">
        <v>2170</v>
      </c>
      <c r="L396" s="0" t="s">
        <v>2170</v>
      </c>
      <c r="M396" s="0" t="s">
        <v>2170</v>
      </c>
      <c r="N396" s="0" t="n">
        <f aca="false">FALSE()</f>
        <v>0</v>
      </c>
      <c r="O396" s="0" t="s">
        <v>5504</v>
      </c>
      <c r="P396" s="0" t="s">
        <v>2300</v>
      </c>
      <c r="Q396" s="380" t="n">
        <v>25569.125</v>
      </c>
      <c r="R396" s="0" t="n">
        <v>36103814</v>
      </c>
      <c r="S396" s="0" t="s">
        <v>2836</v>
      </c>
      <c r="T396" s="0" t="s">
        <v>2837</v>
      </c>
      <c r="U396" s="0" t="s">
        <v>2116</v>
      </c>
      <c r="V396" s="0" t="n">
        <v>0</v>
      </c>
      <c r="W396" s="0" t="s">
        <v>5505</v>
      </c>
      <c r="X396" s="0" t="n">
        <v>4</v>
      </c>
      <c r="Y396" s="0" t="n">
        <f aca="false">FALSE()</f>
        <v>0</v>
      </c>
      <c r="Z396" s="0" t="n">
        <f aca="false">FALSE()</f>
        <v>0</v>
      </c>
      <c r="AA396" s="0" t="n">
        <f aca="false">FALSE()</f>
        <v>0</v>
      </c>
      <c r="AB396" s="0" t="n">
        <f aca="false">FALSE()</f>
        <v>0</v>
      </c>
      <c r="AC396" s="0" t="n">
        <v>1</v>
      </c>
      <c r="AD396" s="0" t="s">
        <v>2129</v>
      </c>
      <c r="AE396" s="0" t="n">
        <f aca="false">TRUE()</f>
        <v>1</v>
      </c>
      <c r="AF396" s="0" t="s">
        <v>5506</v>
      </c>
      <c r="AG396" s="0" t="n">
        <v>2</v>
      </c>
      <c r="AH396" s="0" t="s">
        <v>5507</v>
      </c>
      <c r="AI396" s="0" t="s">
        <v>5508</v>
      </c>
      <c r="AJ396" s="0" t="n">
        <v>0</v>
      </c>
      <c r="AK396" s="0" t="s">
        <v>2118</v>
      </c>
      <c r="AL396" s="0" t="n">
        <f aca="false">FALSE()</f>
        <v>0</v>
      </c>
      <c r="AM396" s="0" t="n">
        <f aca="false">TRUE()</f>
        <v>1</v>
      </c>
      <c r="AN396" s="0" t="n">
        <f aca="false">FALSE()</f>
        <v>0</v>
      </c>
      <c r="AO396" s="0" t="n">
        <f aca="false">FALSE()</f>
        <v>0</v>
      </c>
      <c r="AP396" s="0" t="n">
        <f aca="false">TRUE()</f>
        <v>1</v>
      </c>
      <c r="AQ396" s="380" t="n">
        <v>44495.6590277778</v>
      </c>
      <c r="AR396" s="380" t="n">
        <v>44495.4166666667</v>
      </c>
      <c r="AS396" s="0" t="s">
        <v>5509</v>
      </c>
      <c r="AT396" s="0" t="s">
        <v>2170</v>
      </c>
      <c r="AU396" s="0" t="s">
        <v>2170</v>
      </c>
    </row>
    <row r="397" customFormat="false" ht="15" hidden="true" customHeight="false" outlineLevel="0" collapsed="false">
      <c r="A397" s="0" t="s">
        <v>205</v>
      </c>
      <c r="B397" s="0" t="s">
        <v>5510</v>
      </c>
      <c r="C397" s="0" t="s">
        <v>130</v>
      </c>
      <c r="D397" s="0" t="s">
        <v>720</v>
      </c>
      <c r="E397" s="0" t="s">
        <v>205</v>
      </c>
      <c r="F397" s="0" t="n">
        <v>1</v>
      </c>
      <c r="G397" s="0" t="s">
        <v>434</v>
      </c>
      <c r="H397" s="0" t="s">
        <v>2596</v>
      </c>
      <c r="I397" s="0" t="s">
        <v>2596</v>
      </c>
      <c r="J397" s="0" t="s">
        <v>2723</v>
      </c>
      <c r="K397" s="0" t="s">
        <v>2599</v>
      </c>
      <c r="L397" s="0" t="s">
        <v>2783</v>
      </c>
      <c r="M397" s="0" t="s">
        <v>5511</v>
      </c>
      <c r="N397" s="0" t="n">
        <f aca="false">TRUE()</f>
        <v>1</v>
      </c>
      <c r="O397" s="0" t="s">
        <v>1432</v>
      </c>
      <c r="P397" s="0" t="s">
        <v>5512</v>
      </c>
      <c r="Q397" s="380" t="n">
        <v>25569.125</v>
      </c>
      <c r="R397" s="0" t="n">
        <v>216413733</v>
      </c>
      <c r="S397" s="0" t="s">
        <v>2301</v>
      </c>
      <c r="T397" s="0" t="s">
        <v>2302</v>
      </c>
      <c r="U397" s="0" t="s">
        <v>2365</v>
      </c>
      <c r="V397" s="0" t="n">
        <v>0</v>
      </c>
      <c r="W397" s="0" t="s">
        <v>2356</v>
      </c>
      <c r="X397" s="0" t="n">
        <v>5</v>
      </c>
      <c r="Y397" s="0" t="n">
        <f aca="false">FALSE()</f>
        <v>0</v>
      </c>
      <c r="Z397" s="0" t="n">
        <f aca="false">TRUE()</f>
        <v>1</v>
      </c>
      <c r="AA397" s="0" t="n">
        <f aca="false">TRUE()</f>
        <v>1</v>
      </c>
      <c r="AB397" s="0" t="n">
        <f aca="false">FALSE()</f>
        <v>0</v>
      </c>
      <c r="AC397" s="0" t="n">
        <v>3</v>
      </c>
      <c r="AD397" s="0" t="s">
        <v>2600</v>
      </c>
      <c r="AE397" s="0" t="n">
        <f aca="false">TRUE()</f>
        <v>1</v>
      </c>
      <c r="AF397" s="0" t="s">
        <v>5513</v>
      </c>
      <c r="AG397" s="0" t="n">
        <v>1</v>
      </c>
      <c r="AH397" s="0" t="s">
        <v>5514</v>
      </c>
      <c r="AI397" s="0" t="s">
        <v>5515</v>
      </c>
      <c r="AJ397" s="0" t="n">
        <v>0</v>
      </c>
      <c r="AK397" s="0" t="s">
        <v>2118</v>
      </c>
      <c r="AL397" s="0" t="n">
        <f aca="false">FALSE()</f>
        <v>0</v>
      </c>
      <c r="AM397" s="0" t="n">
        <f aca="false">TRUE()</f>
        <v>1</v>
      </c>
      <c r="AN397" s="0" t="n">
        <f aca="false">TRUE()</f>
        <v>1</v>
      </c>
      <c r="AO397" s="0" t="n">
        <f aca="false">FALSE()</f>
        <v>0</v>
      </c>
      <c r="AP397" s="0" t="n">
        <f aca="false">TRUE()</f>
        <v>1</v>
      </c>
      <c r="AQ397" s="380" t="n">
        <v>44159.7708333333</v>
      </c>
      <c r="AR397" s="380" t="n">
        <v>44159.4166666667</v>
      </c>
      <c r="AS397" s="0" t="s">
        <v>5516</v>
      </c>
      <c r="AT397" s="0" t="s">
        <v>2723</v>
      </c>
      <c r="AU397" s="0" t="s">
        <v>2599</v>
      </c>
    </row>
    <row r="398" customFormat="false" ht="15" hidden="true" customHeight="false" outlineLevel="0" collapsed="false">
      <c r="A398" s="0" t="s">
        <v>5517</v>
      </c>
      <c r="B398" s="0" t="s">
        <v>5518</v>
      </c>
      <c r="C398" s="0" t="s">
        <v>5519</v>
      </c>
      <c r="D398" s="0" t="s">
        <v>2297</v>
      </c>
      <c r="E398" s="0" t="s">
        <v>5517</v>
      </c>
      <c r="F398" s="0" t="n">
        <v>1</v>
      </c>
      <c r="G398" s="0" t="s">
        <v>2298</v>
      </c>
      <c r="H398" s="0" t="s">
        <v>2170</v>
      </c>
      <c r="I398" s="0" t="s">
        <v>2170</v>
      </c>
      <c r="J398" s="0" t="s">
        <v>2170</v>
      </c>
      <c r="K398" s="0" t="s">
        <v>2170</v>
      </c>
      <c r="L398" s="0" t="s">
        <v>2170</v>
      </c>
      <c r="M398" s="0" t="s">
        <v>2170</v>
      </c>
      <c r="N398" s="0" t="n">
        <f aca="false">FALSE()</f>
        <v>0</v>
      </c>
      <c r="O398" s="0" t="s">
        <v>5520</v>
      </c>
      <c r="P398" s="0" t="s">
        <v>2300</v>
      </c>
      <c r="Q398" s="380" t="n">
        <v>25569.125</v>
      </c>
      <c r="R398" s="0" t="n">
        <v>70692686</v>
      </c>
      <c r="S398" s="0" t="s">
        <v>2301</v>
      </c>
      <c r="T398" s="0" t="s">
        <v>2302</v>
      </c>
      <c r="U398" s="0" t="s">
        <v>610</v>
      </c>
      <c r="V398" s="0" t="n">
        <v>2500000000</v>
      </c>
      <c r="W398" s="0" t="s">
        <v>5521</v>
      </c>
      <c r="X398" s="0" t="n">
        <v>4</v>
      </c>
      <c r="Y398" s="0" t="n">
        <f aca="false">FALSE()</f>
        <v>0</v>
      </c>
      <c r="Z398" s="0" t="n">
        <f aca="false">FALSE()</f>
        <v>0</v>
      </c>
      <c r="AA398" s="0" t="n">
        <f aca="false">FALSE()</f>
        <v>0</v>
      </c>
      <c r="AB398" s="0" t="n">
        <f aca="false">TRUE()</f>
        <v>1</v>
      </c>
      <c r="AC398" s="0" t="n">
        <v>1</v>
      </c>
      <c r="AD398" s="0" t="s">
        <v>2129</v>
      </c>
      <c r="AE398" s="0" t="n">
        <f aca="false">TRUE()</f>
        <v>1</v>
      </c>
      <c r="AF398" s="0" t="s">
        <v>5522</v>
      </c>
      <c r="AG398" s="0" t="n">
        <v>2</v>
      </c>
      <c r="AH398" s="0" t="s">
        <v>5523</v>
      </c>
      <c r="AI398" s="0" t="s">
        <v>5524</v>
      </c>
      <c r="AJ398" s="0" t="n">
        <v>0</v>
      </c>
      <c r="AK398" s="0" t="s">
        <v>2118</v>
      </c>
      <c r="AL398" s="0" t="n">
        <f aca="false">FALSE()</f>
        <v>0</v>
      </c>
      <c r="AM398" s="0" t="n">
        <f aca="false">TRUE()</f>
        <v>1</v>
      </c>
      <c r="AN398" s="0" t="n">
        <f aca="false">FALSE()</f>
        <v>0</v>
      </c>
      <c r="AO398" s="0" t="n">
        <f aca="false">FALSE()</f>
        <v>0</v>
      </c>
      <c r="AP398" s="0" t="n">
        <f aca="false">FALSE()</f>
        <v>0</v>
      </c>
      <c r="AQ398" s="380" t="n">
        <v>43969.6875</v>
      </c>
      <c r="AR398" s="380" t="n">
        <v>43969.4166666667</v>
      </c>
      <c r="AS398" s="0" t="s">
        <v>5525</v>
      </c>
      <c r="AT398" s="0" t="s">
        <v>2170</v>
      </c>
      <c r="AU398" s="0" t="s">
        <v>2170</v>
      </c>
    </row>
    <row r="399" customFormat="false" ht="15" hidden="true" customHeight="false" outlineLevel="0" collapsed="false">
      <c r="A399" s="0" t="s">
        <v>5526</v>
      </c>
      <c r="B399" s="0" t="s">
        <v>5527</v>
      </c>
      <c r="C399" s="0" t="s">
        <v>5528</v>
      </c>
      <c r="D399" s="0" t="s">
        <v>2297</v>
      </c>
      <c r="E399" s="0" t="s">
        <v>5526</v>
      </c>
      <c r="F399" s="0" t="n">
        <v>1</v>
      </c>
      <c r="G399" s="0" t="s">
        <v>2298</v>
      </c>
      <c r="H399" s="0" t="s">
        <v>2170</v>
      </c>
      <c r="I399" s="0" t="s">
        <v>2170</v>
      </c>
      <c r="J399" s="0" t="s">
        <v>2170</v>
      </c>
      <c r="K399" s="0" t="s">
        <v>2170</v>
      </c>
      <c r="L399" s="0" t="s">
        <v>2170</v>
      </c>
      <c r="M399" s="0" t="s">
        <v>2170</v>
      </c>
      <c r="N399" s="0" t="n">
        <f aca="false">FALSE()</f>
        <v>0</v>
      </c>
      <c r="O399" s="0" t="s">
        <v>5529</v>
      </c>
      <c r="P399" s="0" t="s">
        <v>2300</v>
      </c>
      <c r="Q399" s="380" t="n">
        <v>42832.125</v>
      </c>
      <c r="R399" s="0" t="n">
        <v>148529670</v>
      </c>
      <c r="S399" s="0" t="s">
        <v>2301</v>
      </c>
      <c r="T399" s="0" t="s">
        <v>2302</v>
      </c>
      <c r="U399" s="0" t="s">
        <v>2116</v>
      </c>
      <c r="V399" s="0" t="n">
        <v>1000000000</v>
      </c>
      <c r="W399" s="0" t="s">
        <v>2321</v>
      </c>
      <c r="X399" s="0" t="n">
        <v>4</v>
      </c>
      <c r="Y399" s="0" t="n">
        <f aca="false">FALSE()</f>
        <v>0</v>
      </c>
      <c r="Z399" s="0" t="n">
        <f aca="false">FALSE()</f>
        <v>0</v>
      </c>
      <c r="AA399" s="0" t="n">
        <f aca="false">FALSE()</f>
        <v>0</v>
      </c>
      <c r="AB399" s="0" t="n">
        <f aca="false">FALSE()</f>
        <v>0</v>
      </c>
      <c r="AC399" s="0" t="n">
        <v>1</v>
      </c>
      <c r="AD399" s="0" t="s">
        <v>2129</v>
      </c>
      <c r="AE399" s="0" t="n">
        <f aca="false">TRUE()</f>
        <v>1</v>
      </c>
      <c r="AF399" s="0" t="s">
        <v>5530</v>
      </c>
      <c r="AG399" s="0" t="n">
        <v>2</v>
      </c>
      <c r="AH399" s="0" t="s">
        <v>5531</v>
      </c>
      <c r="AI399" s="0" t="s">
        <v>5532</v>
      </c>
      <c r="AJ399" s="0" t="n">
        <v>0</v>
      </c>
      <c r="AK399" s="0" t="s">
        <v>2118</v>
      </c>
      <c r="AL399" s="0" t="n">
        <f aca="false">FALSE()</f>
        <v>0</v>
      </c>
      <c r="AM399" s="0" t="n">
        <f aca="false">TRUE()</f>
        <v>1</v>
      </c>
      <c r="AN399" s="0" t="n">
        <f aca="false">FALSE()</f>
        <v>0</v>
      </c>
      <c r="AO399" s="0" t="n">
        <f aca="false">FALSE()</f>
        <v>0</v>
      </c>
      <c r="AP399" s="0" t="n">
        <f aca="false">FALSE()</f>
        <v>0</v>
      </c>
      <c r="AQ399" s="380" t="n">
        <v>43682.6006944444</v>
      </c>
      <c r="AR399" s="380" t="n">
        <v>42832.125</v>
      </c>
      <c r="AS399" s="0" t="s">
        <v>5533</v>
      </c>
      <c r="AT399" s="0" t="s">
        <v>2170</v>
      </c>
      <c r="AU399" s="0" t="s">
        <v>2170</v>
      </c>
    </row>
    <row r="400" customFormat="false" ht="15" hidden="true" customHeight="false" outlineLevel="0" collapsed="false">
      <c r="A400" s="0" t="s">
        <v>5534</v>
      </c>
      <c r="B400" s="0" t="s">
        <v>5535</v>
      </c>
      <c r="C400" s="0" t="s">
        <v>5536</v>
      </c>
      <c r="D400" s="0" t="s">
        <v>2297</v>
      </c>
      <c r="E400" s="0" t="s">
        <v>5534</v>
      </c>
      <c r="F400" s="0" t="n">
        <v>1</v>
      </c>
      <c r="G400" s="0" t="s">
        <v>2298</v>
      </c>
      <c r="H400" s="0" t="s">
        <v>2170</v>
      </c>
      <c r="I400" s="0" t="s">
        <v>2170</v>
      </c>
      <c r="J400" s="0" t="s">
        <v>2170</v>
      </c>
      <c r="K400" s="0" t="s">
        <v>2170</v>
      </c>
      <c r="L400" s="0" t="s">
        <v>2170</v>
      </c>
      <c r="M400" s="0" t="s">
        <v>2170</v>
      </c>
      <c r="N400" s="0" t="n">
        <f aca="false">FALSE()</f>
        <v>0</v>
      </c>
      <c r="O400" s="0" t="s">
        <v>5537</v>
      </c>
      <c r="P400" s="0" t="s">
        <v>2300</v>
      </c>
      <c r="Q400" s="380" t="n">
        <v>9571.125</v>
      </c>
      <c r="R400" s="0" t="n">
        <v>309672952</v>
      </c>
      <c r="S400" s="0" t="s">
        <v>2301</v>
      </c>
      <c r="T400" s="0" t="s">
        <v>2302</v>
      </c>
      <c r="U400" s="0" t="s">
        <v>2574</v>
      </c>
      <c r="V400" s="0" t="n">
        <v>0</v>
      </c>
      <c r="W400" s="0" t="s">
        <v>2356</v>
      </c>
      <c r="X400" s="0" t="n">
        <v>4</v>
      </c>
      <c r="Y400" s="0" t="n">
        <f aca="false">FALSE()</f>
        <v>0</v>
      </c>
      <c r="Z400" s="0" t="n">
        <f aca="false">FALSE()</f>
        <v>0</v>
      </c>
      <c r="AA400" s="0" t="n">
        <f aca="false">FALSE()</f>
        <v>0</v>
      </c>
      <c r="AB400" s="0" t="n">
        <f aca="false">TRUE()</f>
        <v>1</v>
      </c>
      <c r="AC400" s="0" t="n">
        <v>1</v>
      </c>
      <c r="AD400" s="0" t="s">
        <v>2129</v>
      </c>
      <c r="AE400" s="0" t="n">
        <f aca="false">TRUE()</f>
        <v>1</v>
      </c>
      <c r="AF400" s="0" t="s">
        <v>5538</v>
      </c>
      <c r="AG400" s="0" t="n">
        <v>2</v>
      </c>
      <c r="AH400" s="0" t="s">
        <v>5539</v>
      </c>
      <c r="AI400" s="0" t="s">
        <v>5540</v>
      </c>
      <c r="AJ400" s="0" t="n">
        <v>0</v>
      </c>
      <c r="AK400" s="0" t="s">
        <v>2118</v>
      </c>
      <c r="AL400" s="0" t="n">
        <f aca="false">FALSE()</f>
        <v>0</v>
      </c>
      <c r="AM400" s="0" t="n">
        <f aca="false">TRUE()</f>
        <v>1</v>
      </c>
      <c r="AN400" s="0" t="n">
        <f aca="false">FALSE()</f>
        <v>0</v>
      </c>
      <c r="AO400" s="0" t="n">
        <f aca="false">FALSE()</f>
        <v>0</v>
      </c>
      <c r="AP400" s="0" t="n">
        <f aca="false">FALSE()</f>
        <v>0</v>
      </c>
      <c r="AQ400" s="380" t="n">
        <v>43123.7291666667</v>
      </c>
      <c r="AR400" s="380" t="n">
        <v>32398.1666666667</v>
      </c>
      <c r="AS400" s="0" t="s">
        <v>5541</v>
      </c>
      <c r="AT400" s="0" t="s">
        <v>2170</v>
      </c>
      <c r="AU400" s="0" t="s">
        <v>2170</v>
      </c>
    </row>
    <row r="401" customFormat="false" ht="15" hidden="true" customHeight="false" outlineLevel="0" collapsed="false">
      <c r="A401" s="0" t="s">
        <v>5542</v>
      </c>
      <c r="B401" s="0" t="s">
        <v>5543</v>
      </c>
      <c r="C401" s="0" t="s">
        <v>5544</v>
      </c>
      <c r="D401" s="0" t="s">
        <v>2297</v>
      </c>
      <c r="E401" s="0" t="s">
        <v>5542</v>
      </c>
      <c r="F401" s="0" t="n">
        <v>1</v>
      </c>
      <c r="G401" s="0" t="s">
        <v>2298</v>
      </c>
      <c r="H401" s="0" t="s">
        <v>2170</v>
      </c>
      <c r="I401" s="0" t="s">
        <v>2170</v>
      </c>
      <c r="J401" s="0" t="s">
        <v>2170</v>
      </c>
      <c r="K401" s="0" t="s">
        <v>2170</v>
      </c>
      <c r="L401" s="0" t="s">
        <v>2170</v>
      </c>
      <c r="M401" s="0" t="s">
        <v>2170</v>
      </c>
      <c r="N401" s="0" t="n">
        <f aca="false">FALSE()</f>
        <v>0</v>
      </c>
      <c r="O401" s="0" t="s">
        <v>5545</v>
      </c>
      <c r="P401" s="0" t="s">
        <v>2300</v>
      </c>
      <c r="Q401" s="380" t="n">
        <v>25569.125</v>
      </c>
      <c r="R401" s="0" t="n">
        <v>1319574744</v>
      </c>
      <c r="S401" s="0" t="s">
        <v>2301</v>
      </c>
      <c r="T401" s="0" t="s">
        <v>2302</v>
      </c>
      <c r="U401" s="0" t="s">
        <v>2330</v>
      </c>
      <c r="V401" s="0" t="n">
        <v>3200000000</v>
      </c>
      <c r="W401" s="0" t="s">
        <v>2366</v>
      </c>
      <c r="X401" s="0" t="n">
        <v>4</v>
      </c>
      <c r="Y401" s="0" t="n">
        <f aca="false">FALSE()</f>
        <v>0</v>
      </c>
      <c r="Z401" s="0" t="n">
        <f aca="false">FALSE()</f>
        <v>0</v>
      </c>
      <c r="AA401" s="0" t="n">
        <f aca="false">FALSE()</f>
        <v>0</v>
      </c>
      <c r="AB401" s="0" t="n">
        <f aca="false">TRUE()</f>
        <v>1</v>
      </c>
      <c r="AC401" s="0" t="n">
        <v>1</v>
      </c>
      <c r="AD401" s="0" t="s">
        <v>2129</v>
      </c>
      <c r="AE401" s="0" t="n">
        <f aca="false">TRUE()</f>
        <v>1</v>
      </c>
      <c r="AF401" s="0" t="s">
        <v>5546</v>
      </c>
      <c r="AG401" s="0" t="n">
        <v>2</v>
      </c>
      <c r="AH401" s="0" t="s">
        <v>5547</v>
      </c>
      <c r="AI401" s="0" t="s">
        <v>5548</v>
      </c>
      <c r="AJ401" s="0" t="n">
        <v>0</v>
      </c>
      <c r="AK401" s="0" t="s">
        <v>2118</v>
      </c>
      <c r="AL401" s="0" t="n">
        <f aca="false">FALSE()</f>
        <v>0</v>
      </c>
      <c r="AM401" s="0" t="n">
        <f aca="false">TRUE()</f>
        <v>1</v>
      </c>
      <c r="AN401" s="0" t="n">
        <f aca="false">FALSE()</f>
        <v>0</v>
      </c>
      <c r="AO401" s="0" t="n">
        <f aca="false">FALSE()</f>
        <v>0</v>
      </c>
      <c r="AP401" s="0" t="n">
        <f aca="false">FALSE()</f>
        <v>0</v>
      </c>
      <c r="AQ401" s="380" t="n">
        <v>43123.7291666667</v>
      </c>
      <c r="AR401" s="380" t="n">
        <v>32398.1666666667</v>
      </c>
      <c r="AS401" s="0" t="s">
        <v>5549</v>
      </c>
      <c r="AT401" s="0" t="s">
        <v>2170</v>
      </c>
      <c r="AU401" s="0" t="s">
        <v>2170</v>
      </c>
    </row>
    <row r="402" customFormat="false" ht="15" hidden="true" customHeight="false" outlineLevel="0" collapsed="false">
      <c r="A402" s="0" t="s">
        <v>5550</v>
      </c>
      <c r="B402" s="0" t="s">
        <v>5551</v>
      </c>
      <c r="C402" s="0" t="s">
        <v>5552</v>
      </c>
      <c r="D402" s="0" t="s">
        <v>2297</v>
      </c>
      <c r="E402" s="0" t="s">
        <v>5550</v>
      </c>
      <c r="F402" s="0" t="n">
        <v>1</v>
      </c>
      <c r="G402" s="0" t="s">
        <v>2298</v>
      </c>
      <c r="H402" s="0" t="s">
        <v>2170</v>
      </c>
      <c r="I402" s="0" t="s">
        <v>2170</v>
      </c>
      <c r="J402" s="0" t="s">
        <v>2170</v>
      </c>
      <c r="K402" s="0" t="s">
        <v>2170</v>
      </c>
      <c r="L402" s="0" t="s">
        <v>2170</v>
      </c>
      <c r="M402" s="0" t="s">
        <v>2170</v>
      </c>
      <c r="N402" s="0" t="n">
        <f aca="false">FALSE()</f>
        <v>0</v>
      </c>
      <c r="O402" s="0" t="s">
        <v>5553</v>
      </c>
      <c r="P402" s="0" t="s">
        <v>2300</v>
      </c>
      <c r="Q402" s="380" t="n">
        <v>25569.125</v>
      </c>
      <c r="R402" s="0" t="n">
        <v>52695365</v>
      </c>
      <c r="S402" s="0" t="s">
        <v>2301</v>
      </c>
      <c r="T402" s="0" t="s">
        <v>2302</v>
      </c>
      <c r="U402" s="0" t="s">
        <v>2365</v>
      </c>
      <c r="V402" s="0" t="n">
        <v>250000000</v>
      </c>
      <c r="W402" s="0" t="s">
        <v>2383</v>
      </c>
      <c r="X402" s="0" t="n">
        <v>4</v>
      </c>
      <c r="Y402" s="0" t="n">
        <f aca="false">FALSE()</f>
        <v>0</v>
      </c>
      <c r="Z402" s="0" t="n">
        <f aca="false">FALSE()</f>
        <v>0</v>
      </c>
      <c r="AA402" s="0" t="n">
        <f aca="false">FALSE()</f>
        <v>0</v>
      </c>
      <c r="AB402" s="0" t="n">
        <f aca="false">TRUE()</f>
        <v>1</v>
      </c>
      <c r="AC402" s="0" t="n">
        <v>1</v>
      </c>
      <c r="AD402" s="0" t="s">
        <v>2129</v>
      </c>
      <c r="AE402" s="0" t="n">
        <f aca="false">TRUE()</f>
        <v>1</v>
      </c>
      <c r="AF402" s="0" t="s">
        <v>5554</v>
      </c>
      <c r="AG402" s="0" t="n">
        <v>2</v>
      </c>
      <c r="AH402" s="0" t="s">
        <v>5555</v>
      </c>
      <c r="AI402" s="0" t="s">
        <v>5556</v>
      </c>
      <c r="AJ402" s="0" t="n">
        <v>0</v>
      </c>
      <c r="AK402" s="0" t="s">
        <v>2118</v>
      </c>
      <c r="AL402" s="0" t="n">
        <f aca="false">FALSE()</f>
        <v>0</v>
      </c>
      <c r="AM402" s="0" t="n">
        <f aca="false">TRUE()</f>
        <v>1</v>
      </c>
      <c r="AN402" s="0" t="n">
        <f aca="false">FALSE()</f>
        <v>0</v>
      </c>
      <c r="AO402" s="0" t="n">
        <f aca="false">FALSE()</f>
        <v>0</v>
      </c>
      <c r="AP402" s="0" t="n">
        <f aca="false">FALSE()</f>
        <v>0</v>
      </c>
      <c r="AQ402" s="380" t="n">
        <v>43496.7305555556</v>
      </c>
      <c r="AR402" s="380" t="n">
        <v>32734.1666666667</v>
      </c>
      <c r="AS402" s="0" t="s">
        <v>5557</v>
      </c>
      <c r="AT402" s="0" t="s">
        <v>2170</v>
      </c>
      <c r="AU402" s="0" t="s">
        <v>2170</v>
      </c>
    </row>
    <row r="403" customFormat="false" ht="15" hidden="true" customHeight="false" outlineLevel="0" collapsed="false">
      <c r="A403" s="0" t="s">
        <v>5558</v>
      </c>
      <c r="B403" s="0" t="s">
        <v>5559</v>
      </c>
      <c r="C403" s="0" t="s">
        <v>5560</v>
      </c>
      <c r="D403" s="0" t="s">
        <v>2297</v>
      </c>
      <c r="E403" s="0" t="s">
        <v>5558</v>
      </c>
      <c r="F403" s="0" t="n">
        <v>1</v>
      </c>
      <c r="G403" s="0" t="s">
        <v>2298</v>
      </c>
      <c r="H403" s="0" t="s">
        <v>2170</v>
      </c>
      <c r="I403" s="0" t="s">
        <v>2170</v>
      </c>
      <c r="J403" s="0" t="s">
        <v>2170</v>
      </c>
      <c r="K403" s="0" t="s">
        <v>2170</v>
      </c>
      <c r="L403" s="0" t="s">
        <v>2170</v>
      </c>
      <c r="M403" s="0" t="s">
        <v>2170</v>
      </c>
      <c r="N403" s="0" t="n">
        <f aca="false">FALSE()</f>
        <v>0</v>
      </c>
      <c r="O403" s="0" t="s">
        <v>5561</v>
      </c>
      <c r="P403" s="0" t="s">
        <v>2300</v>
      </c>
      <c r="Q403" s="380" t="n">
        <v>25569.125</v>
      </c>
      <c r="R403" s="0" t="n">
        <v>131278443</v>
      </c>
      <c r="S403" s="0" t="s">
        <v>2667</v>
      </c>
      <c r="U403" s="0" t="s">
        <v>2116</v>
      </c>
      <c r="V403" s="0" t="n">
        <v>0</v>
      </c>
      <c r="W403" s="0" t="s">
        <v>5562</v>
      </c>
      <c r="X403" s="0" t="n">
        <v>4</v>
      </c>
      <c r="Y403" s="0" t="n">
        <f aca="false">FALSE()</f>
        <v>0</v>
      </c>
      <c r="Z403" s="0" t="n">
        <f aca="false">FALSE()</f>
        <v>0</v>
      </c>
      <c r="AA403" s="0" t="n">
        <f aca="false">FALSE()</f>
        <v>0</v>
      </c>
      <c r="AB403" s="0" t="n">
        <f aca="false">FALSE()</f>
        <v>0</v>
      </c>
      <c r="AC403" s="0" t="n">
        <v>1</v>
      </c>
      <c r="AD403" s="0" t="s">
        <v>2129</v>
      </c>
      <c r="AE403" s="0" t="n">
        <f aca="false">TRUE()</f>
        <v>1</v>
      </c>
      <c r="AF403" s="0" t="s">
        <v>5563</v>
      </c>
      <c r="AG403" s="0" t="n">
        <v>2</v>
      </c>
      <c r="AH403" s="0" t="s">
        <v>5564</v>
      </c>
      <c r="AI403" s="0" t="s">
        <v>5565</v>
      </c>
      <c r="AJ403" s="0" t="n">
        <v>0</v>
      </c>
      <c r="AK403" s="0" t="s">
        <v>2118</v>
      </c>
      <c r="AL403" s="0" t="n">
        <f aca="false">FALSE()</f>
        <v>0</v>
      </c>
      <c r="AM403" s="0" t="n">
        <f aca="false">TRUE()</f>
        <v>1</v>
      </c>
      <c r="AN403" s="0" t="n">
        <f aca="false">FALSE()</f>
        <v>0</v>
      </c>
      <c r="AO403" s="0" t="n">
        <f aca="false">FALSE()</f>
        <v>0</v>
      </c>
      <c r="AP403" s="0" t="n">
        <f aca="false">TRUE()</f>
        <v>1</v>
      </c>
      <c r="AQ403" s="380" t="n">
        <v>44495.6076388889</v>
      </c>
      <c r="AR403" s="380" t="n">
        <v>44495.4166666667</v>
      </c>
      <c r="AS403" s="0" t="s">
        <v>5566</v>
      </c>
      <c r="AT403" s="0" t="s">
        <v>2170</v>
      </c>
      <c r="AU403" s="0" t="s">
        <v>2170</v>
      </c>
    </row>
    <row r="404" customFormat="false" ht="15" hidden="true" customHeight="false" outlineLevel="0" collapsed="false">
      <c r="A404" s="0" t="s">
        <v>5567</v>
      </c>
      <c r="B404" s="0" t="s">
        <v>5568</v>
      </c>
      <c r="C404" s="0" t="s">
        <v>5569</v>
      </c>
      <c r="D404" s="0" t="s">
        <v>2297</v>
      </c>
      <c r="E404" s="0" t="s">
        <v>5567</v>
      </c>
      <c r="F404" s="0" t="n">
        <v>1</v>
      </c>
      <c r="G404" s="0" t="s">
        <v>2298</v>
      </c>
      <c r="H404" s="0" t="s">
        <v>2170</v>
      </c>
      <c r="I404" s="0" t="s">
        <v>2170</v>
      </c>
      <c r="J404" s="0" t="s">
        <v>2170</v>
      </c>
      <c r="K404" s="0" t="s">
        <v>2170</v>
      </c>
      <c r="L404" s="0" t="s">
        <v>2170</v>
      </c>
      <c r="M404" s="0" t="s">
        <v>2170</v>
      </c>
      <c r="N404" s="0" t="n">
        <f aca="false">FALSE()</f>
        <v>0</v>
      </c>
      <c r="O404" s="0" t="s">
        <v>5570</v>
      </c>
      <c r="P404" s="0" t="s">
        <v>2300</v>
      </c>
      <c r="Q404" s="380" t="n">
        <v>25569.125</v>
      </c>
      <c r="R404" s="0" t="n">
        <v>20116096</v>
      </c>
      <c r="S404" s="0" t="s">
        <v>2301</v>
      </c>
      <c r="T404" s="0" t="s">
        <v>2302</v>
      </c>
      <c r="U404" s="0" t="s">
        <v>2114</v>
      </c>
      <c r="V404" s="0" t="n">
        <v>60000000</v>
      </c>
      <c r="W404" s="0" t="s">
        <v>2409</v>
      </c>
      <c r="X404" s="0" t="n">
        <v>4</v>
      </c>
      <c r="Y404" s="0" t="n">
        <f aca="false">FALSE()</f>
        <v>0</v>
      </c>
      <c r="Z404" s="0" t="n">
        <f aca="false">FALSE()</f>
        <v>0</v>
      </c>
      <c r="AA404" s="0" t="n">
        <f aca="false">FALSE()</f>
        <v>0</v>
      </c>
      <c r="AB404" s="0" t="n">
        <f aca="false">TRUE()</f>
        <v>1</v>
      </c>
      <c r="AC404" s="0" t="n">
        <v>1</v>
      </c>
      <c r="AD404" s="0" t="s">
        <v>2129</v>
      </c>
      <c r="AE404" s="0" t="n">
        <f aca="false">TRUE()</f>
        <v>1</v>
      </c>
      <c r="AF404" s="0" t="s">
        <v>5571</v>
      </c>
      <c r="AG404" s="0" t="n">
        <v>2</v>
      </c>
      <c r="AH404" s="0" t="s">
        <v>5572</v>
      </c>
      <c r="AI404" s="0" t="s">
        <v>5573</v>
      </c>
      <c r="AJ404" s="0" t="n">
        <v>0</v>
      </c>
      <c r="AK404" s="0" t="s">
        <v>2118</v>
      </c>
      <c r="AL404" s="0" t="n">
        <f aca="false">FALSE()</f>
        <v>0</v>
      </c>
      <c r="AM404" s="0" t="n">
        <f aca="false">TRUE()</f>
        <v>1</v>
      </c>
      <c r="AN404" s="0" t="n">
        <f aca="false">FALSE()</f>
        <v>0</v>
      </c>
      <c r="AO404" s="0" t="n">
        <f aca="false">FALSE()</f>
        <v>0</v>
      </c>
      <c r="AP404" s="0" t="n">
        <f aca="false">FALSE()</f>
        <v>0</v>
      </c>
      <c r="AQ404" s="380" t="n">
        <v>43524.7597222222</v>
      </c>
      <c r="AR404" s="380" t="n">
        <v>32687.1666666667</v>
      </c>
      <c r="AS404" s="0" t="s">
        <v>5574</v>
      </c>
      <c r="AT404" s="0" t="s">
        <v>2170</v>
      </c>
      <c r="AU404" s="0" t="s">
        <v>2170</v>
      </c>
    </row>
    <row r="405" customFormat="false" ht="15" hidden="true" customHeight="false" outlineLevel="0" collapsed="false">
      <c r="A405" s="0" t="s">
        <v>5575</v>
      </c>
      <c r="B405" s="0" t="s">
        <v>5576</v>
      </c>
      <c r="C405" s="0" t="s">
        <v>5577</v>
      </c>
      <c r="D405" s="0" t="s">
        <v>2297</v>
      </c>
      <c r="E405" s="0" t="s">
        <v>5575</v>
      </c>
      <c r="F405" s="0" t="n">
        <v>1</v>
      </c>
      <c r="G405" s="0" t="s">
        <v>2298</v>
      </c>
      <c r="H405" s="0" t="s">
        <v>2170</v>
      </c>
      <c r="I405" s="0" t="s">
        <v>2170</v>
      </c>
      <c r="J405" s="0" t="s">
        <v>2170</v>
      </c>
      <c r="K405" s="0" t="s">
        <v>2170</v>
      </c>
      <c r="L405" s="0" t="s">
        <v>2170</v>
      </c>
      <c r="M405" s="0" t="s">
        <v>2170</v>
      </c>
      <c r="N405" s="0" t="n">
        <f aca="false">FALSE()</f>
        <v>0</v>
      </c>
      <c r="O405" s="0" t="s">
        <v>5578</v>
      </c>
      <c r="P405" s="0" t="s">
        <v>2300</v>
      </c>
      <c r="Q405" s="380" t="n">
        <v>43035.125</v>
      </c>
      <c r="R405" s="0" t="n">
        <v>39388866</v>
      </c>
      <c r="S405" s="0" t="s">
        <v>2301</v>
      </c>
      <c r="T405" s="0" t="s">
        <v>2302</v>
      </c>
      <c r="U405" s="0" t="s">
        <v>2365</v>
      </c>
      <c r="V405" s="0" t="n">
        <v>200000000</v>
      </c>
      <c r="W405" s="0" t="s">
        <v>2321</v>
      </c>
      <c r="X405" s="0" t="n">
        <v>4</v>
      </c>
      <c r="Y405" s="0" t="n">
        <f aca="false">FALSE()</f>
        <v>0</v>
      </c>
      <c r="Z405" s="0" t="n">
        <f aca="false">FALSE()</f>
        <v>0</v>
      </c>
      <c r="AA405" s="0" t="n">
        <f aca="false">FALSE()</f>
        <v>0</v>
      </c>
      <c r="AB405" s="0" t="n">
        <f aca="false">FALSE()</f>
        <v>0</v>
      </c>
      <c r="AC405" s="0" t="n">
        <v>1</v>
      </c>
      <c r="AD405" s="0" t="s">
        <v>2129</v>
      </c>
      <c r="AE405" s="0" t="n">
        <f aca="false">TRUE()</f>
        <v>1</v>
      </c>
      <c r="AF405" s="0" t="s">
        <v>5579</v>
      </c>
      <c r="AG405" s="0" t="n">
        <v>2</v>
      </c>
      <c r="AH405" s="0" t="s">
        <v>5580</v>
      </c>
      <c r="AI405" s="0" t="s">
        <v>5581</v>
      </c>
      <c r="AJ405" s="0" t="n">
        <v>0</v>
      </c>
      <c r="AK405" s="0" t="s">
        <v>2118</v>
      </c>
      <c r="AL405" s="0" t="n">
        <f aca="false">FALSE()</f>
        <v>0</v>
      </c>
      <c r="AM405" s="0" t="n">
        <f aca="false">TRUE()</f>
        <v>1</v>
      </c>
      <c r="AN405" s="0" t="n">
        <f aca="false">FALSE()</f>
        <v>0</v>
      </c>
      <c r="AO405" s="0" t="n">
        <f aca="false">FALSE()</f>
        <v>0</v>
      </c>
      <c r="AP405" s="0" t="n">
        <f aca="false">FALSE()</f>
        <v>0</v>
      </c>
      <c r="AQ405" s="380" t="n">
        <v>43769.6673611111</v>
      </c>
      <c r="AR405" s="380" t="n">
        <v>43769.4166666667</v>
      </c>
      <c r="AS405" s="0" t="s">
        <v>5582</v>
      </c>
      <c r="AT405" s="0" t="s">
        <v>2170</v>
      </c>
      <c r="AU405" s="0" t="s">
        <v>2170</v>
      </c>
    </row>
    <row r="406" customFormat="false" ht="15" hidden="true" customHeight="false" outlineLevel="0" collapsed="false">
      <c r="A406" s="0" t="s">
        <v>5583</v>
      </c>
      <c r="B406" s="0" t="s">
        <v>5584</v>
      </c>
      <c r="C406" s="0" t="s">
        <v>5585</v>
      </c>
      <c r="D406" s="0" t="s">
        <v>2297</v>
      </c>
      <c r="E406" s="0" t="s">
        <v>5583</v>
      </c>
      <c r="F406" s="0" t="n">
        <v>1</v>
      </c>
      <c r="G406" s="0" t="s">
        <v>2298</v>
      </c>
      <c r="H406" s="0" t="s">
        <v>2170</v>
      </c>
      <c r="I406" s="0" t="s">
        <v>2170</v>
      </c>
      <c r="J406" s="0" t="s">
        <v>2170</v>
      </c>
      <c r="K406" s="0" t="s">
        <v>2170</v>
      </c>
      <c r="L406" s="0" t="s">
        <v>2170</v>
      </c>
      <c r="M406" s="0" t="s">
        <v>2170</v>
      </c>
      <c r="N406" s="0" t="n">
        <f aca="false">FALSE()</f>
        <v>0</v>
      </c>
      <c r="O406" s="0" t="s">
        <v>5586</v>
      </c>
      <c r="P406" s="0" t="s">
        <v>2300</v>
      </c>
      <c r="Q406" s="380" t="n">
        <v>25569.125</v>
      </c>
      <c r="R406" s="0" t="n">
        <v>110377338</v>
      </c>
      <c r="S406" s="0" t="s">
        <v>2301</v>
      </c>
      <c r="T406" s="0" t="s">
        <v>2302</v>
      </c>
      <c r="U406" s="0" t="s">
        <v>2684</v>
      </c>
      <c r="V406" s="0" t="n">
        <v>300000000</v>
      </c>
      <c r="W406" s="0" t="s">
        <v>2312</v>
      </c>
      <c r="X406" s="0" t="n">
        <v>4</v>
      </c>
      <c r="Y406" s="0" t="n">
        <f aca="false">FALSE()</f>
        <v>0</v>
      </c>
      <c r="Z406" s="0" t="n">
        <f aca="false">FALSE()</f>
        <v>0</v>
      </c>
      <c r="AA406" s="0" t="n">
        <f aca="false">FALSE()</f>
        <v>0</v>
      </c>
      <c r="AB406" s="0" t="n">
        <f aca="false">TRUE()</f>
        <v>1</v>
      </c>
      <c r="AC406" s="0" t="n">
        <v>1</v>
      </c>
      <c r="AD406" s="0" t="s">
        <v>2129</v>
      </c>
      <c r="AE406" s="0" t="n">
        <f aca="false">TRUE()</f>
        <v>1</v>
      </c>
      <c r="AF406" s="0" t="s">
        <v>5587</v>
      </c>
      <c r="AG406" s="0" t="n">
        <v>2</v>
      </c>
      <c r="AH406" s="0" t="s">
        <v>5588</v>
      </c>
      <c r="AI406" s="0" t="s">
        <v>5589</v>
      </c>
      <c r="AJ406" s="0" t="n">
        <v>0</v>
      </c>
      <c r="AK406" s="0" t="s">
        <v>2118</v>
      </c>
      <c r="AL406" s="0" t="n">
        <f aca="false">FALSE()</f>
        <v>0</v>
      </c>
      <c r="AM406" s="0" t="n">
        <f aca="false">TRUE()</f>
        <v>1</v>
      </c>
      <c r="AN406" s="0" t="n">
        <f aca="false">FALSE()</f>
        <v>0</v>
      </c>
      <c r="AO406" s="0" t="n">
        <f aca="false">FALSE()</f>
        <v>0</v>
      </c>
      <c r="AP406" s="0" t="n">
        <f aca="false">FALSE()</f>
        <v>0</v>
      </c>
      <c r="AQ406" s="380" t="n">
        <v>44169.7284722222</v>
      </c>
      <c r="AR406" s="380" t="n">
        <v>44169.4166666667</v>
      </c>
      <c r="AS406" s="0" t="s">
        <v>5590</v>
      </c>
      <c r="AT406" s="0" t="s">
        <v>2170</v>
      </c>
      <c r="AU406" s="0" t="s">
        <v>2170</v>
      </c>
    </row>
    <row r="407" customFormat="false" ht="15" hidden="true" customHeight="false" outlineLevel="0" collapsed="false">
      <c r="A407" s="0" t="s">
        <v>5591</v>
      </c>
      <c r="B407" s="0" t="s">
        <v>5592</v>
      </c>
      <c r="C407" s="0" t="s">
        <v>5593</v>
      </c>
      <c r="D407" s="0" t="s">
        <v>2297</v>
      </c>
      <c r="E407" s="0" t="s">
        <v>5591</v>
      </c>
      <c r="F407" s="0" t="n">
        <v>1</v>
      </c>
      <c r="G407" s="0" t="s">
        <v>2298</v>
      </c>
      <c r="H407" s="0" t="s">
        <v>2170</v>
      </c>
      <c r="I407" s="0" t="s">
        <v>2170</v>
      </c>
      <c r="J407" s="0" t="s">
        <v>2170</v>
      </c>
      <c r="K407" s="0" t="s">
        <v>2170</v>
      </c>
      <c r="L407" s="0" t="s">
        <v>2170</v>
      </c>
      <c r="M407" s="0" t="s">
        <v>2170</v>
      </c>
      <c r="N407" s="0" t="n">
        <f aca="false">FALSE()</f>
        <v>0</v>
      </c>
      <c r="O407" s="0" t="s">
        <v>5594</v>
      </c>
      <c r="P407" s="0" t="s">
        <v>2300</v>
      </c>
      <c r="Q407" s="380" t="n">
        <v>25569.125</v>
      </c>
      <c r="R407" s="0" t="n">
        <v>31390135</v>
      </c>
      <c r="S407" s="0" t="s">
        <v>3545</v>
      </c>
      <c r="T407" s="0" t="s">
        <v>3546</v>
      </c>
      <c r="U407" s="0" t="s">
        <v>2365</v>
      </c>
      <c r="V407" s="0" t="n">
        <v>0</v>
      </c>
      <c r="W407" s="0" t="s">
        <v>2409</v>
      </c>
      <c r="X407" s="0" t="n">
        <v>4</v>
      </c>
      <c r="Y407" s="0" t="n">
        <f aca="false">FALSE()</f>
        <v>0</v>
      </c>
      <c r="Z407" s="0" t="n">
        <f aca="false">FALSE()</f>
        <v>0</v>
      </c>
      <c r="AA407" s="0" t="n">
        <f aca="false">FALSE()</f>
        <v>0</v>
      </c>
      <c r="AB407" s="0" t="n">
        <f aca="false">FALSE()</f>
        <v>0</v>
      </c>
      <c r="AC407" s="0" t="n">
        <v>1</v>
      </c>
      <c r="AD407" s="0" t="s">
        <v>2129</v>
      </c>
      <c r="AE407" s="0" t="n">
        <f aca="false">TRUE()</f>
        <v>1</v>
      </c>
      <c r="AF407" s="0" t="s">
        <v>5595</v>
      </c>
      <c r="AG407" s="0" t="n">
        <v>2</v>
      </c>
      <c r="AH407" s="0" t="s">
        <v>5596</v>
      </c>
      <c r="AI407" s="0" t="s">
        <v>5597</v>
      </c>
      <c r="AJ407" s="0" t="n">
        <v>0</v>
      </c>
      <c r="AK407" s="0" t="s">
        <v>2118</v>
      </c>
      <c r="AL407" s="0" t="n">
        <f aca="false">FALSE()</f>
        <v>0</v>
      </c>
      <c r="AM407" s="0" t="n">
        <f aca="false">TRUE()</f>
        <v>1</v>
      </c>
      <c r="AN407" s="0" t="n">
        <f aca="false">FALSE()</f>
        <v>0</v>
      </c>
      <c r="AO407" s="0" t="n">
        <f aca="false">FALSE()</f>
        <v>0</v>
      </c>
      <c r="AP407" s="0" t="n">
        <f aca="false">TRUE()</f>
        <v>1</v>
      </c>
      <c r="AQ407" s="380" t="n">
        <v>44558.6520833333</v>
      </c>
      <c r="AR407" s="380" t="n">
        <v>44558.4166666667</v>
      </c>
      <c r="AS407" s="0" t="s">
        <v>5598</v>
      </c>
      <c r="AT407" s="0" t="s">
        <v>2170</v>
      </c>
      <c r="AU407" s="0" t="s">
        <v>2170</v>
      </c>
    </row>
    <row r="408" customFormat="false" ht="15" hidden="true" customHeight="false" outlineLevel="0" collapsed="false">
      <c r="A408" s="0" t="s">
        <v>5599</v>
      </c>
      <c r="B408" s="0" t="s">
        <v>5600</v>
      </c>
      <c r="C408" s="0" t="s">
        <v>5601</v>
      </c>
      <c r="D408" s="0" t="s">
        <v>2297</v>
      </c>
      <c r="E408" s="0" t="s">
        <v>5599</v>
      </c>
      <c r="F408" s="0" t="n">
        <v>1</v>
      </c>
      <c r="G408" s="0" t="s">
        <v>2298</v>
      </c>
      <c r="H408" s="0" t="s">
        <v>2170</v>
      </c>
      <c r="I408" s="0" t="s">
        <v>2170</v>
      </c>
      <c r="J408" s="0" t="s">
        <v>2170</v>
      </c>
      <c r="K408" s="0" t="s">
        <v>2170</v>
      </c>
      <c r="L408" s="0" t="s">
        <v>2170</v>
      </c>
      <c r="M408" s="0" t="s">
        <v>2170</v>
      </c>
      <c r="N408" s="0" t="n">
        <f aca="false">FALSE()</f>
        <v>0</v>
      </c>
      <c r="O408" s="0" t="s">
        <v>5602</v>
      </c>
      <c r="P408" s="0" t="s">
        <v>2300</v>
      </c>
      <c r="Q408" s="380" t="n">
        <v>25569.125</v>
      </c>
      <c r="R408" s="0" t="n">
        <v>39483360</v>
      </c>
      <c r="S408" s="0" t="s">
        <v>2301</v>
      </c>
      <c r="T408" s="0" t="s">
        <v>2302</v>
      </c>
      <c r="U408" s="0" t="s">
        <v>2115</v>
      </c>
      <c r="V408" s="0" t="n">
        <v>160000000</v>
      </c>
      <c r="W408" s="0" t="s">
        <v>2366</v>
      </c>
      <c r="X408" s="0" t="n">
        <v>4</v>
      </c>
      <c r="Y408" s="0" t="n">
        <f aca="false">FALSE()</f>
        <v>0</v>
      </c>
      <c r="Z408" s="0" t="n">
        <f aca="false">FALSE()</f>
        <v>0</v>
      </c>
      <c r="AA408" s="0" t="n">
        <f aca="false">FALSE()</f>
        <v>0</v>
      </c>
      <c r="AB408" s="0" t="n">
        <f aca="false">TRUE()</f>
        <v>1</v>
      </c>
      <c r="AC408" s="0" t="n">
        <v>1</v>
      </c>
      <c r="AD408" s="0" t="s">
        <v>2129</v>
      </c>
      <c r="AE408" s="0" t="n">
        <f aca="false">TRUE()</f>
        <v>1</v>
      </c>
      <c r="AF408" s="0" t="s">
        <v>5603</v>
      </c>
      <c r="AG408" s="0" t="n">
        <v>2</v>
      </c>
      <c r="AH408" s="0" t="s">
        <v>5604</v>
      </c>
      <c r="AI408" s="0" t="s">
        <v>5605</v>
      </c>
      <c r="AJ408" s="0" t="n">
        <v>0</v>
      </c>
      <c r="AK408" s="0" t="s">
        <v>2118</v>
      </c>
      <c r="AL408" s="0" t="n">
        <f aca="false">FALSE()</f>
        <v>0</v>
      </c>
      <c r="AM408" s="0" t="n">
        <f aca="false">TRUE()</f>
        <v>1</v>
      </c>
      <c r="AN408" s="0" t="n">
        <f aca="false">FALSE()</f>
        <v>0</v>
      </c>
      <c r="AO408" s="0" t="n">
        <f aca="false">FALSE()</f>
        <v>0</v>
      </c>
      <c r="AP408" s="0" t="n">
        <f aca="false">FALSE()</f>
        <v>0</v>
      </c>
      <c r="AQ408" s="380" t="n">
        <v>43969.6875</v>
      </c>
      <c r="AR408" s="380" t="n">
        <v>43969.4166666667</v>
      </c>
      <c r="AS408" s="0" t="s">
        <v>5606</v>
      </c>
      <c r="AT408" s="0" t="s">
        <v>2170</v>
      </c>
      <c r="AU408" s="0" t="s">
        <v>2170</v>
      </c>
    </row>
    <row r="409" customFormat="false" ht="15" hidden="true" customHeight="false" outlineLevel="0" collapsed="false">
      <c r="A409" s="0" t="s">
        <v>5607</v>
      </c>
      <c r="B409" s="0" t="s">
        <v>5608</v>
      </c>
      <c r="C409" s="0" t="s">
        <v>5609</v>
      </c>
      <c r="D409" s="0" t="s">
        <v>2525</v>
      </c>
      <c r="E409" s="0" t="s">
        <v>5607</v>
      </c>
      <c r="F409" s="0" t="n">
        <v>10</v>
      </c>
      <c r="G409" s="0" t="s">
        <v>2526</v>
      </c>
      <c r="H409" s="0" t="s">
        <v>2170</v>
      </c>
      <c r="I409" s="0" t="s">
        <v>2170</v>
      </c>
      <c r="J409" s="0" t="s">
        <v>2170</v>
      </c>
      <c r="K409" s="0" t="s">
        <v>2170</v>
      </c>
      <c r="L409" s="0" t="s">
        <v>2170</v>
      </c>
      <c r="M409" s="0" t="s">
        <v>2170</v>
      </c>
      <c r="N409" s="0" t="n">
        <f aca="false">FALSE()</f>
        <v>0</v>
      </c>
      <c r="O409" s="0" t="s">
        <v>5610</v>
      </c>
      <c r="P409" s="0" t="s">
        <v>2300</v>
      </c>
      <c r="Q409" s="380" t="n">
        <v>25569.125</v>
      </c>
      <c r="R409" s="0" t="n">
        <v>1281821510</v>
      </c>
      <c r="S409" s="0" t="s">
        <v>2528</v>
      </c>
      <c r="T409" s="0" t="s">
        <v>2529</v>
      </c>
      <c r="U409" s="0" t="s">
        <v>2365</v>
      </c>
      <c r="V409" s="0" t="n">
        <v>8850000000</v>
      </c>
      <c r="W409" s="0" t="s">
        <v>2565</v>
      </c>
      <c r="X409" s="0" t="n">
        <v>4</v>
      </c>
      <c r="Y409" s="0" t="n">
        <f aca="false">FALSE()</f>
        <v>0</v>
      </c>
      <c r="Z409" s="0" t="n">
        <f aca="false">FALSE()</f>
        <v>0</v>
      </c>
      <c r="AA409" s="0" t="n">
        <f aca="false">FALSE()</f>
        <v>0</v>
      </c>
      <c r="AB409" s="0" t="n">
        <f aca="false">FALSE()</f>
        <v>0</v>
      </c>
      <c r="AC409" s="0" t="n">
        <v>1</v>
      </c>
      <c r="AD409" s="0" t="s">
        <v>2137</v>
      </c>
      <c r="AE409" s="0" t="n">
        <f aca="false">TRUE()</f>
        <v>1</v>
      </c>
      <c r="AF409" s="0" t="s">
        <v>5611</v>
      </c>
      <c r="AG409" s="0" t="n">
        <v>2</v>
      </c>
      <c r="AH409" s="0" t="s">
        <v>5612</v>
      </c>
      <c r="AI409" s="0" t="s">
        <v>5613</v>
      </c>
      <c r="AJ409" s="0" t="n">
        <v>0</v>
      </c>
      <c r="AK409" s="0" t="s">
        <v>3378</v>
      </c>
      <c r="AL409" s="0" t="n">
        <f aca="false">FALSE()</f>
        <v>0</v>
      </c>
      <c r="AM409" s="0" t="n">
        <f aca="false">FALSE()</f>
        <v>0</v>
      </c>
      <c r="AN409" s="0" t="n">
        <f aca="false">FALSE()</f>
        <v>0</v>
      </c>
      <c r="AO409" s="0" t="n">
        <f aca="false">FALSE()</f>
        <v>0</v>
      </c>
      <c r="AP409" s="0" t="n">
        <f aca="false">TRUE()</f>
        <v>1</v>
      </c>
      <c r="AQ409" s="380" t="n">
        <v>44846.3402777778</v>
      </c>
      <c r="AR409" s="380" t="n">
        <v>44846.4166666667</v>
      </c>
      <c r="AS409" s="0" t="s">
        <v>5614</v>
      </c>
      <c r="AT409" s="0" t="s">
        <v>2170</v>
      </c>
      <c r="AU409" s="0" t="s">
        <v>2170</v>
      </c>
    </row>
    <row r="410" customFormat="false" ht="15" hidden="true" customHeight="false" outlineLevel="0" collapsed="false">
      <c r="A410" s="0" t="s">
        <v>5615</v>
      </c>
      <c r="B410" s="0" t="s">
        <v>5616</v>
      </c>
      <c r="C410" s="0" t="s">
        <v>5617</v>
      </c>
      <c r="D410" s="0" t="s">
        <v>2297</v>
      </c>
      <c r="E410" s="0" t="s">
        <v>5615</v>
      </c>
      <c r="F410" s="0" t="n">
        <v>1</v>
      </c>
      <c r="G410" s="0" t="s">
        <v>2298</v>
      </c>
      <c r="H410" s="0" t="s">
        <v>2170</v>
      </c>
      <c r="I410" s="0" t="s">
        <v>2170</v>
      </c>
      <c r="J410" s="0" t="s">
        <v>2170</v>
      </c>
      <c r="K410" s="0" t="s">
        <v>2170</v>
      </c>
      <c r="L410" s="0" t="s">
        <v>2170</v>
      </c>
      <c r="M410" s="0" t="s">
        <v>2170</v>
      </c>
      <c r="N410" s="0" t="n">
        <f aca="false">FALSE()</f>
        <v>0</v>
      </c>
      <c r="O410" s="0" t="s">
        <v>5618</v>
      </c>
      <c r="P410" s="0" t="s">
        <v>2300</v>
      </c>
      <c r="Q410" s="380" t="n">
        <v>25569.125</v>
      </c>
      <c r="R410" s="0" t="n">
        <v>499734892</v>
      </c>
      <c r="S410" s="0" t="s">
        <v>2301</v>
      </c>
      <c r="T410" s="0" t="s">
        <v>2302</v>
      </c>
      <c r="U410" s="0" t="s">
        <v>2114</v>
      </c>
      <c r="V410" s="0" t="n">
        <v>600000000</v>
      </c>
      <c r="W410" s="0" t="s">
        <v>5619</v>
      </c>
      <c r="X410" s="0" t="n">
        <v>4</v>
      </c>
      <c r="Y410" s="0" t="n">
        <f aca="false">FALSE()</f>
        <v>0</v>
      </c>
      <c r="Z410" s="0" t="n">
        <f aca="false">FALSE()</f>
        <v>0</v>
      </c>
      <c r="AA410" s="0" t="n">
        <f aca="false">FALSE()</f>
        <v>0</v>
      </c>
      <c r="AB410" s="0" t="n">
        <f aca="false">TRUE()</f>
        <v>1</v>
      </c>
      <c r="AC410" s="0" t="n">
        <v>1</v>
      </c>
      <c r="AD410" s="0" t="s">
        <v>2129</v>
      </c>
      <c r="AE410" s="0" t="n">
        <f aca="false">TRUE()</f>
        <v>1</v>
      </c>
      <c r="AF410" s="0" t="s">
        <v>5620</v>
      </c>
      <c r="AG410" s="0" t="n">
        <v>2</v>
      </c>
      <c r="AH410" s="0" t="s">
        <v>5621</v>
      </c>
      <c r="AI410" s="0" t="s">
        <v>5622</v>
      </c>
      <c r="AJ410" s="0" t="n">
        <v>0</v>
      </c>
      <c r="AK410" s="0" t="s">
        <v>2118</v>
      </c>
      <c r="AL410" s="0" t="n">
        <f aca="false">FALSE()</f>
        <v>0</v>
      </c>
      <c r="AM410" s="0" t="n">
        <f aca="false">TRUE()</f>
        <v>1</v>
      </c>
      <c r="AN410" s="0" t="n">
        <f aca="false">FALSE()</f>
        <v>0</v>
      </c>
      <c r="AO410" s="0" t="n">
        <f aca="false">FALSE()</f>
        <v>0</v>
      </c>
      <c r="AP410" s="0" t="n">
        <f aca="false">FALSE()</f>
        <v>0</v>
      </c>
      <c r="AQ410" s="380" t="n">
        <v>43123.6902777778</v>
      </c>
      <c r="AR410" s="380" t="n">
        <v>32702.1666666667</v>
      </c>
      <c r="AS410" s="0" t="s">
        <v>5623</v>
      </c>
      <c r="AT410" s="0" t="s">
        <v>2170</v>
      </c>
      <c r="AU410" s="0" t="s">
        <v>2170</v>
      </c>
    </row>
    <row r="411" customFormat="false" ht="15" hidden="true" customHeight="false" outlineLevel="0" collapsed="false">
      <c r="A411" s="0" t="s">
        <v>5624</v>
      </c>
      <c r="B411" s="0" t="s">
        <v>5625</v>
      </c>
      <c r="C411" s="0" t="s">
        <v>5626</v>
      </c>
      <c r="D411" s="0" t="s">
        <v>2888</v>
      </c>
      <c r="E411" s="0" t="s">
        <v>5624</v>
      </c>
      <c r="F411" s="0" t="n">
        <v>1</v>
      </c>
      <c r="G411" s="0" t="s">
        <v>434</v>
      </c>
      <c r="H411" s="0" t="s">
        <v>2170</v>
      </c>
      <c r="I411" s="0" t="s">
        <v>2170</v>
      </c>
      <c r="J411" s="0" t="s">
        <v>2170</v>
      </c>
      <c r="K411" s="0" t="s">
        <v>2170</v>
      </c>
      <c r="L411" s="0" t="s">
        <v>2170</v>
      </c>
      <c r="M411" s="0" t="s">
        <v>2170</v>
      </c>
      <c r="N411" s="0" t="n">
        <f aca="false">FALSE()</f>
        <v>0</v>
      </c>
      <c r="O411" s="0" t="s">
        <v>5627</v>
      </c>
      <c r="P411" s="0" t="s">
        <v>2890</v>
      </c>
      <c r="Q411" s="380" t="n">
        <v>36803.1666666667</v>
      </c>
      <c r="R411" s="0" t="n">
        <v>286836224</v>
      </c>
      <c r="S411" s="0" t="s">
        <v>601</v>
      </c>
      <c r="T411" s="0" t="s">
        <v>2602</v>
      </c>
      <c r="U411" s="0" t="s">
        <v>2115</v>
      </c>
      <c r="V411" s="0" t="n">
        <v>375840500</v>
      </c>
      <c r="W411" s="0" t="s">
        <v>2603</v>
      </c>
      <c r="X411" s="0" t="n">
        <v>5</v>
      </c>
      <c r="Y411" s="0" t="n">
        <f aca="false">FALSE()</f>
        <v>0</v>
      </c>
      <c r="Z411" s="0" t="n">
        <f aca="false">TRUE()</f>
        <v>1</v>
      </c>
      <c r="AA411" s="0" t="n">
        <f aca="false">TRUE()</f>
        <v>1</v>
      </c>
      <c r="AB411" s="0" t="n">
        <f aca="false">TRUE()</f>
        <v>1</v>
      </c>
      <c r="AC411" s="0" t="n">
        <v>1</v>
      </c>
      <c r="AD411" s="0" t="s">
        <v>2129</v>
      </c>
      <c r="AE411" s="0" t="n">
        <f aca="false">TRUE()</f>
        <v>1</v>
      </c>
      <c r="AF411" s="0" t="s">
        <v>5628</v>
      </c>
      <c r="AG411" s="0" t="n">
        <v>1</v>
      </c>
      <c r="AH411" s="0" t="s">
        <v>5629</v>
      </c>
      <c r="AI411" s="0" t="s">
        <v>5630</v>
      </c>
      <c r="AJ411" s="0" t="n">
        <v>0</v>
      </c>
      <c r="AK411" s="0" t="s">
        <v>2118</v>
      </c>
      <c r="AL411" s="0" t="n">
        <f aca="false">TRUE()</f>
        <v>1</v>
      </c>
      <c r="AM411" s="0" t="n">
        <f aca="false">TRUE()</f>
        <v>1</v>
      </c>
      <c r="AN411" s="0" t="n">
        <f aca="false">FALSE()</f>
        <v>0</v>
      </c>
      <c r="AO411" s="0" t="n">
        <f aca="false">FALSE()</f>
        <v>0</v>
      </c>
      <c r="AP411" s="0" t="n">
        <f aca="false">FALSE()</f>
        <v>0</v>
      </c>
      <c r="AQ411" s="380" t="n">
        <v>45093.68125</v>
      </c>
      <c r="AR411" s="380" t="n">
        <v>45093.4166666667</v>
      </c>
      <c r="AS411" s="0" t="s">
        <v>5631</v>
      </c>
      <c r="AT411" s="0" t="s">
        <v>2170</v>
      </c>
      <c r="AU411" s="0" t="s">
        <v>2170</v>
      </c>
    </row>
    <row r="412" customFormat="false" ht="15" hidden="true" customHeight="false" outlineLevel="0" collapsed="false">
      <c r="A412" s="0" t="s">
        <v>5632</v>
      </c>
      <c r="B412" s="0" t="s">
        <v>5633</v>
      </c>
      <c r="C412" s="0" t="s">
        <v>5634</v>
      </c>
      <c r="D412" s="0" t="s">
        <v>2297</v>
      </c>
      <c r="E412" s="0" t="s">
        <v>5632</v>
      </c>
      <c r="F412" s="0" t="n">
        <v>1</v>
      </c>
      <c r="G412" s="0" t="s">
        <v>2298</v>
      </c>
      <c r="H412" s="0" t="s">
        <v>2170</v>
      </c>
      <c r="I412" s="0" t="s">
        <v>2170</v>
      </c>
      <c r="J412" s="0" t="s">
        <v>2170</v>
      </c>
      <c r="K412" s="0" t="s">
        <v>2170</v>
      </c>
      <c r="L412" s="0" t="s">
        <v>2170</v>
      </c>
      <c r="M412" s="0" t="s">
        <v>2170</v>
      </c>
      <c r="N412" s="0" t="n">
        <f aca="false">FALSE()</f>
        <v>0</v>
      </c>
      <c r="O412" s="0" t="s">
        <v>5635</v>
      </c>
      <c r="P412" s="0" t="s">
        <v>2300</v>
      </c>
      <c r="Q412" s="380" t="n">
        <v>25569.125</v>
      </c>
      <c r="R412" s="0" t="n">
        <v>466461155</v>
      </c>
      <c r="S412" s="0" t="s">
        <v>2491</v>
      </c>
      <c r="T412" s="0" t="s">
        <v>2492</v>
      </c>
      <c r="U412" s="0" t="s">
        <v>2574</v>
      </c>
      <c r="V412" s="0" t="n">
        <v>0</v>
      </c>
      <c r="W412" s="0" t="s">
        <v>2356</v>
      </c>
      <c r="X412" s="0" t="n">
        <v>4</v>
      </c>
      <c r="Y412" s="0" t="n">
        <f aca="false">FALSE()</f>
        <v>0</v>
      </c>
      <c r="Z412" s="0" t="n">
        <f aca="false">FALSE()</f>
        <v>0</v>
      </c>
      <c r="AA412" s="0" t="n">
        <f aca="false">FALSE()</f>
        <v>0</v>
      </c>
      <c r="AB412" s="0" t="n">
        <f aca="false">TRUE()</f>
        <v>1</v>
      </c>
      <c r="AC412" s="0" t="n">
        <v>1</v>
      </c>
      <c r="AD412" s="0" t="s">
        <v>2129</v>
      </c>
      <c r="AE412" s="0" t="n">
        <f aca="false">TRUE()</f>
        <v>1</v>
      </c>
      <c r="AF412" s="0" t="s">
        <v>5636</v>
      </c>
      <c r="AG412" s="0" t="n">
        <v>2</v>
      </c>
      <c r="AH412" s="0" t="s">
        <v>5637</v>
      </c>
      <c r="AI412" s="0" t="s">
        <v>5638</v>
      </c>
      <c r="AJ412" s="0" t="n">
        <v>0</v>
      </c>
      <c r="AK412" s="0" t="s">
        <v>2118</v>
      </c>
      <c r="AL412" s="0" t="n">
        <f aca="false">FALSE()</f>
        <v>0</v>
      </c>
      <c r="AM412" s="0" t="n">
        <f aca="false">TRUE()</f>
        <v>1</v>
      </c>
      <c r="AN412" s="0" t="n">
        <f aca="false">FALSE()</f>
        <v>0</v>
      </c>
      <c r="AO412" s="0" t="n">
        <f aca="false">FALSE()</f>
        <v>0</v>
      </c>
      <c r="AP412" s="0" t="n">
        <f aca="false">FALSE()</f>
        <v>0</v>
      </c>
      <c r="AQ412" s="380" t="n">
        <v>43123.6298611111</v>
      </c>
      <c r="AR412" s="380" t="n">
        <v>37056.1666666667</v>
      </c>
      <c r="AS412" s="0" t="s">
        <v>5639</v>
      </c>
      <c r="AT412" s="0" t="s">
        <v>2170</v>
      </c>
      <c r="AU412" s="0" t="s">
        <v>2170</v>
      </c>
    </row>
    <row r="413" customFormat="false" ht="15" hidden="true" customHeight="false" outlineLevel="0" collapsed="false">
      <c r="A413" s="0" t="s">
        <v>5640</v>
      </c>
      <c r="B413" s="0" t="s">
        <v>5641</v>
      </c>
      <c r="C413" s="0" t="s">
        <v>5642</v>
      </c>
      <c r="D413" s="0" t="s">
        <v>2297</v>
      </c>
      <c r="E413" s="0" t="s">
        <v>5640</v>
      </c>
      <c r="F413" s="0" t="n">
        <v>1</v>
      </c>
      <c r="G413" s="0" t="s">
        <v>2298</v>
      </c>
      <c r="H413" s="0" t="s">
        <v>2170</v>
      </c>
      <c r="I413" s="0" t="s">
        <v>2170</v>
      </c>
      <c r="J413" s="0" t="s">
        <v>2170</v>
      </c>
      <c r="K413" s="0" t="s">
        <v>2170</v>
      </c>
      <c r="L413" s="0" t="s">
        <v>2170</v>
      </c>
      <c r="M413" s="0" t="s">
        <v>2170</v>
      </c>
      <c r="N413" s="0" t="n">
        <f aca="false">FALSE()</f>
        <v>0</v>
      </c>
      <c r="O413" s="0" t="s">
        <v>5643</v>
      </c>
      <c r="P413" s="0" t="s">
        <v>2300</v>
      </c>
      <c r="Q413" s="380" t="n">
        <v>25569.125</v>
      </c>
      <c r="R413" s="0" t="n">
        <v>43248297</v>
      </c>
      <c r="S413" s="0" t="s">
        <v>2301</v>
      </c>
      <c r="T413" s="0" t="s">
        <v>2302</v>
      </c>
      <c r="U413" s="0" t="s">
        <v>610</v>
      </c>
      <c r="V413" s="0" t="n">
        <v>100000000</v>
      </c>
      <c r="W413" s="0" t="s">
        <v>2366</v>
      </c>
      <c r="X413" s="0" t="n">
        <v>1</v>
      </c>
      <c r="Y413" s="0" t="n">
        <f aca="false">FALSE()</f>
        <v>0</v>
      </c>
      <c r="Z413" s="0" t="n">
        <f aca="false">FALSE()</f>
        <v>0</v>
      </c>
      <c r="AA413" s="0" t="n">
        <f aca="false">FALSE()</f>
        <v>0</v>
      </c>
      <c r="AB413" s="0" t="n">
        <f aca="false">TRUE()</f>
        <v>1</v>
      </c>
      <c r="AC413" s="0" t="n">
        <v>1</v>
      </c>
      <c r="AD413" s="0" t="s">
        <v>2129</v>
      </c>
      <c r="AE413" s="0" t="n">
        <f aca="false">TRUE()</f>
        <v>1</v>
      </c>
      <c r="AF413" s="0" t="s">
        <v>5644</v>
      </c>
      <c r="AG413" s="0" t="n">
        <v>2</v>
      </c>
      <c r="AH413" s="0" t="s">
        <v>5645</v>
      </c>
      <c r="AI413" s="0" t="s">
        <v>5646</v>
      </c>
      <c r="AJ413" s="0" t="n">
        <v>0</v>
      </c>
      <c r="AK413" s="0" t="s">
        <v>2118</v>
      </c>
      <c r="AL413" s="0" t="n">
        <f aca="false">FALSE()</f>
        <v>0</v>
      </c>
      <c r="AM413" s="0" t="n">
        <f aca="false">TRUE()</f>
        <v>1</v>
      </c>
      <c r="AN413" s="0" t="n">
        <f aca="false">FALSE()</f>
        <v>0</v>
      </c>
      <c r="AO413" s="0" t="n">
        <f aca="false">FALSE()</f>
        <v>0</v>
      </c>
      <c r="AP413" s="0" t="n">
        <f aca="false">FALSE()</f>
        <v>0</v>
      </c>
      <c r="AQ413" s="380" t="n">
        <v>44169.7291666667</v>
      </c>
      <c r="AR413" s="380" t="n">
        <v>44169.4166666667</v>
      </c>
      <c r="AS413" s="0" t="s">
        <v>5647</v>
      </c>
      <c r="AT413" s="0" t="s">
        <v>2170</v>
      </c>
      <c r="AU413" s="0" t="s">
        <v>2170</v>
      </c>
    </row>
    <row r="414" customFormat="false" ht="15" hidden="true" customHeight="false" outlineLevel="0" collapsed="false">
      <c r="A414" s="0" t="s">
        <v>5648</v>
      </c>
      <c r="B414" s="0" t="s">
        <v>5649</v>
      </c>
      <c r="C414" s="0" t="s">
        <v>5650</v>
      </c>
      <c r="D414" s="0" t="s">
        <v>2297</v>
      </c>
      <c r="E414" s="0" t="s">
        <v>5648</v>
      </c>
      <c r="F414" s="0" t="n">
        <v>1</v>
      </c>
      <c r="G414" s="0" t="s">
        <v>2298</v>
      </c>
      <c r="H414" s="0" t="s">
        <v>2170</v>
      </c>
      <c r="I414" s="0" t="s">
        <v>2170</v>
      </c>
      <c r="J414" s="0" t="s">
        <v>2170</v>
      </c>
      <c r="K414" s="0" t="s">
        <v>2170</v>
      </c>
      <c r="L414" s="0" t="s">
        <v>2170</v>
      </c>
      <c r="M414" s="0" t="s">
        <v>2170</v>
      </c>
      <c r="N414" s="0" t="n">
        <f aca="false">FALSE()</f>
        <v>0</v>
      </c>
      <c r="O414" s="0" t="s">
        <v>5651</v>
      </c>
      <c r="P414" s="0" t="s">
        <v>2300</v>
      </c>
      <c r="Q414" s="380" t="n">
        <v>25569.125</v>
      </c>
      <c r="R414" s="0" t="n">
        <v>289981446</v>
      </c>
      <c r="S414" s="0" t="s">
        <v>2301</v>
      </c>
      <c r="T414" s="0" t="s">
        <v>2302</v>
      </c>
      <c r="U414" s="0" t="s">
        <v>2116</v>
      </c>
      <c r="V414" s="0" t="n">
        <v>0</v>
      </c>
      <c r="W414" s="0" t="s">
        <v>2366</v>
      </c>
      <c r="X414" s="0" t="n">
        <v>4</v>
      </c>
      <c r="Y414" s="0" t="n">
        <f aca="false">FALSE()</f>
        <v>0</v>
      </c>
      <c r="Z414" s="0" t="n">
        <f aca="false">FALSE()</f>
        <v>0</v>
      </c>
      <c r="AA414" s="0" t="n">
        <f aca="false">FALSE()</f>
        <v>0</v>
      </c>
      <c r="AB414" s="0" t="n">
        <f aca="false">TRUE()</f>
        <v>1</v>
      </c>
      <c r="AC414" s="0" t="n">
        <v>1</v>
      </c>
      <c r="AD414" s="0" t="s">
        <v>2129</v>
      </c>
      <c r="AE414" s="0" t="n">
        <f aca="false">TRUE()</f>
        <v>1</v>
      </c>
      <c r="AF414" s="0" t="s">
        <v>5652</v>
      </c>
      <c r="AG414" s="0" t="n">
        <v>2</v>
      </c>
      <c r="AH414" s="0" t="s">
        <v>5653</v>
      </c>
      <c r="AI414" s="0" t="s">
        <v>5654</v>
      </c>
      <c r="AJ414" s="0" t="n">
        <v>0</v>
      </c>
      <c r="AK414" s="0" t="s">
        <v>2118</v>
      </c>
      <c r="AL414" s="0" t="n">
        <f aca="false">FALSE()</f>
        <v>0</v>
      </c>
      <c r="AM414" s="0" t="n">
        <f aca="false">TRUE()</f>
        <v>1</v>
      </c>
      <c r="AN414" s="0" t="n">
        <f aca="false">FALSE()</f>
        <v>0</v>
      </c>
      <c r="AO414" s="0" t="n">
        <f aca="false">FALSE()</f>
        <v>0</v>
      </c>
      <c r="AP414" s="0" t="n">
        <f aca="false">FALSE()</f>
        <v>0</v>
      </c>
      <c r="AQ414" s="380" t="n">
        <v>44041.6875</v>
      </c>
      <c r="AR414" s="380" t="n">
        <v>44041.4166666667</v>
      </c>
      <c r="AS414" s="0" t="s">
        <v>5655</v>
      </c>
      <c r="AT414" s="0" t="s">
        <v>2170</v>
      </c>
      <c r="AU414" s="0" t="s">
        <v>2170</v>
      </c>
    </row>
    <row r="415" customFormat="false" ht="15" hidden="true" customHeight="false" outlineLevel="0" collapsed="false">
      <c r="A415" s="0" t="s">
        <v>5656</v>
      </c>
      <c r="B415" s="0" t="s">
        <v>5657</v>
      </c>
      <c r="C415" s="0" t="s">
        <v>5658</v>
      </c>
      <c r="D415" s="0" t="s">
        <v>2297</v>
      </c>
      <c r="E415" s="0" t="s">
        <v>5656</v>
      </c>
      <c r="F415" s="0" t="n">
        <v>1</v>
      </c>
      <c r="G415" s="0" t="s">
        <v>2298</v>
      </c>
      <c r="H415" s="0" t="s">
        <v>2170</v>
      </c>
      <c r="I415" s="0" t="s">
        <v>2170</v>
      </c>
      <c r="J415" s="0" t="s">
        <v>2170</v>
      </c>
      <c r="K415" s="0" t="s">
        <v>2170</v>
      </c>
      <c r="L415" s="0" t="s">
        <v>2170</v>
      </c>
      <c r="M415" s="0" t="s">
        <v>2170</v>
      </c>
      <c r="N415" s="0" t="n">
        <f aca="false">FALSE()</f>
        <v>0</v>
      </c>
      <c r="O415" s="0" t="s">
        <v>5659</v>
      </c>
      <c r="P415" s="0" t="s">
        <v>2300</v>
      </c>
      <c r="Q415" s="380" t="n">
        <v>8475.125</v>
      </c>
      <c r="R415" s="0" t="n">
        <v>1844077897</v>
      </c>
      <c r="S415" s="0" t="s">
        <v>2301</v>
      </c>
      <c r="T415" s="0" t="s">
        <v>2302</v>
      </c>
      <c r="U415" s="0" t="s">
        <v>2365</v>
      </c>
      <c r="V415" s="0" t="n">
        <v>0</v>
      </c>
      <c r="W415" s="0" t="s">
        <v>5660</v>
      </c>
      <c r="X415" s="0" t="n">
        <v>4</v>
      </c>
      <c r="Y415" s="0" t="n">
        <f aca="false">FALSE()</f>
        <v>0</v>
      </c>
      <c r="Z415" s="0" t="n">
        <f aca="false">FALSE()</f>
        <v>0</v>
      </c>
      <c r="AA415" s="0" t="n">
        <f aca="false">FALSE()</f>
        <v>0</v>
      </c>
      <c r="AB415" s="0" t="n">
        <f aca="false">TRUE()</f>
        <v>1</v>
      </c>
      <c r="AC415" s="0" t="n">
        <v>1</v>
      </c>
      <c r="AD415" s="0" t="s">
        <v>2129</v>
      </c>
      <c r="AE415" s="0" t="n">
        <f aca="false">TRUE()</f>
        <v>1</v>
      </c>
      <c r="AF415" s="0" t="s">
        <v>5661</v>
      </c>
      <c r="AG415" s="0" t="n">
        <v>2</v>
      </c>
      <c r="AH415" s="0" t="s">
        <v>5662</v>
      </c>
      <c r="AI415" s="0" t="s">
        <v>5663</v>
      </c>
      <c r="AJ415" s="0" t="n">
        <v>0</v>
      </c>
      <c r="AK415" s="0" t="s">
        <v>2118</v>
      </c>
      <c r="AL415" s="0" t="n">
        <f aca="false">FALSE()</f>
        <v>0</v>
      </c>
      <c r="AM415" s="0" t="n">
        <f aca="false">TRUE()</f>
        <v>1</v>
      </c>
      <c r="AN415" s="0" t="n">
        <f aca="false">FALSE()</f>
        <v>0</v>
      </c>
      <c r="AO415" s="0" t="n">
        <f aca="false">FALSE()</f>
        <v>0</v>
      </c>
      <c r="AP415" s="0" t="n">
        <f aca="false">FALSE()</f>
        <v>0</v>
      </c>
      <c r="AQ415" s="380" t="n">
        <v>43123.7284722222</v>
      </c>
      <c r="AR415" s="380" t="n">
        <v>32398.1666666667</v>
      </c>
      <c r="AS415" s="0" t="s">
        <v>5664</v>
      </c>
      <c r="AT415" s="0" t="s">
        <v>2170</v>
      </c>
      <c r="AU415" s="0" t="s">
        <v>2170</v>
      </c>
    </row>
    <row r="416" customFormat="false" ht="15" hidden="false" customHeight="false" outlineLevel="0" collapsed="false">
      <c r="A416" s="0" t="s">
        <v>5665</v>
      </c>
      <c r="B416" s="0" t="s">
        <v>5666</v>
      </c>
      <c r="C416" s="0" t="s">
        <v>1770</v>
      </c>
      <c r="D416" s="0" t="s">
        <v>2297</v>
      </c>
      <c r="E416" s="0" t="s">
        <v>5665</v>
      </c>
      <c r="F416" s="0" t="n">
        <v>1</v>
      </c>
      <c r="G416" s="0" t="s">
        <v>2298</v>
      </c>
      <c r="H416" s="0" t="s">
        <v>2170</v>
      </c>
      <c r="I416" s="0" t="s">
        <v>2170</v>
      </c>
      <c r="J416" s="0" t="s">
        <v>2170</v>
      </c>
      <c r="K416" s="0" t="s">
        <v>2170</v>
      </c>
      <c r="L416" s="0" t="s">
        <v>2170</v>
      </c>
      <c r="M416" s="0" t="s">
        <v>2170</v>
      </c>
      <c r="N416" s="0" t="n">
        <f aca="false">FALSE()</f>
        <v>0</v>
      </c>
      <c r="O416" s="0" t="s">
        <v>1770</v>
      </c>
      <c r="P416" s="0" t="s">
        <v>2300</v>
      </c>
      <c r="Q416" s="380" t="n">
        <v>25569.125</v>
      </c>
      <c r="R416" s="0" t="n">
        <v>0</v>
      </c>
      <c r="S416" s="0" t="s">
        <v>601</v>
      </c>
      <c r="T416" s="0" t="s">
        <v>2602</v>
      </c>
      <c r="U416" s="0" t="s">
        <v>2684</v>
      </c>
      <c r="V416" s="0" t="n">
        <v>0</v>
      </c>
      <c r="W416" s="0" t="s">
        <v>5667</v>
      </c>
      <c r="X416" s="0" t="n">
        <v>4</v>
      </c>
      <c r="Y416" s="0" t="n">
        <f aca="false">FALSE()</f>
        <v>0</v>
      </c>
      <c r="Z416" s="0" t="n">
        <f aca="false">FALSE()</f>
        <v>0</v>
      </c>
      <c r="AA416" s="0" t="n">
        <f aca="false">FALSE()</f>
        <v>0</v>
      </c>
      <c r="AB416" s="0" t="n">
        <f aca="false">FALSE()</f>
        <v>0</v>
      </c>
      <c r="AC416" s="0" t="n">
        <v>3</v>
      </c>
      <c r="AD416" s="0" t="s">
        <v>2129</v>
      </c>
      <c r="AE416" s="0" t="n">
        <f aca="false">TRUE()</f>
        <v>1</v>
      </c>
      <c r="AF416" s="0" t="s">
        <v>5668</v>
      </c>
      <c r="AG416" s="0" t="n">
        <v>2</v>
      </c>
      <c r="AH416" s="0" t="s">
        <v>5669</v>
      </c>
      <c r="AI416" s="0" t="s">
        <v>5670</v>
      </c>
      <c r="AJ416" s="0" t="n">
        <v>0</v>
      </c>
      <c r="AK416" s="0" t="s">
        <v>2118</v>
      </c>
      <c r="AL416" s="0" t="n">
        <f aca="false">FALSE()</f>
        <v>0</v>
      </c>
      <c r="AM416" s="0" t="n">
        <f aca="false">TRUE()</f>
        <v>1</v>
      </c>
      <c r="AN416" s="0" t="n">
        <f aca="false">FALSE()</f>
        <v>0</v>
      </c>
      <c r="AO416" s="0" t="n">
        <f aca="false">FALSE()</f>
        <v>0</v>
      </c>
      <c r="AP416" s="0" t="n">
        <f aca="false">FALSE()</f>
        <v>0</v>
      </c>
      <c r="AQ416" s="380" t="n">
        <v>43123.7291666667</v>
      </c>
      <c r="AR416" s="380" t="n">
        <v>40284.1666666667</v>
      </c>
      <c r="AS416" s="0" t="s">
        <v>5671</v>
      </c>
      <c r="AT416" s="0" t="s">
        <v>2170</v>
      </c>
      <c r="AU416" s="0" t="s">
        <v>2170</v>
      </c>
    </row>
    <row r="417" customFormat="false" ht="15" hidden="true" customHeight="false" outlineLevel="0" collapsed="false">
      <c r="A417" s="0" t="s">
        <v>5672</v>
      </c>
      <c r="B417" s="0" t="s">
        <v>5673</v>
      </c>
      <c r="C417" s="0" t="s">
        <v>5674</v>
      </c>
      <c r="D417" s="0" t="s">
        <v>2297</v>
      </c>
      <c r="E417" s="0" t="s">
        <v>5672</v>
      </c>
      <c r="F417" s="0" t="n">
        <v>1</v>
      </c>
      <c r="G417" s="0" t="s">
        <v>2298</v>
      </c>
      <c r="H417" s="0" t="s">
        <v>2170</v>
      </c>
      <c r="I417" s="0" t="s">
        <v>2170</v>
      </c>
      <c r="J417" s="0" t="s">
        <v>2170</v>
      </c>
      <c r="K417" s="0" t="s">
        <v>2170</v>
      </c>
      <c r="L417" s="0" t="s">
        <v>2170</v>
      </c>
      <c r="M417" s="0" t="s">
        <v>2170</v>
      </c>
      <c r="N417" s="0" t="n">
        <f aca="false">FALSE()</f>
        <v>0</v>
      </c>
      <c r="O417" s="0" t="s">
        <v>5675</v>
      </c>
      <c r="P417" s="0" t="s">
        <v>2300</v>
      </c>
      <c r="Q417" s="380" t="n">
        <v>25569.125</v>
      </c>
      <c r="R417" s="0" t="n">
        <v>74356513</v>
      </c>
      <c r="S417" s="0" t="s">
        <v>2301</v>
      </c>
      <c r="T417" s="0" t="s">
        <v>2302</v>
      </c>
      <c r="U417" s="0" t="s">
        <v>2115</v>
      </c>
      <c r="V417" s="0" t="n">
        <v>250000000</v>
      </c>
      <c r="W417" s="0" t="s">
        <v>2366</v>
      </c>
      <c r="X417" s="0" t="n">
        <v>4</v>
      </c>
      <c r="Y417" s="0" t="n">
        <f aca="false">FALSE()</f>
        <v>0</v>
      </c>
      <c r="Z417" s="0" t="n">
        <f aca="false">FALSE()</f>
        <v>0</v>
      </c>
      <c r="AA417" s="0" t="n">
        <f aca="false">FALSE()</f>
        <v>0</v>
      </c>
      <c r="AB417" s="0" t="n">
        <f aca="false">FALSE()</f>
        <v>0</v>
      </c>
      <c r="AC417" s="0" t="n">
        <v>1</v>
      </c>
      <c r="AD417" s="0" t="s">
        <v>2129</v>
      </c>
      <c r="AE417" s="0" t="n">
        <f aca="false">TRUE()</f>
        <v>1</v>
      </c>
      <c r="AF417" s="0" t="s">
        <v>5676</v>
      </c>
      <c r="AG417" s="0" t="n">
        <v>2</v>
      </c>
      <c r="AH417" s="0" t="s">
        <v>5677</v>
      </c>
      <c r="AI417" s="0" t="s">
        <v>5678</v>
      </c>
      <c r="AJ417" s="0" t="n">
        <v>0</v>
      </c>
      <c r="AK417" s="0" t="s">
        <v>2118</v>
      </c>
      <c r="AL417" s="0" t="n">
        <f aca="false">FALSE()</f>
        <v>0</v>
      </c>
      <c r="AM417" s="0" t="n">
        <f aca="false">TRUE()</f>
        <v>1</v>
      </c>
      <c r="AN417" s="0" t="n">
        <f aca="false">FALSE()</f>
        <v>0</v>
      </c>
      <c r="AO417" s="0" t="n">
        <f aca="false">FALSE()</f>
        <v>0</v>
      </c>
      <c r="AP417" s="0" t="n">
        <f aca="false">TRUE()</f>
        <v>1</v>
      </c>
      <c r="AQ417" s="380" t="n">
        <v>44781.6638888889</v>
      </c>
      <c r="AR417" s="380" t="n">
        <v>44781.4166666667</v>
      </c>
      <c r="AS417" s="0" t="s">
        <v>5679</v>
      </c>
      <c r="AT417" s="0" t="s">
        <v>2170</v>
      </c>
      <c r="AU417" s="0" t="s">
        <v>2170</v>
      </c>
    </row>
    <row r="418" customFormat="false" ht="15" hidden="true" customHeight="false" outlineLevel="0" collapsed="false">
      <c r="A418" s="0" t="s">
        <v>5680</v>
      </c>
      <c r="B418" s="0" t="s">
        <v>5681</v>
      </c>
      <c r="C418" s="0" t="s">
        <v>5682</v>
      </c>
      <c r="D418" s="0" t="s">
        <v>2297</v>
      </c>
      <c r="E418" s="0" t="s">
        <v>5680</v>
      </c>
      <c r="F418" s="0" t="n">
        <v>1</v>
      </c>
      <c r="G418" s="0" t="s">
        <v>2298</v>
      </c>
      <c r="H418" s="0" t="s">
        <v>2170</v>
      </c>
      <c r="I418" s="0" t="s">
        <v>2170</v>
      </c>
      <c r="J418" s="0" t="s">
        <v>2170</v>
      </c>
      <c r="K418" s="0" t="s">
        <v>2170</v>
      </c>
      <c r="L418" s="0" t="s">
        <v>2170</v>
      </c>
      <c r="M418" s="0" t="s">
        <v>2170</v>
      </c>
      <c r="N418" s="0" t="n">
        <f aca="false">FALSE()</f>
        <v>0</v>
      </c>
      <c r="O418" s="0" t="s">
        <v>5683</v>
      </c>
      <c r="P418" s="0" t="s">
        <v>2300</v>
      </c>
      <c r="Q418" s="380" t="n">
        <v>25569.125</v>
      </c>
      <c r="R418" s="0" t="n">
        <v>1308050014</v>
      </c>
      <c r="S418" s="0" t="s">
        <v>2301</v>
      </c>
      <c r="T418" s="0" t="s">
        <v>2302</v>
      </c>
      <c r="U418" s="0" t="s">
        <v>2116</v>
      </c>
      <c r="V418" s="0" t="n">
        <v>0</v>
      </c>
      <c r="W418" s="0" t="s">
        <v>2366</v>
      </c>
      <c r="X418" s="0" t="n">
        <v>4</v>
      </c>
      <c r="Y418" s="0" t="n">
        <f aca="false">FALSE()</f>
        <v>0</v>
      </c>
      <c r="Z418" s="0" t="n">
        <f aca="false">FALSE()</f>
        <v>0</v>
      </c>
      <c r="AA418" s="0" t="n">
        <f aca="false">FALSE()</f>
        <v>0</v>
      </c>
      <c r="AB418" s="0" t="n">
        <f aca="false">TRUE()</f>
        <v>1</v>
      </c>
      <c r="AC418" s="0" t="n">
        <v>1</v>
      </c>
      <c r="AD418" s="0" t="s">
        <v>2129</v>
      </c>
      <c r="AE418" s="0" t="n">
        <f aca="false">TRUE()</f>
        <v>1</v>
      </c>
      <c r="AF418" s="0" t="s">
        <v>5684</v>
      </c>
      <c r="AG418" s="0" t="n">
        <v>2</v>
      </c>
      <c r="AH418" s="0" t="s">
        <v>5685</v>
      </c>
      <c r="AI418" s="0" t="s">
        <v>5686</v>
      </c>
      <c r="AJ418" s="0" t="n">
        <v>0</v>
      </c>
      <c r="AK418" s="0" t="s">
        <v>2118</v>
      </c>
      <c r="AL418" s="0" t="n">
        <f aca="false">FALSE()</f>
        <v>0</v>
      </c>
      <c r="AM418" s="0" t="n">
        <f aca="false">TRUE()</f>
        <v>1</v>
      </c>
      <c r="AN418" s="0" t="n">
        <f aca="false">FALSE()</f>
        <v>0</v>
      </c>
      <c r="AO418" s="0" t="n">
        <f aca="false">FALSE()</f>
        <v>0</v>
      </c>
      <c r="AP418" s="0" t="n">
        <f aca="false">FALSE()</f>
        <v>0</v>
      </c>
      <c r="AQ418" s="380" t="n">
        <v>43123.6875</v>
      </c>
      <c r="AR418" s="380" t="n">
        <v>42296.125</v>
      </c>
      <c r="AS418" s="0" t="s">
        <v>5687</v>
      </c>
      <c r="AT418" s="0" t="s">
        <v>2170</v>
      </c>
      <c r="AU418" s="0" t="s">
        <v>2170</v>
      </c>
    </row>
    <row r="419" customFormat="false" ht="15" hidden="true" customHeight="false" outlineLevel="0" collapsed="false">
      <c r="A419" s="0" t="s">
        <v>1075</v>
      </c>
      <c r="B419" s="0" t="s">
        <v>5688</v>
      </c>
      <c r="C419" s="0" t="s">
        <v>1072</v>
      </c>
      <c r="D419" s="0" t="s">
        <v>720</v>
      </c>
      <c r="E419" s="0" t="s">
        <v>1075</v>
      </c>
      <c r="F419" s="0" t="n">
        <v>10</v>
      </c>
      <c r="G419" s="0" t="s">
        <v>434</v>
      </c>
      <c r="H419" s="0" t="s">
        <v>2170</v>
      </c>
      <c r="I419" s="0" t="s">
        <v>2170</v>
      </c>
      <c r="J419" s="0" t="s">
        <v>2170</v>
      </c>
      <c r="K419" s="0" t="s">
        <v>2170</v>
      </c>
      <c r="L419" s="0" t="s">
        <v>2170</v>
      </c>
      <c r="M419" s="0" t="s">
        <v>2170</v>
      </c>
      <c r="N419" s="0" t="n">
        <f aca="false">FALSE()</f>
        <v>0</v>
      </c>
      <c r="O419" s="0" t="s">
        <v>5689</v>
      </c>
      <c r="P419" s="0" t="s">
        <v>2601</v>
      </c>
      <c r="Q419" s="380" t="n">
        <v>37824.1666666667</v>
      </c>
      <c r="R419" s="0" t="n">
        <v>3696506</v>
      </c>
      <c r="S419" s="0" t="s">
        <v>601</v>
      </c>
      <c r="T419" s="0" t="s">
        <v>2602</v>
      </c>
      <c r="U419" s="0" t="s">
        <v>2114</v>
      </c>
      <c r="V419" s="0" t="n">
        <v>3696506</v>
      </c>
      <c r="W419" s="0" t="s">
        <v>2603</v>
      </c>
      <c r="X419" s="0" t="n">
        <v>5</v>
      </c>
      <c r="Y419" s="0" t="n">
        <f aca="false">FALSE()</f>
        <v>0</v>
      </c>
      <c r="Z419" s="0" t="n">
        <f aca="false">TRUE()</f>
        <v>1</v>
      </c>
      <c r="AA419" s="0" t="n">
        <f aca="false">TRUE()</f>
        <v>1</v>
      </c>
      <c r="AB419" s="0" t="n">
        <f aca="false">TRUE()</f>
        <v>1</v>
      </c>
      <c r="AC419" s="0" t="n">
        <v>2</v>
      </c>
      <c r="AD419" s="0" t="s">
        <v>2600</v>
      </c>
      <c r="AE419" s="0" t="n">
        <f aca="false">TRUE()</f>
        <v>1</v>
      </c>
      <c r="AF419" s="0" t="s">
        <v>5690</v>
      </c>
      <c r="AG419" s="0" t="n">
        <v>1</v>
      </c>
      <c r="AH419" s="0" t="s">
        <v>5691</v>
      </c>
      <c r="AI419" s="0" t="s">
        <v>5692</v>
      </c>
      <c r="AJ419" s="0" t="n">
        <v>0</v>
      </c>
      <c r="AK419" s="0" t="s">
        <v>2119</v>
      </c>
      <c r="AL419" s="0" t="n">
        <f aca="false">TRUE()</f>
        <v>1</v>
      </c>
      <c r="AM419" s="0" t="n">
        <f aca="false">FALSE()</f>
        <v>0</v>
      </c>
      <c r="AN419" s="0" t="n">
        <f aca="false">TRUE()</f>
        <v>1</v>
      </c>
      <c r="AO419" s="0" t="n">
        <f aca="false">FALSE()</f>
        <v>0</v>
      </c>
      <c r="AP419" s="0" t="n">
        <f aca="false">FALSE()</f>
        <v>0</v>
      </c>
      <c r="AQ419" s="380" t="n">
        <v>43172.8340277778</v>
      </c>
      <c r="AR419" s="380" t="n">
        <v>43172.4166666667</v>
      </c>
      <c r="AS419" s="0" t="s">
        <v>5693</v>
      </c>
      <c r="AT419" s="0" t="s">
        <v>2170</v>
      </c>
      <c r="AU419" s="0" t="s">
        <v>2170</v>
      </c>
    </row>
    <row r="420" customFormat="false" ht="15" hidden="true" customHeight="false" outlineLevel="0" collapsed="false">
      <c r="A420" s="0" t="s">
        <v>5694</v>
      </c>
      <c r="B420" s="0" t="s">
        <v>5695</v>
      </c>
      <c r="C420" s="0" t="s">
        <v>5696</v>
      </c>
      <c r="D420" s="0" t="s">
        <v>2297</v>
      </c>
      <c r="E420" s="0" t="s">
        <v>5694</v>
      </c>
      <c r="F420" s="0" t="n">
        <v>1</v>
      </c>
      <c r="G420" s="0" t="s">
        <v>2298</v>
      </c>
      <c r="H420" s="0" t="s">
        <v>2170</v>
      </c>
      <c r="I420" s="0" t="s">
        <v>2170</v>
      </c>
      <c r="J420" s="0" t="s">
        <v>2170</v>
      </c>
      <c r="K420" s="0" t="s">
        <v>2170</v>
      </c>
      <c r="L420" s="0" t="s">
        <v>2170</v>
      </c>
      <c r="M420" s="0" t="s">
        <v>2170</v>
      </c>
      <c r="N420" s="0" t="n">
        <f aca="false">FALSE()</f>
        <v>0</v>
      </c>
      <c r="O420" s="0" t="s">
        <v>5697</v>
      </c>
      <c r="P420" s="0" t="s">
        <v>2300</v>
      </c>
      <c r="Q420" s="380" t="n">
        <v>32856.125</v>
      </c>
      <c r="R420" s="0" t="n">
        <v>117381783</v>
      </c>
      <c r="S420" s="0" t="s">
        <v>2301</v>
      </c>
      <c r="T420" s="0" t="s">
        <v>2302</v>
      </c>
      <c r="U420" s="0" t="s">
        <v>2116</v>
      </c>
      <c r="V420" s="0" t="n">
        <v>500000000</v>
      </c>
      <c r="W420" s="0" t="s">
        <v>2366</v>
      </c>
      <c r="X420" s="0" t="n">
        <v>4</v>
      </c>
      <c r="Y420" s="0" t="n">
        <f aca="false">FALSE()</f>
        <v>0</v>
      </c>
      <c r="Z420" s="0" t="n">
        <f aca="false">FALSE()</f>
        <v>0</v>
      </c>
      <c r="AA420" s="0" t="n">
        <f aca="false">FALSE()</f>
        <v>0</v>
      </c>
      <c r="AB420" s="0" t="n">
        <f aca="false">FALSE()</f>
        <v>0</v>
      </c>
      <c r="AC420" s="0" t="n">
        <v>1</v>
      </c>
      <c r="AD420" s="0" t="s">
        <v>2129</v>
      </c>
      <c r="AE420" s="0" t="n">
        <f aca="false">TRUE()</f>
        <v>1</v>
      </c>
      <c r="AF420" s="0" t="s">
        <v>5698</v>
      </c>
      <c r="AG420" s="0" t="n">
        <v>2</v>
      </c>
      <c r="AH420" s="0" t="s">
        <v>5699</v>
      </c>
      <c r="AI420" s="0" t="s">
        <v>5700</v>
      </c>
      <c r="AJ420" s="0" t="n">
        <v>0</v>
      </c>
      <c r="AK420" s="0" t="s">
        <v>2118</v>
      </c>
      <c r="AL420" s="0" t="n">
        <f aca="false">FALSE()</f>
        <v>0</v>
      </c>
      <c r="AM420" s="0" t="n">
        <f aca="false">TRUE()</f>
        <v>1</v>
      </c>
      <c r="AN420" s="0" t="n">
        <f aca="false">FALSE()</f>
        <v>0</v>
      </c>
      <c r="AO420" s="0" t="n">
        <f aca="false">FALSE()</f>
        <v>0</v>
      </c>
      <c r="AP420" s="0" t="n">
        <f aca="false">FALSE()</f>
        <v>0</v>
      </c>
      <c r="AQ420" s="380" t="n">
        <v>43682.6840277778</v>
      </c>
      <c r="AR420" s="380" t="n">
        <v>36893.125</v>
      </c>
      <c r="AS420" s="0" t="s">
        <v>5701</v>
      </c>
      <c r="AT420" s="0" t="s">
        <v>2170</v>
      </c>
      <c r="AU420" s="0" t="s">
        <v>2170</v>
      </c>
    </row>
    <row r="421" customFormat="false" ht="15" hidden="true" customHeight="false" outlineLevel="0" collapsed="false">
      <c r="A421" s="0" t="s">
        <v>5702</v>
      </c>
      <c r="B421" s="0" t="s">
        <v>5703</v>
      </c>
      <c r="C421" s="0" t="s">
        <v>5704</v>
      </c>
      <c r="D421" s="0" t="s">
        <v>2297</v>
      </c>
      <c r="E421" s="0" t="s">
        <v>5702</v>
      </c>
      <c r="F421" s="0" t="n">
        <v>1</v>
      </c>
      <c r="G421" s="0" t="s">
        <v>2298</v>
      </c>
      <c r="H421" s="0" t="s">
        <v>2170</v>
      </c>
      <c r="I421" s="0" t="s">
        <v>2170</v>
      </c>
      <c r="J421" s="0" t="s">
        <v>2170</v>
      </c>
      <c r="K421" s="0" t="s">
        <v>2170</v>
      </c>
      <c r="L421" s="0" t="s">
        <v>2170</v>
      </c>
      <c r="M421" s="0" t="s">
        <v>2170</v>
      </c>
      <c r="N421" s="0" t="n">
        <f aca="false">FALSE()</f>
        <v>0</v>
      </c>
      <c r="O421" s="0" t="s">
        <v>5705</v>
      </c>
      <c r="P421" s="0" t="s">
        <v>2300</v>
      </c>
      <c r="Q421" s="380" t="n">
        <v>25569.125</v>
      </c>
      <c r="R421" s="0" t="n">
        <v>65688376</v>
      </c>
      <c r="S421" s="0" t="s">
        <v>2301</v>
      </c>
      <c r="T421" s="0" t="s">
        <v>2302</v>
      </c>
      <c r="U421" s="0" t="s">
        <v>610</v>
      </c>
      <c r="V421" s="0" t="n">
        <v>450000000</v>
      </c>
      <c r="W421" s="0" t="s">
        <v>2366</v>
      </c>
      <c r="X421" s="0" t="n">
        <v>4</v>
      </c>
      <c r="Y421" s="0" t="n">
        <f aca="false">FALSE()</f>
        <v>0</v>
      </c>
      <c r="Z421" s="0" t="n">
        <f aca="false">FALSE()</f>
        <v>0</v>
      </c>
      <c r="AA421" s="0" t="n">
        <f aca="false">FALSE()</f>
        <v>0</v>
      </c>
      <c r="AB421" s="0" t="n">
        <f aca="false">TRUE()</f>
        <v>1</v>
      </c>
      <c r="AC421" s="0" t="n">
        <v>1</v>
      </c>
      <c r="AD421" s="0" t="s">
        <v>2129</v>
      </c>
      <c r="AE421" s="0" t="n">
        <f aca="false">TRUE()</f>
        <v>1</v>
      </c>
      <c r="AF421" s="0" t="s">
        <v>5706</v>
      </c>
      <c r="AG421" s="0" t="n">
        <v>2</v>
      </c>
      <c r="AH421" s="0" t="s">
        <v>5707</v>
      </c>
      <c r="AI421" s="0" t="s">
        <v>5708</v>
      </c>
      <c r="AJ421" s="0" t="n">
        <v>0</v>
      </c>
      <c r="AK421" s="0" t="s">
        <v>2118</v>
      </c>
      <c r="AL421" s="0" t="n">
        <f aca="false">FALSE()</f>
        <v>0</v>
      </c>
      <c r="AM421" s="0" t="n">
        <f aca="false">TRUE()</f>
        <v>1</v>
      </c>
      <c r="AN421" s="0" t="n">
        <f aca="false">FALSE()</f>
        <v>0</v>
      </c>
      <c r="AO421" s="0" t="n">
        <f aca="false">FALSE()</f>
        <v>0</v>
      </c>
      <c r="AP421" s="0" t="n">
        <f aca="false">TRUE()</f>
        <v>1</v>
      </c>
      <c r="AQ421" s="380" t="n">
        <v>44589.65625</v>
      </c>
      <c r="AR421" s="380" t="n">
        <v>44589.4166666667</v>
      </c>
      <c r="AS421" s="0" t="s">
        <v>5709</v>
      </c>
      <c r="AT421" s="0" t="s">
        <v>2170</v>
      </c>
      <c r="AU421" s="0" t="s">
        <v>2170</v>
      </c>
    </row>
    <row r="422" customFormat="false" ht="15" hidden="true" customHeight="false" outlineLevel="0" collapsed="false">
      <c r="A422" s="0" t="s">
        <v>5710</v>
      </c>
      <c r="B422" s="0" t="s">
        <v>5711</v>
      </c>
      <c r="C422" s="0" t="s">
        <v>5712</v>
      </c>
      <c r="D422" s="0" t="s">
        <v>2297</v>
      </c>
      <c r="E422" s="0" t="s">
        <v>5710</v>
      </c>
      <c r="F422" s="0" t="n">
        <v>1</v>
      </c>
      <c r="G422" s="0" t="s">
        <v>2298</v>
      </c>
      <c r="H422" s="0" t="s">
        <v>2170</v>
      </c>
      <c r="I422" s="0" t="s">
        <v>2170</v>
      </c>
      <c r="J422" s="0" t="s">
        <v>2170</v>
      </c>
      <c r="K422" s="0" t="s">
        <v>2170</v>
      </c>
      <c r="L422" s="0" t="s">
        <v>2170</v>
      </c>
      <c r="M422" s="0" t="s">
        <v>2170</v>
      </c>
      <c r="N422" s="0" t="n">
        <f aca="false">FALSE()</f>
        <v>0</v>
      </c>
      <c r="O422" s="0" t="s">
        <v>5713</v>
      </c>
      <c r="P422" s="0" t="s">
        <v>2300</v>
      </c>
      <c r="Q422" s="380" t="n">
        <v>33717.1666666667</v>
      </c>
      <c r="R422" s="0" t="n">
        <v>19066984</v>
      </c>
      <c r="S422" s="0" t="s">
        <v>2301</v>
      </c>
      <c r="T422" s="0" t="s">
        <v>2302</v>
      </c>
      <c r="U422" s="0" t="s">
        <v>2365</v>
      </c>
      <c r="V422" s="0" t="n">
        <v>50000000</v>
      </c>
      <c r="W422" s="0" t="s">
        <v>2383</v>
      </c>
      <c r="X422" s="0" t="n">
        <v>4</v>
      </c>
      <c r="Y422" s="0" t="n">
        <f aca="false">FALSE()</f>
        <v>0</v>
      </c>
      <c r="Z422" s="0" t="n">
        <f aca="false">FALSE()</f>
        <v>0</v>
      </c>
      <c r="AA422" s="0" t="n">
        <f aca="false">FALSE()</f>
        <v>0</v>
      </c>
      <c r="AB422" s="0" t="n">
        <f aca="false">FALSE()</f>
        <v>0</v>
      </c>
      <c r="AC422" s="0" t="n">
        <v>1</v>
      </c>
      <c r="AD422" s="0" t="s">
        <v>2129</v>
      </c>
      <c r="AE422" s="0" t="n">
        <f aca="false">TRUE()</f>
        <v>1</v>
      </c>
      <c r="AF422" s="0" t="s">
        <v>5714</v>
      </c>
      <c r="AG422" s="0" t="n">
        <v>2</v>
      </c>
      <c r="AH422" s="0" t="s">
        <v>5715</v>
      </c>
      <c r="AI422" s="0" t="s">
        <v>5716</v>
      </c>
      <c r="AJ422" s="0" t="n">
        <v>0</v>
      </c>
      <c r="AK422" s="0" t="s">
        <v>2118</v>
      </c>
      <c r="AL422" s="0" t="n">
        <f aca="false">FALSE()</f>
        <v>0</v>
      </c>
      <c r="AM422" s="0" t="n">
        <f aca="false">TRUE()</f>
        <v>1</v>
      </c>
      <c r="AN422" s="0" t="n">
        <f aca="false">FALSE()</f>
        <v>0</v>
      </c>
      <c r="AO422" s="0" t="n">
        <f aca="false">FALSE()</f>
        <v>0</v>
      </c>
      <c r="AP422" s="0" t="n">
        <f aca="false">FALSE()</f>
        <v>0</v>
      </c>
      <c r="AQ422" s="380" t="n">
        <v>43627.6875</v>
      </c>
      <c r="AR422" s="380" t="n">
        <v>33718.1666666667</v>
      </c>
      <c r="AS422" s="0" t="s">
        <v>5717</v>
      </c>
      <c r="AT422" s="0" t="s">
        <v>2170</v>
      </c>
      <c r="AU422" s="0" t="s">
        <v>2170</v>
      </c>
    </row>
    <row r="423" customFormat="false" ht="15" hidden="true" customHeight="false" outlineLevel="0" collapsed="false">
      <c r="A423" s="0" t="s">
        <v>5718</v>
      </c>
      <c r="B423" s="0" t="s">
        <v>5719</v>
      </c>
      <c r="C423" s="0" t="s">
        <v>5720</v>
      </c>
      <c r="D423" s="0" t="s">
        <v>2297</v>
      </c>
      <c r="E423" s="0" t="s">
        <v>5718</v>
      </c>
      <c r="F423" s="0" t="n">
        <v>1</v>
      </c>
      <c r="G423" s="0" t="s">
        <v>2298</v>
      </c>
      <c r="H423" s="0" t="s">
        <v>2170</v>
      </c>
      <c r="I423" s="0" t="s">
        <v>2170</v>
      </c>
      <c r="J423" s="0" t="s">
        <v>2170</v>
      </c>
      <c r="K423" s="0" t="s">
        <v>2170</v>
      </c>
      <c r="L423" s="0" t="s">
        <v>2170</v>
      </c>
      <c r="M423" s="0" t="s">
        <v>2170</v>
      </c>
      <c r="N423" s="0" t="n">
        <f aca="false">FALSE()</f>
        <v>0</v>
      </c>
      <c r="O423" s="0" t="s">
        <v>5721</v>
      </c>
      <c r="P423" s="0" t="s">
        <v>2300</v>
      </c>
      <c r="Q423" s="380" t="n">
        <v>25569.125</v>
      </c>
      <c r="R423" s="0" t="n">
        <v>21964151</v>
      </c>
      <c r="S423" s="0" t="s">
        <v>2301</v>
      </c>
      <c r="T423" s="0" t="s">
        <v>2302</v>
      </c>
      <c r="U423" s="0" t="s">
        <v>2116</v>
      </c>
      <c r="V423" s="0" t="n">
        <v>58000000</v>
      </c>
      <c r="W423" s="0" t="s">
        <v>4167</v>
      </c>
      <c r="X423" s="0" t="n">
        <v>4</v>
      </c>
      <c r="Y423" s="0" t="n">
        <f aca="false">FALSE()</f>
        <v>0</v>
      </c>
      <c r="Z423" s="0" t="n">
        <f aca="false">FALSE()</f>
        <v>0</v>
      </c>
      <c r="AA423" s="0" t="n">
        <f aca="false">FALSE()</f>
        <v>0</v>
      </c>
      <c r="AB423" s="0" t="n">
        <f aca="false">FALSE()</f>
        <v>0</v>
      </c>
      <c r="AC423" s="0" t="n">
        <v>1</v>
      </c>
      <c r="AD423" s="0" t="s">
        <v>2129</v>
      </c>
      <c r="AE423" s="0" t="n">
        <f aca="false">TRUE()</f>
        <v>1</v>
      </c>
      <c r="AF423" s="0" t="s">
        <v>5722</v>
      </c>
      <c r="AG423" s="0" t="n">
        <v>2</v>
      </c>
      <c r="AH423" s="0" t="s">
        <v>5723</v>
      </c>
      <c r="AI423" s="0" t="s">
        <v>5724</v>
      </c>
      <c r="AJ423" s="0" t="n">
        <v>0</v>
      </c>
      <c r="AK423" s="0" t="s">
        <v>2118</v>
      </c>
      <c r="AL423" s="0" t="n">
        <f aca="false">FALSE()</f>
        <v>0</v>
      </c>
      <c r="AM423" s="0" t="n">
        <f aca="false">TRUE()</f>
        <v>1</v>
      </c>
      <c r="AN423" s="0" t="n">
        <f aca="false">FALSE()</f>
        <v>0</v>
      </c>
      <c r="AO423" s="0" t="n">
        <f aca="false">FALSE()</f>
        <v>0</v>
      </c>
      <c r="AP423" s="0" t="n">
        <f aca="false">FALSE()</f>
        <v>0</v>
      </c>
      <c r="AQ423" s="380" t="n">
        <v>44760.6805555556</v>
      </c>
      <c r="AR423" s="380" t="n">
        <v>44760.4166666667</v>
      </c>
      <c r="AS423" s="0" t="s">
        <v>5725</v>
      </c>
      <c r="AT423" s="0" t="s">
        <v>2170</v>
      </c>
      <c r="AU423" s="0" t="s">
        <v>2170</v>
      </c>
    </row>
    <row r="424" customFormat="false" ht="15" hidden="true" customHeight="false" outlineLevel="0" collapsed="false">
      <c r="A424" s="0" t="s">
        <v>5726</v>
      </c>
      <c r="B424" s="0" t="s">
        <v>5727</v>
      </c>
      <c r="C424" s="0" t="s">
        <v>57</v>
      </c>
      <c r="D424" s="0" t="s">
        <v>2297</v>
      </c>
      <c r="E424" s="0" t="s">
        <v>5726</v>
      </c>
      <c r="F424" s="0" t="n">
        <v>1</v>
      </c>
      <c r="G424" s="0" t="s">
        <v>2298</v>
      </c>
      <c r="H424" s="0" t="s">
        <v>2170</v>
      </c>
      <c r="I424" s="0" t="s">
        <v>2170</v>
      </c>
      <c r="J424" s="0" t="s">
        <v>2170</v>
      </c>
      <c r="K424" s="0" t="s">
        <v>2170</v>
      </c>
      <c r="L424" s="0" t="s">
        <v>2170</v>
      </c>
      <c r="M424" s="0" t="s">
        <v>2170</v>
      </c>
      <c r="N424" s="0" t="n">
        <f aca="false">FALSE()</f>
        <v>0</v>
      </c>
      <c r="O424" s="0" t="s">
        <v>5728</v>
      </c>
      <c r="P424" s="0" t="s">
        <v>2300</v>
      </c>
      <c r="Q424" s="380" t="n">
        <v>38161.1666666667</v>
      </c>
      <c r="R424" s="0" t="n">
        <v>979000000</v>
      </c>
      <c r="S424" s="0" t="s">
        <v>2301</v>
      </c>
      <c r="T424" s="0" t="s">
        <v>2302</v>
      </c>
      <c r="U424" s="0" t="s">
        <v>2116</v>
      </c>
      <c r="V424" s="0" t="n">
        <v>1600000000</v>
      </c>
      <c r="W424" s="0" t="s">
        <v>2312</v>
      </c>
      <c r="X424" s="0" t="n">
        <v>4</v>
      </c>
      <c r="Y424" s="0" t="n">
        <f aca="false">FALSE()</f>
        <v>0</v>
      </c>
      <c r="Z424" s="0" t="n">
        <f aca="false">FALSE()</f>
        <v>0</v>
      </c>
      <c r="AA424" s="0" t="n">
        <f aca="false">FALSE()</f>
        <v>0</v>
      </c>
      <c r="AB424" s="0" t="n">
        <f aca="false">FALSE()</f>
        <v>0</v>
      </c>
      <c r="AC424" s="0" t="n">
        <v>1</v>
      </c>
      <c r="AD424" s="0" t="s">
        <v>2129</v>
      </c>
      <c r="AE424" s="0" t="n">
        <f aca="false">TRUE()</f>
        <v>1</v>
      </c>
      <c r="AF424" s="0" t="s">
        <v>5729</v>
      </c>
      <c r="AG424" s="0" t="n">
        <v>2</v>
      </c>
      <c r="AH424" s="0" t="s">
        <v>5730</v>
      </c>
      <c r="AI424" s="0" t="s">
        <v>5731</v>
      </c>
      <c r="AJ424" s="0" t="n">
        <v>0</v>
      </c>
      <c r="AK424" s="0" t="s">
        <v>2118</v>
      </c>
      <c r="AL424" s="0" t="n">
        <f aca="false">FALSE()</f>
        <v>0</v>
      </c>
      <c r="AM424" s="0" t="n">
        <f aca="false">TRUE()</f>
        <v>1</v>
      </c>
      <c r="AN424" s="0" t="n">
        <f aca="false">FALSE()</f>
        <v>0</v>
      </c>
      <c r="AO424" s="0" t="n">
        <f aca="false">FALSE()</f>
        <v>0</v>
      </c>
      <c r="AP424" s="0" t="n">
        <f aca="false">FALSE()</f>
        <v>0</v>
      </c>
      <c r="AQ424" s="380" t="n">
        <v>43123.7291666667</v>
      </c>
      <c r="AR424" s="380" t="n">
        <v>38161.1666666667</v>
      </c>
      <c r="AS424" s="0" t="s">
        <v>5732</v>
      </c>
      <c r="AT424" s="0" t="s">
        <v>2170</v>
      </c>
      <c r="AU424" s="0" t="s">
        <v>2170</v>
      </c>
    </row>
    <row r="425" customFormat="false" ht="15" hidden="true" customHeight="false" outlineLevel="0" collapsed="false">
      <c r="A425" s="0" t="s">
        <v>5733</v>
      </c>
      <c r="B425" s="0" t="s">
        <v>5734</v>
      </c>
      <c r="C425" s="0" t="s">
        <v>5735</v>
      </c>
      <c r="D425" s="0" t="s">
        <v>2297</v>
      </c>
      <c r="E425" s="0" t="s">
        <v>5733</v>
      </c>
      <c r="F425" s="0" t="n">
        <v>1</v>
      </c>
      <c r="G425" s="0" t="s">
        <v>2298</v>
      </c>
      <c r="H425" s="0" t="s">
        <v>2170</v>
      </c>
      <c r="I425" s="0" t="s">
        <v>2170</v>
      </c>
      <c r="J425" s="0" t="s">
        <v>2170</v>
      </c>
      <c r="K425" s="0" t="s">
        <v>2170</v>
      </c>
      <c r="L425" s="0" t="s">
        <v>2170</v>
      </c>
      <c r="M425" s="0" t="s">
        <v>2170</v>
      </c>
      <c r="N425" s="0" t="n">
        <f aca="false">FALSE()</f>
        <v>0</v>
      </c>
      <c r="O425" s="0" t="s">
        <v>5736</v>
      </c>
      <c r="P425" s="0" t="s">
        <v>2300</v>
      </c>
      <c r="Q425" s="380" t="n">
        <v>25569.125</v>
      </c>
      <c r="R425" s="0" t="n">
        <v>87224738</v>
      </c>
      <c r="S425" s="0" t="s">
        <v>2301</v>
      </c>
      <c r="T425" s="0" t="s">
        <v>2302</v>
      </c>
      <c r="U425" s="0" t="s">
        <v>5737</v>
      </c>
      <c r="V425" s="0" t="n">
        <v>0</v>
      </c>
      <c r="W425" s="0" t="s">
        <v>2356</v>
      </c>
      <c r="X425" s="0" t="n">
        <v>4</v>
      </c>
      <c r="Y425" s="0" t="n">
        <f aca="false">FALSE()</f>
        <v>0</v>
      </c>
      <c r="Z425" s="0" t="n">
        <f aca="false">FALSE()</f>
        <v>0</v>
      </c>
      <c r="AA425" s="0" t="n">
        <f aca="false">FALSE()</f>
        <v>0</v>
      </c>
      <c r="AB425" s="0" t="n">
        <f aca="false">TRUE()</f>
        <v>1</v>
      </c>
      <c r="AC425" s="0" t="n">
        <v>1</v>
      </c>
      <c r="AD425" s="0" t="s">
        <v>2129</v>
      </c>
      <c r="AE425" s="0" t="n">
        <f aca="false">TRUE()</f>
        <v>1</v>
      </c>
      <c r="AF425" s="0" t="s">
        <v>5738</v>
      </c>
      <c r="AG425" s="0" t="n">
        <v>2</v>
      </c>
      <c r="AH425" s="0" t="s">
        <v>5739</v>
      </c>
      <c r="AI425" s="0" t="s">
        <v>5740</v>
      </c>
      <c r="AJ425" s="0" t="n">
        <v>0</v>
      </c>
      <c r="AK425" s="0" t="s">
        <v>2118</v>
      </c>
      <c r="AL425" s="0" t="n">
        <f aca="false">FALSE()</f>
        <v>0</v>
      </c>
      <c r="AM425" s="0" t="n">
        <f aca="false">TRUE()</f>
        <v>1</v>
      </c>
      <c r="AN425" s="0" t="n">
        <f aca="false">FALSE()</f>
        <v>0</v>
      </c>
      <c r="AO425" s="0" t="n">
        <f aca="false">FALSE()</f>
        <v>0</v>
      </c>
      <c r="AP425" s="0" t="n">
        <f aca="false">FALSE()</f>
        <v>0</v>
      </c>
      <c r="AQ425" s="380" t="n">
        <v>43524.5673611111</v>
      </c>
      <c r="AR425" s="380" t="n">
        <v>43524.4166666667</v>
      </c>
      <c r="AS425" s="0" t="s">
        <v>5741</v>
      </c>
      <c r="AT425" s="0" t="s">
        <v>2170</v>
      </c>
      <c r="AU425" s="0" t="s">
        <v>2170</v>
      </c>
    </row>
    <row r="426" customFormat="false" ht="15" hidden="true" customHeight="false" outlineLevel="0" collapsed="false">
      <c r="A426" s="0" t="s">
        <v>5742</v>
      </c>
      <c r="B426" s="0" t="s">
        <v>5743</v>
      </c>
      <c r="C426" s="0" t="s">
        <v>5744</v>
      </c>
      <c r="D426" s="0" t="s">
        <v>2297</v>
      </c>
      <c r="E426" s="0" t="s">
        <v>5742</v>
      </c>
      <c r="F426" s="0" t="n">
        <v>1</v>
      </c>
      <c r="G426" s="0" t="s">
        <v>2298</v>
      </c>
      <c r="H426" s="0" t="s">
        <v>2170</v>
      </c>
      <c r="I426" s="0" t="s">
        <v>2170</v>
      </c>
      <c r="J426" s="0" t="s">
        <v>2170</v>
      </c>
      <c r="K426" s="0" t="s">
        <v>2170</v>
      </c>
      <c r="L426" s="0" t="s">
        <v>2170</v>
      </c>
      <c r="M426" s="0" t="s">
        <v>2170</v>
      </c>
      <c r="N426" s="0" t="n">
        <f aca="false">FALSE()</f>
        <v>0</v>
      </c>
      <c r="O426" s="0" t="s">
        <v>5745</v>
      </c>
      <c r="P426" s="0" t="s">
        <v>2300</v>
      </c>
      <c r="Q426" s="380" t="n">
        <v>25569.125</v>
      </c>
      <c r="R426" s="0" t="n">
        <v>38189287</v>
      </c>
      <c r="S426" s="0" t="s">
        <v>2301</v>
      </c>
      <c r="T426" s="0" t="s">
        <v>2302</v>
      </c>
      <c r="U426" s="0" t="s">
        <v>2330</v>
      </c>
      <c r="V426" s="0" t="n">
        <v>300000000</v>
      </c>
      <c r="W426" s="0" t="s">
        <v>2321</v>
      </c>
      <c r="X426" s="0" t="n">
        <v>4</v>
      </c>
      <c r="Y426" s="0" t="n">
        <f aca="false">FALSE()</f>
        <v>0</v>
      </c>
      <c r="Z426" s="0" t="n">
        <f aca="false">FALSE()</f>
        <v>0</v>
      </c>
      <c r="AA426" s="0" t="n">
        <f aca="false">FALSE()</f>
        <v>0</v>
      </c>
      <c r="AB426" s="0" t="n">
        <f aca="false">FALSE()</f>
        <v>0</v>
      </c>
      <c r="AC426" s="0" t="n">
        <v>1</v>
      </c>
      <c r="AD426" s="0" t="s">
        <v>2129</v>
      </c>
      <c r="AE426" s="0" t="n">
        <f aca="false">TRUE()</f>
        <v>1</v>
      </c>
      <c r="AF426" s="0" t="s">
        <v>5746</v>
      </c>
      <c r="AG426" s="0" t="n">
        <v>2</v>
      </c>
      <c r="AH426" s="0" t="s">
        <v>5747</v>
      </c>
      <c r="AI426" s="0" t="s">
        <v>5748</v>
      </c>
      <c r="AJ426" s="0" t="n">
        <v>0</v>
      </c>
      <c r="AK426" s="0" t="s">
        <v>2118</v>
      </c>
      <c r="AL426" s="0" t="n">
        <f aca="false">FALSE()</f>
        <v>0</v>
      </c>
      <c r="AM426" s="0" t="n">
        <f aca="false">TRUE()</f>
        <v>1</v>
      </c>
      <c r="AN426" s="0" t="n">
        <f aca="false">FALSE()</f>
        <v>0</v>
      </c>
      <c r="AO426" s="0" t="n">
        <f aca="false">FALSE()</f>
        <v>0</v>
      </c>
      <c r="AP426" s="0" t="n">
        <f aca="false">FALSE()</f>
        <v>0</v>
      </c>
      <c r="AQ426" s="380" t="n">
        <v>44169.7291666667</v>
      </c>
      <c r="AR426" s="380" t="n">
        <v>44169.4166666667</v>
      </c>
      <c r="AS426" s="0" t="s">
        <v>5749</v>
      </c>
      <c r="AT426" s="0" t="s">
        <v>2170</v>
      </c>
      <c r="AU426" s="0" t="s">
        <v>2170</v>
      </c>
    </row>
    <row r="427" customFormat="false" ht="15" hidden="true" customHeight="false" outlineLevel="0" collapsed="false">
      <c r="A427" s="0" t="s">
        <v>5750</v>
      </c>
      <c r="B427" s="0" t="s">
        <v>5751</v>
      </c>
      <c r="C427" s="0" t="s">
        <v>5752</v>
      </c>
      <c r="D427" s="0" t="s">
        <v>2297</v>
      </c>
      <c r="E427" s="0" t="s">
        <v>5750</v>
      </c>
      <c r="F427" s="0" t="n">
        <v>1</v>
      </c>
      <c r="G427" s="0" t="s">
        <v>2298</v>
      </c>
      <c r="H427" s="0" t="s">
        <v>2170</v>
      </c>
      <c r="I427" s="0" t="s">
        <v>2170</v>
      </c>
      <c r="J427" s="0" t="s">
        <v>2170</v>
      </c>
      <c r="K427" s="0" t="s">
        <v>2170</v>
      </c>
      <c r="L427" s="0" t="s">
        <v>2170</v>
      </c>
      <c r="M427" s="0" t="s">
        <v>2170</v>
      </c>
      <c r="N427" s="0" t="n">
        <f aca="false">FALSE()</f>
        <v>0</v>
      </c>
      <c r="O427" s="0" t="s">
        <v>5753</v>
      </c>
      <c r="P427" s="0" t="s">
        <v>2300</v>
      </c>
      <c r="Q427" s="380" t="n">
        <v>25569.125</v>
      </c>
      <c r="R427" s="0" t="n">
        <v>376028430</v>
      </c>
      <c r="S427" s="0" t="s">
        <v>2301</v>
      </c>
      <c r="T427" s="0" t="s">
        <v>2302</v>
      </c>
      <c r="U427" s="0" t="s">
        <v>2365</v>
      </c>
      <c r="V427" s="0" t="n">
        <v>1200000000</v>
      </c>
      <c r="W427" s="0" t="s">
        <v>2312</v>
      </c>
      <c r="X427" s="0" t="n">
        <v>4</v>
      </c>
      <c r="Y427" s="0" t="n">
        <f aca="false">FALSE()</f>
        <v>0</v>
      </c>
      <c r="Z427" s="0" t="n">
        <f aca="false">FALSE()</f>
        <v>0</v>
      </c>
      <c r="AA427" s="0" t="n">
        <f aca="false">FALSE()</f>
        <v>0</v>
      </c>
      <c r="AB427" s="0" t="n">
        <f aca="false">TRUE()</f>
        <v>1</v>
      </c>
      <c r="AC427" s="0" t="n">
        <v>1</v>
      </c>
      <c r="AD427" s="0" t="s">
        <v>2129</v>
      </c>
      <c r="AE427" s="0" t="n">
        <f aca="false">TRUE()</f>
        <v>1</v>
      </c>
      <c r="AF427" s="0" t="s">
        <v>5754</v>
      </c>
      <c r="AG427" s="0" t="n">
        <v>2</v>
      </c>
      <c r="AH427" s="0" t="s">
        <v>5755</v>
      </c>
      <c r="AI427" s="0" t="s">
        <v>5756</v>
      </c>
      <c r="AJ427" s="0" t="n">
        <v>0</v>
      </c>
      <c r="AK427" s="0" t="s">
        <v>2118</v>
      </c>
      <c r="AL427" s="0" t="n">
        <f aca="false">FALSE()</f>
        <v>0</v>
      </c>
      <c r="AM427" s="0" t="n">
        <f aca="false">TRUE()</f>
        <v>1</v>
      </c>
      <c r="AN427" s="0" t="n">
        <f aca="false">FALSE()</f>
        <v>0</v>
      </c>
      <c r="AO427" s="0" t="n">
        <f aca="false">FALSE()</f>
        <v>0</v>
      </c>
      <c r="AP427" s="0" t="n">
        <f aca="false">FALSE()</f>
        <v>0</v>
      </c>
      <c r="AQ427" s="380" t="n">
        <v>43627.6916666667</v>
      </c>
      <c r="AR427" s="380" t="n">
        <v>43627.4166666667</v>
      </c>
      <c r="AS427" s="0" t="s">
        <v>5757</v>
      </c>
      <c r="AT427" s="0" t="s">
        <v>2170</v>
      </c>
      <c r="AU427" s="0" t="s">
        <v>2170</v>
      </c>
    </row>
    <row r="428" customFormat="false" ht="15" hidden="true" customHeight="false" outlineLevel="0" collapsed="false">
      <c r="A428" s="0" t="s">
        <v>5758</v>
      </c>
      <c r="B428" s="0" t="s">
        <v>5759</v>
      </c>
      <c r="C428" s="0" t="s">
        <v>5760</v>
      </c>
      <c r="D428" s="0" t="s">
        <v>2297</v>
      </c>
      <c r="E428" s="0" t="s">
        <v>5758</v>
      </c>
      <c r="F428" s="0" t="n">
        <v>1</v>
      </c>
      <c r="G428" s="0" t="s">
        <v>2298</v>
      </c>
      <c r="H428" s="0" t="s">
        <v>2170</v>
      </c>
      <c r="I428" s="0" t="s">
        <v>2170</v>
      </c>
      <c r="J428" s="0" t="s">
        <v>2170</v>
      </c>
      <c r="K428" s="0" t="s">
        <v>2170</v>
      </c>
      <c r="L428" s="0" t="s">
        <v>2170</v>
      </c>
      <c r="M428" s="0" t="s">
        <v>2170</v>
      </c>
      <c r="N428" s="0" t="n">
        <f aca="false">FALSE()</f>
        <v>0</v>
      </c>
      <c r="O428" s="0" t="s">
        <v>5761</v>
      </c>
      <c r="P428" s="0" t="s">
        <v>2300</v>
      </c>
      <c r="Q428" s="380" t="n">
        <v>25569.125</v>
      </c>
      <c r="R428" s="0" t="n">
        <v>280230931</v>
      </c>
      <c r="S428" s="0" t="s">
        <v>2301</v>
      </c>
      <c r="T428" s="0" t="s">
        <v>2302</v>
      </c>
      <c r="U428" s="0" t="s">
        <v>2365</v>
      </c>
      <c r="V428" s="0" t="n">
        <v>1000000000</v>
      </c>
      <c r="W428" s="0" t="s">
        <v>2366</v>
      </c>
      <c r="X428" s="0" t="n">
        <v>4</v>
      </c>
      <c r="Y428" s="0" t="n">
        <f aca="false">FALSE()</f>
        <v>0</v>
      </c>
      <c r="Z428" s="0" t="n">
        <f aca="false">FALSE()</f>
        <v>0</v>
      </c>
      <c r="AA428" s="0" t="n">
        <f aca="false">FALSE()</f>
        <v>0</v>
      </c>
      <c r="AB428" s="0" t="n">
        <f aca="false">TRUE()</f>
        <v>1</v>
      </c>
      <c r="AC428" s="0" t="n">
        <v>1</v>
      </c>
      <c r="AD428" s="0" t="s">
        <v>2129</v>
      </c>
      <c r="AE428" s="0" t="n">
        <f aca="false">TRUE()</f>
        <v>1</v>
      </c>
      <c r="AF428" s="0" t="s">
        <v>5762</v>
      </c>
      <c r="AG428" s="0" t="n">
        <v>2</v>
      </c>
      <c r="AH428" s="0" t="s">
        <v>5763</v>
      </c>
      <c r="AI428" s="0" t="s">
        <v>5764</v>
      </c>
      <c r="AJ428" s="0" t="n">
        <v>0</v>
      </c>
      <c r="AK428" s="0" t="s">
        <v>2118</v>
      </c>
      <c r="AL428" s="0" t="n">
        <f aca="false">FALSE()</f>
        <v>0</v>
      </c>
      <c r="AM428" s="0" t="n">
        <f aca="false">TRUE()</f>
        <v>1</v>
      </c>
      <c r="AN428" s="0" t="n">
        <f aca="false">FALSE()</f>
        <v>0</v>
      </c>
      <c r="AO428" s="0" t="n">
        <f aca="false">FALSE()</f>
        <v>0</v>
      </c>
      <c r="AP428" s="0" t="n">
        <f aca="false">TRUE()</f>
        <v>1</v>
      </c>
      <c r="AQ428" s="380" t="n">
        <v>44781.6361111111</v>
      </c>
      <c r="AR428" s="380" t="n">
        <v>44781.4166666667</v>
      </c>
      <c r="AS428" s="0" t="s">
        <v>5765</v>
      </c>
      <c r="AT428" s="0" t="s">
        <v>2170</v>
      </c>
      <c r="AU428" s="0" t="s">
        <v>2170</v>
      </c>
    </row>
    <row r="429" customFormat="false" ht="15" hidden="true" customHeight="false" outlineLevel="0" collapsed="false">
      <c r="A429" s="0" t="s">
        <v>5766</v>
      </c>
      <c r="B429" s="0" t="s">
        <v>5767</v>
      </c>
      <c r="C429" s="0" t="s">
        <v>5768</v>
      </c>
      <c r="D429" s="0" t="s">
        <v>2297</v>
      </c>
      <c r="E429" s="0" t="s">
        <v>5766</v>
      </c>
      <c r="F429" s="0" t="n">
        <v>1</v>
      </c>
      <c r="G429" s="0" t="s">
        <v>2298</v>
      </c>
      <c r="H429" s="0" t="s">
        <v>2170</v>
      </c>
      <c r="I429" s="0" t="s">
        <v>2170</v>
      </c>
      <c r="J429" s="0" t="s">
        <v>2170</v>
      </c>
      <c r="K429" s="0" t="s">
        <v>2170</v>
      </c>
      <c r="L429" s="0" t="s">
        <v>2170</v>
      </c>
      <c r="M429" s="0" t="s">
        <v>2170</v>
      </c>
      <c r="N429" s="0" t="n">
        <f aca="false">FALSE()</f>
        <v>0</v>
      </c>
      <c r="O429" s="0" t="s">
        <v>5769</v>
      </c>
      <c r="P429" s="0" t="s">
        <v>2300</v>
      </c>
      <c r="Q429" s="380" t="n">
        <v>36314.1666666667</v>
      </c>
      <c r="R429" s="0" t="n">
        <v>60312253</v>
      </c>
      <c r="S429" s="0" t="s">
        <v>2301</v>
      </c>
      <c r="T429" s="0" t="s">
        <v>2302</v>
      </c>
      <c r="U429" s="0" t="s">
        <v>2116</v>
      </c>
      <c r="V429" s="0" t="n">
        <v>200000000</v>
      </c>
      <c r="W429" s="0" t="s">
        <v>2409</v>
      </c>
      <c r="X429" s="0" t="n">
        <v>4</v>
      </c>
      <c r="Y429" s="0" t="n">
        <f aca="false">FALSE()</f>
        <v>0</v>
      </c>
      <c r="Z429" s="0" t="n">
        <f aca="false">FALSE()</f>
        <v>0</v>
      </c>
      <c r="AA429" s="0" t="n">
        <f aca="false">FALSE()</f>
        <v>0</v>
      </c>
      <c r="AB429" s="0" t="n">
        <f aca="false">FALSE()</f>
        <v>0</v>
      </c>
      <c r="AC429" s="0" t="n">
        <v>1</v>
      </c>
      <c r="AD429" s="0" t="s">
        <v>2129</v>
      </c>
      <c r="AE429" s="0" t="n">
        <f aca="false">TRUE()</f>
        <v>1</v>
      </c>
      <c r="AF429" s="0" t="s">
        <v>5770</v>
      </c>
      <c r="AG429" s="0" t="n">
        <v>2</v>
      </c>
      <c r="AH429" s="0" t="s">
        <v>5771</v>
      </c>
      <c r="AI429" s="0" t="s">
        <v>5772</v>
      </c>
      <c r="AJ429" s="0" t="n">
        <v>0</v>
      </c>
      <c r="AK429" s="0" t="s">
        <v>2118</v>
      </c>
      <c r="AL429" s="0" t="n">
        <f aca="false">FALSE()</f>
        <v>0</v>
      </c>
      <c r="AM429" s="0" t="n">
        <f aca="false">TRUE()</f>
        <v>1</v>
      </c>
      <c r="AN429" s="0" t="n">
        <f aca="false">FALSE()</f>
        <v>0</v>
      </c>
      <c r="AO429" s="0" t="n">
        <f aca="false">FALSE()</f>
        <v>0</v>
      </c>
      <c r="AP429" s="0" t="n">
        <f aca="false">FALSE()</f>
        <v>0</v>
      </c>
      <c r="AQ429" s="380" t="n">
        <v>43123.7291666667</v>
      </c>
      <c r="AR429" s="380" t="n">
        <v>36315.1666666667</v>
      </c>
      <c r="AS429" s="0" t="s">
        <v>5773</v>
      </c>
      <c r="AT429" s="0" t="s">
        <v>2170</v>
      </c>
      <c r="AU429" s="0" t="s">
        <v>2170</v>
      </c>
    </row>
    <row r="430" customFormat="false" ht="15" hidden="true" customHeight="false" outlineLevel="0" collapsed="false">
      <c r="A430" s="0" t="s">
        <v>5774</v>
      </c>
      <c r="B430" s="0" t="s">
        <v>5775</v>
      </c>
      <c r="C430" s="0" t="s">
        <v>5776</v>
      </c>
      <c r="D430" s="0" t="s">
        <v>2297</v>
      </c>
      <c r="E430" s="0" t="s">
        <v>5774</v>
      </c>
      <c r="F430" s="0" t="n">
        <v>1</v>
      </c>
      <c r="G430" s="0" t="s">
        <v>2298</v>
      </c>
      <c r="H430" s="0" t="s">
        <v>2170</v>
      </c>
      <c r="I430" s="0" t="s">
        <v>2170</v>
      </c>
      <c r="J430" s="0" t="s">
        <v>2170</v>
      </c>
      <c r="K430" s="0" t="s">
        <v>2170</v>
      </c>
      <c r="L430" s="0" t="s">
        <v>2170</v>
      </c>
      <c r="M430" s="0" t="s">
        <v>2170</v>
      </c>
      <c r="N430" s="0" t="n">
        <f aca="false">FALSE()</f>
        <v>0</v>
      </c>
      <c r="O430" s="0" t="s">
        <v>5777</v>
      </c>
      <c r="P430" s="0" t="s">
        <v>2300</v>
      </c>
      <c r="Q430" s="380" t="n">
        <v>38265.1666666667</v>
      </c>
      <c r="R430" s="0" t="n">
        <v>71550183</v>
      </c>
      <c r="S430" s="0" t="s">
        <v>2301</v>
      </c>
      <c r="T430" s="0" t="s">
        <v>2302</v>
      </c>
      <c r="U430" s="0" t="s">
        <v>2365</v>
      </c>
      <c r="V430" s="0" t="n">
        <v>100000000</v>
      </c>
      <c r="W430" s="0" t="s">
        <v>2312</v>
      </c>
      <c r="X430" s="0" t="n">
        <v>4</v>
      </c>
      <c r="Y430" s="0" t="n">
        <f aca="false">FALSE()</f>
        <v>0</v>
      </c>
      <c r="Z430" s="0" t="n">
        <f aca="false">FALSE()</f>
        <v>0</v>
      </c>
      <c r="AA430" s="0" t="n">
        <f aca="false">FALSE()</f>
        <v>0</v>
      </c>
      <c r="AB430" s="0" t="n">
        <f aca="false">TRUE()</f>
        <v>1</v>
      </c>
      <c r="AC430" s="0" t="n">
        <v>1</v>
      </c>
      <c r="AD430" s="0" t="s">
        <v>2129</v>
      </c>
      <c r="AE430" s="0" t="n">
        <f aca="false">TRUE()</f>
        <v>1</v>
      </c>
      <c r="AF430" s="0" t="s">
        <v>5778</v>
      </c>
      <c r="AG430" s="0" t="n">
        <v>2</v>
      </c>
      <c r="AH430" s="0" t="s">
        <v>5779</v>
      </c>
      <c r="AI430" s="0" t="s">
        <v>5780</v>
      </c>
      <c r="AJ430" s="0" t="n">
        <v>0</v>
      </c>
      <c r="AK430" s="0" t="s">
        <v>2118</v>
      </c>
      <c r="AL430" s="0" t="n">
        <f aca="false">FALSE()</f>
        <v>0</v>
      </c>
      <c r="AM430" s="0" t="n">
        <f aca="false">TRUE()</f>
        <v>1</v>
      </c>
      <c r="AN430" s="0" t="n">
        <f aca="false">FALSE()</f>
        <v>0</v>
      </c>
      <c r="AO430" s="0" t="n">
        <f aca="false">FALSE()</f>
        <v>0</v>
      </c>
      <c r="AP430" s="0" t="n">
        <f aca="false">FALSE()</f>
        <v>0</v>
      </c>
      <c r="AQ430" s="380" t="n">
        <v>43496.7083333333</v>
      </c>
      <c r="AR430" s="380" t="n">
        <v>38265.1666666667</v>
      </c>
      <c r="AS430" s="0" t="s">
        <v>5781</v>
      </c>
      <c r="AT430" s="0" t="s">
        <v>2170</v>
      </c>
      <c r="AU430" s="0" t="s">
        <v>2170</v>
      </c>
    </row>
    <row r="431" customFormat="false" ht="15" hidden="true" customHeight="false" outlineLevel="0" collapsed="false">
      <c r="A431" s="0" t="s">
        <v>5782</v>
      </c>
      <c r="B431" s="0" t="s">
        <v>5783</v>
      </c>
      <c r="C431" s="0" t="s">
        <v>5784</v>
      </c>
      <c r="D431" s="0" t="s">
        <v>2297</v>
      </c>
      <c r="E431" s="0" t="s">
        <v>5782</v>
      </c>
      <c r="F431" s="0" t="n">
        <v>1</v>
      </c>
      <c r="G431" s="0" t="s">
        <v>2298</v>
      </c>
      <c r="H431" s="0" t="s">
        <v>2170</v>
      </c>
      <c r="I431" s="0" t="s">
        <v>2170</v>
      </c>
      <c r="J431" s="0" t="s">
        <v>2170</v>
      </c>
      <c r="K431" s="0" t="s">
        <v>2170</v>
      </c>
      <c r="L431" s="0" t="s">
        <v>2170</v>
      </c>
      <c r="M431" s="0" t="s">
        <v>2170</v>
      </c>
      <c r="N431" s="0" t="n">
        <f aca="false">FALSE()</f>
        <v>0</v>
      </c>
      <c r="O431" s="0" t="s">
        <v>5785</v>
      </c>
      <c r="P431" s="0" t="s">
        <v>2300</v>
      </c>
      <c r="Q431" s="380" t="n">
        <v>25569.125</v>
      </c>
      <c r="R431" s="0" t="n">
        <v>156204060</v>
      </c>
      <c r="S431" s="0" t="s">
        <v>2301</v>
      </c>
      <c r="T431" s="0" t="s">
        <v>2302</v>
      </c>
      <c r="U431" s="0" t="s">
        <v>2330</v>
      </c>
      <c r="V431" s="0" t="n">
        <v>0</v>
      </c>
      <c r="W431" s="0" t="s">
        <v>5786</v>
      </c>
      <c r="X431" s="0" t="n">
        <v>4</v>
      </c>
      <c r="Y431" s="0" t="n">
        <f aca="false">FALSE()</f>
        <v>0</v>
      </c>
      <c r="Z431" s="0" t="n">
        <f aca="false">FALSE()</f>
        <v>0</v>
      </c>
      <c r="AA431" s="0" t="n">
        <f aca="false">FALSE()</f>
        <v>0</v>
      </c>
      <c r="AB431" s="0" t="n">
        <f aca="false">FALSE()</f>
        <v>0</v>
      </c>
      <c r="AC431" s="0" t="n">
        <v>3</v>
      </c>
      <c r="AD431" s="0" t="s">
        <v>2129</v>
      </c>
      <c r="AE431" s="0" t="n">
        <f aca="false">TRUE()</f>
        <v>1</v>
      </c>
      <c r="AF431" s="0" t="s">
        <v>5787</v>
      </c>
      <c r="AG431" s="0" t="n">
        <v>2</v>
      </c>
      <c r="AH431" s="0" t="s">
        <v>5788</v>
      </c>
      <c r="AI431" s="0" t="s">
        <v>5789</v>
      </c>
      <c r="AJ431" s="0" t="n">
        <v>0</v>
      </c>
      <c r="AK431" s="0" t="s">
        <v>2118</v>
      </c>
      <c r="AL431" s="0" t="n">
        <f aca="false">FALSE()</f>
        <v>0</v>
      </c>
      <c r="AM431" s="0" t="n">
        <f aca="false">TRUE()</f>
        <v>1</v>
      </c>
      <c r="AN431" s="0" t="n">
        <f aca="false">FALSE()</f>
        <v>0</v>
      </c>
      <c r="AO431" s="0" t="n">
        <f aca="false">FALSE()</f>
        <v>0</v>
      </c>
      <c r="AP431" s="0" t="n">
        <f aca="false">FALSE()</f>
        <v>0</v>
      </c>
      <c r="AQ431" s="380" t="n">
        <v>45089.6819444444</v>
      </c>
      <c r="AR431" s="380" t="n">
        <v>45089.4166666667</v>
      </c>
      <c r="AS431" s="0" t="s">
        <v>5790</v>
      </c>
      <c r="AT431" s="0" t="s">
        <v>2170</v>
      </c>
      <c r="AU431" s="0" t="s">
        <v>2170</v>
      </c>
    </row>
    <row r="432" customFormat="false" ht="15" hidden="true" customHeight="false" outlineLevel="0" collapsed="false">
      <c r="A432" s="0" t="s">
        <v>5791</v>
      </c>
      <c r="B432" s="0" t="s">
        <v>5792</v>
      </c>
      <c r="C432" s="0" t="s">
        <v>5793</v>
      </c>
      <c r="D432" s="0" t="s">
        <v>2297</v>
      </c>
      <c r="E432" s="0" t="s">
        <v>5791</v>
      </c>
      <c r="F432" s="0" t="n">
        <v>1</v>
      </c>
      <c r="G432" s="0" t="s">
        <v>2298</v>
      </c>
      <c r="H432" s="0" t="s">
        <v>2170</v>
      </c>
      <c r="I432" s="0" t="s">
        <v>2170</v>
      </c>
      <c r="J432" s="0" t="s">
        <v>2170</v>
      </c>
      <c r="K432" s="0" t="s">
        <v>2170</v>
      </c>
      <c r="L432" s="0" t="s">
        <v>2170</v>
      </c>
      <c r="M432" s="0" t="s">
        <v>2170</v>
      </c>
      <c r="N432" s="0" t="n">
        <f aca="false">FALSE()</f>
        <v>0</v>
      </c>
      <c r="O432" s="0" t="s">
        <v>5794</v>
      </c>
      <c r="P432" s="0" t="s">
        <v>2300</v>
      </c>
      <c r="Q432" s="380" t="n">
        <v>36024.1666666667</v>
      </c>
      <c r="R432" s="0" t="n">
        <v>414822942</v>
      </c>
      <c r="S432" s="0" t="s">
        <v>2301</v>
      </c>
      <c r="T432" s="0" t="s">
        <v>2302</v>
      </c>
      <c r="U432" s="0" t="s">
        <v>2451</v>
      </c>
      <c r="V432" s="0" t="n">
        <v>600000000</v>
      </c>
      <c r="W432" s="0" t="s">
        <v>2366</v>
      </c>
      <c r="X432" s="0" t="n">
        <v>4</v>
      </c>
      <c r="Y432" s="0" t="n">
        <f aca="false">FALSE()</f>
        <v>0</v>
      </c>
      <c r="Z432" s="0" t="n">
        <f aca="false">FALSE()</f>
        <v>0</v>
      </c>
      <c r="AA432" s="0" t="n">
        <f aca="false">FALSE()</f>
        <v>0</v>
      </c>
      <c r="AB432" s="0" t="n">
        <f aca="false">TRUE()</f>
        <v>1</v>
      </c>
      <c r="AC432" s="0" t="n">
        <v>8</v>
      </c>
      <c r="AD432" s="0" t="s">
        <v>2129</v>
      </c>
      <c r="AE432" s="0" t="n">
        <f aca="false">TRUE()</f>
        <v>1</v>
      </c>
      <c r="AF432" s="0" t="s">
        <v>5795</v>
      </c>
      <c r="AG432" s="0" t="n">
        <v>2</v>
      </c>
      <c r="AH432" s="0" t="s">
        <v>5796</v>
      </c>
      <c r="AI432" s="0" t="s">
        <v>5797</v>
      </c>
      <c r="AJ432" s="0" t="n">
        <v>0</v>
      </c>
      <c r="AK432" s="0" t="s">
        <v>2118</v>
      </c>
      <c r="AL432" s="0" t="n">
        <f aca="false">FALSE()</f>
        <v>0</v>
      </c>
      <c r="AM432" s="0" t="n">
        <f aca="false">TRUE()</f>
        <v>1</v>
      </c>
      <c r="AN432" s="0" t="n">
        <f aca="false">FALSE()</f>
        <v>0</v>
      </c>
      <c r="AO432" s="0" t="n">
        <f aca="false">FALSE()</f>
        <v>0</v>
      </c>
      <c r="AP432" s="0" t="n">
        <f aca="false">FALSE()</f>
        <v>0</v>
      </c>
      <c r="AQ432" s="380" t="n">
        <v>43123.7284722222</v>
      </c>
      <c r="AR432" s="380" t="n">
        <v>36025.1666666667</v>
      </c>
      <c r="AS432" s="0" t="s">
        <v>5798</v>
      </c>
      <c r="AT432" s="0" t="s">
        <v>2170</v>
      </c>
      <c r="AU432" s="0" t="s">
        <v>2170</v>
      </c>
    </row>
    <row r="433" customFormat="false" ht="15" hidden="true" customHeight="false" outlineLevel="0" collapsed="false">
      <c r="A433" s="0" t="s">
        <v>5799</v>
      </c>
      <c r="B433" s="0" t="s">
        <v>5800</v>
      </c>
      <c r="C433" s="0" t="s">
        <v>5801</v>
      </c>
      <c r="D433" s="0" t="s">
        <v>2297</v>
      </c>
      <c r="E433" s="0" t="s">
        <v>5799</v>
      </c>
      <c r="F433" s="0" t="n">
        <v>1</v>
      </c>
      <c r="G433" s="0" t="s">
        <v>2298</v>
      </c>
      <c r="H433" s="0" t="s">
        <v>2170</v>
      </c>
      <c r="I433" s="0" t="s">
        <v>2170</v>
      </c>
      <c r="J433" s="0" t="s">
        <v>2170</v>
      </c>
      <c r="K433" s="0" t="s">
        <v>2170</v>
      </c>
      <c r="L433" s="0" t="s">
        <v>2170</v>
      </c>
      <c r="M433" s="0" t="s">
        <v>2170</v>
      </c>
      <c r="N433" s="0" t="n">
        <f aca="false">FALSE()</f>
        <v>0</v>
      </c>
      <c r="O433" s="0" t="s">
        <v>5802</v>
      </c>
      <c r="P433" s="0" t="s">
        <v>2300</v>
      </c>
      <c r="Q433" s="380" t="n">
        <v>25569.125</v>
      </c>
      <c r="R433" s="0" t="n">
        <v>1209290460</v>
      </c>
      <c r="S433" s="0" t="s">
        <v>2301</v>
      </c>
      <c r="T433" s="0" t="s">
        <v>2302</v>
      </c>
      <c r="U433" s="0" t="s">
        <v>2330</v>
      </c>
      <c r="V433" s="0" t="n">
        <v>1000</v>
      </c>
      <c r="W433" s="0" t="s">
        <v>2366</v>
      </c>
      <c r="X433" s="0" t="n">
        <v>4</v>
      </c>
      <c r="Y433" s="0" t="n">
        <f aca="false">FALSE()</f>
        <v>0</v>
      </c>
      <c r="Z433" s="0" t="n">
        <f aca="false">FALSE()</f>
        <v>0</v>
      </c>
      <c r="AA433" s="0" t="n">
        <f aca="false">FALSE()</f>
        <v>0</v>
      </c>
      <c r="AB433" s="0" t="n">
        <f aca="false">TRUE()</f>
        <v>1</v>
      </c>
      <c r="AC433" s="0" t="n">
        <v>1</v>
      </c>
      <c r="AD433" s="0" t="s">
        <v>2129</v>
      </c>
      <c r="AE433" s="0" t="n">
        <f aca="false">TRUE()</f>
        <v>1</v>
      </c>
      <c r="AF433" s="0" t="s">
        <v>5803</v>
      </c>
      <c r="AG433" s="0" t="n">
        <v>2</v>
      </c>
      <c r="AH433" s="0" t="s">
        <v>5804</v>
      </c>
      <c r="AI433" s="0" t="s">
        <v>5805</v>
      </c>
      <c r="AJ433" s="0" t="n">
        <v>0</v>
      </c>
      <c r="AK433" s="0" t="s">
        <v>2118</v>
      </c>
      <c r="AL433" s="0" t="n">
        <f aca="false">FALSE()</f>
        <v>0</v>
      </c>
      <c r="AM433" s="0" t="n">
        <f aca="false">TRUE()</f>
        <v>1</v>
      </c>
      <c r="AN433" s="0" t="n">
        <f aca="false">FALSE()</f>
        <v>0</v>
      </c>
      <c r="AO433" s="0" t="n">
        <f aca="false">FALSE()</f>
        <v>0</v>
      </c>
      <c r="AP433" s="0" t="n">
        <f aca="false">FALSE()</f>
        <v>0</v>
      </c>
      <c r="AQ433" s="380" t="n">
        <v>44153.6486111111</v>
      </c>
      <c r="AR433" s="380" t="n">
        <v>44153.4166666667</v>
      </c>
      <c r="AS433" s="0" t="s">
        <v>5806</v>
      </c>
      <c r="AT433" s="0" t="s">
        <v>2170</v>
      </c>
      <c r="AU433" s="0" t="s">
        <v>2170</v>
      </c>
    </row>
    <row r="434" customFormat="false" ht="15" hidden="true" customHeight="false" outlineLevel="0" collapsed="false">
      <c r="A434" s="0" t="s">
        <v>5807</v>
      </c>
      <c r="B434" s="0" t="s">
        <v>5808</v>
      </c>
      <c r="C434" s="0" t="s">
        <v>5809</v>
      </c>
      <c r="D434" s="0" t="s">
        <v>2297</v>
      </c>
      <c r="E434" s="0" t="s">
        <v>5807</v>
      </c>
      <c r="F434" s="0" t="n">
        <v>1</v>
      </c>
      <c r="G434" s="0" t="s">
        <v>2298</v>
      </c>
      <c r="H434" s="0" t="s">
        <v>2170</v>
      </c>
      <c r="I434" s="0" t="s">
        <v>2170</v>
      </c>
      <c r="J434" s="0" t="s">
        <v>2170</v>
      </c>
      <c r="K434" s="0" t="s">
        <v>2170</v>
      </c>
      <c r="L434" s="0" t="s">
        <v>2170</v>
      </c>
      <c r="M434" s="0" t="s">
        <v>2170</v>
      </c>
      <c r="N434" s="0" t="n">
        <f aca="false">FALSE()</f>
        <v>0</v>
      </c>
      <c r="O434" s="0" t="s">
        <v>5810</v>
      </c>
      <c r="P434" s="0" t="s">
        <v>2300</v>
      </c>
      <c r="Q434" s="380" t="n">
        <v>33330.1666666667</v>
      </c>
      <c r="R434" s="0" t="n">
        <v>133923650</v>
      </c>
      <c r="S434" s="0" t="s">
        <v>2301</v>
      </c>
      <c r="T434" s="0" t="s">
        <v>2302</v>
      </c>
      <c r="U434" s="0" t="s">
        <v>610</v>
      </c>
      <c r="V434" s="0" t="n">
        <v>325000000</v>
      </c>
      <c r="W434" s="0" t="s">
        <v>4808</v>
      </c>
      <c r="X434" s="0" t="n">
        <v>4</v>
      </c>
      <c r="Y434" s="0" t="n">
        <f aca="false">FALSE()</f>
        <v>0</v>
      </c>
      <c r="Z434" s="0" t="n">
        <f aca="false">FALSE()</f>
        <v>0</v>
      </c>
      <c r="AA434" s="0" t="n">
        <f aca="false">FALSE()</f>
        <v>0</v>
      </c>
      <c r="AB434" s="0" t="n">
        <f aca="false">TRUE()</f>
        <v>1</v>
      </c>
      <c r="AC434" s="0" t="n">
        <v>1</v>
      </c>
      <c r="AD434" s="0" t="s">
        <v>2129</v>
      </c>
      <c r="AE434" s="0" t="n">
        <f aca="false">TRUE()</f>
        <v>1</v>
      </c>
      <c r="AF434" s="0" t="s">
        <v>5811</v>
      </c>
      <c r="AG434" s="0" t="n">
        <v>2</v>
      </c>
      <c r="AH434" s="0" t="s">
        <v>5812</v>
      </c>
      <c r="AI434" s="0" t="s">
        <v>5813</v>
      </c>
      <c r="AJ434" s="0" t="n">
        <v>0</v>
      </c>
      <c r="AK434" s="0" t="s">
        <v>2118</v>
      </c>
      <c r="AL434" s="0" t="n">
        <f aca="false">FALSE()</f>
        <v>0</v>
      </c>
      <c r="AM434" s="0" t="n">
        <f aca="false">TRUE()</f>
        <v>1</v>
      </c>
      <c r="AN434" s="0" t="n">
        <f aca="false">FALSE()</f>
        <v>0</v>
      </c>
      <c r="AO434" s="0" t="n">
        <f aca="false">FALSE()</f>
        <v>0</v>
      </c>
      <c r="AP434" s="0" t="n">
        <f aca="false">FALSE()</f>
        <v>0</v>
      </c>
      <c r="AQ434" s="380" t="n">
        <v>43123.7291666667</v>
      </c>
      <c r="AR434" s="380" t="n">
        <v>32398.1666666667</v>
      </c>
      <c r="AS434" s="0" t="s">
        <v>5814</v>
      </c>
      <c r="AT434" s="0" t="s">
        <v>2170</v>
      </c>
      <c r="AU434" s="0" t="s">
        <v>2170</v>
      </c>
    </row>
    <row r="435" customFormat="false" ht="15" hidden="true" customHeight="false" outlineLevel="0" collapsed="false">
      <c r="A435" s="0" t="s">
        <v>5815</v>
      </c>
      <c r="B435" s="0" t="s">
        <v>5816</v>
      </c>
      <c r="C435" s="0" t="s">
        <v>5817</v>
      </c>
      <c r="D435" s="0" t="s">
        <v>2297</v>
      </c>
      <c r="E435" s="0" t="s">
        <v>5815</v>
      </c>
      <c r="F435" s="0" t="n">
        <v>1</v>
      </c>
      <c r="G435" s="0" t="s">
        <v>2298</v>
      </c>
      <c r="H435" s="0" t="s">
        <v>2170</v>
      </c>
      <c r="I435" s="0" t="s">
        <v>2170</v>
      </c>
      <c r="J435" s="0" t="s">
        <v>2170</v>
      </c>
      <c r="K435" s="0" t="s">
        <v>2170</v>
      </c>
      <c r="L435" s="0" t="s">
        <v>2170</v>
      </c>
      <c r="M435" s="0" t="s">
        <v>2170</v>
      </c>
      <c r="N435" s="0" t="n">
        <f aca="false">FALSE()</f>
        <v>0</v>
      </c>
      <c r="O435" s="0" t="s">
        <v>5818</v>
      </c>
      <c r="P435" s="0" t="s">
        <v>2300</v>
      </c>
      <c r="Q435" s="380" t="n">
        <v>40122.125</v>
      </c>
      <c r="R435" s="0" t="n">
        <v>38217414</v>
      </c>
      <c r="S435" s="0" t="s">
        <v>2301</v>
      </c>
      <c r="T435" s="0" t="s">
        <v>2302</v>
      </c>
      <c r="U435" s="0" t="s">
        <v>2365</v>
      </c>
      <c r="V435" s="0" t="n">
        <v>1000000000</v>
      </c>
      <c r="W435" s="0" t="s">
        <v>2366</v>
      </c>
      <c r="X435" s="0" t="n">
        <v>4</v>
      </c>
      <c r="Y435" s="0" t="n">
        <f aca="false">FALSE()</f>
        <v>0</v>
      </c>
      <c r="Z435" s="0" t="n">
        <f aca="false">FALSE()</f>
        <v>0</v>
      </c>
      <c r="AA435" s="0" t="n">
        <f aca="false">FALSE()</f>
        <v>0</v>
      </c>
      <c r="AB435" s="0" t="n">
        <f aca="false">TRUE()</f>
        <v>1</v>
      </c>
      <c r="AC435" s="0" t="n">
        <v>1</v>
      </c>
      <c r="AD435" s="0" t="s">
        <v>2129</v>
      </c>
      <c r="AE435" s="0" t="n">
        <f aca="false">TRUE()</f>
        <v>1</v>
      </c>
      <c r="AF435" s="0" t="s">
        <v>5819</v>
      </c>
      <c r="AG435" s="0" t="n">
        <v>2</v>
      </c>
      <c r="AH435" s="0" t="s">
        <v>5820</v>
      </c>
      <c r="AI435" s="0" t="s">
        <v>5821</v>
      </c>
      <c r="AJ435" s="0" t="n">
        <v>0</v>
      </c>
      <c r="AK435" s="0" t="s">
        <v>2118</v>
      </c>
      <c r="AL435" s="0" t="n">
        <f aca="false">FALSE()</f>
        <v>0</v>
      </c>
      <c r="AM435" s="0" t="n">
        <f aca="false">TRUE()</f>
        <v>1</v>
      </c>
      <c r="AN435" s="0" t="n">
        <f aca="false">FALSE()</f>
        <v>0</v>
      </c>
      <c r="AO435" s="0" t="n">
        <f aca="false">FALSE()</f>
        <v>0</v>
      </c>
      <c r="AP435" s="0" t="n">
        <f aca="false">FALSE()</f>
        <v>0</v>
      </c>
      <c r="AQ435" s="380" t="n">
        <v>43496.7333333333</v>
      </c>
      <c r="AR435" s="380" t="n">
        <v>40122.125</v>
      </c>
      <c r="AS435" s="0" t="s">
        <v>5822</v>
      </c>
      <c r="AT435" s="0" t="s">
        <v>2170</v>
      </c>
      <c r="AU435" s="0" t="s">
        <v>2170</v>
      </c>
    </row>
    <row r="436" customFormat="false" ht="15" hidden="true" customHeight="false" outlineLevel="0" collapsed="false">
      <c r="A436" s="0" t="s">
        <v>5823</v>
      </c>
      <c r="B436" s="0" t="s">
        <v>5824</v>
      </c>
      <c r="C436" s="0" t="s">
        <v>5825</v>
      </c>
      <c r="D436" s="0" t="s">
        <v>2297</v>
      </c>
      <c r="E436" s="0" t="s">
        <v>5823</v>
      </c>
      <c r="F436" s="0" t="n">
        <v>1</v>
      </c>
      <c r="G436" s="0" t="s">
        <v>2298</v>
      </c>
      <c r="H436" s="0" t="s">
        <v>2170</v>
      </c>
      <c r="I436" s="0" t="s">
        <v>2170</v>
      </c>
      <c r="J436" s="0" t="s">
        <v>2170</v>
      </c>
      <c r="K436" s="0" t="s">
        <v>2170</v>
      </c>
      <c r="L436" s="0" t="s">
        <v>2170</v>
      </c>
      <c r="M436" s="0" t="s">
        <v>2170</v>
      </c>
      <c r="N436" s="0" t="n">
        <f aca="false">FALSE()</f>
        <v>0</v>
      </c>
      <c r="O436" s="0" t="s">
        <v>5826</v>
      </c>
      <c r="P436" s="0" t="s">
        <v>2300</v>
      </c>
      <c r="Q436" s="380" t="n">
        <v>33270.125</v>
      </c>
      <c r="R436" s="0" t="n">
        <v>354125000</v>
      </c>
      <c r="S436" s="0" t="s">
        <v>2301</v>
      </c>
      <c r="T436" s="0" t="s">
        <v>2302</v>
      </c>
      <c r="U436" s="0" t="s">
        <v>2451</v>
      </c>
      <c r="V436" s="0" t="n">
        <v>600000000</v>
      </c>
      <c r="W436" s="0" t="s">
        <v>3401</v>
      </c>
      <c r="X436" s="0" t="n">
        <v>4</v>
      </c>
      <c r="Y436" s="0" t="n">
        <f aca="false">FALSE()</f>
        <v>0</v>
      </c>
      <c r="Z436" s="0" t="n">
        <f aca="false">FALSE()</f>
        <v>0</v>
      </c>
      <c r="AA436" s="0" t="n">
        <f aca="false">FALSE()</f>
        <v>0</v>
      </c>
      <c r="AB436" s="0" t="n">
        <f aca="false">TRUE()</f>
        <v>1</v>
      </c>
      <c r="AC436" s="0" t="n">
        <v>8</v>
      </c>
      <c r="AD436" s="0" t="s">
        <v>2129</v>
      </c>
      <c r="AE436" s="0" t="n">
        <f aca="false">TRUE()</f>
        <v>1</v>
      </c>
      <c r="AF436" s="0" t="s">
        <v>5827</v>
      </c>
      <c r="AG436" s="0" t="n">
        <v>2</v>
      </c>
      <c r="AH436" s="0" t="s">
        <v>5828</v>
      </c>
      <c r="AI436" s="0" t="s">
        <v>5829</v>
      </c>
      <c r="AJ436" s="0" t="n">
        <v>0</v>
      </c>
      <c r="AK436" s="0" t="s">
        <v>2118</v>
      </c>
      <c r="AL436" s="0" t="n">
        <f aca="false">FALSE()</f>
        <v>0</v>
      </c>
      <c r="AM436" s="0" t="n">
        <f aca="false">TRUE()</f>
        <v>1</v>
      </c>
      <c r="AN436" s="0" t="n">
        <f aca="false">FALSE()</f>
        <v>0</v>
      </c>
      <c r="AO436" s="0" t="n">
        <f aca="false">FALSE()</f>
        <v>0</v>
      </c>
      <c r="AP436" s="0" t="n">
        <f aca="false">FALSE()</f>
        <v>0</v>
      </c>
      <c r="AQ436" s="380" t="n">
        <v>43123.7291666667</v>
      </c>
      <c r="AR436" s="380" t="n">
        <v>32770.1666666667</v>
      </c>
      <c r="AS436" s="0" t="s">
        <v>5830</v>
      </c>
      <c r="AT436" s="0" t="s">
        <v>2170</v>
      </c>
      <c r="AU436" s="0" t="s">
        <v>2170</v>
      </c>
    </row>
    <row r="437" customFormat="false" ht="15" hidden="true" customHeight="false" outlineLevel="0" collapsed="false">
      <c r="A437" s="0" t="s">
        <v>5831</v>
      </c>
      <c r="B437" s="0" t="s">
        <v>5832</v>
      </c>
      <c r="C437" s="0" t="s">
        <v>5833</v>
      </c>
      <c r="D437" s="0" t="s">
        <v>2297</v>
      </c>
      <c r="E437" s="0" t="s">
        <v>5831</v>
      </c>
      <c r="F437" s="0" t="n">
        <v>1</v>
      </c>
      <c r="G437" s="0" t="s">
        <v>2298</v>
      </c>
      <c r="H437" s="0" t="s">
        <v>2170</v>
      </c>
      <c r="I437" s="0" t="s">
        <v>2170</v>
      </c>
      <c r="J437" s="0" t="s">
        <v>2170</v>
      </c>
      <c r="K437" s="0" t="s">
        <v>2170</v>
      </c>
      <c r="L437" s="0" t="s">
        <v>2170</v>
      </c>
      <c r="M437" s="0" t="s">
        <v>2170</v>
      </c>
      <c r="N437" s="0" t="n">
        <f aca="false">FALSE()</f>
        <v>0</v>
      </c>
      <c r="O437" s="0" t="s">
        <v>5834</v>
      </c>
      <c r="P437" s="0" t="s">
        <v>2300</v>
      </c>
      <c r="Q437" s="380" t="n">
        <v>38923.1666666667</v>
      </c>
      <c r="R437" s="0" t="n">
        <v>31204061</v>
      </c>
      <c r="S437" s="0" t="s">
        <v>2301</v>
      </c>
      <c r="T437" s="0" t="s">
        <v>2302</v>
      </c>
      <c r="U437" s="0" t="s">
        <v>3384</v>
      </c>
      <c r="V437" s="0" t="n">
        <v>150000000</v>
      </c>
      <c r="W437" s="0" t="s">
        <v>2366</v>
      </c>
      <c r="X437" s="0" t="n">
        <v>4</v>
      </c>
      <c r="Y437" s="0" t="n">
        <f aca="false">FALSE()</f>
        <v>0</v>
      </c>
      <c r="Z437" s="0" t="n">
        <f aca="false">FALSE()</f>
        <v>0</v>
      </c>
      <c r="AA437" s="0" t="n">
        <f aca="false">FALSE()</f>
        <v>0</v>
      </c>
      <c r="AB437" s="0" t="n">
        <f aca="false">FALSE()</f>
        <v>0</v>
      </c>
      <c r="AC437" s="0" t="n">
        <v>1</v>
      </c>
      <c r="AD437" s="0" t="s">
        <v>2129</v>
      </c>
      <c r="AE437" s="0" t="n">
        <f aca="false">TRUE()</f>
        <v>1</v>
      </c>
      <c r="AF437" s="0" t="s">
        <v>5835</v>
      </c>
      <c r="AG437" s="0" t="n">
        <v>2</v>
      </c>
      <c r="AH437" s="0" t="s">
        <v>5836</v>
      </c>
      <c r="AI437" s="0" t="s">
        <v>5837</v>
      </c>
      <c r="AJ437" s="0" t="n">
        <v>0</v>
      </c>
      <c r="AK437" s="0" t="s">
        <v>2118</v>
      </c>
      <c r="AL437" s="0" t="n">
        <f aca="false">FALSE()</f>
        <v>0</v>
      </c>
      <c r="AM437" s="0" t="n">
        <f aca="false">TRUE()</f>
        <v>1</v>
      </c>
      <c r="AN437" s="0" t="n">
        <f aca="false">FALSE()</f>
        <v>0</v>
      </c>
      <c r="AO437" s="0" t="n">
        <f aca="false">FALSE()</f>
        <v>0</v>
      </c>
      <c r="AP437" s="0" t="n">
        <f aca="false">FALSE()</f>
        <v>0</v>
      </c>
      <c r="AQ437" s="380" t="n">
        <v>43524.6840277778</v>
      </c>
      <c r="AR437" s="380" t="n">
        <v>38924.1666666667</v>
      </c>
      <c r="AS437" s="0" t="s">
        <v>5838</v>
      </c>
      <c r="AT437" s="0" t="s">
        <v>2170</v>
      </c>
      <c r="AU437" s="0" t="s">
        <v>2170</v>
      </c>
    </row>
    <row r="438" customFormat="false" ht="15" hidden="true" customHeight="false" outlineLevel="0" collapsed="false">
      <c r="A438" s="0" t="s">
        <v>1623</v>
      </c>
      <c r="B438" s="0" t="s">
        <v>5839</v>
      </c>
      <c r="C438" s="0" t="s">
        <v>1620</v>
      </c>
      <c r="D438" s="0" t="s">
        <v>720</v>
      </c>
      <c r="E438" s="0" t="s">
        <v>1623</v>
      </c>
      <c r="F438" s="0" t="n">
        <v>100</v>
      </c>
      <c r="G438" s="0" t="s">
        <v>434</v>
      </c>
      <c r="H438" s="0" t="s">
        <v>2596</v>
      </c>
      <c r="I438" s="0" t="s">
        <v>2596</v>
      </c>
      <c r="J438" s="0" t="s">
        <v>2723</v>
      </c>
      <c r="K438" s="0" t="s">
        <v>5840</v>
      </c>
      <c r="L438" s="0" t="s">
        <v>2783</v>
      </c>
      <c r="M438" s="0" t="s">
        <v>2726</v>
      </c>
      <c r="N438" s="0" t="n">
        <f aca="false">TRUE()</f>
        <v>1</v>
      </c>
      <c r="O438" s="0" t="s">
        <v>5841</v>
      </c>
      <c r="P438" s="0" t="s">
        <v>2601</v>
      </c>
      <c r="Q438" s="380" t="n">
        <v>37796.1666666667</v>
      </c>
      <c r="R438" s="0" t="n">
        <v>35725994705</v>
      </c>
      <c r="S438" s="0" t="s">
        <v>601</v>
      </c>
      <c r="T438" s="0" t="s">
        <v>2602</v>
      </c>
      <c r="U438" s="0" t="s">
        <v>2574</v>
      </c>
      <c r="V438" s="0" t="n">
        <v>35725994705</v>
      </c>
      <c r="W438" s="0" t="s">
        <v>2603</v>
      </c>
      <c r="X438" s="0" t="n">
        <v>5</v>
      </c>
      <c r="Y438" s="0" t="n">
        <f aca="false">FALSE()</f>
        <v>0</v>
      </c>
      <c r="Z438" s="0" t="n">
        <f aca="false">TRUE()</f>
        <v>1</v>
      </c>
      <c r="AA438" s="0" t="n">
        <f aca="false">TRUE()</f>
        <v>1</v>
      </c>
      <c r="AB438" s="0" t="n">
        <f aca="false">TRUE()</f>
        <v>1</v>
      </c>
      <c r="AC438" s="0" t="n">
        <v>1</v>
      </c>
      <c r="AD438" s="0" t="s">
        <v>3529</v>
      </c>
      <c r="AE438" s="0" t="n">
        <f aca="false">TRUE()</f>
        <v>1</v>
      </c>
      <c r="AF438" s="0" t="s">
        <v>5842</v>
      </c>
      <c r="AG438" s="0" t="n">
        <v>1</v>
      </c>
      <c r="AH438" s="0" t="s">
        <v>5843</v>
      </c>
      <c r="AI438" s="0" t="s">
        <v>5844</v>
      </c>
      <c r="AJ438" s="0" t="n">
        <v>0</v>
      </c>
      <c r="AK438" s="0" t="s">
        <v>2118</v>
      </c>
      <c r="AL438" s="0" t="n">
        <f aca="false">TRUE()</f>
        <v>1</v>
      </c>
      <c r="AM438" s="0" t="n">
        <f aca="false">FALSE()</f>
        <v>0</v>
      </c>
      <c r="AN438" s="0" t="n">
        <f aca="false">TRUE()</f>
        <v>1</v>
      </c>
      <c r="AO438" s="0" t="n">
        <f aca="false">FALSE()</f>
        <v>0</v>
      </c>
      <c r="AP438" s="0" t="n">
        <f aca="false">TRUE()</f>
        <v>1</v>
      </c>
      <c r="AQ438" s="380" t="n">
        <v>43166.8986111111</v>
      </c>
      <c r="AR438" s="380" t="n">
        <v>36529.4166666667</v>
      </c>
      <c r="AS438" s="0" t="s">
        <v>4973</v>
      </c>
      <c r="AT438" s="0" t="s">
        <v>2723</v>
      </c>
      <c r="AU438" s="0" t="s">
        <v>5840</v>
      </c>
    </row>
    <row r="439" customFormat="false" ht="15" hidden="true" customHeight="false" outlineLevel="0" collapsed="false">
      <c r="A439" s="0" t="s">
        <v>5845</v>
      </c>
      <c r="B439" s="0" t="s">
        <v>5846</v>
      </c>
      <c r="C439" s="0" t="s">
        <v>5847</v>
      </c>
      <c r="D439" s="0" t="s">
        <v>2297</v>
      </c>
      <c r="E439" s="0" t="s">
        <v>5845</v>
      </c>
      <c r="F439" s="0" t="n">
        <v>1</v>
      </c>
      <c r="G439" s="0" t="s">
        <v>2298</v>
      </c>
      <c r="H439" s="0" t="s">
        <v>2170</v>
      </c>
      <c r="I439" s="0" t="s">
        <v>2170</v>
      </c>
      <c r="J439" s="0" t="s">
        <v>2170</v>
      </c>
      <c r="K439" s="0" t="s">
        <v>2170</v>
      </c>
      <c r="L439" s="0" t="s">
        <v>2170</v>
      </c>
      <c r="M439" s="0" t="s">
        <v>2170</v>
      </c>
      <c r="N439" s="0" t="n">
        <f aca="false">FALSE()</f>
        <v>0</v>
      </c>
      <c r="O439" s="0" t="s">
        <v>5848</v>
      </c>
      <c r="P439" s="0" t="s">
        <v>2300</v>
      </c>
      <c r="Q439" s="380" t="n">
        <v>25569.125</v>
      </c>
      <c r="R439" s="0" t="n">
        <v>33039596</v>
      </c>
      <c r="S439" s="0" t="s">
        <v>2301</v>
      </c>
      <c r="T439" s="0" t="s">
        <v>2302</v>
      </c>
      <c r="U439" s="0" t="s">
        <v>2365</v>
      </c>
      <c r="V439" s="0" t="n">
        <v>0</v>
      </c>
      <c r="W439" s="0" t="s">
        <v>2321</v>
      </c>
      <c r="X439" s="0" t="n">
        <v>1</v>
      </c>
      <c r="Y439" s="0" t="n">
        <f aca="false">FALSE()</f>
        <v>0</v>
      </c>
      <c r="Z439" s="0" t="n">
        <f aca="false">FALSE()</f>
        <v>0</v>
      </c>
      <c r="AA439" s="0" t="n">
        <f aca="false">FALSE()</f>
        <v>0</v>
      </c>
      <c r="AB439" s="0" t="n">
        <f aca="false">FALSE()</f>
        <v>0</v>
      </c>
      <c r="AC439" s="0" t="n">
        <v>1</v>
      </c>
      <c r="AD439" s="0" t="s">
        <v>2129</v>
      </c>
      <c r="AE439" s="0" t="n">
        <f aca="false">TRUE()</f>
        <v>1</v>
      </c>
      <c r="AF439" s="0" t="s">
        <v>5849</v>
      </c>
      <c r="AG439" s="0" t="n">
        <v>2</v>
      </c>
      <c r="AH439" s="0" t="s">
        <v>5850</v>
      </c>
      <c r="AI439" s="0" t="s">
        <v>5851</v>
      </c>
      <c r="AJ439" s="0" t="n">
        <v>0</v>
      </c>
      <c r="AK439" s="0" t="s">
        <v>2118</v>
      </c>
      <c r="AL439" s="0" t="n">
        <f aca="false">TRUE()</f>
        <v>1</v>
      </c>
      <c r="AM439" s="0" t="n">
        <f aca="false">TRUE()</f>
        <v>1</v>
      </c>
      <c r="AN439" s="0" t="n">
        <f aca="false">FALSE()</f>
        <v>0</v>
      </c>
      <c r="AO439" s="0" t="n">
        <f aca="false">FALSE()</f>
        <v>0</v>
      </c>
      <c r="AP439" s="0" t="n">
        <f aca="false">TRUE()</f>
        <v>1</v>
      </c>
      <c r="AQ439" s="380" t="n">
        <v>25569.125</v>
      </c>
      <c r="AR439" s="380" t="n">
        <v>25569.125</v>
      </c>
      <c r="AS439" s="0" t="s">
        <v>5852</v>
      </c>
      <c r="AT439" s="0" t="s">
        <v>2170</v>
      </c>
      <c r="AU439" s="0" t="s">
        <v>2170</v>
      </c>
    </row>
    <row r="440" customFormat="false" ht="15" hidden="true" customHeight="false" outlineLevel="0" collapsed="false">
      <c r="A440" s="0" t="s">
        <v>5853</v>
      </c>
      <c r="B440" s="0" t="s">
        <v>5854</v>
      </c>
      <c r="C440" s="0" t="s">
        <v>5855</v>
      </c>
      <c r="D440" s="0" t="s">
        <v>2297</v>
      </c>
      <c r="E440" s="0" t="s">
        <v>5853</v>
      </c>
      <c r="F440" s="0" t="n">
        <v>1</v>
      </c>
      <c r="G440" s="0" t="s">
        <v>2298</v>
      </c>
      <c r="H440" s="0" t="s">
        <v>2170</v>
      </c>
      <c r="I440" s="0" t="s">
        <v>2170</v>
      </c>
      <c r="J440" s="0" t="s">
        <v>2170</v>
      </c>
      <c r="K440" s="0" t="s">
        <v>2170</v>
      </c>
      <c r="L440" s="0" t="s">
        <v>2170</v>
      </c>
      <c r="M440" s="0" t="s">
        <v>2170</v>
      </c>
      <c r="N440" s="0" t="n">
        <f aca="false">FALSE()</f>
        <v>0</v>
      </c>
      <c r="O440" s="0" t="s">
        <v>5856</v>
      </c>
      <c r="P440" s="0" t="s">
        <v>2300</v>
      </c>
      <c r="Q440" s="380" t="n">
        <v>25569.125</v>
      </c>
      <c r="R440" s="0" t="n">
        <v>80479375</v>
      </c>
      <c r="S440" s="0" t="s">
        <v>2301</v>
      </c>
      <c r="T440" s="0" t="s">
        <v>2302</v>
      </c>
      <c r="U440" s="0" t="s">
        <v>2116</v>
      </c>
      <c r="V440" s="0" t="n">
        <v>0</v>
      </c>
      <c r="W440" s="0" t="s">
        <v>2312</v>
      </c>
      <c r="X440" s="0" t="n">
        <v>4</v>
      </c>
      <c r="Y440" s="0" t="n">
        <f aca="false">FALSE()</f>
        <v>0</v>
      </c>
      <c r="Z440" s="0" t="n">
        <f aca="false">FALSE()</f>
        <v>0</v>
      </c>
      <c r="AA440" s="0" t="n">
        <f aca="false">FALSE()</f>
        <v>0</v>
      </c>
      <c r="AB440" s="0" t="n">
        <f aca="false">FALSE()</f>
        <v>0</v>
      </c>
      <c r="AC440" s="0" t="n">
        <v>1</v>
      </c>
      <c r="AD440" s="0" t="s">
        <v>2129</v>
      </c>
      <c r="AE440" s="0" t="n">
        <f aca="false">TRUE()</f>
        <v>1</v>
      </c>
      <c r="AF440" s="0" t="s">
        <v>5857</v>
      </c>
      <c r="AG440" s="0" t="n">
        <v>2</v>
      </c>
      <c r="AH440" s="0" t="s">
        <v>5858</v>
      </c>
      <c r="AI440" s="0" t="s">
        <v>5859</v>
      </c>
      <c r="AJ440" s="0" t="n">
        <v>0</v>
      </c>
      <c r="AK440" s="0" t="s">
        <v>2118</v>
      </c>
      <c r="AL440" s="0" t="n">
        <f aca="false">FALSE()</f>
        <v>0</v>
      </c>
      <c r="AM440" s="0" t="n">
        <f aca="false">TRUE()</f>
        <v>1</v>
      </c>
      <c r="AN440" s="0" t="n">
        <f aca="false">FALSE()</f>
        <v>0</v>
      </c>
      <c r="AO440" s="0" t="n">
        <f aca="false">FALSE()</f>
        <v>0</v>
      </c>
      <c r="AP440" s="0" t="n">
        <f aca="false">TRUE()</f>
        <v>1</v>
      </c>
      <c r="AQ440" s="380" t="n">
        <v>44837.6805555556</v>
      </c>
      <c r="AR440" s="380" t="n">
        <v>44837.4166666667</v>
      </c>
      <c r="AS440" s="0" t="s">
        <v>5860</v>
      </c>
      <c r="AT440" s="0" t="s">
        <v>2170</v>
      </c>
      <c r="AU440" s="0" t="s">
        <v>2170</v>
      </c>
    </row>
    <row r="441" customFormat="false" ht="15" hidden="true" customHeight="false" outlineLevel="0" collapsed="false">
      <c r="A441" s="0" t="s">
        <v>5861</v>
      </c>
      <c r="B441" s="0" t="s">
        <v>5862</v>
      </c>
      <c r="C441" s="0" t="s">
        <v>5863</v>
      </c>
      <c r="D441" s="0" t="s">
        <v>2297</v>
      </c>
      <c r="E441" s="0" t="s">
        <v>5861</v>
      </c>
      <c r="F441" s="0" t="n">
        <v>1</v>
      </c>
      <c r="G441" s="0" t="s">
        <v>2298</v>
      </c>
      <c r="H441" s="0" t="s">
        <v>2170</v>
      </c>
      <c r="I441" s="0" t="s">
        <v>2170</v>
      </c>
      <c r="J441" s="0" t="s">
        <v>2170</v>
      </c>
      <c r="K441" s="0" t="s">
        <v>2170</v>
      </c>
      <c r="L441" s="0" t="s">
        <v>2170</v>
      </c>
      <c r="M441" s="0" t="s">
        <v>2170</v>
      </c>
      <c r="N441" s="0" t="n">
        <f aca="false">FALSE()</f>
        <v>0</v>
      </c>
      <c r="O441" s="0" t="s">
        <v>5864</v>
      </c>
      <c r="P441" s="0" t="s">
        <v>2300</v>
      </c>
      <c r="Q441" s="380" t="n">
        <v>25569.125</v>
      </c>
      <c r="R441" s="0" t="n">
        <v>158308000</v>
      </c>
      <c r="S441" s="0" t="s">
        <v>2667</v>
      </c>
      <c r="U441" s="0" t="s">
        <v>2574</v>
      </c>
      <c r="V441" s="0" t="n">
        <v>0</v>
      </c>
      <c r="W441" s="0" t="s">
        <v>2409</v>
      </c>
      <c r="X441" s="0" t="n">
        <v>4</v>
      </c>
      <c r="Y441" s="0" t="n">
        <f aca="false">FALSE()</f>
        <v>0</v>
      </c>
      <c r="Z441" s="0" t="n">
        <f aca="false">FALSE()</f>
        <v>0</v>
      </c>
      <c r="AA441" s="0" t="n">
        <f aca="false">FALSE()</f>
        <v>0</v>
      </c>
      <c r="AB441" s="0" t="n">
        <f aca="false">TRUE()</f>
        <v>1</v>
      </c>
      <c r="AC441" s="0" t="n">
        <v>1</v>
      </c>
      <c r="AD441" s="0" t="s">
        <v>2129</v>
      </c>
      <c r="AE441" s="0" t="n">
        <f aca="false">TRUE()</f>
        <v>1</v>
      </c>
      <c r="AF441" s="0" t="s">
        <v>5865</v>
      </c>
      <c r="AG441" s="0" t="n">
        <v>2</v>
      </c>
      <c r="AH441" s="0" t="s">
        <v>5866</v>
      </c>
      <c r="AI441" s="0" t="s">
        <v>5867</v>
      </c>
      <c r="AJ441" s="0" t="n">
        <v>0</v>
      </c>
      <c r="AK441" s="0" t="s">
        <v>2118</v>
      </c>
      <c r="AL441" s="0" t="n">
        <f aca="false">FALSE()</f>
        <v>0</v>
      </c>
      <c r="AM441" s="0" t="n">
        <f aca="false">TRUE()</f>
        <v>1</v>
      </c>
      <c r="AN441" s="0" t="n">
        <f aca="false">FALSE()</f>
        <v>0</v>
      </c>
      <c r="AO441" s="0" t="n">
        <f aca="false">FALSE()</f>
        <v>0</v>
      </c>
      <c r="AP441" s="0" t="n">
        <f aca="false">FALSE()</f>
        <v>0</v>
      </c>
      <c r="AQ441" s="380" t="n">
        <v>44781.63125</v>
      </c>
      <c r="AR441" s="380" t="n">
        <v>44781.4166666667</v>
      </c>
      <c r="AS441" s="0" t="s">
        <v>5868</v>
      </c>
      <c r="AT441" s="0" t="s">
        <v>2170</v>
      </c>
      <c r="AU441" s="0" t="s">
        <v>2170</v>
      </c>
    </row>
    <row r="442" customFormat="false" ht="15" hidden="true" customHeight="false" outlineLevel="0" collapsed="false">
      <c r="A442" s="0" t="s">
        <v>5869</v>
      </c>
      <c r="B442" s="0" t="s">
        <v>5870</v>
      </c>
      <c r="C442" s="0" t="s">
        <v>5871</v>
      </c>
      <c r="D442" s="0" t="s">
        <v>2525</v>
      </c>
      <c r="E442" s="0" t="s">
        <v>5869</v>
      </c>
      <c r="F442" s="0" t="n">
        <v>10</v>
      </c>
      <c r="G442" s="0" t="s">
        <v>2526</v>
      </c>
      <c r="H442" s="0" t="s">
        <v>2170</v>
      </c>
      <c r="I442" s="0" t="s">
        <v>2170</v>
      </c>
      <c r="J442" s="0" t="s">
        <v>2170</v>
      </c>
      <c r="K442" s="0" t="s">
        <v>2170</v>
      </c>
      <c r="L442" s="0" t="s">
        <v>2170</v>
      </c>
      <c r="M442" s="0" t="s">
        <v>2170</v>
      </c>
      <c r="N442" s="0" t="n">
        <f aca="false">FALSE()</f>
        <v>0</v>
      </c>
      <c r="O442" s="0" t="s">
        <v>5872</v>
      </c>
      <c r="P442" s="0" t="s">
        <v>2300</v>
      </c>
      <c r="Q442" s="380" t="n">
        <v>25569.125</v>
      </c>
      <c r="R442" s="0" t="n">
        <v>0</v>
      </c>
      <c r="S442" s="0" t="s">
        <v>2528</v>
      </c>
      <c r="T442" s="0" t="s">
        <v>2529</v>
      </c>
      <c r="U442" s="0" t="s">
        <v>2330</v>
      </c>
      <c r="V442" s="0" t="n">
        <v>0</v>
      </c>
      <c r="W442" s="0" t="s">
        <v>2530</v>
      </c>
      <c r="X442" s="0" t="n">
        <v>4</v>
      </c>
      <c r="Y442" s="0" t="n">
        <f aca="false">FALSE()</f>
        <v>0</v>
      </c>
      <c r="Z442" s="0" t="n">
        <f aca="false">FALSE()</f>
        <v>0</v>
      </c>
      <c r="AA442" s="0" t="n">
        <f aca="false">FALSE()</f>
        <v>0</v>
      </c>
      <c r="AB442" s="0" t="n">
        <f aca="false">FALSE()</f>
        <v>0</v>
      </c>
      <c r="AC442" s="0" t="n">
        <v>1</v>
      </c>
      <c r="AD442" s="0" t="s">
        <v>2137</v>
      </c>
      <c r="AE442" s="0" t="n">
        <f aca="false">TRUE()</f>
        <v>1</v>
      </c>
      <c r="AF442" s="0" t="s">
        <v>5873</v>
      </c>
      <c r="AG442" s="0" t="n">
        <v>2</v>
      </c>
      <c r="AH442" s="0" t="s">
        <v>5874</v>
      </c>
      <c r="AI442" s="0" t="s">
        <v>5875</v>
      </c>
      <c r="AJ442" s="0" t="n">
        <v>0</v>
      </c>
      <c r="AK442" s="0" t="s">
        <v>3378</v>
      </c>
      <c r="AL442" s="0" t="n">
        <f aca="false">FALSE()</f>
        <v>0</v>
      </c>
      <c r="AM442" s="0" t="n">
        <f aca="false">FALSE()</f>
        <v>0</v>
      </c>
      <c r="AN442" s="0" t="n">
        <f aca="false">FALSE()</f>
        <v>0</v>
      </c>
      <c r="AO442" s="0" t="n">
        <f aca="false">FALSE()</f>
        <v>0</v>
      </c>
      <c r="AP442" s="0" t="n">
        <f aca="false">TRUE()</f>
        <v>1</v>
      </c>
      <c r="AQ442" s="380" t="n">
        <v>44965.3333333333</v>
      </c>
      <c r="AR442" s="380" t="n">
        <v>44965.4166666667</v>
      </c>
      <c r="AS442" s="0" t="s">
        <v>5876</v>
      </c>
      <c r="AT442" s="0" t="s">
        <v>2170</v>
      </c>
      <c r="AU442" s="0" t="s">
        <v>2170</v>
      </c>
    </row>
    <row r="443" customFormat="false" ht="15" hidden="true" customHeight="false" outlineLevel="0" collapsed="false">
      <c r="A443" s="0" t="s">
        <v>5877</v>
      </c>
      <c r="B443" s="0" t="s">
        <v>5878</v>
      </c>
      <c r="C443" s="0" t="s">
        <v>5879</v>
      </c>
      <c r="D443" s="0" t="s">
        <v>2525</v>
      </c>
      <c r="E443" s="0" t="s">
        <v>5877</v>
      </c>
      <c r="F443" s="0" t="n">
        <v>10</v>
      </c>
      <c r="G443" s="0" t="s">
        <v>2526</v>
      </c>
      <c r="H443" s="0" t="s">
        <v>2170</v>
      </c>
      <c r="I443" s="0" t="s">
        <v>2170</v>
      </c>
      <c r="J443" s="0" t="s">
        <v>2170</v>
      </c>
      <c r="K443" s="0" t="s">
        <v>2170</v>
      </c>
      <c r="L443" s="0" t="s">
        <v>2170</v>
      </c>
      <c r="M443" s="0" t="s">
        <v>2170</v>
      </c>
      <c r="N443" s="0" t="n">
        <f aca="false">FALSE()</f>
        <v>0</v>
      </c>
      <c r="O443" s="0" t="s">
        <v>5880</v>
      </c>
      <c r="P443" s="0" t="s">
        <v>2300</v>
      </c>
      <c r="Q443" s="380" t="n">
        <v>25569.125</v>
      </c>
      <c r="R443" s="0" t="n">
        <v>2650676042</v>
      </c>
      <c r="S443" s="0" t="s">
        <v>2528</v>
      </c>
      <c r="T443" s="0" t="s">
        <v>2529</v>
      </c>
      <c r="U443" s="0" t="s">
        <v>2693</v>
      </c>
      <c r="V443" s="0" t="n">
        <v>0</v>
      </c>
      <c r="W443" s="0" t="s">
        <v>3654</v>
      </c>
      <c r="X443" s="0" t="n">
        <v>4</v>
      </c>
      <c r="Y443" s="0" t="n">
        <f aca="false">FALSE()</f>
        <v>0</v>
      </c>
      <c r="Z443" s="0" t="n">
        <f aca="false">FALSE()</f>
        <v>0</v>
      </c>
      <c r="AA443" s="0" t="n">
        <f aca="false">FALSE()</f>
        <v>0</v>
      </c>
      <c r="AB443" s="0" t="n">
        <f aca="false">TRUE()</f>
        <v>1</v>
      </c>
      <c r="AC443" s="0" t="n">
        <v>1</v>
      </c>
      <c r="AD443" s="0" t="s">
        <v>2137</v>
      </c>
      <c r="AE443" s="0" t="n">
        <f aca="false">TRUE()</f>
        <v>1</v>
      </c>
      <c r="AF443" s="0" t="s">
        <v>5881</v>
      </c>
      <c r="AG443" s="0" t="n">
        <v>2</v>
      </c>
      <c r="AH443" s="0" t="s">
        <v>5882</v>
      </c>
      <c r="AI443" s="0" t="s">
        <v>5883</v>
      </c>
      <c r="AJ443" s="0" t="n">
        <v>0</v>
      </c>
      <c r="AK443" s="0" t="s">
        <v>2118</v>
      </c>
      <c r="AL443" s="0" t="n">
        <f aca="false">FALSE()</f>
        <v>0</v>
      </c>
      <c r="AM443" s="0" t="n">
        <f aca="false">FALSE()</f>
        <v>0</v>
      </c>
      <c r="AN443" s="0" t="n">
        <f aca="false">FALSE()</f>
        <v>0</v>
      </c>
      <c r="AO443" s="0" t="n">
        <f aca="false">FALSE()</f>
        <v>0</v>
      </c>
      <c r="AP443" s="0" t="n">
        <f aca="false">TRUE()</f>
        <v>1</v>
      </c>
      <c r="AQ443" s="380" t="n">
        <v>44900.3333333333</v>
      </c>
      <c r="AR443" s="380" t="n">
        <v>44900.4166666667</v>
      </c>
      <c r="AS443" s="0" t="s">
        <v>5884</v>
      </c>
      <c r="AT443" s="0" t="s">
        <v>2170</v>
      </c>
      <c r="AU443" s="0" t="s">
        <v>2170</v>
      </c>
    </row>
    <row r="444" customFormat="false" ht="15" hidden="true" customHeight="false" outlineLevel="0" collapsed="false">
      <c r="A444" s="0" t="s">
        <v>5885</v>
      </c>
      <c r="B444" s="0" t="s">
        <v>5886</v>
      </c>
      <c r="C444" s="0" t="s">
        <v>5887</v>
      </c>
      <c r="D444" s="0" t="s">
        <v>2297</v>
      </c>
      <c r="E444" s="0" t="s">
        <v>5885</v>
      </c>
      <c r="F444" s="0" t="n">
        <v>1</v>
      </c>
      <c r="G444" s="0" t="s">
        <v>2298</v>
      </c>
      <c r="H444" s="0" t="s">
        <v>2170</v>
      </c>
      <c r="I444" s="0" t="s">
        <v>2170</v>
      </c>
      <c r="J444" s="0" t="s">
        <v>2170</v>
      </c>
      <c r="K444" s="0" t="s">
        <v>2170</v>
      </c>
      <c r="L444" s="0" t="s">
        <v>2170</v>
      </c>
      <c r="M444" s="0" t="s">
        <v>2170</v>
      </c>
      <c r="N444" s="0" t="n">
        <f aca="false">FALSE()</f>
        <v>0</v>
      </c>
      <c r="O444" s="0" t="s">
        <v>5888</v>
      </c>
      <c r="P444" s="0" t="s">
        <v>2300</v>
      </c>
      <c r="Q444" s="380" t="n">
        <v>43056.125</v>
      </c>
      <c r="R444" s="0" t="n">
        <v>83313478</v>
      </c>
      <c r="S444" s="0" t="s">
        <v>2301</v>
      </c>
      <c r="T444" s="0" t="s">
        <v>2302</v>
      </c>
      <c r="U444" s="0" t="s">
        <v>2365</v>
      </c>
      <c r="V444" s="0" t="n">
        <v>2000000000</v>
      </c>
      <c r="W444" s="0" t="s">
        <v>4304</v>
      </c>
      <c r="X444" s="0" t="n">
        <v>4</v>
      </c>
      <c r="Y444" s="0" t="n">
        <f aca="false">FALSE()</f>
        <v>0</v>
      </c>
      <c r="Z444" s="0" t="n">
        <f aca="false">FALSE()</f>
        <v>0</v>
      </c>
      <c r="AA444" s="0" t="n">
        <f aca="false">FALSE()</f>
        <v>0</v>
      </c>
      <c r="AB444" s="0" t="n">
        <f aca="false">FALSE()</f>
        <v>0</v>
      </c>
      <c r="AC444" s="0" t="n">
        <v>1</v>
      </c>
      <c r="AD444" s="0" t="s">
        <v>2129</v>
      </c>
      <c r="AE444" s="0" t="n">
        <f aca="false">TRUE()</f>
        <v>1</v>
      </c>
      <c r="AF444" s="0" t="s">
        <v>5889</v>
      </c>
      <c r="AG444" s="0" t="n">
        <v>2</v>
      </c>
      <c r="AH444" s="0" t="s">
        <v>5890</v>
      </c>
      <c r="AI444" s="0" t="s">
        <v>5891</v>
      </c>
      <c r="AJ444" s="0" t="n">
        <v>0</v>
      </c>
      <c r="AK444" s="0" t="s">
        <v>2118</v>
      </c>
      <c r="AL444" s="0" t="n">
        <f aca="false">FALSE()</f>
        <v>0</v>
      </c>
      <c r="AM444" s="0" t="n">
        <f aca="false">TRUE()</f>
        <v>1</v>
      </c>
      <c r="AN444" s="0" t="n">
        <f aca="false">FALSE()</f>
        <v>0</v>
      </c>
      <c r="AO444" s="0" t="n">
        <f aca="false">FALSE()</f>
        <v>0</v>
      </c>
      <c r="AP444" s="0" t="n">
        <f aca="false">FALSE()</f>
        <v>0</v>
      </c>
      <c r="AQ444" s="380" t="n">
        <v>43627.6423611111</v>
      </c>
      <c r="AR444" s="380" t="n">
        <v>43056.125</v>
      </c>
      <c r="AS444" s="0" t="s">
        <v>5892</v>
      </c>
      <c r="AT444" s="0" t="s">
        <v>2170</v>
      </c>
      <c r="AU444" s="0" t="s">
        <v>2170</v>
      </c>
    </row>
    <row r="445" customFormat="false" ht="15" hidden="true" customHeight="false" outlineLevel="0" collapsed="false">
      <c r="A445" s="0" t="s">
        <v>1689</v>
      </c>
      <c r="B445" s="0" t="s">
        <v>5893</v>
      </c>
      <c r="C445" s="0" t="s">
        <v>1686</v>
      </c>
      <c r="D445" s="0" t="s">
        <v>720</v>
      </c>
      <c r="E445" s="0" t="s">
        <v>1689</v>
      </c>
      <c r="F445" s="0" t="n">
        <v>100000</v>
      </c>
      <c r="G445" s="0" t="s">
        <v>434</v>
      </c>
      <c r="H445" s="0" t="s">
        <v>2170</v>
      </c>
      <c r="I445" s="0" t="s">
        <v>2170</v>
      </c>
      <c r="J445" s="0" t="s">
        <v>2170</v>
      </c>
      <c r="K445" s="0" t="s">
        <v>2170</v>
      </c>
      <c r="L445" s="0" t="s">
        <v>2170</v>
      </c>
      <c r="M445" s="0" t="s">
        <v>2170</v>
      </c>
      <c r="N445" s="0" t="n">
        <f aca="false">FALSE()</f>
        <v>0</v>
      </c>
      <c r="O445" s="0" t="s">
        <v>5894</v>
      </c>
      <c r="P445" s="0" t="s">
        <v>2601</v>
      </c>
      <c r="Q445" s="380" t="n">
        <v>38897.1666666667</v>
      </c>
      <c r="R445" s="0" t="n">
        <v>16500533681</v>
      </c>
      <c r="S445" s="0" t="s">
        <v>601</v>
      </c>
      <c r="T445" s="0" t="s">
        <v>2602</v>
      </c>
      <c r="U445" s="0" t="s">
        <v>2693</v>
      </c>
      <c r="V445" s="0" t="n">
        <v>11384171043</v>
      </c>
      <c r="W445" s="0" t="s">
        <v>2785</v>
      </c>
      <c r="X445" s="0" t="n">
        <v>5</v>
      </c>
      <c r="Y445" s="0" t="n">
        <f aca="false">FALSE()</f>
        <v>0</v>
      </c>
      <c r="Z445" s="0" t="n">
        <f aca="false">TRUE()</f>
        <v>1</v>
      </c>
      <c r="AA445" s="0" t="n">
        <f aca="false">TRUE()</f>
        <v>1</v>
      </c>
      <c r="AB445" s="0" t="n">
        <f aca="false">FALSE()</f>
        <v>0</v>
      </c>
      <c r="AC445" s="0" t="n">
        <v>2</v>
      </c>
      <c r="AD445" s="0" t="s">
        <v>4310</v>
      </c>
      <c r="AE445" s="0" t="n">
        <f aca="false">TRUE()</f>
        <v>1</v>
      </c>
      <c r="AF445" s="0" t="s">
        <v>5895</v>
      </c>
      <c r="AG445" s="0" t="n">
        <v>1</v>
      </c>
      <c r="AH445" s="0" t="s">
        <v>5896</v>
      </c>
      <c r="AI445" s="0" t="s">
        <v>5897</v>
      </c>
      <c r="AJ445" s="0" t="n">
        <v>0</v>
      </c>
      <c r="AK445" s="0" t="s">
        <v>2119</v>
      </c>
      <c r="AL445" s="0" t="n">
        <f aca="false">TRUE()</f>
        <v>1</v>
      </c>
      <c r="AM445" s="0" t="n">
        <f aca="false">FALSE()</f>
        <v>0</v>
      </c>
      <c r="AN445" s="0" t="n">
        <f aca="false">TRUE()</f>
        <v>1</v>
      </c>
      <c r="AO445" s="0" t="n">
        <f aca="false">FALSE()</f>
        <v>0</v>
      </c>
      <c r="AP445" s="0" t="n">
        <f aca="false">FALSE()</f>
        <v>0</v>
      </c>
      <c r="AQ445" s="380" t="n">
        <v>43167.4090277778</v>
      </c>
      <c r="AR445" s="380" t="n">
        <v>39242.1666666667</v>
      </c>
      <c r="AS445" s="0" t="s">
        <v>5898</v>
      </c>
      <c r="AT445" s="0" t="s">
        <v>2170</v>
      </c>
      <c r="AU445" s="0" t="s">
        <v>2170</v>
      </c>
    </row>
    <row r="446" customFormat="false" ht="15" hidden="true" customHeight="false" outlineLevel="0" collapsed="false">
      <c r="A446" s="0" t="s">
        <v>5899</v>
      </c>
      <c r="B446" s="0" t="s">
        <v>5900</v>
      </c>
      <c r="C446" s="0" t="s">
        <v>5901</v>
      </c>
      <c r="D446" s="0" t="s">
        <v>2297</v>
      </c>
      <c r="E446" s="0" t="s">
        <v>5899</v>
      </c>
      <c r="F446" s="0" t="n">
        <v>1</v>
      </c>
      <c r="G446" s="0" t="s">
        <v>2298</v>
      </c>
      <c r="H446" s="0" t="s">
        <v>2170</v>
      </c>
      <c r="I446" s="0" t="s">
        <v>2170</v>
      </c>
      <c r="J446" s="0" t="s">
        <v>2170</v>
      </c>
      <c r="K446" s="0" t="s">
        <v>2170</v>
      </c>
      <c r="L446" s="0" t="s">
        <v>2170</v>
      </c>
      <c r="M446" s="0" t="s">
        <v>2170</v>
      </c>
      <c r="N446" s="0" t="n">
        <f aca="false">FALSE()</f>
        <v>0</v>
      </c>
      <c r="O446" s="0" t="s">
        <v>5902</v>
      </c>
      <c r="P446" s="0" t="s">
        <v>2300</v>
      </c>
      <c r="Q446" s="380" t="n">
        <v>42167.125</v>
      </c>
      <c r="R446" s="0" t="n">
        <v>29399276</v>
      </c>
      <c r="S446" s="0" t="s">
        <v>2301</v>
      </c>
      <c r="T446" s="0" t="s">
        <v>2302</v>
      </c>
      <c r="U446" s="0" t="s">
        <v>2365</v>
      </c>
      <c r="V446" s="0" t="n">
        <v>100000000</v>
      </c>
      <c r="W446" s="0" t="s">
        <v>2366</v>
      </c>
      <c r="X446" s="0" t="n">
        <v>4</v>
      </c>
      <c r="Y446" s="0" t="n">
        <f aca="false">FALSE()</f>
        <v>0</v>
      </c>
      <c r="Z446" s="0" t="n">
        <f aca="false">FALSE()</f>
        <v>0</v>
      </c>
      <c r="AA446" s="0" t="n">
        <f aca="false">FALSE()</f>
        <v>0</v>
      </c>
      <c r="AB446" s="0" t="n">
        <f aca="false">TRUE()</f>
        <v>1</v>
      </c>
      <c r="AC446" s="0" t="n">
        <v>1</v>
      </c>
      <c r="AD446" s="0" t="s">
        <v>2129</v>
      </c>
      <c r="AE446" s="0" t="n">
        <f aca="false">TRUE()</f>
        <v>1</v>
      </c>
      <c r="AF446" s="0" t="s">
        <v>5903</v>
      </c>
      <c r="AG446" s="0" t="n">
        <v>2</v>
      </c>
      <c r="AH446" s="0" t="s">
        <v>5904</v>
      </c>
      <c r="AI446" s="0" t="s">
        <v>5905</v>
      </c>
      <c r="AJ446" s="0" t="n">
        <v>0</v>
      </c>
      <c r="AK446" s="0" t="s">
        <v>2118</v>
      </c>
      <c r="AL446" s="0" t="n">
        <f aca="false">FALSE()</f>
        <v>0</v>
      </c>
      <c r="AM446" s="0" t="n">
        <f aca="false">TRUE()</f>
        <v>1</v>
      </c>
      <c r="AN446" s="0" t="n">
        <f aca="false">FALSE()</f>
        <v>0</v>
      </c>
      <c r="AO446" s="0" t="n">
        <f aca="false">FALSE()</f>
        <v>0</v>
      </c>
      <c r="AP446" s="0" t="n">
        <f aca="false">FALSE()</f>
        <v>0</v>
      </c>
      <c r="AQ446" s="380" t="n">
        <v>43559.6875</v>
      </c>
      <c r="AR446" s="380" t="n">
        <v>42167.125</v>
      </c>
      <c r="AS446" s="0" t="s">
        <v>5906</v>
      </c>
      <c r="AT446" s="0" t="s">
        <v>2170</v>
      </c>
      <c r="AU446" s="0" t="s">
        <v>2170</v>
      </c>
    </row>
    <row r="447" customFormat="false" ht="15" hidden="true" customHeight="false" outlineLevel="0" collapsed="false">
      <c r="A447" s="0" t="s">
        <v>1451</v>
      </c>
      <c r="B447" s="0" t="s">
        <v>5907</v>
      </c>
      <c r="C447" s="0" t="s">
        <v>1448</v>
      </c>
      <c r="D447" s="0" t="s">
        <v>720</v>
      </c>
      <c r="E447" s="0" t="s">
        <v>1451</v>
      </c>
      <c r="F447" s="0" t="n">
        <v>1</v>
      </c>
      <c r="G447" s="0" t="s">
        <v>434</v>
      </c>
      <c r="H447" s="0" t="s">
        <v>2596</v>
      </c>
      <c r="I447" s="0" t="s">
        <v>2596</v>
      </c>
      <c r="J447" s="0" t="s">
        <v>5908</v>
      </c>
      <c r="K447" s="0" t="s">
        <v>5909</v>
      </c>
      <c r="L447" s="0" t="s">
        <v>2783</v>
      </c>
      <c r="M447" s="0" t="s">
        <v>2597</v>
      </c>
      <c r="N447" s="0" t="n">
        <f aca="false">TRUE()</f>
        <v>1</v>
      </c>
      <c r="O447" s="0" t="s">
        <v>5910</v>
      </c>
      <c r="P447" s="0" t="s">
        <v>2601</v>
      </c>
      <c r="Q447" s="380" t="n">
        <v>38048.125</v>
      </c>
      <c r="R447" s="0" t="n">
        <v>660497344</v>
      </c>
      <c r="S447" s="0" t="s">
        <v>601</v>
      </c>
      <c r="T447" s="0" t="s">
        <v>2602</v>
      </c>
      <c r="U447" s="0" t="s">
        <v>2451</v>
      </c>
      <c r="V447" s="0" t="n">
        <v>160000</v>
      </c>
      <c r="W447" s="0" t="s">
        <v>5911</v>
      </c>
      <c r="X447" s="0" t="n">
        <v>5</v>
      </c>
      <c r="Y447" s="0" t="n">
        <f aca="false">FALSE()</f>
        <v>0</v>
      </c>
      <c r="Z447" s="0" t="n">
        <f aca="false">TRUE()</f>
        <v>1</v>
      </c>
      <c r="AA447" s="0" t="n">
        <f aca="false">TRUE()</f>
        <v>1</v>
      </c>
      <c r="AB447" s="0" t="n">
        <f aca="false">TRUE()</f>
        <v>1</v>
      </c>
      <c r="AC447" s="0" t="n">
        <v>1</v>
      </c>
      <c r="AD447" s="0" t="s">
        <v>2729</v>
      </c>
      <c r="AE447" s="0" t="n">
        <f aca="false">TRUE()</f>
        <v>1</v>
      </c>
      <c r="AF447" s="0" t="s">
        <v>5912</v>
      </c>
      <c r="AG447" s="0" t="n">
        <v>1</v>
      </c>
      <c r="AH447" s="0" t="s">
        <v>5913</v>
      </c>
      <c r="AI447" s="0" t="s">
        <v>5914</v>
      </c>
      <c r="AJ447" s="0" t="n">
        <v>0</v>
      </c>
      <c r="AK447" s="0" t="s">
        <v>2118</v>
      </c>
      <c r="AL447" s="0" t="n">
        <f aca="false">TRUE()</f>
        <v>1</v>
      </c>
      <c r="AM447" s="0" t="n">
        <f aca="false">FALSE()</f>
        <v>0</v>
      </c>
      <c r="AN447" s="0" t="n">
        <f aca="false">TRUE()</f>
        <v>1</v>
      </c>
      <c r="AO447" s="0" t="n">
        <f aca="false">FALSE()</f>
        <v>0</v>
      </c>
      <c r="AP447" s="0" t="n">
        <f aca="false">TRUE()</f>
        <v>1</v>
      </c>
      <c r="AQ447" s="380" t="n">
        <v>43166.9013888889</v>
      </c>
      <c r="AR447" s="380" t="n">
        <v>39262.4583333333</v>
      </c>
      <c r="AS447" s="0" t="s">
        <v>5915</v>
      </c>
      <c r="AT447" s="0" t="s">
        <v>5908</v>
      </c>
      <c r="AU447" s="0" t="s">
        <v>5909</v>
      </c>
    </row>
    <row r="448" customFormat="false" ht="15" hidden="true" customHeight="false" outlineLevel="0" collapsed="false">
      <c r="A448" s="0" t="s">
        <v>5916</v>
      </c>
      <c r="B448" s="0" t="s">
        <v>5917</v>
      </c>
      <c r="C448" s="0" t="s">
        <v>5918</v>
      </c>
      <c r="D448" s="0" t="s">
        <v>2297</v>
      </c>
      <c r="E448" s="0" t="s">
        <v>5916</v>
      </c>
      <c r="F448" s="0" t="n">
        <v>1</v>
      </c>
      <c r="G448" s="0" t="s">
        <v>2298</v>
      </c>
      <c r="H448" s="0" t="s">
        <v>2170</v>
      </c>
      <c r="I448" s="0" t="s">
        <v>2170</v>
      </c>
      <c r="J448" s="0" t="s">
        <v>2170</v>
      </c>
      <c r="K448" s="0" t="s">
        <v>2170</v>
      </c>
      <c r="L448" s="0" t="s">
        <v>2170</v>
      </c>
      <c r="M448" s="0" t="s">
        <v>2170</v>
      </c>
      <c r="N448" s="0" t="n">
        <f aca="false">FALSE()</f>
        <v>0</v>
      </c>
      <c r="O448" s="0" t="s">
        <v>5919</v>
      </c>
      <c r="P448" s="0" t="s">
        <v>2300</v>
      </c>
      <c r="Q448" s="380" t="n">
        <v>35390.125</v>
      </c>
      <c r="R448" s="0" t="n">
        <v>55486600</v>
      </c>
      <c r="S448" s="0" t="s">
        <v>2301</v>
      </c>
      <c r="T448" s="0" t="s">
        <v>2302</v>
      </c>
      <c r="U448" s="0" t="s">
        <v>2365</v>
      </c>
      <c r="V448" s="0" t="n">
        <v>500000000</v>
      </c>
      <c r="W448" s="0" t="s">
        <v>2312</v>
      </c>
      <c r="X448" s="0" t="n">
        <v>4</v>
      </c>
      <c r="Y448" s="0" t="n">
        <f aca="false">FALSE()</f>
        <v>0</v>
      </c>
      <c r="Z448" s="0" t="n">
        <f aca="false">FALSE()</f>
        <v>0</v>
      </c>
      <c r="AA448" s="0" t="n">
        <f aca="false">FALSE()</f>
        <v>0</v>
      </c>
      <c r="AB448" s="0" t="n">
        <f aca="false">TRUE()</f>
        <v>1</v>
      </c>
      <c r="AC448" s="0" t="n">
        <v>1</v>
      </c>
      <c r="AD448" s="0" t="s">
        <v>2129</v>
      </c>
      <c r="AE448" s="0" t="n">
        <f aca="false">TRUE()</f>
        <v>1</v>
      </c>
      <c r="AF448" s="0" t="s">
        <v>5920</v>
      </c>
      <c r="AG448" s="0" t="n">
        <v>2</v>
      </c>
      <c r="AH448" s="0" t="s">
        <v>5921</v>
      </c>
      <c r="AI448" s="0" t="s">
        <v>5922</v>
      </c>
      <c r="AJ448" s="0" t="n">
        <v>0</v>
      </c>
      <c r="AK448" s="0" t="s">
        <v>2118</v>
      </c>
      <c r="AL448" s="0" t="n">
        <f aca="false">FALSE()</f>
        <v>0</v>
      </c>
      <c r="AM448" s="0" t="n">
        <f aca="false">TRUE()</f>
        <v>1</v>
      </c>
      <c r="AN448" s="0" t="n">
        <f aca="false">FALSE()</f>
        <v>0</v>
      </c>
      <c r="AO448" s="0" t="n">
        <f aca="false">FALSE()</f>
        <v>0</v>
      </c>
      <c r="AP448" s="0" t="n">
        <f aca="false">FALSE()</f>
        <v>0</v>
      </c>
      <c r="AQ448" s="380" t="n">
        <v>43524.7298611111</v>
      </c>
      <c r="AR448" s="380" t="n">
        <v>35391.125</v>
      </c>
      <c r="AS448" s="0" t="s">
        <v>5923</v>
      </c>
      <c r="AT448" s="0" t="s">
        <v>2170</v>
      </c>
      <c r="AU448" s="0" t="s">
        <v>2170</v>
      </c>
    </row>
    <row r="449" customFormat="false" ht="15" hidden="true" customHeight="false" outlineLevel="0" collapsed="false">
      <c r="A449" s="0" t="s">
        <v>5924</v>
      </c>
      <c r="B449" s="0" t="s">
        <v>5925</v>
      </c>
      <c r="C449" s="0" t="s">
        <v>5926</v>
      </c>
      <c r="D449" s="0" t="s">
        <v>2297</v>
      </c>
      <c r="E449" s="0" t="s">
        <v>5924</v>
      </c>
      <c r="F449" s="0" t="n">
        <v>1</v>
      </c>
      <c r="G449" s="0" t="s">
        <v>2298</v>
      </c>
      <c r="H449" s="0" t="s">
        <v>2170</v>
      </c>
      <c r="I449" s="0" t="s">
        <v>2170</v>
      </c>
      <c r="J449" s="0" t="s">
        <v>2170</v>
      </c>
      <c r="K449" s="0" t="s">
        <v>2170</v>
      </c>
      <c r="L449" s="0" t="s">
        <v>2170</v>
      </c>
      <c r="M449" s="0" t="s">
        <v>2170</v>
      </c>
      <c r="N449" s="0" t="n">
        <f aca="false">FALSE()</f>
        <v>0</v>
      </c>
      <c r="O449" s="0" t="s">
        <v>5927</v>
      </c>
      <c r="P449" s="0" t="s">
        <v>2300</v>
      </c>
      <c r="Q449" s="380" t="n">
        <v>15893.1666666667</v>
      </c>
      <c r="R449" s="0" t="n">
        <v>310061478</v>
      </c>
      <c r="S449" s="0" t="s">
        <v>2301</v>
      </c>
      <c r="T449" s="0" t="s">
        <v>2302</v>
      </c>
      <c r="U449" s="0" t="s">
        <v>2115</v>
      </c>
      <c r="V449" s="0" t="n">
        <v>1200000000</v>
      </c>
      <c r="W449" s="0" t="s">
        <v>2356</v>
      </c>
      <c r="X449" s="0" t="n">
        <v>4</v>
      </c>
      <c r="Y449" s="0" t="n">
        <f aca="false">FALSE()</f>
        <v>0</v>
      </c>
      <c r="Z449" s="0" t="n">
        <f aca="false">FALSE()</f>
        <v>0</v>
      </c>
      <c r="AA449" s="0" t="n">
        <f aca="false">FALSE()</f>
        <v>0</v>
      </c>
      <c r="AB449" s="0" t="n">
        <f aca="false">TRUE()</f>
        <v>1</v>
      </c>
      <c r="AC449" s="0" t="n">
        <v>1</v>
      </c>
      <c r="AD449" s="0" t="s">
        <v>2129</v>
      </c>
      <c r="AE449" s="0" t="n">
        <f aca="false">TRUE()</f>
        <v>1</v>
      </c>
      <c r="AF449" s="0" t="s">
        <v>5928</v>
      </c>
      <c r="AG449" s="0" t="n">
        <v>2</v>
      </c>
      <c r="AH449" s="0" t="s">
        <v>5929</v>
      </c>
      <c r="AI449" s="0" t="s">
        <v>5930</v>
      </c>
      <c r="AJ449" s="0" t="n">
        <v>0</v>
      </c>
      <c r="AK449" s="0" t="s">
        <v>2118</v>
      </c>
      <c r="AL449" s="0" t="n">
        <f aca="false">FALSE()</f>
        <v>0</v>
      </c>
      <c r="AM449" s="0" t="n">
        <f aca="false">TRUE()</f>
        <v>1</v>
      </c>
      <c r="AN449" s="0" t="n">
        <f aca="false">FALSE()</f>
        <v>0</v>
      </c>
      <c r="AO449" s="0" t="n">
        <f aca="false">FALSE()</f>
        <v>0</v>
      </c>
      <c r="AP449" s="0" t="n">
        <f aca="false">FALSE()</f>
        <v>0</v>
      </c>
      <c r="AQ449" s="380" t="n">
        <v>43123.5965277778</v>
      </c>
      <c r="AR449" s="380" t="n">
        <v>32398.1666666667</v>
      </c>
      <c r="AS449" s="0" t="s">
        <v>5931</v>
      </c>
      <c r="AT449" s="0" t="s">
        <v>2170</v>
      </c>
      <c r="AU449" s="0" t="s">
        <v>2170</v>
      </c>
    </row>
    <row r="450" customFormat="false" ht="15" hidden="true" customHeight="false" outlineLevel="0" collapsed="false">
      <c r="A450" s="0" t="s">
        <v>1530</v>
      </c>
      <c r="B450" s="0" t="s">
        <v>5932</v>
      </c>
      <c r="C450" s="0" t="s">
        <v>1527</v>
      </c>
      <c r="D450" s="0" t="s">
        <v>720</v>
      </c>
      <c r="E450" s="0" t="s">
        <v>1530</v>
      </c>
      <c r="F450" s="0" t="n">
        <v>1</v>
      </c>
      <c r="G450" s="0" t="s">
        <v>434</v>
      </c>
      <c r="H450" s="0" t="s">
        <v>2596</v>
      </c>
      <c r="I450" s="0" t="s">
        <v>2596</v>
      </c>
      <c r="J450" s="0" t="s">
        <v>2723</v>
      </c>
      <c r="K450" s="0" t="s">
        <v>2083</v>
      </c>
      <c r="L450" s="0" t="s">
        <v>2783</v>
      </c>
      <c r="M450" s="0" t="s">
        <v>2726</v>
      </c>
      <c r="N450" s="0" t="n">
        <f aca="false">TRUE()</f>
        <v>1</v>
      </c>
      <c r="O450" s="0" t="s">
        <v>1528</v>
      </c>
      <c r="P450" s="0" t="s">
        <v>2601</v>
      </c>
      <c r="Q450" s="380" t="n">
        <v>38624.1666666667</v>
      </c>
      <c r="R450" s="0" t="n">
        <v>10598177817</v>
      </c>
      <c r="S450" s="0" t="s">
        <v>601</v>
      </c>
      <c r="T450" s="0" t="s">
        <v>2602</v>
      </c>
      <c r="U450" s="0" t="s">
        <v>2574</v>
      </c>
      <c r="V450" s="0" t="n">
        <v>9092174000</v>
      </c>
      <c r="W450" s="0" t="s">
        <v>2785</v>
      </c>
      <c r="X450" s="0" t="n">
        <v>5</v>
      </c>
      <c r="Y450" s="0" t="n">
        <f aca="false">FALSE()</f>
        <v>0</v>
      </c>
      <c r="Z450" s="0" t="n">
        <f aca="false">TRUE()</f>
        <v>1</v>
      </c>
      <c r="AA450" s="0" t="n">
        <f aca="false">TRUE()</f>
        <v>1</v>
      </c>
      <c r="AB450" s="0" t="n">
        <f aca="false">TRUE()</f>
        <v>1</v>
      </c>
      <c r="AC450" s="0" t="n">
        <v>1</v>
      </c>
      <c r="AD450" s="0" t="s">
        <v>2137</v>
      </c>
      <c r="AE450" s="0" t="n">
        <f aca="false">TRUE()</f>
        <v>1</v>
      </c>
      <c r="AF450" s="0" t="s">
        <v>5933</v>
      </c>
      <c r="AG450" s="0" t="n">
        <v>1</v>
      </c>
      <c r="AH450" s="0" t="s">
        <v>5934</v>
      </c>
      <c r="AI450" s="0" t="s">
        <v>5935</v>
      </c>
      <c r="AJ450" s="0" t="n">
        <v>0</v>
      </c>
      <c r="AK450" s="0" t="s">
        <v>2118</v>
      </c>
      <c r="AL450" s="0" t="n">
        <f aca="false">TRUE()</f>
        <v>1</v>
      </c>
      <c r="AM450" s="0" t="n">
        <f aca="false">FALSE()</f>
        <v>0</v>
      </c>
      <c r="AN450" s="0" t="n">
        <f aca="false">TRUE()</f>
        <v>1</v>
      </c>
      <c r="AO450" s="0" t="n">
        <f aca="false">FALSE()</f>
        <v>0</v>
      </c>
      <c r="AP450" s="0" t="n">
        <f aca="false">TRUE()</f>
        <v>1</v>
      </c>
      <c r="AQ450" s="380" t="n">
        <v>43166.8979166667</v>
      </c>
      <c r="AR450" s="380" t="n">
        <v>38917.4583333333</v>
      </c>
      <c r="AS450" s="0" t="s">
        <v>5936</v>
      </c>
      <c r="AT450" s="0" t="s">
        <v>2723</v>
      </c>
      <c r="AU450" s="0" t="s">
        <v>2083</v>
      </c>
    </row>
    <row r="451" customFormat="false" ht="15" hidden="true" customHeight="false" outlineLevel="0" collapsed="false">
      <c r="A451" s="0" t="s">
        <v>5937</v>
      </c>
      <c r="B451" s="0" t="s">
        <v>5938</v>
      </c>
      <c r="C451" s="0" t="s">
        <v>5939</v>
      </c>
      <c r="D451" s="0" t="s">
        <v>2297</v>
      </c>
      <c r="E451" s="0" t="s">
        <v>5937</v>
      </c>
      <c r="F451" s="0" t="n">
        <v>1</v>
      </c>
      <c r="G451" s="0" t="s">
        <v>2298</v>
      </c>
      <c r="H451" s="0" t="s">
        <v>2170</v>
      </c>
      <c r="I451" s="0" t="s">
        <v>2170</v>
      </c>
      <c r="J451" s="0" t="s">
        <v>2170</v>
      </c>
      <c r="K451" s="0" t="s">
        <v>2170</v>
      </c>
      <c r="L451" s="0" t="s">
        <v>2170</v>
      </c>
      <c r="M451" s="0" t="s">
        <v>2170</v>
      </c>
      <c r="N451" s="0" t="n">
        <f aca="false">FALSE()</f>
        <v>0</v>
      </c>
      <c r="O451" s="0" t="s">
        <v>5940</v>
      </c>
      <c r="P451" s="0" t="s">
        <v>2300</v>
      </c>
      <c r="Q451" s="380" t="n">
        <v>38758.125</v>
      </c>
      <c r="R451" s="0" t="n">
        <v>406348202</v>
      </c>
      <c r="S451" s="0" t="s">
        <v>2301</v>
      </c>
      <c r="T451" s="0" t="s">
        <v>2302</v>
      </c>
      <c r="U451" s="0" t="s">
        <v>2116</v>
      </c>
      <c r="V451" s="0" t="n">
        <v>2000000000</v>
      </c>
      <c r="W451" s="0" t="s">
        <v>2366</v>
      </c>
      <c r="X451" s="0" t="n">
        <v>4</v>
      </c>
      <c r="Y451" s="0" t="n">
        <f aca="false">FALSE()</f>
        <v>0</v>
      </c>
      <c r="Z451" s="0" t="n">
        <f aca="false">FALSE()</f>
        <v>0</v>
      </c>
      <c r="AA451" s="0" t="n">
        <f aca="false">FALSE()</f>
        <v>0</v>
      </c>
      <c r="AB451" s="0" t="n">
        <f aca="false">TRUE()</f>
        <v>1</v>
      </c>
      <c r="AC451" s="0" t="n">
        <v>1</v>
      </c>
      <c r="AD451" s="0" t="s">
        <v>2129</v>
      </c>
      <c r="AE451" s="0" t="n">
        <f aca="false">TRUE()</f>
        <v>1</v>
      </c>
      <c r="AF451" s="0" t="s">
        <v>5941</v>
      </c>
      <c r="AG451" s="0" t="n">
        <v>2</v>
      </c>
      <c r="AH451" s="0" t="s">
        <v>5942</v>
      </c>
      <c r="AI451" s="0" t="s">
        <v>5943</v>
      </c>
      <c r="AJ451" s="0" t="n">
        <v>0</v>
      </c>
      <c r="AK451" s="0" t="s">
        <v>2118</v>
      </c>
      <c r="AL451" s="0" t="n">
        <f aca="false">FALSE()</f>
        <v>0</v>
      </c>
      <c r="AM451" s="0" t="n">
        <f aca="false">TRUE()</f>
        <v>1</v>
      </c>
      <c r="AN451" s="0" t="n">
        <f aca="false">FALSE()</f>
        <v>0</v>
      </c>
      <c r="AO451" s="0" t="n">
        <f aca="false">FALSE()</f>
        <v>0</v>
      </c>
      <c r="AP451" s="0" t="n">
        <f aca="false">FALSE()</f>
        <v>0</v>
      </c>
      <c r="AQ451" s="380" t="n">
        <v>43123.7298611111</v>
      </c>
      <c r="AR451" s="380" t="n">
        <v>38980.1666666667</v>
      </c>
      <c r="AS451" s="0" t="s">
        <v>5944</v>
      </c>
      <c r="AT451" s="0" t="s">
        <v>2170</v>
      </c>
      <c r="AU451" s="0" t="s">
        <v>2170</v>
      </c>
    </row>
    <row r="452" customFormat="false" ht="15" hidden="true" customHeight="false" outlineLevel="0" collapsed="false">
      <c r="A452" s="0" t="s">
        <v>5945</v>
      </c>
      <c r="B452" s="0" t="s">
        <v>5946</v>
      </c>
      <c r="C452" s="0" t="s">
        <v>5947</v>
      </c>
      <c r="D452" s="0" t="s">
        <v>2297</v>
      </c>
      <c r="E452" s="0" t="s">
        <v>5945</v>
      </c>
      <c r="F452" s="0" t="n">
        <v>1</v>
      </c>
      <c r="G452" s="0" t="s">
        <v>2298</v>
      </c>
      <c r="H452" s="0" t="s">
        <v>2170</v>
      </c>
      <c r="I452" s="0" t="s">
        <v>2170</v>
      </c>
      <c r="J452" s="0" t="s">
        <v>2170</v>
      </c>
      <c r="K452" s="0" t="s">
        <v>2170</v>
      </c>
      <c r="L452" s="0" t="s">
        <v>2170</v>
      </c>
      <c r="M452" s="0" t="s">
        <v>2170</v>
      </c>
      <c r="N452" s="0" t="n">
        <f aca="false">FALSE()</f>
        <v>0</v>
      </c>
      <c r="O452" s="0" t="s">
        <v>5948</v>
      </c>
      <c r="P452" s="0" t="s">
        <v>2300</v>
      </c>
      <c r="Q452" s="380" t="n">
        <v>25569.125</v>
      </c>
      <c r="R452" s="0" t="n">
        <v>111729775</v>
      </c>
      <c r="S452" s="0" t="s">
        <v>2301</v>
      </c>
      <c r="T452" s="0" t="s">
        <v>2302</v>
      </c>
      <c r="U452" s="0" t="s">
        <v>2693</v>
      </c>
      <c r="V452" s="0" t="n">
        <v>150000000</v>
      </c>
      <c r="W452" s="0" t="s">
        <v>2409</v>
      </c>
      <c r="X452" s="0" t="n">
        <v>4</v>
      </c>
      <c r="Y452" s="0" t="n">
        <f aca="false">FALSE()</f>
        <v>0</v>
      </c>
      <c r="Z452" s="0" t="n">
        <f aca="false">FALSE()</f>
        <v>0</v>
      </c>
      <c r="AA452" s="0" t="n">
        <f aca="false">FALSE()</f>
        <v>0</v>
      </c>
      <c r="AB452" s="0" t="n">
        <f aca="false">TRUE()</f>
        <v>1</v>
      </c>
      <c r="AC452" s="0" t="n">
        <v>1</v>
      </c>
      <c r="AD452" s="0" t="s">
        <v>2129</v>
      </c>
      <c r="AE452" s="0" t="n">
        <f aca="false">TRUE()</f>
        <v>1</v>
      </c>
      <c r="AF452" s="0" t="s">
        <v>5949</v>
      </c>
      <c r="AG452" s="0" t="n">
        <v>2</v>
      </c>
      <c r="AH452" s="0" t="s">
        <v>5950</v>
      </c>
      <c r="AI452" s="0" t="s">
        <v>5951</v>
      </c>
      <c r="AJ452" s="0" t="n">
        <v>0</v>
      </c>
      <c r="AK452" s="0" t="s">
        <v>2118</v>
      </c>
      <c r="AL452" s="0" t="n">
        <f aca="false">FALSE()</f>
        <v>0</v>
      </c>
      <c r="AM452" s="0" t="n">
        <f aca="false">TRUE()</f>
        <v>1</v>
      </c>
      <c r="AN452" s="0" t="n">
        <f aca="false">FALSE()</f>
        <v>0</v>
      </c>
      <c r="AO452" s="0" t="n">
        <f aca="false">FALSE()</f>
        <v>0</v>
      </c>
      <c r="AP452" s="0" t="n">
        <f aca="false">TRUE()</f>
        <v>1</v>
      </c>
      <c r="AQ452" s="380" t="n">
        <v>44781.625</v>
      </c>
      <c r="AR452" s="380" t="n">
        <v>44781.4166666667</v>
      </c>
      <c r="AS452" s="0" t="s">
        <v>5952</v>
      </c>
      <c r="AT452" s="0" t="s">
        <v>2170</v>
      </c>
      <c r="AU452" s="0" t="s">
        <v>2170</v>
      </c>
    </row>
    <row r="453" customFormat="false" ht="15" hidden="true" customHeight="false" outlineLevel="0" collapsed="false">
      <c r="A453" s="0" t="s">
        <v>934</v>
      </c>
      <c r="B453" s="0" t="s">
        <v>5953</v>
      </c>
      <c r="C453" s="0" t="s">
        <v>931</v>
      </c>
      <c r="D453" s="0" t="s">
        <v>720</v>
      </c>
      <c r="E453" s="0" t="s">
        <v>934</v>
      </c>
      <c r="F453" s="0" t="n">
        <v>1</v>
      </c>
      <c r="G453" s="0" t="s">
        <v>434</v>
      </c>
      <c r="H453" s="0" t="s">
        <v>2596</v>
      </c>
      <c r="I453" s="0" t="s">
        <v>2596</v>
      </c>
      <c r="J453" s="0" t="s">
        <v>2723</v>
      </c>
      <c r="K453" s="0" t="s">
        <v>5954</v>
      </c>
      <c r="L453" s="0" t="s">
        <v>2783</v>
      </c>
      <c r="M453" s="0" t="s">
        <v>2725</v>
      </c>
      <c r="N453" s="0" t="n">
        <f aca="false">TRUE()</f>
        <v>1</v>
      </c>
      <c r="O453" s="0" t="s">
        <v>932</v>
      </c>
      <c r="P453" s="0" t="s">
        <v>2601</v>
      </c>
      <c r="Q453" s="380" t="n">
        <v>41345.1666666667</v>
      </c>
      <c r="R453" s="0" t="n">
        <v>159148665</v>
      </c>
      <c r="S453" s="0" t="s">
        <v>601</v>
      </c>
      <c r="T453" s="0" t="s">
        <v>2602</v>
      </c>
      <c r="U453" s="0" t="s">
        <v>2115</v>
      </c>
      <c r="V453" s="0" t="n">
        <v>53000</v>
      </c>
      <c r="W453" s="0" t="s">
        <v>5955</v>
      </c>
      <c r="X453" s="0" t="n">
        <v>5</v>
      </c>
      <c r="Y453" s="0" t="n">
        <f aca="false">FALSE()</f>
        <v>0</v>
      </c>
      <c r="Z453" s="0" t="n">
        <f aca="false">TRUE()</f>
        <v>1</v>
      </c>
      <c r="AA453" s="0" t="n">
        <f aca="false">TRUE()</f>
        <v>1</v>
      </c>
      <c r="AB453" s="0" t="n">
        <f aca="false">TRUE()</f>
        <v>1</v>
      </c>
      <c r="AC453" s="0" t="n">
        <v>1</v>
      </c>
      <c r="AD453" s="0" t="s">
        <v>2137</v>
      </c>
      <c r="AE453" s="0" t="n">
        <f aca="false">TRUE()</f>
        <v>1</v>
      </c>
      <c r="AF453" s="0" t="s">
        <v>5956</v>
      </c>
      <c r="AG453" s="0" t="n">
        <v>1</v>
      </c>
      <c r="AH453" s="0" t="s">
        <v>5957</v>
      </c>
      <c r="AI453" s="0" t="s">
        <v>5958</v>
      </c>
      <c r="AJ453" s="0" t="n">
        <v>0</v>
      </c>
      <c r="AK453" s="0" t="s">
        <v>2118</v>
      </c>
      <c r="AL453" s="0" t="n">
        <f aca="false">TRUE()</f>
        <v>1</v>
      </c>
      <c r="AM453" s="0" t="n">
        <f aca="false">FALSE()</f>
        <v>0</v>
      </c>
      <c r="AN453" s="0" t="n">
        <f aca="false">TRUE()</f>
        <v>1</v>
      </c>
      <c r="AO453" s="0" t="n">
        <f aca="false">FALSE()</f>
        <v>0</v>
      </c>
      <c r="AP453" s="0" t="n">
        <f aca="false">TRUE()</f>
        <v>1</v>
      </c>
      <c r="AQ453" s="380" t="n">
        <v>45251.6520833333</v>
      </c>
      <c r="AR453" s="380" t="n">
        <v>45251.4166666667</v>
      </c>
      <c r="AS453" s="0" t="s">
        <v>5959</v>
      </c>
      <c r="AT453" s="0" t="s">
        <v>2723</v>
      </c>
      <c r="AU453" s="0" t="s">
        <v>5954</v>
      </c>
    </row>
    <row r="454" customFormat="false" ht="15" hidden="true" customHeight="false" outlineLevel="0" collapsed="false">
      <c r="A454" s="0" t="s">
        <v>5960</v>
      </c>
      <c r="B454" s="0" t="s">
        <v>5961</v>
      </c>
      <c r="C454" s="0" t="s">
        <v>5962</v>
      </c>
      <c r="D454" s="0" t="s">
        <v>2297</v>
      </c>
      <c r="E454" s="0" t="s">
        <v>5960</v>
      </c>
      <c r="F454" s="0" t="n">
        <v>1</v>
      </c>
      <c r="G454" s="0" t="s">
        <v>2298</v>
      </c>
      <c r="H454" s="0" t="s">
        <v>2170</v>
      </c>
      <c r="I454" s="0" t="s">
        <v>2170</v>
      </c>
      <c r="J454" s="0" t="s">
        <v>2170</v>
      </c>
      <c r="K454" s="0" t="s">
        <v>2170</v>
      </c>
      <c r="L454" s="0" t="s">
        <v>2170</v>
      </c>
      <c r="M454" s="0" t="s">
        <v>2170</v>
      </c>
      <c r="N454" s="0" t="n">
        <f aca="false">FALSE()</f>
        <v>0</v>
      </c>
      <c r="O454" s="0" t="s">
        <v>5963</v>
      </c>
      <c r="P454" s="0" t="s">
        <v>2300</v>
      </c>
      <c r="Q454" s="380" t="n">
        <v>42201.125</v>
      </c>
      <c r="R454" s="0" t="n">
        <v>63483898</v>
      </c>
      <c r="S454" s="0" t="s">
        <v>2301</v>
      </c>
      <c r="T454" s="0" t="s">
        <v>2302</v>
      </c>
      <c r="U454" s="0" t="s">
        <v>2365</v>
      </c>
      <c r="V454" s="0" t="n">
        <v>500000000</v>
      </c>
      <c r="W454" s="0" t="s">
        <v>2312</v>
      </c>
      <c r="X454" s="0" t="n">
        <v>4</v>
      </c>
      <c r="Y454" s="0" t="n">
        <f aca="false">FALSE()</f>
        <v>0</v>
      </c>
      <c r="Z454" s="0" t="n">
        <f aca="false">FALSE()</f>
        <v>0</v>
      </c>
      <c r="AA454" s="0" t="n">
        <f aca="false">FALSE()</f>
        <v>0</v>
      </c>
      <c r="AB454" s="0" t="n">
        <f aca="false">FALSE()</f>
        <v>0</v>
      </c>
      <c r="AC454" s="0" t="n">
        <v>1</v>
      </c>
      <c r="AD454" s="0" t="s">
        <v>2129</v>
      </c>
      <c r="AE454" s="0" t="n">
        <f aca="false">TRUE()</f>
        <v>1</v>
      </c>
      <c r="AF454" s="0" t="s">
        <v>5964</v>
      </c>
      <c r="AG454" s="0" t="n">
        <v>2</v>
      </c>
      <c r="AH454" s="0" t="s">
        <v>5965</v>
      </c>
      <c r="AI454" s="0" t="s">
        <v>5966</v>
      </c>
      <c r="AJ454" s="0" t="n">
        <v>0</v>
      </c>
      <c r="AK454" s="0" t="s">
        <v>2118</v>
      </c>
      <c r="AL454" s="0" t="n">
        <f aca="false">FALSE()</f>
        <v>0</v>
      </c>
      <c r="AM454" s="0" t="n">
        <f aca="false">TRUE()</f>
        <v>1</v>
      </c>
      <c r="AN454" s="0" t="n">
        <f aca="false">FALSE()</f>
        <v>0</v>
      </c>
      <c r="AO454" s="0" t="n">
        <f aca="false">FALSE()</f>
        <v>0</v>
      </c>
      <c r="AP454" s="0" t="n">
        <f aca="false">FALSE()</f>
        <v>0</v>
      </c>
      <c r="AQ454" s="380" t="n">
        <v>43682.5833333333</v>
      </c>
      <c r="AR454" s="380" t="n">
        <v>42201.125</v>
      </c>
      <c r="AS454" s="0" t="s">
        <v>5967</v>
      </c>
      <c r="AT454" s="0" t="s">
        <v>2170</v>
      </c>
      <c r="AU454" s="0" t="s">
        <v>2170</v>
      </c>
    </row>
    <row r="455" customFormat="false" ht="15" hidden="true" customHeight="false" outlineLevel="0" collapsed="false">
      <c r="A455" s="0" t="s">
        <v>5968</v>
      </c>
      <c r="B455" s="0" t="s">
        <v>5969</v>
      </c>
      <c r="C455" s="0" t="s">
        <v>5970</v>
      </c>
      <c r="D455" s="0" t="s">
        <v>2297</v>
      </c>
      <c r="E455" s="0" t="s">
        <v>5968</v>
      </c>
      <c r="F455" s="0" t="n">
        <v>1</v>
      </c>
      <c r="G455" s="0" t="s">
        <v>2298</v>
      </c>
      <c r="H455" s="0" t="s">
        <v>2170</v>
      </c>
      <c r="I455" s="0" t="s">
        <v>2170</v>
      </c>
      <c r="J455" s="0" t="s">
        <v>2170</v>
      </c>
      <c r="K455" s="0" t="s">
        <v>2170</v>
      </c>
      <c r="L455" s="0" t="s">
        <v>2170</v>
      </c>
      <c r="M455" s="0" t="s">
        <v>2170</v>
      </c>
      <c r="N455" s="0" t="n">
        <f aca="false">FALSE()</f>
        <v>0</v>
      </c>
      <c r="O455" s="0" t="s">
        <v>5971</v>
      </c>
      <c r="P455" s="0" t="s">
        <v>2300</v>
      </c>
      <c r="Q455" s="380" t="n">
        <v>25569.125</v>
      </c>
      <c r="R455" s="0" t="n">
        <v>25741669</v>
      </c>
      <c r="S455" s="0" t="s">
        <v>2301</v>
      </c>
      <c r="T455" s="0" t="s">
        <v>2302</v>
      </c>
      <c r="U455" s="0" t="s">
        <v>2365</v>
      </c>
      <c r="V455" s="0" t="n">
        <v>300000000</v>
      </c>
      <c r="W455" s="0" t="s">
        <v>2312</v>
      </c>
      <c r="X455" s="0" t="n">
        <v>4</v>
      </c>
      <c r="Y455" s="0" t="n">
        <f aca="false">FALSE()</f>
        <v>0</v>
      </c>
      <c r="Z455" s="0" t="n">
        <f aca="false">FALSE()</f>
        <v>0</v>
      </c>
      <c r="AA455" s="0" t="n">
        <f aca="false">FALSE()</f>
        <v>0</v>
      </c>
      <c r="AB455" s="0" t="n">
        <f aca="false">FALSE()</f>
        <v>0</v>
      </c>
      <c r="AC455" s="0" t="n">
        <v>1</v>
      </c>
      <c r="AD455" s="0" t="s">
        <v>2129</v>
      </c>
      <c r="AE455" s="0" t="n">
        <f aca="false">TRUE()</f>
        <v>1</v>
      </c>
      <c r="AF455" s="0" t="s">
        <v>5972</v>
      </c>
      <c r="AG455" s="0" t="n">
        <v>2</v>
      </c>
      <c r="AH455" s="0" t="s">
        <v>5973</v>
      </c>
      <c r="AI455" s="0" t="s">
        <v>5974</v>
      </c>
      <c r="AJ455" s="0" t="n">
        <v>0</v>
      </c>
      <c r="AK455" s="0" t="s">
        <v>2118</v>
      </c>
      <c r="AL455" s="0" t="n">
        <f aca="false">FALSE()</f>
        <v>0</v>
      </c>
      <c r="AM455" s="0" t="n">
        <f aca="false">TRUE()</f>
        <v>1</v>
      </c>
      <c r="AN455" s="0" t="n">
        <f aca="false">FALSE()</f>
        <v>0</v>
      </c>
      <c r="AO455" s="0" t="n">
        <f aca="false">FALSE()</f>
        <v>0</v>
      </c>
      <c r="AP455" s="0" t="n">
        <f aca="false">TRUE()</f>
        <v>1</v>
      </c>
      <c r="AQ455" s="380" t="n">
        <v>44760.6298611111</v>
      </c>
      <c r="AR455" s="380" t="n">
        <v>44760.4166666667</v>
      </c>
      <c r="AS455" s="0" t="s">
        <v>5975</v>
      </c>
      <c r="AT455" s="0" t="s">
        <v>2170</v>
      </c>
      <c r="AU455" s="0" t="s">
        <v>2170</v>
      </c>
    </row>
    <row r="456" customFormat="false" ht="15" hidden="true" customHeight="false" outlineLevel="0" collapsed="false">
      <c r="A456" s="0" t="s">
        <v>5976</v>
      </c>
      <c r="B456" s="0" t="s">
        <v>5977</v>
      </c>
      <c r="C456" s="0" t="s">
        <v>5978</v>
      </c>
      <c r="D456" s="0" t="s">
        <v>2525</v>
      </c>
      <c r="E456" s="0" t="s">
        <v>5976</v>
      </c>
      <c r="F456" s="0" t="n">
        <v>10</v>
      </c>
      <c r="G456" s="0" t="s">
        <v>2526</v>
      </c>
      <c r="H456" s="0" t="s">
        <v>2170</v>
      </c>
      <c r="I456" s="0" t="s">
        <v>2170</v>
      </c>
      <c r="J456" s="0" t="s">
        <v>2170</v>
      </c>
      <c r="K456" s="0" t="s">
        <v>2170</v>
      </c>
      <c r="L456" s="0" t="s">
        <v>2170</v>
      </c>
      <c r="M456" s="0" t="s">
        <v>2170</v>
      </c>
      <c r="N456" s="0" t="n">
        <f aca="false">FALSE()</f>
        <v>0</v>
      </c>
      <c r="O456" s="0" t="s">
        <v>5979</v>
      </c>
      <c r="P456" s="0" t="s">
        <v>2300</v>
      </c>
      <c r="Q456" s="380" t="n">
        <v>25569.125</v>
      </c>
      <c r="R456" s="0" t="n">
        <v>1125494108</v>
      </c>
      <c r="S456" s="0" t="s">
        <v>2528</v>
      </c>
      <c r="T456" s="0" t="s">
        <v>2529</v>
      </c>
      <c r="U456" s="0" t="s">
        <v>2574</v>
      </c>
      <c r="V456" s="0" t="n">
        <v>0</v>
      </c>
      <c r="W456" s="0" t="s">
        <v>3435</v>
      </c>
      <c r="X456" s="0" t="n">
        <v>4</v>
      </c>
      <c r="Y456" s="0" t="n">
        <f aca="false">FALSE()</f>
        <v>0</v>
      </c>
      <c r="Z456" s="0" t="n">
        <f aca="false">FALSE()</f>
        <v>0</v>
      </c>
      <c r="AA456" s="0" t="n">
        <f aca="false">FALSE()</f>
        <v>0</v>
      </c>
      <c r="AB456" s="0" t="n">
        <f aca="false">TRUE()</f>
        <v>1</v>
      </c>
      <c r="AC456" s="0" t="n">
        <v>1</v>
      </c>
      <c r="AD456" s="0" t="s">
        <v>2729</v>
      </c>
      <c r="AE456" s="0" t="n">
        <f aca="false">TRUE()</f>
        <v>1</v>
      </c>
      <c r="AF456" s="0" t="s">
        <v>5980</v>
      </c>
      <c r="AG456" s="0" t="n">
        <v>2</v>
      </c>
      <c r="AH456" s="0" t="s">
        <v>5981</v>
      </c>
      <c r="AI456" s="0" t="s">
        <v>5982</v>
      </c>
      <c r="AJ456" s="0" t="n">
        <v>0</v>
      </c>
      <c r="AK456" s="0" t="s">
        <v>2118</v>
      </c>
      <c r="AL456" s="0" t="n">
        <f aca="false">FALSE()</f>
        <v>0</v>
      </c>
      <c r="AM456" s="0" t="n">
        <f aca="false">FALSE()</f>
        <v>0</v>
      </c>
      <c r="AN456" s="0" t="n">
        <f aca="false">FALSE()</f>
        <v>0</v>
      </c>
      <c r="AO456" s="0" t="n">
        <f aca="false">FALSE()</f>
        <v>0</v>
      </c>
      <c r="AP456" s="0" t="n">
        <f aca="false">TRUE()</f>
        <v>1</v>
      </c>
      <c r="AQ456" s="380" t="n">
        <v>44846.3375</v>
      </c>
      <c r="AR456" s="380" t="n">
        <v>44846.4166666667</v>
      </c>
      <c r="AS456" s="0" t="s">
        <v>5983</v>
      </c>
      <c r="AT456" s="0" t="s">
        <v>2170</v>
      </c>
      <c r="AU456" s="0" t="s">
        <v>2170</v>
      </c>
    </row>
    <row r="457" customFormat="false" ht="15" hidden="true" customHeight="false" outlineLevel="0" collapsed="false">
      <c r="A457" s="0" t="s">
        <v>5984</v>
      </c>
      <c r="B457" s="0" t="s">
        <v>5985</v>
      </c>
      <c r="C457" s="0" t="s">
        <v>5986</v>
      </c>
      <c r="D457" s="0" t="s">
        <v>2297</v>
      </c>
      <c r="E457" s="0" t="s">
        <v>5984</v>
      </c>
      <c r="F457" s="0" t="n">
        <v>1</v>
      </c>
      <c r="G457" s="0" t="s">
        <v>2298</v>
      </c>
      <c r="H457" s="0" t="s">
        <v>2170</v>
      </c>
      <c r="I457" s="0" t="s">
        <v>2170</v>
      </c>
      <c r="J457" s="0" t="s">
        <v>2170</v>
      </c>
      <c r="K457" s="0" t="s">
        <v>2170</v>
      </c>
      <c r="L457" s="0" t="s">
        <v>2170</v>
      </c>
      <c r="M457" s="0" t="s">
        <v>2170</v>
      </c>
      <c r="N457" s="0" t="n">
        <f aca="false">FALSE()</f>
        <v>0</v>
      </c>
      <c r="O457" s="0" t="s">
        <v>5987</v>
      </c>
      <c r="P457" s="0" t="s">
        <v>2300</v>
      </c>
      <c r="Q457" s="380" t="n">
        <v>25569.125</v>
      </c>
      <c r="R457" s="0" t="n">
        <v>165144931</v>
      </c>
      <c r="S457" s="0" t="s">
        <v>2301</v>
      </c>
      <c r="T457" s="0" t="s">
        <v>2302</v>
      </c>
      <c r="U457" s="0" t="s">
        <v>2116</v>
      </c>
      <c r="V457" s="0" t="n">
        <v>525000000</v>
      </c>
      <c r="W457" s="0" t="s">
        <v>3401</v>
      </c>
      <c r="X457" s="0" t="n">
        <v>4</v>
      </c>
      <c r="Y457" s="0" t="n">
        <f aca="false">FALSE()</f>
        <v>0</v>
      </c>
      <c r="Z457" s="0" t="n">
        <f aca="false">FALSE()</f>
        <v>0</v>
      </c>
      <c r="AA457" s="0" t="n">
        <f aca="false">FALSE()</f>
        <v>0</v>
      </c>
      <c r="AB457" s="0" t="n">
        <f aca="false">TRUE()</f>
        <v>1</v>
      </c>
      <c r="AC457" s="0" t="n">
        <v>1</v>
      </c>
      <c r="AD457" s="0" t="s">
        <v>2129</v>
      </c>
      <c r="AE457" s="0" t="n">
        <f aca="false">TRUE()</f>
        <v>1</v>
      </c>
      <c r="AF457" s="0" t="s">
        <v>5988</v>
      </c>
      <c r="AG457" s="0" t="n">
        <v>2</v>
      </c>
      <c r="AH457" s="0" t="s">
        <v>5989</v>
      </c>
      <c r="AI457" s="0" t="s">
        <v>5990</v>
      </c>
      <c r="AJ457" s="0" t="n">
        <v>0</v>
      </c>
      <c r="AK457" s="0" t="s">
        <v>2118</v>
      </c>
      <c r="AL457" s="0" t="n">
        <f aca="false">FALSE()</f>
        <v>0</v>
      </c>
      <c r="AM457" s="0" t="n">
        <f aca="false">TRUE()</f>
        <v>1</v>
      </c>
      <c r="AN457" s="0" t="n">
        <f aca="false">FALSE()</f>
        <v>0</v>
      </c>
      <c r="AO457" s="0" t="n">
        <f aca="false">FALSE()</f>
        <v>0</v>
      </c>
      <c r="AP457" s="0" t="n">
        <f aca="false">FALSE()</f>
        <v>0</v>
      </c>
      <c r="AQ457" s="380" t="n">
        <v>43123.6152777778</v>
      </c>
      <c r="AR457" s="380" t="n">
        <v>32398.1666666667</v>
      </c>
      <c r="AS457" s="0" t="s">
        <v>5991</v>
      </c>
      <c r="AT457" s="0" t="s">
        <v>2170</v>
      </c>
      <c r="AU457" s="0" t="s">
        <v>2170</v>
      </c>
    </row>
    <row r="458" customFormat="false" ht="15" hidden="true" customHeight="false" outlineLevel="0" collapsed="false">
      <c r="A458" s="0" t="s">
        <v>5992</v>
      </c>
      <c r="B458" s="0" t="s">
        <v>5993</v>
      </c>
      <c r="C458" s="0" t="s">
        <v>5994</v>
      </c>
      <c r="D458" s="0" t="s">
        <v>2525</v>
      </c>
      <c r="E458" s="0" t="s">
        <v>5992</v>
      </c>
      <c r="F458" s="0" t="n">
        <v>10</v>
      </c>
      <c r="G458" s="0" t="s">
        <v>2526</v>
      </c>
      <c r="H458" s="0" t="s">
        <v>2170</v>
      </c>
      <c r="I458" s="0" t="s">
        <v>2170</v>
      </c>
      <c r="J458" s="0" t="s">
        <v>2170</v>
      </c>
      <c r="K458" s="0" t="s">
        <v>2170</v>
      </c>
      <c r="L458" s="0" t="s">
        <v>2170</v>
      </c>
      <c r="M458" s="0" t="s">
        <v>2170</v>
      </c>
      <c r="N458" s="0" t="n">
        <f aca="false">FALSE()</f>
        <v>0</v>
      </c>
      <c r="O458" s="0" t="s">
        <v>5995</v>
      </c>
      <c r="P458" s="0" t="s">
        <v>2300</v>
      </c>
      <c r="Q458" s="380" t="n">
        <v>25569.125</v>
      </c>
      <c r="R458" s="0" t="n">
        <v>0</v>
      </c>
      <c r="S458" s="0" t="s">
        <v>2528</v>
      </c>
      <c r="T458" s="0" t="s">
        <v>2529</v>
      </c>
      <c r="U458" s="0" t="s">
        <v>2330</v>
      </c>
      <c r="V458" s="0" t="n">
        <v>0</v>
      </c>
      <c r="W458" s="0" t="s">
        <v>2565</v>
      </c>
      <c r="X458" s="0" t="n">
        <v>4</v>
      </c>
      <c r="Y458" s="0" t="n">
        <f aca="false">FALSE()</f>
        <v>0</v>
      </c>
      <c r="Z458" s="0" t="n">
        <f aca="false">FALSE()</f>
        <v>0</v>
      </c>
      <c r="AA458" s="0" t="n">
        <f aca="false">FALSE()</f>
        <v>0</v>
      </c>
      <c r="AB458" s="0" t="n">
        <f aca="false">FALSE()</f>
        <v>0</v>
      </c>
      <c r="AC458" s="0" t="n">
        <v>1</v>
      </c>
      <c r="AD458" s="0" t="s">
        <v>2137</v>
      </c>
      <c r="AE458" s="0" t="n">
        <f aca="false">TRUE()</f>
        <v>1</v>
      </c>
      <c r="AF458" s="0" t="s">
        <v>5996</v>
      </c>
      <c r="AG458" s="0" t="n">
        <v>2</v>
      </c>
      <c r="AH458" s="0" t="s">
        <v>5997</v>
      </c>
      <c r="AI458" s="0" t="s">
        <v>5998</v>
      </c>
      <c r="AJ458" s="0" t="n">
        <v>0</v>
      </c>
      <c r="AK458" s="0" t="s">
        <v>3378</v>
      </c>
      <c r="AL458" s="0" t="n">
        <f aca="false">FALSE()</f>
        <v>0</v>
      </c>
      <c r="AM458" s="0" t="n">
        <f aca="false">FALSE()</f>
        <v>0</v>
      </c>
      <c r="AN458" s="0" t="n">
        <f aca="false">FALSE()</f>
        <v>0</v>
      </c>
      <c r="AO458" s="0" t="n">
        <f aca="false">FALSE()</f>
        <v>0</v>
      </c>
      <c r="AP458" s="0" t="n">
        <f aca="false">TRUE()</f>
        <v>1</v>
      </c>
      <c r="AQ458" s="380" t="n">
        <v>44846.3388888889</v>
      </c>
      <c r="AR458" s="380" t="n">
        <v>44846.4166666667</v>
      </c>
      <c r="AS458" s="0" t="s">
        <v>5999</v>
      </c>
      <c r="AT458" s="0" t="s">
        <v>2170</v>
      </c>
      <c r="AU458" s="0" t="s">
        <v>2170</v>
      </c>
    </row>
    <row r="459" customFormat="false" ht="15" hidden="true" customHeight="false" outlineLevel="0" collapsed="false">
      <c r="A459" s="0" t="s">
        <v>6000</v>
      </c>
      <c r="B459" s="0" t="s">
        <v>6001</v>
      </c>
      <c r="C459" s="0" t="s">
        <v>6002</v>
      </c>
      <c r="D459" s="0" t="s">
        <v>2297</v>
      </c>
      <c r="E459" s="0" t="s">
        <v>6000</v>
      </c>
      <c r="F459" s="0" t="n">
        <v>1</v>
      </c>
      <c r="G459" s="0" t="s">
        <v>2298</v>
      </c>
      <c r="H459" s="0" t="s">
        <v>2170</v>
      </c>
      <c r="I459" s="0" t="s">
        <v>2170</v>
      </c>
      <c r="J459" s="0" t="s">
        <v>2170</v>
      </c>
      <c r="K459" s="0" t="s">
        <v>2170</v>
      </c>
      <c r="L459" s="0" t="s">
        <v>2170</v>
      </c>
      <c r="M459" s="0" t="s">
        <v>2170</v>
      </c>
      <c r="N459" s="0" t="n">
        <f aca="false">FALSE()</f>
        <v>0</v>
      </c>
      <c r="O459" s="0" t="s">
        <v>6003</v>
      </c>
      <c r="P459" s="0" t="s">
        <v>2300</v>
      </c>
      <c r="Q459" s="380" t="n">
        <v>41922.1666666667</v>
      </c>
      <c r="R459" s="0" t="n">
        <v>48422820</v>
      </c>
      <c r="S459" s="0" t="s">
        <v>2301</v>
      </c>
      <c r="T459" s="0" t="s">
        <v>2302</v>
      </c>
      <c r="U459" s="0" t="s">
        <v>2365</v>
      </c>
      <c r="V459" s="0" t="n">
        <v>400000000</v>
      </c>
      <c r="W459" s="0" t="s">
        <v>2366</v>
      </c>
      <c r="X459" s="0" t="n">
        <v>4</v>
      </c>
      <c r="Y459" s="0" t="n">
        <f aca="false">FALSE()</f>
        <v>0</v>
      </c>
      <c r="Z459" s="0" t="n">
        <f aca="false">FALSE()</f>
        <v>0</v>
      </c>
      <c r="AA459" s="0" t="n">
        <f aca="false">FALSE()</f>
        <v>0</v>
      </c>
      <c r="AB459" s="0" t="n">
        <f aca="false">TRUE()</f>
        <v>1</v>
      </c>
      <c r="AC459" s="0" t="n">
        <v>1</v>
      </c>
      <c r="AD459" s="0" t="s">
        <v>2129</v>
      </c>
      <c r="AE459" s="0" t="n">
        <f aca="false">TRUE()</f>
        <v>1</v>
      </c>
      <c r="AF459" s="0" t="s">
        <v>6004</v>
      </c>
      <c r="AG459" s="0" t="n">
        <v>2</v>
      </c>
      <c r="AH459" s="0" t="s">
        <v>6005</v>
      </c>
      <c r="AI459" s="0" t="s">
        <v>6006</v>
      </c>
      <c r="AJ459" s="0" t="n">
        <v>0</v>
      </c>
      <c r="AK459" s="0" t="s">
        <v>2118</v>
      </c>
      <c r="AL459" s="0" t="n">
        <f aca="false">FALSE()</f>
        <v>0</v>
      </c>
      <c r="AM459" s="0" t="n">
        <f aca="false">TRUE()</f>
        <v>1</v>
      </c>
      <c r="AN459" s="0" t="n">
        <f aca="false">FALSE()</f>
        <v>0</v>
      </c>
      <c r="AO459" s="0" t="n">
        <f aca="false">FALSE()</f>
        <v>0</v>
      </c>
      <c r="AP459" s="0" t="n">
        <f aca="false">FALSE()</f>
        <v>0</v>
      </c>
      <c r="AQ459" s="380" t="n">
        <v>43496.7291666667</v>
      </c>
      <c r="AR459" s="380" t="n">
        <v>41922.1666666667</v>
      </c>
      <c r="AS459" s="0" t="s">
        <v>6007</v>
      </c>
      <c r="AT459" s="0" t="s">
        <v>2170</v>
      </c>
      <c r="AU459" s="0" t="s">
        <v>2170</v>
      </c>
    </row>
    <row r="460" customFormat="false" ht="15" hidden="true" customHeight="false" outlineLevel="0" collapsed="false">
      <c r="A460" s="0" t="s">
        <v>6008</v>
      </c>
      <c r="B460" s="0" t="s">
        <v>6009</v>
      </c>
      <c r="C460" s="0" t="s">
        <v>6010</v>
      </c>
      <c r="D460" s="0" t="s">
        <v>2297</v>
      </c>
      <c r="E460" s="0" t="s">
        <v>6008</v>
      </c>
      <c r="F460" s="0" t="n">
        <v>1</v>
      </c>
      <c r="G460" s="0" t="s">
        <v>2298</v>
      </c>
      <c r="H460" s="0" t="s">
        <v>2170</v>
      </c>
      <c r="I460" s="0" t="s">
        <v>2170</v>
      </c>
      <c r="J460" s="0" t="s">
        <v>2170</v>
      </c>
      <c r="K460" s="0" t="s">
        <v>2170</v>
      </c>
      <c r="L460" s="0" t="s">
        <v>2170</v>
      </c>
      <c r="M460" s="0" t="s">
        <v>2170</v>
      </c>
      <c r="N460" s="0" t="n">
        <f aca="false">FALSE()</f>
        <v>0</v>
      </c>
      <c r="O460" s="0" t="s">
        <v>6011</v>
      </c>
      <c r="P460" s="0" t="s">
        <v>2300</v>
      </c>
      <c r="Q460" s="380" t="n">
        <v>25140.125</v>
      </c>
      <c r="R460" s="0" t="n">
        <v>57312254</v>
      </c>
      <c r="S460" s="0" t="s">
        <v>2301</v>
      </c>
      <c r="T460" s="0" t="s">
        <v>2302</v>
      </c>
      <c r="U460" s="0" t="s">
        <v>2115</v>
      </c>
      <c r="V460" s="0" t="n">
        <v>0</v>
      </c>
      <c r="W460" s="0" t="s">
        <v>2409</v>
      </c>
      <c r="X460" s="0" t="n">
        <v>4</v>
      </c>
      <c r="Y460" s="0" t="n">
        <f aca="false">FALSE()</f>
        <v>0</v>
      </c>
      <c r="Z460" s="0" t="n">
        <f aca="false">FALSE()</f>
        <v>0</v>
      </c>
      <c r="AA460" s="0" t="n">
        <f aca="false">FALSE()</f>
        <v>0</v>
      </c>
      <c r="AB460" s="0" t="n">
        <f aca="false">TRUE()</f>
        <v>1</v>
      </c>
      <c r="AC460" s="0" t="n">
        <v>1</v>
      </c>
      <c r="AD460" s="0" t="s">
        <v>2129</v>
      </c>
      <c r="AE460" s="0" t="n">
        <f aca="false">TRUE()</f>
        <v>1</v>
      </c>
      <c r="AF460" s="0" t="s">
        <v>6012</v>
      </c>
      <c r="AG460" s="0" t="n">
        <v>2</v>
      </c>
      <c r="AH460" s="0" t="s">
        <v>6013</v>
      </c>
      <c r="AI460" s="0" t="s">
        <v>6014</v>
      </c>
      <c r="AJ460" s="0" t="n">
        <v>0</v>
      </c>
      <c r="AK460" s="0" t="s">
        <v>2118</v>
      </c>
      <c r="AL460" s="0" t="n">
        <f aca="false">FALSE()</f>
        <v>0</v>
      </c>
      <c r="AM460" s="0" t="n">
        <f aca="false">TRUE()</f>
        <v>1</v>
      </c>
      <c r="AN460" s="0" t="n">
        <f aca="false">FALSE()</f>
        <v>0</v>
      </c>
      <c r="AO460" s="0" t="n">
        <f aca="false">FALSE()</f>
        <v>0</v>
      </c>
      <c r="AP460" s="0" t="n">
        <f aca="false">FALSE()</f>
        <v>0</v>
      </c>
      <c r="AQ460" s="380" t="n">
        <v>43559.6944444445</v>
      </c>
      <c r="AR460" s="380" t="n">
        <v>32687.1666666667</v>
      </c>
      <c r="AS460" s="0" t="s">
        <v>6015</v>
      </c>
      <c r="AT460" s="0" t="s">
        <v>2170</v>
      </c>
      <c r="AU460" s="0" t="s">
        <v>2170</v>
      </c>
    </row>
    <row r="461" customFormat="false" ht="15" hidden="true" customHeight="false" outlineLevel="0" collapsed="false">
      <c r="A461" s="0" t="s">
        <v>1306</v>
      </c>
      <c r="B461" s="0" t="s">
        <v>6016</v>
      </c>
      <c r="C461" s="0" t="s">
        <v>1303</v>
      </c>
      <c r="D461" s="0" t="s">
        <v>720</v>
      </c>
      <c r="E461" s="0" t="s">
        <v>1306</v>
      </c>
      <c r="F461" s="0" t="n">
        <v>10000</v>
      </c>
      <c r="G461" s="0" t="s">
        <v>434</v>
      </c>
      <c r="H461" s="0" t="s">
        <v>2596</v>
      </c>
      <c r="I461" s="0" t="s">
        <v>2596</v>
      </c>
      <c r="J461" s="0" t="s">
        <v>2597</v>
      </c>
      <c r="K461" s="0" t="s">
        <v>2598</v>
      </c>
      <c r="L461" s="0" t="s">
        <v>2599</v>
      </c>
      <c r="M461" s="0" t="s">
        <v>2600</v>
      </c>
      <c r="N461" s="0" t="n">
        <f aca="false">TRUE()</f>
        <v>1</v>
      </c>
      <c r="O461" s="0" t="s">
        <v>6017</v>
      </c>
      <c r="P461" s="0" t="s">
        <v>2601</v>
      </c>
      <c r="Q461" s="380" t="n">
        <v>38475.1666666667</v>
      </c>
      <c r="R461" s="0" t="n">
        <v>87430485711</v>
      </c>
      <c r="S461" s="0" t="s">
        <v>601</v>
      </c>
      <c r="T461" s="0" t="s">
        <v>2602</v>
      </c>
      <c r="U461" s="0" t="s">
        <v>2693</v>
      </c>
      <c r="V461" s="0" t="n">
        <v>100000000</v>
      </c>
      <c r="W461" s="0" t="s">
        <v>2892</v>
      </c>
      <c r="X461" s="0" t="n">
        <v>5</v>
      </c>
      <c r="Y461" s="0" t="n">
        <f aca="false">FALSE()</f>
        <v>0</v>
      </c>
      <c r="Z461" s="0" t="n">
        <f aca="false">TRUE()</f>
        <v>1</v>
      </c>
      <c r="AA461" s="0" t="n">
        <f aca="false">TRUE()</f>
        <v>1</v>
      </c>
      <c r="AB461" s="0" t="n">
        <f aca="false">TRUE()</f>
        <v>1</v>
      </c>
      <c r="AC461" s="0" t="n">
        <v>1</v>
      </c>
      <c r="AD461" s="0" t="s">
        <v>6018</v>
      </c>
      <c r="AE461" s="0" t="n">
        <f aca="false">TRUE()</f>
        <v>1</v>
      </c>
      <c r="AF461" s="0" t="s">
        <v>6019</v>
      </c>
      <c r="AG461" s="0" t="n">
        <v>1</v>
      </c>
      <c r="AH461" s="0" t="s">
        <v>6020</v>
      </c>
      <c r="AI461" s="0" t="s">
        <v>6021</v>
      </c>
      <c r="AJ461" s="0" t="n">
        <v>0</v>
      </c>
      <c r="AK461" s="0" t="s">
        <v>2118</v>
      </c>
      <c r="AL461" s="0" t="n">
        <f aca="false">TRUE()</f>
        <v>1</v>
      </c>
      <c r="AM461" s="0" t="n">
        <f aca="false">FALSE()</f>
        <v>0</v>
      </c>
      <c r="AN461" s="0" t="n">
        <f aca="false">TRUE()</f>
        <v>1</v>
      </c>
      <c r="AO461" s="0" t="n">
        <f aca="false">FALSE()</f>
        <v>0</v>
      </c>
      <c r="AP461" s="0" t="n">
        <f aca="false">FALSE()</f>
        <v>0</v>
      </c>
      <c r="AQ461" s="380" t="n">
        <v>43166.9090277778</v>
      </c>
      <c r="AR461" s="380" t="n">
        <v>39702.1666666667</v>
      </c>
      <c r="AS461" s="0" t="s">
        <v>6022</v>
      </c>
      <c r="AT461" s="0" t="s">
        <v>2597</v>
      </c>
      <c r="AU461" s="0" t="s">
        <v>2598</v>
      </c>
    </row>
    <row r="462" customFormat="false" ht="15" hidden="true" customHeight="false" outlineLevel="0" collapsed="false">
      <c r="A462" s="0" t="s">
        <v>6023</v>
      </c>
      <c r="B462" s="0" t="s">
        <v>6024</v>
      </c>
      <c r="C462" s="0" t="s">
        <v>6025</v>
      </c>
      <c r="D462" s="0" t="s">
        <v>2297</v>
      </c>
      <c r="E462" s="0" t="s">
        <v>6023</v>
      </c>
      <c r="F462" s="0" t="n">
        <v>1</v>
      </c>
      <c r="G462" s="0" t="s">
        <v>2298</v>
      </c>
      <c r="H462" s="0" t="s">
        <v>2170</v>
      </c>
      <c r="I462" s="0" t="s">
        <v>2170</v>
      </c>
      <c r="J462" s="0" t="s">
        <v>2170</v>
      </c>
      <c r="K462" s="0" t="s">
        <v>2170</v>
      </c>
      <c r="L462" s="0" t="s">
        <v>2170</v>
      </c>
      <c r="M462" s="0" t="s">
        <v>2170</v>
      </c>
      <c r="N462" s="0" t="n">
        <f aca="false">FALSE()</f>
        <v>0</v>
      </c>
      <c r="O462" s="0" t="s">
        <v>6026</v>
      </c>
      <c r="P462" s="0" t="s">
        <v>2300</v>
      </c>
      <c r="Q462" s="380" t="n">
        <v>32082.125</v>
      </c>
      <c r="R462" s="0" t="n">
        <v>57552959</v>
      </c>
      <c r="S462" s="0" t="s">
        <v>2301</v>
      </c>
      <c r="T462" s="0" t="s">
        <v>2302</v>
      </c>
      <c r="U462" s="0" t="s">
        <v>2115</v>
      </c>
      <c r="V462" s="0" t="n">
        <v>80000000</v>
      </c>
      <c r="W462" s="0" t="s">
        <v>2366</v>
      </c>
      <c r="X462" s="0" t="n">
        <v>4</v>
      </c>
      <c r="Y462" s="0" t="n">
        <f aca="false">FALSE()</f>
        <v>0</v>
      </c>
      <c r="Z462" s="0" t="n">
        <f aca="false">FALSE()</f>
        <v>0</v>
      </c>
      <c r="AA462" s="0" t="n">
        <f aca="false">FALSE()</f>
        <v>0</v>
      </c>
      <c r="AB462" s="0" t="n">
        <f aca="false">FALSE()</f>
        <v>0</v>
      </c>
      <c r="AC462" s="0" t="n">
        <v>1</v>
      </c>
      <c r="AD462" s="0" t="s">
        <v>2129</v>
      </c>
      <c r="AE462" s="0" t="n">
        <f aca="false">TRUE()</f>
        <v>1</v>
      </c>
      <c r="AF462" s="0" t="s">
        <v>6027</v>
      </c>
      <c r="AG462" s="0" t="n">
        <v>2</v>
      </c>
      <c r="AH462" s="0" t="s">
        <v>6028</v>
      </c>
      <c r="AI462" s="0" t="s">
        <v>6029</v>
      </c>
      <c r="AJ462" s="0" t="n">
        <v>0</v>
      </c>
      <c r="AK462" s="0" t="s">
        <v>2118</v>
      </c>
      <c r="AL462" s="0" t="n">
        <f aca="false">FALSE()</f>
        <v>0</v>
      </c>
      <c r="AM462" s="0" t="n">
        <f aca="false">TRUE()</f>
        <v>1</v>
      </c>
      <c r="AN462" s="0" t="n">
        <f aca="false">FALSE()</f>
        <v>0</v>
      </c>
      <c r="AO462" s="0" t="n">
        <f aca="false">FALSE()</f>
        <v>0</v>
      </c>
      <c r="AP462" s="0" t="n">
        <f aca="false">FALSE()</f>
        <v>0</v>
      </c>
      <c r="AQ462" s="380" t="n">
        <v>43559.6923611111</v>
      </c>
      <c r="AR462" s="380" t="n">
        <v>32652.1666666667</v>
      </c>
      <c r="AS462" s="0" t="s">
        <v>6030</v>
      </c>
      <c r="AT462" s="0" t="s">
        <v>2170</v>
      </c>
      <c r="AU462" s="0" t="s">
        <v>2170</v>
      </c>
    </row>
    <row r="463" customFormat="false" ht="15" hidden="true" customHeight="false" outlineLevel="0" collapsed="false">
      <c r="A463" s="0" t="s">
        <v>6031</v>
      </c>
      <c r="B463" s="0" t="s">
        <v>6032</v>
      </c>
      <c r="C463" s="0" t="s">
        <v>6033</v>
      </c>
      <c r="D463" s="0" t="s">
        <v>2297</v>
      </c>
      <c r="E463" s="0" t="s">
        <v>6031</v>
      </c>
      <c r="F463" s="0" t="n">
        <v>1</v>
      </c>
      <c r="G463" s="0" t="s">
        <v>2298</v>
      </c>
      <c r="H463" s="0" t="s">
        <v>2170</v>
      </c>
      <c r="I463" s="0" t="s">
        <v>2170</v>
      </c>
      <c r="J463" s="0" t="s">
        <v>2170</v>
      </c>
      <c r="K463" s="0" t="s">
        <v>2170</v>
      </c>
      <c r="L463" s="0" t="s">
        <v>2170</v>
      </c>
      <c r="M463" s="0" t="s">
        <v>2170</v>
      </c>
      <c r="N463" s="0" t="n">
        <f aca="false">FALSE()</f>
        <v>0</v>
      </c>
      <c r="O463" s="0" t="s">
        <v>6034</v>
      </c>
      <c r="P463" s="0" t="s">
        <v>2300</v>
      </c>
      <c r="Q463" s="380" t="n">
        <v>25569.125</v>
      </c>
      <c r="R463" s="0" t="n">
        <v>248361120</v>
      </c>
      <c r="S463" s="0" t="s">
        <v>2301</v>
      </c>
      <c r="T463" s="0" t="s">
        <v>2302</v>
      </c>
      <c r="U463" s="0" t="s">
        <v>2330</v>
      </c>
      <c r="V463" s="0" t="n">
        <v>1000000000</v>
      </c>
      <c r="W463" s="0" t="s">
        <v>2321</v>
      </c>
      <c r="X463" s="0" t="n">
        <v>4</v>
      </c>
      <c r="Y463" s="0" t="n">
        <f aca="false">FALSE()</f>
        <v>0</v>
      </c>
      <c r="Z463" s="0" t="n">
        <f aca="false">FALSE()</f>
        <v>0</v>
      </c>
      <c r="AA463" s="0" t="n">
        <f aca="false">FALSE()</f>
        <v>0</v>
      </c>
      <c r="AB463" s="0" t="n">
        <f aca="false">FALSE()</f>
        <v>0</v>
      </c>
      <c r="AC463" s="0" t="n">
        <v>1</v>
      </c>
      <c r="AD463" s="0" t="s">
        <v>2129</v>
      </c>
      <c r="AE463" s="0" t="n">
        <f aca="false">TRUE()</f>
        <v>1</v>
      </c>
      <c r="AF463" s="0" t="s">
        <v>6035</v>
      </c>
      <c r="AG463" s="0" t="n">
        <v>2</v>
      </c>
      <c r="AH463" s="0" t="s">
        <v>6036</v>
      </c>
      <c r="AI463" s="0" t="s">
        <v>6037</v>
      </c>
      <c r="AJ463" s="0" t="n">
        <v>0</v>
      </c>
      <c r="AK463" s="0" t="s">
        <v>2118</v>
      </c>
      <c r="AL463" s="0" t="n">
        <f aca="false">FALSE()</f>
        <v>0</v>
      </c>
      <c r="AM463" s="0" t="n">
        <f aca="false">TRUE()</f>
        <v>1</v>
      </c>
      <c r="AN463" s="0" t="n">
        <f aca="false">FALSE()</f>
        <v>0</v>
      </c>
      <c r="AO463" s="0" t="n">
        <f aca="false">FALSE()</f>
        <v>0</v>
      </c>
      <c r="AP463" s="0" t="n">
        <f aca="false">FALSE()</f>
        <v>0</v>
      </c>
      <c r="AQ463" s="380" t="n">
        <v>44888.6583333333</v>
      </c>
      <c r="AR463" s="380" t="n">
        <v>44888.4166666667</v>
      </c>
      <c r="AS463" s="0" t="s">
        <v>6038</v>
      </c>
      <c r="AT463" s="0" t="s">
        <v>2170</v>
      </c>
      <c r="AU463" s="0" t="s">
        <v>2170</v>
      </c>
    </row>
    <row r="464" customFormat="false" ht="15" hidden="true" customHeight="false" outlineLevel="0" collapsed="false">
      <c r="A464" s="0" t="s">
        <v>6039</v>
      </c>
      <c r="B464" s="0" t="s">
        <v>6040</v>
      </c>
      <c r="C464" s="0" t="s">
        <v>6041</v>
      </c>
      <c r="D464" s="0" t="s">
        <v>2297</v>
      </c>
      <c r="E464" s="0" t="s">
        <v>6039</v>
      </c>
      <c r="F464" s="0" t="n">
        <v>1</v>
      </c>
      <c r="G464" s="0" t="s">
        <v>2298</v>
      </c>
      <c r="H464" s="0" t="s">
        <v>2170</v>
      </c>
      <c r="I464" s="0" t="s">
        <v>2170</v>
      </c>
      <c r="J464" s="0" t="s">
        <v>2170</v>
      </c>
      <c r="K464" s="0" t="s">
        <v>2170</v>
      </c>
      <c r="L464" s="0" t="s">
        <v>2170</v>
      </c>
      <c r="M464" s="0" t="s">
        <v>2170</v>
      </c>
      <c r="N464" s="0" t="n">
        <f aca="false">FALSE()</f>
        <v>0</v>
      </c>
      <c r="O464" s="0" t="s">
        <v>6042</v>
      </c>
      <c r="P464" s="0" t="s">
        <v>2300</v>
      </c>
      <c r="Q464" s="380" t="n">
        <v>25569.125</v>
      </c>
      <c r="R464" s="0" t="n">
        <v>108358521</v>
      </c>
      <c r="S464" s="0" t="s">
        <v>2301</v>
      </c>
      <c r="T464" s="0" t="s">
        <v>2302</v>
      </c>
      <c r="U464" s="0" t="s">
        <v>2365</v>
      </c>
      <c r="V464" s="0" t="n">
        <v>0</v>
      </c>
      <c r="W464" s="0" t="s">
        <v>2409</v>
      </c>
      <c r="X464" s="0" t="n">
        <v>4</v>
      </c>
      <c r="Y464" s="0" t="n">
        <f aca="false">FALSE()</f>
        <v>0</v>
      </c>
      <c r="Z464" s="0" t="n">
        <f aca="false">FALSE()</f>
        <v>0</v>
      </c>
      <c r="AA464" s="0" t="n">
        <f aca="false">FALSE()</f>
        <v>0</v>
      </c>
      <c r="AB464" s="0" t="n">
        <f aca="false">TRUE()</f>
        <v>1</v>
      </c>
      <c r="AC464" s="0" t="n">
        <v>1</v>
      </c>
      <c r="AD464" s="0" t="s">
        <v>2129</v>
      </c>
      <c r="AE464" s="0" t="n">
        <f aca="false">TRUE()</f>
        <v>1</v>
      </c>
      <c r="AF464" s="0" t="s">
        <v>6043</v>
      </c>
      <c r="AG464" s="0" t="n">
        <v>2</v>
      </c>
      <c r="AH464" s="0" t="s">
        <v>6044</v>
      </c>
      <c r="AI464" s="0" t="s">
        <v>6045</v>
      </c>
      <c r="AJ464" s="0" t="n">
        <v>0</v>
      </c>
      <c r="AK464" s="0" t="s">
        <v>2118</v>
      </c>
      <c r="AL464" s="0" t="n">
        <f aca="false">FALSE()</f>
        <v>0</v>
      </c>
      <c r="AM464" s="0" t="n">
        <f aca="false">TRUE()</f>
        <v>1</v>
      </c>
      <c r="AN464" s="0" t="n">
        <f aca="false">FALSE()</f>
        <v>0</v>
      </c>
      <c r="AO464" s="0" t="n">
        <f aca="false">FALSE()</f>
        <v>0</v>
      </c>
      <c r="AP464" s="0" t="n">
        <f aca="false">FALSE()</f>
        <v>0</v>
      </c>
      <c r="AQ464" s="380" t="n">
        <v>43123.7298611111</v>
      </c>
      <c r="AR464" s="380" t="n">
        <v>32702.1666666667</v>
      </c>
      <c r="AS464" s="0" t="s">
        <v>6046</v>
      </c>
      <c r="AT464" s="0" t="s">
        <v>2170</v>
      </c>
      <c r="AU464" s="0" t="s">
        <v>2170</v>
      </c>
    </row>
    <row r="465" customFormat="false" ht="15" hidden="true" customHeight="false" outlineLevel="0" collapsed="false">
      <c r="A465" s="0" t="s">
        <v>6047</v>
      </c>
      <c r="B465" s="0" t="s">
        <v>6048</v>
      </c>
      <c r="C465" s="0" t="s">
        <v>6049</v>
      </c>
      <c r="D465" s="0" t="s">
        <v>2297</v>
      </c>
      <c r="E465" s="0" t="s">
        <v>6047</v>
      </c>
      <c r="F465" s="0" t="n">
        <v>1</v>
      </c>
      <c r="G465" s="0" t="s">
        <v>2298</v>
      </c>
      <c r="H465" s="0" t="s">
        <v>2170</v>
      </c>
      <c r="I465" s="0" t="s">
        <v>2170</v>
      </c>
      <c r="J465" s="0" t="s">
        <v>2170</v>
      </c>
      <c r="K465" s="0" t="s">
        <v>2170</v>
      </c>
      <c r="L465" s="0" t="s">
        <v>2170</v>
      </c>
      <c r="M465" s="0" t="s">
        <v>2170</v>
      </c>
      <c r="N465" s="0" t="n">
        <f aca="false">FALSE()</f>
        <v>0</v>
      </c>
      <c r="O465" s="0" t="s">
        <v>6050</v>
      </c>
      <c r="P465" s="0" t="s">
        <v>2300</v>
      </c>
      <c r="Q465" s="380" t="n">
        <v>25569.125</v>
      </c>
      <c r="R465" s="0" t="n">
        <v>24628643</v>
      </c>
      <c r="S465" s="0" t="s">
        <v>2301</v>
      </c>
      <c r="T465" s="0" t="s">
        <v>2302</v>
      </c>
      <c r="U465" s="0" t="s">
        <v>2330</v>
      </c>
      <c r="V465" s="0" t="n">
        <v>100000000</v>
      </c>
      <c r="W465" s="0" t="s">
        <v>2312</v>
      </c>
      <c r="X465" s="0" t="n">
        <v>4</v>
      </c>
      <c r="Y465" s="0" t="n">
        <f aca="false">FALSE()</f>
        <v>0</v>
      </c>
      <c r="Z465" s="0" t="n">
        <f aca="false">FALSE()</f>
        <v>0</v>
      </c>
      <c r="AA465" s="0" t="n">
        <f aca="false">FALSE()</f>
        <v>0</v>
      </c>
      <c r="AB465" s="0" t="n">
        <f aca="false">FALSE()</f>
        <v>0</v>
      </c>
      <c r="AC465" s="0" t="n">
        <v>1</v>
      </c>
      <c r="AD465" s="0" t="s">
        <v>2129</v>
      </c>
      <c r="AE465" s="0" t="n">
        <f aca="false">TRUE()</f>
        <v>1</v>
      </c>
      <c r="AF465" s="0" t="s">
        <v>6051</v>
      </c>
      <c r="AG465" s="0" t="n">
        <v>2</v>
      </c>
      <c r="AH465" s="0" t="s">
        <v>6052</v>
      </c>
      <c r="AI465" s="0" t="s">
        <v>6053</v>
      </c>
      <c r="AJ465" s="0" t="n">
        <v>0</v>
      </c>
      <c r="AK465" s="0" t="s">
        <v>2118</v>
      </c>
      <c r="AL465" s="0" t="n">
        <f aca="false">FALSE()</f>
        <v>0</v>
      </c>
      <c r="AM465" s="0" t="n">
        <f aca="false">TRUE()</f>
        <v>1</v>
      </c>
      <c r="AN465" s="0" t="n">
        <f aca="false">FALSE()</f>
        <v>0</v>
      </c>
      <c r="AO465" s="0" t="n">
        <f aca="false">FALSE()</f>
        <v>0</v>
      </c>
      <c r="AP465" s="0" t="n">
        <f aca="false">FALSE()</f>
        <v>0</v>
      </c>
      <c r="AQ465" s="380" t="n">
        <v>43682.6875</v>
      </c>
      <c r="AR465" s="380" t="n">
        <v>43682.4166666667</v>
      </c>
      <c r="AS465" s="0" t="s">
        <v>6054</v>
      </c>
      <c r="AT465" s="0" t="s">
        <v>2170</v>
      </c>
      <c r="AU465" s="0" t="s">
        <v>2170</v>
      </c>
    </row>
    <row r="466" customFormat="false" ht="15" hidden="true" customHeight="false" outlineLevel="0" collapsed="false">
      <c r="A466" s="0" t="s">
        <v>6055</v>
      </c>
      <c r="B466" s="0" t="s">
        <v>6056</v>
      </c>
      <c r="C466" s="0" t="s">
        <v>6057</v>
      </c>
      <c r="D466" s="0" t="s">
        <v>2297</v>
      </c>
      <c r="E466" s="0" t="s">
        <v>6055</v>
      </c>
      <c r="F466" s="0" t="n">
        <v>1</v>
      </c>
      <c r="G466" s="0" t="s">
        <v>2298</v>
      </c>
      <c r="H466" s="0" t="s">
        <v>2170</v>
      </c>
      <c r="I466" s="0" t="s">
        <v>2170</v>
      </c>
      <c r="J466" s="0" t="s">
        <v>2170</v>
      </c>
      <c r="K466" s="0" t="s">
        <v>2170</v>
      </c>
      <c r="L466" s="0" t="s">
        <v>2170</v>
      </c>
      <c r="M466" s="0" t="s">
        <v>2170</v>
      </c>
      <c r="N466" s="0" t="n">
        <f aca="false">FALSE()</f>
        <v>0</v>
      </c>
      <c r="O466" s="0" t="s">
        <v>6058</v>
      </c>
      <c r="P466" s="0" t="s">
        <v>2300</v>
      </c>
      <c r="Q466" s="380" t="n">
        <v>36319.1666666667</v>
      </c>
      <c r="R466" s="0" t="n">
        <v>134902629</v>
      </c>
      <c r="S466" s="0" t="s">
        <v>2301</v>
      </c>
      <c r="T466" s="0" t="s">
        <v>2302</v>
      </c>
      <c r="U466" s="0" t="s">
        <v>2365</v>
      </c>
      <c r="V466" s="0" t="n">
        <v>0</v>
      </c>
      <c r="W466" s="0" t="s">
        <v>2312</v>
      </c>
      <c r="X466" s="0" t="n">
        <v>4</v>
      </c>
      <c r="Y466" s="0" t="n">
        <f aca="false">FALSE()</f>
        <v>0</v>
      </c>
      <c r="Z466" s="0" t="n">
        <f aca="false">FALSE()</f>
        <v>0</v>
      </c>
      <c r="AA466" s="0" t="n">
        <f aca="false">FALSE()</f>
        <v>0</v>
      </c>
      <c r="AB466" s="0" t="n">
        <f aca="false">FALSE()</f>
        <v>0</v>
      </c>
      <c r="AC466" s="0" t="n">
        <v>1</v>
      </c>
      <c r="AD466" s="0" t="s">
        <v>2129</v>
      </c>
      <c r="AE466" s="0" t="n">
        <f aca="false">TRUE()</f>
        <v>1</v>
      </c>
      <c r="AF466" s="0" t="s">
        <v>6059</v>
      </c>
      <c r="AG466" s="0" t="n">
        <v>2</v>
      </c>
      <c r="AH466" s="0" t="s">
        <v>6060</v>
      </c>
      <c r="AI466" s="0" t="s">
        <v>6061</v>
      </c>
      <c r="AJ466" s="0" t="n">
        <v>0</v>
      </c>
      <c r="AK466" s="0" t="s">
        <v>2118</v>
      </c>
      <c r="AL466" s="0" t="n">
        <f aca="false">FALSE()</f>
        <v>0</v>
      </c>
      <c r="AM466" s="0" t="n">
        <f aca="false">TRUE()</f>
        <v>1</v>
      </c>
      <c r="AN466" s="0" t="n">
        <f aca="false">FALSE()</f>
        <v>0</v>
      </c>
      <c r="AO466" s="0" t="n">
        <f aca="false">FALSE()</f>
        <v>0</v>
      </c>
      <c r="AP466" s="0" t="n">
        <f aca="false">FALSE()</f>
        <v>0</v>
      </c>
      <c r="AQ466" s="380" t="n">
        <v>43682.5833333333</v>
      </c>
      <c r="AR466" s="380" t="n">
        <v>36893.125</v>
      </c>
      <c r="AS466" s="0" t="s">
        <v>6062</v>
      </c>
      <c r="AT466" s="0" t="s">
        <v>2170</v>
      </c>
      <c r="AU466" s="0" t="s">
        <v>2170</v>
      </c>
    </row>
    <row r="467" customFormat="false" ht="15" hidden="true" customHeight="false" outlineLevel="0" collapsed="false">
      <c r="A467" s="0" t="s">
        <v>6063</v>
      </c>
      <c r="B467" s="0" t="s">
        <v>6064</v>
      </c>
      <c r="C467" s="0" t="s">
        <v>6065</v>
      </c>
      <c r="D467" s="0" t="s">
        <v>2297</v>
      </c>
      <c r="E467" s="0" t="s">
        <v>6063</v>
      </c>
      <c r="F467" s="0" t="n">
        <v>1</v>
      </c>
      <c r="G467" s="0" t="s">
        <v>2298</v>
      </c>
      <c r="H467" s="0" t="s">
        <v>2170</v>
      </c>
      <c r="I467" s="0" t="s">
        <v>2170</v>
      </c>
      <c r="J467" s="0" t="s">
        <v>2170</v>
      </c>
      <c r="K467" s="0" t="s">
        <v>2170</v>
      </c>
      <c r="L467" s="0" t="s">
        <v>2170</v>
      </c>
      <c r="M467" s="0" t="s">
        <v>2170</v>
      </c>
      <c r="N467" s="0" t="n">
        <f aca="false">FALSE()</f>
        <v>0</v>
      </c>
      <c r="O467" s="0" t="s">
        <v>6066</v>
      </c>
      <c r="P467" s="0" t="s">
        <v>2300</v>
      </c>
      <c r="Q467" s="380" t="n">
        <v>25569.125</v>
      </c>
      <c r="R467" s="0" t="n">
        <v>64626088</v>
      </c>
      <c r="S467" s="0" t="s">
        <v>2301</v>
      </c>
      <c r="T467" s="0" t="s">
        <v>2302</v>
      </c>
      <c r="U467" s="0" t="s">
        <v>2365</v>
      </c>
      <c r="V467" s="0" t="n">
        <v>160000000</v>
      </c>
      <c r="W467" s="0" t="s">
        <v>2366</v>
      </c>
      <c r="X467" s="0" t="n">
        <v>4</v>
      </c>
      <c r="Y467" s="0" t="n">
        <f aca="false">FALSE()</f>
        <v>0</v>
      </c>
      <c r="Z467" s="0" t="n">
        <f aca="false">FALSE()</f>
        <v>0</v>
      </c>
      <c r="AA467" s="0" t="n">
        <f aca="false">FALSE()</f>
        <v>0</v>
      </c>
      <c r="AB467" s="0" t="n">
        <f aca="false">TRUE()</f>
        <v>1</v>
      </c>
      <c r="AC467" s="0" t="n">
        <v>1</v>
      </c>
      <c r="AD467" s="0" t="s">
        <v>2129</v>
      </c>
      <c r="AE467" s="0" t="n">
        <f aca="false">TRUE()</f>
        <v>1</v>
      </c>
      <c r="AF467" s="0" t="s">
        <v>6067</v>
      </c>
      <c r="AG467" s="0" t="n">
        <v>2</v>
      </c>
      <c r="AH467" s="0" t="s">
        <v>6068</v>
      </c>
      <c r="AI467" s="0" t="s">
        <v>6069</v>
      </c>
      <c r="AJ467" s="0" t="n">
        <v>0</v>
      </c>
      <c r="AK467" s="0" t="s">
        <v>2118</v>
      </c>
      <c r="AL467" s="0" t="n">
        <f aca="false">FALSE()</f>
        <v>0</v>
      </c>
      <c r="AM467" s="0" t="n">
        <f aca="false">TRUE()</f>
        <v>1</v>
      </c>
      <c r="AN467" s="0" t="n">
        <f aca="false">FALSE()</f>
        <v>0</v>
      </c>
      <c r="AO467" s="0" t="n">
        <f aca="false">FALSE()</f>
        <v>0</v>
      </c>
      <c r="AP467" s="0" t="n">
        <f aca="false">FALSE()</f>
        <v>0</v>
      </c>
      <c r="AQ467" s="380" t="n">
        <v>43496.7333333333</v>
      </c>
      <c r="AR467" s="380" t="n">
        <v>32687.1666666667</v>
      </c>
      <c r="AS467" s="0" t="s">
        <v>6070</v>
      </c>
      <c r="AT467" s="0" t="s">
        <v>2170</v>
      </c>
      <c r="AU467" s="0" t="s">
        <v>2170</v>
      </c>
    </row>
    <row r="468" customFormat="false" ht="15" hidden="true" customHeight="false" outlineLevel="0" collapsed="false">
      <c r="A468" s="0" t="s">
        <v>6071</v>
      </c>
      <c r="B468" s="0" t="s">
        <v>6072</v>
      </c>
      <c r="C468" s="0" t="s">
        <v>6073</v>
      </c>
      <c r="D468" s="0" t="s">
        <v>2297</v>
      </c>
      <c r="E468" s="0" t="s">
        <v>6071</v>
      </c>
      <c r="F468" s="0" t="n">
        <v>1</v>
      </c>
      <c r="G468" s="0" t="s">
        <v>2298</v>
      </c>
      <c r="H468" s="0" t="s">
        <v>2170</v>
      </c>
      <c r="I468" s="0" t="s">
        <v>2170</v>
      </c>
      <c r="J468" s="0" t="s">
        <v>2170</v>
      </c>
      <c r="K468" s="0" t="s">
        <v>2170</v>
      </c>
      <c r="L468" s="0" t="s">
        <v>2170</v>
      </c>
      <c r="M468" s="0" t="s">
        <v>2170</v>
      </c>
      <c r="N468" s="0" t="n">
        <f aca="false">FALSE()</f>
        <v>0</v>
      </c>
      <c r="O468" s="0" t="s">
        <v>6074</v>
      </c>
      <c r="P468" s="0" t="s">
        <v>2300</v>
      </c>
      <c r="Q468" s="380" t="n">
        <v>25569.125</v>
      </c>
      <c r="R468" s="0" t="n">
        <v>226413373</v>
      </c>
      <c r="S468" s="0" t="s">
        <v>2301</v>
      </c>
      <c r="T468" s="0" t="s">
        <v>2302</v>
      </c>
      <c r="U468" s="0" t="s">
        <v>2116</v>
      </c>
      <c r="V468" s="0" t="n">
        <v>386400000</v>
      </c>
      <c r="W468" s="0" t="s">
        <v>6075</v>
      </c>
      <c r="X468" s="0" t="n">
        <v>4</v>
      </c>
      <c r="Y468" s="0" t="n">
        <f aca="false">FALSE()</f>
        <v>0</v>
      </c>
      <c r="Z468" s="0" t="n">
        <f aca="false">FALSE()</f>
        <v>0</v>
      </c>
      <c r="AA468" s="0" t="n">
        <f aca="false">FALSE()</f>
        <v>0</v>
      </c>
      <c r="AB468" s="0" t="n">
        <f aca="false">FALSE()</f>
        <v>0</v>
      </c>
      <c r="AC468" s="0" t="n">
        <v>1</v>
      </c>
      <c r="AD468" s="0" t="s">
        <v>2129</v>
      </c>
      <c r="AE468" s="0" t="n">
        <f aca="false">TRUE()</f>
        <v>1</v>
      </c>
      <c r="AF468" s="0" t="s">
        <v>6076</v>
      </c>
      <c r="AG468" s="0" t="n">
        <v>2</v>
      </c>
      <c r="AH468" s="0" t="s">
        <v>6077</v>
      </c>
      <c r="AI468" s="0" t="s">
        <v>6078</v>
      </c>
      <c r="AJ468" s="0" t="n">
        <v>0</v>
      </c>
      <c r="AK468" s="0" t="s">
        <v>2118</v>
      </c>
      <c r="AL468" s="0" t="n">
        <f aca="false">FALSE()</f>
        <v>0</v>
      </c>
      <c r="AM468" s="0" t="n">
        <f aca="false">TRUE()</f>
        <v>1</v>
      </c>
      <c r="AN468" s="0" t="n">
        <f aca="false">FALSE()</f>
        <v>0</v>
      </c>
      <c r="AO468" s="0" t="n">
        <f aca="false">FALSE()</f>
        <v>0</v>
      </c>
      <c r="AP468" s="0" t="n">
        <f aca="false">FALSE()</f>
        <v>0</v>
      </c>
      <c r="AQ468" s="380" t="n">
        <v>44365.6840277778</v>
      </c>
      <c r="AR468" s="380" t="n">
        <v>44365.4166666667</v>
      </c>
      <c r="AS468" s="0" t="s">
        <v>6079</v>
      </c>
      <c r="AT468" s="0" t="s">
        <v>2170</v>
      </c>
      <c r="AU468" s="0" t="s">
        <v>2170</v>
      </c>
    </row>
    <row r="469" customFormat="false" ht="15" hidden="true" customHeight="false" outlineLevel="0" collapsed="false">
      <c r="A469" s="0" t="s">
        <v>6080</v>
      </c>
      <c r="B469" s="0" t="s">
        <v>6081</v>
      </c>
      <c r="C469" s="0" t="s">
        <v>6082</v>
      </c>
      <c r="D469" s="0" t="s">
        <v>2297</v>
      </c>
      <c r="E469" s="0" t="s">
        <v>6080</v>
      </c>
      <c r="F469" s="0" t="n">
        <v>1</v>
      </c>
      <c r="G469" s="0" t="s">
        <v>2298</v>
      </c>
      <c r="H469" s="0" t="s">
        <v>2170</v>
      </c>
      <c r="I469" s="0" t="s">
        <v>2170</v>
      </c>
      <c r="J469" s="0" t="s">
        <v>2170</v>
      </c>
      <c r="K469" s="0" t="s">
        <v>2170</v>
      </c>
      <c r="L469" s="0" t="s">
        <v>2170</v>
      </c>
      <c r="M469" s="0" t="s">
        <v>2170</v>
      </c>
      <c r="N469" s="0" t="n">
        <f aca="false">FALSE()</f>
        <v>0</v>
      </c>
      <c r="O469" s="0" t="s">
        <v>6083</v>
      </c>
      <c r="P469" s="0" t="s">
        <v>2300</v>
      </c>
      <c r="Q469" s="380" t="n">
        <v>25569.125</v>
      </c>
      <c r="R469" s="0" t="n">
        <v>52081876</v>
      </c>
      <c r="S469" s="0" t="s">
        <v>2301</v>
      </c>
      <c r="T469" s="0" t="s">
        <v>2302</v>
      </c>
      <c r="U469" s="0" t="s">
        <v>2330</v>
      </c>
      <c r="V469" s="0" t="n">
        <v>60000000</v>
      </c>
      <c r="W469" s="0" t="s">
        <v>6084</v>
      </c>
      <c r="X469" s="0" t="n">
        <v>4</v>
      </c>
      <c r="Y469" s="0" t="n">
        <f aca="false">FALSE()</f>
        <v>0</v>
      </c>
      <c r="Z469" s="0" t="n">
        <f aca="false">FALSE()</f>
        <v>0</v>
      </c>
      <c r="AA469" s="0" t="n">
        <f aca="false">FALSE()</f>
        <v>0</v>
      </c>
      <c r="AB469" s="0" t="n">
        <f aca="false">FALSE()</f>
        <v>0</v>
      </c>
      <c r="AC469" s="0" t="n">
        <v>1</v>
      </c>
      <c r="AD469" s="0" t="s">
        <v>2129</v>
      </c>
      <c r="AE469" s="0" t="n">
        <f aca="false">TRUE()</f>
        <v>1</v>
      </c>
      <c r="AF469" s="0" t="s">
        <v>6085</v>
      </c>
      <c r="AG469" s="0" t="n">
        <v>2</v>
      </c>
      <c r="AH469" s="0" t="s">
        <v>6086</v>
      </c>
      <c r="AI469" s="0" t="s">
        <v>6087</v>
      </c>
      <c r="AJ469" s="0" t="n">
        <v>0</v>
      </c>
      <c r="AK469" s="0" t="s">
        <v>2118</v>
      </c>
      <c r="AL469" s="0" t="n">
        <f aca="false">FALSE()</f>
        <v>0</v>
      </c>
      <c r="AM469" s="0" t="n">
        <f aca="false">TRUE()</f>
        <v>1</v>
      </c>
      <c r="AN469" s="0" t="n">
        <f aca="false">FALSE()</f>
        <v>0</v>
      </c>
      <c r="AO469" s="0" t="n">
        <f aca="false">FALSE()</f>
        <v>0</v>
      </c>
      <c r="AP469" s="0" t="n">
        <f aca="false">FALSE()</f>
        <v>0</v>
      </c>
      <c r="AQ469" s="380" t="n">
        <v>43627.6875</v>
      </c>
      <c r="AR469" s="380" t="n">
        <v>33770.1666666667</v>
      </c>
      <c r="AS469" s="0" t="s">
        <v>6088</v>
      </c>
      <c r="AT469" s="0" t="s">
        <v>2170</v>
      </c>
      <c r="AU469" s="0" t="s">
        <v>2170</v>
      </c>
    </row>
    <row r="470" customFormat="false" ht="15" hidden="true" customHeight="false" outlineLevel="0" collapsed="false">
      <c r="A470" s="0" t="s">
        <v>6089</v>
      </c>
      <c r="B470" s="0" t="s">
        <v>6090</v>
      </c>
      <c r="C470" s="0" t="s">
        <v>6091</v>
      </c>
      <c r="D470" s="0" t="s">
        <v>2297</v>
      </c>
      <c r="E470" s="0" t="s">
        <v>6089</v>
      </c>
      <c r="F470" s="0" t="n">
        <v>1</v>
      </c>
      <c r="G470" s="0" t="s">
        <v>2298</v>
      </c>
      <c r="H470" s="0" t="s">
        <v>2170</v>
      </c>
      <c r="I470" s="0" t="s">
        <v>2170</v>
      </c>
      <c r="J470" s="0" t="s">
        <v>2170</v>
      </c>
      <c r="K470" s="0" t="s">
        <v>2170</v>
      </c>
      <c r="L470" s="0" t="s">
        <v>2170</v>
      </c>
      <c r="M470" s="0" t="s">
        <v>2170</v>
      </c>
      <c r="N470" s="0" t="n">
        <f aca="false">FALSE()</f>
        <v>0</v>
      </c>
      <c r="O470" s="0" t="s">
        <v>6092</v>
      </c>
      <c r="P470" s="0" t="s">
        <v>2300</v>
      </c>
      <c r="Q470" s="380" t="n">
        <v>15514.1666666667</v>
      </c>
      <c r="R470" s="0" t="n">
        <v>5606688356</v>
      </c>
      <c r="S470" s="0" t="s">
        <v>2301</v>
      </c>
      <c r="T470" s="0" t="s">
        <v>2302</v>
      </c>
      <c r="U470" s="0" t="s">
        <v>2330</v>
      </c>
      <c r="V470" s="0" t="n">
        <v>0</v>
      </c>
      <c r="W470" s="0" t="s">
        <v>6093</v>
      </c>
      <c r="X470" s="0" t="n">
        <v>4</v>
      </c>
      <c r="Y470" s="0" t="n">
        <f aca="false">FALSE()</f>
        <v>0</v>
      </c>
      <c r="Z470" s="0" t="n">
        <f aca="false">FALSE()</f>
        <v>0</v>
      </c>
      <c r="AA470" s="0" t="n">
        <f aca="false">FALSE()</f>
        <v>0</v>
      </c>
      <c r="AB470" s="0" t="n">
        <f aca="false">TRUE()</f>
        <v>1</v>
      </c>
      <c r="AC470" s="0" t="n">
        <v>1</v>
      </c>
      <c r="AD470" s="0" t="s">
        <v>2129</v>
      </c>
      <c r="AE470" s="0" t="n">
        <f aca="false">TRUE()</f>
        <v>1</v>
      </c>
      <c r="AF470" s="0" t="s">
        <v>6094</v>
      </c>
      <c r="AG470" s="0" t="n">
        <v>2</v>
      </c>
      <c r="AH470" s="0" t="s">
        <v>6095</v>
      </c>
      <c r="AI470" s="0" t="s">
        <v>6096</v>
      </c>
      <c r="AJ470" s="0" t="n">
        <v>0</v>
      </c>
      <c r="AK470" s="0" t="s">
        <v>2118</v>
      </c>
      <c r="AL470" s="0" t="n">
        <f aca="false">FALSE()</f>
        <v>0</v>
      </c>
      <c r="AM470" s="0" t="n">
        <f aca="false">TRUE()</f>
        <v>1</v>
      </c>
      <c r="AN470" s="0" t="n">
        <f aca="false">FALSE()</f>
        <v>0</v>
      </c>
      <c r="AO470" s="0" t="n">
        <f aca="false">FALSE()</f>
        <v>0</v>
      </c>
      <c r="AP470" s="0" t="n">
        <f aca="false">TRUE()</f>
        <v>1</v>
      </c>
      <c r="AQ470" s="380" t="n">
        <v>43123.4444444444</v>
      </c>
      <c r="AR470" s="380" t="n">
        <v>32398.1666666667</v>
      </c>
      <c r="AS470" s="0" t="s">
        <v>6097</v>
      </c>
      <c r="AT470" s="0" t="s">
        <v>2170</v>
      </c>
      <c r="AU470" s="0" t="s">
        <v>2170</v>
      </c>
    </row>
    <row r="471" customFormat="false" ht="15" hidden="true" customHeight="false" outlineLevel="0" collapsed="false">
      <c r="A471" s="0" t="s">
        <v>6098</v>
      </c>
      <c r="B471" s="0" t="s">
        <v>6099</v>
      </c>
      <c r="C471" s="0" t="s">
        <v>6100</v>
      </c>
      <c r="D471" s="0" t="s">
        <v>2297</v>
      </c>
      <c r="E471" s="0" t="s">
        <v>6098</v>
      </c>
      <c r="F471" s="0" t="n">
        <v>1</v>
      </c>
      <c r="G471" s="0" t="s">
        <v>2298</v>
      </c>
      <c r="H471" s="0" t="s">
        <v>2170</v>
      </c>
      <c r="I471" s="0" t="s">
        <v>2170</v>
      </c>
      <c r="J471" s="0" t="s">
        <v>2170</v>
      </c>
      <c r="K471" s="0" t="s">
        <v>2170</v>
      </c>
      <c r="L471" s="0" t="s">
        <v>2170</v>
      </c>
      <c r="M471" s="0" t="s">
        <v>2170</v>
      </c>
      <c r="N471" s="0" t="n">
        <f aca="false">FALSE()</f>
        <v>0</v>
      </c>
      <c r="O471" s="0" t="s">
        <v>6101</v>
      </c>
      <c r="P471" s="0" t="s">
        <v>2300</v>
      </c>
      <c r="Q471" s="380" t="n">
        <v>36257.1666666667</v>
      </c>
      <c r="R471" s="0" t="n">
        <v>58501881</v>
      </c>
      <c r="S471" s="0" t="s">
        <v>2301</v>
      </c>
      <c r="T471" s="0" t="s">
        <v>2302</v>
      </c>
      <c r="U471" s="0" t="s">
        <v>2115</v>
      </c>
      <c r="V471" s="0" t="n">
        <v>120000000</v>
      </c>
      <c r="W471" s="0" t="s">
        <v>2366</v>
      </c>
      <c r="X471" s="0" t="n">
        <v>4</v>
      </c>
      <c r="Y471" s="0" t="n">
        <f aca="false">FALSE()</f>
        <v>0</v>
      </c>
      <c r="Z471" s="0" t="n">
        <f aca="false">FALSE()</f>
        <v>0</v>
      </c>
      <c r="AA471" s="0" t="n">
        <f aca="false">FALSE()</f>
        <v>0</v>
      </c>
      <c r="AB471" s="0" t="n">
        <f aca="false">FALSE()</f>
        <v>0</v>
      </c>
      <c r="AC471" s="0" t="n">
        <v>1</v>
      </c>
      <c r="AD471" s="0" t="s">
        <v>2129</v>
      </c>
      <c r="AE471" s="0" t="n">
        <f aca="false">TRUE()</f>
        <v>1</v>
      </c>
      <c r="AF471" s="0" t="s">
        <v>6102</v>
      </c>
      <c r="AG471" s="0" t="n">
        <v>2</v>
      </c>
      <c r="AH471" s="0" t="s">
        <v>6103</v>
      </c>
      <c r="AI471" s="0" t="s">
        <v>6104</v>
      </c>
      <c r="AJ471" s="0" t="n">
        <v>0</v>
      </c>
      <c r="AK471" s="0" t="s">
        <v>2118</v>
      </c>
      <c r="AL471" s="0" t="n">
        <f aca="false">FALSE()</f>
        <v>0</v>
      </c>
      <c r="AM471" s="0" t="n">
        <f aca="false">TRUE()</f>
        <v>1</v>
      </c>
      <c r="AN471" s="0" t="n">
        <f aca="false">FALSE()</f>
        <v>0</v>
      </c>
      <c r="AO471" s="0" t="n">
        <f aca="false">FALSE()</f>
        <v>0</v>
      </c>
      <c r="AP471" s="0" t="n">
        <f aca="false">FALSE()</f>
        <v>0</v>
      </c>
      <c r="AQ471" s="380" t="n">
        <v>43524.7305555556</v>
      </c>
      <c r="AR471" s="380" t="n">
        <v>36258.1666666667</v>
      </c>
      <c r="AS471" s="0" t="s">
        <v>6105</v>
      </c>
      <c r="AT471" s="0" t="s">
        <v>2170</v>
      </c>
      <c r="AU471" s="0" t="s">
        <v>2170</v>
      </c>
    </row>
    <row r="472" customFormat="false" ht="15" hidden="true" customHeight="false" outlineLevel="0" collapsed="false">
      <c r="A472" s="0" t="s">
        <v>6106</v>
      </c>
      <c r="B472" s="0" t="s">
        <v>6107</v>
      </c>
      <c r="C472" s="0" t="s">
        <v>6108</v>
      </c>
      <c r="D472" s="0" t="s">
        <v>2297</v>
      </c>
      <c r="E472" s="0" t="s">
        <v>6106</v>
      </c>
      <c r="F472" s="0" t="n">
        <v>1</v>
      </c>
      <c r="G472" s="0" t="s">
        <v>2298</v>
      </c>
      <c r="H472" s="0" t="s">
        <v>2170</v>
      </c>
      <c r="I472" s="0" t="s">
        <v>2170</v>
      </c>
      <c r="J472" s="0" t="s">
        <v>2170</v>
      </c>
      <c r="K472" s="0" t="s">
        <v>2170</v>
      </c>
      <c r="L472" s="0" t="s">
        <v>2170</v>
      </c>
      <c r="M472" s="0" t="s">
        <v>2170</v>
      </c>
      <c r="N472" s="0" t="n">
        <f aca="false">FALSE()</f>
        <v>0</v>
      </c>
      <c r="O472" s="0" t="s">
        <v>6109</v>
      </c>
      <c r="P472" s="0" t="s">
        <v>2300</v>
      </c>
      <c r="Q472" s="380" t="n">
        <v>25569.125</v>
      </c>
      <c r="R472" s="0" t="n">
        <v>96408743</v>
      </c>
      <c r="S472" s="0" t="s">
        <v>2528</v>
      </c>
      <c r="T472" s="0" t="s">
        <v>2529</v>
      </c>
      <c r="U472" s="0" t="s">
        <v>2330</v>
      </c>
      <c r="V472" s="0" t="n">
        <v>0</v>
      </c>
      <c r="W472" s="0" t="s">
        <v>6110</v>
      </c>
      <c r="X472" s="0" t="n">
        <v>4</v>
      </c>
      <c r="Y472" s="0" t="n">
        <f aca="false">FALSE()</f>
        <v>0</v>
      </c>
      <c r="Z472" s="0" t="n">
        <f aca="false">FALSE()</f>
        <v>0</v>
      </c>
      <c r="AA472" s="0" t="n">
        <f aca="false">FALSE()</f>
        <v>0</v>
      </c>
      <c r="AB472" s="0" t="n">
        <f aca="false">FALSE()</f>
        <v>0</v>
      </c>
      <c r="AC472" s="0" t="n">
        <v>3</v>
      </c>
      <c r="AD472" s="0" t="s">
        <v>2129</v>
      </c>
      <c r="AE472" s="0" t="n">
        <f aca="false">TRUE()</f>
        <v>1</v>
      </c>
      <c r="AF472" s="0" t="s">
        <v>6111</v>
      </c>
      <c r="AG472" s="0" t="n">
        <v>2</v>
      </c>
      <c r="AH472" s="0" t="s">
        <v>6112</v>
      </c>
      <c r="AI472" s="0" t="s">
        <v>6113</v>
      </c>
      <c r="AJ472" s="0" t="n">
        <v>0</v>
      </c>
      <c r="AK472" s="0" t="s">
        <v>2118</v>
      </c>
      <c r="AL472" s="0" t="n">
        <f aca="false">FALSE()</f>
        <v>0</v>
      </c>
      <c r="AM472" s="0" t="n">
        <f aca="false">TRUE()</f>
        <v>1</v>
      </c>
      <c r="AN472" s="0" t="n">
        <f aca="false">FALSE()</f>
        <v>0</v>
      </c>
      <c r="AO472" s="0" t="n">
        <f aca="false">FALSE()</f>
        <v>0</v>
      </c>
      <c r="AP472" s="0" t="n">
        <f aca="false">TRUE()</f>
        <v>1</v>
      </c>
      <c r="AQ472" s="380" t="n">
        <v>45028.6527777778</v>
      </c>
      <c r="AR472" s="380" t="n">
        <v>45028.4166666667</v>
      </c>
      <c r="AS472" s="0" t="s">
        <v>6114</v>
      </c>
      <c r="AT472" s="0" t="s">
        <v>2170</v>
      </c>
      <c r="AU472" s="0" t="s">
        <v>2170</v>
      </c>
    </row>
    <row r="473" customFormat="false" ht="15" hidden="true" customHeight="false" outlineLevel="0" collapsed="false">
      <c r="A473" s="0" t="s">
        <v>6115</v>
      </c>
      <c r="B473" s="0" t="s">
        <v>6116</v>
      </c>
      <c r="C473" s="0" t="s">
        <v>6117</v>
      </c>
      <c r="D473" s="0" t="s">
        <v>2297</v>
      </c>
      <c r="E473" s="0" t="s">
        <v>6115</v>
      </c>
      <c r="F473" s="0" t="n">
        <v>1</v>
      </c>
      <c r="G473" s="0" t="s">
        <v>2298</v>
      </c>
      <c r="H473" s="0" t="s">
        <v>2170</v>
      </c>
      <c r="I473" s="0" t="s">
        <v>2170</v>
      </c>
      <c r="J473" s="0" t="s">
        <v>2170</v>
      </c>
      <c r="K473" s="0" t="s">
        <v>2170</v>
      </c>
      <c r="L473" s="0" t="s">
        <v>2170</v>
      </c>
      <c r="M473" s="0" t="s">
        <v>2170</v>
      </c>
      <c r="N473" s="0" t="n">
        <f aca="false">FALSE()</f>
        <v>0</v>
      </c>
      <c r="O473" s="0" t="s">
        <v>6118</v>
      </c>
      <c r="P473" s="0" t="s">
        <v>2300</v>
      </c>
      <c r="Q473" s="380" t="n">
        <v>32325.1666666667</v>
      </c>
      <c r="R473" s="0" t="n">
        <v>72359204</v>
      </c>
      <c r="S473" s="0" t="s">
        <v>2301</v>
      </c>
      <c r="T473" s="0" t="s">
        <v>2302</v>
      </c>
      <c r="U473" s="0" t="s">
        <v>2365</v>
      </c>
      <c r="V473" s="0" t="n">
        <v>125000000</v>
      </c>
      <c r="W473" s="0" t="s">
        <v>2366</v>
      </c>
      <c r="X473" s="0" t="n">
        <v>4</v>
      </c>
      <c r="Y473" s="0" t="n">
        <f aca="false">FALSE()</f>
        <v>0</v>
      </c>
      <c r="Z473" s="0" t="n">
        <f aca="false">FALSE()</f>
        <v>0</v>
      </c>
      <c r="AA473" s="0" t="n">
        <f aca="false">FALSE()</f>
        <v>0</v>
      </c>
      <c r="AB473" s="0" t="n">
        <f aca="false">TRUE()</f>
        <v>1</v>
      </c>
      <c r="AC473" s="0" t="n">
        <v>1</v>
      </c>
      <c r="AD473" s="0" t="s">
        <v>2129</v>
      </c>
      <c r="AE473" s="0" t="n">
        <f aca="false">TRUE()</f>
        <v>1</v>
      </c>
      <c r="AF473" s="0" t="s">
        <v>6119</v>
      </c>
      <c r="AG473" s="0" t="n">
        <v>2</v>
      </c>
      <c r="AH473" s="0" t="s">
        <v>6120</v>
      </c>
      <c r="AI473" s="0" t="s">
        <v>6121</v>
      </c>
      <c r="AJ473" s="0" t="n">
        <v>0</v>
      </c>
      <c r="AK473" s="0" t="s">
        <v>2118</v>
      </c>
      <c r="AL473" s="0" t="n">
        <f aca="false">FALSE()</f>
        <v>0</v>
      </c>
      <c r="AM473" s="0" t="n">
        <f aca="false">TRUE()</f>
        <v>1</v>
      </c>
      <c r="AN473" s="0" t="n">
        <f aca="false">FALSE()</f>
        <v>0</v>
      </c>
      <c r="AO473" s="0" t="n">
        <f aca="false">FALSE()</f>
        <v>0</v>
      </c>
      <c r="AP473" s="0" t="n">
        <f aca="false">FALSE()</f>
        <v>0</v>
      </c>
      <c r="AQ473" s="380" t="n">
        <v>43627.6916666667</v>
      </c>
      <c r="AR473" s="380" t="n">
        <v>32687.1666666667</v>
      </c>
      <c r="AS473" s="0" t="s">
        <v>6122</v>
      </c>
      <c r="AT473" s="0" t="s">
        <v>2170</v>
      </c>
      <c r="AU473" s="0" t="s">
        <v>2170</v>
      </c>
    </row>
    <row r="474" customFormat="false" ht="15" hidden="true" customHeight="false" outlineLevel="0" collapsed="false">
      <c r="A474" s="0" t="s">
        <v>6123</v>
      </c>
      <c r="B474" s="0" t="s">
        <v>6124</v>
      </c>
      <c r="C474" s="0" t="s">
        <v>6125</v>
      </c>
      <c r="D474" s="0" t="s">
        <v>2297</v>
      </c>
      <c r="E474" s="0" t="s">
        <v>6123</v>
      </c>
      <c r="F474" s="0" t="n">
        <v>1</v>
      </c>
      <c r="G474" s="0" t="s">
        <v>2298</v>
      </c>
      <c r="H474" s="0" t="s">
        <v>2170</v>
      </c>
      <c r="I474" s="0" t="s">
        <v>2170</v>
      </c>
      <c r="J474" s="0" t="s">
        <v>2170</v>
      </c>
      <c r="K474" s="0" t="s">
        <v>2170</v>
      </c>
      <c r="L474" s="0" t="s">
        <v>2170</v>
      </c>
      <c r="M474" s="0" t="s">
        <v>2170</v>
      </c>
      <c r="N474" s="0" t="n">
        <f aca="false">FALSE()</f>
        <v>0</v>
      </c>
      <c r="O474" s="0" t="s">
        <v>6126</v>
      </c>
      <c r="P474" s="0" t="s">
        <v>2300</v>
      </c>
      <c r="Q474" s="380" t="n">
        <v>25569.125</v>
      </c>
      <c r="R474" s="0" t="n">
        <v>55708652</v>
      </c>
      <c r="S474" s="0" t="s">
        <v>2301</v>
      </c>
      <c r="T474" s="0" t="s">
        <v>2302</v>
      </c>
      <c r="U474" s="0" t="s">
        <v>2365</v>
      </c>
      <c r="V474" s="0" t="n">
        <v>160000000</v>
      </c>
      <c r="W474" s="0" t="s">
        <v>2366</v>
      </c>
      <c r="X474" s="0" t="n">
        <v>4</v>
      </c>
      <c r="Y474" s="0" t="n">
        <f aca="false">FALSE()</f>
        <v>0</v>
      </c>
      <c r="Z474" s="0" t="n">
        <f aca="false">FALSE()</f>
        <v>0</v>
      </c>
      <c r="AA474" s="0" t="n">
        <f aca="false">FALSE()</f>
        <v>0</v>
      </c>
      <c r="AB474" s="0" t="n">
        <f aca="false">TRUE()</f>
        <v>1</v>
      </c>
      <c r="AC474" s="0" t="n">
        <v>1</v>
      </c>
      <c r="AD474" s="0" t="s">
        <v>2129</v>
      </c>
      <c r="AE474" s="0" t="n">
        <f aca="false">TRUE()</f>
        <v>1</v>
      </c>
      <c r="AF474" s="0" t="s">
        <v>6127</v>
      </c>
      <c r="AG474" s="0" t="n">
        <v>2</v>
      </c>
      <c r="AH474" s="0" t="s">
        <v>6128</v>
      </c>
      <c r="AI474" s="0" t="s">
        <v>6129</v>
      </c>
      <c r="AJ474" s="0" t="n">
        <v>0</v>
      </c>
      <c r="AK474" s="0" t="s">
        <v>2118</v>
      </c>
      <c r="AL474" s="0" t="n">
        <f aca="false">FALSE()</f>
        <v>0</v>
      </c>
      <c r="AM474" s="0" t="n">
        <f aca="false">TRUE()</f>
        <v>1</v>
      </c>
      <c r="AN474" s="0" t="n">
        <f aca="false">FALSE()</f>
        <v>0</v>
      </c>
      <c r="AO474" s="0" t="n">
        <f aca="false">FALSE()</f>
        <v>0</v>
      </c>
      <c r="AP474" s="0" t="n">
        <f aca="false">FALSE()</f>
        <v>0</v>
      </c>
      <c r="AQ474" s="380" t="n">
        <v>43969.6868055556</v>
      </c>
      <c r="AR474" s="380" t="n">
        <v>43969.4166666667</v>
      </c>
      <c r="AS474" s="0" t="s">
        <v>6130</v>
      </c>
      <c r="AT474" s="0" t="s">
        <v>2170</v>
      </c>
      <c r="AU474" s="0" t="s">
        <v>2170</v>
      </c>
    </row>
    <row r="475" customFormat="false" ht="15" hidden="true" customHeight="false" outlineLevel="0" collapsed="false">
      <c r="A475" s="0" t="s">
        <v>6131</v>
      </c>
      <c r="B475" s="0" t="s">
        <v>6132</v>
      </c>
      <c r="C475" s="0" t="s">
        <v>6133</v>
      </c>
      <c r="D475" s="0" t="s">
        <v>2297</v>
      </c>
      <c r="E475" s="0" t="s">
        <v>6131</v>
      </c>
      <c r="F475" s="0" t="n">
        <v>1</v>
      </c>
      <c r="G475" s="0" t="s">
        <v>2298</v>
      </c>
      <c r="H475" s="0" t="s">
        <v>2170</v>
      </c>
      <c r="I475" s="0" t="s">
        <v>2170</v>
      </c>
      <c r="J475" s="0" t="s">
        <v>2170</v>
      </c>
      <c r="K475" s="0" t="s">
        <v>2170</v>
      </c>
      <c r="L475" s="0" t="s">
        <v>2170</v>
      </c>
      <c r="M475" s="0" t="s">
        <v>2170</v>
      </c>
      <c r="N475" s="0" t="n">
        <f aca="false">FALSE()</f>
        <v>0</v>
      </c>
      <c r="O475" s="0" t="s">
        <v>6134</v>
      </c>
      <c r="P475" s="0" t="s">
        <v>2300</v>
      </c>
      <c r="Q475" s="380" t="n">
        <v>25569.125</v>
      </c>
      <c r="R475" s="0" t="n">
        <v>1046711932</v>
      </c>
      <c r="S475" s="0" t="s">
        <v>2301</v>
      </c>
      <c r="T475" s="0" t="s">
        <v>2302</v>
      </c>
      <c r="U475" s="0" t="s">
        <v>2365</v>
      </c>
      <c r="V475" s="0" t="n">
        <v>1250000000</v>
      </c>
      <c r="W475" s="0" t="s">
        <v>4455</v>
      </c>
      <c r="X475" s="0" t="n">
        <v>4</v>
      </c>
      <c r="Y475" s="0" t="n">
        <f aca="false">FALSE()</f>
        <v>0</v>
      </c>
      <c r="Z475" s="0" t="n">
        <f aca="false">FALSE()</f>
        <v>0</v>
      </c>
      <c r="AA475" s="0" t="n">
        <f aca="false">FALSE()</f>
        <v>0</v>
      </c>
      <c r="AB475" s="0" t="n">
        <f aca="false">FALSE()</f>
        <v>0</v>
      </c>
      <c r="AC475" s="0" t="n">
        <v>1</v>
      </c>
      <c r="AD475" s="0" t="s">
        <v>2129</v>
      </c>
      <c r="AE475" s="0" t="n">
        <f aca="false">TRUE()</f>
        <v>1</v>
      </c>
      <c r="AF475" s="0" t="s">
        <v>6135</v>
      </c>
      <c r="AG475" s="0" t="n">
        <v>2</v>
      </c>
      <c r="AH475" s="0" t="s">
        <v>6136</v>
      </c>
      <c r="AI475" s="0" t="s">
        <v>6137</v>
      </c>
      <c r="AJ475" s="0" t="n">
        <v>0</v>
      </c>
      <c r="AK475" s="0" t="s">
        <v>2118</v>
      </c>
      <c r="AL475" s="0" t="n">
        <f aca="false">FALSE()</f>
        <v>0</v>
      </c>
      <c r="AM475" s="0" t="n">
        <f aca="false">TRUE()</f>
        <v>1</v>
      </c>
      <c r="AN475" s="0" t="n">
        <f aca="false">FALSE()</f>
        <v>0</v>
      </c>
      <c r="AO475" s="0" t="n">
        <f aca="false">FALSE()</f>
        <v>0</v>
      </c>
      <c r="AP475" s="0" t="n">
        <f aca="false">FALSE()</f>
        <v>0</v>
      </c>
      <c r="AQ475" s="380" t="n">
        <v>43123.7284722222</v>
      </c>
      <c r="AR475" s="380" t="n">
        <v>32843.125</v>
      </c>
      <c r="AS475" s="0" t="s">
        <v>6138</v>
      </c>
      <c r="AT475" s="0" t="s">
        <v>2170</v>
      </c>
      <c r="AU475" s="0" t="s">
        <v>2170</v>
      </c>
    </row>
    <row r="476" customFormat="false" ht="15" hidden="true" customHeight="false" outlineLevel="0" collapsed="false">
      <c r="A476" s="0" t="s">
        <v>6139</v>
      </c>
      <c r="B476" s="0" t="s">
        <v>6140</v>
      </c>
      <c r="C476" s="0" t="s">
        <v>6141</v>
      </c>
      <c r="D476" s="0" t="s">
        <v>2297</v>
      </c>
      <c r="E476" s="0" t="s">
        <v>6139</v>
      </c>
      <c r="F476" s="0" t="n">
        <v>1</v>
      </c>
      <c r="G476" s="0" t="s">
        <v>2298</v>
      </c>
      <c r="H476" s="0" t="s">
        <v>2170</v>
      </c>
      <c r="I476" s="0" t="s">
        <v>2170</v>
      </c>
      <c r="J476" s="0" t="s">
        <v>2170</v>
      </c>
      <c r="K476" s="0" t="s">
        <v>2170</v>
      </c>
      <c r="L476" s="0" t="s">
        <v>2170</v>
      </c>
      <c r="M476" s="0" t="s">
        <v>2170</v>
      </c>
      <c r="N476" s="0" t="n">
        <f aca="false">FALSE()</f>
        <v>0</v>
      </c>
      <c r="O476" s="0" t="s">
        <v>6142</v>
      </c>
      <c r="P476" s="0" t="s">
        <v>2300</v>
      </c>
      <c r="Q476" s="380" t="n">
        <v>25569.125</v>
      </c>
      <c r="R476" s="0" t="n">
        <v>48171010</v>
      </c>
      <c r="S476" s="0" t="s">
        <v>2301</v>
      </c>
      <c r="T476" s="0" t="s">
        <v>2302</v>
      </c>
      <c r="U476" s="0" t="s">
        <v>2330</v>
      </c>
      <c r="V476" s="0" t="n">
        <v>200000000</v>
      </c>
      <c r="W476" s="0" t="s">
        <v>2312</v>
      </c>
      <c r="X476" s="0" t="n">
        <v>4</v>
      </c>
      <c r="Y476" s="0" t="n">
        <f aca="false">FALSE()</f>
        <v>0</v>
      </c>
      <c r="Z476" s="0" t="n">
        <f aca="false">FALSE()</f>
        <v>0</v>
      </c>
      <c r="AA476" s="0" t="n">
        <f aca="false">FALSE()</f>
        <v>0</v>
      </c>
      <c r="AB476" s="0" t="n">
        <f aca="false">FALSE()</f>
        <v>0</v>
      </c>
      <c r="AC476" s="0" t="n">
        <v>1</v>
      </c>
      <c r="AD476" s="0" t="s">
        <v>2129</v>
      </c>
      <c r="AE476" s="0" t="n">
        <f aca="false">TRUE()</f>
        <v>1</v>
      </c>
      <c r="AF476" s="0" t="s">
        <v>6143</v>
      </c>
      <c r="AG476" s="0" t="n">
        <v>2</v>
      </c>
      <c r="AH476" s="0" t="s">
        <v>6144</v>
      </c>
      <c r="AI476" s="0" t="s">
        <v>6145</v>
      </c>
      <c r="AJ476" s="0" t="n">
        <v>0</v>
      </c>
      <c r="AK476" s="0" t="s">
        <v>2118</v>
      </c>
      <c r="AL476" s="0" t="n">
        <f aca="false">FALSE()</f>
        <v>0</v>
      </c>
      <c r="AM476" s="0" t="n">
        <f aca="false">TRUE()</f>
        <v>1</v>
      </c>
      <c r="AN476" s="0" t="n">
        <f aca="false">FALSE()</f>
        <v>0</v>
      </c>
      <c r="AO476" s="0" t="n">
        <f aca="false">FALSE()</f>
        <v>0</v>
      </c>
      <c r="AP476" s="0" t="n">
        <f aca="false">TRUE()</f>
        <v>1</v>
      </c>
      <c r="AQ476" s="380" t="n">
        <v>45028.6451388889</v>
      </c>
      <c r="AR476" s="380" t="n">
        <v>45028.4166666667</v>
      </c>
      <c r="AS476" s="0" t="s">
        <v>6146</v>
      </c>
      <c r="AT476" s="0" t="s">
        <v>2170</v>
      </c>
      <c r="AU476" s="0" t="s">
        <v>2170</v>
      </c>
    </row>
    <row r="477" customFormat="false" ht="15" hidden="true" customHeight="false" outlineLevel="0" collapsed="false">
      <c r="A477" s="0" t="s">
        <v>6147</v>
      </c>
      <c r="B477" s="0" t="s">
        <v>6148</v>
      </c>
      <c r="C477" s="0" t="s">
        <v>6149</v>
      </c>
      <c r="D477" s="0" t="s">
        <v>2297</v>
      </c>
      <c r="E477" s="0" t="s">
        <v>6147</v>
      </c>
      <c r="F477" s="0" t="n">
        <v>1</v>
      </c>
      <c r="G477" s="0" t="s">
        <v>2298</v>
      </c>
      <c r="H477" s="0" t="s">
        <v>2170</v>
      </c>
      <c r="I477" s="0" t="s">
        <v>2170</v>
      </c>
      <c r="J477" s="0" t="s">
        <v>2170</v>
      </c>
      <c r="K477" s="0" t="s">
        <v>2170</v>
      </c>
      <c r="L477" s="0" t="s">
        <v>2170</v>
      </c>
      <c r="M477" s="0" t="s">
        <v>2170</v>
      </c>
      <c r="N477" s="0" t="n">
        <f aca="false">FALSE()</f>
        <v>0</v>
      </c>
      <c r="O477" s="0" t="s">
        <v>6150</v>
      </c>
      <c r="P477" s="0" t="s">
        <v>2300</v>
      </c>
      <c r="Q477" s="380" t="n">
        <v>38190.1666666667</v>
      </c>
      <c r="R477" s="0" t="n">
        <v>48568295</v>
      </c>
      <c r="S477" s="0" t="s">
        <v>2301</v>
      </c>
      <c r="T477" s="0" t="s">
        <v>2302</v>
      </c>
      <c r="U477" s="0" t="s">
        <v>2116</v>
      </c>
      <c r="V477" s="0" t="n">
        <v>180000000</v>
      </c>
      <c r="W477" s="0" t="s">
        <v>2312</v>
      </c>
      <c r="X477" s="0" t="n">
        <v>4</v>
      </c>
      <c r="Y477" s="0" t="n">
        <f aca="false">FALSE()</f>
        <v>0</v>
      </c>
      <c r="Z477" s="0" t="n">
        <f aca="false">FALSE()</f>
        <v>0</v>
      </c>
      <c r="AA477" s="0" t="n">
        <f aca="false">FALSE()</f>
        <v>0</v>
      </c>
      <c r="AB477" s="0" t="n">
        <f aca="false">TRUE()</f>
        <v>1</v>
      </c>
      <c r="AC477" s="0" t="n">
        <v>1</v>
      </c>
      <c r="AD477" s="0" t="s">
        <v>2129</v>
      </c>
      <c r="AE477" s="0" t="n">
        <f aca="false">TRUE()</f>
        <v>1</v>
      </c>
      <c r="AF477" s="0" t="s">
        <v>6151</v>
      </c>
      <c r="AG477" s="0" t="n">
        <v>2</v>
      </c>
      <c r="AH477" s="0" t="s">
        <v>6152</v>
      </c>
      <c r="AI477" s="0" t="s">
        <v>6153</v>
      </c>
      <c r="AJ477" s="0" t="n">
        <v>0</v>
      </c>
      <c r="AK477" s="0" t="s">
        <v>2118</v>
      </c>
      <c r="AL477" s="0" t="n">
        <f aca="false">FALSE()</f>
        <v>0</v>
      </c>
      <c r="AM477" s="0" t="n">
        <f aca="false">TRUE()</f>
        <v>1</v>
      </c>
      <c r="AN477" s="0" t="n">
        <f aca="false">FALSE()</f>
        <v>0</v>
      </c>
      <c r="AO477" s="0" t="n">
        <f aca="false">FALSE()</f>
        <v>0</v>
      </c>
      <c r="AP477" s="0" t="n">
        <f aca="false">FALSE()</f>
        <v>0</v>
      </c>
      <c r="AQ477" s="380" t="n">
        <v>43496.7291666667</v>
      </c>
      <c r="AR477" s="380" t="n">
        <v>38190.1666666667</v>
      </c>
      <c r="AS477" s="0" t="s">
        <v>6154</v>
      </c>
      <c r="AT477" s="0" t="s">
        <v>2170</v>
      </c>
      <c r="AU477" s="0" t="s">
        <v>2170</v>
      </c>
    </row>
    <row r="478" customFormat="false" ht="15" hidden="true" customHeight="false" outlineLevel="0" collapsed="false">
      <c r="A478" s="0" t="s">
        <v>6155</v>
      </c>
      <c r="B478" s="0" t="s">
        <v>6156</v>
      </c>
      <c r="C478" s="0" t="s">
        <v>6157</v>
      </c>
      <c r="D478" s="0" t="s">
        <v>2297</v>
      </c>
      <c r="E478" s="0" t="s">
        <v>6155</v>
      </c>
      <c r="F478" s="0" t="n">
        <v>1</v>
      </c>
      <c r="G478" s="0" t="s">
        <v>2298</v>
      </c>
      <c r="H478" s="0" t="s">
        <v>2170</v>
      </c>
      <c r="I478" s="0" t="s">
        <v>2170</v>
      </c>
      <c r="J478" s="0" t="s">
        <v>2170</v>
      </c>
      <c r="K478" s="0" t="s">
        <v>2170</v>
      </c>
      <c r="L478" s="0" t="s">
        <v>2170</v>
      </c>
      <c r="M478" s="0" t="s">
        <v>2170</v>
      </c>
      <c r="N478" s="0" t="n">
        <f aca="false">FALSE()</f>
        <v>0</v>
      </c>
      <c r="O478" s="0" t="s">
        <v>6158</v>
      </c>
      <c r="P478" s="0" t="s">
        <v>2300</v>
      </c>
      <c r="Q478" s="380" t="n">
        <v>25569.125</v>
      </c>
      <c r="R478" s="0" t="n">
        <v>100000</v>
      </c>
      <c r="S478" s="0" t="s">
        <v>2301</v>
      </c>
      <c r="T478" s="0" t="s">
        <v>2302</v>
      </c>
      <c r="U478" s="0" t="s">
        <v>2115</v>
      </c>
      <c r="V478" s="0" t="n">
        <v>300000000</v>
      </c>
      <c r="W478" s="0" t="s">
        <v>2366</v>
      </c>
      <c r="X478" s="0" t="n">
        <v>4</v>
      </c>
      <c r="Y478" s="0" t="n">
        <f aca="false">FALSE()</f>
        <v>0</v>
      </c>
      <c r="Z478" s="0" t="n">
        <f aca="false">FALSE()</f>
        <v>0</v>
      </c>
      <c r="AA478" s="0" t="n">
        <f aca="false">FALSE()</f>
        <v>0</v>
      </c>
      <c r="AB478" s="0" t="n">
        <f aca="false">FALSE()</f>
        <v>0</v>
      </c>
      <c r="AC478" s="0" t="n">
        <v>1</v>
      </c>
      <c r="AD478" s="0" t="s">
        <v>2129</v>
      </c>
      <c r="AE478" s="0" t="n">
        <f aca="false">TRUE()</f>
        <v>1</v>
      </c>
      <c r="AF478" s="0" t="s">
        <v>6159</v>
      </c>
      <c r="AG478" s="0" t="n">
        <v>2</v>
      </c>
      <c r="AH478" s="0" t="s">
        <v>6160</v>
      </c>
      <c r="AI478" s="0" t="s">
        <v>6161</v>
      </c>
      <c r="AJ478" s="0" t="n">
        <v>0</v>
      </c>
      <c r="AK478" s="0" t="s">
        <v>2118</v>
      </c>
      <c r="AL478" s="0" t="n">
        <f aca="false">FALSE()</f>
        <v>0</v>
      </c>
      <c r="AM478" s="0" t="n">
        <f aca="false">TRUE()</f>
        <v>1</v>
      </c>
      <c r="AN478" s="0" t="n">
        <f aca="false">FALSE()</f>
        <v>0</v>
      </c>
      <c r="AO478" s="0" t="n">
        <f aca="false">FALSE()</f>
        <v>0</v>
      </c>
      <c r="AP478" s="0" t="n">
        <f aca="false">FALSE()</f>
        <v>0</v>
      </c>
      <c r="AQ478" s="380" t="n">
        <v>44888.7055555556</v>
      </c>
      <c r="AR478" s="380" t="n">
        <v>44888.4166666667</v>
      </c>
      <c r="AS478" s="0" t="s">
        <v>6162</v>
      </c>
      <c r="AT478" s="0" t="s">
        <v>2170</v>
      </c>
      <c r="AU478" s="0" t="s">
        <v>2170</v>
      </c>
    </row>
    <row r="479" customFormat="false" ht="15" hidden="true" customHeight="false" outlineLevel="0" collapsed="false">
      <c r="A479" s="0" t="s">
        <v>6163</v>
      </c>
      <c r="B479" s="0" t="s">
        <v>6164</v>
      </c>
      <c r="C479" s="0" t="s">
        <v>6165</v>
      </c>
      <c r="D479" s="0" t="s">
        <v>2297</v>
      </c>
      <c r="E479" s="0" t="s">
        <v>6163</v>
      </c>
      <c r="F479" s="0" t="n">
        <v>1</v>
      </c>
      <c r="G479" s="0" t="s">
        <v>2298</v>
      </c>
      <c r="H479" s="0" t="s">
        <v>2170</v>
      </c>
      <c r="I479" s="0" t="s">
        <v>2170</v>
      </c>
      <c r="J479" s="0" t="s">
        <v>2170</v>
      </c>
      <c r="K479" s="0" t="s">
        <v>2170</v>
      </c>
      <c r="L479" s="0" t="s">
        <v>2170</v>
      </c>
      <c r="M479" s="0" t="s">
        <v>2170</v>
      </c>
      <c r="N479" s="0" t="n">
        <f aca="false">FALSE()</f>
        <v>0</v>
      </c>
      <c r="O479" s="0" t="s">
        <v>6166</v>
      </c>
      <c r="P479" s="0" t="s">
        <v>2300</v>
      </c>
      <c r="Q479" s="380" t="n">
        <v>25569.125</v>
      </c>
      <c r="R479" s="0" t="n">
        <v>83945458</v>
      </c>
      <c r="S479" s="0" t="s">
        <v>2301</v>
      </c>
      <c r="T479" s="0" t="s">
        <v>2302</v>
      </c>
      <c r="U479" s="0" t="s">
        <v>610</v>
      </c>
      <c r="V479" s="0" t="n">
        <v>1000000000</v>
      </c>
      <c r="W479" s="0" t="s">
        <v>2565</v>
      </c>
      <c r="X479" s="0" t="n">
        <v>4</v>
      </c>
      <c r="Y479" s="0" t="n">
        <f aca="false">FALSE()</f>
        <v>0</v>
      </c>
      <c r="Z479" s="0" t="n">
        <f aca="false">FALSE()</f>
        <v>0</v>
      </c>
      <c r="AA479" s="0" t="n">
        <f aca="false">FALSE()</f>
        <v>0</v>
      </c>
      <c r="AB479" s="0" t="n">
        <f aca="false">TRUE()</f>
        <v>1</v>
      </c>
      <c r="AC479" s="0" t="n">
        <v>1</v>
      </c>
      <c r="AD479" s="0" t="s">
        <v>2129</v>
      </c>
      <c r="AE479" s="0" t="n">
        <f aca="false">TRUE()</f>
        <v>1</v>
      </c>
      <c r="AF479" s="0" t="s">
        <v>6167</v>
      </c>
      <c r="AG479" s="0" t="n">
        <v>2</v>
      </c>
      <c r="AH479" s="0" t="s">
        <v>6168</v>
      </c>
      <c r="AI479" s="0" t="s">
        <v>6169</v>
      </c>
      <c r="AJ479" s="0" t="n">
        <v>0</v>
      </c>
      <c r="AK479" s="0" t="s">
        <v>2118</v>
      </c>
      <c r="AL479" s="0" t="n">
        <f aca="false">FALSE()</f>
        <v>0</v>
      </c>
      <c r="AM479" s="0" t="n">
        <f aca="false">TRUE()</f>
        <v>1</v>
      </c>
      <c r="AN479" s="0" t="n">
        <f aca="false">FALSE()</f>
        <v>0</v>
      </c>
      <c r="AO479" s="0" t="n">
        <f aca="false">FALSE()</f>
        <v>0</v>
      </c>
      <c r="AP479" s="0" t="n">
        <f aca="false">FALSE()</f>
        <v>0</v>
      </c>
      <c r="AQ479" s="380" t="n">
        <v>44041.6875</v>
      </c>
      <c r="AR479" s="380" t="n">
        <v>44041.4166666667</v>
      </c>
      <c r="AS479" s="0" t="s">
        <v>6170</v>
      </c>
      <c r="AT479" s="0" t="s">
        <v>2170</v>
      </c>
      <c r="AU479" s="0" t="s">
        <v>2170</v>
      </c>
    </row>
    <row r="480" customFormat="false" ht="15" hidden="true" customHeight="false" outlineLevel="0" collapsed="false">
      <c r="A480" s="0" t="s">
        <v>6171</v>
      </c>
      <c r="B480" s="0" t="s">
        <v>6172</v>
      </c>
      <c r="C480" s="0" t="s">
        <v>6173</v>
      </c>
      <c r="D480" s="0" t="s">
        <v>2297</v>
      </c>
      <c r="E480" s="0" t="s">
        <v>6171</v>
      </c>
      <c r="F480" s="0" t="n">
        <v>1</v>
      </c>
      <c r="G480" s="0" t="s">
        <v>2298</v>
      </c>
      <c r="H480" s="0" t="s">
        <v>2170</v>
      </c>
      <c r="I480" s="0" t="s">
        <v>2170</v>
      </c>
      <c r="J480" s="0" t="s">
        <v>2170</v>
      </c>
      <c r="K480" s="0" t="s">
        <v>2170</v>
      </c>
      <c r="L480" s="0" t="s">
        <v>2170</v>
      </c>
      <c r="M480" s="0" t="s">
        <v>2170</v>
      </c>
      <c r="N480" s="0" t="n">
        <f aca="false">FALSE()</f>
        <v>0</v>
      </c>
      <c r="O480" s="0" t="s">
        <v>6174</v>
      </c>
      <c r="P480" s="0" t="s">
        <v>2300</v>
      </c>
      <c r="Q480" s="380" t="n">
        <v>25569.125</v>
      </c>
      <c r="R480" s="0" t="n">
        <v>130833554</v>
      </c>
      <c r="S480" s="0" t="s">
        <v>2301</v>
      </c>
      <c r="T480" s="0" t="s">
        <v>2302</v>
      </c>
      <c r="U480" s="0" t="s">
        <v>2115</v>
      </c>
      <c r="V480" s="0" t="n">
        <v>305000000</v>
      </c>
      <c r="W480" s="0" t="s">
        <v>6175</v>
      </c>
      <c r="X480" s="0" t="n">
        <v>4</v>
      </c>
      <c r="Y480" s="0" t="n">
        <f aca="false">FALSE()</f>
        <v>0</v>
      </c>
      <c r="Z480" s="0" t="n">
        <f aca="false">FALSE()</f>
        <v>0</v>
      </c>
      <c r="AA480" s="0" t="n">
        <f aca="false">FALSE()</f>
        <v>0</v>
      </c>
      <c r="AB480" s="0" t="n">
        <f aca="false">TRUE()</f>
        <v>1</v>
      </c>
      <c r="AC480" s="0" t="n">
        <v>1</v>
      </c>
      <c r="AD480" s="0" t="s">
        <v>2129</v>
      </c>
      <c r="AE480" s="0" t="n">
        <f aca="false">TRUE()</f>
        <v>1</v>
      </c>
      <c r="AF480" s="0" t="s">
        <v>6176</v>
      </c>
      <c r="AG480" s="0" t="n">
        <v>2</v>
      </c>
      <c r="AH480" s="0" t="s">
        <v>6177</v>
      </c>
      <c r="AI480" s="0" t="s">
        <v>6178</v>
      </c>
      <c r="AJ480" s="0" t="n">
        <v>0</v>
      </c>
      <c r="AK480" s="0" t="s">
        <v>2118</v>
      </c>
      <c r="AL480" s="0" t="n">
        <f aca="false">FALSE()</f>
        <v>0</v>
      </c>
      <c r="AM480" s="0" t="n">
        <f aca="false">TRUE()</f>
        <v>1</v>
      </c>
      <c r="AN480" s="0" t="n">
        <f aca="false">FALSE()</f>
        <v>0</v>
      </c>
      <c r="AO480" s="0" t="n">
        <f aca="false">FALSE()</f>
        <v>0</v>
      </c>
      <c r="AP480" s="0" t="n">
        <f aca="false">FALSE()</f>
        <v>0</v>
      </c>
      <c r="AQ480" s="380" t="n">
        <v>43123.7319444444</v>
      </c>
      <c r="AR480" s="380" t="n">
        <v>32398.1666666667</v>
      </c>
      <c r="AS480" s="0" t="s">
        <v>6179</v>
      </c>
      <c r="AT480" s="0" t="s">
        <v>2170</v>
      </c>
      <c r="AU480" s="0" t="s">
        <v>2170</v>
      </c>
    </row>
    <row r="481" customFormat="false" ht="15" hidden="true" customHeight="false" outlineLevel="0" collapsed="false">
      <c r="A481" s="0" t="s">
        <v>6180</v>
      </c>
      <c r="B481" s="0" t="s">
        <v>6181</v>
      </c>
      <c r="C481" s="0" t="s">
        <v>6182</v>
      </c>
      <c r="D481" s="0" t="s">
        <v>2297</v>
      </c>
      <c r="E481" s="0" t="s">
        <v>6180</v>
      </c>
      <c r="F481" s="0" t="n">
        <v>1</v>
      </c>
      <c r="G481" s="0" t="s">
        <v>2298</v>
      </c>
      <c r="H481" s="0" t="s">
        <v>2170</v>
      </c>
      <c r="I481" s="0" t="s">
        <v>2170</v>
      </c>
      <c r="J481" s="0" t="s">
        <v>2170</v>
      </c>
      <c r="K481" s="0" t="s">
        <v>2170</v>
      </c>
      <c r="L481" s="0" t="s">
        <v>2170</v>
      </c>
      <c r="M481" s="0" t="s">
        <v>2170</v>
      </c>
      <c r="N481" s="0" t="n">
        <f aca="false">FALSE()</f>
        <v>0</v>
      </c>
      <c r="O481" s="0" t="s">
        <v>6183</v>
      </c>
      <c r="P481" s="0" t="s">
        <v>2300</v>
      </c>
      <c r="Q481" s="380" t="n">
        <v>41564.1666666667</v>
      </c>
      <c r="R481" s="0" t="n">
        <v>17522372</v>
      </c>
      <c r="S481" s="0" t="s">
        <v>2301</v>
      </c>
      <c r="T481" s="0" t="s">
        <v>2302</v>
      </c>
      <c r="U481" s="0" t="s">
        <v>2365</v>
      </c>
      <c r="V481" s="0" t="n">
        <v>190000000</v>
      </c>
      <c r="W481" s="0" t="s">
        <v>2312</v>
      </c>
      <c r="X481" s="0" t="n">
        <v>4</v>
      </c>
      <c r="Y481" s="0" t="n">
        <f aca="false">FALSE()</f>
        <v>0</v>
      </c>
      <c r="Z481" s="0" t="n">
        <f aca="false">FALSE()</f>
        <v>0</v>
      </c>
      <c r="AA481" s="0" t="n">
        <f aca="false">FALSE()</f>
        <v>0</v>
      </c>
      <c r="AB481" s="0" t="n">
        <f aca="false">FALSE()</f>
        <v>0</v>
      </c>
      <c r="AC481" s="0" t="n">
        <v>1</v>
      </c>
      <c r="AD481" s="0" t="s">
        <v>2129</v>
      </c>
      <c r="AE481" s="0" t="n">
        <f aca="false">TRUE()</f>
        <v>1</v>
      </c>
      <c r="AF481" s="0" t="s">
        <v>6184</v>
      </c>
      <c r="AG481" s="0" t="n">
        <v>2</v>
      </c>
      <c r="AH481" s="0" t="s">
        <v>6185</v>
      </c>
      <c r="AI481" s="0" t="s">
        <v>6186</v>
      </c>
      <c r="AJ481" s="0" t="n">
        <v>0</v>
      </c>
      <c r="AK481" s="0" t="s">
        <v>2118</v>
      </c>
      <c r="AL481" s="0" t="n">
        <f aca="false">FALSE()</f>
        <v>0</v>
      </c>
      <c r="AM481" s="0" t="n">
        <f aca="false">TRUE()</f>
        <v>1</v>
      </c>
      <c r="AN481" s="0" t="n">
        <f aca="false">FALSE()</f>
        <v>0</v>
      </c>
      <c r="AO481" s="0" t="n">
        <f aca="false">FALSE()</f>
        <v>0</v>
      </c>
      <c r="AP481" s="0" t="n">
        <f aca="false">FALSE()</f>
        <v>0</v>
      </c>
      <c r="AQ481" s="380" t="n">
        <v>43627.6923611111</v>
      </c>
      <c r="AR481" s="380" t="n">
        <v>40323.1666666667</v>
      </c>
      <c r="AS481" s="0" t="s">
        <v>6187</v>
      </c>
      <c r="AT481" s="0" t="s">
        <v>2170</v>
      </c>
      <c r="AU481" s="0" t="s">
        <v>2170</v>
      </c>
    </row>
    <row r="482" customFormat="false" ht="15" hidden="true" customHeight="false" outlineLevel="0" collapsed="false">
      <c r="A482" s="0" t="s">
        <v>6188</v>
      </c>
      <c r="B482" s="0" t="s">
        <v>6189</v>
      </c>
      <c r="C482" s="0" t="s">
        <v>6190</v>
      </c>
      <c r="D482" s="0" t="s">
        <v>2297</v>
      </c>
      <c r="E482" s="0" t="s">
        <v>6188</v>
      </c>
      <c r="F482" s="0" t="n">
        <v>1</v>
      </c>
      <c r="G482" s="0" t="s">
        <v>2298</v>
      </c>
      <c r="H482" s="0" t="s">
        <v>2170</v>
      </c>
      <c r="I482" s="0" t="s">
        <v>2170</v>
      </c>
      <c r="J482" s="0" t="s">
        <v>2170</v>
      </c>
      <c r="K482" s="0" t="s">
        <v>2170</v>
      </c>
      <c r="L482" s="0" t="s">
        <v>2170</v>
      </c>
      <c r="M482" s="0" t="s">
        <v>2170</v>
      </c>
      <c r="N482" s="0" t="n">
        <f aca="false">FALSE()</f>
        <v>0</v>
      </c>
      <c r="O482" s="0" t="s">
        <v>6191</v>
      </c>
      <c r="P482" s="0" t="s">
        <v>2300</v>
      </c>
      <c r="Q482" s="380" t="n">
        <v>25569.125</v>
      </c>
      <c r="R482" s="0" t="n">
        <v>85079223</v>
      </c>
      <c r="S482" s="0" t="s">
        <v>2301</v>
      </c>
      <c r="T482" s="0" t="s">
        <v>2302</v>
      </c>
      <c r="U482" s="0" t="s">
        <v>2365</v>
      </c>
      <c r="V482" s="0" t="n">
        <v>1000000000</v>
      </c>
      <c r="W482" s="0" t="s">
        <v>2321</v>
      </c>
      <c r="X482" s="0" t="n">
        <v>1</v>
      </c>
      <c r="Y482" s="0" t="n">
        <f aca="false">FALSE()</f>
        <v>0</v>
      </c>
      <c r="Z482" s="0" t="n">
        <f aca="false">FALSE()</f>
        <v>0</v>
      </c>
      <c r="AA482" s="0" t="n">
        <f aca="false">FALSE()</f>
        <v>0</v>
      </c>
      <c r="AB482" s="0" t="n">
        <f aca="false">FALSE()</f>
        <v>0</v>
      </c>
      <c r="AC482" s="0" t="n">
        <v>1</v>
      </c>
      <c r="AD482" s="0" t="s">
        <v>2129</v>
      </c>
      <c r="AE482" s="0" t="n">
        <f aca="false">TRUE()</f>
        <v>1</v>
      </c>
      <c r="AF482" s="0" t="s">
        <v>6192</v>
      </c>
      <c r="AG482" s="0" t="n">
        <v>2</v>
      </c>
      <c r="AH482" s="0" t="s">
        <v>6193</v>
      </c>
      <c r="AI482" s="0" t="s">
        <v>6194</v>
      </c>
      <c r="AJ482" s="0" t="n">
        <v>0</v>
      </c>
      <c r="AK482" s="0" t="s">
        <v>2118</v>
      </c>
      <c r="AL482" s="0" t="n">
        <f aca="false">FALSE()</f>
        <v>0</v>
      </c>
      <c r="AM482" s="0" t="n">
        <f aca="false">TRUE()</f>
        <v>1</v>
      </c>
      <c r="AN482" s="0" t="n">
        <f aca="false">FALSE()</f>
        <v>0</v>
      </c>
      <c r="AO482" s="0" t="n">
        <f aca="false">FALSE()</f>
        <v>0</v>
      </c>
      <c r="AP482" s="0" t="n">
        <f aca="false">TRUE()</f>
        <v>1</v>
      </c>
      <c r="AQ482" s="380" t="n">
        <v>44319.6701388889</v>
      </c>
      <c r="AR482" s="380" t="n">
        <v>44319.4166666667</v>
      </c>
      <c r="AS482" s="0" t="s">
        <v>6195</v>
      </c>
      <c r="AT482" s="0" t="s">
        <v>2170</v>
      </c>
      <c r="AU482" s="0" t="s">
        <v>2170</v>
      </c>
    </row>
    <row r="483" customFormat="false" ht="15" hidden="true" customHeight="false" outlineLevel="0" collapsed="false">
      <c r="A483" s="0" t="s">
        <v>6196</v>
      </c>
      <c r="B483" s="0" t="s">
        <v>6197</v>
      </c>
      <c r="C483" s="0" t="s">
        <v>6198</v>
      </c>
      <c r="D483" s="0" t="s">
        <v>2297</v>
      </c>
      <c r="E483" s="0" t="s">
        <v>6196</v>
      </c>
      <c r="F483" s="0" t="n">
        <v>1</v>
      </c>
      <c r="G483" s="0" t="s">
        <v>2298</v>
      </c>
      <c r="H483" s="0" t="s">
        <v>2170</v>
      </c>
      <c r="I483" s="0" t="s">
        <v>2170</v>
      </c>
      <c r="J483" s="0" t="s">
        <v>2170</v>
      </c>
      <c r="K483" s="0" t="s">
        <v>2170</v>
      </c>
      <c r="L483" s="0" t="s">
        <v>2170</v>
      </c>
      <c r="M483" s="0" t="s">
        <v>2170</v>
      </c>
      <c r="N483" s="0" t="n">
        <f aca="false">FALSE()</f>
        <v>0</v>
      </c>
      <c r="O483" s="0" t="s">
        <v>6199</v>
      </c>
      <c r="P483" s="0" t="s">
        <v>2300</v>
      </c>
      <c r="Q483" s="380" t="n">
        <v>40284.1666666667</v>
      </c>
      <c r="R483" s="0" t="n">
        <v>38362618</v>
      </c>
      <c r="S483" s="0" t="s">
        <v>2301</v>
      </c>
      <c r="T483" s="0" t="s">
        <v>2302</v>
      </c>
      <c r="U483" s="0" t="s">
        <v>2451</v>
      </c>
      <c r="V483" s="0" t="n">
        <v>500000000</v>
      </c>
      <c r="W483" s="0" t="s">
        <v>2366</v>
      </c>
      <c r="X483" s="0" t="n">
        <v>4</v>
      </c>
      <c r="Y483" s="0" t="n">
        <f aca="false">FALSE()</f>
        <v>0</v>
      </c>
      <c r="Z483" s="0" t="n">
        <f aca="false">FALSE()</f>
        <v>0</v>
      </c>
      <c r="AA483" s="0" t="n">
        <f aca="false">FALSE()</f>
        <v>0</v>
      </c>
      <c r="AB483" s="0" t="n">
        <f aca="false">TRUE()</f>
        <v>1</v>
      </c>
      <c r="AC483" s="0" t="n">
        <v>8</v>
      </c>
      <c r="AD483" s="0" t="s">
        <v>2129</v>
      </c>
      <c r="AE483" s="0" t="n">
        <f aca="false">TRUE()</f>
        <v>1</v>
      </c>
      <c r="AF483" s="0" t="s">
        <v>6200</v>
      </c>
      <c r="AG483" s="0" t="n">
        <v>2</v>
      </c>
      <c r="AH483" s="0" t="s">
        <v>6201</v>
      </c>
      <c r="AI483" s="0" t="s">
        <v>6202</v>
      </c>
      <c r="AJ483" s="0" t="n">
        <v>0</v>
      </c>
      <c r="AK483" s="0" t="s">
        <v>2118</v>
      </c>
      <c r="AL483" s="0" t="n">
        <f aca="false">FALSE()</f>
        <v>0</v>
      </c>
      <c r="AM483" s="0" t="n">
        <f aca="false">TRUE()</f>
        <v>1</v>
      </c>
      <c r="AN483" s="0" t="n">
        <f aca="false">FALSE()</f>
        <v>0</v>
      </c>
      <c r="AO483" s="0" t="n">
        <f aca="false">FALSE()</f>
        <v>0</v>
      </c>
      <c r="AP483" s="0" t="n">
        <f aca="false">FALSE()</f>
        <v>0</v>
      </c>
      <c r="AQ483" s="380" t="n">
        <v>43853.7305555556</v>
      </c>
      <c r="AR483" s="380" t="n">
        <v>43853.4166666667</v>
      </c>
      <c r="AS483" s="0" t="s">
        <v>6203</v>
      </c>
      <c r="AT483" s="0" t="s">
        <v>2170</v>
      </c>
      <c r="AU483" s="0" t="s">
        <v>2170</v>
      </c>
    </row>
    <row r="484" customFormat="false" ht="15" hidden="true" customHeight="false" outlineLevel="0" collapsed="false">
      <c r="A484" s="0" t="s">
        <v>6204</v>
      </c>
      <c r="B484" s="0" t="s">
        <v>6205</v>
      </c>
      <c r="C484" s="0" t="s">
        <v>6206</v>
      </c>
      <c r="D484" s="0" t="s">
        <v>2297</v>
      </c>
      <c r="E484" s="0" t="s">
        <v>6204</v>
      </c>
      <c r="F484" s="0" t="n">
        <v>1</v>
      </c>
      <c r="G484" s="0" t="s">
        <v>2298</v>
      </c>
      <c r="H484" s="0" t="s">
        <v>2170</v>
      </c>
      <c r="I484" s="0" t="s">
        <v>2170</v>
      </c>
      <c r="J484" s="0" t="s">
        <v>2170</v>
      </c>
      <c r="K484" s="0" t="s">
        <v>2170</v>
      </c>
      <c r="L484" s="0" t="s">
        <v>2170</v>
      </c>
      <c r="M484" s="0" t="s">
        <v>2170</v>
      </c>
      <c r="N484" s="0" t="n">
        <f aca="false">FALSE()</f>
        <v>0</v>
      </c>
      <c r="O484" s="0" t="s">
        <v>6207</v>
      </c>
      <c r="P484" s="0" t="s">
        <v>2300</v>
      </c>
      <c r="Q484" s="380" t="n">
        <v>25569.125</v>
      </c>
      <c r="R484" s="0" t="n">
        <v>59081899</v>
      </c>
      <c r="S484" s="0" t="s">
        <v>2301</v>
      </c>
      <c r="T484" s="0" t="s">
        <v>2302</v>
      </c>
      <c r="U484" s="0" t="s">
        <v>2330</v>
      </c>
      <c r="V484" s="0" t="n">
        <v>0</v>
      </c>
      <c r="W484" s="0" t="s">
        <v>2312</v>
      </c>
      <c r="X484" s="0" t="n">
        <v>4</v>
      </c>
      <c r="Y484" s="0" t="n">
        <f aca="false">FALSE()</f>
        <v>0</v>
      </c>
      <c r="Z484" s="0" t="n">
        <f aca="false">FALSE()</f>
        <v>0</v>
      </c>
      <c r="AA484" s="0" t="n">
        <f aca="false">FALSE()</f>
        <v>0</v>
      </c>
      <c r="AB484" s="0" t="n">
        <f aca="false">FALSE()</f>
        <v>0</v>
      </c>
      <c r="AC484" s="0" t="n">
        <v>1</v>
      </c>
      <c r="AD484" s="0" t="s">
        <v>2129</v>
      </c>
      <c r="AE484" s="0" t="n">
        <f aca="false">TRUE()</f>
        <v>1</v>
      </c>
      <c r="AF484" s="0" t="s">
        <v>6208</v>
      </c>
      <c r="AG484" s="0" t="n">
        <v>2</v>
      </c>
      <c r="AH484" s="0" t="s">
        <v>6209</v>
      </c>
      <c r="AI484" s="0" t="s">
        <v>6210</v>
      </c>
      <c r="AJ484" s="0" t="n">
        <v>0</v>
      </c>
      <c r="AK484" s="0" t="s">
        <v>2118</v>
      </c>
      <c r="AL484" s="0" t="n">
        <f aca="false">FALSE()</f>
        <v>0</v>
      </c>
      <c r="AM484" s="0" t="n">
        <f aca="false">TRUE()</f>
        <v>1</v>
      </c>
      <c r="AN484" s="0" t="n">
        <f aca="false">FALSE()</f>
        <v>0</v>
      </c>
      <c r="AO484" s="0" t="n">
        <f aca="false">FALSE()</f>
        <v>0</v>
      </c>
      <c r="AP484" s="0" t="n">
        <f aca="false">TRUE()</f>
        <v>1</v>
      </c>
      <c r="AQ484" s="380" t="n">
        <v>44589.6520833333</v>
      </c>
      <c r="AR484" s="380" t="n">
        <v>44589.4166666667</v>
      </c>
      <c r="AS484" s="0" t="s">
        <v>6211</v>
      </c>
      <c r="AT484" s="0" t="s">
        <v>2170</v>
      </c>
      <c r="AU484" s="0" t="s">
        <v>2170</v>
      </c>
    </row>
    <row r="485" customFormat="false" ht="15" hidden="true" customHeight="false" outlineLevel="0" collapsed="false">
      <c r="A485" s="0" t="s">
        <v>6212</v>
      </c>
      <c r="B485" s="0" t="s">
        <v>6213</v>
      </c>
      <c r="C485" s="0" t="s">
        <v>6214</v>
      </c>
      <c r="D485" s="0" t="s">
        <v>2297</v>
      </c>
      <c r="E485" s="0" t="s">
        <v>6212</v>
      </c>
      <c r="F485" s="0" t="n">
        <v>1</v>
      </c>
      <c r="G485" s="0" t="s">
        <v>2298</v>
      </c>
      <c r="H485" s="0" t="s">
        <v>2170</v>
      </c>
      <c r="I485" s="0" t="s">
        <v>2170</v>
      </c>
      <c r="J485" s="0" t="s">
        <v>2170</v>
      </c>
      <c r="K485" s="0" t="s">
        <v>2170</v>
      </c>
      <c r="L485" s="0" t="s">
        <v>2170</v>
      </c>
      <c r="M485" s="0" t="s">
        <v>2170</v>
      </c>
      <c r="N485" s="0" t="n">
        <f aca="false">FALSE()</f>
        <v>0</v>
      </c>
      <c r="O485" s="0" t="s">
        <v>6215</v>
      </c>
      <c r="P485" s="0" t="s">
        <v>2300</v>
      </c>
      <c r="Q485" s="380" t="n">
        <v>25569.125</v>
      </c>
      <c r="R485" s="0" t="n">
        <v>378021539</v>
      </c>
      <c r="S485" s="0" t="s">
        <v>2301</v>
      </c>
      <c r="T485" s="0" t="s">
        <v>2302</v>
      </c>
      <c r="U485" s="0" t="s">
        <v>2574</v>
      </c>
      <c r="V485" s="0" t="n">
        <v>860000000</v>
      </c>
      <c r="W485" s="0" t="s">
        <v>6216</v>
      </c>
      <c r="X485" s="0" t="n">
        <v>4</v>
      </c>
      <c r="Y485" s="0" t="n">
        <f aca="false">FALSE()</f>
        <v>0</v>
      </c>
      <c r="Z485" s="0" t="n">
        <f aca="false">FALSE()</f>
        <v>0</v>
      </c>
      <c r="AA485" s="0" t="n">
        <f aca="false">FALSE()</f>
        <v>0</v>
      </c>
      <c r="AB485" s="0" t="n">
        <f aca="false">TRUE()</f>
        <v>1</v>
      </c>
      <c r="AC485" s="0" t="n">
        <v>1</v>
      </c>
      <c r="AD485" s="0" t="s">
        <v>2129</v>
      </c>
      <c r="AE485" s="0" t="n">
        <f aca="false">TRUE()</f>
        <v>1</v>
      </c>
      <c r="AF485" s="0" t="s">
        <v>6217</v>
      </c>
      <c r="AG485" s="0" t="n">
        <v>2</v>
      </c>
      <c r="AH485" s="0" t="s">
        <v>6218</v>
      </c>
      <c r="AI485" s="0" t="s">
        <v>6219</v>
      </c>
      <c r="AJ485" s="0" t="n">
        <v>0</v>
      </c>
      <c r="AK485" s="0" t="s">
        <v>2118</v>
      </c>
      <c r="AL485" s="0" t="n">
        <f aca="false">FALSE()</f>
        <v>0</v>
      </c>
      <c r="AM485" s="0" t="n">
        <f aca="false">TRUE()</f>
        <v>1</v>
      </c>
      <c r="AN485" s="0" t="n">
        <f aca="false">FALSE()</f>
        <v>0</v>
      </c>
      <c r="AO485" s="0" t="n">
        <f aca="false">FALSE()</f>
        <v>0</v>
      </c>
      <c r="AP485" s="0" t="n">
        <f aca="false">FALSE()</f>
        <v>0</v>
      </c>
      <c r="AQ485" s="380" t="n">
        <v>43123.7229166667</v>
      </c>
      <c r="AR485" s="380" t="n">
        <v>32398.1666666667</v>
      </c>
      <c r="AS485" s="0" t="s">
        <v>6220</v>
      </c>
      <c r="AT485" s="0" t="s">
        <v>2170</v>
      </c>
      <c r="AU485" s="0" t="s">
        <v>2170</v>
      </c>
    </row>
    <row r="486" customFormat="false" ht="15" hidden="true" customHeight="false" outlineLevel="0" collapsed="false">
      <c r="A486" s="0" t="s">
        <v>6221</v>
      </c>
      <c r="B486" s="0" t="s">
        <v>6222</v>
      </c>
      <c r="C486" s="0" t="s">
        <v>6223</v>
      </c>
      <c r="D486" s="0" t="s">
        <v>2297</v>
      </c>
      <c r="E486" s="0" t="s">
        <v>6221</v>
      </c>
      <c r="F486" s="0" t="n">
        <v>1</v>
      </c>
      <c r="G486" s="0" t="s">
        <v>2298</v>
      </c>
      <c r="H486" s="0" t="s">
        <v>2170</v>
      </c>
      <c r="I486" s="0" t="s">
        <v>2170</v>
      </c>
      <c r="J486" s="0" t="s">
        <v>2170</v>
      </c>
      <c r="K486" s="0" t="s">
        <v>2170</v>
      </c>
      <c r="L486" s="0" t="s">
        <v>2170</v>
      </c>
      <c r="M486" s="0" t="s">
        <v>2170</v>
      </c>
      <c r="N486" s="0" t="n">
        <f aca="false">FALSE()</f>
        <v>0</v>
      </c>
      <c r="O486" s="0" t="s">
        <v>6224</v>
      </c>
      <c r="P486" s="0" t="s">
        <v>2300</v>
      </c>
      <c r="Q486" s="380" t="n">
        <v>25569.125</v>
      </c>
      <c r="R486" s="0" t="n">
        <v>55129976</v>
      </c>
      <c r="S486" s="0" t="s">
        <v>2301</v>
      </c>
      <c r="T486" s="0" t="s">
        <v>2302</v>
      </c>
      <c r="U486" s="0" t="s">
        <v>2574</v>
      </c>
      <c r="V486" s="0" t="n">
        <v>120000000</v>
      </c>
      <c r="W486" s="0" t="s">
        <v>2356</v>
      </c>
      <c r="X486" s="0" t="n">
        <v>4</v>
      </c>
      <c r="Y486" s="0" t="n">
        <f aca="false">FALSE()</f>
        <v>0</v>
      </c>
      <c r="Z486" s="0" t="n">
        <f aca="false">FALSE()</f>
        <v>0</v>
      </c>
      <c r="AA486" s="0" t="n">
        <f aca="false">FALSE()</f>
        <v>0</v>
      </c>
      <c r="AB486" s="0" t="n">
        <f aca="false">TRUE()</f>
        <v>1</v>
      </c>
      <c r="AC486" s="0" t="n">
        <v>1</v>
      </c>
      <c r="AD486" s="0" t="s">
        <v>2129</v>
      </c>
      <c r="AE486" s="0" t="n">
        <f aca="false">TRUE()</f>
        <v>1</v>
      </c>
      <c r="AF486" s="0" t="s">
        <v>6225</v>
      </c>
      <c r="AG486" s="0" t="n">
        <v>2</v>
      </c>
      <c r="AH486" s="0" t="s">
        <v>6226</v>
      </c>
      <c r="AI486" s="0" t="s">
        <v>6227</v>
      </c>
      <c r="AJ486" s="0" t="n">
        <v>0</v>
      </c>
      <c r="AK486" s="0" t="s">
        <v>2118</v>
      </c>
      <c r="AL486" s="0" t="n">
        <f aca="false">FALSE()</f>
        <v>0</v>
      </c>
      <c r="AM486" s="0" t="n">
        <f aca="false">TRUE()</f>
        <v>1</v>
      </c>
      <c r="AN486" s="0" t="n">
        <f aca="false">FALSE()</f>
        <v>0</v>
      </c>
      <c r="AO486" s="0" t="n">
        <f aca="false">FALSE()</f>
        <v>0</v>
      </c>
      <c r="AP486" s="0" t="n">
        <f aca="false">FALSE()</f>
        <v>0</v>
      </c>
      <c r="AQ486" s="380" t="n">
        <v>44041.6881944445</v>
      </c>
      <c r="AR486" s="380" t="n">
        <v>44041.4166666667</v>
      </c>
      <c r="AS486" s="0" t="s">
        <v>6228</v>
      </c>
      <c r="AT486" s="0" t="s">
        <v>2170</v>
      </c>
      <c r="AU486" s="0" t="s">
        <v>2170</v>
      </c>
    </row>
    <row r="487" customFormat="false" ht="15" hidden="true" customHeight="false" outlineLevel="0" collapsed="false">
      <c r="A487" s="0" t="s">
        <v>6229</v>
      </c>
      <c r="B487" s="0" t="s">
        <v>6230</v>
      </c>
      <c r="C487" s="0" t="s">
        <v>6231</v>
      </c>
      <c r="D487" s="0" t="s">
        <v>2297</v>
      </c>
      <c r="E487" s="0" t="s">
        <v>6229</v>
      </c>
      <c r="F487" s="0" t="n">
        <v>1</v>
      </c>
      <c r="G487" s="0" t="s">
        <v>2298</v>
      </c>
      <c r="H487" s="0" t="s">
        <v>2170</v>
      </c>
      <c r="I487" s="0" t="s">
        <v>2170</v>
      </c>
      <c r="J487" s="0" t="s">
        <v>2170</v>
      </c>
      <c r="K487" s="0" t="s">
        <v>2170</v>
      </c>
      <c r="L487" s="0" t="s">
        <v>2170</v>
      </c>
      <c r="M487" s="0" t="s">
        <v>2170</v>
      </c>
      <c r="N487" s="0" t="n">
        <f aca="false">FALSE()</f>
        <v>0</v>
      </c>
      <c r="O487" s="0" t="s">
        <v>6232</v>
      </c>
      <c r="P487" s="0" t="s">
        <v>2300</v>
      </c>
      <c r="Q487" s="380" t="n">
        <v>38190.1666666667</v>
      </c>
      <c r="R487" s="0" t="n">
        <v>715631400</v>
      </c>
      <c r="S487" s="0" t="s">
        <v>5106</v>
      </c>
      <c r="T487" s="0" t="s">
        <v>5107</v>
      </c>
      <c r="U487" s="0" t="s">
        <v>2116</v>
      </c>
      <c r="V487" s="0" t="n">
        <v>0</v>
      </c>
      <c r="W487" s="0" t="s">
        <v>2400</v>
      </c>
      <c r="X487" s="0" t="n">
        <v>4</v>
      </c>
      <c r="Y487" s="0" t="n">
        <f aca="false">FALSE()</f>
        <v>0</v>
      </c>
      <c r="Z487" s="0" t="n">
        <f aca="false">FALSE()</f>
        <v>0</v>
      </c>
      <c r="AA487" s="0" t="n">
        <f aca="false">FALSE()</f>
        <v>0</v>
      </c>
      <c r="AB487" s="0" t="n">
        <f aca="false">TRUE()</f>
        <v>1</v>
      </c>
      <c r="AC487" s="0" t="n">
        <v>3</v>
      </c>
      <c r="AD487" s="0" t="s">
        <v>2129</v>
      </c>
      <c r="AE487" s="0" t="n">
        <f aca="false">TRUE()</f>
        <v>1</v>
      </c>
      <c r="AF487" s="0" t="s">
        <v>6233</v>
      </c>
      <c r="AG487" s="0" t="n">
        <v>2</v>
      </c>
      <c r="AH487" s="0" t="s">
        <v>6234</v>
      </c>
      <c r="AI487" s="0" t="s">
        <v>6235</v>
      </c>
      <c r="AJ487" s="0" t="n">
        <v>0</v>
      </c>
      <c r="AK487" s="0" t="s">
        <v>2118</v>
      </c>
      <c r="AL487" s="0" t="n">
        <f aca="false">FALSE()</f>
        <v>0</v>
      </c>
      <c r="AM487" s="0" t="n">
        <f aca="false">TRUE()</f>
        <v>1</v>
      </c>
      <c r="AN487" s="0" t="n">
        <f aca="false">FALSE()</f>
        <v>0</v>
      </c>
      <c r="AO487" s="0" t="n">
        <f aca="false">FALSE()</f>
        <v>0</v>
      </c>
      <c r="AP487" s="0" t="n">
        <f aca="false">FALSE()</f>
        <v>0</v>
      </c>
      <c r="AQ487" s="380" t="n">
        <v>43123.5409722222</v>
      </c>
      <c r="AR487" s="380" t="n">
        <v>38190.1666666667</v>
      </c>
      <c r="AS487" s="0" t="s">
        <v>6236</v>
      </c>
      <c r="AT487" s="0" t="s">
        <v>2170</v>
      </c>
      <c r="AU487" s="0" t="s">
        <v>2170</v>
      </c>
    </row>
    <row r="488" customFormat="false" ht="15" hidden="true" customHeight="false" outlineLevel="0" collapsed="false">
      <c r="A488" s="0" t="s">
        <v>6237</v>
      </c>
      <c r="B488" s="0" t="s">
        <v>6238</v>
      </c>
      <c r="C488" s="0" t="s">
        <v>6239</v>
      </c>
      <c r="D488" s="0" t="s">
        <v>2297</v>
      </c>
      <c r="E488" s="0" t="s">
        <v>6237</v>
      </c>
      <c r="F488" s="0" t="n">
        <v>1</v>
      </c>
      <c r="G488" s="0" t="s">
        <v>2298</v>
      </c>
      <c r="H488" s="0" t="s">
        <v>2170</v>
      </c>
      <c r="I488" s="0" t="s">
        <v>2170</v>
      </c>
      <c r="J488" s="0" t="s">
        <v>2170</v>
      </c>
      <c r="K488" s="0" t="s">
        <v>2170</v>
      </c>
      <c r="L488" s="0" t="s">
        <v>2170</v>
      </c>
      <c r="M488" s="0" t="s">
        <v>2170</v>
      </c>
      <c r="N488" s="0" t="n">
        <f aca="false">FALSE()</f>
        <v>0</v>
      </c>
      <c r="O488" s="0" t="s">
        <v>6240</v>
      </c>
      <c r="P488" s="0" t="s">
        <v>2300</v>
      </c>
      <c r="Q488" s="380" t="n">
        <v>26673.125</v>
      </c>
      <c r="R488" s="0" t="n">
        <v>479689781</v>
      </c>
      <c r="S488" s="0" t="s">
        <v>2301</v>
      </c>
      <c r="T488" s="0" t="s">
        <v>2302</v>
      </c>
      <c r="U488" s="0" t="s">
        <v>2365</v>
      </c>
      <c r="V488" s="0" t="n">
        <v>1200000000</v>
      </c>
      <c r="W488" s="0" t="s">
        <v>4808</v>
      </c>
      <c r="X488" s="0" t="n">
        <v>4</v>
      </c>
      <c r="Y488" s="0" t="n">
        <f aca="false">FALSE()</f>
        <v>0</v>
      </c>
      <c r="Z488" s="0" t="n">
        <f aca="false">FALSE()</f>
        <v>0</v>
      </c>
      <c r="AA488" s="0" t="n">
        <f aca="false">FALSE()</f>
        <v>0</v>
      </c>
      <c r="AB488" s="0" t="n">
        <f aca="false">TRUE()</f>
        <v>1</v>
      </c>
      <c r="AC488" s="0" t="n">
        <v>1</v>
      </c>
      <c r="AD488" s="0" t="s">
        <v>2129</v>
      </c>
      <c r="AE488" s="0" t="n">
        <f aca="false">TRUE()</f>
        <v>1</v>
      </c>
      <c r="AF488" s="0" t="s">
        <v>6241</v>
      </c>
      <c r="AG488" s="0" t="n">
        <v>2</v>
      </c>
      <c r="AH488" s="0" t="s">
        <v>6242</v>
      </c>
      <c r="AI488" s="0" t="s">
        <v>6243</v>
      </c>
      <c r="AJ488" s="0" t="n">
        <v>0</v>
      </c>
      <c r="AK488" s="0" t="s">
        <v>2118</v>
      </c>
      <c r="AL488" s="0" t="n">
        <f aca="false">FALSE()</f>
        <v>0</v>
      </c>
      <c r="AM488" s="0" t="n">
        <f aca="false">TRUE()</f>
        <v>1</v>
      </c>
      <c r="AN488" s="0" t="n">
        <f aca="false">FALSE()</f>
        <v>0</v>
      </c>
      <c r="AO488" s="0" t="n">
        <f aca="false">FALSE()</f>
        <v>0</v>
      </c>
      <c r="AP488" s="0" t="n">
        <f aca="false">FALSE()</f>
        <v>0</v>
      </c>
      <c r="AQ488" s="380" t="n">
        <v>43123.7291666667</v>
      </c>
      <c r="AR488" s="380" t="n">
        <v>32398.1666666667</v>
      </c>
      <c r="AS488" s="0" t="s">
        <v>6244</v>
      </c>
      <c r="AT488" s="0" t="s">
        <v>2170</v>
      </c>
      <c r="AU488" s="0" t="s">
        <v>2170</v>
      </c>
    </row>
    <row r="489" customFormat="false" ht="15" hidden="true" customHeight="false" outlineLevel="0" collapsed="false">
      <c r="A489" s="0" t="s">
        <v>6245</v>
      </c>
      <c r="B489" s="0" t="s">
        <v>6246</v>
      </c>
      <c r="C489" s="0" t="s">
        <v>6247</v>
      </c>
      <c r="D489" s="0" t="s">
        <v>2297</v>
      </c>
      <c r="E489" s="0" t="s">
        <v>6245</v>
      </c>
      <c r="F489" s="0" t="n">
        <v>1</v>
      </c>
      <c r="G489" s="0" t="s">
        <v>2298</v>
      </c>
      <c r="H489" s="0" t="s">
        <v>2170</v>
      </c>
      <c r="I489" s="0" t="s">
        <v>2170</v>
      </c>
      <c r="J489" s="0" t="s">
        <v>2170</v>
      </c>
      <c r="K489" s="0" t="s">
        <v>2170</v>
      </c>
      <c r="L489" s="0" t="s">
        <v>2170</v>
      </c>
      <c r="M489" s="0" t="s">
        <v>2170</v>
      </c>
      <c r="N489" s="0" t="n">
        <f aca="false">FALSE()</f>
        <v>0</v>
      </c>
      <c r="O489" s="0" t="s">
        <v>6248</v>
      </c>
      <c r="P489" s="0" t="s">
        <v>2300</v>
      </c>
      <c r="Q489" s="380" t="n">
        <v>25569.125</v>
      </c>
      <c r="R489" s="0" t="n">
        <v>30934688</v>
      </c>
      <c r="S489" s="0" t="s">
        <v>2301</v>
      </c>
      <c r="T489" s="0" t="s">
        <v>2302</v>
      </c>
      <c r="U489" s="0" t="s">
        <v>2330</v>
      </c>
      <c r="V489" s="0" t="n">
        <v>95000000</v>
      </c>
      <c r="W489" s="0" t="s">
        <v>2312</v>
      </c>
      <c r="X489" s="0" t="n">
        <v>1</v>
      </c>
      <c r="Y489" s="0" t="n">
        <f aca="false">FALSE()</f>
        <v>0</v>
      </c>
      <c r="Z489" s="0" t="n">
        <f aca="false">FALSE()</f>
        <v>0</v>
      </c>
      <c r="AA489" s="0" t="n">
        <f aca="false">FALSE()</f>
        <v>0</v>
      </c>
      <c r="AB489" s="0" t="n">
        <f aca="false">FALSE()</f>
        <v>0</v>
      </c>
      <c r="AC489" s="0" t="n">
        <v>1</v>
      </c>
      <c r="AD489" s="0" t="s">
        <v>2129</v>
      </c>
      <c r="AE489" s="0" t="n">
        <f aca="false">TRUE()</f>
        <v>1</v>
      </c>
      <c r="AF489" s="0" t="s">
        <v>6249</v>
      </c>
      <c r="AG489" s="0" t="n">
        <v>2</v>
      </c>
      <c r="AH489" s="0" t="s">
        <v>6250</v>
      </c>
      <c r="AI489" s="0" t="s">
        <v>6251</v>
      </c>
      <c r="AJ489" s="0" t="n">
        <v>0</v>
      </c>
      <c r="AK489" s="0" t="s">
        <v>2118</v>
      </c>
      <c r="AL489" s="0" t="n">
        <f aca="false">FALSE()</f>
        <v>0</v>
      </c>
      <c r="AM489" s="0" t="n">
        <f aca="false">TRUE()</f>
        <v>1</v>
      </c>
      <c r="AN489" s="0" t="n">
        <f aca="false">FALSE()</f>
        <v>0</v>
      </c>
      <c r="AO489" s="0" t="n">
        <f aca="false">FALSE()</f>
        <v>0</v>
      </c>
      <c r="AP489" s="0" t="n">
        <f aca="false">FALSE()</f>
        <v>0</v>
      </c>
      <c r="AQ489" s="380" t="n">
        <v>45028.6451388889</v>
      </c>
      <c r="AR489" s="380" t="n">
        <v>45028.4166666667</v>
      </c>
      <c r="AS489" s="0" t="s">
        <v>6252</v>
      </c>
      <c r="AT489" s="0" t="s">
        <v>2170</v>
      </c>
      <c r="AU489" s="0" t="s">
        <v>2170</v>
      </c>
    </row>
    <row r="490" customFormat="false" ht="15" hidden="true" customHeight="false" outlineLevel="0" collapsed="false">
      <c r="A490" s="0" t="s">
        <v>6253</v>
      </c>
      <c r="B490" s="0" t="s">
        <v>6254</v>
      </c>
      <c r="C490" s="0" t="s">
        <v>6255</v>
      </c>
      <c r="D490" s="0" t="s">
        <v>2297</v>
      </c>
      <c r="E490" s="0" t="s">
        <v>6253</v>
      </c>
      <c r="F490" s="0" t="n">
        <v>1</v>
      </c>
      <c r="G490" s="0" t="s">
        <v>2298</v>
      </c>
      <c r="H490" s="0" t="s">
        <v>2170</v>
      </c>
      <c r="I490" s="0" t="s">
        <v>2170</v>
      </c>
      <c r="J490" s="0" t="s">
        <v>2170</v>
      </c>
      <c r="K490" s="0" t="s">
        <v>2170</v>
      </c>
      <c r="L490" s="0" t="s">
        <v>2170</v>
      </c>
      <c r="M490" s="0" t="s">
        <v>2170</v>
      </c>
      <c r="N490" s="0" t="n">
        <f aca="false">FALSE()</f>
        <v>0</v>
      </c>
      <c r="O490" s="0" t="s">
        <v>6256</v>
      </c>
      <c r="P490" s="0" t="s">
        <v>2300</v>
      </c>
      <c r="Q490" s="380" t="n">
        <v>35882.125</v>
      </c>
      <c r="R490" s="0" t="n">
        <v>325656362</v>
      </c>
      <c r="S490" s="0" t="s">
        <v>2301</v>
      </c>
      <c r="T490" s="0" t="s">
        <v>2302</v>
      </c>
      <c r="U490" s="0" t="s">
        <v>2365</v>
      </c>
      <c r="V490" s="0" t="n">
        <v>352902263</v>
      </c>
      <c r="W490" s="0" t="s">
        <v>2366</v>
      </c>
      <c r="X490" s="0" t="n">
        <v>4</v>
      </c>
      <c r="Y490" s="0" t="n">
        <f aca="false">FALSE()</f>
        <v>0</v>
      </c>
      <c r="Z490" s="0" t="n">
        <f aca="false">FALSE()</f>
        <v>0</v>
      </c>
      <c r="AA490" s="0" t="n">
        <f aca="false">FALSE()</f>
        <v>0</v>
      </c>
      <c r="AB490" s="0" t="n">
        <f aca="false">TRUE()</f>
        <v>1</v>
      </c>
      <c r="AC490" s="0" t="n">
        <v>1</v>
      </c>
      <c r="AD490" s="0" t="s">
        <v>2129</v>
      </c>
      <c r="AE490" s="0" t="n">
        <f aca="false">TRUE()</f>
        <v>1</v>
      </c>
      <c r="AF490" s="0" t="s">
        <v>6257</v>
      </c>
      <c r="AG490" s="0" t="n">
        <v>2</v>
      </c>
      <c r="AH490" s="0" t="s">
        <v>6258</v>
      </c>
      <c r="AI490" s="0" t="s">
        <v>6259</v>
      </c>
      <c r="AJ490" s="0" t="n">
        <v>0</v>
      </c>
      <c r="AK490" s="0" t="s">
        <v>2118</v>
      </c>
      <c r="AL490" s="0" t="n">
        <f aca="false">FALSE()</f>
        <v>0</v>
      </c>
      <c r="AM490" s="0" t="n">
        <f aca="false">TRUE()</f>
        <v>1</v>
      </c>
      <c r="AN490" s="0" t="n">
        <f aca="false">FALSE()</f>
        <v>0</v>
      </c>
      <c r="AO490" s="0" t="n">
        <f aca="false">FALSE()</f>
        <v>0</v>
      </c>
      <c r="AP490" s="0" t="n">
        <f aca="false">FALSE()</f>
        <v>0</v>
      </c>
      <c r="AQ490" s="380" t="n">
        <v>43123.7284722222</v>
      </c>
      <c r="AR490" s="380" t="n">
        <v>35877.125</v>
      </c>
      <c r="AS490" s="0" t="s">
        <v>6260</v>
      </c>
      <c r="AT490" s="0" t="s">
        <v>2170</v>
      </c>
      <c r="AU490" s="0" t="s">
        <v>2170</v>
      </c>
    </row>
    <row r="491" customFormat="false" ht="15" hidden="true" customHeight="false" outlineLevel="0" collapsed="false">
      <c r="A491" s="0" t="s">
        <v>924</v>
      </c>
      <c r="B491" s="0" t="s">
        <v>6261</v>
      </c>
      <c r="C491" s="0" t="s">
        <v>921</v>
      </c>
      <c r="D491" s="0" t="s">
        <v>720</v>
      </c>
      <c r="E491" s="0" t="s">
        <v>924</v>
      </c>
      <c r="F491" s="0" t="n">
        <v>1</v>
      </c>
      <c r="G491" s="0" t="s">
        <v>434</v>
      </c>
      <c r="H491" s="0" t="s">
        <v>2596</v>
      </c>
      <c r="I491" s="0" t="s">
        <v>2596</v>
      </c>
      <c r="J491" s="0" t="s">
        <v>2723</v>
      </c>
      <c r="K491" s="0" t="s">
        <v>6262</v>
      </c>
      <c r="L491" s="0" t="s">
        <v>2783</v>
      </c>
      <c r="M491" s="0" t="s">
        <v>2726</v>
      </c>
      <c r="N491" s="0" t="n">
        <f aca="false">TRUE()</f>
        <v>1</v>
      </c>
      <c r="O491" s="0" t="s">
        <v>6263</v>
      </c>
      <c r="P491" s="0" t="s">
        <v>2601</v>
      </c>
      <c r="Q491" s="380" t="n">
        <v>43640.125</v>
      </c>
      <c r="R491" s="0" t="n">
        <v>638848896</v>
      </c>
      <c r="S491" s="0" t="s">
        <v>601</v>
      </c>
      <c r="T491" s="0" t="s">
        <v>2602</v>
      </c>
      <c r="U491" s="0" t="s">
        <v>2114</v>
      </c>
      <c r="V491" s="0" t="n">
        <v>638848896</v>
      </c>
      <c r="W491" s="0" t="s">
        <v>6264</v>
      </c>
      <c r="X491" s="0" t="n">
        <v>5</v>
      </c>
      <c r="Y491" s="0" t="n">
        <f aca="false">FALSE()</f>
        <v>0</v>
      </c>
      <c r="Z491" s="0" t="n">
        <f aca="false">TRUE()</f>
        <v>1</v>
      </c>
      <c r="AA491" s="0" t="n">
        <f aca="false">TRUE()</f>
        <v>1</v>
      </c>
      <c r="AB491" s="0" t="n">
        <f aca="false">FALSE()</f>
        <v>0</v>
      </c>
      <c r="AC491" s="0" t="n">
        <v>1</v>
      </c>
      <c r="AD491" s="0" t="s">
        <v>2137</v>
      </c>
      <c r="AE491" s="0" t="n">
        <f aca="false">TRUE()</f>
        <v>1</v>
      </c>
      <c r="AF491" s="0" t="s">
        <v>6265</v>
      </c>
      <c r="AG491" s="0" t="n">
        <v>1</v>
      </c>
      <c r="AH491" s="0" t="s">
        <v>6266</v>
      </c>
      <c r="AI491" s="0" t="s">
        <v>6267</v>
      </c>
      <c r="AJ491" s="0" t="n">
        <v>0</v>
      </c>
      <c r="AK491" s="0" t="s">
        <v>2118</v>
      </c>
      <c r="AL491" s="0" t="n">
        <f aca="false">TRUE()</f>
        <v>1</v>
      </c>
      <c r="AM491" s="0" t="n">
        <f aca="false">FALSE()</f>
        <v>0</v>
      </c>
      <c r="AN491" s="0" t="n">
        <f aca="false">TRUE()</f>
        <v>1</v>
      </c>
      <c r="AO491" s="0" t="n">
        <f aca="false">FALSE()</f>
        <v>0</v>
      </c>
      <c r="AP491" s="0" t="n">
        <f aca="false">TRUE()</f>
        <v>1</v>
      </c>
      <c r="AQ491" s="380" t="n">
        <v>43881.4402777778</v>
      </c>
      <c r="AR491" s="380" t="n">
        <v>43881.4166666667</v>
      </c>
      <c r="AS491" s="0" t="s">
        <v>6268</v>
      </c>
      <c r="AT491" s="0" t="s">
        <v>2723</v>
      </c>
      <c r="AU491" s="0" t="s">
        <v>6262</v>
      </c>
    </row>
    <row r="492" customFormat="false" ht="15" hidden="true" customHeight="false" outlineLevel="0" collapsed="false">
      <c r="A492" s="0" t="s">
        <v>6269</v>
      </c>
      <c r="B492" s="0" t="s">
        <v>6270</v>
      </c>
      <c r="C492" s="0" t="s">
        <v>6271</v>
      </c>
      <c r="D492" s="0" t="s">
        <v>2297</v>
      </c>
      <c r="E492" s="0" t="s">
        <v>6269</v>
      </c>
      <c r="F492" s="0" t="n">
        <v>1</v>
      </c>
      <c r="G492" s="0" t="s">
        <v>2298</v>
      </c>
      <c r="H492" s="0" t="s">
        <v>2170</v>
      </c>
      <c r="I492" s="0" t="s">
        <v>2170</v>
      </c>
      <c r="J492" s="0" t="s">
        <v>2170</v>
      </c>
      <c r="K492" s="0" t="s">
        <v>2170</v>
      </c>
      <c r="L492" s="0" t="s">
        <v>2170</v>
      </c>
      <c r="M492" s="0" t="s">
        <v>2170</v>
      </c>
      <c r="N492" s="0" t="n">
        <f aca="false">FALSE()</f>
        <v>0</v>
      </c>
      <c r="O492" s="0" t="s">
        <v>6272</v>
      </c>
      <c r="P492" s="0" t="s">
        <v>2300</v>
      </c>
      <c r="Q492" s="380" t="n">
        <v>25569.125</v>
      </c>
      <c r="R492" s="0" t="n">
        <v>16148796</v>
      </c>
      <c r="S492" s="0" t="s">
        <v>2301</v>
      </c>
      <c r="T492" s="0" t="s">
        <v>2302</v>
      </c>
      <c r="U492" s="0" t="s">
        <v>610</v>
      </c>
      <c r="V492" s="0" t="n">
        <v>50000000</v>
      </c>
      <c r="W492" s="0" t="s">
        <v>3351</v>
      </c>
      <c r="X492" s="0" t="n">
        <v>4</v>
      </c>
      <c r="Y492" s="0" t="n">
        <f aca="false">FALSE()</f>
        <v>0</v>
      </c>
      <c r="Z492" s="0" t="n">
        <f aca="false">FALSE()</f>
        <v>0</v>
      </c>
      <c r="AA492" s="0" t="n">
        <f aca="false">FALSE()</f>
        <v>0</v>
      </c>
      <c r="AB492" s="0" t="n">
        <f aca="false">TRUE()</f>
        <v>1</v>
      </c>
      <c r="AC492" s="0" t="n">
        <v>1</v>
      </c>
      <c r="AD492" s="0" t="s">
        <v>2129</v>
      </c>
      <c r="AE492" s="0" t="n">
        <f aca="false">TRUE()</f>
        <v>1</v>
      </c>
      <c r="AF492" s="0" t="s">
        <v>6273</v>
      </c>
      <c r="AG492" s="0" t="n">
        <v>2</v>
      </c>
      <c r="AH492" s="0" t="s">
        <v>6274</v>
      </c>
      <c r="AI492" s="0" t="s">
        <v>6275</v>
      </c>
      <c r="AJ492" s="0" t="n">
        <v>0</v>
      </c>
      <c r="AK492" s="0" t="s">
        <v>2118</v>
      </c>
      <c r="AL492" s="0" t="n">
        <f aca="false">FALSE()</f>
        <v>0</v>
      </c>
      <c r="AM492" s="0" t="n">
        <f aca="false">TRUE()</f>
        <v>1</v>
      </c>
      <c r="AN492" s="0" t="n">
        <f aca="false">FALSE()</f>
        <v>0</v>
      </c>
      <c r="AO492" s="0" t="n">
        <f aca="false">FALSE()</f>
        <v>0</v>
      </c>
      <c r="AP492" s="0" t="n">
        <f aca="false">FALSE()</f>
        <v>0</v>
      </c>
      <c r="AQ492" s="380" t="n">
        <v>44041.6875</v>
      </c>
      <c r="AR492" s="380" t="n">
        <v>44041.4166666667</v>
      </c>
      <c r="AS492" s="0" t="s">
        <v>6276</v>
      </c>
      <c r="AT492" s="0" t="s">
        <v>2170</v>
      </c>
      <c r="AU492" s="0" t="s">
        <v>2170</v>
      </c>
    </row>
    <row r="493" customFormat="false" ht="15" hidden="true" customHeight="false" outlineLevel="0" collapsed="false">
      <c r="A493" s="0" t="s">
        <v>6277</v>
      </c>
      <c r="B493" s="0" t="s">
        <v>6278</v>
      </c>
      <c r="C493" s="0" t="s">
        <v>6279</v>
      </c>
      <c r="D493" s="0" t="s">
        <v>2297</v>
      </c>
      <c r="E493" s="0" t="s">
        <v>6277</v>
      </c>
      <c r="F493" s="0" t="n">
        <v>1</v>
      </c>
      <c r="G493" s="0" t="s">
        <v>2298</v>
      </c>
      <c r="H493" s="0" t="s">
        <v>2170</v>
      </c>
      <c r="I493" s="0" t="s">
        <v>2170</v>
      </c>
      <c r="J493" s="0" t="s">
        <v>2170</v>
      </c>
      <c r="K493" s="0" t="s">
        <v>2170</v>
      </c>
      <c r="L493" s="0" t="s">
        <v>2170</v>
      </c>
      <c r="M493" s="0" t="s">
        <v>2170</v>
      </c>
      <c r="N493" s="0" t="n">
        <f aca="false">FALSE()</f>
        <v>0</v>
      </c>
      <c r="O493" s="0" t="s">
        <v>6280</v>
      </c>
      <c r="P493" s="0" t="s">
        <v>2300</v>
      </c>
      <c r="Q493" s="380" t="n">
        <v>25569.125</v>
      </c>
      <c r="R493" s="0" t="n">
        <v>79033205</v>
      </c>
      <c r="S493" s="0" t="s">
        <v>2301</v>
      </c>
      <c r="T493" s="0" t="s">
        <v>2302</v>
      </c>
      <c r="U493" s="0" t="s">
        <v>2330</v>
      </c>
      <c r="V493" s="0" t="n">
        <v>200000000</v>
      </c>
      <c r="W493" s="0" t="s">
        <v>2321</v>
      </c>
      <c r="X493" s="0" t="n">
        <v>4</v>
      </c>
      <c r="Y493" s="0" t="n">
        <f aca="false">FALSE()</f>
        <v>0</v>
      </c>
      <c r="Z493" s="0" t="n">
        <f aca="false">FALSE()</f>
        <v>0</v>
      </c>
      <c r="AA493" s="0" t="n">
        <f aca="false">FALSE()</f>
        <v>0</v>
      </c>
      <c r="AB493" s="0" t="n">
        <f aca="false">FALSE()</f>
        <v>0</v>
      </c>
      <c r="AC493" s="0" t="n">
        <v>1</v>
      </c>
      <c r="AD493" s="0" t="s">
        <v>2129</v>
      </c>
      <c r="AE493" s="0" t="n">
        <f aca="false">TRUE()</f>
        <v>1</v>
      </c>
      <c r="AF493" s="0" t="s">
        <v>6281</v>
      </c>
      <c r="AG493" s="0" t="n">
        <v>2</v>
      </c>
      <c r="AH493" s="0" t="s">
        <v>6282</v>
      </c>
      <c r="AI493" s="0" t="s">
        <v>6283</v>
      </c>
      <c r="AJ493" s="0" t="n">
        <v>0</v>
      </c>
      <c r="AK493" s="0" t="s">
        <v>2118</v>
      </c>
      <c r="AL493" s="0" t="n">
        <f aca="false">FALSE()</f>
        <v>0</v>
      </c>
      <c r="AM493" s="0" t="n">
        <f aca="false">TRUE()</f>
        <v>1</v>
      </c>
      <c r="AN493" s="0" t="n">
        <f aca="false">FALSE()</f>
        <v>0</v>
      </c>
      <c r="AO493" s="0" t="n">
        <f aca="false">FALSE()</f>
        <v>0</v>
      </c>
      <c r="AP493" s="0" t="n">
        <f aca="false">TRUE()</f>
        <v>1</v>
      </c>
      <c r="AQ493" s="380" t="n">
        <v>44348.6715277778</v>
      </c>
      <c r="AR493" s="380" t="n">
        <v>44348.4166666667</v>
      </c>
      <c r="AS493" s="0" t="s">
        <v>6284</v>
      </c>
      <c r="AT493" s="0" t="s">
        <v>2170</v>
      </c>
      <c r="AU493" s="0" t="s">
        <v>2170</v>
      </c>
    </row>
    <row r="494" customFormat="false" ht="15" hidden="true" customHeight="false" outlineLevel="0" collapsed="false">
      <c r="A494" s="0" t="s">
        <v>6285</v>
      </c>
      <c r="B494" s="0" t="s">
        <v>6286</v>
      </c>
      <c r="C494" s="0" t="s">
        <v>6287</v>
      </c>
      <c r="D494" s="0" t="s">
        <v>2297</v>
      </c>
      <c r="E494" s="0" t="s">
        <v>6285</v>
      </c>
      <c r="F494" s="0" t="n">
        <v>1</v>
      </c>
      <c r="G494" s="0" t="s">
        <v>2298</v>
      </c>
      <c r="H494" s="0" t="s">
        <v>2170</v>
      </c>
      <c r="I494" s="0" t="s">
        <v>2170</v>
      </c>
      <c r="J494" s="0" t="s">
        <v>2170</v>
      </c>
      <c r="K494" s="0" t="s">
        <v>2170</v>
      </c>
      <c r="L494" s="0" t="s">
        <v>2170</v>
      </c>
      <c r="M494" s="0" t="s">
        <v>2170</v>
      </c>
      <c r="N494" s="0" t="n">
        <f aca="false">FALSE()</f>
        <v>0</v>
      </c>
      <c r="O494" s="0" t="s">
        <v>6288</v>
      </c>
      <c r="P494" s="0" t="s">
        <v>2300</v>
      </c>
      <c r="Q494" s="380" t="n">
        <v>25569.125</v>
      </c>
      <c r="R494" s="0" t="n">
        <v>56325382</v>
      </c>
      <c r="S494" s="0" t="s">
        <v>2301</v>
      </c>
      <c r="T494" s="0" t="s">
        <v>2302</v>
      </c>
      <c r="V494" s="0" t="n">
        <v>200000000</v>
      </c>
      <c r="W494" s="0" t="s">
        <v>2356</v>
      </c>
      <c r="X494" s="0" t="n">
        <v>4</v>
      </c>
      <c r="Y494" s="0" t="n">
        <f aca="false">FALSE()</f>
        <v>0</v>
      </c>
      <c r="Z494" s="0" t="n">
        <f aca="false">FALSE()</f>
        <v>0</v>
      </c>
      <c r="AA494" s="0" t="n">
        <f aca="false">FALSE()</f>
        <v>0</v>
      </c>
      <c r="AB494" s="0" t="n">
        <f aca="false">FALSE()</f>
        <v>0</v>
      </c>
      <c r="AC494" s="0" t="n">
        <v>1</v>
      </c>
      <c r="AD494" s="0" t="s">
        <v>2129</v>
      </c>
      <c r="AE494" s="0" t="n">
        <f aca="false">TRUE()</f>
        <v>1</v>
      </c>
      <c r="AF494" s="0" t="s">
        <v>6289</v>
      </c>
      <c r="AG494" s="0" t="n">
        <v>2</v>
      </c>
      <c r="AH494" s="0" t="s">
        <v>6290</v>
      </c>
      <c r="AI494" s="0" t="s">
        <v>6291</v>
      </c>
      <c r="AJ494" s="0" t="n">
        <v>0</v>
      </c>
      <c r="AK494" s="0" t="s">
        <v>2118</v>
      </c>
      <c r="AL494" s="0" t="n">
        <f aca="false">FALSE()</f>
        <v>0</v>
      </c>
      <c r="AM494" s="0" t="n">
        <f aca="false">TRUE()</f>
        <v>1</v>
      </c>
      <c r="AN494" s="0" t="n">
        <f aca="false">FALSE()</f>
        <v>0</v>
      </c>
      <c r="AO494" s="0" t="n">
        <f aca="false">FALSE()</f>
        <v>0</v>
      </c>
      <c r="AP494" s="0" t="n">
        <f aca="false">FALSE()</f>
        <v>0</v>
      </c>
      <c r="AQ494" s="380" t="n">
        <v>45028.6701388889</v>
      </c>
      <c r="AR494" s="380" t="n">
        <v>45028.4166666667</v>
      </c>
      <c r="AS494" s="0" t="s">
        <v>6292</v>
      </c>
      <c r="AT494" s="0" t="s">
        <v>2170</v>
      </c>
      <c r="AU494" s="0" t="s">
        <v>2170</v>
      </c>
    </row>
    <row r="495" customFormat="false" ht="15" hidden="true" customHeight="false" outlineLevel="0" collapsed="false">
      <c r="A495" s="0" t="s">
        <v>6293</v>
      </c>
      <c r="B495" s="0" t="s">
        <v>6294</v>
      </c>
      <c r="C495" s="0" t="s">
        <v>6295</v>
      </c>
      <c r="D495" s="0" t="s">
        <v>2297</v>
      </c>
      <c r="E495" s="0" t="s">
        <v>6293</v>
      </c>
      <c r="F495" s="0" t="n">
        <v>1</v>
      </c>
      <c r="G495" s="0" t="s">
        <v>2298</v>
      </c>
      <c r="H495" s="0" t="s">
        <v>2170</v>
      </c>
      <c r="I495" s="0" t="s">
        <v>2170</v>
      </c>
      <c r="J495" s="0" t="s">
        <v>2170</v>
      </c>
      <c r="K495" s="0" t="s">
        <v>2170</v>
      </c>
      <c r="L495" s="0" t="s">
        <v>2170</v>
      </c>
      <c r="M495" s="0" t="s">
        <v>2170</v>
      </c>
      <c r="N495" s="0" t="n">
        <f aca="false">FALSE()</f>
        <v>0</v>
      </c>
      <c r="O495" s="0" t="s">
        <v>6296</v>
      </c>
      <c r="P495" s="0" t="s">
        <v>2300</v>
      </c>
      <c r="Q495" s="380" t="n">
        <v>25569.125</v>
      </c>
      <c r="R495" s="0" t="n">
        <v>10309847</v>
      </c>
      <c r="S495" s="0" t="s">
        <v>2301</v>
      </c>
      <c r="T495" s="0" t="s">
        <v>2302</v>
      </c>
      <c r="U495" s="0" t="s">
        <v>2330</v>
      </c>
      <c r="V495" s="0" t="n">
        <v>80529575</v>
      </c>
      <c r="W495" s="0" t="s">
        <v>2312</v>
      </c>
      <c r="X495" s="0" t="n">
        <v>4</v>
      </c>
      <c r="Y495" s="0" t="n">
        <f aca="false">FALSE()</f>
        <v>0</v>
      </c>
      <c r="Z495" s="0" t="n">
        <f aca="false">FALSE()</f>
        <v>0</v>
      </c>
      <c r="AA495" s="0" t="n">
        <f aca="false">FALSE()</f>
        <v>0</v>
      </c>
      <c r="AB495" s="0" t="n">
        <f aca="false">FALSE()</f>
        <v>0</v>
      </c>
      <c r="AC495" s="0" t="n">
        <v>1</v>
      </c>
      <c r="AD495" s="0" t="s">
        <v>2129</v>
      </c>
      <c r="AE495" s="0" t="n">
        <f aca="false">TRUE()</f>
        <v>1</v>
      </c>
      <c r="AF495" s="0" t="s">
        <v>6297</v>
      </c>
      <c r="AG495" s="0" t="n">
        <v>2</v>
      </c>
      <c r="AH495" s="0" t="s">
        <v>6298</v>
      </c>
      <c r="AI495" s="0" t="s">
        <v>6299</v>
      </c>
      <c r="AJ495" s="0" t="n">
        <v>0</v>
      </c>
      <c r="AK495" s="0" t="s">
        <v>2118</v>
      </c>
      <c r="AL495" s="0" t="n">
        <f aca="false">FALSE()</f>
        <v>0</v>
      </c>
      <c r="AM495" s="0" t="n">
        <f aca="false">TRUE()</f>
        <v>1</v>
      </c>
      <c r="AN495" s="0" t="n">
        <f aca="false">FALSE()</f>
        <v>0</v>
      </c>
      <c r="AO495" s="0" t="n">
        <f aca="false">FALSE()</f>
        <v>0</v>
      </c>
      <c r="AP495" s="0" t="n">
        <f aca="false">TRUE()</f>
        <v>1</v>
      </c>
      <c r="AQ495" s="380" t="n">
        <v>44510.6465277778</v>
      </c>
      <c r="AR495" s="380" t="n">
        <v>44510.4166666667</v>
      </c>
      <c r="AS495" s="0" t="s">
        <v>6300</v>
      </c>
      <c r="AT495" s="0" t="s">
        <v>2170</v>
      </c>
      <c r="AU495" s="0" t="s">
        <v>2170</v>
      </c>
    </row>
    <row r="496" customFormat="false" ht="15" hidden="true" customHeight="false" outlineLevel="0" collapsed="false">
      <c r="A496" s="0" t="s">
        <v>6301</v>
      </c>
      <c r="B496" s="0" t="s">
        <v>6302</v>
      </c>
      <c r="C496" s="0" t="s">
        <v>6303</v>
      </c>
      <c r="D496" s="0" t="s">
        <v>2297</v>
      </c>
      <c r="E496" s="0" t="s">
        <v>6301</v>
      </c>
      <c r="F496" s="0" t="n">
        <v>1</v>
      </c>
      <c r="G496" s="0" t="s">
        <v>2298</v>
      </c>
      <c r="H496" s="0" t="s">
        <v>2170</v>
      </c>
      <c r="I496" s="0" t="s">
        <v>2170</v>
      </c>
      <c r="J496" s="0" t="s">
        <v>2170</v>
      </c>
      <c r="K496" s="0" t="s">
        <v>2170</v>
      </c>
      <c r="L496" s="0" t="s">
        <v>2170</v>
      </c>
      <c r="M496" s="0" t="s">
        <v>2170</v>
      </c>
      <c r="N496" s="0" t="n">
        <f aca="false">FALSE()</f>
        <v>0</v>
      </c>
      <c r="O496" s="0" t="s">
        <v>6304</v>
      </c>
      <c r="P496" s="0" t="s">
        <v>2300</v>
      </c>
      <c r="Q496" s="380" t="n">
        <v>25569.125</v>
      </c>
      <c r="R496" s="0" t="n">
        <v>46897218</v>
      </c>
      <c r="S496" s="0" t="s">
        <v>2301</v>
      </c>
      <c r="T496" s="0" t="s">
        <v>2302</v>
      </c>
      <c r="U496" s="0" t="s">
        <v>2115</v>
      </c>
      <c r="V496" s="0" t="n">
        <v>150000000</v>
      </c>
      <c r="W496" s="0" t="s">
        <v>2366</v>
      </c>
      <c r="X496" s="0" t="n">
        <v>4</v>
      </c>
      <c r="Y496" s="0" t="n">
        <f aca="false">FALSE()</f>
        <v>0</v>
      </c>
      <c r="Z496" s="0" t="n">
        <f aca="false">FALSE()</f>
        <v>0</v>
      </c>
      <c r="AA496" s="0" t="n">
        <f aca="false">FALSE()</f>
        <v>0</v>
      </c>
      <c r="AB496" s="0" t="n">
        <f aca="false">TRUE()</f>
        <v>1</v>
      </c>
      <c r="AC496" s="0" t="n">
        <v>1</v>
      </c>
      <c r="AD496" s="0" t="s">
        <v>2129</v>
      </c>
      <c r="AE496" s="0" t="n">
        <f aca="false">TRUE()</f>
        <v>1</v>
      </c>
      <c r="AF496" s="0" t="s">
        <v>6305</v>
      </c>
      <c r="AG496" s="0" t="n">
        <v>2</v>
      </c>
      <c r="AH496" s="0" t="s">
        <v>6306</v>
      </c>
      <c r="AI496" s="0" t="s">
        <v>6307</v>
      </c>
      <c r="AJ496" s="0" t="n">
        <v>0</v>
      </c>
      <c r="AK496" s="0" t="s">
        <v>2118</v>
      </c>
      <c r="AL496" s="0" t="n">
        <f aca="false">FALSE()</f>
        <v>0</v>
      </c>
      <c r="AM496" s="0" t="n">
        <f aca="false">TRUE()</f>
        <v>1</v>
      </c>
      <c r="AN496" s="0" t="n">
        <f aca="false">FALSE()</f>
        <v>0</v>
      </c>
      <c r="AO496" s="0" t="n">
        <f aca="false">FALSE()</f>
        <v>0</v>
      </c>
      <c r="AP496" s="0" t="n">
        <f aca="false">FALSE()</f>
        <v>0</v>
      </c>
      <c r="AQ496" s="380" t="n">
        <v>43524.7291666667</v>
      </c>
      <c r="AR496" s="380" t="n">
        <v>32983.1666666667</v>
      </c>
      <c r="AS496" s="0" t="s">
        <v>6308</v>
      </c>
      <c r="AT496" s="0" t="s">
        <v>2170</v>
      </c>
      <c r="AU496" s="0" t="s">
        <v>2170</v>
      </c>
    </row>
    <row r="497" customFormat="false" ht="15" hidden="true" customHeight="false" outlineLevel="0" collapsed="false">
      <c r="A497" s="0" t="s">
        <v>6309</v>
      </c>
      <c r="B497" s="0" t="s">
        <v>6310</v>
      </c>
      <c r="C497" s="0" t="s">
        <v>6311</v>
      </c>
      <c r="D497" s="0" t="s">
        <v>2297</v>
      </c>
      <c r="E497" s="0" t="s">
        <v>6309</v>
      </c>
      <c r="F497" s="0" t="n">
        <v>1</v>
      </c>
      <c r="G497" s="0" t="s">
        <v>2298</v>
      </c>
      <c r="H497" s="0" t="s">
        <v>2170</v>
      </c>
      <c r="I497" s="0" t="s">
        <v>2170</v>
      </c>
      <c r="J497" s="0" t="s">
        <v>2170</v>
      </c>
      <c r="K497" s="0" t="s">
        <v>2170</v>
      </c>
      <c r="L497" s="0" t="s">
        <v>2170</v>
      </c>
      <c r="M497" s="0" t="s">
        <v>2170</v>
      </c>
      <c r="N497" s="0" t="n">
        <f aca="false">FALSE()</f>
        <v>0</v>
      </c>
      <c r="O497" s="0" t="s">
        <v>6312</v>
      </c>
      <c r="P497" s="0" t="s">
        <v>2300</v>
      </c>
      <c r="Q497" s="380" t="n">
        <v>33625.125</v>
      </c>
      <c r="R497" s="0" t="n">
        <v>1253809440</v>
      </c>
      <c r="S497" s="0" t="s">
        <v>2301</v>
      </c>
      <c r="T497" s="0" t="s">
        <v>2302</v>
      </c>
      <c r="U497" s="0" t="s">
        <v>2330</v>
      </c>
      <c r="V497" s="0" t="n">
        <v>5600000000</v>
      </c>
      <c r="W497" s="0" t="s">
        <v>2312</v>
      </c>
      <c r="X497" s="0" t="n">
        <v>4</v>
      </c>
      <c r="Y497" s="0" t="n">
        <f aca="false">FALSE()</f>
        <v>0</v>
      </c>
      <c r="Z497" s="0" t="n">
        <f aca="false">FALSE()</f>
        <v>0</v>
      </c>
      <c r="AA497" s="0" t="n">
        <f aca="false">FALSE()</f>
        <v>0</v>
      </c>
      <c r="AB497" s="0" t="n">
        <f aca="false">TRUE()</f>
        <v>1</v>
      </c>
      <c r="AC497" s="0" t="n">
        <v>1</v>
      </c>
      <c r="AD497" s="0" t="s">
        <v>2129</v>
      </c>
      <c r="AE497" s="0" t="n">
        <f aca="false">TRUE()</f>
        <v>1</v>
      </c>
      <c r="AF497" s="0" t="s">
        <v>6313</v>
      </c>
      <c r="AG497" s="0" t="n">
        <v>2</v>
      </c>
      <c r="AH497" s="0" t="s">
        <v>6314</v>
      </c>
      <c r="AI497" s="0" t="s">
        <v>6315</v>
      </c>
      <c r="AJ497" s="0" t="n">
        <v>0</v>
      </c>
      <c r="AK497" s="0" t="s">
        <v>2118</v>
      </c>
      <c r="AL497" s="0" t="n">
        <f aca="false">FALSE()</f>
        <v>0</v>
      </c>
      <c r="AM497" s="0" t="n">
        <f aca="false">TRUE()</f>
        <v>1</v>
      </c>
      <c r="AN497" s="0" t="n">
        <f aca="false">FALSE()</f>
        <v>0</v>
      </c>
      <c r="AO497" s="0" t="n">
        <f aca="false">FALSE()</f>
        <v>0</v>
      </c>
      <c r="AP497" s="0" t="n">
        <f aca="false">FALSE()</f>
        <v>0</v>
      </c>
      <c r="AQ497" s="380" t="n">
        <v>43123.4770833333</v>
      </c>
      <c r="AR497" s="380" t="n">
        <v>33625.125</v>
      </c>
      <c r="AS497" s="0" t="s">
        <v>6316</v>
      </c>
      <c r="AT497" s="0" t="s">
        <v>2170</v>
      </c>
      <c r="AU497" s="0" t="s">
        <v>2170</v>
      </c>
    </row>
    <row r="498" customFormat="false" ht="15" hidden="true" customHeight="false" outlineLevel="0" collapsed="false">
      <c r="A498" s="0" t="s">
        <v>6317</v>
      </c>
      <c r="B498" s="0" t="s">
        <v>6318</v>
      </c>
      <c r="C498" s="0" t="s">
        <v>6319</v>
      </c>
      <c r="D498" s="0" t="s">
        <v>2297</v>
      </c>
      <c r="E498" s="0" t="s">
        <v>6317</v>
      </c>
      <c r="F498" s="0" t="n">
        <v>1</v>
      </c>
      <c r="G498" s="0" t="s">
        <v>2298</v>
      </c>
      <c r="H498" s="0" t="s">
        <v>2170</v>
      </c>
      <c r="I498" s="0" t="s">
        <v>2170</v>
      </c>
      <c r="J498" s="0" t="s">
        <v>2170</v>
      </c>
      <c r="K498" s="0" t="s">
        <v>2170</v>
      </c>
      <c r="L498" s="0" t="s">
        <v>2170</v>
      </c>
      <c r="M498" s="0" t="s">
        <v>2170</v>
      </c>
      <c r="N498" s="0" t="n">
        <f aca="false">FALSE()</f>
        <v>0</v>
      </c>
      <c r="O498" s="0" t="s">
        <v>6320</v>
      </c>
      <c r="P498" s="0" t="s">
        <v>2300</v>
      </c>
      <c r="Q498" s="380" t="n">
        <v>25569.125</v>
      </c>
      <c r="R498" s="0" t="n">
        <v>263682959</v>
      </c>
      <c r="S498" s="0" t="s">
        <v>2301</v>
      </c>
      <c r="T498" s="0" t="s">
        <v>2302</v>
      </c>
      <c r="U498" s="0" t="s">
        <v>4007</v>
      </c>
      <c r="V498" s="0" t="n">
        <v>0</v>
      </c>
      <c r="W498" s="0" t="s">
        <v>2409</v>
      </c>
      <c r="X498" s="0" t="n">
        <v>4</v>
      </c>
      <c r="Y498" s="0" t="n">
        <f aca="false">FALSE()</f>
        <v>0</v>
      </c>
      <c r="Z498" s="0" t="n">
        <f aca="false">FALSE()</f>
        <v>0</v>
      </c>
      <c r="AA498" s="0" t="n">
        <f aca="false">FALSE()</f>
        <v>0</v>
      </c>
      <c r="AB498" s="0" t="n">
        <f aca="false">TRUE()</f>
        <v>1</v>
      </c>
      <c r="AC498" s="0" t="n">
        <v>1</v>
      </c>
      <c r="AD498" s="0" t="s">
        <v>2129</v>
      </c>
      <c r="AE498" s="0" t="n">
        <f aca="false">TRUE()</f>
        <v>1</v>
      </c>
      <c r="AF498" s="0" t="s">
        <v>6321</v>
      </c>
      <c r="AG498" s="0" t="n">
        <v>2</v>
      </c>
      <c r="AH498" s="0" t="s">
        <v>6322</v>
      </c>
      <c r="AI498" s="0" t="s">
        <v>6323</v>
      </c>
      <c r="AJ498" s="0" t="n">
        <v>0</v>
      </c>
      <c r="AK498" s="0" t="s">
        <v>2118</v>
      </c>
      <c r="AL498" s="0" t="n">
        <f aca="false">FALSE()</f>
        <v>0</v>
      </c>
      <c r="AM498" s="0" t="n">
        <f aca="false">TRUE()</f>
        <v>1</v>
      </c>
      <c r="AN498" s="0" t="n">
        <f aca="false">FALSE()</f>
        <v>0</v>
      </c>
      <c r="AO498" s="0" t="n">
        <f aca="false">FALSE()</f>
        <v>0</v>
      </c>
      <c r="AP498" s="0" t="n">
        <f aca="false">FALSE()</f>
        <v>0</v>
      </c>
      <c r="AQ498" s="380" t="n">
        <v>44781.6868055556</v>
      </c>
      <c r="AR498" s="380" t="n">
        <v>44781.4166666667</v>
      </c>
      <c r="AS498" s="0" t="s">
        <v>6324</v>
      </c>
      <c r="AT498" s="0" t="s">
        <v>2170</v>
      </c>
      <c r="AU498" s="0" t="s">
        <v>2170</v>
      </c>
    </row>
    <row r="499" customFormat="false" ht="15" hidden="true" customHeight="false" outlineLevel="0" collapsed="false">
      <c r="A499" s="0" t="s">
        <v>6325</v>
      </c>
      <c r="B499" s="0" t="s">
        <v>6326</v>
      </c>
      <c r="C499" s="0" t="s">
        <v>6327</v>
      </c>
      <c r="D499" s="0" t="s">
        <v>3409</v>
      </c>
      <c r="E499" s="0" t="s">
        <v>6325</v>
      </c>
      <c r="F499" s="0" t="n">
        <v>1</v>
      </c>
      <c r="G499" s="0" t="s">
        <v>2298</v>
      </c>
      <c r="H499" s="0" t="s">
        <v>2170</v>
      </c>
      <c r="I499" s="0" t="s">
        <v>2170</v>
      </c>
      <c r="J499" s="0" t="s">
        <v>2170</v>
      </c>
      <c r="K499" s="0" t="s">
        <v>2170</v>
      </c>
      <c r="L499" s="0" t="s">
        <v>2170</v>
      </c>
      <c r="M499" s="0" t="s">
        <v>2170</v>
      </c>
      <c r="N499" s="0" t="n">
        <f aca="false">FALSE()</f>
        <v>0</v>
      </c>
      <c r="O499" s="0" t="s">
        <v>6328</v>
      </c>
      <c r="P499" s="0" t="s">
        <v>2300</v>
      </c>
      <c r="Q499" s="380" t="n">
        <v>25569.125</v>
      </c>
      <c r="R499" s="0" t="n">
        <v>13683997</v>
      </c>
      <c r="S499" s="0" t="s">
        <v>2301</v>
      </c>
      <c r="T499" s="0" t="s">
        <v>2302</v>
      </c>
      <c r="U499" s="0" t="s">
        <v>2365</v>
      </c>
      <c r="V499" s="0" t="n">
        <v>25000000</v>
      </c>
      <c r="W499" s="0" t="s">
        <v>2312</v>
      </c>
      <c r="X499" s="0" t="n">
        <v>1</v>
      </c>
      <c r="Y499" s="0" t="n">
        <f aca="false">FALSE()</f>
        <v>0</v>
      </c>
      <c r="Z499" s="0" t="n">
        <f aca="false">FALSE()</f>
        <v>0</v>
      </c>
      <c r="AA499" s="0" t="n">
        <f aca="false">FALSE()</f>
        <v>0</v>
      </c>
      <c r="AB499" s="0" t="n">
        <f aca="false">FALSE()</f>
        <v>0</v>
      </c>
      <c r="AC499" s="0" t="n">
        <v>1</v>
      </c>
      <c r="AD499" s="0" t="s">
        <v>2170</v>
      </c>
      <c r="AE499" s="0" t="n">
        <f aca="false">TRUE()</f>
        <v>1</v>
      </c>
      <c r="AF499" s="0" t="s">
        <v>6329</v>
      </c>
      <c r="AG499" s="0" t="n">
        <v>0</v>
      </c>
      <c r="AH499" s="0" t="s">
        <v>6330</v>
      </c>
      <c r="AI499" s="0" t="s">
        <v>6331</v>
      </c>
      <c r="AJ499" s="0" t="n">
        <v>0</v>
      </c>
      <c r="AK499" s="0" t="s">
        <v>2118</v>
      </c>
      <c r="AL499" s="0" t="n">
        <f aca="false">FALSE()</f>
        <v>0</v>
      </c>
      <c r="AM499" s="0" t="n">
        <f aca="false">TRUE()</f>
        <v>1</v>
      </c>
      <c r="AN499" s="0" t="n">
        <f aca="false">FALSE()</f>
        <v>0</v>
      </c>
      <c r="AO499" s="0" t="n">
        <f aca="false">FALSE()</f>
        <v>0</v>
      </c>
      <c r="AP499" s="0" t="n">
        <f aca="false">TRUE()</f>
        <v>1</v>
      </c>
      <c r="AQ499" s="380" t="n">
        <v>25569.125</v>
      </c>
      <c r="AR499" s="380" t="n">
        <v>25569.125</v>
      </c>
      <c r="AS499" s="0" t="s">
        <v>6332</v>
      </c>
      <c r="AT499" s="0" t="s">
        <v>2170</v>
      </c>
      <c r="AU499" s="0" t="s">
        <v>2170</v>
      </c>
    </row>
    <row r="500" customFormat="false" ht="15" hidden="true" customHeight="false" outlineLevel="0" collapsed="false">
      <c r="A500" s="0" t="s">
        <v>6333</v>
      </c>
      <c r="B500" s="0" t="s">
        <v>6334</v>
      </c>
      <c r="C500" s="0" t="s">
        <v>4201</v>
      </c>
      <c r="D500" s="0" t="s">
        <v>2297</v>
      </c>
      <c r="E500" s="0" t="s">
        <v>6333</v>
      </c>
      <c r="F500" s="0" t="n">
        <v>1</v>
      </c>
      <c r="G500" s="0" t="s">
        <v>2298</v>
      </c>
      <c r="H500" s="0" t="s">
        <v>2170</v>
      </c>
      <c r="I500" s="0" t="s">
        <v>2170</v>
      </c>
      <c r="J500" s="0" t="s">
        <v>2170</v>
      </c>
      <c r="K500" s="0" t="s">
        <v>2170</v>
      </c>
      <c r="L500" s="0" t="s">
        <v>2170</v>
      </c>
      <c r="M500" s="0" t="s">
        <v>2170</v>
      </c>
      <c r="N500" s="0" t="n">
        <f aca="false">FALSE()</f>
        <v>0</v>
      </c>
      <c r="O500" s="0" t="s">
        <v>6335</v>
      </c>
      <c r="P500" s="0" t="s">
        <v>2300</v>
      </c>
      <c r="Q500" s="380" t="n">
        <v>25569.125</v>
      </c>
      <c r="R500" s="0" t="n">
        <v>116578068</v>
      </c>
      <c r="S500" s="0" t="s">
        <v>2301</v>
      </c>
      <c r="T500" s="0" t="s">
        <v>2302</v>
      </c>
      <c r="U500" s="0" t="s">
        <v>2116</v>
      </c>
      <c r="V500" s="0" t="n">
        <v>650000000</v>
      </c>
      <c r="W500" s="0" t="s">
        <v>2366</v>
      </c>
      <c r="X500" s="0" t="n">
        <v>4</v>
      </c>
      <c r="Y500" s="0" t="n">
        <f aca="false">FALSE()</f>
        <v>0</v>
      </c>
      <c r="Z500" s="0" t="n">
        <f aca="false">FALSE()</f>
        <v>0</v>
      </c>
      <c r="AA500" s="0" t="n">
        <f aca="false">FALSE()</f>
        <v>0</v>
      </c>
      <c r="AB500" s="0" t="n">
        <f aca="false">TRUE()</f>
        <v>1</v>
      </c>
      <c r="AC500" s="0" t="n">
        <v>1</v>
      </c>
      <c r="AD500" s="0" t="s">
        <v>2129</v>
      </c>
      <c r="AE500" s="0" t="n">
        <f aca="false">TRUE()</f>
        <v>1</v>
      </c>
      <c r="AF500" s="0" t="s">
        <v>6336</v>
      </c>
      <c r="AG500" s="0" t="n">
        <v>2</v>
      </c>
      <c r="AH500" s="0" t="s">
        <v>6337</v>
      </c>
      <c r="AI500" s="0" t="s">
        <v>6338</v>
      </c>
      <c r="AJ500" s="0" t="n">
        <v>0</v>
      </c>
      <c r="AK500" s="0" t="s">
        <v>2118</v>
      </c>
      <c r="AL500" s="0" t="n">
        <f aca="false">FALSE()</f>
        <v>0</v>
      </c>
      <c r="AM500" s="0" t="n">
        <f aca="false">TRUE()</f>
        <v>1</v>
      </c>
      <c r="AN500" s="0" t="n">
        <f aca="false">FALSE()</f>
        <v>0</v>
      </c>
      <c r="AO500" s="0" t="n">
        <f aca="false">FALSE()</f>
        <v>0</v>
      </c>
      <c r="AP500" s="0" t="n">
        <f aca="false">FALSE()</f>
        <v>0</v>
      </c>
      <c r="AQ500" s="380" t="n">
        <v>43496.7291666667</v>
      </c>
      <c r="AR500" s="380" t="n">
        <v>39163.125</v>
      </c>
      <c r="AS500" s="0" t="s">
        <v>6339</v>
      </c>
      <c r="AT500" s="0" t="s">
        <v>2170</v>
      </c>
      <c r="AU500" s="0" t="s">
        <v>2170</v>
      </c>
    </row>
    <row r="501" customFormat="false" ht="15" hidden="true" customHeight="false" outlineLevel="0" collapsed="false">
      <c r="A501" s="0" t="s">
        <v>6340</v>
      </c>
      <c r="B501" s="0" t="s">
        <v>6341</v>
      </c>
      <c r="C501" s="0" t="s">
        <v>6342</v>
      </c>
      <c r="D501" s="0" t="s">
        <v>2297</v>
      </c>
      <c r="E501" s="0" t="s">
        <v>6340</v>
      </c>
      <c r="F501" s="0" t="n">
        <v>1</v>
      </c>
      <c r="G501" s="0" t="s">
        <v>2298</v>
      </c>
      <c r="H501" s="0" t="s">
        <v>2170</v>
      </c>
      <c r="I501" s="0" t="s">
        <v>2170</v>
      </c>
      <c r="J501" s="0" t="s">
        <v>2170</v>
      </c>
      <c r="K501" s="0" t="s">
        <v>2170</v>
      </c>
      <c r="L501" s="0" t="s">
        <v>2170</v>
      </c>
      <c r="M501" s="0" t="s">
        <v>2170</v>
      </c>
      <c r="N501" s="0" t="n">
        <f aca="false">FALSE()</f>
        <v>0</v>
      </c>
      <c r="O501" s="0" t="s">
        <v>6343</v>
      </c>
      <c r="P501" s="0" t="s">
        <v>2300</v>
      </c>
      <c r="Q501" s="380" t="n">
        <v>36644.1666666667</v>
      </c>
      <c r="R501" s="0" t="n">
        <v>430833656</v>
      </c>
      <c r="S501" s="0" t="s">
        <v>2301</v>
      </c>
      <c r="T501" s="0" t="s">
        <v>2302</v>
      </c>
      <c r="U501" s="0" t="s">
        <v>2116</v>
      </c>
      <c r="V501" s="0" t="n">
        <v>750000000</v>
      </c>
      <c r="W501" s="0" t="s">
        <v>2366</v>
      </c>
      <c r="X501" s="0" t="n">
        <v>4</v>
      </c>
      <c r="Y501" s="0" t="n">
        <f aca="false">FALSE()</f>
        <v>0</v>
      </c>
      <c r="Z501" s="0" t="n">
        <f aca="false">FALSE()</f>
        <v>0</v>
      </c>
      <c r="AA501" s="0" t="n">
        <f aca="false">FALSE()</f>
        <v>0</v>
      </c>
      <c r="AB501" s="0" t="n">
        <f aca="false">FALSE()</f>
        <v>0</v>
      </c>
      <c r="AC501" s="0" t="n">
        <v>1</v>
      </c>
      <c r="AD501" s="0" t="s">
        <v>2129</v>
      </c>
      <c r="AE501" s="0" t="n">
        <f aca="false">TRUE()</f>
        <v>1</v>
      </c>
      <c r="AF501" s="0" t="s">
        <v>6344</v>
      </c>
      <c r="AG501" s="0" t="n">
        <v>2</v>
      </c>
      <c r="AH501" s="0" t="s">
        <v>6345</v>
      </c>
      <c r="AI501" s="0" t="s">
        <v>6346</v>
      </c>
      <c r="AJ501" s="0" t="n">
        <v>0</v>
      </c>
      <c r="AK501" s="0" t="s">
        <v>2118</v>
      </c>
      <c r="AL501" s="0" t="n">
        <f aca="false">FALSE()</f>
        <v>0</v>
      </c>
      <c r="AM501" s="0" t="n">
        <f aca="false">TRUE()</f>
        <v>1</v>
      </c>
      <c r="AN501" s="0" t="n">
        <f aca="false">FALSE()</f>
        <v>0</v>
      </c>
      <c r="AO501" s="0" t="n">
        <f aca="false">FALSE()</f>
        <v>0</v>
      </c>
      <c r="AP501" s="0" t="n">
        <f aca="false">TRUE()</f>
        <v>1</v>
      </c>
      <c r="AQ501" s="380" t="n">
        <v>43559.6861111111</v>
      </c>
      <c r="AR501" s="380" t="n">
        <v>36644.1666666667</v>
      </c>
      <c r="AS501" s="0" t="s">
        <v>6347</v>
      </c>
      <c r="AT501" s="0" t="s">
        <v>2170</v>
      </c>
      <c r="AU501" s="0" t="s">
        <v>2170</v>
      </c>
    </row>
    <row r="502" customFormat="false" ht="15" hidden="true" customHeight="false" outlineLevel="0" collapsed="false">
      <c r="A502" s="0" t="s">
        <v>6348</v>
      </c>
      <c r="B502" s="0" t="s">
        <v>6349</v>
      </c>
      <c r="C502" s="0" t="s">
        <v>6350</v>
      </c>
      <c r="D502" s="0" t="s">
        <v>2297</v>
      </c>
      <c r="E502" s="0" t="s">
        <v>6348</v>
      </c>
      <c r="F502" s="0" t="n">
        <v>1</v>
      </c>
      <c r="G502" s="0" t="s">
        <v>2298</v>
      </c>
      <c r="H502" s="0" t="s">
        <v>2170</v>
      </c>
      <c r="I502" s="0" t="s">
        <v>2170</v>
      </c>
      <c r="J502" s="0" t="s">
        <v>2170</v>
      </c>
      <c r="K502" s="0" t="s">
        <v>2170</v>
      </c>
      <c r="L502" s="0" t="s">
        <v>2170</v>
      </c>
      <c r="M502" s="0" t="s">
        <v>2170</v>
      </c>
      <c r="N502" s="0" t="n">
        <f aca="false">FALSE()</f>
        <v>0</v>
      </c>
      <c r="O502" s="0" t="s">
        <v>6351</v>
      </c>
      <c r="P502" s="0" t="s">
        <v>2300</v>
      </c>
      <c r="Q502" s="380" t="n">
        <v>34382.125</v>
      </c>
      <c r="R502" s="0" t="n">
        <v>534195005</v>
      </c>
      <c r="S502" s="0" t="s">
        <v>2301</v>
      </c>
      <c r="T502" s="0" t="s">
        <v>2302</v>
      </c>
      <c r="U502" s="0" t="s">
        <v>2365</v>
      </c>
      <c r="V502" s="0" t="n">
        <v>400000000</v>
      </c>
      <c r="W502" s="0" t="s">
        <v>6352</v>
      </c>
      <c r="X502" s="0" t="n">
        <v>4</v>
      </c>
      <c r="Y502" s="0" t="n">
        <f aca="false">FALSE()</f>
        <v>0</v>
      </c>
      <c r="Z502" s="0" t="n">
        <f aca="false">FALSE()</f>
        <v>0</v>
      </c>
      <c r="AA502" s="0" t="n">
        <f aca="false">FALSE()</f>
        <v>0</v>
      </c>
      <c r="AB502" s="0" t="n">
        <f aca="false">TRUE()</f>
        <v>1</v>
      </c>
      <c r="AC502" s="0" t="n">
        <v>1</v>
      </c>
      <c r="AD502" s="0" t="s">
        <v>2129</v>
      </c>
      <c r="AE502" s="0" t="n">
        <f aca="false">TRUE()</f>
        <v>1</v>
      </c>
      <c r="AF502" s="0" t="s">
        <v>6353</v>
      </c>
      <c r="AG502" s="0" t="n">
        <v>2</v>
      </c>
      <c r="AH502" s="0" t="s">
        <v>6354</v>
      </c>
      <c r="AI502" s="0" t="s">
        <v>6355</v>
      </c>
      <c r="AJ502" s="0" t="n">
        <v>0</v>
      </c>
      <c r="AK502" s="0" t="s">
        <v>2118</v>
      </c>
      <c r="AL502" s="0" t="n">
        <f aca="false">FALSE()</f>
        <v>0</v>
      </c>
      <c r="AM502" s="0" t="n">
        <f aca="false">TRUE()</f>
        <v>1</v>
      </c>
      <c r="AN502" s="0" t="n">
        <f aca="false">FALSE()</f>
        <v>0</v>
      </c>
      <c r="AO502" s="0" t="n">
        <f aca="false">FALSE()</f>
        <v>0</v>
      </c>
      <c r="AP502" s="0" t="n">
        <f aca="false">FALSE()</f>
        <v>0</v>
      </c>
      <c r="AQ502" s="380" t="n">
        <v>43123.7284722222</v>
      </c>
      <c r="AR502" s="380" t="n">
        <v>34383.125</v>
      </c>
      <c r="AS502" s="0" t="s">
        <v>6356</v>
      </c>
      <c r="AT502" s="0" t="s">
        <v>2170</v>
      </c>
      <c r="AU502" s="0" t="s">
        <v>2170</v>
      </c>
    </row>
    <row r="503" customFormat="false" ht="15" hidden="true" customHeight="false" outlineLevel="0" collapsed="false">
      <c r="A503" s="0" t="s">
        <v>6357</v>
      </c>
      <c r="B503" s="0" t="s">
        <v>6358</v>
      </c>
      <c r="C503" s="0" t="s">
        <v>6359</v>
      </c>
      <c r="D503" s="0" t="s">
        <v>2297</v>
      </c>
      <c r="E503" s="0" t="s">
        <v>6357</v>
      </c>
      <c r="F503" s="0" t="n">
        <v>1</v>
      </c>
      <c r="G503" s="0" t="s">
        <v>2298</v>
      </c>
      <c r="H503" s="0" t="s">
        <v>2170</v>
      </c>
      <c r="I503" s="0" t="s">
        <v>2170</v>
      </c>
      <c r="J503" s="0" t="s">
        <v>2170</v>
      </c>
      <c r="K503" s="0" t="s">
        <v>2170</v>
      </c>
      <c r="L503" s="0" t="s">
        <v>2170</v>
      </c>
      <c r="M503" s="0" t="s">
        <v>2170</v>
      </c>
      <c r="N503" s="0" t="n">
        <f aca="false">FALSE()</f>
        <v>0</v>
      </c>
      <c r="O503" s="0" t="s">
        <v>6360</v>
      </c>
      <c r="P503" s="0" t="s">
        <v>2300</v>
      </c>
      <c r="Q503" s="380" t="n">
        <v>25569.125</v>
      </c>
      <c r="R503" s="0" t="n">
        <v>114602061</v>
      </c>
      <c r="S503" s="0" t="s">
        <v>2301</v>
      </c>
      <c r="T503" s="0" t="s">
        <v>2302</v>
      </c>
      <c r="U503" s="0" t="s">
        <v>2115</v>
      </c>
      <c r="V503" s="0" t="n">
        <v>300000000</v>
      </c>
      <c r="W503" s="0" t="s">
        <v>2366</v>
      </c>
      <c r="X503" s="0" t="n">
        <v>4</v>
      </c>
      <c r="Y503" s="0" t="n">
        <f aca="false">FALSE()</f>
        <v>0</v>
      </c>
      <c r="Z503" s="0" t="n">
        <f aca="false">FALSE()</f>
        <v>0</v>
      </c>
      <c r="AA503" s="0" t="n">
        <f aca="false">FALSE()</f>
        <v>0</v>
      </c>
      <c r="AB503" s="0" t="n">
        <f aca="false">FALSE()</f>
        <v>0</v>
      </c>
      <c r="AC503" s="0" t="n">
        <v>1</v>
      </c>
      <c r="AD503" s="0" t="s">
        <v>2129</v>
      </c>
      <c r="AE503" s="0" t="n">
        <f aca="false">TRUE()</f>
        <v>1</v>
      </c>
      <c r="AF503" s="0" t="s">
        <v>6361</v>
      </c>
      <c r="AG503" s="0" t="n">
        <v>2</v>
      </c>
      <c r="AH503" s="0" t="s">
        <v>6362</v>
      </c>
      <c r="AI503" s="0" t="s">
        <v>6363</v>
      </c>
      <c r="AJ503" s="0" t="n">
        <v>0</v>
      </c>
      <c r="AK503" s="0" t="s">
        <v>2118</v>
      </c>
      <c r="AL503" s="0" t="n">
        <f aca="false">FALSE()</f>
        <v>0</v>
      </c>
      <c r="AM503" s="0" t="n">
        <f aca="false">TRUE()</f>
        <v>1</v>
      </c>
      <c r="AN503" s="0" t="n">
        <f aca="false">FALSE()</f>
        <v>0</v>
      </c>
      <c r="AO503" s="0" t="n">
        <f aca="false">FALSE()</f>
        <v>0</v>
      </c>
      <c r="AP503" s="0" t="n">
        <f aca="false">FALSE()</f>
        <v>0</v>
      </c>
      <c r="AQ503" s="380" t="n">
        <v>44414.6875</v>
      </c>
      <c r="AR503" s="380" t="n">
        <v>44414.4166666667</v>
      </c>
      <c r="AS503" s="0" t="s">
        <v>6364</v>
      </c>
      <c r="AT503" s="0" t="s">
        <v>2170</v>
      </c>
      <c r="AU503" s="0" t="s">
        <v>2170</v>
      </c>
    </row>
    <row r="504" customFormat="false" ht="15" hidden="true" customHeight="false" outlineLevel="0" collapsed="false">
      <c r="A504" s="0" t="s">
        <v>6365</v>
      </c>
      <c r="B504" s="0" t="s">
        <v>6366</v>
      </c>
      <c r="C504" s="0" t="s">
        <v>6367</v>
      </c>
      <c r="D504" s="0" t="s">
        <v>2297</v>
      </c>
      <c r="E504" s="0" t="s">
        <v>6365</v>
      </c>
      <c r="F504" s="0" t="n">
        <v>1</v>
      </c>
      <c r="G504" s="0" t="s">
        <v>2298</v>
      </c>
      <c r="H504" s="0" t="s">
        <v>2170</v>
      </c>
      <c r="I504" s="0" t="s">
        <v>2170</v>
      </c>
      <c r="J504" s="0" t="s">
        <v>2170</v>
      </c>
      <c r="K504" s="0" t="s">
        <v>2170</v>
      </c>
      <c r="L504" s="0" t="s">
        <v>2170</v>
      </c>
      <c r="M504" s="0" t="s">
        <v>2170</v>
      </c>
      <c r="N504" s="0" t="n">
        <f aca="false">FALSE()</f>
        <v>0</v>
      </c>
      <c r="O504" s="0" t="s">
        <v>6368</v>
      </c>
      <c r="P504" s="0" t="s">
        <v>2300</v>
      </c>
      <c r="Q504" s="380" t="n">
        <v>25569.125</v>
      </c>
      <c r="R504" s="0" t="n">
        <v>125496066</v>
      </c>
      <c r="S504" s="0" t="s">
        <v>2301</v>
      </c>
      <c r="T504" s="0" t="s">
        <v>2302</v>
      </c>
      <c r="U504" s="0" t="s">
        <v>2330</v>
      </c>
      <c r="V504" s="0" t="n">
        <v>200000000</v>
      </c>
      <c r="W504" s="0" t="s">
        <v>2321</v>
      </c>
      <c r="X504" s="0" t="n">
        <v>4</v>
      </c>
      <c r="Y504" s="0" t="n">
        <f aca="false">FALSE()</f>
        <v>0</v>
      </c>
      <c r="Z504" s="0" t="n">
        <f aca="false">FALSE()</f>
        <v>0</v>
      </c>
      <c r="AA504" s="0" t="n">
        <f aca="false">FALSE()</f>
        <v>0</v>
      </c>
      <c r="AB504" s="0" t="n">
        <f aca="false">FALSE()</f>
        <v>0</v>
      </c>
      <c r="AC504" s="0" t="n">
        <v>1</v>
      </c>
      <c r="AD504" s="0" t="s">
        <v>2129</v>
      </c>
      <c r="AE504" s="0" t="n">
        <f aca="false">TRUE()</f>
        <v>1</v>
      </c>
      <c r="AF504" s="0" t="s">
        <v>6369</v>
      </c>
      <c r="AG504" s="0" t="n">
        <v>2</v>
      </c>
      <c r="AH504" s="0" t="s">
        <v>6370</v>
      </c>
      <c r="AI504" s="0" t="s">
        <v>6371</v>
      </c>
      <c r="AJ504" s="0" t="n">
        <v>0</v>
      </c>
      <c r="AK504" s="0" t="s">
        <v>2118</v>
      </c>
      <c r="AL504" s="0" t="n">
        <f aca="false">FALSE()</f>
        <v>0</v>
      </c>
      <c r="AM504" s="0" t="n">
        <f aca="false">TRUE()</f>
        <v>1</v>
      </c>
      <c r="AN504" s="0" t="n">
        <f aca="false">FALSE()</f>
        <v>0</v>
      </c>
      <c r="AO504" s="0" t="n">
        <f aca="false">FALSE()</f>
        <v>0</v>
      </c>
      <c r="AP504" s="0" t="n">
        <f aca="false">TRUE()</f>
        <v>1</v>
      </c>
      <c r="AQ504" s="380" t="n">
        <v>44348.6069444444</v>
      </c>
      <c r="AR504" s="380" t="n">
        <v>44348.4166666667</v>
      </c>
      <c r="AS504" s="0" t="s">
        <v>6372</v>
      </c>
      <c r="AT504" s="0" t="s">
        <v>2170</v>
      </c>
      <c r="AU504" s="0" t="s">
        <v>2170</v>
      </c>
    </row>
    <row r="505" customFormat="false" ht="15" hidden="true" customHeight="false" outlineLevel="0" collapsed="false">
      <c r="A505" s="0" t="s">
        <v>6373</v>
      </c>
      <c r="B505" s="0" t="s">
        <v>6374</v>
      </c>
      <c r="C505" s="0" t="s">
        <v>6375</v>
      </c>
      <c r="D505" s="0" t="s">
        <v>2297</v>
      </c>
      <c r="E505" s="0" t="s">
        <v>6373</v>
      </c>
      <c r="F505" s="0" t="n">
        <v>1</v>
      </c>
      <c r="G505" s="0" t="s">
        <v>2298</v>
      </c>
      <c r="H505" s="0" t="s">
        <v>2170</v>
      </c>
      <c r="I505" s="0" t="s">
        <v>2170</v>
      </c>
      <c r="J505" s="0" t="s">
        <v>2170</v>
      </c>
      <c r="K505" s="0" t="s">
        <v>2170</v>
      </c>
      <c r="L505" s="0" t="s">
        <v>2170</v>
      </c>
      <c r="M505" s="0" t="s">
        <v>2170</v>
      </c>
      <c r="N505" s="0" t="n">
        <f aca="false">FALSE()</f>
        <v>0</v>
      </c>
      <c r="O505" s="0" t="s">
        <v>6376</v>
      </c>
      <c r="P505" s="0" t="s">
        <v>2300</v>
      </c>
      <c r="Q505" s="380" t="n">
        <v>34274.125</v>
      </c>
      <c r="R505" s="0" t="n">
        <v>49874622</v>
      </c>
      <c r="S505" s="0" t="s">
        <v>2301</v>
      </c>
      <c r="T505" s="0" t="s">
        <v>2302</v>
      </c>
      <c r="U505" s="0" t="s">
        <v>2365</v>
      </c>
      <c r="V505" s="0" t="n">
        <v>0</v>
      </c>
      <c r="W505" s="0" t="s">
        <v>2366</v>
      </c>
      <c r="X505" s="0" t="n">
        <v>4</v>
      </c>
      <c r="Y505" s="0" t="n">
        <f aca="false">FALSE()</f>
        <v>0</v>
      </c>
      <c r="Z505" s="0" t="n">
        <f aca="false">FALSE()</f>
        <v>0</v>
      </c>
      <c r="AA505" s="0" t="n">
        <f aca="false">FALSE()</f>
        <v>0</v>
      </c>
      <c r="AB505" s="0" t="n">
        <f aca="false">FALSE()</f>
        <v>0</v>
      </c>
      <c r="AC505" s="0" t="n">
        <v>1</v>
      </c>
      <c r="AD505" s="0" t="s">
        <v>2129</v>
      </c>
      <c r="AE505" s="0" t="n">
        <f aca="false">TRUE()</f>
        <v>1</v>
      </c>
      <c r="AF505" s="0" t="s">
        <v>6377</v>
      </c>
      <c r="AG505" s="0" t="n">
        <v>2</v>
      </c>
      <c r="AH505" s="0" t="s">
        <v>6378</v>
      </c>
      <c r="AI505" s="0" t="s">
        <v>6379</v>
      </c>
      <c r="AJ505" s="0" t="n">
        <v>0</v>
      </c>
      <c r="AK505" s="0" t="s">
        <v>2118</v>
      </c>
      <c r="AL505" s="0" t="n">
        <f aca="false">FALSE()</f>
        <v>0</v>
      </c>
      <c r="AM505" s="0" t="n">
        <f aca="false">TRUE()</f>
        <v>1</v>
      </c>
      <c r="AN505" s="0" t="n">
        <f aca="false">FALSE()</f>
        <v>0</v>
      </c>
      <c r="AO505" s="0" t="n">
        <f aca="false">FALSE()</f>
        <v>0</v>
      </c>
      <c r="AP505" s="0" t="n">
        <f aca="false">FALSE()</f>
        <v>0</v>
      </c>
      <c r="AQ505" s="380" t="n">
        <v>43682.6875</v>
      </c>
      <c r="AR505" s="380" t="n">
        <v>36893.125</v>
      </c>
      <c r="AS505" s="0" t="s">
        <v>6380</v>
      </c>
      <c r="AT505" s="0" t="s">
        <v>2170</v>
      </c>
      <c r="AU505" s="0" t="s">
        <v>2170</v>
      </c>
    </row>
    <row r="506" customFormat="false" ht="15" hidden="true" customHeight="false" outlineLevel="0" collapsed="false">
      <c r="A506" s="0" t="s">
        <v>6381</v>
      </c>
      <c r="B506" s="0" t="s">
        <v>6382</v>
      </c>
      <c r="C506" s="0" t="s">
        <v>6383</v>
      </c>
      <c r="D506" s="0" t="s">
        <v>2525</v>
      </c>
      <c r="E506" s="0" t="s">
        <v>6381</v>
      </c>
      <c r="F506" s="0" t="n">
        <v>1000</v>
      </c>
      <c r="G506" s="0" t="s">
        <v>2526</v>
      </c>
      <c r="H506" s="0" t="s">
        <v>2170</v>
      </c>
      <c r="I506" s="0" t="s">
        <v>2170</v>
      </c>
      <c r="J506" s="0" t="s">
        <v>2170</v>
      </c>
      <c r="K506" s="0" t="s">
        <v>2170</v>
      </c>
      <c r="L506" s="0" t="s">
        <v>2170</v>
      </c>
      <c r="M506" s="0" t="s">
        <v>2170</v>
      </c>
      <c r="N506" s="0" t="n">
        <f aca="false">FALSE()</f>
        <v>0</v>
      </c>
      <c r="O506" s="0" t="s">
        <v>6384</v>
      </c>
      <c r="P506" s="0" t="s">
        <v>2300</v>
      </c>
      <c r="Q506" s="380" t="n">
        <v>25569.125</v>
      </c>
      <c r="R506" s="0" t="n">
        <v>3495000000</v>
      </c>
      <c r="S506" s="0" t="s">
        <v>2528</v>
      </c>
      <c r="T506" s="0" t="s">
        <v>2529</v>
      </c>
      <c r="U506" s="0" t="s">
        <v>2114</v>
      </c>
      <c r="V506" s="0" t="n">
        <v>0</v>
      </c>
      <c r="W506" s="0" t="s">
        <v>2530</v>
      </c>
      <c r="X506" s="0" t="n">
        <v>4</v>
      </c>
      <c r="Y506" s="0" t="n">
        <f aca="false">FALSE()</f>
        <v>0</v>
      </c>
      <c r="Z506" s="0" t="n">
        <f aca="false">FALSE()</f>
        <v>0</v>
      </c>
      <c r="AA506" s="0" t="n">
        <f aca="false">FALSE()</f>
        <v>0</v>
      </c>
      <c r="AB506" s="0" t="n">
        <f aca="false">TRUE()</f>
        <v>1</v>
      </c>
      <c r="AC506" s="0" t="n">
        <v>1</v>
      </c>
      <c r="AD506" s="0" t="s">
        <v>2129</v>
      </c>
      <c r="AE506" s="0" t="n">
        <f aca="false">TRUE()</f>
        <v>1</v>
      </c>
      <c r="AF506" s="0" t="s">
        <v>6385</v>
      </c>
      <c r="AG506" s="0" t="n">
        <v>2</v>
      </c>
      <c r="AH506" s="0" t="s">
        <v>6386</v>
      </c>
      <c r="AI506" s="0" t="s">
        <v>6387</v>
      </c>
      <c r="AJ506" s="0" t="n">
        <v>0</v>
      </c>
      <c r="AK506" s="0" t="s">
        <v>3378</v>
      </c>
      <c r="AL506" s="0" t="n">
        <f aca="false">FALSE()</f>
        <v>0</v>
      </c>
      <c r="AM506" s="0" t="n">
        <f aca="false">FALSE()</f>
        <v>0</v>
      </c>
      <c r="AN506" s="0" t="n">
        <f aca="false">FALSE()</f>
        <v>0</v>
      </c>
      <c r="AO506" s="0" t="n">
        <f aca="false">FALSE()</f>
        <v>0</v>
      </c>
      <c r="AP506" s="0" t="n">
        <f aca="false">TRUE()</f>
        <v>1</v>
      </c>
      <c r="AQ506" s="380" t="n">
        <v>44188.1875</v>
      </c>
      <c r="AR506" s="380" t="n">
        <v>36529.125</v>
      </c>
      <c r="AS506" s="0" t="s">
        <v>6388</v>
      </c>
      <c r="AT506" s="0" t="s">
        <v>2170</v>
      </c>
      <c r="AU506" s="0" t="s">
        <v>2170</v>
      </c>
    </row>
    <row r="507" customFormat="false" ht="15" hidden="true" customHeight="false" outlineLevel="0" collapsed="false">
      <c r="A507" s="0" t="s">
        <v>6389</v>
      </c>
      <c r="B507" s="0" t="s">
        <v>6390</v>
      </c>
      <c r="C507" s="0" t="s">
        <v>6391</v>
      </c>
      <c r="D507" s="0" t="s">
        <v>2297</v>
      </c>
      <c r="E507" s="0" t="s">
        <v>6389</v>
      </c>
      <c r="F507" s="0" t="n">
        <v>1</v>
      </c>
      <c r="G507" s="0" t="s">
        <v>2298</v>
      </c>
      <c r="H507" s="0" t="s">
        <v>2170</v>
      </c>
      <c r="I507" s="0" t="s">
        <v>2170</v>
      </c>
      <c r="J507" s="0" t="s">
        <v>2170</v>
      </c>
      <c r="K507" s="0" t="s">
        <v>2170</v>
      </c>
      <c r="L507" s="0" t="s">
        <v>2170</v>
      </c>
      <c r="M507" s="0" t="s">
        <v>2170</v>
      </c>
      <c r="N507" s="0" t="n">
        <f aca="false">FALSE()</f>
        <v>0</v>
      </c>
      <c r="O507" s="0" t="s">
        <v>6392</v>
      </c>
      <c r="P507" s="0" t="s">
        <v>2300</v>
      </c>
      <c r="Q507" s="380" t="n">
        <v>41950.125</v>
      </c>
      <c r="R507" s="0" t="n">
        <v>79470000</v>
      </c>
      <c r="S507" s="0" t="s">
        <v>2301</v>
      </c>
      <c r="T507" s="0" t="s">
        <v>2302</v>
      </c>
      <c r="U507" s="0" t="s">
        <v>2330</v>
      </c>
      <c r="V507" s="0" t="n">
        <v>0</v>
      </c>
      <c r="W507" s="0" t="s">
        <v>2366</v>
      </c>
      <c r="X507" s="0" t="n">
        <v>1</v>
      </c>
      <c r="Y507" s="0" t="n">
        <f aca="false">FALSE()</f>
        <v>0</v>
      </c>
      <c r="Z507" s="0" t="n">
        <f aca="false">FALSE()</f>
        <v>0</v>
      </c>
      <c r="AA507" s="0" t="n">
        <f aca="false">FALSE()</f>
        <v>0</v>
      </c>
      <c r="AB507" s="0" t="n">
        <f aca="false">FALSE()</f>
        <v>0</v>
      </c>
      <c r="AC507" s="0" t="n">
        <v>1</v>
      </c>
      <c r="AD507" s="0" t="s">
        <v>2129</v>
      </c>
      <c r="AE507" s="0" t="n">
        <f aca="false">TRUE()</f>
        <v>1</v>
      </c>
      <c r="AF507" s="0" t="s">
        <v>6393</v>
      </c>
      <c r="AG507" s="0" t="n">
        <v>2</v>
      </c>
      <c r="AH507" s="0" t="s">
        <v>6394</v>
      </c>
      <c r="AI507" s="0" t="s">
        <v>6395</v>
      </c>
      <c r="AJ507" s="0" t="n">
        <v>0</v>
      </c>
      <c r="AK507" s="0" t="s">
        <v>2118</v>
      </c>
      <c r="AL507" s="0" t="n">
        <f aca="false">FALSE()</f>
        <v>0</v>
      </c>
      <c r="AM507" s="0" t="n">
        <f aca="false">TRUE()</f>
        <v>1</v>
      </c>
      <c r="AN507" s="0" t="n">
        <f aca="false">FALSE()</f>
        <v>0</v>
      </c>
      <c r="AO507" s="0" t="n">
        <f aca="false">FALSE()</f>
        <v>0</v>
      </c>
      <c r="AP507" s="0" t="n">
        <f aca="false">FALSE()</f>
        <v>0</v>
      </c>
      <c r="AQ507" s="380" t="n">
        <v>43627.6875</v>
      </c>
      <c r="AR507" s="380" t="n">
        <v>41950.125</v>
      </c>
      <c r="AS507" s="0" t="s">
        <v>6396</v>
      </c>
      <c r="AT507" s="0" t="s">
        <v>2170</v>
      </c>
      <c r="AU507" s="0" t="s">
        <v>2170</v>
      </c>
    </row>
    <row r="508" customFormat="false" ht="15" hidden="true" customHeight="false" outlineLevel="0" collapsed="false">
      <c r="A508" s="0" t="s">
        <v>6397</v>
      </c>
      <c r="B508" s="0" t="s">
        <v>6398</v>
      </c>
      <c r="C508" s="0" t="s">
        <v>6399</v>
      </c>
      <c r="D508" s="0" t="s">
        <v>2297</v>
      </c>
      <c r="E508" s="0" t="s">
        <v>6397</v>
      </c>
      <c r="F508" s="0" t="n">
        <v>1</v>
      </c>
      <c r="G508" s="0" t="s">
        <v>2298</v>
      </c>
      <c r="H508" s="0" t="s">
        <v>2170</v>
      </c>
      <c r="I508" s="0" t="s">
        <v>2170</v>
      </c>
      <c r="J508" s="0" t="s">
        <v>2170</v>
      </c>
      <c r="K508" s="0" t="s">
        <v>2170</v>
      </c>
      <c r="L508" s="0" t="s">
        <v>2170</v>
      </c>
      <c r="M508" s="0" t="s">
        <v>2170</v>
      </c>
      <c r="N508" s="0" t="n">
        <f aca="false">FALSE()</f>
        <v>0</v>
      </c>
      <c r="O508" s="0" t="s">
        <v>6400</v>
      </c>
      <c r="P508" s="0" t="s">
        <v>2300</v>
      </c>
      <c r="Q508" s="380" t="n">
        <v>25569.125</v>
      </c>
      <c r="R508" s="0" t="n">
        <v>24159705</v>
      </c>
      <c r="S508" s="0" t="s">
        <v>2301</v>
      </c>
      <c r="T508" s="0" t="s">
        <v>2302</v>
      </c>
      <c r="U508" s="0" t="s">
        <v>2330</v>
      </c>
      <c r="V508" s="0" t="n">
        <v>1000000000</v>
      </c>
      <c r="W508" s="0" t="s">
        <v>2366</v>
      </c>
      <c r="X508" s="0" t="n">
        <v>4</v>
      </c>
      <c r="Y508" s="0" t="n">
        <f aca="false">FALSE()</f>
        <v>0</v>
      </c>
      <c r="Z508" s="0" t="n">
        <f aca="false">FALSE()</f>
        <v>0</v>
      </c>
      <c r="AA508" s="0" t="n">
        <f aca="false">FALSE()</f>
        <v>0</v>
      </c>
      <c r="AB508" s="0" t="n">
        <f aca="false">FALSE()</f>
        <v>0</v>
      </c>
      <c r="AC508" s="0" t="n">
        <v>1</v>
      </c>
      <c r="AD508" s="0" t="s">
        <v>2129</v>
      </c>
      <c r="AE508" s="0" t="n">
        <f aca="false">TRUE()</f>
        <v>1</v>
      </c>
      <c r="AF508" s="0" t="s">
        <v>6401</v>
      </c>
      <c r="AG508" s="0" t="n">
        <v>2</v>
      </c>
      <c r="AH508" s="0" t="s">
        <v>6402</v>
      </c>
      <c r="AI508" s="0" t="s">
        <v>6403</v>
      </c>
      <c r="AJ508" s="0" t="n">
        <v>0</v>
      </c>
      <c r="AK508" s="0" t="s">
        <v>2118</v>
      </c>
      <c r="AL508" s="0" t="n">
        <f aca="false">FALSE()</f>
        <v>0</v>
      </c>
      <c r="AM508" s="0" t="n">
        <f aca="false">TRUE()</f>
        <v>1</v>
      </c>
      <c r="AN508" s="0" t="n">
        <f aca="false">FALSE()</f>
        <v>0</v>
      </c>
      <c r="AO508" s="0" t="n">
        <f aca="false">FALSE()</f>
        <v>0</v>
      </c>
      <c r="AP508" s="0" t="n">
        <f aca="false">FALSE()</f>
        <v>0</v>
      </c>
      <c r="AQ508" s="380" t="n">
        <v>44041.6875</v>
      </c>
      <c r="AR508" s="380" t="n">
        <v>44041.4166666667</v>
      </c>
      <c r="AS508" s="0" t="s">
        <v>6404</v>
      </c>
      <c r="AT508" s="0" t="s">
        <v>2170</v>
      </c>
      <c r="AU508" s="0" t="s">
        <v>2170</v>
      </c>
    </row>
    <row r="509" customFormat="false" ht="15" hidden="true" customHeight="false" outlineLevel="0" collapsed="false">
      <c r="A509" s="0" t="s">
        <v>214</v>
      </c>
      <c r="B509" s="0" t="s">
        <v>6405</v>
      </c>
      <c r="C509" s="0" t="s">
        <v>149</v>
      </c>
      <c r="D509" s="0" t="s">
        <v>720</v>
      </c>
      <c r="E509" s="0" t="s">
        <v>214</v>
      </c>
      <c r="F509" s="0" t="n">
        <v>1</v>
      </c>
      <c r="G509" s="0" t="s">
        <v>434</v>
      </c>
      <c r="H509" s="0" t="s">
        <v>2596</v>
      </c>
      <c r="I509" s="0" t="s">
        <v>2596</v>
      </c>
      <c r="J509" s="0" t="s">
        <v>2723</v>
      </c>
      <c r="K509" s="0" t="s">
        <v>2083</v>
      </c>
      <c r="L509" s="0" t="s">
        <v>2783</v>
      </c>
      <c r="M509" s="0" t="s">
        <v>2083</v>
      </c>
      <c r="N509" s="0" t="n">
        <f aca="false">TRUE()</f>
        <v>1</v>
      </c>
      <c r="O509" s="0" t="s">
        <v>6406</v>
      </c>
      <c r="P509" s="0" t="s">
        <v>2601</v>
      </c>
      <c r="Q509" s="380" t="n">
        <v>45330.125</v>
      </c>
      <c r="R509" s="0" t="n">
        <v>268274786</v>
      </c>
      <c r="S509" s="0" t="s">
        <v>601</v>
      </c>
      <c r="T509" s="0" t="s">
        <v>2602</v>
      </c>
      <c r="U509" s="0" t="s">
        <v>610</v>
      </c>
      <c r="V509" s="0" t="n">
        <v>199305492</v>
      </c>
      <c r="W509" s="0" t="s">
        <v>6407</v>
      </c>
      <c r="X509" s="0" t="n">
        <v>5</v>
      </c>
      <c r="Y509" s="0" t="n">
        <f aca="false">FALSE()</f>
        <v>0</v>
      </c>
      <c r="Z509" s="0" t="n">
        <f aca="false">TRUE()</f>
        <v>1</v>
      </c>
      <c r="AA509" s="0" t="n">
        <f aca="false">TRUE()</f>
        <v>1</v>
      </c>
      <c r="AB509" s="0" t="n">
        <f aca="false">TRUE()</f>
        <v>1</v>
      </c>
      <c r="AC509" s="0" t="n">
        <v>1</v>
      </c>
      <c r="AD509" s="0" t="s">
        <v>2083</v>
      </c>
      <c r="AE509" s="0" t="n">
        <f aca="false">TRUE()</f>
        <v>1</v>
      </c>
      <c r="AF509" s="0" t="s">
        <v>6408</v>
      </c>
      <c r="AG509" s="0" t="n">
        <v>1</v>
      </c>
      <c r="AH509" s="0" t="s">
        <v>6409</v>
      </c>
      <c r="AI509" s="0" t="s">
        <v>6410</v>
      </c>
      <c r="AJ509" s="0" t="n">
        <v>0</v>
      </c>
      <c r="AK509" s="0" t="s">
        <v>2118</v>
      </c>
      <c r="AL509" s="0" t="n">
        <f aca="false">TRUE()</f>
        <v>1</v>
      </c>
      <c r="AM509" s="0" t="n">
        <f aca="false">FALSE()</f>
        <v>0</v>
      </c>
      <c r="AN509" s="0" t="n">
        <f aca="false">TRUE()</f>
        <v>1</v>
      </c>
      <c r="AO509" s="0" t="n">
        <f aca="false">FALSE()</f>
        <v>0</v>
      </c>
      <c r="AP509" s="0" t="n">
        <f aca="false">TRUE()</f>
        <v>1</v>
      </c>
      <c r="AQ509" s="380" t="n">
        <v>43766.4159722222</v>
      </c>
      <c r="AR509" s="380" t="n">
        <v>43766.4166666667</v>
      </c>
      <c r="AS509" s="0" t="s">
        <v>6411</v>
      </c>
      <c r="AT509" s="0" t="s">
        <v>2723</v>
      </c>
      <c r="AU509" s="0" t="s">
        <v>2083</v>
      </c>
    </row>
    <row r="510" customFormat="false" ht="15" hidden="true" customHeight="false" outlineLevel="0" collapsed="false">
      <c r="A510" s="0" t="s">
        <v>6412</v>
      </c>
      <c r="B510" s="0" t="s">
        <v>6413</v>
      </c>
      <c r="C510" s="0" t="s">
        <v>6414</v>
      </c>
      <c r="D510" s="0" t="s">
        <v>2888</v>
      </c>
      <c r="E510" s="0" t="s">
        <v>6412</v>
      </c>
      <c r="F510" s="0" t="n">
        <v>1</v>
      </c>
      <c r="G510" s="0" t="s">
        <v>434</v>
      </c>
      <c r="H510" s="0" t="s">
        <v>2170</v>
      </c>
      <c r="I510" s="0" t="s">
        <v>2170</v>
      </c>
      <c r="J510" s="0" t="s">
        <v>2170</v>
      </c>
      <c r="K510" s="0" t="s">
        <v>2170</v>
      </c>
      <c r="L510" s="0" t="s">
        <v>2170</v>
      </c>
      <c r="M510" s="0" t="s">
        <v>2170</v>
      </c>
      <c r="N510" s="0" t="n">
        <f aca="false">FALSE()</f>
        <v>0</v>
      </c>
      <c r="O510" s="0" t="s">
        <v>6415</v>
      </c>
      <c r="P510" s="0" t="s">
        <v>2890</v>
      </c>
      <c r="Q510" s="380" t="n">
        <v>38208.1666666667</v>
      </c>
      <c r="R510" s="0" t="n">
        <v>15164750</v>
      </c>
      <c r="S510" s="0" t="s">
        <v>601</v>
      </c>
      <c r="T510" s="0" t="s">
        <v>2602</v>
      </c>
      <c r="U510" s="0" t="s">
        <v>2114</v>
      </c>
      <c r="V510" s="0" t="n">
        <v>15164750</v>
      </c>
      <c r="W510" s="0" t="s">
        <v>2603</v>
      </c>
      <c r="X510" s="0" t="n">
        <v>5</v>
      </c>
      <c r="Y510" s="0" t="n">
        <f aca="false">FALSE()</f>
        <v>0</v>
      </c>
      <c r="Z510" s="0" t="n">
        <f aca="false">TRUE()</f>
        <v>1</v>
      </c>
      <c r="AA510" s="0" t="n">
        <f aca="false">TRUE()</f>
        <v>1</v>
      </c>
      <c r="AB510" s="0" t="n">
        <f aca="false">FALSE()</f>
        <v>0</v>
      </c>
      <c r="AC510" s="0" t="n">
        <v>2</v>
      </c>
      <c r="AD510" s="0" t="s">
        <v>2129</v>
      </c>
      <c r="AE510" s="0" t="n">
        <f aca="false">TRUE()</f>
        <v>1</v>
      </c>
      <c r="AF510" s="0" t="s">
        <v>6416</v>
      </c>
      <c r="AG510" s="0" t="n">
        <v>1</v>
      </c>
      <c r="AH510" s="0" t="s">
        <v>6417</v>
      </c>
      <c r="AI510" s="0" t="s">
        <v>6418</v>
      </c>
      <c r="AJ510" s="0" t="n">
        <v>0</v>
      </c>
      <c r="AK510" s="0" t="s">
        <v>2118</v>
      </c>
      <c r="AL510" s="0" t="n">
        <f aca="false">TRUE()</f>
        <v>1</v>
      </c>
      <c r="AM510" s="0" t="n">
        <f aca="false">TRUE()</f>
        <v>1</v>
      </c>
      <c r="AN510" s="0" t="n">
        <f aca="false">FALSE()</f>
        <v>0</v>
      </c>
      <c r="AO510" s="0" t="n">
        <f aca="false">FALSE()</f>
        <v>0</v>
      </c>
      <c r="AP510" s="0" t="n">
        <f aca="false">FALSE()</f>
        <v>0</v>
      </c>
      <c r="AQ510" s="380" t="n">
        <v>45026.4833333333</v>
      </c>
      <c r="AR510" s="380" t="n">
        <v>45026.4166666667</v>
      </c>
      <c r="AS510" s="0" t="s">
        <v>6419</v>
      </c>
      <c r="AT510" s="0" t="s">
        <v>2170</v>
      </c>
      <c r="AU510" s="0" t="s">
        <v>2170</v>
      </c>
    </row>
    <row r="511" customFormat="false" ht="15" hidden="true" customHeight="false" outlineLevel="0" collapsed="false">
      <c r="A511" s="0" t="s">
        <v>6420</v>
      </c>
      <c r="B511" s="0" t="s">
        <v>6421</v>
      </c>
      <c r="C511" s="0" t="s">
        <v>6422</v>
      </c>
      <c r="D511" s="0" t="s">
        <v>6423</v>
      </c>
      <c r="E511" s="0" t="s">
        <v>6420</v>
      </c>
      <c r="F511" s="0" t="n">
        <v>1</v>
      </c>
      <c r="G511" s="0" t="s">
        <v>6424</v>
      </c>
      <c r="H511" s="0" t="s">
        <v>2170</v>
      </c>
      <c r="I511" s="0" t="s">
        <v>2170</v>
      </c>
      <c r="J511" s="0" t="s">
        <v>2170</v>
      </c>
      <c r="K511" s="0" t="s">
        <v>2170</v>
      </c>
      <c r="L511" s="0" t="s">
        <v>2170</v>
      </c>
      <c r="M511" s="0" t="s">
        <v>2170</v>
      </c>
      <c r="N511" s="0" t="n">
        <f aca="false">FALSE()</f>
        <v>0</v>
      </c>
      <c r="O511" s="0" t="s">
        <v>6425</v>
      </c>
      <c r="P511" s="0" t="s">
        <v>2300</v>
      </c>
      <c r="Q511" s="380" t="n">
        <v>25569.125</v>
      </c>
      <c r="R511" s="0" t="n">
        <v>0</v>
      </c>
      <c r="S511" s="0" t="s">
        <v>6426</v>
      </c>
      <c r="T511" s="0" t="s">
        <v>6427</v>
      </c>
      <c r="U511" s="0" t="s">
        <v>2574</v>
      </c>
      <c r="V511" s="0" t="n">
        <v>0</v>
      </c>
      <c r="W511" s="0" t="s">
        <v>6428</v>
      </c>
      <c r="X511" s="0" t="n">
        <v>1</v>
      </c>
      <c r="Y511" s="0" t="n">
        <f aca="false">FALSE()</f>
        <v>0</v>
      </c>
      <c r="Z511" s="0" t="n">
        <f aca="false">FALSE()</f>
        <v>0</v>
      </c>
      <c r="AA511" s="0" t="n">
        <f aca="false">FALSE()</f>
        <v>0</v>
      </c>
      <c r="AB511" s="0" t="n">
        <f aca="false">TRUE()</f>
        <v>1</v>
      </c>
      <c r="AC511" s="0" t="n">
        <v>1</v>
      </c>
      <c r="AD511" s="0" t="s">
        <v>2129</v>
      </c>
      <c r="AE511" s="0" t="n">
        <f aca="false">TRUE()</f>
        <v>1</v>
      </c>
      <c r="AF511" s="0" t="s">
        <v>6429</v>
      </c>
      <c r="AG511" s="0" t="n">
        <v>2</v>
      </c>
      <c r="AH511" s="0" t="s">
        <v>6430</v>
      </c>
      <c r="AI511" s="0" t="s">
        <v>6431</v>
      </c>
      <c r="AJ511" s="0" t="n">
        <v>0</v>
      </c>
      <c r="AK511" s="0" t="s">
        <v>3378</v>
      </c>
      <c r="AL511" s="0" t="n">
        <f aca="false">FALSE()</f>
        <v>0</v>
      </c>
      <c r="AM511" s="0" t="n">
        <f aca="false">FALSE()</f>
        <v>0</v>
      </c>
      <c r="AN511" s="0" t="n">
        <f aca="false">FALSE()</f>
        <v>0</v>
      </c>
      <c r="AO511" s="0" t="n">
        <f aca="false">FALSE()</f>
        <v>0</v>
      </c>
      <c r="AP511" s="0" t="n">
        <f aca="false">TRUE()</f>
        <v>1</v>
      </c>
      <c r="AQ511" s="380" t="n">
        <v>44903.35625</v>
      </c>
      <c r="AR511" s="380" t="n">
        <v>44903.4166666667</v>
      </c>
      <c r="AS511" s="0" t="s">
        <v>6432</v>
      </c>
      <c r="AT511" s="0" t="s">
        <v>2170</v>
      </c>
      <c r="AU511" s="0" t="s">
        <v>2170</v>
      </c>
    </row>
    <row r="512" customFormat="false" ht="15" hidden="true" customHeight="false" outlineLevel="0" collapsed="false">
      <c r="A512" s="0" t="s">
        <v>6433</v>
      </c>
      <c r="B512" s="0" t="s">
        <v>6434</v>
      </c>
      <c r="C512" s="0" t="s">
        <v>6435</v>
      </c>
      <c r="D512" s="0" t="s">
        <v>2297</v>
      </c>
      <c r="E512" s="0" t="s">
        <v>6433</v>
      </c>
      <c r="F512" s="0" t="n">
        <v>1</v>
      </c>
      <c r="G512" s="0" t="s">
        <v>2298</v>
      </c>
      <c r="H512" s="0" t="s">
        <v>2170</v>
      </c>
      <c r="I512" s="0" t="s">
        <v>2170</v>
      </c>
      <c r="J512" s="0" t="s">
        <v>2170</v>
      </c>
      <c r="K512" s="0" t="s">
        <v>2170</v>
      </c>
      <c r="L512" s="0" t="s">
        <v>2170</v>
      </c>
      <c r="M512" s="0" t="s">
        <v>2170</v>
      </c>
      <c r="N512" s="0" t="n">
        <f aca="false">FALSE()</f>
        <v>0</v>
      </c>
      <c r="O512" s="0" t="s">
        <v>6436</v>
      </c>
      <c r="P512" s="0" t="s">
        <v>2300</v>
      </c>
      <c r="Q512" s="380" t="n">
        <v>35023.125</v>
      </c>
      <c r="R512" s="0" t="n">
        <v>223629424</v>
      </c>
      <c r="S512" s="0" t="s">
        <v>2301</v>
      </c>
      <c r="T512" s="0" t="s">
        <v>2302</v>
      </c>
      <c r="U512" s="0" t="s">
        <v>2116</v>
      </c>
      <c r="V512" s="0" t="n">
        <v>0</v>
      </c>
      <c r="W512" s="0" t="s">
        <v>2312</v>
      </c>
      <c r="X512" s="0" t="n">
        <v>4</v>
      </c>
      <c r="Y512" s="0" t="n">
        <f aca="false">FALSE()</f>
        <v>0</v>
      </c>
      <c r="Z512" s="0" t="n">
        <f aca="false">FALSE()</f>
        <v>0</v>
      </c>
      <c r="AA512" s="0" t="n">
        <f aca="false">FALSE()</f>
        <v>0</v>
      </c>
      <c r="AB512" s="0" t="n">
        <f aca="false">TRUE()</f>
        <v>1</v>
      </c>
      <c r="AC512" s="0" t="n">
        <v>1</v>
      </c>
      <c r="AD512" s="0" t="s">
        <v>2129</v>
      </c>
      <c r="AE512" s="0" t="n">
        <f aca="false">TRUE()</f>
        <v>1</v>
      </c>
      <c r="AF512" s="0" t="s">
        <v>6437</v>
      </c>
      <c r="AG512" s="0" t="n">
        <v>2</v>
      </c>
      <c r="AH512" s="0" t="s">
        <v>6438</v>
      </c>
      <c r="AI512" s="0" t="s">
        <v>6439</v>
      </c>
      <c r="AJ512" s="0" t="n">
        <v>0</v>
      </c>
      <c r="AK512" s="0" t="s">
        <v>2118</v>
      </c>
      <c r="AL512" s="0" t="n">
        <f aca="false">FALSE()</f>
        <v>0</v>
      </c>
      <c r="AM512" s="0" t="n">
        <f aca="false">TRUE()</f>
        <v>1</v>
      </c>
      <c r="AN512" s="0" t="n">
        <f aca="false">FALSE()</f>
        <v>0</v>
      </c>
      <c r="AO512" s="0" t="n">
        <f aca="false">FALSE()</f>
        <v>0</v>
      </c>
      <c r="AP512" s="0" t="n">
        <f aca="false">FALSE()</f>
        <v>0</v>
      </c>
      <c r="AQ512" s="380" t="n">
        <v>43123.6180555556</v>
      </c>
      <c r="AR512" s="380" t="n">
        <v>35024.125</v>
      </c>
      <c r="AS512" s="0" t="s">
        <v>6440</v>
      </c>
      <c r="AT512" s="0" t="s">
        <v>2170</v>
      </c>
      <c r="AU512" s="0" t="s">
        <v>2170</v>
      </c>
    </row>
    <row r="513" customFormat="false" ht="15" hidden="true" customHeight="false" outlineLevel="0" collapsed="false">
      <c r="A513" s="0" t="s">
        <v>1311</v>
      </c>
      <c r="B513" s="0" t="s">
        <v>6441</v>
      </c>
      <c r="C513" s="0" t="s">
        <v>1308</v>
      </c>
      <c r="D513" s="0" t="s">
        <v>720</v>
      </c>
      <c r="E513" s="0" t="s">
        <v>1311</v>
      </c>
      <c r="F513" s="0" t="n">
        <v>10000</v>
      </c>
      <c r="G513" s="0" t="s">
        <v>434</v>
      </c>
      <c r="H513" s="0" t="s">
        <v>2170</v>
      </c>
      <c r="I513" s="0" t="s">
        <v>2170</v>
      </c>
      <c r="J513" s="0" t="s">
        <v>2170</v>
      </c>
      <c r="K513" s="0" t="s">
        <v>2170</v>
      </c>
      <c r="L513" s="0" t="s">
        <v>2170</v>
      </c>
      <c r="M513" s="0" t="s">
        <v>2170</v>
      </c>
      <c r="N513" s="0" t="n">
        <f aca="false">FALSE()</f>
        <v>0</v>
      </c>
      <c r="O513" s="0" t="s">
        <v>6442</v>
      </c>
      <c r="P513" s="0" t="s">
        <v>2601</v>
      </c>
      <c r="Q513" s="380" t="n">
        <v>39365.1666666667</v>
      </c>
      <c r="R513" s="0" t="n">
        <v>188307958732</v>
      </c>
      <c r="S513" s="0" t="s">
        <v>601</v>
      </c>
      <c r="T513" s="0" t="s">
        <v>2602</v>
      </c>
      <c r="U513" s="0" t="s">
        <v>2693</v>
      </c>
      <c r="V513" s="0" t="n">
        <v>100000000</v>
      </c>
      <c r="W513" s="0" t="s">
        <v>2892</v>
      </c>
      <c r="X513" s="0" t="n">
        <v>5</v>
      </c>
      <c r="Y513" s="0" t="n">
        <f aca="false">FALSE()</f>
        <v>0</v>
      </c>
      <c r="Z513" s="0" t="n">
        <f aca="false">TRUE()</f>
        <v>1</v>
      </c>
      <c r="AA513" s="0" t="n">
        <f aca="false">TRUE()</f>
        <v>1</v>
      </c>
      <c r="AB513" s="0" t="n">
        <f aca="false">TRUE()</f>
        <v>1</v>
      </c>
      <c r="AC513" s="0" t="n">
        <v>1</v>
      </c>
      <c r="AD513" s="0" t="s">
        <v>6443</v>
      </c>
      <c r="AE513" s="0" t="n">
        <f aca="false">TRUE()</f>
        <v>1</v>
      </c>
      <c r="AF513" s="0" t="s">
        <v>6444</v>
      </c>
      <c r="AG513" s="0" t="n">
        <v>1</v>
      </c>
      <c r="AH513" s="0" t="s">
        <v>6445</v>
      </c>
      <c r="AI513" s="0" t="s">
        <v>6446</v>
      </c>
      <c r="AJ513" s="0" t="n">
        <v>0</v>
      </c>
      <c r="AK513" s="0" t="s">
        <v>2118</v>
      </c>
      <c r="AL513" s="0" t="n">
        <f aca="false">TRUE()</f>
        <v>1</v>
      </c>
      <c r="AM513" s="0" t="n">
        <f aca="false">FALSE()</f>
        <v>0</v>
      </c>
      <c r="AN513" s="0" t="n">
        <f aca="false">TRUE()</f>
        <v>1</v>
      </c>
      <c r="AO513" s="0" t="n">
        <f aca="false">FALSE()</f>
        <v>0</v>
      </c>
      <c r="AP513" s="0" t="n">
        <f aca="false">FALSE()</f>
        <v>0</v>
      </c>
      <c r="AQ513" s="380" t="n">
        <v>43166.9229166667</v>
      </c>
      <c r="AR513" s="380" t="n">
        <v>39700.1666666667</v>
      </c>
      <c r="AS513" s="0" t="s">
        <v>6447</v>
      </c>
      <c r="AT513" s="0" t="s">
        <v>2170</v>
      </c>
      <c r="AU513" s="0" t="s">
        <v>2170</v>
      </c>
    </row>
    <row r="514" customFormat="false" ht="15" hidden="true" customHeight="false" outlineLevel="0" collapsed="false">
      <c r="A514" s="0" t="s">
        <v>6448</v>
      </c>
      <c r="B514" s="0" t="s">
        <v>6449</v>
      </c>
      <c r="C514" s="0" t="s">
        <v>6450</v>
      </c>
      <c r="D514" s="0" t="s">
        <v>2297</v>
      </c>
      <c r="E514" s="0" t="s">
        <v>6448</v>
      </c>
      <c r="F514" s="0" t="n">
        <v>1</v>
      </c>
      <c r="G514" s="0" t="s">
        <v>2298</v>
      </c>
      <c r="H514" s="0" t="s">
        <v>2170</v>
      </c>
      <c r="I514" s="0" t="s">
        <v>2170</v>
      </c>
      <c r="J514" s="0" t="s">
        <v>2170</v>
      </c>
      <c r="K514" s="0" t="s">
        <v>2170</v>
      </c>
      <c r="L514" s="0" t="s">
        <v>2170</v>
      </c>
      <c r="M514" s="0" t="s">
        <v>2170</v>
      </c>
      <c r="N514" s="0" t="n">
        <f aca="false">FALSE()</f>
        <v>0</v>
      </c>
      <c r="O514" s="0" t="s">
        <v>6451</v>
      </c>
      <c r="P514" s="0" t="s">
        <v>2300</v>
      </c>
      <c r="Q514" s="380" t="n">
        <v>25842.1666666667</v>
      </c>
      <c r="R514" s="0" t="n">
        <v>8052792267</v>
      </c>
      <c r="S514" s="0" t="s">
        <v>2301</v>
      </c>
      <c r="T514" s="0" t="s">
        <v>2302</v>
      </c>
      <c r="U514" s="0" t="s">
        <v>2365</v>
      </c>
      <c r="V514" s="0" t="n">
        <v>0</v>
      </c>
      <c r="W514" s="0" t="s">
        <v>2383</v>
      </c>
      <c r="X514" s="0" t="n">
        <v>4</v>
      </c>
      <c r="Y514" s="0" t="n">
        <f aca="false">FALSE()</f>
        <v>0</v>
      </c>
      <c r="Z514" s="0" t="n">
        <f aca="false">FALSE()</f>
        <v>0</v>
      </c>
      <c r="AA514" s="0" t="n">
        <f aca="false">FALSE()</f>
        <v>0</v>
      </c>
      <c r="AB514" s="0" t="n">
        <f aca="false">TRUE()</f>
        <v>1</v>
      </c>
      <c r="AC514" s="0" t="n">
        <v>1</v>
      </c>
      <c r="AD514" s="0" t="s">
        <v>2129</v>
      </c>
      <c r="AE514" s="0" t="n">
        <f aca="false">TRUE()</f>
        <v>1</v>
      </c>
      <c r="AF514" s="0" t="s">
        <v>6452</v>
      </c>
      <c r="AG514" s="0" t="n">
        <v>2</v>
      </c>
      <c r="AH514" s="0" t="s">
        <v>6453</v>
      </c>
      <c r="AI514" s="0" t="s">
        <v>6454</v>
      </c>
      <c r="AJ514" s="0" t="n">
        <v>0</v>
      </c>
      <c r="AK514" s="0" t="s">
        <v>2118</v>
      </c>
      <c r="AL514" s="0" t="n">
        <f aca="false">FALSE()</f>
        <v>0</v>
      </c>
      <c r="AM514" s="0" t="n">
        <f aca="false">TRUE()</f>
        <v>1</v>
      </c>
      <c r="AN514" s="0" t="n">
        <f aca="false">FALSE()</f>
        <v>0</v>
      </c>
      <c r="AO514" s="0" t="n">
        <f aca="false">FALSE()</f>
        <v>0</v>
      </c>
      <c r="AP514" s="0" t="n">
        <f aca="false">FALSE()</f>
        <v>0</v>
      </c>
      <c r="AQ514" s="380" t="n">
        <v>43123.4395833333</v>
      </c>
      <c r="AR514" s="380" t="n">
        <v>32398.1666666667</v>
      </c>
      <c r="AS514" s="0" t="s">
        <v>6455</v>
      </c>
      <c r="AT514" s="0" t="s">
        <v>2170</v>
      </c>
      <c r="AU514" s="0" t="s">
        <v>2170</v>
      </c>
    </row>
    <row r="515" customFormat="false" ht="15" hidden="true" customHeight="false" outlineLevel="0" collapsed="false">
      <c r="A515" s="0" t="s">
        <v>6456</v>
      </c>
      <c r="B515" s="0" t="s">
        <v>6457</v>
      </c>
      <c r="C515" s="0" t="s">
        <v>6458</v>
      </c>
      <c r="D515" s="0" t="s">
        <v>2297</v>
      </c>
      <c r="E515" s="0" t="s">
        <v>6456</v>
      </c>
      <c r="F515" s="0" t="n">
        <v>1</v>
      </c>
      <c r="G515" s="0" t="s">
        <v>2298</v>
      </c>
      <c r="H515" s="0" t="s">
        <v>2170</v>
      </c>
      <c r="I515" s="0" t="s">
        <v>2170</v>
      </c>
      <c r="J515" s="0" t="s">
        <v>2170</v>
      </c>
      <c r="K515" s="0" t="s">
        <v>2170</v>
      </c>
      <c r="L515" s="0" t="s">
        <v>2170</v>
      </c>
      <c r="M515" s="0" t="s">
        <v>2170</v>
      </c>
      <c r="N515" s="0" t="n">
        <f aca="false">FALSE()</f>
        <v>0</v>
      </c>
      <c r="O515" s="0" t="s">
        <v>6459</v>
      </c>
      <c r="P515" s="0" t="s">
        <v>2300</v>
      </c>
      <c r="Q515" s="380" t="n">
        <v>25569.125</v>
      </c>
      <c r="R515" s="0" t="n">
        <v>12380950</v>
      </c>
      <c r="S515" s="0" t="s">
        <v>2301</v>
      </c>
      <c r="T515" s="0" t="s">
        <v>2302</v>
      </c>
      <c r="U515" s="0" t="s">
        <v>2116</v>
      </c>
      <c r="V515" s="0" t="n">
        <v>883950000</v>
      </c>
      <c r="W515" s="0" t="s">
        <v>2321</v>
      </c>
      <c r="X515" s="0" t="n">
        <v>4</v>
      </c>
      <c r="Y515" s="0" t="n">
        <f aca="false">FALSE()</f>
        <v>0</v>
      </c>
      <c r="Z515" s="0" t="n">
        <f aca="false">FALSE()</f>
        <v>0</v>
      </c>
      <c r="AA515" s="0" t="n">
        <f aca="false">FALSE()</f>
        <v>0</v>
      </c>
      <c r="AB515" s="0" t="n">
        <f aca="false">FALSE()</f>
        <v>0</v>
      </c>
      <c r="AC515" s="0" t="n">
        <v>1</v>
      </c>
      <c r="AD515" s="0" t="s">
        <v>2129</v>
      </c>
      <c r="AE515" s="0" t="n">
        <f aca="false">TRUE()</f>
        <v>1</v>
      </c>
      <c r="AF515" s="0" t="s">
        <v>6460</v>
      </c>
      <c r="AG515" s="0" t="n">
        <v>2</v>
      </c>
      <c r="AH515" s="0" t="s">
        <v>6461</v>
      </c>
      <c r="AI515" s="0" t="s">
        <v>6462</v>
      </c>
      <c r="AJ515" s="0" t="n">
        <v>0</v>
      </c>
      <c r="AK515" s="0" t="s">
        <v>2118</v>
      </c>
      <c r="AL515" s="0" t="n">
        <f aca="false">FALSE()</f>
        <v>0</v>
      </c>
      <c r="AM515" s="0" t="n">
        <f aca="false">TRUE()</f>
        <v>1</v>
      </c>
      <c r="AN515" s="0" t="n">
        <f aca="false">FALSE()</f>
        <v>0</v>
      </c>
      <c r="AO515" s="0" t="n">
        <f aca="false">FALSE()</f>
        <v>0</v>
      </c>
      <c r="AP515" s="0" t="n">
        <f aca="false">FALSE()</f>
        <v>0</v>
      </c>
      <c r="AQ515" s="380" t="n">
        <v>44378.6875</v>
      </c>
      <c r="AR515" s="380" t="n">
        <v>44378.4166666667</v>
      </c>
      <c r="AS515" s="0" t="s">
        <v>6463</v>
      </c>
      <c r="AT515" s="0" t="s">
        <v>2170</v>
      </c>
      <c r="AU515" s="0" t="s">
        <v>2170</v>
      </c>
    </row>
    <row r="516" customFormat="false" ht="15" hidden="true" customHeight="false" outlineLevel="0" collapsed="false">
      <c r="A516" s="0" t="s">
        <v>6464</v>
      </c>
      <c r="B516" s="0" t="s">
        <v>6465</v>
      </c>
      <c r="C516" s="0" t="s">
        <v>6466</v>
      </c>
      <c r="D516" s="0" t="s">
        <v>2297</v>
      </c>
      <c r="E516" s="0" t="s">
        <v>6464</v>
      </c>
      <c r="F516" s="0" t="n">
        <v>1</v>
      </c>
      <c r="G516" s="0" t="s">
        <v>2298</v>
      </c>
      <c r="H516" s="0" t="s">
        <v>2170</v>
      </c>
      <c r="I516" s="0" t="s">
        <v>2170</v>
      </c>
      <c r="J516" s="0" t="s">
        <v>2170</v>
      </c>
      <c r="K516" s="0" t="s">
        <v>2170</v>
      </c>
      <c r="L516" s="0" t="s">
        <v>2170</v>
      </c>
      <c r="M516" s="0" t="s">
        <v>2170</v>
      </c>
      <c r="N516" s="0" t="n">
        <f aca="false">FALSE()</f>
        <v>0</v>
      </c>
      <c r="O516" s="0" t="s">
        <v>6467</v>
      </c>
      <c r="P516" s="0" t="s">
        <v>2300</v>
      </c>
      <c r="Q516" s="380" t="n">
        <v>25569.125</v>
      </c>
      <c r="R516" s="0" t="n">
        <v>799126123</v>
      </c>
      <c r="S516" s="0" t="s">
        <v>2301</v>
      </c>
      <c r="T516" s="0" t="s">
        <v>2302</v>
      </c>
      <c r="U516" s="0" t="s">
        <v>2114</v>
      </c>
      <c r="V516" s="0" t="n">
        <v>1280000000</v>
      </c>
      <c r="W516" s="0" t="s">
        <v>6468</v>
      </c>
      <c r="X516" s="0" t="n">
        <v>4</v>
      </c>
      <c r="Y516" s="0" t="n">
        <f aca="false">FALSE()</f>
        <v>0</v>
      </c>
      <c r="Z516" s="0" t="n">
        <f aca="false">FALSE()</f>
        <v>0</v>
      </c>
      <c r="AA516" s="0" t="n">
        <f aca="false">FALSE()</f>
        <v>0</v>
      </c>
      <c r="AB516" s="0" t="n">
        <f aca="false">TRUE()</f>
        <v>1</v>
      </c>
      <c r="AC516" s="0" t="n">
        <v>1</v>
      </c>
      <c r="AD516" s="0" t="s">
        <v>2129</v>
      </c>
      <c r="AE516" s="0" t="n">
        <f aca="false">TRUE()</f>
        <v>1</v>
      </c>
      <c r="AF516" s="0" t="s">
        <v>6469</v>
      </c>
      <c r="AG516" s="0" t="n">
        <v>2</v>
      </c>
      <c r="AH516" s="0" t="s">
        <v>6470</v>
      </c>
      <c r="AI516" s="0" t="s">
        <v>6471</v>
      </c>
      <c r="AJ516" s="0" t="n">
        <v>0</v>
      </c>
      <c r="AK516" s="0" t="s">
        <v>2118</v>
      </c>
      <c r="AL516" s="0" t="n">
        <f aca="false">FALSE()</f>
        <v>0</v>
      </c>
      <c r="AM516" s="0" t="n">
        <f aca="false">TRUE()</f>
        <v>1</v>
      </c>
      <c r="AN516" s="0" t="n">
        <f aca="false">FALSE()</f>
        <v>0</v>
      </c>
      <c r="AO516" s="0" t="n">
        <f aca="false">FALSE()</f>
        <v>0</v>
      </c>
      <c r="AP516" s="0" t="n">
        <f aca="false">TRUE()</f>
        <v>1</v>
      </c>
      <c r="AQ516" s="380" t="n">
        <v>43123.6326388889</v>
      </c>
      <c r="AR516" s="380" t="n">
        <v>32398.1666666667</v>
      </c>
      <c r="AS516" s="0" t="s">
        <v>6472</v>
      </c>
      <c r="AT516" s="0" t="s">
        <v>2170</v>
      </c>
      <c r="AU516" s="0" t="s">
        <v>2170</v>
      </c>
    </row>
    <row r="517" customFormat="false" ht="15" hidden="true" customHeight="false" outlineLevel="0" collapsed="false">
      <c r="A517" s="0" t="s">
        <v>6473</v>
      </c>
      <c r="B517" s="0" t="s">
        <v>6474</v>
      </c>
      <c r="C517" s="0" t="s">
        <v>6475</v>
      </c>
      <c r="D517" s="0" t="s">
        <v>2297</v>
      </c>
      <c r="E517" s="0" t="s">
        <v>6473</v>
      </c>
      <c r="F517" s="0" t="n">
        <v>1</v>
      </c>
      <c r="G517" s="0" t="s">
        <v>2298</v>
      </c>
      <c r="H517" s="0" t="s">
        <v>2170</v>
      </c>
      <c r="I517" s="0" t="s">
        <v>2170</v>
      </c>
      <c r="J517" s="0" t="s">
        <v>2170</v>
      </c>
      <c r="K517" s="0" t="s">
        <v>2170</v>
      </c>
      <c r="L517" s="0" t="s">
        <v>2170</v>
      </c>
      <c r="M517" s="0" t="s">
        <v>2170</v>
      </c>
      <c r="N517" s="0" t="n">
        <f aca="false">FALSE()</f>
        <v>0</v>
      </c>
      <c r="O517" s="0" t="s">
        <v>6476</v>
      </c>
      <c r="P517" s="0" t="s">
        <v>2300</v>
      </c>
      <c r="Q517" s="380" t="n">
        <v>25569.125</v>
      </c>
      <c r="R517" s="0" t="n">
        <v>55671756</v>
      </c>
      <c r="S517" s="0" t="s">
        <v>2301</v>
      </c>
      <c r="T517" s="0" t="s">
        <v>2302</v>
      </c>
      <c r="U517" s="0" t="s">
        <v>2115</v>
      </c>
      <c r="V517" s="0" t="n">
        <v>2000000000</v>
      </c>
      <c r="W517" s="0" t="s">
        <v>2366</v>
      </c>
      <c r="X517" s="0" t="n">
        <v>4</v>
      </c>
      <c r="Y517" s="0" t="n">
        <f aca="false">FALSE()</f>
        <v>0</v>
      </c>
      <c r="Z517" s="0" t="n">
        <f aca="false">FALSE()</f>
        <v>0</v>
      </c>
      <c r="AA517" s="0" t="n">
        <f aca="false">FALSE()</f>
        <v>0</v>
      </c>
      <c r="AB517" s="0" t="n">
        <f aca="false">FALSE()</f>
        <v>0</v>
      </c>
      <c r="AC517" s="0" t="n">
        <v>1</v>
      </c>
      <c r="AD517" s="0" t="s">
        <v>2129</v>
      </c>
      <c r="AE517" s="0" t="n">
        <f aca="false">TRUE()</f>
        <v>1</v>
      </c>
      <c r="AF517" s="0" t="s">
        <v>6477</v>
      </c>
      <c r="AG517" s="0" t="n">
        <v>2</v>
      </c>
      <c r="AH517" s="0" t="s">
        <v>6478</v>
      </c>
      <c r="AI517" s="0" t="s">
        <v>6479</v>
      </c>
      <c r="AJ517" s="0" t="n">
        <v>0</v>
      </c>
      <c r="AK517" s="0" t="s">
        <v>2118</v>
      </c>
      <c r="AL517" s="0" t="n">
        <f aca="false">FALSE()</f>
        <v>0</v>
      </c>
      <c r="AM517" s="0" t="n">
        <f aca="false">TRUE()</f>
        <v>1</v>
      </c>
      <c r="AN517" s="0" t="n">
        <f aca="false">FALSE()</f>
        <v>0</v>
      </c>
      <c r="AO517" s="0" t="n">
        <f aca="false">FALSE()</f>
        <v>0</v>
      </c>
      <c r="AP517" s="0" t="n">
        <f aca="false">FALSE()</f>
        <v>0</v>
      </c>
      <c r="AQ517" s="380" t="n">
        <v>43496.7291666667</v>
      </c>
      <c r="AR517" s="380" t="n">
        <v>32687.1666666667</v>
      </c>
      <c r="AS517" s="0" t="s">
        <v>6480</v>
      </c>
      <c r="AT517" s="0" t="s">
        <v>2170</v>
      </c>
      <c r="AU517" s="0" t="s">
        <v>2170</v>
      </c>
    </row>
    <row r="518" customFormat="false" ht="15" hidden="true" customHeight="false" outlineLevel="0" collapsed="false">
      <c r="A518" s="0" t="s">
        <v>6481</v>
      </c>
      <c r="B518" s="0" t="s">
        <v>6482</v>
      </c>
      <c r="C518" s="0" t="s">
        <v>6483</v>
      </c>
      <c r="D518" s="0" t="s">
        <v>2297</v>
      </c>
      <c r="E518" s="0" t="s">
        <v>6481</v>
      </c>
      <c r="F518" s="0" t="n">
        <v>1</v>
      </c>
      <c r="G518" s="0" t="s">
        <v>2298</v>
      </c>
      <c r="H518" s="0" t="s">
        <v>2170</v>
      </c>
      <c r="I518" s="0" t="s">
        <v>2170</v>
      </c>
      <c r="J518" s="0" t="s">
        <v>2170</v>
      </c>
      <c r="K518" s="0" t="s">
        <v>2170</v>
      </c>
      <c r="L518" s="0" t="s">
        <v>2170</v>
      </c>
      <c r="M518" s="0" t="s">
        <v>2170</v>
      </c>
      <c r="N518" s="0" t="n">
        <f aca="false">FALSE()</f>
        <v>0</v>
      </c>
      <c r="O518" s="0" t="s">
        <v>6484</v>
      </c>
      <c r="P518" s="0" t="s">
        <v>2300</v>
      </c>
      <c r="Q518" s="380" t="n">
        <v>25569.125</v>
      </c>
      <c r="R518" s="0" t="n">
        <v>1000000</v>
      </c>
      <c r="S518" s="0" t="s">
        <v>2301</v>
      </c>
      <c r="T518" s="0" t="s">
        <v>2302</v>
      </c>
      <c r="U518" s="0" t="s">
        <v>2365</v>
      </c>
      <c r="V518" s="0" t="n">
        <v>0</v>
      </c>
      <c r="W518" s="0" t="s">
        <v>2565</v>
      </c>
      <c r="X518" s="0" t="n">
        <v>4</v>
      </c>
      <c r="Y518" s="0" t="n">
        <f aca="false">FALSE()</f>
        <v>0</v>
      </c>
      <c r="Z518" s="0" t="n">
        <f aca="false">FALSE()</f>
        <v>0</v>
      </c>
      <c r="AA518" s="0" t="n">
        <f aca="false">FALSE()</f>
        <v>0</v>
      </c>
      <c r="AB518" s="0" t="n">
        <f aca="false">FALSE()</f>
        <v>0</v>
      </c>
      <c r="AC518" s="0" t="n">
        <v>1</v>
      </c>
      <c r="AD518" s="0" t="s">
        <v>2129</v>
      </c>
      <c r="AE518" s="0" t="n">
        <f aca="false">TRUE()</f>
        <v>1</v>
      </c>
      <c r="AF518" s="0" t="s">
        <v>6485</v>
      </c>
      <c r="AG518" s="0" t="n">
        <v>2</v>
      </c>
      <c r="AH518" s="0" t="s">
        <v>6486</v>
      </c>
      <c r="AI518" s="0" t="s">
        <v>6487</v>
      </c>
      <c r="AJ518" s="0" t="n">
        <v>0</v>
      </c>
      <c r="AK518" s="0" t="s">
        <v>2118</v>
      </c>
      <c r="AL518" s="0" t="n">
        <f aca="false">FALSE()</f>
        <v>0</v>
      </c>
      <c r="AM518" s="0" t="n">
        <f aca="false">TRUE()</f>
        <v>1</v>
      </c>
      <c r="AN518" s="0" t="n">
        <f aca="false">FALSE()</f>
        <v>0</v>
      </c>
      <c r="AO518" s="0" t="n">
        <f aca="false">FALSE()</f>
        <v>0</v>
      </c>
      <c r="AP518" s="0" t="n">
        <f aca="false">FALSE()</f>
        <v>0</v>
      </c>
      <c r="AQ518" s="380" t="n">
        <v>45187.6048611111</v>
      </c>
      <c r="AR518" s="380" t="n">
        <v>45187.4166666667</v>
      </c>
      <c r="AS518" s="0" t="s">
        <v>6488</v>
      </c>
      <c r="AT518" s="0" t="s">
        <v>2170</v>
      </c>
      <c r="AU518" s="0" t="s">
        <v>2170</v>
      </c>
    </row>
    <row r="519" customFormat="false" ht="15" hidden="true" customHeight="false" outlineLevel="0" collapsed="false">
      <c r="A519" s="0" t="s">
        <v>6489</v>
      </c>
      <c r="B519" s="0" t="s">
        <v>6490</v>
      </c>
      <c r="C519" s="0" t="s">
        <v>6491</v>
      </c>
      <c r="D519" s="0" t="s">
        <v>2297</v>
      </c>
      <c r="E519" s="0" t="s">
        <v>6489</v>
      </c>
      <c r="F519" s="0" t="n">
        <v>1</v>
      </c>
      <c r="G519" s="0" t="s">
        <v>2298</v>
      </c>
      <c r="H519" s="0" t="s">
        <v>2170</v>
      </c>
      <c r="I519" s="0" t="s">
        <v>2170</v>
      </c>
      <c r="J519" s="0" t="s">
        <v>2170</v>
      </c>
      <c r="K519" s="0" t="s">
        <v>2170</v>
      </c>
      <c r="L519" s="0" t="s">
        <v>2170</v>
      </c>
      <c r="M519" s="0" t="s">
        <v>2170</v>
      </c>
      <c r="N519" s="0" t="n">
        <f aca="false">FALSE()</f>
        <v>0</v>
      </c>
      <c r="O519" s="0" t="s">
        <v>6492</v>
      </c>
      <c r="P519" s="0" t="s">
        <v>2300</v>
      </c>
      <c r="Q519" s="380" t="n">
        <v>39042.125</v>
      </c>
      <c r="R519" s="0" t="n">
        <v>105047298</v>
      </c>
      <c r="S519" s="0" t="s">
        <v>2301</v>
      </c>
      <c r="T519" s="0" t="s">
        <v>2302</v>
      </c>
      <c r="U519" s="0" t="s">
        <v>2115</v>
      </c>
      <c r="V519" s="0" t="n">
        <v>200000000</v>
      </c>
      <c r="W519" s="0" t="s">
        <v>2366</v>
      </c>
      <c r="X519" s="0" t="n">
        <v>4</v>
      </c>
      <c r="Y519" s="0" t="n">
        <f aca="false">FALSE()</f>
        <v>0</v>
      </c>
      <c r="Z519" s="0" t="n">
        <f aca="false">FALSE()</f>
        <v>0</v>
      </c>
      <c r="AA519" s="0" t="n">
        <f aca="false">FALSE()</f>
        <v>0</v>
      </c>
      <c r="AB519" s="0" t="n">
        <f aca="false">TRUE()</f>
        <v>1</v>
      </c>
      <c r="AC519" s="0" t="n">
        <v>1</v>
      </c>
      <c r="AD519" s="0" t="s">
        <v>2129</v>
      </c>
      <c r="AE519" s="0" t="n">
        <f aca="false">TRUE()</f>
        <v>1</v>
      </c>
      <c r="AF519" s="0" t="s">
        <v>6493</v>
      </c>
      <c r="AG519" s="0" t="n">
        <v>2</v>
      </c>
      <c r="AH519" s="0" t="s">
        <v>6494</v>
      </c>
      <c r="AI519" s="0" t="s">
        <v>6495</v>
      </c>
      <c r="AJ519" s="0" t="n">
        <v>0</v>
      </c>
      <c r="AK519" s="0" t="s">
        <v>2118</v>
      </c>
      <c r="AL519" s="0" t="n">
        <f aca="false">FALSE()</f>
        <v>0</v>
      </c>
      <c r="AM519" s="0" t="n">
        <f aca="false">TRUE()</f>
        <v>1</v>
      </c>
      <c r="AN519" s="0" t="n">
        <f aca="false">FALSE()</f>
        <v>0</v>
      </c>
      <c r="AO519" s="0" t="n">
        <f aca="false">FALSE()</f>
        <v>0</v>
      </c>
      <c r="AP519" s="0" t="n">
        <f aca="false">TRUE()</f>
        <v>1</v>
      </c>
      <c r="AQ519" s="380" t="n">
        <v>43496.7305555556</v>
      </c>
      <c r="AR519" s="380" t="n">
        <v>39042.125</v>
      </c>
      <c r="AS519" s="0" t="s">
        <v>6496</v>
      </c>
      <c r="AT519" s="0" t="s">
        <v>2170</v>
      </c>
      <c r="AU519" s="0" t="s">
        <v>2170</v>
      </c>
    </row>
    <row r="520" customFormat="false" ht="15" hidden="true" customHeight="false" outlineLevel="0" collapsed="false">
      <c r="A520" s="0" t="s">
        <v>6497</v>
      </c>
      <c r="B520" s="0" t="s">
        <v>6498</v>
      </c>
      <c r="C520" s="0" t="s">
        <v>6499</v>
      </c>
      <c r="D520" s="0" t="s">
        <v>2297</v>
      </c>
      <c r="E520" s="0" t="s">
        <v>6497</v>
      </c>
      <c r="F520" s="0" t="n">
        <v>1</v>
      </c>
      <c r="G520" s="0" t="s">
        <v>2298</v>
      </c>
      <c r="H520" s="0" t="s">
        <v>2170</v>
      </c>
      <c r="I520" s="0" t="s">
        <v>2170</v>
      </c>
      <c r="J520" s="0" t="s">
        <v>2170</v>
      </c>
      <c r="K520" s="0" t="s">
        <v>2170</v>
      </c>
      <c r="L520" s="0" t="s">
        <v>2170</v>
      </c>
      <c r="M520" s="0" t="s">
        <v>2170</v>
      </c>
      <c r="N520" s="0" t="n">
        <f aca="false">FALSE()</f>
        <v>0</v>
      </c>
      <c r="O520" s="0" t="s">
        <v>6500</v>
      </c>
      <c r="P520" s="0" t="s">
        <v>2300</v>
      </c>
      <c r="Q520" s="380" t="n">
        <v>25569.125</v>
      </c>
      <c r="R520" s="0" t="n">
        <v>73276582</v>
      </c>
      <c r="S520" s="0" t="s">
        <v>2301</v>
      </c>
      <c r="T520" s="0" t="s">
        <v>2302</v>
      </c>
      <c r="U520" s="0" t="s">
        <v>2116</v>
      </c>
      <c r="V520" s="0" t="n">
        <v>1000000000</v>
      </c>
      <c r="W520" s="0" t="s">
        <v>2312</v>
      </c>
      <c r="X520" s="0" t="n">
        <v>4</v>
      </c>
      <c r="Y520" s="0" t="n">
        <f aca="false">FALSE()</f>
        <v>0</v>
      </c>
      <c r="Z520" s="0" t="n">
        <f aca="false">FALSE()</f>
        <v>0</v>
      </c>
      <c r="AA520" s="0" t="n">
        <f aca="false">FALSE()</f>
        <v>0</v>
      </c>
      <c r="AB520" s="0" t="n">
        <f aca="false">FALSE()</f>
        <v>0</v>
      </c>
      <c r="AC520" s="0" t="n">
        <v>1</v>
      </c>
      <c r="AD520" s="0" t="s">
        <v>2129</v>
      </c>
      <c r="AE520" s="0" t="n">
        <f aca="false">TRUE()</f>
        <v>1</v>
      </c>
      <c r="AF520" s="0" t="s">
        <v>6501</v>
      </c>
      <c r="AG520" s="0" t="n">
        <v>2</v>
      </c>
      <c r="AH520" s="0" t="s">
        <v>6502</v>
      </c>
      <c r="AI520" s="0" t="s">
        <v>6503</v>
      </c>
      <c r="AJ520" s="0" t="n">
        <v>0</v>
      </c>
      <c r="AK520" s="0" t="s">
        <v>2118</v>
      </c>
      <c r="AL520" s="0" t="n">
        <f aca="false">FALSE()</f>
        <v>0</v>
      </c>
      <c r="AM520" s="0" t="n">
        <f aca="false">TRUE()</f>
        <v>1</v>
      </c>
      <c r="AN520" s="0" t="n">
        <f aca="false">FALSE()</f>
        <v>0</v>
      </c>
      <c r="AO520" s="0" t="n">
        <f aca="false">FALSE()</f>
        <v>0</v>
      </c>
      <c r="AP520" s="0" t="n">
        <f aca="false">TRUE()</f>
        <v>1</v>
      </c>
      <c r="AQ520" s="380" t="n">
        <v>44435.6138888889</v>
      </c>
      <c r="AR520" s="380" t="n">
        <v>44435.4166666667</v>
      </c>
      <c r="AS520" s="0" t="s">
        <v>6504</v>
      </c>
      <c r="AT520" s="0" t="s">
        <v>2170</v>
      </c>
      <c r="AU520" s="0" t="s">
        <v>2170</v>
      </c>
    </row>
    <row r="521" customFormat="false" ht="15" hidden="true" customHeight="false" outlineLevel="0" collapsed="false">
      <c r="A521" s="0" t="s">
        <v>6505</v>
      </c>
      <c r="B521" s="0" t="s">
        <v>6506</v>
      </c>
      <c r="C521" s="0" t="s">
        <v>6507</v>
      </c>
      <c r="D521" s="0" t="s">
        <v>2297</v>
      </c>
      <c r="E521" s="0" t="s">
        <v>6505</v>
      </c>
      <c r="F521" s="0" t="n">
        <v>1</v>
      </c>
      <c r="G521" s="0" t="s">
        <v>2298</v>
      </c>
      <c r="H521" s="0" t="s">
        <v>2170</v>
      </c>
      <c r="I521" s="0" t="s">
        <v>2170</v>
      </c>
      <c r="J521" s="0" t="s">
        <v>2170</v>
      </c>
      <c r="K521" s="0" t="s">
        <v>2170</v>
      </c>
      <c r="L521" s="0" t="s">
        <v>2170</v>
      </c>
      <c r="M521" s="0" t="s">
        <v>2170</v>
      </c>
      <c r="N521" s="0" t="n">
        <f aca="false">FALSE()</f>
        <v>0</v>
      </c>
      <c r="O521" s="0" t="s">
        <v>6508</v>
      </c>
      <c r="P521" s="0" t="s">
        <v>2300</v>
      </c>
      <c r="Q521" s="380" t="n">
        <v>25569.125</v>
      </c>
      <c r="R521" s="0" t="n">
        <v>57373345</v>
      </c>
      <c r="S521" s="0" t="s">
        <v>2301</v>
      </c>
      <c r="T521" s="0" t="s">
        <v>2302</v>
      </c>
      <c r="U521" s="0" t="s">
        <v>610</v>
      </c>
      <c r="V521" s="0" t="n">
        <v>100000000</v>
      </c>
      <c r="W521" s="0" t="s">
        <v>2409</v>
      </c>
      <c r="X521" s="0" t="n">
        <v>4</v>
      </c>
      <c r="Y521" s="0" t="n">
        <f aca="false">FALSE()</f>
        <v>0</v>
      </c>
      <c r="Z521" s="0" t="n">
        <f aca="false">FALSE()</f>
        <v>0</v>
      </c>
      <c r="AA521" s="0" t="n">
        <f aca="false">FALSE()</f>
        <v>0</v>
      </c>
      <c r="AB521" s="0" t="n">
        <f aca="false">TRUE()</f>
        <v>1</v>
      </c>
      <c r="AC521" s="0" t="n">
        <v>1</v>
      </c>
      <c r="AD521" s="0" t="s">
        <v>2129</v>
      </c>
      <c r="AE521" s="0" t="n">
        <f aca="false">TRUE()</f>
        <v>1</v>
      </c>
      <c r="AF521" s="0" t="s">
        <v>6509</v>
      </c>
      <c r="AG521" s="0" t="n">
        <v>2</v>
      </c>
      <c r="AH521" s="0" t="s">
        <v>6510</v>
      </c>
      <c r="AI521" s="0" t="s">
        <v>6511</v>
      </c>
      <c r="AJ521" s="0" t="n">
        <v>0</v>
      </c>
      <c r="AK521" s="0" t="s">
        <v>2118</v>
      </c>
      <c r="AL521" s="0" t="n">
        <f aca="false">FALSE()</f>
        <v>0</v>
      </c>
      <c r="AM521" s="0" t="n">
        <f aca="false">TRUE()</f>
        <v>1</v>
      </c>
      <c r="AN521" s="0" t="n">
        <f aca="false">FALSE()</f>
        <v>0</v>
      </c>
      <c r="AO521" s="0" t="n">
        <f aca="false">FALSE()</f>
        <v>0</v>
      </c>
      <c r="AP521" s="0" t="n">
        <f aca="false">FALSE()</f>
        <v>0</v>
      </c>
      <c r="AQ521" s="380" t="n">
        <v>43969.6861111111</v>
      </c>
      <c r="AR521" s="380" t="n">
        <v>43969.4166666667</v>
      </c>
      <c r="AS521" s="0" t="s">
        <v>6512</v>
      </c>
      <c r="AT521" s="0" t="s">
        <v>2170</v>
      </c>
      <c r="AU521" s="0" t="s">
        <v>2170</v>
      </c>
    </row>
    <row r="522" customFormat="false" ht="15" hidden="true" customHeight="false" outlineLevel="0" collapsed="false">
      <c r="A522" s="0" t="s">
        <v>6513</v>
      </c>
      <c r="B522" s="0" t="s">
        <v>6514</v>
      </c>
      <c r="C522" s="0" t="s">
        <v>6515</v>
      </c>
      <c r="D522" s="0" t="s">
        <v>2297</v>
      </c>
      <c r="E522" s="0" t="s">
        <v>6513</v>
      </c>
      <c r="F522" s="0" t="n">
        <v>1</v>
      </c>
      <c r="G522" s="0" t="s">
        <v>2298</v>
      </c>
      <c r="H522" s="0" t="s">
        <v>2170</v>
      </c>
      <c r="I522" s="0" t="s">
        <v>2170</v>
      </c>
      <c r="J522" s="0" t="s">
        <v>2170</v>
      </c>
      <c r="K522" s="0" t="s">
        <v>2170</v>
      </c>
      <c r="L522" s="0" t="s">
        <v>2170</v>
      </c>
      <c r="M522" s="0" t="s">
        <v>2170</v>
      </c>
      <c r="N522" s="0" t="n">
        <f aca="false">FALSE()</f>
        <v>0</v>
      </c>
      <c r="O522" s="0" t="s">
        <v>6516</v>
      </c>
      <c r="P522" s="0" t="s">
        <v>2300</v>
      </c>
      <c r="Q522" s="380" t="n">
        <v>25569.125</v>
      </c>
      <c r="R522" s="0" t="n">
        <v>191634460</v>
      </c>
      <c r="S522" s="0" t="s">
        <v>2301</v>
      </c>
      <c r="T522" s="0" t="s">
        <v>2302</v>
      </c>
      <c r="U522" s="0" t="s">
        <v>2451</v>
      </c>
      <c r="V522" s="0" t="n">
        <v>250000000</v>
      </c>
      <c r="W522" s="0" t="s">
        <v>2366</v>
      </c>
      <c r="X522" s="0" t="n">
        <v>4</v>
      </c>
      <c r="Y522" s="0" t="n">
        <f aca="false">FALSE()</f>
        <v>0</v>
      </c>
      <c r="Z522" s="0" t="n">
        <f aca="false">FALSE()</f>
        <v>0</v>
      </c>
      <c r="AA522" s="0" t="n">
        <f aca="false">FALSE()</f>
        <v>0</v>
      </c>
      <c r="AB522" s="0" t="n">
        <f aca="false">TRUE()</f>
        <v>1</v>
      </c>
      <c r="AC522" s="0" t="n">
        <v>1</v>
      </c>
      <c r="AD522" s="0" t="s">
        <v>2129</v>
      </c>
      <c r="AE522" s="0" t="n">
        <f aca="false">TRUE()</f>
        <v>1</v>
      </c>
      <c r="AF522" s="0" t="s">
        <v>6517</v>
      </c>
      <c r="AG522" s="0" t="n">
        <v>2</v>
      </c>
      <c r="AH522" s="0" t="s">
        <v>6518</v>
      </c>
      <c r="AI522" s="0" t="s">
        <v>6519</v>
      </c>
      <c r="AJ522" s="0" t="n">
        <v>0</v>
      </c>
      <c r="AK522" s="0" t="s">
        <v>2118</v>
      </c>
      <c r="AL522" s="0" t="n">
        <f aca="false">FALSE()</f>
        <v>0</v>
      </c>
      <c r="AM522" s="0" t="n">
        <f aca="false">TRUE()</f>
        <v>1</v>
      </c>
      <c r="AN522" s="0" t="n">
        <f aca="false">FALSE()</f>
        <v>0</v>
      </c>
      <c r="AO522" s="0" t="n">
        <f aca="false">FALSE()</f>
        <v>0</v>
      </c>
      <c r="AP522" s="0" t="n">
        <f aca="false">FALSE()</f>
        <v>0</v>
      </c>
      <c r="AQ522" s="380" t="n">
        <v>44169.73125</v>
      </c>
      <c r="AR522" s="380" t="n">
        <v>44169.4166666667</v>
      </c>
      <c r="AS522" s="0" t="s">
        <v>6520</v>
      </c>
      <c r="AT522" s="0" t="s">
        <v>2170</v>
      </c>
      <c r="AU522" s="0" t="s">
        <v>2170</v>
      </c>
    </row>
    <row r="523" customFormat="false" ht="15" hidden="true" customHeight="false" outlineLevel="0" collapsed="false">
      <c r="A523" s="0" t="s">
        <v>6521</v>
      </c>
      <c r="B523" s="0" t="s">
        <v>6522</v>
      </c>
      <c r="C523" s="0" t="s">
        <v>6523</v>
      </c>
      <c r="D523" s="0" t="s">
        <v>2297</v>
      </c>
      <c r="E523" s="0" t="s">
        <v>6521</v>
      </c>
      <c r="F523" s="0" t="n">
        <v>1</v>
      </c>
      <c r="G523" s="0" t="s">
        <v>2298</v>
      </c>
      <c r="H523" s="0" t="s">
        <v>2170</v>
      </c>
      <c r="I523" s="0" t="s">
        <v>2170</v>
      </c>
      <c r="J523" s="0" t="s">
        <v>2170</v>
      </c>
      <c r="K523" s="0" t="s">
        <v>2170</v>
      </c>
      <c r="L523" s="0" t="s">
        <v>2170</v>
      </c>
      <c r="M523" s="0" t="s">
        <v>2170</v>
      </c>
      <c r="N523" s="0" t="n">
        <f aca="false">FALSE()</f>
        <v>0</v>
      </c>
      <c r="O523" s="0" t="s">
        <v>6524</v>
      </c>
      <c r="P523" s="0" t="s">
        <v>2300</v>
      </c>
      <c r="Q523" s="380" t="n">
        <v>25569.125</v>
      </c>
      <c r="R523" s="0" t="n">
        <v>359681346</v>
      </c>
      <c r="S523" s="0" t="s">
        <v>4201</v>
      </c>
      <c r="T523" s="0" t="s">
        <v>4202</v>
      </c>
      <c r="U523" s="0" t="s">
        <v>610</v>
      </c>
      <c r="V523" s="0" t="n">
        <v>3500000000</v>
      </c>
      <c r="W523" s="0" t="s">
        <v>2565</v>
      </c>
      <c r="X523" s="0" t="n">
        <v>4</v>
      </c>
      <c r="Y523" s="0" t="n">
        <f aca="false">FALSE()</f>
        <v>0</v>
      </c>
      <c r="Z523" s="0" t="n">
        <f aca="false">FALSE()</f>
        <v>0</v>
      </c>
      <c r="AA523" s="0" t="n">
        <f aca="false">FALSE()</f>
        <v>0</v>
      </c>
      <c r="AB523" s="0" t="n">
        <f aca="false">FALSE()</f>
        <v>0</v>
      </c>
      <c r="AC523" s="0" t="n">
        <v>1</v>
      </c>
      <c r="AD523" s="0" t="s">
        <v>2129</v>
      </c>
      <c r="AE523" s="0" t="n">
        <f aca="false">TRUE()</f>
        <v>1</v>
      </c>
      <c r="AF523" s="0" t="s">
        <v>6525</v>
      </c>
      <c r="AG523" s="0" t="n">
        <v>2</v>
      </c>
      <c r="AH523" s="0" t="s">
        <v>6526</v>
      </c>
      <c r="AI523" s="0" t="s">
        <v>6527</v>
      </c>
      <c r="AJ523" s="0" t="n">
        <v>0</v>
      </c>
      <c r="AK523" s="0" t="s">
        <v>2118</v>
      </c>
      <c r="AL523" s="0" t="n">
        <f aca="false">FALSE()</f>
        <v>0</v>
      </c>
      <c r="AM523" s="0" t="n">
        <f aca="false">TRUE()</f>
        <v>1</v>
      </c>
      <c r="AN523" s="0" t="n">
        <f aca="false">FALSE()</f>
        <v>0</v>
      </c>
      <c r="AO523" s="0" t="n">
        <f aca="false">FALSE()</f>
        <v>0</v>
      </c>
      <c r="AP523" s="0" t="n">
        <f aca="false">FALSE()</f>
        <v>0</v>
      </c>
      <c r="AQ523" s="380" t="n">
        <v>44169.7277777778</v>
      </c>
      <c r="AR523" s="380" t="n">
        <v>44169.4166666667</v>
      </c>
      <c r="AS523" s="0" t="s">
        <v>6528</v>
      </c>
      <c r="AT523" s="0" t="s">
        <v>2170</v>
      </c>
      <c r="AU523" s="0" t="s">
        <v>2170</v>
      </c>
    </row>
    <row r="524" customFormat="false" ht="15" hidden="true" customHeight="false" outlineLevel="0" collapsed="false">
      <c r="A524" s="0" t="s">
        <v>6529</v>
      </c>
      <c r="B524" s="0" t="s">
        <v>6530</v>
      </c>
      <c r="C524" s="0" t="s">
        <v>6531</v>
      </c>
      <c r="D524" s="0" t="s">
        <v>2297</v>
      </c>
      <c r="E524" s="0" t="s">
        <v>6529</v>
      </c>
      <c r="F524" s="0" t="n">
        <v>1</v>
      </c>
      <c r="G524" s="0" t="s">
        <v>2298</v>
      </c>
      <c r="H524" s="0" t="s">
        <v>2170</v>
      </c>
      <c r="I524" s="0" t="s">
        <v>2170</v>
      </c>
      <c r="J524" s="0" t="s">
        <v>2170</v>
      </c>
      <c r="K524" s="0" t="s">
        <v>2170</v>
      </c>
      <c r="L524" s="0" t="s">
        <v>2170</v>
      </c>
      <c r="M524" s="0" t="s">
        <v>2170</v>
      </c>
      <c r="N524" s="0" t="n">
        <f aca="false">FALSE()</f>
        <v>0</v>
      </c>
      <c r="O524" s="0" t="s">
        <v>6532</v>
      </c>
      <c r="P524" s="0" t="s">
        <v>2300</v>
      </c>
      <c r="Q524" s="380" t="n">
        <v>25569.125</v>
      </c>
      <c r="R524" s="0" t="n">
        <v>42271634</v>
      </c>
      <c r="S524" s="0" t="s">
        <v>2301</v>
      </c>
      <c r="T524" s="0" t="s">
        <v>2302</v>
      </c>
      <c r="U524" s="0" t="s">
        <v>2116</v>
      </c>
      <c r="V524" s="0" t="n">
        <v>200000000</v>
      </c>
      <c r="W524" s="0" t="s">
        <v>2366</v>
      </c>
      <c r="X524" s="0" t="n">
        <v>4</v>
      </c>
      <c r="Y524" s="0" t="n">
        <f aca="false">FALSE()</f>
        <v>0</v>
      </c>
      <c r="Z524" s="0" t="n">
        <f aca="false">FALSE()</f>
        <v>0</v>
      </c>
      <c r="AA524" s="0" t="n">
        <f aca="false">FALSE()</f>
        <v>0</v>
      </c>
      <c r="AB524" s="0" t="n">
        <f aca="false">TRUE()</f>
        <v>1</v>
      </c>
      <c r="AC524" s="0" t="n">
        <v>1</v>
      </c>
      <c r="AD524" s="0" t="s">
        <v>2129</v>
      </c>
      <c r="AE524" s="0" t="n">
        <f aca="false">TRUE()</f>
        <v>1</v>
      </c>
      <c r="AF524" s="0" t="s">
        <v>6533</v>
      </c>
      <c r="AG524" s="0" t="n">
        <v>2</v>
      </c>
      <c r="AH524" s="0" t="s">
        <v>6534</v>
      </c>
      <c r="AI524" s="0" t="s">
        <v>6535</v>
      </c>
      <c r="AJ524" s="0" t="n">
        <v>0</v>
      </c>
      <c r="AK524" s="0" t="s">
        <v>2118</v>
      </c>
      <c r="AL524" s="0" t="n">
        <f aca="false">FALSE()</f>
        <v>0</v>
      </c>
      <c r="AM524" s="0" t="n">
        <f aca="false">TRUE()</f>
        <v>1</v>
      </c>
      <c r="AN524" s="0" t="n">
        <f aca="false">FALSE()</f>
        <v>0</v>
      </c>
      <c r="AO524" s="0" t="n">
        <f aca="false">FALSE()</f>
        <v>0</v>
      </c>
      <c r="AP524" s="0" t="n">
        <f aca="false">FALSE()</f>
        <v>0</v>
      </c>
      <c r="AQ524" s="380" t="n">
        <v>43524.7305555556</v>
      </c>
      <c r="AR524" s="380" t="n">
        <v>38184.1666666667</v>
      </c>
      <c r="AS524" s="0" t="s">
        <v>6536</v>
      </c>
      <c r="AT524" s="0" t="s">
        <v>2170</v>
      </c>
      <c r="AU524" s="0" t="s">
        <v>2170</v>
      </c>
    </row>
    <row r="525" customFormat="false" ht="15" hidden="true" customHeight="false" outlineLevel="0" collapsed="false">
      <c r="A525" s="0" t="s">
        <v>6537</v>
      </c>
      <c r="B525" s="0" t="s">
        <v>6538</v>
      </c>
      <c r="C525" s="0" t="s">
        <v>6539</v>
      </c>
      <c r="D525" s="0" t="s">
        <v>2297</v>
      </c>
      <c r="E525" s="0" t="s">
        <v>6537</v>
      </c>
      <c r="F525" s="0" t="n">
        <v>1</v>
      </c>
      <c r="G525" s="0" t="s">
        <v>2298</v>
      </c>
      <c r="H525" s="0" t="s">
        <v>2170</v>
      </c>
      <c r="I525" s="0" t="s">
        <v>2170</v>
      </c>
      <c r="J525" s="0" t="s">
        <v>2170</v>
      </c>
      <c r="K525" s="0" t="s">
        <v>2170</v>
      </c>
      <c r="L525" s="0" t="s">
        <v>2170</v>
      </c>
      <c r="M525" s="0" t="s">
        <v>2170</v>
      </c>
      <c r="N525" s="0" t="n">
        <f aca="false">FALSE()</f>
        <v>0</v>
      </c>
      <c r="O525" s="0" t="s">
        <v>6539</v>
      </c>
      <c r="P525" s="0" t="s">
        <v>2300</v>
      </c>
      <c r="Q525" s="380" t="n">
        <v>16802.125</v>
      </c>
      <c r="R525" s="0" t="n">
        <v>769605825</v>
      </c>
      <c r="S525" s="0" t="s">
        <v>2301</v>
      </c>
      <c r="T525" s="0" t="s">
        <v>2302</v>
      </c>
      <c r="U525" s="0" t="s">
        <v>2693</v>
      </c>
      <c r="V525" s="0" t="n">
        <v>0</v>
      </c>
      <c r="W525" s="0" t="s">
        <v>2366</v>
      </c>
      <c r="X525" s="0" t="n">
        <v>4</v>
      </c>
      <c r="Y525" s="0" t="n">
        <f aca="false">FALSE()</f>
        <v>0</v>
      </c>
      <c r="Z525" s="0" t="n">
        <f aca="false">FALSE()</f>
        <v>0</v>
      </c>
      <c r="AA525" s="0" t="n">
        <f aca="false">FALSE()</f>
        <v>0</v>
      </c>
      <c r="AB525" s="0" t="n">
        <f aca="false">TRUE()</f>
        <v>1</v>
      </c>
      <c r="AC525" s="0" t="n">
        <v>1</v>
      </c>
      <c r="AD525" s="0" t="s">
        <v>2129</v>
      </c>
      <c r="AE525" s="0" t="n">
        <f aca="false">TRUE()</f>
        <v>1</v>
      </c>
      <c r="AF525" s="0" t="s">
        <v>6540</v>
      </c>
      <c r="AG525" s="0" t="n">
        <v>2</v>
      </c>
      <c r="AH525" s="0" t="s">
        <v>6541</v>
      </c>
      <c r="AI525" s="0" t="s">
        <v>6542</v>
      </c>
      <c r="AJ525" s="0" t="n">
        <v>0</v>
      </c>
      <c r="AK525" s="0" t="s">
        <v>2118</v>
      </c>
      <c r="AL525" s="0" t="n">
        <f aca="false">FALSE()</f>
        <v>0</v>
      </c>
      <c r="AM525" s="0" t="n">
        <f aca="false">TRUE()</f>
        <v>1</v>
      </c>
      <c r="AN525" s="0" t="n">
        <f aca="false">FALSE()</f>
        <v>0</v>
      </c>
      <c r="AO525" s="0" t="n">
        <f aca="false">FALSE()</f>
        <v>0</v>
      </c>
      <c r="AP525" s="0" t="n">
        <f aca="false">FALSE()</f>
        <v>0</v>
      </c>
      <c r="AQ525" s="380" t="n">
        <v>43123.7083333333</v>
      </c>
      <c r="AR525" s="380" t="n">
        <v>32398.1666666667</v>
      </c>
      <c r="AS525" s="0" t="s">
        <v>6543</v>
      </c>
      <c r="AT525" s="0" t="s">
        <v>2170</v>
      </c>
      <c r="AU525" s="0" t="s">
        <v>2170</v>
      </c>
    </row>
    <row r="526" customFormat="false" ht="15" hidden="true" customHeight="false" outlineLevel="0" collapsed="false">
      <c r="A526" s="0" t="s">
        <v>6544</v>
      </c>
      <c r="B526" s="0" t="s">
        <v>6545</v>
      </c>
      <c r="C526" s="0" t="s">
        <v>6546</v>
      </c>
      <c r="D526" s="0" t="s">
        <v>2297</v>
      </c>
      <c r="E526" s="0" t="s">
        <v>6544</v>
      </c>
      <c r="F526" s="0" t="n">
        <v>1</v>
      </c>
      <c r="G526" s="0" t="s">
        <v>2298</v>
      </c>
      <c r="H526" s="0" t="s">
        <v>2170</v>
      </c>
      <c r="I526" s="0" t="s">
        <v>2170</v>
      </c>
      <c r="J526" s="0" t="s">
        <v>2170</v>
      </c>
      <c r="K526" s="0" t="s">
        <v>2170</v>
      </c>
      <c r="L526" s="0" t="s">
        <v>2170</v>
      </c>
      <c r="M526" s="0" t="s">
        <v>2170</v>
      </c>
      <c r="N526" s="0" t="n">
        <f aca="false">FALSE()</f>
        <v>0</v>
      </c>
      <c r="O526" s="0" t="s">
        <v>6547</v>
      </c>
      <c r="P526" s="0" t="s">
        <v>2300</v>
      </c>
      <c r="Q526" s="380" t="n">
        <v>39119.125</v>
      </c>
      <c r="R526" s="0" t="n">
        <v>28752821</v>
      </c>
      <c r="S526" s="0" t="s">
        <v>2301</v>
      </c>
      <c r="T526" s="0" t="s">
        <v>2302</v>
      </c>
      <c r="U526" s="0" t="s">
        <v>2116</v>
      </c>
      <c r="V526" s="0" t="n">
        <v>200000000</v>
      </c>
      <c r="W526" s="0" t="s">
        <v>2312</v>
      </c>
      <c r="X526" s="0" t="n">
        <v>4</v>
      </c>
      <c r="Y526" s="0" t="n">
        <f aca="false">FALSE()</f>
        <v>0</v>
      </c>
      <c r="Z526" s="0" t="n">
        <f aca="false">FALSE()</f>
        <v>0</v>
      </c>
      <c r="AA526" s="0" t="n">
        <f aca="false">FALSE()</f>
        <v>0</v>
      </c>
      <c r="AB526" s="0" t="n">
        <f aca="false">FALSE()</f>
        <v>0</v>
      </c>
      <c r="AC526" s="0" t="n">
        <v>1</v>
      </c>
      <c r="AD526" s="0" t="s">
        <v>2129</v>
      </c>
      <c r="AE526" s="0" t="n">
        <f aca="false">TRUE()</f>
        <v>1</v>
      </c>
      <c r="AF526" s="0" t="s">
        <v>6548</v>
      </c>
      <c r="AG526" s="0" t="n">
        <v>2</v>
      </c>
      <c r="AH526" s="0" t="s">
        <v>6549</v>
      </c>
      <c r="AI526" s="0" t="s">
        <v>6550</v>
      </c>
      <c r="AJ526" s="0" t="n">
        <v>0</v>
      </c>
      <c r="AK526" s="0" t="s">
        <v>2118</v>
      </c>
      <c r="AL526" s="0" t="n">
        <f aca="false">FALSE()</f>
        <v>0</v>
      </c>
      <c r="AM526" s="0" t="n">
        <f aca="false">TRUE()</f>
        <v>1</v>
      </c>
      <c r="AN526" s="0" t="n">
        <f aca="false">FALSE()</f>
        <v>0</v>
      </c>
      <c r="AO526" s="0" t="n">
        <f aca="false">FALSE()</f>
        <v>0</v>
      </c>
      <c r="AP526" s="0" t="n">
        <f aca="false">FALSE()</f>
        <v>0</v>
      </c>
      <c r="AQ526" s="380" t="n">
        <v>43769.6152777778</v>
      </c>
      <c r="AR526" s="380" t="n">
        <v>43769.4166666667</v>
      </c>
      <c r="AS526" s="0" t="s">
        <v>6551</v>
      </c>
      <c r="AT526" s="0" t="s">
        <v>2170</v>
      </c>
      <c r="AU526" s="0" t="s">
        <v>2170</v>
      </c>
    </row>
    <row r="527" customFormat="false" ht="15" hidden="true" customHeight="false" outlineLevel="0" collapsed="false">
      <c r="A527" s="0" t="s">
        <v>6552</v>
      </c>
      <c r="B527" s="0" t="s">
        <v>6553</v>
      </c>
      <c r="C527" s="0" t="s">
        <v>6554</v>
      </c>
      <c r="D527" s="0" t="s">
        <v>2297</v>
      </c>
      <c r="E527" s="0" t="s">
        <v>6552</v>
      </c>
      <c r="F527" s="0" t="n">
        <v>1</v>
      </c>
      <c r="G527" s="0" t="s">
        <v>2298</v>
      </c>
      <c r="H527" s="0" t="s">
        <v>2170</v>
      </c>
      <c r="I527" s="0" t="s">
        <v>2170</v>
      </c>
      <c r="J527" s="0" t="s">
        <v>2170</v>
      </c>
      <c r="K527" s="0" t="s">
        <v>2170</v>
      </c>
      <c r="L527" s="0" t="s">
        <v>2170</v>
      </c>
      <c r="M527" s="0" t="s">
        <v>2170</v>
      </c>
      <c r="N527" s="0" t="n">
        <f aca="false">FALSE()</f>
        <v>0</v>
      </c>
      <c r="O527" s="0" t="s">
        <v>6555</v>
      </c>
      <c r="P527" s="0" t="s">
        <v>2300</v>
      </c>
      <c r="Q527" s="380" t="n">
        <v>25569.125</v>
      </c>
      <c r="R527" s="0" t="n">
        <v>411335893</v>
      </c>
      <c r="S527" s="0" t="s">
        <v>2301</v>
      </c>
      <c r="T527" s="0" t="s">
        <v>2302</v>
      </c>
      <c r="U527" s="0" t="s">
        <v>610</v>
      </c>
      <c r="V527" s="0" t="n">
        <v>1050000000</v>
      </c>
      <c r="W527" s="0" t="s">
        <v>2303</v>
      </c>
      <c r="X527" s="0" t="n">
        <v>4</v>
      </c>
      <c r="Y527" s="0" t="n">
        <f aca="false">FALSE()</f>
        <v>0</v>
      </c>
      <c r="Z527" s="0" t="n">
        <f aca="false">FALSE()</f>
        <v>0</v>
      </c>
      <c r="AA527" s="0" t="n">
        <f aca="false">FALSE()</f>
        <v>0</v>
      </c>
      <c r="AB527" s="0" t="n">
        <f aca="false">TRUE()</f>
        <v>1</v>
      </c>
      <c r="AC527" s="0" t="n">
        <v>1</v>
      </c>
      <c r="AD527" s="0" t="s">
        <v>2129</v>
      </c>
      <c r="AE527" s="0" t="n">
        <f aca="false">TRUE()</f>
        <v>1</v>
      </c>
      <c r="AF527" s="0" t="s">
        <v>6556</v>
      </c>
      <c r="AG527" s="0" t="n">
        <v>2</v>
      </c>
      <c r="AH527" s="0" t="s">
        <v>6557</v>
      </c>
      <c r="AI527" s="0" t="s">
        <v>6558</v>
      </c>
      <c r="AJ527" s="0" t="n">
        <v>0</v>
      </c>
      <c r="AK527" s="0" t="s">
        <v>2118</v>
      </c>
      <c r="AL527" s="0" t="n">
        <f aca="false">FALSE()</f>
        <v>0</v>
      </c>
      <c r="AM527" s="0" t="n">
        <f aca="false">TRUE()</f>
        <v>1</v>
      </c>
      <c r="AN527" s="0" t="n">
        <f aca="false">FALSE()</f>
        <v>0</v>
      </c>
      <c r="AO527" s="0" t="n">
        <f aca="false">FALSE()</f>
        <v>0</v>
      </c>
      <c r="AP527" s="0" t="n">
        <f aca="false">FALSE()</f>
        <v>0</v>
      </c>
      <c r="AQ527" s="380" t="n">
        <v>43123.7180555556</v>
      </c>
      <c r="AR527" s="380" t="n">
        <v>34936.1666666667</v>
      </c>
      <c r="AS527" s="0" t="s">
        <v>6559</v>
      </c>
      <c r="AT527" s="0" t="s">
        <v>2170</v>
      </c>
      <c r="AU527" s="0" t="s">
        <v>2170</v>
      </c>
    </row>
    <row r="528" customFormat="false" ht="15" hidden="true" customHeight="false" outlineLevel="0" collapsed="false">
      <c r="A528" s="0" t="s">
        <v>6560</v>
      </c>
      <c r="B528" s="0" t="s">
        <v>6561</v>
      </c>
      <c r="C528" s="0" t="s">
        <v>6562</v>
      </c>
      <c r="D528" s="0" t="s">
        <v>2297</v>
      </c>
      <c r="E528" s="0" t="s">
        <v>6560</v>
      </c>
      <c r="F528" s="0" t="n">
        <v>1</v>
      </c>
      <c r="G528" s="0" t="s">
        <v>2298</v>
      </c>
      <c r="H528" s="0" t="s">
        <v>2170</v>
      </c>
      <c r="I528" s="0" t="s">
        <v>2170</v>
      </c>
      <c r="J528" s="0" t="s">
        <v>2170</v>
      </c>
      <c r="K528" s="0" t="s">
        <v>2170</v>
      </c>
      <c r="L528" s="0" t="s">
        <v>2170</v>
      </c>
      <c r="M528" s="0" t="s">
        <v>2170</v>
      </c>
      <c r="N528" s="0" t="n">
        <f aca="false">FALSE()</f>
        <v>0</v>
      </c>
      <c r="O528" s="0" t="s">
        <v>6563</v>
      </c>
      <c r="P528" s="0" t="s">
        <v>2300</v>
      </c>
      <c r="Q528" s="380" t="n">
        <v>25569.125</v>
      </c>
      <c r="R528" s="0" t="n">
        <v>523056692</v>
      </c>
      <c r="S528" s="0" t="s">
        <v>2301</v>
      </c>
      <c r="T528" s="0" t="s">
        <v>2302</v>
      </c>
      <c r="U528" s="0" t="s">
        <v>2114</v>
      </c>
      <c r="V528" s="0" t="n">
        <v>0</v>
      </c>
      <c r="W528" s="0" t="s">
        <v>2366</v>
      </c>
      <c r="X528" s="0" t="n">
        <v>4</v>
      </c>
      <c r="Y528" s="0" t="n">
        <f aca="false">FALSE()</f>
        <v>0</v>
      </c>
      <c r="Z528" s="0" t="n">
        <f aca="false">FALSE()</f>
        <v>0</v>
      </c>
      <c r="AA528" s="0" t="n">
        <f aca="false">FALSE()</f>
        <v>0</v>
      </c>
      <c r="AB528" s="0" t="n">
        <f aca="false">TRUE()</f>
        <v>1</v>
      </c>
      <c r="AC528" s="0" t="n">
        <v>1</v>
      </c>
      <c r="AD528" s="0" t="s">
        <v>2129</v>
      </c>
      <c r="AE528" s="0" t="n">
        <f aca="false">TRUE()</f>
        <v>1</v>
      </c>
      <c r="AF528" s="0" t="s">
        <v>6564</v>
      </c>
      <c r="AG528" s="0" t="n">
        <v>2</v>
      </c>
      <c r="AH528" s="0" t="s">
        <v>6565</v>
      </c>
      <c r="AI528" s="0" t="s">
        <v>6566</v>
      </c>
      <c r="AJ528" s="0" t="n">
        <v>0</v>
      </c>
      <c r="AK528" s="0" t="s">
        <v>2118</v>
      </c>
      <c r="AL528" s="0" t="n">
        <f aca="false">FALSE()</f>
        <v>0</v>
      </c>
      <c r="AM528" s="0" t="n">
        <f aca="false">TRUE()</f>
        <v>1</v>
      </c>
      <c r="AN528" s="0" t="n">
        <f aca="false">FALSE()</f>
        <v>0</v>
      </c>
      <c r="AO528" s="0" t="n">
        <f aca="false">FALSE()</f>
        <v>0</v>
      </c>
      <c r="AP528" s="0" t="n">
        <f aca="false">FALSE()</f>
        <v>0</v>
      </c>
      <c r="AQ528" s="380" t="n">
        <v>43626.6451388889</v>
      </c>
      <c r="AR528" s="380" t="n">
        <v>32734.1666666667</v>
      </c>
      <c r="AS528" s="0" t="s">
        <v>6567</v>
      </c>
      <c r="AT528" s="0" t="s">
        <v>2170</v>
      </c>
      <c r="AU528" s="0" t="s">
        <v>2170</v>
      </c>
    </row>
    <row r="529" customFormat="false" ht="15" hidden="true" customHeight="false" outlineLevel="0" collapsed="false">
      <c r="A529" s="0" t="s">
        <v>862</v>
      </c>
      <c r="B529" s="0" t="s">
        <v>6568</v>
      </c>
      <c r="C529" s="0" t="s">
        <v>859</v>
      </c>
      <c r="D529" s="0" t="s">
        <v>720</v>
      </c>
      <c r="E529" s="0" t="s">
        <v>862</v>
      </c>
      <c r="F529" s="0" t="n">
        <v>100</v>
      </c>
      <c r="G529" s="0" t="s">
        <v>434</v>
      </c>
      <c r="H529" s="0" t="s">
        <v>2170</v>
      </c>
      <c r="I529" s="0" t="s">
        <v>2170</v>
      </c>
      <c r="J529" s="0" t="s">
        <v>2170</v>
      </c>
      <c r="K529" s="0" t="s">
        <v>2170</v>
      </c>
      <c r="L529" s="0" t="s">
        <v>2170</v>
      </c>
      <c r="M529" s="0" t="s">
        <v>2170</v>
      </c>
      <c r="N529" s="0" t="n">
        <f aca="false">FALSE()</f>
        <v>0</v>
      </c>
      <c r="O529" s="0" t="s">
        <v>6569</v>
      </c>
      <c r="P529" s="0" t="s">
        <v>2601</v>
      </c>
      <c r="Q529" s="380" t="n">
        <v>37610.125</v>
      </c>
      <c r="R529" s="0" t="n">
        <v>166167000</v>
      </c>
      <c r="S529" s="0" t="s">
        <v>601</v>
      </c>
      <c r="T529" s="0" t="s">
        <v>2602</v>
      </c>
      <c r="U529" s="0" t="s">
        <v>2684</v>
      </c>
      <c r="V529" s="0" t="n">
        <v>166167000</v>
      </c>
      <c r="W529" s="0" t="s">
        <v>2603</v>
      </c>
      <c r="X529" s="0" t="n">
        <v>5</v>
      </c>
      <c r="Y529" s="0" t="n">
        <f aca="false">FALSE()</f>
        <v>0</v>
      </c>
      <c r="Z529" s="0" t="n">
        <f aca="false">TRUE()</f>
        <v>1</v>
      </c>
      <c r="AA529" s="0" t="n">
        <f aca="false">TRUE()</f>
        <v>1</v>
      </c>
      <c r="AB529" s="0" t="n">
        <f aca="false">TRUE()</f>
        <v>1</v>
      </c>
      <c r="AC529" s="0" t="n">
        <v>1</v>
      </c>
      <c r="AD529" s="0" t="s">
        <v>2803</v>
      </c>
      <c r="AE529" s="0" t="n">
        <f aca="false">TRUE()</f>
        <v>1</v>
      </c>
      <c r="AF529" s="0" t="s">
        <v>6570</v>
      </c>
      <c r="AG529" s="0" t="n">
        <v>1</v>
      </c>
      <c r="AH529" s="0" t="s">
        <v>6571</v>
      </c>
      <c r="AI529" s="0" t="s">
        <v>6572</v>
      </c>
      <c r="AJ529" s="0" t="n">
        <v>0</v>
      </c>
      <c r="AK529" s="0" t="s">
        <v>2119</v>
      </c>
      <c r="AL529" s="0" t="n">
        <f aca="false">TRUE()</f>
        <v>1</v>
      </c>
      <c r="AM529" s="0" t="n">
        <f aca="false">FALSE()</f>
        <v>0</v>
      </c>
      <c r="AN529" s="0" t="n">
        <f aca="false">TRUE()</f>
        <v>1</v>
      </c>
      <c r="AO529" s="0" t="n">
        <f aca="false">FALSE()</f>
        <v>0</v>
      </c>
      <c r="AP529" s="0" t="n">
        <f aca="false">FALSE()</f>
        <v>0</v>
      </c>
      <c r="AQ529" s="380" t="n">
        <v>43167.1076388889</v>
      </c>
      <c r="AR529" s="380" t="n">
        <v>40060.1666666667</v>
      </c>
      <c r="AS529" s="0" t="s">
        <v>6573</v>
      </c>
      <c r="AT529" s="0" t="s">
        <v>2170</v>
      </c>
      <c r="AU529" s="0" t="s">
        <v>2170</v>
      </c>
    </row>
    <row r="530" customFormat="false" ht="15" hidden="true" customHeight="false" outlineLevel="0" collapsed="false">
      <c r="A530" s="0" t="s">
        <v>6574</v>
      </c>
      <c r="B530" s="0" t="s">
        <v>6575</v>
      </c>
      <c r="C530" s="0" t="s">
        <v>6576</v>
      </c>
      <c r="D530" s="0" t="s">
        <v>2297</v>
      </c>
      <c r="E530" s="0" t="s">
        <v>6574</v>
      </c>
      <c r="F530" s="0" t="n">
        <v>1</v>
      </c>
      <c r="G530" s="0" t="s">
        <v>2298</v>
      </c>
      <c r="H530" s="0" t="s">
        <v>2170</v>
      </c>
      <c r="I530" s="0" t="s">
        <v>2170</v>
      </c>
      <c r="J530" s="0" t="s">
        <v>2170</v>
      </c>
      <c r="K530" s="0" t="s">
        <v>2170</v>
      </c>
      <c r="L530" s="0" t="s">
        <v>2170</v>
      </c>
      <c r="M530" s="0" t="s">
        <v>2170</v>
      </c>
      <c r="N530" s="0" t="n">
        <f aca="false">FALSE()</f>
        <v>0</v>
      </c>
      <c r="O530" s="0" t="s">
        <v>6577</v>
      </c>
      <c r="P530" s="0" t="s">
        <v>2300</v>
      </c>
      <c r="Q530" s="380" t="n">
        <v>25569.125</v>
      </c>
      <c r="R530" s="0" t="n">
        <v>17206806</v>
      </c>
      <c r="S530" s="0" t="s">
        <v>2301</v>
      </c>
      <c r="T530" s="0" t="s">
        <v>2302</v>
      </c>
      <c r="U530" s="0" t="s">
        <v>2116</v>
      </c>
      <c r="V530" s="0" t="n">
        <v>100000000</v>
      </c>
      <c r="W530" s="0" t="s">
        <v>2321</v>
      </c>
      <c r="X530" s="0" t="n">
        <v>4</v>
      </c>
      <c r="Y530" s="0" t="n">
        <f aca="false">FALSE()</f>
        <v>0</v>
      </c>
      <c r="Z530" s="0" t="n">
        <f aca="false">FALSE()</f>
        <v>0</v>
      </c>
      <c r="AA530" s="0" t="n">
        <f aca="false">FALSE()</f>
        <v>0</v>
      </c>
      <c r="AB530" s="0" t="n">
        <f aca="false">FALSE()</f>
        <v>0</v>
      </c>
      <c r="AC530" s="0" t="n">
        <v>1</v>
      </c>
      <c r="AD530" s="0" t="s">
        <v>2129</v>
      </c>
      <c r="AE530" s="0" t="n">
        <f aca="false">TRUE()</f>
        <v>1</v>
      </c>
      <c r="AF530" s="0" t="s">
        <v>6578</v>
      </c>
      <c r="AG530" s="0" t="n">
        <v>2</v>
      </c>
      <c r="AH530" s="0" t="s">
        <v>6579</v>
      </c>
      <c r="AI530" s="0" t="s">
        <v>6580</v>
      </c>
      <c r="AJ530" s="0" t="n">
        <v>0</v>
      </c>
      <c r="AK530" s="0" t="s">
        <v>2118</v>
      </c>
      <c r="AL530" s="0" t="n">
        <f aca="false">FALSE()</f>
        <v>0</v>
      </c>
      <c r="AM530" s="0" t="n">
        <f aca="false">TRUE()</f>
        <v>1</v>
      </c>
      <c r="AN530" s="0" t="n">
        <f aca="false">FALSE()</f>
        <v>0</v>
      </c>
      <c r="AO530" s="0" t="n">
        <f aca="false">FALSE()</f>
        <v>0</v>
      </c>
      <c r="AP530" s="0" t="n">
        <f aca="false">FALSE()</f>
        <v>0</v>
      </c>
      <c r="AQ530" s="380" t="n">
        <v>44117.6868055556</v>
      </c>
      <c r="AR530" s="380" t="n">
        <v>44117.4166666667</v>
      </c>
      <c r="AS530" s="0" t="s">
        <v>6581</v>
      </c>
      <c r="AT530" s="0" t="s">
        <v>2170</v>
      </c>
      <c r="AU530" s="0" t="s">
        <v>2170</v>
      </c>
    </row>
    <row r="531" customFormat="false" ht="15" hidden="true" customHeight="false" outlineLevel="0" collapsed="false">
      <c r="A531" s="0" t="s">
        <v>6582</v>
      </c>
      <c r="B531" s="0" t="s">
        <v>6583</v>
      </c>
      <c r="C531" s="0" t="s">
        <v>6584</v>
      </c>
      <c r="D531" s="0" t="s">
        <v>2297</v>
      </c>
      <c r="E531" s="0" t="s">
        <v>6582</v>
      </c>
      <c r="F531" s="0" t="n">
        <v>1</v>
      </c>
      <c r="G531" s="0" t="s">
        <v>2298</v>
      </c>
      <c r="H531" s="0" t="s">
        <v>2170</v>
      </c>
      <c r="I531" s="0" t="s">
        <v>2170</v>
      </c>
      <c r="J531" s="0" t="s">
        <v>2170</v>
      </c>
      <c r="K531" s="0" t="s">
        <v>2170</v>
      </c>
      <c r="L531" s="0" t="s">
        <v>2170</v>
      </c>
      <c r="M531" s="0" t="s">
        <v>2170</v>
      </c>
      <c r="N531" s="0" t="n">
        <f aca="false">FALSE()</f>
        <v>0</v>
      </c>
      <c r="O531" s="0" t="s">
        <v>6585</v>
      </c>
      <c r="P531" s="0" t="s">
        <v>2300</v>
      </c>
      <c r="Q531" s="380" t="n">
        <v>25569.125</v>
      </c>
      <c r="R531" s="0" t="n">
        <v>66871000</v>
      </c>
      <c r="S531" s="0" t="s">
        <v>2301</v>
      </c>
      <c r="T531" s="0" t="s">
        <v>2302</v>
      </c>
      <c r="U531" s="0" t="s">
        <v>2330</v>
      </c>
      <c r="V531" s="0" t="n">
        <v>200000000</v>
      </c>
      <c r="W531" s="0" t="s">
        <v>2312</v>
      </c>
      <c r="X531" s="0" t="n">
        <v>4</v>
      </c>
      <c r="Y531" s="0" t="n">
        <f aca="false">FALSE()</f>
        <v>0</v>
      </c>
      <c r="Z531" s="0" t="n">
        <f aca="false">FALSE()</f>
        <v>0</v>
      </c>
      <c r="AA531" s="0" t="n">
        <f aca="false">FALSE()</f>
        <v>0</v>
      </c>
      <c r="AB531" s="0" t="n">
        <f aca="false">FALSE()</f>
        <v>0</v>
      </c>
      <c r="AC531" s="0" t="n">
        <v>1</v>
      </c>
      <c r="AD531" s="0" t="s">
        <v>2129</v>
      </c>
      <c r="AE531" s="0" t="n">
        <f aca="false">TRUE()</f>
        <v>1</v>
      </c>
      <c r="AF531" s="0" t="s">
        <v>6586</v>
      </c>
      <c r="AG531" s="0" t="n">
        <v>2</v>
      </c>
      <c r="AH531" s="0" t="s">
        <v>6587</v>
      </c>
      <c r="AI531" s="0" t="s">
        <v>6588</v>
      </c>
      <c r="AJ531" s="0" t="n">
        <v>0</v>
      </c>
      <c r="AK531" s="0" t="s">
        <v>2118</v>
      </c>
      <c r="AL531" s="0" t="n">
        <f aca="false">FALSE()</f>
        <v>0</v>
      </c>
      <c r="AM531" s="0" t="n">
        <f aca="false">TRUE()</f>
        <v>1</v>
      </c>
      <c r="AN531" s="0" t="n">
        <f aca="false">FALSE()</f>
        <v>0</v>
      </c>
      <c r="AO531" s="0" t="n">
        <f aca="false">FALSE()</f>
        <v>0</v>
      </c>
      <c r="AP531" s="0" t="n">
        <f aca="false">FALSE()</f>
        <v>0</v>
      </c>
      <c r="AQ531" s="380" t="n">
        <v>43627.6875</v>
      </c>
      <c r="AR531" s="380" t="n">
        <v>33302.125</v>
      </c>
      <c r="AS531" s="0" t="s">
        <v>6589</v>
      </c>
      <c r="AT531" s="0" t="s">
        <v>2170</v>
      </c>
      <c r="AU531" s="0" t="s">
        <v>2170</v>
      </c>
    </row>
    <row r="532" customFormat="false" ht="15" hidden="true" customHeight="false" outlineLevel="0" collapsed="false">
      <c r="A532" s="0" t="s">
        <v>6590</v>
      </c>
      <c r="B532" s="0" t="s">
        <v>6591</v>
      </c>
      <c r="C532" s="0" t="s">
        <v>6592</v>
      </c>
      <c r="D532" s="0" t="s">
        <v>2297</v>
      </c>
      <c r="E532" s="0" t="s">
        <v>6590</v>
      </c>
      <c r="F532" s="0" t="n">
        <v>1</v>
      </c>
      <c r="G532" s="0" t="s">
        <v>2298</v>
      </c>
      <c r="H532" s="0" t="s">
        <v>2170</v>
      </c>
      <c r="I532" s="0" t="s">
        <v>2170</v>
      </c>
      <c r="J532" s="0" t="s">
        <v>2170</v>
      </c>
      <c r="K532" s="0" t="s">
        <v>2170</v>
      </c>
      <c r="L532" s="0" t="s">
        <v>2170</v>
      </c>
      <c r="M532" s="0" t="s">
        <v>2170</v>
      </c>
      <c r="N532" s="0" t="n">
        <f aca="false">FALSE()</f>
        <v>0</v>
      </c>
      <c r="O532" s="0" t="s">
        <v>6593</v>
      </c>
      <c r="P532" s="0" t="s">
        <v>2300</v>
      </c>
      <c r="Q532" s="380" t="n">
        <v>41683.1666666667</v>
      </c>
      <c r="R532" s="0" t="n">
        <v>30011640</v>
      </c>
      <c r="S532" s="0" t="s">
        <v>2301</v>
      </c>
      <c r="T532" s="0" t="s">
        <v>2302</v>
      </c>
      <c r="U532" s="0" t="s">
        <v>2365</v>
      </c>
      <c r="V532" s="0" t="n">
        <v>100000000</v>
      </c>
      <c r="W532" s="0" t="s">
        <v>2366</v>
      </c>
      <c r="X532" s="0" t="n">
        <v>4</v>
      </c>
      <c r="Y532" s="0" t="n">
        <f aca="false">FALSE()</f>
        <v>0</v>
      </c>
      <c r="Z532" s="0" t="n">
        <f aca="false">FALSE()</f>
        <v>0</v>
      </c>
      <c r="AA532" s="0" t="n">
        <f aca="false">FALSE()</f>
        <v>0</v>
      </c>
      <c r="AB532" s="0" t="n">
        <f aca="false">TRUE()</f>
        <v>1</v>
      </c>
      <c r="AC532" s="0" t="n">
        <v>1</v>
      </c>
      <c r="AD532" s="0" t="s">
        <v>2129</v>
      </c>
      <c r="AE532" s="0" t="n">
        <f aca="false">TRUE()</f>
        <v>1</v>
      </c>
      <c r="AF532" s="0" t="s">
        <v>6594</v>
      </c>
      <c r="AG532" s="0" t="n">
        <v>2</v>
      </c>
      <c r="AH532" s="0" t="s">
        <v>6595</v>
      </c>
      <c r="AI532" s="0" t="s">
        <v>6596</v>
      </c>
      <c r="AJ532" s="0" t="n">
        <v>0</v>
      </c>
      <c r="AK532" s="0" t="s">
        <v>2118</v>
      </c>
      <c r="AL532" s="0" t="n">
        <f aca="false">FALSE()</f>
        <v>0</v>
      </c>
      <c r="AM532" s="0" t="n">
        <f aca="false">TRUE()</f>
        <v>1</v>
      </c>
      <c r="AN532" s="0" t="n">
        <f aca="false">FALSE()</f>
        <v>0</v>
      </c>
      <c r="AO532" s="0" t="n">
        <f aca="false">FALSE()</f>
        <v>0</v>
      </c>
      <c r="AP532" s="0" t="n">
        <f aca="false">FALSE()</f>
        <v>0</v>
      </c>
      <c r="AQ532" s="380" t="n">
        <v>43559.6944444445</v>
      </c>
      <c r="AR532" s="380" t="n">
        <v>41683.1666666667</v>
      </c>
      <c r="AS532" s="0" t="s">
        <v>6597</v>
      </c>
      <c r="AT532" s="0" t="s">
        <v>2170</v>
      </c>
      <c r="AU532" s="0" t="s">
        <v>2170</v>
      </c>
    </row>
    <row r="533" customFormat="false" ht="15" hidden="true" customHeight="false" outlineLevel="0" collapsed="false">
      <c r="A533" s="0" t="s">
        <v>6598</v>
      </c>
      <c r="B533" s="0" t="s">
        <v>6599</v>
      </c>
      <c r="C533" s="0" t="s">
        <v>6600</v>
      </c>
      <c r="D533" s="0" t="s">
        <v>2297</v>
      </c>
      <c r="E533" s="0" t="s">
        <v>6598</v>
      </c>
      <c r="F533" s="0" t="n">
        <v>1</v>
      </c>
      <c r="G533" s="0" t="s">
        <v>2298</v>
      </c>
      <c r="H533" s="0" t="s">
        <v>2170</v>
      </c>
      <c r="I533" s="0" t="s">
        <v>2170</v>
      </c>
      <c r="J533" s="0" t="s">
        <v>2170</v>
      </c>
      <c r="K533" s="0" t="s">
        <v>2170</v>
      </c>
      <c r="L533" s="0" t="s">
        <v>2170</v>
      </c>
      <c r="M533" s="0" t="s">
        <v>2170</v>
      </c>
      <c r="N533" s="0" t="n">
        <f aca="false">FALSE()</f>
        <v>0</v>
      </c>
      <c r="O533" s="0" t="s">
        <v>6601</v>
      </c>
      <c r="P533" s="0" t="s">
        <v>2300</v>
      </c>
      <c r="Q533" s="380" t="n">
        <v>25569.125</v>
      </c>
      <c r="R533" s="0" t="n">
        <v>85476801</v>
      </c>
      <c r="S533" s="0" t="s">
        <v>2301</v>
      </c>
      <c r="T533" s="0" t="s">
        <v>2302</v>
      </c>
      <c r="U533" s="0" t="s">
        <v>2330</v>
      </c>
      <c r="V533" s="0" t="n">
        <v>240000000</v>
      </c>
      <c r="W533" s="0" t="s">
        <v>2366</v>
      </c>
      <c r="X533" s="0" t="n">
        <v>4</v>
      </c>
      <c r="Y533" s="0" t="n">
        <f aca="false">FALSE()</f>
        <v>0</v>
      </c>
      <c r="Z533" s="0" t="n">
        <f aca="false">FALSE()</f>
        <v>0</v>
      </c>
      <c r="AA533" s="0" t="n">
        <f aca="false">FALSE()</f>
        <v>0</v>
      </c>
      <c r="AB533" s="0" t="n">
        <f aca="false">FALSE()</f>
        <v>0</v>
      </c>
      <c r="AC533" s="0" t="n">
        <v>1</v>
      </c>
      <c r="AD533" s="0" t="s">
        <v>2129</v>
      </c>
      <c r="AE533" s="0" t="n">
        <f aca="false">TRUE()</f>
        <v>1</v>
      </c>
      <c r="AF533" s="0" t="s">
        <v>6602</v>
      </c>
      <c r="AG533" s="0" t="n">
        <v>2</v>
      </c>
      <c r="AH533" s="0" t="s">
        <v>6603</v>
      </c>
      <c r="AI533" s="0" t="s">
        <v>6604</v>
      </c>
      <c r="AJ533" s="0" t="n">
        <v>0</v>
      </c>
      <c r="AK533" s="0" t="s">
        <v>2118</v>
      </c>
      <c r="AL533" s="0" t="n">
        <f aca="false">FALSE()</f>
        <v>0</v>
      </c>
      <c r="AM533" s="0" t="n">
        <f aca="false">TRUE()</f>
        <v>1</v>
      </c>
      <c r="AN533" s="0" t="n">
        <f aca="false">FALSE()</f>
        <v>0</v>
      </c>
      <c r="AO533" s="0" t="n">
        <f aca="false">FALSE()</f>
        <v>0</v>
      </c>
      <c r="AP533" s="0" t="n">
        <f aca="false">FALSE()</f>
        <v>0</v>
      </c>
      <c r="AQ533" s="380" t="n">
        <v>43496.7291666667</v>
      </c>
      <c r="AR533" s="380" t="n">
        <v>34927.1666666667</v>
      </c>
      <c r="AS533" s="0" t="s">
        <v>6605</v>
      </c>
      <c r="AT533" s="0" t="s">
        <v>2170</v>
      </c>
      <c r="AU533" s="0" t="s">
        <v>2170</v>
      </c>
    </row>
    <row r="534" customFormat="false" ht="15" hidden="true" customHeight="false" outlineLevel="0" collapsed="false">
      <c r="A534" s="0" t="s">
        <v>6606</v>
      </c>
      <c r="B534" s="0" t="s">
        <v>6607</v>
      </c>
      <c r="C534" s="0" t="s">
        <v>6608</v>
      </c>
      <c r="D534" s="0" t="s">
        <v>2297</v>
      </c>
      <c r="E534" s="0" t="s">
        <v>6606</v>
      </c>
      <c r="F534" s="0" t="n">
        <v>1</v>
      </c>
      <c r="G534" s="0" t="s">
        <v>2298</v>
      </c>
      <c r="H534" s="0" t="s">
        <v>2170</v>
      </c>
      <c r="I534" s="0" t="s">
        <v>2170</v>
      </c>
      <c r="J534" s="0" t="s">
        <v>2170</v>
      </c>
      <c r="K534" s="0" t="s">
        <v>2170</v>
      </c>
      <c r="L534" s="0" t="s">
        <v>2170</v>
      </c>
      <c r="M534" s="0" t="s">
        <v>2170</v>
      </c>
      <c r="N534" s="0" t="n">
        <f aca="false">FALSE()</f>
        <v>0</v>
      </c>
      <c r="O534" s="0" t="s">
        <v>6609</v>
      </c>
      <c r="P534" s="0" t="s">
        <v>2300</v>
      </c>
      <c r="Q534" s="380" t="n">
        <v>32690.1666666667</v>
      </c>
      <c r="R534" s="0" t="n">
        <v>85665974</v>
      </c>
      <c r="S534" s="0" t="s">
        <v>2301</v>
      </c>
      <c r="T534" s="0" t="s">
        <v>2302</v>
      </c>
      <c r="U534" s="0" t="s">
        <v>2116</v>
      </c>
      <c r="V534" s="0" t="n">
        <v>200000000</v>
      </c>
      <c r="W534" s="0" t="s">
        <v>4034</v>
      </c>
      <c r="X534" s="0" t="n">
        <v>4</v>
      </c>
      <c r="Y534" s="0" t="n">
        <f aca="false">FALSE()</f>
        <v>0</v>
      </c>
      <c r="Z534" s="0" t="n">
        <f aca="false">FALSE()</f>
        <v>0</v>
      </c>
      <c r="AA534" s="0" t="n">
        <f aca="false">FALSE()</f>
        <v>0</v>
      </c>
      <c r="AB534" s="0" t="n">
        <f aca="false">TRUE()</f>
        <v>1</v>
      </c>
      <c r="AC534" s="0" t="n">
        <v>1</v>
      </c>
      <c r="AD534" s="0" t="s">
        <v>2129</v>
      </c>
      <c r="AE534" s="0" t="n">
        <f aca="false">TRUE()</f>
        <v>1</v>
      </c>
      <c r="AF534" s="0" t="s">
        <v>6610</v>
      </c>
      <c r="AG534" s="0" t="n">
        <v>2</v>
      </c>
      <c r="AH534" s="0" t="s">
        <v>6611</v>
      </c>
      <c r="AI534" s="0" t="s">
        <v>6612</v>
      </c>
      <c r="AJ534" s="0" t="n">
        <v>0</v>
      </c>
      <c r="AK534" s="0" t="s">
        <v>2118</v>
      </c>
      <c r="AL534" s="0" t="n">
        <f aca="false">FALSE()</f>
        <v>0</v>
      </c>
      <c r="AM534" s="0" t="n">
        <f aca="false">TRUE()</f>
        <v>1</v>
      </c>
      <c r="AN534" s="0" t="n">
        <f aca="false">FALSE()</f>
        <v>0</v>
      </c>
      <c r="AO534" s="0" t="n">
        <f aca="false">FALSE()</f>
        <v>0</v>
      </c>
      <c r="AP534" s="0" t="n">
        <f aca="false">FALSE()</f>
        <v>0</v>
      </c>
      <c r="AQ534" s="380" t="n">
        <v>43524.7291666667</v>
      </c>
      <c r="AR534" s="380" t="n">
        <v>32709.1666666667</v>
      </c>
      <c r="AS534" s="0" t="s">
        <v>6613</v>
      </c>
      <c r="AT534" s="0" t="s">
        <v>2170</v>
      </c>
      <c r="AU534" s="0" t="s">
        <v>2170</v>
      </c>
    </row>
    <row r="535" customFormat="false" ht="15" hidden="true" customHeight="false" outlineLevel="0" collapsed="false">
      <c r="A535" s="0" t="s">
        <v>6614</v>
      </c>
      <c r="B535" s="0" t="s">
        <v>6615</v>
      </c>
      <c r="C535" s="0" t="s">
        <v>6616</v>
      </c>
      <c r="D535" s="0" t="s">
        <v>2297</v>
      </c>
      <c r="E535" s="0" t="s">
        <v>6614</v>
      </c>
      <c r="F535" s="0" t="n">
        <v>1</v>
      </c>
      <c r="G535" s="0" t="s">
        <v>2298</v>
      </c>
      <c r="H535" s="0" t="s">
        <v>2170</v>
      </c>
      <c r="I535" s="0" t="s">
        <v>2170</v>
      </c>
      <c r="J535" s="0" t="s">
        <v>2170</v>
      </c>
      <c r="K535" s="0" t="s">
        <v>2170</v>
      </c>
      <c r="L535" s="0" t="s">
        <v>2170</v>
      </c>
      <c r="M535" s="0" t="s">
        <v>2170</v>
      </c>
      <c r="N535" s="0" t="n">
        <f aca="false">FALSE()</f>
        <v>0</v>
      </c>
      <c r="O535" s="0" t="s">
        <v>6617</v>
      </c>
      <c r="P535" s="0" t="s">
        <v>2300</v>
      </c>
      <c r="Q535" s="380" t="n">
        <v>25569.125</v>
      </c>
      <c r="R535" s="0" t="n">
        <v>74365801</v>
      </c>
      <c r="S535" s="0" t="s">
        <v>2301</v>
      </c>
      <c r="T535" s="0" t="s">
        <v>2302</v>
      </c>
      <c r="U535" s="0" t="s">
        <v>2451</v>
      </c>
      <c r="V535" s="0" t="n">
        <v>0</v>
      </c>
      <c r="W535" s="0" t="s">
        <v>2366</v>
      </c>
      <c r="X535" s="0" t="n">
        <v>4</v>
      </c>
      <c r="Y535" s="0" t="n">
        <f aca="false">FALSE()</f>
        <v>0</v>
      </c>
      <c r="Z535" s="0" t="n">
        <f aca="false">FALSE()</f>
        <v>0</v>
      </c>
      <c r="AA535" s="0" t="n">
        <f aca="false">FALSE()</f>
        <v>0</v>
      </c>
      <c r="AB535" s="0" t="n">
        <f aca="false">TRUE()</f>
        <v>1</v>
      </c>
      <c r="AC535" s="0" t="n">
        <v>1</v>
      </c>
      <c r="AD535" s="0" t="s">
        <v>2129</v>
      </c>
      <c r="AE535" s="0" t="n">
        <f aca="false">TRUE()</f>
        <v>1</v>
      </c>
      <c r="AF535" s="0" t="s">
        <v>6618</v>
      </c>
      <c r="AG535" s="0" t="n">
        <v>2</v>
      </c>
      <c r="AH535" s="0" t="s">
        <v>6619</v>
      </c>
      <c r="AI535" s="0" t="s">
        <v>6620</v>
      </c>
      <c r="AJ535" s="0" t="n">
        <v>0</v>
      </c>
      <c r="AK535" s="0" t="s">
        <v>2118</v>
      </c>
      <c r="AL535" s="0" t="n">
        <f aca="false">FALSE()</f>
        <v>0</v>
      </c>
      <c r="AM535" s="0" t="n">
        <f aca="false">TRUE()</f>
        <v>1</v>
      </c>
      <c r="AN535" s="0" t="n">
        <f aca="false">FALSE()</f>
        <v>0</v>
      </c>
      <c r="AO535" s="0" t="n">
        <f aca="false">FALSE()</f>
        <v>0</v>
      </c>
      <c r="AP535" s="0" t="n">
        <f aca="false">FALSE()</f>
        <v>0</v>
      </c>
      <c r="AQ535" s="380" t="n">
        <v>44781.65</v>
      </c>
      <c r="AR535" s="380" t="n">
        <v>44781.4166666667</v>
      </c>
      <c r="AS535" s="0" t="s">
        <v>6621</v>
      </c>
      <c r="AT535" s="0" t="s">
        <v>2170</v>
      </c>
      <c r="AU535" s="0" t="s">
        <v>2170</v>
      </c>
    </row>
    <row r="536" customFormat="false" ht="15" hidden="true" customHeight="false" outlineLevel="0" collapsed="false">
      <c r="A536" s="0" t="s">
        <v>6622</v>
      </c>
      <c r="B536" s="0" t="s">
        <v>6623</v>
      </c>
      <c r="C536" s="0" t="s">
        <v>6624</v>
      </c>
      <c r="D536" s="0" t="s">
        <v>2297</v>
      </c>
      <c r="E536" s="0" t="s">
        <v>6622</v>
      </c>
      <c r="F536" s="0" t="n">
        <v>1</v>
      </c>
      <c r="G536" s="0" t="s">
        <v>2298</v>
      </c>
      <c r="H536" s="0" t="s">
        <v>2170</v>
      </c>
      <c r="I536" s="0" t="s">
        <v>2170</v>
      </c>
      <c r="J536" s="0" t="s">
        <v>2170</v>
      </c>
      <c r="K536" s="0" t="s">
        <v>2170</v>
      </c>
      <c r="L536" s="0" t="s">
        <v>2170</v>
      </c>
      <c r="M536" s="0" t="s">
        <v>2170</v>
      </c>
      <c r="N536" s="0" t="n">
        <f aca="false">FALSE()</f>
        <v>0</v>
      </c>
      <c r="O536" s="0" t="s">
        <v>6625</v>
      </c>
      <c r="P536" s="0" t="s">
        <v>2300</v>
      </c>
      <c r="Q536" s="380" t="n">
        <v>25569.125</v>
      </c>
      <c r="R536" s="0" t="n">
        <v>64896909</v>
      </c>
      <c r="S536" s="0" t="s">
        <v>2301</v>
      </c>
      <c r="T536" s="0" t="s">
        <v>2302</v>
      </c>
      <c r="U536" s="0" t="s">
        <v>2365</v>
      </c>
      <c r="V536" s="0" t="n">
        <v>125000000</v>
      </c>
      <c r="W536" s="0" t="s">
        <v>2366</v>
      </c>
      <c r="X536" s="0" t="n">
        <v>4</v>
      </c>
      <c r="Y536" s="0" t="n">
        <f aca="false">FALSE()</f>
        <v>0</v>
      </c>
      <c r="Z536" s="0" t="n">
        <f aca="false">FALSE()</f>
        <v>0</v>
      </c>
      <c r="AA536" s="0" t="n">
        <f aca="false">FALSE()</f>
        <v>0</v>
      </c>
      <c r="AB536" s="0" t="n">
        <f aca="false">TRUE()</f>
        <v>1</v>
      </c>
      <c r="AC536" s="0" t="n">
        <v>1</v>
      </c>
      <c r="AD536" s="0" t="s">
        <v>2129</v>
      </c>
      <c r="AE536" s="0" t="n">
        <f aca="false">TRUE()</f>
        <v>1</v>
      </c>
      <c r="AF536" s="0" t="s">
        <v>6626</v>
      </c>
      <c r="AG536" s="0" t="n">
        <v>2</v>
      </c>
      <c r="AH536" s="0" t="s">
        <v>6627</v>
      </c>
      <c r="AI536" s="0" t="s">
        <v>6628</v>
      </c>
      <c r="AJ536" s="0" t="n">
        <v>0</v>
      </c>
      <c r="AK536" s="0" t="s">
        <v>2118</v>
      </c>
      <c r="AL536" s="0" t="n">
        <f aca="false">FALSE()</f>
        <v>0</v>
      </c>
      <c r="AM536" s="0" t="n">
        <f aca="false">TRUE()</f>
        <v>1</v>
      </c>
      <c r="AN536" s="0" t="n">
        <f aca="false">FALSE()</f>
        <v>0</v>
      </c>
      <c r="AO536" s="0" t="n">
        <f aca="false">FALSE()</f>
        <v>0</v>
      </c>
      <c r="AP536" s="0" t="n">
        <f aca="false">FALSE()</f>
        <v>0</v>
      </c>
      <c r="AQ536" s="380" t="n">
        <v>44169.7298611111</v>
      </c>
      <c r="AR536" s="380" t="n">
        <v>44169.4166666667</v>
      </c>
      <c r="AS536" s="0" t="s">
        <v>6629</v>
      </c>
      <c r="AT536" s="0" t="s">
        <v>2170</v>
      </c>
      <c r="AU536" s="0" t="s">
        <v>2170</v>
      </c>
    </row>
    <row r="537" customFormat="false" ht="15" hidden="true" customHeight="false" outlineLevel="0" collapsed="false">
      <c r="A537" s="0" t="s">
        <v>6630</v>
      </c>
      <c r="B537" s="0" t="s">
        <v>6631</v>
      </c>
      <c r="C537" s="0" t="s">
        <v>6632</v>
      </c>
      <c r="D537" s="0" t="s">
        <v>2297</v>
      </c>
      <c r="E537" s="0" t="s">
        <v>6630</v>
      </c>
      <c r="F537" s="0" t="n">
        <v>1</v>
      </c>
      <c r="G537" s="0" t="s">
        <v>2298</v>
      </c>
      <c r="H537" s="0" t="s">
        <v>2170</v>
      </c>
      <c r="I537" s="0" t="s">
        <v>2170</v>
      </c>
      <c r="J537" s="0" t="s">
        <v>2170</v>
      </c>
      <c r="K537" s="0" t="s">
        <v>2170</v>
      </c>
      <c r="L537" s="0" t="s">
        <v>2170</v>
      </c>
      <c r="M537" s="0" t="s">
        <v>2170</v>
      </c>
      <c r="N537" s="0" t="n">
        <f aca="false">FALSE()</f>
        <v>0</v>
      </c>
      <c r="O537" s="0" t="s">
        <v>6633</v>
      </c>
      <c r="P537" s="0" t="s">
        <v>2300</v>
      </c>
      <c r="Q537" s="380" t="n">
        <v>33449.1666666667</v>
      </c>
      <c r="R537" s="0" t="n">
        <v>44494726</v>
      </c>
      <c r="S537" s="0" t="s">
        <v>2301</v>
      </c>
      <c r="T537" s="0" t="s">
        <v>2302</v>
      </c>
      <c r="U537" s="0" t="s">
        <v>2116</v>
      </c>
      <c r="V537" s="0" t="n">
        <v>200000000</v>
      </c>
      <c r="W537" s="0" t="s">
        <v>2366</v>
      </c>
      <c r="X537" s="0" t="n">
        <v>4</v>
      </c>
      <c r="Y537" s="0" t="n">
        <f aca="false">FALSE()</f>
        <v>0</v>
      </c>
      <c r="Z537" s="0" t="n">
        <f aca="false">FALSE()</f>
        <v>0</v>
      </c>
      <c r="AA537" s="0" t="n">
        <f aca="false">FALSE()</f>
        <v>0</v>
      </c>
      <c r="AB537" s="0" t="n">
        <f aca="false">TRUE()</f>
        <v>1</v>
      </c>
      <c r="AC537" s="0" t="n">
        <v>1</v>
      </c>
      <c r="AD537" s="0" t="s">
        <v>2129</v>
      </c>
      <c r="AE537" s="0" t="n">
        <f aca="false">TRUE()</f>
        <v>1</v>
      </c>
      <c r="AF537" s="0" t="s">
        <v>6634</v>
      </c>
      <c r="AG537" s="0" t="n">
        <v>2</v>
      </c>
      <c r="AH537" s="0" t="s">
        <v>6635</v>
      </c>
      <c r="AI537" s="0" t="s">
        <v>6636</v>
      </c>
      <c r="AJ537" s="0" t="n">
        <v>0</v>
      </c>
      <c r="AK537" s="0" t="s">
        <v>2118</v>
      </c>
      <c r="AL537" s="0" t="n">
        <f aca="false">FALSE()</f>
        <v>0</v>
      </c>
      <c r="AM537" s="0" t="n">
        <f aca="false">TRUE()</f>
        <v>1</v>
      </c>
      <c r="AN537" s="0" t="n">
        <f aca="false">FALSE()</f>
        <v>0</v>
      </c>
      <c r="AO537" s="0" t="n">
        <f aca="false">FALSE()</f>
        <v>0</v>
      </c>
      <c r="AP537" s="0" t="n">
        <f aca="false">FALSE()</f>
        <v>0</v>
      </c>
      <c r="AQ537" s="380" t="n">
        <v>43559.6875</v>
      </c>
      <c r="AR537" s="380" t="n">
        <v>33449.1666666667</v>
      </c>
      <c r="AS537" s="0" t="s">
        <v>6637</v>
      </c>
      <c r="AT537" s="0" t="s">
        <v>2170</v>
      </c>
      <c r="AU537" s="0" t="s">
        <v>2170</v>
      </c>
    </row>
    <row r="538" customFormat="false" ht="15" hidden="true" customHeight="false" outlineLevel="0" collapsed="false">
      <c r="A538" s="0" t="s">
        <v>1810</v>
      </c>
      <c r="B538" s="0" t="s">
        <v>6638</v>
      </c>
      <c r="C538" s="0" t="s">
        <v>1808</v>
      </c>
      <c r="D538" s="0" t="s">
        <v>720</v>
      </c>
      <c r="E538" s="0" t="s">
        <v>1810</v>
      </c>
      <c r="F538" s="0" t="n">
        <v>1</v>
      </c>
      <c r="G538" s="0" t="s">
        <v>434</v>
      </c>
      <c r="H538" s="0" t="s">
        <v>2596</v>
      </c>
      <c r="I538" s="0" t="s">
        <v>2596</v>
      </c>
      <c r="J538" s="0" t="s">
        <v>2597</v>
      </c>
      <c r="K538" s="0" t="s">
        <v>2598</v>
      </c>
      <c r="L538" s="0" t="s">
        <v>2599</v>
      </c>
      <c r="M538" s="0" t="s">
        <v>2600</v>
      </c>
      <c r="N538" s="0" t="n">
        <f aca="false">TRUE()</f>
        <v>1</v>
      </c>
      <c r="O538" s="0" t="s">
        <v>6639</v>
      </c>
      <c r="P538" s="0" t="s">
        <v>2601</v>
      </c>
      <c r="Q538" s="380" t="n">
        <v>45376.125</v>
      </c>
      <c r="R538" s="0" t="n">
        <v>500000000</v>
      </c>
      <c r="S538" s="0" t="s">
        <v>601</v>
      </c>
      <c r="T538" s="0" t="s">
        <v>2602</v>
      </c>
      <c r="U538" s="0" t="s">
        <v>2365</v>
      </c>
      <c r="V538" s="0" t="n">
        <v>500000000</v>
      </c>
      <c r="W538" s="0" t="s">
        <v>2785</v>
      </c>
      <c r="X538" s="0" t="n">
        <v>5</v>
      </c>
      <c r="Y538" s="0" t="n">
        <f aca="false">FALSE()</f>
        <v>0</v>
      </c>
      <c r="Z538" s="0" t="n">
        <f aca="false">TRUE()</f>
        <v>1</v>
      </c>
      <c r="AA538" s="0" t="n">
        <f aca="false">TRUE()</f>
        <v>1</v>
      </c>
      <c r="AB538" s="0" t="n">
        <f aca="false">FALSE()</f>
        <v>0</v>
      </c>
      <c r="AC538" s="0" t="n">
        <v>1</v>
      </c>
      <c r="AD538" s="0" t="s">
        <v>2137</v>
      </c>
      <c r="AE538" s="0" t="n">
        <f aca="false">TRUE()</f>
        <v>1</v>
      </c>
      <c r="AF538" s="0" t="s">
        <v>6640</v>
      </c>
      <c r="AG538" s="0" t="n">
        <v>1</v>
      </c>
      <c r="AH538" s="0" t="s">
        <v>6641</v>
      </c>
      <c r="AI538" s="0" t="s">
        <v>6642</v>
      </c>
      <c r="AJ538" s="0" t="n">
        <v>0</v>
      </c>
      <c r="AK538" s="0" t="s">
        <v>2118</v>
      </c>
      <c r="AL538" s="0" t="n">
        <f aca="false">TRUE()</f>
        <v>1</v>
      </c>
      <c r="AM538" s="0" t="n">
        <f aca="false">FALSE()</f>
        <v>0</v>
      </c>
      <c r="AN538" s="0" t="n">
        <f aca="false">TRUE()</f>
        <v>1</v>
      </c>
      <c r="AO538" s="0" t="n">
        <f aca="false">FALSE()</f>
        <v>0</v>
      </c>
      <c r="AP538" s="0" t="n">
        <f aca="false">FALSE()</f>
        <v>0</v>
      </c>
      <c r="AQ538" s="380" t="n">
        <v>45478.6729166667</v>
      </c>
      <c r="AR538" s="380" t="n">
        <v>45478.125</v>
      </c>
      <c r="AS538" s="0" t="s">
        <v>6643</v>
      </c>
      <c r="AT538" s="0" t="s">
        <v>2597</v>
      </c>
      <c r="AU538" s="0" t="s">
        <v>2598</v>
      </c>
    </row>
    <row r="539" customFormat="false" ht="15" hidden="true" customHeight="false" outlineLevel="0" collapsed="false">
      <c r="A539" s="0" t="s">
        <v>6644</v>
      </c>
      <c r="B539" s="0" t="s">
        <v>6645</v>
      </c>
      <c r="C539" s="0" t="s">
        <v>6646</v>
      </c>
      <c r="D539" s="0" t="s">
        <v>2297</v>
      </c>
      <c r="E539" s="0" t="s">
        <v>6644</v>
      </c>
      <c r="F539" s="0" t="n">
        <v>1</v>
      </c>
      <c r="G539" s="0" t="s">
        <v>2298</v>
      </c>
      <c r="H539" s="0" t="s">
        <v>2170</v>
      </c>
      <c r="I539" s="0" t="s">
        <v>2170</v>
      </c>
      <c r="J539" s="0" t="s">
        <v>2170</v>
      </c>
      <c r="K539" s="0" t="s">
        <v>2170</v>
      </c>
      <c r="L539" s="0" t="s">
        <v>2170</v>
      </c>
      <c r="M539" s="0" t="s">
        <v>2170</v>
      </c>
      <c r="N539" s="0" t="n">
        <f aca="false">FALSE()</f>
        <v>0</v>
      </c>
      <c r="O539" s="0" t="s">
        <v>6647</v>
      </c>
      <c r="P539" s="0" t="s">
        <v>2300</v>
      </c>
      <c r="Q539" s="380" t="n">
        <v>38607.1666666667</v>
      </c>
      <c r="R539" s="0" t="n">
        <v>111889817</v>
      </c>
      <c r="S539" s="0" t="s">
        <v>2301</v>
      </c>
      <c r="T539" s="0" t="s">
        <v>2302</v>
      </c>
      <c r="U539" s="0" t="s">
        <v>610</v>
      </c>
      <c r="V539" s="0" t="n">
        <v>0</v>
      </c>
      <c r="W539" s="0" t="s">
        <v>2366</v>
      </c>
      <c r="X539" s="0" t="n">
        <v>4</v>
      </c>
      <c r="Y539" s="0" t="n">
        <f aca="false">FALSE()</f>
        <v>0</v>
      </c>
      <c r="Z539" s="0" t="n">
        <f aca="false">FALSE()</f>
        <v>0</v>
      </c>
      <c r="AA539" s="0" t="n">
        <f aca="false">FALSE()</f>
        <v>0</v>
      </c>
      <c r="AB539" s="0" t="n">
        <f aca="false">TRUE()</f>
        <v>1</v>
      </c>
      <c r="AC539" s="0" t="n">
        <v>1</v>
      </c>
      <c r="AD539" s="0" t="s">
        <v>2129</v>
      </c>
      <c r="AE539" s="0" t="n">
        <f aca="false">TRUE()</f>
        <v>1</v>
      </c>
      <c r="AF539" s="0" t="s">
        <v>6648</v>
      </c>
      <c r="AG539" s="0" t="n">
        <v>2</v>
      </c>
      <c r="AH539" s="0" t="s">
        <v>6649</v>
      </c>
      <c r="AI539" s="0" t="s">
        <v>6650</v>
      </c>
      <c r="AJ539" s="0" t="n">
        <v>0</v>
      </c>
      <c r="AK539" s="0" t="s">
        <v>2118</v>
      </c>
      <c r="AL539" s="0" t="n">
        <f aca="false">FALSE()</f>
        <v>0</v>
      </c>
      <c r="AM539" s="0" t="n">
        <f aca="false">TRUE()</f>
        <v>1</v>
      </c>
      <c r="AN539" s="0" t="n">
        <f aca="false">FALSE()</f>
        <v>0</v>
      </c>
      <c r="AO539" s="0" t="n">
        <f aca="false">FALSE()</f>
        <v>0</v>
      </c>
      <c r="AP539" s="0" t="n">
        <f aca="false">FALSE()</f>
        <v>0</v>
      </c>
      <c r="AQ539" s="380" t="n">
        <v>43123.7291666667</v>
      </c>
      <c r="AR539" s="380" t="n">
        <v>38610.1666666667</v>
      </c>
      <c r="AS539" s="0" t="s">
        <v>6651</v>
      </c>
      <c r="AT539" s="0" t="s">
        <v>2170</v>
      </c>
      <c r="AU539" s="0" t="s">
        <v>2170</v>
      </c>
    </row>
    <row r="540" customFormat="false" ht="15" hidden="true" customHeight="false" outlineLevel="0" collapsed="false">
      <c r="A540" s="0" t="s">
        <v>1648</v>
      </c>
      <c r="B540" s="0" t="s">
        <v>6652</v>
      </c>
      <c r="C540" s="0" t="s">
        <v>1645</v>
      </c>
      <c r="D540" s="0" t="s">
        <v>720</v>
      </c>
      <c r="E540" s="0" t="s">
        <v>1648</v>
      </c>
      <c r="F540" s="0" t="n">
        <v>1</v>
      </c>
      <c r="G540" s="0" t="s">
        <v>434</v>
      </c>
      <c r="H540" s="0" t="s">
        <v>2596</v>
      </c>
      <c r="I540" s="0" t="s">
        <v>2596</v>
      </c>
      <c r="J540" s="0" t="s">
        <v>6653</v>
      </c>
      <c r="K540" s="0" t="s">
        <v>2598</v>
      </c>
      <c r="L540" s="0" t="s">
        <v>2783</v>
      </c>
      <c r="M540" s="0" t="s">
        <v>2600</v>
      </c>
      <c r="N540" s="0" t="n">
        <f aca="false">TRUE()</f>
        <v>1</v>
      </c>
      <c r="O540" s="0" t="s">
        <v>1646</v>
      </c>
      <c r="P540" s="0" t="s">
        <v>2601</v>
      </c>
      <c r="Q540" s="380" t="n">
        <v>37365.1666666667</v>
      </c>
      <c r="R540" s="0" t="n">
        <v>31486001</v>
      </c>
      <c r="S540" s="0" t="s">
        <v>601</v>
      </c>
      <c r="T540" s="0" t="s">
        <v>2602</v>
      </c>
      <c r="U540" s="0" t="s">
        <v>2365</v>
      </c>
      <c r="V540" s="0" t="n">
        <v>22074192</v>
      </c>
      <c r="W540" s="0" t="s">
        <v>6654</v>
      </c>
      <c r="X540" s="0" t="n">
        <v>5</v>
      </c>
      <c r="Y540" s="0" t="n">
        <f aca="false">FALSE()</f>
        <v>0</v>
      </c>
      <c r="Z540" s="0" t="n">
        <f aca="false">TRUE()</f>
        <v>1</v>
      </c>
      <c r="AA540" s="0" t="n">
        <f aca="false">TRUE()</f>
        <v>1</v>
      </c>
      <c r="AB540" s="0" t="n">
        <f aca="false">TRUE()</f>
        <v>1</v>
      </c>
      <c r="AC540" s="0" t="n">
        <v>1</v>
      </c>
      <c r="AD540" s="0" t="s">
        <v>2600</v>
      </c>
      <c r="AE540" s="0" t="n">
        <f aca="false">TRUE()</f>
        <v>1</v>
      </c>
      <c r="AF540" s="0" t="s">
        <v>6655</v>
      </c>
      <c r="AG540" s="0" t="n">
        <v>1</v>
      </c>
      <c r="AH540" s="0" t="s">
        <v>6656</v>
      </c>
      <c r="AI540" s="0" t="s">
        <v>6657</v>
      </c>
      <c r="AJ540" s="0" t="n">
        <v>0</v>
      </c>
      <c r="AK540" s="0" t="s">
        <v>2118</v>
      </c>
      <c r="AL540" s="0" t="n">
        <f aca="false">TRUE()</f>
        <v>1</v>
      </c>
      <c r="AM540" s="0" t="n">
        <f aca="false">FALSE()</f>
        <v>0</v>
      </c>
      <c r="AN540" s="0" t="n">
        <f aca="false">TRUE()</f>
        <v>1</v>
      </c>
      <c r="AO540" s="0" t="n">
        <f aca="false">FALSE()</f>
        <v>0</v>
      </c>
      <c r="AP540" s="0" t="n">
        <f aca="false">TRUE()</f>
        <v>1</v>
      </c>
      <c r="AQ540" s="380" t="n">
        <v>43166.9402777778</v>
      </c>
      <c r="AR540" s="380" t="n">
        <v>38486.1666666667</v>
      </c>
      <c r="AS540" s="0" t="s">
        <v>6658</v>
      </c>
      <c r="AT540" s="0" t="s">
        <v>6653</v>
      </c>
      <c r="AU540" s="0" t="s">
        <v>2598</v>
      </c>
    </row>
    <row r="541" customFormat="false" ht="15" hidden="true" customHeight="false" outlineLevel="0" collapsed="false">
      <c r="A541" s="0" t="s">
        <v>6659</v>
      </c>
      <c r="B541" s="0" t="s">
        <v>6660</v>
      </c>
      <c r="C541" s="0" t="s">
        <v>6661</v>
      </c>
      <c r="D541" s="0" t="s">
        <v>2297</v>
      </c>
      <c r="E541" s="0" t="s">
        <v>6659</v>
      </c>
      <c r="F541" s="0" t="n">
        <v>1</v>
      </c>
      <c r="G541" s="0" t="s">
        <v>2298</v>
      </c>
      <c r="H541" s="0" t="s">
        <v>2170</v>
      </c>
      <c r="I541" s="0" t="s">
        <v>2170</v>
      </c>
      <c r="J541" s="0" t="s">
        <v>2170</v>
      </c>
      <c r="K541" s="0" t="s">
        <v>2170</v>
      </c>
      <c r="L541" s="0" t="s">
        <v>2170</v>
      </c>
      <c r="M541" s="0" t="s">
        <v>2170</v>
      </c>
      <c r="N541" s="0" t="n">
        <f aca="false">FALSE()</f>
        <v>0</v>
      </c>
      <c r="O541" s="0" t="s">
        <v>6662</v>
      </c>
      <c r="P541" s="0" t="s">
        <v>2300</v>
      </c>
      <c r="Q541" s="380" t="n">
        <v>25569.125</v>
      </c>
      <c r="R541" s="0" t="n">
        <v>67272278</v>
      </c>
      <c r="S541" s="0" t="s">
        <v>2301</v>
      </c>
      <c r="T541" s="0" t="s">
        <v>2302</v>
      </c>
      <c r="U541" s="0" t="s">
        <v>610</v>
      </c>
      <c r="V541" s="0" t="n">
        <v>225000000</v>
      </c>
      <c r="W541" s="0" t="s">
        <v>2400</v>
      </c>
      <c r="X541" s="0" t="n">
        <v>4</v>
      </c>
      <c r="Y541" s="0" t="n">
        <f aca="false">FALSE()</f>
        <v>0</v>
      </c>
      <c r="Z541" s="0" t="n">
        <f aca="false">FALSE()</f>
        <v>0</v>
      </c>
      <c r="AA541" s="0" t="n">
        <f aca="false">FALSE()</f>
        <v>0</v>
      </c>
      <c r="AB541" s="0" t="n">
        <f aca="false">TRUE()</f>
        <v>1</v>
      </c>
      <c r="AC541" s="0" t="n">
        <v>1</v>
      </c>
      <c r="AD541" s="0" t="s">
        <v>2129</v>
      </c>
      <c r="AE541" s="0" t="n">
        <f aca="false">TRUE()</f>
        <v>1</v>
      </c>
      <c r="AF541" s="0" t="s">
        <v>6663</v>
      </c>
      <c r="AG541" s="0" t="n">
        <v>2</v>
      </c>
      <c r="AH541" s="0" t="s">
        <v>6664</v>
      </c>
      <c r="AI541" s="0" t="s">
        <v>6665</v>
      </c>
      <c r="AJ541" s="0" t="n">
        <v>0</v>
      </c>
      <c r="AK541" s="0" t="s">
        <v>2118</v>
      </c>
      <c r="AL541" s="0" t="n">
        <f aca="false">FALSE()</f>
        <v>0</v>
      </c>
      <c r="AM541" s="0" t="n">
        <f aca="false">TRUE()</f>
        <v>1</v>
      </c>
      <c r="AN541" s="0" t="n">
        <f aca="false">FALSE()</f>
        <v>0</v>
      </c>
      <c r="AO541" s="0" t="n">
        <f aca="false">FALSE()</f>
        <v>0</v>
      </c>
      <c r="AP541" s="0" t="n">
        <f aca="false">FALSE()</f>
        <v>0</v>
      </c>
      <c r="AQ541" s="380" t="n">
        <v>44173.7291666667</v>
      </c>
      <c r="AR541" s="380" t="n">
        <v>44173.4166666667</v>
      </c>
      <c r="AS541" s="0" t="s">
        <v>6666</v>
      </c>
      <c r="AT541" s="0" t="s">
        <v>2170</v>
      </c>
      <c r="AU541" s="0" t="s">
        <v>2170</v>
      </c>
    </row>
    <row r="542" customFormat="false" ht="15" hidden="true" customHeight="false" outlineLevel="0" collapsed="false">
      <c r="A542" s="0" t="s">
        <v>6667</v>
      </c>
      <c r="B542" s="0" t="s">
        <v>6668</v>
      </c>
      <c r="C542" s="0" t="s">
        <v>6669</v>
      </c>
      <c r="D542" s="0" t="s">
        <v>2297</v>
      </c>
      <c r="E542" s="0" t="s">
        <v>6667</v>
      </c>
      <c r="F542" s="0" t="n">
        <v>1</v>
      </c>
      <c r="G542" s="0" t="s">
        <v>2298</v>
      </c>
      <c r="H542" s="0" t="s">
        <v>2170</v>
      </c>
      <c r="I542" s="0" t="s">
        <v>2170</v>
      </c>
      <c r="J542" s="0" t="s">
        <v>2170</v>
      </c>
      <c r="K542" s="0" t="s">
        <v>2170</v>
      </c>
      <c r="L542" s="0" t="s">
        <v>2170</v>
      </c>
      <c r="M542" s="0" t="s">
        <v>2170</v>
      </c>
      <c r="N542" s="0" t="n">
        <f aca="false">FALSE()</f>
        <v>0</v>
      </c>
      <c r="O542" s="0" t="s">
        <v>6670</v>
      </c>
      <c r="P542" s="0" t="s">
        <v>2300</v>
      </c>
      <c r="Q542" s="380" t="n">
        <v>25569.125</v>
      </c>
      <c r="R542" s="0" t="n">
        <v>237356580</v>
      </c>
      <c r="S542" s="0" t="s">
        <v>2301</v>
      </c>
      <c r="T542" s="0" t="s">
        <v>2302</v>
      </c>
      <c r="U542" s="0" t="s">
        <v>2114</v>
      </c>
      <c r="V542" s="0" t="n">
        <v>0</v>
      </c>
      <c r="W542" s="0" t="s">
        <v>6671</v>
      </c>
      <c r="X542" s="0" t="n">
        <v>4</v>
      </c>
      <c r="Y542" s="0" t="n">
        <f aca="false">FALSE()</f>
        <v>0</v>
      </c>
      <c r="Z542" s="0" t="n">
        <f aca="false">FALSE()</f>
        <v>0</v>
      </c>
      <c r="AA542" s="0" t="n">
        <f aca="false">FALSE()</f>
        <v>0</v>
      </c>
      <c r="AB542" s="0" t="n">
        <f aca="false">TRUE()</f>
        <v>1</v>
      </c>
      <c r="AC542" s="0" t="n">
        <v>1</v>
      </c>
      <c r="AD542" s="0" t="s">
        <v>2129</v>
      </c>
      <c r="AE542" s="0" t="n">
        <f aca="false">TRUE()</f>
        <v>1</v>
      </c>
      <c r="AF542" s="0" t="s">
        <v>6672</v>
      </c>
      <c r="AG542" s="0" t="n">
        <v>2</v>
      </c>
      <c r="AH542" s="0" t="s">
        <v>6673</v>
      </c>
      <c r="AI542" s="0" t="s">
        <v>6674</v>
      </c>
      <c r="AJ542" s="0" t="n">
        <v>0</v>
      </c>
      <c r="AK542" s="0" t="s">
        <v>2118</v>
      </c>
      <c r="AL542" s="0" t="n">
        <f aca="false">FALSE()</f>
        <v>0</v>
      </c>
      <c r="AM542" s="0" t="n">
        <f aca="false">TRUE()</f>
        <v>1</v>
      </c>
      <c r="AN542" s="0" t="n">
        <f aca="false">FALSE()</f>
        <v>0</v>
      </c>
      <c r="AO542" s="0" t="n">
        <f aca="false">FALSE()</f>
        <v>0</v>
      </c>
      <c r="AP542" s="0" t="n">
        <f aca="false">FALSE()</f>
        <v>0</v>
      </c>
      <c r="AQ542" s="380" t="n">
        <v>43123.7291666667</v>
      </c>
      <c r="AR542" s="380" t="n">
        <v>32398.1666666667</v>
      </c>
      <c r="AS542" s="0" t="s">
        <v>6675</v>
      </c>
      <c r="AT542" s="0" t="s">
        <v>2170</v>
      </c>
      <c r="AU542" s="0" t="s">
        <v>2170</v>
      </c>
    </row>
    <row r="543" customFormat="false" ht="15" hidden="true" customHeight="false" outlineLevel="0" collapsed="false">
      <c r="A543" s="0" t="s">
        <v>6676</v>
      </c>
      <c r="B543" s="0" t="s">
        <v>6677</v>
      </c>
      <c r="C543" s="0" t="s">
        <v>6678</v>
      </c>
      <c r="D543" s="0" t="s">
        <v>2297</v>
      </c>
      <c r="E543" s="0" t="s">
        <v>6676</v>
      </c>
      <c r="F543" s="0" t="n">
        <v>1</v>
      </c>
      <c r="G543" s="0" t="s">
        <v>2298</v>
      </c>
      <c r="H543" s="0" t="s">
        <v>2170</v>
      </c>
      <c r="I543" s="0" t="s">
        <v>2170</v>
      </c>
      <c r="J543" s="0" t="s">
        <v>2170</v>
      </c>
      <c r="K543" s="0" t="s">
        <v>2170</v>
      </c>
      <c r="L543" s="0" t="s">
        <v>2170</v>
      </c>
      <c r="M543" s="0" t="s">
        <v>2170</v>
      </c>
      <c r="N543" s="0" t="n">
        <f aca="false">FALSE()</f>
        <v>0</v>
      </c>
      <c r="O543" s="0" t="s">
        <v>6679</v>
      </c>
      <c r="P543" s="0" t="s">
        <v>2300</v>
      </c>
      <c r="Q543" s="380" t="n">
        <v>25569.125</v>
      </c>
      <c r="R543" s="0" t="n">
        <v>214427037</v>
      </c>
      <c r="S543" s="0" t="s">
        <v>2301</v>
      </c>
      <c r="T543" s="0" t="s">
        <v>2302</v>
      </c>
      <c r="U543" s="0" t="s">
        <v>610</v>
      </c>
      <c r="V543" s="0" t="n">
        <v>485000000</v>
      </c>
      <c r="W543" s="0" t="s">
        <v>2312</v>
      </c>
      <c r="X543" s="0" t="n">
        <v>4</v>
      </c>
      <c r="Y543" s="0" t="n">
        <f aca="false">FALSE()</f>
        <v>0</v>
      </c>
      <c r="Z543" s="0" t="n">
        <f aca="false">FALSE()</f>
        <v>0</v>
      </c>
      <c r="AA543" s="0" t="n">
        <f aca="false">FALSE()</f>
        <v>0</v>
      </c>
      <c r="AB543" s="0" t="n">
        <f aca="false">TRUE()</f>
        <v>1</v>
      </c>
      <c r="AC543" s="0" t="n">
        <v>1</v>
      </c>
      <c r="AD543" s="0" t="s">
        <v>2129</v>
      </c>
      <c r="AE543" s="0" t="n">
        <f aca="false">TRUE()</f>
        <v>1</v>
      </c>
      <c r="AF543" s="0" t="s">
        <v>6680</v>
      </c>
      <c r="AG543" s="0" t="n">
        <v>2</v>
      </c>
      <c r="AH543" s="0" t="s">
        <v>6681</v>
      </c>
      <c r="AI543" s="0" t="s">
        <v>6682</v>
      </c>
      <c r="AJ543" s="0" t="n">
        <v>0</v>
      </c>
      <c r="AK543" s="0" t="s">
        <v>2118</v>
      </c>
      <c r="AL543" s="0" t="n">
        <f aca="false">FALSE()</f>
        <v>0</v>
      </c>
      <c r="AM543" s="0" t="n">
        <f aca="false">TRUE()</f>
        <v>1</v>
      </c>
      <c r="AN543" s="0" t="n">
        <f aca="false">FALSE()</f>
        <v>0</v>
      </c>
      <c r="AO543" s="0" t="n">
        <f aca="false">FALSE()</f>
        <v>0</v>
      </c>
      <c r="AP543" s="0" t="n">
        <f aca="false">FALSE()</f>
        <v>0</v>
      </c>
      <c r="AQ543" s="380" t="n">
        <v>44781.625</v>
      </c>
      <c r="AR543" s="380" t="n">
        <v>44781.4166666667</v>
      </c>
      <c r="AS543" s="0" t="s">
        <v>6683</v>
      </c>
      <c r="AT543" s="0" t="s">
        <v>2170</v>
      </c>
      <c r="AU543" s="0" t="s">
        <v>2170</v>
      </c>
    </row>
    <row r="544" customFormat="false" ht="15" hidden="true" customHeight="false" outlineLevel="0" collapsed="false">
      <c r="A544" s="0" t="s">
        <v>6684</v>
      </c>
      <c r="B544" s="0" t="s">
        <v>6685</v>
      </c>
      <c r="C544" s="0" t="s">
        <v>6686</v>
      </c>
      <c r="D544" s="0" t="s">
        <v>2297</v>
      </c>
      <c r="E544" s="0" t="s">
        <v>6684</v>
      </c>
      <c r="F544" s="0" t="n">
        <v>1</v>
      </c>
      <c r="G544" s="0" t="s">
        <v>2298</v>
      </c>
      <c r="H544" s="0" t="s">
        <v>2170</v>
      </c>
      <c r="I544" s="0" t="s">
        <v>2170</v>
      </c>
      <c r="J544" s="0" t="s">
        <v>2170</v>
      </c>
      <c r="K544" s="0" t="s">
        <v>2170</v>
      </c>
      <c r="L544" s="0" t="s">
        <v>2170</v>
      </c>
      <c r="M544" s="0" t="s">
        <v>2170</v>
      </c>
      <c r="N544" s="0" t="n">
        <f aca="false">FALSE()</f>
        <v>0</v>
      </c>
      <c r="O544" s="0" t="s">
        <v>6687</v>
      </c>
      <c r="P544" s="0" t="s">
        <v>2300</v>
      </c>
      <c r="Q544" s="380" t="n">
        <v>25569.125</v>
      </c>
      <c r="R544" s="0" t="n">
        <v>241000000</v>
      </c>
      <c r="S544" s="0" t="s">
        <v>2301</v>
      </c>
      <c r="T544" s="0" t="s">
        <v>2302</v>
      </c>
      <c r="U544" s="0" t="s">
        <v>610</v>
      </c>
      <c r="V544" s="0" t="n">
        <v>0</v>
      </c>
      <c r="W544" s="0" t="s">
        <v>2356</v>
      </c>
      <c r="X544" s="0" t="n">
        <v>4</v>
      </c>
      <c r="Y544" s="0" t="n">
        <f aca="false">FALSE()</f>
        <v>0</v>
      </c>
      <c r="Z544" s="0" t="n">
        <f aca="false">FALSE()</f>
        <v>0</v>
      </c>
      <c r="AA544" s="0" t="n">
        <f aca="false">FALSE()</f>
        <v>0</v>
      </c>
      <c r="AB544" s="0" t="n">
        <f aca="false">TRUE()</f>
        <v>1</v>
      </c>
      <c r="AC544" s="0" t="n">
        <v>1</v>
      </c>
      <c r="AD544" s="0" t="s">
        <v>2129</v>
      </c>
      <c r="AE544" s="0" t="n">
        <f aca="false">TRUE()</f>
        <v>1</v>
      </c>
      <c r="AF544" s="0" t="s">
        <v>6688</v>
      </c>
      <c r="AG544" s="0" t="n">
        <v>2</v>
      </c>
      <c r="AH544" s="0" t="s">
        <v>6689</v>
      </c>
      <c r="AI544" s="0" t="s">
        <v>6690</v>
      </c>
      <c r="AJ544" s="0" t="n">
        <v>0</v>
      </c>
      <c r="AK544" s="0" t="s">
        <v>2118</v>
      </c>
      <c r="AL544" s="0" t="n">
        <f aca="false">FALSE()</f>
        <v>0</v>
      </c>
      <c r="AM544" s="0" t="n">
        <f aca="false">TRUE()</f>
        <v>1</v>
      </c>
      <c r="AN544" s="0" t="n">
        <f aca="false">FALSE()</f>
        <v>0</v>
      </c>
      <c r="AO544" s="0" t="n">
        <f aca="false">FALSE()</f>
        <v>0</v>
      </c>
      <c r="AP544" s="0" t="n">
        <f aca="false">FALSE()</f>
        <v>0</v>
      </c>
      <c r="AQ544" s="380" t="n">
        <v>43123.7291666667</v>
      </c>
      <c r="AR544" s="380" t="n">
        <v>32398.1666666667</v>
      </c>
      <c r="AS544" s="0" t="s">
        <v>6691</v>
      </c>
      <c r="AT544" s="0" t="s">
        <v>2170</v>
      </c>
      <c r="AU544" s="0" t="s">
        <v>2170</v>
      </c>
    </row>
    <row r="545" customFormat="false" ht="15" hidden="true" customHeight="false" outlineLevel="0" collapsed="false">
      <c r="A545" s="0" t="s">
        <v>6692</v>
      </c>
      <c r="B545" s="0" t="s">
        <v>6693</v>
      </c>
      <c r="C545" s="0" t="s">
        <v>6694</v>
      </c>
      <c r="D545" s="0" t="s">
        <v>2297</v>
      </c>
      <c r="E545" s="0" t="s">
        <v>6692</v>
      </c>
      <c r="F545" s="0" t="n">
        <v>1</v>
      </c>
      <c r="G545" s="0" t="s">
        <v>2298</v>
      </c>
      <c r="H545" s="0" t="s">
        <v>2170</v>
      </c>
      <c r="I545" s="0" t="s">
        <v>2170</v>
      </c>
      <c r="J545" s="0" t="s">
        <v>2170</v>
      </c>
      <c r="K545" s="0" t="s">
        <v>2170</v>
      </c>
      <c r="L545" s="0" t="s">
        <v>2170</v>
      </c>
      <c r="M545" s="0" t="s">
        <v>2170</v>
      </c>
      <c r="N545" s="0" t="n">
        <f aca="false">FALSE()</f>
        <v>0</v>
      </c>
      <c r="O545" s="0" t="s">
        <v>6695</v>
      </c>
      <c r="P545" s="0" t="s">
        <v>2300</v>
      </c>
      <c r="Q545" s="380" t="n">
        <v>25374.1666666667</v>
      </c>
      <c r="R545" s="0" t="n">
        <v>652122933</v>
      </c>
      <c r="S545" s="0" t="s">
        <v>2301</v>
      </c>
      <c r="T545" s="0" t="s">
        <v>2302</v>
      </c>
      <c r="U545" s="0" t="s">
        <v>2115</v>
      </c>
      <c r="V545" s="0" t="n">
        <v>1400000000</v>
      </c>
      <c r="W545" s="0" t="s">
        <v>3351</v>
      </c>
      <c r="X545" s="0" t="n">
        <v>4</v>
      </c>
      <c r="Y545" s="0" t="n">
        <f aca="false">FALSE()</f>
        <v>0</v>
      </c>
      <c r="Z545" s="0" t="n">
        <f aca="false">FALSE()</f>
        <v>0</v>
      </c>
      <c r="AA545" s="0" t="n">
        <f aca="false">FALSE()</f>
        <v>0</v>
      </c>
      <c r="AB545" s="0" t="n">
        <f aca="false">TRUE()</f>
        <v>1</v>
      </c>
      <c r="AC545" s="0" t="n">
        <v>1</v>
      </c>
      <c r="AD545" s="0" t="s">
        <v>2129</v>
      </c>
      <c r="AE545" s="0" t="n">
        <f aca="false">TRUE()</f>
        <v>1</v>
      </c>
      <c r="AF545" s="0" t="s">
        <v>6696</v>
      </c>
      <c r="AG545" s="0" t="n">
        <v>2</v>
      </c>
      <c r="AH545" s="0" t="s">
        <v>6697</v>
      </c>
      <c r="AI545" s="0" t="s">
        <v>6698</v>
      </c>
      <c r="AJ545" s="0" t="n">
        <v>0</v>
      </c>
      <c r="AK545" s="0" t="s">
        <v>2118</v>
      </c>
      <c r="AL545" s="0" t="n">
        <f aca="false">FALSE()</f>
        <v>0</v>
      </c>
      <c r="AM545" s="0" t="n">
        <f aca="false">TRUE()</f>
        <v>1</v>
      </c>
      <c r="AN545" s="0" t="n">
        <f aca="false">FALSE()</f>
        <v>0</v>
      </c>
      <c r="AO545" s="0" t="n">
        <f aca="false">FALSE()</f>
        <v>0</v>
      </c>
      <c r="AP545" s="0" t="n">
        <f aca="false">FALSE()</f>
        <v>0</v>
      </c>
      <c r="AQ545" s="380" t="n">
        <v>43123.4305555556</v>
      </c>
      <c r="AR545" s="380" t="n">
        <v>32398.1666666667</v>
      </c>
      <c r="AS545" s="0" t="s">
        <v>6699</v>
      </c>
      <c r="AT545" s="0" t="s">
        <v>2170</v>
      </c>
      <c r="AU545" s="0" t="s">
        <v>2170</v>
      </c>
    </row>
    <row r="546" customFormat="false" ht="15" hidden="true" customHeight="false" outlineLevel="0" collapsed="false">
      <c r="A546" s="0" t="s">
        <v>6700</v>
      </c>
      <c r="B546" s="0" t="s">
        <v>6701</v>
      </c>
      <c r="C546" s="0" t="s">
        <v>6702</v>
      </c>
      <c r="D546" s="0" t="s">
        <v>2297</v>
      </c>
      <c r="E546" s="0" t="s">
        <v>6700</v>
      </c>
      <c r="F546" s="0" t="n">
        <v>1</v>
      </c>
      <c r="G546" s="0" t="s">
        <v>2298</v>
      </c>
      <c r="H546" s="0" t="s">
        <v>2170</v>
      </c>
      <c r="I546" s="0" t="s">
        <v>2170</v>
      </c>
      <c r="J546" s="0" t="s">
        <v>2170</v>
      </c>
      <c r="K546" s="0" t="s">
        <v>2170</v>
      </c>
      <c r="L546" s="0" t="s">
        <v>2170</v>
      </c>
      <c r="M546" s="0" t="s">
        <v>2170</v>
      </c>
      <c r="N546" s="0" t="n">
        <f aca="false">FALSE()</f>
        <v>0</v>
      </c>
      <c r="O546" s="0" t="s">
        <v>6703</v>
      </c>
      <c r="P546" s="0" t="s">
        <v>2300</v>
      </c>
      <c r="Q546" s="380" t="n">
        <v>25569.125</v>
      </c>
      <c r="R546" s="0" t="n">
        <v>18650278</v>
      </c>
      <c r="S546" s="0" t="s">
        <v>2301</v>
      </c>
      <c r="T546" s="0" t="s">
        <v>2302</v>
      </c>
      <c r="U546" s="0" t="s">
        <v>2116</v>
      </c>
      <c r="V546" s="0" t="n">
        <v>200000000</v>
      </c>
      <c r="W546" s="0" t="s">
        <v>2321</v>
      </c>
      <c r="X546" s="0" t="n">
        <v>4</v>
      </c>
      <c r="Y546" s="0" t="n">
        <f aca="false">FALSE()</f>
        <v>0</v>
      </c>
      <c r="Z546" s="0" t="n">
        <f aca="false">FALSE()</f>
        <v>0</v>
      </c>
      <c r="AA546" s="0" t="n">
        <f aca="false">FALSE()</f>
        <v>0</v>
      </c>
      <c r="AB546" s="0" t="n">
        <f aca="false">FALSE()</f>
        <v>0</v>
      </c>
      <c r="AC546" s="0" t="n">
        <v>1</v>
      </c>
      <c r="AD546" s="0" t="s">
        <v>2129</v>
      </c>
      <c r="AE546" s="0" t="n">
        <f aca="false">TRUE()</f>
        <v>1</v>
      </c>
      <c r="AF546" s="0" t="s">
        <v>6704</v>
      </c>
      <c r="AG546" s="0" t="n">
        <v>2</v>
      </c>
      <c r="AH546" s="0" t="s">
        <v>6705</v>
      </c>
      <c r="AI546" s="0" t="s">
        <v>6706</v>
      </c>
      <c r="AJ546" s="0" t="n">
        <v>0</v>
      </c>
      <c r="AK546" s="0" t="s">
        <v>2118</v>
      </c>
      <c r="AL546" s="0" t="n">
        <f aca="false">FALSE()</f>
        <v>0</v>
      </c>
      <c r="AM546" s="0" t="n">
        <f aca="false">TRUE()</f>
        <v>1</v>
      </c>
      <c r="AN546" s="0" t="n">
        <f aca="false">FALSE()</f>
        <v>0</v>
      </c>
      <c r="AO546" s="0" t="n">
        <f aca="false">FALSE()</f>
        <v>0</v>
      </c>
      <c r="AP546" s="0" t="n">
        <f aca="false">TRUE()</f>
        <v>1</v>
      </c>
      <c r="AQ546" s="380" t="n">
        <v>44589.6666666667</v>
      </c>
      <c r="AR546" s="380" t="n">
        <v>44589.4166666667</v>
      </c>
      <c r="AS546" s="0" t="s">
        <v>6707</v>
      </c>
      <c r="AT546" s="0" t="s">
        <v>2170</v>
      </c>
      <c r="AU546" s="0" t="s">
        <v>2170</v>
      </c>
    </row>
    <row r="547" customFormat="false" ht="15" hidden="true" customHeight="false" outlineLevel="0" collapsed="false">
      <c r="A547" s="0" t="s">
        <v>6708</v>
      </c>
      <c r="B547" s="0" t="s">
        <v>6709</v>
      </c>
      <c r="C547" s="0" t="s">
        <v>6710</v>
      </c>
      <c r="D547" s="0" t="s">
        <v>2297</v>
      </c>
      <c r="E547" s="0" t="s">
        <v>6708</v>
      </c>
      <c r="F547" s="0" t="n">
        <v>1</v>
      </c>
      <c r="G547" s="0" t="s">
        <v>2298</v>
      </c>
      <c r="H547" s="0" t="s">
        <v>2170</v>
      </c>
      <c r="I547" s="0" t="s">
        <v>2170</v>
      </c>
      <c r="J547" s="0" t="s">
        <v>2170</v>
      </c>
      <c r="K547" s="0" t="s">
        <v>2170</v>
      </c>
      <c r="L547" s="0" t="s">
        <v>2170</v>
      </c>
      <c r="M547" s="0" t="s">
        <v>2170</v>
      </c>
      <c r="N547" s="0" t="n">
        <f aca="false">FALSE()</f>
        <v>0</v>
      </c>
      <c r="O547" s="0" t="s">
        <v>6711</v>
      </c>
      <c r="P547" s="0" t="s">
        <v>2300</v>
      </c>
      <c r="Q547" s="380" t="n">
        <v>25569.125</v>
      </c>
      <c r="R547" s="0" t="n">
        <v>262100087</v>
      </c>
      <c r="S547" s="0" t="s">
        <v>2301</v>
      </c>
      <c r="T547" s="0" t="s">
        <v>2302</v>
      </c>
      <c r="U547" s="0" t="s">
        <v>2116</v>
      </c>
      <c r="V547" s="0" t="n">
        <v>2000000000</v>
      </c>
      <c r="W547" s="0" t="s">
        <v>2312</v>
      </c>
      <c r="X547" s="0" t="n">
        <v>4</v>
      </c>
      <c r="Y547" s="0" t="n">
        <f aca="false">FALSE()</f>
        <v>0</v>
      </c>
      <c r="Z547" s="0" t="n">
        <f aca="false">FALSE()</f>
        <v>0</v>
      </c>
      <c r="AA547" s="0" t="n">
        <f aca="false">FALSE()</f>
        <v>0</v>
      </c>
      <c r="AB547" s="0" t="n">
        <f aca="false">FALSE()</f>
        <v>0</v>
      </c>
      <c r="AC547" s="0" t="n">
        <v>1</v>
      </c>
      <c r="AD547" s="0" t="s">
        <v>2129</v>
      </c>
      <c r="AE547" s="0" t="n">
        <f aca="false">TRUE()</f>
        <v>1</v>
      </c>
      <c r="AF547" s="0" t="s">
        <v>6712</v>
      </c>
      <c r="AG547" s="0" t="n">
        <v>2</v>
      </c>
      <c r="AH547" s="0" t="s">
        <v>6713</v>
      </c>
      <c r="AI547" s="0" t="s">
        <v>6714</v>
      </c>
      <c r="AJ547" s="0" t="n">
        <v>0</v>
      </c>
      <c r="AK547" s="0" t="s">
        <v>2118</v>
      </c>
      <c r="AL547" s="0" t="n">
        <f aca="false">FALSE()</f>
        <v>0</v>
      </c>
      <c r="AM547" s="0" t="n">
        <f aca="false">TRUE()</f>
        <v>1</v>
      </c>
      <c r="AN547" s="0" t="n">
        <f aca="false">FALSE()</f>
        <v>0</v>
      </c>
      <c r="AO547" s="0" t="n">
        <f aca="false">FALSE()</f>
        <v>0</v>
      </c>
      <c r="AP547" s="0" t="n">
        <f aca="false">TRUE()</f>
        <v>1</v>
      </c>
      <c r="AQ547" s="380" t="n">
        <v>43682.6</v>
      </c>
      <c r="AR547" s="380" t="n">
        <v>43682.4166666667</v>
      </c>
      <c r="AS547" s="0" t="s">
        <v>6715</v>
      </c>
      <c r="AT547" s="0" t="s">
        <v>2170</v>
      </c>
      <c r="AU547" s="0" t="s">
        <v>2170</v>
      </c>
    </row>
    <row r="548" customFormat="false" ht="15" hidden="true" customHeight="false" outlineLevel="0" collapsed="false">
      <c r="A548" s="0" t="s">
        <v>6716</v>
      </c>
      <c r="B548" s="0" t="s">
        <v>6717</v>
      </c>
      <c r="C548" s="0" t="s">
        <v>6718</v>
      </c>
      <c r="D548" s="0" t="s">
        <v>2297</v>
      </c>
      <c r="E548" s="0" t="s">
        <v>6716</v>
      </c>
      <c r="F548" s="0" t="n">
        <v>1</v>
      </c>
      <c r="G548" s="0" t="s">
        <v>2298</v>
      </c>
      <c r="H548" s="0" t="s">
        <v>2170</v>
      </c>
      <c r="I548" s="0" t="s">
        <v>2170</v>
      </c>
      <c r="J548" s="0" t="s">
        <v>2170</v>
      </c>
      <c r="K548" s="0" t="s">
        <v>2170</v>
      </c>
      <c r="L548" s="0" t="s">
        <v>2170</v>
      </c>
      <c r="M548" s="0" t="s">
        <v>2170</v>
      </c>
      <c r="N548" s="0" t="n">
        <f aca="false">FALSE()</f>
        <v>0</v>
      </c>
      <c r="O548" s="0" t="s">
        <v>6719</v>
      </c>
      <c r="P548" s="0" t="s">
        <v>2300</v>
      </c>
      <c r="Q548" s="380" t="n">
        <v>35776.125</v>
      </c>
      <c r="R548" s="0" t="n">
        <v>29270669</v>
      </c>
      <c r="S548" s="0" t="s">
        <v>2301</v>
      </c>
      <c r="T548" s="0" t="s">
        <v>2302</v>
      </c>
      <c r="U548" s="0" t="s">
        <v>2116</v>
      </c>
      <c r="V548" s="0" t="n">
        <v>140000000</v>
      </c>
      <c r="W548" s="0" t="s">
        <v>2312</v>
      </c>
      <c r="X548" s="0" t="n">
        <v>4</v>
      </c>
      <c r="Y548" s="0" t="n">
        <f aca="false">FALSE()</f>
        <v>0</v>
      </c>
      <c r="Z548" s="0" t="n">
        <f aca="false">FALSE()</f>
        <v>0</v>
      </c>
      <c r="AA548" s="0" t="n">
        <f aca="false">FALSE()</f>
        <v>0</v>
      </c>
      <c r="AB548" s="0" t="n">
        <f aca="false">TRUE()</f>
        <v>1</v>
      </c>
      <c r="AC548" s="0" t="n">
        <v>1</v>
      </c>
      <c r="AD548" s="0" t="s">
        <v>2129</v>
      </c>
      <c r="AE548" s="0" t="n">
        <f aca="false">TRUE()</f>
        <v>1</v>
      </c>
      <c r="AF548" s="0" t="s">
        <v>6720</v>
      </c>
      <c r="AG548" s="0" t="n">
        <v>2</v>
      </c>
      <c r="AH548" s="0" t="s">
        <v>6721</v>
      </c>
      <c r="AI548" s="0" t="s">
        <v>6722</v>
      </c>
      <c r="AJ548" s="0" t="n">
        <v>0</v>
      </c>
      <c r="AK548" s="0" t="s">
        <v>2118</v>
      </c>
      <c r="AL548" s="0" t="n">
        <f aca="false">FALSE()</f>
        <v>0</v>
      </c>
      <c r="AM548" s="0" t="n">
        <f aca="false">TRUE()</f>
        <v>1</v>
      </c>
      <c r="AN548" s="0" t="n">
        <f aca="false">FALSE()</f>
        <v>0</v>
      </c>
      <c r="AO548" s="0" t="n">
        <f aca="false">FALSE()</f>
        <v>0</v>
      </c>
      <c r="AP548" s="0" t="n">
        <f aca="false">FALSE()</f>
        <v>0</v>
      </c>
      <c r="AQ548" s="380" t="n">
        <v>43524.7291666667</v>
      </c>
      <c r="AR548" s="380" t="n">
        <v>35776.125</v>
      </c>
      <c r="AS548" s="0" t="s">
        <v>6723</v>
      </c>
      <c r="AT548" s="0" t="s">
        <v>2170</v>
      </c>
      <c r="AU548" s="0" t="s">
        <v>2170</v>
      </c>
    </row>
    <row r="549" customFormat="false" ht="15" hidden="true" customHeight="false" outlineLevel="0" collapsed="false">
      <c r="A549" s="0" t="s">
        <v>6724</v>
      </c>
      <c r="B549" s="0" t="s">
        <v>6725</v>
      </c>
      <c r="C549" s="0" t="s">
        <v>6726</v>
      </c>
      <c r="D549" s="0" t="s">
        <v>2297</v>
      </c>
      <c r="E549" s="0" t="s">
        <v>6724</v>
      </c>
      <c r="F549" s="0" t="n">
        <v>1</v>
      </c>
      <c r="G549" s="0" t="s">
        <v>2298</v>
      </c>
      <c r="H549" s="0" t="s">
        <v>2170</v>
      </c>
      <c r="I549" s="0" t="s">
        <v>2170</v>
      </c>
      <c r="J549" s="0" t="s">
        <v>2170</v>
      </c>
      <c r="K549" s="0" t="s">
        <v>2170</v>
      </c>
      <c r="L549" s="0" t="s">
        <v>2170</v>
      </c>
      <c r="M549" s="0" t="s">
        <v>2170</v>
      </c>
      <c r="N549" s="0" t="n">
        <f aca="false">FALSE()</f>
        <v>0</v>
      </c>
      <c r="O549" s="0" t="s">
        <v>6727</v>
      </c>
      <c r="P549" s="0" t="s">
        <v>2300</v>
      </c>
      <c r="Q549" s="380" t="n">
        <v>25569.125</v>
      </c>
      <c r="R549" s="0" t="n">
        <v>1631498746</v>
      </c>
      <c r="S549" s="0" t="s">
        <v>5424</v>
      </c>
      <c r="U549" s="0" t="s">
        <v>2365</v>
      </c>
      <c r="V549" s="0" t="n">
        <v>0</v>
      </c>
      <c r="W549" s="0" t="s">
        <v>6110</v>
      </c>
      <c r="X549" s="0" t="n">
        <v>4</v>
      </c>
      <c r="Y549" s="0" t="n">
        <f aca="false">FALSE()</f>
        <v>0</v>
      </c>
      <c r="Z549" s="0" t="n">
        <f aca="false">FALSE()</f>
        <v>0</v>
      </c>
      <c r="AA549" s="0" t="n">
        <f aca="false">FALSE()</f>
        <v>0</v>
      </c>
      <c r="AB549" s="0" t="n">
        <f aca="false">TRUE()</f>
        <v>1</v>
      </c>
      <c r="AC549" s="0" t="n">
        <v>3</v>
      </c>
      <c r="AD549" s="0" t="s">
        <v>2129</v>
      </c>
      <c r="AE549" s="0" t="n">
        <f aca="false">TRUE()</f>
        <v>1</v>
      </c>
      <c r="AF549" s="0" t="s">
        <v>6728</v>
      </c>
      <c r="AG549" s="0" t="n">
        <v>2</v>
      </c>
      <c r="AH549" s="0" t="s">
        <v>6729</v>
      </c>
      <c r="AI549" s="0" t="s">
        <v>6730</v>
      </c>
      <c r="AJ549" s="0" t="n">
        <v>0</v>
      </c>
      <c r="AK549" s="0" t="s">
        <v>2118</v>
      </c>
      <c r="AL549" s="0" t="n">
        <f aca="false">FALSE()</f>
        <v>0</v>
      </c>
      <c r="AM549" s="0" t="n">
        <f aca="false">TRUE()</f>
        <v>1</v>
      </c>
      <c r="AN549" s="0" t="n">
        <f aca="false">FALSE()</f>
        <v>0</v>
      </c>
      <c r="AO549" s="0" t="n">
        <f aca="false">FALSE()</f>
        <v>0</v>
      </c>
      <c r="AP549" s="0" t="n">
        <f aca="false">TRUE()</f>
        <v>1</v>
      </c>
      <c r="AQ549" s="380" t="n">
        <v>44252.7069444444</v>
      </c>
      <c r="AR549" s="380" t="n">
        <v>44252.4166666667</v>
      </c>
      <c r="AS549" s="0" t="s">
        <v>6731</v>
      </c>
      <c r="AT549" s="0" t="s">
        <v>2170</v>
      </c>
      <c r="AU549" s="0" t="s">
        <v>2170</v>
      </c>
    </row>
    <row r="550" customFormat="false" ht="15" hidden="true" customHeight="false" outlineLevel="0" collapsed="false">
      <c r="A550" s="0" t="s">
        <v>6732</v>
      </c>
      <c r="B550" s="0" t="s">
        <v>6733</v>
      </c>
      <c r="C550" s="0" t="s">
        <v>6734</v>
      </c>
      <c r="D550" s="0" t="s">
        <v>2297</v>
      </c>
      <c r="E550" s="0" t="s">
        <v>6732</v>
      </c>
      <c r="F550" s="0" t="n">
        <v>1</v>
      </c>
      <c r="G550" s="0" t="s">
        <v>2298</v>
      </c>
      <c r="H550" s="0" t="s">
        <v>2170</v>
      </c>
      <c r="I550" s="0" t="s">
        <v>2170</v>
      </c>
      <c r="J550" s="0" t="s">
        <v>2170</v>
      </c>
      <c r="K550" s="0" t="s">
        <v>2170</v>
      </c>
      <c r="L550" s="0" t="s">
        <v>2170</v>
      </c>
      <c r="M550" s="0" t="s">
        <v>2170</v>
      </c>
      <c r="N550" s="0" t="n">
        <f aca="false">FALSE()</f>
        <v>0</v>
      </c>
      <c r="O550" s="0" t="s">
        <v>6735</v>
      </c>
      <c r="P550" s="0" t="s">
        <v>2300</v>
      </c>
      <c r="Q550" s="380" t="n">
        <v>25569.125</v>
      </c>
      <c r="R550" s="0" t="n">
        <v>54661699</v>
      </c>
      <c r="S550" s="0" t="s">
        <v>3545</v>
      </c>
      <c r="T550" s="0" t="s">
        <v>3546</v>
      </c>
      <c r="U550" s="0" t="s">
        <v>2116</v>
      </c>
      <c r="V550" s="0" t="n">
        <v>70000000</v>
      </c>
      <c r="W550" s="0" t="s">
        <v>2493</v>
      </c>
      <c r="X550" s="0" t="n">
        <v>4</v>
      </c>
      <c r="Y550" s="0" t="n">
        <f aca="false">FALSE()</f>
        <v>0</v>
      </c>
      <c r="Z550" s="0" t="n">
        <f aca="false">FALSE()</f>
        <v>0</v>
      </c>
      <c r="AA550" s="0" t="n">
        <f aca="false">FALSE()</f>
        <v>0</v>
      </c>
      <c r="AB550" s="0" t="n">
        <f aca="false">TRUE()</f>
        <v>1</v>
      </c>
      <c r="AC550" s="0" t="n">
        <v>1</v>
      </c>
      <c r="AD550" s="0" t="s">
        <v>2129</v>
      </c>
      <c r="AE550" s="0" t="n">
        <f aca="false">TRUE()</f>
        <v>1</v>
      </c>
      <c r="AF550" s="0" t="s">
        <v>6736</v>
      </c>
      <c r="AG550" s="0" t="n">
        <v>2</v>
      </c>
      <c r="AH550" s="0" t="s">
        <v>6737</v>
      </c>
      <c r="AI550" s="0" t="s">
        <v>6738</v>
      </c>
      <c r="AJ550" s="0" t="n">
        <v>0</v>
      </c>
      <c r="AK550" s="0" t="s">
        <v>2118</v>
      </c>
      <c r="AL550" s="0" t="n">
        <f aca="false">FALSE()</f>
        <v>0</v>
      </c>
      <c r="AM550" s="0" t="n">
        <f aca="false">TRUE()</f>
        <v>1</v>
      </c>
      <c r="AN550" s="0" t="n">
        <f aca="false">FALSE()</f>
        <v>0</v>
      </c>
      <c r="AO550" s="0" t="n">
        <f aca="false">FALSE()</f>
        <v>0</v>
      </c>
      <c r="AP550" s="0" t="n">
        <f aca="false">TRUE()</f>
        <v>1</v>
      </c>
      <c r="AQ550" s="380" t="n">
        <v>44837.6458333333</v>
      </c>
      <c r="AR550" s="380" t="n">
        <v>44837.4166666667</v>
      </c>
      <c r="AS550" s="0" t="s">
        <v>6739</v>
      </c>
      <c r="AT550" s="0" t="s">
        <v>2170</v>
      </c>
      <c r="AU550" s="0" t="s">
        <v>2170</v>
      </c>
    </row>
    <row r="551" customFormat="false" ht="15" hidden="true" customHeight="false" outlineLevel="0" collapsed="false">
      <c r="A551" s="0" t="s">
        <v>6740</v>
      </c>
      <c r="B551" s="0" t="s">
        <v>6741</v>
      </c>
      <c r="C551" s="0" t="s">
        <v>6742</v>
      </c>
      <c r="D551" s="0" t="s">
        <v>2297</v>
      </c>
      <c r="E551" s="0" t="s">
        <v>6740</v>
      </c>
      <c r="F551" s="0" t="n">
        <v>1</v>
      </c>
      <c r="G551" s="0" t="s">
        <v>2298</v>
      </c>
      <c r="H551" s="0" t="s">
        <v>2170</v>
      </c>
      <c r="I551" s="0" t="s">
        <v>2170</v>
      </c>
      <c r="J551" s="0" t="s">
        <v>2170</v>
      </c>
      <c r="K551" s="0" t="s">
        <v>2170</v>
      </c>
      <c r="L551" s="0" t="s">
        <v>2170</v>
      </c>
      <c r="M551" s="0" t="s">
        <v>2170</v>
      </c>
      <c r="N551" s="0" t="n">
        <f aca="false">FALSE()</f>
        <v>0</v>
      </c>
      <c r="O551" s="0" t="s">
        <v>6743</v>
      </c>
      <c r="P551" s="0" t="s">
        <v>2300</v>
      </c>
      <c r="Q551" s="380" t="n">
        <v>25569.125</v>
      </c>
      <c r="R551" s="0" t="n">
        <v>62618494</v>
      </c>
      <c r="S551" s="0" t="s">
        <v>2301</v>
      </c>
      <c r="T551" s="0" t="s">
        <v>2302</v>
      </c>
      <c r="U551" s="0" t="s">
        <v>2114</v>
      </c>
      <c r="V551" s="0" t="n">
        <v>0</v>
      </c>
      <c r="W551" s="0" t="s">
        <v>2366</v>
      </c>
      <c r="X551" s="0" t="n">
        <v>4</v>
      </c>
      <c r="Y551" s="0" t="n">
        <f aca="false">FALSE()</f>
        <v>0</v>
      </c>
      <c r="Z551" s="0" t="n">
        <f aca="false">FALSE()</f>
        <v>0</v>
      </c>
      <c r="AA551" s="0" t="n">
        <f aca="false">FALSE()</f>
        <v>0</v>
      </c>
      <c r="AB551" s="0" t="n">
        <f aca="false">TRUE()</f>
        <v>1</v>
      </c>
      <c r="AC551" s="0" t="n">
        <v>1</v>
      </c>
      <c r="AD551" s="0" t="s">
        <v>2129</v>
      </c>
      <c r="AE551" s="0" t="n">
        <f aca="false">TRUE()</f>
        <v>1</v>
      </c>
      <c r="AF551" s="0" t="s">
        <v>6744</v>
      </c>
      <c r="AG551" s="0" t="n">
        <v>2</v>
      </c>
      <c r="AH551" s="0" t="s">
        <v>6745</v>
      </c>
      <c r="AI551" s="0" t="s">
        <v>6746</v>
      </c>
      <c r="AJ551" s="0" t="n">
        <v>0</v>
      </c>
      <c r="AK551" s="0" t="s">
        <v>2118</v>
      </c>
      <c r="AL551" s="0" t="n">
        <f aca="false">FALSE()</f>
        <v>0</v>
      </c>
      <c r="AM551" s="0" t="n">
        <f aca="false">TRUE()</f>
        <v>1</v>
      </c>
      <c r="AN551" s="0" t="n">
        <f aca="false">FALSE()</f>
        <v>0</v>
      </c>
      <c r="AO551" s="0" t="n">
        <f aca="false">FALSE()</f>
        <v>0</v>
      </c>
      <c r="AP551" s="0" t="n">
        <f aca="false">FALSE()</f>
        <v>0</v>
      </c>
      <c r="AQ551" s="380" t="n">
        <v>43496.7347222222</v>
      </c>
      <c r="AR551" s="380" t="n">
        <v>32687.1666666667</v>
      </c>
      <c r="AS551" s="0" t="s">
        <v>6747</v>
      </c>
      <c r="AT551" s="0" t="s">
        <v>2170</v>
      </c>
      <c r="AU551" s="0" t="s">
        <v>2170</v>
      </c>
    </row>
    <row r="552" customFormat="false" ht="15" hidden="true" customHeight="false" outlineLevel="0" collapsed="false">
      <c r="A552" s="0" t="s">
        <v>6748</v>
      </c>
      <c r="B552" s="0" t="s">
        <v>6749</v>
      </c>
      <c r="C552" s="0" t="s">
        <v>6750</v>
      </c>
      <c r="D552" s="0" t="s">
        <v>2297</v>
      </c>
      <c r="E552" s="0" t="s">
        <v>6748</v>
      </c>
      <c r="F552" s="0" t="n">
        <v>1</v>
      </c>
      <c r="G552" s="0" t="s">
        <v>2298</v>
      </c>
      <c r="H552" s="0" t="s">
        <v>2170</v>
      </c>
      <c r="I552" s="0" t="s">
        <v>2170</v>
      </c>
      <c r="J552" s="0" t="s">
        <v>2170</v>
      </c>
      <c r="K552" s="0" t="s">
        <v>2170</v>
      </c>
      <c r="L552" s="0" t="s">
        <v>2170</v>
      </c>
      <c r="M552" s="0" t="s">
        <v>2170</v>
      </c>
      <c r="N552" s="0" t="n">
        <f aca="false">FALSE()</f>
        <v>0</v>
      </c>
      <c r="O552" s="0" t="s">
        <v>6751</v>
      </c>
      <c r="P552" s="0" t="s">
        <v>2300</v>
      </c>
      <c r="Q552" s="380" t="n">
        <v>38750.125</v>
      </c>
      <c r="R552" s="0" t="n">
        <v>1166403685</v>
      </c>
      <c r="S552" s="0" t="s">
        <v>2301</v>
      </c>
      <c r="T552" s="0" t="s">
        <v>2302</v>
      </c>
      <c r="U552" s="0" t="s">
        <v>2574</v>
      </c>
      <c r="V552" s="0" t="n">
        <v>0</v>
      </c>
      <c r="W552" s="0" t="s">
        <v>2409</v>
      </c>
      <c r="X552" s="0" t="n">
        <v>4</v>
      </c>
      <c r="Y552" s="0" t="n">
        <f aca="false">FALSE()</f>
        <v>0</v>
      </c>
      <c r="Z552" s="0" t="n">
        <f aca="false">FALSE()</f>
        <v>0</v>
      </c>
      <c r="AA552" s="0" t="n">
        <f aca="false">FALSE()</f>
        <v>0</v>
      </c>
      <c r="AB552" s="0" t="n">
        <f aca="false">TRUE()</f>
        <v>1</v>
      </c>
      <c r="AC552" s="0" t="n">
        <v>5</v>
      </c>
      <c r="AD552" s="0" t="s">
        <v>2129</v>
      </c>
      <c r="AE552" s="0" t="n">
        <f aca="false">TRUE()</f>
        <v>1</v>
      </c>
      <c r="AF552" s="0" t="s">
        <v>6752</v>
      </c>
      <c r="AG552" s="0" t="n">
        <v>2</v>
      </c>
      <c r="AH552" s="0" t="s">
        <v>6753</v>
      </c>
      <c r="AI552" s="0" t="s">
        <v>6754</v>
      </c>
      <c r="AJ552" s="0" t="n">
        <v>0</v>
      </c>
      <c r="AK552" s="0" t="s">
        <v>2118</v>
      </c>
      <c r="AL552" s="0" t="n">
        <f aca="false">FALSE()</f>
        <v>0</v>
      </c>
      <c r="AM552" s="0" t="n">
        <f aca="false">TRUE()</f>
        <v>1</v>
      </c>
      <c r="AN552" s="0" t="n">
        <f aca="false">FALSE()</f>
        <v>0</v>
      </c>
      <c r="AO552" s="0" t="n">
        <f aca="false">FALSE()</f>
        <v>0</v>
      </c>
      <c r="AP552" s="0" t="n">
        <f aca="false">TRUE()</f>
        <v>1</v>
      </c>
      <c r="AQ552" s="380" t="n">
        <v>43417.6715277778</v>
      </c>
      <c r="AR552" s="380" t="n">
        <v>43417.4166666667</v>
      </c>
      <c r="AS552" s="0" t="s">
        <v>6755</v>
      </c>
      <c r="AT552" s="0" t="s">
        <v>2170</v>
      </c>
      <c r="AU552" s="0" t="s">
        <v>2170</v>
      </c>
    </row>
    <row r="553" customFormat="false" ht="15" hidden="true" customHeight="false" outlineLevel="0" collapsed="false">
      <c r="A553" s="0" t="s">
        <v>6756</v>
      </c>
      <c r="B553" s="0" t="s">
        <v>6757</v>
      </c>
      <c r="C553" s="0" t="s">
        <v>6758</v>
      </c>
      <c r="D553" s="0" t="s">
        <v>2297</v>
      </c>
      <c r="E553" s="0" t="s">
        <v>6756</v>
      </c>
      <c r="F553" s="0" t="n">
        <v>1</v>
      </c>
      <c r="G553" s="0" t="s">
        <v>2298</v>
      </c>
      <c r="H553" s="0" t="s">
        <v>2170</v>
      </c>
      <c r="I553" s="0" t="s">
        <v>2170</v>
      </c>
      <c r="J553" s="0" t="s">
        <v>2170</v>
      </c>
      <c r="K553" s="0" t="s">
        <v>2170</v>
      </c>
      <c r="L553" s="0" t="s">
        <v>2170</v>
      </c>
      <c r="M553" s="0" t="s">
        <v>2170</v>
      </c>
      <c r="N553" s="0" t="n">
        <f aca="false">FALSE()</f>
        <v>0</v>
      </c>
      <c r="O553" s="0" t="s">
        <v>6759</v>
      </c>
      <c r="P553" s="0" t="s">
        <v>2300</v>
      </c>
      <c r="Q553" s="380" t="n">
        <v>25569.125</v>
      </c>
      <c r="R553" s="0" t="n">
        <v>48714000</v>
      </c>
      <c r="S553" s="0" t="s">
        <v>2301</v>
      </c>
      <c r="T553" s="0" t="s">
        <v>2302</v>
      </c>
      <c r="U553" s="0" t="s">
        <v>2693</v>
      </c>
      <c r="V553" s="0" t="n">
        <v>68000000</v>
      </c>
      <c r="W553" s="0" t="s">
        <v>2366</v>
      </c>
      <c r="X553" s="0" t="n">
        <v>4</v>
      </c>
      <c r="Y553" s="0" t="n">
        <f aca="false">FALSE()</f>
        <v>0</v>
      </c>
      <c r="Z553" s="0" t="n">
        <f aca="false">FALSE()</f>
        <v>0</v>
      </c>
      <c r="AA553" s="0" t="n">
        <f aca="false">FALSE()</f>
        <v>0</v>
      </c>
      <c r="AB553" s="0" t="n">
        <f aca="false">TRUE()</f>
        <v>1</v>
      </c>
      <c r="AC553" s="0" t="n">
        <v>1</v>
      </c>
      <c r="AD553" s="0" t="s">
        <v>2129</v>
      </c>
      <c r="AE553" s="0" t="n">
        <f aca="false">TRUE()</f>
        <v>1</v>
      </c>
      <c r="AF553" s="0" t="s">
        <v>6760</v>
      </c>
      <c r="AG553" s="0" t="n">
        <v>2</v>
      </c>
      <c r="AH553" s="0" t="s">
        <v>6761</v>
      </c>
      <c r="AI553" s="0" t="s">
        <v>6762</v>
      </c>
      <c r="AJ553" s="0" t="n">
        <v>0</v>
      </c>
      <c r="AK553" s="0" t="s">
        <v>2118</v>
      </c>
      <c r="AL553" s="0" t="n">
        <f aca="false">FALSE()</f>
        <v>0</v>
      </c>
      <c r="AM553" s="0" t="n">
        <f aca="false">TRUE()</f>
        <v>1</v>
      </c>
      <c r="AN553" s="0" t="n">
        <f aca="false">FALSE()</f>
        <v>0</v>
      </c>
      <c r="AO553" s="0" t="n">
        <f aca="false">FALSE()</f>
        <v>0</v>
      </c>
      <c r="AP553" s="0" t="n">
        <f aca="false">FALSE()</f>
        <v>0</v>
      </c>
      <c r="AQ553" s="380" t="n">
        <v>44041.6888888889</v>
      </c>
      <c r="AR553" s="380" t="n">
        <v>44041.4166666667</v>
      </c>
      <c r="AS553" s="0" t="s">
        <v>6763</v>
      </c>
      <c r="AT553" s="0" t="s">
        <v>2170</v>
      </c>
      <c r="AU553" s="0" t="s">
        <v>2170</v>
      </c>
    </row>
    <row r="554" customFormat="false" ht="15" hidden="true" customHeight="false" outlineLevel="0" collapsed="false">
      <c r="A554" s="0" t="s">
        <v>6764</v>
      </c>
      <c r="B554" s="0" t="s">
        <v>6765</v>
      </c>
      <c r="C554" s="0" t="s">
        <v>6766</v>
      </c>
      <c r="D554" s="0" t="s">
        <v>2297</v>
      </c>
      <c r="E554" s="0" t="s">
        <v>6764</v>
      </c>
      <c r="F554" s="0" t="n">
        <v>1</v>
      </c>
      <c r="G554" s="0" t="s">
        <v>2298</v>
      </c>
      <c r="H554" s="0" t="s">
        <v>2170</v>
      </c>
      <c r="I554" s="0" t="s">
        <v>2170</v>
      </c>
      <c r="J554" s="0" t="s">
        <v>2170</v>
      </c>
      <c r="K554" s="0" t="s">
        <v>2170</v>
      </c>
      <c r="L554" s="0" t="s">
        <v>2170</v>
      </c>
      <c r="M554" s="0" t="s">
        <v>2170</v>
      </c>
      <c r="N554" s="0" t="n">
        <f aca="false">FALSE()</f>
        <v>0</v>
      </c>
      <c r="O554" s="0" t="s">
        <v>6767</v>
      </c>
      <c r="P554" s="0" t="s">
        <v>2300</v>
      </c>
      <c r="Q554" s="380" t="n">
        <v>39036.125</v>
      </c>
      <c r="R554" s="0" t="n">
        <v>51200000</v>
      </c>
      <c r="S554" s="0" t="s">
        <v>2301</v>
      </c>
      <c r="T554" s="0" t="s">
        <v>2302</v>
      </c>
      <c r="U554" s="0" t="s">
        <v>2330</v>
      </c>
      <c r="V554" s="0" t="n">
        <v>200000000</v>
      </c>
      <c r="W554" s="0" t="s">
        <v>2312</v>
      </c>
      <c r="X554" s="0" t="n">
        <v>4</v>
      </c>
      <c r="Y554" s="0" t="n">
        <f aca="false">FALSE()</f>
        <v>0</v>
      </c>
      <c r="Z554" s="0" t="n">
        <f aca="false">FALSE()</f>
        <v>0</v>
      </c>
      <c r="AA554" s="0" t="n">
        <f aca="false">FALSE()</f>
        <v>0</v>
      </c>
      <c r="AB554" s="0" t="n">
        <f aca="false">FALSE()</f>
        <v>0</v>
      </c>
      <c r="AC554" s="0" t="n">
        <v>1</v>
      </c>
      <c r="AD554" s="0" t="s">
        <v>2129</v>
      </c>
      <c r="AE554" s="0" t="n">
        <f aca="false">TRUE()</f>
        <v>1</v>
      </c>
      <c r="AF554" s="0" t="s">
        <v>6768</v>
      </c>
      <c r="AG554" s="0" t="n">
        <v>2</v>
      </c>
      <c r="AH554" s="0" t="s">
        <v>6769</v>
      </c>
      <c r="AI554" s="0" t="s">
        <v>6770</v>
      </c>
      <c r="AJ554" s="0" t="n">
        <v>0</v>
      </c>
      <c r="AK554" s="0" t="s">
        <v>2118</v>
      </c>
      <c r="AL554" s="0" t="n">
        <f aca="false">FALSE()</f>
        <v>0</v>
      </c>
      <c r="AM554" s="0" t="n">
        <f aca="false">TRUE()</f>
        <v>1</v>
      </c>
      <c r="AN554" s="0" t="n">
        <f aca="false">FALSE()</f>
        <v>0</v>
      </c>
      <c r="AO554" s="0" t="n">
        <f aca="false">FALSE()</f>
        <v>0</v>
      </c>
      <c r="AP554" s="0" t="n">
        <f aca="false">FALSE()</f>
        <v>0</v>
      </c>
      <c r="AQ554" s="380" t="n">
        <v>43524.7298611111</v>
      </c>
      <c r="AR554" s="380" t="n">
        <v>39036.125</v>
      </c>
      <c r="AS554" s="0" t="s">
        <v>6771</v>
      </c>
      <c r="AT554" s="0" t="s">
        <v>2170</v>
      </c>
      <c r="AU554" s="0" t="s">
        <v>2170</v>
      </c>
    </row>
    <row r="555" customFormat="false" ht="15" hidden="true" customHeight="false" outlineLevel="0" collapsed="false">
      <c r="A555" s="0" t="s">
        <v>6772</v>
      </c>
      <c r="B555" s="0" t="s">
        <v>6773</v>
      </c>
      <c r="C555" s="0" t="s">
        <v>6774</v>
      </c>
      <c r="D555" s="0" t="s">
        <v>2297</v>
      </c>
      <c r="E555" s="0" t="s">
        <v>6772</v>
      </c>
      <c r="F555" s="0" t="n">
        <v>1</v>
      </c>
      <c r="G555" s="0" t="s">
        <v>2298</v>
      </c>
      <c r="H555" s="0" t="s">
        <v>2170</v>
      </c>
      <c r="I555" s="0" t="s">
        <v>2170</v>
      </c>
      <c r="J555" s="0" t="s">
        <v>2170</v>
      </c>
      <c r="K555" s="0" t="s">
        <v>2170</v>
      </c>
      <c r="L555" s="0" t="s">
        <v>2170</v>
      </c>
      <c r="M555" s="0" t="s">
        <v>2170</v>
      </c>
      <c r="N555" s="0" t="n">
        <f aca="false">FALSE()</f>
        <v>0</v>
      </c>
      <c r="O555" s="0" t="s">
        <v>6775</v>
      </c>
      <c r="P555" s="0" t="s">
        <v>2300</v>
      </c>
      <c r="Q555" s="380" t="n">
        <v>25569.125</v>
      </c>
      <c r="R555" s="0" t="n">
        <v>100574930</v>
      </c>
      <c r="S555" s="0" t="s">
        <v>2301</v>
      </c>
      <c r="T555" s="0" t="s">
        <v>2302</v>
      </c>
      <c r="U555" s="0" t="s">
        <v>2451</v>
      </c>
      <c r="V555" s="0" t="n">
        <v>175000000</v>
      </c>
      <c r="W555" s="0" t="s">
        <v>2366</v>
      </c>
      <c r="X555" s="0" t="n">
        <v>4</v>
      </c>
      <c r="Y555" s="0" t="n">
        <f aca="false">FALSE()</f>
        <v>0</v>
      </c>
      <c r="Z555" s="0" t="n">
        <f aca="false">FALSE()</f>
        <v>0</v>
      </c>
      <c r="AA555" s="0" t="n">
        <f aca="false">FALSE()</f>
        <v>0</v>
      </c>
      <c r="AB555" s="0" t="n">
        <f aca="false">TRUE()</f>
        <v>1</v>
      </c>
      <c r="AC555" s="0" t="n">
        <v>1</v>
      </c>
      <c r="AD555" s="0" t="s">
        <v>2129</v>
      </c>
      <c r="AE555" s="0" t="n">
        <f aca="false">TRUE()</f>
        <v>1</v>
      </c>
      <c r="AF555" s="0" t="s">
        <v>6776</v>
      </c>
      <c r="AG555" s="0" t="n">
        <v>2</v>
      </c>
      <c r="AH555" s="0" t="s">
        <v>6777</v>
      </c>
      <c r="AI555" s="0" t="s">
        <v>6778</v>
      </c>
      <c r="AJ555" s="0" t="n">
        <v>0</v>
      </c>
      <c r="AK555" s="0" t="s">
        <v>2118</v>
      </c>
      <c r="AL555" s="0" t="n">
        <f aca="false">FALSE()</f>
        <v>0</v>
      </c>
      <c r="AM555" s="0" t="n">
        <f aca="false">TRUE()</f>
        <v>1</v>
      </c>
      <c r="AN555" s="0" t="n">
        <f aca="false">FALSE()</f>
        <v>0</v>
      </c>
      <c r="AO555" s="0" t="n">
        <f aca="false">FALSE()</f>
        <v>0</v>
      </c>
      <c r="AP555" s="0" t="n">
        <f aca="false">FALSE()</f>
        <v>0</v>
      </c>
      <c r="AQ555" s="380" t="n">
        <v>44495.6597222222</v>
      </c>
      <c r="AR555" s="380" t="n">
        <v>44495.4166666667</v>
      </c>
      <c r="AS555" s="0" t="s">
        <v>6779</v>
      </c>
      <c r="AT555" s="0" t="s">
        <v>2170</v>
      </c>
      <c r="AU555" s="0" t="s">
        <v>2170</v>
      </c>
    </row>
    <row r="556" customFormat="false" ht="15" hidden="true" customHeight="false" outlineLevel="0" collapsed="false">
      <c r="A556" s="0" t="s">
        <v>6780</v>
      </c>
      <c r="B556" s="0" t="s">
        <v>6781</v>
      </c>
      <c r="C556" s="0" t="s">
        <v>6782</v>
      </c>
      <c r="D556" s="0" t="s">
        <v>2297</v>
      </c>
      <c r="E556" s="0" t="s">
        <v>6780</v>
      </c>
      <c r="F556" s="0" t="n">
        <v>1</v>
      </c>
      <c r="G556" s="0" t="s">
        <v>2298</v>
      </c>
      <c r="H556" s="0" t="s">
        <v>2170</v>
      </c>
      <c r="I556" s="0" t="s">
        <v>2170</v>
      </c>
      <c r="J556" s="0" t="s">
        <v>2170</v>
      </c>
      <c r="K556" s="0" t="s">
        <v>2170</v>
      </c>
      <c r="L556" s="0" t="s">
        <v>2170</v>
      </c>
      <c r="M556" s="0" t="s">
        <v>2170</v>
      </c>
      <c r="N556" s="0" t="n">
        <f aca="false">FALSE()</f>
        <v>0</v>
      </c>
      <c r="O556" s="0" t="s">
        <v>6783</v>
      </c>
      <c r="P556" s="0" t="s">
        <v>2300</v>
      </c>
      <c r="Q556" s="380" t="n">
        <v>32933.125</v>
      </c>
      <c r="R556" s="0" t="n">
        <v>253487389</v>
      </c>
      <c r="S556" s="0" t="s">
        <v>2301</v>
      </c>
      <c r="T556" s="0" t="s">
        <v>2302</v>
      </c>
      <c r="U556" s="0" t="s">
        <v>2330</v>
      </c>
      <c r="V556" s="0" t="n">
        <v>750000000</v>
      </c>
      <c r="W556" s="0" t="s">
        <v>2366</v>
      </c>
      <c r="X556" s="0" t="n">
        <v>4</v>
      </c>
      <c r="Y556" s="0" t="n">
        <f aca="false">FALSE()</f>
        <v>0</v>
      </c>
      <c r="Z556" s="0" t="n">
        <f aca="false">FALSE()</f>
        <v>0</v>
      </c>
      <c r="AA556" s="0" t="n">
        <f aca="false">FALSE()</f>
        <v>0</v>
      </c>
      <c r="AB556" s="0" t="n">
        <f aca="false">FALSE()</f>
        <v>0</v>
      </c>
      <c r="AC556" s="0" t="n">
        <v>1</v>
      </c>
      <c r="AD556" s="0" t="s">
        <v>2129</v>
      </c>
      <c r="AE556" s="0" t="n">
        <f aca="false">TRUE()</f>
        <v>1</v>
      </c>
      <c r="AF556" s="0" t="s">
        <v>6784</v>
      </c>
      <c r="AG556" s="0" t="n">
        <v>2</v>
      </c>
      <c r="AH556" s="0" t="s">
        <v>6785</v>
      </c>
      <c r="AI556" s="0" t="s">
        <v>6786</v>
      </c>
      <c r="AJ556" s="0" t="n">
        <v>0</v>
      </c>
      <c r="AK556" s="0" t="s">
        <v>2118</v>
      </c>
      <c r="AL556" s="0" t="n">
        <f aca="false">FALSE()</f>
        <v>0</v>
      </c>
      <c r="AM556" s="0" t="n">
        <f aca="false">TRUE()</f>
        <v>1</v>
      </c>
      <c r="AN556" s="0" t="n">
        <f aca="false">FALSE()</f>
        <v>0</v>
      </c>
      <c r="AO556" s="0" t="n">
        <f aca="false">FALSE()</f>
        <v>0</v>
      </c>
      <c r="AP556" s="0" t="n">
        <f aca="false">FALSE()</f>
        <v>0</v>
      </c>
      <c r="AQ556" s="380" t="n">
        <v>43123.7291666667</v>
      </c>
      <c r="AR556" s="380" t="n">
        <v>32933.125</v>
      </c>
      <c r="AS556" s="0" t="s">
        <v>6787</v>
      </c>
      <c r="AT556" s="0" t="s">
        <v>2170</v>
      </c>
      <c r="AU556" s="0" t="s">
        <v>2170</v>
      </c>
    </row>
    <row r="557" customFormat="false" ht="15" hidden="true" customHeight="false" outlineLevel="0" collapsed="false">
      <c r="A557" s="0" t="s">
        <v>6788</v>
      </c>
      <c r="B557" s="0" t="s">
        <v>6789</v>
      </c>
      <c r="C557" s="0" t="s">
        <v>6790</v>
      </c>
      <c r="D557" s="0" t="s">
        <v>2297</v>
      </c>
      <c r="E557" s="0" t="s">
        <v>6788</v>
      </c>
      <c r="F557" s="0" t="n">
        <v>1</v>
      </c>
      <c r="G557" s="0" t="s">
        <v>2298</v>
      </c>
      <c r="H557" s="0" t="s">
        <v>2170</v>
      </c>
      <c r="I557" s="0" t="s">
        <v>2170</v>
      </c>
      <c r="J557" s="0" t="s">
        <v>2170</v>
      </c>
      <c r="K557" s="0" t="s">
        <v>2170</v>
      </c>
      <c r="L557" s="0" t="s">
        <v>2170</v>
      </c>
      <c r="M557" s="0" t="s">
        <v>2170</v>
      </c>
      <c r="N557" s="0" t="n">
        <f aca="false">FALSE()</f>
        <v>0</v>
      </c>
      <c r="O557" s="0" t="s">
        <v>6791</v>
      </c>
      <c r="P557" s="0" t="s">
        <v>2300</v>
      </c>
      <c r="Q557" s="380" t="n">
        <v>25569.125</v>
      </c>
      <c r="R557" s="0" t="n">
        <v>33512774</v>
      </c>
      <c r="S557" s="0" t="s">
        <v>2301</v>
      </c>
      <c r="T557" s="0" t="s">
        <v>2302</v>
      </c>
      <c r="U557" s="0" t="s">
        <v>2365</v>
      </c>
      <c r="V557" s="0" t="n">
        <v>200000000</v>
      </c>
      <c r="W557" s="0" t="s">
        <v>2312</v>
      </c>
      <c r="X557" s="0" t="n">
        <v>4</v>
      </c>
      <c r="Y557" s="0" t="n">
        <f aca="false">FALSE()</f>
        <v>0</v>
      </c>
      <c r="Z557" s="0" t="n">
        <f aca="false">FALSE()</f>
        <v>0</v>
      </c>
      <c r="AA557" s="0" t="n">
        <f aca="false">FALSE()</f>
        <v>0</v>
      </c>
      <c r="AB557" s="0" t="n">
        <f aca="false">FALSE()</f>
        <v>0</v>
      </c>
      <c r="AC557" s="0" t="n">
        <v>1</v>
      </c>
      <c r="AD557" s="0" t="s">
        <v>2129</v>
      </c>
      <c r="AE557" s="0" t="n">
        <f aca="false">TRUE()</f>
        <v>1</v>
      </c>
      <c r="AF557" s="0" t="s">
        <v>6792</v>
      </c>
      <c r="AG557" s="0" t="n">
        <v>2</v>
      </c>
      <c r="AH557" s="0" t="s">
        <v>6793</v>
      </c>
      <c r="AI557" s="0" t="s">
        <v>6794</v>
      </c>
      <c r="AJ557" s="0" t="n">
        <v>0</v>
      </c>
      <c r="AK557" s="0" t="s">
        <v>2118</v>
      </c>
      <c r="AL557" s="0" t="n">
        <f aca="false">FALSE()</f>
        <v>0</v>
      </c>
      <c r="AM557" s="0" t="n">
        <f aca="false">TRUE()</f>
        <v>1</v>
      </c>
      <c r="AN557" s="0" t="n">
        <f aca="false">FALSE()</f>
        <v>0</v>
      </c>
      <c r="AO557" s="0" t="n">
        <f aca="false">FALSE()</f>
        <v>0</v>
      </c>
      <c r="AP557" s="0" t="n">
        <f aca="false">FALSE()</f>
        <v>0</v>
      </c>
      <c r="AQ557" s="380" t="n">
        <v>43769.6875</v>
      </c>
      <c r="AR557" s="380" t="n">
        <v>43769.4166666667</v>
      </c>
      <c r="AS557" s="0" t="s">
        <v>6795</v>
      </c>
      <c r="AT557" s="0" t="s">
        <v>2170</v>
      </c>
      <c r="AU557" s="0" t="s">
        <v>2170</v>
      </c>
    </row>
    <row r="558" customFormat="false" ht="15" hidden="true" customHeight="false" outlineLevel="0" collapsed="false">
      <c r="A558" s="0" t="s">
        <v>6796</v>
      </c>
      <c r="B558" s="0" t="s">
        <v>6797</v>
      </c>
      <c r="C558" s="0" t="s">
        <v>6798</v>
      </c>
      <c r="D558" s="0" t="s">
        <v>2297</v>
      </c>
      <c r="E558" s="0" t="s">
        <v>6796</v>
      </c>
      <c r="F558" s="0" t="n">
        <v>1</v>
      </c>
      <c r="G558" s="0" t="s">
        <v>2298</v>
      </c>
      <c r="H558" s="0" t="s">
        <v>2170</v>
      </c>
      <c r="I558" s="0" t="s">
        <v>2170</v>
      </c>
      <c r="J558" s="0" t="s">
        <v>2170</v>
      </c>
      <c r="K558" s="0" t="s">
        <v>2170</v>
      </c>
      <c r="L558" s="0" t="s">
        <v>2170</v>
      </c>
      <c r="M558" s="0" t="s">
        <v>2170</v>
      </c>
      <c r="N558" s="0" t="n">
        <f aca="false">FALSE()</f>
        <v>0</v>
      </c>
      <c r="O558" s="0" t="s">
        <v>6799</v>
      </c>
      <c r="P558" s="0" t="s">
        <v>2300</v>
      </c>
      <c r="Q558" s="380" t="n">
        <v>25569.125</v>
      </c>
      <c r="R558" s="0" t="n">
        <v>392410381</v>
      </c>
      <c r="S558" s="0" t="s">
        <v>2301</v>
      </c>
      <c r="T558" s="0" t="s">
        <v>2302</v>
      </c>
      <c r="U558" s="0" t="s">
        <v>2693</v>
      </c>
      <c r="V558" s="0" t="n">
        <v>400000000</v>
      </c>
      <c r="W558" s="0" t="s">
        <v>2366</v>
      </c>
      <c r="X558" s="0" t="n">
        <v>4</v>
      </c>
      <c r="Y558" s="0" t="n">
        <f aca="false">FALSE()</f>
        <v>0</v>
      </c>
      <c r="Z558" s="0" t="n">
        <f aca="false">FALSE()</f>
        <v>0</v>
      </c>
      <c r="AA558" s="0" t="n">
        <f aca="false">FALSE()</f>
        <v>0</v>
      </c>
      <c r="AB558" s="0" t="n">
        <f aca="false">TRUE()</f>
        <v>1</v>
      </c>
      <c r="AC558" s="0" t="n">
        <v>1</v>
      </c>
      <c r="AD558" s="0" t="s">
        <v>2129</v>
      </c>
      <c r="AE558" s="0" t="n">
        <f aca="false">TRUE()</f>
        <v>1</v>
      </c>
      <c r="AF558" s="0" t="s">
        <v>6800</v>
      </c>
      <c r="AG558" s="0" t="n">
        <v>2</v>
      </c>
      <c r="AH558" s="0" t="s">
        <v>6801</v>
      </c>
      <c r="AI558" s="0" t="s">
        <v>6802</v>
      </c>
      <c r="AJ558" s="0" t="n">
        <v>0</v>
      </c>
      <c r="AK558" s="0" t="s">
        <v>2118</v>
      </c>
      <c r="AL558" s="0" t="n">
        <f aca="false">FALSE()</f>
        <v>0</v>
      </c>
      <c r="AM558" s="0" t="n">
        <f aca="false">TRUE()</f>
        <v>1</v>
      </c>
      <c r="AN558" s="0" t="n">
        <f aca="false">FALSE()</f>
        <v>0</v>
      </c>
      <c r="AO558" s="0" t="n">
        <f aca="false">FALSE()</f>
        <v>0</v>
      </c>
      <c r="AP558" s="0" t="n">
        <f aca="false">TRUE()</f>
        <v>1</v>
      </c>
      <c r="AQ558" s="380" t="n">
        <v>44837.6826388889</v>
      </c>
      <c r="AR558" s="380" t="n">
        <v>44837.4166666667</v>
      </c>
      <c r="AS558" s="0" t="s">
        <v>6803</v>
      </c>
      <c r="AT558" s="0" t="s">
        <v>2170</v>
      </c>
      <c r="AU558" s="0" t="s">
        <v>2170</v>
      </c>
    </row>
    <row r="559" customFormat="false" ht="15" hidden="true" customHeight="false" outlineLevel="0" collapsed="false">
      <c r="A559" s="0" t="s">
        <v>6804</v>
      </c>
      <c r="B559" s="0" t="s">
        <v>6805</v>
      </c>
      <c r="C559" s="0" t="s">
        <v>6806</v>
      </c>
      <c r="D559" s="0" t="s">
        <v>2297</v>
      </c>
      <c r="E559" s="0" t="s">
        <v>6804</v>
      </c>
      <c r="F559" s="0" t="n">
        <v>1</v>
      </c>
      <c r="G559" s="0" t="s">
        <v>2298</v>
      </c>
      <c r="H559" s="0" t="s">
        <v>2170</v>
      </c>
      <c r="I559" s="0" t="s">
        <v>2170</v>
      </c>
      <c r="J559" s="0" t="s">
        <v>2170</v>
      </c>
      <c r="K559" s="0" t="s">
        <v>2170</v>
      </c>
      <c r="L559" s="0" t="s">
        <v>2170</v>
      </c>
      <c r="M559" s="0" t="s">
        <v>2170</v>
      </c>
      <c r="N559" s="0" t="n">
        <f aca="false">FALSE()</f>
        <v>0</v>
      </c>
      <c r="O559" s="0" t="s">
        <v>6807</v>
      </c>
      <c r="P559" s="0" t="s">
        <v>2300</v>
      </c>
      <c r="Q559" s="380" t="n">
        <v>25569.125</v>
      </c>
      <c r="R559" s="0" t="n">
        <v>118567081</v>
      </c>
      <c r="S559" s="0" t="s">
        <v>2301</v>
      </c>
      <c r="T559" s="0" t="s">
        <v>2302</v>
      </c>
      <c r="U559" s="0" t="s">
        <v>2451</v>
      </c>
      <c r="V559" s="0" t="n">
        <v>300000000</v>
      </c>
      <c r="W559" s="0" t="s">
        <v>2366</v>
      </c>
      <c r="X559" s="0" t="n">
        <v>4</v>
      </c>
      <c r="Y559" s="0" t="n">
        <f aca="false">FALSE()</f>
        <v>0</v>
      </c>
      <c r="Z559" s="0" t="n">
        <f aca="false">FALSE()</f>
        <v>0</v>
      </c>
      <c r="AA559" s="0" t="n">
        <f aca="false">FALSE()</f>
        <v>0</v>
      </c>
      <c r="AB559" s="0" t="n">
        <f aca="false">TRUE()</f>
        <v>1</v>
      </c>
      <c r="AC559" s="0" t="n">
        <v>8</v>
      </c>
      <c r="AD559" s="0" t="s">
        <v>2129</v>
      </c>
      <c r="AE559" s="0" t="n">
        <f aca="false">TRUE()</f>
        <v>1</v>
      </c>
      <c r="AF559" s="0" t="s">
        <v>6808</v>
      </c>
      <c r="AG559" s="0" t="n">
        <v>2</v>
      </c>
      <c r="AH559" s="0" t="s">
        <v>6809</v>
      </c>
      <c r="AI559" s="0" t="s">
        <v>6810</v>
      </c>
      <c r="AJ559" s="0" t="n">
        <v>0</v>
      </c>
      <c r="AK559" s="0" t="s">
        <v>2118</v>
      </c>
      <c r="AL559" s="0" t="n">
        <f aca="false">FALSE()</f>
        <v>0</v>
      </c>
      <c r="AM559" s="0" t="n">
        <f aca="false">TRUE()</f>
        <v>1</v>
      </c>
      <c r="AN559" s="0" t="n">
        <f aca="false">FALSE()</f>
        <v>0</v>
      </c>
      <c r="AO559" s="0" t="n">
        <f aca="false">FALSE()</f>
        <v>0</v>
      </c>
      <c r="AP559" s="0" t="n">
        <f aca="false">TRUE()</f>
        <v>1</v>
      </c>
      <c r="AQ559" s="380" t="n">
        <v>44781.6277777778</v>
      </c>
      <c r="AR559" s="380" t="n">
        <v>44781.4166666667</v>
      </c>
      <c r="AS559" s="0" t="s">
        <v>6811</v>
      </c>
      <c r="AT559" s="0" t="s">
        <v>2170</v>
      </c>
      <c r="AU559" s="0" t="s">
        <v>2170</v>
      </c>
    </row>
    <row r="560" customFormat="false" ht="15" hidden="true" customHeight="false" outlineLevel="0" collapsed="false">
      <c r="A560" s="0" t="s">
        <v>6812</v>
      </c>
      <c r="B560" s="0" t="s">
        <v>6813</v>
      </c>
      <c r="C560" s="0" t="s">
        <v>883</v>
      </c>
      <c r="D560" s="0" t="s">
        <v>2297</v>
      </c>
      <c r="E560" s="0" t="s">
        <v>6812</v>
      </c>
      <c r="F560" s="0" t="n">
        <v>1</v>
      </c>
      <c r="G560" s="0" t="s">
        <v>2298</v>
      </c>
      <c r="H560" s="0" t="s">
        <v>2170</v>
      </c>
      <c r="I560" s="0" t="s">
        <v>2170</v>
      </c>
      <c r="J560" s="0" t="s">
        <v>2170</v>
      </c>
      <c r="K560" s="0" t="s">
        <v>2170</v>
      </c>
      <c r="L560" s="0" t="s">
        <v>2170</v>
      </c>
      <c r="M560" s="0" t="s">
        <v>2170</v>
      </c>
      <c r="N560" s="0" t="n">
        <f aca="false">FALSE()</f>
        <v>0</v>
      </c>
      <c r="O560" s="0" t="s">
        <v>6814</v>
      </c>
      <c r="P560" s="0" t="s">
        <v>2300</v>
      </c>
      <c r="Q560" s="380" t="n">
        <v>25569.125</v>
      </c>
      <c r="R560" s="0" t="n">
        <v>49590347</v>
      </c>
      <c r="S560" s="0" t="s">
        <v>2301</v>
      </c>
      <c r="T560" s="0" t="s">
        <v>2302</v>
      </c>
      <c r="U560" s="0" t="s">
        <v>2116</v>
      </c>
      <c r="V560" s="0" t="n">
        <v>70000000</v>
      </c>
      <c r="W560" s="0" t="s">
        <v>6815</v>
      </c>
      <c r="X560" s="0" t="n">
        <v>4</v>
      </c>
      <c r="Y560" s="0" t="n">
        <f aca="false">FALSE()</f>
        <v>0</v>
      </c>
      <c r="Z560" s="0" t="n">
        <f aca="false">FALSE()</f>
        <v>0</v>
      </c>
      <c r="AA560" s="0" t="n">
        <f aca="false">FALSE()</f>
        <v>0</v>
      </c>
      <c r="AB560" s="0" t="n">
        <f aca="false">FALSE()</f>
        <v>0</v>
      </c>
      <c r="AC560" s="0" t="n">
        <v>1</v>
      </c>
      <c r="AD560" s="0" t="s">
        <v>2129</v>
      </c>
      <c r="AE560" s="0" t="n">
        <f aca="false">TRUE()</f>
        <v>1</v>
      </c>
      <c r="AF560" s="0" t="s">
        <v>6816</v>
      </c>
      <c r="AG560" s="0" t="n">
        <v>2</v>
      </c>
      <c r="AH560" s="0" t="s">
        <v>6817</v>
      </c>
      <c r="AI560" s="0" t="s">
        <v>6818</v>
      </c>
      <c r="AJ560" s="0" t="n">
        <v>0</v>
      </c>
      <c r="AK560" s="0" t="s">
        <v>2118</v>
      </c>
      <c r="AL560" s="0" t="n">
        <f aca="false">FALSE()</f>
        <v>0</v>
      </c>
      <c r="AM560" s="0" t="n">
        <f aca="false">TRUE()</f>
        <v>1</v>
      </c>
      <c r="AN560" s="0" t="n">
        <f aca="false">FALSE()</f>
        <v>0</v>
      </c>
      <c r="AO560" s="0" t="n">
        <f aca="false">FALSE()</f>
        <v>0</v>
      </c>
      <c r="AP560" s="0" t="n">
        <f aca="false">FALSE()</f>
        <v>0</v>
      </c>
      <c r="AQ560" s="380" t="n">
        <v>43559.6875</v>
      </c>
      <c r="AR560" s="380" t="n">
        <v>32652.1666666667</v>
      </c>
      <c r="AS560" s="0" t="s">
        <v>6819</v>
      </c>
      <c r="AT560" s="0" t="s">
        <v>2170</v>
      </c>
      <c r="AU560" s="0" t="s">
        <v>2170</v>
      </c>
    </row>
    <row r="561" customFormat="false" ht="15" hidden="true" customHeight="false" outlineLevel="0" collapsed="false">
      <c r="A561" s="0" t="s">
        <v>6820</v>
      </c>
      <c r="B561" s="0" t="s">
        <v>6821</v>
      </c>
      <c r="C561" s="0" t="s">
        <v>6822</v>
      </c>
      <c r="D561" s="0" t="s">
        <v>2297</v>
      </c>
      <c r="E561" s="0" t="s">
        <v>6820</v>
      </c>
      <c r="F561" s="0" t="n">
        <v>1</v>
      </c>
      <c r="G561" s="0" t="s">
        <v>2298</v>
      </c>
      <c r="H561" s="0" t="s">
        <v>2170</v>
      </c>
      <c r="I561" s="0" t="s">
        <v>2170</v>
      </c>
      <c r="J561" s="0" t="s">
        <v>2170</v>
      </c>
      <c r="K561" s="0" t="s">
        <v>2170</v>
      </c>
      <c r="L561" s="0" t="s">
        <v>2170</v>
      </c>
      <c r="M561" s="0" t="s">
        <v>2170</v>
      </c>
      <c r="N561" s="0" t="n">
        <f aca="false">FALSE()</f>
        <v>0</v>
      </c>
      <c r="O561" s="0" t="s">
        <v>6823</v>
      </c>
      <c r="P561" s="0" t="s">
        <v>2300</v>
      </c>
      <c r="Q561" s="380" t="n">
        <v>41306.1666666667</v>
      </c>
      <c r="R561" s="0" t="n">
        <v>473944193</v>
      </c>
      <c r="S561" s="0" t="s">
        <v>2301</v>
      </c>
      <c r="T561" s="0" t="s">
        <v>2302</v>
      </c>
      <c r="U561" s="0" t="s">
        <v>2330</v>
      </c>
      <c r="V561" s="0" t="n">
        <v>6000000000</v>
      </c>
      <c r="W561" s="0" t="s">
        <v>2366</v>
      </c>
      <c r="X561" s="0" t="n">
        <v>4</v>
      </c>
      <c r="Y561" s="0" t="n">
        <f aca="false">FALSE()</f>
        <v>0</v>
      </c>
      <c r="Z561" s="0" t="n">
        <f aca="false">FALSE()</f>
        <v>0</v>
      </c>
      <c r="AA561" s="0" t="n">
        <f aca="false">FALSE()</f>
        <v>0</v>
      </c>
      <c r="AB561" s="0" t="n">
        <f aca="false">TRUE()</f>
        <v>1</v>
      </c>
      <c r="AC561" s="0" t="n">
        <v>1</v>
      </c>
      <c r="AD561" s="0" t="s">
        <v>2129</v>
      </c>
      <c r="AE561" s="0" t="n">
        <f aca="false">TRUE()</f>
        <v>1</v>
      </c>
      <c r="AF561" s="0" t="s">
        <v>6824</v>
      </c>
      <c r="AG561" s="0" t="n">
        <v>2</v>
      </c>
      <c r="AH561" s="0" t="s">
        <v>6825</v>
      </c>
      <c r="AI561" s="0" t="s">
        <v>6826</v>
      </c>
      <c r="AJ561" s="0" t="n">
        <v>0</v>
      </c>
      <c r="AK561" s="0" t="s">
        <v>2118</v>
      </c>
      <c r="AL561" s="0" t="n">
        <f aca="false">FALSE()</f>
        <v>0</v>
      </c>
      <c r="AM561" s="0" t="n">
        <f aca="false">TRUE()</f>
        <v>1</v>
      </c>
      <c r="AN561" s="0" t="n">
        <f aca="false">FALSE()</f>
        <v>0</v>
      </c>
      <c r="AO561" s="0" t="n">
        <f aca="false">FALSE()</f>
        <v>0</v>
      </c>
      <c r="AP561" s="0" t="n">
        <f aca="false">FALSE()</f>
        <v>0</v>
      </c>
      <c r="AQ561" s="380" t="n">
        <v>43123.7305555556</v>
      </c>
      <c r="AR561" s="380" t="n">
        <v>41306.1666666667</v>
      </c>
      <c r="AS561" s="0" t="s">
        <v>6827</v>
      </c>
      <c r="AT561" s="0" t="s">
        <v>2170</v>
      </c>
      <c r="AU561" s="0" t="s">
        <v>2170</v>
      </c>
    </row>
    <row r="562" customFormat="false" ht="15" hidden="true" customHeight="false" outlineLevel="0" collapsed="false">
      <c r="A562" s="0" t="s">
        <v>1112</v>
      </c>
      <c r="B562" s="0" t="s">
        <v>6828</v>
      </c>
      <c r="C562" s="0" t="s">
        <v>1109</v>
      </c>
      <c r="D562" s="0" t="s">
        <v>720</v>
      </c>
      <c r="E562" s="0" t="s">
        <v>1112</v>
      </c>
      <c r="F562" s="0" t="n">
        <v>10</v>
      </c>
      <c r="G562" s="0" t="s">
        <v>434</v>
      </c>
      <c r="H562" s="0" t="s">
        <v>2596</v>
      </c>
      <c r="I562" s="0" t="s">
        <v>2596</v>
      </c>
      <c r="J562" s="0" t="s">
        <v>2597</v>
      </c>
      <c r="K562" s="0" t="s">
        <v>2597</v>
      </c>
      <c r="L562" s="0" t="s">
        <v>2599</v>
      </c>
      <c r="M562" s="0" t="s">
        <v>2599</v>
      </c>
      <c r="N562" s="0" t="n">
        <f aca="false">TRUE()</f>
        <v>1</v>
      </c>
      <c r="O562" s="0" t="s">
        <v>1110</v>
      </c>
      <c r="P562" s="0" t="s">
        <v>2601</v>
      </c>
      <c r="Q562" s="380" t="n">
        <v>37943.125</v>
      </c>
      <c r="R562" s="0" t="n">
        <v>707229559</v>
      </c>
      <c r="S562" s="0" t="s">
        <v>601</v>
      </c>
      <c r="T562" s="0" t="s">
        <v>2602</v>
      </c>
      <c r="U562" s="0" t="s">
        <v>2115</v>
      </c>
      <c r="V562" s="0" t="n">
        <v>785747574</v>
      </c>
      <c r="W562" s="0" t="s">
        <v>6829</v>
      </c>
      <c r="X562" s="0" t="n">
        <v>5</v>
      </c>
      <c r="Y562" s="0" t="n">
        <f aca="false">FALSE()</f>
        <v>0</v>
      </c>
      <c r="Z562" s="0" t="n">
        <f aca="false">TRUE()</f>
        <v>1</v>
      </c>
      <c r="AA562" s="0" t="n">
        <f aca="false">TRUE()</f>
        <v>1</v>
      </c>
      <c r="AB562" s="0" t="n">
        <f aca="false">TRUE()</f>
        <v>1</v>
      </c>
      <c r="AC562" s="0" t="n">
        <v>1</v>
      </c>
      <c r="AD562" s="0" t="s">
        <v>2729</v>
      </c>
      <c r="AE562" s="0" t="n">
        <f aca="false">TRUE()</f>
        <v>1</v>
      </c>
      <c r="AF562" s="0" t="s">
        <v>6830</v>
      </c>
      <c r="AG562" s="0" t="n">
        <v>1</v>
      </c>
      <c r="AH562" s="0" t="s">
        <v>6831</v>
      </c>
      <c r="AI562" s="0" t="s">
        <v>6832</v>
      </c>
      <c r="AJ562" s="0" t="n">
        <v>0</v>
      </c>
      <c r="AK562" s="0" t="s">
        <v>2118</v>
      </c>
      <c r="AL562" s="0" t="n">
        <f aca="false">TRUE()</f>
        <v>1</v>
      </c>
      <c r="AM562" s="0" t="n">
        <f aca="false">FALSE()</f>
        <v>0</v>
      </c>
      <c r="AN562" s="0" t="n">
        <f aca="false">TRUE()</f>
        <v>1</v>
      </c>
      <c r="AO562" s="0" t="n">
        <f aca="false">FALSE()</f>
        <v>0</v>
      </c>
      <c r="AP562" s="0" t="n">
        <f aca="false">FALSE()</f>
        <v>0</v>
      </c>
      <c r="AQ562" s="380" t="n">
        <v>43166.9388888889</v>
      </c>
      <c r="AR562" s="380" t="n">
        <v>38392.125</v>
      </c>
      <c r="AS562" s="0" t="s">
        <v>6833</v>
      </c>
      <c r="AT562" s="0" t="s">
        <v>2597</v>
      </c>
      <c r="AU562" s="0" t="s">
        <v>2597</v>
      </c>
    </row>
    <row r="563" customFormat="false" ht="15" hidden="true" customHeight="false" outlineLevel="0" collapsed="false">
      <c r="A563" s="0" t="s">
        <v>6834</v>
      </c>
      <c r="B563" s="0" t="s">
        <v>6835</v>
      </c>
      <c r="C563" s="0" t="s">
        <v>6836</v>
      </c>
      <c r="D563" s="0" t="s">
        <v>2297</v>
      </c>
      <c r="E563" s="0" t="s">
        <v>6834</v>
      </c>
      <c r="F563" s="0" t="n">
        <v>1</v>
      </c>
      <c r="G563" s="0" t="s">
        <v>2298</v>
      </c>
      <c r="H563" s="0" t="s">
        <v>2170</v>
      </c>
      <c r="I563" s="0" t="s">
        <v>2170</v>
      </c>
      <c r="J563" s="0" t="s">
        <v>2170</v>
      </c>
      <c r="K563" s="0" t="s">
        <v>2170</v>
      </c>
      <c r="L563" s="0" t="s">
        <v>2170</v>
      </c>
      <c r="M563" s="0" t="s">
        <v>2170</v>
      </c>
      <c r="N563" s="0" t="n">
        <f aca="false">FALSE()</f>
        <v>0</v>
      </c>
      <c r="O563" s="0" t="s">
        <v>6837</v>
      </c>
      <c r="P563" s="0" t="s">
        <v>2300</v>
      </c>
      <c r="Q563" s="380" t="n">
        <v>25569.125</v>
      </c>
      <c r="R563" s="0" t="n">
        <v>217424509</v>
      </c>
      <c r="S563" s="0" t="s">
        <v>2667</v>
      </c>
      <c r="U563" s="0" t="s">
        <v>2114</v>
      </c>
      <c r="V563" s="0" t="n">
        <v>0</v>
      </c>
      <c r="W563" s="0" t="s">
        <v>2409</v>
      </c>
      <c r="X563" s="0" t="n">
        <v>4</v>
      </c>
      <c r="Y563" s="0" t="n">
        <f aca="false">FALSE()</f>
        <v>0</v>
      </c>
      <c r="Z563" s="0" t="n">
        <f aca="false">FALSE()</f>
        <v>0</v>
      </c>
      <c r="AA563" s="0" t="n">
        <f aca="false">FALSE()</f>
        <v>0</v>
      </c>
      <c r="AB563" s="0" t="n">
        <f aca="false">TRUE()</f>
        <v>1</v>
      </c>
      <c r="AC563" s="0" t="n">
        <v>1</v>
      </c>
      <c r="AD563" s="0" t="s">
        <v>2129</v>
      </c>
      <c r="AE563" s="0" t="n">
        <f aca="false">TRUE()</f>
        <v>1</v>
      </c>
      <c r="AF563" s="0" t="s">
        <v>6838</v>
      </c>
      <c r="AG563" s="0" t="n">
        <v>2</v>
      </c>
      <c r="AH563" s="0" t="s">
        <v>6839</v>
      </c>
      <c r="AI563" s="0" t="s">
        <v>6840</v>
      </c>
      <c r="AJ563" s="0" t="n">
        <v>0</v>
      </c>
      <c r="AK563" s="0" t="s">
        <v>2118</v>
      </c>
      <c r="AL563" s="0" t="n">
        <f aca="false">FALSE()</f>
        <v>0</v>
      </c>
      <c r="AM563" s="0" t="n">
        <f aca="false">TRUE()</f>
        <v>1</v>
      </c>
      <c r="AN563" s="0" t="n">
        <f aca="false">FALSE()</f>
        <v>0</v>
      </c>
      <c r="AO563" s="0" t="n">
        <f aca="false">FALSE()</f>
        <v>0</v>
      </c>
      <c r="AP563" s="0" t="n">
        <f aca="false">TRUE()</f>
        <v>1</v>
      </c>
      <c r="AQ563" s="380" t="n">
        <v>44589.6472222222</v>
      </c>
      <c r="AR563" s="380" t="n">
        <v>44589.4166666667</v>
      </c>
      <c r="AS563" s="0" t="s">
        <v>6841</v>
      </c>
      <c r="AT563" s="0" t="s">
        <v>2170</v>
      </c>
      <c r="AU563" s="0" t="s">
        <v>2170</v>
      </c>
    </row>
    <row r="564" customFormat="false" ht="15" hidden="true" customHeight="false" outlineLevel="0" collapsed="false">
      <c r="A564" s="0" t="s">
        <v>6842</v>
      </c>
      <c r="B564" s="0" t="s">
        <v>6843</v>
      </c>
      <c r="C564" s="0" t="s">
        <v>6844</v>
      </c>
      <c r="D564" s="0" t="s">
        <v>2297</v>
      </c>
      <c r="E564" s="0" t="s">
        <v>6842</v>
      </c>
      <c r="F564" s="0" t="n">
        <v>1</v>
      </c>
      <c r="G564" s="0" t="s">
        <v>2298</v>
      </c>
      <c r="H564" s="0" t="s">
        <v>2170</v>
      </c>
      <c r="I564" s="0" t="s">
        <v>2170</v>
      </c>
      <c r="J564" s="0" t="s">
        <v>2170</v>
      </c>
      <c r="K564" s="0" t="s">
        <v>2170</v>
      </c>
      <c r="L564" s="0" t="s">
        <v>2170</v>
      </c>
      <c r="M564" s="0" t="s">
        <v>2170</v>
      </c>
      <c r="N564" s="0" t="n">
        <f aca="false">FALSE()</f>
        <v>0</v>
      </c>
      <c r="O564" s="0" t="s">
        <v>6845</v>
      </c>
      <c r="P564" s="0" t="s">
        <v>2300</v>
      </c>
      <c r="Q564" s="380" t="n">
        <v>25569.125</v>
      </c>
      <c r="R564" s="0" t="n">
        <v>0</v>
      </c>
      <c r="S564" s="0" t="s">
        <v>2301</v>
      </c>
      <c r="T564" s="0" t="s">
        <v>2302</v>
      </c>
      <c r="U564" s="0" t="s">
        <v>2365</v>
      </c>
      <c r="V564" s="0" t="n">
        <v>0</v>
      </c>
      <c r="W564" s="0" t="s">
        <v>2366</v>
      </c>
      <c r="X564" s="0" t="n">
        <v>4</v>
      </c>
      <c r="Y564" s="0" t="n">
        <f aca="false">FALSE()</f>
        <v>0</v>
      </c>
      <c r="Z564" s="0" t="n">
        <f aca="false">FALSE()</f>
        <v>0</v>
      </c>
      <c r="AA564" s="0" t="n">
        <f aca="false">FALSE()</f>
        <v>0</v>
      </c>
      <c r="AB564" s="0" t="n">
        <f aca="false">FALSE()</f>
        <v>0</v>
      </c>
      <c r="AC564" s="0" t="n">
        <v>1</v>
      </c>
      <c r="AD564" s="0" t="s">
        <v>2129</v>
      </c>
      <c r="AE564" s="0" t="n">
        <f aca="false">TRUE()</f>
        <v>1</v>
      </c>
      <c r="AF564" s="0" t="s">
        <v>6846</v>
      </c>
      <c r="AG564" s="0" t="n">
        <v>2</v>
      </c>
      <c r="AH564" s="0" t="s">
        <v>6847</v>
      </c>
      <c r="AI564" s="0" t="s">
        <v>6848</v>
      </c>
      <c r="AJ564" s="0" t="n">
        <v>0</v>
      </c>
      <c r="AK564" s="0" t="s">
        <v>2118</v>
      </c>
      <c r="AL564" s="0" t="n">
        <f aca="false">FALSE()</f>
        <v>0</v>
      </c>
      <c r="AM564" s="0" t="n">
        <f aca="false">TRUE()</f>
        <v>1</v>
      </c>
      <c r="AN564" s="0" t="n">
        <f aca="false">FALSE()</f>
        <v>0</v>
      </c>
      <c r="AO564" s="0" t="n">
        <f aca="false">FALSE()</f>
        <v>0</v>
      </c>
      <c r="AP564" s="0" t="n">
        <f aca="false">FALSE()</f>
        <v>0</v>
      </c>
      <c r="AQ564" s="380" t="n">
        <v>44649.66875</v>
      </c>
      <c r="AR564" s="380" t="n">
        <v>44649.4166666667</v>
      </c>
      <c r="AS564" s="0" t="s">
        <v>6849</v>
      </c>
      <c r="AT564" s="0" t="s">
        <v>2170</v>
      </c>
      <c r="AU564" s="0" t="s">
        <v>2170</v>
      </c>
    </row>
    <row r="565" customFormat="false" ht="15" hidden="true" customHeight="false" outlineLevel="0" collapsed="false">
      <c r="A565" s="0" t="s">
        <v>1164</v>
      </c>
      <c r="B565" s="0" t="s">
        <v>6850</v>
      </c>
      <c r="C565" s="0" t="s">
        <v>1161</v>
      </c>
      <c r="D565" s="0" t="s">
        <v>720</v>
      </c>
      <c r="E565" s="0" t="s">
        <v>1164</v>
      </c>
      <c r="F565" s="0" t="n">
        <v>10</v>
      </c>
      <c r="G565" s="0" t="s">
        <v>434</v>
      </c>
      <c r="H565" s="0" t="s">
        <v>2170</v>
      </c>
      <c r="I565" s="0" t="s">
        <v>2170</v>
      </c>
      <c r="J565" s="0" t="s">
        <v>2170</v>
      </c>
      <c r="K565" s="0" t="s">
        <v>2170</v>
      </c>
      <c r="L565" s="0" t="s">
        <v>2170</v>
      </c>
      <c r="M565" s="0" t="s">
        <v>2170</v>
      </c>
      <c r="N565" s="0" t="n">
        <f aca="false">FALSE()</f>
        <v>0</v>
      </c>
      <c r="O565" s="0" t="s">
        <v>6851</v>
      </c>
      <c r="P565" s="0" t="s">
        <v>2601</v>
      </c>
      <c r="Q565" s="380" t="n">
        <v>37825.1666666667</v>
      </c>
      <c r="R565" s="0" t="n">
        <v>1785114000</v>
      </c>
      <c r="S565" s="0" t="s">
        <v>601</v>
      </c>
      <c r="T565" s="0" t="s">
        <v>2602</v>
      </c>
      <c r="U565" s="0" t="s">
        <v>2114</v>
      </c>
      <c r="V565" s="0" t="n">
        <v>1785114000</v>
      </c>
      <c r="W565" s="0" t="s">
        <v>2603</v>
      </c>
      <c r="X565" s="0" t="n">
        <v>5</v>
      </c>
      <c r="Y565" s="0" t="n">
        <f aca="false">FALSE()</f>
        <v>0</v>
      </c>
      <c r="Z565" s="0" t="n">
        <f aca="false">TRUE()</f>
        <v>1</v>
      </c>
      <c r="AA565" s="0" t="n">
        <f aca="false">TRUE()</f>
        <v>1</v>
      </c>
      <c r="AB565" s="0" t="n">
        <f aca="false">TRUE()</f>
        <v>1</v>
      </c>
      <c r="AC565" s="0" t="n">
        <v>1</v>
      </c>
      <c r="AD565" s="0" t="s">
        <v>2729</v>
      </c>
      <c r="AE565" s="0" t="n">
        <f aca="false">TRUE()</f>
        <v>1</v>
      </c>
      <c r="AF565" s="0" t="s">
        <v>6852</v>
      </c>
      <c r="AG565" s="0" t="n">
        <v>1</v>
      </c>
      <c r="AH565" s="0" t="s">
        <v>6853</v>
      </c>
      <c r="AI565" s="0" t="s">
        <v>6854</v>
      </c>
      <c r="AJ565" s="0" t="n">
        <v>0</v>
      </c>
      <c r="AK565" s="0" t="s">
        <v>2119</v>
      </c>
      <c r="AL565" s="0" t="n">
        <f aca="false">TRUE()</f>
        <v>1</v>
      </c>
      <c r="AM565" s="0" t="n">
        <f aca="false">FALSE()</f>
        <v>0</v>
      </c>
      <c r="AN565" s="0" t="n">
        <f aca="false">TRUE()</f>
        <v>1</v>
      </c>
      <c r="AO565" s="0" t="n">
        <f aca="false">FALSE()</f>
        <v>0</v>
      </c>
      <c r="AP565" s="0" t="n">
        <f aca="false">FALSE()</f>
        <v>0</v>
      </c>
      <c r="AQ565" s="380" t="n">
        <v>43166.9284722222</v>
      </c>
      <c r="AR565" s="380" t="n">
        <v>40882.1666666667</v>
      </c>
      <c r="AS565" s="0" t="s">
        <v>3046</v>
      </c>
      <c r="AT565" s="0" t="s">
        <v>2170</v>
      </c>
      <c r="AU565" s="0" t="s">
        <v>2170</v>
      </c>
    </row>
    <row r="566" customFormat="false" ht="15" hidden="true" customHeight="false" outlineLevel="0" collapsed="false">
      <c r="A566" s="0" t="s">
        <v>6855</v>
      </c>
      <c r="B566" s="0" t="s">
        <v>6856</v>
      </c>
      <c r="C566" s="0" t="s">
        <v>6857</v>
      </c>
      <c r="D566" s="0" t="s">
        <v>2297</v>
      </c>
      <c r="E566" s="0" t="s">
        <v>6855</v>
      </c>
      <c r="F566" s="0" t="n">
        <v>1</v>
      </c>
      <c r="G566" s="0" t="s">
        <v>2298</v>
      </c>
      <c r="H566" s="0" t="s">
        <v>2170</v>
      </c>
      <c r="I566" s="0" t="s">
        <v>2170</v>
      </c>
      <c r="J566" s="0" t="s">
        <v>2170</v>
      </c>
      <c r="K566" s="0" t="s">
        <v>2170</v>
      </c>
      <c r="L566" s="0" t="s">
        <v>2170</v>
      </c>
      <c r="M566" s="0" t="s">
        <v>2170</v>
      </c>
      <c r="N566" s="0" t="n">
        <f aca="false">FALSE()</f>
        <v>0</v>
      </c>
      <c r="O566" s="0" t="s">
        <v>6858</v>
      </c>
      <c r="P566" s="0" t="s">
        <v>2300</v>
      </c>
      <c r="Q566" s="380" t="n">
        <v>25569.125</v>
      </c>
      <c r="R566" s="0" t="n">
        <v>648541287</v>
      </c>
      <c r="S566" s="0" t="s">
        <v>2301</v>
      </c>
      <c r="T566" s="0" t="s">
        <v>2302</v>
      </c>
      <c r="U566" s="0" t="s">
        <v>2684</v>
      </c>
      <c r="V566" s="0" t="n">
        <v>0</v>
      </c>
      <c r="W566" s="0" t="s">
        <v>6859</v>
      </c>
      <c r="X566" s="0" t="n">
        <v>4</v>
      </c>
      <c r="Y566" s="0" t="n">
        <f aca="false">FALSE()</f>
        <v>0</v>
      </c>
      <c r="Z566" s="0" t="n">
        <f aca="false">FALSE()</f>
        <v>0</v>
      </c>
      <c r="AA566" s="0" t="n">
        <f aca="false">FALSE()</f>
        <v>0</v>
      </c>
      <c r="AB566" s="0" t="n">
        <f aca="false">TRUE()</f>
        <v>1</v>
      </c>
      <c r="AC566" s="0" t="n">
        <v>3</v>
      </c>
      <c r="AD566" s="0" t="s">
        <v>2129</v>
      </c>
      <c r="AE566" s="0" t="n">
        <f aca="false">TRUE()</f>
        <v>1</v>
      </c>
      <c r="AF566" s="0" t="s">
        <v>6860</v>
      </c>
      <c r="AG566" s="0" t="n">
        <v>2</v>
      </c>
      <c r="AH566" s="0" t="s">
        <v>6861</v>
      </c>
      <c r="AI566" s="0" t="s">
        <v>6862</v>
      </c>
      <c r="AJ566" s="0" t="n">
        <v>0</v>
      </c>
      <c r="AK566" s="0" t="s">
        <v>2118</v>
      </c>
      <c r="AL566" s="0" t="n">
        <f aca="false">FALSE()</f>
        <v>0</v>
      </c>
      <c r="AM566" s="0" t="n">
        <f aca="false">TRUE()</f>
        <v>1</v>
      </c>
      <c r="AN566" s="0" t="n">
        <f aca="false">FALSE()</f>
        <v>0</v>
      </c>
      <c r="AO566" s="0" t="n">
        <f aca="false">FALSE()</f>
        <v>0</v>
      </c>
      <c r="AP566" s="0" t="n">
        <f aca="false">FALSE()</f>
        <v>0</v>
      </c>
      <c r="AQ566" s="380" t="n">
        <v>43123.73125</v>
      </c>
      <c r="AR566" s="380" t="n">
        <v>35243.1666666667</v>
      </c>
      <c r="AS566" s="0" t="s">
        <v>6863</v>
      </c>
      <c r="AT566" s="0" t="s">
        <v>2170</v>
      </c>
      <c r="AU566" s="0" t="s">
        <v>2170</v>
      </c>
    </row>
    <row r="567" customFormat="false" ht="15" hidden="true" customHeight="false" outlineLevel="0" collapsed="false">
      <c r="A567" s="0" t="s">
        <v>6864</v>
      </c>
      <c r="B567" s="0" t="s">
        <v>6865</v>
      </c>
      <c r="C567" s="0" t="s">
        <v>6866</v>
      </c>
      <c r="D567" s="0" t="s">
        <v>2297</v>
      </c>
      <c r="E567" s="0" t="s">
        <v>6864</v>
      </c>
      <c r="F567" s="0" t="n">
        <v>1</v>
      </c>
      <c r="G567" s="0" t="s">
        <v>2298</v>
      </c>
      <c r="H567" s="0" t="s">
        <v>2170</v>
      </c>
      <c r="I567" s="0" t="s">
        <v>2170</v>
      </c>
      <c r="J567" s="0" t="s">
        <v>2170</v>
      </c>
      <c r="K567" s="0" t="s">
        <v>2170</v>
      </c>
      <c r="L567" s="0" t="s">
        <v>2170</v>
      </c>
      <c r="M567" s="0" t="s">
        <v>2170</v>
      </c>
      <c r="N567" s="0" t="n">
        <f aca="false">FALSE()</f>
        <v>0</v>
      </c>
      <c r="O567" s="0" t="s">
        <v>6867</v>
      </c>
      <c r="P567" s="0" t="s">
        <v>2300</v>
      </c>
      <c r="Q567" s="380" t="n">
        <v>25569.125</v>
      </c>
      <c r="R567" s="0" t="n">
        <v>1382652943</v>
      </c>
      <c r="S567" s="0" t="s">
        <v>2301</v>
      </c>
      <c r="T567" s="0" t="s">
        <v>2302</v>
      </c>
      <c r="U567" s="0" t="s">
        <v>2365</v>
      </c>
      <c r="V567" s="0" t="n">
        <v>3600000000</v>
      </c>
      <c r="W567" s="0" t="s">
        <v>6868</v>
      </c>
      <c r="X567" s="0" t="n">
        <v>4</v>
      </c>
      <c r="Y567" s="0" t="n">
        <f aca="false">FALSE()</f>
        <v>0</v>
      </c>
      <c r="Z567" s="0" t="n">
        <f aca="false">FALSE()</f>
        <v>0</v>
      </c>
      <c r="AA567" s="0" t="n">
        <f aca="false">FALSE()</f>
        <v>0</v>
      </c>
      <c r="AB567" s="0" t="n">
        <f aca="false">TRUE()</f>
        <v>1</v>
      </c>
      <c r="AC567" s="0" t="n">
        <v>1</v>
      </c>
      <c r="AD567" s="0" t="s">
        <v>2129</v>
      </c>
      <c r="AE567" s="0" t="n">
        <f aca="false">TRUE()</f>
        <v>1</v>
      </c>
      <c r="AF567" s="0" t="s">
        <v>6869</v>
      </c>
      <c r="AG567" s="0" t="n">
        <v>2</v>
      </c>
      <c r="AH567" s="0" t="s">
        <v>6870</v>
      </c>
      <c r="AI567" s="0" t="s">
        <v>6871</v>
      </c>
      <c r="AJ567" s="0" t="n">
        <v>0</v>
      </c>
      <c r="AK567" s="0" t="s">
        <v>2118</v>
      </c>
      <c r="AL567" s="0" t="n">
        <f aca="false">FALSE()</f>
        <v>0</v>
      </c>
      <c r="AM567" s="0" t="n">
        <f aca="false">TRUE()</f>
        <v>1</v>
      </c>
      <c r="AN567" s="0" t="n">
        <f aca="false">FALSE()</f>
        <v>0</v>
      </c>
      <c r="AO567" s="0" t="n">
        <f aca="false">FALSE()</f>
        <v>0</v>
      </c>
      <c r="AP567" s="0" t="n">
        <f aca="false">FALSE()</f>
        <v>0</v>
      </c>
      <c r="AQ567" s="380" t="n">
        <v>43123.7027777778</v>
      </c>
      <c r="AR567" s="380" t="n">
        <v>32398.1666666667</v>
      </c>
      <c r="AS567" s="0" t="s">
        <v>6872</v>
      </c>
      <c r="AT567" s="0" t="s">
        <v>2170</v>
      </c>
      <c r="AU567" s="0" t="s">
        <v>2170</v>
      </c>
    </row>
    <row r="568" customFormat="false" ht="15" hidden="true" customHeight="false" outlineLevel="0" collapsed="false">
      <c r="A568" s="0" t="s">
        <v>6873</v>
      </c>
      <c r="B568" s="0" t="s">
        <v>6874</v>
      </c>
      <c r="C568" s="0" t="s">
        <v>6875</v>
      </c>
      <c r="D568" s="0" t="s">
        <v>2297</v>
      </c>
      <c r="E568" s="0" t="s">
        <v>6873</v>
      </c>
      <c r="F568" s="0" t="n">
        <v>1</v>
      </c>
      <c r="G568" s="0" t="s">
        <v>2298</v>
      </c>
      <c r="H568" s="0" t="s">
        <v>2170</v>
      </c>
      <c r="I568" s="0" t="s">
        <v>2170</v>
      </c>
      <c r="J568" s="0" t="s">
        <v>2170</v>
      </c>
      <c r="K568" s="0" t="s">
        <v>2170</v>
      </c>
      <c r="L568" s="0" t="s">
        <v>2170</v>
      </c>
      <c r="M568" s="0" t="s">
        <v>2170</v>
      </c>
      <c r="N568" s="0" t="n">
        <f aca="false">FALSE()</f>
        <v>0</v>
      </c>
      <c r="O568" s="0" t="s">
        <v>6876</v>
      </c>
      <c r="P568" s="0" t="s">
        <v>2300</v>
      </c>
      <c r="Q568" s="380" t="n">
        <v>25569.125</v>
      </c>
      <c r="R568" s="0" t="n">
        <v>100000000</v>
      </c>
      <c r="S568" s="0" t="s">
        <v>2301</v>
      </c>
      <c r="T568" s="0" t="s">
        <v>2302</v>
      </c>
      <c r="U568" s="0" t="s">
        <v>2684</v>
      </c>
      <c r="V568" s="0" t="n">
        <v>0</v>
      </c>
      <c r="W568" s="0" t="s">
        <v>2321</v>
      </c>
      <c r="X568" s="0" t="n">
        <v>4</v>
      </c>
      <c r="Y568" s="0" t="n">
        <f aca="false">FALSE()</f>
        <v>0</v>
      </c>
      <c r="Z568" s="0" t="n">
        <f aca="false">FALSE()</f>
        <v>0</v>
      </c>
      <c r="AA568" s="0" t="n">
        <f aca="false">FALSE()</f>
        <v>0</v>
      </c>
      <c r="AB568" s="0" t="n">
        <f aca="false">FALSE()</f>
        <v>0</v>
      </c>
      <c r="AC568" s="0" t="n">
        <v>1</v>
      </c>
      <c r="AD568" s="0" t="s">
        <v>2129</v>
      </c>
      <c r="AE568" s="0" t="n">
        <f aca="false">TRUE()</f>
        <v>1</v>
      </c>
      <c r="AF568" s="0" t="s">
        <v>6877</v>
      </c>
      <c r="AG568" s="0" t="n">
        <v>2</v>
      </c>
      <c r="AH568" s="0" t="s">
        <v>6878</v>
      </c>
      <c r="AI568" s="0" t="s">
        <v>6879</v>
      </c>
      <c r="AJ568" s="0" t="n">
        <v>0</v>
      </c>
      <c r="AK568" s="0" t="s">
        <v>2118</v>
      </c>
      <c r="AL568" s="0" t="n">
        <f aca="false">FALSE()</f>
        <v>0</v>
      </c>
      <c r="AM568" s="0" t="n">
        <f aca="false">TRUE()</f>
        <v>1</v>
      </c>
      <c r="AN568" s="0" t="n">
        <f aca="false">FALSE()</f>
        <v>0</v>
      </c>
      <c r="AO568" s="0" t="n">
        <f aca="false">FALSE()</f>
        <v>0</v>
      </c>
      <c r="AP568" s="0" t="n">
        <f aca="false">FALSE()</f>
        <v>0</v>
      </c>
      <c r="AQ568" s="380" t="n">
        <v>43627.6875</v>
      </c>
      <c r="AR568" s="380" t="n">
        <v>33988.125</v>
      </c>
      <c r="AS568" s="0" t="s">
        <v>6880</v>
      </c>
      <c r="AT568" s="0" t="s">
        <v>2170</v>
      </c>
      <c r="AU568" s="0" t="s">
        <v>2170</v>
      </c>
    </row>
    <row r="569" customFormat="false" ht="15" hidden="true" customHeight="false" outlineLevel="0" collapsed="false">
      <c r="A569" s="0" t="s">
        <v>6881</v>
      </c>
      <c r="B569" s="0" t="s">
        <v>6882</v>
      </c>
      <c r="C569" s="0" t="s">
        <v>6883</v>
      </c>
      <c r="D569" s="0" t="s">
        <v>2297</v>
      </c>
      <c r="E569" s="0" t="s">
        <v>6881</v>
      </c>
      <c r="F569" s="0" t="n">
        <v>1</v>
      </c>
      <c r="G569" s="0" t="s">
        <v>2298</v>
      </c>
      <c r="H569" s="0" t="s">
        <v>2170</v>
      </c>
      <c r="I569" s="0" t="s">
        <v>2170</v>
      </c>
      <c r="J569" s="0" t="s">
        <v>2170</v>
      </c>
      <c r="K569" s="0" t="s">
        <v>2170</v>
      </c>
      <c r="L569" s="0" t="s">
        <v>2170</v>
      </c>
      <c r="M569" s="0" t="s">
        <v>2170</v>
      </c>
      <c r="N569" s="0" t="n">
        <f aca="false">FALSE()</f>
        <v>0</v>
      </c>
      <c r="O569" s="0" t="s">
        <v>6884</v>
      </c>
      <c r="P569" s="0" t="s">
        <v>2300</v>
      </c>
      <c r="Q569" s="380" t="n">
        <v>25569.125</v>
      </c>
      <c r="R569" s="0" t="n">
        <v>29368320</v>
      </c>
      <c r="S569" s="0" t="s">
        <v>2301</v>
      </c>
      <c r="T569" s="0" t="s">
        <v>2302</v>
      </c>
      <c r="U569" s="0" t="s">
        <v>2365</v>
      </c>
      <c r="V569" s="0" t="n">
        <v>200000000</v>
      </c>
      <c r="W569" s="0" t="s">
        <v>2409</v>
      </c>
      <c r="X569" s="0" t="n">
        <v>4</v>
      </c>
      <c r="Y569" s="0" t="n">
        <f aca="false">FALSE()</f>
        <v>0</v>
      </c>
      <c r="Z569" s="0" t="n">
        <f aca="false">FALSE()</f>
        <v>0</v>
      </c>
      <c r="AA569" s="0" t="n">
        <f aca="false">FALSE()</f>
        <v>0</v>
      </c>
      <c r="AB569" s="0" t="n">
        <f aca="false">FALSE()</f>
        <v>0</v>
      </c>
      <c r="AC569" s="0" t="n">
        <v>1</v>
      </c>
      <c r="AD569" s="0" t="s">
        <v>2129</v>
      </c>
      <c r="AE569" s="0" t="n">
        <f aca="false">TRUE()</f>
        <v>1</v>
      </c>
      <c r="AF569" s="0" t="s">
        <v>6885</v>
      </c>
      <c r="AG569" s="0" t="n">
        <v>2</v>
      </c>
      <c r="AH569" s="0" t="s">
        <v>6886</v>
      </c>
      <c r="AI569" s="0" t="s">
        <v>6887</v>
      </c>
      <c r="AJ569" s="0" t="n">
        <v>0</v>
      </c>
      <c r="AK569" s="0" t="s">
        <v>2118</v>
      </c>
      <c r="AL569" s="0" t="n">
        <f aca="false">FALSE()</f>
        <v>0</v>
      </c>
      <c r="AM569" s="0" t="n">
        <f aca="false">TRUE()</f>
        <v>1</v>
      </c>
      <c r="AN569" s="0" t="n">
        <f aca="false">FALSE()</f>
        <v>0</v>
      </c>
      <c r="AO569" s="0" t="n">
        <f aca="false">FALSE()</f>
        <v>0</v>
      </c>
      <c r="AP569" s="0" t="n">
        <f aca="false">FALSE()</f>
        <v>0</v>
      </c>
      <c r="AQ569" s="380" t="n">
        <v>43769.6875</v>
      </c>
      <c r="AR569" s="380" t="n">
        <v>43769.4166666667</v>
      </c>
      <c r="AS569" s="0" t="s">
        <v>6888</v>
      </c>
      <c r="AT569" s="0" t="s">
        <v>2170</v>
      </c>
      <c r="AU569" s="0" t="s">
        <v>2170</v>
      </c>
    </row>
    <row r="570" customFormat="false" ht="15" hidden="true" customHeight="false" outlineLevel="0" collapsed="false">
      <c r="A570" s="0" t="s">
        <v>6889</v>
      </c>
      <c r="B570" s="0" t="s">
        <v>6890</v>
      </c>
      <c r="C570" s="0" t="s">
        <v>6891</v>
      </c>
      <c r="D570" s="0" t="s">
        <v>2297</v>
      </c>
      <c r="E570" s="0" t="s">
        <v>6889</v>
      </c>
      <c r="F570" s="0" t="n">
        <v>1</v>
      </c>
      <c r="G570" s="0" t="s">
        <v>2298</v>
      </c>
      <c r="H570" s="0" t="s">
        <v>2170</v>
      </c>
      <c r="I570" s="0" t="s">
        <v>2170</v>
      </c>
      <c r="J570" s="0" t="s">
        <v>2170</v>
      </c>
      <c r="K570" s="0" t="s">
        <v>2170</v>
      </c>
      <c r="L570" s="0" t="s">
        <v>2170</v>
      </c>
      <c r="M570" s="0" t="s">
        <v>2170</v>
      </c>
      <c r="N570" s="0" t="n">
        <f aca="false">FALSE()</f>
        <v>0</v>
      </c>
      <c r="O570" s="0" t="s">
        <v>6892</v>
      </c>
      <c r="P570" s="0" t="s">
        <v>2300</v>
      </c>
      <c r="Q570" s="380" t="n">
        <v>25569.125</v>
      </c>
      <c r="R570" s="0" t="n">
        <v>40942185</v>
      </c>
      <c r="S570" s="0" t="s">
        <v>2301</v>
      </c>
      <c r="T570" s="0" t="s">
        <v>2302</v>
      </c>
      <c r="U570" s="0" t="s">
        <v>5737</v>
      </c>
      <c r="V570" s="0" t="n">
        <v>100000000</v>
      </c>
      <c r="W570" s="0" t="s">
        <v>2366</v>
      </c>
      <c r="X570" s="0" t="n">
        <v>4</v>
      </c>
      <c r="Y570" s="0" t="n">
        <f aca="false">FALSE()</f>
        <v>0</v>
      </c>
      <c r="Z570" s="0" t="n">
        <f aca="false">FALSE()</f>
        <v>0</v>
      </c>
      <c r="AA570" s="0" t="n">
        <f aca="false">FALSE()</f>
        <v>0</v>
      </c>
      <c r="AB570" s="0" t="n">
        <f aca="false">TRUE()</f>
        <v>1</v>
      </c>
      <c r="AC570" s="0" t="n">
        <v>1</v>
      </c>
      <c r="AD570" s="0" t="s">
        <v>2129</v>
      </c>
      <c r="AE570" s="0" t="n">
        <f aca="false">TRUE()</f>
        <v>1</v>
      </c>
      <c r="AF570" s="0" t="s">
        <v>6893</v>
      </c>
      <c r="AG570" s="0" t="n">
        <v>2</v>
      </c>
      <c r="AH570" s="0" t="s">
        <v>6894</v>
      </c>
      <c r="AI570" s="0" t="s">
        <v>6895</v>
      </c>
      <c r="AJ570" s="0" t="n">
        <v>0</v>
      </c>
      <c r="AK570" s="0" t="s">
        <v>2118</v>
      </c>
      <c r="AL570" s="0" t="n">
        <f aca="false">FALSE()</f>
        <v>0</v>
      </c>
      <c r="AM570" s="0" t="n">
        <f aca="false">TRUE()</f>
        <v>1</v>
      </c>
      <c r="AN570" s="0" t="n">
        <f aca="false">FALSE()</f>
        <v>0</v>
      </c>
      <c r="AO570" s="0" t="n">
        <f aca="false">FALSE()</f>
        <v>0</v>
      </c>
      <c r="AP570" s="0" t="n">
        <f aca="false">FALSE()</f>
        <v>0</v>
      </c>
      <c r="AQ570" s="380" t="n">
        <v>44480.6090277778</v>
      </c>
      <c r="AR570" s="380" t="n">
        <v>44480.4166666667</v>
      </c>
      <c r="AS570" s="0" t="s">
        <v>6896</v>
      </c>
      <c r="AT570" s="0" t="s">
        <v>2170</v>
      </c>
      <c r="AU570" s="0" t="s">
        <v>2170</v>
      </c>
    </row>
    <row r="571" customFormat="false" ht="15" hidden="true" customHeight="false" outlineLevel="0" collapsed="false">
      <c r="A571" s="0" t="s">
        <v>6897</v>
      </c>
      <c r="B571" s="0" t="s">
        <v>6898</v>
      </c>
      <c r="C571" s="0" t="s">
        <v>6899</v>
      </c>
      <c r="D571" s="0" t="s">
        <v>2297</v>
      </c>
      <c r="E571" s="0" t="s">
        <v>6897</v>
      </c>
      <c r="F571" s="0" t="n">
        <v>1</v>
      </c>
      <c r="G571" s="0" t="s">
        <v>2298</v>
      </c>
      <c r="H571" s="0" t="s">
        <v>2170</v>
      </c>
      <c r="I571" s="0" t="s">
        <v>2170</v>
      </c>
      <c r="J571" s="0" t="s">
        <v>2170</v>
      </c>
      <c r="K571" s="0" t="s">
        <v>2170</v>
      </c>
      <c r="L571" s="0" t="s">
        <v>2170</v>
      </c>
      <c r="M571" s="0" t="s">
        <v>2170</v>
      </c>
      <c r="N571" s="0" t="n">
        <f aca="false">FALSE()</f>
        <v>0</v>
      </c>
      <c r="O571" s="0" t="s">
        <v>6900</v>
      </c>
      <c r="P571" s="0" t="s">
        <v>2300</v>
      </c>
      <c r="Q571" s="380" t="n">
        <v>24473.125</v>
      </c>
      <c r="R571" s="0" t="n">
        <v>34729373</v>
      </c>
      <c r="S571" s="0" t="s">
        <v>2301</v>
      </c>
      <c r="T571" s="0" t="s">
        <v>2302</v>
      </c>
      <c r="U571" s="0" t="s">
        <v>2115</v>
      </c>
      <c r="V571" s="0" t="n">
        <v>100000000</v>
      </c>
      <c r="W571" s="0" t="s">
        <v>2356</v>
      </c>
      <c r="X571" s="0" t="n">
        <v>4</v>
      </c>
      <c r="Y571" s="0" t="n">
        <f aca="false">FALSE()</f>
        <v>0</v>
      </c>
      <c r="Z571" s="0" t="n">
        <f aca="false">FALSE()</f>
        <v>0</v>
      </c>
      <c r="AA571" s="0" t="n">
        <f aca="false">FALSE()</f>
        <v>0</v>
      </c>
      <c r="AB571" s="0" t="n">
        <f aca="false">TRUE()</f>
        <v>1</v>
      </c>
      <c r="AC571" s="0" t="n">
        <v>1</v>
      </c>
      <c r="AD571" s="0" t="s">
        <v>2129</v>
      </c>
      <c r="AE571" s="0" t="n">
        <f aca="false">TRUE()</f>
        <v>1</v>
      </c>
      <c r="AF571" s="0" t="s">
        <v>6901</v>
      </c>
      <c r="AG571" s="0" t="n">
        <v>2</v>
      </c>
      <c r="AH571" s="0" t="s">
        <v>6902</v>
      </c>
      <c r="AI571" s="0" t="s">
        <v>6903</v>
      </c>
      <c r="AJ571" s="0" t="n">
        <v>0</v>
      </c>
      <c r="AK571" s="0" t="s">
        <v>2118</v>
      </c>
      <c r="AL571" s="0" t="n">
        <f aca="false">FALSE()</f>
        <v>0</v>
      </c>
      <c r="AM571" s="0" t="n">
        <f aca="false">TRUE()</f>
        <v>1</v>
      </c>
      <c r="AN571" s="0" t="n">
        <f aca="false">FALSE()</f>
        <v>0</v>
      </c>
      <c r="AO571" s="0" t="n">
        <f aca="false">FALSE()</f>
        <v>0</v>
      </c>
      <c r="AP571" s="0" t="n">
        <f aca="false">FALSE()</f>
        <v>0</v>
      </c>
      <c r="AQ571" s="380" t="n">
        <v>43524.74375</v>
      </c>
      <c r="AR571" s="380" t="n">
        <v>32652.1666666667</v>
      </c>
      <c r="AS571" s="0" t="s">
        <v>6904</v>
      </c>
      <c r="AT571" s="0" t="s">
        <v>2170</v>
      </c>
      <c r="AU571" s="0" t="s">
        <v>2170</v>
      </c>
    </row>
    <row r="572" customFormat="false" ht="15" hidden="true" customHeight="false" outlineLevel="0" collapsed="false">
      <c r="A572" s="0" t="s">
        <v>6905</v>
      </c>
      <c r="B572" s="0" t="s">
        <v>6906</v>
      </c>
      <c r="C572" s="0" t="s">
        <v>6907</v>
      </c>
      <c r="D572" s="0" t="s">
        <v>2297</v>
      </c>
      <c r="E572" s="0" t="s">
        <v>6905</v>
      </c>
      <c r="F572" s="0" t="n">
        <v>1</v>
      </c>
      <c r="G572" s="0" t="s">
        <v>2298</v>
      </c>
      <c r="H572" s="0" t="s">
        <v>2170</v>
      </c>
      <c r="I572" s="0" t="s">
        <v>2170</v>
      </c>
      <c r="J572" s="0" t="s">
        <v>2170</v>
      </c>
      <c r="K572" s="0" t="s">
        <v>2170</v>
      </c>
      <c r="L572" s="0" t="s">
        <v>2170</v>
      </c>
      <c r="M572" s="0" t="s">
        <v>2170</v>
      </c>
      <c r="N572" s="0" t="n">
        <f aca="false">FALSE()</f>
        <v>0</v>
      </c>
      <c r="O572" s="0" t="s">
        <v>6908</v>
      </c>
      <c r="P572" s="0" t="s">
        <v>2300</v>
      </c>
      <c r="Q572" s="380" t="n">
        <v>25569.125</v>
      </c>
      <c r="R572" s="0" t="n">
        <v>84520951</v>
      </c>
      <c r="S572" s="0" t="s">
        <v>2301</v>
      </c>
      <c r="T572" s="0" t="s">
        <v>2302</v>
      </c>
      <c r="U572" s="0" t="s">
        <v>2330</v>
      </c>
      <c r="V572" s="0" t="n">
        <v>160000000</v>
      </c>
      <c r="W572" s="0" t="s">
        <v>2366</v>
      </c>
      <c r="X572" s="0" t="n">
        <v>4</v>
      </c>
      <c r="Y572" s="0" t="n">
        <f aca="false">FALSE()</f>
        <v>0</v>
      </c>
      <c r="Z572" s="0" t="n">
        <f aca="false">FALSE()</f>
        <v>0</v>
      </c>
      <c r="AA572" s="0" t="n">
        <f aca="false">FALSE()</f>
        <v>0</v>
      </c>
      <c r="AB572" s="0" t="n">
        <f aca="false">FALSE()</f>
        <v>0</v>
      </c>
      <c r="AC572" s="0" t="n">
        <v>1</v>
      </c>
      <c r="AD572" s="0" t="s">
        <v>2129</v>
      </c>
      <c r="AE572" s="0" t="n">
        <f aca="false">TRUE()</f>
        <v>1</v>
      </c>
      <c r="AF572" s="0" t="s">
        <v>6909</v>
      </c>
      <c r="AG572" s="0" t="n">
        <v>2</v>
      </c>
      <c r="AH572" s="0" t="s">
        <v>6910</v>
      </c>
      <c r="AI572" s="0" t="s">
        <v>6911</v>
      </c>
      <c r="AJ572" s="0" t="n">
        <v>0</v>
      </c>
      <c r="AK572" s="0" t="s">
        <v>2118</v>
      </c>
      <c r="AL572" s="0" t="n">
        <f aca="false">FALSE()</f>
        <v>0</v>
      </c>
      <c r="AM572" s="0" t="n">
        <f aca="false">TRUE()</f>
        <v>1</v>
      </c>
      <c r="AN572" s="0" t="n">
        <f aca="false">FALSE()</f>
        <v>0</v>
      </c>
      <c r="AO572" s="0" t="n">
        <f aca="false">FALSE()</f>
        <v>0</v>
      </c>
      <c r="AP572" s="0" t="n">
        <f aca="false">TRUE()</f>
        <v>1</v>
      </c>
      <c r="AQ572" s="380" t="n">
        <v>44558.70625</v>
      </c>
      <c r="AR572" s="380" t="n">
        <v>44558.4166666667</v>
      </c>
      <c r="AS572" s="0" t="s">
        <v>6912</v>
      </c>
      <c r="AT572" s="0" t="s">
        <v>2170</v>
      </c>
      <c r="AU572" s="0" t="s">
        <v>2170</v>
      </c>
    </row>
    <row r="573" customFormat="false" ht="15" hidden="true" customHeight="false" outlineLevel="0" collapsed="false">
      <c r="A573" s="0" t="s">
        <v>6913</v>
      </c>
      <c r="B573" s="0" t="s">
        <v>6914</v>
      </c>
      <c r="C573" s="0" t="s">
        <v>6915</v>
      </c>
      <c r="D573" s="0" t="s">
        <v>2297</v>
      </c>
      <c r="E573" s="0" t="s">
        <v>6913</v>
      </c>
      <c r="F573" s="0" t="n">
        <v>1</v>
      </c>
      <c r="G573" s="0" t="s">
        <v>2298</v>
      </c>
      <c r="H573" s="0" t="s">
        <v>2170</v>
      </c>
      <c r="I573" s="0" t="s">
        <v>2170</v>
      </c>
      <c r="J573" s="0" t="s">
        <v>2170</v>
      </c>
      <c r="K573" s="0" t="s">
        <v>2170</v>
      </c>
      <c r="L573" s="0" t="s">
        <v>2170</v>
      </c>
      <c r="M573" s="0" t="s">
        <v>2170</v>
      </c>
      <c r="N573" s="0" t="n">
        <f aca="false">FALSE()</f>
        <v>0</v>
      </c>
      <c r="O573" s="0" t="s">
        <v>6916</v>
      </c>
      <c r="P573" s="0" t="s">
        <v>2300</v>
      </c>
      <c r="Q573" s="380" t="n">
        <v>25569.125</v>
      </c>
      <c r="R573" s="0" t="n">
        <v>143607162</v>
      </c>
      <c r="S573" s="0" t="s">
        <v>2301</v>
      </c>
      <c r="T573" s="0" t="s">
        <v>2302</v>
      </c>
      <c r="U573" s="0" t="s">
        <v>2115</v>
      </c>
      <c r="V573" s="0" t="n">
        <v>500000000</v>
      </c>
      <c r="W573" s="0" t="s">
        <v>3351</v>
      </c>
      <c r="X573" s="0" t="n">
        <v>4</v>
      </c>
      <c r="Y573" s="0" t="n">
        <f aca="false">FALSE()</f>
        <v>0</v>
      </c>
      <c r="Z573" s="0" t="n">
        <f aca="false">FALSE()</f>
        <v>0</v>
      </c>
      <c r="AA573" s="0" t="n">
        <f aca="false">FALSE()</f>
        <v>0</v>
      </c>
      <c r="AB573" s="0" t="n">
        <f aca="false">TRUE()</f>
        <v>1</v>
      </c>
      <c r="AC573" s="0" t="n">
        <v>1</v>
      </c>
      <c r="AD573" s="0" t="s">
        <v>2129</v>
      </c>
      <c r="AE573" s="0" t="n">
        <f aca="false">TRUE()</f>
        <v>1</v>
      </c>
      <c r="AF573" s="0" t="s">
        <v>6917</v>
      </c>
      <c r="AG573" s="0" t="n">
        <v>2</v>
      </c>
      <c r="AH573" s="0" t="s">
        <v>6918</v>
      </c>
      <c r="AI573" s="0" t="s">
        <v>6919</v>
      </c>
      <c r="AJ573" s="0" t="n">
        <v>0</v>
      </c>
      <c r="AK573" s="0" t="s">
        <v>2118</v>
      </c>
      <c r="AL573" s="0" t="n">
        <f aca="false">FALSE()</f>
        <v>0</v>
      </c>
      <c r="AM573" s="0" t="n">
        <f aca="false">TRUE()</f>
        <v>1</v>
      </c>
      <c r="AN573" s="0" t="n">
        <f aca="false">FALSE()</f>
        <v>0</v>
      </c>
      <c r="AO573" s="0" t="n">
        <f aca="false">FALSE()</f>
        <v>0</v>
      </c>
      <c r="AP573" s="0" t="n">
        <f aca="false">FALSE()</f>
        <v>0</v>
      </c>
      <c r="AQ573" s="380" t="n">
        <v>43123.7291666667</v>
      </c>
      <c r="AR573" s="380" t="n">
        <v>32398.1666666667</v>
      </c>
      <c r="AS573" s="0" t="s">
        <v>6920</v>
      </c>
      <c r="AT573" s="0" t="s">
        <v>2170</v>
      </c>
      <c r="AU573" s="0" t="s">
        <v>2170</v>
      </c>
    </row>
    <row r="574" customFormat="false" ht="15" hidden="true" customHeight="false" outlineLevel="0" collapsed="false">
      <c r="A574" s="0" t="s">
        <v>6921</v>
      </c>
      <c r="B574" s="0" t="s">
        <v>6922</v>
      </c>
      <c r="C574" s="0" t="s">
        <v>6923</v>
      </c>
      <c r="D574" s="0" t="s">
        <v>2297</v>
      </c>
      <c r="E574" s="0" t="s">
        <v>6921</v>
      </c>
      <c r="F574" s="0" t="n">
        <v>1</v>
      </c>
      <c r="G574" s="0" t="s">
        <v>2298</v>
      </c>
      <c r="H574" s="0" t="s">
        <v>2170</v>
      </c>
      <c r="I574" s="0" t="s">
        <v>2170</v>
      </c>
      <c r="J574" s="0" t="s">
        <v>2170</v>
      </c>
      <c r="K574" s="0" t="s">
        <v>2170</v>
      </c>
      <c r="L574" s="0" t="s">
        <v>2170</v>
      </c>
      <c r="M574" s="0" t="s">
        <v>2170</v>
      </c>
      <c r="N574" s="0" t="n">
        <f aca="false">FALSE()</f>
        <v>0</v>
      </c>
      <c r="O574" s="0" t="s">
        <v>6924</v>
      </c>
      <c r="P574" s="0" t="s">
        <v>2300</v>
      </c>
      <c r="Q574" s="380" t="n">
        <v>34275.125</v>
      </c>
      <c r="R574" s="0" t="n">
        <v>28142916</v>
      </c>
      <c r="S574" s="0" t="s">
        <v>2301</v>
      </c>
      <c r="T574" s="0" t="s">
        <v>2302</v>
      </c>
      <c r="U574" s="0" t="s">
        <v>2365</v>
      </c>
      <c r="V574" s="0" t="n">
        <v>58000000</v>
      </c>
      <c r="W574" s="0" t="s">
        <v>2366</v>
      </c>
      <c r="X574" s="0" t="n">
        <v>4</v>
      </c>
      <c r="Y574" s="0" t="n">
        <f aca="false">FALSE()</f>
        <v>0</v>
      </c>
      <c r="Z574" s="0" t="n">
        <f aca="false">FALSE()</f>
        <v>0</v>
      </c>
      <c r="AA574" s="0" t="n">
        <f aca="false">FALSE()</f>
        <v>0</v>
      </c>
      <c r="AB574" s="0" t="n">
        <f aca="false">FALSE()</f>
        <v>0</v>
      </c>
      <c r="AC574" s="0" t="n">
        <v>1</v>
      </c>
      <c r="AD574" s="0" t="s">
        <v>2129</v>
      </c>
      <c r="AE574" s="0" t="n">
        <f aca="false">TRUE()</f>
        <v>1</v>
      </c>
      <c r="AF574" s="0" t="s">
        <v>6925</v>
      </c>
      <c r="AG574" s="0" t="n">
        <v>2</v>
      </c>
      <c r="AH574" s="0" t="s">
        <v>6926</v>
      </c>
      <c r="AI574" s="0" t="s">
        <v>6927</v>
      </c>
      <c r="AJ574" s="0" t="n">
        <v>0</v>
      </c>
      <c r="AK574" s="0" t="s">
        <v>2118</v>
      </c>
      <c r="AL574" s="0" t="n">
        <f aca="false">FALSE()</f>
        <v>0</v>
      </c>
      <c r="AM574" s="0" t="n">
        <f aca="false">TRUE()</f>
        <v>1</v>
      </c>
      <c r="AN574" s="0" t="n">
        <f aca="false">FALSE()</f>
        <v>0</v>
      </c>
      <c r="AO574" s="0" t="n">
        <f aca="false">FALSE()</f>
        <v>0</v>
      </c>
      <c r="AP574" s="0" t="n">
        <f aca="false">FALSE()</f>
        <v>0</v>
      </c>
      <c r="AQ574" s="380" t="n">
        <v>43769.6875</v>
      </c>
      <c r="AR574" s="380" t="n">
        <v>43769.4166666667</v>
      </c>
      <c r="AS574" s="0" t="s">
        <v>6928</v>
      </c>
      <c r="AT574" s="0" t="s">
        <v>2170</v>
      </c>
      <c r="AU574" s="0" t="s">
        <v>2170</v>
      </c>
    </row>
    <row r="575" customFormat="false" ht="15" hidden="true" customHeight="false" outlineLevel="0" collapsed="false">
      <c r="A575" s="0" t="s">
        <v>6929</v>
      </c>
      <c r="B575" s="0" t="s">
        <v>6930</v>
      </c>
      <c r="C575" s="0" t="s">
        <v>6931</v>
      </c>
      <c r="D575" s="0" t="s">
        <v>2297</v>
      </c>
      <c r="E575" s="0" t="s">
        <v>6929</v>
      </c>
      <c r="F575" s="0" t="n">
        <v>1</v>
      </c>
      <c r="G575" s="0" t="s">
        <v>2298</v>
      </c>
      <c r="H575" s="0" t="s">
        <v>2170</v>
      </c>
      <c r="I575" s="0" t="s">
        <v>2170</v>
      </c>
      <c r="J575" s="0" t="s">
        <v>2170</v>
      </c>
      <c r="K575" s="0" t="s">
        <v>2170</v>
      </c>
      <c r="L575" s="0" t="s">
        <v>2170</v>
      </c>
      <c r="M575" s="0" t="s">
        <v>2170</v>
      </c>
      <c r="N575" s="0" t="n">
        <f aca="false">FALSE()</f>
        <v>0</v>
      </c>
      <c r="O575" s="0" t="s">
        <v>6932</v>
      </c>
      <c r="P575" s="0" t="s">
        <v>2300</v>
      </c>
      <c r="Q575" s="380" t="n">
        <v>25569.125</v>
      </c>
      <c r="R575" s="0" t="n">
        <v>21525585</v>
      </c>
      <c r="S575" s="0" t="s">
        <v>2301</v>
      </c>
      <c r="T575" s="0" t="s">
        <v>2302</v>
      </c>
      <c r="U575" s="0" t="s">
        <v>2115</v>
      </c>
      <c r="V575" s="0" t="n">
        <v>75000000</v>
      </c>
      <c r="W575" s="0" t="s">
        <v>2356</v>
      </c>
      <c r="X575" s="0" t="n">
        <v>4</v>
      </c>
      <c r="Y575" s="0" t="n">
        <f aca="false">FALSE()</f>
        <v>0</v>
      </c>
      <c r="Z575" s="0" t="n">
        <f aca="false">FALSE()</f>
        <v>0</v>
      </c>
      <c r="AA575" s="0" t="n">
        <f aca="false">FALSE()</f>
        <v>0</v>
      </c>
      <c r="AB575" s="0" t="n">
        <f aca="false">TRUE()</f>
        <v>1</v>
      </c>
      <c r="AC575" s="0" t="n">
        <v>1</v>
      </c>
      <c r="AD575" s="0" t="s">
        <v>2129</v>
      </c>
      <c r="AE575" s="0" t="n">
        <f aca="false">TRUE()</f>
        <v>1</v>
      </c>
      <c r="AF575" s="0" t="s">
        <v>6933</v>
      </c>
      <c r="AG575" s="0" t="n">
        <v>2</v>
      </c>
      <c r="AH575" s="0" t="s">
        <v>6934</v>
      </c>
      <c r="AI575" s="0" t="s">
        <v>6935</v>
      </c>
      <c r="AJ575" s="0" t="n">
        <v>0</v>
      </c>
      <c r="AK575" s="0" t="s">
        <v>2118</v>
      </c>
      <c r="AL575" s="0" t="n">
        <f aca="false">FALSE()</f>
        <v>0</v>
      </c>
      <c r="AM575" s="0" t="n">
        <f aca="false">TRUE()</f>
        <v>1</v>
      </c>
      <c r="AN575" s="0" t="n">
        <f aca="false">FALSE()</f>
        <v>0</v>
      </c>
      <c r="AO575" s="0" t="n">
        <f aca="false">FALSE()</f>
        <v>0</v>
      </c>
      <c r="AP575" s="0" t="n">
        <f aca="false">FALSE()</f>
        <v>0</v>
      </c>
      <c r="AQ575" s="380" t="n">
        <v>43969.6881944445</v>
      </c>
      <c r="AR575" s="380" t="n">
        <v>43969.4166666667</v>
      </c>
      <c r="AS575" s="0" t="s">
        <v>6936</v>
      </c>
      <c r="AT575" s="0" t="s">
        <v>2170</v>
      </c>
      <c r="AU575" s="0" t="s">
        <v>2170</v>
      </c>
    </row>
    <row r="576" customFormat="false" ht="15" hidden="true" customHeight="false" outlineLevel="0" collapsed="false">
      <c r="A576" s="0" t="s">
        <v>6937</v>
      </c>
      <c r="B576" s="0" t="s">
        <v>6938</v>
      </c>
      <c r="C576" s="0" t="s">
        <v>6939</v>
      </c>
      <c r="D576" s="0" t="s">
        <v>2297</v>
      </c>
      <c r="E576" s="0" t="s">
        <v>6937</v>
      </c>
      <c r="F576" s="0" t="n">
        <v>1</v>
      </c>
      <c r="G576" s="0" t="s">
        <v>2298</v>
      </c>
      <c r="H576" s="0" t="s">
        <v>2170</v>
      </c>
      <c r="I576" s="0" t="s">
        <v>2170</v>
      </c>
      <c r="J576" s="0" t="s">
        <v>2170</v>
      </c>
      <c r="K576" s="0" t="s">
        <v>2170</v>
      </c>
      <c r="L576" s="0" t="s">
        <v>2170</v>
      </c>
      <c r="M576" s="0" t="s">
        <v>2170</v>
      </c>
      <c r="N576" s="0" t="n">
        <f aca="false">FALSE()</f>
        <v>0</v>
      </c>
      <c r="O576" s="0" t="s">
        <v>6940</v>
      </c>
      <c r="P576" s="0" t="s">
        <v>2300</v>
      </c>
      <c r="Q576" s="380" t="n">
        <v>25569.125</v>
      </c>
      <c r="R576" s="0" t="n">
        <v>1767175532</v>
      </c>
      <c r="S576" s="0" t="s">
        <v>2301</v>
      </c>
      <c r="T576" s="0" t="s">
        <v>2302</v>
      </c>
      <c r="U576" s="0" t="s">
        <v>2330</v>
      </c>
      <c r="V576" s="0" t="n">
        <v>4000000000</v>
      </c>
      <c r="W576" s="0" t="s">
        <v>2366</v>
      </c>
      <c r="X576" s="0" t="n">
        <v>4</v>
      </c>
      <c r="Y576" s="0" t="n">
        <f aca="false">FALSE()</f>
        <v>0</v>
      </c>
      <c r="Z576" s="0" t="n">
        <f aca="false">FALSE()</f>
        <v>0</v>
      </c>
      <c r="AA576" s="0" t="n">
        <f aca="false">FALSE()</f>
        <v>0</v>
      </c>
      <c r="AB576" s="0" t="n">
        <f aca="false">TRUE()</f>
        <v>1</v>
      </c>
      <c r="AC576" s="0" t="n">
        <v>1</v>
      </c>
      <c r="AD576" s="0" t="s">
        <v>2129</v>
      </c>
      <c r="AE576" s="0" t="n">
        <f aca="false">TRUE()</f>
        <v>1</v>
      </c>
      <c r="AF576" s="0" t="s">
        <v>6941</v>
      </c>
      <c r="AG576" s="0" t="n">
        <v>2</v>
      </c>
      <c r="AH576" s="0" t="s">
        <v>6942</v>
      </c>
      <c r="AI576" s="0" t="s">
        <v>6943</v>
      </c>
      <c r="AJ576" s="0" t="n">
        <v>0</v>
      </c>
      <c r="AK576" s="0" t="s">
        <v>2118</v>
      </c>
      <c r="AL576" s="0" t="n">
        <f aca="false">FALSE()</f>
        <v>0</v>
      </c>
      <c r="AM576" s="0" t="n">
        <f aca="false">TRUE()</f>
        <v>1</v>
      </c>
      <c r="AN576" s="0" t="n">
        <f aca="false">FALSE()</f>
        <v>0</v>
      </c>
      <c r="AO576" s="0" t="n">
        <f aca="false">FALSE()</f>
        <v>0</v>
      </c>
      <c r="AP576" s="0" t="n">
        <f aca="false">FALSE()</f>
        <v>0</v>
      </c>
      <c r="AQ576" s="380" t="n">
        <v>43123.4402777778</v>
      </c>
      <c r="AR576" s="380" t="n">
        <v>41253.1666666667</v>
      </c>
      <c r="AS576" s="0" t="s">
        <v>6944</v>
      </c>
      <c r="AT576" s="0" t="s">
        <v>2170</v>
      </c>
      <c r="AU576" s="0" t="s">
        <v>2170</v>
      </c>
    </row>
    <row r="577" customFormat="false" ht="15" hidden="true" customHeight="false" outlineLevel="0" collapsed="false">
      <c r="A577" s="0" t="s">
        <v>6945</v>
      </c>
      <c r="B577" s="0" t="s">
        <v>6946</v>
      </c>
      <c r="C577" s="0" t="s">
        <v>6947</v>
      </c>
      <c r="D577" s="0" t="s">
        <v>2297</v>
      </c>
      <c r="E577" s="0" t="s">
        <v>6945</v>
      </c>
      <c r="F577" s="0" t="n">
        <v>1</v>
      </c>
      <c r="G577" s="0" t="s">
        <v>2298</v>
      </c>
      <c r="H577" s="0" t="s">
        <v>2170</v>
      </c>
      <c r="I577" s="0" t="s">
        <v>2170</v>
      </c>
      <c r="J577" s="0" t="s">
        <v>2170</v>
      </c>
      <c r="K577" s="0" t="s">
        <v>2170</v>
      </c>
      <c r="L577" s="0" t="s">
        <v>2170</v>
      </c>
      <c r="M577" s="0" t="s">
        <v>2170</v>
      </c>
      <c r="N577" s="0" t="n">
        <f aca="false">FALSE()</f>
        <v>0</v>
      </c>
      <c r="O577" s="0" t="s">
        <v>6948</v>
      </c>
      <c r="P577" s="0" t="s">
        <v>2300</v>
      </c>
      <c r="Q577" s="380" t="n">
        <v>25569.125</v>
      </c>
      <c r="R577" s="0" t="n">
        <v>66920130</v>
      </c>
      <c r="S577" s="0" t="s">
        <v>2301</v>
      </c>
      <c r="T577" s="0" t="s">
        <v>2302</v>
      </c>
      <c r="U577" s="0" t="s">
        <v>2365</v>
      </c>
      <c r="V577" s="0" t="n">
        <v>0</v>
      </c>
      <c r="W577" s="0" t="s">
        <v>2366</v>
      </c>
      <c r="X577" s="0" t="n">
        <v>4</v>
      </c>
      <c r="Y577" s="0" t="n">
        <f aca="false">FALSE()</f>
        <v>0</v>
      </c>
      <c r="Z577" s="0" t="n">
        <f aca="false">FALSE()</f>
        <v>0</v>
      </c>
      <c r="AA577" s="0" t="n">
        <f aca="false">FALSE()</f>
        <v>0</v>
      </c>
      <c r="AB577" s="0" t="n">
        <f aca="false">TRUE()</f>
        <v>1</v>
      </c>
      <c r="AC577" s="0" t="n">
        <v>1</v>
      </c>
      <c r="AD577" s="0" t="s">
        <v>2129</v>
      </c>
      <c r="AE577" s="0" t="n">
        <f aca="false">TRUE()</f>
        <v>1</v>
      </c>
      <c r="AF577" s="0" t="s">
        <v>6949</v>
      </c>
      <c r="AG577" s="0" t="n">
        <v>2</v>
      </c>
      <c r="AH577" s="0" t="s">
        <v>6950</v>
      </c>
      <c r="AI577" s="0" t="s">
        <v>6951</v>
      </c>
      <c r="AJ577" s="0" t="n">
        <v>0</v>
      </c>
      <c r="AK577" s="0" t="s">
        <v>2118</v>
      </c>
      <c r="AL577" s="0" t="n">
        <f aca="false">FALSE()</f>
        <v>0</v>
      </c>
      <c r="AM577" s="0" t="n">
        <f aca="false">TRUE()</f>
        <v>1</v>
      </c>
      <c r="AN577" s="0" t="n">
        <f aca="false">FALSE()</f>
        <v>0</v>
      </c>
      <c r="AO577" s="0" t="n">
        <f aca="false">FALSE()</f>
        <v>0</v>
      </c>
      <c r="AP577" s="0" t="n">
        <f aca="false">FALSE()</f>
        <v>0</v>
      </c>
      <c r="AQ577" s="380" t="n">
        <v>43496.7298611111</v>
      </c>
      <c r="AR577" s="380" t="n">
        <v>40126.125</v>
      </c>
      <c r="AS577" s="0" t="s">
        <v>6952</v>
      </c>
      <c r="AT577" s="0" t="s">
        <v>2170</v>
      </c>
      <c r="AU577" s="0" t="s">
        <v>2170</v>
      </c>
    </row>
    <row r="578" customFormat="false" ht="15" hidden="true" customHeight="false" outlineLevel="0" collapsed="false">
      <c r="A578" s="0" t="s">
        <v>6953</v>
      </c>
      <c r="B578" s="0" t="s">
        <v>6954</v>
      </c>
      <c r="C578" s="0" t="s">
        <v>6955</v>
      </c>
      <c r="D578" s="0" t="s">
        <v>2297</v>
      </c>
      <c r="E578" s="0" t="s">
        <v>6953</v>
      </c>
      <c r="F578" s="0" t="n">
        <v>1</v>
      </c>
      <c r="G578" s="0" t="s">
        <v>2298</v>
      </c>
      <c r="H578" s="0" t="s">
        <v>2170</v>
      </c>
      <c r="I578" s="0" t="s">
        <v>2170</v>
      </c>
      <c r="J578" s="0" t="s">
        <v>2170</v>
      </c>
      <c r="K578" s="0" t="s">
        <v>2170</v>
      </c>
      <c r="L578" s="0" t="s">
        <v>2170</v>
      </c>
      <c r="M578" s="0" t="s">
        <v>2170</v>
      </c>
      <c r="N578" s="0" t="n">
        <f aca="false">FALSE()</f>
        <v>0</v>
      </c>
      <c r="O578" s="0" t="s">
        <v>6956</v>
      </c>
      <c r="P578" s="0" t="s">
        <v>2300</v>
      </c>
      <c r="Q578" s="380" t="n">
        <v>25569.125</v>
      </c>
      <c r="R578" s="0" t="n">
        <v>121105357</v>
      </c>
      <c r="S578" s="0" t="s">
        <v>2301</v>
      </c>
      <c r="T578" s="0" t="s">
        <v>2302</v>
      </c>
      <c r="U578" s="0" t="s">
        <v>2365</v>
      </c>
      <c r="V578" s="0" t="n">
        <v>200000000</v>
      </c>
      <c r="W578" s="0" t="s">
        <v>2366</v>
      </c>
      <c r="X578" s="0" t="n">
        <v>4</v>
      </c>
      <c r="Y578" s="0" t="n">
        <f aca="false">FALSE()</f>
        <v>0</v>
      </c>
      <c r="Z578" s="0" t="n">
        <f aca="false">FALSE()</f>
        <v>0</v>
      </c>
      <c r="AA578" s="0" t="n">
        <f aca="false">FALSE()</f>
        <v>0</v>
      </c>
      <c r="AB578" s="0" t="n">
        <f aca="false">TRUE()</f>
        <v>1</v>
      </c>
      <c r="AC578" s="0" t="n">
        <v>1</v>
      </c>
      <c r="AD578" s="0" t="s">
        <v>2129</v>
      </c>
      <c r="AE578" s="0" t="n">
        <f aca="false">TRUE()</f>
        <v>1</v>
      </c>
      <c r="AF578" s="0" t="s">
        <v>6957</v>
      </c>
      <c r="AG578" s="0" t="n">
        <v>2</v>
      </c>
      <c r="AH578" s="0" t="s">
        <v>6958</v>
      </c>
      <c r="AI578" s="0" t="s">
        <v>6959</v>
      </c>
      <c r="AJ578" s="0" t="n">
        <v>0</v>
      </c>
      <c r="AK578" s="0" t="s">
        <v>2118</v>
      </c>
      <c r="AL578" s="0" t="n">
        <f aca="false">FALSE()</f>
        <v>0</v>
      </c>
      <c r="AM578" s="0" t="n">
        <f aca="false">TRUE()</f>
        <v>1</v>
      </c>
      <c r="AN578" s="0" t="n">
        <f aca="false">FALSE()</f>
        <v>0</v>
      </c>
      <c r="AO578" s="0" t="n">
        <f aca="false">FALSE()</f>
        <v>0</v>
      </c>
      <c r="AP578" s="0" t="n">
        <f aca="false">FALSE()</f>
        <v>0</v>
      </c>
      <c r="AQ578" s="380" t="n">
        <v>44475.8402777778</v>
      </c>
      <c r="AR578" s="380" t="n">
        <v>44481.4166666667</v>
      </c>
      <c r="AS578" s="0" t="s">
        <v>6960</v>
      </c>
      <c r="AT578" s="0" t="s">
        <v>2170</v>
      </c>
      <c r="AU578" s="0" t="s">
        <v>2170</v>
      </c>
    </row>
    <row r="579" customFormat="false" ht="15" hidden="true" customHeight="false" outlineLevel="0" collapsed="false">
      <c r="A579" s="0" t="s">
        <v>6961</v>
      </c>
      <c r="B579" s="0" t="s">
        <v>6962</v>
      </c>
      <c r="C579" s="0" t="s">
        <v>6963</v>
      </c>
      <c r="D579" s="0" t="s">
        <v>2297</v>
      </c>
      <c r="E579" s="0" t="s">
        <v>6961</v>
      </c>
      <c r="F579" s="0" t="n">
        <v>1</v>
      </c>
      <c r="G579" s="0" t="s">
        <v>2298</v>
      </c>
      <c r="H579" s="0" t="s">
        <v>2170</v>
      </c>
      <c r="I579" s="0" t="s">
        <v>2170</v>
      </c>
      <c r="J579" s="0" t="s">
        <v>2170</v>
      </c>
      <c r="K579" s="0" t="s">
        <v>2170</v>
      </c>
      <c r="L579" s="0" t="s">
        <v>2170</v>
      </c>
      <c r="M579" s="0" t="s">
        <v>2170</v>
      </c>
      <c r="N579" s="0" t="n">
        <f aca="false">FALSE()</f>
        <v>0</v>
      </c>
      <c r="O579" s="0" t="s">
        <v>6964</v>
      </c>
      <c r="P579" s="0" t="s">
        <v>2300</v>
      </c>
      <c r="Q579" s="380" t="n">
        <v>25569.125</v>
      </c>
      <c r="R579" s="0" t="n">
        <v>200174540</v>
      </c>
      <c r="S579" s="0" t="s">
        <v>2301</v>
      </c>
      <c r="T579" s="0" t="s">
        <v>2302</v>
      </c>
      <c r="U579" s="0" t="s">
        <v>2574</v>
      </c>
      <c r="V579" s="0" t="n">
        <v>450000000</v>
      </c>
      <c r="W579" s="0" t="s">
        <v>2366</v>
      </c>
      <c r="X579" s="0" t="n">
        <v>4</v>
      </c>
      <c r="Y579" s="0" t="n">
        <f aca="false">FALSE()</f>
        <v>0</v>
      </c>
      <c r="Z579" s="0" t="n">
        <f aca="false">FALSE()</f>
        <v>0</v>
      </c>
      <c r="AA579" s="0" t="n">
        <f aca="false">FALSE()</f>
        <v>0</v>
      </c>
      <c r="AB579" s="0" t="n">
        <f aca="false">TRUE()</f>
        <v>1</v>
      </c>
      <c r="AC579" s="0" t="n">
        <v>1</v>
      </c>
      <c r="AD579" s="0" t="s">
        <v>2129</v>
      </c>
      <c r="AE579" s="0" t="n">
        <f aca="false">TRUE()</f>
        <v>1</v>
      </c>
      <c r="AF579" s="0" t="s">
        <v>6965</v>
      </c>
      <c r="AG579" s="0" t="n">
        <v>2</v>
      </c>
      <c r="AH579" s="0" t="s">
        <v>6966</v>
      </c>
      <c r="AI579" s="0" t="s">
        <v>6967</v>
      </c>
      <c r="AJ579" s="0" t="n">
        <v>0</v>
      </c>
      <c r="AK579" s="0" t="s">
        <v>2118</v>
      </c>
      <c r="AL579" s="0" t="n">
        <f aca="false">FALSE()</f>
        <v>0</v>
      </c>
      <c r="AM579" s="0" t="n">
        <f aca="false">TRUE()</f>
        <v>1</v>
      </c>
      <c r="AN579" s="0" t="n">
        <f aca="false">FALSE()</f>
        <v>0</v>
      </c>
      <c r="AO579" s="0" t="n">
        <f aca="false">FALSE()</f>
        <v>0</v>
      </c>
      <c r="AP579" s="0" t="n">
        <f aca="false">FALSE()</f>
        <v>0</v>
      </c>
      <c r="AQ579" s="380" t="n">
        <v>44169.7333333333</v>
      </c>
      <c r="AR579" s="380" t="n">
        <v>44169.4166666667</v>
      </c>
      <c r="AS579" s="0" t="s">
        <v>6968</v>
      </c>
      <c r="AT579" s="0" t="s">
        <v>2170</v>
      </c>
      <c r="AU579" s="0" t="s">
        <v>2170</v>
      </c>
    </row>
    <row r="580" customFormat="false" ht="15" hidden="true" customHeight="false" outlineLevel="0" collapsed="false">
      <c r="A580" s="0" t="s">
        <v>915</v>
      </c>
      <c r="B580" s="0" t="s">
        <v>6969</v>
      </c>
      <c r="C580" s="0" t="s">
        <v>912</v>
      </c>
      <c r="D580" s="0" t="s">
        <v>720</v>
      </c>
      <c r="E580" s="0" t="s">
        <v>915</v>
      </c>
      <c r="F580" s="0" t="n">
        <v>1000</v>
      </c>
      <c r="G580" s="0" t="s">
        <v>434</v>
      </c>
      <c r="H580" s="0" t="s">
        <v>2596</v>
      </c>
      <c r="I580" s="0" t="s">
        <v>2596</v>
      </c>
      <c r="J580" s="0" t="s">
        <v>2597</v>
      </c>
      <c r="K580" s="0" t="s">
        <v>2597</v>
      </c>
      <c r="L580" s="0" t="s">
        <v>2599</v>
      </c>
      <c r="M580" s="0" t="s">
        <v>2599</v>
      </c>
      <c r="N580" s="0" t="n">
        <f aca="false">TRUE()</f>
        <v>1</v>
      </c>
      <c r="O580" s="0" t="s">
        <v>6970</v>
      </c>
      <c r="P580" s="0" t="s">
        <v>2601</v>
      </c>
      <c r="Q580" s="380" t="n">
        <v>38345.125</v>
      </c>
      <c r="R580" s="0" t="n">
        <v>35371898370</v>
      </c>
      <c r="S580" s="0" t="s">
        <v>601</v>
      </c>
      <c r="T580" s="0" t="s">
        <v>2602</v>
      </c>
      <c r="U580" s="0" t="s">
        <v>2574</v>
      </c>
      <c r="V580" s="0" t="n">
        <v>29407170459</v>
      </c>
      <c r="W580" s="0" t="s">
        <v>2603</v>
      </c>
      <c r="X580" s="0" t="n">
        <v>5</v>
      </c>
      <c r="Y580" s="0" t="n">
        <f aca="false">FALSE()</f>
        <v>0</v>
      </c>
      <c r="Z580" s="0" t="n">
        <f aca="false">TRUE()</f>
        <v>1</v>
      </c>
      <c r="AA580" s="0" t="n">
        <f aca="false">TRUE()</f>
        <v>1</v>
      </c>
      <c r="AB580" s="0" t="n">
        <f aca="false">TRUE()</f>
        <v>1</v>
      </c>
      <c r="AC580" s="0" t="n">
        <v>1</v>
      </c>
      <c r="AD580" s="0" t="s">
        <v>6018</v>
      </c>
      <c r="AE580" s="0" t="n">
        <f aca="false">TRUE()</f>
        <v>1</v>
      </c>
      <c r="AF580" s="0" t="s">
        <v>6971</v>
      </c>
      <c r="AG580" s="0" t="n">
        <v>1</v>
      </c>
      <c r="AH580" s="0" t="s">
        <v>6972</v>
      </c>
      <c r="AI580" s="0" t="s">
        <v>6973</v>
      </c>
      <c r="AJ580" s="0" t="n">
        <v>0</v>
      </c>
      <c r="AK580" s="0" t="s">
        <v>2118</v>
      </c>
      <c r="AL580" s="0" t="n">
        <f aca="false">TRUE()</f>
        <v>1</v>
      </c>
      <c r="AM580" s="0" t="n">
        <f aca="false">FALSE()</f>
        <v>0</v>
      </c>
      <c r="AN580" s="0" t="n">
        <f aca="false">TRUE()</f>
        <v>1</v>
      </c>
      <c r="AO580" s="0" t="n">
        <f aca="false">FALSE()</f>
        <v>0</v>
      </c>
      <c r="AP580" s="0" t="n">
        <f aca="false">FALSE()</f>
        <v>0</v>
      </c>
      <c r="AQ580" s="380" t="n">
        <v>43166.8986111111</v>
      </c>
      <c r="AR580" s="380" t="n">
        <v>38611.1666666667</v>
      </c>
      <c r="AS580" s="0" t="s">
        <v>6974</v>
      </c>
      <c r="AT580" s="0" t="s">
        <v>2597</v>
      </c>
      <c r="AU580" s="0" t="s">
        <v>2597</v>
      </c>
    </row>
    <row r="581" customFormat="false" ht="15" hidden="true" customHeight="false" outlineLevel="0" collapsed="false">
      <c r="A581" s="0" t="s">
        <v>6975</v>
      </c>
      <c r="B581" s="0" t="s">
        <v>6976</v>
      </c>
      <c r="C581" s="0" t="s">
        <v>6977</v>
      </c>
      <c r="D581" s="0" t="s">
        <v>2525</v>
      </c>
      <c r="E581" s="0" t="s">
        <v>6975</v>
      </c>
      <c r="F581" s="0" t="n">
        <v>100</v>
      </c>
      <c r="G581" s="0" t="s">
        <v>2526</v>
      </c>
      <c r="H581" s="0" t="s">
        <v>2170</v>
      </c>
      <c r="I581" s="0" t="s">
        <v>2170</v>
      </c>
      <c r="J581" s="0" t="s">
        <v>2170</v>
      </c>
      <c r="K581" s="0" t="s">
        <v>2170</v>
      </c>
      <c r="L581" s="0" t="s">
        <v>2170</v>
      </c>
      <c r="M581" s="0" t="s">
        <v>2170</v>
      </c>
      <c r="N581" s="0" t="n">
        <f aca="false">FALSE()</f>
        <v>0</v>
      </c>
      <c r="O581" s="0" t="s">
        <v>6978</v>
      </c>
      <c r="P581" s="0" t="s">
        <v>2300</v>
      </c>
      <c r="Q581" s="380" t="n">
        <v>25569.125</v>
      </c>
      <c r="R581" s="0" t="n">
        <v>1397572150</v>
      </c>
      <c r="S581" s="0" t="s">
        <v>2528</v>
      </c>
      <c r="T581" s="0" t="s">
        <v>2529</v>
      </c>
      <c r="U581" s="0" t="s">
        <v>2365</v>
      </c>
      <c r="V581" s="0" t="n">
        <v>0</v>
      </c>
      <c r="W581" s="0" t="s">
        <v>2321</v>
      </c>
      <c r="X581" s="0" t="n">
        <v>4</v>
      </c>
      <c r="Y581" s="0" t="n">
        <f aca="false">FALSE()</f>
        <v>0</v>
      </c>
      <c r="Z581" s="0" t="n">
        <f aca="false">FALSE()</f>
        <v>0</v>
      </c>
      <c r="AA581" s="0" t="n">
        <f aca="false">FALSE()</f>
        <v>0</v>
      </c>
      <c r="AB581" s="0" t="n">
        <f aca="false">TRUE()</f>
        <v>1</v>
      </c>
      <c r="AC581" s="0" t="n">
        <v>1</v>
      </c>
      <c r="AD581" s="0" t="s">
        <v>2137</v>
      </c>
      <c r="AE581" s="0" t="n">
        <f aca="false">TRUE()</f>
        <v>1</v>
      </c>
      <c r="AF581" s="0" t="s">
        <v>6979</v>
      </c>
      <c r="AG581" s="0" t="n">
        <v>2</v>
      </c>
      <c r="AH581" s="0" t="s">
        <v>6980</v>
      </c>
      <c r="AI581" s="0" t="s">
        <v>6981</v>
      </c>
      <c r="AJ581" s="0" t="n">
        <v>0</v>
      </c>
      <c r="AK581" s="0" t="s">
        <v>3378</v>
      </c>
      <c r="AL581" s="0" t="n">
        <f aca="false">FALSE()</f>
        <v>0</v>
      </c>
      <c r="AM581" s="0" t="n">
        <f aca="false">FALSE()</f>
        <v>0</v>
      </c>
      <c r="AN581" s="0" t="n">
        <f aca="false">FALSE()</f>
        <v>0</v>
      </c>
      <c r="AO581" s="0" t="n">
        <f aca="false">FALSE()</f>
        <v>0</v>
      </c>
      <c r="AP581" s="0" t="n">
        <f aca="false">TRUE()</f>
        <v>1</v>
      </c>
      <c r="AQ581" s="380" t="n">
        <v>44846.3409722222</v>
      </c>
      <c r="AR581" s="380" t="n">
        <v>44846.4166666667</v>
      </c>
      <c r="AS581" s="0" t="s">
        <v>6982</v>
      </c>
      <c r="AT581" s="0" t="s">
        <v>2170</v>
      </c>
      <c r="AU581" s="0" t="s">
        <v>2170</v>
      </c>
    </row>
    <row r="582" customFormat="false" ht="15" hidden="true" customHeight="false" outlineLevel="0" collapsed="false">
      <c r="A582" s="0" t="s">
        <v>6983</v>
      </c>
      <c r="B582" s="0" t="s">
        <v>6984</v>
      </c>
      <c r="C582" s="0" t="s">
        <v>6985</v>
      </c>
      <c r="D582" s="0" t="s">
        <v>2297</v>
      </c>
      <c r="E582" s="0" t="s">
        <v>6983</v>
      </c>
      <c r="F582" s="0" t="n">
        <v>1</v>
      </c>
      <c r="G582" s="0" t="s">
        <v>2298</v>
      </c>
      <c r="H582" s="0" t="s">
        <v>2170</v>
      </c>
      <c r="I582" s="0" t="s">
        <v>2170</v>
      </c>
      <c r="J582" s="0" t="s">
        <v>2170</v>
      </c>
      <c r="K582" s="0" t="s">
        <v>2170</v>
      </c>
      <c r="L582" s="0" t="s">
        <v>2170</v>
      </c>
      <c r="M582" s="0" t="s">
        <v>2170</v>
      </c>
      <c r="N582" s="0" t="n">
        <f aca="false">FALSE()</f>
        <v>0</v>
      </c>
      <c r="O582" s="0" t="s">
        <v>6986</v>
      </c>
      <c r="P582" s="0" t="s">
        <v>2300</v>
      </c>
      <c r="Q582" s="380" t="n">
        <v>25569.125</v>
      </c>
      <c r="R582" s="0" t="n">
        <v>156789295</v>
      </c>
      <c r="S582" s="0" t="s">
        <v>2301</v>
      </c>
      <c r="T582" s="0" t="s">
        <v>2302</v>
      </c>
      <c r="U582" s="0" t="s">
        <v>2891</v>
      </c>
      <c r="V582" s="0" t="n">
        <v>200000000</v>
      </c>
      <c r="W582" s="0" t="s">
        <v>2366</v>
      </c>
      <c r="X582" s="0" t="n">
        <v>4</v>
      </c>
      <c r="Y582" s="0" t="n">
        <f aca="false">FALSE()</f>
        <v>0</v>
      </c>
      <c r="Z582" s="0" t="n">
        <f aca="false">FALSE()</f>
        <v>0</v>
      </c>
      <c r="AA582" s="0" t="n">
        <f aca="false">FALSE()</f>
        <v>0</v>
      </c>
      <c r="AB582" s="0" t="n">
        <f aca="false">FALSE()</f>
        <v>0</v>
      </c>
      <c r="AC582" s="0" t="n">
        <v>1</v>
      </c>
      <c r="AD582" s="0" t="s">
        <v>2129</v>
      </c>
      <c r="AE582" s="0" t="n">
        <f aca="false">TRUE()</f>
        <v>1</v>
      </c>
      <c r="AF582" s="0" t="s">
        <v>6987</v>
      </c>
      <c r="AG582" s="0" t="n">
        <v>2</v>
      </c>
      <c r="AH582" s="0" t="s">
        <v>6988</v>
      </c>
      <c r="AI582" s="0" t="s">
        <v>6989</v>
      </c>
      <c r="AJ582" s="0" t="n">
        <v>0</v>
      </c>
      <c r="AK582" s="0" t="s">
        <v>2118</v>
      </c>
      <c r="AL582" s="0" t="n">
        <f aca="false">FALSE()</f>
        <v>0</v>
      </c>
      <c r="AM582" s="0" t="n">
        <f aca="false">TRUE()</f>
        <v>1</v>
      </c>
      <c r="AN582" s="0" t="n">
        <f aca="false">FALSE()</f>
        <v>0</v>
      </c>
      <c r="AO582" s="0" t="n">
        <f aca="false">FALSE()</f>
        <v>0</v>
      </c>
      <c r="AP582" s="0" t="n">
        <f aca="false">TRUE()</f>
        <v>1</v>
      </c>
      <c r="AQ582" s="380" t="n">
        <v>44837.6520833333</v>
      </c>
      <c r="AR582" s="380" t="n">
        <v>44837.4166666667</v>
      </c>
      <c r="AS582" s="0" t="s">
        <v>6990</v>
      </c>
      <c r="AT582" s="0" t="s">
        <v>2170</v>
      </c>
      <c r="AU582" s="0" t="s">
        <v>2170</v>
      </c>
    </row>
    <row r="583" customFormat="false" ht="15" hidden="true" customHeight="false" outlineLevel="0" collapsed="false">
      <c r="A583" s="0" t="s">
        <v>6991</v>
      </c>
      <c r="B583" s="0" t="s">
        <v>6992</v>
      </c>
      <c r="C583" s="0" t="s">
        <v>6993</v>
      </c>
      <c r="D583" s="0" t="s">
        <v>2297</v>
      </c>
      <c r="E583" s="0" t="s">
        <v>6991</v>
      </c>
      <c r="F583" s="0" t="n">
        <v>1</v>
      </c>
      <c r="G583" s="0" t="s">
        <v>2298</v>
      </c>
      <c r="H583" s="0" t="s">
        <v>2170</v>
      </c>
      <c r="I583" s="0" t="s">
        <v>2170</v>
      </c>
      <c r="J583" s="0" t="s">
        <v>2170</v>
      </c>
      <c r="K583" s="0" t="s">
        <v>2170</v>
      </c>
      <c r="L583" s="0" t="s">
        <v>2170</v>
      </c>
      <c r="M583" s="0" t="s">
        <v>2170</v>
      </c>
      <c r="N583" s="0" t="n">
        <f aca="false">FALSE()</f>
        <v>0</v>
      </c>
      <c r="O583" s="0" t="s">
        <v>6994</v>
      </c>
      <c r="P583" s="0" t="s">
        <v>2300</v>
      </c>
      <c r="Q583" s="380" t="n">
        <v>22990.125</v>
      </c>
      <c r="R583" s="0" t="n">
        <v>4106410513</v>
      </c>
      <c r="S583" s="0" t="s">
        <v>2301</v>
      </c>
      <c r="T583" s="0" t="s">
        <v>2302</v>
      </c>
      <c r="U583" s="0" t="s">
        <v>610</v>
      </c>
      <c r="V583" s="0" t="n">
        <v>0</v>
      </c>
      <c r="W583" s="0" t="s">
        <v>6671</v>
      </c>
      <c r="X583" s="0" t="n">
        <v>4</v>
      </c>
      <c r="Y583" s="0" t="n">
        <f aca="false">FALSE()</f>
        <v>0</v>
      </c>
      <c r="Z583" s="0" t="n">
        <f aca="false">FALSE()</f>
        <v>0</v>
      </c>
      <c r="AA583" s="0" t="n">
        <f aca="false">FALSE()</f>
        <v>0</v>
      </c>
      <c r="AB583" s="0" t="n">
        <f aca="false">TRUE()</f>
        <v>1</v>
      </c>
      <c r="AC583" s="0" t="n">
        <v>1</v>
      </c>
      <c r="AD583" s="0" t="s">
        <v>2129</v>
      </c>
      <c r="AE583" s="0" t="n">
        <f aca="false">TRUE()</f>
        <v>1</v>
      </c>
      <c r="AF583" s="0" t="s">
        <v>6995</v>
      </c>
      <c r="AG583" s="0" t="n">
        <v>2</v>
      </c>
      <c r="AH583" s="0" t="s">
        <v>6996</v>
      </c>
      <c r="AI583" s="0" t="s">
        <v>6997</v>
      </c>
      <c r="AJ583" s="0" t="n">
        <v>0</v>
      </c>
      <c r="AK583" s="0" t="s">
        <v>2118</v>
      </c>
      <c r="AL583" s="0" t="n">
        <f aca="false">FALSE()</f>
        <v>0</v>
      </c>
      <c r="AM583" s="0" t="n">
        <f aca="false">TRUE()</f>
        <v>1</v>
      </c>
      <c r="AN583" s="0" t="n">
        <f aca="false">FALSE()</f>
        <v>0</v>
      </c>
      <c r="AO583" s="0" t="n">
        <f aca="false">FALSE()</f>
        <v>0</v>
      </c>
      <c r="AP583" s="0" t="n">
        <f aca="false">FALSE()</f>
        <v>0</v>
      </c>
      <c r="AQ583" s="380" t="n">
        <v>43123.7125</v>
      </c>
      <c r="AR583" s="380" t="n">
        <v>32398.1666666667</v>
      </c>
      <c r="AS583" s="0" t="s">
        <v>6998</v>
      </c>
      <c r="AT583" s="0" t="s">
        <v>2170</v>
      </c>
      <c r="AU583" s="0" t="s">
        <v>2170</v>
      </c>
    </row>
    <row r="584" customFormat="false" ht="15" hidden="true" customHeight="false" outlineLevel="0" collapsed="false">
      <c r="A584" s="0" t="s">
        <v>6999</v>
      </c>
      <c r="B584" s="0" t="s">
        <v>7000</v>
      </c>
      <c r="C584" s="0" t="s">
        <v>7001</v>
      </c>
      <c r="D584" s="0" t="s">
        <v>2297</v>
      </c>
      <c r="E584" s="0" t="s">
        <v>6999</v>
      </c>
      <c r="F584" s="0" t="n">
        <v>1</v>
      </c>
      <c r="G584" s="0" t="s">
        <v>2298</v>
      </c>
      <c r="H584" s="0" t="s">
        <v>2170</v>
      </c>
      <c r="I584" s="0" t="s">
        <v>2170</v>
      </c>
      <c r="J584" s="0" t="s">
        <v>2170</v>
      </c>
      <c r="K584" s="0" t="s">
        <v>2170</v>
      </c>
      <c r="L584" s="0" t="s">
        <v>2170</v>
      </c>
      <c r="M584" s="0" t="s">
        <v>2170</v>
      </c>
      <c r="N584" s="0" t="n">
        <f aca="false">FALSE()</f>
        <v>0</v>
      </c>
      <c r="O584" s="0" t="s">
        <v>7002</v>
      </c>
      <c r="P584" s="0" t="s">
        <v>2300</v>
      </c>
      <c r="Q584" s="380" t="n">
        <v>33710.1666666667</v>
      </c>
      <c r="R584" s="0" t="n">
        <v>76512465</v>
      </c>
      <c r="S584" s="0" t="s">
        <v>2301</v>
      </c>
      <c r="T584" s="0" t="s">
        <v>2302</v>
      </c>
      <c r="U584" s="0" t="s">
        <v>2115</v>
      </c>
      <c r="V584" s="0" t="n">
        <v>150000000</v>
      </c>
      <c r="W584" s="0" t="s">
        <v>2366</v>
      </c>
      <c r="X584" s="0" t="n">
        <v>4</v>
      </c>
      <c r="Y584" s="0" t="n">
        <f aca="false">FALSE()</f>
        <v>0</v>
      </c>
      <c r="Z584" s="0" t="n">
        <f aca="false">FALSE()</f>
        <v>0</v>
      </c>
      <c r="AA584" s="0" t="n">
        <f aca="false">FALSE()</f>
        <v>0</v>
      </c>
      <c r="AB584" s="0" t="n">
        <f aca="false">TRUE()</f>
        <v>1</v>
      </c>
      <c r="AC584" s="0" t="n">
        <v>1</v>
      </c>
      <c r="AD584" s="0" t="s">
        <v>2129</v>
      </c>
      <c r="AE584" s="0" t="n">
        <f aca="false">TRUE()</f>
        <v>1</v>
      </c>
      <c r="AF584" s="0" t="s">
        <v>7003</v>
      </c>
      <c r="AG584" s="0" t="n">
        <v>2</v>
      </c>
      <c r="AH584" s="0" t="s">
        <v>7004</v>
      </c>
      <c r="AI584" s="0" t="s">
        <v>7005</v>
      </c>
      <c r="AJ584" s="0" t="n">
        <v>0</v>
      </c>
      <c r="AK584" s="0" t="s">
        <v>2118</v>
      </c>
      <c r="AL584" s="0" t="n">
        <f aca="false">FALSE()</f>
        <v>0</v>
      </c>
      <c r="AM584" s="0" t="n">
        <f aca="false">TRUE()</f>
        <v>1</v>
      </c>
      <c r="AN584" s="0" t="n">
        <f aca="false">FALSE()</f>
        <v>0</v>
      </c>
      <c r="AO584" s="0" t="n">
        <f aca="false">FALSE()</f>
        <v>0</v>
      </c>
      <c r="AP584" s="0" t="n">
        <f aca="false">FALSE()</f>
        <v>0</v>
      </c>
      <c r="AQ584" s="380" t="n">
        <v>43496.7305555556</v>
      </c>
      <c r="AR584" s="380" t="n">
        <v>33710.1666666667</v>
      </c>
      <c r="AS584" s="0" t="s">
        <v>7006</v>
      </c>
      <c r="AT584" s="0" t="s">
        <v>2170</v>
      </c>
      <c r="AU584" s="0" t="s">
        <v>2170</v>
      </c>
    </row>
    <row r="585" customFormat="false" ht="15" hidden="true" customHeight="false" outlineLevel="0" collapsed="false">
      <c r="A585" s="0" t="s">
        <v>7007</v>
      </c>
      <c r="B585" s="0" t="s">
        <v>7008</v>
      </c>
      <c r="C585" s="0" t="s">
        <v>7009</v>
      </c>
      <c r="D585" s="0" t="s">
        <v>2297</v>
      </c>
      <c r="E585" s="0" t="s">
        <v>7007</v>
      </c>
      <c r="F585" s="0" t="n">
        <v>1</v>
      </c>
      <c r="G585" s="0" t="s">
        <v>2298</v>
      </c>
      <c r="H585" s="0" t="s">
        <v>2170</v>
      </c>
      <c r="I585" s="0" t="s">
        <v>2170</v>
      </c>
      <c r="J585" s="0" t="s">
        <v>2170</v>
      </c>
      <c r="K585" s="0" t="s">
        <v>2170</v>
      </c>
      <c r="L585" s="0" t="s">
        <v>2170</v>
      </c>
      <c r="M585" s="0" t="s">
        <v>2170</v>
      </c>
      <c r="N585" s="0" t="n">
        <f aca="false">FALSE()</f>
        <v>0</v>
      </c>
      <c r="O585" s="0" t="s">
        <v>7010</v>
      </c>
      <c r="P585" s="0" t="s">
        <v>2300</v>
      </c>
      <c r="Q585" s="380" t="n">
        <v>30438.1666666667</v>
      </c>
      <c r="R585" s="0" t="n">
        <v>91508771</v>
      </c>
      <c r="S585" s="0" t="s">
        <v>2301</v>
      </c>
      <c r="T585" s="0" t="s">
        <v>2302</v>
      </c>
      <c r="U585" s="0" t="s">
        <v>2115</v>
      </c>
      <c r="V585" s="0" t="n">
        <v>200000000</v>
      </c>
      <c r="W585" s="0" t="s">
        <v>2366</v>
      </c>
      <c r="X585" s="0" t="n">
        <v>4</v>
      </c>
      <c r="Y585" s="0" t="n">
        <f aca="false">FALSE()</f>
        <v>0</v>
      </c>
      <c r="Z585" s="0" t="n">
        <f aca="false">FALSE()</f>
        <v>0</v>
      </c>
      <c r="AA585" s="0" t="n">
        <f aca="false">FALSE()</f>
        <v>0</v>
      </c>
      <c r="AB585" s="0" t="n">
        <f aca="false">TRUE()</f>
        <v>1</v>
      </c>
      <c r="AC585" s="0" t="n">
        <v>1</v>
      </c>
      <c r="AD585" s="0" t="s">
        <v>2129</v>
      </c>
      <c r="AE585" s="0" t="n">
        <f aca="false">TRUE()</f>
        <v>1</v>
      </c>
      <c r="AF585" s="0" t="s">
        <v>7011</v>
      </c>
      <c r="AG585" s="0" t="n">
        <v>2</v>
      </c>
      <c r="AH585" s="0" t="s">
        <v>7012</v>
      </c>
      <c r="AI585" s="0" t="s">
        <v>7013</v>
      </c>
      <c r="AJ585" s="0" t="n">
        <v>0</v>
      </c>
      <c r="AK585" s="0" t="s">
        <v>2118</v>
      </c>
      <c r="AL585" s="0" t="n">
        <f aca="false">FALSE()</f>
        <v>0</v>
      </c>
      <c r="AM585" s="0" t="n">
        <f aca="false">TRUE()</f>
        <v>1</v>
      </c>
      <c r="AN585" s="0" t="n">
        <f aca="false">FALSE()</f>
        <v>0</v>
      </c>
      <c r="AO585" s="0" t="n">
        <f aca="false">FALSE()</f>
        <v>0</v>
      </c>
      <c r="AP585" s="0" t="n">
        <f aca="false">FALSE()</f>
        <v>0</v>
      </c>
      <c r="AQ585" s="380" t="n">
        <v>43524.7326388889</v>
      </c>
      <c r="AR585" s="380" t="n">
        <v>32652.1666666667</v>
      </c>
      <c r="AS585" s="0" t="s">
        <v>7014</v>
      </c>
      <c r="AT585" s="0" t="s">
        <v>2170</v>
      </c>
      <c r="AU585" s="0" t="s">
        <v>2170</v>
      </c>
    </row>
    <row r="586" customFormat="false" ht="15" hidden="true" customHeight="false" outlineLevel="0" collapsed="false">
      <c r="A586" s="0" t="s">
        <v>7015</v>
      </c>
      <c r="B586" s="0" t="s">
        <v>7016</v>
      </c>
      <c r="C586" s="0" t="s">
        <v>7017</v>
      </c>
      <c r="D586" s="0" t="s">
        <v>2297</v>
      </c>
      <c r="E586" s="0" t="s">
        <v>7015</v>
      </c>
      <c r="F586" s="0" t="n">
        <v>1</v>
      </c>
      <c r="G586" s="0" t="s">
        <v>2298</v>
      </c>
      <c r="H586" s="0" t="s">
        <v>2170</v>
      </c>
      <c r="I586" s="0" t="s">
        <v>2170</v>
      </c>
      <c r="J586" s="0" t="s">
        <v>2170</v>
      </c>
      <c r="K586" s="0" t="s">
        <v>2170</v>
      </c>
      <c r="L586" s="0" t="s">
        <v>2170</v>
      </c>
      <c r="M586" s="0" t="s">
        <v>2170</v>
      </c>
      <c r="N586" s="0" t="n">
        <f aca="false">FALSE()</f>
        <v>0</v>
      </c>
      <c r="O586" s="0" t="s">
        <v>7018</v>
      </c>
      <c r="P586" s="0" t="s">
        <v>2300</v>
      </c>
      <c r="Q586" s="380" t="n">
        <v>35465.125</v>
      </c>
      <c r="R586" s="0" t="n">
        <v>40196699</v>
      </c>
      <c r="S586" s="0" t="s">
        <v>2301</v>
      </c>
      <c r="T586" s="0" t="s">
        <v>2302</v>
      </c>
      <c r="U586" s="0" t="s">
        <v>2365</v>
      </c>
      <c r="V586" s="0" t="n">
        <v>100000000</v>
      </c>
      <c r="W586" s="0" t="s">
        <v>2366</v>
      </c>
      <c r="X586" s="0" t="n">
        <v>4</v>
      </c>
      <c r="Y586" s="0" t="n">
        <f aca="false">FALSE()</f>
        <v>0</v>
      </c>
      <c r="Z586" s="0" t="n">
        <f aca="false">FALSE()</f>
        <v>0</v>
      </c>
      <c r="AA586" s="0" t="n">
        <f aca="false">FALSE()</f>
        <v>0</v>
      </c>
      <c r="AB586" s="0" t="n">
        <f aca="false">TRUE()</f>
        <v>1</v>
      </c>
      <c r="AC586" s="0" t="n">
        <v>1</v>
      </c>
      <c r="AD586" s="0" t="s">
        <v>2129</v>
      </c>
      <c r="AE586" s="0" t="n">
        <f aca="false">TRUE()</f>
        <v>1</v>
      </c>
      <c r="AF586" s="0" t="s">
        <v>7019</v>
      </c>
      <c r="AG586" s="0" t="n">
        <v>2</v>
      </c>
      <c r="AH586" s="0" t="s">
        <v>7020</v>
      </c>
      <c r="AI586" s="0" t="s">
        <v>7021</v>
      </c>
      <c r="AJ586" s="0" t="n">
        <v>0</v>
      </c>
      <c r="AK586" s="0" t="s">
        <v>2118</v>
      </c>
      <c r="AL586" s="0" t="n">
        <f aca="false">FALSE()</f>
        <v>0</v>
      </c>
      <c r="AM586" s="0" t="n">
        <f aca="false">TRUE()</f>
        <v>1</v>
      </c>
      <c r="AN586" s="0" t="n">
        <f aca="false">FALSE()</f>
        <v>0</v>
      </c>
      <c r="AO586" s="0" t="n">
        <f aca="false">FALSE()</f>
        <v>0</v>
      </c>
      <c r="AP586" s="0" t="n">
        <f aca="false">FALSE()</f>
        <v>0</v>
      </c>
      <c r="AQ586" s="380" t="n">
        <v>43496.7173611111</v>
      </c>
      <c r="AR586" s="380" t="n">
        <v>35465.125</v>
      </c>
      <c r="AS586" s="0" t="s">
        <v>7022</v>
      </c>
      <c r="AT586" s="0" t="s">
        <v>2170</v>
      </c>
      <c r="AU586" s="0" t="s">
        <v>2170</v>
      </c>
    </row>
    <row r="587" customFormat="false" ht="15" hidden="true" customHeight="false" outlineLevel="0" collapsed="false">
      <c r="A587" s="0" t="s">
        <v>7023</v>
      </c>
      <c r="B587" s="0" t="s">
        <v>7024</v>
      </c>
      <c r="C587" s="0" t="s">
        <v>7025</v>
      </c>
      <c r="D587" s="0" t="s">
        <v>2297</v>
      </c>
      <c r="E587" s="0" t="s">
        <v>7023</v>
      </c>
      <c r="F587" s="0" t="n">
        <v>1</v>
      </c>
      <c r="G587" s="0" t="s">
        <v>2298</v>
      </c>
      <c r="H587" s="0" t="s">
        <v>2170</v>
      </c>
      <c r="I587" s="0" t="s">
        <v>2170</v>
      </c>
      <c r="J587" s="0" t="s">
        <v>2170</v>
      </c>
      <c r="K587" s="0" t="s">
        <v>2170</v>
      </c>
      <c r="L587" s="0" t="s">
        <v>2170</v>
      </c>
      <c r="M587" s="0" t="s">
        <v>2170</v>
      </c>
      <c r="N587" s="0" t="n">
        <f aca="false">FALSE()</f>
        <v>0</v>
      </c>
      <c r="O587" s="0" t="s">
        <v>7026</v>
      </c>
      <c r="P587" s="0" t="s">
        <v>2300</v>
      </c>
      <c r="Q587" s="380" t="n">
        <v>29891.125</v>
      </c>
      <c r="R587" s="0" t="n">
        <v>33842244</v>
      </c>
      <c r="S587" s="0" t="s">
        <v>2301</v>
      </c>
      <c r="T587" s="0" t="s">
        <v>2302</v>
      </c>
      <c r="U587" s="0" t="s">
        <v>2116</v>
      </c>
      <c r="V587" s="0" t="n">
        <v>100000000</v>
      </c>
      <c r="W587" s="0" t="s">
        <v>2366</v>
      </c>
      <c r="X587" s="0" t="n">
        <v>4</v>
      </c>
      <c r="Y587" s="0" t="n">
        <f aca="false">FALSE()</f>
        <v>0</v>
      </c>
      <c r="Z587" s="0" t="n">
        <f aca="false">FALSE()</f>
        <v>0</v>
      </c>
      <c r="AA587" s="0" t="n">
        <f aca="false">FALSE()</f>
        <v>0</v>
      </c>
      <c r="AB587" s="0" t="n">
        <f aca="false">TRUE()</f>
        <v>1</v>
      </c>
      <c r="AC587" s="0" t="n">
        <v>1</v>
      </c>
      <c r="AD587" s="0" t="s">
        <v>2129</v>
      </c>
      <c r="AE587" s="0" t="n">
        <f aca="false">TRUE()</f>
        <v>1</v>
      </c>
      <c r="AF587" s="0" t="s">
        <v>7027</v>
      </c>
      <c r="AG587" s="0" t="n">
        <v>2</v>
      </c>
      <c r="AH587" s="0" t="s">
        <v>7028</v>
      </c>
      <c r="AI587" s="0" t="s">
        <v>7029</v>
      </c>
      <c r="AJ587" s="0" t="n">
        <v>0</v>
      </c>
      <c r="AK587" s="0" t="s">
        <v>2118</v>
      </c>
      <c r="AL587" s="0" t="n">
        <f aca="false">FALSE()</f>
        <v>0</v>
      </c>
      <c r="AM587" s="0" t="n">
        <f aca="false">TRUE()</f>
        <v>1</v>
      </c>
      <c r="AN587" s="0" t="n">
        <f aca="false">FALSE()</f>
        <v>0</v>
      </c>
      <c r="AO587" s="0" t="n">
        <f aca="false">FALSE()</f>
        <v>0</v>
      </c>
      <c r="AP587" s="0" t="n">
        <f aca="false">FALSE()</f>
        <v>0</v>
      </c>
      <c r="AQ587" s="380" t="n">
        <v>43524.7291666667</v>
      </c>
      <c r="AR587" s="380" t="n">
        <v>32652.1666666667</v>
      </c>
      <c r="AS587" s="0" t="s">
        <v>7030</v>
      </c>
      <c r="AT587" s="0" t="s">
        <v>2170</v>
      </c>
      <c r="AU587" s="0" t="s">
        <v>2170</v>
      </c>
    </row>
    <row r="588" customFormat="false" ht="15" hidden="true" customHeight="false" outlineLevel="0" collapsed="false">
      <c r="A588" s="0" t="s">
        <v>7031</v>
      </c>
      <c r="B588" s="0" t="s">
        <v>7032</v>
      </c>
      <c r="C588" s="0" t="s">
        <v>7033</v>
      </c>
      <c r="D588" s="0" t="s">
        <v>2297</v>
      </c>
      <c r="E588" s="0" t="s">
        <v>7031</v>
      </c>
      <c r="F588" s="0" t="n">
        <v>1</v>
      </c>
      <c r="G588" s="0" t="s">
        <v>2298</v>
      </c>
      <c r="H588" s="0" t="s">
        <v>2170</v>
      </c>
      <c r="I588" s="0" t="s">
        <v>2170</v>
      </c>
      <c r="J588" s="0" t="s">
        <v>2170</v>
      </c>
      <c r="K588" s="0" t="s">
        <v>2170</v>
      </c>
      <c r="L588" s="0" t="s">
        <v>2170</v>
      </c>
      <c r="M588" s="0" t="s">
        <v>2170</v>
      </c>
      <c r="N588" s="0" t="n">
        <f aca="false">FALSE()</f>
        <v>0</v>
      </c>
      <c r="O588" s="0" t="s">
        <v>7034</v>
      </c>
      <c r="P588" s="0" t="s">
        <v>2300</v>
      </c>
      <c r="Q588" s="380" t="n">
        <v>35366.125</v>
      </c>
      <c r="R588" s="0" t="n">
        <v>390704130</v>
      </c>
      <c r="S588" s="0" t="s">
        <v>2301</v>
      </c>
      <c r="T588" s="0" t="s">
        <v>2302</v>
      </c>
      <c r="U588" s="0" t="s">
        <v>2574</v>
      </c>
      <c r="V588" s="0" t="n">
        <v>1000000000</v>
      </c>
      <c r="W588" s="0" t="s">
        <v>2366</v>
      </c>
      <c r="X588" s="0" t="n">
        <v>4</v>
      </c>
      <c r="Y588" s="0" t="n">
        <f aca="false">FALSE()</f>
        <v>0</v>
      </c>
      <c r="Z588" s="0" t="n">
        <f aca="false">FALSE()</f>
        <v>0</v>
      </c>
      <c r="AA588" s="0" t="n">
        <f aca="false">FALSE()</f>
        <v>0</v>
      </c>
      <c r="AB588" s="0" t="n">
        <f aca="false">TRUE()</f>
        <v>1</v>
      </c>
      <c r="AC588" s="0" t="n">
        <v>1</v>
      </c>
      <c r="AD588" s="0" t="s">
        <v>2129</v>
      </c>
      <c r="AE588" s="0" t="n">
        <f aca="false">TRUE()</f>
        <v>1</v>
      </c>
      <c r="AF588" s="0" t="s">
        <v>7035</v>
      </c>
      <c r="AG588" s="0" t="n">
        <v>2</v>
      </c>
      <c r="AH588" s="0" t="s">
        <v>7036</v>
      </c>
      <c r="AI588" s="0" t="s">
        <v>7037</v>
      </c>
      <c r="AJ588" s="0" t="n">
        <v>0</v>
      </c>
      <c r="AK588" s="0" t="s">
        <v>2118</v>
      </c>
      <c r="AL588" s="0" t="n">
        <f aca="false">FALSE()</f>
        <v>0</v>
      </c>
      <c r="AM588" s="0" t="n">
        <f aca="false">TRUE()</f>
        <v>1</v>
      </c>
      <c r="AN588" s="0" t="n">
        <f aca="false">FALSE()</f>
        <v>0</v>
      </c>
      <c r="AO588" s="0" t="n">
        <f aca="false">FALSE()</f>
        <v>0</v>
      </c>
      <c r="AP588" s="0" t="n">
        <f aca="false">FALSE()</f>
        <v>0</v>
      </c>
      <c r="AQ588" s="380" t="n">
        <v>43123.7291666667</v>
      </c>
      <c r="AR588" s="380" t="n">
        <v>35367.125</v>
      </c>
      <c r="AS588" s="0" t="s">
        <v>7038</v>
      </c>
      <c r="AT588" s="0" t="s">
        <v>2170</v>
      </c>
      <c r="AU588" s="0" t="s">
        <v>2170</v>
      </c>
    </row>
    <row r="589" customFormat="false" ht="15" hidden="true" customHeight="false" outlineLevel="0" collapsed="false">
      <c r="A589" s="0" t="s">
        <v>7039</v>
      </c>
      <c r="B589" s="0" t="s">
        <v>7040</v>
      </c>
      <c r="C589" s="0" t="s">
        <v>7041</v>
      </c>
      <c r="D589" s="0" t="s">
        <v>2297</v>
      </c>
      <c r="E589" s="0" t="s">
        <v>7039</v>
      </c>
      <c r="F589" s="0" t="n">
        <v>1</v>
      </c>
      <c r="G589" s="0" t="s">
        <v>2298</v>
      </c>
      <c r="H589" s="0" t="s">
        <v>2170</v>
      </c>
      <c r="I589" s="0" t="s">
        <v>2170</v>
      </c>
      <c r="J589" s="0" t="s">
        <v>2170</v>
      </c>
      <c r="K589" s="0" t="s">
        <v>2170</v>
      </c>
      <c r="L589" s="0" t="s">
        <v>2170</v>
      </c>
      <c r="M589" s="0" t="s">
        <v>2170</v>
      </c>
      <c r="N589" s="0" t="n">
        <f aca="false">FALSE()</f>
        <v>0</v>
      </c>
      <c r="O589" s="0" t="s">
        <v>7042</v>
      </c>
      <c r="P589" s="0" t="s">
        <v>2300</v>
      </c>
      <c r="Q589" s="380" t="n">
        <v>25569.125</v>
      </c>
      <c r="R589" s="0" t="n">
        <v>24765410</v>
      </c>
      <c r="S589" s="0" t="s">
        <v>2301</v>
      </c>
      <c r="T589" s="0" t="s">
        <v>2302</v>
      </c>
      <c r="U589" s="0" t="s">
        <v>2330</v>
      </c>
      <c r="V589" s="0" t="n">
        <v>500000000</v>
      </c>
      <c r="W589" s="0" t="s">
        <v>2312</v>
      </c>
      <c r="X589" s="0" t="n">
        <v>1</v>
      </c>
      <c r="Y589" s="0" t="n">
        <f aca="false">FALSE()</f>
        <v>0</v>
      </c>
      <c r="Z589" s="0" t="n">
        <f aca="false">FALSE()</f>
        <v>0</v>
      </c>
      <c r="AA589" s="0" t="n">
        <f aca="false">FALSE()</f>
        <v>0</v>
      </c>
      <c r="AB589" s="0" t="n">
        <f aca="false">FALSE()</f>
        <v>0</v>
      </c>
      <c r="AC589" s="0" t="n">
        <v>1</v>
      </c>
      <c r="AD589" s="0" t="s">
        <v>2129</v>
      </c>
      <c r="AE589" s="0" t="n">
        <f aca="false">TRUE()</f>
        <v>1</v>
      </c>
      <c r="AF589" s="0" t="s">
        <v>7043</v>
      </c>
      <c r="AG589" s="0" t="n">
        <v>2</v>
      </c>
      <c r="AH589" s="0" t="s">
        <v>7044</v>
      </c>
      <c r="AI589" s="0" t="s">
        <v>7045</v>
      </c>
      <c r="AJ589" s="0" t="n">
        <v>0</v>
      </c>
      <c r="AK589" s="0" t="s">
        <v>2118</v>
      </c>
      <c r="AL589" s="0" t="n">
        <f aca="false">FALSE()</f>
        <v>0</v>
      </c>
      <c r="AM589" s="0" t="n">
        <f aca="false">TRUE()</f>
        <v>1</v>
      </c>
      <c r="AN589" s="0" t="n">
        <f aca="false">FALSE()</f>
        <v>0</v>
      </c>
      <c r="AO589" s="0" t="n">
        <f aca="false">FALSE()</f>
        <v>0</v>
      </c>
      <c r="AP589" s="0" t="n">
        <f aca="false">FALSE()</f>
        <v>0</v>
      </c>
      <c r="AQ589" s="380" t="n">
        <v>43769.6861111111</v>
      </c>
      <c r="AR589" s="380" t="n">
        <v>43769.4166666667</v>
      </c>
      <c r="AS589" s="0" t="s">
        <v>7046</v>
      </c>
      <c r="AT589" s="0" t="s">
        <v>2170</v>
      </c>
      <c r="AU589" s="0" t="s">
        <v>2170</v>
      </c>
    </row>
    <row r="590" customFormat="false" ht="15" hidden="true" customHeight="false" outlineLevel="0" collapsed="false">
      <c r="A590" s="0" t="s">
        <v>7047</v>
      </c>
      <c r="B590" s="0" t="s">
        <v>7048</v>
      </c>
      <c r="C590" s="0" t="s">
        <v>7049</v>
      </c>
      <c r="D590" s="0" t="s">
        <v>2297</v>
      </c>
      <c r="E590" s="0" t="s">
        <v>7047</v>
      </c>
      <c r="F590" s="0" t="n">
        <v>1</v>
      </c>
      <c r="G590" s="0" t="s">
        <v>2298</v>
      </c>
      <c r="H590" s="0" t="s">
        <v>2170</v>
      </c>
      <c r="I590" s="0" t="s">
        <v>2170</v>
      </c>
      <c r="J590" s="0" t="s">
        <v>2170</v>
      </c>
      <c r="K590" s="0" t="s">
        <v>2170</v>
      </c>
      <c r="L590" s="0" t="s">
        <v>2170</v>
      </c>
      <c r="M590" s="0" t="s">
        <v>2170</v>
      </c>
      <c r="N590" s="0" t="n">
        <f aca="false">FALSE()</f>
        <v>0</v>
      </c>
      <c r="O590" s="0" t="s">
        <v>7050</v>
      </c>
      <c r="P590" s="0" t="s">
        <v>2300</v>
      </c>
      <c r="Q590" s="380" t="n">
        <v>25569.125</v>
      </c>
      <c r="R590" s="0" t="n">
        <v>9775800</v>
      </c>
      <c r="S590" s="0" t="s">
        <v>2301</v>
      </c>
      <c r="T590" s="0" t="s">
        <v>2302</v>
      </c>
      <c r="U590" s="0" t="s">
        <v>2451</v>
      </c>
      <c r="V590" s="0" t="n">
        <v>50000000000</v>
      </c>
      <c r="W590" s="0" t="s">
        <v>2312</v>
      </c>
      <c r="X590" s="0" t="n">
        <v>4</v>
      </c>
      <c r="Y590" s="0" t="n">
        <f aca="false">FALSE()</f>
        <v>0</v>
      </c>
      <c r="Z590" s="0" t="n">
        <f aca="false">FALSE()</f>
        <v>0</v>
      </c>
      <c r="AA590" s="0" t="n">
        <f aca="false">FALSE()</f>
        <v>0</v>
      </c>
      <c r="AB590" s="0" t="n">
        <f aca="false">TRUE()</f>
        <v>1</v>
      </c>
      <c r="AC590" s="0" t="n">
        <v>8</v>
      </c>
      <c r="AD590" s="0" t="s">
        <v>2129</v>
      </c>
      <c r="AE590" s="0" t="n">
        <f aca="false">TRUE()</f>
        <v>1</v>
      </c>
      <c r="AF590" s="0" t="s">
        <v>7051</v>
      </c>
      <c r="AG590" s="0" t="n">
        <v>2</v>
      </c>
      <c r="AH590" s="0" t="s">
        <v>7052</v>
      </c>
      <c r="AI590" s="0" t="s">
        <v>7053</v>
      </c>
      <c r="AJ590" s="0" t="n">
        <v>0</v>
      </c>
      <c r="AK590" s="0" t="s">
        <v>2118</v>
      </c>
      <c r="AL590" s="0" t="n">
        <f aca="false">FALSE()</f>
        <v>0</v>
      </c>
      <c r="AM590" s="0" t="n">
        <f aca="false">TRUE()</f>
        <v>1</v>
      </c>
      <c r="AN590" s="0" t="n">
        <f aca="false">FALSE()</f>
        <v>0</v>
      </c>
      <c r="AO590" s="0" t="n">
        <f aca="false">FALSE()</f>
        <v>0</v>
      </c>
      <c r="AP590" s="0" t="n">
        <f aca="false">FALSE()</f>
        <v>0</v>
      </c>
      <c r="AQ590" s="380" t="n">
        <v>44169.69375</v>
      </c>
      <c r="AR590" s="380" t="n">
        <v>44169.4166666667</v>
      </c>
      <c r="AS590" s="0" t="s">
        <v>7054</v>
      </c>
      <c r="AT590" s="0" t="s">
        <v>2170</v>
      </c>
      <c r="AU590" s="0" t="s">
        <v>2170</v>
      </c>
    </row>
    <row r="591" customFormat="false" ht="15" hidden="true" customHeight="false" outlineLevel="0" collapsed="false">
      <c r="A591" s="0" t="s">
        <v>7055</v>
      </c>
      <c r="B591" s="0" t="s">
        <v>7056</v>
      </c>
      <c r="C591" s="0" t="s">
        <v>7057</v>
      </c>
      <c r="D591" s="0" t="s">
        <v>2297</v>
      </c>
      <c r="E591" s="0" t="s">
        <v>7055</v>
      </c>
      <c r="F591" s="0" t="n">
        <v>1</v>
      </c>
      <c r="G591" s="0" t="s">
        <v>2298</v>
      </c>
      <c r="H591" s="0" t="s">
        <v>2170</v>
      </c>
      <c r="I591" s="0" t="s">
        <v>2170</v>
      </c>
      <c r="J591" s="0" t="s">
        <v>2170</v>
      </c>
      <c r="K591" s="0" t="s">
        <v>2170</v>
      </c>
      <c r="L591" s="0" t="s">
        <v>2170</v>
      </c>
      <c r="M591" s="0" t="s">
        <v>2170</v>
      </c>
      <c r="N591" s="0" t="n">
        <f aca="false">FALSE()</f>
        <v>0</v>
      </c>
      <c r="O591" s="0" t="s">
        <v>7058</v>
      </c>
      <c r="P591" s="0" t="s">
        <v>2300</v>
      </c>
      <c r="Q591" s="380" t="n">
        <v>40471.1666666667</v>
      </c>
      <c r="R591" s="0" t="n">
        <v>443998866</v>
      </c>
      <c r="S591" s="0" t="s">
        <v>2528</v>
      </c>
      <c r="T591" s="0" t="s">
        <v>2529</v>
      </c>
      <c r="U591" s="0" t="s">
        <v>2365</v>
      </c>
      <c r="V591" s="0" t="n">
        <v>0</v>
      </c>
      <c r="W591" s="0" t="s">
        <v>7059</v>
      </c>
      <c r="X591" s="0" t="n">
        <v>4</v>
      </c>
      <c r="Y591" s="0" t="n">
        <f aca="false">FALSE()</f>
        <v>0</v>
      </c>
      <c r="Z591" s="0" t="n">
        <f aca="false">FALSE()</f>
        <v>0</v>
      </c>
      <c r="AA591" s="0" t="n">
        <f aca="false">FALSE()</f>
        <v>0</v>
      </c>
      <c r="AB591" s="0" t="n">
        <f aca="false">FALSE()</f>
        <v>0</v>
      </c>
      <c r="AC591" s="0" t="n">
        <v>3</v>
      </c>
      <c r="AD591" s="0" t="s">
        <v>2129</v>
      </c>
      <c r="AE591" s="0" t="n">
        <f aca="false">TRUE()</f>
        <v>1</v>
      </c>
      <c r="AF591" s="0" t="s">
        <v>7060</v>
      </c>
      <c r="AG591" s="0" t="n">
        <v>2</v>
      </c>
      <c r="AH591" s="0" t="s">
        <v>7061</v>
      </c>
      <c r="AI591" s="0" t="s">
        <v>7062</v>
      </c>
      <c r="AJ591" s="0" t="n">
        <v>0</v>
      </c>
      <c r="AK591" s="0" t="s">
        <v>2118</v>
      </c>
      <c r="AL591" s="0" t="n">
        <f aca="false">FALSE()</f>
        <v>0</v>
      </c>
      <c r="AM591" s="0" t="n">
        <f aca="false">TRUE()</f>
        <v>1</v>
      </c>
      <c r="AN591" s="0" t="n">
        <f aca="false">FALSE()</f>
        <v>0</v>
      </c>
      <c r="AO591" s="0" t="n">
        <f aca="false">FALSE()</f>
        <v>0</v>
      </c>
      <c r="AP591" s="0" t="n">
        <f aca="false">TRUE()</f>
        <v>1</v>
      </c>
      <c r="AQ591" s="380" t="n">
        <v>43613.6875</v>
      </c>
      <c r="AR591" s="380" t="n">
        <v>40471.1666666667</v>
      </c>
      <c r="AS591" s="0" t="s">
        <v>7063</v>
      </c>
      <c r="AT591" s="0" t="s">
        <v>2170</v>
      </c>
      <c r="AU591" s="0" t="s">
        <v>2170</v>
      </c>
    </row>
    <row r="592" customFormat="false" ht="15" hidden="true" customHeight="false" outlineLevel="0" collapsed="false">
      <c r="A592" s="0" t="s">
        <v>7064</v>
      </c>
      <c r="B592" s="0" t="s">
        <v>7065</v>
      </c>
      <c r="C592" s="0" t="s">
        <v>7066</v>
      </c>
      <c r="D592" s="0" t="s">
        <v>2297</v>
      </c>
      <c r="E592" s="0" t="s">
        <v>7064</v>
      </c>
      <c r="F592" s="0" t="n">
        <v>1</v>
      </c>
      <c r="G592" s="0" t="s">
        <v>2298</v>
      </c>
      <c r="H592" s="0" t="s">
        <v>2170</v>
      </c>
      <c r="I592" s="0" t="s">
        <v>2170</v>
      </c>
      <c r="J592" s="0" t="s">
        <v>2170</v>
      </c>
      <c r="K592" s="0" t="s">
        <v>2170</v>
      </c>
      <c r="L592" s="0" t="s">
        <v>2170</v>
      </c>
      <c r="M592" s="0" t="s">
        <v>2170</v>
      </c>
      <c r="N592" s="0" t="n">
        <f aca="false">FALSE()</f>
        <v>0</v>
      </c>
      <c r="O592" s="0" t="s">
        <v>7067</v>
      </c>
      <c r="P592" s="0" t="s">
        <v>2300</v>
      </c>
      <c r="Q592" s="380" t="n">
        <v>25569.125</v>
      </c>
      <c r="R592" s="0" t="n">
        <v>491279526</v>
      </c>
      <c r="S592" s="0" t="s">
        <v>2301</v>
      </c>
      <c r="T592" s="0" t="s">
        <v>2302</v>
      </c>
      <c r="V592" s="0" t="n">
        <v>300000000</v>
      </c>
      <c r="W592" s="0" t="s">
        <v>2366</v>
      </c>
      <c r="X592" s="0" t="n">
        <v>4</v>
      </c>
      <c r="Y592" s="0" t="n">
        <f aca="false">FALSE()</f>
        <v>0</v>
      </c>
      <c r="Z592" s="0" t="n">
        <f aca="false">FALSE()</f>
        <v>0</v>
      </c>
      <c r="AA592" s="0" t="n">
        <f aca="false">FALSE()</f>
        <v>0</v>
      </c>
      <c r="AB592" s="0" t="n">
        <f aca="false">TRUE()</f>
        <v>1</v>
      </c>
      <c r="AC592" s="0" t="n">
        <v>1</v>
      </c>
      <c r="AD592" s="0" t="s">
        <v>2129</v>
      </c>
      <c r="AE592" s="0" t="n">
        <f aca="false">TRUE()</f>
        <v>1</v>
      </c>
      <c r="AF592" s="0" t="s">
        <v>7068</v>
      </c>
      <c r="AG592" s="0" t="n">
        <v>2</v>
      </c>
      <c r="AH592" s="0" t="s">
        <v>7069</v>
      </c>
      <c r="AI592" s="0" t="s">
        <v>7070</v>
      </c>
      <c r="AJ592" s="0" t="n">
        <v>0</v>
      </c>
      <c r="AK592" s="0" t="s">
        <v>2118</v>
      </c>
      <c r="AL592" s="0" t="n">
        <f aca="false">FALSE()</f>
        <v>0</v>
      </c>
      <c r="AM592" s="0" t="n">
        <f aca="false">TRUE()</f>
        <v>1</v>
      </c>
      <c r="AN592" s="0" t="n">
        <f aca="false">FALSE()</f>
        <v>0</v>
      </c>
      <c r="AO592" s="0" t="n">
        <f aca="false">FALSE()</f>
        <v>0</v>
      </c>
      <c r="AP592" s="0" t="n">
        <f aca="false">FALSE()</f>
        <v>0</v>
      </c>
      <c r="AQ592" s="380" t="n">
        <v>43123.7284722222</v>
      </c>
      <c r="AR592" s="380" t="n">
        <v>37438.1666666667</v>
      </c>
      <c r="AS592" s="0" t="s">
        <v>7071</v>
      </c>
      <c r="AT592" s="0" t="s">
        <v>2170</v>
      </c>
      <c r="AU592" s="0" t="s">
        <v>2170</v>
      </c>
    </row>
    <row r="593" customFormat="false" ht="15" hidden="true" customHeight="false" outlineLevel="0" collapsed="false">
      <c r="A593" s="0" t="s">
        <v>7072</v>
      </c>
      <c r="B593" s="0" t="s">
        <v>7073</v>
      </c>
      <c r="C593" s="0" t="s">
        <v>7074</v>
      </c>
      <c r="D593" s="0" t="s">
        <v>2297</v>
      </c>
      <c r="E593" s="0" t="s">
        <v>7072</v>
      </c>
      <c r="F593" s="0" t="n">
        <v>1</v>
      </c>
      <c r="G593" s="0" t="s">
        <v>2298</v>
      </c>
      <c r="H593" s="0" t="s">
        <v>2170</v>
      </c>
      <c r="I593" s="0" t="s">
        <v>2170</v>
      </c>
      <c r="J593" s="0" t="s">
        <v>2170</v>
      </c>
      <c r="K593" s="0" t="s">
        <v>2170</v>
      </c>
      <c r="L593" s="0" t="s">
        <v>2170</v>
      </c>
      <c r="M593" s="0" t="s">
        <v>2170</v>
      </c>
      <c r="N593" s="0" t="n">
        <f aca="false">FALSE()</f>
        <v>0</v>
      </c>
      <c r="O593" s="0" t="s">
        <v>7075</v>
      </c>
      <c r="P593" s="0" t="s">
        <v>2300</v>
      </c>
      <c r="Q593" s="380" t="n">
        <v>25569.125</v>
      </c>
      <c r="R593" s="0" t="n">
        <v>33553263</v>
      </c>
      <c r="S593" s="0" t="s">
        <v>4568</v>
      </c>
      <c r="T593" s="0" t="s">
        <v>4569</v>
      </c>
      <c r="U593" s="0" t="s">
        <v>2116</v>
      </c>
      <c r="V593" s="0" t="n">
        <v>72000000</v>
      </c>
      <c r="W593" s="0" t="s">
        <v>2493</v>
      </c>
      <c r="X593" s="0" t="n">
        <v>4</v>
      </c>
      <c r="Y593" s="0" t="n">
        <f aca="false">FALSE()</f>
        <v>0</v>
      </c>
      <c r="Z593" s="0" t="n">
        <f aca="false">FALSE()</f>
        <v>0</v>
      </c>
      <c r="AA593" s="0" t="n">
        <f aca="false">FALSE()</f>
        <v>0</v>
      </c>
      <c r="AB593" s="0" t="n">
        <f aca="false">FALSE()</f>
        <v>0</v>
      </c>
      <c r="AC593" s="0" t="n">
        <v>1</v>
      </c>
      <c r="AD593" s="0" t="s">
        <v>2129</v>
      </c>
      <c r="AE593" s="0" t="n">
        <f aca="false">TRUE()</f>
        <v>1</v>
      </c>
      <c r="AF593" s="0" t="s">
        <v>7076</v>
      </c>
      <c r="AG593" s="0" t="n">
        <v>2</v>
      </c>
      <c r="AH593" s="0" t="s">
        <v>7077</v>
      </c>
      <c r="AI593" s="0" t="s">
        <v>7078</v>
      </c>
      <c r="AJ593" s="0" t="n">
        <v>0</v>
      </c>
      <c r="AK593" s="0" t="s">
        <v>2118</v>
      </c>
      <c r="AL593" s="0" t="n">
        <f aca="false">FALSE()</f>
        <v>0</v>
      </c>
      <c r="AM593" s="0" t="n">
        <f aca="false">TRUE()</f>
        <v>1</v>
      </c>
      <c r="AN593" s="0" t="n">
        <f aca="false">FALSE()</f>
        <v>0</v>
      </c>
      <c r="AO593" s="0" t="n">
        <f aca="false">FALSE()</f>
        <v>0</v>
      </c>
      <c r="AP593" s="0" t="n">
        <f aca="false">TRUE()</f>
        <v>1</v>
      </c>
      <c r="AQ593" s="380" t="n">
        <v>44558.5027777778</v>
      </c>
      <c r="AR593" s="380" t="n">
        <v>44558.4166666667</v>
      </c>
      <c r="AS593" s="0" t="s">
        <v>7079</v>
      </c>
      <c r="AT593" s="0" t="s">
        <v>2170</v>
      </c>
      <c r="AU593" s="0" t="s">
        <v>2170</v>
      </c>
    </row>
    <row r="594" customFormat="false" ht="15" hidden="true" customHeight="false" outlineLevel="0" collapsed="false">
      <c r="A594" s="0" t="s">
        <v>7080</v>
      </c>
      <c r="B594" s="0" t="s">
        <v>7081</v>
      </c>
      <c r="C594" s="0" t="s">
        <v>7082</v>
      </c>
      <c r="D594" s="0" t="s">
        <v>2297</v>
      </c>
      <c r="E594" s="0" t="s">
        <v>7080</v>
      </c>
      <c r="F594" s="0" t="n">
        <v>1</v>
      </c>
      <c r="G594" s="0" t="s">
        <v>2298</v>
      </c>
      <c r="H594" s="0" t="s">
        <v>2170</v>
      </c>
      <c r="I594" s="0" t="s">
        <v>2170</v>
      </c>
      <c r="J594" s="0" t="s">
        <v>2170</v>
      </c>
      <c r="K594" s="0" t="s">
        <v>2170</v>
      </c>
      <c r="L594" s="0" t="s">
        <v>2170</v>
      </c>
      <c r="M594" s="0" t="s">
        <v>2170</v>
      </c>
      <c r="N594" s="0" t="n">
        <f aca="false">FALSE()</f>
        <v>0</v>
      </c>
      <c r="O594" s="0" t="s">
        <v>7083</v>
      </c>
      <c r="P594" s="0" t="s">
        <v>2300</v>
      </c>
      <c r="Q594" s="380" t="n">
        <v>25569.125</v>
      </c>
      <c r="R594" s="0" t="n">
        <v>27339977</v>
      </c>
      <c r="S594" s="0" t="s">
        <v>2301</v>
      </c>
      <c r="T594" s="0" t="s">
        <v>2302</v>
      </c>
      <c r="U594" s="0" t="s">
        <v>2330</v>
      </c>
      <c r="V594" s="0" t="n">
        <v>50000000</v>
      </c>
      <c r="W594" s="0" t="s">
        <v>2312</v>
      </c>
      <c r="X594" s="0" t="n">
        <v>4</v>
      </c>
      <c r="Y594" s="0" t="n">
        <f aca="false">FALSE()</f>
        <v>0</v>
      </c>
      <c r="Z594" s="0" t="n">
        <f aca="false">FALSE()</f>
        <v>0</v>
      </c>
      <c r="AA594" s="0" t="n">
        <f aca="false">FALSE()</f>
        <v>0</v>
      </c>
      <c r="AB594" s="0" t="n">
        <f aca="false">FALSE()</f>
        <v>0</v>
      </c>
      <c r="AC594" s="0" t="n">
        <v>1</v>
      </c>
      <c r="AD594" s="0" t="s">
        <v>2129</v>
      </c>
      <c r="AE594" s="0" t="n">
        <f aca="false">TRUE()</f>
        <v>1</v>
      </c>
      <c r="AF594" s="0" t="s">
        <v>7084</v>
      </c>
      <c r="AG594" s="0" t="n">
        <v>2</v>
      </c>
      <c r="AH594" s="0" t="s">
        <v>7085</v>
      </c>
      <c r="AI594" s="0" t="s">
        <v>7086</v>
      </c>
      <c r="AJ594" s="0" t="n">
        <v>0</v>
      </c>
      <c r="AK594" s="0" t="s">
        <v>2118</v>
      </c>
      <c r="AL594" s="0" t="n">
        <f aca="false">FALSE()</f>
        <v>0</v>
      </c>
      <c r="AM594" s="0" t="n">
        <f aca="false">TRUE()</f>
        <v>1</v>
      </c>
      <c r="AN594" s="0" t="n">
        <f aca="false">FALSE()</f>
        <v>0</v>
      </c>
      <c r="AO594" s="0" t="n">
        <f aca="false">FALSE()</f>
        <v>0</v>
      </c>
      <c r="AP594" s="0" t="n">
        <f aca="false">TRUE()</f>
        <v>1</v>
      </c>
      <c r="AQ594" s="380" t="n">
        <v>44589.7069444444</v>
      </c>
      <c r="AR594" s="380" t="n">
        <v>44589.4166666667</v>
      </c>
      <c r="AS594" s="0" t="s">
        <v>7087</v>
      </c>
      <c r="AT594" s="0" t="s">
        <v>2170</v>
      </c>
      <c r="AU594" s="0" t="s">
        <v>2170</v>
      </c>
    </row>
    <row r="595" customFormat="false" ht="15" hidden="true" customHeight="false" outlineLevel="0" collapsed="false">
      <c r="A595" s="0" t="s">
        <v>7088</v>
      </c>
      <c r="B595" s="0" t="s">
        <v>7089</v>
      </c>
      <c r="C595" s="0" t="s">
        <v>7090</v>
      </c>
      <c r="D595" s="0" t="s">
        <v>2297</v>
      </c>
      <c r="E595" s="0" t="s">
        <v>7088</v>
      </c>
      <c r="F595" s="0" t="n">
        <v>1</v>
      </c>
      <c r="G595" s="0" t="s">
        <v>2298</v>
      </c>
      <c r="H595" s="0" t="s">
        <v>2170</v>
      </c>
      <c r="I595" s="0" t="s">
        <v>2170</v>
      </c>
      <c r="J595" s="0" t="s">
        <v>2170</v>
      </c>
      <c r="K595" s="0" t="s">
        <v>2170</v>
      </c>
      <c r="L595" s="0" t="s">
        <v>2170</v>
      </c>
      <c r="M595" s="0" t="s">
        <v>2170</v>
      </c>
      <c r="N595" s="0" t="n">
        <f aca="false">FALSE()</f>
        <v>0</v>
      </c>
      <c r="O595" s="0" t="s">
        <v>7091</v>
      </c>
      <c r="P595" s="0" t="s">
        <v>2300</v>
      </c>
      <c r="Q595" s="380" t="n">
        <v>25569.125</v>
      </c>
      <c r="R595" s="0" t="n">
        <v>2805321</v>
      </c>
      <c r="S595" s="0" t="s">
        <v>2301</v>
      </c>
      <c r="T595" s="0" t="s">
        <v>2302</v>
      </c>
      <c r="U595" s="0" t="s">
        <v>2116</v>
      </c>
      <c r="V595" s="0" t="n">
        <v>0</v>
      </c>
      <c r="W595" s="0" t="s">
        <v>2312</v>
      </c>
      <c r="X595" s="0" t="n">
        <v>1</v>
      </c>
      <c r="Y595" s="0" t="n">
        <f aca="false">FALSE()</f>
        <v>0</v>
      </c>
      <c r="Z595" s="0" t="n">
        <f aca="false">FALSE()</f>
        <v>0</v>
      </c>
      <c r="AA595" s="0" t="n">
        <f aca="false">FALSE()</f>
        <v>0</v>
      </c>
      <c r="AB595" s="0" t="n">
        <f aca="false">FALSE()</f>
        <v>0</v>
      </c>
      <c r="AC595" s="0" t="n">
        <v>1</v>
      </c>
      <c r="AD595" s="0" t="s">
        <v>2129</v>
      </c>
      <c r="AE595" s="0" t="n">
        <f aca="false">TRUE()</f>
        <v>1</v>
      </c>
      <c r="AF595" s="0" t="s">
        <v>7092</v>
      </c>
      <c r="AG595" s="0" t="n">
        <v>2</v>
      </c>
      <c r="AH595" s="0" t="s">
        <v>7093</v>
      </c>
      <c r="AI595" s="0" t="s">
        <v>7094</v>
      </c>
      <c r="AJ595" s="0" t="n">
        <v>0</v>
      </c>
      <c r="AK595" s="0" t="s">
        <v>2118</v>
      </c>
      <c r="AL595" s="0" t="n">
        <f aca="false">TRUE()</f>
        <v>1</v>
      </c>
      <c r="AM595" s="0" t="n">
        <f aca="false">TRUE()</f>
        <v>1</v>
      </c>
      <c r="AN595" s="0" t="n">
        <f aca="false">FALSE()</f>
        <v>0</v>
      </c>
      <c r="AO595" s="0" t="n">
        <f aca="false">FALSE()</f>
        <v>0</v>
      </c>
      <c r="AP595" s="0" t="n">
        <f aca="false">TRUE()</f>
        <v>1</v>
      </c>
      <c r="AQ595" s="380" t="n">
        <v>25569.125</v>
      </c>
      <c r="AR595" s="380" t="n">
        <v>25569.125</v>
      </c>
      <c r="AS595" s="0" t="s">
        <v>7095</v>
      </c>
      <c r="AT595" s="0" t="s">
        <v>2170</v>
      </c>
      <c r="AU595" s="0" t="s">
        <v>2170</v>
      </c>
    </row>
    <row r="596" customFormat="false" ht="15" hidden="true" customHeight="false" outlineLevel="0" collapsed="false">
      <c r="A596" s="0" t="s">
        <v>7096</v>
      </c>
      <c r="B596" s="0" t="s">
        <v>7097</v>
      </c>
      <c r="C596" s="0" t="s">
        <v>7098</v>
      </c>
      <c r="D596" s="0" t="s">
        <v>2297</v>
      </c>
      <c r="E596" s="0" t="s">
        <v>7096</v>
      </c>
      <c r="F596" s="0" t="n">
        <v>1</v>
      </c>
      <c r="G596" s="0" t="s">
        <v>2298</v>
      </c>
      <c r="H596" s="0" t="s">
        <v>2170</v>
      </c>
      <c r="I596" s="0" t="s">
        <v>2170</v>
      </c>
      <c r="J596" s="0" t="s">
        <v>2170</v>
      </c>
      <c r="K596" s="0" t="s">
        <v>2170</v>
      </c>
      <c r="L596" s="0" t="s">
        <v>2170</v>
      </c>
      <c r="M596" s="0" t="s">
        <v>2170</v>
      </c>
      <c r="N596" s="0" t="n">
        <f aca="false">FALSE()</f>
        <v>0</v>
      </c>
      <c r="O596" s="0" t="s">
        <v>7099</v>
      </c>
      <c r="P596" s="0" t="s">
        <v>2300</v>
      </c>
      <c r="Q596" s="380" t="n">
        <v>25569.125</v>
      </c>
      <c r="R596" s="0" t="n">
        <v>84125885</v>
      </c>
      <c r="S596" s="0" t="s">
        <v>2301</v>
      </c>
      <c r="T596" s="0" t="s">
        <v>2302</v>
      </c>
      <c r="U596" s="0" t="s">
        <v>2330</v>
      </c>
      <c r="V596" s="0" t="n">
        <v>265000000</v>
      </c>
      <c r="W596" s="0" t="s">
        <v>2383</v>
      </c>
      <c r="X596" s="0" t="n">
        <v>1</v>
      </c>
      <c r="Y596" s="0" t="n">
        <f aca="false">FALSE()</f>
        <v>0</v>
      </c>
      <c r="Z596" s="0" t="n">
        <f aca="false">FALSE()</f>
        <v>0</v>
      </c>
      <c r="AA596" s="0" t="n">
        <f aca="false">FALSE()</f>
        <v>0</v>
      </c>
      <c r="AB596" s="0" t="n">
        <f aca="false">TRUE()</f>
        <v>1</v>
      </c>
      <c r="AC596" s="0" t="n">
        <v>1</v>
      </c>
      <c r="AD596" s="0" t="s">
        <v>2129</v>
      </c>
      <c r="AE596" s="0" t="n">
        <f aca="false">TRUE()</f>
        <v>1</v>
      </c>
      <c r="AF596" s="0" t="s">
        <v>7100</v>
      </c>
      <c r="AG596" s="0" t="n">
        <v>2</v>
      </c>
      <c r="AH596" s="0" t="s">
        <v>7101</v>
      </c>
      <c r="AI596" s="0" t="s">
        <v>7102</v>
      </c>
      <c r="AJ596" s="0" t="n">
        <v>0</v>
      </c>
      <c r="AK596" s="0" t="s">
        <v>2118</v>
      </c>
      <c r="AL596" s="0" t="n">
        <f aca="false">FALSE()</f>
        <v>0</v>
      </c>
      <c r="AM596" s="0" t="n">
        <f aca="false">TRUE()</f>
        <v>1</v>
      </c>
      <c r="AN596" s="0" t="n">
        <f aca="false">FALSE()</f>
        <v>0</v>
      </c>
      <c r="AO596" s="0" t="n">
        <f aca="false">FALSE()</f>
        <v>0</v>
      </c>
      <c r="AP596" s="0" t="n">
        <f aca="false">TRUE()</f>
        <v>1</v>
      </c>
      <c r="AQ596" s="380" t="n">
        <v>25569.125</v>
      </c>
      <c r="AR596" s="380" t="n">
        <v>25569.125</v>
      </c>
      <c r="AS596" s="0" t="s">
        <v>7103</v>
      </c>
      <c r="AT596" s="0" t="s">
        <v>2170</v>
      </c>
      <c r="AU596" s="0" t="s">
        <v>2170</v>
      </c>
    </row>
    <row r="597" customFormat="false" ht="15" hidden="true" customHeight="false" outlineLevel="0" collapsed="false">
      <c r="A597" s="0" t="s">
        <v>7104</v>
      </c>
      <c r="B597" s="0" t="s">
        <v>7105</v>
      </c>
      <c r="C597" s="0" t="s">
        <v>7106</v>
      </c>
      <c r="D597" s="0" t="s">
        <v>2297</v>
      </c>
      <c r="E597" s="0" t="s">
        <v>7104</v>
      </c>
      <c r="F597" s="0" t="n">
        <v>1</v>
      </c>
      <c r="G597" s="0" t="s">
        <v>2298</v>
      </c>
      <c r="H597" s="0" t="s">
        <v>2170</v>
      </c>
      <c r="I597" s="0" t="s">
        <v>2170</v>
      </c>
      <c r="J597" s="0" t="s">
        <v>2170</v>
      </c>
      <c r="K597" s="0" t="s">
        <v>2170</v>
      </c>
      <c r="L597" s="0" t="s">
        <v>2170</v>
      </c>
      <c r="M597" s="0" t="s">
        <v>2170</v>
      </c>
      <c r="N597" s="0" t="n">
        <f aca="false">FALSE()</f>
        <v>0</v>
      </c>
      <c r="O597" s="0" t="s">
        <v>7107</v>
      </c>
      <c r="P597" s="0" t="s">
        <v>2300</v>
      </c>
      <c r="Q597" s="380" t="n">
        <v>42298.125</v>
      </c>
      <c r="R597" s="0" t="n">
        <v>188921600</v>
      </c>
      <c r="S597" s="0" t="s">
        <v>7108</v>
      </c>
      <c r="T597" s="0" t="s">
        <v>7109</v>
      </c>
      <c r="U597" s="0" t="s">
        <v>2365</v>
      </c>
      <c r="V597" s="0" t="n">
        <v>375000000</v>
      </c>
      <c r="W597" s="0" t="s">
        <v>2493</v>
      </c>
      <c r="X597" s="0" t="n">
        <v>4</v>
      </c>
      <c r="Y597" s="0" t="n">
        <f aca="false">FALSE()</f>
        <v>0</v>
      </c>
      <c r="Z597" s="0" t="n">
        <f aca="false">FALSE()</f>
        <v>0</v>
      </c>
      <c r="AA597" s="0" t="n">
        <f aca="false">FALSE()</f>
        <v>0</v>
      </c>
      <c r="AB597" s="0" t="n">
        <f aca="false">TRUE()</f>
        <v>1</v>
      </c>
      <c r="AC597" s="0" t="n">
        <v>1</v>
      </c>
      <c r="AD597" s="0" t="s">
        <v>2129</v>
      </c>
      <c r="AE597" s="0" t="n">
        <f aca="false">TRUE()</f>
        <v>1</v>
      </c>
      <c r="AF597" s="0" t="s">
        <v>7110</v>
      </c>
      <c r="AG597" s="0" t="n">
        <v>2</v>
      </c>
      <c r="AH597" s="0" t="s">
        <v>7111</v>
      </c>
      <c r="AI597" s="0" t="s">
        <v>7112</v>
      </c>
      <c r="AJ597" s="0" t="n">
        <v>0</v>
      </c>
      <c r="AK597" s="0" t="s">
        <v>2118</v>
      </c>
      <c r="AL597" s="0" t="n">
        <f aca="false">FALSE()</f>
        <v>0</v>
      </c>
      <c r="AM597" s="0" t="n">
        <f aca="false">TRUE()</f>
        <v>1</v>
      </c>
      <c r="AN597" s="0" t="n">
        <f aca="false">FALSE()</f>
        <v>0</v>
      </c>
      <c r="AO597" s="0" t="n">
        <f aca="false">FALSE()</f>
        <v>0</v>
      </c>
      <c r="AP597" s="0" t="n">
        <f aca="false">FALSE()</f>
        <v>0</v>
      </c>
      <c r="AQ597" s="380" t="n">
        <v>43123.5833333333</v>
      </c>
      <c r="AR597" s="380" t="n">
        <v>42298.125</v>
      </c>
      <c r="AS597" s="0" t="s">
        <v>7113</v>
      </c>
      <c r="AT597" s="0" t="s">
        <v>2170</v>
      </c>
      <c r="AU597" s="0" t="s">
        <v>2170</v>
      </c>
    </row>
    <row r="598" customFormat="false" ht="15" hidden="true" customHeight="false" outlineLevel="0" collapsed="false">
      <c r="A598" s="0" t="s">
        <v>7114</v>
      </c>
      <c r="B598" s="0" t="s">
        <v>7115</v>
      </c>
      <c r="C598" s="0" t="s">
        <v>7116</v>
      </c>
      <c r="D598" s="0" t="s">
        <v>2297</v>
      </c>
      <c r="E598" s="0" t="s">
        <v>7114</v>
      </c>
      <c r="F598" s="0" t="n">
        <v>1</v>
      </c>
      <c r="G598" s="0" t="s">
        <v>2298</v>
      </c>
      <c r="H598" s="0" t="s">
        <v>2170</v>
      </c>
      <c r="I598" s="0" t="s">
        <v>2170</v>
      </c>
      <c r="J598" s="0" t="s">
        <v>2170</v>
      </c>
      <c r="K598" s="0" t="s">
        <v>2170</v>
      </c>
      <c r="L598" s="0" t="s">
        <v>2170</v>
      </c>
      <c r="M598" s="0" t="s">
        <v>2170</v>
      </c>
      <c r="N598" s="0" t="n">
        <f aca="false">FALSE()</f>
        <v>0</v>
      </c>
      <c r="O598" s="0" t="s">
        <v>7117</v>
      </c>
      <c r="P598" s="0" t="s">
        <v>2300</v>
      </c>
      <c r="Q598" s="380" t="n">
        <v>35690.1666666667</v>
      </c>
      <c r="R598" s="0" t="n">
        <v>16797618</v>
      </c>
      <c r="S598" s="0" t="s">
        <v>2301</v>
      </c>
      <c r="T598" s="0" t="s">
        <v>2302</v>
      </c>
      <c r="U598" s="0" t="s">
        <v>2116</v>
      </c>
      <c r="V598" s="0" t="n">
        <v>50000000</v>
      </c>
      <c r="W598" s="0" t="s">
        <v>2312</v>
      </c>
      <c r="X598" s="0" t="n">
        <v>4</v>
      </c>
      <c r="Y598" s="0" t="n">
        <f aca="false">FALSE()</f>
        <v>0</v>
      </c>
      <c r="Z598" s="0" t="n">
        <f aca="false">FALSE()</f>
        <v>0</v>
      </c>
      <c r="AA598" s="0" t="n">
        <f aca="false">FALSE()</f>
        <v>0</v>
      </c>
      <c r="AB598" s="0" t="n">
        <f aca="false">FALSE()</f>
        <v>0</v>
      </c>
      <c r="AC598" s="0" t="n">
        <v>1</v>
      </c>
      <c r="AD598" s="0" t="s">
        <v>2129</v>
      </c>
      <c r="AE598" s="0" t="n">
        <f aca="false">TRUE()</f>
        <v>1</v>
      </c>
      <c r="AF598" s="0" t="s">
        <v>7118</v>
      </c>
      <c r="AG598" s="0" t="n">
        <v>2</v>
      </c>
      <c r="AH598" s="0" t="s">
        <v>7119</v>
      </c>
      <c r="AI598" s="0" t="s">
        <v>7120</v>
      </c>
      <c r="AJ598" s="0" t="n">
        <v>0</v>
      </c>
      <c r="AK598" s="0" t="s">
        <v>2118</v>
      </c>
      <c r="AL598" s="0" t="n">
        <f aca="false">FALSE()</f>
        <v>0</v>
      </c>
      <c r="AM598" s="0" t="n">
        <f aca="false">TRUE()</f>
        <v>1</v>
      </c>
      <c r="AN598" s="0" t="n">
        <f aca="false">FALSE()</f>
        <v>0</v>
      </c>
      <c r="AO598" s="0" t="n">
        <f aca="false">FALSE()</f>
        <v>0</v>
      </c>
      <c r="AP598" s="0" t="n">
        <f aca="false">FALSE()</f>
        <v>0</v>
      </c>
      <c r="AQ598" s="380" t="n">
        <v>43524.7291666667</v>
      </c>
      <c r="AR598" s="380" t="n">
        <v>35691.1666666667</v>
      </c>
      <c r="AS598" s="0" t="s">
        <v>7121</v>
      </c>
      <c r="AT598" s="0" t="s">
        <v>2170</v>
      </c>
      <c r="AU598" s="0" t="s">
        <v>2170</v>
      </c>
    </row>
    <row r="599" customFormat="false" ht="15" hidden="true" customHeight="false" outlineLevel="0" collapsed="false">
      <c r="A599" s="0" t="s">
        <v>7122</v>
      </c>
      <c r="B599" s="0" t="s">
        <v>7123</v>
      </c>
      <c r="C599" s="0" t="s">
        <v>7124</v>
      </c>
      <c r="D599" s="0" t="s">
        <v>2297</v>
      </c>
      <c r="E599" s="0" t="s">
        <v>7122</v>
      </c>
      <c r="F599" s="0" t="n">
        <v>1</v>
      </c>
      <c r="G599" s="0" t="s">
        <v>2298</v>
      </c>
      <c r="H599" s="0" t="s">
        <v>2170</v>
      </c>
      <c r="I599" s="0" t="s">
        <v>2170</v>
      </c>
      <c r="J599" s="0" t="s">
        <v>2170</v>
      </c>
      <c r="K599" s="0" t="s">
        <v>2170</v>
      </c>
      <c r="L599" s="0" t="s">
        <v>2170</v>
      </c>
      <c r="M599" s="0" t="s">
        <v>2170</v>
      </c>
      <c r="N599" s="0" t="n">
        <f aca="false">FALSE()</f>
        <v>0</v>
      </c>
      <c r="O599" s="0" t="s">
        <v>7125</v>
      </c>
      <c r="P599" s="0" t="s">
        <v>2300</v>
      </c>
      <c r="Q599" s="380" t="n">
        <v>25569.125</v>
      </c>
      <c r="R599" s="0" t="n">
        <v>26661004</v>
      </c>
      <c r="S599" s="0" t="s">
        <v>2301</v>
      </c>
      <c r="T599" s="0" t="s">
        <v>2302</v>
      </c>
      <c r="U599" s="0" t="s">
        <v>2330</v>
      </c>
      <c r="V599" s="0" t="n">
        <v>60000000</v>
      </c>
      <c r="W599" s="0" t="s">
        <v>7126</v>
      </c>
      <c r="X599" s="0" t="n">
        <v>4</v>
      </c>
      <c r="Y599" s="0" t="n">
        <f aca="false">FALSE()</f>
        <v>0</v>
      </c>
      <c r="Z599" s="0" t="n">
        <f aca="false">FALSE()</f>
        <v>0</v>
      </c>
      <c r="AA599" s="0" t="n">
        <f aca="false">FALSE()</f>
        <v>0</v>
      </c>
      <c r="AB599" s="0" t="n">
        <f aca="false">FALSE()</f>
        <v>0</v>
      </c>
      <c r="AC599" s="0" t="n">
        <v>1</v>
      </c>
      <c r="AD599" s="0" t="s">
        <v>2129</v>
      </c>
      <c r="AE599" s="0" t="n">
        <f aca="false">TRUE()</f>
        <v>1</v>
      </c>
      <c r="AF599" s="0" t="s">
        <v>7127</v>
      </c>
      <c r="AG599" s="0" t="n">
        <v>2</v>
      </c>
      <c r="AH599" s="0" t="s">
        <v>7128</v>
      </c>
      <c r="AI599" s="0" t="s">
        <v>7129</v>
      </c>
      <c r="AJ599" s="0" t="n">
        <v>0</v>
      </c>
      <c r="AK599" s="0" t="s">
        <v>2118</v>
      </c>
      <c r="AL599" s="0" t="n">
        <f aca="false">FALSE()</f>
        <v>0</v>
      </c>
      <c r="AM599" s="0" t="n">
        <f aca="false">TRUE()</f>
        <v>1</v>
      </c>
      <c r="AN599" s="0" t="n">
        <f aca="false">FALSE()</f>
        <v>0</v>
      </c>
      <c r="AO599" s="0" t="n">
        <f aca="false">FALSE()</f>
        <v>0</v>
      </c>
      <c r="AP599" s="0" t="n">
        <f aca="false">TRUE()</f>
        <v>1</v>
      </c>
      <c r="AQ599" s="380" t="n">
        <v>44837.6465277778</v>
      </c>
      <c r="AR599" s="380" t="n">
        <v>44837.4166666667</v>
      </c>
      <c r="AS599" s="0" t="s">
        <v>7130</v>
      </c>
      <c r="AT599" s="0" t="s">
        <v>2170</v>
      </c>
      <c r="AU599" s="0" t="s">
        <v>2170</v>
      </c>
    </row>
    <row r="600" customFormat="false" ht="15" hidden="true" customHeight="false" outlineLevel="0" collapsed="false">
      <c r="A600" s="0" t="s">
        <v>229</v>
      </c>
      <c r="B600" s="0" t="s">
        <v>7131</v>
      </c>
      <c r="C600" s="0" t="s">
        <v>163</v>
      </c>
      <c r="D600" s="0" t="s">
        <v>720</v>
      </c>
      <c r="E600" s="0" t="s">
        <v>229</v>
      </c>
      <c r="F600" s="0" t="n">
        <v>1</v>
      </c>
      <c r="G600" s="0" t="s">
        <v>434</v>
      </c>
      <c r="H600" s="0" t="s">
        <v>2596</v>
      </c>
      <c r="I600" s="0" t="s">
        <v>2596</v>
      </c>
      <c r="J600" s="0" t="s">
        <v>3535</v>
      </c>
      <c r="K600" s="0" t="s">
        <v>2649</v>
      </c>
      <c r="L600" s="0" t="s">
        <v>7132</v>
      </c>
      <c r="M600" s="0" t="s">
        <v>2600</v>
      </c>
      <c r="N600" s="0" t="n">
        <f aca="false">TRUE()</f>
        <v>1</v>
      </c>
      <c r="O600" s="0" t="s">
        <v>164</v>
      </c>
      <c r="P600" s="0" t="s">
        <v>2601</v>
      </c>
      <c r="Q600" s="380" t="n">
        <v>45201.125</v>
      </c>
      <c r="R600" s="0" t="n">
        <v>47184918</v>
      </c>
      <c r="S600" s="0" t="s">
        <v>601</v>
      </c>
      <c r="T600" s="0" t="s">
        <v>2602</v>
      </c>
      <c r="U600" s="0" t="s">
        <v>2116</v>
      </c>
      <c r="V600" s="0" t="n">
        <v>100</v>
      </c>
      <c r="W600" s="0" t="s">
        <v>2603</v>
      </c>
      <c r="X600" s="0" t="n">
        <v>5</v>
      </c>
      <c r="Y600" s="0" t="n">
        <f aca="false">FALSE()</f>
        <v>0</v>
      </c>
      <c r="Z600" s="0" t="n">
        <f aca="false">TRUE()</f>
        <v>1</v>
      </c>
      <c r="AA600" s="0" t="n">
        <f aca="false">TRUE()</f>
        <v>1</v>
      </c>
      <c r="AB600" s="0" t="n">
        <f aca="false">FALSE()</f>
        <v>0</v>
      </c>
      <c r="AC600" s="0" t="n">
        <v>1</v>
      </c>
      <c r="AD600" s="0" t="s">
        <v>4880</v>
      </c>
      <c r="AE600" s="0" t="n">
        <f aca="false">TRUE()</f>
        <v>1</v>
      </c>
      <c r="AF600" s="0" t="s">
        <v>7133</v>
      </c>
      <c r="AG600" s="0" t="n">
        <v>1</v>
      </c>
      <c r="AH600" s="0" t="s">
        <v>7134</v>
      </c>
      <c r="AI600" s="0" t="s">
        <v>7135</v>
      </c>
      <c r="AJ600" s="0" t="n">
        <v>0</v>
      </c>
      <c r="AK600" s="0" t="s">
        <v>2118</v>
      </c>
      <c r="AL600" s="0" t="n">
        <f aca="false">TRUE()</f>
        <v>1</v>
      </c>
      <c r="AM600" s="0" t="n">
        <f aca="false">FALSE()</f>
        <v>0</v>
      </c>
      <c r="AN600" s="0" t="n">
        <f aca="false">TRUE()</f>
        <v>1</v>
      </c>
      <c r="AO600" s="0" t="n">
        <f aca="false">FALSE()</f>
        <v>0</v>
      </c>
      <c r="AP600" s="0" t="n">
        <f aca="false">TRUE()</f>
        <v>1</v>
      </c>
      <c r="AQ600" s="380" t="n">
        <v>44099.4159722222</v>
      </c>
      <c r="AR600" s="380" t="n">
        <v>44099.4166666667</v>
      </c>
      <c r="AS600" s="0" t="s">
        <v>7136</v>
      </c>
      <c r="AT600" s="0" t="s">
        <v>3535</v>
      </c>
      <c r="AU600" s="0" t="s">
        <v>2649</v>
      </c>
    </row>
    <row r="601" customFormat="false" ht="15" hidden="true" customHeight="false" outlineLevel="0" collapsed="false">
      <c r="A601" s="0" t="s">
        <v>7137</v>
      </c>
      <c r="B601" s="0" t="s">
        <v>7138</v>
      </c>
      <c r="C601" s="0" t="s">
        <v>7139</v>
      </c>
      <c r="D601" s="0" t="s">
        <v>2297</v>
      </c>
      <c r="E601" s="0" t="s">
        <v>7137</v>
      </c>
      <c r="F601" s="0" t="n">
        <v>1</v>
      </c>
      <c r="G601" s="0" t="s">
        <v>2298</v>
      </c>
      <c r="H601" s="0" t="s">
        <v>2170</v>
      </c>
      <c r="I601" s="0" t="s">
        <v>2170</v>
      </c>
      <c r="J601" s="0" t="s">
        <v>2170</v>
      </c>
      <c r="K601" s="0" t="s">
        <v>2170</v>
      </c>
      <c r="L601" s="0" t="s">
        <v>2170</v>
      </c>
      <c r="M601" s="0" t="s">
        <v>2170</v>
      </c>
      <c r="N601" s="0" t="n">
        <f aca="false">FALSE()</f>
        <v>0</v>
      </c>
      <c r="O601" s="0" t="s">
        <v>7140</v>
      </c>
      <c r="P601" s="0" t="s">
        <v>2300</v>
      </c>
      <c r="Q601" s="380" t="n">
        <v>25569.125</v>
      </c>
      <c r="R601" s="0" t="n">
        <v>167916424</v>
      </c>
      <c r="S601" s="0" t="s">
        <v>2301</v>
      </c>
      <c r="T601" s="0" t="s">
        <v>2302</v>
      </c>
      <c r="U601" s="0" t="s">
        <v>2115</v>
      </c>
      <c r="V601" s="0" t="n">
        <v>291000000</v>
      </c>
      <c r="W601" s="0" t="s">
        <v>2356</v>
      </c>
      <c r="X601" s="0" t="n">
        <v>4</v>
      </c>
      <c r="Y601" s="0" t="n">
        <f aca="false">FALSE()</f>
        <v>0</v>
      </c>
      <c r="Z601" s="0" t="n">
        <f aca="false">FALSE()</f>
        <v>0</v>
      </c>
      <c r="AA601" s="0" t="n">
        <f aca="false">FALSE()</f>
        <v>0</v>
      </c>
      <c r="AB601" s="0" t="n">
        <f aca="false">TRUE()</f>
        <v>1</v>
      </c>
      <c r="AC601" s="0" t="n">
        <v>1</v>
      </c>
      <c r="AD601" s="0" t="s">
        <v>2129</v>
      </c>
      <c r="AE601" s="0" t="n">
        <f aca="false">TRUE()</f>
        <v>1</v>
      </c>
      <c r="AF601" s="0" t="s">
        <v>7141</v>
      </c>
      <c r="AG601" s="0" t="n">
        <v>2</v>
      </c>
      <c r="AH601" s="0" t="s">
        <v>7142</v>
      </c>
      <c r="AI601" s="0" t="s">
        <v>7143</v>
      </c>
      <c r="AJ601" s="0" t="n">
        <v>0</v>
      </c>
      <c r="AK601" s="0" t="s">
        <v>2118</v>
      </c>
      <c r="AL601" s="0" t="n">
        <f aca="false">FALSE()</f>
        <v>0</v>
      </c>
      <c r="AM601" s="0" t="n">
        <f aca="false">TRUE()</f>
        <v>1</v>
      </c>
      <c r="AN601" s="0" t="n">
        <f aca="false">FALSE()</f>
        <v>0</v>
      </c>
      <c r="AO601" s="0" t="n">
        <f aca="false">FALSE()</f>
        <v>0</v>
      </c>
      <c r="AP601" s="0" t="n">
        <f aca="false">FALSE()</f>
        <v>0</v>
      </c>
      <c r="AQ601" s="380" t="n">
        <v>43969.6784722222</v>
      </c>
      <c r="AR601" s="380" t="n">
        <v>43969.4166666667</v>
      </c>
      <c r="AS601" s="0" t="s">
        <v>7144</v>
      </c>
      <c r="AT601" s="0" t="s">
        <v>2170</v>
      </c>
      <c r="AU601" s="0" t="s">
        <v>2170</v>
      </c>
    </row>
    <row r="602" customFormat="false" ht="15" hidden="true" customHeight="false" outlineLevel="0" collapsed="false">
      <c r="A602" s="0" t="s">
        <v>7145</v>
      </c>
      <c r="B602" s="0" t="s">
        <v>7146</v>
      </c>
      <c r="C602" s="0" t="s">
        <v>7147</v>
      </c>
      <c r="D602" s="0" t="s">
        <v>2297</v>
      </c>
      <c r="E602" s="0" t="s">
        <v>7145</v>
      </c>
      <c r="F602" s="0" t="n">
        <v>1</v>
      </c>
      <c r="G602" s="0" t="s">
        <v>2298</v>
      </c>
      <c r="H602" s="0" t="s">
        <v>2170</v>
      </c>
      <c r="I602" s="0" t="s">
        <v>2170</v>
      </c>
      <c r="J602" s="0" t="s">
        <v>2170</v>
      </c>
      <c r="K602" s="0" t="s">
        <v>2170</v>
      </c>
      <c r="L602" s="0" t="s">
        <v>2170</v>
      </c>
      <c r="M602" s="0" t="s">
        <v>2170</v>
      </c>
      <c r="N602" s="0" t="n">
        <f aca="false">FALSE()</f>
        <v>0</v>
      </c>
      <c r="O602" s="0" t="s">
        <v>7148</v>
      </c>
      <c r="P602" s="0" t="s">
        <v>2300</v>
      </c>
      <c r="Q602" s="380" t="n">
        <v>25569.125</v>
      </c>
      <c r="R602" s="0" t="n">
        <v>157625498</v>
      </c>
      <c r="S602" s="0" t="s">
        <v>3545</v>
      </c>
      <c r="T602" s="0" t="s">
        <v>3546</v>
      </c>
      <c r="U602" s="0" t="s">
        <v>2116</v>
      </c>
      <c r="V602" s="0" t="n">
        <v>900000000</v>
      </c>
      <c r="W602" s="0" t="s">
        <v>2409</v>
      </c>
      <c r="X602" s="0" t="n">
        <v>4</v>
      </c>
      <c r="Y602" s="0" t="n">
        <f aca="false">FALSE()</f>
        <v>0</v>
      </c>
      <c r="Z602" s="0" t="n">
        <f aca="false">FALSE()</f>
        <v>0</v>
      </c>
      <c r="AA602" s="0" t="n">
        <f aca="false">FALSE()</f>
        <v>0</v>
      </c>
      <c r="AB602" s="0" t="n">
        <f aca="false">FALSE()</f>
        <v>0</v>
      </c>
      <c r="AC602" s="0" t="n">
        <v>1</v>
      </c>
      <c r="AD602" s="0" t="s">
        <v>2129</v>
      </c>
      <c r="AE602" s="0" t="n">
        <f aca="false">TRUE()</f>
        <v>1</v>
      </c>
      <c r="AF602" s="0" t="s">
        <v>7149</v>
      </c>
      <c r="AG602" s="0" t="n">
        <v>2</v>
      </c>
      <c r="AH602" s="0" t="s">
        <v>7150</v>
      </c>
      <c r="AI602" s="0" t="s">
        <v>7151</v>
      </c>
      <c r="AJ602" s="0" t="n">
        <v>0</v>
      </c>
      <c r="AK602" s="0" t="s">
        <v>2118</v>
      </c>
      <c r="AL602" s="0" t="n">
        <f aca="false">FALSE()</f>
        <v>0</v>
      </c>
      <c r="AM602" s="0" t="n">
        <f aca="false">TRUE()</f>
        <v>1</v>
      </c>
      <c r="AN602" s="0" t="n">
        <f aca="false">FALSE()</f>
        <v>0</v>
      </c>
      <c r="AO602" s="0" t="n">
        <f aca="false">FALSE()</f>
        <v>0</v>
      </c>
      <c r="AP602" s="0" t="n">
        <f aca="false">FALSE()</f>
        <v>0</v>
      </c>
      <c r="AQ602" s="380" t="n">
        <v>44510.6666666667</v>
      </c>
      <c r="AR602" s="380" t="n">
        <v>44510.4166666667</v>
      </c>
      <c r="AS602" s="0" t="s">
        <v>7152</v>
      </c>
      <c r="AT602" s="0" t="s">
        <v>2170</v>
      </c>
      <c r="AU602" s="0" t="s">
        <v>2170</v>
      </c>
    </row>
    <row r="603" customFormat="false" ht="15" hidden="true" customHeight="false" outlineLevel="0" collapsed="false">
      <c r="A603" s="0" t="s">
        <v>7153</v>
      </c>
      <c r="B603" s="0" t="s">
        <v>7154</v>
      </c>
      <c r="C603" s="0" t="s">
        <v>7155</v>
      </c>
      <c r="D603" s="0" t="s">
        <v>2297</v>
      </c>
      <c r="E603" s="0" t="s">
        <v>7153</v>
      </c>
      <c r="F603" s="0" t="n">
        <v>1</v>
      </c>
      <c r="G603" s="0" t="s">
        <v>2298</v>
      </c>
      <c r="H603" s="0" t="s">
        <v>2170</v>
      </c>
      <c r="I603" s="0" t="s">
        <v>2170</v>
      </c>
      <c r="J603" s="0" t="s">
        <v>2170</v>
      </c>
      <c r="K603" s="0" t="s">
        <v>2170</v>
      </c>
      <c r="L603" s="0" t="s">
        <v>2170</v>
      </c>
      <c r="M603" s="0" t="s">
        <v>2170</v>
      </c>
      <c r="N603" s="0" t="n">
        <f aca="false">FALSE()</f>
        <v>0</v>
      </c>
      <c r="O603" s="0" t="s">
        <v>7156</v>
      </c>
      <c r="P603" s="0" t="s">
        <v>2300</v>
      </c>
      <c r="Q603" s="380" t="n">
        <v>33410.1666666667</v>
      </c>
      <c r="R603" s="0" t="n">
        <v>84793608</v>
      </c>
      <c r="S603" s="0" t="s">
        <v>2301</v>
      </c>
      <c r="T603" s="0" t="s">
        <v>2302</v>
      </c>
      <c r="U603" s="0" t="s">
        <v>2330</v>
      </c>
      <c r="V603" s="0" t="n">
        <v>120000000</v>
      </c>
      <c r="W603" s="0" t="s">
        <v>2383</v>
      </c>
      <c r="X603" s="0" t="n">
        <v>4</v>
      </c>
      <c r="Y603" s="0" t="n">
        <f aca="false">FALSE()</f>
        <v>0</v>
      </c>
      <c r="Z603" s="0" t="n">
        <f aca="false">FALSE()</f>
        <v>0</v>
      </c>
      <c r="AA603" s="0" t="n">
        <f aca="false">FALSE()</f>
        <v>0</v>
      </c>
      <c r="AB603" s="0" t="n">
        <f aca="false">FALSE()</f>
        <v>0</v>
      </c>
      <c r="AC603" s="0" t="n">
        <v>1</v>
      </c>
      <c r="AD603" s="0" t="s">
        <v>2129</v>
      </c>
      <c r="AE603" s="0" t="n">
        <f aca="false">TRUE()</f>
        <v>1</v>
      </c>
      <c r="AF603" s="0" t="s">
        <v>7157</v>
      </c>
      <c r="AG603" s="0" t="n">
        <v>2</v>
      </c>
      <c r="AH603" s="0" t="s">
        <v>7158</v>
      </c>
      <c r="AI603" s="0" t="s">
        <v>7159</v>
      </c>
      <c r="AJ603" s="0" t="n">
        <v>0</v>
      </c>
      <c r="AK603" s="0" t="s">
        <v>2118</v>
      </c>
      <c r="AL603" s="0" t="n">
        <f aca="false">FALSE()</f>
        <v>0</v>
      </c>
      <c r="AM603" s="0" t="n">
        <f aca="false">TRUE()</f>
        <v>1</v>
      </c>
      <c r="AN603" s="0" t="n">
        <f aca="false">FALSE()</f>
        <v>0</v>
      </c>
      <c r="AO603" s="0" t="n">
        <f aca="false">FALSE()</f>
        <v>0</v>
      </c>
      <c r="AP603" s="0" t="n">
        <f aca="false">FALSE()</f>
        <v>0</v>
      </c>
      <c r="AQ603" s="380" t="n">
        <v>43123.7284722222</v>
      </c>
      <c r="AR603" s="380" t="n">
        <v>33410.1666666667</v>
      </c>
      <c r="AS603" s="0" t="s">
        <v>7160</v>
      </c>
      <c r="AT603" s="0" t="s">
        <v>2170</v>
      </c>
      <c r="AU603" s="0" t="s">
        <v>2170</v>
      </c>
    </row>
    <row r="604" customFormat="false" ht="15" hidden="true" customHeight="false" outlineLevel="0" collapsed="false">
      <c r="A604" s="0" t="s">
        <v>7161</v>
      </c>
      <c r="B604" s="0" t="s">
        <v>7162</v>
      </c>
      <c r="C604" s="0" t="s">
        <v>7163</v>
      </c>
      <c r="D604" s="0" t="s">
        <v>2297</v>
      </c>
      <c r="E604" s="0" t="s">
        <v>7161</v>
      </c>
      <c r="F604" s="0" t="n">
        <v>1</v>
      </c>
      <c r="G604" s="0" t="s">
        <v>2298</v>
      </c>
      <c r="H604" s="0" t="s">
        <v>2170</v>
      </c>
      <c r="I604" s="0" t="s">
        <v>2170</v>
      </c>
      <c r="J604" s="0" t="s">
        <v>2170</v>
      </c>
      <c r="K604" s="0" t="s">
        <v>2170</v>
      </c>
      <c r="L604" s="0" t="s">
        <v>2170</v>
      </c>
      <c r="M604" s="0" t="s">
        <v>2170</v>
      </c>
      <c r="N604" s="0" t="n">
        <f aca="false">FALSE()</f>
        <v>0</v>
      </c>
      <c r="O604" s="0" t="s">
        <v>7164</v>
      </c>
      <c r="P604" s="0" t="s">
        <v>2300</v>
      </c>
      <c r="Q604" s="380" t="n">
        <v>25569.125</v>
      </c>
      <c r="R604" s="0" t="n">
        <v>13706715</v>
      </c>
      <c r="S604" s="0" t="s">
        <v>2301</v>
      </c>
      <c r="T604" s="0" t="s">
        <v>2302</v>
      </c>
      <c r="U604" s="0" t="s">
        <v>2365</v>
      </c>
      <c r="V604" s="0" t="n">
        <v>36000000</v>
      </c>
      <c r="W604" s="0" t="s">
        <v>2312</v>
      </c>
      <c r="X604" s="0" t="n">
        <v>4</v>
      </c>
      <c r="Y604" s="0" t="n">
        <f aca="false">FALSE()</f>
        <v>0</v>
      </c>
      <c r="Z604" s="0" t="n">
        <f aca="false">FALSE()</f>
        <v>0</v>
      </c>
      <c r="AA604" s="0" t="n">
        <f aca="false">FALSE()</f>
        <v>0</v>
      </c>
      <c r="AB604" s="0" t="n">
        <f aca="false">TRUE()</f>
        <v>1</v>
      </c>
      <c r="AC604" s="0" t="n">
        <v>1</v>
      </c>
      <c r="AD604" s="0" t="s">
        <v>2129</v>
      </c>
      <c r="AE604" s="0" t="n">
        <f aca="false">TRUE()</f>
        <v>1</v>
      </c>
      <c r="AF604" s="0" t="s">
        <v>7165</v>
      </c>
      <c r="AG604" s="0" t="n">
        <v>2</v>
      </c>
      <c r="AH604" s="0" t="s">
        <v>7166</v>
      </c>
      <c r="AI604" s="0" t="s">
        <v>7167</v>
      </c>
      <c r="AJ604" s="0" t="n">
        <v>0</v>
      </c>
      <c r="AK604" s="0" t="s">
        <v>2118</v>
      </c>
      <c r="AL604" s="0" t="n">
        <f aca="false">FALSE()</f>
        <v>0</v>
      </c>
      <c r="AM604" s="0" t="n">
        <f aca="false">TRUE()</f>
        <v>1</v>
      </c>
      <c r="AN604" s="0" t="n">
        <f aca="false">FALSE()</f>
        <v>0</v>
      </c>
      <c r="AO604" s="0" t="n">
        <f aca="false">FALSE()</f>
        <v>0</v>
      </c>
      <c r="AP604" s="0" t="n">
        <f aca="false">FALSE()</f>
        <v>0</v>
      </c>
      <c r="AQ604" s="380" t="n">
        <v>43969.6597222222</v>
      </c>
      <c r="AR604" s="380" t="n">
        <v>43969.4166666667</v>
      </c>
      <c r="AS604" s="0" t="s">
        <v>7168</v>
      </c>
      <c r="AT604" s="0" t="s">
        <v>2170</v>
      </c>
      <c r="AU604" s="0" t="s">
        <v>2170</v>
      </c>
    </row>
    <row r="605" customFormat="false" ht="15" hidden="true" customHeight="false" outlineLevel="0" collapsed="false">
      <c r="A605" s="0" t="s">
        <v>7169</v>
      </c>
      <c r="B605" s="0" t="s">
        <v>7170</v>
      </c>
      <c r="C605" s="0" t="s">
        <v>7171</v>
      </c>
      <c r="D605" s="0" t="s">
        <v>2297</v>
      </c>
      <c r="E605" s="0" t="s">
        <v>7169</v>
      </c>
      <c r="F605" s="0" t="n">
        <v>1</v>
      </c>
      <c r="G605" s="0" t="s">
        <v>2298</v>
      </c>
      <c r="H605" s="0" t="s">
        <v>2170</v>
      </c>
      <c r="I605" s="0" t="s">
        <v>2170</v>
      </c>
      <c r="J605" s="0" t="s">
        <v>2170</v>
      </c>
      <c r="K605" s="0" t="s">
        <v>2170</v>
      </c>
      <c r="L605" s="0" t="s">
        <v>2170</v>
      </c>
      <c r="M605" s="0" t="s">
        <v>2170</v>
      </c>
      <c r="N605" s="0" t="n">
        <f aca="false">FALSE()</f>
        <v>0</v>
      </c>
      <c r="O605" s="0" t="s">
        <v>7172</v>
      </c>
      <c r="P605" s="0" t="s">
        <v>2300</v>
      </c>
      <c r="Q605" s="380" t="n">
        <v>25569.125</v>
      </c>
      <c r="R605" s="0" t="n">
        <v>574355448</v>
      </c>
      <c r="S605" s="0" t="s">
        <v>2301</v>
      </c>
      <c r="T605" s="0" t="s">
        <v>2302</v>
      </c>
      <c r="U605" s="0" t="s">
        <v>2115</v>
      </c>
      <c r="V605" s="0" t="n">
        <v>0</v>
      </c>
      <c r="W605" s="0" t="s">
        <v>2366</v>
      </c>
      <c r="X605" s="0" t="n">
        <v>4</v>
      </c>
      <c r="Y605" s="0" t="n">
        <f aca="false">FALSE()</f>
        <v>0</v>
      </c>
      <c r="Z605" s="0" t="n">
        <f aca="false">FALSE()</f>
        <v>0</v>
      </c>
      <c r="AA605" s="0" t="n">
        <f aca="false">FALSE()</f>
        <v>0</v>
      </c>
      <c r="AB605" s="0" t="n">
        <f aca="false">FALSE()</f>
        <v>0</v>
      </c>
      <c r="AC605" s="0" t="n">
        <v>1</v>
      </c>
      <c r="AD605" s="0" t="s">
        <v>2129</v>
      </c>
      <c r="AE605" s="0" t="n">
        <f aca="false">TRUE()</f>
        <v>1</v>
      </c>
      <c r="AF605" s="0" t="s">
        <v>7173</v>
      </c>
      <c r="AG605" s="0" t="n">
        <v>2</v>
      </c>
      <c r="AH605" s="0" t="s">
        <v>7174</v>
      </c>
      <c r="AI605" s="0" t="s">
        <v>7175</v>
      </c>
      <c r="AJ605" s="0" t="n">
        <v>0</v>
      </c>
      <c r="AK605" s="0" t="s">
        <v>2118</v>
      </c>
      <c r="AL605" s="0" t="n">
        <f aca="false">FALSE()</f>
        <v>0</v>
      </c>
      <c r="AM605" s="0" t="n">
        <f aca="false">TRUE()</f>
        <v>1</v>
      </c>
      <c r="AN605" s="0" t="n">
        <f aca="false">FALSE()</f>
        <v>0</v>
      </c>
      <c r="AO605" s="0" t="n">
        <f aca="false">FALSE()</f>
        <v>0</v>
      </c>
      <c r="AP605" s="0" t="n">
        <f aca="false">TRUE()</f>
        <v>1</v>
      </c>
      <c r="AQ605" s="380" t="n">
        <v>44393.6048611111</v>
      </c>
      <c r="AR605" s="380" t="n">
        <v>44393.4166666667</v>
      </c>
      <c r="AS605" s="0" t="s">
        <v>7176</v>
      </c>
      <c r="AT605" s="0" t="s">
        <v>2170</v>
      </c>
      <c r="AU605" s="0" t="s">
        <v>2170</v>
      </c>
    </row>
    <row r="606" customFormat="false" ht="15" hidden="true" customHeight="false" outlineLevel="0" collapsed="false">
      <c r="A606" s="0" t="s">
        <v>7177</v>
      </c>
      <c r="B606" s="0" t="s">
        <v>7178</v>
      </c>
      <c r="C606" s="0" t="s">
        <v>7179</v>
      </c>
      <c r="D606" s="0" t="s">
        <v>2525</v>
      </c>
      <c r="E606" s="0" t="s">
        <v>7177</v>
      </c>
      <c r="F606" s="0" t="n">
        <v>10</v>
      </c>
      <c r="G606" s="0" t="s">
        <v>2526</v>
      </c>
      <c r="H606" s="0" t="s">
        <v>2170</v>
      </c>
      <c r="I606" s="0" t="s">
        <v>2170</v>
      </c>
      <c r="J606" s="0" t="s">
        <v>2170</v>
      </c>
      <c r="K606" s="0" t="s">
        <v>2170</v>
      </c>
      <c r="L606" s="0" t="s">
        <v>2170</v>
      </c>
      <c r="M606" s="0" t="s">
        <v>2170</v>
      </c>
      <c r="N606" s="0" t="n">
        <f aca="false">FALSE()</f>
        <v>0</v>
      </c>
      <c r="O606" s="0" t="s">
        <v>7180</v>
      </c>
      <c r="P606" s="0" t="s">
        <v>2300</v>
      </c>
      <c r="Q606" s="380" t="n">
        <v>25569.125</v>
      </c>
      <c r="R606" s="0" t="n">
        <v>504843600</v>
      </c>
      <c r="S606" s="0" t="s">
        <v>2528</v>
      </c>
      <c r="T606" s="0" t="s">
        <v>2529</v>
      </c>
      <c r="U606" s="0" t="s">
        <v>2684</v>
      </c>
      <c r="V606" s="0" t="n">
        <v>0</v>
      </c>
      <c r="W606" s="0" t="s">
        <v>7181</v>
      </c>
      <c r="X606" s="0" t="n">
        <v>4</v>
      </c>
      <c r="Y606" s="0" t="n">
        <f aca="false">FALSE()</f>
        <v>0</v>
      </c>
      <c r="Z606" s="0" t="n">
        <f aca="false">FALSE()</f>
        <v>0</v>
      </c>
      <c r="AA606" s="0" t="n">
        <f aca="false">FALSE()</f>
        <v>0</v>
      </c>
      <c r="AB606" s="0" t="n">
        <f aca="false">TRUE()</f>
        <v>1</v>
      </c>
      <c r="AC606" s="0" t="n">
        <v>1</v>
      </c>
      <c r="AD606" s="0" t="s">
        <v>2137</v>
      </c>
      <c r="AE606" s="0" t="n">
        <f aca="false">TRUE()</f>
        <v>1</v>
      </c>
      <c r="AF606" s="0" t="s">
        <v>7182</v>
      </c>
      <c r="AG606" s="0" t="n">
        <v>2</v>
      </c>
      <c r="AH606" s="0" t="s">
        <v>7183</v>
      </c>
      <c r="AI606" s="0" t="s">
        <v>7184</v>
      </c>
      <c r="AJ606" s="0" t="n">
        <v>0</v>
      </c>
      <c r="AK606" s="0" t="s">
        <v>3378</v>
      </c>
      <c r="AL606" s="0" t="n">
        <f aca="false">FALSE()</f>
        <v>0</v>
      </c>
      <c r="AM606" s="0" t="n">
        <f aca="false">FALSE()</f>
        <v>0</v>
      </c>
      <c r="AN606" s="0" t="n">
        <f aca="false">FALSE()</f>
        <v>0</v>
      </c>
      <c r="AO606" s="0" t="n">
        <f aca="false">FALSE()</f>
        <v>0</v>
      </c>
      <c r="AP606" s="0" t="n">
        <f aca="false">TRUE()</f>
        <v>1</v>
      </c>
      <c r="AQ606" s="380" t="n">
        <v>44900.3333333333</v>
      </c>
      <c r="AR606" s="380" t="n">
        <v>44900.4166666667</v>
      </c>
      <c r="AS606" s="0" t="s">
        <v>7185</v>
      </c>
      <c r="AT606" s="0" t="s">
        <v>2170</v>
      </c>
      <c r="AU606" s="0" t="s">
        <v>2170</v>
      </c>
    </row>
    <row r="607" customFormat="false" ht="15" hidden="true" customHeight="false" outlineLevel="0" collapsed="false">
      <c r="A607" s="0" t="s">
        <v>7186</v>
      </c>
      <c r="B607" s="0" t="s">
        <v>7187</v>
      </c>
      <c r="C607" s="0" t="s">
        <v>7188</v>
      </c>
      <c r="D607" s="0" t="s">
        <v>2297</v>
      </c>
      <c r="E607" s="0" t="s">
        <v>7186</v>
      </c>
      <c r="F607" s="0" t="n">
        <v>1</v>
      </c>
      <c r="G607" s="0" t="s">
        <v>2298</v>
      </c>
      <c r="H607" s="0" t="s">
        <v>2170</v>
      </c>
      <c r="I607" s="0" t="s">
        <v>2170</v>
      </c>
      <c r="J607" s="0" t="s">
        <v>2170</v>
      </c>
      <c r="K607" s="0" t="s">
        <v>2170</v>
      </c>
      <c r="L607" s="0" t="s">
        <v>2170</v>
      </c>
      <c r="M607" s="0" t="s">
        <v>2170</v>
      </c>
      <c r="N607" s="0" t="n">
        <f aca="false">FALSE()</f>
        <v>0</v>
      </c>
      <c r="O607" s="0" t="s">
        <v>7189</v>
      </c>
      <c r="P607" s="0" t="s">
        <v>2300</v>
      </c>
      <c r="Q607" s="380" t="n">
        <v>36327.1666666667</v>
      </c>
      <c r="R607" s="0" t="n">
        <v>43467794</v>
      </c>
      <c r="S607" s="0" t="s">
        <v>2301</v>
      </c>
      <c r="T607" s="0" t="s">
        <v>2302</v>
      </c>
      <c r="U607" s="0" t="s">
        <v>2330</v>
      </c>
      <c r="V607" s="0" t="n">
        <v>245000000</v>
      </c>
      <c r="W607" s="0" t="s">
        <v>2366</v>
      </c>
      <c r="X607" s="0" t="n">
        <v>4</v>
      </c>
      <c r="Y607" s="0" t="n">
        <f aca="false">FALSE()</f>
        <v>0</v>
      </c>
      <c r="Z607" s="0" t="n">
        <f aca="false">FALSE()</f>
        <v>0</v>
      </c>
      <c r="AA607" s="0" t="n">
        <f aca="false">FALSE()</f>
        <v>0</v>
      </c>
      <c r="AB607" s="0" t="n">
        <f aca="false">FALSE()</f>
        <v>0</v>
      </c>
      <c r="AC607" s="0" t="n">
        <v>1</v>
      </c>
      <c r="AD607" s="0" t="s">
        <v>2129</v>
      </c>
      <c r="AE607" s="0" t="n">
        <f aca="false">TRUE()</f>
        <v>1</v>
      </c>
      <c r="AF607" s="0" t="s">
        <v>7190</v>
      </c>
      <c r="AG607" s="0" t="n">
        <v>2</v>
      </c>
      <c r="AH607" s="0" t="s">
        <v>7191</v>
      </c>
      <c r="AI607" s="0" t="s">
        <v>7192</v>
      </c>
      <c r="AJ607" s="0" t="n">
        <v>0</v>
      </c>
      <c r="AK607" s="0" t="s">
        <v>2118</v>
      </c>
      <c r="AL607" s="0" t="n">
        <f aca="false">FALSE()</f>
        <v>0</v>
      </c>
      <c r="AM607" s="0" t="n">
        <f aca="false">TRUE()</f>
        <v>1</v>
      </c>
      <c r="AN607" s="0" t="n">
        <f aca="false">FALSE()</f>
        <v>0</v>
      </c>
      <c r="AO607" s="0" t="n">
        <f aca="false">FALSE()</f>
        <v>0</v>
      </c>
      <c r="AP607" s="0" t="n">
        <f aca="false">FALSE()</f>
        <v>0</v>
      </c>
      <c r="AQ607" s="380" t="n">
        <v>43496.7291666667</v>
      </c>
      <c r="AR607" s="380" t="n">
        <v>36328.1666666667</v>
      </c>
      <c r="AS607" s="0" t="s">
        <v>7193</v>
      </c>
      <c r="AT607" s="0" t="s">
        <v>2170</v>
      </c>
      <c r="AU607" s="0" t="s">
        <v>2170</v>
      </c>
    </row>
    <row r="608" customFormat="false" ht="15" hidden="true" customHeight="false" outlineLevel="0" collapsed="false">
      <c r="A608" s="0" t="s">
        <v>7194</v>
      </c>
      <c r="B608" s="0" t="s">
        <v>7195</v>
      </c>
      <c r="C608" s="0" t="s">
        <v>7196</v>
      </c>
      <c r="D608" s="0" t="s">
        <v>2297</v>
      </c>
      <c r="E608" s="0" t="s">
        <v>7194</v>
      </c>
      <c r="F608" s="0" t="n">
        <v>1</v>
      </c>
      <c r="G608" s="0" t="s">
        <v>2298</v>
      </c>
      <c r="H608" s="0" t="s">
        <v>2170</v>
      </c>
      <c r="I608" s="0" t="s">
        <v>2170</v>
      </c>
      <c r="J608" s="0" t="s">
        <v>2170</v>
      </c>
      <c r="K608" s="0" t="s">
        <v>2170</v>
      </c>
      <c r="L608" s="0" t="s">
        <v>2170</v>
      </c>
      <c r="M608" s="0" t="s">
        <v>2170</v>
      </c>
      <c r="N608" s="0" t="n">
        <f aca="false">FALSE()</f>
        <v>0</v>
      </c>
      <c r="O608" s="0" t="s">
        <v>7197</v>
      </c>
      <c r="P608" s="0" t="s">
        <v>2300</v>
      </c>
      <c r="Q608" s="380" t="n">
        <v>41670.1666666667</v>
      </c>
      <c r="R608" s="0" t="n">
        <v>5000000</v>
      </c>
      <c r="S608" s="0" t="s">
        <v>2301</v>
      </c>
      <c r="T608" s="0" t="s">
        <v>2302</v>
      </c>
      <c r="U608" s="0" t="s">
        <v>2365</v>
      </c>
      <c r="V608" s="0" t="n">
        <v>100000000</v>
      </c>
      <c r="W608" s="0" t="s">
        <v>2312</v>
      </c>
      <c r="X608" s="0" t="n">
        <v>4</v>
      </c>
      <c r="Y608" s="0" t="n">
        <f aca="false">FALSE()</f>
        <v>0</v>
      </c>
      <c r="Z608" s="0" t="n">
        <f aca="false">FALSE()</f>
        <v>0</v>
      </c>
      <c r="AA608" s="0" t="n">
        <f aca="false">FALSE()</f>
        <v>0</v>
      </c>
      <c r="AB608" s="0" t="n">
        <f aca="false">FALSE()</f>
        <v>0</v>
      </c>
      <c r="AC608" s="0" t="n">
        <v>1</v>
      </c>
      <c r="AD608" s="0" t="s">
        <v>2129</v>
      </c>
      <c r="AE608" s="0" t="n">
        <f aca="false">TRUE()</f>
        <v>1</v>
      </c>
      <c r="AF608" s="0" t="s">
        <v>7198</v>
      </c>
      <c r="AG608" s="0" t="n">
        <v>2</v>
      </c>
      <c r="AH608" s="0" t="s">
        <v>7199</v>
      </c>
      <c r="AI608" s="0" t="s">
        <v>7200</v>
      </c>
      <c r="AJ608" s="0" t="n">
        <v>0</v>
      </c>
      <c r="AK608" s="0" t="s">
        <v>2118</v>
      </c>
      <c r="AL608" s="0" t="n">
        <f aca="false">FALSE()</f>
        <v>0</v>
      </c>
      <c r="AM608" s="0" t="n">
        <f aca="false">TRUE()</f>
        <v>1</v>
      </c>
      <c r="AN608" s="0" t="n">
        <f aca="false">FALSE()</f>
        <v>0</v>
      </c>
      <c r="AO608" s="0" t="n">
        <f aca="false">FALSE()</f>
        <v>0</v>
      </c>
      <c r="AP608" s="0" t="n">
        <f aca="false">FALSE()</f>
        <v>0</v>
      </c>
      <c r="AQ608" s="380" t="n">
        <v>43745.6875</v>
      </c>
      <c r="AR608" s="380" t="n">
        <v>43745.4166666667</v>
      </c>
      <c r="AS608" s="0" t="s">
        <v>7201</v>
      </c>
      <c r="AT608" s="0" t="s">
        <v>2170</v>
      </c>
      <c r="AU608" s="0" t="s">
        <v>2170</v>
      </c>
    </row>
    <row r="609" customFormat="false" ht="15" hidden="true" customHeight="false" outlineLevel="0" collapsed="false">
      <c r="A609" s="0" t="s">
        <v>7202</v>
      </c>
      <c r="B609" s="0" t="s">
        <v>7203</v>
      </c>
      <c r="C609" s="0" t="s">
        <v>7204</v>
      </c>
      <c r="D609" s="0" t="s">
        <v>2297</v>
      </c>
      <c r="E609" s="0" t="s">
        <v>7202</v>
      </c>
      <c r="F609" s="0" t="n">
        <v>1</v>
      </c>
      <c r="G609" s="0" t="s">
        <v>2298</v>
      </c>
      <c r="H609" s="0" t="s">
        <v>2170</v>
      </c>
      <c r="I609" s="0" t="s">
        <v>2170</v>
      </c>
      <c r="J609" s="0" t="s">
        <v>2170</v>
      </c>
      <c r="K609" s="0" t="s">
        <v>2170</v>
      </c>
      <c r="L609" s="0" t="s">
        <v>2170</v>
      </c>
      <c r="M609" s="0" t="s">
        <v>2170</v>
      </c>
      <c r="N609" s="0" t="n">
        <f aca="false">FALSE()</f>
        <v>0</v>
      </c>
      <c r="O609" s="0" t="s">
        <v>7205</v>
      </c>
      <c r="P609" s="0" t="s">
        <v>2300</v>
      </c>
      <c r="Q609" s="380" t="n">
        <v>25569.125</v>
      </c>
      <c r="R609" s="0" t="n">
        <v>65100000</v>
      </c>
      <c r="S609" s="0" t="s">
        <v>2301</v>
      </c>
      <c r="T609" s="0" t="s">
        <v>2302</v>
      </c>
      <c r="U609" s="0" t="s">
        <v>2115</v>
      </c>
      <c r="V609" s="0" t="n">
        <v>180000000</v>
      </c>
      <c r="W609" s="0" t="s">
        <v>2366</v>
      </c>
      <c r="X609" s="0" t="n">
        <v>4</v>
      </c>
      <c r="Y609" s="0" t="n">
        <f aca="false">FALSE()</f>
        <v>0</v>
      </c>
      <c r="Z609" s="0" t="n">
        <f aca="false">FALSE()</f>
        <v>0</v>
      </c>
      <c r="AA609" s="0" t="n">
        <f aca="false">FALSE()</f>
        <v>0</v>
      </c>
      <c r="AB609" s="0" t="n">
        <f aca="false">FALSE()</f>
        <v>0</v>
      </c>
      <c r="AC609" s="0" t="n">
        <v>1</v>
      </c>
      <c r="AD609" s="0" t="s">
        <v>2129</v>
      </c>
      <c r="AE609" s="0" t="n">
        <f aca="false">TRUE()</f>
        <v>1</v>
      </c>
      <c r="AF609" s="0" t="s">
        <v>7206</v>
      </c>
      <c r="AG609" s="0" t="n">
        <v>2</v>
      </c>
      <c r="AH609" s="0" t="s">
        <v>7207</v>
      </c>
      <c r="AI609" s="0" t="s">
        <v>7208</v>
      </c>
      <c r="AJ609" s="0" t="n">
        <v>0</v>
      </c>
      <c r="AK609" s="0" t="s">
        <v>2118</v>
      </c>
      <c r="AL609" s="0" t="n">
        <f aca="false">FALSE()</f>
        <v>0</v>
      </c>
      <c r="AM609" s="0" t="n">
        <f aca="false">TRUE()</f>
        <v>1</v>
      </c>
      <c r="AN609" s="0" t="n">
        <f aca="false">FALSE()</f>
        <v>0</v>
      </c>
      <c r="AO609" s="0" t="n">
        <f aca="false">FALSE()</f>
        <v>0</v>
      </c>
      <c r="AP609" s="0" t="n">
        <f aca="false">FALSE()</f>
        <v>0</v>
      </c>
      <c r="AQ609" s="380" t="n">
        <v>43769.6868055556</v>
      </c>
      <c r="AR609" s="380" t="n">
        <v>43769.4166666667</v>
      </c>
      <c r="AS609" s="0" t="s">
        <v>7209</v>
      </c>
      <c r="AT609" s="0" t="s">
        <v>2170</v>
      </c>
      <c r="AU609" s="0" t="s">
        <v>2170</v>
      </c>
    </row>
    <row r="610" customFormat="false" ht="15" hidden="true" customHeight="false" outlineLevel="0" collapsed="false">
      <c r="A610" s="0" t="s">
        <v>7210</v>
      </c>
      <c r="B610" s="0" t="s">
        <v>7211</v>
      </c>
      <c r="C610" s="0" t="s">
        <v>7212</v>
      </c>
      <c r="D610" s="0" t="s">
        <v>2297</v>
      </c>
      <c r="E610" s="0" t="s">
        <v>7210</v>
      </c>
      <c r="F610" s="0" t="n">
        <v>1</v>
      </c>
      <c r="G610" s="0" t="s">
        <v>2298</v>
      </c>
      <c r="H610" s="0" t="s">
        <v>2170</v>
      </c>
      <c r="I610" s="0" t="s">
        <v>2170</v>
      </c>
      <c r="J610" s="0" t="s">
        <v>2170</v>
      </c>
      <c r="K610" s="0" t="s">
        <v>2170</v>
      </c>
      <c r="L610" s="0" t="s">
        <v>2170</v>
      </c>
      <c r="M610" s="0" t="s">
        <v>2170</v>
      </c>
      <c r="N610" s="0" t="n">
        <f aca="false">FALSE()</f>
        <v>0</v>
      </c>
      <c r="O610" s="0" t="s">
        <v>7213</v>
      </c>
      <c r="P610" s="0" t="s">
        <v>2300</v>
      </c>
      <c r="Q610" s="380" t="n">
        <v>25569.125</v>
      </c>
      <c r="R610" s="0" t="n">
        <v>39685700</v>
      </c>
      <c r="S610" s="0" t="s">
        <v>2491</v>
      </c>
      <c r="T610" s="0" t="s">
        <v>2492</v>
      </c>
      <c r="U610" s="0" t="s">
        <v>2684</v>
      </c>
      <c r="V610" s="0" t="n">
        <v>0</v>
      </c>
      <c r="W610" s="0" t="s">
        <v>2339</v>
      </c>
      <c r="X610" s="0" t="n">
        <v>4</v>
      </c>
      <c r="Y610" s="0" t="n">
        <f aca="false">FALSE()</f>
        <v>0</v>
      </c>
      <c r="Z610" s="0" t="n">
        <f aca="false">FALSE()</f>
        <v>0</v>
      </c>
      <c r="AA610" s="0" t="n">
        <f aca="false">FALSE()</f>
        <v>0</v>
      </c>
      <c r="AB610" s="0" t="n">
        <f aca="false">TRUE()</f>
        <v>1</v>
      </c>
      <c r="AC610" s="0" t="n">
        <v>1</v>
      </c>
      <c r="AD610" s="0" t="s">
        <v>2129</v>
      </c>
      <c r="AE610" s="0" t="n">
        <f aca="false">TRUE()</f>
        <v>1</v>
      </c>
      <c r="AF610" s="0" t="s">
        <v>7214</v>
      </c>
      <c r="AG610" s="0" t="n">
        <v>2</v>
      </c>
      <c r="AH610" s="0" t="s">
        <v>7215</v>
      </c>
      <c r="AI610" s="0" t="s">
        <v>7216</v>
      </c>
      <c r="AJ610" s="0" t="n">
        <v>0</v>
      </c>
      <c r="AK610" s="0" t="s">
        <v>2118</v>
      </c>
      <c r="AL610" s="0" t="n">
        <f aca="false">FALSE()</f>
        <v>0</v>
      </c>
      <c r="AM610" s="0" t="n">
        <f aca="false">TRUE()</f>
        <v>1</v>
      </c>
      <c r="AN610" s="0" t="n">
        <f aca="false">FALSE()</f>
        <v>0</v>
      </c>
      <c r="AO610" s="0" t="n">
        <f aca="false">FALSE()</f>
        <v>0</v>
      </c>
      <c r="AP610" s="0" t="n">
        <f aca="false">FALSE()</f>
        <v>0</v>
      </c>
      <c r="AQ610" s="380" t="n">
        <v>43682.71875</v>
      </c>
      <c r="AR610" s="380" t="n">
        <v>43682.4166666667</v>
      </c>
      <c r="AS610" s="0" t="s">
        <v>7217</v>
      </c>
      <c r="AT610" s="0" t="s">
        <v>2170</v>
      </c>
      <c r="AU610" s="0" t="s">
        <v>2170</v>
      </c>
    </row>
    <row r="611" customFormat="false" ht="15" hidden="true" customHeight="false" outlineLevel="0" collapsed="false">
      <c r="A611" s="0" t="s">
        <v>7218</v>
      </c>
      <c r="B611" s="0" t="s">
        <v>7219</v>
      </c>
      <c r="C611" s="0" t="s">
        <v>7220</v>
      </c>
      <c r="D611" s="0" t="s">
        <v>2297</v>
      </c>
      <c r="E611" s="0" t="s">
        <v>7218</v>
      </c>
      <c r="F611" s="0" t="n">
        <v>1</v>
      </c>
      <c r="G611" s="0" t="s">
        <v>2298</v>
      </c>
      <c r="H611" s="0" t="s">
        <v>2170</v>
      </c>
      <c r="I611" s="0" t="s">
        <v>2170</v>
      </c>
      <c r="J611" s="0" t="s">
        <v>2170</v>
      </c>
      <c r="K611" s="0" t="s">
        <v>2170</v>
      </c>
      <c r="L611" s="0" t="s">
        <v>2170</v>
      </c>
      <c r="M611" s="0" t="s">
        <v>2170</v>
      </c>
      <c r="N611" s="0" t="n">
        <f aca="false">FALSE()</f>
        <v>0</v>
      </c>
      <c r="O611" s="0" t="s">
        <v>7221</v>
      </c>
      <c r="P611" s="0" t="s">
        <v>2300</v>
      </c>
      <c r="Q611" s="380" t="n">
        <v>25569.125</v>
      </c>
      <c r="R611" s="0" t="n">
        <v>309713908</v>
      </c>
      <c r="S611" s="0" t="s">
        <v>2301</v>
      </c>
      <c r="T611" s="0" t="s">
        <v>2302</v>
      </c>
      <c r="U611" s="0" t="s">
        <v>2114</v>
      </c>
      <c r="V611" s="0" t="n">
        <v>1000000000</v>
      </c>
      <c r="W611" s="0" t="s">
        <v>2366</v>
      </c>
      <c r="X611" s="0" t="n">
        <v>4</v>
      </c>
      <c r="Y611" s="0" t="n">
        <f aca="false">FALSE()</f>
        <v>0</v>
      </c>
      <c r="Z611" s="0" t="n">
        <f aca="false">FALSE()</f>
        <v>0</v>
      </c>
      <c r="AA611" s="0" t="n">
        <f aca="false">FALSE()</f>
        <v>0</v>
      </c>
      <c r="AB611" s="0" t="n">
        <f aca="false">TRUE()</f>
        <v>1</v>
      </c>
      <c r="AC611" s="0" t="n">
        <v>1</v>
      </c>
      <c r="AD611" s="0" t="s">
        <v>2129</v>
      </c>
      <c r="AE611" s="0" t="n">
        <f aca="false">TRUE()</f>
        <v>1</v>
      </c>
      <c r="AF611" s="0" t="s">
        <v>7222</v>
      </c>
      <c r="AG611" s="0" t="n">
        <v>2</v>
      </c>
      <c r="AH611" s="0" t="s">
        <v>7223</v>
      </c>
      <c r="AI611" s="0" t="s">
        <v>7224</v>
      </c>
      <c r="AJ611" s="0" t="n">
        <v>0</v>
      </c>
      <c r="AK611" s="0" t="s">
        <v>2118</v>
      </c>
      <c r="AL611" s="0" t="n">
        <f aca="false">FALSE()</f>
        <v>0</v>
      </c>
      <c r="AM611" s="0" t="n">
        <f aca="false">TRUE()</f>
        <v>1</v>
      </c>
      <c r="AN611" s="0" t="n">
        <f aca="false">FALSE()</f>
        <v>0</v>
      </c>
      <c r="AO611" s="0" t="n">
        <f aca="false">FALSE()</f>
        <v>0</v>
      </c>
      <c r="AP611" s="0" t="n">
        <f aca="false">TRUE()</f>
        <v>1</v>
      </c>
      <c r="AQ611" s="380" t="n">
        <v>44495.625</v>
      </c>
      <c r="AR611" s="380" t="n">
        <v>44495.4166666667</v>
      </c>
      <c r="AS611" s="0" t="s">
        <v>7225</v>
      </c>
      <c r="AT611" s="0" t="s">
        <v>2170</v>
      </c>
      <c r="AU611" s="0" t="s">
        <v>2170</v>
      </c>
    </row>
    <row r="612" customFormat="false" ht="15" hidden="true" customHeight="false" outlineLevel="0" collapsed="false">
      <c r="A612" s="0" t="s">
        <v>7226</v>
      </c>
      <c r="B612" s="0" t="s">
        <v>7227</v>
      </c>
      <c r="C612" s="0" t="s">
        <v>7228</v>
      </c>
      <c r="D612" s="0" t="s">
        <v>2297</v>
      </c>
      <c r="E612" s="0" t="s">
        <v>7226</v>
      </c>
      <c r="F612" s="0" t="n">
        <v>1</v>
      </c>
      <c r="G612" s="0" t="s">
        <v>2298</v>
      </c>
      <c r="H612" s="0" t="s">
        <v>2170</v>
      </c>
      <c r="I612" s="0" t="s">
        <v>2170</v>
      </c>
      <c r="J612" s="0" t="s">
        <v>2170</v>
      </c>
      <c r="K612" s="0" t="s">
        <v>2170</v>
      </c>
      <c r="L612" s="0" t="s">
        <v>2170</v>
      </c>
      <c r="M612" s="0" t="s">
        <v>2170</v>
      </c>
      <c r="N612" s="0" t="n">
        <f aca="false">FALSE()</f>
        <v>0</v>
      </c>
      <c r="O612" s="0" t="s">
        <v>7229</v>
      </c>
      <c r="P612" s="0" t="s">
        <v>2300</v>
      </c>
      <c r="Q612" s="380" t="n">
        <v>25569.125</v>
      </c>
      <c r="R612" s="0" t="n">
        <v>158231020</v>
      </c>
      <c r="S612" s="0" t="s">
        <v>2301</v>
      </c>
      <c r="T612" s="0" t="s">
        <v>2302</v>
      </c>
      <c r="U612" s="0" t="s">
        <v>2116</v>
      </c>
      <c r="V612" s="0" t="n">
        <v>0</v>
      </c>
      <c r="W612" s="0" t="s">
        <v>2312</v>
      </c>
      <c r="X612" s="0" t="n">
        <v>4</v>
      </c>
      <c r="Y612" s="0" t="n">
        <f aca="false">FALSE()</f>
        <v>0</v>
      </c>
      <c r="Z612" s="0" t="n">
        <f aca="false">FALSE()</f>
        <v>0</v>
      </c>
      <c r="AA612" s="0" t="n">
        <f aca="false">FALSE()</f>
        <v>0</v>
      </c>
      <c r="AB612" s="0" t="n">
        <f aca="false">FALSE()</f>
        <v>0</v>
      </c>
      <c r="AC612" s="0" t="n">
        <v>1</v>
      </c>
      <c r="AD612" s="0" t="s">
        <v>2129</v>
      </c>
      <c r="AE612" s="0" t="n">
        <f aca="false">TRUE()</f>
        <v>1</v>
      </c>
      <c r="AF612" s="0" t="s">
        <v>7230</v>
      </c>
      <c r="AG612" s="0" t="n">
        <v>2</v>
      </c>
      <c r="AH612" s="0" t="s">
        <v>7231</v>
      </c>
      <c r="AI612" s="0" t="s">
        <v>7232</v>
      </c>
      <c r="AJ612" s="0" t="n">
        <v>0</v>
      </c>
      <c r="AK612" s="0" t="s">
        <v>2118</v>
      </c>
      <c r="AL612" s="0" t="n">
        <f aca="false">FALSE()</f>
        <v>0</v>
      </c>
      <c r="AM612" s="0" t="n">
        <f aca="false">TRUE()</f>
        <v>1</v>
      </c>
      <c r="AN612" s="0" t="n">
        <f aca="false">FALSE()</f>
        <v>0</v>
      </c>
      <c r="AO612" s="0" t="n">
        <f aca="false">FALSE()</f>
        <v>0</v>
      </c>
      <c r="AP612" s="0" t="n">
        <f aca="false">FALSE()</f>
        <v>0</v>
      </c>
      <c r="AQ612" s="380" t="n">
        <v>44400.6222222222</v>
      </c>
      <c r="AR612" s="380" t="n">
        <v>44400.4166666667</v>
      </c>
      <c r="AS612" s="0" t="s">
        <v>7233</v>
      </c>
      <c r="AT612" s="0" t="s">
        <v>2170</v>
      </c>
      <c r="AU612" s="0" t="s">
        <v>2170</v>
      </c>
    </row>
    <row r="613" customFormat="false" ht="15" hidden="true" customHeight="false" outlineLevel="0" collapsed="false">
      <c r="A613" s="0" t="s">
        <v>7234</v>
      </c>
      <c r="B613" s="0" t="s">
        <v>7235</v>
      </c>
      <c r="C613" s="0" t="s">
        <v>7236</v>
      </c>
      <c r="D613" s="0" t="s">
        <v>2297</v>
      </c>
      <c r="E613" s="0" t="s">
        <v>7234</v>
      </c>
      <c r="F613" s="0" t="n">
        <v>1</v>
      </c>
      <c r="G613" s="0" t="s">
        <v>2298</v>
      </c>
      <c r="H613" s="0" t="s">
        <v>2170</v>
      </c>
      <c r="I613" s="0" t="s">
        <v>2170</v>
      </c>
      <c r="J613" s="0" t="s">
        <v>2170</v>
      </c>
      <c r="K613" s="0" t="s">
        <v>2170</v>
      </c>
      <c r="L613" s="0" t="s">
        <v>2170</v>
      </c>
      <c r="M613" s="0" t="s">
        <v>2170</v>
      </c>
      <c r="N613" s="0" t="n">
        <f aca="false">FALSE()</f>
        <v>0</v>
      </c>
      <c r="O613" s="0" t="s">
        <v>7237</v>
      </c>
      <c r="P613" s="0" t="s">
        <v>2300</v>
      </c>
      <c r="Q613" s="380" t="n">
        <v>31533.1666666667</v>
      </c>
      <c r="R613" s="0" t="n">
        <v>87619244</v>
      </c>
      <c r="S613" s="0" t="s">
        <v>2301</v>
      </c>
      <c r="T613" s="0" t="s">
        <v>2302</v>
      </c>
      <c r="U613" s="0" t="s">
        <v>2116</v>
      </c>
      <c r="V613" s="0" t="n">
        <v>160000000</v>
      </c>
      <c r="W613" s="0" t="s">
        <v>2356</v>
      </c>
      <c r="X613" s="0" t="n">
        <v>4</v>
      </c>
      <c r="Y613" s="0" t="n">
        <f aca="false">FALSE()</f>
        <v>0</v>
      </c>
      <c r="Z613" s="0" t="n">
        <f aca="false">FALSE()</f>
        <v>0</v>
      </c>
      <c r="AA613" s="0" t="n">
        <f aca="false">FALSE()</f>
        <v>0</v>
      </c>
      <c r="AB613" s="0" t="n">
        <f aca="false">FALSE()</f>
        <v>0</v>
      </c>
      <c r="AC613" s="0" t="n">
        <v>1</v>
      </c>
      <c r="AD613" s="0" t="s">
        <v>2129</v>
      </c>
      <c r="AE613" s="0" t="n">
        <f aca="false">TRUE()</f>
        <v>1</v>
      </c>
      <c r="AF613" s="0" t="s">
        <v>7238</v>
      </c>
      <c r="AG613" s="0" t="n">
        <v>2</v>
      </c>
      <c r="AH613" s="0" t="s">
        <v>7239</v>
      </c>
      <c r="AI613" s="0" t="s">
        <v>7240</v>
      </c>
      <c r="AJ613" s="0" t="n">
        <v>0</v>
      </c>
      <c r="AK613" s="0" t="s">
        <v>2118</v>
      </c>
      <c r="AL613" s="0" t="n">
        <f aca="false">FALSE()</f>
        <v>0</v>
      </c>
      <c r="AM613" s="0" t="n">
        <f aca="false">TRUE()</f>
        <v>1</v>
      </c>
      <c r="AN613" s="0" t="n">
        <f aca="false">FALSE()</f>
        <v>0</v>
      </c>
      <c r="AO613" s="0" t="n">
        <f aca="false">FALSE()</f>
        <v>0</v>
      </c>
      <c r="AP613" s="0" t="n">
        <f aca="false">FALSE()</f>
        <v>0</v>
      </c>
      <c r="AQ613" s="380" t="n">
        <v>43627.6875</v>
      </c>
      <c r="AR613" s="380" t="n">
        <v>32687.1666666667</v>
      </c>
      <c r="AS613" s="0" t="s">
        <v>7241</v>
      </c>
      <c r="AT613" s="0" t="s">
        <v>2170</v>
      </c>
      <c r="AU613" s="0" t="s">
        <v>2170</v>
      </c>
    </row>
    <row r="614" customFormat="false" ht="15" hidden="true" customHeight="false" outlineLevel="0" collapsed="false">
      <c r="A614" s="0" t="s">
        <v>7242</v>
      </c>
      <c r="B614" s="0" t="s">
        <v>7243</v>
      </c>
      <c r="C614" s="0" t="s">
        <v>7244</v>
      </c>
      <c r="D614" s="0" t="s">
        <v>2297</v>
      </c>
      <c r="E614" s="0" t="s">
        <v>7242</v>
      </c>
      <c r="F614" s="0" t="n">
        <v>1</v>
      </c>
      <c r="G614" s="0" t="s">
        <v>2298</v>
      </c>
      <c r="H614" s="0" t="s">
        <v>2170</v>
      </c>
      <c r="I614" s="0" t="s">
        <v>2170</v>
      </c>
      <c r="J614" s="0" t="s">
        <v>2170</v>
      </c>
      <c r="K614" s="0" t="s">
        <v>2170</v>
      </c>
      <c r="L614" s="0" t="s">
        <v>2170</v>
      </c>
      <c r="M614" s="0" t="s">
        <v>2170</v>
      </c>
      <c r="N614" s="0" t="n">
        <f aca="false">FALSE()</f>
        <v>0</v>
      </c>
      <c r="O614" s="0" t="s">
        <v>7245</v>
      </c>
      <c r="P614" s="0" t="s">
        <v>2300</v>
      </c>
      <c r="Q614" s="380" t="n">
        <v>25569.125</v>
      </c>
      <c r="R614" s="0" t="n">
        <v>559366478</v>
      </c>
      <c r="S614" s="0" t="s">
        <v>2301</v>
      </c>
      <c r="T614" s="0" t="s">
        <v>2302</v>
      </c>
      <c r="U614" s="0" t="s">
        <v>2365</v>
      </c>
      <c r="V614" s="0" t="n">
        <v>0</v>
      </c>
      <c r="W614" s="0" t="s">
        <v>2409</v>
      </c>
      <c r="X614" s="0" t="n">
        <v>4</v>
      </c>
      <c r="Y614" s="0" t="n">
        <f aca="false">FALSE()</f>
        <v>0</v>
      </c>
      <c r="Z614" s="0" t="n">
        <f aca="false">FALSE()</f>
        <v>0</v>
      </c>
      <c r="AA614" s="0" t="n">
        <f aca="false">FALSE()</f>
        <v>0</v>
      </c>
      <c r="AB614" s="0" t="n">
        <f aca="false">TRUE()</f>
        <v>1</v>
      </c>
      <c r="AC614" s="0" t="n">
        <v>1</v>
      </c>
      <c r="AD614" s="0" t="s">
        <v>2129</v>
      </c>
      <c r="AE614" s="0" t="n">
        <f aca="false">TRUE()</f>
        <v>1</v>
      </c>
      <c r="AF614" s="0" t="s">
        <v>7246</v>
      </c>
      <c r="AG614" s="0" t="n">
        <v>2</v>
      </c>
      <c r="AH614" s="0" t="s">
        <v>7247</v>
      </c>
      <c r="AI614" s="0" t="s">
        <v>7248</v>
      </c>
      <c r="AJ614" s="0" t="n">
        <v>0</v>
      </c>
      <c r="AK614" s="0" t="s">
        <v>2118</v>
      </c>
      <c r="AL614" s="0" t="n">
        <f aca="false">FALSE()</f>
        <v>0</v>
      </c>
      <c r="AM614" s="0" t="n">
        <f aca="false">TRUE()</f>
        <v>1</v>
      </c>
      <c r="AN614" s="0" t="n">
        <f aca="false">FALSE()</f>
        <v>0</v>
      </c>
      <c r="AO614" s="0" t="n">
        <f aca="false">FALSE()</f>
        <v>0</v>
      </c>
      <c r="AP614" s="0" t="n">
        <f aca="false">FALSE()</f>
        <v>0</v>
      </c>
      <c r="AQ614" s="380" t="n">
        <v>43123.5194444444</v>
      </c>
      <c r="AR614" s="380" t="n">
        <v>32398.1666666667</v>
      </c>
      <c r="AS614" s="0" t="s">
        <v>7249</v>
      </c>
      <c r="AT614" s="0" t="s">
        <v>2170</v>
      </c>
      <c r="AU614" s="0" t="s">
        <v>2170</v>
      </c>
    </row>
    <row r="615" customFormat="false" ht="15" hidden="true" customHeight="false" outlineLevel="0" collapsed="false">
      <c r="A615" s="0" t="s">
        <v>7250</v>
      </c>
      <c r="B615" s="0" t="s">
        <v>7251</v>
      </c>
      <c r="C615" s="0" t="s">
        <v>7252</v>
      </c>
      <c r="D615" s="0" t="s">
        <v>2297</v>
      </c>
      <c r="E615" s="0" t="s">
        <v>7250</v>
      </c>
      <c r="F615" s="0" t="n">
        <v>1</v>
      </c>
      <c r="G615" s="0" t="s">
        <v>2298</v>
      </c>
      <c r="H615" s="0" t="s">
        <v>2170</v>
      </c>
      <c r="I615" s="0" t="s">
        <v>2170</v>
      </c>
      <c r="J615" s="0" t="s">
        <v>2170</v>
      </c>
      <c r="K615" s="0" t="s">
        <v>2170</v>
      </c>
      <c r="L615" s="0" t="s">
        <v>2170</v>
      </c>
      <c r="M615" s="0" t="s">
        <v>2170</v>
      </c>
      <c r="N615" s="0" t="n">
        <f aca="false">FALSE()</f>
        <v>0</v>
      </c>
      <c r="O615" s="0" t="s">
        <v>7253</v>
      </c>
      <c r="P615" s="0" t="s">
        <v>2300</v>
      </c>
      <c r="Q615" s="380" t="n">
        <v>25569.125</v>
      </c>
      <c r="R615" s="0" t="n">
        <v>44252856</v>
      </c>
      <c r="S615" s="0" t="s">
        <v>2301</v>
      </c>
      <c r="T615" s="0" t="s">
        <v>2302</v>
      </c>
      <c r="U615" s="0" t="s">
        <v>2116</v>
      </c>
      <c r="V615" s="0" t="n">
        <v>75000000</v>
      </c>
      <c r="W615" s="0" t="s">
        <v>2312</v>
      </c>
      <c r="X615" s="0" t="n">
        <v>4</v>
      </c>
      <c r="Y615" s="0" t="n">
        <f aca="false">FALSE()</f>
        <v>0</v>
      </c>
      <c r="Z615" s="0" t="n">
        <f aca="false">FALSE()</f>
        <v>0</v>
      </c>
      <c r="AA615" s="0" t="n">
        <f aca="false">FALSE()</f>
        <v>0</v>
      </c>
      <c r="AB615" s="0" t="n">
        <f aca="false">FALSE()</f>
        <v>0</v>
      </c>
      <c r="AC615" s="0" t="n">
        <v>1</v>
      </c>
      <c r="AD615" s="0" t="s">
        <v>2129</v>
      </c>
      <c r="AE615" s="0" t="n">
        <f aca="false">TRUE()</f>
        <v>1</v>
      </c>
      <c r="AF615" s="0" t="s">
        <v>7254</v>
      </c>
      <c r="AG615" s="0" t="n">
        <v>2</v>
      </c>
      <c r="AH615" s="0" t="s">
        <v>7255</v>
      </c>
      <c r="AI615" s="0" t="s">
        <v>7256</v>
      </c>
      <c r="AJ615" s="0" t="n">
        <v>0</v>
      </c>
      <c r="AK615" s="0" t="s">
        <v>2118</v>
      </c>
      <c r="AL615" s="0" t="n">
        <f aca="false">FALSE()</f>
        <v>0</v>
      </c>
      <c r="AM615" s="0" t="n">
        <f aca="false">TRUE()</f>
        <v>1</v>
      </c>
      <c r="AN615" s="0" t="n">
        <f aca="false">FALSE()</f>
        <v>0</v>
      </c>
      <c r="AO615" s="0" t="n">
        <f aca="false">FALSE()</f>
        <v>0</v>
      </c>
      <c r="AP615" s="0" t="n">
        <f aca="false">FALSE()</f>
        <v>0</v>
      </c>
      <c r="AQ615" s="380" t="n">
        <v>45043.6798611111</v>
      </c>
      <c r="AR615" s="380" t="n">
        <v>45043.4166666667</v>
      </c>
      <c r="AS615" s="0" t="s">
        <v>7257</v>
      </c>
      <c r="AT615" s="0" t="s">
        <v>2170</v>
      </c>
      <c r="AU615" s="0" t="s">
        <v>2170</v>
      </c>
    </row>
    <row r="616" customFormat="false" ht="15" hidden="true" customHeight="false" outlineLevel="0" collapsed="false">
      <c r="A616" s="0" t="s">
        <v>1618</v>
      </c>
      <c r="B616" s="0" t="s">
        <v>7258</v>
      </c>
      <c r="C616" s="0" t="s">
        <v>1615</v>
      </c>
      <c r="D616" s="0" t="s">
        <v>720</v>
      </c>
      <c r="E616" s="0" t="s">
        <v>1618</v>
      </c>
      <c r="F616" s="0" t="n">
        <v>1</v>
      </c>
      <c r="G616" s="0" t="s">
        <v>434</v>
      </c>
      <c r="H616" s="0" t="s">
        <v>2596</v>
      </c>
      <c r="I616" s="0" t="s">
        <v>2596</v>
      </c>
      <c r="J616" s="0" t="s">
        <v>7259</v>
      </c>
      <c r="K616" s="0" t="s">
        <v>7260</v>
      </c>
      <c r="L616" s="0" t="s">
        <v>7261</v>
      </c>
      <c r="M616" s="0" t="s">
        <v>2599</v>
      </c>
      <c r="N616" s="0" t="n">
        <f aca="false">TRUE()</f>
        <v>1</v>
      </c>
      <c r="O616" s="0" t="s">
        <v>7262</v>
      </c>
      <c r="P616" s="0" t="s">
        <v>2601</v>
      </c>
      <c r="Q616" s="380" t="n">
        <v>43181.125</v>
      </c>
      <c r="R616" s="0" t="n">
        <v>61579358</v>
      </c>
      <c r="S616" s="0" t="s">
        <v>601</v>
      </c>
      <c r="T616" s="0" t="s">
        <v>2602</v>
      </c>
      <c r="U616" s="0" t="s">
        <v>2451</v>
      </c>
      <c r="V616" s="0" t="n">
        <v>60000400</v>
      </c>
      <c r="W616" s="0" t="s">
        <v>7263</v>
      </c>
      <c r="X616" s="0" t="n">
        <v>5</v>
      </c>
      <c r="Y616" s="0" t="n">
        <f aca="false">FALSE()</f>
        <v>0</v>
      </c>
      <c r="Z616" s="0" t="n">
        <f aca="false">TRUE()</f>
        <v>1</v>
      </c>
      <c r="AA616" s="0" t="n">
        <f aca="false">TRUE()</f>
        <v>1</v>
      </c>
      <c r="AB616" s="0" t="n">
        <f aca="false">TRUE()</f>
        <v>1</v>
      </c>
      <c r="AC616" s="0" t="n">
        <v>1</v>
      </c>
      <c r="AD616" s="0" t="s">
        <v>2600</v>
      </c>
      <c r="AE616" s="0" t="n">
        <f aca="false">TRUE()</f>
        <v>1</v>
      </c>
      <c r="AF616" s="0" t="s">
        <v>7264</v>
      </c>
      <c r="AG616" s="0" t="n">
        <v>1</v>
      </c>
      <c r="AH616" s="0" t="s">
        <v>7265</v>
      </c>
      <c r="AI616" s="0" t="s">
        <v>7266</v>
      </c>
      <c r="AJ616" s="0" t="n">
        <v>0</v>
      </c>
      <c r="AK616" s="0" t="s">
        <v>2118</v>
      </c>
      <c r="AL616" s="0" t="n">
        <f aca="false">TRUE()</f>
        <v>1</v>
      </c>
      <c r="AM616" s="0" t="n">
        <f aca="false">FALSE()</f>
        <v>0</v>
      </c>
      <c r="AN616" s="0" t="n">
        <f aca="false">TRUE()</f>
        <v>1</v>
      </c>
      <c r="AO616" s="0" t="n">
        <f aca="false">FALSE()</f>
        <v>0</v>
      </c>
      <c r="AP616" s="0" t="n">
        <f aca="false">TRUE()</f>
        <v>1</v>
      </c>
      <c r="AQ616" s="380" t="n">
        <v>44133.4159722222</v>
      </c>
      <c r="AR616" s="380" t="n">
        <v>44133.4166666667</v>
      </c>
      <c r="AS616" s="0" t="s">
        <v>7267</v>
      </c>
      <c r="AT616" s="0" t="s">
        <v>7259</v>
      </c>
      <c r="AU616" s="0" t="s">
        <v>7260</v>
      </c>
    </row>
    <row r="617" customFormat="false" ht="15" hidden="true" customHeight="false" outlineLevel="0" collapsed="false">
      <c r="A617" s="0" t="s">
        <v>7268</v>
      </c>
      <c r="B617" s="0" t="s">
        <v>7269</v>
      </c>
      <c r="C617" s="0" t="s">
        <v>7270</v>
      </c>
      <c r="D617" s="0" t="s">
        <v>2297</v>
      </c>
      <c r="E617" s="0" t="s">
        <v>7268</v>
      </c>
      <c r="F617" s="0" t="n">
        <v>1</v>
      </c>
      <c r="G617" s="0" t="s">
        <v>2298</v>
      </c>
      <c r="H617" s="0" t="s">
        <v>2170</v>
      </c>
      <c r="I617" s="0" t="s">
        <v>2170</v>
      </c>
      <c r="J617" s="0" t="s">
        <v>2170</v>
      </c>
      <c r="K617" s="0" t="s">
        <v>2170</v>
      </c>
      <c r="L617" s="0" t="s">
        <v>2170</v>
      </c>
      <c r="M617" s="0" t="s">
        <v>2170</v>
      </c>
      <c r="N617" s="0" t="n">
        <f aca="false">FALSE()</f>
        <v>0</v>
      </c>
      <c r="O617" s="0" t="s">
        <v>7271</v>
      </c>
      <c r="P617" s="0" t="s">
        <v>2300</v>
      </c>
      <c r="Q617" s="380" t="n">
        <v>25569.125</v>
      </c>
      <c r="R617" s="0" t="n">
        <v>350341243</v>
      </c>
      <c r="S617" s="0" t="s">
        <v>2301</v>
      </c>
      <c r="T617" s="0" t="s">
        <v>2302</v>
      </c>
      <c r="U617" s="0" t="s">
        <v>2365</v>
      </c>
      <c r="V617" s="0" t="n">
        <v>1000000000</v>
      </c>
      <c r="W617" s="0" t="s">
        <v>2356</v>
      </c>
      <c r="X617" s="0" t="n">
        <v>4</v>
      </c>
      <c r="Y617" s="0" t="n">
        <f aca="false">FALSE()</f>
        <v>0</v>
      </c>
      <c r="Z617" s="0" t="n">
        <f aca="false">FALSE()</f>
        <v>0</v>
      </c>
      <c r="AA617" s="0" t="n">
        <f aca="false">FALSE()</f>
        <v>0</v>
      </c>
      <c r="AB617" s="0" t="n">
        <f aca="false">FALSE()</f>
        <v>0</v>
      </c>
      <c r="AC617" s="0" t="n">
        <v>1</v>
      </c>
      <c r="AD617" s="0" t="s">
        <v>2129</v>
      </c>
      <c r="AE617" s="0" t="n">
        <f aca="false">TRUE()</f>
        <v>1</v>
      </c>
      <c r="AF617" s="0" t="s">
        <v>7272</v>
      </c>
      <c r="AG617" s="0" t="n">
        <v>2</v>
      </c>
      <c r="AH617" s="0" t="s">
        <v>7273</v>
      </c>
      <c r="AI617" s="0" t="s">
        <v>7274</v>
      </c>
      <c r="AJ617" s="0" t="n">
        <v>0</v>
      </c>
      <c r="AK617" s="0" t="s">
        <v>2118</v>
      </c>
      <c r="AL617" s="0" t="n">
        <f aca="false">FALSE()</f>
        <v>0</v>
      </c>
      <c r="AM617" s="0" t="n">
        <f aca="false">TRUE()</f>
        <v>1</v>
      </c>
      <c r="AN617" s="0" t="n">
        <f aca="false">FALSE()</f>
        <v>0</v>
      </c>
      <c r="AO617" s="0" t="n">
        <f aca="false">FALSE()</f>
        <v>0</v>
      </c>
      <c r="AP617" s="0" t="n">
        <f aca="false">FALSE()</f>
        <v>0</v>
      </c>
      <c r="AQ617" s="380" t="n">
        <v>43123.6305555556</v>
      </c>
      <c r="AR617" s="380" t="n">
        <v>32398.1666666667</v>
      </c>
      <c r="AS617" s="0" t="s">
        <v>7275</v>
      </c>
      <c r="AT617" s="0" t="s">
        <v>2170</v>
      </c>
      <c r="AU617" s="0" t="s">
        <v>2170</v>
      </c>
    </row>
    <row r="618" customFormat="false" ht="15" hidden="true" customHeight="false" outlineLevel="0" collapsed="false">
      <c r="A618" s="0" t="s">
        <v>7276</v>
      </c>
      <c r="B618" s="0" t="s">
        <v>7277</v>
      </c>
      <c r="C618" s="0" t="s">
        <v>7278</v>
      </c>
      <c r="D618" s="0" t="s">
        <v>2297</v>
      </c>
      <c r="E618" s="0" t="s">
        <v>7276</v>
      </c>
      <c r="F618" s="0" t="n">
        <v>1</v>
      </c>
      <c r="G618" s="0" t="s">
        <v>2298</v>
      </c>
      <c r="H618" s="0" t="s">
        <v>2170</v>
      </c>
      <c r="I618" s="0" t="s">
        <v>2170</v>
      </c>
      <c r="J618" s="0" t="s">
        <v>2170</v>
      </c>
      <c r="K618" s="0" t="s">
        <v>2170</v>
      </c>
      <c r="L618" s="0" t="s">
        <v>2170</v>
      </c>
      <c r="M618" s="0" t="s">
        <v>2170</v>
      </c>
      <c r="N618" s="0" t="n">
        <f aca="false">FALSE()</f>
        <v>0</v>
      </c>
      <c r="O618" s="0" t="s">
        <v>7279</v>
      </c>
      <c r="P618" s="0" t="s">
        <v>2300</v>
      </c>
      <c r="Q618" s="380" t="n">
        <v>25569.125</v>
      </c>
      <c r="R618" s="0" t="n">
        <v>19892287</v>
      </c>
      <c r="S618" s="0" t="s">
        <v>2301</v>
      </c>
      <c r="T618" s="0" t="s">
        <v>2302</v>
      </c>
      <c r="U618" s="0" t="s">
        <v>2330</v>
      </c>
      <c r="V618" s="0" t="n">
        <v>30000000</v>
      </c>
      <c r="W618" s="0" t="s">
        <v>2312</v>
      </c>
      <c r="X618" s="0" t="n">
        <v>4</v>
      </c>
      <c r="Y618" s="0" t="n">
        <f aca="false">FALSE()</f>
        <v>0</v>
      </c>
      <c r="Z618" s="0" t="n">
        <f aca="false">FALSE()</f>
        <v>0</v>
      </c>
      <c r="AA618" s="0" t="n">
        <f aca="false">FALSE()</f>
        <v>0</v>
      </c>
      <c r="AB618" s="0" t="n">
        <f aca="false">FALSE()</f>
        <v>0</v>
      </c>
      <c r="AC618" s="0" t="n">
        <v>1</v>
      </c>
      <c r="AD618" s="0" t="s">
        <v>2129</v>
      </c>
      <c r="AE618" s="0" t="n">
        <f aca="false">TRUE()</f>
        <v>1</v>
      </c>
      <c r="AF618" s="0" t="s">
        <v>7280</v>
      </c>
      <c r="AG618" s="0" t="n">
        <v>2</v>
      </c>
      <c r="AH618" s="0" t="s">
        <v>7281</v>
      </c>
      <c r="AI618" s="0" t="s">
        <v>7282</v>
      </c>
      <c r="AJ618" s="0" t="n">
        <v>0</v>
      </c>
      <c r="AK618" s="0" t="s">
        <v>2118</v>
      </c>
      <c r="AL618" s="0" t="n">
        <f aca="false">FALSE()</f>
        <v>0</v>
      </c>
      <c r="AM618" s="0" t="n">
        <f aca="false">TRUE()</f>
        <v>1</v>
      </c>
      <c r="AN618" s="0" t="n">
        <f aca="false">FALSE()</f>
        <v>0</v>
      </c>
      <c r="AO618" s="0" t="n">
        <f aca="false">FALSE()</f>
        <v>0</v>
      </c>
      <c r="AP618" s="0" t="n">
        <f aca="false">FALSE()</f>
        <v>0</v>
      </c>
      <c r="AQ618" s="380" t="n">
        <v>44117.6791666667</v>
      </c>
      <c r="AR618" s="380" t="n">
        <v>44117.4166666667</v>
      </c>
      <c r="AS618" s="0" t="s">
        <v>7283</v>
      </c>
      <c r="AT618" s="0" t="s">
        <v>2170</v>
      </c>
      <c r="AU618" s="0" t="s">
        <v>2170</v>
      </c>
    </row>
    <row r="619" customFormat="false" ht="15" hidden="true" customHeight="false" outlineLevel="0" collapsed="false">
      <c r="A619" s="0" t="s">
        <v>7284</v>
      </c>
      <c r="B619" s="0" t="s">
        <v>7285</v>
      </c>
      <c r="C619" s="0" t="s">
        <v>7286</v>
      </c>
      <c r="D619" s="0" t="s">
        <v>2297</v>
      </c>
      <c r="E619" s="0" t="s">
        <v>7284</v>
      </c>
      <c r="F619" s="0" t="n">
        <v>1</v>
      </c>
      <c r="G619" s="0" t="s">
        <v>2298</v>
      </c>
      <c r="H619" s="0" t="s">
        <v>2170</v>
      </c>
      <c r="I619" s="0" t="s">
        <v>2170</v>
      </c>
      <c r="J619" s="0" t="s">
        <v>2170</v>
      </c>
      <c r="K619" s="0" t="s">
        <v>2170</v>
      </c>
      <c r="L619" s="0" t="s">
        <v>2170</v>
      </c>
      <c r="M619" s="0" t="s">
        <v>2170</v>
      </c>
      <c r="N619" s="0" t="n">
        <f aca="false">FALSE()</f>
        <v>0</v>
      </c>
      <c r="O619" s="0" t="s">
        <v>7287</v>
      </c>
      <c r="P619" s="0" t="s">
        <v>2300</v>
      </c>
      <c r="Q619" s="380" t="n">
        <v>25569.125</v>
      </c>
      <c r="R619" s="0" t="n">
        <v>40016792</v>
      </c>
      <c r="S619" s="0" t="s">
        <v>2301</v>
      </c>
      <c r="T619" s="0" t="s">
        <v>2302</v>
      </c>
      <c r="U619" s="0" t="s">
        <v>2330</v>
      </c>
      <c r="V619" s="0" t="n">
        <v>120000000</v>
      </c>
      <c r="W619" s="0" t="s">
        <v>2312</v>
      </c>
      <c r="X619" s="0" t="n">
        <v>4</v>
      </c>
      <c r="Y619" s="0" t="n">
        <f aca="false">FALSE()</f>
        <v>0</v>
      </c>
      <c r="Z619" s="0" t="n">
        <f aca="false">FALSE()</f>
        <v>0</v>
      </c>
      <c r="AA619" s="0" t="n">
        <f aca="false">FALSE()</f>
        <v>0</v>
      </c>
      <c r="AB619" s="0" t="n">
        <f aca="false">FALSE()</f>
        <v>0</v>
      </c>
      <c r="AC619" s="0" t="n">
        <v>1</v>
      </c>
      <c r="AD619" s="0" t="s">
        <v>2129</v>
      </c>
      <c r="AE619" s="0" t="n">
        <f aca="false">TRUE()</f>
        <v>1</v>
      </c>
      <c r="AF619" s="0" t="s">
        <v>7288</v>
      </c>
      <c r="AG619" s="0" t="n">
        <v>2</v>
      </c>
      <c r="AH619" s="0" t="s">
        <v>7289</v>
      </c>
      <c r="AI619" s="0" t="s">
        <v>7290</v>
      </c>
      <c r="AJ619" s="0" t="n">
        <v>0</v>
      </c>
      <c r="AK619" s="0" t="s">
        <v>2118</v>
      </c>
      <c r="AL619" s="0" t="n">
        <f aca="false">FALSE()</f>
        <v>0</v>
      </c>
      <c r="AM619" s="0" t="n">
        <f aca="false">TRUE()</f>
        <v>1</v>
      </c>
      <c r="AN619" s="0" t="n">
        <f aca="false">FALSE()</f>
        <v>0</v>
      </c>
      <c r="AO619" s="0" t="n">
        <f aca="false">FALSE()</f>
        <v>0</v>
      </c>
      <c r="AP619" s="0" t="n">
        <f aca="false">TRUE()</f>
        <v>1</v>
      </c>
      <c r="AQ619" s="380" t="n">
        <v>44348.6125</v>
      </c>
      <c r="AR619" s="380" t="n">
        <v>44348.4166666667</v>
      </c>
      <c r="AS619" s="0" t="s">
        <v>7291</v>
      </c>
      <c r="AT619" s="0" t="s">
        <v>2170</v>
      </c>
      <c r="AU619" s="0" t="s">
        <v>2170</v>
      </c>
    </row>
    <row r="620" customFormat="false" ht="15" hidden="true" customHeight="false" outlineLevel="0" collapsed="false">
      <c r="A620" s="0" t="s">
        <v>7292</v>
      </c>
      <c r="B620" s="0" t="s">
        <v>7293</v>
      </c>
      <c r="C620" s="0" t="s">
        <v>7294</v>
      </c>
      <c r="D620" s="0" t="s">
        <v>2297</v>
      </c>
      <c r="E620" s="0" t="s">
        <v>7292</v>
      </c>
      <c r="F620" s="0" t="n">
        <v>1</v>
      </c>
      <c r="G620" s="0" t="s">
        <v>2298</v>
      </c>
      <c r="H620" s="0" t="s">
        <v>2170</v>
      </c>
      <c r="I620" s="0" t="s">
        <v>2170</v>
      </c>
      <c r="J620" s="0" t="s">
        <v>2170</v>
      </c>
      <c r="K620" s="0" t="s">
        <v>2170</v>
      </c>
      <c r="L620" s="0" t="s">
        <v>2170</v>
      </c>
      <c r="M620" s="0" t="s">
        <v>2170</v>
      </c>
      <c r="N620" s="0" t="n">
        <f aca="false">FALSE()</f>
        <v>0</v>
      </c>
      <c r="O620" s="0" t="s">
        <v>7295</v>
      </c>
      <c r="P620" s="0" t="s">
        <v>2300</v>
      </c>
      <c r="Q620" s="380" t="n">
        <v>35019.125</v>
      </c>
      <c r="R620" s="0" t="n">
        <v>233045213</v>
      </c>
      <c r="S620" s="0" t="s">
        <v>2301</v>
      </c>
      <c r="T620" s="0" t="s">
        <v>2302</v>
      </c>
      <c r="U620" s="0" t="s">
        <v>2365</v>
      </c>
      <c r="V620" s="0" t="n">
        <v>1300000000</v>
      </c>
      <c r="W620" s="0" t="s">
        <v>2366</v>
      </c>
      <c r="X620" s="0" t="n">
        <v>4</v>
      </c>
      <c r="Y620" s="0" t="n">
        <f aca="false">FALSE()</f>
        <v>0</v>
      </c>
      <c r="Z620" s="0" t="n">
        <f aca="false">FALSE()</f>
        <v>0</v>
      </c>
      <c r="AA620" s="0" t="n">
        <f aca="false">FALSE()</f>
        <v>0</v>
      </c>
      <c r="AB620" s="0" t="n">
        <f aca="false">TRUE()</f>
        <v>1</v>
      </c>
      <c r="AC620" s="0" t="n">
        <v>1</v>
      </c>
      <c r="AD620" s="0" t="s">
        <v>2129</v>
      </c>
      <c r="AE620" s="0" t="n">
        <f aca="false">TRUE()</f>
        <v>1</v>
      </c>
      <c r="AF620" s="0" t="s">
        <v>7296</v>
      </c>
      <c r="AG620" s="0" t="n">
        <v>2</v>
      </c>
      <c r="AH620" s="0" t="s">
        <v>7297</v>
      </c>
      <c r="AI620" s="0" t="s">
        <v>7298</v>
      </c>
      <c r="AJ620" s="0" t="n">
        <v>0</v>
      </c>
      <c r="AK620" s="0" t="s">
        <v>2118</v>
      </c>
      <c r="AL620" s="0" t="n">
        <f aca="false">FALSE()</f>
        <v>0</v>
      </c>
      <c r="AM620" s="0" t="n">
        <f aca="false">TRUE()</f>
        <v>1</v>
      </c>
      <c r="AN620" s="0" t="n">
        <f aca="false">FALSE()</f>
        <v>0</v>
      </c>
      <c r="AO620" s="0" t="n">
        <f aca="false">FALSE()</f>
        <v>0</v>
      </c>
      <c r="AP620" s="0" t="n">
        <f aca="false">FALSE()</f>
        <v>0</v>
      </c>
      <c r="AQ620" s="380" t="n">
        <v>43123.7291666667</v>
      </c>
      <c r="AR620" s="380" t="n">
        <v>35020.125</v>
      </c>
      <c r="AS620" s="0" t="s">
        <v>7299</v>
      </c>
      <c r="AT620" s="0" t="s">
        <v>2170</v>
      </c>
      <c r="AU620" s="0" t="s">
        <v>2170</v>
      </c>
    </row>
    <row r="621" customFormat="false" ht="15" hidden="true" customHeight="false" outlineLevel="0" collapsed="false">
      <c r="A621" s="0" t="s">
        <v>7300</v>
      </c>
      <c r="B621" s="0" t="s">
        <v>7301</v>
      </c>
      <c r="C621" s="0" t="s">
        <v>7302</v>
      </c>
      <c r="D621" s="0" t="s">
        <v>2297</v>
      </c>
      <c r="E621" s="0" t="s">
        <v>7300</v>
      </c>
      <c r="F621" s="0" t="n">
        <v>1</v>
      </c>
      <c r="G621" s="0" t="s">
        <v>2298</v>
      </c>
      <c r="H621" s="0" t="s">
        <v>2170</v>
      </c>
      <c r="I621" s="0" t="s">
        <v>2170</v>
      </c>
      <c r="J621" s="0" t="s">
        <v>2170</v>
      </c>
      <c r="K621" s="0" t="s">
        <v>2170</v>
      </c>
      <c r="L621" s="0" t="s">
        <v>2170</v>
      </c>
      <c r="M621" s="0" t="s">
        <v>2170</v>
      </c>
      <c r="N621" s="0" t="n">
        <f aca="false">FALSE()</f>
        <v>0</v>
      </c>
      <c r="O621" s="0" t="s">
        <v>7303</v>
      </c>
      <c r="P621" s="0" t="s">
        <v>2300</v>
      </c>
      <c r="Q621" s="380" t="n">
        <v>26099.1666666667</v>
      </c>
      <c r="R621" s="0" t="n">
        <v>4353623</v>
      </c>
      <c r="S621" s="0" t="s">
        <v>2301</v>
      </c>
      <c r="T621" s="0" t="s">
        <v>2302</v>
      </c>
      <c r="U621" s="0" t="s">
        <v>2365</v>
      </c>
      <c r="V621" s="0" t="n">
        <v>0</v>
      </c>
      <c r="W621" s="0" t="s">
        <v>2356</v>
      </c>
      <c r="X621" s="0" t="n">
        <v>4</v>
      </c>
      <c r="Y621" s="0" t="n">
        <f aca="false">FALSE()</f>
        <v>0</v>
      </c>
      <c r="Z621" s="0" t="n">
        <f aca="false">FALSE()</f>
        <v>0</v>
      </c>
      <c r="AA621" s="0" t="n">
        <f aca="false">FALSE()</f>
        <v>0</v>
      </c>
      <c r="AB621" s="0" t="n">
        <f aca="false">TRUE()</f>
        <v>1</v>
      </c>
      <c r="AC621" s="0" t="n">
        <v>1</v>
      </c>
      <c r="AD621" s="0" t="s">
        <v>2129</v>
      </c>
      <c r="AE621" s="0" t="n">
        <f aca="false">TRUE()</f>
        <v>1</v>
      </c>
      <c r="AF621" s="0" t="s">
        <v>7304</v>
      </c>
      <c r="AG621" s="0" t="n">
        <v>2</v>
      </c>
      <c r="AH621" s="0" t="s">
        <v>7305</v>
      </c>
      <c r="AI621" s="0" t="s">
        <v>7306</v>
      </c>
      <c r="AJ621" s="0" t="n">
        <v>0</v>
      </c>
      <c r="AK621" s="0" t="s">
        <v>2118</v>
      </c>
      <c r="AL621" s="0" t="n">
        <f aca="false">FALSE()</f>
        <v>0</v>
      </c>
      <c r="AM621" s="0" t="n">
        <f aca="false">TRUE()</f>
        <v>1</v>
      </c>
      <c r="AN621" s="0" t="n">
        <f aca="false">FALSE()</f>
        <v>0</v>
      </c>
      <c r="AO621" s="0" t="n">
        <f aca="false">FALSE()</f>
        <v>0</v>
      </c>
      <c r="AP621" s="0" t="n">
        <f aca="false">FALSE()</f>
        <v>0</v>
      </c>
      <c r="AQ621" s="380" t="n">
        <v>43524.73125</v>
      </c>
      <c r="AR621" s="380" t="n">
        <v>32652.1666666667</v>
      </c>
      <c r="AS621" s="0" t="s">
        <v>7307</v>
      </c>
      <c r="AT621" s="0" t="s">
        <v>2170</v>
      </c>
      <c r="AU621" s="0" t="s">
        <v>2170</v>
      </c>
    </row>
    <row r="622" customFormat="false" ht="15" hidden="true" customHeight="false" outlineLevel="0" collapsed="false">
      <c r="A622" s="0" t="s">
        <v>7308</v>
      </c>
      <c r="B622" s="0" t="s">
        <v>7309</v>
      </c>
      <c r="C622" s="0" t="s">
        <v>7310</v>
      </c>
      <c r="D622" s="0" t="s">
        <v>2297</v>
      </c>
      <c r="E622" s="0" t="s">
        <v>7308</v>
      </c>
      <c r="F622" s="0" t="n">
        <v>1</v>
      </c>
      <c r="G622" s="0" t="s">
        <v>2298</v>
      </c>
      <c r="H622" s="0" t="s">
        <v>2170</v>
      </c>
      <c r="I622" s="0" t="s">
        <v>2170</v>
      </c>
      <c r="J622" s="0" t="s">
        <v>2170</v>
      </c>
      <c r="K622" s="0" t="s">
        <v>2170</v>
      </c>
      <c r="L622" s="0" t="s">
        <v>2170</v>
      </c>
      <c r="M622" s="0" t="s">
        <v>2170</v>
      </c>
      <c r="N622" s="0" t="n">
        <f aca="false">FALSE()</f>
        <v>0</v>
      </c>
      <c r="O622" s="0" t="s">
        <v>7311</v>
      </c>
      <c r="P622" s="0" t="s">
        <v>2300</v>
      </c>
      <c r="Q622" s="380" t="n">
        <v>25569.125</v>
      </c>
      <c r="R622" s="0" t="n">
        <v>325706537</v>
      </c>
      <c r="S622" s="0" t="s">
        <v>2301</v>
      </c>
      <c r="T622" s="0" t="s">
        <v>2302</v>
      </c>
      <c r="U622" s="0" t="s">
        <v>2115</v>
      </c>
      <c r="V622" s="0" t="n">
        <v>1000000000</v>
      </c>
      <c r="W622" s="0" t="s">
        <v>2321</v>
      </c>
      <c r="X622" s="0" t="n">
        <v>4</v>
      </c>
      <c r="Y622" s="0" t="n">
        <f aca="false">FALSE()</f>
        <v>0</v>
      </c>
      <c r="Z622" s="0" t="n">
        <f aca="false">FALSE()</f>
        <v>0</v>
      </c>
      <c r="AA622" s="0" t="n">
        <f aca="false">FALSE()</f>
        <v>0</v>
      </c>
      <c r="AB622" s="0" t="n">
        <f aca="false">FALSE()</f>
        <v>0</v>
      </c>
      <c r="AC622" s="0" t="n">
        <v>1</v>
      </c>
      <c r="AD622" s="0" t="s">
        <v>2129</v>
      </c>
      <c r="AE622" s="0" t="n">
        <f aca="false">TRUE()</f>
        <v>1</v>
      </c>
      <c r="AF622" s="0" t="s">
        <v>7312</v>
      </c>
      <c r="AG622" s="0" t="n">
        <v>2</v>
      </c>
      <c r="AH622" s="0" t="s">
        <v>7313</v>
      </c>
      <c r="AI622" s="0" t="s">
        <v>7314</v>
      </c>
      <c r="AJ622" s="0" t="n">
        <v>0</v>
      </c>
      <c r="AK622" s="0" t="s">
        <v>2118</v>
      </c>
      <c r="AL622" s="0" t="n">
        <f aca="false">FALSE()</f>
        <v>0</v>
      </c>
      <c r="AM622" s="0" t="n">
        <f aca="false">TRUE()</f>
        <v>1</v>
      </c>
      <c r="AN622" s="0" t="n">
        <f aca="false">FALSE()</f>
        <v>0</v>
      </c>
      <c r="AO622" s="0" t="n">
        <f aca="false">FALSE()</f>
        <v>0</v>
      </c>
      <c r="AP622" s="0" t="n">
        <f aca="false">TRUE()</f>
        <v>1</v>
      </c>
      <c r="AQ622" s="380" t="n">
        <v>44348.6090277778</v>
      </c>
      <c r="AR622" s="380" t="n">
        <v>44348.4166666667</v>
      </c>
      <c r="AS622" s="0" t="s">
        <v>7315</v>
      </c>
      <c r="AT622" s="0" t="s">
        <v>2170</v>
      </c>
      <c r="AU622" s="0" t="s">
        <v>2170</v>
      </c>
    </row>
    <row r="623" customFormat="false" ht="15" hidden="true" customHeight="false" outlineLevel="0" collapsed="false">
      <c r="A623" s="0" t="s">
        <v>7316</v>
      </c>
      <c r="B623" s="0" t="s">
        <v>7317</v>
      </c>
      <c r="C623" s="0" t="s">
        <v>7318</v>
      </c>
      <c r="D623" s="0" t="s">
        <v>2525</v>
      </c>
      <c r="E623" s="0" t="s">
        <v>7316</v>
      </c>
      <c r="F623" s="0" t="n">
        <v>100</v>
      </c>
      <c r="G623" s="0" t="s">
        <v>2526</v>
      </c>
      <c r="H623" s="0" t="s">
        <v>2170</v>
      </c>
      <c r="I623" s="0" t="s">
        <v>2170</v>
      </c>
      <c r="J623" s="0" t="s">
        <v>2170</v>
      </c>
      <c r="K623" s="0" t="s">
        <v>2170</v>
      </c>
      <c r="L623" s="0" t="s">
        <v>2170</v>
      </c>
      <c r="M623" s="0" t="s">
        <v>2170</v>
      </c>
      <c r="N623" s="0" t="n">
        <f aca="false">FALSE()</f>
        <v>0</v>
      </c>
      <c r="O623" s="0" t="s">
        <v>7319</v>
      </c>
      <c r="P623" s="0" t="s">
        <v>2300</v>
      </c>
      <c r="Q623" s="380" t="n">
        <v>25569.125</v>
      </c>
      <c r="R623" s="0" t="n">
        <v>0</v>
      </c>
      <c r="S623" s="0" t="s">
        <v>2528</v>
      </c>
      <c r="T623" s="0" t="s">
        <v>2529</v>
      </c>
      <c r="U623" s="0" t="s">
        <v>3384</v>
      </c>
      <c r="V623" s="0" t="n">
        <v>0</v>
      </c>
      <c r="W623" s="0" t="s">
        <v>3435</v>
      </c>
      <c r="X623" s="0" t="n">
        <v>4</v>
      </c>
      <c r="Y623" s="0" t="n">
        <f aca="false">FALSE()</f>
        <v>0</v>
      </c>
      <c r="Z623" s="0" t="n">
        <f aca="false">FALSE()</f>
        <v>0</v>
      </c>
      <c r="AA623" s="0" t="n">
        <f aca="false">FALSE()</f>
        <v>0</v>
      </c>
      <c r="AB623" s="0" t="n">
        <f aca="false">FALSE()</f>
        <v>0</v>
      </c>
      <c r="AC623" s="0" t="n">
        <v>1</v>
      </c>
      <c r="AD623" s="0" t="s">
        <v>2129</v>
      </c>
      <c r="AE623" s="0" t="n">
        <f aca="false">TRUE()</f>
        <v>1</v>
      </c>
      <c r="AF623" s="0" t="s">
        <v>7320</v>
      </c>
      <c r="AG623" s="0" t="n">
        <v>2</v>
      </c>
      <c r="AH623" s="0" t="s">
        <v>7321</v>
      </c>
      <c r="AI623" s="0" t="s">
        <v>7322</v>
      </c>
      <c r="AJ623" s="0" t="n">
        <v>0</v>
      </c>
      <c r="AK623" s="0" t="s">
        <v>3378</v>
      </c>
      <c r="AL623" s="0" t="n">
        <f aca="false">FALSE()</f>
        <v>0</v>
      </c>
      <c r="AM623" s="0" t="n">
        <f aca="false">FALSE()</f>
        <v>0</v>
      </c>
      <c r="AN623" s="0" t="n">
        <f aca="false">FALSE()</f>
        <v>0</v>
      </c>
      <c r="AO623" s="0" t="n">
        <f aca="false">FALSE()</f>
        <v>0</v>
      </c>
      <c r="AP623" s="0" t="n">
        <f aca="false">TRUE()</f>
        <v>1</v>
      </c>
      <c r="AQ623" s="380" t="n">
        <v>44846.3375</v>
      </c>
      <c r="AR623" s="380" t="n">
        <v>44846.4166666667</v>
      </c>
      <c r="AS623" s="0" t="s">
        <v>7323</v>
      </c>
      <c r="AT623" s="0" t="s">
        <v>2170</v>
      </c>
      <c r="AU623" s="0" t="s">
        <v>2170</v>
      </c>
    </row>
    <row r="624" customFormat="false" ht="15" hidden="true" customHeight="false" outlineLevel="0" collapsed="false">
      <c r="A624" s="0" t="s">
        <v>7324</v>
      </c>
      <c r="B624" s="0" t="s">
        <v>7325</v>
      </c>
      <c r="C624" s="0" t="s">
        <v>7326</v>
      </c>
      <c r="D624" s="0" t="s">
        <v>2297</v>
      </c>
      <c r="E624" s="0" t="s">
        <v>7324</v>
      </c>
      <c r="F624" s="0" t="n">
        <v>1</v>
      </c>
      <c r="G624" s="0" t="s">
        <v>2298</v>
      </c>
      <c r="H624" s="0" t="s">
        <v>2170</v>
      </c>
      <c r="I624" s="0" t="s">
        <v>2170</v>
      </c>
      <c r="J624" s="0" t="s">
        <v>2170</v>
      </c>
      <c r="K624" s="0" t="s">
        <v>2170</v>
      </c>
      <c r="L624" s="0" t="s">
        <v>2170</v>
      </c>
      <c r="M624" s="0" t="s">
        <v>2170</v>
      </c>
      <c r="N624" s="0" t="n">
        <f aca="false">FALSE()</f>
        <v>0</v>
      </c>
      <c r="O624" s="0" t="s">
        <v>7327</v>
      </c>
      <c r="P624" s="0" t="s">
        <v>2300</v>
      </c>
      <c r="Q624" s="380" t="n">
        <v>25569.125</v>
      </c>
      <c r="R624" s="0" t="n">
        <v>138690024</v>
      </c>
      <c r="S624" s="0" t="s">
        <v>2301</v>
      </c>
      <c r="T624" s="0" t="s">
        <v>2302</v>
      </c>
      <c r="U624" s="0" t="s">
        <v>2891</v>
      </c>
      <c r="V624" s="0" t="n">
        <v>300000000</v>
      </c>
      <c r="W624" s="0" t="s">
        <v>2409</v>
      </c>
      <c r="X624" s="0" t="n">
        <v>4</v>
      </c>
      <c r="Y624" s="0" t="n">
        <f aca="false">FALSE()</f>
        <v>0</v>
      </c>
      <c r="Z624" s="0" t="n">
        <f aca="false">FALSE()</f>
        <v>0</v>
      </c>
      <c r="AA624" s="0" t="n">
        <f aca="false">FALSE()</f>
        <v>0</v>
      </c>
      <c r="AB624" s="0" t="n">
        <f aca="false">FALSE()</f>
        <v>0</v>
      </c>
      <c r="AC624" s="0" t="n">
        <v>1</v>
      </c>
      <c r="AD624" s="0" t="s">
        <v>2129</v>
      </c>
      <c r="AE624" s="0" t="n">
        <f aca="false">TRUE()</f>
        <v>1</v>
      </c>
      <c r="AF624" s="0" t="s">
        <v>7328</v>
      </c>
      <c r="AG624" s="0" t="n">
        <v>2</v>
      </c>
      <c r="AH624" s="0" t="s">
        <v>7329</v>
      </c>
      <c r="AI624" s="0" t="s">
        <v>7330</v>
      </c>
      <c r="AJ624" s="0" t="n">
        <v>0</v>
      </c>
      <c r="AK624" s="0" t="s">
        <v>2118</v>
      </c>
      <c r="AL624" s="0" t="n">
        <f aca="false">FALSE()</f>
        <v>0</v>
      </c>
      <c r="AM624" s="0" t="n">
        <f aca="false">TRUE()</f>
        <v>1</v>
      </c>
      <c r="AN624" s="0" t="n">
        <f aca="false">FALSE()</f>
        <v>0</v>
      </c>
      <c r="AO624" s="0" t="n">
        <f aca="false">FALSE()</f>
        <v>0</v>
      </c>
      <c r="AP624" s="0" t="n">
        <f aca="false">FALSE()</f>
        <v>0</v>
      </c>
      <c r="AQ624" s="380" t="n">
        <v>43559.6875</v>
      </c>
      <c r="AR624" s="380" t="n">
        <v>32652.1666666667</v>
      </c>
      <c r="AS624" s="0" t="s">
        <v>7331</v>
      </c>
      <c r="AT624" s="0" t="s">
        <v>2170</v>
      </c>
      <c r="AU624" s="0" t="s">
        <v>2170</v>
      </c>
    </row>
    <row r="625" customFormat="false" ht="15" hidden="true" customHeight="false" outlineLevel="0" collapsed="false">
      <c r="A625" s="0" t="s">
        <v>7332</v>
      </c>
      <c r="B625" s="0" t="s">
        <v>7333</v>
      </c>
      <c r="C625" s="0" t="s">
        <v>7334</v>
      </c>
      <c r="D625" s="0" t="s">
        <v>2888</v>
      </c>
      <c r="E625" s="0" t="s">
        <v>7332</v>
      </c>
      <c r="F625" s="0" t="n">
        <v>1</v>
      </c>
      <c r="G625" s="0" t="s">
        <v>434</v>
      </c>
      <c r="H625" s="0" t="s">
        <v>2170</v>
      </c>
      <c r="I625" s="0" t="s">
        <v>2170</v>
      </c>
      <c r="J625" s="0" t="s">
        <v>2170</v>
      </c>
      <c r="K625" s="0" t="s">
        <v>2170</v>
      </c>
      <c r="L625" s="0" t="s">
        <v>2170</v>
      </c>
      <c r="M625" s="0" t="s">
        <v>2170</v>
      </c>
      <c r="N625" s="0" t="n">
        <f aca="false">FALSE()</f>
        <v>0</v>
      </c>
      <c r="O625" s="0" t="s">
        <v>7335</v>
      </c>
      <c r="P625" s="0" t="s">
        <v>2890</v>
      </c>
      <c r="Q625" s="380" t="n">
        <v>41543.1666666667</v>
      </c>
      <c r="R625" s="0" t="n">
        <v>113056000</v>
      </c>
      <c r="S625" s="0" t="s">
        <v>601</v>
      </c>
      <c r="T625" s="0" t="s">
        <v>2602</v>
      </c>
      <c r="U625" s="0" t="s">
        <v>2365</v>
      </c>
      <c r="V625" s="0" t="n">
        <v>70660000</v>
      </c>
      <c r="W625" s="0" t="s">
        <v>7336</v>
      </c>
      <c r="X625" s="0" t="n">
        <v>5</v>
      </c>
      <c r="Y625" s="0" t="n">
        <f aca="false">FALSE()</f>
        <v>0</v>
      </c>
      <c r="Z625" s="0" t="n">
        <f aca="false">TRUE()</f>
        <v>1</v>
      </c>
      <c r="AA625" s="0" t="n">
        <f aca="false">TRUE()</f>
        <v>1</v>
      </c>
      <c r="AB625" s="0" t="n">
        <f aca="false">TRUE()</f>
        <v>1</v>
      </c>
      <c r="AC625" s="0" t="n">
        <v>1</v>
      </c>
      <c r="AD625" s="0" t="s">
        <v>7337</v>
      </c>
      <c r="AE625" s="0" t="n">
        <f aca="false">TRUE()</f>
        <v>1</v>
      </c>
      <c r="AF625" s="0" t="s">
        <v>7338</v>
      </c>
      <c r="AG625" s="0" t="n">
        <v>1</v>
      </c>
      <c r="AH625" s="0" t="s">
        <v>7339</v>
      </c>
      <c r="AI625" s="0" t="s">
        <v>7340</v>
      </c>
      <c r="AJ625" s="0" t="n">
        <v>0</v>
      </c>
      <c r="AK625" s="0" t="s">
        <v>2118</v>
      </c>
      <c r="AL625" s="0" t="n">
        <f aca="false">TRUE()</f>
        <v>1</v>
      </c>
      <c r="AM625" s="0" t="n">
        <f aca="false">TRUE()</f>
        <v>1</v>
      </c>
      <c r="AN625" s="0" t="n">
        <f aca="false">FALSE()</f>
        <v>0</v>
      </c>
      <c r="AO625" s="0" t="n">
        <f aca="false">FALSE()</f>
        <v>0</v>
      </c>
      <c r="AP625" s="0" t="n">
        <f aca="false">FALSE()</f>
        <v>0</v>
      </c>
      <c r="AQ625" s="380" t="n">
        <v>45071.7756944444</v>
      </c>
      <c r="AR625" s="380" t="n">
        <v>45071.4166666667</v>
      </c>
      <c r="AS625" s="0" t="s">
        <v>7341</v>
      </c>
      <c r="AT625" s="0" t="s">
        <v>2170</v>
      </c>
      <c r="AU625" s="0" t="s">
        <v>2170</v>
      </c>
    </row>
    <row r="626" customFormat="false" ht="15" hidden="true" customHeight="false" outlineLevel="0" collapsed="false">
      <c r="A626" s="0" t="s">
        <v>7342</v>
      </c>
      <c r="B626" s="0" t="s">
        <v>7343</v>
      </c>
      <c r="C626" s="0" t="s">
        <v>7344</v>
      </c>
      <c r="D626" s="0" t="s">
        <v>2297</v>
      </c>
      <c r="E626" s="0" t="s">
        <v>7342</v>
      </c>
      <c r="F626" s="0" t="n">
        <v>1</v>
      </c>
      <c r="G626" s="0" t="s">
        <v>2298</v>
      </c>
      <c r="H626" s="0" t="s">
        <v>2170</v>
      </c>
      <c r="I626" s="0" t="s">
        <v>2170</v>
      </c>
      <c r="J626" s="0" t="s">
        <v>2170</v>
      </c>
      <c r="K626" s="0" t="s">
        <v>2170</v>
      </c>
      <c r="L626" s="0" t="s">
        <v>2170</v>
      </c>
      <c r="M626" s="0" t="s">
        <v>2170</v>
      </c>
      <c r="N626" s="0" t="n">
        <f aca="false">FALSE()</f>
        <v>0</v>
      </c>
      <c r="O626" s="0" t="s">
        <v>7345</v>
      </c>
      <c r="P626" s="0" t="s">
        <v>2300</v>
      </c>
      <c r="Q626" s="380" t="n">
        <v>25569.125</v>
      </c>
      <c r="R626" s="0" t="n">
        <v>0</v>
      </c>
      <c r="S626" s="0" t="s">
        <v>2667</v>
      </c>
      <c r="U626" s="0" t="s">
        <v>2574</v>
      </c>
      <c r="V626" s="0" t="n">
        <v>0</v>
      </c>
      <c r="W626" s="0" t="s">
        <v>2409</v>
      </c>
      <c r="X626" s="0" t="n">
        <v>4</v>
      </c>
      <c r="Y626" s="0" t="n">
        <f aca="false">FALSE()</f>
        <v>0</v>
      </c>
      <c r="Z626" s="0" t="n">
        <f aca="false">FALSE()</f>
        <v>0</v>
      </c>
      <c r="AA626" s="0" t="n">
        <f aca="false">FALSE()</f>
        <v>0</v>
      </c>
      <c r="AB626" s="0" t="n">
        <f aca="false">FALSE()</f>
        <v>0</v>
      </c>
      <c r="AC626" s="0" t="n">
        <v>1</v>
      </c>
      <c r="AD626" s="0" t="s">
        <v>2129</v>
      </c>
      <c r="AE626" s="0" t="n">
        <f aca="false">TRUE()</f>
        <v>1</v>
      </c>
      <c r="AF626" s="0" t="s">
        <v>7346</v>
      </c>
      <c r="AG626" s="0" t="n">
        <v>2</v>
      </c>
      <c r="AH626" s="0" t="s">
        <v>7347</v>
      </c>
      <c r="AI626" s="0" t="s">
        <v>7348</v>
      </c>
      <c r="AJ626" s="0" t="n">
        <v>0</v>
      </c>
      <c r="AK626" s="0" t="s">
        <v>2118</v>
      </c>
      <c r="AL626" s="0" t="n">
        <f aca="false">FALSE()</f>
        <v>0</v>
      </c>
      <c r="AM626" s="0" t="n">
        <f aca="false">TRUE()</f>
        <v>1</v>
      </c>
      <c r="AN626" s="0" t="n">
        <f aca="false">FALSE()</f>
        <v>0</v>
      </c>
      <c r="AO626" s="0" t="n">
        <f aca="false">FALSE()</f>
        <v>0</v>
      </c>
      <c r="AP626" s="0" t="n">
        <f aca="false">FALSE()</f>
        <v>0</v>
      </c>
      <c r="AQ626" s="380" t="n">
        <v>44837.6659722222</v>
      </c>
      <c r="AR626" s="380" t="n">
        <v>44837.4166666667</v>
      </c>
      <c r="AS626" s="0" t="s">
        <v>7349</v>
      </c>
      <c r="AT626" s="0" t="s">
        <v>2170</v>
      </c>
      <c r="AU626" s="0" t="s">
        <v>2170</v>
      </c>
    </row>
    <row r="627" customFormat="false" ht="15" hidden="true" customHeight="false" outlineLevel="0" collapsed="false">
      <c r="A627" s="0" t="s">
        <v>7350</v>
      </c>
      <c r="B627" s="0" t="s">
        <v>7351</v>
      </c>
      <c r="C627" s="0" t="s">
        <v>7352</v>
      </c>
      <c r="D627" s="0" t="s">
        <v>2297</v>
      </c>
      <c r="E627" s="0" t="s">
        <v>7350</v>
      </c>
      <c r="F627" s="0" t="n">
        <v>1</v>
      </c>
      <c r="G627" s="0" t="s">
        <v>2298</v>
      </c>
      <c r="H627" s="0" t="s">
        <v>2170</v>
      </c>
      <c r="I627" s="0" t="s">
        <v>2170</v>
      </c>
      <c r="J627" s="0" t="s">
        <v>2170</v>
      </c>
      <c r="K627" s="0" t="s">
        <v>2170</v>
      </c>
      <c r="L627" s="0" t="s">
        <v>2170</v>
      </c>
      <c r="M627" s="0" t="s">
        <v>2170</v>
      </c>
      <c r="N627" s="0" t="n">
        <f aca="false">FALSE()</f>
        <v>0</v>
      </c>
      <c r="O627" s="0" t="s">
        <v>7353</v>
      </c>
      <c r="P627" s="0" t="s">
        <v>2300</v>
      </c>
      <c r="Q627" s="380" t="n">
        <v>25569.125</v>
      </c>
      <c r="R627" s="0" t="n">
        <v>17922392</v>
      </c>
      <c r="S627" s="0" t="s">
        <v>2301</v>
      </c>
      <c r="T627" s="0" t="s">
        <v>2302</v>
      </c>
      <c r="U627" s="0" t="s">
        <v>610</v>
      </c>
      <c r="V627" s="0" t="n">
        <v>220000000</v>
      </c>
      <c r="W627" s="0" t="s">
        <v>2312</v>
      </c>
      <c r="X627" s="0" t="n">
        <v>4</v>
      </c>
      <c r="Y627" s="0" t="n">
        <f aca="false">FALSE()</f>
        <v>0</v>
      </c>
      <c r="Z627" s="0" t="n">
        <f aca="false">FALSE()</f>
        <v>0</v>
      </c>
      <c r="AA627" s="0" t="n">
        <f aca="false">FALSE()</f>
        <v>0</v>
      </c>
      <c r="AB627" s="0" t="n">
        <f aca="false">FALSE()</f>
        <v>0</v>
      </c>
      <c r="AC627" s="0" t="n">
        <v>1</v>
      </c>
      <c r="AD627" s="0" t="s">
        <v>2129</v>
      </c>
      <c r="AE627" s="0" t="n">
        <f aca="false">TRUE()</f>
        <v>1</v>
      </c>
      <c r="AF627" s="0" t="s">
        <v>7354</v>
      </c>
      <c r="AG627" s="0" t="n">
        <v>2</v>
      </c>
      <c r="AH627" s="0" t="s">
        <v>7355</v>
      </c>
      <c r="AI627" s="0" t="s">
        <v>7356</v>
      </c>
      <c r="AJ627" s="0" t="n">
        <v>0</v>
      </c>
      <c r="AK627" s="0" t="s">
        <v>2118</v>
      </c>
      <c r="AL627" s="0" t="n">
        <f aca="false">FALSE()</f>
        <v>0</v>
      </c>
      <c r="AM627" s="0" t="n">
        <f aca="false">TRUE()</f>
        <v>1</v>
      </c>
      <c r="AN627" s="0" t="n">
        <f aca="false">FALSE()</f>
        <v>0</v>
      </c>
      <c r="AO627" s="0" t="n">
        <f aca="false">FALSE()</f>
        <v>0</v>
      </c>
      <c r="AP627" s="0" t="n">
        <f aca="false">FALSE()</f>
        <v>0</v>
      </c>
      <c r="AQ627" s="380" t="n">
        <v>44117.6458333333</v>
      </c>
      <c r="AR627" s="380" t="n">
        <v>44117.4166666667</v>
      </c>
      <c r="AS627" s="0" t="s">
        <v>7357</v>
      </c>
      <c r="AT627" s="0" t="s">
        <v>2170</v>
      </c>
      <c r="AU627" s="0" t="s">
        <v>2170</v>
      </c>
    </row>
    <row r="628" customFormat="false" ht="15" hidden="true" customHeight="false" outlineLevel="0" collapsed="false">
      <c r="A628" s="0" t="s">
        <v>7358</v>
      </c>
      <c r="B628" s="0" t="s">
        <v>7359</v>
      </c>
      <c r="C628" s="0" t="s">
        <v>7360</v>
      </c>
      <c r="D628" s="0" t="s">
        <v>2297</v>
      </c>
      <c r="E628" s="0" t="s">
        <v>7358</v>
      </c>
      <c r="F628" s="0" t="n">
        <v>1</v>
      </c>
      <c r="G628" s="0" t="s">
        <v>2298</v>
      </c>
      <c r="H628" s="0" t="s">
        <v>2170</v>
      </c>
      <c r="I628" s="0" t="s">
        <v>2170</v>
      </c>
      <c r="J628" s="0" t="s">
        <v>2170</v>
      </c>
      <c r="K628" s="0" t="s">
        <v>2170</v>
      </c>
      <c r="L628" s="0" t="s">
        <v>2170</v>
      </c>
      <c r="M628" s="0" t="s">
        <v>2170</v>
      </c>
      <c r="N628" s="0" t="n">
        <f aca="false">FALSE()</f>
        <v>0</v>
      </c>
      <c r="O628" s="0" t="s">
        <v>7361</v>
      </c>
      <c r="P628" s="0" t="s">
        <v>2300</v>
      </c>
      <c r="Q628" s="380" t="n">
        <v>25569.125</v>
      </c>
      <c r="R628" s="0" t="n">
        <v>86500000</v>
      </c>
      <c r="S628" s="0" t="s">
        <v>2301</v>
      </c>
      <c r="T628" s="0" t="s">
        <v>2302</v>
      </c>
      <c r="U628" s="0" t="s">
        <v>610</v>
      </c>
      <c r="V628" s="0" t="n">
        <v>180000000</v>
      </c>
      <c r="W628" s="0" t="s">
        <v>2366</v>
      </c>
      <c r="X628" s="0" t="n">
        <v>4</v>
      </c>
      <c r="Y628" s="0" t="n">
        <f aca="false">FALSE()</f>
        <v>0</v>
      </c>
      <c r="Z628" s="0" t="n">
        <f aca="false">FALSE()</f>
        <v>0</v>
      </c>
      <c r="AA628" s="0" t="n">
        <f aca="false">FALSE()</f>
        <v>0</v>
      </c>
      <c r="AB628" s="0" t="n">
        <f aca="false">FALSE()</f>
        <v>0</v>
      </c>
      <c r="AC628" s="0" t="n">
        <v>1</v>
      </c>
      <c r="AD628" s="0" t="s">
        <v>2129</v>
      </c>
      <c r="AE628" s="0" t="n">
        <f aca="false">TRUE()</f>
        <v>1</v>
      </c>
      <c r="AF628" s="0" t="s">
        <v>7362</v>
      </c>
      <c r="AG628" s="0" t="n">
        <v>2</v>
      </c>
      <c r="AH628" s="0" t="s">
        <v>7363</v>
      </c>
      <c r="AI628" s="0" t="s">
        <v>7364</v>
      </c>
      <c r="AJ628" s="0" t="n">
        <v>0</v>
      </c>
      <c r="AK628" s="0" t="s">
        <v>2118</v>
      </c>
      <c r="AL628" s="0" t="n">
        <f aca="false">FALSE()</f>
        <v>0</v>
      </c>
      <c r="AM628" s="0" t="n">
        <f aca="false">TRUE()</f>
        <v>1</v>
      </c>
      <c r="AN628" s="0" t="n">
        <f aca="false">FALSE()</f>
        <v>0</v>
      </c>
      <c r="AO628" s="0" t="n">
        <f aca="false">FALSE()</f>
        <v>0</v>
      </c>
      <c r="AP628" s="0" t="n">
        <f aca="false">TRUE()</f>
        <v>1</v>
      </c>
      <c r="AQ628" s="380" t="n">
        <v>44837.6472222222</v>
      </c>
      <c r="AR628" s="380" t="n">
        <v>44837.4166666667</v>
      </c>
      <c r="AS628" s="0" t="s">
        <v>7365</v>
      </c>
      <c r="AT628" s="0" t="s">
        <v>2170</v>
      </c>
      <c r="AU628" s="0" t="s">
        <v>2170</v>
      </c>
    </row>
    <row r="629" customFormat="false" ht="15" hidden="true" customHeight="false" outlineLevel="0" collapsed="false">
      <c r="A629" s="0" t="s">
        <v>7366</v>
      </c>
      <c r="B629" s="0" t="s">
        <v>7367</v>
      </c>
      <c r="C629" s="0" t="s">
        <v>7368</v>
      </c>
      <c r="D629" s="0" t="s">
        <v>2297</v>
      </c>
      <c r="E629" s="0" t="s">
        <v>7366</v>
      </c>
      <c r="F629" s="0" t="n">
        <v>1</v>
      </c>
      <c r="G629" s="0" t="s">
        <v>2298</v>
      </c>
      <c r="H629" s="0" t="s">
        <v>2170</v>
      </c>
      <c r="I629" s="0" t="s">
        <v>2170</v>
      </c>
      <c r="J629" s="0" t="s">
        <v>2170</v>
      </c>
      <c r="K629" s="0" t="s">
        <v>2170</v>
      </c>
      <c r="L629" s="0" t="s">
        <v>2170</v>
      </c>
      <c r="M629" s="0" t="s">
        <v>2170</v>
      </c>
      <c r="N629" s="0" t="n">
        <f aca="false">FALSE()</f>
        <v>0</v>
      </c>
      <c r="O629" s="0" t="s">
        <v>7369</v>
      </c>
      <c r="P629" s="0" t="s">
        <v>2300</v>
      </c>
      <c r="Q629" s="380" t="n">
        <v>25569.125</v>
      </c>
      <c r="R629" s="0" t="n">
        <v>60743084</v>
      </c>
      <c r="S629" s="0" t="s">
        <v>2301</v>
      </c>
      <c r="T629" s="0" t="s">
        <v>2302</v>
      </c>
      <c r="U629" s="0" t="s">
        <v>2365</v>
      </c>
      <c r="V629" s="0" t="n">
        <v>250000000</v>
      </c>
      <c r="W629" s="0" t="s">
        <v>2356</v>
      </c>
      <c r="X629" s="0" t="n">
        <v>4</v>
      </c>
      <c r="Y629" s="0" t="n">
        <f aca="false">FALSE()</f>
        <v>0</v>
      </c>
      <c r="Z629" s="0" t="n">
        <f aca="false">FALSE()</f>
        <v>0</v>
      </c>
      <c r="AA629" s="0" t="n">
        <f aca="false">FALSE()</f>
        <v>0</v>
      </c>
      <c r="AB629" s="0" t="n">
        <f aca="false">TRUE()</f>
        <v>1</v>
      </c>
      <c r="AC629" s="0" t="n">
        <v>1</v>
      </c>
      <c r="AD629" s="0" t="s">
        <v>2129</v>
      </c>
      <c r="AE629" s="0" t="n">
        <f aca="false">TRUE()</f>
        <v>1</v>
      </c>
      <c r="AF629" s="0" t="s">
        <v>7370</v>
      </c>
      <c r="AG629" s="0" t="n">
        <v>2</v>
      </c>
      <c r="AH629" s="0" t="s">
        <v>7371</v>
      </c>
      <c r="AI629" s="0" t="s">
        <v>7372</v>
      </c>
      <c r="AJ629" s="0" t="n">
        <v>0</v>
      </c>
      <c r="AK629" s="0" t="s">
        <v>2118</v>
      </c>
      <c r="AL629" s="0" t="n">
        <f aca="false">FALSE()</f>
        <v>0</v>
      </c>
      <c r="AM629" s="0" t="n">
        <f aca="false">TRUE()</f>
        <v>1</v>
      </c>
      <c r="AN629" s="0" t="n">
        <f aca="false">FALSE()</f>
        <v>0</v>
      </c>
      <c r="AO629" s="0" t="n">
        <f aca="false">FALSE()</f>
        <v>0</v>
      </c>
      <c r="AP629" s="0" t="n">
        <f aca="false">FALSE()</f>
        <v>0</v>
      </c>
      <c r="AQ629" s="380" t="n">
        <v>43123.6472222222</v>
      </c>
      <c r="AR629" s="380" t="n">
        <v>32398.1666666667</v>
      </c>
      <c r="AS629" s="0" t="s">
        <v>7373</v>
      </c>
      <c r="AT629" s="0" t="s">
        <v>2170</v>
      </c>
      <c r="AU629" s="0" t="s">
        <v>2170</v>
      </c>
    </row>
    <row r="630" customFormat="false" ht="15" hidden="true" customHeight="false" outlineLevel="0" collapsed="false">
      <c r="A630" s="0" t="s">
        <v>7374</v>
      </c>
      <c r="B630" s="0" t="s">
        <v>7375</v>
      </c>
      <c r="C630" s="0" t="s">
        <v>7376</v>
      </c>
      <c r="D630" s="0" t="s">
        <v>2297</v>
      </c>
      <c r="E630" s="0" t="s">
        <v>7374</v>
      </c>
      <c r="F630" s="0" t="n">
        <v>1</v>
      </c>
      <c r="G630" s="0" t="s">
        <v>2298</v>
      </c>
      <c r="H630" s="0" t="s">
        <v>2170</v>
      </c>
      <c r="I630" s="0" t="s">
        <v>2170</v>
      </c>
      <c r="J630" s="0" t="s">
        <v>2170</v>
      </c>
      <c r="K630" s="0" t="s">
        <v>2170</v>
      </c>
      <c r="L630" s="0" t="s">
        <v>2170</v>
      </c>
      <c r="M630" s="0" t="s">
        <v>2170</v>
      </c>
      <c r="N630" s="0" t="n">
        <f aca="false">FALSE()</f>
        <v>0</v>
      </c>
      <c r="O630" s="0" t="s">
        <v>7377</v>
      </c>
      <c r="P630" s="0" t="s">
        <v>2300</v>
      </c>
      <c r="Q630" s="380" t="n">
        <v>41124.1666666667</v>
      </c>
      <c r="R630" s="0" t="n">
        <v>98990287</v>
      </c>
      <c r="S630" s="0" t="s">
        <v>2301</v>
      </c>
      <c r="T630" s="0" t="s">
        <v>2302</v>
      </c>
      <c r="U630" s="0" t="s">
        <v>2330</v>
      </c>
      <c r="V630" s="0" t="n">
        <v>500000000</v>
      </c>
      <c r="W630" s="0" t="s">
        <v>2312</v>
      </c>
      <c r="X630" s="0" t="n">
        <v>4</v>
      </c>
      <c r="Y630" s="0" t="n">
        <f aca="false">FALSE()</f>
        <v>0</v>
      </c>
      <c r="Z630" s="0" t="n">
        <f aca="false">FALSE()</f>
        <v>0</v>
      </c>
      <c r="AA630" s="0" t="n">
        <f aca="false">FALSE()</f>
        <v>0</v>
      </c>
      <c r="AB630" s="0" t="n">
        <f aca="false">FALSE()</f>
        <v>0</v>
      </c>
      <c r="AC630" s="0" t="n">
        <v>1</v>
      </c>
      <c r="AD630" s="0" t="s">
        <v>2129</v>
      </c>
      <c r="AE630" s="0" t="n">
        <f aca="false">TRUE()</f>
        <v>1</v>
      </c>
      <c r="AF630" s="0" t="s">
        <v>7378</v>
      </c>
      <c r="AG630" s="0" t="n">
        <v>2</v>
      </c>
      <c r="AH630" s="0" t="s">
        <v>7379</v>
      </c>
      <c r="AI630" s="0" t="s">
        <v>7380</v>
      </c>
      <c r="AJ630" s="0" t="n">
        <v>0</v>
      </c>
      <c r="AK630" s="0" t="s">
        <v>2118</v>
      </c>
      <c r="AL630" s="0" t="n">
        <f aca="false">FALSE()</f>
        <v>0</v>
      </c>
      <c r="AM630" s="0" t="n">
        <f aca="false">TRUE()</f>
        <v>1</v>
      </c>
      <c r="AN630" s="0" t="n">
        <f aca="false">FALSE()</f>
        <v>0</v>
      </c>
      <c r="AO630" s="0" t="n">
        <f aca="false">FALSE()</f>
        <v>0</v>
      </c>
      <c r="AP630" s="0" t="n">
        <f aca="false">FALSE()</f>
        <v>0</v>
      </c>
      <c r="AQ630" s="380" t="n">
        <v>43524.7284722222</v>
      </c>
      <c r="AR630" s="380" t="n">
        <v>41124.1666666667</v>
      </c>
      <c r="AS630" s="0" t="s">
        <v>7381</v>
      </c>
      <c r="AT630" s="0" t="s">
        <v>2170</v>
      </c>
      <c r="AU630" s="0" t="s">
        <v>2170</v>
      </c>
    </row>
    <row r="631" customFormat="false" ht="15" hidden="true" customHeight="false" outlineLevel="0" collapsed="false">
      <c r="A631" s="0" t="s">
        <v>277</v>
      </c>
      <c r="B631" s="0" t="s">
        <v>7382</v>
      </c>
      <c r="C631" s="0" t="s">
        <v>171</v>
      </c>
      <c r="D631" s="0" t="s">
        <v>720</v>
      </c>
      <c r="E631" s="0" t="s">
        <v>277</v>
      </c>
      <c r="F631" s="0" t="n">
        <v>10</v>
      </c>
      <c r="G631" s="0" t="s">
        <v>434</v>
      </c>
      <c r="H631" s="0" t="s">
        <v>2596</v>
      </c>
      <c r="I631" s="0" t="s">
        <v>2596</v>
      </c>
      <c r="J631" s="0" t="s">
        <v>2723</v>
      </c>
      <c r="K631" s="0" t="s">
        <v>2083</v>
      </c>
      <c r="L631" s="0" t="s">
        <v>2783</v>
      </c>
      <c r="M631" s="0" t="s">
        <v>2726</v>
      </c>
      <c r="N631" s="0" t="n">
        <f aca="false">TRUE()</f>
        <v>1</v>
      </c>
      <c r="O631" s="0" t="s">
        <v>7383</v>
      </c>
      <c r="P631" s="0" t="s">
        <v>2601</v>
      </c>
      <c r="Q631" s="380" t="n">
        <v>39274.1666666667</v>
      </c>
      <c r="R631" s="0" t="n">
        <v>21586948000</v>
      </c>
      <c r="S631" s="0" t="s">
        <v>601</v>
      </c>
      <c r="T631" s="0" t="s">
        <v>2602</v>
      </c>
      <c r="U631" s="0" t="s">
        <v>610</v>
      </c>
      <c r="V631" s="0" t="n">
        <v>21586948000</v>
      </c>
      <c r="W631" s="0" t="s">
        <v>7384</v>
      </c>
      <c r="X631" s="0" t="n">
        <v>5</v>
      </c>
      <c r="Y631" s="0" t="n">
        <f aca="false">FALSE()</f>
        <v>0</v>
      </c>
      <c r="Z631" s="0" t="n">
        <f aca="false">TRUE()</f>
        <v>1</v>
      </c>
      <c r="AA631" s="0" t="n">
        <f aca="false">TRUE()</f>
        <v>1</v>
      </c>
      <c r="AB631" s="0" t="n">
        <f aca="false">TRUE()</f>
        <v>1</v>
      </c>
      <c r="AC631" s="0" t="n">
        <v>1</v>
      </c>
      <c r="AD631" s="0" t="s">
        <v>2129</v>
      </c>
      <c r="AE631" s="0" t="n">
        <f aca="false">TRUE()</f>
        <v>1</v>
      </c>
      <c r="AF631" s="0" t="s">
        <v>7385</v>
      </c>
      <c r="AG631" s="0" t="n">
        <v>1</v>
      </c>
      <c r="AH631" s="0" t="s">
        <v>7386</v>
      </c>
      <c r="AI631" s="0" t="s">
        <v>7387</v>
      </c>
      <c r="AJ631" s="0" t="n">
        <v>0</v>
      </c>
      <c r="AK631" s="0" t="s">
        <v>2118</v>
      </c>
      <c r="AL631" s="0" t="n">
        <f aca="false">TRUE()</f>
        <v>1</v>
      </c>
      <c r="AM631" s="0" t="n">
        <f aca="false">FALSE()</f>
        <v>0</v>
      </c>
      <c r="AN631" s="0" t="n">
        <f aca="false">TRUE()</f>
        <v>1</v>
      </c>
      <c r="AO631" s="0" t="n">
        <f aca="false">FALSE()</f>
        <v>0</v>
      </c>
      <c r="AP631" s="0" t="n">
        <f aca="false">TRUE()</f>
        <v>1</v>
      </c>
      <c r="AQ631" s="380" t="n">
        <v>43166.8979166667</v>
      </c>
      <c r="AR631" s="380" t="n">
        <v>36529.4166666667</v>
      </c>
      <c r="AS631" s="0" t="s">
        <v>7388</v>
      </c>
      <c r="AT631" s="0" t="s">
        <v>2723</v>
      </c>
      <c r="AU631" s="0" t="s">
        <v>2083</v>
      </c>
    </row>
    <row r="632" customFormat="false" ht="15" hidden="true" customHeight="false" outlineLevel="0" collapsed="false">
      <c r="A632" s="0" t="s">
        <v>7389</v>
      </c>
      <c r="B632" s="0" t="s">
        <v>7390</v>
      </c>
      <c r="C632" s="0" t="s">
        <v>7391</v>
      </c>
      <c r="D632" s="0" t="s">
        <v>2297</v>
      </c>
      <c r="E632" s="0" t="s">
        <v>7389</v>
      </c>
      <c r="F632" s="0" t="n">
        <v>1</v>
      </c>
      <c r="G632" s="0" t="s">
        <v>2298</v>
      </c>
      <c r="H632" s="0" t="s">
        <v>2170</v>
      </c>
      <c r="I632" s="0" t="s">
        <v>2170</v>
      </c>
      <c r="J632" s="0" t="s">
        <v>2170</v>
      </c>
      <c r="K632" s="0" t="s">
        <v>2170</v>
      </c>
      <c r="L632" s="0" t="s">
        <v>2170</v>
      </c>
      <c r="M632" s="0" t="s">
        <v>2170</v>
      </c>
      <c r="N632" s="0" t="n">
        <f aca="false">FALSE()</f>
        <v>0</v>
      </c>
      <c r="O632" s="0" t="s">
        <v>7392</v>
      </c>
      <c r="P632" s="0" t="s">
        <v>2300</v>
      </c>
      <c r="Q632" s="380" t="n">
        <v>25569.125</v>
      </c>
      <c r="R632" s="0" t="n">
        <v>60877998</v>
      </c>
      <c r="S632" s="0" t="s">
        <v>2301</v>
      </c>
      <c r="T632" s="0" t="s">
        <v>2302</v>
      </c>
      <c r="U632" s="0" t="s">
        <v>2684</v>
      </c>
      <c r="V632" s="0" t="n">
        <v>360000000</v>
      </c>
      <c r="W632" s="0" t="s">
        <v>2366</v>
      </c>
      <c r="X632" s="0" t="n">
        <v>4</v>
      </c>
      <c r="Y632" s="0" t="n">
        <f aca="false">FALSE()</f>
        <v>0</v>
      </c>
      <c r="Z632" s="0" t="n">
        <f aca="false">FALSE()</f>
        <v>0</v>
      </c>
      <c r="AA632" s="0" t="n">
        <f aca="false">FALSE()</f>
        <v>0</v>
      </c>
      <c r="AB632" s="0" t="n">
        <f aca="false">FALSE()</f>
        <v>0</v>
      </c>
      <c r="AC632" s="0" t="n">
        <v>1</v>
      </c>
      <c r="AD632" s="0" t="s">
        <v>2129</v>
      </c>
      <c r="AE632" s="0" t="n">
        <f aca="false">TRUE()</f>
        <v>1</v>
      </c>
      <c r="AF632" s="0" t="s">
        <v>7393</v>
      </c>
      <c r="AG632" s="0" t="n">
        <v>2</v>
      </c>
      <c r="AH632" s="0" t="s">
        <v>7394</v>
      </c>
      <c r="AI632" s="0" t="s">
        <v>7395</v>
      </c>
      <c r="AJ632" s="0" t="n">
        <v>0</v>
      </c>
      <c r="AK632" s="0" t="s">
        <v>2118</v>
      </c>
      <c r="AL632" s="0" t="n">
        <f aca="false">FALSE()</f>
        <v>0</v>
      </c>
      <c r="AM632" s="0" t="n">
        <f aca="false">TRUE()</f>
        <v>1</v>
      </c>
      <c r="AN632" s="0" t="n">
        <f aca="false">FALSE()</f>
        <v>0</v>
      </c>
      <c r="AO632" s="0" t="n">
        <f aca="false">FALSE()</f>
        <v>0</v>
      </c>
      <c r="AP632" s="0" t="n">
        <f aca="false">FALSE()</f>
        <v>0</v>
      </c>
      <c r="AQ632" s="380" t="n">
        <v>43496.7284722222</v>
      </c>
      <c r="AR632" s="380" t="n">
        <v>40710.1666666667</v>
      </c>
      <c r="AS632" s="0" t="s">
        <v>7396</v>
      </c>
      <c r="AT632" s="0" t="s">
        <v>2170</v>
      </c>
      <c r="AU632" s="0" t="s">
        <v>2170</v>
      </c>
    </row>
    <row r="633" customFormat="false" ht="15" hidden="true" customHeight="false" outlineLevel="0" collapsed="false">
      <c r="A633" s="0" t="s">
        <v>7397</v>
      </c>
      <c r="B633" s="0" t="s">
        <v>7398</v>
      </c>
      <c r="C633" s="0" t="s">
        <v>7399</v>
      </c>
      <c r="D633" s="0" t="s">
        <v>2297</v>
      </c>
      <c r="E633" s="0" t="s">
        <v>7397</v>
      </c>
      <c r="F633" s="0" t="n">
        <v>1</v>
      </c>
      <c r="G633" s="0" t="s">
        <v>2298</v>
      </c>
      <c r="H633" s="0" t="s">
        <v>2170</v>
      </c>
      <c r="I633" s="0" t="s">
        <v>2170</v>
      </c>
      <c r="J633" s="0" t="s">
        <v>2170</v>
      </c>
      <c r="K633" s="0" t="s">
        <v>2170</v>
      </c>
      <c r="L633" s="0" t="s">
        <v>2170</v>
      </c>
      <c r="M633" s="0" t="s">
        <v>2170</v>
      </c>
      <c r="N633" s="0" t="n">
        <f aca="false">FALSE()</f>
        <v>0</v>
      </c>
      <c r="O633" s="0" t="s">
        <v>7400</v>
      </c>
      <c r="P633" s="0" t="s">
        <v>2300</v>
      </c>
      <c r="Q633" s="380" t="n">
        <v>25569.125</v>
      </c>
      <c r="R633" s="0" t="n">
        <v>75474794</v>
      </c>
      <c r="S633" s="0" t="s">
        <v>2301</v>
      </c>
      <c r="T633" s="0" t="s">
        <v>2302</v>
      </c>
      <c r="U633" s="0" t="s">
        <v>2330</v>
      </c>
      <c r="V633" s="0" t="n">
        <v>1000000000</v>
      </c>
      <c r="W633" s="0" t="s">
        <v>2321</v>
      </c>
      <c r="X633" s="0" t="n">
        <v>4</v>
      </c>
      <c r="Y633" s="0" t="n">
        <f aca="false">FALSE()</f>
        <v>0</v>
      </c>
      <c r="Z633" s="0" t="n">
        <f aca="false">FALSE()</f>
        <v>0</v>
      </c>
      <c r="AA633" s="0" t="n">
        <f aca="false">FALSE()</f>
        <v>0</v>
      </c>
      <c r="AB633" s="0" t="n">
        <f aca="false">FALSE()</f>
        <v>0</v>
      </c>
      <c r="AC633" s="0" t="n">
        <v>1</v>
      </c>
      <c r="AD633" s="0" t="s">
        <v>2129</v>
      </c>
      <c r="AE633" s="0" t="n">
        <f aca="false">TRUE()</f>
        <v>1</v>
      </c>
      <c r="AF633" s="0" t="s">
        <v>7401</v>
      </c>
      <c r="AG633" s="0" t="n">
        <v>2</v>
      </c>
      <c r="AH633" s="0" t="s">
        <v>7402</v>
      </c>
      <c r="AI633" s="0" t="s">
        <v>7403</v>
      </c>
      <c r="AJ633" s="0" t="n">
        <v>0</v>
      </c>
      <c r="AK633" s="0" t="s">
        <v>2118</v>
      </c>
      <c r="AL633" s="0" t="n">
        <f aca="false">FALSE()</f>
        <v>0</v>
      </c>
      <c r="AM633" s="0" t="n">
        <f aca="false">TRUE()</f>
        <v>1</v>
      </c>
      <c r="AN633" s="0" t="n">
        <f aca="false">FALSE()</f>
        <v>0</v>
      </c>
      <c r="AO633" s="0" t="n">
        <f aca="false">FALSE()</f>
        <v>0</v>
      </c>
      <c r="AP633" s="0" t="n">
        <f aca="false">FALSE()</f>
        <v>0</v>
      </c>
      <c r="AQ633" s="380" t="n">
        <v>44041.6340277778</v>
      </c>
      <c r="AR633" s="380" t="n">
        <v>44041.4166666667</v>
      </c>
      <c r="AS633" s="0" t="s">
        <v>7404</v>
      </c>
      <c r="AT633" s="0" t="s">
        <v>2170</v>
      </c>
      <c r="AU633" s="0" t="s">
        <v>2170</v>
      </c>
    </row>
    <row r="634" customFormat="false" ht="15" hidden="true" customHeight="false" outlineLevel="0" collapsed="false">
      <c r="A634" s="0" t="s">
        <v>7405</v>
      </c>
      <c r="B634" s="0" t="s">
        <v>7406</v>
      </c>
      <c r="C634" s="0" t="s">
        <v>7407</v>
      </c>
      <c r="D634" s="0" t="s">
        <v>2297</v>
      </c>
      <c r="E634" s="0" t="s">
        <v>7405</v>
      </c>
      <c r="F634" s="0" t="n">
        <v>1</v>
      </c>
      <c r="G634" s="0" t="s">
        <v>2298</v>
      </c>
      <c r="H634" s="0" t="s">
        <v>2170</v>
      </c>
      <c r="I634" s="0" t="s">
        <v>2170</v>
      </c>
      <c r="J634" s="0" t="s">
        <v>2170</v>
      </c>
      <c r="K634" s="0" t="s">
        <v>2170</v>
      </c>
      <c r="L634" s="0" t="s">
        <v>2170</v>
      </c>
      <c r="M634" s="0" t="s">
        <v>2170</v>
      </c>
      <c r="N634" s="0" t="n">
        <f aca="false">FALSE()</f>
        <v>0</v>
      </c>
      <c r="O634" s="0" t="s">
        <v>7408</v>
      </c>
      <c r="P634" s="0" t="s">
        <v>2300</v>
      </c>
      <c r="Q634" s="380" t="n">
        <v>25569.125</v>
      </c>
      <c r="R634" s="0" t="n">
        <v>69115618</v>
      </c>
      <c r="S634" s="0" t="s">
        <v>2301</v>
      </c>
      <c r="T634" s="0" t="s">
        <v>2302</v>
      </c>
      <c r="U634" s="0" t="s">
        <v>3384</v>
      </c>
      <c r="V634" s="0" t="n">
        <v>1000000000</v>
      </c>
      <c r="W634" s="0" t="s">
        <v>2321</v>
      </c>
      <c r="X634" s="0" t="n">
        <v>1</v>
      </c>
      <c r="Y634" s="0" t="n">
        <f aca="false">FALSE()</f>
        <v>0</v>
      </c>
      <c r="Z634" s="0" t="n">
        <f aca="false">FALSE()</f>
        <v>0</v>
      </c>
      <c r="AA634" s="0" t="n">
        <f aca="false">FALSE()</f>
        <v>0</v>
      </c>
      <c r="AB634" s="0" t="n">
        <f aca="false">FALSE()</f>
        <v>0</v>
      </c>
      <c r="AC634" s="0" t="n">
        <v>1</v>
      </c>
      <c r="AD634" s="0" t="s">
        <v>2129</v>
      </c>
      <c r="AE634" s="0" t="n">
        <f aca="false">TRUE()</f>
        <v>1</v>
      </c>
      <c r="AF634" s="0" t="s">
        <v>7409</v>
      </c>
      <c r="AG634" s="0" t="n">
        <v>2</v>
      </c>
      <c r="AH634" s="0" t="s">
        <v>7410</v>
      </c>
      <c r="AI634" s="0" t="s">
        <v>7411</v>
      </c>
      <c r="AJ634" s="0" t="n">
        <v>0</v>
      </c>
      <c r="AK634" s="0" t="s">
        <v>2118</v>
      </c>
      <c r="AL634" s="0" t="n">
        <f aca="false">FALSE()</f>
        <v>0</v>
      </c>
      <c r="AM634" s="0" t="n">
        <f aca="false">TRUE()</f>
        <v>1</v>
      </c>
      <c r="AN634" s="0" t="n">
        <f aca="false">FALSE()</f>
        <v>0</v>
      </c>
      <c r="AO634" s="0" t="n">
        <f aca="false">FALSE()</f>
        <v>0</v>
      </c>
      <c r="AP634" s="0" t="n">
        <f aca="false">TRUE()</f>
        <v>1</v>
      </c>
      <c r="AQ634" s="380" t="n">
        <v>44781.625</v>
      </c>
      <c r="AR634" s="380" t="n">
        <v>44781.4166666667</v>
      </c>
      <c r="AS634" s="0" t="s">
        <v>7412</v>
      </c>
      <c r="AT634" s="0" t="s">
        <v>2170</v>
      </c>
      <c r="AU634" s="0" t="s">
        <v>2170</v>
      </c>
    </row>
    <row r="635" customFormat="false" ht="15" hidden="true" customHeight="false" outlineLevel="0" collapsed="false">
      <c r="A635" s="0" t="s">
        <v>7413</v>
      </c>
      <c r="B635" s="0" t="s">
        <v>7414</v>
      </c>
      <c r="C635" s="0" t="s">
        <v>7415</v>
      </c>
      <c r="D635" s="0" t="s">
        <v>2297</v>
      </c>
      <c r="E635" s="0" t="s">
        <v>7413</v>
      </c>
      <c r="F635" s="0" t="n">
        <v>1</v>
      </c>
      <c r="G635" s="0" t="s">
        <v>2298</v>
      </c>
      <c r="H635" s="0" t="s">
        <v>2170</v>
      </c>
      <c r="I635" s="0" t="s">
        <v>2170</v>
      </c>
      <c r="J635" s="0" t="s">
        <v>2170</v>
      </c>
      <c r="K635" s="0" t="s">
        <v>2170</v>
      </c>
      <c r="L635" s="0" t="s">
        <v>2170</v>
      </c>
      <c r="M635" s="0" t="s">
        <v>2170</v>
      </c>
      <c r="N635" s="0" t="n">
        <f aca="false">FALSE()</f>
        <v>0</v>
      </c>
      <c r="O635" s="0" t="s">
        <v>7416</v>
      </c>
      <c r="P635" s="0" t="s">
        <v>2300</v>
      </c>
      <c r="Q635" s="380" t="n">
        <v>37329.125</v>
      </c>
      <c r="R635" s="0" t="n">
        <v>19499144</v>
      </c>
      <c r="S635" s="0" t="s">
        <v>2301</v>
      </c>
      <c r="T635" s="0" t="s">
        <v>2302</v>
      </c>
      <c r="U635" s="0" t="s">
        <v>2365</v>
      </c>
      <c r="V635" s="0" t="n">
        <v>90000000</v>
      </c>
      <c r="W635" s="0" t="s">
        <v>2366</v>
      </c>
      <c r="X635" s="0" t="n">
        <v>4</v>
      </c>
      <c r="Y635" s="0" t="n">
        <f aca="false">FALSE()</f>
        <v>0</v>
      </c>
      <c r="Z635" s="0" t="n">
        <f aca="false">FALSE()</f>
        <v>0</v>
      </c>
      <c r="AA635" s="0" t="n">
        <f aca="false">FALSE()</f>
        <v>0</v>
      </c>
      <c r="AB635" s="0" t="n">
        <f aca="false">FALSE()</f>
        <v>0</v>
      </c>
      <c r="AC635" s="0" t="n">
        <v>1</v>
      </c>
      <c r="AD635" s="0" t="s">
        <v>2129</v>
      </c>
      <c r="AE635" s="0" t="n">
        <f aca="false">TRUE()</f>
        <v>1</v>
      </c>
      <c r="AF635" s="0" t="s">
        <v>7417</v>
      </c>
      <c r="AG635" s="0" t="n">
        <v>2</v>
      </c>
      <c r="AH635" s="0" t="s">
        <v>7418</v>
      </c>
      <c r="AI635" s="0" t="s">
        <v>7419</v>
      </c>
      <c r="AJ635" s="0" t="n">
        <v>0</v>
      </c>
      <c r="AK635" s="0" t="s">
        <v>2118</v>
      </c>
      <c r="AL635" s="0" t="n">
        <f aca="false">FALSE()</f>
        <v>0</v>
      </c>
      <c r="AM635" s="0" t="n">
        <f aca="false">TRUE()</f>
        <v>1</v>
      </c>
      <c r="AN635" s="0" t="n">
        <f aca="false">FALSE()</f>
        <v>0</v>
      </c>
      <c r="AO635" s="0" t="n">
        <f aca="false">FALSE()</f>
        <v>0</v>
      </c>
      <c r="AP635" s="0" t="n">
        <f aca="false">FALSE()</f>
        <v>0</v>
      </c>
      <c r="AQ635" s="380" t="n">
        <v>43524.7340277778</v>
      </c>
      <c r="AR635" s="380" t="n">
        <v>37329.125</v>
      </c>
      <c r="AS635" s="0" t="s">
        <v>7420</v>
      </c>
      <c r="AT635" s="0" t="s">
        <v>2170</v>
      </c>
      <c r="AU635" s="0" t="s">
        <v>2170</v>
      </c>
    </row>
    <row r="636" customFormat="false" ht="15" hidden="true" customHeight="false" outlineLevel="0" collapsed="false">
      <c r="A636" s="0" t="s">
        <v>7421</v>
      </c>
      <c r="B636" s="0" t="s">
        <v>7422</v>
      </c>
      <c r="C636" s="0" t="s">
        <v>7423</v>
      </c>
      <c r="D636" s="0" t="s">
        <v>2525</v>
      </c>
      <c r="E636" s="0" t="s">
        <v>7421</v>
      </c>
      <c r="F636" s="0" t="n">
        <v>100</v>
      </c>
      <c r="G636" s="0" t="s">
        <v>2526</v>
      </c>
      <c r="H636" s="0" t="s">
        <v>2170</v>
      </c>
      <c r="I636" s="0" t="s">
        <v>2170</v>
      </c>
      <c r="J636" s="0" t="s">
        <v>2170</v>
      </c>
      <c r="K636" s="0" t="s">
        <v>2170</v>
      </c>
      <c r="L636" s="0" t="s">
        <v>2170</v>
      </c>
      <c r="M636" s="0" t="s">
        <v>2170</v>
      </c>
      <c r="N636" s="0" t="n">
        <f aca="false">FALSE()</f>
        <v>0</v>
      </c>
      <c r="O636" s="0" t="s">
        <v>7424</v>
      </c>
      <c r="P636" s="0" t="s">
        <v>2300</v>
      </c>
      <c r="Q636" s="380" t="n">
        <v>25569.125</v>
      </c>
      <c r="R636" s="0" t="n">
        <v>18468590832</v>
      </c>
      <c r="S636" s="0" t="s">
        <v>2528</v>
      </c>
      <c r="T636" s="0" t="s">
        <v>2529</v>
      </c>
      <c r="U636" s="0" t="s">
        <v>2574</v>
      </c>
      <c r="V636" s="0" t="n">
        <v>0</v>
      </c>
      <c r="W636" s="0" t="s">
        <v>7425</v>
      </c>
      <c r="X636" s="0" t="n">
        <v>4</v>
      </c>
      <c r="Y636" s="0" t="n">
        <f aca="false">FALSE()</f>
        <v>0</v>
      </c>
      <c r="Z636" s="0" t="n">
        <f aca="false">FALSE()</f>
        <v>0</v>
      </c>
      <c r="AA636" s="0" t="n">
        <f aca="false">FALSE()</f>
        <v>0</v>
      </c>
      <c r="AB636" s="0" t="n">
        <f aca="false">TRUE()</f>
        <v>1</v>
      </c>
      <c r="AC636" s="0" t="n">
        <v>1</v>
      </c>
      <c r="AD636" s="0" t="s">
        <v>2129</v>
      </c>
      <c r="AE636" s="0" t="n">
        <f aca="false">TRUE()</f>
        <v>1</v>
      </c>
      <c r="AF636" s="0" t="s">
        <v>7426</v>
      </c>
      <c r="AG636" s="0" t="n">
        <v>2</v>
      </c>
      <c r="AH636" s="0" t="s">
        <v>7427</v>
      </c>
      <c r="AI636" s="0" t="s">
        <v>7428</v>
      </c>
      <c r="AJ636" s="0" t="n">
        <v>0</v>
      </c>
      <c r="AK636" s="0" t="s">
        <v>2118</v>
      </c>
      <c r="AL636" s="0" t="n">
        <f aca="false">FALSE()</f>
        <v>0</v>
      </c>
      <c r="AM636" s="0" t="n">
        <f aca="false">FALSE()</f>
        <v>0</v>
      </c>
      <c r="AN636" s="0" t="n">
        <f aca="false">FALSE()</f>
        <v>0</v>
      </c>
      <c r="AO636" s="0" t="n">
        <f aca="false">FALSE()</f>
        <v>0</v>
      </c>
      <c r="AP636" s="0" t="n">
        <f aca="false">TRUE()</f>
        <v>1</v>
      </c>
      <c r="AQ636" s="380" t="n">
        <v>44846.3333333333</v>
      </c>
      <c r="AR636" s="380" t="n">
        <v>44846.4166666667</v>
      </c>
      <c r="AS636" s="0" t="s">
        <v>7429</v>
      </c>
      <c r="AT636" s="0" t="s">
        <v>2170</v>
      </c>
      <c r="AU636" s="0" t="s">
        <v>2170</v>
      </c>
    </row>
    <row r="637" customFormat="false" ht="15" hidden="true" customHeight="false" outlineLevel="0" collapsed="false">
      <c r="A637" s="0" t="s">
        <v>7430</v>
      </c>
      <c r="B637" s="0" t="s">
        <v>7431</v>
      </c>
      <c r="C637" s="0" t="s">
        <v>7432</v>
      </c>
      <c r="D637" s="0" t="s">
        <v>2525</v>
      </c>
      <c r="E637" s="0" t="s">
        <v>7430</v>
      </c>
      <c r="F637" s="0" t="n">
        <v>10</v>
      </c>
      <c r="G637" s="0" t="s">
        <v>2526</v>
      </c>
      <c r="H637" s="0" t="s">
        <v>2170</v>
      </c>
      <c r="I637" s="0" t="s">
        <v>2170</v>
      </c>
      <c r="J637" s="0" t="s">
        <v>2170</v>
      </c>
      <c r="K637" s="0" t="s">
        <v>2170</v>
      </c>
      <c r="L637" s="0" t="s">
        <v>2170</v>
      </c>
      <c r="M637" s="0" t="s">
        <v>2170</v>
      </c>
      <c r="N637" s="0" t="n">
        <f aca="false">FALSE()</f>
        <v>0</v>
      </c>
      <c r="O637" s="0" t="s">
        <v>7433</v>
      </c>
      <c r="P637" s="0" t="s">
        <v>2300</v>
      </c>
      <c r="Q637" s="380" t="n">
        <v>25569.125</v>
      </c>
      <c r="R637" s="0" t="n">
        <v>0</v>
      </c>
      <c r="S637" s="0" t="s">
        <v>2528</v>
      </c>
      <c r="T637" s="0" t="s">
        <v>2529</v>
      </c>
      <c r="U637" s="0" t="s">
        <v>2574</v>
      </c>
      <c r="V637" s="0" t="n">
        <v>0</v>
      </c>
      <c r="W637" s="0" t="s">
        <v>2530</v>
      </c>
      <c r="X637" s="0" t="n">
        <v>4</v>
      </c>
      <c r="Y637" s="0" t="n">
        <f aca="false">FALSE()</f>
        <v>0</v>
      </c>
      <c r="Z637" s="0" t="n">
        <f aca="false">FALSE()</f>
        <v>0</v>
      </c>
      <c r="AA637" s="0" t="n">
        <f aca="false">FALSE()</f>
        <v>0</v>
      </c>
      <c r="AB637" s="0" t="n">
        <f aca="false">TRUE()</f>
        <v>1</v>
      </c>
      <c r="AC637" s="0" t="n">
        <v>1</v>
      </c>
      <c r="AD637" s="0" t="s">
        <v>2137</v>
      </c>
      <c r="AE637" s="0" t="n">
        <f aca="false">TRUE()</f>
        <v>1</v>
      </c>
      <c r="AF637" s="0" t="s">
        <v>7434</v>
      </c>
      <c r="AG637" s="0" t="n">
        <v>2</v>
      </c>
      <c r="AH637" s="0" t="s">
        <v>7435</v>
      </c>
      <c r="AI637" s="0" t="s">
        <v>7436</v>
      </c>
      <c r="AJ637" s="0" t="n">
        <v>0</v>
      </c>
      <c r="AK637" s="0" t="s">
        <v>3378</v>
      </c>
      <c r="AL637" s="0" t="n">
        <f aca="false">FALSE()</f>
        <v>0</v>
      </c>
      <c r="AM637" s="0" t="n">
        <f aca="false">FALSE()</f>
        <v>0</v>
      </c>
      <c r="AN637" s="0" t="n">
        <f aca="false">FALSE()</f>
        <v>0</v>
      </c>
      <c r="AO637" s="0" t="n">
        <f aca="false">FALSE()</f>
        <v>0</v>
      </c>
      <c r="AP637" s="0" t="n">
        <f aca="false">TRUE()</f>
        <v>1</v>
      </c>
      <c r="AQ637" s="380" t="n">
        <v>44965.3333333333</v>
      </c>
      <c r="AR637" s="380" t="n">
        <v>44965.4166666667</v>
      </c>
      <c r="AS637" s="0" t="s">
        <v>7437</v>
      </c>
      <c r="AT637" s="0" t="s">
        <v>2170</v>
      </c>
      <c r="AU637" s="0" t="s">
        <v>2170</v>
      </c>
    </row>
    <row r="638" customFormat="false" ht="15" hidden="true" customHeight="false" outlineLevel="0" collapsed="false">
      <c r="A638" s="0" t="s">
        <v>7438</v>
      </c>
      <c r="B638" s="0" t="s">
        <v>7439</v>
      </c>
      <c r="C638" s="0" t="s">
        <v>7440</v>
      </c>
      <c r="D638" s="0" t="s">
        <v>2297</v>
      </c>
      <c r="E638" s="0" t="s">
        <v>7438</v>
      </c>
      <c r="F638" s="0" t="n">
        <v>1</v>
      </c>
      <c r="G638" s="0" t="s">
        <v>2298</v>
      </c>
      <c r="H638" s="0" t="s">
        <v>2170</v>
      </c>
      <c r="I638" s="0" t="s">
        <v>2170</v>
      </c>
      <c r="J638" s="0" t="s">
        <v>2170</v>
      </c>
      <c r="K638" s="0" t="s">
        <v>2170</v>
      </c>
      <c r="L638" s="0" t="s">
        <v>2170</v>
      </c>
      <c r="M638" s="0" t="s">
        <v>2170</v>
      </c>
      <c r="N638" s="0" t="n">
        <f aca="false">FALSE()</f>
        <v>0</v>
      </c>
      <c r="O638" s="0" t="s">
        <v>7441</v>
      </c>
      <c r="P638" s="0" t="s">
        <v>2300</v>
      </c>
      <c r="Q638" s="380" t="n">
        <v>25569.125</v>
      </c>
      <c r="R638" s="0" t="n">
        <v>70373588</v>
      </c>
      <c r="S638" s="0" t="s">
        <v>2301</v>
      </c>
      <c r="T638" s="0" t="s">
        <v>2302</v>
      </c>
      <c r="U638" s="0" t="s">
        <v>2365</v>
      </c>
      <c r="V638" s="0" t="n">
        <v>500000000</v>
      </c>
      <c r="W638" s="0" t="s">
        <v>2366</v>
      </c>
      <c r="X638" s="0" t="n">
        <v>4</v>
      </c>
      <c r="Y638" s="0" t="n">
        <f aca="false">FALSE()</f>
        <v>0</v>
      </c>
      <c r="Z638" s="0" t="n">
        <f aca="false">FALSE()</f>
        <v>0</v>
      </c>
      <c r="AA638" s="0" t="n">
        <f aca="false">FALSE()</f>
        <v>0</v>
      </c>
      <c r="AB638" s="0" t="n">
        <f aca="false">TRUE()</f>
        <v>1</v>
      </c>
      <c r="AC638" s="0" t="n">
        <v>1</v>
      </c>
      <c r="AD638" s="0" t="s">
        <v>2129</v>
      </c>
      <c r="AE638" s="0" t="n">
        <f aca="false">TRUE()</f>
        <v>1</v>
      </c>
      <c r="AF638" s="0" t="s">
        <v>7442</v>
      </c>
      <c r="AG638" s="0" t="n">
        <v>2</v>
      </c>
      <c r="AH638" s="0" t="s">
        <v>7443</v>
      </c>
      <c r="AI638" s="0" t="s">
        <v>7444</v>
      </c>
      <c r="AJ638" s="0" t="n">
        <v>0</v>
      </c>
      <c r="AK638" s="0" t="s">
        <v>2118</v>
      </c>
      <c r="AL638" s="0" t="n">
        <f aca="false">FALSE()</f>
        <v>0</v>
      </c>
      <c r="AM638" s="0" t="n">
        <f aca="false">TRUE()</f>
        <v>1</v>
      </c>
      <c r="AN638" s="0" t="n">
        <f aca="false">FALSE()</f>
        <v>0</v>
      </c>
      <c r="AO638" s="0" t="n">
        <f aca="false">FALSE()</f>
        <v>0</v>
      </c>
      <c r="AP638" s="0" t="n">
        <f aca="false">FALSE()</f>
        <v>0</v>
      </c>
      <c r="AQ638" s="380" t="n">
        <v>44495.6347222222</v>
      </c>
      <c r="AR638" s="380" t="n">
        <v>44495.4166666667</v>
      </c>
      <c r="AS638" s="0" t="s">
        <v>7445</v>
      </c>
      <c r="AT638" s="0" t="s">
        <v>2170</v>
      </c>
      <c r="AU638" s="0" t="s">
        <v>2170</v>
      </c>
    </row>
    <row r="639" customFormat="false" ht="15" hidden="true" customHeight="false" outlineLevel="0" collapsed="false">
      <c r="A639" s="0" t="s">
        <v>7446</v>
      </c>
      <c r="B639" s="0" t="s">
        <v>7447</v>
      </c>
      <c r="C639" s="0" t="s">
        <v>7448</v>
      </c>
      <c r="D639" s="0" t="s">
        <v>2297</v>
      </c>
      <c r="E639" s="0" t="s">
        <v>7446</v>
      </c>
      <c r="F639" s="0" t="n">
        <v>1</v>
      </c>
      <c r="G639" s="0" t="s">
        <v>2298</v>
      </c>
      <c r="H639" s="0" t="s">
        <v>2170</v>
      </c>
      <c r="I639" s="0" t="s">
        <v>2170</v>
      </c>
      <c r="J639" s="0" t="s">
        <v>2170</v>
      </c>
      <c r="K639" s="0" t="s">
        <v>2170</v>
      </c>
      <c r="L639" s="0" t="s">
        <v>2170</v>
      </c>
      <c r="M639" s="0" t="s">
        <v>2170</v>
      </c>
      <c r="N639" s="0" t="n">
        <f aca="false">FALSE()</f>
        <v>0</v>
      </c>
      <c r="O639" s="0" t="s">
        <v>7449</v>
      </c>
      <c r="P639" s="0" t="s">
        <v>2300</v>
      </c>
      <c r="Q639" s="380" t="n">
        <v>25569.125</v>
      </c>
      <c r="R639" s="0" t="n">
        <v>44694512</v>
      </c>
      <c r="S639" s="0" t="s">
        <v>2301</v>
      </c>
      <c r="T639" s="0" t="s">
        <v>2302</v>
      </c>
      <c r="U639" s="0" t="s">
        <v>2330</v>
      </c>
      <c r="V639" s="0" t="n">
        <v>75000000</v>
      </c>
      <c r="W639" s="0" t="s">
        <v>2409</v>
      </c>
      <c r="X639" s="0" t="n">
        <v>4</v>
      </c>
      <c r="Y639" s="0" t="n">
        <f aca="false">FALSE()</f>
        <v>0</v>
      </c>
      <c r="Z639" s="0" t="n">
        <f aca="false">FALSE()</f>
        <v>0</v>
      </c>
      <c r="AA639" s="0" t="n">
        <f aca="false">FALSE()</f>
        <v>0</v>
      </c>
      <c r="AB639" s="0" t="n">
        <f aca="false">FALSE()</f>
        <v>0</v>
      </c>
      <c r="AC639" s="0" t="n">
        <v>1</v>
      </c>
      <c r="AD639" s="0" t="s">
        <v>2129</v>
      </c>
      <c r="AE639" s="0" t="n">
        <f aca="false">TRUE()</f>
        <v>1</v>
      </c>
      <c r="AF639" s="0" t="s">
        <v>7450</v>
      </c>
      <c r="AG639" s="0" t="n">
        <v>2</v>
      </c>
      <c r="AH639" s="0" t="s">
        <v>7451</v>
      </c>
      <c r="AI639" s="0" t="s">
        <v>7452</v>
      </c>
      <c r="AJ639" s="0" t="n">
        <v>0</v>
      </c>
      <c r="AK639" s="0" t="s">
        <v>2118</v>
      </c>
      <c r="AL639" s="0" t="n">
        <f aca="false">FALSE()</f>
        <v>0</v>
      </c>
      <c r="AM639" s="0" t="n">
        <f aca="false">TRUE()</f>
        <v>1</v>
      </c>
      <c r="AN639" s="0" t="n">
        <f aca="false">FALSE()</f>
        <v>0</v>
      </c>
      <c r="AO639" s="0" t="n">
        <f aca="false">FALSE()</f>
        <v>0</v>
      </c>
      <c r="AP639" s="0" t="n">
        <f aca="false">FALSE()</f>
        <v>0</v>
      </c>
      <c r="AQ639" s="380" t="n">
        <v>43769.6868055556</v>
      </c>
      <c r="AR639" s="380" t="n">
        <v>43769.4166666667</v>
      </c>
      <c r="AS639" s="0" t="s">
        <v>7453</v>
      </c>
      <c r="AT639" s="0" t="s">
        <v>2170</v>
      </c>
      <c r="AU639" s="0" t="s">
        <v>2170</v>
      </c>
    </row>
    <row r="640" customFormat="false" ht="15" hidden="true" customHeight="false" outlineLevel="0" collapsed="false">
      <c r="A640" s="0" t="s">
        <v>7454</v>
      </c>
      <c r="B640" s="0" t="s">
        <v>7455</v>
      </c>
      <c r="C640" s="0" t="s">
        <v>7456</v>
      </c>
      <c r="D640" s="0" t="s">
        <v>2297</v>
      </c>
      <c r="E640" s="0" t="s">
        <v>7454</v>
      </c>
      <c r="F640" s="0" t="n">
        <v>1</v>
      </c>
      <c r="G640" s="0" t="s">
        <v>2298</v>
      </c>
      <c r="H640" s="0" t="s">
        <v>2170</v>
      </c>
      <c r="I640" s="0" t="s">
        <v>2170</v>
      </c>
      <c r="J640" s="0" t="s">
        <v>2170</v>
      </c>
      <c r="K640" s="0" t="s">
        <v>2170</v>
      </c>
      <c r="L640" s="0" t="s">
        <v>2170</v>
      </c>
      <c r="M640" s="0" t="s">
        <v>2170</v>
      </c>
      <c r="N640" s="0" t="n">
        <f aca="false">FALSE()</f>
        <v>0</v>
      </c>
      <c r="O640" s="0" t="s">
        <v>7457</v>
      </c>
      <c r="P640" s="0" t="s">
        <v>2300</v>
      </c>
      <c r="Q640" s="380" t="n">
        <v>34404.125</v>
      </c>
      <c r="R640" s="0" t="n">
        <v>138087866</v>
      </c>
      <c r="S640" s="0" t="s">
        <v>2301</v>
      </c>
      <c r="T640" s="0" t="s">
        <v>2302</v>
      </c>
      <c r="U640" s="0" t="s">
        <v>2451</v>
      </c>
      <c r="V640" s="0" t="n">
        <v>280000000</v>
      </c>
      <c r="W640" s="0" t="s">
        <v>2366</v>
      </c>
      <c r="X640" s="0" t="n">
        <v>4</v>
      </c>
      <c r="Y640" s="0" t="n">
        <f aca="false">FALSE()</f>
        <v>0</v>
      </c>
      <c r="Z640" s="0" t="n">
        <f aca="false">FALSE()</f>
        <v>0</v>
      </c>
      <c r="AA640" s="0" t="n">
        <f aca="false">FALSE()</f>
        <v>0</v>
      </c>
      <c r="AB640" s="0" t="n">
        <f aca="false">TRUE()</f>
        <v>1</v>
      </c>
      <c r="AC640" s="0" t="n">
        <v>8</v>
      </c>
      <c r="AD640" s="0" t="s">
        <v>2129</v>
      </c>
      <c r="AE640" s="0" t="n">
        <f aca="false">TRUE()</f>
        <v>1</v>
      </c>
      <c r="AF640" s="0" t="s">
        <v>7458</v>
      </c>
      <c r="AG640" s="0" t="n">
        <v>2</v>
      </c>
      <c r="AH640" s="0" t="s">
        <v>7459</v>
      </c>
      <c r="AI640" s="0" t="s">
        <v>7460</v>
      </c>
      <c r="AJ640" s="0" t="n">
        <v>0</v>
      </c>
      <c r="AK640" s="0" t="s">
        <v>2118</v>
      </c>
      <c r="AL640" s="0" t="n">
        <f aca="false">FALSE()</f>
        <v>0</v>
      </c>
      <c r="AM640" s="0" t="n">
        <f aca="false">TRUE()</f>
        <v>1</v>
      </c>
      <c r="AN640" s="0" t="n">
        <f aca="false">FALSE()</f>
        <v>0</v>
      </c>
      <c r="AO640" s="0" t="n">
        <f aca="false">FALSE()</f>
        <v>0</v>
      </c>
      <c r="AP640" s="0" t="n">
        <f aca="false">FALSE()</f>
        <v>0</v>
      </c>
      <c r="AQ640" s="380" t="n">
        <v>43123.7291666667</v>
      </c>
      <c r="AR640" s="380" t="n">
        <v>34404.125</v>
      </c>
      <c r="AS640" s="0" t="s">
        <v>7461</v>
      </c>
      <c r="AT640" s="0" t="s">
        <v>2170</v>
      </c>
      <c r="AU640" s="0" t="s">
        <v>2170</v>
      </c>
    </row>
    <row r="641" customFormat="false" ht="15" hidden="true" customHeight="false" outlineLevel="0" collapsed="false">
      <c r="A641" s="0" t="s">
        <v>7462</v>
      </c>
      <c r="B641" s="0" t="s">
        <v>7463</v>
      </c>
      <c r="C641" s="0" t="s">
        <v>7464</v>
      </c>
      <c r="D641" s="0" t="s">
        <v>2525</v>
      </c>
      <c r="E641" s="0" t="s">
        <v>7462</v>
      </c>
      <c r="F641" s="0" t="n">
        <v>100</v>
      </c>
      <c r="G641" s="0" t="s">
        <v>2526</v>
      </c>
      <c r="H641" s="0" t="s">
        <v>2170</v>
      </c>
      <c r="I641" s="0" t="s">
        <v>2170</v>
      </c>
      <c r="J641" s="0" t="s">
        <v>2170</v>
      </c>
      <c r="K641" s="0" t="s">
        <v>2170</v>
      </c>
      <c r="L641" s="0" t="s">
        <v>2170</v>
      </c>
      <c r="M641" s="0" t="s">
        <v>2170</v>
      </c>
      <c r="N641" s="0" t="n">
        <f aca="false">FALSE()</f>
        <v>0</v>
      </c>
      <c r="O641" s="0" t="s">
        <v>7465</v>
      </c>
      <c r="P641" s="0" t="s">
        <v>2300</v>
      </c>
      <c r="Q641" s="380" t="n">
        <v>25569.125</v>
      </c>
      <c r="R641" s="0" t="n">
        <v>21098900000</v>
      </c>
      <c r="S641" s="0" t="s">
        <v>2528</v>
      </c>
      <c r="T641" s="0" t="s">
        <v>2529</v>
      </c>
      <c r="U641" s="0" t="s">
        <v>2574</v>
      </c>
      <c r="V641" s="0" t="n">
        <v>0</v>
      </c>
      <c r="W641" s="0" t="s">
        <v>2530</v>
      </c>
      <c r="X641" s="0" t="n">
        <v>4</v>
      </c>
      <c r="Y641" s="0" t="n">
        <f aca="false">FALSE()</f>
        <v>0</v>
      </c>
      <c r="Z641" s="0" t="n">
        <f aca="false">FALSE()</f>
        <v>0</v>
      </c>
      <c r="AA641" s="0" t="n">
        <f aca="false">FALSE()</f>
        <v>0</v>
      </c>
      <c r="AB641" s="0" t="n">
        <f aca="false">TRUE()</f>
        <v>1</v>
      </c>
      <c r="AC641" s="0" t="n">
        <v>1</v>
      </c>
      <c r="AD641" s="0" t="s">
        <v>2129</v>
      </c>
      <c r="AE641" s="0" t="n">
        <f aca="false">TRUE()</f>
        <v>1</v>
      </c>
      <c r="AF641" s="0" t="s">
        <v>7466</v>
      </c>
      <c r="AG641" s="0" t="n">
        <v>2</v>
      </c>
      <c r="AH641" s="0" t="s">
        <v>7467</v>
      </c>
      <c r="AI641" s="0" t="s">
        <v>7468</v>
      </c>
      <c r="AJ641" s="0" t="n">
        <v>0</v>
      </c>
      <c r="AK641" s="0" t="s">
        <v>2118</v>
      </c>
      <c r="AL641" s="0" t="n">
        <f aca="false">FALSE()</f>
        <v>0</v>
      </c>
      <c r="AM641" s="0" t="n">
        <f aca="false">FALSE()</f>
        <v>0</v>
      </c>
      <c r="AN641" s="0" t="n">
        <f aca="false">FALSE()</f>
        <v>0</v>
      </c>
      <c r="AO641" s="0" t="n">
        <f aca="false">FALSE()</f>
        <v>0</v>
      </c>
      <c r="AP641" s="0" t="n">
        <f aca="false">TRUE()</f>
        <v>1</v>
      </c>
      <c r="AQ641" s="380" t="n">
        <v>44188.1875</v>
      </c>
      <c r="AR641" s="380" t="n">
        <v>36623.1666666667</v>
      </c>
      <c r="AS641" s="0" t="s">
        <v>7469</v>
      </c>
      <c r="AT641" s="0" t="s">
        <v>2170</v>
      </c>
      <c r="AU641" s="0" t="s">
        <v>2170</v>
      </c>
    </row>
    <row r="642" customFormat="false" ht="15" hidden="true" customHeight="false" outlineLevel="0" collapsed="false">
      <c r="A642" s="0" t="s">
        <v>993</v>
      </c>
      <c r="B642" s="0" t="s">
        <v>7470</v>
      </c>
      <c r="C642" s="0" t="s">
        <v>990</v>
      </c>
      <c r="D642" s="0" t="s">
        <v>720</v>
      </c>
      <c r="E642" s="0" t="s">
        <v>993</v>
      </c>
      <c r="F642" s="0" t="n">
        <v>10</v>
      </c>
      <c r="G642" s="0" t="s">
        <v>434</v>
      </c>
      <c r="H642" s="0" t="s">
        <v>2170</v>
      </c>
      <c r="I642" s="0" t="s">
        <v>2170</v>
      </c>
      <c r="J642" s="0" t="s">
        <v>2170</v>
      </c>
      <c r="K642" s="0" t="s">
        <v>2170</v>
      </c>
      <c r="L642" s="0" t="s">
        <v>2170</v>
      </c>
      <c r="M642" s="0" t="s">
        <v>2170</v>
      </c>
      <c r="N642" s="0" t="n">
        <f aca="false">FALSE()</f>
        <v>0</v>
      </c>
      <c r="O642" s="0" t="s">
        <v>7471</v>
      </c>
      <c r="P642" s="0" t="s">
        <v>2601</v>
      </c>
      <c r="Q642" s="380" t="n">
        <v>44299.125</v>
      </c>
      <c r="R642" s="0" t="n">
        <v>83000000</v>
      </c>
      <c r="S642" s="0" t="s">
        <v>601</v>
      </c>
      <c r="T642" s="0" t="s">
        <v>2602</v>
      </c>
      <c r="U642" s="0" t="s">
        <v>2330</v>
      </c>
      <c r="V642" s="0" t="n">
        <v>6048913</v>
      </c>
      <c r="W642" s="0" t="s">
        <v>2785</v>
      </c>
      <c r="X642" s="0" t="n">
        <v>5</v>
      </c>
      <c r="Y642" s="0" t="n">
        <f aca="false">FALSE()</f>
        <v>0</v>
      </c>
      <c r="Z642" s="0" t="n">
        <f aca="false">TRUE()</f>
        <v>1</v>
      </c>
      <c r="AA642" s="0" t="n">
        <f aca="false">TRUE()</f>
        <v>1</v>
      </c>
      <c r="AB642" s="0" t="n">
        <f aca="false">FALSE()</f>
        <v>0</v>
      </c>
      <c r="AC642" s="0" t="n">
        <v>1</v>
      </c>
      <c r="AD642" s="0" t="s">
        <v>2129</v>
      </c>
      <c r="AE642" s="0" t="n">
        <f aca="false">TRUE()</f>
        <v>1</v>
      </c>
      <c r="AF642" s="0" t="s">
        <v>7472</v>
      </c>
      <c r="AG642" s="0" t="n">
        <v>1</v>
      </c>
      <c r="AH642" s="0" t="s">
        <v>7473</v>
      </c>
      <c r="AI642" s="0" t="s">
        <v>7474</v>
      </c>
      <c r="AJ642" s="0" t="n">
        <v>0</v>
      </c>
      <c r="AK642" s="0" t="s">
        <v>2119</v>
      </c>
      <c r="AL642" s="0" t="n">
        <f aca="false">TRUE()</f>
        <v>1</v>
      </c>
      <c r="AM642" s="0" t="n">
        <f aca="false">FALSE()</f>
        <v>0</v>
      </c>
      <c r="AN642" s="0" t="n">
        <f aca="false">TRUE()</f>
        <v>1</v>
      </c>
      <c r="AO642" s="0" t="n">
        <f aca="false">FALSE()</f>
        <v>0</v>
      </c>
      <c r="AP642" s="0" t="n">
        <f aca="false">FALSE()</f>
        <v>0</v>
      </c>
      <c r="AQ642" s="380" t="n">
        <v>45042.4159722222</v>
      </c>
      <c r="AR642" s="380" t="n">
        <v>45042.4166666667</v>
      </c>
      <c r="AS642" s="0" t="s">
        <v>7475</v>
      </c>
      <c r="AT642" s="0" t="s">
        <v>2170</v>
      </c>
      <c r="AU642" s="0" t="s">
        <v>2170</v>
      </c>
    </row>
    <row r="643" customFormat="false" ht="15" hidden="true" customHeight="false" outlineLevel="0" collapsed="false">
      <c r="A643" s="0" t="s">
        <v>7476</v>
      </c>
      <c r="B643" s="0" t="s">
        <v>7477</v>
      </c>
      <c r="C643" s="0" t="s">
        <v>7478</v>
      </c>
      <c r="D643" s="0" t="s">
        <v>2297</v>
      </c>
      <c r="E643" s="0" t="s">
        <v>7476</v>
      </c>
      <c r="F643" s="0" t="n">
        <v>1</v>
      </c>
      <c r="G643" s="0" t="s">
        <v>2298</v>
      </c>
      <c r="H643" s="0" t="s">
        <v>2170</v>
      </c>
      <c r="I643" s="0" t="s">
        <v>2170</v>
      </c>
      <c r="J643" s="0" t="s">
        <v>2170</v>
      </c>
      <c r="K643" s="0" t="s">
        <v>2170</v>
      </c>
      <c r="L643" s="0" t="s">
        <v>2170</v>
      </c>
      <c r="M643" s="0" t="s">
        <v>2170</v>
      </c>
      <c r="N643" s="0" t="n">
        <f aca="false">FALSE()</f>
        <v>0</v>
      </c>
      <c r="O643" s="0" t="s">
        <v>7479</v>
      </c>
      <c r="P643" s="0" t="s">
        <v>2300</v>
      </c>
      <c r="Q643" s="380" t="n">
        <v>25569.125</v>
      </c>
      <c r="R643" s="0" t="n">
        <v>0</v>
      </c>
      <c r="S643" s="0" t="s">
        <v>2301</v>
      </c>
      <c r="T643" s="0" t="s">
        <v>2302</v>
      </c>
      <c r="U643" s="0" t="s">
        <v>2115</v>
      </c>
      <c r="V643" s="0" t="n">
        <v>0</v>
      </c>
      <c r="W643" s="0" t="s">
        <v>2312</v>
      </c>
      <c r="X643" s="0" t="n">
        <v>4</v>
      </c>
      <c r="Y643" s="0" t="n">
        <f aca="false">FALSE()</f>
        <v>0</v>
      </c>
      <c r="Z643" s="0" t="n">
        <f aca="false">FALSE()</f>
        <v>0</v>
      </c>
      <c r="AA643" s="0" t="n">
        <f aca="false">FALSE()</f>
        <v>0</v>
      </c>
      <c r="AB643" s="0" t="n">
        <f aca="false">TRUE()</f>
        <v>1</v>
      </c>
      <c r="AC643" s="0" t="n">
        <v>1</v>
      </c>
      <c r="AD643" s="0" t="s">
        <v>2129</v>
      </c>
      <c r="AE643" s="0" t="n">
        <f aca="false">TRUE()</f>
        <v>1</v>
      </c>
      <c r="AF643" s="0" t="s">
        <v>7480</v>
      </c>
      <c r="AG643" s="0" t="n">
        <v>2</v>
      </c>
      <c r="AH643" s="0" t="s">
        <v>7481</v>
      </c>
      <c r="AI643" s="0" t="s">
        <v>7482</v>
      </c>
      <c r="AJ643" s="0" t="n">
        <v>0</v>
      </c>
      <c r="AK643" s="0" t="s">
        <v>2118</v>
      </c>
      <c r="AL643" s="0" t="n">
        <f aca="false">FALSE()</f>
        <v>0</v>
      </c>
      <c r="AM643" s="0" t="n">
        <f aca="false">TRUE()</f>
        <v>1</v>
      </c>
      <c r="AN643" s="0" t="n">
        <f aca="false">FALSE()</f>
        <v>0</v>
      </c>
      <c r="AO643" s="0" t="n">
        <f aca="false">FALSE()</f>
        <v>0</v>
      </c>
      <c r="AP643" s="0" t="n">
        <f aca="false">FALSE()</f>
        <v>0</v>
      </c>
      <c r="AQ643" s="380" t="n">
        <v>44670.6805555556</v>
      </c>
      <c r="AR643" s="380" t="n">
        <v>44670.4166666667</v>
      </c>
      <c r="AS643" s="0" t="s">
        <v>7483</v>
      </c>
      <c r="AT643" s="0" t="s">
        <v>2170</v>
      </c>
      <c r="AU643" s="0" t="s">
        <v>2170</v>
      </c>
    </row>
    <row r="644" customFormat="false" ht="15" hidden="true" customHeight="false" outlineLevel="0" collapsed="false">
      <c r="A644" s="0" t="s">
        <v>7484</v>
      </c>
      <c r="B644" s="0" t="s">
        <v>7485</v>
      </c>
      <c r="C644" s="0" t="s">
        <v>149</v>
      </c>
      <c r="D644" s="0" t="s">
        <v>2297</v>
      </c>
      <c r="E644" s="0" t="s">
        <v>7484</v>
      </c>
      <c r="F644" s="0" t="n">
        <v>1</v>
      </c>
      <c r="G644" s="0" t="s">
        <v>2298</v>
      </c>
      <c r="H644" s="0" t="s">
        <v>2170</v>
      </c>
      <c r="I644" s="0" t="s">
        <v>2170</v>
      </c>
      <c r="J644" s="0" t="s">
        <v>2170</v>
      </c>
      <c r="K644" s="0" t="s">
        <v>2170</v>
      </c>
      <c r="L644" s="0" t="s">
        <v>2170</v>
      </c>
      <c r="M644" s="0" t="s">
        <v>2170</v>
      </c>
      <c r="N644" s="0" t="n">
        <f aca="false">FALSE()</f>
        <v>0</v>
      </c>
      <c r="O644" s="0" t="s">
        <v>7486</v>
      </c>
      <c r="P644" s="0" t="s">
        <v>2300</v>
      </c>
      <c r="Q644" s="380" t="n">
        <v>25569.125</v>
      </c>
      <c r="R644" s="0" t="n">
        <v>7140000000</v>
      </c>
      <c r="S644" s="0" t="s">
        <v>2301</v>
      </c>
      <c r="T644" s="0" t="s">
        <v>2302</v>
      </c>
      <c r="U644" s="0" t="s">
        <v>2684</v>
      </c>
      <c r="V644" s="0" t="n">
        <v>0</v>
      </c>
      <c r="W644" s="0" t="s">
        <v>2356</v>
      </c>
      <c r="X644" s="0" t="n">
        <v>4</v>
      </c>
      <c r="Y644" s="0" t="n">
        <f aca="false">FALSE()</f>
        <v>0</v>
      </c>
      <c r="Z644" s="0" t="n">
        <f aca="false">FALSE()</f>
        <v>0</v>
      </c>
      <c r="AA644" s="0" t="n">
        <f aca="false">FALSE()</f>
        <v>0</v>
      </c>
      <c r="AB644" s="0" t="n">
        <f aca="false">TRUE()</f>
        <v>1</v>
      </c>
      <c r="AC644" s="0" t="n">
        <v>1</v>
      </c>
      <c r="AD644" s="0" t="s">
        <v>2129</v>
      </c>
      <c r="AE644" s="0" t="n">
        <f aca="false">TRUE()</f>
        <v>1</v>
      </c>
      <c r="AF644" s="0" t="s">
        <v>7487</v>
      </c>
      <c r="AG644" s="0" t="n">
        <v>2</v>
      </c>
      <c r="AH644" s="0" t="s">
        <v>7488</v>
      </c>
      <c r="AI644" s="0" t="s">
        <v>7489</v>
      </c>
      <c r="AJ644" s="0" t="n">
        <v>0</v>
      </c>
      <c r="AK644" s="0" t="s">
        <v>2118</v>
      </c>
      <c r="AL644" s="0" t="n">
        <f aca="false">FALSE()</f>
        <v>0</v>
      </c>
      <c r="AM644" s="0" t="n">
        <f aca="false">TRUE()</f>
        <v>1</v>
      </c>
      <c r="AN644" s="0" t="n">
        <f aca="false">FALSE()</f>
        <v>0</v>
      </c>
      <c r="AO644" s="0" t="n">
        <f aca="false">FALSE()</f>
        <v>0</v>
      </c>
      <c r="AP644" s="0" t="n">
        <f aca="false">FALSE()</f>
        <v>0</v>
      </c>
      <c r="AQ644" s="380" t="n">
        <v>25569.125</v>
      </c>
      <c r="AR644" s="380" t="n">
        <v>25569.125</v>
      </c>
      <c r="AS644" s="0" t="s">
        <v>7490</v>
      </c>
      <c r="AT644" s="0" t="s">
        <v>2170</v>
      </c>
      <c r="AU644" s="0" t="s">
        <v>2170</v>
      </c>
    </row>
    <row r="645" customFormat="false" ht="15" hidden="true" customHeight="false" outlineLevel="0" collapsed="false">
      <c r="A645" s="0" t="s">
        <v>7491</v>
      </c>
      <c r="B645" s="0" t="s">
        <v>7492</v>
      </c>
      <c r="C645" s="0" t="s">
        <v>7493</v>
      </c>
      <c r="D645" s="0" t="s">
        <v>2297</v>
      </c>
      <c r="E645" s="0" t="s">
        <v>7491</v>
      </c>
      <c r="F645" s="0" t="n">
        <v>1</v>
      </c>
      <c r="G645" s="0" t="s">
        <v>2298</v>
      </c>
      <c r="H645" s="0" t="s">
        <v>2170</v>
      </c>
      <c r="I645" s="0" t="s">
        <v>2170</v>
      </c>
      <c r="J645" s="0" t="s">
        <v>2170</v>
      </c>
      <c r="K645" s="0" t="s">
        <v>2170</v>
      </c>
      <c r="L645" s="0" t="s">
        <v>2170</v>
      </c>
      <c r="M645" s="0" t="s">
        <v>2170</v>
      </c>
      <c r="N645" s="0" t="n">
        <f aca="false">FALSE()</f>
        <v>0</v>
      </c>
      <c r="O645" s="0" t="s">
        <v>7494</v>
      </c>
      <c r="P645" s="0" t="s">
        <v>2300</v>
      </c>
      <c r="Q645" s="380" t="n">
        <v>25569.125</v>
      </c>
      <c r="R645" s="0" t="n">
        <v>428272746</v>
      </c>
      <c r="S645" s="0" t="s">
        <v>2301</v>
      </c>
      <c r="T645" s="0" t="s">
        <v>2302</v>
      </c>
      <c r="U645" s="0" t="s">
        <v>610</v>
      </c>
      <c r="V645" s="0" t="n">
        <v>0</v>
      </c>
      <c r="W645" s="0" t="s">
        <v>2366</v>
      </c>
      <c r="X645" s="0" t="n">
        <v>4</v>
      </c>
      <c r="Y645" s="0" t="n">
        <f aca="false">FALSE()</f>
        <v>0</v>
      </c>
      <c r="Z645" s="0" t="n">
        <f aca="false">FALSE()</f>
        <v>0</v>
      </c>
      <c r="AA645" s="0" t="n">
        <f aca="false">FALSE()</f>
        <v>0</v>
      </c>
      <c r="AB645" s="0" t="n">
        <f aca="false">TRUE()</f>
        <v>1</v>
      </c>
      <c r="AC645" s="0" t="n">
        <v>1</v>
      </c>
      <c r="AD645" s="0" t="s">
        <v>2129</v>
      </c>
      <c r="AE645" s="0" t="n">
        <f aca="false">TRUE()</f>
        <v>1</v>
      </c>
      <c r="AF645" s="0" t="s">
        <v>7495</v>
      </c>
      <c r="AG645" s="0" t="n">
        <v>2</v>
      </c>
      <c r="AH645" s="0" t="s">
        <v>7496</v>
      </c>
      <c r="AI645" s="0" t="s">
        <v>7497</v>
      </c>
      <c r="AJ645" s="0" t="n">
        <v>0</v>
      </c>
      <c r="AK645" s="0" t="s">
        <v>2118</v>
      </c>
      <c r="AL645" s="0" t="n">
        <f aca="false">FALSE()</f>
        <v>0</v>
      </c>
      <c r="AM645" s="0" t="n">
        <f aca="false">TRUE()</f>
        <v>1</v>
      </c>
      <c r="AN645" s="0" t="n">
        <f aca="false">FALSE()</f>
        <v>0</v>
      </c>
      <c r="AO645" s="0" t="n">
        <f aca="false">FALSE()</f>
        <v>0</v>
      </c>
      <c r="AP645" s="0" t="n">
        <f aca="false">TRUE()</f>
        <v>1</v>
      </c>
      <c r="AQ645" s="380" t="n">
        <v>44760.6256944444</v>
      </c>
      <c r="AR645" s="380" t="n">
        <v>44760.4166666667</v>
      </c>
      <c r="AS645" s="0" t="s">
        <v>7498</v>
      </c>
      <c r="AT645" s="0" t="s">
        <v>2170</v>
      </c>
      <c r="AU645" s="0" t="s">
        <v>2170</v>
      </c>
    </row>
    <row r="646" customFormat="false" ht="15" hidden="true" customHeight="false" outlineLevel="0" collapsed="false">
      <c r="A646" s="0" t="s">
        <v>7499</v>
      </c>
      <c r="B646" s="0" t="s">
        <v>7500</v>
      </c>
      <c r="C646" s="0" t="s">
        <v>7501</v>
      </c>
      <c r="D646" s="0" t="s">
        <v>2297</v>
      </c>
      <c r="E646" s="0" t="s">
        <v>7499</v>
      </c>
      <c r="F646" s="0" t="n">
        <v>1</v>
      </c>
      <c r="G646" s="0" t="s">
        <v>2298</v>
      </c>
      <c r="H646" s="0" t="s">
        <v>2170</v>
      </c>
      <c r="I646" s="0" t="s">
        <v>2170</v>
      </c>
      <c r="J646" s="0" t="s">
        <v>2170</v>
      </c>
      <c r="K646" s="0" t="s">
        <v>2170</v>
      </c>
      <c r="L646" s="0" t="s">
        <v>2170</v>
      </c>
      <c r="M646" s="0" t="s">
        <v>2170</v>
      </c>
      <c r="N646" s="0" t="n">
        <f aca="false">FALSE()</f>
        <v>0</v>
      </c>
      <c r="O646" s="0" t="s">
        <v>7502</v>
      </c>
      <c r="P646" s="0" t="s">
        <v>2300</v>
      </c>
      <c r="Q646" s="380" t="n">
        <v>25569.125</v>
      </c>
      <c r="R646" s="0" t="n">
        <v>65773335</v>
      </c>
      <c r="S646" s="0" t="s">
        <v>3545</v>
      </c>
      <c r="T646" s="0" t="s">
        <v>3546</v>
      </c>
      <c r="U646" s="0" t="s">
        <v>2116</v>
      </c>
      <c r="V646" s="0" t="n">
        <v>300000000</v>
      </c>
      <c r="W646" s="0" t="s">
        <v>2409</v>
      </c>
      <c r="X646" s="0" t="n">
        <v>4</v>
      </c>
      <c r="Y646" s="0" t="n">
        <f aca="false">FALSE()</f>
        <v>0</v>
      </c>
      <c r="Z646" s="0" t="n">
        <f aca="false">FALSE()</f>
        <v>0</v>
      </c>
      <c r="AA646" s="0" t="n">
        <f aca="false">FALSE()</f>
        <v>0</v>
      </c>
      <c r="AB646" s="0" t="n">
        <f aca="false">FALSE()</f>
        <v>0</v>
      </c>
      <c r="AC646" s="0" t="n">
        <v>1</v>
      </c>
      <c r="AD646" s="0" t="s">
        <v>2129</v>
      </c>
      <c r="AE646" s="0" t="n">
        <f aca="false">TRUE()</f>
        <v>1</v>
      </c>
      <c r="AF646" s="0" t="s">
        <v>7503</v>
      </c>
      <c r="AG646" s="0" t="n">
        <v>2</v>
      </c>
      <c r="AH646" s="0" t="s">
        <v>7504</v>
      </c>
      <c r="AI646" s="0" t="s">
        <v>7505</v>
      </c>
      <c r="AJ646" s="0" t="n">
        <v>0</v>
      </c>
      <c r="AK646" s="0" t="s">
        <v>2118</v>
      </c>
      <c r="AL646" s="0" t="n">
        <f aca="false">FALSE()</f>
        <v>0</v>
      </c>
      <c r="AM646" s="0" t="n">
        <f aca="false">TRUE()</f>
        <v>1</v>
      </c>
      <c r="AN646" s="0" t="n">
        <f aca="false">FALSE()</f>
        <v>0</v>
      </c>
      <c r="AO646" s="0" t="n">
        <f aca="false">FALSE()</f>
        <v>0</v>
      </c>
      <c r="AP646" s="0" t="n">
        <f aca="false">FALSE()</f>
        <v>0</v>
      </c>
      <c r="AQ646" s="380" t="n">
        <v>44232.6715277778</v>
      </c>
      <c r="AR646" s="380" t="n">
        <v>44232.4166666667</v>
      </c>
      <c r="AS646" s="0" t="s">
        <v>7506</v>
      </c>
      <c r="AT646" s="0" t="s">
        <v>2170</v>
      </c>
      <c r="AU646" s="0" t="s">
        <v>2170</v>
      </c>
    </row>
    <row r="647" customFormat="false" ht="15" hidden="true" customHeight="false" outlineLevel="0" collapsed="false">
      <c r="A647" s="0" t="s">
        <v>7507</v>
      </c>
      <c r="B647" s="0" t="s">
        <v>7508</v>
      </c>
      <c r="C647" s="0" t="s">
        <v>7509</v>
      </c>
      <c r="D647" s="0" t="s">
        <v>2297</v>
      </c>
      <c r="E647" s="0" t="s">
        <v>7507</v>
      </c>
      <c r="F647" s="0" t="n">
        <v>1</v>
      </c>
      <c r="G647" s="0" t="s">
        <v>2298</v>
      </c>
      <c r="H647" s="0" t="s">
        <v>2170</v>
      </c>
      <c r="I647" s="0" t="s">
        <v>2170</v>
      </c>
      <c r="J647" s="0" t="s">
        <v>2170</v>
      </c>
      <c r="K647" s="0" t="s">
        <v>2170</v>
      </c>
      <c r="L647" s="0" t="s">
        <v>2170</v>
      </c>
      <c r="M647" s="0" t="s">
        <v>2170</v>
      </c>
      <c r="N647" s="0" t="n">
        <f aca="false">FALSE()</f>
        <v>0</v>
      </c>
      <c r="O647" s="0" t="s">
        <v>7510</v>
      </c>
      <c r="P647" s="0" t="s">
        <v>2300</v>
      </c>
      <c r="Q647" s="380" t="n">
        <v>25569.125</v>
      </c>
      <c r="R647" s="0" t="n">
        <v>242516955</v>
      </c>
      <c r="S647" s="0" t="s">
        <v>5926</v>
      </c>
      <c r="T647" s="0" t="s">
        <v>7511</v>
      </c>
      <c r="U647" s="0" t="s">
        <v>2330</v>
      </c>
      <c r="V647" s="0" t="n">
        <v>0</v>
      </c>
      <c r="W647" s="0" t="s">
        <v>2356</v>
      </c>
      <c r="X647" s="0" t="n">
        <v>4</v>
      </c>
      <c r="Y647" s="0" t="n">
        <f aca="false">FALSE()</f>
        <v>0</v>
      </c>
      <c r="Z647" s="0" t="n">
        <f aca="false">FALSE()</f>
        <v>0</v>
      </c>
      <c r="AA647" s="0" t="n">
        <f aca="false">FALSE()</f>
        <v>0</v>
      </c>
      <c r="AB647" s="0" t="n">
        <f aca="false">TRUE()</f>
        <v>1</v>
      </c>
      <c r="AC647" s="0" t="n">
        <v>3</v>
      </c>
      <c r="AD647" s="0" t="s">
        <v>2129</v>
      </c>
      <c r="AE647" s="0" t="n">
        <f aca="false">TRUE()</f>
        <v>1</v>
      </c>
      <c r="AF647" s="0" t="s">
        <v>7512</v>
      </c>
      <c r="AG647" s="0" t="n">
        <v>2</v>
      </c>
      <c r="AH647" s="0" t="s">
        <v>7513</v>
      </c>
      <c r="AI647" s="0" t="s">
        <v>7514</v>
      </c>
      <c r="AJ647" s="0" t="n">
        <v>0</v>
      </c>
      <c r="AK647" s="0" t="s">
        <v>2118</v>
      </c>
      <c r="AL647" s="0" t="n">
        <f aca="false">FALSE()</f>
        <v>0</v>
      </c>
      <c r="AM647" s="0" t="n">
        <f aca="false">TRUE()</f>
        <v>1</v>
      </c>
      <c r="AN647" s="0" t="n">
        <f aca="false">FALSE()</f>
        <v>0</v>
      </c>
      <c r="AO647" s="0" t="n">
        <f aca="false">FALSE()</f>
        <v>0</v>
      </c>
      <c r="AP647" s="0" t="n">
        <f aca="false">TRUE()</f>
        <v>1</v>
      </c>
      <c r="AQ647" s="380" t="n">
        <v>44781.625</v>
      </c>
      <c r="AR647" s="380" t="n">
        <v>44781.4166666667</v>
      </c>
      <c r="AS647" s="0" t="s">
        <v>7515</v>
      </c>
      <c r="AT647" s="0" t="s">
        <v>2170</v>
      </c>
      <c r="AU647" s="0" t="s">
        <v>2170</v>
      </c>
    </row>
    <row r="648" customFormat="false" ht="15" hidden="true" customHeight="false" outlineLevel="0" collapsed="false">
      <c r="A648" s="0" t="s">
        <v>7516</v>
      </c>
      <c r="B648" s="0" t="s">
        <v>7517</v>
      </c>
      <c r="C648" s="0" t="s">
        <v>7518</v>
      </c>
      <c r="D648" s="0" t="s">
        <v>2297</v>
      </c>
      <c r="E648" s="0" t="s">
        <v>7516</v>
      </c>
      <c r="F648" s="0" t="n">
        <v>1</v>
      </c>
      <c r="G648" s="0" t="s">
        <v>2298</v>
      </c>
      <c r="H648" s="0" t="s">
        <v>2170</v>
      </c>
      <c r="I648" s="0" t="s">
        <v>2170</v>
      </c>
      <c r="J648" s="0" t="s">
        <v>2170</v>
      </c>
      <c r="K648" s="0" t="s">
        <v>2170</v>
      </c>
      <c r="L648" s="0" t="s">
        <v>2170</v>
      </c>
      <c r="M648" s="0" t="s">
        <v>2170</v>
      </c>
      <c r="N648" s="0" t="n">
        <f aca="false">FALSE()</f>
        <v>0</v>
      </c>
      <c r="O648" s="0" t="s">
        <v>7519</v>
      </c>
      <c r="P648" s="0" t="s">
        <v>2300</v>
      </c>
      <c r="Q648" s="380" t="n">
        <v>42264.125</v>
      </c>
      <c r="R648" s="0" t="n">
        <v>48840294</v>
      </c>
      <c r="S648" s="0" t="s">
        <v>2301</v>
      </c>
      <c r="T648" s="0" t="s">
        <v>2302</v>
      </c>
      <c r="U648" s="0" t="s">
        <v>2330</v>
      </c>
      <c r="V648" s="0" t="n">
        <v>125000000</v>
      </c>
      <c r="W648" s="0" t="s">
        <v>2312</v>
      </c>
      <c r="X648" s="0" t="n">
        <v>4</v>
      </c>
      <c r="Y648" s="0" t="n">
        <f aca="false">FALSE()</f>
        <v>0</v>
      </c>
      <c r="Z648" s="0" t="n">
        <f aca="false">FALSE()</f>
        <v>0</v>
      </c>
      <c r="AA648" s="0" t="n">
        <f aca="false">FALSE()</f>
        <v>0</v>
      </c>
      <c r="AB648" s="0" t="n">
        <f aca="false">FALSE()</f>
        <v>0</v>
      </c>
      <c r="AC648" s="0" t="n">
        <v>1</v>
      </c>
      <c r="AD648" s="0" t="s">
        <v>2129</v>
      </c>
      <c r="AE648" s="0" t="n">
        <f aca="false">TRUE()</f>
        <v>1</v>
      </c>
      <c r="AF648" s="0" t="s">
        <v>7520</v>
      </c>
      <c r="AG648" s="0" t="n">
        <v>2</v>
      </c>
      <c r="AH648" s="0" t="s">
        <v>7521</v>
      </c>
      <c r="AI648" s="0" t="s">
        <v>7522</v>
      </c>
      <c r="AJ648" s="0" t="n">
        <v>0</v>
      </c>
      <c r="AK648" s="0" t="s">
        <v>2118</v>
      </c>
      <c r="AL648" s="0" t="n">
        <f aca="false">FALSE()</f>
        <v>0</v>
      </c>
      <c r="AM648" s="0" t="n">
        <f aca="false">TRUE()</f>
        <v>1</v>
      </c>
      <c r="AN648" s="0" t="n">
        <f aca="false">FALSE()</f>
        <v>0</v>
      </c>
      <c r="AO648" s="0" t="n">
        <f aca="false">FALSE()</f>
        <v>0</v>
      </c>
      <c r="AP648" s="0" t="n">
        <f aca="false">FALSE()</f>
        <v>0</v>
      </c>
      <c r="AQ648" s="380" t="n">
        <v>43769.6875</v>
      </c>
      <c r="AR648" s="380" t="n">
        <v>43769.4166666667</v>
      </c>
      <c r="AS648" s="0" t="s">
        <v>7523</v>
      </c>
      <c r="AT648" s="0" t="s">
        <v>2170</v>
      </c>
      <c r="AU648" s="0" t="s">
        <v>2170</v>
      </c>
    </row>
    <row r="649" customFormat="false" ht="15" hidden="true" customHeight="false" outlineLevel="0" collapsed="false">
      <c r="A649" s="0" t="s">
        <v>7524</v>
      </c>
      <c r="B649" s="0" t="s">
        <v>7525</v>
      </c>
      <c r="C649" s="0" t="s">
        <v>7526</v>
      </c>
      <c r="D649" s="0" t="s">
        <v>2297</v>
      </c>
      <c r="E649" s="0" t="s">
        <v>7524</v>
      </c>
      <c r="F649" s="0" t="n">
        <v>1</v>
      </c>
      <c r="G649" s="0" t="s">
        <v>2298</v>
      </c>
      <c r="H649" s="0" t="s">
        <v>2170</v>
      </c>
      <c r="I649" s="0" t="s">
        <v>2170</v>
      </c>
      <c r="J649" s="0" t="s">
        <v>2170</v>
      </c>
      <c r="K649" s="0" t="s">
        <v>2170</v>
      </c>
      <c r="L649" s="0" t="s">
        <v>2170</v>
      </c>
      <c r="M649" s="0" t="s">
        <v>2170</v>
      </c>
      <c r="N649" s="0" t="n">
        <f aca="false">FALSE()</f>
        <v>0</v>
      </c>
      <c r="O649" s="0" t="s">
        <v>7527</v>
      </c>
      <c r="P649" s="0" t="s">
        <v>2300</v>
      </c>
      <c r="Q649" s="380" t="n">
        <v>43566.125</v>
      </c>
      <c r="R649" s="0" t="n">
        <v>85980013</v>
      </c>
      <c r="S649" s="0" t="s">
        <v>2301</v>
      </c>
      <c r="T649" s="0" t="s">
        <v>2302</v>
      </c>
      <c r="U649" s="0" t="s">
        <v>2684</v>
      </c>
      <c r="V649" s="0" t="n">
        <v>85000000</v>
      </c>
      <c r="W649" s="0" t="s">
        <v>4873</v>
      </c>
      <c r="X649" s="0" t="n">
        <v>4</v>
      </c>
      <c r="Y649" s="0" t="n">
        <f aca="false">FALSE()</f>
        <v>0</v>
      </c>
      <c r="Z649" s="0" t="n">
        <f aca="false">FALSE()</f>
        <v>0</v>
      </c>
      <c r="AA649" s="0" t="n">
        <f aca="false">FALSE()</f>
        <v>0</v>
      </c>
      <c r="AB649" s="0" t="n">
        <f aca="false">FALSE()</f>
        <v>0</v>
      </c>
      <c r="AC649" s="0" t="n">
        <v>1</v>
      </c>
      <c r="AD649" s="0" t="s">
        <v>2129</v>
      </c>
      <c r="AE649" s="0" t="n">
        <f aca="false">TRUE()</f>
        <v>1</v>
      </c>
      <c r="AF649" s="0" t="s">
        <v>7528</v>
      </c>
      <c r="AG649" s="0" t="n">
        <v>2</v>
      </c>
      <c r="AH649" s="0" t="s">
        <v>7529</v>
      </c>
      <c r="AI649" s="0" t="s">
        <v>7530</v>
      </c>
      <c r="AJ649" s="0" t="n">
        <v>0</v>
      </c>
      <c r="AK649" s="0" t="s">
        <v>2118</v>
      </c>
      <c r="AL649" s="0" t="n">
        <f aca="false">FALSE()</f>
        <v>0</v>
      </c>
      <c r="AM649" s="0" t="n">
        <f aca="false">TRUE()</f>
        <v>1</v>
      </c>
      <c r="AN649" s="0" t="n">
        <f aca="false">FALSE()</f>
        <v>0</v>
      </c>
      <c r="AO649" s="0" t="n">
        <f aca="false">FALSE()</f>
        <v>0</v>
      </c>
      <c r="AP649" s="0" t="n">
        <f aca="false">FALSE()</f>
        <v>0</v>
      </c>
      <c r="AQ649" s="380" t="n">
        <v>43682.6756944444</v>
      </c>
      <c r="AR649" s="380" t="n">
        <v>43566.125</v>
      </c>
      <c r="AS649" s="0" t="s">
        <v>7531</v>
      </c>
      <c r="AT649" s="0" t="s">
        <v>2170</v>
      </c>
      <c r="AU649" s="0" t="s">
        <v>2170</v>
      </c>
    </row>
    <row r="650" customFormat="false" ht="15" hidden="true" customHeight="false" outlineLevel="0" collapsed="false">
      <c r="A650" s="0" t="s">
        <v>7532</v>
      </c>
      <c r="B650" s="0" t="s">
        <v>7533</v>
      </c>
      <c r="C650" s="0" t="s">
        <v>7534</v>
      </c>
      <c r="D650" s="0" t="s">
        <v>2297</v>
      </c>
      <c r="E650" s="0" t="s">
        <v>7532</v>
      </c>
      <c r="F650" s="0" t="n">
        <v>1</v>
      </c>
      <c r="G650" s="0" t="s">
        <v>2298</v>
      </c>
      <c r="H650" s="0" t="s">
        <v>2170</v>
      </c>
      <c r="I650" s="0" t="s">
        <v>2170</v>
      </c>
      <c r="J650" s="0" t="s">
        <v>2170</v>
      </c>
      <c r="K650" s="0" t="s">
        <v>2170</v>
      </c>
      <c r="L650" s="0" t="s">
        <v>2170</v>
      </c>
      <c r="M650" s="0" t="s">
        <v>2170</v>
      </c>
      <c r="N650" s="0" t="n">
        <f aca="false">FALSE()</f>
        <v>0</v>
      </c>
      <c r="O650" s="0" t="s">
        <v>7535</v>
      </c>
      <c r="P650" s="0" t="s">
        <v>2300</v>
      </c>
      <c r="Q650" s="380" t="n">
        <v>25569.125</v>
      </c>
      <c r="R650" s="0" t="n">
        <v>91629752</v>
      </c>
      <c r="S650" s="0" t="s">
        <v>2301</v>
      </c>
      <c r="T650" s="0" t="s">
        <v>2302</v>
      </c>
      <c r="U650" s="0" t="s">
        <v>610</v>
      </c>
      <c r="V650" s="0" t="n">
        <v>200000000</v>
      </c>
      <c r="W650" s="0" t="s">
        <v>2366</v>
      </c>
      <c r="X650" s="0" t="n">
        <v>4</v>
      </c>
      <c r="Y650" s="0" t="n">
        <f aca="false">FALSE()</f>
        <v>0</v>
      </c>
      <c r="Z650" s="0" t="n">
        <f aca="false">FALSE()</f>
        <v>0</v>
      </c>
      <c r="AA650" s="0" t="n">
        <f aca="false">FALSE()</f>
        <v>0</v>
      </c>
      <c r="AB650" s="0" t="n">
        <f aca="false">TRUE()</f>
        <v>1</v>
      </c>
      <c r="AC650" s="0" t="n">
        <v>1</v>
      </c>
      <c r="AD650" s="0" t="s">
        <v>2129</v>
      </c>
      <c r="AE650" s="0" t="n">
        <f aca="false">TRUE()</f>
        <v>1</v>
      </c>
      <c r="AF650" s="0" t="s">
        <v>7536</v>
      </c>
      <c r="AG650" s="0" t="n">
        <v>2</v>
      </c>
      <c r="AH650" s="0" t="s">
        <v>7537</v>
      </c>
      <c r="AI650" s="0" t="s">
        <v>7538</v>
      </c>
      <c r="AJ650" s="0" t="n">
        <v>0</v>
      </c>
      <c r="AK650" s="0" t="s">
        <v>2118</v>
      </c>
      <c r="AL650" s="0" t="n">
        <f aca="false">FALSE()</f>
        <v>0</v>
      </c>
      <c r="AM650" s="0" t="n">
        <f aca="false">TRUE()</f>
        <v>1</v>
      </c>
      <c r="AN650" s="0" t="n">
        <f aca="false">FALSE()</f>
        <v>0</v>
      </c>
      <c r="AO650" s="0" t="n">
        <f aca="false">FALSE()</f>
        <v>0</v>
      </c>
      <c r="AP650" s="0" t="n">
        <f aca="false">FALSE()</f>
        <v>0</v>
      </c>
      <c r="AQ650" s="380" t="n">
        <v>44169.7201388889</v>
      </c>
      <c r="AR650" s="380" t="n">
        <v>44169.4166666667</v>
      </c>
      <c r="AS650" s="0" t="s">
        <v>7539</v>
      </c>
      <c r="AT650" s="0" t="s">
        <v>2170</v>
      </c>
      <c r="AU650" s="0" t="s">
        <v>2170</v>
      </c>
    </row>
    <row r="651" customFormat="false" ht="15" hidden="true" customHeight="false" outlineLevel="0" collapsed="false">
      <c r="A651" s="0" t="s">
        <v>7540</v>
      </c>
      <c r="B651" s="0" t="s">
        <v>7541</v>
      </c>
      <c r="C651" s="0" t="s">
        <v>7542</v>
      </c>
      <c r="D651" s="0" t="s">
        <v>2297</v>
      </c>
      <c r="E651" s="0" t="s">
        <v>7540</v>
      </c>
      <c r="F651" s="0" t="n">
        <v>1</v>
      </c>
      <c r="G651" s="0" t="s">
        <v>2298</v>
      </c>
      <c r="H651" s="0" t="s">
        <v>2170</v>
      </c>
      <c r="I651" s="0" t="s">
        <v>2170</v>
      </c>
      <c r="J651" s="0" t="s">
        <v>2170</v>
      </c>
      <c r="K651" s="0" t="s">
        <v>2170</v>
      </c>
      <c r="L651" s="0" t="s">
        <v>2170</v>
      </c>
      <c r="M651" s="0" t="s">
        <v>2170</v>
      </c>
      <c r="N651" s="0" t="n">
        <f aca="false">FALSE()</f>
        <v>0</v>
      </c>
      <c r="O651" s="0" t="s">
        <v>7543</v>
      </c>
      <c r="P651" s="0" t="s">
        <v>2300</v>
      </c>
      <c r="Q651" s="380" t="n">
        <v>37833.1666666667</v>
      </c>
      <c r="R651" s="0" t="n">
        <v>31491699</v>
      </c>
      <c r="S651" s="0" t="s">
        <v>2301</v>
      </c>
      <c r="T651" s="0" t="s">
        <v>2302</v>
      </c>
      <c r="U651" s="0" t="s">
        <v>2116</v>
      </c>
      <c r="V651" s="0" t="n">
        <v>200000000</v>
      </c>
      <c r="W651" s="0" t="s">
        <v>2312</v>
      </c>
      <c r="X651" s="0" t="n">
        <v>4</v>
      </c>
      <c r="Y651" s="0" t="n">
        <f aca="false">FALSE()</f>
        <v>0</v>
      </c>
      <c r="Z651" s="0" t="n">
        <f aca="false">FALSE()</f>
        <v>0</v>
      </c>
      <c r="AA651" s="0" t="n">
        <f aca="false">FALSE()</f>
        <v>0</v>
      </c>
      <c r="AB651" s="0" t="n">
        <f aca="false">FALSE()</f>
        <v>0</v>
      </c>
      <c r="AC651" s="0" t="n">
        <v>1</v>
      </c>
      <c r="AD651" s="0" t="s">
        <v>2129</v>
      </c>
      <c r="AE651" s="0" t="n">
        <f aca="false">TRUE()</f>
        <v>1</v>
      </c>
      <c r="AF651" s="0" t="s">
        <v>7544</v>
      </c>
      <c r="AG651" s="0" t="n">
        <v>2</v>
      </c>
      <c r="AH651" s="0" t="s">
        <v>7545</v>
      </c>
      <c r="AI651" s="0" t="s">
        <v>7546</v>
      </c>
      <c r="AJ651" s="0" t="n">
        <v>0</v>
      </c>
      <c r="AK651" s="0" t="s">
        <v>2118</v>
      </c>
      <c r="AL651" s="0" t="n">
        <f aca="false">FALSE()</f>
        <v>0</v>
      </c>
      <c r="AM651" s="0" t="n">
        <f aca="false">TRUE()</f>
        <v>1</v>
      </c>
      <c r="AN651" s="0" t="n">
        <f aca="false">FALSE()</f>
        <v>0</v>
      </c>
      <c r="AO651" s="0" t="n">
        <f aca="false">FALSE()</f>
        <v>0</v>
      </c>
      <c r="AP651" s="0" t="n">
        <f aca="false">FALSE()</f>
        <v>0</v>
      </c>
      <c r="AQ651" s="380" t="n">
        <v>43559.6875</v>
      </c>
      <c r="AR651" s="380" t="n">
        <v>37833.1666666667</v>
      </c>
      <c r="AS651" s="0" t="s">
        <v>7547</v>
      </c>
      <c r="AT651" s="0" t="s">
        <v>2170</v>
      </c>
      <c r="AU651" s="0" t="s">
        <v>2170</v>
      </c>
    </row>
    <row r="652" customFormat="false" ht="15" hidden="true" customHeight="false" outlineLevel="0" collapsed="false">
      <c r="A652" s="0" t="s">
        <v>7548</v>
      </c>
      <c r="B652" s="0" t="s">
        <v>7549</v>
      </c>
      <c r="C652" s="0" t="s">
        <v>7550</v>
      </c>
      <c r="D652" s="0" t="s">
        <v>2297</v>
      </c>
      <c r="E652" s="0" t="s">
        <v>7548</v>
      </c>
      <c r="F652" s="0" t="n">
        <v>1</v>
      </c>
      <c r="G652" s="0" t="s">
        <v>2298</v>
      </c>
      <c r="H652" s="0" t="s">
        <v>2170</v>
      </c>
      <c r="I652" s="0" t="s">
        <v>2170</v>
      </c>
      <c r="J652" s="0" t="s">
        <v>2170</v>
      </c>
      <c r="K652" s="0" t="s">
        <v>2170</v>
      </c>
      <c r="L652" s="0" t="s">
        <v>2170</v>
      </c>
      <c r="M652" s="0" t="s">
        <v>2170</v>
      </c>
      <c r="N652" s="0" t="n">
        <f aca="false">FALSE()</f>
        <v>0</v>
      </c>
      <c r="O652" s="0" t="s">
        <v>7551</v>
      </c>
      <c r="P652" s="0" t="s">
        <v>2300</v>
      </c>
      <c r="Q652" s="380" t="n">
        <v>25569.125</v>
      </c>
      <c r="R652" s="0" t="n">
        <v>933734637</v>
      </c>
      <c r="S652" s="0" t="s">
        <v>2301</v>
      </c>
      <c r="T652" s="0" t="s">
        <v>2302</v>
      </c>
      <c r="U652" s="0" t="s">
        <v>2574</v>
      </c>
      <c r="V652" s="0" t="n">
        <v>1100000000</v>
      </c>
      <c r="W652" s="0" t="s">
        <v>2303</v>
      </c>
      <c r="X652" s="0" t="n">
        <v>4</v>
      </c>
      <c r="Y652" s="0" t="n">
        <f aca="false">FALSE()</f>
        <v>0</v>
      </c>
      <c r="Z652" s="0" t="n">
        <f aca="false">FALSE()</f>
        <v>0</v>
      </c>
      <c r="AA652" s="0" t="n">
        <f aca="false">FALSE()</f>
        <v>0</v>
      </c>
      <c r="AB652" s="0" t="n">
        <f aca="false">TRUE()</f>
        <v>1</v>
      </c>
      <c r="AC652" s="0" t="n">
        <v>1</v>
      </c>
      <c r="AD652" s="0" t="s">
        <v>2129</v>
      </c>
      <c r="AE652" s="0" t="n">
        <f aca="false">TRUE()</f>
        <v>1</v>
      </c>
      <c r="AF652" s="0" t="s">
        <v>7552</v>
      </c>
      <c r="AG652" s="0" t="n">
        <v>2</v>
      </c>
      <c r="AH652" s="0" t="s">
        <v>7553</v>
      </c>
      <c r="AI652" s="0" t="s">
        <v>7554</v>
      </c>
      <c r="AJ652" s="0" t="n">
        <v>0</v>
      </c>
      <c r="AK652" s="0" t="s">
        <v>2118</v>
      </c>
      <c r="AL652" s="0" t="n">
        <f aca="false">FALSE()</f>
        <v>0</v>
      </c>
      <c r="AM652" s="0" t="n">
        <f aca="false">TRUE()</f>
        <v>1</v>
      </c>
      <c r="AN652" s="0" t="n">
        <f aca="false">FALSE()</f>
        <v>0</v>
      </c>
      <c r="AO652" s="0" t="n">
        <f aca="false">FALSE()</f>
        <v>0</v>
      </c>
      <c r="AP652" s="0" t="n">
        <f aca="false">FALSE()</f>
        <v>0</v>
      </c>
      <c r="AQ652" s="380" t="n">
        <v>43123.7291666667</v>
      </c>
      <c r="AR652" s="380" t="n">
        <v>32398.1666666667</v>
      </c>
      <c r="AS652" s="0" t="s">
        <v>7555</v>
      </c>
      <c r="AT652" s="0" t="s">
        <v>2170</v>
      </c>
      <c r="AU652" s="0" t="s">
        <v>2170</v>
      </c>
    </row>
    <row r="653" customFormat="false" ht="15" hidden="true" customHeight="false" outlineLevel="0" collapsed="false">
      <c r="A653" s="0" t="s">
        <v>7556</v>
      </c>
      <c r="B653" s="0" t="s">
        <v>7557</v>
      </c>
      <c r="C653" s="0" t="s">
        <v>7558</v>
      </c>
      <c r="D653" s="0" t="s">
        <v>2297</v>
      </c>
      <c r="E653" s="0" t="s">
        <v>7556</v>
      </c>
      <c r="F653" s="0" t="n">
        <v>1</v>
      </c>
      <c r="G653" s="0" t="s">
        <v>2298</v>
      </c>
      <c r="H653" s="0" t="s">
        <v>2170</v>
      </c>
      <c r="I653" s="0" t="s">
        <v>2170</v>
      </c>
      <c r="J653" s="0" t="s">
        <v>2170</v>
      </c>
      <c r="K653" s="0" t="s">
        <v>2170</v>
      </c>
      <c r="L653" s="0" t="s">
        <v>2170</v>
      </c>
      <c r="M653" s="0" t="s">
        <v>2170</v>
      </c>
      <c r="N653" s="0" t="n">
        <f aca="false">FALSE()</f>
        <v>0</v>
      </c>
      <c r="O653" s="0" t="s">
        <v>7559</v>
      </c>
      <c r="P653" s="0" t="s">
        <v>2300</v>
      </c>
      <c r="Q653" s="380" t="n">
        <v>25569.125</v>
      </c>
      <c r="R653" s="0" t="n">
        <v>84315971</v>
      </c>
      <c r="S653" s="0" t="s">
        <v>2301</v>
      </c>
      <c r="T653" s="0" t="s">
        <v>2302</v>
      </c>
      <c r="U653" s="0" t="s">
        <v>2365</v>
      </c>
      <c r="V653" s="0" t="n">
        <v>150000000</v>
      </c>
      <c r="W653" s="0" t="s">
        <v>2366</v>
      </c>
      <c r="X653" s="0" t="n">
        <v>4</v>
      </c>
      <c r="Y653" s="0" t="n">
        <f aca="false">FALSE()</f>
        <v>0</v>
      </c>
      <c r="Z653" s="0" t="n">
        <f aca="false">FALSE()</f>
        <v>0</v>
      </c>
      <c r="AA653" s="0" t="n">
        <f aca="false">FALSE()</f>
        <v>0</v>
      </c>
      <c r="AB653" s="0" t="n">
        <f aca="false">TRUE()</f>
        <v>1</v>
      </c>
      <c r="AC653" s="0" t="n">
        <v>1</v>
      </c>
      <c r="AD653" s="0" t="s">
        <v>2129</v>
      </c>
      <c r="AE653" s="0" t="n">
        <f aca="false">TRUE()</f>
        <v>1</v>
      </c>
      <c r="AF653" s="0" t="s">
        <v>7560</v>
      </c>
      <c r="AG653" s="0" t="n">
        <v>2</v>
      </c>
      <c r="AH653" s="0" t="s">
        <v>7561</v>
      </c>
      <c r="AI653" s="0" t="s">
        <v>7562</v>
      </c>
      <c r="AJ653" s="0" t="n">
        <v>0</v>
      </c>
      <c r="AK653" s="0" t="s">
        <v>2118</v>
      </c>
      <c r="AL653" s="0" t="n">
        <f aca="false">FALSE()</f>
        <v>0</v>
      </c>
      <c r="AM653" s="0" t="n">
        <f aca="false">TRUE()</f>
        <v>1</v>
      </c>
      <c r="AN653" s="0" t="n">
        <f aca="false">FALSE()</f>
        <v>0</v>
      </c>
      <c r="AO653" s="0" t="n">
        <f aca="false">FALSE()</f>
        <v>0</v>
      </c>
      <c r="AP653" s="0" t="n">
        <f aca="false">TRUE()</f>
        <v>1</v>
      </c>
      <c r="AQ653" s="380" t="n">
        <v>44837.6659722222</v>
      </c>
      <c r="AR653" s="380" t="n">
        <v>44837.4166666667</v>
      </c>
      <c r="AS653" s="0" t="s">
        <v>7563</v>
      </c>
      <c r="AT653" s="0" t="s">
        <v>2170</v>
      </c>
      <c r="AU653" s="0" t="s">
        <v>2170</v>
      </c>
    </row>
    <row r="654" customFormat="false" ht="15" hidden="true" customHeight="false" outlineLevel="0" collapsed="false">
      <c r="A654" s="0" t="s">
        <v>7564</v>
      </c>
      <c r="B654" s="0" t="s">
        <v>7565</v>
      </c>
      <c r="C654" s="0" t="s">
        <v>7566</v>
      </c>
      <c r="D654" s="0" t="s">
        <v>2297</v>
      </c>
      <c r="E654" s="0" t="s">
        <v>7564</v>
      </c>
      <c r="F654" s="0" t="n">
        <v>1</v>
      </c>
      <c r="G654" s="0" t="s">
        <v>2298</v>
      </c>
      <c r="H654" s="0" t="s">
        <v>2170</v>
      </c>
      <c r="I654" s="0" t="s">
        <v>2170</v>
      </c>
      <c r="J654" s="0" t="s">
        <v>2170</v>
      </c>
      <c r="K654" s="0" t="s">
        <v>2170</v>
      </c>
      <c r="L654" s="0" t="s">
        <v>2170</v>
      </c>
      <c r="M654" s="0" t="s">
        <v>2170</v>
      </c>
      <c r="N654" s="0" t="n">
        <f aca="false">FALSE()</f>
        <v>0</v>
      </c>
      <c r="O654" s="0" t="s">
        <v>7567</v>
      </c>
      <c r="P654" s="0" t="s">
        <v>2300</v>
      </c>
      <c r="Q654" s="380" t="n">
        <v>34276.125</v>
      </c>
      <c r="R654" s="0" t="n">
        <v>220835269</v>
      </c>
      <c r="S654" s="0" t="s">
        <v>2301</v>
      </c>
      <c r="T654" s="0" t="s">
        <v>2302</v>
      </c>
      <c r="U654" s="0" t="s">
        <v>2330</v>
      </c>
      <c r="V654" s="0" t="n">
        <v>400000000</v>
      </c>
      <c r="W654" s="0" t="s">
        <v>2312</v>
      </c>
      <c r="X654" s="0" t="n">
        <v>4</v>
      </c>
      <c r="Y654" s="0" t="n">
        <f aca="false">FALSE()</f>
        <v>0</v>
      </c>
      <c r="Z654" s="0" t="n">
        <f aca="false">FALSE()</f>
        <v>0</v>
      </c>
      <c r="AA654" s="0" t="n">
        <f aca="false">FALSE()</f>
        <v>0</v>
      </c>
      <c r="AB654" s="0" t="n">
        <f aca="false">FALSE()</f>
        <v>0</v>
      </c>
      <c r="AC654" s="0" t="n">
        <v>1</v>
      </c>
      <c r="AD654" s="0" t="s">
        <v>2129</v>
      </c>
      <c r="AE654" s="0" t="n">
        <f aca="false">TRUE()</f>
        <v>1</v>
      </c>
      <c r="AF654" s="0" t="s">
        <v>7568</v>
      </c>
      <c r="AG654" s="0" t="n">
        <v>2</v>
      </c>
      <c r="AH654" s="0" t="s">
        <v>7569</v>
      </c>
      <c r="AI654" s="0" t="s">
        <v>7570</v>
      </c>
      <c r="AJ654" s="0" t="n">
        <v>0</v>
      </c>
      <c r="AK654" s="0" t="s">
        <v>2118</v>
      </c>
      <c r="AL654" s="0" t="n">
        <f aca="false">FALSE()</f>
        <v>0</v>
      </c>
      <c r="AM654" s="0" t="n">
        <f aca="false">TRUE()</f>
        <v>1</v>
      </c>
      <c r="AN654" s="0" t="n">
        <f aca="false">FALSE()</f>
        <v>0</v>
      </c>
      <c r="AO654" s="0" t="n">
        <f aca="false">FALSE()</f>
        <v>0</v>
      </c>
      <c r="AP654" s="0" t="n">
        <f aca="false">FALSE()</f>
        <v>0</v>
      </c>
      <c r="AQ654" s="380" t="n">
        <v>43123.7284722222</v>
      </c>
      <c r="AR654" s="380" t="n">
        <v>34277.125</v>
      </c>
      <c r="AS654" s="0" t="s">
        <v>7571</v>
      </c>
      <c r="AT654" s="0" t="s">
        <v>2170</v>
      </c>
      <c r="AU654" s="0" t="s">
        <v>2170</v>
      </c>
    </row>
    <row r="655" customFormat="false" ht="15" hidden="true" customHeight="false" outlineLevel="0" collapsed="false">
      <c r="A655" s="0" t="s">
        <v>7572</v>
      </c>
      <c r="B655" s="0" t="s">
        <v>7573</v>
      </c>
      <c r="C655" s="0" t="s">
        <v>7574</v>
      </c>
      <c r="D655" s="0" t="s">
        <v>2525</v>
      </c>
      <c r="E655" s="0" t="s">
        <v>7572</v>
      </c>
      <c r="F655" s="0" t="n">
        <v>100</v>
      </c>
      <c r="G655" s="0" t="s">
        <v>2526</v>
      </c>
      <c r="H655" s="0" t="s">
        <v>2170</v>
      </c>
      <c r="I655" s="0" t="s">
        <v>2170</v>
      </c>
      <c r="J655" s="0" t="s">
        <v>2170</v>
      </c>
      <c r="K655" s="0" t="s">
        <v>2170</v>
      </c>
      <c r="L655" s="0" t="s">
        <v>2170</v>
      </c>
      <c r="M655" s="0" t="s">
        <v>2170</v>
      </c>
      <c r="N655" s="0" t="n">
        <f aca="false">FALSE()</f>
        <v>0</v>
      </c>
      <c r="O655" s="0" t="s">
        <v>7575</v>
      </c>
      <c r="P655" s="0" t="s">
        <v>2300</v>
      </c>
      <c r="Q655" s="380" t="n">
        <v>25569.125</v>
      </c>
      <c r="R655" s="0" t="n">
        <v>3099540000</v>
      </c>
      <c r="S655" s="0" t="s">
        <v>2528</v>
      </c>
      <c r="T655" s="0" t="s">
        <v>2529</v>
      </c>
      <c r="U655" s="0" t="s">
        <v>2115</v>
      </c>
      <c r="V655" s="0" t="n">
        <v>0</v>
      </c>
      <c r="W655" s="0" t="s">
        <v>2530</v>
      </c>
      <c r="X655" s="0" t="n">
        <v>4</v>
      </c>
      <c r="Y655" s="0" t="n">
        <f aca="false">FALSE()</f>
        <v>0</v>
      </c>
      <c r="Z655" s="0" t="n">
        <f aca="false">FALSE()</f>
        <v>0</v>
      </c>
      <c r="AA655" s="0" t="n">
        <f aca="false">FALSE()</f>
        <v>0</v>
      </c>
      <c r="AB655" s="0" t="n">
        <f aca="false">TRUE()</f>
        <v>1</v>
      </c>
      <c r="AC655" s="0" t="n">
        <v>1</v>
      </c>
      <c r="AD655" s="0" t="s">
        <v>2803</v>
      </c>
      <c r="AE655" s="0" t="n">
        <f aca="false">TRUE()</f>
        <v>1</v>
      </c>
      <c r="AF655" s="0" t="s">
        <v>7576</v>
      </c>
      <c r="AG655" s="0" t="n">
        <v>2</v>
      </c>
      <c r="AH655" s="0" t="s">
        <v>7577</v>
      </c>
      <c r="AI655" s="0" t="s">
        <v>7578</v>
      </c>
      <c r="AJ655" s="0" t="n">
        <v>0</v>
      </c>
      <c r="AK655" s="0" t="s">
        <v>3378</v>
      </c>
      <c r="AL655" s="0" t="n">
        <f aca="false">FALSE()</f>
        <v>0</v>
      </c>
      <c r="AM655" s="0" t="n">
        <f aca="false">FALSE()</f>
        <v>0</v>
      </c>
      <c r="AN655" s="0" t="n">
        <f aca="false">FALSE()</f>
        <v>0</v>
      </c>
      <c r="AO655" s="0" t="n">
        <f aca="false">FALSE()</f>
        <v>0</v>
      </c>
      <c r="AP655" s="0" t="n">
        <f aca="false">TRUE()</f>
        <v>1</v>
      </c>
      <c r="AQ655" s="380" t="n">
        <v>44965.3333333333</v>
      </c>
      <c r="AR655" s="380" t="n">
        <v>44965.4166666667</v>
      </c>
      <c r="AS655" s="0" t="s">
        <v>7579</v>
      </c>
      <c r="AT655" s="0" t="s">
        <v>2170</v>
      </c>
      <c r="AU655" s="0" t="s">
        <v>2170</v>
      </c>
    </row>
    <row r="656" customFormat="false" ht="15" hidden="true" customHeight="false" outlineLevel="0" collapsed="false">
      <c r="A656" s="0" t="s">
        <v>7580</v>
      </c>
      <c r="B656" s="0" t="s">
        <v>7581</v>
      </c>
      <c r="C656" s="0" t="s">
        <v>7582</v>
      </c>
      <c r="D656" s="0" t="s">
        <v>2297</v>
      </c>
      <c r="E656" s="0" t="s">
        <v>7580</v>
      </c>
      <c r="F656" s="0" t="n">
        <v>1</v>
      </c>
      <c r="G656" s="0" t="s">
        <v>2298</v>
      </c>
      <c r="H656" s="0" t="s">
        <v>2170</v>
      </c>
      <c r="I656" s="0" t="s">
        <v>2170</v>
      </c>
      <c r="J656" s="0" t="s">
        <v>2170</v>
      </c>
      <c r="K656" s="0" t="s">
        <v>2170</v>
      </c>
      <c r="L656" s="0" t="s">
        <v>2170</v>
      </c>
      <c r="M656" s="0" t="s">
        <v>2170</v>
      </c>
      <c r="N656" s="0" t="n">
        <f aca="false">FALSE()</f>
        <v>0</v>
      </c>
      <c r="O656" s="0" t="s">
        <v>7583</v>
      </c>
      <c r="P656" s="0" t="s">
        <v>2300</v>
      </c>
      <c r="Q656" s="380" t="n">
        <v>25569.125</v>
      </c>
      <c r="R656" s="0" t="n">
        <v>21074996</v>
      </c>
      <c r="S656" s="0" t="s">
        <v>2301</v>
      </c>
      <c r="T656" s="0" t="s">
        <v>2302</v>
      </c>
      <c r="U656" s="0" t="s">
        <v>2116</v>
      </c>
      <c r="V656" s="0" t="n">
        <v>300000000</v>
      </c>
      <c r="W656" s="0" t="s">
        <v>2321</v>
      </c>
      <c r="X656" s="0" t="n">
        <v>4</v>
      </c>
      <c r="Y656" s="0" t="n">
        <f aca="false">FALSE()</f>
        <v>0</v>
      </c>
      <c r="Z656" s="0" t="n">
        <f aca="false">FALSE()</f>
        <v>0</v>
      </c>
      <c r="AA656" s="0" t="n">
        <f aca="false">FALSE()</f>
        <v>0</v>
      </c>
      <c r="AB656" s="0" t="n">
        <f aca="false">FALSE()</f>
        <v>0</v>
      </c>
      <c r="AC656" s="0" t="n">
        <v>1</v>
      </c>
      <c r="AD656" s="0" t="s">
        <v>2129</v>
      </c>
      <c r="AE656" s="0" t="n">
        <f aca="false">TRUE()</f>
        <v>1</v>
      </c>
      <c r="AF656" s="0" t="s">
        <v>7584</v>
      </c>
      <c r="AG656" s="0" t="n">
        <v>2</v>
      </c>
      <c r="AH656" s="0" t="s">
        <v>7585</v>
      </c>
      <c r="AI656" s="0" t="s">
        <v>7586</v>
      </c>
      <c r="AJ656" s="0" t="n">
        <v>0</v>
      </c>
      <c r="AK656" s="0" t="s">
        <v>2118</v>
      </c>
      <c r="AL656" s="0" t="n">
        <f aca="false">FALSE()</f>
        <v>0</v>
      </c>
      <c r="AM656" s="0" t="n">
        <f aca="false">TRUE()</f>
        <v>1</v>
      </c>
      <c r="AN656" s="0" t="n">
        <f aca="false">FALSE()</f>
        <v>0</v>
      </c>
      <c r="AO656" s="0" t="n">
        <f aca="false">FALSE()</f>
        <v>0</v>
      </c>
      <c r="AP656" s="0" t="n">
        <f aca="false">TRUE()</f>
        <v>1</v>
      </c>
      <c r="AQ656" s="380" t="n">
        <v>44760.6277777778</v>
      </c>
      <c r="AR656" s="380" t="n">
        <v>44760.4166666667</v>
      </c>
      <c r="AS656" s="0" t="s">
        <v>7587</v>
      </c>
      <c r="AT656" s="0" t="s">
        <v>2170</v>
      </c>
      <c r="AU656" s="0" t="s">
        <v>2170</v>
      </c>
    </row>
    <row r="657" customFormat="false" ht="15" hidden="true" customHeight="false" outlineLevel="0" collapsed="false">
      <c r="A657" s="0" t="s">
        <v>7588</v>
      </c>
      <c r="B657" s="0" t="s">
        <v>7589</v>
      </c>
      <c r="C657" s="0" t="s">
        <v>7590</v>
      </c>
      <c r="D657" s="0" t="s">
        <v>2297</v>
      </c>
      <c r="E657" s="0" t="s">
        <v>7588</v>
      </c>
      <c r="F657" s="0" t="n">
        <v>1</v>
      </c>
      <c r="G657" s="0" t="s">
        <v>2298</v>
      </c>
      <c r="H657" s="0" t="s">
        <v>2170</v>
      </c>
      <c r="I657" s="0" t="s">
        <v>2170</v>
      </c>
      <c r="J657" s="0" t="s">
        <v>2170</v>
      </c>
      <c r="K657" s="0" t="s">
        <v>2170</v>
      </c>
      <c r="L657" s="0" t="s">
        <v>2170</v>
      </c>
      <c r="M657" s="0" t="s">
        <v>2170</v>
      </c>
      <c r="N657" s="0" t="n">
        <f aca="false">FALSE()</f>
        <v>0</v>
      </c>
      <c r="O657" s="0" t="s">
        <v>7591</v>
      </c>
      <c r="P657" s="0" t="s">
        <v>2300</v>
      </c>
      <c r="Q657" s="380" t="n">
        <v>31484.125</v>
      </c>
      <c r="R657" s="0" t="n">
        <v>7514891248</v>
      </c>
      <c r="S657" s="0" t="s">
        <v>2301</v>
      </c>
      <c r="T657" s="0" t="s">
        <v>2302</v>
      </c>
      <c r="U657" s="0" t="s">
        <v>2116</v>
      </c>
      <c r="V657" s="0" t="n">
        <v>0</v>
      </c>
      <c r="W657" s="0" t="s">
        <v>7592</v>
      </c>
      <c r="X657" s="0" t="n">
        <v>4</v>
      </c>
      <c r="Y657" s="0" t="n">
        <f aca="false">FALSE()</f>
        <v>0</v>
      </c>
      <c r="Z657" s="0" t="n">
        <f aca="false">FALSE()</f>
        <v>0</v>
      </c>
      <c r="AA657" s="0" t="n">
        <f aca="false">FALSE()</f>
        <v>0</v>
      </c>
      <c r="AB657" s="0" t="n">
        <f aca="false">TRUE()</f>
        <v>1</v>
      </c>
      <c r="AC657" s="0" t="n">
        <v>1</v>
      </c>
      <c r="AD657" s="0" t="s">
        <v>2129</v>
      </c>
      <c r="AE657" s="0" t="n">
        <f aca="false">TRUE()</f>
        <v>1</v>
      </c>
      <c r="AF657" s="0" t="s">
        <v>7593</v>
      </c>
      <c r="AG657" s="0" t="n">
        <v>2</v>
      </c>
      <c r="AH657" s="0" t="s">
        <v>7594</v>
      </c>
      <c r="AI657" s="0" t="s">
        <v>7595</v>
      </c>
      <c r="AJ657" s="0" t="n">
        <v>0</v>
      </c>
      <c r="AK657" s="0" t="s">
        <v>2118</v>
      </c>
      <c r="AL657" s="0" t="n">
        <f aca="false">FALSE()</f>
        <v>0</v>
      </c>
      <c r="AM657" s="0" t="n">
        <f aca="false">TRUE()</f>
        <v>1</v>
      </c>
      <c r="AN657" s="0" t="n">
        <f aca="false">FALSE()</f>
        <v>0</v>
      </c>
      <c r="AO657" s="0" t="n">
        <f aca="false">FALSE()</f>
        <v>0</v>
      </c>
      <c r="AP657" s="0" t="n">
        <f aca="false">TRUE()</f>
        <v>1</v>
      </c>
      <c r="AQ657" s="380" t="n">
        <v>43123.6395833333</v>
      </c>
      <c r="AR657" s="380" t="n">
        <v>32398.1666666667</v>
      </c>
      <c r="AS657" s="0" t="s">
        <v>7596</v>
      </c>
      <c r="AT657" s="0" t="s">
        <v>2170</v>
      </c>
      <c r="AU657" s="0" t="s">
        <v>2170</v>
      </c>
    </row>
    <row r="658" customFormat="false" ht="15" hidden="true" customHeight="false" outlineLevel="0" collapsed="false">
      <c r="A658" s="0" t="s">
        <v>7597</v>
      </c>
      <c r="B658" s="0" t="s">
        <v>7598</v>
      </c>
      <c r="C658" s="0" t="s">
        <v>7599</v>
      </c>
      <c r="D658" s="0" t="s">
        <v>2297</v>
      </c>
      <c r="E658" s="0" t="s">
        <v>7597</v>
      </c>
      <c r="F658" s="0" t="n">
        <v>1</v>
      </c>
      <c r="G658" s="0" t="s">
        <v>2298</v>
      </c>
      <c r="H658" s="0" t="s">
        <v>2170</v>
      </c>
      <c r="I658" s="0" t="s">
        <v>2170</v>
      </c>
      <c r="J658" s="0" t="s">
        <v>2170</v>
      </c>
      <c r="K658" s="0" t="s">
        <v>2170</v>
      </c>
      <c r="L658" s="0" t="s">
        <v>2170</v>
      </c>
      <c r="M658" s="0" t="s">
        <v>2170</v>
      </c>
      <c r="N658" s="0" t="n">
        <f aca="false">FALSE()</f>
        <v>0</v>
      </c>
      <c r="O658" s="0" t="s">
        <v>7600</v>
      </c>
      <c r="P658" s="0" t="s">
        <v>2300</v>
      </c>
      <c r="Q658" s="380" t="n">
        <v>25569.125</v>
      </c>
      <c r="R658" s="0" t="n">
        <v>138377187</v>
      </c>
      <c r="S658" s="0" t="s">
        <v>2301</v>
      </c>
      <c r="T658" s="0" t="s">
        <v>2302</v>
      </c>
      <c r="U658" s="0" t="s">
        <v>2365</v>
      </c>
      <c r="V658" s="0" t="n">
        <v>200000000</v>
      </c>
      <c r="W658" s="0" t="s">
        <v>2321</v>
      </c>
      <c r="X658" s="0" t="n">
        <v>1</v>
      </c>
      <c r="Y658" s="0" t="n">
        <f aca="false">FALSE()</f>
        <v>0</v>
      </c>
      <c r="Z658" s="0" t="n">
        <f aca="false">FALSE()</f>
        <v>0</v>
      </c>
      <c r="AA658" s="0" t="n">
        <f aca="false">FALSE()</f>
        <v>0</v>
      </c>
      <c r="AB658" s="0" t="n">
        <f aca="false">FALSE()</f>
        <v>0</v>
      </c>
      <c r="AC658" s="0" t="n">
        <v>1</v>
      </c>
      <c r="AD658" s="0" t="s">
        <v>2129</v>
      </c>
      <c r="AE658" s="0" t="n">
        <f aca="false">TRUE()</f>
        <v>1</v>
      </c>
      <c r="AF658" s="0" t="s">
        <v>7601</v>
      </c>
      <c r="AG658" s="0" t="n">
        <v>2</v>
      </c>
      <c r="AH658" s="0" t="s">
        <v>7602</v>
      </c>
      <c r="AI658" s="0" t="s">
        <v>7603</v>
      </c>
      <c r="AJ658" s="0" t="n">
        <v>0</v>
      </c>
      <c r="AK658" s="0" t="s">
        <v>2118</v>
      </c>
      <c r="AL658" s="0" t="n">
        <f aca="false">FALSE()</f>
        <v>0</v>
      </c>
      <c r="AM658" s="0" t="n">
        <f aca="false">TRUE()</f>
        <v>1</v>
      </c>
      <c r="AN658" s="0" t="n">
        <f aca="false">FALSE()</f>
        <v>0</v>
      </c>
      <c r="AO658" s="0" t="n">
        <f aca="false">FALSE()</f>
        <v>0</v>
      </c>
      <c r="AP658" s="0" t="n">
        <f aca="false">FALSE()</f>
        <v>0</v>
      </c>
      <c r="AQ658" s="380" t="n">
        <v>43769.6875</v>
      </c>
      <c r="AR658" s="380" t="n">
        <v>43769.4166666667</v>
      </c>
      <c r="AS658" s="0" t="s">
        <v>7604</v>
      </c>
      <c r="AT658" s="0" t="s">
        <v>2170</v>
      </c>
      <c r="AU658" s="0" t="s">
        <v>2170</v>
      </c>
    </row>
    <row r="659" customFormat="false" ht="15" hidden="true" customHeight="false" outlineLevel="0" collapsed="false">
      <c r="A659" s="0" t="s">
        <v>7605</v>
      </c>
      <c r="B659" s="0" t="s">
        <v>7606</v>
      </c>
      <c r="C659" s="0" t="s">
        <v>7607</v>
      </c>
      <c r="D659" s="0" t="s">
        <v>2297</v>
      </c>
      <c r="E659" s="0" t="s">
        <v>7605</v>
      </c>
      <c r="F659" s="0" t="n">
        <v>1</v>
      </c>
      <c r="G659" s="0" t="s">
        <v>2298</v>
      </c>
      <c r="H659" s="0" t="s">
        <v>2170</v>
      </c>
      <c r="I659" s="0" t="s">
        <v>2170</v>
      </c>
      <c r="J659" s="0" t="s">
        <v>2170</v>
      </c>
      <c r="K659" s="0" t="s">
        <v>2170</v>
      </c>
      <c r="L659" s="0" t="s">
        <v>2170</v>
      </c>
      <c r="M659" s="0" t="s">
        <v>2170</v>
      </c>
      <c r="N659" s="0" t="n">
        <f aca="false">FALSE()</f>
        <v>0</v>
      </c>
      <c r="O659" s="0" t="s">
        <v>7608</v>
      </c>
      <c r="P659" s="0" t="s">
        <v>2300</v>
      </c>
      <c r="Q659" s="380" t="n">
        <v>25569.125</v>
      </c>
      <c r="R659" s="0" t="n">
        <v>1485393572</v>
      </c>
      <c r="S659" s="0" t="s">
        <v>2667</v>
      </c>
      <c r="U659" s="0" t="s">
        <v>610</v>
      </c>
      <c r="V659" s="0" t="n">
        <v>0</v>
      </c>
      <c r="W659" s="0" t="s">
        <v>2409</v>
      </c>
      <c r="X659" s="0" t="n">
        <v>4</v>
      </c>
      <c r="Y659" s="0" t="n">
        <f aca="false">FALSE()</f>
        <v>0</v>
      </c>
      <c r="Z659" s="0" t="n">
        <f aca="false">FALSE()</f>
        <v>0</v>
      </c>
      <c r="AA659" s="0" t="n">
        <f aca="false">FALSE()</f>
        <v>0</v>
      </c>
      <c r="AB659" s="0" t="n">
        <f aca="false">TRUE()</f>
        <v>1</v>
      </c>
      <c r="AC659" s="0" t="n">
        <v>1</v>
      </c>
      <c r="AD659" s="0" t="s">
        <v>2129</v>
      </c>
      <c r="AE659" s="0" t="n">
        <f aca="false">TRUE()</f>
        <v>1</v>
      </c>
      <c r="AF659" s="0" t="s">
        <v>7609</v>
      </c>
      <c r="AG659" s="0" t="n">
        <v>2</v>
      </c>
      <c r="AH659" s="0" t="s">
        <v>7610</v>
      </c>
      <c r="AI659" s="0" t="s">
        <v>7611</v>
      </c>
      <c r="AJ659" s="0" t="n">
        <v>0</v>
      </c>
      <c r="AK659" s="0" t="s">
        <v>2118</v>
      </c>
      <c r="AL659" s="0" t="n">
        <f aca="false">FALSE()</f>
        <v>0</v>
      </c>
      <c r="AM659" s="0" t="n">
        <f aca="false">TRUE()</f>
        <v>1</v>
      </c>
      <c r="AN659" s="0" t="n">
        <f aca="false">FALSE()</f>
        <v>0</v>
      </c>
      <c r="AO659" s="0" t="n">
        <f aca="false">FALSE()</f>
        <v>0</v>
      </c>
      <c r="AP659" s="0" t="n">
        <f aca="false">TRUE()</f>
        <v>1</v>
      </c>
      <c r="AQ659" s="380" t="n">
        <v>44449.6840277778</v>
      </c>
      <c r="AR659" s="380" t="n">
        <v>44449.4166666667</v>
      </c>
      <c r="AS659" s="0" t="s">
        <v>7612</v>
      </c>
      <c r="AT659" s="0" t="s">
        <v>2170</v>
      </c>
      <c r="AU659" s="0" t="s">
        <v>2170</v>
      </c>
    </row>
    <row r="660" customFormat="false" ht="15" hidden="true" customHeight="false" outlineLevel="0" collapsed="false">
      <c r="A660" s="0" t="s">
        <v>7613</v>
      </c>
      <c r="B660" s="0" t="s">
        <v>7614</v>
      </c>
      <c r="C660" s="0" t="s">
        <v>7615</v>
      </c>
      <c r="D660" s="0" t="s">
        <v>2297</v>
      </c>
      <c r="E660" s="0" t="s">
        <v>7613</v>
      </c>
      <c r="F660" s="0" t="n">
        <v>1</v>
      </c>
      <c r="G660" s="0" t="s">
        <v>2298</v>
      </c>
      <c r="H660" s="0" t="s">
        <v>2170</v>
      </c>
      <c r="I660" s="0" t="s">
        <v>2170</v>
      </c>
      <c r="J660" s="0" t="s">
        <v>2170</v>
      </c>
      <c r="K660" s="0" t="s">
        <v>2170</v>
      </c>
      <c r="L660" s="0" t="s">
        <v>2170</v>
      </c>
      <c r="M660" s="0" t="s">
        <v>2170</v>
      </c>
      <c r="N660" s="0" t="n">
        <f aca="false">FALSE()</f>
        <v>0</v>
      </c>
      <c r="O660" s="0" t="s">
        <v>7616</v>
      </c>
      <c r="P660" s="0" t="s">
        <v>2300</v>
      </c>
      <c r="Q660" s="380" t="n">
        <v>33584.125</v>
      </c>
      <c r="R660" s="0" t="n">
        <v>1128000000</v>
      </c>
      <c r="S660" s="0" t="s">
        <v>2301</v>
      </c>
      <c r="T660" s="0" t="s">
        <v>2302</v>
      </c>
      <c r="U660" s="0" t="s">
        <v>2116</v>
      </c>
      <c r="V660" s="0" t="n">
        <v>6000000000</v>
      </c>
      <c r="W660" s="0" t="s">
        <v>2321</v>
      </c>
      <c r="X660" s="0" t="n">
        <v>4</v>
      </c>
      <c r="Y660" s="0" t="n">
        <f aca="false">FALSE()</f>
        <v>0</v>
      </c>
      <c r="Z660" s="0" t="n">
        <f aca="false">FALSE()</f>
        <v>0</v>
      </c>
      <c r="AA660" s="0" t="n">
        <f aca="false">FALSE()</f>
        <v>0</v>
      </c>
      <c r="AB660" s="0" t="n">
        <f aca="false">TRUE()</f>
        <v>1</v>
      </c>
      <c r="AC660" s="0" t="n">
        <v>1</v>
      </c>
      <c r="AD660" s="0" t="s">
        <v>2129</v>
      </c>
      <c r="AE660" s="0" t="n">
        <f aca="false">TRUE()</f>
        <v>1</v>
      </c>
      <c r="AF660" s="0" t="s">
        <v>7617</v>
      </c>
      <c r="AG660" s="0" t="n">
        <v>2</v>
      </c>
      <c r="AH660" s="0" t="s">
        <v>7618</v>
      </c>
      <c r="AI660" s="0" t="s">
        <v>7619</v>
      </c>
      <c r="AJ660" s="0" t="n">
        <v>0</v>
      </c>
      <c r="AK660" s="0" t="s">
        <v>2118</v>
      </c>
      <c r="AL660" s="0" t="n">
        <f aca="false">FALSE()</f>
        <v>0</v>
      </c>
      <c r="AM660" s="0" t="n">
        <f aca="false">TRUE()</f>
        <v>1</v>
      </c>
      <c r="AN660" s="0" t="n">
        <f aca="false">FALSE()</f>
        <v>0</v>
      </c>
      <c r="AO660" s="0" t="n">
        <f aca="false">FALSE()</f>
        <v>0</v>
      </c>
      <c r="AP660" s="0" t="n">
        <f aca="false">TRUE()</f>
        <v>1</v>
      </c>
      <c r="AQ660" s="380" t="n">
        <v>43123.6395833333</v>
      </c>
      <c r="AR660" s="380" t="n">
        <v>33585.125</v>
      </c>
      <c r="AS660" s="0" t="s">
        <v>7620</v>
      </c>
      <c r="AT660" s="0" t="s">
        <v>2170</v>
      </c>
      <c r="AU660" s="0" t="s">
        <v>2170</v>
      </c>
    </row>
    <row r="661" customFormat="false" ht="15" hidden="true" customHeight="false" outlineLevel="0" collapsed="false">
      <c r="A661" s="0" t="s">
        <v>7621</v>
      </c>
      <c r="B661" s="0" t="s">
        <v>7622</v>
      </c>
      <c r="C661" s="0" t="s">
        <v>7623</v>
      </c>
      <c r="D661" s="0" t="s">
        <v>2297</v>
      </c>
      <c r="E661" s="0" t="s">
        <v>7621</v>
      </c>
      <c r="F661" s="0" t="n">
        <v>1</v>
      </c>
      <c r="G661" s="0" t="s">
        <v>2298</v>
      </c>
      <c r="H661" s="0" t="s">
        <v>2170</v>
      </c>
      <c r="I661" s="0" t="s">
        <v>2170</v>
      </c>
      <c r="J661" s="0" t="s">
        <v>2170</v>
      </c>
      <c r="K661" s="0" t="s">
        <v>2170</v>
      </c>
      <c r="L661" s="0" t="s">
        <v>2170</v>
      </c>
      <c r="M661" s="0" t="s">
        <v>2170</v>
      </c>
      <c r="N661" s="0" t="n">
        <f aca="false">FALSE()</f>
        <v>0</v>
      </c>
      <c r="O661" s="0" t="s">
        <v>7624</v>
      </c>
      <c r="P661" s="0" t="s">
        <v>2300</v>
      </c>
      <c r="Q661" s="380" t="n">
        <v>29891.125</v>
      </c>
      <c r="R661" s="0" t="n">
        <v>24041374</v>
      </c>
      <c r="S661" s="0" t="s">
        <v>2301</v>
      </c>
      <c r="T661" s="0" t="s">
        <v>2302</v>
      </c>
      <c r="U661" s="0" t="s">
        <v>2365</v>
      </c>
      <c r="V661" s="0" t="n">
        <v>400000000</v>
      </c>
      <c r="W661" s="0" t="s">
        <v>2366</v>
      </c>
      <c r="X661" s="0" t="n">
        <v>4</v>
      </c>
      <c r="Y661" s="0" t="n">
        <f aca="false">FALSE()</f>
        <v>0</v>
      </c>
      <c r="Z661" s="0" t="n">
        <f aca="false">FALSE()</f>
        <v>0</v>
      </c>
      <c r="AA661" s="0" t="n">
        <f aca="false">FALSE()</f>
        <v>0</v>
      </c>
      <c r="AB661" s="0" t="n">
        <f aca="false">TRUE()</f>
        <v>1</v>
      </c>
      <c r="AC661" s="0" t="n">
        <v>1</v>
      </c>
      <c r="AD661" s="0" t="s">
        <v>2129</v>
      </c>
      <c r="AE661" s="0" t="n">
        <f aca="false">TRUE()</f>
        <v>1</v>
      </c>
      <c r="AF661" s="0" t="s">
        <v>7625</v>
      </c>
      <c r="AG661" s="0" t="n">
        <v>2</v>
      </c>
      <c r="AH661" s="0" t="s">
        <v>7626</v>
      </c>
      <c r="AI661" s="0" t="s">
        <v>7627</v>
      </c>
      <c r="AJ661" s="0" t="n">
        <v>0</v>
      </c>
      <c r="AK661" s="0" t="s">
        <v>2118</v>
      </c>
      <c r="AL661" s="0" t="n">
        <f aca="false">FALSE()</f>
        <v>0</v>
      </c>
      <c r="AM661" s="0" t="n">
        <f aca="false">TRUE()</f>
        <v>1</v>
      </c>
      <c r="AN661" s="0" t="n">
        <f aca="false">FALSE()</f>
        <v>0</v>
      </c>
      <c r="AO661" s="0" t="n">
        <f aca="false">FALSE()</f>
        <v>0</v>
      </c>
      <c r="AP661" s="0" t="n">
        <f aca="false">FALSE()</f>
        <v>0</v>
      </c>
      <c r="AQ661" s="380" t="n">
        <v>43496.7291666667</v>
      </c>
      <c r="AR661" s="380" t="n">
        <v>32687.1666666667</v>
      </c>
      <c r="AS661" s="0" t="s">
        <v>7628</v>
      </c>
      <c r="AT661" s="0" t="s">
        <v>2170</v>
      </c>
      <c r="AU661" s="0" t="s">
        <v>2170</v>
      </c>
    </row>
    <row r="662" customFormat="false" ht="15" hidden="true" customHeight="false" outlineLevel="0" collapsed="false">
      <c r="A662" s="0" t="s">
        <v>7629</v>
      </c>
      <c r="B662" s="0" t="s">
        <v>7630</v>
      </c>
      <c r="C662" s="0" t="s">
        <v>7631</v>
      </c>
      <c r="D662" s="0" t="s">
        <v>2297</v>
      </c>
      <c r="E662" s="0" t="s">
        <v>7629</v>
      </c>
      <c r="F662" s="0" t="n">
        <v>1</v>
      </c>
      <c r="G662" s="0" t="s">
        <v>2298</v>
      </c>
      <c r="H662" s="0" t="s">
        <v>2170</v>
      </c>
      <c r="I662" s="0" t="s">
        <v>2170</v>
      </c>
      <c r="J662" s="0" t="s">
        <v>2170</v>
      </c>
      <c r="K662" s="0" t="s">
        <v>2170</v>
      </c>
      <c r="L662" s="0" t="s">
        <v>2170</v>
      </c>
      <c r="M662" s="0" t="s">
        <v>2170</v>
      </c>
      <c r="N662" s="0" t="n">
        <f aca="false">FALSE()</f>
        <v>0</v>
      </c>
      <c r="O662" s="0" t="s">
        <v>7632</v>
      </c>
      <c r="P662" s="0" t="s">
        <v>2300</v>
      </c>
      <c r="Q662" s="380" t="n">
        <v>25569.125</v>
      </c>
      <c r="R662" s="0" t="n">
        <v>25890176</v>
      </c>
      <c r="S662" s="0" t="s">
        <v>2301</v>
      </c>
      <c r="T662" s="0" t="s">
        <v>2302</v>
      </c>
      <c r="U662" s="0" t="s">
        <v>2115</v>
      </c>
      <c r="V662" s="0" t="n">
        <v>50000000</v>
      </c>
      <c r="W662" s="0" t="s">
        <v>2312</v>
      </c>
      <c r="X662" s="0" t="n">
        <v>4</v>
      </c>
      <c r="Y662" s="0" t="n">
        <f aca="false">FALSE()</f>
        <v>0</v>
      </c>
      <c r="Z662" s="0" t="n">
        <f aca="false">FALSE()</f>
        <v>0</v>
      </c>
      <c r="AA662" s="0" t="n">
        <f aca="false">FALSE()</f>
        <v>0</v>
      </c>
      <c r="AB662" s="0" t="n">
        <f aca="false">FALSE()</f>
        <v>0</v>
      </c>
      <c r="AC662" s="0" t="n">
        <v>1</v>
      </c>
      <c r="AD662" s="0" t="s">
        <v>2129</v>
      </c>
      <c r="AE662" s="0" t="n">
        <f aca="false">TRUE()</f>
        <v>1</v>
      </c>
      <c r="AF662" s="0" t="s">
        <v>7633</v>
      </c>
      <c r="AG662" s="0" t="n">
        <v>2</v>
      </c>
      <c r="AH662" s="0" t="s">
        <v>7634</v>
      </c>
      <c r="AI662" s="0" t="s">
        <v>7635</v>
      </c>
      <c r="AJ662" s="0" t="n">
        <v>0</v>
      </c>
      <c r="AK662" s="0" t="s">
        <v>2118</v>
      </c>
      <c r="AL662" s="0" t="n">
        <f aca="false">FALSE()</f>
        <v>0</v>
      </c>
      <c r="AM662" s="0" t="n">
        <f aca="false">TRUE()</f>
        <v>1</v>
      </c>
      <c r="AN662" s="0" t="n">
        <f aca="false">FALSE()</f>
        <v>0</v>
      </c>
      <c r="AO662" s="0" t="n">
        <f aca="false">FALSE()</f>
        <v>0</v>
      </c>
      <c r="AP662" s="0" t="n">
        <f aca="false">FALSE()</f>
        <v>0</v>
      </c>
      <c r="AQ662" s="380" t="n">
        <v>43627.6875</v>
      </c>
      <c r="AR662" s="380" t="n">
        <v>37511.1666666667</v>
      </c>
      <c r="AS662" s="0" t="s">
        <v>7636</v>
      </c>
      <c r="AT662" s="0" t="s">
        <v>2170</v>
      </c>
      <c r="AU662" s="0" t="s">
        <v>2170</v>
      </c>
    </row>
    <row r="663" customFormat="false" ht="15" hidden="true" customHeight="false" outlineLevel="0" collapsed="false">
      <c r="A663" s="0" t="s">
        <v>7637</v>
      </c>
      <c r="B663" s="0" t="s">
        <v>7638</v>
      </c>
      <c r="C663" s="0" t="s">
        <v>7639</v>
      </c>
      <c r="D663" s="0" t="s">
        <v>2297</v>
      </c>
      <c r="E663" s="0" t="s">
        <v>7637</v>
      </c>
      <c r="F663" s="0" t="n">
        <v>1</v>
      </c>
      <c r="G663" s="0" t="s">
        <v>2298</v>
      </c>
      <c r="H663" s="0" t="s">
        <v>2170</v>
      </c>
      <c r="I663" s="0" t="s">
        <v>2170</v>
      </c>
      <c r="J663" s="0" t="s">
        <v>2170</v>
      </c>
      <c r="K663" s="0" t="s">
        <v>2170</v>
      </c>
      <c r="L663" s="0" t="s">
        <v>2170</v>
      </c>
      <c r="M663" s="0" t="s">
        <v>2170</v>
      </c>
      <c r="N663" s="0" t="n">
        <f aca="false">FALSE()</f>
        <v>0</v>
      </c>
      <c r="O663" s="0" t="s">
        <v>7640</v>
      </c>
      <c r="P663" s="0" t="s">
        <v>2300</v>
      </c>
      <c r="Q663" s="380" t="n">
        <v>25569.125</v>
      </c>
      <c r="R663" s="0" t="n">
        <v>13845763</v>
      </c>
      <c r="S663" s="0" t="s">
        <v>2301</v>
      </c>
      <c r="T663" s="0" t="s">
        <v>2302</v>
      </c>
      <c r="U663" s="0" t="s">
        <v>610</v>
      </c>
      <c r="V663" s="0" t="n">
        <v>50000000</v>
      </c>
      <c r="W663" s="0" t="s">
        <v>2409</v>
      </c>
      <c r="X663" s="0" t="n">
        <v>4</v>
      </c>
      <c r="Y663" s="0" t="n">
        <f aca="false">FALSE()</f>
        <v>0</v>
      </c>
      <c r="Z663" s="0" t="n">
        <f aca="false">FALSE()</f>
        <v>0</v>
      </c>
      <c r="AA663" s="0" t="n">
        <f aca="false">FALSE()</f>
        <v>0</v>
      </c>
      <c r="AB663" s="0" t="n">
        <f aca="false">FALSE()</f>
        <v>0</v>
      </c>
      <c r="AC663" s="0" t="n">
        <v>1</v>
      </c>
      <c r="AD663" s="0" t="s">
        <v>2129</v>
      </c>
      <c r="AE663" s="0" t="n">
        <f aca="false">TRUE()</f>
        <v>1</v>
      </c>
      <c r="AF663" s="0" t="s">
        <v>7641</v>
      </c>
      <c r="AG663" s="0" t="n">
        <v>2</v>
      </c>
      <c r="AH663" s="0" t="s">
        <v>7642</v>
      </c>
      <c r="AI663" s="0" t="s">
        <v>7643</v>
      </c>
      <c r="AJ663" s="0" t="n">
        <v>0</v>
      </c>
      <c r="AK663" s="0" t="s">
        <v>2118</v>
      </c>
      <c r="AL663" s="0" t="n">
        <f aca="false">FALSE()</f>
        <v>0</v>
      </c>
      <c r="AM663" s="0" t="n">
        <f aca="false">TRUE()</f>
        <v>1</v>
      </c>
      <c r="AN663" s="0" t="n">
        <f aca="false">FALSE()</f>
        <v>0</v>
      </c>
      <c r="AO663" s="0" t="n">
        <f aca="false">FALSE()</f>
        <v>0</v>
      </c>
      <c r="AP663" s="0" t="n">
        <f aca="false">FALSE()</f>
        <v>0</v>
      </c>
      <c r="AQ663" s="380" t="n">
        <v>43682.6875</v>
      </c>
      <c r="AR663" s="380" t="n">
        <v>43682.4166666667</v>
      </c>
      <c r="AS663" s="0" t="s">
        <v>7644</v>
      </c>
      <c r="AT663" s="0" t="s">
        <v>2170</v>
      </c>
      <c r="AU663" s="0" t="s">
        <v>2170</v>
      </c>
    </row>
    <row r="664" customFormat="false" ht="15" hidden="true" customHeight="false" outlineLevel="0" collapsed="false">
      <c r="A664" s="0" t="s">
        <v>7645</v>
      </c>
      <c r="B664" s="0" t="s">
        <v>7646</v>
      </c>
      <c r="C664" s="0" t="s">
        <v>7647</v>
      </c>
      <c r="D664" s="0" t="s">
        <v>2297</v>
      </c>
      <c r="E664" s="0" t="s">
        <v>7645</v>
      </c>
      <c r="F664" s="0" t="n">
        <v>1</v>
      </c>
      <c r="G664" s="0" t="s">
        <v>2298</v>
      </c>
      <c r="H664" s="0" t="s">
        <v>2170</v>
      </c>
      <c r="I664" s="0" t="s">
        <v>2170</v>
      </c>
      <c r="J664" s="0" t="s">
        <v>2170</v>
      </c>
      <c r="K664" s="0" t="s">
        <v>2170</v>
      </c>
      <c r="L664" s="0" t="s">
        <v>2170</v>
      </c>
      <c r="M664" s="0" t="s">
        <v>2170</v>
      </c>
      <c r="N664" s="0" t="n">
        <f aca="false">FALSE()</f>
        <v>0</v>
      </c>
      <c r="O664" s="0" t="s">
        <v>7648</v>
      </c>
      <c r="P664" s="0" t="s">
        <v>2300</v>
      </c>
      <c r="Q664" s="380" t="n">
        <v>25569.125</v>
      </c>
      <c r="R664" s="0" t="n">
        <v>46189068</v>
      </c>
      <c r="S664" s="0" t="s">
        <v>2301</v>
      </c>
      <c r="T664" s="0" t="s">
        <v>2302</v>
      </c>
      <c r="U664" s="0" t="s">
        <v>610</v>
      </c>
      <c r="V664" s="0" t="n">
        <v>74996930</v>
      </c>
      <c r="W664" s="0" t="s">
        <v>7649</v>
      </c>
      <c r="X664" s="0" t="n">
        <v>4</v>
      </c>
      <c r="Y664" s="0" t="n">
        <f aca="false">FALSE()</f>
        <v>0</v>
      </c>
      <c r="Z664" s="0" t="n">
        <f aca="false">FALSE()</f>
        <v>0</v>
      </c>
      <c r="AA664" s="0" t="n">
        <f aca="false">FALSE()</f>
        <v>0</v>
      </c>
      <c r="AB664" s="0" t="n">
        <f aca="false">TRUE()</f>
        <v>1</v>
      </c>
      <c r="AC664" s="0" t="n">
        <v>1</v>
      </c>
      <c r="AD664" s="0" t="s">
        <v>2129</v>
      </c>
      <c r="AE664" s="0" t="n">
        <f aca="false">TRUE()</f>
        <v>1</v>
      </c>
      <c r="AF664" s="0" t="s">
        <v>7650</v>
      </c>
      <c r="AG664" s="0" t="n">
        <v>2</v>
      </c>
      <c r="AH664" s="0" t="s">
        <v>7651</v>
      </c>
      <c r="AI664" s="0" t="s">
        <v>7652</v>
      </c>
      <c r="AJ664" s="0" t="n">
        <v>0</v>
      </c>
      <c r="AK664" s="0" t="s">
        <v>2118</v>
      </c>
      <c r="AL664" s="0" t="n">
        <f aca="false">FALSE()</f>
        <v>0</v>
      </c>
      <c r="AM664" s="0" t="n">
        <f aca="false">TRUE()</f>
        <v>1</v>
      </c>
      <c r="AN664" s="0" t="n">
        <f aca="false">FALSE()</f>
        <v>0</v>
      </c>
      <c r="AO664" s="0" t="n">
        <f aca="false">FALSE()</f>
        <v>0</v>
      </c>
      <c r="AP664" s="0" t="n">
        <f aca="false">FALSE()</f>
        <v>0</v>
      </c>
      <c r="AQ664" s="380" t="n">
        <v>43524.7291666667</v>
      </c>
      <c r="AR664" s="380" t="n">
        <v>34974.1666666667</v>
      </c>
      <c r="AS664" s="0" t="s">
        <v>7653</v>
      </c>
      <c r="AT664" s="0" t="s">
        <v>2170</v>
      </c>
      <c r="AU664" s="0" t="s">
        <v>2170</v>
      </c>
    </row>
    <row r="665" customFormat="false" ht="15" hidden="true" customHeight="false" outlineLevel="0" collapsed="false">
      <c r="A665" s="0" t="s">
        <v>7654</v>
      </c>
      <c r="B665" s="0" t="s">
        <v>7655</v>
      </c>
      <c r="C665" s="0" t="s">
        <v>7656</v>
      </c>
      <c r="D665" s="0" t="s">
        <v>2525</v>
      </c>
      <c r="E665" s="0" t="s">
        <v>7654</v>
      </c>
      <c r="F665" s="0" t="n">
        <v>10</v>
      </c>
      <c r="G665" s="0" t="s">
        <v>2526</v>
      </c>
      <c r="H665" s="0" t="s">
        <v>2170</v>
      </c>
      <c r="I665" s="0" t="s">
        <v>2170</v>
      </c>
      <c r="J665" s="0" t="s">
        <v>2170</v>
      </c>
      <c r="K665" s="0" t="s">
        <v>2170</v>
      </c>
      <c r="L665" s="0" t="s">
        <v>2170</v>
      </c>
      <c r="M665" s="0" t="s">
        <v>2170</v>
      </c>
      <c r="N665" s="0" t="n">
        <f aca="false">FALSE()</f>
        <v>0</v>
      </c>
      <c r="O665" s="0" t="s">
        <v>7657</v>
      </c>
      <c r="P665" s="0" t="s">
        <v>2300</v>
      </c>
      <c r="Q665" s="380" t="n">
        <v>25569.125</v>
      </c>
      <c r="R665" s="0" t="n">
        <v>3194617111</v>
      </c>
      <c r="S665" s="0" t="s">
        <v>2528</v>
      </c>
      <c r="T665" s="0" t="s">
        <v>2529</v>
      </c>
      <c r="U665" s="0" t="s">
        <v>2330</v>
      </c>
      <c r="V665" s="0" t="n">
        <v>0</v>
      </c>
      <c r="W665" s="0" t="s">
        <v>7658</v>
      </c>
      <c r="X665" s="0" t="n">
        <v>4</v>
      </c>
      <c r="Y665" s="0" t="n">
        <f aca="false">FALSE()</f>
        <v>0</v>
      </c>
      <c r="Z665" s="0" t="n">
        <f aca="false">FALSE()</f>
        <v>0</v>
      </c>
      <c r="AA665" s="0" t="n">
        <f aca="false">FALSE()</f>
        <v>0</v>
      </c>
      <c r="AB665" s="0" t="n">
        <f aca="false">FALSE()</f>
        <v>0</v>
      </c>
      <c r="AC665" s="0" t="n">
        <v>1</v>
      </c>
      <c r="AD665" s="0" t="s">
        <v>2137</v>
      </c>
      <c r="AE665" s="0" t="n">
        <f aca="false">TRUE()</f>
        <v>1</v>
      </c>
      <c r="AF665" s="0" t="s">
        <v>7659</v>
      </c>
      <c r="AG665" s="0" t="n">
        <v>2</v>
      </c>
      <c r="AH665" s="0" t="s">
        <v>7660</v>
      </c>
      <c r="AI665" s="0" t="s">
        <v>7661</v>
      </c>
      <c r="AJ665" s="0" t="n">
        <v>0</v>
      </c>
      <c r="AK665" s="0" t="s">
        <v>2118</v>
      </c>
      <c r="AL665" s="0" t="n">
        <f aca="false">FALSE()</f>
        <v>0</v>
      </c>
      <c r="AM665" s="0" t="n">
        <f aca="false">FALSE()</f>
        <v>0</v>
      </c>
      <c r="AN665" s="0" t="n">
        <f aca="false">FALSE()</f>
        <v>0</v>
      </c>
      <c r="AO665" s="0" t="n">
        <f aca="false">FALSE()</f>
        <v>0</v>
      </c>
      <c r="AP665" s="0" t="n">
        <f aca="false">TRUE()</f>
        <v>1</v>
      </c>
      <c r="AQ665" s="380" t="n">
        <v>44846.3388888889</v>
      </c>
      <c r="AR665" s="380" t="n">
        <v>44846.4166666667</v>
      </c>
      <c r="AS665" s="0" t="s">
        <v>7662</v>
      </c>
      <c r="AT665" s="0" t="s">
        <v>2170</v>
      </c>
      <c r="AU665" s="0" t="s">
        <v>2170</v>
      </c>
    </row>
    <row r="666" customFormat="false" ht="15" hidden="true" customHeight="false" outlineLevel="0" collapsed="false">
      <c r="A666" s="0" t="s">
        <v>7663</v>
      </c>
      <c r="B666" s="0" t="s">
        <v>7664</v>
      </c>
      <c r="C666" s="0" t="s">
        <v>7665</v>
      </c>
      <c r="D666" s="0" t="s">
        <v>2297</v>
      </c>
      <c r="E666" s="0" t="s">
        <v>7663</v>
      </c>
      <c r="F666" s="0" t="n">
        <v>1</v>
      </c>
      <c r="G666" s="0" t="s">
        <v>2298</v>
      </c>
      <c r="H666" s="0" t="s">
        <v>2170</v>
      </c>
      <c r="I666" s="0" t="s">
        <v>2170</v>
      </c>
      <c r="J666" s="0" t="s">
        <v>2170</v>
      </c>
      <c r="K666" s="0" t="s">
        <v>2170</v>
      </c>
      <c r="L666" s="0" t="s">
        <v>2170</v>
      </c>
      <c r="M666" s="0" t="s">
        <v>2170</v>
      </c>
      <c r="N666" s="0" t="n">
        <f aca="false">FALSE()</f>
        <v>0</v>
      </c>
      <c r="O666" s="0" t="s">
        <v>7666</v>
      </c>
      <c r="P666" s="0" t="s">
        <v>2300</v>
      </c>
      <c r="Q666" s="380" t="n">
        <v>25569.125</v>
      </c>
      <c r="R666" s="0" t="n">
        <v>38855439</v>
      </c>
      <c r="S666" s="0" t="s">
        <v>2301</v>
      </c>
      <c r="T666" s="0" t="s">
        <v>2302</v>
      </c>
      <c r="U666" s="0" t="s">
        <v>2330</v>
      </c>
      <c r="V666" s="0" t="n">
        <v>500000000</v>
      </c>
      <c r="W666" s="0" t="s">
        <v>2312</v>
      </c>
      <c r="X666" s="0" t="n">
        <v>4</v>
      </c>
      <c r="Y666" s="0" t="n">
        <f aca="false">FALSE()</f>
        <v>0</v>
      </c>
      <c r="Z666" s="0" t="n">
        <f aca="false">FALSE()</f>
        <v>0</v>
      </c>
      <c r="AA666" s="0" t="n">
        <f aca="false">FALSE()</f>
        <v>0</v>
      </c>
      <c r="AB666" s="0" t="n">
        <f aca="false">FALSE()</f>
        <v>0</v>
      </c>
      <c r="AC666" s="0" t="n">
        <v>1</v>
      </c>
      <c r="AD666" s="0" t="s">
        <v>2129</v>
      </c>
      <c r="AE666" s="0" t="n">
        <f aca="false">TRUE()</f>
        <v>1</v>
      </c>
      <c r="AF666" s="0" t="s">
        <v>7667</v>
      </c>
      <c r="AG666" s="0" t="n">
        <v>2</v>
      </c>
      <c r="AH666" s="0" t="s">
        <v>7668</v>
      </c>
      <c r="AI666" s="0" t="s">
        <v>7669</v>
      </c>
      <c r="AJ666" s="0" t="n">
        <v>0</v>
      </c>
      <c r="AK666" s="0" t="s">
        <v>2118</v>
      </c>
      <c r="AL666" s="0" t="n">
        <f aca="false">FALSE()</f>
        <v>0</v>
      </c>
      <c r="AM666" s="0" t="n">
        <f aca="false">TRUE()</f>
        <v>1</v>
      </c>
      <c r="AN666" s="0" t="n">
        <f aca="false">FALSE()</f>
        <v>0</v>
      </c>
      <c r="AO666" s="0" t="n">
        <f aca="false">FALSE()</f>
        <v>0</v>
      </c>
      <c r="AP666" s="0" t="n">
        <f aca="false">TRUE()</f>
        <v>1</v>
      </c>
      <c r="AQ666" s="380" t="n">
        <v>44348.6875</v>
      </c>
      <c r="AR666" s="380" t="n">
        <v>44348.4166666667</v>
      </c>
      <c r="AS666" s="0" t="s">
        <v>7670</v>
      </c>
      <c r="AT666" s="0" t="s">
        <v>2170</v>
      </c>
      <c r="AU666" s="0" t="s">
        <v>2170</v>
      </c>
    </row>
    <row r="667" customFormat="false" ht="15" hidden="true" customHeight="false" outlineLevel="0" collapsed="false">
      <c r="A667" s="0" t="s">
        <v>7671</v>
      </c>
      <c r="B667" s="0" t="s">
        <v>7672</v>
      </c>
      <c r="C667" s="0" t="s">
        <v>7673</v>
      </c>
      <c r="D667" s="0" t="s">
        <v>2297</v>
      </c>
      <c r="E667" s="0" t="s">
        <v>7671</v>
      </c>
      <c r="F667" s="0" t="n">
        <v>1</v>
      </c>
      <c r="G667" s="0" t="s">
        <v>2298</v>
      </c>
      <c r="H667" s="0" t="s">
        <v>2170</v>
      </c>
      <c r="I667" s="0" t="s">
        <v>2170</v>
      </c>
      <c r="J667" s="0" t="s">
        <v>2170</v>
      </c>
      <c r="K667" s="0" t="s">
        <v>2170</v>
      </c>
      <c r="L667" s="0" t="s">
        <v>2170</v>
      </c>
      <c r="M667" s="0" t="s">
        <v>2170</v>
      </c>
      <c r="N667" s="0" t="n">
        <f aca="false">FALSE()</f>
        <v>0</v>
      </c>
      <c r="O667" s="0" t="s">
        <v>7674</v>
      </c>
      <c r="P667" s="0" t="s">
        <v>2300</v>
      </c>
      <c r="Q667" s="380" t="n">
        <v>41572.1666666667</v>
      </c>
      <c r="R667" s="0" t="n">
        <v>101909490</v>
      </c>
      <c r="S667" s="0" t="s">
        <v>2301</v>
      </c>
      <c r="T667" s="0" t="s">
        <v>2302</v>
      </c>
      <c r="U667" s="0" t="s">
        <v>2330</v>
      </c>
      <c r="V667" s="0" t="n">
        <v>0</v>
      </c>
      <c r="W667" s="0" t="s">
        <v>2366</v>
      </c>
      <c r="X667" s="0" t="n">
        <v>4</v>
      </c>
      <c r="Y667" s="0" t="n">
        <f aca="false">FALSE()</f>
        <v>0</v>
      </c>
      <c r="Z667" s="0" t="n">
        <f aca="false">FALSE()</f>
        <v>0</v>
      </c>
      <c r="AA667" s="0" t="n">
        <f aca="false">FALSE()</f>
        <v>0</v>
      </c>
      <c r="AB667" s="0" t="n">
        <f aca="false">FALSE()</f>
        <v>0</v>
      </c>
      <c r="AC667" s="0" t="n">
        <v>1</v>
      </c>
      <c r="AD667" s="0" t="s">
        <v>2129</v>
      </c>
      <c r="AE667" s="0" t="n">
        <f aca="false">TRUE()</f>
        <v>1</v>
      </c>
      <c r="AF667" s="0" t="s">
        <v>7675</v>
      </c>
      <c r="AG667" s="0" t="n">
        <v>2</v>
      </c>
      <c r="AH667" s="0" t="s">
        <v>7676</v>
      </c>
      <c r="AI667" s="0" t="s">
        <v>7677</v>
      </c>
      <c r="AJ667" s="0" t="n">
        <v>0</v>
      </c>
      <c r="AK667" s="0" t="s">
        <v>2118</v>
      </c>
      <c r="AL667" s="0" t="n">
        <f aca="false">FALSE()</f>
        <v>0</v>
      </c>
      <c r="AM667" s="0" t="n">
        <f aca="false">TRUE()</f>
        <v>1</v>
      </c>
      <c r="AN667" s="0" t="n">
        <f aca="false">FALSE()</f>
        <v>0</v>
      </c>
      <c r="AO667" s="0" t="n">
        <f aca="false">FALSE()</f>
        <v>0</v>
      </c>
      <c r="AP667" s="0" t="n">
        <f aca="false">FALSE()</f>
        <v>0</v>
      </c>
      <c r="AQ667" s="380" t="n">
        <v>43769.6666666667</v>
      </c>
      <c r="AR667" s="380" t="n">
        <v>43769.4166666667</v>
      </c>
      <c r="AS667" s="0" t="s">
        <v>7678</v>
      </c>
      <c r="AT667" s="0" t="s">
        <v>2170</v>
      </c>
      <c r="AU667" s="0" t="s">
        <v>2170</v>
      </c>
    </row>
    <row r="668" customFormat="false" ht="15" hidden="true" customHeight="false" outlineLevel="0" collapsed="false">
      <c r="A668" s="0" t="s">
        <v>7679</v>
      </c>
      <c r="B668" s="0" t="s">
        <v>7680</v>
      </c>
      <c r="C668" s="0" t="s">
        <v>7681</v>
      </c>
      <c r="D668" s="0" t="s">
        <v>2297</v>
      </c>
      <c r="E668" s="0" t="s">
        <v>7679</v>
      </c>
      <c r="F668" s="0" t="n">
        <v>1</v>
      </c>
      <c r="G668" s="0" t="s">
        <v>2298</v>
      </c>
      <c r="H668" s="0" t="s">
        <v>2170</v>
      </c>
      <c r="I668" s="0" t="s">
        <v>2170</v>
      </c>
      <c r="J668" s="0" t="s">
        <v>2170</v>
      </c>
      <c r="K668" s="0" t="s">
        <v>2170</v>
      </c>
      <c r="L668" s="0" t="s">
        <v>2170</v>
      </c>
      <c r="M668" s="0" t="s">
        <v>2170</v>
      </c>
      <c r="N668" s="0" t="n">
        <f aca="false">FALSE()</f>
        <v>0</v>
      </c>
      <c r="O668" s="0" t="s">
        <v>7682</v>
      </c>
      <c r="P668" s="0" t="s">
        <v>2300</v>
      </c>
      <c r="Q668" s="380" t="n">
        <v>25569.125</v>
      </c>
      <c r="R668" s="0" t="n">
        <v>343503114</v>
      </c>
      <c r="S668" s="0" t="s">
        <v>2301</v>
      </c>
      <c r="T668" s="0" t="s">
        <v>2302</v>
      </c>
      <c r="U668" s="0" t="s">
        <v>610</v>
      </c>
      <c r="V668" s="0" t="n">
        <v>750000000</v>
      </c>
      <c r="W668" s="0" t="s">
        <v>2356</v>
      </c>
      <c r="X668" s="0" t="n">
        <v>4</v>
      </c>
      <c r="Y668" s="0" t="n">
        <f aca="false">FALSE()</f>
        <v>0</v>
      </c>
      <c r="Z668" s="0" t="n">
        <f aca="false">FALSE()</f>
        <v>0</v>
      </c>
      <c r="AA668" s="0" t="n">
        <f aca="false">FALSE()</f>
        <v>0</v>
      </c>
      <c r="AB668" s="0" t="n">
        <f aca="false">TRUE()</f>
        <v>1</v>
      </c>
      <c r="AC668" s="0" t="n">
        <v>1</v>
      </c>
      <c r="AD668" s="0" t="s">
        <v>2129</v>
      </c>
      <c r="AE668" s="0" t="n">
        <f aca="false">TRUE()</f>
        <v>1</v>
      </c>
      <c r="AF668" s="0" t="s">
        <v>7683</v>
      </c>
      <c r="AG668" s="0" t="n">
        <v>2</v>
      </c>
      <c r="AH668" s="0" t="s">
        <v>7684</v>
      </c>
      <c r="AI668" s="0" t="s">
        <v>7685</v>
      </c>
      <c r="AJ668" s="0" t="n">
        <v>0</v>
      </c>
      <c r="AK668" s="0" t="s">
        <v>2118</v>
      </c>
      <c r="AL668" s="0" t="n">
        <f aca="false">FALSE()</f>
        <v>0</v>
      </c>
      <c r="AM668" s="0" t="n">
        <f aca="false">TRUE()</f>
        <v>1</v>
      </c>
      <c r="AN668" s="0" t="n">
        <f aca="false">FALSE()</f>
        <v>0</v>
      </c>
      <c r="AO668" s="0" t="n">
        <f aca="false">FALSE()</f>
        <v>0</v>
      </c>
      <c r="AP668" s="0" t="n">
        <f aca="false">FALSE()</f>
        <v>0</v>
      </c>
      <c r="AQ668" s="380" t="n">
        <v>43123.6833333333</v>
      </c>
      <c r="AR668" s="380" t="n">
        <v>32398.1666666667</v>
      </c>
      <c r="AS668" s="0" t="s">
        <v>7686</v>
      </c>
      <c r="AT668" s="0" t="s">
        <v>2170</v>
      </c>
      <c r="AU668" s="0" t="s">
        <v>2170</v>
      </c>
    </row>
    <row r="669" customFormat="false" ht="15" hidden="true" customHeight="false" outlineLevel="0" collapsed="false">
      <c r="A669" s="0" t="s">
        <v>7687</v>
      </c>
      <c r="B669" s="0" t="s">
        <v>7688</v>
      </c>
      <c r="C669" s="0" t="s">
        <v>7689</v>
      </c>
      <c r="D669" s="0" t="s">
        <v>2297</v>
      </c>
      <c r="E669" s="0" t="s">
        <v>7687</v>
      </c>
      <c r="F669" s="0" t="n">
        <v>1</v>
      </c>
      <c r="G669" s="0" t="s">
        <v>2298</v>
      </c>
      <c r="H669" s="0" t="s">
        <v>2170</v>
      </c>
      <c r="I669" s="0" t="s">
        <v>2170</v>
      </c>
      <c r="J669" s="0" t="s">
        <v>2170</v>
      </c>
      <c r="K669" s="0" t="s">
        <v>2170</v>
      </c>
      <c r="L669" s="0" t="s">
        <v>2170</v>
      </c>
      <c r="M669" s="0" t="s">
        <v>2170</v>
      </c>
      <c r="N669" s="0" t="n">
        <f aca="false">FALSE()</f>
        <v>0</v>
      </c>
      <c r="O669" s="0" t="s">
        <v>7690</v>
      </c>
      <c r="P669" s="0" t="s">
        <v>2300</v>
      </c>
      <c r="Q669" s="380" t="n">
        <v>42762.125</v>
      </c>
      <c r="R669" s="0" t="n">
        <v>100731319</v>
      </c>
      <c r="S669" s="0" t="s">
        <v>2301</v>
      </c>
      <c r="T669" s="0" t="s">
        <v>2302</v>
      </c>
      <c r="U669" s="0" t="s">
        <v>2115</v>
      </c>
      <c r="V669" s="0" t="n">
        <v>900000000</v>
      </c>
      <c r="W669" s="0" t="s">
        <v>2366</v>
      </c>
      <c r="X669" s="0" t="n">
        <v>4</v>
      </c>
      <c r="Y669" s="0" t="n">
        <f aca="false">FALSE()</f>
        <v>0</v>
      </c>
      <c r="Z669" s="0" t="n">
        <f aca="false">FALSE()</f>
        <v>0</v>
      </c>
      <c r="AA669" s="0" t="n">
        <f aca="false">FALSE()</f>
        <v>0</v>
      </c>
      <c r="AB669" s="0" t="n">
        <f aca="false">FALSE()</f>
        <v>0</v>
      </c>
      <c r="AC669" s="0" t="n">
        <v>1</v>
      </c>
      <c r="AD669" s="0" t="s">
        <v>2129</v>
      </c>
      <c r="AE669" s="0" t="n">
        <f aca="false">TRUE()</f>
        <v>1</v>
      </c>
      <c r="AF669" s="0" t="s">
        <v>7691</v>
      </c>
      <c r="AG669" s="0" t="n">
        <v>2</v>
      </c>
      <c r="AH669" s="0" t="s">
        <v>7692</v>
      </c>
      <c r="AI669" s="0" t="s">
        <v>7693</v>
      </c>
      <c r="AJ669" s="0" t="n">
        <v>0</v>
      </c>
      <c r="AK669" s="0" t="s">
        <v>2118</v>
      </c>
      <c r="AL669" s="0" t="n">
        <f aca="false">FALSE()</f>
        <v>0</v>
      </c>
      <c r="AM669" s="0" t="n">
        <f aca="false">TRUE()</f>
        <v>1</v>
      </c>
      <c r="AN669" s="0" t="n">
        <f aca="false">FALSE()</f>
        <v>0</v>
      </c>
      <c r="AO669" s="0" t="n">
        <f aca="false">FALSE()</f>
        <v>0</v>
      </c>
      <c r="AP669" s="0" t="n">
        <f aca="false">FALSE()</f>
        <v>0</v>
      </c>
      <c r="AQ669" s="380" t="n">
        <v>43682.6888888889</v>
      </c>
      <c r="AR669" s="380" t="n">
        <v>42762.125</v>
      </c>
      <c r="AS669" s="0" t="s">
        <v>7694</v>
      </c>
      <c r="AT669" s="0" t="s">
        <v>2170</v>
      </c>
      <c r="AU669" s="0" t="s">
        <v>2170</v>
      </c>
    </row>
    <row r="670" customFormat="false" ht="15" hidden="true" customHeight="false" outlineLevel="0" collapsed="false">
      <c r="A670" s="0" t="s">
        <v>7695</v>
      </c>
      <c r="B670" s="0" t="s">
        <v>7696</v>
      </c>
      <c r="C670" s="0" t="s">
        <v>7697</v>
      </c>
      <c r="D670" s="0" t="s">
        <v>2297</v>
      </c>
      <c r="E670" s="0" t="s">
        <v>7695</v>
      </c>
      <c r="F670" s="0" t="n">
        <v>1</v>
      </c>
      <c r="G670" s="0" t="s">
        <v>2298</v>
      </c>
      <c r="H670" s="0" t="s">
        <v>2170</v>
      </c>
      <c r="I670" s="0" t="s">
        <v>2170</v>
      </c>
      <c r="J670" s="0" t="s">
        <v>2170</v>
      </c>
      <c r="K670" s="0" t="s">
        <v>2170</v>
      </c>
      <c r="L670" s="0" t="s">
        <v>2170</v>
      </c>
      <c r="M670" s="0" t="s">
        <v>2170</v>
      </c>
      <c r="N670" s="0" t="n">
        <f aca="false">FALSE()</f>
        <v>0</v>
      </c>
      <c r="O670" s="0" t="s">
        <v>7698</v>
      </c>
      <c r="P670" s="0" t="s">
        <v>2300</v>
      </c>
      <c r="Q670" s="380" t="n">
        <v>37846.1666666667</v>
      </c>
      <c r="R670" s="0" t="n">
        <v>50273887</v>
      </c>
      <c r="S670" s="0" t="s">
        <v>2301</v>
      </c>
      <c r="T670" s="0" t="s">
        <v>2302</v>
      </c>
      <c r="U670" s="0" t="s">
        <v>610</v>
      </c>
      <c r="V670" s="0" t="n">
        <v>100000000</v>
      </c>
      <c r="W670" s="0" t="s">
        <v>2366</v>
      </c>
      <c r="X670" s="0" t="n">
        <v>4</v>
      </c>
      <c r="Y670" s="0" t="n">
        <f aca="false">FALSE()</f>
        <v>0</v>
      </c>
      <c r="Z670" s="0" t="n">
        <f aca="false">FALSE()</f>
        <v>0</v>
      </c>
      <c r="AA670" s="0" t="n">
        <f aca="false">FALSE()</f>
        <v>0</v>
      </c>
      <c r="AB670" s="0" t="n">
        <f aca="false">FALSE()</f>
        <v>0</v>
      </c>
      <c r="AC670" s="0" t="n">
        <v>1</v>
      </c>
      <c r="AD670" s="0" t="s">
        <v>2129</v>
      </c>
      <c r="AE670" s="0" t="n">
        <f aca="false">TRUE()</f>
        <v>1</v>
      </c>
      <c r="AF670" s="0" t="s">
        <v>7699</v>
      </c>
      <c r="AG670" s="0" t="n">
        <v>2</v>
      </c>
      <c r="AH670" s="0" t="s">
        <v>7700</v>
      </c>
      <c r="AI670" s="0" t="s">
        <v>7701</v>
      </c>
      <c r="AJ670" s="0" t="n">
        <v>0</v>
      </c>
      <c r="AK670" s="0" t="s">
        <v>2118</v>
      </c>
      <c r="AL670" s="0" t="n">
        <f aca="false">FALSE()</f>
        <v>0</v>
      </c>
      <c r="AM670" s="0" t="n">
        <f aca="false">TRUE()</f>
        <v>1</v>
      </c>
      <c r="AN670" s="0" t="n">
        <f aca="false">FALSE()</f>
        <v>0</v>
      </c>
      <c r="AO670" s="0" t="n">
        <f aca="false">FALSE()</f>
        <v>0</v>
      </c>
      <c r="AP670" s="0" t="n">
        <f aca="false">FALSE()</f>
        <v>0</v>
      </c>
      <c r="AQ670" s="380" t="n">
        <v>43627.6875</v>
      </c>
      <c r="AR670" s="380" t="n">
        <v>37846.1666666667</v>
      </c>
      <c r="AS670" s="0" t="s">
        <v>7702</v>
      </c>
      <c r="AT670" s="0" t="s">
        <v>2170</v>
      </c>
      <c r="AU670" s="0" t="s">
        <v>2170</v>
      </c>
    </row>
    <row r="671" customFormat="false" ht="15" hidden="true" customHeight="false" outlineLevel="0" collapsed="false">
      <c r="A671" s="0" t="s">
        <v>7703</v>
      </c>
      <c r="B671" s="0" t="s">
        <v>7704</v>
      </c>
      <c r="C671" s="0" t="s">
        <v>7705</v>
      </c>
      <c r="D671" s="0" t="s">
        <v>2297</v>
      </c>
      <c r="E671" s="0" t="s">
        <v>7703</v>
      </c>
      <c r="F671" s="0" t="n">
        <v>1</v>
      </c>
      <c r="G671" s="0" t="s">
        <v>2298</v>
      </c>
      <c r="H671" s="0" t="s">
        <v>2170</v>
      </c>
      <c r="I671" s="0" t="s">
        <v>2170</v>
      </c>
      <c r="J671" s="0" t="s">
        <v>2170</v>
      </c>
      <c r="K671" s="0" t="s">
        <v>2170</v>
      </c>
      <c r="L671" s="0" t="s">
        <v>2170</v>
      </c>
      <c r="M671" s="0" t="s">
        <v>2170</v>
      </c>
      <c r="N671" s="0" t="n">
        <f aca="false">FALSE()</f>
        <v>0</v>
      </c>
      <c r="O671" s="0" t="s">
        <v>7706</v>
      </c>
      <c r="P671" s="0" t="s">
        <v>2300</v>
      </c>
      <c r="Q671" s="380" t="n">
        <v>25569.125</v>
      </c>
      <c r="R671" s="0" t="n">
        <v>134627369</v>
      </c>
      <c r="S671" s="0" t="s">
        <v>2301</v>
      </c>
      <c r="T671" s="0" t="s">
        <v>2302</v>
      </c>
      <c r="U671" s="0" t="s">
        <v>2116</v>
      </c>
      <c r="V671" s="0" t="n">
        <v>400000000</v>
      </c>
      <c r="W671" s="0" t="s">
        <v>2366</v>
      </c>
      <c r="X671" s="0" t="n">
        <v>4</v>
      </c>
      <c r="Y671" s="0" t="n">
        <f aca="false">FALSE()</f>
        <v>0</v>
      </c>
      <c r="Z671" s="0" t="n">
        <f aca="false">FALSE()</f>
        <v>0</v>
      </c>
      <c r="AA671" s="0" t="n">
        <f aca="false">FALSE()</f>
        <v>0</v>
      </c>
      <c r="AB671" s="0" t="n">
        <f aca="false">TRUE()</f>
        <v>1</v>
      </c>
      <c r="AC671" s="0" t="n">
        <v>1</v>
      </c>
      <c r="AD671" s="0" t="s">
        <v>2129</v>
      </c>
      <c r="AE671" s="0" t="n">
        <f aca="false">TRUE()</f>
        <v>1</v>
      </c>
      <c r="AF671" s="0" t="s">
        <v>7707</v>
      </c>
      <c r="AG671" s="0" t="n">
        <v>2</v>
      </c>
      <c r="AH671" s="0" t="s">
        <v>7708</v>
      </c>
      <c r="AI671" s="0" t="s">
        <v>7709</v>
      </c>
      <c r="AJ671" s="0" t="n">
        <v>0</v>
      </c>
      <c r="AK671" s="0" t="s">
        <v>2118</v>
      </c>
      <c r="AL671" s="0" t="n">
        <f aca="false">FALSE()</f>
        <v>0</v>
      </c>
      <c r="AM671" s="0" t="n">
        <f aca="false">TRUE()</f>
        <v>1</v>
      </c>
      <c r="AN671" s="0" t="n">
        <f aca="false">FALSE()</f>
        <v>0</v>
      </c>
      <c r="AO671" s="0" t="n">
        <f aca="false">FALSE()</f>
        <v>0</v>
      </c>
      <c r="AP671" s="0" t="n">
        <f aca="false">FALSE()</f>
        <v>0</v>
      </c>
      <c r="AQ671" s="380" t="n">
        <v>43969.6652777778</v>
      </c>
      <c r="AR671" s="380" t="n">
        <v>43969.4166666667</v>
      </c>
      <c r="AS671" s="0" t="s">
        <v>7710</v>
      </c>
      <c r="AT671" s="0" t="s">
        <v>2170</v>
      </c>
      <c r="AU671" s="0" t="s">
        <v>2170</v>
      </c>
    </row>
    <row r="672" customFormat="false" ht="15" hidden="true" customHeight="false" outlineLevel="0" collapsed="false">
      <c r="A672" s="0" t="s">
        <v>7711</v>
      </c>
      <c r="B672" s="0" t="s">
        <v>7712</v>
      </c>
      <c r="C672" s="0" t="s">
        <v>7713</v>
      </c>
      <c r="D672" s="0" t="s">
        <v>2297</v>
      </c>
      <c r="E672" s="0" t="s">
        <v>7711</v>
      </c>
      <c r="F672" s="0" t="n">
        <v>1</v>
      </c>
      <c r="G672" s="0" t="s">
        <v>2298</v>
      </c>
      <c r="H672" s="0" t="s">
        <v>2170</v>
      </c>
      <c r="I672" s="0" t="s">
        <v>2170</v>
      </c>
      <c r="J672" s="0" t="s">
        <v>2170</v>
      </c>
      <c r="K672" s="0" t="s">
        <v>2170</v>
      </c>
      <c r="L672" s="0" t="s">
        <v>2170</v>
      </c>
      <c r="M672" s="0" t="s">
        <v>2170</v>
      </c>
      <c r="N672" s="0" t="n">
        <f aca="false">FALSE()</f>
        <v>0</v>
      </c>
      <c r="O672" s="0" t="s">
        <v>7714</v>
      </c>
      <c r="P672" s="0" t="s">
        <v>2300</v>
      </c>
      <c r="Q672" s="380" t="n">
        <v>33359.1666666667</v>
      </c>
      <c r="R672" s="0" t="n">
        <v>141210015</v>
      </c>
      <c r="S672" s="0" t="s">
        <v>2301</v>
      </c>
      <c r="T672" s="0" t="s">
        <v>2302</v>
      </c>
      <c r="U672" s="0" t="s">
        <v>2330</v>
      </c>
      <c r="V672" s="0" t="n">
        <v>30000000</v>
      </c>
      <c r="W672" s="0" t="s">
        <v>2312</v>
      </c>
      <c r="X672" s="0" t="n">
        <v>4</v>
      </c>
      <c r="Y672" s="0" t="n">
        <f aca="false">FALSE()</f>
        <v>0</v>
      </c>
      <c r="Z672" s="0" t="n">
        <f aca="false">FALSE()</f>
        <v>0</v>
      </c>
      <c r="AA672" s="0" t="n">
        <f aca="false">FALSE()</f>
        <v>0</v>
      </c>
      <c r="AB672" s="0" t="n">
        <f aca="false">FALSE()</f>
        <v>0</v>
      </c>
      <c r="AC672" s="0" t="n">
        <v>1</v>
      </c>
      <c r="AD672" s="0" t="s">
        <v>2129</v>
      </c>
      <c r="AE672" s="0" t="n">
        <f aca="false">TRUE()</f>
        <v>1</v>
      </c>
      <c r="AF672" s="0" t="s">
        <v>7715</v>
      </c>
      <c r="AG672" s="0" t="n">
        <v>2</v>
      </c>
      <c r="AH672" s="0" t="s">
        <v>7716</v>
      </c>
      <c r="AI672" s="0" t="s">
        <v>7717</v>
      </c>
      <c r="AJ672" s="0" t="n">
        <v>0</v>
      </c>
      <c r="AK672" s="0" t="s">
        <v>2118</v>
      </c>
      <c r="AL672" s="0" t="n">
        <f aca="false">FALSE()</f>
        <v>0</v>
      </c>
      <c r="AM672" s="0" t="n">
        <f aca="false">TRUE()</f>
        <v>1</v>
      </c>
      <c r="AN672" s="0" t="n">
        <f aca="false">FALSE()</f>
        <v>0</v>
      </c>
      <c r="AO672" s="0" t="n">
        <f aca="false">FALSE()</f>
        <v>0</v>
      </c>
      <c r="AP672" s="0" t="n">
        <f aca="false">FALSE()</f>
        <v>0</v>
      </c>
      <c r="AQ672" s="380" t="n">
        <v>43627.6805555556</v>
      </c>
      <c r="AR672" s="380" t="n">
        <v>33375.1666666667</v>
      </c>
      <c r="AS672" s="0" t="s">
        <v>7718</v>
      </c>
      <c r="AT672" s="0" t="s">
        <v>2170</v>
      </c>
      <c r="AU672" s="0" t="s">
        <v>2170</v>
      </c>
    </row>
    <row r="673" customFormat="false" ht="15" hidden="true" customHeight="false" outlineLevel="0" collapsed="false">
      <c r="A673" s="0" t="s">
        <v>7719</v>
      </c>
      <c r="B673" s="0" t="s">
        <v>7720</v>
      </c>
      <c r="C673" s="0" t="s">
        <v>7721</v>
      </c>
      <c r="D673" s="0" t="s">
        <v>2297</v>
      </c>
      <c r="E673" s="0" t="s">
        <v>7719</v>
      </c>
      <c r="F673" s="0" t="n">
        <v>1</v>
      </c>
      <c r="G673" s="0" t="s">
        <v>2298</v>
      </c>
      <c r="H673" s="0" t="s">
        <v>2170</v>
      </c>
      <c r="I673" s="0" t="s">
        <v>2170</v>
      </c>
      <c r="J673" s="0" t="s">
        <v>2170</v>
      </c>
      <c r="K673" s="0" t="s">
        <v>2170</v>
      </c>
      <c r="L673" s="0" t="s">
        <v>2170</v>
      </c>
      <c r="M673" s="0" t="s">
        <v>2170</v>
      </c>
      <c r="N673" s="0" t="n">
        <f aca="false">FALSE()</f>
        <v>0</v>
      </c>
      <c r="O673" s="0" t="s">
        <v>7722</v>
      </c>
      <c r="P673" s="0" t="s">
        <v>2300</v>
      </c>
      <c r="Q673" s="380" t="n">
        <v>27697.125</v>
      </c>
      <c r="R673" s="0" t="n">
        <v>98929503</v>
      </c>
      <c r="S673" s="0" t="s">
        <v>2301</v>
      </c>
      <c r="T673" s="0" t="s">
        <v>2302</v>
      </c>
      <c r="U673" s="0" t="s">
        <v>2574</v>
      </c>
      <c r="V673" s="0" t="n">
        <v>360000000</v>
      </c>
      <c r="W673" s="0" t="s">
        <v>3401</v>
      </c>
      <c r="X673" s="0" t="n">
        <v>4</v>
      </c>
      <c r="Y673" s="0" t="n">
        <f aca="false">FALSE()</f>
        <v>0</v>
      </c>
      <c r="Z673" s="0" t="n">
        <f aca="false">FALSE()</f>
        <v>0</v>
      </c>
      <c r="AA673" s="0" t="n">
        <f aca="false">FALSE()</f>
        <v>0</v>
      </c>
      <c r="AB673" s="0" t="n">
        <f aca="false">FALSE()</f>
        <v>0</v>
      </c>
      <c r="AC673" s="0" t="n">
        <v>1</v>
      </c>
      <c r="AD673" s="0" t="s">
        <v>2129</v>
      </c>
      <c r="AE673" s="0" t="n">
        <f aca="false">TRUE()</f>
        <v>1</v>
      </c>
      <c r="AF673" s="0" t="s">
        <v>7723</v>
      </c>
      <c r="AG673" s="0" t="n">
        <v>2</v>
      </c>
      <c r="AH673" s="0" t="s">
        <v>7724</v>
      </c>
      <c r="AI673" s="0" t="s">
        <v>7725</v>
      </c>
      <c r="AJ673" s="0" t="n">
        <v>0</v>
      </c>
      <c r="AK673" s="0" t="s">
        <v>2118</v>
      </c>
      <c r="AL673" s="0" t="n">
        <f aca="false">FALSE()</f>
        <v>0</v>
      </c>
      <c r="AM673" s="0" t="n">
        <f aca="false">TRUE()</f>
        <v>1</v>
      </c>
      <c r="AN673" s="0" t="n">
        <f aca="false">FALSE()</f>
        <v>0</v>
      </c>
      <c r="AO673" s="0" t="n">
        <f aca="false">FALSE()</f>
        <v>0</v>
      </c>
      <c r="AP673" s="0" t="n">
        <f aca="false">FALSE()</f>
        <v>0</v>
      </c>
      <c r="AQ673" s="380" t="n">
        <v>43769.6861111111</v>
      </c>
      <c r="AR673" s="380" t="n">
        <v>43769.4166666667</v>
      </c>
      <c r="AS673" s="0" t="s">
        <v>7726</v>
      </c>
      <c r="AT673" s="0" t="s">
        <v>2170</v>
      </c>
      <c r="AU673" s="0" t="s">
        <v>2170</v>
      </c>
    </row>
    <row r="674" customFormat="false" ht="15" hidden="true" customHeight="false" outlineLevel="0" collapsed="false">
      <c r="A674" s="0" t="s">
        <v>7727</v>
      </c>
      <c r="B674" s="0" t="s">
        <v>7728</v>
      </c>
      <c r="C674" s="0" t="s">
        <v>7729</v>
      </c>
      <c r="D674" s="0" t="s">
        <v>2297</v>
      </c>
      <c r="E674" s="0" t="s">
        <v>7727</v>
      </c>
      <c r="F674" s="0" t="n">
        <v>1</v>
      </c>
      <c r="G674" s="0" t="s">
        <v>2298</v>
      </c>
      <c r="H674" s="0" t="s">
        <v>2170</v>
      </c>
      <c r="I674" s="0" t="s">
        <v>2170</v>
      </c>
      <c r="J674" s="0" t="s">
        <v>2170</v>
      </c>
      <c r="K674" s="0" t="s">
        <v>2170</v>
      </c>
      <c r="L674" s="0" t="s">
        <v>2170</v>
      </c>
      <c r="M674" s="0" t="s">
        <v>2170</v>
      </c>
      <c r="N674" s="0" t="n">
        <f aca="false">FALSE()</f>
        <v>0</v>
      </c>
      <c r="O674" s="0" t="s">
        <v>7730</v>
      </c>
      <c r="P674" s="0" t="s">
        <v>2300</v>
      </c>
      <c r="Q674" s="380" t="n">
        <v>25569.125</v>
      </c>
      <c r="R674" s="0" t="n">
        <v>94458335</v>
      </c>
      <c r="S674" s="0" t="s">
        <v>2301</v>
      </c>
      <c r="T674" s="0" t="s">
        <v>2302</v>
      </c>
      <c r="U674" s="0" t="s">
        <v>2115</v>
      </c>
      <c r="V674" s="0" t="n">
        <v>0</v>
      </c>
      <c r="W674" s="0" t="s">
        <v>2366</v>
      </c>
      <c r="X674" s="0" t="n">
        <v>4</v>
      </c>
      <c r="Y674" s="0" t="n">
        <f aca="false">FALSE()</f>
        <v>0</v>
      </c>
      <c r="Z674" s="0" t="n">
        <f aca="false">FALSE()</f>
        <v>0</v>
      </c>
      <c r="AA674" s="0" t="n">
        <f aca="false">FALSE()</f>
        <v>0</v>
      </c>
      <c r="AB674" s="0" t="n">
        <f aca="false">TRUE()</f>
        <v>1</v>
      </c>
      <c r="AC674" s="0" t="n">
        <v>1</v>
      </c>
      <c r="AD674" s="0" t="s">
        <v>2129</v>
      </c>
      <c r="AE674" s="0" t="n">
        <f aca="false">TRUE()</f>
        <v>1</v>
      </c>
      <c r="AF674" s="0" t="s">
        <v>7731</v>
      </c>
      <c r="AG674" s="0" t="n">
        <v>2</v>
      </c>
      <c r="AH674" s="0" t="s">
        <v>7732</v>
      </c>
      <c r="AI674" s="0" t="s">
        <v>7733</v>
      </c>
      <c r="AJ674" s="0" t="n">
        <v>0</v>
      </c>
      <c r="AK674" s="0" t="s">
        <v>2118</v>
      </c>
      <c r="AL674" s="0" t="n">
        <f aca="false">FALSE()</f>
        <v>0</v>
      </c>
      <c r="AM674" s="0" t="n">
        <f aca="false">TRUE()</f>
        <v>1</v>
      </c>
      <c r="AN674" s="0" t="n">
        <f aca="false">FALSE()</f>
        <v>0</v>
      </c>
      <c r="AO674" s="0" t="n">
        <f aca="false">FALSE()</f>
        <v>0</v>
      </c>
      <c r="AP674" s="0" t="n">
        <f aca="false">FALSE()</f>
        <v>0</v>
      </c>
      <c r="AQ674" s="380" t="n">
        <v>43123.7354166667</v>
      </c>
      <c r="AR674" s="380" t="n">
        <v>41596.1666666667</v>
      </c>
      <c r="AS674" s="0" t="s">
        <v>7734</v>
      </c>
      <c r="AT674" s="0" t="s">
        <v>2170</v>
      </c>
      <c r="AU674" s="0" t="s">
        <v>2170</v>
      </c>
    </row>
    <row r="675" customFormat="false" ht="15" hidden="true" customHeight="false" outlineLevel="0" collapsed="false">
      <c r="A675" s="0" t="s">
        <v>7735</v>
      </c>
      <c r="B675" s="0" t="s">
        <v>7736</v>
      </c>
      <c r="C675" s="0" t="s">
        <v>7737</v>
      </c>
      <c r="D675" s="0" t="s">
        <v>2297</v>
      </c>
      <c r="E675" s="0" t="s">
        <v>7735</v>
      </c>
      <c r="F675" s="0" t="n">
        <v>1</v>
      </c>
      <c r="G675" s="0" t="s">
        <v>2298</v>
      </c>
      <c r="H675" s="0" t="s">
        <v>2170</v>
      </c>
      <c r="I675" s="0" t="s">
        <v>2170</v>
      </c>
      <c r="J675" s="0" t="s">
        <v>2170</v>
      </c>
      <c r="K675" s="0" t="s">
        <v>2170</v>
      </c>
      <c r="L675" s="0" t="s">
        <v>2170</v>
      </c>
      <c r="M675" s="0" t="s">
        <v>2170</v>
      </c>
      <c r="N675" s="0" t="n">
        <f aca="false">FALSE()</f>
        <v>0</v>
      </c>
      <c r="O675" s="0" t="s">
        <v>7738</v>
      </c>
      <c r="P675" s="0" t="s">
        <v>2300</v>
      </c>
      <c r="Q675" s="380" t="n">
        <v>39059.125</v>
      </c>
      <c r="R675" s="0" t="n">
        <v>16281038</v>
      </c>
      <c r="S675" s="0" t="s">
        <v>2301</v>
      </c>
      <c r="T675" s="0" t="s">
        <v>2302</v>
      </c>
      <c r="U675" s="0" t="s">
        <v>2115</v>
      </c>
      <c r="V675" s="0" t="n">
        <v>0</v>
      </c>
      <c r="W675" s="0" t="s">
        <v>2312</v>
      </c>
      <c r="X675" s="0" t="n">
        <v>4</v>
      </c>
      <c r="Y675" s="0" t="n">
        <f aca="false">FALSE()</f>
        <v>0</v>
      </c>
      <c r="Z675" s="0" t="n">
        <f aca="false">FALSE()</f>
        <v>0</v>
      </c>
      <c r="AA675" s="0" t="n">
        <f aca="false">FALSE()</f>
        <v>0</v>
      </c>
      <c r="AB675" s="0" t="n">
        <f aca="false">TRUE()</f>
        <v>1</v>
      </c>
      <c r="AC675" s="0" t="n">
        <v>1</v>
      </c>
      <c r="AD675" s="0" t="s">
        <v>2129</v>
      </c>
      <c r="AE675" s="0" t="n">
        <f aca="false">TRUE()</f>
        <v>1</v>
      </c>
      <c r="AF675" s="0" t="s">
        <v>7739</v>
      </c>
      <c r="AG675" s="0" t="n">
        <v>2</v>
      </c>
      <c r="AH675" s="0" t="s">
        <v>7740</v>
      </c>
      <c r="AI675" s="0" t="s">
        <v>7741</v>
      </c>
      <c r="AJ675" s="0" t="n">
        <v>0</v>
      </c>
      <c r="AK675" s="0" t="s">
        <v>2118</v>
      </c>
      <c r="AL675" s="0" t="n">
        <f aca="false">FALSE()</f>
        <v>0</v>
      </c>
      <c r="AM675" s="0" t="n">
        <f aca="false">TRUE()</f>
        <v>1</v>
      </c>
      <c r="AN675" s="0" t="n">
        <f aca="false">FALSE()</f>
        <v>0</v>
      </c>
      <c r="AO675" s="0" t="n">
        <f aca="false">FALSE()</f>
        <v>0</v>
      </c>
      <c r="AP675" s="0" t="n">
        <f aca="false">FALSE()</f>
        <v>0</v>
      </c>
      <c r="AQ675" s="380" t="n">
        <v>43559.6875</v>
      </c>
      <c r="AR675" s="380" t="n">
        <v>39059.125</v>
      </c>
      <c r="AS675" s="0" t="s">
        <v>7742</v>
      </c>
      <c r="AT675" s="0" t="s">
        <v>2170</v>
      </c>
      <c r="AU675" s="0" t="s">
        <v>2170</v>
      </c>
    </row>
    <row r="676" customFormat="false" ht="15" hidden="true" customHeight="false" outlineLevel="0" collapsed="false">
      <c r="A676" s="0" t="s">
        <v>7743</v>
      </c>
      <c r="B676" s="0" t="s">
        <v>7744</v>
      </c>
      <c r="C676" s="0" t="s">
        <v>7745</v>
      </c>
      <c r="D676" s="0" t="s">
        <v>2297</v>
      </c>
      <c r="E676" s="0" t="s">
        <v>7743</v>
      </c>
      <c r="F676" s="0" t="n">
        <v>1</v>
      </c>
      <c r="G676" s="0" t="s">
        <v>2298</v>
      </c>
      <c r="H676" s="0" t="s">
        <v>2170</v>
      </c>
      <c r="I676" s="0" t="s">
        <v>2170</v>
      </c>
      <c r="J676" s="0" t="s">
        <v>2170</v>
      </c>
      <c r="K676" s="0" t="s">
        <v>2170</v>
      </c>
      <c r="L676" s="0" t="s">
        <v>2170</v>
      </c>
      <c r="M676" s="0" t="s">
        <v>2170</v>
      </c>
      <c r="N676" s="0" t="n">
        <f aca="false">FALSE()</f>
        <v>0</v>
      </c>
      <c r="O676" s="0" t="s">
        <v>7746</v>
      </c>
      <c r="P676" s="0" t="s">
        <v>2300</v>
      </c>
      <c r="Q676" s="380" t="n">
        <v>25569.125</v>
      </c>
      <c r="R676" s="0" t="n">
        <v>207787116</v>
      </c>
      <c r="S676" s="0" t="s">
        <v>2301</v>
      </c>
      <c r="T676" s="0" t="s">
        <v>2302</v>
      </c>
      <c r="U676" s="0" t="s">
        <v>2330</v>
      </c>
      <c r="V676" s="0" t="n">
        <v>600000000</v>
      </c>
      <c r="W676" s="0" t="s">
        <v>2366</v>
      </c>
      <c r="X676" s="0" t="n">
        <v>4</v>
      </c>
      <c r="Y676" s="0" t="n">
        <f aca="false">FALSE()</f>
        <v>0</v>
      </c>
      <c r="Z676" s="0" t="n">
        <f aca="false">FALSE()</f>
        <v>0</v>
      </c>
      <c r="AA676" s="0" t="n">
        <f aca="false">FALSE()</f>
        <v>0</v>
      </c>
      <c r="AB676" s="0" t="n">
        <f aca="false">TRUE()</f>
        <v>1</v>
      </c>
      <c r="AC676" s="0" t="n">
        <v>1</v>
      </c>
      <c r="AD676" s="0" t="s">
        <v>2129</v>
      </c>
      <c r="AE676" s="0" t="n">
        <f aca="false">TRUE()</f>
        <v>1</v>
      </c>
      <c r="AF676" s="0" t="s">
        <v>7747</v>
      </c>
      <c r="AG676" s="0" t="n">
        <v>2</v>
      </c>
      <c r="AH676" s="0" t="s">
        <v>7748</v>
      </c>
      <c r="AI676" s="0" t="s">
        <v>7749</v>
      </c>
      <c r="AJ676" s="0" t="n">
        <v>0</v>
      </c>
      <c r="AK676" s="0" t="s">
        <v>2118</v>
      </c>
      <c r="AL676" s="0" t="n">
        <f aca="false">FALSE()</f>
        <v>0</v>
      </c>
      <c r="AM676" s="0" t="n">
        <f aca="false">TRUE()</f>
        <v>1</v>
      </c>
      <c r="AN676" s="0" t="n">
        <f aca="false">FALSE()</f>
        <v>0</v>
      </c>
      <c r="AO676" s="0" t="n">
        <f aca="false">FALSE()</f>
        <v>0</v>
      </c>
      <c r="AP676" s="0" t="n">
        <f aca="false">FALSE()</f>
        <v>0</v>
      </c>
      <c r="AQ676" s="380" t="n">
        <v>43969.6465277778</v>
      </c>
      <c r="AR676" s="380" t="n">
        <v>43969.4166666667</v>
      </c>
      <c r="AS676" s="0" t="s">
        <v>7750</v>
      </c>
      <c r="AT676" s="0" t="s">
        <v>2170</v>
      </c>
      <c r="AU676" s="0" t="s">
        <v>2170</v>
      </c>
    </row>
    <row r="677" customFormat="false" ht="15" hidden="true" customHeight="false" outlineLevel="0" collapsed="false">
      <c r="A677" s="0" t="s">
        <v>7751</v>
      </c>
      <c r="B677" s="0" t="s">
        <v>7752</v>
      </c>
      <c r="C677" s="0" t="s">
        <v>7753</v>
      </c>
      <c r="D677" s="0" t="s">
        <v>2297</v>
      </c>
      <c r="E677" s="0" t="s">
        <v>7751</v>
      </c>
      <c r="F677" s="0" t="n">
        <v>1</v>
      </c>
      <c r="G677" s="0" t="s">
        <v>2298</v>
      </c>
      <c r="H677" s="0" t="s">
        <v>2170</v>
      </c>
      <c r="I677" s="0" t="s">
        <v>2170</v>
      </c>
      <c r="J677" s="0" t="s">
        <v>2170</v>
      </c>
      <c r="K677" s="0" t="s">
        <v>2170</v>
      </c>
      <c r="L677" s="0" t="s">
        <v>2170</v>
      </c>
      <c r="M677" s="0" t="s">
        <v>2170</v>
      </c>
      <c r="N677" s="0" t="n">
        <f aca="false">FALSE()</f>
        <v>0</v>
      </c>
      <c r="O677" s="0" t="s">
        <v>7754</v>
      </c>
      <c r="P677" s="0" t="s">
        <v>2300</v>
      </c>
      <c r="Q677" s="380" t="n">
        <v>25569.125</v>
      </c>
      <c r="R677" s="0" t="n">
        <v>18390042</v>
      </c>
      <c r="S677" s="0" t="s">
        <v>2301</v>
      </c>
      <c r="T677" s="0" t="s">
        <v>2302</v>
      </c>
      <c r="U677" s="0" t="s">
        <v>2574</v>
      </c>
      <c r="V677" s="0" t="n">
        <v>50000000</v>
      </c>
      <c r="W677" s="0" t="s">
        <v>2366</v>
      </c>
      <c r="X677" s="0" t="n">
        <v>4</v>
      </c>
      <c r="Y677" s="0" t="n">
        <f aca="false">FALSE()</f>
        <v>0</v>
      </c>
      <c r="Z677" s="0" t="n">
        <f aca="false">FALSE()</f>
        <v>0</v>
      </c>
      <c r="AA677" s="0" t="n">
        <f aca="false">FALSE()</f>
        <v>0</v>
      </c>
      <c r="AB677" s="0" t="n">
        <f aca="false">TRUE()</f>
        <v>1</v>
      </c>
      <c r="AC677" s="0" t="n">
        <v>1</v>
      </c>
      <c r="AD677" s="0" t="s">
        <v>2129</v>
      </c>
      <c r="AE677" s="0" t="n">
        <f aca="false">TRUE()</f>
        <v>1</v>
      </c>
      <c r="AF677" s="0" t="s">
        <v>7755</v>
      </c>
      <c r="AG677" s="0" t="n">
        <v>2</v>
      </c>
      <c r="AH677" s="0" t="s">
        <v>7756</v>
      </c>
      <c r="AI677" s="0" t="s">
        <v>7757</v>
      </c>
      <c r="AJ677" s="0" t="n">
        <v>0</v>
      </c>
      <c r="AK677" s="0" t="s">
        <v>2118</v>
      </c>
      <c r="AL677" s="0" t="n">
        <f aca="false">FALSE()</f>
        <v>0</v>
      </c>
      <c r="AM677" s="0" t="n">
        <f aca="false">TRUE()</f>
        <v>1</v>
      </c>
      <c r="AN677" s="0" t="n">
        <f aca="false">FALSE()</f>
        <v>0</v>
      </c>
      <c r="AO677" s="0" t="n">
        <f aca="false">FALSE()</f>
        <v>0</v>
      </c>
      <c r="AP677" s="0" t="n">
        <f aca="false">TRUE()</f>
        <v>1</v>
      </c>
      <c r="AQ677" s="380" t="n">
        <v>44837.6486111111</v>
      </c>
      <c r="AR677" s="380" t="n">
        <v>44837.4166666667</v>
      </c>
      <c r="AS677" s="0" t="s">
        <v>7758</v>
      </c>
      <c r="AT677" s="0" t="s">
        <v>2170</v>
      </c>
      <c r="AU677" s="0" t="s">
        <v>2170</v>
      </c>
    </row>
    <row r="678" customFormat="false" ht="15" hidden="true" customHeight="false" outlineLevel="0" collapsed="false">
      <c r="A678" s="0" t="s">
        <v>7759</v>
      </c>
      <c r="B678" s="0" t="s">
        <v>7760</v>
      </c>
      <c r="C678" s="0" t="s">
        <v>7761</v>
      </c>
      <c r="D678" s="0" t="s">
        <v>2297</v>
      </c>
      <c r="E678" s="0" t="s">
        <v>7759</v>
      </c>
      <c r="F678" s="0" t="n">
        <v>1</v>
      </c>
      <c r="G678" s="0" t="s">
        <v>2298</v>
      </c>
      <c r="H678" s="0" t="s">
        <v>2170</v>
      </c>
      <c r="I678" s="0" t="s">
        <v>2170</v>
      </c>
      <c r="J678" s="0" t="s">
        <v>2170</v>
      </c>
      <c r="K678" s="0" t="s">
        <v>2170</v>
      </c>
      <c r="L678" s="0" t="s">
        <v>2170</v>
      </c>
      <c r="M678" s="0" t="s">
        <v>2170</v>
      </c>
      <c r="N678" s="0" t="n">
        <f aca="false">FALSE()</f>
        <v>0</v>
      </c>
      <c r="O678" s="0" t="s">
        <v>7762</v>
      </c>
      <c r="P678" s="0" t="s">
        <v>2300</v>
      </c>
      <c r="Q678" s="380" t="n">
        <v>40752.1666666667</v>
      </c>
      <c r="R678" s="0" t="n">
        <v>58395419</v>
      </c>
      <c r="S678" s="0" t="s">
        <v>2301</v>
      </c>
      <c r="T678" s="0" t="s">
        <v>2302</v>
      </c>
      <c r="U678" s="0" t="s">
        <v>2330</v>
      </c>
      <c r="V678" s="0" t="n">
        <v>125000000</v>
      </c>
      <c r="W678" s="0" t="s">
        <v>2312</v>
      </c>
      <c r="X678" s="0" t="n">
        <v>4</v>
      </c>
      <c r="Y678" s="0" t="n">
        <f aca="false">FALSE()</f>
        <v>0</v>
      </c>
      <c r="Z678" s="0" t="n">
        <f aca="false">FALSE()</f>
        <v>0</v>
      </c>
      <c r="AA678" s="0" t="n">
        <f aca="false">FALSE()</f>
        <v>0</v>
      </c>
      <c r="AB678" s="0" t="n">
        <f aca="false">FALSE()</f>
        <v>0</v>
      </c>
      <c r="AC678" s="0" t="n">
        <v>1</v>
      </c>
      <c r="AD678" s="0" t="s">
        <v>2129</v>
      </c>
      <c r="AE678" s="0" t="n">
        <f aca="false">TRUE()</f>
        <v>1</v>
      </c>
      <c r="AF678" s="0" t="s">
        <v>7763</v>
      </c>
      <c r="AG678" s="0" t="n">
        <v>2</v>
      </c>
      <c r="AH678" s="0" t="s">
        <v>7764</v>
      </c>
      <c r="AI678" s="0" t="s">
        <v>7765</v>
      </c>
      <c r="AJ678" s="0" t="n">
        <v>0</v>
      </c>
      <c r="AK678" s="0" t="s">
        <v>2118</v>
      </c>
      <c r="AL678" s="0" t="n">
        <f aca="false">FALSE()</f>
        <v>0</v>
      </c>
      <c r="AM678" s="0" t="n">
        <f aca="false">TRUE()</f>
        <v>1</v>
      </c>
      <c r="AN678" s="0" t="n">
        <f aca="false">FALSE()</f>
        <v>0</v>
      </c>
      <c r="AO678" s="0" t="n">
        <f aca="false">FALSE()</f>
        <v>0</v>
      </c>
      <c r="AP678" s="0" t="n">
        <f aca="false">FALSE()</f>
        <v>0</v>
      </c>
      <c r="AQ678" s="380" t="n">
        <v>43769.6875</v>
      </c>
      <c r="AR678" s="380" t="n">
        <v>43769.4166666667</v>
      </c>
      <c r="AS678" s="0" t="s">
        <v>7766</v>
      </c>
      <c r="AT678" s="0" t="s">
        <v>2170</v>
      </c>
      <c r="AU678" s="0" t="s">
        <v>2170</v>
      </c>
    </row>
    <row r="679" customFormat="false" ht="15" hidden="true" customHeight="false" outlineLevel="0" collapsed="false">
      <c r="A679" s="0" t="s">
        <v>7767</v>
      </c>
      <c r="B679" s="0" t="s">
        <v>7768</v>
      </c>
      <c r="C679" s="0" t="s">
        <v>7769</v>
      </c>
      <c r="D679" s="0" t="s">
        <v>2297</v>
      </c>
      <c r="E679" s="0" t="s">
        <v>7767</v>
      </c>
      <c r="F679" s="0" t="n">
        <v>1</v>
      </c>
      <c r="G679" s="0" t="s">
        <v>2298</v>
      </c>
      <c r="H679" s="0" t="s">
        <v>2170</v>
      </c>
      <c r="I679" s="0" t="s">
        <v>2170</v>
      </c>
      <c r="J679" s="0" t="s">
        <v>2170</v>
      </c>
      <c r="K679" s="0" t="s">
        <v>2170</v>
      </c>
      <c r="L679" s="0" t="s">
        <v>2170</v>
      </c>
      <c r="M679" s="0" t="s">
        <v>2170</v>
      </c>
      <c r="N679" s="0" t="n">
        <f aca="false">FALSE()</f>
        <v>0</v>
      </c>
      <c r="O679" s="0" t="s">
        <v>7770</v>
      </c>
      <c r="P679" s="0" t="s">
        <v>2300</v>
      </c>
      <c r="Q679" s="380" t="n">
        <v>38478.1666666667</v>
      </c>
      <c r="R679" s="0" t="n">
        <v>146539590</v>
      </c>
      <c r="S679" s="0" t="s">
        <v>2301</v>
      </c>
      <c r="T679" s="0" t="s">
        <v>2302</v>
      </c>
      <c r="U679" s="0" t="s">
        <v>2330</v>
      </c>
      <c r="V679" s="0" t="n">
        <v>300000000</v>
      </c>
      <c r="W679" s="0" t="s">
        <v>2312</v>
      </c>
      <c r="X679" s="0" t="n">
        <v>4</v>
      </c>
      <c r="Y679" s="0" t="n">
        <f aca="false">FALSE()</f>
        <v>0</v>
      </c>
      <c r="Z679" s="0" t="n">
        <f aca="false">FALSE()</f>
        <v>0</v>
      </c>
      <c r="AA679" s="0" t="n">
        <f aca="false">FALSE()</f>
        <v>0</v>
      </c>
      <c r="AB679" s="0" t="n">
        <f aca="false">FALSE()</f>
        <v>0</v>
      </c>
      <c r="AC679" s="0" t="n">
        <v>1</v>
      </c>
      <c r="AD679" s="0" t="s">
        <v>2129</v>
      </c>
      <c r="AE679" s="0" t="n">
        <f aca="false">TRUE()</f>
        <v>1</v>
      </c>
      <c r="AF679" s="0" t="s">
        <v>7771</v>
      </c>
      <c r="AG679" s="0" t="n">
        <v>2</v>
      </c>
      <c r="AH679" s="0" t="s">
        <v>7772</v>
      </c>
      <c r="AI679" s="0" t="s">
        <v>7773</v>
      </c>
      <c r="AJ679" s="0" t="n">
        <v>0</v>
      </c>
      <c r="AK679" s="0" t="s">
        <v>2118</v>
      </c>
      <c r="AL679" s="0" t="n">
        <f aca="false">FALSE()</f>
        <v>0</v>
      </c>
      <c r="AM679" s="0" t="n">
        <f aca="false">TRUE()</f>
        <v>1</v>
      </c>
      <c r="AN679" s="0" t="n">
        <f aca="false">FALSE()</f>
        <v>0</v>
      </c>
      <c r="AO679" s="0" t="n">
        <f aca="false">FALSE()</f>
        <v>0</v>
      </c>
      <c r="AP679" s="0" t="n">
        <f aca="false">FALSE()</f>
        <v>0</v>
      </c>
      <c r="AQ679" s="380" t="n">
        <v>43769.6868055556</v>
      </c>
      <c r="AR679" s="380" t="n">
        <v>43769.4166666667</v>
      </c>
      <c r="AS679" s="0" t="s">
        <v>7774</v>
      </c>
      <c r="AT679" s="0" t="s">
        <v>2170</v>
      </c>
      <c r="AU679" s="0" t="s">
        <v>2170</v>
      </c>
    </row>
    <row r="680" customFormat="false" ht="15" hidden="true" customHeight="false" outlineLevel="0" collapsed="false">
      <c r="A680" s="0" t="s">
        <v>7775</v>
      </c>
      <c r="B680" s="0" t="s">
        <v>7776</v>
      </c>
      <c r="C680" s="0" t="s">
        <v>7777</v>
      </c>
      <c r="D680" s="0" t="s">
        <v>2297</v>
      </c>
      <c r="E680" s="0" t="s">
        <v>7775</v>
      </c>
      <c r="F680" s="0" t="n">
        <v>1</v>
      </c>
      <c r="G680" s="0" t="s">
        <v>2298</v>
      </c>
      <c r="H680" s="0" t="s">
        <v>2170</v>
      </c>
      <c r="I680" s="0" t="s">
        <v>2170</v>
      </c>
      <c r="J680" s="0" t="s">
        <v>2170</v>
      </c>
      <c r="K680" s="0" t="s">
        <v>2170</v>
      </c>
      <c r="L680" s="0" t="s">
        <v>2170</v>
      </c>
      <c r="M680" s="0" t="s">
        <v>2170</v>
      </c>
      <c r="N680" s="0" t="n">
        <f aca="false">FALSE()</f>
        <v>0</v>
      </c>
      <c r="O680" s="0" t="s">
        <v>7778</v>
      </c>
      <c r="P680" s="0" t="s">
        <v>2300</v>
      </c>
      <c r="Q680" s="380" t="n">
        <v>25569.125</v>
      </c>
      <c r="R680" s="0" t="n">
        <v>617690708</v>
      </c>
      <c r="S680" s="0" t="s">
        <v>2301</v>
      </c>
      <c r="T680" s="0" t="s">
        <v>2302</v>
      </c>
      <c r="U680" s="0" t="s">
        <v>2116</v>
      </c>
      <c r="V680" s="0" t="n">
        <v>600000000</v>
      </c>
      <c r="W680" s="0" t="s">
        <v>2366</v>
      </c>
      <c r="X680" s="0" t="n">
        <v>4</v>
      </c>
      <c r="Y680" s="0" t="n">
        <f aca="false">FALSE()</f>
        <v>0</v>
      </c>
      <c r="Z680" s="0" t="n">
        <f aca="false">FALSE()</f>
        <v>0</v>
      </c>
      <c r="AA680" s="0" t="n">
        <f aca="false">FALSE()</f>
        <v>0</v>
      </c>
      <c r="AB680" s="0" t="n">
        <f aca="false">TRUE()</f>
        <v>1</v>
      </c>
      <c r="AC680" s="0" t="n">
        <v>1</v>
      </c>
      <c r="AD680" s="0" t="s">
        <v>2129</v>
      </c>
      <c r="AE680" s="0" t="n">
        <f aca="false">TRUE()</f>
        <v>1</v>
      </c>
      <c r="AF680" s="0" t="s">
        <v>7779</v>
      </c>
      <c r="AG680" s="0" t="n">
        <v>2</v>
      </c>
      <c r="AH680" s="0" t="s">
        <v>7780</v>
      </c>
      <c r="AI680" s="0" t="s">
        <v>7781</v>
      </c>
      <c r="AJ680" s="0" t="n">
        <v>0</v>
      </c>
      <c r="AK680" s="0" t="s">
        <v>2118</v>
      </c>
      <c r="AL680" s="0" t="n">
        <f aca="false">FALSE()</f>
        <v>0</v>
      </c>
      <c r="AM680" s="0" t="n">
        <f aca="false">TRUE()</f>
        <v>1</v>
      </c>
      <c r="AN680" s="0" t="n">
        <f aca="false">FALSE()</f>
        <v>0</v>
      </c>
      <c r="AO680" s="0" t="n">
        <f aca="false">FALSE()</f>
        <v>0</v>
      </c>
      <c r="AP680" s="0" t="n">
        <f aca="false">FALSE()</f>
        <v>0</v>
      </c>
      <c r="AQ680" s="380" t="n">
        <v>43123.7291666667</v>
      </c>
      <c r="AR680" s="380" t="n">
        <v>37062.1666666667</v>
      </c>
      <c r="AS680" s="0" t="s">
        <v>7782</v>
      </c>
      <c r="AT680" s="0" t="s">
        <v>2170</v>
      </c>
      <c r="AU680" s="0" t="s">
        <v>2170</v>
      </c>
    </row>
    <row r="681" customFormat="false" ht="15" hidden="true" customHeight="false" outlineLevel="0" collapsed="false">
      <c r="A681" s="0" t="s">
        <v>7783</v>
      </c>
      <c r="B681" s="0" t="s">
        <v>7784</v>
      </c>
      <c r="C681" s="0" t="s">
        <v>7785</v>
      </c>
      <c r="D681" s="0" t="s">
        <v>2297</v>
      </c>
      <c r="E681" s="0" t="s">
        <v>7783</v>
      </c>
      <c r="F681" s="0" t="n">
        <v>1</v>
      </c>
      <c r="G681" s="0" t="s">
        <v>2298</v>
      </c>
      <c r="H681" s="0" t="s">
        <v>2170</v>
      </c>
      <c r="I681" s="0" t="s">
        <v>2170</v>
      </c>
      <c r="J681" s="0" t="s">
        <v>2170</v>
      </c>
      <c r="K681" s="0" t="s">
        <v>2170</v>
      </c>
      <c r="L681" s="0" t="s">
        <v>2170</v>
      </c>
      <c r="M681" s="0" t="s">
        <v>2170</v>
      </c>
      <c r="N681" s="0" t="n">
        <f aca="false">FALSE()</f>
        <v>0</v>
      </c>
      <c r="O681" s="0" t="s">
        <v>7786</v>
      </c>
      <c r="P681" s="0" t="s">
        <v>2300</v>
      </c>
      <c r="Q681" s="380" t="n">
        <v>25630.125</v>
      </c>
      <c r="R681" s="0" t="n">
        <v>511581899</v>
      </c>
      <c r="S681" s="0" t="s">
        <v>2301</v>
      </c>
      <c r="T681" s="0" t="s">
        <v>2302</v>
      </c>
      <c r="U681" s="0" t="s">
        <v>2365</v>
      </c>
      <c r="V681" s="0" t="n">
        <v>2000000000</v>
      </c>
      <c r="W681" s="0" t="s">
        <v>2356</v>
      </c>
      <c r="X681" s="0" t="n">
        <v>4</v>
      </c>
      <c r="Y681" s="0" t="n">
        <f aca="false">FALSE()</f>
        <v>0</v>
      </c>
      <c r="Z681" s="0" t="n">
        <f aca="false">FALSE()</f>
        <v>0</v>
      </c>
      <c r="AA681" s="0" t="n">
        <f aca="false">FALSE()</f>
        <v>0</v>
      </c>
      <c r="AB681" s="0" t="n">
        <f aca="false">TRUE()</f>
        <v>1</v>
      </c>
      <c r="AC681" s="0" t="n">
        <v>1</v>
      </c>
      <c r="AD681" s="0" t="s">
        <v>2129</v>
      </c>
      <c r="AE681" s="0" t="n">
        <f aca="false">TRUE()</f>
        <v>1</v>
      </c>
      <c r="AF681" s="0" t="s">
        <v>7787</v>
      </c>
      <c r="AG681" s="0" t="n">
        <v>2</v>
      </c>
      <c r="AH681" s="0" t="s">
        <v>7788</v>
      </c>
      <c r="AI681" s="0" t="s">
        <v>7789</v>
      </c>
      <c r="AJ681" s="0" t="n">
        <v>0</v>
      </c>
      <c r="AK681" s="0" t="s">
        <v>2118</v>
      </c>
      <c r="AL681" s="0" t="n">
        <f aca="false">FALSE()</f>
        <v>0</v>
      </c>
      <c r="AM681" s="0" t="n">
        <f aca="false">TRUE()</f>
        <v>1</v>
      </c>
      <c r="AN681" s="0" t="n">
        <f aca="false">FALSE()</f>
        <v>0</v>
      </c>
      <c r="AO681" s="0" t="n">
        <f aca="false">FALSE()</f>
        <v>0</v>
      </c>
      <c r="AP681" s="0" t="n">
        <f aca="false">FALSE()</f>
        <v>0</v>
      </c>
      <c r="AQ681" s="380" t="n">
        <v>43123.7291666667</v>
      </c>
      <c r="AR681" s="380" t="n">
        <v>32398.1666666667</v>
      </c>
      <c r="AS681" s="0" t="s">
        <v>7790</v>
      </c>
      <c r="AT681" s="0" t="s">
        <v>2170</v>
      </c>
      <c r="AU681" s="0" t="s">
        <v>2170</v>
      </c>
    </row>
    <row r="682" customFormat="false" ht="15" hidden="true" customHeight="false" outlineLevel="0" collapsed="false">
      <c r="A682" s="0" t="s">
        <v>7791</v>
      </c>
      <c r="B682" s="0" t="s">
        <v>7792</v>
      </c>
      <c r="C682" s="0" t="s">
        <v>7793</v>
      </c>
      <c r="D682" s="0" t="s">
        <v>2297</v>
      </c>
      <c r="E682" s="0" t="s">
        <v>7791</v>
      </c>
      <c r="F682" s="0" t="n">
        <v>1</v>
      </c>
      <c r="G682" s="0" t="s">
        <v>2298</v>
      </c>
      <c r="H682" s="0" t="s">
        <v>2170</v>
      </c>
      <c r="I682" s="0" t="s">
        <v>2170</v>
      </c>
      <c r="J682" s="0" t="s">
        <v>2170</v>
      </c>
      <c r="K682" s="0" t="s">
        <v>2170</v>
      </c>
      <c r="L682" s="0" t="s">
        <v>2170</v>
      </c>
      <c r="M682" s="0" t="s">
        <v>2170</v>
      </c>
      <c r="N682" s="0" t="n">
        <f aca="false">FALSE()</f>
        <v>0</v>
      </c>
      <c r="O682" s="0" t="s">
        <v>7794</v>
      </c>
      <c r="P682" s="0" t="s">
        <v>2300</v>
      </c>
      <c r="Q682" s="380" t="n">
        <v>25569.125</v>
      </c>
      <c r="R682" s="0" t="n">
        <v>314967814</v>
      </c>
      <c r="S682" s="0" t="s">
        <v>2301</v>
      </c>
      <c r="T682" s="0" t="s">
        <v>2302</v>
      </c>
      <c r="U682" s="0" t="s">
        <v>2115</v>
      </c>
      <c r="V682" s="0" t="n">
        <v>0</v>
      </c>
      <c r="W682" s="0" t="s">
        <v>2366</v>
      </c>
      <c r="X682" s="0" t="n">
        <v>4</v>
      </c>
      <c r="Y682" s="0" t="n">
        <f aca="false">FALSE()</f>
        <v>0</v>
      </c>
      <c r="Z682" s="0" t="n">
        <f aca="false">FALSE()</f>
        <v>0</v>
      </c>
      <c r="AA682" s="0" t="n">
        <f aca="false">FALSE()</f>
        <v>0</v>
      </c>
      <c r="AB682" s="0" t="n">
        <f aca="false">TRUE()</f>
        <v>1</v>
      </c>
      <c r="AC682" s="0" t="n">
        <v>1</v>
      </c>
      <c r="AD682" s="0" t="s">
        <v>2129</v>
      </c>
      <c r="AE682" s="0" t="n">
        <f aca="false">TRUE()</f>
        <v>1</v>
      </c>
      <c r="AF682" s="0" t="s">
        <v>7795</v>
      </c>
      <c r="AG682" s="0" t="n">
        <v>2</v>
      </c>
      <c r="AH682" s="0" t="s">
        <v>7796</v>
      </c>
      <c r="AI682" s="0" t="s">
        <v>7797</v>
      </c>
      <c r="AJ682" s="0" t="n">
        <v>0</v>
      </c>
      <c r="AK682" s="0" t="s">
        <v>2118</v>
      </c>
      <c r="AL682" s="0" t="n">
        <f aca="false">FALSE()</f>
        <v>0</v>
      </c>
      <c r="AM682" s="0" t="n">
        <f aca="false">TRUE()</f>
        <v>1</v>
      </c>
      <c r="AN682" s="0" t="n">
        <f aca="false">FALSE()</f>
        <v>0</v>
      </c>
      <c r="AO682" s="0" t="n">
        <f aca="false">FALSE()</f>
        <v>0</v>
      </c>
      <c r="AP682" s="0" t="n">
        <f aca="false">FALSE()</f>
        <v>0</v>
      </c>
      <c r="AQ682" s="380" t="n">
        <v>43123.7291666667</v>
      </c>
      <c r="AR682" s="380" t="n">
        <v>32398.1666666667</v>
      </c>
      <c r="AS682" s="0" t="s">
        <v>7798</v>
      </c>
      <c r="AT682" s="0" t="s">
        <v>2170</v>
      </c>
      <c r="AU682" s="0" t="s">
        <v>2170</v>
      </c>
    </row>
    <row r="683" customFormat="false" ht="15" hidden="true" customHeight="false" outlineLevel="0" collapsed="false">
      <c r="A683" s="0" t="s">
        <v>7799</v>
      </c>
      <c r="B683" s="0" t="s">
        <v>7800</v>
      </c>
      <c r="C683" s="0" t="s">
        <v>7801</v>
      </c>
      <c r="D683" s="0" t="s">
        <v>2297</v>
      </c>
      <c r="E683" s="0" t="s">
        <v>7799</v>
      </c>
      <c r="F683" s="0" t="n">
        <v>1</v>
      </c>
      <c r="G683" s="0" t="s">
        <v>2298</v>
      </c>
      <c r="H683" s="0" t="s">
        <v>2170</v>
      </c>
      <c r="I683" s="0" t="s">
        <v>2170</v>
      </c>
      <c r="J683" s="0" t="s">
        <v>2170</v>
      </c>
      <c r="K683" s="0" t="s">
        <v>2170</v>
      </c>
      <c r="L683" s="0" t="s">
        <v>2170</v>
      </c>
      <c r="M683" s="0" t="s">
        <v>2170</v>
      </c>
      <c r="N683" s="0" t="n">
        <f aca="false">FALSE()</f>
        <v>0</v>
      </c>
      <c r="O683" s="0" t="s">
        <v>7802</v>
      </c>
      <c r="P683" s="0" t="s">
        <v>2300</v>
      </c>
      <c r="Q683" s="380" t="n">
        <v>25569.125</v>
      </c>
      <c r="R683" s="0" t="n">
        <v>0</v>
      </c>
      <c r="S683" s="0" t="s">
        <v>2301</v>
      </c>
      <c r="T683" s="0" t="s">
        <v>2302</v>
      </c>
      <c r="U683" s="0" t="s">
        <v>2116</v>
      </c>
      <c r="V683" s="0" t="n">
        <v>0</v>
      </c>
      <c r="W683" s="0" t="s">
        <v>2321</v>
      </c>
      <c r="X683" s="0" t="n">
        <v>4</v>
      </c>
      <c r="Y683" s="0" t="n">
        <f aca="false">FALSE()</f>
        <v>0</v>
      </c>
      <c r="Z683" s="0" t="n">
        <f aca="false">FALSE()</f>
        <v>0</v>
      </c>
      <c r="AA683" s="0" t="n">
        <f aca="false">FALSE()</f>
        <v>0</v>
      </c>
      <c r="AB683" s="0" t="n">
        <f aca="false">FALSE()</f>
        <v>0</v>
      </c>
      <c r="AC683" s="0" t="n">
        <v>1</v>
      </c>
      <c r="AD683" s="0" t="s">
        <v>2129</v>
      </c>
      <c r="AE683" s="0" t="n">
        <f aca="false">TRUE()</f>
        <v>1</v>
      </c>
      <c r="AF683" s="0" t="s">
        <v>7803</v>
      </c>
      <c r="AG683" s="0" t="n">
        <v>2</v>
      </c>
      <c r="AH683" s="0" t="s">
        <v>7804</v>
      </c>
      <c r="AI683" s="0" t="s">
        <v>7805</v>
      </c>
      <c r="AJ683" s="0" t="n">
        <v>0</v>
      </c>
      <c r="AK683" s="0" t="s">
        <v>2118</v>
      </c>
      <c r="AL683" s="0" t="n">
        <f aca="false">FALSE()</f>
        <v>0</v>
      </c>
      <c r="AM683" s="0" t="n">
        <f aca="false">TRUE()</f>
        <v>1</v>
      </c>
      <c r="AN683" s="0" t="n">
        <f aca="false">FALSE()</f>
        <v>0</v>
      </c>
      <c r="AO683" s="0" t="n">
        <f aca="false">FALSE()</f>
        <v>0</v>
      </c>
      <c r="AP683" s="0" t="n">
        <f aca="false">FALSE()</f>
        <v>0</v>
      </c>
      <c r="AQ683" s="380" t="n">
        <v>44561.6854166667</v>
      </c>
      <c r="AR683" s="380" t="n">
        <v>44561.4166666667</v>
      </c>
      <c r="AS683" s="0" t="s">
        <v>7806</v>
      </c>
      <c r="AT683" s="0" t="s">
        <v>2170</v>
      </c>
      <c r="AU683" s="0" t="s">
        <v>2170</v>
      </c>
    </row>
    <row r="684" customFormat="false" ht="15" hidden="true" customHeight="false" outlineLevel="0" collapsed="false">
      <c r="A684" s="0" t="s">
        <v>7807</v>
      </c>
      <c r="B684" s="0" t="s">
        <v>7808</v>
      </c>
      <c r="C684" s="0" t="s">
        <v>7809</v>
      </c>
      <c r="D684" s="0" t="s">
        <v>2297</v>
      </c>
      <c r="E684" s="0" t="s">
        <v>7807</v>
      </c>
      <c r="F684" s="0" t="n">
        <v>1</v>
      </c>
      <c r="G684" s="0" t="s">
        <v>2298</v>
      </c>
      <c r="H684" s="0" t="s">
        <v>2170</v>
      </c>
      <c r="I684" s="0" t="s">
        <v>2170</v>
      </c>
      <c r="J684" s="0" t="s">
        <v>2170</v>
      </c>
      <c r="K684" s="0" t="s">
        <v>2170</v>
      </c>
      <c r="L684" s="0" t="s">
        <v>2170</v>
      </c>
      <c r="M684" s="0" t="s">
        <v>2170</v>
      </c>
      <c r="N684" s="0" t="n">
        <f aca="false">FALSE()</f>
        <v>0</v>
      </c>
      <c r="O684" s="0" t="s">
        <v>7810</v>
      </c>
      <c r="P684" s="0" t="s">
        <v>2300</v>
      </c>
      <c r="Q684" s="380" t="n">
        <v>25569.125</v>
      </c>
      <c r="R684" s="0" t="n">
        <v>30000000</v>
      </c>
      <c r="S684" s="0" t="s">
        <v>2301</v>
      </c>
      <c r="T684" s="0" t="s">
        <v>2302</v>
      </c>
      <c r="U684" s="0" t="s">
        <v>610</v>
      </c>
      <c r="V684" s="0" t="n">
        <v>7306221</v>
      </c>
      <c r="W684" s="0" t="s">
        <v>2409</v>
      </c>
      <c r="X684" s="0" t="n">
        <v>4</v>
      </c>
      <c r="Y684" s="0" t="n">
        <f aca="false">FALSE()</f>
        <v>0</v>
      </c>
      <c r="Z684" s="0" t="n">
        <f aca="false">FALSE()</f>
        <v>0</v>
      </c>
      <c r="AA684" s="0" t="n">
        <f aca="false">FALSE()</f>
        <v>0</v>
      </c>
      <c r="AB684" s="0" t="n">
        <f aca="false">TRUE()</f>
        <v>1</v>
      </c>
      <c r="AC684" s="0" t="n">
        <v>1</v>
      </c>
      <c r="AD684" s="0" t="s">
        <v>2129</v>
      </c>
      <c r="AE684" s="0" t="n">
        <f aca="false">TRUE()</f>
        <v>1</v>
      </c>
      <c r="AF684" s="0" t="s">
        <v>7811</v>
      </c>
      <c r="AG684" s="0" t="n">
        <v>2</v>
      </c>
      <c r="AH684" s="0" t="s">
        <v>7812</v>
      </c>
      <c r="AI684" s="0" t="s">
        <v>7813</v>
      </c>
      <c r="AJ684" s="0" t="n">
        <v>0</v>
      </c>
      <c r="AK684" s="0" t="s">
        <v>2118</v>
      </c>
      <c r="AL684" s="0" t="n">
        <f aca="false">FALSE()</f>
        <v>0</v>
      </c>
      <c r="AM684" s="0" t="n">
        <f aca="false">TRUE()</f>
        <v>1</v>
      </c>
      <c r="AN684" s="0" t="n">
        <f aca="false">FALSE()</f>
        <v>0</v>
      </c>
      <c r="AO684" s="0" t="n">
        <f aca="false">FALSE()</f>
        <v>0</v>
      </c>
      <c r="AP684" s="0" t="n">
        <f aca="false">FALSE()</f>
        <v>0</v>
      </c>
      <c r="AQ684" s="380" t="n">
        <v>43969.6875</v>
      </c>
      <c r="AR684" s="380" t="n">
        <v>43969.4166666667</v>
      </c>
      <c r="AS684" s="0" t="s">
        <v>7814</v>
      </c>
      <c r="AT684" s="0" t="s">
        <v>2170</v>
      </c>
      <c r="AU684" s="0" t="s">
        <v>2170</v>
      </c>
    </row>
    <row r="685" customFormat="false" ht="15" hidden="true" customHeight="false" outlineLevel="0" collapsed="false">
      <c r="A685" s="0" t="s">
        <v>7815</v>
      </c>
      <c r="B685" s="0" t="s">
        <v>7816</v>
      </c>
      <c r="C685" s="0" t="s">
        <v>7817</v>
      </c>
      <c r="D685" s="0" t="s">
        <v>2297</v>
      </c>
      <c r="E685" s="0" t="s">
        <v>7815</v>
      </c>
      <c r="F685" s="0" t="n">
        <v>1</v>
      </c>
      <c r="G685" s="0" t="s">
        <v>2298</v>
      </c>
      <c r="H685" s="0" t="s">
        <v>2170</v>
      </c>
      <c r="I685" s="0" t="s">
        <v>2170</v>
      </c>
      <c r="J685" s="0" t="s">
        <v>2170</v>
      </c>
      <c r="K685" s="0" t="s">
        <v>2170</v>
      </c>
      <c r="L685" s="0" t="s">
        <v>2170</v>
      </c>
      <c r="M685" s="0" t="s">
        <v>2170</v>
      </c>
      <c r="N685" s="0" t="n">
        <f aca="false">FALSE()</f>
        <v>0</v>
      </c>
      <c r="O685" s="0" t="s">
        <v>7818</v>
      </c>
      <c r="P685" s="0" t="s">
        <v>2300</v>
      </c>
      <c r="Q685" s="380" t="n">
        <v>43363.125</v>
      </c>
      <c r="R685" s="0" t="n">
        <v>473098643</v>
      </c>
      <c r="S685" s="0" t="s">
        <v>2301</v>
      </c>
      <c r="T685" s="0" t="s">
        <v>2302</v>
      </c>
      <c r="U685" s="0" t="s">
        <v>2330</v>
      </c>
      <c r="V685" s="0" t="n">
        <v>0</v>
      </c>
      <c r="W685" s="0" t="s">
        <v>2409</v>
      </c>
      <c r="X685" s="0" t="n">
        <v>4</v>
      </c>
      <c r="Y685" s="0" t="n">
        <f aca="false">FALSE()</f>
        <v>0</v>
      </c>
      <c r="Z685" s="0" t="n">
        <f aca="false">FALSE()</f>
        <v>0</v>
      </c>
      <c r="AA685" s="0" t="n">
        <f aca="false">FALSE()</f>
        <v>0</v>
      </c>
      <c r="AB685" s="0" t="n">
        <f aca="false">FALSE()</f>
        <v>0</v>
      </c>
      <c r="AC685" s="0" t="n">
        <v>1</v>
      </c>
      <c r="AD685" s="0" t="s">
        <v>2129</v>
      </c>
      <c r="AE685" s="0" t="n">
        <f aca="false">TRUE()</f>
        <v>1</v>
      </c>
      <c r="AF685" s="0" t="s">
        <v>7819</v>
      </c>
      <c r="AG685" s="0" t="n">
        <v>2</v>
      </c>
      <c r="AH685" s="0" t="s">
        <v>7820</v>
      </c>
      <c r="AI685" s="0" t="s">
        <v>7821</v>
      </c>
      <c r="AJ685" s="0" t="n">
        <v>0</v>
      </c>
      <c r="AK685" s="0" t="s">
        <v>2118</v>
      </c>
      <c r="AL685" s="0" t="n">
        <f aca="false">FALSE()</f>
        <v>0</v>
      </c>
      <c r="AM685" s="0" t="n">
        <f aca="false">TRUE()</f>
        <v>1</v>
      </c>
      <c r="AN685" s="0" t="n">
        <f aca="false">FALSE()</f>
        <v>0</v>
      </c>
      <c r="AO685" s="0" t="n">
        <f aca="false">FALSE()</f>
        <v>0</v>
      </c>
      <c r="AP685" s="0" t="n">
        <f aca="false">FALSE()</f>
        <v>0</v>
      </c>
      <c r="AQ685" s="380" t="n">
        <v>43559.6875</v>
      </c>
      <c r="AR685" s="380" t="n">
        <v>43363.125</v>
      </c>
      <c r="AS685" s="0" t="s">
        <v>7822</v>
      </c>
      <c r="AT685" s="0" t="s">
        <v>2170</v>
      </c>
      <c r="AU685" s="0" t="s">
        <v>2170</v>
      </c>
    </row>
    <row r="686" customFormat="false" ht="15" hidden="true" customHeight="false" outlineLevel="0" collapsed="false">
      <c r="A686" s="0" t="s">
        <v>7823</v>
      </c>
      <c r="B686" s="0" t="s">
        <v>7824</v>
      </c>
      <c r="C686" s="0" t="s">
        <v>7825</v>
      </c>
      <c r="D686" s="0" t="s">
        <v>2297</v>
      </c>
      <c r="E686" s="0" t="s">
        <v>7823</v>
      </c>
      <c r="F686" s="0" t="n">
        <v>1</v>
      </c>
      <c r="G686" s="0" t="s">
        <v>2298</v>
      </c>
      <c r="H686" s="0" t="s">
        <v>2170</v>
      </c>
      <c r="I686" s="0" t="s">
        <v>2170</v>
      </c>
      <c r="J686" s="0" t="s">
        <v>2170</v>
      </c>
      <c r="K686" s="0" t="s">
        <v>2170</v>
      </c>
      <c r="L686" s="0" t="s">
        <v>2170</v>
      </c>
      <c r="M686" s="0" t="s">
        <v>2170</v>
      </c>
      <c r="N686" s="0" t="n">
        <f aca="false">FALSE()</f>
        <v>0</v>
      </c>
      <c r="O686" s="0" t="s">
        <v>7826</v>
      </c>
      <c r="P686" s="0" t="s">
        <v>2300</v>
      </c>
      <c r="Q686" s="380" t="n">
        <v>41675.1666666667</v>
      </c>
      <c r="R686" s="0" t="n">
        <v>65576238</v>
      </c>
      <c r="S686" s="0" t="s">
        <v>2301</v>
      </c>
      <c r="T686" s="0" t="s">
        <v>2302</v>
      </c>
      <c r="U686" s="0" t="s">
        <v>2365</v>
      </c>
      <c r="V686" s="0" t="n">
        <v>250000000</v>
      </c>
      <c r="W686" s="0" t="s">
        <v>2366</v>
      </c>
      <c r="X686" s="0" t="n">
        <v>4</v>
      </c>
      <c r="Y686" s="0" t="n">
        <f aca="false">FALSE()</f>
        <v>0</v>
      </c>
      <c r="Z686" s="0" t="n">
        <f aca="false">FALSE()</f>
        <v>0</v>
      </c>
      <c r="AA686" s="0" t="n">
        <f aca="false">FALSE()</f>
        <v>0</v>
      </c>
      <c r="AB686" s="0" t="n">
        <f aca="false">FALSE()</f>
        <v>0</v>
      </c>
      <c r="AC686" s="0" t="n">
        <v>1</v>
      </c>
      <c r="AD686" s="0" t="s">
        <v>2129</v>
      </c>
      <c r="AE686" s="0" t="n">
        <f aca="false">TRUE()</f>
        <v>1</v>
      </c>
      <c r="AF686" s="0" t="s">
        <v>7827</v>
      </c>
      <c r="AG686" s="0" t="n">
        <v>2</v>
      </c>
      <c r="AH686" s="0" t="s">
        <v>7828</v>
      </c>
      <c r="AI686" s="0" t="s">
        <v>7829</v>
      </c>
      <c r="AJ686" s="0" t="n">
        <v>0</v>
      </c>
      <c r="AK686" s="0" t="s">
        <v>2118</v>
      </c>
      <c r="AL686" s="0" t="n">
        <f aca="false">FALSE()</f>
        <v>0</v>
      </c>
      <c r="AM686" s="0" t="n">
        <f aca="false">TRUE()</f>
        <v>1</v>
      </c>
      <c r="AN686" s="0" t="n">
        <f aca="false">FALSE()</f>
        <v>0</v>
      </c>
      <c r="AO686" s="0" t="n">
        <f aca="false">FALSE()</f>
        <v>0</v>
      </c>
      <c r="AP686" s="0" t="n">
        <f aca="false">FALSE()</f>
        <v>0</v>
      </c>
      <c r="AQ686" s="380" t="n">
        <v>43769.6875</v>
      </c>
      <c r="AR686" s="380" t="n">
        <v>43769.4166666667</v>
      </c>
      <c r="AS686" s="0" t="s">
        <v>7830</v>
      </c>
      <c r="AT686" s="0" t="s">
        <v>2170</v>
      </c>
      <c r="AU686" s="0" t="s">
        <v>2170</v>
      </c>
    </row>
    <row r="687" customFormat="false" ht="15" hidden="true" customHeight="false" outlineLevel="0" collapsed="false">
      <c r="A687" s="0" t="s">
        <v>7831</v>
      </c>
      <c r="B687" s="0" t="s">
        <v>7832</v>
      </c>
      <c r="C687" s="0" t="s">
        <v>7833</v>
      </c>
      <c r="D687" s="0" t="s">
        <v>2297</v>
      </c>
      <c r="E687" s="0" t="s">
        <v>7831</v>
      </c>
      <c r="F687" s="0" t="n">
        <v>1</v>
      </c>
      <c r="G687" s="0" t="s">
        <v>2298</v>
      </c>
      <c r="H687" s="0" t="s">
        <v>2170</v>
      </c>
      <c r="I687" s="0" t="s">
        <v>2170</v>
      </c>
      <c r="J687" s="0" t="s">
        <v>2170</v>
      </c>
      <c r="K687" s="0" t="s">
        <v>2170</v>
      </c>
      <c r="L687" s="0" t="s">
        <v>2170</v>
      </c>
      <c r="M687" s="0" t="s">
        <v>2170</v>
      </c>
      <c r="N687" s="0" t="n">
        <f aca="false">FALSE()</f>
        <v>0</v>
      </c>
      <c r="O687" s="0" t="s">
        <v>7834</v>
      </c>
      <c r="P687" s="0" t="s">
        <v>2300</v>
      </c>
      <c r="Q687" s="380" t="n">
        <v>33647.125</v>
      </c>
      <c r="R687" s="0" t="n">
        <v>105423844</v>
      </c>
      <c r="S687" s="0" t="s">
        <v>2301</v>
      </c>
      <c r="T687" s="0" t="s">
        <v>2302</v>
      </c>
      <c r="U687" s="0" t="s">
        <v>2115</v>
      </c>
      <c r="V687" s="0" t="n">
        <v>0</v>
      </c>
      <c r="W687" s="0" t="s">
        <v>2366</v>
      </c>
      <c r="X687" s="0" t="n">
        <v>4</v>
      </c>
      <c r="Y687" s="0" t="n">
        <f aca="false">FALSE()</f>
        <v>0</v>
      </c>
      <c r="Z687" s="0" t="n">
        <f aca="false">FALSE()</f>
        <v>0</v>
      </c>
      <c r="AA687" s="0" t="n">
        <f aca="false">FALSE()</f>
        <v>0</v>
      </c>
      <c r="AB687" s="0" t="n">
        <f aca="false">TRUE()</f>
        <v>1</v>
      </c>
      <c r="AC687" s="0" t="n">
        <v>1</v>
      </c>
      <c r="AD687" s="0" t="s">
        <v>2129</v>
      </c>
      <c r="AE687" s="0" t="n">
        <f aca="false">TRUE()</f>
        <v>1</v>
      </c>
      <c r="AF687" s="0" t="s">
        <v>7835</v>
      </c>
      <c r="AG687" s="0" t="n">
        <v>2</v>
      </c>
      <c r="AH687" s="0" t="s">
        <v>7836</v>
      </c>
      <c r="AI687" s="0" t="s">
        <v>7837</v>
      </c>
      <c r="AJ687" s="0" t="n">
        <v>0</v>
      </c>
      <c r="AK687" s="0" t="s">
        <v>2118</v>
      </c>
      <c r="AL687" s="0" t="n">
        <f aca="false">FALSE()</f>
        <v>0</v>
      </c>
      <c r="AM687" s="0" t="n">
        <f aca="false">TRUE()</f>
        <v>1</v>
      </c>
      <c r="AN687" s="0" t="n">
        <f aca="false">FALSE()</f>
        <v>0</v>
      </c>
      <c r="AO687" s="0" t="n">
        <f aca="false">FALSE()</f>
        <v>0</v>
      </c>
      <c r="AP687" s="0" t="n">
        <f aca="false">FALSE()</f>
        <v>0</v>
      </c>
      <c r="AQ687" s="380" t="n">
        <v>43123.7361111111</v>
      </c>
      <c r="AR687" s="380" t="n">
        <v>33647.125</v>
      </c>
      <c r="AS687" s="0" t="s">
        <v>7838</v>
      </c>
      <c r="AT687" s="0" t="s">
        <v>2170</v>
      </c>
      <c r="AU687" s="0" t="s">
        <v>2170</v>
      </c>
    </row>
    <row r="688" customFormat="false" ht="15" hidden="true" customHeight="false" outlineLevel="0" collapsed="false">
      <c r="A688" s="0" t="s">
        <v>7839</v>
      </c>
      <c r="B688" s="0" t="s">
        <v>7840</v>
      </c>
      <c r="C688" s="0" t="s">
        <v>7841</v>
      </c>
      <c r="D688" s="0" t="s">
        <v>2297</v>
      </c>
      <c r="E688" s="0" t="s">
        <v>7839</v>
      </c>
      <c r="F688" s="0" t="n">
        <v>1</v>
      </c>
      <c r="G688" s="0" t="s">
        <v>2298</v>
      </c>
      <c r="H688" s="0" t="s">
        <v>2170</v>
      </c>
      <c r="I688" s="0" t="s">
        <v>2170</v>
      </c>
      <c r="J688" s="0" t="s">
        <v>2170</v>
      </c>
      <c r="K688" s="0" t="s">
        <v>2170</v>
      </c>
      <c r="L688" s="0" t="s">
        <v>2170</v>
      </c>
      <c r="M688" s="0" t="s">
        <v>2170</v>
      </c>
      <c r="N688" s="0" t="n">
        <f aca="false">FALSE()</f>
        <v>0</v>
      </c>
      <c r="O688" s="0" t="s">
        <v>7842</v>
      </c>
      <c r="P688" s="0" t="s">
        <v>2300</v>
      </c>
      <c r="Q688" s="380" t="n">
        <v>25569.125</v>
      </c>
      <c r="R688" s="0" t="n">
        <v>56679597</v>
      </c>
      <c r="S688" s="0" t="s">
        <v>2301</v>
      </c>
      <c r="T688" s="0" t="s">
        <v>2302</v>
      </c>
      <c r="U688" s="0" t="s">
        <v>2114</v>
      </c>
      <c r="V688" s="0" t="n">
        <v>200000000</v>
      </c>
      <c r="W688" s="0" t="s">
        <v>2356</v>
      </c>
      <c r="X688" s="0" t="n">
        <v>4</v>
      </c>
      <c r="Y688" s="0" t="n">
        <f aca="false">FALSE()</f>
        <v>0</v>
      </c>
      <c r="Z688" s="0" t="n">
        <f aca="false">FALSE()</f>
        <v>0</v>
      </c>
      <c r="AA688" s="0" t="n">
        <f aca="false">FALSE()</f>
        <v>0</v>
      </c>
      <c r="AB688" s="0" t="n">
        <f aca="false">TRUE()</f>
        <v>1</v>
      </c>
      <c r="AC688" s="0" t="n">
        <v>1</v>
      </c>
      <c r="AD688" s="0" t="s">
        <v>2129</v>
      </c>
      <c r="AE688" s="0" t="n">
        <f aca="false">TRUE()</f>
        <v>1</v>
      </c>
      <c r="AF688" s="0" t="s">
        <v>7843</v>
      </c>
      <c r="AG688" s="0" t="n">
        <v>2</v>
      </c>
      <c r="AH688" s="0" t="s">
        <v>7844</v>
      </c>
      <c r="AI688" s="0" t="s">
        <v>7845</v>
      </c>
      <c r="AJ688" s="0" t="n">
        <v>0</v>
      </c>
      <c r="AK688" s="0" t="s">
        <v>2118</v>
      </c>
      <c r="AL688" s="0" t="n">
        <f aca="false">FALSE()</f>
        <v>0</v>
      </c>
      <c r="AM688" s="0" t="n">
        <f aca="false">TRUE()</f>
        <v>1</v>
      </c>
      <c r="AN688" s="0" t="n">
        <f aca="false">FALSE()</f>
        <v>0</v>
      </c>
      <c r="AO688" s="0" t="n">
        <f aca="false">FALSE()</f>
        <v>0</v>
      </c>
      <c r="AP688" s="0" t="n">
        <f aca="false">TRUE()</f>
        <v>1</v>
      </c>
      <c r="AQ688" s="380" t="n">
        <v>44760.6805555556</v>
      </c>
      <c r="AR688" s="380" t="n">
        <v>44760.4166666667</v>
      </c>
      <c r="AS688" s="0" t="s">
        <v>7846</v>
      </c>
      <c r="AT688" s="0" t="s">
        <v>2170</v>
      </c>
      <c r="AU688" s="0" t="s">
        <v>2170</v>
      </c>
    </row>
    <row r="689" customFormat="false" ht="15" hidden="true" customHeight="false" outlineLevel="0" collapsed="false">
      <c r="A689" s="0" t="s">
        <v>7847</v>
      </c>
      <c r="B689" s="0" t="s">
        <v>7848</v>
      </c>
      <c r="C689" s="0" t="s">
        <v>7849</v>
      </c>
      <c r="D689" s="0" t="s">
        <v>2297</v>
      </c>
      <c r="E689" s="0" t="s">
        <v>7847</v>
      </c>
      <c r="F689" s="0" t="n">
        <v>1</v>
      </c>
      <c r="G689" s="0" t="s">
        <v>2298</v>
      </c>
      <c r="H689" s="0" t="s">
        <v>2170</v>
      </c>
      <c r="I689" s="0" t="s">
        <v>2170</v>
      </c>
      <c r="J689" s="0" t="s">
        <v>2170</v>
      </c>
      <c r="K689" s="0" t="s">
        <v>2170</v>
      </c>
      <c r="L689" s="0" t="s">
        <v>2170</v>
      </c>
      <c r="M689" s="0" t="s">
        <v>2170</v>
      </c>
      <c r="N689" s="0" t="n">
        <f aca="false">FALSE()</f>
        <v>0</v>
      </c>
      <c r="O689" s="0" t="s">
        <v>7850</v>
      </c>
      <c r="P689" s="0" t="s">
        <v>2300</v>
      </c>
      <c r="Q689" s="380" t="n">
        <v>25569.125</v>
      </c>
      <c r="R689" s="0" t="n">
        <v>39149567</v>
      </c>
      <c r="S689" s="0" t="s">
        <v>2301</v>
      </c>
      <c r="T689" s="0" t="s">
        <v>2302</v>
      </c>
      <c r="U689" s="0" t="s">
        <v>2330</v>
      </c>
      <c r="V689" s="0" t="n">
        <v>0</v>
      </c>
      <c r="W689" s="0" t="s">
        <v>2312</v>
      </c>
      <c r="X689" s="0" t="n">
        <v>4</v>
      </c>
      <c r="Y689" s="0" t="n">
        <f aca="false">FALSE()</f>
        <v>0</v>
      </c>
      <c r="Z689" s="0" t="n">
        <f aca="false">FALSE()</f>
        <v>0</v>
      </c>
      <c r="AA689" s="0" t="n">
        <f aca="false">FALSE()</f>
        <v>0</v>
      </c>
      <c r="AB689" s="0" t="n">
        <f aca="false">FALSE()</f>
        <v>0</v>
      </c>
      <c r="AC689" s="0" t="n">
        <v>1</v>
      </c>
      <c r="AD689" s="0" t="s">
        <v>2129</v>
      </c>
      <c r="AE689" s="0" t="n">
        <f aca="false">TRUE()</f>
        <v>1</v>
      </c>
      <c r="AF689" s="0" t="s">
        <v>7851</v>
      </c>
      <c r="AG689" s="0" t="n">
        <v>2</v>
      </c>
      <c r="AH689" s="0" t="s">
        <v>7852</v>
      </c>
      <c r="AI689" s="0" t="s">
        <v>7853</v>
      </c>
      <c r="AJ689" s="0" t="n">
        <v>0</v>
      </c>
      <c r="AK689" s="0" t="s">
        <v>2118</v>
      </c>
      <c r="AL689" s="0" t="n">
        <f aca="false">FALSE()</f>
        <v>0</v>
      </c>
      <c r="AM689" s="0" t="n">
        <f aca="false">TRUE()</f>
        <v>1</v>
      </c>
      <c r="AN689" s="0" t="n">
        <f aca="false">FALSE()</f>
        <v>0</v>
      </c>
      <c r="AO689" s="0" t="n">
        <f aca="false">FALSE()</f>
        <v>0</v>
      </c>
      <c r="AP689" s="0" t="n">
        <f aca="false">FALSE()</f>
        <v>0</v>
      </c>
      <c r="AQ689" s="380" t="n">
        <v>44041.6875</v>
      </c>
      <c r="AR689" s="380" t="n">
        <v>44041.4166666667</v>
      </c>
      <c r="AS689" s="0" t="s">
        <v>7854</v>
      </c>
      <c r="AT689" s="0" t="s">
        <v>2170</v>
      </c>
      <c r="AU689" s="0" t="s">
        <v>2170</v>
      </c>
    </row>
    <row r="690" customFormat="false" ht="15" hidden="true" customHeight="false" outlineLevel="0" collapsed="false">
      <c r="A690" s="0" t="s">
        <v>7855</v>
      </c>
      <c r="B690" s="0" t="s">
        <v>7856</v>
      </c>
      <c r="C690" s="0" t="s">
        <v>7857</v>
      </c>
      <c r="D690" s="0" t="s">
        <v>2297</v>
      </c>
      <c r="E690" s="0" t="s">
        <v>7855</v>
      </c>
      <c r="F690" s="0" t="n">
        <v>1</v>
      </c>
      <c r="G690" s="0" t="s">
        <v>2298</v>
      </c>
      <c r="H690" s="0" t="s">
        <v>2170</v>
      </c>
      <c r="I690" s="0" t="s">
        <v>2170</v>
      </c>
      <c r="J690" s="0" t="s">
        <v>2170</v>
      </c>
      <c r="K690" s="0" t="s">
        <v>2170</v>
      </c>
      <c r="L690" s="0" t="s">
        <v>2170</v>
      </c>
      <c r="M690" s="0" t="s">
        <v>2170</v>
      </c>
      <c r="N690" s="0" t="n">
        <f aca="false">FALSE()</f>
        <v>0</v>
      </c>
      <c r="O690" s="0" t="s">
        <v>7858</v>
      </c>
      <c r="P690" s="0" t="s">
        <v>2300</v>
      </c>
      <c r="Q690" s="380" t="n">
        <v>25569.125</v>
      </c>
      <c r="R690" s="0" t="n">
        <v>0</v>
      </c>
      <c r="S690" s="0" t="s">
        <v>2301</v>
      </c>
      <c r="T690" s="0" t="s">
        <v>2302</v>
      </c>
      <c r="U690" s="0" t="s">
        <v>2330</v>
      </c>
      <c r="V690" s="0" t="n">
        <v>0</v>
      </c>
      <c r="W690" s="0" t="s">
        <v>2409</v>
      </c>
      <c r="X690" s="0" t="n">
        <v>4</v>
      </c>
      <c r="Y690" s="0" t="n">
        <f aca="false">FALSE()</f>
        <v>0</v>
      </c>
      <c r="Z690" s="0" t="n">
        <f aca="false">FALSE()</f>
        <v>0</v>
      </c>
      <c r="AA690" s="0" t="n">
        <f aca="false">FALSE()</f>
        <v>0</v>
      </c>
      <c r="AB690" s="0" t="n">
        <f aca="false">FALSE()</f>
        <v>0</v>
      </c>
      <c r="AC690" s="0" t="n">
        <v>1</v>
      </c>
      <c r="AD690" s="0" t="s">
        <v>2129</v>
      </c>
      <c r="AE690" s="0" t="n">
        <f aca="false">TRUE()</f>
        <v>1</v>
      </c>
      <c r="AF690" s="0" t="s">
        <v>7859</v>
      </c>
      <c r="AG690" s="0" t="n">
        <v>2</v>
      </c>
      <c r="AH690" s="0" t="s">
        <v>7860</v>
      </c>
      <c r="AI690" s="0" t="s">
        <v>7861</v>
      </c>
      <c r="AJ690" s="0" t="n">
        <v>0</v>
      </c>
      <c r="AK690" s="0" t="s">
        <v>2118</v>
      </c>
      <c r="AL690" s="0" t="n">
        <f aca="false">FALSE()</f>
        <v>0</v>
      </c>
      <c r="AM690" s="0" t="n">
        <f aca="false">TRUE()</f>
        <v>1</v>
      </c>
      <c r="AN690" s="0" t="n">
        <f aca="false">FALSE()</f>
        <v>0</v>
      </c>
      <c r="AO690" s="0" t="n">
        <f aca="false">FALSE()</f>
        <v>0</v>
      </c>
      <c r="AP690" s="0" t="n">
        <f aca="false">TRUE()</f>
        <v>1</v>
      </c>
      <c r="AQ690" s="380" t="n">
        <v>44837.6520833333</v>
      </c>
      <c r="AR690" s="380" t="n">
        <v>44837.4166666667</v>
      </c>
      <c r="AS690" s="0" t="s">
        <v>7862</v>
      </c>
      <c r="AT690" s="0" t="s">
        <v>2170</v>
      </c>
      <c r="AU690" s="0" t="s">
        <v>2170</v>
      </c>
    </row>
    <row r="691" customFormat="false" ht="15" hidden="true" customHeight="false" outlineLevel="0" collapsed="false">
      <c r="A691" s="0" t="s">
        <v>7863</v>
      </c>
      <c r="B691" s="0" t="s">
        <v>7864</v>
      </c>
      <c r="C691" s="0" t="s">
        <v>7865</v>
      </c>
      <c r="D691" s="0" t="s">
        <v>2297</v>
      </c>
      <c r="E691" s="0" t="s">
        <v>7863</v>
      </c>
      <c r="F691" s="0" t="n">
        <v>1</v>
      </c>
      <c r="G691" s="0" t="s">
        <v>2298</v>
      </c>
      <c r="H691" s="0" t="s">
        <v>2170</v>
      </c>
      <c r="I691" s="0" t="s">
        <v>2170</v>
      </c>
      <c r="J691" s="0" t="s">
        <v>2170</v>
      </c>
      <c r="K691" s="0" t="s">
        <v>2170</v>
      </c>
      <c r="L691" s="0" t="s">
        <v>2170</v>
      </c>
      <c r="M691" s="0" t="s">
        <v>2170</v>
      </c>
      <c r="N691" s="0" t="n">
        <f aca="false">FALSE()</f>
        <v>0</v>
      </c>
      <c r="O691" s="0" t="s">
        <v>7866</v>
      </c>
      <c r="P691" s="0" t="s">
        <v>2300</v>
      </c>
      <c r="Q691" s="380" t="n">
        <v>41487.1666666667</v>
      </c>
      <c r="R691" s="0" t="n">
        <v>112258568</v>
      </c>
      <c r="S691" s="0" t="s">
        <v>2301</v>
      </c>
      <c r="T691" s="0" t="s">
        <v>2302</v>
      </c>
      <c r="U691" s="0" t="s">
        <v>2365</v>
      </c>
      <c r="V691" s="0" t="n">
        <v>200000000</v>
      </c>
      <c r="W691" s="0" t="s">
        <v>2312</v>
      </c>
      <c r="X691" s="0" t="n">
        <v>4</v>
      </c>
      <c r="Y691" s="0" t="n">
        <f aca="false">FALSE()</f>
        <v>0</v>
      </c>
      <c r="Z691" s="0" t="n">
        <f aca="false">FALSE()</f>
        <v>0</v>
      </c>
      <c r="AA691" s="0" t="n">
        <f aca="false">FALSE()</f>
        <v>0</v>
      </c>
      <c r="AB691" s="0" t="n">
        <f aca="false">FALSE()</f>
        <v>0</v>
      </c>
      <c r="AC691" s="0" t="n">
        <v>1</v>
      </c>
      <c r="AD691" s="0" t="s">
        <v>2129</v>
      </c>
      <c r="AE691" s="0" t="n">
        <f aca="false">TRUE()</f>
        <v>1</v>
      </c>
      <c r="AF691" s="0" t="s">
        <v>7867</v>
      </c>
      <c r="AG691" s="0" t="n">
        <v>2</v>
      </c>
      <c r="AH691" s="0" t="s">
        <v>7868</v>
      </c>
      <c r="AI691" s="0" t="s">
        <v>7869</v>
      </c>
      <c r="AJ691" s="0" t="n">
        <v>0</v>
      </c>
      <c r="AK691" s="0" t="s">
        <v>2118</v>
      </c>
      <c r="AL691" s="0" t="n">
        <f aca="false">FALSE()</f>
        <v>0</v>
      </c>
      <c r="AM691" s="0" t="n">
        <f aca="false">TRUE()</f>
        <v>1</v>
      </c>
      <c r="AN691" s="0" t="n">
        <f aca="false">FALSE()</f>
        <v>0</v>
      </c>
      <c r="AO691" s="0" t="n">
        <f aca="false">FALSE()</f>
        <v>0</v>
      </c>
      <c r="AP691" s="0" t="n">
        <f aca="false">FALSE()</f>
        <v>0</v>
      </c>
      <c r="AQ691" s="380" t="n">
        <v>43682.6784722222</v>
      </c>
      <c r="AR691" s="380" t="n">
        <v>41487.1666666667</v>
      </c>
      <c r="AS691" s="0" t="s">
        <v>7870</v>
      </c>
      <c r="AT691" s="0" t="s">
        <v>2170</v>
      </c>
      <c r="AU691" s="0" t="s">
        <v>2170</v>
      </c>
    </row>
    <row r="692" customFormat="false" ht="15" hidden="true" customHeight="false" outlineLevel="0" collapsed="false">
      <c r="A692" s="0" t="s">
        <v>973</v>
      </c>
      <c r="B692" s="0" t="s">
        <v>7871</v>
      </c>
      <c r="C692" s="0" t="s">
        <v>970</v>
      </c>
      <c r="D692" s="0" t="s">
        <v>720</v>
      </c>
      <c r="E692" s="0" t="s">
        <v>973</v>
      </c>
      <c r="F692" s="0" t="n">
        <v>10</v>
      </c>
      <c r="G692" s="0" t="s">
        <v>434</v>
      </c>
      <c r="H692" s="0" t="s">
        <v>2596</v>
      </c>
      <c r="I692" s="0" t="s">
        <v>2596</v>
      </c>
      <c r="J692" s="0" t="s">
        <v>2723</v>
      </c>
      <c r="K692" s="0" t="s">
        <v>7872</v>
      </c>
      <c r="L692" s="0" t="s">
        <v>2723</v>
      </c>
      <c r="M692" s="0" t="s">
        <v>2723</v>
      </c>
      <c r="N692" s="0" t="n">
        <f aca="false">TRUE()</f>
        <v>1</v>
      </c>
      <c r="O692" s="0" t="s">
        <v>7873</v>
      </c>
      <c r="P692" s="0" t="s">
        <v>2601</v>
      </c>
      <c r="Q692" s="380" t="n">
        <v>36159.125</v>
      </c>
      <c r="R692" s="0" t="n">
        <v>23673512900</v>
      </c>
      <c r="S692" s="0" t="s">
        <v>601</v>
      </c>
      <c r="T692" s="0" t="s">
        <v>2602</v>
      </c>
      <c r="U692" s="0" t="s">
        <v>2574</v>
      </c>
      <c r="V692" s="0" t="n">
        <v>23673512900</v>
      </c>
      <c r="W692" s="0" t="s">
        <v>7874</v>
      </c>
      <c r="X692" s="0" t="n">
        <v>5</v>
      </c>
      <c r="Y692" s="0" t="n">
        <f aca="false">FALSE()</f>
        <v>0</v>
      </c>
      <c r="Z692" s="0" t="n">
        <f aca="false">TRUE()</f>
        <v>1</v>
      </c>
      <c r="AA692" s="0" t="n">
        <f aca="false">TRUE()</f>
        <v>1</v>
      </c>
      <c r="AB692" s="0" t="n">
        <f aca="false">TRUE()</f>
        <v>1</v>
      </c>
      <c r="AC692" s="0" t="n">
        <v>1</v>
      </c>
      <c r="AD692" s="0" t="s">
        <v>2129</v>
      </c>
      <c r="AE692" s="0" t="n">
        <f aca="false">TRUE()</f>
        <v>1</v>
      </c>
      <c r="AF692" s="0" t="s">
        <v>7875</v>
      </c>
      <c r="AG692" s="0" t="n">
        <v>1</v>
      </c>
      <c r="AH692" s="0" t="s">
        <v>7876</v>
      </c>
      <c r="AI692" s="0" t="s">
        <v>7877</v>
      </c>
      <c r="AJ692" s="0" t="n">
        <v>0</v>
      </c>
      <c r="AK692" s="0" t="s">
        <v>2118</v>
      </c>
      <c r="AL692" s="0" t="n">
        <f aca="false">TRUE()</f>
        <v>1</v>
      </c>
      <c r="AM692" s="0" t="n">
        <f aca="false">FALSE()</f>
        <v>0</v>
      </c>
      <c r="AN692" s="0" t="n">
        <f aca="false">TRUE()</f>
        <v>1</v>
      </c>
      <c r="AO692" s="0" t="n">
        <f aca="false">FALSE()</f>
        <v>0</v>
      </c>
      <c r="AP692" s="0" t="n">
        <f aca="false">TRUE()</f>
        <v>1</v>
      </c>
      <c r="AQ692" s="380" t="n">
        <v>43166.8979166667</v>
      </c>
      <c r="AR692" s="380" t="n">
        <v>38740.4166666667</v>
      </c>
      <c r="AS692" s="0" t="s">
        <v>7878</v>
      </c>
      <c r="AT692" s="0" t="s">
        <v>2723</v>
      </c>
      <c r="AU692" s="0" t="s">
        <v>7872</v>
      </c>
    </row>
    <row r="693" customFormat="false" ht="15" hidden="true" customHeight="false" outlineLevel="0" collapsed="false">
      <c r="A693" s="0" t="s">
        <v>7879</v>
      </c>
      <c r="B693" s="0" t="s">
        <v>7880</v>
      </c>
      <c r="C693" s="0" t="s">
        <v>7881</v>
      </c>
      <c r="D693" s="0" t="s">
        <v>2297</v>
      </c>
      <c r="E693" s="0" t="s">
        <v>7879</v>
      </c>
      <c r="F693" s="0" t="n">
        <v>1</v>
      </c>
      <c r="G693" s="0" t="s">
        <v>2298</v>
      </c>
      <c r="H693" s="0" t="s">
        <v>2170</v>
      </c>
      <c r="I693" s="0" t="s">
        <v>2170</v>
      </c>
      <c r="J693" s="0" t="s">
        <v>2170</v>
      </c>
      <c r="K693" s="0" t="s">
        <v>2170</v>
      </c>
      <c r="L693" s="0" t="s">
        <v>2170</v>
      </c>
      <c r="M693" s="0" t="s">
        <v>2170</v>
      </c>
      <c r="N693" s="0" t="n">
        <f aca="false">FALSE()</f>
        <v>0</v>
      </c>
      <c r="O693" s="0" t="s">
        <v>7882</v>
      </c>
      <c r="P693" s="0" t="s">
        <v>2300</v>
      </c>
      <c r="Q693" s="380" t="n">
        <v>35964.1666666667</v>
      </c>
      <c r="R693" s="0" t="n">
        <v>525597200</v>
      </c>
      <c r="S693" s="0" t="s">
        <v>2301</v>
      </c>
      <c r="T693" s="0" t="s">
        <v>2302</v>
      </c>
      <c r="U693" s="0" t="s">
        <v>2116</v>
      </c>
      <c r="V693" s="0" t="n">
        <v>0</v>
      </c>
      <c r="W693" s="0" t="s">
        <v>2366</v>
      </c>
      <c r="X693" s="0" t="n">
        <v>4</v>
      </c>
      <c r="Y693" s="0" t="n">
        <f aca="false">FALSE()</f>
        <v>0</v>
      </c>
      <c r="Z693" s="0" t="n">
        <f aca="false">FALSE()</f>
        <v>0</v>
      </c>
      <c r="AA693" s="0" t="n">
        <f aca="false">FALSE()</f>
        <v>0</v>
      </c>
      <c r="AB693" s="0" t="n">
        <f aca="false">TRUE()</f>
        <v>1</v>
      </c>
      <c r="AC693" s="0" t="n">
        <v>1</v>
      </c>
      <c r="AD693" s="0" t="s">
        <v>2129</v>
      </c>
      <c r="AE693" s="0" t="n">
        <f aca="false">TRUE()</f>
        <v>1</v>
      </c>
      <c r="AF693" s="0" t="s">
        <v>7883</v>
      </c>
      <c r="AG693" s="0" t="n">
        <v>2</v>
      </c>
      <c r="AH693" s="0" t="s">
        <v>7884</v>
      </c>
      <c r="AI693" s="0" t="s">
        <v>7885</v>
      </c>
      <c r="AJ693" s="0" t="n">
        <v>0</v>
      </c>
      <c r="AK693" s="0" t="s">
        <v>2118</v>
      </c>
      <c r="AL693" s="0" t="n">
        <f aca="false">FALSE()</f>
        <v>0</v>
      </c>
      <c r="AM693" s="0" t="n">
        <f aca="false">TRUE()</f>
        <v>1</v>
      </c>
      <c r="AN693" s="0" t="n">
        <f aca="false">FALSE()</f>
        <v>0</v>
      </c>
      <c r="AO693" s="0" t="n">
        <f aca="false">FALSE()</f>
        <v>0</v>
      </c>
      <c r="AP693" s="0" t="n">
        <f aca="false">FALSE()</f>
        <v>0</v>
      </c>
      <c r="AQ693" s="380" t="n">
        <v>43123.7291666667</v>
      </c>
      <c r="AR693" s="380" t="n">
        <v>35965.1666666667</v>
      </c>
      <c r="AS693" s="0" t="s">
        <v>7886</v>
      </c>
      <c r="AT693" s="0" t="s">
        <v>2170</v>
      </c>
      <c r="AU693" s="0" t="s">
        <v>2170</v>
      </c>
    </row>
    <row r="694" customFormat="false" ht="15" hidden="true" customHeight="false" outlineLevel="0" collapsed="false">
      <c r="A694" s="0" t="s">
        <v>7887</v>
      </c>
      <c r="B694" s="0" t="s">
        <v>7888</v>
      </c>
      <c r="C694" s="0" t="s">
        <v>7889</v>
      </c>
      <c r="D694" s="0" t="s">
        <v>2297</v>
      </c>
      <c r="E694" s="0" t="s">
        <v>7887</v>
      </c>
      <c r="F694" s="0" t="n">
        <v>1</v>
      </c>
      <c r="G694" s="0" t="s">
        <v>2298</v>
      </c>
      <c r="H694" s="0" t="s">
        <v>2170</v>
      </c>
      <c r="I694" s="0" t="s">
        <v>2170</v>
      </c>
      <c r="J694" s="0" t="s">
        <v>2170</v>
      </c>
      <c r="K694" s="0" t="s">
        <v>2170</v>
      </c>
      <c r="L694" s="0" t="s">
        <v>2170</v>
      </c>
      <c r="M694" s="0" t="s">
        <v>2170</v>
      </c>
      <c r="N694" s="0" t="n">
        <f aca="false">FALSE()</f>
        <v>0</v>
      </c>
      <c r="O694" s="0" t="s">
        <v>7890</v>
      </c>
      <c r="P694" s="0" t="s">
        <v>2300</v>
      </c>
      <c r="Q694" s="380" t="n">
        <v>40830.1666666667</v>
      </c>
      <c r="R694" s="0" t="n">
        <v>82130312</v>
      </c>
      <c r="S694" s="0" t="s">
        <v>2301</v>
      </c>
      <c r="T694" s="0" t="s">
        <v>2302</v>
      </c>
      <c r="U694" s="0" t="s">
        <v>2116</v>
      </c>
      <c r="V694" s="0" t="n">
        <v>0</v>
      </c>
      <c r="W694" s="0" t="s">
        <v>2312</v>
      </c>
      <c r="X694" s="0" t="n">
        <v>4</v>
      </c>
      <c r="Y694" s="0" t="n">
        <f aca="false">FALSE()</f>
        <v>0</v>
      </c>
      <c r="Z694" s="0" t="n">
        <f aca="false">FALSE()</f>
        <v>0</v>
      </c>
      <c r="AA694" s="0" t="n">
        <f aca="false">FALSE()</f>
        <v>0</v>
      </c>
      <c r="AB694" s="0" t="n">
        <f aca="false">TRUE()</f>
        <v>1</v>
      </c>
      <c r="AC694" s="0" t="n">
        <v>1</v>
      </c>
      <c r="AD694" s="0" t="s">
        <v>2129</v>
      </c>
      <c r="AE694" s="0" t="n">
        <f aca="false">TRUE()</f>
        <v>1</v>
      </c>
      <c r="AF694" s="0" t="s">
        <v>7891</v>
      </c>
      <c r="AG694" s="0" t="n">
        <v>2</v>
      </c>
      <c r="AH694" s="0" t="s">
        <v>7892</v>
      </c>
      <c r="AI694" s="0" t="s">
        <v>7893</v>
      </c>
      <c r="AJ694" s="0" t="n">
        <v>0</v>
      </c>
      <c r="AK694" s="0" t="s">
        <v>2118</v>
      </c>
      <c r="AL694" s="0" t="n">
        <f aca="false">FALSE()</f>
        <v>0</v>
      </c>
      <c r="AM694" s="0" t="n">
        <f aca="false">TRUE()</f>
        <v>1</v>
      </c>
      <c r="AN694" s="0" t="n">
        <f aca="false">FALSE()</f>
        <v>0</v>
      </c>
      <c r="AO694" s="0" t="n">
        <f aca="false">FALSE()</f>
        <v>0</v>
      </c>
      <c r="AP694" s="0" t="n">
        <f aca="false">FALSE()</f>
        <v>0</v>
      </c>
      <c r="AQ694" s="380" t="n">
        <v>43699.6881944445</v>
      </c>
      <c r="AR694" s="380" t="n">
        <v>43699.4166666667</v>
      </c>
      <c r="AS694" s="0" t="s">
        <v>7894</v>
      </c>
      <c r="AT694" s="0" t="s">
        <v>2170</v>
      </c>
      <c r="AU694" s="0" t="s">
        <v>2170</v>
      </c>
    </row>
    <row r="695" customFormat="false" ht="15" hidden="true" customHeight="false" outlineLevel="0" collapsed="false">
      <c r="A695" s="0" t="s">
        <v>7895</v>
      </c>
      <c r="B695" s="0" t="s">
        <v>7896</v>
      </c>
      <c r="C695" s="0" t="s">
        <v>7897</v>
      </c>
      <c r="D695" s="0" t="s">
        <v>2297</v>
      </c>
      <c r="E695" s="0" t="s">
        <v>7895</v>
      </c>
      <c r="F695" s="0" t="n">
        <v>1</v>
      </c>
      <c r="G695" s="0" t="s">
        <v>2298</v>
      </c>
      <c r="H695" s="0" t="s">
        <v>2170</v>
      </c>
      <c r="I695" s="0" t="s">
        <v>2170</v>
      </c>
      <c r="J695" s="0" t="s">
        <v>2170</v>
      </c>
      <c r="K695" s="0" t="s">
        <v>2170</v>
      </c>
      <c r="L695" s="0" t="s">
        <v>2170</v>
      </c>
      <c r="M695" s="0" t="s">
        <v>2170</v>
      </c>
      <c r="N695" s="0" t="n">
        <f aca="false">FALSE()</f>
        <v>0</v>
      </c>
      <c r="O695" s="0" t="s">
        <v>7898</v>
      </c>
      <c r="P695" s="0" t="s">
        <v>2300</v>
      </c>
      <c r="Q695" s="380" t="n">
        <v>17201.125</v>
      </c>
      <c r="R695" s="0" t="n">
        <v>289654238</v>
      </c>
      <c r="S695" s="0" t="s">
        <v>2301</v>
      </c>
      <c r="T695" s="0" t="s">
        <v>2302</v>
      </c>
      <c r="U695" s="0" t="s">
        <v>2693</v>
      </c>
      <c r="V695" s="0" t="n">
        <v>0</v>
      </c>
      <c r="W695" s="0" t="s">
        <v>2366</v>
      </c>
      <c r="X695" s="0" t="n">
        <v>4</v>
      </c>
      <c r="Y695" s="0" t="n">
        <f aca="false">FALSE()</f>
        <v>0</v>
      </c>
      <c r="Z695" s="0" t="n">
        <f aca="false">FALSE()</f>
        <v>0</v>
      </c>
      <c r="AA695" s="0" t="n">
        <f aca="false">FALSE()</f>
        <v>0</v>
      </c>
      <c r="AB695" s="0" t="n">
        <f aca="false">TRUE()</f>
        <v>1</v>
      </c>
      <c r="AC695" s="0" t="n">
        <v>1</v>
      </c>
      <c r="AD695" s="0" t="s">
        <v>2129</v>
      </c>
      <c r="AE695" s="0" t="n">
        <f aca="false">TRUE()</f>
        <v>1</v>
      </c>
      <c r="AF695" s="0" t="s">
        <v>7899</v>
      </c>
      <c r="AG695" s="0" t="n">
        <v>2</v>
      </c>
      <c r="AH695" s="0" t="s">
        <v>7900</v>
      </c>
      <c r="AI695" s="0" t="s">
        <v>7901</v>
      </c>
      <c r="AJ695" s="0" t="n">
        <v>0</v>
      </c>
      <c r="AK695" s="0" t="s">
        <v>2118</v>
      </c>
      <c r="AL695" s="0" t="n">
        <f aca="false">FALSE()</f>
        <v>0</v>
      </c>
      <c r="AM695" s="0" t="n">
        <f aca="false">TRUE()</f>
        <v>1</v>
      </c>
      <c r="AN695" s="0" t="n">
        <f aca="false">FALSE()</f>
        <v>0</v>
      </c>
      <c r="AO695" s="0" t="n">
        <f aca="false">FALSE()</f>
        <v>0</v>
      </c>
      <c r="AP695" s="0" t="n">
        <f aca="false">FALSE()</f>
        <v>0</v>
      </c>
      <c r="AQ695" s="380" t="n">
        <v>43123.7291666667</v>
      </c>
      <c r="AR695" s="380" t="n">
        <v>32398.1666666667</v>
      </c>
      <c r="AS695" s="0" t="s">
        <v>7902</v>
      </c>
      <c r="AT695" s="0" t="s">
        <v>2170</v>
      </c>
      <c r="AU695" s="0" t="s">
        <v>2170</v>
      </c>
    </row>
    <row r="696" customFormat="false" ht="15" hidden="true" customHeight="false" outlineLevel="0" collapsed="false">
      <c r="A696" s="0" t="s">
        <v>7903</v>
      </c>
      <c r="B696" s="0" t="s">
        <v>7904</v>
      </c>
      <c r="C696" s="0" t="s">
        <v>7905</v>
      </c>
      <c r="D696" s="0" t="s">
        <v>2297</v>
      </c>
      <c r="E696" s="0" t="s">
        <v>7903</v>
      </c>
      <c r="F696" s="0" t="n">
        <v>1</v>
      </c>
      <c r="G696" s="0" t="s">
        <v>2298</v>
      </c>
      <c r="H696" s="0" t="s">
        <v>2170</v>
      </c>
      <c r="I696" s="0" t="s">
        <v>2170</v>
      </c>
      <c r="J696" s="0" t="s">
        <v>2170</v>
      </c>
      <c r="K696" s="0" t="s">
        <v>2170</v>
      </c>
      <c r="L696" s="0" t="s">
        <v>2170</v>
      </c>
      <c r="M696" s="0" t="s">
        <v>2170</v>
      </c>
      <c r="N696" s="0" t="n">
        <f aca="false">FALSE()</f>
        <v>0</v>
      </c>
      <c r="O696" s="0" t="s">
        <v>7906</v>
      </c>
      <c r="P696" s="0" t="s">
        <v>2300</v>
      </c>
      <c r="Q696" s="380" t="n">
        <v>25569.125</v>
      </c>
      <c r="R696" s="0" t="n">
        <v>153280369</v>
      </c>
      <c r="S696" s="0" t="s">
        <v>2301</v>
      </c>
      <c r="T696" s="0" t="s">
        <v>2302</v>
      </c>
      <c r="U696" s="0" t="s">
        <v>2891</v>
      </c>
      <c r="V696" s="0" t="n">
        <v>0</v>
      </c>
      <c r="W696" s="0" t="s">
        <v>2366</v>
      </c>
      <c r="X696" s="0" t="n">
        <v>1</v>
      </c>
      <c r="Y696" s="0" t="n">
        <f aca="false">FALSE()</f>
        <v>0</v>
      </c>
      <c r="Z696" s="0" t="n">
        <f aca="false">FALSE()</f>
        <v>0</v>
      </c>
      <c r="AA696" s="0" t="n">
        <f aca="false">FALSE()</f>
        <v>0</v>
      </c>
      <c r="AB696" s="0" t="n">
        <f aca="false">FALSE()</f>
        <v>0</v>
      </c>
      <c r="AC696" s="0" t="n">
        <v>1</v>
      </c>
      <c r="AD696" s="0" t="s">
        <v>2129</v>
      </c>
      <c r="AE696" s="0" t="n">
        <f aca="false">TRUE()</f>
        <v>1</v>
      </c>
      <c r="AF696" s="0" t="s">
        <v>7907</v>
      </c>
      <c r="AG696" s="0" t="n">
        <v>2</v>
      </c>
      <c r="AH696" s="0" t="s">
        <v>7908</v>
      </c>
      <c r="AI696" s="0" t="s">
        <v>7909</v>
      </c>
      <c r="AJ696" s="0" t="n">
        <v>0</v>
      </c>
      <c r="AK696" s="0" t="s">
        <v>2118</v>
      </c>
      <c r="AL696" s="0" t="n">
        <f aca="false">FALSE()</f>
        <v>0</v>
      </c>
      <c r="AM696" s="0" t="n">
        <f aca="false">TRUE()</f>
        <v>1</v>
      </c>
      <c r="AN696" s="0" t="n">
        <f aca="false">FALSE()</f>
        <v>0</v>
      </c>
      <c r="AO696" s="0" t="n">
        <f aca="false">FALSE()</f>
        <v>0</v>
      </c>
      <c r="AP696" s="0" t="n">
        <f aca="false">TRUE()</f>
        <v>1</v>
      </c>
      <c r="AQ696" s="380" t="n">
        <v>25569.125</v>
      </c>
      <c r="AR696" s="380" t="n">
        <v>25569.125</v>
      </c>
      <c r="AS696" s="0" t="s">
        <v>7910</v>
      </c>
      <c r="AT696" s="0" t="s">
        <v>2170</v>
      </c>
      <c r="AU696" s="0" t="s">
        <v>2170</v>
      </c>
    </row>
    <row r="697" customFormat="false" ht="15" hidden="true" customHeight="false" outlineLevel="0" collapsed="false">
      <c r="A697" s="0" t="s">
        <v>7911</v>
      </c>
      <c r="B697" s="0" t="s">
        <v>7912</v>
      </c>
      <c r="C697" s="0" t="s">
        <v>7913</v>
      </c>
      <c r="D697" s="0" t="s">
        <v>2525</v>
      </c>
      <c r="E697" s="0" t="s">
        <v>7911</v>
      </c>
      <c r="F697" s="0" t="n">
        <v>10</v>
      </c>
      <c r="G697" s="0" t="s">
        <v>2526</v>
      </c>
      <c r="H697" s="0" t="s">
        <v>2170</v>
      </c>
      <c r="I697" s="0" t="s">
        <v>2170</v>
      </c>
      <c r="J697" s="0" t="s">
        <v>2170</v>
      </c>
      <c r="K697" s="0" t="s">
        <v>2170</v>
      </c>
      <c r="L697" s="0" t="s">
        <v>2170</v>
      </c>
      <c r="M697" s="0" t="s">
        <v>2170</v>
      </c>
      <c r="N697" s="0" t="n">
        <f aca="false">FALSE()</f>
        <v>0</v>
      </c>
      <c r="O697" s="0" t="s">
        <v>7914</v>
      </c>
      <c r="P697" s="0" t="s">
        <v>2300</v>
      </c>
      <c r="Q697" s="380" t="n">
        <v>25569.125</v>
      </c>
      <c r="R697" s="0" t="n">
        <v>20886784264</v>
      </c>
      <c r="S697" s="0" t="s">
        <v>2528</v>
      </c>
      <c r="T697" s="0" t="s">
        <v>2529</v>
      </c>
      <c r="U697" s="0" t="s">
        <v>2365</v>
      </c>
      <c r="V697" s="0" t="n">
        <v>32000000000</v>
      </c>
      <c r="W697" s="0" t="s">
        <v>7915</v>
      </c>
      <c r="X697" s="0" t="n">
        <v>4</v>
      </c>
      <c r="Y697" s="0" t="n">
        <f aca="false">FALSE()</f>
        <v>0</v>
      </c>
      <c r="Z697" s="0" t="n">
        <f aca="false">FALSE()</f>
        <v>0</v>
      </c>
      <c r="AA697" s="0" t="n">
        <f aca="false">FALSE()</f>
        <v>0</v>
      </c>
      <c r="AB697" s="0" t="n">
        <f aca="false">TRUE()</f>
        <v>1</v>
      </c>
      <c r="AC697" s="0" t="n">
        <v>1</v>
      </c>
      <c r="AD697" s="0" t="s">
        <v>2137</v>
      </c>
      <c r="AE697" s="0" t="n">
        <f aca="false">TRUE()</f>
        <v>1</v>
      </c>
      <c r="AF697" s="0" t="s">
        <v>7916</v>
      </c>
      <c r="AG697" s="0" t="n">
        <v>2</v>
      </c>
      <c r="AH697" s="0" t="s">
        <v>7917</v>
      </c>
      <c r="AI697" s="0" t="s">
        <v>7918</v>
      </c>
      <c r="AJ697" s="0" t="n">
        <v>0</v>
      </c>
      <c r="AK697" s="0" t="s">
        <v>2118</v>
      </c>
      <c r="AL697" s="0" t="n">
        <f aca="false">FALSE()</f>
        <v>0</v>
      </c>
      <c r="AM697" s="0" t="n">
        <f aca="false">FALSE()</f>
        <v>0</v>
      </c>
      <c r="AN697" s="0" t="n">
        <f aca="false">FALSE()</f>
        <v>0</v>
      </c>
      <c r="AO697" s="0" t="n">
        <f aca="false">FALSE()</f>
        <v>0</v>
      </c>
      <c r="AP697" s="0" t="n">
        <f aca="false">TRUE()</f>
        <v>1</v>
      </c>
      <c r="AQ697" s="380" t="n">
        <v>44188.1875</v>
      </c>
      <c r="AR697" s="380" t="n">
        <v>43795.125</v>
      </c>
      <c r="AS697" s="0" t="s">
        <v>7919</v>
      </c>
      <c r="AT697" s="0" t="s">
        <v>2170</v>
      </c>
      <c r="AU697" s="0" t="s">
        <v>2170</v>
      </c>
    </row>
    <row r="698" customFormat="false" ht="15" hidden="true" customHeight="false" outlineLevel="0" collapsed="false">
      <c r="A698" s="0" t="s">
        <v>7920</v>
      </c>
      <c r="B698" s="0" t="s">
        <v>7921</v>
      </c>
      <c r="C698" s="0" t="s">
        <v>7922</v>
      </c>
      <c r="D698" s="0" t="s">
        <v>2297</v>
      </c>
      <c r="E698" s="0" t="s">
        <v>7920</v>
      </c>
      <c r="F698" s="0" t="n">
        <v>1</v>
      </c>
      <c r="G698" s="0" t="s">
        <v>2298</v>
      </c>
      <c r="H698" s="0" t="s">
        <v>2170</v>
      </c>
      <c r="I698" s="0" t="s">
        <v>2170</v>
      </c>
      <c r="J698" s="0" t="s">
        <v>2170</v>
      </c>
      <c r="K698" s="0" t="s">
        <v>2170</v>
      </c>
      <c r="L698" s="0" t="s">
        <v>2170</v>
      </c>
      <c r="M698" s="0" t="s">
        <v>2170</v>
      </c>
      <c r="N698" s="0" t="n">
        <f aca="false">FALSE()</f>
        <v>0</v>
      </c>
      <c r="O698" s="0" t="s">
        <v>7923</v>
      </c>
      <c r="P698" s="0" t="s">
        <v>2300</v>
      </c>
      <c r="Q698" s="380" t="n">
        <v>10197.125</v>
      </c>
      <c r="R698" s="0" t="n">
        <v>145425767</v>
      </c>
      <c r="S698" s="0" t="s">
        <v>2301</v>
      </c>
      <c r="T698" s="0" t="s">
        <v>2302</v>
      </c>
      <c r="U698" s="0" t="s">
        <v>2365</v>
      </c>
      <c r="V698" s="0" t="n">
        <v>900000000</v>
      </c>
      <c r="W698" s="0" t="s">
        <v>2356</v>
      </c>
      <c r="X698" s="0" t="n">
        <v>4</v>
      </c>
      <c r="Y698" s="0" t="n">
        <f aca="false">FALSE()</f>
        <v>0</v>
      </c>
      <c r="Z698" s="0" t="n">
        <f aca="false">FALSE()</f>
        <v>0</v>
      </c>
      <c r="AA698" s="0" t="n">
        <f aca="false">FALSE()</f>
        <v>0</v>
      </c>
      <c r="AB698" s="0" t="n">
        <f aca="false">TRUE()</f>
        <v>1</v>
      </c>
      <c r="AC698" s="0" t="n">
        <v>1</v>
      </c>
      <c r="AD698" s="0" t="s">
        <v>2129</v>
      </c>
      <c r="AE698" s="0" t="n">
        <f aca="false">TRUE()</f>
        <v>1</v>
      </c>
      <c r="AF698" s="0" t="s">
        <v>7924</v>
      </c>
      <c r="AG698" s="0" t="n">
        <v>2</v>
      </c>
      <c r="AH698" s="0" t="s">
        <v>7925</v>
      </c>
      <c r="AI698" s="0" t="s">
        <v>7926</v>
      </c>
      <c r="AJ698" s="0" t="n">
        <v>0</v>
      </c>
      <c r="AK698" s="0" t="s">
        <v>2118</v>
      </c>
      <c r="AL698" s="0" t="n">
        <f aca="false">FALSE()</f>
        <v>0</v>
      </c>
      <c r="AM698" s="0" t="n">
        <f aca="false">TRUE()</f>
        <v>1</v>
      </c>
      <c r="AN698" s="0" t="n">
        <f aca="false">FALSE()</f>
        <v>0</v>
      </c>
      <c r="AO698" s="0" t="n">
        <f aca="false">FALSE()</f>
        <v>0</v>
      </c>
      <c r="AP698" s="0" t="n">
        <f aca="false">FALSE()</f>
        <v>0</v>
      </c>
      <c r="AQ698" s="380" t="n">
        <v>43123.7291666667</v>
      </c>
      <c r="AR698" s="380" t="n">
        <v>32398.1666666667</v>
      </c>
      <c r="AS698" s="0" t="s">
        <v>7927</v>
      </c>
      <c r="AT698" s="0" t="s">
        <v>2170</v>
      </c>
      <c r="AU698" s="0" t="s">
        <v>2170</v>
      </c>
    </row>
    <row r="699" customFormat="false" ht="15" hidden="true" customHeight="false" outlineLevel="0" collapsed="false">
      <c r="A699" s="0" t="s">
        <v>7928</v>
      </c>
      <c r="B699" s="0" t="s">
        <v>7929</v>
      </c>
      <c r="C699" s="0" t="s">
        <v>7930</v>
      </c>
      <c r="D699" s="0" t="s">
        <v>2297</v>
      </c>
      <c r="E699" s="0" t="s">
        <v>7928</v>
      </c>
      <c r="F699" s="0" t="n">
        <v>1</v>
      </c>
      <c r="G699" s="0" t="s">
        <v>2298</v>
      </c>
      <c r="H699" s="0" t="s">
        <v>2170</v>
      </c>
      <c r="I699" s="0" t="s">
        <v>2170</v>
      </c>
      <c r="J699" s="0" t="s">
        <v>2170</v>
      </c>
      <c r="K699" s="0" t="s">
        <v>2170</v>
      </c>
      <c r="L699" s="0" t="s">
        <v>2170</v>
      </c>
      <c r="M699" s="0" t="s">
        <v>2170</v>
      </c>
      <c r="N699" s="0" t="n">
        <f aca="false">FALSE()</f>
        <v>0</v>
      </c>
      <c r="O699" s="0" t="s">
        <v>7931</v>
      </c>
      <c r="P699" s="0" t="s">
        <v>2300</v>
      </c>
      <c r="Q699" s="380" t="n">
        <v>23720.125</v>
      </c>
      <c r="R699" s="0" t="n">
        <v>129101437</v>
      </c>
      <c r="S699" s="0" t="s">
        <v>2301</v>
      </c>
      <c r="T699" s="0" t="s">
        <v>2302</v>
      </c>
      <c r="U699" s="0" t="s">
        <v>2115</v>
      </c>
      <c r="V699" s="0" t="n">
        <v>600000000</v>
      </c>
      <c r="W699" s="0" t="s">
        <v>2400</v>
      </c>
      <c r="X699" s="0" t="n">
        <v>4</v>
      </c>
      <c r="Y699" s="0" t="n">
        <f aca="false">FALSE()</f>
        <v>0</v>
      </c>
      <c r="Z699" s="0" t="n">
        <f aca="false">FALSE()</f>
        <v>0</v>
      </c>
      <c r="AA699" s="0" t="n">
        <f aca="false">FALSE()</f>
        <v>0</v>
      </c>
      <c r="AB699" s="0" t="n">
        <f aca="false">TRUE()</f>
        <v>1</v>
      </c>
      <c r="AC699" s="0" t="n">
        <v>1</v>
      </c>
      <c r="AD699" s="0" t="s">
        <v>2129</v>
      </c>
      <c r="AE699" s="0" t="n">
        <f aca="false">TRUE()</f>
        <v>1</v>
      </c>
      <c r="AF699" s="0" t="s">
        <v>7932</v>
      </c>
      <c r="AG699" s="0" t="n">
        <v>2</v>
      </c>
      <c r="AH699" s="0" t="s">
        <v>7933</v>
      </c>
      <c r="AI699" s="0" t="s">
        <v>7934</v>
      </c>
      <c r="AJ699" s="0" t="n">
        <v>0</v>
      </c>
      <c r="AK699" s="0" t="s">
        <v>2118</v>
      </c>
      <c r="AL699" s="0" t="n">
        <f aca="false">FALSE()</f>
        <v>0</v>
      </c>
      <c r="AM699" s="0" t="n">
        <f aca="false">TRUE()</f>
        <v>1</v>
      </c>
      <c r="AN699" s="0" t="n">
        <f aca="false">FALSE()</f>
        <v>0</v>
      </c>
      <c r="AO699" s="0" t="n">
        <f aca="false">FALSE()</f>
        <v>0</v>
      </c>
      <c r="AP699" s="0" t="n">
        <f aca="false">FALSE()</f>
        <v>0</v>
      </c>
      <c r="AQ699" s="380" t="n">
        <v>43123.7291666667</v>
      </c>
      <c r="AR699" s="380" t="n">
        <v>32398.1666666667</v>
      </c>
      <c r="AS699" s="0" t="s">
        <v>7935</v>
      </c>
      <c r="AT699" s="0" t="s">
        <v>2170</v>
      </c>
      <c r="AU699" s="0" t="s">
        <v>2170</v>
      </c>
    </row>
    <row r="700" customFormat="false" ht="15" hidden="true" customHeight="false" outlineLevel="0" collapsed="false">
      <c r="A700" s="0" t="s">
        <v>7936</v>
      </c>
      <c r="B700" s="0" t="s">
        <v>7937</v>
      </c>
      <c r="C700" s="0" t="s">
        <v>7938</v>
      </c>
      <c r="D700" s="0" t="s">
        <v>2297</v>
      </c>
      <c r="E700" s="0" t="s">
        <v>7936</v>
      </c>
      <c r="F700" s="0" t="n">
        <v>1</v>
      </c>
      <c r="G700" s="0" t="s">
        <v>2298</v>
      </c>
      <c r="H700" s="0" t="s">
        <v>2170</v>
      </c>
      <c r="I700" s="0" t="s">
        <v>2170</v>
      </c>
      <c r="J700" s="0" t="s">
        <v>2170</v>
      </c>
      <c r="K700" s="0" t="s">
        <v>2170</v>
      </c>
      <c r="L700" s="0" t="s">
        <v>2170</v>
      </c>
      <c r="M700" s="0" t="s">
        <v>2170</v>
      </c>
      <c r="N700" s="0" t="n">
        <f aca="false">FALSE()</f>
        <v>0</v>
      </c>
      <c r="O700" s="0" t="s">
        <v>7939</v>
      </c>
      <c r="P700" s="0" t="s">
        <v>2300</v>
      </c>
      <c r="Q700" s="380" t="n">
        <v>25569.125</v>
      </c>
      <c r="R700" s="0" t="n">
        <v>2068640</v>
      </c>
      <c r="S700" s="0" t="s">
        <v>2301</v>
      </c>
      <c r="T700" s="0" t="s">
        <v>2302</v>
      </c>
      <c r="U700" s="0" t="s">
        <v>2365</v>
      </c>
      <c r="V700" s="0" t="n">
        <v>10000000</v>
      </c>
      <c r="W700" s="0" t="s">
        <v>2409</v>
      </c>
      <c r="X700" s="0" t="n">
        <v>4</v>
      </c>
      <c r="Y700" s="0" t="n">
        <f aca="false">FALSE()</f>
        <v>0</v>
      </c>
      <c r="Z700" s="0" t="n">
        <f aca="false">FALSE()</f>
        <v>0</v>
      </c>
      <c r="AA700" s="0" t="n">
        <f aca="false">FALSE()</f>
        <v>0</v>
      </c>
      <c r="AB700" s="0" t="n">
        <f aca="false">FALSE()</f>
        <v>0</v>
      </c>
      <c r="AC700" s="0" t="n">
        <v>1</v>
      </c>
      <c r="AD700" s="0" t="s">
        <v>2129</v>
      </c>
      <c r="AE700" s="0" t="n">
        <f aca="false">TRUE()</f>
        <v>1</v>
      </c>
      <c r="AF700" s="0" t="s">
        <v>7940</v>
      </c>
      <c r="AG700" s="0" t="n">
        <v>2</v>
      </c>
      <c r="AH700" s="0" t="s">
        <v>7941</v>
      </c>
      <c r="AI700" s="0" t="s">
        <v>7942</v>
      </c>
      <c r="AJ700" s="0" t="n">
        <v>0</v>
      </c>
      <c r="AK700" s="0" t="s">
        <v>2118</v>
      </c>
      <c r="AL700" s="0" t="n">
        <f aca="false">FALSE()</f>
        <v>0</v>
      </c>
      <c r="AM700" s="0" t="n">
        <f aca="false">TRUE()</f>
        <v>1</v>
      </c>
      <c r="AN700" s="0" t="n">
        <f aca="false">FALSE()</f>
        <v>0</v>
      </c>
      <c r="AO700" s="0" t="n">
        <f aca="false">FALSE()</f>
        <v>0</v>
      </c>
      <c r="AP700" s="0" t="n">
        <f aca="false">FALSE()</f>
        <v>0</v>
      </c>
      <c r="AQ700" s="380" t="n">
        <v>43559.6888888889</v>
      </c>
      <c r="AR700" s="380" t="n">
        <v>32652.1666666667</v>
      </c>
      <c r="AS700" s="0" t="s">
        <v>7943</v>
      </c>
      <c r="AT700" s="0" t="s">
        <v>2170</v>
      </c>
      <c r="AU700" s="0" t="s">
        <v>2170</v>
      </c>
    </row>
    <row r="701" customFormat="false" ht="15" hidden="true" customHeight="false" outlineLevel="0" collapsed="false">
      <c r="A701" s="0" t="s">
        <v>7944</v>
      </c>
      <c r="B701" s="0" t="s">
        <v>7945</v>
      </c>
      <c r="C701" s="0" t="s">
        <v>7946</v>
      </c>
      <c r="D701" s="0" t="s">
        <v>2297</v>
      </c>
      <c r="E701" s="0" t="s">
        <v>7944</v>
      </c>
      <c r="F701" s="0" t="n">
        <v>1</v>
      </c>
      <c r="G701" s="0" t="s">
        <v>2298</v>
      </c>
      <c r="H701" s="0" t="s">
        <v>2170</v>
      </c>
      <c r="I701" s="0" t="s">
        <v>2170</v>
      </c>
      <c r="J701" s="0" t="s">
        <v>2170</v>
      </c>
      <c r="K701" s="0" t="s">
        <v>2170</v>
      </c>
      <c r="L701" s="0" t="s">
        <v>2170</v>
      </c>
      <c r="M701" s="0" t="s">
        <v>2170</v>
      </c>
      <c r="N701" s="0" t="n">
        <f aca="false">FALSE()</f>
        <v>0</v>
      </c>
      <c r="O701" s="0" t="s">
        <v>7947</v>
      </c>
      <c r="P701" s="0" t="s">
        <v>2300</v>
      </c>
      <c r="Q701" s="380" t="n">
        <v>25569.125</v>
      </c>
      <c r="R701" s="0" t="n">
        <v>26004501</v>
      </c>
      <c r="S701" s="0" t="s">
        <v>2301</v>
      </c>
      <c r="T701" s="0" t="s">
        <v>2302</v>
      </c>
      <c r="U701" s="0" t="s">
        <v>2115</v>
      </c>
      <c r="V701" s="0" t="n">
        <v>80000000</v>
      </c>
      <c r="W701" s="0" t="s">
        <v>2312</v>
      </c>
      <c r="X701" s="0" t="n">
        <v>4</v>
      </c>
      <c r="Y701" s="0" t="n">
        <f aca="false">FALSE()</f>
        <v>0</v>
      </c>
      <c r="Z701" s="0" t="n">
        <f aca="false">FALSE()</f>
        <v>0</v>
      </c>
      <c r="AA701" s="0" t="n">
        <f aca="false">FALSE()</f>
        <v>0</v>
      </c>
      <c r="AB701" s="0" t="n">
        <f aca="false">TRUE()</f>
        <v>1</v>
      </c>
      <c r="AC701" s="0" t="n">
        <v>1</v>
      </c>
      <c r="AD701" s="0" t="s">
        <v>2129</v>
      </c>
      <c r="AE701" s="0" t="n">
        <f aca="false">TRUE()</f>
        <v>1</v>
      </c>
      <c r="AF701" s="0" t="s">
        <v>7948</v>
      </c>
      <c r="AG701" s="0" t="n">
        <v>2</v>
      </c>
      <c r="AH701" s="0" t="s">
        <v>7949</v>
      </c>
      <c r="AI701" s="0" t="s">
        <v>7950</v>
      </c>
      <c r="AJ701" s="0" t="n">
        <v>0</v>
      </c>
      <c r="AK701" s="0" t="s">
        <v>2118</v>
      </c>
      <c r="AL701" s="0" t="n">
        <f aca="false">FALSE()</f>
        <v>0</v>
      </c>
      <c r="AM701" s="0" t="n">
        <f aca="false">TRUE()</f>
        <v>1</v>
      </c>
      <c r="AN701" s="0" t="n">
        <f aca="false">FALSE()</f>
        <v>0</v>
      </c>
      <c r="AO701" s="0" t="n">
        <f aca="false">FALSE()</f>
        <v>0</v>
      </c>
      <c r="AP701" s="0" t="n">
        <f aca="false">FALSE()</f>
        <v>0</v>
      </c>
      <c r="AQ701" s="380" t="n">
        <v>44041.6861111111</v>
      </c>
      <c r="AR701" s="380" t="n">
        <v>44041.4166666667</v>
      </c>
      <c r="AS701" s="0" t="s">
        <v>7951</v>
      </c>
      <c r="AT701" s="0" t="s">
        <v>2170</v>
      </c>
      <c r="AU701" s="0" t="s">
        <v>2170</v>
      </c>
    </row>
    <row r="702" customFormat="false" ht="15" hidden="true" customHeight="false" outlineLevel="0" collapsed="false">
      <c r="A702" s="0" t="s">
        <v>7952</v>
      </c>
      <c r="B702" s="0" t="s">
        <v>7953</v>
      </c>
      <c r="C702" s="0" t="s">
        <v>7954</v>
      </c>
      <c r="D702" s="0" t="s">
        <v>2297</v>
      </c>
      <c r="E702" s="0" t="s">
        <v>7952</v>
      </c>
      <c r="F702" s="0" t="n">
        <v>1</v>
      </c>
      <c r="G702" s="0" t="s">
        <v>2298</v>
      </c>
      <c r="H702" s="0" t="s">
        <v>2170</v>
      </c>
      <c r="I702" s="0" t="s">
        <v>2170</v>
      </c>
      <c r="J702" s="0" t="s">
        <v>2170</v>
      </c>
      <c r="K702" s="0" t="s">
        <v>2170</v>
      </c>
      <c r="L702" s="0" t="s">
        <v>2170</v>
      </c>
      <c r="M702" s="0" t="s">
        <v>2170</v>
      </c>
      <c r="N702" s="0" t="n">
        <f aca="false">FALSE()</f>
        <v>0</v>
      </c>
      <c r="O702" s="0" t="s">
        <v>7955</v>
      </c>
      <c r="P702" s="0" t="s">
        <v>2300</v>
      </c>
      <c r="Q702" s="380" t="n">
        <v>25569.125</v>
      </c>
      <c r="R702" s="0" t="n">
        <v>37820861</v>
      </c>
      <c r="S702" s="0" t="s">
        <v>2301</v>
      </c>
      <c r="T702" s="0" t="s">
        <v>2302</v>
      </c>
      <c r="U702" s="0" t="s">
        <v>2116</v>
      </c>
      <c r="V702" s="0" t="n">
        <v>560000000</v>
      </c>
      <c r="W702" s="0" t="s">
        <v>2366</v>
      </c>
      <c r="X702" s="0" t="n">
        <v>4</v>
      </c>
      <c r="Y702" s="0" t="n">
        <f aca="false">FALSE()</f>
        <v>0</v>
      </c>
      <c r="Z702" s="0" t="n">
        <f aca="false">FALSE()</f>
        <v>0</v>
      </c>
      <c r="AA702" s="0" t="n">
        <f aca="false">FALSE()</f>
        <v>0</v>
      </c>
      <c r="AB702" s="0" t="n">
        <f aca="false">FALSE()</f>
        <v>0</v>
      </c>
      <c r="AC702" s="0" t="n">
        <v>1</v>
      </c>
      <c r="AD702" s="0" t="s">
        <v>2129</v>
      </c>
      <c r="AE702" s="0" t="n">
        <f aca="false">TRUE()</f>
        <v>1</v>
      </c>
      <c r="AF702" s="0" t="s">
        <v>7956</v>
      </c>
      <c r="AG702" s="0" t="n">
        <v>2</v>
      </c>
      <c r="AH702" s="0" t="s">
        <v>7957</v>
      </c>
      <c r="AI702" s="0" t="s">
        <v>7958</v>
      </c>
      <c r="AJ702" s="0" t="n">
        <v>0</v>
      </c>
      <c r="AK702" s="0" t="s">
        <v>2118</v>
      </c>
      <c r="AL702" s="0" t="n">
        <f aca="false">FALSE()</f>
        <v>0</v>
      </c>
      <c r="AM702" s="0" t="n">
        <f aca="false">TRUE()</f>
        <v>1</v>
      </c>
      <c r="AN702" s="0" t="n">
        <f aca="false">FALSE()</f>
        <v>0</v>
      </c>
      <c r="AO702" s="0" t="n">
        <f aca="false">FALSE()</f>
        <v>0</v>
      </c>
      <c r="AP702" s="0" t="n">
        <f aca="false">TRUE()</f>
        <v>1</v>
      </c>
      <c r="AQ702" s="380" t="n">
        <v>44495.6458333333</v>
      </c>
      <c r="AR702" s="380" t="n">
        <v>44495.4166666667</v>
      </c>
      <c r="AS702" s="0" t="s">
        <v>7959</v>
      </c>
      <c r="AT702" s="0" t="s">
        <v>2170</v>
      </c>
      <c r="AU702" s="0" t="s">
        <v>2170</v>
      </c>
    </row>
    <row r="703" customFormat="false" ht="15" hidden="true" customHeight="false" outlineLevel="0" collapsed="false">
      <c r="A703" s="0" t="s">
        <v>7960</v>
      </c>
      <c r="B703" s="0" t="s">
        <v>7961</v>
      </c>
      <c r="C703" s="0" t="s">
        <v>7962</v>
      </c>
      <c r="D703" s="0" t="s">
        <v>2297</v>
      </c>
      <c r="E703" s="0" t="s">
        <v>7960</v>
      </c>
      <c r="F703" s="0" t="n">
        <v>1</v>
      </c>
      <c r="G703" s="0" t="s">
        <v>2298</v>
      </c>
      <c r="H703" s="0" t="s">
        <v>2170</v>
      </c>
      <c r="I703" s="0" t="s">
        <v>2170</v>
      </c>
      <c r="J703" s="0" t="s">
        <v>2170</v>
      </c>
      <c r="K703" s="0" t="s">
        <v>2170</v>
      </c>
      <c r="L703" s="0" t="s">
        <v>2170</v>
      </c>
      <c r="M703" s="0" t="s">
        <v>2170</v>
      </c>
      <c r="N703" s="0" t="n">
        <f aca="false">FALSE()</f>
        <v>0</v>
      </c>
      <c r="O703" s="0" t="s">
        <v>7963</v>
      </c>
      <c r="P703" s="0" t="s">
        <v>2300</v>
      </c>
      <c r="Q703" s="380" t="n">
        <v>25569.125</v>
      </c>
      <c r="R703" s="0" t="n">
        <v>3004253</v>
      </c>
      <c r="S703" s="0" t="s">
        <v>2301</v>
      </c>
      <c r="T703" s="0" t="s">
        <v>2302</v>
      </c>
      <c r="U703" s="0" t="s">
        <v>4007</v>
      </c>
      <c r="V703" s="0" t="n">
        <v>0</v>
      </c>
      <c r="W703" s="0" t="s">
        <v>2321</v>
      </c>
      <c r="X703" s="0" t="n">
        <v>1</v>
      </c>
      <c r="Y703" s="0" t="n">
        <f aca="false">FALSE()</f>
        <v>0</v>
      </c>
      <c r="Z703" s="0" t="n">
        <f aca="false">FALSE()</f>
        <v>0</v>
      </c>
      <c r="AA703" s="0" t="n">
        <f aca="false">FALSE()</f>
        <v>0</v>
      </c>
      <c r="AB703" s="0" t="n">
        <f aca="false">FALSE()</f>
        <v>0</v>
      </c>
      <c r="AC703" s="0" t="n">
        <v>1</v>
      </c>
      <c r="AD703" s="0" t="s">
        <v>2129</v>
      </c>
      <c r="AE703" s="0" t="n">
        <f aca="false">TRUE()</f>
        <v>1</v>
      </c>
      <c r="AF703" s="0" t="s">
        <v>7964</v>
      </c>
      <c r="AG703" s="0" t="n">
        <v>2</v>
      </c>
      <c r="AH703" s="0" t="s">
        <v>7965</v>
      </c>
      <c r="AI703" s="0" t="s">
        <v>7966</v>
      </c>
      <c r="AJ703" s="0" t="n">
        <v>0</v>
      </c>
      <c r="AK703" s="0" t="s">
        <v>2118</v>
      </c>
      <c r="AL703" s="0" t="n">
        <f aca="false">TRUE()</f>
        <v>1</v>
      </c>
      <c r="AM703" s="0" t="n">
        <f aca="false">TRUE()</f>
        <v>1</v>
      </c>
      <c r="AN703" s="0" t="n">
        <f aca="false">FALSE()</f>
        <v>0</v>
      </c>
      <c r="AO703" s="0" t="n">
        <f aca="false">FALSE()</f>
        <v>0</v>
      </c>
      <c r="AP703" s="0" t="n">
        <f aca="false">TRUE()</f>
        <v>1</v>
      </c>
      <c r="AQ703" s="380" t="n">
        <v>25569.125</v>
      </c>
      <c r="AR703" s="380" t="n">
        <v>25569.125</v>
      </c>
      <c r="AS703" s="0" t="s">
        <v>7967</v>
      </c>
      <c r="AT703" s="0" t="s">
        <v>2170</v>
      </c>
      <c r="AU703" s="0" t="s">
        <v>2170</v>
      </c>
    </row>
    <row r="704" customFormat="false" ht="15" hidden="true" customHeight="false" outlineLevel="0" collapsed="false">
      <c r="A704" s="0" t="s">
        <v>7968</v>
      </c>
      <c r="B704" s="0" t="s">
        <v>7969</v>
      </c>
      <c r="C704" s="0" t="s">
        <v>7970</v>
      </c>
      <c r="D704" s="0" t="s">
        <v>2297</v>
      </c>
      <c r="E704" s="0" t="s">
        <v>7968</v>
      </c>
      <c r="F704" s="0" t="n">
        <v>1</v>
      </c>
      <c r="G704" s="0" t="s">
        <v>2298</v>
      </c>
      <c r="H704" s="0" t="s">
        <v>2170</v>
      </c>
      <c r="I704" s="0" t="s">
        <v>2170</v>
      </c>
      <c r="J704" s="0" t="s">
        <v>2170</v>
      </c>
      <c r="K704" s="0" t="s">
        <v>2170</v>
      </c>
      <c r="L704" s="0" t="s">
        <v>2170</v>
      </c>
      <c r="M704" s="0" t="s">
        <v>2170</v>
      </c>
      <c r="N704" s="0" t="n">
        <f aca="false">FALSE()</f>
        <v>0</v>
      </c>
      <c r="O704" s="0" t="s">
        <v>7971</v>
      </c>
      <c r="P704" s="0" t="s">
        <v>2300</v>
      </c>
      <c r="Q704" s="380" t="n">
        <v>25569.125</v>
      </c>
      <c r="R704" s="0" t="n">
        <v>11404031</v>
      </c>
      <c r="S704" s="0" t="s">
        <v>2301</v>
      </c>
      <c r="T704" s="0" t="s">
        <v>2302</v>
      </c>
      <c r="U704" s="0" t="s">
        <v>2114</v>
      </c>
      <c r="V704" s="0" t="n">
        <v>80000000</v>
      </c>
      <c r="W704" s="0" t="s">
        <v>2409</v>
      </c>
      <c r="X704" s="0" t="n">
        <v>4</v>
      </c>
      <c r="Y704" s="0" t="n">
        <f aca="false">FALSE()</f>
        <v>0</v>
      </c>
      <c r="Z704" s="0" t="n">
        <f aca="false">FALSE()</f>
        <v>0</v>
      </c>
      <c r="AA704" s="0" t="n">
        <f aca="false">FALSE()</f>
        <v>0</v>
      </c>
      <c r="AB704" s="0" t="n">
        <f aca="false">TRUE()</f>
        <v>1</v>
      </c>
      <c r="AC704" s="0" t="n">
        <v>1</v>
      </c>
      <c r="AD704" s="0" t="s">
        <v>2129</v>
      </c>
      <c r="AE704" s="0" t="n">
        <f aca="false">TRUE()</f>
        <v>1</v>
      </c>
      <c r="AF704" s="0" t="s">
        <v>7972</v>
      </c>
      <c r="AG704" s="0" t="n">
        <v>2</v>
      </c>
      <c r="AH704" s="0" t="s">
        <v>7973</v>
      </c>
      <c r="AI704" s="0" t="s">
        <v>7974</v>
      </c>
      <c r="AJ704" s="0" t="n">
        <v>0</v>
      </c>
      <c r="AK704" s="0" t="s">
        <v>2118</v>
      </c>
      <c r="AL704" s="0" t="n">
        <f aca="false">FALSE()</f>
        <v>0</v>
      </c>
      <c r="AM704" s="0" t="n">
        <f aca="false">TRUE()</f>
        <v>1</v>
      </c>
      <c r="AN704" s="0" t="n">
        <f aca="false">FALSE()</f>
        <v>0</v>
      </c>
      <c r="AO704" s="0" t="n">
        <f aca="false">FALSE()</f>
        <v>0</v>
      </c>
      <c r="AP704" s="0" t="n">
        <f aca="false">FALSE()</f>
        <v>0</v>
      </c>
      <c r="AQ704" s="380" t="n">
        <v>43524.7333333333</v>
      </c>
      <c r="AR704" s="380" t="n">
        <v>32687.1666666667</v>
      </c>
      <c r="AS704" s="0" t="s">
        <v>7975</v>
      </c>
      <c r="AT704" s="0" t="s">
        <v>2170</v>
      </c>
      <c r="AU704" s="0" t="s">
        <v>2170</v>
      </c>
    </row>
    <row r="705" customFormat="false" ht="15" hidden="true" customHeight="false" outlineLevel="0" collapsed="false">
      <c r="A705" s="0" t="s">
        <v>7976</v>
      </c>
      <c r="B705" s="0" t="s">
        <v>7977</v>
      </c>
      <c r="C705" s="0" t="s">
        <v>7978</v>
      </c>
      <c r="D705" s="0" t="s">
        <v>2297</v>
      </c>
      <c r="E705" s="0" t="s">
        <v>7976</v>
      </c>
      <c r="F705" s="0" t="n">
        <v>1</v>
      </c>
      <c r="G705" s="0" t="s">
        <v>2298</v>
      </c>
      <c r="H705" s="0" t="s">
        <v>2170</v>
      </c>
      <c r="I705" s="0" t="s">
        <v>2170</v>
      </c>
      <c r="J705" s="0" t="s">
        <v>2170</v>
      </c>
      <c r="K705" s="0" t="s">
        <v>2170</v>
      </c>
      <c r="L705" s="0" t="s">
        <v>2170</v>
      </c>
      <c r="M705" s="0" t="s">
        <v>2170</v>
      </c>
      <c r="N705" s="0" t="n">
        <f aca="false">FALSE()</f>
        <v>0</v>
      </c>
      <c r="O705" s="0" t="s">
        <v>7979</v>
      </c>
      <c r="P705" s="0" t="s">
        <v>2300</v>
      </c>
      <c r="Q705" s="380" t="n">
        <v>25569.125</v>
      </c>
      <c r="R705" s="0" t="n">
        <v>18585678</v>
      </c>
      <c r="S705" s="0" t="s">
        <v>4248</v>
      </c>
      <c r="U705" s="0" t="s">
        <v>610</v>
      </c>
      <c r="V705" s="0" t="n">
        <v>110000000</v>
      </c>
      <c r="W705" s="0" t="s">
        <v>2356</v>
      </c>
      <c r="X705" s="0" t="n">
        <v>1</v>
      </c>
      <c r="Y705" s="0" t="n">
        <f aca="false">FALSE()</f>
        <v>0</v>
      </c>
      <c r="Z705" s="0" t="n">
        <f aca="false">FALSE()</f>
        <v>0</v>
      </c>
      <c r="AA705" s="0" t="n">
        <f aca="false">FALSE()</f>
        <v>0</v>
      </c>
      <c r="AB705" s="0" t="n">
        <f aca="false">FALSE()</f>
        <v>0</v>
      </c>
      <c r="AC705" s="0" t="n">
        <v>1</v>
      </c>
      <c r="AD705" s="0" t="s">
        <v>2129</v>
      </c>
      <c r="AE705" s="0" t="n">
        <f aca="false">TRUE()</f>
        <v>1</v>
      </c>
      <c r="AF705" s="0" t="s">
        <v>7980</v>
      </c>
      <c r="AG705" s="0" t="n">
        <v>2</v>
      </c>
      <c r="AH705" s="0" t="s">
        <v>7981</v>
      </c>
      <c r="AI705" s="0" t="s">
        <v>7982</v>
      </c>
      <c r="AJ705" s="0" t="n">
        <v>0</v>
      </c>
      <c r="AK705" s="0" t="s">
        <v>2118</v>
      </c>
      <c r="AL705" s="0" t="n">
        <f aca="false">FALSE()</f>
        <v>0</v>
      </c>
      <c r="AM705" s="0" t="n">
        <f aca="false">TRUE()</f>
        <v>1</v>
      </c>
      <c r="AN705" s="0" t="n">
        <f aca="false">FALSE()</f>
        <v>0</v>
      </c>
      <c r="AO705" s="0" t="n">
        <f aca="false">FALSE()</f>
        <v>0</v>
      </c>
      <c r="AP705" s="0" t="n">
        <f aca="false">TRUE()</f>
        <v>1</v>
      </c>
      <c r="AQ705" s="380" t="n">
        <v>25569.125</v>
      </c>
      <c r="AR705" s="380" t="n">
        <v>25569.125</v>
      </c>
      <c r="AS705" s="0" t="s">
        <v>7983</v>
      </c>
      <c r="AT705" s="0" t="s">
        <v>2170</v>
      </c>
      <c r="AU705" s="0" t="s">
        <v>2170</v>
      </c>
    </row>
    <row r="706" customFormat="false" ht="15" hidden="true" customHeight="false" outlineLevel="0" collapsed="false">
      <c r="A706" s="0" t="s">
        <v>7984</v>
      </c>
      <c r="B706" s="0" t="s">
        <v>7985</v>
      </c>
      <c r="C706" s="0" t="s">
        <v>7986</v>
      </c>
      <c r="D706" s="0" t="s">
        <v>2297</v>
      </c>
      <c r="E706" s="0" t="s">
        <v>7984</v>
      </c>
      <c r="F706" s="0" t="n">
        <v>1</v>
      </c>
      <c r="G706" s="0" t="s">
        <v>2298</v>
      </c>
      <c r="H706" s="0" t="s">
        <v>2170</v>
      </c>
      <c r="I706" s="0" t="s">
        <v>2170</v>
      </c>
      <c r="J706" s="0" t="s">
        <v>2170</v>
      </c>
      <c r="K706" s="0" t="s">
        <v>2170</v>
      </c>
      <c r="L706" s="0" t="s">
        <v>2170</v>
      </c>
      <c r="M706" s="0" t="s">
        <v>2170</v>
      </c>
      <c r="N706" s="0" t="n">
        <f aca="false">FALSE()</f>
        <v>0</v>
      </c>
      <c r="O706" s="0" t="s">
        <v>7987</v>
      </c>
      <c r="P706" s="0" t="s">
        <v>2300</v>
      </c>
      <c r="Q706" s="380" t="n">
        <v>25569.125</v>
      </c>
      <c r="R706" s="0" t="n">
        <v>110035649</v>
      </c>
      <c r="S706" s="0" t="s">
        <v>7988</v>
      </c>
      <c r="U706" s="0" t="s">
        <v>2116</v>
      </c>
      <c r="V706" s="0" t="n">
        <v>750000000</v>
      </c>
      <c r="W706" s="0" t="s">
        <v>2565</v>
      </c>
      <c r="X706" s="0" t="n">
        <v>4</v>
      </c>
      <c r="Y706" s="0" t="n">
        <f aca="false">FALSE()</f>
        <v>0</v>
      </c>
      <c r="Z706" s="0" t="n">
        <f aca="false">FALSE()</f>
        <v>0</v>
      </c>
      <c r="AA706" s="0" t="n">
        <f aca="false">FALSE()</f>
        <v>0</v>
      </c>
      <c r="AB706" s="0" t="n">
        <f aca="false">FALSE()</f>
        <v>0</v>
      </c>
      <c r="AC706" s="0" t="n">
        <v>1</v>
      </c>
      <c r="AD706" s="0" t="s">
        <v>2129</v>
      </c>
      <c r="AE706" s="0" t="n">
        <f aca="false">TRUE()</f>
        <v>1</v>
      </c>
      <c r="AF706" s="0" t="s">
        <v>7989</v>
      </c>
      <c r="AG706" s="0" t="n">
        <v>2</v>
      </c>
      <c r="AH706" s="0" t="s">
        <v>7990</v>
      </c>
      <c r="AI706" s="0" t="s">
        <v>7991</v>
      </c>
      <c r="AJ706" s="0" t="n">
        <v>0</v>
      </c>
      <c r="AK706" s="0" t="s">
        <v>2118</v>
      </c>
      <c r="AL706" s="0" t="n">
        <f aca="false">FALSE()</f>
        <v>0</v>
      </c>
      <c r="AM706" s="0" t="n">
        <f aca="false">TRUE()</f>
        <v>1</v>
      </c>
      <c r="AN706" s="0" t="n">
        <f aca="false">FALSE()</f>
        <v>0</v>
      </c>
      <c r="AO706" s="0" t="n">
        <f aca="false">FALSE()</f>
        <v>0</v>
      </c>
      <c r="AP706" s="0" t="n">
        <f aca="false">TRUE()</f>
        <v>1</v>
      </c>
      <c r="AQ706" s="380" t="n">
        <v>44853.6458333333</v>
      </c>
      <c r="AR706" s="380" t="n">
        <v>44853.4166666667</v>
      </c>
      <c r="AS706" s="0" t="s">
        <v>7992</v>
      </c>
      <c r="AT706" s="0" t="s">
        <v>2170</v>
      </c>
      <c r="AU706" s="0" t="s">
        <v>2170</v>
      </c>
    </row>
    <row r="707" customFormat="false" ht="15" hidden="true" customHeight="false" outlineLevel="0" collapsed="false">
      <c r="A707" s="0" t="s">
        <v>7993</v>
      </c>
      <c r="B707" s="0" t="s">
        <v>7994</v>
      </c>
      <c r="C707" s="0" t="s">
        <v>7995</v>
      </c>
      <c r="D707" s="0" t="s">
        <v>2297</v>
      </c>
      <c r="E707" s="0" t="s">
        <v>7993</v>
      </c>
      <c r="F707" s="0" t="n">
        <v>1</v>
      </c>
      <c r="G707" s="0" t="s">
        <v>2298</v>
      </c>
      <c r="H707" s="0" t="s">
        <v>2170</v>
      </c>
      <c r="I707" s="0" t="s">
        <v>2170</v>
      </c>
      <c r="J707" s="0" t="s">
        <v>2170</v>
      </c>
      <c r="K707" s="0" t="s">
        <v>2170</v>
      </c>
      <c r="L707" s="0" t="s">
        <v>2170</v>
      </c>
      <c r="M707" s="0" t="s">
        <v>2170</v>
      </c>
      <c r="N707" s="0" t="n">
        <f aca="false">FALSE()</f>
        <v>0</v>
      </c>
      <c r="O707" s="0" t="s">
        <v>7996</v>
      </c>
      <c r="P707" s="0" t="s">
        <v>2300</v>
      </c>
      <c r="Q707" s="380" t="n">
        <v>25569.125</v>
      </c>
      <c r="R707" s="0" t="n">
        <v>19764141</v>
      </c>
      <c r="U707" s="0" t="s">
        <v>2116</v>
      </c>
      <c r="V707" s="0" t="n">
        <v>0</v>
      </c>
      <c r="W707" s="0" t="s">
        <v>2409</v>
      </c>
      <c r="X707" s="0" t="n">
        <v>1</v>
      </c>
      <c r="Y707" s="0" t="n">
        <f aca="false">FALSE()</f>
        <v>0</v>
      </c>
      <c r="Z707" s="0" t="n">
        <f aca="false">FALSE()</f>
        <v>0</v>
      </c>
      <c r="AA707" s="0" t="n">
        <f aca="false">FALSE()</f>
        <v>0</v>
      </c>
      <c r="AB707" s="0" t="n">
        <f aca="false">FALSE()</f>
        <v>0</v>
      </c>
      <c r="AC707" s="0" t="n">
        <v>1</v>
      </c>
      <c r="AD707" s="0" t="s">
        <v>2129</v>
      </c>
      <c r="AE707" s="0" t="n">
        <f aca="false">TRUE()</f>
        <v>1</v>
      </c>
      <c r="AF707" s="0" t="s">
        <v>7997</v>
      </c>
      <c r="AG707" s="0" t="n">
        <v>2</v>
      </c>
      <c r="AH707" s="0" t="s">
        <v>7998</v>
      </c>
      <c r="AI707" s="0" t="s">
        <v>7999</v>
      </c>
      <c r="AJ707" s="0" t="n">
        <v>0</v>
      </c>
      <c r="AK707" s="0" t="s">
        <v>2118</v>
      </c>
      <c r="AL707" s="0" t="n">
        <f aca="false">FALSE()</f>
        <v>0</v>
      </c>
      <c r="AM707" s="0" t="n">
        <f aca="false">TRUE()</f>
        <v>1</v>
      </c>
      <c r="AN707" s="0" t="n">
        <f aca="false">FALSE()</f>
        <v>0</v>
      </c>
      <c r="AO707" s="0" t="n">
        <f aca="false">FALSE()</f>
        <v>0</v>
      </c>
      <c r="AP707" s="0" t="n">
        <f aca="false">TRUE()</f>
        <v>1</v>
      </c>
      <c r="AQ707" s="380" t="n">
        <v>25569.125</v>
      </c>
      <c r="AR707" s="380" t="n">
        <v>25569.125</v>
      </c>
      <c r="AS707" s="0" t="s">
        <v>8000</v>
      </c>
      <c r="AT707" s="0" t="s">
        <v>2170</v>
      </c>
      <c r="AU707" s="0" t="s">
        <v>2170</v>
      </c>
    </row>
    <row r="708" customFormat="false" ht="15" hidden="true" customHeight="false" outlineLevel="0" collapsed="false">
      <c r="A708" s="0" t="s">
        <v>8001</v>
      </c>
      <c r="B708" s="0" t="s">
        <v>8002</v>
      </c>
      <c r="C708" s="0" t="s">
        <v>8003</v>
      </c>
      <c r="D708" s="0" t="s">
        <v>2297</v>
      </c>
      <c r="E708" s="0" t="s">
        <v>8001</v>
      </c>
      <c r="F708" s="0" t="n">
        <v>1</v>
      </c>
      <c r="G708" s="0" t="s">
        <v>2298</v>
      </c>
      <c r="H708" s="0" t="s">
        <v>2170</v>
      </c>
      <c r="I708" s="0" t="s">
        <v>2170</v>
      </c>
      <c r="J708" s="0" t="s">
        <v>2170</v>
      </c>
      <c r="K708" s="0" t="s">
        <v>2170</v>
      </c>
      <c r="L708" s="0" t="s">
        <v>2170</v>
      </c>
      <c r="M708" s="0" t="s">
        <v>2170</v>
      </c>
      <c r="N708" s="0" t="n">
        <f aca="false">FALSE()</f>
        <v>0</v>
      </c>
      <c r="O708" s="0" t="s">
        <v>8004</v>
      </c>
      <c r="P708" s="0" t="s">
        <v>2300</v>
      </c>
      <c r="Q708" s="380" t="n">
        <v>25569.125</v>
      </c>
      <c r="R708" s="0" t="n">
        <v>9933242</v>
      </c>
      <c r="S708" s="0" t="s">
        <v>2301</v>
      </c>
      <c r="T708" s="0" t="s">
        <v>2302</v>
      </c>
      <c r="U708" s="0" t="s">
        <v>2451</v>
      </c>
      <c r="V708" s="0" t="n">
        <v>25000000</v>
      </c>
      <c r="W708" s="0" t="s">
        <v>2383</v>
      </c>
      <c r="X708" s="0" t="n">
        <v>4</v>
      </c>
      <c r="Y708" s="0" t="n">
        <f aca="false">FALSE()</f>
        <v>0</v>
      </c>
      <c r="Z708" s="0" t="n">
        <f aca="false">FALSE()</f>
        <v>0</v>
      </c>
      <c r="AA708" s="0" t="n">
        <f aca="false">FALSE()</f>
        <v>0</v>
      </c>
      <c r="AB708" s="0" t="n">
        <f aca="false">FALSE()</f>
        <v>0</v>
      </c>
      <c r="AC708" s="0" t="n">
        <v>1</v>
      </c>
      <c r="AD708" s="0" t="s">
        <v>2129</v>
      </c>
      <c r="AE708" s="0" t="n">
        <f aca="false">TRUE()</f>
        <v>1</v>
      </c>
      <c r="AF708" s="0" t="s">
        <v>8005</v>
      </c>
      <c r="AG708" s="0" t="n">
        <v>2</v>
      </c>
      <c r="AH708" s="0" t="s">
        <v>8006</v>
      </c>
      <c r="AI708" s="0" t="s">
        <v>8007</v>
      </c>
      <c r="AJ708" s="0" t="n">
        <v>0</v>
      </c>
      <c r="AK708" s="0" t="s">
        <v>2118</v>
      </c>
      <c r="AL708" s="0" t="n">
        <f aca="false">FALSE()</f>
        <v>0</v>
      </c>
      <c r="AM708" s="0" t="n">
        <f aca="false">TRUE()</f>
        <v>1</v>
      </c>
      <c r="AN708" s="0" t="n">
        <f aca="false">FALSE()</f>
        <v>0</v>
      </c>
      <c r="AO708" s="0" t="n">
        <f aca="false">FALSE()</f>
        <v>0</v>
      </c>
      <c r="AP708" s="0" t="n">
        <f aca="false">FALSE()</f>
        <v>0</v>
      </c>
      <c r="AQ708" s="380" t="n">
        <v>43627.6875</v>
      </c>
      <c r="AR708" s="380" t="n">
        <v>32687.1666666667</v>
      </c>
      <c r="AS708" s="0" t="s">
        <v>8008</v>
      </c>
      <c r="AT708" s="0" t="s">
        <v>2170</v>
      </c>
      <c r="AU708" s="0" t="s">
        <v>2170</v>
      </c>
    </row>
    <row r="709" customFormat="false" ht="15" hidden="true" customHeight="false" outlineLevel="0" collapsed="false">
      <c r="A709" s="0" t="s">
        <v>236</v>
      </c>
      <c r="B709" s="0" t="s">
        <v>8009</v>
      </c>
      <c r="C709" s="0" t="s">
        <v>137</v>
      </c>
      <c r="D709" s="0" t="s">
        <v>720</v>
      </c>
      <c r="E709" s="0" t="s">
        <v>236</v>
      </c>
      <c r="F709" s="0" t="n">
        <v>10</v>
      </c>
      <c r="G709" s="0" t="s">
        <v>434</v>
      </c>
      <c r="H709" s="0" t="s">
        <v>2596</v>
      </c>
      <c r="I709" s="0" t="s">
        <v>2596</v>
      </c>
      <c r="J709" s="0" t="s">
        <v>2599</v>
      </c>
      <c r="K709" s="0" t="s">
        <v>2597</v>
      </c>
      <c r="L709" s="0" t="s">
        <v>2083</v>
      </c>
      <c r="M709" s="0" t="s">
        <v>2599</v>
      </c>
      <c r="N709" s="0" t="n">
        <f aca="false">TRUE()</f>
        <v>1</v>
      </c>
      <c r="O709" s="0" t="s">
        <v>8010</v>
      </c>
      <c r="P709" s="0" t="s">
        <v>2601</v>
      </c>
      <c r="Q709" s="380" t="n">
        <v>33927.125</v>
      </c>
      <c r="R709" s="0" t="n">
        <v>445828521</v>
      </c>
      <c r="S709" s="0" t="s">
        <v>601</v>
      </c>
      <c r="T709" s="0" t="s">
        <v>2602</v>
      </c>
      <c r="U709" s="0" t="s">
        <v>610</v>
      </c>
      <c r="V709" s="0" t="n">
        <v>13090000</v>
      </c>
      <c r="W709" s="0" t="s">
        <v>2603</v>
      </c>
      <c r="X709" s="0" t="n">
        <v>5</v>
      </c>
      <c r="Y709" s="0" t="n">
        <f aca="false">FALSE()</f>
        <v>0</v>
      </c>
      <c r="Z709" s="0" t="n">
        <f aca="false">TRUE()</f>
        <v>1</v>
      </c>
      <c r="AA709" s="0" t="n">
        <f aca="false">TRUE()</f>
        <v>1</v>
      </c>
      <c r="AB709" s="0" t="n">
        <f aca="false">TRUE()</f>
        <v>1</v>
      </c>
      <c r="AC709" s="0" t="n">
        <v>1</v>
      </c>
      <c r="AD709" s="0" t="s">
        <v>2129</v>
      </c>
      <c r="AE709" s="0" t="n">
        <f aca="false">TRUE()</f>
        <v>1</v>
      </c>
      <c r="AF709" s="0" t="s">
        <v>8011</v>
      </c>
      <c r="AG709" s="0" t="n">
        <v>1</v>
      </c>
      <c r="AH709" s="0" t="s">
        <v>8012</v>
      </c>
      <c r="AI709" s="0" t="s">
        <v>8013</v>
      </c>
      <c r="AJ709" s="0" t="n">
        <v>0</v>
      </c>
      <c r="AK709" s="0" t="s">
        <v>2118</v>
      </c>
      <c r="AL709" s="0" t="n">
        <f aca="false">TRUE()</f>
        <v>1</v>
      </c>
      <c r="AM709" s="0" t="n">
        <f aca="false">FALSE()</f>
        <v>0</v>
      </c>
      <c r="AN709" s="0" t="n">
        <f aca="false">TRUE()</f>
        <v>1</v>
      </c>
      <c r="AO709" s="0" t="n">
        <f aca="false">FALSE()</f>
        <v>0</v>
      </c>
      <c r="AP709" s="0" t="n">
        <f aca="false">TRUE()</f>
        <v>1</v>
      </c>
      <c r="AQ709" s="380" t="n">
        <v>43166.9006944444</v>
      </c>
      <c r="AR709" s="380" t="n">
        <v>39434.125</v>
      </c>
      <c r="AS709" s="0" t="s">
        <v>8014</v>
      </c>
      <c r="AT709" s="0" t="s">
        <v>2599</v>
      </c>
      <c r="AU709" s="0" t="s">
        <v>2597</v>
      </c>
    </row>
    <row r="710" customFormat="false" ht="15" hidden="true" customHeight="false" outlineLevel="0" collapsed="false">
      <c r="A710" s="0" t="s">
        <v>8015</v>
      </c>
      <c r="B710" s="0" t="s">
        <v>8016</v>
      </c>
      <c r="C710" s="0" t="s">
        <v>8017</v>
      </c>
      <c r="D710" s="0" t="s">
        <v>2297</v>
      </c>
      <c r="E710" s="0" t="s">
        <v>8015</v>
      </c>
      <c r="F710" s="0" t="n">
        <v>1</v>
      </c>
      <c r="G710" s="0" t="s">
        <v>2298</v>
      </c>
      <c r="H710" s="0" t="s">
        <v>2170</v>
      </c>
      <c r="I710" s="0" t="s">
        <v>2170</v>
      </c>
      <c r="J710" s="0" t="s">
        <v>2170</v>
      </c>
      <c r="K710" s="0" t="s">
        <v>2170</v>
      </c>
      <c r="L710" s="0" t="s">
        <v>2170</v>
      </c>
      <c r="M710" s="0" t="s">
        <v>2170</v>
      </c>
      <c r="N710" s="0" t="n">
        <f aca="false">FALSE()</f>
        <v>0</v>
      </c>
      <c r="O710" s="0" t="s">
        <v>8018</v>
      </c>
      <c r="P710" s="0" t="s">
        <v>2300</v>
      </c>
      <c r="Q710" s="380" t="n">
        <v>25569.125</v>
      </c>
      <c r="R710" s="0" t="n">
        <v>157201888</v>
      </c>
      <c r="S710" s="0" t="s">
        <v>2301</v>
      </c>
      <c r="T710" s="0" t="s">
        <v>2302</v>
      </c>
      <c r="U710" s="0" t="s">
        <v>2116</v>
      </c>
      <c r="V710" s="0" t="n">
        <v>700000000</v>
      </c>
      <c r="W710" s="0" t="s">
        <v>2312</v>
      </c>
      <c r="X710" s="0" t="n">
        <v>4</v>
      </c>
      <c r="Y710" s="0" t="n">
        <f aca="false">FALSE()</f>
        <v>0</v>
      </c>
      <c r="Z710" s="0" t="n">
        <f aca="false">FALSE()</f>
        <v>0</v>
      </c>
      <c r="AA710" s="0" t="n">
        <f aca="false">FALSE()</f>
        <v>0</v>
      </c>
      <c r="AB710" s="0" t="n">
        <f aca="false">FALSE()</f>
        <v>0</v>
      </c>
      <c r="AC710" s="0" t="n">
        <v>1</v>
      </c>
      <c r="AD710" s="0" t="s">
        <v>2129</v>
      </c>
      <c r="AE710" s="0" t="n">
        <f aca="false">TRUE()</f>
        <v>1</v>
      </c>
      <c r="AF710" s="0" t="s">
        <v>8019</v>
      </c>
      <c r="AG710" s="0" t="n">
        <v>2</v>
      </c>
      <c r="AH710" s="0" t="s">
        <v>8020</v>
      </c>
      <c r="AI710" s="0" t="s">
        <v>8021</v>
      </c>
      <c r="AJ710" s="0" t="n">
        <v>0</v>
      </c>
      <c r="AK710" s="0" t="s">
        <v>2118</v>
      </c>
      <c r="AL710" s="0" t="n">
        <f aca="false">FALSE()</f>
        <v>0</v>
      </c>
      <c r="AM710" s="0" t="n">
        <f aca="false">TRUE()</f>
        <v>1</v>
      </c>
      <c r="AN710" s="0" t="n">
        <f aca="false">FALSE()</f>
        <v>0</v>
      </c>
      <c r="AO710" s="0" t="n">
        <f aca="false">FALSE()</f>
        <v>0</v>
      </c>
      <c r="AP710" s="0" t="n">
        <f aca="false">FALSE()</f>
        <v>0</v>
      </c>
      <c r="AQ710" s="380" t="n">
        <v>44386.6916666667</v>
      </c>
      <c r="AR710" s="380" t="n">
        <v>44386.4166666667</v>
      </c>
      <c r="AS710" s="0" t="s">
        <v>8022</v>
      </c>
      <c r="AT710" s="0" t="s">
        <v>2170</v>
      </c>
      <c r="AU710" s="0" t="s">
        <v>2170</v>
      </c>
    </row>
    <row r="711" customFormat="false" ht="15" hidden="true" customHeight="false" outlineLevel="0" collapsed="false">
      <c r="A711" s="0" t="s">
        <v>8023</v>
      </c>
      <c r="B711" s="0" t="s">
        <v>8024</v>
      </c>
      <c r="C711" s="0" t="s">
        <v>8025</v>
      </c>
      <c r="D711" s="0" t="s">
        <v>2297</v>
      </c>
      <c r="E711" s="0" t="s">
        <v>8023</v>
      </c>
      <c r="F711" s="0" t="n">
        <v>1</v>
      </c>
      <c r="G711" s="0" t="s">
        <v>2298</v>
      </c>
      <c r="H711" s="0" t="s">
        <v>2170</v>
      </c>
      <c r="I711" s="0" t="s">
        <v>2170</v>
      </c>
      <c r="J711" s="0" t="s">
        <v>2170</v>
      </c>
      <c r="K711" s="0" t="s">
        <v>2170</v>
      </c>
      <c r="L711" s="0" t="s">
        <v>2170</v>
      </c>
      <c r="M711" s="0" t="s">
        <v>2170</v>
      </c>
      <c r="N711" s="0" t="n">
        <f aca="false">FALSE()</f>
        <v>0</v>
      </c>
      <c r="O711" s="0" t="s">
        <v>8026</v>
      </c>
      <c r="P711" s="0" t="s">
        <v>2300</v>
      </c>
      <c r="Q711" s="380" t="n">
        <v>25569.125</v>
      </c>
      <c r="R711" s="0" t="n">
        <v>605692452</v>
      </c>
      <c r="S711" s="0" t="s">
        <v>2301</v>
      </c>
      <c r="T711" s="0" t="s">
        <v>2302</v>
      </c>
      <c r="U711" s="0" t="s">
        <v>2365</v>
      </c>
      <c r="V711" s="0" t="n">
        <v>0</v>
      </c>
      <c r="W711" s="0" t="s">
        <v>2383</v>
      </c>
      <c r="X711" s="0" t="n">
        <v>4</v>
      </c>
      <c r="Y711" s="0" t="n">
        <f aca="false">FALSE()</f>
        <v>0</v>
      </c>
      <c r="Z711" s="0" t="n">
        <f aca="false">FALSE()</f>
        <v>0</v>
      </c>
      <c r="AA711" s="0" t="n">
        <f aca="false">FALSE()</f>
        <v>0</v>
      </c>
      <c r="AB711" s="0" t="n">
        <f aca="false">TRUE()</f>
        <v>1</v>
      </c>
      <c r="AC711" s="0" t="n">
        <v>1</v>
      </c>
      <c r="AD711" s="0" t="s">
        <v>2129</v>
      </c>
      <c r="AE711" s="0" t="n">
        <f aca="false">TRUE()</f>
        <v>1</v>
      </c>
      <c r="AF711" s="0" t="s">
        <v>8027</v>
      </c>
      <c r="AG711" s="0" t="n">
        <v>2</v>
      </c>
      <c r="AH711" s="0" t="s">
        <v>8028</v>
      </c>
      <c r="AI711" s="0" t="s">
        <v>8029</v>
      </c>
      <c r="AJ711" s="0" t="n">
        <v>0</v>
      </c>
      <c r="AK711" s="0" t="s">
        <v>2118</v>
      </c>
      <c r="AL711" s="0" t="n">
        <f aca="false">FALSE()</f>
        <v>0</v>
      </c>
      <c r="AM711" s="0" t="n">
        <f aca="false">TRUE()</f>
        <v>1</v>
      </c>
      <c r="AN711" s="0" t="n">
        <f aca="false">FALSE()</f>
        <v>0</v>
      </c>
      <c r="AO711" s="0" t="n">
        <f aca="false">FALSE()</f>
        <v>0</v>
      </c>
      <c r="AP711" s="0" t="n">
        <f aca="false">FALSE()</f>
        <v>0</v>
      </c>
      <c r="AQ711" s="380" t="n">
        <v>43123.5166666667</v>
      </c>
      <c r="AR711" s="380" t="n">
        <v>32398.1666666667</v>
      </c>
      <c r="AS711" s="0" t="s">
        <v>8030</v>
      </c>
      <c r="AT711" s="0" t="s">
        <v>2170</v>
      </c>
      <c r="AU711" s="0" t="s">
        <v>2170</v>
      </c>
    </row>
    <row r="712" customFormat="false" ht="15" hidden="true" customHeight="false" outlineLevel="0" collapsed="false">
      <c r="A712" s="0" t="s">
        <v>8031</v>
      </c>
      <c r="B712" s="0" t="s">
        <v>8032</v>
      </c>
      <c r="C712" s="0" t="s">
        <v>8033</v>
      </c>
      <c r="D712" s="0" t="s">
        <v>2297</v>
      </c>
      <c r="E712" s="0" t="s">
        <v>8031</v>
      </c>
      <c r="F712" s="0" t="n">
        <v>1</v>
      </c>
      <c r="G712" s="0" t="s">
        <v>2298</v>
      </c>
      <c r="H712" s="0" t="s">
        <v>2170</v>
      </c>
      <c r="I712" s="0" t="s">
        <v>2170</v>
      </c>
      <c r="J712" s="0" t="s">
        <v>2170</v>
      </c>
      <c r="K712" s="0" t="s">
        <v>2170</v>
      </c>
      <c r="L712" s="0" t="s">
        <v>2170</v>
      </c>
      <c r="M712" s="0" t="s">
        <v>2170</v>
      </c>
      <c r="N712" s="0" t="n">
        <f aca="false">FALSE()</f>
        <v>0</v>
      </c>
      <c r="O712" s="0" t="s">
        <v>8034</v>
      </c>
      <c r="P712" s="0" t="s">
        <v>2300</v>
      </c>
      <c r="Q712" s="380" t="n">
        <v>25569.125</v>
      </c>
      <c r="R712" s="0" t="n">
        <v>40324883</v>
      </c>
      <c r="S712" s="0" t="s">
        <v>3545</v>
      </c>
      <c r="T712" s="0" t="s">
        <v>3546</v>
      </c>
      <c r="U712" s="0" t="s">
        <v>2116</v>
      </c>
      <c r="V712" s="0" t="n">
        <v>0</v>
      </c>
      <c r="W712" s="0" t="s">
        <v>3605</v>
      </c>
      <c r="X712" s="0" t="n">
        <v>4</v>
      </c>
      <c r="Y712" s="0" t="n">
        <f aca="false">FALSE()</f>
        <v>0</v>
      </c>
      <c r="Z712" s="0" t="n">
        <f aca="false">FALSE()</f>
        <v>0</v>
      </c>
      <c r="AA712" s="0" t="n">
        <f aca="false">FALSE()</f>
        <v>0</v>
      </c>
      <c r="AB712" s="0" t="n">
        <f aca="false">FALSE()</f>
        <v>0</v>
      </c>
      <c r="AC712" s="0" t="n">
        <v>1</v>
      </c>
      <c r="AD712" s="0" t="s">
        <v>2129</v>
      </c>
      <c r="AE712" s="0" t="n">
        <f aca="false">TRUE()</f>
        <v>1</v>
      </c>
      <c r="AF712" s="0" t="s">
        <v>8035</v>
      </c>
      <c r="AG712" s="0" t="n">
        <v>2</v>
      </c>
      <c r="AH712" s="0" t="s">
        <v>8036</v>
      </c>
      <c r="AI712" s="0" t="s">
        <v>8037</v>
      </c>
      <c r="AJ712" s="0" t="n">
        <v>0</v>
      </c>
      <c r="AK712" s="0" t="s">
        <v>2118</v>
      </c>
      <c r="AL712" s="0" t="n">
        <f aca="false">FALSE()</f>
        <v>0</v>
      </c>
      <c r="AM712" s="0" t="n">
        <f aca="false">TRUE()</f>
        <v>1</v>
      </c>
      <c r="AN712" s="0" t="n">
        <f aca="false">FALSE()</f>
        <v>0</v>
      </c>
      <c r="AO712" s="0" t="n">
        <f aca="false">FALSE()</f>
        <v>0</v>
      </c>
      <c r="AP712" s="0" t="n">
        <f aca="false">TRUE()</f>
        <v>1</v>
      </c>
      <c r="AQ712" s="380" t="n">
        <v>44510.6465277778</v>
      </c>
      <c r="AR712" s="380" t="n">
        <v>44510.4166666667</v>
      </c>
      <c r="AS712" s="0" t="s">
        <v>8038</v>
      </c>
      <c r="AT712" s="0" t="s">
        <v>2170</v>
      </c>
      <c r="AU712" s="0" t="s">
        <v>2170</v>
      </c>
    </row>
    <row r="713" customFormat="false" ht="15" hidden="true" customHeight="false" outlineLevel="0" collapsed="false">
      <c r="A713" s="0" t="s">
        <v>8039</v>
      </c>
      <c r="B713" s="0" t="s">
        <v>8040</v>
      </c>
      <c r="C713" s="0" t="s">
        <v>8041</v>
      </c>
      <c r="D713" s="0" t="s">
        <v>2297</v>
      </c>
      <c r="E713" s="0" t="s">
        <v>8039</v>
      </c>
      <c r="F713" s="0" t="n">
        <v>1</v>
      </c>
      <c r="G713" s="0" t="s">
        <v>2298</v>
      </c>
      <c r="H713" s="0" t="s">
        <v>2170</v>
      </c>
      <c r="I713" s="0" t="s">
        <v>2170</v>
      </c>
      <c r="J713" s="0" t="s">
        <v>2170</v>
      </c>
      <c r="K713" s="0" t="s">
        <v>2170</v>
      </c>
      <c r="L713" s="0" t="s">
        <v>2170</v>
      </c>
      <c r="M713" s="0" t="s">
        <v>2170</v>
      </c>
      <c r="N713" s="0" t="n">
        <f aca="false">FALSE()</f>
        <v>0</v>
      </c>
      <c r="O713" s="0" t="s">
        <v>8042</v>
      </c>
      <c r="P713" s="0" t="s">
        <v>2300</v>
      </c>
      <c r="Q713" s="380" t="n">
        <v>25569.125</v>
      </c>
      <c r="R713" s="0" t="n">
        <v>196951769</v>
      </c>
      <c r="S713" s="0" t="s">
        <v>2528</v>
      </c>
      <c r="T713" s="0" t="s">
        <v>2529</v>
      </c>
      <c r="U713" s="0" t="s">
        <v>2684</v>
      </c>
      <c r="V713" s="0" t="n">
        <v>0</v>
      </c>
      <c r="W713" s="0" t="s">
        <v>3572</v>
      </c>
      <c r="X713" s="0" t="n">
        <v>4</v>
      </c>
      <c r="Y713" s="0" t="n">
        <f aca="false">FALSE()</f>
        <v>0</v>
      </c>
      <c r="Z713" s="0" t="n">
        <f aca="false">FALSE()</f>
        <v>0</v>
      </c>
      <c r="AA713" s="0" t="n">
        <f aca="false">FALSE()</f>
        <v>0</v>
      </c>
      <c r="AB713" s="0" t="n">
        <f aca="false">TRUE()</f>
        <v>1</v>
      </c>
      <c r="AC713" s="0" t="n">
        <v>3</v>
      </c>
      <c r="AD713" s="0" t="s">
        <v>2129</v>
      </c>
      <c r="AE713" s="0" t="n">
        <f aca="false">TRUE()</f>
        <v>1</v>
      </c>
      <c r="AF713" s="0" t="s">
        <v>8043</v>
      </c>
      <c r="AG713" s="0" t="n">
        <v>2</v>
      </c>
      <c r="AH713" s="0" t="s">
        <v>8044</v>
      </c>
      <c r="AI713" s="0" t="s">
        <v>8045</v>
      </c>
      <c r="AJ713" s="0" t="n">
        <v>0</v>
      </c>
      <c r="AK713" s="0" t="s">
        <v>2118</v>
      </c>
      <c r="AL713" s="0" t="n">
        <f aca="false">FALSE()</f>
        <v>0</v>
      </c>
      <c r="AM713" s="0" t="n">
        <f aca="false">TRUE()</f>
        <v>1</v>
      </c>
      <c r="AN713" s="0" t="n">
        <f aca="false">FALSE()</f>
        <v>0</v>
      </c>
      <c r="AO713" s="0" t="n">
        <f aca="false">FALSE()</f>
        <v>0</v>
      </c>
      <c r="AP713" s="0" t="n">
        <f aca="false">FALSE()</f>
        <v>0</v>
      </c>
      <c r="AQ713" s="380" t="n">
        <v>43123.7041666667</v>
      </c>
      <c r="AR713" s="380" t="n">
        <v>41984.125</v>
      </c>
      <c r="AS713" s="0" t="s">
        <v>8046</v>
      </c>
      <c r="AT713" s="0" t="s">
        <v>2170</v>
      </c>
      <c r="AU713" s="0" t="s">
        <v>2170</v>
      </c>
    </row>
    <row r="714" customFormat="false" ht="15" hidden="true" customHeight="false" outlineLevel="0" collapsed="false">
      <c r="A714" s="0" t="s">
        <v>8047</v>
      </c>
      <c r="B714" s="0" t="s">
        <v>8048</v>
      </c>
      <c r="C714" s="0" t="s">
        <v>8049</v>
      </c>
      <c r="D714" s="0" t="s">
        <v>2297</v>
      </c>
      <c r="E714" s="0" t="s">
        <v>8047</v>
      </c>
      <c r="F714" s="0" t="n">
        <v>1</v>
      </c>
      <c r="G714" s="0" t="s">
        <v>2298</v>
      </c>
      <c r="H714" s="0" t="s">
        <v>2170</v>
      </c>
      <c r="I714" s="0" t="s">
        <v>2170</v>
      </c>
      <c r="J714" s="0" t="s">
        <v>2170</v>
      </c>
      <c r="K714" s="0" t="s">
        <v>2170</v>
      </c>
      <c r="L714" s="0" t="s">
        <v>2170</v>
      </c>
      <c r="M714" s="0" t="s">
        <v>2170</v>
      </c>
      <c r="N714" s="0" t="n">
        <f aca="false">FALSE()</f>
        <v>0</v>
      </c>
      <c r="O714" s="0" t="s">
        <v>8050</v>
      </c>
      <c r="P714" s="0" t="s">
        <v>2300</v>
      </c>
      <c r="Q714" s="380" t="n">
        <v>25569.125</v>
      </c>
      <c r="R714" s="0" t="n">
        <v>977832660</v>
      </c>
      <c r="S714" s="0" t="s">
        <v>2301</v>
      </c>
      <c r="T714" s="0" t="s">
        <v>2302</v>
      </c>
      <c r="U714" s="0" t="s">
        <v>2693</v>
      </c>
      <c r="V714" s="0" t="n">
        <v>2000000000</v>
      </c>
      <c r="W714" s="0" t="s">
        <v>2409</v>
      </c>
      <c r="X714" s="0" t="n">
        <v>4</v>
      </c>
      <c r="Y714" s="0" t="n">
        <f aca="false">FALSE()</f>
        <v>0</v>
      </c>
      <c r="Z714" s="0" t="n">
        <f aca="false">FALSE()</f>
        <v>0</v>
      </c>
      <c r="AA714" s="0" t="n">
        <f aca="false">FALSE()</f>
        <v>0</v>
      </c>
      <c r="AB714" s="0" t="n">
        <f aca="false">TRUE()</f>
        <v>1</v>
      </c>
      <c r="AC714" s="0" t="n">
        <v>1</v>
      </c>
      <c r="AD714" s="0" t="s">
        <v>2129</v>
      </c>
      <c r="AE714" s="0" t="n">
        <f aca="false">TRUE()</f>
        <v>1</v>
      </c>
      <c r="AF714" s="0" t="s">
        <v>8051</v>
      </c>
      <c r="AG714" s="0" t="n">
        <v>2</v>
      </c>
      <c r="AH714" s="0" t="s">
        <v>8052</v>
      </c>
      <c r="AI714" s="0" t="s">
        <v>8053</v>
      </c>
      <c r="AJ714" s="0" t="n">
        <v>0</v>
      </c>
      <c r="AK714" s="0" t="s">
        <v>2118</v>
      </c>
      <c r="AL714" s="0" t="n">
        <f aca="false">FALSE()</f>
        <v>0</v>
      </c>
      <c r="AM714" s="0" t="n">
        <f aca="false">TRUE()</f>
        <v>1</v>
      </c>
      <c r="AN714" s="0" t="n">
        <f aca="false">FALSE()</f>
        <v>0</v>
      </c>
      <c r="AO714" s="0" t="n">
        <f aca="false">FALSE()</f>
        <v>0</v>
      </c>
      <c r="AP714" s="0" t="n">
        <f aca="false">FALSE()</f>
        <v>0</v>
      </c>
      <c r="AQ714" s="380" t="n">
        <v>43123.625</v>
      </c>
      <c r="AR714" s="380" t="n">
        <v>32398.1666666667</v>
      </c>
      <c r="AS714" s="0" t="s">
        <v>8054</v>
      </c>
      <c r="AT714" s="0" t="s">
        <v>2170</v>
      </c>
      <c r="AU714" s="0" t="s">
        <v>2170</v>
      </c>
    </row>
    <row r="715" customFormat="false" ht="15" hidden="true" customHeight="false" outlineLevel="0" collapsed="false">
      <c r="A715" s="0" t="s">
        <v>1205</v>
      </c>
      <c r="B715" s="0" t="s">
        <v>8055</v>
      </c>
      <c r="C715" s="0" t="s">
        <v>1202</v>
      </c>
      <c r="D715" s="0" t="s">
        <v>720</v>
      </c>
      <c r="E715" s="0" t="s">
        <v>1205</v>
      </c>
      <c r="F715" s="0" t="n">
        <v>100</v>
      </c>
      <c r="G715" s="0" t="s">
        <v>434</v>
      </c>
      <c r="H715" s="0" t="s">
        <v>2170</v>
      </c>
      <c r="I715" s="0" t="s">
        <v>2170</v>
      </c>
      <c r="J715" s="0" t="s">
        <v>2170</v>
      </c>
      <c r="K715" s="0" t="s">
        <v>2170</v>
      </c>
      <c r="L715" s="0" t="s">
        <v>2170</v>
      </c>
      <c r="M715" s="0" t="s">
        <v>2170</v>
      </c>
      <c r="N715" s="0" t="n">
        <f aca="false">FALSE()</f>
        <v>0</v>
      </c>
      <c r="O715" s="0" t="s">
        <v>8056</v>
      </c>
      <c r="P715" s="0" t="s">
        <v>2601</v>
      </c>
      <c r="Q715" s="380" t="n">
        <v>37799.1666666667</v>
      </c>
      <c r="R715" s="0" t="n">
        <v>8523785320</v>
      </c>
      <c r="S715" s="0" t="s">
        <v>601</v>
      </c>
      <c r="T715" s="0" t="s">
        <v>2602</v>
      </c>
      <c r="U715" s="0" t="s">
        <v>2693</v>
      </c>
      <c r="V715" s="0" t="n">
        <v>766035008</v>
      </c>
      <c r="W715" s="0" t="s">
        <v>2603</v>
      </c>
      <c r="X715" s="0" t="n">
        <v>5</v>
      </c>
      <c r="Y715" s="0" t="n">
        <f aca="false">FALSE()</f>
        <v>0</v>
      </c>
      <c r="Z715" s="0" t="n">
        <f aca="false">TRUE()</f>
        <v>1</v>
      </c>
      <c r="AA715" s="0" t="n">
        <f aca="false">TRUE()</f>
        <v>1</v>
      </c>
      <c r="AB715" s="0" t="n">
        <f aca="false">TRUE()</f>
        <v>1</v>
      </c>
      <c r="AC715" s="0" t="n">
        <v>1</v>
      </c>
      <c r="AD715" s="0" t="s">
        <v>2129</v>
      </c>
      <c r="AE715" s="0" t="n">
        <f aca="false">TRUE()</f>
        <v>1</v>
      </c>
      <c r="AF715" s="0" t="s">
        <v>8057</v>
      </c>
      <c r="AG715" s="0" t="n">
        <v>1</v>
      </c>
      <c r="AH715" s="0" t="s">
        <v>8058</v>
      </c>
      <c r="AI715" s="0" t="s">
        <v>8059</v>
      </c>
      <c r="AJ715" s="0" t="n">
        <v>0</v>
      </c>
      <c r="AK715" s="0" t="s">
        <v>2119</v>
      </c>
      <c r="AL715" s="0" t="n">
        <f aca="false">TRUE()</f>
        <v>1</v>
      </c>
      <c r="AM715" s="0" t="n">
        <f aca="false">FALSE()</f>
        <v>0</v>
      </c>
      <c r="AN715" s="0" t="n">
        <f aca="false">TRUE()</f>
        <v>1</v>
      </c>
      <c r="AO715" s="0" t="n">
        <f aca="false">FALSE()</f>
        <v>0</v>
      </c>
      <c r="AP715" s="0" t="n">
        <f aca="false">FALSE()</f>
        <v>0</v>
      </c>
      <c r="AQ715" s="380" t="n">
        <v>43166.9361111111</v>
      </c>
      <c r="AR715" s="380" t="n">
        <v>36543.125</v>
      </c>
      <c r="AS715" s="0" t="s">
        <v>8060</v>
      </c>
      <c r="AT715" s="0" t="s">
        <v>2170</v>
      </c>
      <c r="AU715" s="0" t="s">
        <v>2170</v>
      </c>
    </row>
    <row r="716" customFormat="false" ht="15" hidden="true" customHeight="false" outlineLevel="0" collapsed="false">
      <c r="A716" s="0" t="s">
        <v>1505</v>
      </c>
      <c r="B716" s="0" t="s">
        <v>8061</v>
      </c>
      <c r="C716" s="0" t="s">
        <v>1502</v>
      </c>
      <c r="D716" s="0" t="s">
        <v>720</v>
      </c>
      <c r="E716" s="0" t="s">
        <v>1505</v>
      </c>
      <c r="F716" s="0" t="n">
        <v>10</v>
      </c>
      <c r="G716" s="0" t="s">
        <v>434</v>
      </c>
      <c r="H716" s="0" t="s">
        <v>2596</v>
      </c>
      <c r="I716" s="0" t="s">
        <v>2596</v>
      </c>
      <c r="J716" s="0" t="s">
        <v>2597</v>
      </c>
      <c r="K716" s="0" t="s">
        <v>2597</v>
      </c>
      <c r="L716" s="0" t="s">
        <v>2599</v>
      </c>
      <c r="M716" s="0" t="s">
        <v>2599</v>
      </c>
      <c r="N716" s="0" t="n">
        <f aca="false">TRUE()</f>
        <v>1</v>
      </c>
      <c r="O716" s="0" t="s">
        <v>8062</v>
      </c>
      <c r="P716" s="0" t="s">
        <v>2601</v>
      </c>
      <c r="Q716" s="380" t="n">
        <v>43318.125</v>
      </c>
      <c r="R716" s="0" t="n">
        <v>556952780</v>
      </c>
      <c r="S716" s="0" t="s">
        <v>601</v>
      </c>
      <c r="T716" s="0" t="s">
        <v>2602</v>
      </c>
      <c r="U716" s="0" t="s">
        <v>610</v>
      </c>
      <c r="V716" s="0" t="n">
        <v>409680053</v>
      </c>
      <c r="W716" s="0" t="s">
        <v>8063</v>
      </c>
      <c r="X716" s="0" t="n">
        <v>5</v>
      </c>
      <c r="Y716" s="0" t="n">
        <f aca="false">FALSE()</f>
        <v>0</v>
      </c>
      <c r="Z716" s="0" t="n">
        <f aca="false">TRUE()</f>
        <v>1</v>
      </c>
      <c r="AA716" s="0" t="n">
        <f aca="false">TRUE()</f>
        <v>1</v>
      </c>
      <c r="AB716" s="0" t="n">
        <f aca="false">TRUE()</f>
        <v>1</v>
      </c>
      <c r="AC716" s="0" t="n">
        <v>1</v>
      </c>
      <c r="AD716" s="0" t="s">
        <v>2803</v>
      </c>
      <c r="AE716" s="0" t="n">
        <f aca="false">TRUE()</f>
        <v>1</v>
      </c>
      <c r="AF716" s="0" t="s">
        <v>8064</v>
      </c>
      <c r="AG716" s="0" t="n">
        <v>1</v>
      </c>
      <c r="AH716" s="0" t="s">
        <v>8065</v>
      </c>
      <c r="AI716" s="0" t="s">
        <v>8066</v>
      </c>
      <c r="AJ716" s="0" t="n">
        <v>0</v>
      </c>
      <c r="AK716" s="0" t="s">
        <v>2118</v>
      </c>
      <c r="AL716" s="0" t="n">
        <f aca="false">TRUE()</f>
        <v>1</v>
      </c>
      <c r="AM716" s="0" t="n">
        <f aca="false">FALSE()</f>
        <v>0</v>
      </c>
      <c r="AN716" s="0" t="n">
        <f aca="false">TRUE()</f>
        <v>1</v>
      </c>
      <c r="AO716" s="0" t="n">
        <f aca="false">FALSE()</f>
        <v>0</v>
      </c>
      <c r="AP716" s="0" t="n">
        <f aca="false">FALSE()</f>
        <v>0</v>
      </c>
      <c r="AQ716" s="380" t="n">
        <v>44490.4159722222</v>
      </c>
      <c r="AR716" s="380" t="n">
        <v>44490.4166666667</v>
      </c>
      <c r="AS716" s="0" t="s">
        <v>8067</v>
      </c>
      <c r="AT716" s="0" t="s">
        <v>2597</v>
      </c>
      <c r="AU716" s="0" t="s">
        <v>2597</v>
      </c>
    </row>
    <row r="717" customFormat="false" ht="15" hidden="true" customHeight="false" outlineLevel="0" collapsed="false">
      <c r="A717" s="0" t="s">
        <v>8068</v>
      </c>
      <c r="B717" s="0" t="s">
        <v>8069</v>
      </c>
      <c r="C717" s="0" t="s">
        <v>8070</v>
      </c>
      <c r="D717" s="0" t="s">
        <v>2297</v>
      </c>
      <c r="E717" s="0" t="s">
        <v>8068</v>
      </c>
      <c r="F717" s="0" t="n">
        <v>1</v>
      </c>
      <c r="G717" s="0" t="s">
        <v>2298</v>
      </c>
      <c r="H717" s="0" t="s">
        <v>2170</v>
      </c>
      <c r="I717" s="0" t="s">
        <v>2170</v>
      </c>
      <c r="J717" s="0" t="s">
        <v>2170</v>
      </c>
      <c r="K717" s="0" t="s">
        <v>2170</v>
      </c>
      <c r="L717" s="0" t="s">
        <v>2170</v>
      </c>
      <c r="M717" s="0" t="s">
        <v>2170</v>
      </c>
      <c r="N717" s="0" t="n">
        <f aca="false">FALSE()</f>
        <v>0</v>
      </c>
      <c r="O717" s="0" t="s">
        <v>8071</v>
      </c>
      <c r="P717" s="0" t="s">
        <v>2300</v>
      </c>
      <c r="Q717" s="380" t="n">
        <v>34479.1666666667</v>
      </c>
      <c r="R717" s="0" t="n">
        <v>46324848</v>
      </c>
      <c r="S717" s="0" t="s">
        <v>2301</v>
      </c>
      <c r="T717" s="0" t="s">
        <v>2302</v>
      </c>
      <c r="U717" s="0" t="s">
        <v>2891</v>
      </c>
      <c r="V717" s="0" t="n">
        <v>160000000</v>
      </c>
      <c r="W717" s="0" t="s">
        <v>2366</v>
      </c>
      <c r="X717" s="0" t="n">
        <v>4</v>
      </c>
      <c r="Y717" s="0" t="n">
        <f aca="false">FALSE()</f>
        <v>0</v>
      </c>
      <c r="Z717" s="0" t="n">
        <f aca="false">FALSE()</f>
        <v>0</v>
      </c>
      <c r="AA717" s="0" t="n">
        <f aca="false">FALSE()</f>
        <v>0</v>
      </c>
      <c r="AB717" s="0" t="n">
        <f aca="false">TRUE()</f>
        <v>1</v>
      </c>
      <c r="AC717" s="0" t="n">
        <v>1</v>
      </c>
      <c r="AD717" s="0" t="s">
        <v>2129</v>
      </c>
      <c r="AE717" s="0" t="n">
        <f aca="false">TRUE()</f>
        <v>1</v>
      </c>
      <c r="AF717" s="0" t="s">
        <v>8072</v>
      </c>
      <c r="AG717" s="0" t="n">
        <v>2</v>
      </c>
      <c r="AH717" s="0" t="s">
        <v>8073</v>
      </c>
      <c r="AI717" s="0" t="s">
        <v>8074</v>
      </c>
      <c r="AJ717" s="0" t="n">
        <v>0</v>
      </c>
      <c r="AK717" s="0" t="s">
        <v>2118</v>
      </c>
      <c r="AL717" s="0" t="n">
        <f aca="false">FALSE()</f>
        <v>0</v>
      </c>
      <c r="AM717" s="0" t="n">
        <f aca="false">TRUE()</f>
        <v>1</v>
      </c>
      <c r="AN717" s="0" t="n">
        <f aca="false">FALSE()</f>
        <v>0</v>
      </c>
      <c r="AO717" s="0" t="n">
        <f aca="false">FALSE()</f>
        <v>0</v>
      </c>
      <c r="AP717" s="0" t="n">
        <f aca="false">FALSE()</f>
        <v>0</v>
      </c>
      <c r="AQ717" s="380" t="n">
        <v>43524.7333333333</v>
      </c>
      <c r="AR717" s="380" t="n">
        <v>34480.1666666667</v>
      </c>
      <c r="AS717" s="0" t="s">
        <v>8075</v>
      </c>
      <c r="AT717" s="0" t="s">
        <v>2170</v>
      </c>
      <c r="AU717" s="0" t="s">
        <v>2170</v>
      </c>
    </row>
    <row r="718" customFormat="false" ht="15" hidden="true" customHeight="false" outlineLevel="0" collapsed="false">
      <c r="A718" s="0" t="s">
        <v>8076</v>
      </c>
      <c r="B718" s="0" t="s">
        <v>8077</v>
      </c>
      <c r="C718" s="0" t="s">
        <v>8078</v>
      </c>
      <c r="D718" s="0" t="s">
        <v>2297</v>
      </c>
      <c r="E718" s="0" t="s">
        <v>8076</v>
      </c>
      <c r="F718" s="0" t="n">
        <v>1</v>
      </c>
      <c r="G718" s="0" t="s">
        <v>2298</v>
      </c>
      <c r="H718" s="0" t="s">
        <v>2170</v>
      </c>
      <c r="I718" s="0" t="s">
        <v>2170</v>
      </c>
      <c r="J718" s="0" t="s">
        <v>2170</v>
      </c>
      <c r="K718" s="0" t="s">
        <v>2170</v>
      </c>
      <c r="L718" s="0" t="s">
        <v>2170</v>
      </c>
      <c r="M718" s="0" t="s">
        <v>2170</v>
      </c>
      <c r="N718" s="0" t="n">
        <f aca="false">FALSE()</f>
        <v>0</v>
      </c>
      <c r="O718" s="0" t="s">
        <v>8079</v>
      </c>
      <c r="P718" s="0" t="s">
        <v>2300</v>
      </c>
      <c r="Q718" s="380" t="n">
        <v>22690.125</v>
      </c>
      <c r="R718" s="0" t="n">
        <v>175629423</v>
      </c>
      <c r="S718" s="0" t="s">
        <v>2301</v>
      </c>
      <c r="T718" s="0" t="s">
        <v>2302</v>
      </c>
      <c r="U718" s="0" t="s">
        <v>2365</v>
      </c>
      <c r="V718" s="0" t="n">
        <v>800000000</v>
      </c>
      <c r="W718" s="0" t="s">
        <v>2409</v>
      </c>
      <c r="X718" s="0" t="n">
        <v>4</v>
      </c>
      <c r="Y718" s="0" t="n">
        <f aca="false">FALSE()</f>
        <v>0</v>
      </c>
      <c r="Z718" s="0" t="n">
        <f aca="false">FALSE()</f>
        <v>0</v>
      </c>
      <c r="AA718" s="0" t="n">
        <f aca="false">FALSE()</f>
        <v>0</v>
      </c>
      <c r="AB718" s="0" t="n">
        <f aca="false">TRUE()</f>
        <v>1</v>
      </c>
      <c r="AC718" s="0" t="n">
        <v>1</v>
      </c>
      <c r="AD718" s="0" t="s">
        <v>2129</v>
      </c>
      <c r="AE718" s="0" t="n">
        <f aca="false">TRUE()</f>
        <v>1</v>
      </c>
      <c r="AF718" s="0" t="s">
        <v>8080</v>
      </c>
      <c r="AG718" s="0" t="n">
        <v>2</v>
      </c>
      <c r="AH718" s="0" t="s">
        <v>8081</v>
      </c>
      <c r="AI718" s="0" t="s">
        <v>8082</v>
      </c>
      <c r="AJ718" s="0" t="n">
        <v>0</v>
      </c>
      <c r="AK718" s="0" t="s">
        <v>2118</v>
      </c>
      <c r="AL718" s="0" t="n">
        <f aca="false">FALSE()</f>
        <v>0</v>
      </c>
      <c r="AM718" s="0" t="n">
        <f aca="false">TRUE()</f>
        <v>1</v>
      </c>
      <c r="AN718" s="0" t="n">
        <f aca="false">FALSE()</f>
        <v>0</v>
      </c>
      <c r="AO718" s="0" t="n">
        <f aca="false">FALSE()</f>
        <v>0</v>
      </c>
      <c r="AP718" s="0" t="n">
        <f aca="false">FALSE()</f>
        <v>0</v>
      </c>
      <c r="AQ718" s="380" t="n">
        <v>43123.7263888889</v>
      </c>
      <c r="AR718" s="380" t="n">
        <v>32398.1666666667</v>
      </c>
      <c r="AS718" s="0" t="s">
        <v>8083</v>
      </c>
      <c r="AT718" s="0" t="s">
        <v>2170</v>
      </c>
      <c r="AU718" s="0" t="s">
        <v>2170</v>
      </c>
    </row>
    <row r="719" customFormat="false" ht="15" hidden="true" customHeight="false" outlineLevel="0" collapsed="false">
      <c r="A719" s="0" t="s">
        <v>8084</v>
      </c>
      <c r="B719" s="0" t="s">
        <v>8085</v>
      </c>
      <c r="C719" s="0" t="s">
        <v>8086</v>
      </c>
      <c r="D719" s="0" t="s">
        <v>2297</v>
      </c>
      <c r="E719" s="0" t="s">
        <v>8084</v>
      </c>
      <c r="F719" s="0" t="n">
        <v>1</v>
      </c>
      <c r="G719" s="0" t="s">
        <v>2298</v>
      </c>
      <c r="H719" s="0" t="s">
        <v>2170</v>
      </c>
      <c r="I719" s="0" t="s">
        <v>2170</v>
      </c>
      <c r="J719" s="0" t="s">
        <v>2170</v>
      </c>
      <c r="K719" s="0" t="s">
        <v>2170</v>
      </c>
      <c r="L719" s="0" t="s">
        <v>2170</v>
      </c>
      <c r="M719" s="0" t="s">
        <v>2170</v>
      </c>
      <c r="N719" s="0" t="n">
        <f aca="false">FALSE()</f>
        <v>0</v>
      </c>
      <c r="O719" s="0" t="s">
        <v>8087</v>
      </c>
      <c r="P719" s="0" t="s">
        <v>2300</v>
      </c>
      <c r="Q719" s="380" t="n">
        <v>35383.125</v>
      </c>
      <c r="R719" s="0" t="n">
        <v>9387512000</v>
      </c>
      <c r="S719" s="0" t="s">
        <v>2301</v>
      </c>
      <c r="T719" s="0" t="s">
        <v>2302</v>
      </c>
      <c r="U719" s="0" t="s">
        <v>2116</v>
      </c>
      <c r="V719" s="0" t="n">
        <v>76000000000</v>
      </c>
      <c r="W719" s="0" t="s">
        <v>2321</v>
      </c>
      <c r="X719" s="0" t="n">
        <v>1</v>
      </c>
      <c r="Y719" s="0" t="n">
        <f aca="false">FALSE()</f>
        <v>0</v>
      </c>
      <c r="Z719" s="0" t="n">
        <f aca="false">FALSE()</f>
        <v>0</v>
      </c>
      <c r="AA719" s="0" t="n">
        <f aca="false">FALSE()</f>
        <v>0</v>
      </c>
      <c r="AB719" s="0" t="n">
        <f aca="false">FALSE()</f>
        <v>0</v>
      </c>
      <c r="AC719" s="0" t="n">
        <v>1</v>
      </c>
      <c r="AD719" s="0" t="s">
        <v>2129</v>
      </c>
      <c r="AE719" s="0" t="n">
        <f aca="false">TRUE()</f>
        <v>1</v>
      </c>
      <c r="AF719" s="0" t="s">
        <v>8088</v>
      </c>
      <c r="AG719" s="0" t="n">
        <v>2</v>
      </c>
      <c r="AH719" s="0" t="s">
        <v>8089</v>
      </c>
      <c r="AI719" s="0" t="s">
        <v>8090</v>
      </c>
      <c r="AJ719" s="0" t="n">
        <v>0</v>
      </c>
      <c r="AK719" s="0" t="s">
        <v>2118</v>
      </c>
      <c r="AL719" s="0" t="n">
        <f aca="false">FALSE()</f>
        <v>0</v>
      </c>
      <c r="AM719" s="0" t="n">
        <f aca="false">TRUE()</f>
        <v>1</v>
      </c>
      <c r="AN719" s="0" t="n">
        <f aca="false">FALSE()</f>
        <v>0</v>
      </c>
      <c r="AO719" s="0" t="n">
        <f aca="false">FALSE()</f>
        <v>0</v>
      </c>
      <c r="AP719" s="0" t="n">
        <f aca="false">FALSE()</f>
        <v>0</v>
      </c>
      <c r="AQ719" s="380" t="n">
        <v>43769.6875</v>
      </c>
      <c r="AR719" s="380" t="n">
        <v>43769.4166666667</v>
      </c>
      <c r="AS719" s="0" t="s">
        <v>8091</v>
      </c>
      <c r="AT719" s="0" t="s">
        <v>2170</v>
      </c>
      <c r="AU719" s="0" t="s">
        <v>2170</v>
      </c>
    </row>
    <row r="720" customFormat="false" ht="15" hidden="true" customHeight="false" outlineLevel="0" collapsed="false">
      <c r="A720" s="0" t="s">
        <v>8092</v>
      </c>
      <c r="B720" s="0" t="s">
        <v>8093</v>
      </c>
      <c r="C720" s="0" t="s">
        <v>8094</v>
      </c>
      <c r="D720" s="0" t="s">
        <v>2525</v>
      </c>
      <c r="E720" s="0" t="s">
        <v>8092</v>
      </c>
      <c r="F720" s="0" t="n">
        <v>100</v>
      </c>
      <c r="G720" s="0" t="s">
        <v>2526</v>
      </c>
      <c r="H720" s="0" t="s">
        <v>2170</v>
      </c>
      <c r="I720" s="0" t="s">
        <v>2170</v>
      </c>
      <c r="J720" s="0" t="s">
        <v>2170</v>
      </c>
      <c r="K720" s="0" t="s">
        <v>2170</v>
      </c>
      <c r="L720" s="0" t="s">
        <v>2170</v>
      </c>
      <c r="M720" s="0" t="s">
        <v>2170</v>
      </c>
      <c r="N720" s="0" t="n">
        <f aca="false">FALSE()</f>
        <v>0</v>
      </c>
      <c r="O720" s="0" t="s">
        <v>8095</v>
      </c>
      <c r="P720" s="0" t="s">
        <v>2300</v>
      </c>
      <c r="Q720" s="380" t="n">
        <v>25569.125</v>
      </c>
      <c r="R720" s="0" t="n">
        <v>3474368271</v>
      </c>
      <c r="S720" s="0" t="s">
        <v>2528</v>
      </c>
      <c r="T720" s="0" t="s">
        <v>2529</v>
      </c>
      <c r="U720" s="0" t="s">
        <v>2116</v>
      </c>
      <c r="V720" s="0" t="n">
        <v>0</v>
      </c>
      <c r="W720" s="0" t="s">
        <v>5496</v>
      </c>
      <c r="X720" s="0" t="n">
        <v>4</v>
      </c>
      <c r="Y720" s="0" t="n">
        <f aca="false">FALSE()</f>
        <v>0</v>
      </c>
      <c r="Z720" s="0" t="n">
        <f aca="false">FALSE()</f>
        <v>0</v>
      </c>
      <c r="AA720" s="0" t="n">
        <f aca="false">FALSE()</f>
        <v>0</v>
      </c>
      <c r="AB720" s="0" t="n">
        <f aca="false">FALSE()</f>
        <v>0</v>
      </c>
      <c r="AC720" s="0" t="n">
        <v>1</v>
      </c>
      <c r="AD720" s="0" t="s">
        <v>2803</v>
      </c>
      <c r="AE720" s="0" t="n">
        <f aca="false">TRUE()</f>
        <v>1</v>
      </c>
      <c r="AF720" s="0" t="s">
        <v>8096</v>
      </c>
      <c r="AG720" s="0" t="n">
        <v>2</v>
      </c>
      <c r="AH720" s="0" t="s">
        <v>8097</v>
      </c>
      <c r="AI720" s="0" t="s">
        <v>8098</v>
      </c>
      <c r="AJ720" s="0" t="n">
        <v>0</v>
      </c>
      <c r="AK720" s="0" t="s">
        <v>3378</v>
      </c>
      <c r="AL720" s="0" t="n">
        <f aca="false">FALSE()</f>
        <v>0</v>
      </c>
      <c r="AM720" s="0" t="n">
        <f aca="false">FALSE()</f>
        <v>0</v>
      </c>
      <c r="AN720" s="0" t="n">
        <f aca="false">FALSE()</f>
        <v>0</v>
      </c>
      <c r="AO720" s="0" t="n">
        <f aca="false">FALSE()</f>
        <v>0</v>
      </c>
      <c r="AP720" s="0" t="n">
        <f aca="false">TRUE()</f>
        <v>1</v>
      </c>
      <c r="AQ720" s="380" t="n">
        <v>44846.3395833333</v>
      </c>
      <c r="AR720" s="380" t="n">
        <v>44846.4166666667</v>
      </c>
      <c r="AS720" s="0" t="s">
        <v>8099</v>
      </c>
      <c r="AT720" s="0" t="s">
        <v>2170</v>
      </c>
      <c r="AU720" s="0" t="s">
        <v>2170</v>
      </c>
    </row>
    <row r="721" customFormat="false" ht="15" hidden="true" customHeight="false" outlineLevel="0" collapsed="false">
      <c r="A721" s="0" t="s">
        <v>8100</v>
      </c>
      <c r="B721" s="0" t="s">
        <v>8101</v>
      </c>
      <c r="C721" s="0" t="s">
        <v>8102</v>
      </c>
      <c r="D721" s="0" t="s">
        <v>2297</v>
      </c>
      <c r="E721" s="0" t="s">
        <v>8100</v>
      </c>
      <c r="F721" s="0" t="n">
        <v>1</v>
      </c>
      <c r="G721" s="0" t="s">
        <v>2298</v>
      </c>
      <c r="H721" s="0" t="s">
        <v>2170</v>
      </c>
      <c r="I721" s="0" t="s">
        <v>2170</v>
      </c>
      <c r="J721" s="0" t="s">
        <v>2170</v>
      </c>
      <c r="K721" s="0" t="s">
        <v>2170</v>
      </c>
      <c r="L721" s="0" t="s">
        <v>2170</v>
      </c>
      <c r="M721" s="0" t="s">
        <v>2170</v>
      </c>
      <c r="N721" s="0" t="n">
        <f aca="false">FALSE()</f>
        <v>0</v>
      </c>
      <c r="O721" s="0" t="s">
        <v>8103</v>
      </c>
      <c r="P721" s="0" t="s">
        <v>2300</v>
      </c>
      <c r="Q721" s="380" t="n">
        <v>40947.1666666667</v>
      </c>
      <c r="R721" s="0" t="n">
        <v>46502771</v>
      </c>
      <c r="S721" s="0" t="s">
        <v>2301</v>
      </c>
      <c r="T721" s="0" t="s">
        <v>2302</v>
      </c>
      <c r="U721" s="0" t="s">
        <v>2116</v>
      </c>
      <c r="V721" s="0" t="n">
        <v>0</v>
      </c>
      <c r="W721" s="0" t="s">
        <v>2312</v>
      </c>
      <c r="X721" s="0" t="n">
        <v>4</v>
      </c>
      <c r="Y721" s="0" t="n">
        <f aca="false">FALSE()</f>
        <v>0</v>
      </c>
      <c r="Z721" s="0" t="n">
        <f aca="false">FALSE()</f>
        <v>0</v>
      </c>
      <c r="AA721" s="0" t="n">
        <f aca="false">FALSE()</f>
        <v>0</v>
      </c>
      <c r="AB721" s="0" t="n">
        <f aca="false">FALSE()</f>
        <v>0</v>
      </c>
      <c r="AC721" s="0" t="n">
        <v>1</v>
      </c>
      <c r="AD721" s="0" t="s">
        <v>2129</v>
      </c>
      <c r="AE721" s="0" t="n">
        <f aca="false">TRUE()</f>
        <v>1</v>
      </c>
      <c r="AF721" s="0" t="s">
        <v>8104</v>
      </c>
      <c r="AG721" s="0" t="n">
        <v>2</v>
      </c>
      <c r="AH721" s="0" t="s">
        <v>8105</v>
      </c>
      <c r="AI721" s="0" t="s">
        <v>8106</v>
      </c>
      <c r="AJ721" s="0" t="n">
        <v>0</v>
      </c>
      <c r="AK721" s="0" t="s">
        <v>2118</v>
      </c>
      <c r="AL721" s="0" t="n">
        <f aca="false">FALSE()</f>
        <v>0</v>
      </c>
      <c r="AM721" s="0" t="n">
        <f aca="false">TRUE()</f>
        <v>1</v>
      </c>
      <c r="AN721" s="0" t="n">
        <f aca="false">FALSE()</f>
        <v>0</v>
      </c>
      <c r="AO721" s="0" t="n">
        <f aca="false">FALSE()</f>
        <v>0</v>
      </c>
      <c r="AP721" s="0" t="n">
        <f aca="false">FALSE()</f>
        <v>0</v>
      </c>
      <c r="AQ721" s="380" t="n">
        <v>43496.7319444444</v>
      </c>
      <c r="AR721" s="380" t="n">
        <v>40947.1666666667</v>
      </c>
      <c r="AS721" s="0" t="s">
        <v>8107</v>
      </c>
      <c r="AT721" s="0" t="s">
        <v>2170</v>
      </c>
      <c r="AU721" s="0" t="s">
        <v>2170</v>
      </c>
    </row>
    <row r="722" customFormat="false" ht="15" hidden="true" customHeight="false" outlineLevel="0" collapsed="false">
      <c r="A722" s="0" t="s">
        <v>8108</v>
      </c>
      <c r="B722" s="0" t="s">
        <v>8109</v>
      </c>
      <c r="C722" s="0" t="s">
        <v>8110</v>
      </c>
      <c r="D722" s="0" t="s">
        <v>2297</v>
      </c>
      <c r="E722" s="0" t="s">
        <v>8108</v>
      </c>
      <c r="F722" s="0" t="n">
        <v>1</v>
      </c>
      <c r="G722" s="0" t="s">
        <v>2298</v>
      </c>
      <c r="H722" s="0" t="s">
        <v>2170</v>
      </c>
      <c r="I722" s="0" t="s">
        <v>2170</v>
      </c>
      <c r="J722" s="0" t="s">
        <v>2170</v>
      </c>
      <c r="K722" s="0" t="s">
        <v>2170</v>
      </c>
      <c r="L722" s="0" t="s">
        <v>2170</v>
      </c>
      <c r="M722" s="0" t="s">
        <v>2170</v>
      </c>
      <c r="N722" s="0" t="n">
        <f aca="false">FALSE()</f>
        <v>0</v>
      </c>
      <c r="O722" s="0" t="s">
        <v>8111</v>
      </c>
      <c r="P722" s="0" t="s">
        <v>2300</v>
      </c>
      <c r="Q722" s="380" t="n">
        <v>25569.125</v>
      </c>
      <c r="R722" s="0" t="n">
        <v>86500307</v>
      </c>
      <c r="S722" s="0" t="s">
        <v>2301</v>
      </c>
      <c r="T722" s="0" t="s">
        <v>2302</v>
      </c>
      <c r="U722" s="0" t="s">
        <v>2365</v>
      </c>
      <c r="V722" s="0" t="n">
        <v>0</v>
      </c>
      <c r="W722" s="0" t="s">
        <v>2356</v>
      </c>
      <c r="X722" s="0" t="n">
        <v>4</v>
      </c>
      <c r="Y722" s="0" t="n">
        <f aca="false">FALSE()</f>
        <v>0</v>
      </c>
      <c r="Z722" s="0" t="n">
        <f aca="false">FALSE()</f>
        <v>0</v>
      </c>
      <c r="AA722" s="0" t="n">
        <f aca="false">FALSE()</f>
        <v>0</v>
      </c>
      <c r="AB722" s="0" t="n">
        <f aca="false">TRUE()</f>
        <v>1</v>
      </c>
      <c r="AC722" s="0" t="n">
        <v>1</v>
      </c>
      <c r="AD722" s="0" t="s">
        <v>2129</v>
      </c>
      <c r="AE722" s="0" t="n">
        <f aca="false">TRUE()</f>
        <v>1</v>
      </c>
      <c r="AF722" s="0" t="s">
        <v>8112</v>
      </c>
      <c r="AG722" s="0" t="n">
        <v>2</v>
      </c>
      <c r="AH722" s="0" t="s">
        <v>8113</v>
      </c>
      <c r="AI722" s="0" t="s">
        <v>8114</v>
      </c>
      <c r="AJ722" s="0" t="n">
        <v>0</v>
      </c>
      <c r="AK722" s="0" t="s">
        <v>2118</v>
      </c>
      <c r="AL722" s="0" t="n">
        <f aca="false">FALSE()</f>
        <v>0</v>
      </c>
      <c r="AM722" s="0" t="n">
        <f aca="false">TRUE()</f>
        <v>1</v>
      </c>
      <c r="AN722" s="0" t="n">
        <f aca="false">FALSE()</f>
        <v>0</v>
      </c>
      <c r="AO722" s="0" t="n">
        <f aca="false">FALSE()</f>
        <v>0</v>
      </c>
      <c r="AP722" s="0" t="n">
        <f aca="false">FALSE()</f>
        <v>0</v>
      </c>
      <c r="AQ722" s="380" t="n">
        <v>44169.73125</v>
      </c>
      <c r="AR722" s="380" t="n">
        <v>44169.4166666667</v>
      </c>
      <c r="AS722" s="0" t="s">
        <v>8115</v>
      </c>
      <c r="AT722" s="0" t="s">
        <v>2170</v>
      </c>
      <c r="AU722" s="0" t="s">
        <v>2170</v>
      </c>
    </row>
    <row r="723" customFormat="false" ht="15" hidden="true" customHeight="false" outlineLevel="0" collapsed="false">
      <c r="A723" s="0" t="s">
        <v>8116</v>
      </c>
      <c r="B723" s="0" t="s">
        <v>8117</v>
      </c>
      <c r="C723" s="0" t="s">
        <v>8118</v>
      </c>
      <c r="D723" s="0" t="s">
        <v>2525</v>
      </c>
      <c r="E723" s="0" t="s">
        <v>8116</v>
      </c>
      <c r="F723" s="0" t="n">
        <v>10</v>
      </c>
      <c r="G723" s="0" t="s">
        <v>2526</v>
      </c>
      <c r="H723" s="0" t="s">
        <v>2170</v>
      </c>
      <c r="I723" s="0" t="s">
        <v>2170</v>
      </c>
      <c r="J723" s="0" t="s">
        <v>2170</v>
      </c>
      <c r="K723" s="0" t="s">
        <v>2170</v>
      </c>
      <c r="L723" s="0" t="s">
        <v>2170</v>
      </c>
      <c r="M723" s="0" t="s">
        <v>2170</v>
      </c>
      <c r="N723" s="0" t="n">
        <f aca="false">FALSE()</f>
        <v>0</v>
      </c>
      <c r="O723" s="0" t="s">
        <v>8119</v>
      </c>
      <c r="P723" s="0" t="s">
        <v>2300</v>
      </c>
      <c r="Q723" s="380" t="n">
        <v>25569.125</v>
      </c>
      <c r="R723" s="0" t="n">
        <v>0</v>
      </c>
      <c r="S723" s="0" t="s">
        <v>2528</v>
      </c>
      <c r="T723" s="0" t="s">
        <v>2529</v>
      </c>
      <c r="U723" s="0" t="s">
        <v>610</v>
      </c>
      <c r="V723" s="0" t="n">
        <v>0</v>
      </c>
      <c r="W723" s="0" t="s">
        <v>2530</v>
      </c>
      <c r="X723" s="0" t="n">
        <v>4</v>
      </c>
      <c r="Y723" s="0" t="n">
        <f aca="false">FALSE()</f>
        <v>0</v>
      </c>
      <c r="Z723" s="0" t="n">
        <f aca="false">FALSE()</f>
        <v>0</v>
      </c>
      <c r="AA723" s="0" t="n">
        <f aca="false">FALSE()</f>
        <v>0</v>
      </c>
      <c r="AB723" s="0" t="n">
        <f aca="false">TRUE()</f>
        <v>1</v>
      </c>
      <c r="AC723" s="0" t="n">
        <v>1</v>
      </c>
      <c r="AD723" s="0" t="s">
        <v>2803</v>
      </c>
      <c r="AE723" s="0" t="n">
        <f aca="false">TRUE()</f>
        <v>1</v>
      </c>
      <c r="AF723" s="0" t="s">
        <v>8120</v>
      </c>
      <c r="AG723" s="0" t="n">
        <v>2</v>
      </c>
      <c r="AH723" s="0" t="s">
        <v>8121</v>
      </c>
      <c r="AI723" s="0" t="s">
        <v>8122</v>
      </c>
      <c r="AJ723" s="0" t="n">
        <v>0</v>
      </c>
      <c r="AK723" s="0" t="s">
        <v>3378</v>
      </c>
      <c r="AL723" s="0" t="n">
        <f aca="false">FALSE()</f>
        <v>0</v>
      </c>
      <c r="AM723" s="0" t="n">
        <f aca="false">FALSE()</f>
        <v>0</v>
      </c>
      <c r="AN723" s="0" t="n">
        <f aca="false">FALSE()</f>
        <v>0</v>
      </c>
      <c r="AO723" s="0" t="n">
        <f aca="false">FALSE()</f>
        <v>0</v>
      </c>
      <c r="AP723" s="0" t="n">
        <f aca="false">TRUE()</f>
        <v>1</v>
      </c>
      <c r="AQ723" s="380" t="n">
        <v>44965.3333333333</v>
      </c>
      <c r="AR723" s="380" t="n">
        <v>44965.4166666667</v>
      </c>
      <c r="AS723" s="0" t="s">
        <v>8123</v>
      </c>
      <c r="AT723" s="0" t="s">
        <v>2170</v>
      </c>
      <c r="AU723" s="0" t="s">
        <v>2170</v>
      </c>
    </row>
    <row r="724" customFormat="false" ht="15" hidden="true" customHeight="false" outlineLevel="0" collapsed="false">
      <c r="A724" s="0" t="s">
        <v>8124</v>
      </c>
      <c r="B724" s="0" t="s">
        <v>8125</v>
      </c>
      <c r="C724" s="0" t="s">
        <v>8126</v>
      </c>
      <c r="D724" s="0" t="s">
        <v>2297</v>
      </c>
      <c r="E724" s="0" t="s">
        <v>8124</v>
      </c>
      <c r="F724" s="0" t="n">
        <v>1</v>
      </c>
      <c r="G724" s="0" t="s">
        <v>2298</v>
      </c>
      <c r="H724" s="0" t="s">
        <v>2170</v>
      </c>
      <c r="I724" s="0" t="s">
        <v>2170</v>
      </c>
      <c r="J724" s="0" t="s">
        <v>2170</v>
      </c>
      <c r="K724" s="0" t="s">
        <v>2170</v>
      </c>
      <c r="L724" s="0" t="s">
        <v>2170</v>
      </c>
      <c r="M724" s="0" t="s">
        <v>2170</v>
      </c>
      <c r="N724" s="0" t="n">
        <f aca="false">FALSE()</f>
        <v>0</v>
      </c>
      <c r="O724" s="0" t="s">
        <v>8127</v>
      </c>
      <c r="P724" s="0" t="s">
        <v>2300</v>
      </c>
      <c r="Q724" s="380" t="n">
        <v>25569.125</v>
      </c>
      <c r="R724" s="0" t="n">
        <v>184498219</v>
      </c>
      <c r="S724" s="0" t="s">
        <v>2301</v>
      </c>
      <c r="T724" s="0" t="s">
        <v>2302</v>
      </c>
      <c r="U724" s="0" t="s">
        <v>2365</v>
      </c>
      <c r="V724" s="0" t="n">
        <v>322000000</v>
      </c>
      <c r="W724" s="0" t="s">
        <v>2366</v>
      </c>
      <c r="X724" s="0" t="n">
        <v>4</v>
      </c>
      <c r="Y724" s="0" t="n">
        <f aca="false">FALSE()</f>
        <v>0</v>
      </c>
      <c r="Z724" s="0" t="n">
        <f aca="false">FALSE()</f>
        <v>0</v>
      </c>
      <c r="AA724" s="0" t="n">
        <f aca="false">FALSE()</f>
        <v>0</v>
      </c>
      <c r="AB724" s="0" t="n">
        <f aca="false">TRUE()</f>
        <v>1</v>
      </c>
      <c r="AC724" s="0" t="n">
        <v>1</v>
      </c>
      <c r="AD724" s="0" t="s">
        <v>2129</v>
      </c>
      <c r="AE724" s="0" t="n">
        <f aca="false">TRUE()</f>
        <v>1</v>
      </c>
      <c r="AF724" s="0" t="s">
        <v>8128</v>
      </c>
      <c r="AG724" s="0" t="n">
        <v>2</v>
      </c>
      <c r="AH724" s="0" t="s">
        <v>8129</v>
      </c>
      <c r="AI724" s="0" t="s">
        <v>8130</v>
      </c>
      <c r="AJ724" s="0" t="n">
        <v>0</v>
      </c>
      <c r="AK724" s="0" t="s">
        <v>2118</v>
      </c>
      <c r="AL724" s="0" t="n">
        <f aca="false">FALSE()</f>
        <v>0</v>
      </c>
      <c r="AM724" s="0" t="n">
        <f aca="false">TRUE()</f>
        <v>1</v>
      </c>
      <c r="AN724" s="0" t="n">
        <f aca="false">FALSE()</f>
        <v>0</v>
      </c>
      <c r="AO724" s="0" t="n">
        <f aca="false">FALSE()</f>
        <v>0</v>
      </c>
      <c r="AP724" s="0" t="n">
        <f aca="false">FALSE()</f>
        <v>0</v>
      </c>
      <c r="AQ724" s="380" t="n">
        <v>43123.7291666667</v>
      </c>
      <c r="AR724" s="380" t="n">
        <v>32398.1666666667</v>
      </c>
      <c r="AS724" s="0" t="s">
        <v>8131</v>
      </c>
      <c r="AT724" s="0" t="s">
        <v>2170</v>
      </c>
      <c r="AU724" s="0" t="s">
        <v>2170</v>
      </c>
    </row>
    <row r="725" customFormat="false" ht="15" hidden="true" customHeight="false" outlineLevel="0" collapsed="false">
      <c r="A725" s="0" t="s">
        <v>8132</v>
      </c>
      <c r="B725" s="0" t="s">
        <v>8133</v>
      </c>
      <c r="C725" s="0" t="s">
        <v>8134</v>
      </c>
      <c r="D725" s="0" t="s">
        <v>2297</v>
      </c>
      <c r="E725" s="0" t="s">
        <v>8132</v>
      </c>
      <c r="F725" s="0" t="n">
        <v>1</v>
      </c>
      <c r="G725" s="0" t="s">
        <v>2298</v>
      </c>
      <c r="H725" s="0" t="s">
        <v>2170</v>
      </c>
      <c r="I725" s="0" t="s">
        <v>2170</v>
      </c>
      <c r="J725" s="0" t="s">
        <v>2170</v>
      </c>
      <c r="K725" s="0" t="s">
        <v>2170</v>
      </c>
      <c r="L725" s="0" t="s">
        <v>2170</v>
      </c>
      <c r="M725" s="0" t="s">
        <v>2170</v>
      </c>
      <c r="N725" s="0" t="n">
        <f aca="false">FALSE()</f>
        <v>0</v>
      </c>
      <c r="O725" s="0" t="s">
        <v>8135</v>
      </c>
      <c r="P725" s="0" t="s">
        <v>2300</v>
      </c>
      <c r="Q725" s="380" t="n">
        <v>25569.125</v>
      </c>
      <c r="R725" s="0" t="n">
        <v>17758645</v>
      </c>
      <c r="S725" s="0" t="s">
        <v>2301</v>
      </c>
      <c r="T725" s="0" t="s">
        <v>2302</v>
      </c>
      <c r="U725" s="0" t="s">
        <v>2114</v>
      </c>
      <c r="V725" s="0" t="n">
        <v>0</v>
      </c>
      <c r="W725" s="0" t="s">
        <v>2356</v>
      </c>
      <c r="X725" s="0" t="n">
        <v>4</v>
      </c>
      <c r="Y725" s="0" t="n">
        <f aca="false">FALSE()</f>
        <v>0</v>
      </c>
      <c r="Z725" s="0" t="n">
        <f aca="false">FALSE()</f>
        <v>0</v>
      </c>
      <c r="AA725" s="0" t="n">
        <f aca="false">FALSE()</f>
        <v>0</v>
      </c>
      <c r="AB725" s="0" t="n">
        <f aca="false">TRUE()</f>
        <v>1</v>
      </c>
      <c r="AC725" s="0" t="n">
        <v>1</v>
      </c>
      <c r="AD725" s="0" t="s">
        <v>2129</v>
      </c>
      <c r="AE725" s="0" t="n">
        <f aca="false">TRUE()</f>
        <v>1</v>
      </c>
      <c r="AF725" s="0" t="s">
        <v>8136</v>
      </c>
      <c r="AG725" s="0" t="n">
        <v>2</v>
      </c>
      <c r="AH725" s="0" t="s">
        <v>8137</v>
      </c>
      <c r="AI725" s="0" t="s">
        <v>8138</v>
      </c>
      <c r="AJ725" s="0" t="n">
        <v>0</v>
      </c>
      <c r="AK725" s="0" t="s">
        <v>2118</v>
      </c>
      <c r="AL725" s="0" t="n">
        <f aca="false">FALSE()</f>
        <v>0</v>
      </c>
      <c r="AM725" s="0" t="n">
        <f aca="false">TRUE()</f>
        <v>1</v>
      </c>
      <c r="AN725" s="0" t="n">
        <f aca="false">FALSE()</f>
        <v>0</v>
      </c>
      <c r="AO725" s="0" t="n">
        <f aca="false">FALSE()</f>
        <v>0</v>
      </c>
      <c r="AP725" s="0" t="n">
        <f aca="false">FALSE()</f>
        <v>0</v>
      </c>
      <c r="AQ725" s="380" t="n">
        <v>44041.6944444444</v>
      </c>
      <c r="AR725" s="380" t="n">
        <v>44041.4166666667</v>
      </c>
      <c r="AS725" s="0" t="s">
        <v>8139</v>
      </c>
      <c r="AT725" s="0" t="s">
        <v>2170</v>
      </c>
      <c r="AU725" s="0" t="s">
        <v>2170</v>
      </c>
    </row>
    <row r="726" customFormat="false" ht="15" hidden="true" customHeight="false" outlineLevel="0" collapsed="false">
      <c r="A726" s="0" t="s">
        <v>8140</v>
      </c>
      <c r="B726" s="0" t="s">
        <v>8141</v>
      </c>
      <c r="C726" s="0" t="s">
        <v>8142</v>
      </c>
      <c r="D726" s="0" t="s">
        <v>2297</v>
      </c>
      <c r="E726" s="0" t="s">
        <v>8140</v>
      </c>
      <c r="F726" s="0" t="n">
        <v>1</v>
      </c>
      <c r="G726" s="0" t="s">
        <v>2298</v>
      </c>
      <c r="H726" s="0" t="s">
        <v>2170</v>
      </c>
      <c r="I726" s="0" t="s">
        <v>2170</v>
      </c>
      <c r="J726" s="0" t="s">
        <v>2170</v>
      </c>
      <c r="K726" s="0" t="s">
        <v>2170</v>
      </c>
      <c r="L726" s="0" t="s">
        <v>2170</v>
      </c>
      <c r="M726" s="0" t="s">
        <v>2170</v>
      </c>
      <c r="N726" s="0" t="n">
        <f aca="false">FALSE()</f>
        <v>0</v>
      </c>
      <c r="O726" s="0" t="s">
        <v>8143</v>
      </c>
      <c r="P726" s="0" t="s">
        <v>2300</v>
      </c>
      <c r="Q726" s="380" t="n">
        <v>22175.1666666667</v>
      </c>
      <c r="R726" s="0" t="n">
        <v>492079290</v>
      </c>
      <c r="S726" s="0" t="s">
        <v>2301</v>
      </c>
      <c r="T726" s="0" t="s">
        <v>2302</v>
      </c>
      <c r="U726" s="0" t="s">
        <v>2115</v>
      </c>
      <c r="V726" s="0" t="n">
        <v>375000000</v>
      </c>
      <c r="W726" s="0" t="s">
        <v>2356</v>
      </c>
      <c r="X726" s="0" t="n">
        <v>4</v>
      </c>
      <c r="Y726" s="0" t="n">
        <f aca="false">FALSE()</f>
        <v>0</v>
      </c>
      <c r="Z726" s="0" t="n">
        <f aca="false">FALSE()</f>
        <v>0</v>
      </c>
      <c r="AA726" s="0" t="n">
        <f aca="false">FALSE()</f>
        <v>0</v>
      </c>
      <c r="AB726" s="0" t="n">
        <f aca="false">TRUE()</f>
        <v>1</v>
      </c>
      <c r="AC726" s="0" t="n">
        <v>1</v>
      </c>
      <c r="AD726" s="0" t="s">
        <v>2129</v>
      </c>
      <c r="AE726" s="0" t="n">
        <f aca="false">TRUE()</f>
        <v>1</v>
      </c>
      <c r="AF726" s="0" t="s">
        <v>8144</v>
      </c>
      <c r="AG726" s="0" t="n">
        <v>2</v>
      </c>
      <c r="AH726" s="0" t="s">
        <v>8145</v>
      </c>
      <c r="AI726" s="0" t="s">
        <v>8146</v>
      </c>
      <c r="AJ726" s="0" t="n">
        <v>0</v>
      </c>
      <c r="AK726" s="0" t="s">
        <v>2118</v>
      </c>
      <c r="AL726" s="0" t="n">
        <f aca="false">FALSE()</f>
        <v>0</v>
      </c>
      <c r="AM726" s="0" t="n">
        <f aca="false">TRUE()</f>
        <v>1</v>
      </c>
      <c r="AN726" s="0" t="n">
        <f aca="false">FALSE()</f>
        <v>0</v>
      </c>
      <c r="AO726" s="0" t="n">
        <f aca="false">FALSE()</f>
        <v>0</v>
      </c>
      <c r="AP726" s="0" t="n">
        <f aca="false">FALSE()</f>
        <v>0</v>
      </c>
      <c r="AQ726" s="380" t="n">
        <v>43524.7326388889</v>
      </c>
      <c r="AR726" s="380" t="n">
        <v>32734.1666666667</v>
      </c>
      <c r="AS726" s="0" t="s">
        <v>8147</v>
      </c>
      <c r="AT726" s="0" t="s">
        <v>2170</v>
      </c>
      <c r="AU726" s="0" t="s">
        <v>2170</v>
      </c>
    </row>
    <row r="727" customFormat="false" ht="15" hidden="true" customHeight="false" outlineLevel="0" collapsed="false">
      <c r="A727" s="0" t="s">
        <v>208</v>
      </c>
      <c r="B727" s="0" t="s">
        <v>8148</v>
      </c>
      <c r="C727" s="0" t="s">
        <v>113</v>
      </c>
      <c r="D727" s="0" t="s">
        <v>720</v>
      </c>
      <c r="E727" s="0" t="s">
        <v>208</v>
      </c>
      <c r="F727" s="0" t="n">
        <v>1</v>
      </c>
      <c r="G727" s="0" t="s">
        <v>434</v>
      </c>
      <c r="H727" s="0" t="s">
        <v>2596</v>
      </c>
      <c r="I727" s="0" t="s">
        <v>2596</v>
      </c>
      <c r="J727" s="0" t="s">
        <v>2723</v>
      </c>
      <c r="K727" s="0" t="s">
        <v>7132</v>
      </c>
      <c r="L727" s="0" t="s">
        <v>2783</v>
      </c>
      <c r="M727" s="0" t="s">
        <v>2599</v>
      </c>
      <c r="N727" s="0" t="n">
        <f aca="false">TRUE()</f>
        <v>1</v>
      </c>
      <c r="O727" s="0" t="s">
        <v>8149</v>
      </c>
      <c r="P727" s="0" t="s">
        <v>2601</v>
      </c>
      <c r="Q727" s="380" t="n">
        <v>43052.125</v>
      </c>
      <c r="R727" s="0" t="n">
        <v>71214000</v>
      </c>
      <c r="S727" s="0" t="s">
        <v>601</v>
      </c>
      <c r="T727" s="0" t="s">
        <v>2602</v>
      </c>
      <c r="U727" s="0" t="s">
        <v>2116</v>
      </c>
      <c r="V727" s="0" t="n">
        <v>6000000</v>
      </c>
      <c r="W727" s="0" t="s">
        <v>3877</v>
      </c>
      <c r="X727" s="0" t="n">
        <v>5</v>
      </c>
      <c r="Y727" s="0" t="n">
        <f aca="false">FALSE()</f>
        <v>0</v>
      </c>
      <c r="Z727" s="0" t="n">
        <f aca="false">TRUE()</f>
        <v>1</v>
      </c>
      <c r="AA727" s="0" t="n">
        <f aca="false">TRUE()</f>
        <v>1</v>
      </c>
      <c r="AB727" s="0" t="n">
        <f aca="false">TRUE()</f>
        <v>1</v>
      </c>
      <c r="AC727" s="0" t="n">
        <v>1</v>
      </c>
      <c r="AD727" s="0" t="s">
        <v>2083</v>
      </c>
      <c r="AE727" s="0" t="n">
        <f aca="false">TRUE()</f>
        <v>1</v>
      </c>
      <c r="AF727" s="0" t="s">
        <v>8150</v>
      </c>
      <c r="AG727" s="0" t="n">
        <v>1</v>
      </c>
      <c r="AH727" s="0" t="s">
        <v>8151</v>
      </c>
      <c r="AI727" s="0" t="s">
        <v>8152</v>
      </c>
      <c r="AJ727" s="0" t="n">
        <v>0</v>
      </c>
      <c r="AK727" s="0" t="s">
        <v>2118</v>
      </c>
      <c r="AL727" s="0" t="n">
        <f aca="false">TRUE()</f>
        <v>1</v>
      </c>
      <c r="AM727" s="0" t="n">
        <f aca="false">FALSE()</f>
        <v>0</v>
      </c>
      <c r="AN727" s="0" t="n">
        <f aca="false">TRUE()</f>
        <v>1</v>
      </c>
      <c r="AO727" s="0" t="n">
        <f aca="false">FALSE()</f>
        <v>0</v>
      </c>
      <c r="AP727" s="0" t="n">
        <f aca="false">TRUE()</f>
        <v>1</v>
      </c>
      <c r="AQ727" s="380" t="n">
        <v>44547.4583333333</v>
      </c>
      <c r="AR727" s="380" t="n">
        <v>44547.4166666667</v>
      </c>
      <c r="AS727" s="0" t="s">
        <v>8153</v>
      </c>
      <c r="AT727" s="0" t="s">
        <v>2723</v>
      </c>
      <c r="AU727" s="0" t="s">
        <v>7132</v>
      </c>
    </row>
    <row r="728" customFormat="false" ht="15" hidden="true" customHeight="false" outlineLevel="0" collapsed="false">
      <c r="A728" s="0" t="s">
        <v>8154</v>
      </c>
      <c r="B728" s="0" t="s">
        <v>8155</v>
      </c>
      <c r="C728" s="0" t="s">
        <v>8156</v>
      </c>
      <c r="D728" s="0" t="s">
        <v>2297</v>
      </c>
      <c r="E728" s="0" t="s">
        <v>8154</v>
      </c>
      <c r="F728" s="0" t="n">
        <v>1</v>
      </c>
      <c r="G728" s="0" t="s">
        <v>2298</v>
      </c>
      <c r="H728" s="0" t="s">
        <v>2170</v>
      </c>
      <c r="I728" s="0" t="s">
        <v>2170</v>
      </c>
      <c r="J728" s="0" t="s">
        <v>2170</v>
      </c>
      <c r="K728" s="0" t="s">
        <v>2170</v>
      </c>
      <c r="L728" s="0" t="s">
        <v>2170</v>
      </c>
      <c r="M728" s="0" t="s">
        <v>2170</v>
      </c>
      <c r="N728" s="0" t="n">
        <f aca="false">FALSE()</f>
        <v>0</v>
      </c>
      <c r="O728" s="0" t="s">
        <v>8157</v>
      </c>
      <c r="P728" s="0" t="s">
        <v>2300</v>
      </c>
      <c r="Q728" s="380" t="n">
        <v>33742.1666666667</v>
      </c>
      <c r="R728" s="0" t="n">
        <v>1423852648</v>
      </c>
      <c r="S728" s="0" t="s">
        <v>2301</v>
      </c>
      <c r="T728" s="0" t="s">
        <v>2302</v>
      </c>
      <c r="U728" s="0" t="s">
        <v>2330</v>
      </c>
      <c r="V728" s="0" t="n">
        <v>2000000000</v>
      </c>
      <c r="W728" s="0" t="s">
        <v>2366</v>
      </c>
      <c r="X728" s="0" t="n">
        <v>4</v>
      </c>
      <c r="Y728" s="0" t="n">
        <f aca="false">FALSE()</f>
        <v>0</v>
      </c>
      <c r="Z728" s="0" t="n">
        <f aca="false">FALSE()</f>
        <v>0</v>
      </c>
      <c r="AA728" s="0" t="n">
        <f aca="false">FALSE()</f>
        <v>0</v>
      </c>
      <c r="AB728" s="0" t="n">
        <f aca="false">FALSE()</f>
        <v>0</v>
      </c>
      <c r="AC728" s="0" t="n">
        <v>1</v>
      </c>
      <c r="AD728" s="0" t="s">
        <v>2129</v>
      </c>
      <c r="AE728" s="0" t="n">
        <f aca="false">TRUE()</f>
        <v>1</v>
      </c>
      <c r="AF728" s="0" t="s">
        <v>8158</v>
      </c>
      <c r="AG728" s="0" t="n">
        <v>2</v>
      </c>
      <c r="AH728" s="0" t="s">
        <v>8159</v>
      </c>
      <c r="AI728" s="0" t="s">
        <v>8160</v>
      </c>
      <c r="AJ728" s="0" t="n">
        <v>0</v>
      </c>
      <c r="AK728" s="0" t="s">
        <v>2118</v>
      </c>
      <c r="AL728" s="0" t="n">
        <f aca="false">FALSE()</f>
        <v>0</v>
      </c>
      <c r="AM728" s="0" t="n">
        <f aca="false">TRUE()</f>
        <v>1</v>
      </c>
      <c r="AN728" s="0" t="n">
        <f aca="false">FALSE()</f>
        <v>0</v>
      </c>
      <c r="AO728" s="0" t="n">
        <f aca="false">FALSE()</f>
        <v>0</v>
      </c>
      <c r="AP728" s="0" t="n">
        <f aca="false">FALSE()</f>
        <v>0</v>
      </c>
      <c r="AQ728" s="380" t="n">
        <v>43123.6451388889</v>
      </c>
      <c r="AR728" s="380" t="n">
        <v>33743.1666666667</v>
      </c>
      <c r="AS728" s="0" t="s">
        <v>8161</v>
      </c>
      <c r="AT728" s="0" t="s">
        <v>2170</v>
      </c>
      <c r="AU728" s="0" t="s">
        <v>2170</v>
      </c>
    </row>
    <row r="729" customFormat="false" ht="15" hidden="true" customHeight="false" outlineLevel="0" collapsed="false">
      <c r="A729" s="0" t="s">
        <v>8162</v>
      </c>
      <c r="B729" s="0" t="s">
        <v>8163</v>
      </c>
      <c r="C729" s="0" t="s">
        <v>8164</v>
      </c>
      <c r="D729" s="0" t="s">
        <v>2297</v>
      </c>
      <c r="E729" s="0" t="s">
        <v>8162</v>
      </c>
      <c r="F729" s="0" t="n">
        <v>1</v>
      </c>
      <c r="G729" s="0" t="s">
        <v>2298</v>
      </c>
      <c r="H729" s="0" t="s">
        <v>2170</v>
      </c>
      <c r="I729" s="0" t="s">
        <v>2170</v>
      </c>
      <c r="J729" s="0" t="s">
        <v>2170</v>
      </c>
      <c r="K729" s="0" t="s">
        <v>2170</v>
      </c>
      <c r="L729" s="0" t="s">
        <v>2170</v>
      </c>
      <c r="M729" s="0" t="s">
        <v>2170</v>
      </c>
      <c r="N729" s="0" t="n">
        <f aca="false">FALSE()</f>
        <v>0</v>
      </c>
      <c r="O729" s="0" t="s">
        <v>8165</v>
      </c>
      <c r="P729" s="0" t="s">
        <v>2300</v>
      </c>
      <c r="Q729" s="380" t="n">
        <v>25569.125</v>
      </c>
      <c r="R729" s="0" t="n">
        <v>47767225</v>
      </c>
      <c r="S729" s="0" t="s">
        <v>2301</v>
      </c>
      <c r="T729" s="0" t="s">
        <v>2302</v>
      </c>
      <c r="U729" s="0" t="s">
        <v>610</v>
      </c>
      <c r="V729" s="0" t="n">
        <v>500000000</v>
      </c>
      <c r="W729" s="0" t="s">
        <v>2366</v>
      </c>
      <c r="X729" s="0" t="n">
        <v>4</v>
      </c>
      <c r="Y729" s="0" t="n">
        <f aca="false">FALSE()</f>
        <v>0</v>
      </c>
      <c r="Z729" s="0" t="n">
        <f aca="false">FALSE()</f>
        <v>0</v>
      </c>
      <c r="AA729" s="0" t="n">
        <f aca="false">FALSE()</f>
        <v>0</v>
      </c>
      <c r="AB729" s="0" t="n">
        <f aca="false">TRUE()</f>
        <v>1</v>
      </c>
      <c r="AC729" s="0" t="n">
        <v>1</v>
      </c>
      <c r="AD729" s="0" t="s">
        <v>2129</v>
      </c>
      <c r="AE729" s="0" t="n">
        <f aca="false">TRUE()</f>
        <v>1</v>
      </c>
      <c r="AF729" s="0" t="s">
        <v>8166</v>
      </c>
      <c r="AG729" s="0" t="n">
        <v>2</v>
      </c>
      <c r="AH729" s="0" t="s">
        <v>8167</v>
      </c>
      <c r="AI729" s="0" t="s">
        <v>8168</v>
      </c>
      <c r="AJ729" s="0" t="n">
        <v>0</v>
      </c>
      <c r="AK729" s="0" t="s">
        <v>2118</v>
      </c>
      <c r="AL729" s="0" t="n">
        <f aca="false">FALSE()</f>
        <v>0</v>
      </c>
      <c r="AM729" s="0" t="n">
        <f aca="false">TRUE()</f>
        <v>1</v>
      </c>
      <c r="AN729" s="0" t="n">
        <f aca="false">FALSE()</f>
        <v>0</v>
      </c>
      <c r="AO729" s="0" t="n">
        <f aca="false">FALSE()</f>
        <v>0</v>
      </c>
      <c r="AP729" s="0" t="n">
        <f aca="false">FALSE()</f>
        <v>0</v>
      </c>
      <c r="AQ729" s="380" t="n">
        <v>44041.6916666667</v>
      </c>
      <c r="AR729" s="380" t="n">
        <v>44041.4166666667</v>
      </c>
      <c r="AS729" s="0" t="s">
        <v>8169</v>
      </c>
      <c r="AT729" s="0" t="s">
        <v>2170</v>
      </c>
      <c r="AU729" s="0" t="s">
        <v>2170</v>
      </c>
    </row>
    <row r="730" customFormat="false" ht="15" hidden="true" customHeight="false" outlineLevel="0" collapsed="false">
      <c r="A730" s="0" t="s">
        <v>8170</v>
      </c>
      <c r="B730" s="0" t="s">
        <v>8171</v>
      </c>
      <c r="C730" s="0" t="s">
        <v>8172</v>
      </c>
      <c r="D730" s="0" t="s">
        <v>2297</v>
      </c>
      <c r="E730" s="0" t="s">
        <v>8170</v>
      </c>
      <c r="F730" s="0" t="n">
        <v>1</v>
      </c>
      <c r="G730" s="0" t="s">
        <v>2298</v>
      </c>
      <c r="H730" s="0" t="s">
        <v>2170</v>
      </c>
      <c r="I730" s="0" t="s">
        <v>2170</v>
      </c>
      <c r="J730" s="0" t="s">
        <v>2170</v>
      </c>
      <c r="K730" s="0" t="s">
        <v>2170</v>
      </c>
      <c r="L730" s="0" t="s">
        <v>2170</v>
      </c>
      <c r="M730" s="0" t="s">
        <v>2170</v>
      </c>
      <c r="N730" s="0" t="n">
        <f aca="false">FALSE()</f>
        <v>0</v>
      </c>
      <c r="O730" s="0" t="s">
        <v>8173</v>
      </c>
      <c r="P730" s="0" t="s">
        <v>2300</v>
      </c>
      <c r="Q730" s="380" t="n">
        <v>25569.125</v>
      </c>
      <c r="R730" s="0" t="n">
        <v>232493282</v>
      </c>
      <c r="S730" s="0" t="s">
        <v>2301</v>
      </c>
      <c r="T730" s="0" t="s">
        <v>2302</v>
      </c>
      <c r="U730" s="0" t="s">
        <v>610</v>
      </c>
      <c r="V730" s="0" t="n">
        <v>0</v>
      </c>
      <c r="W730" s="0" t="s">
        <v>2321</v>
      </c>
      <c r="X730" s="0" t="n">
        <v>4</v>
      </c>
      <c r="Y730" s="0" t="n">
        <f aca="false">FALSE()</f>
        <v>0</v>
      </c>
      <c r="Z730" s="0" t="n">
        <f aca="false">FALSE()</f>
        <v>0</v>
      </c>
      <c r="AA730" s="0" t="n">
        <f aca="false">FALSE()</f>
        <v>0</v>
      </c>
      <c r="AB730" s="0" t="n">
        <f aca="false">FALSE()</f>
        <v>0</v>
      </c>
      <c r="AC730" s="0" t="n">
        <v>1</v>
      </c>
      <c r="AD730" s="0" t="s">
        <v>2129</v>
      </c>
      <c r="AE730" s="0" t="n">
        <f aca="false">TRUE()</f>
        <v>1</v>
      </c>
      <c r="AF730" s="0" t="s">
        <v>8174</v>
      </c>
      <c r="AG730" s="0" t="n">
        <v>2</v>
      </c>
      <c r="AH730" s="0" t="s">
        <v>8175</v>
      </c>
      <c r="AI730" s="0" t="s">
        <v>8176</v>
      </c>
      <c r="AJ730" s="0" t="n">
        <v>0</v>
      </c>
      <c r="AK730" s="0" t="s">
        <v>2118</v>
      </c>
      <c r="AL730" s="0" t="n">
        <f aca="false">FALSE()</f>
        <v>0</v>
      </c>
      <c r="AM730" s="0" t="n">
        <f aca="false">TRUE()</f>
        <v>1</v>
      </c>
      <c r="AN730" s="0" t="n">
        <f aca="false">FALSE()</f>
        <v>0</v>
      </c>
      <c r="AO730" s="0" t="n">
        <f aca="false">FALSE()</f>
        <v>0</v>
      </c>
      <c r="AP730" s="0" t="n">
        <f aca="false">FALSE()</f>
        <v>0</v>
      </c>
      <c r="AQ730" s="380" t="n">
        <v>44356.8138888889</v>
      </c>
      <c r="AR730" s="380" t="n">
        <v>44356.4166666667</v>
      </c>
      <c r="AS730" s="0" t="s">
        <v>8177</v>
      </c>
      <c r="AT730" s="0" t="s">
        <v>2170</v>
      </c>
      <c r="AU730" s="0" t="s">
        <v>2170</v>
      </c>
    </row>
    <row r="731" customFormat="false" ht="15" hidden="true" customHeight="false" outlineLevel="0" collapsed="false">
      <c r="A731" s="0" t="s">
        <v>8178</v>
      </c>
      <c r="B731" s="0" t="s">
        <v>8179</v>
      </c>
      <c r="C731" s="0" t="s">
        <v>8180</v>
      </c>
      <c r="D731" s="0" t="s">
        <v>2297</v>
      </c>
      <c r="E731" s="0" t="s">
        <v>8178</v>
      </c>
      <c r="F731" s="0" t="n">
        <v>1</v>
      </c>
      <c r="G731" s="0" t="s">
        <v>2298</v>
      </c>
      <c r="H731" s="0" t="s">
        <v>2170</v>
      </c>
      <c r="I731" s="0" t="s">
        <v>2170</v>
      </c>
      <c r="J731" s="0" t="s">
        <v>2170</v>
      </c>
      <c r="K731" s="0" t="s">
        <v>2170</v>
      </c>
      <c r="L731" s="0" t="s">
        <v>2170</v>
      </c>
      <c r="M731" s="0" t="s">
        <v>2170</v>
      </c>
      <c r="N731" s="0" t="n">
        <f aca="false">FALSE()</f>
        <v>0</v>
      </c>
      <c r="O731" s="0" t="s">
        <v>8181</v>
      </c>
      <c r="P731" s="0" t="s">
        <v>2300</v>
      </c>
      <c r="Q731" s="380" t="n">
        <v>25569.125</v>
      </c>
      <c r="R731" s="0" t="n">
        <v>83344564</v>
      </c>
      <c r="S731" s="0" t="s">
        <v>2301</v>
      </c>
      <c r="T731" s="0" t="s">
        <v>2302</v>
      </c>
      <c r="U731" s="0" t="s">
        <v>2365</v>
      </c>
      <c r="V731" s="0" t="n">
        <v>300000000</v>
      </c>
      <c r="W731" s="0" t="s">
        <v>2321</v>
      </c>
      <c r="X731" s="0" t="n">
        <v>4</v>
      </c>
      <c r="Y731" s="0" t="n">
        <f aca="false">FALSE()</f>
        <v>0</v>
      </c>
      <c r="Z731" s="0" t="n">
        <f aca="false">FALSE()</f>
        <v>0</v>
      </c>
      <c r="AA731" s="0" t="n">
        <f aca="false">FALSE()</f>
        <v>0</v>
      </c>
      <c r="AB731" s="0" t="n">
        <f aca="false">FALSE()</f>
        <v>0</v>
      </c>
      <c r="AC731" s="0" t="n">
        <v>1</v>
      </c>
      <c r="AD731" s="0" t="s">
        <v>2129</v>
      </c>
      <c r="AE731" s="0" t="n">
        <f aca="false">TRUE()</f>
        <v>1</v>
      </c>
      <c r="AF731" s="0" t="s">
        <v>8182</v>
      </c>
      <c r="AG731" s="0" t="n">
        <v>2</v>
      </c>
      <c r="AH731" s="0" t="s">
        <v>8183</v>
      </c>
      <c r="AI731" s="0" t="s">
        <v>8184</v>
      </c>
      <c r="AJ731" s="0" t="n">
        <v>0</v>
      </c>
      <c r="AK731" s="0" t="s">
        <v>2118</v>
      </c>
      <c r="AL731" s="0" t="n">
        <f aca="false">FALSE()</f>
        <v>0</v>
      </c>
      <c r="AM731" s="0" t="n">
        <f aca="false">TRUE()</f>
        <v>1</v>
      </c>
      <c r="AN731" s="0" t="n">
        <f aca="false">FALSE()</f>
        <v>0</v>
      </c>
      <c r="AO731" s="0" t="n">
        <f aca="false">FALSE()</f>
        <v>0</v>
      </c>
      <c r="AP731" s="0" t="n">
        <f aca="false">FALSE()</f>
        <v>0</v>
      </c>
      <c r="AQ731" s="380" t="n">
        <v>43559.6715277778</v>
      </c>
      <c r="AR731" s="380" t="n">
        <v>42222.125</v>
      </c>
      <c r="AS731" s="0" t="s">
        <v>8185</v>
      </c>
      <c r="AT731" s="0" t="s">
        <v>2170</v>
      </c>
      <c r="AU731" s="0" t="s">
        <v>2170</v>
      </c>
    </row>
    <row r="732" customFormat="false" ht="15" hidden="true" customHeight="false" outlineLevel="0" collapsed="false">
      <c r="A732" s="0" t="s">
        <v>8186</v>
      </c>
      <c r="B732" s="0" t="s">
        <v>8187</v>
      </c>
      <c r="C732" s="0" t="s">
        <v>8188</v>
      </c>
      <c r="D732" s="0" t="s">
        <v>2297</v>
      </c>
      <c r="E732" s="0" t="s">
        <v>8186</v>
      </c>
      <c r="F732" s="0" t="n">
        <v>1</v>
      </c>
      <c r="G732" s="0" t="s">
        <v>2298</v>
      </c>
      <c r="H732" s="0" t="s">
        <v>2170</v>
      </c>
      <c r="I732" s="0" t="s">
        <v>2170</v>
      </c>
      <c r="J732" s="0" t="s">
        <v>2170</v>
      </c>
      <c r="K732" s="0" t="s">
        <v>2170</v>
      </c>
      <c r="L732" s="0" t="s">
        <v>2170</v>
      </c>
      <c r="M732" s="0" t="s">
        <v>2170</v>
      </c>
      <c r="N732" s="0" t="n">
        <f aca="false">FALSE()</f>
        <v>0</v>
      </c>
      <c r="O732" s="0" t="s">
        <v>8189</v>
      </c>
      <c r="P732" s="0" t="s">
        <v>2300</v>
      </c>
      <c r="Q732" s="380" t="n">
        <v>36363.1666666667</v>
      </c>
      <c r="R732" s="0" t="n">
        <v>49095551</v>
      </c>
      <c r="S732" s="0" t="s">
        <v>2301</v>
      </c>
      <c r="T732" s="0" t="s">
        <v>2302</v>
      </c>
      <c r="U732" s="0" t="s">
        <v>2116</v>
      </c>
      <c r="V732" s="0" t="n">
        <v>95000000</v>
      </c>
      <c r="W732" s="0" t="s">
        <v>2366</v>
      </c>
      <c r="X732" s="0" t="n">
        <v>4</v>
      </c>
      <c r="Y732" s="0" t="n">
        <f aca="false">FALSE()</f>
        <v>0</v>
      </c>
      <c r="Z732" s="0" t="n">
        <f aca="false">FALSE()</f>
        <v>0</v>
      </c>
      <c r="AA732" s="0" t="n">
        <f aca="false">FALSE()</f>
        <v>0</v>
      </c>
      <c r="AB732" s="0" t="n">
        <f aca="false">TRUE()</f>
        <v>1</v>
      </c>
      <c r="AC732" s="0" t="n">
        <v>1</v>
      </c>
      <c r="AD732" s="0" t="s">
        <v>2129</v>
      </c>
      <c r="AE732" s="0" t="n">
        <f aca="false">TRUE()</f>
        <v>1</v>
      </c>
      <c r="AF732" s="0" t="s">
        <v>8190</v>
      </c>
      <c r="AG732" s="0" t="n">
        <v>2</v>
      </c>
      <c r="AH732" s="0" t="s">
        <v>8191</v>
      </c>
      <c r="AI732" s="0" t="s">
        <v>8192</v>
      </c>
      <c r="AJ732" s="0" t="n">
        <v>0</v>
      </c>
      <c r="AK732" s="0" t="s">
        <v>2118</v>
      </c>
      <c r="AL732" s="0" t="n">
        <f aca="false">FALSE()</f>
        <v>0</v>
      </c>
      <c r="AM732" s="0" t="n">
        <f aca="false">TRUE()</f>
        <v>1</v>
      </c>
      <c r="AN732" s="0" t="n">
        <f aca="false">FALSE()</f>
        <v>0</v>
      </c>
      <c r="AO732" s="0" t="n">
        <f aca="false">FALSE()</f>
        <v>0</v>
      </c>
      <c r="AP732" s="0" t="n">
        <f aca="false">FALSE()</f>
        <v>0</v>
      </c>
      <c r="AQ732" s="380" t="n">
        <v>44484.6652777778</v>
      </c>
      <c r="AR732" s="380" t="n">
        <v>44484.4166666667</v>
      </c>
      <c r="AS732" s="0" t="s">
        <v>8193</v>
      </c>
      <c r="AT732" s="0" t="s">
        <v>2170</v>
      </c>
      <c r="AU732" s="0" t="s">
        <v>2170</v>
      </c>
    </row>
    <row r="733" customFormat="false" ht="15" hidden="true" customHeight="false" outlineLevel="0" collapsed="false">
      <c r="A733" s="0" t="s">
        <v>1141</v>
      </c>
      <c r="B733" s="0" t="s">
        <v>8194</v>
      </c>
      <c r="C733" s="0" t="s">
        <v>1138</v>
      </c>
      <c r="D733" s="0" t="s">
        <v>720</v>
      </c>
      <c r="E733" s="0" t="s">
        <v>1141</v>
      </c>
      <c r="F733" s="0" t="n">
        <v>10</v>
      </c>
      <c r="G733" s="0" t="s">
        <v>434</v>
      </c>
      <c r="H733" s="0" t="s">
        <v>2170</v>
      </c>
      <c r="I733" s="0" t="s">
        <v>2170</v>
      </c>
      <c r="J733" s="0" t="s">
        <v>2170</v>
      </c>
      <c r="K733" s="0" t="s">
        <v>2170</v>
      </c>
      <c r="L733" s="0" t="s">
        <v>2170</v>
      </c>
      <c r="M733" s="0" t="s">
        <v>2170</v>
      </c>
      <c r="N733" s="0" t="n">
        <f aca="false">FALSE()</f>
        <v>0</v>
      </c>
      <c r="O733" s="0" t="s">
        <v>8195</v>
      </c>
      <c r="P733" s="0" t="s">
        <v>2601</v>
      </c>
      <c r="Q733" s="380" t="n">
        <v>37810.1666666667</v>
      </c>
      <c r="R733" s="0" t="n">
        <v>9217583</v>
      </c>
      <c r="S733" s="0" t="s">
        <v>601</v>
      </c>
      <c r="T733" s="0" t="s">
        <v>2602</v>
      </c>
      <c r="U733" s="0" t="s">
        <v>2365</v>
      </c>
      <c r="V733" s="0" t="n">
        <v>8773564</v>
      </c>
      <c r="W733" s="0" t="s">
        <v>2603</v>
      </c>
      <c r="X733" s="0" t="n">
        <v>5</v>
      </c>
      <c r="Y733" s="0" t="n">
        <f aca="false">FALSE()</f>
        <v>0</v>
      </c>
      <c r="Z733" s="0" t="n">
        <f aca="false">TRUE()</f>
        <v>1</v>
      </c>
      <c r="AA733" s="0" t="n">
        <f aca="false">TRUE()</f>
        <v>1</v>
      </c>
      <c r="AB733" s="0" t="n">
        <f aca="false">TRUE()</f>
        <v>1</v>
      </c>
      <c r="AC733" s="0" t="n">
        <v>1</v>
      </c>
      <c r="AD733" s="0" t="s">
        <v>4880</v>
      </c>
      <c r="AE733" s="0" t="n">
        <f aca="false">TRUE()</f>
        <v>1</v>
      </c>
      <c r="AF733" s="0" t="s">
        <v>8196</v>
      </c>
      <c r="AG733" s="0" t="n">
        <v>1</v>
      </c>
      <c r="AH733" s="0" t="s">
        <v>8197</v>
      </c>
      <c r="AI733" s="0" t="s">
        <v>8198</v>
      </c>
      <c r="AJ733" s="0" t="n">
        <v>0</v>
      </c>
      <c r="AK733" s="0" t="s">
        <v>2119</v>
      </c>
      <c r="AL733" s="0" t="n">
        <f aca="false">TRUE()</f>
        <v>1</v>
      </c>
      <c r="AM733" s="0" t="n">
        <f aca="false">FALSE()</f>
        <v>0</v>
      </c>
      <c r="AN733" s="0" t="n">
        <f aca="false">TRUE()</f>
        <v>1</v>
      </c>
      <c r="AO733" s="0" t="n">
        <f aca="false">FALSE()</f>
        <v>0</v>
      </c>
      <c r="AP733" s="0" t="n">
        <f aca="false">FALSE()</f>
        <v>0</v>
      </c>
      <c r="AQ733" s="380" t="n">
        <v>43166.9111111111</v>
      </c>
      <c r="AR733" s="380" t="n">
        <v>38748.125</v>
      </c>
      <c r="AS733" s="0" t="s">
        <v>8199</v>
      </c>
      <c r="AT733" s="0" t="s">
        <v>2170</v>
      </c>
      <c r="AU733" s="0" t="s">
        <v>2170</v>
      </c>
    </row>
    <row r="734" customFormat="false" ht="15" hidden="true" customHeight="false" outlineLevel="0" collapsed="false">
      <c r="A734" s="0" t="s">
        <v>8200</v>
      </c>
      <c r="B734" s="0" t="s">
        <v>8201</v>
      </c>
      <c r="C734" s="0" t="s">
        <v>8202</v>
      </c>
      <c r="D734" s="0" t="s">
        <v>2297</v>
      </c>
      <c r="E734" s="0" t="s">
        <v>8200</v>
      </c>
      <c r="F734" s="0" t="n">
        <v>1</v>
      </c>
      <c r="G734" s="0" t="s">
        <v>2298</v>
      </c>
      <c r="H734" s="0" t="s">
        <v>2170</v>
      </c>
      <c r="I734" s="0" t="s">
        <v>2170</v>
      </c>
      <c r="J734" s="0" t="s">
        <v>2170</v>
      </c>
      <c r="K734" s="0" t="s">
        <v>2170</v>
      </c>
      <c r="L734" s="0" t="s">
        <v>2170</v>
      </c>
      <c r="M734" s="0" t="s">
        <v>2170</v>
      </c>
      <c r="N734" s="0" t="n">
        <f aca="false">FALSE()</f>
        <v>0</v>
      </c>
      <c r="O734" s="0" t="s">
        <v>8203</v>
      </c>
      <c r="P734" s="0" t="s">
        <v>2300</v>
      </c>
      <c r="Q734" s="380" t="n">
        <v>25569.125</v>
      </c>
      <c r="R734" s="0" t="n">
        <v>61354644</v>
      </c>
      <c r="S734" s="0" t="s">
        <v>2301</v>
      </c>
      <c r="T734" s="0" t="s">
        <v>2302</v>
      </c>
      <c r="U734" s="0" t="s">
        <v>610</v>
      </c>
      <c r="V734" s="0" t="n">
        <v>500000000</v>
      </c>
      <c r="W734" s="0" t="s">
        <v>2366</v>
      </c>
      <c r="X734" s="0" t="n">
        <v>4</v>
      </c>
      <c r="Y734" s="0" t="n">
        <f aca="false">FALSE()</f>
        <v>0</v>
      </c>
      <c r="Z734" s="0" t="n">
        <f aca="false">FALSE()</f>
        <v>0</v>
      </c>
      <c r="AA734" s="0" t="n">
        <f aca="false">FALSE()</f>
        <v>0</v>
      </c>
      <c r="AB734" s="0" t="n">
        <f aca="false">TRUE()</f>
        <v>1</v>
      </c>
      <c r="AC734" s="0" t="n">
        <v>1</v>
      </c>
      <c r="AD734" s="0" t="s">
        <v>2129</v>
      </c>
      <c r="AE734" s="0" t="n">
        <f aca="false">TRUE()</f>
        <v>1</v>
      </c>
      <c r="AF734" s="0" t="s">
        <v>8204</v>
      </c>
      <c r="AG734" s="0" t="n">
        <v>2</v>
      </c>
      <c r="AH734" s="0" t="s">
        <v>8205</v>
      </c>
      <c r="AI734" s="0" t="s">
        <v>8206</v>
      </c>
      <c r="AJ734" s="0" t="n">
        <v>0</v>
      </c>
      <c r="AK734" s="0" t="s">
        <v>2118</v>
      </c>
      <c r="AL734" s="0" t="n">
        <f aca="false">FALSE()</f>
        <v>0</v>
      </c>
      <c r="AM734" s="0" t="n">
        <f aca="false">TRUE()</f>
        <v>1</v>
      </c>
      <c r="AN734" s="0" t="n">
        <f aca="false">FALSE()</f>
        <v>0</v>
      </c>
      <c r="AO734" s="0" t="n">
        <f aca="false">FALSE()</f>
        <v>0</v>
      </c>
      <c r="AP734" s="0" t="n">
        <f aca="false">TRUE()</f>
        <v>1</v>
      </c>
      <c r="AQ734" s="380" t="n">
        <v>44589.6520833333</v>
      </c>
      <c r="AR734" s="380" t="n">
        <v>44589.4166666667</v>
      </c>
      <c r="AS734" s="0" t="s">
        <v>8207</v>
      </c>
      <c r="AT734" s="0" t="s">
        <v>2170</v>
      </c>
      <c r="AU734" s="0" t="s">
        <v>2170</v>
      </c>
    </row>
    <row r="735" customFormat="false" ht="15" hidden="true" customHeight="false" outlineLevel="0" collapsed="false">
      <c r="A735" s="0" t="s">
        <v>8208</v>
      </c>
      <c r="B735" s="0" t="s">
        <v>8209</v>
      </c>
      <c r="C735" s="0" t="s">
        <v>8210</v>
      </c>
      <c r="D735" s="0" t="s">
        <v>2297</v>
      </c>
      <c r="E735" s="0" t="s">
        <v>8208</v>
      </c>
      <c r="F735" s="0" t="n">
        <v>1</v>
      </c>
      <c r="G735" s="0" t="s">
        <v>2298</v>
      </c>
      <c r="H735" s="0" t="s">
        <v>2170</v>
      </c>
      <c r="I735" s="0" t="s">
        <v>2170</v>
      </c>
      <c r="J735" s="0" t="s">
        <v>2170</v>
      </c>
      <c r="K735" s="0" t="s">
        <v>2170</v>
      </c>
      <c r="L735" s="0" t="s">
        <v>2170</v>
      </c>
      <c r="M735" s="0" t="s">
        <v>2170</v>
      </c>
      <c r="N735" s="0" t="n">
        <f aca="false">FALSE()</f>
        <v>0</v>
      </c>
      <c r="O735" s="0" t="s">
        <v>4503</v>
      </c>
      <c r="P735" s="0" t="s">
        <v>2300</v>
      </c>
      <c r="Q735" s="380" t="n">
        <v>40744.1666666667</v>
      </c>
      <c r="R735" s="0" t="n">
        <v>55837424</v>
      </c>
      <c r="S735" s="0" t="s">
        <v>2301</v>
      </c>
      <c r="T735" s="0" t="s">
        <v>2302</v>
      </c>
      <c r="U735" s="0" t="s">
        <v>2684</v>
      </c>
      <c r="V735" s="0" t="n">
        <v>1245000000</v>
      </c>
      <c r="W735" s="0" t="s">
        <v>2321</v>
      </c>
      <c r="X735" s="0" t="n">
        <v>4</v>
      </c>
      <c r="Y735" s="0" t="n">
        <f aca="false">FALSE()</f>
        <v>0</v>
      </c>
      <c r="Z735" s="0" t="n">
        <f aca="false">FALSE()</f>
        <v>0</v>
      </c>
      <c r="AA735" s="0" t="n">
        <f aca="false">FALSE()</f>
        <v>0</v>
      </c>
      <c r="AB735" s="0" t="n">
        <f aca="false">FALSE()</f>
        <v>0</v>
      </c>
      <c r="AC735" s="0" t="n">
        <v>1</v>
      </c>
      <c r="AD735" s="0" t="s">
        <v>2129</v>
      </c>
      <c r="AE735" s="0" t="n">
        <f aca="false">TRUE()</f>
        <v>1</v>
      </c>
      <c r="AF735" s="0" t="s">
        <v>8211</v>
      </c>
      <c r="AG735" s="0" t="n">
        <v>2</v>
      </c>
      <c r="AH735" s="0" t="s">
        <v>8212</v>
      </c>
      <c r="AI735" s="0" t="s">
        <v>8213</v>
      </c>
      <c r="AJ735" s="0" t="n">
        <v>0</v>
      </c>
      <c r="AK735" s="0" t="s">
        <v>2118</v>
      </c>
      <c r="AL735" s="0" t="n">
        <f aca="false">FALSE()</f>
        <v>0</v>
      </c>
      <c r="AM735" s="0" t="n">
        <f aca="false">TRUE()</f>
        <v>1</v>
      </c>
      <c r="AN735" s="0" t="n">
        <f aca="false">FALSE()</f>
        <v>0</v>
      </c>
      <c r="AO735" s="0" t="n">
        <f aca="false">FALSE()</f>
        <v>0</v>
      </c>
      <c r="AP735" s="0" t="n">
        <f aca="false">FALSE()</f>
        <v>0</v>
      </c>
      <c r="AQ735" s="380" t="n">
        <v>43682.6729166667</v>
      </c>
      <c r="AR735" s="380" t="n">
        <v>40744.1666666667</v>
      </c>
      <c r="AS735" s="0" t="s">
        <v>4507</v>
      </c>
      <c r="AT735" s="0" t="s">
        <v>2170</v>
      </c>
      <c r="AU735" s="0" t="s">
        <v>2170</v>
      </c>
    </row>
    <row r="736" customFormat="false" ht="15" hidden="true" customHeight="false" outlineLevel="0" collapsed="false">
      <c r="A736" s="0" t="s">
        <v>8214</v>
      </c>
      <c r="B736" s="0" t="s">
        <v>8215</v>
      </c>
      <c r="C736" s="0" t="s">
        <v>8216</v>
      </c>
      <c r="D736" s="0" t="s">
        <v>2297</v>
      </c>
      <c r="E736" s="0" t="s">
        <v>8214</v>
      </c>
      <c r="F736" s="0" t="n">
        <v>1</v>
      </c>
      <c r="G736" s="0" t="s">
        <v>2298</v>
      </c>
      <c r="H736" s="0" t="s">
        <v>2170</v>
      </c>
      <c r="I736" s="0" t="s">
        <v>2170</v>
      </c>
      <c r="J736" s="0" t="s">
        <v>2170</v>
      </c>
      <c r="K736" s="0" t="s">
        <v>2170</v>
      </c>
      <c r="L736" s="0" t="s">
        <v>2170</v>
      </c>
      <c r="M736" s="0" t="s">
        <v>2170</v>
      </c>
      <c r="N736" s="0" t="n">
        <f aca="false">FALSE()</f>
        <v>0</v>
      </c>
      <c r="O736" s="0" t="s">
        <v>8217</v>
      </c>
      <c r="P736" s="0" t="s">
        <v>2300</v>
      </c>
      <c r="Q736" s="380" t="n">
        <v>25569.125</v>
      </c>
      <c r="R736" s="0" t="n">
        <v>8967003</v>
      </c>
      <c r="S736" s="0" t="s">
        <v>2301</v>
      </c>
      <c r="T736" s="0" t="s">
        <v>2302</v>
      </c>
      <c r="U736" s="0" t="s">
        <v>2116</v>
      </c>
      <c r="V736" s="0" t="n">
        <v>1000000000</v>
      </c>
      <c r="W736" s="0" t="s">
        <v>2321</v>
      </c>
      <c r="X736" s="0" t="n">
        <v>4</v>
      </c>
      <c r="Y736" s="0" t="n">
        <f aca="false">FALSE()</f>
        <v>0</v>
      </c>
      <c r="Z736" s="0" t="n">
        <f aca="false">FALSE()</f>
        <v>0</v>
      </c>
      <c r="AA736" s="0" t="n">
        <f aca="false">FALSE()</f>
        <v>0</v>
      </c>
      <c r="AB736" s="0" t="n">
        <f aca="false">FALSE()</f>
        <v>0</v>
      </c>
      <c r="AC736" s="0" t="n">
        <v>1</v>
      </c>
      <c r="AD736" s="0" t="s">
        <v>2129</v>
      </c>
      <c r="AE736" s="0" t="n">
        <f aca="false">TRUE()</f>
        <v>1</v>
      </c>
      <c r="AF736" s="0" t="s">
        <v>8218</v>
      </c>
      <c r="AG736" s="0" t="n">
        <v>2</v>
      </c>
      <c r="AH736" s="0" t="s">
        <v>8219</v>
      </c>
      <c r="AI736" s="0" t="s">
        <v>8220</v>
      </c>
      <c r="AJ736" s="0" t="n">
        <v>0</v>
      </c>
      <c r="AK736" s="0" t="s">
        <v>2118</v>
      </c>
      <c r="AL736" s="0" t="n">
        <f aca="false">FALSE()</f>
        <v>0</v>
      </c>
      <c r="AM736" s="0" t="n">
        <f aca="false">TRUE()</f>
        <v>1</v>
      </c>
      <c r="AN736" s="0" t="n">
        <f aca="false">FALSE()</f>
        <v>0</v>
      </c>
      <c r="AO736" s="0" t="n">
        <f aca="false">FALSE()</f>
        <v>0</v>
      </c>
      <c r="AP736" s="0" t="n">
        <f aca="false">TRUE()</f>
        <v>1</v>
      </c>
      <c r="AQ736" s="380" t="n">
        <v>44558.6569444444</v>
      </c>
      <c r="AR736" s="380" t="n">
        <v>44558.4166666667</v>
      </c>
      <c r="AS736" s="0" t="s">
        <v>8221</v>
      </c>
      <c r="AT736" s="0" t="s">
        <v>2170</v>
      </c>
      <c r="AU736" s="0" t="s">
        <v>2170</v>
      </c>
    </row>
    <row r="737" customFormat="false" ht="15" hidden="true" customHeight="false" outlineLevel="0" collapsed="false">
      <c r="A737" s="0" t="s">
        <v>8222</v>
      </c>
      <c r="B737" s="0" t="s">
        <v>8223</v>
      </c>
      <c r="C737" s="0" t="s">
        <v>8224</v>
      </c>
      <c r="D737" s="0" t="s">
        <v>2297</v>
      </c>
      <c r="E737" s="0" t="s">
        <v>8222</v>
      </c>
      <c r="F737" s="0" t="n">
        <v>1</v>
      </c>
      <c r="G737" s="0" t="s">
        <v>2298</v>
      </c>
      <c r="H737" s="0" t="s">
        <v>2170</v>
      </c>
      <c r="I737" s="0" t="s">
        <v>2170</v>
      </c>
      <c r="J737" s="0" t="s">
        <v>2170</v>
      </c>
      <c r="K737" s="0" t="s">
        <v>2170</v>
      </c>
      <c r="L737" s="0" t="s">
        <v>2170</v>
      </c>
      <c r="M737" s="0" t="s">
        <v>2170</v>
      </c>
      <c r="N737" s="0" t="n">
        <f aca="false">FALSE()</f>
        <v>0</v>
      </c>
      <c r="O737" s="0" t="s">
        <v>8225</v>
      </c>
      <c r="P737" s="0" t="s">
        <v>2300</v>
      </c>
      <c r="Q737" s="380" t="n">
        <v>25267.125</v>
      </c>
      <c r="R737" s="0" t="n">
        <v>2988155355</v>
      </c>
      <c r="S737" s="0" t="s">
        <v>2301</v>
      </c>
      <c r="T737" s="0" t="s">
        <v>2302</v>
      </c>
      <c r="U737" s="0" t="s">
        <v>610</v>
      </c>
      <c r="V737" s="0" t="n">
        <v>3899050011</v>
      </c>
      <c r="W737" s="0" t="s">
        <v>2356</v>
      </c>
      <c r="X737" s="0" t="n">
        <v>4</v>
      </c>
      <c r="Y737" s="0" t="n">
        <f aca="false">FALSE()</f>
        <v>0</v>
      </c>
      <c r="Z737" s="0" t="n">
        <f aca="false">FALSE()</f>
        <v>0</v>
      </c>
      <c r="AA737" s="0" t="n">
        <f aca="false">FALSE()</f>
        <v>0</v>
      </c>
      <c r="AB737" s="0" t="n">
        <f aca="false">TRUE()</f>
        <v>1</v>
      </c>
      <c r="AC737" s="0" t="n">
        <v>1</v>
      </c>
      <c r="AD737" s="0" t="s">
        <v>2129</v>
      </c>
      <c r="AE737" s="0" t="n">
        <f aca="false">TRUE()</f>
        <v>1</v>
      </c>
      <c r="AF737" s="0" t="s">
        <v>8226</v>
      </c>
      <c r="AG737" s="0" t="n">
        <v>2</v>
      </c>
      <c r="AH737" s="0" t="s">
        <v>8227</v>
      </c>
      <c r="AI737" s="0" t="s">
        <v>8228</v>
      </c>
      <c r="AJ737" s="0" t="n">
        <v>0</v>
      </c>
      <c r="AK737" s="0" t="s">
        <v>2118</v>
      </c>
      <c r="AL737" s="0" t="n">
        <f aca="false">FALSE()</f>
        <v>0</v>
      </c>
      <c r="AM737" s="0" t="n">
        <f aca="false">TRUE()</f>
        <v>1</v>
      </c>
      <c r="AN737" s="0" t="n">
        <f aca="false">FALSE()</f>
        <v>0</v>
      </c>
      <c r="AO737" s="0" t="n">
        <f aca="false">FALSE()</f>
        <v>0</v>
      </c>
      <c r="AP737" s="0" t="n">
        <f aca="false">TRUE()</f>
        <v>1</v>
      </c>
      <c r="AQ737" s="380" t="n">
        <v>43123.5881944444</v>
      </c>
      <c r="AR737" s="380" t="n">
        <v>32398.1666666667</v>
      </c>
      <c r="AS737" s="0" t="s">
        <v>8229</v>
      </c>
      <c r="AT737" s="0" t="s">
        <v>2170</v>
      </c>
      <c r="AU737" s="0" t="s">
        <v>2170</v>
      </c>
    </row>
    <row r="738" customFormat="false" ht="15" hidden="true" customHeight="false" outlineLevel="0" collapsed="false">
      <c r="A738" s="0" t="s">
        <v>8230</v>
      </c>
      <c r="B738" s="0" t="s">
        <v>8231</v>
      </c>
      <c r="C738" s="0" t="s">
        <v>8232</v>
      </c>
      <c r="D738" s="0" t="s">
        <v>2525</v>
      </c>
      <c r="E738" s="0" t="s">
        <v>8230</v>
      </c>
      <c r="F738" s="0" t="n">
        <v>100</v>
      </c>
      <c r="G738" s="0" t="s">
        <v>2526</v>
      </c>
      <c r="H738" s="0" t="s">
        <v>2170</v>
      </c>
      <c r="I738" s="0" t="s">
        <v>2170</v>
      </c>
      <c r="J738" s="0" t="s">
        <v>2170</v>
      </c>
      <c r="K738" s="0" t="s">
        <v>2170</v>
      </c>
      <c r="L738" s="0" t="s">
        <v>2170</v>
      </c>
      <c r="M738" s="0" t="s">
        <v>2170</v>
      </c>
      <c r="N738" s="0" t="n">
        <f aca="false">FALSE()</f>
        <v>0</v>
      </c>
      <c r="O738" s="0" t="s">
        <v>8233</v>
      </c>
      <c r="P738" s="0" t="s">
        <v>2300</v>
      </c>
      <c r="Q738" s="380" t="n">
        <v>25569.125</v>
      </c>
      <c r="R738" s="0" t="n">
        <v>8081943855</v>
      </c>
      <c r="S738" s="0" t="s">
        <v>2528</v>
      </c>
      <c r="T738" s="0" t="s">
        <v>2529</v>
      </c>
      <c r="U738" s="0" t="s">
        <v>3384</v>
      </c>
      <c r="V738" s="0" t="n">
        <v>0</v>
      </c>
      <c r="W738" s="0" t="s">
        <v>3435</v>
      </c>
      <c r="X738" s="0" t="n">
        <v>4</v>
      </c>
      <c r="Y738" s="0" t="n">
        <f aca="false">FALSE()</f>
        <v>0</v>
      </c>
      <c r="Z738" s="0" t="n">
        <f aca="false">FALSE()</f>
        <v>0</v>
      </c>
      <c r="AA738" s="0" t="n">
        <f aca="false">FALSE()</f>
        <v>0</v>
      </c>
      <c r="AB738" s="0" t="n">
        <f aca="false">TRUE()</f>
        <v>1</v>
      </c>
      <c r="AC738" s="0" t="n">
        <v>1</v>
      </c>
      <c r="AD738" s="0" t="s">
        <v>2803</v>
      </c>
      <c r="AE738" s="0" t="n">
        <f aca="false">TRUE()</f>
        <v>1</v>
      </c>
      <c r="AF738" s="0" t="s">
        <v>8234</v>
      </c>
      <c r="AG738" s="0" t="n">
        <v>2</v>
      </c>
      <c r="AH738" s="0" t="s">
        <v>8235</v>
      </c>
      <c r="AI738" s="0" t="s">
        <v>8236</v>
      </c>
      <c r="AJ738" s="0" t="n">
        <v>0</v>
      </c>
      <c r="AK738" s="0" t="s">
        <v>2118</v>
      </c>
      <c r="AL738" s="0" t="n">
        <f aca="false">FALSE()</f>
        <v>0</v>
      </c>
      <c r="AM738" s="0" t="n">
        <f aca="false">FALSE()</f>
        <v>0</v>
      </c>
      <c r="AN738" s="0" t="n">
        <f aca="false">FALSE()</f>
        <v>0</v>
      </c>
      <c r="AO738" s="0" t="n">
        <f aca="false">FALSE()</f>
        <v>0</v>
      </c>
      <c r="AP738" s="0" t="n">
        <f aca="false">TRUE()</f>
        <v>1</v>
      </c>
      <c r="AQ738" s="380" t="n">
        <v>44846.3409722222</v>
      </c>
      <c r="AR738" s="380" t="n">
        <v>44846.4166666667</v>
      </c>
      <c r="AS738" s="0" t="s">
        <v>8237</v>
      </c>
      <c r="AT738" s="0" t="s">
        <v>2170</v>
      </c>
      <c r="AU738" s="0" t="s">
        <v>2170</v>
      </c>
    </row>
    <row r="739" customFormat="false" ht="15" hidden="true" customHeight="false" outlineLevel="0" collapsed="false">
      <c r="A739" s="0" t="s">
        <v>8238</v>
      </c>
      <c r="B739" s="0" t="s">
        <v>8239</v>
      </c>
      <c r="C739" s="0" t="s">
        <v>8240</v>
      </c>
      <c r="D739" s="0" t="s">
        <v>2297</v>
      </c>
      <c r="E739" s="0" t="s">
        <v>8238</v>
      </c>
      <c r="F739" s="0" t="n">
        <v>1</v>
      </c>
      <c r="G739" s="0" t="s">
        <v>2298</v>
      </c>
      <c r="H739" s="0" t="s">
        <v>2170</v>
      </c>
      <c r="I739" s="0" t="s">
        <v>2170</v>
      </c>
      <c r="J739" s="0" t="s">
        <v>2170</v>
      </c>
      <c r="K739" s="0" t="s">
        <v>2170</v>
      </c>
      <c r="L739" s="0" t="s">
        <v>2170</v>
      </c>
      <c r="M739" s="0" t="s">
        <v>2170</v>
      </c>
      <c r="N739" s="0" t="n">
        <f aca="false">FALSE()</f>
        <v>0</v>
      </c>
      <c r="O739" s="0" t="s">
        <v>8241</v>
      </c>
      <c r="P739" s="0" t="s">
        <v>2300</v>
      </c>
      <c r="Q739" s="380" t="n">
        <v>25569.125</v>
      </c>
      <c r="R739" s="0" t="n">
        <v>39306323</v>
      </c>
      <c r="S739" s="0" t="s">
        <v>2528</v>
      </c>
      <c r="T739" s="0" t="s">
        <v>2529</v>
      </c>
      <c r="U739" s="0" t="s">
        <v>2684</v>
      </c>
      <c r="V739" s="0" t="n">
        <v>0</v>
      </c>
      <c r="W739" s="0" t="s">
        <v>2356</v>
      </c>
      <c r="X739" s="0" t="n">
        <v>4</v>
      </c>
      <c r="Y739" s="0" t="n">
        <f aca="false">FALSE()</f>
        <v>0</v>
      </c>
      <c r="Z739" s="0" t="n">
        <f aca="false">FALSE()</f>
        <v>0</v>
      </c>
      <c r="AA739" s="0" t="n">
        <f aca="false">FALSE()</f>
        <v>0</v>
      </c>
      <c r="AB739" s="0" t="n">
        <f aca="false">FALSE()</f>
        <v>0</v>
      </c>
      <c r="AC739" s="0" t="n">
        <v>3</v>
      </c>
      <c r="AD739" s="0" t="s">
        <v>2129</v>
      </c>
      <c r="AE739" s="0" t="n">
        <f aca="false">TRUE()</f>
        <v>1</v>
      </c>
      <c r="AF739" s="0" t="s">
        <v>8242</v>
      </c>
      <c r="AG739" s="0" t="n">
        <v>2</v>
      </c>
      <c r="AH739" s="0" t="s">
        <v>8243</v>
      </c>
      <c r="AI739" s="0" t="s">
        <v>8244</v>
      </c>
      <c r="AJ739" s="0" t="n">
        <v>0</v>
      </c>
      <c r="AK739" s="0" t="s">
        <v>2118</v>
      </c>
      <c r="AL739" s="0" t="n">
        <f aca="false">FALSE()</f>
        <v>0</v>
      </c>
      <c r="AM739" s="0" t="n">
        <f aca="false">TRUE()</f>
        <v>1</v>
      </c>
      <c r="AN739" s="0" t="n">
        <f aca="false">FALSE()</f>
        <v>0</v>
      </c>
      <c r="AO739" s="0" t="n">
        <f aca="false">FALSE()</f>
        <v>0</v>
      </c>
      <c r="AP739" s="0" t="n">
        <f aca="false">FALSE()</f>
        <v>0</v>
      </c>
      <c r="AQ739" s="380" t="n">
        <v>43123.7291666667</v>
      </c>
      <c r="AR739" s="380" t="n">
        <v>36719.1666666667</v>
      </c>
      <c r="AS739" s="0" t="s">
        <v>8245</v>
      </c>
      <c r="AT739" s="0" t="s">
        <v>2170</v>
      </c>
      <c r="AU739" s="0" t="s">
        <v>2170</v>
      </c>
    </row>
    <row r="740" customFormat="false" ht="15" hidden="true" customHeight="false" outlineLevel="0" collapsed="false">
      <c r="A740" s="0" t="s">
        <v>8246</v>
      </c>
      <c r="B740" s="0" t="s">
        <v>8247</v>
      </c>
      <c r="C740" s="0" t="s">
        <v>8248</v>
      </c>
      <c r="D740" s="0" t="s">
        <v>2297</v>
      </c>
      <c r="E740" s="0" t="s">
        <v>8246</v>
      </c>
      <c r="F740" s="0" t="n">
        <v>1</v>
      </c>
      <c r="G740" s="0" t="s">
        <v>2298</v>
      </c>
      <c r="H740" s="0" t="s">
        <v>2170</v>
      </c>
      <c r="I740" s="0" t="s">
        <v>2170</v>
      </c>
      <c r="J740" s="0" t="s">
        <v>2170</v>
      </c>
      <c r="K740" s="0" t="s">
        <v>2170</v>
      </c>
      <c r="L740" s="0" t="s">
        <v>2170</v>
      </c>
      <c r="M740" s="0" t="s">
        <v>2170</v>
      </c>
      <c r="N740" s="0" t="n">
        <f aca="false">FALSE()</f>
        <v>0</v>
      </c>
      <c r="O740" s="0" t="s">
        <v>8249</v>
      </c>
      <c r="P740" s="0" t="s">
        <v>2300</v>
      </c>
      <c r="Q740" s="380" t="n">
        <v>25569.125</v>
      </c>
      <c r="R740" s="0" t="n">
        <v>50100000</v>
      </c>
      <c r="S740" s="0" t="s">
        <v>2301</v>
      </c>
      <c r="T740" s="0" t="s">
        <v>2302</v>
      </c>
      <c r="U740" s="0" t="s">
        <v>2114</v>
      </c>
      <c r="V740" s="0" t="n">
        <v>0</v>
      </c>
      <c r="W740" s="0" t="s">
        <v>2366</v>
      </c>
      <c r="X740" s="0" t="n">
        <v>4</v>
      </c>
      <c r="Y740" s="0" t="n">
        <f aca="false">FALSE()</f>
        <v>0</v>
      </c>
      <c r="Z740" s="0" t="n">
        <f aca="false">FALSE()</f>
        <v>0</v>
      </c>
      <c r="AA740" s="0" t="n">
        <f aca="false">FALSE()</f>
        <v>0</v>
      </c>
      <c r="AB740" s="0" t="n">
        <f aca="false">FALSE()</f>
        <v>0</v>
      </c>
      <c r="AC740" s="0" t="n">
        <v>1</v>
      </c>
      <c r="AD740" s="0" t="s">
        <v>2129</v>
      </c>
      <c r="AE740" s="0" t="n">
        <f aca="false">TRUE()</f>
        <v>1</v>
      </c>
      <c r="AF740" s="0" t="s">
        <v>8250</v>
      </c>
      <c r="AG740" s="0" t="n">
        <v>2</v>
      </c>
      <c r="AH740" s="0" t="s">
        <v>8251</v>
      </c>
      <c r="AI740" s="0" t="s">
        <v>8252</v>
      </c>
      <c r="AJ740" s="0" t="n">
        <v>0</v>
      </c>
      <c r="AK740" s="0" t="s">
        <v>2118</v>
      </c>
      <c r="AL740" s="0" t="n">
        <f aca="false">FALSE()</f>
        <v>0</v>
      </c>
      <c r="AM740" s="0" t="n">
        <f aca="false">TRUE()</f>
        <v>1</v>
      </c>
      <c r="AN740" s="0" t="n">
        <f aca="false">FALSE()</f>
        <v>0</v>
      </c>
      <c r="AO740" s="0" t="n">
        <f aca="false">FALSE()</f>
        <v>0</v>
      </c>
      <c r="AP740" s="0" t="n">
        <f aca="false">FALSE()</f>
        <v>0</v>
      </c>
      <c r="AQ740" s="380" t="n">
        <v>45089.6097222222</v>
      </c>
      <c r="AR740" s="380" t="n">
        <v>45089.4166666667</v>
      </c>
      <c r="AS740" s="0" t="s">
        <v>8253</v>
      </c>
      <c r="AT740" s="0" t="s">
        <v>2170</v>
      </c>
      <c r="AU740" s="0" t="s">
        <v>2170</v>
      </c>
    </row>
    <row r="741" customFormat="false" ht="15" hidden="true" customHeight="false" outlineLevel="0" collapsed="false">
      <c r="A741" s="0" t="s">
        <v>8254</v>
      </c>
      <c r="B741" s="0" t="s">
        <v>8255</v>
      </c>
      <c r="C741" s="0" t="s">
        <v>8256</v>
      </c>
      <c r="D741" s="0" t="s">
        <v>2297</v>
      </c>
      <c r="E741" s="0" t="s">
        <v>8254</v>
      </c>
      <c r="F741" s="0" t="n">
        <v>1</v>
      </c>
      <c r="G741" s="0" t="s">
        <v>2298</v>
      </c>
      <c r="H741" s="0" t="s">
        <v>2170</v>
      </c>
      <c r="I741" s="0" t="s">
        <v>2170</v>
      </c>
      <c r="J741" s="0" t="s">
        <v>2170</v>
      </c>
      <c r="K741" s="0" t="s">
        <v>2170</v>
      </c>
      <c r="L741" s="0" t="s">
        <v>2170</v>
      </c>
      <c r="M741" s="0" t="s">
        <v>2170</v>
      </c>
      <c r="N741" s="0" t="n">
        <f aca="false">FALSE()</f>
        <v>0</v>
      </c>
      <c r="O741" s="0" t="s">
        <v>8257</v>
      </c>
      <c r="P741" s="0" t="s">
        <v>2300</v>
      </c>
      <c r="Q741" s="380" t="n">
        <v>25569.125</v>
      </c>
      <c r="R741" s="0" t="n">
        <v>154091264</v>
      </c>
      <c r="S741" s="0" t="s">
        <v>2667</v>
      </c>
      <c r="U741" s="0" t="s">
        <v>2330</v>
      </c>
      <c r="V741" s="0" t="n">
        <v>0</v>
      </c>
      <c r="W741" s="0" t="s">
        <v>2409</v>
      </c>
      <c r="X741" s="0" t="n">
        <v>4</v>
      </c>
      <c r="Y741" s="0" t="n">
        <f aca="false">FALSE()</f>
        <v>0</v>
      </c>
      <c r="Z741" s="0" t="n">
        <f aca="false">FALSE()</f>
        <v>0</v>
      </c>
      <c r="AA741" s="0" t="n">
        <f aca="false">FALSE()</f>
        <v>0</v>
      </c>
      <c r="AB741" s="0" t="n">
        <f aca="false">FALSE()</f>
        <v>0</v>
      </c>
      <c r="AC741" s="0" t="n">
        <v>1</v>
      </c>
      <c r="AD741" s="0" t="s">
        <v>2129</v>
      </c>
      <c r="AE741" s="0" t="n">
        <f aca="false">TRUE()</f>
        <v>1</v>
      </c>
      <c r="AF741" s="0" t="s">
        <v>8258</v>
      </c>
      <c r="AG741" s="0" t="n">
        <v>2</v>
      </c>
      <c r="AH741" s="0" t="s">
        <v>8259</v>
      </c>
      <c r="AI741" s="0" t="s">
        <v>8260</v>
      </c>
      <c r="AJ741" s="0" t="n">
        <v>0</v>
      </c>
      <c r="AK741" s="0" t="s">
        <v>2118</v>
      </c>
      <c r="AL741" s="0" t="n">
        <f aca="false">FALSE()</f>
        <v>0</v>
      </c>
      <c r="AM741" s="0" t="n">
        <f aca="false">TRUE()</f>
        <v>1</v>
      </c>
      <c r="AN741" s="0" t="n">
        <f aca="false">FALSE()</f>
        <v>0</v>
      </c>
      <c r="AO741" s="0" t="n">
        <f aca="false">FALSE()</f>
        <v>0</v>
      </c>
      <c r="AP741" s="0" t="n">
        <f aca="false">FALSE()</f>
        <v>0</v>
      </c>
      <c r="AQ741" s="380" t="n">
        <v>44510.6472222222</v>
      </c>
      <c r="AR741" s="380" t="n">
        <v>44510.4166666667</v>
      </c>
      <c r="AS741" s="0" t="s">
        <v>8261</v>
      </c>
      <c r="AT741" s="0" t="s">
        <v>2170</v>
      </c>
      <c r="AU741" s="0" t="s">
        <v>2170</v>
      </c>
    </row>
    <row r="742" customFormat="false" ht="15" hidden="true" customHeight="false" outlineLevel="0" collapsed="false">
      <c r="A742" s="0" t="s">
        <v>8262</v>
      </c>
      <c r="B742" s="0" t="s">
        <v>8263</v>
      </c>
      <c r="C742" s="0" t="s">
        <v>8264</v>
      </c>
      <c r="D742" s="0" t="s">
        <v>2297</v>
      </c>
      <c r="E742" s="0" t="s">
        <v>8262</v>
      </c>
      <c r="F742" s="0" t="n">
        <v>1</v>
      </c>
      <c r="G742" s="0" t="s">
        <v>2298</v>
      </c>
      <c r="H742" s="0" t="s">
        <v>2170</v>
      </c>
      <c r="I742" s="0" t="s">
        <v>2170</v>
      </c>
      <c r="J742" s="0" t="s">
        <v>2170</v>
      </c>
      <c r="K742" s="0" t="s">
        <v>2170</v>
      </c>
      <c r="L742" s="0" t="s">
        <v>2170</v>
      </c>
      <c r="M742" s="0" t="s">
        <v>2170</v>
      </c>
      <c r="N742" s="0" t="n">
        <f aca="false">FALSE()</f>
        <v>0</v>
      </c>
      <c r="O742" s="0" t="s">
        <v>8265</v>
      </c>
      <c r="P742" s="0" t="s">
        <v>2300</v>
      </c>
      <c r="Q742" s="380" t="n">
        <v>25569.125</v>
      </c>
      <c r="R742" s="0" t="n">
        <v>115885032</v>
      </c>
      <c r="S742" s="0" t="s">
        <v>2301</v>
      </c>
      <c r="T742" s="0" t="s">
        <v>2302</v>
      </c>
      <c r="U742" s="0" t="s">
        <v>2116</v>
      </c>
      <c r="V742" s="0" t="n">
        <v>200000000</v>
      </c>
      <c r="W742" s="0" t="s">
        <v>8266</v>
      </c>
      <c r="X742" s="0" t="n">
        <v>4</v>
      </c>
      <c r="Y742" s="0" t="n">
        <f aca="false">FALSE()</f>
        <v>0</v>
      </c>
      <c r="Z742" s="0" t="n">
        <f aca="false">FALSE()</f>
        <v>0</v>
      </c>
      <c r="AA742" s="0" t="n">
        <f aca="false">FALSE()</f>
        <v>0</v>
      </c>
      <c r="AB742" s="0" t="n">
        <f aca="false">FALSE()</f>
        <v>0</v>
      </c>
      <c r="AC742" s="0" t="n">
        <v>1</v>
      </c>
      <c r="AD742" s="0" t="s">
        <v>2129</v>
      </c>
      <c r="AE742" s="0" t="n">
        <f aca="false">TRUE()</f>
        <v>1</v>
      </c>
      <c r="AF742" s="0" t="s">
        <v>8267</v>
      </c>
      <c r="AG742" s="0" t="n">
        <v>2</v>
      </c>
      <c r="AH742" s="0" t="s">
        <v>8268</v>
      </c>
      <c r="AI742" s="0" t="s">
        <v>8269</v>
      </c>
      <c r="AJ742" s="0" t="n">
        <v>0</v>
      </c>
      <c r="AK742" s="0" t="s">
        <v>2118</v>
      </c>
      <c r="AL742" s="0" t="n">
        <f aca="false">FALSE()</f>
        <v>0</v>
      </c>
      <c r="AM742" s="0" t="n">
        <f aca="false">TRUE()</f>
        <v>1</v>
      </c>
      <c r="AN742" s="0" t="n">
        <f aca="false">FALSE()</f>
        <v>0</v>
      </c>
      <c r="AO742" s="0" t="n">
        <f aca="false">FALSE()</f>
        <v>0</v>
      </c>
      <c r="AP742" s="0" t="n">
        <f aca="false">FALSE()</f>
        <v>0</v>
      </c>
      <c r="AQ742" s="380" t="n">
        <v>44480.6236111111</v>
      </c>
      <c r="AR742" s="380" t="n">
        <v>44480.4166666667</v>
      </c>
      <c r="AS742" s="0" t="s">
        <v>8270</v>
      </c>
      <c r="AT742" s="0" t="s">
        <v>2170</v>
      </c>
      <c r="AU742" s="0" t="s">
        <v>2170</v>
      </c>
    </row>
    <row r="743" customFormat="false" ht="15" hidden="true" customHeight="false" outlineLevel="0" collapsed="false">
      <c r="A743" s="0" t="s">
        <v>8271</v>
      </c>
      <c r="B743" s="0" t="s">
        <v>8272</v>
      </c>
      <c r="C743" s="0" t="s">
        <v>8273</v>
      </c>
      <c r="D743" s="0" t="s">
        <v>2297</v>
      </c>
      <c r="E743" s="0" t="s">
        <v>8271</v>
      </c>
      <c r="F743" s="0" t="n">
        <v>1</v>
      </c>
      <c r="G743" s="0" t="s">
        <v>2298</v>
      </c>
      <c r="H743" s="0" t="s">
        <v>2170</v>
      </c>
      <c r="I743" s="0" t="s">
        <v>2170</v>
      </c>
      <c r="J743" s="0" t="s">
        <v>2170</v>
      </c>
      <c r="K743" s="0" t="s">
        <v>2170</v>
      </c>
      <c r="L743" s="0" t="s">
        <v>2170</v>
      </c>
      <c r="M743" s="0" t="s">
        <v>2170</v>
      </c>
      <c r="N743" s="0" t="n">
        <f aca="false">FALSE()</f>
        <v>0</v>
      </c>
      <c r="O743" s="0" t="s">
        <v>8274</v>
      </c>
      <c r="P743" s="0" t="s">
        <v>2300</v>
      </c>
      <c r="Q743" s="380" t="n">
        <v>42880.125</v>
      </c>
      <c r="R743" s="0" t="n">
        <v>325582685</v>
      </c>
      <c r="S743" s="0" t="s">
        <v>2301</v>
      </c>
      <c r="T743" s="0" t="s">
        <v>2302</v>
      </c>
      <c r="U743" s="0" t="s">
        <v>610</v>
      </c>
      <c r="V743" s="0" t="n">
        <v>1000000000</v>
      </c>
      <c r="W743" s="0" t="s">
        <v>2356</v>
      </c>
      <c r="X743" s="0" t="n">
        <v>4</v>
      </c>
      <c r="Y743" s="0" t="n">
        <f aca="false">FALSE()</f>
        <v>0</v>
      </c>
      <c r="Z743" s="0" t="n">
        <f aca="false">FALSE()</f>
        <v>0</v>
      </c>
      <c r="AA743" s="0" t="n">
        <f aca="false">FALSE()</f>
        <v>0</v>
      </c>
      <c r="AB743" s="0" t="n">
        <f aca="false">TRUE()</f>
        <v>1</v>
      </c>
      <c r="AC743" s="0" t="n">
        <v>1</v>
      </c>
      <c r="AD743" s="0" t="s">
        <v>2129</v>
      </c>
      <c r="AE743" s="0" t="n">
        <f aca="false">TRUE()</f>
        <v>1</v>
      </c>
      <c r="AF743" s="0" t="s">
        <v>8275</v>
      </c>
      <c r="AG743" s="0" t="n">
        <v>2</v>
      </c>
      <c r="AH743" s="0" t="s">
        <v>8276</v>
      </c>
      <c r="AI743" s="0" t="s">
        <v>8277</v>
      </c>
      <c r="AJ743" s="0" t="n">
        <v>0</v>
      </c>
      <c r="AK743" s="0" t="s">
        <v>2118</v>
      </c>
      <c r="AL743" s="0" t="n">
        <f aca="false">FALSE()</f>
        <v>0</v>
      </c>
      <c r="AM743" s="0" t="n">
        <f aca="false">TRUE()</f>
        <v>1</v>
      </c>
      <c r="AN743" s="0" t="n">
        <f aca="false">FALSE()</f>
        <v>0</v>
      </c>
      <c r="AO743" s="0" t="n">
        <f aca="false">FALSE()</f>
        <v>0</v>
      </c>
      <c r="AP743" s="0" t="n">
        <f aca="false">FALSE()</f>
        <v>0</v>
      </c>
      <c r="AQ743" s="380" t="n">
        <v>43769.6881944444</v>
      </c>
      <c r="AR743" s="380" t="n">
        <v>43769.4166666667</v>
      </c>
      <c r="AS743" s="0" t="s">
        <v>8278</v>
      </c>
      <c r="AT743" s="0" t="s">
        <v>2170</v>
      </c>
      <c r="AU743" s="0" t="s">
        <v>2170</v>
      </c>
    </row>
    <row r="744" customFormat="false" ht="15" hidden="true" customHeight="false" outlineLevel="0" collapsed="false">
      <c r="A744" s="0" t="s">
        <v>8279</v>
      </c>
      <c r="B744" s="0" t="s">
        <v>8280</v>
      </c>
      <c r="C744" s="0" t="s">
        <v>8281</v>
      </c>
      <c r="D744" s="0" t="s">
        <v>2297</v>
      </c>
      <c r="E744" s="0" t="s">
        <v>8279</v>
      </c>
      <c r="F744" s="0" t="n">
        <v>1</v>
      </c>
      <c r="G744" s="0" t="s">
        <v>2298</v>
      </c>
      <c r="H744" s="0" t="s">
        <v>2170</v>
      </c>
      <c r="I744" s="0" t="s">
        <v>2170</v>
      </c>
      <c r="J744" s="0" t="s">
        <v>2170</v>
      </c>
      <c r="K744" s="0" t="s">
        <v>2170</v>
      </c>
      <c r="L744" s="0" t="s">
        <v>2170</v>
      </c>
      <c r="M744" s="0" t="s">
        <v>2170</v>
      </c>
      <c r="N744" s="0" t="n">
        <f aca="false">FALSE()</f>
        <v>0</v>
      </c>
      <c r="O744" s="0" t="s">
        <v>8282</v>
      </c>
      <c r="P744" s="0" t="s">
        <v>2300</v>
      </c>
      <c r="Q744" s="380" t="n">
        <v>23351.125</v>
      </c>
      <c r="R744" s="0" t="n">
        <v>744786160</v>
      </c>
      <c r="S744" s="0" t="s">
        <v>2301</v>
      </c>
      <c r="T744" s="0" t="s">
        <v>2302</v>
      </c>
      <c r="U744" s="0" t="s">
        <v>2451</v>
      </c>
      <c r="V744" s="0" t="n">
        <v>1360000000</v>
      </c>
      <c r="W744" s="0" t="s">
        <v>6175</v>
      </c>
      <c r="X744" s="0" t="n">
        <v>4</v>
      </c>
      <c r="Y744" s="0" t="n">
        <f aca="false">FALSE()</f>
        <v>0</v>
      </c>
      <c r="Z744" s="0" t="n">
        <f aca="false">FALSE()</f>
        <v>0</v>
      </c>
      <c r="AA744" s="0" t="n">
        <f aca="false">FALSE()</f>
        <v>0</v>
      </c>
      <c r="AB744" s="0" t="n">
        <f aca="false">TRUE()</f>
        <v>1</v>
      </c>
      <c r="AC744" s="0" t="n">
        <v>8</v>
      </c>
      <c r="AD744" s="0" t="s">
        <v>2129</v>
      </c>
      <c r="AE744" s="0" t="n">
        <f aca="false">TRUE()</f>
        <v>1</v>
      </c>
      <c r="AF744" s="0" t="s">
        <v>8283</v>
      </c>
      <c r="AG744" s="0" t="n">
        <v>2</v>
      </c>
      <c r="AH744" s="0" t="s">
        <v>8284</v>
      </c>
      <c r="AI744" s="0" t="s">
        <v>8285</v>
      </c>
      <c r="AJ744" s="0" t="n">
        <v>0</v>
      </c>
      <c r="AK744" s="0" t="s">
        <v>2118</v>
      </c>
      <c r="AL744" s="0" t="n">
        <f aca="false">FALSE()</f>
        <v>0</v>
      </c>
      <c r="AM744" s="0" t="n">
        <f aca="false">TRUE()</f>
        <v>1</v>
      </c>
      <c r="AN744" s="0" t="n">
        <f aca="false">FALSE()</f>
        <v>0</v>
      </c>
      <c r="AO744" s="0" t="n">
        <f aca="false">FALSE()</f>
        <v>0</v>
      </c>
      <c r="AP744" s="0" t="n">
        <f aca="false">FALSE()</f>
        <v>0</v>
      </c>
      <c r="AQ744" s="380" t="n">
        <v>43123.7291666667</v>
      </c>
      <c r="AR744" s="380" t="n">
        <v>32398.1666666667</v>
      </c>
      <c r="AS744" s="0" t="s">
        <v>8286</v>
      </c>
      <c r="AT744" s="0" t="s">
        <v>2170</v>
      </c>
      <c r="AU744" s="0" t="s">
        <v>2170</v>
      </c>
    </row>
    <row r="745" customFormat="false" ht="15" hidden="true" customHeight="false" outlineLevel="0" collapsed="false">
      <c r="A745" s="0" t="s">
        <v>234</v>
      </c>
      <c r="B745" s="0" t="s">
        <v>8287</v>
      </c>
      <c r="C745" s="0" t="s">
        <v>143</v>
      </c>
      <c r="D745" s="0" t="s">
        <v>720</v>
      </c>
      <c r="E745" s="0" t="s">
        <v>234</v>
      </c>
      <c r="F745" s="0" t="n">
        <v>1</v>
      </c>
      <c r="G745" s="0" t="s">
        <v>434</v>
      </c>
      <c r="H745" s="0" t="s">
        <v>2596</v>
      </c>
      <c r="I745" s="0" t="s">
        <v>2596</v>
      </c>
      <c r="J745" s="0" t="s">
        <v>2723</v>
      </c>
      <c r="K745" s="0" t="s">
        <v>2083</v>
      </c>
      <c r="L745" s="0" t="s">
        <v>2783</v>
      </c>
      <c r="M745" s="0" t="s">
        <v>2726</v>
      </c>
      <c r="N745" s="0" t="n">
        <f aca="false">TRUE()</f>
        <v>1</v>
      </c>
      <c r="O745" s="0" t="s">
        <v>8288</v>
      </c>
      <c r="P745" s="0" t="s">
        <v>2601</v>
      </c>
      <c r="Q745" s="380" t="n">
        <v>34989.1666666667</v>
      </c>
      <c r="R745" s="0" t="n">
        <v>4741299639</v>
      </c>
      <c r="S745" s="0" t="s">
        <v>601</v>
      </c>
      <c r="T745" s="0" t="s">
        <v>2602</v>
      </c>
      <c r="U745" s="0" t="s">
        <v>2574</v>
      </c>
      <c r="V745" s="0" t="n">
        <v>4741299639</v>
      </c>
      <c r="W745" s="0" t="s">
        <v>8289</v>
      </c>
      <c r="X745" s="0" t="n">
        <v>5</v>
      </c>
      <c r="Y745" s="0" t="n">
        <f aca="false">FALSE()</f>
        <v>0</v>
      </c>
      <c r="Z745" s="0" t="n">
        <f aca="false">TRUE()</f>
        <v>1</v>
      </c>
      <c r="AA745" s="0" t="n">
        <f aca="false">TRUE()</f>
        <v>1</v>
      </c>
      <c r="AB745" s="0" t="n">
        <f aca="false">TRUE()</f>
        <v>1</v>
      </c>
      <c r="AC745" s="0" t="n">
        <v>1</v>
      </c>
      <c r="AD745" s="0" t="s">
        <v>2137</v>
      </c>
      <c r="AE745" s="0" t="n">
        <f aca="false">TRUE()</f>
        <v>1</v>
      </c>
      <c r="AF745" s="0" t="s">
        <v>8290</v>
      </c>
      <c r="AG745" s="0" t="n">
        <v>1</v>
      </c>
      <c r="AH745" s="0" t="s">
        <v>8291</v>
      </c>
      <c r="AI745" s="0" t="s">
        <v>8292</v>
      </c>
      <c r="AJ745" s="0" t="n">
        <v>0</v>
      </c>
      <c r="AK745" s="0" t="s">
        <v>2119</v>
      </c>
      <c r="AL745" s="0" t="n">
        <f aca="false">TRUE()</f>
        <v>1</v>
      </c>
      <c r="AM745" s="0" t="n">
        <f aca="false">FALSE()</f>
        <v>0</v>
      </c>
      <c r="AN745" s="0" t="n">
        <f aca="false">TRUE()</f>
        <v>1</v>
      </c>
      <c r="AO745" s="0" t="n">
        <f aca="false">FALSE()</f>
        <v>0</v>
      </c>
      <c r="AP745" s="0" t="n">
        <f aca="false">TRUE()</f>
        <v>1</v>
      </c>
      <c r="AQ745" s="380" t="n">
        <v>43166.8979166667</v>
      </c>
      <c r="AR745" s="380" t="n">
        <v>36409.1666666667</v>
      </c>
      <c r="AS745" s="0" t="s">
        <v>8293</v>
      </c>
      <c r="AT745" s="0" t="s">
        <v>2723</v>
      </c>
      <c r="AU745" s="0" t="s">
        <v>2083</v>
      </c>
    </row>
    <row r="746" customFormat="false" ht="15" hidden="true" customHeight="false" outlineLevel="0" collapsed="false">
      <c r="A746" s="0" t="s">
        <v>8294</v>
      </c>
      <c r="B746" s="0" t="s">
        <v>8295</v>
      </c>
      <c r="C746" s="0" t="s">
        <v>8296</v>
      </c>
      <c r="D746" s="0" t="s">
        <v>2297</v>
      </c>
      <c r="E746" s="0" t="s">
        <v>8294</v>
      </c>
      <c r="F746" s="0" t="n">
        <v>1</v>
      </c>
      <c r="G746" s="0" t="s">
        <v>2298</v>
      </c>
      <c r="H746" s="0" t="s">
        <v>2170</v>
      </c>
      <c r="I746" s="0" t="s">
        <v>2170</v>
      </c>
      <c r="J746" s="0" t="s">
        <v>2170</v>
      </c>
      <c r="K746" s="0" t="s">
        <v>2170</v>
      </c>
      <c r="L746" s="0" t="s">
        <v>2170</v>
      </c>
      <c r="M746" s="0" t="s">
        <v>2170</v>
      </c>
      <c r="N746" s="0" t="n">
        <f aca="false">FALSE()</f>
        <v>0</v>
      </c>
      <c r="O746" s="0" t="s">
        <v>8297</v>
      </c>
      <c r="P746" s="0" t="s">
        <v>2300</v>
      </c>
      <c r="Q746" s="380" t="n">
        <v>25569.125</v>
      </c>
      <c r="R746" s="0" t="n">
        <v>3862690</v>
      </c>
      <c r="S746" s="0" t="s">
        <v>2301</v>
      </c>
      <c r="T746" s="0" t="s">
        <v>2302</v>
      </c>
      <c r="U746" s="0" t="s">
        <v>2116</v>
      </c>
      <c r="V746" s="0" t="n">
        <v>100000000</v>
      </c>
      <c r="W746" s="0" t="s">
        <v>2321</v>
      </c>
      <c r="X746" s="0" t="n">
        <v>4</v>
      </c>
      <c r="Y746" s="0" t="n">
        <f aca="false">FALSE()</f>
        <v>0</v>
      </c>
      <c r="Z746" s="0" t="n">
        <f aca="false">FALSE()</f>
        <v>0</v>
      </c>
      <c r="AA746" s="0" t="n">
        <f aca="false">FALSE()</f>
        <v>0</v>
      </c>
      <c r="AB746" s="0" t="n">
        <f aca="false">FALSE()</f>
        <v>0</v>
      </c>
      <c r="AC746" s="0" t="n">
        <v>1</v>
      </c>
      <c r="AD746" s="0" t="s">
        <v>2129</v>
      </c>
      <c r="AE746" s="0" t="n">
        <f aca="false">TRUE()</f>
        <v>1</v>
      </c>
      <c r="AF746" s="0" t="s">
        <v>8298</v>
      </c>
      <c r="AG746" s="0" t="n">
        <v>2</v>
      </c>
      <c r="AH746" s="0" t="s">
        <v>8299</v>
      </c>
      <c r="AI746" s="0" t="s">
        <v>8300</v>
      </c>
      <c r="AJ746" s="0" t="n">
        <v>0</v>
      </c>
      <c r="AK746" s="0" t="s">
        <v>2118</v>
      </c>
      <c r="AL746" s="0" t="n">
        <f aca="false">FALSE()</f>
        <v>0</v>
      </c>
      <c r="AM746" s="0" t="n">
        <f aca="false">TRUE()</f>
        <v>1</v>
      </c>
      <c r="AN746" s="0" t="n">
        <f aca="false">FALSE()</f>
        <v>0</v>
      </c>
      <c r="AO746" s="0" t="n">
        <f aca="false">FALSE()</f>
        <v>0</v>
      </c>
      <c r="AP746" s="0" t="n">
        <f aca="false">FALSE()</f>
        <v>0</v>
      </c>
      <c r="AQ746" s="380" t="n">
        <v>44980.6486111111</v>
      </c>
      <c r="AR746" s="380" t="n">
        <v>44980.4166666667</v>
      </c>
      <c r="AS746" s="0" t="s">
        <v>8301</v>
      </c>
      <c r="AT746" s="0" t="s">
        <v>2170</v>
      </c>
      <c r="AU746" s="0" t="s">
        <v>2170</v>
      </c>
    </row>
    <row r="747" customFormat="false" ht="15" hidden="true" customHeight="false" outlineLevel="0" collapsed="false">
      <c r="A747" s="0" t="s">
        <v>8302</v>
      </c>
      <c r="B747" s="0" t="s">
        <v>8303</v>
      </c>
      <c r="C747" s="0" t="s">
        <v>8304</v>
      </c>
      <c r="D747" s="0" t="s">
        <v>2297</v>
      </c>
      <c r="E747" s="0" t="s">
        <v>8302</v>
      </c>
      <c r="F747" s="0" t="n">
        <v>1</v>
      </c>
      <c r="G747" s="0" t="s">
        <v>2298</v>
      </c>
      <c r="H747" s="0" t="s">
        <v>2170</v>
      </c>
      <c r="I747" s="0" t="s">
        <v>2170</v>
      </c>
      <c r="J747" s="0" t="s">
        <v>2170</v>
      </c>
      <c r="K747" s="0" t="s">
        <v>2170</v>
      </c>
      <c r="L747" s="0" t="s">
        <v>2170</v>
      </c>
      <c r="M747" s="0" t="s">
        <v>2170</v>
      </c>
      <c r="N747" s="0" t="n">
        <f aca="false">FALSE()</f>
        <v>0</v>
      </c>
      <c r="O747" s="0" t="s">
        <v>8305</v>
      </c>
      <c r="P747" s="0" t="s">
        <v>2300</v>
      </c>
      <c r="Q747" s="380" t="n">
        <v>25569.125</v>
      </c>
      <c r="R747" s="0" t="n">
        <v>51729704</v>
      </c>
      <c r="S747" s="0" t="s">
        <v>2301</v>
      </c>
      <c r="T747" s="0" t="s">
        <v>2302</v>
      </c>
      <c r="U747" s="0" t="s">
        <v>2684</v>
      </c>
      <c r="V747" s="0" t="n">
        <v>800000000</v>
      </c>
      <c r="W747" s="0" t="s">
        <v>2321</v>
      </c>
      <c r="X747" s="0" t="n">
        <v>4</v>
      </c>
      <c r="Y747" s="0" t="n">
        <f aca="false">FALSE()</f>
        <v>0</v>
      </c>
      <c r="Z747" s="0" t="n">
        <f aca="false">FALSE()</f>
        <v>0</v>
      </c>
      <c r="AA747" s="0" t="n">
        <f aca="false">FALSE()</f>
        <v>0</v>
      </c>
      <c r="AB747" s="0" t="n">
        <f aca="false">FALSE()</f>
        <v>0</v>
      </c>
      <c r="AC747" s="0" t="n">
        <v>1</v>
      </c>
      <c r="AD747" s="0" t="s">
        <v>2129</v>
      </c>
      <c r="AE747" s="0" t="n">
        <f aca="false">TRUE()</f>
        <v>1</v>
      </c>
      <c r="AF747" s="0" t="s">
        <v>8306</v>
      </c>
      <c r="AG747" s="0" t="n">
        <v>2</v>
      </c>
      <c r="AH747" s="0" t="s">
        <v>8307</v>
      </c>
      <c r="AI747" s="0" t="s">
        <v>8308</v>
      </c>
      <c r="AJ747" s="0" t="n">
        <v>0</v>
      </c>
      <c r="AK747" s="0" t="s">
        <v>2118</v>
      </c>
      <c r="AL747" s="0" t="n">
        <f aca="false">FALSE()</f>
        <v>0</v>
      </c>
      <c r="AM747" s="0" t="n">
        <f aca="false">TRUE()</f>
        <v>1</v>
      </c>
      <c r="AN747" s="0" t="n">
        <f aca="false">FALSE()</f>
        <v>0</v>
      </c>
      <c r="AO747" s="0" t="n">
        <f aca="false">FALSE()</f>
        <v>0</v>
      </c>
      <c r="AP747" s="0" t="n">
        <f aca="false">TRUE()</f>
        <v>1</v>
      </c>
      <c r="AQ747" s="380" t="n">
        <v>44837.6506944444</v>
      </c>
      <c r="AR747" s="380" t="n">
        <v>44837.4166666667</v>
      </c>
      <c r="AS747" s="0" t="s">
        <v>8309</v>
      </c>
      <c r="AT747" s="0" t="s">
        <v>2170</v>
      </c>
      <c r="AU747" s="0" t="s">
        <v>2170</v>
      </c>
    </row>
    <row r="748" customFormat="false" ht="15" hidden="true" customHeight="false" outlineLevel="0" collapsed="false">
      <c r="A748" s="0" t="s">
        <v>8310</v>
      </c>
      <c r="B748" s="0" t="s">
        <v>8311</v>
      </c>
      <c r="C748" s="0" t="s">
        <v>8312</v>
      </c>
      <c r="D748" s="0" t="s">
        <v>2525</v>
      </c>
      <c r="E748" s="0" t="s">
        <v>8310</v>
      </c>
      <c r="F748" s="0" t="n">
        <v>100</v>
      </c>
      <c r="G748" s="0" t="s">
        <v>2526</v>
      </c>
      <c r="H748" s="0" t="s">
        <v>2170</v>
      </c>
      <c r="I748" s="0" t="s">
        <v>2170</v>
      </c>
      <c r="J748" s="0" t="s">
        <v>2170</v>
      </c>
      <c r="K748" s="0" t="s">
        <v>2170</v>
      </c>
      <c r="L748" s="0" t="s">
        <v>2170</v>
      </c>
      <c r="M748" s="0" t="s">
        <v>2170</v>
      </c>
      <c r="N748" s="0" t="n">
        <f aca="false">FALSE()</f>
        <v>0</v>
      </c>
      <c r="O748" s="0" t="s">
        <v>8313</v>
      </c>
      <c r="P748" s="0" t="s">
        <v>2300</v>
      </c>
      <c r="Q748" s="380" t="n">
        <v>25569.125</v>
      </c>
      <c r="R748" s="0" t="n">
        <v>10955785000</v>
      </c>
      <c r="S748" s="0" t="s">
        <v>2879</v>
      </c>
      <c r="T748" s="0" t="s">
        <v>2880</v>
      </c>
      <c r="U748" s="0" t="s">
        <v>2451</v>
      </c>
      <c r="V748" s="0" t="n">
        <v>0</v>
      </c>
      <c r="W748" s="0" t="s">
        <v>3435</v>
      </c>
      <c r="X748" s="0" t="n">
        <v>4</v>
      </c>
      <c r="Y748" s="0" t="n">
        <f aca="false">FALSE()</f>
        <v>0</v>
      </c>
      <c r="Z748" s="0" t="n">
        <f aca="false">FALSE()</f>
        <v>0</v>
      </c>
      <c r="AA748" s="0" t="n">
        <f aca="false">FALSE()</f>
        <v>0</v>
      </c>
      <c r="AB748" s="0" t="n">
        <f aca="false">TRUE()</f>
        <v>1</v>
      </c>
      <c r="AC748" s="0" t="n">
        <v>1</v>
      </c>
      <c r="AD748" s="0" t="s">
        <v>2137</v>
      </c>
      <c r="AE748" s="0" t="n">
        <f aca="false">TRUE()</f>
        <v>1</v>
      </c>
      <c r="AF748" s="0" t="s">
        <v>8314</v>
      </c>
      <c r="AG748" s="0" t="n">
        <v>2</v>
      </c>
      <c r="AH748" s="0" t="s">
        <v>8315</v>
      </c>
      <c r="AI748" s="0" t="s">
        <v>8316</v>
      </c>
      <c r="AJ748" s="0" t="n">
        <v>0</v>
      </c>
      <c r="AK748" s="0" t="s">
        <v>2118</v>
      </c>
      <c r="AL748" s="0" t="n">
        <f aca="false">FALSE()</f>
        <v>0</v>
      </c>
      <c r="AM748" s="0" t="n">
        <f aca="false">FALSE()</f>
        <v>0</v>
      </c>
      <c r="AN748" s="0" t="n">
        <f aca="false">FALSE()</f>
        <v>0</v>
      </c>
      <c r="AO748" s="0" t="n">
        <f aca="false">FALSE()</f>
        <v>0</v>
      </c>
      <c r="AP748" s="0" t="n">
        <f aca="false">TRUE()</f>
        <v>1</v>
      </c>
      <c r="AQ748" s="380" t="n">
        <v>44846.3361111111</v>
      </c>
      <c r="AR748" s="380" t="n">
        <v>44846.4166666667</v>
      </c>
      <c r="AS748" s="0" t="s">
        <v>8317</v>
      </c>
      <c r="AT748" s="0" t="s">
        <v>2170</v>
      </c>
      <c r="AU748" s="0" t="s">
        <v>2170</v>
      </c>
    </row>
    <row r="749" customFormat="false" ht="15" hidden="true" customHeight="false" outlineLevel="0" collapsed="false">
      <c r="A749" s="0" t="s">
        <v>8318</v>
      </c>
      <c r="B749" s="0" t="s">
        <v>8319</v>
      </c>
      <c r="C749" s="0" t="s">
        <v>8320</v>
      </c>
      <c r="D749" s="0" t="s">
        <v>2297</v>
      </c>
      <c r="E749" s="0" t="s">
        <v>8318</v>
      </c>
      <c r="F749" s="0" t="n">
        <v>1</v>
      </c>
      <c r="G749" s="0" t="s">
        <v>2298</v>
      </c>
      <c r="H749" s="0" t="s">
        <v>2170</v>
      </c>
      <c r="I749" s="0" t="s">
        <v>2170</v>
      </c>
      <c r="J749" s="0" t="s">
        <v>2170</v>
      </c>
      <c r="K749" s="0" t="s">
        <v>2170</v>
      </c>
      <c r="L749" s="0" t="s">
        <v>2170</v>
      </c>
      <c r="M749" s="0" t="s">
        <v>2170</v>
      </c>
      <c r="N749" s="0" t="n">
        <f aca="false">FALSE()</f>
        <v>0</v>
      </c>
      <c r="O749" s="0" t="s">
        <v>8321</v>
      </c>
      <c r="P749" s="0" t="s">
        <v>2300</v>
      </c>
      <c r="Q749" s="380" t="n">
        <v>25569.125</v>
      </c>
      <c r="R749" s="0" t="n">
        <v>49811300</v>
      </c>
      <c r="S749" s="0" t="s">
        <v>2301</v>
      </c>
      <c r="T749" s="0" t="s">
        <v>2302</v>
      </c>
      <c r="U749" s="0" t="s">
        <v>2891</v>
      </c>
      <c r="V749" s="0" t="n">
        <v>51261487</v>
      </c>
      <c r="W749" s="0" t="s">
        <v>2366</v>
      </c>
      <c r="X749" s="0" t="n">
        <v>4</v>
      </c>
      <c r="Y749" s="0" t="n">
        <f aca="false">FALSE()</f>
        <v>0</v>
      </c>
      <c r="Z749" s="0" t="n">
        <f aca="false">FALSE()</f>
        <v>0</v>
      </c>
      <c r="AA749" s="0" t="n">
        <f aca="false">FALSE()</f>
        <v>0</v>
      </c>
      <c r="AB749" s="0" t="n">
        <f aca="false">TRUE()</f>
        <v>1</v>
      </c>
      <c r="AC749" s="0" t="n">
        <v>1</v>
      </c>
      <c r="AD749" s="0" t="s">
        <v>2129</v>
      </c>
      <c r="AE749" s="0" t="n">
        <f aca="false">TRUE()</f>
        <v>1</v>
      </c>
      <c r="AF749" s="0" t="s">
        <v>8322</v>
      </c>
      <c r="AG749" s="0" t="n">
        <v>2</v>
      </c>
      <c r="AH749" s="0" t="s">
        <v>8323</v>
      </c>
      <c r="AI749" s="0" t="s">
        <v>8324</v>
      </c>
      <c r="AJ749" s="0" t="n">
        <v>0</v>
      </c>
      <c r="AK749" s="0" t="s">
        <v>2118</v>
      </c>
      <c r="AL749" s="0" t="n">
        <f aca="false">FALSE()</f>
        <v>0</v>
      </c>
      <c r="AM749" s="0" t="n">
        <f aca="false">TRUE()</f>
        <v>1</v>
      </c>
      <c r="AN749" s="0" t="n">
        <f aca="false">FALSE()</f>
        <v>0</v>
      </c>
      <c r="AO749" s="0" t="n">
        <f aca="false">FALSE()</f>
        <v>0</v>
      </c>
      <c r="AP749" s="0" t="n">
        <f aca="false">FALSE()</f>
        <v>0</v>
      </c>
      <c r="AQ749" s="380" t="n">
        <v>43969.6875</v>
      </c>
      <c r="AR749" s="380" t="n">
        <v>43969.4166666667</v>
      </c>
      <c r="AS749" s="0" t="s">
        <v>8325</v>
      </c>
      <c r="AT749" s="0" t="s">
        <v>2170</v>
      </c>
      <c r="AU749" s="0" t="s">
        <v>2170</v>
      </c>
    </row>
    <row r="750" customFormat="false" ht="15" hidden="true" customHeight="false" outlineLevel="0" collapsed="false">
      <c r="A750" s="0" t="s">
        <v>1102</v>
      </c>
      <c r="B750" s="0" t="s">
        <v>8326</v>
      </c>
      <c r="C750" s="0" t="s">
        <v>1099</v>
      </c>
      <c r="D750" s="0" t="s">
        <v>720</v>
      </c>
      <c r="E750" s="0" t="s">
        <v>1102</v>
      </c>
      <c r="F750" s="0" t="n">
        <v>100</v>
      </c>
      <c r="G750" s="0" t="s">
        <v>434</v>
      </c>
      <c r="H750" s="0" t="s">
        <v>2170</v>
      </c>
      <c r="I750" s="0" t="s">
        <v>2170</v>
      </c>
      <c r="J750" s="0" t="s">
        <v>2170</v>
      </c>
      <c r="K750" s="0" t="s">
        <v>2170</v>
      </c>
      <c r="L750" s="0" t="s">
        <v>2170</v>
      </c>
      <c r="M750" s="0" t="s">
        <v>2170</v>
      </c>
      <c r="N750" s="0" t="n">
        <f aca="false">FALSE()</f>
        <v>0</v>
      </c>
      <c r="O750" s="0" t="s">
        <v>8327</v>
      </c>
      <c r="P750" s="0" t="s">
        <v>2601</v>
      </c>
      <c r="Q750" s="380" t="n">
        <v>38125.1666666667</v>
      </c>
      <c r="R750" s="0" t="n">
        <v>91487347</v>
      </c>
      <c r="S750" s="0" t="s">
        <v>601</v>
      </c>
      <c r="T750" s="0" t="s">
        <v>2602</v>
      </c>
      <c r="U750" s="0" t="s">
        <v>2693</v>
      </c>
      <c r="V750" s="0" t="n">
        <v>67670185</v>
      </c>
      <c r="W750" s="0" t="s">
        <v>8328</v>
      </c>
      <c r="X750" s="0" t="n">
        <v>5</v>
      </c>
      <c r="Y750" s="0" t="n">
        <f aca="false">FALSE()</f>
        <v>0</v>
      </c>
      <c r="Z750" s="0" t="n">
        <f aca="false">TRUE()</f>
        <v>1</v>
      </c>
      <c r="AA750" s="0" t="n">
        <f aca="false">TRUE()</f>
        <v>1</v>
      </c>
      <c r="AB750" s="0" t="n">
        <f aca="false">FALSE()</f>
        <v>0</v>
      </c>
      <c r="AC750" s="0" t="n">
        <v>1</v>
      </c>
      <c r="AD750" s="0" t="s">
        <v>2129</v>
      </c>
      <c r="AE750" s="0" t="n">
        <f aca="false">TRUE()</f>
        <v>1</v>
      </c>
      <c r="AF750" s="0" t="s">
        <v>8329</v>
      </c>
      <c r="AG750" s="0" t="n">
        <v>1</v>
      </c>
      <c r="AH750" s="0" t="s">
        <v>8330</v>
      </c>
      <c r="AI750" s="0" t="s">
        <v>8331</v>
      </c>
      <c r="AJ750" s="0" t="n">
        <v>0</v>
      </c>
      <c r="AK750" s="0" t="s">
        <v>2119</v>
      </c>
      <c r="AL750" s="0" t="n">
        <f aca="false">TRUE()</f>
        <v>1</v>
      </c>
      <c r="AM750" s="0" t="n">
        <f aca="false">FALSE()</f>
        <v>0</v>
      </c>
      <c r="AN750" s="0" t="n">
        <f aca="false">TRUE()</f>
        <v>1</v>
      </c>
      <c r="AO750" s="0" t="n">
        <f aca="false">FALSE()</f>
        <v>0</v>
      </c>
      <c r="AP750" s="0" t="n">
        <f aca="false">FALSE()</f>
        <v>0</v>
      </c>
      <c r="AQ750" s="380" t="n">
        <v>43171.8256944444</v>
      </c>
      <c r="AR750" s="380" t="n">
        <v>38785.125</v>
      </c>
      <c r="AS750" s="0" t="s">
        <v>8332</v>
      </c>
      <c r="AT750" s="0" t="s">
        <v>2170</v>
      </c>
      <c r="AU750" s="0" t="s">
        <v>2170</v>
      </c>
    </row>
    <row r="751" customFormat="false" ht="15" hidden="true" customHeight="false" outlineLevel="0" collapsed="false">
      <c r="A751" s="0" t="s">
        <v>8333</v>
      </c>
      <c r="B751" s="0" t="s">
        <v>8334</v>
      </c>
      <c r="C751" s="0" t="s">
        <v>8335</v>
      </c>
      <c r="D751" s="0" t="s">
        <v>2297</v>
      </c>
      <c r="E751" s="0" t="s">
        <v>8333</v>
      </c>
      <c r="F751" s="0" t="n">
        <v>1</v>
      </c>
      <c r="G751" s="0" t="s">
        <v>2298</v>
      </c>
      <c r="H751" s="0" t="s">
        <v>2170</v>
      </c>
      <c r="I751" s="0" t="s">
        <v>2170</v>
      </c>
      <c r="J751" s="0" t="s">
        <v>2170</v>
      </c>
      <c r="K751" s="0" t="s">
        <v>2170</v>
      </c>
      <c r="L751" s="0" t="s">
        <v>2170</v>
      </c>
      <c r="M751" s="0" t="s">
        <v>2170</v>
      </c>
      <c r="N751" s="0" t="n">
        <f aca="false">FALSE()</f>
        <v>0</v>
      </c>
      <c r="O751" s="0" t="s">
        <v>8336</v>
      </c>
      <c r="P751" s="0" t="s">
        <v>2300</v>
      </c>
      <c r="Q751" s="380" t="n">
        <v>25569.125</v>
      </c>
      <c r="R751" s="0" t="n">
        <v>1092668140</v>
      </c>
      <c r="S751" s="0" t="s">
        <v>2301</v>
      </c>
      <c r="T751" s="0" t="s">
        <v>2302</v>
      </c>
      <c r="U751" s="0" t="s">
        <v>2115</v>
      </c>
      <c r="V751" s="0" t="n">
        <v>1650000000</v>
      </c>
      <c r="W751" s="0" t="s">
        <v>2366</v>
      </c>
      <c r="X751" s="0" t="n">
        <v>4</v>
      </c>
      <c r="Y751" s="0" t="n">
        <f aca="false">FALSE()</f>
        <v>0</v>
      </c>
      <c r="Z751" s="0" t="n">
        <f aca="false">FALSE()</f>
        <v>0</v>
      </c>
      <c r="AA751" s="0" t="n">
        <f aca="false">FALSE()</f>
        <v>0</v>
      </c>
      <c r="AB751" s="0" t="n">
        <f aca="false">TRUE()</f>
        <v>1</v>
      </c>
      <c r="AC751" s="0" t="n">
        <v>1</v>
      </c>
      <c r="AD751" s="0" t="s">
        <v>2129</v>
      </c>
      <c r="AE751" s="0" t="n">
        <f aca="false">TRUE()</f>
        <v>1</v>
      </c>
      <c r="AF751" s="0" t="s">
        <v>8337</v>
      </c>
      <c r="AG751" s="0" t="n">
        <v>2</v>
      </c>
      <c r="AH751" s="0" t="s">
        <v>8338</v>
      </c>
      <c r="AI751" s="0" t="s">
        <v>8339</v>
      </c>
      <c r="AJ751" s="0" t="n">
        <v>0</v>
      </c>
      <c r="AK751" s="0" t="s">
        <v>2118</v>
      </c>
      <c r="AL751" s="0" t="n">
        <f aca="false">FALSE()</f>
        <v>0</v>
      </c>
      <c r="AM751" s="0" t="n">
        <f aca="false">TRUE()</f>
        <v>1</v>
      </c>
      <c r="AN751" s="0" t="n">
        <f aca="false">FALSE()</f>
        <v>0</v>
      </c>
      <c r="AO751" s="0" t="n">
        <f aca="false">FALSE()</f>
        <v>0</v>
      </c>
      <c r="AP751" s="0" t="n">
        <f aca="false">FALSE()</f>
        <v>0</v>
      </c>
      <c r="AQ751" s="380" t="n">
        <v>43123.4194444444</v>
      </c>
      <c r="AR751" s="380" t="n">
        <v>32398.1666666667</v>
      </c>
      <c r="AS751" s="0" t="s">
        <v>8340</v>
      </c>
      <c r="AT751" s="0" t="s">
        <v>2170</v>
      </c>
      <c r="AU751" s="0" t="s">
        <v>2170</v>
      </c>
    </row>
    <row r="752" customFormat="false" ht="15" hidden="true" customHeight="false" outlineLevel="0" collapsed="false">
      <c r="A752" s="0" t="s">
        <v>852</v>
      </c>
      <c r="B752" s="0" t="s">
        <v>8341</v>
      </c>
      <c r="C752" s="0" t="s">
        <v>849</v>
      </c>
      <c r="D752" s="0" t="s">
        <v>720</v>
      </c>
      <c r="E752" s="0" t="s">
        <v>852</v>
      </c>
      <c r="F752" s="0" t="n">
        <v>1</v>
      </c>
      <c r="G752" s="0" t="s">
        <v>434</v>
      </c>
      <c r="H752" s="0" t="s">
        <v>2170</v>
      </c>
      <c r="I752" s="0" t="s">
        <v>2170</v>
      </c>
      <c r="J752" s="0" t="s">
        <v>2170</v>
      </c>
      <c r="K752" s="0" t="s">
        <v>2170</v>
      </c>
      <c r="L752" s="0" t="s">
        <v>2170</v>
      </c>
      <c r="M752" s="0" t="s">
        <v>2170</v>
      </c>
      <c r="N752" s="0" t="n">
        <f aca="false">FALSE()</f>
        <v>0</v>
      </c>
      <c r="O752" s="0" t="s">
        <v>8342</v>
      </c>
      <c r="P752" s="0" t="s">
        <v>2601</v>
      </c>
      <c r="Q752" s="380" t="n">
        <v>39224.1666666667</v>
      </c>
      <c r="R752" s="0" t="n">
        <v>3161965</v>
      </c>
      <c r="S752" s="0" t="s">
        <v>601</v>
      </c>
      <c r="T752" s="0" t="s">
        <v>2602</v>
      </c>
      <c r="U752" s="0" t="s">
        <v>2114</v>
      </c>
      <c r="V752" s="0" t="n">
        <v>3161965</v>
      </c>
      <c r="W752" s="0" t="s">
        <v>2603</v>
      </c>
      <c r="X752" s="0" t="n">
        <v>5</v>
      </c>
      <c r="Y752" s="0" t="n">
        <f aca="false">FALSE()</f>
        <v>0</v>
      </c>
      <c r="Z752" s="0" t="n">
        <f aca="false">TRUE()</f>
        <v>1</v>
      </c>
      <c r="AA752" s="0" t="n">
        <f aca="false">TRUE()</f>
        <v>1</v>
      </c>
      <c r="AB752" s="0" t="n">
        <f aca="false">FALSE()</f>
        <v>0</v>
      </c>
      <c r="AC752" s="0" t="n">
        <v>1</v>
      </c>
      <c r="AD752" s="0" t="s">
        <v>8343</v>
      </c>
      <c r="AE752" s="0" t="n">
        <f aca="false">TRUE()</f>
        <v>1</v>
      </c>
      <c r="AF752" s="0" t="s">
        <v>8344</v>
      </c>
      <c r="AG752" s="0" t="n">
        <v>1</v>
      </c>
      <c r="AH752" s="0" t="s">
        <v>8345</v>
      </c>
      <c r="AI752" s="0" t="s">
        <v>8346</v>
      </c>
      <c r="AJ752" s="0" t="n">
        <v>0</v>
      </c>
      <c r="AK752" s="0" t="s">
        <v>2119</v>
      </c>
      <c r="AL752" s="0" t="n">
        <f aca="false">TRUE()</f>
        <v>1</v>
      </c>
      <c r="AM752" s="0" t="n">
        <f aca="false">FALSE()</f>
        <v>0</v>
      </c>
      <c r="AN752" s="0" t="n">
        <f aca="false">TRUE()</f>
        <v>1</v>
      </c>
      <c r="AO752" s="0" t="n">
        <f aca="false">FALSE()</f>
        <v>0</v>
      </c>
      <c r="AP752" s="0" t="n">
        <f aca="false">FALSE()</f>
        <v>0</v>
      </c>
      <c r="AQ752" s="380" t="n">
        <v>43167.1680555556</v>
      </c>
      <c r="AR752" s="380" t="n">
        <v>39813.125</v>
      </c>
      <c r="AS752" s="0" t="s">
        <v>8347</v>
      </c>
      <c r="AT752" s="0" t="s">
        <v>2170</v>
      </c>
      <c r="AU752" s="0" t="s">
        <v>2170</v>
      </c>
    </row>
    <row r="753" customFormat="false" ht="15" hidden="true" customHeight="false" outlineLevel="0" collapsed="false">
      <c r="A753" s="0" t="s">
        <v>8348</v>
      </c>
      <c r="B753" s="0" t="s">
        <v>8349</v>
      </c>
      <c r="C753" s="0" t="s">
        <v>8350</v>
      </c>
      <c r="D753" s="0" t="s">
        <v>2297</v>
      </c>
      <c r="E753" s="0" t="s">
        <v>8348</v>
      </c>
      <c r="F753" s="0" t="n">
        <v>1</v>
      </c>
      <c r="G753" s="0" t="s">
        <v>2298</v>
      </c>
      <c r="H753" s="0" t="s">
        <v>2170</v>
      </c>
      <c r="I753" s="0" t="s">
        <v>2170</v>
      </c>
      <c r="J753" s="0" t="s">
        <v>2170</v>
      </c>
      <c r="K753" s="0" t="s">
        <v>2170</v>
      </c>
      <c r="L753" s="0" t="s">
        <v>2170</v>
      </c>
      <c r="M753" s="0" t="s">
        <v>2170</v>
      </c>
      <c r="N753" s="0" t="n">
        <f aca="false">FALSE()</f>
        <v>0</v>
      </c>
      <c r="O753" s="0" t="s">
        <v>8351</v>
      </c>
      <c r="P753" s="0" t="s">
        <v>2300</v>
      </c>
      <c r="Q753" s="380" t="n">
        <v>25569.125</v>
      </c>
      <c r="R753" s="0" t="n">
        <v>70611761</v>
      </c>
      <c r="S753" s="0" t="s">
        <v>8352</v>
      </c>
      <c r="T753" s="0" t="s">
        <v>8353</v>
      </c>
      <c r="U753" s="0" t="s">
        <v>2116</v>
      </c>
      <c r="V753" s="0" t="n">
        <v>200000000</v>
      </c>
      <c r="W753" s="0" t="s">
        <v>2366</v>
      </c>
      <c r="X753" s="0" t="n">
        <v>4</v>
      </c>
      <c r="Y753" s="0" t="n">
        <f aca="false">FALSE()</f>
        <v>0</v>
      </c>
      <c r="Z753" s="0" t="n">
        <f aca="false">FALSE()</f>
        <v>0</v>
      </c>
      <c r="AA753" s="0" t="n">
        <f aca="false">FALSE()</f>
        <v>0</v>
      </c>
      <c r="AB753" s="0" t="n">
        <f aca="false">TRUE()</f>
        <v>1</v>
      </c>
      <c r="AC753" s="0" t="n">
        <v>1</v>
      </c>
      <c r="AD753" s="0" t="s">
        <v>2129</v>
      </c>
      <c r="AE753" s="0" t="n">
        <f aca="false">TRUE()</f>
        <v>1</v>
      </c>
      <c r="AF753" s="0" t="s">
        <v>8354</v>
      </c>
      <c r="AG753" s="0" t="n">
        <v>2</v>
      </c>
      <c r="AH753" s="0" t="s">
        <v>8355</v>
      </c>
      <c r="AI753" s="0" t="s">
        <v>8356</v>
      </c>
      <c r="AJ753" s="0" t="n">
        <v>0</v>
      </c>
      <c r="AK753" s="0" t="s">
        <v>2118</v>
      </c>
      <c r="AL753" s="0" t="n">
        <f aca="false">FALSE()</f>
        <v>0</v>
      </c>
      <c r="AM753" s="0" t="n">
        <f aca="false">TRUE()</f>
        <v>1</v>
      </c>
      <c r="AN753" s="0" t="n">
        <f aca="false">FALSE()</f>
        <v>0</v>
      </c>
      <c r="AO753" s="0" t="n">
        <f aca="false">FALSE()</f>
        <v>0</v>
      </c>
      <c r="AP753" s="0" t="n">
        <f aca="false">TRUE()</f>
        <v>1</v>
      </c>
      <c r="AQ753" s="380" t="n">
        <v>44589.6479166667</v>
      </c>
      <c r="AR753" s="380" t="n">
        <v>44589.4166666667</v>
      </c>
      <c r="AS753" s="0" t="s">
        <v>8357</v>
      </c>
      <c r="AT753" s="0" t="s">
        <v>2170</v>
      </c>
      <c r="AU753" s="0" t="s">
        <v>2170</v>
      </c>
    </row>
    <row r="754" customFormat="false" ht="15" hidden="true" customHeight="false" outlineLevel="0" collapsed="false">
      <c r="A754" s="0" t="s">
        <v>8358</v>
      </c>
      <c r="B754" s="0" t="s">
        <v>8359</v>
      </c>
      <c r="C754" s="0" t="s">
        <v>8360</v>
      </c>
      <c r="D754" s="0" t="s">
        <v>2297</v>
      </c>
      <c r="E754" s="0" t="s">
        <v>8358</v>
      </c>
      <c r="F754" s="0" t="n">
        <v>1</v>
      </c>
      <c r="G754" s="0" t="s">
        <v>2298</v>
      </c>
      <c r="H754" s="0" t="s">
        <v>2170</v>
      </c>
      <c r="I754" s="0" t="s">
        <v>2170</v>
      </c>
      <c r="J754" s="0" t="s">
        <v>2170</v>
      </c>
      <c r="K754" s="0" t="s">
        <v>2170</v>
      </c>
      <c r="L754" s="0" t="s">
        <v>2170</v>
      </c>
      <c r="M754" s="0" t="s">
        <v>2170</v>
      </c>
      <c r="N754" s="0" t="n">
        <f aca="false">FALSE()</f>
        <v>0</v>
      </c>
      <c r="O754" s="0" t="s">
        <v>8361</v>
      </c>
      <c r="P754" s="0" t="s">
        <v>2300</v>
      </c>
      <c r="Q754" s="380" t="n">
        <v>25569.125</v>
      </c>
      <c r="R754" s="0" t="n">
        <v>398592739</v>
      </c>
      <c r="S754" s="0" t="s">
        <v>2667</v>
      </c>
      <c r="U754" s="0" t="s">
        <v>2365</v>
      </c>
      <c r="V754" s="0" t="n">
        <v>0</v>
      </c>
      <c r="W754" s="0" t="s">
        <v>2409</v>
      </c>
      <c r="X754" s="0" t="n">
        <v>4</v>
      </c>
      <c r="Y754" s="0" t="n">
        <f aca="false">FALSE()</f>
        <v>0</v>
      </c>
      <c r="Z754" s="0" t="n">
        <f aca="false">FALSE()</f>
        <v>0</v>
      </c>
      <c r="AA754" s="0" t="n">
        <f aca="false">FALSE()</f>
        <v>0</v>
      </c>
      <c r="AB754" s="0" t="n">
        <f aca="false">TRUE()</f>
        <v>1</v>
      </c>
      <c r="AC754" s="0" t="n">
        <v>1</v>
      </c>
      <c r="AD754" s="0" t="s">
        <v>2129</v>
      </c>
      <c r="AE754" s="0" t="n">
        <f aca="false">TRUE()</f>
        <v>1</v>
      </c>
      <c r="AF754" s="0" t="s">
        <v>8362</v>
      </c>
      <c r="AG754" s="0" t="n">
        <v>2</v>
      </c>
      <c r="AH754" s="0" t="s">
        <v>8363</v>
      </c>
      <c r="AI754" s="0" t="s">
        <v>8364</v>
      </c>
      <c r="AJ754" s="0" t="n">
        <v>0</v>
      </c>
      <c r="AK754" s="0" t="s">
        <v>2118</v>
      </c>
      <c r="AL754" s="0" t="n">
        <f aca="false">FALSE()</f>
        <v>0</v>
      </c>
      <c r="AM754" s="0" t="n">
        <f aca="false">TRUE()</f>
        <v>1</v>
      </c>
      <c r="AN754" s="0" t="n">
        <f aca="false">FALSE()</f>
        <v>0</v>
      </c>
      <c r="AO754" s="0" t="n">
        <f aca="false">FALSE()</f>
        <v>0</v>
      </c>
      <c r="AP754" s="0" t="n">
        <f aca="false">TRUE()</f>
        <v>1</v>
      </c>
      <c r="AQ754" s="380" t="n">
        <v>44456.6236111111</v>
      </c>
      <c r="AR754" s="380" t="n">
        <v>44456.4166666667</v>
      </c>
      <c r="AS754" s="0" t="s">
        <v>8365</v>
      </c>
      <c r="AT754" s="0" t="s">
        <v>2170</v>
      </c>
      <c r="AU754" s="0" t="s">
        <v>2170</v>
      </c>
    </row>
    <row r="755" customFormat="false" ht="15" hidden="true" customHeight="false" outlineLevel="0" collapsed="false">
      <c r="A755" s="0" t="s">
        <v>8366</v>
      </c>
      <c r="B755" s="0" t="s">
        <v>8367</v>
      </c>
      <c r="C755" s="0" t="s">
        <v>8368</v>
      </c>
      <c r="D755" s="0" t="s">
        <v>2297</v>
      </c>
      <c r="E755" s="0" t="s">
        <v>8366</v>
      </c>
      <c r="F755" s="0" t="n">
        <v>1</v>
      </c>
      <c r="G755" s="0" t="s">
        <v>2298</v>
      </c>
      <c r="H755" s="0" t="s">
        <v>2170</v>
      </c>
      <c r="I755" s="0" t="s">
        <v>2170</v>
      </c>
      <c r="J755" s="0" t="s">
        <v>2170</v>
      </c>
      <c r="K755" s="0" t="s">
        <v>2170</v>
      </c>
      <c r="L755" s="0" t="s">
        <v>2170</v>
      </c>
      <c r="M755" s="0" t="s">
        <v>2170</v>
      </c>
      <c r="N755" s="0" t="n">
        <f aca="false">FALSE()</f>
        <v>0</v>
      </c>
      <c r="O755" s="0" t="s">
        <v>8369</v>
      </c>
      <c r="P755" s="0" t="s">
        <v>2300</v>
      </c>
      <c r="Q755" s="380" t="n">
        <v>25569.125</v>
      </c>
      <c r="R755" s="0" t="n">
        <v>103921546</v>
      </c>
      <c r="S755" s="0" t="s">
        <v>2301</v>
      </c>
      <c r="T755" s="0" t="s">
        <v>2302</v>
      </c>
      <c r="U755" s="0" t="s">
        <v>2451</v>
      </c>
      <c r="V755" s="0" t="n">
        <v>200000000</v>
      </c>
      <c r="W755" s="0" t="s">
        <v>2366</v>
      </c>
      <c r="X755" s="0" t="n">
        <v>4</v>
      </c>
      <c r="Y755" s="0" t="n">
        <f aca="false">FALSE()</f>
        <v>0</v>
      </c>
      <c r="Z755" s="0" t="n">
        <f aca="false">FALSE()</f>
        <v>0</v>
      </c>
      <c r="AA755" s="0" t="n">
        <f aca="false">FALSE()</f>
        <v>0</v>
      </c>
      <c r="AB755" s="0" t="n">
        <f aca="false">TRUE()</f>
        <v>1</v>
      </c>
      <c r="AC755" s="0" t="n">
        <v>1</v>
      </c>
      <c r="AD755" s="0" t="s">
        <v>2129</v>
      </c>
      <c r="AE755" s="0" t="n">
        <f aca="false">TRUE()</f>
        <v>1</v>
      </c>
      <c r="AF755" s="0" t="s">
        <v>8370</v>
      </c>
      <c r="AG755" s="0" t="n">
        <v>2</v>
      </c>
      <c r="AH755" s="0" t="s">
        <v>8371</v>
      </c>
      <c r="AI755" s="0" t="s">
        <v>8372</v>
      </c>
      <c r="AJ755" s="0" t="n">
        <v>0</v>
      </c>
      <c r="AK755" s="0" t="s">
        <v>2118</v>
      </c>
      <c r="AL755" s="0" t="n">
        <f aca="false">FALSE()</f>
        <v>0</v>
      </c>
      <c r="AM755" s="0" t="n">
        <f aca="false">TRUE()</f>
        <v>1</v>
      </c>
      <c r="AN755" s="0" t="n">
        <f aca="false">FALSE()</f>
        <v>0</v>
      </c>
      <c r="AO755" s="0" t="n">
        <f aca="false">FALSE()</f>
        <v>0</v>
      </c>
      <c r="AP755" s="0" t="n">
        <f aca="false">FALSE()</f>
        <v>0</v>
      </c>
      <c r="AQ755" s="380" t="n">
        <v>44781.6638888889</v>
      </c>
      <c r="AR755" s="380" t="n">
        <v>44781.4166666667</v>
      </c>
      <c r="AS755" s="0" t="s">
        <v>8373</v>
      </c>
      <c r="AT755" s="0" t="s">
        <v>2170</v>
      </c>
      <c r="AU755" s="0" t="s">
        <v>2170</v>
      </c>
    </row>
    <row r="756" customFormat="false" ht="15" hidden="true" customHeight="false" outlineLevel="0" collapsed="false">
      <c r="A756" s="0" t="s">
        <v>8374</v>
      </c>
      <c r="B756" s="0" t="s">
        <v>8375</v>
      </c>
      <c r="C756" s="0" t="s">
        <v>8376</v>
      </c>
      <c r="D756" s="0" t="s">
        <v>2297</v>
      </c>
      <c r="E756" s="0" t="s">
        <v>8374</v>
      </c>
      <c r="F756" s="0" t="n">
        <v>1</v>
      </c>
      <c r="G756" s="0" t="s">
        <v>2298</v>
      </c>
      <c r="H756" s="0" t="s">
        <v>2170</v>
      </c>
      <c r="I756" s="0" t="s">
        <v>2170</v>
      </c>
      <c r="J756" s="0" t="s">
        <v>2170</v>
      </c>
      <c r="K756" s="0" t="s">
        <v>2170</v>
      </c>
      <c r="L756" s="0" t="s">
        <v>2170</v>
      </c>
      <c r="M756" s="0" t="s">
        <v>2170</v>
      </c>
      <c r="N756" s="0" t="n">
        <f aca="false">FALSE()</f>
        <v>0</v>
      </c>
      <c r="O756" s="0" t="s">
        <v>8377</v>
      </c>
      <c r="P756" s="0" t="s">
        <v>2300</v>
      </c>
      <c r="Q756" s="380" t="n">
        <v>35410.125</v>
      </c>
      <c r="R756" s="0" t="n">
        <v>43832291</v>
      </c>
      <c r="S756" s="0" t="s">
        <v>2301</v>
      </c>
      <c r="T756" s="0" t="s">
        <v>2302</v>
      </c>
      <c r="U756" s="0" t="s">
        <v>2365</v>
      </c>
      <c r="V756" s="0" t="n">
        <v>120000000</v>
      </c>
      <c r="W756" s="0" t="s">
        <v>2366</v>
      </c>
      <c r="X756" s="0" t="n">
        <v>4</v>
      </c>
      <c r="Y756" s="0" t="n">
        <f aca="false">FALSE()</f>
        <v>0</v>
      </c>
      <c r="Z756" s="0" t="n">
        <f aca="false">FALSE()</f>
        <v>0</v>
      </c>
      <c r="AA756" s="0" t="n">
        <f aca="false">FALSE()</f>
        <v>0</v>
      </c>
      <c r="AB756" s="0" t="n">
        <f aca="false">TRUE()</f>
        <v>1</v>
      </c>
      <c r="AC756" s="0" t="n">
        <v>1</v>
      </c>
      <c r="AD756" s="0" t="s">
        <v>2129</v>
      </c>
      <c r="AE756" s="0" t="n">
        <f aca="false">TRUE()</f>
        <v>1</v>
      </c>
      <c r="AF756" s="0" t="s">
        <v>8378</v>
      </c>
      <c r="AG756" s="0" t="n">
        <v>2</v>
      </c>
      <c r="AH756" s="0" t="s">
        <v>8379</v>
      </c>
      <c r="AI756" s="0" t="s">
        <v>8380</v>
      </c>
      <c r="AJ756" s="0" t="n">
        <v>0</v>
      </c>
      <c r="AK756" s="0" t="s">
        <v>2118</v>
      </c>
      <c r="AL756" s="0" t="n">
        <f aca="false">FALSE()</f>
        <v>0</v>
      </c>
      <c r="AM756" s="0" t="n">
        <f aca="false">TRUE()</f>
        <v>1</v>
      </c>
      <c r="AN756" s="0" t="n">
        <f aca="false">FALSE()</f>
        <v>0</v>
      </c>
      <c r="AO756" s="0" t="n">
        <f aca="false">FALSE()</f>
        <v>0</v>
      </c>
      <c r="AP756" s="0" t="n">
        <f aca="false">FALSE()</f>
        <v>0</v>
      </c>
      <c r="AQ756" s="380" t="n">
        <v>43524.7284722222</v>
      </c>
      <c r="AR756" s="380" t="n">
        <v>35411.125</v>
      </c>
      <c r="AS756" s="0" t="s">
        <v>8381</v>
      </c>
      <c r="AT756" s="0" t="s">
        <v>2170</v>
      </c>
      <c r="AU756" s="0" t="s">
        <v>2170</v>
      </c>
    </row>
    <row r="757" customFormat="false" ht="15" hidden="true" customHeight="false" outlineLevel="0" collapsed="false">
      <c r="A757" s="0" t="s">
        <v>8382</v>
      </c>
      <c r="B757" s="0" t="s">
        <v>8383</v>
      </c>
      <c r="C757" s="0" t="s">
        <v>8384</v>
      </c>
      <c r="D757" s="0" t="s">
        <v>2297</v>
      </c>
      <c r="E757" s="0" t="s">
        <v>8382</v>
      </c>
      <c r="F757" s="0" t="n">
        <v>1</v>
      </c>
      <c r="G757" s="0" t="s">
        <v>2298</v>
      </c>
      <c r="H757" s="0" t="s">
        <v>2170</v>
      </c>
      <c r="I757" s="0" t="s">
        <v>2170</v>
      </c>
      <c r="J757" s="0" t="s">
        <v>2170</v>
      </c>
      <c r="K757" s="0" t="s">
        <v>2170</v>
      </c>
      <c r="L757" s="0" t="s">
        <v>2170</v>
      </c>
      <c r="M757" s="0" t="s">
        <v>2170</v>
      </c>
      <c r="N757" s="0" t="n">
        <f aca="false">FALSE()</f>
        <v>0</v>
      </c>
      <c r="O757" s="0" t="s">
        <v>8385</v>
      </c>
      <c r="P757" s="0" t="s">
        <v>2300</v>
      </c>
      <c r="Q757" s="380" t="n">
        <v>25569.125</v>
      </c>
      <c r="R757" s="0" t="n">
        <v>441500000</v>
      </c>
      <c r="S757" s="0" t="s">
        <v>2667</v>
      </c>
      <c r="U757" s="0" t="s">
        <v>2114</v>
      </c>
      <c r="V757" s="0" t="n">
        <v>0</v>
      </c>
      <c r="W757" s="0" t="s">
        <v>2409</v>
      </c>
      <c r="X757" s="0" t="n">
        <v>4</v>
      </c>
      <c r="Y757" s="0" t="n">
        <f aca="false">FALSE()</f>
        <v>0</v>
      </c>
      <c r="Z757" s="0" t="n">
        <f aca="false">FALSE()</f>
        <v>0</v>
      </c>
      <c r="AA757" s="0" t="n">
        <f aca="false">FALSE()</f>
        <v>0</v>
      </c>
      <c r="AB757" s="0" t="n">
        <f aca="false">TRUE()</f>
        <v>1</v>
      </c>
      <c r="AC757" s="0" t="n">
        <v>1</v>
      </c>
      <c r="AD757" s="0" t="s">
        <v>2129</v>
      </c>
      <c r="AE757" s="0" t="n">
        <f aca="false">TRUE()</f>
        <v>1</v>
      </c>
      <c r="AF757" s="0" t="s">
        <v>8386</v>
      </c>
      <c r="AG757" s="0" t="n">
        <v>2</v>
      </c>
      <c r="AH757" s="0" t="s">
        <v>8387</v>
      </c>
      <c r="AI757" s="0" t="s">
        <v>8388</v>
      </c>
      <c r="AJ757" s="0" t="n">
        <v>0</v>
      </c>
      <c r="AK757" s="0" t="s">
        <v>2118</v>
      </c>
      <c r="AL757" s="0" t="n">
        <f aca="false">FALSE()</f>
        <v>0</v>
      </c>
      <c r="AM757" s="0" t="n">
        <f aca="false">TRUE()</f>
        <v>1</v>
      </c>
      <c r="AN757" s="0" t="n">
        <f aca="false">FALSE()</f>
        <v>0</v>
      </c>
      <c r="AO757" s="0" t="n">
        <f aca="false">FALSE()</f>
        <v>0</v>
      </c>
      <c r="AP757" s="0" t="n">
        <f aca="false">FALSE()</f>
        <v>0</v>
      </c>
      <c r="AQ757" s="380" t="n">
        <v>44589.7006944445</v>
      </c>
      <c r="AR757" s="380" t="n">
        <v>44589.4166666667</v>
      </c>
      <c r="AS757" s="0" t="s">
        <v>8389</v>
      </c>
      <c r="AT757" s="0" t="s">
        <v>2170</v>
      </c>
      <c r="AU757" s="0" t="s">
        <v>2170</v>
      </c>
    </row>
    <row r="758" customFormat="false" ht="15" hidden="true" customHeight="false" outlineLevel="0" collapsed="false">
      <c r="A758" s="0" t="s">
        <v>8390</v>
      </c>
      <c r="B758" s="0" t="s">
        <v>8391</v>
      </c>
      <c r="C758" s="0" t="s">
        <v>8392</v>
      </c>
      <c r="D758" s="0" t="s">
        <v>2297</v>
      </c>
      <c r="E758" s="0" t="s">
        <v>8390</v>
      </c>
      <c r="F758" s="0" t="n">
        <v>1</v>
      </c>
      <c r="G758" s="0" t="s">
        <v>2298</v>
      </c>
      <c r="H758" s="0" t="s">
        <v>2170</v>
      </c>
      <c r="I758" s="0" t="s">
        <v>2170</v>
      </c>
      <c r="J758" s="0" t="s">
        <v>2170</v>
      </c>
      <c r="K758" s="0" t="s">
        <v>2170</v>
      </c>
      <c r="L758" s="0" t="s">
        <v>2170</v>
      </c>
      <c r="M758" s="0" t="s">
        <v>2170</v>
      </c>
      <c r="N758" s="0" t="n">
        <f aca="false">FALSE()</f>
        <v>0</v>
      </c>
      <c r="O758" s="0" t="s">
        <v>8393</v>
      </c>
      <c r="P758" s="0" t="s">
        <v>2300</v>
      </c>
      <c r="Q758" s="380" t="n">
        <v>26481.1666666667</v>
      </c>
      <c r="R758" s="0" t="n">
        <v>326610304</v>
      </c>
      <c r="S758" s="0" t="s">
        <v>2301</v>
      </c>
      <c r="T758" s="0" t="s">
        <v>2302</v>
      </c>
      <c r="U758" s="0" t="s">
        <v>2114</v>
      </c>
      <c r="V758" s="0" t="n">
        <v>0</v>
      </c>
      <c r="W758" s="0" t="s">
        <v>2409</v>
      </c>
      <c r="X758" s="0" t="n">
        <v>4</v>
      </c>
      <c r="Y758" s="0" t="n">
        <f aca="false">FALSE()</f>
        <v>0</v>
      </c>
      <c r="Z758" s="0" t="n">
        <f aca="false">FALSE()</f>
        <v>0</v>
      </c>
      <c r="AA758" s="0" t="n">
        <f aca="false">FALSE()</f>
        <v>0</v>
      </c>
      <c r="AB758" s="0" t="n">
        <f aca="false">TRUE()</f>
        <v>1</v>
      </c>
      <c r="AC758" s="0" t="n">
        <v>1</v>
      </c>
      <c r="AD758" s="0" t="s">
        <v>2129</v>
      </c>
      <c r="AE758" s="0" t="n">
        <f aca="false">TRUE()</f>
        <v>1</v>
      </c>
      <c r="AF758" s="0" t="s">
        <v>8394</v>
      </c>
      <c r="AG758" s="0" t="n">
        <v>2</v>
      </c>
      <c r="AH758" s="0" t="s">
        <v>8395</v>
      </c>
      <c r="AI758" s="0" t="s">
        <v>8396</v>
      </c>
      <c r="AJ758" s="0" t="n">
        <v>0</v>
      </c>
      <c r="AK758" s="0" t="s">
        <v>2118</v>
      </c>
      <c r="AL758" s="0" t="n">
        <f aca="false">FALSE()</f>
        <v>0</v>
      </c>
      <c r="AM758" s="0" t="n">
        <f aca="false">TRUE()</f>
        <v>1</v>
      </c>
      <c r="AN758" s="0" t="n">
        <f aca="false">FALSE()</f>
        <v>0</v>
      </c>
      <c r="AO758" s="0" t="n">
        <f aca="false">FALSE()</f>
        <v>0</v>
      </c>
      <c r="AP758" s="0" t="n">
        <f aca="false">FALSE()</f>
        <v>0</v>
      </c>
      <c r="AQ758" s="380" t="n">
        <v>43123.7291666667</v>
      </c>
      <c r="AR758" s="380" t="n">
        <v>32398.1666666667</v>
      </c>
      <c r="AS758" s="0" t="s">
        <v>8397</v>
      </c>
      <c r="AT758" s="0" t="s">
        <v>2170</v>
      </c>
      <c r="AU758" s="0" t="s">
        <v>2170</v>
      </c>
    </row>
    <row r="759" customFormat="false" ht="15" hidden="true" customHeight="false" outlineLevel="0" collapsed="false">
      <c r="A759" s="0" t="s">
        <v>8398</v>
      </c>
      <c r="B759" s="0" t="s">
        <v>8399</v>
      </c>
      <c r="C759" s="0" t="s">
        <v>8400</v>
      </c>
      <c r="D759" s="0" t="s">
        <v>2525</v>
      </c>
      <c r="E759" s="0" t="s">
        <v>8398</v>
      </c>
      <c r="F759" s="0" t="n">
        <v>10</v>
      </c>
      <c r="G759" s="0" t="s">
        <v>2526</v>
      </c>
      <c r="H759" s="0" t="s">
        <v>2170</v>
      </c>
      <c r="I759" s="0" t="s">
        <v>2170</v>
      </c>
      <c r="J759" s="0" t="s">
        <v>2170</v>
      </c>
      <c r="K759" s="0" t="s">
        <v>2170</v>
      </c>
      <c r="L759" s="0" t="s">
        <v>2170</v>
      </c>
      <c r="M759" s="0" t="s">
        <v>2170</v>
      </c>
      <c r="N759" s="0" t="n">
        <f aca="false">FALSE()</f>
        <v>0</v>
      </c>
      <c r="O759" s="0" t="s">
        <v>8401</v>
      </c>
      <c r="P759" s="0" t="s">
        <v>2300</v>
      </c>
      <c r="Q759" s="380" t="n">
        <v>25569.125</v>
      </c>
      <c r="R759" s="0" t="n">
        <v>7447576912</v>
      </c>
      <c r="S759" s="0" t="s">
        <v>2528</v>
      </c>
      <c r="T759" s="0" t="s">
        <v>2529</v>
      </c>
      <c r="U759" s="0" t="s">
        <v>2891</v>
      </c>
      <c r="V759" s="0" t="n">
        <v>0</v>
      </c>
      <c r="W759" s="0" t="s">
        <v>2530</v>
      </c>
      <c r="X759" s="0" t="n">
        <v>4</v>
      </c>
      <c r="Y759" s="0" t="n">
        <f aca="false">FALSE()</f>
        <v>0</v>
      </c>
      <c r="Z759" s="0" t="n">
        <f aca="false">FALSE()</f>
        <v>0</v>
      </c>
      <c r="AA759" s="0" t="n">
        <f aca="false">FALSE()</f>
        <v>0</v>
      </c>
      <c r="AB759" s="0" t="n">
        <f aca="false">TRUE()</f>
        <v>1</v>
      </c>
      <c r="AC759" s="0" t="n">
        <v>1</v>
      </c>
      <c r="AD759" s="0" t="s">
        <v>2137</v>
      </c>
      <c r="AE759" s="0" t="n">
        <f aca="false">TRUE()</f>
        <v>1</v>
      </c>
      <c r="AF759" s="0" t="s">
        <v>8402</v>
      </c>
      <c r="AG759" s="0" t="n">
        <v>2</v>
      </c>
      <c r="AH759" s="0" t="s">
        <v>8403</v>
      </c>
      <c r="AI759" s="0" t="s">
        <v>8404</v>
      </c>
      <c r="AJ759" s="0" t="n">
        <v>0</v>
      </c>
      <c r="AK759" s="0" t="s">
        <v>2118</v>
      </c>
      <c r="AL759" s="0" t="n">
        <f aca="false">FALSE()</f>
        <v>0</v>
      </c>
      <c r="AM759" s="0" t="n">
        <f aca="false">FALSE()</f>
        <v>0</v>
      </c>
      <c r="AN759" s="0" t="n">
        <f aca="false">FALSE()</f>
        <v>0</v>
      </c>
      <c r="AO759" s="0" t="n">
        <f aca="false">FALSE()</f>
        <v>0</v>
      </c>
      <c r="AP759" s="0" t="n">
        <f aca="false">TRUE()</f>
        <v>1</v>
      </c>
      <c r="AQ759" s="380" t="n">
        <v>44900.3333333333</v>
      </c>
      <c r="AR759" s="380" t="n">
        <v>44900.4166666667</v>
      </c>
      <c r="AS759" s="0" t="s">
        <v>8405</v>
      </c>
      <c r="AT759" s="0" t="s">
        <v>2170</v>
      </c>
      <c r="AU759" s="0" t="s">
        <v>2170</v>
      </c>
    </row>
    <row r="760" customFormat="false" ht="15" hidden="true" customHeight="false" outlineLevel="0" collapsed="false">
      <c r="A760" s="0" t="s">
        <v>8406</v>
      </c>
      <c r="B760" s="0" t="s">
        <v>8407</v>
      </c>
      <c r="C760" s="0" t="s">
        <v>8408</v>
      </c>
      <c r="D760" s="0" t="s">
        <v>2297</v>
      </c>
      <c r="E760" s="0" t="s">
        <v>8406</v>
      </c>
      <c r="F760" s="0" t="n">
        <v>1</v>
      </c>
      <c r="G760" s="0" t="s">
        <v>2298</v>
      </c>
      <c r="H760" s="0" t="s">
        <v>2170</v>
      </c>
      <c r="I760" s="0" t="s">
        <v>2170</v>
      </c>
      <c r="J760" s="0" t="s">
        <v>2170</v>
      </c>
      <c r="K760" s="0" t="s">
        <v>2170</v>
      </c>
      <c r="L760" s="0" t="s">
        <v>2170</v>
      </c>
      <c r="M760" s="0" t="s">
        <v>2170</v>
      </c>
      <c r="N760" s="0" t="n">
        <f aca="false">FALSE()</f>
        <v>0</v>
      </c>
      <c r="O760" s="0" t="s">
        <v>8409</v>
      </c>
      <c r="P760" s="0" t="s">
        <v>2300</v>
      </c>
      <c r="Q760" s="380" t="n">
        <v>25569.125</v>
      </c>
      <c r="R760" s="0" t="n">
        <v>98802597</v>
      </c>
      <c r="S760" s="0" t="s">
        <v>2301</v>
      </c>
      <c r="T760" s="0" t="s">
        <v>2302</v>
      </c>
      <c r="U760" s="0" t="s">
        <v>2365</v>
      </c>
      <c r="V760" s="0" t="n">
        <v>0</v>
      </c>
      <c r="W760" s="0" t="s">
        <v>2366</v>
      </c>
      <c r="X760" s="0" t="n">
        <v>4</v>
      </c>
      <c r="Y760" s="0" t="n">
        <f aca="false">FALSE()</f>
        <v>0</v>
      </c>
      <c r="Z760" s="0" t="n">
        <f aca="false">FALSE()</f>
        <v>0</v>
      </c>
      <c r="AA760" s="0" t="n">
        <f aca="false">FALSE()</f>
        <v>0</v>
      </c>
      <c r="AB760" s="0" t="n">
        <f aca="false">FALSE()</f>
        <v>0</v>
      </c>
      <c r="AC760" s="0" t="n">
        <v>1</v>
      </c>
      <c r="AD760" s="0" t="s">
        <v>2129</v>
      </c>
      <c r="AE760" s="0" t="n">
        <f aca="false">TRUE()</f>
        <v>1</v>
      </c>
      <c r="AF760" s="0" t="s">
        <v>8410</v>
      </c>
      <c r="AG760" s="0" t="n">
        <v>2</v>
      </c>
      <c r="AH760" s="0" t="s">
        <v>8411</v>
      </c>
      <c r="AI760" s="0" t="s">
        <v>8412</v>
      </c>
      <c r="AJ760" s="0" t="n">
        <v>0</v>
      </c>
      <c r="AK760" s="0" t="s">
        <v>2118</v>
      </c>
      <c r="AL760" s="0" t="n">
        <f aca="false">FALSE()</f>
        <v>0</v>
      </c>
      <c r="AM760" s="0" t="n">
        <f aca="false">TRUE()</f>
        <v>1</v>
      </c>
      <c r="AN760" s="0" t="n">
        <f aca="false">FALSE()</f>
        <v>0</v>
      </c>
      <c r="AO760" s="0" t="n">
        <f aca="false">FALSE()</f>
        <v>0</v>
      </c>
      <c r="AP760" s="0" t="n">
        <f aca="false">FALSE()</f>
        <v>0</v>
      </c>
      <c r="AQ760" s="380" t="n">
        <v>43627.6881944445</v>
      </c>
      <c r="AR760" s="380" t="n">
        <v>42718.125</v>
      </c>
      <c r="AS760" s="0" t="s">
        <v>8413</v>
      </c>
      <c r="AT760" s="0" t="s">
        <v>2170</v>
      </c>
      <c r="AU760" s="0" t="s">
        <v>2170</v>
      </c>
    </row>
    <row r="761" customFormat="false" ht="15" hidden="true" customHeight="false" outlineLevel="0" collapsed="false">
      <c r="A761" s="0" t="s">
        <v>8414</v>
      </c>
      <c r="B761" s="0" t="s">
        <v>8415</v>
      </c>
      <c r="C761" s="0" t="s">
        <v>8416</v>
      </c>
      <c r="D761" s="0" t="s">
        <v>2297</v>
      </c>
      <c r="E761" s="0" t="s">
        <v>8414</v>
      </c>
      <c r="F761" s="0" t="n">
        <v>1</v>
      </c>
      <c r="G761" s="0" t="s">
        <v>2298</v>
      </c>
      <c r="H761" s="0" t="s">
        <v>2170</v>
      </c>
      <c r="I761" s="0" t="s">
        <v>2170</v>
      </c>
      <c r="J761" s="0" t="s">
        <v>2170</v>
      </c>
      <c r="K761" s="0" t="s">
        <v>2170</v>
      </c>
      <c r="L761" s="0" t="s">
        <v>2170</v>
      </c>
      <c r="M761" s="0" t="s">
        <v>2170</v>
      </c>
      <c r="N761" s="0" t="n">
        <f aca="false">FALSE()</f>
        <v>0</v>
      </c>
      <c r="O761" s="0" t="s">
        <v>8417</v>
      </c>
      <c r="P761" s="0" t="s">
        <v>2300</v>
      </c>
      <c r="Q761" s="380" t="n">
        <v>33868.1666666667</v>
      </c>
      <c r="R761" s="0" t="n">
        <v>52655248</v>
      </c>
      <c r="S761" s="0" t="s">
        <v>2301</v>
      </c>
      <c r="T761" s="0" t="s">
        <v>2302</v>
      </c>
      <c r="U761" s="0" t="s">
        <v>2115</v>
      </c>
      <c r="V761" s="0" t="n">
        <v>75000000</v>
      </c>
      <c r="W761" s="0" t="s">
        <v>2366</v>
      </c>
      <c r="X761" s="0" t="n">
        <v>4</v>
      </c>
      <c r="Y761" s="0" t="n">
        <f aca="false">FALSE()</f>
        <v>0</v>
      </c>
      <c r="Z761" s="0" t="n">
        <f aca="false">FALSE()</f>
        <v>0</v>
      </c>
      <c r="AA761" s="0" t="n">
        <f aca="false">FALSE()</f>
        <v>0</v>
      </c>
      <c r="AB761" s="0" t="n">
        <f aca="false">FALSE()</f>
        <v>0</v>
      </c>
      <c r="AC761" s="0" t="n">
        <v>1</v>
      </c>
      <c r="AD761" s="0" t="s">
        <v>2129</v>
      </c>
      <c r="AE761" s="0" t="n">
        <f aca="false">TRUE()</f>
        <v>1</v>
      </c>
      <c r="AF761" s="0" t="s">
        <v>8418</v>
      </c>
      <c r="AG761" s="0" t="n">
        <v>2</v>
      </c>
      <c r="AH761" s="0" t="s">
        <v>8419</v>
      </c>
      <c r="AI761" s="0" t="s">
        <v>8420</v>
      </c>
      <c r="AJ761" s="0" t="n">
        <v>0</v>
      </c>
      <c r="AK761" s="0" t="s">
        <v>2118</v>
      </c>
      <c r="AL761" s="0" t="n">
        <f aca="false">FALSE()</f>
        <v>0</v>
      </c>
      <c r="AM761" s="0" t="n">
        <f aca="false">TRUE()</f>
        <v>1</v>
      </c>
      <c r="AN761" s="0" t="n">
        <f aca="false">FALSE()</f>
        <v>0</v>
      </c>
      <c r="AO761" s="0" t="n">
        <f aca="false">FALSE()</f>
        <v>0</v>
      </c>
      <c r="AP761" s="0" t="n">
        <f aca="false">FALSE()</f>
        <v>0</v>
      </c>
      <c r="AQ761" s="380" t="n">
        <v>43524.7361111111</v>
      </c>
      <c r="AR761" s="380" t="n">
        <v>33869.1666666667</v>
      </c>
      <c r="AS761" s="0" t="s">
        <v>8421</v>
      </c>
      <c r="AT761" s="0" t="s">
        <v>2170</v>
      </c>
      <c r="AU761" s="0" t="s">
        <v>2170</v>
      </c>
    </row>
    <row r="762" customFormat="false" ht="15" hidden="true" customHeight="false" outlineLevel="0" collapsed="false">
      <c r="A762" s="0" t="s">
        <v>8422</v>
      </c>
      <c r="B762" s="0" t="s">
        <v>8423</v>
      </c>
      <c r="C762" s="0" t="s">
        <v>8424</v>
      </c>
      <c r="D762" s="0" t="s">
        <v>2297</v>
      </c>
      <c r="E762" s="0" t="s">
        <v>8422</v>
      </c>
      <c r="F762" s="0" t="n">
        <v>1</v>
      </c>
      <c r="G762" s="0" t="s">
        <v>2298</v>
      </c>
      <c r="H762" s="0" t="s">
        <v>2170</v>
      </c>
      <c r="I762" s="0" t="s">
        <v>2170</v>
      </c>
      <c r="J762" s="0" t="s">
        <v>2170</v>
      </c>
      <c r="K762" s="0" t="s">
        <v>2170</v>
      </c>
      <c r="L762" s="0" t="s">
        <v>2170</v>
      </c>
      <c r="M762" s="0" t="s">
        <v>2170</v>
      </c>
      <c r="N762" s="0" t="n">
        <f aca="false">FALSE()</f>
        <v>0</v>
      </c>
      <c r="O762" s="0" t="s">
        <v>8425</v>
      </c>
      <c r="P762" s="0" t="s">
        <v>2300</v>
      </c>
      <c r="Q762" s="380" t="n">
        <v>25569.125</v>
      </c>
      <c r="R762" s="0" t="n">
        <v>74867526</v>
      </c>
      <c r="S762" s="0" t="s">
        <v>2301</v>
      </c>
      <c r="T762" s="0" t="s">
        <v>2302</v>
      </c>
      <c r="U762" s="0" t="s">
        <v>2365</v>
      </c>
      <c r="V762" s="0" t="n">
        <v>300000000</v>
      </c>
      <c r="W762" s="0" t="s">
        <v>2409</v>
      </c>
      <c r="X762" s="0" t="n">
        <v>4</v>
      </c>
      <c r="Y762" s="0" t="n">
        <f aca="false">FALSE()</f>
        <v>0</v>
      </c>
      <c r="Z762" s="0" t="n">
        <f aca="false">FALSE()</f>
        <v>0</v>
      </c>
      <c r="AA762" s="0" t="n">
        <f aca="false">FALSE()</f>
        <v>0</v>
      </c>
      <c r="AB762" s="0" t="n">
        <f aca="false">TRUE()</f>
        <v>1</v>
      </c>
      <c r="AC762" s="0" t="n">
        <v>1</v>
      </c>
      <c r="AD762" s="0" t="s">
        <v>2129</v>
      </c>
      <c r="AE762" s="0" t="n">
        <f aca="false">TRUE()</f>
        <v>1</v>
      </c>
      <c r="AF762" s="0" t="s">
        <v>8426</v>
      </c>
      <c r="AG762" s="0" t="n">
        <v>2</v>
      </c>
      <c r="AH762" s="0" t="s">
        <v>8427</v>
      </c>
      <c r="AI762" s="0" t="s">
        <v>8428</v>
      </c>
      <c r="AJ762" s="0" t="n">
        <v>0</v>
      </c>
      <c r="AK762" s="0" t="s">
        <v>2118</v>
      </c>
      <c r="AL762" s="0" t="n">
        <f aca="false">FALSE()</f>
        <v>0</v>
      </c>
      <c r="AM762" s="0" t="n">
        <f aca="false">TRUE()</f>
        <v>1</v>
      </c>
      <c r="AN762" s="0" t="n">
        <f aca="false">FALSE()</f>
        <v>0</v>
      </c>
      <c r="AO762" s="0" t="n">
        <f aca="false">FALSE()</f>
        <v>0</v>
      </c>
      <c r="AP762" s="0" t="n">
        <f aca="false">FALSE()</f>
        <v>0</v>
      </c>
      <c r="AQ762" s="380" t="n">
        <v>43559.6875</v>
      </c>
      <c r="AR762" s="380" t="n">
        <v>34057.1666666667</v>
      </c>
      <c r="AS762" s="0" t="s">
        <v>8429</v>
      </c>
      <c r="AT762" s="0" t="s">
        <v>2170</v>
      </c>
      <c r="AU762" s="0" t="s">
        <v>2170</v>
      </c>
    </row>
    <row r="763" customFormat="false" ht="15" hidden="true" customHeight="false" outlineLevel="0" collapsed="false">
      <c r="A763" s="0" t="s">
        <v>8430</v>
      </c>
      <c r="B763" s="0" t="s">
        <v>8431</v>
      </c>
      <c r="C763" s="0" t="s">
        <v>8432</v>
      </c>
      <c r="D763" s="0" t="s">
        <v>2297</v>
      </c>
      <c r="E763" s="0" t="s">
        <v>8430</v>
      </c>
      <c r="F763" s="0" t="n">
        <v>1</v>
      </c>
      <c r="G763" s="0" t="s">
        <v>2298</v>
      </c>
      <c r="H763" s="0" t="s">
        <v>2170</v>
      </c>
      <c r="I763" s="0" t="s">
        <v>2170</v>
      </c>
      <c r="J763" s="0" t="s">
        <v>2170</v>
      </c>
      <c r="K763" s="0" t="s">
        <v>2170</v>
      </c>
      <c r="L763" s="0" t="s">
        <v>2170</v>
      </c>
      <c r="M763" s="0" t="s">
        <v>2170</v>
      </c>
      <c r="N763" s="0" t="n">
        <f aca="false">FALSE()</f>
        <v>0</v>
      </c>
      <c r="O763" s="0" t="s">
        <v>8433</v>
      </c>
      <c r="P763" s="0" t="s">
        <v>2300</v>
      </c>
      <c r="Q763" s="380" t="n">
        <v>37784.1666666667</v>
      </c>
      <c r="R763" s="0" t="n">
        <v>26803675</v>
      </c>
      <c r="S763" s="0" t="s">
        <v>2301</v>
      </c>
      <c r="T763" s="0" t="s">
        <v>2302</v>
      </c>
      <c r="U763" s="0" t="s">
        <v>2330</v>
      </c>
      <c r="V763" s="0" t="n">
        <v>120000000</v>
      </c>
      <c r="W763" s="0" t="s">
        <v>2312</v>
      </c>
      <c r="X763" s="0" t="n">
        <v>4</v>
      </c>
      <c r="Y763" s="0" t="n">
        <f aca="false">FALSE()</f>
        <v>0</v>
      </c>
      <c r="Z763" s="0" t="n">
        <f aca="false">FALSE()</f>
        <v>0</v>
      </c>
      <c r="AA763" s="0" t="n">
        <f aca="false">FALSE()</f>
        <v>0</v>
      </c>
      <c r="AB763" s="0" t="n">
        <f aca="false">FALSE()</f>
        <v>0</v>
      </c>
      <c r="AC763" s="0" t="n">
        <v>1</v>
      </c>
      <c r="AD763" s="0" t="s">
        <v>2129</v>
      </c>
      <c r="AE763" s="0" t="n">
        <f aca="false">TRUE()</f>
        <v>1</v>
      </c>
      <c r="AF763" s="0" t="s">
        <v>8434</v>
      </c>
      <c r="AG763" s="0" t="n">
        <v>2</v>
      </c>
      <c r="AH763" s="0" t="s">
        <v>8435</v>
      </c>
      <c r="AI763" s="0" t="s">
        <v>8436</v>
      </c>
      <c r="AJ763" s="0" t="n">
        <v>0</v>
      </c>
      <c r="AK763" s="0" t="s">
        <v>2118</v>
      </c>
      <c r="AL763" s="0" t="n">
        <f aca="false">FALSE()</f>
        <v>0</v>
      </c>
      <c r="AM763" s="0" t="n">
        <f aca="false">TRUE()</f>
        <v>1</v>
      </c>
      <c r="AN763" s="0" t="n">
        <f aca="false">FALSE()</f>
        <v>0</v>
      </c>
      <c r="AO763" s="0" t="n">
        <f aca="false">FALSE()</f>
        <v>0</v>
      </c>
      <c r="AP763" s="0" t="n">
        <f aca="false">TRUE()</f>
        <v>1</v>
      </c>
      <c r="AQ763" s="380" t="n">
        <v>43769.6875</v>
      </c>
      <c r="AR763" s="380" t="n">
        <v>43769.4166666667</v>
      </c>
      <c r="AS763" s="0" t="s">
        <v>8437</v>
      </c>
      <c r="AT763" s="0" t="s">
        <v>2170</v>
      </c>
      <c r="AU763" s="0" t="s">
        <v>2170</v>
      </c>
    </row>
    <row r="764" customFormat="false" ht="15" hidden="true" customHeight="false" outlineLevel="0" collapsed="false">
      <c r="A764" s="0" t="s">
        <v>8438</v>
      </c>
      <c r="B764" s="0" t="s">
        <v>8439</v>
      </c>
      <c r="C764" s="0" t="s">
        <v>8440</v>
      </c>
      <c r="D764" s="0" t="s">
        <v>2297</v>
      </c>
      <c r="E764" s="0" t="s">
        <v>8438</v>
      </c>
      <c r="F764" s="0" t="n">
        <v>1</v>
      </c>
      <c r="G764" s="0" t="s">
        <v>2298</v>
      </c>
      <c r="H764" s="0" t="s">
        <v>2170</v>
      </c>
      <c r="I764" s="0" t="s">
        <v>2170</v>
      </c>
      <c r="J764" s="0" t="s">
        <v>2170</v>
      </c>
      <c r="K764" s="0" t="s">
        <v>2170</v>
      </c>
      <c r="L764" s="0" t="s">
        <v>2170</v>
      </c>
      <c r="M764" s="0" t="s">
        <v>2170</v>
      </c>
      <c r="N764" s="0" t="n">
        <f aca="false">FALSE()</f>
        <v>0</v>
      </c>
      <c r="O764" s="0" t="s">
        <v>8441</v>
      </c>
      <c r="P764" s="0" t="s">
        <v>2300</v>
      </c>
      <c r="Q764" s="380" t="n">
        <v>25569.125</v>
      </c>
      <c r="R764" s="0" t="n">
        <v>162960846</v>
      </c>
      <c r="S764" s="0" t="s">
        <v>2301</v>
      </c>
      <c r="T764" s="0" t="s">
        <v>2302</v>
      </c>
      <c r="U764" s="0" t="s">
        <v>2114</v>
      </c>
      <c r="V764" s="0" t="n">
        <v>0</v>
      </c>
      <c r="W764" s="0" t="s">
        <v>2366</v>
      </c>
      <c r="X764" s="0" t="n">
        <v>4</v>
      </c>
      <c r="Y764" s="0" t="n">
        <f aca="false">FALSE()</f>
        <v>0</v>
      </c>
      <c r="Z764" s="0" t="n">
        <f aca="false">FALSE()</f>
        <v>0</v>
      </c>
      <c r="AA764" s="0" t="n">
        <f aca="false">FALSE()</f>
        <v>0</v>
      </c>
      <c r="AB764" s="0" t="n">
        <f aca="false">TRUE()</f>
        <v>1</v>
      </c>
      <c r="AC764" s="0" t="n">
        <v>1</v>
      </c>
      <c r="AD764" s="0" t="s">
        <v>2129</v>
      </c>
      <c r="AE764" s="0" t="n">
        <f aca="false">TRUE()</f>
        <v>1</v>
      </c>
      <c r="AF764" s="0" t="s">
        <v>8442</v>
      </c>
      <c r="AG764" s="0" t="n">
        <v>2</v>
      </c>
      <c r="AH764" s="0" t="s">
        <v>8443</v>
      </c>
      <c r="AI764" s="0" t="s">
        <v>8444</v>
      </c>
      <c r="AJ764" s="0" t="n">
        <v>0</v>
      </c>
      <c r="AK764" s="0" t="s">
        <v>2118</v>
      </c>
      <c r="AL764" s="0" t="n">
        <f aca="false">FALSE()</f>
        <v>0</v>
      </c>
      <c r="AM764" s="0" t="n">
        <f aca="false">TRUE()</f>
        <v>1</v>
      </c>
      <c r="AN764" s="0" t="n">
        <f aca="false">FALSE()</f>
        <v>0</v>
      </c>
      <c r="AO764" s="0" t="n">
        <f aca="false">FALSE()</f>
        <v>0</v>
      </c>
      <c r="AP764" s="0" t="n">
        <f aca="false">FALSE()</f>
        <v>0</v>
      </c>
      <c r="AQ764" s="380" t="n">
        <v>44169.6805555556</v>
      </c>
      <c r="AR764" s="380" t="n">
        <v>44169.4166666667</v>
      </c>
      <c r="AS764" s="0" t="s">
        <v>8445</v>
      </c>
      <c r="AT764" s="0" t="s">
        <v>2170</v>
      </c>
      <c r="AU764" s="0" t="s">
        <v>2170</v>
      </c>
    </row>
    <row r="765" customFormat="false" ht="15" hidden="true" customHeight="false" outlineLevel="0" collapsed="false">
      <c r="A765" s="0" t="s">
        <v>1321</v>
      </c>
      <c r="B765" s="0" t="s">
        <v>8446</v>
      </c>
      <c r="C765" s="0" t="s">
        <v>1318</v>
      </c>
      <c r="D765" s="0" t="s">
        <v>720</v>
      </c>
      <c r="E765" s="0" t="s">
        <v>1321</v>
      </c>
      <c r="F765" s="0" t="n">
        <v>10000</v>
      </c>
      <c r="G765" s="0" t="s">
        <v>434</v>
      </c>
      <c r="H765" s="0" t="s">
        <v>2170</v>
      </c>
      <c r="I765" s="0" t="s">
        <v>2170</v>
      </c>
      <c r="J765" s="0" t="s">
        <v>2170</v>
      </c>
      <c r="K765" s="0" t="s">
        <v>2170</v>
      </c>
      <c r="L765" s="0" t="s">
        <v>2170</v>
      </c>
      <c r="M765" s="0" t="s">
        <v>2170</v>
      </c>
      <c r="N765" s="0" t="n">
        <f aca="false">FALSE()</f>
        <v>0</v>
      </c>
      <c r="O765" s="0" t="s">
        <v>8447</v>
      </c>
      <c r="P765" s="0" t="s">
        <v>2601</v>
      </c>
      <c r="Q765" s="380" t="n">
        <v>38434.125</v>
      </c>
      <c r="R765" s="0" t="n">
        <v>95785923138</v>
      </c>
      <c r="S765" s="0" t="s">
        <v>601</v>
      </c>
      <c r="T765" s="0" t="s">
        <v>2602</v>
      </c>
      <c r="U765" s="0" t="s">
        <v>2693</v>
      </c>
      <c r="V765" s="0" t="n">
        <v>100000000</v>
      </c>
      <c r="W765" s="0" t="s">
        <v>2892</v>
      </c>
      <c r="X765" s="0" t="n">
        <v>5</v>
      </c>
      <c r="Y765" s="0" t="n">
        <f aca="false">FALSE()</f>
        <v>0</v>
      </c>
      <c r="Z765" s="0" t="n">
        <f aca="false">TRUE()</f>
        <v>1</v>
      </c>
      <c r="AA765" s="0" t="n">
        <f aca="false">TRUE()</f>
        <v>1</v>
      </c>
      <c r="AB765" s="0" t="n">
        <f aca="false">TRUE()</f>
        <v>1</v>
      </c>
      <c r="AC765" s="0" t="n">
        <v>1</v>
      </c>
      <c r="AD765" s="0" t="s">
        <v>6443</v>
      </c>
      <c r="AE765" s="0" t="n">
        <f aca="false">TRUE()</f>
        <v>1</v>
      </c>
      <c r="AF765" s="0" t="s">
        <v>8448</v>
      </c>
      <c r="AG765" s="0" t="n">
        <v>1</v>
      </c>
      <c r="AH765" s="0" t="s">
        <v>8449</v>
      </c>
      <c r="AI765" s="0" t="s">
        <v>8450</v>
      </c>
      <c r="AJ765" s="0" t="n">
        <v>0</v>
      </c>
      <c r="AK765" s="0" t="s">
        <v>2118</v>
      </c>
      <c r="AL765" s="0" t="n">
        <f aca="false">TRUE()</f>
        <v>1</v>
      </c>
      <c r="AM765" s="0" t="n">
        <f aca="false">FALSE()</f>
        <v>0</v>
      </c>
      <c r="AN765" s="0" t="n">
        <f aca="false">TRUE()</f>
        <v>1</v>
      </c>
      <c r="AO765" s="0" t="n">
        <f aca="false">FALSE()</f>
        <v>0</v>
      </c>
      <c r="AP765" s="0" t="n">
        <f aca="false">FALSE()</f>
        <v>0</v>
      </c>
      <c r="AQ765" s="380" t="n">
        <v>43167.0402777778</v>
      </c>
      <c r="AR765" s="380" t="n">
        <v>39695.1666666667</v>
      </c>
      <c r="AS765" s="0" t="s">
        <v>8451</v>
      </c>
      <c r="AT765" s="0" t="s">
        <v>2170</v>
      </c>
      <c r="AU765" s="0" t="s">
        <v>2170</v>
      </c>
    </row>
    <row r="766" customFormat="false" ht="15" hidden="true" customHeight="false" outlineLevel="0" collapsed="false">
      <c r="A766" s="0" t="s">
        <v>8452</v>
      </c>
      <c r="B766" s="0" t="s">
        <v>8453</v>
      </c>
      <c r="C766" s="0" t="s">
        <v>8454</v>
      </c>
      <c r="D766" s="0" t="s">
        <v>2297</v>
      </c>
      <c r="E766" s="0" t="s">
        <v>8452</v>
      </c>
      <c r="F766" s="0" t="n">
        <v>1</v>
      </c>
      <c r="G766" s="0" t="s">
        <v>2298</v>
      </c>
      <c r="H766" s="0" t="s">
        <v>2170</v>
      </c>
      <c r="I766" s="0" t="s">
        <v>2170</v>
      </c>
      <c r="J766" s="0" t="s">
        <v>2170</v>
      </c>
      <c r="K766" s="0" t="s">
        <v>2170</v>
      </c>
      <c r="L766" s="0" t="s">
        <v>2170</v>
      </c>
      <c r="M766" s="0" t="s">
        <v>2170</v>
      </c>
      <c r="N766" s="0" t="n">
        <f aca="false">FALSE()</f>
        <v>0</v>
      </c>
      <c r="O766" s="0" t="s">
        <v>8455</v>
      </c>
      <c r="P766" s="0" t="s">
        <v>2300</v>
      </c>
      <c r="Q766" s="380" t="n">
        <v>16942.1666666667</v>
      </c>
      <c r="R766" s="0" t="n">
        <v>168897488</v>
      </c>
      <c r="S766" s="0" t="s">
        <v>2301</v>
      </c>
      <c r="T766" s="0" t="s">
        <v>2302</v>
      </c>
      <c r="U766" s="0" t="s">
        <v>2116</v>
      </c>
      <c r="V766" s="0" t="n">
        <v>600000000</v>
      </c>
      <c r="W766" s="0" t="s">
        <v>2366</v>
      </c>
      <c r="X766" s="0" t="n">
        <v>4</v>
      </c>
      <c r="Y766" s="0" t="n">
        <f aca="false">FALSE()</f>
        <v>0</v>
      </c>
      <c r="Z766" s="0" t="n">
        <f aca="false">FALSE()</f>
        <v>0</v>
      </c>
      <c r="AA766" s="0" t="n">
        <f aca="false">FALSE()</f>
        <v>0</v>
      </c>
      <c r="AB766" s="0" t="n">
        <f aca="false">TRUE()</f>
        <v>1</v>
      </c>
      <c r="AC766" s="0" t="n">
        <v>1</v>
      </c>
      <c r="AD766" s="0" t="s">
        <v>2129</v>
      </c>
      <c r="AE766" s="0" t="n">
        <f aca="false">TRUE()</f>
        <v>1</v>
      </c>
      <c r="AF766" s="0" t="s">
        <v>8456</v>
      </c>
      <c r="AG766" s="0" t="n">
        <v>2</v>
      </c>
      <c r="AH766" s="0" t="s">
        <v>8457</v>
      </c>
      <c r="AI766" s="0" t="s">
        <v>8458</v>
      </c>
      <c r="AJ766" s="0" t="n">
        <v>0</v>
      </c>
      <c r="AK766" s="0" t="s">
        <v>2118</v>
      </c>
      <c r="AL766" s="0" t="n">
        <f aca="false">FALSE()</f>
        <v>0</v>
      </c>
      <c r="AM766" s="0" t="n">
        <f aca="false">TRUE()</f>
        <v>1</v>
      </c>
      <c r="AN766" s="0" t="n">
        <f aca="false">FALSE()</f>
        <v>0</v>
      </c>
      <c r="AO766" s="0" t="n">
        <f aca="false">FALSE()</f>
        <v>0</v>
      </c>
      <c r="AP766" s="0" t="n">
        <f aca="false">FALSE()</f>
        <v>0</v>
      </c>
      <c r="AQ766" s="380" t="n">
        <v>43123.7291666667</v>
      </c>
      <c r="AR766" s="380" t="n">
        <v>32398.1666666667</v>
      </c>
      <c r="AS766" s="0" t="s">
        <v>8459</v>
      </c>
      <c r="AT766" s="0" t="s">
        <v>2170</v>
      </c>
      <c r="AU766" s="0" t="s">
        <v>2170</v>
      </c>
    </row>
    <row r="767" customFormat="false" ht="15" hidden="true" customHeight="false" outlineLevel="0" collapsed="false">
      <c r="A767" s="0" t="s">
        <v>8460</v>
      </c>
      <c r="B767" s="0" t="s">
        <v>8461</v>
      </c>
      <c r="C767" s="0" t="s">
        <v>8462</v>
      </c>
      <c r="D767" s="0" t="s">
        <v>2297</v>
      </c>
      <c r="E767" s="0" t="s">
        <v>8460</v>
      </c>
      <c r="F767" s="0" t="n">
        <v>1</v>
      </c>
      <c r="G767" s="0" t="s">
        <v>2298</v>
      </c>
      <c r="H767" s="0" t="s">
        <v>2170</v>
      </c>
      <c r="I767" s="0" t="s">
        <v>2170</v>
      </c>
      <c r="J767" s="0" t="s">
        <v>2170</v>
      </c>
      <c r="K767" s="0" t="s">
        <v>2170</v>
      </c>
      <c r="L767" s="0" t="s">
        <v>2170</v>
      </c>
      <c r="M767" s="0" t="s">
        <v>2170</v>
      </c>
      <c r="N767" s="0" t="n">
        <f aca="false">FALSE()</f>
        <v>0</v>
      </c>
      <c r="O767" s="0" t="s">
        <v>8463</v>
      </c>
      <c r="P767" s="0" t="s">
        <v>2300</v>
      </c>
      <c r="Q767" s="380" t="n">
        <v>25569.125</v>
      </c>
      <c r="R767" s="0" t="n">
        <v>146068401</v>
      </c>
      <c r="S767" s="0" t="s">
        <v>2301</v>
      </c>
      <c r="T767" s="0" t="s">
        <v>2302</v>
      </c>
      <c r="U767" s="0" t="s">
        <v>2365</v>
      </c>
      <c r="V767" s="0" t="n">
        <v>600000000</v>
      </c>
      <c r="W767" s="0" t="s">
        <v>2356</v>
      </c>
      <c r="X767" s="0" t="n">
        <v>4</v>
      </c>
      <c r="Y767" s="0" t="n">
        <f aca="false">FALSE()</f>
        <v>0</v>
      </c>
      <c r="Z767" s="0" t="n">
        <f aca="false">FALSE()</f>
        <v>0</v>
      </c>
      <c r="AA767" s="0" t="n">
        <f aca="false">FALSE()</f>
        <v>0</v>
      </c>
      <c r="AB767" s="0" t="n">
        <f aca="false">TRUE()</f>
        <v>1</v>
      </c>
      <c r="AC767" s="0" t="n">
        <v>1</v>
      </c>
      <c r="AD767" s="0" t="s">
        <v>2129</v>
      </c>
      <c r="AE767" s="0" t="n">
        <f aca="false">TRUE()</f>
        <v>1</v>
      </c>
      <c r="AF767" s="0" t="s">
        <v>8464</v>
      </c>
      <c r="AG767" s="0" t="n">
        <v>2</v>
      </c>
      <c r="AH767" s="0" t="s">
        <v>8465</v>
      </c>
      <c r="AI767" s="0" t="s">
        <v>8466</v>
      </c>
      <c r="AJ767" s="0" t="n">
        <v>0</v>
      </c>
      <c r="AK767" s="0" t="s">
        <v>2118</v>
      </c>
      <c r="AL767" s="0" t="n">
        <f aca="false">FALSE()</f>
        <v>0</v>
      </c>
      <c r="AM767" s="0" t="n">
        <f aca="false">TRUE()</f>
        <v>1</v>
      </c>
      <c r="AN767" s="0" t="n">
        <f aca="false">FALSE()</f>
        <v>0</v>
      </c>
      <c r="AO767" s="0" t="n">
        <f aca="false">FALSE()</f>
        <v>0</v>
      </c>
      <c r="AP767" s="0" t="n">
        <f aca="false">FALSE()</f>
        <v>0</v>
      </c>
      <c r="AQ767" s="380" t="n">
        <v>43969.6444444444</v>
      </c>
      <c r="AR767" s="380" t="n">
        <v>43969.4166666667</v>
      </c>
      <c r="AS767" s="0" t="s">
        <v>8467</v>
      </c>
      <c r="AT767" s="0" t="s">
        <v>2170</v>
      </c>
      <c r="AU767" s="0" t="s">
        <v>2170</v>
      </c>
    </row>
    <row r="768" customFormat="false" ht="15" hidden="true" customHeight="false" outlineLevel="0" collapsed="false">
      <c r="A768" s="0" t="s">
        <v>8468</v>
      </c>
      <c r="B768" s="0" t="s">
        <v>8469</v>
      </c>
      <c r="C768" s="0" t="s">
        <v>8470</v>
      </c>
      <c r="D768" s="0" t="s">
        <v>2297</v>
      </c>
      <c r="E768" s="0" t="s">
        <v>8468</v>
      </c>
      <c r="F768" s="0" t="n">
        <v>1</v>
      </c>
      <c r="G768" s="0" t="s">
        <v>2298</v>
      </c>
      <c r="H768" s="0" t="s">
        <v>2170</v>
      </c>
      <c r="I768" s="0" t="s">
        <v>2170</v>
      </c>
      <c r="J768" s="0" t="s">
        <v>2170</v>
      </c>
      <c r="K768" s="0" t="s">
        <v>2170</v>
      </c>
      <c r="L768" s="0" t="s">
        <v>2170</v>
      </c>
      <c r="M768" s="0" t="s">
        <v>2170</v>
      </c>
      <c r="N768" s="0" t="n">
        <f aca="false">FALSE()</f>
        <v>0</v>
      </c>
      <c r="O768" s="0" t="s">
        <v>8471</v>
      </c>
      <c r="P768" s="0" t="s">
        <v>2300</v>
      </c>
      <c r="Q768" s="380" t="n">
        <v>43139.125</v>
      </c>
      <c r="R768" s="0" t="n">
        <v>46780909</v>
      </c>
      <c r="S768" s="0" t="s">
        <v>2301</v>
      </c>
      <c r="T768" s="0" t="s">
        <v>2302</v>
      </c>
      <c r="U768" s="0" t="s">
        <v>2574</v>
      </c>
      <c r="V768" s="0" t="n">
        <v>300000000</v>
      </c>
      <c r="W768" s="0" t="s">
        <v>2366</v>
      </c>
      <c r="X768" s="0" t="n">
        <v>4</v>
      </c>
      <c r="Y768" s="0" t="n">
        <f aca="false">FALSE()</f>
        <v>0</v>
      </c>
      <c r="Z768" s="0" t="n">
        <f aca="false">FALSE()</f>
        <v>0</v>
      </c>
      <c r="AA768" s="0" t="n">
        <f aca="false">FALSE()</f>
        <v>0</v>
      </c>
      <c r="AB768" s="0" t="n">
        <f aca="false">TRUE()</f>
        <v>1</v>
      </c>
      <c r="AC768" s="0" t="n">
        <v>1</v>
      </c>
      <c r="AD768" s="0" t="s">
        <v>2129</v>
      </c>
      <c r="AE768" s="0" t="n">
        <f aca="false">TRUE()</f>
        <v>1</v>
      </c>
      <c r="AF768" s="0" t="s">
        <v>8472</v>
      </c>
      <c r="AG768" s="0" t="n">
        <v>2</v>
      </c>
      <c r="AH768" s="0" t="s">
        <v>8473</v>
      </c>
      <c r="AI768" s="0" t="s">
        <v>8474</v>
      </c>
      <c r="AJ768" s="0" t="n">
        <v>0</v>
      </c>
      <c r="AK768" s="0" t="s">
        <v>2118</v>
      </c>
      <c r="AL768" s="0" t="n">
        <f aca="false">FALSE()</f>
        <v>0</v>
      </c>
      <c r="AM768" s="0" t="n">
        <f aca="false">TRUE()</f>
        <v>1</v>
      </c>
      <c r="AN768" s="0" t="n">
        <f aca="false">FALSE()</f>
        <v>0</v>
      </c>
      <c r="AO768" s="0" t="n">
        <f aca="false">FALSE()</f>
        <v>0</v>
      </c>
      <c r="AP768" s="0" t="n">
        <f aca="false">FALSE()</f>
        <v>0</v>
      </c>
      <c r="AQ768" s="380" t="n">
        <v>43559.6875</v>
      </c>
      <c r="AR768" s="380" t="n">
        <v>43139.125</v>
      </c>
      <c r="AS768" s="0" t="s">
        <v>8475</v>
      </c>
      <c r="AT768" s="0" t="s">
        <v>2170</v>
      </c>
      <c r="AU768" s="0" t="s">
        <v>2170</v>
      </c>
    </row>
    <row r="769" customFormat="false" ht="15" hidden="true" customHeight="false" outlineLevel="0" collapsed="false">
      <c r="A769" s="0" t="s">
        <v>770</v>
      </c>
      <c r="B769" s="0" t="s">
        <v>8476</v>
      </c>
      <c r="C769" s="0" t="s">
        <v>767</v>
      </c>
      <c r="D769" s="0" t="s">
        <v>720</v>
      </c>
      <c r="E769" s="0" t="s">
        <v>770</v>
      </c>
      <c r="F769" s="0" t="n">
        <v>10</v>
      </c>
      <c r="G769" s="0" t="s">
        <v>434</v>
      </c>
      <c r="H769" s="0" t="s">
        <v>2596</v>
      </c>
      <c r="I769" s="0" t="s">
        <v>2596</v>
      </c>
      <c r="J769" s="0" t="s">
        <v>2597</v>
      </c>
      <c r="K769" s="0" t="s">
        <v>2598</v>
      </c>
      <c r="L769" s="0" t="s">
        <v>2599</v>
      </c>
      <c r="M769" s="0" t="s">
        <v>2600</v>
      </c>
      <c r="N769" s="0" t="n">
        <f aca="false">TRUE()</f>
        <v>1</v>
      </c>
      <c r="O769" s="0" t="s">
        <v>8477</v>
      </c>
      <c r="P769" s="0" t="s">
        <v>2601</v>
      </c>
      <c r="Q769" s="380" t="n">
        <v>37482.1666666667</v>
      </c>
      <c r="R769" s="0" t="n">
        <v>7630433826</v>
      </c>
      <c r="S769" s="0" t="s">
        <v>601</v>
      </c>
      <c r="T769" s="0" t="s">
        <v>2602</v>
      </c>
      <c r="U769" s="0" t="s">
        <v>2365</v>
      </c>
      <c r="V769" s="0" t="n">
        <v>8000000</v>
      </c>
      <c r="W769" s="0" t="s">
        <v>8478</v>
      </c>
      <c r="X769" s="0" t="n">
        <v>5</v>
      </c>
      <c r="Y769" s="0" t="n">
        <f aca="false">FALSE()</f>
        <v>0</v>
      </c>
      <c r="Z769" s="0" t="n">
        <f aca="false">TRUE()</f>
        <v>1</v>
      </c>
      <c r="AA769" s="0" t="n">
        <f aca="false">TRUE()</f>
        <v>1</v>
      </c>
      <c r="AB769" s="0" t="n">
        <f aca="false">FALSE()</f>
        <v>0</v>
      </c>
      <c r="AC769" s="0" t="n">
        <v>1</v>
      </c>
      <c r="AD769" s="0" t="s">
        <v>3358</v>
      </c>
      <c r="AE769" s="0" t="n">
        <f aca="false">TRUE()</f>
        <v>1</v>
      </c>
      <c r="AF769" s="0" t="s">
        <v>8479</v>
      </c>
      <c r="AG769" s="0" t="n">
        <v>1</v>
      </c>
      <c r="AH769" s="0" t="s">
        <v>8480</v>
      </c>
      <c r="AI769" s="0" t="s">
        <v>8481</v>
      </c>
      <c r="AJ769" s="0" t="n">
        <v>0</v>
      </c>
      <c r="AK769" s="0" t="s">
        <v>2118</v>
      </c>
      <c r="AL769" s="0" t="n">
        <f aca="false">TRUE()</f>
        <v>1</v>
      </c>
      <c r="AM769" s="0" t="n">
        <f aca="false">FALSE()</f>
        <v>0</v>
      </c>
      <c r="AN769" s="0" t="n">
        <f aca="false">TRUE()</f>
        <v>1</v>
      </c>
      <c r="AO769" s="0" t="n">
        <f aca="false">FALSE()</f>
        <v>0</v>
      </c>
      <c r="AP769" s="0" t="n">
        <f aca="false">FALSE()</f>
        <v>0</v>
      </c>
      <c r="AQ769" s="380" t="n">
        <v>43166.8979166667</v>
      </c>
      <c r="AR769" s="380" t="n">
        <v>39275.1666666667</v>
      </c>
      <c r="AS769" s="0" t="s">
        <v>8482</v>
      </c>
      <c r="AT769" s="0" t="s">
        <v>2597</v>
      </c>
      <c r="AU769" s="0" t="s">
        <v>2598</v>
      </c>
    </row>
    <row r="770" customFormat="false" ht="15" hidden="true" customHeight="false" outlineLevel="0" collapsed="false">
      <c r="A770" s="0" t="s">
        <v>8483</v>
      </c>
      <c r="B770" s="0" t="s">
        <v>8484</v>
      </c>
      <c r="C770" s="0" t="s">
        <v>8485</v>
      </c>
      <c r="D770" s="0" t="s">
        <v>2297</v>
      </c>
      <c r="E770" s="0" t="s">
        <v>8483</v>
      </c>
      <c r="F770" s="0" t="n">
        <v>1</v>
      </c>
      <c r="G770" s="0" t="s">
        <v>2298</v>
      </c>
      <c r="H770" s="0" t="s">
        <v>2170</v>
      </c>
      <c r="I770" s="0" t="s">
        <v>2170</v>
      </c>
      <c r="J770" s="0" t="s">
        <v>2170</v>
      </c>
      <c r="K770" s="0" t="s">
        <v>2170</v>
      </c>
      <c r="L770" s="0" t="s">
        <v>2170</v>
      </c>
      <c r="M770" s="0" t="s">
        <v>2170</v>
      </c>
      <c r="N770" s="0" t="n">
        <f aca="false">FALSE()</f>
        <v>0</v>
      </c>
      <c r="O770" s="0" t="s">
        <v>8486</v>
      </c>
      <c r="P770" s="0" t="s">
        <v>2300</v>
      </c>
      <c r="Q770" s="380" t="n">
        <v>41578.1666666667</v>
      </c>
      <c r="R770" s="0" t="n">
        <v>39132236</v>
      </c>
      <c r="S770" s="0" t="s">
        <v>2301</v>
      </c>
      <c r="T770" s="0" t="s">
        <v>2302</v>
      </c>
      <c r="U770" s="0" t="s">
        <v>2451</v>
      </c>
      <c r="V770" s="0" t="n">
        <v>150000000</v>
      </c>
      <c r="W770" s="0" t="s">
        <v>2321</v>
      </c>
      <c r="X770" s="0" t="n">
        <v>4</v>
      </c>
      <c r="Y770" s="0" t="n">
        <f aca="false">FALSE()</f>
        <v>0</v>
      </c>
      <c r="Z770" s="0" t="n">
        <f aca="false">FALSE()</f>
        <v>0</v>
      </c>
      <c r="AA770" s="0" t="n">
        <f aca="false">FALSE()</f>
        <v>0</v>
      </c>
      <c r="AB770" s="0" t="n">
        <f aca="false">TRUE()</f>
        <v>1</v>
      </c>
      <c r="AC770" s="0" t="n">
        <v>1</v>
      </c>
      <c r="AD770" s="0" t="s">
        <v>2129</v>
      </c>
      <c r="AE770" s="0" t="n">
        <f aca="false">TRUE()</f>
        <v>1</v>
      </c>
      <c r="AF770" s="0" t="s">
        <v>8487</v>
      </c>
      <c r="AG770" s="0" t="n">
        <v>2</v>
      </c>
      <c r="AH770" s="0" t="s">
        <v>8488</v>
      </c>
      <c r="AI770" s="0" t="s">
        <v>8489</v>
      </c>
      <c r="AJ770" s="0" t="n">
        <v>0</v>
      </c>
      <c r="AK770" s="0" t="s">
        <v>2118</v>
      </c>
      <c r="AL770" s="0" t="n">
        <f aca="false">FALSE()</f>
        <v>0</v>
      </c>
      <c r="AM770" s="0" t="n">
        <f aca="false">TRUE()</f>
        <v>1</v>
      </c>
      <c r="AN770" s="0" t="n">
        <f aca="false">FALSE()</f>
        <v>0</v>
      </c>
      <c r="AO770" s="0" t="n">
        <f aca="false">FALSE()</f>
        <v>0</v>
      </c>
      <c r="AP770" s="0" t="n">
        <f aca="false">FALSE()</f>
        <v>0</v>
      </c>
      <c r="AQ770" s="380" t="n">
        <v>43769.6944444445</v>
      </c>
      <c r="AR770" s="380" t="n">
        <v>43769.4166666667</v>
      </c>
      <c r="AS770" s="0" t="s">
        <v>8490</v>
      </c>
      <c r="AT770" s="0" t="s">
        <v>2170</v>
      </c>
      <c r="AU770" s="0" t="s">
        <v>2170</v>
      </c>
    </row>
    <row r="771" customFormat="false" ht="15" hidden="true" customHeight="false" outlineLevel="0" collapsed="false">
      <c r="A771" s="0" t="s">
        <v>8491</v>
      </c>
      <c r="B771" s="0" t="s">
        <v>8492</v>
      </c>
      <c r="C771" s="0" t="s">
        <v>8493</v>
      </c>
      <c r="D771" s="0" t="s">
        <v>2297</v>
      </c>
      <c r="E771" s="0" t="s">
        <v>8491</v>
      </c>
      <c r="F771" s="0" t="n">
        <v>1</v>
      </c>
      <c r="G771" s="0" t="s">
        <v>2298</v>
      </c>
      <c r="H771" s="0" t="s">
        <v>2170</v>
      </c>
      <c r="I771" s="0" t="s">
        <v>2170</v>
      </c>
      <c r="J771" s="0" t="s">
        <v>2170</v>
      </c>
      <c r="K771" s="0" t="s">
        <v>2170</v>
      </c>
      <c r="L771" s="0" t="s">
        <v>2170</v>
      </c>
      <c r="M771" s="0" t="s">
        <v>2170</v>
      </c>
      <c r="N771" s="0" t="n">
        <f aca="false">FALSE()</f>
        <v>0</v>
      </c>
      <c r="O771" s="0" t="s">
        <v>8494</v>
      </c>
      <c r="P771" s="0" t="s">
        <v>2300</v>
      </c>
      <c r="Q771" s="380" t="n">
        <v>25569.125</v>
      </c>
      <c r="R771" s="0" t="n">
        <v>150066381</v>
      </c>
      <c r="S771" s="0" t="s">
        <v>2301</v>
      </c>
      <c r="T771" s="0" t="s">
        <v>2302</v>
      </c>
      <c r="U771" s="0" t="s">
        <v>2451</v>
      </c>
      <c r="V771" s="0" t="n">
        <v>510587500</v>
      </c>
      <c r="W771" s="0" t="s">
        <v>2366</v>
      </c>
      <c r="X771" s="0" t="n">
        <v>4</v>
      </c>
      <c r="Y771" s="0" t="n">
        <f aca="false">FALSE()</f>
        <v>0</v>
      </c>
      <c r="Z771" s="0" t="n">
        <f aca="false">FALSE()</f>
        <v>0</v>
      </c>
      <c r="AA771" s="0" t="n">
        <f aca="false">FALSE()</f>
        <v>0</v>
      </c>
      <c r="AB771" s="0" t="n">
        <f aca="false">TRUE()</f>
        <v>1</v>
      </c>
      <c r="AC771" s="0" t="n">
        <v>1</v>
      </c>
      <c r="AD771" s="0" t="s">
        <v>2129</v>
      </c>
      <c r="AE771" s="0" t="n">
        <f aca="false">TRUE()</f>
        <v>1</v>
      </c>
      <c r="AF771" s="0" t="s">
        <v>8495</v>
      </c>
      <c r="AG771" s="0" t="n">
        <v>2</v>
      </c>
      <c r="AH771" s="0" t="s">
        <v>8496</v>
      </c>
      <c r="AI771" s="0" t="s">
        <v>8497</v>
      </c>
      <c r="AJ771" s="0" t="n">
        <v>0</v>
      </c>
      <c r="AK771" s="0" t="s">
        <v>2118</v>
      </c>
      <c r="AL771" s="0" t="n">
        <f aca="false">FALSE()</f>
        <v>0</v>
      </c>
      <c r="AM771" s="0" t="n">
        <f aca="false">TRUE()</f>
        <v>1</v>
      </c>
      <c r="AN771" s="0" t="n">
        <f aca="false">FALSE()</f>
        <v>0</v>
      </c>
      <c r="AO771" s="0" t="n">
        <f aca="false">FALSE()</f>
        <v>0</v>
      </c>
      <c r="AP771" s="0" t="n">
        <f aca="false">FALSE()</f>
        <v>0</v>
      </c>
      <c r="AQ771" s="380" t="n">
        <v>43123.7305555556</v>
      </c>
      <c r="AR771" s="380" t="n">
        <v>34537.1666666667</v>
      </c>
      <c r="AS771" s="0" t="s">
        <v>8498</v>
      </c>
      <c r="AT771" s="0" t="s">
        <v>2170</v>
      </c>
      <c r="AU771" s="0" t="s">
        <v>2170</v>
      </c>
    </row>
    <row r="772" customFormat="false" ht="15" hidden="true" customHeight="false" outlineLevel="0" collapsed="false">
      <c r="A772" s="0" t="s">
        <v>8499</v>
      </c>
      <c r="B772" s="0" t="s">
        <v>8500</v>
      </c>
      <c r="C772" s="0" t="s">
        <v>8501</v>
      </c>
      <c r="D772" s="0" t="s">
        <v>2297</v>
      </c>
      <c r="E772" s="0" t="s">
        <v>8499</v>
      </c>
      <c r="F772" s="0" t="n">
        <v>1</v>
      </c>
      <c r="G772" s="0" t="s">
        <v>2298</v>
      </c>
      <c r="H772" s="0" t="s">
        <v>2170</v>
      </c>
      <c r="I772" s="0" t="s">
        <v>2170</v>
      </c>
      <c r="J772" s="0" t="s">
        <v>2170</v>
      </c>
      <c r="K772" s="0" t="s">
        <v>2170</v>
      </c>
      <c r="L772" s="0" t="s">
        <v>2170</v>
      </c>
      <c r="M772" s="0" t="s">
        <v>2170</v>
      </c>
      <c r="N772" s="0" t="n">
        <f aca="false">FALSE()</f>
        <v>0</v>
      </c>
      <c r="O772" s="0" t="s">
        <v>8502</v>
      </c>
      <c r="P772" s="0" t="s">
        <v>2300</v>
      </c>
      <c r="Q772" s="380" t="n">
        <v>25569.125</v>
      </c>
      <c r="R772" s="0" t="n">
        <v>37559466</v>
      </c>
      <c r="S772" s="0" t="s">
        <v>2301</v>
      </c>
      <c r="T772" s="0" t="s">
        <v>2302</v>
      </c>
      <c r="U772" s="0" t="s">
        <v>2451</v>
      </c>
      <c r="V772" s="0" t="n">
        <v>70000000</v>
      </c>
      <c r="W772" s="0" t="s">
        <v>2321</v>
      </c>
      <c r="X772" s="0" t="n">
        <v>4</v>
      </c>
      <c r="Y772" s="0" t="n">
        <f aca="false">FALSE()</f>
        <v>0</v>
      </c>
      <c r="Z772" s="0" t="n">
        <f aca="false">FALSE()</f>
        <v>0</v>
      </c>
      <c r="AA772" s="0" t="n">
        <f aca="false">FALSE()</f>
        <v>0</v>
      </c>
      <c r="AB772" s="0" t="n">
        <f aca="false">TRUE()</f>
        <v>1</v>
      </c>
      <c r="AC772" s="0" t="n">
        <v>1</v>
      </c>
      <c r="AD772" s="0" t="s">
        <v>2129</v>
      </c>
      <c r="AE772" s="0" t="n">
        <f aca="false">TRUE()</f>
        <v>1</v>
      </c>
      <c r="AF772" s="0" t="s">
        <v>8503</v>
      </c>
      <c r="AG772" s="0" t="n">
        <v>2</v>
      </c>
      <c r="AH772" s="0" t="s">
        <v>8504</v>
      </c>
      <c r="AI772" s="0" t="s">
        <v>8505</v>
      </c>
      <c r="AJ772" s="0" t="n">
        <v>0</v>
      </c>
      <c r="AK772" s="0" t="s">
        <v>2118</v>
      </c>
      <c r="AL772" s="0" t="n">
        <f aca="false">FALSE()</f>
        <v>0</v>
      </c>
      <c r="AM772" s="0" t="n">
        <f aca="false">TRUE()</f>
        <v>1</v>
      </c>
      <c r="AN772" s="0" t="n">
        <f aca="false">FALSE()</f>
        <v>0</v>
      </c>
      <c r="AO772" s="0" t="n">
        <f aca="false">FALSE()</f>
        <v>0</v>
      </c>
      <c r="AP772" s="0" t="n">
        <f aca="false">FALSE()</f>
        <v>0</v>
      </c>
      <c r="AQ772" s="380" t="n">
        <v>44169.7291666667</v>
      </c>
      <c r="AR772" s="380" t="n">
        <v>44169.4166666667</v>
      </c>
      <c r="AS772" s="0" t="s">
        <v>8506</v>
      </c>
      <c r="AT772" s="0" t="s">
        <v>2170</v>
      </c>
      <c r="AU772" s="0" t="s">
        <v>2170</v>
      </c>
    </row>
    <row r="773" customFormat="false" ht="15" hidden="true" customHeight="false" outlineLevel="0" collapsed="false">
      <c r="A773" s="0" t="s">
        <v>8507</v>
      </c>
      <c r="B773" s="0" t="s">
        <v>8508</v>
      </c>
      <c r="C773" s="0" t="s">
        <v>8509</v>
      </c>
      <c r="D773" s="0" t="s">
        <v>2297</v>
      </c>
      <c r="E773" s="0" t="s">
        <v>8507</v>
      </c>
      <c r="F773" s="0" t="n">
        <v>1</v>
      </c>
      <c r="G773" s="0" t="s">
        <v>2298</v>
      </c>
      <c r="H773" s="0" t="s">
        <v>2170</v>
      </c>
      <c r="I773" s="0" t="s">
        <v>2170</v>
      </c>
      <c r="J773" s="0" t="s">
        <v>2170</v>
      </c>
      <c r="K773" s="0" t="s">
        <v>2170</v>
      </c>
      <c r="L773" s="0" t="s">
        <v>2170</v>
      </c>
      <c r="M773" s="0" t="s">
        <v>2170</v>
      </c>
      <c r="N773" s="0" t="n">
        <f aca="false">FALSE()</f>
        <v>0</v>
      </c>
      <c r="O773" s="0" t="s">
        <v>8510</v>
      </c>
      <c r="P773" s="0" t="s">
        <v>2300</v>
      </c>
      <c r="Q773" s="380" t="n">
        <v>25569.125</v>
      </c>
      <c r="R773" s="0" t="n">
        <v>206161694</v>
      </c>
      <c r="S773" s="0" t="s">
        <v>2301</v>
      </c>
      <c r="T773" s="0" t="s">
        <v>2302</v>
      </c>
      <c r="U773" s="0" t="s">
        <v>610</v>
      </c>
      <c r="V773" s="0" t="n">
        <v>350000000</v>
      </c>
      <c r="W773" s="0" t="s">
        <v>2366</v>
      </c>
      <c r="X773" s="0" t="n">
        <v>4</v>
      </c>
      <c r="Y773" s="0" t="n">
        <f aca="false">FALSE()</f>
        <v>0</v>
      </c>
      <c r="Z773" s="0" t="n">
        <f aca="false">FALSE()</f>
        <v>0</v>
      </c>
      <c r="AA773" s="0" t="n">
        <f aca="false">FALSE()</f>
        <v>0</v>
      </c>
      <c r="AB773" s="0" t="n">
        <f aca="false">TRUE()</f>
        <v>1</v>
      </c>
      <c r="AC773" s="0" t="n">
        <v>1</v>
      </c>
      <c r="AD773" s="0" t="s">
        <v>2129</v>
      </c>
      <c r="AE773" s="0" t="n">
        <f aca="false">TRUE()</f>
        <v>1</v>
      </c>
      <c r="AF773" s="0" t="s">
        <v>8511</v>
      </c>
      <c r="AG773" s="0" t="n">
        <v>2</v>
      </c>
      <c r="AH773" s="0" t="s">
        <v>8512</v>
      </c>
      <c r="AI773" s="0" t="s">
        <v>8513</v>
      </c>
      <c r="AJ773" s="0" t="n">
        <v>0</v>
      </c>
      <c r="AK773" s="0" t="s">
        <v>2118</v>
      </c>
      <c r="AL773" s="0" t="n">
        <f aca="false">FALSE()</f>
        <v>0</v>
      </c>
      <c r="AM773" s="0" t="n">
        <f aca="false">TRUE()</f>
        <v>1</v>
      </c>
      <c r="AN773" s="0" t="n">
        <f aca="false">FALSE()</f>
        <v>0</v>
      </c>
      <c r="AO773" s="0" t="n">
        <f aca="false">FALSE()</f>
        <v>0</v>
      </c>
      <c r="AP773" s="0" t="n">
        <f aca="false">FALSE()</f>
        <v>0</v>
      </c>
      <c r="AQ773" s="380" t="n">
        <v>43123.7319444444</v>
      </c>
      <c r="AR773" s="380" t="n">
        <v>32398.1666666667</v>
      </c>
      <c r="AS773" s="0" t="s">
        <v>8514</v>
      </c>
      <c r="AT773" s="0" t="s">
        <v>2170</v>
      </c>
      <c r="AU773" s="0" t="s">
        <v>2170</v>
      </c>
    </row>
    <row r="774" customFormat="false" ht="15" hidden="true" customHeight="false" outlineLevel="0" collapsed="false">
      <c r="A774" s="0" t="s">
        <v>8515</v>
      </c>
      <c r="B774" s="0" t="s">
        <v>8516</v>
      </c>
      <c r="C774" s="0" t="s">
        <v>8517</v>
      </c>
      <c r="D774" s="0" t="s">
        <v>2297</v>
      </c>
      <c r="E774" s="0" t="s">
        <v>8515</v>
      </c>
      <c r="F774" s="0" t="n">
        <v>1</v>
      </c>
      <c r="G774" s="0" t="s">
        <v>2298</v>
      </c>
      <c r="H774" s="0" t="s">
        <v>2170</v>
      </c>
      <c r="I774" s="0" t="s">
        <v>2170</v>
      </c>
      <c r="J774" s="0" t="s">
        <v>2170</v>
      </c>
      <c r="K774" s="0" t="s">
        <v>2170</v>
      </c>
      <c r="L774" s="0" t="s">
        <v>2170</v>
      </c>
      <c r="M774" s="0" t="s">
        <v>2170</v>
      </c>
      <c r="N774" s="0" t="n">
        <f aca="false">FALSE()</f>
        <v>0</v>
      </c>
      <c r="O774" s="0" t="s">
        <v>8518</v>
      </c>
      <c r="P774" s="0" t="s">
        <v>2300</v>
      </c>
      <c r="Q774" s="380" t="n">
        <v>34277.125</v>
      </c>
      <c r="R774" s="0" t="n">
        <v>32202885</v>
      </c>
      <c r="S774" s="0" t="s">
        <v>2301</v>
      </c>
      <c r="T774" s="0" t="s">
        <v>2302</v>
      </c>
      <c r="U774" s="0" t="s">
        <v>2115</v>
      </c>
      <c r="V774" s="0" t="n">
        <v>50000000</v>
      </c>
      <c r="W774" s="0" t="s">
        <v>2366</v>
      </c>
      <c r="X774" s="0" t="n">
        <v>4</v>
      </c>
      <c r="Y774" s="0" t="n">
        <f aca="false">FALSE()</f>
        <v>0</v>
      </c>
      <c r="Z774" s="0" t="n">
        <f aca="false">FALSE()</f>
        <v>0</v>
      </c>
      <c r="AA774" s="0" t="n">
        <f aca="false">FALSE()</f>
        <v>0</v>
      </c>
      <c r="AB774" s="0" t="n">
        <f aca="false">FALSE()</f>
        <v>0</v>
      </c>
      <c r="AC774" s="0" t="n">
        <v>1</v>
      </c>
      <c r="AD774" s="0" t="s">
        <v>2129</v>
      </c>
      <c r="AE774" s="0" t="n">
        <f aca="false">TRUE()</f>
        <v>1</v>
      </c>
      <c r="AF774" s="0" t="s">
        <v>8519</v>
      </c>
      <c r="AG774" s="0" t="n">
        <v>2</v>
      </c>
      <c r="AH774" s="0" t="s">
        <v>8520</v>
      </c>
      <c r="AI774" s="0" t="s">
        <v>8521</v>
      </c>
      <c r="AJ774" s="0" t="n">
        <v>0</v>
      </c>
      <c r="AK774" s="0" t="s">
        <v>2118</v>
      </c>
      <c r="AL774" s="0" t="n">
        <f aca="false">FALSE()</f>
        <v>0</v>
      </c>
      <c r="AM774" s="0" t="n">
        <f aca="false">TRUE()</f>
        <v>1</v>
      </c>
      <c r="AN774" s="0" t="n">
        <f aca="false">FALSE()</f>
        <v>0</v>
      </c>
      <c r="AO774" s="0" t="n">
        <f aca="false">FALSE()</f>
        <v>0</v>
      </c>
      <c r="AP774" s="0" t="n">
        <f aca="false">FALSE()</f>
        <v>0</v>
      </c>
      <c r="AQ774" s="380" t="n">
        <v>43627.6875</v>
      </c>
      <c r="AR774" s="380" t="n">
        <v>34278.125</v>
      </c>
      <c r="AS774" s="0" t="s">
        <v>8522</v>
      </c>
      <c r="AT774" s="0" t="s">
        <v>2170</v>
      </c>
      <c r="AU774" s="0" t="s">
        <v>2170</v>
      </c>
    </row>
    <row r="775" customFormat="false" ht="15" hidden="true" customHeight="false" outlineLevel="0" collapsed="false">
      <c r="A775" s="0" t="s">
        <v>8523</v>
      </c>
      <c r="B775" s="0" t="s">
        <v>8524</v>
      </c>
      <c r="C775" s="0" t="s">
        <v>8525</v>
      </c>
      <c r="D775" s="0" t="s">
        <v>2297</v>
      </c>
      <c r="E775" s="0" t="s">
        <v>8523</v>
      </c>
      <c r="F775" s="0" t="n">
        <v>1</v>
      </c>
      <c r="G775" s="0" t="s">
        <v>2298</v>
      </c>
      <c r="H775" s="0" t="s">
        <v>2170</v>
      </c>
      <c r="I775" s="0" t="s">
        <v>2170</v>
      </c>
      <c r="J775" s="0" t="s">
        <v>2170</v>
      </c>
      <c r="K775" s="0" t="s">
        <v>2170</v>
      </c>
      <c r="L775" s="0" t="s">
        <v>2170</v>
      </c>
      <c r="M775" s="0" t="s">
        <v>2170</v>
      </c>
      <c r="N775" s="0" t="n">
        <f aca="false">FALSE()</f>
        <v>0</v>
      </c>
      <c r="O775" s="0" t="s">
        <v>8526</v>
      </c>
      <c r="P775" s="0" t="s">
        <v>2300</v>
      </c>
      <c r="Q775" s="380" t="n">
        <v>41851.1666666667</v>
      </c>
      <c r="R775" s="0" t="n">
        <v>153947620</v>
      </c>
      <c r="S775" s="0" t="s">
        <v>2301</v>
      </c>
      <c r="T775" s="0" t="s">
        <v>2302</v>
      </c>
      <c r="U775" s="0" t="s">
        <v>2115</v>
      </c>
      <c r="V775" s="0" t="n">
        <v>300000000</v>
      </c>
      <c r="W775" s="0" t="s">
        <v>2366</v>
      </c>
      <c r="X775" s="0" t="n">
        <v>4</v>
      </c>
      <c r="Y775" s="0" t="n">
        <f aca="false">FALSE()</f>
        <v>0</v>
      </c>
      <c r="Z775" s="0" t="n">
        <f aca="false">FALSE()</f>
        <v>0</v>
      </c>
      <c r="AA775" s="0" t="n">
        <f aca="false">FALSE()</f>
        <v>0</v>
      </c>
      <c r="AB775" s="0" t="n">
        <f aca="false">TRUE()</f>
        <v>1</v>
      </c>
      <c r="AC775" s="0" t="n">
        <v>1</v>
      </c>
      <c r="AD775" s="0" t="s">
        <v>2129</v>
      </c>
      <c r="AE775" s="0" t="n">
        <f aca="false">TRUE()</f>
        <v>1</v>
      </c>
      <c r="AF775" s="0" t="s">
        <v>8527</v>
      </c>
      <c r="AG775" s="0" t="n">
        <v>2</v>
      </c>
      <c r="AH775" s="0" t="s">
        <v>8528</v>
      </c>
      <c r="AI775" s="0" t="s">
        <v>8529</v>
      </c>
      <c r="AJ775" s="0" t="n">
        <v>0</v>
      </c>
      <c r="AK775" s="0" t="s">
        <v>2118</v>
      </c>
      <c r="AL775" s="0" t="n">
        <f aca="false">FALSE()</f>
        <v>0</v>
      </c>
      <c r="AM775" s="0" t="n">
        <f aca="false">TRUE()</f>
        <v>1</v>
      </c>
      <c r="AN775" s="0" t="n">
        <f aca="false">FALSE()</f>
        <v>0</v>
      </c>
      <c r="AO775" s="0" t="n">
        <f aca="false">FALSE()</f>
        <v>0</v>
      </c>
      <c r="AP775" s="0" t="n">
        <f aca="false">FALSE()</f>
        <v>0</v>
      </c>
      <c r="AQ775" s="380" t="n">
        <v>43769.6909722222</v>
      </c>
      <c r="AR775" s="380" t="n">
        <v>43769.4166666667</v>
      </c>
      <c r="AS775" s="0" t="s">
        <v>8530</v>
      </c>
      <c r="AT775" s="0" t="s">
        <v>2170</v>
      </c>
      <c r="AU775" s="0" t="s">
        <v>2170</v>
      </c>
    </row>
    <row r="776" customFormat="false" ht="15" hidden="true" customHeight="false" outlineLevel="0" collapsed="false">
      <c r="A776" s="0" t="s">
        <v>8531</v>
      </c>
      <c r="B776" s="0" t="s">
        <v>8532</v>
      </c>
      <c r="C776" s="0" t="s">
        <v>8533</v>
      </c>
      <c r="D776" s="0" t="s">
        <v>2297</v>
      </c>
      <c r="E776" s="0" t="s">
        <v>8531</v>
      </c>
      <c r="F776" s="0" t="n">
        <v>1</v>
      </c>
      <c r="G776" s="0" t="s">
        <v>2298</v>
      </c>
      <c r="H776" s="0" t="s">
        <v>2170</v>
      </c>
      <c r="I776" s="0" t="s">
        <v>2170</v>
      </c>
      <c r="J776" s="0" t="s">
        <v>2170</v>
      </c>
      <c r="K776" s="0" t="s">
        <v>2170</v>
      </c>
      <c r="L776" s="0" t="s">
        <v>2170</v>
      </c>
      <c r="M776" s="0" t="s">
        <v>2170</v>
      </c>
      <c r="N776" s="0" t="n">
        <f aca="false">FALSE()</f>
        <v>0</v>
      </c>
      <c r="O776" s="0" t="s">
        <v>8534</v>
      </c>
      <c r="P776" s="0" t="s">
        <v>2300</v>
      </c>
      <c r="Q776" s="380" t="n">
        <v>25569.125</v>
      </c>
      <c r="R776" s="0" t="n">
        <v>647457831</v>
      </c>
      <c r="S776" s="0" t="s">
        <v>2301</v>
      </c>
      <c r="T776" s="0" t="s">
        <v>2302</v>
      </c>
      <c r="U776" s="0" t="s">
        <v>2115</v>
      </c>
      <c r="V776" s="0" t="n">
        <v>1750000000</v>
      </c>
      <c r="W776" s="0" t="s">
        <v>2366</v>
      </c>
      <c r="X776" s="0" t="n">
        <v>4</v>
      </c>
      <c r="Y776" s="0" t="n">
        <f aca="false">FALSE()</f>
        <v>0</v>
      </c>
      <c r="Z776" s="0" t="n">
        <f aca="false">FALSE()</f>
        <v>0</v>
      </c>
      <c r="AA776" s="0" t="n">
        <f aca="false">FALSE()</f>
        <v>0</v>
      </c>
      <c r="AB776" s="0" t="n">
        <f aca="false">TRUE()</f>
        <v>1</v>
      </c>
      <c r="AC776" s="0" t="n">
        <v>1</v>
      </c>
      <c r="AD776" s="0" t="s">
        <v>2129</v>
      </c>
      <c r="AE776" s="0" t="n">
        <f aca="false">TRUE()</f>
        <v>1</v>
      </c>
      <c r="AF776" s="0" t="s">
        <v>8535</v>
      </c>
      <c r="AG776" s="0" t="n">
        <v>2</v>
      </c>
      <c r="AH776" s="0" t="s">
        <v>8536</v>
      </c>
      <c r="AI776" s="0" t="s">
        <v>8537</v>
      </c>
      <c r="AJ776" s="0" t="n">
        <v>0</v>
      </c>
      <c r="AK776" s="0" t="s">
        <v>2118</v>
      </c>
      <c r="AL776" s="0" t="n">
        <f aca="false">FALSE()</f>
        <v>0</v>
      </c>
      <c r="AM776" s="0" t="n">
        <f aca="false">TRUE()</f>
        <v>1</v>
      </c>
      <c r="AN776" s="0" t="n">
        <f aca="false">FALSE()</f>
        <v>0</v>
      </c>
      <c r="AO776" s="0" t="n">
        <f aca="false">FALSE()</f>
        <v>0</v>
      </c>
      <c r="AP776" s="0" t="n">
        <f aca="false">TRUE()</f>
        <v>1</v>
      </c>
      <c r="AQ776" s="380" t="n">
        <v>43123.6993055556</v>
      </c>
      <c r="AR776" s="380" t="n">
        <v>41617.1666666667</v>
      </c>
      <c r="AS776" s="0" t="s">
        <v>8538</v>
      </c>
      <c r="AT776" s="0" t="s">
        <v>2170</v>
      </c>
      <c r="AU776" s="0" t="s">
        <v>2170</v>
      </c>
    </row>
    <row r="777" customFormat="false" ht="15" hidden="false" customHeight="false" outlineLevel="0" collapsed="false">
      <c r="A777" s="0" t="s">
        <v>8539</v>
      </c>
      <c r="B777" s="0" t="s">
        <v>8540</v>
      </c>
      <c r="C777" s="0" t="s">
        <v>8541</v>
      </c>
      <c r="D777" s="0" t="s">
        <v>2736</v>
      </c>
      <c r="E777" s="0" t="s">
        <v>8539</v>
      </c>
      <c r="F777" s="0" t="n">
        <v>1</v>
      </c>
      <c r="G777" s="0" t="s">
        <v>2298</v>
      </c>
      <c r="H777" s="0" t="s">
        <v>2170</v>
      </c>
      <c r="I777" s="0" t="s">
        <v>2170</v>
      </c>
      <c r="J777" s="0" t="s">
        <v>2170</v>
      </c>
      <c r="K777" s="0" t="s">
        <v>2170</v>
      </c>
      <c r="L777" s="0" t="s">
        <v>2170</v>
      </c>
      <c r="M777" s="0" t="s">
        <v>2170</v>
      </c>
      <c r="N777" s="0" t="n">
        <f aca="false">FALSE()</f>
        <v>0</v>
      </c>
      <c r="O777" s="0" t="s">
        <v>8542</v>
      </c>
      <c r="P777" s="0" t="s">
        <v>2300</v>
      </c>
      <c r="Q777" s="380" t="n">
        <v>25569.125</v>
      </c>
      <c r="R777" s="0" t="n">
        <v>50635720</v>
      </c>
      <c r="S777" s="0" t="s">
        <v>601</v>
      </c>
      <c r="T777" s="0" t="s">
        <v>2602</v>
      </c>
      <c r="U777" s="0" t="s">
        <v>2116</v>
      </c>
      <c r="V777" s="0" t="n">
        <v>0</v>
      </c>
      <c r="W777" s="0" t="s">
        <v>2356</v>
      </c>
      <c r="X777" s="0" t="n">
        <v>1</v>
      </c>
      <c r="Y777" s="0" t="n">
        <f aca="false">FALSE()</f>
        <v>0</v>
      </c>
      <c r="Z777" s="0" t="n">
        <f aca="false">FALSE()</f>
        <v>0</v>
      </c>
      <c r="AA777" s="0" t="n">
        <f aca="false">FALSE()</f>
        <v>0</v>
      </c>
      <c r="AB777" s="0" t="n">
        <f aca="false">TRUE()</f>
        <v>1</v>
      </c>
      <c r="AC777" s="0" t="n">
        <v>3</v>
      </c>
      <c r="AD777" s="0" t="s">
        <v>2129</v>
      </c>
      <c r="AE777" s="0" t="n">
        <f aca="false">TRUE()</f>
        <v>1</v>
      </c>
      <c r="AF777" s="0" t="s">
        <v>8543</v>
      </c>
      <c r="AG777" s="0" t="n">
        <v>2</v>
      </c>
      <c r="AH777" s="0" t="s">
        <v>8544</v>
      </c>
      <c r="AI777" s="0" t="s">
        <v>8545</v>
      </c>
      <c r="AJ777" s="0" t="n">
        <v>0</v>
      </c>
      <c r="AK777" s="0" t="s">
        <v>3378</v>
      </c>
      <c r="AL777" s="0" t="n">
        <f aca="false">FALSE()</f>
        <v>0</v>
      </c>
      <c r="AM777" s="0" t="n">
        <f aca="false">FALSE()</f>
        <v>0</v>
      </c>
      <c r="AN777" s="0" t="n">
        <f aca="false">FALSE()</f>
        <v>0</v>
      </c>
      <c r="AO777" s="0" t="n">
        <f aca="false">FALSE()</f>
        <v>0</v>
      </c>
      <c r="AP777" s="0" t="n">
        <f aca="false">FALSE()</f>
        <v>0</v>
      </c>
      <c r="AQ777" s="380" t="n">
        <v>43935.4173611111</v>
      </c>
      <c r="AR777" s="380" t="n">
        <v>43935.4166666667</v>
      </c>
      <c r="AS777" s="0" t="s">
        <v>7136</v>
      </c>
      <c r="AT777" s="0" t="s">
        <v>2170</v>
      </c>
      <c r="AU777" s="0" t="s">
        <v>2170</v>
      </c>
    </row>
    <row r="778" customFormat="false" ht="15" hidden="true" customHeight="false" outlineLevel="0" collapsed="false">
      <c r="A778" s="0" t="s">
        <v>1030</v>
      </c>
      <c r="B778" s="0" t="s">
        <v>8546</v>
      </c>
      <c r="C778" s="0" t="s">
        <v>1027</v>
      </c>
      <c r="D778" s="0" t="s">
        <v>720</v>
      </c>
      <c r="E778" s="0" t="s">
        <v>1030</v>
      </c>
      <c r="F778" s="0" t="n">
        <v>1000</v>
      </c>
      <c r="G778" s="0" t="s">
        <v>434</v>
      </c>
      <c r="H778" s="0" t="s">
        <v>2596</v>
      </c>
      <c r="I778" s="0" t="s">
        <v>2596</v>
      </c>
      <c r="J778" s="0" t="s">
        <v>2723</v>
      </c>
      <c r="K778" s="0" t="s">
        <v>2083</v>
      </c>
      <c r="L778" s="0" t="s">
        <v>2783</v>
      </c>
      <c r="M778" s="0" t="s">
        <v>2726</v>
      </c>
      <c r="N778" s="0" t="n">
        <f aca="false">TRUE()</f>
        <v>1</v>
      </c>
      <c r="O778" s="0" t="s">
        <v>1028</v>
      </c>
      <c r="P778" s="0" t="s">
        <v>2601</v>
      </c>
      <c r="Q778" s="380" t="n">
        <v>38405.125</v>
      </c>
      <c r="R778" s="0" t="n">
        <v>444793377038</v>
      </c>
      <c r="S778" s="0" t="s">
        <v>601</v>
      </c>
      <c r="T778" s="0" t="s">
        <v>2602</v>
      </c>
      <c r="U778" s="0" t="s">
        <v>2693</v>
      </c>
      <c r="V778" s="0" t="n">
        <v>103951322702</v>
      </c>
      <c r="W778" s="0" t="s">
        <v>2603</v>
      </c>
      <c r="X778" s="0" t="n">
        <v>5</v>
      </c>
      <c r="Y778" s="0" t="n">
        <f aca="false">FALSE()</f>
        <v>0</v>
      </c>
      <c r="Z778" s="0" t="n">
        <f aca="false">TRUE()</f>
        <v>1</v>
      </c>
      <c r="AA778" s="0" t="n">
        <f aca="false">TRUE()</f>
        <v>1</v>
      </c>
      <c r="AB778" s="0" t="n">
        <f aca="false">TRUE()</f>
        <v>1</v>
      </c>
      <c r="AC778" s="0" t="n">
        <v>1</v>
      </c>
      <c r="AD778" s="0" t="s">
        <v>3129</v>
      </c>
      <c r="AE778" s="0" t="n">
        <f aca="false">TRUE()</f>
        <v>1</v>
      </c>
      <c r="AF778" s="0" t="s">
        <v>8547</v>
      </c>
      <c r="AG778" s="0" t="n">
        <v>1</v>
      </c>
      <c r="AH778" s="0" t="s">
        <v>8548</v>
      </c>
      <c r="AI778" s="0" t="s">
        <v>8549</v>
      </c>
      <c r="AJ778" s="0" t="n">
        <v>0</v>
      </c>
      <c r="AK778" s="0" t="s">
        <v>2118</v>
      </c>
      <c r="AL778" s="0" t="n">
        <f aca="false">TRUE()</f>
        <v>1</v>
      </c>
      <c r="AM778" s="0" t="n">
        <f aca="false">FALSE()</f>
        <v>0</v>
      </c>
      <c r="AN778" s="0" t="n">
        <f aca="false">TRUE()</f>
        <v>1</v>
      </c>
      <c r="AO778" s="0" t="n">
        <f aca="false">FALSE()</f>
        <v>0</v>
      </c>
      <c r="AP778" s="0" t="n">
        <f aca="false">TRUE()</f>
        <v>1</v>
      </c>
      <c r="AQ778" s="380" t="n">
        <v>43166.8979166667</v>
      </c>
      <c r="AR778" s="380" t="n">
        <v>39590.4583333333</v>
      </c>
      <c r="AS778" s="0" t="s">
        <v>8550</v>
      </c>
      <c r="AT778" s="0" t="s">
        <v>2723</v>
      </c>
      <c r="AU778" s="0" t="s">
        <v>2083</v>
      </c>
    </row>
    <row r="779" customFormat="false" ht="15" hidden="true" customHeight="false" outlineLevel="0" collapsed="false">
      <c r="A779" s="0" t="s">
        <v>8551</v>
      </c>
      <c r="B779" s="0" t="s">
        <v>8552</v>
      </c>
      <c r="C779" s="0" t="s">
        <v>8553</v>
      </c>
      <c r="D779" s="0" t="s">
        <v>2297</v>
      </c>
      <c r="E779" s="0" t="s">
        <v>8551</v>
      </c>
      <c r="F779" s="0" t="n">
        <v>1</v>
      </c>
      <c r="G779" s="0" t="s">
        <v>2298</v>
      </c>
      <c r="H779" s="0" t="s">
        <v>2170</v>
      </c>
      <c r="I779" s="0" t="s">
        <v>2170</v>
      </c>
      <c r="J779" s="0" t="s">
        <v>2170</v>
      </c>
      <c r="K779" s="0" t="s">
        <v>2170</v>
      </c>
      <c r="L779" s="0" t="s">
        <v>2170</v>
      </c>
      <c r="M779" s="0" t="s">
        <v>2170</v>
      </c>
      <c r="N779" s="0" t="n">
        <f aca="false">FALSE()</f>
        <v>0</v>
      </c>
      <c r="O779" s="0" t="s">
        <v>8554</v>
      </c>
      <c r="P779" s="0" t="s">
        <v>2300</v>
      </c>
      <c r="Q779" s="380" t="n">
        <v>31199.1666666667</v>
      </c>
      <c r="R779" s="0" t="n">
        <v>219850441</v>
      </c>
      <c r="S779" s="0" t="s">
        <v>2301</v>
      </c>
      <c r="T779" s="0" t="s">
        <v>2302</v>
      </c>
      <c r="U779" s="0" t="s">
        <v>2116</v>
      </c>
      <c r="V779" s="0" t="n">
        <v>0</v>
      </c>
      <c r="W779" s="0" t="s">
        <v>2366</v>
      </c>
      <c r="X779" s="0" t="n">
        <v>4</v>
      </c>
      <c r="Y779" s="0" t="n">
        <f aca="false">FALSE()</f>
        <v>0</v>
      </c>
      <c r="Z779" s="0" t="n">
        <f aca="false">FALSE()</f>
        <v>0</v>
      </c>
      <c r="AA779" s="0" t="n">
        <f aca="false">FALSE()</f>
        <v>0</v>
      </c>
      <c r="AB779" s="0" t="n">
        <f aca="false">FALSE()</f>
        <v>0</v>
      </c>
      <c r="AC779" s="0" t="n">
        <v>1</v>
      </c>
      <c r="AD779" s="0" t="s">
        <v>2129</v>
      </c>
      <c r="AE779" s="0" t="n">
        <f aca="false">TRUE()</f>
        <v>1</v>
      </c>
      <c r="AF779" s="0" t="s">
        <v>8555</v>
      </c>
      <c r="AG779" s="0" t="n">
        <v>2</v>
      </c>
      <c r="AH779" s="0" t="s">
        <v>8556</v>
      </c>
      <c r="AI779" s="0" t="s">
        <v>8557</v>
      </c>
      <c r="AJ779" s="0" t="n">
        <v>0</v>
      </c>
      <c r="AK779" s="0" t="s">
        <v>2118</v>
      </c>
      <c r="AL779" s="0" t="n">
        <f aca="false">FALSE()</f>
        <v>0</v>
      </c>
      <c r="AM779" s="0" t="n">
        <f aca="false">TRUE()</f>
        <v>1</v>
      </c>
      <c r="AN779" s="0" t="n">
        <f aca="false">FALSE()</f>
        <v>0</v>
      </c>
      <c r="AO779" s="0" t="n">
        <f aca="false">FALSE()</f>
        <v>0</v>
      </c>
      <c r="AP779" s="0" t="n">
        <f aca="false">FALSE()</f>
        <v>0</v>
      </c>
      <c r="AQ779" s="380" t="n">
        <v>43123.7277777778</v>
      </c>
      <c r="AR779" s="380" t="n">
        <v>32398.1666666667</v>
      </c>
      <c r="AS779" s="0" t="s">
        <v>8558</v>
      </c>
      <c r="AT779" s="0" t="s">
        <v>2170</v>
      </c>
      <c r="AU779" s="0" t="s">
        <v>2170</v>
      </c>
    </row>
    <row r="780" customFormat="false" ht="15" hidden="true" customHeight="false" outlineLevel="0" collapsed="false">
      <c r="A780" s="0" t="s">
        <v>8559</v>
      </c>
      <c r="B780" s="0" t="s">
        <v>8560</v>
      </c>
      <c r="C780" s="0" t="s">
        <v>8561</v>
      </c>
      <c r="D780" s="0" t="s">
        <v>2297</v>
      </c>
      <c r="E780" s="0" t="s">
        <v>8559</v>
      </c>
      <c r="F780" s="0" t="n">
        <v>1</v>
      </c>
      <c r="G780" s="0" t="s">
        <v>2298</v>
      </c>
      <c r="H780" s="0" t="s">
        <v>2170</v>
      </c>
      <c r="I780" s="0" t="s">
        <v>2170</v>
      </c>
      <c r="J780" s="0" t="s">
        <v>2170</v>
      </c>
      <c r="K780" s="0" t="s">
        <v>2170</v>
      </c>
      <c r="L780" s="0" t="s">
        <v>2170</v>
      </c>
      <c r="M780" s="0" t="s">
        <v>2170</v>
      </c>
      <c r="N780" s="0" t="n">
        <f aca="false">FALSE()</f>
        <v>0</v>
      </c>
      <c r="O780" s="0" t="s">
        <v>8562</v>
      </c>
      <c r="P780" s="0" t="s">
        <v>2300</v>
      </c>
      <c r="Q780" s="380" t="n">
        <v>25569.125</v>
      </c>
      <c r="R780" s="0" t="n">
        <v>46642540</v>
      </c>
      <c r="S780" s="0" t="s">
        <v>2301</v>
      </c>
      <c r="T780" s="0" t="s">
        <v>2302</v>
      </c>
      <c r="U780" s="0" t="s">
        <v>2365</v>
      </c>
      <c r="V780" s="0" t="n">
        <v>200000000</v>
      </c>
      <c r="W780" s="0" t="s">
        <v>2366</v>
      </c>
      <c r="X780" s="0" t="n">
        <v>4</v>
      </c>
      <c r="Y780" s="0" t="n">
        <f aca="false">FALSE()</f>
        <v>0</v>
      </c>
      <c r="Z780" s="0" t="n">
        <f aca="false">FALSE()</f>
        <v>0</v>
      </c>
      <c r="AA780" s="0" t="n">
        <f aca="false">FALSE()</f>
        <v>0</v>
      </c>
      <c r="AB780" s="0" t="n">
        <f aca="false">TRUE()</f>
        <v>1</v>
      </c>
      <c r="AC780" s="0" t="n">
        <v>1</v>
      </c>
      <c r="AD780" s="0" t="s">
        <v>2129</v>
      </c>
      <c r="AE780" s="0" t="n">
        <f aca="false">TRUE()</f>
        <v>1</v>
      </c>
      <c r="AF780" s="0" t="s">
        <v>8563</v>
      </c>
      <c r="AG780" s="0" t="n">
        <v>2</v>
      </c>
      <c r="AH780" s="0" t="s">
        <v>8564</v>
      </c>
      <c r="AI780" s="0" t="s">
        <v>8565</v>
      </c>
      <c r="AJ780" s="0" t="n">
        <v>0</v>
      </c>
      <c r="AK780" s="0" t="s">
        <v>2118</v>
      </c>
      <c r="AL780" s="0" t="n">
        <f aca="false">FALSE()</f>
        <v>0</v>
      </c>
      <c r="AM780" s="0" t="n">
        <f aca="false">TRUE()</f>
        <v>1</v>
      </c>
      <c r="AN780" s="0" t="n">
        <f aca="false">FALSE()</f>
        <v>0</v>
      </c>
      <c r="AO780" s="0" t="n">
        <f aca="false">FALSE()</f>
        <v>0</v>
      </c>
      <c r="AP780" s="0" t="n">
        <f aca="false">FALSE()</f>
        <v>0</v>
      </c>
      <c r="AQ780" s="380" t="n">
        <v>43627.6875</v>
      </c>
      <c r="AR780" s="380" t="n">
        <v>33494.1666666667</v>
      </c>
      <c r="AS780" s="0" t="s">
        <v>8566</v>
      </c>
      <c r="AT780" s="0" t="s">
        <v>2170</v>
      </c>
      <c r="AU780" s="0" t="s">
        <v>2170</v>
      </c>
    </row>
    <row r="781" customFormat="false" ht="15" hidden="true" customHeight="false" outlineLevel="0" collapsed="false">
      <c r="A781" s="0" t="s">
        <v>8567</v>
      </c>
      <c r="B781" s="0" t="s">
        <v>8568</v>
      </c>
      <c r="C781" s="0" t="s">
        <v>8569</v>
      </c>
      <c r="D781" s="0" t="s">
        <v>2297</v>
      </c>
      <c r="E781" s="0" t="s">
        <v>8567</v>
      </c>
      <c r="F781" s="0" t="n">
        <v>1</v>
      </c>
      <c r="G781" s="0" t="s">
        <v>2298</v>
      </c>
      <c r="H781" s="0" t="s">
        <v>2170</v>
      </c>
      <c r="I781" s="0" t="s">
        <v>2170</v>
      </c>
      <c r="J781" s="0" t="s">
        <v>2170</v>
      </c>
      <c r="K781" s="0" t="s">
        <v>2170</v>
      </c>
      <c r="L781" s="0" t="s">
        <v>2170</v>
      </c>
      <c r="M781" s="0" t="s">
        <v>2170</v>
      </c>
      <c r="N781" s="0" t="n">
        <f aca="false">FALSE()</f>
        <v>0</v>
      </c>
      <c r="O781" s="0" t="s">
        <v>8570</v>
      </c>
      <c r="P781" s="0" t="s">
        <v>2300</v>
      </c>
      <c r="Q781" s="380" t="n">
        <v>37312.125</v>
      </c>
      <c r="R781" s="0" t="n">
        <v>115981885</v>
      </c>
      <c r="S781" s="0" t="s">
        <v>2301</v>
      </c>
      <c r="T781" s="0" t="s">
        <v>2302</v>
      </c>
      <c r="U781" s="0" t="s">
        <v>2115</v>
      </c>
      <c r="V781" s="0" t="n">
        <v>0</v>
      </c>
      <c r="W781" s="0" t="s">
        <v>2356</v>
      </c>
      <c r="X781" s="0" t="n">
        <v>4</v>
      </c>
      <c r="Y781" s="0" t="n">
        <f aca="false">FALSE()</f>
        <v>0</v>
      </c>
      <c r="Z781" s="0" t="n">
        <f aca="false">FALSE()</f>
        <v>0</v>
      </c>
      <c r="AA781" s="0" t="n">
        <f aca="false">FALSE()</f>
        <v>0</v>
      </c>
      <c r="AB781" s="0" t="n">
        <f aca="false">TRUE()</f>
        <v>1</v>
      </c>
      <c r="AC781" s="0" t="n">
        <v>1</v>
      </c>
      <c r="AD781" s="0" t="s">
        <v>2129</v>
      </c>
      <c r="AE781" s="0" t="n">
        <f aca="false">TRUE()</f>
        <v>1</v>
      </c>
      <c r="AF781" s="0" t="s">
        <v>8571</v>
      </c>
      <c r="AG781" s="0" t="n">
        <v>2</v>
      </c>
      <c r="AH781" s="0" t="s">
        <v>8572</v>
      </c>
      <c r="AI781" s="0" t="s">
        <v>8573</v>
      </c>
      <c r="AJ781" s="0" t="n">
        <v>0</v>
      </c>
      <c r="AK781" s="0" t="s">
        <v>2118</v>
      </c>
      <c r="AL781" s="0" t="n">
        <f aca="false">FALSE()</f>
        <v>0</v>
      </c>
      <c r="AM781" s="0" t="n">
        <f aca="false">TRUE()</f>
        <v>1</v>
      </c>
      <c r="AN781" s="0" t="n">
        <f aca="false">FALSE()</f>
        <v>0</v>
      </c>
      <c r="AO781" s="0" t="n">
        <f aca="false">FALSE()</f>
        <v>0</v>
      </c>
      <c r="AP781" s="0" t="n">
        <f aca="false">FALSE()</f>
        <v>0</v>
      </c>
      <c r="AQ781" s="380" t="n">
        <v>43123.7291666667</v>
      </c>
      <c r="AR781" s="380" t="n">
        <v>35401.125</v>
      </c>
      <c r="AS781" s="0" t="s">
        <v>8574</v>
      </c>
      <c r="AT781" s="0" t="s">
        <v>2170</v>
      </c>
      <c r="AU781" s="0" t="s">
        <v>2170</v>
      </c>
    </row>
    <row r="782" customFormat="false" ht="15" hidden="true" customHeight="false" outlineLevel="0" collapsed="false">
      <c r="A782" s="0" t="s">
        <v>8575</v>
      </c>
      <c r="B782" s="0" t="s">
        <v>8576</v>
      </c>
      <c r="C782" s="0" t="s">
        <v>8577</v>
      </c>
      <c r="D782" s="0" t="s">
        <v>2297</v>
      </c>
      <c r="E782" s="0" t="s">
        <v>8575</v>
      </c>
      <c r="F782" s="0" t="n">
        <v>1</v>
      </c>
      <c r="G782" s="0" t="s">
        <v>2298</v>
      </c>
      <c r="H782" s="0" t="s">
        <v>2170</v>
      </c>
      <c r="I782" s="0" t="s">
        <v>2170</v>
      </c>
      <c r="J782" s="0" t="s">
        <v>2170</v>
      </c>
      <c r="K782" s="0" t="s">
        <v>2170</v>
      </c>
      <c r="L782" s="0" t="s">
        <v>2170</v>
      </c>
      <c r="M782" s="0" t="s">
        <v>2170</v>
      </c>
      <c r="N782" s="0" t="n">
        <f aca="false">FALSE()</f>
        <v>0</v>
      </c>
      <c r="O782" s="0" t="s">
        <v>8578</v>
      </c>
      <c r="P782" s="0" t="s">
        <v>2300</v>
      </c>
      <c r="Q782" s="380" t="n">
        <v>35732.125</v>
      </c>
      <c r="R782" s="0" t="n">
        <v>18518069</v>
      </c>
      <c r="S782" s="0" t="s">
        <v>2301</v>
      </c>
      <c r="T782" s="0" t="s">
        <v>2302</v>
      </c>
      <c r="U782" s="0" t="s">
        <v>2365</v>
      </c>
      <c r="V782" s="0" t="n">
        <v>50000000</v>
      </c>
      <c r="W782" s="0" t="s">
        <v>2366</v>
      </c>
      <c r="X782" s="0" t="n">
        <v>4</v>
      </c>
      <c r="Y782" s="0" t="n">
        <f aca="false">FALSE()</f>
        <v>0</v>
      </c>
      <c r="Z782" s="0" t="n">
        <f aca="false">FALSE()</f>
        <v>0</v>
      </c>
      <c r="AA782" s="0" t="n">
        <f aca="false">FALSE()</f>
        <v>0</v>
      </c>
      <c r="AB782" s="0" t="n">
        <f aca="false">TRUE()</f>
        <v>1</v>
      </c>
      <c r="AC782" s="0" t="n">
        <v>1</v>
      </c>
      <c r="AD782" s="0" t="s">
        <v>2129</v>
      </c>
      <c r="AE782" s="0" t="n">
        <f aca="false">TRUE()</f>
        <v>1</v>
      </c>
      <c r="AF782" s="0" t="s">
        <v>8579</v>
      </c>
      <c r="AG782" s="0" t="n">
        <v>2</v>
      </c>
      <c r="AH782" s="0" t="s">
        <v>8580</v>
      </c>
      <c r="AI782" s="0" t="s">
        <v>8581</v>
      </c>
      <c r="AJ782" s="0" t="n">
        <v>0</v>
      </c>
      <c r="AK782" s="0" t="s">
        <v>2118</v>
      </c>
      <c r="AL782" s="0" t="n">
        <f aca="false">FALSE()</f>
        <v>0</v>
      </c>
      <c r="AM782" s="0" t="n">
        <f aca="false">TRUE()</f>
        <v>1</v>
      </c>
      <c r="AN782" s="0" t="n">
        <f aca="false">FALSE()</f>
        <v>0</v>
      </c>
      <c r="AO782" s="0" t="n">
        <f aca="false">FALSE()</f>
        <v>0</v>
      </c>
      <c r="AP782" s="0" t="n">
        <f aca="false">FALSE()</f>
        <v>0</v>
      </c>
      <c r="AQ782" s="380" t="n">
        <v>43524.7305555556</v>
      </c>
      <c r="AR782" s="380" t="n">
        <v>35733.125</v>
      </c>
      <c r="AS782" s="0" t="s">
        <v>8582</v>
      </c>
      <c r="AT782" s="0" t="s">
        <v>2170</v>
      </c>
      <c r="AU782" s="0" t="s">
        <v>2170</v>
      </c>
    </row>
    <row r="783" customFormat="false" ht="15" hidden="true" customHeight="false" outlineLevel="0" collapsed="false">
      <c r="A783" s="0" t="s">
        <v>8583</v>
      </c>
      <c r="B783" s="0" t="s">
        <v>8584</v>
      </c>
      <c r="C783" s="0" t="s">
        <v>8585</v>
      </c>
      <c r="D783" s="0" t="s">
        <v>2297</v>
      </c>
      <c r="E783" s="0" t="s">
        <v>8583</v>
      </c>
      <c r="F783" s="0" t="n">
        <v>1</v>
      </c>
      <c r="G783" s="0" t="s">
        <v>2298</v>
      </c>
      <c r="H783" s="0" t="s">
        <v>2170</v>
      </c>
      <c r="I783" s="0" t="s">
        <v>2170</v>
      </c>
      <c r="J783" s="0" t="s">
        <v>2170</v>
      </c>
      <c r="K783" s="0" t="s">
        <v>2170</v>
      </c>
      <c r="L783" s="0" t="s">
        <v>2170</v>
      </c>
      <c r="M783" s="0" t="s">
        <v>2170</v>
      </c>
      <c r="N783" s="0" t="n">
        <f aca="false">FALSE()</f>
        <v>0</v>
      </c>
      <c r="O783" s="0" t="s">
        <v>8586</v>
      </c>
      <c r="P783" s="0" t="s">
        <v>2300</v>
      </c>
      <c r="Q783" s="380" t="n">
        <v>25569.125</v>
      </c>
      <c r="R783" s="0" t="n">
        <v>46417820</v>
      </c>
      <c r="S783" s="0" t="s">
        <v>2301</v>
      </c>
      <c r="T783" s="0" t="s">
        <v>2302</v>
      </c>
      <c r="U783" s="0" t="s">
        <v>610</v>
      </c>
      <c r="V783" s="0" t="n">
        <v>1000000000</v>
      </c>
      <c r="W783" s="0" t="s">
        <v>2312</v>
      </c>
      <c r="X783" s="0" t="n">
        <v>4</v>
      </c>
      <c r="Y783" s="0" t="n">
        <f aca="false">FALSE()</f>
        <v>0</v>
      </c>
      <c r="Z783" s="0" t="n">
        <f aca="false">FALSE()</f>
        <v>0</v>
      </c>
      <c r="AA783" s="0" t="n">
        <f aca="false">FALSE()</f>
        <v>0</v>
      </c>
      <c r="AB783" s="0" t="n">
        <f aca="false">TRUE()</f>
        <v>1</v>
      </c>
      <c r="AC783" s="0" t="n">
        <v>1</v>
      </c>
      <c r="AD783" s="0" t="s">
        <v>2129</v>
      </c>
      <c r="AE783" s="0" t="n">
        <f aca="false">TRUE()</f>
        <v>1</v>
      </c>
      <c r="AF783" s="0" t="s">
        <v>8587</v>
      </c>
      <c r="AG783" s="0" t="n">
        <v>2</v>
      </c>
      <c r="AH783" s="0" t="s">
        <v>8588</v>
      </c>
      <c r="AI783" s="0" t="s">
        <v>8589</v>
      </c>
      <c r="AJ783" s="0" t="n">
        <v>0</v>
      </c>
      <c r="AK783" s="0" t="s">
        <v>2118</v>
      </c>
      <c r="AL783" s="0" t="n">
        <f aca="false">FALSE()</f>
        <v>0</v>
      </c>
      <c r="AM783" s="0" t="n">
        <f aca="false">TRUE()</f>
        <v>1</v>
      </c>
      <c r="AN783" s="0" t="n">
        <f aca="false">FALSE()</f>
        <v>0</v>
      </c>
      <c r="AO783" s="0" t="n">
        <f aca="false">FALSE()</f>
        <v>0</v>
      </c>
      <c r="AP783" s="0" t="n">
        <f aca="false">FALSE()</f>
        <v>0</v>
      </c>
      <c r="AQ783" s="380" t="n">
        <v>44041.6888888889</v>
      </c>
      <c r="AR783" s="380" t="n">
        <v>44041.4166666667</v>
      </c>
      <c r="AS783" s="0" t="s">
        <v>8590</v>
      </c>
      <c r="AT783" s="0" t="s">
        <v>2170</v>
      </c>
      <c r="AU783" s="0" t="s">
        <v>2170</v>
      </c>
    </row>
    <row r="784" customFormat="false" ht="15" hidden="true" customHeight="false" outlineLevel="0" collapsed="false">
      <c r="A784" s="0" t="s">
        <v>8591</v>
      </c>
      <c r="B784" s="0" t="s">
        <v>8592</v>
      </c>
      <c r="C784" s="0" t="s">
        <v>8593</v>
      </c>
      <c r="D784" s="0" t="s">
        <v>2297</v>
      </c>
      <c r="E784" s="0" t="s">
        <v>8591</v>
      </c>
      <c r="F784" s="0" t="n">
        <v>1</v>
      </c>
      <c r="G784" s="0" t="s">
        <v>2298</v>
      </c>
      <c r="H784" s="0" t="s">
        <v>2170</v>
      </c>
      <c r="I784" s="0" t="s">
        <v>2170</v>
      </c>
      <c r="J784" s="0" t="s">
        <v>2170</v>
      </c>
      <c r="K784" s="0" t="s">
        <v>2170</v>
      </c>
      <c r="L784" s="0" t="s">
        <v>2170</v>
      </c>
      <c r="M784" s="0" t="s">
        <v>2170</v>
      </c>
      <c r="N784" s="0" t="n">
        <f aca="false">FALSE()</f>
        <v>0</v>
      </c>
      <c r="O784" s="0" t="s">
        <v>8594</v>
      </c>
      <c r="P784" s="0" t="s">
        <v>2300</v>
      </c>
      <c r="Q784" s="380" t="n">
        <v>25569.125</v>
      </c>
      <c r="R784" s="0" t="n">
        <v>100000</v>
      </c>
      <c r="S784" s="0" t="s">
        <v>2301</v>
      </c>
      <c r="T784" s="0" t="s">
        <v>2302</v>
      </c>
      <c r="U784" s="0" t="s">
        <v>610</v>
      </c>
      <c r="V784" s="0" t="n">
        <v>0</v>
      </c>
      <c r="W784" s="0" t="s">
        <v>2321</v>
      </c>
      <c r="X784" s="0" t="n">
        <v>4</v>
      </c>
      <c r="Y784" s="0" t="n">
        <f aca="false">FALSE()</f>
        <v>0</v>
      </c>
      <c r="Z784" s="0" t="n">
        <f aca="false">FALSE()</f>
        <v>0</v>
      </c>
      <c r="AA784" s="0" t="n">
        <f aca="false">FALSE()</f>
        <v>0</v>
      </c>
      <c r="AB784" s="0" t="n">
        <f aca="false">FALSE()</f>
        <v>0</v>
      </c>
      <c r="AC784" s="0" t="n">
        <v>1</v>
      </c>
      <c r="AD784" s="0" t="s">
        <v>2129</v>
      </c>
      <c r="AE784" s="0" t="n">
        <f aca="false">TRUE()</f>
        <v>1</v>
      </c>
      <c r="AF784" s="0" t="s">
        <v>8595</v>
      </c>
      <c r="AG784" s="0" t="n">
        <v>2</v>
      </c>
      <c r="AH784" s="0" t="s">
        <v>8596</v>
      </c>
      <c r="AI784" s="0" t="s">
        <v>8597</v>
      </c>
      <c r="AJ784" s="0" t="n">
        <v>0</v>
      </c>
      <c r="AK784" s="0" t="s">
        <v>2118</v>
      </c>
      <c r="AL784" s="0" t="n">
        <f aca="false">FALSE()</f>
        <v>0</v>
      </c>
      <c r="AM784" s="0" t="n">
        <f aca="false">TRUE()</f>
        <v>1</v>
      </c>
      <c r="AN784" s="0" t="n">
        <f aca="false">FALSE()</f>
        <v>0</v>
      </c>
      <c r="AO784" s="0" t="n">
        <f aca="false">FALSE()</f>
        <v>0</v>
      </c>
      <c r="AP784" s="0" t="n">
        <f aca="false">TRUE()</f>
        <v>1</v>
      </c>
      <c r="AQ784" s="380" t="n">
        <v>44495.6041666667</v>
      </c>
      <c r="AR784" s="380" t="n">
        <v>44495.4166666667</v>
      </c>
      <c r="AS784" s="0" t="s">
        <v>8598</v>
      </c>
      <c r="AT784" s="0" t="s">
        <v>2170</v>
      </c>
      <c r="AU784" s="0" t="s">
        <v>2170</v>
      </c>
    </row>
    <row r="785" customFormat="false" ht="15" hidden="true" customHeight="false" outlineLevel="0" collapsed="false">
      <c r="A785" s="0" t="s">
        <v>1196</v>
      </c>
      <c r="B785" s="0" t="s">
        <v>8599</v>
      </c>
      <c r="C785" s="0" t="s">
        <v>1193</v>
      </c>
      <c r="D785" s="0" t="s">
        <v>720</v>
      </c>
      <c r="E785" s="0" t="s">
        <v>1196</v>
      </c>
      <c r="F785" s="0" t="n">
        <v>1</v>
      </c>
      <c r="G785" s="0" t="s">
        <v>434</v>
      </c>
      <c r="H785" s="0" t="s">
        <v>2170</v>
      </c>
      <c r="I785" s="0" t="s">
        <v>2170</v>
      </c>
      <c r="J785" s="0" t="s">
        <v>2170</v>
      </c>
      <c r="K785" s="0" t="s">
        <v>2170</v>
      </c>
      <c r="L785" s="0" t="s">
        <v>2170</v>
      </c>
      <c r="M785" s="0" t="s">
        <v>2170</v>
      </c>
      <c r="N785" s="0" t="n">
        <f aca="false">FALSE()</f>
        <v>0</v>
      </c>
      <c r="O785" s="0" t="s">
        <v>8600</v>
      </c>
      <c r="P785" s="0" t="s">
        <v>2601</v>
      </c>
      <c r="Q785" s="380" t="n">
        <v>36692.1666666667</v>
      </c>
      <c r="R785" s="0" t="n">
        <v>347700</v>
      </c>
      <c r="S785" s="0" t="s">
        <v>601</v>
      </c>
      <c r="T785" s="0" t="s">
        <v>2602</v>
      </c>
      <c r="U785" s="0" t="s">
        <v>2114</v>
      </c>
      <c r="V785" s="0" t="n">
        <v>347700</v>
      </c>
      <c r="W785" s="0" t="s">
        <v>2603</v>
      </c>
      <c r="X785" s="0" t="n">
        <v>5</v>
      </c>
      <c r="Y785" s="0" t="n">
        <f aca="false">FALSE()</f>
        <v>0</v>
      </c>
      <c r="Z785" s="0" t="n">
        <f aca="false">TRUE()</f>
        <v>1</v>
      </c>
      <c r="AA785" s="0" t="n">
        <f aca="false">TRUE()</f>
        <v>1</v>
      </c>
      <c r="AB785" s="0" t="n">
        <f aca="false">TRUE()</f>
        <v>1</v>
      </c>
      <c r="AC785" s="0" t="n">
        <v>2</v>
      </c>
      <c r="AD785" s="0" t="s">
        <v>8343</v>
      </c>
      <c r="AE785" s="0" t="n">
        <f aca="false">TRUE()</f>
        <v>1</v>
      </c>
      <c r="AF785" s="0" t="s">
        <v>8601</v>
      </c>
      <c r="AG785" s="0" t="n">
        <v>1</v>
      </c>
      <c r="AH785" s="0" t="s">
        <v>8602</v>
      </c>
      <c r="AI785" s="0" t="s">
        <v>8603</v>
      </c>
      <c r="AJ785" s="0" t="n">
        <v>0</v>
      </c>
      <c r="AK785" s="0" t="s">
        <v>2119</v>
      </c>
      <c r="AL785" s="0" t="n">
        <f aca="false">TRUE()</f>
        <v>1</v>
      </c>
      <c r="AM785" s="0" t="n">
        <f aca="false">FALSE()</f>
        <v>0</v>
      </c>
      <c r="AN785" s="0" t="n">
        <f aca="false">TRUE()</f>
        <v>1</v>
      </c>
      <c r="AO785" s="0" t="n">
        <f aca="false">FALSE()</f>
        <v>0</v>
      </c>
      <c r="AP785" s="0" t="n">
        <f aca="false">FALSE()</f>
        <v>0</v>
      </c>
      <c r="AQ785" s="380" t="n">
        <v>43166.9722222222</v>
      </c>
      <c r="AR785" s="380" t="n">
        <v>39989.1666666667</v>
      </c>
      <c r="AS785" s="0" t="s">
        <v>3179</v>
      </c>
      <c r="AT785" s="0" t="s">
        <v>2170</v>
      </c>
      <c r="AU785" s="0" t="s">
        <v>2170</v>
      </c>
    </row>
    <row r="786" customFormat="false" ht="15" hidden="true" customHeight="false" outlineLevel="0" collapsed="false">
      <c r="A786" s="0" t="s">
        <v>8604</v>
      </c>
      <c r="B786" s="0" t="s">
        <v>8605</v>
      </c>
      <c r="C786" s="0" t="s">
        <v>8606</v>
      </c>
      <c r="D786" s="0" t="s">
        <v>2297</v>
      </c>
      <c r="E786" s="0" t="s">
        <v>8604</v>
      </c>
      <c r="F786" s="0" t="n">
        <v>1</v>
      </c>
      <c r="G786" s="0" t="s">
        <v>2298</v>
      </c>
      <c r="H786" s="0" t="s">
        <v>2170</v>
      </c>
      <c r="I786" s="0" t="s">
        <v>2170</v>
      </c>
      <c r="J786" s="0" t="s">
        <v>2170</v>
      </c>
      <c r="K786" s="0" t="s">
        <v>2170</v>
      </c>
      <c r="L786" s="0" t="s">
        <v>2170</v>
      </c>
      <c r="M786" s="0" t="s">
        <v>2170</v>
      </c>
      <c r="N786" s="0" t="n">
        <f aca="false">FALSE()</f>
        <v>0</v>
      </c>
      <c r="O786" s="0" t="s">
        <v>8607</v>
      </c>
      <c r="P786" s="0" t="s">
        <v>2300</v>
      </c>
      <c r="Q786" s="380" t="n">
        <v>22416.1666666667</v>
      </c>
      <c r="R786" s="0" t="n">
        <v>499910255</v>
      </c>
      <c r="S786" s="0" t="s">
        <v>2301</v>
      </c>
      <c r="T786" s="0" t="s">
        <v>2302</v>
      </c>
      <c r="U786" s="0" t="s">
        <v>2330</v>
      </c>
      <c r="V786" s="0" t="n">
        <v>2000000000</v>
      </c>
      <c r="W786" s="0" t="s">
        <v>2356</v>
      </c>
      <c r="X786" s="0" t="n">
        <v>4</v>
      </c>
      <c r="Y786" s="0" t="n">
        <f aca="false">FALSE()</f>
        <v>0</v>
      </c>
      <c r="Z786" s="0" t="n">
        <f aca="false">FALSE()</f>
        <v>0</v>
      </c>
      <c r="AA786" s="0" t="n">
        <f aca="false">FALSE()</f>
        <v>0</v>
      </c>
      <c r="AB786" s="0" t="n">
        <f aca="false">TRUE()</f>
        <v>1</v>
      </c>
      <c r="AC786" s="0" t="n">
        <v>1</v>
      </c>
      <c r="AD786" s="0" t="s">
        <v>2129</v>
      </c>
      <c r="AE786" s="0" t="n">
        <f aca="false">TRUE()</f>
        <v>1</v>
      </c>
      <c r="AF786" s="0" t="s">
        <v>8608</v>
      </c>
      <c r="AG786" s="0" t="n">
        <v>2</v>
      </c>
      <c r="AH786" s="0" t="s">
        <v>8609</v>
      </c>
      <c r="AI786" s="0" t="s">
        <v>8610</v>
      </c>
      <c r="AJ786" s="0" t="n">
        <v>0</v>
      </c>
      <c r="AK786" s="0" t="s">
        <v>2118</v>
      </c>
      <c r="AL786" s="0" t="n">
        <f aca="false">FALSE()</f>
        <v>0</v>
      </c>
      <c r="AM786" s="0" t="n">
        <f aca="false">TRUE()</f>
        <v>1</v>
      </c>
      <c r="AN786" s="0" t="n">
        <f aca="false">FALSE()</f>
        <v>0</v>
      </c>
      <c r="AO786" s="0" t="n">
        <f aca="false">FALSE()</f>
        <v>0</v>
      </c>
      <c r="AP786" s="0" t="n">
        <f aca="false">FALSE()</f>
        <v>0</v>
      </c>
      <c r="AQ786" s="380" t="n">
        <v>43123.7291666667</v>
      </c>
      <c r="AR786" s="380" t="n">
        <v>32398.1666666667</v>
      </c>
      <c r="AS786" s="0" t="s">
        <v>8611</v>
      </c>
      <c r="AT786" s="0" t="s">
        <v>2170</v>
      </c>
      <c r="AU786" s="0" t="s">
        <v>2170</v>
      </c>
    </row>
    <row r="787" customFormat="false" ht="15" hidden="true" customHeight="false" outlineLevel="0" collapsed="false">
      <c r="A787" s="0" t="s">
        <v>8612</v>
      </c>
      <c r="B787" s="0" t="s">
        <v>8613</v>
      </c>
      <c r="C787" s="0" t="s">
        <v>8614</v>
      </c>
      <c r="D787" s="0" t="s">
        <v>2297</v>
      </c>
      <c r="E787" s="0" t="s">
        <v>8612</v>
      </c>
      <c r="F787" s="0" t="n">
        <v>1</v>
      </c>
      <c r="G787" s="0" t="s">
        <v>2298</v>
      </c>
      <c r="H787" s="0" t="s">
        <v>2170</v>
      </c>
      <c r="I787" s="0" t="s">
        <v>2170</v>
      </c>
      <c r="J787" s="0" t="s">
        <v>2170</v>
      </c>
      <c r="K787" s="0" t="s">
        <v>2170</v>
      </c>
      <c r="L787" s="0" t="s">
        <v>2170</v>
      </c>
      <c r="M787" s="0" t="s">
        <v>2170</v>
      </c>
      <c r="N787" s="0" t="n">
        <f aca="false">FALSE()</f>
        <v>0</v>
      </c>
      <c r="O787" s="0" t="s">
        <v>8615</v>
      </c>
      <c r="P787" s="0" t="s">
        <v>2300</v>
      </c>
      <c r="Q787" s="380" t="n">
        <v>25569.125</v>
      </c>
      <c r="R787" s="0" t="n">
        <v>62129258</v>
      </c>
      <c r="S787" s="0" t="s">
        <v>2301</v>
      </c>
      <c r="T787" s="0" t="s">
        <v>2302</v>
      </c>
      <c r="U787" s="0" t="s">
        <v>2116</v>
      </c>
      <c r="V787" s="0" t="n">
        <v>0</v>
      </c>
      <c r="W787" s="0" t="s">
        <v>2321</v>
      </c>
      <c r="X787" s="0" t="n">
        <v>4</v>
      </c>
      <c r="Y787" s="0" t="n">
        <f aca="false">FALSE()</f>
        <v>0</v>
      </c>
      <c r="Z787" s="0" t="n">
        <f aca="false">FALSE()</f>
        <v>0</v>
      </c>
      <c r="AA787" s="0" t="n">
        <f aca="false">FALSE()</f>
        <v>0</v>
      </c>
      <c r="AB787" s="0" t="n">
        <f aca="false">FALSE()</f>
        <v>0</v>
      </c>
      <c r="AC787" s="0" t="n">
        <v>1</v>
      </c>
      <c r="AD787" s="0" t="s">
        <v>2129</v>
      </c>
      <c r="AE787" s="0" t="n">
        <f aca="false">TRUE()</f>
        <v>1</v>
      </c>
      <c r="AF787" s="0" t="s">
        <v>8616</v>
      </c>
      <c r="AG787" s="0" t="n">
        <v>2</v>
      </c>
      <c r="AH787" s="0" t="s">
        <v>8617</v>
      </c>
      <c r="AI787" s="0" t="s">
        <v>8618</v>
      </c>
      <c r="AJ787" s="0" t="n">
        <v>0</v>
      </c>
      <c r="AK787" s="0" t="s">
        <v>2118</v>
      </c>
      <c r="AL787" s="0" t="n">
        <f aca="false">FALSE()</f>
        <v>0</v>
      </c>
      <c r="AM787" s="0" t="n">
        <f aca="false">TRUE()</f>
        <v>1</v>
      </c>
      <c r="AN787" s="0" t="n">
        <f aca="false">FALSE()</f>
        <v>0</v>
      </c>
      <c r="AO787" s="0" t="n">
        <f aca="false">FALSE()</f>
        <v>0</v>
      </c>
      <c r="AP787" s="0" t="n">
        <f aca="false">FALSE()</f>
        <v>0</v>
      </c>
      <c r="AQ787" s="380" t="n">
        <v>44169.7291666667</v>
      </c>
      <c r="AR787" s="380" t="n">
        <v>44169.4166666667</v>
      </c>
      <c r="AS787" s="0" t="s">
        <v>8619</v>
      </c>
      <c r="AT787" s="0" t="s">
        <v>2170</v>
      </c>
      <c r="AU787" s="0" t="s">
        <v>2170</v>
      </c>
    </row>
    <row r="788" customFormat="false" ht="15" hidden="true" customHeight="false" outlineLevel="0" collapsed="false">
      <c r="A788" s="0" t="s">
        <v>8620</v>
      </c>
      <c r="B788" s="0" t="s">
        <v>8621</v>
      </c>
      <c r="C788" s="0" t="s">
        <v>8622</v>
      </c>
      <c r="D788" s="0" t="s">
        <v>2297</v>
      </c>
      <c r="E788" s="0" t="s">
        <v>8620</v>
      </c>
      <c r="F788" s="0" t="n">
        <v>1</v>
      </c>
      <c r="G788" s="0" t="s">
        <v>2298</v>
      </c>
      <c r="H788" s="0" t="s">
        <v>2170</v>
      </c>
      <c r="I788" s="0" t="s">
        <v>2170</v>
      </c>
      <c r="J788" s="0" t="s">
        <v>2170</v>
      </c>
      <c r="K788" s="0" t="s">
        <v>2170</v>
      </c>
      <c r="L788" s="0" t="s">
        <v>2170</v>
      </c>
      <c r="M788" s="0" t="s">
        <v>2170</v>
      </c>
      <c r="N788" s="0" t="n">
        <f aca="false">FALSE()</f>
        <v>0</v>
      </c>
      <c r="O788" s="0" t="s">
        <v>8623</v>
      </c>
      <c r="P788" s="0" t="s">
        <v>2300</v>
      </c>
      <c r="Q788" s="380" t="n">
        <v>25569.125</v>
      </c>
      <c r="R788" s="0" t="n">
        <v>80698017</v>
      </c>
      <c r="S788" s="0" t="s">
        <v>2301</v>
      </c>
      <c r="T788" s="0" t="s">
        <v>2302</v>
      </c>
      <c r="U788" s="0" t="s">
        <v>2116</v>
      </c>
      <c r="V788" s="0" t="n">
        <v>2000000000</v>
      </c>
      <c r="W788" s="0" t="s">
        <v>2321</v>
      </c>
      <c r="X788" s="0" t="n">
        <v>4</v>
      </c>
      <c r="Y788" s="0" t="n">
        <f aca="false">FALSE()</f>
        <v>0</v>
      </c>
      <c r="Z788" s="0" t="n">
        <f aca="false">FALSE()</f>
        <v>0</v>
      </c>
      <c r="AA788" s="0" t="n">
        <f aca="false">FALSE()</f>
        <v>0</v>
      </c>
      <c r="AB788" s="0" t="n">
        <f aca="false">FALSE()</f>
        <v>0</v>
      </c>
      <c r="AC788" s="0" t="n">
        <v>1</v>
      </c>
      <c r="AD788" s="0" t="s">
        <v>2129</v>
      </c>
      <c r="AE788" s="0" t="n">
        <f aca="false">TRUE()</f>
        <v>1</v>
      </c>
      <c r="AF788" s="0" t="s">
        <v>8624</v>
      </c>
      <c r="AG788" s="0" t="n">
        <v>2</v>
      </c>
      <c r="AH788" s="0" t="s">
        <v>8625</v>
      </c>
      <c r="AI788" s="0" t="s">
        <v>8626</v>
      </c>
      <c r="AJ788" s="0" t="n">
        <v>0</v>
      </c>
      <c r="AK788" s="0" t="s">
        <v>2118</v>
      </c>
      <c r="AL788" s="0" t="n">
        <f aca="false">FALSE()</f>
        <v>0</v>
      </c>
      <c r="AM788" s="0" t="n">
        <f aca="false">TRUE()</f>
        <v>1</v>
      </c>
      <c r="AN788" s="0" t="n">
        <f aca="false">FALSE()</f>
        <v>0</v>
      </c>
      <c r="AO788" s="0" t="n">
        <f aca="false">FALSE()</f>
        <v>0</v>
      </c>
      <c r="AP788" s="0" t="n">
        <f aca="false">TRUE()</f>
        <v>1</v>
      </c>
      <c r="AQ788" s="380" t="n">
        <v>44348.6451388889</v>
      </c>
      <c r="AR788" s="380" t="n">
        <v>44348.4166666667</v>
      </c>
      <c r="AS788" s="0" t="s">
        <v>8627</v>
      </c>
      <c r="AT788" s="0" t="s">
        <v>2170</v>
      </c>
      <c r="AU788" s="0" t="s">
        <v>2170</v>
      </c>
    </row>
    <row r="789" customFormat="false" ht="15" hidden="true" customHeight="false" outlineLevel="0" collapsed="false">
      <c r="A789" s="0" t="s">
        <v>8628</v>
      </c>
      <c r="B789" s="0" t="s">
        <v>8629</v>
      </c>
      <c r="C789" s="0" t="s">
        <v>8630</v>
      </c>
      <c r="D789" s="0" t="s">
        <v>2297</v>
      </c>
      <c r="E789" s="0" t="s">
        <v>8628</v>
      </c>
      <c r="F789" s="0" t="n">
        <v>1</v>
      </c>
      <c r="G789" s="0" t="s">
        <v>2298</v>
      </c>
      <c r="H789" s="0" t="s">
        <v>2170</v>
      </c>
      <c r="I789" s="0" t="s">
        <v>2170</v>
      </c>
      <c r="J789" s="0" t="s">
        <v>2170</v>
      </c>
      <c r="K789" s="0" t="s">
        <v>2170</v>
      </c>
      <c r="L789" s="0" t="s">
        <v>2170</v>
      </c>
      <c r="M789" s="0" t="s">
        <v>2170</v>
      </c>
      <c r="N789" s="0" t="n">
        <f aca="false">FALSE()</f>
        <v>0</v>
      </c>
      <c r="O789" s="0" t="s">
        <v>8631</v>
      </c>
      <c r="P789" s="0" t="s">
        <v>2300</v>
      </c>
      <c r="Q789" s="380" t="n">
        <v>25569.125</v>
      </c>
      <c r="R789" s="0" t="n">
        <v>411255940</v>
      </c>
      <c r="S789" s="0" t="s">
        <v>2301</v>
      </c>
      <c r="T789" s="0" t="s">
        <v>2302</v>
      </c>
      <c r="U789" s="0" t="s">
        <v>2116</v>
      </c>
      <c r="V789" s="0" t="n">
        <v>2000000000</v>
      </c>
      <c r="W789" s="0" t="s">
        <v>2321</v>
      </c>
      <c r="X789" s="0" t="n">
        <v>4</v>
      </c>
      <c r="Y789" s="0" t="n">
        <f aca="false">FALSE()</f>
        <v>0</v>
      </c>
      <c r="Z789" s="0" t="n">
        <f aca="false">FALSE()</f>
        <v>0</v>
      </c>
      <c r="AA789" s="0" t="n">
        <f aca="false">FALSE()</f>
        <v>0</v>
      </c>
      <c r="AB789" s="0" t="n">
        <f aca="false">TRUE()</f>
        <v>1</v>
      </c>
      <c r="AC789" s="0" t="n">
        <v>1</v>
      </c>
      <c r="AD789" s="0" t="s">
        <v>2129</v>
      </c>
      <c r="AE789" s="0" t="n">
        <f aca="false">TRUE()</f>
        <v>1</v>
      </c>
      <c r="AF789" s="0" t="s">
        <v>8632</v>
      </c>
      <c r="AG789" s="0" t="n">
        <v>2</v>
      </c>
      <c r="AH789" s="0" t="s">
        <v>8633</v>
      </c>
      <c r="AI789" s="0" t="s">
        <v>8634</v>
      </c>
      <c r="AJ789" s="0" t="n">
        <v>0</v>
      </c>
      <c r="AK789" s="0" t="s">
        <v>2118</v>
      </c>
      <c r="AL789" s="0" t="n">
        <f aca="false">FALSE()</f>
        <v>0</v>
      </c>
      <c r="AM789" s="0" t="n">
        <f aca="false">TRUE()</f>
        <v>1</v>
      </c>
      <c r="AN789" s="0" t="n">
        <f aca="false">FALSE()</f>
        <v>0</v>
      </c>
      <c r="AO789" s="0" t="n">
        <f aca="false">FALSE()</f>
        <v>0</v>
      </c>
      <c r="AP789" s="0" t="n">
        <f aca="false">FALSE()</f>
        <v>0</v>
      </c>
      <c r="AQ789" s="380" t="n">
        <v>43123.7291666667</v>
      </c>
      <c r="AR789" s="380" t="n">
        <v>36787.1666666667</v>
      </c>
      <c r="AS789" s="0" t="s">
        <v>8635</v>
      </c>
      <c r="AT789" s="0" t="s">
        <v>2170</v>
      </c>
      <c r="AU789" s="0" t="s">
        <v>2170</v>
      </c>
    </row>
    <row r="790" customFormat="false" ht="15" hidden="true" customHeight="false" outlineLevel="0" collapsed="false">
      <c r="A790" s="0" t="s">
        <v>8636</v>
      </c>
      <c r="B790" s="0" t="s">
        <v>8637</v>
      </c>
      <c r="C790" s="0" t="s">
        <v>8638</v>
      </c>
      <c r="D790" s="0" t="s">
        <v>2297</v>
      </c>
      <c r="E790" s="0" t="s">
        <v>8636</v>
      </c>
      <c r="F790" s="0" t="n">
        <v>1</v>
      </c>
      <c r="G790" s="0" t="s">
        <v>2298</v>
      </c>
      <c r="H790" s="0" t="s">
        <v>2170</v>
      </c>
      <c r="I790" s="0" t="s">
        <v>2170</v>
      </c>
      <c r="J790" s="0" t="s">
        <v>2170</v>
      </c>
      <c r="K790" s="0" t="s">
        <v>2170</v>
      </c>
      <c r="L790" s="0" t="s">
        <v>2170</v>
      </c>
      <c r="M790" s="0" t="s">
        <v>2170</v>
      </c>
      <c r="N790" s="0" t="n">
        <f aca="false">FALSE()</f>
        <v>0</v>
      </c>
      <c r="O790" s="0" t="s">
        <v>8639</v>
      </c>
      <c r="P790" s="0" t="s">
        <v>2300</v>
      </c>
      <c r="Q790" s="380" t="n">
        <v>25569.125</v>
      </c>
      <c r="R790" s="0" t="n">
        <v>315434531</v>
      </c>
      <c r="S790" s="0" t="s">
        <v>2301</v>
      </c>
      <c r="T790" s="0" t="s">
        <v>2302</v>
      </c>
      <c r="U790" s="0" t="s">
        <v>2693</v>
      </c>
      <c r="V790" s="0" t="n">
        <v>0</v>
      </c>
      <c r="W790" s="0" t="s">
        <v>2366</v>
      </c>
      <c r="X790" s="0" t="n">
        <v>4</v>
      </c>
      <c r="Y790" s="0" t="n">
        <f aca="false">FALSE()</f>
        <v>0</v>
      </c>
      <c r="Z790" s="0" t="n">
        <f aca="false">FALSE()</f>
        <v>0</v>
      </c>
      <c r="AA790" s="0" t="n">
        <f aca="false">FALSE()</f>
        <v>0</v>
      </c>
      <c r="AB790" s="0" t="n">
        <f aca="false">TRUE()</f>
        <v>1</v>
      </c>
      <c r="AC790" s="0" t="n">
        <v>1</v>
      </c>
      <c r="AD790" s="0" t="s">
        <v>2129</v>
      </c>
      <c r="AE790" s="0" t="n">
        <f aca="false">TRUE()</f>
        <v>1</v>
      </c>
      <c r="AF790" s="0" t="s">
        <v>8640</v>
      </c>
      <c r="AG790" s="0" t="n">
        <v>2</v>
      </c>
      <c r="AH790" s="0" t="s">
        <v>8641</v>
      </c>
      <c r="AI790" s="0" t="s">
        <v>8642</v>
      </c>
      <c r="AJ790" s="0" t="n">
        <v>0</v>
      </c>
      <c r="AK790" s="0" t="s">
        <v>2118</v>
      </c>
      <c r="AL790" s="0" t="n">
        <f aca="false">FALSE()</f>
        <v>0</v>
      </c>
      <c r="AM790" s="0" t="n">
        <f aca="false">TRUE()</f>
        <v>1</v>
      </c>
      <c r="AN790" s="0" t="n">
        <f aca="false">FALSE()</f>
        <v>0</v>
      </c>
      <c r="AO790" s="0" t="n">
        <f aca="false">FALSE()</f>
        <v>0</v>
      </c>
      <c r="AP790" s="0" t="n">
        <f aca="false">FALSE()</f>
        <v>0</v>
      </c>
      <c r="AQ790" s="380" t="n">
        <v>43123.7291666667</v>
      </c>
      <c r="AR790" s="380" t="n">
        <v>32398.1666666667</v>
      </c>
      <c r="AS790" s="0" t="s">
        <v>8643</v>
      </c>
      <c r="AT790" s="0" t="s">
        <v>2170</v>
      </c>
      <c r="AU790" s="0" t="s">
        <v>2170</v>
      </c>
    </row>
    <row r="791" customFormat="false" ht="15" hidden="true" customHeight="false" outlineLevel="0" collapsed="false">
      <c r="A791" s="0" t="s">
        <v>8644</v>
      </c>
      <c r="B791" s="0" t="s">
        <v>8645</v>
      </c>
      <c r="C791" s="0" t="s">
        <v>8646</v>
      </c>
      <c r="D791" s="0" t="s">
        <v>2297</v>
      </c>
      <c r="E791" s="0" t="s">
        <v>8644</v>
      </c>
      <c r="F791" s="0" t="n">
        <v>1</v>
      </c>
      <c r="G791" s="0" t="s">
        <v>2298</v>
      </c>
      <c r="H791" s="0" t="s">
        <v>2170</v>
      </c>
      <c r="I791" s="0" t="s">
        <v>2170</v>
      </c>
      <c r="J791" s="0" t="s">
        <v>2170</v>
      </c>
      <c r="K791" s="0" t="s">
        <v>2170</v>
      </c>
      <c r="L791" s="0" t="s">
        <v>2170</v>
      </c>
      <c r="M791" s="0" t="s">
        <v>2170</v>
      </c>
      <c r="N791" s="0" t="n">
        <f aca="false">FALSE()</f>
        <v>0</v>
      </c>
      <c r="O791" s="0" t="s">
        <v>8647</v>
      </c>
      <c r="P791" s="0" t="s">
        <v>2300</v>
      </c>
      <c r="Q791" s="380" t="n">
        <v>25569.125</v>
      </c>
      <c r="R791" s="0" t="n">
        <v>100791979</v>
      </c>
      <c r="S791" s="0" t="s">
        <v>2301</v>
      </c>
      <c r="T791" s="0" t="s">
        <v>2302</v>
      </c>
      <c r="U791" s="0" t="s">
        <v>2365</v>
      </c>
      <c r="V791" s="0" t="n">
        <v>0</v>
      </c>
      <c r="W791" s="0" t="s">
        <v>2339</v>
      </c>
      <c r="X791" s="0" t="n">
        <v>4</v>
      </c>
      <c r="Y791" s="0" t="n">
        <f aca="false">FALSE()</f>
        <v>0</v>
      </c>
      <c r="Z791" s="0" t="n">
        <f aca="false">FALSE()</f>
        <v>0</v>
      </c>
      <c r="AA791" s="0" t="n">
        <f aca="false">FALSE()</f>
        <v>0</v>
      </c>
      <c r="AB791" s="0" t="n">
        <f aca="false">FALSE()</f>
        <v>0</v>
      </c>
      <c r="AC791" s="0" t="n">
        <v>1</v>
      </c>
      <c r="AD791" s="0" t="s">
        <v>2129</v>
      </c>
      <c r="AE791" s="0" t="n">
        <f aca="false">TRUE()</f>
        <v>1</v>
      </c>
      <c r="AF791" s="0" t="s">
        <v>8648</v>
      </c>
      <c r="AG791" s="0" t="n">
        <v>2</v>
      </c>
      <c r="AH791" s="0" t="s">
        <v>8649</v>
      </c>
      <c r="AI791" s="0" t="s">
        <v>8650</v>
      </c>
      <c r="AJ791" s="0" t="n">
        <v>0</v>
      </c>
      <c r="AK791" s="0" t="s">
        <v>2118</v>
      </c>
      <c r="AL791" s="0" t="n">
        <f aca="false">FALSE()</f>
        <v>0</v>
      </c>
      <c r="AM791" s="0" t="n">
        <f aca="false">TRUE()</f>
        <v>1</v>
      </c>
      <c r="AN791" s="0" t="n">
        <f aca="false">FALSE()</f>
        <v>0</v>
      </c>
      <c r="AO791" s="0" t="n">
        <f aca="false">FALSE()</f>
        <v>0</v>
      </c>
      <c r="AP791" s="0" t="n">
        <f aca="false">TRUE()</f>
        <v>1</v>
      </c>
      <c r="AQ791" s="380" t="n">
        <v>44781.6638888889</v>
      </c>
      <c r="AR791" s="380" t="n">
        <v>44781.4166666667</v>
      </c>
      <c r="AS791" s="0" t="s">
        <v>8651</v>
      </c>
      <c r="AT791" s="0" t="s">
        <v>2170</v>
      </c>
      <c r="AU791" s="0" t="s">
        <v>2170</v>
      </c>
    </row>
    <row r="792" customFormat="false" ht="15" hidden="true" customHeight="false" outlineLevel="0" collapsed="false">
      <c r="A792" s="0" t="s">
        <v>8652</v>
      </c>
      <c r="B792" s="0" t="s">
        <v>8653</v>
      </c>
      <c r="C792" s="0" t="s">
        <v>8654</v>
      </c>
      <c r="D792" s="0" t="s">
        <v>2297</v>
      </c>
      <c r="E792" s="0" t="s">
        <v>8652</v>
      </c>
      <c r="F792" s="0" t="n">
        <v>1</v>
      </c>
      <c r="G792" s="0" t="s">
        <v>2298</v>
      </c>
      <c r="H792" s="0" t="s">
        <v>2170</v>
      </c>
      <c r="I792" s="0" t="s">
        <v>2170</v>
      </c>
      <c r="J792" s="0" t="s">
        <v>2170</v>
      </c>
      <c r="K792" s="0" t="s">
        <v>2170</v>
      </c>
      <c r="L792" s="0" t="s">
        <v>2170</v>
      </c>
      <c r="M792" s="0" t="s">
        <v>2170</v>
      </c>
      <c r="N792" s="0" t="n">
        <f aca="false">FALSE()</f>
        <v>0</v>
      </c>
      <c r="O792" s="0" t="s">
        <v>8655</v>
      </c>
      <c r="P792" s="0" t="s">
        <v>2300</v>
      </c>
      <c r="Q792" s="380" t="n">
        <v>41733.1666666667</v>
      </c>
      <c r="R792" s="0" t="n">
        <v>68048953</v>
      </c>
      <c r="S792" s="0" t="s">
        <v>2301</v>
      </c>
      <c r="T792" s="0" t="s">
        <v>2302</v>
      </c>
      <c r="U792" s="0" t="s">
        <v>2116</v>
      </c>
      <c r="V792" s="0" t="n">
        <v>450000000</v>
      </c>
      <c r="W792" s="0" t="s">
        <v>2312</v>
      </c>
      <c r="X792" s="0" t="n">
        <v>4</v>
      </c>
      <c r="Y792" s="0" t="n">
        <f aca="false">FALSE()</f>
        <v>0</v>
      </c>
      <c r="Z792" s="0" t="n">
        <f aca="false">FALSE()</f>
        <v>0</v>
      </c>
      <c r="AA792" s="0" t="n">
        <f aca="false">FALSE()</f>
        <v>0</v>
      </c>
      <c r="AB792" s="0" t="n">
        <f aca="false">FALSE()</f>
        <v>0</v>
      </c>
      <c r="AC792" s="0" t="n">
        <v>1</v>
      </c>
      <c r="AD792" s="0" t="s">
        <v>2129</v>
      </c>
      <c r="AE792" s="0" t="n">
        <f aca="false">TRUE()</f>
        <v>1</v>
      </c>
      <c r="AF792" s="0" t="s">
        <v>8656</v>
      </c>
      <c r="AG792" s="0" t="n">
        <v>2</v>
      </c>
      <c r="AH792" s="0" t="s">
        <v>8657</v>
      </c>
      <c r="AI792" s="0" t="s">
        <v>8658</v>
      </c>
      <c r="AJ792" s="0" t="n">
        <v>0</v>
      </c>
      <c r="AK792" s="0" t="s">
        <v>2118</v>
      </c>
      <c r="AL792" s="0" t="n">
        <f aca="false">FALSE()</f>
        <v>0</v>
      </c>
      <c r="AM792" s="0" t="n">
        <f aca="false">TRUE()</f>
        <v>1</v>
      </c>
      <c r="AN792" s="0" t="n">
        <f aca="false">FALSE()</f>
        <v>0</v>
      </c>
      <c r="AO792" s="0" t="n">
        <f aca="false">FALSE()</f>
        <v>0</v>
      </c>
      <c r="AP792" s="0" t="n">
        <f aca="false">FALSE()</f>
        <v>0</v>
      </c>
      <c r="AQ792" s="380" t="n">
        <v>43682.6784722222</v>
      </c>
      <c r="AR792" s="380" t="n">
        <v>41733.1666666667</v>
      </c>
      <c r="AS792" s="0" t="s">
        <v>8659</v>
      </c>
      <c r="AT792" s="0" t="s">
        <v>2170</v>
      </c>
      <c r="AU792" s="0" t="s">
        <v>2170</v>
      </c>
    </row>
    <row r="793" customFormat="false" ht="15" hidden="true" customHeight="false" outlineLevel="0" collapsed="false">
      <c r="A793" s="0" t="s">
        <v>8660</v>
      </c>
      <c r="B793" s="0" t="s">
        <v>8661</v>
      </c>
      <c r="C793" s="0" t="s">
        <v>8662</v>
      </c>
      <c r="D793" s="0" t="s">
        <v>2297</v>
      </c>
      <c r="E793" s="0" t="s">
        <v>8660</v>
      </c>
      <c r="F793" s="0" t="n">
        <v>1</v>
      </c>
      <c r="G793" s="0" t="s">
        <v>2298</v>
      </c>
      <c r="H793" s="0" t="s">
        <v>2170</v>
      </c>
      <c r="I793" s="0" t="s">
        <v>2170</v>
      </c>
      <c r="J793" s="0" t="s">
        <v>2170</v>
      </c>
      <c r="K793" s="0" t="s">
        <v>2170</v>
      </c>
      <c r="L793" s="0" t="s">
        <v>2170</v>
      </c>
      <c r="M793" s="0" t="s">
        <v>2170</v>
      </c>
      <c r="N793" s="0" t="n">
        <f aca="false">FALSE()</f>
        <v>0</v>
      </c>
      <c r="O793" s="0" t="s">
        <v>8663</v>
      </c>
      <c r="P793" s="0" t="s">
        <v>2300</v>
      </c>
      <c r="Q793" s="380" t="n">
        <v>25569.125</v>
      </c>
      <c r="R793" s="0" t="n">
        <v>26037248</v>
      </c>
      <c r="S793" s="0" t="s">
        <v>2301</v>
      </c>
      <c r="T793" s="0" t="s">
        <v>2302</v>
      </c>
      <c r="U793" s="0" t="s">
        <v>2115</v>
      </c>
      <c r="V793" s="0" t="n">
        <v>50000000</v>
      </c>
      <c r="W793" s="0" t="s">
        <v>2366</v>
      </c>
      <c r="X793" s="0" t="n">
        <v>4</v>
      </c>
      <c r="Y793" s="0" t="n">
        <f aca="false">FALSE()</f>
        <v>0</v>
      </c>
      <c r="Z793" s="0" t="n">
        <f aca="false">FALSE()</f>
        <v>0</v>
      </c>
      <c r="AA793" s="0" t="n">
        <f aca="false">FALSE()</f>
        <v>0</v>
      </c>
      <c r="AB793" s="0" t="n">
        <f aca="false">TRUE()</f>
        <v>1</v>
      </c>
      <c r="AC793" s="0" t="n">
        <v>1</v>
      </c>
      <c r="AD793" s="0" t="s">
        <v>2129</v>
      </c>
      <c r="AE793" s="0" t="n">
        <f aca="false">TRUE()</f>
        <v>1</v>
      </c>
      <c r="AF793" s="0" t="s">
        <v>8664</v>
      </c>
      <c r="AG793" s="0" t="n">
        <v>2</v>
      </c>
      <c r="AH793" s="0" t="s">
        <v>8665</v>
      </c>
      <c r="AI793" s="0" t="s">
        <v>8666</v>
      </c>
      <c r="AJ793" s="0" t="n">
        <v>0</v>
      </c>
      <c r="AK793" s="0" t="s">
        <v>2118</v>
      </c>
      <c r="AL793" s="0" t="n">
        <f aca="false">FALSE()</f>
        <v>0</v>
      </c>
      <c r="AM793" s="0" t="n">
        <f aca="false">TRUE()</f>
        <v>1</v>
      </c>
      <c r="AN793" s="0" t="n">
        <f aca="false">FALSE()</f>
        <v>0</v>
      </c>
      <c r="AO793" s="0" t="n">
        <f aca="false">FALSE()</f>
        <v>0</v>
      </c>
      <c r="AP793" s="0" t="n">
        <f aca="false">FALSE()</f>
        <v>0</v>
      </c>
      <c r="AQ793" s="380" t="n">
        <v>44041.6909722222</v>
      </c>
      <c r="AR793" s="380" t="n">
        <v>44041.4166666667</v>
      </c>
      <c r="AS793" s="0" t="s">
        <v>8667</v>
      </c>
      <c r="AT793" s="0" t="s">
        <v>2170</v>
      </c>
      <c r="AU793" s="0" t="s">
        <v>2170</v>
      </c>
    </row>
    <row r="794" customFormat="false" ht="15" hidden="true" customHeight="false" outlineLevel="0" collapsed="false">
      <c r="A794" s="0" t="s">
        <v>8668</v>
      </c>
      <c r="B794" s="0" t="s">
        <v>8669</v>
      </c>
      <c r="C794" s="0" t="s">
        <v>8670</v>
      </c>
      <c r="D794" s="0" t="s">
        <v>2297</v>
      </c>
      <c r="E794" s="0" t="s">
        <v>8668</v>
      </c>
      <c r="F794" s="0" t="n">
        <v>1</v>
      </c>
      <c r="G794" s="0" t="s">
        <v>2298</v>
      </c>
      <c r="H794" s="0" t="s">
        <v>2170</v>
      </c>
      <c r="I794" s="0" t="s">
        <v>2170</v>
      </c>
      <c r="J794" s="0" t="s">
        <v>2170</v>
      </c>
      <c r="K794" s="0" t="s">
        <v>2170</v>
      </c>
      <c r="L794" s="0" t="s">
        <v>2170</v>
      </c>
      <c r="M794" s="0" t="s">
        <v>2170</v>
      </c>
      <c r="N794" s="0" t="n">
        <f aca="false">FALSE()</f>
        <v>0</v>
      </c>
      <c r="O794" s="0" t="s">
        <v>8671</v>
      </c>
      <c r="P794" s="0" t="s">
        <v>2300</v>
      </c>
      <c r="Q794" s="380" t="n">
        <v>43049.125</v>
      </c>
      <c r="R794" s="0" t="n">
        <v>16546956</v>
      </c>
      <c r="S794" s="0" t="s">
        <v>2301</v>
      </c>
      <c r="T794" s="0" t="s">
        <v>2302</v>
      </c>
      <c r="U794" s="0" t="s">
        <v>2684</v>
      </c>
      <c r="V794" s="0" t="n">
        <v>100000000</v>
      </c>
      <c r="W794" s="0" t="s">
        <v>2312</v>
      </c>
      <c r="X794" s="0" t="n">
        <v>4</v>
      </c>
      <c r="Y794" s="0" t="n">
        <f aca="false">FALSE()</f>
        <v>0</v>
      </c>
      <c r="Z794" s="0" t="n">
        <f aca="false">FALSE()</f>
        <v>0</v>
      </c>
      <c r="AA794" s="0" t="n">
        <f aca="false">FALSE()</f>
        <v>0</v>
      </c>
      <c r="AB794" s="0" t="n">
        <f aca="false">FALSE()</f>
        <v>0</v>
      </c>
      <c r="AC794" s="0" t="n">
        <v>1</v>
      </c>
      <c r="AD794" s="0" t="s">
        <v>2129</v>
      </c>
      <c r="AE794" s="0" t="n">
        <f aca="false">TRUE()</f>
        <v>1</v>
      </c>
      <c r="AF794" s="0" t="s">
        <v>8672</v>
      </c>
      <c r="AG794" s="0" t="n">
        <v>2</v>
      </c>
      <c r="AH794" s="0" t="s">
        <v>8673</v>
      </c>
      <c r="AI794" s="0" t="s">
        <v>8674</v>
      </c>
      <c r="AJ794" s="0" t="n">
        <v>0</v>
      </c>
      <c r="AK794" s="0" t="s">
        <v>2118</v>
      </c>
      <c r="AL794" s="0" t="n">
        <f aca="false">FALSE()</f>
        <v>0</v>
      </c>
      <c r="AM794" s="0" t="n">
        <f aca="false">TRUE()</f>
        <v>1</v>
      </c>
      <c r="AN794" s="0" t="n">
        <f aca="false">FALSE()</f>
        <v>0</v>
      </c>
      <c r="AO794" s="0" t="n">
        <f aca="false">FALSE()</f>
        <v>0</v>
      </c>
      <c r="AP794" s="0" t="n">
        <f aca="false">FALSE()</f>
        <v>0</v>
      </c>
      <c r="AQ794" s="380" t="n">
        <v>43627.6875</v>
      </c>
      <c r="AR794" s="380" t="n">
        <v>43049.125</v>
      </c>
      <c r="AS794" s="0" t="s">
        <v>8675</v>
      </c>
      <c r="AT794" s="0" t="s">
        <v>2170</v>
      </c>
      <c r="AU794" s="0" t="s">
        <v>2170</v>
      </c>
    </row>
    <row r="795" customFormat="false" ht="15" hidden="true" customHeight="false" outlineLevel="0" collapsed="false">
      <c r="A795" s="0" t="s">
        <v>8676</v>
      </c>
      <c r="B795" s="0" t="s">
        <v>8677</v>
      </c>
      <c r="C795" s="0" t="s">
        <v>8678</v>
      </c>
      <c r="D795" s="0" t="s">
        <v>2297</v>
      </c>
      <c r="E795" s="0" t="s">
        <v>8676</v>
      </c>
      <c r="F795" s="0" t="n">
        <v>1</v>
      </c>
      <c r="G795" s="0" t="s">
        <v>2298</v>
      </c>
      <c r="H795" s="0" t="s">
        <v>2170</v>
      </c>
      <c r="I795" s="0" t="s">
        <v>2170</v>
      </c>
      <c r="J795" s="0" t="s">
        <v>2170</v>
      </c>
      <c r="K795" s="0" t="s">
        <v>2170</v>
      </c>
      <c r="L795" s="0" t="s">
        <v>2170</v>
      </c>
      <c r="M795" s="0" t="s">
        <v>2170</v>
      </c>
      <c r="N795" s="0" t="n">
        <f aca="false">FALSE()</f>
        <v>0</v>
      </c>
      <c r="O795" s="0" t="s">
        <v>8678</v>
      </c>
      <c r="P795" s="0" t="s">
        <v>2300</v>
      </c>
      <c r="Q795" s="380" t="n">
        <v>25569.125</v>
      </c>
      <c r="R795" s="0" t="n">
        <v>87800000</v>
      </c>
      <c r="S795" s="0" t="s">
        <v>2301</v>
      </c>
      <c r="T795" s="0" t="s">
        <v>2302</v>
      </c>
      <c r="U795" s="0" t="s">
        <v>2115</v>
      </c>
      <c r="V795" s="0" t="n">
        <v>250000000</v>
      </c>
      <c r="W795" s="0" t="s">
        <v>2356</v>
      </c>
      <c r="X795" s="0" t="n">
        <v>4</v>
      </c>
      <c r="Y795" s="0" t="n">
        <f aca="false">FALSE()</f>
        <v>0</v>
      </c>
      <c r="Z795" s="0" t="n">
        <f aca="false">FALSE()</f>
        <v>0</v>
      </c>
      <c r="AA795" s="0" t="n">
        <f aca="false">FALSE()</f>
        <v>0</v>
      </c>
      <c r="AB795" s="0" t="n">
        <f aca="false">TRUE()</f>
        <v>1</v>
      </c>
      <c r="AC795" s="0" t="n">
        <v>1</v>
      </c>
      <c r="AD795" s="0" t="s">
        <v>2129</v>
      </c>
      <c r="AE795" s="0" t="n">
        <f aca="false">TRUE()</f>
        <v>1</v>
      </c>
      <c r="AF795" s="0" t="s">
        <v>8679</v>
      </c>
      <c r="AG795" s="0" t="n">
        <v>2</v>
      </c>
      <c r="AH795" s="0" t="s">
        <v>8680</v>
      </c>
      <c r="AI795" s="0" t="s">
        <v>8681</v>
      </c>
      <c r="AJ795" s="0" t="n">
        <v>0</v>
      </c>
      <c r="AK795" s="0" t="s">
        <v>2118</v>
      </c>
      <c r="AL795" s="0" t="n">
        <f aca="false">FALSE()</f>
        <v>0</v>
      </c>
      <c r="AM795" s="0" t="n">
        <f aca="false">TRUE()</f>
        <v>1</v>
      </c>
      <c r="AN795" s="0" t="n">
        <f aca="false">FALSE()</f>
        <v>0</v>
      </c>
      <c r="AO795" s="0" t="n">
        <f aca="false">FALSE()</f>
        <v>0</v>
      </c>
      <c r="AP795" s="0" t="n">
        <f aca="false">FALSE()</f>
        <v>0</v>
      </c>
      <c r="AQ795" s="380" t="n">
        <v>43969.6875</v>
      </c>
      <c r="AR795" s="380" t="n">
        <v>43969.4166666667</v>
      </c>
      <c r="AS795" s="0" t="s">
        <v>8682</v>
      </c>
      <c r="AT795" s="0" t="s">
        <v>2170</v>
      </c>
      <c r="AU795" s="0" t="s">
        <v>2170</v>
      </c>
    </row>
    <row r="796" customFormat="false" ht="15" hidden="true" customHeight="false" outlineLevel="0" collapsed="false">
      <c r="A796" s="0" t="s">
        <v>8683</v>
      </c>
      <c r="B796" s="0" t="s">
        <v>8684</v>
      </c>
      <c r="C796" s="0" t="s">
        <v>8685</v>
      </c>
      <c r="D796" s="0" t="s">
        <v>2297</v>
      </c>
      <c r="E796" s="0" t="s">
        <v>8683</v>
      </c>
      <c r="F796" s="0" t="n">
        <v>1</v>
      </c>
      <c r="G796" s="0" t="s">
        <v>2298</v>
      </c>
      <c r="H796" s="0" t="s">
        <v>2170</v>
      </c>
      <c r="I796" s="0" t="s">
        <v>2170</v>
      </c>
      <c r="J796" s="0" t="s">
        <v>2170</v>
      </c>
      <c r="K796" s="0" t="s">
        <v>2170</v>
      </c>
      <c r="L796" s="0" t="s">
        <v>2170</v>
      </c>
      <c r="M796" s="0" t="s">
        <v>2170</v>
      </c>
      <c r="N796" s="0" t="n">
        <f aca="false">FALSE()</f>
        <v>0</v>
      </c>
      <c r="O796" s="0" t="s">
        <v>8686</v>
      </c>
      <c r="P796" s="0" t="s">
        <v>2300</v>
      </c>
      <c r="Q796" s="380" t="n">
        <v>36383.1666666667</v>
      </c>
      <c r="R796" s="0" t="n">
        <v>74838047</v>
      </c>
      <c r="S796" s="0" t="s">
        <v>2301</v>
      </c>
      <c r="T796" s="0" t="s">
        <v>2302</v>
      </c>
      <c r="U796" s="0" t="s">
        <v>2116</v>
      </c>
      <c r="V796" s="0" t="n">
        <v>300000000</v>
      </c>
      <c r="W796" s="0" t="s">
        <v>2312</v>
      </c>
      <c r="X796" s="0" t="n">
        <v>4</v>
      </c>
      <c r="Y796" s="0" t="n">
        <f aca="false">FALSE()</f>
        <v>0</v>
      </c>
      <c r="Z796" s="0" t="n">
        <f aca="false">FALSE()</f>
        <v>0</v>
      </c>
      <c r="AA796" s="0" t="n">
        <f aca="false">FALSE()</f>
        <v>0</v>
      </c>
      <c r="AB796" s="0" t="n">
        <f aca="false">FALSE()</f>
        <v>0</v>
      </c>
      <c r="AC796" s="0" t="n">
        <v>1</v>
      </c>
      <c r="AD796" s="0" t="s">
        <v>2129</v>
      </c>
      <c r="AE796" s="0" t="n">
        <f aca="false">TRUE()</f>
        <v>1</v>
      </c>
      <c r="AF796" s="0" t="s">
        <v>8687</v>
      </c>
      <c r="AG796" s="0" t="n">
        <v>2</v>
      </c>
      <c r="AH796" s="0" t="s">
        <v>8688</v>
      </c>
      <c r="AI796" s="0" t="s">
        <v>8689</v>
      </c>
      <c r="AJ796" s="0" t="n">
        <v>0</v>
      </c>
      <c r="AK796" s="0" t="s">
        <v>2118</v>
      </c>
      <c r="AL796" s="0" t="n">
        <f aca="false">FALSE()</f>
        <v>0</v>
      </c>
      <c r="AM796" s="0" t="n">
        <f aca="false">TRUE()</f>
        <v>1</v>
      </c>
      <c r="AN796" s="0" t="n">
        <f aca="false">FALSE()</f>
        <v>0</v>
      </c>
      <c r="AO796" s="0" t="n">
        <f aca="false">FALSE()</f>
        <v>0</v>
      </c>
      <c r="AP796" s="0" t="n">
        <f aca="false">FALSE()</f>
        <v>0</v>
      </c>
      <c r="AQ796" s="380" t="n">
        <v>43769.6868055556</v>
      </c>
      <c r="AR796" s="380" t="n">
        <v>43769.4166666667</v>
      </c>
      <c r="AS796" s="0" t="s">
        <v>8690</v>
      </c>
      <c r="AT796" s="0" t="s">
        <v>2170</v>
      </c>
      <c r="AU796" s="0" t="s">
        <v>2170</v>
      </c>
    </row>
    <row r="797" customFormat="false" ht="15" hidden="true" customHeight="false" outlineLevel="0" collapsed="false">
      <c r="A797" s="0" t="s">
        <v>8691</v>
      </c>
      <c r="B797" s="0" t="s">
        <v>8692</v>
      </c>
      <c r="C797" s="0" t="s">
        <v>8693</v>
      </c>
      <c r="D797" s="0" t="s">
        <v>2297</v>
      </c>
      <c r="E797" s="0" t="s">
        <v>8691</v>
      </c>
      <c r="F797" s="0" t="n">
        <v>1</v>
      </c>
      <c r="G797" s="0" t="s">
        <v>2298</v>
      </c>
      <c r="H797" s="0" t="s">
        <v>2170</v>
      </c>
      <c r="I797" s="0" t="s">
        <v>2170</v>
      </c>
      <c r="J797" s="0" t="s">
        <v>2170</v>
      </c>
      <c r="K797" s="0" t="s">
        <v>2170</v>
      </c>
      <c r="L797" s="0" t="s">
        <v>2170</v>
      </c>
      <c r="M797" s="0" t="s">
        <v>2170</v>
      </c>
      <c r="N797" s="0" t="n">
        <f aca="false">FALSE()</f>
        <v>0</v>
      </c>
      <c r="O797" s="0" t="s">
        <v>8694</v>
      </c>
      <c r="P797" s="0" t="s">
        <v>2300</v>
      </c>
      <c r="Q797" s="380" t="n">
        <v>25569.125</v>
      </c>
      <c r="R797" s="0" t="n">
        <v>100000</v>
      </c>
      <c r="S797" s="0" t="s">
        <v>2301</v>
      </c>
      <c r="T797" s="0" t="s">
        <v>2302</v>
      </c>
      <c r="U797" s="0" t="s">
        <v>2330</v>
      </c>
      <c r="V797" s="0" t="n">
        <v>100000</v>
      </c>
      <c r="W797" s="0" t="s">
        <v>2366</v>
      </c>
      <c r="X797" s="0" t="n">
        <v>4</v>
      </c>
      <c r="Y797" s="0" t="n">
        <f aca="false">FALSE()</f>
        <v>0</v>
      </c>
      <c r="Z797" s="0" t="n">
        <f aca="false">FALSE()</f>
        <v>0</v>
      </c>
      <c r="AA797" s="0" t="n">
        <f aca="false">FALSE()</f>
        <v>0</v>
      </c>
      <c r="AB797" s="0" t="n">
        <f aca="false">FALSE()</f>
        <v>0</v>
      </c>
      <c r="AC797" s="0" t="n">
        <v>1</v>
      </c>
      <c r="AD797" s="0" t="s">
        <v>2129</v>
      </c>
      <c r="AE797" s="0" t="n">
        <f aca="false">TRUE()</f>
        <v>1</v>
      </c>
      <c r="AF797" s="0" t="s">
        <v>8695</v>
      </c>
      <c r="AG797" s="0" t="n">
        <v>2</v>
      </c>
      <c r="AH797" s="0" t="s">
        <v>8696</v>
      </c>
      <c r="AI797" s="0" t="s">
        <v>8697</v>
      </c>
      <c r="AJ797" s="0" t="n">
        <v>0</v>
      </c>
      <c r="AK797" s="0" t="s">
        <v>2118</v>
      </c>
      <c r="AL797" s="0" t="n">
        <f aca="false">FALSE()</f>
        <v>0</v>
      </c>
      <c r="AM797" s="0" t="n">
        <f aca="false">TRUE()</f>
        <v>1</v>
      </c>
      <c r="AN797" s="0" t="n">
        <f aca="false">FALSE()</f>
        <v>0</v>
      </c>
      <c r="AO797" s="0" t="n">
        <f aca="false">FALSE()</f>
        <v>0</v>
      </c>
      <c r="AP797" s="0" t="n">
        <f aca="false">FALSE()</f>
        <v>0</v>
      </c>
      <c r="AQ797" s="380" t="n">
        <v>44642.6805555556</v>
      </c>
      <c r="AR797" s="380" t="n">
        <v>44642.4166666667</v>
      </c>
      <c r="AS797" s="0" t="s">
        <v>2713</v>
      </c>
      <c r="AT797" s="0" t="s">
        <v>2170</v>
      </c>
      <c r="AU797" s="0" t="s">
        <v>2170</v>
      </c>
    </row>
    <row r="798" customFormat="false" ht="15" hidden="true" customHeight="false" outlineLevel="0" collapsed="false">
      <c r="A798" s="0" t="s">
        <v>8698</v>
      </c>
      <c r="B798" s="0" t="s">
        <v>8699</v>
      </c>
      <c r="C798" s="0" t="s">
        <v>8700</v>
      </c>
      <c r="D798" s="0" t="s">
        <v>2297</v>
      </c>
      <c r="E798" s="0" t="s">
        <v>8698</v>
      </c>
      <c r="F798" s="0" t="n">
        <v>1</v>
      </c>
      <c r="G798" s="0" t="s">
        <v>2298</v>
      </c>
      <c r="H798" s="0" t="s">
        <v>2170</v>
      </c>
      <c r="I798" s="0" t="s">
        <v>2170</v>
      </c>
      <c r="J798" s="0" t="s">
        <v>2170</v>
      </c>
      <c r="K798" s="0" t="s">
        <v>2170</v>
      </c>
      <c r="L798" s="0" t="s">
        <v>2170</v>
      </c>
      <c r="M798" s="0" t="s">
        <v>2170</v>
      </c>
      <c r="N798" s="0" t="n">
        <f aca="false">FALSE()</f>
        <v>0</v>
      </c>
      <c r="O798" s="0" t="s">
        <v>8701</v>
      </c>
      <c r="P798" s="0" t="s">
        <v>2300</v>
      </c>
      <c r="Q798" s="380" t="n">
        <v>25569.125</v>
      </c>
      <c r="R798" s="0" t="n">
        <v>638202178</v>
      </c>
      <c r="S798" s="0" t="s">
        <v>2301</v>
      </c>
      <c r="T798" s="0" t="s">
        <v>2302</v>
      </c>
      <c r="U798" s="0" t="s">
        <v>2574</v>
      </c>
      <c r="V798" s="0" t="n">
        <v>1000000000</v>
      </c>
      <c r="W798" s="0" t="s">
        <v>2366</v>
      </c>
      <c r="X798" s="0" t="n">
        <v>4</v>
      </c>
      <c r="Y798" s="0" t="n">
        <f aca="false">FALSE()</f>
        <v>0</v>
      </c>
      <c r="Z798" s="0" t="n">
        <f aca="false">FALSE()</f>
        <v>0</v>
      </c>
      <c r="AA798" s="0" t="n">
        <f aca="false">FALSE()</f>
        <v>0</v>
      </c>
      <c r="AB798" s="0" t="n">
        <f aca="false">TRUE()</f>
        <v>1</v>
      </c>
      <c r="AC798" s="0" t="n">
        <v>1</v>
      </c>
      <c r="AD798" s="0" t="s">
        <v>2129</v>
      </c>
      <c r="AE798" s="0" t="n">
        <f aca="false">TRUE()</f>
        <v>1</v>
      </c>
      <c r="AF798" s="0" t="s">
        <v>8702</v>
      </c>
      <c r="AG798" s="0" t="n">
        <v>2</v>
      </c>
      <c r="AH798" s="0" t="s">
        <v>8703</v>
      </c>
      <c r="AI798" s="0" t="s">
        <v>8704</v>
      </c>
      <c r="AJ798" s="0" t="n">
        <v>0</v>
      </c>
      <c r="AK798" s="0" t="s">
        <v>2118</v>
      </c>
      <c r="AL798" s="0" t="n">
        <f aca="false">FALSE()</f>
        <v>0</v>
      </c>
      <c r="AM798" s="0" t="n">
        <f aca="false">TRUE()</f>
        <v>1</v>
      </c>
      <c r="AN798" s="0" t="n">
        <f aca="false">FALSE()</f>
        <v>0</v>
      </c>
      <c r="AO798" s="0" t="n">
        <f aca="false">FALSE()</f>
        <v>0</v>
      </c>
      <c r="AP798" s="0" t="n">
        <f aca="false">FALSE()</f>
        <v>0</v>
      </c>
      <c r="AQ798" s="380" t="n">
        <v>43123.7263888889</v>
      </c>
      <c r="AR798" s="380" t="n">
        <v>40717.1666666667</v>
      </c>
      <c r="AS798" s="0" t="s">
        <v>8705</v>
      </c>
      <c r="AT798" s="0" t="s">
        <v>2170</v>
      </c>
      <c r="AU798" s="0" t="s">
        <v>2170</v>
      </c>
    </row>
    <row r="799" customFormat="false" ht="15" hidden="true" customHeight="false" outlineLevel="0" collapsed="false">
      <c r="A799" s="0" t="s">
        <v>8706</v>
      </c>
      <c r="B799" s="0" t="s">
        <v>8707</v>
      </c>
      <c r="C799" s="0" t="s">
        <v>8708</v>
      </c>
      <c r="D799" s="0" t="s">
        <v>2525</v>
      </c>
      <c r="E799" s="0" t="s">
        <v>8706</v>
      </c>
      <c r="F799" s="0" t="n">
        <v>100</v>
      </c>
      <c r="G799" s="0" t="s">
        <v>2526</v>
      </c>
      <c r="H799" s="0" t="s">
        <v>2170</v>
      </c>
      <c r="I799" s="0" t="s">
        <v>2170</v>
      </c>
      <c r="J799" s="0" t="s">
        <v>2170</v>
      </c>
      <c r="K799" s="0" t="s">
        <v>2170</v>
      </c>
      <c r="L799" s="0" t="s">
        <v>2170</v>
      </c>
      <c r="M799" s="0" t="s">
        <v>2170</v>
      </c>
      <c r="N799" s="0" t="n">
        <f aca="false">FALSE()</f>
        <v>0</v>
      </c>
      <c r="O799" s="0" t="s">
        <v>8709</v>
      </c>
      <c r="P799" s="0" t="s">
        <v>2300</v>
      </c>
      <c r="Q799" s="380" t="n">
        <v>25569.125</v>
      </c>
      <c r="R799" s="0" t="n">
        <v>8074417766</v>
      </c>
      <c r="S799" s="0" t="s">
        <v>2528</v>
      </c>
      <c r="T799" s="0" t="s">
        <v>2529</v>
      </c>
      <c r="U799" s="0" t="s">
        <v>2451</v>
      </c>
      <c r="V799" s="0" t="n">
        <v>16000000000</v>
      </c>
      <c r="W799" s="0" t="s">
        <v>2366</v>
      </c>
      <c r="X799" s="0" t="n">
        <v>4</v>
      </c>
      <c r="Y799" s="0" t="n">
        <f aca="false">FALSE()</f>
        <v>0</v>
      </c>
      <c r="Z799" s="0" t="n">
        <f aca="false">FALSE()</f>
        <v>0</v>
      </c>
      <c r="AA799" s="0" t="n">
        <f aca="false">FALSE()</f>
        <v>0</v>
      </c>
      <c r="AB799" s="0" t="n">
        <f aca="false">FALSE()</f>
        <v>0</v>
      </c>
      <c r="AC799" s="0" t="n">
        <v>1</v>
      </c>
      <c r="AD799" s="0" t="s">
        <v>2129</v>
      </c>
      <c r="AE799" s="0" t="n">
        <f aca="false">TRUE()</f>
        <v>1</v>
      </c>
      <c r="AF799" s="0" t="s">
        <v>8710</v>
      </c>
      <c r="AG799" s="0" t="n">
        <v>2</v>
      </c>
      <c r="AH799" s="0" t="s">
        <v>8711</v>
      </c>
      <c r="AI799" s="0" t="s">
        <v>8712</v>
      </c>
      <c r="AJ799" s="0" t="n">
        <v>0</v>
      </c>
      <c r="AK799" s="0" t="s">
        <v>2118</v>
      </c>
      <c r="AL799" s="0" t="n">
        <f aca="false">FALSE()</f>
        <v>0</v>
      </c>
      <c r="AM799" s="0" t="n">
        <f aca="false">FALSE()</f>
        <v>0</v>
      </c>
      <c r="AN799" s="0" t="n">
        <f aca="false">FALSE()</f>
        <v>0</v>
      </c>
      <c r="AO799" s="0" t="n">
        <f aca="false">FALSE()</f>
        <v>0</v>
      </c>
      <c r="AP799" s="0" t="n">
        <f aca="false">TRUE()</f>
        <v>1</v>
      </c>
      <c r="AQ799" s="380" t="n">
        <v>44188.1875</v>
      </c>
      <c r="AR799" s="380" t="n">
        <v>44188.1666666667</v>
      </c>
      <c r="AS799" s="0" t="s">
        <v>8713</v>
      </c>
      <c r="AT799" s="0" t="s">
        <v>2170</v>
      </c>
      <c r="AU799" s="0" t="s">
        <v>2170</v>
      </c>
    </row>
    <row r="800" customFormat="false" ht="15" hidden="true" customHeight="false" outlineLevel="0" collapsed="false">
      <c r="A800" s="0" t="s">
        <v>8714</v>
      </c>
      <c r="B800" s="0" t="s">
        <v>8715</v>
      </c>
      <c r="C800" s="0" t="s">
        <v>8716</v>
      </c>
      <c r="D800" s="0" t="s">
        <v>2297</v>
      </c>
      <c r="E800" s="0" t="s">
        <v>8714</v>
      </c>
      <c r="F800" s="0" t="n">
        <v>1</v>
      </c>
      <c r="G800" s="0" t="s">
        <v>2298</v>
      </c>
      <c r="H800" s="0" t="s">
        <v>2170</v>
      </c>
      <c r="I800" s="0" t="s">
        <v>2170</v>
      </c>
      <c r="J800" s="0" t="s">
        <v>2170</v>
      </c>
      <c r="K800" s="0" t="s">
        <v>2170</v>
      </c>
      <c r="L800" s="0" t="s">
        <v>2170</v>
      </c>
      <c r="M800" s="0" t="s">
        <v>2170</v>
      </c>
      <c r="N800" s="0" t="n">
        <f aca="false">FALSE()</f>
        <v>0</v>
      </c>
      <c r="O800" s="0" t="s">
        <v>8717</v>
      </c>
      <c r="P800" s="0" t="s">
        <v>2300</v>
      </c>
      <c r="Q800" s="380" t="n">
        <v>11030.125</v>
      </c>
      <c r="R800" s="0" t="n">
        <v>843513490</v>
      </c>
      <c r="S800" s="0" t="s">
        <v>2301</v>
      </c>
      <c r="T800" s="0" t="s">
        <v>2302</v>
      </c>
      <c r="U800" s="0" t="s">
        <v>2365</v>
      </c>
      <c r="V800" s="0" t="n">
        <v>483999297</v>
      </c>
      <c r="W800" s="0" t="s">
        <v>2356</v>
      </c>
      <c r="X800" s="0" t="n">
        <v>4</v>
      </c>
      <c r="Y800" s="0" t="n">
        <f aca="false">FALSE()</f>
        <v>0</v>
      </c>
      <c r="Z800" s="0" t="n">
        <f aca="false">FALSE()</f>
        <v>0</v>
      </c>
      <c r="AA800" s="0" t="n">
        <f aca="false">FALSE()</f>
        <v>0</v>
      </c>
      <c r="AB800" s="0" t="n">
        <f aca="false">TRUE()</f>
        <v>1</v>
      </c>
      <c r="AC800" s="0" t="n">
        <v>1</v>
      </c>
      <c r="AD800" s="0" t="s">
        <v>2129</v>
      </c>
      <c r="AE800" s="0" t="n">
        <f aca="false">TRUE()</f>
        <v>1</v>
      </c>
      <c r="AF800" s="0" t="s">
        <v>8718</v>
      </c>
      <c r="AG800" s="0" t="n">
        <v>2</v>
      </c>
      <c r="AH800" s="0" t="s">
        <v>8719</v>
      </c>
      <c r="AI800" s="0" t="s">
        <v>8720</v>
      </c>
      <c r="AJ800" s="0" t="n">
        <v>0</v>
      </c>
      <c r="AK800" s="0" t="s">
        <v>2118</v>
      </c>
      <c r="AL800" s="0" t="n">
        <f aca="false">FALSE()</f>
        <v>0</v>
      </c>
      <c r="AM800" s="0" t="n">
        <f aca="false">TRUE()</f>
        <v>1</v>
      </c>
      <c r="AN800" s="0" t="n">
        <f aca="false">FALSE()</f>
        <v>0</v>
      </c>
      <c r="AO800" s="0" t="n">
        <f aca="false">FALSE()</f>
        <v>0</v>
      </c>
      <c r="AP800" s="0" t="n">
        <f aca="false">FALSE()</f>
        <v>0</v>
      </c>
      <c r="AQ800" s="380" t="n">
        <v>43123.7291666667</v>
      </c>
      <c r="AR800" s="380" t="n">
        <v>32398.1666666667</v>
      </c>
      <c r="AS800" s="0" t="s">
        <v>8721</v>
      </c>
      <c r="AT800" s="0" t="s">
        <v>2170</v>
      </c>
      <c r="AU800" s="0" t="s">
        <v>2170</v>
      </c>
    </row>
    <row r="801" customFormat="false" ht="15" hidden="true" customHeight="false" outlineLevel="0" collapsed="false">
      <c r="A801" s="0" t="s">
        <v>8722</v>
      </c>
      <c r="B801" s="0" t="s">
        <v>8723</v>
      </c>
      <c r="C801" s="0" t="s">
        <v>8724</v>
      </c>
      <c r="D801" s="0" t="s">
        <v>2297</v>
      </c>
      <c r="E801" s="0" t="s">
        <v>8722</v>
      </c>
      <c r="F801" s="0" t="n">
        <v>1</v>
      </c>
      <c r="G801" s="0" t="s">
        <v>2298</v>
      </c>
      <c r="H801" s="0" t="s">
        <v>2170</v>
      </c>
      <c r="I801" s="0" t="s">
        <v>2170</v>
      </c>
      <c r="J801" s="0" t="s">
        <v>2170</v>
      </c>
      <c r="K801" s="0" t="s">
        <v>2170</v>
      </c>
      <c r="L801" s="0" t="s">
        <v>2170</v>
      </c>
      <c r="M801" s="0" t="s">
        <v>2170</v>
      </c>
      <c r="N801" s="0" t="n">
        <f aca="false">FALSE()</f>
        <v>0</v>
      </c>
      <c r="O801" s="0" t="s">
        <v>8725</v>
      </c>
      <c r="P801" s="0" t="s">
        <v>2300</v>
      </c>
      <c r="Q801" s="380" t="n">
        <v>42531.125</v>
      </c>
      <c r="R801" s="0" t="n">
        <v>46261192</v>
      </c>
      <c r="S801" s="0" t="s">
        <v>2301</v>
      </c>
      <c r="T801" s="0" t="s">
        <v>2302</v>
      </c>
      <c r="U801" s="0" t="s">
        <v>2115</v>
      </c>
      <c r="V801" s="0" t="n">
        <v>1000000000</v>
      </c>
      <c r="W801" s="0" t="s">
        <v>2366</v>
      </c>
      <c r="X801" s="0" t="n">
        <v>4</v>
      </c>
      <c r="Y801" s="0" t="n">
        <f aca="false">FALSE()</f>
        <v>0</v>
      </c>
      <c r="Z801" s="0" t="n">
        <f aca="false">FALSE()</f>
        <v>0</v>
      </c>
      <c r="AA801" s="0" t="n">
        <f aca="false">FALSE()</f>
        <v>0</v>
      </c>
      <c r="AB801" s="0" t="n">
        <f aca="false">FALSE()</f>
        <v>0</v>
      </c>
      <c r="AC801" s="0" t="n">
        <v>1</v>
      </c>
      <c r="AD801" s="0" t="s">
        <v>2129</v>
      </c>
      <c r="AE801" s="0" t="n">
        <f aca="false">TRUE()</f>
        <v>1</v>
      </c>
      <c r="AF801" s="0" t="s">
        <v>8726</v>
      </c>
      <c r="AG801" s="0" t="n">
        <v>2</v>
      </c>
      <c r="AH801" s="0" t="s">
        <v>8727</v>
      </c>
      <c r="AI801" s="0" t="s">
        <v>8728</v>
      </c>
      <c r="AJ801" s="0" t="n">
        <v>0</v>
      </c>
      <c r="AK801" s="0" t="s">
        <v>2118</v>
      </c>
      <c r="AL801" s="0" t="n">
        <f aca="false">FALSE()</f>
        <v>0</v>
      </c>
      <c r="AM801" s="0" t="n">
        <f aca="false">TRUE()</f>
        <v>1</v>
      </c>
      <c r="AN801" s="0" t="n">
        <f aca="false">FALSE()</f>
        <v>0</v>
      </c>
      <c r="AO801" s="0" t="n">
        <f aca="false">FALSE()</f>
        <v>0</v>
      </c>
      <c r="AP801" s="0" t="n">
        <f aca="false">FALSE()</f>
        <v>0</v>
      </c>
      <c r="AQ801" s="380" t="n">
        <v>43682.6868055556</v>
      </c>
      <c r="AR801" s="380" t="n">
        <v>42531.125</v>
      </c>
      <c r="AS801" s="0" t="s">
        <v>8729</v>
      </c>
      <c r="AT801" s="0" t="s">
        <v>2170</v>
      </c>
      <c r="AU801" s="0" t="s">
        <v>2170</v>
      </c>
    </row>
    <row r="802" customFormat="false" ht="15" hidden="true" customHeight="false" outlineLevel="0" collapsed="false">
      <c r="A802" s="0" t="s">
        <v>8730</v>
      </c>
      <c r="B802" s="0" t="s">
        <v>8731</v>
      </c>
      <c r="C802" s="0" t="s">
        <v>8732</v>
      </c>
      <c r="D802" s="0" t="s">
        <v>2297</v>
      </c>
      <c r="E802" s="0" t="s">
        <v>8730</v>
      </c>
      <c r="F802" s="0" t="n">
        <v>1</v>
      </c>
      <c r="G802" s="0" t="s">
        <v>2298</v>
      </c>
      <c r="H802" s="0" t="s">
        <v>2170</v>
      </c>
      <c r="I802" s="0" t="s">
        <v>2170</v>
      </c>
      <c r="J802" s="0" t="s">
        <v>2170</v>
      </c>
      <c r="K802" s="0" t="s">
        <v>2170</v>
      </c>
      <c r="L802" s="0" t="s">
        <v>2170</v>
      </c>
      <c r="M802" s="0" t="s">
        <v>2170</v>
      </c>
      <c r="N802" s="0" t="n">
        <f aca="false">FALSE()</f>
        <v>0</v>
      </c>
      <c r="O802" s="0" t="s">
        <v>8732</v>
      </c>
      <c r="P802" s="0" t="s">
        <v>2300</v>
      </c>
      <c r="Q802" s="380" t="n">
        <v>25569.125</v>
      </c>
      <c r="R802" s="0" t="n">
        <v>27612597</v>
      </c>
      <c r="S802" s="0" t="s">
        <v>2301</v>
      </c>
      <c r="T802" s="0" t="s">
        <v>2302</v>
      </c>
      <c r="U802" s="0" t="s">
        <v>2365</v>
      </c>
      <c r="V802" s="0" t="n">
        <v>100000000</v>
      </c>
      <c r="W802" s="0" t="s">
        <v>2312</v>
      </c>
      <c r="X802" s="0" t="n">
        <v>4</v>
      </c>
      <c r="Y802" s="0" t="n">
        <f aca="false">FALSE()</f>
        <v>0</v>
      </c>
      <c r="Z802" s="0" t="n">
        <f aca="false">FALSE()</f>
        <v>0</v>
      </c>
      <c r="AA802" s="0" t="n">
        <f aca="false">FALSE()</f>
        <v>0</v>
      </c>
      <c r="AB802" s="0" t="n">
        <f aca="false">FALSE()</f>
        <v>0</v>
      </c>
      <c r="AC802" s="0" t="n">
        <v>1</v>
      </c>
      <c r="AD802" s="0" t="s">
        <v>2129</v>
      </c>
      <c r="AE802" s="0" t="n">
        <f aca="false">TRUE()</f>
        <v>1</v>
      </c>
      <c r="AF802" s="0" t="s">
        <v>8733</v>
      </c>
      <c r="AG802" s="0" t="n">
        <v>2</v>
      </c>
      <c r="AH802" s="0" t="s">
        <v>8734</v>
      </c>
      <c r="AI802" s="0" t="s">
        <v>8735</v>
      </c>
      <c r="AJ802" s="0" t="n">
        <v>0</v>
      </c>
      <c r="AK802" s="0" t="s">
        <v>2118</v>
      </c>
      <c r="AL802" s="0" t="n">
        <f aca="false">FALSE()</f>
        <v>0</v>
      </c>
      <c r="AM802" s="0" t="n">
        <f aca="false">TRUE()</f>
        <v>1</v>
      </c>
      <c r="AN802" s="0" t="n">
        <f aca="false">FALSE()</f>
        <v>0</v>
      </c>
      <c r="AO802" s="0" t="n">
        <f aca="false">FALSE()</f>
        <v>0</v>
      </c>
      <c r="AP802" s="0" t="n">
        <f aca="false">FALSE()</f>
        <v>0</v>
      </c>
      <c r="AQ802" s="380" t="n">
        <v>44510.6590277778</v>
      </c>
      <c r="AR802" s="380" t="n">
        <v>44510.4166666667</v>
      </c>
      <c r="AS802" s="0" t="s">
        <v>8736</v>
      </c>
      <c r="AT802" s="0" t="s">
        <v>2170</v>
      </c>
      <c r="AU802" s="0" t="s">
        <v>2170</v>
      </c>
    </row>
    <row r="803" customFormat="false" ht="15" hidden="true" customHeight="false" outlineLevel="0" collapsed="false">
      <c r="A803" s="0" t="s">
        <v>1601</v>
      </c>
      <c r="B803" s="0" t="s">
        <v>8737</v>
      </c>
      <c r="C803" s="0" t="s">
        <v>1598</v>
      </c>
      <c r="D803" s="0" t="s">
        <v>720</v>
      </c>
      <c r="E803" s="0" t="s">
        <v>1601</v>
      </c>
      <c r="F803" s="0" t="n">
        <v>1</v>
      </c>
      <c r="G803" s="0" t="s">
        <v>434</v>
      </c>
      <c r="H803" s="0" t="s">
        <v>2596</v>
      </c>
      <c r="I803" s="0" t="s">
        <v>2596</v>
      </c>
      <c r="J803" s="0" t="s">
        <v>2083</v>
      </c>
      <c r="K803" s="0" t="s">
        <v>2598</v>
      </c>
      <c r="L803" s="0" t="s">
        <v>2783</v>
      </c>
      <c r="M803" s="0" t="s">
        <v>2600</v>
      </c>
      <c r="N803" s="0" t="n">
        <f aca="false">TRUE()</f>
        <v>1</v>
      </c>
      <c r="O803" s="0" t="s">
        <v>8738</v>
      </c>
      <c r="P803" s="0" t="s">
        <v>2601</v>
      </c>
      <c r="Q803" s="380" t="n">
        <v>42278.125</v>
      </c>
      <c r="R803" s="0" t="n">
        <v>50237005</v>
      </c>
      <c r="S803" s="0" t="s">
        <v>601</v>
      </c>
      <c r="T803" s="0" t="s">
        <v>2602</v>
      </c>
      <c r="U803" s="0" t="s">
        <v>610</v>
      </c>
      <c r="V803" s="0" t="n">
        <v>22977000</v>
      </c>
      <c r="W803" s="0" t="s">
        <v>8739</v>
      </c>
      <c r="X803" s="0" t="n">
        <v>5</v>
      </c>
      <c r="Y803" s="0" t="n">
        <f aca="false">FALSE()</f>
        <v>0</v>
      </c>
      <c r="Z803" s="0" t="n">
        <f aca="false">TRUE()</f>
        <v>1</v>
      </c>
      <c r="AA803" s="0" t="n">
        <f aca="false">TRUE()</f>
        <v>1</v>
      </c>
      <c r="AB803" s="0" t="n">
        <f aca="false">TRUE()</f>
        <v>1</v>
      </c>
      <c r="AC803" s="0" t="n">
        <v>1</v>
      </c>
      <c r="AD803" s="0" t="s">
        <v>2083</v>
      </c>
      <c r="AE803" s="0" t="n">
        <f aca="false">TRUE()</f>
        <v>1</v>
      </c>
      <c r="AF803" s="0" t="s">
        <v>8740</v>
      </c>
      <c r="AG803" s="0" t="n">
        <v>1</v>
      </c>
      <c r="AH803" s="0" t="s">
        <v>8741</v>
      </c>
      <c r="AI803" s="0" t="s">
        <v>8742</v>
      </c>
      <c r="AJ803" s="0" t="n">
        <v>0</v>
      </c>
      <c r="AK803" s="0" t="s">
        <v>2118</v>
      </c>
      <c r="AL803" s="0" t="n">
        <f aca="false">TRUE()</f>
        <v>1</v>
      </c>
      <c r="AM803" s="0" t="n">
        <f aca="false">FALSE()</f>
        <v>0</v>
      </c>
      <c r="AN803" s="0" t="n">
        <f aca="false">TRUE()</f>
        <v>1</v>
      </c>
      <c r="AO803" s="0" t="n">
        <f aca="false">FALSE()</f>
        <v>0</v>
      </c>
      <c r="AP803" s="0" t="n">
        <f aca="false">TRUE()</f>
        <v>1</v>
      </c>
      <c r="AQ803" s="380" t="n">
        <v>43169.1305555556</v>
      </c>
      <c r="AR803" s="380" t="n">
        <v>42349.125</v>
      </c>
      <c r="AS803" s="0" t="s">
        <v>8743</v>
      </c>
      <c r="AT803" s="0" t="s">
        <v>2083</v>
      </c>
      <c r="AU803" s="0" t="s">
        <v>2598</v>
      </c>
    </row>
    <row r="804" customFormat="false" ht="15" hidden="true" customHeight="false" outlineLevel="0" collapsed="false">
      <c r="A804" s="0" t="s">
        <v>8744</v>
      </c>
      <c r="B804" s="0" t="s">
        <v>8745</v>
      </c>
      <c r="C804" s="0" t="s">
        <v>8746</v>
      </c>
      <c r="D804" s="0" t="s">
        <v>2297</v>
      </c>
      <c r="E804" s="0" t="s">
        <v>8744</v>
      </c>
      <c r="F804" s="0" t="n">
        <v>1</v>
      </c>
      <c r="G804" s="0" t="s">
        <v>2298</v>
      </c>
      <c r="H804" s="0" t="s">
        <v>2170</v>
      </c>
      <c r="I804" s="0" t="s">
        <v>2170</v>
      </c>
      <c r="J804" s="0" t="s">
        <v>2170</v>
      </c>
      <c r="K804" s="0" t="s">
        <v>2170</v>
      </c>
      <c r="L804" s="0" t="s">
        <v>2170</v>
      </c>
      <c r="M804" s="0" t="s">
        <v>2170</v>
      </c>
      <c r="N804" s="0" t="n">
        <f aca="false">FALSE()</f>
        <v>0</v>
      </c>
      <c r="O804" s="0" t="s">
        <v>8747</v>
      </c>
      <c r="P804" s="0" t="s">
        <v>2300</v>
      </c>
      <c r="Q804" s="380" t="n">
        <v>25569.125</v>
      </c>
      <c r="R804" s="0" t="n">
        <v>1618621534</v>
      </c>
      <c r="S804" s="0" t="s">
        <v>2301</v>
      </c>
      <c r="T804" s="0" t="s">
        <v>2302</v>
      </c>
      <c r="U804" s="0" t="s">
        <v>5737</v>
      </c>
      <c r="V804" s="0" t="n">
        <v>400000000</v>
      </c>
      <c r="W804" s="0" t="s">
        <v>2321</v>
      </c>
      <c r="X804" s="0" t="n">
        <v>4</v>
      </c>
      <c r="Y804" s="0" t="n">
        <f aca="false">FALSE()</f>
        <v>0</v>
      </c>
      <c r="Z804" s="0" t="n">
        <f aca="false">FALSE()</f>
        <v>0</v>
      </c>
      <c r="AA804" s="0" t="n">
        <f aca="false">FALSE()</f>
        <v>0</v>
      </c>
      <c r="AB804" s="0" t="n">
        <f aca="false">FALSE()</f>
        <v>0</v>
      </c>
      <c r="AC804" s="0" t="n">
        <v>1</v>
      </c>
      <c r="AD804" s="0" t="s">
        <v>2129</v>
      </c>
      <c r="AE804" s="0" t="n">
        <f aca="false">TRUE()</f>
        <v>1</v>
      </c>
      <c r="AF804" s="0" t="s">
        <v>8748</v>
      </c>
      <c r="AG804" s="0" t="n">
        <v>2</v>
      </c>
      <c r="AH804" s="0" t="s">
        <v>8749</v>
      </c>
      <c r="AI804" s="0" t="s">
        <v>8750</v>
      </c>
      <c r="AJ804" s="0" t="n">
        <v>0</v>
      </c>
      <c r="AK804" s="0" t="s">
        <v>2118</v>
      </c>
      <c r="AL804" s="0" t="n">
        <f aca="false">FALSE()</f>
        <v>0</v>
      </c>
      <c r="AM804" s="0" t="n">
        <f aca="false">TRUE()</f>
        <v>1</v>
      </c>
      <c r="AN804" s="0" t="n">
        <f aca="false">FALSE()</f>
        <v>0</v>
      </c>
      <c r="AO804" s="0" t="n">
        <f aca="false">FALSE()</f>
        <v>0</v>
      </c>
      <c r="AP804" s="0" t="n">
        <f aca="false">TRUE()</f>
        <v>1</v>
      </c>
      <c r="AQ804" s="380" t="n">
        <v>44558.6458333333</v>
      </c>
      <c r="AR804" s="380" t="n">
        <v>44558.4166666667</v>
      </c>
      <c r="AS804" s="0" t="s">
        <v>8751</v>
      </c>
      <c r="AT804" s="0" t="s">
        <v>2170</v>
      </c>
      <c r="AU804" s="0" t="s">
        <v>2170</v>
      </c>
    </row>
    <row r="805" customFormat="false" ht="15" hidden="true" customHeight="false" outlineLevel="0" collapsed="false">
      <c r="A805" s="0" t="s">
        <v>8752</v>
      </c>
      <c r="B805" s="0" t="s">
        <v>8753</v>
      </c>
      <c r="C805" s="0" t="s">
        <v>8754</v>
      </c>
      <c r="D805" s="0" t="s">
        <v>2297</v>
      </c>
      <c r="E805" s="0" t="s">
        <v>8752</v>
      </c>
      <c r="F805" s="0" t="n">
        <v>1</v>
      </c>
      <c r="G805" s="0" t="s">
        <v>2298</v>
      </c>
      <c r="H805" s="0" t="s">
        <v>2170</v>
      </c>
      <c r="I805" s="0" t="s">
        <v>2170</v>
      </c>
      <c r="J805" s="0" t="s">
        <v>2170</v>
      </c>
      <c r="K805" s="0" t="s">
        <v>2170</v>
      </c>
      <c r="L805" s="0" t="s">
        <v>2170</v>
      </c>
      <c r="M805" s="0" t="s">
        <v>2170</v>
      </c>
      <c r="N805" s="0" t="n">
        <f aca="false">FALSE()</f>
        <v>0</v>
      </c>
      <c r="O805" s="0" t="s">
        <v>8755</v>
      </c>
      <c r="P805" s="0" t="s">
        <v>2300</v>
      </c>
      <c r="Q805" s="380" t="n">
        <v>25569.125</v>
      </c>
      <c r="R805" s="0" t="n">
        <v>91193180</v>
      </c>
      <c r="S805" s="0" t="s">
        <v>3545</v>
      </c>
      <c r="T805" s="0" t="s">
        <v>3546</v>
      </c>
      <c r="U805" s="0" t="s">
        <v>2116</v>
      </c>
      <c r="V805" s="0" t="n">
        <v>500000000</v>
      </c>
      <c r="W805" s="0" t="s">
        <v>3605</v>
      </c>
      <c r="X805" s="0" t="n">
        <v>4</v>
      </c>
      <c r="Y805" s="0" t="n">
        <f aca="false">FALSE()</f>
        <v>0</v>
      </c>
      <c r="Z805" s="0" t="n">
        <f aca="false">FALSE()</f>
        <v>0</v>
      </c>
      <c r="AA805" s="0" t="n">
        <f aca="false">FALSE()</f>
        <v>0</v>
      </c>
      <c r="AB805" s="0" t="n">
        <f aca="false">FALSE()</f>
        <v>0</v>
      </c>
      <c r="AC805" s="0" t="n">
        <v>1</v>
      </c>
      <c r="AD805" s="0" t="s">
        <v>2129</v>
      </c>
      <c r="AE805" s="0" t="n">
        <f aca="false">TRUE()</f>
        <v>1</v>
      </c>
      <c r="AF805" s="0" t="s">
        <v>8756</v>
      </c>
      <c r="AG805" s="0" t="n">
        <v>2</v>
      </c>
      <c r="AH805" s="0" t="s">
        <v>8757</v>
      </c>
      <c r="AI805" s="0" t="s">
        <v>8758</v>
      </c>
      <c r="AJ805" s="0" t="n">
        <v>0</v>
      </c>
      <c r="AK805" s="0" t="s">
        <v>2118</v>
      </c>
      <c r="AL805" s="0" t="n">
        <f aca="false">FALSE()</f>
        <v>0</v>
      </c>
      <c r="AM805" s="0" t="n">
        <f aca="false">TRUE()</f>
        <v>1</v>
      </c>
      <c r="AN805" s="0" t="n">
        <f aca="false">FALSE()</f>
        <v>0</v>
      </c>
      <c r="AO805" s="0" t="n">
        <f aca="false">FALSE()</f>
        <v>0</v>
      </c>
      <c r="AP805" s="0" t="n">
        <f aca="false">TRUE()</f>
        <v>1</v>
      </c>
      <c r="AQ805" s="380" t="n">
        <v>44510.65</v>
      </c>
      <c r="AR805" s="380" t="n">
        <v>44510.4166666667</v>
      </c>
      <c r="AS805" s="0" t="s">
        <v>8759</v>
      </c>
      <c r="AT805" s="0" t="s">
        <v>2170</v>
      </c>
      <c r="AU805" s="0" t="s">
        <v>2170</v>
      </c>
    </row>
    <row r="806" customFormat="false" ht="15" hidden="true" customHeight="false" outlineLevel="0" collapsed="false">
      <c r="A806" s="0" t="s">
        <v>8760</v>
      </c>
      <c r="B806" s="0" t="s">
        <v>8761</v>
      </c>
      <c r="C806" s="0" t="s">
        <v>8762</v>
      </c>
      <c r="D806" s="0" t="s">
        <v>2297</v>
      </c>
      <c r="E806" s="0" t="s">
        <v>8760</v>
      </c>
      <c r="F806" s="0" t="n">
        <v>1</v>
      </c>
      <c r="G806" s="0" t="s">
        <v>2298</v>
      </c>
      <c r="H806" s="0" t="s">
        <v>2170</v>
      </c>
      <c r="I806" s="0" t="s">
        <v>2170</v>
      </c>
      <c r="J806" s="0" t="s">
        <v>2170</v>
      </c>
      <c r="K806" s="0" t="s">
        <v>2170</v>
      </c>
      <c r="L806" s="0" t="s">
        <v>2170</v>
      </c>
      <c r="M806" s="0" t="s">
        <v>2170</v>
      </c>
      <c r="N806" s="0" t="n">
        <f aca="false">FALSE()</f>
        <v>0</v>
      </c>
      <c r="O806" s="0" t="s">
        <v>8763</v>
      </c>
      <c r="P806" s="0" t="s">
        <v>2300</v>
      </c>
      <c r="Q806" s="380" t="n">
        <v>25569.125</v>
      </c>
      <c r="R806" s="0" t="n">
        <v>170738350</v>
      </c>
      <c r="S806" s="0" t="s">
        <v>2301</v>
      </c>
      <c r="T806" s="0" t="s">
        <v>2302</v>
      </c>
      <c r="U806" s="0" t="s">
        <v>2114</v>
      </c>
      <c r="V806" s="0" t="n">
        <v>450000000</v>
      </c>
      <c r="W806" s="0" t="s">
        <v>2321</v>
      </c>
      <c r="X806" s="0" t="n">
        <v>4</v>
      </c>
      <c r="Y806" s="0" t="n">
        <f aca="false">FALSE()</f>
        <v>0</v>
      </c>
      <c r="Z806" s="0" t="n">
        <f aca="false">FALSE()</f>
        <v>0</v>
      </c>
      <c r="AA806" s="0" t="n">
        <f aca="false">FALSE()</f>
        <v>0</v>
      </c>
      <c r="AB806" s="0" t="n">
        <f aca="false">FALSE()</f>
        <v>0</v>
      </c>
      <c r="AC806" s="0" t="n">
        <v>1</v>
      </c>
      <c r="AD806" s="0" t="s">
        <v>2129</v>
      </c>
      <c r="AE806" s="0" t="n">
        <f aca="false">TRUE()</f>
        <v>1</v>
      </c>
      <c r="AF806" s="0" t="s">
        <v>8764</v>
      </c>
      <c r="AG806" s="0" t="n">
        <v>2</v>
      </c>
      <c r="AH806" s="0" t="s">
        <v>8765</v>
      </c>
      <c r="AI806" s="0" t="s">
        <v>8766</v>
      </c>
      <c r="AJ806" s="0" t="n">
        <v>0</v>
      </c>
      <c r="AK806" s="0" t="s">
        <v>2118</v>
      </c>
      <c r="AL806" s="0" t="n">
        <f aca="false">FALSE()</f>
        <v>0</v>
      </c>
      <c r="AM806" s="0" t="n">
        <f aca="false">TRUE()</f>
        <v>1</v>
      </c>
      <c r="AN806" s="0" t="n">
        <f aca="false">FALSE()</f>
        <v>0</v>
      </c>
      <c r="AO806" s="0" t="n">
        <f aca="false">FALSE()</f>
        <v>0</v>
      </c>
      <c r="AP806" s="0" t="n">
        <f aca="false">TRUE()</f>
        <v>1</v>
      </c>
      <c r="AQ806" s="380" t="n">
        <v>44495.6048611111</v>
      </c>
      <c r="AR806" s="380" t="n">
        <v>44495.4166666667</v>
      </c>
      <c r="AS806" s="0" t="s">
        <v>8767</v>
      </c>
      <c r="AT806" s="0" t="s">
        <v>2170</v>
      </c>
      <c r="AU806" s="0" t="s">
        <v>2170</v>
      </c>
    </row>
    <row r="807" customFormat="false" ht="15" hidden="true" customHeight="false" outlineLevel="0" collapsed="false">
      <c r="A807" s="0" t="s">
        <v>8768</v>
      </c>
      <c r="B807" s="0" t="s">
        <v>8769</v>
      </c>
      <c r="C807" s="0" t="s">
        <v>8770</v>
      </c>
      <c r="D807" s="0" t="s">
        <v>2297</v>
      </c>
      <c r="E807" s="0" t="s">
        <v>8768</v>
      </c>
      <c r="F807" s="0" t="n">
        <v>1</v>
      </c>
      <c r="G807" s="0" t="s">
        <v>2298</v>
      </c>
      <c r="H807" s="0" t="s">
        <v>2170</v>
      </c>
      <c r="I807" s="0" t="s">
        <v>2170</v>
      </c>
      <c r="J807" s="0" t="s">
        <v>2170</v>
      </c>
      <c r="K807" s="0" t="s">
        <v>2170</v>
      </c>
      <c r="L807" s="0" t="s">
        <v>2170</v>
      </c>
      <c r="M807" s="0" t="s">
        <v>2170</v>
      </c>
      <c r="N807" s="0" t="n">
        <f aca="false">FALSE()</f>
        <v>0</v>
      </c>
      <c r="O807" s="0" t="s">
        <v>8771</v>
      </c>
      <c r="P807" s="0" t="s">
        <v>2300</v>
      </c>
      <c r="Q807" s="380" t="n">
        <v>25569.125</v>
      </c>
      <c r="R807" s="0" t="n">
        <v>30030516</v>
      </c>
      <c r="S807" s="0" t="s">
        <v>2301</v>
      </c>
      <c r="T807" s="0" t="s">
        <v>2302</v>
      </c>
      <c r="U807" s="0" t="s">
        <v>2116</v>
      </c>
      <c r="V807" s="0" t="n">
        <v>270000000</v>
      </c>
      <c r="W807" s="0" t="s">
        <v>2565</v>
      </c>
      <c r="X807" s="0" t="n">
        <v>4</v>
      </c>
      <c r="Y807" s="0" t="n">
        <f aca="false">FALSE()</f>
        <v>0</v>
      </c>
      <c r="Z807" s="0" t="n">
        <f aca="false">FALSE()</f>
        <v>0</v>
      </c>
      <c r="AA807" s="0" t="n">
        <f aca="false">FALSE()</f>
        <v>0</v>
      </c>
      <c r="AB807" s="0" t="n">
        <f aca="false">FALSE()</f>
        <v>0</v>
      </c>
      <c r="AC807" s="0" t="n">
        <v>1</v>
      </c>
      <c r="AD807" s="0" t="s">
        <v>2129</v>
      </c>
      <c r="AE807" s="0" t="n">
        <f aca="false">TRUE()</f>
        <v>1</v>
      </c>
      <c r="AF807" s="0" t="s">
        <v>8772</v>
      </c>
      <c r="AG807" s="0" t="n">
        <v>2</v>
      </c>
      <c r="AH807" s="0" t="s">
        <v>8773</v>
      </c>
      <c r="AI807" s="0" t="s">
        <v>8774</v>
      </c>
      <c r="AJ807" s="0" t="n">
        <v>0</v>
      </c>
      <c r="AK807" s="0" t="s">
        <v>2118</v>
      </c>
      <c r="AL807" s="0" t="n">
        <f aca="false">FALSE()</f>
        <v>0</v>
      </c>
      <c r="AM807" s="0" t="n">
        <f aca="false">TRUE()</f>
        <v>1</v>
      </c>
      <c r="AN807" s="0" t="n">
        <f aca="false">FALSE()</f>
        <v>0</v>
      </c>
      <c r="AO807" s="0" t="n">
        <f aca="false">FALSE()</f>
        <v>0</v>
      </c>
      <c r="AP807" s="0" t="n">
        <f aca="false">TRUE()</f>
        <v>1</v>
      </c>
      <c r="AQ807" s="380" t="n">
        <v>44510.6458333333</v>
      </c>
      <c r="AR807" s="380" t="n">
        <v>44510.4166666667</v>
      </c>
      <c r="AS807" s="0" t="s">
        <v>8775</v>
      </c>
      <c r="AT807" s="0" t="s">
        <v>2170</v>
      </c>
      <c r="AU807" s="0" t="s">
        <v>2170</v>
      </c>
    </row>
    <row r="808" customFormat="false" ht="15" hidden="true" customHeight="false" outlineLevel="0" collapsed="false">
      <c r="A808" s="0" t="s">
        <v>8776</v>
      </c>
      <c r="B808" s="0" t="s">
        <v>8777</v>
      </c>
      <c r="C808" s="0" t="s">
        <v>8778</v>
      </c>
      <c r="D808" s="0" t="s">
        <v>2297</v>
      </c>
      <c r="E808" s="0" t="s">
        <v>8776</v>
      </c>
      <c r="F808" s="0" t="n">
        <v>1</v>
      </c>
      <c r="G808" s="0" t="s">
        <v>2298</v>
      </c>
      <c r="H808" s="0" t="s">
        <v>2170</v>
      </c>
      <c r="I808" s="0" t="s">
        <v>2170</v>
      </c>
      <c r="J808" s="0" t="s">
        <v>2170</v>
      </c>
      <c r="K808" s="0" t="s">
        <v>2170</v>
      </c>
      <c r="L808" s="0" t="s">
        <v>2170</v>
      </c>
      <c r="M808" s="0" t="s">
        <v>2170</v>
      </c>
      <c r="N808" s="0" t="n">
        <f aca="false">FALSE()</f>
        <v>0</v>
      </c>
      <c r="O808" s="0" t="s">
        <v>8779</v>
      </c>
      <c r="P808" s="0" t="s">
        <v>2300</v>
      </c>
      <c r="Q808" s="380" t="n">
        <v>25569.125</v>
      </c>
      <c r="R808" s="0" t="n">
        <v>230160918</v>
      </c>
      <c r="S808" s="0" t="s">
        <v>2301</v>
      </c>
      <c r="T808" s="0" t="s">
        <v>2302</v>
      </c>
      <c r="U808" s="0" t="s">
        <v>2114</v>
      </c>
      <c r="V808" s="0" t="n">
        <v>1000000000</v>
      </c>
      <c r="W808" s="0" t="s">
        <v>2356</v>
      </c>
      <c r="X808" s="0" t="n">
        <v>4</v>
      </c>
      <c r="Y808" s="0" t="n">
        <f aca="false">FALSE()</f>
        <v>0</v>
      </c>
      <c r="Z808" s="0" t="n">
        <f aca="false">FALSE()</f>
        <v>0</v>
      </c>
      <c r="AA808" s="0" t="n">
        <f aca="false">FALSE()</f>
        <v>0</v>
      </c>
      <c r="AB808" s="0" t="n">
        <f aca="false">FALSE()</f>
        <v>0</v>
      </c>
      <c r="AC808" s="0" t="n">
        <v>1</v>
      </c>
      <c r="AD808" s="0" t="s">
        <v>2129</v>
      </c>
      <c r="AE808" s="0" t="n">
        <f aca="false">TRUE()</f>
        <v>1</v>
      </c>
      <c r="AF808" s="0" t="s">
        <v>8780</v>
      </c>
      <c r="AG808" s="0" t="n">
        <v>2</v>
      </c>
      <c r="AH808" s="0" t="s">
        <v>8781</v>
      </c>
      <c r="AI808" s="0" t="s">
        <v>8782</v>
      </c>
      <c r="AJ808" s="0" t="n">
        <v>0</v>
      </c>
      <c r="AK808" s="0" t="s">
        <v>2118</v>
      </c>
      <c r="AL808" s="0" t="n">
        <f aca="false">FALSE()</f>
        <v>0</v>
      </c>
      <c r="AM808" s="0" t="n">
        <f aca="false">TRUE()</f>
        <v>1</v>
      </c>
      <c r="AN808" s="0" t="n">
        <f aca="false">FALSE()</f>
        <v>0</v>
      </c>
      <c r="AO808" s="0" t="n">
        <f aca="false">FALSE()</f>
        <v>0</v>
      </c>
      <c r="AP808" s="0" t="n">
        <f aca="false">FALSE()</f>
        <v>0</v>
      </c>
      <c r="AQ808" s="380" t="n">
        <v>44589.6951388889</v>
      </c>
      <c r="AR808" s="380" t="n">
        <v>44589.4166666667</v>
      </c>
      <c r="AS808" s="0" t="s">
        <v>8783</v>
      </c>
      <c r="AT808" s="0" t="s">
        <v>2170</v>
      </c>
      <c r="AU808" s="0" t="s">
        <v>2170</v>
      </c>
    </row>
    <row r="809" customFormat="false" ht="15" hidden="true" customHeight="false" outlineLevel="0" collapsed="false">
      <c r="A809" s="0" t="s">
        <v>8784</v>
      </c>
      <c r="B809" s="0" t="s">
        <v>8785</v>
      </c>
      <c r="C809" s="0" t="s">
        <v>8786</v>
      </c>
      <c r="D809" s="0" t="s">
        <v>2297</v>
      </c>
      <c r="E809" s="0" t="s">
        <v>8784</v>
      </c>
      <c r="F809" s="0" t="n">
        <v>1</v>
      </c>
      <c r="G809" s="0" t="s">
        <v>2298</v>
      </c>
      <c r="H809" s="0" t="s">
        <v>2170</v>
      </c>
      <c r="I809" s="0" t="s">
        <v>2170</v>
      </c>
      <c r="J809" s="0" t="s">
        <v>2170</v>
      </c>
      <c r="K809" s="0" t="s">
        <v>2170</v>
      </c>
      <c r="L809" s="0" t="s">
        <v>2170</v>
      </c>
      <c r="M809" s="0" t="s">
        <v>2170</v>
      </c>
      <c r="N809" s="0" t="n">
        <f aca="false">FALSE()</f>
        <v>0</v>
      </c>
      <c r="O809" s="0" t="s">
        <v>8787</v>
      </c>
      <c r="P809" s="0" t="s">
        <v>2300</v>
      </c>
      <c r="Q809" s="380" t="n">
        <v>25569.125</v>
      </c>
      <c r="R809" s="0" t="n">
        <v>63927079</v>
      </c>
      <c r="S809" s="0" t="s">
        <v>2301</v>
      </c>
      <c r="T809" s="0" t="s">
        <v>2302</v>
      </c>
      <c r="U809" s="0" t="s">
        <v>2114</v>
      </c>
      <c r="V809" s="0" t="n">
        <v>199000000</v>
      </c>
      <c r="W809" s="0" t="s">
        <v>2366</v>
      </c>
      <c r="X809" s="0" t="n">
        <v>4</v>
      </c>
      <c r="Y809" s="0" t="n">
        <f aca="false">FALSE()</f>
        <v>0</v>
      </c>
      <c r="Z809" s="0" t="n">
        <f aca="false">FALSE()</f>
        <v>0</v>
      </c>
      <c r="AA809" s="0" t="n">
        <f aca="false">FALSE()</f>
        <v>0</v>
      </c>
      <c r="AB809" s="0" t="n">
        <f aca="false">TRUE()</f>
        <v>1</v>
      </c>
      <c r="AC809" s="0" t="n">
        <v>1</v>
      </c>
      <c r="AD809" s="0" t="s">
        <v>2129</v>
      </c>
      <c r="AE809" s="0" t="n">
        <f aca="false">TRUE()</f>
        <v>1</v>
      </c>
      <c r="AF809" s="0" t="s">
        <v>8788</v>
      </c>
      <c r="AG809" s="0" t="n">
        <v>2</v>
      </c>
      <c r="AH809" s="0" t="s">
        <v>8789</v>
      </c>
      <c r="AI809" s="0" t="s">
        <v>8790</v>
      </c>
      <c r="AJ809" s="0" t="n">
        <v>0</v>
      </c>
      <c r="AK809" s="0" t="s">
        <v>2118</v>
      </c>
      <c r="AL809" s="0" t="n">
        <f aca="false">FALSE()</f>
        <v>0</v>
      </c>
      <c r="AM809" s="0" t="n">
        <f aca="false">TRUE()</f>
        <v>1</v>
      </c>
      <c r="AN809" s="0" t="n">
        <f aca="false">FALSE()</f>
        <v>0</v>
      </c>
      <c r="AO809" s="0" t="n">
        <f aca="false">FALSE()</f>
        <v>0</v>
      </c>
      <c r="AP809" s="0" t="n">
        <f aca="false">FALSE()</f>
        <v>0</v>
      </c>
      <c r="AQ809" s="380" t="n">
        <v>43969.6875</v>
      </c>
      <c r="AR809" s="380" t="n">
        <v>43969.4166666667</v>
      </c>
      <c r="AS809" s="0" t="s">
        <v>8791</v>
      </c>
      <c r="AT809" s="0" t="s">
        <v>2170</v>
      </c>
      <c r="AU809" s="0" t="s">
        <v>2170</v>
      </c>
    </row>
    <row r="810" customFormat="false" ht="15" hidden="true" customHeight="false" outlineLevel="0" collapsed="false">
      <c r="A810" s="0" t="s">
        <v>8792</v>
      </c>
      <c r="B810" s="0" t="s">
        <v>8793</v>
      </c>
      <c r="C810" s="0" t="s">
        <v>8794</v>
      </c>
      <c r="D810" s="0" t="s">
        <v>2297</v>
      </c>
      <c r="E810" s="0" t="s">
        <v>8792</v>
      </c>
      <c r="F810" s="0" t="n">
        <v>1</v>
      </c>
      <c r="G810" s="0" t="s">
        <v>2298</v>
      </c>
      <c r="H810" s="0" t="s">
        <v>2170</v>
      </c>
      <c r="I810" s="0" t="s">
        <v>2170</v>
      </c>
      <c r="J810" s="0" t="s">
        <v>2170</v>
      </c>
      <c r="K810" s="0" t="s">
        <v>2170</v>
      </c>
      <c r="L810" s="0" t="s">
        <v>2170</v>
      </c>
      <c r="M810" s="0" t="s">
        <v>2170</v>
      </c>
      <c r="N810" s="0" t="n">
        <f aca="false">FALSE()</f>
        <v>0</v>
      </c>
      <c r="O810" s="0" t="s">
        <v>8795</v>
      </c>
      <c r="P810" s="0" t="s">
        <v>2300</v>
      </c>
      <c r="Q810" s="380" t="n">
        <v>24560.1666666667</v>
      </c>
      <c r="R810" s="0" t="n">
        <v>52074363</v>
      </c>
      <c r="S810" s="0" t="s">
        <v>2301</v>
      </c>
      <c r="T810" s="0" t="s">
        <v>2302</v>
      </c>
      <c r="U810" s="0" t="s">
        <v>2115</v>
      </c>
      <c r="V810" s="0" t="n">
        <v>300000000</v>
      </c>
      <c r="W810" s="0" t="s">
        <v>2400</v>
      </c>
      <c r="X810" s="0" t="n">
        <v>4</v>
      </c>
      <c r="Y810" s="0" t="n">
        <f aca="false">FALSE()</f>
        <v>0</v>
      </c>
      <c r="Z810" s="0" t="n">
        <f aca="false">FALSE()</f>
        <v>0</v>
      </c>
      <c r="AA810" s="0" t="n">
        <f aca="false">FALSE()</f>
        <v>0</v>
      </c>
      <c r="AB810" s="0" t="n">
        <f aca="false">TRUE()</f>
        <v>1</v>
      </c>
      <c r="AC810" s="0" t="n">
        <v>1</v>
      </c>
      <c r="AD810" s="0" t="s">
        <v>2129</v>
      </c>
      <c r="AE810" s="0" t="n">
        <f aca="false">TRUE()</f>
        <v>1</v>
      </c>
      <c r="AF810" s="0" t="s">
        <v>8796</v>
      </c>
      <c r="AG810" s="0" t="n">
        <v>2</v>
      </c>
      <c r="AH810" s="0" t="s">
        <v>8797</v>
      </c>
      <c r="AI810" s="0" t="s">
        <v>8798</v>
      </c>
      <c r="AJ810" s="0" t="n">
        <v>0</v>
      </c>
      <c r="AK810" s="0" t="s">
        <v>2118</v>
      </c>
      <c r="AL810" s="0" t="n">
        <f aca="false">FALSE()</f>
        <v>0</v>
      </c>
      <c r="AM810" s="0" t="n">
        <f aca="false">TRUE()</f>
        <v>1</v>
      </c>
      <c r="AN810" s="0" t="n">
        <f aca="false">FALSE()</f>
        <v>0</v>
      </c>
      <c r="AO810" s="0" t="n">
        <f aca="false">FALSE()</f>
        <v>0</v>
      </c>
      <c r="AP810" s="0" t="n">
        <f aca="false">FALSE()</f>
        <v>0</v>
      </c>
      <c r="AQ810" s="380" t="n">
        <v>43123.7298611111</v>
      </c>
      <c r="AR810" s="380" t="n">
        <v>32398.1666666667</v>
      </c>
      <c r="AS810" s="0" t="s">
        <v>8799</v>
      </c>
      <c r="AT810" s="0" t="s">
        <v>2170</v>
      </c>
      <c r="AU810" s="0" t="s">
        <v>2170</v>
      </c>
    </row>
    <row r="811" customFormat="false" ht="15" hidden="true" customHeight="false" outlineLevel="0" collapsed="false">
      <c r="A811" s="0" t="s">
        <v>8800</v>
      </c>
      <c r="B811" s="0" t="s">
        <v>8801</v>
      </c>
      <c r="C811" s="0" t="s">
        <v>8802</v>
      </c>
      <c r="D811" s="0" t="s">
        <v>2297</v>
      </c>
      <c r="E811" s="0" t="s">
        <v>8800</v>
      </c>
      <c r="F811" s="0" t="n">
        <v>1</v>
      </c>
      <c r="G811" s="0" t="s">
        <v>2298</v>
      </c>
      <c r="H811" s="0" t="s">
        <v>2170</v>
      </c>
      <c r="I811" s="0" t="s">
        <v>2170</v>
      </c>
      <c r="J811" s="0" t="s">
        <v>2170</v>
      </c>
      <c r="K811" s="0" t="s">
        <v>2170</v>
      </c>
      <c r="L811" s="0" t="s">
        <v>2170</v>
      </c>
      <c r="M811" s="0" t="s">
        <v>2170</v>
      </c>
      <c r="N811" s="0" t="n">
        <f aca="false">FALSE()</f>
        <v>0</v>
      </c>
      <c r="O811" s="0" t="s">
        <v>8803</v>
      </c>
      <c r="P811" s="0" t="s">
        <v>2300</v>
      </c>
      <c r="Q811" s="380" t="n">
        <v>25118.1666666667</v>
      </c>
      <c r="R811" s="0" t="n">
        <v>245561148</v>
      </c>
      <c r="S811" s="0" t="s">
        <v>2301</v>
      </c>
      <c r="T811" s="0" t="s">
        <v>2302</v>
      </c>
      <c r="U811" s="0" t="s">
        <v>610</v>
      </c>
      <c r="V811" s="0" t="n">
        <v>600000000</v>
      </c>
      <c r="W811" s="0" t="s">
        <v>2356</v>
      </c>
      <c r="X811" s="0" t="n">
        <v>4</v>
      </c>
      <c r="Y811" s="0" t="n">
        <f aca="false">FALSE()</f>
        <v>0</v>
      </c>
      <c r="Z811" s="0" t="n">
        <f aca="false">FALSE()</f>
        <v>0</v>
      </c>
      <c r="AA811" s="0" t="n">
        <f aca="false">FALSE()</f>
        <v>0</v>
      </c>
      <c r="AB811" s="0" t="n">
        <f aca="false">TRUE()</f>
        <v>1</v>
      </c>
      <c r="AC811" s="0" t="n">
        <v>1</v>
      </c>
      <c r="AD811" s="0" t="s">
        <v>2129</v>
      </c>
      <c r="AE811" s="0" t="n">
        <f aca="false">TRUE()</f>
        <v>1</v>
      </c>
      <c r="AF811" s="0" t="s">
        <v>8804</v>
      </c>
      <c r="AG811" s="0" t="n">
        <v>2</v>
      </c>
      <c r="AH811" s="0" t="s">
        <v>8805</v>
      </c>
      <c r="AI811" s="0" t="s">
        <v>8806</v>
      </c>
      <c r="AJ811" s="0" t="n">
        <v>0</v>
      </c>
      <c r="AK811" s="0" t="s">
        <v>2118</v>
      </c>
      <c r="AL811" s="0" t="n">
        <f aca="false">FALSE()</f>
        <v>0</v>
      </c>
      <c r="AM811" s="0" t="n">
        <f aca="false">TRUE()</f>
        <v>1</v>
      </c>
      <c r="AN811" s="0" t="n">
        <f aca="false">FALSE()</f>
        <v>0</v>
      </c>
      <c r="AO811" s="0" t="n">
        <f aca="false">FALSE()</f>
        <v>0</v>
      </c>
      <c r="AP811" s="0" t="n">
        <f aca="false">FALSE()</f>
        <v>0</v>
      </c>
      <c r="AQ811" s="380" t="n">
        <v>43245.6888888889</v>
      </c>
      <c r="AR811" s="380" t="n">
        <v>32398.1666666667</v>
      </c>
      <c r="AS811" s="0" t="s">
        <v>8807</v>
      </c>
      <c r="AT811" s="0" t="s">
        <v>2170</v>
      </c>
      <c r="AU811" s="0" t="s">
        <v>2170</v>
      </c>
    </row>
    <row r="812" customFormat="false" ht="15" hidden="true" customHeight="false" outlineLevel="0" collapsed="false">
      <c r="A812" s="0" t="s">
        <v>8808</v>
      </c>
      <c r="B812" s="0" t="s">
        <v>8809</v>
      </c>
      <c r="C812" s="0" t="s">
        <v>8810</v>
      </c>
      <c r="D812" s="0" t="s">
        <v>2297</v>
      </c>
      <c r="E812" s="0" t="s">
        <v>8808</v>
      </c>
      <c r="F812" s="0" t="n">
        <v>1</v>
      </c>
      <c r="G812" s="0" t="s">
        <v>2298</v>
      </c>
      <c r="H812" s="0" t="s">
        <v>2170</v>
      </c>
      <c r="I812" s="0" t="s">
        <v>2170</v>
      </c>
      <c r="J812" s="0" t="s">
        <v>2170</v>
      </c>
      <c r="K812" s="0" t="s">
        <v>2170</v>
      </c>
      <c r="L812" s="0" t="s">
        <v>2170</v>
      </c>
      <c r="M812" s="0" t="s">
        <v>2170</v>
      </c>
      <c r="N812" s="0" t="n">
        <f aca="false">FALSE()</f>
        <v>0</v>
      </c>
      <c r="O812" s="0" t="s">
        <v>8811</v>
      </c>
      <c r="P812" s="0" t="s">
        <v>2300</v>
      </c>
      <c r="Q812" s="380" t="n">
        <v>29942.125</v>
      </c>
      <c r="R812" s="0" t="n">
        <v>107382200</v>
      </c>
      <c r="S812" s="0" t="s">
        <v>2301</v>
      </c>
      <c r="T812" s="0" t="s">
        <v>2302</v>
      </c>
      <c r="U812" s="0" t="s">
        <v>2684</v>
      </c>
      <c r="V812" s="0" t="n">
        <v>0</v>
      </c>
      <c r="W812" s="0" t="s">
        <v>2366</v>
      </c>
      <c r="X812" s="0" t="n">
        <v>4</v>
      </c>
      <c r="Y812" s="0" t="n">
        <f aca="false">FALSE()</f>
        <v>0</v>
      </c>
      <c r="Z812" s="0" t="n">
        <f aca="false">FALSE()</f>
        <v>0</v>
      </c>
      <c r="AA812" s="0" t="n">
        <f aca="false">FALSE()</f>
        <v>0</v>
      </c>
      <c r="AB812" s="0" t="n">
        <f aca="false">TRUE()</f>
        <v>1</v>
      </c>
      <c r="AC812" s="0" t="n">
        <v>1</v>
      </c>
      <c r="AD812" s="0" t="s">
        <v>2129</v>
      </c>
      <c r="AE812" s="0" t="n">
        <f aca="false">TRUE()</f>
        <v>1</v>
      </c>
      <c r="AF812" s="0" t="s">
        <v>8812</v>
      </c>
      <c r="AG812" s="0" t="n">
        <v>2</v>
      </c>
      <c r="AH812" s="0" t="s">
        <v>8813</v>
      </c>
      <c r="AI812" s="0" t="s">
        <v>8814</v>
      </c>
      <c r="AJ812" s="0" t="n">
        <v>0</v>
      </c>
      <c r="AK812" s="0" t="s">
        <v>2118</v>
      </c>
      <c r="AL812" s="0" t="n">
        <f aca="false">FALSE()</f>
        <v>0</v>
      </c>
      <c r="AM812" s="0" t="n">
        <f aca="false">TRUE()</f>
        <v>1</v>
      </c>
      <c r="AN812" s="0" t="n">
        <f aca="false">FALSE()</f>
        <v>0</v>
      </c>
      <c r="AO812" s="0" t="n">
        <f aca="false">FALSE()</f>
        <v>0</v>
      </c>
      <c r="AP812" s="0" t="n">
        <f aca="false">FALSE()</f>
        <v>0</v>
      </c>
      <c r="AQ812" s="380" t="n">
        <v>43559.6923611111</v>
      </c>
      <c r="AR812" s="380" t="n">
        <v>32687.1666666667</v>
      </c>
      <c r="AS812" s="0" t="s">
        <v>8815</v>
      </c>
      <c r="AT812" s="0" t="s">
        <v>2170</v>
      </c>
      <c r="AU812" s="0" t="s">
        <v>2170</v>
      </c>
    </row>
    <row r="813" customFormat="false" ht="15" hidden="true" customHeight="false" outlineLevel="0" collapsed="false">
      <c r="A813" s="0" t="s">
        <v>8816</v>
      </c>
      <c r="B813" s="0" t="s">
        <v>8817</v>
      </c>
      <c r="C813" s="0" t="s">
        <v>8818</v>
      </c>
      <c r="D813" s="0" t="s">
        <v>2297</v>
      </c>
      <c r="E813" s="0" t="s">
        <v>8816</v>
      </c>
      <c r="F813" s="0" t="n">
        <v>1</v>
      </c>
      <c r="G813" s="0" t="s">
        <v>2298</v>
      </c>
      <c r="H813" s="0" t="s">
        <v>2170</v>
      </c>
      <c r="I813" s="0" t="s">
        <v>2170</v>
      </c>
      <c r="J813" s="0" t="s">
        <v>2170</v>
      </c>
      <c r="K813" s="0" t="s">
        <v>2170</v>
      </c>
      <c r="L813" s="0" t="s">
        <v>2170</v>
      </c>
      <c r="M813" s="0" t="s">
        <v>2170</v>
      </c>
      <c r="N813" s="0" t="n">
        <f aca="false">FALSE()</f>
        <v>0</v>
      </c>
      <c r="O813" s="0" t="s">
        <v>8819</v>
      </c>
      <c r="P813" s="0" t="s">
        <v>2300</v>
      </c>
      <c r="Q813" s="380" t="n">
        <v>25569.125</v>
      </c>
      <c r="R813" s="0" t="n">
        <v>686871813</v>
      </c>
      <c r="S813" s="0" t="s">
        <v>2301</v>
      </c>
      <c r="T813" s="0" t="s">
        <v>2302</v>
      </c>
      <c r="U813" s="0" t="s">
        <v>610</v>
      </c>
      <c r="V813" s="0" t="n">
        <v>90000000000</v>
      </c>
      <c r="W813" s="0" t="s">
        <v>2565</v>
      </c>
      <c r="X813" s="0" t="n">
        <v>4</v>
      </c>
      <c r="Y813" s="0" t="n">
        <f aca="false">FALSE()</f>
        <v>0</v>
      </c>
      <c r="Z813" s="0" t="n">
        <f aca="false">FALSE()</f>
        <v>0</v>
      </c>
      <c r="AA813" s="0" t="n">
        <f aca="false">FALSE()</f>
        <v>0</v>
      </c>
      <c r="AB813" s="0" t="n">
        <f aca="false">TRUE()</f>
        <v>1</v>
      </c>
      <c r="AC813" s="0" t="n">
        <v>5</v>
      </c>
      <c r="AD813" s="0" t="s">
        <v>2129</v>
      </c>
      <c r="AE813" s="0" t="n">
        <f aca="false">TRUE()</f>
        <v>1</v>
      </c>
      <c r="AF813" s="0" t="s">
        <v>8820</v>
      </c>
      <c r="AG813" s="0" t="n">
        <v>2</v>
      </c>
      <c r="AH813" s="0" t="s">
        <v>8821</v>
      </c>
      <c r="AI813" s="0" t="s">
        <v>8822</v>
      </c>
      <c r="AJ813" s="0" t="n">
        <v>0</v>
      </c>
      <c r="AK813" s="0" t="s">
        <v>2118</v>
      </c>
      <c r="AL813" s="0" t="n">
        <f aca="false">FALSE()</f>
        <v>0</v>
      </c>
      <c r="AM813" s="0" t="n">
        <f aca="false">TRUE()</f>
        <v>1</v>
      </c>
      <c r="AN813" s="0" t="n">
        <f aca="false">FALSE()</f>
        <v>0</v>
      </c>
      <c r="AO813" s="0" t="n">
        <f aca="false">FALSE()</f>
        <v>0</v>
      </c>
      <c r="AP813" s="0" t="n">
        <f aca="false">FALSE()</f>
        <v>0</v>
      </c>
      <c r="AQ813" s="380" t="n">
        <v>44181.7284722222</v>
      </c>
      <c r="AR813" s="380" t="n">
        <v>44181.4166666667</v>
      </c>
      <c r="AS813" s="0" t="s">
        <v>8823</v>
      </c>
      <c r="AT813" s="0" t="s">
        <v>2170</v>
      </c>
      <c r="AU813" s="0" t="s">
        <v>2170</v>
      </c>
    </row>
    <row r="814" customFormat="false" ht="15" hidden="true" customHeight="false" outlineLevel="0" collapsed="false">
      <c r="A814" s="0" t="s">
        <v>8824</v>
      </c>
      <c r="B814" s="0" t="s">
        <v>8825</v>
      </c>
      <c r="C814" s="0" t="s">
        <v>8826</v>
      </c>
      <c r="D814" s="0" t="s">
        <v>2297</v>
      </c>
      <c r="E814" s="0" t="s">
        <v>8824</v>
      </c>
      <c r="F814" s="0" t="n">
        <v>1</v>
      </c>
      <c r="G814" s="0" t="s">
        <v>2298</v>
      </c>
      <c r="H814" s="0" t="s">
        <v>2170</v>
      </c>
      <c r="I814" s="0" t="s">
        <v>2170</v>
      </c>
      <c r="J814" s="0" t="s">
        <v>2170</v>
      </c>
      <c r="K814" s="0" t="s">
        <v>2170</v>
      </c>
      <c r="L814" s="0" t="s">
        <v>2170</v>
      </c>
      <c r="M814" s="0" t="s">
        <v>2170</v>
      </c>
      <c r="N814" s="0" t="n">
        <f aca="false">FALSE()</f>
        <v>0</v>
      </c>
      <c r="O814" s="0" t="s">
        <v>8827</v>
      </c>
      <c r="P814" s="0" t="s">
        <v>2300</v>
      </c>
      <c r="Q814" s="380" t="n">
        <v>25569.125</v>
      </c>
      <c r="R814" s="0" t="n">
        <v>199630240</v>
      </c>
      <c r="S814" s="0" t="s">
        <v>2301</v>
      </c>
      <c r="T814" s="0" t="s">
        <v>2302</v>
      </c>
      <c r="U814" s="0" t="s">
        <v>2684</v>
      </c>
      <c r="V814" s="0" t="n">
        <v>750000000</v>
      </c>
      <c r="W814" s="0" t="s">
        <v>2366</v>
      </c>
      <c r="X814" s="0" t="n">
        <v>4</v>
      </c>
      <c r="Y814" s="0" t="n">
        <f aca="false">FALSE()</f>
        <v>0</v>
      </c>
      <c r="Z814" s="0" t="n">
        <f aca="false">FALSE()</f>
        <v>0</v>
      </c>
      <c r="AA814" s="0" t="n">
        <f aca="false">FALSE()</f>
        <v>0</v>
      </c>
      <c r="AB814" s="0" t="n">
        <f aca="false">TRUE()</f>
        <v>1</v>
      </c>
      <c r="AC814" s="0" t="n">
        <v>1</v>
      </c>
      <c r="AD814" s="0" t="s">
        <v>2129</v>
      </c>
      <c r="AE814" s="0" t="n">
        <f aca="false">TRUE()</f>
        <v>1</v>
      </c>
      <c r="AF814" s="0" t="s">
        <v>8828</v>
      </c>
      <c r="AG814" s="0" t="n">
        <v>2</v>
      </c>
      <c r="AH814" s="0" t="s">
        <v>8829</v>
      </c>
      <c r="AI814" s="0" t="s">
        <v>8830</v>
      </c>
      <c r="AJ814" s="0" t="n">
        <v>0</v>
      </c>
      <c r="AK814" s="0" t="s">
        <v>2118</v>
      </c>
      <c r="AL814" s="0" t="n">
        <f aca="false">FALSE()</f>
        <v>0</v>
      </c>
      <c r="AM814" s="0" t="n">
        <f aca="false">TRUE()</f>
        <v>1</v>
      </c>
      <c r="AN814" s="0" t="n">
        <f aca="false">FALSE()</f>
        <v>0</v>
      </c>
      <c r="AO814" s="0" t="n">
        <f aca="false">FALSE()</f>
        <v>0</v>
      </c>
      <c r="AP814" s="0" t="n">
        <f aca="false">FALSE()</f>
        <v>0</v>
      </c>
      <c r="AQ814" s="380" t="n">
        <v>43123.7284722222</v>
      </c>
      <c r="AR814" s="380" t="n">
        <v>41444.1666666667</v>
      </c>
      <c r="AS814" s="0" t="s">
        <v>8831</v>
      </c>
      <c r="AT814" s="0" t="s">
        <v>2170</v>
      </c>
      <c r="AU814" s="0" t="s">
        <v>2170</v>
      </c>
    </row>
    <row r="815" customFormat="false" ht="15" hidden="true" customHeight="false" outlineLevel="0" collapsed="false">
      <c r="A815" s="0" t="s">
        <v>8832</v>
      </c>
      <c r="B815" s="0" t="s">
        <v>8833</v>
      </c>
      <c r="C815" s="0" t="s">
        <v>8834</v>
      </c>
      <c r="D815" s="0" t="s">
        <v>2297</v>
      </c>
      <c r="E815" s="0" t="s">
        <v>8832</v>
      </c>
      <c r="F815" s="0" t="n">
        <v>1</v>
      </c>
      <c r="G815" s="0" t="s">
        <v>2298</v>
      </c>
      <c r="H815" s="0" t="s">
        <v>2170</v>
      </c>
      <c r="I815" s="0" t="s">
        <v>2170</v>
      </c>
      <c r="J815" s="0" t="s">
        <v>2170</v>
      </c>
      <c r="K815" s="0" t="s">
        <v>2170</v>
      </c>
      <c r="L815" s="0" t="s">
        <v>2170</v>
      </c>
      <c r="M815" s="0" t="s">
        <v>2170</v>
      </c>
      <c r="N815" s="0" t="n">
        <f aca="false">FALSE()</f>
        <v>0</v>
      </c>
      <c r="O815" s="0" t="s">
        <v>8835</v>
      </c>
      <c r="P815" s="0" t="s">
        <v>2300</v>
      </c>
      <c r="Q815" s="380" t="n">
        <v>25569.125</v>
      </c>
      <c r="R815" s="0" t="n">
        <v>282042437</v>
      </c>
      <c r="S815" s="0" t="s">
        <v>2301</v>
      </c>
      <c r="T815" s="0" t="s">
        <v>2302</v>
      </c>
      <c r="U815" s="0" t="s">
        <v>610</v>
      </c>
      <c r="V815" s="0" t="n">
        <v>560000000</v>
      </c>
      <c r="W815" s="0" t="s">
        <v>2383</v>
      </c>
      <c r="X815" s="0" t="n">
        <v>4</v>
      </c>
      <c r="Y815" s="0" t="n">
        <f aca="false">FALSE()</f>
        <v>0</v>
      </c>
      <c r="Z815" s="0" t="n">
        <f aca="false">FALSE()</f>
        <v>0</v>
      </c>
      <c r="AA815" s="0" t="n">
        <f aca="false">FALSE()</f>
        <v>0</v>
      </c>
      <c r="AB815" s="0" t="n">
        <f aca="false">TRUE()</f>
        <v>1</v>
      </c>
      <c r="AC815" s="0" t="n">
        <v>1</v>
      </c>
      <c r="AD815" s="0" t="s">
        <v>2129</v>
      </c>
      <c r="AE815" s="0" t="n">
        <f aca="false">TRUE()</f>
        <v>1</v>
      </c>
      <c r="AF815" s="0" t="s">
        <v>8836</v>
      </c>
      <c r="AG815" s="0" t="n">
        <v>2</v>
      </c>
      <c r="AH815" s="0" t="s">
        <v>8837</v>
      </c>
      <c r="AI815" s="0" t="s">
        <v>8838</v>
      </c>
      <c r="AJ815" s="0" t="n">
        <v>0</v>
      </c>
      <c r="AK815" s="0" t="s">
        <v>2118</v>
      </c>
      <c r="AL815" s="0" t="n">
        <f aca="false">FALSE()</f>
        <v>0</v>
      </c>
      <c r="AM815" s="0" t="n">
        <f aca="false">TRUE()</f>
        <v>1</v>
      </c>
      <c r="AN815" s="0" t="n">
        <f aca="false">FALSE()</f>
        <v>0</v>
      </c>
      <c r="AO815" s="0" t="n">
        <f aca="false">FALSE()</f>
        <v>0</v>
      </c>
      <c r="AP815" s="0" t="n">
        <f aca="false">FALSE()</f>
        <v>0</v>
      </c>
      <c r="AQ815" s="380" t="n">
        <v>43969.6875</v>
      </c>
      <c r="AR815" s="380" t="n">
        <v>43969.4166666667</v>
      </c>
      <c r="AS815" s="0" t="s">
        <v>8839</v>
      </c>
      <c r="AT815" s="0" t="s">
        <v>2170</v>
      </c>
      <c r="AU815" s="0" t="s">
        <v>2170</v>
      </c>
    </row>
    <row r="816" customFormat="false" ht="15" hidden="true" customHeight="false" outlineLevel="0" collapsed="false">
      <c r="A816" s="0" t="s">
        <v>1490</v>
      </c>
      <c r="B816" s="0" t="s">
        <v>8840</v>
      </c>
      <c r="C816" s="0" t="s">
        <v>1487</v>
      </c>
      <c r="D816" s="0" t="s">
        <v>720</v>
      </c>
      <c r="E816" s="0" t="s">
        <v>1490</v>
      </c>
      <c r="F816" s="0" t="n">
        <v>10</v>
      </c>
      <c r="G816" s="0" t="s">
        <v>434</v>
      </c>
      <c r="H816" s="0" t="s">
        <v>2596</v>
      </c>
      <c r="I816" s="0" t="s">
        <v>2596</v>
      </c>
      <c r="J816" s="0" t="s">
        <v>2723</v>
      </c>
      <c r="K816" s="0" t="s">
        <v>4237</v>
      </c>
      <c r="L816" s="0" t="s">
        <v>2783</v>
      </c>
      <c r="M816" s="0" t="s">
        <v>2726</v>
      </c>
      <c r="N816" s="0" t="n">
        <f aca="false">TRUE()</f>
        <v>1</v>
      </c>
      <c r="O816" s="0" t="s">
        <v>1488</v>
      </c>
      <c r="P816" s="0" t="s">
        <v>2601</v>
      </c>
      <c r="Q816" s="380" t="n">
        <v>38825.1666666667</v>
      </c>
      <c r="R816" s="0" t="n">
        <v>665733918</v>
      </c>
      <c r="S816" s="0" t="s">
        <v>601</v>
      </c>
      <c r="T816" s="0" t="s">
        <v>2602</v>
      </c>
      <c r="U816" s="0" t="s">
        <v>2114</v>
      </c>
      <c r="V816" s="0" t="n">
        <v>479999536</v>
      </c>
      <c r="W816" s="0" t="s">
        <v>8841</v>
      </c>
      <c r="X816" s="0" t="n">
        <v>5</v>
      </c>
      <c r="Y816" s="0" t="n">
        <f aca="false">FALSE()</f>
        <v>0</v>
      </c>
      <c r="Z816" s="0" t="n">
        <f aca="false">TRUE()</f>
        <v>1</v>
      </c>
      <c r="AA816" s="0" t="n">
        <f aca="false">TRUE()</f>
        <v>1</v>
      </c>
      <c r="AB816" s="0" t="n">
        <f aca="false">TRUE()</f>
        <v>1</v>
      </c>
      <c r="AC816" s="0" t="n">
        <v>1</v>
      </c>
      <c r="AD816" s="0" t="s">
        <v>2137</v>
      </c>
      <c r="AE816" s="0" t="n">
        <f aca="false">TRUE()</f>
        <v>1</v>
      </c>
      <c r="AF816" s="0" t="s">
        <v>8842</v>
      </c>
      <c r="AG816" s="0" t="n">
        <v>1</v>
      </c>
      <c r="AH816" s="0" t="s">
        <v>8843</v>
      </c>
      <c r="AI816" s="0" t="s">
        <v>8844</v>
      </c>
      <c r="AJ816" s="0" t="n">
        <v>0</v>
      </c>
      <c r="AK816" s="0" t="s">
        <v>2118</v>
      </c>
      <c r="AL816" s="0" t="n">
        <f aca="false">TRUE()</f>
        <v>1</v>
      </c>
      <c r="AM816" s="0" t="n">
        <f aca="false">FALSE()</f>
        <v>0</v>
      </c>
      <c r="AN816" s="0" t="n">
        <f aca="false">TRUE()</f>
        <v>1</v>
      </c>
      <c r="AO816" s="0" t="n">
        <f aca="false">FALSE()</f>
        <v>0</v>
      </c>
      <c r="AP816" s="0" t="n">
        <f aca="false">FALSE()</f>
        <v>0</v>
      </c>
      <c r="AQ816" s="380" t="n">
        <v>43166.8986111111</v>
      </c>
      <c r="AR816" s="380" t="n">
        <v>39092.125</v>
      </c>
      <c r="AS816" s="0" t="s">
        <v>8845</v>
      </c>
      <c r="AT816" s="0" t="s">
        <v>2723</v>
      </c>
      <c r="AU816" s="0" t="s">
        <v>4237</v>
      </c>
    </row>
    <row r="817" customFormat="false" ht="15" hidden="true" customHeight="false" outlineLevel="0" collapsed="false">
      <c r="A817" s="0" t="s">
        <v>8846</v>
      </c>
      <c r="B817" s="0" t="s">
        <v>8847</v>
      </c>
      <c r="C817" s="0" t="s">
        <v>8848</v>
      </c>
      <c r="D817" s="0" t="s">
        <v>2297</v>
      </c>
      <c r="E817" s="0" t="s">
        <v>8846</v>
      </c>
      <c r="F817" s="0" t="n">
        <v>1</v>
      </c>
      <c r="G817" s="0" t="s">
        <v>2298</v>
      </c>
      <c r="H817" s="0" t="s">
        <v>2170</v>
      </c>
      <c r="I817" s="0" t="s">
        <v>2170</v>
      </c>
      <c r="J817" s="0" t="s">
        <v>2170</v>
      </c>
      <c r="K817" s="0" t="s">
        <v>2170</v>
      </c>
      <c r="L817" s="0" t="s">
        <v>2170</v>
      </c>
      <c r="M817" s="0" t="s">
        <v>2170</v>
      </c>
      <c r="N817" s="0" t="n">
        <f aca="false">FALSE()</f>
        <v>0</v>
      </c>
      <c r="O817" s="0" t="s">
        <v>8849</v>
      </c>
      <c r="P817" s="0" t="s">
        <v>2300</v>
      </c>
      <c r="Q817" s="380" t="n">
        <v>41851.1666666667</v>
      </c>
      <c r="R817" s="0" t="n">
        <v>62471952</v>
      </c>
      <c r="S817" s="0" t="s">
        <v>2301</v>
      </c>
      <c r="T817" s="0" t="s">
        <v>2302</v>
      </c>
      <c r="U817" s="0" t="s">
        <v>2330</v>
      </c>
      <c r="V817" s="0" t="n">
        <v>900000000</v>
      </c>
      <c r="W817" s="0" t="s">
        <v>2321</v>
      </c>
      <c r="X817" s="0" t="n">
        <v>4</v>
      </c>
      <c r="Y817" s="0" t="n">
        <f aca="false">FALSE()</f>
        <v>0</v>
      </c>
      <c r="Z817" s="0" t="n">
        <f aca="false">FALSE()</f>
        <v>0</v>
      </c>
      <c r="AA817" s="0" t="n">
        <f aca="false">FALSE()</f>
        <v>0</v>
      </c>
      <c r="AB817" s="0" t="n">
        <f aca="false">FALSE()</f>
        <v>0</v>
      </c>
      <c r="AC817" s="0" t="n">
        <v>1</v>
      </c>
      <c r="AD817" s="0" t="s">
        <v>2129</v>
      </c>
      <c r="AE817" s="0" t="n">
        <f aca="false">TRUE()</f>
        <v>1</v>
      </c>
      <c r="AF817" s="0" t="s">
        <v>8850</v>
      </c>
      <c r="AG817" s="0" t="n">
        <v>2</v>
      </c>
      <c r="AH817" s="0" t="s">
        <v>8851</v>
      </c>
      <c r="AI817" s="0" t="s">
        <v>8852</v>
      </c>
      <c r="AJ817" s="0" t="n">
        <v>0</v>
      </c>
      <c r="AK817" s="0" t="s">
        <v>2118</v>
      </c>
      <c r="AL817" s="0" t="n">
        <f aca="false">FALSE()</f>
        <v>0</v>
      </c>
      <c r="AM817" s="0" t="n">
        <f aca="false">TRUE()</f>
        <v>1</v>
      </c>
      <c r="AN817" s="0" t="n">
        <f aca="false">FALSE()</f>
        <v>0</v>
      </c>
      <c r="AO817" s="0" t="n">
        <f aca="false">FALSE()</f>
        <v>0</v>
      </c>
      <c r="AP817" s="0" t="n">
        <f aca="false">FALSE()</f>
        <v>0</v>
      </c>
      <c r="AQ817" s="380" t="n">
        <v>43496.7291666667</v>
      </c>
      <c r="AR817" s="380" t="n">
        <v>41851.1666666667</v>
      </c>
      <c r="AS817" s="0" t="s">
        <v>8853</v>
      </c>
      <c r="AT817" s="0" t="s">
        <v>2170</v>
      </c>
      <c r="AU817" s="0" t="s">
        <v>2170</v>
      </c>
    </row>
    <row r="818" customFormat="false" ht="15" hidden="true" customHeight="false" outlineLevel="0" collapsed="false">
      <c r="A818" s="0" t="s">
        <v>8854</v>
      </c>
      <c r="B818" s="0" t="s">
        <v>8855</v>
      </c>
      <c r="C818" s="0" t="s">
        <v>8856</v>
      </c>
      <c r="D818" s="0" t="s">
        <v>2297</v>
      </c>
      <c r="E818" s="0" t="s">
        <v>8854</v>
      </c>
      <c r="F818" s="0" t="n">
        <v>1</v>
      </c>
      <c r="G818" s="0" t="s">
        <v>2298</v>
      </c>
      <c r="H818" s="0" t="s">
        <v>2170</v>
      </c>
      <c r="I818" s="0" t="s">
        <v>2170</v>
      </c>
      <c r="J818" s="0" t="s">
        <v>2170</v>
      </c>
      <c r="K818" s="0" t="s">
        <v>2170</v>
      </c>
      <c r="L818" s="0" t="s">
        <v>2170</v>
      </c>
      <c r="M818" s="0" t="s">
        <v>2170</v>
      </c>
      <c r="N818" s="0" t="n">
        <f aca="false">FALSE()</f>
        <v>0</v>
      </c>
      <c r="O818" s="0" t="s">
        <v>8857</v>
      </c>
      <c r="P818" s="0" t="s">
        <v>2300</v>
      </c>
      <c r="Q818" s="380" t="n">
        <v>25569.125</v>
      </c>
      <c r="R818" s="0" t="n">
        <v>145625565</v>
      </c>
      <c r="S818" s="0" t="s">
        <v>2301</v>
      </c>
      <c r="T818" s="0" t="s">
        <v>2302</v>
      </c>
      <c r="U818" s="0" t="s">
        <v>610</v>
      </c>
      <c r="V818" s="0" t="n">
        <v>200000000</v>
      </c>
      <c r="W818" s="0" t="s">
        <v>2312</v>
      </c>
      <c r="X818" s="0" t="n">
        <v>4</v>
      </c>
      <c r="Y818" s="0" t="n">
        <f aca="false">FALSE()</f>
        <v>0</v>
      </c>
      <c r="Z818" s="0" t="n">
        <f aca="false">FALSE()</f>
        <v>0</v>
      </c>
      <c r="AA818" s="0" t="n">
        <f aca="false">FALSE()</f>
        <v>0</v>
      </c>
      <c r="AB818" s="0" t="n">
        <f aca="false">TRUE()</f>
        <v>1</v>
      </c>
      <c r="AC818" s="0" t="n">
        <v>1</v>
      </c>
      <c r="AD818" s="0" t="s">
        <v>2129</v>
      </c>
      <c r="AE818" s="0" t="n">
        <f aca="false">TRUE()</f>
        <v>1</v>
      </c>
      <c r="AF818" s="0" t="s">
        <v>8858</v>
      </c>
      <c r="AG818" s="0" t="n">
        <v>2</v>
      </c>
      <c r="AH818" s="0" t="s">
        <v>8859</v>
      </c>
      <c r="AI818" s="0" t="s">
        <v>8860</v>
      </c>
      <c r="AJ818" s="0" t="n">
        <v>0</v>
      </c>
      <c r="AK818" s="0" t="s">
        <v>2118</v>
      </c>
      <c r="AL818" s="0" t="n">
        <f aca="false">FALSE()</f>
        <v>0</v>
      </c>
      <c r="AM818" s="0" t="n">
        <f aca="false">TRUE()</f>
        <v>1</v>
      </c>
      <c r="AN818" s="0" t="n">
        <f aca="false">FALSE()</f>
        <v>0</v>
      </c>
      <c r="AO818" s="0" t="n">
        <f aca="false">FALSE()</f>
        <v>0</v>
      </c>
      <c r="AP818" s="0" t="n">
        <f aca="false">FALSE()</f>
        <v>0</v>
      </c>
      <c r="AQ818" s="380" t="n">
        <v>43969.6875</v>
      </c>
      <c r="AR818" s="380" t="n">
        <v>43969.4166666667</v>
      </c>
      <c r="AS818" s="0" t="s">
        <v>8861</v>
      </c>
      <c r="AT818" s="0" t="s">
        <v>2170</v>
      </c>
      <c r="AU818" s="0" t="s">
        <v>2170</v>
      </c>
    </row>
    <row r="819" customFormat="false" ht="15" hidden="true" customHeight="false" outlineLevel="0" collapsed="false">
      <c r="A819" s="0" t="s">
        <v>8862</v>
      </c>
      <c r="B819" s="0" t="s">
        <v>8863</v>
      </c>
      <c r="C819" s="0" t="s">
        <v>8864</v>
      </c>
      <c r="D819" s="0" t="s">
        <v>2297</v>
      </c>
      <c r="E819" s="0" t="s">
        <v>8862</v>
      </c>
      <c r="F819" s="0" t="n">
        <v>1</v>
      </c>
      <c r="G819" s="0" t="s">
        <v>2298</v>
      </c>
      <c r="H819" s="0" t="s">
        <v>2170</v>
      </c>
      <c r="I819" s="0" t="s">
        <v>2170</v>
      </c>
      <c r="J819" s="0" t="s">
        <v>2170</v>
      </c>
      <c r="K819" s="0" t="s">
        <v>2170</v>
      </c>
      <c r="L819" s="0" t="s">
        <v>2170</v>
      </c>
      <c r="M819" s="0" t="s">
        <v>2170</v>
      </c>
      <c r="N819" s="0" t="n">
        <f aca="false">FALSE()</f>
        <v>0</v>
      </c>
      <c r="O819" s="0" t="s">
        <v>8865</v>
      </c>
      <c r="P819" s="0" t="s">
        <v>2300</v>
      </c>
      <c r="Q819" s="380" t="n">
        <v>25569.125</v>
      </c>
      <c r="R819" s="0" t="n">
        <v>34933696</v>
      </c>
      <c r="S819" s="0" t="s">
        <v>2301</v>
      </c>
      <c r="T819" s="0" t="s">
        <v>2302</v>
      </c>
      <c r="U819" s="0" t="s">
        <v>610</v>
      </c>
      <c r="V819" s="0" t="n">
        <v>120000000</v>
      </c>
      <c r="W819" s="0" t="s">
        <v>6216</v>
      </c>
      <c r="X819" s="0" t="n">
        <v>4</v>
      </c>
      <c r="Y819" s="0" t="n">
        <f aca="false">FALSE()</f>
        <v>0</v>
      </c>
      <c r="Z819" s="0" t="n">
        <f aca="false">FALSE()</f>
        <v>0</v>
      </c>
      <c r="AA819" s="0" t="n">
        <f aca="false">FALSE()</f>
        <v>0</v>
      </c>
      <c r="AB819" s="0" t="n">
        <f aca="false">TRUE()</f>
        <v>1</v>
      </c>
      <c r="AC819" s="0" t="n">
        <v>1</v>
      </c>
      <c r="AD819" s="0" t="s">
        <v>2129</v>
      </c>
      <c r="AE819" s="0" t="n">
        <f aca="false">TRUE()</f>
        <v>1</v>
      </c>
      <c r="AF819" s="0" t="s">
        <v>8866</v>
      </c>
      <c r="AG819" s="0" t="n">
        <v>2</v>
      </c>
      <c r="AH819" s="0" t="s">
        <v>8867</v>
      </c>
      <c r="AI819" s="0" t="s">
        <v>8868</v>
      </c>
      <c r="AJ819" s="0" t="n">
        <v>0</v>
      </c>
      <c r="AK819" s="0" t="s">
        <v>2118</v>
      </c>
      <c r="AL819" s="0" t="n">
        <f aca="false">FALSE()</f>
        <v>0</v>
      </c>
      <c r="AM819" s="0" t="n">
        <f aca="false">TRUE()</f>
        <v>1</v>
      </c>
      <c r="AN819" s="0" t="n">
        <f aca="false">FALSE()</f>
        <v>0</v>
      </c>
      <c r="AO819" s="0" t="n">
        <f aca="false">FALSE()</f>
        <v>0</v>
      </c>
      <c r="AP819" s="0" t="n">
        <f aca="false">FALSE()</f>
        <v>0</v>
      </c>
      <c r="AQ819" s="380" t="n">
        <v>44041.6902777778</v>
      </c>
      <c r="AR819" s="380" t="n">
        <v>44041.4166666667</v>
      </c>
      <c r="AS819" s="0" t="s">
        <v>8869</v>
      </c>
      <c r="AT819" s="0" t="s">
        <v>2170</v>
      </c>
      <c r="AU819" s="0" t="s">
        <v>2170</v>
      </c>
    </row>
    <row r="820" customFormat="false" ht="15" hidden="true" customHeight="false" outlineLevel="0" collapsed="false">
      <c r="A820" s="0" t="s">
        <v>8870</v>
      </c>
      <c r="B820" s="0" t="s">
        <v>8871</v>
      </c>
      <c r="C820" s="0" t="s">
        <v>8872</v>
      </c>
      <c r="D820" s="0" t="s">
        <v>2297</v>
      </c>
      <c r="E820" s="0" t="s">
        <v>8870</v>
      </c>
      <c r="F820" s="0" t="n">
        <v>1</v>
      </c>
      <c r="G820" s="0" t="s">
        <v>2298</v>
      </c>
      <c r="H820" s="0" t="s">
        <v>2170</v>
      </c>
      <c r="I820" s="0" t="s">
        <v>2170</v>
      </c>
      <c r="J820" s="0" t="s">
        <v>2170</v>
      </c>
      <c r="K820" s="0" t="s">
        <v>2170</v>
      </c>
      <c r="L820" s="0" t="s">
        <v>2170</v>
      </c>
      <c r="M820" s="0" t="s">
        <v>2170</v>
      </c>
      <c r="N820" s="0" t="n">
        <f aca="false">FALSE()</f>
        <v>0</v>
      </c>
      <c r="O820" s="0" t="s">
        <v>8873</v>
      </c>
      <c r="P820" s="0" t="s">
        <v>2300</v>
      </c>
      <c r="Q820" s="380" t="n">
        <v>25569.125</v>
      </c>
      <c r="R820" s="0" t="n">
        <v>122361644</v>
      </c>
      <c r="S820" s="0" t="s">
        <v>2301</v>
      </c>
      <c r="T820" s="0" t="s">
        <v>2302</v>
      </c>
      <c r="U820" s="0" t="s">
        <v>2330</v>
      </c>
      <c r="V820" s="0" t="n">
        <v>500000000</v>
      </c>
      <c r="W820" s="0" t="s">
        <v>2312</v>
      </c>
      <c r="X820" s="0" t="n">
        <v>4</v>
      </c>
      <c r="Y820" s="0" t="n">
        <f aca="false">FALSE()</f>
        <v>0</v>
      </c>
      <c r="Z820" s="0" t="n">
        <f aca="false">FALSE()</f>
        <v>0</v>
      </c>
      <c r="AA820" s="0" t="n">
        <f aca="false">FALSE()</f>
        <v>0</v>
      </c>
      <c r="AB820" s="0" t="n">
        <f aca="false">FALSE()</f>
        <v>0</v>
      </c>
      <c r="AC820" s="0" t="n">
        <v>1</v>
      </c>
      <c r="AD820" s="0" t="s">
        <v>2129</v>
      </c>
      <c r="AE820" s="0" t="n">
        <f aca="false">TRUE()</f>
        <v>1</v>
      </c>
      <c r="AF820" s="0" t="s">
        <v>8874</v>
      </c>
      <c r="AG820" s="0" t="n">
        <v>2</v>
      </c>
      <c r="AH820" s="0" t="s">
        <v>8875</v>
      </c>
      <c r="AI820" s="0" t="s">
        <v>8876</v>
      </c>
      <c r="AJ820" s="0" t="n">
        <v>0</v>
      </c>
      <c r="AK820" s="0" t="s">
        <v>2118</v>
      </c>
      <c r="AL820" s="0" t="n">
        <f aca="false">FALSE()</f>
        <v>0</v>
      </c>
      <c r="AM820" s="0" t="n">
        <f aca="false">TRUE()</f>
        <v>1</v>
      </c>
      <c r="AN820" s="0" t="n">
        <f aca="false">FALSE()</f>
        <v>0</v>
      </c>
      <c r="AO820" s="0" t="n">
        <f aca="false">FALSE()</f>
        <v>0</v>
      </c>
      <c r="AP820" s="0" t="n">
        <f aca="false">FALSE()</f>
        <v>0</v>
      </c>
      <c r="AQ820" s="380" t="n">
        <v>44169.7291666667</v>
      </c>
      <c r="AR820" s="380" t="n">
        <v>44169.4166666667</v>
      </c>
      <c r="AS820" s="0" t="s">
        <v>8877</v>
      </c>
      <c r="AT820" s="0" t="s">
        <v>2170</v>
      </c>
      <c r="AU820" s="0" t="s">
        <v>2170</v>
      </c>
    </row>
    <row r="821" customFormat="false" ht="15" hidden="true" customHeight="false" outlineLevel="0" collapsed="false">
      <c r="A821" s="0" t="s">
        <v>8878</v>
      </c>
      <c r="B821" s="0" t="s">
        <v>8879</v>
      </c>
      <c r="C821" s="0" t="s">
        <v>8880</v>
      </c>
      <c r="D821" s="0" t="s">
        <v>2297</v>
      </c>
      <c r="E821" s="0" t="s">
        <v>8878</v>
      </c>
      <c r="F821" s="0" t="n">
        <v>1</v>
      </c>
      <c r="G821" s="0" t="s">
        <v>2298</v>
      </c>
      <c r="H821" s="0" t="s">
        <v>2170</v>
      </c>
      <c r="I821" s="0" t="s">
        <v>2170</v>
      </c>
      <c r="J821" s="0" t="s">
        <v>2170</v>
      </c>
      <c r="K821" s="0" t="s">
        <v>2170</v>
      </c>
      <c r="L821" s="0" t="s">
        <v>2170</v>
      </c>
      <c r="M821" s="0" t="s">
        <v>2170</v>
      </c>
      <c r="N821" s="0" t="n">
        <f aca="false">FALSE()</f>
        <v>0</v>
      </c>
      <c r="O821" s="0" t="s">
        <v>8881</v>
      </c>
      <c r="P821" s="0" t="s">
        <v>2300</v>
      </c>
      <c r="Q821" s="380" t="n">
        <v>25569.125</v>
      </c>
      <c r="R821" s="0" t="n">
        <v>84783115</v>
      </c>
      <c r="S821" s="0" t="s">
        <v>8882</v>
      </c>
      <c r="U821" s="0" t="s">
        <v>2330</v>
      </c>
      <c r="V821" s="0" t="n">
        <v>0</v>
      </c>
      <c r="W821" s="0" t="s">
        <v>2312</v>
      </c>
      <c r="X821" s="0" t="n">
        <v>4</v>
      </c>
      <c r="Y821" s="0" t="n">
        <f aca="false">FALSE()</f>
        <v>0</v>
      </c>
      <c r="Z821" s="0" t="n">
        <f aca="false">FALSE()</f>
        <v>0</v>
      </c>
      <c r="AA821" s="0" t="n">
        <f aca="false">FALSE()</f>
        <v>0</v>
      </c>
      <c r="AB821" s="0" t="n">
        <f aca="false">TRUE()</f>
        <v>1</v>
      </c>
      <c r="AC821" s="0" t="n">
        <v>1</v>
      </c>
      <c r="AD821" s="0" t="s">
        <v>2129</v>
      </c>
      <c r="AE821" s="0" t="n">
        <f aca="false">TRUE()</f>
        <v>1</v>
      </c>
      <c r="AF821" s="0" t="s">
        <v>8883</v>
      </c>
      <c r="AG821" s="0" t="n">
        <v>2</v>
      </c>
      <c r="AH821" s="0" t="s">
        <v>8884</v>
      </c>
      <c r="AI821" s="0" t="s">
        <v>8885</v>
      </c>
      <c r="AJ821" s="0" t="n">
        <v>0</v>
      </c>
      <c r="AK821" s="0" t="s">
        <v>2118</v>
      </c>
      <c r="AL821" s="0" t="n">
        <f aca="false">FALSE()</f>
        <v>0</v>
      </c>
      <c r="AM821" s="0" t="n">
        <f aca="false">TRUE()</f>
        <v>1</v>
      </c>
      <c r="AN821" s="0" t="n">
        <f aca="false">FALSE()</f>
        <v>0</v>
      </c>
      <c r="AO821" s="0" t="n">
        <f aca="false">FALSE()</f>
        <v>0</v>
      </c>
      <c r="AP821" s="0" t="n">
        <f aca="false">TRUE()</f>
        <v>1</v>
      </c>
      <c r="AQ821" s="380" t="n">
        <v>44357.6875</v>
      </c>
      <c r="AR821" s="380" t="n">
        <v>44357.4166666667</v>
      </c>
      <c r="AS821" s="0" t="s">
        <v>8886</v>
      </c>
      <c r="AT821" s="0" t="s">
        <v>2170</v>
      </c>
      <c r="AU821" s="0" t="s">
        <v>2170</v>
      </c>
    </row>
    <row r="822" customFormat="false" ht="15" hidden="true" customHeight="false" outlineLevel="0" collapsed="false">
      <c r="A822" s="0" t="s">
        <v>8887</v>
      </c>
      <c r="B822" s="0" t="s">
        <v>8888</v>
      </c>
      <c r="C822" s="0" t="s">
        <v>8889</v>
      </c>
      <c r="D822" s="0" t="s">
        <v>2297</v>
      </c>
      <c r="E822" s="0" t="s">
        <v>8887</v>
      </c>
      <c r="F822" s="0" t="n">
        <v>1</v>
      </c>
      <c r="G822" s="0" t="s">
        <v>2298</v>
      </c>
      <c r="H822" s="0" t="s">
        <v>2170</v>
      </c>
      <c r="I822" s="0" t="s">
        <v>2170</v>
      </c>
      <c r="J822" s="0" t="s">
        <v>2170</v>
      </c>
      <c r="K822" s="0" t="s">
        <v>2170</v>
      </c>
      <c r="L822" s="0" t="s">
        <v>2170</v>
      </c>
      <c r="M822" s="0" t="s">
        <v>2170</v>
      </c>
      <c r="N822" s="0" t="n">
        <f aca="false">FALSE()</f>
        <v>0</v>
      </c>
      <c r="O822" s="0" t="s">
        <v>8890</v>
      </c>
      <c r="P822" s="0" t="s">
        <v>2300</v>
      </c>
      <c r="Q822" s="380" t="n">
        <v>31352.125</v>
      </c>
      <c r="R822" s="0" t="n">
        <v>74041032</v>
      </c>
      <c r="S822" s="0" t="s">
        <v>2301</v>
      </c>
      <c r="T822" s="0" t="s">
        <v>2302</v>
      </c>
      <c r="U822" s="0" t="s">
        <v>2116</v>
      </c>
      <c r="V822" s="0" t="n">
        <v>250000000</v>
      </c>
      <c r="W822" s="0" t="s">
        <v>2366</v>
      </c>
      <c r="X822" s="0" t="n">
        <v>4</v>
      </c>
      <c r="Y822" s="0" t="n">
        <f aca="false">FALSE()</f>
        <v>0</v>
      </c>
      <c r="Z822" s="0" t="n">
        <f aca="false">FALSE()</f>
        <v>0</v>
      </c>
      <c r="AA822" s="0" t="n">
        <f aca="false">FALSE()</f>
        <v>0</v>
      </c>
      <c r="AB822" s="0" t="n">
        <f aca="false">TRUE()</f>
        <v>1</v>
      </c>
      <c r="AC822" s="0" t="n">
        <v>1</v>
      </c>
      <c r="AD822" s="0" t="s">
        <v>2129</v>
      </c>
      <c r="AE822" s="0" t="n">
        <f aca="false">TRUE()</f>
        <v>1</v>
      </c>
      <c r="AF822" s="0" t="s">
        <v>8891</v>
      </c>
      <c r="AG822" s="0" t="n">
        <v>2</v>
      </c>
      <c r="AH822" s="0" t="s">
        <v>8892</v>
      </c>
      <c r="AI822" s="0" t="s">
        <v>8893</v>
      </c>
      <c r="AJ822" s="0" t="n">
        <v>0</v>
      </c>
      <c r="AK822" s="0" t="s">
        <v>2118</v>
      </c>
      <c r="AL822" s="0" t="n">
        <f aca="false">FALSE()</f>
        <v>0</v>
      </c>
      <c r="AM822" s="0" t="n">
        <f aca="false">TRUE()</f>
        <v>1</v>
      </c>
      <c r="AN822" s="0" t="n">
        <f aca="false">FALSE()</f>
        <v>0</v>
      </c>
      <c r="AO822" s="0" t="n">
        <f aca="false">FALSE()</f>
        <v>0</v>
      </c>
      <c r="AP822" s="0" t="n">
        <f aca="false">FALSE()</f>
        <v>0</v>
      </c>
      <c r="AQ822" s="380" t="n">
        <v>43496.7291666667</v>
      </c>
      <c r="AR822" s="380" t="n">
        <v>32687.1666666667</v>
      </c>
      <c r="AS822" s="0" t="s">
        <v>8894</v>
      </c>
      <c r="AT822" s="0" t="s">
        <v>2170</v>
      </c>
      <c r="AU822" s="0" t="s">
        <v>2170</v>
      </c>
    </row>
    <row r="823" customFormat="false" ht="15" hidden="true" customHeight="false" outlineLevel="0" collapsed="false">
      <c r="A823" s="0" t="s">
        <v>8895</v>
      </c>
      <c r="B823" s="0" t="s">
        <v>8896</v>
      </c>
      <c r="C823" s="0" t="s">
        <v>8897</v>
      </c>
      <c r="D823" s="0" t="s">
        <v>2297</v>
      </c>
      <c r="E823" s="0" t="s">
        <v>8895</v>
      </c>
      <c r="F823" s="0" t="n">
        <v>1</v>
      </c>
      <c r="G823" s="0" t="s">
        <v>2298</v>
      </c>
      <c r="H823" s="0" t="s">
        <v>2170</v>
      </c>
      <c r="I823" s="0" t="s">
        <v>2170</v>
      </c>
      <c r="J823" s="0" t="s">
        <v>2170</v>
      </c>
      <c r="K823" s="0" t="s">
        <v>2170</v>
      </c>
      <c r="L823" s="0" t="s">
        <v>2170</v>
      </c>
      <c r="M823" s="0" t="s">
        <v>2170</v>
      </c>
      <c r="N823" s="0" t="n">
        <f aca="false">FALSE()</f>
        <v>0</v>
      </c>
      <c r="O823" s="0" t="s">
        <v>8898</v>
      </c>
      <c r="P823" s="0" t="s">
        <v>2300</v>
      </c>
      <c r="Q823" s="380" t="n">
        <v>25569.125</v>
      </c>
      <c r="R823" s="0" t="n">
        <v>42853091</v>
      </c>
      <c r="S823" s="0" t="s">
        <v>2301</v>
      </c>
      <c r="T823" s="0" t="s">
        <v>2302</v>
      </c>
      <c r="U823" s="0" t="s">
        <v>610</v>
      </c>
      <c r="V823" s="0" t="n">
        <v>200000000</v>
      </c>
      <c r="W823" s="0" t="s">
        <v>2409</v>
      </c>
      <c r="X823" s="0" t="n">
        <v>4</v>
      </c>
      <c r="Y823" s="0" t="n">
        <f aca="false">FALSE()</f>
        <v>0</v>
      </c>
      <c r="Z823" s="0" t="n">
        <f aca="false">FALSE()</f>
        <v>0</v>
      </c>
      <c r="AA823" s="0" t="n">
        <f aca="false">FALSE()</f>
        <v>0</v>
      </c>
      <c r="AB823" s="0" t="n">
        <f aca="false">TRUE()</f>
        <v>1</v>
      </c>
      <c r="AC823" s="0" t="n">
        <v>1</v>
      </c>
      <c r="AD823" s="0" t="s">
        <v>2129</v>
      </c>
      <c r="AE823" s="0" t="n">
        <f aca="false">TRUE()</f>
        <v>1</v>
      </c>
      <c r="AF823" s="0" t="s">
        <v>8899</v>
      </c>
      <c r="AG823" s="0" t="n">
        <v>2</v>
      </c>
      <c r="AH823" s="0" t="s">
        <v>8900</v>
      </c>
      <c r="AI823" s="0" t="s">
        <v>8901</v>
      </c>
      <c r="AJ823" s="0" t="n">
        <v>0</v>
      </c>
      <c r="AK823" s="0" t="s">
        <v>2118</v>
      </c>
      <c r="AL823" s="0" t="n">
        <f aca="false">FALSE()</f>
        <v>0</v>
      </c>
      <c r="AM823" s="0" t="n">
        <f aca="false">TRUE()</f>
        <v>1</v>
      </c>
      <c r="AN823" s="0" t="n">
        <f aca="false">FALSE()</f>
        <v>0</v>
      </c>
      <c r="AO823" s="0" t="n">
        <f aca="false">FALSE()</f>
        <v>0</v>
      </c>
      <c r="AP823" s="0" t="n">
        <f aca="false">FALSE()</f>
        <v>0</v>
      </c>
      <c r="AQ823" s="380" t="n">
        <v>43969.6861111111</v>
      </c>
      <c r="AR823" s="380" t="n">
        <v>43969.4166666667</v>
      </c>
      <c r="AS823" s="0" t="s">
        <v>8902</v>
      </c>
      <c r="AT823" s="0" t="s">
        <v>2170</v>
      </c>
      <c r="AU823" s="0" t="s">
        <v>2170</v>
      </c>
    </row>
    <row r="824" customFormat="false" ht="15" hidden="true" customHeight="false" outlineLevel="0" collapsed="false">
      <c r="A824" s="0" t="s">
        <v>8903</v>
      </c>
      <c r="B824" s="0" t="s">
        <v>8904</v>
      </c>
      <c r="C824" s="0" t="s">
        <v>8905</v>
      </c>
      <c r="D824" s="0" t="s">
        <v>2297</v>
      </c>
      <c r="E824" s="0" t="s">
        <v>8903</v>
      </c>
      <c r="F824" s="0" t="n">
        <v>1</v>
      </c>
      <c r="G824" s="0" t="s">
        <v>2298</v>
      </c>
      <c r="H824" s="0" t="s">
        <v>2170</v>
      </c>
      <c r="I824" s="0" t="s">
        <v>2170</v>
      </c>
      <c r="J824" s="0" t="s">
        <v>2170</v>
      </c>
      <c r="K824" s="0" t="s">
        <v>2170</v>
      </c>
      <c r="L824" s="0" t="s">
        <v>2170</v>
      </c>
      <c r="M824" s="0" t="s">
        <v>2170</v>
      </c>
      <c r="N824" s="0" t="n">
        <f aca="false">FALSE()</f>
        <v>0</v>
      </c>
      <c r="O824" s="0" t="s">
        <v>8906</v>
      </c>
      <c r="P824" s="0" t="s">
        <v>2300</v>
      </c>
      <c r="Q824" s="380" t="n">
        <v>25569.125</v>
      </c>
      <c r="R824" s="0" t="n">
        <v>204530203</v>
      </c>
      <c r="S824" s="0" t="s">
        <v>2301</v>
      </c>
      <c r="T824" s="0" t="s">
        <v>2302</v>
      </c>
      <c r="U824" s="0" t="s">
        <v>2114</v>
      </c>
      <c r="V824" s="0" t="n">
        <v>400000000</v>
      </c>
      <c r="W824" s="0" t="s">
        <v>2366</v>
      </c>
      <c r="X824" s="0" t="n">
        <v>4</v>
      </c>
      <c r="Y824" s="0" t="n">
        <f aca="false">FALSE()</f>
        <v>0</v>
      </c>
      <c r="Z824" s="0" t="n">
        <f aca="false">FALSE()</f>
        <v>0</v>
      </c>
      <c r="AA824" s="0" t="n">
        <f aca="false">FALSE()</f>
        <v>0</v>
      </c>
      <c r="AB824" s="0" t="n">
        <f aca="false">TRUE()</f>
        <v>1</v>
      </c>
      <c r="AC824" s="0" t="n">
        <v>1</v>
      </c>
      <c r="AD824" s="0" t="s">
        <v>2129</v>
      </c>
      <c r="AE824" s="0" t="n">
        <f aca="false">TRUE()</f>
        <v>1</v>
      </c>
      <c r="AF824" s="0" t="s">
        <v>8907</v>
      </c>
      <c r="AG824" s="0" t="n">
        <v>2</v>
      </c>
      <c r="AH824" s="0" t="s">
        <v>8908</v>
      </c>
      <c r="AI824" s="0" t="s">
        <v>8909</v>
      </c>
      <c r="AJ824" s="0" t="n">
        <v>0</v>
      </c>
      <c r="AK824" s="0" t="s">
        <v>2118</v>
      </c>
      <c r="AL824" s="0" t="n">
        <f aca="false">FALSE()</f>
        <v>0</v>
      </c>
      <c r="AM824" s="0" t="n">
        <f aca="false">TRUE()</f>
        <v>1</v>
      </c>
      <c r="AN824" s="0" t="n">
        <f aca="false">FALSE()</f>
        <v>0</v>
      </c>
      <c r="AO824" s="0" t="n">
        <f aca="false">FALSE()</f>
        <v>0</v>
      </c>
      <c r="AP824" s="0" t="n">
        <f aca="false">TRUE()</f>
        <v>1</v>
      </c>
      <c r="AQ824" s="380" t="n">
        <v>44495.6472222222</v>
      </c>
      <c r="AR824" s="380" t="n">
        <v>44495.4166666667</v>
      </c>
      <c r="AS824" s="0" t="s">
        <v>8910</v>
      </c>
      <c r="AT824" s="0" t="s">
        <v>2170</v>
      </c>
      <c r="AU824" s="0" t="s">
        <v>2170</v>
      </c>
    </row>
    <row r="825" customFormat="false" ht="15" hidden="true" customHeight="false" outlineLevel="0" collapsed="false">
      <c r="A825" s="0" t="s">
        <v>8911</v>
      </c>
      <c r="B825" s="0" t="s">
        <v>8912</v>
      </c>
      <c r="C825" s="0" t="s">
        <v>8913</v>
      </c>
      <c r="D825" s="0" t="s">
        <v>2297</v>
      </c>
      <c r="E825" s="0" t="s">
        <v>8911</v>
      </c>
      <c r="F825" s="0" t="n">
        <v>1</v>
      </c>
      <c r="G825" s="0" t="s">
        <v>2298</v>
      </c>
      <c r="H825" s="0" t="s">
        <v>2170</v>
      </c>
      <c r="I825" s="0" t="s">
        <v>2170</v>
      </c>
      <c r="J825" s="0" t="s">
        <v>2170</v>
      </c>
      <c r="K825" s="0" t="s">
        <v>2170</v>
      </c>
      <c r="L825" s="0" t="s">
        <v>2170</v>
      </c>
      <c r="M825" s="0" t="s">
        <v>2170</v>
      </c>
      <c r="N825" s="0" t="n">
        <f aca="false">FALSE()</f>
        <v>0</v>
      </c>
      <c r="O825" s="0" t="s">
        <v>8914</v>
      </c>
      <c r="P825" s="0" t="s">
        <v>2300</v>
      </c>
      <c r="Q825" s="380" t="n">
        <v>25569.125</v>
      </c>
      <c r="R825" s="0" t="n">
        <v>37107522</v>
      </c>
      <c r="S825" s="0" t="s">
        <v>2301</v>
      </c>
      <c r="T825" s="0" t="s">
        <v>2302</v>
      </c>
      <c r="U825" s="0" t="s">
        <v>2330</v>
      </c>
      <c r="V825" s="0" t="n">
        <v>1000000000</v>
      </c>
      <c r="W825" s="0" t="s">
        <v>2312</v>
      </c>
      <c r="X825" s="0" t="n">
        <v>4</v>
      </c>
      <c r="Y825" s="0" t="n">
        <f aca="false">FALSE()</f>
        <v>0</v>
      </c>
      <c r="Z825" s="0" t="n">
        <f aca="false">FALSE()</f>
        <v>0</v>
      </c>
      <c r="AA825" s="0" t="n">
        <f aca="false">FALSE()</f>
        <v>0</v>
      </c>
      <c r="AB825" s="0" t="n">
        <f aca="false">FALSE()</f>
        <v>0</v>
      </c>
      <c r="AC825" s="0" t="n">
        <v>1</v>
      </c>
      <c r="AD825" s="0" t="s">
        <v>2129</v>
      </c>
      <c r="AE825" s="0" t="n">
        <f aca="false">TRUE()</f>
        <v>1</v>
      </c>
      <c r="AF825" s="0" t="s">
        <v>8915</v>
      </c>
      <c r="AG825" s="0" t="n">
        <v>2</v>
      </c>
      <c r="AH825" s="0" t="s">
        <v>8916</v>
      </c>
      <c r="AI825" s="0" t="s">
        <v>8917</v>
      </c>
      <c r="AJ825" s="0" t="n">
        <v>0</v>
      </c>
      <c r="AK825" s="0" t="s">
        <v>2118</v>
      </c>
      <c r="AL825" s="0" t="n">
        <f aca="false">FALSE()</f>
        <v>0</v>
      </c>
      <c r="AM825" s="0" t="n">
        <f aca="false">TRUE()</f>
        <v>1</v>
      </c>
      <c r="AN825" s="0" t="n">
        <f aca="false">FALSE()</f>
        <v>0</v>
      </c>
      <c r="AO825" s="0" t="n">
        <f aca="false">FALSE()</f>
        <v>0</v>
      </c>
      <c r="AP825" s="0" t="n">
        <f aca="false">TRUE()</f>
        <v>1</v>
      </c>
      <c r="AQ825" s="380" t="n">
        <v>44348.6875</v>
      </c>
      <c r="AR825" s="380" t="n">
        <v>44348.4166666667</v>
      </c>
      <c r="AS825" s="0" t="s">
        <v>8918</v>
      </c>
      <c r="AT825" s="0" t="s">
        <v>2170</v>
      </c>
      <c r="AU825" s="0" t="s">
        <v>2170</v>
      </c>
    </row>
    <row r="826" customFormat="false" ht="15" hidden="true" customHeight="false" outlineLevel="0" collapsed="false">
      <c r="A826" s="0" t="s">
        <v>8919</v>
      </c>
      <c r="B826" s="0" t="s">
        <v>8920</v>
      </c>
      <c r="C826" s="0" t="s">
        <v>8921</v>
      </c>
      <c r="D826" s="0" t="s">
        <v>2297</v>
      </c>
      <c r="E826" s="0" t="s">
        <v>8919</v>
      </c>
      <c r="F826" s="0" t="n">
        <v>1</v>
      </c>
      <c r="G826" s="0" t="s">
        <v>2298</v>
      </c>
      <c r="H826" s="0" t="s">
        <v>2170</v>
      </c>
      <c r="I826" s="0" t="s">
        <v>2170</v>
      </c>
      <c r="J826" s="0" t="s">
        <v>2170</v>
      </c>
      <c r="K826" s="0" t="s">
        <v>2170</v>
      </c>
      <c r="L826" s="0" t="s">
        <v>2170</v>
      </c>
      <c r="M826" s="0" t="s">
        <v>2170</v>
      </c>
      <c r="N826" s="0" t="n">
        <f aca="false">FALSE()</f>
        <v>0</v>
      </c>
      <c r="O826" s="0" t="s">
        <v>8922</v>
      </c>
      <c r="P826" s="0" t="s">
        <v>2300</v>
      </c>
      <c r="Q826" s="380" t="n">
        <v>25569.125</v>
      </c>
      <c r="R826" s="0" t="n">
        <v>246117371</v>
      </c>
      <c r="S826" s="0" t="s">
        <v>2301</v>
      </c>
      <c r="T826" s="0" t="s">
        <v>2302</v>
      </c>
      <c r="U826" s="0" t="s">
        <v>2891</v>
      </c>
      <c r="V826" s="0" t="n">
        <v>0</v>
      </c>
      <c r="W826" s="0" t="s">
        <v>2366</v>
      </c>
      <c r="X826" s="0" t="n">
        <v>4</v>
      </c>
      <c r="Y826" s="0" t="n">
        <f aca="false">FALSE()</f>
        <v>0</v>
      </c>
      <c r="Z826" s="0" t="n">
        <f aca="false">FALSE()</f>
        <v>0</v>
      </c>
      <c r="AA826" s="0" t="n">
        <f aca="false">FALSE()</f>
        <v>0</v>
      </c>
      <c r="AB826" s="0" t="n">
        <f aca="false">FALSE()</f>
        <v>0</v>
      </c>
      <c r="AC826" s="0" t="n">
        <v>1</v>
      </c>
      <c r="AD826" s="0" t="s">
        <v>2129</v>
      </c>
      <c r="AE826" s="0" t="n">
        <f aca="false">TRUE()</f>
        <v>1</v>
      </c>
      <c r="AF826" s="0" t="s">
        <v>8923</v>
      </c>
      <c r="AG826" s="0" t="n">
        <v>2</v>
      </c>
      <c r="AH826" s="0" t="s">
        <v>8924</v>
      </c>
      <c r="AI826" s="0" t="s">
        <v>8925</v>
      </c>
      <c r="AJ826" s="0" t="n">
        <v>0</v>
      </c>
      <c r="AK826" s="0" t="s">
        <v>2118</v>
      </c>
      <c r="AL826" s="0" t="n">
        <f aca="false">FALSE()</f>
        <v>0</v>
      </c>
      <c r="AM826" s="0" t="n">
        <f aca="false">TRUE()</f>
        <v>1</v>
      </c>
      <c r="AN826" s="0" t="n">
        <f aca="false">FALSE()</f>
        <v>0</v>
      </c>
      <c r="AO826" s="0" t="n">
        <f aca="false">FALSE()</f>
        <v>0</v>
      </c>
      <c r="AP826" s="0" t="n">
        <f aca="false">FALSE()</f>
        <v>0</v>
      </c>
      <c r="AQ826" s="380" t="n">
        <v>45212.6770833333</v>
      </c>
      <c r="AR826" s="380" t="n">
        <v>45212.4166666667</v>
      </c>
      <c r="AS826" s="0" t="s">
        <v>8926</v>
      </c>
      <c r="AT826" s="0" t="s">
        <v>2170</v>
      </c>
      <c r="AU826" s="0" t="s">
        <v>2170</v>
      </c>
    </row>
    <row r="827" customFormat="false" ht="15" hidden="true" customHeight="false" outlineLevel="0" collapsed="false">
      <c r="A827" s="0" t="s">
        <v>8927</v>
      </c>
      <c r="B827" s="0" t="s">
        <v>8928</v>
      </c>
      <c r="C827" s="0" t="s">
        <v>8929</v>
      </c>
      <c r="D827" s="0" t="s">
        <v>2297</v>
      </c>
      <c r="E827" s="0" t="s">
        <v>8927</v>
      </c>
      <c r="F827" s="0" t="n">
        <v>1</v>
      </c>
      <c r="G827" s="0" t="s">
        <v>2298</v>
      </c>
      <c r="H827" s="0" t="s">
        <v>2170</v>
      </c>
      <c r="I827" s="0" t="s">
        <v>2170</v>
      </c>
      <c r="J827" s="0" t="s">
        <v>2170</v>
      </c>
      <c r="K827" s="0" t="s">
        <v>2170</v>
      </c>
      <c r="L827" s="0" t="s">
        <v>2170</v>
      </c>
      <c r="M827" s="0" t="s">
        <v>2170</v>
      </c>
      <c r="N827" s="0" t="n">
        <f aca="false">FALSE()</f>
        <v>0</v>
      </c>
      <c r="O827" s="0" t="s">
        <v>8930</v>
      </c>
      <c r="P827" s="0" t="s">
        <v>2300</v>
      </c>
      <c r="Q827" s="380" t="n">
        <v>42671.125</v>
      </c>
      <c r="R827" s="0" t="n">
        <v>61216497</v>
      </c>
      <c r="S827" s="0" t="s">
        <v>2301</v>
      </c>
      <c r="T827" s="0" t="s">
        <v>2302</v>
      </c>
      <c r="U827" s="0" t="s">
        <v>610</v>
      </c>
      <c r="V827" s="0" t="n">
        <v>150000000</v>
      </c>
      <c r="W827" s="0" t="s">
        <v>2366</v>
      </c>
      <c r="X827" s="0" t="n">
        <v>4</v>
      </c>
      <c r="Y827" s="0" t="n">
        <f aca="false">FALSE()</f>
        <v>0</v>
      </c>
      <c r="Z827" s="0" t="n">
        <f aca="false">FALSE()</f>
        <v>0</v>
      </c>
      <c r="AA827" s="0" t="n">
        <f aca="false">FALSE()</f>
        <v>0</v>
      </c>
      <c r="AB827" s="0" t="n">
        <f aca="false">FALSE()</f>
        <v>0</v>
      </c>
      <c r="AC827" s="0" t="n">
        <v>1</v>
      </c>
      <c r="AD827" s="0" t="s">
        <v>2129</v>
      </c>
      <c r="AE827" s="0" t="n">
        <f aca="false">TRUE()</f>
        <v>1</v>
      </c>
      <c r="AF827" s="0" t="s">
        <v>8931</v>
      </c>
      <c r="AG827" s="0" t="n">
        <v>2</v>
      </c>
      <c r="AH827" s="0" t="s">
        <v>8932</v>
      </c>
      <c r="AI827" s="0" t="s">
        <v>8933</v>
      </c>
      <c r="AJ827" s="0" t="n">
        <v>0</v>
      </c>
      <c r="AK827" s="0" t="s">
        <v>2118</v>
      </c>
      <c r="AL827" s="0" t="n">
        <f aca="false">FALSE()</f>
        <v>0</v>
      </c>
      <c r="AM827" s="0" t="n">
        <f aca="false">TRUE()</f>
        <v>1</v>
      </c>
      <c r="AN827" s="0" t="n">
        <f aca="false">FALSE()</f>
        <v>0</v>
      </c>
      <c r="AO827" s="0" t="n">
        <f aca="false">FALSE()</f>
        <v>0</v>
      </c>
      <c r="AP827" s="0" t="n">
        <f aca="false">FALSE()</f>
        <v>0</v>
      </c>
      <c r="AQ827" s="380" t="n">
        <v>43769.6895833333</v>
      </c>
      <c r="AR827" s="380" t="n">
        <v>43769.4166666667</v>
      </c>
      <c r="AS827" s="0" t="s">
        <v>8934</v>
      </c>
      <c r="AT827" s="0" t="s">
        <v>2170</v>
      </c>
      <c r="AU827" s="0" t="s">
        <v>2170</v>
      </c>
    </row>
    <row r="828" customFormat="false" ht="15" hidden="true" customHeight="false" outlineLevel="0" collapsed="false">
      <c r="A828" s="0" t="s">
        <v>8935</v>
      </c>
      <c r="B828" s="0" t="s">
        <v>8936</v>
      </c>
      <c r="C828" s="0" t="s">
        <v>8937</v>
      </c>
      <c r="D828" s="0" t="s">
        <v>2888</v>
      </c>
      <c r="E828" s="0" t="s">
        <v>8935</v>
      </c>
      <c r="F828" s="0" t="n">
        <v>1</v>
      </c>
      <c r="G828" s="0" t="s">
        <v>434</v>
      </c>
      <c r="H828" s="0" t="s">
        <v>2170</v>
      </c>
      <c r="I828" s="0" t="s">
        <v>2170</v>
      </c>
      <c r="J828" s="0" t="s">
        <v>2170</v>
      </c>
      <c r="K828" s="0" t="s">
        <v>2170</v>
      </c>
      <c r="L828" s="0" t="s">
        <v>2170</v>
      </c>
      <c r="M828" s="0" t="s">
        <v>2170</v>
      </c>
      <c r="N828" s="0" t="n">
        <f aca="false">FALSE()</f>
        <v>0</v>
      </c>
      <c r="O828" s="0" t="s">
        <v>8938</v>
      </c>
      <c r="P828" s="0" t="s">
        <v>2890</v>
      </c>
      <c r="Q828" s="380" t="n">
        <v>37210.125</v>
      </c>
      <c r="R828" s="0" t="n">
        <v>28792895</v>
      </c>
      <c r="S828" s="0" t="s">
        <v>601</v>
      </c>
      <c r="T828" s="0" t="s">
        <v>2602</v>
      </c>
      <c r="U828" s="0" t="s">
        <v>2115</v>
      </c>
      <c r="V828" s="0" t="n">
        <v>125280000</v>
      </c>
      <c r="W828" s="0" t="s">
        <v>2603</v>
      </c>
      <c r="X828" s="0" t="n">
        <v>5</v>
      </c>
      <c r="Y828" s="0" t="n">
        <f aca="false">FALSE()</f>
        <v>0</v>
      </c>
      <c r="Z828" s="0" t="n">
        <f aca="false">TRUE()</f>
        <v>1</v>
      </c>
      <c r="AA828" s="0" t="n">
        <f aca="false">TRUE()</f>
        <v>1</v>
      </c>
      <c r="AB828" s="0" t="n">
        <f aca="false">TRUE()</f>
        <v>1</v>
      </c>
      <c r="AC828" s="0" t="n">
        <v>2</v>
      </c>
      <c r="AD828" s="0" t="s">
        <v>2129</v>
      </c>
      <c r="AE828" s="0" t="n">
        <f aca="false">TRUE()</f>
        <v>1</v>
      </c>
      <c r="AF828" s="0" t="s">
        <v>8939</v>
      </c>
      <c r="AG828" s="0" t="n">
        <v>1</v>
      </c>
      <c r="AH828" s="0" t="s">
        <v>8940</v>
      </c>
      <c r="AI828" s="0" t="s">
        <v>8941</v>
      </c>
      <c r="AJ828" s="0" t="n">
        <v>0</v>
      </c>
      <c r="AK828" s="0" t="s">
        <v>2118</v>
      </c>
      <c r="AL828" s="0" t="n">
        <f aca="false">TRUE()</f>
        <v>1</v>
      </c>
      <c r="AM828" s="0" t="n">
        <f aca="false">TRUE()</f>
        <v>1</v>
      </c>
      <c r="AN828" s="0" t="n">
        <f aca="false">FALSE()</f>
        <v>0</v>
      </c>
      <c r="AO828" s="0" t="n">
        <f aca="false">FALSE()</f>
        <v>0</v>
      </c>
      <c r="AP828" s="0" t="n">
        <f aca="false">FALSE()</f>
        <v>0</v>
      </c>
      <c r="AQ828" s="380" t="n">
        <v>45083.4416666667</v>
      </c>
      <c r="AR828" s="380" t="n">
        <v>45083.4166666667</v>
      </c>
      <c r="AS828" s="0" t="s">
        <v>5631</v>
      </c>
      <c r="AT828" s="0" t="s">
        <v>2170</v>
      </c>
      <c r="AU828" s="0" t="s">
        <v>2170</v>
      </c>
    </row>
    <row r="829" customFormat="false" ht="15" hidden="true" customHeight="false" outlineLevel="0" collapsed="false">
      <c r="A829" s="0" t="s">
        <v>8942</v>
      </c>
      <c r="B829" s="0" t="s">
        <v>8943</v>
      </c>
      <c r="C829" s="0" t="s">
        <v>8944</v>
      </c>
      <c r="D829" s="0" t="s">
        <v>2297</v>
      </c>
      <c r="E829" s="0" t="s">
        <v>8942</v>
      </c>
      <c r="F829" s="0" t="n">
        <v>1</v>
      </c>
      <c r="G829" s="0" t="s">
        <v>2298</v>
      </c>
      <c r="H829" s="0" t="s">
        <v>2170</v>
      </c>
      <c r="I829" s="0" t="s">
        <v>2170</v>
      </c>
      <c r="J829" s="0" t="s">
        <v>2170</v>
      </c>
      <c r="K829" s="0" t="s">
        <v>2170</v>
      </c>
      <c r="L829" s="0" t="s">
        <v>2170</v>
      </c>
      <c r="M829" s="0" t="s">
        <v>2170</v>
      </c>
      <c r="N829" s="0" t="n">
        <f aca="false">FALSE()</f>
        <v>0</v>
      </c>
      <c r="O829" s="0" t="s">
        <v>8945</v>
      </c>
      <c r="P829" s="0" t="s">
        <v>2300</v>
      </c>
      <c r="Q829" s="380" t="n">
        <v>25569.125</v>
      </c>
      <c r="R829" s="0" t="n">
        <v>22630771</v>
      </c>
      <c r="S829" s="0" t="s">
        <v>2301</v>
      </c>
      <c r="T829" s="0" t="s">
        <v>2302</v>
      </c>
      <c r="U829" s="0" t="s">
        <v>2365</v>
      </c>
      <c r="V829" s="0" t="n">
        <v>175000000</v>
      </c>
      <c r="W829" s="0" t="s">
        <v>2366</v>
      </c>
      <c r="X829" s="0" t="n">
        <v>4</v>
      </c>
      <c r="Y829" s="0" t="n">
        <f aca="false">FALSE()</f>
        <v>0</v>
      </c>
      <c r="Z829" s="0" t="n">
        <f aca="false">FALSE()</f>
        <v>0</v>
      </c>
      <c r="AA829" s="0" t="n">
        <f aca="false">FALSE()</f>
        <v>0</v>
      </c>
      <c r="AB829" s="0" t="n">
        <f aca="false">TRUE()</f>
        <v>1</v>
      </c>
      <c r="AC829" s="0" t="n">
        <v>1</v>
      </c>
      <c r="AD829" s="0" t="s">
        <v>2129</v>
      </c>
      <c r="AE829" s="0" t="n">
        <f aca="false">TRUE()</f>
        <v>1</v>
      </c>
      <c r="AF829" s="0" t="s">
        <v>8946</v>
      </c>
      <c r="AG829" s="0" t="n">
        <v>2</v>
      </c>
      <c r="AH829" s="0" t="s">
        <v>8947</v>
      </c>
      <c r="AI829" s="0" t="s">
        <v>8948</v>
      </c>
      <c r="AJ829" s="0" t="n">
        <v>0</v>
      </c>
      <c r="AK829" s="0" t="s">
        <v>2118</v>
      </c>
      <c r="AL829" s="0" t="n">
        <f aca="false">FALSE()</f>
        <v>0</v>
      </c>
      <c r="AM829" s="0" t="n">
        <f aca="false">TRUE()</f>
        <v>1</v>
      </c>
      <c r="AN829" s="0" t="n">
        <f aca="false">FALSE()</f>
        <v>0</v>
      </c>
      <c r="AO829" s="0" t="n">
        <f aca="false">FALSE()</f>
        <v>0</v>
      </c>
      <c r="AP829" s="0" t="n">
        <f aca="false">FALSE()</f>
        <v>0</v>
      </c>
      <c r="AQ829" s="380" t="n">
        <v>43969.6451388889</v>
      </c>
      <c r="AR829" s="380" t="n">
        <v>43969.4166666667</v>
      </c>
      <c r="AS829" s="0" t="s">
        <v>8949</v>
      </c>
      <c r="AT829" s="0" t="s">
        <v>2170</v>
      </c>
      <c r="AU829" s="0" t="s">
        <v>2170</v>
      </c>
    </row>
    <row r="830" customFormat="false" ht="15" hidden="true" customHeight="false" outlineLevel="0" collapsed="false">
      <c r="A830" s="0" t="s">
        <v>8950</v>
      </c>
      <c r="B830" s="0" t="s">
        <v>8951</v>
      </c>
      <c r="C830" s="0" t="s">
        <v>1041</v>
      </c>
      <c r="D830" s="0" t="s">
        <v>2297</v>
      </c>
      <c r="E830" s="0" t="s">
        <v>8950</v>
      </c>
      <c r="F830" s="0" t="n">
        <v>1</v>
      </c>
      <c r="G830" s="0" t="s">
        <v>2298</v>
      </c>
      <c r="H830" s="0" t="s">
        <v>2170</v>
      </c>
      <c r="I830" s="0" t="s">
        <v>2170</v>
      </c>
      <c r="J830" s="0" t="s">
        <v>2170</v>
      </c>
      <c r="K830" s="0" t="s">
        <v>2170</v>
      </c>
      <c r="L830" s="0" t="s">
        <v>2170</v>
      </c>
      <c r="M830" s="0" t="s">
        <v>2170</v>
      </c>
      <c r="N830" s="0" t="n">
        <f aca="false">FALSE()</f>
        <v>0</v>
      </c>
      <c r="O830" s="0" t="s">
        <v>8952</v>
      </c>
      <c r="P830" s="0" t="s">
        <v>2300</v>
      </c>
      <c r="Q830" s="380" t="n">
        <v>25569.125</v>
      </c>
      <c r="R830" s="0" t="n">
        <v>66667462</v>
      </c>
      <c r="S830" s="0" t="s">
        <v>2301</v>
      </c>
      <c r="T830" s="0" t="s">
        <v>2302</v>
      </c>
      <c r="U830" s="0" t="s">
        <v>2365</v>
      </c>
      <c r="V830" s="0" t="n">
        <v>200000000</v>
      </c>
      <c r="W830" s="0" t="s">
        <v>2366</v>
      </c>
      <c r="X830" s="0" t="n">
        <v>4</v>
      </c>
      <c r="Y830" s="0" t="n">
        <f aca="false">FALSE()</f>
        <v>0</v>
      </c>
      <c r="Z830" s="0" t="n">
        <f aca="false">FALSE()</f>
        <v>0</v>
      </c>
      <c r="AA830" s="0" t="n">
        <f aca="false">FALSE()</f>
        <v>0</v>
      </c>
      <c r="AB830" s="0" t="n">
        <f aca="false">TRUE()</f>
        <v>1</v>
      </c>
      <c r="AC830" s="0" t="n">
        <v>1</v>
      </c>
      <c r="AD830" s="0" t="s">
        <v>2129</v>
      </c>
      <c r="AE830" s="0" t="n">
        <f aca="false">TRUE()</f>
        <v>1</v>
      </c>
      <c r="AF830" s="0" t="s">
        <v>8953</v>
      </c>
      <c r="AG830" s="0" t="n">
        <v>2</v>
      </c>
      <c r="AH830" s="0" t="s">
        <v>8954</v>
      </c>
      <c r="AI830" s="0" t="s">
        <v>8955</v>
      </c>
      <c r="AJ830" s="0" t="n">
        <v>0</v>
      </c>
      <c r="AK830" s="0" t="s">
        <v>2118</v>
      </c>
      <c r="AL830" s="0" t="n">
        <f aca="false">FALSE()</f>
        <v>0</v>
      </c>
      <c r="AM830" s="0" t="n">
        <f aca="false">TRUE()</f>
        <v>1</v>
      </c>
      <c r="AN830" s="0" t="n">
        <f aca="false">FALSE()</f>
        <v>0</v>
      </c>
      <c r="AO830" s="0" t="n">
        <f aca="false">FALSE()</f>
        <v>0</v>
      </c>
      <c r="AP830" s="0" t="n">
        <f aca="false">FALSE()</f>
        <v>0</v>
      </c>
      <c r="AQ830" s="380" t="n">
        <v>43496.7291666667</v>
      </c>
      <c r="AR830" s="380" t="n">
        <v>35775.125</v>
      </c>
      <c r="AS830" s="0" t="s">
        <v>8956</v>
      </c>
      <c r="AT830" s="0" t="s">
        <v>2170</v>
      </c>
      <c r="AU830" s="0" t="s">
        <v>2170</v>
      </c>
    </row>
    <row r="831" customFormat="false" ht="15" hidden="true" customHeight="false" outlineLevel="0" collapsed="false">
      <c r="A831" s="0" t="s">
        <v>8957</v>
      </c>
      <c r="B831" s="0" t="s">
        <v>8958</v>
      </c>
      <c r="C831" s="0" t="s">
        <v>8959</v>
      </c>
      <c r="D831" s="0" t="s">
        <v>2297</v>
      </c>
      <c r="E831" s="0" t="s">
        <v>8957</v>
      </c>
      <c r="F831" s="0" t="n">
        <v>1</v>
      </c>
      <c r="G831" s="0" t="s">
        <v>2298</v>
      </c>
      <c r="H831" s="0" t="s">
        <v>2170</v>
      </c>
      <c r="I831" s="0" t="s">
        <v>2170</v>
      </c>
      <c r="J831" s="0" t="s">
        <v>2170</v>
      </c>
      <c r="K831" s="0" t="s">
        <v>2170</v>
      </c>
      <c r="L831" s="0" t="s">
        <v>2170</v>
      </c>
      <c r="M831" s="0" t="s">
        <v>2170</v>
      </c>
      <c r="N831" s="0" t="n">
        <f aca="false">FALSE()</f>
        <v>0</v>
      </c>
      <c r="O831" s="0" t="s">
        <v>8960</v>
      </c>
      <c r="P831" s="0" t="s">
        <v>2300</v>
      </c>
      <c r="Q831" s="380" t="n">
        <v>25569.125</v>
      </c>
      <c r="R831" s="0" t="n">
        <v>45554841</v>
      </c>
      <c r="S831" s="0" t="s">
        <v>2301</v>
      </c>
      <c r="T831" s="0" t="s">
        <v>2302</v>
      </c>
      <c r="U831" s="0" t="s">
        <v>2574</v>
      </c>
      <c r="V831" s="0" t="n">
        <v>750000000</v>
      </c>
      <c r="W831" s="0" t="s">
        <v>2312</v>
      </c>
      <c r="X831" s="0" t="n">
        <v>1</v>
      </c>
      <c r="Y831" s="0" t="n">
        <f aca="false">FALSE()</f>
        <v>0</v>
      </c>
      <c r="Z831" s="0" t="n">
        <f aca="false">FALSE()</f>
        <v>0</v>
      </c>
      <c r="AA831" s="0" t="n">
        <f aca="false">FALSE()</f>
        <v>0</v>
      </c>
      <c r="AB831" s="0" t="n">
        <f aca="false">FALSE()</f>
        <v>0</v>
      </c>
      <c r="AC831" s="0" t="n">
        <v>1</v>
      </c>
      <c r="AD831" s="0" t="s">
        <v>2129</v>
      </c>
      <c r="AE831" s="0" t="n">
        <f aca="false">TRUE()</f>
        <v>1</v>
      </c>
      <c r="AF831" s="0" t="s">
        <v>8961</v>
      </c>
      <c r="AG831" s="0" t="n">
        <v>2</v>
      </c>
      <c r="AH831" s="0" t="s">
        <v>8962</v>
      </c>
      <c r="AI831" s="0" t="s">
        <v>8963</v>
      </c>
      <c r="AJ831" s="0" t="n">
        <v>0</v>
      </c>
      <c r="AK831" s="0" t="s">
        <v>2118</v>
      </c>
      <c r="AL831" s="0" t="n">
        <f aca="false">FALSE()</f>
        <v>0</v>
      </c>
      <c r="AM831" s="0" t="n">
        <f aca="false">TRUE()</f>
        <v>1</v>
      </c>
      <c r="AN831" s="0" t="n">
        <f aca="false">FALSE()</f>
        <v>0</v>
      </c>
      <c r="AO831" s="0" t="n">
        <f aca="false">FALSE()</f>
        <v>0</v>
      </c>
      <c r="AP831" s="0" t="n">
        <f aca="false">TRUE()</f>
        <v>1</v>
      </c>
      <c r="AQ831" s="380" t="n">
        <v>44837.6479166667</v>
      </c>
      <c r="AR831" s="380" t="n">
        <v>44837.4166666667</v>
      </c>
      <c r="AS831" s="0" t="s">
        <v>8964</v>
      </c>
      <c r="AT831" s="0" t="s">
        <v>2170</v>
      </c>
      <c r="AU831" s="0" t="s">
        <v>2170</v>
      </c>
    </row>
    <row r="832" customFormat="false" ht="15" hidden="true" customHeight="false" outlineLevel="0" collapsed="false">
      <c r="A832" s="0" t="s">
        <v>8965</v>
      </c>
      <c r="B832" s="0" t="s">
        <v>8966</v>
      </c>
      <c r="C832" s="0" t="s">
        <v>8967</v>
      </c>
      <c r="D832" s="0" t="s">
        <v>2297</v>
      </c>
      <c r="E832" s="0" t="s">
        <v>8965</v>
      </c>
      <c r="F832" s="0" t="n">
        <v>1</v>
      </c>
      <c r="G832" s="0" t="s">
        <v>2298</v>
      </c>
      <c r="H832" s="0" t="s">
        <v>2170</v>
      </c>
      <c r="I832" s="0" t="s">
        <v>2170</v>
      </c>
      <c r="J832" s="0" t="s">
        <v>2170</v>
      </c>
      <c r="K832" s="0" t="s">
        <v>2170</v>
      </c>
      <c r="L832" s="0" t="s">
        <v>2170</v>
      </c>
      <c r="M832" s="0" t="s">
        <v>2170</v>
      </c>
      <c r="N832" s="0" t="n">
        <f aca="false">FALSE()</f>
        <v>0</v>
      </c>
      <c r="O832" s="0" t="s">
        <v>8968</v>
      </c>
      <c r="P832" s="0" t="s">
        <v>2300</v>
      </c>
      <c r="Q832" s="380" t="n">
        <v>31959.1666666667</v>
      </c>
      <c r="R832" s="0" t="n">
        <v>28990026</v>
      </c>
      <c r="S832" s="0" t="s">
        <v>2301</v>
      </c>
      <c r="T832" s="0" t="s">
        <v>2302</v>
      </c>
      <c r="U832" s="0" t="s">
        <v>2116</v>
      </c>
      <c r="V832" s="0" t="n">
        <v>200000000</v>
      </c>
      <c r="W832" s="0" t="s">
        <v>2366</v>
      </c>
      <c r="X832" s="0" t="n">
        <v>4</v>
      </c>
      <c r="Y832" s="0" t="n">
        <f aca="false">FALSE()</f>
        <v>0</v>
      </c>
      <c r="Z832" s="0" t="n">
        <f aca="false">FALSE()</f>
        <v>0</v>
      </c>
      <c r="AA832" s="0" t="n">
        <f aca="false">FALSE()</f>
        <v>0</v>
      </c>
      <c r="AB832" s="0" t="n">
        <f aca="false">FALSE()</f>
        <v>0</v>
      </c>
      <c r="AC832" s="0" t="n">
        <v>1</v>
      </c>
      <c r="AD832" s="0" t="s">
        <v>2129</v>
      </c>
      <c r="AE832" s="0" t="n">
        <f aca="false">TRUE()</f>
        <v>1</v>
      </c>
      <c r="AF832" s="0" t="s">
        <v>8969</v>
      </c>
      <c r="AG832" s="0" t="n">
        <v>2</v>
      </c>
      <c r="AH832" s="0" t="s">
        <v>8970</v>
      </c>
      <c r="AI832" s="0" t="s">
        <v>8971</v>
      </c>
      <c r="AJ832" s="0" t="n">
        <v>0</v>
      </c>
      <c r="AK832" s="0" t="s">
        <v>2118</v>
      </c>
      <c r="AL832" s="0" t="n">
        <f aca="false">FALSE()</f>
        <v>0</v>
      </c>
      <c r="AM832" s="0" t="n">
        <f aca="false">TRUE()</f>
        <v>1</v>
      </c>
      <c r="AN832" s="0" t="n">
        <f aca="false">FALSE()</f>
        <v>0</v>
      </c>
      <c r="AO832" s="0" t="n">
        <f aca="false">FALSE()</f>
        <v>0</v>
      </c>
      <c r="AP832" s="0" t="n">
        <f aca="false">FALSE()</f>
        <v>0</v>
      </c>
      <c r="AQ832" s="380" t="n">
        <v>43682.6930555556</v>
      </c>
      <c r="AR832" s="380" t="n">
        <v>36893.125</v>
      </c>
      <c r="AS832" s="0" t="s">
        <v>8972</v>
      </c>
      <c r="AT832" s="0" t="s">
        <v>2170</v>
      </c>
      <c r="AU832" s="0" t="s">
        <v>2170</v>
      </c>
    </row>
    <row r="833" customFormat="false" ht="15" hidden="true" customHeight="false" outlineLevel="0" collapsed="false">
      <c r="A833" s="0" t="s">
        <v>8973</v>
      </c>
      <c r="B833" s="0" t="s">
        <v>8974</v>
      </c>
      <c r="C833" s="0" t="s">
        <v>8975</v>
      </c>
      <c r="D833" s="0" t="s">
        <v>2297</v>
      </c>
      <c r="E833" s="0" t="s">
        <v>8973</v>
      </c>
      <c r="F833" s="0" t="n">
        <v>1</v>
      </c>
      <c r="G833" s="0" t="s">
        <v>2298</v>
      </c>
      <c r="H833" s="0" t="s">
        <v>2170</v>
      </c>
      <c r="I833" s="0" t="s">
        <v>2170</v>
      </c>
      <c r="J833" s="0" t="s">
        <v>2170</v>
      </c>
      <c r="K833" s="0" t="s">
        <v>2170</v>
      </c>
      <c r="L833" s="0" t="s">
        <v>2170</v>
      </c>
      <c r="M833" s="0" t="s">
        <v>2170</v>
      </c>
      <c r="N833" s="0" t="n">
        <f aca="false">FALSE()</f>
        <v>0</v>
      </c>
      <c r="O833" s="0" t="s">
        <v>8976</v>
      </c>
      <c r="P833" s="0" t="s">
        <v>2300</v>
      </c>
      <c r="Q833" s="380" t="n">
        <v>25569.125</v>
      </c>
      <c r="R833" s="0" t="n">
        <v>8319561</v>
      </c>
      <c r="S833" s="0" t="s">
        <v>2301</v>
      </c>
      <c r="T833" s="0" t="s">
        <v>2302</v>
      </c>
      <c r="U833" s="0" t="s">
        <v>2330</v>
      </c>
      <c r="V833" s="0" t="n">
        <v>0</v>
      </c>
      <c r="W833" s="0" t="s">
        <v>2565</v>
      </c>
      <c r="X833" s="0" t="n">
        <v>1</v>
      </c>
      <c r="Y833" s="0" t="n">
        <f aca="false">FALSE()</f>
        <v>0</v>
      </c>
      <c r="Z833" s="0" t="n">
        <f aca="false">FALSE()</f>
        <v>0</v>
      </c>
      <c r="AA833" s="0" t="n">
        <f aca="false">FALSE()</f>
        <v>0</v>
      </c>
      <c r="AB833" s="0" t="n">
        <f aca="false">FALSE()</f>
        <v>0</v>
      </c>
      <c r="AC833" s="0" t="n">
        <v>1</v>
      </c>
      <c r="AD833" s="0" t="s">
        <v>2129</v>
      </c>
      <c r="AE833" s="0" t="n">
        <f aca="false">TRUE()</f>
        <v>1</v>
      </c>
      <c r="AF833" s="0" t="s">
        <v>8977</v>
      </c>
      <c r="AG833" s="0" t="n">
        <v>2</v>
      </c>
      <c r="AH833" s="0" t="s">
        <v>8978</v>
      </c>
      <c r="AI833" s="0" t="s">
        <v>8979</v>
      </c>
      <c r="AJ833" s="0" t="n">
        <v>0</v>
      </c>
      <c r="AK833" s="0" t="s">
        <v>2118</v>
      </c>
      <c r="AL833" s="0" t="n">
        <f aca="false">FALSE()</f>
        <v>0</v>
      </c>
      <c r="AM833" s="0" t="n">
        <f aca="false">TRUE()</f>
        <v>1</v>
      </c>
      <c r="AN833" s="0" t="n">
        <f aca="false">FALSE()</f>
        <v>0</v>
      </c>
      <c r="AO833" s="0" t="n">
        <f aca="false">FALSE()</f>
        <v>0</v>
      </c>
      <c r="AP833" s="0" t="n">
        <f aca="false">TRUE()</f>
        <v>1</v>
      </c>
      <c r="AQ833" s="380" t="n">
        <v>25569.125</v>
      </c>
      <c r="AR833" s="380" t="n">
        <v>25569.125</v>
      </c>
      <c r="AS833" s="0" t="s">
        <v>8980</v>
      </c>
      <c r="AT833" s="0" t="s">
        <v>2170</v>
      </c>
      <c r="AU833" s="0" t="s">
        <v>2170</v>
      </c>
    </row>
    <row r="834" customFormat="false" ht="15" hidden="true" customHeight="false" outlineLevel="0" collapsed="false">
      <c r="A834" s="0" t="s">
        <v>8981</v>
      </c>
      <c r="B834" s="0" t="s">
        <v>8982</v>
      </c>
      <c r="C834" s="0" t="s">
        <v>8983</v>
      </c>
      <c r="D834" s="0" t="s">
        <v>2297</v>
      </c>
      <c r="E834" s="0" t="s">
        <v>8981</v>
      </c>
      <c r="F834" s="0" t="n">
        <v>1</v>
      </c>
      <c r="G834" s="0" t="s">
        <v>2298</v>
      </c>
      <c r="H834" s="0" t="s">
        <v>2170</v>
      </c>
      <c r="I834" s="0" t="s">
        <v>2170</v>
      </c>
      <c r="J834" s="0" t="s">
        <v>2170</v>
      </c>
      <c r="K834" s="0" t="s">
        <v>2170</v>
      </c>
      <c r="L834" s="0" t="s">
        <v>2170</v>
      </c>
      <c r="M834" s="0" t="s">
        <v>2170</v>
      </c>
      <c r="N834" s="0" t="n">
        <f aca="false">FALSE()</f>
        <v>0</v>
      </c>
      <c r="O834" s="0" t="s">
        <v>8984</v>
      </c>
      <c r="P834" s="0" t="s">
        <v>2300</v>
      </c>
      <c r="Q834" s="380" t="n">
        <v>25601.125</v>
      </c>
      <c r="R834" s="0" t="n">
        <v>923209971</v>
      </c>
      <c r="S834" s="0" t="s">
        <v>2301</v>
      </c>
      <c r="T834" s="0" t="s">
        <v>2302</v>
      </c>
      <c r="U834" s="0" t="s">
        <v>2116</v>
      </c>
      <c r="V834" s="0" t="n">
        <v>0</v>
      </c>
      <c r="W834" s="0" t="s">
        <v>2356</v>
      </c>
      <c r="X834" s="0" t="n">
        <v>4</v>
      </c>
      <c r="Y834" s="0" t="n">
        <f aca="false">FALSE()</f>
        <v>0</v>
      </c>
      <c r="Z834" s="0" t="n">
        <f aca="false">FALSE()</f>
        <v>0</v>
      </c>
      <c r="AA834" s="0" t="n">
        <f aca="false">FALSE()</f>
        <v>0</v>
      </c>
      <c r="AB834" s="0" t="n">
        <f aca="false">TRUE()</f>
        <v>1</v>
      </c>
      <c r="AC834" s="0" t="n">
        <v>1</v>
      </c>
      <c r="AD834" s="0" t="s">
        <v>2129</v>
      </c>
      <c r="AE834" s="0" t="n">
        <f aca="false">TRUE()</f>
        <v>1</v>
      </c>
      <c r="AF834" s="0" t="s">
        <v>8985</v>
      </c>
      <c r="AG834" s="0" t="n">
        <v>2</v>
      </c>
      <c r="AH834" s="0" t="s">
        <v>8986</v>
      </c>
      <c r="AI834" s="0" t="s">
        <v>8987</v>
      </c>
      <c r="AJ834" s="0" t="n">
        <v>0</v>
      </c>
      <c r="AK834" s="0" t="s">
        <v>2118</v>
      </c>
      <c r="AL834" s="0" t="n">
        <f aca="false">FALSE()</f>
        <v>0</v>
      </c>
      <c r="AM834" s="0" t="n">
        <f aca="false">TRUE()</f>
        <v>1</v>
      </c>
      <c r="AN834" s="0" t="n">
        <f aca="false">FALSE()</f>
        <v>0</v>
      </c>
      <c r="AO834" s="0" t="n">
        <f aca="false">FALSE()</f>
        <v>0</v>
      </c>
      <c r="AP834" s="0" t="n">
        <f aca="false">FALSE()</f>
        <v>0</v>
      </c>
      <c r="AQ834" s="380" t="n">
        <v>43123.6381944444</v>
      </c>
      <c r="AR834" s="380" t="n">
        <v>32398.1666666667</v>
      </c>
      <c r="AS834" s="0" t="s">
        <v>8988</v>
      </c>
      <c r="AT834" s="0" t="s">
        <v>2170</v>
      </c>
      <c r="AU834" s="0" t="s">
        <v>2170</v>
      </c>
    </row>
    <row r="835" customFormat="false" ht="15" hidden="true" customHeight="false" outlineLevel="0" collapsed="false">
      <c r="A835" s="0" t="s">
        <v>8989</v>
      </c>
      <c r="B835" s="0" t="s">
        <v>8990</v>
      </c>
      <c r="C835" s="0" t="s">
        <v>8991</v>
      </c>
      <c r="D835" s="0" t="s">
        <v>2297</v>
      </c>
      <c r="E835" s="0" t="s">
        <v>8989</v>
      </c>
      <c r="F835" s="0" t="n">
        <v>1</v>
      </c>
      <c r="G835" s="0" t="s">
        <v>2298</v>
      </c>
      <c r="H835" s="0" t="s">
        <v>2170</v>
      </c>
      <c r="I835" s="0" t="s">
        <v>2170</v>
      </c>
      <c r="J835" s="0" t="s">
        <v>2170</v>
      </c>
      <c r="K835" s="0" t="s">
        <v>2170</v>
      </c>
      <c r="L835" s="0" t="s">
        <v>2170</v>
      </c>
      <c r="M835" s="0" t="s">
        <v>2170</v>
      </c>
      <c r="N835" s="0" t="n">
        <f aca="false">FALSE()</f>
        <v>0</v>
      </c>
      <c r="O835" s="0" t="s">
        <v>8992</v>
      </c>
      <c r="P835" s="0" t="s">
        <v>2300</v>
      </c>
      <c r="Q835" s="380" t="n">
        <v>25569.125</v>
      </c>
      <c r="R835" s="0" t="n">
        <v>70624365</v>
      </c>
      <c r="S835" s="0" t="s">
        <v>2301</v>
      </c>
      <c r="T835" s="0" t="s">
        <v>2302</v>
      </c>
      <c r="U835" s="0" t="s">
        <v>2330</v>
      </c>
      <c r="V835" s="0" t="n">
        <v>300000000</v>
      </c>
      <c r="W835" s="0" t="s">
        <v>2321</v>
      </c>
      <c r="X835" s="0" t="n">
        <v>4</v>
      </c>
      <c r="Y835" s="0" t="n">
        <f aca="false">FALSE()</f>
        <v>0</v>
      </c>
      <c r="Z835" s="0" t="n">
        <f aca="false">FALSE()</f>
        <v>0</v>
      </c>
      <c r="AA835" s="0" t="n">
        <f aca="false">FALSE()</f>
        <v>0</v>
      </c>
      <c r="AB835" s="0" t="n">
        <f aca="false">FALSE()</f>
        <v>0</v>
      </c>
      <c r="AC835" s="0" t="n">
        <v>1</v>
      </c>
      <c r="AD835" s="0" t="s">
        <v>2129</v>
      </c>
      <c r="AE835" s="0" t="n">
        <f aca="false">TRUE()</f>
        <v>1</v>
      </c>
      <c r="AF835" s="0" t="s">
        <v>8993</v>
      </c>
      <c r="AG835" s="0" t="n">
        <v>2</v>
      </c>
      <c r="AH835" s="0" t="s">
        <v>8994</v>
      </c>
      <c r="AI835" s="0" t="s">
        <v>8995</v>
      </c>
      <c r="AJ835" s="0" t="n">
        <v>0</v>
      </c>
      <c r="AK835" s="0" t="s">
        <v>2118</v>
      </c>
      <c r="AL835" s="0" t="n">
        <f aca="false">FALSE()</f>
        <v>0</v>
      </c>
      <c r="AM835" s="0" t="n">
        <f aca="false">TRUE()</f>
        <v>1</v>
      </c>
      <c r="AN835" s="0" t="n">
        <f aca="false">FALSE()</f>
        <v>0</v>
      </c>
      <c r="AO835" s="0" t="n">
        <f aca="false">FALSE()</f>
        <v>0</v>
      </c>
      <c r="AP835" s="0" t="n">
        <f aca="false">TRUE()</f>
        <v>1</v>
      </c>
      <c r="AQ835" s="380" t="n">
        <v>44760.6555555556</v>
      </c>
      <c r="AR835" s="380" t="n">
        <v>44760.4166666667</v>
      </c>
      <c r="AS835" s="0" t="s">
        <v>8996</v>
      </c>
      <c r="AT835" s="0" t="s">
        <v>2170</v>
      </c>
      <c r="AU835" s="0" t="s">
        <v>2170</v>
      </c>
    </row>
    <row r="836" customFormat="false" ht="15" hidden="true" customHeight="false" outlineLevel="0" collapsed="false">
      <c r="A836" s="0" t="s">
        <v>8997</v>
      </c>
      <c r="B836" s="0" t="s">
        <v>8998</v>
      </c>
      <c r="C836" s="0" t="s">
        <v>8999</v>
      </c>
      <c r="D836" s="0" t="s">
        <v>2297</v>
      </c>
      <c r="E836" s="0" t="s">
        <v>8997</v>
      </c>
      <c r="F836" s="0" t="n">
        <v>1</v>
      </c>
      <c r="G836" s="0" t="s">
        <v>2298</v>
      </c>
      <c r="H836" s="0" t="s">
        <v>2170</v>
      </c>
      <c r="I836" s="0" t="s">
        <v>2170</v>
      </c>
      <c r="J836" s="0" t="s">
        <v>2170</v>
      </c>
      <c r="K836" s="0" t="s">
        <v>2170</v>
      </c>
      <c r="L836" s="0" t="s">
        <v>2170</v>
      </c>
      <c r="M836" s="0" t="s">
        <v>2170</v>
      </c>
      <c r="N836" s="0" t="n">
        <f aca="false">FALSE()</f>
        <v>0</v>
      </c>
      <c r="O836" s="0" t="s">
        <v>9000</v>
      </c>
      <c r="P836" s="0" t="s">
        <v>2300</v>
      </c>
      <c r="Q836" s="380" t="n">
        <v>35005.125</v>
      </c>
      <c r="R836" s="0" t="n">
        <v>139693210</v>
      </c>
      <c r="S836" s="0" t="s">
        <v>2301</v>
      </c>
      <c r="T836" s="0" t="s">
        <v>2302</v>
      </c>
      <c r="U836" s="0" t="s">
        <v>2330</v>
      </c>
      <c r="V836" s="0" t="n">
        <v>240000000</v>
      </c>
      <c r="W836" s="0" t="s">
        <v>2366</v>
      </c>
      <c r="X836" s="0" t="n">
        <v>4</v>
      </c>
      <c r="Y836" s="0" t="n">
        <f aca="false">FALSE()</f>
        <v>0</v>
      </c>
      <c r="Z836" s="0" t="n">
        <f aca="false">FALSE()</f>
        <v>0</v>
      </c>
      <c r="AA836" s="0" t="n">
        <f aca="false">FALSE()</f>
        <v>0</v>
      </c>
      <c r="AB836" s="0" t="n">
        <f aca="false">FALSE()</f>
        <v>0</v>
      </c>
      <c r="AC836" s="0" t="n">
        <v>1</v>
      </c>
      <c r="AD836" s="0" t="s">
        <v>2129</v>
      </c>
      <c r="AE836" s="0" t="n">
        <f aca="false">TRUE()</f>
        <v>1</v>
      </c>
      <c r="AF836" s="0" t="s">
        <v>9001</v>
      </c>
      <c r="AG836" s="0" t="n">
        <v>2</v>
      </c>
      <c r="AH836" s="0" t="s">
        <v>9002</v>
      </c>
      <c r="AI836" s="0" t="s">
        <v>9003</v>
      </c>
      <c r="AJ836" s="0" t="n">
        <v>0</v>
      </c>
      <c r="AK836" s="0" t="s">
        <v>2118</v>
      </c>
      <c r="AL836" s="0" t="n">
        <f aca="false">FALSE()</f>
        <v>0</v>
      </c>
      <c r="AM836" s="0" t="n">
        <f aca="false">TRUE()</f>
        <v>1</v>
      </c>
      <c r="AN836" s="0" t="n">
        <f aca="false">FALSE()</f>
        <v>0</v>
      </c>
      <c r="AO836" s="0" t="n">
        <f aca="false">FALSE()</f>
        <v>0</v>
      </c>
      <c r="AP836" s="0" t="n">
        <f aca="false">FALSE()</f>
        <v>0</v>
      </c>
      <c r="AQ836" s="380" t="n">
        <v>43123.7291666667</v>
      </c>
      <c r="AR836" s="380" t="n">
        <v>35006.125</v>
      </c>
      <c r="AS836" s="0" t="s">
        <v>9004</v>
      </c>
      <c r="AT836" s="0" t="s">
        <v>2170</v>
      </c>
      <c r="AU836" s="0" t="s">
        <v>2170</v>
      </c>
    </row>
    <row r="837" customFormat="false" ht="15" hidden="true" customHeight="false" outlineLevel="0" collapsed="false">
      <c r="A837" s="0" t="s">
        <v>9005</v>
      </c>
      <c r="B837" s="0" t="s">
        <v>9006</v>
      </c>
      <c r="C837" s="0" t="s">
        <v>9007</v>
      </c>
      <c r="D837" s="0" t="s">
        <v>2297</v>
      </c>
      <c r="E837" s="0" t="s">
        <v>9005</v>
      </c>
      <c r="F837" s="0" t="n">
        <v>1</v>
      </c>
      <c r="G837" s="0" t="s">
        <v>2298</v>
      </c>
      <c r="H837" s="0" t="s">
        <v>2170</v>
      </c>
      <c r="I837" s="0" t="s">
        <v>2170</v>
      </c>
      <c r="J837" s="0" t="s">
        <v>2170</v>
      </c>
      <c r="K837" s="0" t="s">
        <v>2170</v>
      </c>
      <c r="L837" s="0" t="s">
        <v>2170</v>
      </c>
      <c r="M837" s="0" t="s">
        <v>2170</v>
      </c>
      <c r="N837" s="0" t="n">
        <f aca="false">FALSE()</f>
        <v>0</v>
      </c>
      <c r="O837" s="0" t="s">
        <v>9008</v>
      </c>
      <c r="P837" s="0" t="s">
        <v>2300</v>
      </c>
      <c r="Q837" s="380" t="n">
        <v>25569.125</v>
      </c>
      <c r="R837" s="0" t="n">
        <v>34737497</v>
      </c>
      <c r="S837" s="0" t="s">
        <v>2301</v>
      </c>
      <c r="T837" s="0" t="s">
        <v>2302</v>
      </c>
      <c r="U837" s="0" t="s">
        <v>2330</v>
      </c>
      <c r="V837" s="0" t="n">
        <v>300000000</v>
      </c>
      <c r="W837" s="0" t="s">
        <v>2312</v>
      </c>
      <c r="X837" s="0" t="n">
        <v>4</v>
      </c>
      <c r="Y837" s="0" t="n">
        <f aca="false">FALSE()</f>
        <v>0</v>
      </c>
      <c r="Z837" s="0" t="n">
        <f aca="false">FALSE()</f>
        <v>0</v>
      </c>
      <c r="AA837" s="0" t="n">
        <f aca="false">FALSE()</f>
        <v>0</v>
      </c>
      <c r="AB837" s="0" t="n">
        <f aca="false">FALSE()</f>
        <v>0</v>
      </c>
      <c r="AC837" s="0" t="n">
        <v>1</v>
      </c>
      <c r="AD837" s="0" t="s">
        <v>2129</v>
      </c>
      <c r="AE837" s="0" t="n">
        <f aca="false">TRUE()</f>
        <v>1</v>
      </c>
      <c r="AF837" s="0" t="s">
        <v>9009</v>
      </c>
      <c r="AG837" s="0" t="n">
        <v>2</v>
      </c>
      <c r="AH837" s="0" t="s">
        <v>9010</v>
      </c>
      <c r="AI837" s="0" t="s">
        <v>9011</v>
      </c>
      <c r="AJ837" s="0" t="n">
        <v>0</v>
      </c>
      <c r="AK837" s="0" t="s">
        <v>2118</v>
      </c>
      <c r="AL837" s="0" t="n">
        <f aca="false">FALSE()</f>
        <v>0</v>
      </c>
      <c r="AM837" s="0" t="n">
        <f aca="false">TRUE()</f>
        <v>1</v>
      </c>
      <c r="AN837" s="0" t="n">
        <f aca="false">FALSE()</f>
        <v>0</v>
      </c>
      <c r="AO837" s="0" t="n">
        <f aca="false">FALSE()</f>
        <v>0</v>
      </c>
      <c r="AP837" s="0" t="n">
        <f aca="false">FALSE()</f>
        <v>0</v>
      </c>
      <c r="AQ837" s="380" t="n">
        <v>43627.6881944445</v>
      </c>
      <c r="AR837" s="380" t="n">
        <v>42265.125</v>
      </c>
      <c r="AS837" s="0" t="s">
        <v>9012</v>
      </c>
      <c r="AT837" s="0" t="s">
        <v>2170</v>
      </c>
      <c r="AU837" s="0" t="s">
        <v>2170</v>
      </c>
    </row>
    <row r="838" customFormat="false" ht="15" hidden="true" customHeight="false" outlineLevel="0" collapsed="false">
      <c r="A838" s="0" t="s">
        <v>9013</v>
      </c>
      <c r="B838" s="0" t="s">
        <v>9014</v>
      </c>
      <c r="C838" s="0" t="s">
        <v>9015</v>
      </c>
      <c r="D838" s="0" t="s">
        <v>2297</v>
      </c>
      <c r="E838" s="0" t="s">
        <v>9013</v>
      </c>
      <c r="F838" s="0" t="n">
        <v>1</v>
      </c>
      <c r="G838" s="0" t="s">
        <v>2298</v>
      </c>
      <c r="H838" s="0" t="s">
        <v>2170</v>
      </c>
      <c r="I838" s="0" t="s">
        <v>2170</v>
      </c>
      <c r="J838" s="0" t="s">
        <v>2170</v>
      </c>
      <c r="K838" s="0" t="s">
        <v>2170</v>
      </c>
      <c r="L838" s="0" t="s">
        <v>2170</v>
      </c>
      <c r="M838" s="0" t="s">
        <v>2170</v>
      </c>
      <c r="N838" s="0" t="n">
        <f aca="false">FALSE()</f>
        <v>0</v>
      </c>
      <c r="O838" s="0" t="s">
        <v>9016</v>
      </c>
      <c r="P838" s="0" t="s">
        <v>2300</v>
      </c>
      <c r="Q838" s="380" t="n">
        <v>23438.125</v>
      </c>
      <c r="R838" s="0" t="n">
        <v>249064711</v>
      </c>
      <c r="S838" s="0" t="s">
        <v>2301</v>
      </c>
      <c r="T838" s="0" t="s">
        <v>2302</v>
      </c>
      <c r="U838" s="0" t="s">
        <v>2114</v>
      </c>
      <c r="V838" s="0" t="n">
        <v>500000000</v>
      </c>
      <c r="W838" s="0" t="s">
        <v>5619</v>
      </c>
      <c r="X838" s="0" t="n">
        <v>4</v>
      </c>
      <c r="Y838" s="0" t="n">
        <f aca="false">FALSE()</f>
        <v>0</v>
      </c>
      <c r="Z838" s="0" t="n">
        <f aca="false">FALSE()</f>
        <v>0</v>
      </c>
      <c r="AA838" s="0" t="n">
        <f aca="false">FALSE()</f>
        <v>0</v>
      </c>
      <c r="AB838" s="0" t="n">
        <f aca="false">TRUE()</f>
        <v>1</v>
      </c>
      <c r="AC838" s="0" t="n">
        <v>1</v>
      </c>
      <c r="AD838" s="0" t="s">
        <v>2129</v>
      </c>
      <c r="AE838" s="0" t="n">
        <f aca="false">TRUE()</f>
        <v>1</v>
      </c>
      <c r="AF838" s="0" t="s">
        <v>9017</v>
      </c>
      <c r="AG838" s="0" t="n">
        <v>2</v>
      </c>
      <c r="AH838" s="0" t="s">
        <v>9018</v>
      </c>
      <c r="AI838" s="0" t="s">
        <v>9019</v>
      </c>
      <c r="AJ838" s="0" t="n">
        <v>0</v>
      </c>
      <c r="AK838" s="0" t="s">
        <v>2118</v>
      </c>
      <c r="AL838" s="0" t="n">
        <f aca="false">FALSE()</f>
        <v>0</v>
      </c>
      <c r="AM838" s="0" t="n">
        <f aca="false">TRUE()</f>
        <v>1</v>
      </c>
      <c r="AN838" s="0" t="n">
        <f aca="false">FALSE()</f>
        <v>0</v>
      </c>
      <c r="AO838" s="0" t="n">
        <f aca="false">FALSE()</f>
        <v>0</v>
      </c>
      <c r="AP838" s="0" t="n">
        <f aca="false">FALSE()</f>
        <v>0</v>
      </c>
      <c r="AQ838" s="380" t="n">
        <v>43123.7340277778</v>
      </c>
      <c r="AR838" s="380" t="n">
        <v>32398.1666666667</v>
      </c>
      <c r="AS838" s="0" t="s">
        <v>9020</v>
      </c>
      <c r="AT838" s="0" t="s">
        <v>2170</v>
      </c>
      <c r="AU838" s="0" t="s">
        <v>2170</v>
      </c>
    </row>
    <row r="839" customFormat="false" ht="15" hidden="true" customHeight="false" outlineLevel="0" collapsed="false">
      <c r="A839" s="0" t="s">
        <v>9021</v>
      </c>
      <c r="B839" s="0" t="s">
        <v>9022</v>
      </c>
      <c r="C839" s="0" t="s">
        <v>9023</v>
      </c>
      <c r="D839" s="0" t="s">
        <v>2297</v>
      </c>
      <c r="E839" s="0" t="s">
        <v>9021</v>
      </c>
      <c r="F839" s="0" t="n">
        <v>1</v>
      </c>
      <c r="G839" s="0" t="s">
        <v>2298</v>
      </c>
      <c r="H839" s="0" t="s">
        <v>2170</v>
      </c>
      <c r="I839" s="0" t="s">
        <v>2170</v>
      </c>
      <c r="J839" s="0" t="s">
        <v>2170</v>
      </c>
      <c r="K839" s="0" t="s">
        <v>2170</v>
      </c>
      <c r="L839" s="0" t="s">
        <v>2170</v>
      </c>
      <c r="M839" s="0" t="s">
        <v>2170</v>
      </c>
      <c r="N839" s="0" t="n">
        <f aca="false">FALSE()</f>
        <v>0</v>
      </c>
      <c r="O839" s="0" t="s">
        <v>9024</v>
      </c>
      <c r="P839" s="0" t="s">
        <v>2300</v>
      </c>
      <c r="Q839" s="380" t="n">
        <v>25569.125</v>
      </c>
      <c r="R839" s="0" t="n">
        <v>38737891</v>
      </c>
      <c r="S839" s="0" t="s">
        <v>2301</v>
      </c>
      <c r="T839" s="0" t="s">
        <v>2302</v>
      </c>
      <c r="U839" s="0" t="s">
        <v>2115</v>
      </c>
      <c r="V839" s="0" t="n">
        <v>0</v>
      </c>
      <c r="W839" s="0" t="s">
        <v>2409</v>
      </c>
      <c r="X839" s="0" t="n">
        <v>4</v>
      </c>
      <c r="Y839" s="0" t="n">
        <f aca="false">FALSE()</f>
        <v>0</v>
      </c>
      <c r="Z839" s="0" t="n">
        <f aca="false">FALSE()</f>
        <v>0</v>
      </c>
      <c r="AA839" s="0" t="n">
        <f aca="false">FALSE()</f>
        <v>0</v>
      </c>
      <c r="AB839" s="0" t="n">
        <f aca="false">TRUE()</f>
        <v>1</v>
      </c>
      <c r="AC839" s="0" t="n">
        <v>1</v>
      </c>
      <c r="AD839" s="0" t="s">
        <v>2129</v>
      </c>
      <c r="AE839" s="0" t="n">
        <f aca="false">TRUE()</f>
        <v>1</v>
      </c>
      <c r="AF839" s="0" t="s">
        <v>9025</v>
      </c>
      <c r="AG839" s="0" t="n">
        <v>2</v>
      </c>
      <c r="AH839" s="0" t="s">
        <v>9026</v>
      </c>
      <c r="AI839" s="0" t="s">
        <v>9027</v>
      </c>
      <c r="AJ839" s="0" t="n">
        <v>0</v>
      </c>
      <c r="AK839" s="0" t="s">
        <v>2118</v>
      </c>
      <c r="AL839" s="0" t="n">
        <f aca="false">FALSE()</f>
        <v>0</v>
      </c>
      <c r="AM839" s="0" t="n">
        <f aca="false">TRUE()</f>
        <v>1</v>
      </c>
      <c r="AN839" s="0" t="n">
        <f aca="false">FALSE()</f>
        <v>0</v>
      </c>
      <c r="AO839" s="0" t="n">
        <f aca="false">FALSE()</f>
        <v>0</v>
      </c>
      <c r="AP839" s="0" t="n">
        <f aca="false">FALSE()</f>
        <v>0</v>
      </c>
      <c r="AQ839" s="380" t="n">
        <v>43969.6875</v>
      </c>
      <c r="AR839" s="380" t="n">
        <v>43969.4166666667</v>
      </c>
      <c r="AS839" s="0" t="s">
        <v>9028</v>
      </c>
      <c r="AT839" s="0" t="s">
        <v>2170</v>
      </c>
      <c r="AU839" s="0" t="s">
        <v>2170</v>
      </c>
    </row>
    <row r="840" customFormat="false" ht="15" hidden="true" customHeight="false" outlineLevel="0" collapsed="false">
      <c r="A840" s="0" t="s">
        <v>9029</v>
      </c>
      <c r="B840" s="0" t="s">
        <v>9030</v>
      </c>
      <c r="C840" s="0" t="s">
        <v>9031</v>
      </c>
      <c r="D840" s="0" t="s">
        <v>2297</v>
      </c>
      <c r="E840" s="0" t="s">
        <v>9029</v>
      </c>
      <c r="F840" s="0" t="n">
        <v>1</v>
      </c>
      <c r="G840" s="0" t="s">
        <v>2298</v>
      </c>
      <c r="H840" s="0" t="s">
        <v>2170</v>
      </c>
      <c r="I840" s="0" t="s">
        <v>2170</v>
      </c>
      <c r="J840" s="0" t="s">
        <v>2170</v>
      </c>
      <c r="K840" s="0" t="s">
        <v>2170</v>
      </c>
      <c r="L840" s="0" t="s">
        <v>2170</v>
      </c>
      <c r="M840" s="0" t="s">
        <v>2170</v>
      </c>
      <c r="N840" s="0" t="n">
        <f aca="false">FALSE()</f>
        <v>0</v>
      </c>
      <c r="O840" s="0" t="s">
        <v>9032</v>
      </c>
      <c r="P840" s="0" t="s">
        <v>2300</v>
      </c>
      <c r="Q840" s="380" t="n">
        <v>37238.125</v>
      </c>
      <c r="R840" s="0" t="n">
        <v>386000000</v>
      </c>
      <c r="S840" s="0" t="s">
        <v>2301</v>
      </c>
      <c r="T840" s="0" t="s">
        <v>2302</v>
      </c>
      <c r="U840" s="0" t="s">
        <v>610</v>
      </c>
      <c r="V840" s="0" t="n">
        <v>1500000000</v>
      </c>
      <c r="W840" s="0" t="s">
        <v>2366</v>
      </c>
      <c r="X840" s="0" t="n">
        <v>4</v>
      </c>
      <c r="Y840" s="0" t="n">
        <f aca="false">FALSE()</f>
        <v>0</v>
      </c>
      <c r="Z840" s="0" t="n">
        <f aca="false">FALSE()</f>
        <v>0</v>
      </c>
      <c r="AA840" s="0" t="n">
        <f aca="false">FALSE()</f>
        <v>0</v>
      </c>
      <c r="AB840" s="0" t="n">
        <f aca="false">TRUE()</f>
        <v>1</v>
      </c>
      <c r="AC840" s="0" t="n">
        <v>1</v>
      </c>
      <c r="AD840" s="0" t="s">
        <v>2129</v>
      </c>
      <c r="AE840" s="0" t="n">
        <f aca="false">TRUE()</f>
        <v>1</v>
      </c>
      <c r="AF840" s="0" t="s">
        <v>9033</v>
      </c>
      <c r="AG840" s="0" t="n">
        <v>2</v>
      </c>
      <c r="AH840" s="0" t="s">
        <v>9034</v>
      </c>
      <c r="AI840" s="0" t="s">
        <v>9035</v>
      </c>
      <c r="AJ840" s="0" t="n">
        <v>0</v>
      </c>
      <c r="AK840" s="0" t="s">
        <v>2118</v>
      </c>
      <c r="AL840" s="0" t="n">
        <f aca="false">FALSE()</f>
        <v>0</v>
      </c>
      <c r="AM840" s="0" t="n">
        <f aca="false">TRUE()</f>
        <v>1</v>
      </c>
      <c r="AN840" s="0" t="n">
        <f aca="false">FALSE()</f>
        <v>0</v>
      </c>
      <c r="AO840" s="0" t="n">
        <f aca="false">FALSE()</f>
        <v>0</v>
      </c>
      <c r="AP840" s="0" t="n">
        <f aca="false">FALSE()</f>
        <v>0</v>
      </c>
      <c r="AQ840" s="380" t="n">
        <v>43123.7291666667</v>
      </c>
      <c r="AR840" s="380" t="n">
        <v>37238.125</v>
      </c>
      <c r="AS840" s="0" t="s">
        <v>9036</v>
      </c>
      <c r="AT840" s="0" t="s">
        <v>2170</v>
      </c>
      <c r="AU840" s="0" t="s">
        <v>2170</v>
      </c>
    </row>
    <row r="841" customFormat="false" ht="15" hidden="true" customHeight="false" outlineLevel="0" collapsed="false">
      <c r="A841" s="0" t="s">
        <v>9037</v>
      </c>
      <c r="B841" s="0" t="s">
        <v>9038</v>
      </c>
      <c r="C841" s="0" t="s">
        <v>9039</v>
      </c>
      <c r="D841" s="0" t="s">
        <v>2297</v>
      </c>
      <c r="E841" s="0" t="s">
        <v>9037</v>
      </c>
      <c r="F841" s="0" t="n">
        <v>1</v>
      </c>
      <c r="G841" s="0" t="s">
        <v>2298</v>
      </c>
      <c r="H841" s="0" t="s">
        <v>2170</v>
      </c>
      <c r="I841" s="0" t="s">
        <v>2170</v>
      </c>
      <c r="J841" s="0" t="s">
        <v>2170</v>
      </c>
      <c r="K841" s="0" t="s">
        <v>2170</v>
      </c>
      <c r="L841" s="0" t="s">
        <v>2170</v>
      </c>
      <c r="M841" s="0" t="s">
        <v>2170</v>
      </c>
      <c r="N841" s="0" t="n">
        <f aca="false">FALSE()</f>
        <v>0</v>
      </c>
      <c r="O841" s="0" t="s">
        <v>9040</v>
      </c>
      <c r="P841" s="0" t="s">
        <v>2300</v>
      </c>
      <c r="Q841" s="380" t="n">
        <v>25569.125</v>
      </c>
      <c r="R841" s="0" t="n">
        <v>26979679</v>
      </c>
      <c r="S841" s="0" t="s">
        <v>2301</v>
      </c>
      <c r="T841" s="0" t="s">
        <v>2302</v>
      </c>
      <c r="U841" s="0" t="s">
        <v>2115</v>
      </c>
      <c r="V841" s="0" t="n">
        <v>75000000</v>
      </c>
      <c r="W841" s="0" t="s">
        <v>2366</v>
      </c>
      <c r="X841" s="0" t="n">
        <v>4</v>
      </c>
      <c r="Y841" s="0" t="n">
        <f aca="false">FALSE()</f>
        <v>0</v>
      </c>
      <c r="Z841" s="0" t="n">
        <f aca="false">FALSE()</f>
        <v>0</v>
      </c>
      <c r="AA841" s="0" t="n">
        <f aca="false">FALSE()</f>
        <v>0</v>
      </c>
      <c r="AB841" s="0" t="n">
        <f aca="false">TRUE()</f>
        <v>1</v>
      </c>
      <c r="AC841" s="0" t="n">
        <v>1</v>
      </c>
      <c r="AD841" s="0" t="s">
        <v>2129</v>
      </c>
      <c r="AE841" s="0" t="n">
        <f aca="false">TRUE()</f>
        <v>1</v>
      </c>
      <c r="AF841" s="0" t="s">
        <v>9041</v>
      </c>
      <c r="AG841" s="0" t="n">
        <v>2</v>
      </c>
      <c r="AH841" s="0" t="s">
        <v>9042</v>
      </c>
      <c r="AI841" s="0" t="s">
        <v>9043</v>
      </c>
      <c r="AJ841" s="0" t="n">
        <v>0</v>
      </c>
      <c r="AK841" s="0" t="s">
        <v>2118</v>
      </c>
      <c r="AL841" s="0" t="n">
        <f aca="false">FALSE()</f>
        <v>0</v>
      </c>
      <c r="AM841" s="0" t="n">
        <f aca="false">TRUE()</f>
        <v>1</v>
      </c>
      <c r="AN841" s="0" t="n">
        <f aca="false">FALSE()</f>
        <v>0</v>
      </c>
      <c r="AO841" s="0" t="n">
        <f aca="false">FALSE()</f>
        <v>0</v>
      </c>
      <c r="AP841" s="0" t="n">
        <f aca="false">FALSE()</f>
        <v>0</v>
      </c>
      <c r="AQ841" s="380" t="n">
        <v>43969.6888888889</v>
      </c>
      <c r="AR841" s="380" t="n">
        <v>43969.4166666667</v>
      </c>
      <c r="AS841" s="0" t="s">
        <v>9044</v>
      </c>
      <c r="AT841" s="0" t="s">
        <v>2170</v>
      </c>
      <c r="AU841" s="0" t="s">
        <v>2170</v>
      </c>
    </row>
    <row r="842" customFormat="false" ht="15" hidden="true" customHeight="false" outlineLevel="0" collapsed="false">
      <c r="A842" s="0" t="s">
        <v>9045</v>
      </c>
      <c r="B842" s="0" t="s">
        <v>9046</v>
      </c>
      <c r="C842" s="0" t="s">
        <v>9047</v>
      </c>
      <c r="D842" s="0" t="s">
        <v>2297</v>
      </c>
      <c r="E842" s="0" t="s">
        <v>9045</v>
      </c>
      <c r="F842" s="0" t="n">
        <v>1</v>
      </c>
      <c r="G842" s="0" t="s">
        <v>2298</v>
      </c>
      <c r="H842" s="0" t="s">
        <v>2170</v>
      </c>
      <c r="I842" s="0" t="s">
        <v>2170</v>
      </c>
      <c r="J842" s="0" t="s">
        <v>2170</v>
      </c>
      <c r="K842" s="0" t="s">
        <v>2170</v>
      </c>
      <c r="L842" s="0" t="s">
        <v>2170</v>
      </c>
      <c r="M842" s="0" t="s">
        <v>2170</v>
      </c>
      <c r="N842" s="0" t="n">
        <f aca="false">FALSE()</f>
        <v>0</v>
      </c>
      <c r="O842" s="0" t="s">
        <v>9048</v>
      </c>
      <c r="P842" s="0" t="s">
        <v>2300</v>
      </c>
      <c r="Q842" s="380" t="n">
        <v>35781.125</v>
      </c>
      <c r="R842" s="0" t="n">
        <v>72394435</v>
      </c>
      <c r="S842" s="0" t="s">
        <v>2301</v>
      </c>
      <c r="T842" s="0" t="s">
        <v>2302</v>
      </c>
      <c r="U842" s="0" t="s">
        <v>2115</v>
      </c>
      <c r="V842" s="0" t="n">
        <v>500000000</v>
      </c>
      <c r="W842" s="0" t="s">
        <v>2366</v>
      </c>
      <c r="X842" s="0" t="n">
        <v>4</v>
      </c>
      <c r="Y842" s="0" t="n">
        <f aca="false">FALSE()</f>
        <v>0</v>
      </c>
      <c r="Z842" s="0" t="n">
        <f aca="false">FALSE()</f>
        <v>0</v>
      </c>
      <c r="AA842" s="0" t="n">
        <f aca="false">FALSE()</f>
        <v>0</v>
      </c>
      <c r="AB842" s="0" t="n">
        <f aca="false">TRUE()</f>
        <v>1</v>
      </c>
      <c r="AC842" s="0" t="n">
        <v>1</v>
      </c>
      <c r="AD842" s="0" t="s">
        <v>2129</v>
      </c>
      <c r="AE842" s="0" t="n">
        <f aca="false">TRUE()</f>
        <v>1</v>
      </c>
      <c r="AF842" s="0" t="s">
        <v>9049</v>
      </c>
      <c r="AG842" s="0" t="n">
        <v>2</v>
      </c>
      <c r="AH842" s="0" t="s">
        <v>9050</v>
      </c>
      <c r="AI842" s="0" t="s">
        <v>9051</v>
      </c>
      <c r="AJ842" s="0" t="n">
        <v>0</v>
      </c>
      <c r="AK842" s="0" t="s">
        <v>2118</v>
      </c>
      <c r="AL842" s="0" t="n">
        <f aca="false">FALSE()</f>
        <v>0</v>
      </c>
      <c r="AM842" s="0" t="n">
        <f aca="false">TRUE()</f>
        <v>1</v>
      </c>
      <c r="AN842" s="0" t="n">
        <f aca="false">FALSE()</f>
        <v>0</v>
      </c>
      <c r="AO842" s="0" t="n">
        <f aca="false">FALSE()</f>
        <v>0</v>
      </c>
      <c r="AP842" s="0" t="n">
        <f aca="false">FALSE()</f>
        <v>0</v>
      </c>
      <c r="AQ842" s="380" t="n">
        <v>43123.7291666667</v>
      </c>
      <c r="AR842" s="380" t="n">
        <v>35782.125</v>
      </c>
      <c r="AS842" s="0" t="s">
        <v>9052</v>
      </c>
      <c r="AT842" s="0" t="s">
        <v>2170</v>
      </c>
      <c r="AU842" s="0" t="s">
        <v>2170</v>
      </c>
    </row>
    <row r="843" customFormat="false" ht="15" hidden="true" customHeight="false" outlineLevel="0" collapsed="false">
      <c r="A843" s="0" t="s">
        <v>9053</v>
      </c>
      <c r="B843" s="0" t="s">
        <v>9054</v>
      </c>
      <c r="C843" s="0" t="s">
        <v>9055</v>
      </c>
      <c r="D843" s="0" t="s">
        <v>2297</v>
      </c>
      <c r="E843" s="0" t="s">
        <v>9053</v>
      </c>
      <c r="F843" s="0" t="n">
        <v>1</v>
      </c>
      <c r="G843" s="0" t="s">
        <v>2298</v>
      </c>
      <c r="H843" s="0" t="s">
        <v>2170</v>
      </c>
      <c r="I843" s="0" t="s">
        <v>2170</v>
      </c>
      <c r="J843" s="0" t="s">
        <v>2170</v>
      </c>
      <c r="K843" s="0" t="s">
        <v>2170</v>
      </c>
      <c r="L843" s="0" t="s">
        <v>2170</v>
      </c>
      <c r="M843" s="0" t="s">
        <v>2170</v>
      </c>
      <c r="N843" s="0" t="n">
        <f aca="false">FALSE()</f>
        <v>0</v>
      </c>
      <c r="O843" s="0" t="s">
        <v>9056</v>
      </c>
      <c r="P843" s="0" t="s">
        <v>2300</v>
      </c>
      <c r="Q843" s="380" t="n">
        <v>34116.1666666667</v>
      </c>
      <c r="R843" s="0" t="n">
        <v>862815858</v>
      </c>
      <c r="S843" s="0" t="s">
        <v>2301</v>
      </c>
      <c r="T843" s="0" t="s">
        <v>2302</v>
      </c>
      <c r="U843" s="0" t="s">
        <v>2574</v>
      </c>
      <c r="V843" s="0" t="n">
        <v>0</v>
      </c>
      <c r="W843" s="0" t="s">
        <v>2383</v>
      </c>
      <c r="X843" s="0" t="n">
        <v>4</v>
      </c>
      <c r="Y843" s="0" t="n">
        <f aca="false">FALSE()</f>
        <v>0</v>
      </c>
      <c r="Z843" s="0" t="n">
        <f aca="false">FALSE()</f>
        <v>0</v>
      </c>
      <c r="AA843" s="0" t="n">
        <f aca="false">FALSE()</f>
        <v>0</v>
      </c>
      <c r="AB843" s="0" t="n">
        <f aca="false">FALSE()</f>
        <v>0</v>
      </c>
      <c r="AC843" s="0" t="n">
        <v>1</v>
      </c>
      <c r="AD843" s="0" t="s">
        <v>2129</v>
      </c>
      <c r="AE843" s="0" t="n">
        <f aca="false">TRUE()</f>
        <v>1</v>
      </c>
      <c r="AF843" s="0" t="s">
        <v>9057</v>
      </c>
      <c r="AG843" s="0" t="n">
        <v>2</v>
      </c>
      <c r="AH843" s="0" t="s">
        <v>9058</v>
      </c>
      <c r="AI843" s="0" t="s">
        <v>9059</v>
      </c>
      <c r="AJ843" s="0" t="n">
        <v>0</v>
      </c>
      <c r="AK843" s="0" t="s">
        <v>2118</v>
      </c>
      <c r="AL843" s="0" t="n">
        <f aca="false">FALSE()</f>
        <v>0</v>
      </c>
      <c r="AM843" s="0" t="n">
        <f aca="false">TRUE()</f>
        <v>1</v>
      </c>
      <c r="AN843" s="0" t="n">
        <f aca="false">FALSE()</f>
        <v>0</v>
      </c>
      <c r="AO843" s="0" t="n">
        <f aca="false">FALSE()</f>
        <v>0</v>
      </c>
      <c r="AP843" s="0" t="n">
        <f aca="false">TRUE()</f>
        <v>1</v>
      </c>
      <c r="AQ843" s="380" t="n">
        <v>43123.6298611111</v>
      </c>
      <c r="AR843" s="380" t="n">
        <v>34117.1666666667</v>
      </c>
      <c r="AS843" s="0" t="s">
        <v>9060</v>
      </c>
      <c r="AT843" s="0" t="s">
        <v>2170</v>
      </c>
      <c r="AU843" s="0" t="s">
        <v>2170</v>
      </c>
    </row>
    <row r="844" customFormat="false" ht="15" hidden="true" customHeight="false" outlineLevel="0" collapsed="false">
      <c r="A844" s="0" t="s">
        <v>9061</v>
      </c>
      <c r="B844" s="0" t="s">
        <v>9062</v>
      </c>
      <c r="C844" s="0" t="s">
        <v>9063</v>
      </c>
      <c r="D844" s="0" t="s">
        <v>2297</v>
      </c>
      <c r="E844" s="0" t="s">
        <v>9061</v>
      </c>
      <c r="F844" s="0" t="n">
        <v>1</v>
      </c>
      <c r="G844" s="0" t="s">
        <v>2298</v>
      </c>
      <c r="H844" s="0" t="s">
        <v>2170</v>
      </c>
      <c r="I844" s="0" t="s">
        <v>2170</v>
      </c>
      <c r="J844" s="0" t="s">
        <v>2170</v>
      </c>
      <c r="K844" s="0" t="s">
        <v>2170</v>
      </c>
      <c r="L844" s="0" t="s">
        <v>2170</v>
      </c>
      <c r="M844" s="0" t="s">
        <v>2170</v>
      </c>
      <c r="N844" s="0" t="n">
        <f aca="false">FALSE()</f>
        <v>0</v>
      </c>
      <c r="O844" s="0" t="s">
        <v>9064</v>
      </c>
      <c r="P844" s="0" t="s">
        <v>2300</v>
      </c>
      <c r="Q844" s="380" t="n">
        <v>25569.125</v>
      </c>
      <c r="R844" s="0" t="n">
        <v>32010292</v>
      </c>
      <c r="S844" s="0" t="s">
        <v>2301</v>
      </c>
      <c r="T844" s="0" t="s">
        <v>2302</v>
      </c>
      <c r="U844" s="0" t="s">
        <v>2330</v>
      </c>
      <c r="V844" s="0" t="n">
        <v>60000000</v>
      </c>
      <c r="W844" s="0" t="s">
        <v>2312</v>
      </c>
      <c r="X844" s="0" t="n">
        <v>4</v>
      </c>
      <c r="Y844" s="0" t="n">
        <f aca="false">FALSE()</f>
        <v>0</v>
      </c>
      <c r="Z844" s="0" t="n">
        <f aca="false">FALSE()</f>
        <v>0</v>
      </c>
      <c r="AA844" s="0" t="n">
        <f aca="false">FALSE()</f>
        <v>0</v>
      </c>
      <c r="AB844" s="0" t="n">
        <f aca="false">FALSE()</f>
        <v>0</v>
      </c>
      <c r="AC844" s="0" t="n">
        <v>1</v>
      </c>
      <c r="AD844" s="0" t="s">
        <v>2129</v>
      </c>
      <c r="AE844" s="0" t="n">
        <f aca="false">TRUE()</f>
        <v>1</v>
      </c>
      <c r="AF844" s="0" t="s">
        <v>9065</v>
      </c>
      <c r="AG844" s="0" t="n">
        <v>2</v>
      </c>
      <c r="AH844" s="0" t="s">
        <v>9066</v>
      </c>
      <c r="AI844" s="0" t="s">
        <v>9067</v>
      </c>
      <c r="AJ844" s="0" t="n">
        <v>0</v>
      </c>
      <c r="AK844" s="0" t="s">
        <v>2118</v>
      </c>
      <c r="AL844" s="0" t="n">
        <f aca="false">FALSE()</f>
        <v>0</v>
      </c>
      <c r="AM844" s="0" t="n">
        <f aca="false">TRUE()</f>
        <v>1</v>
      </c>
      <c r="AN844" s="0" t="n">
        <f aca="false">FALSE()</f>
        <v>0</v>
      </c>
      <c r="AO844" s="0" t="n">
        <f aca="false">FALSE()</f>
        <v>0</v>
      </c>
      <c r="AP844" s="0" t="n">
        <f aca="false">FALSE()</f>
        <v>0</v>
      </c>
      <c r="AQ844" s="380" t="n">
        <v>43496.7291666667</v>
      </c>
      <c r="AR844" s="380" t="n">
        <v>34563.1666666667</v>
      </c>
      <c r="AS844" s="0" t="s">
        <v>9068</v>
      </c>
      <c r="AT844" s="0" t="s">
        <v>2170</v>
      </c>
      <c r="AU844" s="0" t="s">
        <v>2170</v>
      </c>
    </row>
    <row r="845" customFormat="false" ht="15" hidden="true" customHeight="false" outlineLevel="0" collapsed="false">
      <c r="A845" s="0" t="s">
        <v>9069</v>
      </c>
      <c r="B845" s="0" t="s">
        <v>9070</v>
      </c>
      <c r="C845" s="0" t="s">
        <v>9071</v>
      </c>
      <c r="D845" s="0" t="s">
        <v>2297</v>
      </c>
      <c r="E845" s="0" t="s">
        <v>9069</v>
      </c>
      <c r="F845" s="0" t="n">
        <v>1</v>
      </c>
      <c r="G845" s="0" t="s">
        <v>2298</v>
      </c>
      <c r="H845" s="0" t="s">
        <v>2170</v>
      </c>
      <c r="I845" s="0" t="s">
        <v>2170</v>
      </c>
      <c r="J845" s="0" t="s">
        <v>2170</v>
      </c>
      <c r="K845" s="0" t="s">
        <v>2170</v>
      </c>
      <c r="L845" s="0" t="s">
        <v>2170</v>
      </c>
      <c r="M845" s="0" t="s">
        <v>2170</v>
      </c>
      <c r="N845" s="0" t="n">
        <f aca="false">FALSE()</f>
        <v>0</v>
      </c>
      <c r="O845" s="0" t="s">
        <v>9072</v>
      </c>
      <c r="P845" s="0" t="s">
        <v>2300</v>
      </c>
      <c r="Q845" s="380" t="n">
        <v>25569.125</v>
      </c>
      <c r="R845" s="0" t="n">
        <v>100000</v>
      </c>
      <c r="S845" s="0" t="s">
        <v>2301</v>
      </c>
      <c r="T845" s="0" t="s">
        <v>2302</v>
      </c>
      <c r="U845" s="0" t="s">
        <v>2574</v>
      </c>
      <c r="V845" s="0" t="n">
        <v>0</v>
      </c>
      <c r="W845" s="0" t="s">
        <v>2409</v>
      </c>
      <c r="X845" s="0" t="n">
        <v>4</v>
      </c>
      <c r="Y845" s="0" t="n">
        <f aca="false">FALSE()</f>
        <v>0</v>
      </c>
      <c r="Z845" s="0" t="n">
        <f aca="false">FALSE()</f>
        <v>0</v>
      </c>
      <c r="AA845" s="0" t="n">
        <f aca="false">FALSE()</f>
        <v>0</v>
      </c>
      <c r="AB845" s="0" t="n">
        <f aca="false">TRUE()</f>
        <v>1</v>
      </c>
      <c r="AC845" s="0" t="n">
        <v>1</v>
      </c>
      <c r="AD845" s="0" t="s">
        <v>2129</v>
      </c>
      <c r="AE845" s="0" t="n">
        <f aca="false">TRUE()</f>
        <v>1</v>
      </c>
      <c r="AF845" s="0" t="s">
        <v>9073</v>
      </c>
      <c r="AG845" s="0" t="n">
        <v>2</v>
      </c>
      <c r="AH845" s="0" t="s">
        <v>9074</v>
      </c>
      <c r="AI845" s="0" t="s">
        <v>9075</v>
      </c>
      <c r="AJ845" s="0" t="n">
        <v>0</v>
      </c>
      <c r="AK845" s="0" t="s">
        <v>2118</v>
      </c>
      <c r="AL845" s="0" t="n">
        <f aca="false">FALSE()</f>
        <v>0</v>
      </c>
      <c r="AM845" s="0" t="n">
        <f aca="false">TRUE()</f>
        <v>1</v>
      </c>
      <c r="AN845" s="0" t="n">
        <f aca="false">FALSE()</f>
        <v>0</v>
      </c>
      <c r="AO845" s="0" t="n">
        <f aca="false">FALSE()</f>
        <v>0</v>
      </c>
      <c r="AP845" s="0" t="n">
        <f aca="false">FALSE()</f>
        <v>0</v>
      </c>
      <c r="AQ845" s="380" t="n">
        <v>44594.65</v>
      </c>
      <c r="AR845" s="380" t="n">
        <v>44594.4166666667</v>
      </c>
      <c r="AS845" s="0" t="s">
        <v>9076</v>
      </c>
      <c r="AT845" s="0" t="s">
        <v>2170</v>
      </c>
      <c r="AU845" s="0" t="s">
        <v>2170</v>
      </c>
    </row>
    <row r="846" customFormat="false" ht="15" hidden="true" customHeight="false" outlineLevel="0" collapsed="false">
      <c r="A846" s="0" t="s">
        <v>9077</v>
      </c>
      <c r="B846" s="0" t="s">
        <v>9078</v>
      </c>
      <c r="C846" s="0" t="s">
        <v>9079</v>
      </c>
      <c r="D846" s="0" t="s">
        <v>2297</v>
      </c>
      <c r="E846" s="0" t="s">
        <v>9077</v>
      </c>
      <c r="F846" s="0" t="n">
        <v>1</v>
      </c>
      <c r="G846" s="0" t="s">
        <v>2298</v>
      </c>
      <c r="H846" s="0" t="s">
        <v>2170</v>
      </c>
      <c r="I846" s="0" t="s">
        <v>2170</v>
      </c>
      <c r="J846" s="0" t="s">
        <v>2170</v>
      </c>
      <c r="K846" s="0" t="s">
        <v>2170</v>
      </c>
      <c r="L846" s="0" t="s">
        <v>2170</v>
      </c>
      <c r="M846" s="0" t="s">
        <v>2170</v>
      </c>
      <c r="N846" s="0" t="n">
        <f aca="false">FALSE()</f>
        <v>0</v>
      </c>
      <c r="O846" s="0" t="s">
        <v>9080</v>
      </c>
      <c r="P846" s="0" t="s">
        <v>2300</v>
      </c>
      <c r="Q846" s="380" t="n">
        <v>25569.125</v>
      </c>
      <c r="R846" s="0" t="n">
        <v>690718273</v>
      </c>
      <c r="S846" s="0" t="s">
        <v>2301</v>
      </c>
      <c r="T846" s="0" t="s">
        <v>2302</v>
      </c>
      <c r="U846" s="0" t="s">
        <v>610</v>
      </c>
      <c r="V846" s="0" t="n">
        <v>2000000000</v>
      </c>
      <c r="W846" s="0" t="s">
        <v>2409</v>
      </c>
      <c r="X846" s="0" t="n">
        <v>4</v>
      </c>
      <c r="Y846" s="0" t="n">
        <f aca="false">FALSE()</f>
        <v>0</v>
      </c>
      <c r="Z846" s="0" t="n">
        <f aca="false">FALSE()</f>
        <v>0</v>
      </c>
      <c r="AA846" s="0" t="n">
        <f aca="false">FALSE()</f>
        <v>0</v>
      </c>
      <c r="AB846" s="0" t="n">
        <f aca="false">TRUE()</f>
        <v>1</v>
      </c>
      <c r="AC846" s="0" t="n">
        <v>1</v>
      </c>
      <c r="AD846" s="0" t="s">
        <v>2129</v>
      </c>
      <c r="AE846" s="0" t="n">
        <f aca="false">TRUE()</f>
        <v>1</v>
      </c>
      <c r="AF846" s="0" t="s">
        <v>9081</v>
      </c>
      <c r="AG846" s="0" t="n">
        <v>2</v>
      </c>
      <c r="AH846" s="0" t="s">
        <v>9082</v>
      </c>
      <c r="AI846" s="0" t="s">
        <v>9083</v>
      </c>
      <c r="AJ846" s="0" t="n">
        <v>0</v>
      </c>
      <c r="AK846" s="0" t="s">
        <v>2118</v>
      </c>
      <c r="AL846" s="0" t="n">
        <f aca="false">FALSE()</f>
        <v>0</v>
      </c>
      <c r="AM846" s="0" t="n">
        <f aca="false">TRUE()</f>
        <v>1</v>
      </c>
      <c r="AN846" s="0" t="n">
        <f aca="false">FALSE()</f>
        <v>0</v>
      </c>
      <c r="AO846" s="0" t="n">
        <f aca="false">FALSE()</f>
        <v>0</v>
      </c>
      <c r="AP846" s="0" t="n">
        <f aca="false">FALSE()</f>
        <v>0</v>
      </c>
      <c r="AQ846" s="380" t="n">
        <v>43123.625</v>
      </c>
      <c r="AR846" s="380" t="n">
        <v>32398.1666666667</v>
      </c>
      <c r="AS846" s="0" t="s">
        <v>9084</v>
      </c>
      <c r="AT846" s="0" t="s">
        <v>2170</v>
      </c>
      <c r="AU846" s="0" t="s">
        <v>2170</v>
      </c>
    </row>
    <row r="847" customFormat="false" ht="15" hidden="true" customHeight="false" outlineLevel="0" collapsed="false">
      <c r="A847" s="0" t="s">
        <v>9085</v>
      </c>
      <c r="B847" s="0" t="s">
        <v>9086</v>
      </c>
      <c r="C847" s="0" t="s">
        <v>9087</v>
      </c>
      <c r="D847" s="0" t="s">
        <v>2297</v>
      </c>
      <c r="E847" s="0" t="s">
        <v>9085</v>
      </c>
      <c r="F847" s="0" t="n">
        <v>1</v>
      </c>
      <c r="G847" s="0" t="s">
        <v>2298</v>
      </c>
      <c r="H847" s="0" t="s">
        <v>2170</v>
      </c>
      <c r="I847" s="0" t="s">
        <v>2170</v>
      </c>
      <c r="J847" s="0" t="s">
        <v>2170</v>
      </c>
      <c r="K847" s="0" t="s">
        <v>2170</v>
      </c>
      <c r="L847" s="0" t="s">
        <v>2170</v>
      </c>
      <c r="M847" s="0" t="s">
        <v>2170</v>
      </c>
      <c r="N847" s="0" t="n">
        <f aca="false">FALSE()</f>
        <v>0</v>
      </c>
      <c r="O847" s="0" t="s">
        <v>9088</v>
      </c>
      <c r="P847" s="0" t="s">
        <v>2300</v>
      </c>
      <c r="Q847" s="380" t="n">
        <v>25569.125</v>
      </c>
      <c r="R847" s="0" t="n">
        <v>278071135</v>
      </c>
      <c r="S847" s="0" t="s">
        <v>2528</v>
      </c>
      <c r="T847" s="0" t="s">
        <v>2529</v>
      </c>
      <c r="U847" s="0" t="s">
        <v>2684</v>
      </c>
      <c r="V847" s="0" t="n">
        <v>0</v>
      </c>
      <c r="W847" s="0" t="s">
        <v>9089</v>
      </c>
      <c r="X847" s="0" t="n">
        <v>4</v>
      </c>
      <c r="Y847" s="0" t="n">
        <f aca="false">FALSE()</f>
        <v>0</v>
      </c>
      <c r="Z847" s="0" t="n">
        <f aca="false">FALSE()</f>
        <v>0</v>
      </c>
      <c r="AA847" s="0" t="n">
        <f aca="false">FALSE()</f>
        <v>0</v>
      </c>
      <c r="AB847" s="0" t="n">
        <f aca="false">FALSE()</f>
        <v>0</v>
      </c>
      <c r="AC847" s="0" t="n">
        <v>3</v>
      </c>
      <c r="AD847" s="0" t="s">
        <v>2129</v>
      </c>
      <c r="AE847" s="0" t="n">
        <f aca="false">TRUE()</f>
        <v>1</v>
      </c>
      <c r="AF847" s="0" t="s">
        <v>9090</v>
      </c>
      <c r="AG847" s="0" t="n">
        <v>2</v>
      </c>
      <c r="AH847" s="0" t="s">
        <v>9091</v>
      </c>
      <c r="AI847" s="0" t="s">
        <v>9092</v>
      </c>
      <c r="AJ847" s="0" t="n">
        <v>0</v>
      </c>
      <c r="AK847" s="0" t="s">
        <v>2118</v>
      </c>
      <c r="AL847" s="0" t="n">
        <f aca="false">FALSE()</f>
        <v>0</v>
      </c>
      <c r="AM847" s="0" t="n">
        <f aca="false">TRUE()</f>
        <v>1</v>
      </c>
      <c r="AN847" s="0" t="n">
        <f aca="false">FALSE()</f>
        <v>0</v>
      </c>
      <c r="AO847" s="0" t="n">
        <f aca="false">FALSE()</f>
        <v>0</v>
      </c>
      <c r="AP847" s="0" t="n">
        <f aca="false">TRUE()</f>
        <v>1</v>
      </c>
      <c r="AQ847" s="380" t="n">
        <v>43123.5395833333</v>
      </c>
      <c r="AR847" s="380" t="n">
        <v>38569.1666666667</v>
      </c>
      <c r="AS847" s="0" t="s">
        <v>9093</v>
      </c>
      <c r="AT847" s="0" t="s">
        <v>2170</v>
      </c>
      <c r="AU847" s="0" t="s">
        <v>2170</v>
      </c>
    </row>
    <row r="848" customFormat="false" ht="15" hidden="true" customHeight="false" outlineLevel="0" collapsed="false">
      <c r="A848" s="0" t="s">
        <v>9094</v>
      </c>
      <c r="B848" s="0" t="s">
        <v>9095</v>
      </c>
      <c r="C848" s="0" t="s">
        <v>9096</v>
      </c>
      <c r="D848" s="0" t="s">
        <v>2297</v>
      </c>
      <c r="E848" s="0" t="s">
        <v>9094</v>
      </c>
      <c r="F848" s="0" t="n">
        <v>1</v>
      </c>
      <c r="G848" s="0" t="s">
        <v>2298</v>
      </c>
      <c r="H848" s="0" t="s">
        <v>2170</v>
      </c>
      <c r="I848" s="0" t="s">
        <v>2170</v>
      </c>
      <c r="J848" s="0" t="s">
        <v>2170</v>
      </c>
      <c r="K848" s="0" t="s">
        <v>2170</v>
      </c>
      <c r="L848" s="0" t="s">
        <v>2170</v>
      </c>
      <c r="M848" s="0" t="s">
        <v>2170</v>
      </c>
      <c r="N848" s="0" t="n">
        <f aca="false">FALSE()</f>
        <v>0</v>
      </c>
      <c r="O848" s="0" t="s">
        <v>9097</v>
      </c>
      <c r="P848" s="0" t="s">
        <v>2300</v>
      </c>
      <c r="Q848" s="380" t="n">
        <v>25569.125</v>
      </c>
      <c r="R848" s="0" t="n">
        <v>201770107</v>
      </c>
      <c r="S848" s="0" t="s">
        <v>2301</v>
      </c>
      <c r="T848" s="0" t="s">
        <v>2302</v>
      </c>
      <c r="U848" s="0" t="s">
        <v>2451</v>
      </c>
      <c r="V848" s="0" t="n">
        <v>400000000</v>
      </c>
      <c r="W848" s="0" t="s">
        <v>2366</v>
      </c>
      <c r="X848" s="0" t="n">
        <v>4</v>
      </c>
      <c r="Y848" s="0" t="n">
        <f aca="false">FALSE()</f>
        <v>0</v>
      </c>
      <c r="Z848" s="0" t="n">
        <f aca="false">FALSE()</f>
        <v>0</v>
      </c>
      <c r="AA848" s="0" t="n">
        <f aca="false">FALSE()</f>
        <v>0</v>
      </c>
      <c r="AB848" s="0" t="n">
        <f aca="false">TRUE()</f>
        <v>1</v>
      </c>
      <c r="AC848" s="0" t="n">
        <v>1</v>
      </c>
      <c r="AD848" s="0" t="s">
        <v>2129</v>
      </c>
      <c r="AE848" s="0" t="n">
        <f aca="false">TRUE()</f>
        <v>1</v>
      </c>
      <c r="AF848" s="0" t="s">
        <v>9098</v>
      </c>
      <c r="AG848" s="0" t="n">
        <v>2</v>
      </c>
      <c r="AH848" s="0" t="s">
        <v>9099</v>
      </c>
      <c r="AI848" s="0" t="s">
        <v>9100</v>
      </c>
      <c r="AJ848" s="0" t="n">
        <v>0</v>
      </c>
      <c r="AK848" s="0" t="s">
        <v>2118</v>
      </c>
      <c r="AL848" s="0" t="n">
        <f aca="false">FALSE()</f>
        <v>0</v>
      </c>
      <c r="AM848" s="0" t="n">
        <f aca="false">TRUE()</f>
        <v>1</v>
      </c>
      <c r="AN848" s="0" t="n">
        <f aca="false">FALSE()</f>
        <v>0</v>
      </c>
      <c r="AO848" s="0" t="n">
        <f aca="false">FALSE()</f>
        <v>0</v>
      </c>
      <c r="AP848" s="0" t="n">
        <f aca="false">FALSE()</f>
        <v>0</v>
      </c>
      <c r="AQ848" s="380" t="n">
        <v>44495.6680555556</v>
      </c>
      <c r="AR848" s="380" t="n">
        <v>44495.4166666667</v>
      </c>
      <c r="AS848" s="0" t="s">
        <v>9101</v>
      </c>
      <c r="AT848" s="0" t="s">
        <v>2170</v>
      </c>
      <c r="AU848" s="0" t="s">
        <v>2170</v>
      </c>
    </row>
    <row r="849" customFormat="false" ht="15" hidden="true" customHeight="false" outlineLevel="0" collapsed="false">
      <c r="A849" s="0" t="s">
        <v>9102</v>
      </c>
      <c r="B849" s="0" t="s">
        <v>9103</v>
      </c>
      <c r="C849" s="0" t="s">
        <v>9104</v>
      </c>
      <c r="D849" s="0" t="s">
        <v>2297</v>
      </c>
      <c r="E849" s="0" t="s">
        <v>9102</v>
      </c>
      <c r="F849" s="0" t="n">
        <v>1</v>
      </c>
      <c r="G849" s="0" t="s">
        <v>2298</v>
      </c>
      <c r="H849" s="0" t="s">
        <v>2170</v>
      </c>
      <c r="I849" s="0" t="s">
        <v>2170</v>
      </c>
      <c r="J849" s="0" t="s">
        <v>2170</v>
      </c>
      <c r="K849" s="0" t="s">
        <v>2170</v>
      </c>
      <c r="L849" s="0" t="s">
        <v>2170</v>
      </c>
      <c r="M849" s="0" t="s">
        <v>2170</v>
      </c>
      <c r="N849" s="0" t="n">
        <f aca="false">FALSE()</f>
        <v>0</v>
      </c>
      <c r="O849" s="0" t="s">
        <v>9105</v>
      </c>
      <c r="P849" s="0" t="s">
        <v>2300</v>
      </c>
      <c r="Q849" s="380" t="n">
        <v>25569.125</v>
      </c>
      <c r="R849" s="0" t="n">
        <v>178512056</v>
      </c>
      <c r="S849" s="0" t="s">
        <v>2301</v>
      </c>
      <c r="T849" s="0" t="s">
        <v>2302</v>
      </c>
      <c r="U849" s="0" t="s">
        <v>2116</v>
      </c>
      <c r="V849" s="0" t="n">
        <v>437500000</v>
      </c>
      <c r="W849" s="0" t="s">
        <v>2356</v>
      </c>
      <c r="X849" s="0" t="n">
        <v>4</v>
      </c>
      <c r="Y849" s="0" t="n">
        <f aca="false">FALSE()</f>
        <v>0</v>
      </c>
      <c r="Z849" s="0" t="n">
        <f aca="false">FALSE()</f>
        <v>0</v>
      </c>
      <c r="AA849" s="0" t="n">
        <f aca="false">FALSE()</f>
        <v>0</v>
      </c>
      <c r="AB849" s="0" t="n">
        <f aca="false">TRUE()</f>
        <v>1</v>
      </c>
      <c r="AC849" s="0" t="n">
        <v>1</v>
      </c>
      <c r="AD849" s="0" t="s">
        <v>2129</v>
      </c>
      <c r="AE849" s="0" t="n">
        <f aca="false">TRUE()</f>
        <v>1</v>
      </c>
      <c r="AF849" s="0" t="s">
        <v>9106</v>
      </c>
      <c r="AG849" s="0" t="n">
        <v>2</v>
      </c>
      <c r="AH849" s="0" t="s">
        <v>9107</v>
      </c>
      <c r="AI849" s="0" t="s">
        <v>9108</v>
      </c>
      <c r="AJ849" s="0" t="n">
        <v>0</v>
      </c>
      <c r="AK849" s="0" t="s">
        <v>2118</v>
      </c>
      <c r="AL849" s="0" t="n">
        <f aca="false">FALSE()</f>
        <v>0</v>
      </c>
      <c r="AM849" s="0" t="n">
        <f aca="false">TRUE()</f>
        <v>1</v>
      </c>
      <c r="AN849" s="0" t="n">
        <f aca="false">FALSE()</f>
        <v>0</v>
      </c>
      <c r="AO849" s="0" t="n">
        <f aca="false">FALSE()</f>
        <v>0</v>
      </c>
      <c r="AP849" s="0" t="n">
        <f aca="false">FALSE()</f>
        <v>0</v>
      </c>
      <c r="AQ849" s="380" t="n">
        <v>43123.7298611111</v>
      </c>
      <c r="AR849" s="380" t="n">
        <v>32398.1666666667</v>
      </c>
      <c r="AS849" s="0" t="s">
        <v>9109</v>
      </c>
      <c r="AT849" s="0" t="s">
        <v>2170</v>
      </c>
      <c r="AU849" s="0" t="s">
        <v>2170</v>
      </c>
    </row>
    <row r="850" customFormat="false" ht="15" hidden="true" customHeight="false" outlineLevel="0" collapsed="false">
      <c r="A850" s="0" t="s">
        <v>1008</v>
      </c>
      <c r="B850" s="0" t="s">
        <v>9110</v>
      </c>
      <c r="C850" s="0" t="s">
        <v>1005</v>
      </c>
      <c r="D850" s="0" t="s">
        <v>720</v>
      </c>
      <c r="E850" s="0" t="s">
        <v>1008</v>
      </c>
      <c r="F850" s="0" t="n">
        <v>10</v>
      </c>
      <c r="G850" s="0" t="s">
        <v>434</v>
      </c>
      <c r="H850" s="0" t="s">
        <v>2596</v>
      </c>
      <c r="I850" s="0" t="s">
        <v>2596</v>
      </c>
      <c r="J850" s="0" t="s">
        <v>2083</v>
      </c>
      <c r="K850" s="0" t="s">
        <v>9111</v>
      </c>
      <c r="L850" s="0" t="s">
        <v>2783</v>
      </c>
      <c r="M850" s="0" t="s">
        <v>2726</v>
      </c>
      <c r="N850" s="0" t="n">
        <f aca="false">TRUE()</f>
        <v>1</v>
      </c>
      <c r="O850" s="0" t="s">
        <v>9112</v>
      </c>
      <c r="P850" s="0" t="s">
        <v>2601</v>
      </c>
      <c r="Q850" s="380" t="n">
        <v>35618.1666666667</v>
      </c>
      <c r="R850" s="0" t="n">
        <v>15286339700</v>
      </c>
      <c r="S850" s="0" t="s">
        <v>601</v>
      </c>
      <c r="T850" s="0" t="s">
        <v>2602</v>
      </c>
      <c r="U850" s="0" t="s">
        <v>2114</v>
      </c>
      <c r="V850" s="0" t="n">
        <v>190627747</v>
      </c>
      <c r="W850" s="0" t="s">
        <v>2785</v>
      </c>
      <c r="X850" s="0" t="n">
        <v>5</v>
      </c>
      <c r="Y850" s="0" t="n">
        <f aca="false">FALSE()</f>
        <v>0</v>
      </c>
      <c r="Z850" s="0" t="n">
        <f aca="false">TRUE()</f>
        <v>1</v>
      </c>
      <c r="AA850" s="0" t="n">
        <f aca="false">TRUE()</f>
        <v>1</v>
      </c>
      <c r="AB850" s="0" t="n">
        <f aca="false">TRUE()</f>
        <v>1</v>
      </c>
      <c r="AC850" s="0" t="n">
        <v>1</v>
      </c>
      <c r="AD850" s="0" t="s">
        <v>2803</v>
      </c>
      <c r="AE850" s="0" t="n">
        <f aca="false">TRUE()</f>
        <v>1</v>
      </c>
      <c r="AF850" s="0" t="s">
        <v>9113</v>
      </c>
      <c r="AG850" s="0" t="n">
        <v>1</v>
      </c>
      <c r="AH850" s="0" t="s">
        <v>9114</v>
      </c>
      <c r="AI850" s="0" t="s">
        <v>9115</v>
      </c>
      <c r="AJ850" s="0" t="n">
        <v>0</v>
      </c>
      <c r="AK850" s="0" t="s">
        <v>2118</v>
      </c>
      <c r="AL850" s="0" t="n">
        <f aca="false">TRUE()</f>
        <v>1</v>
      </c>
      <c r="AM850" s="0" t="n">
        <f aca="false">FALSE()</f>
        <v>0</v>
      </c>
      <c r="AN850" s="0" t="n">
        <f aca="false">TRUE()</f>
        <v>1</v>
      </c>
      <c r="AO850" s="0" t="n">
        <f aca="false">FALSE()</f>
        <v>0</v>
      </c>
      <c r="AP850" s="0" t="n">
        <f aca="false">TRUE()</f>
        <v>1</v>
      </c>
      <c r="AQ850" s="380" t="n">
        <v>43166.8979166667</v>
      </c>
      <c r="AR850" s="380" t="n">
        <v>39077.4166666667</v>
      </c>
      <c r="AS850" s="0" t="s">
        <v>9116</v>
      </c>
      <c r="AT850" s="0" t="s">
        <v>2083</v>
      </c>
      <c r="AU850" s="0" t="s">
        <v>9111</v>
      </c>
    </row>
    <row r="851" customFormat="false" ht="15" hidden="true" customHeight="false" outlineLevel="0" collapsed="false">
      <c r="A851" s="0" t="s">
        <v>9117</v>
      </c>
      <c r="B851" s="0" t="s">
        <v>9118</v>
      </c>
      <c r="C851" s="0" t="s">
        <v>9119</v>
      </c>
      <c r="D851" s="0" t="s">
        <v>2297</v>
      </c>
      <c r="E851" s="0" t="s">
        <v>9117</v>
      </c>
      <c r="F851" s="0" t="n">
        <v>1</v>
      </c>
      <c r="G851" s="0" t="s">
        <v>2298</v>
      </c>
      <c r="H851" s="0" t="s">
        <v>2170</v>
      </c>
      <c r="I851" s="0" t="s">
        <v>2170</v>
      </c>
      <c r="J851" s="0" t="s">
        <v>2170</v>
      </c>
      <c r="K851" s="0" t="s">
        <v>2170</v>
      </c>
      <c r="L851" s="0" t="s">
        <v>2170</v>
      </c>
      <c r="M851" s="0" t="s">
        <v>2170</v>
      </c>
      <c r="N851" s="0" t="n">
        <f aca="false">FALSE()</f>
        <v>0</v>
      </c>
      <c r="O851" s="0" t="s">
        <v>9120</v>
      </c>
      <c r="P851" s="0" t="s">
        <v>2300</v>
      </c>
      <c r="Q851" s="380" t="n">
        <v>25569.125</v>
      </c>
      <c r="R851" s="0" t="n">
        <v>1100000000</v>
      </c>
      <c r="S851" s="0" t="s">
        <v>2667</v>
      </c>
      <c r="U851" s="0" t="s">
        <v>2114</v>
      </c>
      <c r="V851" s="0" t="n">
        <v>0</v>
      </c>
      <c r="W851" s="0" t="s">
        <v>2409</v>
      </c>
      <c r="X851" s="0" t="n">
        <v>4</v>
      </c>
      <c r="Y851" s="0" t="n">
        <f aca="false">FALSE()</f>
        <v>0</v>
      </c>
      <c r="Z851" s="0" t="n">
        <f aca="false">FALSE()</f>
        <v>0</v>
      </c>
      <c r="AA851" s="0" t="n">
        <f aca="false">FALSE()</f>
        <v>0</v>
      </c>
      <c r="AB851" s="0" t="n">
        <f aca="false">TRUE()</f>
        <v>1</v>
      </c>
      <c r="AC851" s="0" t="n">
        <v>1</v>
      </c>
      <c r="AD851" s="0" t="s">
        <v>2129</v>
      </c>
      <c r="AE851" s="0" t="n">
        <f aca="false">TRUE()</f>
        <v>1</v>
      </c>
      <c r="AF851" s="0" t="s">
        <v>9121</v>
      </c>
      <c r="AG851" s="0" t="n">
        <v>2</v>
      </c>
      <c r="AH851" s="0" t="s">
        <v>9122</v>
      </c>
      <c r="AI851" s="0" t="s">
        <v>9123</v>
      </c>
      <c r="AJ851" s="0" t="n">
        <v>0</v>
      </c>
      <c r="AK851" s="0" t="s">
        <v>2118</v>
      </c>
      <c r="AL851" s="0" t="n">
        <f aca="false">FALSE()</f>
        <v>0</v>
      </c>
      <c r="AM851" s="0" t="n">
        <f aca="false">TRUE()</f>
        <v>1</v>
      </c>
      <c r="AN851" s="0" t="n">
        <f aca="false">FALSE()</f>
        <v>0</v>
      </c>
      <c r="AO851" s="0" t="n">
        <f aca="false">FALSE()</f>
        <v>0</v>
      </c>
      <c r="AP851" s="0" t="n">
        <f aca="false">TRUE()</f>
        <v>1</v>
      </c>
      <c r="AQ851" s="380" t="n">
        <v>44740.6270833333</v>
      </c>
      <c r="AR851" s="380" t="n">
        <v>44740.4166666667</v>
      </c>
      <c r="AS851" s="0" t="s">
        <v>9124</v>
      </c>
      <c r="AT851" s="0" t="s">
        <v>2170</v>
      </c>
      <c r="AU851" s="0" t="s">
        <v>2170</v>
      </c>
    </row>
    <row r="852" customFormat="false" ht="15" hidden="true" customHeight="false" outlineLevel="0" collapsed="false">
      <c r="A852" s="0" t="s">
        <v>9125</v>
      </c>
      <c r="B852" s="0" t="s">
        <v>9126</v>
      </c>
      <c r="C852" s="0" t="s">
        <v>9127</v>
      </c>
      <c r="D852" s="0" t="s">
        <v>2297</v>
      </c>
      <c r="E852" s="0" t="s">
        <v>9125</v>
      </c>
      <c r="F852" s="0" t="n">
        <v>1</v>
      </c>
      <c r="G852" s="0" t="s">
        <v>2298</v>
      </c>
      <c r="H852" s="0" t="s">
        <v>2170</v>
      </c>
      <c r="I852" s="0" t="s">
        <v>2170</v>
      </c>
      <c r="J852" s="0" t="s">
        <v>2170</v>
      </c>
      <c r="K852" s="0" t="s">
        <v>2170</v>
      </c>
      <c r="L852" s="0" t="s">
        <v>2170</v>
      </c>
      <c r="M852" s="0" t="s">
        <v>2170</v>
      </c>
      <c r="N852" s="0" t="n">
        <f aca="false">FALSE()</f>
        <v>0</v>
      </c>
      <c r="O852" s="0" t="s">
        <v>9128</v>
      </c>
      <c r="P852" s="0" t="s">
        <v>2300</v>
      </c>
      <c r="Q852" s="380" t="n">
        <v>25569.125</v>
      </c>
      <c r="R852" s="0" t="n">
        <v>19302784</v>
      </c>
      <c r="S852" s="0" t="s">
        <v>2301</v>
      </c>
      <c r="T852" s="0" t="s">
        <v>2302</v>
      </c>
      <c r="U852" s="0" t="s">
        <v>610</v>
      </c>
      <c r="V852" s="0" t="n">
        <v>50000000</v>
      </c>
      <c r="W852" s="0" t="s">
        <v>2366</v>
      </c>
      <c r="X852" s="0" t="n">
        <v>4</v>
      </c>
      <c r="Y852" s="0" t="n">
        <f aca="false">FALSE()</f>
        <v>0</v>
      </c>
      <c r="Z852" s="0" t="n">
        <f aca="false">FALSE()</f>
        <v>0</v>
      </c>
      <c r="AA852" s="0" t="n">
        <f aca="false">FALSE()</f>
        <v>0</v>
      </c>
      <c r="AB852" s="0" t="n">
        <f aca="false">TRUE()</f>
        <v>1</v>
      </c>
      <c r="AC852" s="0" t="n">
        <v>1</v>
      </c>
      <c r="AD852" s="0" t="s">
        <v>2129</v>
      </c>
      <c r="AE852" s="0" t="n">
        <f aca="false">TRUE()</f>
        <v>1</v>
      </c>
      <c r="AF852" s="0" t="s">
        <v>9129</v>
      </c>
      <c r="AG852" s="0" t="n">
        <v>2</v>
      </c>
      <c r="AH852" s="0" t="s">
        <v>9130</v>
      </c>
      <c r="AI852" s="0" t="s">
        <v>9131</v>
      </c>
      <c r="AJ852" s="0" t="n">
        <v>0</v>
      </c>
      <c r="AK852" s="0" t="s">
        <v>2118</v>
      </c>
      <c r="AL852" s="0" t="n">
        <f aca="false">FALSE()</f>
        <v>0</v>
      </c>
      <c r="AM852" s="0" t="n">
        <f aca="false">TRUE()</f>
        <v>1</v>
      </c>
      <c r="AN852" s="0" t="n">
        <f aca="false">FALSE()</f>
        <v>0</v>
      </c>
      <c r="AO852" s="0" t="n">
        <f aca="false">FALSE()</f>
        <v>0</v>
      </c>
      <c r="AP852" s="0" t="n">
        <f aca="false">FALSE()</f>
        <v>0</v>
      </c>
      <c r="AQ852" s="380" t="n">
        <v>44041.6875</v>
      </c>
      <c r="AR852" s="380" t="n">
        <v>44041.4166666667</v>
      </c>
      <c r="AS852" s="0" t="s">
        <v>9132</v>
      </c>
      <c r="AT852" s="0" t="s">
        <v>2170</v>
      </c>
      <c r="AU852" s="0" t="s">
        <v>2170</v>
      </c>
    </row>
    <row r="853" customFormat="false" ht="15" hidden="true" customHeight="false" outlineLevel="0" collapsed="false">
      <c r="A853" s="0" t="s">
        <v>9133</v>
      </c>
      <c r="B853" s="0" t="s">
        <v>9134</v>
      </c>
      <c r="C853" s="0" t="s">
        <v>9135</v>
      </c>
      <c r="D853" s="0" t="s">
        <v>2297</v>
      </c>
      <c r="E853" s="0" t="s">
        <v>9133</v>
      </c>
      <c r="F853" s="0" t="n">
        <v>1</v>
      </c>
      <c r="G853" s="0" t="s">
        <v>2298</v>
      </c>
      <c r="H853" s="0" t="s">
        <v>2170</v>
      </c>
      <c r="I853" s="0" t="s">
        <v>2170</v>
      </c>
      <c r="J853" s="0" t="s">
        <v>2170</v>
      </c>
      <c r="K853" s="0" t="s">
        <v>2170</v>
      </c>
      <c r="L853" s="0" t="s">
        <v>2170</v>
      </c>
      <c r="M853" s="0" t="s">
        <v>2170</v>
      </c>
      <c r="N853" s="0" t="n">
        <f aca="false">FALSE()</f>
        <v>0</v>
      </c>
      <c r="O853" s="0" t="s">
        <v>9136</v>
      </c>
      <c r="P853" s="0" t="s">
        <v>2300</v>
      </c>
      <c r="Q853" s="380" t="n">
        <v>30834.1666666667</v>
      </c>
      <c r="R853" s="0" t="n">
        <v>1118623738</v>
      </c>
      <c r="S853" s="0" t="s">
        <v>2301</v>
      </c>
      <c r="T853" s="0" t="s">
        <v>2302</v>
      </c>
      <c r="U853" s="0" t="s">
        <v>2116</v>
      </c>
      <c r="V853" s="0" t="n">
        <v>3000000000</v>
      </c>
      <c r="W853" s="0" t="s">
        <v>2383</v>
      </c>
      <c r="X853" s="0" t="n">
        <v>4</v>
      </c>
      <c r="Y853" s="0" t="n">
        <f aca="false">FALSE()</f>
        <v>0</v>
      </c>
      <c r="Z853" s="0" t="n">
        <f aca="false">FALSE()</f>
        <v>0</v>
      </c>
      <c r="AA853" s="0" t="n">
        <f aca="false">FALSE()</f>
        <v>0</v>
      </c>
      <c r="AB853" s="0" t="n">
        <f aca="false">TRUE()</f>
        <v>1</v>
      </c>
      <c r="AC853" s="0" t="n">
        <v>1</v>
      </c>
      <c r="AD853" s="0" t="s">
        <v>2129</v>
      </c>
      <c r="AE853" s="0" t="n">
        <f aca="false">TRUE()</f>
        <v>1</v>
      </c>
      <c r="AF853" s="0" t="s">
        <v>9137</v>
      </c>
      <c r="AG853" s="0" t="n">
        <v>2</v>
      </c>
      <c r="AH853" s="0" t="s">
        <v>9138</v>
      </c>
      <c r="AI853" s="0" t="s">
        <v>9139</v>
      </c>
      <c r="AJ853" s="0" t="n">
        <v>0</v>
      </c>
      <c r="AK853" s="0" t="s">
        <v>2118</v>
      </c>
      <c r="AL853" s="0" t="n">
        <f aca="false">FALSE()</f>
        <v>0</v>
      </c>
      <c r="AM853" s="0" t="n">
        <f aca="false">TRUE()</f>
        <v>1</v>
      </c>
      <c r="AN853" s="0" t="n">
        <f aca="false">FALSE()</f>
        <v>0</v>
      </c>
      <c r="AO853" s="0" t="n">
        <f aca="false">FALSE()</f>
        <v>0</v>
      </c>
      <c r="AP853" s="0" t="n">
        <f aca="false">TRUE()</f>
        <v>1</v>
      </c>
      <c r="AQ853" s="380" t="n">
        <v>43123.5777777778</v>
      </c>
      <c r="AR853" s="380" t="n">
        <v>32398.1666666667</v>
      </c>
      <c r="AS853" s="0" t="s">
        <v>9140</v>
      </c>
      <c r="AT853" s="0" t="s">
        <v>2170</v>
      </c>
      <c r="AU853" s="0" t="s">
        <v>2170</v>
      </c>
    </row>
    <row r="854" customFormat="false" ht="15" hidden="true" customHeight="false" outlineLevel="0" collapsed="false">
      <c r="A854" s="0" t="s">
        <v>9141</v>
      </c>
      <c r="B854" s="0" t="s">
        <v>9142</v>
      </c>
      <c r="C854" s="0" t="s">
        <v>9143</v>
      </c>
      <c r="D854" s="0" t="s">
        <v>3409</v>
      </c>
      <c r="E854" s="0" t="s">
        <v>9141</v>
      </c>
      <c r="F854" s="0" t="n">
        <v>1</v>
      </c>
      <c r="G854" s="0" t="s">
        <v>2298</v>
      </c>
      <c r="H854" s="0" t="s">
        <v>2170</v>
      </c>
      <c r="I854" s="0" t="s">
        <v>2170</v>
      </c>
      <c r="J854" s="0" t="s">
        <v>2170</v>
      </c>
      <c r="K854" s="0" t="s">
        <v>2170</v>
      </c>
      <c r="L854" s="0" t="s">
        <v>2170</v>
      </c>
      <c r="M854" s="0" t="s">
        <v>2170</v>
      </c>
      <c r="N854" s="0" t="n">
        <f aca="false">FALSE()</f>
        <v>0</v>
      </c>
      <c r="O854" s="0" t="s">
        <v>9144</v>
      </c>
      <c r="P854" s="0" t="s">
        <v>2300</v>
      </c>
      <c r="Q854" s="380" t="n">
        <v>25569.125</v>
      </c>
      <c r="R854" s="0" t="n">
        <v>192510074</v>
      </c>
      <c r="S854" s="0" t="s">
        <v>2301</v>
      </c>
      <c r="T854" s="0" t="s">
        <v>2302</v>
      </c>
      <c r="U854" s="0" t="s">
        <v>2365</v>
      </c>
      <c r="V854" s="0" t="n">
        <v>300000000</v>
      </c>
      <c r="W854" s="0" t="s">
        <v>2366</v>
      </c>
      <c r="X854" s="0" t="n">
        <v>1</v>
      </c>
      <c r="Y854" s="0" t="n">
        <f aca="false">FALSE()</f>
        <v>0</v>
      </c>
      <c r="Z854" s="0" t="n">
        <f aca="false">FALSE()</f>
        <v>0</v>
      </c>
      <c r="AA854" s="0" t="n">
        <f aca="false">FALSE()</f>
        <v>0</v>
      </c>
      <c r="AB854" s="0" t="n">
        <f aca="false">FALSE()</f>
        <v>0</v>
      </c>
      <c r="AC854" s="0" t="n">
        <v>1</v>
      </c>
      <c r="AD854" s="0" t="s">
        <v>2170</v>
      </c>
      <c r="AE854" s="0" t="n">
        <f aca="false">TRUE()</f>
        <v>1</v>
      </c>
      <c r="AF854" s="0" t="s">
        <v>9145</v>
      </c>
      <c r="AG854" s="0" t="n">
        <v>0</v>
      </c>
      <c r="AH854" s="0" t="s">
        <v>9146</v>
      </c>
      <c r="AI854" s="0" t="s">
        <v>9147</v>
      </c>
      <c r="AJ854" s="0" t="n">
        <v>0</v>
      </c>
      <c r="AK854" s="0" t="s">
        <v>2118</v>
      </c>
      <c r="AL854" s="0" t="n">
        <f aca="false">TRUE()</f>
        <v>1</v>
      </c>
      <c r="AM854" s="0" t="n">
        <f aca="false">TRUE()</f>
        <v>1</v>
      </c>
      <c r="AN854" s="0" t="n">
        <f aca="false">FALSE()</f>
        <v>0</v>
      </c>
      <c r="AO854" s="0" t="n">
        <f aca="false">FALSE()</f>
        <v>0</v>
      </c>
      <c r="AP854" s="0" t="n">
        <f aca="false">TRUE()</f>
        <v>1</v>
      </c>
      <c r="AQ854" s="380" t="n">
        <v>25569.125</v>
      </c>
      <c r="AR854" s="380" t="n">
        <v>25569.125</v>
      </c>
      <c r="AS854" s="0" t="s">
        <v>9148</v>
      </c>
      <c r="AT854" s="0" t="s">
        <v>2170</v>
      </c>
      <c r="AU854" s="0" t="s">
        <v>2170</v>
      </c>
    </row>
    <row r="855" customFormat="false" ht="15" hidden="true" customHeight="false" outlineLevel="0" collapsed="false">
      <c r="A855" s="0" t="s">
        <v>9149</v>
      </c>
      <c r="B855" s="0" t="s">
        <v>9150</v>
      </c>
      <c r="C855" s="0" t="s">
        <v>9151</v>
      </c>
      <c r="D855" s="0" t="s">
        <v>2297</v>
      </c>
      <c r="E855" s="0" t="s">
        <v>9149</v>
      </c>
      <c r="F855" s="0" t="n">
        <v>1</v>
      </c>
      <c r="G855" s="0" t="s">
        <v>2298</v>
      </c>
      <c r="H855" s="0" t="s">
        <v>2170</v>
      </c>
      <c r="I855" s="0" t="s">
        <v>2170</v>
      </c>
      <c r="J855" s="0" t="s">
        <v>2170</v>
      </c>
      <c r="K855" s="0" t="s">
        <v>2170</v>
      </c>
      <c r="L855" s="0" t="s">
        <v>2170</v>
      </c>
      <c r="M855" s="0" t="s">
        <v>2170</v>
      </c>
      <c r="N855" s="0" t="n">
        <f aca="false">FALSE()</f>
        <v>0</v>
      </c>
      <c r="O855" s="0" t="s">
        <v>9152</v>
      </c>
      <c r="P855" s="0" t="s">
        <v>2300</v>
      </c>
      <c r="Q855" s="380" t="n">
        <v>25569.125</v>
      </c>
      <c r="R855" s="0" t="n">
        <v>0</v>
      </c>
      <c r="S855" s="0" t="s">
        <v>2301</v>
      </c>
      <c r="T855" s="0" t="s">
        <v>2302</v>
      </c>
      <c r="U855" s="0" t="s">
        <v>2574</v>
      </c>
      <c r="V855" s="0" t="n">
        <v>0</v>
      </c>
      <c r="W855" s="0" t="s">
        <v>3572</v>
      </c>
      <c r="X855" s="0" t="n">
        <v>4</v>
      </c>
      <c r="Y855" s="0" t="n">
        <f aca="false">FALSE()</f>
        <v>0</v>
      </c>
      <c r="Z855" s="0" t="n">
        <f aca="false">FALSE()</f>
        <v>0</v>
      </c>
      <c r="AA855" s="0" t="n">
        <f aca="false">FALSE()</f>
        <v>0</v>
      </c>
      <c r="AB855" s="0" t="n">
        <f aca="false">TRUE()</f>
        <v>1</v>
      </c>
      <c r="AC855" s="0" t="n">
        <v>3</v>
      </c>
      <c r="AD855" s="0" t="s">
        <v>2129</v>
      </c>
      <c r="AE855" s="0" t="n">
        <f aca="false">TRUE()</f>
        <v>1</v>
      </c>
      <c r="AF855" s="0" t="s">
        <v>9153</v>
      </c>
      <c r="AG855" s="0" t="n">
        <v>2</v>
      </c>
      <c r="AH855" s="0" t="s">
        <v>9154</v>
      </c>
      <c r="AI855" s="0" t="s">
        <v>9155</v>
      </c>
      <c r="AJ855" s="0" t="n">
        <v>0</v>
      </c>
      <c r="AK855" s="0" t="s">
        <v>2118</v>
      </c>
      <c r="AL855" s="0" t="n">
        <f aca="false">FALSE()</f>
        <v>0</v>
      </c>
      <c r="AM855" s="0" t="n">
        <f aca="false">TRUE()</f>
        <v>1</v>
      </c>
      <c r="AN855" s="0" t="n">
        <f aca="false">FALSE()</f>
        <v>0</v>
      </c>
      <c r="AO855" s="0" t="n">
        <f aca="false">FALSE()</f>
        <v>0</v>
      </c>
      <c r="AP855" s="0" t="n">
        <f aca="false">FALSE()</f>
        <v>0</v>
      </c>
      <c r="AQ855" s="380" t="n">
        <v>44593.6458333333</v>
      </c>
      <c r="AR855" s="380" t="n">
        <v>44593.4166666667</v>
      </c>
      <c r="AS855" s="0" t="s">
        <v>9156</v>
      </c>
      <c r="AT855" s="0" t="s">
        <v>2170</v>
      </c>
      <c r="AU855" s="0" t="s">
        <v>2170</v>
      </c>
    </row>
    <row r="856" customFormat="false" ht="15" hidden="true" customHeight="false" outlineLevel="0" collapsed="false">
      <c r="A856" s="0" t="s">
        <v>9157</v>
      </c>
      <c r="B856" s="0" t="s">
        <v>9158</v>
      </c>
      <c r="C856" s="0" t="s">
        <v>9159</v>
      </c>
      <c r="D856" s="0" t="s">
        <v>2297</v>
      </c>
      <c r="E856" s="0" t="s">
        <v>9157</v>
      </c>
      <c r="F856" s="0" t="n">
        <v>1</v>
      </c>
      <c r="G856" s="0" t="s">
        <v>2298</v>
      </c>
      <c r="H856" s="0" t="s">
        <v>2170</v>
      </c>
      <c r="I856" s="0" t="s">
        <v>2170</v>
      </c>
      <c r="J856" s="0" t="s">
        <v>2170</v>
      </c>
      <c r="K856" s="0" t="s">
        <v>2170</v>
      </c>
      <c r="L856" s="0" t="s">
        <v>2170</v>
      </c>
      <c r="M856" s="0" t="s">
        <v>2170</v>
      </c>
      <c r="N856" s="0" t="n">
        <f aca="false">FALSE()</f>
        <v>0</v>
      </c>
      <c r="O856" s="0" t="s">
        <v>9160</v>
      </c>
      <c r="P856" s="0" t="s">
        <v>2300</v>
      </c>
      <c r="Q856" s="380" t="n">
        <v>25569.125</v>
      </c>
      <c r="R856" s="0" t="n">
        <v>863173678</v>
      </c>
      <c r="S856" s="0" t="s">
        <v>2301</v>
      </c>
      <c r="T856" s="0" t="s">
        <v>2302</v>
      </c>
      <c r="U856" s="0" t="s">
        <v>610</v>
      </c>
      <c r="V856" s="0" t="n">
        <v>3500000000</v>
      </c>
      <c r="W856" s="0" t="s">
        <v>2366</v>
      </c>
      <c r="X856" s="0" t="n">
        <v>4</v>
      </c>
      <c r="Y856" s="0" t="n">
        <f aca="false">FALSE()</f>
        <v>0</v>
      </c>
      <c r="Z856" s="0" t="n">
        <f aca="false">FALSE()</f>
        <v>0</v>
      </c>
      <c r="AA856" s="0" t="n">
        <f aca="false">FALSE()</f>
        <v>0</v>
      </c>
      <c r="AB856" s="0" t="n">
        <f aca="false">TRUE()</f>
        <v>1</v>
      </c>
      <c r="AC856" s="0" t="n">
        <v>1</v>
      </c>
      <c r="AD856" s="0" t="s">
        <v>2129</v>
      </c>
      <c r="AE856" s="0" t="n">
        <f aca="false">TRUE()</f>
        <v>1</v>
      </c>
      <c r="AF856" s="0" t="s">
        <v>9161</v>
      </c>
      <c r="AG856" s="0" t="n">
        <v>2</v>
      </c>
      <c r="AH856" s="0" t="s">
        <v>9162</v>
      </c>
      <c r="AI856" s="0" t="s">
        <v>9163</v>
      </c>
      <c r="AJ856" s="0" t="n">
        <v>0</v>
      </c>
      <c r="AK856" s="0" t="s">
        <v>2118</v>
      </c>
      <c r="AL856" s="0" t="n">
        <f aca="false">FALSE()</f>
        <v>0</v>
      </c>
      <c r="AM856" s="0" t="n">
        <f aca="false">TRUE()</f>
        <v>1</v>
      </c>
      <c r="AN856" s="0" t="n">
        <f aca="false">FALSE()</f>
        <v>0</v>
      </c>
      <c r="AO856" s="0" t="n">
        <f aca="false">FALSE()</f>
        <v>0</v>
      </c>
      <c r="AP856" s="0" t="n">
        <f aca="false">FALSE()</f>
        <v>0</v>
      </c>
      <c r="AQ856" s="380" t="n">
        <v>43123.7284722222</v>
      </c>
      <c r="AR856" s="380" t="n">
        <v>32398.1666666667</v>
      </c>
      <c r="AS856" s="0" t="s">
        <v>9164</v>
      </c>
      <c r="AT856" s="0" t="s">
        <v>2170</v>
      </c>
      <c r="AU856" s="0" t="s">
        <v>2170</v>
      </c>
    </row>
    <row r="857" customFormat="false" ht="15" hidden="true" customHeight="false" outlineLevel="0" collapsed="false">
      <c r="A857" s="0" t="s">
        <v>9165</v>
      </c>
      <c r="B857" s="0" t="s">
        <v>9166</v>
      </c>
      <c r="C857" s="0" t="s">
        <v>9167</v>
      </c>
      <c r="D857" s="0" t="s">
        <v>2297</v>
      </c>
      <c r="E857" s="0" t="s">
        <v>9165</v>
      </c>
      <c r="F857" s="0" t="n">
        <v>1</v>
      </c>
      <c r="G857" s="0" t="s">
        <v>2298</v>
      </c>
      <c r="H857" s="0" t="s">
        <v>2170</v>
      </c>
      <c r="I857" s="0" t="s">
        <v>2170</v>
      </c>
      <c r="J857" s="0" t="s">
        <v>2170</v>
      </c>
      <c r="K857" s="0" t="s">
        <v>2170</v>
      </c>
      <c r="L857" s="0" t="s">
        <v>2170</v>
      </c>
      <c r="M857" s="0" t="s">
        <v>2170</v>
      </c>
      <c r="N857" s="0" t="n">
        <f aca="false">FALSE()</f>
        <v>0</v>
      </c>
      <c r="O857" s="0" t="s">
        <v>9168</v>
      </c>
      <c r="P857" s="0" t="s">
        <v>2300</v>
      </c>
      <c r="Q857" s="380" t="n">
        <v>25569.125</v>
      </c>
      <c r="R857" s="0" t="n">
        <v>309715974</v>
      </c>
      <c r="S857" s="0" t="s">
        <v>2301</v>
      </c>
      <c r="T857" s="0" t="s">
        <v>2302</v>
      </c>
      <c r="U857" s="0" t="s">
        <v>2365</v>
      </c>
      <c r="V857" s="0" t="n">
        <v>0</v>
      </c>
      <c r="W857" s="0" t="s">
        <v>3254</v>
      </c>
      <c r="X857" s="0" t="n">
        <v>4</v>
      </c>
      <c r="Y857" s="0" t="n">
        <f aca="false">FALSE()</f>
        <v>0</v>
      </c>
      <c r="Z857" s="0" t="n">
        <f aca="false">FALSE()</f>
        <v>0</v>
      </c>
      <c r="AA857" s="0" t="n">
        <f aca="false">FALSE()</f>
        <v>0</v>
      </c>
      <c r="AB857" s="0" t="n">
        <f aca="false">TRUE()</f>
        <v>1</v>
      </c>
      <c r="AC857" s="0" t="n">
        <v>1</v>
      </c>
      <c r="AD857" s="0" t="s">
        <v>2129</v>
      </c>
      <c r="AE857" s="0" t="n">
        <f aca="false">TRUE()</f>
        <v>1</v>
      </c>
      <c r="AF857" s="0" t="s">
        <v>9169</v>
      </c>
      <c r="AG857" s="0" t="n">
        <v>2</v>
      </c>
      <c r="AH857" s="0" t="s">
        <v>9170</v>
      </c>
      <c r="AI857" s="0" t="s">
        <v>9171</v>
      </c>
      <c r="AJ857" s="0" t="n">
        <v>0</v>
      </c>
      <c r="AK857" s="0" t="s">
        <v>2118</v>
      </c>
      <c r="AL857" s="0" t="n">
        <f aca="false">FALSE()</f>
        <v>0</v>
      </c>
      <c r="AM857" s="0" t="n">
        <f aca="false">TRUE()</f>
        <v>1</v>
      </c>
      <c r="AN857" s="0" t="n">
        <f aca="false">FALSE()</f>
        <v>0</v>
      </c>
      <c r="AO857" s="0" t="n">
        <f aca="false">FALSE()</f>
        <v>0</v>
      </c>
      <c r="AP857" s="0" t="n">
        <f aca="false">FALSE()</f>
        <v>0</v>
      </c>
      <c r="AQ857" s="380" t="n">
        <v>43196.6875</v>
      </c>
      <c r="AR857" s="380" t="n">
        <v>43196.4166666667</v>
      </c>
      <c r="AS857" s="0" t="s">
        <v>9172</v>
      </c>
      <c r="AT857" s="0" t="s">
        <v>2170</v>
      </c>
      <c r="AU857" s="0" t="s">
        <v>2170</v>
      </c>
    </row>
    <row r="858" customFormat="false" ht="15" hidden="true" customHeight="false" outlineLevel="0" collapsed="false">
      <c r="A858" s="0" t="s">
        <v>9173</v>
      </c>
      <c r="B858" s="0" t="s">
        <v>9174</v>
      </c>
      <c r="C858" s="0" t="s">
        <v>9175</v>
      </c>
      <c r="D858" s="0" t="s">
        <v>2297</v>
      </c>
      <c r="E858" s="0" t="s">
        <v>9173</v>
      </c>
      <c r="F858" s="0" t="n">
        <v>1</v>
      </c>
      <c r="G858" s="0" t="s">
        <v>2298</v>
      </c>
      <c r="H858" s="0" t="s">
        <v>2170</v>
      </c>
      <c r="I858" s="0" t="s">
        <v>2170</v>
      </c>
      <c r="J858" s="0" t="s">
        <v>2170</v>
      </c>
      <c r="K858" s="0" t="s">
        <v>2170</v>
      </c>
      <c r="L858" s="0" t="s">
        <v>2170</v>
      </c>
      <c r="M858" s="0" t="s">
        <v>2170</v>
      </c>
      <c r="N858" s="0" t="n">
        <f aca="false">FALSE()</f>
        <v>0</v>
      </c>
      <c r="O858" s="0" t="s">
        <v>9176</v>
      </c>
      <c r="P858" s="0" t="s">
        <v>2300</v>
      </c>
      <c r="Q858" s="380" t="n">
        <v>41585.1666666667</v>
      </c>
      <c r="R858" s="0" t="n">
        <v>22925730</v>
      </c>
      <c r="S858" s="0" t="s">
        <v>2301</v>
      </c>
      <c r="T858" s="0" t="s">
        <v>2302</v>
      </c>
      <c r="U858" s="0" t="s">
        <v>2365</v>
      </c>
      <c r="V858" s="0" t="n">
        <v>250000000</v>
      </c>
      <c r="W858" s="0" t="s">
        <v>2366</v>
      </c>
      <c r="X858" s="0" t="n">
        <v>4</v>
      </c>
      <c r="Y858" s="0" t="n">
        <f aca="false">FALSE()</f>
        <v>0</v>
      </c>
      <c r="Z858" s="0" t="n">
        <f aca="false">FALSE()</f>
        <v>0</v>
      </c>
      <c r="AA858" s="0" t="n">
        <f aca="false">FALSE()</f>
        <v>0</v>
      </c>
      <c r="AB858" s="0" t="n">
        <f aca="false">FALSE()</f>
        <v>0</v>
      </c>
      <c r="AC858" s="0" t="n">
        <v>1</v>
      </c>
      <c r="AD858" s="0" t="s">
        <v>2129</v>
      </c>
      <c r="AE858" s="0" t="n">
        <f aca="false">TRUE()</f>
        <v>1</v>
      </c>
      <c r="AF858" s="0" t="s">
        <v>9177</v>
      </c>
      <c r="AG858" s="0" t="n">
        <v>2</v>
      </c>
      <c r="AH858" s="0" t="s">
        <v>9178</v>
      </c>
      <c r="AI858" s="0" t="s">
        <v>9179</v>
      </c>
      <c r="AJ858" s="0" t="n">
        <v>0</v>
      </c>
      <c r="AK858" s="0" t="s">
        <v>2118</v>
      </c>
      <c r="AL858" s="0" t="n">
        <f aca="false">FALSE()</f>
        <v>0</v>
      </c>
      <c r="AM858" s="0" t="n">
        <f aca="false">TRUE()</f>
        <v>1</v>
      </c>
      <c r="AN858" s="0" t="n">
        <f aca="false">FALSE()</f>
        <v>0</v>
      </c>
      <c r="AO858" s="0" t="n">
        <f aca="false">FALSE()</f>
        <v>0</v>
      </c>
      <c r="AP858" s="0" t="n">
        <f aca="false">FALSE()</f>
        <v>0</v>
      </c>
      <c r="AQ858" s="380" t="n">
        <v>43627.6875</v>
      </c>
      <c r="AR858" s="380" t="n">
        <v>41585.1666666667</v>
      </c>
      <c r="AS858" s="0" t="s">
        <v>9180</v>
      </c>
      <c r="AT858" s="0" t="s">
        <v>2170</v>
      </c>
      <c r="AU858" s="0" t="s">
        <v>2170</v>
      </c>
    </row>
    <row r="859" customFormat="false" ht="15" hidden="true" customHeight="false" outlineLevel="0" collapsed="false">
      <c r="A859" s="0" t="s">
        <v>9181</v>
      </c>
      <c r="B859" s="0" t="s">
        <v>9182</v>
      </c>
      <c r="C859" s="0" t="s">
        <v>9183</v>
      </c>
      <c r="D859" s="0" t="s">
        <v>2297</v>
      </c>
      <c r="E859" s="0" t="s">
        <v>9181</v>
      </c>
      <c r="F859" s="0" t="n">
        <v>1</v>
      </c>
      <c r="G859" s="0" t="s">
        <v>2298</v>
      </c>
      <c r="H859" s="0" t="s">
        <v>2170</v>
      </c>
      <c r="I859" s="0" t="s">
        <v>2170</v>
      </c>
      <c r="J859" s="0" t="s">
        <v>2170</v>
      </c>
      <c r="K859" s="0" t="s">
        <v>2170</v>
      </c>
      <c r="L859" s="0" t="s">
        <v>2170</v>
      </c>
      <c r="M859" s="0" t="s">
        <v>2170</v>
      </c>
      <c r="N859" s="0" t="n">
        <f aca="false">FALSE()</f>
        <v>0</v>
      </c>
      <c r="O859" s="0" t="s">
        <v>9184</v>
      </c>
      <c r="P859" s="0" t="s">
        <v>2300</v>
      </c>
      <c r="Q859" s="380" t="n">
        <v>25569.125</v>
      </c>
      <c r="R859" s="0" t="n">
        <v>241956549</v>
      </c>
      <c r="S859" s="0" t="s">
        <v>2301</v>
      </c>
      <c r="T859" s="0" t="s">
        <v>2302</v>
      </c>
      <c r="U859" s="0" t="s">
        <v>2116</v>
      </c>
      <c r="V859" s="0" t="n">
        <v>400000000</v>
      </c>
      <c r="W859" s="0" t="s">
        <v>2321</v>
      </c>
      <c r="X859" s="0" t="n">
        <v>1</v>
      </c>
      <c r="Y859" s="0" t="n">
        <f aca="false">FALSE()</f>
        <v>0</v>
      </c>
      <c r="Z859" s="0" t="n">
        <f aca="false">FALSE()</f>
        <v>0</v>
      </c>
      <c r="AA859" s="0" t="n">
        <f aca="false">FALSE()</f>
        <v>0</v>
      </c>
      <c r="AB859" s="0" t="n">
        <f aca="false">FALSE()</f>
        <v>0</v>
      </c>
      <c r="AC859" s="0" t="n">
        <v>1</v>
      </c>
      <c r="AD859" s="0" t="s">
        <v>2129</v>
      </c>
      <c r="AE859" s="0" t="n">
        <f aca="false">TRUE()</f>
        <v>1</v>
      </c>
      <c r="AF859" s="0" t="s">
        <v>9185</v>
      </c>
      <c r="AG859" s="0" t="n">
        <v>2</v>
      </c>
      <c r="AH859" s="0" t="s">
        <v>9186</v>
      </c>
      <c r="AI859" s="0" t="s">
        <v>9187</v>
      </c>
      <c r="AJ859" s="0" t="n">
        <v>0</v>
      </c>
      <c r="AK859" s="0" t="s">
        <v>2118</v>
      </c>
      <c r="AL859" s="0" t="n">
        <f aca="false">FALSE()</f>
        <v>0</v>
      </c>
      <c r="AM859" s="0" t="n">
        <f aca="false">TRUE()</f>
        <v>1</v>
      </c>
      <c r="AN859" s="0" t="n">
        <f aca="false">FALSE()</f>
        <v>0</v>
      </c>
      <c r="AO859" s="0" t="n">
        <f aca="false">FALSE()</f>
        <v>0</v>
      </c>
      <c r="AP859" s="0" t="n">
        <f aca="false">FALSE()</f>
        <v>0</v>
      </c>
      <c r="AQ859" s="380" t="n">
        <v>44510.6548611111</v>
      </c>
      <c r="AR859" s="380" t="n">
        <v>44510.4166666667</v>
      </c>
      <c r="AS859" s="0" t="s">
        <v>9188</v>
      </c>
      <c r="AT859" s="0" t="s">
        <v>2170</v>
      </c>
      <c r="AU859" s="0" t="s">
        <v>2170</v>
      </c>
    </row>
    <row r="860" customFormat="false" ht="15" hidden="true" customHeight="false" outlineLevel="0" collapsed="false">
      <c r="A860" s="0" t="s">
        <v>9189</v>
      </c>
      <c r="B860" s="0" t="s">
        <v>9190</v>
      </c>
      <c r="C860" s="0" t="s">
        <v>9191</v>
      </c>
      <c r="D860" s="0" t="s">
        <v>2297</v>
      </c>
      <c r="E860" s="0" t="s">
        <v>9189</v>
      </c>
      <c r="F860" s="0" t="n">
        <v>1</v>
      </c>
      <c r="G860" s="0" t="s">
        <v>2298</v>
      </c>
      <c r="H860" s="0" t="s">
        <v>2170</v>
      </c>
      <c r="I860" s="0" t="s">
        <v>2170</v>
      </c>
      <c r="J860" s="0" t="s">
        <v>2170</v>
      </c>
      <c r="K860" s="0" t="s">
        <v>2170</v>
      </c>
      <c r="L860" s="0" t="s">
        <v>2170</v>
      </c>
      <c r="M860" s="0" t="s">
        <v>2170</v>
      </c>
      <c r="N860" s="0" t="n">
        <f aca="false">FALSE()</f>
        <v>0</v>
      </c>
      <c r="O860" s="0" t="s">
        <v>9192</v>
      </c>
      <c r="P860" s="0" t="s">
        <v>2300</v>
      </c>
      <c r="Q860" s="380" t="n">
        <v>25569.125</v>
      </c>
      <c r="R860" s="0" t="n">
        <v>40675221</v>
      </c>
      <c r="S860" s="0" t="s">
        <v>4248</v>
      </c>
      <c r="U860" s="0" t="s">
        <v>610</v>
      </c>
      <c r="V860" s="0" t="n">
        <v>200000000</v>
      </c>
      <c r="W860" s="0" t="s">
        <v>2366</v>
      </c>
      <c r="X860" s="0" t="n">
        <v>4</v>
      </c>
      <c r="Y860" s="0" t="n">
        <f aca="false">FALSE()</f>
        <v>0</v>
      </c>
      <c r="Z860" s="0" t="n">
        <f aca="false">FALSE()</f>
        <v>0</v>
      </c>
      <c r="AA860" s="0" t="n">
        <f aca="false">FALSE()</f>
        <v>0</v>
      </c>
      <c r="AB860" s="0" t="n">
        <f aca="false">TRUE()</f>
        <v>1</v>
      </c>
      <c r="AC860" s="0" t="n">
        <v>1</v>
      </c>
      <c r="AD860" s="0" t="s">
        <v>2129</v>
      </c>
      <c r="AE860" s="0" t="n">
        <f aca="false">TRUE()</f>
        <v>1</v>
      </c>
      <c r="AF860" s="0" t="s">
        <v>9193</v>
      </c>
      <c r="AG860" s="0" t="n">
        <v>2</v>
      </c>
      <c r="AH860" s="0" t="s">
        <v>9194</v>
      </c>
      <c r="AI860" s="0" t="s">
        <v>9195</v>
      </c>
      <c r="AJ860" s="0" t="n">
        <v>0</v>
      </c>
      <c r="AK860" s="0" t="s">
        <v>2118</v>
      </c>
      <c r="AL860" s="0" t="n">
        <f aca="false">FALSE()</f>
        <v>0</v>
      </c>
      <c r="AM860" s="0" t="n">
        <f aca="false">TRUE()</f>
        <v>1</v>
      </c>
      <c r="AN860" s="0" t="n">
        <f aca="false">FALSE()</f>
        <v>0</v>
      </c>
      <c r="AO860" s="0" t="n">
        <f aca="false">FALSE()</f>
        <v>0</v>
      </c>
      <c r="AP860" s="0" t="n">
        <f aca="false">FALSE()</f>
        <v>0</v>
      </c>
      <c r="AQ860" s="380" t="n">
        <v>43123.7326388889</v>
      </c>
      <c r="AR860" s="380" t="n">
        <v>34975.1666666667</v>
      </c>
      <c r="AS860" s="0" t="s">
        <v>9196</v>
      </c>
      <c r="AT860" s="0" t="s">
        <v>2170</v>
      </c>
      <c r="AU860" s="0" t="s">
        <v>2170</v>
      </c>
    </row>
    <row r="861" customFormat="false" ht="15" hidden="true" customHeight="false" outlineLevel="0" collapsed="false">
      <c r="A861" s="0" t="s">
        <v>9197</v>
      </c>
      <c r="B861" s="0" t="s">
        <v>9198</v>
      </c>
      <c r="C861" s="0" t="s">
        <v>9199</v>
      </c>
      <c r="D861" s="0" t="s">
        <v>2297</v>
      </c>
      <c r="E861" s="0" t="s">
        <v>9197</v>
      </c>
      <c r="F861" s="0" t="n">
        <v>1</v>
      </c>
      <c r="G861" s="0" t="s">
        <v>2298</v>
      </c>
      <c r="H861" s="0" t="s">
        <v>2170</v>
      </c>
      <c r="I861" s="0" t="s">
        <v>2170</v>
      </c>
      <c r="J861" s="0" t="s">
        <v>2170</v>
      </c>
      <c r="K861" s="0" t="s">
        <v>2170</v>
      </c>
      <c r="L861" s="0" t="s">
        <v>2170</v>
      </c>
      <c r="M861" s="0" t="s">
        <v>2170</v>
      </c>
      <c r="N861" s="0" t="n">
        <f aca="false">FALSE()</f>
        <v>0</v>
      </c>
      <c r="O861" s="0" t="s">
        <v>9200</v>
      </c>
      <c r="P861" s="0" t="s">
        <v>2300</v>
      </c>
      <c r="Q861" s="380" t="n">
        <v>25569.125</v>
      </c>
      <c r="R861" s="0" t="n">
        <v>90231067</v>
      </c>
      <c r="S861" s="0" t="s">
        <v>2301</v>
      </c>
      <c r="T861" s="0" t="s">
        <v>2302</v>
      </c>
      <c r="U861" s="0" t="s">
        <v>2574</v>
      </c>
      <c r="V861" s="0" t="n">
        <v>0</v>
      </c>
      <c r="W861" s="0" t="s">
        <v>2321</v>
      </c>
      <c r="X861" s="0" t="n">
        <v>4</v>
      </c>
      <c r="Y861" s="0" t="n">
        <f aca="false">FALSE()</f>
        <v>0</v>
      </c>
      <c r="Z861" s="0" t="n">
        <f aca="false">FALSE()</f>
        <v>0</v>
      </c>
      <c r="AA861" s="0" t="n">
        <f aca="false">FALSE()</f>
        <v>0</v>
      </c>
      <c r="AB861" s="0" t="n">
        <f aca="false">FALSE()</f>
        <v>0</v>
      </c>
      <c r="AC861" s="0" t="n">
        <v>1</v>
      </c>
      <c r="AD861" s="0" t="s">
        <v>2129</v>
      </c>
      <c r="AE861" s="0" t="n">
        <f aca="false">TRUE()</f>
        <v>1</v>
      </c>
      <c r="AF861" s="0" t="s">
        <v>9201</v>
      </c>
      <c r="AG861" s="0" t="n">
        <v>2</v>
      </c>
      <c r="AH861" s="0" t="s">
        <v>9202</v>
      </c>
      <c r="AI861" s="0" t="s">
        <v>9203</v>
      </c>
      <c r="AJ861" s="0" t="n">
        <v>0</v>
      </c>
      <c r="AK861" s="0" t="s">
        <v>2118</v>
      </c>
      <c r="AL861" s="0" t="n">
        <f aca="false">FALSE()</f>
        <v>0</v>
      </c>
      <c r="AM861" s="0" t="n">
        <f aca="false">TRUE()</f>
        <v>1</v>
      </c>
      <c r="AN861" s="0" t="n">
        <f aca="false">FALSE()</f>
        <v>0</v>
      </c>
      <c r="AO861" s="0" t="n">
        <f aca="false">FALSE()</f>
        <v>0</v>
      </c>
      <c r="AP861" s="0" t="n">
        <f aca="false">TRUE()</f>
        <v>1</v>
      </c>
      <c r="AQ861" s="380" t="n">
        <v>44781.625</v>
      </c>
      <c r="AR861" s="380" t="n">
        <v>44781.4166666667</v>
      </c>
      <c r="AS861" s="0" t="s">
        <v>9204</v>
      </c>
      <c r="AT861" s="0" t="s">
        <v>2170</v>
      </c>
      <c r="AU861" s="0" t="s">
        <v>2170</v>
      </c>
    </row>
    <row r="862" customFormat="false" ht="15" hidden="true" customHeight="false" outlineLevel="0" collapsed="false">
      <c r="A862" s="0" t="s">
        <v>9205</v>
      </c>
      <c r="B862" s="0" t="s">
        <v>9206</v>
      </c>
      <c r="C862" s="0" t="s">
        <v>9207</v>
      </c>
      <c r="D862" s="0" t="s">
        <v>2297</v>
      </c>
      <c r="E862" s="0" t="s">
        <v>9205</v>
      </c>
      <c r="F862" s="0" t="n">
        <v>1</v>
      </c>
      <c r="G862" s="0" t="s">
        <v>2298</v>
      </c>
      <c r="H862" s="0" t="s">
        <v>2170</v>
      </c>
      <c r="I862" s="0" t="s">
        <v>2170</v>
      </c>
      <c r="J862" s="0" t="s">
        <v>2170</v>
      </c>
      <c r="K862" s="0" t="s">
        <v>2170</v>
      </c>
      <c r="L862" s="0" t="s">
        <v>2170</v>
      </c>
      <c r="M862" s="0" t="s">
        <v>2170</v>
      </c>
      <c r="N862" s="0" t="n">
        <f aca="false">FALSE()</f>
        <v>0</v>
      </c>
      <c r="O862" s="0" t="s">
        <v>9208</v>
      </c>
      <c r="P862" s="0" t="s">
        <v>2300</v>
      </c>
      <c r="Q862" s="380" t="n">
        <v>29011.1666666667</v>
      </c>
      <c r="R862" s="0" t="n">
        <v>8569317603</v>
      </c>
      <c r="S862" s="0" t="s">
        <v>2301</v>
      </c>
      <c r="T862" s="0" t="s">
        <v>2302</v>
      </c>
      <c r="U862" s="0" t="s">
        <v>610</v>
      </c>
      <c r="V862" s="0" t="n">
        <v>12800000000</v>
      </c>
      <c r="W862" s="0" t="s">
        <v>2366</v>
      </c>
      <c r="X862" s="0" t="n">
        <v>4</v>
      </c>
      <c r="Y862" s="0" t="n">
        <f aca="false">FALSE()</f>
        <v>0</v>
      </c>
      <c r="Z862" s="0" t="n">
        <f aca="false">FALSE()</f>
        <v>0</v>
      </c>
      <c r="AA862" s="0" t="n">
        <f aca="false">FALSE()</f>
        <v>0</v>
      </c>
      <c r="AB862" s="0" t="n">
        <f aca="false">TRUE()</f>
        <v>1</v>
      </c>
      <c r="AC862" s="0" t="n">
        <v>1</v>
      </c>
      <c r="AD862" s="0" t="s">
        <v>2129</v>
      </c>
      <c r="AE862" s="0" t="n">
        <f aca="false">TRUE()</f>
        <v>1</v>
      </c>
      <c r="AF862" s="0" t="s">
        <v>9209</v>
      </c>
      <c r="AG862" s="0" t="n">
        <v>2</v>
      </c>
      <c r="AH862" s="0" t="s">
        <v>9210</v>
      </c>
      <c r="AI862" s="0" t="s">
        <v>9211</v>
      </c>
      <c r="AJ862" s="0" t="n">
        <v>0</v>
      </c>
      <c r="AK862" s="0" t="s">
        <v>2118</v>
      </c>
      <c r="AL862" s="0" t="n">
        <f aca="false">FALSE()</f>
        <v>0</v>
      </c>
      <c r="AM862" s="0" t="n">
        <f aca="false">TRUE()</f>
        <v>1</v>
      </c>
      <c r="AN862" s="0" t="n">
        <f aca="false">FALSE()</f>
        <v>0</v>
      </c>
      <c r="AO862" s="0" t="n">
        <f aca="false">FALSE()</f>
        <v>0</v>
      </c>
      <c r="AP862" s="0" t="n">
        <f aca="false">TRUE()</f>
        <v>1</v>
      </c>
      <c r="AQ862" s="380" t="n">
        <v>43123.4784722222</v>
      </c>
      <c r="AR862" s="380" t="n">
        <v>32398.1666666667</v>
      </c>
      <c r="AS862" s="0" t="s">
        <v>9212</v>
      </c>
      <c r="AT862" s="0" t="s">
        <v>2170</v>
      </c>
      <c r="AU862" s="0" t="s">
        <v>2170</v>
      </c>
    </row>
    <row r="863" customFormat="false" ht="15" hidden="true" customHeight="false" outlineLevel="0" collapsed="false">
      <c r="A863" s="0" t="s">
        <v>9213</v>
      </c>
      <c r="B863" s="0" t="s">
        <v>9214</v>
      </c>
      <c r="C863" s="0" t="s">
        <v>9215</v>
      </c>
      <c r="D863" s="0" t="s">
        <v>2297</v>
      </c>
      <c r="E863" s="0" t="s">
        <v>9213</v>
      </c>
      <c r="F863" s="0" t="n">
        <v>1</v>
      </c>
      <c r="G863" s="0" t="s">
        <v>2298</v>
      </c>
      <c r="H863" s="0" t="s">
        <v>2170</v>
      </c>
      <c r="I863" s="0" t="s">
        <v>2170</v>
      </c>
      <c r="J863" s="0" t="s">
        <v>2170</v>
      </c>
      <c r="K863" s="0" t="s">
        <v>2170</v>
      </c>
      <c r="L863" s="0" t="s">
        <v>2170</v>
      </c>
      <c r="M863" s="0" t="s">
        <v>2170</v>
      </c>
      <c r="N863" s="0" t="n">
        <f aca="false">FALSE()</f>
        <v>0</v>
      </c>
      <c r="O863" s="0" t="s">
        <v>9216</v>
      </c>
      <c r="P863" s="0" t="s">
        <v>2300</v>
      </c>
      <c r="Q863" s="380" t="n">
        <v>25569.125</v>
      </c>
      <c r="R863" s="0" t="n">
        <v>12879149</v>
      </c>
      <c r="S863" s="0" t="s">
        <v>2301</v>
      </c>
      <c r="T863" s="0" t="s">
        <v>2302</v>
      </c>
      <c r="U863" s="0" t="s">
        <v>610</v>
      </c>
      <c r="V863" s="0" t="n">
        <v>50000000</v>
      </c>
      <c r="W863" s="0" t="s">
        <v>2366</v>
      </c>
      <c r="X863" s="0" t="n">
        <v>4</v>
      </c>
      <c r="Y863" s="0" t="n">
        <f aca="false">FALSE()</f>
        <v>0</v>
      </c>
      <c r="Z863" s="0" t="n">
        <f aca="false">FALSE()</f>
        <v>0</v>
      </c>
      <c r="AA863" s="0" t="n">
        <f aca="false">FALSE()</f>
        <v>0</v>
      </c>
      <c r="AB863" s="0" t="n">
        <f aca="false">FALSE()</f>
        <v>0</v>
      </c>
      <c r="AC863" s="0" t="n">
        <v>1</v>
      </c>
      <c r="AD863" s="0" t="s">
        <v>2129</v>
      </c>
      <c r="AE863" s="0" t="n">
        <f aca="false">TRUE()</f>
        <v>1</v>
      </c>
      <c r="AF863" s="0" t="s">
        <v>9217</v>
      </c>
      <c r="AG863" s="0" t="n">
        <v>2</v>
      </c>
      <c r="AH863" s="0" t="s">
        <v>9218</v>
      </c>
      <c r="AI863" s="0" t="s">
        <v>9219</v>
      </c>
      <c r="AJ863" s="0" t="n">
        <v>0</v>
      </c>
      <c r="AK863" s="0" t="s">
        <v>2118</v>
      </c>
      <c r="AL863" s="0" t="n">
        <f aca="false">FALSE()</f>
        <v>0</v>
      </c>
      <c r="AM863" s="0" t="n">
        <f aca="false">TRUE()</f>
        <v>1</v>
      </c>
      <c r="AN863" s="0" t="n">
        <f aca="false">FALSE()</f>
        <v>0</v>
      </c>
      <c r="AO863" s="0" t="n">
        <f aca="false">FALSE()</f>
        <v>0</v>
      </c>
      <c r="AP863" s="0" t="n">
        <f aca="false">FALSE()</f>
        <v>0</v>
      </c>
      <c r="AQ863" s="380" t="n">
        <v>43627.6875</v>
      </c>
      <c r="AR863" s="380" t="n">
        <v>39672.1666666667</v>
      </c>
      <c r="AS863" s="0" t="s">
        <v>9220</v>
      </c>
      <c r="AT863" s="0" t="s">
        <v>2170</v>
      </c>
      <c r="AU863" s="0" t="s">
        <v>2170</v>
      </c>
    </row>
    <row r="864" customFormat="false" ht="15" hidden="true" customHeight="false" outlineLevel="0" collapsed="false">
      <c r="A864" s="0" t="s">
        <v>9221</v>
      </c>
      <c r="B864" s="0" t="s">
        <v>9222</v>
      </c>
      <c r="C864" s="0" t="s">
        <v>9223</v>
      </c>
      <c r="D864" s="0" t="s">
        <v>2297</v>
      </c>
      <c r="E864" s="0" t="s">
        <v>9221</v>
      </c>
      <c r="F864" s="0" t="n">
        <v>1</v>
      </c>
      <c r="G864" s="0" t="s">
        <v>2298</v>
      </c>
      <c r="H864" s="0" t="s">
        <v>2170</v>
      </c>
      <c r="I864" s="0" t="s">
        <v>2170</v>
      </c>
      <c r="J864" s="0" t="s">
        <v>2170</v>
      </c>
      <c r="K864" s="0" t="s">
        <v>2170</v>
      </c>
      <c r="L864" s="0" t="s">
        <v>2170</v>
      </c>
      <c r="M864" s="0" t="s">
        <v>2170</v>
      </c>
      <c r="N864" s="0" t="n">
        <f aca="false">FALSE()</f>
        <v>0</v>
      </c>
      <c r="O864" s="0" t="s">
        <v>9224</v>
      </c>
      <c r="P864" s="0" t="s">
        <v>2300</v>
      </c>
      <c r="Q864" s="380" t="n">
        <v>39526.125</v>
      </c>
      <c r="R864" s="0" t="n">
        <v>1687643027</v>
      </c>
      <c r="S864" s="0" t="s">
        <v>2301</v>
      </c>
      <c r="T864" s="0" t="s">
        <v>2302</v>
      </c>
      <c r="U864" s="0" t="s">
        <v>610</v>
      </c>
      <c r="V864" s="0" t="n">
        <v>0</v>
      </c>
      <c r="W864" s="0" t="s">
        <v>2321</v>
      </c>
      <c r="X864" s="0" t="n">
        <v>4</v>
      </c>
      <c r="Y864" s="0" t="n">
        <f aca="false">FALSE()</f>
        <v>0</v>
      </c>
      <c r="Z864" s="0" t="n">
        <f aca="false">FALSE()</f>
        <v>0</v>
      </c>
      <c r="AA864" s="0" t="n">
        <f aca="false">FALSE()</f>
        <v>0</v>
      </c>
      <c r="AB864" s="0" t="n">
        <f aca="false">TRUE()</f>
        <v>1</v>
      </c>
      <c r="AC864" s="0" t="n">
        <v>1</v>
      </c>
      <c r="AD864" s="0" t="s">
        <v>2129</v>
      </c>
      <c r="AE864" s="0" t="n">
        <f aca="false">TRUE()</f>
        <v>1</v>
      </c>
      <c r="AF864" s="0" t="s">
        <v>9225</v>
      </c>
      <c r="AG864" s="0" t="n">
        <v>2</v>
      </c>
      <c r="AH864" s="0" t="s">
        <v>9226</v>
      </c>
      <c r="AI864" s="0" t="s">
        <v>9227</v>
      </c>
      <c r="AJ864" s="0" t="n">
        <v>0</v>
      </c>
      <c r="AK864" s="0" t="s">
        <v>2118</v>
      </c>
      <c r="AL864" s="0" t="n">
        <f aca="false">FALSE()</f>
        <v>0</v>
      </c>
      <c r="AM864" s="0" t="n">
        <f aca="false">TRUE()</f>
        <v>1</v>
      </c>
      <c r="AN864" s="0" t="n">
        <f aca="false">FALSE()</f>
        <v>0</v>
      </c>
      <c r="AO864" s="0" t="n">
        <f aca="false">FALSE()</f>
        <v>0</v>
      </c>
      <c r="AP864" s="0" t="n">
        <f aca="false">FALSE()</f>
        <v>0</v>
      </c>
      <c r="AQ864" s="380" t="n">
        <v>43123.5263888889</v>
      </c>
      <c r="AR864" s="380" t="n">
        <v>39526.125</v>
      </c>
      <c r="AS864" s="0" t="s">
        <v>9228</v>
      </c>
      <c r="AT864" s="0" t="s">
        <v>2170</v>
      </c>
      <c r="AU864" s="0" t="s">
        <v>2170</v>
      </c>
    </row>
    <row r="865" customFormat="false" ht="15" hidden="true" customHeight="false" outlineLevel="0" collapsed="false">
      <c r="A865" s="0" t="s">
        <v>9229</v>
      </c>
      <c r="B865" s="0" t="s">
        <v>9230</v>
      </c>
      <c r="C865" s="0" t="s">
        <v>9231</v>
      </c>
      <c r="D865" s="0" t="s">
        <v>2297</v>
      </c>
      <c r="E865" s="0" t="s">
        <v>9229</v>
      </c>
      <c r="F865" s="0" t="n">
        <v>1</v>
      </c>
      <c r="G865" s="0" t="s">
        <v>2298</v>
      </c>
      <c r="H865" s="0" t="s">
        <v>2170</v>
      </c>
      <c r="I865" s="0" t="s">
        <v>2170</v>
      </c>
      <c r="J865" s="0" t="s">
        <v>2170</v>
      </c>
      <c r="K865" s="0" t="s">
        <v>2170</v>
      </c>
      <c r="L865" s="0" t="s">
        <v>2170</v>
      </c>
      <c r="M865" s="0" t="s">
        <v>2170</v>
      </c>
      <c r="N865" s="0" t="n">
        <f aca="false">FALSE()</f>
        <v>0</v>
      </c>
      <c r="O865" s="0" t="s">
        <v>9232</v>
      </c>
      <c r="P865" s="0" t="s">
        <v>2300</v>
      </c>
      <c r="Q865" s="380" t="n">
        <v>25569.125</v>
      </c>
      <c r="R865" s="0" t="n">
        <v>651359881</v>
      </c>
      <c r="S865" s="0" t="s">
        <v>2301</v>
      </c>
      <c r="T865" s="0" t="s">
        <v>2302</v>
      </c>
      <c r="U865" s="0" t="s">
        <v>2116</v>
      </c>
      <c r="V865" s="0" t="n">
        <v>3000000000</v>
      </c>
      <c r="W865" s="0" t="s">
        <v>2366</v>
      </c>
      <c r="X865" s="0" t="n">
        <v>4</v>
      </c>
      <c r="Y865" s="0" t="n">
        <f aca="false">FALSE()</f>
        <v>0</v>
      </c>
      <c r="Z865" s="0" t="n">
        <f aca="false">FALSE()</f>
        <v>0</v>
      </c>
      <c r="AA865" s="0" t="n">
        <f aca="false">FALSE()</f>
        <v>0</v>
      </c>
      <c r="AB865" s="0" t="n">
        <f aca="false">TRUE()</f>
        <v>1</v>
      </c>
      <c r="AC865" s="0" t="n">
        <v>1</v>
      </c>
      <c r="AD865" s="0" t="s">
        <v>2129</v>
      </c>
      <c r="AE865" s="0" t="n">
        <f aca="false">TRUE()</f>
        <v>1</v>
      </c>
      <c r="AF865" s="0" t="s">
        <v>9233</v>
      </c>
      <c r="AG865" s="0" t="n">
        <v>2</v>
      </c>
      <c r="AH865" s="0" t="s">
        <v>9234</v>
      </c>
      <c r="AI865" s="0" t="s">
        <v>9235</v>
      </c>
      <c r="AJ865" s="0" t="n">
        <v>0</v>
      </c>
      <c r="AK865" s="0" t="s">
        <v>2118</v>
      </c>
      <c r="AL865" s="0" t="n">
        <f aca="false">FALSE()</f>
        <v>0</v>
      </c>
      <c r="AM865" s="0" t="n">
        <f aca="false">TRUE()</f>
        <v>1</v>
      </c>
      <c r="AN865" s="0" t="n">
        <f aca="false">FALSE()</f>
        <v>0</v>
      </c>
      <c r="AO865" s="0" t="n">
        <f aca="false">FALSE()</f>
        <v>0</v>
      </c>
      <c r="AP865" s="0" t="n">
        <f aca="false">FALSE()</f>
        <v>0</v>
      </c>
      <c r="AQ865" s="380" t="n">
        <v>43780.7277777778</v>
      </c>
      <c r="AR865" s="380" t="n">
        <v>43780.4166666667</v>
      </c>
      <c r="AS865" s="0" t="s">
        <v>9236</v>
      </c>
      <c r="AT865" s="0" t="s">
        <v>2170</v>
      </c>
      <c r="AU865" s="0" t="s">
        <v>2170</v>
      </c>
    </row>
    <row r="866" customFormat="false" ht="15" hidden="true" customHeight="false" outlineLevel="0" collapsed="false">
      <c r="A866" s="0" t="s">
        <v>9237</v>
      </c>
      <c r="B866" s="0" t="s">
        <v>9238</v>
      </c>
      <c r="C866" s="0" t="s">
        <v>9239</v>
      </c>
      <c r="D866" s="0" t="s">
        <v>2297</v>
      </c>
      <c r="E866" s="0" t="s">
        <v>9237</v>
      </c>
      <c r="F866" s="0" t="n">
        <v>1</v>
      </c>
      <c r="G866" s="0" t="s">
        <v>2298</v>
      </c>
      <c r="H866" s="0" t="s">
        <v>2170</v>
      </c>
      <c r="I866" s="0" t="s">
        <v>2170</v>
      </c>
      <c r="J866" s="0" t="s">
        <v>2170</v>
      </c>
      <c r="K866" s="0" t="s">
        <v>2170</v>
      </c>
      <c r="L866" s="0" t="s">
        <v>2170</v>
      </c>
      <c r="M866" s="0" t="s">
        <v>2170</v>
      </c>
      <c r="N866" s="0" t="n">
        <f aca="false">FALSE()</f>
        <v>0</v>
      </c>
      <c r="O866" s="0" t="s">
        <v>9240</v>
      </c>
      <c r="P866" s="0" t="s">
        <v>2300</v>
      </c>
      <c r="Q866" s="380" t="n">
        <v>14441.1666666667</v>
      </c>
      <c r="R866" s="0" t="n">
        <v>19918468</v>
      </c>
      <c r="S866" s="0" t="s">
        <v>2301</v>
      </c>
      <c r="T866" s="0" t="s">
        <v>2302</v>
      </c>
      <c r="U866" s="0" t="s">
        <v>2365</v>
      </c>
      <c r="V866" s="0" t="n">
        <v>80000000</v>
      </c>
      <c r="W866" s="0" t="s">
        <v>2356</v>
      </c>
      <c r="X866" s="0" t="n">
        <v>4</v>
      </c>
      <c r="Y866" s="0" t="n">
        <f aca="false">FALSE()</f>
        <v>0</v>
      </c>
      <c r="Z866" s="0" t="n">
        <f aca="false">FALSE()</f>
        <v>0</v>
      </c>
      <c r="AA866" s="0" t="n">
        <f aca="false">FALSE()</f>
        <v>0</v>
      </c>
      <c r="AB866" s="0" t="n">
        <f aca="false">FALSE()</f>
        <v>0</v>
      </c>
      <c r="AC866" s="0" t="n">
        <v>1</v>
      </c>
      <c r="AD866" s="0" t="s">
        <v>2129</v>
      </c>
      <c r="AE866" s="0" t="n">
        <f aca="false">TRUE()</f>
        <v>1</v>
      </c>
      <c r="AF866" s="0" t="s">
        <v>9241</v>
      </c>
      <c r="AG866" s="0" t="n">
        <v>2</v>
      </c>
      <c r="AH866" s="0" t="s">
        <v>9242</v>
      </c>
      <c r="AI866" s="0" t="s">
        <v>9243</v>
      </c>
      <c r="AJ866" s="0" t="n">
        <v>0</v>
      </c>
      <c r="AK866" s="0" t="s">
        <v>2118</v>
      </c>
      <c r="AL866" s="0" t="n">
        <f aca="false">FALSE()</f>
        <v>0</v>
      </c>
      <c r="AM866" s="0" t="n">
        <f aca="false">TRUE()</f>
        <v>1</v>
      </c>
      <c r="AN866" s="0" t="n">
        <f aca="false">FALSE()</f>
        <v>0</v>
      </c>
      <c r="AO866" s="0" t="n">
        <f aca="false">FALSE()</f>
        <v>0</v>
      </c>
      <c r="AP866" s="0" t="n">
        <f aca="false">FALSE()</f>
        <v>0</v>
      </c>
      <c r="AQ866" s="380" t="n">
        <v>43627.69375</v>
      </c>
      <c r="AR866" s="380" t="n">
        <v>32687.1666666667</v>
      </c>
      <c r="AS866" s="0" t="s">
        <v>9244</v>
      </c>
      <c r="AT866" s="0" t="s">
        <v>2170</v>
      </c>
      <c r="AU866" s="0" t="s">
        <v>2170</v>
      </c>
    </row>
    <row r="867" customFormat="false" ht="15" hidden="true" customHeight="false" outlineLevel="0" collapsed="false">
      <c r="A867" s="0" t="s">
        <v>9245</v>
      </c>
      <c r="B867" s="0" t="s">
        <v>9246</v>
      </c>
      <c r="C867" s="0" t="s">
        <v>9247</v>
      </c>
      <c r="D867" s="0" t="s">
        <v>2297</v>
      </c>
      <c r="E867" s="0" t="s">
        <v>9245</v>
      </c>
      <c r="F867" s="0" t="n">
        <v>1</v>
      </c>
      <c r="G867" s="0" t="s">
        <v>2298</v>
      </c>
      <c r="H867" s="0" t="s">
        <v>2170</v>
      </c>
      <c r="I867" s="0" t="s">
        <v>2170</v>
      </c>
      <c r="J867" s="0" t="s">
        <v>2170</v>
      </c>
      <c r="K867" s="0" t="s">
        <v>2170</v>
      </c>
      <c r="L867" s="0" t="s">
        <v>2170</v>
      </c>
      <c r="M867" s="0" t="s">
        <v>2170</v>
      </c>
      <c r="N867" s="0" t="n">
        <f aca="false">FALSE()</f>
        <v>0</v>
      </c>
      <c r="O867" s="0" t="s">
        <v>9248</v>
      </c>
      <c r="P867" s="0" t="s">
        <v>2300</v>
      </c>
      <c r="Q867" s="380" t="n">
        <v>25569.125</v>
      </c>
      <c r="R867" s="0" t="n">
        <v>69952115</v>
      </c>
      <c r="S867" s="0" t="s">
        <v>2301</v>
      </c>
      <c r="T867" s="0" t="s">
        <v>2302</v>
      </c>
      <c r="U867" s="0" t="s">
        <v>2451</v>
      </c>
      <c r="V867" s="0" t="n">
        <v>220000000</v>
      </c>
      <c r="W867" s="0" t="s">
        <v>2565</v>
      </c>
      <c r="X867" s="0" t="n">
        <v>4</v>
      </c>
      <c r="Y867" s="0" t="n">
        <f aca="false">FALSE()</f>
        <v>0</v>
      </c>
      <c r="Z867" s="0" t="n">
        <f aca="false">FALSE()</f>
        <v>0</v>
      </c>
      <c r="AA867" s="0" t="n">
        <f aca="false">FALSE()</f>
        <v>0</v>
      </c>
      <c r="AB867" s="0" t="n">
        <f aca="false">TRUE()</f>
        <v>1</v>
      </c>
      <c r="AC867" s="0" t="n">
        <v>1</v>
      </c>
      <c r="AD867" s="0" t="s">
        <v>2129</v>
      </c>
      <c r="AE867" s="0" t="n">
        <f aca="false">TRUE()</f>
        <v>1</v>
      </c>
      <c r="AF867" s="0" t="s">
        <v>9249</v>
      </c>
      <c r="AG867" s="0" t="n">
        <v>2</v>
      </c>
      <c r="AH867" s="0" t="s">
        <v>9250</v>
      </c>
      <c r="AI867" s="0" t="s">
        <v>9251</v>
      </c>
      <c r="AJ867" s="0" t="n">
        <v>0</v>
      </c>
      <c r="AK867" s="0" t="s">
        <v>2118</v>
      </c>
      <c r="AL867" s="0" t="n">
        <f aca="false">FALSE()</f>
        <v>0</v>
      </c>
      <c r="AM867" s="0" t="n">
        <f aca="false">TRUE()</f>
        <v>1</v>
      </c>
      <c r="AN867" s="0" t="n">
        <f aca="false">FALSE()</f>
        <v>0</v>
      </c>
      <c r="AO867" s="0" t="n">
        <f aca="false">FALSE()</f>
        <v>0</v>
      </c>
      <c r="AP867" s="0" t="n">
        <f aca="false">TRUE()</f>
        <v>1</v>
      </c>
      <c r="AQ867" s="380" t="n">
        <v>44495.6104166667</v>
      </c>
      <c r="AR867" s="380" t="n">
        <v>44495.4166666667</v>
      </c>
      <c r="AS867" s="0" t="s">
        <v>9252</v>
      </c>
      <c r="AT867" s="0" t="s">
        <v>2170</v>
      </c>
      <c r="AU867" s="0" t="s">
        <v>2170</v>
      </c>
    </row>
    <row r="868" customFormat="false" ht="15" hidden="true" customHeight="false" outlineLevel="0" collapsed="false">
      <c r="A868" s="0" t="s">
        <v>9253</v>
      </c>
      <c r="B868" s="0" t="s">
        <v>9254</v>
      </c>
      <c r="C868" s="0" t="s">
        <v>9255</v>
      </c>
      <c r="D868" s="0" t="s">
        <v>2297</v>
      </c>
      <c r="E868" s="0" t="s">
        <v>9253</v>
      </c>
      <c r="F868" s="0" t="n">
        <v>1</v>
      </c>
      <c r="G868" s="0" t="s">
        <v>2298</v>
      </c>
      <c r="H868" s="0" t="s">
        <v>2170</v>
      </c>
      <c r="I868" s="0" t="s">
        <v>2170</v>
      </c>
      <c r="J868" s="0" t="s">
        <v>2170</v>
      </c>
      <c r="K868" s="0" t="s">
        <v>2170</v>
      </c>
      <c r="L868" s="0" t="s">
        <v>2170</v>
      </c>
      <c r="M868" s="0" t="s">
        <v>2170</v>
      </c>
      <c r="N868" s="0" t="n">
        <f aca="false">FALSE()</f>
        <v>0</v>
      </c>
      <c r="O868" s="0" t="s">
        <v>9256</v>
      </c>
      <c r="P868" s="0" t="s">
        <v>2300</v>
      </c>
      <c r="Q868" s="380" t="n">
        <v>25569.125</v>
      </c>
      <c r="R868" s="0" t="n">
        <v>62677154</v>
      </c>
      <c r="S868" s="0" t="s">
        <v>2301</v>
      </c>
      <c r="T868" s="0" t="s">
        <v>2302</v>
      </c>
      <c r="U868" s="0" t="s">
        <v>610</v>
      </c>
      <c r="V868" s="0" t="n">
        <v>210000000</v>
      </c>
      <c r="W868" s="0" t="s">
        <v>2366</v>
      </c>
      <c r="X868" s="0" t="n">
        <v>4</v>
      </c>
      <c r="Y868" s="0" t="n">
        <f aca="false">FALSE()</f>
        <v>0</v>
      </c>
      <c r="Z868" s="0" t="n">
        <f aca="false">FALSE()</f>
        <v>0</v>
      </c>
      <c r="AA868" s="0" t="n">
        <f aca="false">FALSE()</f>
        <v>0</v>
      </c>
      <c r="AB868" s="0" t="n">
        <f aca="false">TRUE()</f>
        <v>1</v>
      </c>
      <c r="AC868" s="0" t="n">
        <v>1</v>
      </c>
      <c r="AD868" s="0" t="s">
        <v>2129</v>
      </c>
      <c r="AE868" s="0" t="n">
        <f aca="false">TRUE()</f>
        <v>1</v>
      </c>
      <c r="AF868" s="0" t="s">
        <v>9257</v>
      </c>
      <c r="AG868" s="0" t="n">
        <v>2</v>
      </c>
      <c r="AH868" s="0" t="s">
        <v>9258</v>
      </c>
      <c r="AI868" s="0" t="s">
        <v>9259</v>
      </c>
      <c r="AJ868" s="0" t="n">
        <v>0</v>
      </c>
      <c r="AK868" s="0" t="s">
        <v>2118</v>
      </c>
      <c r="AL868" s="0" t="n">
        <f aca="false">FALSE()</f>
        <v>0</v>
      </c>
      <c r="AM868" s="0" t="n">
        <f aca="false">TRUE()</f>
        <v>1</v>
      </c>
      <c r="AN868" s="0" t="n">
        <f aca="false">FALSE()</f>
        <v>0</v>
      </c>
      <c r="AO868" s="0" t="n">
        <f aca="false">FALSE()</f>
        <v>0</v>
      </c>
      <c r="AP868" s="0" t="n">
        <f aca="false">FALSE()</f>
        <v>0</v>
      </c>
      <c r="AQ868" s="380" t="n">
        <v>43969.6888888889</v>
      </c>
      <c r="AR868" s="380" t="n">
        <v>43969.4166666667</v>
      </c>
      <c r="AS868" s="0" t="s">
        <v>9260</v>
      </c>
      <c r="AT868" s="0" t="s">
        <v>2170</v>
      </c>
      <c r="AU868" s="0" t="s">
        <v>2170</v>
      </c>
    </row>
    <row r="869" customFormat="false" ht="15" hidden="true" customHeight="false" outlineLevel="0" collapsed="false">
      <c r="A869" s="0" t="s">
        <v>9261</v>
      </c>
      <c r="B869" s="0" t="s">
        <v>9262</v>
      </c>
      <c r="C869" s="0" t="s">
        <v>9263</v>
      </c>
      <c r="D869" s="0" t="s">
        <v>2297</v>
      </c>
      <c r="E869" s="0" t="s">
        <v>9261</v>
      </c>
      <c r="F869" s="0" t="n">
        <v>1</v>
      </c>
      <c r="G869" s="0" t="s">
        <v>2298</v>
      </c>
      <c r="H869" s="0" t="s">
        <v>2170</v>
      </c>
      <c r="I869" s="0" t="s">
        <v>2170</v>
      </c>
      <c r="J869" s="0" t="s">
        <v>2170</v>
      </c>
      <c r="K869" s="0" t="s">
        <v>2170</v>
      </c>
      <c r="L869" s="0" t="s">
        <v>2170</v>
      </c>
      <c r="M869" s="0" t="s">
        <v>2170</v>
      </c>
      <c r="N869" s="0" t="n">
        <f aca="false">FALSE()</f>
        <v>0</v>
      </c>
      <c r="O869" s="0" t="s">
        <v>9264</v>
      </c>
      <c r="P869" s="0" t="s">
        <v>2300</v>
      </c>
      <c r="Q869" s="380" t="n">
        <v>39001.1666666667</v>
      </c>
      <c r="R869" s="0" t="n">
        <v>52888793</v>
      </c>
      <c r="S869" s="0" t="s">
        <v>2301</v>
      </c>
      <c r="T869" s="0" t="s">
        <v>2302</v>
      </c>
      <c r="U869" s="0" t="s">
        <v>2115</v>
      </c>
      <c r="V869" s="0" t="n">
        <v>200000000</v>
      </c>
      <c r="W869" s="0" t="s">
        <v>2366</v>
      </c>
      <c r="X869" s="0" t="n">
        <v>4</v>
      </c>
      <c r="Y869" s="0" t="n">
        <f aca="false">FALSE()</f>
        <v>0</v>
      </c>
      <c r="Z869" s="0" t="n">
        <f aca="false">FALSE()</f>
        <v>0</v>
      </c>
      <c r="AA869" s="0" t="n">
        <f aca="false">FALSE()</f>
        <v>0</v>
      </c>
      <c r="AB869" s="0" t="n">
        <f aca="false">TRUE()</f>
        <v>1</v>
      </c>
      <c r="AC869" s="0" t="n">
        <v>1</v>
      </c>
      <c r="AD869" s="0" t="s">
        <v>2129</v>
      </c>
      <c r="AE869" s="0" t="n">
        <f aca="false">TRUE()</f>
        <v>1</v>
      </c>
      <c r="AF869" s="0" t="s">
        <v>9265</v>
      </c>
      <c r="AG869" s="0" t="n">
        <v>2</v>
      </c>
      <c r="AH869" s="0" t="s">
        <v>9266</v>
      </c>
      <c r="AI869" s="0" t="s">
        <v>9267</v>
      </c>
      <c r="AJ869" s="0" t="n">
        <v>0</v>
      </c>
      <c r="AK869" s="0" t="s">
        <v>2118</v>
      </c>
      <c r="AL869" s="0" t="n">
        <f aca="false">FALSE()</f>
        <v>0</v>
      </c>
      <c r="AM869" s="0" t="n">
        <f aca="false">TRUE()</f>
        <v>1</v>
      </c>
      <c r="AN869" s="0" t="n">
        <f aca="false">FALSE()</f>
        <v>0</v>
      </c>
      <c r="AO869" s="0" t="n">
        <f aca="false">FALSE()</f>
        <v>0</v>
      </c>
      <c r="AP869" s="0" t="n">
        <f aca="false">FALSE()</f>
        <v>0</v>
      </c>
      <c r="AQ869" s="380" t="n">
        <v>43524.7284722222</v>
      </c>
      <c r="AR869" s="380" t="n">
        <v>39001.1666666667</v>
      </c>
      <c r="AS869" s="0" t="s">
        <v>9268</v>
      </c>
      <c r="AT869" s="0" t="s">
        <v>2170</v>
      </c>
      <c r="AU869" s="0" t="s">
        <v>2170</v>
      </c>
    </row>
    <row r="870" customFormat="false" ht="15" hidden="true" customHeight="false" outlineLevel="0" collapsed="false">
      <c r="A870" s="0" t="s">
        <v>9269</v>
      </c>
      <c r="B870" s="0" t="s">
        <v>9270</v>
      </c>
      <c r="C870" s="0" t="s">
        <v>9271</v>
      </c>
      <c r="D870" s="0" t="s">
        <v>2297</v>
      </c>
      <c r="E870" s="0" t="s">
        <v>9269</v>
      </c>
      <c r="F870" s="0" t="n">
        <v>1</v>
      </c>
      <c r="G870" s="0" t="s">
        <v>2298</v>
      </c>
      <c r="H870" s="0" t="s">
        <v>2170</v>
      </c>
      <c r="I870" s="0" t="s">
        <v>2170</v>
      </c>
      <c r="J870" s="0" t="s">
        <v>2170</v>
      </c>
      <c r="K870" s="0" t="s">
        <v>2170</v>
      </c>
      <c r="L870" s="0" t="s">
        <v>2170</v>
      </c>
      <c r="M870" s="0" t="s">
        <v>2170</v>
      </c>
      <c r="N870" s="0" t="n">
        <f aca="false">FALSE()</f>
        <v>0</v>
      </c>
      <c r="O870" s="0" t="s">
        <v>9272</v>
      </c>
      <c r="P870" s="0" t="s">
        <v>2300</v>
      </c>
      <c r="Q870" s="380" t="n">
        <v>25569.125</v>
      </c>
      <c r="R870" s="0" t="n">
        <v>48025898</v>
      </c>
      <c r="S870" s="0" t="s">
        <v>4248</v>
      </c>
      <c r="U870" s="0" t="s">
        <v>610</v>
      </c>
      <c r="V870" s="0" t="n">
        <v>500000000</v>
      </c>
      <c r="W870" s="0" t="s">
        <v>2356</v>
      </c>
      <c r="X870" s="0" t="n">
        <v>4</v>
      </c>
      <c r="Y870" s="0" t="n">
        <f aca="false">FALSE()</f>
        <v>0</v>
      </c>
      <c r="Z870" s="0" t="n">
        <f aca="false">FALSE()</f>
        <v>0</v>
      </c>
      <c r="AA870" s="0" t="n">
        <f aca="false">FALSE()</f>
        <v>0</v>
      </c>
      <c r="AB870" s="0" t="n">
        <f aca="false">TRUE()</f>
        <v>1</v>
      </c>
      <c r="AC870" s="0" t="n">
        <v>1</v>
      </c>
      <c r="AD870" s="0" t="s">
        <v>2129</v>
      </c>
      <c r="AE870" s="0" t="n">
        <f aca="false">TRUE()</f>
        <v>1</v>
      </c>
      <c r="AF870" s="0" t="s">
        <v>9273</v>
      </c>
      <c r="AG870" s="0" t="n">
        <v>2</v>
      </c>
      <c r="AH870" s="0" t="s">
        <v>9274</v>
      </c>
      <c r="AI870" s="0" t="s">
        <v>9275</v>
      </c>
      <c r="AJ870" s="0" t="n">
        <v>0</v>
      </c>
      <c r="AK870" s="0" t="s">
        <v>2118</v>
      </c>
      <c r="AL870" s="0" t="n">
        <f aca="false">FALSE()</f>
        <v>0</v>
      </c>
      <c r="AM870" s="0" t="n">
        <f aca="false">TRUE()</f>
        <v>1</v>
      </c>
      <c r="AN870" s="0" t="n">
        <f aca="false">FALSE()</f>
        <v>0</v>
      </c>
      <c r="AO870" s="0" t="n">
        <f aca="false">FALSE()</f>
        <v>0</v>
      </c>
      <c r="AP870" s="0" t="n">
        <f aca="false">FALSE()</f>
        <v>0</v>
      </c>
      <c r="AQ870" s="380" t="n">
        <v>44495.6666666667</v>
      </c>
      <c r="AR870" s="380" t="n">
        <v>44495.4166666667</v>
      </c>
      <c r="AS870" s="0" t="s">
        <v>9276</v>
      </c>
      <c r="AT870" s="0" t="s">
        <v>2170</v>
      </c>
      <c r="AU870" s="0" t="s">
        <v>2170</v>
      </c>
    </row>
    <row r="871" customFormat="false" ht="15" hidden="true" customHeight="false" outlineLevel="0" collapsed="false">
      <c r="A871" s="0" t="s">
        <v>9277</v>
      </c>
      <c r="B871" s="0" t="s">
        <v>9278</v>
      </c>
      <c r="C871" s="0" t="s">
        <v>9279</v>
      </c>
      <c r="D871" s="0" t="s">
        <v>2297</v>
      </c>
      <c r="E871" s="0" t="s">
        <v>9277</v>
      </c>
      <c r="F871" s="0" t="n">
        <v>1</v>
      </c>
      <c r="G871" s="0" t="s">
        <v>2298</v>
      </c>
      <c r="H871" s="0" t="s">
        <v>2170</v>
      </c>
      <c r="I871" s="0" t="s">
        <v>2170</v>
      </c>
      <c r="J871" s="0" t="s">
        <v>2170</v>
      </c>
      <c r="K871" s="0" t="s">
        <v>2170</v>
      </c>
      <c r="L871" s="0" t="s">
        <v>2170</v>
      </c>
      <c r="M871" s="0" t="s">
        <v>2170</v>
      </c>
      <c r="N871" s="0" t="n">
        <f aca="false">FALSE()</f>
        <v>0</v>
      </c>
      <c r="O871" s="0" t="s">
        <v>9280</v>
      </c>
      <c r="P871" s="0" t="s">
        <v>2300</v>
      </c>
      <c r="Q871" s="380" t="n">
        <v>39401.125</v>
      </c>
      <c r="R871" s="0" t="n">
        <v>82442291</v>
      </c>
      <c r="S871" s="0" t="s">
        <v>2301</v>
      </c>
      <c r="T871" s="0" t="s">
        <v>2302</v>
      </c>
      <c r="U871" s="0" t="s">
        <v>610</v>
      </c>
      <c r="V871" s="0" t="n">
        <v>750000000</v>
      </c>
      <c r="W871" s="0" t="s">
        <v>2366</v>
      </c>
      <c r="X871" s="0" t="n">
        <v>4</v>
      </c>
      <c r="Y871" s="0" t="n">
        <f aca="false">FALSE()</f>
        <v>0</v>
      </c>
      <c r="Z871" s="0" t="n">
        <f aca="false">FALSE()</f>
        <v>0</v>
      </c>
      <c r="AA871" s="0" t="n">
        <f aca="false">FALSE()</f>
        <v>0</v>
      </c>
      <c r="AB871" s="0" t="n">
        <f aca="false">TRUE()</f>
        <v>1</v>
      </c>
      <c r="AC871" s="0" t="n">
        <v>1</v>
      </c>
      <c r="AD871" s="0" t="s">
        <v>2129</v>
      </c>
      <c r="AE871" s="0" t="n">
        <f aca="false">TRUE()</f>
        <v>1</v>
      </c>
      <c r="AF871" s="0" t="s">
        <v>9281</v>
      </c>
      <c r="AG871" s="0" t="n">
        <v>2</v>
      </c>
      <c r="AH871" s="0" t="s">
        <v>9282</v>
      </c>
      <c r="AI871" s="0" t="s">
        <v>9283</v>
      </c>
      <c r="AJ871" s="0" t="n">
        <v>0</v>
      </c>
      <c r="AK871" s="0" t="s">
        <v>2118</v>
      </c>
      <c r="AL871" s="0" t="n">
        <f aca="false">FALSE()</f>
        <v>0</v>
      </c>
      <c r="AM871" s="0" t="n">
        <f aca="false">TRUE()</f>
        <v>1</v>
      </c>
      <c r="AN871" s="0" t="n">
        <f aca="false">FALSE()</f>
        <v>0</v>
      </c>
      <c r="AO871" s="0" t="n">
        <f aca="false">FALSE()</f>
        <v>0</v>
      </c>
      <c r="AP871" s="0" t="n">
        <f aca="false">FALSE()</f>
        <v>0</v>
      </c>
      <c r="AQ871" s="380" t="n">
        <v>43496.7305555556</v>
      </c>
      <c r="AR871" s="380" t="n">
        <v>39401.125</v>
      </c>
      <c r="AS871" s="0" t="s">
        <v>9284</v>
      </c>
      <c r="AT871" s="0" t="s">
        <v>2170</v>
      </c>
      <c r="AU871" s="0" t="s">
        <v>2170</v>
      </c>
    </row>
    <row r="872" customFormat="false" ht="15" hidden="true" customHeight="false" outlineLevel="0" collapsed="false">
      <c r="A872" s="0" t="s">
        <v>9285</v>
      </c>
      <c r="B872" s="0" t="s">
        <v>9286</v>
      </c>
      <c r="C872" s="0" t="s">
        <v>9287</v>
      </c>
      <c r="D872" s="0" t="s">
        <v>2297</v>
      </c>
      <c r="E872" s="0" t="s">
        <v>9285</v>
      </c>
      <c r="F872" s="0" t="n">
        <v>1</v>
      </c>
      <c r="G872" s="0" t="s">
        <v>2298</v>
      </c>
      <c r="H872" s="0" t="s">
        <v>2170</v>
      </c>
      <c r="I872" s="0" t="s">
        <v>2170</v>
      </c>
      <c r="J872" s="0" t="s">
        <v>2170</v>
      </c>
      <c r="K872" s="0" t="s">
        <v>2170</v>
      </c>
      <c r="L872" s="0" t="s">
        <v>2170</v>
      </c>
      <c r="M872" s="0" t="s">
        <v>2170</v>
      </c>
      <c r="N872" s="0" t="n">
        <f aca="false">FALSE()</f>
        <v>0</v>
      </c>
      <c r="O872" s="0" t="s">
        <v>9288</v>
      </c>
      <c r="P872" s="0" t="s">
        <v>2300</v>
      </c>
      <c r="Q872" s="380" t="n">
        <v>36742.1666666667</v>
      </c>
      <c r="R872" s="0" t="n">
        <v>156741933</v>
      </c>
      <c r="S872" s="0" t="s">
        <v>2301</v>
      </c>
      <c r="T872" s="0" t="s">
        <v>2302</v>
      </c>
      <c r="U872" s="0" t="s">
        <v>2330</v>
      </c>
      <c r="V872" s="0" t="n">
        <v>260000000</v>
      </c>
      <c r="W872" s="0" t="s">
        <v>2366</v>
      </c>
      <c r="X872" s="0" t="n">
        <v>4</v>
      </c>
      <c r="Y872" s="0" t="n">
        <f aca="false">FALSE()</f>
        <v>0</v>
      </c>
      <c r="Z872" s="0" t="n">
        <f aca="false">FALSE()</f>
        <v>0</v>
      </c>
      <c r="AA872" s="0" t="n">
        <f aca="false">FALSE()</f>
        <v>0</v>
      </c>
      <c r="AB872" s="0" t="n">
        <f aca="false">TRUE()</f>
        <v>1</v>
      </c>
      <c r="AC872" s="0" t="n">
        <v>1</v>
      </c>
      <c r="AD872" s="0" t="s">
        <v>2129</v>
      </c>
      <c r="AE872" s="0" t="n">
        <f aca="false">TRUE()</f>
        <v>1</v>
      </c>
      <c r="AF872" s="0" t="s">
        <v>9289</v>
      </c>
      <c r="AG872" s="0" t="n">
        <v>2</v>
      </c>
      <c r="AH872" s="0" t="s">
        <v>9290</v>
      </c>
      <c r="AI872" s="0" t="s">
        <v>9291</v>
      </c>
      <c r="AJ872" s="0" t="n">
        <v>0</v>
      </c>
      <c r="AK872" s="0" t="s">
        <v>2118</v>
      </c>
      <c r="AL872" s="0" t="n">
        <f aca="false">FALSE()</f>
        <v>0</v>
      </c>
      <c r="AM872" s="0" t="n">
        <f aca="false">TRUE()</f>
        <v>1</v>
      </c>
      <c r="AN872" s="0" t="n">
        <f aca="false">FALSE()</f>
        <v>0</v>
      </c>
      <c r="AO872" s="0" t="n">
        <f aca="false">FALSE()</f>
        <v>0</v>
      </c>
      <c r="AP872" s="0" t="n">
        <f aca="false">FALSE()</f>
        <v>0</v>
      </c>
      <c r="AQ872" s="380" t="n">
        <v>43559.6875</v>
      </c>
      <c r="AR872" s="380" t="n">
        <v>36742.1666666667</v>
      </c>
      <c r="AS872" s="0" t="s">
        <v>9292</v>
      </c>
      <c r="AT872" s="0" t="s">
        <v>2170</v>
      </c>
      <c r="AU872" s="0" t="s">
        <v>2170</v>
      </c>
    </row>
    <row r="873" customFormat="false" ht="15" hidden="true" customHeight="false" outlineLevel="0" collapsed="false">
      <c r="A873" s="0" t="s">
        <v>1747</v>
      </c>
      <c r="B873" s="0" t="s">
        <v>9293</v>
      </c>
      <c r="C873" s="0" t="s">
        <v>74</v>
      </c>
      <c r="D873" s="0" t="s">
        <v>720</v>
      </c>
      <c r="E873" s="0" t="s">
        <v>1747</v>
      </c>
      <c r="F873" s="0" t="n">
        <v>1000</v>
      </c>
      <c r="G873" s="0" t="s">
        <v>434</v>
      </c>
      <c r="H873" s="0" t="s">
        <v>2596</v>
      </c>
      <c r="I873" s="0" t="s">
        <v>2596</v>
      </c>
      <c r="J873" s="0" t="s">
        <v>2723</v>
      </c>
      <c r="K873" s="0" t="s">
        <v>9294</v>
      </c>
      <c r="L873" s="0" t="s">
        <v>2783</v>
      </c>
      <c r="M873" s="0" t="s">
        <v>2726</v>
      </c>
      <c r="N873" s="0" t="n">
        <f aca="false">TRUE()</f>
        <v>1</v>
      </c>
      <c r="O873" s="0" t="s">
        <v>9295</v>
      </c>
      <c r="P873" s="0" t="s">
        <v>2601</v>
      </c>
      <c r="Q873" s="380" t="n">
        <v>39191.1666666667</v>
      </c>
      <c r="R873" s="0" t="n">
        <v>63048706145</v>
      </c>
      <c r="S873" s="0" t="s">
        <v>601</v>
      </c>
      <c r="T873" s="0" t="s">
        <v>2602</v>
      </c>
      <c r="U873" s="0" t="s">
        <v>2693</v>
      </c>
      <c r="V873" s="0" t="n">
        <v>49130625974</v>
      </c>
      <c r="W873" s="0" t="s">
        <v>5185</v>
      </c>
      <c r="X873" s="0" t="n">
        <v>5</v>
      </c>
      <c r="Y873" s="0" t="n">
        <f aca="false">FALSE()</f>
        <v>0</v>
      </c>
      <c r="Z873" s="0" t="n">
        <f aca="false">TRUE()</f>
        <v>1</v>
      </c>
      <c r="AA873" s="0" t="n">
        <f aca="false">TRUE()</f>
        <v>1</v>
      </c>
      <c r="AB873" s="0" t="n">
        <f aca="false">TRUE()</f>
        <v>1</v>
      </c>
      <c r="AC873" s="0" t="n">
        <v>1</v>
      </c>
      <c r="AD873" s="0" t="s">
        <v>7337</v>
      </c>
      <c r="AE873" s="0" t="n">
        <f aca="false">TRUE()</f>
        <v>1</v>
      </c>
      <c r="AF873" s="0" t="s">
        <v>9296</v>
      </c>
      <c r="AG873" s="0" t="n">
        <v>1</v>
      </c>
      <c r="AH873" s="0" t="s">
        <v>9297</v>
      </c>
      <c r="AI873" s="0" t="s">
        <v>9298</v>
      </c>
      <c r="AJ873" s="0" t="n">
        <v>0</v>
      </c>
      <c r="AK873" s="0" t="s">
        <v>2118</v>
      </c>
      <c r="AL873" s="0" t="n">
        <f aca="false">TRUE()</f>
        <v>1</v>
      </c>
      <c r="AM873" s="0" t="n">
        <f aca="false">FALSE()</f>
        <v>0</v>
      </c>
      <c r="AN873" s="0" t="n">
        <f aca="false">TRUE()</f>
        <v>1</v>
      </c>
      <c r="AO873" s="0" t="n">
        <f aca="false">FALSE()</f>
        <v>0</v>
      </c>
      <c r="AP873" s="0" t="n">
        <f aca="false">TRUE()</f>
        <v>1</v>
      </c>
      <c r="AQ873" s="380" t="n">
        <v>43166.8986111111</v>
      </c>
      <c r="AR873" s="380" t="n">
        <v>39043.125</v>
      </c>
      <c r="AS873" s="0" t="s">
        <v>9299</v>
      </c>
      <c r="AT873" s="0" t="s">
        <v>2723</v>
      </c>
      <c r="AU873" s="0" t="s">
        <v>9294</v>
      </c>
    </row>
    <row r="874" customFormat="false" ht="15" hidden="true" customHeight="false" outlineLevel="0" collapsed="false">
      <c r="A874" s="0" t="s">
        <v>9300</v>
      </c>
      <c r="B874" s="0" t="s">
        <v>9301</v>
      </c>
      <c r="C874" s="0" t="s">
        <v>9302</v>
      </c>
      <c r="D874" s="0" t="s">
        <v>2297</v>
      </c>
      <c r="E874" s="0" t="s">
        <v>9300</v>
      </c>
      <c r="F874" s="0" t="n">
        <v>1</v>
      </c>
      <c r="G874" s="0" t="s">
        <v>2298</v>
      </c>
      <c r="H874" s="0" t="s">
        <v>2170</v>
      </c>
      <c r="I874" s="0" t="s">
        <v>2170</v>
      </c>
      <c r="J874" s="0" t="s">
        <v>2170</v>
      </c>
      <c r="K874" s="0" t="s">
        <v>2170</v>
      </c>
      <c r="L874" s="0" t="s">
        <v>2170</v>
      </c>
      <c r="M874" s="0" t="s">
        <v>2170</v>
      </c>
      <c r="N874" s="0" t="n">
        <f aca="false">FALSE()</f>
        <v>0</v>
      </c>
      <c r="O874" s="0" t="s">
        <v>9303</v>
      </c>
      <c r="P874" s="0" t="s">
        <v>2300</v>
      </c>
      <c r="Q874" s="380" t="n">
        <v>33512.1666666667</v>
      </c>
      <c r="R874" s="0" t="n">
        <v>70488102</v>
      </c>
      <c r="S874" s="0" t="s">
        <v>2301</v>
      </c>
      <c r="T874" s="0" t="s">
        <v>2302</v>
      </c>
      <c r="U874" s="0" t="s">
        <v>2115</v>
      </c>
      <c r="V874" s="0" t="n">
        <v>200000000</v>
      </c>
      <c r="W874" s="0" t="s">
        <v>2366</v>
      </c>
      <c r="X874" s="0" t="n">
        <v>4</v>
      </c>
      <c r="Y874" s="0" t="n">
        <f aca="false">FALSE()</f>
        <v>0</v>
      </c>
      <c r="Z874" s="0" t="n">
        <f aca="false">FALSE()</f>
        <v>0</v>
      </c>
      <c r="AA874" s="0" t="n">
        <f aca="false">FALSE()</f>
        <v>0</v>
      </c>
      <c r="AB874" s="0" t="n">
        <f aca="false">TRUE()</f>
        <v>1</v>
      </c>
      <c r="AC874" s="0" t="n">
        <v>1</v>
      </c>
      <c r="AD874" s="0" t="s">
        <v>2129</v>
      </c>
      <c r="AE874" s="0" t="n">
        <f aca="false">TRUE()</f>
        <v>1</v>
      </c>
      <c r="AF874" s="0" t="s">
        <v>9304</v>
      </c>
      <c r="AG874" s="0" t="n">
        <v>2</v>
      </c>
      <c r="AH874" s="0" t="s">
        <v>9305</v>
      </c>
      <c r="AI874" s="0" t="s">
        <v>9306</v>
      </c>
      <c r="AJ874" s="0" t="n">
        <v>0</v>
      </c>
      <c r="AK874" s="0" t="s">
        <v>2118</v>
      </c>
      <c r="AL874" s="0" t="n">
        <f aca="false">FALSE()</f>
        <v>0</v>
      </c>
      <c r="AM874" s="0" t="n">
        <f aca="false">TRUE()</f>
        <v>1</v>
      </c>
      <c r="AN874" s="0" t="n">
        <f aca="false">FALSE()</f>
        <v>0</v>
      </c>
      <c r="AO874" s="0" t="n">
        <f aca="false">FALSE()</f>
        <v>0</v>
      </c>
      <c r="AP874" s="0" t="n">
        <f aca="false">FALSE()</f>
        <v>0</v>
      </c>
      <c r="AQ874" s="380" t="n">
        <v>43559.6875</v>
      </c>
      <c r="AR874" s="380" t="n">
        <v>32687.1666666667</v>
      </c>
      <c r="AS874" s="0" t="s">
        <v>9307</v>
      </c>
      <c r="AT874" s="0" t="s">
        <v>2170</v>
      </c>
      <c r="AU874" s="0" t="s">
        <v>2170</v>
      </c>
    </row>
    <row r="875" customFormat="false" ht="15" hidden="true" customHeight="false" outlineLevel="0" collapsed="false">
      <c r="A875" s="0" t="s">
        <v>9308</v>
      </c>
      <c r="B875" s="0" t="s">
        <v>9309</v>
      </c>
      <c r="C875" s="0" t="s">
        <v>9310</v>
      </c>
      <c r="D875" s="0" t="s">
        <v>2297</v>
      </c>
      <c r="E875" s="0" t="s">
        <v>9308</v>
      </c>
      <c r="F875" s="0" t="n">
        <v>1</v>
      </c>
      <c r="G875" s="0" t="s">
        <v>2298</v>
      </c>
      <c r="H875" s="0" t="s">
        <v>2170</v>
      </c>
      <c r="I875" s="0" t="s">
        <v>2170</v>
      </c>
      <c r="J875" s="0" t="s">
        <v>2170</v>
      </c>
      <c r="K875" s="0" t="s">
        <v>2170</v>
      </c>
      <c r="L875" s="0" t="s">
        <v>2170</v>
      </c>
      <c r="M875" s="0" t="s">
        <v>2170</v>
      </c>
      <c r="N875" s="0" t="n">
        <f aca="false">FALSE()</f>
        <v>0</v>
      </c>
      <c r="O875" s="0" t="s">
        <v>9311</v>
      </c>
      <c r="P875" s="0" t="s">
        <v>2300</v>
      </c>
      <c r="Q875" s="380" t="n">
        <v>25569.125</v>
      </c>
      <c r="R875" s="0" t="n">
        <v>0</v>
      </c>
      <c r="S875" s="0" t="s">
        <v>2667</v>
      </c>
      <c r="U875" s="0" t="s">
        <v>610</v>
      </c>
      <c r="V875" s="0" t="n">
        <v>0</v>
      </c>
      <c r="W875" s="0" t="s">
        <v>2409</v>
      </c>
      <c r="X875" s="0" t="n">
        <v>4</v>
      </c>
      <c r="Y875" s="0" t="n">
        <f aca="false">FALSE()</f>
        <v>0</v>
      </c>
      <c r="Z875" s="0" t="n">
        <f aca="false">FALSE()</f>
        <v>0</v>
      </c>
      <c r="AA875" s="0" t="n">
        <f aca="false">FALSE()</f>
        <v>0</v>
      </c>
      <c r="AB875" s="0" t="n">
        <f aca="false">TRUE()</f>
        <v>1</v>
      </c>
      <c r="AC875" s="0" t="n">
        <v>1</v>
      </c>
      <c r="AD875" s="0" t="s">
        <v>2129</v>
      </c>
      <c r="AE875" s="0" t="n">
        <f aca="false">TRUE()</f>
        <v>1</v>
      </c>
      <c r="AF875" s="0" t="s">
        <v>9312</v>
      </c>
      <c r="AG875" s="0" t="n">
        <v>2</v>
      </c>
      <c r="AH875" s="0" t="s">
        <v>9313</v>
      </c>
      <c r="AI875" s="0" t="s">
        <v>9314</v>
      </c>
      <c r="AJ875" s="0" t="n">
        <v>0</v>
      </c>
      <c r="AK875" s="0" t="s">
        <v>2118</v>
      </c>
      <c r="AL875" s="0" t="n">
        <f aca="false">FALSE()</f>
        <v>0</v>
      </c>
      <c r="AM875" s="0" t="n">
        <f aca="false">TRUE()</f>
        <v>1</v>
      </c>
      <c r="AN875" s="0" t="n">
        <f aca="false">FALSE()</f>
        <v>0</v>
      </c>
      <c r="AO875" s="0" t="n">
        <f aca="false">FALSE()</f>
        <v>0</v>
      </c>
      <c r="AP875" s="0" t="n">
        <f aca="false">FALSE()</f>
        <v>0</v>
      </c>
      <c r="AQ875" s="380" t="n">
        <v>44760.6590277778</v>
      </c>
      <c r="AR875" s="380" t="n">
        <v>44760.4166666667</v>
      </c>
      <c r="AS875" s="0" t="s">
        <v>9315</v>
      </c>
      <c r="AT875" s="0" t="s">
        <v>2170</v>
      </c>
      <c r="AU875" s="0" t="s">
        <v>2170</v>
      </c>
    </row>
    <row r="876" customFormat="false" ht="15" hidden="true" customHeight="false" outlineLevel="0" collapsed="false">
      <c r="A876" s="0" t="s">
        <v>9316</v>
      </c>
      <c r="B876" s="0" t="s">
        <v>9317</v>
      </c>
      <c r="C876" s="0" t="s">
        <v>9318</v>
      </c>
      <c r="D876" s="0" t="s">
        <v>2297</v>
      </c>
      <c r="E876" s="0" t="s">
        <v>9316</v>
      </c>
      <c r="F876" s="0" t="n">
        <v>1</v>
      </c>
      <c r="G876" s="0" t="s">
        <v>2298</v>
      </c>
      <c r="H876" s="0" t="s">
        <v>2170</v>
      </c>
      <c r="I876" s="0" t="s">
        <v>2170</v>
      </c>
      <c r="J876" s="0" t="s">
        <v>2170</v>
      </c>
      <c r="K876" s="0" t="s">
        <v>2170</v>
      </c>
      <c r="L876" s="0" t="s">
        <v>2170</v>
      </c>
      <c r="M876" s="0" t="s">
        <v>2170</v>
      </c>
      <c r="N876" s="0" t="n">
        <f aca="false">FALSE()</f>
        <v>0</v>
      </c>
      <c r="O876" s="0" t="s">
        <v>9319</v>
      </c>
      <c r="P876" s="0" t="s">
        <v>2300</v>
      </c>
      <c r="Q876" s="380" t="n">
        <v>25569.125</v>
      </c>
      <c r="R876" s="0" t="n">
        <v>190761498</v>
      </c>
      <c r="S876" s="0" t="s">
        <v>2301</v>
      </c>
      <c r="T876" s="0" t="s">
        <v>2302</v>
      </c>
      <c r="U876" s="0" t="s">
        <v>2451</v>
      </c>
      <c r="V876" s="0" t="n">
        <v>250000000</v>
      </c>
      <c r="W876" s="0" t="s">
        <v>9320</v>
      </c>
      <c r="X876" s="0" t="n">
        <v>4</v>
      </c>
      <c r="Y876" s="0" t="n">
        <f aca="false">FALSE()</f>
        <v>0</v>
      </c>
      <c r="Z876" s="0" t="n">
        <f aca="false">FALSE()</f>
        <v>0</v>
      </c>
      <c r="AA876" s="0" t="n">
        <f aca="false">FALSE()</f>
        <v>0</v>
      </c>
      <c r="AB876" s="0" t="n">
        <f aca="false">TRUE()</f>
        <v>1</v>
      </c>
      <c r="AC876" s="0" t="n">
        <v>8</v>
      </c>
      <c r="AD876" s="0" t="s">
        <v>2129</v>
      </c>
      <c r="AE876" s="0" t="n">
        <f aca="false">TRUE()</f>
        <v>1</v>
      </c>
      <c r="AF876" s="0" t="s">
        <v>9321</v>
      </c>
      <c r="AG876" s="0" t="n">
        <v>2</v>
      </c>
      <c r="AH876" s="0" t="s">
        <v>9322</v>
      </c>
      <c r="AI876" s="0" t="s">
        <v>9323</v>
      </c>
      <c r="AJ876" s="0" t="n">
        <v>0</v>
      </c>
      <c r="AK876" s="0" t="s">
        <v>2118</v>
      </c>
      <c r="AL876" s="0" t="n">
        <f aca="false">FALSE()</f>
        <v>0</v>
      </c>
      <c r="AM876" s="0" t="n">
        <f aca="false">TRUE()</f>
        <v>1</v>
      </c>
      <c r="AN876" s="0" t="n">
        <f aca="false">FALSE()</f>
        <v>0</v>
      </c>
      <c r="AO876" s="0" t="n">
        <f aca="false">FALSE()</f>
        <v>0</v>
      </c>
      <c r="AP876" s="0" t="n">
        <f aca="false">FALSE()</f>
        <v>0</v>
      </c>
      <c r="AQ876" s="380" t="n">
        <v>43123.7298611111</v>
      </c>
      <c r="AR876" s="380" t="n">
        <v>33060.1666666667</v>
      </c>
      <c r="AS876" s="0" t="s">
        <v>9324</v>
      </c>
      <c r="AT876" s="0" t="s">
        <v>2170</v>
      </c>
      <c r="AU876" s="0" t="s">
        <v>2170</v>
      </c>
    </row>
    <row r="877" customFormat="false" ht="15" hidden="true" customHeight="false" outlineLevel="0" collapsed="false">
      <c r="A877" s="0" t="s">
        <v>9325</v>
      </c>
      <c r="B877" s="0" t="s">
        <v>9326</v>
      </c>
      <c r="C877" s="0" t="s">
        <v>9327</v>
      </c>
      <c r="D877" s="0" t="s">
        <v>2297</v>
      </c>
      <c r="E877" s="0" t="s">
        <v>9325</v>
      </c>
      <c r="F877" s="0" t="n">
        <v>1</v>
      </c>
      <c r="G877" s="0" t="s">
        <v>2298</v>
      </c>
      <c r="H877" s="0" t="s">
        <v>2170</v>
      </c>
      <c r="I877" s="0" t="s">
        <v>2170</v>
      </c>
      <c r="J877" s="0" t="s">
        <v>2170</v>
      </c>
      <c r="K877" s="0" t="s">
        <v>2170</v>
      </c>
      <c r="L877" s="0" t="s">
        <v>2170</v>
      </c>
      <c r="M877" s="0" t="s">
        <v>2170</v>
      </c>
      <c r="N877" s="0" t="n">
        <f aca="false">FALSE()</f>
        <v>0</v>
      </c>
      <c r="O877" s="0" t="s">
        <v>9328</v>
      </c>
      <c r="P877" s="0" t="s">
        <v>2300</v>
      </c>
      <c r="Q877" s="380" t="n">
        <v>30498.1666666667</v>
      </c>
      <c r="R877" s="0" t="n">
        <v>128616166</v>
      </c>
      <c r="S877" s="0" t="s">
        <v>2301</v>
      </c>
      <c r="T877" s="0" t="s">
        <v>2302</v>
      </c>
      <c r="U877" s="0" t="s">
        <v>2365</v>
      </c>
      <c r="V877" s="0" t="n">
        <v>253125000</v>
      </c>
      <c r="W877" s="0" t="s">
        <v>2366</v>
      </c>
      <c r="X877" s="0" t="n">
        <v>4</v>
      </c>
      <c r="Y877" s="0" t="n">
        <f aca="false">FALSE()</f>
        <v>0</v>
      </c>
      <c r="Z877" s="0" t="n">
        <f aca="false">FALSE()</f>
        <v>0</v>
      </c>
      <c r="AA877" s="0" t="n">
        <f aca="false">FALSE()</f>
        <v>0</v>
      </c>
      <c r="AB877" s="0" t="n">
        <f aca="false">TRUE()</f>
        <v>1</v>
      </c>
      <c r="AC877" s="0" t="n">
        <v>1</v>
      </c>
      <c r="AD877" s="0" t="s">
        <v>2129</v>
      </c>
      <c r="AE877" s="0" t="n">
        <f aca="false">TRUE()</f>
        <v>1</v>
      </c>
      <c r="AF877" s="0" t="s">
        <v>9329</v>
      </c>
      <c r="AG877" s="0" t="n">
        <v>2</v>
      </c>
      <c r="AH877" s="0" t="s">
        <v>9330</v>
      </c>
      <c r="AI877" s="0" t="s">
        <v>9331</v>
      </c>
      <c r="AJ877" s="0" t="n">
        <v>0</v>
      </c>
      <c r="AK877" s="0" t="s">
        <v>2118</v>
      </c>
      <c r="AL877" s="0" t="n">
        <f aca="false">FALSE()</f>
        <v>0</v>
      </c>
      <c r="AM877" s="0" t="n">
        <f aca="false">TRUE()</f>
        <v>1</v>
      </c>
      <c r="AN877" s="0" t="n">
        <f aca="false">FALSE()</f>
        <v>0</v>
      </c>
      <c r="AO877" s="0" t="n">
        <f aca="false">FALSE()</f>
        <v>0</v>
      </c>
      <c r="AP877" s="0" t="n">
        <f aca="false">FALSE()</f>
        <v>0</v>
      </c>
      <c r="AQ877" s="380" t="n">
        <v>43496.7291666667</v>
      </c>
      <c r="AR877" s="380" t="n">
        <v>32687.1666666667</v>
      </c>
      <c r="AS877" s="0" t="s">
        <v>9332</v>
      </c>
      <c r="AT877" s="0" t="s">
        <v>2170</v>
      </c>
      <c r="AU877" s="0" t="s">
        <v>2170</v>
      </c>
    </row>
    <row r="878" customFormat="false" ht="15" hidden="true" customHeight="false" outlineLevel="0" collapsed="false">
      <c r="A878" s="0" t="s">
        <v>9333</v>
      </c>
      <c r="B878" s="0" t="s">
        <v>9334</v>
      </c>
      <c r="C878" s="0" t="s">
        <v>9335</v>
      </c>
      <c r="D878" s="0" t="s">
        <v>2297</v>
      </c>
      <c r="E878" s="0" t="s">
        <v>9333</v>
      </c>
      <c r="F878" s="0" t="n">
        <v>1</v>
      </c>
      <c r="G878" s="0" t="s">
        <v>2298</v>
      </c>
      <c r="H878" s="0" t="s">
        <v>2170</v>
      </c>
      <c r="I878" s="0" t="s">
        <v>2170</v>
      </c>
      <c r="J878" s="0" t="s">
        <v>2170</v>
      </c>
      <c r="K878" s="0" t="s">
        <v>2170</v>
      </c>
      <c r="L878" s="0" t="s">
        <v>2170</v>
      </c>
      <c r="M878" s="0" t="s">
        <v>2170</v>
      </c>
      <c r="N878" s="0" t="n">
        <f aca="false">FALSE()</f>
        <v>0</v>
      </c>
      <c r="O878" s="0" t="s">
        <v>9336</v>
      </c>
      <c r="P878" s="0" t="s">
        <v>2300</v>
      </c>
      <c r="Q878" s="380" t="n">
        <v>25569.125</v>
      </c>
      <c r="R878" s="0" t="n">
        <v>23564000</v>
      </c>
      <c r="S878" s="0" t="s">
        <v>2301</v>
      </c>
      <c r="T878" s="0" t="s">
        <v>2302</v>
      </c>
      <c r="U878" s="0" t="s">
        <v>2116</v>
      </c>
      <c r="V878" s="0" t="n">
        <v>3000000000</v>
      </c>
      <c r="W878" s="0" t="s">
        <v>2321</v>
      </c>
      <c r="X878" s="0" t="n">
        <v>1</v>
      </c>
      <c r="Y878" s="0" t="n">
        <f aca="false">FALSE()</f>
        <v>0</v>
      </c>
      <c r="Z878" s="0" t="n">
        <f aca="false">FALSE()</f>
        <v>0</v>
      </c>
      <c r="AA878" s="0" t="n">
        <f aca="false">FALSE()</f>
        <v>0</v>
      </c>
      <c r="AB878" s="0" t="n">
        <f aca="false">FALSE()</f>
        <v>0</v>
      </c>
      <c r="AC878" s="0" t="n">
        <v>1</v>
      </c>
      <c r="AD878" s="0" t="s">
        <v>2129</v>
      </c>
      <c r="AE878" s="0" t="n">
        <f aca="false">TRUE()</f>
        <v>1</v>
      </c>
      <c r="AF878" s="0" t="s">
        <v>9337</v>
      </c>
      <c r="AG878" s="0" t="n">
        <v>2</v>
      </c>
      <c r="AH878" s="0" t="s">
        <v>9338</v>
      </c>
      <c r="AI878" s="0" t="s">
        <v>9339</v>
      </c>
      <c r="AJ878" s="0" t="n">
        <v>0</v>
      </c>
      <c r="AK878" s="0" t="s">
        <v>2118</v>
      </c>
      <c r="AL878" s="0" t="n">
        <f aca="false">FALSE()</f>
        <v>0</v>
      </c>
      <c r="AM878" s="0" t="n">
        <f aca="false">TRUE()</f>
        <v>1</v>
      </c>
      <c r="AN878" s="0" t="n">
        <f aca="false">FALSE()</f>
        <v>0</v>
      </c>
      <c r="AO878" s="0" t="n">
        <f aca="false">FALSE()</f>
        <v>0</v>
      </c>
      <c r="AP878" s="0" t="n">
        <f aca="false">TRUE()</f>
        <v>1</v>
      </c>
      <c r="AQ878" s="380" t="n">
        <v>45859.125</v>
      </c>
      <c r="AR878" s="380" t="n">
        <v>45859.125</v>
      </c>
      <c r="AS878" s="0" t="s">
        <v>9340</v>
      </c>
      <c r="AT878" s="0" t="s">
        <v>2170</v>
      </c>
      <c r="AU878" s="0" t="s">
        <v>2170</v>
      </c>
    </row>
    <row r="879" customFormat="false" ht="15" hidden="true" customHeight="false" outlineLevel="0" collapsed="false">
      <c r="A879" s="0" t="s">
        <v>9341</v>
      </c>
      <c r="B879" s="0" t="s">
        <v>9342</v>
      </c>
      <c r="C879" s="0" t="s">
        <v>9343</v>
      </c>
      <c r="D879" s="0" t="s">
        <v>2525</v>
      </c>
      <c r="E879" s="0" t="s">
        <v>9341</v>
      </c>
      <c r="F879" s="0" t="n">
        <v>1</v>
      </c>
      <c r="G879" s="0" t="s">
        <v>2526</v>
      </c>
      <c r="H879" s="0" t="s">
        <v>2170</v>
      </c>
      <c r="I879" s="0" t="s">
        <v>2170</v>
      </c>
      <c r="J879" s="0" t="s">
        <v>2170</v>
      </c>
      <c r="K879" s="0" t="s">
        <v>2170</v>
      </c>
      <c r="L879" s="0" t="s">
        <v>2170</v>
      </c>
      <c r="M879" s="0" t="s">
        <v>2170</v>
      </c>
      <c r="N879" s="0" t="n">
        <f aca="false">FALSE()</f>
        <v>0</v>
      </c>
      <c r="O879" s="0" t="s">
        <v>9344</v>
      </c>
      <c r="P879" s="0" t="s">
        <v>2300</v>
      </c>
      <c r="Q879" s="380" t="n">
        <v>25569.125</v>
      </c>
      <c r="R879" s="0" t="n">
        <v>116383500</v>
      </c>
      <c r="S879" s="0" t="s">
        <v>2528</v>
      </c>
      <c r="T879" s="0" t="s">
        <v>2529</v>
      </c>
      <c r="U879" s="0" t="s">
        <v>2365</v>
      </c>
      <c r="V879" s="0" t="n">
        <v>0</v>
      </c>
      <c r="W879" s="0" t="s">
        <v>2530</v>
      </c>
      <c r="X879" s="0" t="n">
        <v>4</v>
      </c>
      <c r="Y879" s="0" t="n">
        <f aca="false">FALSE()</f>
        <v>0</v>
      </c>
      <c r="Z879" s="0" t="n">
        <f aca="false">FALSE()</f>
        <v>0</v>
      </c>
      <c r="AA879" s="0" t="n">
        <f aca="false">FALSE()</f>
        <v>0</v>
      </c>
      <c r="AB879" s="0" t="n">
        <f aca="false">TRUE()</f>
        <v>1</v>
      </c>
      <c r="AC879" s="0" t="n">
        <v>1</v>
      </c>
      <c r="AD879" s="0" t="s">
        <v>2083</v>
      </c>
      <c r="AE879" s="0" t="n">
        <f aca="false">TRUE()</f>
        <v>1</v>
      </c>
      <c r="AF879" s="0" t="s">
        <v>9345</v>
      </c>
      <c r="AG879" s="0" t="n">
        <v>2</v>
      </c>
      <c r="AH879" s="0" t="s">
        <v>9346</v>
      </c>
      <c r="AI879" s="0" t="s">
        <v>9347</v>
      </c>
      <c r="AJ879" s="0" t="n">
        <v>0</v>
      </c>
      <c r="AK879" s="0" t="s">
        <v>3378</v>
      </c>
      <c r="AL879" s="0" t="n">
        <f aca="false">FALSE()</f>
        <v>0</v>
      </c>
      <c r="AM879" s="0" t="n">
        <f aca="false">FALSE()</f>
        <v>0</v>
      </c>
      <c r="AN879" s="0" t="n">
        <f aca="false">FALSE()</f>
        <v>0</v>
      </c>
      <c r="AO879" s="0" t="n">
        <f aca="false">FALSE()</f>
        <v>0</v>
      </c>
      <c r="AP879" s="0" t="n">
        <f aca="false">TRUE()</f>
        <v>1</v>
      </c>
      <c r="AQ879" s="380" t="n">
        <v>44965.3333333333</v>
      </c>
      <c r="AR879" s="380" t="n">
        <v>44965.4166666667</v>
      </c>
      <c r="AS879" s="0" t="s">
        <v>9348</v>
      </c>
      <c r="AT879" s="0" t="s">
        <v>2170</v>
      </c>
      <c r="AU879" s="0" t="s">
        <v>2170</v>
      </c>
    </row>
    <row r="880" customFormat="false" ht="15" hidden="true" customHeight="false" outlineLevel="0" collapsed="false">
      <c r="A880" s="0" t="s">
        <v>9349</v>
      </c>
      <c r="B880" s="0" t="s">
        <v>9350</v>
      </c>
      <c r="C880" s="0" t="s">
        <v>9351</v>
      </c>
      <c r="D880" s="0" t="s">
        <v>2297</v>
      </c>
      <c r="E880" s="0" t="s">
        <v>9349</v>
      </c>
      <c r="F880" s="0" t="n">
        <v>1</v>
      </c>
      <c r="G880" s="0" t="s">
        <v>2298</v>
      </c>
      <c r="H880" s="0" t="s">
        <v>2170</v>
      </c>
      <c r="I880" s="0" t="s">
        <v>2170</v>
      </c>
      <c r="J880" s="0" t="s">
        <v>2170</v>
      </c>
      <c r="K880" s="0" t="s">
        <v>2170</v>
      </c>
      <c r="L880" s="0" t="s">
        <v>2170</v>
      </c>
      <c r="M880" s="0" t="s">
        <v>2170</v>
      </c>
      <c r="N880" s="0" t="n">
        <f aca="false">FALSE()</f>
        <v>0</v>
      </c>
      <c r="O880" s="0" t="s">
        <v>9352</v>
      </c>
      <c r="P880" s="0" t="s">
        <v>2300</v>
      </c>
      <c r="Q880" s="380" t="n">
        <v>25569.125</v>
      </c>
      <c r="R880" s="0" t="n">
        <v>160240257</v>
      </c>
      <c r="S880" s="0" t="s">
        <v>2301</v>
      </c>
      <c r="T880" s="0" t="s">
        <v>2302</v>
      </c>
      <c r="U880" s="0" t="s">
        <v>2684</v>
      </c>
      <c r="V880" s="0" t="n">
        <v>500000000</v>
      </c>
      <c r="W880" s="0" t="s">
        <v>2366</v>
      </c>
      <c r="X880" s="0" t="n">
        <v>4</v>
      </c>
      <c r="Y880" s="0" t="n">
        <f aca="false">FALSE()</f>
        <v>0</v>
      </c>
      <c r="Z880" s="0" t="n">
        <f aca="false">FALSE()</f>
        <v>0</v>
      </c>
      <c r="AA880" s="0" t="n">
        <f aca="false">FALSE()</f>
        <v>0</v>
      </c>
      <c r="AB880" s="0" t="n">
        <f aca="false">FALSE()</f>
        <v>0</v>
      </c>
      <c r="AC880" s="0" t="n">
        <v>1</v>
      </c>
      <c r="AD880" s="0" t="s">
        <v>2129</v>
      </c>
      <c r="AE880" s="0" t="n">
        <f aca="false">TRUE()</f>
        <v>1</v>
      </c>
      <c r="AF880" s="0" t="s">
        <v>9353</v>
      </c>
      <c r="AG880" s="0" t="n">
        <v>2</v>
      </c>
      <c r="AH880" s="0" t="s">
        <v>9354</v>
      </c>
      <c r="AI880" s="0" t="s">
        <v>9355</v>
      </c>
      <c r="AJ880" s="0" t="n">
        <v>0</v>
      </c>
      <c r="AK880" s="0" t="s">
        <v>2118</v>
      </c>
      <c r="AL880" s="0" t="n">
        <f aca="false">FALSE()</f>
        <v>0</v>
      </c>
      <c r="AM880" s="0" t="n">
        <f aca="false">TRUE()</f>
        <v>1</v>
      </c>
      <c r="AN880" s="0" t="n">
        <f aca="false">FALSE()</f>
        <v>0</v>
      </c>
      <c r="AO880" s="0" t="n">
        <f aca="false">FALSE()</f>
        <v>0</v>
      </c>
      <c r="AP880" s="0" t="n">
        <f aca="false">FALSE()</f>
        <v>0</v>
      </c>
      <c r="AQ880" s="380" t="n">
        <v>44188.7291666667</v>
      </c>
      <c r="AR880" s="380" t="n">
        <v>44188.4166666667</v>
      </c>
      <c r="AS880" s="0" t="s">
        <v>9356</v>
      </c>
      <c r="AT880" s="0" t="s">
        <v>2170</v>
      </c>
      <c r="AU880" s="0" t="s">
        <v>2170</v>
      </c>
    </row>
    <row r="881" customFormat="false" ht="15" hidden="true" customHeight="false" outlineLevel="0" collapsed="false">
      <c r="A881" s="0" t="s">
        <v>9357</v>
      </c>
      <c r="B881" s="0" t="s">
        <v>9358</v>
      </c>
      <c r="C881" s="0" t="s">
        <v>9359</v>
      </c>
      <c r="D881" s="0" t="s">
        <v>2297</v>
      </c>
      <c r="E881" s="0" t="s">
        <v>9357</v>
      </c>
      <c r="F881" s="0" t="n">
        <v>1</v>
      </c>
      <c r="G881" s="0" t="s">
        <v>2298</v>
      </c>
      <c r="H881" s="0" t="s">
        <v>2170</v>
      </c>
      <c r="I881" s="0" t="s">
        <v>2170</v>
      </c>
      <c r="J881" s="0" t="s">
        <v>2170</v>
      </c>
      <c r="K881" s="0" t="s">
        <v>2170</v>
      </c>
      <c r="L881" s="0" t="s">
        <v>2170</v>
      </c>
      <c r="M881" s="0" t="s">
        <v>2170</v>
      </c>
      <c r="N881" s="0" t="n">
        <f aca="false">FALSE()</f>
        <v>0</v>
      </c>
      <c r="O881" s="0" t="s">
        <v>9360</v>
      </c>
      <c r="P881" s="0" t="s">
        <v>2300</v>
      </c>
      <c r="Q881" s="380" t="n">
        <v>25569.125</v>
      </c>
      <c r="R881" s="0" t="n">
        <v>46093000</v>
      </c>
      <c r="S881" s="0" t="s">
        <v>2301</v>
      </c>
      <c r="T881" s="0" t="s">
        <v>2302</v>
      </c>
      <c r="U881" s="0" t="s">
        <v>2116</v>
      </c>
      <c r="V881" s="0" t="n">
        <v>150000000</v>
      </c>
      <c r="W881" s="0" t="s">
        <v>2312</v>
      </c>
      <c r="X881" s="0" t="n">
        <v>4</v>
      </c>
      <c r="Y881" s="0" t="n">
        <f aca="false">FALSE()</f>
        <v>0</v>
      </c>
      <c r="Z881" s="0" t="n">
        <f aca="false">FALSE()</f>
        <v>0</v>
      </c>
      <c r="AA881" s="0" t="n">
        <f aca="false">FALSE()</f>
        <v>0</v>
      </c>
      <c r="AB881" s="0" t="n">
        <f aca="false">TRUE()</f>
        <v>1</v>
      </c>
      <c r="AC881" s="0" t="n">
        <v>1</v>
      </c>
      <c r="AD881" s="0" t="s">
        <v>2129</v>
      </c>
      <c r="AE881" s="0" t="n">
        <f aca="false">TRUE()</f>
        <v>1</v>
      </c>
      <c r="AF881" s="0" t="s">
        <v>9361</v>
      </c>
      <c r="AG881" s="0" t="n">
        <v>2</v>
      </c>
      <c r="AH881" s="0" t="s">
        <v>9362</v>
      </c>
      <c r="AI881" s="0" t="s">
        <v>9363</v>
      </c>
      <c r="AJ881" s="0" t="n">
        <v>0</v>
      </c>
      <c r="AK881" s="0" t="s">
        <v>2118</v>
      </c>
      <c r="AL881" s="0" t="n">
        <f aca="false">FALSE()</f>
        <v>0</v>
      </c>
      <c r="AM881" s="0" t="n">
        <f aca="false">TRUE()</f>
        <v>1</v>
      </c>
      <c r="AN881" s="0" t="n">
        <f aca="false">FALSE()</f>
        <v>0</v>
      </c>
      <c r="AO881" s="0" t="n">
        <f aca="false">FALSE()</f>
        <v>0</v>
      </c>
      <c r="AP881" s="0" t="n">
        <f aca="false">FALSE()</f>
        <v>0</v>
      </c>
      <c r="AQ881" s="380" t="n">
        <v>43969.6875</v>
      </c>
      <c r="AR881" s="380" t="n">
        <v>43969.4166666667</v>
      </c>
      <c r="AS881" s="0" t="s">
        <v>9364</v>
      </c>
      <c r="AT881" s="0" t="s">
        <v>2170</v>
      </c>
      <c r="AU881" s="0" t="s">
        <v>2170</v>
      </c>
    </row>
    <row r="882" customFormat="false" ht="15" hidden="true" customHeight="false" outlineLevel="0" collapsed="false">
      <c r="A882" s="0" t="s">
        <v>9365</v>
      </c>
      <c r="B882" s="0" t="s">
        <v>9366</v>
      </c>
      <c r="C882" s="0" t="s">
        <v>9367</v>
      </c>
      <c r="D882" s="0" t="s">
        <v>2297</v>
      </c>
      <c r="E882" s="0" t="s">
        <v>9365</v>
      </c>
      <c r="F882" s="0" t="n">
        <v>1</v>
      </c>
      <c r="G882" s="0" t="s">
        <v>2298</v>
      </c>
      <c r="H882" s="0" t="s">
        <v>2170</v>
      </c>
      <c r="I882" s="0" t="s">
        <v>2170</v>
      </c>
      <c r="J882" s="0" t="s">
        <v>2170</v>
      </c>
      <c r="K882" s="0" t="s">
        <v>2170</v>
      </c>
      <c r="L882" s="0" t="s">
        <v>2170</v>
      </c>
      <c r="M882" s="0" t="s">
        <v>2170</v>
      </c>
      <c r="N882" s="0" t="n">
        <f aca="false">FALSE()</f>
        <v>0</v>
      </c>
      <c r="O882" s="0" t="s">
        <v>9368</v>
      </c>
      <c r="P882" s="0" t="s">
        <v>2300</v>
      </c>
      <c r="Q882" s="380" t="n">
        <v>18524.1666666667</v>
      </c>
      <c r="R882" s="0" t="n">
        <v>176064604</v>
      </c>
      <c r="S882" s="0" t="s">
        <v>2301</v>
      </c>
      <c r="T882" s="0" t="s">
        <v>2302</v>
      </c>
      <c r="U882" s="0" t="s">
        <v>2115</v>
      </c>
      <c r="V882" s="0" t="n">
        <v>480000000</v>
      </c>
      <c r="W882" s="0" t="s">
        <v>2356</v>
      </c>
      <c r="X882" s="0" t="n">
        <v>4</v>
      </c>
      <c r="Y882" s="0" t="n">
        <f aca="false">FALSE()</f>
        <v>0</v>
      </c>
      <c r="Z882" s="0" t="n">
        <f aca="false">FALSE()</f>
        <v>0</v>
      </c>
      <c r="AA882" s="0" t="n">
        <f aca="false">FALSE()</f>
        <v>0</v>
      </c>
      <c r="AB882" s="0" t="n">
        <f aca="false">TRUE()</f>
        <v>1</v>
      </c>
      <c r="AC882" s="0" t="n">
        <v>1</v>
      </c>
      <c r="AD882" s="0" t="s">
        <v>2129</v>
      </c>
      <c r="AE882" s="0" t="n">
        <f aca="false">TRUE()</f>
        <v>1</v>
      </c>
      <c r="AF882" s="0" t="s">
        <v>9369</v>
      </c>
      <c r="AG882" s="0" t="n">
        <v>2</v>
      </c>
      <c r="AH882" s="0" t="s">
        <v>9370</v>
      </c>
      <c r="AI882" s="0" t="s">
        <v>9371</v>
      </c>
      <c r="AJ882" s="0" t="n">
        <v>0</v>
      </c>
      <c r="AK882" s="0" t="s">
        <v>2118</v>
      </c>
      <c r="AL882" s="0" t="n">
        <f aca="false">FALSE()</f>
        <v>0</v>
      </c>
      <c r="AM882" s="0" t="n">
        <f aca="false">TRUE()</f>
        <v>1</v>
      </c>
      <c r="AN882" s="0" t="n">
        <f aca="false">FALSE()</f>
        <v>0</v>
      </c>
      <c r="AO882" s="0" t="n">
        <f aca="false">FALSE()</f>
        <v>0</v>
      </c>
      <c r="AP882" s="0" t="n">
        <f aca="false">FALSE()</f>
        <v>0</v>
      </c>
      <c r="AQ882" s="380" t="n">
        <v>43123.5006944444</v>
      </c>
      <c r="AR882" s="380" t="n">
        <v>32398.1666666667</v>
      </c>
      <c r="AS882" s="0" t="s">
        <v>9372</v>
      </c>
      <c r="AT882" s="0" t="s">
        <v>2170</v>
      </c>
      <c r="AU882" s="0" t="s">
        <v>2170</v>
      </c>
    </row>
    <row r="883" customFormat="false" ht="15" hidden="true" customHeight="false" outlineLevel="0" collapsed="false">
      <c r="A883" s="0" t="s">
        <v>9373</v>
      </c>
      <c r="B883" s="0" t="s">
        <v>9374</v>
      </c>
      <c r="C883" s="0" t="s">
        <v>9375</v>
      </c>
      <c r="D883" s="0" t="s">
        <v>2297</v>
      </c>
      <c r="E883" s="0" t="s">
        <v>9373</v>
      </c>
      <c r="F883" s="0" t="n">
        <v>1</v>
      </c>
      <c r="G883" s="0" t="s">
        <v>2298</v>
      </c>
      <c r="H883" s="0" t="s">
        <v>2170</v>
      </c>
      <c r="I883" s="0" t="s">
        <v>2170</v>
      </c>
      <c r="J883" s="0" t="s">
        <v>2170</v>
      </c>
      <c r="K883" s="0" t="s">
        <v>2170</v>
      </c>
      <c r="L883" s="0" t="s">
        <v>2170</v>
      </c>
      <c r="M883" s="0" t="s">
        <v>2170</v>
      </c>
      <c r="N883" s="0" t="n">
        <f aca="false">FALSE()</f>
        <v>0</v>
      </c>
      <c r="O883" s="0" t="s">
        <v>9376</v>
      </c>
      <c r="P883" s="0" t="s">
        <v>2300</v>
      </c>
      <c r="Q883" s="380" t="n">
        <v>25569.125</v>
      </c>
      <c r="R883" s="0" t="n">
        <v>143212499</v>
      </c>
      <c r="S883" s="0" t="s">
        <v>2301</v>
      </c>
      <c r="T883" s="0" t="s">
        <v>2302</v>
      </c>
      <c r="U883" s="0" t="s">
        <v>2365</v>
      </c>
      <c r="V883" s="0" t="n">
        <v>0</v>
      </c>
      <c r="W883" s="0" t="s">
        <v>2356</v>
      </c>
      <c r="X883" s="0" t="n">
        <v>4</v>
      </c>
      <c r="Y883" s="0" t="n">
        <f aca="false">FALSE()</f>
        <v>0</v>
      </c>
      <c r="Z883" s="0" t="n">
        <f aca="false">FALSE()</f>
        <v>0</v>
      </c>
      <c r="AA883" s="0" t="n">
        <f aca="false">FALSE()</f>
        <v>0</v>
      </c>
      <c r="AB883" s="0" t="n">
        <f aca="false">TRUE()</f>
        <v>1</v>
      </c>
      <c r="AC883" s="0" t="n">
        <v>1</v>
      </c>
      <c r="AD883" s="0" t="s">
        <v>2129</v>
      </c>
      <c r="AE883" s="0" t="n">
        <f aca="false">TRUE()</f>
        <v>1</v>
      </c>
      <c r="AF883" s="0" t="s">
        <v>9377</v>
      </c>
      <c r="AG883" s="0" t="n">
        <v>2</v>
      </c>
      <c r="AH883" s="0" t="s">
        <v>9378</v>
      </c>
      <c r="AI883" s="0" t="s">
        <v>9379</v>
      </c>
      <c r="AJ883" s="0" t="n">
        <v>0</v>
      </c>
      <c r="AK883" s="0" t="s">
        <v>2118</v>
      </c>
      <c r="AL883" s="0" t="n">
        <f aca="false">FALSE()</f>
        <v>0</v>
      </c>
      <c r="AM883" s="0" t="n">
        <f aca="false">TRUE()</f>
        <v>1</v>
      </c>
      <c r="AN883" s="0" t="n">
        <f aca="false">FALSE()</f>
        <v>0</v>
      </c>
      <c r="AO883" s="0" t="n">
        <f aca="false">FALSE()</f>
        <v>0</v>
      </c>
      <c r="AP883" s="0" t="n">
        <f aca="false">FALSE()</f>
        <v>0</v>
      </c>
      <c r="AQ883" s="380" t="n">
        <v>43123.7291666667</v>
      </c>
      <c r="AR883" s="380" t="n">
        <v>32398.1666666667</v>
      </c>
      <c r="AS883" s="0" t="s">
        <v>9380</v>
      </c>
      <c r="AT883" s="0" t="s">
        <v>2170</v>
      </c>
      <c r="AU883" s="0" t="s">
        <v>2170</v>
      </c>
    </row>
    <row r="884" customFormat="false" ht="15" hidden="true" customHeight="false" outlineLevel="0" collapsed="false">
      <c r="A884" s="0" t="s">
        <v>9381</v>
      </c>
      <c r="B884" s="0" t="s">
        <v>9382</v>
      </c>
      <c r="C884" s="0" t="s">
        <v>49</v>
      </c>
      <c r="D884" s="0" t="s">
        <v>2297</v>
      </c>
      <c r="E884" s="0" t="s">
        <v>9381</v>
      </c>
      <c r="F884" s="0" t="n">
        <v>1</v>
      </c>
      <c r="G884" s="0" t="s">
        <v>2298</v>
      </c>
      <c r="H884" s="0" t="s">
        <v>2170</v>
      </c>
      <c r="I884" s="0" t="s">
        <v>2170</v>
      </c>
      <c r="J884" s="0" t="s">
        <v>2170</v>
      </c>
      <c r="K884" s="0" t="s">
        <v>2170</v>
      </c>
      <c r="L884" s="0" t="s">
        <v>2170</v>
      </c>
      <c r="M884" s="0" t="s">
        <v>2170</v>
      </c>
      <c r="N884" s="0" t="n">
        <f aca="false">FALSE()</f>
        <v>0</v>
      </c>
      <c r="O884" s="0" t="s">
        <v>9383</v>
      </c>
      <c r="P884" s="0" t="s">
        <v>2300</v>
      </c>
      <c r="Q884" s="380" t="n">
        <v>36474.125</v>
      </c>
      <c r="R884" s="0" t="n">
        <v>145296350</v>
      </c>
      <c r="S884" s="0" t="s">
        <v>2301</v>
      </c>
      <c r="T884" s="0" t="s">
        <v>2302</v>
      </c>
      <c r="U884" s="0" t="s">
        <v>2365</v>
      </c>
      <c r="V884" s="0" t="n">
        <v>0</v>
      </c>
      <c r="W884" s="0" t="s">
        <v>2321</v>
      </c>
      <c r="X884" s="0" t="n">
        <v>4</v>
      </c>
      <c r="Y884" s="0" t="n">
        <f aca="false">FALSE()</f>
        <v>0</v>
      </c>
      <c r="Z884" s="0" t="n">
        <f aca="false">FALSE()</f>
        <v>0</v>
      </c>
      <c r="AA884" s="0" t="n">
        <f aca="false">FALSE()</f>
        <v>0</v>
      </c>
      <c r="AB884" s="0" t="n">
        <f aca="false">TRUE()</f>
        <v>1</v>
      </c>
      <c r="AC884" s="0" t="n">
        <v>1</v>
      </c>
      <c r="AD884" s="0" t="s">
        <v>2129</v>
      </c>
      <c r="AE884" s="0" t="n">
        <f aca="false">TRUE()</f>
        <v>1</v>
      </c>
      <c r="AF884" s="0" t="s">
        <v>9384</v>
      </c>
      <c r="AG884" s="0" t="n">
        <v>2</v>
      </c>
      <c r="AH884" s="0" t="s">
        <v>9385</v>
      </c>
      <c r="AI884" s="0" t="s">
        <v>9386</v>
      </c>
      <c r="AJ884" s="0" t="n">
        <v>0</v>
      </c>
      <c r="AK884" s="0" t="s">
        <v>2118</v>
      </c>
      <c r="AL884" s="0" t="n">
        <f aca="false">FALSE()</f>
        <v>0</v>
      </c>
      <c r="AM884" s="0" t="n">
        <f aca="false">TRUE()</f>
        <v>1</v>
      </c>
      <c r="AN884" s="0" t="n">
        <f aca="false">FALSE()</f>
        <v>0</v>
      </c>
      <c r="AO884" s="0" t="n">
        <f aca="false">FALSE()</f>
        <v>0</v>
      </c>
      <c r="AP884" s="0" t="n">
        <f aca="false">FALSE()</f>
        <v>0</v>
      </c>
      <c r="AQ884" s="380" t="n">
        <v>43123.7284722222</v>
      </c>
      <c r="AR884" s="380" t="n">
        <v>38553.1666666667</v>
      </c>
      <c r="AS884" s="0" t="s">
        <v>9387</v>
      </c>
      <c r="AT884" s="0" t="s">
        <v>2170</v>
      </c>
      <c r="AU884" s="0" t="s">
        <v>2170</v>
      </c>
    </row>
    <row r="885" customFormat="false" ht="15" hidden="true" customHeight="false" outlineLevel="0" collapsed="false">
      <c r="A885" s="0" t="s">
        <v>1330</v>
      </c>
      <c r="B885" s="0" t="s">
        <v>9388</v>
      </c>
      <c r="C885" s="0" t="s">
        <v>1328</v>
      </c>
      <c r="D885" s="0" t="s">
        <v>720</v>
      </c>
      <c r="E885" s="0" t="s">
        <v>1330</v>
      </c>
      <c r="F885" s="0" t="n">
        <v>1000</v>
      </c>
      <c r="G885" s="0" t="s">
        <v>434</v>
      </c>
      <c r="H885" s="0" t="s">
        <v>2596</v>
      </c>
      <c r="I885" s="0" t="s">
        <v>2596</v>
      </c>
      <c r="J885" s="0" t="s">
        <v>2597</v>
      </c>
      <c r="K885" s="0" t="s">
        <v>2597</v>
      </c>
      <c r="L885" s="0" t="s">
        <v>2599</v>
      </c>
      <c r="M885" s="0" t="s">
        <v>2599</v>
      </c>
      <c r="N885" s="0" t="n">
        <f aca="false">TRUE()</f>
        <v>1</v>
      </c>
      <c r="O885" s="0" t="s">
        <v>9389</v>
      </c>
      <c r="P885" s="0" t="s">
        <v>2601</v>
      </c>
      <c r="Q885" s="380" t="n">
        <v>34086.1666666667</v>
      </c>
      <c r="R885" s="0" t="n">
        <v>39749359700</v>
      </c>
      <c r="S885" s="0" t="s">
        <v>601</v>
      </c>
      <c r="T885" s="0" t="s">
        <v>2602</v>
      </c>
      <c r="U885" s="0" t="s">
        <v>2693</v>
      </c>
      <c r="V885" s="0" t="n">
        <v>28267726000</v>
      </c>
      <c r="W885" s="0" t="s">
        <v>2603</v>
      </c>
      <c r="X885" s="0" t="n">
        <v>5</v>
      </c>
      <c r="Y885" s="0" t="n">
        <f aca="false">FALSE()</f>
        <v>0</v>
      </c>
      <c r="Z885" s="0" t="n">
        <f aca="false">TRUE()</f>
        <v>1</v>
      </c>
      <c r="AA885" s="0" t="n">
        <f aca="false">TRUE()</f>
        <v>1</v>
      </c>
      <c r="AB885" s="0" t="n">
        <f aca="false">TRUE()</f>
        <v>1</v>
      </c>
      <c r="AC885" s="0" t="n">
        <v>1</v>
      </c>
      <c r="AD885" s="0" t="s">
        <v>2082</v>
      </c>
      <c r="AE885" s="0" t="n">
        <f aca="false">TRUE()</f>
        <v>1</v>
      </c>
      <c r="AF885" s="0" t="s">
        <v>9390</v>
      </c>
      <c r="AG885" s="0" t="n">
        <v>1</v>
      </c>
      <c r="AH885" s="0" t="s">
        <v>9391</v>
      </c>
      <c r="AI885" s="0" t="s">
        <v>9392</v>
      </c>
      <c r="AJ885" s="0" t="n">
        <v>0</v>
      </c>
      <c r="AK885" s="0" t="s">
        <v>2118</v>
      </c>
      <c r="AL885" s="0" t="n">
        <f aca="false">TRUE()</f>
        <v>1</v>
      </c>
      <c r="AM885" s="0" t="n">
        <f aca="false">FALSE()</f>
        <v>0</v>
      </c>
      <c r="AN885" s="0" t="n">
        <f aca="false">TRUE()</f>
        <v>1</v>
      </c>
      <c r="AO885" s="0" t="n">
        <f aca="false">FALSE()</f>
        <v>0</v>
      </c>
      <c r="AP885" s="0" t="n">
        <f aca="false">FALSE()</f>
        <v>0</v>
      </c>
      <c r="AQ885" s="380" t="n">
        <v>43166.9013888889</v>
      </c>
      <c r="AR885" s="380" t="n">
        <v>35514.125</v>
      </c>
      <c r="AS885" s="0" t="s">
        <v>9393</v>
      </c>
      <c r="AT885" s="0" t="s">
        <v>2597</v>
      </c>
      <c r="AU885" s="0" t="s">
        <v>2597</v>
      </c>
    </row>
    <row r="886" customFormat="false" ht="15" hidden="true" customHeight="false" outlineLevel="0" collapsed="false">
      <c r="A886" s="0" t="s">
        <v>9394</v>
      </c>
      <c r="B886" s="0" t="s">
        <v>9395</v>
      </c>
      <c r="C886" s="0" t="s">
        <v>9396</v>
      </c>
      <c r="D886" s="0" t="s">
        <v>2297</v>
      </c>
      <c r="E886" s="0" t="s">
        <v>9394</v>
      </c>
      <c r="F886" s="0" t="n">
        <v>1</v>
      </c>
      <c r="G886" s="0" t="s">
        <v>2298</v>
      </c>
      <c r="H886" s="0" t="s">
        <v>2170</v>
      </c>
      <c r="I886" s="0" t="s">
        <v>2170</v>
      </c>
      <c r="J886" s="0" t="s">
        <v>2170</v>
      </c>
      <c r="K886" s="0" t="s">
        <v>2170</v>
      </c>
      <c r="L886" s="0" t="s">
        <v>2170</v>
      </c>
      <c r="M886" s="0" t="s">
        <v>2170</v>
      </c>
      <c r="N886" s="0" t="n">
        <f aca="false">FALSE()</f>
        <v>0</v>
      </c>
      <c r="O886" s="0" t="s">
        <v>9397</v>
      </c>
      <c r="P886" s="0" t="s">
        <v>2300</v>
      </c>
      <c r="Q886" s="380" t="n">
        <v>25114.1666666667</v>
      </c>
      <c r="R886" s="0" t="n">
        <v>47380199</v>
      </c>
      <c r="S886" s="0" t="s">
        <v>2301</v>
      </c>
      <c r="T886" s="0" t="s">
        <v>2302</v>
      </c>
      <c r="U886" s="0" t="s">
        <v>2114</v>
      </c>
      <c r="V886" s="0" t="n">
        <v>100000000</v>
      </c>
      <c r="W886" s="0" t="s">
        <v>4808</v>
      </c>
      <c r="X886" s="0" t="n">
        <v>4</v>
      </c>
      <c r="Y886" s="0" t="n">
        <f aca="false">FALSE()</f>
        <v>0</v>
      </c>
      <c r="Z886" s="0" t="n">
        <f aca="false">FALSE()</f>
        <v>0</v>
      </c>
      <c r="AA886" s="0" t="n">
        <f aca="false">FALSE()</f>
        <v>0</v>
      </c>
      <c r="AB886" s="0" t="n">
        <f aca="false">TRUE()</f>
        <v>1</v>
      </c>
      <c r="AC886" s="0" t="n">
        <v>1</v>
      </c>
      <c r="AD886" s="0" t="s">
        <v>2129</v>
      </c>
      <c r="AE886" s="0" t="n">
        <f aca="false">TRUE()</f>
        <v>1</v>
      </c>
      <c r="AF886" s="0" t="s">
        <v>9398</v>
      </c>
      <c r="AG886" s="0" t="n">
        <v>2</v>
      </c>
      <c r="AH886" s="0" t="s">
        <v>9399</v>
      </c>
      <c r="AI886" s="0" t="s">
        <v>9400</v>
      </c>
      <c r="AJ886" s="0" t="n">
        <v>0</v>
      </c>
      <c r="AK886" s="0" t="s">
        <v>2118</v>
      </c>
      <c r="AL886" s="0" t="n">
        <f aca="false">FALSE()</f>
        <v>0</v>
      </c>
      <c r="AM886" s="0" t="n">
        <f aca="false">TRUE()</f>
        <v>1</v>
      </c>
      <c r="AN886" s="0" t="n">
        <f aca="false">FALSE()</f>
        <v>0</v>
      </c>
      <c r="AO886" s="0" t="n">
        <f aca="false">FALSE()</f>
        <v>0</v>
      </c>
      <c r="AP886" s="0" t="n">
        <f aca="false">FALSE()</f>
        <v>0</v>
      </c>
      <c r="AQ886" s="380" t="n">
        <v>43524.7326388889</v>
      </c>
      <c r="AR886" s="380" t="n">
        <v>32652.1666666667</v>
      </c>
      <c r="AS886" s="0" t="s">
        <v>9401</v>
      </c>
      <c r="AT886" s="0" t="s">
        <v>2170</v>
      </c>
      <c r="AU886" s="0" t="s">
        <v>2170</v>
      </c>
    </row>
    <row r="887" customFormat="false" ht="15" hidden="true" customHeight="false" outlineLevel="0" collapsed="false">
      <c r="A887" s="0" t="s">
        <v>735</v>
      </c>
      <c r="B887" s="0" t="s">
        <v>9402</v>
      </c>
      <c r="C887" s="0" t="s">
        <v>732</v>
      </c>
      <c r="D887" s="0" t="s">
        <v>720</v>
      </c>
      <c r="E887" s="0" t="s">
        <v>735</v>
      </c>
      <c r="F887" s="0" t="n">
        <v>100</v>
      </c>
      <c r="G887" s="0" t="s">
        <v>434</v>
      </c>
      <c r="H887" s="0" t="s">
        <v>2596</v>
      </c>
      <c r="I887" s="0" t="s">
        <v>2596</v>
      </c>
      <c r="J887" s="0" t="s">
        <v>2723</v>
      </c>
      <c r="K887" s="0" t="s">
        <v>9403</v>
      </c>
      <c r="L887" s="0" t="s">
        <v>2783</v>
      </c>
      <c r="M887" s="0" t="s">
        <v>2726</v>
      </c>
      <c r="N887" s="0" t="n">
        <f aca="false">TRUE()</f>
        <v>1</v>
      </c>
      <c r="O887" s="0" t="s">
        <v>9404</v>
      </c>
      <c r="P887" s="0" t="s">
        <v>2601</v>
      </c>
      <c r="Q887" s="380" t="n">
        <v>39387.125</v>
      </c>
      <c r="R887" s="0" t="n">
        <v>9650000000</v>
      </c>
      <c r="S887" s="0" t="s">
        <v>601</v>
      </c>
      <c r="T887" s="0" t="s">
        <v>2602</v>
      </c>
      <c r="U887" s="0" t="s">
        <v>610</v>
      </c>
      <c r="V887" s="0" t="n">
        <v>9650000000</v>
      </c>
      <c r="W887" s="0" t="s">
        <v>9405</v>
      </c>
      <c r="X887" s="0" t="n">
        <v>5</v>
      </c>
      <c r="Y887" s="0" t="n">
        <f aca="false">FALSE()</f>
        <v>0</v>
      </c>
      <c r="Z887" s="0" t="n">
        <f aca="false">TRUE()</f>
        <v>1</v>
      </c>
      <c r="AA887" s="0" t="n">
        <f aca="false">TRUE()</f>
        <v>1</v>
      </c>
      <c r="AB887" s="0" t="n">
        <f aca="false">TRUE()</f>
        <v>1</v>
      </c>
      <c r="AC887" s="0" t="n">
        <v>1</v>
      </c>
      <c r="AD887" s="0" t="s">
        <v>7337</v>
      </c>
      <c r="AE887" s="0" t="n">
        <f aca="false">TRUE()</f>
        <v>1</v>
      </c>
      <c r="AF887" s="0" t="s">
        <v>9406</v>
      </c>
      <c r="AG887" s="0" t="n">
        <v>1</v>
      </c>
      <c r="AH887" s="0" t="s">
        <v>9407</v>
      </c>
      <c r="AI887" s="0" t="s">
        <v>9408</v>
      </c>
      <c r="AJ887" s="0" t="n">
        <v>0</v>
      </c>
      <c r="AK887" s="0" t="s">
        <v>2118</v>
      </c>
      <c r="AL887" s="0" t="n">
        <f aca="false">TRUE()</f>
        <v>1</v>
      </c>
      <c r="AM887" s="0" t="n">
        <f aca="false">FALSE()</f>
        <v>0</v>
      </c>
      <c r="AN887" s="0" t="n">
        <f aca="false">TRUE()</f>
        <v>1</v>
      </c>
      <c r="AO887" s="0" t="n">
        <f aca="false">FALSE()</f>
        <v>0</v>
      </c>
      <c r="AP887" s="0" t="n">
        <f aca="false">TRUE()</f>
        <v>1</v>
      </c>
      <c r="AQ887" s="380" t="n">
        <v>43166.8979166667</v>
      </c>
      <c r="AR887" s="380" t="n">
        <v>39350.4583333333</v>
      </c>
      <c r="AS887" s="0" t="s">
        <v>9409</v>
      </c>
      <c r="AT887" s="0" t="s">
        <v>2723</v>
      </c>
      <c r="AU887" s="0" t="s">
        <v>9403</v>
      </c>
    </row>
    <row r="888" customFormat="false" ht="15" hidden="true" customHeight="false" outlineLevel="0" collapsed="false">
      <c r="A888" s="0" t="s">
        <v>9410</v>
      </c>
      <c r="B888" s="0" t="s">
        <v>9411</v>
      </c>
      <c r="C888" s="0" t="s">
        <v>9412</v>
      </c>
      <c r="D888" s="0" t="s">
        <v>2525</v>
      </c>
      <c r="E888" s="0" t="s">
        <v>9410</v>
      </c>
      <c r="F888" s="0" t="n">
        <v>10</v>
      </c>
      <c r="G888" s="0" t="s">
        <v>2526</v>
      </c>
      <c r="H888" s="0" t="s">
        <v>2170</v>
      </c>
      <c r="I888" s="0" t="s">
        <v>2170</v>
      </c>
      <c r="J888" s="0" t="s">
        <v>2170</v>
      </c>
      <c r="K888" s="0" t="s">
        <v>2170</v>
      </c>
      <c r="L888" s="0" t="s">
        <v>2170</v>
      </c>
      <c r="M888" s="0" t="s">
        <v>2170</v>
      </c>
      <c r="N888" s="0" t="n">
        <f aca="false">FALSE()</f>
        <v>0</v>
      </c>
      <c r="O888" s="0" t="s">
        <v>9413</v>
      </c>
      <c r="P888" s="0" t="s">
        <v>2300</v>
      </c>
      <c r="Q888" s="380" t="n">
        <v>25569.125</v>
      </c>
      <c r="R888" s="0" t="n">
        <v>2074774775</v>
      </c>
      <c r="S888" s="0" t="s">
        <v>2528</v>
      </c>
      <c r="T888" s="0" t="s">
        <v>2529</v>
      </c>
      <c r="U888" s="0" t="s">
        <v>2365</v>
      </c>
      <c r="V888" s="0" t="n">
        <v>0</v>
      </c>
      <c r="W888" s="0" t="s">
        <v>2321</v>
      </c>
      <c r="X888" s="0" t="n">
        <v>4</v>
      </c>
      <c r="Y888" s="0" t="n">
        <f aca="false">FALSE()</f>
        <v>0</v>
      </c>
      <c r="Z888" s="0" t="n">
        <f aca="false">FALSE()</f>
        <v>0</v>
      </c>
      <c r="AA888" s="0" t="n">
        <f aca="false">FALSE()</f>
        <v>0</v>
      </c>
      <c r="AB888" s="0" t="n">
        <f aca="false">FALSE()</f>
        <v>0</v>
      </c>
      <c r="AC888" s="0" t="n">
        <v>1</v>
      </c>
      <c r="AD888" s="0" t="s">
        <v>2729</v>
      </c>
      <c r="AE888" s="0" t="n">
        <f aca="false">TRUE()</f>
        <v>1</v>
      </c>
      <c r="AF888" s="0" t="s">
        <v>9414</v>
      </c>
      <c r="AG888" s="0" t="n">
        <v>2</v>
      </c>
      <c r="AH888" s="0" t="s">
        <v>9415</v>
      </c>
      <c r="AI888" s="0" t="s">
        <v>9416</v>
      </c>
      <c r="AJ888" s="0" t="n">
        <v>0</v>
      </c>
      <c r="AK888" s="0" t="s">
        <v>3378</v>
      </c>
      <c r="AL888" s="0" t="n">
        <f aca="false">FALSE()</f>
        <v>0</v>
      </c>
      <c r="AM888" s="0" t="n">
        <f aca="false">FALSE()</f>
        <v>0</v>
      </c>
      <c r="AN888" s="0" t="n">
        <f aca="false">FALSE()</f>
        <v>0</v>
      </c>
      <c r="AO888" s="0" t="n">
        <f aca="false">FALSE()</f>
        <v>0</v>
      </c>
      <c r="AP888" s="0" t="n">
        <f aca="false">TRUE()</f>
        <v>1</v>
      </c>
      <c r="AQ888" s="380" t="n">
        <v>44846.3333333333</v>
      </c>
      <c r="AR888" s="380" t="n">
        <v>44846.4166666667</v>
      </c>
      <c r="AS888" s="0" t="s">
        <v>9417</v>
      </c>
      <c r="AT888" s="0" t="s">
        <v>2170</v>
      </c>
      <c r="AU888" s="0" t="s">
        <v>2170</v>
      </c>
    </row>
    <row r="889" customFormat="false" ht="15" hidden="true" customHeight="false" outlineLevel="0" collapsed="false">
      <c r="A889" s="0" t="s">
        <v>9418</v>
      </c>
      <c r="B889" s="0" t="s">
        <v>9419</v>
      </c>
      <c r="C889" s="0" t="s">
        <v>9420</v>
      </c>
      <c r="D889" s="0" t="s">
        <v>2297</v>
      </c>
      <c r="E889" s="0" t="s">
        <v>9418</v>
      </c>
      <c r="F889" s="0" t="n">
        <v>1</v>
      </c>
      <c r="G889" s="0" t="s">
        <v>2298</v>
      </c>
      <c r="H889" s="0" t="s">
        <v>2170</v>
      </c>
      <c r="I889" s="0" t="s">
        <v>2170</v>
      </c>
      <c r="J889" s="0" t="s">
        <v>2170</v>
      </c>
      <c r="K889" s="0" t="s">
        <v>2170</v>
      </c>
      <c r="L889" s="0" t="s">
        <v>2170</v>
      </c>
      <c r="M889" s="0" t="s">
        <v>2170</v>
      </c>
      <c r="N889" s="0" t="n">
        <f aca="false">FALSE()</f>
        <v>0</v>
      </c>
      <c r="O889" s="0" t="s">
        <v>9421</v>
      </c>
      <c r="P889" s="0" t="s">
        <v>2300</v>
      </c>
      <c r="Q889" s="380" t="n">
        <v>25569.125</v>
      </c>
      <c r="R889" s="0" t="n">
        <v>94743519</v>
      </c>
      <c r="S889" s="0" t="s">
        <v>2301</v>
      </c>
      <c r="T889" s="0" t="s">
        <v>2302</v>
      </c>
      <c r="U889" s="0" t="s">
        <v>610</v>
      </c>
      <c r="V889" s="0" t="n">
        <v>200000000</v>
      </c>
      <c r="W889" s="0" t="s">
        <v>2356</v>
      </c>
      <c r="X889" s="0" t="n">
        <v>4</v>
      </c>
      <c r="Y889" s="0" t="n">
        <f aca="false">FALSE()</f>
        <v>0</v>
      </c>
      <c r="Z889" s="0" t="n">
        <f aca="false">FALSE()</f>
        <v>0</v>
      </c>
      <c r="AA889" s="0" t="n">
        <f aca="false">FALSE()</f>
        <v>0</v>
      </c>
      <c r="AB889" s="0" t="n">
        <f aca="false">TRUE()</f>
        <v>1</v>
      </c>
      <c r="AC889" s="0" t="n">
        <v>1</v>
      </c>
      <c r="AD889" s="0" t="s">
        <v>2129</v>
      </c>
      <c r="AE889" s="0" t="n">
        <f aca="false">TRUE()</f>
        <v>1</v>
      </c>
      <c r="AF889" s="0" t="s">
        <v>9422</v>
      </c>
      <c r="AG889" s="0" t="n">
        <v>2</v>
      </c>
      <c r="AH889" s="0" t="s">
        <v>9423</v>
      </c>
      <c r="AI889" s="0" t="s">
        <v>9424</v>
      </c>
      <c r="AJ889" s="0" t="n">
        <v>0</v>
      </c>
      <c r="AK889" s="0" t="s">
        <v>2118</v>
      </c>
      <c r="AL889" s="0" t="n">
        <f aca="false">FALSE()</f>
        <v>0</v>
      </c>
      <c r="AM889" s="0" t="n">
        <f aca="false">TRUE()</f>
        <v>1</v>
      </c>
      <c r="AN889" s="0" t="n">
        <f aca="false">FALSE()</f>
        <v>0</v>
      </c>
      <c r="AO889" s="0" t="n">
        <f aca="false">FALSE()</f>
        <v>0</v>
      </c>
      <c r="AP889" s="0" t="n">
        <f aca="false">FALSE()</f>
        <v>0</v>
      </c>
      <c r="AQ889" s="380" t="n">
        <v>43969.6875</v>
      </c>
      <c r="AR889" s="380" t="n">
        <v>43969.4166666667</v>
      </c>
      <c r="AS889" s="0" t="s">
        <v>9425</v>
      </c>
      <c r="AT889" s="0" t="s">
        <v>2170</v>
      </c>
      <c r="AU889" s="0" t="s">
        <v>2170</v>
      </c>
    </row>
    <row r="890" customFormat="false" ht="15" hidden="true" customHeight="false" outlineLevel="0" collapsed="false">
      <c r="A890" s="0" t="s">
        <v>9426</v>
      </c>
      <c r="B890" s="0" t="s">
        <v>9427</v>
      </c>
      <c r="C890" s="0" t="s">
        <v>9428</v>
      </c>
      <c r="D890" s="0" t="s">
        <v>2297</v>
      </c>
      <c r="E890" s="0" t="s">
        <v>9426</v>
      </c>
      <c r="F890" s="0" t="n">
        <v>1</v>
      </c>
      <c r="G890" s="0" t="s">
        <v>2298</v>
      </c>
      <c r="H890" s="0" t="s">
        <v>2170</v>
      </c>
      <c r="I890" s="0" t="s">
        <v>2170</v>
      </c>
      <c r="J890" s="0" t="s">
        <v>2170</v>
      </c>
      <c r="K890" s="0" t="s">
        <v>2170</v>
      </c>
      <c r="L890" s="0" t="s">
        <v>2170</v>
      </c>
      <c r="M890" s="0" t="s">
        <v>2170</v>
      </c>
      <c r="N890" s="0" t="n">
        <f aca="false">FALSE()</f>
        <v>0</v>
      </c>
      <c r="O890" s="0" t="s">
        <v>9429</v>
      </c>
      <c r="P890" s="0" t="s">
        <v>2300</v>
      </c>
      <c r="Q890" s="380" t="n">
        <v>25569.125</v>
      </c>
      <c r="R890" s="0" t="n">
        <v>69432763</v>
      </c>
      <c r="S890" s="0" t="s">
        <v>2301</v>
      </c>
      <c r="T890" s="0" t="s">
        <v>2302</v>
      </c>
      <c r="U890" s="0" t="s">
        <v>2365</v>
      </c>
      <c r="V890" s="0" t="n">
        <v>10000000</v>
      </c>
      <c r="W890" s="0" t="s">
        <v>2366</v>
      </c>
      <c r="X890" s="0" t="n">
        <v>4</v>
      </c>
      <c r="Y890" s="0" t="n">
        <f aca="false">FALSE()</f>
        <v>0</v>
      </c>
      <c r="Z890" s="0" t="n">
        <f aca="false">FALSE()</f>
        <v>0</v>
      </c>
      <c r="AA890" s="0" t="n">
        <f aca="false">FALSE()</f>
        <v>0</v>
      </c>
      <c r="AB890" s="0" t="n">
        <f aca="false">TRUE()</f>
        <v>1</v>
      </c>
      <c r="AC890" s="0" t="n">
        <v>1</v>
      </c>
      <c r="AD890" s="0" t="s">
        <v>2129</v>
      </c>
      <c r="AE890" s="0" t="n">
        <f aca="false">TRUE()</f>
        <v>1</v>
      </c>
      <c r="AF890" s="0" t="s">
        <v>9430</v>
      </c>
      <c r="AG890" s="0" t="n">
        <v>2</v>
      </c>
      <c r="AH890" s="0" t="s">
        <v>9431</v>
      </c>
      <c r="AI890" s="0" t="s">
        <v>9432</v>
      </c>
      <c r="AJ890" s="0" t="n">
        <v>0</v>
      </c>
      <c r="AK890" s="0" t="s">
        <v>2118</v>
      </c>
      <c r="AL890" s="0" t="n">
        <f aca="false">FALSE()</f>
        <v>0</v>
      </c>
      <c r="AM890" s="0" t="n">
        <f aca="false">TRUE()</f>
        <v>1</v>
      </c>
      <c r="AN890" s="0" t="n">
        <f aca="false">FALSE()</f>
        <v>0</v>
      </c>
      <c r="AO890" s="0" t="n">
        <f aca="false">FALSE()</f>
        <v>0</v>
      </c>
      <c r="AP890" s="0" t="n">
        <f aca="false">FALSE()</f>
        <v>0</v>
      </c>
      <c r="AQ890" s="380" t="n">
        <v>44169.6763888889</v>
      </c>
      <c r="AR890" s="380" t="n">
        <v>44169.4166666667</v>
      </c>
      <c r="AS890" s="0" t="s">
        <v>9433</v>
      </c>
      <c r="AT890" s="0" t="s">
        <v>2170</v>
      </c>
      <c r="AU890" s="0" t="s">
        <v>2170</v>
      </c>
    </row>
    <row r="891" customFormat="false" ht="15" hidden="true" customHeight="false" outlineLevel="0" collapsed="false">
      <c r="A891" s="0" t="s">
        <v>9434</v>
      </c>
      <c r="B891" s="0" t="s">
        <v>9435</v>
      </c>
      <c r="C891" s="0" t="s">
        <v>9436</v>
      </c>
      <c r="D891" s="0" t="s">
        <v>2297</v>
      </c>
      <c r="E891" s="0" t="s">
        <v>9434</v>
      </c>
      <c r="F891" s="0" t="n">
        <v>1</v>
      </c>
      <c r="G891" s="0" t="s">
        <v>2298</v>
      </c>
      <c r="H891" s="0" t="s">
        <v>2170</v>
      </c>
      <c r="I891" s="0" t="s">
        <v>2170</v>
      </c>
      <c r="J891" s="0" t="s">
        <v>2170</v>
      </c>
      <c r="K891" s="0" t="s">
        <v>2170</v>
      </c>
      <c r="L891" s="0" t="s">
        <v>2170</v>
      </c>
      <c r="M891" s="0" t="s">
        <v>2170</v>
      </c>
      <c r="N891" s="0" t="n">
        <f aca="false">FALSE()</f>
        <v>0</v>
      </c>
      <c r="O891" s="0" t="s">
        <v>9437</v>
      </c>
      <c r="P891" s="0" t="s">
        <v>2300</v>
      </c>
      <c r="Q891" s="380" t="n">
        <v>41299.1666666667</v>
      </c>
      <c r="R891" s="0" t="n">
        <v>58089568</v>
      </c>
      <c r="S891" s="0" t="s">
        <v>2301</v>
      </c>
      <c r="T891" s="0" t="s">
        <v>2302</v>
      </c>
      <c r="U891" s="0" t="s">
        <v>2365</v>
      </c>
      <c r="V891" s="0" t="n">
        <v>475000000</v>
      </c>
      <c r="W891" s="0" t="s">
        <v>2312</v>
      </c>
      <c r="X891" s="0" t="n">
        <v>4</v>
      </c>
      <c r="Y891" s="0" t="n">
        <f aca="false">FALSE()</f>
        <v>0</v>
      </c>
      <c r="Z891" s="0" t="n">
        <f aca="false">FALSE()</f>
        <v>0</v>
      </c>
      <c r="AA891" s="0" t="n">
        <f aca="false">FALSE()</f>
        <v>0</v>
      </c>
      <c r="AB891" s="0" t="n">
        <f aca="false">FALSE()</f>
        <v>0</v>
      </c>
      <c r="AC891" s="0" t="n">
        <v>1</v>
      </c>
      <c r="AD891" s="0" t="s">
        <v>2129</v>
      </c>
      <c r="AE891" s="0" t="n">
        <f aca="false">TRUE()</f>
        <v>1</v>
      </c>
      <c r="AF891" s="0" t="s">
        <v>9438</v>
      </c>
      <c r="AG891" s="0" t="n">
        <v>2</v>
      </c>
      <c r="AH891" s="0" t="s">
        <v>9439</v>
      </c>
      <c r="AI891" s="0" t="s">
        <v>9440</v>
      </c>
      <c r="AJ891" s="0" t="n">
        <v>0</v>
      </c>
      <c r="AK891" s="0" t="s">
        <v>2118</v>
      </c>
      <c r="AL891" s="0" t="n">
        <f aca="false">FALSE()</f>
        <v>0</v>
      </c>
      <c r="AM891" s="0" t="n">
        <f aca="false">TRUE()</f>
        <v>1</v>
      </c>
      <c r="AN891" s="0" t="n">
        <f aca="false">FALSE()</f>
        <v>0</v>
      </c>
      <c r="AO891" s="0" t="n">
        <f aca="false">FALSE()</f>
        <v>0</v>
      </c>
      <c r="AP891" s="0" t="n">
        <f aca="false">FALSE()</f>
        <v>0</v>
      </c>
      <c r="AQ891" s="380" t="n">
        <v>43627.7138888889</v>
      </c>
      <c r="AR891" s="380" t="n">
        <v>41299.1666666667</v>
      </c>
      <c r="AS891" s="0" t="s">
        <v>9441</v>
      </c>
      <c r="AT891" s="0" t="s">
        <v>2170</v>
      </c>
      <c r="AU891" s="0" t="s">
        <v>2170</v>
      </c>
    </row>
    <row r="892" customFormat="false" ht="15" hidden="true" customHeight="false" outlineLevel="0" collapsed="false">
      <c r="A892" s="0" t="s">
        <v>9442</v>
      </c>
      <c r="B892" s="0" t="s">
        <v>9443</v>
      </c>
      <c r="C892" s="0" t="s">
        <v>9444</v>
      </c>
      <c r="D892" s="0" t="s">
        <v>2297</v>
      </c>
      <c r="E892" s="0" t="s">
        <v>9442</v>
      </c>
      <c r="F892" s="0" t="n">
        <v>1</v>
      </c>
      <c r="G892" s="0" t="s">
        <v>2298</v>
      </c>
      <c r="H892" s="0" t="s">
        <v>2170</v>
      </c>
      <c r="I892" s="0" t="s">
        <v>2170</v>
      </c>
      <c r="J892" s="0" t="s">
        <v>2170</v>
      </c>
      <c r="K892" s="0" t="s">
        <v>2170</v>
      </c>
      <c r="L892" s="0" t="s">
        <v>2170</v>
      </c>
      <c r="M892" s="0" t="s">
        <v>2170</v>
      </c>
      <c r="N892" s="0" t="n">
        <f aca="false">FALSE()</f>
        <v>0</v>
      </c>
      <c r="O892" s="0" t="s">
        <v>9445</v>
      </c>
      <c r="P892" s="0" t="s">
        <v>2300</v>
      </c>
      <c r="Q892" s="380" t="n">
        <v>25569.125</v>
      </c>
      <c r="R892" s="0" t="n">
        <v>108500000</v>
      </c>
      <c r="S892" s="0" t="s">
        <v>2301</v>
      </c>
      <c r="T892" s="0" t="s">
        <v>2302</v>
      </c>
      <c r="U892" s="0" t="s">
        <v>2116</v>
      </c>
      <c r="V892" s="0" t="n">
        <v>500000000</v>
      </c>
      <c r="W892" s="0" t="s">
        <v>2366</v>
      </c>
      <c r="X892" s="0" t="n">
        <v>4</v>
      </c>
      <c r="Y892" s="0" t="n">
        <f aca="false">FALSE()</f>
        <v>0</v>
      </c>
      <c r="Z892" s="0" t="n">
        <f aca="false">FALSE()</f>
        <v>0</v>
      </c>
      <c r="AA892" s="0" t="n">
        <f aca="false">FALSE()</f>
        <v>0</v>
      </c>
      <c r="AB892" s="0" t="n">
        <f aca="false">FALSE()</f>
        <v>0</v>
      </c>
      <c r="AC892" s="0" t="n">
        <v>1</v>
      </c>
      <c r="AD892" s="0" t="s">
        <v>2129</v>
      </c>
      <c r="AE892" s="0" t="n">
        <f aca="false">TRUE()</f>
        <v>1</v>
      </c>
      <c r="AF892" s="0" t="s">
        <v>9446</v>
      </c>
      <c r="AG892" s="0" t="n">
        <v>2</v>
      </c>
      <c r="AH892" s="0" t="s">
        <v>9447</v>
      </c>
      <c r="AI892" s="0" t="s">
        <v>9448</v>
      </c>
      <c r="AJ892" s="0" t="n">
        <v>0</v>
      </c>
      <c r="AK892" s="0" t="s">
        <v>2118</v>
      </c>
      <c r="AL892" s="0" t="n">
        <f aca="false">FALSE()</f>
        <v>0</v>
      </c>
      <c r="AM892" s="0" t="n">
        <f aca="false">TRUE()</f>
        <v>1</v>
      </c>
      <c r="AN892" s="0" t="n">
        <f aca="false">FALSE()</f>
        <v>0</v>
      </c>
      <c r="AO892" s="0" t="n">
        <f aca="false">FALSE()</f>
        <v>0</v>
      </c>
      <c r="AP892" s="0" t="n">
        <f aca="false">FALSE()</f>
        <v>0</v>
      </c>
      <c r="AQ892" s="380" t="n">
        <v>43123.7291666667</v>
      </c>
      <c r="AR892" s="380" t="n">
        <v>39337.1666666667</v>
      </c>
      <c r="AS892" s="0" t="s">
        <v>9449</v>
      </c>
      <c r="AT892" s="0" t="s">
        <v>2170</v>
      </c>
      <c r="AU892" s="0" t="s">
        <v>2170</v>
      </c>
    </row>
    <row r="893" customFormat="false" ht="15" hidden="true" customHeight="false" outlineLevel="0" collapsed="false">
      <c r="A893" s="0" t="s">
        <v>1456</v>
      </c>
      <c r="B893" s="0" t="s">
        <v>9450</v>
      </c>
      <c r="C893" s="0" t="s">
        <v>1453</v>
      </c>
      <c r="D893" s="0" t="s">
        <v>720</v>
      </c>
      <c r="E893" s="0" t="s">
        <v>1456</v>
      </c>
      <c r="F893" s="0" t="n">
        <v>1</v>
      </c>
      <c r="G893" s="0" t="s">
        <v>434</v>
      </c>
      <c r="H893" s="0" t="s">
        <v>2596</v>
      </c>
      <c r="I893" s="0" t="s">
        <v>2596</v>
      </c>
      <c r="J893" s="0" t="s">
        <v>2083</v>
      </c>
      <c r="K893" s="0" t="s">
        <v>2599</v>
      </c>
      <c r="L893" s="0" t="s">
        <v>2725</v>
      </c>
      <c r="M893" s="0" t="s">
        <v>2723</v>
      </c>
      <c r="N893" s="0" t="n">
        <f aca="false">TRUE()</f>
        <v>1</v>
      </c>
      <c r="O893" s="0" t="s">
        <v>1454</v>
      </c>
      <c r="P893" s="0" t="s">
        <v>2601</v>
      </c>
      <c r="Q893" s="380" t="n">
        <v>38834.1666666667</v>
      </c>
      <c r="R893" s="0" t="n">
        <v>1360694001</v>
      </c>
      <c r="S893" s="0" t="s">
        <v>601</v>
      </c>
      <c r="T893" s="0" t="s">
        <v>2602</v>
      </c>
      <c r="U893" s="0" t="s">
        <v>2114</v>
      </c>
      <c r="V893" s="0" t="n">
        <v>190627747</v>
      </c>
      <c r="W893" s="0" t="s">
        <v>2892</v>
      </c>
      <c r="X893" s="0" t="n">
        <v>5</v>
      </c>
      <c r="Y893" s="0" t="n">
        <f aca="false">FALSE()</f>
        <v>0</v>
      </c>
      <c r="Z893" s="0" t="n">
        <f aca="false">TRUE()</f>
        <v>1</v>
      </c>
      <c r="AA893" s="0" t="n">
        <f aca="false">TRUE()</f>
        <v>1</v>
      </c>
      <c r="AB893" s="0" t="n">
        <f aca="false">TRUE()</f>
        <v>1</v>
      </c>
      <c r="AC893" s="0" t="n">
        <v>1</v>
      </c>
      <c r="AD893" s="0" t="s">
        <v>2083</v>
      </c>
      <c r="AE893" s="0" t="n">
        <f aca="false">TRUE()</f>
        <v>1</v>
      </c>
      <c r="AF893" s="0" t="s">
        <v>9451</v>
      </c>
      <c r="AG893" s="0" t="n">
        <v>1</v>
      </c>
      <c r="AH893" s="0" t="s">
        <v>9452</v>
      </c>
      <c r="AI893" s="0" t="s">
        <v>9453</v>
      </c>
      <c r="AJ893" s="0" t="n">
        <v>0</v>
      </c>
      <c r="AK893" s="0" t="s">
        <v>2118</v>
      </c>
      <c r="AL893" s="0" t="n">
        <f aca="false">TRUE()</f>
        <v>1</v>
      </c>
      <c r="AM893" s="0" t="n">
        <f aca="false">FALSE()</f>
        <v>0</v>
      </c>
      <c r="AN893" s="0" t="n">
        <f aca="false">TRUE()</f>
        <v>1</v>
      </c>
      <c r="AO893" s="0" t="n">
        <f aca="false">FALSE()</f>
        <v>0</v>
      </c>
      <c r="AP893" s="0" t="n">
        <f aca="false">TRUE()</f>
        <v>1</v>
      </c>
      <c r="AQ893" s="380" t="n">
        <v>43166.8993055556</v>
      </c>
      <c r="AR893" s="380" t="n">
        <v>38849.4583333333</v>
      </c>
      <c r="AS893" s="0" t="s">
        <v>9454</v>
      </c>
      <c r="AT893" s="0" t="s">
        <v>2083</v>
      </c>
      <c r="AU893" s="0" t="s">
        <v>2599</v>
      </c>
    </row>
    <row r="894" customFormat="false" ht="15" hidden="true" customHeight="false" outlineLevel="0" collapsed="false">
      <c r="A894" s="0" t="s">
        <v>9455</v>
      </c>
      <c r="B894" s="0" t="s">
        <v>9456</v>
      </c>
      <c r="C894" s="0" t="s">
        <v>9457</v>
      </c>
      <c r="D894" s="0" t="s">
        <v>2297</v>
      </c>
      <c r="E894" s="0" t="s">
        <v>9455</v>
      </c>
      <c r="F894" s="0" t="n">
        <v>1</v>
      </c>
      <c r="G894" s="0" t="s">
        <v>2298</v>
      </c>
      <c r="H894" s="0" t="s">
        <v>2170</v>
      </c>
      <c r="I894" s="0" t="s">
        <v>2170</v>
      </c>
      <c r="J894" s="0" t="s">
        <v>2170</v>
      </c>
      <c r="K894" s="0" t="s">
        <v>2170</v>
      </c>
      <c r="L894" s="0" t="s">
        <v>2170</v>
      </c>
      <c r="M894" s="0" t="s">
        <v>2170</v>
      </c>
      <c r="N894" s="0" t="n">
        <f aca="false">FALSE()</f>
        <v>0</v>
      </c>
      <c r="O894" s="0" t="s">
        <v>9458</v>
      </c>
      <c r="P894" s="0" t="s">
        <v>2300</v>
      </c>
      <c r="Q894" s="380" t="n">
        <v>25569.125</v>
      </c>
      <c r="R894" s="0" t="n">
        <v>524341874</v>
      </c>
      <c r="S894" s="0" t="s">
        <v>2301</v>
      </c>
      <c r="T894" s="0" t="s">
        <v>2302</v>
      </c>
      <c r="U894" s="0" t="s">
        <v>610</v>
      </c>
      <c r="V894" s="0" t="n">
        <v>3500000000</v>
      </c>
      <c r="W894" s="0" t="s">
        <v>2366</v>
      </c>
      <c r="X894" s="0" t="n">
        <v>4</v>
      </c>
      <c r="Y894" s="0" t="n">
        <f aca="false">FALSE()</f>
        <v>0</v>
      </c>
      <c r="Z894" s="0" t="n">
        <f aca="false">FALSE()</f>
        <v>0</v>
      </c>
      <c r="AA894" s="0" t="n">
        <f aca="false">FALSE()</f>
        <v>0</v>
      </c>
      <c r="AB894" s="0" t="n">
        <f aca="false">TRUE()</f>
        <v>1</v>
      </c>
      <c r="AC894" s="0" t="n">
        <v>1</v>
      </c>
      <c r="AD894" s="0" t="s">
        <v>2129</v>
      </c>
      <c r="AE894" s="0" t="n">
        <f aca="false">TRUE()</f>
        <v>1</v>
      </c>
      <c r="AF894" s="0" t="s">
        <v>9459</v>
      </c>
      <c r="AG894" s="0" t="n">
        <v>2</v>
      </c>
      <c r="AH894" s="0" t="s">
        <v>9460</v>
      </c>
      <c r="AI894" s="0" t="s">
        <v>9461</v>
      </c>
      <c r="AJ894" s="0" t="n">
        <v>0</v>
      </c>
      <c r="AK894" s="0" t="s">
        <v>2118</v>
      </c>
      <c r="AL894" s="0" t="n">
        <f aca="false">FALSE()</f>
        <v>0</v>
      </c>
      <c r="AM894" s="0" t="n">
        <f aca="false">TRUE()</f>
        <v>1</v>
      </c>
      <c r="AN894" s="0" t="n">
        <f aca="false">FALSE()</f>
        <v>0</v>
      </c>
      <c r="AO894" s="0" t="n">
        <f aca="false">FALSE()</f>
        <v>0</v>
      </c>
      <c r="AP894" s="0" t="n">
        <f aca="false">FALSE()</f>
        <v>0</v>
      </c>
      <c r="AQ894" s="380" t="n">
        <v>44169.7298611111</v>
      </c>
      <c r="AR894" s="380" t="n">
        <v>44169.4166666667</v>
      </c>
      <c r="AS894" s="0" t="s">
        <v>9462</v>
      </c>
      <c r="AT894" s="0" t="s">
        <v>2170</v>
      </c>
      <c r="AU894" s="0" t="s">
        <v>2170</v>
      </c>
    </row>
    <row r="895" customFormat="false" ht="15" hidden="true" customHeight="false" outlineLevel="0" collapsed="false">
      <c r="A895" s="0" t="s">
        <v>9463</v>
      </c>
      <c r="B895" s="0" t="s">
        <v>9464</v>
      </c>
      <c r="C895" s="0" t="s">
        <v>9465</v>
      </c>
      <c r="D895" s="0" t="s">
        <v>2297</v>
      </c>
      <c r="E895" s="0" t="s">
        <v>9463</v>
      </c>
      <c r="F895" s="0" t="n">
        <v>1</v>
      </c>
      <c r="G895" s="0" t="s">
        <v>2298</v>
      </c>
      <c r="H895" s="0" t="s">
        <v>2170</v>
      </c>
      <c r="I895" s="0" t="s">
        <v>2170</v>
      </c>
      <c r="J895" s="0" t="s">
        <v>2170</v>
      </c>
      <c r="K895" s="0" t="s">
        <v>2170</v>
      </c>
      <c r="L895" s="0" t="s">
        <v>2170</v>
      </c>
      <c r="M895" s="0" t="s">
        <v>2170</v>
      </c>
      <c r="N895" s="0" t="n">
        <f aca="false">FALSE()</f>
        <v>0</v>
      </c>
      <c r="O895" s="0" t="s">
        <v>9466</v>
      </c>
      <c r="P895" s="0" t="s">
        <v>2300</v>
      </c>
      <c r="Q895" s="380" t="n">
        <v>25569.125</v>
      </c>
      <c r="R895" s="0" t="n">
        <v>491700000</v>
      </c>
      <c r="S895" s="0" t="s">
        <v>9467</v>
      </c>
      <c r="T895" s="0" t="s">
        <v>9468</v>
      </c>
      <c r="U895" s="0" t="s">
        <v>2330</v>
      </c>
      <c r="V895" s="0" t="n">
        <v>0</v>
      </c>
      <c r="W895" s="0" t="s">
        <v>9469</v>
      </c>
      <c r="X895" s="0" t="n">
        <v>4</v>
      </c>
      <c r="Y895" s="0" t="n">
        <f aca="false">FALSE()</f>
        <v>0</v>
      </c>
      <c r="Z895" s="0" t="n">
        <f aca="false">FALSE()</f>
        <v>0</v>
      </c>
      <c r="AA895" s="0" t="n">
        <f aca="false">FALSE()</f>
        <v>0</v>
      </c>
      <c r="AB895" s="0" t="n">
        <f aca="false">TRUE()</f>
        <v>1</v>
      </c>
      <c r="AC895" s="0" t="n">
        <v>1</v>
      </c>
      <c r="AD895" s="0" t="s">
        <v>2129</v>
      </c>
      <c r="AE895" s="0" t="n">
        <f aca="false">TRUE()</f>
        <v>1</v>
      </c>
      <c r="AF895" s="0" t="s">
        <v>9470</v>
      </c>
      <c r="AG895" s="0" t="n">
        <v>2</v>
      </c>
      <c r="AH895" s="0" t="s">
        <v>9471</v>
      </c>
      <c r="AI895" s="0" t="s">
        <v>9472</v>
      </c>
      <c r="AJ895" s="0" t="n">
        <v>0</v>
      </c>
      <c r="AK895" s="0" t="s">
        <v>2118</v>
      </c>
      <c r="AL895" s="0" t="n">
        <f aca="false">FALSE()</f>
        <v>0</v>
      </c>
      <c r="AM895" s="0" t="n">
        <f aca="false">TRUE()</f>
        <v>1</v>
      </c>
      <c r="AN895" s="0" t="n">
        <f aca="false">FALSE()</f>
        <v>0</v>
      </c>
      <c r="AO895" s="0" t="n">
        <f aca="false">FALSE()</f>
        <v>0</v>
      </c>
      <c r="AP895" s="0" t="n">
        <f aca="false">FALSE()</f>
        <v>0</v>
      </c>
      <c r="AQ895" s="380" t="n">
        <v>44558.5027777778</v>
      </c>
      <c r="AR895" s="380" t="n">
        <v>44558.4166666667</v>
      </c>
      <c r="AS895" s="0" t="s">
        <v>9473</v>
      </c>
      <c r="AT895" s="0" t="s">
        <v>2170</v>
      </c>
      <c r="AU895" s="0" t="s">
        <v>2170</v>
      </c>
    </row>
    <row r="896" customFormat="false" ht="15" hidden="true" customHeight="false" outlineLevel="0" collapsed="false">
      <c r="A896" s="0" t="s">
        <v>9474</v>
      </c>
      <c r="B896" s="0" t="s">
        <v>9475</v>
      </c>
      <c r="C896" s="0" t="s">
        <v>9476</v>
      </c>
      <c r="D896" s="0" t="s">
        <v>2297</v>
      </c>
      <c r="E896" s="0" t="s">
        <v>9474</v>
      </c>
      <c r="F896" s="0" t="n">
        <v>1</v>
      </c>
      <c r="G896" s="0" t="s">
        <v>2298</v>
      </c>
      <c r="H896" s="0" t="s">
        <v>2170</v>
      </c>
      <c r="I896" s="0" t="s">
        <v>2170</v>
      </c>
      <c r="J896" s="0" t="s">
        <v>2170</v>
      </c>
      <c r="K896" s="0" t="s">
        <v>2170</v>
      </c>
      <c r="L896" s="0" t="s">
        <v>2170</v>
      </c>
      <c r="M896" s="0" t="s">
        <v>2170</v>
      </c>
      <c r="N896" s="0" t="n">
        <f aca="false">FALSE()</f>
        <v>0</v>
      </c>
      <c r="O896" s="0" t="s">
        <v>9477</v>
      </c>
      <c r="P896" s="0" t="s">
        <v>2300</v>
      </c>
      <c r="Q896" s="380" t="n">
        <v>39394.125</v>
      </c>
      <c r="R896" s="0" t="n">
        <v>16586160</v>
      </c>
      <c r="S896" s="0" t="s">
        <v>2301</v>
      </c>
      <c r="T896" s="0" t="s">
        <v>2302</v>
      </c>
      <c r="U896" s="0" t="s">
        <v>2365</v>
      </c>
      <c r="V896" s="0" t="n">
        <v>100000000</v>
      </c>
      <c r="W896" s="0" t="s">
        <v>2366</v>
      </c>
      <c r="X896" s="0" t="n">
        <v>4</v>
      </c>
      <c r="Y896" s="0" t="n">
        <f aca="false">FALSE()</f>
        <v>0</v>
      </c>
      <c r="Z896" s="0" t="n">
        <f aca="false">FALSE()</f>
        <v>0</v>
      </c>
      <c r="AA896" s="0" t="n">
        <f aca="false">FALSE()</f>
        <v>0</v>
      </c>
      <c r="AB896" s="0" t="n">
        <f aca="false">FALSE()</f>
        <v>0</v>
      </c>
      <c r="AC896" s="0" t="n">
        <v>1</v>
      </c>
      <c r="AD896" s="0" t="s">
        <v>2129</v>
      </c>
      <c r="AE896" s="0" t="n">
        <f aca="false">TRUE()</f>
        <v>1</v>
      </c>
      <c r="AF896" s="0" t="s">
        <v>9478</v>
      </c>
      <c r="AG896" s="0" t="n">
        <v>2</v>
      </c>
      <c r="AH896" s="0" t="s">
        <v>9479</v>
      </c>
      <c r="AI896" s="0" t="s">
        <v>9480</v>
      </c>
      <c r="AJ896" s="0" t="n">
        <v>0</v>
      </c>
      <c r="AK896" s="0" t="s">
        <v>2118</v>
      </c>
      <c r="AL896" s="0" t="n">
        <f aca="false">FALSE()</f>
        <v>0</v>
      </c>
      <c r="AM896" s="0" t="n">
        <f aca="false">TRUE()</f>
        <v>1</v>
      </c>
      <c r="AN896" s="0" t="n">
        <f aca="false">FALSE()</f>
        <v>0</v>
      </c>
      <c r="AO896" s="0" t="n">
        <f aca="false">FALSE()</f>
        <v>0</v>
      </c>
      <c r="AP896" s="0" t="n">
        <f aca="false">FALSE()</f>
        <v>0</v>
      </c>
      <c r="AQ896" s="380" t="n">
        <v>43627.6875</v>
      </c>
      <c r="AR896" s="380" t="n">
        <v>39395.125</v>
      </c>
      <c r="AS896" s="0" t="s">
        <v>9481</v>
      </c>
      <c r="AT896" s="0" t="s">
        <v>2170</v>
      </c>
      <c r="AU896" s="0" t="s">
        <v>2170</v>
      </c>
    </row>
    <row r="897" customFormat="false" ht="15" hidden="true" customHeight="false" outlineLevel="0" collapsed="false">
      <c r="A897" s="0" t="s">
        <v>9482</v>
      </c>
      <c r="B897" s="0" t="s">
        <v>9483</v>
      </c>
      <c r="C897" s="0" t="s">
        <v>9484</v>
      </c>
      <c r="D897" s="0" t="s">
        <v>2297</v>
      </c>
      <c r="E897" s="0" t="s">
        <v>9482</v>
      </c>
      <c r="F897" s="0" t="n">
        <v>1</v>
      </c>
      <c r="G897" s="0" t="s">
        <v>2298</v>
      </c>
      <c r="H897" s="0" t="s">
        <v>2170</v>
      </c>
      <c r="I897" s="0" t="s">
        <v>2170</v>
      </c>
      <c r="J897" s="0" t="s">
        <v>2170</v>
      </c>
      <c r="K897" s="0" t="s">
        <v>2170</v>
      </c>
      <c r="L897" s="0" t="s">
        <v>2170</v>
      </c>
      <c r="M897" s="0" t="s">
        <v>2170</v>
      </c>
      <c r="N897" s="0" t="n">
        <f aca="false">FALSE()</f>
        <v>0</v>
      </c>
      <c r="O897" s="0" t="s">
        <v>9485</v>
      </c>
      <c r="P897" s="0" t="s">
        <v>2300</v>
      </c>
      <c r="Q897" s="380" t="n">
        <v>25569.125</v>
      </c>
      <c r="R897" s="0" t="n">
        <v>254269358</v>
      </c>
      <c r="S897" s="0" t="s">
        <v>2301</v>
      </c>
      <c r="T897" s="0" t="s">
        <v>2302</v>
      </c>
      <c r="U897" s="0" t="s">
        <v>2116</v>
      </c>
      <c r="V897" s="0" t="n">
        <v>400000000</v>
      </c>
      <c r="W897" s="0" t="s">
        <v>2366</v>
      </c>
      <c r="X897" s="0" t="n">
        <v>4</v>
      </c>
      <c r="Y897" s="0" t="n">
        <f aca="false">FALSE()</f>
        <v>0</v>
      </c>
      <c r="Z897" s="0" t="n">
        <f aca="false">FALSE()</f>
        <v>0</v>
      </c>
      <c r="AA897" s="0" t="n">
        <f aca="false">FALSE()</f>
        <v>0</v>
      </c>
      <c r="AB897" s="0" t="n">
        <f aca="false">TRUE()</f>
        <v>1</v>
      </c>
      <c r="AC897" s="0" t="n">
        <v>1</v>
      </c>
      <c r="AD897" s="0" t="s">
        <v>2129</v>
      </c>
      <c r="AE897" s="0" t="n">
        <f aca="false">TRUE()</f>
        <v>1</v>
      </c>
      <c r="AF897" s="0" t="s">
        <v>9486</v>
      </c>
      <c r="AG897" s="0" t="n">
        <v>2</v>
      </c>
      <c r="AH897" s="0" t="s">
        <v>9487</v>
      </c>
      <c r="AI897" s="0" t="s">
        <v>9488</v>
      </c>
      <c r="AJ897" s="0" t="n">
        <v>0</v>
      </c>
      <c r="AK897" s="0" t="s">
        <v>2118</v>
      </c>
      <c r="AL897" s="0" t="n">
        <f aca="false">FALSE()</f>
        <v>0</v>
      </c>
      <c r="AM897" s="0" t="n">
        <f aca="false">TRUE()</f>
        <v>1</v>
      </c>
      <c r="AN897" s="0" t="n">
        <f aca="false">FALSE()</f>
        <v>0</v>
      </c>
      <c r="AO897" s="0" t="n">
        <f aca="false">FALSE()</f>
        <v>0</v>
      </c>
      <c r="AP897" s="0" t="n">
        <f aca="false">FALSE()</f>
        <v>0</v>
      </c>
      <c r="AQ897" s="380" t="n">
        <v>43496.7291666667</v>
      </c>
      <c r="AR897" s="380" t="n">
        <v>40268.1666666667</v>
      </c>
      <c r="AS897" s="0" t="s">
        <v>9489</v>
      </c>
      <c r="AT897" s="0" t="s">
        <v>2170</v>
      </c>
      <c r="AU897" s="0" t="s">
        <v>2170</v>
      </c>
    </row>
    <row r="898" customFormat="false" ht="15" hidden="true" customHeight="false" outlineLevel="0" collapsed="false">
      <c r="A898" s="0" t="s">
        <v>9490</v>
      </c>
      <c r="B898" s="0" t="s">
        <v>9491</v>
      </c>
      <c r="C898" s="0" t="s">
        <v>9492</v>
      </c>
      <c r="D898" s="0" t="s">
        <v>2297</v>
      </c>
      <c r="E898" s="0" t="s">
        <v>9490</v>
      </c>
      <c r="F898" s="0" t="n">
        <v>1</v>
      </c>
      <c r="G898" s="0" t="s">
        <v>2298</v>
      </c>
      <c r="H898" s="0" t="s">
        <v>2170</v>
      </c>
      <c r="I898" s="0" t="s">
        <v>2170</v>
      </c>
      <c r="J898" s="0" t="s">
        <v>2170</v>
      </c>
      <c r="K898" s="0" t="s">
        <v>2170</v>
      </c>
      <c r="L898" s="0" t="s">
        <v>2170</v>
      </c>
      <c r="M898" s="0" t="s">
        <v>2170</v>
      </c>
      <c r="N898" s="0" t="n">
        <f aca="false">FALSE()</f>
        <v>0</v>
      </c>
      <c r="O898" s="0" t="s">
        <v>9493</v>
      </c>
      <c r="P898" s="0" t="s">
        <v>2300</v>
      </c>
      <c r="Q898" s="380" t="n">
        <v>25569.125</v>
      </c>
      <c r="R898" s="0" t="n">
        <v>904327728</v>
      </c>
      <c r="S898" s="0" t="s">
        <v>2667</v>
      </c>
      <c r="U898" s="0" t="s">
        <v>2684</v>
      </c>
      <c r="V898" s="0" t="n">
        <v>0</v>
      </c>
      <c r="W898" s="0" t="s">
        <v>2409</v>
      </c>
      <c r="X898" s="0" t="n">
        <v>4</v>
      </c>
      <c r="Y898" s="0" t="n">
        <f aca="false">FALSE()</f>
        <v>0</v>
      </c>
      <c r="Z898" s="0" t="n">
        <f aca="false">FALSE()</f>
        <v>0</v>
      </c>
      <c r="AA898" s="0" t="n">
        <f aca="false">FALSE()</f>
        <v>0</v>
      </c>
      <c r="AB898" s="0" t="n">
        <f aca="false">TRUE()</f>
        <v>1</v>
      </c>
      <c r="AC898" s="0" t="n">
        <v>1</v>
      </c>
      <c r="AD898" s="0" t="s">
        <v>2129</v>
      </c>
      <c r="AE898" s="0" t="n">
        <f aca="false">TRUE()</f>
        <v>1</v>
      </c>
      <c r="AF898" s="0" t="s">
        <v>9494</v>
      </c>
      <c r="AG898" s="0" t="n">
        <v>2</v>
      </c>
      <c r="AH898" s="0" t="s">
        <v>9495</v>
      </c>
      <c r="AI898" s="0" t="s">
        <v>9496</v>
      </c>
      <c r="AJ898" s="0" t="n">
        <v>0</v>
      </c>
      <c r="AK898" s="0" t="s">
        <v>2118</v>
      </c>
      <c r="AL898" s="0" t="n">
        <f aca="false">FALSE()</f>
        <v>0</v>
      </c>
      <c r="AM898" s="0" t="n">
        <f aca="false">TRUE()</f>
        <v>1</v>
      </c>
      <c r="AN898" s="0" t="n">
        <f aca="false">FALSE()</f>
        <v>0</v>
      </c>
      <c r="AO898" s="0" t="n">
        <f aca="false">FALSE()</f>
        <v>0</v>
      </c>
      <c r="AP898" s="0" t="n">
        <f aca="false">FALSE()</f>
        <v>0</v>
      </c>
      <c r="AQ898" s="380" t="n">
        <v>44781.6805555556</v>
      </c>
      <c r="AR898" s="380" t="n">
        <v>44781.4166666667</v>
      </c>
      <c r="AS898" s="0" t="s">
        <v>9497</v>
      </c>
      <c r="AT898" s="0" t="s">
        <v>2170</v>
      </c>
      <c r="AU898" s="0" t="s">
        <v>2170</v>
      </c>
    </row>
    <row r="899" customFormat="false" ht="15" hidden="true" customHeight="false" outlineLevel="0" collapsed="false">
      <c r="A899" s="0" t="s">
        <v>9498</v>
      </c>
      <c r="B899" s="0" t="s">
        <v>9499</v>
      </c>
      <c r="C899" s="0" t="s">
        <v>9500</v>
      </c>
      <c r="D899" s="0" t="s">
        <v>2297</v>
      </c>
      <c r="E899" s="0" t="s">
        <v>9498</v>
      </c>
      <c r="F899" s="0" t="n">
        <v>1</v>
      </c>
      <c r="G899" s="0" t="s">
        <v>2298</v>
      </c>
      <c r="H899" s="0" t="s">
        <v>2170</v>
      </c>
      <c r="I899" s="0" t="s">
        <v>2170</v>
      </c>
      <c r="J899" s="0" t="s">
        <v>2170</v>
      </c>
      <c r="K899" s="0" t="s">
        <v>2170</v>
      </c>
      <c r="L899" s="0" t="s">
        <v>2170</v>
      </c>
      <c r="M899" s="0" t="s">
        <v>2170</v>
      </c>
      <c r="N899" s="0" t="n">
        <f aca="false">FALSE()</f>
        <v>0</v>
      </c>
      <c r="O899" s="0" t="s">
        <v>9501</v>
      </c>
      <c r="P899" s="0" t="s">
        <v>2300</v>
      </c>
      <c r="Q899" s="380" t="n">
        <v>37091.1666666667</v>
      </c>
      <c r="R899" s="0" t="n">
        <v>642550414</v>
      </c>
      <c r="S899" s="0" t="s">
        <v>2301</v>
      </c>
      <c r="T899" s="0" t="s">
        <v>2302</v>
      </c>
      <c r="U899" s="0" t="s">
        <v>2116</v>
      </c>
      <c r="V899" s="0" t="n">
        <v>20000000000</v>
      </c>
      <c r="W899" s="0" t="s">
        <v>9502</v>
      </c>
      <c r="X899" s="0" t="n">
        <v>4</v>
      </c>
      <c r="Y899" s="0" t="n">
        <f aca="false">FALSE()</f>
        <v>0</v>
      </c>
      <c r="Z899" s="0" t="n">
        <f aca="false">FALSE()</f>
        <v>0</v>
      </c>
      <c r="AA899" s="0" t="n">
        <f aca="false">FALSE()</f>
        <v>0</v>
      </c>
      <c r="AB899" s="0" t="n">
        <f aca="false">TRUE()</f>
        <v>1</v>
      </c>
      <c r="AC899" s="0" t="n">
        <v>1</v>
      </c>
      <c r="AD899" s="0" t="s">
        <v>2129</v>
      </c>
      <c r="AE899" s="0" t="n">
        <f aca="false">TRUE()</f>
        <v>1</v>
      </c>
      <c r="AF899" s="0" t="s">
        <v>9503</v>
      </c>
      <c r="AG899" s="0" t="n">
        <v>2</v>
      </c>
      <c r="AH899" s="0" t="s">
        <v>9504</v>
      </c>
      <c r="AI899" s="0" t="s">
        <v>9505</v>
      </c>
      <c r="AJ899" s="0" t="n">
        <v>0</v>
      </c>
      <c r="AK899" s="0" t="s">
        <v>2118</v>
      </c>
      <c r="AL899" s="0" t="n">
        <f aca="false">FALSE()</f>
        <v>0</v>
      </c>
      <c r="AM899" s="0" t="n">
        <f aca="false">TRUE()</f>
        <v>1</v>
      </c>
      <c r="AN899" s="0" t="n">
        <f aca="false">FALSE()</f>
        <v>0</v>
      </c>
      <c r="AO899" s="0" t="n">
        <f aca="false">FALSE()</f>
        <v>0</v>
      </c>
      <c r="AP899" s="0" t="n">
        <f aca="false">FALSE()</f>
        <v>0</v>
      </c>
      <c r="AQ899" s="380" t="n">
        <v>43123.6673611111</v>
      </c>
      <c r="AR899" s="380" t="n">
        <v>37091.1666666667</v>
      </c>
      <c r="AS899" s="0" t="s">
        <v>9506</v>
      </c>
      <c r="AT899" s="0" t="s">
        <v>2170</v>
      </c>
      <c r="AU899" s="0" t="s">
        <v>2170</v>
      </c>
    </row>
    <row r="900" customFormat="false" ht="15" hidden="true" customHeight="false" outlineLevel="0" collapsed="false">
      <c r="A900" s="0" t="s">
        <v>9507</v>
      </c>
      <c r="B900" s="0" t="s">
        <v>9508</v>
      </c>
      <c r="C900" s="0" t="s">
        <v>9509</v>
      </c>
      <c r="D900" s="0" t="s">
        <v>2297</v>
      </c>
      <c r="E900" s="0" t="s">
        <v>9507</v>
      </c>
      <c r="F900" s="0" t="n">
        <v>1</v>
      </c>
      <c r="G900" s="0" t="s">
        <v>2298</v>
      </c>
      <c r="H900" s="0" t="s">
        <v>2170</v>
      </c>
      <c r="I900" s="0" t="s">
        <v>2170</v>
      </c>
      <c r="J900" s="0" t="s">
        <v>2170</v>
      </c>
      <c r="K900" s="0" t="s">
        <v>2170</v>
      </c>
      <c r="L900" s="0" t="s">
        <v>2170</v>
      </c>
      <c r="M900" s="0" t="s">
        <v>2170</v>
      </c>
      <c r="N900" s="0" t="n">
        <f aca="false">FALSE()</f>
        <v>0</v>
      </c>
      <c r="O900" s="0" t="s">
        <v>9510</v>
      </c>
      <c r="P900" s="0" t="s">
        <v>2300</v>
      </c>
      <c r="Q900" s="380" t="n">
        <v>25569.125</v>
      </c>
      <c r="R900" s="0" t="n">
        <v>186866156</v>
      </c>
      <c r="S900" s="0" t="s">
        <v>2301</v>
      </c>
      <c r="T900" s="0" t="s">
        <v>2302</v>
      </c>
      <c r="U900" s="0" t="s">
        <v>2114</v>
      </c>
      <c r="V900" s="0" t="n">
        <v>750000000</v>
      </c>
      <c r="W900" s="0" t="s">
        <v>2366</v>
      </c>
      <c r="X900" s="0" t="n">
        <v>4</v>
      </c>
      <c r="Y900" s="0" t="n">
        <f aca="false">FALSE()</f>
        <v>0</v>
      </c>
      <c r="Z900" s="0" t="n">
        <f aca="false">FALSE()</f>
        <v>0</v>
      </c>
      <c r="AA900" s="0" t="n">
        <f aca="false">FALSE()</f>
        <v>0</v>
      </c>
      <c r="AB900" s="0" t="n">
        <f aca="false">TRUE()</f>
        <v>1</v>
      </c>
      <c r="AC900" s="0" t="n">
        <v>1</v>
      </c>
      <c r="AD900" s="0" t="s">
        <v>2129</v>
      </c>
      <c r="AE900" s="0" t="n">
        <f aca="false">TRUE()</f>
        <v>1</v>
      </c>
      <c r="AF900" s="0" t="s">
        <v>9511</v>
      </c>
      <c r="AG900" s="0" t="n">
        <v>2</v>
      </c>
      <c r="AH900" s="0" t="s">
        <v>9512</v>
      </c>
      <c r="AI900" s="0" t="s">
        <v>9513</v>
      </c>
      <c r="AJ900" s="0" t="n">
        <v>0</v>
      </c>
      <c r="AK900" s="0" t="s">
        <v>2118</v>
      </c>
      <c r="AL900" s="0" t="n">
        <f aca="false">FALSE()</f>
        <v>0</v>
      </c>
      <c r="AM900" s="0" t="n">
        <f aca="false">TRUE()</f>
        <v>1</v>
      </c>
      <c r="AN900" s="0" t="n">
        <f aca="false">FALSE()</f>
        <v>0</v>
      </c>
      <c r="AO900" s="0" t="n">
        <f aca="false">FALSE()</f>
        <v>0</v>
      </c>
      <c r="AP900" s="0" t="n">
        <f aca="false">TRUE()</f>
        <v>1</v>
      </c>
      <c r="AQ900" s="380" t="n">
        <v>43123.7291666667</v>
      </c>
      <c r="AR900" s="380" t="n">
        <v>32398.1666666667</v>
      </c>
      <c r="AS900" s="0" t="s">
        <v>9514</v>
      </c>
      <c r="AT900" s="0" t="s">
        <v>2170</v>
      </c>
      <c r="AU900" s="0" t="s">
        <v>2170</v>
      </c>
    </row>
    <row r="901" customFormat="false" ht="15" hidden="true" customHeight="false" outlineLevel="0" collapsed="false">
      <c r="A901" s="0" t="s">
        <v>9515</v>
      </c>
      <c r="B901" s="0" t="s">
        <v>9516</v>
      </c>
      <c r="C901" s="0" t="s">
        <v>9517</v>
      </c>
      <c r="D901" s="0" t="s">
        <v>2525</v>
      </c>
      <c r="E901" s="0" t="s">
        <v>9515</v>
      </c>
      <c r="F901" s="0" t="n">
        <v>100</v>
      </c>
      <c r="G901" s="0" t="s">
        <v>2526</v>
      </c>
      <c r="H901" s="0" t="s">
        <v>2170</v>
      </c>
      <c r="I901" s="0" t="s">
        <v>2170</v>
      </c>
      <c r="J901" s="0" t="s">
        <v>2170</v>
      </c>
      <c r="K901" s="0" t="s">
        <v>2170</v>
      </c>
      <c r="L901" s="0" t="s">
        <v>2170</v>
      </c>
      <c r="M901" s="0" t="s">
        <v>2170</v>
      </c>
      <c r="N901" s="0" t="n">
        <f aca="false">FALSE()</f>
        <v>0</v>
      </c>
      <c r="O901" s="0" t="s">
        <v>9518</v>
      </c>
      <c r="P901" s="0" t="s">
        <v>2300</v>
      </c>
      <c r="Q901" s="380" t="n">
        <v>25569.125</v>
      </c>
      <c r="R901" s="0" t="n">
        <v>3377482</v>
      </c>
      <c r="S901" s="0" t="s">
        <v>2528</v>
      </c>
      <c r="T901" s="0" t="s">
        <v>2529</v>
      </c>
      <c r="U901" s="0" t="s">
        <v>2574</v>
      </c>
      <c r="V901" s="0" t="n">
        <v>3063500000</v>
      </c>
      <c r="W901" s="0" t="s">
        <v>2530</v>
      </c>
      <c r="X901" s="0" t="n">
        <v>4</v>
      </c>
      <c r="Y901" s="0" t="n">
        <f aca="false">FALSE()</f>
        <v>0</v>
      </c>
      <c r="Z901" s="0" t="n">
        <f aca="false">FALSE()</f>
        <v>0</v>
      </c>
      <c r="AA901" s="0" t="n">
        <f aca="false">FALSE()</f>
        <v>0</v>
      </c>
      <c r="AB901" s="0" t="n">
        <f aca="false">TRUE()</f>
        <v>1</v>
      </c>
      <c r="AC901" s="0" t="n">
        <v>1</v>
      </c>
      <c r="AD901" s="0" t="s">
        <v>2137</v>
      </c>
      <c r="AE901" s="0" t="n">
        <f aca="false">TRUE()</f>
        <v>1</v>
      </c>
      <c r="AF901" s="0" t="s">
        <v>9519</v>
      </c>
      <c r="AG901" s="0" t="n">
        <v>2</v>
      </c>
      <c r="AH901" s="0" t="s">
        <v>9520</v>
      </c>
      <c r="AI901" s="0" t="s">
        <v>9521</v>
      </c>
      <c r="AJ901" s="0" t="n">
        <v>0</v>
      </c>
      <c r="AK901" s="0" t="s">
        <v>2118</v>
      </c>
      <c r="AL901" s="0" t="n">
        <f aca="false">FALSE()</f>
        <v>0</v>
      </c>
      <c r="AM901" s="0" t="n">
        <f aca="false">FALSE()</f>
        <v>0</v>
      </c>
      <c r="AN901" s="0" t="n">
        <f aca="false">FALSE()</f>
        <v>0</v>
      </c>
      <c r="AO901" s="0" t="n">
        <f aca="false">FALSE()</f>
        <v>0</v>
      </c>
      <c r="AP901" s="0" t="n">
        <f aca="false">TRUE()</f>
        <v>1</v>
      </c>
      <c r="AQ901" s="380" t="n">
        <v>44900.3333333333</v>
      </c>
      <c r="AR901" s="380" t="n">
        <v>44900.4166666667</v>
      </c>
      <c r="AS901" s="0" t="s">
        <v>9522</v>
      </c>
      <c r="AT901" s="0" t="s">
        <v>2170</v>
      </c>
      <c r="AU901" s="0" t="s">
        <v>2170</v>
      </c>
    </row>
    <row r="902" customFormat="false" ht="15" hidden="true" customHeight="false" outlineLevel="0" collapsed="false">
      <c r="A902" s="0" t="s">
        <v>9523</v>
      </c>
      <c r="B902" s="0" t="s">
        <v>9524</v>
      </c>
      <c r="C902" s="0" t="s">
        <v>9525</v>
      </c>
      <c r="D902" s="0" t="s">
        <v>2297</v>
      </c>
      <c r="E902" s="0" t="s">
        <v>9523</v>
      </c>
      <c r="F902" s="0" t="n">
        <v>1</v>
      </c>
      <c r="G902" s="0" t="s">
        <v>2298</v>
      </c>
      <c r="H902" s="0" t="s">
        <v>2170</v>
      </c>
      <c r="I902" s="0" t="s">
        <v>2170</v>
      </c>
      <c r="J902" s="0" t="s">
        <v>2170</v>
      </c>
      <c r="K902" s="0" t="s">
        <v>2170</v>
      </c>
      <c r="L902" s="0" t="s">
        <v>2170</v>
      </c>
      <c r="M902" s="0" t="s">
        <v>2170</v>
      </c>
      <c r="N902" s="0" t="n">
        <f aca="false">FALSE()</f>
        <v>0</v>
      </c>
      <c r="O902" s="0" t="s">
        <v>9526</v>
      </c>
      <c r="P902" s="0" t="s">
        <v>2300</v>
      </c>
      <c r="Q902" s="380" t="n">
        <v>40114.125</v>
      </c>
      <c r="R902" s="0" t="n">
        <v>28564239</v>
      </c>
      <c r="S902" s="0" t="s">
        <v>2301</v>
      </c>
      <c r="T902" s="0" t="s">
        <v>2302</v>
      </c>
      <c r="U902" s="0" t="s">
        <v>2365</v>
      </c>
      <c r="V902" s="0" t="n">
        <v>100000000</v>
      </c>
      <c r="W902" s="0" t="s">
        <v>2321</v>
      </c>
      <c r="X902" s="0" t="n">
        <v>4</v>
      </c>
      <c r="Y902" s="0" t="n">
        <f aca="false">FALSE()</f>
        <v>0</v>
      </c>
      <c r="Z902" s="0" t="n">
        <f aca="false">FALSE()</f>
        <v>0</v>
      </c>
      <c r="AA902" s="0" t="n">
        <f aca="false">FALSE()</f>
        <v>0</v>
      </c>
      <c r="AB902" s="0" t="n">
        <f aca="false">FALSE()</f>
        <v>0</v>
      </c>
      <c r="AC902" s="0" t="n">
        <v>1</v>
      </c>
      <c r="AD902" s="0" t="s">
        <v>2129</v>
      </c>
      <c r="AE902" s="0" t="n">
        <f aca="false">TRUE()</f>
        <v>1</v>
      </c>
      <c r="AF902" s="0" t="s">
        <v>9527</v>
      </c>
      <c r="AG902" s="0" t="n">
        <v>2</v>
      </c>
      <c r="AH902" s="0" t="s">
        <v>9528</v>
      </c>
      <c r="AI902" s="0" t="s">
        <v>9529</v>
      </c>
      <c r="AJ902" s="0" t="n">
        <v>0</v>
      </c>
      <c r="AK902" s="0" t="s">
        <v>2118</v>
      </c>
      <c r="AL902" s="0" t="n">
        <f aca="false">FALSE()</f>
        <v>0</v>
      </c>
      <c r="AM902" s="0" t="n">
        <f aca="false">TRUE()</f>
        <v>1</v>
      </c>
      <c r="AN902" s="0" t="n">
        <f aca="false">FALSE()</f>
        <v>0</v>
      </c>
      <c r="AO902" s="0" t="n">
        <f aca="false">FALSE()</f>
        <v>0</v>
      </c>
      <c r="AP902" s="0" t="n">
        <f aca="false">FALSE()</f>
        <v>0</v>
      </c>
      <c r="AQ902" s="380" t="n">
        <v>43769.6597222222</v>
      </c>
      <c r="AR902" s="380" t="n">
        <v>43769.4166666667</v>
      </c>
      <c r="AS902" s="0" t="s">
        <v>9530</v>
      </c>
      <c r="AT902" s="0" t="s">
        <v>2170</v>
      </c>
      <c r="AU902" s="0" t="s">
        <v>2170</v>
      </c>
    </row>
    <row r="903" customFormat="false" ht="15" hidden="true" customHeight="false" outlineLevel="0" collapsed="false">
      <c r="A903" s="0" t="s">
        <v>9531</v>
      </c>
      <c r="B903" s="0" t="s">
        <v>9532</v>
      </c>
      <c r="C903" s="0" t="s">
        <v>9533</v>
      </c>
      <c r="D903" s="0" t="s">
        <v>2297</v>
      </c>
      <c r="E903" s="0" t="s">
        <v>9531</v>
      </c>
      <c r="F903" s="0" t="n">
        <v>1</v>
      </c>
      <c r="G903" s="0" t="s">
        <v>2298</v>
      </c>
      <c r="H903" s="0" t="s">
        <v>2170</v>
      </c>
      <c r="I903" s="0" t="s">
        <v>2170</v>
      </c>
      <c r="J903" s="0" t="s">
        <v>2170</v>
      </c>
      <c r="K903" s="0" t="s">
        <v>2170</v>
      </c>
      <c r="L903" s="0" t="s">
        <v>2170</v>
      </c>
      <c r="M903" s="0" t="s">
        <v>2170</v>
      </c>
      <c r="N903" s="0" t="n">
        <f aca="false">FALSE()</f>
        <v>0</v>
      </c>
      <c r="O903" s="0" t="s">
        <v>9534</v>
      </c>
      <c r="P903" s="0" t="s">
        <v>2300</v>
      </c>
      <c r="Q903" s="380" t="n">
        <v>25569.125</v>
      </c>
      <c r="R903" s="0" t="n">
        <v>130760076</v>
      </c>
      <c r="S903" s="0" t="s">
        <v>2301</v>
      </c>
      <c r="T903" s="0" t="s">
        <v>2302</v>
      </c>
      <c r="U903" s="0" t="s">
        <v>2116</v>
      </c>
      <c r="V903" s="0" t="n">
        <v>360000000</v>
      </c>
      <c r="W903" s="0" t="s">
        <v>2366</v>
      </c>
      <c r="X903" s="0" t="n">
        <v>1</v>
      </c>
      <c r="Y903" s="0" t="n">
        <f aca="false">FALSE()</f>
        <v>0</v>
      </c>
      <c r="Z903" s="0" t="n">
        <f aca="false">FALSE()</f>
        <v>0</v>
      </c>
      <c r="AA903" s="0" t="n">
        <f aca="false">FALSE()</f>
        <v>0</v>
      </c>
      <c r="AB903" s="0" t="n">
        <f aca="false">TRUE()</f>
        <v>1</v>
      </c>
      <c r="AC903" s="0" t="n">
        <v>1</v>
      </c>
      <c r="AD903" s="0" t="s">
        <v>2129</v>
      </c>
      <c r="AE903" s="0" t="n">
        <f aca="false">TRUE()</f>
        <v>1</v>
      </c>
      <c r="AF903" s="0" t="s">
        <v>9535</v>
      </c>
      <c r="AG903" s="0" t="n">
        <v>2</v>
      </c>
      <c r="AH903" s="0" t="s">
        <v>9536</v>
      </c>
      <c r="AI903" s="0" t="s">
        <v>9537</v>
      </c>
      <c r="AJ903" s="0" t="n">
        <v>0</v>
      </c>
      <c r="AK903" s="0" t="s">
        <v>2118</v>
      </c>
      <c r="AL903" s="0" t="n">
        <f aca="false">FALSE()</f>
        <v>0</v>
      </c>
      <c r="AM903" s="0" t="n">
        <f aca="false">TRUE()</f>
        <v>1</v>
      </c>
      <c r="AN903" s="0" t="n">
        <f aca="false">FALSE()</f>
        <v>0</v>
      </c>
      <c r="AO903" s="0" t="n">
        <f aca="false">FALSE()</f>
        <v>0</v>
      </c>
      <c r="AP903" s="0" t="n">
        <f aca="false">FALSE()</f>
        <v>0</v>
      </c>
      <c r="AQ903" s="380" t="n">
        <v>43969.6868055556</v>
      </c>
      <c r="AR903" s="380" t="n">
        <v>43969.4166666667</v>
      </c>
      <c r="AS903" s="0" t="s">
        <v>9538</v>
      </c>
      <c r="AT903" s="0" t="s">
        <v>2170</v>
      </c>
      <c r="AU903" s="0" t="s">
        <v>2170</v>
      </c>
    </row>
    <row r="904" customFormat="false" ht="15" hidden="true" customHeight="false" outlineLevel="0" collapsed="false">
      <c r="A904" s="0" t="s">
        <v>9539</v>
      </c>
      <c r="B904" s="0" t="s">
        <v>9540</v>
      </c>
      <c r="C904" s="0" t="s">
        <v>9541</v>
      </c>
      <c r="D904" s="0" t="s">
        <v>2297</v>
      </c>
      <c r="E904" s="0" t="s">
        <v>9539</v>
      </c>
      <c r="F904" s="0" t="n">
        <v>1</v>
      </c>
      <c r="G904" s="0" t="s">
        <v>2298</v>
      </c>
      <c r="H904" s="0" t="s">
        <v>2170</v>
      </c>
      <c r="I904" s="0" t="s">
        <v>2170</v>
      </c>
      <c r="J904" s="0" t="s">
        <v>2170</v>
      </c>
      <c r="K904" s="0" t="s">
        <v>2170</v>
      </c>
      <c r="L904" s="0" t="s">
        <v>2170</v>
      </c>
      <c r="M904" s="0" t="s">
        <v>2170</v>
      </c>
      <c r="N904" s="0" t="n">
        <f aca="false">FALSE()</f>
        <v>0</v>
      </c>
      <c r="O904" s="0" t="s">
        <v>9542</v>
      </c>
      <c r="P904" s="0" t="s">
        <v>2300</v>
      </c>
      <c r="Q904" s="380" t="n">
        <v>40220.125</v>
      </c>
      <c r="R904" s="0" t="n">
        <v>63120689</v>
      </c>
      <c r="S904" s="0" t="s">
        <v>2301</v>
      </c>
      <c r="T904" s="0" t="s">
        <v>2302</v>
      </c>
      <c r="U904" s="0" t="s">
        <v>2115</v>
      </c>
      <c r="V904" s="0" t="n">
        <v>500000000</v>
      </c>
      <c r="W904" s="0" t="s">
        <v>2366</v>
      </c>
      <c r="X904" s="0" t="n">
        <v>4</v>
      </c>
      <c r="Y904" s="0" t="n">
        <f aca="false">FALSE()</f>
        <v>0</v>
      </c>
      <c r="Z904" s="0" t="n">
        <f aca="false">FALSE()</f>
        <v>0</v>
      </c>
      <c r="AA904" s="0" t="n">
        <f aca="false">FALSE()</f>
        <v>0</v>
      </c>
      <c r="AB904" s="0" t="n">
        <f aca="false">FALSE()</f>
        <v>0</v>
      </c>
      <c r="AC904" s="0" t="n">
        <v>1</v>
      </c>
      <c r="AD904" s="0" t="s">
        <v>2129</v>
      </c>
      <c r="AE904" s="0" t="n">
        <f aca="false">TRUE()</f>
        <v>1</v>
      </c>
      <c r="AF904" s="0" t="s">
        <v>9543</v>
      </c>
      <c r="AG904" s="0" t="n">
        <v>2</v>
      </c>
      <c r="AH904" s="0" t="s">
        <v>9544</v>
      </c>
      <c r="AI904" s="0" t="s">
        <v>9545</v>
      </c>
      <c r="AJ904" s="0" t="n">
        <v>0</v>
      </c>
      <c r="AK904" s="0" t="s">
        <v>2118</v>
      </c>
      <c r="AL904" s="0" t="n">
        <f aca="false">FALSE()</f>
        <v>0</v>
      </c>
      <c r="AM904" s="0" t="n">
        <f aca="false">TRUE()</f>
        <v>1</v>
      </c>
      <c r="AN904" s="0" t="n">
        <f aca="false">FALSE()</f>
        <v>0</v>
      </c>
      <c r="AO904" s="0" t="n">
        <f aca="false">FALSE()</f>
        <v>0</v>
      </c>
      <c r="AP904" s="0" t="n">
        <f aca="false">FALSE()</f>
        <v>0</v>
      </c>
      <c r="AQ904" s="380" t="n">
        <v>43524.7305555556</v>
      </c>
      <c r="AR904" s="380" t="n">
        <v>40220.125</v>
      </c>
      <c r="AS904" s="0" t="s">
        <v>9546</v>
      </c>
      <c r="AT904" s="0" t="s">
        <v>2170</v>
      </c>
      <c r="AU904" s="0" t="s">
        <v>2170</v>
      </c>
    </row>
    <row r="905" customFormat="false" ht="15" hidden="true" customHeight="false" outlineLevel="0" collapsed="false">
      <c r="A905" s="0" t="s">
        <v>9547</v>
      </c>
      <c r="B905" s="0" t="s">
        <v>9548</v>
      </c>
      <c r="C905" s="0" t="s">
        <v>9549</v>
      </c>
      <c r="D905" s="0" t="s">
        <v>2297</v>
      </c>
      <c r="E905" s="0" t="s">
        <v>9547</v>
      </c>
      <c r="F905" s="0" t="n">
        <v>1</v>
      </c>
      <c r="G905" s="0" t="s">
        <v>2298</v>
      </c>
      <c r="H905" s="0" t="s">
        <v>2170</v>
      </c>
      <c r="I905" s="0" t="s">
        <v>2170</v>
      </c>
      <c r="J905" s="0" t="s">
        <v>2170</v>
      </c>
      <c r="K905" s="0" t="s">
        <v>2170</v>
      </c>
      <c r="L905" s="0" t="s">
        <v>2170</v>
      </c>
      <c r="M905" s="0" t="s">
        <v>2170</v>
      </c>
      <c r="N905" s="0" t="n">
        <f aca="false">FALSE()</f>
        <v>0</v>
      </c>
      <c r="O905" s="0" t="s">
        <v>9550</v>
      </c>
      <c r="P905" s="0" t="s">
        <v>2300</v>
      </c>
      <c r="Q905" s="380" t="n">
        <v>25569.125</v>
      </c>
      <c r="R905" s="0" t="n">
        <v>65543892</v>
      </c>
      <c r="S905" s="0" t="s">
        <v>2301</v>
      </c>
      <c r="T905" s="0" t="s">
        <v>2302</v>
      </c>
      <c r="U905" s="0" t="s">
        <v>2451</v>
      </c>
      <c r="V905" s="0" t="n">
        <v>400000000</v>
      </c>
      <c r="W905" s="0" t="s">
        <v>2366</v>
      </c>
      <c r="X905" s="0" t="n">
        <v>4</v>
      </c>
      <c r="Y905" s="0" t="n">
        <f aca="false">FALSE()</f>
        <v>0</v>
      </c>
      <c r="Z905" s="0" t="n">
        <f aca="false">FALSE()</f>
        <v>0</v>
      </c>
      <c r="AA905" s="0" t="n">
        <f aca="false">FALSE()</f>
        <v>0</v>
      </c>
      <c r="AB905" s="0" t="n">
        <f aca="false">TRUE()</f>
        <v>1</v>
      </c>
      <c r="AC905" s="0" t="n">
        <v>1</v>
      </c>
      <c r="AD905" s="0" t="s">
        <v>2129</v>
      </c>
      <c r="AE905" s="0" t="n">
        <f aca="false">TRUE()</f>
        <v>1</v>
      </c>
      <c r="AF905" s="0" t="s">
        <v>9551</v>
      </c>
      <c r="AG905" s="0" t="n">
        <v>2</v>
      </c>
      <c r="AH905" s="0" t="s">
        <v>9552</v>
      </c>
      <c r="AI905" s="0" t="s">
        <v>9553</v>
      </c>
      <c r="AJ905" s="0" t="n">
        <v>0</v>
      </c>
      <c r="AK905" s="0" t="s">
        <v>2118</v>
      </c>
      <c r="AL905" s="0" t="n">
        <f aca="false">FALSE()</f>
        <v>0</v>
      </c>
      <c r="AM905" s="0" t="n">
        <f aca="false">TRUE()</f>
        <v>1</v>
      </c>
      <c r="AN905" s="0" t="n">
        <f aca="false">FALSE()</f>
        <v>0</v>
      </c>
      <c r="AO905" s="0" t="n">
        <f aca="false">FALSE()</f>
        <v>0</v>
      </c>
      <c r="AP905" s="0" t="n">
        <f aca="false">FALSE()</f>
        <v>0</v>
      </c>
      <c r="AQ905" s="380" t="n">
        <v>44169.7333333333</v>
      </c>
      <c r="AR905" s="380" t="n">
        <v>44169.4166666667</v>
      </c>
      <c r="AS905" s="0" t="s">
        <v>9554</v>
      </c>
      <c r="AT905" s="0" t="s">
        <v>2170</v>
      </c>
      <c r="AU905" s="0" t="s">
        <v>2170</v>
      </c>
    </row>
    <row r="906" customFormat="false" ht="15" hidden="true" customHeight="false" outlineLevel="0" collapsed="false">
      <c r="A906" s="0" t="s">
        <v>9555</v>
      </c>
      <c r="B906" s="0" t="s">
        <v>9556</v>
      </c>
      <c r="C906" s="0" t="s">
        <v>9557</v>
      </c>
      <c r="D906" s="0" t="s">
        <v>2297</v>
      </c>
      <c r="E906" s="0" t="s">
        <v>9555</v>
      </c>
      <c r="F906" s="0" t="n">
        <v>1</v>
      </c>
      <c r="G906" s="0" t="s">
        <v>2298</v>
      </c>
      <c r="H906" s="0" t="s">
        <v>2170</v>
      </c>
      <c r="I906" s="0" t="s">
        <v>2170</v>
      </c>
      <c r="J906" s="0" t="s">
        <v>2170</v>
      </c>
      <c r="K906" s="0" t="s">
        <v>2170</v>
      </c>
      <c r="L906" s="0" t="s">
        <v>2170</v>
      </c>
      <c r="M906" s="0" t="s">
        <v>2170</v>
      </c>
      <c r="N906" s="0" t="n">
        <f aca="false">FALSE()</f>
        <v>0</v>
      </c>
      <c r="O906" s="0" t="s">
        <v>9558</v>
      </c>
      <c r="P906" s="0" t="s">
        <v>2300</v>
      </c>
      <c r="Q906" s="380" t="n">
        <v>25569.125</v>
      </c>
      <c r="R906" s="0" t="n">
        <v>143327697</v>
      </c>
      <c r="S906" s="0" t="s">
        <v>4248</v>
      </c>
      <c r="U906" s="0" t="s">
        <v>2115</v>
      </c>
      <c r="V906" s="0" t="n">
        <v>0</v>
      </c>
      <c r="W906" s="0" t="s">
        <v>6093</v>
      </c>
      <c r="X906" s="0" t="n">
        <v>4</v>
      </c>
      <c r="Y906" s="0" t="n">
        <f aca="false">FALSE()</f>
        <v>0</v>
      </c>
      <c r="Z906" s="0" t="n">
        <f aca="false">FALSE()</f>
        <v>0</v>
      </c>
      <c r="AA906" s="0" t="n">
        <f aca="false">FALSE()</f>
        <v>0</v>
      </c>
      <c r="AB906" s="0" t="n">
        <f aca="false">TRUE()</f>
        <v>1</v>
      </c>
      <c r="AC906" s="0" t="n">
        <v>1</v>
      </c>
      <c r="AD906" s="0" t="s">
        <v>2129</v>
      </c>
      <c r="AE906" s="0" t="n">
        <f aca="false">TRUE()</f>
        <v>1</v>
      </c>
      <c r="AF906" s="0" t="s">
        <v>9559</v>
      </c>
      <c r="AG906" s="0" t="n">
        <v>2</v>
      </c>
      <c r="AH906" s="0" t="s">
        <v>9560</v>
      </c>
      <c r="AI906" s="0" t="s">
        <v>9561</v>
      </c>
      <c r="AJ906" s="0" t="n">
        <v>0</v>
      </c>
      <c r="AK906" s="0" t="s">
        <v>2118</v>
      </c>
      <c r="AL906" s="0" t="n">
        <f aca="false">FALSE()</f>
        <v>0</v>
      </c>
      <c r="AM906" s="0" t="n">
        <f aca="false">TRUE()</f>
        <v>1</v>
      </c>
      <c r="AN906" s="0" t="n">
        <f aca="false">FALSE()</f>
        <v>0</v>
      </c>
      <c r="AO906" s="0" t="n">
        <f aca="false">FALSE()</f>
        <v>0</v>
      </c>
      <c r="AP906" s="0" t="n">
        <f aca="false">TRUE()</f>
        <v>1</v>
      </c>
      <c r="AQ906" s="380" t="n">
        <v>44837.6458333333</v>
      </c>
      <c r="AR906" s="380" t="n">
        <v>44837.4166666667</v>
      </c>
      <c r="AS906" s="0" t="s">
        <v>9562</v>
      </c>
      <c r="AT906" s="0" t="s">
        <v>2170</v>
      </c>
      <c r="AU906" s="0" t="s">
        <v>2170</v>
      </c>
    </row>
    <row r="907" customFormat="false" ht="15" hidden="true" customHeight="false" outlineLevel="0" collapsed="false">
      <c r="A907" s="0" t="s">
        <v>9563</v>
      </c>
      <c r="B907" s="0" t="s">
        <v>9564</v>
      </c>
      <c r="C907" s="0" t="s">
        <v>9565</v>
      </c>
      <c r="D907" s="0" t="s">
        <v>2297</v>
      </c>
      <c r="E907" s="0" t="s">
        <v>9563</v>
      </c>
      <c r="F907" s="0" t="n">
        <v>1</v>
      </c>
      <c r="G907" s="0" t="s">
        <v>2298</v>
      </c>
      <c r="H907" s="0" t="s">
        <v>2170</v>
      </c>
      <c r="I907" s="0" t="s">
        <v>2170</v>
      </c>
      <c r="J907" s="0" t="s">
        <v>2170</v>
      </c>
      <c r="K907" s="0" t="s">
        <v>2170</v>
      </c>
      <c r="L907" s="0" t="s">
        <v>2170</v>
      </c>
      <c r="M907" s="0" t="s">
        <v>2170</v>
      </c>
      <c r="N907" s="0" t="n">
        <f aca="false">FALSE()</f>
        <v>0</v>
      </c>
      <c r="O907" s="0" t="s">
        <v>9566</v>
      </c>
      <c r="P907" s="0" t="s">
        <v>2300</v>
      </c>
      <c r="Q907" s="380" t="n">
        <v>42846.125</v>
      </c>
      <c r="R907" s="0" t="n">
        <v>79979465</v>
      </c>
      <c r="S907" s="0" t="s">
        <v>2301</v>
      </c>
      <c r="T907" s="0" t="s">
        <v>2302</v>
      </c>
      <c r="U907" s="0" t="s">
        <v>2574</v>
      </c>
      <c r="V907" s="0" t="n">
        <v>350000000</v>
      </c>
      <c r="W907" s="0" t="s">
        <v>2366</v>
      </c>
      <c r="X907" s="0" t="n">
        <v>4</v>
      </c>
      <c r="Y907" s="0" t="n">
        <f aca="false">FALSE()</f>
        <v>0</v>
      </c>
      <c r="Z907" s="0" t="n">
        <f aca="false">FALSE()</f>
        <v>0</v>
      </c>
      <c r="AA907" s="0" t="n">
        <f aca="false">FALSE()</f>
        <v>0</v>
      </c>
      <c r="AB907" s="0" t="n">
        <f aca="false">TRUE()</f>
        <v>1</v>
      </c>
      <c r="AC907" s="0" t="n">
        <v>1</v>
      </c>
      <c r="AD907" s="0" t="s">
        <v>2129</v>
      </c>
      <c r="AE907" s="0" t="n">
        <f aca="false">TRUE()</f>
        <v>1</v>
      </c>
      <c r="AF907" s="0" t="s">
        <v>9567</v>
      </c>
      <c r="AG907" s="0" t="n">
        <v>2</v>
      </c>
      <c r="AH907" s="0" t="s">
        <v>9568</v>
      </c>
      <c r="AI907" s="0" t="s">
        <v>9569</v>
      </c>
      <c r="AJ907" s="0" t="n">
        <v>0</v>
      </c>
      <c r="AK907" s="0" t="s">
        <v>2118</v>
      </c>
      <c r="AL907" s="0" t="n">
        <f aca="false">FALSE()</f>
        <v>0</v>
      </c>
      <c r="AM907" s="0" t="n">
        <f aca="false">TRUE()</f>
        <v>1</v>
      </c>
      <c r="AN907" s="0" t="n">
        <f aca="false">FALSE()</f>
        <v>0</v>
      </c>
      <c r="AO907" s="0" t="n">
        <f aca="false">FALSE()</f>
        <v>0</v>
      </c>
      <c r="AP907" s="0" t="n">
        <f aca="false">FALSE()</f>
        <v>0</v>
      </c>
      <c r="AQ907" s="380" t="n">
        <v>43682.6902777778</v>
      </c>
      <c r="AR907" s="380" t="n">
        <v>42846.125</v>
      </c>
      <c r="AS907" s="0" t="s">
        <v>9570</v>
      </c>
      <c r="AT907" s="0" t="s">
        <v>2170</v>
      </c>
      <c r="AU907" s="0" t="s">
        <v>2170</v>
      </c>
    </row>
    <row r="908" customFormat="false" ht="15" hidden="true" customHeight="false" outlineLevel="0" collapsed="false">
      <c r="A908" s="0" t="s">
        <v>1173</v>
      </c>
      <c r="B908" s="0" t="s">
        <v>9571</v>
      </c>
      <c r="C908" s="0" t="s">
        <v>1170</v>
      </c>
      <c r="D908" s="0" t="s">
        <v>720</v>
      </c>
      <c r="E908" s="0" t="s">
        <v>1173</v>
      </c>
      <c r="F908" s="0" t="n">
        <v>1</v>
      </c>
      <c r="G908" s="0" t="s">
        <v>434</v>
      </c>
      <c r="H908" s="0" t="s">
        <v>2596</v>
      </c>
      <c r="I908" s="0" t="s">
        <v>2596</v>
      </c>
      <c r="J908" s="0" t="s">
        <v>2723</v>
      </c>
      <c r="K908" s="0" t="s">
        <v>9572</v>
      </c>
      <c r="L908" s="0" t="s">
        <v>2783</v>
      </c>
      <c r="M908" s="0" t="s">
        <v>2726</v>
      </c>
      <c r="N908" s="0" t="n">
        <f aca="false">TRUE()</f>
        <v>1</v>
      </c>
      <c r="O908" s="0" t="s">
        <v>1171</v>
      </c>
      <c r="P908" s="0" t="s">
        <v>2601</v>
      </c>
      <c r="Q908" s="380" t="n">
        <v>42817.125</v>
      </c>
      <c r="R908" s="0" t="n">
        <v>120000000</v>
      </c>
      <c r="S908" s="0" t="s">
        <v>601</v>
      </c>
      <c r="T908" s="0" t="s">
        <v>2602</v>
      </c>
      <c r="U908" s="0" t="s">
        <v>2891</v>
      </c>
      <c r="V908" s="0" t="n">
        <v>120000000</v>
      </c>
      <c r="W908" s="0" t="s">
        <v>2603</v>
      </c>
      <c r="X908" s="0" t="n">
        <v>5</v>
      </c>
      <c r="Y908" s="0" t="n">
        <f aca="false">FALSE()</f>
        <v>0</v>
      </c>
      <c r="Z908" s="0" t="n">
        <f aca="false">TRUE()</f>
        <v>1</v>
      </c>
      <c r="AA908" s="0" t="n">
        <f aca="false">TRUE()</f>
        <v>1</v>
      </c>
      <c r="AB908" s="0" t="n">
        <f aca="false">TRUE()</f>
        <v>1</v>
      </c>
      <c r="AC908" s="0" t="n">
        <v>1</v>
      </c>
      <c r="AD908" s="0" t="s">
        <v>2729</v>
      </c>
      <c r="AE908" s="0" t="n">
        <f aca="false">TRUE()</f>
        <v>1</v>
      </c>
      <c r="AF908" s="0" t="s">
        <v>9573</v>
      </c>
      <c r="AG908" s="0" t="n">
        <v>1</v>
      </c>
      <c r="AH908" s="0" t="s">
        <v>9574</v>
      </c>
      <c r="AI908" s="0" t="s">
        <v>9575</v>
      </c>
      <c r="AJ908" s="0" t="n">
        <v>0</v>
      </c>
      <c r="AK908" s="0" t="s">
        <v>2118</v>
      </c>
      <c r="AL908" s="0" t="n">
        <f aca="false">TRUE()</f>
        <v>1</v>
      </c>
      <c r="AM908" s="0" t="n">
        <f aca="false">FALSE()</f>
        <v>0</v>
      </c>
      <c r="AN908" s="0" t="n">
        <f aca="false">TRUE()</f>
        <v>1</v>
      </c>
      <c r="AO908" s="0" t="n">
        <f aca="false">FALSE()</f>
        <v>0</v>
      </c>
      <c r="AP908" s="0" t="n">
        <f aca="false">FALSE()</f>
        <v>0</v>
      </c>
      <c r="AQ908" s="380" t="n">
        <v>45380.63125</v>
      </c>
      <c r="AR908" s="380" t="n">
        <v>45380.125</v>
      </c>
      <c r="AS908" s="0" t="s">
        <v>9576</v>
      </c>
      <c r="AT908" s="0" t="s">
        <v>2723</v>
      </c>
      <c r="AU908" s="0" t="s">
        <v>9572</v>
      </c>
    </row>
    <row r="909" customFormat="false" ht="15" hidden="true" customHeight="false" outlineLevel="0" collapsed="false">
      <c r="A909" s="0" t="s">
        <v>9577</v>
      </c>
      <c r="B909" s="0" t="s">
        <v>9578</v>
      </c>
      <c r="C909" s="0" t="s">
        <v>9579</v>
      </c>
      <c r="D909" s="0" t="s">
        <v>2297</v>
      </c>
      <c r="E909" s="0" t="s">
        <v>9577</v>
      </c>
      <c r="F909" s="0" t="n">
        <v>1</v>
      </c>
      <c r="G909" s="0" t="s">
        <v>2298</v>
      </c>
      <c r="H909" s="0" t="s">
        <v>2170</v>
      </c>
      <c r="I909" s="0" t="s">
        <v>2170</v>
      </c>
      <c r="J909" s="0" t="s">
        <v>2170</v>
      </c>
      <c r="K909" s="0" t="s">
        <v>2170</v>
      </c>
      <c r="L909" s="0" t="s">
        <v>2170</v>
      </c>
      <c r="M909" s="0" t="s">
        <v>2170</v>
      </c>
      <c r="N909" s="0" t="n">
        <f aca="false">FALSE()</f>
        <v>0</v>
      </c>
      <c r="O909" s="0" t="s">
        <v>9580</v>
      </c>
      <c r="P909" s="0" t="s">
        <v>2300</v>
      </c>
      <c r="Q909" s="380" t="n">
        <v>25569.125</v>
      </c>
      <c r="R909" s="0" t="n">
        <v>0</v>
      </c>
      <c r="S909" s="0" t="s">
        <v>2301</v>
      </c>
      <c r="T909" s="0" t="s">
        <v>2302</v>
      </c>
      <c r="U909" s="0" t="s">
        <v>2891</v>
      </c>
      <c r="V909" s="0" t="n">
        <v>0</v>
      </c>
      <c r="W909" s="0" t="s">
        <v>4808</v>
      </c>
      <c r="X909" s="0" t="n">
        <v>4</v>
      </c>
      <c r="Y909" s="0" t="n">
        <f aca="false">FALSE()</f>
        <v>0</v>
      </c>
      <c r="Z909" s="0" t="n">
        <f aca="false">FALSE()</f>
        <v>0</v>
      </c>
      <c r="AA909" s="0" t="n">
        <f aca="false">FALSE()</f>
        <v>0</v>
      </c>
      <c r="AB909" s="0" t="n">
        <f aca="false">TRUE()</f>
        <v>1</v>
      </c>
      <c r="AC909" s="0" t="n">
        <v>3</v>
      </c>
      <c r="AD909" s="0" t="s">
        <v>2129</v>
      </c>
      <c r="AE909" s="0" t="n">
        <f aca="false">TRUE()</f>
        <v>1</v>
      </c>
      <c r="AF909" s="0" t="s">
        <v>9581</v>
      </c>
      <c r="AG909" s="0" t="n">
        <v>2</v>
      </c>
      <c r="AH909" s="0" t="s">
        <v>9582</v>
      </c>
      <c r="AI909" s="0" t="s">
        <v>9583</v>
      </c>
      <c r="AJ909" s="0" t="n">
        <v>0</v>
      </c>
      <c r="AK909" s="0" t="s">
        <v>2118</v>
      </c>
      <c r="AL909" s="0" t="n">
        <f aca="false">FALSE()</f>
        <v>0</v>
      </c>
      <c r="AM909" s="0" t="n">
        <f aca="false">TRUE()</f>
        <v>1</v>
      </c>
      <c r="AN909" s="0" t="n">
        <f aca="false">FALSE()</f>
        <v>0</v>
      </c>
      <c r="AO909" s="0" t="n">
        <f aca="false">FALSE()</f>
        <v>0</v>
      </c>
      <c r="AP909" s="0" t="n">
        <f aca="false">FALSE()</f>
        <v>0</v>
      </c>
      <c r="AQ909" s="380" t="n">
        <v>44860.6458333333</v>
      </c>
      <c r="AR909" s="380" t="n">
        <v>44860.4166666667</v>
      </c>
      <c r="AS909" s="0" t="s">
        <v>9584</v>
      </c>
      <c r="AT909" s="0" t="s">
        <v>2170</v>
      </c>
      <c r="AU909" s="0" t="s">
        <v>2170</v>
      </c>
    </row>
    <row r="910" customFormat="false" ht="15" hidden="true" customHeight="false" outlineLevel="0" collapsed="false">
      <c r="A910" s="0" t="s">
        <v>9585</v>
      </c>
      <c r="B910" s="0" t="s">
        <v>9586</v>
      </c>
      <c r="C910" s="0" t="s">
        <v>9587</v>
      </c>
      <c r="D910" s="0" t="s">
        <v>2297</v>
      </c>
      <c r="E910" s="0" t="s">
        <v>9585</v>
      </c>
      <c r="F910" s="0" t="n">
        <v>1</v>
      </c>
      <c r="G910" s="0" t="s">
        <v>2298</v>
      </c>
      <c r="H910" s="0" t="s">
        <v>2170</v>
      </c>
      <c r="I910" s="0" t="s">
        <v>2170</v>
      </c>
      <c r="J910" s="0" t="s">
        <v>2170</v>
      </c>
      <c r="K910" s="0" t="s">
        <v>2170</v>
      </c>
      <c r="L910" s="0" t="s">
        <v>2170</v>
      </c>
      <c r="M910" s="0" t="s">
        <v>2170</v>
      </c>
      <c r="N910" s="0" t="n">
        <f aca="false">FALSE()</f>
        <v>0</v>
      </c>
      <c r="O910" s="0" t="s">
        <v>9588</v>
      </c>
      <c r="P910" s="0" t="s">
        <v>2300</v>
      </c>
      <c r="Q910" s="380" t="n">
        <v>25569.125</v>
      </c>
      <c r="R910" s="0" t="n">
        <v>70876222</v>
      </c>
      <c r="S910" s="0" t="s">
        <v>2301</v>
      </c>
      <c r="T910" s="0" t="s">
        <v>2302</v>
      </c>
      <c r="U910" s="0" t="s">
        <v>2330</v>
      </c>
      <c r="V910" s="0" t="n">
        <v>400000000</v>
      </c>
      <c r="W910" s="0" t="s">
        <v>2321</v>
      </c>
      <c r="X910" s="0" t="n">
        <v>4</v>
      </c>
      <c r="Y910" s="0" t="n">
        <f aca="false">FALSE()</f>
        <v>0</v>
      </c>
      <c r="Z910" s="0" t="n">
        <f aca="false">FALSE()</f>
        <v>0</v>
      </c>
      <c r="AA910" s="0" t="n">
        <f aca="false">FALSE()</f>
        <v>0</v>
      </c>
      <c r="AB910" s="0" t="n">
        <f aca="false">FALSE()</f>
        <v>0</v>
      </c>
      <c r="AC910" s="0" t="n">
        <v>1</v>
      </c>
      <c r="AD910" s="0" t="s">
        <v>2129</v>
      </c>
      <c r="AE910" s="0" t="n">
        <f aca="false">TRUE()</f>
        <v>1</v>
      </c>
      <c r="AF910" s="0" t="s">
        <v>9589</v>
      </c>
      <c r="AG910" s="0" t="n">
        <v>2</v>
      </c>
      <c r="AH910" s="0" t="s">
        <v>9590</v>
      </c>
      <c r="AI910" s="0" t="s">
        <v>9591</v>
      </c>
      <c r="AJ910" s="0" t="n">
        <v>0</v>
      </c>
      <c r="AK910" s="0" t="s">
        <v>2118</v>
      </c>
      <c r="AL910" s="0" t="n">
        <f aca="false">FALSE()</f>
        <v>0</v>
      </c>
      <c r="AM910" s="0" t="n">
        <f aca="false">TRUE()</f>
        <v>1</v>
      </c>
      <c r="AN910" s="0" t="n">
        <f aca="false">FALSE()</f>
        <v>0</v>
      </c>
      <c r="AO910" s="0" t="n">
        <f aca="false">FALSE()</f>
        <v>0</v>
      </c>
      <c r="AP910" s="0" t="n">
        <f aca="false">TRUE()</f>
        <v>1</v>
      </c>
      <c r="AQ910" s="380" t="n">
        <v>44589.6875</v>
      </c>
      <c r="AR910" s="380" t="n">
        <v>44589.4166666667</v>
      </c>
      <c r="AS910" s="0" t="s">
        <v>9592</v>
      </c>
      <c r="AT910" s="0" t="s">
        <v>2170</v>
      </c>
      <c r="AU910" s="0" t="s">
        <v>2170</v>
      </c>
    </row>
    <row r="911" customFormat="false" ht="15" hidden="true" customHeight="false" outlineLevel="0" collapsed="false">
      <c r="A911" s="0" t="s">
        <v>9593</v>
      </c>
      <c r="B911" s="0" t="s">
        <v>9594</v>
      </c>
      <c r="C911" s="0" t="s">
        <v>9595</v>
      </c>
      <c r="D911" s="0" t="s">
        <v>2297</v>
      </c>
      <c r="E911" s="0" t="s">
        <v>9593</v>
      </c>
      <c r="F911" s="0" t="n">
        <v>1</v>
      </c>
      <c r="G911" s="0" t="s">
        <v>2298</v>
      </c>
      <c r="H911" s="0" t="s">
        <v>2170</v>
      </c>
      <c r="I911" s="0" t="s">
        <v>2170</v>
      </c>
      <c r="J911" s="0" t="s">
        <v>2170</v>
      </c>
      <c r="K911" s="0" t="s">
        <v>2170</v>
      </c>
      <c r="L911" s="0" t="s">
        <v>2170</v>
      </c>
      <c r="M911" s="0" t="s">
        <v>2170</v>
      </c>
      <c r="N911" s="0" t="n">
        <f aca="false">FALSE()</f>
        <v>0</v>
      </c>
      <c r="O911" s="0" t="s">
        <v>9596</v>
      </c>
      <c r="P911" s="0" t="s">
        <v>2300</v>
      </c>
      <c r="Q911" s="380" t="n">
        <v>41620.1666666667</v>
      </c>
      <c r="R911" s="0" t="n">
        <v>256041639</v>
      </c>
      <c r="S911" s="0" t="s">
        <v>2301</v>
      </c>
      <c r="T911" s="0" t="s">
        <v>2302</v>
      </c>
      <c r="U911" s="0" t="s">
        <v>2365</v>
      </c>
      <c r="V911" s="0" t="n">
        <v>600000000</v>
      </c>
      <c r="W911" s="0" t="s">
        <v>2366</v>
      </c>
      <c r="X911" s="0" t="n">
        <v>4</v>
      </c>
      <c r="Y911" s="0" t="n">
        <f aca="false">FALSE()</f>
        <v>0</v>
      </c>
      <c r="Z911" s="0" t="n">
        <f aca="false">FALSE()</f>
        <v>0</v>
      </c>
      <c r="AA911" s="0" t="n">
        <f aca="false">FALSE()</f>
        <v>0</v>
      </c>
      <c r="AB911" s="0" t="n">
        <f aca="false">TRUE()</f>
        <v>1</v>
      </c>
      <c r="AC911" s="0" t="n">
        <v>1</v>
      </c>
      <c r="AD911" s="0" t="s">
        <v>2129</v>
      </c>
      <c r="AE911" s="0" t="n">
        <f aca="false">TRUE()</f>
        <v>1</v>
      </c>
      <c r="AF911" s="0" t="s">
        <v>9597</v>
      </c>
      <c r="AG911" s="0" t="n">
        <v>2</v>
      </c>
      <c r="AH911" s="0" t="s">
        <v>9598</v>
      </c>
      <c r="AI911" s="0" t="s">
        <v>9599</v>
      </c>
      <c r="AJ911" s="0" t="n">
        <v>0</v>
      </c>
      <c r="AK911" s="0" t="s">
        <v>2118</v>
      </c>
      <c r="AL911" s="0" t="n">
        <f aca="false">FALSE()</f>
        <v>0</v>
      </c>
      <c r="AM911" s="0" t="n">
        <f aca="false">TRUE()</f>
        <v>1</v>
      </c>
      <c r="AN911" s="0" t="n">
        <f aca="false">FALSE()</f>
        <v>0</v>
      </c>
      <c r="AO911" s="0" t="n">
        <f aca="false">FALSE()</f>
        <v>0</v>
      </c>
      <c r="AP911" s="0" t="n">
        <f aca="false">FALSE()</f>
        <v>0</v>
      </c>
      <c r="AQ911" s="380" t="n">
        <v>43559.6881944444</v>
      </c>
      <c r="AR911" s="380" t="n">
        <v>41620.1666666667</v>
      </c>
      <c r="AS911" s="0" t="s">
        <v>9600</v>
      </c>
      <c r="AT911" s="0" t="s">
        <v>2170</v>
      </c>
      <c r="AU911" s="0" t="s">
        <v>2170</v>
      </c>
    </row>
    <row r="912" customFormat="false" ht="15" hidden="true" customHeight="false" outlineLevel="0" collapsed="false">
      <c r="A912" s="0" t="s">
        <v>9601</v>
      </c>
      <c r="B912" s="0" t="s">
        <v>9602</v>
      </c>
      <c r="C912" s="0" t="s">
        <v>9603</v>
      </c>
      <c r="D912" s="0" t="s">
        <v>2525</v>
      </c>
      <c r="E912" s="0" t="s">
        <v>9601</v>
      </c>
      <c r="F912" s="0" t="n">
        <v>100</v>
      </c>
      <c r="G912" s="0" t="s">
        <v>2526</v>
      </c>
      <c r="H912" s="0" t="s">
        <v>2170</v>
      </c>
      <c r="I912" s="0" t="s">
        <v>2170</v>
      </c>
      <c r="J912" s="0" t="s">
        <v>2170</v>
      </c>
      <c r="K912" s="0" t="s">
        <v>2170</v>
      </c>
      <c r="L912" s="0" t="s">
        <v>2170</v>
      </c>
      <c r="M912" s="0" t="s">
        <v>2170</v>
      </c>
      <c r="N912" s="0" t="n">
        <f aca="false">FALSE()</f>
        <v>0</v>
      </c>
      <c r="O912" s="0" t="s">
        <v>9604</v>
      </c>
      <c r="P912" s="0" t="s">
        <v>2300</v>
      </c>
      <c r="Q912" s="380" t="n">
        <v>25569.125</v>
      </c>
      <c r="R912" s="0" t="n">
        <v>551280000</v>
      </c>
      <c r="U912" s="0" t="s">
        <v>2330</v>
      </c>
      <c r="V912" s="0" t="n">
        <v>0</v>
      </c>
      <c r="W912" s="0" t="s">
        <v>2565</v>
      </c>
      <c r="X912" s="0" t="n">
        <v>4</v>
      </c>
      <c r="Y912" s="0" t="n">
        <f aca="false">FALSE()</f>
        <v>0</v>
      </c>
      <c r="Z912" s="0" t="n">
        <f aca="false">FALSE()</f>
        <v>0</v>
      </c>
      <c r="AA912" s="0" t="n">
        <f aca="false">FALSE()</f>
        <v>0</v>
      </c>
      <c r="AB912" s="0" t="n">
        <f aca="false">TRUE()</f>
        <v>1</v>
      </c>
      <c r="AC912" s="0" t="n">
        <v>1</v>
      </c>
      <c r="AD912" s="0" t="s">
        <v>2803</v>
      </c>
      <c r="AE912" s="0" t="n">
        <f aca="false">TRUE()</f>
        <v>1</v>
      </c>
      <c r="AF912" s="0" t="s">
        <v>9605</v>
      </c>
      <c r="AG912" s="0" t="n">
        <v>2</v>
      </c>
      <c r="AH912" s="0" t="s">
        <v>9606</v>
      </c>
      <c r="AI912" s="0" t="s">
        <v>9607</v>
      </c>
      <c r="AJ912" s="0" t="n">
        <v>0</v>
      </c>
      <c r="AK912" s="0" t="s">
        <v>2118</v>
      </c>
      <c r="AL912" s="0" t="n">
        <f aca="false">FALSE()</f>
        <v>0</v>
      </c>
      <c r="AM912" s="0" t="n">
        <f aca="false">FALSE()</f>
        <v>0</v>
      </c>
      <c r="AN912" s="0" t="n">
        <f aca="false">FALSE()</f>
        <v>0</v>
      </c>
      <c r="AO912" s="0" t="n">
        <f aca="false">FALSE()</f>
        <v>0</v>
      </c>
      <c r="AP912" s="0" t="n">
        <f aca="false">TRUE()</f>
        <v>1</v>
      </c>
      <c r="AQ912" s="380" t="n">
        <v>44900.3333333333</v>
      </c>
      <c r="AR912" s="380" t="n">
        <v>44900.4166666667</v>
      </c>
      <c r="AS912" s="0" t="s">
        <v>9608</v>
      </c>
      <c r="AT912" s="0" t="s">
        <v>2170</v>
      </c>
      <c r="AU912" s="0" t="s">
        <v>2170</v>
      </c>
    </row>
    <row r="913" customFormat="false" ht="15" hidden="true" customHeight="false" outlineLevel="0" collapsed="false">
      <c r="A913" s="0" t="s">
        <v>9609</v>
      </c>
      <c r="B913" s="0" t="s">
        <v>9610</v>
      </c>
      <c r="C913" s="0" t="s">
        <v>9611</v>
      </c>
      <c r="D913" s="0" t="s">
        <v>2297</v>
      </c>
      <c r="E913" s="0" t="s">
        <v>9609</v>
      </c>
      <c r="F913" s="0" t="n">
        <v>1</v>
      </c>
      <c r="G913" s="0" t="s">
        <v>2298</v>
      </c>
      <c r="H913" s="0" t="s">
        <v>2170</v>
      </c>
      <c r="I913" s="0" t="s">
        <v>2170</v>
      </c>
      <c r="J913" s="0" t="s">
        <v>2170</v>
      </c>
      <c r="K913" s="0" t="s">
        <v>2170</v>
      </c>
      <c r="L913" s="0" t="s">
        <v>2170</v>
      </c>
      <c r="M913" s="0" t="s">
        <v>2170</v>
      </c>
      <c r="N913" s="0" t="n">
        <f aca="false">FALSE()</f>
        <v>0</v>
      </c>
      <c r="O913" s="0" t="s">
        <v>9612</v>
      </c>
      <c r="P913" s="0" t="s">
        <v>2300</v>
      </c>
      <c r="Q913" s="380" t="n">
        <v>25569.125</v>
      </c>
      <c r="R913" s="0" t="n">
        <v>41618887</v>
      </c>
      <c r="S913" s="0" t="s">
        <v>2301</v>
      </c>
      <c r="T913" s="0" t="s">
        <v>2302</v>
      </c>
      <c r="U913" s="0" t="s">
        <v>2114</v>
      </c>
      <c r="V913" s="0" t="n">
        <v>300000000</v>
      </c>
      <c r="W913" s="0" t="s">
        <v>2366</v>
      </c>
      <c r="X913" s="0" t="n">
        <v>4</v>
      </c>
      <c r="Y913" s="0" t="n">
        <f aca="false">FALSE()</f>
        <v>0</v>
      </c>
      <c r="Z913" s="0" t="n">
        <f aca="false">FALSE()</f>
        <v>0</v>
      </c>
      <c r="AA913" s="0" t="n">
        <f aca="false">FALSE()</f>
        <v>0</v>
      </c>
      <c r="AB913" s="0" t="n">
        <f aca="false">FALSE()</f>
        <v>0</v>
      </c>
      <c r="AC913" s="0" t="n">
        <v>1</v>
      </c>
      <c r="AD913" s="0" t="s">
        <v>2129</v>
      </c>
      <c r="AE913" s="0" t="n">
        <f aca="false">TRUE()</f>
        <v>1</v>
      </c>
      <c r="AF913" s="0" t="s">
        <v>9613</v>
      </c>
      <c r="AG913" s="0" t="n">
        <v>2</v>
      </c>
      <c r="AH913" s="0" t="s">
        <v>9614</v>
      </c>
      <c r="AI913" s="0" t="s">
        <v>9615</v>
      </c>
      <c r="AJ913" s="0" t="n">
        <v>0</v>
      </c>
      <c r="AK913" s="0" t="s">
        <v>2118</v>
      </c>
      <c r="AL913" s="0" t="n">
        <f aca="false">FALSE()</f>
        <v>0</v>
      </c>
      <c r="AM913" s="0" t="n">
        <f aca="false">TRUE()</f>
        <v>1</v>
      </c>
      <c r="AN913" s="0" t="n">
        <f aca="false">FALSE()</f>
        <v>0</v>
      </c>
      <c r="AO913" s="0" t="n">
        <f aca="false">FALSE()</f>
        <v>0</v>
      </c>
      <c r="AP913" s="0" t="n">
        <f aca="false">FALSE()</f>
        <v>0</v>
      </c>
      <c r="AQ913" s="380" t="n">
        <v>43627.6888888889</v>
      </c>
      <c r="AR913" s="380" t="n">
        <v>42492.125</v>
      </c>
      <c r="AS913" s="0" t="s">
        <v>9616</v>
      </c>
      <c r="AT913" s="0" t="s">
        <v>2170</v>
      </c>
      <c r="AU913" s="0" t="s">
        <v>2170</v>
      </c>
    </row>
    <row r="914" customFormat="false" ht="15" hidden="true" customHeight="false" outlineLevel="0" collapsed="false">
      <c r="A914" s="0" t="s">
        <v>9617</v>
      </c>
      <c r="B914" s="0" t="s">
        <v>9618</v>
      </c>
      <c r="C914" s="0" t="s">
        <v>9619</v>
      </c>
      <c r="D914" s="0" t="s">
        <v>2297</v>
      </c>
      <c r="E914" s="0" t="s">
        <v>9617</v>
      </c>
      <c r="F914" s="0" t="n">
        <v>1</v>
      </c>
      <c r="G914" s="0" t="s">
        <v>2298</v>
      </c>
      <c r="H914" s="0" t="s">
        <v>2170</v>
      </c>
      <c r="I914" s="0" t="s">
        <v>2170</v>
      </c>
      <c r="J914" s="0" t="s">
        <v>2170</v>
      </c>
      <c r="K914" s="0" t="s">
        <v>2170</v>
      </c>
      <c r="L914" s="0" t="s">
        <v>2170</v>
      </c>
      <c r="M914" s="0" t="s">
        <v>2170</v>
      </c>
      <c r="N914" s="0" t="n">
        <f aca="false">FALSE()</f>
        <v>0</v>
      </c>
      <c r="O914" s="0" t="s">
        <v>9620</v>
      </c>
      <c r="P914" s="0" t="s">
        <v>2300</v>
      </c>
      <c r="Q914" s="380" t="n">
        <v>25569.125</v>
      </c>
      <c r="R914" s="0" t="n">
        <v>53321107</v>
      </c>
      <c r="S914" s="0" t="s">
        <v>2301</v>
      </c>
      <c r="T914" s="0" t="s">
        <v>2302</v>
      </c>
      <c r="U914" s="0" t="s">
        <v>2365</v>
      </c>
      <c r="V914" s="0" t="n">
        <v>0</v>
      </c>
      <c r="W914" s="0" t="s">
        <v>2321</v>
      </c>
      <c r="X914" s="0" t="n">
        <v>4</v>
      </c>
      <c r="Y914" s="0" t="n">
        <f aca="false">FALSE()</f>
        <v>0</v>
      </c>
      <c r="Z914" s="0" t="n">
        <f aca="false">FALSE()</f>
        <v>0</v>
      </c>
      <c r="AA914" s="0" t="n">
        <f aca="false">FALSE()</f>
        <v>0</v>
      </c>
      <c r="AB914" s="0" t="n">
        <f aca="false">FALSE()</f>
        <v>0</v>
      </c>
      <c r="AC914" s="0" t="n">
        <v>1</v>
      </c>
      <c r="AD914" s="0" t="s">
        <v>2129</v>
      </c>
      <c r="AE914" s="0" t="n">
        <f aca="false">TRUE()</f>
        <v>1</v>
      </c>
      <c r="AF914" s="0" t="s">
        <v>9621</v>
      </c>
      <c r="AG914" s="0" t="n">
        <v>2</v>
      </c>
      <c r="AH914" s="0" t="s">
        <v>9622</v>
      </c>
      <c r="AI914" s="0" t="s">
        <v>9623</v>
      </c>
      <c r="AJ914" s="0" t="n">
        <v>0</v>
      </c>
      <c r="AK914" s="0" t="s">
        <v>2118</v>
      </c>
      <c r="AL914" s="0" t="n">
        <f aca="false">FALSE()</f>
        <v>0</v>
      </c>
      <c r="AM914" s="0" t="n">
        <f aca="false">TRUE()</f>
        <v>1</v>
      </c>
      <c r="AN914" s="0" t="n">
        <f aca="false">FALSE()</f>
        <v>0</v>
      </c>
      <c r="AO914" s="0" t="n">
        <f aca="false">FALSE()</f>
        <v>0</v>
      </c>
      <c r="AP914" s="0" t="n">
        <f aca="false">FALSE()</f>
        <v>0</v>
      </c>
      <c r="AQ914" s="380" t="n">
        <v>44468.8402777778</v>
      </c>
      <c r="AR914" s="380" t="n">
        <v>44468.4166666667</v>
      </c>
      <c r="AS914" s="0" t="s">
        <v>9624</v>
      </c>
      <c r="AT914" s="0" t="s">
        <v>2170</v>
      </c>
      <c r="AU914" s="0" t="s">
        <v>2170</v>
      </c>
    </row>
    <row r="915" customFormat="false" ht="15" hidden="true" customHeight="false" outlineLevel="0" collapsed="false">
      <c r="A915" s="0" t="s">
        <v>9141</v>
      </c>
      <c r="B915" s="0" t="s">
        <v>9625</v>
      </c>
      <c r="C915" s="0" t="s">
        <v>9626</v>
      </c>
      <c r="D915" s="0" t="s">
        <v>2297</v>
      </c>
      <c r="E915" s="0" t="s">
        <v>9141</v>
      </c>
      <c r="F915" s="0" t="n">
        <v>1</v>
      </c>
      <c r="G915" s="0" t="s">
        <v>2298</v>
      </c>
      <c r="H915" s="0" t="s">
        <v>2170</v>
      </c>
      <c r="I915" s="0" t="s">
        <v>2170</v>
      </c>
      <c r="J915" s="0" t="s">
        <v>2170</v>
      </c>
      <c r="K915" s="0" t="s">
        <v>2170</v>
      </c>
      <c r="L915" s="0" t="s">
        <v>2170</v>
      </c>
      <c r="M915" s="0" t="s">
        <v>2170</v>
      </c>
      <c r="N915" s="0" t="n">
        <f aca="false">FALSE()</f>
        <v>0</v>
      </c>
      <c r="O915" s="0" t="s">
        <v>9144</v>
      </c>
      <c r="P915" s="0" t="s">
        <v>2300</v>
      </c>
      <c r="Q915" s="380" t="n">
        <v>25569.125</v>
      </c>
      <c r="R915" s="0" t="n">
        <v>192510074</v>
      </c>
      <c r="S915" s="0" t="s">
        <v>2301</v>
      </c>
      <c r="T915" s="0" t="s">
        <v>2302</v>
      </c>
      <c r="U915" s="0" t="s">
        <v>2365</v>
      </c>
      <c r="V915" s="0" t="n">
        <v>300000000</v>
      </c>
      <c r="W915" s="0" t="s">
        <v>2366</v>
      </c>
      <c r="X915" s="0" t="n">
        <v>1</v>
      </c>
      <c r="Y915" s="0" t="n">
        <f aca="false">FALSE()</f>
        <v>0</v>
      </c>
      <c r="Z915" s="0" t="n">
        <f aca="false">FALSE()</f>
        <v>0</v>
      </c>
      <c r="AA915" s="0" t="n">
        <f aca="false">FALSE()</f>
        <v>0</v>
      </c>
      <c r="AB915" s="0" t="n">
        <f aca="false">FALSE()</f>
        <v>0</v>
      </c>
      <c r="AC915" s="0" t="n">
        <v>1</v>
      </c>
      <c r="AD915" s="0" t="s">
        <v>2129</v>
      </c>
      <c r="AE915" s="0" t="n">
        <f aca="false">TRUE()</f>
        <v>1</v>
      </c>
      <c r="AF915" s="0" t="s">
        <v>9627</v>
      </c>
      <c r="AG915" s="0" t="n">
        <v>2</v>
      </c>
      <c r="AH915" s="0" t="s">
        <v>9146</v>
      </c>
      <c r="AI915" s="0" t="s">
        <v>9147</v>
      </c>
      <c r="AJ915" s="0" t="n">
        <v>0</v>
      </c>
      <c r="AK915" s="0" t="s">
        <v>2118</v>
      </c>
      <c r="AL915" s="0" t="n">
        <f aca="false">TRUE()</f>
        <v>1</v>
      </c>
      <c r="AM915" s="0" t="n">
        <f aca="false">TRUE()</f>
        <v>1</v>
      </c>
      <c r="AN915" s="0" t="n">
        <f aca="false">FALSE()</f>
        <v>0</v>
      </c>
      <c r="AO915" s="0" t="n">
        <f aca="false">FALSE()</f>
        <v>0</v>
      </c>
      <c r="AP915" s="0" t="n">
        <f aca="false">TRUE()</f>
        <v>1</v>
      </c>
      <c r="AQ915" s="380" t="n">
        <v>43559.6895833333</v>
      </c>
      <c r="AR915" s="380" t="n">
        <v>37973.125</v>
      </c>
      <c r="AS915" s="0" t="s">
        <v>9148</v>
      </c>
      <c r="AT915" s="0" t="s">
        <v>2170</v>
      </c>
      <c r="AU915" s="0" t="s">
        <v>2170</v>
      </c>
    </row>
    <row r="916" customFormat="false" ht="15" hidden="true" customHeight="false" outlineLevel="0" collapsed="false">
      <c r="A916" s="0" t="s">
        <v>9628</v>
      </c>
      <c r="B916" s="0" t="s">
        <v>9629</v>
      </c>
      <c r="C916" s="0" t="s">
        <v>9630</v>
      </c>
      <c r="D916" s="0" t="s">
        <v>2297</v>
      </c>
      <c r="E916" s="0" t="s">
        <v>9628</v>
      </c>
      <c r="F916" s="0" t="n">
        <v>1</v>
      </c>
      <c r="G916" s="0" t="s">
        <v>2298</v>
      </c>
      <c r="H916" s="0" t="s">
        <v>2170</v>
      </c>
      <c r="I916" s="0" t="s">
        <v>2170</v>
      </c>
      <c r="J916" s="0" t="s">
        <v>2170</v>
      </c>
      <c r="K916" s="0" t="s">
        <v>2170</v>
      </c>
      <c r="L916" s="0" t="s">
        <v>2170</v>
      </c>
      <c r="M916" s="0" t="s">
        <v>2170</v>
      </c>
      <c r="N916" s="0" t="n">
        <f aca="false">FALSE()</f>
        <v>0</v>
      </c>
      <c r="O916" s="0" t="s">
        <v>9631</v>
      </c>
      <c r="P916" s="0" t="s">
        <v>2300</v>
      </c>
      <c r="Q916" s="380" t="n">
        <v>25569.125</v>
      </c>
      <c r="R916" s="0" t="n">
        <v>212318291</v>
      </c>
      <c r="S916" s="0" t="s">
        <v>8882</v>
      </c>
      <c r="U916" s="0" t="s">
        <v>2115</v>
      </c>
      <c r="V916" s="0" t="n">
        <v>350000000</v>
      </c>
      <c r="W916" s="0" t="s">
        <v>2493</v>
      </c>
      <c r="X916" s="0" t="n">
        <v>4</v>
      </c>
      <c r="Y916" s="0" t="n">
        <f aca="false">FALSE()</f>
        <v>0</v>
      </c>
      <c r="Z916" s="0" t="n">
        <f aca="false">FALSE()</f>
        <v>0</v>
      </c>
      <c r="AA916" s="0" t="n">
        <f aca="false">FALSE()</f>
        <v>0</v>
      </c>
      <c r="AB916" s="0" t="n">
        <f aca="false">FALSE()</f>
        <v>0</v>
      </c>
      <c r="AC916" s="0" t="n">
        <v>1</v>
      </c>
      <c r="AD916" s="0" t="s">
        <v>2129</v>
      </c>
      <c r="AE916" s="0" t="n">
        <f aca="false">TRUE()</f>
        <v>1</v>
      </c>
      <c r="AF916" s="0" t="s">
        <v>9632</v>
      </c>
      <c r="AG916" s="0" t="n">
        <v>2</v>
      </c>
      <c r="AH916" s="0" t="s">
        <v>9633</v>
      </c>
      <c r="AI916" s="0" t="s">
        <v>9634</v>
      </c>
      <c r="AJ916" s="0" t="n">
        <v>0</v>
      </c>
      <c r="AK916" s="0" t="s">
        <v>2118</v>
      </c>
      <c r="AL916" s="0" t="n">
        <f aca="false">FALSE()</f>
        <v>0</v>
      </c>
      <c r="AM916" s="0" t="n">
        <f aca="false">TRUE()</f>
        <v>1</v>
      </c>
      <c r="AN916" s="0" t="n">
        <f aca="false">FALSE()</f>
        <v>0</v>
      </c>
      <c r="AO916" s="0" t="n">
        <f aca="false">FALSE()</f>
        <v>0</v>
      </c>
      <c r="AP916" s="0" t="n">
        <f aca="false">TRUE()</f>
        <v>1</v>
      </c>
      <c r="AQ916" s="380" t="n">
        <v>44589.7222222222</v>
      </c>
      <c r="AR916" s="380" t="n">
        <v>44589.4166666667</v>
      </c>
      <c r="AS916" s="0" t="s">
        <v>9635</v>
      </c>
      <c r="AT916" s="0" t="s">
        <v>2170</v>
      </c>
      <c r="AU916" s="0" t="s">
        <v>2170</v>
      </c>
    </row>
    <row r="917" customFormat="false" ht="15" hidden="true" customHeight="false" outlineLevel="0" collapsed="false">
      <c r="A917" s="0" t="s">
        <v>9636</v>
      </c>
      <c r="B917" s="0" t="s">
        <v>9637</v>
      </c>
      <c r="C917" s="0" t="s">
        <v>9638</v>
      </c>
      <c r="D917" s="0" t="s">
        <v>2297</v>
      </c>
      <c r="E917" s="0" t="s">
        <v>9636</v>
      </c>
      <c r="F917" s="0" t="n">
        <v>1</v>
      </c>
      <c r="G917" s="0" t="s">
        <v>2298</v>
      </c>
      <c r="H917" s="0" t="s">
        <v>2170</v>
      </c>
      <c r="I917" s="0" t="s">
        <v>2170</v>
      </c>
      <c r="J917" s="0" t="s">
        <v>2170</v>
      </c>
      <c r="K917" s="0" t="s">
        <v>2170</v>
      </c>
      <c r="L917" s="0" t="s">
        <v>2170</v>
      </c>
      <c r="M917" s="0" t="s">
        <v>2170</v>
      </c>
      <c r="N917" s="0" t="n">
        <f aca="false">FALSE()</f>
        <v>0</v>
      </c>
      <c r="O917" s="0" t="s">
        <v>9639</v>
      </c>
      <c r="P917" s="0" t="s">
        <v>2300</v>
      </c>
      <c r="Q917" s="380" t="n">
        <v>25569.125</v>
      </c>
      <c r="R917" s="0" t="n">
        <v>21253726</v>
      </c>
      <c r="S917" s="0" t="s">
        <v>2301</v>
      </c>
      <c r="T917" s="0" t="s">
        <v>2302</v>
      </c>
      <c r="U917" s="0" t="s">
        <v>2330</v>
      </c>
      <c r="V917" s="0" t="n">
        <v>60000000</v>
      </c>
      <c r="W917" s="0" t="s">
        <v>2312</v>
      </c>
      <c r="X917" s="0" t="n">
        <v>4</v>
      </c>
      <c r="Y917" s="0" t="n">
        <f aca="false">FALSE()</f>
        <v>0</v>
      </c>
      <c r="Z917" s="0" t="n">
        <f aca="false">FALSE()</f>
        <v>0</v>
      </c>
      <c r="AA917" s="0" t="n">
        <f aca="false">FALSE()</f>
        <v>0</v>
      </c>
      <c r="AB917" s="0" t="n">
        <f aca="false">FALSE()</f>
        <v>0</v>
      </c>
      <c r="AC917" s="0" t="n">
        <v>1</v>
      </c>
      <c r="AD917" s="0" t="s">
        <v>2129</v>
      </c>
      <c r="AE917" s="0" t="n">
        <f aca="false">TRUE()</f>
        <v>1</v>
      </c>
      <c r="AF917" s="0" t="s">
        <v>9640</v>
      </c>
      <c r="AG917" s="0" t="n">
        <v>2</v>
      </c>
      <c r="AH917" s="0" t="s">
        <v>9641</v>
      </c>
      <c r="AI917" s="0" t="s">
        <v>9642</v>
      </c>
      <c r="AJ917" s="0" t="n">
        <v>0</v>
      </c>
      <c r="AK917" s="0" t="s">
        <v>2118</v>
      </c>
      <c r="AL917" s="0" t="n">
        <f aca="false">FALSE()</f>
        <v>0</v>
      </c>
      <c r="AM917" s="0" t="n">
        <f aca="false">TRUE()</f>
        <v>1</v>
      </c>
      <c r="AN917" s="0" t="n">
        <f aca="false">FALSE()</f>
        <v>0</v>
      </c>
      <c r="AO917" s="0" t="n">
        <f aca="false">FALSE()</f>
        <v>0</v>
      </c>
      <c r="AP917" s="0" t="n">
        <f aca="false">FALSE()</f>
        <v>0</v>
      </c>
      <c r="AQ917" s="380" t="n">
        <v>43682.66875</v>
      </c>
      <c r="AR917" s="380" t="n">
        <v>43682.4166666667</v>
      </c>
      <c r="AS917" s="0" t="s">
        <v>9643</v>
      </c>
      <c r="AT917" s="0" t="s">
        <v>2170</v>
      </c>
      <c r="AU917" s="0" t="s">
        <v>2170</v>
      </c>
    </row>
    <row r="918" customFormat="false" ht="15" hidden="true" customHeight="false" outlineLevel="0" collapsed="false">
      <c r="A918" s="0" t="s">
        <v>9644</v>
      </c>
      <c r="B918" s="0" t="s">
        <v>9645</v>
      </c>
      <c r="C918" s="0" t="s">
        <v>9646</v>
      </c>
      <c r="D918" s="0" t="s">
        <v>2297</v>
      </c>
      <c r="E918" s="0" t="s">
        <v>9644</v>
      </c>
      <c r="F918" s="0" t="n">
        <v>1</v>
      </c>
      <c r="G918" s="0" t="s">
        <v>2298</v>
      </c>
      <c r="H918" s="0" t="s">
        <v>2170</v>
      </c>
      <c r="I918" s="0" t="s">
        <v>2170</v>
      </c>
      <c r="J918" s="0" t="s">
        <v>2170</v>
      </c>
      <c r="K918" s="0" t="s">
        <v>2170</v>
      </c>
      <c r="L918" s="0" t="s">
        <v>2170</v>
      </c>
      <c r="M918" s="0" t="s">
        <v>2170</v>
      </c>
      <c r="N918" s="0" t="n">
        <f aca="false">FALSE()</f>
        <v>0</v>
      </c>
      <c r="O918" s="0" t="s">
        <v>9647</v>
      </c>
      <c r="P918" s="0" t="s">
        <v>2300</v>
      </c>
      <c r="Q918" s="380" t="n">
        <v>42181.125</v>
      </c>
      <c r="R918" s="0" t="n">
        <v>30333387</v>
      </c>
      <c r="S918" s="0" t="s">
        <v>2301</v>
      </c>
      <c r="T918" s="0" t="s">
        <v>2302</v>
      </c>
      <c r="U918" s="0" t="s">
        <v>2365</v>
      </c>
      <c r="V918" s="0" t="n">
        <v>100000000</v>
      </c>
      <c r="W918" s="0" t="s">
        <v>2366</v>
      </c>
      <c r="X918" s="0" t="n">
        <v>4</v>
      </c>
      <c r="Y918" s="0" t="n">
        <f aca="false">FALSE()</f>
        <v>0</v>
      </c>
      <c r="Z918" s="0" t="n">
        <f aca="false">FALSE()</f>
        <v>0</v>
      </c>
      <c r="AA918" s="0" t="n">
        <f aca="false">FALSE()</f>
        <v>0</v>
      </c>
      <c r="AB918" s="0" t="n">
        <f aca="false">FALSE()</f>
        <v>0</v>
      </c>
      <c r="AC918" s="0" t="n">
        <v>1</v>
      </c>
      <c r="AD918" s="0" t="s">
        <v>2129</v>
      </c>
      <c r="AE918" s="0" t="n">
        <f aca="false">TRUE()</f>
        <v>1</v>
      </c>
      <c r="AF918" s="0" t="s">
        <v>9648</v>
      </c>
      <c r="AG918" s="0" t="n">
        <v>2</v>
      </c>
      <c r="AH918" s="0" t="s">
        <v>9649</v>
      </c>
      <c r="AI918" s="0" t="s">
        <v>9650</v>
      </c>
      <c r="AJ918" s="0" t="n">
        <v>0</v>
      </c>
      <c r="AK918" s="0" t="s">
        <v>2118</v>
      </c>
      <c r="AL918" s="0" t="n">
        <f aca="false">FALSE()</f>
        <v>0</v>
      </c>
      <c r="AM918" s="0" t="n">
        <f aca="false">TRUE()</f>
        <v>1</v>
      </c>
      <c r="AN918" s="0" t="n">
        <f aca="false">FALSE()</f>
        <v>0</v>
      </c>
      <c r="AO918" s="0" t="n">
        <f aca="false">FALSE()</f>
        <v>0</v>
      </c>
      <c r="AP918" s="0" t="n">
        <f aca="false">FALSE()</f>
        <v>0</v>
      </c>
      <c r="AQ918" s="380" t="n">
        <v>43769.6875</v>
      </c>
      <c r="AR918" s="380" t="n">
        <v>43769.4166666667</v>
      </c>
      <c r="AS918" s="0" t="s">
        <v>9651</v>
      </c>
      <c r="AT918" s="0" t="s">
        <v>2170</v>
      </c>
      <c r="AU918" s="0" t="s">
        <v>2170</v>
      </c>
    </row>
    <row r="919" customFormat="false" ht="15" hidden="true" customHeight="false" outlineLevel="0" collapsed="false">
      <c r="A919" s="0" t="s">
        <v>9652</v>
      </c>
      <c r="B919" s="0" t="s">
        <v>9653</v>
      </c>
      <c r="C919" s="0" t="s">
        <v>9654</v>
      </c>
      <c r="D919" s="0" t="s">
        <v>2297</v>
      </c>
      <c r="E919" s="0" t="s">
        <v>9652</v>
      </c>
      <c r="F919" s="0" t="n">
        <v>1</v>
      </c>
      <c r="G919" s="0" t="s">
        <v>2298</v>
      </c>
      <c r="H919" s="0" t="s">
        <v>2170</v>
      </c>
      <c r="I919" s="0" t="s">
        <v>2170</v>
      </c>
      <c r="J919" s="0" t="s">
        <v>2170</v>
      </c>
      <c r="K919" s="0" t="s">
        <v>2170</v>
      </c>
      <c r="L919" s="0" t="s">
        <v>2170</v>
      </c>
      <c r="M919" s="0" t="s">
        <v>2170</v>
      </c>
      <c r="N919" s="0" t="n">
        <f aca="false">FALSE()</f>
        <v>0</v>
      </c>
      <c r="O919" s="0" t="s">
        <v>9655</v>
      </c>
      <c r="P919" s="0" t="s">
        <v>2300</v>
      </c>
      <c r="Q919" s="380" t="n">
        <v>25569.125</v>
      </c>
      <c r="R919" s="0" t="n">
        <v>56259161</v>
      </c>
      <c r="S919" s="0" t="s">
        <v>2301</v>
      </c>
      <c r="T919" s="0" t="s">
        <v>2302</v>
      </c>
      <c r="U919" s="0" t="s">
        <v>2115</v>
      </c>
      <c r="V919" s="0" t="n">
        <v>200000000</v>
      </c>
      <c r="W919" s="0" t="s">
        <v>2366</v>
      </c>
      <c r="X919" s="0" t="n">
        <v>4</v>
      </c>
      <c r="Y919" s="0" t="n">
        <f aca="false">FALSE()</f>
        <v>0</v>
      </c>
      <c r="Z919" s="0" t="n">
        <f aca="false">FALSE()</f>
        <v>0</v>
      </c>
      <c r="AA919" s="0" t="n">
        <f aca="false">FALSE()</f>
        <v>0</v>
      </c>
      <c r="AB919" s="0" t="n">
        <f aca="false">TRUE()</f>
        <v>1</v>
      </c>
      <c r="AC919" s="0" t="n">
        <v>1</v>
      </c>
      <c r="AD919" s="0" t="s">
        <v>2129</v>
      </c>
      <c r="AE919" s="0" t="n">
        <f aca="false">TRUE()</f>
        <v>1</v>
      </c>
      <c r="AF919" s="0" t="s">
        <v>9656</v>
      </c>
      <c r="AG919" s="0" t="n">
        <v>2</v>
      </c>
      <c r="AH919" s="0" t="s">
        <v>9657</v>
      </c>
      <c r="AI919" s="0" t="s">
        <v>9658</v>
      </c>
      <c r="AJ919" s="0" t="n">
        <v>0</v>
      </c>
      <c r="AK919" s="0" t="s">
        <v>2118</v>
      </c>
      <c r="AL919" s="0" t="n">
        <f aca="false">FALSE()</f>
        <v>0</v>
      </c>
      <c r="AM919" s="0" t="n">
        <f aca="false">TRUE()</f>
        <v>1</v>
      </c>
      <c r="AN919" s="0" t="n">
        <f aca="false">FALSE()</f>
        <v>0</v>
      </c>
      <c r="AO919" s="0" t="n">
        <f aca="false">FALSE()</f>
        <v>0</v>
      </c>
      <c r="AP919" s="0" t="n">
        <f aca="false">FALSE()</f>
        <v>0</v>
      </c>
      <c r="AQ919" s="380" t="n">
        <v>43969.6875</v>
      </c>
      <c r="AR919" s="380" t="n">
        <v>43969.4166666667</v>
      </c>
      <c r="AS919" s="0" t="s">
        <v>9659</v>
      </c>
      <c r="AT919" s="0" t="s">
        <v>2170</v>
      </c>
      <c r="AU919" s="0" t="s">
        <v>2170</v>
      </c>
    </row>
    <row r="920" customFormat="false" ht="15" hidden="true" customHeight="false" outlineLevel="0" collapsed="false">
      <c r="A920" s="0" t="s">
        <v>9660</v>
      </c>
      <c r="B920" s="0" t="s">
        <v>9661</v>
      </c>
      <c r="C920" s="0" t="s">
        <v>9662</v>
      </c>
      <c r="D920" s="0" t="s">
        <v>2297</v>
      </c>
      <c r="E920" s="0" t="s">
        <v>9660</v>
      </c>
      <c r="F920" s="0" t="n">
        <v>1</v>
      </c>
      <c r="G920" s="0" t="s">
        <v>2298</v>
      </c>
      <c r="H920" s="0" t="s">
        <v>2170</v>
      </c>
      <c r="I920" s="0" t="s">
        <v>2170</v>
      </c>
      <c r="J920" s="0" t="s">
        <v>2170</v>
      </c>
      <c r="K920" s="0" t="s">
        <v>2170</v>
      </c>
      <c r="L920" s="0" t="s">
        <v>2170</v>
      </c>
      <c r="M920" s="0" t="s">
        <v>2170</v>
      </c>
      <c r="N920" s="0" t="n">
        <f aca="false">FALSE()</f>
        <v>0</v>
      </c>
      <c r="O920" s="0" t="s">
        <v>9663</v>
      </c>
      <c r="P920" s="0" t="s">
        <v>2300</v>
      </c>
      <c r="Q920" s="380" t="n">
        <v>40263.125</v>
      </c>
      <c r="R920" s="0" t="n">
        <v>326748058</v>
      </c>
      <c r="S920" s="0" t="s">
        <v>2528</v>
      </c>
      <c r="T920" s="0" t="s">
        <v>2529</v>
      </c>
      <c r="U920" s="0" t="s">
        <v>2365</v>
      </c>
      <c r="V920" s="0" t="n">
        <v>0</v>
      </c>
      <c r="W920" s="0" t="s">
        <v>6110</v>
      </c>
      <c r="X920" s="0" t="n">
        <v>4</v>
      </c>
      <c r="Y920" s="0" t="n">
        <f aca="false">FALSE()</f>
        <v>0</v>
      </c>
      <c r="Z920" s="0" t="n">
        <f aca="false">FALSE()</f>
        <v>0</v>
      </c>
      <c r="AA920" s="0" t="n">
        <f aca="false">FALSE()</f>
        <v>0</v>
      </c>
      <c r="AB920" s="0" t="n">
        <f aca="false">TRUE()</f>
        <v>1</v>
      </c>
      <c r="AC920" s="0" t="n">
        <v>3</v>
      </c>
      <c r="AD920" s="0" t="s">
        <v>2129</v>
      </c>
      <c r="AE920" s="0" t="n">
        <f aca="false">TRUE()</f>
        <v>1</v>
      </c>
      <c r="AF920" s="0" t="s">
        <v>9664</v>
      </c>
      <c r="AG920" s="0" t="n">
        <v>2</v>
      </c>
      <c r="AH920" s="0" t="s">
        <v>9665</v>
      </c>
      <c r="AI920" s="0" t="s">
        <v>9666</v>
      </c>
      <c r="AJ920" s="0" t="n">
        <v>0</v>
      </c>
      <c r="AK920" s="0" t="s">
        <v>2118</v>
      </c>
      <c r="AL920" s="0" t="n">
        <f aca="false">FALSE()</f>
        <v>0</v>
      </c>
      <c r="AM920" s="0" t="n">
        <f aca="false">TRUE()</f>
        <v>1</v>
      </c>
      <c r="AN920" s="0" t="n">
        <f aca="false">FALSE()</f>
        <v>0</v>
      </c>
      <c r="AO920" s="0" t="n">
        <f aca="false">FALSE()</f>
        <v>0</v>
      </c>
      <c r="AP920" s="0" t="n">
        <f aca="false">FALSE()</f>
        <v>0</v>
      </c>
      <c r="AQ920" s="380" t="n">
        <v>43249.6875</v>
      </c>
      <c r="AR920" s="380" t="n">
        <v>43249.4166666667</v>
      </c>
      <c r="AS920" s="0" t="s">
        <v>9667</v>
      </c>
      <c r="AT920" s="0" t="s">
        <v>2170</v>
      </c>
      <c r="AU920" s="0" t="s">
        <v>2170</v>
      </c>
    </row>
    <row r="921" customFormat="false" ht="15" hidden="true" customHeight="false" outlineLevel="0" collapsed="false">
      <c r="A921" s="0" t="s">
        <v>9668</v>
      </c>
      <c r="B921" s="0" t="s">
        <v>9669</v>
      </c>
      <c r="C921" s="0" t="s">
        <v>9670</v>
      </c>
      <c r="D921" s="0" t="s">
        <v>2297</v>
      </c>
      <c r="E921" s="0" t="s">
        <v>9668</v>
      </c>
      <c r="F921" s="0" t="n">
        <v>1</v>
      </c>
      <c r="G921" s="0" t="s">
        <v>2298</v>
      </c>
      <c r="H921" s="0" t="s">
        <v>2170</v>
      </c>
      <c r="I921" s="0" t="s">
        <v>2170</v>
      </c>
      <c r="J921" s="0" t="s">
        <v>2170</v>
      </c>
      <c r="K921" s="0" t="s">
        <v>2170</v>
      </c>
      <c r="L921" s="0" t="s">
        <v>2170</v>
      </c>
      <c r="M921" s="0" t="s">
        <v>2170</v>
      </c>
      <c r="N921" s="0" t="n">
        <f aca="false">FALSE()</f>
        <v>0</v>
      </c>
      <c r="O921" s="0" t="s">
        <v>9671</v>
      </c>
      <c r="P921" s="0" t="s">
        <v>2300</v>
      </c>
      <c r="Q921" s="380" t="n">
        <v>25569.125</v>
      </c>
      <c r="R921" s="0" t="n">
        <v>20568096</v>
      </c>
      <c r="S921" s="0" t="s">
        <v>2301</v>
      </c>
      <c r="T921" s="0" t="s">
        <v>2302</v>
      </c>
      <c r="U921" s="0" t="s">
        <v>2115</v>
      </c>
      <c r="V921" s="0" t="n">
        <v>0</v>
      </c>
      <c r="W921" s="0" t="s">
        <v>2321</v>
      </c>
      <c r="X921" s="0" t="n">
        <v>1</v>
      </c>
      <c r="Y921" s="0" t="n">
        <f aca="false">FALSE()</f>
        <v>0</v>
      </c>
      <c r="Z921" s="0" t="n">
        <f aca="false">FALSE()</f>
        <v>0</v>
      </c>
      <c r="AA921" s="0" t="n">
        <f aca="false">FALSE()</f>
        <v>0</v>
      </c>
      <c r="AB921" s="0" t="n">
        <f aca="false">FALSE()</f>
        <v>0</v>
      </c>
      <c r="AC921" s="0" t="n">
        <v>1</v>
      </c>
      <c r="AD921" s="0" t="s">
        <v>2129</v>
      </c>
      <c r="AE921" s="0" t="n">
        <f aca="false">TRUE()</f>
        <v>1</v>
      </c>
      <c r="AF921" s="0" t="s">
        <v>9672</v>
      </c>
      <c r="AG921" s="0" t="n">
        <v>2</v>
      </c>
      <c r="AH921" s="0" t="s">
        <v>9673</v>
      </c>
      <c r="AI921" s="0" t="s">
        <v>9674</v>
      </c>
      <c r="AJ921" s="0" t="n">
        <v>0</v>
      </c>
      <c r="AK921" s="0" t="s">
        <v>2118</v>
      </c>
      <c r="AL921" s="0" t="n">
        <f aca="false">TRUE()</f>
        <v>1</v>
      </c>
      <c r="AM921" s="0" t="n">
        <f aca="false">TRUE()</f>
        <v>1</v>
      </c>
      <c r="AN921" s="0" t="n">
        <f aca="false">FALSE()</f>
        <v>0</v>
      </c>
      <c r="AO921" s="0" t="n">
        <f aca="false">FALSE()</f>
        <v>0</v>
      </c>
      <c r="AP921" s="0" t="n">
        <f aca="false">TRUE()</f>
        <v>1</v>
      </c>
      <c r="AQ921" s="380" t="n">
        <v>25569.125</v>
      </c>
      <c r="AR921" s="380" t="n">
        <v>25569.125</v>
      </c>
      <c r="AS921" s="0" t="s">
        <v>9675</v>
      </c>
      <c r="AT921" s="0" t="s">
        <v>2170</v>
      </c>
      <c r="AU921" s="0" t="s">
        <v>2170</v>
      </c>
    </row>
    <row r="922" customFormat="false" ht="15" hidden="true" customHeight="false" outlineLevel="0" collapsed="false">
      <c r="A922" s="0" t="s">
        <v>9676</v>
      </c>
      <c r="B922" s="0" t="s">
        <v>9677</v>
      </c>
      <c r="C922" s="0" t="s">
        <v>9678</v>
      </c>
      <c r="D922" s="0" t="s">
        <v>2297</v>
      </c>
      <c r="E922" s="0" t="s">
        <v>9676</v>
      </c>
      <c r="F922" s="0" t="n">
        <v>1</v>
      </c>
      <c r="G922" s="0" t="s">
        <v>2298</v>
      </c>
      <c r="H922" s="0" t="s">
        <v>2170</v>
      </c>
      <c r="I922" s="0" t="s">
        <v>2170</v>
      </c>
      <c r="J922" s="0" t="s">
        <v>2170</v>
      </c>
      <c r="K922" s="0" t="s">
        <v>2170</v>
      </c>
      <c r="L922" s="0" t="s">
        <v>2170</v>
      </c>
      <c r="M922" s="0" t="s">
        <v>2170</v>
      </c>
      <c r="N922" s="0" t="n">
        <f aca="false">FALSE()</f>
        <v>0</v>
      </c>
      <c r="O922" s="0" t="s">
        <v>9679</v>
      </c>
      <c r="P922" s="0" t="s">
        <v>2300</v>
      </c>
      <c r="Q922" s="380" t="n">
        <v>25569.125</v>
      </c>
      <c r="R922" s="0" t="n">
        <v>251904242</v>
      </c>
      <c r="S922" s="0" t="s">
        <v>2301</v>
      </c>
      <c r="T922" s="0" t="s">
        <v>2302</v>
      </c>
      <c r="U922" s="0" t="s">
        <v>2116</v>
      </c>
      <c r="V922" s="0" t="n">
        <v>751000000</v>
      </c>
      <c r="W922" s="0" t="s">
        <v>2366</v>
      </c>
      <c r="X922" s="0" t="n">
        <v>4</v>
      </c>
      <c r="Y922" s="0" t="n">
        <f aca="false">FALSE()</f>
        <v>0</v>
      </c>
      <c r="Z922" s="0" t="n">
        <f aca="false">FALSE()</f>
        <v>0</v>
      </c>
      <c r="AA922" s="0" t="n">
        <f aca="false">FALSE()</f>
        <v>0</v>
      </c>
      <c r="AB922" s="0" t="n">
        <f aca="false">TRUE()</f>
        <v>1</v>
      </c>
      <c r="AC922" s="0" t="n">
        <v>1</v>
      </c>
      <c r="AD922" s="0" t="s">
        <v>2129</v>
      </c>
      <c r="AE922" s="0" t="n">
        <f aca="false">TRUE()</f>
        <v>1</v>
      </c>
      <c r="AF922" s="0" t="s">
        <v>9680</v>
      </c>
      <c r="AG922" s="0" t="n">
        <v>2</v>
      </c>
      <c r="AH922" s="0" t="s">
        <v>9681</v>
      </c>
      <c r="AI922" s="0" t="s">
        <v>9682</v>
      </c>
      <c r="AJ922" s="0" t="n">
        <v>0</v>
      </c>
      <c r="AK922" s="0" t="s">
        <v>2118</v>
      </c>
      <c r="AL922" s="0" t="n">
        <f aca="false">FALSE()</f>
        <v>0</v>
      </c>
      <c r="AM922" s="0" t="n">
        <f aca="false">TRUE()</f>
        <v>1</v>
      </c>
      <c r="AN922" s="0" t="n">
        <f aca="false">FALSE()</f>
        <v>0</v>
      </c>
      <c r="AO922" s="0" t="n">
        <f aca="false">FALSE()</f>
        <v>0</v>
      </c>
      <c r="AP922" s="0" t="n">
        <f aca="false">FALSE()</f>
        <v>0</v>
      </c>
      <c r="AQ922" s="380" t="n">
        <v>43123.7291666667</v>
      </c>
      <c r="AR922" s="380" t="n">
        <v>42810.125</v>
      </c>
      <c r="AS922" s="0" t="s">
        <v>9683</v>
      </c>
      <c r="AT922" s="0" t="s">
        <v>2170</v>
      </c>
      <c r="AU922" s="0" t="s">
        <v>2170</v>
      </c>
    </row>
    <row r="923" customFormat="false" ht="15" hidden="true" customHeight="false" outlineLevel="0" collapsed="false">
      <c r="A923" s="0" t="s">
        <v>9684</v>
      </c>
      <c r="B923" s="0" t="s">
        <v>9685</v>
      </c>
      <c r="C923" s="0" t="s">
        <v>9686</v>
      </c>
      <c r="D923" s="0" t="s">
        <v>2297</v>
      </c>
      <c r="E923" s="0" t="s">
        <v>9684</v>
      </c>
      <c r="F923" s="0" t="n">
        <v>1</v>
      </c>
      <c r="G923" s="0" t="s">
        <v>2298</v>
      </c>
      <c r="H923" s="0" t="s">
        <v>2170</v>
      </c>
      <c r="I923" s="0" t="s">
        <v>2170</v>
      </c>
      <c r="J923" s="0" t="s">
        <v>2170</v>
      </c>
      <c r="K923" s="0" t="s">
        <v>2170</v>
      </c>
      <c r="L923" s="0" t="s">
        <v>2170</v>
      </c>
      <c r="M923" s="0" t="s">
        <v>2170</v>
      </c>
      <c r="N923" s="0" t="n">
        <f aca="false">FALSE()</f>
        <v>0</v>
      </c>
      <c r="O923" s="0" t="s">
        <v>9687</v>
      </c>
      <c r="P923" s="0" t="s">
        <v>2300</v>
      </c>
      <c r="Q923" s="380" t="n">
        <v>38981.1666666667</v>
      </c>
      <c r="R923" s="0" t="n">
        <v>45679184</v>
      </c>
      <c r="S923" s="0" t="s">
        <v>2301</v>
      </c>
      <c r="T923" s="0" t="s">
        <v>2302</v>
      </c>
      <c r="U923" s="0" t="s">
        <v>2116</v>
      </c>
      <c r="V923" s="0" t="n">
        <v>250000000</v>
      </c>
      <c r="W923" s="0" t="s">
        <v>2366</v>
      </c>
      <c r="X923" s="0" t="n">
        <v>4</v>
      </c>
      <c r="Y923" s="0" t="n">
        <f aca="false">FALSE()</f>
        <v>0</v>
      </c>
      <c r="Z923" s="0" t="n">
        <f aca="false">FALSE()</f>
        <v>0</v>
      </c>
      <c r="AA923" s="0" t="n">
        <f aca="false">FALSE()</f>
        <v>0</v>
      </c>
      <c r="AB923" s="0" t="n">
        <f aca="false">FALSE()</f>
        <v>0</v>
      </c>
      <c r="AC923" s="0" t="n">
        <v>1</v>
      </c>
      <c r="AD923" s="0" t="s">
        <v>2129</v>
      </c>
      <c r="AE923" s="0" t="n">
        <f aca="false">TRUE()</f>
        <v>1</v>
      </c>
      <c r="AF923" s="0" t="s">
        <v>9688</v>
      </c>
      <c r="AG923" s="0" t="n">
        <v>2</v>
      </c>
      <c r="AH923" s="0" t="s">
        <v>9689</v>
      </c>
      <c r="AI923" s="0" t="s">
        <v>9690</v>
      </c>
      <c r="AJ923" s="0" t="n">
        <v>0</v>
      </c>
      <c r="AK923" s="0" t="s">
        <v>2118</v>
      </c>
      <c r="AL923" s="0" t="n">
        <f aca="false">FALSE()</f>
        <v>0</v>
      </c>
      <c r="AM923" s="0" t="n">
        <f aca="false">TRUE()</f>
        <v>1</v>
      </c>
      <c r="AN923" s="0" t="n">
        <f aca="false">FALSE()</f>
        <v>0</v>
      </c>
      <c r="AO923" s="0" t="n">
        <f aca="false">FALSE()</f>
        <v>0</v>
      </c>
      <c r="AP923" s="0" t="n">
        <f aca="false">FALSE()</f>
        <v>0</v>
      </c>
      <c r="AQ923" s="380" t="n">
        <v>43682.6875</v>
      </c>
      <c r="AR923" s="380" t="n">
        <v>38982.1666666667</v>
      </c>
      <c r="AS923" s="0" t="s">
        <v>9691</v>
      </c>
      <c r="AT923" s="0" t="s">
        <v>2170</v>
      </c>
      <c r="AU923" s="0" t="s">
        <v>2170</v>
      </c>
    </row>
    <row r="924" customFormat="false" ht="15" hidden="true" customHeight="false" outlineLevel="0" collapsed="false">
      <c r="A924" s="0" t="s">
        <v>9692</v>
      </c>
      <c r="B924" s="0" t="s">
        <v>9693</v>
      </c>
      <c r="C924" s="0" t="s">
        <v>9694</v>
      </c>
      <c r="D924" s="0" t="s">
        <v>2525</v>
      </c>
      <c r="E924" s="0" t="s">
        <v>9692</v>
      </c>
      <c r="F924" s="0" t="n">
        <v>100</v>
      </c>
      <c r="G924" s="0" t="s">
        <v>2526</v>
      </c>
      <c r="H924" s="0" t="s">
        <v>2170</v>
      </c>
      <c r="I924" s="0" t="s">
        <v>2170</v>
      </c>
      <c r="J924" s="0" t="s">
        <v>2170</v>
      </c>
      <c r="K924" s="0" t="s">
        <v>2170</v>
      </c>
      <c r="L924" s="0" t="s">
        <v>2170</v>
      </c>
      <c r="M924" s="0" t="s">
        <v>2170</v>
      </c>
      <c r="N924" s="0" t="n">
        <f aca="false">FALSE()</f>
        <v>0</v>
      </c>
      <c r="O924" s="0" t="s">
        <v>9695</v>
      </c>
      <c r="P924" s="0" t="s">
        <v>2300</v>
      </c>
      <c r="Q924" s="380" t="n">
        <v>25569.125</v>
      </c>
      <c r="R924" s="0" t="n">
        <v>7441175000</v>
      </c>
      <c r="S924" s="0" t="s">
        <v>2528</v>
      </c>
      <c r="T924" s="0" t="s">
        <v>2529</v>
      </c>
      <c r="U924" s="0" t="s">
        <v>610</v>
      </c>
      <c r="V924" s="0" t="n">
        <v>0</v>
      </c>
      <c r="W924" s="0" t="s">
        <v>2530</v>
      </c>
      <c r="X924" s="0" t="n">
        <v>4</v>
      </c>
      <c r="Y924" s="0" t="n">
        <f aca="false">FALSE()</f>
        <v>0</v>
      </c>
      <c r="Z924" s="0" t="n">
        <f aca="false">FALSE()</f>
        <v>0</v>
      </c>
      <c r="AA924" s="0" t="n">
        <f aca="false">FALSE()</f>
        <v>0</v>
      </c>
      <c r="AB924" s="0" t="n">
        <f aca="false">TRUE()</f>
        <v>1</v>
      </c>
      <c r="AC924" s="0" t="n">
        <v>1</v>
      </c>
      <c r="AD924" s="0" t="s">
        <v>2803</v>
      </c>
      <c r="AE924" s="0" t="n">
        <f aca="false">TRUE()</f>
        <v>1</v>
      </c>
      <c r="AF924" s="0" t="s">
        <v>9696</v>
      </c>
      <c r="AG924" s="0" t="n">
        <v>2</v>
      </c>
      <c r="AH924" s="0" t="s">
        <v>9697</v>
      </c>
      <c r="AI924" s="0" t="s">
        <v>9698</v>
      </c>
      <c r="AJ924" s="0" t="n">
        <v>0</v>
      </c>
      <c r="AK924" s="0" t="s">
        <v>2118</v>
      </c>
      <c r="AL924" s="0" t="n">
        <f aca="false">FALSE()</f>
        <v>0</v>
      </c>
      <c r="AM924" s="0" t="n">
        <f aca="false">FALSE()</f>
        <v>0</v>
      </c>
      <c r="AN924" s="0" t="n">
        <f aca="false">FALSE()</f>
        <v>0</v>
      </c>
      <c r="AO924" s="0" t="n">
        <f aca="false">FALSE()</f>
        <v>0</v>
      </c>
      <c r="AP924" s="0" t="n">
        <f aca="false">TRUE()</f>
        <v>1</v>
      </c>
      <c r="AQ924" s="380" t="n">
        <v>44188.1875</v>
      </c>
      <c r="AR924" s="380" t="n">
        <v>37973.125</v>
      </c>
      <c r="AS924" s="0" t="s">
        <v>9699</v>
      </c>
      <c r="AT924" s="0" t="s">
        <v>2170</v>
      </c>
      <c r="AU924" s="0" t="s">
        <v>2170</v>
      </c>
    </row>
    <row r="925" customFormat="false" ht="15" hidden="true" customHeight="false" outlineLevel="0" collapsed="false">
      <c r="A925" s="0" t="s">
        <v>9700</v>
      </c>
      <c r="B925" s="0" t="s">
        <v>9701</v>
      </c>
      <c r="C925" s="0" t="s">
        <v>9702</v>
      </c>
      <c r="D925" s="0" t="s">
        <v>2297</v>
      </c>
      <c r="E925" s="0" t="s">
        <v>9700</v>
      </c>
      <c r="F925" s="0" t="n">
        <v>1</v>
      </c>
      <c r="G925" s="0" t="s">
        <v>2298</v>
      </c>
      <c r="H925" s="0" t="s">
        <v>2170</v>
      </c>
      <c r="I925" s="0" t="s">
        <v>2170</v>
      </c>
      <c r="J925" s="0" t="s">
        <v>2170</v>
      </c>
      <c r="K925" s="0" t="s">
        <v>2170</v>
      </c>
      <c r="L925" s="0" t="s">
        <v>2170</v>
      </c>
      <c r="M925" s="0" t="s">
        <v>2170</v>
      </c>
      <c r="N925" s="0" t="n">
        <f aca="false">FALSE()</f>
        <v>0</v>
      </c>
      <c r="O925" s="0" t="s">
        <v>9703</v>
      </c>
      <c r="P925" s="0" t="s">
        <v>2300</v>
      </c>
      <c r="Q925" s="380" t="n">
        <v>42202.125</v>
      </c>
      <c r="R925" s="0" t="n">
        <v>53337085</v>
      </c>
      <c r="S925" s="0" t="s">
        <v>2301</v>
      </c>
      <c r="T925" s="0" t="s">
        <v>2302</v>
      </c>
      <c r="U925" s="0" t="s">
        <v>2330</v>
      </c>
      <c r="V925" s="0" t="n">
        <v>150000000</v>
      </c>
      <c r="W925" s="0" t="s">
        <v>2312</v>
      </c>
      <c r="X925" s="0" t="n">
        <v>4</v>
      </c>
      <c r="Y925" s="0" t="n">
        <f aca="false">FALSE()</f>
        <v>0</v>
      </c>
      <c r="Z925" s="0" t="n">
        <f aca="false">FALSE()</f>
        <v>0</v>
      </c>
      <c r="AA925" s="0" t="n">
        <f aca="false">FALSE()</f>
        <v>0</v>
      </c>
      <c r="AB925" s="0" t="n">
        <f aca="false">FALSE()</f>
        <v>0</v>
      </c>
      <c r="AC925" s="0" t="n">
        <v>1</v>
      </c>
      <c r="AD925" s="0" t="s">
        <v>2129</v>
      </c>
      <c r="AE925" s="0" t="n">
        <f aca="false">TRUE()</f>
        <v>1</v>
      </c>
      <c r="AF925" s="0" t="s">
        <v>9704</v>
      </c>
      <c r="AG925" s="0" t="n">
        <v>2</v>
      </c>
      <c r="AH925" s="0" t="s">
        <v>9705</v>
      </c>
      <c r="AI925" s="0" t="s">
        <v>9706</v>
      </c>
      <c r="AJ925" s="0" t="n">
        <v>0</v>
      </c>
      <c r="AK925" s="0" t="s">
        <v>2118</v>
      </c>
      <c r="AL925" s="0" t="n">
        <f aca="false">FALSE()</f>
        <v>0</v>
      </c>
      <c r="AM925" s="0" t="n">
        <f aca="false">TRUE()</f>
        <v>1</v>
      </c>
      <c r="AN925" s="0" t="n">
        <f aca="false">FALSE()</f>
        <v>0</v>
      </c>
      <c r="AO925" s="0" t="n">
        <f aca="false">FALSE()</f>
        <v>0</v>
      </c>
      <c r="AP925" s="0" t="n">
        <f aca="false">FALSE()</f>
        <v>0</v>
      </c>
      <c r="AQ925" s="380" t="n">
        <v>43769.6868055556</v>
      </c>
      <c r="AR925" s="380" t="n">
        <v>43769.4166666667</v>
      </c>
      <c r="AS925" s="0" t="s">
        <v>9707</v>
      </c>
      <c r="AT925" s="0" t="s">
        <v>2170</v>
      </c>
      <c r="AU925" s="0" t="s">
        <v>2170</v>
      </c>
    </row>
    <row r="926" customFormat="false" ht="15" hidden="true" customHeight="false" outlineLevel="0" collapsed="false">
      <c r="A926" s="0" t="s">
        <v>9708</v>
      </c>
      <c r="B926" s="0" t="s">
        <v>9709</v>
      </c>
      <c r="C926" s="0" t="s">
        <v>9710</v>
      </c>
      <c r="D926" s="0" t="s">
        <v>2297</v>
      </c>
      <c r="E926" s="0" t="s">
        <v>9708</v>
      </c>
      <c r="F926" s="0" t="n">
        <v>1</v>
      </c>
      <c r="G926" s="0" t="s">
        <v>2298</v>
      </c>
      <c r="H926" s="0" t="s">
        <v>2170</v>
      </c>
      <c r="I926" s="0" t="s">
        <v>2170</v>
      </c>
      <c r="J926" s="0" t="s">
        <v>2170</v>
      </c>
      <c r="K926" s="0" t="s">
        <v>2170</v>
      </c>
      <c r="L926" s="0" t="s">
        <v>2170</v>
      </c>
      <c r="M926" s="0" t="s">
        <v>2170</v>
      </c>
      <c r="N926" s="0" t="n">
        <f aca="false">FALSE()</f>
        <v>0</v>
      </c>
      <c r="O926" s="0" t="s">
        <v>9711</v>
      </c>
      <c r="P926" s="0" t="s">
        <v>2300</v>
      </c>
      <c r="Q926" s="380" t="n">
        <v>25569.125</v>
      </c>
      <c r="R926" s="0" t="n">
        <v>75736924</v>
      </c>
      <c r="S926" s="0" t="s">
        <v>2301</v>
      </c>
      <c r="T926" s="0" t="s">
        <v>2302</v>
      </c>
      <c r="U926" s="0" t="s">
        <v>2330</v>
      </c>
      <c r="V926" s="0" t="n">
        <v>200000000</v>
      </c>
      <c r="W926" s="0" t="s">
        <v>2321</v>
      </c>
      <c r="X926" s="0" t="n">
        <v>4</v>
      </c>
      <c r="Y926" s="0" t="n">
        <f aca="false">FALSE()</f>
        <v>0</v>
      </c>
      <c r="Z926" s="0" t="n">
        <f aca="false">FALSE()</f>
        <v>0</v>
      </c>
      <c r="AA926" s="0" t="n">
        <f aca="false">FALSE()</f>
        <v>0</v>
      </c>
      <c r="AB926" s="0" t="n">
        <f aca="false">FALSE()</f>
        <v>0</v>
      </c>
      <c r="AC926" s="0" t="n">
        <v>1</v>
      </c>
      <c r="AD926" s="0" t="s">
        <v>2129</v>
      </c>
      <c r="AE926" s="0" t="n">
        <f aca="false">TRUE()</f>
        <v>1</v>
      </c>
      <c r="AF926" s="0" t="s">
        <v>9712</v>
      </c>
      <c r="AG926" s="0" t="n">
        <v>2</v>
      </c>
      <c r="AH926" s="0" t="s">
        <v>9713</v>
      </c>
      <c r="AI926" s="0" t="s">
        <v>9714</v>
      </c>
      <c r="AJ926" s="0" t="n">
        <v>0</v>
      </c>
      <c r="AK926" s="0" t="s">
        <v>2118</v>
      </c>
      <c r="AL926" s="0" t="n">
        <f aca="false">FALSE()</f>
        <v>0</v>
      </c>
      <c r="AM926" s="0" t="n">
        <f aca="false">TRUE()</f>
        <v>1</v>
      </c>
      <c r="AN926" s="0" t="n">
        <f aca="false">FALSE()</f>
        <v>0</v>
      </c>
      <c r="AO926" s="0" t="n">
        <f aca="false">FALSE()</f>
        <v>0</v>
      </c>
      <c r="AP926" s="0" t="n">
        <f aca="false">TRUE()</f>
        <v>1</v>
      </c>
      <c r="AQ926" s="380" t="n">
        <v>44589.7013888889</v>
      </c>
      <c r="AR926" s="380" t="n">
        <v>44589.4166666667</v>
      </c>
      <c r="AS926" s="0" t="s">
        <v>9715</v>
      </c>
      <c r="AT926" s="0" t="s">
        <v>2170</v>
      </c>
      <c r="AU926" s="0" t="s">
        <v>2170</v>
      </c>
    </row>
    <row r="927" customFormat="false" ht="15" hidden="true" customHeight="false" outlineLevel="0" collapsed="false">
      <c r="A927" s="0" t="s">
        <v>9716</v>
      </c>
      <c r="B927" s="0" t="s">
        <v>9717</v>
      </c>
      <c r="C927" s="0" t="s">
        <v>9718</v>
      </c>
      <c r="D927" s="0" t="s">
        <v>2297</v>
      </c>
      <c r="E927" s="0" t="s">
        <v>9716</v>
      </c>
      <c r="F927" s="0" t="n">
        <v>1</v>
      </c>
      <c r="G927" s="0" t="s">
        <v>2298</v>
      </c>
      <c r="H927" s="0" t="s">
        <v>2170</v>
      </c>
      <c r="I927" s="0" t="s">
        <v>2170</v>
      </c>
      <c r="J927" s="0" t="s">
        <v>2170</v>
      </c>
      <c r="K927" s="0" t="s">
        <v>2170</v>
      </c>
      <c r="L927" s="0" t="s">
        <v>2170</v>
      </c>
      <c r="M927" s="0" t="s">
        <v>2170</v>
      </c>
      <c r="N927" s="0" t="n">
        <f aca="false">FALSE()</f>
        <v>0</v>
      </c>
      <c r="O927" s="0" t="s">
        <v>9719</v>
      </c>
      <c r="P927" s="0" t="s">
        <v>2300</v>
      </c>
      <c r="Q927" s="380" t="n">
        <v>25569.125</v>
      </c>
      <c r="R927" s="0" t="n">
        <v>134754004</v>
      </c>
      <c r="S927" s="0" t="s">
        <v>2301</v>
      </c>
      <c r="T927" s="0" t="s">
        <v>2302</v>
      </c>
      <c r="U927" s="0" t="s">
        <v>2116</v>
      </c>
      <c r="V927" s="0" t="n">
        <v>290000000</v>
      </c>
      <c r="W927" s="0" t="s">
        <v>2366</v>
      </c>
      <c r="X927" s="0" t="n">
        <v>4</v>
      </c>
      <c r="Y927" s="0" t="n">
        <f aca="false">FALSE()</f>
        <v>0</v>
      </c>
      <c r="Z927" s="0" t="n">
        <f aca="false">FALSE()</f>
        <v>0</v>
      </c>
      <c r="AA927" s="0" t="n">
        <f aca="false">FALSE()</f>
        <v>0</v>
      </c>
      <c r="AB927" s="0" t="n">
        <f aca="false">FALSE()</f>
        <v>0</v>
      </c>
      <c r="AC927" s="0" t="n">
        <v>1</v>
      </c>
      <c r="AD927" s="0" t="s">
        <v>2129</v>
      </c>
      <c r="AE927" s="0" t="n">
        <f aca="false">TRUE()</f>
        <v>1</v>
      </c>
      <c r="AF927" s="0" t="s">
        <v>9720</v>
      </c>
      <c r="AG927" s="0" t="n">
        <v>2</v>
      </c>
      <c r="AH927" s="0" t="s">
        <v>9721</v>
      </c>
      <c r="AI927" s="0" t="s">
        <v>9722</v>
      </c>
      <c r="AJ927" s="0" t="n">
        <v>0</v>
      </c>
      <c r="AK927" s="0" t="s">
        <v>2118</v>
      </c>
      <c r="AL927" s="0" t="n">
        <f aca="false">FALSE()</f>
        <v>0</v>
      </c>
      <c r="AM927" s="0" t="n">
        <f aca="false">TRUE()</f>
        <v>1</v>
      </c>
      <c r="AN927" s="0" t="n">
        <f aca="false">FALSE()</f>
        <v>0</v>
      </c>
      <c r="AO927" s="0" t="n">
        <f aca="false">FALSE()</f>
        <v>0</v>
      </c>
      <c r="AP927" s="0" t="n">
        <f aca="false">FALSE()</f>
        <v>0</v>
      </c>
      <c r="AQ927" s="380" t="n">
        <v>43682.5152777778</v>
      </c>
      <c r="AR927" s="380" t="n">
        <v>43682.4166666667</v>
      </c>
      <c r="AS927" s="0" t="s">
        <v>9723</v>
      </c>
      <c r="AT927" s="0" t="s">
        <v>2170</v>
      </c>
      <c r="AU927" s="0" t="s">
        <v>2170</v>
      </c>
    </row>
    <row r="928" customFormat="false" ht="15" hidden="true" customHeight="false" outlineLevel="0" collapsed="false">
      <c r="A928" s="0" t="s">
        <v>9724</v>
      </c>
      <c r="B928" s="0" t="s">
        <v>9725</v>
      </c>
      <c r="C928" s="0" t="s">
        <v>9726</v>
      </c>
      <c r="D928" s="0" t="s">
        <v>2297</v>
      </c>
      <c r="E928" s="0" t="s">
        <v>9724</v>
      </c>
      <c r="F928" s="0" t="n">
        <v>1</v>
      </c>
      <c r="G928" s="0" t="s">
        <v>2298</v>
      </c>
      <c r="H928" s="0" t="s">
        <v>2170</v>
      </c>
      <c r="I928" s="0" t="s">
        <v>2170</v>
      </c>
      <c r="J928" s="0" t="s">
        <v>2170</v>
      </c>
      <c r="K928" s="0" t="s">
        <v>2170</v>
      </c>
      <c r="L928" s="0" t="s">
        <v>2170</v>
      </c>
      <c r="M928" s="0" t="s">
        <v>2170</v>
      </c>
      <c r="N928" s="0" t="n">
        <f aca="false">FALSE()</f>
        <v>0</v>
      </c>
      <c r="O928" s="0" t="s">
        <v>9727</v>
      </c>
      <c r="P928" s="0" t="s">
        <v>2300</v>
      </c>
      <c r="Q928" s="380" t="n">
        <v>25569.125</v>
      </c>
      <c r="R928" s="0" t="n">
        <v>283085312</v>
      </c>
      <c r="S928" s="0" t="s">
        <v>2301</v>
      </c>
      <c r="T928" s="0" t="s">
        <v>2302</v>
      </c>
      <c r="U928" s="0" t="s">
        <v>2684</v>
      </c>
      <c r="V928" s="0" t="n">
        <v>0</v>
      </c>
      <c r="W928" s="0" t="s">
        <v>2312</v>
      </c>
      <c r="X928" s="0" t="n">
        <v>4</v>
      </c>
      <c r="Y928" s="0" t="n">
        <f aca="false">FALSE()</f>
        <v>0</v>
      </c>
      <c r="Z928" s="0" t="n">
        <f aca="false">FALSE()</f>
        <v>0</v>
      </c>
      <c r="AA928" s="0" t="n">
        <f aca="false">FALSE()</f>
        <v>0</v>
      </c>
      <c r="AB928" s="0" t="n">
        <f aca="false">FALSE()</f>
        <v>0</v>
      </c>
      <c r="AC928" s="0" t="n">
        <v>1</v>
      </c>
      <c r="AD928" s="0" t="s">
        <v>2129</v>
      </c>
      <c r="AE928" s="0" t="n">
        <f aca="false">TRUE()</f>
        <v>1</v>
      </c>
      <c r="AF928" s="0" t="s">
        <v>9728</v>
      </c>
      <c r="AG928" s="0" t="n">
        <v>2</v>
      </c>
      <c r="AH928" s="0" t="s">
        <v>9729</v>
      </c>
      <c r="AI928" s="0" t="s">
        <v>9730</v>
      </c>
      <c r="AJ928" s="0" t="n">
        <v>0</v>
      </c>
      <c r="AK928" s="0" t="s">
        <v>2118</v>
      </c>
      <c r="AL928" s="0" t="n">
        <f aca="false">FALSE()</f>
        <v>0</v>
      </c>
      <c r="AM928" s="0" t="n">
        <f aca="false">TRUE()</f>
        <v>1</v>
      </c>
      <c r="AN928" s="0" t="n">
        <f aca="false">FALSE()</f>
        <v>0</v>
      </c>
      <c r="AO928" s="0" t="n">
        <f aca="false">FALSE()</f>
        <v>0</v>
      </c>
      <c r="AP928" s="0" t="n">
        <f aca="false">FALSE()</f>
        <v>0</v>
      </c>
      <c r="AQ928" s="380" t="n">
        <v>43627.6847222222</v>
      </c>
      <c r="AR928" s="380" t="n">
        <v>42327.125</v>
      </c>
      <c r="AS928" s="0" t="s">
        <v>9731</v>
      </c>
      <c r="AT928" s="0" t="s">
        <v>2170</v>
      </c>
      <c r="AU928" s="0" t="s">
        <v>2170</v>
      </c>
    </row>
    <row r="929" customFormat="false" ht="15" hidden="true" customHeight="false" outlineLevel="0" collapsed="false">
      <c r="A929" s="0" t="s">
        <v>9732</v>
      </c>
      <c r="B929" s="0" t="s">
        <v>9733</v>
      </c>
      <c r="C929" s="0" t="s">
        <v>9734</v>
      </c>
      <c r="D929" s="0" t="s">
        <v>2297</v>
      </c>
      <c r="E929" s="0" t="s">
        <v>9732</v>
      </c>
      <c r="F929" s="0" t="n">
        <v>1</v>
      </c>
      <c r="G929" s="0" t="s">
        <v>2298</v>
      </c>
      <c r="H929" s="0" t="s">
        <v>2170</v>
      </c>
      <c r="I929" s="0" t="s">
        <v>2170</v>
      </c>
      <c r="J929" s="0" t="s">
        <v>2170</v>
      </c>
      <c r="K929" s="0" t="s">
        <v>2170</v>
      </c>
      <c r="L929" s="0" t="s">
        <v>2170</v>
      </c>
      <c r="M929" s="0" t="s">
        <v>2170</v>
      </c>
      <c r="N929" s="0" t="n">
        <f aca="false">FALSE()</f>
        <v>0</v>
      </c>
      <c r="O929" s="0" t="s">
        <v>9735</v>
      </c>
      <c r="P929" s="0" t="s">
        <v>2300</v>
      </c>
      <c r="Q929" s="380" t="n">
        <v>21116.1666666667</v>
      </c>
      <c r="R929" s="0" t="n">
        <v>1214958829</v>
      </c>
      <c r="S929" s="0" t="s">
        <v>2301</v>
      </c>
      <c r="T929" s="0" t="s">
        <v>2302</v>
      </c>
      <c r="U929" s="0" t="s">
        <v>2574</v>
      </c>
      <c r="V929" s="0" t="n">
        <v>860000000</v>
      </c>
      <c r="W929" s="0" t="s">
        <v>2356</v>
      </c>
      <c r="X929" s="0" t="n">
        <v>4</v>
      </c>
      <c r="Y929" s="0" t="n">
        <f aca="false">FALSE()</f>
        <v>0</v>
      </c>
      <c r="Z929" s="0" t="n">
        <f aca="false">FALSE()</f>
        <v>0</v>
      </c>
      <c r="AA929" s="0" t="n">
        <f aca="false">FALSE()</f>
        <v>0</v>
      </c>
      <c r="AB929" s="0" t="n">
        <f aca="false">TRUE()</f>
        <v>1</v>
      </c>
      <c r="AC929" s="0" t="n">
        <v>1</v>
      </c>
      <c r="AD929" s="0" t="s">
        <v>2129</v>
      </c>
      <c r="AE929" s="0" t="n">
        <f aca="false">TRUE()</f>
        <v>1</v>
      </c>
      <c r="AF929" s="0" t="s">
        <v>9736</v>
      </c>
      <c r="AG929" s="0" t="n">
        <v>2</v>
      </c>
      <c r="AH929" s="0" t="s">
        <v>9737</v>
      </c>
      <c r="AI929" s="0" t="s">
        <v>9738</v>
      </c>
      <c r="AJ929" s="0" t="n">
        <v>0</v>
      </c>
      <c r="AK929" s="0" t="s">
        <v>2118</v>
      </c>
      <c r="AL929" s="0" t="n">
        <f aca="false">FALSE()</f>
        <v>0</v>
      </c>
      <c r="AM929" s="0" t="n">
        <f aca="false">TRUE()</f>
        <v>1</v>
      </c>
      <c r="AN929" s="0" t="n">
        <f aca="false">FALSE()</f>
        <v>0</v>
      </c>
      <c r="AO929" s="0" t="n">
        <f aca="false">FALSE()</f>
        <v>0</v>
      </c>
      <c r="AP929" s="0" t="n">
        <f aca="false">FALSE()</f>
        <v>0</v>
      </c>
      <c r="AQ929" s="380" t="n">
        <v>43123.7291666667</v>
      </c>
      <c r="AR929" s="380" t="n">
        <v>32398.1666666667</v>
      </c>
      <c r="AS929" s="0" t="s">
        <v>9739</v>
      </c>
      <c r="AT929" s="0" t="s">
        <v>2170</v>
      </c>
      <c r="AU929" s="0" t="s">
        <v>2170</v>
      </c>
    </row>
    <row r="930" customFormat="false" ht="15" hidden="true" customHeight="false" outlineLevel="0" collapsed="false">
      <c r="A930" s="0" t="s">
        <v>9740</v>
      </c>
      <c r="B930" s="0" t="s">
        <v>9741</v>
      </c>
      <c r="C930" s="0" t="s">
        <v>9742</v>
      </c>
      <c r="D930" s="0" t="s">
        <v>2297</v>
      </c>
      <c r="E930" s="0" t="s">
        <v>9740</v>
      </c>
      <c r="F930" s="0" t="n">
        <v>1</v>
      </c>
      <c r="G930" s="0" t="s">
        <v>2298</v>
      </c>
      <c r="H930" s="0" t="s">
        <v>2170</v>
      </c>
      <c r="I930" s="0" t="s">
        <v>2170</v>
      </c>
      <c r="J930" s="0" t="s">
        <v>2170</v>
      </c>
      <c r="K930" s="0" t="s">
        <v>2170</v>
      </c>
      <c r="L930" s="0" t="s">
        <v>2170</v>
      </c>
      <c r="M930" s="0" t="s">
        <v>2170</v>
      </c>
      <c r="N930" s="0" t="n">
        <f aca="false">FALSE()</f>
        <v>0</v>
      </c>
      <c r="O930" s="0" t="s">
        <v>9743</v>
      </c>
      <c r="P930" s="0" t="s">
        <v>2300</v>
      </c>
      <c r="Q930" s="380" t="n">
        <v>40261.125</v>
      </c>
      <c r="R930" s="0" t="n">
        <v>71565950</v>
      </c>
      <c r="S930" s="0" t="s">
        <v>2301</v>
      </c>
      <c r="T930" s="0" t="s">
        <v>2302</v>
      </c>
      <c r="U930" s="0" t="s">
        <v>2116</v>
      </c>
      <c r="V930" s="0" t="n">
        <v>550000000</v>
      </c>
      <c r="W930" s="0" t="s">
        <v>2321</v>
      </c>
      <c r="X930" s="0" t="n">
        <v>4</v>
      </c>
      <c r="Y930" s="0" t="n">
        <f aca="false">FALSE()</f>
        <v>0</v>
      </c>
      <c r="Z930" s="0" t="n">
        <f aca="false">FALSE()</f>
        <v>0</v>
      </c>
      <c r="AA930" s="0" t="n">
        <f aca="false">FALSE()</f>
        <v>0</v>
      </c>
      <c r="AB930" s="0" t="n">
        <f aca="false">FALSE()</f>
        <v>0</v>
      </c>
      <c r="AC930" s="0" t="n">
        <v>1</v>
      </c>
      <c r="AD930" s="0" t="s">
        <v>2129</v>
      </c>
      <c r="AE930" s="0" t="n">
        <f aca="false">TRUE()</f>
        <v>1</v>
      </c>
      <c r="AF930" s="0" t="s">
        <v>9744</v>
      </c>
      <c r="AG930" s="0" t="n">
        <v>2</v>
      </c>
      <c r="AH930" s="0" t="s">
        <v>9745</v>
      </c>
      <c r="AI930" s="0" t="s">
        <v>9746</v>
      </c>
      <c r="AJ930" s="0" t="n">
        <v>0</v>
      </c>
      <c r="AK930" s="0" t="s">
        <v>2118</v>
      </c>
      <c r="AL930" s="0" t="n">
        <f aca="false">FALSE()</f>
        <v>0</v>
      </c>
      <c r="AM930" s="0" t="n">
        <f aca="false">TRUE()</f>
        <v>1</v>
      </c>
      <c r="AN930" s="0" t="n">
        <f aca="false">FALSE()</f>
        <v>0</v>
      </c>
      <c r="AO930" s="0" t="n">
        <f aca="false">FALSE()</f>
        <v>0</v>
      </c>
      <c r="AP930" s="0" t="n">
        <f aca="false">FALSE()</f>
        <v>0</v>
      </c>
      <c r="AQ930" s="380" t="n">
        <v>43769.6868055556</v>
      </c>
      <c r="AR930" s="380" t="n">
        <v>43769.4166666667</v>
      </c>
      <c r="AS930" s="0" t="s">
        <v>9747</v>
      </c>
      <c r="AT930" s="0" t="s">
        <v>2170</v>
      </c>
      <c r="AU930" s="0" t="s">
        <v>2170</v>
      </c>
    </row>
    <row r="931" customFormat="false" ht="15" hidden="true" customHeight="false" outlineLevel="0" collapsed="false">
      <c r="A931" s="0" t="s">
        <v>9748</v>
      </c>
      <c r="B931" s="0" t="s">
        <v>9749</v>
      </c>
      <c r="C931" s="0" t="s">
        <v>9750</v>
      </c>
      <c r="D931" s="0" t="s">
        <v>2297</v>
      </c>
      <c r="E931" s="0" t="s">
        <v>9748</v>
      </c>
      <c r="F931" s="0" t="n">
        <v>1</v>
      </c>
      <c r="G931" s="0" t="s">
        <v>2298</v>
      </c>
      <c r="H931" s="0" t="s">
        <v>2170</v>
      </c>
      <c r="I931" s="0" t="s">
        <v>2170</v>
      </c>
      <c r="J931" s="0" t="s">
        <v>2170</v>
      </c>
      <c r="K931" s="0" t="s">
        <v>2170</v>
      </c>
      <c r="L931" s="0" t="s">
        <v>2170</v>
      </c>
      <c r="M931" s="0" t="s">
        <v>2170</v>
      </c>
      <c r="N931" s="0" t="n">
        <f aca="false">FALSE()</f>
        <v>0</v>
      </c>
      <c r="O931" s="0" t="s">
        <v>9751</v>
      </c>
      <c r="P931" s="0" t="s">
        <v>2300</v>
      </c>
      <c r="Q931" s="380" t="n">
        <v>25569.125</v>
      </c>
      <c r="R931" s="0" t="n">
        <v>18474879</v>
      </c>
      <c r="S931" s="0" t="s">
        <v>2301</v>
      </c>
      <c r="T931" s="0" t="s">
        <v>2302</v>
      </c>
      <c r="U931" s="0" t="s">
        <v>2116</v>
      </c>
      <c r="V931" s="0" t="n">
        <v>40000000</v>
      </c>
      <c r="W931" s="0" t="s">
        <v>2366</v>
      </c>
      <c r="X931" s="0" t="n">
        <v>4</v>
      </c>
      <c r="Y931" s="0" t="n">
        <f aca="false">FALSE()</f>
        <v>0</v>
      </c>
      <c r="Z931" s="0" t="n">
        <f aca="false">FALSE()</f>
        <v>0</v>
      </c>
      <c r="AA931" s="0" t="n">
        <f aca="false">FALSE()</f>
        <v>0</v>
      </c>
      <c r="AB931" s="0" t="n">
        <f aca="false">FALSE()</f>
        <v>0</v>
      </c>
      <c r="AC931" s="0" t="n">
        <v>1</v>
      </c>
      <c r="AD931" s="0" t="s">
        <v>2129</v>
      </c>
      <c r="AE931" s="0" t="n">
        <f aca="false">TRUE()</f>
        <v>1</v>
      </c>
      <c r="AF931" s="0" t="s">
        <v>9752</v>
      </c>
      <c r="AG931" s="0" t="n">
        <v>2</v>
      </c>
      <c r="AH931" s="0" t="s">
        <v>9753</v>
      </c>
      <c r="AI931" s="0" t="s">
        <v>9754</v>
      </c>
      <c r="AJ931" s="0" t="n">
        <v>0</v>
      </c>
      <c r="AK931" s="0" t="s">
        <v>2118</v>
      </c>
      <c r="AL931" s="0" t="n">
        <f aca="false">FALSE()</f>
        <v>0</v>
      </c>
      <c r="AM931" s="0" t="n">
        <f aca="false">TRUE()</f>
        <v>1</v>
      </c>
      <c r="AN931" s="0" t="n">
        <f aca="false">FALSE()</f>
        <v>0</v>
      </c>
      <c r="AO931" s="0" t="n">
        <f aca="false">FALSE()</f>
        <v>0</v>
      </c>
      <c r="AP931" s="0" t="n">
        <f aca="false">TRUE()</f>
        <v>1</v>
      </c>
      <c r="AQ931" s="380" t="n">
        <v>44589.6666666667</v>
      </c>
      <c r="AR931" s="380" t="n">
        <v>44589.4166666667</v>
      </c>
      <c r="AS931" s="0" t="s">
        <v>9755</v>
      </c>
      <c r="AT931" s="0" t="s">
        <v>2170</v>
      </c>
      <c r="AU931" s="0" t="s">
        <v>2170</v>
      </c>
    </row>
    <row r="932" customFormat="false" ht="15" hidden="true" customHeight="false" outlineLevel="0" collapsed="false">
      <c r="A932" s="0" t="s">
        <v>9756</v>
      </c>
      <c r="B932" s="0" t="s">
        <v>9757</v>
      </c>
      <c r="C932" s="0" t="s">
        <v>9758</v>
      </c>
      <c r="D932" s="0" t="s">
        <v>2297</v>
      </c>
      <c r="E932" s="0" t="s">
        <v>9756</v>
      </c>
      <c r="F932" s="0" t="n">
        <v>1</v>
      </c>
      <c r="G932" s="0" t="s">
        <v>2298</v>
      </c>
      <c r="H932" s="0" t="s">
        <v>2170</v>
      </c>
      <c r="I932" s="0" t="s">
        <v>2170</v>
      </c>
      <c r="J932" s="0" t="s">
        <v>2170</v>
      </c>
      <c r="K932" s="0" t="s">
        <v>2170</v>
      </c>
      <c r="L932" s="0" t="s">
        <v>2170</v>
      </c>
      <c r="M932" s="0" t="s">
        <v>2170</v>
      </c>
      <c r="N932" s="0" t="n">
        <f aca="false">FALSE()</f>
        <v>0</v>
      </c>
      <c r="O932" s="0" t="s">
        <v>9759</v>
      </c>
      <c r="P932" s="0" t="s">
        <v>2300</v>
      </c>
      <c r="Q932" s="380" t="n">
        <v>35593.1666666667</v>
      </c>
      <c r="R932" s="0" t="n">
        <v>63797978</v>
      </c>
      <c r="S932" s="0" t="s">
        <v>2301</v>
      </c>
      <c r="T932" s="0" t="s">
        <v>2302</v>
      </c>
      <c r="U932" s="0" t="s">
        <v>2116</v>
      </c>
      <c r="V932" s="0" t="n">
        <v>100000000</v>
      </c>
      <c r="W932" s="0" t="s">
        <v>2409</v>
      </c>
      <c r="X932" s="0" t="n">
        <v>4</v>
      </c>
      <c r="Y932" s="0" t="n">
        <f aca="false">FALSE()</f>
        <v>0</v>
      </c>
      <c r="Z932" s="0" t="n">
        <f aca="false">FALSE()</f>
        <v>0</v>
      </c>
      <c r="AA932" s="0" t="n">
        <f aca="false">FALSE()</f>
        <v>0</v>
      </c>
      <c r="AB932" s="0" t="n">
        <f aca="false">TRUE()</f>
        <v>1</v>
      </c>
      <c r="AC932" s="0" t="n">
        <v>1</v>
      </c>
      <c r="AD932" s="0" t="s">
        <v>2129</v>
      </c>
      <c r="AE932" s="0" t="n">
        <f aca="false">TRUE()</f>
        <v>1</v>
      </c>
      <c r="AF932" s="0" t="s">
        <v>9760</v>
      </c>
      <c r="AG932" s="0" t="n">
        <v>2</v>
      </c>
      <c r="AH932" s="0" t="s">
        <v>9761</v>
      </c>
      <c r="AI932" s="0" t="s">
        <v>9762</v>
      </c>
      <c r="AJ932" s="0" t="n">
        <v>0</v>
      </c>
      <c r="AK932" s="0" t="s">
        <v>2118</v>
      </c>
      <c r="AL932" s="0" t="n">
        <f aca="false">FALSE()</f>
        <v>0</v>
      </c>
      <c r="AM932" s="0" t="n">
        <f aca="false">TRUE()</f>
        <v>1</v>
      </c>
      <c r="AN932" s="0" t="n">
        <f aca="false">FALSE()</f>
        <v>0</v>
      </c>
      <c r="AO932" s="0" t="n">
        <f aca="false">FALSE()</f>
        <v>0</v>
      </c>
      <c r="AP932" s="0" t="n">
        <f aca="false">FALSE()</f>
        <v>0</v>
      </c>
      <c r="AQ932" s="380" t="n">
        <v>43524.73125</v>
      </c>
      <c r="AR932" s="380" t="n">
        <v>35594.1666666667</v>
      </c>
      <c r="AS932" s="0" t="s">
        <v>9763</v>
      </c>
      <c r="AT932" s="0" t="s">
        <v>2170</v>
      </c>
      <c r="AU932" s="0" t="s">
        <v>2170</v>
      </c>
    </row>
    <row r="933" customFormat="false" ht="15" hidden="true" customHeight="false" outlineLevel="0" collapsed="false">
      <c r="A933" s="0" t="s">
        <v>9764</v>
      </c>
      <c r="B933" s="0" t="s">
        <v>9765</v>
      </c>
      <c r="C933" s="0" t="s">
        <v>9766</v>
      </c>
      <c r="D933" s="0" t="s">
        <v>2297</v>
      </c>
      <c r="E933" s="0" t="s">
        <v>9764</v>
      </c>
      <c r="F933" s="0" t="n">
        <v>1</v>
      </c>
      <c r="G933" s="0" t="s">
        <v>2298</v>
      </c>
      <c r="H933" s="0" t="s">
        <v>2170</v>
      </c>
      <c r="I933" s="0" t="s">
        <v>2170</v>
      </c>
      <c r="J933" s="0" t="s">
        <v>2170</v>
      </c>
      <c r="K933" s="0" t="s">
        <v>2170</v>
      </c>
      <c r="L933" s="0" t="s">
        <v>2170</v>
      </c>
      <c r="M933" s="0" t="s">
        <v>2170</v>
      </c>
      <c r="N933" s="0" t="n">
        <f aca="false">FALSE()</f>
        <v>0</v>
      </c>
      <c r="O933" s="0" t="s">
        <v>9767</v>
      </c>
      <c r="P933" s="0" t="s">
        <v>2300</v>
      </c>
      <c r="Q933" s="380" t="n">
        <v>25274.125</v>
      </c>
      <c r="R933" s="0" t="n">
        <v>368214341</v>
      </c>
      <c r="S933" s="0" t="s">
        <v>2301</v>
      </c>
      <c r="T933" s="0" t="s">
        <v>2302</v>
      </c>
      <c r="U933" s="0" t="s">
        <v>2116</v>
      </c>
      <c r="V933" s="0" t="n">
        <v>0</v>
      </c>
      <c r="W933" s="0" t="s">
        <v>9768</v>
      </c>
      <c r="X933" s="0" t="n">
        <v>4</v>
      </c>
      <c r="Y933" s="0" t="n">
        <f aca="false">FALSE()</f>
        <v>0</v>
      </c>
      <c r="Z933" s="0" t="n">
        <f aca="false">FALSE()</f>
        <v>0</v>
      </c>
      <c r="AA933" s="0" t="n">
        <f aca="false">FALSE()</f>
        <v>0</v>
      </c>
      <c r="AB933" s="0" t="n">
        <f aca="false">TRUE()</f>
        <v>1</v>
      </c>
      <c r="AC933" s="0" t="n">
        <v>1</v>
      </c>
      <c r="AD933" s="0" t="s">
        <v>2129</v>
      </c>
      <c r="AE933" s="0" t="n">
        <f aca="false">TRUE()</f>
        <v>1</v>
      </c>
      <c r="AF933" s="0" t="s">
        <v>9769</v>
      </c>
      <c r="AG933" s="0" t="n">
        <v>2</v>
      </c>
      <c r="AH933" s="0" t="s">
        <v>9770</v>
      </c>
      <c r="AI933" s="0" t="s">
        <v>9771</v>
      </c>
      <c r="AJ933" s="0" t="n">
        <v>0</v>
      </c>
      <c r="AK933" s="0" t="s">
        <v>2118</v>
      </c>
      <c r="AL933" s="0" t="n">
        <f aca="false">FALSE()</f>
        <v>0</v>
      </c>
      <c r="AM933" s="0" t="n">
        <f aca="false">TRUE()</f>
        <v>1</v>
      </c>
      <c r="AN933" s="0" t="n">
        <f aca="false">FALSE()</f>
        <v>0</v>
      </c>
      <c r="AO933" s="0" t="n">
        <f aca="false">FALSE()</f>
        <v>0</v>
      </c>
      <c r="AP933" s="0" t="n">
        <f aca="false">FALSE()</f>
        <v>0</v>
      </c>
      <c r="AQ933" s="380" t="n">
        <v>43123.7166666667</v>
      </c>
      <c r="AR933" s="380" t="n">
        <v>32398.1666666667</v>
      </c>
      <c r="AS933" s="0" t="s">
        <v>9772</v>
      </c>
      <c r="AT933" s="0" t="s">
        <v>2170</v>
      </c>
      <c r="AU933" s="0" t="s">
        <v>2170</v>
      </c>
    </row>
    <row r="934" customFormat="false" ht="15" hidden="true" customHeight="false" outlineLevel="0" collapsed="false">
      <c r="A934" s="0" t="s">
        <v>9773</v>
      </c>
      <c r="B934" s="0" t="s">
        <v>9774</v>
      </c>
      <c r="C934" s="0" t="s">
        <v>9775</v>
      </c>
      <c r="D934" s="0" t="s">
        <v>2297</v>
      </c>
      <c r="E934" s="0" t="s">
        <v>9773</v>
      </c>
      <c r="F934" s="0" t="n">
        <v>1</v>
      </c>
      <c r="G934" s="0" t="s">
        <v>2298</v>
      </c>
      <c r="H934" s="0" t="s">
        <v>2170</v>
      </c>
      <c r="I934" s="0" t="s">
        <v>2170</v>
      </c>
      <c r="J934" s="0" t="s">
        <v>2170</v>
      </c>
      <c r="K934" s="0" t="s">
        <v>2170</v>
      </c>
      <c r="L934" s="0" t="s">
        <v>2170</v>
      </c>
      <c r="M934" s="0" t="s">
        <v>2170</v>
      </c>
      <c r="N934" s="0" t="n">
        <f aca="false">FALSE()</f>
        <v>0</v>
      </c>
      <c r="O934" s="0" t="s">
        <v>9776</v>
      </c>
      <c r="P934" s="0" t="s">
        <v>2300</v>
      </c>
      <c r="Q934" s="380" t="n">
        <v>25569.125</v>
      </c>
      <c r="R934" s="0" t="n">
        <v>230471202</v>
      </c>
      <c r="S934" s="0" t="s">
        <v>2301</v>
      </c>
      <c r="T934" s="0" t="s">
        <v>2302</v>
      </c>
      <c r="U934" s="0" t="s">
        <v>2451</v>
      </c>
      <c r="V934" s="0" t="n">
        <v>2000000000</v>
      </c>
      <c r="W934" s="0" t="s">
        <v>2366</v>
      </c>
      <c r="X934" s="0" t="n">
        <v>4</v>
      </c>
      <c r="Y934" s="0" t="n">
        <f aca="false">FALSE()</f>
        <v>0</v>
      </c>
      <c r="Z934" s="0" t="n">
        <f aca="false">FALSE()</f>
        <v>0</v>
      </c>
      <c r="AA934" s="0" t="n">
        <f aca="false">FALSE()</f>
        <v>0</v>
      </c>
      <c r="AB934" s="0" t="n">
        <f aca="false">TRUE()</f>
        <v>1</v>
      </c>
      <c r="AC934" s="0" t="n">
        <v>8</v>
      </c>
      <c r="AD934" s="0" t="s">
        <v>2129</v>
      </c>
      <c r="AE934" s="0" t="n">
        <f aca="false">TRUE()</f>
        <v>1</v>
      </c>
      <c r="AF934" s="0" t="s">
        <v>9777</v>
      </c>
      <c r="AG934" s="0" t="n">
        <v>2</v>
      </c>
      <c r="AH934" s="0" t="s">
        <v>9778</v>
      </c>
      <c r="AI934" s="0" t="s">
        <v>9779</v>
      </c>
      <c r="AJ934" s="0" t="n">
        <v>0</v>
      </c>
      <c r="AK934" s="0" t="s">
        <v>2118</v>
      </c>
      <c r="AL934" s="0" t="n">
        <f aca="false">FALSE()</f>
        <v>0</v>
      </c>
      <c r="AM934" s="0" t="n">
        <f aca="false">TRUE()</f>
        <v>1</v>
      </c>
      <c r="AN934" s="0" t="n">
        <f aca="false">FALSE()</f>
        <v>0</v>
      </c>
      <c r="AO934" s="0" t="n">
        <f aca="false">FALSE()</f>
        <v>0</v>
      </c>
      <c r="AP934" s="0" t="n">
        <f aca="false">TRUE()</f>
        <v>1</v>
      </c>
      <c r="AQ934" s="380" t="n">
        <v>44837.6506944444</v>
      </c>
      <c r="AR934" s="380" t="n">
        <v>44837.4166666667</v>
      </c>
      <c r="AS934" s="0" t="s">
        <v>9780</v>
      </c>
      <c r="AT934" s="0" t="s">
        <v>2170</v>
      </c>
      <c r="AU934" s="0" t="s">
        <v>2170</v>
      </c>
    </row>
    <row r="935" customFormat="false" ht="15" hidden="true" customHeight="false" outlineLevel="0" collapsed="false">
      <c r="A935" s="0" t="s">
        <v>9781</v>
      </c>
      <c r="B935" s="0" t="s">
        <v>9782</v>
      </c>
      <c r="C935" s="0" t="s">
        <v>9783</v>
      </c>
      <c r="D935" s="0" t="s">
        <v>2297</v>
      </c>
      <c r="E935" s="0" t="s">
        <v>9781</v>
      </c>
      <c r="F935" s="0" t="n">
        <v>1</v>
      </c>
      <c r="G935" s="0" t="s">
        <v>2298</v>
      </c>
      <c r="H935" s="0" t="s">
        <v>2170</v>
      </c>
      <c r="I935" s="0" t="s">
        <v>2170</v>
      </c>
      <c r="J935" s="0" t="s">
        <v>2170</v>
      </c>
      <c r="K935" s="0" t="s">
        <v>2170</v>
      </c>
      <c r="L935" s="0" t="s">
        <v>2170</v>
      </c>
      <c r="M935" s="0" t="s">
        <v>2170</v>
      </c>
      <c r="N935" s="0" t="n">
        <f aca="false">FALSE()</f>
        <v>0</v>
      </c>
      <c r="O935" s="0" t="s">
        <v>9784</v>
      </c>
      <c r="P935" s="0" t="s">
        <v>2300</v>
      </c>
      <c r="Q935" s="380" t="n">
        <v>25569.125</v>
      </c>
      <c r="R935" s="0" t="n">
        <v>109678822</v>
      </c>
      <c r="S935" s="0" t="s">
        <v>2301</v>
      </c>
      <c r="T935" s="0" t="s">
        <v>2302</v>
      </c>
      <c r="U935" s="0" t="s">
        <v>2330</v>
      </c>
      <c r="V935" s="0" t="n">
        <v>421450000</v>
      </c>
      <c r="W935" s="0" t="s">
        <v>2321</v>
      </c>
      <c r="X935" s="0" t="n">
        <v>4</v>
      </c>
      <c r="Y935" s="0" t="n">
        <f aca="false">FALSE()</f>
        <v>0</v>
      </c>
      <c r="Z935" s="0" t="n">
        <f aca="false">FALSE()</f>
        <v>0</v>
      </c>
      <c r="AA935" s="0" t="n">
        <f aca="false">FALSE()</f>
        <v>0</v>
      </c>
      <c r="AB935" s="0" t="n">
        <f aca="false">FALSE()</f>
        <v>0</v>
      </c>
      <c r="AC935" s="0" t="n">
        <v>1</v>
      </c>
      <c r="AD935" s="0" t="s">
        <v>2129</v>
      </c>
      <c r="AE935" s="0" t="n">
        <f aca="false">TRUE()</f>
        <v>1</v>
      </c>
      <c r="AF935" s="0" t="s">
        <v>9785</v>
      </c>
      <c r="AG935" s="0" t="n">
        <v>2</v>
      </c>
      <c r="AH935" s="0" t="s">
        <v>9786</v>
      </c>
      <c r="AI935" s="0" t="s">
        <v>9787</v>
      </c>
      <c r="AJ935" s="0" t="n">
        <v>0</v>
      </c>
      <c r="AK935" s="0" t="s">
        <v>2118</v>
      </c>
      <c r="AL935" s="0" t="n">
        <f aca="false">FALSE()</f>
        <v>0</v>
      </c>
      <c r="AM935" s="0" t="n">
        <f aca="false">TRUE()</f>
        <v>1</v>
      </c>
      <c r="AN935" s="0" t="n">
        <f aca="false">FALSE()</f>
        <v>0</v>
      </c>
      <c r="AO935" s="0" t="n">
        <f aca="false">FALSE()</f>
        <v>0</v>
      </c>
      <c r="AP935" s="0" t="n">
        <f aca="false">FALSE()</f>
        <v>0</v>
      </c>
      <c r="AQ935" s="380" t="n">
        <v>44169.6694444445</v>
      </c>
      <c r="AR935" s="380" t="n">
        <v>44169.4166666667</v>
      </c>
      <c r="AS935" s="0" t="s">
        <v>9788</v>
      </c>
      <c r="AT935" s="0" t="s">
        <v>2170</v>
      </c>
      <c r="AU935" s="0" t="s">
        <v>2170</v>
      </c>
    </row>
    <row r="936" customFormat="false" ht="15" hidden="true" customHeight="false" outlineLevel="0" collapsed="false">
      <c r="A936" s="0" t="s">
        <v>9789</v>
      </c>
      <c r="B936" s="0" t="s">
        <v>9790</v>
      </c>
      <c r="C936" s="0" t="s">
        <v>9791</v>
      </c>
      <c r="D936" s="0" t="s">
        <v>2297</v>
      </c>
      <c r="E936" s="0" t="s">
        <v>9789</v>
      </c>
      <c r="F936" s="0" t="n">
        <v>1</v>
      </c>
      <c r="G936" s="0" t="s">
        <v>2298</v>
      </c>
      <c r="H936" s="0" t="s">
        <v>2170</v>
      </c>
      <c r="I936" s="0" t="s">
        <v>2170</v>
      </c>
      <c r="J936" s="0" t="s">
        <v>2170</v>
      </c>
      <c r="K936" s="0" t="s">
        <v>2170</v>
      </c>
      <c r="L936" s="0" t="s">
        <v>2170</v>
      </c>
      <c r="M936" s="0" t="s">
        <v>2170</v>
      </c>
      <c r="N936" s="0" t="n">
        <f aca="false">FALSE()</f>
        <v>0</v>
      </c>
      <c r="O936" s="0" t="s">
        <v>9792</v>
      </c>
      <c r="P936" s="0" t="s">
        <v>2300</v>
      </c>
      <c r="Q936" s="380" t="n">
        <v>30926.1666666667</v>
      </c>
      <c r="R936" s="0" t="n">
        <v>169891158</v>
      </c>
      <c r="S936" s="0" t="s">
        <v>2301</v>
      </c>
      <c r="T936" s="0" t="s">
        <v>2302</v>
      </c>
      <c r="U936" s="0" t="s">
        <v>2115</v>
      </c>
      <c r="V936" s="0" t="n">
        <v>0</v>
      </c>
      <c r="W936" s="0" t="s">
        <v>2366</v>
      </c>
      <c r="X936" s="0" t="n">
        <v>4</v>
      </c>
      <c r="Y936" s="0" t="n">
        <f aca="false">FALSE()</f>
        <v>0</v>
      </c>
      <c r="Z936" s="0" t="n">
        <f aca="false">FALSE()</f>
        <v>0</v>
      </c>
      <c r="AA936" s="0" t="n">
        <f aca="false">FALSE()</f>
        <v>0</v>
      </c>
      <c r="AB936" s="0" t="n">
        <f aca="false">TRUE()</f>
        <v>1</v>
      </c>
      <c r="AC936" s="0" t="n">
        <v>1</v>
      </c>
      <c r="AD936" s="0" t="s">
        <v>2129</v>
      </c>
      <c r="AE936" s="0" t="n">
        <f aca="false">TRUE()</f>
        <v>1</v>
      </c>
      <c r="AF936" s="0" t="s">
        <v>9793</v>
      </c>
      <c r="AG936" s="0" t="n">
        <v>2</v>
      </c>
      <c r="AH936" s="0" t="s">
        <v>9794</v>
      </c>
      <c r="AI936" s="0" t="s">
        <v>9795</v>
      </c>
      <c r="AJ936" s="0" t="n">
        <v>0</v>
      </c>
      <c r="AK936" s="0" t="s">
        <v>2118</v>
      </c>
      <c r="AL936" s="0" t="n">
        <f aca="false">FALSE()</f>
        <v>0</v>
      </c>
      <c r="AM936" s="0" t="n">
        <f aca="false">TRUE()</f>
        <v>1</v>
      </c>
      <c r="AN936" s="0" t="n">
        <f aca="false">FALSE()</f>
        <v>0</v>
      </c>
      <c r="AO936" s="0" t="n">
        <f aca="false">FALSE()</f>
        <v>0</v>
      </c>
      <c r="AP936" s="0" t="n">
        <f aca="false">FALSE()</f>
        <v>0</v>
      </c>
      <c r="AQ936" s="380" t="n">
        <v>43123.7291666667</v>
      </c>
      <c r="AR936" s="380" t="n">
        <v>32398.1666666667</v>
      </c>
      <c r="AS936" s="0" t="s">
        <v>9796</v>
      </c>
      <c r="AT936" s="0" t="s">
        <v>2170</v>
      </c>
      <c r="AU936" s="0" t="s">
        <v>2170</v>
      </c>
    </row>
    <row r="937" customFormat="false" ht="15" hidden="false" customHeight="false" outlineLevel="0" collapsed="false">
      <c r="A937" s="0" t="s">
        <v>9797</v>
      </c>
      <c r="B937" s="0" t="s">
        <v>9798</v>
      </c>
      <c r="C937" s="0" t="s">
        <v>9799</v>
      </c>
      <c r="D937" s="0" t="s">
        <v>2297</v>
      </c>
      <c r="E937" s="0" t="s">
        <v>9797</v>
      </c>
      <c r="F937" s="0" t="n">
        <v>1</v>
      </c>
      <c r="G937" s="0" t="s">
        <v>2298</v>
      </c>
      <c r="H937" s="0" t="s">
        <v>2170</v>
      </c>
      <c r="I937" s="0" t="s">
        <v>2170</v>
      </c>
      <c r="J937" s="0" t="s">
        <v>2170</v>
      </c>
      <c r="K937" s="0" t="s">
        <v>2170</v>
      </c>
      <c r="L937" s="0" t="s">
        <v>2170</v>
      </c>
      <c r="M937" s="0" t="s">
        <v>2170</v>
      </c>
      <c r="N937" s="0" t="n">
        <f aca="false">FALSE()</f>
        <v>0</v>
      </c>
      <c r="O937" s="0" t="s">
        <v>9800</v>
      </c>
      <c r="P937" s="0" t="s">
        <v>2300</v>
      </c>
      <c r="Q937" s="380" t="n">
        <v>25569.125</v>
      </c>
      <c r="R937" s="0" t="n">
        <v>58093212</v>
      </c>
      <c r="S937" s="0" t="s">
        <v>601</v>
      </c>
      <c r="T937" s="0" t="s">
        <v>2602</v>
      </c>
      <c r="U937" s="0" t="s">
        <v>610</v>
      </c>
      <c r="V937" s="0" t="n">
        <v>500000000</v>
      </c>
      <c r="W937" s="0" t="s">
        <v>2312</v>
      </c>
      <c r="X937" s="0" t="n">
        <v>4</v>
      </c>
      <c r="Y937" s="0" t="n">
        <f aca="false">FALSE()</f>
        <v>0</v>
      </c>
      <c r="Z937" s="0" t="n">
        <f aca="false">FALSE()</f>
        <v>0</v>
      </c>
      <c r="AA937" s="0" t="n">
        <f aca="false">FALSE()</f>
        <v>0</v>
      </c>
      <c r="AB937" s="0" t="n">
        <f aca="false">FALSE()</f>
        <v>0</v>
      </c>
      <c r="AC937" s="0" t="n">
        <v>1</v>
      </c>
      <c r="AD937" s="0" t="s">
        <v>2129</v>
      </c>
      <c r="AE937" s="0" t="n">
        <f aca="false">TRUE()</f>
        <v>1</v>
      </c>
      <c r="AF937" s="0" t="s">
        <v>9801</v>
      </c>
      <c r="AG937" s="0" t="n">
        <v>2</v>
      </c>
      <c r="AH937" s="0" t="s">
        <v>9802</v>
      </c>
      <c r="AI937" s="0" t="s">
        <v>9803</v>
      </c>
      <c r="AJ937" s="0" t="n">
        <v>0</v>
      </c>
      <c r="AK937" s="0" t="s">
        <v>2118</v>
      </c>
      <c r="AL937" s="0" t="n">
        <f aca="false">FALSE()</f>
        <v>0</v>
      </c>
      <c r="AM937" s="0" t="n">
        <f aca="false">TRUE()</f>
        <v>1</v>
      </c>
      <c r="AN937" s="0" t="n">
        <f aca="false">FALSE()</f>
        <v>0</v>
      </c>
      <c r="AO937" s="0" t="n">
        <f aca="false">FALSE()</f>
        <v>0</v>
      </c>
      <c r="AP937" s="0" t="n">
        <f aca="false">FALSE()</f>
        <v>0</v>
      </c>
      <c r="AQ937" s="380" t="n">
        <v>43893.4243055556</v>
      </c>
      <c r="AR937" s="380" t="n">
        <v>43893.4166666667</v>
      </c>
      <c r="AS937" s="0" t="s">
        <v>9804</v>
      </c>
      <c r="AT937" s="0" t="s">
        <v>2170</v>
      </c>
      <c r="AU937" s="0" t="s">
        <v>2170</v>
      </c>
    </row>
    <row r="938" customFormat="false" ht="15" hidden="true" customHeight="false" outlineLevel="0" collapsed="false">
      <c r="A938" s="0" t="s">
        <v>9805</v>
      </c>
      <c r="B938" s="0" t="s">
        <v>9806</v>
      </c>
      <c r="C938" s="0" t="s">
        <v>9807</v>
      </c>
      <c r="D938" s="0" t="s">
        <v>2297</v>
      </c>
      <c r="E938" s="0" t="s">
        <v>9805</v>
      </c>
      <c r="F938" s="0" t="n">
        <v>1</v>
      </c>
      <c r="G938" s="0" t="s">
        <v>2298</v>
      </c>
      <c r="H938" s="0" t="s">
        <v>2170</v>
      </c>
      <c r="I938" s="0" t="s">
        <v>2170</v>
      </c>
      <c r="J938" s="0" t="s">
        <v>2170</v>
      </c>
      <c r="K938" s="0" t="s">
        <v>2170</v>
      </c>
      <c r="L938" s="0" t="s">
        <v>2170</v>
      </c>
      <c r="M938" s="0" t="s">
        <v>2170</v>
      </c>
      <c r="N938" s="0" t="n">
        <f aca="false">FALSE()</f>
        <v>0</v>
      </c>
      <c r="O938" s="0" t="s">
        <v>9808</v>
      </c>
      <c r="P938" s="0" t="s">
        <v>2300</v>
      </c>
      <c r="Q938" s="380" t="n">
        <v>25569.125</v>
      </c>
      <c r="R938" s="0" t="n">
        <v>18863135</v>
      </c>
      <c r="S938" s="0" t="s">
        <v>2301</v>
      </c>
      <c r="T938" s="0" t="s">
        <v>2302</v>
      </c>
      <c r="U938" s="0" t="s">
        <v>610</v>
      </c>
      <c r="V938" s="0" t="n">
        <v>0</v>
      </c>
      <c r="W938" s="0" t="s">
        <v>2366</v>
      </c>
      <c r="X938" s="0" t="n">
        <v>4</v>
      </c>
      <c r="Y938" s="0" t="n">
        <f aca="false">FALSE()</f>
        <v>0</v>
      </c>
      <c r="Z938" s="0" t="n">
        <f aca="false">FALSE()</f>
        <v>0</v>
      </c>
      <c r="AA938" s="0" t="n">
        <f aca="false">FALSE()</f>
        <v>0</v>
      </c>
      <c r="AB938" s="0" t="n">
        <f aca="false">TRUE()</f>
        <v>1</v>
      </c>
      <c r="AC938" s="0" t="n">
        <v>1</v>
      </c>
      <c r="AD938" s="0" t="s">
        <v>2129</v>
      </c>
      <c r="AE938" s="0" t="n">
        <f aca="false">TRUE()</f>
        <v>1</v>
      </c>
      <c r="AF938" s="0" t="s">
        <v>9809</v>
      </c>
      <c r="AG938" s="0" t="n">
        <v>2</v>
      </c>
      <c r="AH938" s="0" t="s">
        <v>9810</v>
      </c>
      <c r="AI938" s="0" t="s">
        <v>9811</v>
      </c>
      <c r="AJ938" s="0" t="n">
        <v>0</v>
      </c>
      <c r="AK938" s="0" t="s">
        <v>2118</v>
      </c>
      <c r="AL938" s="0" t="n">
        <f aca="false">FALSE()</f>
        <v>0</v>
      </c>
      <c r="AM938" s="0" t="n">
        <f aca="false">TRUE()</f>
        <v>1</v>
      </c>
      <c r="AN938" s="0" t="n">
        <f aca="false">FALSE()</f>
        <v>0</v>
      </c>
      <c r="AO938" s="0" t="n">
        <f aca="false">FALSE()</f>
        <v>0</v>
      </c>
      <c r="AP938" s="0" t="n">
        <f aca="false">FALSE()</f>
        <v>0</v>
      </c>
      <c r="AQ938" s="380" t="n">
        <v>44041.6909722222</v>
      </c>
      <c r="AR938" s="380" t="n">
        <v>44041.4166666667</v>
      </c>
      <c r="AS938" s="0" t="s">
        <v>9812</v>
      </c>
      <c r="AT938" s="0" t="s">
        <v>2170</v>
      </c>
      <c r="AU938" s="0" t="s">
        <v>2170</v>
      </c>
    </row>
    <row r="939" customFormat="false" ht="15" hidden="true" customHeight="false" outlineLevel="0" collapsed="false">
      <c r="A939" s="0" t="s">
        <v>9813</v>
      </c>
      <c r="B939" s="0" t="s">
        <v>9814</v>
      </c>
      <c r="C939" s="0" t="s">
        <v>9815</v>
      </c>
      <c r="D939" s="0" t="s">
        <v>2297</v>
      </c>
      <c r="E939" s="0" t="s">
        <v>9813</v>
      </c>
      <c r="F939" s="0" t="n">
        <v>1</v>
      </c>
      <c r="G939" s="0" t="s">
        <v>2298</v>
      </c>
      <c r="H939" s="0" t="s">
        <v>2170</v>
      </c>
      <c r="I939" s="0" t="s">
        <v>2170</v>
      </c>
      <c r="J939" s="0" t="s">
        <v>2170</v>
      </c>
      <c r="K939" s="0" t="s">
        <v>2170</v>
      </c>
      <c r="L939" s="0" t="s">
        <v>2170</v>
      </c>
      <c r="M939" s="0" t="s">
        <v>2170</v>
      </c>
      <c r="N939" s="0" t="n">
        <f aca="false">FALSE()</f>
        <v>0</v>
      </c>
      <c r="O939" s="0" t="s">
        <v>9816</v>
      </c>
      <c r="P939" s="0" t="s">
        <v>2300</v>
      </c>
      <c r="Q939" s="380" t="n">
        <v>25569.125</v>
      </c>
      <c r="R939" s="0" t="n">
        <v>14431166</v>
      </c>
      <c r="S939" s="0" t="s">
        <v>2301</v>
      </c>
      <c r="T939" s="0" t="s">
        <v>2302</v>
      </c>
      <c r="U939" s="0" t="s">
        <v>2330</v>
      </c>
      <c r="V939" s="0" t="n">
        <v>80000000</v>
      </c>
      <c r="W939" s="0" t="s">
        <v>2565</v>
      </c>
      <c r="X939" s="0" t="n">
        <v>4</v>
      </c>
      <c r="Y939" s="0" t="n">
        <f aca="false">FALSE()</f>
        <v>0</v>
      </c>
      <c r="Z939" s="0" t="n">
        <f aca="false">FALSE()</f>
        <v>0</v>
      </c>
      <c r="AA939" s="0" t="n">
        <f aca="false">FALSE()</f>
        <v>0</v>
      </c>
      <c r="AB939" s="0" t="n">
        <f aca="false">FALSE()</f>
        <v>0</v>
      </c>
      <c r="AC939" s="0" t="n">
        <v>1</v>
      </c>
      <c r="AD939" s="0" t="s">
        <v>2129</v>
      </c>
      <c r="AE939" s="0" t="n">
        <f aca="false">TRUE()</f>
        <v>1</v>
      </c>
      <c r="AF939" s="0" t="s">
        <v>9817</v>
      </c>
      <c r="AG939" s="0" t="n">
        <v>2</v>
      </c>
      <c r="AH939" s="0" t="s">
        <v>9818</v>
      </c>
      <c r="AI939" s="0" t="s">
        <v>9819</v>
      </c>
      <c r="AJ939" s="0" t="n">
        <v>0</v>
      </c>
      <c r="AK939" s="0" t="s">
        <v>2118</v>
      </c>
      <c r="AL939" s="0" t="n">
        <f aca="false">FALSE()</f>
        <v>0</v>
      </c>
      <c r="AM939" s="0" t="n">
        <f aca="false">TRUE()</f>
        <v>1</v>
      </c>
      <c r="AN939" s="0" t="n">
        <f aca="false">FALSE()</f>
        <v>0</v>
      </c>
      <c r="AO939" s="0" t="n">
        <f aca="false">FALSE()</f>
        <v>0</v>
      </c>
      <c r="AP939" s="0" t="n">
        <f aca="false">FALSE()</f>
        <v>0</v>
      </c>
      <c r="AQ939" s="380" t="n">
        <v>44041.6875</v>
      </c>
      <c r="AR939" s="380" t="n">
        <v>44041.4166666667</v>
      </c>
      <c r="AS939" s="0" t="s">
        <v>9820</v>
      </c>
      <c r="AT939" s="0" t="s">
        <v>2170</v>
      </c>
      <c r="AU939" s="0" t="s">
        <v>2170</v>
      </c>
    </row>
    <row r="940" customFormat="false" ht="15" hidden="true" customHeight="false" outlineLevel="0" collapsed="false">
      <c r="A940" s="0" t="s">
        <v>9821</v>
      </c>
      <c r="B940" s="0" t="s">
        <v>9822</v>
      </c>
      <c r="C940" s="0" t="s">
        <v>9823</v>
      </c>
      <c r="D940" s="0" t="s">
        <v>2297</v>
      </c>
      <c r="E940" s="0" t="s">
        <v>9821</v>
      </c>
      <c r="F940" s="0" t="n">
        <v>1</v>
      </c>
      <c r="G940" s="0" t="s">
        <v>2298</v>
      </c>
      <c r="H940" s="0" t="s">
        <v>2170</v>
      </c>
      <c r="I940" s="0" t="s">
        <v>2170</v>
      </c>
      <c r="J940" s="0" t="s">
        <v>2170</v>
      </c>
      <c r="K940" s="0" t="s">
        <v>2170</v>
      </c>
      <c r="L940" s="0" t="s">
        <v>2170</v>
      </c>
      <c r="M940" s="0" t="s">
        <v>2170</v>
      </c>
      <c r="N940" s="0" t="n">
        <f aca="false">FALSE()</f>
        <v>0</v>
      </c>
      <c r="O940" s="0" t="s">
        <v>9824</v>
      </c>
      <c r="P940" s="0" t="s">
        <v>2300</v>
      </c>
      <c r="Q940" s="380" t="n">
        <v>25569.125</v>
      </c>
      <c r="R940" s="0" t="n">
        <v>6274419</v>
      </c>
      <c r="S940" s="0" t="s">
        <v>2301</v>
      </c>
      <c r="T940" s="0" t="s">
        <v>2302</v>
      </c>
      <c r="U940" s="0" t="s">
        <v>2574</v>
      </c>
      <c r="V940" s="0" t="n">
        <v>45000000</v>
      </c>
      <c r="W940" s="0" t="s">
        <v>2366</v>
      </c>
      <c r="X940" s="0" t="n">
        <v>4</v>
      </c>
      <c r="Y940" s="0" t="n">
        <f aca="false">FALSE()</f>
        <v>0</v>
      </c>
      <c r="Z940" s="0" t="n">
        <f aca="false">FALSE()</f>
        <v>0</v>
      </c>
      <c r="AA940" s="0" t="n">
        <f aca="false">FALSE()</f>
        <v>0</v>
      </c>
      <c r="AB940" s="0" t="n">
        <f aca="false">FALSE()</f>
        <v>0</v>
      </c>
      <c r="AC940" s="0" t="n">
        <v>1</v>
      </c>
      <c r="AD940" s="0" t="s">
        <v>2129</v>
      </c>
      <c r="AE940" s="0" t="n">
        <f aca="false">TRUE()</f>
        <v>1</v>
      </c>
      <c r="AF940" s="0" t="s">
        <v>9825</v>
      </c>
      <c r="AG940" s="0" t="n">
        <v>2</v>
      </c>
      <c r="AH940" s="0" t="s">
        <v>9826</v>
      </c>
      <c r="AI940" s="0" t="s">
        <v>9827</v>
      </c>
      <c r="AJ940" s="0" t="n">
        <v>0</v>
      </c>
      <c r="AK940" s="0" t="s">
        <v>2118</v>
      </c>
      <c r="AL940" s="0" t="n">
        <f aca="false">FALSE()</f>
        <v>0</v>
      </c>
      <c r="AM940" s="0" t="n">
        <f aca="false">TRUE()</f>
        <v>1</v>
      </c>
      <c r="AN940" s="0" t="n">
        <f aca="false">FALSE()</f>
        <v>0</v>
      </c>
      <c r="AO940" s="0" t="n">
        <f aca="false">FALSE()</f>
        <v>0</v>
      </c>
      <c r="AP940" s="0" t="n">
        <f aca="false">FALSE()</f>
        <v>0</v>
      </c>
      <c r="AQ940" s="380" t="n">
        <v>43524.7368055556</v>
      </c>
      <c r="AR940" s="380" t="n">
        <v>32687.1666666667</v>
      </c>
      <c r="AS940" s="0" t="s">
        <v>9828</v>
      </c>
      <c r="AT940" s="0" t="s">
        <v>2170</v>
      </c>
      <c r="AU940" s="0" t="s">
        <v>2170</v>
      </c>
    </row>
    <row r="941" customFormat="false" ht="15" hidden="true" customHeight="false" outlineLevel="0" collapsed="false">
      <c r="A941" s="0" t="s">
        <v>9829</v>
      </c>
      <c r="B941" s="0" t="s">
        <v>9830</v>
      </c>
      <c r="C941" s="0" t="s">
        <v>9831</v>
      </c>
      <c r="D941" s="0" t="s">
        <v>2297</v>
      </c>
      <c r="E941" s="0" t="s">
        <v>9829</v>
      </c>
      <c r="F941" s="0" t="n">
        <v>1</v>
      </c>
      <c r="G941" s="0" t="s">
        <v>2298</v>
      </c>
      <c r="H941" s="0" t="s">
        <v>2170</v>
      </c>
      <c r="I941" s="0" t="s">
        <v>2170</v>
      </c>
      <c r="J941" s="0" t="s">
        <v>2170</v>
      </c>
      <c r="K941" s="0" t="s">
        <v>2170</v>
      </c>
      <c r="L941" s="0" t="s">
        <v>2170</v>
      </c>
      <c r="M941" s="0" t="s">
        <v>2170</v>
      </c>
      <c r="N941" s="0" t="n">
        <f aca="false">FALSE()</f>
        <v>0</v>
      </c>
      <c r="O941" s="0" t="s">
        <v>9832</v>
      </c>
      <c r="P941" s="0" t="s">
        <v>2300</v>
      </c>
      <c r="Q941" s="380" t="n">
        <v>42944.125</v>
      </c>
      <c r="R941" s="0" t="n">
        <v>45410939</v>
      </c>
      <c r="S941" s="0" t="s">
        <v>2301</v>
      </c>
      <c r="T941" s="0" t="s">
        <v>2302</v>
      </c>
      <c r="U941" s="0" t="s">
        <v>610</v>
      </c>
      <c r="V941" s="0" t="n">
        <v>100000000</v>
      </c>
      <c r="W941" s="0" t="s">
        <v>2366</v>
      </c>
      <c r="X941" s="0" t="n">
        <v>4</v>
      </c>
      <c r="Y941" s="0" t="n">
        <f aca="false">FALSE()</f>
        <v>0</v>
      </c>
      <c r="Z941" s="0" t="n">
        <f aca="false">FALSE()</f>
        <v>0</v>
      </c>
      <c r="AA941" s="0" t="n">
        <f aca="false">FALSE()</f>
        <v>0</v>
      </c>
      <c r="AB941" s="0" t="n">
        <f aca="false">FALSE()</f>
        <v>0</v>
      </c>
      <c r="AC941" s="0" t="n">
        <v>1</v>
      </c>
      <c r="AD941" s="0" t="s">
        <v>2129</v>
      </c>
      <c r="AE941" s="0" t="n">
        <f aca="false">TRUE()</f>
        <v>1</v>
      </c>
      <c r="AF941" s="0" t="s">
        <v>9833</v>
      </c>
      <c r="AG941" s="0" t="n">
        <v>2</v>
      </c>
      <c r="AH941" s="0" t="s">
        <v>9834</v>
      </c>
      <c r="AI941" s="0" t="s">
        <v>9835</v>
      </c>
      <c r="AJ941" s="0" t="n">
        <v>0</v>
      </c>
      <c r="AK941" s="0" t="s">
        <v>2118</v>
      </c>
      <c r="AL941" s="0" t="n">
        <f aca="false">FALSE()</f>
        <v>0</v>
      </c>
      <c r="AM941" s="0" t="n">
        <f aca="false">TRUE()</f>
        <v>1</v>
      </c>
      <c r="AN941" s="0" t="n">
        <f aca="false">FALSE()</f>
        <v>0</v>
      </c>
      <c r="AO941" s="0" t="n">
        <f aca="false">FALSE()</f>
        <v>0</v>
      </c>
      <c r="AP941" s="0" t="n">
        <f aca="false">FALSE()</f>
        <v>0</v>
      </c>
      <c r="AQ941" s="380" t="n">
        <v>43769.6875</v>
      </c>
      <c r="AR941" s="380" t="n">
        <v>43769.4166666667</v>
      </c>
      <c r="AS941" s="0" t="s">
        <v>9836</v>
      </c>
      <c r="AT941" s="0" t="s">
        <v>2170</v>
      </c>
      <c r="AU941" s="0" t="s">
        <v>2170</v>
      </c>
    </row>
    <row r="942" customFormat="false" ht="15" hidden="true" customHeight="false" outlineLevel="0" collapsed="false">
      <c r="A942" s="0" t="s">
        <v>867</v>
      </c>
      <c r="B942" s="0" t="s">
        <v>9837</v>
      </c>
      <c r="C942" s="0" t="s">
        <v>864</v>
      </c>
      <c r="D942" s="0" t="s">
        <v>720</v>
      </c>
      <c r="E942" s="0" t="s">
        <v>867</v>
      </c>
      <c r="F942" s="0" t="n">
        <v>100</v>
      </c>
      <c r="G942" s="0" t="s">
        <v>434</v>
      </c>
      <c r="H942" s="0" t="s">
        <v>2170</v>
      </c>
      <c r="I942" s="0" t="s">
        <v>2170</v>
      </c>
      <c r="J942" s="0" t="s">
        <v>2170</v>
      </c>
      <c r="K942" s="0" t="s">
        <v>2170</v>
      </c>
      <c r="L942" s="0" t="s">
        <v>2170</v>
      </c>
      <c r="M942" s="0" t="s">
        <v>2170</v>
      </c>
      <c r="N942" s="0" t="n">
        <f aca="false">FALSE()</f>
        <v>0</v>
      </c>
      <c r="O942" s="0" t="s">
        <v>9838</v>
      </c>
      <c r="P942" s="0" t="s">
        <v>2601</v>
      </c>
      <c r="Q942" s="380" t="n">
        <v>37610.125</v>
      </c>
      <c r="R942" s="0" t="n">
        <v>55389000</v>
      </c>
      <c r="S942" s="0" t="s">
        <v>601</v>
      </c>
      <c r="T942" s="0" t="s">
        <v>2602</v>
      </c>
      <c r="U942" s="0" t="s">
        <v>2684</v>
      </c>
      <c r="V942" s="0" t="n">
        <v>55389000</v>
      </c>
      <c r="W942" s="0" t="s">
        <v>2603</v>
      </c>
      <c r="X942" s="0" t="n">
        <v>5</v>
      </c>
      <c r="Y942" s="0" t="n">
        <f aca="false">FALSE()</f>
        <v>0</v>
      </c>
      <c r="Z942" s="0" t="n">
        <f aca="false">TRUE()</f>
        <v>1</v>
      </c>
      <c r="AA942" s="0" t="n">
        <f aca="false">TRUE()</f>
        <v>1</v>
      </c>
      <c r="AB942" s="0" t="n">
        <f aca="false">TRUE()</f>
        <v>1</v>
      </c>
      <c r="AC942" s="0" t="n">
        <v>2</v>
      </c>
      <c r="AD942" s="0" t="s">
        <v>2803</v>
      </c>
      <c r="AE942" s="0" t="n">
        <f aca="false">TRUE()</f>
        <v>1</v>
      </c>
      <c r="AF942" s="0" t="s">
        <v>9839</v>
      </c>
      <c r="AG942" s="0" t="n">
        <v>1</v>
      </c>
      <c r="AH942" s="0" t="s">
        <v>9840</v>
      </c>
      <c r="AI942" s="0" t="s">
        <v>9841</v>
      </c>
      <c r="AJ942" s="0" t="n">
        <v>0</v>
      </c>
      <c r="AK942" s="0" t="s">
        <v>2119</v>
      </c>
      <c r="AL942" s="0" t="n">
        <f aca="false">TRUE()</f>
        <v>1</v>
      </c>
      <c r="AM942" s="0" t="n">
        <f aca="false">FALSE()</f>
        <v>0</v>
      </c>
      <c r="AN942" s="0" t="n">
        <f aca="false">TRUE()</f>
        <v>1</v>
      </c>
      <c r="AO942" s="0" t="n">
        <f aca="false">FALSE()</f>
        <v>0</v>
      </c>
      <c r="AP942" s="0" t="n">
        <f aca="false">FALSE()</f>
        <v>0</v>
      </c>
      <c r="AQ942" s="380" t="n">
        <v>43166.9868055556</v>
      </c>
      <c r="AR942" s="380" t="n">
        <v>43166.4166666667</v>
      </c>
      <c r="AS942" s="0" t="s">
        <v>6573</v>
      </c>
      <c r="AT942" s="0" t="s">
        <v>2170</v>
      </c>
      <c r="AU942" s="0" t="s">
        <v>2170</v>
      </c>
    </row>
    <row r="943" customFormat="false" ht="15" hidden="true" customHeight="false" outlineLevel="0" collapsed="false">
      <c r="A943" s="0" t="s">
        <v>9842</v>
      </c>
      <c r="B943" s="0" t="s">
        <v>9843</v>
      </c>
      <c r="C943" s="0" t="s">
        <v>9844</v>
      </c>
      <c r="D943" s="0" t="s">
        <v>2297</v>
      </c>
      <c r="E943" s="0" t="s">
        <v>9842</v>
      </c>
      <c r="F943" s="0" t="n">
        <v>1</v>
      </c>
      <c r="G943" s="0" t="s">
        <v>2298</v>
      </c>
      <c r="H943" s="0" t="s">
        <v>2170</v>
      </c>
      <c r="I943" s="0" t="s">
        <v>2170</v>
      </c>
      <c r="J943" s="0" t="s">
        <v>2170</v>
      </c>
      <c r="K943" s="0" t="s">
        <v>2170</v>
      </c>
      <c r="L943" s="0" t="s">
        <v>2170</v>
      </c>
      <c r="M943" s="0" t="s">
        <v>2170</v>
      </c>
      <c r="N943" s="0" t="n">
        <f aca="false">FALSE()</f>
        <v>0</v>
      </c>
      <c r="O943" s="0" t="s">
        <v>9845</v>
      </c>
      <c r="P943" s="0" t="s">
        <v>2300</v>
      </c>
      <c r="Q943" s="380" t="n">
        <v>25569.125</v>
      </c>
      <c r="R943" s="0" t="n">
        <v>2640429329</v>
      </c>
      <c r="S943" s="0" t="s">
        <v>2539</v>
      </c>
      <c r="T943" s="0" t="s">
        <v>2540</v>
      </c>
      <c r="U943" s="0" t="s">
        <v>2574</v>
      </c>
      <c r="V943" s="0" t="n">
        <v>0</v>
      </c>
      <c r="W943" s="0" t="s">
        <v>2356</v>
      </c>
      <c r="X943" s="0" t="n">
        <v>4</v>
      </c>
      <c r="Y943" s="0" t="n">
        <f aca="false">FALSE()</f>
        <v>0</v>
      </c>
      <c r="Z943" s="0" t="n">
        <f aca="false">FALSE()</f>
        <v>0</v>
      </c>
      <c r="AA943" s="0" t="n">
        <f aca="false">FALSE()</f>
        <v>0</v>
      </c>
      <c r="AB943" s="0" t="n">
        <f aca="false">TRUE()</f>
        <v>1</v>
      </c>
      <c r="AC943" s="0" t="n">
        <v>3</v>
      </c>
      <c r="AD943" s="0" t="s">
        <v>2129</v>
      </c>
      <c r="AE943" s="0" t="n">
        <f aca="false">TRUE()</f>
        <v>1</v>
      </c>
      <c r="AF943" s="0" t="s">
        <v>9846</v>
      </c>
      <c r="AG943" s="0" t="n">
        <v>2</v>
      </c>
      <c r="AH943" s="0" t="s">
        <v>9847</v>
      </c>
      <c r="AI943" s="0" t="s">
        <v>9848</v>
      </c>
      <c r="AJ943" s="0" t="n">
        <v>0</v>
      </c>
      <c r="AK943" s="0" t="s">
        <v>2118</v>
      </c>
      <c r="AL943" s="0" t="n">
        <f aca="false">FALSE()</f>
        <v>0</v>
      </c>
      <c r="AM943" s="0" t="n">
        <f aca="false">TRUE()</f>
        <v>1</v>
      </c>
      <c r="AN943" s="0" t="n">
        <f aca="false">FALSE()</f>
        <v>0</v>
      </c>
      <c r="AO943" s="0" t="n">
        <f aca="false">FALSE()</f>
        <v>0</v>
      </c>
      <c r="AP943" s="0" t="n">
        <f aca="false">TRUE()</f>
        <v>1</v>
      </c>
      <c r="AQ943" s="380" t="n">
        <v>43164.7333333333</v>
      </c>
      <c r="AR943" s="380" t="n">
        <v>33536.1666666667</v>
      </c>
      <c r="AS943" s="0" t="s">
        <v>9849</v>
      </c>
      <c r="AT943" s="0" t="s">
        <v>2170</v>
      </c>
      <c r="AU943" s="0" t="s">
        <v>2170</v>
      </c>
    </row>
    <row r="944" customFormat="false" ht="15" hidden="true" customHeight="false" outlineLevel="0" collapsed="false">
      <c r="A944" s="0" t="s">
        <v>9850</v>
      </c>
      <c r="B944" s="0" t="s">
        <v>9851</v>
      </c>
      <c r="C944" s="0" t="s">
        <v>9852</v>
      </c>
      <c r="D944" s="0" t="s">
        <v>2297</v>
      </c>
      <c r="E944" s="0" t="s">
        <v>9850</v>
      </c>
      <c r="F944" s="0" t="n">
        <v>1</v>
      </c>
      <c r="G944" s="0" t="s">
        <v>2298</v>
      </c>
      <c r="H944" s="0" t="s">
        <v>2170</v>
      </c>
      <c r="I944" s="0" t="s">
        <v>2170</v>
      </c>
      <c r="J944" s="0" t="s">
        <v>2170</v>
      </c>
      <c r="K944" s="0" t="s">
        <v>2170</v>
      </c>
      <c r="L944" s="0" t="s">
        <v>2170</v>
      </c>
      <c r="M944" s="0" t="s">
        <v>2170</v>
      </c>
      <c r="N944" s="0" t="n">
        <f aca="false">FALSE()</f>
        <v>0</v>
      </c>
      <c r="O944" s="0" t="s">
        <v>9853</v>
      </c>
      <c r="P944" s="0" t="s">
        <v>2300</v>
      </c>
      <c r="Q944" s="380" t="n">
        <v>25569.125</v>
      </c>
      <c r="R944" s="0" t="n">
        <v>126771478</v>
      </c>
      <c r="S944" s="0" t="s">
        <v>2301</v>
      </c>
      <c r="T944" s="0" t="s">
        <v>2302</v>
      </c>
      <c r="U944" s="0" t="s">
        <v>2115</v>
      </c>
      <c r="V944" s="0" t="n">
        <v>240000000</v>
      </c>
      <c r="W944" s="0" t="s">
        <v>4808</v>
      </c>
      <c r="X944" s="0" t="n">
        <v>4</v>
      </c>
      <c r="Y944" s="0" t="n">
        <f aca="false">FALSE()</f>
        <v>0</v>
      </c>
      <c r="Z944" s="0" t="n">
        <f aca="false">FALSE()</f>
        <v>0</v>
      </c>
      <c r="AA944" s="0" t="n">
        <f aca="false">FALSE()</f>
        <v>0</v>
      </c>
      <c r="AB944" s="0" t="n">
        <f aca="false">TRUE()</f>
        <v>1</v>
      </c>
      <c r="AC944" s="0" t="n">
        <v>1</v>
      </c>
      <c r="AD944" s="0" t="s">
        <v>2129</v>
      </c>
      <c r="AE944" s="0" t="n">
        <f aca="false">TRUE()</f>
        <v>1</v>
      </c>
      <c r="AF944" s="0" t="s">
        <v>9854</v>
      </c>
      <c r="AG944" s="0" t="n">
        <v>2</v>
      </c>
      <c r="AH944" s="0" t="s">
        <v>9855</v>
      </c>
      <c r="AI944" s="0" t="s">
        <v>9856</v>
      </c>
      <c r="AJ944" s="0" t="n">
        <v>0</v>
      </c>
      <c r="AK944" s="0" t="s">
        <v>2118</v>
      </c>
      <c r="AL944" s="0" t="n">
        <f aca="false">FALSE()</f>
        <v>0</v>
      </c>
      <c r="AM944" s="0" t="n">
        <f aca="false">TRUE()</f>
        <v>1</v>
      </c>
      <c r="AN944" s="0" t="n">
        <f aca="false">FALSE()</f>
        <v>0</v>
      </c>
      <c r="AO944" s="0" t="n">
        <f aca="false">FALSE()</f>
        <v>0</v>
      </c>
      <c r="AP944" s="0" t="n">
        <f aca="false">FALSE()</f>
        <v>0</v>
      </c>
      <c r="AQ944" s="380" t="n">
        <v>43969.6875</v>
      </c>
      <c r="AR944" s="380" t="n">
        <v>43969.4166666667</v>
      </c>
      <c r="AS944" s="0" t="s">
        <v>9857</v>
      </c>
      <c r="AT944" s="0" t="s">
        <v>2170</v>
      </c>
      <c r="AU944" s="0" t="s">
        <v>2170</v>
      </c>
    </row>
    <row r="945" customFormat="false" ht="15" hidden="true" customHeight="false" outlineLevel="0" collapsed="false">
      <c r="A945" s="0" t="s">
        <v>9858</v>
      </c>
      <c r="B945" s="0" t="s">
        <v>9859</v>
      </c>
      <c r="C945" s="0" t="s">
        <v>9860</v>
      </c>
      <c r="D945" s="0" t="s">
        <v>2297</v>
      </c>
      <c r="E945" s="0" t="s">
        <v>9858</v>
      </c>
      <c r="F945" s="0" t="n">
        <v>1</v>
      </c>
      <c r="G945" s="0" t="s">
        <v>2298</v>
      </c>
      <c r="H945" s="0" t="s">
        <v>2170</v>
      </c>
      <c r="I945" s="0" t="s">
        <v>2170</v>
      </c>
      <c r="J945" s="0" t="s">
        <v>2170</v>
      </c>
      <c r="K945" s="0" t="s">
        <v>2170</v>
      </c>
      <c r="L945" s="0" t="s">
        <v>2170</v>
      </c>
      <c r="M945" s="0" t="s">
        <v>2170</v>
      </c>
      <c r="N945" s="0" t="n">
        <f aca="false">FALSE()</f>
        <v>0</v>
      </c>
      <c r="O945" s="0" t="s">
        <v>9861</v>
      </c>
      <c r="P945" s="0" t="s">
        <v>2300</v>
      </c>
      <c r="Q945" s="380" t="n">
        <v>35136.125</v>
      </c>
      <c r="R945" s="0" t="n">
        <v>62383938</v>
      </c>
      <c r="S945" s="0" t="s">
        <v>2301</v>
      </c>
      <c r="T945" s="0" t="s">
        <v>2302</v>
      </c>
      <c r="U945" s="0" t="s">
        <v>2115</v>
      </c>
      <c r="V945" s="0" t="n">
        <v>0</v>
      </c>
      <c r="W945" s="0" t="s">
        <v>2366</v>
      </c>
      <c r="X945" s="0" t="n">
        <v>4</v>
      </c>
      <c r="Y945" s="0" t="n">
        <f aca="false">FALSE()</f>
        <v>0</v>
      </c>
      <c r="Z945" s="0" t="n">
        <f aca="false">FALSE()</f>
        <v>0</v>
      </c>
      <c r="AA945" s="0" t="n">
        <f aca="false">FALSE()</f>
        <v>0</v>
      </c>
      <c r="AB945" s="0" t="n">
        <f aca="false">FALSE()</f>
        <v>0</v>
      </c>
      <c r="AC945" s="0" t="n">
        <v>1</v>
      </c>
      <c r="AD945" s="0" t="s">
        <v>2129</v>
      </c>
      <c r="AE945" s="0" t="n">
        <f aca="false">TRUE()</f>
        <v>1</v>
      </c>
      <c r="AF945" s="0" t="s">
        <v>9862</v>
      </c>
      <c r="AG945" s="0" t="n">
        <v>2</v>
      </c>
      <c r="AH945" s="0" t="s">
        <v>9863</v>
      </c>
      <c r="AI945" s="0" t="s">
        <v>9864</v>
      </c>
      <c r="AJ945" s="0" t="n">
        <v>0</v>
      </c>
      <c r="AK945" s="0" t="s">
        <v>2118</v>
      </c>
      <c r="AL945" s="0" t="n">
        <f aca="false">FALSE()</f>
        <v>0</v>
      </c>
      <c r="AM945" s="0" t="n">
        <f aca="false">TRUE()</f>
        <v>1</v>
      </c>
      <c r="AN945" s="0" t="n">
        <f aca="false">FALSE()</f>
        <v>0</v>
      </c>
      <c r="AO945" s="0" t="n">
        <f aca="false">FALSE()</f>
        <v>0</v>
      </c>
      <c r="AP945" s="0" t="n">
        <f aca="false">FALSE()</f>
        <v>0</v>
      </c>
      <c r="AQ945" s="380" t="n">
        <v>43524.7291666667</v>
      </c>
      <c r="AR945" s="380" t="n">
        <v>35137.125</v>
      </c>
      <c r="AS945" s="0" t="s">
        <v>9865</v>
      </c>
      <c r="AT945" s="0" t="s">
        <v>2170</v>
      </c>
      <c r="AU945" s="0" t="s">
        <v>2170</v>
      </c>
    </row>
    <row r="946" customFormat="false" ht="15" hidden="true" customHeight="false" outlineLevel="0" collapsed="false">
      <c r="A946" s="0" t="s">
        <v>9866</v>
      </c>
      <c r="B946" s="0" t="s">
        <v>9867</v>
      </c>
      <c r="C946" s="0" t="s">
        <v>7108</v>
      </c>
      <c r="D946" s="0" t="s">
        <v>2297</v>
      </c>
      <c r="E946" s="0" t="s">
        <v>9866</v>
      </c>
      <c r="F946" s="0" t="n">
        <v>1</v>
      </c>
      <c r="G946" s="0" t="s">
        <v>2298</v>
      </c>
      <c r="H946" s="0" t="s">
        <v>2170</v>
      </c>
      <c r="I946" s="0" t="s">
        <v>2170</v>
      </c>
      <c r="J946" s="0" t="s">
        <v>2170</v>
      </c>
      <c r="K946" s="0" t="s">
        <v>2170</v>
      </c>
      <c r="L946" s="0" t="s">
        <v>2170</v>
      </c>
      <c r="M946" s="0" t="s">
        <v>2170</v>
      </c>
      <c r="N946" s="0" t="n">
        <f aca="false">FALSE()</f>
        <v>0</v>
      </c>
      <c r="O946" s="0" t="s">
        <v>9868</v>
      </c>
      <c r="P946" s="0" t="s">
        <v>2300</v>
      </c>
      <c r="Q946" s="380" t="n">
        <v>34247.1666666667</v>
      </c>
      <c r="R946" s="0" t="n">
        <v>82239010</v>
      </c>
      <c r="S946" s="0" t="s">
        <v>2301</v>
      </c>
      <c r="T946" s="0" t="s">
        <v>2302</v>
      </c>
      <c r="U946" s="0" t="s">
        <v>2116</v>
      </c>
      <c r="V946" s="0" t="n">
        <v>250000000</v>
      </c>
      <c r="W946" s="0" t="s">
        <v>2339</v>
      </c>
      <c r="X946" s="0" t="n">
        <v>4</v>
      </c>
      <c r="Y946" s="0" t="n">
        <f aca="false">FALSE()</f>
        <v>0</v>
      </c>
      <c r="Z946" s="0" t="n">
        <f aca="false">FALSE()</f>
        <v>0</v>
      </c>
      <c r="AA946" s="0" t="n">
        <f aca="false">FALSE()</f>
        <v>0</v>
      </c>
      <c r="AB946" s="0" t="n">
        <f aca="false">FALSE()</f>
        <v>0</v>
      </c>
      <c r="AC946" s="0" t="n">
        <v>1</v>
      </c>
      <c r="AD946" s="0" t="s">
        <v>2129</v>
      </c>
      <c r="AE946" s="0" t="n">
        <f aca="false">TRUE()</f>
        <v>1</v>
      </c>
      <c r="AF946" s="0" t="s">
        <v>9869</v>
      </c>
      <c r="AG946" s="0" t="n">
        <v>2</v>
      </c>
      <c r="AH946" s="0" t="s">
        <v>9870</v>
      </c>
      <c r="AI946" s="0" t="s">
        <v>9871</v>
      </c>
      <c r="AJ946" s="0" t="n">
        <v>0</v>
      </c>
      <c r="AK946" s="0" t="s">
        <v>2118</v>
      </c>
      <c r="AL946" s="0" t="n">
        <f aca="false">FALSE()</f>
        <v>0</v>
      </c>
      <c r="AM946" s="0" t="n">
        <f aca="false">TRUE()</f>
        <v>1</v>
      </c>
      <c r="AN946" s="0" t="n">
        <f aca="false">FALSE()</f>
        <v>0</v>
      </c>
      <c r="AO946" s="0" t="n">
        <f aca="false">FALSE()</f>
        <v>0</v>
      </c>
      <c r="AP946" s="0" t="n">
        <f aca="false">FALSE()</f>
        <v>0</v>
      </c>
      <c r="AQ946" s="380" t="n">
        <v>43123.73125</v>
      </c>
      <c r="AR946" s="380" t="n">
        <v>34247.1666666667</v>
      </c>
      <c r="AS946" s="0" t="s">
        <v>9872</v>
      </c>
      <c r="AT946" s="0" t="s">
        <v>2170</v>
      </c>
      <c r="AU946" s="0" t="s">
        <v>2170</v>
      </c>
    </row>
    <row r="947" customFormat="false" ht="15" hidden="true" customHeight="false" outlineLevel="0" collapsed="false">
      <c r="A947" s="0" t="s">
        <v>9873</v>
      </c>
      <c r="B947" s="0" t="s">
        <v>9874</v>
      </c>
      <c r="C947" s="0" t="s">
        <v>9875</v>
      </c>
      <c r="D947" s="0" t="s">
        <v>2297</v>
      </c>
      <c r="E947" s="0" t="s">
        <v>9873</v>
      </c>
      <c r="F947" s="0" t="n">
        <v>1</v>
      </c>
      <c r="G947" s="0" t="s">
        <v>2298</v>
      </c>
      <c r="H947" s="0" t="s">
        <v>2170</v>
      </c>
      <c r="I947" s="0" t="s">
        <v>2170</v>
      </c>
      <c r="J947" s="0" t="s">
        <v>2170</v>
      </c>
      <c r="K947" s="0" t="s">
        <v>2170</v>
      </c>
      <c r="L947" s="0" t="s">
        <v>2170</v>
      </c>
      <c r="M947" s="0" t="s">
        <v>2170</v>
      </c>
      <c r="N947" s="0" t="n">
        <f aca="false">FALSE()</f>
        <v>0</v>
      </c>
      <c r="O947" s="0" t="s">
        <v>9876</v>
      </c>
      <c r="P947" s="0" t="s">
        <v>2300</v>
      </c>
      <c r="Q947" s="380" t="n">
        <v>24072.125</v>
      </c>
      <c r="R947" s="0" t="n">
        <v>788398843</v>
      </c>
      <c r="S947" s="0" t="s">
        <v>2301</v>
      </c>
      <c r="T947" s="0" t="s">
        <v>2302</v>
      </c>
      <c r="U947" s="0" t="s">
        <v>2574</v>
      </c>
      <c r="V947" s="0" t="n">
        <v>1100000000</v>
      </c>
      <c r="W947" s="0" t="s">
        <v>2356</v>
      </c>
      <c r="X947" s="0" t="n">
        <v>1</v>
      </c>
      <c r="Y947" s="0" t="n">
        <f aca="false">FALSE()</f>
        <v>0</v>
      </c>
      <c r="Z947" s="0" t="n">
        <f aca="false">FALSE()</f>
        <v>0</v>
      </c>
      <c r="AA947" s="0" t="n">
        <f aca="false">FALSE()</f>
        <v>0</v>
      </c>
      <c r="AB947" s="0" t="n">
        <f aca="false">TRUE()</f>
        <v>1</v>
      </c>
      <c r="AC947" s="0" t="n">
        <v>1</v>
      </c>
      <c r="AD947" s="0" t="s">
        <v>2129</v>
      </c>
      <c r="AE947" s="0" t="n">
        <f aca="false">TRUE()</f>
        <v>1</v>
      </c>
      <c r="AF947" s="0" t="s">
        <v>9877</v>
      </c>
      <c r="AG947" s="0" t="n">
        <v>2</v>
      </c>
      <c r="AH947" s="0" t="s">
        <v>9878</v>
      </c>
      <c r="AI947" s="0" t="s">
        <v>9879</v>
      </c>
      <c r="AJ947" s="0" t="n">
        <v>0</v>
      </c>
      <c r="AK947" s="0" t="s">
        <v>2118</v>
      </c>
      <c r="AL947" s="0" t="n">
        <f aca="false">FALSE()</f>
        <v>0</v>
      </c>
      <c r="AM947" s="0" t="n">
        <f aca="false">TRUE()</f>
        <v>1</v>
      </c>
      <c r="AN947" s="0" t="n">
        <f aca="false">FALSE()</f>
        <v>0</v>
      </c>
      <c r="AO947" s="0" t="n">
        <f aca="false">FALSE()</f>
        <v>0</v>
      </c>
      <c r="AP947" s="0" t="n">
        <f aca="false">FALSE()</f>
        <v>0</v>
      </c>
      <c r="AQ947" s="380" t="n">
        <v>43123.7291666667</v>
      </c>
      <c r="AR947" s="380" t="n">
        <v>32398.1666666667</v>
      </c>
      <c r="AS947" s="0" t="s">
        <v>9880</v>
      </c>
      <c r="AT947" s="0" t="s">
        <v>2170</v>
      </c>
      <c r="AU947" s="0" t="s">
        <v>2170</v>
      </c>
    </row>
    <row r="948" customFormat="false" ht="15" hidden="true" customHeight="false" outlineLevel="0" collapsed="false">
      <c r="A948" s="0" t="s">
        <v>9881</v>
      </c>
      <c r="B948" s="0" t="s">
        <v>9882</v>
      </c>
      <c r="C948" s="0" t="s">
        <v>9883</v>
      </c>
      <c r="D948" s="0" t="s">
        <v>2297</v>
      </c>
      <c r="E948" s="0" t="s">
        <v>9881</v>
      </c>
      <c r="F948" s="0" t="n">
        <v>1</v>
      </c>
      <c r="G948" s="0" t="s">
        <v>2298</v>
      </c>
      <c r="H948" s="0" t="s">
        <v>2170</v>
      </c>
      <c r="I948" s="0" t="s">
        <v>2170</v>
      </c>
      <c r="J948" s="0" t="s">
        <v>2170</v>
      </c>
      <c r="K948" s="0" t="s">
        <v>2170</v>
      </c>
      <c r="L948" s="0" t="s">
        <v>2170</v>
      </c>
      <c r="M948" s="0" t="s">
        <v>2170</v>
      </c>
      <c r="N948" s="0" t="n">
        <f aca="false">FALSE()</f>
        <v>0</v>
      </c>
      <c r="O948" s="0" t="s">
        <v>9884</v>
      </c>
      <c r="P948" s="0" t="s">
        <v>2300</v>
      </c>
      <c r="Q948" s="380" t="n">
        <v>25569.125</v>
      </c>
      <c r="R948" s="0" t="n">
        <v>13999767</v>
      </c>
      <c r="S948" s="0" t="s">
        <v>2301</v>
      </c>
      <c r="T948" s="0" t="s">
        <v>2302</v>
      </c>
      <c r="U948" s="0" t="s">
        <v>2330</v>
      </c>
      <c r="V948" s="0" t="n">
        <v>40000000</v>
      </c>
      <c r="W948" s="0" t="s">
        <v>2312</v>
      </c>
      <c r="X948" s="0" t="n">
        <v>4</v>
      </c>
      <c r="Y948" s="0" t="n">
        <f aca="false">FALSE()</f>
        <v>0</v>
      </c>
      <c r="Z948" s="0" t="n">
        <f aca="false">FALSE()</f>
        <v>0</v>
      </c>
      <c r="AA948" s="0" t="n">
        <f aca="false">FALSE()</f>
        <v>0</v>
      </c>
      <c r="AB948" s="0" t="n">
        <f aca="false">FALSE()</f>
        <v>0</v>
      </c>
      <c r="AC948" s="0" t="n">
        <v>1</v>
      </c>
      <c r="AD948" s="0" t="s">
        <v>2129</v>
      </c>
      <c r="AE948" s="0" t="n">
        <f aca="false">TRUE()</f>
        <v>1</v>
      </c>
      <c r="AF948" s="0" t="s">
        <v>9885</v>
      </c>
      <c r="AG948" s="0" t="n">
        <v>2</v>
      </c>
      <c r="AH948" s="0" t="s">
        <v>9886</v>
      </c>
      <c r="AI948" s="0" t="s">
        <v>9887</v>
      </c>
      <c r="AJ948" s="0" t="n">
        <v>0</v>
      </c>
      <c r="AK948" s="0" t="s">
        <v>2118</v>
      </c>
      <c r="AL948" s="0" t="n">
        <f aca="false">FALSE()</f>
        <v>0</v>
      </c>
      <c r="AM948" s="0" t="n">
        <f aca="false">TRUE()</f>
        <v>1</v>
      </c>
      <c r="AN948" s="0" t="n">
        <f aca="false">FALSE()</f>
        <v>0</v>
      </c>
      <c r="AO948" s="0" t="n">
        <f aca="false">FALSE()</f>
        <v>0</v>
      </c>
      <c r="AP948" s="0" t="n">
        <f aca="false">FALSE()</f>
        <v>0</v>
      </c>
      <c r="AQ948" s="380" t="n">
        <v>44209.7291666667</v>
      </c>
      <c r="AR948" s="380" t="n">
        <v>44209.4166666667</v>
      </c>
      <c r="AS948" s="0" t="s">
        <v>9888</v>
      </c>
      <c r="AT948" s="0" t="s">
        <v>2170</v>
      </c>
      <c r="AU948" s="0" t="s">
        <v>2170</v>
      </c>
    </row>
    <row r="949" customFormat="false" ht="15" hidden="true" customHeight="false" outlineLevel="0" collapsed="false">
      <c r="A949" s="0" t="s">
        <v>9889</v>
      </c>
      <c r="B949" s="0" t="s">
        <v>9890</v>
      </c>
      <c r="C949" s="0" t="s">
        <v>9891</v>
      </c>
      <c r="D949" s="0" t="s">
        <v>2525</v>
      </c>
      <c r="E949" s="0" t="s">
        <v>9889</v>
      </c>
      <c r="F949" s="0" t="n">
        <v>100</v>
      </c>
      <c r="G949" s="0" t="s">
        <v>2526</v>
      </c>
      <c r="H949" s="0" t="s">
        <v>2170</v>
      </c>
      <c r="I949" s="0" t="s">
        <v>2170</v>
      </c>
      <c r="J949" s="0" t="s">
        <v>2170</v>
      </c>
      <c r="K949" s="0" t="s">
        <v>2170</v>
      </c>
      <c r="L949" s="0" t="s">
        <v>2170</v>
      </c>
      <c r="M949" s="0" t="s">
        <v>2170</v>
      </c>
      <c r="N949" s="0" t="n">
        <f aca="false">FALSE()</f>
        <v>0</v>
      </c>
      <c r="O949" s="0" t="s">
        <v>9892</v>
      </c>
      <c r="P949" s="0" t="s">
        <v>2300</v>
      </c>
      <c r="Q949" s="380" t="n">
        <v>25569.125</v>
      </c>
      <c r="R949" s="0" t="n">
        <v>2580600000</v>
      </c>
      <c r="S949" s="0" t="s">
        <v>2528</v>
      </c>
      <c r="T949" s="0" t="s">
        <v>2529</v>
      </c>
      <c r="U949" s="0" t="s">
        <v>2115</v>
      </c>
      <c r="V949" s="0" t="n">
        <v>0</v>
      </c>
      <c r="W949" s="0" t="s">
        <v>2530</v>
      </c>
      <c r="X949" s="0" t="n">
        <v>4</v>
      </c>
      <c r="Y949" s="0" t="n">
        <f aca="false">FALSE()</f>
        <v>0</v>
      </c>
      <c r="Z949" s="0" t="n">
        <f aca="false">FALSE()</f>
        <v>0</v>
      </c>
      <c r="AA949" s="0" t="n">
        <f aca="false">FALSE()</f>
        <v>0</v>
      </c>
      <c r="AB949" s="0" t="n">
        <f aca="false">TRUE()</f>
        <v>1</v>
      </c>
      <c r="AC949" s="0" t="n">
        <v>1</v>
      </c>
      <c r="AD949" s="0" t="s">
        <v>2129</v>
      </c>
      <c r="AE949" s="0" t="n">
        <f aca="false">TRUE()</f>
        <v>1</v>
      </c>
      <c r="AF949" s="0" t="s">
        <v>9893</v>
      </c>
      <c r="AG949" s="0" t="n">
        <v>2</v>
      </c>
      <c r="AH949" s="0" t="s">
        <v>9894</v>
      </c>
      <c r="AI949" s="0" t="s">
        <v>9895</v>
      </c>
      <c r="AJ949" s="0" t="n">
        <v>0</v>
      </c>
      <c r="AK949" s="0" t="s">
        <v>3378</v>
      </c>
      <c r="AL949" s="0" t="n">
        <f aca="false">FALSE()</f>
        <v>0</v>
      </c>
      <c r="AM949" s="0" t="n">
        <f aca="false">FALSE()</f>
        <v>0</v>
      </c>
      <c r="AN949" s="0" t="n">
        <f aca="false">FALSE()</f>
        <v>0</v>
      </c>
      <c r="AO949" s="0" t="n">
        <f aca="false">FALSE()</f>
        <v>0</v>
      </c>
      <c r="AP949" s="0" t="n">
        <f aca="false">TRUE()</f>
        <v>1</v>
      </c>
      <c r="AQ949" s="380" t="n">
        <v>44965.3333333333</v>
      </c>
      <c r="AR949" s="380" t="n">
        <v>44965.4166666667</v>
      </c>
      <c r="AS949" s="0" t="s">
        <v>9896</v>
      </c>
      <c r="AT949" s="0" t="s">
        <v>2170</v>
      </c>
      <c r="AU949" s="0" t="s">
        <v>2170</v>
      </c>
    </row>
    <row r="950" customFormat="false" ht="15" hidden="true" customHeight="false" outlineLevel="0" collapsed="false">
      <c r="A950" s="0" t="s">
        <v>9897</v>
      </c>
      <c r="B950" s="0" t="s">
        <v>9898</v>
      </c>
      <c r="C950" s="0" t="s">
        <v>9899</v>
      </c>
      <c r="D950" s="0" t="s">
        <v>2525</v>
      </c>
      <c r="E950" s="0" t="s">
        <v>9897</v>
      </c>
      <c r="F950" s="0" t="n">
        <v>10</v>
      </c>
      <c r="G950" s="0" t="s">
        <v>2526</v>
      </c>
      <c r="H950" s="0" t="s">
        <v>2170</v>
      </c>
      <c r="I950" s="0" t="s">
        <v>2170</v>
      </c>
      <c r="J950" s="0" t="s">
        <v>2170</v>
      </c>
      <c r="K950" s="0" t="s">
        <v>2170</v>
      </c>
      <c r="L950" s="0" t="s">
        <v>2170</v>
      </c>
      <c r="M950" s="0" t="s">
        <v>2170</v>
      </c>
      <c r="N950" s="0" t="n">
        <f aca="false">FALSE()</f>
        <v>0</v>
      </c>
      <c r="O950" s="0" t="s">
        <v>9900</v>
      </c>
      <c r="P950" s="0" t="s">
        <v>2300</v>
      </c>
      <c r="Q950" s="380" t="n">
        <v>25569.125</v>
      </c>
      <c r="R950" s="0" t="n">
        <v>1308054387</v>
      </c>
      <c r="S950" s="0" t="s">
        <v>2528</v>
      </c>
      <c r="T950" s="0" t="s">
        <v>2529</v>
      </c>
      <c r="U950" s="0" t="s">
        <v>2116</v>
      </c>
      <c r="V950" s="0" t="n">
        <v>2400000000</v>
      </c>
      <c r="W950" s="0" t="s">
        <v>2339</v>
      </c>
      <c r="X950" s="0" t="n">
        <v>4</v>
      </c>
      <c r="Y950" s="0" t="n">
        <f aca="false">FALSE()</f>
        <v>0</v>
      </c>
      <c r="Z950" s="0" t="n">
        <f aca="false">FALSE()</f>
        <v>0</v>
      </c>
      <c r="AA950" s="0" t="n">
        <f aca="false">FALSE()</f>
        <v>0</v>
      </c>
      <c r="AB950" s="0" t="n">
        <f aca="false">TRUE()</f>
        <v>1</v>
      </c>
      <c r="AC950" s="0" t="n">
        <v>1</v>
      </c>
      <c r="AD950" s="0" t="s">
        <v>2137</v>
      </c>
      <c r="AE950" s="0" t="n">
        <f aca="false">TRUE()</f>
        <v>1</v>
      </c>
      <c r="AF950" s="0" t="s">
        <v>9901</v>
      </c>
      <c r="AG950" s="0" t="n">
        <v>2</v>
      </c>
      <c r="AH950" s="0" t="s">
        <v>9902</v>
      </c>
      <c r="AI950" s="0" t="s">
        <v>9903</v>
      </c>
      <c r="AJ950" s="0" t="n">
        <v>0</v>
      </c>
      <c r="AK950" s="0" t="s">
        <v>3378</v>
      </c>
      <c r="AL950" s="0" t="n">
        <f aca="false">FALSE()</f>
        <v>0</v>
      </c>
      <c r="AM950" s="0" t="n">
        <f aca="false">FALSE()</f>
        <v>0</v>
      </c>
      <c r="AN950" s="0" t="n">
        <f aca="false">FALSE()</f>
        <v>0</v>
      </c>
      <c r="AO950" s="0" t="n">
        <f aca="false">FALSE()</f>
        <v>0</v>
      </c>
      <c r="AP950" s="0" t="n">
        <f aca="false">TRUE()</f>
        <v>1</v>
      </c>
      <c r="AQ950" s="380" t="n">
        <v>44846.3395833333</v>
      </c>
      <c r="AR950" s="380" t="n">
        <v>44846.4166666667</v>
      </c>
      <c r="AS950" s="0" t="s">
        <v>9904</v>
      </c>
      <c r="AT950" s="0" t="s">
        <v>2170</v>
      </c>
      <c r="AU950" s="0" t="s">
        <v>2170</v>
      </c>
    </row>
    <row r="951" customFormat="false" ht="15" hidden="true" customHeight="false" outlineLevel="0" collapsed="false">
      <c r="A951" s="0" t="s">
        <v>9905</v>
      </c>
      <c r="B951" s="0" t="s">
        <v>9906</v>
      </c>
      <c r="C951" s="0" t="s">
        <v>9907</v>
      </c>
      <c r="D951" s="0" t="s">
        <v>2297</v>
      </c>
      <c r="E951" s="0" t="s">
        <v>9905</v>
      </c>
      <c r="F951" s="0" t="n">
        <v>1</v>
      </c>
      <c r="G951" s="0" t="s">
        <v>2298</v>
      </c>
      <c r="H951" s="0" t="s">
        <v>2170</v>
      </c>
      <c r="I951" s="0" t="s">
        <v>2170</v>
      </c>
      <c r="J951" s="0" t="s">
        <v>2170</v>
      </c>
      <c r="K951" s="0" t="s">
        <v>2170</v>
      </c>
      <c r="L951" s="0" t="s">
        <v>2170</v>
      </c>
      <c r="M951" s="0" t="s">
        <v>2170</v>
      </c>
      <c r="N951" s="0" t="n">
        <f aca="false">FALSE()</f>
        <v>0</v>
      </c>
      <c r="O951" s="0" t="s">
        <v>9908</v>
      </c>
      <c r="P951" s="0" t="s">
        <v>2300</v>
      </c>
      <c r="Q951" s="380" t="n">
        <v>11140.1666666667</v>
      </c>
      <c r="R951" s="0" t="n">
        <v>231205619</v>
      </c>
      <c r="S951" s="0" t="s">
        <v>2301</v>
      </c>
      <c r="T951" s="0" t="s">
        <v>2302</v>
      </c>
      <c r="U951" s="0" t="s">
        <v>2115</v>
      </c>
      <c r="V951" s="0" t="n">
        <v>0</v>
      </c>
      <c r="W951" s="0" t="s">
        <v>2366</v>
      </c>
      <c r="X951" s="0" t="n">
        <v>4</v>
      </c>
      <c r="Y951" s="0" t="n">
        <f aca="false">FALSE()</f>
        <v>0</v>
      </c>
      <c r="Z951" s="0" t="n">
        <f aca="false">FALSE()</f>
        <v>0</v>
      </c>
      <c r="AA951" s="0" t="n">
        <f aca="false">FALSE()</f>
        <v>0</v>
      </c>
      <c r="AB951" s="0" t="n">
        <f aca="false">TRUE()</f>
        <v>1</v>
      </c>
      <c r="AC951" s="0" t="n">
        <v>1</v>
      </c>
      <c r="AD951" s="0" t="s">
        <v>2129</v>
      </c>
      <c r="AE951" s="0" t="n">
        <f aca="false">TRUE()</f>
        <v>1</v>
      </c>
      <c r="AF951" s="0" t="s">
        <v>9909</v>
      </c>
      <c r="AG951" s="0" t="n">
        <v>2</v>
      </c>
      <c r="AH951" s="0" t="s">
        <v>9910</v>
      </c>
      <c r="AI951" s="0" t="s">
        <v>9911</v>
      </c>
      <c r="AJ951" s="0" t="n">
        <v>0</v>
      </c>
      <c r="AK951" s="0" t="s">
        <v>2118</v>
      </c>
      <c r="AL951" s="0" t="n">
        <f aca="false">FALSE()</f>
        <v>0</v>
      </c>
      <c r="AM951" s="0" t="n">
        <f aca="false">TRUE()</f>
        <v>1</v>
      </c>
      <c r="AN951" s="0" t="n">
        <f aca="false">FALSE()</f>
        <v>0</v>
      </c>
      <c r="AO951" s="0" t="n">
        <f aca="false">FALSE()</f>
        <v>0</v>
      </c>
      <c r="AP951" s="0" t="n">
        <f aca="false">FALSE()</f>
        <v>0</v>
      </c>
      <c r="AQ951" s="380" t="n">
        <v>43123.7291666667</v>
      </c>
      <c r="AR951" s="380" t="n">
        <v>35643.1666666667</v>
      </c>
      <c r="AS951" s="0" t="s">
        <v>9912</v>
      </c>
      <c r="AT951" s="0" t="s">
        <v>2170</v>
      </c>
      <c r="AU951" s="0" t="s">
        <v>2170</v>
      </c>
    </row>
    <row r="952" customFormat="false" ht="15" hidden="true" customHeight="false" outlineLevel="0" collapsed="false">
      <c r="A952" s="0" t="s">
        <v>9913</v>
      </c>
      <c r="B952" s="0" t="s">
        <v>9914</v>
      </c>
      <c r="C952" s="0" t="s">
        <v>9915</v>
      </c>
      <c r="D952" s="0" t="s">
        <v>2297</v>
      </c>
      <c r="E952" s="0" t="s">
        <v>9913</v>
      </c>
      <c r="F952" s="0" t="n">
        <v>1</v>
      </c>
      <c r="G952" s="0" t="s">
        <v>2298</v>
      </c>
      <c r="H952" s="0" t="s">
        <v>2170</v>
      </c>
      <c r="I952" s="0" t="s">
        <v>2170</v>
      </c>
      <c r="J952" s="0" t="s">
        <v>2170</v>
      </c>
      <c r="K952" s="0" t="s">
        <v>2170</v>
      </c>
      <c r="L952" s="0" t="s">
        <v>2170</v>
      </c>
      <c r="M952" s="0" t="s">
        <v>2170</v>
      </c>
      <c r="N952" s="0" t="n">
        <f aca="false">FALSE()</f>
        <v>0</v>
      </c>
      <c r="O952" s="0" t="s">
        <v>9916</v>
      </c>
      <c r="P952" s="0" t="s">
        <v>2300</v>
      </c>
      <c r="Q952" s="380" t="n">
        <v>25569.125</v>
      </c>
      <c r="R952" s="0" t="n">
        <v>437989408</v>
      </c>
      <c r="S952" s="0" t="s">
        <v>2301</v>
      </c>
      <c r="T952" s="0" t="s">
        <v>2302</v>
      </c>
      <c r="U952" s="0" t="s">
        <v>2574</v>
      </c>
      <c r="V952" s="0" t="n">
        <v>2500000000</v>
      </c>
      <c r="W952" s="0" t="s">
        <v>2366</v>
      </c>
      <c r="X952" s="0" t="n">
        <v>4</v>
      </c>
      <c r="Y952" s="0" t="n">
        <f aca="false">FALSE()</f>
        <v>0</v>
      </c>
      <c r="Z952" s="0" t="n">
        <f aca="false">FALSE()</f>
        <v>0</v>
      </c>
      <c r="AA952" s="0" t="n">
        <f aca="false">FALSE()</f>
        <v>0</v>
      </c>
      <c r="AB952" s="0" t="n">
        <f aca="false">TRUE()</f>
        <v>1</v>
      </c>
      <c r="AC952" s="0" t="n">
        <v>1</v>
      </c>
      <c r="AD952" s="0" t="s">
        <v>2129</v>
      </c>
      <c r="AE952" s="0" t="n">
        <f aca="false">TRUE()</f>
        <v>1</v>
      </c>
      <c r="AF952" s="0" t="s">
        <v>9917</v>
      </c>
      <c r="AG952" s="0" t="n">
        <v>2</v>
      </c>
      <c r="AH952" s="0" t="s">
        <v>9918</v>
      </c>
      <c r="AI952" s="0" t="s">
        <v>9919</v>
      </c>
      <c r="AJ952" s="0" t="n">
        <v>0</v>
      </c>
      <c r="AK952" s="0" t="s">
        <v>2118</v>
      </c>
      <c r="AL952" s="0" t="n">
        <f aca="false">FALSE()</f>
        <v>0</v>
      </c>
      <c r="AM952" s="0" t="n">
        <f aca="false">TRUE()</f>
        <v>1</v>
      </c>
      <c r="AN952" s="0" t="n">
        <f aca="false">FALSE()</f>
        <v>0</v>
      </c>
      <c r="AO952" s="0" t="n">
        <f aca="false">FALSE()</f>
        <v>0</v>
      </c>
      <c r="AP952" s="0" t="n">
        <f aca="false">FALSE()</f>
        <v>0</v>
      </c>
      <c r="AQ952" s="380" t="n">
        <v>43123.7291666667</v>
      </c>
      <c r="AR952" s="380" t="n">
        <v>41011.1666666667</v>
      </c>
      <c r="AS952" s="0" t="s">
        <v>9920</v>
      </c>
      <c r="AT952" s="0" t="s">
        <v>2170</v>
      </c>
      <c r="AU952" s="0" t="s">
        <v>2170</v>
      </c>
    </row>
    <row r="953" customFormat="false" ht="15" hidden="true" customHeight="false" outlineLevel="0" collapsed="false">
      <c r="A953" s="0" t="s">
        <v>9921</v>
      </c>
      <c r="B953" s="0" t="s">
        <v>9922</v>
      </c>
      <c r="C953" s="0" t="s">
        <v>9923</v>
      </c>
      <c r="D953" s="0" t="s">
        <v>2297</v>
      </c>
      <c r="E953" s="0" t="s">
        <v>9921</v>
      </c>
      <c r="F953" s="0" t="n">
        <v>1</v>
      </c>
      <c r="G953" s="0" t="s">
        <v>2298</v>
      </c>
      <c r="H953" s="0" t="s">
        <v>2170</v>
      </c>
      <c r="I953" s="0" t="s">
        <v>2170</v>
      </c>
      <c r="J953" s="0" t="s">
        <v>2170</v>
      </c>
      <c r="K953" s="0" t="s">
        <v>2170</v>
      </c>
      <c r="L953" s="0" t="s">
        <v>2170</v>
      </c>
      <c r="M953" s="0" t="s">
        <v>2170</v>
      </c>
      <c r="N953" s="0" t="n">
        <f aca="false">FALSE()</f>
        <v>0</v>
      </c>
      <c r="O953" s="0" t="s">
        <v>9924</v>
      </c>
      <c r="P953" s="0" t="s">
        <v>2300</v>
      </c>
      <c r="Q953" s="380" t="n">
        <v>37568.125</v>
      </c>
      <c r="R953" s="0" t="n">
        <v>51482029</v>
      </c>
      <c r="S953" s="0" t="s">
        <v>2301</v>
      </c>
      <c r="T953" s="0" t="s">
        <v>2302</v>
      </c>
      <c r="U953" s="0" t="s">
        <v>610</v>
      </c>
      <c r="V953" s="0" t="n">
        <v>120000000</v>
      </c>
      <c r="W953" s="0" t="s">
        <v>2383</v>
      </c>
      <c r="X953" s="0" t="n">
        <v>4</v>
      </c>
      <c r="Y953" s="0" t="n">
        <f aca="false">FALSE()</f>
        <v>0</v>
      </c>
      <c r="Z953" s="0" t="n">
        <f aca="false">FALSE()</f>
        <v>0</v>
      </c>
      <c r="AA953" s="0" t="n">
        <f aca="false">FALSE()</f>
        <v>0</v>
      </c>
      <c r="AB953" s="0" t="n">
        <f aca="false">TRUE()</f>
        <v>1</v>
      </c>
      <c r="AC953" s="0" t="n">
        <v>1</v>
      </c>
      <c r="AD953" s="0" t="s">
        <v>2129</v>
      </c>
      <c r="AE953" s="0" t="n">
        <f aca="false">TRUE()</f>
        <v>1</v>
      </c>
      <c r="AF953" s="0" t="s">
        <v>9925</v>
      </c>
      <c r="AG953" s="0" t="n">
        <v>2</v>
      </c>
      <c r="AH953" s="0" t="s">
        <v>9926</v>
      </c>
      <c r="AI953" s="0" t="s">
        <v>9927</v>
      </c>
      <c r="AJ953" s="0" t="n">
        <v>0</v>
      </c>
      <c r="AK953" s="0" t="s">
        <v>2118</v>
      </c>
      <c r="AL953" s="0" t="n">
        <f aca="false">FALSE()</f>
        <v>0</v>
      </c>
      <c r="AM953" s="0" t="n">
        <f aca="false">TRUE()</f>
        <v>1</v>
      </c>
      <c r="AN953" s="0" t="n">
        <f aca="false">FALSE()</f>
        <v>0</v>
      </c>
      <c r="AO953" s="0" t="n">
        <f aca="false">FALSE()</f>
        <v>0</v>
      </c>
      <c r="AP953" s="0" t="n">
        <f aca="false">FALSE()</f>
        <v>0</v>
      </c>
      <c r="AQ953" s="380" t="n">
        <v>43769.6875</v>
      </c>
      <c r="AR953" s="380" t="n">
        <v>43769.4166666667</v>
      </c>
      <c r="AS953" s="0" t="s">
        <v>9928</v>
      </c>
      <c r="AT953" s="0" t="s">
        <v>2170</v>
      </c>
      <c r="AU953" s="0" t="s">
        <v>2170</v>
      </c>
    </row>
    <row r="954" customFormat="false" ht="15" hidden="true" customHeight="false" outlineLevel="0" collapsed="false">
      <c r="A954" s="0" t="s">
        <v>9929</v>
      </c>
      <c r="B954" s="0" t="s">
        <v>9930</v>
      </c>
      <c r="C954" s="0" t="s">
        <v>9931</v>
      </c>
      <c r="D954" s="0" t="s">
        <v>2297</v>
      </c>
      <c r="E954" s="0" t="s">
        <v>9929</v>
      </c>
      <c r="F954" s="0" t="n">
        <v>1</v>
      </c>
      <c r="G954" s="0" t="s">
        <v>2298</v>
      </c>
      <c r="H954" s="0" t="s">
        <v>2170</v>
      </c>
      <c r="I954" s="0" t="s">
        <v>2170</v>
      </c>
      <c r="J954" s="0" t="s">
        <v>2170</v>
      </c>
      <c r="K954" s="0" t="s">
        <v>2170</v>
      </c>
      <c r="L954" s="0" t="s">
        <v>2170</v>
      </c>
      <c r="M954" s="0" t="s">
        <v>2170</v>
      </c>
      <c r="N954" s="0" t="n">
        <f aca="false">FALSE()</f>
        <v>0</v>
      </c>
      <c r="O954" s="0" t="s">
        <v>9932</v>
      </c>
      <c r="P954" s="0" t="s">
        <v>2300</v>
      </c>
      <c r="Q954" s="380" t="n">
        <v>25569.125</v>
      </c>
      <c r="R954" s="0" t="n">
        <v>165449160</v>
      </c>
      <c r="S954" s="0" t="s">
        <v>9467</v>
      </c>
      <c r="T954" s="0" t="s">
        <v>9468</v>
      </c>
      <c r="U954" s="0" t="s">
        <v>2116</v>
      </c>
      <c r="V954" s="0" t="n">
        <v>173106620</v>
      </c>
      <c r="W954" s="0" t="s">
        <v>9933</v>
      </c>
      <c r="X954" s="0" t="n">
        <v>4</v>
      </c>
      <c r="Y954" s="0" t="n">
        <f aca="false">FALSE()</f>
        <v>0</v>
      </c>
      <c r="Z954" s="0" t="n">
        <f aca="false">FALSE()</f>
        <v>0</v>
      </c>
      <c r="AA954" s="0" t="n">
        <f aca="false">FALSE()</f>
        <v>0</v>
      </c>
      <c r="AB954" s="0" t="n">
        <f aca="false">TRUE()</f>
        <v>1</v>
      </c>
      <c r="AC954" s="0" t="n">
        <v>1</v>
      </c>
      <c r="AD954" s="0" t="s">
        <v>2129</v>
      </c>
      <c r="AE954" s="0" t="n">
        <f aca="false">TRUE()</f>
        <v>1</v>
      </c>
      <c r="AF954" s="0" t="s">
        <v>9934</v>
      </c>
      <c r="AG954" s="0" t="n">
        <v>2</v>
      </c>
      <c r="AH954" s="0" t="s">
        <v>9935</v>
      </c>
      <c r="AI954" s="0" t="s">
        <v>9936</v>
      </c>
      <c r="AJ954" s="0" t="n">
        <v>0</v>
      </c>
      <c r="AK954" s="0" t="s">
        <v>2118</v>
      </c>
      <c r="AL954" s="0" t="n">
        <f aca="false">FALSE()</f>
        <v>0</v>
      </c>
      <c r="AM954" s="0" t="n">
        <f aca="false">TRUE()</f>
        <v>1</v>
      </c>
      <c r="AN954" s="0" t="n">
        <f aca="false">FALSE()</f>
        <v>0</v>
      </c>
      <c r="AO954" s="0" t="n">
        <f aca="false">FALSE()</f>
        <v>0</v>
      </c>
      <c r="AP954" s="0" t="n">
        <f aca="false">TRUE()</f>
        <v>1</v>
      </c>
      <c r="AQ954" s="380" t="n">
        <v>44407.60625</v>
      </c>
      <c r="AR954" s="380" t="n">
        <v>44407.4166666667</v>
      </c>
      <c r="AS954" s="0" t="s">
        <v>9937</v>
      </c>
      <c r="AT954" s="0" t="s">
        <v>2170</v>
      </c>
      <c r="AU954" s="0" t="s">
        <v>2170</v>
      </c>
    </row>
    <row r="955" customFormat="false" ht="15" hidden="true" customHeight="false" outlineLevel="0" collapsed="false">
      <c r="A955" s="0" t="s">
        <v>9938</v>
      </c>
      <c r="B955" s="0" t="s">
        <v>9939</v>
      </c>
      <c r="C955" s="0" t="s">
        <v>9940</v>
      </c>
      <c r="D955" s="0" t="s">
        <v>2297</v>
      </c>
      <c r="E955" s="0" t="s">
        <v>9938</v>
      </c>
      <c r="F955" s="0" t="n">
        <v>1</v>
      </c>
      <c r="G955" s="0" t="s">
        <v>2298</v>
      </c>
      <c r="H955" s="0" t="s">
        <v>2170</v>
      </c>
      <c r="I955" s="0" t="s">
        <v>2170</v>
      </c>
      <c r="J955" s="0" t="s">
        <v>2170</v>
      </c>
      <c r="K955" s="0" t="s">
        <v>2170</v>
      </c>
      <c r="L955" s="0" t="s">
        <v>2170</v>
      </c>
      <c r="M955" s="0" t="s">
        <v>2170</v>
      </c>
      <c r="N955" s="0" t="n">
        <f aca="false">FALSE()</f>
        <v>0</v>
      </c>
      <c r="O955" s="0" t="s">
        <v>9941</v>
      </c>
      <c r="P955" s="0" t="s">
        <v>2300</v>
      </c>
      <c r="Q955" s="380" t="n">
        <v>37456.1666666667</v>
      </c>
      <c r="R955" s="0" t="n">
        <v>12964577</v>
      </c>
      <c r="S955" s="0" t="s">
        <v>2301</v>
      </c>
      <c r="T955" s="0" t="s">
        <v>2302</v>
      </c>
      <c r="U955" s="0" t="s">
        <v>2365</v>
      </c>
      <c r="V955" s="0" t="n">
        <v>45000000</v>
      </c>
      <c r="W955" s="0" t="s">
        <v>2312</v>
      </c>
      <c r="X955" s="0" t="n">
        <v>4</v>
      </c>
      <c r="Y955" s="0" t="n">
        <f aca="false">FALSE()</f>
        <v>0</v>
      </c>
      <c r="Z955" s="0" t="n">
        <f aca="false">FALSE()</f>
        <v>0</v>
      </c>
      <c r="AA955" s="0" t="n">
        <f aca="false">FALSE()</f>
        <v>0</v>
      </c>
      <c r="AB955" s="0" t="n">
        <f aca="false">FALSE()</f>
        <v>0</v>
      </c>
      <c r="AC955" s="0" t="n">
        <v>1</v>
      </c>
      <c r="AD955" s="0" t="s">
        <v>2129</v>
      </c>
      <c r="AE955" s="0" t="n">
        <f aca="false">TRUE()</f>
        <v>1</v>
      </c>
      <c r="AF955" s="0" t="s">
        <v>9942</v>
      </c>
      <c r="AG955" s="0" t="n">
        <v>2</v>
      </c>
      <c r="AH955" s="0" t="s">
        <v>9943</v>
      </c>
      <c r="AI955" s="0" t="s">
        <v>9944</v>
      </c>
      <c r="AJ955" s="0" t="n">
        <v>0</v>
      </c>
      <c r="AK955" s="0" t="s">
        <v>2118</v>
      </c>
      <c r="AL955" s="0" t="n">
        <f aca="false">FALSE()</f>
        <v>0</v>
      </c>
      <c r="AM955" s="0" t="n">
        <f aca="false">TRUE()</f>
        <v>1</v>
      </c>
      <c r="AN955" s="0" t="n">
        <f aca="false">FALSE()</f>
        <v>0</v>
      </c>
      <c r="AO955" s="0" t="n">
        <f aca="false">FALSE()</f>
        <v>0</v>
      </c>
      <c r="AP955" s="0" t="n">
        <f aca="false">FALSE()</f>
        <v>0</v>
      </c>
      <c r="AQ955" s="380" t="n">
        <v>43559.6777777778</v>
      </c>
      <c r="AR955" s="380" t="n">
        <v>37456.1666666667</v>
      </c>
      <c r="AS955" s="0" t="s">
        <v>9945</v>
      </c>
      <c r="AT955" s="0" t="s">
        <v>2170</v>
      </c>
      <c r="AU955" s="0" t="s">
        <v>2170</v>
      </c>
    </row>
    <row r="956" customFormat="false" ht="15" hidden="true" customHeight="false" outlineLevel="0" collapsed="false">
      <c r="A956" s="0" t="s">
        <v>9946</v>
      </c>
      <c r="B956" s="0" t="s">
        <v>9947</v>
      </c>
      <c r="C956" s="0" t="s">
        <v>9948</v>
      </c>
      <c r="D956" s="0" t="s">
        <v>2297</v>
      </c>
      <c r="E956" s="0" t="s">
        <v>9946</v>
      </c>
      <c r="F956" s="0" t="n">
        <v>1</v>
      </c>
      <c r="G956" s="0" t="s">
        <v>2298</v>
      </c>
      <c r="H956" s="0" t="s">
        <v>2170</v>
      </c>
      <c r="I956" s="0" t="s">
        <v>2170</v>
      </c>
      <c r="J956" s="0" t="s">
        <v>2170</v>
      </c>
      <c r="K956" s="0" t="s">
        <v>2170</v>
      </c>
      <c r="L956" s="0" t="s">
        <v>2170</v>
      </c>
      <c r="M956" s="0" t="s">
        <v>2170</v>
      </c>
      <c r="N956" s="0" t="n">
        <f aca="false">FALSE()</f>
        <v>0</v>
      </c>
      <c r="O956" s="0" t="s">
        <v>9949</v>
      </c>
      <c r="P956" s="0" t="s">
        <v>2300</v>
      </c>
      <c r="Q956" s="380" t="n">
        <v>40358.1666666667</v>
      </c>
      <c r="R956" s="0" t="n">
        <v>3157752449</v>
      </c>
      <c r="S956" s="0" t="s">
        <v>2301</v>
      </c>
      <c r="T956" s="0" t="s">
        <v>2302</v>
      </c>
      <c r="U956" s="0" t="s">
        <v>2365</v>
      </c>
      <c r="V956" s="0" t="n">
        <v>4000000000</v>
      </c>
      <c r="W956" s="0" t="s">
        <v>2312</v>
      </c>
      <c r="X956" s="0" t="n">
        <v>4</v>
      </c>
      <c r="Y956" s="0" t="n">
        <f aca="false">FALSE()</f>
        <v>0</v>
      </c>
      <c r="Z956" s="0" t="n">
        <f aca="false">FALSE()</f>
        <v>0</v>
      </c>
      <c r="AA956" s="0" t="n">
        <f aca="false">FALSE()</f>
        <v>0</v>
      </c>
      <c r="AB956" s="0" t="n">
        <f aca="false">FALSE()</f>
        <v>0</v>
      </c>
      <c r="AC956" s="0" t="n">
        <v>1</v>
      </c>
      <c r="AD956" s="0" t="s">
        <v>2129</v>
      </c>
      <c r="AE956" s="0" t="n">
        <f aca="false">TRUE()</f>
        <v>1</v>
      </c>
      <c r="AF956" s="0" t="s">
        <v>9950</v>
      </c>
      <c r="AG956" s="0" t="n">
        <v>2</v>
      </c>
      <c r="AH956" s="0" t="s">
        <v>9951</v>
      </c>
      <c r="AI956" s="0" t="s">
        <v>9952</v>
      </c>
      <c r="AJ956" s="0" t="n">
        <v>0</v>
      </c>
      <c r="AK956" s="0" t="s">
        <v>2118</v>
      </c>
      <c r="AL956" s="0" t="n">
        <f aca="false">FALSE()</f>
        <v>0</v>
      </c>
      <c r="AM956" s="0" t="n">
        <f aca="false">TRUE()</f>
        <v>1</v>
      </c>
      <c r="AN956" s="0" t="n">
        <f aca="false">FALSE()</f>
        <v>0</v>
      </c>
      <c r="AO956" s="0" t="n">
        <f aca="false">FALSE()</f>
        <v>0</v>
      </c>
      <c r="AP956" s="0" t="n">
        <f aca="false">TRUE()</f>
        <v>1</v>
      </c>
      <c r="AQ956" s="380" t="n">
        <v>43123.6159722222</v>
      </c>
      <c r="AR956" s="380" t="n">
        <v>40358.1666666667</v>
      </c>
      <c r="AS956" s="0" t="s">
        <v>9953</v>
      </c>
      <c r="AT956" s="0" t="s">
        <v>2170</v>
      </c>
      <c r="AU956" s="0" t="s">
        <v>2170</v>
      </c>
    </row>
    <row r="957" customFormat="false" ht="15" hidden="true" customHeight="false" outlineLevel="0" collapsed="false">
      <c r="A957" s="0" t="s">
        <v>9954</v>
      </c>
      <c r="B957" s="0" t="s">
        <v>9955</v>
      </c>
      <c r="C957" s="0" t="s">
        <v>9956</v>
      </c>
      <c r="D957" s="0" t="s">
        <v>2297</v>
      </c>
      <c r="E957" s="0" t="s">
        <v>9954</v>
      </c>
      <c r="F957" s="0" t="n">
        <v>1</v>
      </c>
      <c r="G957" s="0" t="s">
        <v>2298</v>
      </c>
      <c r="H957" s="0" t="s">
        <v>2170</v>
      </c>
      <c r="I957" s="0" t="s">
        <v>2170</v>
      </c>
      <c r="J957" s="0" t="s">
        <v>2170</v>
      </c>
      <c r="K957" s="0" t="s">
        <v>2170</v>
      </c>
      <c r="L957" s="0" t="s">
        <v>2170</v>
      </c>
      <c r="M957" s="0" t="s">
        <v>2170</v>
      </c>
      <c r="N957" s="0" t="n">
        <f aca="false">FALSE()</f>
        <v>0</v>
      </c>
      <c r="O957" s="0" t="s">
        <v>9957</v>
      </c>
      <c r="P957" s="0" t="s">
        <v>2300</v>
      </c>
      <c r="Q957" s="380" t="n">
        <v>25569.125</v>
      </c>
      <c r="R957" s="0" t="n">
        <v>18971854</v>
      </c>
      <c r="S957" s="0" t="s">
        <v>2301</v>
      </c>
      <c r="T957" s="0" t="s">
        <v>2302</v>
      </c>
      <c r="U957" s="0" t="s">
        <v>2365</v>
      </c>
      <c r="V957" s="0" t="n">
        <v>40000000</v>
      </c>
      <c r="W957" s="0" t="s">
        <v>2356</v>
      </c>
      <c r="X957" s="0" t="n">
        <v>4</v>
      </c>
      <c r="Y957" s="0" t="n">
        <f aca="false">FALSE()</f>
        <v>0</v>
      </c>
      <c r="Z957" s="0" t="n">
        <f aca="false">FALSE()</f>
        <v>0</v>
      </c>
      <c r="AA957" s="0" t="n">
        <f aca="false">FALSE()</f>
        <v>0</v>
      </c>
      <c r="AB957" s="0" t="n">
        <f aca="false">TRUE()</f>
        <v>1</v>
      </c>
      <c r="AC957" s="0" t="n">
        <v>1</v>
      </c>
      <c r="AD957" s="0" t="s">
        <v>2129</v>
      </c>
      <c r="AE957" s="0" t="n">
        <f aca="false">TRUE()</f>
        <v>1</v>
      </c>
      <c r="AF957" s="0" t="s">
        <v>9958</v>
      </c>
      <c r="AG957" s="0" t="n">
        <v>2</v>
      </c>
      <c r="AH957" s="0" t="s">
        <v>9959</v>
      </c>
      <c r="AI957" s="0" t="s">
        <v>9960</v>
      </c>
      <c r="AJ957" s="0" t="n">
        <v>0</v>
      </c>
      <c r="AK957" s="0" t="s">
        <v>2118</v>
      </c>
      <c r="AL957" s="0" t="n">
        <f aca="false">FALSE()</f>
        <v>0</v>
      </c>
      <c r="AM957" s="0" t="n">
        <f aca="false">TRUE()</f>
        <v>1</v>
      </c>
      <c r="AN957" s="0" t="n">
        <f aca="false">FALSE()</f>
        <v>0</v>
      </c>
      <c r="AO957" s="0" t="n">
        <f aca="false">FALSE()</f>
        <v>0</v>
      </c>
      <c r="AP957" s="0" t="n">
        <f aca="false">FALSE()</f>
        <v>0</v>
      </c>
      <c r="AQ957" s="380" t="n">
        <v>43524.7368055556</v>
      </c>
      <c r="AR957" s="380" t="n">
        <v>32687.1666666667</v>
      </c>
      <c r="AS957" s="0" t="s">
        <v>9961</v>
      </c>
      <c r="AT957" s="0" t="s">
        <v>2170</v>
      </c>
      <c r="AU957" s="0" t="s">
        <v>2170</v>
      </c>
    </row>
    <row r="958" customFormat="false" ht="15" hidden="true" customHeight="false" outlineLevel="0" collapsed="false">
      <c r="A958" s="0" t="s">
        <v>9962</v>
      </c>
      <c r="B958" s="0" t="s">
        <v>9963</v>
      </c>
      <c r="C958" s="0" t="s">
        <v>9964</v>
      </c>
      <c r="D958" s="0" t="s">
        <v>2297</v>
      </c>
      <c r="E958" s="0" t="s">
        <v>9962</v>
      </c>
      <c r="F958" s="0" t="n">
        <v>1</v>
      </c>
      <c r="G958" s="0" t="s">
        <v>2298</v>
      </c>
      <c r="H958" s="0" t="s">
        <v>2170</v>
      </c>
      <c r="I958" s="0" t="s">
        <v>2170</v>
      </c>
      <c r="J958" s="0" t="s">
        <v>2170</v>
      </c>
      <c r="K958" s="0" t="s">
        <v>2170</v>
      </c>
      <c r="L958" s="0" t="s">
        <v>2170</v>
      </c>
      <c r="M958" s="0" t="s">
        <v>2170</v>
      </c>
      <c r="N958" s="0" t="n">
        <f aca="false">FALSE()</f>
        <v>0</v>
      </c>
      <c r="O958" s="0" t="s">
        <v>9965</v>
      </c>
      <c r="P958" s="0" t="s">
        <v>2300</v>
      </c>
      <c r="Q958" s="380" t="n">
        <v>18323.125</v>
      </c>
      <c r="R958" s="0" t="n">
        <v>377948658</v>
      </c>
      <c r="S958" s="0" t="s">
        <v>2301</v>
      </c>
      <c r="T958" s="0" t="s">
        <v>2302</v>
      </c>
      <c r="U958" s="0" t="s">
        <v>2574</v>
      </c>
      <c r="V958" s="0" t="n">
        <v>320000000</v>
      </c>
      <c r="W958" s="0" t="s">
        <v>2409</v>
      </c>
      <c r="X958" s="0" t="n">
        <v>4</v>
      </c>
      <c r="Y958" s="0" t="n">
        <f aca="false">FALSE()</f>
        <v>0</v>
      </c>
      <c r="Z958" s="0" t="n">
        <f aca="false">FALSE()</f>
        <v>0</v>
      </c>
      <c r="AA958" s="0" t="n">
        <f aca="false">FALSE()</f>
        <v>0</v>
      </c>
      <c r="AB958" s="0" t="n">
        <f aca="false">TRUE()</f>
        <v>1</v>
      </c>
      <c r="AC958" s="0" t="n">
        <v>1</v>
      </c>
      <c r="AD958" s="0" t="s">
        <v>2129</v>
      </c>
      <c r="AE958" s="0" t="n">
        <f aca="false">TRUE()</f>
        <v>1</v>
      </c>
      <c r="AF958" s="0" t="s">
        <v>9966</v>
      </c>
      <c r="AG958" s="0" t="n">
        <v>2</v>
      </c>
      <c r="AH958" s="0" t="s">
        <v>9967</v>
      </c>
      <c r="AI958" s="0" t="s">
        <v>9968</v>
      </c>
      <c r="AJ958" s="0" t="n">
        <v>0</v>
      </c>
      <c r="AK958" s="0" t="s">
        <v>2118</v>
      </c>
      <c r="AL958" s="0" t="n">
        <f aca="false">FALSE()</f>
        <v>0</v>
      </c>
      <c r="AM958" s="0" t="n">
        <f aca="false">TRUE()</f>
        <v>1</v>
      </c>
      <c r="AN958" s="0" t="n">
        <f aca="false">FALSE()</f>
        <v>0</v>
      </c>
      <c r="AO958" s="0" t="n">
        <f aca="false">FALSE()</f>
        <v>0</v>
      </c>
      <c r="AP958" s="0" t="n">
        <f aca="false">TRUE()</f>
        <v>1</v>
      </c>
      <c r="AQ958" s="380" t="n">
        <v>43123.7076388889</v>
      </c>
      <c r="AR958" s="380" t="n">
        <v>32398.1666666667</v>
      </c>
      <c r="AS958" s="0" t="s">
        <v>9969</v>
      </c>
      <c r="AT958" s="0" t="s">
        <v>2170</v>
      </c>
      <c r="AU958" s="0" t="s">
        <v>2170</v>
      </c>
    </row>
    <row r="959" customFormat="false" ht="15" hidden="true" customHeight="false" outlineLevel="0" collapsed="false">
      <c r="A959" s="0" t="s">
        <v>9970</v>
      </c>
      <c r="B959" s="0" t="s">
        <v>9971</v>
      </c>
      <c r="C959" s="0" t="s">
        <v>9972</v>
      </c>
      <c r="D959" s="0" t="s">
        <v>2297</v>
      </c>
      <c r="E959" s="0" t="s">
        <v>9970</v>
      </c>
      <c r="F959" s="0" t="n">
        <v>1</v>
      </c>
      <c r="G959" s="0" t="s">
        <v>2298</v>
      </c>
      <c r="H959" s="0" t="s">
        <v>2170</v>
      </c>
      <c r="I959" s="0" t="s">
        <v>2170</v>
      </c>
      <c r="J959" s="0" t="s">
        <v>2170</v>
      </c>
      <c r="K959" s="0" t="s">
        <v>2170</v>
      </c>
      <c r="L959" s="0" t="s">
        <v>2170</v>
      </c>
      <c r="M959" s="0" t="s">
        <v>2170</v>
      </c>
      <c r="N959" s="0" t="n">
        <f aca="false">FALSE()</f>
        <v>0</v>
      </c>
      <c r="O959" s="0" t="s">
        <v>9973</v>
      </c>
      <c r="P959" s="0" t="s">
        <v>2300</v>
      </c>
      <c r="Q959" s="380" t="n">
        <v>43441.125</v>
      </c>
      <c r="R959" s="0" t="n">
        <v>113949810</v>
      </c>
      <c r="S959" s="0" t="s">
        <v>2301</v>
      </c>
      <c r="T959" s="0" t="s">
        <v>2302</v>
      </c>
      <c r="U959" s="0" t="s">
        <v>2116</v>
      </c>
      <c r="V959" s="0" t="n">
        <v>200000000</v>
      </c>
      <c r="W959" s="0" t="s">
        <v>2312</v>
      </c>
      <c r="X959" s="0" t="n">
        <v>4</v>
      </c>
      <c r="Y959" s="0" t="n">
        <f aca="false">FALSE()</f>
        <v>0</v>
      </c>
      <c r="Z959" s="0" t="n">
        <f aca="false">FALSE()</f>
        <v>0</v>
      </c>
      <c r="AA959" s="0" t="n">
        <f aca="false">FALSE()</f>
        <v>0</v>
      </c>
      <c r="AB959" s="0" t="n">
        <f aca="false">FALSE()</f>
        <v>0</v>
      </c>
      <c r="AC959" s="0" t="n">
        <v>1</v>
      </c>
      <c r="AD959" s="0" t="s">
        <v>2129</v>
      </c>
      <c r="AE959" s="0" t="n">
        <f aca="false">TRUE()</f>
        <v>1</v>
      </c>
      <c r="AF959" s="0" t="s">
        <v>9974</v>
      </c>
      <c r="AG959" s="0" t="n">
        <v>2</v>
      </c>
      <c r="AH959" s="0" t="s">
        <v>9975</v>
      </c>
      <c r="AI959" s="0" t="s">
        <v>9976</v>
      </c>
      <c r="AJ959" s="0" t="n">
        <v>0</v>
      </c>
      <c r="AK959" s="0" t="s">
        <v>2118</v>
      </c>
      <c r="AL959" s="0" t="n">
        <f aca="false">FALSE()</f>
        <v>0</v>
      </c>
      <c r="AM959" s="0" t="n">
        <f aca="false">TRUE()</f>
        <v>1</v>
      </c>
      <c r="AN959" s="0" t="n">
        <f aca="false">FALSE()</f>
        <v>0</v>
      </c>
      <c r="AO959" s="0" t="n">
        <f aca="false">FALSE()</f>
        <v>0</v>
      </c>
      <c r="AP959" s="0" t="n">
        <f aca="false">FALSE()</f>
        <v>0</v>
      </c>
      <c r="AQ959" s="380" t="n">
        <v>43769.5930555556</v>
      </c>
      <c r="AR959" s="380" t="n">
        <v>43769.4166666667</v>
      </c>
      <c r="AS959" s="0" t="s">
        <v>9977</v>
      </c>
      <c r="AT959" s="0" t="s">
        <v>2170</v>
      </c>
      <c r="AU959" s="0" t="s">
        <v>2170</v>
      </c>
    </row>
    <row r="960" customFormat="false" ht="15" hidden="true" customHeight="false" outlineLevel="0" collapsed="false">
      <c r="A960" s="0" t="s">
        <v>9978</v>
      </c>
      <c r="B960" s="0" t="s">
        <v>9979</v>
      </c>
      <c r="C960" s="0" t="s">
        <v>9980</v>
      </c>
      <c r="D960" s="0" t="s">
        <v>2297</v>
      </c>
      <c r="E960" s="0" t="s">
        <v>9978</v>
      </c>
      <c r="F960" s="0" t="n">
        <v>1</v>
      </c>
      <c r="G960" s="0" t="s">
        <v>2298</v>
      </c>
      <c r="H960" s="0" t="s">
        <v>2170</v>
      </c>
      <c r="I960" s="0" t="s">
        <v>2170</v>
      </c>
      <c r="J960" s="0" t="s">
        <v>2170</v>
      </c>
      <c r="K960" s="0" t="s">
        <v>2170</v>
      </c>
      <c r="L960" s="0" t="s">
        <v>2170</v>
      </c>
      <c r="M960" s="0" t="s">
        <v>2170</v>
      </c>
      <c r="N960" s="0" t="n">
        <f aca="false">FALSE()</f>
        <v>0</v>
      </c>
      <c r="O960" s="0" t="s">
        <v>9981</v>
      </c>
      <c r="P960" s="0" t="s">
        <v>2300</v>
      </c>
      <c r="Q960" s="380" t="n">
        <v>40381.1666666667</v>
      </c>
      <c r="R960" s="0" t="n">
        <v>50455565</v>
      </c>
      <c r="S960" s="0" t="s">
        <v>2301</v>
      </c>
      <c r="T960" s="0" t="s">
        <v>2302</v>
      </c>
      <c r="U960" s="0" t="s">
        <v>610</v>
      </c>
      <c r="V960" s="0" t="n">
        <v>100000000</v>
      </c>
      <c r="W960" s="0" t="s">
        <v>2312</v>
      </c>
      <c r="X960" s="0" t="n">
        <v>4</v>
      </c>
      <c r="Y960" s="0" t="n">
        <f aca="false">FALSE()</f>
        <v>0</v>
      </c>
      <c r="Z960" s="0" t="n">
        <f aca="false">FALSE()</f>
        <v>0</v>
      </c>
      <c r="AA960" s="0" t="n">
        <f aca="false">FALSE()</f>
        <v>0</v>
      </c>
      <c r="AB960" s="0" t="n">
        <f aca="false">FALSE()</f>
        <v>0</v>
      </c>
      <c r="AC960" s="0" t="n">
        <v>1</v>
      </c>
      <c r="AD960" s="0" t="s">
        <v>2129</v>
      </c>
      <c r="AE960" s="0" t="n">
        <f aca="false">TRUE()</f>
        <v>1</v>
      </c>
      <c r="AF960" s="0" t="s">
        <v>9982</v>
      </c>
      <c r="AG960" s="0" t="n">
        <v>2</v>
      </c>
      <c r="AH960" s="0" t="s">
        <v>9983</v>
      </c>
      <c r="AI960" s="0" t="s">
        <v>9984</v>
      </c>
      <c r="AJ960" s="0" t="n">
        <v>0</v>
      </c>
      <c r="AK960" s="0" t="s">
        <v>2118</v>
      </c>
      <c r="AL960" s="0" t="n">
        <f aca="false">FALSE()</f>
        <v>0</v>
      </c>
      <c r="AM960" s="0" t="n">
        <f aca="false">TRUE()</f>
        <v>1</v>
      </c>
      <c r="AN960" s="0" t="n">
        <f aca="false">FALSE()</f>
        <v>0</v>
      </c>
      <c r="AO960" s="0" t="n">
        <f aca="false">FALSE()</f>
        <v>0</v>
      </c>
      <c r="AP960" s="0" t="n">
        <f aca="false">FALSE()</f>
        <v>0</v>
      </c>
      <c r="AQ960" s="380" t="n">
        <v>43524.7298611111</v>
      </c>
      <c r="AR960" s="380" t="n">
        <v>40381.1666666667</v>
      </c>
      <c r="AS960" s="0" t="s">
        <v>9985</v>
      </c>
      <c r="AT960" s="0" t="s">
        <v>2170</v>
      </c>
      <c r="AU960" s="0" t="s">
        <v>2170</v>
      </c>
    </row>
    <row r="961" customFormat="false" ht="15" hidden="true" customHeight="false" outlineLevel="0" collapsed="false">
      <c r="A961" s="0" t="s">
        <v>9986</v>
      </c>
      <c r="B961" s="0" t="s">
        <v>9987</v>
      </c>
      <c r="C961" s="0" t="s">
        <v>9988</v>
      </c>
      <c r="D961" s="0" t="s">
        <v>2297</v>
      </c>
      <c r="E961" s="0" t="s">
        <v>9986</v>
      </c>
      <c r="F961" s="0" t="n">
        <v>1</v>
      </c>
      <c r="G961" s="0" t="s">
        <v>2298</v>
      </c>
      <c r="H961" s="0" t="s">
        <v>2170</v>
      </c>
      <c r="I961" s="0" t="s">
        <v>2170</v>
      </c>
      <c r="J961" s="0" t="s">
        <v>2170</v>
      </c>
      <c r="K961" s="0" t="s">
        <v>2170</v>
      </c>
      <c r="L961" s="0" t="s">
        <v>2170</v>
      </c>
      <c r="M961" s="0" t="s">
        <v>2170</v>
      </c>
      <c r="N961" s="0" t="n">
        <f aca="false">FALSE()</f>
        <v>0</v>
      </c>
      <c r="O961" s="0" t="s">
        <v>9989</v>
      </c>
      <c r="P961" s="0" t="s">
        <v>2300</v>
      </c>
      <c r="Q961" s="380" t="n">
        <v>43223.125</v>
      </c>
      <c r="R961" s="0" t="n">
        <v>24062690</v>
      </c>
      <c r="S961" s="0" t="s">
        <v>2301</v>
      </c>
      <c r="T961" s="0" t="s">
        <v>2302</v>
      </c>
      <c r="U961" s="0" t="s">
        <v>2330</v>
      </c>
      <c r="V961" s="0" t="n">
        <v>200000000</v>
      </c>
      <c r="W961" s="0" t="s">
        <v>2312</v>
      </c>
      <c r="X961" s="0" t="n">
        <v>4</v>
      </c>
      <c r="Y961" s="0" t="n">
        <f aca="false">FALSE()</f>
        <v>0</v>
      </c>
      <c r="Z961" s="0" t="n">
        <f aca="false">FALSE()</f>
        <v>0</v>
      </c>
      <c r="AA961" s="0" t="n">
        <f aca="false">FALSE()</f>
        <v>0</v>
      </c>
      <c r="AB961" s="0" t="n">
        <f aca="false">FALSE()</f>
        <v>0</v>
      </c>
      <c r="AC961" s="0" t="n">
        <v>1</v>
      </c>
      <c r="AD961" s="0" t="s">
        <v>2129</v>
      </c>
      <c r="AE961" s="0" t="n">
        <f aca="false">TRUE()</f>
        <v>1</v>
      </c>
      <c r="AF961" s="0" t="s">
        <v>9990</v>
      </c>
      <c r="AG961" s="0" t="n">
        <v>2</v>
      </c>
      <c r="AH961" s="0" t="s">
        <v>9991</v>
      </c>
      <c r="AI961" s="0" t="s">
        <v>9992</v>
      </c>
      <c r="AJ961" s="0" t="n">
        <v>0</v>
      </c>
      <c r="AK961" s="0" t="s">
        <v>2118</v>
      </c>
      <c r="AL961" s="0" t="n">
        <f aca="false">FALSE()</f>
        <v>0</v>
      </c>
      <c r="AM961" s="0" t="n">
        <f aca="false">TRUE()</f>
        <v>1</v>
      </c>
      <c r="AN961" s="0" t="n">
        <f aca="false">FALSE()</f>
        <v>0</v>
      </c>
      <c r="AO961" s="0" t="n">
        <f aca="false">FALSE()</f>
        <v>0</v>
      </c>
      <c r="AP961" s="0" t="n">
        <f aca="false">FALSE()</f>
        <v>0</v>
      </c>
      <c r="AQ961" s="380" t="n">
        <v>43769.6631944444</v>
      </c>
      <c r="AR961" s="380" t="n">
        <v>43769.4166666667</v>
      </c>
      <c r="AS961" s="0" t="s">
        <v>9993</v>
      </c>
      <c r="AT961" s="0" t="s">
        <v>2170</v>
      </c>
      <c r="AU961" s="0" t="s">
        <v>2170</v>
      </c>
    </row>
    <row r="962" customFormat="false" ht="15" hidden="true" customHeight="false" outlineLevel="0" collapsed="false">
      <c r="A962" s="0" t="s">
        <v>9994</v>
      </c>
      <c r="B962" s="0" t="s">
        <v>9995</v>
      </c>
      <c r="C962" s="0" t="s">
        <v>9996</v>
      </c>
      <c r="D962" s="0" t="s">
        <v>2297</v>
      </c>
      <c r="E962" s="0" t="s">
        <v>9994</v>
      </c>
      <c r="F962" s="0" t="n">
        <v>1</v>
      </c>
      <c r="G962" s="0" t="s">
        <v>2298</v>
      </c>
      <c r="H962" s="0" t="s">
        <v>2170</v>
      </c>
      <c r="I962" s="0" t="s">
        <v>2170</v>
      </c>
      <c r="J962" s="0" t="s">
        <v>2170</v>
      </c>
      <c r="K962" s="0" t="s">
        <v>2170</v>
      </c>
      <c r="L962" s="0" t="s">
        <v>2170</v>
      </c>
      <c r="M962" s="0" t="s">
        <v>2170</v>
      </c>
      <c r="N962" s="0" t="n">
        <f aca="false">FALSE()</f>
        <v>0</v>
      </c>
      <c r="O962" s="0" t="s">
        <v>9997</v>
      </c>
      <c r="P962" s="0" t="s">
        <v>2300</v>
      </c>
      <c r="Q962" s="380" t="n">
        <v>36181.125</v>
      </c>
      <c r="R962" s="0" t="n">
        <v>24600000000</v>
      </c>
      <c r="S962" s="0" t="s">
        <v>2301</v>
      </c>
      <c r="T962" s="0" t="s">
        <v>2302</v>
      </c>
      <c r="U962" s="0" t="s">
        <v>2116</v>
      </c>
      <c r="V962" s="0" t="n">
        <v>80000000000</v>
      </c>
      <c r="W962" s="0" t="s">
        <v>2312</v>
      </c>
      <c r="X962" s="0" t="n">
        <v>4</v>
      </c>
      <c r="Y962" s="0" t="n">
        <f aca="false">FALSE()</f>
        <v>0</v>
      </c>
      <c r="Z962" s="0" t="n">
        <f aca="false">FALSE()</f>
        <v>0</v>
      </c>
      <c r="AA962" s="0" t="n">
        <f aca="false">FALSE()</f>
        <v>0</v>
      </c>
      <c r="AB962" s="0" t="n">
        <f aca="false">TRUE()</f>
        <v>1</v>
      </c>
      <c r="AC962" s="0" t="n">
        <v>1</v>
      </c>
      <c r="AD962" s="0" t="s">
        <v>2129</v>
      </c>
      <c r="AE962" s="0" t="n">
        <f aca="false">TRUE()</f>
        <v>1</v>
      </c>
      <c r="AF962" s="0" t="s">
        <v>9998</v>
      </c>
      <c r="AG962" s="0" t="n">
        <v>2</v>
      </c>
      <c r="AH962" s="0" t="s">
        <v>9999</v>
      </c>
      <c r="AI962" s="0" t="s">
        <v>10000</v>
      </c>
      <c r="AJ962" s="0" t="n">
        <v>0</v>
      </c>
      <c r="AK962" s="0" t="s">
        <v>2118</v>
      </c>
      <c r="AL962" s="0" t="n">
        <f aca="false">FALSE()</f>
        <v>0</v>
      </c>
      <c r="AM962" s="0" t="n">
        <f aca="false">TRUE()</f>
        <v>1</v>
      </c>
      <c r="AN962" s="0" t="n">
        <f aca="false">FALSE()</f>
        <v>0</v>
      </c>
      <c r="AO962" s="0" t="n">
        <f aca="false">FALSE()</f>
        <v>0</v>
      </c>
      <c r="AP962" s="0" t="n">
        <f aca="false">TRUE()</f>
        <v>1</v>
      </c>
      <c r="AQ962" s="380" t="n">
        <v>43123.4416666667</v>
      </c>
      <c r="AR962" s="380" t="n">
        <v>36182.125</v>
      </c>
      <c r="AS962" s="0" t="s">
        <v>10001</v>
      </c>
      <c r="AT962" s="0" t="s">
        <v>2170</v>
      </c>
      <c r="AU962" s="0" t="s">
        <v>2170</v>
      </c>
    </row>
    <row r="963" customFormat="false" ht="15" hidden="true" customHeight="false" outlineLevel="0" collapsed="false">
      <c r="A963" s="0" t="s">
        <v>10002</v>
      </c>
      <c r="B963" s="0" t="s">
        <v>10003</v>
      </c>
      <c r="C963" s="0" t="s">
        <v>10004</v>
      </c>
      <c r="D963" s="0" t="s">
        <v>2297</v>
      </c>
      <c r="E963" s="0" t="s">
        <v>10002</v>
      </c>
      <c r="F963" s="0" t="n">
        <v>1</v>
      </c>
      <c r="G963" s="0" t="s">
        <v>2298</v>
      </c>
      <c r="H963" s="0" t="s">
        <v>2170</v>
      </c>
      <c r="I963" s="0" t="s">
        <v>2170</v>
      </c>
      <c r="J963" s="0" t="s">
        <v>2170</v>
      </c>
      <c r="K963" s="0" t="s">
        <v>2170</v>
      </c>
      <c r="L963" s="0" t="s">
        <v>2170</v>
      </c>
      <c r="M963" s="0" t="s">
        <v>2170</v>
      </c>
      <c r="N963" s="0" t="n">
        <f aca="false">FALSE()</f>
        <v>0</v>
      </c>
      <c r="O963" s="0" t="s">
        <v>10005</v>
      </c>
      <c r="P963" s="0" t="s">
        <v>2300</v>
      </c>
      <c r="Q963" s="380" t="n">
        <v>25569.125</v>
      </c>
      <c r="R963" s="0" t="n">
        <v>63631676</v>
      </c>
      <c r="S963" s="0" t="s">
        <v>2301</v>
      </c>
      <c r="T963" s="0" t="s">
        <v>2302</v>
      </c>
      <c r="U963" s="0" t="s">
        <v>2365</v>
      </c>
      <c r="V963" s="0" t="n">
        <v>100000000</v>
      </c>
      <c r="W963" s="0" t="s">
        <v>2312</v>
      </c>
      <c r="X963" s="0" t="n">
        <v>4</v>
      </c>
      <c r="Y963" s="0" t="n">
        <f aca="false">FALSE()</f>
        <v>0</v>
      </c>
      <c r="Z963" s="0" t="n">
        <f aca="false">FALSE()</f>
        <v>0</v>
      </c>
      <c r="AA963" s="0" t="n">
        <f aca="false">FALSE()</f>
        <v>0</v>
      </c>
      <c r="AB963" s="0" t="n">
        <f aca="false">FALSE()</f>
        <v>0</v>
      </c>
      <c r="AC963" s="0" t="n">
        <v>1</v>
      </c>
      <c r="AD963" s="0" t="s">
        <v>2129</v>
      </c>
      <c r="AE963" s="0" t="n">
        <f aca="false">TRUE()</f>
        <v>1</v>
      </c>
      <c r="AF963" s="0" t="s">
        <v>10006</v>
      </c>
      <c r="AG963" s="0" t="n">
        <v>2</v>
      </c>
      <c r="AH963" s="0" t="s">
        <v>10007</v>
      </c>
      <c r="AI963" s="0" t="s">
        <v>10008</v>
      </c>
      <c r="AJ963" s="0" t="n">
        <v>0</v>
      </c>
      <c r="AK963" s="0" t="s">
        <v>2118</v>
      </c>
      <c r="AL963" s="0" t="n">
        <f aca="false">FALSE()</f>
        <v>0</v>
      </c>
      <c r="AM963" s="0" t="n">
        <f aca="false">TRUE()</f>
        <v>1</v>
      </c>
      <c r="AN963" s="0" t="n">
        <f aca="false">FALSE()</f>
        <v>0</v>
      </c>
      <c r="AO963" s="0" t="n">
        <f aca="false">FALSE()</f>
        <v>0</v>
      </c>
      <c r="AP963" s="0" t="n">
        <f aca="false">TRUE()</f>
        <v>1</v>
      </c>
      <c r="AQ963" s="380" t="n">
        <v>44348.6041666667</v>
      </c>
      <c r="AR963" s="380" t="n">
        <v>44348.4166666667</v>
      </c>
      <c r="AS963" s="0" t="s">
        <v>10009</v>
      </c>
      <c r="AT963" s="0" t="s">
        <v>2170</v>
      </c>
      <c r="AU963" s="0" t="s">
        <v>2170</v>
      </c>
    </row>
    <row r="964" customFormat="false" ht="15" hidden="true" customHeight="false" outlineLevel="0" collapsed="false">
      <c r="A964" s="0" t="s">
        <v>10010</v>
      </c>
      <c r="B964" s="0" t="s">
        <v>10011</v>
      </c>
      <c r="C964" s="0" t="s">
        <v>10012</v>
      </c>
      <c r="D964" s="0" t="s">
        <v>2297</v>
      </c>
      <c r="E964" s="0" t="s">
        <v>10010</v>
      </c>
      <c r="F964" s="0" t="n">
        <v>1</v>
      </c>
      <c r="G964" s="0" t="s">
        <v>2298</v>
      </c>
      <c r="H964" s="0" t="s">
        <v>2170</v>
      </c>
      <c r="I964" s="0" t="s">
        <v>2170</v>
      </c>
      <c r="J964" s="0" t="s">
        <v>2170</v>
      </c>
      <c r="K964" s="0" t="s">
        <v>2170</v>
      </c>
      <c r="L964" s="0" t="s">
        <v>2170</v>
      </c>
      <c r="M964" s="0" t="s">
        <v>2170</v>
      </c>
      <c r="N964" s="0" t="n">
        <f aca="false">FALSE()</f>
        <v>0</v>
      </c>
      <c r="O964" s="0" t="s">
        <v>10013</v>
      </c>
      <c r="P964" s="0" t="s">
        <v>2300</v>
      </c>
      <c r="Q964" s="380" t="n">
        <v>42573.125</v>
      </c>
      <c r="R964" s="0" t="n">
        <v>34010015</v>
      </c>
      <c r="S964" s="0" t="s">
        <v>2301</v>
      </c>
      <c r="T964" s="0" t="s">
        <v>2302</v>
      </c>
      <c r="U964" s="0" t="s">
        <v>2115</v>
      </c>
      <c r="V964" s="0" t="n">
        <v>100000000</v>
      </c>
      <c r="W964" s="0" t="s">
        <v>2366</v>
      </c>
      <c r="X964" s="0" t="n">
        <v>4</v>
      </c>
      <c r="Y964" s="0" t="n">
        <f aca="false">FALSE()</f>
        <v>0</v>
      </c>
      <c r="Z964" s="0" t="n">
        <f aca="false">FALSE()</f>
        <v>0</v>
      </c>
      <c r="AA964" s="0" t="n">
        <f aca="false">FALSE()</f>
        <v>0</v>
      </c>
      <c r="AB964" s="0" t="n">
        <f aca="false">FALSE()</f>
        <v>0</v>
      </c>
      <c r="AC964" s="0" t="n">
        <v>1</v>
      </c>
      <c r="AD964" s="0" t="s">
        <v>2129</v>
      </c>
      <c r="AE964" s="0" t="n">
        <f aca="false">TRUE()</f>
        <v>1</v>
      </c>
      <c r="AF964" s="0" t="s">
        <v>10014</v>
      </c>
      <c r="AG964" s="0" t="n">
        <v>2</v>
      </c>
      <c r="AH964" s="0" t="s">
        <v>10015</v>
      </c>
      <c r="AI964" s="0" t="s">
        <v>10016</v>
      </c>
      <c r="AJ964" s="0" t="n">
        <v>0</v>
      </c>
      <c r="AK964" s="0" t="s">
        <v>2118</v>
      </c>
      <c r="AL964" s="0" t="n">
        <f aca="false">FALSE()</f>
        <v>0</v>
      </c>
      <c r="AM964" s="0" t="n">
        <f aca="false">TRUE()</f>
        <v>1</v>
      </c>
      <c r="AN964" s="0" t="n">
        <f aca="false">FALSE()</f>
        <v>0</v>
      </c>
      <c r="AO964" s="0" t="n">
        <f aca="false">FALSE()</f>
        <v>0</v>
      </c>
      <c r="AP964" s="0" t="n">
        <f aca="false">FALSE()</f>
        <v>0</v>
      </c>
      <c r="AQ964" s="380" t="n">
        <v>43627.6875</v>
      </c>
      <c r="AR964" s="380" t="n">
        <v>42573.125</v>
      </c>
      <c r="AS964" s="0" t="s">
        <v>10017</v>
      </c>
      <c r="AT964" s="0" t="s">
        <v>2170</v>
      </c>
      <c r="AU964" s="0" t="s">
        <v>2170</v>
      </c>
    </row>
    <row r="965" customFormat="false" ht="15" hidden="true" customHeight="false" outlineLevel="0" collapsed="false">
      <c r="A965" s="0" t="s">
        <v>10018</v>
      </c>
      <c r="B965" s="0" t="s">
        <v>10019</v>
      </c>
      <c r="C965" s="0" t="s">
        <v>10020</v>
      </c>
      <c r="D965" s="0" t="s">
        <v>2297</v>
      </c>
      <c r="E965" s="0" t="s">
        <v>10018</v>
      </c>
      <c r="F965" s="0" t="n">
        <v>1</v>
      </c>
      <c r="G965" s="0" t="s">
        <v>2298</v>
      </c>
      <c r="H965" s="0" t="s">
        <v>2170</v>
      </c>
      <c r="I965" s="0" t="s">
        <v>2170</v>
      </c>
      <c r="J965" s="0" t="s">
        <v>2170</v>
      </c>
      <c r="K965" s="0" t="s">
        <v>2170</v>
      </c>
      <c r="L965" s="0" t="s">
        <v>2170</v>
      </c>
      <c r="M965" s="0" t="s">
        <v>2170</v>
      </c>
      <c r="N965" s="0" t="n">
        <f aca="false">FALSE()</f>
        <v>0</v>
      </c>
      <c r="O965" s="0" t="s">
        <v>10020</v>
      </c>
      <c r="P965" s="0" t="s">
        <v>2300</v>
      </c>
      <c r="Q965" s="380" t="n">
        <v>25569.125</v>
      </c>
      <c r="R965" s="0" t="n">
        <v>81609483</v>
      </c>
      <c r="S965" s="0" t="s">
        <v>2301</v>
      </c>
      <c r="T965" s="0" t="s">
        <v>2302</v>
      </c>
      <c r="U965" s="0" t="s">
        <v>2115</v>
      </c>
      <c r="V965" s="0" t="n">
        <v>100000000</v>
      </c>
      <c r="W965" s="0" t="s">
        <v>10021</v>
      </c>
      <c r="X965" s="0" t="n">
        <v>4</v>
      </c>
      <c r="Y965" s="0" t="n">
        <f aca="false">FALSE()</f>
        <v>0</v>
      </c>
      <c r="Z965" s="0" t="n">
        <f aca="false">FALSE()</f>
        <v>0</v>
      </c>
      <c r="AA965" s="0" t="n">
        <f aca="false">FALSE()</f>
        <v>0</v>
      </c>
      <c r="AB965" s="0" t="n">
        <f aca="false">TRUE()</f>
        <v>1</v>
      </c>
      <c r="AC965" s="0" t="n">
        <v>1</v>
      </c>
      <c r="AD965" s="0" t="s">
        <v>2129</v>
      </c>
      <c r="AE965" s="0" t="n">
        <f aca="false">TRUE()</f>
        <v>1</v>
      </c>
      <c r="AF965" s="0" t="s">
        <v>10022</v>
      </c>
      <c r="AG965" s="0" t="n">
        <v>2</v>
      </c>
      <c r="AH965" s="0" t="s">
        <v>10023</v>
      </c>
      <c r="AI965" s="0" t="s">
        <v>10024</v>
      </c>
      <c r="AJ965" s="0" t="n">
        <v>0</v>
      </c>
      <c r="AK965" s="0" t="s">
        <v>2118</v>
      </c>
      <c r="AL965" s="0" t="n">
        <f aca="false">FALSE()</f>
        <v>0</v>
      </c>
      <c r="AM965" s="0" t="n">
        <f aca="false">TRUE()</f>
        <v>1</v>
      </c>
      <c r="AN965" s="0" t="n">
        <f aca="false">FALSE()</f>
        <v>0</v>
      </c>
      <c r="AO965" s="0" t="n">
        <f aca="false">FALSE()</f>
        <v>0</v>
      </c>
      <c r="AP965" s="0" t="n">
        <f aca="false">FALSE()</f>
        <v>0</v>
      </c>
      <c r="AQ965" s="380" t="n">
        <v>44117.6875</v>
      </c>
      <c r="AR965" s="380" t="n">
        <v>44117.4166666667</v>
      </c>
      <c r="AS965" s="0" t="s">
        <v>10025</v>
      </c>
      <c r="AT965" s="0" t="s">
        <v>2170</v>
      </c>
      <c r="AU965" s="0" t="s">
        <v>2170</v>
      </c>
    </row>
    <row r="966" customFormat="false" ht="15" hidden="true" customHeight="false" outlineLevel="0" collapsed="false">
      <c r="A966" s="0" t="s">
        <v>10026</v>
      </c>
      <c r="B966" s="0" t="s">
        <v>10027</v>
      </c>
      <c r="C966" s="0" t="s">
        <v>10028</v>
      </c>
      <c r="D966" s="0" t="s">
        <v>2297</v>
      </c>
      <c r="E966" s="0" t="s">
        <v>10026</v>
      </c>
      <c r="F966" s="0" t="n">
        <v>1</v>
      </c>
      <c r="G966" s="0" t="s">
        <v>2298</v>
      </c>
      <c r="H966" s="0" t="s">
        <v>2170</v>
      </c>
      <c r="I966" s="0" t="s">
        <v>2170</v>
      </c>
      <c r="J966" s="0" t="s">
        <v>2170</v>
      </c>
      <c r="K966" s="0" t="s">
        <v>2170</v>
      </c>
      <c r="L966" s="0" t="s">
        <v>2170</v>
      </c>
      <c r="M966" s="0" t="s">
        <v>2170</v>
      </c>
      <c r="N966" s="0" t="n">
        <f aca="false">FALSE()</f>
        <v>0</v>
      </c>
      <c r="O966" s="0" t="s">
        <v>10029</v>
      </c>
      <c r="P966" s="0" t="s">
        <v>2300</v>
      </c>
      <c r="Q966" s="380" t="n">
        <v>25569.125</v>
      </c>
      <c r="R966" s="0" t="n">
        <v>47225369</v>
      </c>
      <c r="S966" s="0" t="s">
        <v>2301</v>
      </c>
      <c r="T966" s="0" t="s">
        <v>2302</v>
      </c>
      <c r="U966" s="0" t="s">
        <v>2330</v>
      </c>
      <c r="V966" s="0" t="n">
        <v>80000000</v>
      </c>
      <c r="W966" s="0" t="s">
        <v>2366</v>
      </c>
      <c r="X966" s="0" t="n">
        <v>4</v>
      </c>
      <c r="Y966" s="0" t="n">
        <f aca="false">FALSE()</f>
        <v>0</v>
      </c>
      <c r="Z966" s="0" t="n">
        <f aca="false">FALSE()</f>
        <v>0</v>
      </c>
      <c r="AA966" s="0" t="n">
        <f aca="false">FALSE()</f>
        <v>0</v>
      </c>
      <c r="AB966" s="0" t="n">
        <f aca="false">FALSE()</f>
        <v>0</v>
      </c>
      <c r="AC966" s="0" t="n">
        <v>1</v>
      </c>
      <c r="AD966" s="0" t="s">
        <v>2129</v>
      </c>
      <c r="AE966" s="0" t="n">
        <f aca="false">TRUE()</f>
        <v>1</v>
      </c>
      <c r="AF966" s="0" t="s">
        <v>10030</v>
      </c>
      <c r="AG966" s="0" t="n">
        <v>2</v>
      </c>
      <c r="AH966" s="0" t="s">
        <v>10031</v>
      </c>
      <c r="AI966" s="0" t="s">
        <v>10032</v>
      </c>
      <c r="AJ966" s="0" t="n">
        <v>0</v>
      </c>
      <c r="AK966" s="0" t="s">
        <v>2118</v>
      </c>
      <c r="AL966" s="0" t="n">
        <f aca="false">FALSE()</f>
        <v>0</v>
      </c>
      <c r="AM966" s="0" t="n">
        <f aca="false">TRUE()</f>
        <v>1</v>
      </c>
      <c r="AN966" s="0" t="n">
        <f aca="false">FALSE()</f>
        <v>0</v>
      </c>
      <c r="AO966" s="0" t="n">
        <f aca="false">FALSE()</f>
        <v>0</v>
      </c>
      <c r="AP966" s="0" t="n">
        <f aca="false">FALSE()</f>
        <v>0</v>
      </c>
      <c r="AQ966" s="380" t="n">
        <v>43524.7291666667</v>
      </c>
      <c r="AR966" s="380" t="n">
        <v>32734.1666666667</v>
      </c>
      <c r="AS966" s="0" t="s">
        <v>10033</v>
      </c>
      <c r="AT966" s="0" t="s">
        <v>2170</v>
      </c>
      <c r="AU966" s="0" t="s">
        <v>2170</v>
      </c>
    </row>
    <row r="967" customFormat="false" ht="15" hidden="true" customHeight="false" outlineLevel="0" collapsed="false">
      <c r="A967" s="0" t="s">
        <v>10034</v>
      </c>
      <c r="B967" s="0" t="s">
        <v>10035</v>
      </c>
      <c r="C967" s="0" t="s">
        <v>58</v>
      </c>
      <c r="D967" s="0" t="s">
        <v>2297</v>
      </c>
      <c r="E967" s="0" t="s">
        <v>10034</v>
      </c>
      <c r="F967" s="0" t="n">
        <v>1</v>
      </c>
      <c r="G967" s="0" t="s">
        <v>2298</v>
      </c>
      <c r="H967" s="0" t="s">
        <v>2170</v>
      </c>
      <c r="I967" s="0" t="s">
        <v>2170</v>
      </c>
      <c r="J967" s="0" t="s">
        <v>2170</v>
      </c>
      <c r="K967" s="0" t="s">
        <v>2170</v>
      </c>
      <c r="L967" s="0" t="s">
        <v>2170</v>
      </c>
      <c r="M967" s="0" t="s">
        <v>2170</v>
      </c>
      <c r="N967" s="0" t="n">
        <f aca="false">FALSE()</f>
        <v>0</v>
      </c>
      <c r="O967" s="0" t="s">
        <v>10036</v>
      </c>
      <c r="P967" s="0" t="s">
        <v>2300</v>
      </c>
      <c r="Q967" s="380" t="n">
        <v>25569.125</v>
      </c>
      <c r="R967" s="0" t="n">
        <v>6163000000</v>
      </c>
      <c r="S967" s="0" t="s">
        <v>2301</v>
      </c>
      <c r="T967" s="0" t="s">
        <v>2302</v>
      </c>
      <c r="U967" s="0" t="s">
        <v>2684</v>
      </c>
      <c r="V967" s="0" t="n">
        <v>60000000000</v>
      </c>
      <c r="W967" s="0" t="s">
        <v>2312</v>
      </c>
      <c r="X967" s="0" t="n">
        <v>4</v>
      </c>
      <c r="Y967" s="0" t="n">
        <f aca="false">FALSE()</f>
        <v>0</v>
      </c>
      <c r="Z967" s="0" t="n">
        <f aca="false">FALSE()</f>
        <v>0</v>
      </c>
      <c r="AA967" s="0" t="n">
        <f aca="false">FALSE()</f>
        <v>0</v>
      </c>
      <c r="AB967" s="0" t="n">
        <f aca="false">FALSE()</f>
        <v>0</v>
      </c>
      <c r="AC967" s="0" t="n">
        <v>1</v>
      </c>
      <c r="AD967" s="0" t="s">
        <v>2129</v>
      </c>
      <c r="AE967" s="0" t="n">
        <f aca="false">TRUE()</f>
        <v>1</v>
      </c>
      <c r="AF967" s="0" t="s">
        <v>10037</v>
      </c>
      <c r="AG967" s="0" t="n">
        <v>2</v>
      </c>
      <c r="AH967" s="0" t="s">
        <v>10038</v>
      </c>
      <c r="AI967" s="0" t="s">
        <v>10039</v>
      </c>
      <c r="AJ967" s="0" t="n">
        <v>0</v>
      </c>
      <c r="AK967" s="0" t="s">
        <v>2118</v>
      </c>
      <c r="AL967" s="0" t="n">
        <f aca="false">FALSE()</f>
        <v>0</v>
      </c>
      <c r="AM967" s="0" t="n">
        <f aca="false">TRUE()</f>
        <v>1</v>
      </c>
      <c r="AN967" s="0" t="n">
        <f aca="false">FALSE()</f>
        <v>0</v>
      </c>
      <c r="AO967" s="0" t="n">
        <f aca="false">FALSE()</f>
        <v>0</v>
      </c>
      <c r="AP967" s="0" t="n">
        <f aca="false">TRUE()</f>
        <v>1</v>
      </c>
      <c r="AQ967" s="380" t="n">
        <v>43123.41875</v>
      </c>
      <c r="AR967" s="380" t="n">
        <v>41725.1666666667</v>
      </c>
      <c r="AS967" s="0" t="s">
        <v>10040</v>
      </c>
      <c r="AT967" s="0" t="s">
        <v>2170</v>
      </c>
      <c r="AU967" s="0" t="s">
        <v>2170</v>
      </c>
    </row>
    <row r="968" customFormat="false" ht="15" hidden="true" customHeight="false" outlineLevel="0" collapsed="false">
      <c r="A968" s="0" t="s">
        <v>10041</v>
      </c>
      <c r="B968" s="0" t="s">
        <v>10042</v>
      </c>
      <c r="C968" s="0" t="s">
        <v>10043</v>
      </c>
      <c r="D968" s="0" t="s">
        <v>2297</v>
      </c>
      <c r="E968" s="0" t="s">
        <v>10041</v>
      </c>
      <c r="F968" s="0" t="n">
        <v>1</v>
      </c>
      <c r="G968" s="0" t="s">
        <v>2298</v>
      </c>
      <c r="H968" s="0" t="s">
        <v>2170</v>
      </c>
      <c r="I968" s="0" t="s">
        <v>2170</v>
      </c>
      <c r="J968" s="0" t="s">
        <v>2170</v>
      </c>
      <c r="K968" s="0" t="s">
        <v>2170</v>
      </c>
      <c r="L968" s="0" t="s">
        <v>2170</v>
      </c>
      <c r="M968" s="0" t="s">
        <v>2170</v>
      </c>
      <c r="N968" s="0" t="n">
        <f aca="false">FALSE()</f>
        <v>0</v>
      </c>
      <c r="O968" s="0" t="s">
        <v>10044</v>
      </c>
      <c r="P968" s="0" t="s">
        <v>2300</v>
      </c>
      <c r="Q968" s="380" t="n">
        <v>25569.125</v>
      </c>
      <c r="R968" s="0" t="n">
        <v>211199776</v>
      </c>
      <c r="S968" s="0" t="s">
        <v>2301</v>
      </c>
      <c r="T968" s="0" t="s">
        <v>2302</v>
      </c>
      <c r="U968" s="0" t="s">
        <v>2574</v>
      </c>
      <c r="V968" s="0" t="n">
        <v>500000000</v>
      </c>
      <c r="W968" s="0" t="s">
        <v>2366</v>
      </c>
      <c r="X968" s="0" t="n">
        <v>4</v>
      </c>
      <c r="Y968" s="0" t="n">
        <f aca="false">FALSE()</f>
        <v>0</v>
      </c>
      <c r="Z968" s="0" t="n">
        <f aca="false">FALSE()</f>
        <v>0</v>
      </c>
      <c r="AA968" s="0" t="n">
        <f aca="false">FALSE()</f>
        <v>0</v>
      </c>
      <c r="AB968" s="0" t="n">
        <f aca="false">FALSE()</f>
        <v>0</v>
      </c>
      <c r="AC968" s="0" t="n">
        <v>1</v>
      </c>
      <c r="AD968" s="0" t="s">
        <v>2129</v>
      </c>
      <c r="AE968" s="0" t="n">
        <f aca="false">TRUE()</f>
        <v>1</v>
      </c>
      <c r="AF968" s="0" t="s">
        <v>10045</v>
      </c>
      <c r="AG968" s="0" t="n">
        <v>2</v>
      </c>
      <c r="AH968" s="0" t="s">
        <v>10046</v>
      </c>
      <c r="AI968" s="0" t="s">
        <v>10047</v>
      </c>
      <c r="AJ968" s="0" t="n">
        <v>0</v>
      </c>
      <c r="AK968" s="0" t="s">
        <v>2118</v>
      </c>
      <c r="AL968" s="0" t="n">
        <f aca="false">FALSE()</f>
        <v>0</v>
      </c>
      <c r="AM968" s="0" t="n">
        <f aca="false">TRUE()</f>
        <v>1</v>
      </c>
      <c r="AN968" s="0" t="n">
        <f aca="false">FALSE()</f>
        <v>0</v>
      </c>
      <c r="AO968" s="0" t="n">
        <f aca="false">FALSE()</f>
        <v>0</v>
      </c>
      <c r="AP968" s="0" t="n">
        <f aca="false">FALSE()</f>
        <v>0</v>
      </c>
      <c r="AQ968" s="380" t="n">
        <v>44169.7125</v>
      </c>
      <c r="AR968" s="380" t="n">
        <v>44169.4166666667</v>
      </c>
      <c r="AS968" s="0" t="s">
        <v>10048</v>
      </c>
      <c r="AT968" s="0" t="s">
        <v>2170</v>
      </c>
      <c r="AU968" s="0" t="s">
        <v>2170</v>
      </c>
    </row>
    <row r="969" customFormat="false" ht="15" hidden="true" customHeight="false" outlineLevel="0" collapsed="false">
      <c r="A969" s="0" t="s">
        <v>10049</v>
      </c>
      <c r="B969" s="0" t="s">
        <v>10050</v>
      </c>
      <c r="C969" s="0" t="s">
        <v>10051</v>
      </c>
      <c r="D969" s="0" t="s">
        <v>2297</v>
      </c>
      <c r="E969" s="0" t="s">
        <v>10049</v>
      </c>
      <c r="F969" s="0" t="n">
        <v>1</v>
      </c>
      <c r="G969" s="0" t="s">
        <v>2298</v>
      </c>
      <c r="H969" s="0" t="s">
        <v>2170</v>
      </c>
      <c r="I969" s="0" t="s">
        <v>2170</v>
      </c>
      <c r="J969" s="0" t="s">
        <v>2170</v>
      </c>
      <c r="K969" s="0" t="s">
        <v>2170</v>
      </c>
      <c r="L969" s="0" t="s">
        <v>2170</v>
      </c>
      <c r="M969" s="0" t="s">
        <v>2170</v>
      </c>
      <c r="N969" s="0" t="n">
        <f aca="false">FALSE()</f>
        <v>0</v>
      </c>
      <c r="O969" s="0" t="s">
        <v>10052</v>
      </c>
      <c r="P969" s="0" t="s">
        <v>2300</v>
      </c>
      <c r="Q969" s="380" t="n">
        <v>25569.125</v>
      </c>
      <c r="R969" s="0" t="n">
        <v>47504019</v>
      </c>
      <c r="S969" s="0" t="s">
        <v>2301</v>
      </c>
      <c r="T969" s="0" t="s">
        <v>2302</v>
      </c>
      <c r="U969" s="0" t="s">
        <v>2330</v>
      </c>
      <c r="V969" s="0" t="n">
        <v>300000000</v>
      </c>
      <c r="W969" s="0" t="s">
        <v>2321</v>
      </c>
      <c r="X969" s="0" t="n">
        <v>4</v>
      </c>
      <c r="Y969" s="0" t="n">
        <f aca="false">FALSE()</f>
        <v>0</v>
      </c>
      <c r="Z969" s="0" t="n">
        <f aca="false">FALSE()</f>
        <v>0</v>
      </c>
      <c r="AA969" s="0" t="n">
        <f aca="false">FALSE()</f>
        <v>0</v>
      </c>
      <c r="AB969" s="0" t="n">
        <f aca="false">FALSE()</f>
        <v>0</v>
      </c>
      <c r="AC969" s="0" t="n">
        <v>1</v>
      </c>
      <c r="AD969" s="0" t="s">
        <v>2129</v>
      </c>
      <c r="AE969" s="0" t="n">
        <f aca="false">TRUE()</f>
        <v>1</v>
      </c>
      <c r="AF969" s="0" t="s">
        <v>10053</v>
      </c>
      <c r="AG969" s="0" t="n">
        <v>2</v>
      </c>
      <c r="AH969" s="0" t="s">
        <v>10054</v>
      </c>
      <c r="AI969" s="0" t="s">
        <v>10055</v>
      </c>
      <c r="AJ969" s="0" t="n">
        <v>0</v>
      </c>
      <c r="AK969" s="0" t="s">
        <v>2118</v>
      </c>
      <c r="AL969" s="0" t="n">
        <f aca="false">FALSE()</f>
        <v>0</v>
      </c>
      <c r="AM969" s="0" t="n">
        <f aca="false">TRUE()</f>
        <v>1</v>
      </c>
      <c r="AN969" s="0" t="n">
        <f aca="false">FALSE()</f>
        <v>0</v>
      </c>
      <c r="AO969" s="0" t="n">
        <f aca="false">FALSE()</f>
        <v>0</v>
      </c>
      <c r="AP969" s="0" t="n">
        <f aca="false">TRUE()</f>
        <v>1</v>
      </c>
      <c r="AQ969" s="380" t="n">
        <v>44837.6520833333</v>
      </c>
      <c r="AR969" s="380" t="n">
        <v>44837.4166666667</v>
      </c>
      <c r="AS969" s="0" t="s">
        <v>10056</v>
      </c>
      <c r="AT969" s="0" t="s">
        <v>2170</v>
      </c>
      <c r="AU969" s="0" t="s">
        <v>2170</v>
      </c>
    </row>
    <row r="970" customFormat="false" ht="15" hidden="true" customHeight="false" outlineLevel="0" collapsed="false">
      <c r="A970" s="0" t="s">
        <v>10057</v>
      </c>
      <c r="B970" s="0" t="s">
        <v>10058</v>
      </c>
      <c r="C970" s="0" t="s">
        <v>10059</v>
      </c>
      <c r="D970" s="0" t="s">
        <v>2297</v>
      </c>
      <c r="E970" s="0" t="s">
        <v>10057</v>
      </c>
      <c r="F970" s="0" t="n">
        <v>1</v>
      </c>
      <c r="G970" s="0" t="s">
        <v>2298</v>
      </c>
      <c r="H970" s="0" t="s">
        <v>2170</v>
      </c>
      <c r="I970" s="0" t="s">
        <v>2170</v>
      </c>
      <c r="J970" s="0" t="s">
        <v>2170</v>
      </c>
      <c r="K970" s="0" t="s">
        <v>2170</v>
      </c>
      <c r="L970" s="0" t="s">
        <v>2170</v>
      </c>
      <c r="M970" s="0" t="s">
        <v>2170</v>
      </c>
      <c r="N970" s="0" t="n">
        <f aca="false">FALSE()</f>
        <v>0</v>
      </c>
      <c r="O970" s="0" t="s">
        <v>10060</v>
      </c>
      <c r="P970" s="0" t="s">
        <v>2300</v>
      </c>
      <c r="Q970" s="380" t="n">
        <v>30834.1666666667</v>
      </c>
      <c r="R970" s="0" t="n">
        <v>206750000</v>
      </c>
      <c r="S970" s="0" t="s">
        <v>2301</v>
      </c>
      <c r="T970" s="0" t="s">
        <v>2302</v>
      </c>
      <c r="U970" s="0" t="s">
        <v>610</v>
      </c>
      <c r="V970" s="0" t="n">
        <v>0</v>
      </c>
      <c r="W970" s="0" t="s">
        <v>2356</v>
      </c>
      <c r="X970" s="0" t="n">
        <v>4</v>
      </c>
      <c r="Y970" s="0" t="n">
        <f aca="false">FALSE()</f>
        <v>0</v>
      </c>
      <c r="Z970" s="0" t="n">
        <f aca="false">FALSE()</f>
        <v>0</v>
      </c>
      <c r="AA970" s="0" t="n">
        <f aca="false">FALSE()</f>
        <v>0</v>
      </c>
      <c r="AB970" s="0" t="n">
        <f aca="false">TRUE()</f>
        <v>1</v>
      </c>
      <c r="AC970" s="0" t="n">
        <v>1</v>
      </c>
      <c r="AD970" s="0" t="s">
        <v>2129</v>
      </c>
      <c r="AE970" s="0" t="n">
        <f aca="false">TRUE()</f>
        <v>1</v>
      </c>
      <c r="AF970" s="0" t="s">
        <v>10061</v>
      </c>
      <c r="AG970" s="0" t="n">
        <v>2</v>
      </c>
      <c r="AH970" s="0" t="s">
        <v>10062</v>
      </c>
      <c r="AI970" s="0" t="s">
        <v>10063</v>
      </c>
      <c r="AJ970" s="0" t="n">
        <v>0</v>
      </c>
      <c r="AK970" s="0" t="s">
        <v>2118</v>
      </c>
      <c r="AL970" s="0" t="n">
        <f aca="false">FALSE()</f>
        <v>0</v>
      </c>
      <c r="AM970" s="0" t="n">
        <f aca="false">TRUE()</f>
        <v>1</v>
      </c>
      <c r="AN970" s="0" t="n">
        <f aca="false">FALSE()</f>
        <v>0</v>
      </c>
      <c r="AO970" s="0" t="n">
        <f aca="false">FALSE()</f>
        <v>0</v>
      </c>
      <c r="AP970" s="0" t="n">
        <f aca="false">FALSE()</f>
        <v>0</v>
      </c>
      <c r="AQ970" s="380" t="n">
        <v>43123.7291666667</v>
      </c>
      <c r="AR970" s="380" t="n">
        <v>32398.1666666667</v>
      </c>
      <c r="AS970" s="0" t="s">
        <v>10064</v>
      </c>
      <c r="AT970" s="0" t="s">
        <v>2170</v>
      </c>
      <c r="AU970" s="0" t="s">
        <v>2170</v>
      </c>
    </row>
    <row r="971" customFormat="false" ht="15" hidden="true" customHeight="false" outlineLevel="0" collapsed="false">
      <c r="A971" s="0" t="s">
        <v>10065</v>
      </c>
      <c r="B971" s="0" t="s">
        <v>10066</v>
      </c>
      <c r="C971" s="0" t="s">
        <v>10067</v>
      </c>
      <c r="D971" s="0" t="s">
        <v>2297</v>
      </c>
      <c r="E971" s="0" t="s">
        <v>10065</v>
      </c>
      <c r="F971" s="0" t="n">
        <v>1</v>
      </c>
      <c r="G971" s="0" t="s">
        <v>2298</v>
      </c>
      <c r="H971" s="0" t="s">
        <v>2170</v>
      </c>
      <c r="I971" s="0" t="s">
        <v>2170</v>
      </c>
      <c r="J971" s="0" t="s">
        <v>2170</v>
      </c>
      <c r="K971" s="0" t="s">
        <v>2170</v>
      </c>
      <c r="L971" s="0" t="s">
        <v>2170</v>
      </c>
      <c r="M971" s="0" t="s">
        <v>2170</v>
      </c>
      <c r="N971" s="0" t="n">
        <f aca="false">FALSE()</f>
        <v>0</v>
      </c>
      <c r="O971" s="0" t="s">
        <v>10068</v>
      </c>
      <c r="P971" s="0" t="s">
        <v>2300</v>
      </c>
      <c r="Q971" s="380" t="n">
        <v>40933.1666666667</v>
      </c>
      <c r="R971" s="0" t="n">
        <v>80608319</v>
      </c>
      <c r="S971" s="0" t="s">
        <v>2301</v>
      </c>
      <c r="T971" s="0" t="s">
        <v>2302</v>
      </c>
      <c r="U971" s="0" t="s">
        <v>2116</v>
      </c>
      <c r="V971" s="0" t="n">
        <v>500000000</v>
      </c>
      <c r="W971" s="0" t="s">
        <v>2321</v>
      </c>
      <c r="X971" s="0" t="n">
        <v>4</v>
      </c>
      <c r="Y971" s="0" t="n">
        <f aca="false">FALSE()</f>
        <v>0</v>
      </c>
      <c r="Z971" s="0" t="n">
        <f aca="false">FALSE()</f>
        <v>0</v>
      </c>
      <c r="AA971" s="0" t="n">
        <f aca="false">FALSE()</f>
        <v>0</v>
      </c>
      <c r="AB971" s="0" t="n">
        <f aca="false">FALSE()</f>
        <v>0</v>
      </c>
      <c r="AC971" s="0" t="n">
        <v>1</v>
      </c>
      <c r="AD971" s="0" t="s">
        <v>2129</v>
      </c>
      <c r="AE971" s="0" t="n">
        <f aca="false">TRUE()</f>
        <v>1</v>
      </c>
      <c r="AF971" s="0" t="s">
        <v>10069</v>
      </c>
      <c r="AG971" s="0" t="n">
        <v>2</v>
      </c>
      <c r="AH971" s="0" t="s">
        <v>10070</v>
      </c>
      <c r="AI971" s="0" t="s">
        <v>10071</v>
      </c>
      <c r="AJ971" s="0" t="n">
        <v>0</v>
      </c>
      <c r="AK971" s="0" t="s">
        <v>2118</v>
      </c>
      <c r="AL971" s="0" t="n">
        <f aca="false">FALSE()</f>
        <v>0</v>
      </c>
      <c r="AM971" s="0" t="n">
        <f aca="false">TRUE()</f>
        <v>1</v>
      </c>
      <c r="AN971" s="0" t="n">
        <f aca="false">FALSE()</f>
        <v>0</v>
      </c>
      <c r="AO971" s="0" t="n">
        <f aca="false">FALSE()</f>
        <v>0</v>
      </c>
      <c r="AP971" s="0" t="n">
        <f aca="false">FALSE()</f>
        <v>0</v>
      </c>
      <c r="AQ971" s="380" t="n">
        <v>43496.7298611111</v>
      </c>
      <c r="AR971" s="380" t="n">
        <v>40933.1666666667</v>
      </c>
      <c r="AS971" s="0" t="s">
        <v>10072</v>
      </c>
      <c r="AT971" s="0" t="s">
        <v>2170</v>
      </c>
      <c r="AU971" s="0" t="s">
        <v>2170</v>
      </c>
    </row>
    <row r="972" customFormat="false" ht="15" hidden="true" customHeight="false" outlineLevel="0" collapsed="false">
      <c r="A972" s="0" t="s">
        <v>10073</v>
      </c>
      <c r="B972" s="0" t="s">
        <v>10074</v>
      </c>
      <c r="C972" s="0" t="s">
        <v>10075</v>
      </c>
      <c r="D972" s="0" t="s">
        <v>2297</v>
      </c>
      <c r="E972" s="0" t="s">
        <v>10073</v>
      </c>
      <c r="F972" s="0" t="n">
        <v>1</v>
      </c>
      <c r="G972" s="0" t="s">
        <v>2298</v>
      </c>
      <c r="H972" s="0" t="s">
        <v>2170</v>
      </c>
      <c r="I972" s="0" t="s">
        <v>2170</v>
      </c>
      <c r="J972" s="0" t="s">
        <v>2170</v>
      </c>
      <c r="K972" s="0" t="s">
        <v>2170</v>
      </c>
      <c r="L972" s="0" t="s">
        <v>2170</v>
      </c>
      <c r="M972" s="0" t="s">
        <v>2170</v>
      </c>
      <c r="N972" s="0" t="n">
        <f aca="false">FALSE()</f>
        <v>0</v>
      </c>
      <c r="O972" s="0" t="s">
        <v>10076</v>
      </c>
      <c r="P972" s="0" t="s">
        <v>2300</v>
      </c>
      <c r="Q972" s="380" t="n">
        <v>25569.125</v>
      </c>
      <c r="R972" s="0" t="n">
        <v>60094394</v>
      </c>
      <c r="S972" s="0" t="s">
        <v>2301</v>
      </c>
      <c r="T972" s="0" t="s">
        <v>2302</v>
      </c>
      <c r="U972" s="0" t="s">
        <v>2116</v>
      </c>
      <c r="V972" s="0" t="n">
        <v>100000000</v>
      </c>
      <c r="W972" s="0" t="s">
        <v>2366</v>
      </c>
      <c r="X972" s="0" t="n">
        <v>4</v>
      </c>
      <c r="Y972" s="0" t="n">
        <f aca="false">FALSE()</f>
        <v>0</v>
      </c>
      <c r="Z972" s="0" t="n">
        <f aca="false">FALSE()</f>
        <v>0</v>
      </c>
      <c r="AA972" s="0" t="n">
        <f aca="false">FALSE()</f>
        <v>0</v>
      </c>
      <c r="AB972" s="0" t="n">
        <f aca="false">FALSE()</f>
        <v>0</v>
      </c>
      <c r="AC972" s="0" t="n">
        <v>1</v>
      </c>
      <c r="AD972" s="0" t="s">
        <v>2129</v>
      </c>
      <c r="AE972" s="0" t="n">
        <f aca="false">TRUE()</f>
        <v>1</v>
      </c>
      <c r="AF972" s="0" t="s">
        <v>10077</v>
      </c>
      <c r="AG972" s="0" t="n">
        <v>2</v>
      </c>
      <c r="AH972" s="0" t="s">
        <v>10078</v>
      </c>
      <c r="AI972" s="0" t="s">
        <v>10079</v>
      </c>
      <c r="AJ972" s="0" t="n">
        <v>0</v>
      </c>
      <c r="AK972" s="0" t="s">
        <v>2118</v>
      </c>
      <c r="AL972" s="0" t="n">
        <f aca="false">FALSE()</f>
        <v>0</v>
      </c>
      <c r="AM972" s="0" t="n">
        <f aca="false">TRUE()</f>
        <v>1</v>
      </c>
      <c r="AN972" s="0" t="n">
        <f aca="false">FALSE()</f>
        <v>0</v>
      </c>
      <c r="AO972" s="0" t="n">
        <f aca="false">FALSE()</f>
        <v>0</v>
      </c>
      <c r="AP972" s="0" t="n">
        <f aca="false">TRUE()</f>
        <v>1</v>
      </c>
      <c r="AQ972" s="380" t="n">
        <v>43496.7305555556</v>
      </c>
      <c r="AR972" s="380" t="n">
        <v>41744.1666666667</v>
      </c>
      <c r="AS972" s="0" t="s">
        <v>10080</v>
      </c>
      <c r="AT972" s="0" t="s">
        <v>2170</v>
      </c>
      <c r="AU972" s="0" t="s">
        <v>2170</v>
      </c>
    </row>
    <row r="973" customFormat="false" ht="15" hidden="true" customHeight="false" outlineLevel="0" collapsed="false">
      <c r="A973" s="0" t="s">
        <v>10081</v>
      </c>
      <c r="B973" s="0" t="s">
        <v>10082</v>
      </c>
      <c r="C973" s="0" t="s">
        <v>10083</v>
      </c>
      <c r="D973" s="0" t="s">
        <v>2297</v>
      </c>
      <c r="E973" s="0" t="s">
        <v>10081</v>
      </c>
      <c r="F973" s="0" t="n">
        <v>1</v>
      </c>
      <c r="G973" s="0" t="s">
        <v>2298</v>
      </c>
      <c r="H973" s="0" t="s">
        <v>2170</v>
      </c>
      <c r="I973" s="0" t="s">
        <v>2170</v>
      </c>
      <c r="J973" s="0" t="s">
        <v>2170</v>
      </c>
      <c r="K973" s="0" t="s">
        <v>2170</v>
      </c>
      <c r="L973" s="0" t="s">
        <v>2170</v>
      </c>
      <c r="M973" s="0" t="s">
        <v>2170</v>
      </c>
      <c r="N973" s="0" t="n">
        <f aca="false">FALSE()</f>
        <v>0</v>
      </c>
      <c r="O973" s="0" t="s">
        <v>10084</v>
      </c>
      <c r="P973" s="0" t="s">
        <v>2300</v>
      </c>
      <c r="Q973" s="380" t="n">
        <v>25569.125</v>
      </c>
      <c r="R973" s="0" t="n">
        <v>96031223</v>
      </c>
      <c r="S973" s="0" t="s">
        <v>2301</v>
      </c>
      <c r="T973" s="0" t="s">
        <v>2302</v>
      </c>
      <c r="U973" s="0" t="s">
        <v>2330</v>
      </c>
      <c r="V973" s="0" t="n">
        <v>400000000</v>
      </c>
      <c r="W973" s="0" t="s">
        <v>2366</v>
      </c>
      <c r="X973" s="0" t="n">
        <v>4</v>
      </c>
      <c r="Y973" s="0" t="n">
        <f aca="false">FALSE()</f>
        <v>0</v>
      </c>
      <c r="Z973" s="0" t="n">
        <f aca="false">FALSE()</f>
        <v>0</v>
      </c>
      <c r="AA973" s="0" t="n">
        <f aca="false">FALSE()</f>
        <v>0</v>
      </c>
      <c r="AB973" s="0" t="n">
        <f aca="false">FALSE()</f>
        <v>0</v>
      </c>
      <c r="AC973" s="0" t="n">
        <v>1</v>
      </c>
      <c r="AD973" s="0" t="s">
        <v>2129</v>
      </c>
      <c r="AE973" s="0" t="n">
        <f aca="false">TRUE()</f>
        <v>1</v>
      </c>
      <c r="AF973" s="0" t="s">
        <v>10085</v>
      </c>
      <c r="AG973" s="0" t="n">
        <v>2</v>
      </c>
      <c r="AH973" s="0" t="s">
        <v>10086</v>
      </c>
      <c r="AI973" s="0" t="s">
        <v>10087</v>
      </c>
      <c r="AJ973" s="0" t="n">
        <v>0</v>
      </c>
      <c r="AK973" s="0" t="s">
        <v>2118</v>
      </c>
      <c r="AL973" s="0" t="n">
        <f aca="false">FALSE()</f>
        <v>0</v>
      </c>
      <c r="AM973" s="0" t="n">
        <f aca="false">TRUE()</f>
        <v>1</v>
      </c>
      <c r="AN973" s="0" t="n">
        <f aca="false">FALSE()</f>
        <v>0</v>
      </c>
      <c r="AO973" s="0" t="n">
        <f aca="false">FALSE()</f>
        <v>0</v>
      </c>
      <c r="AP973" s="0" t="n">
        <f aca="false">FALSE()</f>
        <v>0</v>
      </c>
      <c r="AQ973" s="380" t="n">
        <v>43769.6861111111</v>
      </c>
      <c r="AR973" s="380" t="n">
        <v>43769.4166666667</v>
      </c>
      <c r="AS973" s="0" t="s">
        <v>10088</v>
      </c>
      <c r="AT973" s="0" t="s">
        <v>2170</v>
      </c>
      <c r="AU973" s="0" t="s">
        <v>2170</v>
      </c>
    </row>
    <row r="974" customFormat="false" ht="15" hidden="true" customHeight="false" outlineLevel="0" collapsed="false">
      <c r="A974" s="0" t="s">
        <v>10089</v>
      </c>
      <c r="B974" s="0" t="s">
        <v>10090</v>
      </c>
      <c r="C974" s="0" t="s">
        <v>10091</v>
      </c>
      <c r="D974" s="0" t="s">
        <v>2297</v>
      </c>
      <c r="E974" s="0" t="s">
        <v>10089</v>
      </c>
      <c r="F974" s="0" t="n">
        <v>1</v>
      </c>
      <c r="G974" s="0" t="s">
        <v>2298</v>
      </c>
      <c r="H974" s="0" t="s">
        <v>2170</v>
      </c>
      <c r="I974" s="0" t="s">
        <v>2170</v>
      </c>
      <c r="J974" s="0" t="s">
        <v>2170</v>
      </c>
      <c r="K974" s="0" t="s">
        <v>2170</v>
      </c>
      <c r="L974" s="0" t="s">
        <v>2170</v>
      </c>
      <c r="M974" s="0" t="s">
        <v>2170</v>
      </c>
      <c r="N974" s="0" t="n">
        <f aca="false">FALSE()</f>
        <v>0</v>
      </c>
      <c r="O974" s="0" t="s">
        <v>10092</v>
      </c>
      <c r="P974" s="0" t="s">
        <v>2300</v>
      </c>
      <c r="Q974" s="380" t="n">
        <v>35748.125</v>
      </c>
      <c r="R974" s="0" t="n">
        <v>22985655</v>
      </c>
      <c r="S974" s="0" t="s">
        <v>2301</v>
      </c>
      <c r="T974" s="0" t="s">
        <v>2302</v>
      </c>
      <c r="U974" s="0" t="s">
        <v>2330</v>
      </c>
      <c r="V974" s="0" t="n">
        <v>125000000</v>
      </c>
      <c r="W974" s="0" t="s">
        <v>2366</v>
      </c>
      <c r="X974" s="0" t="n">
        <v>4</v>
      </c>
      <c r="Y974" s="0" t="n">
        <f aca="false">FALSE()</f>
        <v>0</v>
      </c>
      <c r="Z974" s="0" t="n">
        <f aca="false">FALSE()</f>
        <v>0</v>
      </c>
      <c r="AA974" s="0" t="n">
        <f aca="false">FALSE()</f>
        <v>0</v>
      </c>
      <c r="AB974" s="0" t="n">
        <f aca="false">FALSE()</f>
        <v>0</v>
      </c>
      <c r="AC974" s="0" t="n">
        <v>1</v>
      </c>
      <c r="AD974" s="0" t="s">
        <v>2129</v>
      </c>
      <c r="AE974" s="0" t="n">
        <f aca="false">TRUE()</f>
        <v>1</v>
      </c>
      <c r="AF974" s="0" t="s">
        <v>10093</v>
      </c>
      <c r="AG974" s="0" t="n">
        <v>2</v>
      </c>
      <c r="AH974" s="0" t="s">
        <v>10094</v>
      </c>
      <c r="AI974" s="0" t="s">
        <v>10095</v>
      </c>
      <c r="AJ974" s="0" t="n">
        <v>0</v>
      </c>
      <c r="AK974" s="0" t="s">
        <v>2118</v>
      </c>
      <c r="AL974" s="0" t="n">
        <f aca="false">FALSE()</f>
        <v>0</v>
      </c>
      <c r="AM974" s="0" t="n">
        <f aca="false">TRUE()</f>
        <v>1</v>
      </c>
      <c r="AN974" s="0" t="n">
        <f aca="false">FALSE()</f>
        <v>0</v>
      </c>
      <c r="AO974" s="0" t="n">
        <f aca="false">FALSE()</f>
        <v>0</v>
      </c>
      <c r="AP974" s="0" t="n">
        <f aca="false">FALSE()</f>
        <v>0</v>
      </c>
      <c r="AQ974" s="380" t="n">
        <v>43123.7291666667</v>
      </c>
      <c r="AR974" s="380" t="n">
        <v>35748.125</v>
      </c>
      <c r="AS974" s="0" t="s">
        <v>10096</v>
      </c>
      <c r="AT974" s="0" t="s">
        <v>2170</v>
      </c>
      <c r="AU974" s="0" t="s">
        <v>2170</v>
      </c>
    </row>
    <row r="975" customFormat="false" ht="15" hidden="true" customHeight="false" outlineLevel="0" collapsed="false">
      <c r="A975" s="0" t="s">
        <v>10097</v>
      </c>
      <c r="B975" s="0" t="s">
        <v>10098</v>
      </c>
      <c r="C975" s="0" t="s">
        <v>10099</v>
      </c>
      <c r="D975" s="0" t="s">
        <v>2297</v>
      </c>
      <c r="E975" s="0" t="s">
        <v>10097</v>
      </c>
      <c r="F975" s="0" t="n">
        <v>1</v>
      </c>
      <c r="G975" s="0" t="s">
        <v>2298</v>
      </c>
      <c r="H975" s="0" t="s">
        <v>2170</v>
      </c>
      <c r="I975" s="0" t="s">
        <v>2170</v>
      </c>
      <c r="J975" s="0" t="s">
        <v>2170</v>
      </c>
      <c r="K975" s="0" t="s">
        <v>2170</v>
      </c>
      <c r="L975" s="0" t="s">
        <v>2170</v>
      </c>
      <c r="M975" s="0" t="s">
        <v>2170</v>
      </c>
      <c r="N975" s="0" t="n">
        <f aca="false">FALSE()</f>
        <v>0</v>
      </c>
      <c r="O975" s="0" t="s">
        <v>10100</v>
      </c>
      <c r="P975" s="0" t="s">
        <v>2300</v>
      </c>
      <c r="Q975" s="380" t="n">
        <v>25569.125</v>
      </c>
      <c r="R975" s="0" t="n">
        <v>56200736</v>
      </c>
      <c r="S975" s="0" t="s">
        <v>2301</v>
      </c>
      <c r="T975" s="0" t="s">
        <v>2302</v>
      </c>
      <c r="U975" s="0" t="s">
        <v>2365</v>
      </c>
      <c r="V975" s="0" t="n">
        <v>0</v>
      </c>
      <c r="W975" s="0" t="s">
        <v>2366</v>
      </c>
      <c r="X975" s="0" t="n">
        <v>4</v>
      </c>
      <c r="Y975" s="0" t="n">
        <f aca="false">FALSE()</f>
        <v>0</v>
      </c>
      <c r="Z975" s="0" t="n">
        <f aca="false">FALSE()</f>
        <v>0</v>
      </c>
      <c r="AA975" s="0" t="n">
        <f aca="false">FALSE()</f>
        <v>0</v>
      </c>
      <c r="AB975" s="0" t="n">
        <f aca="false">FALSE()</f>
        <v>0</v>
      </c>
      <c r="AC975" s="0" t="n">
        <v>1</v>
      </c>
      <c r="AD975" s="0" t="s">
        <v>2129</v>
      </c>
      <c r="AE975" s="0" t="n">
        <f aca="false">TRUE()</f>
        <v>1</v>
      </c>
      <c r="AF975" s="0" t="s">
        <v>10101</v>
      </c>
      <c r="AG975" s="0" t="n">
        <v>2</v>
      </c>
      <c r="AH975" s="0" t="s">
        <v>10102</v>
      </c>
      <c r="AI975" s="0" t="s">
        <v>10103</v>
      </c>
      <c r="AJ975" s="0" t="n">
        <v>0</v>
      </c>
      <c r="AK975" s="0" t="s">
        <v>2118</v>
      </c>
      <c r="AL975" s="0" t="n">
        <f aca="false">FALSE()</f>
        <v>0</v>
      </c>
      <c r="AM975" s="0" t="n">
        <f aca="false">TRUE()</f>
        <v>1</v>
      </c>
      <c r="AN975" s="0" t="n">
        <f aca="false">FALSE()</f>
        <v>0</v>
      </c>
      <c r="AO975" s="0" t="n">
        <f aca="false">FALSE()</f>
        <v>0</v>
      </c>
      <c r="AP975" s="0" t="n">
        <f aca="false">FALSE()</f>
        <v>0</v>
      </c>
      <c r="AQ975" s="380" t="n">
        <v>43769.6895833333</v>
      </c>
      <c r="AR975" s="380" t="n">
        <v>43769.4166666667</v>
      </c>
      <c r="AS975" s="0" t="s">
        <v>10104</v>
      </c>
      <c r="AT975" s="0" t="s">
        <v>2170</v>
      </c>
      <c r="AU975" s="0" t="s">
        <v>2170</v>
      </c>
    </row>
    <row r="976" customFormat="false" ht="15" hidden="true" customHeight="false" outlineLevel="0" collapsed="false">
      <c r="A976" s="0" t="s">
        <v>10105</v>
      </c>
      <c r="B976" s="0" t="s">
        <v>10106</v>
      </c>
      <c r="C976" s="0" t="s">
        <v>10107</v>
      </c>
      <c r="D976" s="0" t="s">
        <v>2297</v>
      </c>
      <c r="E976" s="0" t="s">
        <v>10105</v>
      </c>
      <c r="F976" s="0" t="n">
        <v>1</v>
      </c>
      <c r="G976" s="0" t="s">
        <v>2298</v>
      </c>
      <c r="H976" s="0" t="s">
        <v>2170</v>
      </c>
      <c r="I976" s="0" t="s">
        <v>2170</v>
      </c>
      <c r="J976" s="0" t="s">
        <v>2170</v>
      </c>
      <c r="K976" s="0" t="s">
        <v>2170</v>
      </c>
      <c r="L976" s="0" t="s">
        <v>2170</v>
      </c>
      <c r="M976" s="0" t="s">
        <v>2170</v>
      </c>
      <c r="N976" s="0" t="n">
        <f aca="false">FALSE()</f>
        <v>0</v>
      </c>
      <c r="O976" s="0" t="s">
        <v>10108</v>
      </c>
      <c r="P976" s="0" t="s">
        <v>2300</v>
      </c>
      <c r="Q976" s="380" t="n">
        <v>25569.125</v>
      </c>
      <c r="R976" s="0" t="n">
        <v>53300205</v>
      </c>
      <c r="S976" s="0" t="s">
        <v>2301</v>
      </c>
      <c r="T976" s="0" t="s">
        <v>2302</v>
      </c>
      <c r="U976" s="0" t="s">
        <v>2115</v>
      </c>
      <c r="V976" s="0" t="n">
        <v>400000000</v>
      </c>
      <c r="W976" s="0" t="s">
        <v>2400</v>
      </c>
      <c r="X976" s="0" t="n">
        <v>4</v>
      </c>
      <c r="Y976" s="0" t="n">
        <f aca="false">FALSE()</f>
        <v>0</v>
      </c>
      <c r="Z976" s="0" t="n">
        <f aca="false">FALSE()</f>
        <v>0</v>
      </c>
      <c r="AA976" s="0" t="n">
        <f aca="false">FALSE()</f>
        <v>0</v>
      </c>
      <c r="AB976" s="0" t="n">
        <f aca="false">TRUE()</f>
        <v>1</v>
      </c>
      <c r="AC976" s="0" t="n">
        <v>1</v>
      </c>
      <c r="AD976" s="0" t="s">
        <v>2129</v>
      </c>
      <c r="AE976" s="0" t="n">
        <f aca="false">TRUE()</f>
        <v>1</v>
      </c>
      <c r="AF976" s="0" t="s">
        <v>10109</v>
      </c>
      <c r="AG976" s="0" t="n">
        <v>2</v>
      </c>
      <c r="AH976" s="0" t="s">
        <v>10110</v>
      </c>
      <c r="AI976" s="0" t="s">
        <v>10111</v>
      </c>
      <c r="AJ976" s="0" t="n">
        <v>0</v>
      </c>
      <c r="AK976" s="0" t="s">
        <v>2118</v>
      </c>
      <c r="AL976" s="0" t="n">
        <f aca="false">FALSE()</f>
        <v>0</v>
      </c>
      <c r="AM976" s="0" t="n">
        <f aca="false">TRUE()</f>
        <v>1</v>
      </c>
      <c r="AN976" s="0" t="n">
        <f aca="false">FALSE()</f>
        <v>0</v>
      </c>
      <c r="AO976" s="0" t="n">
        <f aca="false">FALSE()</f>
        <v>0</v>
      </c>
      <c r="AP976" s="0" t="n">
        <f aca="false">FALSE()</f>
        <v>0</v>
      </c>
      <c r="AQ976" s="380" t="n">
        <v>43123.7291666667</v>
      </c>
      <c r="AR976" s="380" t="n">
        <v>32398.1666666667</v>
      </c>
      <c r="AS976" s="0" t="s">
        <v>10112</v>
      </c>
      <c r="AT976" s="0" t="s">
        <v>2170</v>
      </c>
      <c r="AU976" s="0" t="s">
        <v>2170</v>
      </c>
    </row>
    <row r="977" customFormat="false" ht="15" hidden="true" customHeight="false" outlineLevel="0" collapsed="false">
      <c r="A977" s="0" t="s">
        <v>10113</v>
      </c>
      <c r="B977" s="0" t="s">
        <v>10114</v>
      </c>
      <c r="C977" s="0" t="s">
        <v>10115</v>
      </c>
      <c r="D977" s="0" t="s">
        <v>2297</v>
      </c>
      <c r="E977" s="0" t="s">
        <v>10113</v>
      </c>
      <c r="F977" s="0" t="n">
        <v>1</v>
      </c>
      <c r="G977" s="0" t="s">
        <v>2298</v>
      </c>
      <c r="H977" s="0" t="s">
        <v>2170</v>
      </c>
      <c r="I977" s="0" t="s">
        <v>2170</v>
      </c>
      <c r="J977" s="0" t="s">
        <v>2170</v>
      </c>
      <c r="K977" s="0" t="s">
        <v>2170</v>
      </c>
      <c r="L977" s="0" t="s">
        <v>2170</v>
      </c>
      <c r="M977" s="0" t="s">
        <v>2170</v>
      </c>
      <c r="N977" s="0" t="n">
        <f aca="false">FALSE()</f>
        <v>0</v>
      </c>
      <c r="O977" s="0" t="s">
        <v>10116</v>
      </c>
      <c r="P977" s="0" t="s">
        <v>2300</v>
      </c>
      <c r="Q977" s="380" t="n">
        <v>25569.125</v>
      </c>
      <c r="R977" s="0" t="n">
        <v>98716856</v>
      </c>
      <c r="S977" s="0" t="s">
        <v>2301</v>
      </c>
      <c r="T977" s="0" t="s">
        <v>2302</v>
      </c>
      <c r="U977" s="0" t="s">
        <v>2330</v>
      </c>
      <c r="V977" s="0" t="n">
        <v>200000000</v>
      </c>
      <c r="W977" s="0" t="s">
        <v>2366</v>
      </c>
      <c r="X977" s="0" t="n">
        <v>4</v>
      </c>
      <c r="Y977" s="0" t="n">
        <f aca="false">FALSE()</f>
        <v>0</v>
      </c>
      <c r="Z977" s="0" t="n">
        <f aca="false">FALSE()</f>
        <v>0</v>
      </c>
      <c r="AA977" s="0" t="n">
        <f aca="false">FALSE()</f>
        <v>0</v>
      </c>
      <c r="AB977" s="0" t="n">
        <f aca="false">FALSE()</f>
        <v>0</v>
      </c>
      <c r="AC977" s="0" t="n">
        <v>1</v>
      </c>
      <c r="AD977" s="0" t="s">
        <v>2129</v>
      </c>
      <c r="AE977" s="0" t="n">
        <f aca="false">TRUE()</f>
        <v>1</v>
      </c>
      <c r="AF977" s="0" t="s">
        <v>10117</v>
      </c>
      <c r="AG977" s="0" t="n">
        <v>2</v>
      </c>
      <c r="AH977" s="0" t="s">
        <v>10118</v>
      </c>
      <c r="AI977" s="0" t="s">
        <v>10119</v>
      </c>
      <c r="AJ977" s="0" t="n">
        <v>0</v>
      </c>
      <c r="AK977" s="0" t="s">
        <v>2118</v>
      </c>
      <c r="AL977" s="0" t="n">
        <f aca="false">FALSE()</f>
        <v>0</v>
      </c>
      <c r="AM977" s="0" t="n">
        <f aca="false">TRUE()</f>
        <v>1</v>
      </c>
      <c r="AN977" s="0" t="n">
        <f aca="false">FALSE()</f>
        <v>0</v>
      </c>
      <c r="AO977" s="0" t="n">
        <f aca="false">FALSE()</f>
        <v>0</v>
      </c>
      <c r="AP977" s="0" t="n">
        <f aca="false">FALSE()</f>
        <v>0</v>
      </c>
      <c r="AQ977" s="380" t="n">
        <v>44781.6388888889</v>
      </c>
      <c r="AR977" s="380" t="n">
        <v>44781.4166666667</v>
      </c>
      <c r="AS977" s="0" t="s">
        <v>10120</v>
      </c>
      <c r="AT977" s="0" t="s">
        <v>2170</v>
      </c>
      <c r="AU977" s="0" t="s">
        <v>2170</v>
      </c>
    </row>
    <row r="978" customFormat="false" ht="15" hidden="true" customHeight="false" outlineLevel="0" collapsed="false">
      <c r="A978" s="0" t="s">
        <v>10121</v>
      </c>
      <c r="B978" s="0" t="s">
        <v>10122</v>
      </c>
      <c r="C978" s="0" t="s">
        <v>10123</v>
      </c>
      <c r="D978" s="0" t="s">
        <v>2297</v>
      </c>
      <c r="E978" s="0" t="s">
        <v>10121</v>
      </c>
      <c r="F978" s="0" t="n">
        <v>1</v>
      </c>
      <c r="G978" s="0" t="s">
        <v>2298</v>
      </c>
      <c r="H978" s="0" t="s">
        <v>2170</v>
      </c>
      <c r="I978" s="0" t="s">
        <v>2170</v>
      </c>
      <c r="J978" s="0" t="s">
        <v>2170</v>
      </c>
      <c r="K978" s="0" t="s">
        <v>2170</v>
      </c>
      <c r="L978" s="0" t="s">
        <v>2170</v>
      </c>
      <c r="M978" s="0" t="s">
        <v>2170</v>
      </c>
      <c r="N978" s="0" t="n">
        <f aca="false">FALSE()</f>
        <v>0</v>
      </c>
      <c r="O978" s="0" t="s">
        <v>10124</v>
      </c>
      <c r="P978" s="0" t="s">
        <v>2300</v>
      </c>
      <c r="Q978" s="380" t="n">
        <v>25569.125</v>
      </c>
      <c r="R978" s="0" t="n">
        <v>168925097</v>
      </c>
      <c r="S978" s="0" t="s">
        <v>2301</v>
      </c>
      <c r="T978" s="0" t="s">
        <v>2302</v>
      </c>
      <c r="U978" s="0" t="s">
        <v>2116</v>
      </c>
      <c r="V978" s="0" t="n">
        <v>0</v>
      </c>
      <c r="W978" s="0" t="s">
        <v>2321</v>
      </c>
      <c r="X978" s="0" t="n">
        <v>4</v>
      </c>
      <c r="Y978" s="0" t="n">
        <f aca="false">FALSE()</f>
        <v>0</v>
      </c>
      <c r="Z978" s="0" t="n">
        <f aca="false">FALSE()</f>
        <v>0</v>
      </c>
      <c r="AA978" s="0" t="n">
        <f aca="false">FALSE()</f>
        <v>0</v>
      </c>
      <c r="AB978" s="0" t="n">
        <f aca="false">TRUE()</f>
        <v>1</v>
      </c>
      <c r="AC978" s="0" t="n">
        <v>1</v>
      </c>
      <c r="AD978" s="0" t="s">
        <v>2129</v>
      </c>
      <c r="AE978" s="0" t="n">
        <f aca="false">TRUE()</f>
        <v>1</v>
      </c>
      <c r="AF978" s="0" t="s">
        <v>10125</v>
      </c>
      <c r="AG978" s="0" t="n">
        <v>2</v>
      </c>
      <c r="AH978" s="0" t="s">
        <v>10126</v>
      </c>
      <c r="AI978" s="0" t="s">
        <v>10127</v>
      </c>
      <c r="AJ978" s="0" t="n">
        <v>0</v>
      </c>
      <c r="AK978" s="0" t="s">
        <v>2118</v>
      </c>
      <c r="AL978" s="0" t="n">
        <f aca="false">FALSE()</f>
        <v>0</v>
      </c>
      <c r="AM978" s="0" t="n">
        <f aca="false">TRUE()</f>
        <v>1</v>
      </c>
      <c r="AN978" s="0" t="n">
        <f aca="false">FALSE()</f>
        <v>0</v>
      </c>
      <c r="AO978" s="0" t="n">
        <f aca="false">FALSE()</f>
        <v>0</v>
      </c>
      <c r="AP978" s="0" t="n">
        <f aca="false">FALSE()</f>
        <v>0</v>
      </c>
      <c r="AQ978" s="380" t="n">
        <v>44117.6868055556</v>
      </c>
      <c r="AR978" s="380" t="n">
        <v>44117.4166666667</v>
      </c>
      <c r="AS978" s="0" t="s">
        <v>10128</v>
      </c>
      <c r="AT978" s="0" t="s">
        <v>2170</v>
      </c>
      <c r="AU978" s="0" t="s">
        <v>2170</v>
      </c>
    </row>
    <row r="979" customFormat="false" ht="15" hidden="true" customHeight="false" outlineLevel="0" collapsed="false">
      <c r="A979" s="0" t="s">
        <v>10129</v>
      </c>
      <c r="B979" s="0" t="s">
        <v>10130</v>
      </c>
      <c r="C979" s="0" t="s">
        <v>10131</v>
      </c>
      <c r="D979" s="0" t="s">
        <v>2888</v>
      </c>
      <c r="E979" s="0" t="s">
        <v>10129</v>
      </c>
      <c r="F979" s="0" t="n">
        <v>1</v>
      </c>
      <c r="G979" s="0" t="s">
        <v>434</v>
      </c>
      <c r="H979" s="0" t="s">
        <v>2170</v>
      </c>
      <c r="I979" s="0" t="s">
        <v>2170</v>
      </c>
      <c r="J979" s="0" t="s">
        <v>2170</v>
      </c>
      <c r="K979" s="0" t="s">
        <v>2170</v>
      </c>
      <c r="L979" s="0" t="s">
        <v>2170</v>
      </c>
      <c r="M979" s="0" t="s">
        <v>2170</v>
      </c>
      <c r="N979" s="0" t="n">
        <f aca="false">FALSE()</f>
        <v>0</v>
      </c>
      <c r="O979" s="0" t="s">
        <v>10132</v>
      </c>
      <c r="P979" s="0" t="s">
        <v>2890</v>
      </c>
      <c r="Q979" s="380" t="n">
        <v>39367.1666666667</v>
      </c>
      <c r="R979" s="0" t="n">
        <v>1343020</v>
      </c>
      <c r="S979" s="0" t="s">
        <v>601</v>
      </c>
      <c r="T979" s="0" t="s">
        <v>2602</v>
      </c>
      <c r="U979" s="0" t="s">
        <v>2891</v>
      </c>
      <c r="V979" s="0" t="n">
        <v>1343020</v>
      </c>
      <c r="W979" s="0" t="s">
        <v>2892</v>
      </c>
      <c r="X979" s="0" t="n">
        <v>5</v>
      </c>
      <c r="Y979" s="0" t="n">
        <f aca="false">FALSE()</f>
        <v>0</v>
      </c>
      <c r="Z979" s="0" t="n">
        <f aca="false">TRUE()</f>
        <v>1</v>
      </c>
      <c r="AA979" s="0" t="n">
        <f aca="false">TRUE()</f>
        <v>1</v>
      </c>
      <c r="AB979" s="0" t="n">
        <f aca="false">FALSE()</f>
        <v>0</v>
      </c>
      <c r="AC979" s="0" t="n">
        <v>2</v>
      </c>
      <c r="AD979" s="0" t="s">
        <v>2129</v>
      </c>
      <c r="AE979" s="0" t="n">
        <f aca="false">TRUE()</f>
        <v>1</v>
      </c>
      <c r="AF979" s="0" t="s">
        <v>10133</v>
      </c>
      <c r="AG979" s="0" t="n">
        <v>1</v>
      </c>
      <c r="AH979" s="0" t="s">
        <v>10134</v>
      </c>
      <c r="AI979" s="0" t="s">
        <v>10135</v>
      </c>
      <c r="AJ979" s="0" t="n">
        <v>0</v>
      </c>
      <c r="AK979" s="0" t="s">
        <v>2118</v>
      </c>
      <c r="AL979" s="0" t="n">
        <f aca="false">TRUE()</f>
        <v>1</v>
      </c>
      <c r="AM979" s="0" t="n">
        <f aca="false">TRUE()</f>
        <v>1</v>
      </c>
      <c r="AN979" s="0" t="n">
        <f aca="false">FALSE()</f>
        <v>0</v>
      </c>
      <c r="AO979" s="0" t="n">
        <f aca="false">FALSE()</f>
        <v>0</v>
      </c>
      <c r="AP979" s="0" t="n">
        <f aca="false">FALSE()</f>
        <v>0</v>
      </c>
      <c r="AQ979" s="380" t="n">
        <v>45083.41875</v>
      </c>
      <c r="AR979" s="380" t="n">
        <v>45083.4166666667</v>
      </c>
      <c r="AS979" s="0" t="s">
        <v>2896</v>
      </c>
      <c r="AT979" s="0" t="s">
        <v>2170</v>
      </c>
      <c r="AU979" s="0" t="s">
        <v>2170</v>
      </c>
    </row>
    <row r="980" customFormat="false" ht="15" hidden="true" customHeight="false" outlineLevel="0" collapsed="false">
      <c r="A980" s="0" t="s">
        <v>10136</v>
      </c>
      <c r="B980" s="0" t="s">
        <v>10137</v>
      </c>
      <c r="C980" s="0" t="s">
        <v>10138</v>
      </c>
      <c r="D980" s="0" t="s">
        <v>2297</v>
      </c>
      <c r="E980" s="0" t="s">
        <v>10136</v>
      </c>
      <c r="F980" s="0" t="n">
        <v>1</v>
      </c>
      <c r="G980" s="0" t="s">
        <v>2298</v>
      </c>
      <c r="H980" s="0" t="s">
        <v>2170</v>
      </c>
      <c r="I980" s="0" t="s">
        <v>2170</v>
      </c>
      <c r="J980" s="0" t="s">
        <v>2170</v>
      </c>
      <c r="K980" s="0" t="s">
        <v>2170</v>
      </c>
      <c r="L980" s="0" t="s">
        <v>2170</v>
      </c>
      <c r="M980" s="0" t="s">
        <v>2170</v>
      </c>
      <c r="N980" s="0" t="n">
        <f aca="false">FALSE()</f>
        <v>0</v>
      </c>
      <c r="O980" s="0" t="s">
        <v>10139</v>
      </c>
      <c r="P980" s="0" t="s">
        <v>2300</v>
      </c>
      <c r="Q980" s="380" t="n">
        <v>25569.125</v>
      </c>
      <c r="R980" s="0" t="n">
        <v>609452726</v>
      </c>
      <c r="S980" s="0" t="s">
        <v>2301</v>
      </c>
      <c r="T980" s="0" t="s">
        <v>2302</v>
      </c>
      <c r="U980" s="0" t="s">
        <v>2330</v>
      </c>
      <c r="V980" s="0" t="n">
        <v>750000000</v>
      </c>
      <c r="W980" s="0" t="s">
        <v>2366</v>
      </c>
      <c r="X980" s="0" t="n">
        <v>4</v>
      </c>
      <c r="Y980" s="0" t="n">
        <f aca="false">FALSE()</f>
        <v>0</v>
      </c>
      <c r="Z980" s="0" t="n">
        <f aca="false">FALSE()</f>
        <v>0</v>
      </c>
      <c r="AA980" s="0" t="n">
        <f aca="false">FALSE()</f>
        <v>0</v>
      </c>
      <c r="AB980" s="0" t="n">
        <f aca="false">TRUE()</f>
        <v>1</v>
      </c>
      <c r="AC980" s="0" t="n">
        <v>1</v>
      </c>
      <c r="AD980" s="0" t="s">
        <v>2129</v>
      </c>
      <c r="AE980" s="0" t="n">
        <f aca="false">TRUE()</f>
        <v>1</v>
      </c>
      <c r="AF980" s="0" t="s">
        <v>10140</v>
      </c>
      <c r="AG980" s="0" t="n">
        <v>2</v>
      </c>
      <c r="AH980" s="0" t="s">
        <v>10141</v>
      </c>
      <c r="AI980" s="0" t="s">
        <v>10142</v>
      </c>
      <c r="AJ980" s="0" t="n">
        <v>0</v>
      </c>
      <c r="AK980" s="0" t="s">
        <v>2118</v>
      </c>
      <c r="AL980" s="0" t="n">
        <f aca="false">FALSE()</f>
        <v>0</v>
      </c>
      <c r="AM980" s="0" t="n">
        <f aca="false">TRUE()</f>
        <v>1</v>
      </c>
      <c r="AN980" s="0" t="n">
        <f aca="false">FALSE()</f>
        <v>0</v>
      </c>
      <c r="AO980" s="0" t="n">
        <f aca="false">FALSE()</f>
        <v>0</v>
      </c>
      <c r="AP980" s="0" t="n">
        <f aca="false">FALSE()</f>
        <v>0</v>
      </c>
      <c r="AQ980" s="380" t="n">
        <v>44169.6972222222</v>
      </c>
      <c r="AR980" s="380" t="n">
        <v>44169.4166666667</v>
      </c>
      <c r="AS980" s="0" t="s">
        <v>10143</v>
      </c>
      <c r="AT980" s="0" t="s">
        <v>2170</v>
      </c>
      <c r="AU980" s="0" t="s">
        <v>2170</v>
      </c>
    </row>
    <row r="981" customFormat="false" ht="15" hidden="true" customHeight="false" outlineLevel="0" collapsed="false">
      <c r="A981" s="0" t="s">
        <v>10144</v>
      </c>
      <c r="B981" s="0" t="s">
        <v>10145</v>
      </c>
      <c r="C981" s="0" t="s">
        <v>10146</v>
      </c>
      <c r="D981" s="0" t="s">
        <v>2297</v>
      </c>
      <c r="E981" s="0" t="s">
        <v>10144</v>
      </c>
      <c r="F981" s="0" t="n">
        <v>1</v>
      </c>
      <c r="G981" s="0" t="s">
        <v>2298</v>
      </c>
      <c r="H981" s="0" t="s">
        <v>2170</v>
      </c>
      <c r="I981" s="0" t="s">
        <v>2170</v>
      </c>
      <c r="J981" s="0" t="s">
        <v>2170</v>
      </c>
      <c r="K981" s="0" t="s">
        <v>2170</v>
      </c>
      <c r="L981" s="0" t="s">
        <v>2170</v>
      </c>
      <c r="M981" s="0" t="s">
        <v>2170</v>
      </c>
      <c r="N981" s="0" t="n">
        <f aca="false">FALSE()</f>
        <v>0</v>
      </c>
      <c r="O981" s="0" t="s">
        <v>10147</v>
      </c>
      <c r="P981" s="0" t="s">
        <v>2300</v>
      </c>
      <c r="Q981" s="380" t="n">
        <v>25569.125</v>
      </c>
      <c r="R981" s="0" t="n">
        <v>734185000</v>
      </c>
      <c r="S981" s="0" t="s">
        <v>2301</v>
      </c>
      <c r="T981" s="0" t="s">
        <v>2302</v>
      </c>
      <c r="U981" s="0" t="s">
        <v>2114</v>
      </c>
      <c r="V981" s="0" t="n">
        <v>1666666667</v>
      </c>
      <c r="W981" s="0" t="s">
        <v>2366</v>
      </c>
      <c r="X981" s="0" t="n">
        <v>4</v>
      </c>
      <c r="Y981" s="0" t="n">
        <f aca="false">FALSE()</f>
        <v>0</v>
      </c>
      <c r="Z981" s="0" t="n">
        <f aca="false">FALSE()</f>
        <v>0</v>
      </c>
      <c r="AA981" s="0" t="n">
        <f aca="false">FALSE()</f>
        <v>0</v>
      </c>
      <c r="AB981" s="0" t="n">
        <f aca="false">TRUE()</f>
        <v>1</v>
      </c>
      <c r="AC981" s="0" t="n">
        <v>1</v>
      </c>
      <c r="AD981" s="0" t="s">
        <v>2129</v>
      </c>
      <c r="AE981" s="0" t="n">
        <f aca="false">TRUE()</f>
        <v>1</v>
      </c>
      <c r="AF981" s="0" t="s">
        <v>10148</v>
      </c>
      <c r="AG981" s="0" t="n">
        <v>2</v>
      </c>
      <c r="AH981" s="0" t="s">
        <v>10149</v>
      </c>
      <c r="AI981" s="0" t="s">
        <v>10150</v>
      </c>
      <c r="AJ981" s="0" t="n">
        <v>0</v>
      </c>
      <c r="AK981" s="0" t="s">
        <v>2118</v>
      </c>
      <c r="AL981" s="0" t="n">
        <f aca="false">FALSE()</f>
        <v>0</v>
      </c>
      <c r="AM981" s="0" t="n">
        <f aca="false">TRUE()</f>
        <v>1</v>
      </c>
      <c r="AN981" s="0" t="n">
        <f aca="false">FALSE()</f>
        <v>0</v>
      </c>
      <c r="AO981" s="0" t="n">
        <f aca="false">FALSE()</f>
        <v>0</v>
      </c>
      <c r="AP981" s="0" t="n">
        <f aca="false">FALSE()</f>
        <v>0</v>
      </c>
      <c r="AQ981" s="380" t="n">
        <v>43626.6875</v>
      </c>
      <c r="AR981" s="380" t="n">
        <v>43609.125</v>
      </c>
      <c r="AS981" s="0" t="s">
        <v>10151</v>
      </c>
      <c r="AT981" s="0" t="s">
        <v>2170</v>
      </c>
      <c r="AU981" s="0" t="s">
        <v>2170</v>
      </c>
    </row>
    <row r="982" customFormat="false" ht="15" hidden="true" customHeight="false" outlineLevel="0" collapsed="false">
      <c r="A982" s="0" t="s">
        <v>10152</v>
      </c>
      <c r="B982" s="0" t="s">
        <v>10153</v>
      </c>
      <c r="C982" s="0" t="s">
        <v>10154</v>
      </c>
      <c r="D982" s="0" t="s">
        <v>2297</v>
      </c>
      <c r="E982" s="0" t="s">
        <v>10152</v>
      </c>
      <c r="F982" s="0" t="n">
        <v>1</v>
      </c>
      <c r="G982" s="0" t="s">
        <v>2298</v>
      </c>
      <c r="H982" s="0" t="s">
        <v>2170</v>
      </c>
      <c r="I982" s="0" t="s">
        <v>2170</v>
      </c>
      <c r="J982" s="0" t="s">
        <v>2170</v>
      </c>
      <c r="K982" s="0" t="s">
        <v>2170</v>
      </c>
      <c r="L982" s="0" t="s">
        <v>2170</v>
      </c>
      <c r="M982" s="0" t="s">
        <v>2170</v>
      </c>
      <c r="N982" s="0" t="n">
        <f aca="false">FALSE()</f>
        <v>0</v>
      </c>
      <c r="O982" s="0" t="s">
        <v>10155</v>
      </c>
      <c r="P982" s="0" t="s">
        <v>2300</v>
      </c>
      <c r="Q982" s="380" t="n">
        <v>25569.125</v>
      </c>
      <c r="R982" s="0" t="n">
        <v>54731109</v>
      </c>
      <c r="S982" s="0" t="s">
        <v>2301</v>
      </c>
      <c r="T982" s="0" t="s">
        <v>2302</v>
      </c>
      <c r="U982" s="0" t="s">
        <v>2330</v>
      </c>
      <c r="V982" s="0" t="n">
        <v>150000000</v>
      </c>
      <c r="W982" s="0" t="s">
        <v>2312</v>
      </c>
      <c r="X982" s="0" t="n">
        <v>4</v>
      </c>
      <c r="Y982" s="0" t="n">
        <f aca="false">FALSE()</f>
        <v>0</v>
      </c>
      <c r="Z982" s="0" t="n">
        <f aca="false">FALSE()</f>
        <v>0</v>
      </c>
      <c r="AA982" s="0" t="n">
        <f aca="false">FALSE()</f>
        <v>0</v>
      </c>
      <c r="AB982" s="0" t="n">
        <f aca="false">FALSE()</f>
        <v>0</v>
      </c>
      <c r="AC982" s="0" t="n">
        <v>1</v>
      </c>
      <c r="AD982" s="0" t="s">
        <v>2129</v>
      </c>
      <c r="AE982" s="0" t="n">
        <f aca="false">TRUE()</f>
        <v>1</v>
      </c>
      <c r="AF982" s="0" t="s">
        <v>10156</v>
      </c>
      <c r="AG982" s="0" t="n">
        <v>2</v>
      </c>
      <c r="AH982" s="0" t="s">
        <v>10157</v>
      </c>
      <c r="AI982" s="0" t="s">
        <v>10158</v>
      </c>
      <c r="AJ982" s="0" t="n">
        <v>0</v>
      </c>
      <c r="AK982" s="0" t="s">
        <v>2118</v>
      </c>
      <c r="AL982" s="0" t="n">
        <f aca="false">FALSE()</f>
        <v>0</v>
      </c>
      <c r="AM982" s="0" t="n">
        <f aca="false">TRUE()</f>
        <v>1</v>
      </c>
      <c r="AN982" s="0" t="n">
        <f aca="false">FALSE()</f>
        <v>0</v>
      </c>
      <c r="AO982" s="0" t="n">
        <f aca="false">FALSE()</f>
        <v>0</v>
      </c>
      <c r="AP982" s="0" t="n">
        <f aca="false">TRUE()</f>
        <v>1</v>
      </c>
      <c r="AQ982" s="380" t="n">
        <v>44510.6666666667</v>
      </c>
      <c r="AR982" s="380" t="n">
        <v>44510.4166666667</v>
      </c>
      <c r="AS982" s="0" t="s">
        <v>10159</v>
      </c>
      <c r="AT982" s="0" t="s">
        <v>2170</v>
      </c>
      <c r="AU982" s="0" t="s">
        <v>2170</v>
      </c>
    </row>
    <row r="983" customFormat="false" ht="15" hidden="true" customHeight="false" outlineLevel="0" collapsed="false">
      <c r="A983" s="0" t="s">
        <v>1180</v>
      </c>
      <c r="B983" s="0" t="s">
        <v>10160</v>
      </c>
      <c r="C983" s="0" t="s">
        <v>1177</v>
      </c>
      <c r="D983" s="0" t="s">
        <v>720</v>
      </c>
      <c r="E983" s="0" t="s">
        <v>1180</v>
      </c>
      <c r="F983" s="0" t="n">
        <v>100</v>
      </c>
      <c r="G983" s="0" t="s">
        <v>434</v>
      </c>
      <c r="H983" s="0" t="s">
        <v>2596</v>
      </c>
      <c r="I983" s="0" t="s">
        <v>2596</v>
      </c>
      <c r="J983" s="0" t="s">
        <v>2598</v>
      </c>
      <c r="K983" s="0" t="s">
        <v>2170</v>
      </c>
      <c r="L983" s="0" t="s">
        <v>2600</v>
      </c>
      <c r="M983" s="0" t="s">
        <v>2170</v>
      </c>
      <c r="N983" s="0" t="n">
        <f aca="false">FALSE()</f>
        <v>0</v>
      </c>
      <c r="O983" s="0" t="s">
        <v>1178</v>
      </c>
      <c r="P983" s="0" t="s">
        <v>2601</v>
      </c>
      <c r="Q983" s="380" t="n">
        <v>38208.1666666667</v>
      </c>
      <c r="R983" s="0" t="n">
        <v>440394854</v>
      </c>
      <c r="S983" s="0" t="s">
        <v>601</v>
      </c>
      <c r="T983" s="0" t="s">
        <v>2602</v>
      </c>
      <c r="U983" s="0" t="s">
        <v>2330</v>
      </c>
      <c r="V983" s="0" t="n">
        <v>49521265</v>
      </c>
      <c r="W983" s="0" t="s">
        <v>7874</v>
      </c>
      <c r="X983" s="0" t="n">
        <v>5</v>
      </c>
      <c r="Y983" s="0" t="n">
        <f aca="false">FALSE()</f>
        <v>0</v>
      </c>
      <c r="Z983" s="0" t="n">
        <f aca="false">TRUE()</f>
        <v>1</v>
      </c>
      <c r="AA983" s="0" t="n">
        <f aca="false">TRUE()</f>
        <v>1</v>
      </c>
      <c r="AB983" s="0" t="n">
        <f aca="false">FALSE()</f>
        <v>0</v>
      </c>
      <c r="AC983" s="0" t="n">
        <v>1</v>
      </c>
      <c r="AD983" s="0" t="s">
        <v>3529</v>
      </c>
      <c r="AE983" s="0" t="n">
        <f aca="false">TRUE()</f>
        <v>1</v>
      </c>
      <c r="AF983" s="0" t="s">
        <v>10161</v>
      </c>
      <c r="AG983" s="0" t="n">
        <v>1</v>
      </c>
      <c r="AH983" s="0" t="s">
        <v>10162</v>
      </c>
      <c r="AI983" s="0" t="s">
        <v>10163</v>
      </c>
      <c r="AJ983" s="0" t="n">
        <v>0</v>
      </c>
      <c r="AK983" s="0" t="s">
        <v>2119</v>
      </c>
      <c r="AL983" s="0" t="n">
        <f aca="false">TRUE()</f>
        <v>1</v>
      </c>
      <c r="AM983" s="0" t="n">
        <f aca="false">FALSE()</f>
        <v>0</v>
      </c>
      <c r="AN983" s="0" t="n">
        <f aca="false">TRUE()</f>
        <v>1</v>
      </c>
      <c r="AO983" s="0" t="n">
        <f aca="false">FALSE()</f>
        <v>0</v>
      </c>
      <c r="AP983" s="0" t="n">
        <f aca="false">FALSE()</f>
        <v>0</v>
      </c>
      <c r="AQ983" s="380" t="n">
        <v>43167.01875</v>
      </c>
      <c r="AR983" s="380" t="n">
        <v>43166.4166666667</v>
      </c>
      <c r="AS983" s="0" t="s">
        <v>10164</v>
      </c>
      <c r="AT983" s="0" t="s">
        <v>2598</v>
      </c>
      <c r="AU983" s="0" t="s">
        <v>2170</v>
      </c>
    </row>
    <row r="984" customFormat="false" ht="15" hidden="true" customHeight="false" outlineLevel="0" collapsed="false">
      <c r="A984" s="0" t="s">
        <v>871</v>
      </c>
      <c r="B984" s="0" t="s">
        <v>10165</v>
      </c>
      <c r="C984" s="0" t="s">
        <v>868</v>
      </c>
      <c r="D984" s="0" t="s">
        <v>720</v>
      </c>
      <c r="E984" s="0" t="s">
        <v>871</v>
      </c>
      <c r="F984" s="0" t="n">
        <v>1</v>
      </c>
      <c r="G984" s="0" t="s">
        <v>434</v>
      </c>
      <c r="H984" s="0" t="s">
        <v>2596</v>
      </c>
      <c r="I984" s="0" t="s">
        <v>2596</v>
      </c>
      <c r="J984" s="0" t="s">
        <v>2600</v>
      </c>
      <c r="K984" s="0" t="s">
        <v>2170</v>
      </c>
      <c r="L984" s="0" t="s">
        <v>3535</v>
      </c>
      <c r="M984" s="0" t="s">
        <v>2170</v>
      </c>
      <c r="N984" s="0" t="n">
        <f aca="false">FALSE()</f>
        <v>0</v>
      </c>
      <c r="O984" s="0" t="s">
        <v>870</v>
      </c>
      <c r="P984" s="0" t="s">
        <v>2601</v>
      </c>
      <c r="Q984" s="380" t="n">
        <v>45397.125</v>
      </c>
      <c r="R984" s="0" t="n">
        <v>209160464</v>
      </c>
      <c r="S984" s="0" t="s">
        <v>601</v>
      </c>
      <c r="T984" s="0" t="s">
        <v>2602</v>
      </c>
      <c r="U984" s="0" t="s">
        <v>2116</v>
      </c>
      <c r="V984" s="0" t="n">
        <v>200000000</v>
      </c>
      <c r="W984" s="0" t="s">
        <v>5955</v>
      </c>
      <c r="X984" s="0" t="n">
        <v>5</v>
      </c>
      <c r="Y984" s="0" t="n">
        <f aca="false">FALSE()</f>
        <v>0</v>
      </c>
      <c r="Z984" s="0" t="n">
        <f aca="false">TRUE()</f>
        <v>1</v>
      </c>
      <c r="AA984" s="0" t="n">
        <f aca="false">TRUE()</f>
        <v>1</v>
      </c>
      <c r="AB984" s="0" t="n">
        <f aca="false">TRUE()</f>
        <v>1</v>
      </c>
      <c r="AC984" s="0" t="n">
        <v>1</v>
      </c>
      <c r="AD984" s="0" t="s">
        <v>2803</v>
      </c>
      <c r="AE984" s="0" t="n">
        <f aca="false">TRUE()</f>
        <v>1</v>
      </c>
      <c r="AF984" s="0" t="s">
        <v>10166</v>
      </c>
      <c r="AG984" s="0" t="n">
        <v>1</v>
      </c>
      <c r="AH984" s="0" t="s">
        <v>10167</v>
      </c>
      <c r="AI984" s="0" t="s">
        <v>10168</v>
      </c>
      <c r="AJ984" s="0" t="n">
        <v>0</v>
      </c>
      <c r="AK984" s="0" t="s">
        <v>2118</v>
      </c>
      <c r="AL984" s="0" t="n">
        <f aca="false">TRUE()</f>
        <v>1</v>
      </c>
      <c r="AM984" s="0" t="n">
        <f aca="false">FALSE()</f>
        <v>0</v>
      </c>
      <c r="AN984" s="0" t="n">
        <f aca="false">TRUE()</f>
        <v>1</v>
      </c>
      <c r="AO984" s="0" t="n">
        <f aca="false">FALSE()</f>
        <v>0</v>
      </c>
      <c r="AP984" s="0" t="n">
        <f aca="false">FALSE()</f>
        <v>0</v>
      </c>
      <c r="AQ984" s="380" t="n">
        <v>45566.6729166667</v>
      </c>
      <c r="AR984" s="380" t="n">
        <v>45566.125</v>
      </c>
      <c r="AS984" s="0" t="s">
        <v>10169</v>
      </c>
      <c r="AT984" s="0" t="s">
        <v>2600</v>
      </c>
      <c r="AU984" s="0" t="s">
        <v>2170</v>
      </c>
    </row>
    <row r="985" customFormat="false" ht="15" hidden="true" customHeight="false" outlineLevel="0" collapsed="false">
      <c r="A985" s="0" t="s">
        <v>10170</v>
      </c>
      <c r="B985" s="0" t="s">
        <v>10171</v>
      </c>
      <c r="C985" s="0" t="s">
        <v>10172</v>
      </c>
      <c r="D985" s="0" t="s">
        <v>2297</v>
      </c>
      <c r="E985" s="0" t="s">
        <v>10170</v>
      </c>
      <c r="F985" s="0" t="n">
        <v>1</v>
      </c>
      <c r="G985" s="0" t="s">
        <v>2298</v>
      </c>
      <c r="H985" s="0" t="s">
        <v>2170</v>
      </c>
      <c r="I985" s="0" t="s">
        <v>2170</v>
      </c>
      <c r="J985" s="0" t="s">
        <v>2170</v>
      </c>
      <c r="K985" s="0" t="s">
        <v>2170</v>
      </c>
      <c r="L985" s="0" t="s">
        <v>2170</v>
      </c>
      <c r="M985" s="0" t="s">
        <v>2170</v>
      </c>
      <c r="N985" s="0" t="n">
        <f aca="false">FALSE()</f>
        <v>0</v>
      </c>
      <c r="O985" s="0" t="s">
        <v>10173</v>
      </c>
      <c r="P985" s="0" t="s">
        <v>2300</v>
      </c>
      <c r="Q985" s="380" t="n">
        <v>40130.125</v>
      </c>
      <c r="R985" s="0" t="n">
        <v>233310218</v>
      </c>
      <c r="S985" s="0" t="s">
        <v>2301</v>
      </c>
      <c r="T985" s="0" t="s">
        <v>2302</v>
      </c>
      <c r="U985" s="0" t="s">
        <v>2365</v>
      </c>
      <c r="V985" s="0" t="n">
        <v>0</v>
      </c>
      <c r="W985" s="0" t="s">
        <v>10174</v>
      </c>
      <c r="X985" s="0" t="n">
        <v>4</v>
      </c>
      <c r="Y985" s="0" t="n">
        <f aca="false">FALSE()</f>
        <v>0</v>
      </c>
      <c r="Z985" s="0" t="n">
        <f aca="false">FALSE()</f>
        <v>0</v>
      </c>
      <c r="AA985" s="0" t="n">
        <f aca="false">FALSE()</f>
        <v>0</v>
      </c>
      <c r="AB985" s="0" t="n">
        <f aca="false">TRUE()</f>
        <v>1</v>
      </c>
      <c r="AC985" s="0" t="n">
        <v>1</v>
      </c>
      <c r="AD985" s="0" t="s">
        <v>2129</v>
      </c>
      <c r="AE985" s="0" t="n">
        <f aca="false">TRUE()</f>
        <v>1</v>
      </c>
      <c r="AF985" s="0" t="s">
        <v>10175</v>
      </c>
      <c r="AG985" s="0" t="n">
        <v>2</v>
      </c>
      <c r="AH985" s="0" t="s">
        <v>10176</v>
      </c>
      <c r="AI985" s="0" t="s">
        <v>10177</v>
      </c>
      <c r="AJ985" s="0" t="n">
        <v>0</v>
      </c>
      <c r="AK985" s="0" t="s">
        <v>2118</v>
      </c>
      <c r="AL985" s="0" t="n">
        <f aca="false">FALSE()</f>
        <v>0</v>
      </c>
      <c r="AM985" s="0" t="n">
        <f aca="false">TRUE()</f>
        <v>1</v>
      </c>
      <c r="AN985" s="0" t="n">
        <f aca="false">FALSE()</f>
        <v>0</v>
      </c>
      <c r="AO985" s="0" t="n">
        <f aca="false">FALSE()</f>
        <v>0</v>
      </c>
      <c r="AP985" s="0" t="n">
        <f aca="false">FALSE()</f>
        <v>0</v>
      </c>
      <c r="AQ985" s="380" t="n">
        <v>43123.7298611111</v>
      </c>
      <c r="AR985" s="380" t="n">
        <v>40130.125</v>
      </c>
      <c r="AS985" s="0" t="s">
        <v>10178</v>
      </c>
      <c r="AT985" s="0" t="s">
        <v>2170</v>
      </c>
      <c r="AU985" s="0" t="s">
        <v>2170</v>
      </c>
    </row>
    <row r="986" customFormat="false" ht="15" hidden="true" customHeight="false" outlineLevel="0" collapsed="false">
      <c r="A986" s="0" t="s">
        <v>10179</v>
      </c>
      <c r="B986" s="0" t="s">
        <v>10180</v>
      </c>
      <c r="C986" s="0" t="s">
        <v>10181</v>
      </c>
      <c r="D986" s="0" t="s">
        <v>2297</v>
      </c>
      <c r="E986" s="0" t="s">
        <v>10179</v>
      </c>
      <c r="F986" s="0" t="n">
        <v>1</v>
      </c>
      <c r="G986" s="0" t="s">
        <v>2298</v>
      </c>
      <c r="H986" s="0" t="s">
        <v>2170</v>
      </c>
      <c r="I986" s="0" t="s">
        <v>2170</v>
      </c>
      <c r="J986" s="0" t="s">
        <v>2170</v>
      </c>
      <c r="K986" s="0" t="s">
        <v>2170</v>
      </c>
      <c r="L986" s="0" t="s">
        <v>2170</v>
      </c>
      <c r="M986" s="0" t="s">
        <v>2170</v>
      </c>
      <c r="N986" s="0" t="n">
        <f aca="false">FALSE()</f>
        <v>0</v>
      </c>
      <c r="O986" s="0" t="s">
        <v>10182</v>
      </c>
      <c r="P986" s="0" t="s">
        <v>2300</v>
      </c>
      <c r="Q986" s="380" t="n">
        <v>34193.1666666667</v>
      </c>
      <c r="R986" s="0" t="n">
        <v>239790175</v>
      </c>
      <c r="S986" s="0" t="s">
        <v>2301</v>
      </c>
      <c r="T986" s="0" t="s">
        <v>2302</v>
      </c>
      <c r="U986" s="0" t="s">
        <v>2365</v>
      </c>
      <c r="V986" s="0" t="n">
        <v>0</v>
      </c>
      <c r="W986" s="0" t="s">
        <v>2366</v>
      </c>
      <c r="X986" s="0" t="n">
        <v>4</v>
      </c>
      <c r="Y986" s="0" t="n">
        <f aca="false">FALSE()</f>
        <v>0</v>
      </c>
      <c r="Z986" s="0" t="n">
        <f aca="false">FALSE()</f>
        <v>0</v>
      </c>
      <c r="AA986" s="0" t="n">
        <f aca="false">FALSE()</f>
        <v>0</v>
      </c>
      <c r="AB986" s="0" t="n">
        <f aca="false">TRUE()</f>
        <v>1</v>
      </c>
      <c r="AC986" s="0" t="n">
        <v>1</v>
      </c>
      <c r="AD986" s="0" t="s">
        <v>2129</v>
      </c>
      <c r="AE986" s="0" t="n">
        <f aca="false">TRUE()</f>
        <v>1</v>
      </c>
      <c r="AF986" s="0" t="s">
        <v>10183</v>
      </c>
      <c r="AG986" s="0" t="n">
        <v>2</v>
      </c>
      <c r="AH986" s="0" t="s">
        <v>10184</v>
      </c>
      <c r="AI986" s="0" t="s">
        <v>10185</v>
      </c>
      <c r="AJ986" s="0" t="n">
        <v>0</v>
      </c>
      <c r="AK986" s="0" t="s">
        <v>2118</v>
      </c>
      <c r="AL986" s="0" t="n">
        <f aca="false">FALSE()</f>
        <v>0</v>
      </c>
      <c r="AM986" s="0" t="n">
        <f aca="false">TRUE()</f>
        <v>1</v>
      </c>
      <c r="AN986" s="0" t="n">
        <f aca="false">FALSE()</f>
        <v>0</v>
      </c>
      <c r="AO986" s="0" t="n">
        <f aca="false">FALSE()</f>
        <v>0</v>
      </c>
      <c r="AP986" s="0" t="n">
        <f aca="false">FALSE()</f>
        <v>0</v>
      </c>
      <c r="AQ986" s="380" t="n">
        <v>43123.7291666667</v>
      </c>
      <c r="AR986" s="380" t="n">
        <v>34194.1666666667</v>
      </c>
      <c r="AS986" s="0" t="s">
        <v>10186</v>
      </c>
      <c r="AT986" s="0" t="s">
        <v>2170</v>
      </c>
      <c r="AU986" s="0" t="s">
        <v>2170</v>
      </c>
    </row>
    <row r="987" customFormat="false" ht="15" hidden="true" customHeight="false" outlineLevel="0" collapsed="false">
      <c r="A987" s="0" t="s">
        <v>10187</v>
      </c>
      <c r="B987" s="0" t="s">
        <v>10188</v>
      </c>
      <c r="C987" s="0" t="s">
        <v>10189</v>
      </c>
      <c r="D987" s="0" t="s">
        <v>2297</v>
      </c>
      <c r="E987" s="0" t="s">
        <v>10187</v>
      </c>
      <c r="F987" s="0" t="n">
        <v>1</v>
      </c>
      <c r="G987" s="0" t="s">
        <v>2298</v>
      </c>
      <c r="H987" s="0" t="s">
        <v>2170</v>
      </c>
      <c r="I987" s="0" t="s">
        <v>2170</v>
      </c>
      <c r="J987" s="0" t="s">
        <v>2170</v>
      </c>
      <c r="K987" s="0" t="s">
        <v>2170</v>
      </c>
      <c r="L987" s="0" t="s">
        <v>2170</v>
      </c>
      <c r="M987" s="0" t="s">
        <v>2170</v>
      </c>
      <c r="N987" s="0" t="n">
        <f aca="false">FALSE()</f>
        <v>0</v>
      </c>
      <c r="O987" s="0" t="s">
        <v>10190</v>
      </c>
      <c r="P987" s="0" t="s">
        <v>2300</v>
      </c>
      <c r="Q987" s="380" t="n">
        <v>25569.125</v>
      </c>
      <c r="R987" s="0" t="n">
        <v>66630814</v>
      </c>
      <c r="S987" s="0" t="s">
        <v>2301</v>
      </c>
      <c r="T987" s="0" t="s">
        <v>2302</v>
      </c>
      <c r="U987" s="0" t="s">
        <v>2115</v>
      </c>
      <c r="V987" s="0" t="n">
        <v>100000000</v>
      </c>
      <c r="W987" s="0" t="s">
        <v>2366</v>
      </c>
      <c r="X987" s="0" t="n">
        <v>4</v>
      </c>
      <c r="Y987" s="0" t="n">
        <f aca="false">FALSE()</f>
        <v>0</v>
      </c>
      <c r="Z987" s="0" t="n">
        <f aca="false">FALSE()</f>
        <v>0</v>
      </c>
      <c r="AA987" s="0" t="n">
        <f aca="false">FALSE()</f>
        <v>0</v>
      </c>
      <c r="AB987" s="0" t="n">
        <f aca="false">TRUE()</f>
        <v>1</v>
      </c>
      <c r="AC987" s="0" t="n">
        <v>1</v>
      </c>
      <c r="AD987" s="0" t="s">
        <v>2129</v>
      </c>
      <c r="AE987" s="0" t="n">
        <f aca="false">TRUE()</f>
        <v>1</v>
      </c>
      <c r="AF987" s="0" t="s">
        <v>10191</v>
      </c>
      <c r="AG987" s="0" t="n">
        <v>2</v>
      </c>
      <c r="AH987" s="0" t="s">
        <v>10192</v>
      </c>
      <c r="AI987" s="0" t="s">
        <v>10193</v>
      </c>
      <c r="AJ987" s="0" t="n">
        <v>0</v>
      </c>
      <c r="AK987" s="0" t="s">
        <v>2118</v>
      </c>
      <c r="AL987" s="0" t="n">
        <f aca="false">FALSE()</f>
        <v>0</v>
      </c>
      <c r="AM987" s="0" t="n">
        <f aca="false">TRUE()</f>
        <v>1</v>
      </c>
      <c r="AN987" s="0" t="n">
        <f aca="false">FALSE()</f>
        <v>0</v>
      </c>
      <c r="AO987" s="0" t="n">
        <f aca="false">FALSE()</f>
        <v>0</v>
      </c>
      <c r="AP987" s="0" t="n">
        <f aca="false">TRUE()</f>
        <v>1</v>
      </c>
      <c r="AQ987" s="380" t="n">
        <v>44760.6805555556</v>
      </c>
      <c r="AR987" s="380" t="n">
        <v>44760.4166666667</v>
      </c>
      <c r="AS987" s="0" t="s">
        <v>10194</v>
      </c>
      <c r="AT987" s="0" t="s">
        <v>2170</v>
      </c>
      <c r="AU987" s="0" t="s">
        <v>2170</v>
      </c>
    </row>
    <row r="988" customFormat="false" ht="15" hidden="true" customHeight="false" outlineLevel="0" collapsed="false">
      <c r="A988" s="0" t="s">
        <v>10195</v>
      </c>
      <c r="B988" s="0" t="s">
        <v>10196</v>
      </c>
      <c r="C988" s="0" t="s">
        <v>10197</v>
      </c>
      <c r="D988" s="0" t="s">
        <v>2297</v>
      </c>
      <c r="E988" s="0" t="s">
        <v>10195</v>
      </c>
      <c r="F988" s="0" t="n">
        <v>1</v>
      </c>
      <c r="G988" s="0" t="s">
        <v>2298</v>
      </c>
      <c r="H988" s="0" t="s">
        <v>2170</v>
      </c>
      <c r="I988" s="0" t="s">
        <v>2170</v>
      </c>
      <c r="J988" s="0" t="s">
        <v>2170</v>
      </c>
      <c r="K988" s="0" t="s">
        <v>2170</v>
      </c>
      <c r="L988" s="0" t="s">
        <v>2170</v>
      </c>
      <c r="M988" s="0" t="s">
        <v>2170</v>
      </c>
      <c r="N988" s="0" t="n">
        <f aca="false">FALSE()</f>
        <v>0</v>
      </c>
      <c r="O988" s="0" t="s">
        <v>10198</v>
      </c>
      <c r="P988" s="0" t="s">
        <v>2300</v>
      </c>
      <c r="Q988" s="380" t="n">
        <v>25569.125</v>
      </c>
      <c r="R988" s="0" t="n">
        <v>44476424</v>
      </c>
      <c r="S988" s="0" t="s">
        <v>2301</v>
      </c>
      <c r="T988" s="0" t="s">
        <v>2302</v>
      </c>
      <c r="U988" s="0" t="s">
        <v>2365</v>
      </c>
      <c r="V988" s="0" t="n">
        <v>0</v>
      </c>
      <c r="W988" s="0" t="s">
        <v>2366</v>
      </c>
      <c r="X988" s="0" t="n">
        <v>4</v>
      </c>
      <c r="Y988" s="0" t="n">
        <f aca="false">FALSE()</f>
        <v>0</v>
      </c>
      <c r="Z988" s="0" t="n">
        <f aca="false">FALSE()</f>
        <v>0</v>
      </c>
      <c r="AA988" s="0" t="n">
        <f aca="false">FALSE()</f>
        <v>0</v>
      </c>
      <c r="AB988" s="0" t="n">
        <f aca="false">FALSE()</f>
        <v>0</v>
      </c>
      <c r="AC988" s="0" t="n">
        <v>1</v>
      </c>
      <c r="AD988" s="0" t="s">
        <v>2129</v>
      </c>
      <c r="AE988" s="0" t="n">
        <f aca="false">TRUE()</f>
        <v>1</v>
      </c>
      <c r="AF988" s="0" t="s">
        <v>10199</v>
      </c>
      <c r="AG988" s="0" t="n">
        <v>2</v>
      </c>
      <c r="AH988" s="0" t="s">
        <v>10200</v>
      </c>
      <c r="AI988" s="0" t="s">
        <v>10201</v>
      </c>
      <c r="AJ988" s="0" t="n">
        <v>0</v>
      </c>
      <c r="AK988" s="0" t="s">
        <v>2118</v>
      </c>
      <c r="AL988" s="0" t="n">
        <f aca="false">FALSE()</f>
        <v>0</v>
      </c>
      <c r="AM988" s="0" t="n">
        <f aca="false">TRUE()</f>
        <v>1</v>
      </c>
      <c r="AN988" s="0" t="n">
        <f aca="false">FALSE()</f>
        <v>0</v>
      </c>
      <c r="AO988" s="0" t="n">
        <f aca="false">FALSE()</f>
        <v>0</v>
      </c>
      <c r="AP988" s="0" t="n">
        <f aca="false">FALSE()</f>
        <v>0</v>
      </c>
      <c r="AQ988" s="380" t="n">
        <v>43627.6875</v>
      </c>
      <c r="AR988" s="380" t="n">
        <v>39119.125</v>
      </c>
      <c r="AS988" s="0" t="s">
        <v>10202</v>
      </c>
      <c r="AT988" s="0" t="s">
        <v>2170</v>
      </c>
      <c r="AU988" s="0" t="s">
        <v>2170</v>
      </c>
    </row>
    <row r="989" customFormat="false" ht="15" hidden="true" customHeight="false" outlineLevel="0" collapsed="false">
      <c r="A989" s="0" t="s">
        <v>10203</v>
      </c>
      <c r="B989" s="0" t="s">
        <v>10204</v>
      </c>
      <c r="C989" s="0" t="s">
        <v>10205</v>
      </c>
      <c r="D989" s="0" t="s">
        <v>2297</v>
      </c>
      <c r="E989" s="0" t="s">
        <v>10203</v>
      </c>
      <c r="F989" s="0" t="n">
        <v>1</v>
      </c>
      <c r="G989" s="0" t="s">
        <v>2298</v>
      </c>
      <c r="H989" s="0" t="s">
        <v>2170</v>
      </c>
      <c r="I989" s="0" t="s">
        <v>2170</v>
      </c>
      <c r="J989" s="0" t="s">
        <v>2170</v>
      </c>
      <c r="K989" s="0" t="s">
        <v>2170</v>
      </c>
      <c r="L989" s="0" t="s">
        <v>2170</v>
      </c>
      <c r="M989" s="0" t="s">
        <v>2170</v>
      </c>
      <c r="N989" s="0" t="n">
        <f aca="false">FALSE()</f>
        <v>0</v>
      </c>
      <c r="O989" s="0" t="s">
        <v>10206</v>
      </c>
      <c r="P989" s="0" t="s">
        <v>2300</v>
      </c>
      <c r="Q989" s="380" t="n">
        <v>25569.125</v>
      </c>
      <c r="R989" s="0" t="n">
        <v>21836800</v>
      </c>
      <c r="S989" s="0" t="s">
        <v>2301</v>
      </c>
      <c r="T989" s="0" t="s">
        <v>2302</v>
      </c>
      <c r="U989" s="0" t="s">
        <v>2330</v>
      </c>
      <c r="V989" s="0" t="n">
        <v>50000000</v>
      </c>
      <c r="W989" s="0" t="s">
        <v>2321</v>
      </c>
      <c r="X989" s="0" t="n">
        <v>4</v>
      </c>
      <c r="Y989" s="0" t="n">
        <f aca="false">FALSE()</f>
        <v>0</v>
      </c>
      <c r="Z989" s="0" t="n">
        <f aca="false">FALSE()</f>
        <v>0</v>
      </c>
      <c r="AA989" s="0" t="n">
        <f aca="false">FALSE()</f>
        <v>0</v>
      </c>
      <c r="AB989" s="0" t="n">
        <f aca="false">FALSE()</f>
        <v>0</v>
      </c>
      <c r="AC989" s="0" t="n">
        <v>1</v>
      </c>
      <c r="AD989" s="0" t="s">
        <v>2129</v>
      </c>
      <c r="AE989" s="0" t="n">
        <f aca="false">TRUE()</f>
        <v>1</v>
      </c>
      <c r="AF989" s="0" t="s">
        <v>10207</v>
      </c>
      <c r="AG989" s="0" t="n">
        <v>2</v>
      </c>
      <c r="AH989" s="0" t="s">
        <v>10208</v>
      </c>
      <c r="AI989" s="0" t="s">
        <v>10209</v>
      </c>
      <c r="AJ989" s="0" t="n">
        <v>0</v>
      </c>
      <c r="AK989" s="0" t="s">
        <v>2118</v>
      </c>
      <c r="AL989" s="0" t="n">
        <f aca="false">FALSE()</f>
        <v>0</v>
      </c>
      <c r="AM989" s="0" t="n">
        <f aca="false">TRUE()</f>
        <v>1</v>
      </c>
      <c r="AN989" s="0" t="n">
        <f aca="false">FALSE()</f>
        <v>0</v>
      </c>
      <c r="AO989" s="0" t="n">
        <f aca="false">FALSE()</f>
        <v>0</v>
      </c>
      <c r="AP989" s="0" t="n">
        <f aca="false">TRUE()</f>
        <v>1</v>
      </c>
      <c r="AQ989" s="380" t="n">
        <v>44510.6472222222</v>
      </c>
      <c r="AR989" s="380" t="n">
        <v>44510.4166666667</v>
      </c>
      <c r="AS989" s="0" t="s">
        <v>10210</v>
      </c>
      <c r="AT989" s="0" t="s">
        <v>2170</v>
      </c>
      <c r="AU989" s="0" t="s">
        <v>2170</v>
      </c>
    </row>
    <row r="990" customFormat="false" ht="15" hidden="true" customHeight="false" outlineLevel="0" collapsed="false">
      <c r="A990" s="0" t="s">
        <v>1051</v>
      </c>
      <c r="B990" s="0" t="s">
        <v>10211</v>
      </c>
      <c r="C990" s="0" t="s">
        <v>1048</v>
      </c>
      <c r="D990" s="0" t="s">
        <v>720</v>
      </c>
      <c r="E990" s="0" t="s">
        <v>1051</v>
      </c>
      <c r="F990" s="0" t="n">
        <v>100</v>
      </c>
      <c r="G990" s="0" t="s">
        <v>434</v>
      </c>
      <c r="H990" s="0" t="s">
        <v>2596</v>
      </c>
      <c r="I990" s="0" t="s">
        <v>2596</v>
      </c>
      <c r="J990" s="0" t="s">
        <v>2599</v>
      </c>
      <c r="K990" s="0" t="s">
        <v>2598</v>
      </c>
      <c r="L990" s="0" t="s">
        <v>2633</v>
      </c>
      <c r="M990" s="0" t="s">
        <v>2600</v>
      </c>
      <c r="N990" s="0" t="n">
        <f aca="false">TRUE()</f>
        <v>1</v>
      </c>
      <c r="O990" s="0" t="s">
        <v>10212</v>
      </c>
      <c r="P990" s="0" t="s">
        <v>2601</v>
      </c>
      <c r="Q990" s="380" t="n">
        <v>37483.1666666667</v>
      </c>
      <c r="R990" s="0" t="n">
        <v>12051279624</v>
      </c>
      <c r="S990" s="0" t="s">
        <v>601</v>
      </c>
      <c r="T990" s="0" t="s">
        <v>2602</v>
      </c>
      <c r="U990" s="0" t="s">
        <v>2115</v>
      </c>
      <c r="V990" s="0" t="n">
        <v>791051875</v>
      </c>
      <c r="W990" s="0" t="s">
        <v>7384</v>
      </c>
      <c r="X990" s="0" t="n">
        <v>5</v>
      </c>
      <c r="Y990" s="0" t="n">
        <f aca="false">FALSE()</f>
        <v>0</v>
      </c>
      <c r="Z990" s="0" t="n">
        <f aca="false">TRUE()</f>
        <v>1</v>
      </c>
      <c r="AA990" s="0" t="n">
        <f aca="false">TRUE()</f>
        <v>1</v>
      </c>
      <c r="AB990" s="0" t="n">
        <f aca="false">TRUE()</f>
        <v>1</v>
      </c>
      <c r="AC990" s="0" t="n">
        <v>1</v>
      </c>
      <c r="AD990" s="0" t="s">
        <v>2803</v>
      </c>
      <c r="AE990" s="0" t="n">
        <f aca="false">TRUE()</f>
        <v>1</v>
      </c>
      <c r="AF990" s="0" t="s">
        <v>10213</v>
      </c>
      <c r="AG990" s="0" t="n">
        <v>1</v>
      </c>
      <c r="AH990" s="0" t="s">
        <v>10214</v>
      </c>
      <c r="AI990" s="0" t="s">
        <v>10215</v>
      </c>
      <c r="AJ990" s="0" t="n">
        <v>0</v>
      </c>
      <c r="AK990" s="0" t="s">
        <v>2119</v>
      </c>
      <c r="AL990" s="0" t="n">
        <f aca="false">TRUE()</f>
        <v>1</v>
      </c>
      <c r="AM990" s="0" t="n">
        <f aca="false">FALSE()</f>
        <v>0</v>
      </c>
      <c r="AN990" s="0" t="n">
        <f aca="false">TRUE()</f>
        <v>1</v>
      </c>
      <c r="AO990" s="0" t="n">
        <f aca="false">FALSE()</f>
        <v>0</v>
      </c>
      <c r="AP990" s="0" t="n">
        <f aca="false">TRUE()</f>
        <v>1</v>
      </c>
      <c r="AQ990" s="380" t="n">
        <v>43166.9458333333</v>
      </c>
      <c r="AR990" s="380" t="n">
        <v>38055.125</v>
      </c>
      <c r="AS990" s="0" t="s">
        <v>10216</v>
      </c>
      <c r="AT990" s="0" t="s">
        <v>2599</v>
      </c>
      <c r="AU990" s="0" t="s">
        <v>2598</v>
      </c>
    </row>
    <row r="991" customFormat="false" ht="15" hidden="true" customHeight="false" outlineLevel="0" collapsed="false">
      <c r="A991" s="0" t="s">
        <v>10217</v>
      </c>
      <c r="B991" s="0" t="s">
        <v>10218</v>
      </c>
      <c r="C991" s="0" t="s">
        <v>10219</v>
      </c>
      <c r="D991" s="0" t="s">
        <v>2297</v>
      </c>
      <c r="E991" s="0" t="s">
        <v>10217</v>
      </c>
      <c r="F991" s="0" t="n">
        <v>1</v>
      </c>
      <c r="G991" s="0" t="s">
        <v>2298</v>
      </c>
      <c r="H991" s="0" t="s">
        <v>2170</v>
      </c>
      <c r="I991" s="0" t="s">
        <v>2170</v>
      </c>
      <c r="J991" s="0" t="s">
        <v>2170</v>
      </c>
      <c r="K991" s="0" t="s">
        <v>2170</v>
      </c>
      <c r="L991" s="0" t="s">
        <v>2170</v>
      </c>
      <c r="M991" s="0" t="s">
        <v>2170</v>
      </c>
      <c r="N991" s="0" t="n">
        <f aca="false">FALSE()</f>
        <v>0</v>
      </c>
      <c r="O991" s="0" t="s">
        <v>10220</v>
      </c>
      <c r="P991" s="0" t="s">
        <v>2300</v>
      </c>
      <c r="Q991" s="380" t="n">
        <v>25569.125</v>
      </c>
      <c r="R991" s="0" t="n">
        <v>75000000</v>
      </c>
      <c r="S991" s="0" t="s">
        <v>4248</v>
      </c>
      <c r="U991" s="0" t="s">
        <v>2574</v>
      </c>
      <c r="V991" s="0" t="n">
        <v>700000000</v>
      </c>
      <c r="W991" s="0" t="s">
        <v>2366</v>
      </c>
      <c r="X991" s="0" t="n">
        <v>4</v>
      </c>
      <c r="Y991" s="0" t="n">
        <f aca="false">FALSE()</f>
        <v>0</v>
      </c>
      <c r="Z991" s="0" t="n">
        <f aca="false">FALSE()</f>
        <v>0</v>
      </c>
      <c r="AA991" s="0" t="n">
        <f aca="false">FALSE()</f>
        <v>0</v>
      </c>
      <c r="AB991" s="0" t="n">
        <f aca="false">FALSE()</f>
        <v>0</v>
      </c>
      <c r="AC991" s="0" t="n">
        <v>1</v>
      </c>
      <c r="AD991" s="0" t="s">
        <v>2129</v>
      </c>
      <c r="AE991" s="0" t="n">
        <f aca="false">TRUE()</f>
        <v>1</v>
      </c>
      <c r="AF991" s="0" t="s">
        <v>10221</v>
      </c>
      <c r="AG991" s="0" t="n">
        <v>2</v>
      </c>
      <c r="AH991" s="0" t="s">
        <v>10222</v>
      </c>
      <c r="AI991" s="0" t="s">
        <v>10223</v>
      </c>
      <c r="AJ991" s="0" t="n">
        <v>0</v>
      </c>
      <c r="AK991" s="0" t="s">
        <v>2118</v>
      </c>
      <c r="AL991" s="0" t="n">
        <f aca="false">FALSE()</f>
        <v>0</v>
      </c>
      <c r="AM991" s="0" t="n">
        <f aca="false">TRUE()</f>
        <v>1</v>
      </c>
      <c r="AN991" s="0" t="n">
        <f aca="false">FALSE()</f>
        <v>0</v>
      </c>
      <c r="AO991" s="0" t="n">
        <f aca="false">FALSE()</f>
        <v>0</v>
      </c>
      <c r="AP991" s="0" t="n">
        <f aca="false">TRUE()</f>
        <v>1</v>
      </c>
      <c r="AQ991" s="380" t="n">
        <v>44837.6527777778</v>
      </c>
      <c r="AR991" s="380" t="n">
        <v>44837.4166666667</v>
      </c>
      <c r="AS991" s="0" t="s">
        <v>10224</v>
      </c>
      <c r="AT991" s="0" t="s">
        <v>2170</v>
      </c>
      <c r="AU991" s="0" t="s">
        <v>2170</v>
      </c>
    </row>
    <row r="992" customFormat="false" ht="15" hidden="true" customHeight="false" outlineLevel="0" collapsed="false">
      <c r="A992" s="0" t="s">
        <v>10225</v>
      </c>
      <c r="B992" s="0" t="s">
        <v>10226</v>
      </c>
      <c r="C992" s="0" t="s">
        <v>10227</v>
      </c>
      <c r="D992" s="0" t="s">
        <v>2297</v>
      </c>
      <c r="E992" s="0" t="s">
        <v>10225</v>
      </c>
      <c r="F992" s="0" t="n">
        <v>1</v>
      </c>
      <c r="G992" s="0" t="s">
        <v>2298</v>
      </c>
      <c r="H992" s="0" t="s">
        <v>2170</v>
      </c>
      <c r="I992" s="0" t="s">
        <v>2170</v>
      </c>
      <c r="J992" s="0" t="s">
        <v>2170</v>
      </c>
      <c r="K992" s="0" t="s">
        <v>2170</v>
      </c>
      <c r="L992" s="0" t="s">
        <v>2170</v>
      </c>
      <c r="M992" s="0" t="s">
        <v>2170</v>
      </c>
      <c r="N992" s="0" t="n">
        <f aca="false">FALSE()</f>
        <v>0</v>
      </c>
      <c r="O992" s="0" t="s">
        <v>10228</v>
      </c>
      <c r="P992" s="0" t="s">
        <v>2300</v>
      </c>
      <c r="Q992" s="380" t="n">
        <v>25569.125</v>
      </c>
      <c r="R992" s="0" t="n">
        <v>135964608</v>
      </c>
      <c r="S992" s="0" t="s">
        <v>2301</v>
      </c>
      <c r="T992" s="0" t="s">
        <v>2302</v>
      </c>
      <c r="U992" s="0" t="s">
        <v>2365</v>
      </c>
      <c r="V992" s="0" t="n">
        <v>300000000</v>
      </c>
      <c r="W992" s="0" t="s">
        <v>2366</v>
      </c>
      <c r="X992" s="0" t="n">
        <v>4</v>
      </c>
      <c r="Y992" s="0" t="n">
        <f aca="false">FALSE()</f>
        <v>0</v>
      </c>
      <c r="Z992" s="0" t="n">
        <f aca="false">FALSE()</f>
        <v>0</v>
      </c>
      <c r="AA992" s="0" t="n">
        <f aca="false">FALSE()</f>
        <v>0</v>
      </c>
      <c r="AB992" s="0" t="n">
        <f aca="false">FALSE()</f>
        <v>0</v>
      </c>
      <c r="AC992" s="0" t="n">
        <v>1</v>
      </c>
      <c r="AD992" s="0" t="s">
        <v>2129</v>
      </c>
      <c r="AE992" s="0" t="n">
        <f aca="false">TRUE()</f>
        <v>1</v>
      </c>
      <c r="AF992" s="0" t="s">
        <v>10229</v>
      </c>
      <c r="AG992" s="0" t="n">
        <v>2</v>
      </c>
      <c r="AH992" s="0" t="s">
        <v>10230</v>
      </c>
      <c r="AI992" s="0" t="s">
        <v>10231</v>
      </c>
      <c r="AJ992" s="0" t="n">
        <v>0</v>
      </c>
      <c r="AK992" s="0" t="s">
        <v>2118</v>
      </c>
      <c r="AL992" s="0" t="n">
        <f aca="false">FALSE()</f>
        <v>0</v>
      </c>
      <c r="AM992" s="0" t="n">
        <f aca="false">TRUE()</f>
        <v>1</v>
      </c>
      <c r="AN992" s="0" t="n">
        <f aca="false">FALSE()</f>
        <v>0</v>
      </c>
      <c r="AO992" s="0" t="n">
        <f aca="false">FALSE()</f>
        <v>0</v>
      </c>
      <c r="AP992" s="0" t="n">
        <f aca="false">FALSE()</f>
        <v>0</v>
      </c>
      <c r="AQ992" s="380" t="n">
        <v>44169.6833333333</v>
      </c>
      <c r="AR992" s="380" t="n">
        <v>44169.4166666667</v>
      </c>
      <c r="AS992" s="0" t="s">
        <v>10232</v>
      </c>
      <c r="AT992" s="0" t="s">
        <v>2170</v>
      </c>
      <c r="AU992" s="0" t="s">
        <v>2170</v>
      </c>
    </row>
    <row r="993" customFormat="false" ht="15" hidden="true" customHeight="false" outlineLevel="0" collapsed="false">
      <c r="A993" s="0" t="s">
        <v>10233</v>
      </c>
      <c r="B993" s="0" t="s">
        <v>10234</v>
      </c>
      <c r="C993" s="0" t="s">
        <v>10235</v>
      </c>
      <c r="D993" s="0" t="s">
        <v>2297</v>
      </c>
      <c r="E993" s="0" t="s">
        <v>10233</v>
      </c>
      <c r="F993" s="0" t="n">
        <v>1</v>
      </c>
      <c r="G993" s="0" t="s">
        <v>2298</v>
      </c>
      <c r="H993" s="0" t="s">
        <v>2170</v>
      </c>
      <c r="I993" s="0" t="s">
        <v>2170</v>
      </c>
      <c r="J993" s="0" t="s">
        <v>2170</v>
      </c>
      <c r="K993" s="0" t="s">
        <v>2170</v>
      </c>
      <c r="L993" s="0" t="s">
        <v>2170</v>
      </c>
      <c r="M993" s="0" t="s">
        <v>2170</v>
      </c>
      <c r="N993" s="0" t="n">
        <f aca="false">FALSE()</f>
        <v>0</v>
      </c>
      <c r="O993" s="0" t="s">
        <v>10236</v>
      </c>
      <c r="P993" s="0" t="s">
        <v>2300</v>
      </c>
      <c r="Q993" s="380" t="n">
        <v>25569.125</v>
      </c>
      <c r="R993" s="0" t="n">
        <v>51271007</v>
      </c>
      <c r="S993" s="0" t="s">
        <v>2301</v>
      </c>
      <c r="T993" s="0" t="s">
        <v>2302</v>
      </c>
      <c r="U993" s="0" t="s">
        <v>2693</v>
      </c>
      <c r="V993" s="0" t="n">
        <v>80000000</v>
      </c>
      <c r="W993" s="0" t="s">
        <v>2409</v>
      </c>
      <c r="X993" s="0" t="n">
        <v>4</v>
      </c>
      <c r="Y993" s="0" t="n">
        <f aca="false">FALSE()</f>
        <v>0</v>
      </c>
      <c r="Z993" s="0" t="n">
        <f aca="false">FALSE()</f>
        <v>0</v>
      </c>
      <c r="AA993" s="0" t="n">
        <f aca="false">FALSE()</f>
        <v>0</v>
      </c>
      <c r="AB993" s="0" t="n">
        <f aca="false">TRUE()</f>
        <v>1</v>
      </c>
      <c r="AC993" s="0" t="n">
        <v>1</v>
      </c>
      <c r="AD993" s="0" t="s">
        <v>2129</v>
      </c>
      <c r="AE993" s="0" t="n">
        <f aca="false">TRUE()</f>
        <v>1</v>
      </c>
      <c r="AF993" s="0" t="s">
        <v>10237</v>
      </c>
      <c r="AG993" s="0" t="n">
        <v>2</v>
      </c>
      <c r="AH993" s="0" t="s">
        <v>10238</v>
      </c>
      <c r="AI993" s="0" t="s">
        <v>10239</v>
      </c>
      <c r="AJ993" s="0" t="n">
        <v>0</v>
      </c>
      <c r="AK993" s="0" t="s">
        <v>2118</v>
      </c>
      <c r="AL993" s="0" t="n">
        <f aca="false">FALSE()</f>
        <v>0</v>
      </c>
      <c r="AM993" s="0" t="n">
        <f aca="false">TRUE()</f>
        <v>1</v>
      </c>
      <c r="AN993" s="0" t="n">
        <f aca="false">FALSE()</f>
        <v>0</v>
      </c>
      <c r="AO993" s="0" t="n">
        <f aca="false">FALSE()</f>
        <v>0</v>
      </c>
      <c r="AP993" s="0" t="n">
        <f aca="false">FALSE()</f>
        <v>0</v>
      </c>
      <c r="AQ993" s="380" t="n">
        <v>44041.6875</v>
      </c>
      <c r="AR993" s="380" t="n">
        <v>44041.4166666667</v>
      </c>
      <c r="AS993" s="0" t="s">
        <v>10240</v>
      </c>
      <c r="AT993" s="0" t="s">
        <v>2170</v>
      </c>
      <c r="AU993" s="0" t="s">
        <v>2170</v>
      </c>
    </row>
    <row r="994" customFormat="false" ht="15" hidden="true" customHeight="false" outlineLevel="0" collapsed="false">
      <c r="A994" s="0" t="s">
        <v>10241</v>
      </c>
      <c r="B994" s="0" t="s">
        <v>10242</v>
      </c>
      <c r="C994" s="0" t="s">
        <v>10243</v>
      </c>
      <c r="D994" s="0" t="s">
        <v>2297</v>
      </c>
      <c r="E994" s="0" t="s">
        <v>10241</v>
      </c>
      <c r="F994" s="0" t="n">
        <v>1</v>
      </c>
      <c r="G994" s="0" t="s">
        <v>2298</v>
      </c>
      <c r="H994" s="0" t="s">
        <v>2170</v>
      </c>
      <c r="I994" s="0" t="s">
        <v>2170</v>
      </c>
      <c r="J994" s="0" t="s">
        <v>2170</v>
      </c>
      <c r="K994" s="0" t="s">
        <v>2170</v>
      </c>
      <c r="L994" s="0" t="s">
        <v>2170</v>
      </c>
      <c r="M994" s="0" t="s">
        <v>2170</v>
      </c>
      <c r="N994" s="0" t="n">
        <f aca="false">FALSE()</f>
        <v>0</v>
      </c>
      <c r="O994" s="0" t="s">
        <v>10244</v>
      </c>
      <c r="P994" s="0" t="s">
        <v>2300</v>
      </c>
      <c r="Q994" s="380" t="n">
        <v>21130.125</v>
      </c>
      <c r="R994" s="0" t="n">
        <v>1152518738</v>
      </c>
      <c r="S994" s="0" t="s">
        <v>2301</v>
      </c>
      <c r="T994" s="0" t="s">
        <v>2302</v>
      </c>
      <c r="U994" s="0" t="s">
        <v>2116</v>
      </c>
      <c r="V994" s="0" t="n">
        <v>0</v>
      </c>
      <c r="W994" s="0" t="s">
        <v>2366</v>
      </c>
      <c r="X994" s="0" t="n">
        <v>4</v>
      </c>
      <c r="Y994" s="0" t="n">
        <f aca="false">FALSE()</f>
        <v>0</v>
      </c>
      <c r="Z994" s="0" t="n">
        <f aca="false">FALSE()</f>
        <v>0</v>
      </c>
      <c r="AA994" s="0" t="n">
        <f aca="false">FALSE()</f>
        <v>0</v>
      </c>
      <c r="AB994" s="0" t="n">
        <f aca="false">TRUE()</f>
        <v>1</v>
      </c>
      <c r="AC994" s="0" t="n">
        <v>1</v>
      </c>
      <c r="AD994" s="0" t="s">
        <v>2129</v>
      </c>
      <c r="AE994" s="0" t="n">
        <f aca="false">TRUE()</f>
        <v>1</v>
      </c>
      <c r="AF994" s="0" t="s">
        <v>10245</v>
      </c>
      <c r="AG994" s="0" t="n">
        <v>2</v>
      </c>
      <c r="AH994" s="0" t="s">
        <v>10246</v>
      </c>
      <c r="AI994" s="0" t="s">
        <v>10247</v>
      </c>
      <c r="AJ994" s="0" t="n">
        <v>0</v>
      </c>
      <c r="AK994" s="0" t="s">
        <v>2118</v>
      </c>
      <c r="AL994" s="0" t="n">
        <f aca="false">FALSE()</f>
        <v>0</v>
      </c>
      <c r="AM994" s="0" t="n">
        <f aca="false">TRUE()</f>
        <v>1</v>
      </c>
      <c r="AN994" s="0" t="n">
        <f aca="false">FALSE()</f>
        <v>0</v>
      </c>
      <c r="AO994" s="0" t="n">
        <f aca="false">FALSE()</f>
        <v>0</v>
      </c>
      <c r="AP994" s="0" t="n">
        <f aca="false">FALSE()</f>
        <v>0</v>
      </c>
      <c r="AQ994" s="380" t="n">
        <v>43123.6458333333</v>
      </c>
      <c r="AR994" s="380" t="n">
        <v>32398.1666666667</v>
      </c>
      <c r="AS994" s="0" t="s">
        <v>10248</v>
      </c>
      <c r="AT994" s="0" t="s">
        <v>2170</v>
      </c>
      <c r="AU994" s="0" t="s">
        <v>2170</v>
      </c>
    </row>
    <row r="995" customFormat="false" ht="15" hidden="true" customHeight="false" outlineLevel="0" collapsed="false">
      <c r="A995" s="0" t="s">
        <v>10249</v>
      </c>
      <c r="B995" s="0" t="s">
        <v>10250</v>
      </c>
      <c r="C995" s="0" t="s">
        <v>10251</v>
      </c>
      <c r="D995" s="0" t="s">
        <v>2297</v>
      </c>
      <c r="E995" s="0" t="s">
        <v>10249</v>
      </c>
      <c r="F995" s="0" t="n">
        <v>1</v>
      </c>
      <c r="G995" s="0" t="s">
        <v>2298</v>
      </c>
      <c r="H995" s="0" t="s">
        <v>2170</v>
      </c>
      <c r="I995" s="0" t="s">
        <v>2170</v>
      </c>
      <c r="J995" s="0" t="s">
        <v>2170</v>
      </c>
      <c r="K995" s="0" t="s">
        <v>2170</v>
      </c>
      <c r="L995" s="0" t="s">
        <v>2170</v>
      </c>
      <c r="M995" s="0" t="s">
        <v>2170</v>
      </c>
      <c r="N995" s="0" t="n">
        <f aca="false">FALSE()</f>
        <v>0</v>
      </c>
      <c r="O995" s="0" t="s">
        <v>10252</v>
      </c>
      <c r="P995" s="0" t="s">
        <v>2300</v>
      </c>
      <c r="Q995" s="380" t="n">
        <v>25569.125</v>
      </c>
      <c r="R995" s="0" t="n">
        <v>644197473</v>
      </c>
      <c r="S995" s="0" t="s">
        <v>2667</v>
      </c>
      <c r="U995" s="0" t="s">
        <v>2114</v>
      </c>
      <c r="V995" s="0" t="n">
        <v>0</v>
      </c>
      <c r="W995" s="0" t="s">
        <v>2409</v>
      </c>
      <c r="X995" s="0" t="n">
        <v>4</v>
      </c>
      <c r="Y995" s="0" t="n">
        <f aca="false">FALSE()</f>
        <v>0</v>
      </c>
      <c r="Z995" s="0" t="n">
        <f aca="false">FALSE()</f>
        <v>0</v>
      </c>
      <c r="AA995" s="0" t="n">
        <f aca="false">FALSE()</f>
        <v>0</v>
      </c>
      <c r="AB995" s="0" t="n">
        <f aca="false">TRUE()</f>
        <v>1</v>
      </c>
      <c r="AC995" s="0" t="n">
        <v>1</v>
      </c>
      <c r="AD995" s="0" t="s">
        <v>2129</v>
      </c>
      <c r="AE995" s="0" t="n">
        <f aca="false">TRUE()</f>
        <v>1</v>
      </c>
      <c r="AF995" s="0" t="s">
        <v>10253</v>
      </c>
      <c r="AG995" s="0" t="n">
        <v>2</v>
      </c>
      <c r="AH995" s="0" t="s">
        <v>10254</v>
      </c>
      <c r="AI995" s="0" t="s">
        <v>10255</v>
      </c>
      <c r="AJ995" s="0" t="n">
        <v>0</v>
      </c>
      <c r="AK995" s="0" t="s">
        <v>2118</v>
      </c>
      <c r="AL995" s="0" t="n">
        <f aca="false">FALSE()</f>
        <v>0</v>
      </c>
      <c r="AM995" s="0" t="n">
        <f aca="false">TRUE()</f>
        <v>1</v>
      </c>
      <c r="AN995" s="0" t="n">
        <f aca="false">FALSE()</f>
        <v>0</v>
      </c>
      <c r="AO995" s="0" t="n">
        <f aca="false">FALSE()</f>
        <v>0</v>
      </c>
      <c r="AP995" s="0" t="n">
        <f aca="false">FALSE()</f>
        <v>0</v>
      </c>
      <c r="AQ995" s="380" t="n">
        <v>44589.7291666667</v>
      </c>
      <c r="AR995" s="380" t="n">
        <v>44589.4166666667</v>
      </c>
      <c r="AS995" s="0" t="s">
        <v>10256</v>
      </c>
      <c r="AT995" s="0" t="s">
        <v>2170</v>
      </c>
      <c r="AU995" s="0" t="s">
        <v>2170</v>
      </c>
    </row>
    <row r="996" customFormat="false" ht="15" hidden="true" customHeight="false" outlineLevel="0" collapsed="false">
      <c r="A996" s="0" t="s">
        <v>10257</v>
      </c>
      <c r="B996" s="0" t="s">
        <v>10258</v>
      </c>
      <c r="C996" s="0" t="s">
        <v>10259</v>
      </c>
      <c r="D996" s="0" t="s">
        <v>2297</v>
      </c>
      <c r="E996" s="0" t="s">
        <v>10257</v>
      </c>
      <c r="F996" s="0" t="n">
        <v>1</v>
      </c>
      <c r="G996" s="0" t="s">
        <v>2298</v>
      </c>
      <c r="H996" s="0" t="s">
        <v>2170</v>
      </c>
      <c r="I996" s="0" t="s">
        <v>2170</v>
      </c>
      <c r="J996" s="0" t="s">
        <v>2170</v>
      </c>
      <c r="K996" s="0" t="s">
        <v>2170</v>
      </c>
      <c r="L996" s="0" t="s">
        <v>2170</v>
      </c>
      <c r="M996" s="0" t="s">
        <v>2170</v>
      </c>
      <c r="N996" s="0" t="n">
        <f aca="false">FALSE()</f>
        <v>0</v>
      </c>
      <c r="O996" s="0" t="s">
        <v>10260</v>
      </c>
      <c r="P996" s="0" t="s">
        <v>2300</v>
      </c>
      <c r="Q996" s="380" t="n">
        <v>25569.125</v>
      </c>
      <c r="R996" s="0" t="n">
        <v>13883522</v>
      </c>
      <c r="S996" s="0" t="s">
        <v>2301</v>
      </c>
      <c r="T996" s="0" t="s">
        <v>2302</v>
      </c>
      <c r="U996" s="0" t="s">
        <v>2365</v>
      </c>
      <c r="V996" s="0" t="n">
        <v>0</v>
      </c>
      <c r="W996" s="0" t="s">
        <v>2312</v>
      </c>
      <c r="X996" s="0" t="n">
        <v>4</v>
      </c>
      <c r="Y996" s="0" t="n">
        <f aca="false">FALSE()</f>
        <v>0</v>
      </c>
      <c r="Z996" s="0" t="n">
        <f aca="false">FALSE()</f>
        <v>0</v>
      </c>
      <c r="AA996" s="0" t="n">
        <f aca="false">FALSE()</f>
        <v>0</v>
      </c>
      <c r="AB996" s="0" t="n">
        <f aca="false">FALSE()</f>
        <v>0</v>
      </c>
      <c r="AC996" s="0" t="n">
        <v>1</v>
      </c>
      <c r="AD996" s="0" t="s">
        <v>2129</v>
      </c>
      <c r="AE996" s="0" t="n">
        <f aca="false">TRUE()</f>
        <v>1</v>
      </c>
      <c r="AF996" s="0" t="s">
        <v>10261</v>
      </c>
      <c r="AG996" s="0" t="n">
        <v>2</v>
      </c>
      <c r="AH996" s="0" t="s">
        <v>10262</v>
      </c>
      <c r="AI996" s="0" t="s">
        <v>10263</v>
      </c>
      <c r="AJ996" s="0" t="n">
        <v>0</v>
      </c>
      <c r="AK996" s="0" t="s">
        <v>2118</v>
      </c>
      <c r="AL996" s="0" t="n">
        <f aca="false">FALSE()</f>
        <v>0</v>
      </c>
      <c r="AM996" s="0" t="n">
        <f aca="false">TRUE()</f>
        <v>1</v>
      </c>
      <c r="AN996" s="0" t="n">
        <f aca="false">FALSE()</f>
        <v>0</v>
      </c>
      <c r="AO996" s="0" t="n">
        <f aca="false">FALSE()</f>
        <v>0</v>
      </c>
      <c r="AP996" s="0" t="n">
        <f aca="false">FALSE()</f>
        <v>0</v>
      </c>
      <c r="AQ996" s="380" t="n">
        <v>44070.6694444445</v>
      </c>
      <c r="AR996" s="380" t="n">
        <v>44070.4166666667</v>
      </c>
      <c r="AS996" s="0" t="s">
        <v>10264</v>
      </c>
      <c r="AT996" s="0" t="s">
        <v>2170</v>
      </c>
      <c r="AU996" s="0" t="s">
        <v>2170</v>
      </c>
    </row>
    <row r="997" customFormat="false" ht="15" hidden="true" customHeight="false" outlineLevel="0" collapsed="false">
      <c r="A997" s="0" t="s">
        <v>10265</v>
      </c>
      <c r="B997" s="0" t="s">
        <v>10266</v>
      </c>
      <c r="C997" s="0" t="s">
        <v>10267</v>
      </c>
      <c r="D997" s="0" t="s">
        <v>2297</v>
      </c>
      <c r="E997" s="0" t="s">
        <v>10265</v>
      </c>
      <c r="F997" s="0" t="n">
        <v>1</v>
      </c>
      <c r="G997" s="0" t="s">
        <v>2298</v>
      </c>
      <c r="H997" s="0" t="s">
        <v>2170</v>
      </c>
      <c r="I997" s="0" t="s">
        <v>2170</v>
      </c>
      <c r="J997" s="0" t="s">
        <v>2170</v>
      </c>
      <c r="K997" s="0" t="s">
        <v>2170</v>
      </c>
      <c r="L997" s="0" t="s">
        <v>2170</v>
      </c>
      <c r="M997" s="0" t="s">
        <v>2170</v>
      </c>
      <c r="N997" s="0" t="n">
        <f aca="false">FALSE()</f>
        <v>0</v>
      </c>
      <c r="O997" s="0" t="s">
        <v>10268</v>
      </c>
      <c r="P997" s="0" t="s">
        <v>2300</v>
      </c>
      <c r="Q997" s="380" t="n">
        <v>25569.125</v>
      </c>
      <c r="R997" s="0" t="n">
        <v>37167174</v>
      </c>
      <c r="S997" s="0" t="s">
        <v>2301</v>
      </c>
      <c r="T997" s="0" t="s">
        <v>2302</v>
      </c>
      <c r="U997" s="0" t="s">
        <v>2330</v>
      </c>
      <c r="V997" s="0" t="n">
        <v>120000000</v>
      </c>
      <c r="W997" s="0" t="s">
        <v>2321</v>
      </c>
      <c r="X997" s="0" t="n">
        <v>4</v>
      </c>
      <c r="Y997" s="0" t="n">
        <f aca="false">FALSE()</f>
        <v>0</v>
      </c>
      <c r="Z997" s="0" t="n">
        <f aca="false">FALSE()</f>
        <v>0</v>
      </c>
      <c r="AA997" s="0" t="n">
        <f aca="false">FALSE()</f>
        <v>0</v>
      </c>
      <c r="AB997" s="0" t="n">
        <f aca="false">FALSE()</f>
        <v>0</v>
      </c>
      <c r="AC997" s="0" t="n">
        <v>1</v>
      </c>
      <c r="AD997" s="0" t="s">
        <v>2129</v>
      </c>
      <c r="AE997" s="0" t="n">
        <f aca="false">TRUE()</f>
        <v>1</v>
      </c>
      <c r="AF997" s="0" t="s">
        <v>10269</v>
      </c>
      <c r="AG997" s="0" t="n">
        <v>2</v>
      </c>
      <c r="AH997" s="0" t="s">
        <v>10270</v>
      </c>
      <c r="AI997" s="0" t="s">
        <v>10271</v>
      </c>
      <c r="AJ997" s="0" t="n">
        <v>0</v>
      </c>
      <c r="AK997" s="0" t="s">
        <v>2118</v>
      </c>
      <c r="AL997" s="0" t="n">
        <f aca="false">FALSE()</f>
        <v>0</v>
      </c>
      <c r="AM997" s="0" t="n">
        <f aca="false">TRUE()</f>
        <v>1</v>
      </c>
      <c r="AN997" s="0" t="n">
        <f aca="false">FALSE()</f>
        <v>0</v>
      </c>
      <c r="AO997" s="0" t="n">
        <f aca="false">FALSE()</f>
        <v>0</v>
      </c>
      <c r="AP997" s="0" t="n">
        <f aca="false">FALSE()</f>
        <v>0</v>
      </c>
      <c r="AQ997" s="380" t="n">
        <v>43682.6402777778</v>
      </c>
      <c r="AR997" s="380" t="n">
        <v>43682.4166666667</v>
      </c>
      <c r="AS997" s="0" t="s">
        <v>10272</v>
      </c>
      <c r="AT997" s="0" t="s">
        <v>2170</v>
      </c>
      <c r="AU997" s="0" t="s">
        <v>2170</v>
      </c>
    </row>
    <row r="998" customFormat="false" ht="15" hidden="true" customHeight="false" outlineLevel="0" collapsed="false">
      <c r="A998" s="0" t="s">
        <v>10273</v>
      </c>
      <c r="B998" s="0" t="s">
        <v>10274</v>
      </c>
      <c r="C998" s="0" t="s">
        <v>10275</v>
      </c>
      <c r="D998" s="0" t="s">
        <v>2525</v>
      </c>
      <c r="E998" s="0" t="s">
        <v>10273</v>
      </c>
      <c r="F998" s="0" t="n">
        <v>100</v>
      </c>
      <c r="G998" s="0" t="s">
        <v>2526</v>
      </c>
      <c r="H998" s="0" t="s">
        <v>2170</v>
      </c>
      <c r="I998" s="0" t="s">
        <v>2170</v>
      </c>
      <c r="J998" s="0" t="s">
        <v>2170</v>
      </c>
      <c r="K998" s="0" t="s">
        <v>2170</v>
      </c>
      <c r="L998" s="0" t="s">
        <v>2170</v>
      </c>
      <c r="M998" s="0" t="s">
        <v>2170</v>
      </c>
      <c r="N998" s="0" t="n">
        <f aca="false">FALSE()</f>
        <v>0</v>
      </c>
      <c r="O998" s="0" t="s">
        <v>10276</v>
      </c>
      <c r="P998" s="0" t="s">
        <v>2300</v>
      </c>
      <c r="Q998" s="380" t="n">
        <v>25569.125</v>
      </c>
      <c r="R998" s="0" t="n">
        <v>0</v>
      </c>
      <c r="U998" s="0" t="s">
        <v>2330</v>
      </c>
      <c r="V998" s="0" t="n">
        <v>0</v>
      </c>
      <c r="W998" s="0" t="s">
        <v>3435</v>
      </c>
      <c r="X998" s="0" t="n">
        <v>4</v>
      </c>
      <c r="Y998" s="0" t="n">
        <f aca="false">FALSE()</f>
        <v>0</v>
      </c>
      <c r="Z998" s="0" t="n">
        <f aca="false">FALSE()</f>
        <v>0</v>
      </c>
      <c r="AA998" s="0" t="n">
        <f aca="false">FALSE()</f>
        <v>0</v>
      </c>
      <c r="AB998" s="0" t="n">
        <f aca="false">TRUE()</f>
        <v>1</v>
      </c>
      <c r="AC998" s="0" t="n">
        <v>1</v>
      </c>
      <c r="AD998" s="0" t="s">
        <v>2129</v>
      </c>
      <c r="AE998" s="0" t="n">
        <f aca="false">TRUE()</f>
        <v>1</v>
      </c>
      <c r="AF998" s="0" t="s">
        <v>10277</v>
      </c>
      <c r="AG998" s="0" t="n">
        <v>2</v>
      </c>
      <c r="AH998" s="0" t="s">
        <v>10278</v>
      </c>
      <c r="AI998" s="0" t="s">
        <v>10279</v>
      </c>
      <c r="AJ998" s="0" t="n">
        <v>0</v>
      </c>
      <c r="AK998" s="0" t="s">
        <v>3378</v>
      </c>
      <c r="AL998" s="0" t="n">
        <f aca="false">FALSE()</f>
        <v>0</v>
      </c>
      <c r="AM998" s="0" t="n">
        <f aca="false">FALSE()</f>
        <v>0</v>
      </c>
      <c r="AN998" s="0" t="n">
        <f aca="false">FALSE()</f>
        <v>0</v>
      </c>
      <c r="AO998" s="0" t="n">
        <f aca="false">FALSE()</f>
        <v>0</v>
      </c>
      <c r="AP998" s="0" t="n">
        <f aca="false">TRUE()</f>
        <v>1</v>
      </c>
      <c r="AQ998" s="380" t="n">
        <v>44952.3333333333</v>
      </c>
      <c r="AR998" s="380" t="n">
        <v>44952.4166666667</v>
      </c>
      <c r="AS998" s="0" t="s">
        <v>10280</v>
      </c>
      <c r="AT998" s="0" t="s">
        <v>2170</v>
      </c>
      <c r="AU998" s="0" t="s">
        <v>2170</v>
      </c>
    </row>
    <row r="999" customFormat="false" ht="15" hidden="true" customHeight="false" outlineLevel="0" collapsed="false">
      <c r="A999" s="0" t="s">
        <v>10281</v>
      </c>
      <c r="B999" s="0" t="s">
        <v>10282</v>
      </c>
      <c r="C999" s="0" t="s">
        <v>10283</v>
      </c>
      <c r="D999" s="0" t="s">
        <v>2297</v>
      </c>
      <c r="E999" s="0" t="s">
        <v>10281</v>
      </c>
      <c r="F999" s="0" t="n">
        <v>1</v>
      </c>
      <c r="G999" s="0" t="s">
        <v>2298</v>
      </c>
      <c r="H999" s="0" t="s">
        <v>2170</v>
      </c>
      <c r="I999" s="0" t="s">
        <v>2170</v>
      </c>
      <c r="J999" s="0" t="s">
        <v>2170</v>
      </c>
      <c r="K999" s="0" t="s">
        <v>2170</v>
      </c>
      <c r="L999" s="0" t="s">
        <v>2170</v>
      </c>
      <c r="M999" s="0" t="s">
        <v>2170</v>
      </c>
      <c r="N999" s="0" t="n">
        <f aca="false">FALSE()</f>
        <v>0</v>
      </c>
      <c r="O999" s="0" t="s">
        <v>10284</v>
      </c>
      <c r="P999" s="0" t="s">
        <v>2300</v>
      </c>
      <c r="Q999" s="380" t="n">
        <v>25569.125</v>
      </c>
      <c r="R999" s="0" t="n">
        <v>547471467</v>
      </c>
      <c r="S999" s="0" t="s">
        <v>2301</v>
      </c>
      <c r="T999" s="0" t="s">
        <v>2302</v>
      </c>
      <c r="U999" s="0" t="s">
        <v>2115</v>
      </c>
      <c r="V999" s="0" t="n">
        <v>0</v>
      </c>
      <c r="W999" s="0" t="s">
        <v>2356</v>
      </c>
      <c r="X999" s="0" t="n">
        <v>4</v>
      </c>
      <c r="Y999" s="0" t="n">
        <f aca="false">FALSE()</f>
        <v>0</v>
      </c>
      <c r="Z999" s="0" t="n">
        <f aca="false">FALSE()</f>
        <v>0</v>
      </c>
      <c r="AA999" s="0" t="n">
        <f aca="false">FALSE()</f>
        <v>0</v>
      </c>
      <c r="AB999" s="0" t="n">
        <f aca="false">TRUE()</f>
        <v>1</v>
      </c>
      <c r="AC999" s="0" t="n">
        <v>1</v>
      </c>
      <c r="AD999" s="0" t="s">
        <v>2129</v>
      </c>
      <c r="AE999" s="0" t="n">
        <f aca="false">TRUE()</f>
        <v>1</v>
      </c>
      <c r="AF999" s="0" t="s">
        <v>10285</v>
      </c>
      <c r="AG999" s="0" t="n">
        <v>2</v>
      </c>
      <c r="AH999" s="0" t="s">
        <v>10286</v>
      </c>
      <c r="AI999" s="0" t="s">
        <v>10287</v>
      </c>
      <c r="AJ999" s="0" t="n">
        <v>0</v>
      </c>
      <c r="AK999" s="0" t="s">
        <v>2118</v>
      </c>
      <c r="AL999" s="0" t="n">
        <f aca="false">FALSE()</f>
        <v>0</v>
      </c>
      <c r="AM999" s="0" t="n">
        <f aca="false">TRUE()</f>
        <v>1</v>
      </c>
      <c r="AN999" s="0" t="n">
        <f aca="false">FALSE()</f>
        <v>0</v>
      </c>
      <c r="AO999" s="0" t="n">
        <f aca="false">FALSE()</f>
        <v>0</v>
      </c>
      <c r="AP999" s="0" t="n">
        <f aca="false">FALSE()</f>
        <v>0</v>
      </c>
      <c r="AQ999" s="380" t="n">
        <v>43123.4319444444</v>
      </c>
      <c r="AR999" s="380" t="n">
        <v>32398.1666666667</v>
      </c>
      <c r="AS999" s="0" t="s">
        <v>10288</v>
      </c>
      <c r="AT999" s="0" t="s">
        <v>2170</v>
      </c>
      <c r="AU999" s="0" t="s">
        <v>2170</v>
      </c>
    </row>
    <row r="1000" customFormat="false" ht="15" hidden="true" customHeight="false" outlineLevel="0" collapsed="false">
      <c r="A1000" s="0" t="s">
        <v>10289</v>
      </c>
      <c r="B1000" s="0" t="s">
        <v>10290</v>
      </c>
      <c r="C1000" s="0" t="s">
        <v>10291</v>
      </c>
      <c r="D1000" s="0" t="s">
        <v>2297</v>
      </c>
      <c r="E1000" s="0" t="s">
        <v>10289</v>
      </c>
      <c r="F1000" s="0" t="n">
        <v>1</v>
      </c>
      <c r="G1000" s="0" t="s">
        <v>2298</v>
      </c>
      <c r="H1000" s="0" t="s">
        <v>2170</v>
      </c>
      <c r="I1000" s="0" t="s">
        <v>2170</v>
      </c>
      <c r="J1000" s="0" t="s">
        <v>2170</v>
      </c>
      <c r="K1000" s="0" t="s">
        <v>2170</v>
      </c>
      <c r="L1000" s="0" t="s">
        <v>2170</v>
      </c>
      <c r="M1000" s="0" t="s">
        <v>2170</v>
      </c>
      <c r="N1000" s="0" t="n">
        <f aca="false">FALSE()</f>
        <v>0</v>
      </c>
      <c r="O1000" s="0" t="s">
        <v>10292</v>
      </c>
      <c r="P1000" s="0" t="s">
        <v>2300</v>
      </c>
      <c r="Q1000" s="380" t="n">
        <v>25569.125</v>
      </c>
      <c r="R1000" s="0" t="n">
        <v>428126907</v>
      </c>
      <c r="S1000" s="0" t="s">
        <v>2528</v>
      </c>
      <c r="T1000" s="0" t="s">
        <v>2529</v>
      </c>
      <c r="U1000" s="0" t="s">
        <v>2365</v>
      </c>
      <c r="V1000" s="0" t="n">
        <v>1000000000</v>
      </c>
      <c r="W1000" s="0" t="s">
        <v>2366</v>
      </c>
      <c r="X1000" s="0" t="n">
        <v>4</v>
      </c>
      <c r="Y1000" s="0" t="n">
        <f aca="false">FALSE()</f>
        <v>0</v>
      </c>
      <c r="Z1000" s="0" t="n">
        <f aca="false">FALSE()</f>
        <v>0</v>
      </c>
      <c r="AA1000" s="0" t="n">
        <f aca="false">FALSE()</f>
        <v>0</v>
      </c>
      <c r="AB1000" s="0" t="n">
        <f aca="false">TRUE()</f>
        <v>1</v>
      </c>
      <c r="AC1000" s="0" t="n">
        <v>1</v>
      </c>
      <c r="AD1000" s="0" t="s">
        <v>2129</v>
      </c>
      <c r="AE1000" s="0" t="n">
        <f aca="false">TRUE()</f>
        <v>1</v>
      </c>
      <c r="AF1000" s="0" t="s">
        <v>10293</v>
      </c>
      <c r="AG1000" s="0" t="n">
        <v>2</v>
      </c>
      <c r="AH1000" s="0" t="s">
        <v>10294</v>
      </c>
      <c r="AI1000" s="0" t="s">
        <v>10295</v>
      </c>
      <c r="AJ1000" s="0" t="n">
        <v>0</v>
      </c>
      <c r="AK1000" s="0" t="s">
        <v>2118</v>
      </c>
      <c r="AL1000" s="0" t="n">
        <f aca="false">FALSE()</f>
        <v>0</v>
      </c>
      <c r="AM1000" s="0" t="n">
        <f aca="false">TRUE()</f>
        <v>1</v>
      </c>
      <c r="AN1000" s="0" t="n">
        <f aca="false">FALSE()</f>
        <v>0</v>
      </c>
      <c r="AO1000" s="0" t="n">
        <f aca="false">FALSE()</f>
        <v>0</v>
      </c>
      <c r="AP1000" s="0" t="n">
        <f aca="false">FALSE()</f>
        <v>0</v>
      </c>
      <c r="AQ1000" s="380" t="n">
        <v>43969.6694444444</v>
      </c>
      <c r="AR1000" s="380" t="n">
        <v>43969.4166666667</v>
      </c>
      <c r="AS1000" s="0" t="s">
        <v>10296</v>
      </c>
      <c r="AT1000" s="0" t="s">
        <v>2170</v>
      </c>
      <c r="AU1000" s="0" t="s">
        <v>2170</v>
      </c>
    </row>
    <row r="1001" customFormat="false" ht="15" hidden="true" customHeight="false" outlineLevel="0" collapsed="false">
      <c r="A1001" s="0" t="s">
        <v>10297</v>
      </c>
      <c r="B1001" s="0" t="s">
        <v>10298</v>
      </c>
      <c r="C1001" s="0" t="s">
        <v>10299</v>
      </c>
      <c r="D1001" s="0" t="s">
        <v>2297</v>
      </c>
      <c r="E1001" s="0" t="s">
        <v>10297</v>
      </c>
      <c r="F1001" s="0" t="n">
        <v>1</v>
      </c>
      <c r="G1001" s="0" t="s">
        <v>2298</v>
      </c>
      <c r="H1001" s="0" t="s">
        <v>2170</v>
      </c>
      <c r="I1001" s="0" t="s">
        <v>2170</v>
      </c>
      <c r="J1001" s="0" t="s">
        <v>2170</v>
      </c>
      <c r="K1001" s="0" t="s">
        <v>2170</v>
      </c>
      <c r="L1001" s="0" t="s">
        <v>2170</v>
      </c>
      <c r="M1001" s="0" t="s">
        <v>2170</v>
      </c>
      <c r="N1001" s="0" t="n">
        <f aca="false">FALSE()</f>
        <v>0</v>
      </c>
      <c r="O1001" s="0" t="s">
        <v>10300</v>
      </c>
      <c r="P1001" s="0" t="s">
        <v>2300</v>
      </c>
      <c r="Q1001" s="380" t="n">
        <v>25569.125</v>
      </c>
      <c r="R1001" s="0" t="n">
        <v>35910705</v>
      </c>
      <c r="S1001" s="0" t="s">
        <v>2301</v>
      </c>
      <c r="T1001" s="0" t="s">
        <v>2302</v>
      </c>
      <c r="U1001" s="0" t="s">
        <v>2330</v>
      </c>
      <c r="V1001" s="0" t="n">
        <v>500000000</v>
      </c>
      <c r="W1001" s="0" t="s">
        <v>2321</v>
      </c>
      <c r="X1001" s="0" t="n">
        <v>4</v>
      </c>
      <c r="Y1001" s="0" t="n">
        <f aca="false">FALSE()</f>
        <v>0</v>
      </c>
      <c r="Z1001" s="0" t="n">
        <f aca="false">FALSE()</f>
        <v>0</v>
      </c>
      <c r="AA1001" s="0" t="n">
        <f aca="false">FALSE()</f>
        <v>0</v>
      </c>
      <c r="AB1001" s="0" t="n">
        <f aca="false">FALSE()</f>
        <v>0</v>
      </c>
      <c r="AC1001" s="0" t="n">
        <v>1</v>
      </c>
      <c r="AD1001" s="0" t="s">
        <v>2129</v>
      </c>
      <c r="AE1001" s="0" t="n">
        <f aca="false">TRUE()</f>
        <v>1</v>
      </c>
      <c r="AF1001" s="0" t="s">
        <v>10301</v>
      </c>
      <c r="AG1001" s="0" t="n">
        <v>2</v>
      </c>
      <c r="AH1001" s="0" t="s">
        <v>10302</v>
      </c>
      <c r="AI1001" s="0" t="s">
        <v>10303</v>
      </c>
      <c r="AJ1001" s="0" t="n">
        <v>0</v>
      </c>
      <c r="AK1001" s="0" t="s">
        <v>2118</v>
      </c>
      <c r="AL1001" s="0" t="n">
        <f aca="false">FALSE()</f>
        <v>0</v>
      </c>
      <c r="AM1001" s="0" t="n">
        <f aca="false">TRUE()</f>
        <v>1</v>
      </c>
      <c r="AN1001" s="0" t="n">
        <f aca="false">FALSE()</f>
        <v>0</v>
      </c>
      <c r="AO1001" s="0" t="n">
        <f aca="false">FALSE()</f>
        <v>0</v>
      </c>
      <c r="AP1001" s="0" t="n">
        <f aca="false">FALSE()</f>
        <v>0</v>
      </c>
      <c r="AQ1001" s="380" t="n">
        <v>44041.6868055556</v>
      </c>
      <c r="AR1001" s="380" t="n">
        <v>44041.4166666667</v>
      </c>
      <c r="AS1001" s="0" t="s">
        <v>10304</v>
      </c>
      <c r="AT1001" s="0" t="s">
        <v>2170</v>
      </c>
      <c r="AU1001" s="0" t="s">
        <v>2170</v>
      </c>
    </row>
    <row r="1002" customFormat="false" ht="15" hidden="true" customHeight="false" outlineLevel="0" collapsed="false">
      <c r="A1002" s="0" t="s">
        <v>10305</v>
      </c>
      <c r="B1002" s="0" t="s">
        <v>10306</v>
      </c>
      <c r="C1002" s="0" t="s">
        <v>10307</v>
      </c>
      <c r="D1002" s="0" t="s">
        <v>2297</v>
      </c>
      <c r="E1002" s="0" t="s">
        <v>10305</v>
      </c>
      <c r="F1002" s="0" t="n">
        <v>1</v>
      </c>
      <c r="G1002" s="0" t="s">
        <v>2298</v>
      </c>
      <c r="H1002" s="0" t="s">
        <v>2170</v>
      </c>
      <c r="I1002" s="0" t="s">
        <v>2170</v>
      </c>
      <c r="J1002" s="0" t="s">
        <v>2170</v>
      </c>
      <c r="K1002" s="0" t="s">
        <v>2170</v>
      </c>
      <c r="L1002" s="0" t="s">
        <v>2170</v>
      </c>
      <c r="M1002" s="0" t="s">
        <v>2170</v>
      </c>
      <c r="N1002" s="0" t="n">
        <f aca="false">FALSE()</f>
        <v>0</v>
      </c>
      <c r="O1002" s="0" t="s">
        <v>10308</v>
      </c>
      <c r="P1002" s="0" t="s">
        <v>2300</v>
      </c>
      <c r="Q1002" s="380" t="n">
        <v>36804.1666666667</v>
      </c>
      <c r="R1002" s="0" t="n">
        <v>279575180</v>
      </c>
      <c r="S1002" s="0" t="s">
        <v>2301</v>
      </c>
      <c r="T1002" s="0" t="s">
        <v>2302</v>
      </c>
      <c r="U1002" s="0" t="s">
        <v>2365</v>
      </c>
      <c r="V1002" s="0" t="n">
        <v>1000000000</v>
      </c>
      <c r="W1002" s="0" t="s">
        <v>2366</v>
      </c>
      <c r="X1002" s="0" t="n">
        <v>4</v>
      </c>
      <c r="Y1002" s="0" t="n">
        <f aca="false">FALSE()</f>
        <v>0</v>
      </c>
      <c r="Z1002" s="0" t="n">
        <f aca="false">FALSE()</f>
        <v>0</v>
      </c>
      <c r="AA1002" s="0" t="n">
        <f aca="false">FALSE()</f>
        <v>0</v>
      </c>
      <c r="AB1002" s="0" t="n">
        <f aca="false">TRUE()</f>
        <v>1</v>
      </c>
      <c r="AC1002" s="0" t="n">
        <v>1</v>
      </c>
      <c r="AD1002" s="0" t="s">
        <v>2129</v>
      </c>
      <c r="AE1002" s="0" t="n">
        <f aca="false">TRUE()</f>
        <v>1</v>
      </c>
      <c r="AF1002" s="0" t="s">
        <v>10309</v>
      </c>
      <c r="AG1002" s="0" t="n">
        <v>2</v>
      </c>
      <c r="AH1002" s="0" t="s">
        <v>10310</v>
      </c>
      <c r="AI1002" s="0" t="s">
        <v>10311</v>
      </c>
      <c r="AJ1002" s="0" t="n">
        <v>0</v>
      </c>
      <c r="AK1002" s="0" t="s">
        <v>2118</v>
      </c>
      <c r="AL1002" s="0" t="n">
        <f aca="false">FALSE()</f>
        <v>0</v>
      </c>
      <c r="AM1002" s="0" t="n">
        <f aca="false">TRUE()</f>
        <v>1</v>
      </c>
      <c r="AN1002" s="0" t="n">
        <f aca="false">FALSE()</f>
        <v>0</v>
      </c>
      <c r="AO1002" s="0" t="n">
        <f aca="false">FALSE()</f>
        <v>0</v>
      </c>
      <c r="AP1002" s="0" t="n">
        <f aca="false">FALSE()</f>
        <v>0</v>
      </c>
      <c r="AQ1002" s="380" t="n">
        <v>43123.7291666667</v>
      </c>
      <c r="AR1002" s="380" t="n">
        <v>36804.1666666667</v>
      </c>
      <c r="AS1002" s="0" t="s">
        <v>10312</v>
      </c>
      <c r="AT1002" s="0" t="s">
        <v>2170</v>
      </c>
      <c r="AU1002" s="0" t="s">
        <v>2170</v>
      </c>
    </row>
    <row r="1003" customFormat="false" ht="15" hidden="true" customHeight="false" outlineLevel="0" collapsed="false">
      <c r="A1003" s="0" t="s">
        <v>10313</v>
      </c>
      <c r="B1003" s="0" t="s">
        <v>10314</v>
      </c>
      <c r="C1003" s="0" t="s">
        <v>10315</v>
      </c>
      <c r="D1003" s="0" t="s">
        <v>2297</v>
      </c>
      <c r="E1003" s="0" t="s">
        <v>10313</v>
      </c>
      <c r="F1003" s="0" t="n">
        <v>1</v>
      </c>
      <c r="G1003" s="0" t="s">
        <v>2298</v>
      </c>
      <c r="H1003" s="0" t="s">
        <v>2170</v>
      </c>
      <c r="I1003" s="0" t="s">
        <v>2170</v>
      </c>
      <c r="J1003" s="0" t="s">
        <v>2170</v>
      </c>
      <c r="K1003" s="0" t="s">
        <v>2170</v>
      </c>
      <c r="L1003" s="0" t="s">
        <v>2170</v>
      </c>
      <c r="M1003" s="0" t="s">
        <v>2170</v>
      </c>
      <c r="N1003" s="0" t="n">
        <f aca="false">FALSE()</f>
        <v>0</v>
      </c>
      <c r="O1003" s="0" t="s">
        <v>10316</v>
      </c>
      <c r="P1003" s="0" t="s">
        <v>2300</v>
      </c>
      <c r="Q1003" s="380" t="n">
        <v>25569.125</v>
      </c>
      <c r="R1003" s="0" t="n">
        <v>208394779</v>
      </c>
      <c r="S1003" s="0" t="s">
        <v>2301</v>
      </c>
      <c r="T1003" s="0" t="s">
        <v>2302</v>
      </c>
      <c r="U1003" s="0" t="s">
        <v>610</v>
      </c>
      <c r="V1003" s="0" t="n">
        <v>0</v>
      </c>
      <c r="W1003" s="0" t="s">
        <v>6671</v>
      </c>
      <c r="X1003" s="0" t="n">
        <v>4</v>
      </c>
      <c r="Y1003" s="0" t="n">
        <f aca="false">FALSE()</f>
        <v>0</v>
      </c>
      <c r="Z1003" s="0" t="n">
        <f aca="false">FALSE()</f>
        <v>0</v>
      </c>
      <c r="AA1003" s="0" t="n">
        <f aca="false">FALSE()</f>
        <v>0</v>
      </c>
      <c r="AB1003" s="0" t="n">
        <f aca="false">TRUE()</f>
        <v>1</v>
      </c>
      <c r="AC1003" s="0" t="n">
        <v>1</v>
      </c>
      <c r="AD1003" s="0" t="s">
        <v>2129</v>
      </c>
      <c r="AE1003" s="0" t="n">
        <f aca="false">TRUE()</f>
        <v>1</v>
      </c>
      <c r="AF1003" s="0" t="s">
        <v>10317</v>
      </c>
      <c r="AG1003" s="0" t="n">
        <v>2</v>
      </c>
      <c r="AH1003" s="0" t="s">
        <v>10318</v>
      </c>
      <c r="AI1003" s="0" t="s">
        <v>10319</v>
      </c>
      <c r="AJ1003" s="0" t="n">
        <v>0</v>
      </c>
      <c r="AK1003" s="0" t="s">
        <v>2118</v>
      </c>
      <c r="AL1003" s="0" t="n">
        <f aca="false">FALSE()</f>
        <v>0</v>
      </c>
      <c r="AM1003" s="0" t="n">
        <f aca="false">TRUE()</f>
        <v>1</v>
      </c>
      <c r="AN1003" s="0" t="n">
        <f aca="false">FALSE()</f>
        <v>0</v>
      </c>
      <c r="AO1003" s="0" t="n">
        <f aca="false">FALSE()</f>
        <v>0</v>
      </c>
      <c r="AP1003" s="0" t="n">
        <f aca="false">FALSE()</f>
        <v>0</v>
      </c>
      <c r="AQ1003" s="380" t="n">
        <v>43123.7284722222</v>
      </c>
      <c r="AR1003" s="380" t="n">
        <v>32399.1666666667</v>
      </c>
      <c r="AS1003" s="0" t="s">
        <v>10320</v>
      </c>
      <c r="AT1003" s="0" t="s">
        <v>2170</v>
      </c>
      <c r="AU1003" s="0" t="s">
        <v>2170</v>
      </c>
    </row>
    <row r="1004" customFormat="false" ht="15" hidden="true" customHeight="false" outlineLevel="0" collapsed="false">
      <c r="A1004" s="0" t="s">
        <v>10321</v>
      </c>
      <c r="B1004" s="0" t="s">
        <v>10322</v>
      </c>
      <c r="C1004" s="0" t="s">
        <v>10323</v>
      </c>
      <c r="D1004" s="0" t="s">
        <v>2297</v>
      </c>
      <c r="E1004" s="0" t="s">
        <v>10321</v>
      </c>
      <c r="F1004" s="0" t="n">
        <v>1</v>
      </c>
      <c r="G1004" s="0" t="s">
        <v>2298</v>
      </c>
      <c r="H1004" s="0" t="s">
        <v>2170</v>
      </c>
      <c r="I1004" s="0" t="s">
        <v>2170</v>
      </c>
      <c r="J1004" s="0" t="s">
        <v>2170</v>
      </c>
      <c r="K1004" s="0" t="s">
        <v>2170</v>
      </c>
      <c r="L1004" s="0" t="s">
        <v>2170</v>
      </c>
      <c r="M1004" s="0" t="s">
        <v>2170</v>
      </c>
      <c r="N1004" s="0" t="n">
        <f aca="false">FALSE()</f>
        <v>0</v>
      </c>
      <c r="O1004" s="0" t="s">
        <v>10324</v>
      </c>
      <c r="P1004" s="0" t="s">
        <v>2300</v>
      </c>
      <c r="Q1004" s="380" t="n">
        <v>31444.125</v>
      </c>
      <c r="R1004" s="0" t="n">
        <v>30105120</v>
      </c>
      <c r="S1004" s="0" t="s">
        <v>2301</v>
      </c>
      <c r="T1004" s="0" t="s">
        <v>2302</v>
      </c>
      <c r="U1004" s="0" t="s">
        <v>2115</v>
      </c>
      <c r="V1004" s="0" t="n">
        <v>200000000</v>
      </c>
      <c r="W1004" s="0" t="s">
        <v>2366</v>
      </c>
      <c r="X1004" s="0" t="n">
        <v>4</v>
      </c>
      <c r="Y1004" s="0" t="n">
        <f aca="false">FALSE()</f>
        <v>0</v>
      </c>
      <c r="Z1004" s="0" t="n">
        <f aca="false">FALSE()</f>
        <v>0</v>
      </c>
      <c r="AA1004" s="0" t="n">
        <f aca="false">FALSE()</f>
        <v>0</v>
      </c>
      <c r="AB1004" s="0" t="n">
        <f aca="false">FALSE()</f>
        <v>0</v>
      </c>
      <c r="AC1004" s="0" t="n">
        <v>1</v>
      </c>
      <c r="AD1004" s="0" t="s">
        <v>2129</v>
      </c>
      <c r="AE1004" s="0" t="n">
        <f aca="false">TRUE()</f>
        <v>1</v>
      </c>
      <c r="AF1004" s="0" t="s">
        <v>10325</v>
      </c>
      <c r="AG1004" s="0" t="n">
        <v>2</v>
      </c>
      <c r="AH1004" s="0" t="s">
        <v>10326</v>
      </c>
      <c r="AI1004" s="0" t="s">
        <v>10327</v>
      </c>
      <c r="AJ1004" s="0" t="n">
        <v>0</v>
      </c>
      <c r="AK1004" s="0" t="s">
        <v>2118</v>
      </c>
      <c r="AL1004" s="0" t="n">
        <f aca="false">FALSE()</f>
        <v>0</v>
      </c>
      <c r="AM1004" s="0" t="n">
        <f aca="false">TRUE()</f>
        <v>1</v>
      </c>
      <c r="AN1004" s="0" t="n">
        <f aca="false">FALSE()</f>
        <v>0</v>
      </c>
      <c r="AO1004" s="0" t="n">
        <f aca="false">FALSE()</f>
        <v>0</v>
      </c>
      <c r="AP1004" s="0" t="n">
        <f aca="false">FALSE()</f>
        <v>0</v>
      </c>
      <c r="AQ1004" s="380" t="n">
        <v>43627.6875</v>
      </c>
      <c r="AR1004" s="380" t="n">
        <v>32734.1666666667</v>
      </c>
      <c r="AS1004" s="0" t="s">
        <v>10328</v>
      </c>
      <c r="AT1004" s="0" t="s">
        <v>2170</v>
      </c>
      <c r="AU1004" s="0" t="s">
        <v>2170</v>
      </c>
    </row>
    <row r="1005" customFormat="false" ht="15" hidden="true" customHeight="false" outlineLevel="0" collapsed="false">
      <c r="A1005" s="0" t="s">
        <v>10329</v>
      </c>
      <c r="B1005" s="0" t="s">
        <v>10330</v>
      </c>
      <c r="C1005" s="0" t="s">
        <v>10331</v>
      </c>
      <c r="D1005" s="0" t="s">
        <v>2297</v>
      </c>
      <c r="E1005" s="0" t="s">
        <v>10329</v>
      </c>
      <c r="F1005" s="0" t="n">
        <v>1</v>
      </c>
      <c r="G1005" s="0" t="s">
        <v>2298</v>
      </c>
      <c r="H1005" s="0" t="s">
        <v>2170</v>
      </c>
      <c r="I1005" s="0" t="s">
        <v>2170</v>
      </c>
      <c r="J1005" s="0" t="s">
        <v>2170</v>
      </c>
      <c r="K1005" s="0" t="s">
        <v>2170</v>
      </c>
      <c r="L1005" s="0" t="s">
        <v>2170</v>
      </c>
      <c r="M1005" s="0" t="s">
        <v>2170</v>
      </c>
      <c r="N1005" s="0" t="n">
        <f aca="false">FALSE()</f>
        <v>0</v>
      </c>
      <c r="O1005" s="0" t="s">
        <v>10332</v>
      </c>
      <c r="P1005" s="0" t="s">
        <v>2300</v>
      </c>
      <c r="Q1005" s="380" t="n">
        <v>36474.125</v>
      </c>
      <c r="R1005" s="0" t="n">
        <v>728289602</v>
      </c>
      <c r="S1005" s="0" t="s">
        <v>2301</v>
      </c>
      <c r="T1005" s="0" t="s">
        <v>2302</v>
      </c>
      <c r="U1005" s="0" t="s">
        <v>2115</v>
      </c>
      <c r="V1005" s="0" t="n">
        <v>5600000000</v>
      </c>
      <c r="W1005" s="0" t="s">
        <v>2366</v>
      </c>
      <c r="X1005" s="0" t="n">
        <v>4</v>
      </c>
      <c r="Y1005" s="0" t="n">
        <f aca="false">FALSE()</f>
        <v>0</v>
      </c>
      <c r="Z1005" s="0" t="n">
        <f aca="false">FALSE()</f>
        <v>0</v>
      </c>
      <c r="AA1005" s="0" t="n">
        <f aca="false">FALSE()</f>
        <v>0</v>
      </c>
      <c r="AB1005" s="0" t="n">
        <f aca="false">TRUE()</f>
        <v>1</v>
      </c>
      <c r="AC1005" s="0" t="n">
        <v>1</v>
      </c>
      <c r="AD1005" s="0" t="s">
        <v>2129</v>
      </c>
      <c r="AE1005" s="0" t="n">
        <f aca="false">TRUE()</f>
        <v>1</v>
      </c>
      <c r="AF1005" s="0" t="s">
        <v>10333</v>
      </c>
      <c r="AG1005" s="0" t="n">
        <v>2</v>
      </c>
      <c r="AH1005" s="0" t="s">
        <v>10334</v>
      </c>
      <c r="AI1005" s="0" t="s">
        <v>10335</v>
      </c>
      <c r="AJ1005" s="0" t="n">
        <v>0</v>
      </c>
      <c r="AK1005" s="0" t="s">
        <v>2118</v>
      </c>
      <c r="AL1005" s="0" t="n">
        <f aca="false">FALSE()</f>
        <v>0</v>
      </c>
      <c r="AM1005" s="0" t="n">
        <f aca="false">TRUE()</f>
        <v>1</v>
      </c>
      <c r="AN1005" s="0" t="n">
        <f aca="false">FALSE()</f>
        <v>0</v>
      </c>
      <c r="AO1005" s="0" t="n">
        <f aca="false">FALSE()</f>
        <v>0</v>
      </c>
      <c r="AP1005" s="0" t="n">
        <f aca="false">FALSE()</f>
        <v>0</v>
      </c>
      <c r="AQ1005" s="380" t="n">
        <v>43123.6736111111</v>
      </c>
      <c r="AR1005" s="380" t="n">
        <v>36474.125</v>
      </c>
      <c r="AS1005" s="0" t="s">
        <v>10336</v>
      </c>
      <c r="AT1005" s="0" t="s">
        <v>2170</v>
      </c>
      <c r="AU1005" s="0" t="s">
        <v>2170</v>
      </c>
    </row>
    <row r="1006" customFormat="false" ht="15" hidden="true" customHeight="false" outlineLevel="0" collapsed="false">
      <c r="A1006" s="0" t="s">
        <v>10337</v>
      </c>
      <c r="B1006" s="0" t="s">
        <v>10338</v>
      </c>
      <c r="C1006" s="0" t="s">
        <v>10339</v>
      </c>
      <c r="D1006" s="0" t="s">
        <v>2297</v>
      </c>
      <c r="E1006" s="0" t="s">
        <v>10337</v>
      </c>
      <c r="F1006" s="0" t="n">
        <v>1</v>
      </c>
      <c r="G1006" s="0" t="s">
        <v>2298</v>
      </c>
      <c r="H1006" s="0" t="s">
        <v>2170</v>
      </c>
      <c r="I1006" s="0" t="s">
        <v>2170</v>
      </c>
      <c r="J1006" s="0" t="s">
        <v>2170</v>
      </c>
      <c r="K1006" s="0" t="s">
        <v>2170</v>
      </c>
      <c r="L1006" s="0" t="s">
        <v>2170</v>
      </c>
      <c r="M1006" s="0" t="s">
        <v>2170</v>
      </c>
      <c r="N1006" s="0" t="n">
        <f aca="false">FALSE()</f>
        <v>0</v>
      </c>
      <c r="O1006" s="0" t="s">
        <v>10340</v>
      </c>
      <c r="P1006" s="0" t="s">
        <v>2300</v>
      </c>
      <c r="Q1006" s="380" t="n">
        <v>25569.125</v>
      </c>
      <c r="R1006" s="0" t="n">
        <v>37137675</v>
      </c>
      <c r="S1006" s="0" t="s">
        <v>2301</v>
      </c>
      <c r="T1006" s="0" t="s">
        <v>2302</v>
      </c>
      <c r="U1006" s="0" t="s">
        <v>610</v>
      </c>
      <c r="V1006" s="0" t="n">
        <v>0</v>
      </c>
      <c r="W1006" s="0" t="s">
        <v>2366</v>
      </c>
      <c r="X1006" s="0" t="n">
        <v>4</v>
      </c>
      <c r="Y1006" s="0" t="n">
        <f aca="false">FALSE()</f>
        <v>0</v>
      </c>
      <c r="Z1006" s="0" t="n">
        <f aca="false">FALSE()</f>
        <v>0</v>
      </c>
      <c r="AA1006" s="0" t="n">
        <f aca="false">FALSE()</f>
        <v>0</v>
      </c>
      <c r="AB1006" s="0" t="n">
        <f aca="false">TRUE()</f>
        <v>1</v>
      </c>
      <c r="AC1006" s="0" t="n">
        <v>1</v>
      </c>
      <c r="AD1006" s="0" t="s">
        <v>2129</v>
      </c>
      <c r="AE1006" s="0" t="n">
        <f aca="false">TRUE()</f>
        <v>1</v>
      </c>
      <c r="AF1006" s="0" t="s">
        <v>10341</v>
      </c>
      <c r="AG1006" s="0" t="n">
        <v>2</v>
      </c>
      <c r="AH1006" s="0" t="s">
        <v>10342</v>
      </c>
      <c r="AI1006" s="0" t="s">
        <v>10343</v>
      </c>
      <c r="AJ1006" s="0" t="n">
        <v>0</v>
      </c>
      <c r="AK1006" s="0" t="s">
        <v>2118</v>
      </c>
      <c r="AL1006" s="0" t="n">
        <f aca="false">FALSE()</f>
        <v>0</v>
      </c>
      <c r="AM1006" s="0" t="n">
        <f aca="false">TRUE()</f>
        <v>1</v>
      </c>
      <c r="AN1006" s="0" t="n">
        <f aca="false">FALSE()</f>
        <v>0</v>
      </c>
      <c r="AO1006" s="0" t="n">
        <f aca="false">FALSE()</f>
        <v>0</v>
      </c>
      <c r="AP1006" s="0" t="n">
        <f aca="false">TRUE()</f>
        <v>1</v>
      </c>
      <c r="AQ1006" s="380" t="n">
        <v>44837.6527777778</v>
      </c>
      <c r="AR1006" s="380" t="n">
        <v>44837.4166666667</v>
      </c>
      <c r="AS1006" s="0" t="s">
        <v>10344</v>
      </c>
      <c r="AT1006" s="0" t="s">
        <v>2170</v>
      </c>
      <c r="AU1006" s="0" t="s">
        <v>2170</v>
      </c>
    </row>
    <row r="1007" customFormat="false" ht="15" hidden="true" customHeight="false" outlineLevel="0" collapsed="false">
      <c r="A1007" s="0" t="s">
        <v>10345</v>
      </c>
      <c r="B1007" s="0" t="s">
        <v>10346</v>
      </c>
      <c r="C1007" s="0" t="s">
        <v>10347</v>
      </c>
      <c r="D1007" s="0" t="s">
        <v>2297</v>
      </c>
      <c r="E1007" s="0" t="s">
        <v>10345</v>
      </c>
      <c r="F1007" s="0" t="n">
        <v>1</v>
      </c>
      <c r="G1007" s="0" t="s">
        <v>2298</v>
      </c>
      <c r="H1007" s="0" t="s">
        <v>2170</v>
      </c>
      <c r="I1007" s="0" t="s">
        <v>2170</v>
      </c>
      <c r="J1007" s="0" t="s">
        <v>2170</v>
      </c>
      <c r="K1007" s="0" t="s">
        <v>2170</v>
      </c>
      <c r="L1007" s="0" t="s">
        <v>2170</v>
      </c>
      <c r="M1007" s="0" t="s">
        <v>2170</v>
      </c>
      <c r="N1007" s="0" t="n">
        <f aca="false">FALSE()</f>
        <v>0</v>
      </c>
      <c r="O1007" s="0" t="s">
        <v>10348</v>
      </c>
      <c r="P1007" s="0" t="s">
        <v>2300</v>
      </c>
      <c r="Q1007" s="380" t="n">
        <v>35611.1666666667</v>
      </c>
      <c r="R1007" s="0" t="n">
        <v>7828358</v>
      </c>
      <c r="S1007" s="0" t="s">
        <v>2301</v>
      </c>
      <c r="T1007" s="0" t="s">
        <v>2302</v>
      </c>
      <c r="U1007" s="0" t="s">
        <v>2330</v>
      </c>
      <c r="V1007" s="0" t="n">
        <v>10250000</v>
      </c>
      <c r="W1007" s="0" t="s">
        <v>2366</v>
      </c>
      <c r="X1007" s="0" t="n">
        <v>1</v>
      </c>
      <c r="Y1007" s="0" t="n">
        <f aca="false">FALSE()</f>
        <v>0</v>
      </c>
      <c r="Z1007" s="0" t="n">
        <f aca="false">FALSE()</f>
        <v>0</v>
      </c>
      <c r="AA1007" s="0" t="n">
        <f aca="false">FALSE()</f>
        <v>0</v>
      </c>
      <c r="AB1007" s="0" t="n">
        <f aca="false">FALSE()</f>
        <v>0</v>
      </c>
      <c r="AC1007" s="0" t="n">
        <v>1</v>
      </c>
      <c r="AD1007" s="0" t="s">
        <v>2129</v>
      </c>
      <c r="AE1007" s="0" t="n">
        <f aca="false">TRUE()</f>
        <v>1</v>
      </c>
      <c r="AF1007" s="0" t="s">
        <v>10349</v>
      </c>
      <c r="AG1007" s="0" t="n">
        <v>2</v>
      </c>
      <c r="AH1007" s="0" t="s">
        <v>10350</v>
      </c>
      <c r="AI1007" s="0" t="s">
        <v>10351</v>
      </c>
      <c r="AJ1007" s="0" t="n">
        <v>0</v>
      </c>
      <c r="AK1007" s="0" t="s">
        <v>2118</v>
      </c>
      <c r="AL1007" s="0" t="n">
        <f aca="false">FALSE()</f>
        <v>0</v>
      </c>
      <c r="AM1007" s="0" t="n">
        <f aca="false">TRUE()</f>
        <v>1</v>
      </c>
      <c r="AN1007" s="0" t="n">
        <f aca="false">FALSE()</f>
        <v>0</v>
      </c>
      <c r="AO1007" s="0" t="n">
        <f aca="false">FALSE()</f>
        <v>0</v>
      </c>
      <c r="AP1007" s="0" t="n">
        <f aca="false">FALSE()</f>
        <v>0</v>
      </c>
      <c r="AQ1007" s="380" t="n">
        <v>43769.6875</v>
      </c>
      <c r="AR1007" s="380" t="n">
        <v>43769.4166666667</v>
      </c>
      <c r="AS1007" s="0" t="s">
        <v>10352</v>
      </c>
      <c r="AT1007" s="0" t="s">
        <v>2170</v>
      </c>
      <c r="AU1007" s="0" t="s">
        <v>2170</v>
      </c>
    </row>
    <row r="1008" customFormat="false" ht="15" hidden="true" customHeight="false" outlineLevel="0" collapsed="false">
      <c r="A1008" s="0" t="s">
        <v>10353</v>
      </c>
      <c r="B1008" s="0" t="s">
        <v>10354</v>
      </c>
      <c r="C1008" s="0" t="s">
        <v>10355</v>
      </c>
      <c r="D1008" s="0" t="s">
        <v>2297</v>
      </c>
      <c r="E1008" s="0" t="s">
        <v>10353</v>
      </c>
      <c r="F1008" s="0" t="n">
        <v>1</v>
      </c>
      <c r="G1008" s="0" t="s">
        <v>2298</v>
      </c>
      <c r="H1008" s="0" t="s">
        <v>2170</v>
      </c>
      <c r="I1008" s="0" t="s">
        <v>2170</v>
      </c>
      <c r="J1008" s="0" t="s">
        <v>2170</v>
      </c>
      <c r="K1008" s="0" t="s">
        <v>2170</v>
      </c>
      <c r="L1008" s="0" t="s">
        <v>2170</v>
      </c>
      <c r="M1008" s="0" t="s">
        <v>2170</v>
      </c>
      <c r="N1008" s="0" t="n">
        <f aca="false">FALSE()</f>
        <v>0</v>
      </c>
      <c r="O1008" s="0" t="s">
        <v>10356</v>
      </c>
      <c r="P1008" s="0" t="s">
        <v>2300</v>
      </c>
      <c r="Q1008" s="380" t="n">
        <v>28592.1666666667</v>
      </c>
      <c r="R1008" s="0" t="n">
        <v>265650056</v>
      </c>
      <c r="S1008" s="0" t="s">
        <v>2301</v>
      </c>
      <c r="T1008" s="0" t="s">
        <v>2302</v>
      </c>
      <c r="U1008" s="0" t="s">
        <v>2115</v>
      </c>
      <c r="V1008" s="0" t="n">
        <v>800000000</v>
      </c>
      <c r="W1008" s="0" t="s">
        <v>2383</v>
      </c>
      <c r="X1008" s="0" t="n">
        <v>4</v>
      </c>
      <c r="Y1008" s="0" t="n">
        <f aca="false">FALSE()</f>
        <v>0</v>
      </c>
      <c r="Z1008" s="0" t="n">
        <f aca="false">FALSE()</f>
        <v>0</v>
      </c>
      <c r="AA1008" s="0" t="n">
        <f aca="false">FALSE()</f>
        <v>0</v>
      </c>
      <c r="AB1008" s="0" t="n">
        <f aca="false">TRUE()</f>
        <v>1</v>
      </c>
      <c r="AC1008" s="0" t="n">
        <v>1</v>
      </c>
      <c r="AD1008" s="0" t="s">
        <v>2129</v>
      </c>
      <c r="AE1008" s="0" t="n">
        <f aca="false">TRUE()</f>
        <v>1</v>
      </c>
      <c r="AF1008" s="0" t="s">
        <v>10357</v>
      </c>
      <c r="AG1008" s="0" t="n">
        <v>2</v>
      </c>
      <c r="AH1008" s="0" t="s">
        <v>10358</v>
      </c>
      <c r="AI1008" s="0" t="s">
        <v>10359</v>
      </c>
      <c r="AJ1008" s="0" t="n">
        <v>0</v>
      </c>
      <c r="AK1008" s="0" t="s">
        <v>2118</v>
      </c>
      <c r="AL1008" s="0" t="n">
        <f aca="false">FALSE()</f>
        <v>0</v>
      </c>
      <c r="AM1008" s="0" t="n">
        <f aca="false">TRUE()</f>
        <v>1</v>
      </c>
      <c r="AN1008" s="0" t="n">
        <f aca="false">FALSE()</f>
        <v>0</v>
      </c>
      <c r="AO1008" s="0" t="n">
        <f aca="false">FALSE()</f>
        <v>0</v>
      </c>
      <c r="AP1008" s="0" t="n">
        <f aca="false">FALSE()</f>
        <v>0</v>
      </c>
      <c r="AQ1008" s="380" t="n">
        <v>43123.7277777778</v>
      </c>
      <c r="AR1008" s="380" t="n">
        <v>32398.1666666667</v>
      </c>
      <c r="AS1008" s="0" t="s">
        <v>10360</v>
      </c>
      <c r="AT1008" s="0" t="s">
        <v>2170</v>
      </c>
      <c r="AU1008" s="0" t="s">
        <v>2170</v>
      </c>
    </row>
    <row r="1009" customFormat="false" ht="15" hidden="true" customHeight="false" outlineLevel="0" collapsed="false">
      <c r="A1009" s="0" t="s">
        <v>10361</v>
      </c>
      <c r="B1009" s="0" t="s">
        <v>10362</v>
      </c>
      <c r="C1009" s="0" t="s">
        <v>10363</v>
      </c>
      <c r="D1009" s="0" t="s">
        <v>2297</v>
      </c>
      <c r="E1009" s="0" t="s">
        <v>10361</v>
      </c>
      <c r="F1009" s="0" t="n">
        <v>1</v>
      </c>
      <c r="G1009" s="0" t="s">
        <v>2298</v>
      </c>
      <c r="H1009" s="0" t="s">
        <v>2170</v>
      </c>
      <c r="I1009" s="0" t="s">
        <v>2170</v>
      </c>
      <c r="J1009" s="0" t="s">
        <v>2170</v>
      </c>
      <c r="K1009" s="0" t="s">
        <v>2170</v>
      </c>
      <c r="L1009" s="0" t="s">
        <v>2170</v>
      </c>
      <c r="M1009" s="0" t="s">
        <v>2170</v>
      </c>
      <c r="N1009" s="0" t="n">
        <f aca="false">FALSE()</f>
        <v>0</v>
      </c>
      <c r="O1009" s="0" t="s">
        <v>10364</v>
      </c>
      <c r="P1009" s="0" t="s">
        <v>2300</v>
      </c>
      <c r="Q1009" s="380" t="n">
        <v>25569.125</v>
      </c>
      <c r="R1009" s="0" t="n">
        <v>826722529</v>
      </c>
      <c r="S1009" s="0" t="s">
        <v>2667</v>
      </c>
      <c r="U1009" s="0" t="s">
        <v>2115</v>
      </c>
      <c r="V1009" s="0" t="n">
        <v>0</v>
      </c>
      <c r="W1009" s="0" t="s">
        <v>2409</v>
      </c>
      <c r="X1009" s="0" t="n">
        <v>4</v>
      </c>
      <c r="Y1009" s="0" t="n">
        <f aca="false">FALSE()</f>
        <v>0</v>
      </c>
      <c r="Z1009" s="0" t="n">
        <f aca="false">FALSE()</f>
        <v>0</v>
      </c>
      <c r="AA1009" s="0" t="n">
        <f aca="false">FALSE()</f>
        <v>0</v>
      </c>
      <c r="AB1009" s="0" t="n">
        <f aca="false">TRUE()</f>
        <v>1</v>
      </c>
      <c r="AC1009" s="0" t="n">
        <v>1</v>
      </c>
      <c r="AD1009" s="0" t="s">
        <v>2129</v>
      </c>
      <c r="AE1009" s="0" t="n">
        <f aca="false">TRUE()</f>
        <v>1</v>
      </c>
      <c r="AF1009" s="0" t="s">
        <v>10365</v>
      </c>
      <c r="AG1009" s="0" t="n">
        <v>2</v>
      </c>
      <c r="AH1009" s="0" t="s">
        <v>10366</v>
      </c>
      <c r="AI1009" s="0" t="s">
        <v>10367</v>
      </c>
      <c r="AJ1009" s="0" t="n">
        <v>0</v>
      </c>
      <c r="AK1009" s="0" t="s">
        <v>2118</v>
      </c>
      <c r="AL1009" s="0" t="n">
        <f aca="false">FALSE()</f>
        <v>0</v>
      </c>
      <c r="AM1009" s="0" t="n">
        <f aca="false">TRUE()</f>
        <v>1</v>
      </c>
      <c r="AN1009" s="0" t="n">
        <f aca="false">FALSE()</f>
        <v>0</v>
      </c>
      <c r="AO1009" s="0" t="n">
        <f aca="false">FALSE()</f>
        <v>0</v>
      </c>
      <c r="AP1009" s="0" t="n">
        <f aca="false">TRUE()</f>
        <v>1</v>
      </c>
      <c r="AQ1009" s="380" t="n">
        <v>44421.6875</v>
      </c>
      <c r="AR1009" s="380" t="n">
        <v>44421.4166666667</v>
      </c>
      <c r="AS1009" s="0" t="s">
        <v>10368</v>
      </c>
      <c r="AT1009" s="0" t="s">
        <v>2170</v>
      </c>
      <c r="AU1009" s="0" t="s">
        <v>2170</v>
      </c>
    </row>
    <row r="1010" customFormat="false" ht="15" hidden="true" customHeight="false" outlineLevel="0" collapsed="false">
      <c r="A1010" s="0" t="s">
        <v>10369</v>
      </c>
      <c r="B1010" s="0" t="s">
        <v>10370</v>
      </c>
      <c r="C1010" s="0" t="s">
        <v>10371</v>
      </c>
      <c r="D1010" s="0" t="s">
        <v>2297</v>
      </c>
      <c r="E1010" s="0" t="s">
        <v>10369</v>
      </c>
      <c r="F1010" s="0" t="n">
        <v>1</v>
      </c>
      <c r="G1010" s="0" t="s">
        <v>2298</v>
      </c>
      <c r="H1010" s="0" t="s">
        <v>2170</v>
      </c>
      <c r="I1010" s="0" t="s">
        <v>2170</v>
      </c>
      <c r="J1010" s="0" t="s">
        <v>2170</v>
      </c>
      <c r="K1010" s="0" t="s">
        <v>2170</v>
      </c>
      <c r="L1010" s="0" t="s">
        <v>2170</v>
      </c>
      <c r="M1010" s="0" t="s">
        <v>2170</v>
      </c>
      <c r="N1010" s="0" t="n">
        <f aca="false">FALSE()</f>
        <v>0</v>
      </c>
      <c r="O1010" s="0" t="s">
        <v>10372</v>
      </c>
      <c r="P1010" s="0" t="s">
        <v>2300</v>
      </c>
      <c r="Q1010" s="380" t="n">
        <v>32958.1666666667</v>
      </c>
      <c r="R1010" s="0" t="n">
        <v>605813492</v>
      </c>
      <c r="S1010" s="0" t="s">
        <v>2301</v>
      </c>
      <c r="T1010" s="0" t="s">
        <v>2302</v>
      </c>
      <c r="U1010" s="0" t="s">
        <v>2684</v>
      </c>
      <c r="V1010" s="0" t="n">
        <v>5000000000</v>
      </c>
      <c r="W1010" s="0" t="s">
        <v>2312</v>
      </c>
      <c r="X1010" s="0" t="n">
        <v>4</v>
      </c>
      <c r="Y1010" s="0" t="n">
        <f aca="false">FALSE()</f>
        <v>0</v>
      </c>
      <c r="Z1010" s="0" t="n">
        <f aca="false">FALSE()</f>
        <v>0</v>
      </c>
      <c r="AA1010" s="0" t="n">
        <f aca="false">FALSE()</f>
        <v>0</v>
      </c>
      <c r="AB1010" s="0" t="n">
        <f aca="false">TRUE()</f>
        <v>1</v>
      </c>
      <c r="AC1010" s="0" t="n">
        <v>1</v>
      </c>
      <c r="AD1010" s="0" t="s">
        <v>2129</v>
      </c>
      <c r="AE1010" s="0" t="n">
        <f aca="false">TRUE()</f>
        <v>1</v>
      </c>
      <c r="AF1010" s="0" t="s">
        <v>10373</v>
      </c>
      <c r="AG1010" s="0" t="n">
        <v>2</v>
      </c>
      <c r="AH1010" s="0" t="s">
        <v>10374</v>
      </c>
      <c r="AI1010" s="0" t="s">
        <v>10375</v>
      </c>
      <c r="AJ1010" s="0" t="n">
        <v>0</v>
      </c>
      <c r="AK1010" s="0" t="s">
        <v>2118</v>
      </c>
      <c r="AL1010" s="0" t="n">
        <f aca="false">FALSE()</f>
        <v>0</v>
      </c>
      <c r="AM1010" s="0" t="n">
        <f aca="false">TRUE()</f>
        <v>1</v>
      </c>
      <c r="AN1010" s="0" t="n">
        <f aca="false">FALSE()</f>
        <v>0</v>
      </c>
      <c r="AO1010" s="0" t="n">
        <f aca="false">FALSE()</f>
        <v>0</v>
      </c>
      <c r="AP1010" s="0" t="n">
        <f aca="false">TRUE()</f>
        <v>1</v>
      </c>
      <c r="AQ1010" s="380" t="n">
        <v>43810.5736111111</v>
      </c>
      <c r="AR1010" s="380" t="n">
        <v>43810.4166666667</v>
      </c>
      <c r="AS1010" s="0" t="s">
        <v>10376</v>
      </c>
      <c r="AT1010" s="0" t="s">
        <v>2170</v>
      </c>
      <c r="AU1010" s="0" t="s">
        <v>2170</v>
      </c>
    </row>
    <row r="1011" customFormat="false" ht="15" hidden="true" customHeight="false" outlineLevel="0" collapsed="false">
      <c r="A1011" s="0" t="s">
        <v>10377</v>
      </c>
      <c r="B1011" s="0" t="s">
        <v>10378</v>
      </c>
      <c r="C1011" s="0" t="s">
        <v>10379</v>
      </c>
      <c r="D1011" s="0" t="s">
        <v>2297</v>
      </c>
      <c r="E1011" s="0" t="s">
        <v>10377</v>
      </c>
      <c r="F1011" s="0" t="n">
        <v>1</v>
      </c>
      <c r="G1011" s="0" t="s">
        <v>2298</v>
      </c>
      <c r="H1011" s="0" t="s">
        <v>2170</v>
      </c>
      <c r="I1011" s="0" t="s">
        <v>2170</v>
      </c>
      <c r="J1011" s="0" t="s">
        <v>2170</v>
      </c>
      <c r="K1011" s="0" t="s">
        <v>2170</v>
      </c>
      <c r="L1011" s="0" t="s">
        <v>2170</v>
      </c>
      <c r="M1011" s="0" t="s">
        <v>2170</v>
      </c>
      <c r="N1011" s="0" t="n">
        <f aca="false">FALSE()</f>
        <v>0</v>
      </c>
      <c r="O1011" s="0" t="s">
        <v>10380</v>
      </c>
      <c r="P1011" s="0" t="s">
        <v>2300</v>
      </c>
      <c r="Q1011" s="380" t="n">
        <v>25569.125</v>
      </c>
      <c r="R1011" s="0" t="n">
        <v>309895627</v>
      </c>
      <c r="S1011" s="0" t="s">
        <v>2301</v>
      </c>
      <c r="T1011" s="0" t="s">
        <v>2302</v>
      </c>
      <c r="U1011" s="0" t="s">
        <v>2116</v>
      </c>
      <c r="V1011" s="0" t="n">
        <v>36000000</v>
      </c>
      <c r="W1011" s="0" t="s">
        <v>2565</v>
      </c>
      <c r="X1011" s="0" t="n">
        <v>4</v>
      </c>
      <c r="Y1011" s="0" t="n">
        <f aca="false">FALSE()</f>
        <v>0</v>
      </c>
      <c r="Z1011" s="0" t="n">
        <f aca="false">FALSE()</f>
        <v>0</v>
      </c>
      <c r="AA1011" s="0" t="n">
        <f aca="false">FALSE()</f>
        <v>0</v>
      </c>
      <c r="AB1011" s="0" t="n">
        <f aca="false">FALSE()</f>
        <v>0</v>
      </c>
      <c r="AC1011" s="0" t="n">
        <v>1</v>
      </c>
      <c r="AD1011" s="0" t="s">
        <v>2129</v>
      </c>
      <c r="AE1011" s="0" t="n">
        <f aca="false">TRUE()</f>
        <v>1</v>
      </c>
      <c r="AF1011" s="0" t="s">
        <v>10381</v>
      </c>
      <c r="AG1011" s="0" t="n">
        <v>2</v>
      </c>
      <c r="AH1011" s="0" t="s">
        <v>10382</v>
      </c>
      <c r="AI1011" s="0" t="s">
        <v>10383</v>
      </c>
      <c r="AJ1011" s="0" t="n">
        <v>0</v>
      </c>
      <c r="AK1011" s="0" t="s">
        <v>2118</v>
      </c>
      <c r="AL1011" s="0" t="n">
        <f aca="false">FALSE()</f>
        <v>0</v>
      </c>
      <c r="AM1011" s="0" t="n">
        <f aca="false">TRUE()</f>
        <v>1</v>
      </c>
      <c r="AN1011" s="0" t="n">
        <f aca="false">FALSE()</f>
        <v>0</v>
      </c>
      <c r="AO1011" s="0" t="n">
        <f aca="false">FALSE()</f>
        <v>0</v>
      </c>
      <c r="AP1011" s="0" t="n">
        <f aca="false">FALSE()</f>
        <v>0</v>
      </c>
      <c r="AQ1011" s="380" t="n">
        <v>43682.6097222222</v>
      </c>
      <c r="AR1011" s="380" t="n">
        <v>43682.4166666667</v>
      </c>
      <c r="AS1011" s="0" t="s">
        <v>10384</v>
      </c>
      <c r="AT1011" s="0" t="s">
        <v>2170</v>
      </c>
      <c r="AU1011" s="0" t="s">
        <v>2170</v>
      </c>
    </row>
    <row r="1012" customFormat="false" ht="15" hidden="true" customHeight="false" outlineLevel="0" collapsed="false">
      <c r="A1012" s="0" t="s">
        <v>1719</v>
      </c>
      <c r="B1012" s="0" t="s">
        <v>10385</v>
      </c>
      <c r="C1012" s="0" t="s">
        <v>1716</v>
      </c>
      <c r="D1012" s="0" t="s">
        <v>720</v>
      </c>
      <c r="E1012" s="0" t="s">
        <v>1719</v>
      </c>
      <c r="F1012" s="0" t="n">
        <v>1000</v>
      </c>
      <c r="G1012" s="0" t="s">
        <v>434</v>
      </c>
      <c r="H1012" s="0" t="s">
        <v>2170</v>
      </c>
      <c r="I1012" s="0" t="s">
        <v>2170</v>
      </c>
      <c r="J1012" s="0" t="s">
        <v>2170</v>
      </c>
      <c r="K1012" s="0" t="s">
        <v>2170</v>
      </c>
      <c r="L1012" s="0" t="s">
        <v>2170</v>
      </c>
      <c r="M1012" s="0" t="s">
        <v>2170</v>
      </c>
      <c r="N1012" s="0" t="n">
        <f aca="false">FALSE()</f>
        <v>0</v>
      </c>
      <c r="O1012" s="0" t="s">
        <v>10386</v>
      </c>
      <c r="P1012" s="0" t="s">
        <v>2601</v>
      </c>
      <c r="Q1012" s="380" t="n">
        <v>38729.125</v>
      </c>
      <c r="R1012" s="0" t="n">
        <v>20843976400</v>
      </c>
      <c r="S1012" s="0" t="s">
        <v>601</v>
      </c>
      <c r="T1012" s="0" t="s">
        <v>2602</v>
      </c>
      <c r="U1012" s="0" t="s">
        <v>2684</v>
      </c>
      <c r="V1012" s="0" t="n">
        <v>15885140000</v>
      </c>
      <c r="W1012" s="0" t="s">
        <v>2892</v>
      </c>
      <c r="X1012" s="0" t="n">
        <v>5</v>
      </c>
      <c r="Y1012" s="0" t="n">
        <f aca="false">FALSE()</f>
        <v>0</v>
      </c>
      <c r="Z1012" s="0" t="n">
        <f aca="false">TRUE()</f>
        <v>1</v>
      </c>
      <c r="AA1012" s="0" t="n">
        <f aca="false">TRUE()</f>
        <v>1</v>
      </c>
      <c r="AB1012" s="0" t="n">
        <f aca="false">TRUE()</f>
        <v>1</v>
      </c>
      <c r="AC1012" s="0" t="n">
        <v>1</v>
      </c>
      <c r="AD1012" s="0" t="s">
        <v>2082</v>
      </c>
      <c r="AE1012" s="0" t="n">
        <f aca="false">TRUE()</f>
        <v>1</v>
      </c>
      <c r="AF1012" s="0" t="s">
        <v>10387</v>
      </c>
      <c r="AG1012" s="0" t="n">
        <v>1</v>
      </c>
      <c r="AH1012" s="0" t="s">
        <v>10388</v>
      </c>
      <c r="AI1012" s="0" t="s">
        <v>10389</v>
      </c>
      <c r="AJ1012" s="0" t="n">
        <v>0</v>
      </c>
      <c r="AK1012" s="0" t="s">
        <v>2119</v>
      </c>
      <c r="AL1012" s="0" t="n">
        <f aca="false">TRUE()</f>
        <v>1</v>
      </c>
      <c r="AM1012" s="0" t="n">
        <f aca="false">FALSE()</f>
        <v>0</v>
      </c>
      <c r="AN1012" s="0" t="n">
        <f aca="false">TRUE()</f>
        <v>1</v>
      </c>
      <c r="AO1012" s="0" t="n">
        <f aca="false">FALSE()</f>
        <v>0</v>
      </c>
      <c r="AP1012" s="0" t="n">
        <f aca="false">FALSE()</f>
        <v>0</v>
      </c>
      <c r="AQ1012" s="380" t="n">
        <v>43167.1430555556</v>
      </c>
      <c r="AR1012" s="380" t="n">
        <v>39171.1666666667</v>
      </c>
      <c r="AS1012" s="0" t="s">
        <v>10390</v>
      </c>
      <c r="AT1012" s="0" t="s">
        <v>2170</v>
      </c>
      <c r="AU1012" s="0" t="s">
        <v>2170</v>
      </c>
    </row>
    <row r="1013" customFormat="false" ht="15" hidden="true" customHeight="false" outlineLevel="0" collapsed="false">
      <c r="A1013" s="0" t="s">
        <v>10391</v>
      </c>
      <c r="B1013" s="0" t="s">
        <v>10392</v>
      </c>
      <c r="C1013" s="0" t="s">
        <v>10393</v>
      </c>
      <c r="D1013" s="0" t="s">
        <v>2297</v>
      </c>
      <c r="E1013" s="0" t="s">
        <v>10391</v>
      </c>
      <c r="F1013" s="0" t="n">
        <v>1</v>
      </c>
      <c r="G1013" s="0" t="s">
        <v>2298</v>
      </c>
      <c r="H1013" s="0" t="s">
        <v>2170</v>
      </c>
      <c r="I1013" s="0" t="s">
        <v>2170</v>
      </c>
      <c r="J1013" s="0" t="s">
        <v>2170</v>
      </c>
      <c r="K1013" s="0" t="s">
        <v>2170</v>
      </c>
      <c r="L1013" s="0" t="s">
        <v>2170</v>
      </c>
      <c r="M1013" s="0" t="s">
        <v>2170</v>
      </c>
      <c r="N1013" s="0" t="n">
        <f aca="false">FALSE()</f>
        <v>0</v>
      </c>
      <c r="O1013" s="0" t="s">
        <v>10394</v>
      </c>
      <c r="P1013" s="0" t="s">
        <v>2300</v>
      </c>
      <c r="Q1013" s="380" t="n">
        <v>15934.1666666667</v>
      </c>
      <c r="R1013" s="0" t="n">
        <v>592890377</v>
      </c>
      <c r="S1013" s="0" t="s">
        <v>2301</v>
      </c>
      <c r="T1013" s="0" t="s">
        <v>2302</v>
      </c>
      <c r="U1013" s="0" t="s">
        <v>2693</v>
      </c>
      <c r="V1013" s="0" t="n">
        <v>1000000000</v>
      </c>
      <c r="W1013" s="0" t="s">
        <v>2366</v>
      </c>
      <c r="X1013" s="0" t="n">
        <v>4</v>
      </c>
      <c r="Y1013" s="0" t="n">
        <f aca="false">FALSE()</f>
        <v>0</v>
      </c>
      <c r="Z1013" s="0" t="n">
        <f aca="false">FALSE()</f>
        <v>0</v>
      </c>
      <c r="AA1013" s="0" t="n">
        <f aca="false">FALSE()</f>
        <v>0</v>
      </c>
      <c r="AB1013" s="0" t="n">
        <f aca="false">TRUE()</f>
        <v>1</v>
      </c>
      <c r="AC1013" s="0" t="n">
        <v>1</v>
      </c>
      <c r="AD1013" s="0" t="s">
        <v>2129</v>
      </c>
      <c r="AE1013" s="0" t="n">
        <f aca="false">TRUE()</f>
        <v>1</v>
      </c>
      <c r="AF1013" s="0" t="s">
        <v>10395</v>
      </c>
      <c r="AG1013" s="0" t="n">
        <v>2</v>
      </c>
      <c r="AH1013" s="0" t="s">
        <v>10396</v>
      </c>
      <c r="AI1013" s="0" t="s">
        <v>10397</v>
      </c>
      <c r="AJ1013" s="0" t="n">
        <v>0</v>
      </c>
      <c r="AK1013" s="0" t="s">
        <v>2118</v>
      </c>
      <c r="AL1013" s="0" t="n">
        <f aca="false">FALSE()</f>
        <v>0</v>
      </c>
      <c r="AM1013" s="0" t="n">
        <f aca="false">TRUE()</f>
        <v>1</v>
      </c>
      <c r="AN1013" s="0" t="n">
        <f aca="false">FALSE()</f>
        <v>0</v>
      </c>
      <c r="AO1013" s="0" t="n">
        <f aca="false">FALSE()</f>
        <v>0</v>
      </c>
      <c r="AP1013" s="0" t="n">
        <f aca="false">FALSE()</f>
        <v>0</v>
      </c>
      <c r="AQ1013" s="380" t="n">
        <v>43123.7291666667</v>
      </c>
      <c r="AR1013" s="380" t="n">
        <v>32398.1666666667</v>
      </c>
      <c r="AS1013" s="0" t="s">
        <v>10398</v>
      </c>
      <c r="AT1013" s="0" t="s">
        <v>2170</v>
      </c>
      <c r="AU1013" s="0" t="s">
        <v>2170</v>
      </c>
    </row>
    <row r="1014" customFormat="false" ht="15" hidden="true" customHeight="false" outlineLevel="0" collapsed="false">
      <c r="A1014" s="0" t="s">
        <v>10399</v>
      </c>
      <c r="B1014" s="0" t="s">
        <v>10400</v>
      </c>
      <c r="C1014" s="0" t="s">
        <v>10401</v>
      </c>
      <c r="D1014" s="0" t="s">
        <v>2297</v>
      </c>
      <c r="E1014" s="0" t="s">
        <v>10399</v>
      </c>
      <c r="F1014" s="0" t="n">
        <v>1</v>
      </c>
      <c r="G1014" s="0" t="s">
        <v>2298</v>
      </c>
      <c r="H1014" s="0" t="s">
        <v>2170</v>
      </c>
      <c r="I1014" s="0" t="s">
        <v>2170</v>
      </c>
      <c r="J1014" s="0" t="s">
        <v>2170</v>
      </c>
      <c r="K1014" s="0" t="s">
        <v>2170</v>
      </c>
      <c r="L1014" s="0" t="s">
        <v>2170</v>
      </c>
      <c r="M1014" s="0" t="s">
        <v>2170</v>
      </c>
      <c r="N1014" s="0" t="n">
        <f aca="false">FALSE()</f>
        <v>0</v>
      </c>
      <c r="O1014" s="0" t="s">
        <v>10402</v>
      </c>
      <c r="P1014" s="0" t="s">
        <v>2300</v>
      </c>
      <c r="Q1014" s="380" t="n">
        <v>36609.125</v>
      </c>
      <c r="R1014" s="0" t="n">
        <v>41747783</v>
      </c>
      <c r="S1014" s="0" t="s">
        <v>2301</v>
      </c>
      <c r="T1014" s="0" t="s">
        <v>2302</v>
      </c>
      <c r="U1014" s="0" t="s">
        <v>2116</v>
      </c>
      <c r="V1014" s="0" t="n">
        <v>250000000</v>
      </c>
      <c r="W1014" s="0" t="s">
        <v>2321</v>
      </c>
      <c r="X1014" s="0" t="n">
        <v>4</v>
      </c>
      <c r="Y1014" s="0" t="n">
        <f aca="false">FALSE()</f>
        <v>0</v>
      </c>
      <c r="Z1014" s="0" t="n">
        <f aca="false">FALSE()</f>
        <v>0</v>
      </c>
      <c r="AA1014" s="0" t="n">
        <f aca="false">FALSE()</f>
        <v>0</v>
      </c>
      <c r="AB1014" s="0" t="n">
        <f aca="false">FALSE()</f>
        <v>0</v>
      </c>
      <c r="AC1014" s="0" t="n">
        <v>1</v>
      </c>
      <c r="AD1014" s="0" t="s">
        <v>2129</v>
      </c>
      <c r="AE1014" s="0" t="n">
        <f aca="false">TRUE()</f>
        <v>1</v>
      </c>
      <c r="AF1014" s="0" t="s">
        <v>10403</v>
      </c>
      <c r="AG1014" s="0" t="n">
        <v>2</v>
      </c>
      <c r="AH1014" s="0" t="s">
        <v>10404</v>
      </c>
      <c r="AI1014" s="0" t="s">
        <v>10405</v>
      </c>
      <c r="AJ1014" s="0" t="n">
        <v>0</v>
      </c>
      <c r="AK1014" s="0" t="s">
        <v>2118</v>
      </c>
      <c r="AL1014" s="0" t="n">
        <f aca="false">FALSE()</f>
        <v>0</v>
      </c>
      <c r="AM1014" s="0" t="n">
        <f aca="false">TRUE()</f>
        <v>1</v>
      </c>
      <c r="AN1014" s="0" t="n">
        <f aca="false">FALSE()</f>
        <v>0</v>
      </c>
      <c r="AO1014" s="0" t="n">
        <f aca="false">FALSE()</f>
        <v>0</v>
      </c>
      <c r="AP1014" s="0" t="n">
        <f aca="false">FALSE()</f>
        <v>0</v>
      </c>
      <c r="AQ1014" s="380" t="n">
        <v>43496.6375</v>
      </c>
      <c r="AR1014" s="380" t="n">
        <v>36609.125</v>
      </c>
      <c r="AS1014" s="0" t="s">
        <v>10406</v>
      </c>
      <c r="AT1014" s="0" t="s">
        <v>2170</v>
      </c>
      <c r="AU1014" s="0" t="s">
        <v>2170</v>
      </c>
    </row>
    <row r="1015" customFormat="false" ht="15" hidden="true" customHeight="false" outlineLevel="0" collapsed="false">
      <c r="A1015" s="0" t="s">
        <v>10407</v>
      </c>
      <c r="B1015" s="0" t="s">
        <v>10408</v>
      </c>
      <c r="C1015" s="0" t="s">
        <v>10409</v>
      </c>
      <c r="D1015" s="0" t="s">
        <v>2297</v>
      </c>
      <c r="E1015" s="0" t="s">
        <v>10407</v>
      </c>
      <c r="F1015" s="0" t="n">
        <v>1</v>
      </c>
      <c r="G1015" s="0" t="s">
        <v>2298</v>
      </c>
      <c r="H1015" s="0" t="s">
        <v>2170</v>
      </c>
      <c r="I1015" s="0" t="s">
        <v>2170</v>
      </c>
      <c r="J1015" s="0" t="s">
        <v>2170</v>
      </c>
      <c r="K1015" s="0" t="s">
        <v>2170</v>
      </c>
      <c r="L1015" s="0" t="s">
        <v>2170</v>
      </c>
      <c r="M1015" s="0" t="s">
        <v>2170</v>
      </c>
      <c r="N1015" s="0" t="n">
        <f aca="false">FALSE()</f>
        <v>0</v>
      </c>
      <c r="O1015" s="0" t="s">
        <v>10410</v>
      </c>
      <c r="P1015" s="0" t="s">
        <v>2300</v>
      </c>
      <c r="Q1015" s="380" t="n">
        <v>35704.1666666667</v>
      </c>
      <c r="R1015" s="0" t="n">
        <v>18104754</v>
      </c>
      <c r="S1015" s="0" t="s">
        <v>2301</v>
      </c>
      <c r="T1015" s="0" t="s">
        <v>2302</v>
      </c>
      <c r="U1015" s="0" t="s">
        <v>2116</v>
      </c>
      <c r="V1015" s="0" t="n">
        <v>100000000</v>
      </c>
      <c r="W1015" s="0" t="s">
        <v>2312</v>
      </c>
      <c r="X1015" s="0" t="n">
        <v>4</v>
      </c>
      <c r="Y1015" s="0" t="n">
        <f aca="false">FALSE()</f>
        <v>0</v>
      </c>
      <c r="Z1015" s="0" t="n">
        <f aca="false">FALSE()</f>
        <v>0</v>
      </c>
      <c r="AA1015" s="0" t="n">
        <f aca="false">FALSE()</f>
        <v>0</v>
      </c>
      <c r="AB1015" s="0" t="n">
        <f aca="false">FALSE()</f>
        <v>0</v>
      </c>
      <c r="AC1015" s="0" t="n">
        <v>1</v>
      </c>
      <c r="AD1015" s="0" t="s">
        <v>2129</v>
      </c>
      <c r="AE1015" s="0" t="n">
        <f aca="false">TRUE()</f>
        <v>1</v>
      </c>
      <c r="AF1015" s="0" t="s">
        <v>10411</v>
      </c>
      <c r="AG1015" s="0" t="n">
        <v>2</v>
      </c>
      <c r="AH1015" s="0" t="s">
        <v>10412</v>
      </c>
      <c r="AI1015" s="0" t="s">
        <v>10413</v>
      </c>
      <c r="AJ1015" s="0" t="n">
        <v>0</v>
      </c>
      <c r="AK1015" s="0" t="s">
        <v>2118</v>
      </c>
      <c r="AL1015" s="0" t="n">
        <f aca="false">FALSE()</f>
        <v>0</v>
      </c>
      <c r="AM1015" s="0" t="n">
        <f aca="false">TRUE()</f>
        <v>1</v>
      </c>
      <c r="AN1015" s="0" t="n">
        <f aca="false">FALSE()</f>
        <v>0</v>
      </c>
      <c r="AO1015" s="0" t="n">
        <f aca="false">FALSE()</f>
        <v>0</v>
      </c>
      <c r="AP1015" s="0" t="n">
        <f aca="false">FALSE()</f>
        <v>0</v>
      </c>
      <c r="AQ1015" s="380" t="n">
        <v>43524.7291666667</v>
      </c>
      <c r="AR1015" s="380" t="n">
        <v>35705.1666666667</v>
      </c>
      <c r="AS1015" s="0" t="s">
        <v>10414</v>
      </c>
      <c r="AT1015" s="0" t="s">
        <v>2170</v>
      </c>
      <c r="AU1015" s="0" t="s">
        <v>2170</v>
      </c>
    </row>
    <row r="1016" customFormat="false" ht="15" hidden="true" customHeight="false" outlineLevel="0" collapsed="false">
      <c r="A1016" s="0" t="s">
        <v>10415</v>
      </c>
      <c r="B1016" s="0" t="s">
        <v>10416</v>
      </c>
      <c r="C1016" s="0" t="s">
        <v>10417</v>
      </c>
      <c r="D1016" s="0" t="s">
        <v>2297</v>
      </c>
      <c r="E1016" s="0" t="s">
        <v>10415</v>
      </c>
      <c r="F1016" s="0" t="n">
        <v>1</v>
      </c>
      <c r="G1016" s="0" t="s">
        <v>2298</v>
      </c>
      <c r="H1016" s="0" t="s">
        <v>2170</v>
      </c>
      <c r="I1016" s="0" t="s">
        <v>2170</v>
      </c>
      <c r="J1016" s="0" t="s">
        <v>2170</v>
      </c>
      <c r="K1016" s="0" t="s">
        <v>2170</v>
      </c>
      <c r="L1016" s="0" t="s">
        <v>2170</v>
      </c>
      <c r="M1016" s="0" t="s">
        <v>2170</v>
      </c>
      <c r="N1016" s="0" t="n">
        <f aca="false">FALSE()</f>
        <v>0</v>
      </c>
      <c r="O1016" s="0" t="s">
        <v>10418</v>
      </c>
      <c r="P1016" s="0" t="s">
        <v>2300</v>
      </c>
      <c r="Q1016" s="380" t="n">
        <v>25569.125</v>
      </c>
      <c r="R1016" s="0" t="n">
        <v>53445556</v>
      </c>
      <c r="S1016" s="0" t="s">
        <v>2301</v>
      </c>
      <c r="T1016" s="0" t="s">
        <v>2302</v>
      </c>
      <c r="U1016" s="0" t="s">
        <v>2115</v>
      </c>
      <c r="V1016" s="0" t="n">
        <v>0</v>
      </c>
      <c r="W1016" s="0" t="s">
        <v>2366</v>
      </c>
      <c r="X1016" s="0" t="n">
        <v>1</v>
      </c>
      <c r="Y1016" s="0" t="n">
        <f aca="false">FALSE()</f>
        <v>0</v>
      </c>
      <c r="Z1016" s="0" t="n">
        <f aca="false">FALSE()</f>
        <v>0</v>
      </c>
      <c r="AA1016" s="0" t="n">
        <f aca="false">FALSE()</f>
        <v>0</v>
      </c>
      <c r="AB1016" s="0" t="n">
        <f aca="false">TRUE()</f>
        <v>1</v>
      </c>
      <c r="AC1016" s="0" t="n">
        <v>1</v>
      </c>
      <c r="AD1016" s="0" t="s">
        <v>2129</v>
      </c>
      <c r="AE1016" s="0" t="n">
        <f aca="false">TRUE()</f>
        <v>1</v>
      </c>
      <c r="AF1016" s="0" t="s">
        <v>10419</v>
      </c>
      <c r="AG1016" s="0" t="n">
        <v>2</v>
      </c>
      <c r="AH1016" s="0" t="s">
        <v>10420</v>
      </c>
      <c r="AI1016" s="0" t="s">
        <v>10421</v>
      </c>
      <c r="AJ1016" s="0" t="n">
        <v>0</v>
      </c>
      <c r="AK1016" s="0" t="s">
        <v>2118</v>
      </c>
      <c r="AL1016" s="0" t="n">
        <f aca="false">FALSE()</f>
        <v>0</v>
      </c>
      <c r="AM1016" s="0" t="n">
        <f aca="false">TRUE()</f>
        <v>1</v>
      </c>
      <c r="AN1016" s="0" t="n">
        <f aca="false">FALSE()</f>
        <v>0</v>
      </c>
      <c r="AO1016" s="0" t="n">
        <f aca="false">FALSE()</f>
        <v>0</v>
      </c>
      <c r="AP1016" s="0" t="n">
        <f aca="false">FALSE()</f>
        <v>0</v>
      </c>
      <c r="AQ1016" s="380" t="n">
        <v>43559.6875</v>
      </c>
      <c r="AR1016" s="380" t="n">
        <v>34871.1666666667</v>
      </c>
      <c r="AS1016" s="0" t="s">
        <v>10422</v>
      </c>
      <c r="AT1016" s="0" t="s">
        <v>2170</v>
      </c>
      <c r="AU1016" s="0" t="s">
        <v>2170</v>
      </c>
    </row>
    <row r="1017" customFormat="false" ht="15" hidden="true" customHeight="false" outlineLevel="0" collapsed="false">
      <c r="A1017" s="0" t="s">
        <v>10423</v>
      </c>
      <c r="B1017" s="0" t="s">
        <v>10424</v>
      </c>
      <c r="C1017" s="0" t="s">
        <v>10425</v>
      </c>
      <c r="D1017" s="0" t="s">
        <v>2297</v>
      </c>
      <c r="E1017" s="0" t="s">
        <v>10423</v>
      </c>
      <c r="F1017" s="0" t="n">
        <v>1</v>
      </c>
      <c r="G1017" s="0" t="s">
        <v>2298</v>
      </c>
      <c r="H1017" s="0" t="s">
        <v>2170</v>
      </c>
      <c r="I1017" s="0" t="s">
        <v>2170</v>
      </c>
      <c r="J1017" s="0" t="s">
        <v>2170</v>
      </c>
      <c r="K1017" s="0" t="s">
        <v>2170</v>
      </c>
      <c r="L1017" s="0" t="s">
        <v>2170</v>
      </c>
      <c r="M1017" s="0" t="s">
        <v>2170</v>
      </c>
      <c r="N1017" s="0" t="n">
        <f aca="false">FALSE()</f>
        <v>0</v>
      </c>
      <c r="O1017" s="0" t="s">
        <v>10426</v>
      </c>
      <c r="P1017" s="0" t="s">
        <v>2300</v>
      </c>
      <c r="Q1017" s="380" t="n">
        <v>25569.125</v>
      </c>
      <c r="R1017" s="0" t="n">
        <v>37887171</v>
      </c>
      <c r="S1017" s="0" t="s">
        <v>2301</v>
      </c>
      <c r="T1017" s="0" t="s">
        <v>2302</v>
      </c>
      <c r="U1017" s="0" t="s">
        <v>2365</v>
      </c>
      <c r="V1017" s="0" t="n">
        <v>250000000</v>
      </c>
      <c r="W1017" s="0" t="s">
        <v>2366</v>
      </c>
      <c r="X1017" s="0" t="n">
        <v>4</v>
      </c>
      <c r="Y1017" s="0" t="n">
        <f aca="false">FALSE()</f>
        <v>0</v>
      </c>
      <c r="Z1017" s="0" t="n">
        <f aca="false">FALSE()</f>
        <v>0</v>
      </c>
      <c r="AA1017" s="0" t="n">
        <f aca="false">FALSE()</f>
        <v>0</v>
      </c>
      <c r="AB1017" s="0" t="n">
        <f aca="false">TRUE()</f>
        <v>1</v>
      </c>
      <c r="AC1017" s="0" t="n">
        <v>1</v>
      </c>
      <c r="AD1017" s="0" t="s">
        <v>2129</v>
      </c>
      <c r="AE1017" s="0" t="n">
        <f aca="false">TRUE()</f>
        <v>1</v>
      </c>
      <c r="AF1017" s="0" t="s">
        <v>10427</v>
      </c>
      <c r="AG1017" s="0" t="n">
        <v>2</v>
      </c>
      <c r="AH1017" s="0" t="s">
        <v>10428</v>
      </c>
      <c r="AI1017" s="0" t="s">
        <v>10429</v>
      </c>
      <c r="AJ1017" s="0" t="n">
        <v>0</v>
      </c>
      <c r="AK1017" s="0" t="s">
        <v>2118</v>
      </c>
      <c r="AL1017" s="0" t="n">
        <f aca="false">FALSE()</f>
        <v>0</v>
      </c>
      <c r="AM1017" s="0" t="n">
        <f aca="false">TRUE()</f>
        <v>1</v>
      </c>
      <c r="AN1017" s="0" t="n">
        <f aca="false">FALSE()</f>
        <v>0</v>
      </c>
      <c r="AO1017" s="0" t="n">
        <f aca="false">FALSE()</f>
        <v>0</v>
      </c>
      <c r="AP1017" s="0" t="n">
        <f aca="false">TRUE()</f>
        <v>1</v>
      </c>
      <c r="AQ1017" s="380" t="n">
        <v>44760.6270833333</v>
      </c>
      <c r="AR1017" s="380" t="n">
        <v>44760.4166666667</v>
      </c>
      <c r="AS1017" s="0" t="s">
        <v>10430</v>
      </c>
      <c r="AT1017" s="0" t="s">
        <v>2170</v>
      </c>
      <c r="AU1017" s="0" t="s">
        <v>2170</v>
      </c>
    </row>
    <row r="1018" customFormat="false" ht="15" hidden="true" customHeight="false" outlineLevel="0" collapsed="false">
      <c r="A1018" s="0" t="s">
        <v>10431</v>
      </c>
      <c r="B1018" s="0" t="s">
        <v>10432</v>
      </c>
      <c r="C1018" s="0" t="s">
        <v>10433</v>
      </c>
      <c r="D1018" s="0" t="s">
        <v>2297</v>
      </c>
      <c r="E1018" s="0" t="s">
        <v>10431</v>
      </c>
      <c r="F1018" s="0" t="n">
        <v>1</v>
      </c>
      <c r="G1018" s="0" t="s">
        <v>2298</v>
      </c>
      <c r="H1018" s="0" t="s">
        <v>2170</v>
      </c>
      <c r="I1018" s="0" t="s">
        <v>2170</v>
      </c>
      <c r="J1018" s="0" t="s">
        <v>2170</v>
      </c>
      <c r="K1018" s="0" t="s">
        <v>2170</v>
      </c>
      <c r="L1018" s="0" t="s">
        <v>2170</v>
      </c>
      <c r="M1018" s="0" t="s">
        <v>2170</v>
      </c>
      <c r="N1018" s="0" t="n">
        <f aca="false">FALSE()</f>
        <v>0</v>
      </c>
      <c r="O1018" s="0" t="s">
        <v>10434</v>
      </c>
      <c r="P1018" s="0" t="s">
        <v>2300</v>
      </c>
      <c r="Q1018" s="380" t="n">
        <v>34764.125</v>
      </c>
      <c r="R1018" s="0" t="n">
        <v>224911868</v>
      </c>
      <c r="S1018" s="0" t="s">
        <v>2301</v>
      </c>
      <c r="T1018" s="0" t="s">
        <v>2302</v>
      </c>
      <c r="U1018" s="0" t="s">
        <v>2365</v>
      </c>
      <c r="V1018" s="0" t="n">
        <v>0</v>
      </c>
      <c r="W1018" s="0" t="s">
        <v>2366</v>
      </c>
      <c r="X1018" s="0" t="n">
        <v>4</v>
      </c>
      <c r="Y1018" s="0" t="n">
        <f aca="false">FALSE()</f>
        <v>0</v>
      </c>
      <c r="Z1018" s="0" t="n">
        <f aca="false">FALSE()</f>
        <v>0</v>
      </c>
      <c r="AA1018" s="0" t="n">
        <f aca="false">FALSE()</f>
        <v>0</v>
      </c>
      <c r="AB1018" s="0" t="n">
        <f aca="false">FALSE()</f>
        <v>0</v>
      </c>
      <c r="AC1018" s="0" t="n">
        <v>1</v>
      </c>
      <c r="AD1018" s="0" t="s">
        <v>2129</v>
      </c>
      <c r="AE1018" s="0" t="n">
        <f aca="false">TRUE()</f>
        <v>1</v>
      </c>
      <c r="AF1018" s="0" t="s">
        <v>10435</v>
      </c>
      <c r="AG1018" s="0" t="n">
        <v>2</v>
      </c>
      <c r="AH1018" s="0" t="s">
        <v>10436</v>
      </c>
      <c r="AI1018" s="0" t="s">
        <v>10437</v>
      </c>
      <c r="AJ1018" s="0" t="n">
        <v>0</v>
      </c>
      <c r="AK1018" s="0" t="s">
        <v>2118</v>
      </c>
      <c r="AL1018" s="0" t="n">
        <f aca="false">FALSE()</f>
        <v>0</v>
      </c>
      <c r="AM1018" s="0" t="n">
        <f aca="false">TRUE()</f>
        <v>1</v>
      </c>
      <c r="AN1018" s="0" t="n">
        <f aca="false">FALSE()</f>
        <v>0</v>
      </c>
      <c r="AO1018" s="0" t="n">
        <f aca="false">FALSE()</f>
        <v>0</v>
      </c>
      <c r="AP1018" s="0" t="n">
        <f aca="false">FALSE()</f>
        <v>0</v>
      </c>
      <c r="AQ1018" s="380" t="n">
        <v>43123.725</v>
      </c>
      <c r="AR1018" s="380" t="n">
        <v>34765.125</v>
      </c>
      <c r="AS1018" s="0" t="s">
        <v>10438</v>
      </c>
      <c r="AT1018" s="0" t="s">
        <v>2170</v>
      </c>
      <c r="AU1018" s="0" t="s">
        <v>2170</v>
      </c>
    </row>
    <row r="1019" customFormat="false" ht="15" hidden="true" customHeight="false" outlineLevel="0" collapsed="false">
      <c r="A1019" s="0" t="s">
        <v>10439</v>
      </c>
      <c r="B1019" s="0" t="s">
        <v>10440</v>
      </c>
      <c r="C1019" s="0" t="s">
        <v>10441</v>
      </c>
      <c r="D1019" s="0" t="s">
        <v>2297</v>
      </c>
      <c r="E1019" s="0" t="s">
        <v>10439</v>
      </c>
      <c r="F1019" s="0" t="n">
        <v>1</v>
      </c>
      <c r="G1019" s="0" t="s">
        <v>2298</v>
      </c>
      <c r="H1019" s="0" t="s">
        <v>2170</v>
      </c>
      <c r="I1019" s="0" t="s">
        <v>2170</v>
      </c>
      <c r="J1019" s="0" t="s">
        <v>2170</v>
      </c>
      <c r="K1019" s="0" t="s">
        <v>2170</v>
      </c>
      <c r="L1019" s="0" t="s">
        <v>2170</v>
      </c>
      <c r="M1019" s="0" t="s">
        <v>2170</v>
      </c>
      <c r="N1019" s="0" t="n">
        <f aca="false">FALSE()</f>
        <v>0</v>
      </c>
      <c r="O1019" s="0" t="s">
        <v>10442</v>
      </c>
      <c r="P1019" s="0" t="s">
        <v>2300</v>
      </c>
      <c r="Q1019" s="380" t="n">
        <v>25569.125</v>
      </c>
      <c r="R1019" s="0" t="n">
        <v>74105227</v>
      </c>
      <c r="S1019" s="0" t="s">
        <v>9467</v>
      </c>
      <c r="T1019" s="0" t="s">
        <v>9468</v>
      </c>
      <c r="U1019" s="0" t="s">
        <v>2365</v>
      </c>
      <c r="V1019" s="0" t="n">
        <v>0</v>
      </c>
      <c r="W1019" s="0" t="s">
        <v>2312</v>
      </c>
      <c r="X1019" s="0" t="n">
        <v>4</v>
      </c>
      <c r="Y1019" s="0" t="n">
        <f aca="false">FALSE()</f>
        <v>0</v>
      </c>
      <c r="Z1019" s="0" t="n">
        <f aca="false">FALSE()</f>
        <v>0</v>
      </c>
      <c r="AA1019" s="0" t="n">
        <f aca="false">FALSE()</f>
        <v>0</v>
      </c>
      <c r="AB1019" s="0" t="n">
        <f aca="false">FALSE()</f>
        <v>0</v>
      </c>
      <c r="AC1019" s="0" t="n">
        <v>1</v>
      </c>
      <c r="AD1019" s="0" t="s">
        <v>2129</v>
      </c>
      <c r="AE1019" s="0" t="n">
        <f aca="false">TRUE()</f>
        <v>1</v>
      </c>
      <c r="AF1019" s="0" t="s">
        <v>10443</v>
      </c>
      <c r="AG1019" s="0" t="n">
        <v>2</v>
      </c>
      <c r="AH1019" s="0" t="s">
        <v>10444</v>
      </c>
      <c r="AI1019" s="0" t="s">
        <v>10445</v>
      </c>
      <c r="AJ1019" s="0" t="n">
        <v>0</v>
      </c>
      <c r="AK1019" s="0" t="s">
        <v>2118</v>
      </c>
      <c r="AL1019" s="0" t="n">
        <f aca="false">FALSE()</f>
        <v>0</v>
      </c>
      <c r="AM1019" s="0" t="n">
        <f aca="false">TRUE()</f>
        <v>1</v>
      </c>
      <c r="AN1019" s="0" t="n">
        <f aca="false">FALSE()</f>
        <v>0</v>
      </c>
      <c r="AO1019" s="0" t="n">
        <f aca="false">FALSE()</f>
        <v>0</v>
      </c>
      <c r="AP1019" s="0" t="n">
        <f aca="false">FALSE()</f>
        <v>0</v>
      </c>
      <c r="AQ1019" s="380" t="n">
        <v>43384.6895833333</v>
      </c>
      <c r="AR1019" s="380" t="n">
        <v>43360.125</v>
      </c>
      <c r="AS1019" s="0" t="s">
        <v>10446</v>
      </c>
      <c r="AT1019" s="0" t="s">
        <v>2170</v>
      </c>
      <c r="AU1019" s="0" t="s">
        <v>2170</v>
      </c>
    </row>
    <row r="1020" customFormat="false" ht="15" hidden="true" customHeight="false" outlineLevel="0" collapsed="false">
      <c r="A1020" s="0" t="s">
        <v>10447</v>
      </c>
      <c r="B1020" s="0" t="s">
        <v>10448</v>
      </c>
      <c r="C1020" s="0" t="s">
        <v>10449</v>
      </c>
      <c r="D1020" s="0" t="s">
        <v>2297</v>
      </c>
      <c r="E1020" s="0" t="s">
        <v>10447</v>
      </c>
      <c r="F1020" s="0" t="n">
        <v>1</v>
      </c>
      <c r="G1020" s="0" t="s">
        <v>2298</v>
      </c>
      <c r="H1020" s="0" t="s">
        <v>2170</v>
      </c>
      <c r="I1020" s="0" t="s">
        <v>2170</v>
      </c>
      <c r="J1020" s="0" t="s">
        <v>2170</v>
      </c>
      <c r="K1020" s="0" t="s">
        <v>2170</v>
      </c>
      <c r="L1020" s="0" t="s">
        <v>2170</v>
      </c>
      <c r="M1020" s="0" t="s">
        <v>2170</v>
      </c>
      <c r="N1020" s="0" t="n">
        <f aca="false">FALSE()</f>
        <v>0</v>
      </c>
      <c r="O1020" s="0" t="s">
        <v>10450</v>
      </c>
      <c r="P1020" s="0" t="s">
        <v>2300</v>
      </c>
      <c r="Q1020" s="380" t="n">
        <v>41591.1666666667</v>
      </c>
      <c r="R1020" s="0" t="n">
        <v>144947411</v>
      </c>
      <c r="S1020" s="0" t="s">
        <v>2301</v>
      </c>
      <c r="T1020" s="0" t="s">
        <v>2302</v>
      </c>
      <c r="U1020" s="0" t="s">
        <v>2365</v>
      </c>
      <c r="V1020" s="0" t="n">
        <v>400000000</v>
      </c>
      <c r="W1020" s="0" t="s">
        <v>2312</v>
      </c>
      <c r="X1020" s="0" t="n">
        <v>4</v>
      </c>
      <c r="Y1020" s="0" t="n">
        <f aca="false">FALSE()</f>
        <v>0</v>
      </c>
      <c r="Z1020" s="0" t="n">
        <f aca="false">FALSE()</f>
        <v>0</v>
      </c>
      <c r="AA1020" s="0" t="n">
        <f aca="false">FALSE()</f>
        <v>0</v>
      </c>
      <c r="AB1020" s="0" t="n">
        <f aca="false">FALSE()</f>
        <v>0</v>
      </c>
      <c r="AC1020" s="0" t="n">
        <v>1</v>
      </c>
      <c r="AD1020" s="0" t="s">
        <v>2129</v>
      </c>
      <c r="AE1020" s="0" t="n">
        <f aca="false">TRUE()</f>
        <v>1</v>
      </c>
      <c r="AF1020" s="0" t="s">
        <v>10451</v>
      </c>
      <c r="AG1020" s="0" t="n">
        <v>2</v>
      </c>
      <c r="AH1020" s="0" t="s">
        <v>10452</v>
      </c>
      <c r="AI1020" s="0" t="s">
        <v>10453</v>
      </c>
      <c r="AJ1020" s="0" t="n">
        <v>0</v>
      </c>
      <c r="AK1020" s="0" t="s">
        <v>2118</v>
      </c>
      <c r="AL1020" s="0" t="n">
        <f aca="false">FALSE()</f>
        <v>0</v>
      </c>
      <c r="AM1020" s="0" t="n">
        <f aca="false">TRUE()</f>
        <v>1</v>
      </c>
      <c r="AN1020" s="0" t="n">
        <f aca="false">FALSE()</f>
        <v>0</v>
      </c>
      <c r="AO1020" s="0" t="n">
        <f aca="false">FALSE()</f>
        <v>0</v>
      </c>
      <c r="AP1020" s="0" t="n">
        <f aca="false">FALSE()</f>
        <v>0</v>
      </c>
      <c r="AQ1020" s="380" t="n">
        <v>43682.6666666667</v>
      </c>
      <c r="AR1020" s="380" t="n">
        <v>41591.1666666667</v>
      </c>
      <c r="AS1020" s="0" t="s">
        <v>10454</v>
      </c>
      <c r="AT1020" s="0" t="s">
        <v>2170</v>
      </c>
      <c r="AU1020" s="0" t="s">
        <v>2170</v>
      </c>
    </row>
    <row r="1021" customFormat="false" ht="15" hidden="true" customHeight="false" outlineLevel="0" collapsed="false">
      <c r="A1021" s="0" t="s">
        <v>10455</v>
      </c>
      <c r="B1021" s="0" t="s">
        <v>10456</v>
      </c>
      <c r="C1021" s="0" t="s">
        <v>10457</v>
      </c>
      <c r="D1021" s="0" t="s">
        <v>2297</v>
      </c>
      <c r="E1021" s="0" t="s">
        <v>10455</v>
      </c>
      <c r="F1021" s="0" t="n">
        <v>1</v>
      </c>
      <c r="G1021" s="0" t="s">
        <v>2298</v>
      </c>
      <c r="H1021" s="0" t="s">
        <v>2170</v>
      </c>
      <c r="I1021" s="0" t="s">
        <v>2170</v>
      </c>
      <c r="J1021" s="0" t="s">
        <v>2170</v>
      </c>
      <c r="K1021" s="0" t="s">
        <v>2170</v>
      </c>
      <c r="L1021" s="0" t="s">
        <v>2170</v>
      </c>
      <c r="M1021" s="0" t="s">
        <v>2170</v>
      </c>
      <c r="N1021" s="0" t="n">
        <f aca="false">FALSE()</f>
        <v>0</v>
      </c>
      <c r="O1021" s="0" t="s">
        <v>10458</v>
      </c>
      <c r="P1021" s="0" t="s">
        <v>2300</v>
      </c>
      <c r="Q1021" s="380" t="n">
        <v>25569.125</v>
      </c>
      <c r="R1021" s="0" t="n">
        <v>19200000</v>
      </c>
      <c r="S1021" s="0" t="s">
        <v>2301</v>
      </c>
      <c r="T1021" s="0" t="s">
        <v>2302</v>
      </c>
      <c r="U1021" s="0" t="s">
        <v>2116</v>
      </c>
      <c r="V1021" s="0" t="n">
        <v>0</v>
      </c>
      <c r="W1021" s="0" t="s">
        <v>2312</v>
      </c>
      <c r="X1021" s="0" t="n">
        <v>1</v>
      </c>
      <c r="Y1021" s="0" t="n">
        <f aca="false">FALSE()</f>
        <v>0</v>
      </c>
      <c r="Z1021" s="0" t="n">
        <f aca="false">FALSE()</f>
        <v>0</v>
      </c>
      <c r="AA1021" s="0" t="n">
        <f aca="false">FALSE()</f>
        <v>0</v>
      </c>
      <c r="AB1021" s="0" t="n">
        <f aca="false">FALSE()</f>
        <v>0</v>
      </c>
      <c r="AC1021" s="0" t="n">
        <v>1</v>
      </c>
      <c r="AD1021" s="0" t="s">
        <v>2129</v>
      </c>
      <c r="AE1021" s="0" t="n">
        <f aca="false">TRUE()</f>
        <v>1</v>
      </c>
      <c r="AF1021" s="0" t="s">
        <v>10459</v>
      </c>
      <c r="AG1021" s="0" t="n">
        <v>2</v>
      </c>
      <c r="AH1021" s="0" t="s">
        <v>10460</v>
      </c>
      <c r="AI1021" s="0" t="s">
        <v>10461</v>
      </c>
      <c r="AJ1021" s="0" t="n">
        <v>0</v>
      </c>
      <c r="AK1021" s="0" t="s">
        <v>2118</v>
      </c>
      <c r="AL1021" s="0" t="n">
        <f aca="false">FALSE()</f>
        <v>0</v>
      </c>
      <c r="AM1021" s="0" t="n">
        <f aca="false">TRUE()</f>
        <v>1</v>
      </c>
      <c r="AN1021" s="0" t="n">
        <f aca="false">FALSE()</f>
        <v>0</v>
      </c>
      <c r="AO1021" s="0" t="n">
        <f aca="false">FALSE()</f>
        <v>0</v>
      </c>
      <c r="AP1021" s="0" t="n">
        <f aca="false">TRUE()</f>
        <v>1</v>
      </c>
      <c r="AQ1021" s="380" t="n">
        <v>25569.125</v>
      </c>
      <c r="AR1021" s="380" t="n">
        <v>25569.125</v>
      </c>
      <c r="AS1021" s="0" t="s">
        <v>10462</v>
      </c>
      <c r="AT1021" s="0" t="s">
        <v>2170</v>
      </c>
      <c r="AU1021" s="0" t="s">
        <v>2170</v>
      </c>
    </row>
    <row r="1022" customFormat="false" ht="15" hidden="true" customHeight="false" outlineLevel="0" collapsed="false">
      <c r="A1022" s="0" t="s">
        <v>949</v>
      </c>
      <c r="B1022" s="0" t="s">
        <v>10463</v>
      </c>
      <c r="C1022" s="0" t="s">
        <v>10464</v>
      </c>
      <c r="D1022" s="0" t="s">
        <v>2736</v>
      </c>
      <c r="E1022" s="0" t="s">
        <v>949</v>
      </c>
      <c r="F1022" s="0" t="n">
        <v>1</v>
      </c>
      <c r="G1022" s="0" t="s">
        <v>2298</v>
      </c>
      <c r="H1022" s="0" t="s">
        <v>2170</v>
      </c>
      <c r="I1022" s="0" t="s">
        <v>2170</v>
      </c>
      <c r="J1022" s="0" t="s">
        <v>2170</v>
      </c>
      <c r="K1022" s="0" t="s">
        <v>2170</v>
      </c>
      <c r="L1022" s="0" t="s">
        <v>2170</v>
      </c>
      <c r="M1022" s="0" t="s">
        <v>2170</v>
      </c>
      <c r="N1022" s="0" t="n">
        <f aca="false">FALSE()</f>
        <v>0</v>
      </c>
      <c r="O1022" s="0" t="s">
        <v>10465</v>
      </c>
      <c r="P1022" s="0" t="s">
        <v>2300</v>
      </c>
      <c r="Q1022" s="380" t="n">
        <v>25569.125</v>
      </c>
      <c r="R1022" s="0" t="n">
        <v>850000000</v>
      </c>
      <c r="S1022" s="0" t="s">
        <v>6426</v>
      </c>
      <c r="T1022" s="0" t="s">
        <v>6427</v>
      </c>
      <c r="U1022" s="0" t="s">
        <v>2365</v>
      </c>
      <c r="V1022" s="0" t="n">
        <v>0</v>
      </c>
      <c r="W1022" s="0" t="s">
        <v>2356</v>
      </c>
      <c r="X1022" s="0" t="n">
        <v>4</v>
      </c>
      <c r="Y1022" s="0" t="n">
        <f aca="false">FALSE()</f>
        <v>0</v>
      </c>
      <c r="Z1022" s="0" t="n">
        <f aca="false">FALSE()</f>
        <v>0</v>
      </c>
      <c r="AA1022" s="0" t="n">
        <f aca="false">FALSE()</f>
        <v>0</v>
      </c>
      <c r="AB1022" s="0" t="n">
        <f aca="false">TRUE()</f>
        <v>1</v>
      </c>
      <c r="AC1022" s="0" t="n">
        <v>4</v>
      </c>
      <c r="AD1022" s="0" t="s">
        <v>2129</v>
      </c>
      <c r="AE1022" s="0" t="n">
        <f aca="false">TRUE()</f>
        <v>1</v>
      </c>
      <c r="AF1022" s="0" t="s">
        <v>10466</v>
      </c>
      <c r="AG1022" s="0" t="n">
        <v>2</v>
      </c>
      <c r="AH1022" s="0" t="s">
        <v>10467</v>
      </c>
      <c r="AI1022" s="0" t="s">
        <v>10468</v>
      </c>
      <c r="AJ1022" s="0" t="n">
        <v>0</v>
      </c>
      <c r="AK1022" s="0" t="s">
        <v>2118</v>
      </c>
      <c r="AL1022" s="0" t="n">
        <f aca="false">FALSE()</f>
        <v>0</v>
      </c>
      <c r="AM1022" s="0" t="n">
        <f aca="false">TRUE()</f>
        <v>1</v>
      </c>
      <c r="AN1022" s="0" t="n">
        <f aca="false">FALSE()</f>
        <v>0</v>
      </c>
      <c r="AO1022" s="0" t="n">
        <f aca="false">FALSE()</f>
        <v>0</v>
      </c>
      <c r="AP1022" s="0" t="n">
        <f aca="false">FALSE()</f>
        <v>0</v>
      </c>
      <c r="AQ1022" s="380" t="n">
        <v>44265.5</v>
      </c>
      <c r="AR1022" s="380" t="n">
        <v>44265.4166666667</v>
      </c>
      <c r="AS1022" s="0" t="s">
        <v>10469</v>
      </c>
      <c r="AT1022" s="0" t="s">
        <v>2170</v>
      </c>
      <c r="AU1022" s="0" t="s">
        <v>2170</v>
      </c>
    </row>
    <row r="1023" customFormat="false" ht="15" hidden="true" customHeight="false" outlineLevel="0" collapsed="false">
      <c r="A1023" s="0" t="s">
        <v>10470</v>
      </c>
      <c r="B1023" s="0" t="s">
        <v>10471</v>
      </c>
      <c r="C1023" s="0" t="s">
        <v>10472</v>
      </c>
      <c r="D1023" s="0" t="s">
        <v>2297</v>
      </c>
      <c r="E1023" s="0" t="s">
        <v>10470</v>
      </c>
      <c r="F1023" s="0" t="n">
        <v>1</v>
      </c>
      <c r="G1023" s="0" t="s">
        <v>2298</v>
      </c>
      <c r="H1023" s="0" t="s">
        <v>2170</v>
      </c>
      <c r="I1023" s="0" t="s">
        <v>2170</v>
      </c>
      <c r="J1023" s="0" t="s">
        <v>2170</v>
      </c>
      <c r="K1023" s="0" t="s">
        <v>2170</v>
      </c>
      <c r="L1023" s="0" t="s">
        <v>2170</v>
      </c>
      <c r="M1023" s="0" t="s">
        <v>2170</v>
      </c>
      <c r="N1023" s="0" t="n">
        <f aca="false">FALSE()</f>
        <v>0</v>
      </c>
      <c r="O1023" s="0" t="s">
        <v>10473</v>
      </c>
      <c r="P1023" s="0" t="s">
        <v>2300</v>
      </c>
      <c r="Q1023" s="380" t="n">
        <v>22555.1666666667</v>
      </c>
      <c r="R1023" s="0" t="n">
        <v>706890137</v>
      </c>
      <c r="S1023" s="0" t="s">
        <v>2301</v>
      </c>
      <c r="T1023" s="0" t="s">
        <v>2302</v>
      </c>
      <c r="U1023" s="0" t="s">
        <v>2365</v>
      </c>
      <c r="V1023" s="0" t="n">
        <v>0</v>
      </c>
      <c r="W1023" s="0" t="s">
        <v>2400</v>
      </c>
      <c r="X1023" s="0" t="n">
        <v>4</v>
      </c>
      <c r="Y1023" s="0" t="n">
        <f aca="false">FALSE()</f>
        <v>0</v>
      </c>
      <c r="Z1023" s="0" t="n">
        <f aca="false">FALSE()</f>
        <v>0</v>
      </c>
      <c r="AA1023" s="0" t="n">
        <f aca="false">FALSE()</f>
        <v>0</v>
      </c>
      <c r="AB1023" s="0" t="n">
        <f aca="false">TRUE()</f>
        <v>1</v>
      </c>
      <c r="AC1023" s="0" t="n">
        <v>1</v>
      </c>
      <c r="AD1023" s="0" t="s">
        <v>2129</v>
      </c>
      <c r="AE1023" s="0" t="n">
        <f aca="false">TRUE()</f>
        <v>1</v>
      </c>
      <c r="AF1023" s="0" t="s">
        <v>10474</v>
      </c>
      <c r="AG1023" s="0" t="n">
        <v>2</v>
      </c>
      <c r="AH1023" s="0" t="s">
        <v>10475</v>
      </c>
      <c r="AI1023" s="0" t="s">
        <v>10476</v>
      </c>
      <c r="AJ1023" s="0" t="n">
        <v>0</v>
      </c>
      <c r="AK1023" s="0" t="s">
        <v>2118</v>
      </c>
      <c r="AL1023" s="0" t="n">
        <f aca="false">FALSE()</f>
        <v>0</v>
      </c>
      <c r="AM1023" s="0" t="n">
        <f aca="false">TRUE()</f>
        <v>1</v>
      </c>
      <c r="AN1023" s="0" t="n">
        <f aca="false">FALSE()</f>
        <v>0</v>
      </c>
      <c r="AO1023" s="0" t="n">
        <f aca="false">FALSE()</f>
        <v>0</v>
      </c>
      <c r="AP1023" s="0" t="n">
        <f aca="false">FALSE()</f>
        <v>0</v>
      </c>
      <c r="AQ1023" s="380" t="n">
        <v>43123.6638888889</v>
      </c>
      <c r="AR1023" s="380" t="n">
        <v>32398.1666666667</v>
      </c>
      <c r="AS1023" s="0" t="s">
        <v>10477</v>
      </c>
      <c r="AT1023" s="0" t="s">
        <v>2170</v>
      </c>
      <c r="AU1023" s="0" t="s">
        <v>2170</v>
      </c>
    </row>
    <row r="1024" customFormat="false" ht="15" hidden="true" customHeight="false" outlineLevel="0" collapsed="false">
      <c r="A1024" s="0" t="s">
        <v>10478</v>
      </c>
      <c r="B1024" s="0" t="s">
        <v>10479</v>
      </c>
      <c r="C1024" s="0" t="s">
        <v>10480</v>
      </c>
      <c r="D1024" s="0" t="s">
        <v>2297</v>
      </c>
      <c r="E1024" s="0" t="s">
        <v>10478</v>
      </c>
      <c r="F1024" s="0" t="n">
        <v>1</v>
      </c>
      <c r="G1024" s="0" t="s">
        <v>2298</v>
      </c>
      <c r="H1024" s="0" t="s">
        <v>2170</v>
      </c>
      <c r="I1024" s="0" t="s">
        <v>2170</v>
      </c>
      <c r="J1024" s="0" t="s">
        <v>2170</v>
      </c>
      <c r="K1024" s="0" t="s">
        <v>2170</v>
      </c>
      <c r="L1024" s="0" t="s">
        <v>2170</v>
      </c>
      <c r="M1024" s="0" t="s">
        <v>2170</v>
      </c>
      <c r="N1024" s="0" t="n">
        <f aca="false">FALSE()</f>
        <v>0</v>
      </c>
      <c r="O1024" s="0" t="s">
        <v>10481</v>
      </c>
      <c r="P1024" s="0" t="s">
        <v>2300</v>
      </c>
      <c r="Q1024" s="380" t="n">
        <v>33329.1666666667</v>
      </c>
      <c r="R1024" s="0" t="n">
        <v>20967962</v>
      </c>
      <c r="S1024" s="0" t="s">
        <v>2301</v>
      </c>
      <c r="T1024" s="0" t="s">
        <v>2302</v>
      </c>
      <c r="U1024" s="0" t="s">
        <v>2365</v>
      </c>
      <c r="V1024" s="0" t="n">
        <v>200000000</v>
      </c>
      <c r="W1024" s="0" t="s">
        <v>2366</v>
      </c>
      <c r="X1024" s="0" t="n">
        <v>4</v>
      </c>
      <c r="Y1024" s="0" t="n">
        <f aca="false">FALSE()</f>
        <v>0</v>
      </c>
      <c r="Z1024" s="0" t="n">
        <f aca="false">FALSE()</f>
        <v>0</v>
      </c>
      <c r="AA1024" s="0" t="n">
        <f aca="false">FALSE()</f>
        <v>0</v>
      </c>
      <c r="AB1024" s="0" t="n">
        <f aca="false">FALSE()</f>
        <v>0</v>
      </c>
      <c r="AC1024" s="0" t="n">
        <v>1</v>
      </c>
      <c r="AD1024" s="0" t="s">
        <v>2129</v>
      </c>
      <c r="AE1024" s="0" t="n">
        <f aca="false">TRUE()</f>
        <v>1</v>
      </c>
      <c r="AF1024" s="0" t="s">
        <v>10482</v>
      </c>
      <c r="AG1024" s="0" t="n">
        <v>2</v>
      </c>
      <c r="AH1024" s="0" t="s">
        <v>10483</v>
      </c>
      <c r="AI1024" s="0" t="s">
        <v>10484</v>
      </c>
      <c r="AJ1024" s="0" t="n">
        <v>0</v>
      </c>
      <c r="AK1024" s="0" t="s">
        <v>2118</v>
      </c>
      <c r="AL1024" s="0" t="n">
        <f aca="false">FALSE()</f>
        <v>0</v>
      </c>
      <c r="AM1024" s="0" t="n">
        <f aca="false">TRUE()</f>
        <v>1</v>
      </c>
      <c r="AN1024" s="0" t="n">
        <f aca="false">FALSE()</f>
        <v>0</v>
      </c>
      <c r="AO1024" s="0" t="n">
        <f aca="false">FALSE()</f>
        <v>0</v>
      </c>
      <c r="AP1024" s="0" t="n">
        <f aca="false">FALSE()</f>
        <v>0</v>
      </c>
      <c r="AQ1024" s="380" t="n">
        <v>43123.7319444444</v>
      </c>
      <c r="AR1024" s="380" t="n">
        <v>33330.1666666667</v>
      </c>
      <c r="AS1024" s="0" t="s">
        <v>10485</v>
      </c>
      <c r="AT1024" s="0" t="s">
        <v>2170</v>
      </c>
      <c r="AU1024" s="0" t="s">
        <v>2170</v>
      </c>
    </row>
    <row r="1025" customFormat="false" ht="15" hidden="true" customHeight="false" outlineLevel="0" collapsed="false">
      <c r="A1025" s="0" t="s">
        <v>10486</v>
      </c>
      <c r="B1025" s="0" t="s">
        <v>10487</v>
      </c>
      <c r="C1025" s="0" t="s">
        <v>10488</v>
      </c>
      <c r="D1025" s="0" t="s">
        <v>2297</v>
      </c>
      <c r="E1025" s="0" t="s">
        <v>10486</v>
      </c>
      <c r="F1025" s="0" t="n">
        <v>1</v>
      </c>
      <c r="G1025" s="0" t="s">
        <v>2298</v>
      </c>
      <c r="H1025" s="0" t="s">
        <v>2170</v>
      </c>
      <c r="I1025" s="0" t="s">
        <v>2170</v>
      </c>
      <c r="J1025" s="0" t="s">
        <v>2170</v>
      </c>
      <c r="K1025" s="0" t="s">
        <v>2170</v>
      </c>
      <c r="L1025" s="0" t="s">
        <v>2170</v>
      </c>
      <c r="M1025" s="0" t="s">
        <v>2170</v>
      </c>
      <c r="N1025" s="0" t="n">
        <f aca="false">FALSE()</f>
        <v>0</v>
      </c>
      <c r="O1025" s="0" t="s">
        <v>10489</v>
      </c>
      <c r="P1025" s="0" t="s">
        <v>2300</v>
      </c>
      <c r="Q1025" s="380" t="n">
        <v>25569.125</v>
      </c>
      <c r="R1025" s="0" t="n">
        <v>185900000</v>
      </c>
      <c r="S1025" s="0" t="s">
        <v>2301</v>
      </c>
      <c r="T1025" s="0" t="s">
        <v>2302</v>
      </c>
      <c r="U1025" s="0" t="s">
        <v>610</v>
      </c>
      <c r="V1025" s="0" t="n">
        <v>1000000000</v>
      </c>
      <c r="W1025" s="0" t="s">
        <v>2366</v>
      </c>
      <c r="X1025" s="0" t="n">
        <v>4</v>
      </c>
      <c r="Y1025" s="0" t="n">
        <f aca="false">FALSE()</f>
        <v>0</v>
      </c>
      <c r="Z1025" s="0" t="n">
        <f aca="false">FALSE()</f>
        <v>0</v>
      </c>
      <c r="AA1025" s="0" t="n">
        <f aca="false">FALSE()</f>
        <v>0</v>
      </c>
      <c r="AB1025" s="0" t="n">
        <f aca="false">TRUE()</f>
        <v>1</v>
      </c>
      <c r="AC1025" s="0" t="n">
        <v>1</v>
      </c>
      <c r="AD1025" s="0" t="s">
        <v>2129</v>
      </c>
      <c r="AE1025" s="0" t="n">
        <f aca="false">TRUE()</f>
        <v>1</v>
      </c>
      <c r="AF1025" s="0" t="s">
        <v>10490</v>
      </c>
      <c r="AG1025" s="0" t="n">
        <v>2</v>
      </c>
      <c r="AH1025" s="0" t="s">
        <v>10491</v>
      </c>
      <c r="AI1025" s="0" t="s">
        <v>10492</v>
      </c>
      <c r="AJ1025" s="0" t="n">
        <v>0</v>
      </c>
      <c r="AK1025" s="0" t="s">
        <v>2118</v>
      </c>
      <c r="AL1025" s="0" t="n">
        <f aca="false">FALSE()</f>
        <v>0</v>
      </c>
      <c r="AM1025" s="0" t="n">
        <f aca="false">TRUE()</f>
        <v>1</v>
      </c>
      <c r="AN1025" s="0" t="n">
        <f aca="false">FALSE()</f>
        <v>0</v>
      </c>
      <c r="AO1025" s="0" t="n">
        <f aca="false">FALSE()</f>
        <v>0</v>
      </c>
      <c r="AP1025" s="0" t="n">
        <f aca="false">FALSE()</f>
        <v>0</v>
      </c>
      <c r="AQ1025" s="380" t="n">
        <v>43123.7326388889</v>
      </c>
      <c r="AR1025" s="380" t="n">
        <v>35970.1666666667</v>
      </c>
      <c r="AS1025" s="0" t="s">
        <v>10493</v>
      </c>
      <c r="AT1025" s="0" t="s">
        <v>2170</v>
      </c>
      <c r="AU1025" s="0" t="s">
        <v>2170</v>
      </c>
    </row>
    <row r="1026" customFormat="false" ht="15" hidden="true" customHeight="false" outlineLevel="0" collapsed="false">
      <c r="A1026" s="0" t="s">
        <v>10494</v>
      </c>
      <c r="B1026" s="0" t="s">
        <v>10495</v>
      </c>
      <c r="C1026" s="0" t="s">
        <v>10496</v>
      </c>
      <c r="D1026" s="0" t="s">
        <v>2525</v>
      </c>
      <c r="E1026" s="0" t="s">
        <v>10494</v>
      </c>
      <c r="F1026" s="0" t="n">
        <v>100</v>
      </c>
      <c r="G1026" s="0" t="s">
        <v>2526</v>
      </c>
      <c r="H1026" s="0" t="s">
        <v>2170</v>
      </c>
      <c r="I1026" s="0" t="s">
        <v>2170</v>
      </c>
      <c r="J1026" s="0" t="s">
        <v>2170</v>
      </c>
      <c r="K1026" s="0" t="s">
        <v>2170</v>
      </c>
      <c r="L1026" s="0" t="s">
        <v>2170</v>
      </c>
      <c r="M1026" s="0" t="s">
        <v>2170</v>
      </c>
      <c r="N1026" s="0" t="n">
        <f aca="false">FALSE()</f>
        <v>0</v>
      </c>
      <c r="O1026" s="0" t="s">
        <v>10497</v>
      </c>
      <c r="P1026" s="0" t="s">
        <v>2300</v>
      </c>
      <c r="Q1026" s="380" t="n">
        <v>25569.125</v>
      </c>
      <c r="R1026" s="0" t="n">
        <v>3340029000</v>
      </c>
      <c r="S1026" s="0" t="s">
        <v>2528</v>
      </c>
      <c r="T1026" s="0" t="s">
        <v>2529</v>
      </c>
      <c r="U1026" s="0" t="s">
        <v>2693</v>
      </c>
      <c r="V1026" s="0" t="n">
        <v>0</v>
      </c>
      <c r="W1026" s="0" t="s">
        <v>2530</v>
      </c>
      <c r="X1026" s="0" t="n">
        <v>4</v>
      </c>
      <c r="Y1026" s="0" t="n">
        <f aca="false">FALSE()</f>
        <v>0</v>
      </c>
      <c r="Z1026" s="0" t="n">
        <f aca="false">FALSE()</f>
        <v>0</v>
      </c>
      <c r="AA1026" s="0" t="n">
        <f aca="false">FALSE()</f>
        <v>0</v>
      </c>
      <c r="AB1026" s="0" t="n">
        <f aca="false">TRUE()</f>
        <v>1</v>
      </c>
      <c r="AC1026" s="0" t="n">
        <v>1</v>
      </c>
      <c r="AD1026" s="0" t="s">
        <v>2129</v>
      </c>
      <c r="AE1026" s="0" t="n">
        <f aca="false">TRUE()</f>
        <v>1</v>
      </c>
      <c r="AF1026" s="0" t="s">
        <v>10498</v>
      </c>
      <c r="AG1026" s="0" t="n">
        <v>2</v>
      </c>
      <c r="AH1026" s="0" t="s">
        <v>10499</v>
      </c>
      <c r="AI1026" s="0" t="s">
        <v>10500</v>
      </c>
      <c r="AJ1026" s="0" t="n">
        <v>0</v>
      </c>
      <c r="AK1026" s="0" t="s">
        <v>3378</v>
      </c>
      <c r="AL1026" s="0" t="n">
        <f aca="false">FALSE()</f>
        <v>0</v>
      </c>
      <c r="AM1026" s="0" t="n">
        <f aca="false">FALSE()</f>
        <v>0</v>
      </c>
      <c r="AN1026" s="0" t="n">
        <f aca="false">FALSE()</f>
        <v>0</v>
      </c>
      <c r="AO1026" s="0" t="n">
        <f aca="false">FALSE()</f>
        <v>0</v>
      </c>
      <c r="AP1026" s="0" t="n">
        <f aca="false">TRUE()</f>
        <v>1</v>
      </c>
      <c r="AQ1026" s="380" t="n">
        <v>44965.3333333333</v>
      </c>
      <c r="AR1026" s="380" t="n">
        <v>44965.4166666667</v>
      </c>
      <c r="AS1026" s="0" t="s">
        <v>10501</v>
      </c>
      <c r="AT1026" s="0" t="s">
        <v>2170</v>
      </c>
      <c r="AU1026" s="0" t="s">
        <v>2170</v>
      </c>
    </row>
    <row r="1027" customFormat="false" ht="15" hidden="true" customHeight="false" outlineLevel="0" collapsed="false">
      <c r="A1027" s="0" t="s">
        <v>226</v>
      </c>
      <c r="B1027" s="0" t="s">
        <v>10502</v>
      </c>
      <c r="C1027" s="0" t="s">
        <v>161</v>
      </c>
      <c r="D1027" s="0" t="s">
        <v>720</v>
      </c>
      <c r="E1027" s="0" t="s">
        <v>226</v>
      </c>
      <c r="F1027" s="0" t="n">
        <v>100</v>
      </c>
      <c r="G1027" s="0" t="s">
        <v>434</v>
      </c>
      <c r="H1027" s="0" t="s">
        <v>2596</v>
      </c>
      <c r="I1027" s="0" t="s">
        <v>2596</v>
      </c>
      <c r="J1027" s="0" t="s">
        <v>2723</v>
      </c>
      <c r="K1027" s="0" t="s">
        <v>10503</v>
      </c>
      <c r="L1027" s="0" t="s">
        <v>2783</v>
      </c>
      <c r="M1027" s="0" t="s">
        <v>2726</v>
      </c>
      <c r="N1027" s="0" t="n">
        <f aca="false">TRUE()</f>
        <v>1</v>
      </c>
      <c r="O1027" s="0" t="s">
        <v>162</v>
      </c>
      <c r="P1027" s="0" t="s">
        <v>2601</v>
      </c>
      <c r="Q1027" s="380" t="n">
        <v>41827.1666666667</v>
      </c>
      <c r="R1027" s="0" t="n">
        <v>20693945875</v>
      </c>
      <c r="S1027" s="0" t="s">
        <v>601</v>
      </c>
      <c r="T1027" s="0" t="s">
        <v>2602</v>
      </c>
      <c r="U1027" s="0" t="s">
        <v>610</v>
      </c>
      <c r="V1027" s="0" t="n">
        <v>19060040773</v>
      </c>
      <c r="W1027" s="0" t="s">
        <v>2892</v>
      </c>
      <c r="X1027" s="0" t="n">
        <v>5</v>
      </c>
      <c r="Y1027" s="0" t="n">
        <f aca="false">FALSE()</f>
        <v>0</v>
      </c>
      <c r="Z1027" s="0" t="n">
        <f aca="false">TRUE()</f>
        <v>1</v>
      </c>
      <c r="AA1027" s="0" t="n">
        <f aca="false">TRUE()</f>
        <v>1</v>
      </c>
      <c r="AB1027" s="0" t="n">
        <f aca="false">FALSE()</f>
        <v>0</v>
      </c>
      <c r="AC1027" s="0" t="n">
        <v>1</v>
      </c>
      <c r="AD1027" s="0" t="s">
        <v>3529</v>
      </c>
      <c r="AE1027" s="0" t="n">
        <f aca="false">TRUE()</f>
        <v>1</v>
      </c>
      <c r="AF1027" s="0" t="s">
        <v>10504</v>
      </c>
      <c r="AG1027" s="0" t="n">
        <v>1</v>
      </c>
      <c r="AH1027" s="0" t="s">
        <v>10505</v>
      </c>
      <c r="AI1027" s="0" t="s">
        <v>10506</v>
      </c>
      <c r="AJ1027" s="0" t="n">
        <v>0</v>
      </c>
      <c r="AK1027" s="0" t="s">
        <v>2118</v>
      </c>
      <c r="AL1027" s="0" t="n">
        <f aca="false">TRUE()</f>
        <v>1</v>
      </c>
      <c r="AM1027" s="0" t="n">
        <f aca="false">FALSE()</f>
        <v>0</v>
      </c>
      <c r="AN1027" s="0" t="n">
        <f aca="false">TRUE()</f>
        <v>1</v>
      </c>
      <c r="AO1027" s="0" t="n">
        <f aca="false">FALSE()</f>
        <v>0</v>
      </c>
      <c r="AP1027" s="0" t="n">
        <f aca="false">TRUE()</f>
        <v>1</v>
      </c>
      <c r="AQ1027" s="380" t="n">
        <v>45275.7145833333</v>
      </c>
      <c r="AR1027" s="380" t="n">
        <v>45275.4166666667</v>
      </c>
      <c r="AS1027" s="0" t="s">
        <v>10507</v>
      </c>
      <c r="AT1027" s="0" t="s">
        <v>2723</v>
      </c>
      <c r="AU1027" s="0" t="s">
        <v>10503</v>
      </c>
    </row>
    <row r="1028" customFormat="false" ht="15" hidden="true" customHeight="false" outlineLevel="0" collapsed="false">
      <c r="A1028" s="0" t="s">
        <v>10508</v>
      </c>
      <c r="B1028" s="0" t="s">
        <v>10509</v>
      </c>
      <c r="C1028" s="0" t="s">
        <v>10510</v>
      </c>
      <c r="D1028" s="0" t="s">
        <v>2297</v>
      </c>
      <c r="E1028" s="0" t="s">
        <v>10508</v>
      </c>
      <c r="F1028" s="0" t="n">
        <v>1</v>
      </c>
      <c r="G1028" s="0" t="s">
        <v>2298</v>
      </c>
      <c r="H1028" s="0" t="s">
        <v>2170</v>
      </c>
      <c r="I1028" s="0" t="s">
        <v>2170</v>
      </c>
      <c r="J1028" s="0" t="s">
        <v>2170</v>
      </c>
      <c r="K1028" s="0" t="s">
        <v>2170</v>
      </c>
      <c r="L1028" s="0" t="s">
        <v>2170</v>
      </c>
      <c r="M1028" s="0" t="s">
        <v>2170</v>
      </c>
      <c r="N1028" s="0" t="n">
        <f aca="false">FALSE()</f>
        <v>0</v>
      </c>
      <c r="O1028" s="0" t="s">
        <v>10511</v>
      </c>
      <c r="P1028" s="0" t="s">
        <v>2300</v>
      </c>
      <c r="Q1028" s="380" t="n">
        <v>25569.125</v>
      </c>
      <c r="R1028" s="0" t="n">
        <v>142113899</v>
      </c>
      <c r="S1028" s="0" t="s">
        <v>2301</v>
      </c>
      <c r="T1028" s="0" t="s">
        <v>2302</v>
      </c>
      <c r="U1028" s="0" t="s">
        <v>610</v>
      </c>
      <c r="V1028" s="0" t="n">
        <v>200000000</v>
      </c>
      <c r="W1028" s="0" t="s">
        <v>2366</v>
      </c>
      <c r="X1028" s="0" t="n">
        <v>4</v>
      </c>
      <c r="Y1028" s="0" t="n">
        <f aca="false">FALSE()</f>
        <v>0</v>
      </c>
      <c r="Z1028" s="0" t="n">
        <f aca="false">FALSE()</f>
        <v>0</v>
      </c>
      <c r="AA1028" s="0" t="n">
        <f aca="false">FALSE()</f>
        <v>0</v>
      </c>
      <c r="AB1028" s="0" t="n">
        <f aca="false">TRUE()</f>
        <v>1</v>
      </c>
      <c r="AC1028" s="0" t="n">
        <v>1</v>
      </c>
      <c r="AD1028" s="0" t="s">
        <v>2129</v>
      </c>
      <c r="AE1028" s="0" t="n">
        <f aca="false">TRUE()</f>
        <v>1</v>
      </c>
      <c r="AF1028" s="0" t="s">
        <v>10512</v>
      </c>
      <c r="AG1028" s="0" t="n">
        <v>2</v>
      </c>
      <c r="AH1028" s="0" t="s">
        <v>10513</v>
      </c>
      <c r="AI1028" s="0" t="s">
        <v>10514</v>
      </c>
      <c r="AJ1028" s="0" t="n">
        <v>0</v>
      </c>
      <c r="AK1028" s="0" t="s">
        <v>2118</v>
      </c>
      <c r="AL1028" s="0" t="n">
        <f aca="false">FALSE()</f>
        <v>0</v>
      </c>
      <c r="AM1028" s="0" t="n">
        <f aca="false">TRUE()</f>
        <v>1</v>
      </c>
      <c r="AN1028" s="0" t="n">
        <f aca="false">FALSE()</f>
        <v>0</v>
      </c>
      <c r="AO1028" s="0" t="n">
        <f aca="false">FALSE()</f>
        <v>0</v>
      </c>
      <c r="AP1028" s="0" t="n">
        <f aca="false">FALSE()</f>
        <v>0</v>
      </c>
      <c r="AQ1028" s="380" t="n">
        <v>44169.7291666667</v>
      </c>
      <c r="AR1028" s="380" t="n">
        <v>44169.4166666667</v>
      </c>
      <c r="AS1028" s="0" t="s">
        <v>10515</v>
      </c>
      <c r="AT1028" s="0" t="s">
        <v>2170</v>
      </c>
      <c r="AU1028" s="0" t="s">
        <v>2170</v>
      </c>
    </row>
    <row r="1029" customFormat="false" ht="15" hidden="true" customHeight="false" outlineLevel="0" collapsed="false">
      <c r="A1029" s="0" t="s">
        <v>10516</v>
      </c>
      <c r="B1029" s="0" t="s">
        <v>10517</v>
      </c>
      <c r="C1029" s="0" t="s">
        <v>10518</v>
      </c>
      <c r="D1029" s="0" t="s">
        <v>2297</v>
      </c>
      <c r="E1029" s="0" t="s">
        <v>10516</v>
      </c>
      <c r="F1029" s="0" t="n">
        <v>1</v>
      </c>
      <c r="G1029" s="0" t="s">
        <v>2298</v>
      </c>
      <c r="H1029" s="0" t="s">
        <v>2170</v>
      </c>
      <c r="I1029" s="0" t="s">
        <v>2170</v>
      </c>
      <c r="J1029" s="0" t="s">
        <v>2170</v>
      </c>
      <c r="K1029" s="0" t="s">
        <v>2170</v>
      </c>
      <c r="L1029" s="0" t="s">
        <v>2170</v>
      </c>
      <c r="M1029" s="0" t="s">
        <v>2170</v>
      </c>
      <c r="N1029" s="0" t="n">
        <f aca="false">FALSE()</f>
        <v>0</v>
      </c>
      <c r="O1029" s="0" t="s">
        <v>10519</v>
      </c>
      <c r="P1029" s="0" t="s">
        <v>2300</v>
      </c>
      <c r="Q1029" s="380" t="n">
        <v>25569.125</v>
      </c>
      <c r="R1029" s="0" t="n">
        <v>347185658</v>
      </c>
      <c r="S1029" s="0" t="s">
        <v>2301</v>
      </c>
      <c r="T1029" s="0" t="s">
        <v>2302</v>
      </c>
      <c r="U1029" s="0" t="s">
        <v>610</v>
      </c>
      <c r="V1029" s="0" t="n">
        <v>750000000</v>
      </c>
      <c r="W1029" s="0" t="s">
        <v>2366</v>
      </c>
      <c r="X1029" s="0" t="n">
        <v>4</v>
      </c>
      <c r="Y1029" s="0" t="n">
        <f aca="false">FALSE()</f>
        <v>0</v>
      </c>
      <c r="Z1029" s="0" t="n">
        <f aca="false">FALSE()</f>
        <v>0</v>
      </c>
      <c r="AA1029" s="0" t="n">
        <f aca="false">FALSE()</f>
        <v>0</v>
      </c>
      <c r="AB1029" s="0" t="n">
        <f aca="false">TRUE()</f>
        <v>1</v>
      </c>
      <c r="AC1029" s="0" t="n">
        <v>1</v>
      </c>
      <c r="AD1029" s="0" t="s">
        <v>2129</v>
      </c>
      <c r="AE1029" s="0" t="n">
        <f aca="false">TRUE()</f>
        <v>1</v>
      </c>
      <c r="AF1029" s="0" t="s">
        <v>10520</v>
      </c>
      <c r="AG1029" s="0" t="n">
        <v>2</v>
      </c>
      <c r="AH1029" s="0" t="s">
        <v>10521</v>
      </c>
      <c r="AI1029" s="0" t="s">
        <v>10522</v>
      </c>
      <c r="AJ1029" s="0" t="n">
        <v>0</v>
      </c>
      <c r="AK1029" s="0" t="s">
        <v>2118</v>
      </c>
      <c r="AL1029" s="0" t="n">
        <f aca="false">FALSE()</f>
        <v>0</v>
      </c>
      <c r="AM1029" s="0" t="n">
        <f aca="false">TRUE()</f>
        <v>1</v>
      </c>
      <c r="AN1029" s="0" t="n">
        <f aca="false">FALSE()</f>
        <v>0</v>
      </c>
      <c r="AO1029" s="0" t="n">
        <f aca="false">FALSE()</f>
        <v>0</v>
      </c>
      <c r="AP1029" s="0" t="n">
        <f aca="false">FALSE()</f>
        <v>0</v>
      </c>
      <c r="AQ1029" s="380" t="n">
        <v>43123.7291666667</v>
      </c>
      <c r="AR1029" s="380" t="n">
        <v>35048.125</v>
      </c>
      <c r="AS1029" s="0" t="s">
        <v>10523</v>
      </c>
      <c r="AT1029" s="0" t="s">
        <v>2170</v>
      </c>
      <c r="AU1029" s="0" t="s">
        <v>2170</v>
      </c>
    </row>
    <row r="1030" customFormat="false" ht="15" hidden="true" customHeight="false" outlineLevel="0" collapsed="false">
      <c r="A1030" s="0" t="s">
        <v>10524</v>
      </c>
      <c r="B1030" s="0" t="s">
        <v>10525</v>
      </c>
      <c r="C1030" s="0" t="s">
        <v>10526</v>
      </c>
      <c r="D1030" s="0" t="s">
        <v>2297</v>
      </c>
      <c r="E1030" s="0" t="s">
        <v>10524</v>
      </c>
      <c r="F1030" s="0" t="n">
        <v>1</v>
      </c>
      <c r="G1030" s="0" t="s">
        <v>2298</v>
      </c>
      <c r="H1030" s="0" t="s">
        <v>2170</v>
      </c>
      <c r="I1030" s="0" t="s">
        <v>2170</v>
      </c>
      <c r="J1030" s="0" t="s">
        <v>2170</v>
      </c>
      <c r="K1030" s="0" t="s">
        <v>2170</v>
      </c>
      <c r="L1030" s="0" t="s">
        <v>2170</v>
      </c>
      <c r="M1030" s="0" t="s">
        <v>2170</v>
      </c>
      <c r="N1030" s="0" t="n">
        <f aca="false">FALSE()</f>
        <v>0</v>
      </c>
      <c r="O1030" s="0" t="s">
        <v>10527</v>
      </c>
      <c r="P1030" s="0" t="s">
        <v>2300</v>
      </c>
      <c r="Q1030" s="380" t="n">
        <v>35019.125</v>
      </c>
      <c r="R1030" s="0" t="n">
        <v>61036269</v>
      </c>
      <c r="S1030" s="0" t="s">
        <v>2301</v>
      </c>
      <c r="T1030" s="0" t="s">
        <v>2302</v>
      </c>
      <c r="U1030" s="0" t="s">
        <v>2330</v>
      </c>
      <c r="V1030" s="0" t="n">
        <v>400000000</v>
      </c>
      <c r="W1030" s="0" t="s">
        <v>2366</v>
      </c>
      <c r="X1030" s="0" t="n">
        <v>4</v>
      </c>
      <c r="Y1030" s="0" t="n">
        <f aca="false">FALSE()</f>
        <v>0</v>
      </c>
      <c r="Z1030" s="0" t="n">
        <f aca="false">FALSE()</f>
        <v>0</v>
      </c>
      <c r="AA1030" s="0" t="n">
        <f aca="false">FALSE()</f>
        <v>0</v>
      </c>
      <c r="AB1030" s="0" t="n">
        <f aca="false">FALSE()</f>
        <v>0</v>
      </c>
      <c r="AC1030" s="0" t="n">
        <v>1</v>
      </c>
      <c r="AD1030" s="0" t="s">
        <v>2129</v>
      </c>
      <c r="AE1030" s="0" t="n">
        <f aca="false">TRUE()</f>
        <v>1</v>
      </c>
      <c r="AF1030" s="0" t="s">
        <v>10528</v>
      </c>
      <c r="AG1030" s="0" t="n">
        <v>2</v>
      </c>
      <c r="AH1030" s="0" t="s">
        <v>10529</v>
      </c>
      <c r="AI1030" s="0" t="s">
        <v>10530</v>
      </c>
      <c r="AJ1030" s="0" t="n">
        <v>0</v>
      </c>
      <c r="AK1030" s="0" t="s">
        <v>2118</v>
      </c>
      <c r="AL1030" s="0" t="n">
        <f aca="false">FALSE()</f>
        <v>0</v>
      </c>
      <c r="AM1030" s="0" t="n">
        <f aca="false">TRUE()</f>
        <v>1</v>
      </c>
      <c r="AN1030" s="0" t="n">
        <f aca="false">FALSE()</f>
        <v>0</v>
      </c>
      <c r="AO1030" s="0" t="n">
        <f aca="false">FALSE()</f>
        <v>0</v>
      </c>
      <c r="AP1030" s="0" t="n">
        <f aca="false">FALSE()</f>
        <v>0</v>
      </c>
      <c r="AQ1030" s="380" t="n">
        <v>43123.7159722222</v>
      </c>
      <c r="AR1030" s="380" t="n">
        <v>35020.125</v>
      </c>
      <c r="AS1030" s="0" t="s">
        <v>10531</v>
      </c>
      <c r="AT1030" s="0" t="s">
        <v>2170</v>
      </c>
      <c r="AU1030" s="0" t="s">
        <v>2170</v>
      </c>
    </row>
    <row r="1031" customFormat="false" ht="15" hidden="true" customHeight="false" outlineLevel="0" collapsed="false">
      <c r="A1031" s="0" t="s">
        <v>10532</v>
      </c>
      <c r="B1031" s="0" t="s">
        <v>10533</v>
      </c>
      <c r="C1031" s="0" t="s">
        <v>10534</v>
      </c>
      <c r="D1031" s="0" t="s">
        <v>2297</v>
      </c>
      <c r="E1031" s="0" t="s">
        <v>10532</v>
      </c>
      <c r="F1031" s="0" t="n">
        <v>1</v>
      </c>
      <c r="G1031" s="0" t="s">
        <v>2298</v>
      </c>
      <c r="H1031" s="0" t="s">
        <v>2170</v>
      </c>
      <c r="I1031" s="0" t="s">
        <v>2170</v>
      </c>
      <c r="J1031" s="0" t="s">
        <v>2170</v>
      </c>
      <c r="K1031" s="0" t="s">
        <v>2170</v>
      </c>
      <c r="L1031" s="0" t="s">
        <v>2170</v>
      </c>
      <c r="M1031" s="0" t="s">
        <v>2170</v>
      </c>
      <c r="N1031" s="0" t="n">
        <f aca="false">FALSE()</f>
        <v>0</v>
      </c>
      <c r="O1031" s="0" t="s">
        <v>10535</v>
      </c>
      <c r="P1031" s="0" t="s">
        <v>2300</v>
      </c>
      <c r="Q1031" s="380" t="n">
        <v>25569.125</v>
      </c>
      <c r="R1031" s="0" t="n">
        <v>135723028</v>
      </c>
      <c r="S1031" s="0" t="s">
        <v>2301</v>
      </c>
      <c r="T1031" s="0" t="s">
        <v>2302</v>
      </c>
      <c r="U1031" s="0" t="s">
        <v>2116</v>
      </c>
      <c r="V1031" s="0" t="n">
        <v>1000000000</v>
      </c>
      <c r="W1031" s="0" t="s">
        <v>2366</v>
      </c>
      <c r="X1031" s="0" t="n">
        <v>4</v>
      </c>
      <c r="Y1031" s="0" t="n">
        <f aca="false">FALSE()</f>
        <v>0</v>
      </c>
      <c r="Z1031" s="0" t="n">
        <f aca="false">FALSE()</f>
        <v>0</v>
      </c>
      <c r="AA1031" s="0" t="n">
        <f aca="false">FALSE()</f>
        <v>0</v>
      </c>
      <c r="AB1031" s="0" t="n">
        <f aca="false">TRUE()</f>
        <v>1</v>
      </c>
      <c r="AC1031" s="0" t="n">
        <v>1</v>
      </c>
      <c r="AD1031" s="0" t="s">
        <v>2129</v>
      </c>
      <c r="AE1031" s="0" t="n">
        <f aca="false">TRUE()</f>
        <v>1</v>
      </c>
      <c r="AF1031" s="0" t="s">
        <v>10536</v>
      </c>
      <c r="AG1031" s="0" t="n">
        <v>2</v>
      </c>
      <c r="AH1031" s="0" t="s">
        <v>10537</v>
      </c>
      <c r="AI1031" s="0" t="s">
        <v>10538</v>
      </c>
      <c r="AJ1031" s="0" t="n">
        <v>0</v>
      </c>
      <c r="AK1031" s="0" t="s">
        <v>2118</v>
      </c>
      <c r="AL1031" s="0" t="n">
        <f aca="false">FALSE()</f>
        <v>0</v>
      </c>
      <c r="AM1031" s="0" t="n">
        <f aca="false">TRUE()</f>
        <v>1</v>
      </c>
      <c r="AN1031" s="0" t="n">
        <f aca="false">FALSE()</f>
        <v>0</v>
      </c>
      <c r="AO1031" s="0" t="n">
        <f aca="false">FALSE()</f>
        <v>0</v>
      </c>
      <c r="AP1031" s="0" t="n">
        <f aca="false">FALSE()</f>
        <v>0</v>
      </c>
      <c r="AQ1031" s="380" t="n">
        <v>43969.6868055556</v>
      </c>
      <c r="AR1031" s="380" t="n">
        <v>43969.4166666667</v>
      </c>
      <c r="AS1031" s="0" t="s">
        <v>10539</v>
      </c>
      <c r="AT1031" s="0" t="s">
        <v>2170</v>
      </c>
      <c r="AU1031" s="0" t="s">
        <v>2170</v>
      </c>
    </row>
    <row r="1032" customFormat="false" ht="15" hidden="true" customHeight="false" outlineLevel="0" collapsed="false">
      <c r="A1032" s="0" t="s">
        <v>10540</v>
      </c>
      <c r="B1032" s="0" t="s">
        <v>10541</v>
      </c>
      <c r="C1032" s="0" t="s">
        <v>10542</v>
      </c>
      <c r="D1032" s="0" t="s">
        <v>2297</v>
      </c>
      <c r="E1032" s="0" t="s">
        <v>10540</v>
      </c>
      <c r="F1032" s="0" t="n">
        <v>1</v>
      </c>
      <c r="G1032" s="0" t="s">
        <v>2298</v>
      </c>
      <c r="H1032" s="0" t="s">
        <v>2170</v>
      </c>
      <c r="I1032" s="0" t="s">
        <v>2170</v>
      </c>
      <c r="J1032" s="0" t="s">
        <v>2170</v>
      </c>
      <c r="K1032" s="0" t="s">
        <v>2170</v>
      </c>
      <c r="L1032" s="0" t="s">
        <v>2170</v>
      </c>
      <c r="M1032" s="0" t="s">
        <v>2170</v>
      </c>
      <c r="N1032" s="0" t="n">
        <f aca="false">FALSE()</f>
        <v>0</v>
      </c>
      <c r="O1032" s="0" t="s">
        <v>10543</v>
      </c>
      <c r="P1032" s="0" t="s">
        <v>2300</v>
      </c>
      <c r="Q1032" s="380" t="n">
        <v>31601.1666666667</v>
      </c>
      <c r="R1032" s="0" t="n">
        <v>153876904</v>
      </c>
      <c r="S1032" s="0" t="s">
        <v>2301</v>
      </c>
      <c r="T1032" s="0" t="s">
        <v>2302</v>
      </c>
      <c r="U1032" s="0" t="s">
        <v>2365</v>
      </c>
      <c r="V1032" s="0" t="n">
        <v>0</v>
      </c>
      <c r="W1032" s="0" t="s">
        <v>2366</v>
      </c>
      <c r="X1032" s="0" t="n">
        <v>4</v>
      </c>
      <c r="Y1032" s="0" t="n">
        <f aca="false">FALSE()</f>
        <v>0</v>
      </c>
      <c r="Z1032" s="0" t="n">
        <f aca="false">FALSE()</f>
        <v>0</v>
      </c>
      <c r="AA1032" s="0" t="n">
        <f aca="false">FALSE()</f>
        <v>0</v>
      </c>
      <c r="AB1032" s="0" t="n">
        <f aca="false">TRUE()</f>
        <v>1</v>
      </c>
      <c r="AC1032" s="0" t="n">
        <v>1</v>
      </c>
      <c r="AD1032" s="0" t="s">
        <v>2129</v>
      </c>
      <c r="AE1032" s="0" t="n">
        <f aca="false">TRUE()</f>
        <v>1</v>
      </c>
      <c r="AF1032" s="0" t="s">
        <v>10544</v>
      </c>
      <c r="AG1032" s="0" t="n">
        <v>2</v>
      </c>
      <c r="AH1032" s="0" t="s">
        <v>10545</v>
      </c>
      <c r="AI1032" s="0" t="s">
        <v>10546</v>
      </c>
      <c r="AJ1032" s="0" t="n">
        <v>0</v>
      </c>
      <c r="AK1032" s="0" t="s">
        <v>2118</v>
      </c>
      <c r="AL1032" s="0" t="n">
        <f aca="false">FALSE()</f>
        <v>0</v>
      </c>
      <c r="AM1032" s="0" t="n">
        <f aca="false">TRUE()</f>
        <v>1</v>
      </c>
      <c r="AN1032" s="0" t="n">
        <f aca="false">FALSE()</f>
        <v>0</v>
      </c>
      <c r="AO1032" s="0" t="n">
        <f aca="false">FALSE()</f>
        <v>0</v>
      </c>
      <c r="AP1032" s="0" t="n">
        <f aca="false">FALSE()</f>
        <v>0</v>
      </c>
      <c r="AQ1032" s="380" t="n">
        <v>43123.7291666667</v>
      </c>
      <c r="AR1032" s="380" t="n">
        <v>32398.1666666667</v>
      </c>
      <c r="AS1032" s="0" t="s">
        <v>10547</v>
      </c>
      <c r="AT1032" s="0" t="s">
        <v>2170</v>
      </c>
      <c r="AU1032" s="0" t="s">
        <v>2170</v>
      </c>
    </row>
    <row r="1033" customFormat="false" ht="15" hidden="true" customHeight="false" outlineLevel="0" collapsed="false">
      <c r="A1033" s="0" t="s">
        <v>10548</v>
      </c>
      <c r="B1033" s="0" t="s">
        <v>10549</v>
      </c>
      <c r="C1033" s="0" t="s">
        <v>10550</v>
      </c>
      <c r="D1033" s="0" t="s">
        <v>2297</v>
      </c>
      <c r="E1033" s="0" t="s">
        <v>10548</v>
      </c>
      <c r="F1033" s="0" t="n">
        <v>1</v>
      </c>
      <c r="G1033" s="0" t="s">
        <v>2298</v>
      </c>
      <c r="H1033" s="0" t="s">
        <v>2170</v>
      </c>
      <c r="I1033" s="0" t="s">
        <v>2170</v>
      </c>
      <c r="J1033" s="0" t="s">
        <v>2170</v>
      </c>
      <c r="K1033" s="0" t="s">
        <v>2170</v>
      </c>
      <c r="L1033" s="0" t="s">
        <v>2170</v>
      </c>
      <c r="M1033" s="0" t="s">
        <v>2170</v>
      </c>
      <c r="N1033" s="0" t="n">
        <f aca="false">FALSE()</f>
        <v>0</v>
      </c>
      <c r="O1033" s="0" t="s">
        <v>10551</v>
      </c>
      <c r="P1033" s="0" t="s">
        <v>2300</v>
      </c>
      <c r="Q1033" s="380" t="n">
        <v>25569.125</v>
      </c>
      <c r="R1033" s="0" t="n">
        <v>11964966</v>
      </c>
      <c r="S1033" s="0" t="s">
        <v>2301</v>
      </c>
      <c r="T1033" s="0" t="s">
        <v>2302</v>
      </c>
      <c r="U1033" s="0" t="s">
        <v>2365</v>
      </c>
      <c r="V1033" s="0" t="n">
        <v>20000000</v>
      </c>
      <c r="W1033" s="0" t="s">
        <v>2312</v>
      </c>
      <c r="X1033" s="0" t="n">
        <v>4</v>
      </c>
      <c r="Y1033" s="0" t="n">
        <f aca="false">FALSE()</f>
        <v>0</v>
      </c>
      <c r="Z1033" s="0" t="n">
        <f aca="false">FALSE()</f>
        <v>0</v>
      </c>
      <c r="AA1033" s="0" t="n">
        <f aca="false">FALSE()</f>
        <v>0</v>
      </c>
      <c r="AB1033" s="0" t="n">
        <f aca="false">TRUE()</f>
        <v>1</v>
      </c>
      <c r="AC1033" s="0" t="n">
        <v>1</v>
      </c>
      <c r="AD1033" s="0" t="s">
        <v>2129</v>
      </c>
      <c r="AE1033" s="0" t="n">
        <f aca="false">TRUE()</f>
        <v>1</v>
      </c>
      <c r="AF1033" s="0" t="s">
        <v>10552</v>
      </c>
      <c r="AG1033" s="0" t="n">
        <v>2</v>
      </c>
      <c r="AH1033" s="0" t="s">
        <v>10553</v>
      </c>
      <c r="AI1033" s="0" t="s">
        <v>10554</v>
      </c>
      <c r="AJ1033" s="0" t="n">
        <v>0</v>
      </c>
      <c r="AK1033" s="0" t="s">
        <v>2118</v>
      </c>
      <c r="AL1033" s="0" t="n">
        <f aca="false">FALSE()</f>
        <v>0</v>
      </c>
      <c r="AM1033" s="0" t="n">
        <f aca="false">TRUE()</f>
        <v>1</v>
      </c>
      <c r="AN1033" s="0" t="n">
        <f aca="false">FALSE()</f>
        <v>0</v>
      </c>
      <c r="AO1033" s="0" t="n">
        <f aca="false">FALSE()</f>
        <v>0</v>
      </c>
      <c r="AP1033" s="0" t="n">
        <f aca="false">FALSE()</f>
        <v>0</v>
      </c>
      <c r="AQ1033" s="380" t="n">
        <v>43969.5680555556</v>
      </c>
      <c r="AR1033" s="380" t="n">
        <v>43969.4166666667</v>
      </c>
      <c r="AS1033" s="0" t="s">
        <v>10555</v>
      </c>
      <c r="AT1033" s="0" t="s">
        <v>2170</v>
      </c>
      <c r="AU1033" s="0" t="s">
        <v>2170</v>
      </c>
    </row>
    <row r="1034" customFormat="false" ht="15" hidden="true" customHeight="false" outlineLevel="0" collapsed="false">
      <c r="A1034" s="0" t="s">
        <v>10556</v>
      </c>
      <c r="B1034" s="0" t="s">
        <v>10557</v>
      </c>
      <c r="C1034" s="0" t="s">
        <v>10558</v>
      </c>
      <c r="D1034" s="0" t="s">
        <v>2297</v>
      </c>
      <c r="E1034" s="0" t="s">
        <v>10556</v>
      </c>
      <c r="F1034" s="0" t="n">
        <v>1</v>
      </c>
      <c r="G1034" s="0" t="s">
        <v>2298</v>
      </c>
      <c r="H1034" s="0" t="s">
        <v>2170</v>
      </c>
      <c r="I1034" s="0" t="s">
        <v>2170</v>
      </c>
      <c r="J1034" s="0" t="s">
        <v>2170</v>
      </c>
      <c r="K1034" s="0" t="s">
        <v>2170</v>
      </c>
      <c r="L1034" s="0" t="s">
        <v>2170</v>
      </c>
      <c r="M1034" s="0" t="s">
        <v>2170</v>
      </c>
      <c r="N1034" s="0" t="n">
        <f aca="false">FALSE()</f>
        <v>0</v>
      </c>
      <c r="O1034" s="0" t="s">
        <v>10559</v>
      </c>
      <c r="P1034" s="0" t="s">
        <v>2300</v>
      </c>
      <c r="Q1034" s="380" t="n">
        <v>25569.125</v>
      </c>
      <c r="R1034" s="0" t="n">
        <v>173373824</v>
      </c>
      <c r="S1034" s="0" t="s">
        <v>2301</v>
      </c>
      <c r="T1034" s="0" t="s">
        <v>2302</v>
      </c>
      <c r="U1034" s="0" t="s">
        <v>2693</v>
      </c>
      <c r="V1034" s="0" t="n">
        <v>450000000</v>
      </c>
      <c r="W1034" s="0" t="s">
        <v>2409</v>
      </c>
      <c r="X1034" s="0" t="n">
        <v>4</v>
      </c>
      <c r="Y1034" s="0" t="n">
        <f aca="false">FALSE()</f>
        <v>0</v>
      </c>
      <c r="Z1034" s="0" t="n">
        <f aca="false">FALSE()</f>
        <v>0</v>
      </c>
      <c r="AA1034" s="0" t="n">
        <f aca="false">FALSE()</f>
        <v>0</v>
      </c>
      <c r="AB1034" s="0" t="n">
        <f aca="false">TRUE()</f>
        <v>1</v>
      </c>
      <c r="AC1034" s="0" t="n">
        <v>1</v>
      </c>
      <c r="AD1034" s="0" t="s">
        <v>2129</v>
      </c>
      <c r="AE1034" s="0" t="n">
        <f aca="false">TRUE()</f>
        <v>1</v>
      </c>
      <c r="AF1034" s="0" t="s">
        <v>10560</v>
      </c>
      <c r="AG1034" s="0" t="n">
        <v>2</v>
      </c>
      <c r="AH1034" s="0" t="s">
        <v>10561</v>
      </c>
      <c r="AI1034" s="0" t="s">
        <v>10562</v>
      </c>
      <c r="AJ1034" s="0" t="n">
        <v>0</v>
      </c>
      <c r="AK1034" s="0" t="s">
        <v>2118</v>
      </c>
      <c r="AL1034" s="0" t="n">
        <f aca="false">FALSE()</f>
        <v>0</v>
      </c>
      <c r="AM1034" s="0" t="n">
        <f aca="false">TRUE()</f>
        <v>1</v>
      </c>
      <c r="AN1034" s="0" t="n">
        <f aca="false">FALSE()</f>
        <v>0</v>
      </c>
      <c r="AO1034" s="0" t="n">
        <f aca="false">FALSE()</f>
        <v>0</v>
      </c>
      <c r="AP1034" s="0" t="n">
        <f aca="false">FALSE()</f>
        <v>0</v>
      </c>
      <c r="AQ1034" s="380" t="n">
        <v>44169.7291666667</v>
      </c>
      <c r="AR1034" s="380" t="n">
        <v>44169.4166666667</v>
      </c>
      <c r="AS1034" s="0" t="s">
        <v>10563</v>
      </c>
      <c r="AT1034" s="0" t="s">
        <v>2170</v>
      </c>
      <c r="AU1034" s="0" t="s">
        <v>2170</v>
      </c>
    </row>
    <row r="1035" customFormat="false" ht="15" hidden="true" customHeight="false" outlineLevel="0" collapsed="false">
      <c r="A1035" s="0" t="s">
        <v>10564</v>
      </c>
      <c r="B1035" s="0" t="s">
        <v>10565</v>
      </c>
      <c r="C1035" s="0" t="s">
        <v>10566</v>
      </c>
      <c r="D1035" s="0" t="s">
        <v>2297</v>
      </c>
      <c r="E1035" s="0" t="s">
        <v>10564</v>
      </c>
      <c r="F1035" s="0" t="n">
        <v>1</v>
      </c>
      <c r="G1035" s="0" t="s">
        <v>2298</v>
      </c>
      <c r="H1035" s="0" t="s">
        <v>2170</v>
      </c>
      <c r="I1035" s="0" t="s">
        <v>2170</v>
      </c>
      <c r="J1035" s="0" t="s">
        <v>2170</v>
      </c>
      <c r="K1035" s="0" t="s">
        <v>2170</v>
      </c>
      <c r="L1035" s="0" t="s">
        <v>2170</v>
      </c>
      <c r="M1035" s="0" t="s">
        <v>2170</v>
      </c>
      <c r="N1035" s="0" t="n">
        <f aca="false">FALSE()</f>
        <v>0</v>
      </c>
      <c r="O1035" s="0" t="s">
        <v>10567</v>
      </c>
      <c r="P1035" s="0" t="s">
        <v>2300</v>
      </c>
      <c r="Q1035" s="380" t="n">
        <v>25569.125</v>
      </c>
      <c r="R1035" s="0" t="n">
        <v>11550784</v>
      </c>
      <c r="S1035" s="0" t="s">
        <v>2301</v>
      </c>
      <c r="T1035" s="0" t="s">
        <v>2302</v>
      </c>
      <c r="U1035" s="0" t="s">
        <v>2116</v>
      </c>
      <c r="V1035" s="0" t="n">
        <v>1500000000</v>
      </c>
      <c r="W1035" s="0" t="s">
        <v>10568</v>
      </c>
      <c r="X1035" s="0" t="n">
        <v>4</v>
      </c>
      <c r="Y1035" s="0" t="n">
        <f aca="false">FALSE()</f>
        <v>0</v>
      </c>
      <c r="Z1035" s="0" t="n">
        <f aca="false">FALSE()</f>
        <v>0</v>
      </c>
      <c r="AA1035" s="0" t="n">
        <f aca="false">FALSE()</f>
        <v>0</v>
      </c>
      <c r="AB1035" s="0" t="n">
        <f aca="false">FALSE()</f>
        <v>0</v>
      </c>
      <c r="AC1035" s="0" t="n">
        <v>1</v>
      </c>
      <c r="AD1035" s="0" t="s">
        <v>2129</v>
      </c>
      <c r="AE1035" s="0" t="n">
        <f aca="false">TRUE()</f>
        <v>1</v>
      </c>
      <c r="AF1035" s="0" t="s">
        <v>10569</v>
      </c>
      <c r="AG1035" s="0" t="n">
        <v>2</v>
      </c>
      <c r="AH1035" s="0" t="s">
        <v>10570</v>
      </c>
      <c r="AI1035" s="0" t="s">
        <v>10571</v>
      </c>
      <c r="AJ1035" s="0" t="n">
        <v>0</v>
      </c>
      <c r="AK1035" s="0" t="s">
        <v>2118</v>
      </c>
      <c r="AL1035" s="0" t="n">
        <f aca="false">FALSE()</f>
        <v>0</v>
      </c>
      <c r="AM1035" s="0" t="n">
        <f aca="false">TRUE()</f>
        <v>1</v>
      </c>
      <c r="AN1035" s="0" t="n">
        <f aca="false">FALSE()</f>
        <v>0</v>
      </c>
      <c r="AO1035" s="0" t="n">
        <f aca="false">FALSE()</f>
        <v>0</v>
      </c>
      <c r="AP1035" s="0" t="n">
        <f aca="false">FALSE()</f>
        <v>0</v>
      </c>
      <c r="AQ1035" s="380" t="n">
        <v>44483.7986111111</v>
      </c>
      <c r="AR1035" s="380" t="n">
        <v>44483.4166666667</v>
      </c>
      <c r="AS1035" s="0" t="s">
        <v>10572</v>
      </c>
      <c r="AT1035" s="0" t="s">
        <v>2170</v>
      </c>
      <c r="AU1035" s="0" t="s">
        <v>2170</v>
      </c>
    </row>
    <row r="1036" customFormat="false" ht="15" hidden="true" customHeight="false" outlineLevel="0" collapsed="false">
      <c r="A1036" s="0" t="s">
        <v>10573</v>
      </c>
      <c r="B1036" s="0" t="s">
        <v>10574</v>
      </c>
      <c r="C1036" s="0" t="s">
        <v>10575</v>
      </c>
      <c r="D1036" s="0" t="s">
        <v>2525</v>
      </c>
      <c r="E1036" s="0" t="s">
        <v>10573</v>
      </c>
      <c r="F1036" s="0" t="n">
        <v>100</v>
      </c>
      <c r="G1036" s="0" t="s">
        <v>2526</v>
      </c>
      <c r="H1036" s="0" t="s">
        <v>2170</v>
      </c>
      <c r="I1036" s="0" t="s">
        <v>2170</v>
      </c>
      <c r="J1036" s="0" t="s">
        <v>2170</v>
      </c>
      <c r="K1036" s="0" t="s">
        <v>2170</v>
      </c>
      <c r="L1036" s="0" t="s">
        <v>2170</v>
      </c>
      <c r="M1036" s="0" t="s">
        <v>2170</v>
      </c>
      <c r="N1036" s="0" t="n">
        <f aca="false">FALSE()</f>
        <v>0</v>
      </c>
      <c r="O1036" s="0" t="s">
        <v>10576</v>
      </c>
      <c r="P1036" s="0" t="s">
        <v>2300</v>
      </c>
      <c r="Q1036" s="380" t="n">
        <v>25569.125</v>
      </c>
      <c r="R1036" s="0" t="n">
        <v>12785035570</v>
      </c>
      <c r="S1036" s="0" t="s">
        <v>2528</v>
      </c>
      <c r="T1036" s="0" t="s">
        <v>2529</v>
      </c>
      <c r="U1036" s="0" t="s">
        <v>2574</v>
      </c>
      <c r="V1036" s="0" t="n">
        <v>0</v>
      </c>
      <c r="W1036" s="0" t="s">
        <v>2530</v>
      </c>
      <c r="X1036" s="0" t="n">
        <v>4</v>
      </c>
      <c r="Y1036" s="0" t="n">
        <f aca="false">FALSE()</f>
        <v>0</v>
      </c>
      <c r="Z1036" s="0" t="n">
        <f aca="false">FALSE()</f>
        <v>0</v>
      </c>
      <c r="AA1036" s="0" t="n">
        <f aca="false">FALSE()</f>
        <v>0</v>
      </c>
      <c r="AB1036" s="0" t="n">
        <f aca="false">TRUE()</f>
        <v>1</v>
      </c>
      <c r="AC1036" s="0" t="n">
        <v>1</v>
      </c>
      <c r="AD1036" s="0" t="s">
        <v>2129</v>
      </c>
      <c r="AE1036" s="0" t="n">
        <f aca="false">TRUE()</f>
        <v>1</v>
      </c>
      <c r="AF1036" s="0" t="s">
        <v>10577</v>
      </c>
      <c r="AG1036" s="0" t="n">
        <v>2</v>
      </c>
      <c r="AH1036" s="0" t="s">
        <v>10578</v>
      </c>
      <c r="AI1036" s="0" t="s">
        <v>10579</v>
      </c>
      <c r="AJ1036" s="0" t="n">
        <v>0</v>
      </c>
      <c r="AK1036" s="0" t="s">
        <v>2118</v>
      </c>
      <c r="AL1036" s="0" t="n">
        <f aca="false">FALSE()</f>
        <v>0</v>
      </c>
      <c r="AM1036" s="0" t="n">
        <f aca="false">FALSE()</f>
        <v>0</v>
      </c>
      <c r="AN1036" s="0" t="n">
        <f aca="false">FALSE()</f>
        <v>0</v>
      </c>
      <c r="AO1036" s="0" t="n">
        <f aca="false">FALSE()</f>
        <v>0</v>
      </c>
      <c r="AP1036" s="0" t="n">
        <f aca="false">TRUE()</f>
        <v>1</v>
      </c>
      <c r="AQ1036" s="380" t="n">
        <v>44900.3333333333</v>
      </c>
      <c r="AR1036" s="380" t="n">
        <v>44900.4166666667</v>
      </c>
      <c r="AS1036" s="0" t="s">
        <v>10580</v>
      </c>
      <c r="AT1036" s="0" t="s">
        <v>2170</v>
      </c>
      <c r="AU1036" s="0" t="s">
        <v>2170</v>
      </c>
    </row>
    <row r="1037" customFormat="false" ht="15" hidden="true" customHeight="false" outlineLevel="0" collapsed="false">
      <c r="A1037" s="0" t="s">
        <v>10581</v>
      </c>
      <c r="B1037" s="0" t="s">
        <v>10582</v>
      </c>
      <c r="C1037" s="0" t="s">
        <v>10583</v>
      </c>
      <c r="D1037" s="0" t="s">
        <v>2297</v>
      </c>
      <c r="E1037" s="0" t="s">
        <v>10581</v>
      </c>
      <c r="F1037" s="0" t="n">
        <v>1</v>
      </c>
      <c r="G1037" s="0" t="s">
        <v>2298</v>
      </c>
      <c r="H1037" s="0" t="s">
        <v>2170</v>
      </c>
      <c r="I1037" s="0" t="s">
        <v>2170</v>
      </c>
      <c r="J1037" s="0" t="s">
        <v>2170</v>
      </c>
      <c r="K1037" s="0" t="s">
        <v>2170</v>
      </c>
      <c r="L1037" s="0" t="s">
        <v>2170</v>
      </c>
      <c r="M1037" s="0" t="s">
        <v>2170</v>
      </c>
      <c r="N1037" s="0" t="n">
        <f aca="false">FALSE()</f>
        <v>0</v>
      </c>
      <c r="O1037" s="0" t="s">
        <v>10584</v>
      </c>
      <c r="P1037" s="0" t="s">
        <v>2300</v>
      </c>
      <c r="Q1037" s="380" t="n">
        <v>35612.1666666667</v>
      </c>
      <c r="R1037" s="0" t="n">
        <v>32841276</v>
      </c>
      <c r="S1037" s="0" t="s">
        <v>2301</v>
      </c>
      <c r="T1037" s="0" t="s">
        <v>2302</v>
      </c>
      <c r="U1037" s="0" t="s">
        <v>2684</v>
      </c>
      <c r="V1037" s="0" t="n">
        <v>100000000</v>
      </c>
      <c r="W1037" s="0" t="s">
        <v>2312</v>
      </c>
      <c r="X1037" s="0" t="n">
        <v>1</v>
      </c>
      <c r="Y1037" s="0" t="n">
        <f aca="false">FALSE()</f>
        <v>0</v>
      </c>
      <c r="Z1037" s="0" t="n">
        <f aca="false">FALSE()</f>
        <v>0</v>
      </c>
      <c r="AA1037" s="0" t="n">
        <f aca="false">FALSE()</f>
        <v>0</v>
      </c>
      <c r="AB1037" s="0" t="n">
        <f aca="false">FALSE()</f>
        <v>0</v>
      </c>
      <c r="AC1037" s="0" t="n">
        <v>1</v>
      </c>
      <c r="AD1037" s="0" t="s">
        <v>2129</v>
      </c>
      <c r="AE1037" s="0" t="n">
        <f aca="false">TRUE()</f>
        <v>1</v>
      </c>
      <c r="AF1037" s="0" t="s">
        <v>10585</v>
      </c>
      <c r="AG1037" s="0" t="n">
        <v>2</v>
      </c>
      <c r="AH1037" s="0" t="s">
        <v>10586</v>
      </c>
      <c r="AI1037" s="0" t="s">
        <v>10587</v>
      </c>
      <c r="AJ1037" s="0" t="n">
        <v>0</v>
      </c>
      <c r="AK1037" s="0" t="s">
        <v>2118</v>
      </c>
      <c r="AL1037" s="0" t="n">
        <f aca="false">FALSE()</f>
        <v>0</v>
      </c>
      <c r="AM1037" s="0" t="n">
        <f aca="false">TRUE()</f>
        <v>1</v>
      </c>
      <c r="AN1037" s="0" t="n">
        <f aca="false">FALSE()</f>
        <v>0</v>
      </c>
      <c r="AO1037" s="0" t="n">
        <f aca="false">FALSE()</f>
        <v>0</v>
      </c>
      <c r="AP1037" s="0" t="n">
        <f aca="false">FALSE()</f>
        <v>0</v>
      </c>
      <c r="AQ1037" s="380" t="n">
        <v>43769.6666666667</v>
      </c>
      <c r="AR1037" s="380" t="n">
        <v>43769.4166666667</v>
      </c>
      <c r="AS1037" s="0" t="s">
        <v>10588</v>
      </c>
      <c r="AT1037" s="0" t="s">
        <v>2170</v>
      </c>
      <c r="AU1037" s="0" t="s">
        <v>2170</v>
      </c>
    </row>
    <row r="1038" customFormat="false" ht="15" hidden="true" customHeight="false" outlineLevel="0" collapsed="false">
      <c r="A1038" s="0" t="s">
        <v>10589</v>
      </c>
      <c r="B1038" s="0" t="s">
        <v>10590</v>
      </c>
      <c r="C1038" s="0" t="s">
        <v>10591</v>
      </c>
      <c r="D1038" s="0" t="s">
        <v>2297</v>
      </c>
      <c r="E1038" s="0" t="s">
        <v>10589</v>
      </c>
      <c r="F1038" s="0" t="n">
        <v>1</v>
      </c>
      <c r="G1038" s="0" t="s">
        <v>2298</v>
      </c>
      <c r="H1038" s="0" t="s">
        <v>2170</v>
      </c>
      <c r="I1038" s="0" t="s">
        <v>2170</v>
      </c>
      <c r="J1038" s="0" t="s">
        <v>2170</v>
      </c>
      <c r="K1038" s="0" t="s">
        <v>2170</v>
      </c>
      <c r="L1038" s="0" t="s">
        <v>2170</v>
      </c>
      <c r="M1038" s="0" t="s">
        <v>2170</v>
      </c>
      <c r="N1038" s="0" t="n">
        <f aca="false">FALSE()</f>
        <v>0</v>
      </c>
      <c r="O1038" s="0" t="s">
        <v>10592</v>
      </c>
      <c r="P1038" s="0" t="s">
        <v>2300</v>
      </c>
      <c r="Q1038" s="380" t="n">
        <v>25569.125</v>
      </c>
      <c r="R1038" s="0" t="n">
        <v>112339058</v>
      </c>
      <c r="S1038" s="0" t="s">
        <v>2301</v>
      </c>
      <c r="T1038" s="0" t="s">
        <v>2302</v>
      </c>
      <c r="U1038" s="0" t="s">
        <v>610</v>
      </c>
      <c r="V1038" s="0" t="n">
        <v>1000000000</v>
      </c>
      <c r="W1038" s="0" t="s">
        <v>2565</v>
      </c>
      <c r="X1038" s="0" t="n">
        <v>4</v>
      </c>
      <c r="Y1038" s="0" t="n">
        <f aca="false">FALSE()</f>
        <v>0</v>
      </c>
      <c r="Z1038" s="0" t="n">
        <f aca="false">FALSE()</f>
        <v>0</v>
      </c>
      <c r="AA1038" s="0" t="n">
        <f aca="false">FALSE()</f>
        <v>0</v>
      </c>
      <c r="AB1038" s="0" t="n">
        <f aca="false">TRUE()</f>
        <v>1</v>
      </c>
      <c r="AC1038" s="0" t="n">
        <v>1</v>
      </c>
      <c r="AD1038" s="0" t="s">
        <v>2129</v>
      </c>
      <c r="AE1038" s="0" t="n">
        <f aca="false">TRUE()</f>
        <v>1</v>
      </c>
      <c r="AF1038" s="0" t="s">
        <v>10593</v>
      </c>
      <c r="AG1038" s="0" t="n">
        <v>2</v>
      </c>
      <c r="AH1038" s="0" t="s">
        <v>10594</v>
      </c>
      <c r="AI1038" s="0" t="s">
        <v>10595</v>
      </c>
      <c r="AJ1038" s="0" t="n">
        <v>0</v>
      </c>
      <c r="AK1038" s="0" t="s">
        <v>2118</v>
      </c>
      <c r="AL1038" s="0" t="n">
        <f aca="false">FALSE()</f>
        <v>0</v>
      </c>
      <c r="AM1038" s="0" t="n">
        <f aca="false">TRUE()</f>
        <v>1</v>
      </c>
      <c r="AN1038" s="0" t="n">
        <f aca="false">FALSE()</f>
        <v>0</v>
      </c>
      <c r="AO1038" s="0" t="n">
        <f aca="false">FALSE()</f>
        <v>0</v>
      </c>
      <c r="AP1038" s="0" t="n">
        <f aca="false">FALSE()</f>
        <v>0</v>
      </c>
      <c r="AQ1038" s="380" t="n">
        <v>44169.7291666667</v>
      </c>
      <c r="AR1038" s="380" t="n">
        <v>44169.4166666667</v>
      </c>
      <c r="AS1038" s="0" t="s">
        <v>10596</v>
      </c>
      <c r="AT1038" s="0" t="s">
        <v>2170</v>
      </c>
      <c r="AU1038" s="0" t="s">
        <v>2170</v>
      </c>
    </row>
    <row r="1039" customFormat="false" ht="15" hidden="true" customHeight="false" outlineLevel="0" collapsed="false">
      <c r="A1039" s="0" t="s">
        <v>10597</v>
      </c>
      <c r="B1039" s="0" t="s">
        <v>10598</v>
      </c>
      <c r="C1039" s="0" t="s">
        <v>10599</v>
      </c>
      <c r="D1039" s="0" t="s">
        <v>2297</v>
      </c>
      <c r="E1039" s="0" t="s">
        <v>10597</v>
      </c>
      <c r="F1039" s="0" t="n">
        <v>1</v>
      </c>
      <c r="G1039" s="0" t="s">
        <v>2298</v>
      </c>
      <c r="H1039" s="0" t="s">
        <v>2170</v>
      </c>
      <c r="I1039" s="0" t="s">
        <v>2170</v>
      </c>
      <c r="J1039" s="0" t="s">
        <v>2170</v>
      </c>
      <c r="K1039" s="0" t="s">
        <v>2170</v>
      </c>
      <c r="L1039" s="0" t="s">
        <v>2170</v>
      </c>
      <c r="M1039" s="0" t="s">
        <v>2170</v>
      </c>
      <c r="N1039" s="0" t="n">
        <f aca="false">FALSE()</f>
        <v>0</v>
      </c>
      <c r="O1039" s="0" t="s">
        <v>10600</v>
      </c>
      <c r="P1039" s="0" t="s">
        <v>2300</v>
      </c>
      <c r="Q1039" s="380" t="n">
        <v>25569.125</v>
      </c>
      <c r="R1039" s="0" t="n">
        <v>201879978</v>
      </c>
      <c r="S1039" s="0" t="s">
        <v>2301</v>
      </c>
      <c r="T1039" s="0" t="s">
        <v>2302</v>
      </c>
      <c r="U1039" s="0" t="s">
        <v>2574</v>
      </c>
      <c r="V1039" s="0" t="n">
        <v>250000000</v>
      </c>
      <c r="W1039" s="0" t="s">
        <v>2366</v>
      </c>
      <c r="X1039" s="0" t="n">
        <v>4</v>
      </c>
      <c r="Y1039" s="0" t="n">
        <f aca="false">FALSE()</f>
        <v>0</v>
      </c>
      <c r="Z1039" s="0" t="n">
        <f aca="false">FALSE()</f>
        <v>0</v>
      </c>
      <c r="AA1039" s="0" t="n">
        <f aca="false">FALSE()</f>
        <v>0</v>
      </c>
      <c r="AB1039" s="0" t="n">
        <f aca="false">FALSE()</f>
        <v>0</v>
      </c>
      <c r="AC1039" s="0" t="n">
        <v>1</v>
      </c>
      <c r="AD1039" s="0" t="s">
        <v>2129</v>
      </c>
      <c r="AE1039" s="0" t="n">
        <f aca="false">TRUE()</f>
        <v>1</v>
      </c>
      <c r="AF1039" s="0" t="s">
        <v>10601</v>
      </c>
      <c r="AG1039" s="0" t="n">
        <v>2</v>
      </c>
      <c r="AH1039" s="0" t="s">
        <v>10602</v>
      </c>
      <c r="AI1039" s="0" t="s">
        <v>10603</v>
      </c>
      <c r="AJ1039" s="0" t="n">
        <v>0</v>
      </c>
      <c r="AK1039" s="0" t="s">
        <v>2118</v>
      </c>
      <c r="AL1039" s="0" t="n">
        <f aca="false">FALSE()</f>
        <v>0</v>
      </c>
      <c r="AM1039" s="0" t="n">
        <f aca="false">TRUE()</f>
        <v>1</v>
      </c>
      <c r="AN1039" s="0" t="n">
        <f aca="false">FALSE()</f>
        <v>0</v>
      </c>
      <c r="AO1039" s="0" t="n">
        <f aca="false">FALSE()</f>
        <v>0</v>
      </c>
      <c r="AP1039" s="0" t="n">
        <f aca="false">FALSE()</f>
        <v>0</v>
      </c>
      <c r="AQ1039" s="380" t="n">
        <v>44348.6118055556</v>
      </c>
      <c r="AR1039" s="380" t="n">
        <v>44348.4166666667</v>
      </c>
      <c r="AS1039" s="0" t="s">
        <v>10604</v>
      </c>
      <c r="AT1039" s="0" t="s">
        <v>2170</v>
      </c>
      <c r="AU1039" s="0" t="s">
        <v>2170</v>
      </c>
    </row>
    <row r="1040" customFormat="false" ht="15" hidden="true" customHeight="false" outlineLevel="0" collapsed="false">
      <c r="A1040" s="0" t="s">
        <v>10605</v>
      </c>
      <c r="B1040" s="0" t="s">
        <v>10606</v>
      </c>
      <c r="C1040" s="0" t="s">
        <v>10607</v>
      </c>
      <c r="D1040" s="0" t="s">
        <v>2525</v>
      </c>
      <c r="E1040" s="0" t="s">
        <v>10605</v>
      </c>
      <c r="F1040" s="0" t="n">
        <v>1</v>
      </c>
      <c r="G1040" s="0" t="s">
        <v>2526</v>
      </c>
      <c r="H1040" s="0" t="s">
        <v>2170</v>
      </c>
      <c r="I1040" s="0" t="s">
        <v>2170</v>
      </c>
      <c r="J1040" s="0" t="s">
        <v>2170</v>
      </c>
      <c r="K1040" s="0" t="s">
        <v>2170</v>
      </c>
      <c r="L1040" s="0" t="s">
        <v>2170</v>
      </c>
      <c r="M1040" s="0" t="s">
        <v>2170</v>
      </c>
      <c r="N1040" s="0" t="n">
        <f aca="false">FALSE()</f>
        <v>0</v>
      </c>
      <c r="O1040" s="0" t="s">
        <v>10608</v>
      </c>
      <c r="P1040" s="0" t="s">
        <v>2300</v>
      </c>
      <c r="Q1040" s="380" t="n">
        <v>25569.125</v>
      </c>
      <c r="R1040" s="0" t="n">
        <v>9266666150</v>
      </c>
      <c r="S1040" s="0" t="s">
        <v>2528</v>
      </c>
      <c r="T1040" s="0" t="s">
        <v>2529</v>
      </c>
      <c r="U1040" s="0" t="s">
        <v>2684</v>
      </c>
      <c r="V1040" s="0" t="n">
        <v>0</v>
      </c>
      <c r="W1040" s="0" t="s">
        <v>10609</v>
      </c>
      <c r="X1040" s="0" t="n">
        <v>4</v>
      </c>
      <c r="Y1040" s="0" t="n">
        <f aca="false">FALSE()</f>
        <v>0</v>
      </c>
      <c r="Z1040" s="0" t="n">
        <f aca="false">FALSE()</f>
        <v>0</v>
      </c>
      <c r="AA1040" s="0" t="n">
        <f aca="false">FALSE()</f>
        <v>0</v>
      </c>
      <c r="AB1040" s="0" t="n">
        <f aca="false">TRUE()</f>
        <v>1</v>
      </c>
      <c r="AC1040" s="0" t="n">
        <v>1</v>
      </c>
      <c r="AD1040" s="0" t="s">
        <v>2083</v>
      </c>
      <c r="AE1040" s="0" t="n">
        <f aca="false">TRUE()</f>
        <v>1</v>
      </c>
      <c r="AF1040" s="0" t="s">
        <v>10610</v>
      </c>
      <c r="AG1040" s="0" t="n">
        <v>2</v>
      </c>
      <c r="AH1040" s="0" t="s">
        <v>10611</v>
      </c>
      <c r="AI1040" s="0" t="s">
        <v>10612</v>
      </c>
      <c r="AJ1040" s="0" t="n">
        <v>0</v>
      </c>
      <c r="AK1040" s="0" t="s">
        <v>2118</v>
      </c>
      <c r="AL1040" s="0" t="n">
        <f aca="false">FALSE()</f>
        <v>0</v>
      </c>
      <c r="AM1040" s="0" t="n">
        <f aca="false">FALSE()</f>
        <v>0</v>
      </c>
      <c r="AN1040" s="0" t="n">
        <f aca="false">FALSE()</f>
        <v>0</v>
      </c>
      <c r="AO1040" s="0" t="n">
        <f aca="false">FALSE()</f>
        <v>0</v>
      </c>
      <c r="AP1040" s="0" t="n">
        <f aca="false">TRUE()</f>
        <v>1</v>
      </c>
      <c r="AQ1040" s="380" t="n">
        <v>44188.1875</v>
      </c>
      <c r="AR1040" s="380" t="n">
        <v>44188.1666666667</v>
      </c>
      <c r="AS1040" s="0" t="s">
        <v>10613</v>
      </c>
      <c r="AT1040" s="0" t="s">
        <v>2170</v>
      </c>
      <c r="AU1040" s="0" t="s">
        <v>2170</v>
      </c>
    </row>
    <row r="1041" customFormat="false" ht="15" hidden="true" customHeight="false" outlineLevel="0" collapsed="false">
      <c r="A1041" s="0" t="s">
        <v>10614</v>
      </c>
      <c r="B1041" s="0" t="s">
        <v>10615</v>
      </c>
      <c r="C1041" s="0" t="s">
        <v>10616</v>
      </c>
      <c r="D1041" s="0" t="s">
        <v>2297</v>
      </c>
      <c r="E1041" s="0" t="s">
        <v>10614</v>
      </c>
      <c r="F1041" s="0" t="n">
        <v>1</v>
      </c>
      <c r="G1041" s="0" t="s">
        <v>2298</v>
      </c>
      <c r="H1041" s="0" t="s">
        <v>2170</v>
      </c>
      <c r="I1041" s="0" t="s">
        <v>2170</v>
      </c>
      <c r="J1041" s="0" t="s">
        <v>2170</v>
      </c>
      <c r="K1041" s="0" t="s">
        <v>2170</v>
      </c>
      <c r="L1041" s="0" t="s">
        <v>2170</v>
      </c>
      <c r="M1041" s="0" t="s">
        <v>2170</v>
      </c>
      <c r="N1041" s="0" t="n">
        <f aca="false">FALSE()</f>
        <v>0</v>
      </c>
      <c r="O1041" s="0" t="s">
        <v>10617</v>
      </c>
      <c r="P1041" s="0" t="s">
        <v>2300</v>
      </c>
      <c r="Q1041" s="380" t="n">
        <v>25569.125</v>
      </c>
      <c r="R1041" s="0" t="n">
        <v>38249440</v>
      </c>
      <c r="S1041" s="0" t="s">
        <v>2301</v>
      </c>
      <c r="T1041" s="0" t="s">
        <v>2302</v>
      </c>
      <c r="U1041" s="0" t="s">
        <v>2330</v>
      </c>
      <c r="V1041" s="0" t="n">
        <v>150000000</v>
      </c>
      <c r="W1041" s="0" t="s">
        <v>2366</v>
      </c>
      <c r="X1041" s="0" t="n">
        <v>4</v>
      </c>
      <c r="Y1041" s="0" t="n">
        <f aca="false">FALSE()</f>
        <v>0</v>
      </c>
      <c r="Z1041" s="0" t="n">
        <f aca="false">FALSE()</f>
        <v>0</v>
      </c>
      <c r="AA1041" s="0" t="n">
        <f aca="false">FALSE()</f>
        <v>0</v>
      </c>
      <c r="AB1041" s="0" t="n">
        <f aca="false">FALSE()</f>
        <v>0</v>
      </c>
      <c r="AC1041" s="0" t="n">
        <v>1</v>
      </c>
      <c r="AD1041" s="0" t="s">
        <v>2129</v>
      </c>
      <c r="AE1041" s="0" t="n">
        <f aca="false">TRUE()</f>
        <v>1</v>
      </c>
      <c r="AF1041" s="0" t="s">
        <v>10618</v>
      </c>
      <c r="AG1041" s="0" t="n">
        <v>2</v>
      </c>
      <c r="AH1041" s="0" t="s">
        <v>10619</v>
      </c>
      <c r="AI1041" s="0" t="s">
        <v>10620</v>
      </c>
      <c r="AJ1041" s="0" t="n">
        <v>0</v>
      </c>
      <c r="AK1041" s="0" t="s">
        <v>2118</v>
      </c>
      <c r="AL1041" s="0" t="n">
        <f aca="false">FALSE()</f>
        <v>0</v>
      </c>
      <c r="AM1041" s="0" t="n">
        <f aca="false">TRUE()</f>
        <v>1</v>
      </c>
      <c r="AN1041" s="0" t="n">
        <f aca="false">FALSE()</f>
        <v>0</v>
      </c>
      <c r="AO1041" s="0" t="n">
        <f aca="false">FALSE()</f>
        <v>0</v>
      </c>
      <c r="AP1041" s="0" t="n">
        <f aca="false">FALSE()</f>
        <v>0</v>
      </c>
      <c r="AQ1041" s="380" t="n">
        <v>43627.6861111111</v>
      </c>
      <c r="AR1041" s="380" t="n">
        <v>42755.125</v>
      </c>
      <c r="AS1041" s="0" t="s">
        <v>10621</v>
      </c>
      <c r="AT1041" s="0" t="s">
        <v>2170</v>
      </c>
      <c r="AU1041" s="0" t="s">
        <v>2170</v>
      </c>
    </row>
    <row r="1042" customFormat="false" ht="15" hidden="true" customHeight="false" outlineLevel="0" collapsed="false">
      <c r="A1042" s="0" t="s">
        <v>10622</v>
      </c>
      <c r="B1042" s="0" t="s">
        <v>10623</v>
      </c>
      <c r="C1042" s="0" t="s">
        <v>10624</v>
      </c>
      <c r="D1042" s="0" t="s">
        <v>2297</v>
      </c>
      <c r="E1042" s="0" t="s">
        <v>10622</v>
      </c>
      <c r="F1042" s="0" t="n">
        <v>1</v>
      </c>
      <c r="G1042" s="0" t="s">
        <v>2298</v>
      </c>
      <c r="H1042" s="0" t="s">
        <v>2170</v>
      </c>
      <c r="I1042" s="0" t="s">
        <v>2170</v>
      </c>
      <c r="J1042" s="0" t="s">
        <v>2170</v>
      </c>
      <c r="K1042" s="0" t="s">
        <v>2170</v>
      </c>
      <c r="L1042" s="0" t="s">
        <v>2170</v>
      </c>
      <c r="M1042" s="0" t="s">
        <v>2170</v>
      </c>
      <c r="N1042" s="0" t="n">
        <f aca="false">FALSE()</f>
        <v>0</v>
      </c>
      <c r="O1042" s="0" t="s">
        <v>10625</v>
      </c>
      <c r="P1042" s="0" t="s">
        <v>2300</v>
      </c>
      <c r="Q1042" s="380" t="n">
        <v>33055.1666666667</v>
      </c>
      <c r="R1042" s="0" t="n">
        <v>251619889</v>
      </c>
      <c r="S1042" s="0" t="s">
        <v>2301</v>
      </c>
      <c r="T1042" s="0" t="s">
        <v>2302</v>
      </c>
      <c r="U1042" s="0" t="s">
        <v>2116</v>
      </c>
      <c r="V1042" s="0" t="n">
        <v>360000000</v>
      </c>
      <c r="W1042" s="0" t="s">
        <v>2312</v>
      </c>
      <c r="X1042" s="0" t="n">
        <v>4</v>
      </c>
      <c r="Y1042" s="0" t="n">
        <f aca="false">FALSE()</f>
        <v>0</v>
      </c>
      <c r="Z1042" s="0" t="n">
        <f aca="false">FALSE()</f>
        <v>0</v>
      </c>
      <c r="AA1042" s="0" t="n">
        <f aca="false">FALSE()</f>
        <v>0</v>
      </c>
      <c r="AB1042" s="0" t="n">
        <f aca="false">FALSE()</f>
        <v>0</v>
      </c>
      <c r="AC1042" s="0" t="n">
        <v>1</v>
      </c>
      <c r="AD1042" s="0" t="s">
        <v>2129</v>
      </c>
      <c r="AE1042" s="0" t="n">
        <f aca="false">TRUE()</f>
        <v>1</v>
      </c>
      <c r="AF1042" s="0" t="s">
        <v>10626</v>
      </c>
      <c r="AG1042" s="0" t="n">
        <v>2</v>
      </c>
      <c r="AH1042" s="0" t="s">
        <v>10627</v>
      </c>
      <c r="AI1042" s="0" t="s">
        <v>10628</v>
      </c>
      <c r="AJ1042" s="0" t="n">
        <v>0</v>
      </c>
      <c r="AK1042" s="0" t="s">
        <v>2118</v>
      </c>
      <c r="AL1042" s="0" t="n">
        <f aca="false">FALSE()</f>
        <v>0</v>
      </c>
      <c r="AM1042" s="0" t="n">
        <f aca="false">TRUE()</f>
        <v>1</v>
      </c>
      <c r="AN1042" s="0" t="n">
        <f aca="false">FALSE()</f>
        <v>0</v>
      </c>
      <c r="AO1042" s="0" t="n">
        <f aca="false">FALSE()</f>
        <v>0</v>
      </c>
      <c r="AP1042" s="0" t="n">
        <f aca="false">FALSE()</f>
        <v>0</v>
      </c>
      <c r="AQ1042" s="380" t="n">
        <v>43559.6875</v>
      </c>
      <c r="AR1042" s="380" t="n">
        <v>33074.1666666667</v>
      </c>
      <c r="AS1042" s="0" t="s">
        <v>10629</v>
      </c>
      <c r="AT1042" s="0" t="s">
        <v>2170</v>
      </c>
      <c r="AU1042" s="0" t="s">
        <v>2170</v>
      </c>
    </row>
    <row r="1043" customFormat="false" ht="15" hidden="true" customHeight="false" outlineLevel="0" collapsed="false">
      <c r="A1043" s="0" t="s">
        <v>10630</v>
      </c>
      <c r="B1043" s="0" t="s">
        <v>10631</v>
      </c>
      <c r="C1043" s="0" t="s">
        <v>10632</v>
      </c>
      <c r="D1043" s="0" t="s">
        <v>2297</v>
      </c>
      <c r="E1043" s="0" t="s">
        <v>10630</v>
      </c>
      <c r="F1043" s="0" t="n">
        <v>1</v>
      </c>
      <c r="G1043" s="0" t="s">
        <v>2298</v>
      </c>
      <c r="H1043" s="0" t="s">
        <v>2170</v>
      </c>
      <c r="I1043" s="0" t="s">
        <v>2170</v>
      </c>
      <c r="J1043" s="0" t="s">
        <v>2170</v>
      </c>
      <c r="K1043" s="0" t="s">
        <v>2170</v>
      </c>
      <c r="L1043" s="0" t="s">
        <v>2170</v>
      </c>
      <c r="M1043" s="0" t="s">
        <v>2170</v>
      </c>
      <c r="N1043" s="0" t="n">
        <f aca="false">FALSE()</f>
        <v>0</v>
      </c>
      <c r="O1043" s="0" t="s">
        <v>10633</v>
      </c>
      <c r="P1043" s="0" t="s">
        <v>2300</v>
      </c>
      <c r="Q1043" s="380" t="n">
        <v>25569.125</v>
      </c>
      <c r="R1043" s="0" t="n">
        <v>1140000000</v>
      </c>
      <c r="S1043" s="0" t="s">
        <v>2667</v>
      </c>
      <c r="U1043" s="0" t="s">
        <v>2116</v>
      </c>
      <c r="V1043" s="0" t="n">
        <v>0</v>
      </c>
      <c r="W1043" s="0" t="s">
        <v>2409</v>
      </c>
      <c r="X1043" s="0" t="n">
        <v>4</v>
      </c>
      <c r="Y1043" s="0" t="n">
        <f aca="false">FALSE()</f>
        <v>0</v>
      </c>
      <c r="Z1043" s="0" t="n">
        <f aca="false">FALSE()</f>
        <v>0</v>
      </c>
      <c r="AA1043" s="0" t="n">
        <f aca="false">FALSE()</f>
        <v>0</v>
      </c>
      <c r="AB1043" s="0" t="n">
        <f aca="false">FALSE()</f>
        <v>0</v>
      </c>
      <c r="AC1043" s="0" t="n">
        <v>1</v>
      </c>
      <c r="AD1043" s="0" t="s">
        <v>2129</v>
      </c>
      <c r="AE1043" s="0" t="n">
        <f aca="false">TRUE()</f>
        <v>1</v>
      </c>
      <c r="AF1043" s="0" t="s">
        <v>10634</v>
      </c>
      <c r="AG1043" s="0" t="n">
        <v>2</v>
      </c>
      <c r="AH1043" s="0" t="s">
        <v>10635</v>
      </c>
      <c r="AI1043" s="0" t="s">
        <v>10636</v>
      </c>
      <c r="AJ1043" s="0" t="n">
        <v>0</v>
      </c>
      <c r="AK1043" s="0" t="s">
        <v>2118</v>
      </c>
      <c r="AL1043" s="0" t="n">
        <f aca="false">FALSE()</f>
        <v>0</v>
      </c>
      <c r="AM1043" s="0" t="n">
        <f aca="false">TRUE()</f>
        <v>1</v>
      </c>
      <c r="AN1043" s="0" t="n">
        <f aca="false">FALSE()</f>
        <v>0</v>
      </c>
      <c r="AO1043" s="0" t="n">
        <f aca="false">FALSE()</f>
        <v>0</v>
      </c>
      <c r="AP1043" s="0" t="n">
        <f aca="false">TRUE()</f>
        <v>1</v>
      </c>
      <c r="AQ1043" s="380" t="n">
        <v>44393.6041666667</v>
      </c>
      <c r="AR1043" s="380" t="n">
        <v>44393.4166666667</v>
      </c>
      <c r="AS1043" s="0" t="s">
        <v>10637</v>
      </c>
      <c r="AT1043" s="0" t="s">
        <v>2170</v>
      </c>
      <c r="AU1043" s="0" t="s">
        <v>2170</v>
      </c>
    </row>
    <row r="1044" customFormat="false" ht="15" hidden="true" customHeight="false" outlineLevel="0" collapsed="false">
      <c r="A1044" s="0" t="s">
        <v>10638</v>
      </c>
      <c r="B1044" s="0" t="s">
        <v>10639</v>
      </c>
      <c r="C1044" s="0" t="s">
        <v>10640</v>
      </c>
      <c r="D1044" s="0" t="s">
        <v>2297</v>
      </c>
      <c r="E1044" s="0" t="s">
        <v>10638</v>
      </c>
      <c r="F1044" s="0" t="n">
        <v>1</v>
      </c>
      <c r="G1044" s="0" t="s">
        <v>2298</v>
      </c>
      <c r="H1044" s="0" t="s">
        <v>2170</v>
      </c>
      <c r="I1044" s="0" t="s">
        <v>2170</v>
      </c>
      <c r="J1044" s="0" t="s">
        <v>2170</v>
      </c>
      <c r="K1044" s="0" t="s">
        <v>2170</v>
      </c>
      <c r="L1044" s="0" t="s">
        <v>2170</v>
      </c>
      <c r="M1044" s="0" t="s">
        <v>2170</v>
      </c>
      <c r="N1044" s="0" t="n">
        <f aca="false">FALSE()</f>
        <v>0</v>
      </c>
      <c r="O1044" s="0" t="s">
        <v>10641</v>
      </c>
      <c r="P1044" s="0" t="s">
        <v>2300</v>
      </c>
      <c r="Q1044" s="380" t="n">
        <v>36798.1666666667</v>
      </c>
      <c r="R1044" s="0" t="n">
        <v>32678605</v>
      </c>
      <c r="S1044" s="0" t="s">
        <v>2301</v>
      </c>
      <c r="T1044" s="0" t="s">
        <v>2302</v>
      </c>
      <c r="U1044" s="0" t="s">
        <v>2330</v>
      </c>
      <c r="V1044" s="0" t="n">
        <v>100000000</v>
      </c>
      <c r="W1044" s="0" t="s">
        <v>2312</v>
      </c>
      <c r="X1044" s="0" t="n">
        <v>4</v>
      </c>
      <c r="Y1044" s="0" t="n">
        <f aca="false">FALSE()</f>
        <v>0</v>
      </c>
      <c r="Z1044" s="0" t="n">
        <f aca="false">FALSE()</f>
        <v>0</v>
      </c>
      <c r="AA1044" s="0" t="n">
        <f aca="false">FALSE()</f>
        <v>0</v>
      </c>
      <c r="AB1044" s="0" t="n">
        <f aca="false">FALSE()</f>
        <v>0</v>
      </c>
      <c r="AC1044" s="0" t="n">
        <v>1</v>
      </c>
      <c r="AD1044" s="0" t="s">
        <v>2129</v>
      </c>
      <c r="AE1044" s="0" t="n">
        <f aca="false">TRUE()</f>
        <v>1</v>
      </c>
      <c r="AF1044" s="0" t="s">
        <v>10642</v>
      </c>
      <c r="AG1044" s="0" t="n">
        <v>2</v>
      </c>
      <c r="AH1044" s="0" t="s">
        <v>10643</v>
      </c>
      <c r="AI1044" s="0" t="s">
        <v>10644</v>
      </c>
      <c r="AJ1044" s="0" t="n">
        <v>0</v>
      </c>
      <c r="AK1044" s="0" t="s">
        <v>2118</v>
      </c>
      <c r="AL1044" s="0" t="n">
        <f aca="false">FALSE()</f>
        <v>0</v>
      </c>
      <c r="AM1044" s="0" t="n">
        <f aca="false">TRUE()</f>
        <v>1</v>
      </c>
      <c r="AN1044" s="0" t="n">
        <f aca="false">FALSE()</f>
        <v>0</v>
      </c>
      <c r="AO1044" s="0" t="n">
        <f aca="false">FALSE()</f>
        <v>0</v>
      </c>
      <c r="AP1044" s="0" t="n">
        <f aca="false">FALSE()</f>
        <v>0</v>
      </c>
      <c r="AQ1044" s="380" t="n">
        <v>43769.6875</v>
      </c>
      <c r="AR1044" s="380" t="n">
        <v>43769.4166666667</v>
      </c>
      <c r="AS1044" s="0" t="s">
        <v>10645</v>
      </c>
      <c r="AT1044" s="0" t="s">
        <v>2170</v>
      </c>
      <c r="AU1044" s="0" t="s">
        <v>2170</v>
      </c>
    </row>
    <row r="1045" customFormat="false" ht="15" hidden="true" customHeight="false" outlineLevel="0" collapsed="false">
      <c r="A1045" s="0" t="s">
        <v>10646</v>
      </c>
      <c r="B1045" s="0" t="s">
        <v>10647</v>
      </c>
      <c r="C1045" s="0" t="s">
        <v>10648</v>
      </c>
      <c r="D1045" s="0" t="s">
        <v>2297</v>
      </c>
      <c r="E1045" s="0" t="s">
        <v>10646</v>
      </c>
      <c r="F1045" s="0" t="n">
        <v>1</v>
      </c>
      <c r="G1045" s="0" t="s">
        <v>2298</v>
      </c>
      <c r="H1045" s="0" t="s">
        <v>2170</v>
      </c>
      <c r="I1045" s="0" t="s">
        <v>2170</v>
      </c>
      <c r="J1045" s="0" t="s">
        <v>2170</v>
      </c>
      <c r="K1045" s="0" t="s">
        <v>2170</v>
      </c>
      <c r="L1045" s="0" t="s">
        <v>2170</v>
      </c>
      <c r="M1045" s="0" t="s">
        <v>2170</v>
      </c>
      <c r="N1045" s="0" t="n">
        <f aca="false">FALSE()</f>
        <v>0</v>
      </c>
      <c r="O1045" s="0" t="s">
        <v>10649</v>
      </c>
      <c r="P1045" s="0" t="s">
        <v>2300</v>
      </c>
      <c r="Q1045" s="380" t="n">
        <v>17791.1666666667</v>
      </c>
      <c r="R1045" s="0" t="n">
        <v>295646558</v>
      </c>
      <c r="S1045" s="0" t="s">
        <v>2301</v>
      </c>
      <c r="T1045" s="0" t="s">
        <v>2302</v>
      </c>
      <c r="U1045" s="0" t="s">
        <v>2365</v>
      </c>
      <c r="V1045" s="0" t="n">
        <v>0</v>
      </c>
      <c r="W1045" s="0" t="s">
        <v>2409</v>
      </c>
      <c r="X1045" s="0" t="n">
        <v>4</v>
      </c>
      <c r="Y1045" s="0" t="n">
        <f aca="false">FALSE()</f>
        <v>0</v>
      </c>
      <c r="Z1045" s="0" t="n">
        <f aca="false">FALSE()</f>
        <v>0</v>
      </c>
      <c r="AA1045" s="0" t="n">
        <f aca="false">FALSE()</f>
        <v>0</v>
      </c>
      <c r="AB1045" s="0" t="n">
        <f aca="false">TRUE()</f>
        <v>1</v>
      </c>
      <c r="AC1045" s="0" t="n">
        <v>1</v>
      </c>
      <c r="AD1045" s="0" t="s">
        <v>2129</v>
      </c>
      <c r="AE1045" s="0" t="n">
        <f aca="false">TRUE()</f>
        <v>1</v>
      </c>
      <c r="AF1045" s="0" t="s">
        <v>10650</v>
      </c>
      <c r="AG1045" s="0" t="n">
        <v>2</v>
      </c>
      <c r="AH1045" s="0" t="s">
        <v>10651</v>
      </c>
      <c r="AI1045" s="0" t="s">
        <v>10652</v>
      </c>
      <c r="AJ1045" s="0" t="n">
        <v>0</v>
      </c>
      <c r="AK1045" s="0" t="s">
        <v>2118</v>
      </c>
      <c r="AL1045" s="0" t="n">
        <f aca="false">FALSE()</f>
        <v>0</v>
      </c>
      <c r="AM1045" s="0" t="n">
        <f aca="false">TRUE()</f>
        <v>1</v>
      </c>
      <c r="AN1045" s="0" t="n">
        <f aca="false">FALSE()</f>
        <v>0</v>
      </c>
      <c r="AO1045" s="0" t="n">
        <f aca="false">FALSE()</f>
        <v>0</v>
      </c>
      <c r="AP1045" s="0" t="n">
        <f aca="false">FALSE()</f>
        <v>0</v>
      </c>
      <c r="AQ1045" s="380" t="n">
        <v>43123.7291666667</v>
      </c>
      <c r="AR1045" s="380" t="n">
        <v>35690.1666666667</v>
      </c>
      <c r="AS1045" s="0" t="s">
        <v>10653</v>
      </c>
      <c r="AT1045" s="0" t="s">
        <v>2170</v>
      </c>
      <c r="AU1045" s="0" t="s">
        <v>2170</v>
      </c>
    </row>
    <row r="1046" customFormat="false" ht="15" hidden="true" customHeight="false" outlineLevel="0" collapsed="false">
      <c r="A1046" s="0" t="s">
        <v>10654</v>
      </c>
      <c r="B1046" s="0" t="s">
        <v>10655</v>
      </c>
      <c r="C1046" s="0" t="s">
        <v>10656</v>
      </c>
      <c r="D1046" s="0" t="s">
        <v>2297</v>
      </c>
      <c r="E1046" s="0" t="s">
        <v>10654</v>
      </c>
      <c r="F1046" s="0" t="n">
        <v>1</v>
      </c>
      <c r="G1046" s="0" t="s">
        <v>2298</v>
      </c>
      <c r="H1046" s="0" t="s">
        <v>2170</v>
      </c>
      <c r="I1046" s="0" t="s">
        <v>2170</v>
      </c>
      <c r="J1046" s="0" t="s">
        <v>2170</v>
      </c>
      <c r="K1046" s="0" t="s">
        <v>2170</v>
      </c>
      <c r="L1046" s="0" t="s">
        <v>2170</v>
      </c>
      <c r="M1046" s="0" t="s">
        <v>2170</v>
      </c>
      <c r="N1046" s="0" t="n">
        <f aca="false">FALSE()</f>
        <v>0</v>
      </c>
      <c r="O1046" s="0" t="s">
        <v>10657</v>
      </c>
      <c r="P1046" s="0" t="s">
        <v>2300</v>
      </c>
      <c r="Q1046" s="380" t="n">
        <v>42181.125</v>
      </c>
      <c r="R1046" s="0" t="n">
        <v>47140413</v>
      </c>
      <c r="S1046" s="0" t="s">
        <v>2301</v>
      </c>
      <c r="T1046" s="0" t="s">
        <v>2302</v>
      </c>
      <c r="U1046" s="0" t="s">
        <v>2116</v>
      </c>
      <c r="V1046" s="0" t="n">
        <v>300000000</v>
      </c>
      <c r="W1046" s="0" t="s">
        <v>2366</v>
      </c>
      <c r="X1046" s="0" t="n">
        <v>4</v>
      </c>
      <c r="Y1046" s="0" t="n">
        <f aca="false">FALSE()</f>
        <v>0</v>
      </c>
      <c r="Z1046" s="0" t="n">
        <f aca="false">FALSE()</f>
        <v>0</v>
      </c>
      <c r="AA1046" s="0" t="n">
        <f aca="false">FALSE()</f>
        <v>0</v>
      </c>
      <c r="AB1046" s="0" t="n">
        <f aca="false">FALSE()</f>
        <v>0</v>
      </c>
      <c r="AC1046" s="0" t="n">
        <v>1</v>
      </c>
      <c r="AD1046" s="0" t="s">
        <v>2129</v>
      </c>
      <c r="AE1046" s="0" t="n">
        <f aca="false">TRUE()</f>
        <v>1</v>
      </c>
      <c r="AF1046" s="0" t="s">
        <v>10658</v>
      </c>
      <c r="AG1046" s="0" t="n">
        <v>2</v>
      </c>
      <c r="AH1046" s="0" t="s">
        <v>10659</v>
      </c>
      <c r="AI1046" s="0" t="s">
        <v>10660</v>
      </c>
      <c r="AJ1046" s="0" t="n">
        <v>0</v>
      </c>
      <c r="AK1046" s="0" t="s">
        <v>2118</v>
      </c>
      <c r="AL1046" s="0" t="n">
        <f aca="false">FALSE()</f>
        <v>0</v>
      </c>
      <c r="AM1046" s="0" t="n">
        <f aca="false">TRUE()</f>
        <v>1</v>
      </c>
      <c r="AN1046" s="0" t="n">
        <f aca="false">FALSE()</f>
        <v>0</v>
      </c>
      <c r="AO1046" s="0" t="n">
        <f aca="false">FALSE()</f>
        <v>0</v>
      </c>
      <c r="AP1046" s="0" t="n">
        <f aca="false">FALSE()</f>
        <v>0</v>
      </c>
      <c r="AQ1046" s="380" t="n">
        <v>43627.6875</v>
      </c>
      <c r="AR1046" s="380" t="n">
        <v>42181.125</v>
      </c>
      <c r="AS1046" s="0" t="s">
        <v>10661</v>
      </c>
      <c r="AT1046" s="0" t="s">
        <v>2170</v>
      </c>
      <c r="AU1046" s="0" t="s">
        <v>2170</v>
      </c>
    </row>
    <row r="1047" customFormat="false" ht="15" hidden="true" customHeight="false" outlineLevel="0" collapsed="false">
      <c r="A1047" s="0" t="s">
        <v>10662</v>
      </c>
      <c r="B1047" s="0" t="s">
        <v>10663</v>
      </c>
      <c r="C1047" s="0" t="s">
        <v>10664</v>
      </c>
      <c r="D1047" s="0" t="s">
        <v>2297</v>
      </c>
      <c r="E1047" s="0" t="s">
        <v>10662</v>
      </c>
      <c r="F1047" s="0" t="n">
        <v>1</v>
      </c>
      <c r="G1047" s="0" t="s">
        <v>2298</v>
      </c>
      <c r="H1047" s="0" t="s">
        <v>2170</v>
      </c>
      <c r="I1047" s="0" t="s">
        <v>2170</v>
      </c>
      <c r="J1047" s="0" t="s">
        <v>2170</v>
      </c>
      <c r="K1047" s="0" t="s">
        <v>2170</v>
      </c>
      <c r="L1047" s="0" t="s">
        <v>2170</v>
      </c>
      <c r="M1047" s="0" t="s">
        <v>2170</v>
      </c>
      <c r="N1047" s="0" t="n">
        <f aca="false">FALSE()</f>
        <v>0</v>
      </c>
      <c r="O1047" s="0" t="s">
        <v>10665</v>
      </c>
      <c r="P1047" s="0" t="s">
        <v>2300</v>
      </c>
      <c r="Q1047" s="380" t="n">
        <v>25569.125</v>
      </c>
      <c r="R1047" s="0" t="n">
        <v>26232799</v>
      </c>
      <c r="S1047" s="0" t="s">
        <v>2301</v>
      </c>
      <c r="T1047" s="0" t="s">
        <v>2302</v>
      </c>
      <c r="U1047" s="0" t="s">
        <v>2114</v>
      </c>
      <c r="V1047" s="0" t="n">
        <v>0</v>
      </c>
      <c r="W1047" s="0" t="s">
        <v>2409</v>
      </c>
      <c r="X1047" s="0" t="n">
        <v>4</v>
      </c>
      <c r="Y1047" s="0" t="n">
        <f aca="false">FALSE()</f>
        <v>0</v>
      </c>
      <c r="Z1047" s="0" t="n">
        <f aca="false">FALSE()</f>
        <v>0</v>
      </c>
      <c r="AA1047" s="0" t="n">
        <f aca="false">FALSE()</f>
        <v>0</v>
      </c>
      <c r="AB1047" s="0" t="n">
        <f aca="false">TRUE()</f>
        <v>1</v>
      </c>
      <c r="AC1047" s="0" t="n">
        <v>1</v>
      </c>
      <c r="AD1047" s="0" t="s">
        <v>2129</v>
      </c>
      <c r="AE1047" s="0" t="n">
        <f aca="false">TRUE()</f>
        <v>1</v>
      </c>
      <c r="AF1047" s="0" t="s">
        <v>10666</v>
      </c>
      <c r="AG1047" s="0" t="n">
        <v>2</v>
      </c>
      <c r="AH1047" s="0" t="s">
        <v>10667</v>
      </c>
      <c r="AI1047" s="0" t="s">
        <v>10668</v>
      </c>
      <c r="AJ1047" s="0" t="n">
        <v>0</v>
      </c>
      <c r="AK1047" s="0" t="s">
        <v>2118</v>
      </c>
      <c r="AL1047" s="0" t="n">
        <f aca="false">FALSE()</f>
        <v>0</v>
      </c>
      <c r="AM1047" s="0" t="n">
        <f aca="false">TRUE()</f>
        <v>1</v>
      </c>
      <c r="AN1047" s="0" t="n">
        <f aca="false">FALSE()</f>
        <v>0</v>
      </c>
      <c r="AO1047" s="0" t="n">
        <f aca="false">FALSE()</f>
        <v>0</v>
      </c>
      <c r="AP1047" s="0" t="n">
        <f aca="false">FALSE()</f>
        <v>0</v>
      </c>
      <c r="AQ1047" s="380" t="n">
        <v>43524.73125</v>
      </c>
      <c r="AR1047" s="380" t="n">
        <v>32702.1666666667</v>
      </c>
      <c r="AS1047" s="0" t="s">
        <v>10669</v>
      </c>
      <c r="AT1047" s="0" t="s">
        <v>2170</v>
      </c>
      <c r="AU1047" s="0" t="s">
        <v>2170</v>
      </c>
    </row>
    <row r="1048" customFormat="false" ht="15" hidden="true" customHeight="false" outlineLevel="0" collapsed="false">
      <c r="A1048" s="0" t="s">
        <v>10670</v>
      </c>
      <c r="B1048" s="0" t="s">
        <v>10671</v>
      </c>
      <c r="C1048" s="0" t="s">
        <v>10672</v>
      </c>
      <c r="D1048" s="0" t="s">
        <v>2297</v>
      </c>
      <c r="E1048" s="0" t="s">
        <v>10670</v>
      </c>
      <c r="F1048" s="0" t="n">
        <v>1</v>
      </c>
      <c r="G1048" s="0" t="s">
        <v>2298</v>
      </c>
      <c r="H1048" s="0" t="s">
        <v>2170</v>
      </c>
      <c r="I1048" s="0" t="s">
        <v>2170</v>
      </c>
      <c r="J1048" s="0" t="s">
        <v>2170</v>
      </c>
      <c r="K1048" s="0" t="s">
        <v>2170</v>
      </c>
      <c r="L1048" s="0" t="s">
        <v>2170</v>
      </c>
      <c r="M1048" s="0" t="s">
        <v>2170</v>
      </c>
      <c r="N1048" s="0" t="n">
        <f aca="false">FALSE()</f>
        <v>0</v>
      </c>
      <c r="O1048" s="0" t="s">
        <v>10673</v>
      </c>
      <c r="P1048" s="0" t="s">
        <v>2300</v>
      </c>
      <c r="Q1048" s="380" t="n">
        <v>25569.125</v>
      </c>
      <c r="R1048" s="0" t="n">
        <v>134288919</v>
      </c>
      <c r="S1048" s="0" t="s">
        <v>2301</v>
      </c>
      <c r="T1048" s="0" t="s">
        <v>2302</v>
      </c>
      <c r="U1048" s="0" t="s">
        <v>610</v>
      </c>
      <c r="V1048" s="0" t="n">
        <v>200000000</v>
      </c>
      <c r="W1048" s="0" t="s">
        <v>2366</v>
      </c>
      <c r="X1048" s="0" t="n">
        <v>4</v>
      </c>
      <c r="Y1048" s="0" t="n">
        <f aca="false">FALSE()</f>
        <v>0</v>
      </c>
      <c r="Z1048" s="0" t="n">
        <f aca="false">FALSE()</f>
        <v>0</v>
      </c>
      <c r="AA1048" s="0" t="n">
        <f aca="false">FALSE()</f>
        <v>0</v>
      </c>
      <c r="AB1048" s="0" t="n">
        <f aca="false">TRUE()</f>
        <v>1</v>
      </c>
      <c r="AC1048" s="0" t="n">
        <v>1</v>
      </c>
      <c r="AD1048" s="0" t="s">
        <v>2129</v>
      </c>
      <c r="AE1048" s="0" t="n">
        <f aca="false">TRUE()</f>
        <v>1</v>
      </c>
      <c r="AF1048" s="0" t="s">
        <v>10674</v>
      </c>
      <c r="AG1048" s="0" t="n">
        <v>2</v>
      </c>
      <c r="AH1048" s="0" t="s">
        <v>10675</v>
      </c>
      <c r="AI1048" s="0" t="s">
        <v>10676</v>
      </c>
      <c r="AJ1048" s="0" t="n">
        <v>0</v>
      </c>
      <c r="AK1048" s="0" t="s">
        <v>2118</v>
      </c>
      <c r="AL1048" s="0" t="n">
        <f aca="false">FALSE()</f>
        <v>0</v>
      </c>
      <c r="AM1048" s="0" t="n">
        <f aca="false">TRUE()</f>
        <v>1</v>
      </c>
      <c r="AN1048" s="0" t="n">
        <f aca="false">FALSE()</f>
        <v>0</v>
      </c>
      <c r="AO1048" s="0" t="n">
        <f aca="false">FALSE()</f>
        <v>0</v>
      </c>
      <c r="AP1048" s="0" t="n">
        <f aca="false">TRUE()</f>
        <v>1</v>
      </c>
      <c r="AQ1048" s="380" t="n">
        <v>44781.6638888889</v>
      </c>
      <c r="AR1048" s="380" t="n">
        <v>44781.4166666667</v>
      </c>
      <c r="AS1048" s="0" t="s">
        <v>10677</v>
      </c>
      <c r="AT1048" s="0" t="s">
        <v>2170</v>
      </c>
      <c r="AU1048" s="0" t="s">
        <v>2170</v>
      </c>
    </row>
    <row r="1049" customFormat="false" ht="15" hidden="true" customHeight="false" outlineLevel="0" collapsed="false">
      <c r="A1049" s="0" t="s">
        <v>10678</v>
      </c>
      <c r="B1049" s="0" t="s">
        <v>10679</v>
      </c>
      <c r="C1049" s="0" t="s">
        <v>10680</v>
      </c>
      <c r="D1049" s="0" t="s">
        <v>2297</v>
      </c>
      <c r="E1049" s="0" t="s">
        <v>10678</v>
      </c>
      <c r="F1049" s="0" t="n">
        <v>1</v>
      </c>
      <c r="G1049" s="0" t="s">
        <v>2298</v>
      </c>
      <c r="H1049" s="0" t="s">
        <v>2170</v>
      </c>
      <c r="I1049" s="0" t="s">
        <v>2170</v>
      </c>
      <c r="J1049" s="0" t="s">
        <v>2170</v>
      </c>
      <c r="K1049" s="0" t="s">
        <v>2170</v>
      </c>
      <c r="L1049" s="0" t="s">
        <v>2170</v>
      </c>
      <c r="M1049" s="0" t="s">
        <v>2170</v>
      </c>
      <c r="N1049" s="0" t="n">
        <f aca="false">FALSE()</f>
        <v>0</v>
      </c>
      <c r="O1049" s="0" t="s">
        <v>10681</v>
      </c>
      <c r="P1049" s="0" t="s">
        <v>2300</v>
      </c>
      <c r="Q1049" s="380" t="n">
        <v>25569.125</v>
      </c>
      <c r="R1049" s="0" t="n">
        <v>36803947</v>
      </c>
      <c r="S1049" s="0" t="s">
        <v>2301</v>
      </c>
      <c r="T1049" s="0" t="s">
        <v>2302</v>
      </c>
      <c r="U1049" s="0" t="s">
        <v>2116</v>
      </c>
      <c r="V1049" s="0" t="n">
        <v>2500000000</v>
      </c>
      <c r="W1049" s="0" t="s">
        <v>2321</v>
      </c>
      <c r="X1049" s="0" t="n">
        <v>4</v>
      </c>
      <c r="Y1049" s="0" t="n">
        <f aca="false">FALSE()</f>
        <v>0</v>
      </c>
      <c r="Z1049" s="0" t="n">
        <f aca="false">FALSE()</f>
        <v>0</v>
      </c>
      <c r="AA1049" s="0" t="n">
        <f aca="false">FALSE()</f>
        <v>0</v>
      </c>
      <c r="AB1049" s="0" t="n">
        <f aca="false">FALSE()</f>
        <v>0</v>
      </c>
      <c r="AC1049" s="0" t="n">
        <v>1</v>
      </c>
      <c r="AD1049" s="0" t="s">
        <v>2129</v>
      </c>
      <c r="AE1049" s="0" t="n">
        <f aca="false">TRUE()</f>
        <v>1</v>
      </c>
      <c r="AF1049" s="0" t="s">
        <v>10682</v>
      </c>
      <c r="AG1049" s="0" t="n">
        <v>2</v>
      </c>
      <c r="AH1049" s="0" t="s">
        <v>10683</v>
      </c>
      <c r="AI1049" s="0" t="s">
        <v>10684</v>
      </c>
      <c r="AJ1049" s="0" t="n">
        <v>0</v>
      </c>
      <c r="AK1049" s="0" t="s">
        <v>2118</v>
      </c>
      <c r="AL1049" s="0" t="n">
        <f aca="false">FALSE()</f>
        <v>0</v>
      </c>
      <c r="AM1049" s="0" t="n">
        <f aca="false">TRUE()</f>
        <v>1</v>
      </c>
      <c r="AN1049" s="0" t="n">
        <f aca="false">FALSE()</f>
        <v>0</v>
      </c>
      <c r="AO1049" s="0" t="n">
        <f aca="false">FALSE()</f>
        <v>0</v>
      </c>
      <c r="AP1049" s="0" t="n">
        <f aca="false">TRUE()</f>
        <v>1</v>
      </c>
      <c r="AQ1049" s="380" t="n">
        <v>44428.6041666667</v>
      </c>
      <c r="AR1049" s="380" t="n">
        <v>44428.4166666667</v>
      </c>
      <c r="AS1049" s="0" t="s">
        <v>10685</v>
      </c>
      <c r="AT1049" s="0" t="s">
        <v>2170</v>
      </c>
      <c r="AU1049" s="0" t="s">
        <v>2170</v>
      </c>
    </row>
    <row r="1050" customFormat="false" ht="15" hidden="true" customHeight="false" outlineLevel="0" collapsed="false">
      <c r="A1050" s="0" t="s">
        <v>10686</v>
      </c>
      <c r="B1050" s="0" t="s">
        <v>10687</v>
      </c>
      <c r="C1050" s="0" t="s">
        <v>10688</v>
      </c>
      <c r="D1050" s="0" t="s">
        <v>2297</v>
      </c>
      <c r="E1050" s="0" t="s">
        <v>10686</v>
      </c>
      <c r="F1050" s="0" t="n">
        <v>1</v>
      </c>
      <c r="G1050" s="0" t="s">
        <v>2298</v>
      </c>
      <c r="H1050" s="0" t="s">
        <v>2170</v>
      </c>
      <c r="I1050" s="0" t="s">
        <v>2170</v>
      </c>
      <c r="J1050" s="0" t="s">
        <v>2170</v>
      </c>
      <c r="K1050" s="0" t="s">
        <v>2170</v>
      </c>
      <c r="L1050" s="0" t="s">
        <v>2170</v>
      </c>
      <c r="M1050" s="0" t="s">
        <v>2170</v>
      </c>
      <c r="N1050" s="0" t="n">
        <f aca="false">FALSE()</f>
        <v>0</v>
      </c>
      <c r="O1050" s="0" t="s">
        <v>10689</v>
      </c>
      <c r="P1050" s="0" t="s">
        <v>2300</v>
      </c>
      <c r="Q1050" s="380" t="n">
        <v>25569.125</v>
      </c>
      <c r="R1050" s="0" t="n">
        <v>442775415</v>
      </c>
      <c r="S1050" s="0" t="s">
        <v>2301</v>
      </c>
      <c r="T1050" s="0" t="s">
        <v>2302</v>
      </c>
      <c r="U1050" s="0" t="s">
        <v>2116</v>
      </c>
      <c r="V1050" s="0" t="n">
        <v>0</v>
      </c>
      <c r="W1050" s="0" t="s">
        <v>2565</v>
      </c>
      <c r="X1050" s="0" t="n">
        <v>4</v>
      </c>
      <c r="Y1050" s="0" t="n">
        <f aca="false">FALSE()</f>
        <v>0</v>
      </c>
      <c r="Z1050" s="0" t="n">
        <f aca="false">FALSE()</f>
        <v>0</v>
      </c>
      <c r="AA1050" s="0" t="n">
        <f aca="false">FALSE()</f>
        <v>0</v>
      </c>
      <c r="AB1050" s="0" t="n">
        <f aca="false">FALSE()</f>
        <v>0</v>
      </c>
      <c r="AC1050" s="0" t="n">
        <v>1</v>
      </c>
      <c r="AD1050" s="0" t="s">
        <v>2129</v>
      </c>
      <c r="AE1050" s="0" t="n">
        <f aca="false">TRUE()</f>
        <v>1</v>
      </c>
      <c r="AF1050" s="0" t="s">
        <v>10690</v>
      </c>
      <c r="AG1050" s="0" t="n">
        <v>2</v>
      </c>
      <c r="AH1050" s="0" t="s">
        <v>10691</v>
      </c>
      <c r="AI1050" s="0" t="s">
        <v>10692</v>
      </c>
      <c r="AJ1050" s="0" t="n">
        <v>0</v>
      </c>
      <c r="AK1050" s="0" t="s">
        <v>2118</v>
      </c>
      <c r="AL1050" s="0" t="n">
        <f aca="false">FALSE()</f>
        <v>0</v>
      </c>
      <c r="AM1050" s="0" t="n">
        <f aca="false">TRUE()</f>
        <v>1</v>
      </c>
      <c r="AN1050" s="0" t="n">
        <f aca="false">FALSE()</f>
        <v>0</v>
      </c>
      <c r="AO1050" s="0" t="n">
        <f aca="false">FALSE()</f>
        <v>0</v>
      </c>
      <c r="AP1050" s="0" t="n">
        <f aca="false">TRUE()</f>
        <v>1</v>
      </c>
      <c r="AQ1050" s="380" t="n">
        <v>44365.6083333333</v>
      </c>
      <c r="AR1050" s="380" t="n">
        <v>44365.4166666667</v>
      </c>
      <c r="AS1050" s="0" t="s">
        <v>10693</v>
      </c>
      <c r="AT1050" s="0" t="s">
        <v>2170</v>
      </c>
      <c r="AU1050" s="0" t="s">
        <v>2170</v>
      </c>
    </row>
    <row r="1051" customFormat="false" ht="15" hidden="true" customHeight="false" outlineLevel="0" collapsed="false">
      <c r="A1051" s="0" t="s">
        <v>10694</v>
      </c>
      <c r="B1051" s="0" t="s">
        <v>10695</v>
      </c>
      <c r="C1051" s="0" t="s">
        <v>10696</v>
      </c>
      <c r="D1051" s="0" t="s">
        <v>2297</v>
      </c>
      <c r="E1051" s="0" t="s">
        <v>10694</v>
      </c>
      <c r="F1051" s="0" t="n">
        <v>1</v>
      </c>
      <c r="G1051" s="0" t="s">
        <v>2298</v>
      </c>
      <c r="H1051" s="0" t="s">
        <v>2170</v>
      </c>
      <c r="I1051" s="0" t="s">
        <v>2170</v>
      </c>
      <c r="J1051" s="0" t="s">
        <v>2170</v>
      </c>
      <c r="K1051" s="0" t="s">
        <v>2170</v>
      </c>
      <c r="L1051" s="0" t="s">
        <v>2170</v>
      </c>
      <c r="M1051" s="0" t="s">
        <v>2170</v>
      </c>
      <c r="N1051" s="0" t="n">
        <f aca="false">FALSE()</f>
        <v>0</v>
      </c>
      <c r="O1051" s="0" t="s">
        <v>10697</v>
      </c>
      <c r="P1051" s="0" t="s">
        <v>2300</v>
      </c>
      <c r="Q1051" s="380" t="n">
        <v>25569.125</v>
      </c>
      <c r="R1051" s="0" t="n">
        <v>191501088</v>
      </c>
      <c r="S1051" s="0" t="s">
        <v>2301</v>
      </c>
      <c r="T1051" s="0" t="s">
        <v>2302</v>
      </c>
      <c r="U1051" s="0" t="s">
        <v>2115</v>
      </c>
      <c r="V1051" s="0" t="n">
        <v>200000000</v>
      </c>
      <c r="W1051" s="0" t="s">
        <v>2366</v>
      </c>
      <c r="X1051" s="0" t="n">
        <v>4</v>
      </c>
      <c r="Y1051" s="0" t="n">
        <f aca="false">FALSE()</f>
        <v>0</v>
      </c>
      <c r="Z1051" s="0" t="n">
        <f aca="false">FALSE()</f>
        <v>0</v>
      </c>
      <c r="AA1051" s="0" t="n">
        <f aca="false">FALSE()</f>
        <v>0</v>
      </c>
      <c r="AB1051" s="0" t="n">
        <f aca="false">FALSE()</f>
        <v>0</v>
      </c>
      <c r="AC1051" s="0" t="n">
        <v>1</v>
      </c>
      <c r="AD1051" s="0" t="s">
        <v>2129</v>
      </c>
      <c r="AE1051" s="0" t="n">
        <f aca="false">TRUE()</f>
        <v>1</v>
      </c>
      <c r="AF1051" s="0" t="s">
        <v>10698</v>
      </c>
      <c r="AG1051" s="0" t="n">
        <v>2</v>
      </c>
      <c r="AH1051" s="0" t="s">
        <v>10699</v>
      </c>
      <c r="AI1051" s="0" t="s">
        <v>10700</v>
      </c>
      <c r="AJ1051" s="0" t="n">
        <v>0</v>
      </c>
      <c r="AK1051" s="0" t="s">
        <v>2118</v>
      </c>
      <c r="AL1051" s="0" t="n">
        <f aca="false">FALSE()</f>
        <v>0</v>
      </c>
      <c r="AM1051" s="0" t="n">
        <f aca="false">TRUE()</f>
        <v>1</v>
      </c>
      <c r="AN1051" s="0" t="n">
        <f aca="false">FALSE()</f>
        <v>0</v>
      </c>
      <c r="AO1051" s="0" t="n">
        <f aca="false">FALSE()</f>
        <v>0</v>
      </c>
      <c r="AP1051" s="0" t="n">
        <f aca="false">FALSE()</f>
        <v>0</v>
      </c>
      <c r="AQ1051" s="380" t="n">
        <v>43769.6875</v>
      </c>
      <c r="AR1051" s="380" t="n">
        <v>43769.4166666667</v>
      </c>
      <c r="AS1051" s="0" t="s">
        <v>10701</v>
      </c>
      <c r="AT1051" s="0" t="s">
        <v>2170</v>
      </c>
      <c r="AU1051" s="0" t="s">
        <v>2170</v>
      </c>
    </row>
    <row r="1052" customFormat="false" ht="15" hidden="true" customHeight="false" outlineLevel="0" collapsed="false">
      <c r="A1052" s="0" t="s">
        <v>10702</v>
      </c>
      <c r="B1052" s="0" t="s">
        <v>10703</v>
      </c>
      <c r="C1052" s="0" t="s">
        <v>10704</v>
      </c>
      <c r="D1052" s="0" t="s">
        <v>2297</v>
      </c>
      <c r="E1052" s="0" t="s">
        <v>10702</v>
      </c>
      <c r="F1052" s="0" t="n">
        <v>1</v>
      </c>
      <c r="G1052" s="0" t="s">
        <v>2298</v>
      </c>
      <c r="H1052" s="0" t="s">
        <v>2170</v>
      </c>
      <c r="I1052" s="0" t="s">
        <v>2170</v>
      </c>
      <c r="J1052" s="0" t="s">
        <v>2170</v>
      </c>
      <c r="K1052" s="0" t="s">
        <v>2170</v>
      </c>
      <c r="L1052" s="0" t="s">
        <v>2170</v>
      </c>
      <c r="M1052" s="0" t="s">
        <v>2170</v>
      </c>
      <c r="N1052" s="0" t="n">
        <f aca="false">FALSE()</f>
        <v>0</v>
      </c>
      <c r="O1052" s="0" t="s">
        <v>10705</v>
      </c>
      <c r="P1052" s="0" t="s">
        <v>2300</v>
      </c>
      <c r="Q1052" s="380" t="n">
        <v>25569.125</v>
      </c>
      <c r="R1052" s="0" t="n">
        <v>33217522</v>
      </c>
      <c r="S1052" s="0" t="s">
        <v>2301</v>
      </c>
      <c r="T1052" s="0" t="s">
        <v>2302</v>
      </c>
      <c r="U1052" s="0" t="s">
        <v>2116</v>
      </c>
      <c r="V1052" s="0" t="n">
        <v>100000000</v>
      </c>
      <c r="W1052" s="0" t="s">
        <v>2366</v>
      </c>
      <c r="X1052" s="0" t="n">
        <v>4</v>
      </c>
      <c r="Y1052" s="0" t="n">
        <f aca="false">FALSE()</f>
        <v>0</v>
      </c>
      <c r="Z1052" s="0" t="n">
        <f aca="false">FALSE()</f>
        <v>0</v>
      </c>
      <c r="AA1052" s="0" t="n">
        <f aca="false">FALSE()</f>
        <v>0</v>
      </c>
      <c r="AB1052" s="0" t="n">
        <f aca="false">TRUE()</f>
        <v>1</v>
      </c>
      <c r="AC1052" s="0" t="n">
        <v>1</v>
      </c>
      <c r="AD1052" s="0" t="s">
        <v>2129</v>
      </c>
      <c r="AE1052" s="0" t="n">
        <f aca="false">TRUE()</f>
        <v>1</v>
      </c>
      <c r="AF1052" s="0" t="s">
        <v>10706</v>
      </c>
      <c r="AG1052" s="0" t="n">
        <v>2</v>
      </c>
      <c r="AH1052" s="0" t="s">
        <v>10707</v>
      </c>
      <c r="AI1052" s="0" t="s">
        <v>10708</v>
      </c>
      <c r="AJ1052" s="0" t="n">
        <v>0</v>
      </c>
      <c r="AK1052" s="0" t="s">
        <v>2118</v>
      </c>
      <c r="AL1052" s="0" t="n">
        <f aca="false">FALSE()</f>
        <v>0</v>
      </c>
      <c r="AM1052" s="0" t="n">
        <f aca="false">TRUE()</f>
        <v>1</v>
      </c>
      <c r="AN1052" s="0" t="n">
        <f aca="false">FALSE()</f>
        <v>0</v>
      </c>
      <c r="AO1052" s="0" t="n">
        <f aca="false">FALSE()</f>
        <v>0</v>
      </c>
      <c r="AP1052" s="0" t="n">
        <f aca="false">FALSE()</f>
        <v>0</v>
      </c>
      <c r="AQ1052" s="380" t="n">
        <v>44041.6875</v>
      </c>
      <c r="AR1052" s="380" t="n">
        <v>44041.4166666667</v>
      </c>
      <c r="AS1052" s="0" t="s">
        <v>10709</v>
      </c>
      <c r="AT1052" s="0" t="s">
        <v>2170</v>
      </c>
      <c r="AU1052" s="0" t="s">
        <v>2170</v>
      </c>
    </row>
    <row r="1053" customFormat="false" ht="15" hidden="true" customHeight="false" outlineLevel="0" collapsed="false">
      <c r="A1053" s="0" t="s">
        <v>10710</v>
      </c>
      <c r="B1053" s="0" t="s">
        <v>10711</v>
      </c>
      <c r="C1053" s="0" t="s">
        <v>10712</v>
      </c>
      <c r="D1053" s="0" t="s">
        <v>2297</v>
      </c>
      <c r="E1053" s="0" t="s">
        <v>10710</v>
      </c>
      <c r="F1053" s="0" t="n">
        <v>1</v>
      </c>
      <c r="G1053" s="0" t="s">
        <v>2298</v>
      </c>
      <c r="H1053" s="0" t="s">
        <v>2170</v>
      </c>
      <c r="I1053" s="0" t="s">
        <v>2170</v>
      </c>
      <c r="J1053" s="0" t="s">
        <v>2170</v>
      </c>
      <c r="K1053" s="0" t="s">
        <v>2170</v>
      </c>
      <c r="L1053" s="0" t="s">
        <v>2170</v>
      </c>
      <c r="M1053" s="0" t="s">
        <v>2170</v>
      </c>
      <c r="N1053" s="0" t="n">
        <f aca="false">FALSE()</f>
        <v>0</v>
      </c>
      <c r="O1053" s="0" t="s">
        <v>10713</v>
      </c>
      <c r="P1053" s="0" t="s">
        <v>2300</v>
      </c>
      <c r="Q1053" s="380" t="n">
        <v>34039.125</v>
      </c>
      <c r="R1053" s="0" t="n">
        <v>273091929</v>
      </c>
      <c r="S1053" s="0" t="s">
        <v>2301</v>
      </c>
      <c r="T1053" s="0" t="s">
        <v>2302</v>
      </c>
      <c r="U1053" s="0" t="s">
        <v>2116</v>
      </c>
      <c r="V1053" s="0" t="n">
        <v>750000000</v>
      </c>
      <c r="W1053" s="0" t="s">
        <v>2366</v>
      </c>
      <c r="X1053" s="0" t="n">
        <v>4</v>
      </c>
      <c r="Y1053" s="0" t="n">
        <f aca="false">FALSE()</f>
        <v>0</v>
      </c>
      <c r="Z1053" s="0" t="n">
        <f aca="false">FALSE()</f>
        <v>0</v>
      </c>
      <c r="AA1053" s="0" t="n">
        <f aca="false">FALSE()</f>
        <v>0</v>
      </c>
      <c r="AB1053" s="0" t="n">
        <f aca="false">TRUE()</f>
        <v>1</v>
      </c>
      <c r="AC1053" s="0" t="n">
        <v>1</v>
      </c>
      <c r="AD1053" s="0" t="s">
        <v>2129</v>
      </c>
      <c r="AE1053" s="0" t="n">
        <f aca="false">TRUE()</f>
        <v>1</v>
      </c>
      <c r="AF1053" s="0" t="s">
        <v>10714</v>
      </c>
      <c r="AG1053" s="0" t="n">
        <v>2</v>
      </c>
      <c r="AH1053" s="0" t="s">
        <v>10715</v>
      </c>
      <c r="AI1053" s="0" t="s">
        <v>10716</v>
      </c>
      <c r="AJ1053" s="0" t="n">
        <v>0</v>
      </c>
      <c r="AK1053" s="0" t="s">
        <v>2118</v>
      </c>
      <c r="AL1053" s="0" t="n">
        <f aca="false">FALSE()</f>
        <v>0</v>
      </c>
      <c r="AM1053" s="0" t="n">
        <f aca="false">TRUE()</f>
        <v>1</v>
      </c>
      <c r="AN1053" s="0" t="n">
        <f aca="false">FALSE()</f>
        <v>0</v>
      </c>
      <c r="AO1053" s="0" t="n">
        <f aca="false">FALSE()</f>
        <v>0</v>
      </c>
      <c r="AP1053" s="0" t="n">
        <f aca="false">FALSE()</f>
        <v>0</v>
      </c>
      <c r="AQ1053" s="380" t="n">
        <v>43123.6701388889</v>
      </c>
      <c r="AR1053" s="380" t="n">
        <v>34040.125</v>
      </c>
      <c r="AS1053" s="0" t="s">
        <v>10717</v>
      </c>
      <c r="AT1053" s="0" t="s">
        <v>2170</v>
      </c>
      <c r="AU1053" s="0" t="s">
        <v>2170</v>
      </c>
    </row>
    <row r="1054" customFormat="false" ht="15" hidden="true" customHeight="false" outlineLevel="0" collapsed="false">
      <c r="A1054" s="0" t="s">
        <v>1003</v>
      </c>
      <c r="B1054" s="0" t="s">
        <v>10718</v>
      </c>
      <c r="C1054" s="0" t="s">
        <v>1000</v>
      </c>
      <c r="D1054" s="0" t="s">
        <v>720</v>
      </c>
      <c r="E1054" s="0" t="s">
        <v>1003</v>
      </c>
      <c r="F1054" s="0" t="n">
        <v>1</v>
      </c>
      <c r="G1054" s="0" t="s">
        <v>434</v>
      </c>
      <c r="H1054" s="0" t="s">
        <v>2596</v>
      </c>
      <c r="I1054" s="0" t="s">
        <v>2596</v>
      </c>
      <c r="J1054" s="0" t="s">
        <v>2597</v>
      </c>
      <c r="K1054" s="0" t="s">
        <v>2598</v>
      </c>
      <c r="L1054" s="0" t="s">
        <v>2599</v>
      </c>
      <c r="M1054" s="0" t="s">
        <v>2600</v>
      </c>
      <c r="N1054" s="0" t="n">
        <f aca="false">TRUE()</f>
        <v>1</v>
      </c>
      <c r="O1054" s="0" t="s">
        <v>10719</v>
      </c>
      <c r="P1054" s="0" t="s">
        <v>2601</v>
      </c>
      <c r="Q1054" s="380" t="n">
        <v>45278.125</v>
      </c>
      <c r="R1054" s="0" t="n">
        <v>90000000</v>
      </c>
      <c r="S1054" s="0" t="s">
        <v>601</v>
      </c>
      <c r="T1054" s="0" t="s">
        <v>2602</v>
      </c>
      <c r="U1054" s="0" t="s">
        <v>2330</v>
      </c>
      <c r="V1054" s="0" t="n">
        <v>90000000</v>
      </c>
      <c r="W1054" s="0" t="s">
        <v>10720</v>
      </c>
      <c r="X1054" s="0" t="n">
        <v>5</v>
      </c>
      <c r="Y1054" s="0" t="n">
        <f aca="false">FALSE()</f>
        <v>0</v>
      </c>
      <c r="Z1054" s="0" t="n">
        <f aca="false">TRUE()</f>
        <v>1</v>
      </c>
      <c r="AA1054" s="0" t="n">
        <f aca="false">TRUE()</f>
        <v>1</v>
      </c>
      <c r="AB1054" s="0" t="n">
        <f aca="false">TRUE()</f>
        <v>1</v>
      </c>
      <c r="AC1054" s="0" t="n">
        <v>1</v>
      </c>
      <c r="AD1054" s="0" t="s">
        <v>2729</v>
      </c>
      <c r="AE1054" s="0" t="n">
        <f aca="false">TRUE()</f>
        <v>1</v>
      </c>
      <c r="AF1054" s="0" t="s">
        <v>10721</v>
      </c>
      <c r="AG1054" s="0" t="n">
        <v>1</v>
      </c>
      <c r="AH1054" s="0" t="s">
        <v>10722</v>
      </c>
      <c r="AI1054" s="0" t="s">
        <v>10723</v>
      </c>
      <c r="AJ1054" s="0" t="n">
        <v>0</v>
      </c>
      <c r="AK1054" s="0" t="s">
        <v>2118</v>
      </c>
      <c r="AL1054" s="0" t="n">
        <f aca="false">TRUE()</f>
        <v>1</v>
      </c>
      <c r="AM1054" s="0" t="n">
        <f aca="false">FALSE()</f>
        <v>0</v>
      </c>
      <c r="AN1054" s="0" t="n">
        <f aca="false">TRUE()</f>
        <v>1</v>
      </c>
      <c r="AO1054" s="0" t="n">
        <f aca="false">FALSE()</f>
        <v>0</v>
      </c>
      <c r="AP1054" s="0" t="n">
        <f aca="false">FALSE()</f>
        <v>0</v>
      </c>
      <c r="AQ1054" s="380" t="n">
        <v>44392.4159722222</v>
      </c>
      <c r="AR1054" s="380" t="n">
        <v>44392.4166666667</v>
      </c>
      <c r="AS1054" s="0" t="s">
        <v>10724</v>
      </c>
      <c r="AT1054" s="0" t="s">
        <v>2597</v>
      </c>
      <c r="AU1054" s="0" t="s">
        <v>2598</v>
      </c>
    </row>
    <row r="1055" customFormat="false" ht="15" hidden="true" customHeight="false" outlineLevel="0" collapsed="false">
      <c r="A1055" s="0" t="s">
        <v>10725</v>
      </c>
      <c r="B1055" s="0" t="s">
        <v>10726</v>
      </c>
      <c r="C1055" s="0" t="s">
        <v>10727</v>
      </c>
      <c r="D1055" s="0" t="s">
        <v>2297</v>
      </c>
      <c r="E1055" s="0" t="s">
        <v>10725</v>
      </c>
      <c r="F1055" s="0" t="n">
        <v>1</v>
      </c>
      <c r="G1055" s="0" t="s">
        <v>2298</v>
      </c>
      <c r="H1055" s="0" t="s">
        <v>2170</v>
      </c>
      <c r="I1055" s="0" t="s">
        <v>2170</v>
      </c>
      <c r="J1055" s="0" t="s">
        <v>2170</v>
      </c>
      <c r="K1055" s="0" t="s">
        <v>2170</v>
      </c>
      <c r="L1055" s="0" t="s">
        <v>2170</v>
      </c>
      <c r="M1055" s="0" t="s">
        <v>2170</v>
      </c>
      <c r="N1055" s="0" t="n">
        <f aca="false">FALSE()</f>
        <v>0</v>
      </c>
      <c r="O1055" s="0" t="s">
        <v>10728</v>
      </c>
      <c r="P1055" s="0" t="s">
        <v>2300</v>
      </c>
      <c r="Q1055" s="380" t="n">
        <v>40996.1666666667</v>
      </c>
      <c r="R1055" s="0" t="n">
        <v>10448283</v>
      </c>
      <c r="S1055" s="0" t="s">
        <v>2301</v>
      </c>
      <c r="T1055" s="0" t="s">
        <v>2302</v>
      </c>
      <c r="U1055" s="0" t="s">
        <v>2116</v>
      </c>
      <c r="V1055" s="0" t="n">
        <v>250000000</v>
      </c>
      <c r="W1055" s="0" t="s">
        <v>2409</v>
      </c>
      <c r="X1055" s="0" t="n">
        <v>4</v>
      </c>
      <c r="Y1055" s="0" t="n">
        <f aca="false">FALSE()</f>
        <v>0</v>
      </c>
      <c r="Z1055" s="0" t="n">
        <f aca="false">FALSE()</f>
        <v>0</v>
      </c>
      <c r="AA1055" s="0" t="n">
        <f aca="false">FALSE()</f>
        <v>0</v>
      </c>
      <c r="AB1055" s="0" t="n">
        <f aca="false">FALSE()</f>
        <v>0</v>
      </c>
      <c r="AC1055" s="0" t="n">
        <v>1</v>
      </c>
      <c r="AD1055" s="0" t="s">
        <v>2129</v>
      </c>
      <c r="AE1055" s="0" t="n">
        <f aca="false">TRUE()</f>
        <v>1</v>
      </c>
      <c r="AF1055" s="0" t="s">
        <v>10729</v>
      </c>
      <c r="AG1055" s="0" t="n">
        <v>2</v>
      </c>
      <c r="AH1055" s="0" t="s">
        <v>10730</v>
      </c>
      <c r="AI1055" s="0" t="s">
        <v>10731</v>
      </c>
      <c r="AJ1055" s="0" t="n">
        <v>0</v>
      </c>
      <c r="AK1055" s="0" t="s">
        <v>2118</v>
      </c>
      <c r="AL1055" s="0" t="n">
        <f aca="false">FALSE()</f>
        <v>0</v>
      </c>
      <c r="AM1055" s="0" t="n">
        <f aca="false">TRUE()</f>
        <v>1</v>
      </c>
      <c r="AN1055" s="0" t="n">
        <f aca="false">FALSE()</f>
        <v>0</v>
      </c>
      <c r="AO1055" s="0" t="n">
        <f aca="false">FALSE()</f>
        <v>0</v>
      </c>
      <c r="AP1055" s="0" t="n">
        <f aca="false">FALSE()</f>
        <v>0</v>
      </c>
      <c r="AQ1055" s="380" t="n">
        <v>43769.6875</v>
      </c>
      <c r="AR1055" s="380" t="n">
        <v>43769.4166666667</v>
      </c>
      <c r="AS1055" s="0" t="s">
        <v>10732</v>
      </c>
      <c r="AT1055" s="0" t="s">
        <v>2170</v>
      </c>
      <c r="AU1055" s="0" t="s">
        <v>2170</v>
      </c>
    </row>
    <row r="1056" customFormat="false" ht="15" hidden="true" customHeight="false" outlineLevel="0" collapsed="false">
      <c r="A1056" s="0" t="s">
        <v>1446</v>
      </c>
      <c r="B1056" s="0" t="s">
        <v>10733</v>
      </c>
      <c r="C1056" s="0" t="s">
        <v>1443</v>
      </c>
      <c r="D1056" s="0" t="s">
        <v>720</v>
      </c>
      <c r="E1056" s="0" t="s">
        <v>1446</v>
      </c>
      <c r="F1056" s="0" t="n">
        <v>1</v>
      </c>
      <c r="G1056" s="0" t="s">
        <v>434</v>
      </c>
      <c r="H1056" s="0" t="s">
        <v>2596</v>
      </c>
      <c r="I1056" s="0" t="s">
        <v>2596</v>
      </c>
      <c r="J1056" s="0" t="s">
        <v>2723</v>
      </c>
      <c r="K1056" s="0" t="s">
        <v>2083</v>
      </c>
      <c r="L1056" s="0" t="s">
        <v>2783</v>
      </c>
      <c r="M1056" s="0" t="s">
        <v>2726</v>
      </c>
      <c r="N1056" s="0" t="n">
        <f aca="false">TRUE()</f>
        <v>1</v>
      </c>
      <c r="O1056" s="0" t="s">
        <v>10734</v>
      </c>
      <c r="P1056" s="0" t="s">
        <v>2601</v>
      </c>
      <c r="Q1056" s="380" t="n">
        <v>40953.1666666667</v>
      </c>
      <c r="R1056" s="0" t="n">
        <v>129500000</v>
      </c>
      <c r="S1056" s="0" t="s">
        <v>601</v>
      </c>
      <c r="T1056" s="0" t="s">
        <v>2602</v>
      </c>
      <c r="U1056" s="0" t="s">
        <v>2114</v>
      </c>
      <c r="V1056" s="0" t="n">
        <v>124477080</v>
      </c>
      <c r="W1056" s="0" t="s">
        <v>4710</v>
      </c>
      <c r="X1056" s="0" t="n">
        <v>5</v>
      </c>
      <c r="Y1056" s="0" t="n">
        <f aca="false">FALSE()</f>
        <v>0</v>
      </c>
      <c r="Z1056" s="0" t="n">
        <f aca="false">TRUE()</f>
        <v>1</v>
      </c>
      <c r="AA1056" s="0" t="n">
        <f aca="false">TRUE()</f>
        <v>1</v>
      </c>
      <c r="AB1056" s="0" t="n">
        <f aca="false">TRUE()</f>
        <v>1</v>
      </c>
      <c r="AC1056" s="0" t="n">
        <v>1</v>
      </c>
      <c r="AD1056" s="0" t="s">
        <v>4880</v>
      </c>
      <c r="AE1056" s="0" t="n">
        <f aca="false">TRUE()</f>
        <v>1</v>
      </c>
      <c r="AF1056" s="0" t="s">
        <v>10735</v>
      </c>
      <c r="AG1056" s="0" t="n">
        <v>1</v>
      </c>
      <c r="AH1056" s="0" t="s">
        <v>10736</v>
      </c>
      <c r="AI1056" s="0" t="s">
        <v>10737</v>
      </c>
      <c r="AJ1056" s="0" t="n">
        <v>0</v>
      </c>
      <c r="AK1056" s="0" t="s">
        <v>2118</v>
      </c>
      <c r="AL1056" s="0" t="n">
        <f aca="false">TRUE()</f>
        <v>1</v>
      </c>
      <c r="AM1056" s="0" t="n">
        <f aca="false">FALSE()</f>
        <v>0</v>
      </c>
      <c r="AN1056" s="0" t="n">
        <f aca="false">TRUE()</f>
        <v>1</v>
      </c>
      <c r="AO1056" s="0" t="n">
        <f aca="false">FALSE()</f>
        <v>0</v>
      </c>
      <c r="AP1056" s="0" t="n">
        <f aca="false">TRUE()</f>
        <v>1</v>
      </c>
      <c r="AQ1056" s="380" t="n">
        <v>43166.9013888889</v>
      </c>
      <c r="AR1056" s="380" t="n">
        <v>40742.4583333333</v>
      </c>
      <c r="AS1056" s="0" t="s">
        <v>10738</v>
      </c>
      <c r="AT1056" s="0" t="s">
        <v>2723</v>
      </c>
      <c r="AU1056" s="0" t="s">
        <v>2083</v>
      </c>
    </row>
    <row r="1057" customFormat="false" ht="15" hidden="true" customHeight="false" outlineLevel="0" collapsed="false">
      <c r="A1057" s="0" t="s">
        <v>10739</v>
      </c>
      <c r="B1057" s="0" t="s">
        <v>10740</v>
      </c>
      <c r="C1057" s="0" t="s">
        <v>10741</v>
      </c>
      <c r="D1057" s="0" t="s">
        <v>2297</v>
      </c>
      <c r="E1057" s="0" t="s">
        <v>10739</v>
      </c>
      <c r="F1057" s="0" t="n">
        <v>1</v>
      </c>
      <c r="G1057" s="0" t="s">
        <v>2298</v>
      </c>
      <c r="H1057" s="0" t="s">
        <v>2170</v>
      </c>
      <c r="I1057" s="0" t="s">
        <v>2170</v>
      </c>
      <c r="J1057" s="0" t="s">
        <v>2170</v>
      </c>
      <c r="K1057" s="0" t="s">
        <v>2170</v>
      </c>
      <c r="L1057" s="0" t="s">
        <v>2170</v>
      </c>
      <c r="M1057" s="0" t="s">
        <v>2170</v>
      </c>
      <c r="N1057" s="0" t="n">
        <f aca="false">FALSE()</f>
        <v>0</v>
      </c>
      <c r="O1057" s="0" t="s">
        <v>10742</v>
      </c>
      <c r="P1057" s="0" t="s">
        <v>2300</v>
      </c>
      <c r="Q1057" s="380" t="n">
        <v>25569.125</v>
      </c>
      <c r="R1057" s="0" t="n">
        <v>769337598</v>
      </c>
      <c r="S1057" s="0" t="s">
        <v>2301</v>
      </c>
      <c r="T1057" s="0" t="s">
        <v>2302</v>
      </c>
      <c r="U1057" s="0" t="s">
        <v>2693</v>
      </c>
      <c r="V1057" s="0" t="n">
        <v>0</v>
      </c>
      <c r="W1057" s="0" t="s">
        <v>2312</v>
      </c>
      <c r="X1057" s="0" t="n">
        <v>4</v>
      </c>
      <c r="Y1057" s="0" t="n">
        <f aca="false">FALSE()</f>
        <v>0</v>
      </c>
      <c r="Z1057" s="0" t="n">
        <f aca="false">FALSE()</f>
        <v>0</v>
      </c>
      <c r="AA1057" s="0" t="n">
        <f aca="false">FALSE()</f>
        <v>0</v>
      </c>
      <c r="AB1057" s="0" t="n">
        <f aca="false">TRUE()</f>
        <v>1</v>
      </c>
      <c r="AC1057" s="0" t="n">
        <v>1</v>
      </c>
      <c r="AD1057" s="0" t="s">
        <v>2129</v>
      </c>
      <c r="AE1057" s="0" t="n">
        <f aca="false">TRUE()</f>
        <v>1</v>
      </c>
      <c r="AF1057" s="0" t="s">
        <v>10743</v>
      </c>
      <c r="AG1057" s="0" t="n">
        <v>2</v>
      </c>
      <c r="AH1057" s="0" t="s">
        <v>10744</v>
      </c>
      <c r="AI1057" s="0" t="s">
        <v>10745</v>
      </c>
      <c r="AJ1057" s="0" t="n">
        <v>0</v>
      </c>
      <c r="AK1057" s="0" t="s">
        <v>2118</v>
      </c>
      <c r="AL1057" s="0" t="n">
        <f aca="false">FALSE()</f>
        <v>0</v>
      </c>
      <c r="AM1057" s="0" t="n">
        <f aca="false">TRUE()</f>
        <v>1</v>
      </c>
      <c r="AN1057" s="0" t="n">
        <f aca="false">FALSE()</f>
        <v>0</v>
      </c>
      <c r="AO1057" s="0" t="n">
        <f aca="false">FALSE()</f>
        <v>0</v>
      </c>
      <c r="AP1057" s="0" t="n">
        <f aca="false">TRUE()</f>
        <v>1</v>
      </c>
      <c r="AQ1057" s="380" t="n">
        <v>44781.625</v>
      </c>
      <c r="AR1057" s="380" t="n">
        <v>44781.4166666667</v>
      </c>
      <c r="AS1057" s="0" t="s">
        <v>10746</v>
      </c>
      <c r="AT1057" s="0" t="s">
        <v>2170</v>
      </c>
      <c r="AU1057" s="0" t="s">
        <v>2170</v>
      </c>
    </row>
    <row r="1058" customFormat="false" ht="15" hidden="true" customHeight="false" outlineLevel="0" collapsed="false">
      <c r="A1058" s="0" t="s">
        <v>1025</v>
      </c>
      <c r="B1058" s="0" t="s">
        <v>10747</v>
      </c>
      <c r="C1058" s="0" t="s">
        <v>1022</v>
      </c>
      <c r="D1058" s="0" t="s">
        <v>720</v>
      </c>
      <c r="E1058" s="0" t="s">
        <v>1025</v>
      </c>
      <c r="F1058" s="0" t="n">
        <v>1</v>
      </c>
      <c r="G1058" s="0" t="s">
        <v>434</v>
      </c>
      <c r="H1058" s="0" t="s">
        <v>2596</v>
      </c>
      <c r="I1058" s="0" t="s">
        <v>2596</v>
      </c>
      <c r="J1058" s="0" t="s">
        <v>2597</v>
      </c>
      <c r="K1058" s="0" t="s">
        <v>2598</v>
      </c>
      <c r="L1058" s="0" t="s">
        <v>2599</v>
      </c>
      <c r="M1058" s="0" t="s">
        <v>2600</v>
      </c>
      <c r="N1058" s="0" t="n">
        <f aca="false">TRUE()</f>
        <v>1</v>
      </c>
      <c r="O1058" s="0" t="s">
        <v>10748</v>
      </c>
      <c r="P1058" s="0" t="s">
        <v>2601</v>
      </c>
      <c r="Q1058" s="380" t="n">
        <v>44753.125</v>
      </c>
      <c r="R1058" s="0" t="n">
        <v>40444445</v>
      </c>
      <c r="S1058" s="0" t="s">
        <v>601</v>
      </c>
      <c r="T1058" s="0" t="s">
        <v>2602</v>
      </c>
      <c r="U1058" s="0" t="s">
        <v>2365</v>
      </c>
      <c r="V1058" s="0" t="n">
        <v>36000000</v>
      </c>
      <c r="W1058" s="0" t="s">
        <v>6829</v>
      </c>
      <c r="X1058" s="0" t="n">
        <v>5</v>
      </c>
      <c r="Y1058" s="0" t="n">
        <f aca="false">FALSE()</f>
        <v>0</v>
      </c>
      <c r="Z1058" s="0" t="n">
        <f aca="false">TRUE()</f>
        <v>1</v>
      </c>
      <c r="AA1058" s="0" t="n">
        <f aca="false">TRUE()</f>
        <v>1</v>
      </c>
      <c r="AB1058" s="0" t="n">
        <f aca="false">FALSE()</f>
        <v>0</v>
      </c>
      <c r="AC1058" s="0" t="n">
        <v>1</v>
      </c>
      <c r="AD1058" s="0" t="s">
        <v>2729</v>
      </c>
      <c r="AE1058" s="0" t="n">
        <f aca="false">TRUE()</f>
        <v>1</v>
      </c>
      <c r="AF1058" s="0" t="s">
        <v>10749</v>
      </c>
      <c r="AG1058" s="0" t="n">
        <v>1</v>
      </c>
      <c r="AH1058" s="0" t="s">
        <v>10750</v>
      </c>
      <c r="AI1058" s="0" t="s">
        <v>10751</v>
      </c>
      <c r="AJ1058" s="0" t="n">
        <v>0</v>
      </c>
      <c r="AK1058" s="0" t="s">
        <v>2118</v>
      </c>
      <c r="AL1058" s="0" t="n">
        <f aca="false">TRUE()</f>
        <v>1</v>
      </c>
      <c r="AM1058" s="0" t="n">
        <f aca="false">FALSE()</f>
        <v>0</v>
      </c>
      <c r="AN1058" s="0" t="n">
        <f aca="false">TRUE()</f>
        <v>1</v>
      </c>
      <c r="AO1058" s="0" t="n">
        <f aca="false">FALSE()</f>
        <v>0</v>
      </c>
      <c r="AP1058" s="0" t="n">
        <f aca="false">FALSE()</f>
        <v>0</v>
      </c>
      <c r="AQ1058" s="380" t="n">
        <v>45232.6729166667</v>
      </c>
      <c r="AR1058" s="380" t="n">
        <v>45232.4166666667</v>
      </c>
      <c r="AS1058" s="0" t="s">
        <v>10752</v>
      </c>
      <c r="AT1058" s="0" t="s">
        <v>2597</v>
      </c>
      <c r="AU1058" s="0" t="s">
        <v>2598</v>
      </c>
    </row>
    <row r="1059" customFormat="false" ht="15" hidden="true" customHeight="false" outlineLevel="0" collapsed="false">
      <c r="A1059" s="0" t="s">
        <v>10753</v>
      </c>
      <c r="B1059" s="0" t="s">
        <v>10754</v>
      </c>
      <c r="C1059" s="0" t="s">
        <v>10755</v>
      </c>
      <c r="D1059" s="0" t="s">
        <v>2297</v>
      </c>
      <c r="E1059" s="0" t="s">
        <v>10753</v>
      </c>
      <c r="F1059" s="0" t="n">
        <v>1</v>
      </c>
      <c r="G1059" s="0" t="s">
        <v>2298</v>
      </c>
      <c r="H1059" s="0" t="s">
        <v>2170</v>
      </c>
      <c r="I1059" s="0" t="s">
        <v>2170</v>
      </c>
      <c r="J1059" s="0" t="s">
        <v>2170</v>
      </c>
      <c r="K1059" s="0" t="s">
        <v>2170</v>
      </c>
      <c r="L1059" s="0" t="s">
        <v>2170</v>
      </c>
      <c r="M1059" s="0" t="s">
        <v>2170</v>
      </c>
      <c r="N1059" s="0" t="n">
        <f aca="false">FALSE()</f>
        <v>0</v>
      </c>
      <c r="O1059" s="0" t="s">
        <v>10756</v>
      </c>
      <c r="P1059" s="0" t="s">
        <v>2300</v>
      </c>
      <c r="Q1059" s="380" t="n">
        <v>25569.125</v>
      </c>
      <c r="R1059" s="0" t="n">
        <v>99679664</v>
      </c>
      <c r="S1059" s="0" t="s">
        <v>2301</v>
      </c>
      <c r="T1059" s="0" t="s">
        <v>2302</v>
      </c>
      <c r="U1059" s="0" t="s">
        <v>2115</v>
      </c>
      <c r="V1059" s="0" t="n">
        <v>325000000</v>
      </c>
      <c r="W1059" s="0" t="s">
        <v>2366</v>
      </c>
      <c r="X1059" s="0" t="n">
        <v>4</v>
      </c>
      <c r="Y1059" s="0" t="n">
        <f aca="false">FALSE()</f>
        <v>0</v>
      </c>
      <c r="Z1059" s="0" t="n">
        <f aca="false">FALSE()</f>
        <v>0</v>
      </c>
      <c r="AA1059" s="0" t="n">
        <f aca="false">FALSE()</f>
        <v>0</v>
      </c>
      <c r="AB1059" s="0" t="n">
        <f aca="false">TRUE()</f>
        <v>1</v>
      </c>
      <c r="AC1059" s="0" t="n">
        <v>1</v>
      </c>
      <c r="AD1059" s="0" t="s">
        <v>2129</v>
      </c>
      <c r="AE1059" s="0" t="n">
        <f aca="false">TRUE()</f>
        <v>1</v>
      </c>
      <c r="AF1059" s="0" t="s">
        <v>10757</v>
      </c>
      <c r="AG1059" s="0" t="n">
        <v>2</v>
      </c>
      <c r="AH1059" s="0" t="s">
        <v>10758</v>
      </c>
      <c r="AI1059" s="0" t="s">
        <v>10759</v>
      </c>
      <c r="AJ1059" s="0" t="n">
        <v>0</v>
      </c>
      <c r="AK1059" s="0" t="s">
        <v>2118</v>
      </c>
      <c r="AL1059" s="0" t="n">
        <f aca="false">FALSE()</f>
        <v>0</v>
      </c>
      <c r="AM1059" s="0" t="n">
        <f aca="false">TRUE()</f>
        <v>1</v>
      </c>
      <c r="AN1059" s="0" t="n">
        <f aca="false">FALSE()</f>
        <v>0</v>
      </c>
      <c r="AO1059" s="0" t="n">
        <f aca="false">FALSE()</f>
        <v>0</v>
      </c>
      <c r="AP1059" s="0" t="n">
        <f aca="false">FALSE()</f>
        <v>0</v>
      </c>
      <c r="AQ1059" s="380" t="n">
        <v>43969.6881944445</v>
      </c>
      <c r="AR1059" s="380" t="n">
        <v>43969.4166666667</v>
      </c>
      <c r="AS1059" s="0" t="s">
        <v>10760</v>
      </c>
      <c r="AT1059" s="0" t="s">
        <v>2170</v>
      </c>
      <c r="AU1059" s="0" t="s">
        <v>2170</v>
      </c>
    </row>
    <row r="1060" customFormat="false" ht="15" hidden="true" customHeight="false" outlineLevel="0" collapsed="false">
      <c r="A1060" s="0" t="s">
        <v>10761</v>
      </c>
      <c r="B1060" s="0" t="s">
        <v>10762</v>
      </c>
      <c r="C1060" s="0" t="s">
        <v>10763</v>
      </c>
      <c r="D1060" s="0" t="s">
        <v>2297</v>
      </c>
      <c r="E1060" s="0" t="s">
        <v>10761</v>
      </c>
      <c r="F1060" s="0" t="n">
        <v>1</v>
      </c>
      <c r="G1060" s="0" t="s">
        <v>2298</v>
      </c>
      <c r="H1060" s="0" t="s">
        <v>2170</v>
      </c>
      <c r="I1060" s="0" t="s">
        <v>2170</v>
      </c>
      <c r="J1060" s="0" t="s">
        <v>2170</v>
      </c>
      <c r="K1060" s="0" t="s">
        <v>2170</v>
      </c>
      <c r="L1060" s="0" t="s">
        <v>2170</v>
      </c>
      <c r="M1060" s="0" t="s">
        <v>2170</v>
      </c>
      <c r="N1060" s="0" t="n">
        <f aca="false">FALSE()</f>
        <v>0</v>
      </c>
      <c r="O1060" s="0" t="s">
        <v>10764</v>
      </c>
      <c r="P1060" s="0" t="s">
        <v>2300</v>
      </c>
      <c r="Q1060" s="380" t="n">
        <v>34592.1666666667</v>
      </c>
      <c r="R1060" s="0" t="n">
        <v>67078134</v>
      </c>
      <c r="S1060" s="0" t="s">
        <v>2301</v>
      </c>
      <c r="T1060" s="0" t="s">
        <v>2302</v>
      </c>
      <c r="U1060" s="0" t="s">
        <v>2114</v>
      </c>
      <c r="V1060" s="0" t="n">
        <v>200000000</v>
      </c>
      <c r="W1060" s="0" t="s">
        <v>2312</v>
      </c>
      <c r="X1060" s="0" t="n">
        <v>4</v>
      </c>
      <c r="Y1060" s="0" t="n">
        <f aca="false">FALSE()</f>
        <v>0</v>
      </c>
      <c r="Z1060" s="0" t="n">
        <f aca="false">FALSE()</f>
        <v>0</v>
      </c>
      <c r="AA1060" s="0" t="n">
        <f aca="false">FALSE()</f>
        <v>0</v>
      </c>
      <c r="AB1060" s="0" t="n">
        <f aca="false">TRUE()</f>
        <v>1</v>
      </c>
      <c r="AC1060" s="0" t="n">
        <v>1</v>
      </c>
      <c r="AD1060" s="0" t="s">
        <v>2129</v>
      </c>
      <c r="AE1060" s="0" t="n">
        <f aca="false">TRUE()</f>
        <v>1</v>
      </c>
      <c r="AF1060" s="0" t="s">
        <v>10765</v>
      </c>
      <c r="AG1060" s="0" t="n">
        <v>2</v>
      </c>
      <c r="AH1060" s="0" t="s">
        <v>10766</v>
      </c>
      <c r="AI1060" s="0" t="s">
        <v>10767</v>
      </c>
      <c r="AJ1060" s="0" t="n">
        <v>0</v>
      </c>
      <c r="AK1060" s="0" t="s">
        <v>2118</v>
      </c>
      <c r="AL1060" s="0" t="n">
        <f aca="false">FALSE()</f>
        <v>0</v>
      </c>
      <c r="AM1060" s="0" t="n">
        <f aca="false">TRUE()</f>
        <v>1</v>
      </c>
      <c r="AN1060" s="0" t="n">
        <f aca="false">FALSE()</f>
        <v>0</v>
      </c>
      <c r="AO1060" s="0" t="n">
        <f aca="false">FALSE()</f>
        <v>0</v>
      </c>
      <c r="AP1060" s="0" t="n">
        <f aca="false">FALSE()</f>
        <v>0</v>
      </c>
      <c r="AQ1060" s="380" t="n">
        <v>43496.7291666667</v>
      </c>
      <c r="AR1060" s="380" t="n">
        <v>34593.1666666667</v>
      </c>
      <c r="AS1060" s="0" t="s">
        <v>10768</v>
      </c>
      <c r="AT1060" s="0" t="s">
        <v>2170</v>
      </c>
      <c r="AU1060" s="0" t="s">
        <v>2170</v>
      </c>
    </row>
    <row r="1061" customFormat="false" ht="15" hidden="false" customHeight="false" outlineLevel="0" collapsed="false">
      <c r="A1061" s="0" t="s">
        <v>8539</v>
      </c>
      <c r="B1061" s="0" t="s">
        <v>10769</v>
      </c>
      <c r="C1061" s="0" t="s">
        <v>10770</v>
      </c>
      <c r="D1061" s="0" t="s">
        <v>720</v>
      </c>
      <c r="E1061" s="0" t="s">
        <v>8539</v>
      </c>
      <c r="F1061" s="0" t="n">
        <v>1</v>
      </c>
      <c r="G1061" s="0" t="s">
        <v>434</v>
      </c>
      <c r="H1061" s="0" t="s">
        <v>2170</v>
      </c>
      <c r="I1061" s="0" t="s">
        <v>2170</v>
      </c>
      <c r="J1061" s="0" t="s">
        <v>2170</v>
      </c>
      <c r="K1061" s="0" t="s">
        <v>2170</v>
      </c>
      <c r="L1061" s="0" t="s">
        <v>2170</v>
      </c>
      <c r="M1061" s="0" t="s">
        <v>2170</v>
      </c>
      <c r="N1061" s="0" t="n">
        <f aca="false">FALSE()</f>
        <v>0</v>
      </c>
      <c r="O1061" s="0" t="s">
        <v>8542</v>
      </c>
      <c r="P1061" s="0" t="s">
        <v>2300</v>
      </c>
      <c r="Q1061" s="380" t="n">
        <v>25569.125</v>
      </c>
      <c r="R1061" s="0" t="n">
        <v>50635720</v>
      </c>
      <c r="S1061" s="0" t="s">
        <v>601</v>
      </c>
      <c r="T1061" s="0" t="s">
        <v>2602</v>
      </c>
      <c r="U1061" s="0" t="s">
        <v>2116</v>
      </c>
      <c r="V1061" s="0" t="n">
        <v>0</v>
      </c>
      <c r="W1061" s="0" t="s">
        <v>2356</v>
      </c>
      <c r="X1061" s="0" t="n">
        <v>1</v>
      </c>
      <c r="Y1061" s="0" t="n">
        <f aca="false">FALSE()</f>
        <v>0</v>
      </c>
      <c r="Z1061" s="0" t="n">
        <f aca="false">FALSE()</f>
        <v>0</v>
      </c>
      <c r="AA1061" s="0" t="n">
        <f aca="false">FALSE()</f>
        <v>0</v>
      </c>
      <c r="AB1061" s="0" t="n">
        <f aca="false">TRUE()</f>
        <v>1</v>
      </c>
      <c r="AC1061" s="0" t="n">
        <v>3</v>
      </c>
      <c r="AD1061" s="0" t="s">
        <v>4880</v>
      </c>
      <c r="AE1061" s="0" t="n">
        <f aca="false">TRUE()</f>
        <v>1</v>
      </c>
      <c r="AF1061" s="0" t="s">
        <v>10771</v>
      </c>
      <c r="AG1061" s="0" t="n">
        <v>1</v>
      </c>
      <c r="AH1061" s="0" t="s">
        <v>10772</v>
      </c>
      <c r="AI1061" s="0" t="s">
        <v>8545</v>
      </c>
      <c r="AJ1061" s="0" t="n">
        <v>0</v>
      </c>
      <c r="AK1061" s="0" t="s">
        <v>3378</v>
      </c>
      <c r="AL1061" s="0" t="n">
        <f aca="false">FALSE()</f>
        <v>0</v>
      </c>
      <c r="AM1061" s="0" t="n">
        <f aca="false">FALSE()</f>
        <v>0</v>
      </c>
      <c r="AN1061" s="0" t="n">
        <f aca="false">FALSE()</f>
        <v>0</v>
      </c>
      <c r="AO1061" s="0" t="n">
        <f aca="false">FALSE()</f>
        <v>0</v>
      </c>
      <c r="AP1061" s="0" t="n">
        <f aca="false">TRUE()</f>
        <v>1</v>
      </c>
      <c r="AQ1061" s="380" t="n">
        <v>44099.4159722222</v>
      </c>
      <c r="AR1061" s="380" t="n">
        <v>44099.4166666667</v>
      </c>
      <c r="AS1061" s="0" t="s">
        <v>7136</v>
      </c>
      <c r="AT1061" s="0" t="s">
        <v>2170</v>
      </c>
      <c r="AU1061" s="0" t="s">
        <v>2170</v>
      </c>
    </row>
    <row r="1062" customFormat="false" ht="15" hidden="true" customHeight="false" outlineLevel="0" collapsed="false">
      <c r="A1062" s="0" t="s">
        <v>10773</v>
      </c>
      <c r="B1062" s="0" t="s">
        <v>10774</v>
      </c>
      <c r="C1062" s="0" t="s">
        <v>10775</v>
      </c>
      <c r="D1062" s="0" t="s">
        <v>2297</v>
      </c>
      <c r="E1062" s="0" t="s">
        <v>10773</v>
      </c>
      <c r="F1062" s="0" t="n">
        <v>1</v>
      </c>
      <c r="G1062" s="0" t="s">
        <v>2298</v>
      </c>
      <c r="H1062" s="0" t="s">
        <v>2170</v>
      </c>
      <c r="I1062" s="0" t="s">
        <v>2170</v>
      </c>
      <c r="J1062" s="0" t="s">
        <v>2170</v>
      </c>
      <c r="K1062" s="0" t="s">
        <v>2170</v>
      </c>
      <c r="L1062" s="0" t="s">
        <v>2170</v>
      </c>
      <c r="M1062" s="0" t="s">
        <v>2170</v>
      </c>
      <c r="N1062" s="0" t="n">
        <f aca="false">FALSE()</f>
        <v>0</v>
      </c>
      <c r="O1062" s="0" t="s">
        <v>10776</v>
      </c>
      <c r="P1062" s="0" t="s">
        <v>2300</v>
      </c>
      <c r="Q1062" s="380" t="n">
        <v>30529.1666666667</v>
      </c>
      <c r="R1062" s="0" t="n">
        <v>290441408</v>
      </c>
      <c r="S1062" s="0" t="s">
        <v>2301</v>
      </c>
      <c r="T1062" s="0" t="s">
        <v>2302</v>
      </c>
      <c r="U1062" s="0" t="s">
        <v>2330</v>
      </c>
      <c r="V1062" s="0" t="n">
        <v>755000000</v>
      </c>
      <c r="W1062" s="0" t="s">
        <v>2409</v>
      </c>
      <c r="X1062" s="0" t="n">
        <v>4</v>
      </c>
      <c r="Y1062" s="0" t="n">
        <f aca="false">FALSE()</f>
        <v>0</v>
      </c>
      <c r="Z1062" s="0" t="n">
        <f aca="false">FALSE()</f>
        <v>0</v>
      </c>
      <c r="AA1062" s="0" t="n">
        <f aca="false">FALSE()</f>
        <v>0</v>
      </c>
      <c r="AB1062" s="0" t="n">
        <f aca="false">TRUE()</f>
        <v>1</v>
      </c>
      <c r="AC1062" s="0" t="n">
        <v>1</v>
      </c>
      <c r="AD1062" s="0" t="s">
        <v>2129</v>
      </c>
      <c r="AE1062" s="0" t="n">
        <f aca="false">TRUE()</f>
        <v>1</v>
      </c>
      <c r="AF1062" s="0" t="s">
        <v>10777</v>
      </c>
      <c r="AG1062" s="0" t="n">
        <v>2</v>
      </c>
      <c r="AH1062" s="0" t="s">
        <v>10778</v>
      </c>
      <c r="AI1062" s="0" t="s">
        <v>10779</v>
      </c>
      <c r="AJ1062" s="0" t="n">
        <v>0</v>
      </c>
      <c r="AK1062" s="0" t="s">
        <v>2118</v>
      </c>
      <c r="AL1062" s="0" t="n">
        <f aca="false">FALSE()</f>
        <v>0</v>
      </c>
      <c r="AM1062" s="0" t="n">
        <f aca="false">TRUE()</f>
        <v>1</v>
      </c>
      <c r="AN1062" s="0" t="n">
        <f aca="false">FALSE()</f>
        <v>0</v>
      </c>
      <c r="AO1062" s="0" t="n">
        <f aca="false">FALSE()</f>
        <v>0</v>
      </c>
      <c r="AP1062" s="0" t="n">
        <f aca="false">FALSE()</f>
        <v>0</v>
      </c>
      <c r="AQ1062" s="380" t="n">
        <v>43123.5138888889</v>
      </c>
      <c r="AR1062" s="380" t="n">
        <v>32398.1666666667</v>
      </c>
      <c r="AS1062" s="0" t="s">
        <v>10780</v>
      </c>
      <c r="AT1062" s="0" t="s">
        <v>2170</v>
      </c>
      <c r="AU1062" s="0" t="s">
        <v>2170</v>
      </c>
    </row>
    <row r="1063" customFormat="false" ht="15" hidden="true" customHeight="false" outlineLevel="0" collapsed="false">
      <c r="A1063" s="0" t="s">
        <v>10781</v>
      </c>
      <c r="B1063" s="0" t="s">
        <v>10782</v>
      </c>
      <c r="C1063" s="0" t="s">
        <v>10783</v>
      </c>
      <c r="D1063" s="0" t="s">
        <v>2525</v>
      </c>
      <c r="E1063" s="0" t="s">
        <v>10781</v>
      </c>
      <c r="F1063" s="0" t="n">
        <v>100</v>
      </c>
      <c r="G1063" s="0" t="s">
        <v>2526</v>
      </c>
      <c r="H1063" s="0" t="s">
        <v>2170</v>
      </c>
      <c r="I1063" s="0" t="s">
        <v>2170</v>
      </c>
      <c r="J1063" s="0" t="s">
        <v>2170</v>
      </c>
      <c r="K1063" s="0" t="s">
        <v>2170</v>
      </c>
      <c r="L1063" s="0" t="s">
        <v>2170</v>
      </c>
      <c r="M1063" s="0" t="s">
        <v>2170</v>
      </c>
      <c r="N1063" s="0" t="n">
        <f aca="false">FALSE()</f>
        <v>0</v>
      </c>
      <c r="O1063" s="0" t="s">
        <v>10784</v>
      </c>
      <c r="P1063" s="0" t="s">
        <v>2300</v>
      </c>
      <c r="Q1063" s="380" t="n">
        <v>25569.125</v>
      </c>
      <c r="R1063" s="0" t="n">
        <v>4053959847</v>
      </c>
      <c r="U1063" s="0" t="s">
        <v>2891</v>
      </c>
      <c r="V1063" s="0" t="n">
        <v>20000000000</v>
      </c>
      <c r="W1063" s="0" t="s">
        <v>3435</v>
      </c>
      <c r="X1063" s="0" t="n">
        <v>4</v>
      </c>
      <c r="Y1063" s="0" t="n">
        <f aca="false">FALSE()</f>
        <v>0</v>
      </c>
      <c r="Z1063" s="0" t="n">
        <f aca="false">FALSE()</f>
        <v>0</v>
      </c>
      <c r="AA1063" s="0" t="n">
        <f aca="false">FALSE()</f>
        <v>0</v>
      </c>
      <c r="AB1063" s="0" t="n">
        <f aca="false">TRUE()</f>
        <v>1</v>
      </c>
      <c r="AC1063" s="0" t="n">
        <v>1</v>
      </c>
      <c r="AD1063" s="0" t="s">
        <v>2803</v>
      </c>
      <c r="AE1063" s="0" t="n">
        <f aca="false">TRUE()</f>
        <v>1</v>
      </c>
      <c r="AF1063" s="0" t="s">
        <v>10785</v>
      </c>
      <c r="AG1063" s="0" t="n">
        <v>2</v>
      </c>
      <c r="AH1063" s="0" t="s">
        <v>10786</v>
      </c>
      <c r="AI1063" s="0" t="s">
        <v>10787</v>
      </c>
      <c r="AJ1063" s="0" t="n">
        <v>0</v>
      </c>
      <c r="AK1063" s="0" t="s">
        <v>2118</v>
      </c>
      <c r="AL1063" s="0" t="n">
        <f aca="false">FALSE()</f>
        <v>0</v>
      </c>
      <c r="AM1063" s="0" t="n">
        <f aca="false">FALSE()</f>
        <v>0</v>
      </c>
      <c r="AN1063" s="0" t="n">
        <f aca="false">FALSE()</f>
        <v>0</v>
      </c>
      <c r="AO1063" s="0" t="n">
        <f aca="false">FALSE()</f>
        <v>0</v>
      </c>
      <c r="AP1063" s="0" t="n">
        <f aca="false">TRUE()</f>
        <v>1</v>
      </c>
      <c r="AQ1063" s="380" t="n">
        <v>44900.3333333333</v>
      </c>
      <c r="AR1063" s="380" t="n">
        <v>44900.4166666667</v>
      </c>
      <c r="AS1063" s="0" t="s">
        <v>10788</v>
      </c>
      <c r="AT1063" s="0" t="s">
        <v>2170</v>
      </c>
      <c r="AU1063" s="0" t="s">
        <v>2170</v>
      </c>
    </row>
    <row r="1064" customFormat="false" ht="15" hidden="true" customHeight="false" outlineLevel="0" collapsed="false">
      <c r="A1064" s="0" t="s">
        <v>10789</v>
      </c>
      <c r="B1064" s="0" t="s">
        <v>10790</v>
      </c>
      <c r="C1064" s="0" t="s">
        <v>10791</v>
      </c>
      <c r="D1064" s="0" t="s">
        <v>2297</v>
      </c>
      <c r="E1064" s="0" t="s">
        <v>10789</v>
      </c>
      <c r="F1064" s="0" t="n">
        <v>1</v>
      </c>
      <c r="G1064" s="0" t="s">
        <v>2298</v>
      </c>
      <c r="H1064" s="0" t="s">
        <v>2170</v>
      </c>
      <c r="I1064" s="0" t="s">
        <v>2170</v>
      </c>
      <c r="J1064" s="0" t="s">
        <v>2170</v>
      </c>
      <c r="K1064" s="0" t="s">
        <v>2170</v>
      </c>
      <c r="L1064" s="0" t="s">
        <v>2170</v>
      </c>
      <c r="M1064" s="0" t="s">
        <v>2170</v>
      </c>
      <c r="N1064" s="0" t="n">
        <f aca="false">FALSE()</f>
        <v>0</v>
      </c>
      <c r="O1064" s="0" t="s">
        <v>10792</v>
      </c>
      <c r="P1064" s="0" t="s">
        <v>2300</v>
      </c>
      <c r="Q1064" s="380" t="n">
        <v>25569.125</v>
      </c>
      <c r="R1064" s="0" t="n">
        <v>956370102</v>
      </c>
      <c r="S1064" s="0" t="s">
        <v>2301</v>
      </c>
      <c r="T1064" s="0" t="s">
        <v>2302</v>
      </c>
      <c r="U1064" s="0" t="s">
        <v>610</v>
      </c>
      <c r="V1064" s="0" t="n">
        <v>1400000000</v>
      </c>
      <c r="W1064" s="0" t="s">
        <v>2356</v>
      </c>
      <c r="X1064" s="0" t="n">
        <v>4</v>
      </c>
      <c r="Y1064" s="0" t="n">
        <f aca="false">FALSE()</f>
        <v>0</v>
      </c>
      <c r="Z1064" s="0" t="n">
        <f aca="false">FALSE()</f>
        <v>0</v>
      </c>
      <c r="AA1064" s="0" t="n">
        <f aca="false">FALSE()</f>
        <v>0</v>
      </c>
      <c r="AB1064" s="0" t="n">
        <f aca="false">TRUE()</f>
        <v>1</v>
      </c>
      <c r="AC1064" s="0" t="n">
        <v>1</v>
      </c>
      <c r="AD1064" s="0" t="s">
        <v>2129</v>
      </c>
      <c r="AE1064" s="0" t="n">
        <f aca="false">TRUE()</f>
        <v>1</v>
      </c>
      <c r="AF1064" s="0" t="s">
        <v>10793</v>
      </c>
      <c r="AG1064" s="0" t="n">
        <v>2</v>
      </c>
      <c r="AH1064" s="0" t="s">
        <v>10794</v>
      </c>
      <c r="AI1064" s="0" t="s">
        <v>10795</v>
      </c>
      <c r="AJ1064" s="0" t="n">
        <v>0</v>
      </c>
      <c r="AK1064" s="0" t="s">
        <v>2118</v>
      </c>
      <c r="AL1064" s="0" t="n">
        <f aca="false">FALSE()</f>
        <v>0</v>
      </c>
      <c r="AM1064" s="0" t="n">
        <f aca="false">TRUE()</f>
        <v>1</v>
      </c>
      <c r="AN1064" s="0" t="n">
        <f aca="false">FALSE()</f>
        <v>0</v>
      </c>
      <c r="AO1064" s="0" t="n">
        <f aca="false">FALSE()</f>
        <v>0</v>
      </c>
      <c r="AP1064" s="0" t="n">
        <f aca="false">FALSE()</f>
        <v>0</v>
      </c>
      <c r="AQ1064" s="380" t="n">
        <v>43123.7291666667</v>
      </c>
      <c r="AR1064" s="380" t="n">
        <v>32398.1666666667</v>
      </c>
      <c r="AS1064" s="0" t="s">
        <v>10796</v>
      </c>
      <c r="AT1064" s="0" t="s">
        <v>2170</v>
      </c>
      <c r="AU1064" s="0" t="s">
        <v>2170</v>
      </c>
    </row>
    <row r="1065" customFormat="false" ht="15" hidden="true" customHeight="false" outlineLevel="0" collapsed="false">
      <c r="A1065" s="0" t="s">
        <v>10797</v>
      </c>
      <c r="B1065" s="0" t="s">
        <v>10798</v>
      </c>
      <c r="C1065" s="0" t="s">
        <v>10799</v>
      </c>
      <c r="D1065" s="0" t="s">
        <v>2297</v>
      </c>
      <c r="E1065" s="0" t="s">
        <v>10797</v>
      </c>
      <c r="F1065" s="0" t="n">
        <v>1</v>
      </c>
      <c r="G1065" s="0" t="s">
        <v>2298</v>
      </c>
      <c r="H1065" s="0" t="s">
        <v>2170</v>
      </c>
      <c r="I1065" s="0" t="s">
        <v>2170</v>
      </c>
      <c r="J1065" s="0" t="s">
        <v>2170</v>
      </c>
      <c r="K1065" s="0" t="s">
        <v>2170</v>
      </c>
      <c r="L1065" s="0" t="s">
        <v>2170</v>
      </c>
      <c r="M1065" s="0" t="s">
        <v>2170</v>
      </c>
      <c r="N1065" s="0" t="n">
        <f aca="false">FALSE()</f>
        <v>0</v>
      </c>
      <c r="O1065" s="0" t="s">
        <v>10800</v>
      </c>
      <c r="P1065" s="0" t="s">
        <v>2300</v>
      </c>
      <c r="Q1065" s="380" t="n">
        <v>25569.125</v>
      </c>
      <c r="R1065" s="0" t="n">
        <v>27692316</v>
      </c>
      <c r="S1065" s="0" t="s">
        <v>2301</v>
      </c>
      <c r="T1065" s="0" t="s">
        <v>2302</v>
      </c>
      <c r="U1065" s="0" t="s">
        <v>2115</v>
      </c>
      <c r="V1065" s="0" t="n">
        <v>80000000</v>
      </c>
      <c r="W1065" s="0" t="s">
        <v>2383</v>
      </c>
      <c r="X1065" s="0" t="n">
        <v>4</v>
      </c>
      <c r="Y1065" s="0" t="n">
        <f aca="false">FALSE()</f>
        <v>0</v>
      </c>
      <c r="Z1065" s="0" t="n">
        <f aca="false">FALSE()</f>
        <v>0</v>
      </c>
      <c r="AA1065" s="0" t="n">
        <f aca="false">FALSE()</f>
        <v>0</v>
      </c>
      <c r="AB1065" s="0" t="n">
        <f aca="false">TRUE()</f>
        <v>1</v>
      </c>
      <c r="AC1065" s="0" t="n">
        <v>1</v>
      </c>
      <c r="AD1065" s="0" t="s">
        <v>2129</v>
      </c>
      <c r="AE1065" s="0" t="n">
        <f aca="false">TRUE()</f>
        <v>1</v>
      </c>
      <c r="AF1065" s="0" t="s">
        <v>10801</v>
      </c>
      <c r="AG1065" s="0" t="n">
        <v>2</v>
      </c>
      <c r="AH1065" s="0" t="s">
        <v>10802</v>
      </c>
      <c r="AI1065" s="0" t="s">
        <v>10803</v>
      </c>
      <c r="AJ1065" s="0" t="n">
        <v>0</v>
      </c>
      <c r="AK1065" s="0" t="s">
        <v>2118</v>
      </c>
      <c r="AL1065" s="0" t="n">
        <f aca="false">FALSE()</f>
        <v>0</v>
      </c>
      <c r="AM1065" s="0" t="n">
        <f aca="false">TRUE()</f>
        <v>1</v>
      </c>
      <c r="AN1065" s="0" t="n">
        <f aca="false">FALSE()</f>
        <v>0</v>
      </c>
      <c r="AO1065" s="0" t="n">
        <f aca="false">FALSE()</f>
        <v>0</v>
      </c>
      <c r="AP1065" s="0" t="n">
        <f aca="false">FALSE()</f>
        <v>0</v>
      </c>
      <c r="AQ1065" s="380" t="n">
        <v>43524.7291666667</v>
      </c>
      <c r="AR1065" s="380" t="n">
        <v>32687.1666666667</v>
      </c>
      <c r="AS1065" s="0" t="s">
        <v>10804</v>
      </c>
      <c r="AT1065" s="0" t="s">
        <v>2170</v>
      </c>
      <c r="AU1065" s="0" t="s">
        <v>2170</v>
      </c>
    </row>
    <row r="1066" customFormat="false" ht="15" hidden="true" customHeight="false" outlineLevel="0" collapsed="false">
      <c r="A1066" s="0" t="s">
        <v>10805</v>
      </c>
      <c r="B1066" s="0" t="s">
        <v>10806</v>
      </c>
      <c r="C1066" s="0" t="s">
        <v>10807</v>
      </c>
      <c r="D1066" s="0" t="s">
        <v>2297</v>
      </c>
      <c r="E1066" s="0" t="s">
        <v>10805</v>
      </c>
      <c r="F1066" s="0" t="n">
        <v>1</v>
      </c>
      <c r="G1066" s="0" t="s">
        <v>2298</v>
      </c>
      <c r="H1066" s="0" t="s">
        <v>2170</v>
      </c>
      <c r="I1066" s="0" t="s">
        <v>2170</v>
      </c>
      <c r="J1066" s="0" t="s">
        <v>2170</v>
      </c>
      <c r="K1066" s="0" t="s">
        <v>2170</v>
      </c>
      <c r="L1066" s="0" t="s">
        <v>2170</v>
      </c>
      <c r="M1066" s="0" t="s">
        <v>2170</v>
      </c>
      <c r="N1066" s="0" t="n">
        <f aca="false">FALSE()</f>
        <v>0</v>
      </c>
      <c r="O1066" s="0" t="s">
        <v>10808</v>
      </c>
      <c r="P1066" s="0" t="s">
        <v>2300</v>
      </c>
      <c r="Q1066" s="380" t="n">
        <v>25569.125</v>
      </c>
      <c r="R1066" s="0" t="n">
        <v>41955411</v>
      </c>
      <c r="S1066" s="0" t="s">
        <v>2301</v>
      </c>
      <c r="T1066" s="0" t="s">
        <v>2302</v>
      </c>
      <c r="U1066" s="0" t="s">
        <v>2116</v>
      </c>
      <c r="V1066" s="0" t="n">
        <v>1000000000</v>
      </c>
      <c r="W1066" s="0" t="s">
        <v>2312</v>
      </c>
      <c r="X1066" s="0" t="n">
        <v>4</v>
      </c>
      <c r="Y1066" s="0" t="n">
        <f aca="false">FALSE()</f>
        <v>0</v>
      </c>
      <c r="Z1066" s="0" t="n">
        <f aca="false">FALSE()</f>
        <v>0</v>
      </c>
      <c r="AA1066" s="0" t="n">
        <f aca="false">FALSE()</f>
        <v>0</v>
      </c>
      <c r="AB1066" s="0" t="n">
        <f aca="false">FALSE()</f>
        <v>0</v>
      </c>
      <c r="AC1066" s="0" t="n">
        <v>1</v>
      </c>
      <c r="AD1066" s="0" t="s">
        <v>2129</v>
      </c>
      <c r="AE1066" s="0" t="n">
        <f aca="false">TRUE()</f>
        <v>1</v>
      </c>
      <c r="AF1066" s="0" t="s">
        <v>10809</v>
      </c>
      <c r="AG1066" s="0" t="n">
        <v>2</v>
      </c>
      <c r="AH1066" s="0" t="s">
        <v>10810</v>
      </c>
      <c r="AI1066" s="0" t="s">
        <v>10811</v>
      </c>
      <c r="AJ1066" s="0" t="n">
        <v>0</v>
      </c>
      <c r="AK1066" s="0" t="s">
        <v>2118</v>
      </c>
      <c r="AL1066" s="0" t="n">
        <f aca="false">FALSE()</f>
        <v>0</v>
      </c>
      <c r="AM1066" s="0" t="n">
        <f aca="false">TRUE()</f>
        <v>1</v>
      </c>
      <c r="AN1066" s="0" t="n">
        <f aca="false">FALSE()</f>
        <v>0</v>
      </c>
      <c r="AO1066" s="0" t="n">
        <f aca="false">FALSE()</f>
        <v>0</v>
      </c>
      <c r="AP1066" s="0" t="n">
        <f aca="false">FALSE()</f>
        <v>0</v>
      </c>
      <c r="AQ1066" s="380" t="n">
        <v>43682.59375</v>
      </c>
      <c r="AR1066" s="380" t="n">
        <v>43682.4166666667</v>
      </c>
      <c r="AS1066" s="0" t="s">
        <v>10812</v>
      </c>
      <c r="AT1066" s="0" t="s">
        <v>2170</v>
      </c>
      <c r="AU1066" s="0" t="s">
        <v>2170</v>
      </c>
    </row>
    <row r="1067" customFormat="false" ht="15" hidden="true" customHeight="false" outlineLevel="0" collapsed="false">
      <c r="A1067" s="0" t="s">
        <v>10813</v>
      </c>
      <c r="B1067" s="0" t="s">
        <v>10814</v>
      </c>
      <c r="C1067" s="0" t="s">
        <v>10815</v>
      </c>
      <c r="D1067" s="0" t="s">
        <v>2297</v>
      </c>
      <c r="E1067" s="0" t="s">
        <v>10813</v>
      </c>
      <c r="F1067" s="0" t="n">
        <v>1</v>
      </c>
      <c r="G1067" s="0" t="s">
        <v>2298</v>
      </c>
      <c r="H1067" s="0" t="s">
        <v>2170</v>
      </c>
      <c r="I1067" s="0" t="s">
        <v>2170</v>
      </c>
      <c r="J1067" s="0" t="s">
        <v>2170</v>
      </c>
      <c r="K1067" s="0" t="s">
        <v>2170</v>
      </c>
      <c r="L1067" s="0" t="s">
        <v>2170</v>
      </c>
      <c r="M1067" s="0" t="s">
        <v>2170</v>
      </c>
      <c r="N1067" s="0" t="n">
        <f aca="false">FALSE()</f>
        <v>0</v>
      </c>
      <c r="O1067" s="0" t="s">
        <v>10816</v>
      </c>
      <c r="P1067" s="0" t="s">
        <v>2300</v>
      </c>
      <c r="Q1067" s="380" t="n">
        <v>25569.125</v>
      </c>
      <c r="R1067" s="0" t="n">
        <v>5675461159</v>
      </c>
      <c r="S1067" s="0" t="s">
        <v>10817</v>
      </c>
      <c r="T1067" s="0" t="s">
        <v>10818</v>
      </c>
      <c r="U1067" s="0" t="s">
        <v>2116</v>
      </c>
      <c r="V1067" s="0" t="n">
        <v>0</v>
      </c>
      <c r="W1067" s="0" t="s">
        <v>2356</v>
      </c>
      <c r="X1067" s="0" t="n">
        <v>4</v>
      </c>
      <c r="Y1067" s="0" t="n">
        <f aca="false">FALSE()</f>
        <v>0</v>
      </c>
      <c r="Z1067" s="0" t="n">
        <f aca="false">FALSE()</f>
        <v>0</v>
      </c>
      <c r="AA1067" s="0" t="n">
        <f aca="false">FALSE()</f>
        <v>0</v>
      </c>
      <c r="AB1067" s="0" t="n">
        <f aca="false">TRUE()</f>
        <v>1</v>
      </c>
      <c r="AC1067" s="0" t="n">
        <v>3</v>
      </c>
      <c r="AD1067" s="0" t="s">
        <v>2129</v>
      </c>
      <c r="AE1067" s="0" t="n">
        <f aca="false">TRUE()</f>
        <v>1</v>
      </c>
      <c r="AF1067" s="0" t="s">
        <v>10819</v>
      </c>
      <c r="AG1067" s="0" t="n">
        <v>2</v>
      </c>
      <c r="AH1067" s="0" t="s">
        <v>10820</v>
      </c>
      <c r="AI1067" s="0" t="s">
        <v>10821</v>
      </c>
      <c r="AJ1067" s="0" t="n">
        <v>0</v>
      </c>
      <c r="AK1067" s="0" t="s">
        <v>2118</v>
      </c>
      <c r="AL1067" s="0" t="n">
        <f aca="false">FALSE()</f>
        <v>0</v>
      </c>
      <c r="AM1067" s="0" t="n">
        <f aca="false">TRUE()</f>
        <v>1</v>
      </c>
      <c r="AN1067" s="0" t="n">
        <f aca="false">FALSE()</f>
        <v>0</v>
      </c>
      <c r="AO1067" s="0" t="n">
        <f aca="false">FALSE()</f>
        <v>0</v>
      </c>
      <c r="AP1067" s="0" t="n">
        <f aca="false">FALSE()</f>
        <v>0</v>
      </c>
      <c r="AQ1067" s="380" t="n">
        <v>43123.6277777778</v>
      </c>
      <c r="AR1067" s="380" t="n">
        <v>34520.1666666667</v>
      </c>
      <c r="AS1067" s="0" t="s">
        <v>10822</v>
      </c>
      <c r="AT1067" s="0" t="s">
        <v>2170</v>
      </c>
      <c r="AU1067" s="0" t="s">
        <v>2170</v>
      </c>
    </row>
    <row r="1068" customFormat="false" ht="15" hidden="true" customHeight="false" outlineLevel="0" collapsed="false">
      <c r="A1068" s="0" t="s">
        <v>232</v>
      </c>
      <c r="B1068" s="0" t="s">
        <v>10823</v>
      </c>
      <c r="C1068" s="0" t="s">
        <v>167</v>
      </c>
      <c r="D1068" s="0" t="s">
        <v>720</v>
      </c>
      <c r="E1068" s="0" t="s">
        <v>232</v>
      </c>
      <c r="F1068" s="0" t="n">
        <v>1</v>
      </c>
      <c r="G1068" s="0" t="s">
        <v>434</v>
      </c>
      <c r="H1068" s="0" t="s">
        <v>2596</v>
      </c>
      <c r="I1068" s="0" t="s">
        <v>2596</v>
      </c>
      <c r="J1068" s="0" t="s">
        <v>2723</v>
      </c>
      <c r="K1068" s="0" t="s">
        <v>2083</v>
      </c>
      <c r="L1068" s="0" t="s">
        <v>2783</v>
      </c>
      <c r="M1068" s="0" t="s">
        <v>2726</v>
      </c>
      <c r="N1068" s="0" t="n">
        <f aca="false">TRUE()</f>
        <v>1</v>
      </c>
      <c r="O1068" s="0" t="s">
        <v>10824</v>
      </c>
      <c r="P1068" s="0" t="s">
        <v>2601</v>
      </c>
      <c r="Q1068" s="380" t="n">
        <v>37190.1666666667</v>
      </c>
      <c r="R1068" s="0" t="n">
        <v>147508500</v>
      </c>
      <c r="S1068" s="0" t="s">
        <v>601</v>
      </c>
      <c r="T1068" s="0" t="s">
        <v>2602</v>
      </c>
      <c r="U1068" s="0" t="s">
        <v>2574</v>
      </c>
      <c r="V1068" s="0" t="n">
        <v>147508500</v>
      </c>
      <c r="W1068" s="0" t="s">
        <v>2603</v>
      </c>
      <c r="X1068" s="0" t="n">
        <v>5</v>
      </c>
      <c r="Y1068" s="0" t="n">
        <f aca="false">FALSE()</f>
        <v>0</v>
      </c>
      <c r="Z1068" s="0" t="n">
        <f aca="false">TRUE()</f>
        <v>1</v>
      </c>
      <c r="AA1068" s="0" t="n">
        <f aca="false">TRUE()</f>
        <v>1</v>
      </c>
      <c r="AB1068" s="0" t="n">
        <f aca="false">TRUE()</f>
        <v>1</v>
      </c>
      <c r="AC1068" s="0" t="n">
        <v>2</v>
      </c>
      <c r="AD1068" s="0" t="s">
        <v>2729</v>
      </c>
      <c r="AE1068" s="0" t="n">
        <f aca="false">TRUE()</f>
        <v>1</v>
      </c>
      <c r="AF1068" s="0" t="s">
        <v>10825</v>
      </c>
      <c r="AG1068" s="0" t="n">
        <v>1</v>
      </c>
      <c r="AH1068" s="0" t="s">
        <v>10826</v>
      </c>
      <c r="AI1068" s="0" t="s">
        <v>10827</v>
      </c>
      <c r="AJ1068" s="0" t="n">
        <v>0</v>
      </c>
      <c r="AK1068" s="0" t="s">
        <v>2118</v>
      </c>
      <c r="AL1068" s="0" t="n">
        <f aca="false">TRUE()</f>
        <v>1</v>
      </c>
      <c r="AM1068" s="0" t="n">
        <f aca="false">FALSE()</f>
        <v>0</v>
      </c>
      <c r="AN1068" s="0" t="n">
        <f aca="false">TRUE()</f>
        <v>1</v>
      </c>
      <c r="AO1068" s="0" t="n">
        <f aca="false">FALSE()</f>
        <v>0</v>
      </c>
      <c r="AP1068" s="0" t="n">
        <f aca="false">TRUE()</f>
        <v>1</v>
      </c>
      <c r="AQ1068" s="380" t="n">
        <v>43166.8993055556</v>
      </c>
      <c r="AR1068" s="380" t="n">
        <v>39275.4583333333</v>
      </c>
      <c r="AS1068" s="0" t="s">
        <v>4058</v>
      </c>
      <c r="AT1068" s="0" t="s">
        <v>2723</v>
      </c>
      <c r="AU1068" s="0" t="s">
        <v>2083</v>
      </c>
    </row>
    <row r="1069" customFormat="false" ht="15" hidden="true" customHeight="false" outlineLevel="0" collapsed="false">
      <c r="A1069" s="0" t="s">
        <v>10828</v>
      </c>
      <c r="B1069" s="0" t="s">
        <v>10829</v>
      </c>
      <c r="C1069" s="0" t="s">
        <v>10830</v>
      </c>
      <c r="D1069" s="0" t="s">
        <v>2525</v>
      </c>
      <c r="E1069" s="0" t="s">
        <v>10828</v>
      </c>
      <c r="F1069" s="0" t="n">
        <v>10</v>
      </c>
      <c r="G1069" s="0" t="s">
        <v>2526</v>
      </c>
      <c r="H1069" s="0" t="s">
        <v>2170</v>
      </c>
      <c r="I1069" s="0" t="s">
        <v>2170</v>
      </c>
      <c r="J1069" s="0" t="s">
        <v>2170</v>
      </c>
      <c r="K1069" s="0" t="s">
        <v>2170</v>
      </c>
      <c r="L1069" s="0" t="s">
        <v>2170</v>
      </c>
      <c r="M1069" s="0" t="s">
        <v>2170</v>
      </c>
      <c r="N1069" s="0" t="n">
        <f aca="false">FALSE()</f>
        <v>0</v>
      </c>
      <c r="O1069" s="0" t="s">
        <v>10831</v>
      </c>
      <c r="P1069" s="0" t="s">
        <v>2300</v>
      </c>
      <c r="Q1069" s="380" t="n">
        <v>25569.125</v>
      </c>
      <c r="R1069" s="0" t="n">
        <v>1341810740</v>
      </c>
      <c r="S1069" s="0" t="s">
        <v>2528</v>
      </c>
      <c r="T1069" s="0" t="s">
        <v>2529</v>
      </c>
      <c r="U1069" s="0" t="s">
        <v>2330</v>
      </c>
      <c r="V1069" s="0" t="n">
        <v>0</v>
      </c>
      <c r="W1069" s="0" t="s">
        <v>2530</v>
      </c>
      <c r="X1069" s="0" t="n">
        <v>4</v>
      </c>
      <c r="Y1069" s="0" t="n">
        <f aca="false">FALSE()</f>
        <v>0</v>
      </c>
      <c r="Z1069" s="0" t="n">
        <f aca="false">FALSE()</f>
        <v>0</v>
      </c>
      <c r="AA1069" s="0" t="n">
        <f aca="false">FALSE()</f>
        <v>0</v>
      </c>
      <c r="AB1069" s="0" t="n">
        <f aca="false">TRUE()</f>
        <v>1</v>
      </c>
      <c r="AC1069" s="0" t="n">
        <v>1</v>
      </c>
      <c r="AD1069" s="0" t="s">
        <v>2803</v>
      </c>
      <c r="AE1069" s="0" t="n">
        <f aca="false">TRUE()</f>
        <v>1</v>
      </c>
      <c r="AF1069" s="0" t="s">
        <v>10832</v>
      </c>
      <c r="AG1069" s="0" t="n">
        <v>2</v>
      </c>
      <c r="AH1069" s="0" t="s">
        <v>10833</v>
      </c>
      <c r="AI1069" s="0" t="s">
        <v>10834</v>
      </c>
      <c r="AJ1069" s="0" t="n">
        <v>0</v>
      </c>
      <c r="AK1069" s="0" t="s">
        <v>2118</v>
      </c>
      <c r="AL1069" s="0" t="n">
        <f aca="false">FALSE()</f>
        <v>0</v>
      </c>
      <c r="AM1069" s="0" t="n">
        <f aca="false">FALSE()</f>
        <v>0</v>
      </c>
      <c r="AN1069" s="0" t="n">
        <f aca="false">FALSE()</f>
        <v>0</v>
      </c>
      <c r="AO1069" s="0" t="n">
        <f aca="false">FALSE()</f>
        <v>0</v>
      </c>
      <c r="AP1069" s="0" t="n">
        <f aca="false">TRUE()</f>
        <v>1</v>
      </c>
      <c r="AQ1069" s="380" t="n">
        <v>44965.3333333333</v>
      </c>
      <c r="AR1069" s="380" t="n">
        <v>44965.4166666667</v>
      </c>
      <c r="AS1069" s="0" t="s">
        <v>10835</v>
      </c>
      <c r="AT1069" s="0" t="s">
        <v>2170</v>
      </c>
      <c r="AU1069" s="0" t="s">
        <v>2170</v>
      </c>
    </row>
    <row r="1070" customFormat="false" ht="15" hidden="true" customHeight="false" outlineLevel="0" collapsed="false">
      <c r="A1070" s="0" t="s">
        <v>10836</v>
      </c>
      <c r="B1070" s="0" t="s">
        <v>10837</v>
      </c>
      <c r="C1070" s="0" t="s">
        <v>10838</v>
      </c>
      <c r="D1070" s="0" t="s">
        <v>2297</v>
      </c>
      <c r="E1070" s="0" t="s">
        <v>10836</v>
      </c>
      <c r="F1070" s="0" t="n">
        <v>1</v>
      </c>
      <c r="G1070" s="0" t="s">
        <v>2298</v>
      </c>
      <c r="H1070" s="0" t="s">
        <v>2170</v>
      </c>
      <c r="I1070" s="0" t="s">
        <v>2170</v>
      </c>
      <c r="J1070" s="0" t="s">
        <v>2170</v>
      </c>
      <c r="K1070" s="0" t="s">
        <v>2170</v>
      </c>
      <c r="L1070" s="0" t="s">
        <v>2170</v>
      </c>
      <c r="M1070" s="0" t="s">
        <v>2170</v>
      </c>
      <c r="N1070" s="0" t="n">
        <f aca="false">FALSE()</f>
        <v>0</v>
      </c>
      <c r="O1070" s="0" t="s">
        <v>10839</v>
      </c>
      <c r="P1070" s="0" t="s">
        <v>2300</v>
      </c>
      <c r="Q1070" s="380" t="n">
        <v>34052.125</v>
      </c>
      <c r="R1070" s="0" t="n">
        <v>479783864</v>
      </c>
      <c r="S1070" s="0" t="s">
        <v>2301</v>
      </c>
      <c r="T1070" s="0" t="s">
        <v>2302</v>
      </c>
      <c r="U1070" s="0" t="s">
        <v>610</v>
      </c>
      <c r="V1070" s="0" t="n">
        <v>0</v>
      </c>
      <c r="W1070" s="0" t="s">
        <v>10840</v>
      </c>
      <c r="X1070" s="0" t="n">
        <v>4</v>
      </c>
      <c r="Y1070" s="0" t="n">
        <f aca="false">FALSE()</f>
        <v>0</v>
      </c>
      <c r="Z1070" s="0" t="n">
        <f aca="false">FALSE()</f>
        <v>0</v>
      </c>
      <c r="AA1070" s="0" t="n">
        <f aca="false">FALSE()</f>
        <v>0</v>
      </c>
      <c r="AB1070" s="0" t="n">
        <f aca="false">TRUE()</f>
        <v>1</v>
      </c>
      <c r="AC1070" s="0" t="n">
        <v>1</v>
      </c>
      <c r="AD1070" s="0" t="s">
        <v>2129</v>
      </c>
      <c r="AE1070" s="0" t="n">
        <f aca="false">TRUE()</f>
        <v>1</v>
      </c>
      <c r="AF1070" s="0" t="s">
        <v>10841</v>
      </c>
      <c r="AG1070" s="0" t="n">
        <v>2</v>
      </c>
      <c r="AH1070" s="0" t="s">
        <v>10842</v>
      </c>
      <c r="AI1070" s="0" t="s">
        <v>10843</v>
      </c>
      <c r="AJ1070" s="0" t="n">
        <v>0</v>
      </c>
      <c r="AK1070" s="0" t="s">
        <v>2118</v>
      </c>
      <c r="AL1070" s="0" t="n">
        <f aca="false">FALSE()</f>
        <v>0</v>
      </c>
      <c r="AM1070" s="0" t="n">
        <f aca="false">TRUE()</f>
        <v>1</v>
      </c>
      <c r="AN1070" s="0" t="n">
        <f aca="false">FALSE()</f>
        <v>0</v>
      </c>
      <c r="AO1070" s="0" t="n">
        <f aca="false">FALSE()</f>
        <v>0</v>
      </c>
      <c r="AP1070" s="0" t="n">
        <f aca="false">FALSE()</f>
        <v>0</v>
      </c>
      <c r="AQ1070" s="380" t="n">
        <v>43123.7291666667</v>
      </c>
      <c r="AR1070" s="380" t="n">
        <v>34053.125</v>
      </c>
      <c r="AS1070" s="0" t="s">
        <v>10844</v>
      </c>
      <c r="AT1070" s="0" t="s">
        <v>2170</v>
      </c>
      <c r="AU1070" s="0" t="s">
        <v>2170</v>
      </c>
    </row>
    <row r="1071" customFormat="false" ht="15" hidden="true" customHeight="false" outlineLevel="0" collapsed="false">
      <c r="A1071" s="0" t="s">
        <v>10845</v>
      </c>
      <c r="B1071" s="0" t="s">
        <v>10846</v>
      </c>
      <c r="C1071" s="0" t="s">
        <v>10847</v>
      </c>
      <c r="D1071" s="0" t="s">
        <v>2297</v>
      </c>
      <c r="E1071" s="0" t="s">
        <v>10845</v>
      </c>
      <c r="F1071" s="0" t="n">
        <v>1</v>
      </c>
      <c r="G1071" s="0" t="s">
        <v>2298</v>
      </c>
      <c r="H1071" s="0" t="s">
        <v>2170</v>
      </c>
      <c r="I1071" s="0" t="s">
        <v>2170</v>
      </c>
      <c r="J1071" s="0" t="s">
        <v>2170</v>
      </c>
      <c r="K1071" s="0" t="s">
        <v>2170</v>
      </c>
      <c r="L1071" s="0" t="s">
        <v>2170</v>
      </c>
      <c r="M1071" s="0" t="s">
        <v>2170</v>
      </c>
      <c r="N1071" s="0" t="n">
        <f aca="false">FALSE()</f>
        <v>0</v>
      </c>
      <c r="O1071" s="0" t="s">
        <v>10848</v>
      </c>
      <c r="P1071" s="0" t="s">
        <v>2300</v>
      </c>
      <c r="Q1071" s="380" t="n">
        <v>35002.125</v>
      </c>
      <c r="R1071" s="0" t="n">
        <v>101900000</v>
      </c>
      <c r="S1071" s="0" t="s">
        <v>2301</v>
      </c>
      <c r="T1071" s="0" t="s">
        <v>2302</v>
      </c>
      <c r="U1071" s="0" t="s">
        <v>2330</v>
      </c>
      <c r="V1071" s="0" t="n">
        <v>450000000</v>
      </c>
      <c r="W1071" s="0" t="s">
        <v>2312</v>
      </c>
      <c r="X1071" s="0" t="n">
        <v>4</v>
      </c>
      <c r="Y1071" s="0" t="n">
        <f aca="false">FALSE()</f>
        <v>0</v>
      </c>
      <c r="Z1071" s="0" t="n">
        <f aca="false">FALSE()</f>
        <v>0</v>
      </c>
      <c r="AA1071" s="0" t="n">
        <f aca="false">FALSE()</f>
        <v>0</v>
      </c>
      <c r="AB1071" s="0" t="n">
        <f aca="false">FALSE()</f>
        <v>0</v>
      </c>
      <c r="AC1071" s="0" t="n">
        <v>1</v>
      </c>
      <c r="AD1071" s="0" t="s">
        <v>2129</v>
      </c>
      <c r="AE1071" s="0" t="n">
        <f aca="false">TRUE()</f>
        <v>1</v>
      </c>
      <c r="AF1071" s="0" t="s">
        <v>10849</v>
      </c>
      <c r="AG1071" s="0" t="n">
        <v>2</v>
      </c>
      <c r="AH1071" s="0" t="s">
        <v>10850</v>
      </c>
      <c r="AI1071" s="0" t="s">
        <v>10851</v>
      </c>
      <c r="AJ1071" s="0" t="n">
        <v>0</v>
      </c>
      <c r="AK1071" s="0" t="s">
        <v>2118</v>
      </c>
      <c r="AL1071" s="0" t="n">
        <f aca="false">FALSE()</f>
        <v>0</v>
      </c>
      <c r="AM1071" s="0" t="n">
        <f aca="false">TRUE()</f>
        <v>1</v>
      </c>
      <c r="AN1071" s="0" t="n">
        <f aca="false">FALSE()</f>
        <v>0</v>
      </c>
      <c r="AO1071" s="0" t="n">
        <f aca="false">FALSE()</f>
        <v>0</v>
      </c>
      <c r="AP1071" s="0" t="n">
        <f aca="false">FALSE()</f>
        <v>0</v>
      </c>
      <c r="AQ1071" s="380" t="n">
        <v>43123.7291666667</v>
      </c>
      <c r="AR1071" s="380" t="n">
        <v>35003.125</v>
      </c>
      <c r="AS1071" s="0" t="s">
        <v>10852</v>
      </c>
      <c r="AT1071" s="0" t="s">
        <v>2170</v>
      </c>
      <c r="AU1071" s="0" t="s">
        <v>2170</v>
      </c>
    </row>
    <row r="1072" customFormat="false" ht="15" hidden="true" customHeight="false" outlineLevel="0" collapsed="false">
      <c r="A1072" s="0" t="s">
        <v>10853</v>
      </c>
      <c r="B1072" s="0" t="s">
        <v>10854</v>
      </c>
      <c r="C1072" s="0" t="s">
        <v>10855</v>
      </c>
      <c r="D1072" s="0" t="s">
        <v>2525</v>
      </c>
      <c r="E1072" s="0" t="s">
        <v>10853</v>
      </c>
      <c r="F1072" s="0" t="n">
        <v>10</v>
      </c>
      <c r="G1072" s="0" t="s">
        <v>2526</v>
      </c>
      <c r="H1072" s="0" t="s">
        <v>2170</v>
      </c>
      <c r="I1072" s="0" t="s">
        <v>2170</v>
      </c>
      <c r="J1072" s="0" t="s">
        <v>2170</v>
      </c>
      <c r="K1072" s="0" t="s">
        <v>2170</v>
      </c>
      <c r="L1072" s="0" t="s">
        <v>2170</v>
      </c>
      <c r="M1072" s="0" t="s">
        <v>2170</v>
      </c>
      <c r="N1072" s="0" t="n">
        <f aca="false">FALSE()</f>
        <v>0</v>
      </c>
      <c r="O1072" s="0" t="s">
        <v>10856</v>
      </c>
      <c r="P1072" s="0" t="s">
        <v>2300</v>
      </c>
      <c r="Q1072" s="380" t="n">
        <v>25569.125</v>
      </c>
      <c r="R1072" s="0" t="n">
        <v>3862055336</v>
      </c>
      <c r="S1072" s="0" t="s">
        <v>2528</v>
      </c>
      <c r="T1072" s="0" t="s">
        <v>2529</v>
      </c>
      <c r="U1072" s="0" t="s">
        <v>2365</v>
      </c>
      <c r="V1072" s="0" t="n">
        <v>0</v>
      </c>
      <c r="W1072" s="0" t="s">
        <v>3435</v>
      </c>
      <c r="X1072" s="0" t="n">
        <v>4</v>
      </c>
      <c r="Y1072" s="0" t="n">
        <f aca="false">FALSE()</f>
        <v>0</v>
      </c>
      <c r="Z1072" s="0" t="n">
        <f aca="false">FALSE()</f>
        <v>0</v>
      </c>
      <c r="AA1072" s="0" t="n">
        <f aca="false">FALSE()</f>
        <v>0</v>
      </c>
      <c r="AB1072" s="0" t="n">
        <f aca="false">TRUE()</f>
        <v>1</v>
      </c>
      <c r="AC1072" s="0" t="n">
        <v>1</v>
      </c>
      <c r="AD1072" s="0" t="s">
        <v>2137</v>
      </c>
      <c r="AE1072" s="0" t="n">
        <f aca="false">TRUE()</f>
        <v>1</v>
      </c>
      <c r="AF1072" s="0" t="s">
        <v>10857</v>
      </c>
      <c r="AG1072" s="0" t="n">
        <v>2</v>
      </c>
      <c r="AH1072" s="0" t="s">
        <v>10858</v>
      </c>
      <c r="AI1072" s="0" t="s">
        <v>10859</v>
      </c>
      <c r="AJ1072" s="0" t="n">
        <v>0</v>
      </c>
      <c r="AK1072" s="0" t="s">
        <v>2118</v>
      </c>
      <c r="AL1072" s="0" t="n">
        <f aca="false">FALSE()</f>
        <v>0</v>
      </c>
      <c r="AM1072" s="0" t="n">
        <f aca="false">FALSE()</f>
        <v>0</v>
      </c>
      <c r="AN1072" s="0" t="n">
        <f aca="false">FALSE()</f>
        <v>0</v>
      </c>
      <c r="AO1072" s="0" t="n">
        <f aca="false">FALSE()</f>
        <v>0</v>
      </c>
      <c r="AP1072" s="0" t="n">
        <f aca="false">TRUE()</f>
        <v>1</v>
      </c>
      <c r="AQ1072" s="380" t="n">
        <v>44846.3361111111</v>
      </c>
      <c r="AR1072" s="380" t="n">
        <v>44846.4166666667</v>
      </c>
      <c r="AS1072" s="0" t="s">
        <v>10860</v>
      </c>
      <c r="AT1072" s="0" t="s">
        <v>2170</v>
      </c>
      <c r="AU1072" s="0" t="s">
        <v>2170</v>
      </c>
    </row>
    <row r="1073" customFormat="false" ht="15" hidden="true" customHeight="false" outlineLevel="0" collapsed="false">
      <c r="A1073" s="0" t="s">
        <v>10861</v>
      </c>
      <c r="B1073" s="0" t="s">
        <v>10862</v>
      </c>
      <c r="C1073" s="0" t="s">
        <v>10863</v>
      </c>
      <c r="D1073" s="0" t="s">
        <v>2297</v>
      </c>
      <c r="E1073" s="0" t="s">
        <v>10861</v>
      </c>
      <c r="F1073" s="0" t="n">
        <v>1</v>
      </c>
      <c r="G1073" s="0" t="s">
        <v>2298</v>
      </c>
      <c r="H1073" s="0" t="s">
        <v>2170</v>
      </c>
      <c r="I1073" s="0" t="s">
        <v>2170</v>
      </c>
      <c r="J1073" s="0" t="s">
        <v>2170</v>
      </c>
      <c r="K1073" s="0" t="s">
        <v>2170</v>
      </c>
      <c r="L1073" s="0" t="s">
        <v>2170</v>
      </c>
      <c r="M1073" s="0" t="s">
        <v>2170</v>
      </c>
      <c r="N1073" s="0" t="n">
        <f aca="false">FALSE()</f>
        <v>0</v>
      </c>
      <c r="O1073" s="0" t="s">
        <v>10864</v>
      </c>
      <c r="P1073" s="0" t="s">
        <v>2300</v>
      </c>
      <c r="Q1073" s="380" t="n">
        <v>25569.125</v>
      </c>
      <c r="R1073" s="0" t="n">
        <v>167093950</v>
      </c>
      <c r="S1073" s="0" t="s">
        <v>2301</v>
      </c>
      <c r="T1073" s="0" t="s">
        <v>2302</v>
      </c>
      <c r="U1073" s="0" t="s">
        <v>2684</v>
      </c>
      <c r="V1073" s="0" t="n">
        <v>300000000</v>
      </c>
      <c r="W1073" s="0" t="s">
        <v>2383</v>
      </c>
      <c r="X1073" s="0" t="n">
        <v>4</v>
      </c>
      <c r="Y1073" s="0" t="n">
        <f aca="false">FALSE()</f>
        <v>0</v>
      </c>
      <c r="Z1073" s="0" t="n">
        <f aca="false">FALSE()</f>
        <v>0</v>
      </c>
      <c r="AA1073" s="0" t="n">
        <f aca="false">FALSE()</f>
        <v>0</v>
      </c>
      <c r="AB1073" s="0" t="n">
        <f aca="false">TRUE()</f>
        <v>1</v>
      </c>
      <c r="AC1073" s="0" t="n">
        <v>1</v>
      </c>
      <c r="AD1073" s="0" t="s">
        <v>2129</v>
      </c>
      <c r="AE1073" s="0" t="n">
        <f aca="false">TRUE()</f>
        <v>1</v>
      </c>
      <c r="AF1073" s="0" t="s">
        <v>10865</v>
      </c>
      <c r="AG1073" s="0" t="n">
        <v>2</v>
      </c>
      <c r="AH1073" s="0" t="s">
        <v>10866</v>
      </c>
      <c r="AI1073" s="0" t="s">
        <v>10867</v>
      </c>
      <c r="AJ1073" s="0" t="n">
        <v>0</v>
      </c>
      <c r="AK1073" s="0" t="s">
        <v>2118</v>
      </c>
      <c r="AL1073" s="0" t="n">
        <f aca="false">FALSE()</f>
        <v>0</v>
      </c>
      <c r="AM1073" s="0" t="n">
        <f aca="false">TRUE()</f>
        <v>1</v>
      </c>
      <c r="AN1073" s="0" t="n">
        <f aca="false">FALSE()</f>
        <v>0</v>
      </c>
      <c r="AO1073" s="0" t="n">
        <f aca="false">FALSE()</f>
        <v>0</v>
      </c>
      <c r="AP1073" s="0" t="n">
        <f aca="false">FALSE()</f>
        <v>0</v>
      </c>
      <c r="AQ1073" s="380" t="n">
        <v>43969.6631944444</v>
      </c>
      <c r="AR1073" s="380" t="n">
        <v>43969.4166666667</v>
      </c>
      <c r="AS1073" s="0" t="s">
        <v>10868</v>
      </c>
      <c r="AT1073" s="0" t="s">
        <v>2170</v>
      </c>
      <c r="AU1073" s="0" t="s">
        <v>2170</v>
      </c>
    </row>
    <row r="1074" customFormat="false" ht="15" hidden="true" customHeight="false" outlineLevel="0" collapsed="false">
      <c r="A1074" s="0" t="s">
        <v>10869</v>
      </c>
      <c r="B1074" s="0" t="s">
        <v>10870</v>
      </c>
      <c r="C1074" s="0" t="s">
        <v>10871</v>
      </c>
      <c r="D1074" s="0" t="s">
        <v>2297</v>
      </c>
      <c r="E1074" s="0" t="s">
        <v>10869</v>
      </c>
      <c r="F1074" s="0" t="n">
        <v>1</v>
      </c>
      <c r="G1074" s="0" t="s">
        <v>2298</v>
      </c>
      <c r="H1074" s="0" t="s">
        <v>2170</v>
      </c>
      <c r="I1074" s="0" t="s">
        <v>2170</v>
      </c>
      <c r="J1074" s="0" t="s">
        <v>2170</v>
      </c>
      <c r="K1074" s="0" t="s">
        <v>2170</v>
      </c>
      <c r="L1074" s="0" t="s">
        <v>2170</v>
      </c>
      <c r="M1074" s="0" t="s">
        <v>2170</v>
      </c>
      <c r="N1074" s="0" t="n">
        <f aca="false">FALSE()</f>
        <v>0</v>
      </c>
      <c r="O1074" s="0" t="s">
        <v>10872</v>
      </c>
      <c r="P1074" s="0" t="s">
        <v>2300</v>
      </c>
      <c r="Q1074" s="380" t="n">
        <v>37795.1666666667</v>
      </c>
      <c r="R1074" s="0" t="n">
        <v>379896944</v>
      </c>
      <c r="S1074" s="0" t="s">
        <v>2301</v>
      </c>
      <c r="T1074" s="0" t="s">
        <v>2302</v>
      </c>
      <c r="U1074" s="0" t="s">
        <v>2114</v>
      </c>
      <c r="V1074" s="0" t="n">
        <v>445486732</v>
      </c>
      <c r="W1074" s="0" t="s">
        <v>2366</v>
      </c>
      <c r="X1074" s="0" t="n">
        <v>4</v>
      </c>
      <c r="Y1074" s="0" t="n">
        <f aca="false">FALSE()</f>
        <v>0</v>
      </c>
      <c r="Z1074" s="0" t="n">
        <f aca="false">FALSE()</f>
        <v>0</v>
      </c>
      <c r="AA1074" s="0" t="n">
        <f aca="false">FALSE()</f>
        <v>0</v>
      </c>
      <c r="AB1074" s="0" t="n">
        <f aca="false">TRUE()</f>
        <v>1</v>
      </c>
      <c r="AC1074" s="0" t="n">
        <v>1</v>
      </c>
      <c r="AD1074" s="0" t="s">
        <v>2129</v>
      </c>
      <c r="AE1074" s="0" t="n">
        <f aca="false">TRUE()</f>
        <v>1</v>
      </c>
      <c r="AF1074" s="0" t="s">
        <v>10873</v>
      </c>
      <c r="AG1074" s="0" t="n">
        <v>2</v>
      </c>
      <c r="AH1074" s="0" t="s">
        <v>10874</v>
      </c>
      <c r="AI1074" s="0" t="s">
        <v>10875</v>
      </c>
      <c r="AJ1074" s="0" t="n">
        <v>0</v>
      </c>
      <c r="AK1074" s="0" t="s">
        <v>2118</v>
      </c>
      <c r="AL1074" s="0" t="n">
        <f aca="false">FALSE()</f>
        <v>0</v>
      </c>
      <c r="AM1074" s="0" t="n">
        <f aca="false">TRUE()</f>
        <v>1</v>
      </c>
      <c r="AN1074" s="0" t="n">
        <f aca="false">FALSE()</f>
        <v>0</v>
      </c>
      <c r="AO1074" s="0" t="n">
        <f aca="false">FALSE()</f>
        <v>0</v>
      </c>
      <c r="AP1074" s="0" t="n">
        <f aca="false">FALSE()</f>
        <v>0</v>
      </c>
      <c r="AQ1074" s="380" t="n">
        <v>43123.6034722222</v>
      </c>
      <c r="AR1074" s="380" t="n">
        <v>33571.125</v>
      </c>
      <c r="AS1074" s="0" t="s">
        <v>10876</v>
      </c>
      <c r="AT1074" s="0" t="s">
        <v>2170</v>
      </c>
      <c r="AU1074" s="0" t="s">
        <v>2170</v>
      </c>
    </row>
    <row r="1075" customFormat="false" ht="15" hidden="true" customHeight="false" outlineLevel="0" collapsed="false">
      <c r="A1075" s="0" t="s">
        <v>10877</v>
      </c>
      <c r="B1075" s="0" t="s">
        <v>10878</v>
      </c>
      <c r="C1075" s="0" t="s">
        <v>10879</v>
      </c>
      <c r="D1075" s="0" t="s">
        <v>2297</v>
      </c>
      <c r="E1075" s="0" t="s">
        <v>10877</v>
      </c>
      <c r="F1075" s="0" t="n">
        <v>1</v>
      </c>
      <c r="G1075" s="0" t="s">
        <v>2298</v>
      </c>
      <c r="H1075" s="0" t="s">
        <v>2170</v>
      </c>
      <c r="I1075" s="0" t="s">
        <v>2170</v>
      </c>
      <c r="J1075" s="0" t="s">
        <v>2170</v>
      </c>
      <c r="K1075" s="0" t="s">
        <v>2170</v>
      </c>
      <c r="L1075" s="0" t="s">
        <v>2170</v>
      </c>
      <c r="M1075" s="0" t="s">
        <v>2170</v>
      </c>
      <c r="N1075" s="0" t="n">
        <f aca="false">FALSE()</f>
        <v>0</v>
      </c>
      <c r="O1075" s="0" t="s">
        <v>10880</v>
      </c>
      <c r="P1075" s="0" t="s">
        <v>2300</v>
      </c>
      <c r="Q1075" s="380" t="n">
        <v>25569.125</v>
      </c>
      <c r="R1075" s="0" t="n">
        <v>51671144</v>
      </c>
      <c r="S1075" s="0" t="s">
        <v>2301</v>
      </c>
      <c r="T1075" s="0" t="s">
        <v>2302</v>
      </c>
      <c r="U1075" s="0" t="s">
        <v>2330</v>
      </c>
      <c r="V1075" s="0" t="n">
        <v>100000000</v>
      </c>
      <c r="W1075" s="0" t="s">
        <v>2312</v>
      </c>
      <c r="X1075" s="0" t="n">
        <v>4</v>
      </c>
      <c r="Y1075" s="0" t="n">
        <f aca="false">FALSE()</f>
        <v>0</v>
      </c>
      <c r="Z1075" s="0" t="n">
        <f aca="false">FALSE()</f>
        <v>0</v>
      </c>
      <c r="AA1075" s="0" t="n">
        <f aca="false">FALSE()</f>
        <v>0</v>
      </c>
      <c r="AB1075" s="0" t="n">
        <f aca="false">FALSE()</f>
        <v>0</v>
      </c>
      <c r="AC1075" s="0" t="n">
        <v>1</v>
      </c>
      <c r="AD1075" s="0" t="s">
        <v>2129</v>
      </c>
      <c r="AE1075" s="0" t="n">
        <f aca="false">TRUE()</f>
        <v>1</v>
      </c>
      <c r="AF1075" s="0" t="s">
        <v>10881</v>
      </c>
      <c r="AG1075" s="0" t="n">
        <v>2</v>
      </c>
      <c r="AH1075" s="0" t="s">
        <v>10882</v>
      </c>
      <c r="AI1075" s="0" t="s">
        <v>10883</v>
      </c>
      <c r="AJ1075" s="0" t="n">
        <v>0</v>
      </c>
      <c r="AK1075" s="0" t="s">
        <v>2118</v>
      </c>
      <c r="AL1075" s="0" t="n">
        <f aca="false">FALSE()</f>
        <v>0</v>
      </c>
      <c r="AM1075" s="0" t="n">
        <f aca="false">TRUE()</f>
        <v>1</v>
      </c>
      <c r="AN1075" s="0" t="n">
        <f aca="false">FALSE()</f>
        <v>0</v>
      </c>
      <c r="AO1075" s="0" t="n">
        <f aca="false">FALSE()</f>
        <v>0</v>
      </c>
      <c r="AP1075" s="0" t="n">
        <f aca="false">FALSE()</f>
        <v>0</v>
      </c>
      <c r="AQ1075" s="380" t="n">
        <v>43627.6875</v>
      </c>
      <c r="AR1075" s="380" t="n">
        <v>39302.1666666667</v>
      </c>
      <c r="AS1075" s="0" t="s">
        <v>10884</v>
      </c>
      <c r="AT1075" s="0" t="s">
        <v>2170</v>
      </c>
      <c r="AU1075" s="0" t="s">
        <v>2170</v>
      </c>
    </row>
    <row r="1076" customFormat="false" ht="15" hidden="true" customHeight="false" outlineLevel="0" collapsed="false">
      <c r="A1076" s="0" t="s">
        <v>10885</v>
      </c>
      <c r="B1076" s="0" t="s">
        <v>10886</v>
      </c>
      <c r="C1076" s="0" t="s">
        <v>10887</v>
      </c>
      <c r="D1076" s="0" t="s">
        <v>2297</v>
      </c>
      <c r="E1076" s="0" t="s">
        <v>10885</v>
      </c>
      <c r="F1076" s="0" t="n">
        <v>1</v>
      </c>
      <c r="G1076" s="0" t="s">
        <v>2298</v>
      </c>
      <c r="H1076" s="0" t="s">
        <v>2170</v>
      </c>
      <c r="I1076" s="0" t="s">
        <v>2170</v>
      </c>
      <c r="J1076" s="0" t="s">
        <v>2170</v>
      </c>
      <c r="K1076" s="0" t="s">
        <v>2170</v>
      </c>
      <c r="L1076" s="0" t="s">
        <v>2170</v>
      </c>
      <c r="M1076" s="0" t="s">
        <v>2170</v>
      </c>
      <c r="N1076" s="0" t="n">
        <f aca="false">FALSE()</f>
        <v>0</v>
      </c>
      <c r="O1076" s="0" t="s">
        <v>10888</v>
      </c>
      <c r="P1076" s="0" t="s">
        <v>2300</v>
      </c>
      <c r="Q1076" s="380" t="n">
        <v>25569.125</v>
      </c>
      <c r="R1076" s="0" t="n">
        <v>129703118</v>
      </c>
      <c r="S1076" s="0" t="s">
        <v>2301</v>
      </c>
      <c r="T1076" s="0" t="s">
        <v>2302</v>
      </c>
      <c r="U1076" s="0" t="s">
        <v>2116</v>
      </c>
      <c r="V1076" s="0" t="n">
        <v>500000000</v>
      </c>
      <c r="W1076" s="0" t="s">
        <v>2312</v>
      </c>
      <c r="X1076" s="0" t="n">
        <v>4</v>
      </c>
      <c r="Y1076" s="0" t="n">
        <f aca="false">FALSE()</f>
        <v>0</v>
      </c>
      <c r="Z1076" s="0" t="n">
        <f aca="false">FALSE()</f>
        <v>0</v>
      </c>
      <c r="AA1076" s="0" t="n">
        <f aca="false">FALSE()</f>
        <v>0</v>
      </c>
      <c r="AB1076" s="0" t="n">
        <f aca="false">FALSE()</f>
        <v>0</v>
      </c>
      <c r="AC1076" s="0" t="n">
        <v>1</v>
      </c>
      <c r="AD1076" s="0" t="s">
        <v>2129</v>
      </c>
      <c r="AE1076" s="0" t="n">
        <f aca="false">TRUE()</f>
        <v>1</v>
      </c>
      <c r="AF1076" s="0" t="s">
        <v>10889</v>
      </c>
      <c r="AG1076" s="0" t="n">
        <v>2</v>
      </c>
      <c r="AH1076" s="0" t="s">
        <v>10890</v>
      </c>
      <c r="AI1076" s="0" t="s">
        <v>10891</v>
      </c>
      <c r="AJ1076" s="0" t="n">
        <v>0</v>
      </c>
      <c r="AK1076" s="0" t="s">
        <v>2118</v>
      </c>
      <c r="AL1076" s="0" t="n">
        <f aca="false">FALSE()</f>
        <v>0</v>
      </c>
      <c r="AM1076" s="0" t="n">
        <f aca="false">TRUE()</f>
        <v>1</v>
      </c>
      <c r="AN1076" s="0" t="n">
        <f aca="false">FALSE()</f>
        <v>0</v>
      </c>
      <c r="AO1076" s="0" t="n">
        <f aca="false">FALSE()</f>
        <v>0</v>
      </c>
      <c r="AP1076" s="0" t="n">
        <f aca="false">FALSE()</f>
        <v>0</v>
      </c>
      <c r="AQ1076" s="380" t="n">
        <v>43769.5993055556</v>
      </c>
      <c r="AR1076" s="380" t="n">
        <v>43769.4166666667</v>
      </c>
      <c r="AS1076" s="0" t="s">
        <v>10892</v>
      </c>
      <c r="AT1076" s="0" t="s">
        <v>2170</v>
      </c>
      <c r="AU1076" s="0" t="s">
        <v>2170</v>
      </c>
    </row>
    <row r="1077" customFormat="false" ht="15" hidden="true" customHeight="false" outlineLevel="0" collapsed="false">
      <c r="A1077" s="0" t="s">
        <v>10893</v>
      </c>
      <c r="B1077" s="0" t="s">
        <v>10894</v>
      </c>
      <c r="C1077" s="0" t="s">
        <v>10895</v>
      </c>
      <c r="D1077" s="0" t="s">
        <v>2297</v>
      </c>
      <c r="E1077" s="0" t="s">
        <v>10893</v>
      </c>
      <c r="F1077" s="0" t="n">
        <v>1</v>
      </c>
      <c r="G1077" s="0" t="s">
        <v>2298</v>
      </c>
      <c r="H1077" s="0" t="s">
        <v>2170</v>
      </c>
      <c r="I1077" s="0" t="s">
        <v>2170</v>
      </c>
      <c r="J1077" s="0" t="s">
        <v>2170</v>
      </c>
      <c r="K1077" s="0" t="s">
        <v>2170</v>
      </c>
      <c r="L1077" s="0" t="s">
        <v>2170</v>
      </c>
      <c r="M1077" s="0" t="s">
        <v>2170</v>
      </c>
      <c r="N1077" s="0" t="n">
        <f aca="false">FALSE()</f>
        <v>0</v>
      </c>
      <c r="O1077" s="0" t="s">
        <v>10896</v>
      </c>
      <c r="P1077" s="0" t="s">
        <v>2300</v>
      </c>
      <c r="Q1077" s="380" t="n">
        <v>25569.125</v>
      </c>
      <c r="R1077" s="0" t="n">
        <v>224136041</v>
      </c>
      <c r="S1077" s="0" t="s">
        <v>2301</v>
      </c>
      <c r="T1077" s="0" t="s">
        <v>2302</v>
      </c>
      <c r="U1077" s="0" t="s">
        <v>2116</v>
      </c>
      <c r="V1077" s="0" t="n">
        <v>0</v>
      </c>
      <c r="W1077" s="0" t="s">
        <v>2366</v>
      </c>
      <c r="X1077" s="0" t="n">
        <v>4</v>
      </c>
      <c r="Y1077" s="0" t="n">
        <f aca="false">FALSE()</f>
        <v>0</v>
      </c>
      <c r="Z1077" s="0" t="n">
        <f aca="false">FALSE()</f>
        <v>0</v>
      </c>
      <c r="AA1077" s="0" t="n">
        <f aca="false">FALSE()</f>
        <v>0</v>
      </c>
      <c r="AB1077" s="0" t="n">
        <f aca="false">FALSE()</f>
        <v>0</v>
      </c>
      <c r="AC1077" s="0" t="n">
        <v>1</v>
      </c>
      <c r="AD1077" s="0" t="s">
        <v>2129</v>
      </c>
      <c r="AE1077" s="0" t="n">
        <f aca="false">TRUE()</f>
        <v>1</v>
      </c>
      <c r="AF1077" s="0" t="s">
        <v>10897</v>
      </c>
      <c r="AG1077" s="0" t="n">
        <v>2</v>
      </c>
      <c r="AH1077" s="0" t="s">
        <v>10898</v>
      </c>
      <c r="AI1077" s="0" t="s">
        <v>10899</v>
      </c>
      <c r="AJ1077" s="0" t="n">
        <v>0</v>
      </c>
      <c r="AK1077" s="0" t="s">
        <v>2118</v>
      </c>
      <c r="AL1077" s="0" t="n">
        <f aca="false">FALSE()</f>
        <v>0</v>
      </c>
      <c r="AM1077" s="0" t="n">
        <f aca="false">TRUE()</f>
        <v>1</v>
      </c>
      <c r="AN1077" s="0" t="n">
        <f aca="false">FALSE()</f>
        <v>0</v>
      </c>
      <c r="AO1077" s="0" t="n">
        <f aca="false">FALSE()</f>
        <v>0</v>
      </c>
      <c r="AP1077" s="0" t="n">
        <f aca="false">FALSE()</f>
        <v>0</v>
      </c>
      <c r="AQ1077" s="380" t="n">
        <v>44511.6513888889</v>
      </c>
      <c r="AR1077" s="380" t="n">
        <v>44511.4166666667</v>
      </c>
      <c r="AS1077" s="0" t="s">
        <v>10900</v>
      </c>
      <c r="AT1077" s="0" t="s">
        <v>2170</v>
      </c>
      <c r="AU1077" s="0" t="s">
        <v>2170</v>
      </c>
    </row>
    <row r="1078" customFormat="false" ht="15" hidden="true" customHeight="false" outlineLevel="0" collapsed="false">
      <c r="A1078" s="0" t="s">
        <v>10901</v>
      </c>
      <c r="B1078" s="0" t="s">
        <v>10902</v>
      </c>
      <c r="C1078" s="0" t="s">
        <v>10903</v>
      </c>
      <c r="D1078" s="0" t="s">
        <v>2297</v>
      </c>
      <c r="E1078" s="0" t="s">
        <v>10901</v>
      </c>
      <c r="F1078" s="0" t="n">
        <v>1</v>
      </c>
      <c r="G1078" s="0" t="s">
        <v>2298</v>
      </c>
      <c r="H1078" s="0" t="s">
        <v>2170</v>
      </c>
      <c r="I1078" s="0" t="s">
        <v>2170</v>
      </c>
      <c r="J1078" s="0" t="s">
        <v>2170</v>
      </c>
      <c r="K1078" s="0" t="s">
        <v>2170</v>
      </c>
      <c r="L1078" s="0" t="s">
        <v>2170</v>
      </c>
      <c r="M1078" s="0" t="s">
        <v>2170</v>
      </c>
      <c r="N1078" s="0" t="n">
        <f aca="false">FALSE()</f>
        <v>0</v>
      </c>
      <c r="O1078" s="0" t="s">
        <v>10904</v>
      </c>
      <c r="P1078" s="0" t="s">
        <v>2300</v>
      </c>
      <c r="Q1078" s="380" t="n">
        <v>25569.125</v>
      </c>
      <c r="R1078" s="0" t="n">
        <v>141411916</v>
      </c>
      <c r="S1078" s="0" t="s">
        <v>2301</v>
      </c>
      <c r="T1078" s="0" t="s">
        <v>2302</v>
      </c>
      <c r="U1078" s="0" t="s">
        <v>2115</v>
      </c>
      <c r="V1078" s="0" t="n">
        <v>375000000</v>
      </c>
      <c r="W1078" s="0" t="s">
        <v>2366</v>
      </c>
      <c r="X1078" s="0" t="n">
        <v>4</v>
      </c>
      <c r="Y1078" s="0" t="n">
        <f aca="false">FALSE()</f>
        <v>0</v>
      </c>
      <c r="Z1078" s="0" t="n">
        <f aca="false">FALSE()</f>
        <v>0</v>
      </c>
      <c r="AA1078" s="0" t="n">
        <f aca="false">FALSE()</f>
        <v>0</v>
      </c>
      <c r="AB1078" s="0" t="n">
        <f aca="false">TRUE()</f>
        <v>1</v>
      </c>
      <c r="AC1078" s="0" t="n">
        <v>1</v>
      </c>
      <c r="AD1078" s="0" t="s">
        <v>2129</v>
      </c>
      <c r="AE1078" s="0" t="n">
        <f aca="false">TRUE()</f>
        <v>1</v>
      </c>
      <c r="AF1078" s="0" t="s">
        <v>10905</v>
      </c>
      <c r="AG1078" s="0" t="n">
        <v>2</v>
      </c>
      <c r="AH1078" s="0" t="s">
        <v>10906</v>
      </c>
      <c r="AI1078" s="0" t="s">
        <v>10907</v>
      </c>
      <c r="AJ1078" s="0" t="n">
        <v>0</v>
      </c>
      <c r="AK1078" s="0" t="s">
        <v>2118</v>
      </c>
      <c r="AL1078" s="0" t="n">
        <f aca="false">FALSE()</f>
        <v>0</v>
      </c>
      <c r="AM1078" s="0" t="n">
        <f aca="false">TRUE()</f>
        <v>1</v>
      </c>
      <c r="AN1078" s="0" t="n">
        <f aca="false">FALSE()</f>
        <v>0</v>
      </c>
      <c r="AO1078" s="0" t="n">
        <f aca="false">FALSE()</f>
        <v>0</v>
      </c>
      <c r="AP1078" s="0" t="n">
        <f aca="false">FALSE()</f>
        <v>0</v>
      </c>
      <c r="AQ1078" s="380" t="n">
        <v>43123.7291666667</v>
      </c>
      <c r="AR1078" s="380" t="n">
        <v>36861.125</v>
      </c>
      <c r="AS1078" s="0" t="s">
        <v>10908</v>
      </c>
      <c r="AT1078" s="0" t="s">
        <v>2170</v>
      </c>
      <c r="AU1078" s="0" t="s">
        <v>2170</v>
      </c>
    </row>
    <row r="1079" customFormat="false" ht="15" hidden="true" customHeight="false" outlineLevel="0" collapsed="false">
      <c r="A1079" s="0" t="s">
        <v>10909</v>
      </c>
      <c r="B1079" s="0" t="s">
        <v>10910</v>
      </c>
      <c r="C1079" s="0" t="s">
        <v>10911</v>
      </c>
      <c r="D1079" s="0" t="s">
        <v>2297</v>
      </c>
      <c r="E1079" s="0" t="s">
        <v>10909</v>
      </c>
      <c r="F1079" s="0" t="n">
        <v>1</v>
      </c>
      <c r="G1079" s="0" t="s">
        <v>2298</v>
      </c>
      <c r="H1079" s="0" t="s">
        <v>2170</v>
      </c>
      <c r="I1079" s="0" t="s">
        <v>2170</v>
      </c>
      <c r="J1079" s="0" t="s">
        <v>2170</v>
      </c>
      <c r="K1079" s="0" t="s">
        <v>2170</v>
      </c>
      <c r="L1079" s="0" t="s">
        <v>2170</v>
      </c>
      <c r="M1079" s="0" t="s">
        <v>2170</v>
      </c>
      <c r="N1079" s="0" t="n">
        <f aca="false">FALSE()</f>
        <v>0</v>
      </c>
      <c r="O1079" s="0" t="s">
        <v>10912</v>
      </c>
      <c r="P1079" s="0" t="s">
        <v>2300</v>
      </c>
      <c r="Q1079" s="380" t="n">
        <v>25569.125</v>
      </c>
      <c r="R1079" s="0" t="n">
        <v>117388052</v>
      </c>
      <c r="S1079" s="0" t="s">
        <v>2301</v>
      </c>
      <c r="T1079" s="0" t="s">
        <v>2302</v>
      </c>
      <c r="U1079" s="0" t="s">
        <v>2114</v>
      </c>
      <c r="V1079" s="0" t="n">
        <v>750000000</v>
      </c>
      <c r="W1079" s="0" t="s">
        <v>2312</v>
      </c>
      <c r="X1079" s="0" t="n">
        <v>4</v>
      </c>
      <c r="Y1079" s="0" t="n">
        <f aca="false">FALSE()</f>
        <v>0</v>
      </c>
      <c r="Z1079" s="0" t="n">
        <f aca="false">FALSE()</f>
        <v>0</v>
      </c>
      <c r="AA1079" s="0" t="n">
        <f aca="false">FALSE()</f>
        <v>0</v>
      </c>
      <c r="AB1079" s="0" t="n">
        <f aca="false">FALSE()</f>
        <v>0</v>
      </c>
      <c r="AC1079" s="0" t="n">
        <v>1</v>
      </c>
      <c r="AD1079" s="0" t="s">
        <v>2129</v>
      </c>
      <c r="AE1079" s="0" t="n">
        <f aca="false">TRUE()</f>
        <v>1</v>
      </c>
      <c r="AF1079" s="0" t="s">
        <v>10913</v>
      </c>
      <c r="AG1079" s="0" t="n">
        <v>2</v>
      </c>
      <c r="AH1079" s="0" t="s">
        <v>10914</v>
      </c>
      <c r="AI1079" s="0" t="s">
        <v>10915</v>
      </c>
      <c r="AJ1079" s="0" t="n">
        <v>0</v>
      </c>
      <c r="AK1079" s="0" t="s">
        <v>2118</v>
      </c>
      <c r="AL1079" s="0" t="n">
        <f aca="false">FALSE()</f>
        <v>0</v>
      </c>
      <c r="AM1079" s="0" t="n">
        <f aca="false">TRUE()</f>
        <v>1</v>
      </c>
      <c r="AN1079" s="0" t="n">
        <f aca="false">FALSE()</f>
        <v>0</v>
      </c>
      <c r="AO1079" s="0" t="n">
        <f aca="false">FALSE()</f>
        <v>0</v>
      </c>
      <c r="AP1079" s="0" t="n">
        <f aca="false">TRUE()</f>
        <v>1</v>
      </c>
      <c r="AQ1079" s="380" t="n">
        <v>44837.6493055556</v>
      </c>
      <c r="AR1079" s="380" t="n">
        <v>44837.4166666667</v>
      </c>
      <c r="AS1079" s="0" t="s">
        <v>10916</v>
      </c>
      <c r="AT1079" s="0" t="s">
        <v>2170</v>
      </c>
      <c r="AU1079" s="0" t="s">
        <v>2170</v>
      </c>
    </row>
    <row r="1080" customFormat="false" ht="15" hidden="true" customHeight="false" outlineLevel="0" collapsed="false">
      <c r="A1080" s="0" t="s">
        <v>10917</v>
      </c>
      <c r="B1080" s="0" t="s">
        <v>10918</v>
      </c>
      <c r="C1080" s="0" t="s">
        <v>10919</v>
      </c>
      <c r="D1080" s="0" t="s">
        <v>2297</v>
      </c>
      <c r="E1080" s="0" t="s">
        <v>10917</v>
      </c>
      <c r="F1080" s="0" t="n">
        <v>1</v>
      </c>
      <c r="G1080" s="0" t="s">
        <v>2298</v>
      </c>
      <c r="H1080" s="0" t="s">
        <v>2170</v>
      </c>
      <c r="I1080" s="0" t="s">
        <v>2170</v>
      </c>
      <c r="J1080" s="0" t="s">
        <v>2170</v>
      </c>
      <c r="K1080" s="0" t="s">
        <v>2170</v>
      </c>
      <c r="L1080" s="0" t="s">
        <v>2170</v>
      </c>
      <c r="M1080" s="0" t="s">
        <v>2170</v>
      </c>
      <c r="N1080" s="0" t="n">
        <f aca="false">FALSE()</f>
        <v>0</v>
      </c>
      <c r="O1080" s="0" t="s">
        <v>10920</v>
      </c>
      <c r="P1080" s="0" t="s">
        <v>2300</v>
      </c>
      <c r="Q1080" s="380" t="n">
        <v>25569.125</v>
      </c>
      <c r="R1080" s="0" t="n">
        <v>40613857</v>
      </c>
      <c r="S1080" s="0" t="s">
        <v>2301</v>
      </c>
      <c r="T1080" s="0" t="s">
        <v>2302</v>
      </c>
      <c r="U1080" s="0" t="s">
        <v>2330</v>
      </c>
      <c r="V1080" s="0" t="n">
        <v>250000000</v>
      </c>
      <c r="W1080" s="0" t="s">
        <v>2312</v>
      </c>
      <c r="X1080" s="0" t="n">
        <v>4</v>
      </c>
      <c r="Y1080" s="0" t="n">
        <f aca="false">FALSE()</f>
        <v>0</v>
      </c>
      <c r="Z1080" s="0" t="n">
        <f aca="false">FALSE()</f>
        <v>0</v>
      </c>
      <c r="AA1080" s="0" t="n">
        <f aca="false">FALSE()</f>
        <v>0</v>
      </c>
      <c r="AB1080" s="0" t="n">
        <f aca="false">FALSE()</f>
        <v>0</v>
      </c>
      <c r="AC1080" s="0" t="n">
        <v>1</v>
      </c>
      <c r="AD1080" s="0" t="s">
        <v>2129</v>
      </c>
      <c r="AE1080" s="0" t="n">
        <f aca="false">TRUE()</f>
        <v>1</v>
      </c>
      <c r="AF1080" s="0" t="s">
        <v>10921</v>
      </c>
      <c r="AG1080" s="0" t="n">
        <v>2</v>
      </c>
      <c r="AH1080" s="0" t="s">
        <v>10922</v>
      </c>
      <c r="AI1080" s="0" t="s">
        <v>10923</v>
      </c>
      <c r="AJ1080" s="0" t="n">
        <v>0</v>
      </c>
      <c r="AK1080" s="0" t="s">
        <v>2118</v>
      </c>
      <c r="AL1080" s="0" t="n">
        <f aca="false">FALSE()</f>
        <v>0</v>
      </c>
      <c r="AM1080" s="0" t="n">
        <f aca="false">TRUE()</f>
        <v>1</v>
      </c>
      <c r="AN1080" s="0" t="n">
        <f aca="false">FALSE()</f>
        <v>0</v>
      </c>
      <c r="AO1080" s="0" t="n">
        <f aca="false">FALSE()</f>
        <v>0</v>
      </c>
      <c r="AP1080" s="0" t="n">
        <f aca="false">FALSE()</f>
        <v>0</v>
      </c>
      <c r="AQ1080" s="380" t="n">
        <v>44781.6520833333</v>
      </c>
      <c r="AR1080" s="380" t="n">
        <v>44781.4166666667</v>
      </c>
      <c r="AS1080" s="0" t="s">
        <v>10924</v>
      </c>
      <c r="AT1080" s="0" t="s">
        <v>2170</v>
      </c>
      <c r="AU1080" s="0" t="s">
        <v>2170</v>
      </c>
    </row>
    <row r="1081" customFormat="false" ht="15" hidden="true" customHeight="false" outlineLevel="0" collapsed="false">
      <c r="A1081" s="0" t="s">
        <v>10925</v>
      </c>
      <c r="B1081" s="0" t="s">
        <v>10926</v>
      </c>
      <c r="C1081" s="0" t="s">
        <v>10927</v>
      </c>
      <c r="D1081" s="0" t="s">
        <v>2297</v>
      </c>
      <c r="E1081" s="0" t="s">
        <v>10925</v>
      </c>
      <c r="F1081" s="0" t="n">
        <v>1</v>
      </c>
      <c r="G1081" s="0" t="s">
        <v>2298</v>
      </c>
      <c r="H1081" s="0" t="s">
        <v>2170</v>
      </c>
      <c r="I1081" s="0" t="s">
        <v>2170</v>
      </c>
      <c r="J1081" s="0" t="s">
        <v>2170</v>
      </c>
      <c r="K1081" s="0" t="s">
        <v>2170</v>
      </c>
      <c r="L1081" s="0" t="s">
        <v>2170</v>
      </c>
      <c r="M1081" s="0" t="s">
        <v>2170</v>
      </c>
      <c r="N1081" s="0" t="n">
        <f aca="false">FALSE()</f>
        <v>0</v>
      </c>
      <c r="O1081" s="0" t="s">
        <v>10928</v>
      </c>
      <c r="P1081" s="0" t="s">
        <v>2300</v>
      </c>
      <c r="Q1081" s="380" t="n">
        <v>41194.1666666667</v>
      </c>
      <c r="R1081" s="0" t="n">
        <v>193000000</v>
      </c>
      <c r="S1081" s="0" t="s">
        <v>2301</v>
      </c>
      <c r="T1081" s="0" t="s">
        <v>2302</v>
      </c>
      <c r="U1081" s="0" t="s">
        <v>2116</v>
      </c>
      <c r="V1081" s="0" t="n">
        <v>0</v>
      </c>
      <c r="W1081" s="0" t="s">
        <v>2312</v>
      </c>
      <c r="X1081" s="0" t="n">
        <v>4</v>
      </c>
      <c r="Y1081" s="0" t="n">
        <f aca="false">FALSE()</f>
        <v>0</v>
      </c>
      <c r="Z1081" s="0" t="n">
        <f aca="false">FALSE()</f>
        <v>0</v>
      </c>
      <c r="AA1081" s="0" t="n">
        <f aca="false">FALSE()</f>
        <v>0</v>
      </c>
      <c r="AB1081" s="0" t="n">
        <f aca="false">FALSE()</f>
        <v>0</v>
      </c>
      <c r="AC1081" s="0" t="n">
        <v>1</v>
      </c>
      <c r="AD1081" s="0" t="s">
        <v>2129</v>
      </c>
      <c r="AE1081" s="0" t="n">
        <f aca="false">TRUE()</f>
        <v>1</v>
      </c>
      <c r="AF1081" s="0" t="s">
        <v>10929</v>
      </c>
      <c r="AG1081" s="0" t="n">
        <v>2</v>
      </c>
      <c r="AH1081" s="0" t="s">
        <v>10930</v>
      </c>
      <c r="AI1081" s="0" t="s">
        <v>10931</v>
      </c>
      <c r="AJ1081" s="0" t="n">
        <v>0</v>
      </c>
      <c r="AK1081" s="0" t="s">
        <v>2118</v>
      </c>
      <c r="AL1081" s="0" t="n">
        <f aca="false">FALSE()</f>
        <v>0</v>
      </c>
      <c r="AM1081" s="0" t="n">
        <f aca="false">TRUE()</f>
        <v>1</v>
      </c>
      <c r="AN1081" s="0" t="n">
        <f aca="false">FALSE()</f>
        <v>0</v>
      </c>
      <c r="AO1081" s="0" t="n">
        <f aca="false">FALSE()</f>
        <v>0</v>
      </c>
      <c r="AP1081" s="0" t="n">
        <f aca="false">FALSE()</f>
        <v>0</v>
      </c>
      <c r="AQ1081" s="380" t="n">
        <v>43559.6784722222</v>
      </c>
      <c r="AR1081" s="380" t="n">
        <v>41194.1666666667</v>
      </c>
      <c r="AS1081" s="0" t="s">
        <v>10932</v>
      </c>
      <c r="AT1081" s="0" t="s">
        <v>2170</v>
      </c>
      <c r="AU1081" s="0" t="s">
        <v>2170</v>
      </c>
    </row>
    <row r="1082" customFormat="false" ht="15" hidden="true" customHeight="false" outlineLevel="0" collapsed="false">
      <c r="A1082" s="0" t="s">
        <v>10933</v>
      </c>
      <c r="B1082" s="0" t="s">
        <v>10934</v>
      </c>
      <c r="C1082" s="0" t="s">
        <v>10935</v>
      </c>
      <c r="D1082" s="0" t="s">
        <v>2525</v>
      </c>
      <c r="E1082" s="0" t="s">
        <v>10933</v>
      </c>
      <c r="F1082" s="0" t="n">
        <v>10</v>
      </c>
      <c r="G1082" s="0" t="s">
        <v>2526</v>
      </c>
      <c r="H1082" s="0" t="s">
        <v>2170</v>
      </c>
      <c r="I1082" s="0" t="s">
        <v>2170</v>
      </c>
      <c r="J1082" s="0" t="s">
        <v>2170</v>
      </c>
      <c r="K1082" s="0" t="s">
        <v>2170</v>
      </c>
      <c r="L1082" s="0" t="s">
        <v>2170</v>
      </c>
      <c r="M1082" s="0" t="s">
        <v>2170</v>
      </c>
      <c r="N1082" s="0" t="n">
        <f aca="false">FALSE()</f>
        <v>0</v>
      </c>
      <c r="O1082" s="0" t="s">
        <v>10936</v>
      </c>
      <c r="P1082" s="0" t="s">
        <v>2300</v>
      </c>
      <c r="Q1082" s="380" t="n">
        <v>25569.125</v>
      </c>
      <c r="R1082" s="0" t="n">
        <v>12074541456</v>
      </c>
      <c r="S1082" s="0" t="s">
        <v>2879</v>
      </c>
      <c r="T1082" s="0" t="s">
        <v>2880</v>
      </c>
      <c r="U1082" s="0" t="s">
        <v>610</v>
      </c>
      <c r="V1082" s="0" t="n">
        <v>0</v>
      </c>
      <c r="W1082" s="0" t="s">
        <v>2409</v>
      </c>
      <c r="X1082" s="0" t="n">
        <v>4</v>
      </c>
      <c r="Y1082" s="0" t="n">
        <f aca="false">FALSE()</f>
        <v>0</v>
      </c>
      <c r="Z1082" s="0" t="n">
        <f aca="false">FALSE()</f>
        <v>0</v>
      </c>
      <c r="AA1082" s="0" t="n">
        <f aca="false">FALSE()</f>
        <v>0</v>
      </c>
      <c r="AB1082" s="0" t="n">
        <f aca="false">TRUE()</f>
        <v>1</v>
      </c>
      <c r="AC1082" s="0" t="n">
        <v>1</v>
      </c>
      <c r="AD1082" s="0" t="s">
        <v>2137</v>
      </c>
      <c r="AE1082" s="0" t="n">
        <f aca="false">TRUE()</f>
        <v>1</v>
      </c>
      <c r="AF1082" s="0" t="s">
        <v>10937</v>
      </c>
      <c r="AG1082" s="0" t="n">
        <v>2</v>
      </c>
      <c r="AH1082" s="0" t="s">
        <v>10938</v>
      </c>
      <c r="AI1082" s="0" t="s">
        <v>10939</v>
      </c>
      <c r="AJ1082" s="0" t="n">
        <v>0</v>
      </c>
      <c r="AK1082" s="0" t="s">
        <v>2118</v>
      </c>
      <c r="AL1082" s="0" t="n">
        <f aca="false">FALSE()</f>
        <v>0</v>
      </c>
      <c r="AM1082" s="0" t="n">
        <f aca="false">FALSE()</f>
        <v>0</v>
      </c>
      <c r="AN1082" s="0" t="n">
        <f aca="false">FALSE()</f>
        <v>0</v>
      </c>
      <c r="AO1082" s="0" t="n">
        <f aca="false">FALSE()</f>
        <v>0</v>
      </c>
      <c r="AP1082" s="0" t="n">
        <f aca="false">TRUE()</f>
        <v>1</v>
      </c>
      <c r="AQ1082" s="380" t="n">
        <v>44846.3347222222</v>
      </c>
      <c r="AR1082" s="380" t="n">
        <v>44846.4166666667</v>
      </c>
      <c r="AS1082" s="0" t="s">
        <v>10940</v>
      </c>
      <c r="AT1082" s="0" t="s">
        <v>2170</v>
      </c>
      <c r="AU1082" s="0" t="s">
        <v>2170</v>
      </c>
    </row>
    <row r="1083" customFormat="false" ht="15" hidden="true" customHeight="false" outlineLevel="0" collapsed="false">
      <c r="A1083" s="0" t="s">
        <v>10941</v>
      </c>
      <c r="B1083" s="0" t="s">
        <v>10942</v>
      </c>
      <c r="C1083" s="0" t="s">
        <v>10943</v>
      </c>
      <c r="D1083" s="0" t="s">
        <v>2297</v>
      </c>
      <c r="E1083" s="0" t="s">
        <v>10941</v>
      </c>
      <c r="F1083" s="0" t="n">
        <v>1</v>
      </c>
      <c r="G1083" s="0" t="s">
        <v>2298</v>
      </c>
      <c r="H1083" s="0" t="s">
        <v>2170</v>
      </c>
      <c r="I1083" s="0" t="s">
        <v>2170</v>
      </c>
      <c r="J1083" s="0" t="s">
        <v>2170</v>
      </c>
      <c r="K1083" s="0" t="s">
        <v>2170</v>
      </c>
      <c r="L1083" s="0" t="s">
        <v>2170</v>
      </c>
      <c r="M1083" s="0" t="s">
        <v>2170</v>
      </c>
      <c r="N1083" s="0" t="n">
        <f aca="false">FALSE()</f>
        <v>0</v>
      </c>
      <c r="O1083" s="0" t="s">
        <v>10944</v>
      </c>
      <c r="P1083" s="0" t="s">
        <v>2300</v>
      </c>
      <c r="Q1083" s="380" t="n">
        <v>27899.1666666667</v>
      </c>
      <c r="R1083" s="0" t="n">
        <v>376105065</v>
      </c>
      <c r="S1083" s="0" t="s">
        <v>2301</v>
      </c>
      <c r="T1083" s="0" t="s">
        <v>2302</v>
      </c>
      <c r="U1083" s="0" t="s">
        <v>2365</v>
      </c>
      <c r="V1083" s="0" t="n">
        <v>2300000000</v>
      </c>
      <c r="W1083" s="0" t="s">
        <v>6093</v>
      </c>
      <c r="X1083" s="0" t="n">
        <v>4</v>
      </c>
      <c r="Y1083" s="0" t="n">
        <f aca="false">FALSE()</f>
        <v>0</v>
      </c>
      <c r="Z1083" s="0" t="n">
        <f aca="false">FALSE()</f>
        <v>0</v>
      </c>
      <c r="AA1083" s="0" t="n">
        <f aca="false">FALSE()</f>
        <v>0</v>
      </c>
      <c r="AB1083" s="0" t="n">
        <f aca="false">TRUE()</f>
        <v>1</v>
      </c>
      <c r="AC1083" s="0" t="n">
        <v>1</v>
      </c>
      <c r="AD1083" s="0" t="s">
        <v>2129</v>
      </c>
      <c r="AE1083" s="0" t="n">
        <f aca="false">TRUE()</f>
        <v>1</v>
      </c>
      <c r="AF1083" s="0" t="s">
        <v>10945</v>
      </c>
      <c r="AG1083" s="0" t="n">
        <v>2</v>
      </c>
      <c r="AH1083" s="0" t="s">
        <v>10946</v>
      </c>
      <c r="AI1083" s="0" t="s">
        <v>10947</v>
      </c>
      <c r="AJ1083" s="0" t="n">
        <v>0</v>
      </c>
      <c r="AK1083" s="0" t="s">
        <v>2118</v>
      </c>
      <c r="AL1083" s="0" t="n">
        <f aca="false">FALSE()</f>
        <v>0</v>
      </c>
      <c r="AM1083" s="0" t="n">
        <f aca="false">TRUE()</f>
        <v>1</v>
      </c>
      <c r="AN1083" s="0" t="n">
        <f aca="false">FALSE()</f>
        <v>0</v>
      </c>
      <c r="AO1083" s="0" t="n">
        <f aca="false">FALSE()</f>
        <v>0</v>
      </c>
      <c r="AP1083" s="0" t="n">
        <f aca="false">TRUE()</f>
        <v>1</v>
      </c>
      <c r="AQ1083" s="380" t="n">
        <v>45859.125</v>
      </c>
      <c r="AR1083" s="380" t="n">
        <v>45859.125</v>
      </c>
      <c r="AS1083" s="0" t="s">
        <v>10948</v>
      </c>
      <c r="AT1083" s="0" t="s">
        <v>2170</v>
      </c>
      <c r="AU1083" s="0" t="s">
        <v>2170</v>
      </c>
    </row>
    <row r="1084" customFormat="false" ht="15" hidden="true" customHeight="false" outlineLevel="0" collapsed="false">
      <c r="A1084" s="0" t="s">
        <v>1233</v>
      </c>
      <c r="B1084" s="0" t="s">
        <v>10949</v>
      </c>
      <c r="C1084" s="0" t="s">
        <v>1230</v>
      </c>
      <c r="D1084" s="0" t="s">
        <v>720</v>
      </c>
      <c r="E1084" s="0" t="s">
        <v>1233</v>
      </c>
      <c r="F1084" s="0" t="n">
        <v>10</v>
      </c>
      <c r="G1084" s="0" t="s">
        <v>434</v>
      </c>
      <c r="H1084" s="0" t="s">
        <v>2596</v>
      </c>
      <c r="I1084" s="0" t="s">
        <v>2596</v>
      </c>
      <c r="J1084" s="0" t="s">
        <v>2723</v>
      </c>
      <c r="K1084" s="0" t="s">
        <v>10950</v>
      </c>
      <c r="L1084" s="0" t="s">
        <v>2783</v>
      </c>
      <c r="M1084" s="0" t="s">
        <v>2726</v>
      </c>
      <c r="N1084" s="0" t="n">
        <f aca="false">TRUE()</f>
        <v>1</v>
      </c>
      <c r="O1084" s="0" t="s">
        <v>10951</v>
      </c>
      <c r="P1084" s="0" t="s">
        <v>2601</v>
      </c>
      <c r="Q1084" s="380" t="n">
        <v>37565.125</v>
      </c>
      <c r="R1084" s="0" t="n">
        <v>11174330000</v>
      </c>
      <c r="S1084" s="0" t="s">
        <v>601</v>
      </c>
      <c r="T1084" s="0" t="s">
        <v>2602</v>
      </c>
      <c r="U1084" s="0" t="s">
        <v>2114</v>
      </c>
      <c r="V1084" s="0" t="n">
        <v>7972665600</v>
      </c>
      <c r="W1084" s="0" t="s">
        <v>2603</v>
      </c>
      <c r="X1084" s="0" t="n">
        <v>5</v>
      </c>
      <c r="Y1084" s="0" t="n">
        <f aca="false">FALSE()</f>
        <v>0</v>
      </c>
      <c r="Z1084" s="0" t="n">
        <f aca="false">TRUE()</f>
        <v>1</v>
      </c>
      <c r="AA1084" s="0" t="n">
        <f aca="false">TRUE()</f>
        <v>1</v>
      </c>
      <c r="AB1084" s="0" t="n">
        <f aca="false">TRUE()</f>
        <v>1</v>
      </c>
      <c r="AC1084" s="0" t="n">
        <v>1</v>
      </c>
      <c r="AD1084" s="0" t="s">
        <v>3529</v>
      </c>
      <c r="AE1084" s="0" t="n">
        <f aca="false">TRUE()</f>
        <v>1</v>
      </c>
      <c r="AF1084" s="0" t="s">
        <v>10952</v>
      </c>
      <c r="AG1084" s="0" t="n">
        <v>1</v>
      </c>
      <c r="AH1084" s="0" t="s">
        <v>10953</v>
      </c>
      <c r="AI1084" s="0" t="s">
        <v>10954</v>
      </c>
      <c r="AJ1084" s="0" t="n">
        <v>0</v>
      </c>
      <c r="AK1084" s="0" t="s">
        <v>2118</v>
      </c>
      <c r="AL1084" s="0" t="n">
        <f aca="false">TRUE()</f>
        <v>1</v>
      </c>
      <c r="AM1084" s="0" t="n">
        <f aca="false">FALSE()</f>
        <v>0</v>
      </c>
      <c r="AN1084" s="0" t="n">
        <f aca="false">TRUE()</f>
        <v>1</v>
      </c>
      <c r="AO1084" s="0" t="n">
        <f aca="false">FALSE()</f>
        <v>0</v>
      </c>
      <c r="AP1084" s="0" t="n">
        <f aca="false">TRUE()</f>
        <v>1</v>
      </c>
      <c r="AQ1084" s="380" t="n">
        <v>43166.8979166667</v>
      </c>
      <c r="AR1084" s="380" t="n">
        <v>38785.4166666667</v>
      </c>
      <c r="AS1084" s="0" t="s">
        <v>10955</v>
      </c>
      <c r="AT1084" s="0" t="s">
        <v>2723</v>
      </c>
      <c r="AU1084" s="0" t="s">
        <v>10950</v>
      </c>
    </row>
    <row r="1085" customFormat="false" ht="15" hidden="true" customHeight="false" outlineLevel="0" collapsed="false">
      <c r="A1085" s="0" t="s">
        <v>1829</v>
      </c>
      <c r="B1085" s="0" t="s">
        <v>10956</v>
      </c>
      <c r="C1085" s="0" t="s">
        <v>1826</v>
      </c>
      <c r="D1085" s="0" t="s">
        <v>720</v>
      </c>
      <c r="E1085" s="0" t="s">
        <v>1829</v>
      </c>
      <c r="F1085" s="0" t="n">
        <v>1</v>
      </c>
      <c r="G1085" s="0" t="s">
        <v>434</v>
      </c>
      <c r="H1085" s="0" t="s">
        <v>2596</v>
      </c>
      <c r="I1085" s="0" t="s">
        <v>2596</v>
      </c>
      <c r="J1085" s="0" t="s">
        <v>10957</v>
      </c>
      <c r="K1085" s="0" t="s">
        <v>5511</v>
      </c>
      <c r="L1085" s="0" t="s">
        <v>2783</v>
      </c>
      <c r="M1085" s="0" t="s">
        <v>2726</v>
      </c>
      <c r="N1085" s="0" t="n">
        <f aca="false">TRUE()</f>
        <v>1</v>
      </c>
      <c r="O1085" s="0" t="s">
        <v>10958</v>
      </c>
      <c r="P1085" s="0" t="s">
        <v>2601</v>
      </c>
      <c r="Q1085" s="380" t="n">
        <v>38989.1666666667</v>
      </c>
      <c r="R1085" s="0" t="n">
        <v>5369933893</v>
      </c>
      <c r="S1085" s="0" t="s">
        <v>601</v>
      </c>
      <c r="T1085" s="0" t="s">
        <v>2602</v>
      </c>
      <c r="U1085" s="0" t="s">
        <v>610</v>
      </c>
      <c r="V1085" s="0" t="n">
        <v>5211112400000</v>
      </c>
      <c r="W1085" s="0" t="s">
        <v>6829</v>
      </c>
      <c r="X1085" s="0" t="n">
        <v>5</v>
      </c>
      <c r="Y1085" s="0" t="n">
        <f aca="false">FALSE()</f>
        <v>0</v>
      </c>
      <c r="Z1085" s="0" t="n">
        <f aca="false">TRUE()</f>
        <v>1</v>
      </c>
      <c r="AA1085" s="0" t="n">
        <f aca="false">TRUE()</f>
        <v>1</v>
      </c>
      <c r="AB1085" s="0" t="n">
        <f aca="false">TRUE()</f>
        <v>1</v>
      </c>
      <c r="AC1085" s="0" t="n">
        <v>1</v>
      </c>
      <c r="AD1085" s="0" t="s">
        <v>2129</v>
      </c>
      <c r="AE1085" s="0" t="n">
        <f aca="false">TRUE()</f>
        <v>1</v>
      </c>
      <c r="AF1085" s="0" t="s">
        <v>10959</v>
      </c>
      <c r="AG1085" s="0" t="n">
        <v>1</v>
      </c>
      <c r="AH1085" s="0" t="s">
        <v>10960</v>
      </c>
      <c r="AI1085" s="0" t="s">
        <v>10961</v>
      </c>
      <c r="AJ1085" s="0" t="n">
        <v>0</v>
      </c>
      <c r="AK1085" s="0" t="s">
        <v>2118</v>
      </c>
      <c r="AL1085" s="0" t="n">
        <f aca="false">TRUE()</f>
        <v>1</v>
      </c>
      <c r="AM1085" s="0" t="n">
        <f aca="false">FALSE()</f>
        <v>0</v>
      </c>
      <c r="AN1085" s="0" t="n">
        <f aca="false">TRUE()</f>
        <v>1</v>
      </c>
      <c r="AO1085" s="0" t="n">
        <f aca="false">FALSE()</f>
        <v>0</v>
      </c>
      <c r="AP1085" s="0" t="n">
        <f aca="false">TRUE()</f>
        <v>1</v>
      </c>
      <c r="AQ1085" s="380" t="n">
        <v>43166.8979166667</v>
      </c>
      <c r="AR1085" s="380" t="n">
        <v>39230.4583333333</v>
      </c>
      <c r="AS1085" s="0" t="s">
        <v>10962</v>
      </c>
      <c r="AT1085" s="0" t="s">
        <v>10957</v>
      </c>
      <c r="AU1085" s="0" t="s">
        <v>5511</v>
      </c>
    </row>
    <row r="1086" customFormat="false" ht="15" hidden="true" customHeight="false" outlineLevel="0" collapsed="false">
      <c r="A1086" s="0" t="s">
        <v>10963</v>
      </c>
      <c r="B1086" s="0" t="s">
        <v>10964</v>
      </c>
      <c r="C1086" s="0" t="s">
        <v>10965</v>
      </c>
      <c r="D1086" s="0" t="s">
        <v>2297</v>
      </c>
      <c r="E1086" s="0" t="s">
        <v>10963</v>
      </c>
      <c r="F1086" s="0" t="n">
        <v>1</v>
      </c>
      <c r="G1086" s="0" t="s">
        <v>2298</v>
      </c>
      <c r="H1086" s="0" t="s">
        <v>2170</v>
      </c>
      <c r="I1086" s="0" t="s">
        <v>2170</v>
      </c>
      <c r="J1086" s="0" t="s">
        <v>2170</v>
      </c>
      <c r="K1086" s="0" t="s">
        <v>2170</v>
      </c>
      <c r="L1086" s="0" t="s">
        <v>2170</v>
      </c>
      <c r="M1086" s="0" t="s">
        <v>2170</v>
      </c>
      <c r="N1086" s="0" t="n">
        <f aca="false">FALSE()</f>
        <v>0</v>
      </c>
      <c r="O1086" s="0" t="s">
        <v>10966</v>
      </c>
      <c r="P1086" s="0" t="s">
        <v>2300</v>
      </c>
      <c r="Q1086" s="380" t="n">
        <v>24958.1666666667</v>
      </c>
      <c r="R1086" s="0" t="n">
        <v>1105232133</v>
      </c>
      <c r="S1086" s="0" t="s">
        <v>2301</v>
      </c>
      <c r="T1086" s="0" t="s">
        <v>2302</v>
      </c>
      <c r="U1086" s="0" t="s">
        <v>2684</v>
      </c>
      <c r="V1086" s="0" t="n">
        <v>2200000000</v>
      </c>
      <c r="W1086" s="0" t="s">
        <v>2356</v>
      </c>
      <c r="X1086" s="0" t="n">
        <v>4</v>
      </c>
      <c r="Y1086" s="0" t="n">
        <f aca="false">FALSE()</f>
        <v>0</v>
      </c>
      <c r="Z1086" s="0" t="n">
        <f aca="false">FALSE()</f>
        <v>0</v>
      </c>
      <c r="AA1086" s="0" t="n">
        <f aca="false">FALSE()</f>
        <v>0</v>
      </c>
      <c r="AB1086" s="0" t="n">
        <f aca="false">TRUE()</f>
        <v>1</v>
      </c>
      <c r="AC1086" s="0" t="n">
        <v>1</v>
      </c>
      <c r="AD1086" s="0" t="s">
        <v>2129</v>
      </c>
      <c r="AE1086" s="0" t="n">
        <f aca="false">TRUE()</f>
        <v>1</v>
      </c>
      <c r="AF1086" s="0" t="s">
        <v>10967</v>
      </c>
      <c r="AG1086" s="0" t="n">
        <v>2</v>
      </c>
      <c r="AH1086" s="0" t="s">
        <v>10968</v>
      </c>
      <c r="AI1086" s="0" t="s">
        <v>10969</v>
      </c>
      <c r="AJ1086" s="0" t="n">
        <v>0</v>
      </c>
      <c r="AK1086" s="0" t="s">
        <v>2118</v>
      </c>
      <c r="AL1086" s="0" t="n">
        <f aca="false">FALSE()</f>
        <v>0</v>
      </c>
      <c r="AM1086" s="0" t="n">
        <f aca="false">TRUE()</f>
        <v>1</v>
      </c>
      <c r="AN1086" s="0" t="n">
        <f aca="false">FALSE()</f>
        <v>0</v>
      </c>
      <c r="AO1086" s="0" t="n">
        <f aca="false">FALSE()</f>
        <v>0</v>
      </c>
      <c r="AP1086" s="0" t="n">
        <f aca="false">FALSE()</f>
        <v>0</v>
      </c>
      <c r="AQ1086" s="380" t="n">
        <v>43123.7291666667</v>
      </c>
      <c r="AR1086" s="380" t="n">
        <v>32398.1666666667</v>
      </c>
      <c r="AS1086" s="0" t="s">
        <v>10970</v>
      </c>
      <c r="AT1086" s="0" t="s">
        <v>2170</v>
      </c>
      <c r="AU1086" s="0" t="s">
        <v>2170</v>
      </c>
    </row>
    <row r="1087" customFormat="false" ht="15" hidden="true" customHeight="false" outlineLevel="0" collapsed="false">
      <c r="A1087" s="0" t="s">
        <v>10971</v>
      </c>
      <c r="B1087" s="0" t="s">
        <v>10972</v>
      </c>
      <c r="C1087" s="0" t="s">
        <v>10973</v>
      </c>
      <c r="D1087" s="0" t="s">
        <v>2297</v>
      </c>
      <c r="E1087" s="0" t="s">
        <v>10971</v>
      </c>
      <c r="F1087" s="0" t="n">
        <v>1</v>
      </c>
      <c r="G1087" s="0" t="s">
        <v>2298</v>
      </c>
      <c r="H1087" s="0" t="s">
        <v>2170</v>
      </c>
      <c r="I1087" s="0" t="s">
        <v>2170</v>
      </c>
      <c r="J1087" s="0" t="s">
        <v>2170</v>
      </c>
      <c r="K1087" s="0" t="s">
        <v>2170</v>
      </c>
      <c r="L1087" s="0" t="s">
        <v>2170</v>
      </c>
      <c r="M1087" s="0" t="s">
        <v>2170</v>
      </c>
      <c r="N1087" s="0" t="n">
        <f aca="false">FALSE()</f>
        <v>0</v>
      </c>
      <c r="O1087" s="0" t="s">
        <v>10974</v>
      </c>
      <c r="P1087" s="0" t="s">
        <v>2300</v>
      </c>
      <c r="Q1087" s="380" t="n">
        <v>41305.1666666667</v>
      </c>
      <c r="R1087" s="0" t="n">
        <v>111138337</v>
      </c>
      <c r="S1087" s="0" t="s">
        <v>2301</v>
      </c>
      <c r="T1087" s="0" t="s">
        <v>2302</v>
      </c>
      <c r="U1087" s="0" t="s">
        <v>2365</v>
      </c>
      <c r="V1087" s="0" t="n">
        <v>500000000</v>
      </c>
      <c r="W1087" s="0" t="s">
        <v>2366</v>
      </c>
      <c r="X1087" s="0" t="n">
        <v>4</v>
      </c>
      <c r="Y1087" s="0" t="n">
        <f aca="false">FALSE()</f>
        <v>0</v>
      </c>
      <c r="Z1087" s="0" t="n">
        <f aca="false">FALSE()</f>
        <v>0</v>
      </c>
      <c r="AA1087" s="0" t="n">
        <f aca="false">FALSE()</f>
        <v>0</v>
      </c>
      <c r="AB1087" s="0" t="n">
        <f aca="false">FALSE()</f>
        <v>0</v>
      </c>
      <c r="AC1087" s="0" t="n">
        <v>1</v>
      </c>
      <c r="AD1087" s="0" t="s">
        <v>2129</v>
      </c>
      <c r="AE1087" s="0" t="n">
        <f aca="false">TRUE()</f>
        <v>1</v>
      </c>
      <c r="AF1087" s="0" t="s">
        <v>10975</v>
      </c>
      <c r="AG1087" s="0" t="n">
        <v>2</v>
      </c>
      <c r="AH1087" s="0" t="s">
        <v>10976</v>
      </c>
      <c r="AI1087" s="0" t="s">
        <v>10977</v>
      </c>
      <c r="AJ1087" s="0" t="n">
        <v>0</v>
      </c>
      <c r="AK1087" s="0" t="s">
        <v>2118</v>
      </c>
      <c r="AL1087" s="0" t="n">
        <f aca="false">FALSE()</f>
        <v>0</v>
      </c>
      <c r="AM1087" s="0" t="n">
        <f aca="false">TRUE()</f>
        <v>1</v>
      </c>
      <c r="AN1087" s="0" t="n">
        <f aca="false">FALSE()</f>
        <v>0</v>
      </c>
      <c r="AO1087" s="0" t="n">
        <f aca="false">FALSE()</f>
        <v>0</v>
      </c>
      <c r="AP1087" s="0" t="n">
        <f aca="false">FALSE()</f>
        <v>0</v>
      </c>
      <c r="AQ1087" s="380" t="n">
        <v>43682.6909722222</v>
      </c>
      <c r="AR1087" s="380" t="n">
        <v>41305.1666666667</v>
      </c>
      <c r="AS1087" s="0" t="s">
        <v>10978</v>
      </c>
      <c r="AT1087" s="0" t="s">
        <v>2170</v>
      </c>
      <c r="AU1087" s="0" t="s">
        <v>2170</v>
      </c>
    </row>
    <row r="1088" customFormat="false" ht="15" hidden="true" customHeight="false" outlineLevel="0" collapsed="false">
      <c r="A1088" s="0" t="s">
        <v>10979</v>
      </c>
      <c r="B1088" s="0" t="s">
        <v>10980</v>
      </c>
      <c r="C1088" s="0" t="s">
        <v>10981</v>
      </c>
      <c r="D1088" s="0" t="s">
        <v>2297</v>
      </c>
      <c r="E1088" s="0" t="s">
        <v>10979</v>
      </c>
      <c r="F1088" s="0" t="n">
        <v>1</v>
      </c>
      <c r="G1088" s="0" t="s">
        <v>2298</v>
      </c>
      <c r="H1088" s="0" t="s">
        <v>2170</v>
      </c>
      <c r="I1088" s="0" t="s">
        <v>2170</v>
      </c>
      <c r="J1088" s="0" t="s">
        <v>2170</v>
      </c>
      <c r="K1088" s="0" t="s">
        <v>2170</v>
      </c>
      <c r="L1088" s="0" t="s">
        <v>2170</v>
      </c>
      <c r="M1088" s="0" t="s">
        <v>2170</v>
      </c>
      <c r="N1088" s="0" t="n">
        <f aca="false">FALSE()</f>
        <v>0</v>
      </c>
      <c r="O1088" s="0" t="s">
        <v>10982</v>
      </c>
      <c r="P1088" s="0" t="s">
        <v>2300</v>
      </c>
      <c r="Q1088" s="380" t="n">
        <v>25569.125</v>
      </c>
      <c r="R1088" s="0" t="n">
        <v>231281026</v>
      </c>
      <c r="S1088" s="0" t="s">
        <v>2301</v>
      </c>
      <c r="T1088" s="0" t="s">
        <v>2302</v>
      </c>
      <c r="U1088" s="0" t="s">
        <v>610</v>
      </c>
      <c r="V1088" s="0" t="n">
        <v>500000000</v>
      </c>
      <c r="W1088" s="0" t="s">
        <v>2366</v>
      </c>
      <c r="X1088" s="0" t="n">
        <v>4</v>
      </c>
      <c r="Y1088" s="0" t="n">
        <f aca="false">FALSE()</f>
        <v>0</v>
      </c>
      <c r="Z1088" s="0" t="n">
        <f aca="false">FALSE()</f>
        <v>0</v>
      </c>
      <c r="AA1088" s="0" t="n">
        <f aca="false">FALSE()</f>
        <v>0</v>
      </c>
      <c r="AB1088" s="0" t="n">
        <f aca="false">TRUE()</f>
        <v>1</v>
      </c>
      <c r="AC1088" s="0" t="n">
        <v>1</v>
      </c>
      <c r="AD1088" s="0" t="s">
        <v>2129</v>
      </c>
      <c r="AE1088" s="0" t="n">
        <f aca="false">TRUE()</f>
        <v>1</v>
      </c>
      <c r="AF1088" s="0" t="s">
        <v>10983</v>
      </c>
      <c r="AG1088" s="0" t="n">
        <v>2</v>
      </c>
      <c r="AH1088" s="0" t="s">
        <v>10984</v>
      </c>
      <c r="AI1088" s="0" t="s">
        <v>10985</v>
      </c>
      <c r="AJ1088" s="0" t="n">
        <v>0</v>
      </c>
      <c r="AK1088" s="0" t="s">
        <v>2118</v>
      </c>
      <c r="AL1088" s="0" t="n">
        <f aca="false">FALSE()</f>
        <v>0</v>
      </c>
      <c r="AM1088" s="0" t="n">
        <f aca="false">TRUE()</f>
        <v>1</v>
      </c>
      <c r="AN1088" s="0" t="n">
        <f aca="false">FALSE()</f>
        <v>0</v>
      </c>
      <c r="AO1088" s="0" t="n">
        <f aca="false">FALSE()</f>
        <v>0</v>
      </c>
      <c r="AP1088" s="0" t="n">
        <f aca="false">FALSE()</f>
        <v>0</v>
      </c>
      <c r="AQ1088" s="380" t="n">
        <v>43123.7291666667</v>
      </c>
      <c r="AR1088" s="380" t="n">
        <v>32398.1666666667</v>
      </c>
      <c r="AS1088" s="0" t="s">
        <v>10986</v>
      </c>
      <c r="AT1088" s="0" t="s">
        <v>2170</v>
      </c>
      <c r="AU1088" s="0" t="s">
        <v>2170</v>
      </c>
    </row>
    <row r="1089" customFormat="false" ht="15" hidden="true" customHeight="false" outlineLevel="0" collapsed="false">
      <c r="A1089" s="0" t="s">
        <v>10987</v>
      </c>
      <c r="B1089" s="0" t="s">
        <v>10988</v>
      </c>
      <c r="C1089" s="0" t="s">
        <v>10989</v>
      </c>
      <c r="D1089" s="0" t="s">
        <v>2297</v>
      </c>
      <c r="E1089" s="0" t="s">
        <v>10987</v>
      </c>
      <c r="F1089" s="0" t="n">
        <v>1</v>
      </c>
      <c r="G1089" s="0" t="s">
        <v>2298</v>
      </c>
      <c r="H1089" s="0" t="s">
        <v>2170</v>
      </c>
      <c r="I1089" s="0" t="s">
        <v>2170</v>
      </c>
      <c r="J1089" s="0" t="s">
        <v>2170</v>
      </c>
      <c r="K1089" s="0" t="s">
        <v>2170</v>
      </c>
      <c r="L1089" s="0" t="s">
        <v>2170</v>
      </c>
      <c r="M1089" s="0" t="s">
        <v>2170</v>
      </c>
      <c r="N1089" s="0" t="n">
        <f aca="false">FALSE()</f>
        <v>0</v>
      </c>
      <c r="O1089" s="0" t="s">
        <v>10990</v>
      </c>
      <c r="P1089" s="0" t="s">
        <v>2300</v>
      </c>
      <c r="Q1089" s="380" t="n">
        <v>25569.125</v>
      </c>
      <c r="R1089" s="0" t="n">
        <v>436076902</v>
      </c>
      <c r="S1089" s="0" t="s">
        <v>2301</v>
      </c>
      <c r="T1089" s="0" t="s">
        <v>2302</v>
      </c>
      <c r="U1089" s="0" t="s">
        <v>2116</v>
      </c>
      <c r="V1089" s="0" t="n">
        <v>1000000000</v>
      </c>
      <c r="W1089" s="0" t="s">
        <v>3138</v>
      </c>
      <c r="X1089" s="0" t="n">
        <v>4</v>
      </c>
      <c r="Y1089" s="0" t="n">
        <f aca="false">FALSE()</f>
        <v>0</v>
      </c>
      <c r="Z1089" s="0" t="n">
        <f aca="false">FALSE()</f>
        <v>0</v>
      </c>
      <c r="AA1089" s="0" t="n">
        <f aca="false">FALSE()</f>
        <v>0</v>
      </c>
      <c r="AB1089" s="0" t="n">
        <f aca="false">FALSE()</f>
        <v>0</v>
      </c>
      <c r="AC1089" s="0" t="n">
        <v>1</v>
      </c>
      <c r="AD1089" s="0" t="s">
        <v>2129</v>
      </c>
      <c r="AE1089" s="0" t="n">
        <f aca="false">TRUE()</f>
        <v>1</v>
      </c>
      <c r="AF1089" s="0" t="s">
        <v>10991</v>
      </c>
      <c r="AG1089" s="0" t="n">
        <v>2</v>
      </c>
      <c r="AH1089" s="0" t="s">
        <v>10992</v>
      </c>
      <c r="AI1089" s="0" t="s">
        <v>10993</v>
      </c>
      <c r="AJ1089" s="0" t="n">
        <v>0</v>
      </c>
      <c r="AK1089" s="0" t="s">
        <v>2118</v>
      </c>
      <c r="AL1089" s="0" t="n">
        <f aca="false">FALSE()</f>
        <v>0</v>
      </c>
      <c r="AM1089" s="0" t="n">
        <f aca="false">TRUE()</f>
        <v>1</v>
      </c>
      <c r="AN1089" s="0" t="n">
        <f aca="false">FALSE()</f>
        <v>0</v>
      </c>
      <c r="AO1089" s="0" t="n">
        <f aca="false">FALSE()</f>
        <v>0</v>
      </c>
      <c r="AP1089" s="0" t="n">
        <f aca="false">FALSE()</f>
        <v>0</v>
      </c>
      <c r="AQ1089" s="380" t="n">
        <v>43627.66875</v>
      </c>
      <c r="AR1089" s="380" t="n">
        <v>42634.125</v>
      </c>
      <c r="AS1089" s="0" t="s">
        <v>10994</v>
      </c>
      <c r="AT1089" s="0" t="s">
        <v>2170</v>
      </c>
      <c r="AU1089" s="0" t="s">
        <v>2170</v>
      </c>
    </row>
    <row r="1090" customFormat="false" ht="15" hidden="true" customHeight="false" outlineLevel="0" collapsed="false">
      <c r="A1090" s="0" t="s">
        <v>10995</v>
      </c>
      <c r="B1090" s="0" t="s">
        <v>10996</v>
      </c>
      <c r="C1090" s="0" t="s">
        <v>10997</v>
      </c>
      <c r="D1090" s="0" t="s">
        <v>2297</v>
      </c>
      <c r="E1090" s="0" t="s">
        <v>10995</v>
      </c>
      <c r="F1090" s="0" t="n">
        <v>1</v>
      </c>
      <c r="G1090" s="0" t="s">
        <v>2298</v>
      </c>
      <c r="H1090" s="0" t="s">
        <v>2170</v>
      </c>
      <c r="I1090" s="0" t="s">
        <v>2170</v>
      </c>
      <c r="J1090" s="0" t="s">
        <v>2170</v>
      </c>
      <c r="K1090" s="0" t="s">
        <v>2170</v>
      </c>
      <c r="L1090" s="0" t="s">
        <v>2170</v>
      </c>
      <c r="M1090" s="0" t="s">
        <v>2170</v>
      </c>
      <c r="N1090" s="0" t="n">
        <f aca="false">FALSE()</f>
        <v>0</v>
      </c>
      <c r="O1090" s="0" t="s">
        <v>10998</v>
      </c>
      <c r="P1090" s="0" t="s">
        <v>2300</v>
      </c>
      <c r="Q1090" s="380" t="n">
        <v>25569.125</v>
      </c>
      <c r="R1090" s="0" t="n">
        <v>122001519</v>
      </c>
      <c r="S1090" s="0" t="s">
        <v>2301</v>
      </c>
      <c r="T1090" s="0" t="s">
        <v>2302</v>
      </c>
      <c r="U1090" s="0" t="s">
        <v>2115</v>
      </c>
      <c r="V1090" s="0" t="n">
        <v>300000000</v>
      </c>
      <c r="W1090" s="0" t="s">
        <v>6175</v>
      </c>
      <c r="X1090" s="0" t="n">
        <v>4</v>
      </c>
      <c r="Y1090" s="0" t="n">
        <f aca="false">FALSE()</f>
        <v>0</v>
      </c>
      <c r="Z1090" s="0" t="n">
        <f aca="false">FALSE()</f>
        <v>0</v>
      </c>
      <c r="AA1090" s="0" t="n">
        <f aca="false">FALSE()</f>
        <v>0</v>
      </c>
      <c r="AB1090" s="0" t="n">
        <f aca="false">TRUE()</f>
        <v>1</v>
      </c>
      <c r="AC1090" s="0" t="n">
        <v>1</v>
      </c>
      <c r="AD1090" s="0" t="s">
        <v>2129</v>
      </c>
      <c r="AE1090" s="0" t="n">
        <f aca="false">TRUE()</f>
        <v>1</v>
      </c>
      <c r="AF1090" s="0" t="s">
        <v>10999</v>
      </c>
      <c r="AG1090" s="0" t="n">
        <v>2</v>
      </c>
      <c r="AH1090" s="0" t="s">
        <v>11000</v>
      </c>
      <c r="AI1090" s="0" t="s">
        <v>11001</v>
      </c>
      <c r="AJ1090" s="0" t="n">
        <v>0</v>
      </c>
      <c r="AK1090" s="0" t="s">
        <v>2118</v>
      </c>
      <c r="AL1090" s="0" t="n">
        <f aca="false">FALSE()</f>
        <v>0</v>
      </c>
      <c r="AM1090" s="0" t="n">
        <f aca="false">TRUE()</f>
        <v>1</v>
      </c>
      <c r="AN1090" s="0" t="n">
        <f aca="false">FALSE()</f>
        <v>0</v>
      </c>
      <c r="AO1090" s="0" t="n">
        <f aca="false">FALSE()</f>
        <v>0</v>
      </c>
      <c r="AP1090" s="0" t="n">
        <f aca="false">FALSE()</f>
        <v>0</v>
      </c>
      <c r="AQ1090" s="380" t="n">
        <v>43123.7298611111</v>
      </c>
      <c r="AR1090" s="380" t="n">
        <v>32398.1666666667</v>
      </c>
      <c r="AS1090" s="0" t="s">
        <v>11002</v>
      </c>
      <c r="AT1090" s="0" t="s">
        <v>2170</v>
      </c>
      <c r="AU1090" s="0" t="s">
        <v>2170</v>
      </c>
    </row>
    <row r="1091" customFormat="false" ht="15" hidden="true" customHeight="false" outlineLevel="0" collapsed="false">
      <c r="A1091" s="0" t="s">
        <v>11003</v>
      </c>
      <c r="B1091" s="0" t="s">
        <v>11004</v>
      </c>
      <c r="C1091" s="0" t="s">
        <v>11005</v>
      </c>
      <c r="D1091" s="0" t="s">
        <v>2297</v>
      </c>
      <c r="E1091" s="0" t="s">
        <v>11003</v>
      </c>
      <c r="F1091" s="0" t="n">
        <v>1</v>
      </c>
      <c r="G1091" s="0" t="s">
        <v>2298</v>
      </c>
      <c r="H1091" s="0" t="s">
        <v>2170</v>
      </c>
      <c r="I1091" s="0" t="s">
        <v>2170</v>
      </c>
      <c r="J1091" s="0" t="s">
        <v>2170</v>
      </c>
      <c r="K1091" s="0" t="s">
        <v>2170</v>
      </c>
      <c r="L1091" s="0" t="s">
        <v>2170</v>
      </c>
      <c r="M1091" s="0" t="s">
        <v>2170</v>
      </c>
      <c r="N1091" s="0" t="n">
        <f aca="false">FALSE()</f>
        <v>0</v>
      </c>
      <c r="O1091" s="0" t="s">
        <v>11006</v>
      </c>
      <c r="P1091" s="0" t="s">
        <v>2300</v>
      </c>
      <c r="Q1091" s="380" t="n">
        <v>25569.125</v>
      </c>
      <c r="R1091" s="0" t="n">
        <v>249352103</v>
      </c>
      <c r="S1091" s="0" t="s">
        <v>2301</v>
      </c>
      <c r="T1091" s="0" t="s">
        <v>2302</v>
      </c>
      <c r="U1091" s="0" t="s">
        <v>2365</v>
      </c>
      <c r="V1091" s="0" t="n">
        <v>0</v>
      </c>
      <c r="W1091" s="0" t="s">
        <v>2366</v>
      </c>
      <c r="X1091" s="0" t="n">
        <v>4</v>
      </c>
      <c r="Y1091" s="0" t="n">
        <f aca="false">FALSE()</f>
        <v>0</v>
      </c>
      <c r="Z1091" s="0" t="n">
        <f aca="false">FALSE()</f>
        <v>0</v>
      </c>
      <c r="AA1091" s="0" t="n">
        <f aca="false">FALSE()</f>
        <v>0</v>
      </c>
      <c r="AB1091" s="0" t="n">
        <f aca="false">TRUE()</f>
        <v>1</v>
      </c>
      <c r="AC1091" s="0" t="n">
        <v>1</v>
      </c>
      <c r="AD1091" s="0" t="s">
        <v>2129</v>
      </c>
      <c r="AE1091" s="0" t="n">
        <f aca="false">TRUE()</f>
        <v>1</v>
      </c>
      <c r="AF1091" s="0" t="s">
        <v>11007</v>
      </c>
      <c r="AG1091" s="0" t="n">
        <v>2</v>
      </c>
      <c r="AH1091" s="0" t="s">
        <v>11008</v>
      </c>
      <c r="AI1091" s="0" t="s">
        <v>11009</v>
      </c>
      <c r="AJ1091" s="0" t="n">
        <v>0</v>
      </c>
      <c r="AK1091" s="0" t="s">
        <v>2118</v>
      </c>
      <c r="AL1091" s="0" t="n">
        <f aca="false">FALSE()</f>
        <v>0</v>
      </c>
      <c r="AM1091" s="0" t="n">
        <f aca="false">TRUE()</f>
        <v>1</v>
      </c>
      <c r="AN1091" s="0" t="n">
        <f aca="false">FALSE()</f>
        <v>0</v>
      </c>
      <c r="AO1091" s="0" t="n">
        <f aca="false">FALSE()</f>
        <v>0</v>
      </c>
      <c r="AP1091" s="0" t="n">
        <f aca="false">FALSE()</f>
        <v>0</v>
      </c>
      <c r="AQ1091" s="380" t="n">
        <v>43123.7291666667</v>
      </c>
      <c r="AR1091" s="380" t="n">
        <v>32398.1666666667</v>
      </c>
      <c r="AS1091" s="0" t="s">
        <v>11010</v>
      </c>
      <c r="AT1091" s="0" t="s">
        <v>2170</v>
      </c>
      <c r="AU1091" s="0" t="s">
        <v>2170</v>
      </c>
    </row>
    <row r="1092" customFormat="false" ht="15" hidden="true" customHeight="false" outlineLevel="0" collapsed="false">
      <c r="A1092" s="0" t="s">
        <v>11011</v>
      </c>
      <c r="B1092" s="0" t="s">
        <v>11012</v>
      </c>
      <c r="C1092" s="0" t="s">
        <v>11013</v>
      </c>
      <c r="D1092" s="0" t="s">
        <v>2297</v>
      </c>
      <c r="E1092" s="0" t="s">
        <v>11011</v>
      </c>
      <c r="F1092" s="0" t="n">
        <v>1</v>
      </c>
      <c r="G1092" s="0" t="s">
        <v>2298</v>
      </c>
      <c r="H1092" s="0" t="s">
        <v>2170</v>
      </c>
      <c r="I1092" s="0" t="s">
        <v>2170</v>
      </c>
      <c r="J1092" s="0" t="s">
        <v>2170</v>
      </c>
      <c r="K1092" s="0" t="s">
        <v>2170</v>
      </c>
      <c r="L1092" s="0" t="s">
        <v>2170</v>
      </c>
      <c r="M1092" s="0" t="s">
        <v>2170</v>
      </c>
      <c r="N1092" s="0" t="n">
        <f aca="false">FALSE()</f>
        <v>0</v>
      </c>
      <c r="O1092" s="0" t="s">
        <v>11014</v>
      </c>
      <c r="P1092" s="0" t="s">
        <v>2300</v>
      </c>
      <c r="Q1092" s="380" t="n">
        <v>25569.125</v>
      </c>
      <c r="R1092" s="0" t="n">
        <v>113090000</v>
      </c>
      <c r="S1092" s="0" t="s">
        <v>2301</v>
      </c>
      <c r="T1092" s="0" t="s">
        <v>2302</v>
      </c>
      <c r="U1092" s="0" t="s">
        <v>2451</v>
      </c>
      <c r="V1092" s="0" t="n">
        <v>400000000</v>
      </c>
      <c r="W1092" s="0" t="s">
        <v>2366</v>
      </c>
      <c r="X1092" s="0" t="n">
        <v>4</v>
      </c>
      <c r="Y1092" s="0" t="n">
        <f aca="false">FALSE()</f>
        <v>0</v>
      </c>
      <c r="Z1092" s="0" t="n">
        <f aca="false">FALSE()</f>
        <v>0</v>
      </c>
      <c r="AA1092" s="0" t="n">
        <f aca="false">FALSE()</f>
        <v>0</v>
      </c>
      <c r="AB1092" s="0" t="n">
        <f aca="false">TRUE()</f>
        <v>1</v>
      </c>
      <c r="AC1092" s="0" t="n">
        <v>1</v>
      </c>
      <c r="AD1092" s="0" t="s">
        <v>2129</v>
      </c>
      <c r="AE1092" s="0" t="n">
        <f aca="false">TRUE()</f>
        <v>1</v>
      </c>
      <c r="AF1092" s="0" t="s">
        <v>11015</v>
      </c>
      <c r="AG1092" s="0" t="n">
        <v>2</v>
      </c>
      <c r="AH1092" s="0" t="s">
        <v>11016</v>
      </c>
      <c r="AI1092" s="0" t="s">
        <v>11017</v>
      </c>
      <c r="AJ1092" s="0" t="n">
        <v>0</v>
      </c>
      <c r="AK1092" s="0" t="s">
        <v>2118</v>
      </c>
      <c r="AL1092" s="0" t="n">
        <f aca="false">FALSE()</f>
        <v>0</v>
      </c>
      <c r="AM1092" s="0" t="n">
        <f aca="false">TRUE()</f>
        <v>1</v>
      </c>
      <c r="AN1092" s="0" t="n">
        <f aca="false">FALSE()</f>
        <v>0</v>
      </c>
      <c r="AO1092" s="0" t="n">
        <f aca="false">FALSE()</f>
        <v>0</v>
      </c>
      <c r="AP1092" s="0" t="n">
        <f aca="false">FALSE()</f>
        <v>0</v>
      </c>
      <c r="AQ1092" s="380" t="n">
        <v>44169.7284722222</v>
      </c>
      <c r="AR1092" s="380" t="n">
        <v>44169.4166666667</v>
      </c>
      <c r="AS1092" s="0" t="s">
        <v>11018</v>
      </c>
      <c r="AT1092" s="0" t="s">
        <v>2170</v>
      </c>
      <c r="AU1092" s="0" t="s">
        <v>2170</v>
      </c>
    </row>
    <row r="1093" customFormat="false" ht="15" hidden="true" customHeight="false" outlineLevel="0" collapsed="false">
      <c r="A1093" s="0" t="s">
        <v>11019</v>
      </c>
      <c r="B1093" s="0" t="s">
        <v>11020</v>
      </c>
      <c r="C1093" s="0" t="s">
        <v>11021</v>
      </c>
      <c r="D1093" s="0" t="s">
        <v>2297</v>
      </c>
      <c r="E1093" s="0" t="s">
        <v>11019</v>
      </c>
      <c r="F1093" s="0" t="n">
        <v>1</v>
      </c>
      <c r="G1093" s="0" t="s">
        <v>2298</v>
      </c>
      <c r="H1093" s="0" t="s">
        <v>2170</v>
      </c>
      <c r="I1093" s="0" t="s">
        <v>2170</v>
      </c>
      <c r="J1093" s="0" t="s">
        <v>2170</v>
      </c>
      <c r="K1093" s="0" t="s">
        <v>2170</v>
      </c>
      <c r="L1093" s="0" t="s">
        <v>2170</v>
      </c>
      <c r="M1093" s="0" t="s">
        <v>2170</v>
      </c>
      <c r="N1093" s="0" t="n">
        <f aca="false">FALSE()</f>
        <v>0</v>
      </c>
      <c r="O1093" s="0" t="s">
        <v>11022</v>
      </c>
      <c r="P1093" s="0" t="s">
        <v>2300</v>
      </c>
      <c r="Q1093" s="380" t="n">
        <v>25569.125</v>
      </c>
      <c r="R1093" s="0" t="n">
        <v>54696380</v>
      </c>
      <c r="S1093" s="0" t="s">
        <v>2301</v>
      </c>
      <c r="T1093" s="0" t="s">
        <v>2302</v>
      </c>
      <c r="U1093" s="0" t="s">
        <v>2330</v>
      </c>
      <c r="V1093" s="0" t="n">
        <v>100000000</v>
      </c>
      <c r="W1093" s="0" t="s">
        <v>2321</v>
      </c>
      <c r="X1093" s="0" t="n">
        <v>1</v>
      </c>
      <c r="Y1093" s="0" t="n">
        <f aca="false">FALSE()</f>
        <v>0</v>
      </c>
      <c r="Z1093" s="0" t="n">
        <f aca="false">FALSE()</f>
        <v>0</v>
      </c>
      <c r="AA1093" s="0" t="n">
        <f aca="false">FALSE()</f>
        <v>0</v>
      </c>
      <c r="AB1093" s="0" t="n">
        <f aca="false">FALSE()</f>
        <v>0</v>
      </c>
      <c r="AC1093" s="0" t="n">
        <v>1</v>
      </c>
      <c r="AD1093" s="0" t="s">
        <v>2129</v>
      </c>
      <c r="AE1093" s="0" t="n">
        <f aca="false">TRUE()</f>
        <v>1</v>
      </c>
      <c r="AF1093" s="0" t="s">
        <v>11023</v>
      </c>
      <c r="AG1093" s="0" t="n">
        <v>2</v>
      </c>
      <c r="AH1093" s="0" t="s">
        <v>11024</v>
      </c>
      <c r="AI1093" s="0" t="s">
        <v>11025</v>
      </c>
      <c r="AJ1093" s="0" t="n">
        <v>0</v>
      </c>
      <c r="AK1093" s="0" t="s">
        <v>2118</v>
      </c>
      <c r="AL1093" s="0" t="n">
        <f aca="false">FALSE()</f>
        <v>0</v>
      </c>
      <c r="AM1093" s="0" t="n">
        <f aca="false">TRUE()</f>
        <v>1</v>
      </c>
      <c r="AN1093" s="0" t="n">
        <f aca="false">FALSE()</f>
        <v>0</v>
      </c>
      <c r="AO1093" s="0" t="n">
        <f aca="false">FALSE()</f>
        <v>0</v>
      </c>
      <c r="AP1093" s="0" t="n">
        <f aca="false">FALSE()</f>
        <v>0</v>
      </c>
      <c r="AQ1093" s="380" t="n">
        <v>44169.7291666667</v>
      </c>
      <c r="AR1093" s="380" t="n">
        <v>44169.4166666667</v>
      </c>
      <c r="AS1093" s="0" t="s">
        <v>11026</v>
      </c>
      <c r="AT1093" s="0" t="s">
        <v>2170</v>
      </c>
      <c r="AU1093" s="0" t="s">
        <v>2170</v>
      </c>
    </row>
    <row r="1094" customFormat="false" ht="15" hidden="true" customHeight="false" outlineLevel="0" collapsed="false">
      <c r="A1094" s="0" t="s">
        <v>11027</v>
      </c>
      <c r="B1094" s="0" t="s">
        <v>11028</v>
      </c>
      <c r="C1094" s="0" t="s">
        <v>11029</v>
      </c>
      <c r="D1094" s="0" t="s">
        <v>2297</v>
      </c>
      <c r="E1094" s="0" t="s">
        <v>11027</v>
      </c>
      <c r="F1094" s="0" t="n">
        <v>1</v>
      </c>
      <c r="G1094" s="0" t="s">
        <v>2298</v>
      </c>
      <c r="H1094" s="0" t="s">
        <v>2170</v>
      </c>
      <c r="I1094" s="0" t="s">
        <v>2170</v>
      </c>
      <c r="J1094" s="0" t="s">
        <v>2170</v>
      </c>
      <c r="K1094" s="0" t="s">
        <v>2170</v>
      </c>
      <c r="L1094" s="0" t="s">
        <v>2170</v>
      </c>
      <c r="M1094" s="0" t="s">
        <v>2170</v>
      </c>
      <c r="N1094" s="0" t="n">
        <f aca="false">FALSE()</f>
        <v>0</v>
      </c>
      <c r="O1094" s="0" t="s">
        <v>11030</v>
      </c>
      <c r="P1094" s="0" t="s">
        <v>2300</v>
      </c>
      <c r="Q1094" s="380" t="n">
        <v>31609.1666666667</v>
      </c>
      <c r="R1094" s="0" t="n">
        <v>145940000</v>
      </c>
      <c r="S1094" s="0" t="s">
        <v>2301</v>
      </c>
      <c r="T1094" s="0" t="s">
        <v>2302</v>
      </c>
      <c r="U1094" s="0" t="s">
        <v>2365</v>
      </c>
      <c r="V1094" s="0" t="n">
        <v>400000000</v>
      </c>
      <c r="W1094" s="0" t="s">
        <v>2366</v>
      </c>
      <c r="X1094" s="0" t="n">
        <v>4</v>
      </c>
      <c r="Y1094" s="0" t="n">
        <f aca="false">FALSE()</f>
        <v>0</v>
      </c>
      <c r="Z1094" s="0" t="n">
        <f aca="false">FALSE()</f>
        <v>0</v>
      </c>
      <c r="AA1094" s="0" t="n">
        <f aca="false">FALSE()</f>
        <v>0</v>
      </c>
      <c r="AB1094" s="0" t="n">
        <f aca="false">TRUE()</f>
        <v>1</v>
      </c>
      <c r="AC1094" s="0" t="n">
        <v>1</v>
      </c>
      <c r="AD1094" s="0" t="s">
        <v>2129</v>
      </c>
      <c r="AE1094" s="0" t="n">
        <f aca="false">TRUE()</f>
        <v>1</v>
      </c>
      <c r="AF1094" s="0" t="s">
        <v>11031</v>
      </c>
      <c r="AG1094" s="0" t="n">
        <v>2</v>
      </c>
      <c r="AH1094" s="0" t="s">
        <v>11032</v>
      </c>
      <c r="AI1094" s="0" t="s">
        <v>11033</v>
      </c>
      <c r="AJ1094" s="0" t="n">
        <v>0</v>
      </c>
      <c r="AK1094" s="0" t="s">
        <v>2118</v>
      </c>
      <c r="AL1094" s="0" t="n">
        <f aca="false">FALSE()</f>
        <v>0</v>
      </c>
      <c r="AM1094" s="0" t="n">
        <f aca="false">TRUE()</f>
        <v>1</v>
      </c>
      <c r="AN1094" s="0" t="n">
        <f aca="false">FALSE()</f>
        <v>0</v>
      </c>
      <c r="AO1094" s="0" t="n">
        <f aca="false">FALSE()</f>
        <v>0</v>
      </c>
      <c r="AP1094" s="0" t="n">
        <f aca="false">FALSE()</f>
        <v>0</v>
      </c>
      <c r="AQ1094" s="380" t="n">
        <v>43559.6881944444</v>
      </c>
      <c r="AR1094" s="380" t="n">
        <v>32687.1666666667</v>
      </c>
      <c r="AS1094" s="0" t="s">
        <v>11034</v>
      </c>
      <c r="AT1094" s="0" t="s">
        <v>2170</v>
      </c>
      <c r="AU1094" s="0" t="s">
        <v>2170</v>
      </c>
    </row>
    <row r="1095" customFormat="false" ht="15" hidden="true" customHeight="false" outlineLevel="0" collapsed="false">
      <c r="A1095" s="0" t="s">
        <v>11035</v>
      </c>
      <c r="B1095" s="0" t="s">
        <v>11036</v>
      </c>
      <c r="C1095" s="0" t="s">
        <v>11037</v>
      </c>
      <c r="D1095" s="0" t="s">
        <v>2297</v>
      </c>
      <c r="E1095" s="0" t="s">
        <v>11035</v>
      </c>
      <c r="F1095" s="0" t="n">
        <v>1</v>
      </c>
      <c r="G1095" s="0" t="s">
        <v>2298</v>
      </c>
      <c r="H1095" s="0" t="s">
        <v>2170</v>
      </c>
      <c r="I1095" s="0" t="s">
        <v>2170</v>
      </c>
      <c r="J1095" s="0" t="s">
        <v>2170</v>
      </c>
      <c r="K1095" s="0" t="s">
        <v>2170</v>
      </c>
      <c r="L1095" s="0" t="s">
        <v>2170</v>
      </c>
      <c r="M1095" s="0" t="s">
        <v>2170</v>
      </c>
      <c r="N1095" s="0" t="n">
        <f aca="false">FALSE()</f>
        <v>0</v>
      </c>
      <c r="O1095" s="0" t="s">
        <v>11038</v>
      </c>
      <c r="P1095" s="0" t="s">
        <v>2300</v>
      </c>
      <c r="Q1095" s="380" t="n">
        <v>34316.125</v>
      </c>
      <c r="R1095" s="0" t="n">
        <v>310757326</v>
      </c>
      <c r="S1095" s="0" t="s">
        <v>2301</v>
      </c>
      <c r="T1095" s="0" t="s">
        <v>2302</v>
      </c>
      <c r="U1095" s="0" t="s">
        <v>2451</v>
      </c>
      <c r="V1095" s="0" t="n">
        <v>0</v>
      </c>
      <c r="W1095" s="0" t="s">
        <v>2321</v>
      </c>
      <c r="X1095" s="0" t="n">
        <v>4</v>
      </c>
      <c r="Y1095" s="0" t="n">
        <f aca="false">FALSE()</f>
        <v>0</v>
      </c>
      <c r="Z1095" s="0" t="n">
        <f aca="false">FALSE()</f>
        <v>0</v>
      </c>
      <c r="AA1095" s="0" t="n">
        <f aca="false">FALSE()</f>
        <v>0</v>
      </c>
      <c r="AB1095" s="0" t="n">
        <f aca="false">TRUE()</f>
        <v>1</v>
      </c>
      <c r="AC1095" s="0" t="n">
        <v>8</v>
      </c>
      <c r="AD1095" s="0" t="s">
        <v>2129</v>
      </c>
      <c r="AE1095" s="0" t="n">
        <f aca="false">TRUE()</f>
        <v>1</v>
      </c>
      <c r="AF1095" s="0" t="s">
        <v>11039</v>
      </c>
      <c r="AG1095" s="0" t="n">
        <v>2</v>
      </c>
      <c r="AH1095" s="0" t="s">
        <v>11040</v>
      </c>
      <c r="AI1095" s="0" t="s">
        <v>11041</v>
      </c>
      <c r="AJ1095" s="0" t="n">
        <v>0</v>
      </c>
      <c r="AK1095" s="0" t="s">
        <v>2118</v>
      </c>
      <c r="AL1095" s="0" t="n">
        <f aca="false">FALSE()</f>
        <v>0</v>
      </c>
      <c r="AM1095" s="0" t="n">
        <f aca="false">TRUE()</f>
        <v>1</v>
      </c>
      <c r="AN1095" s="0" t="n">
        <f aca="false">FALSE()</f>
        <v>0</v>
      </c>
      <c r="AO1095" s="0" t="n">
        <f aca="false">FALSE()</f>
        <v>0</v>
      </c>
      <c r="AP1095" s="0" t="n">
        <f aca="false">FALSE()</f>
        <v>0</v>
      </c>
      <c r="AQ1095" s="380" t="n">
        <v>43123.7291666667</v>
      </c>
      <c r="AR1095" s="380" t="n">
        <v>34317.125</v>
      </c>
      <c r="AS1095" s="0" t="s">
        <v>11042</v>
      </c>
      <c r="AT1095" s="0" t="s">
        <v>2170</v>
      </c>
      <c r="AU1095" s="0" t="s">
        <v>2170</v>
      </c>
    </row>
    <row r="1096" customFormat="false" ht="15" hidden="true" customHeight="false" outlineLevel="0" collapsed="false">
      <c r="A1096" s="0" t="s">
        <v>11043</v>
      </c>
      <c r="B1096" s="0" t="s">
        <v>11044</v>
      </c>
      <c r="C1096" s="0" t="s">
        <v>11045</v>
      </c>
      <c r="D1096" s="0" t="s">
        <v>2297</v>
      </c>
      <c r="E1096" s="0" t="s">
        <v>11043</v>
      </c>
      <c r="F1096" s="0" t="n">
        <v>1</v>
      </c>
      <c r="G1096" s="0" t="s">
        <v>2298</v>
      </c>
      <c r="H1096" s="0" t="s">
        <v>2170</v>
      </c>
      <c r="I1096" s="0" t="s">
        <v>2170</v>
      </c>
      <c r="J1096" s="0" t="s">
        <v>2170</v>
      </c>
      <c r="K1096" s="0" t="s">
        <v>2170</v>
      </c>
      <c r="L1096" s="0" t="s">
        <v>2170</v>
      </c>
      <c r="M1096" s="0" t="s">
        <v>2170</v>
      </c>
      <c r="N1096" s="0" t="n">
        <f aca="false">FALSE()</f>
        <v>0</v>
      </c>
      <c r="O1096" s="0" t="s">
        <v>11046</v>
      </c>
      <c r="P1096" s="0" t="s">
        <v>2300</v>
      </c>
      <c r="Q1096" s="380" t="n">
        <v>25569.125</v>
      </c>
      <c r="R1096" s="0" t="n">
        <v>181495720</v>
      </c>
      <c r="S1096" s="0" t="s">
        <v>2301</v>
      </c>
      <c r="T1096" s="0" t="s">
        <v>2302</v>
      </c>
      <c r="U1096" s="0" t="s">
        <v>2693</v>
      </c>
      <c r="V1096" s="0" t="n">
        <v>500000000</v>
      </c>
      <c r="W1096" s="0" t="s">
        <v>2366</v>
      </c>
      <c r="X1096" s="0" t="n">
        <v>4</v>
      </c>
      <c r="Y1096" s="0" t="n">
        <f aca="false">FALSE()</f>
        <v>0</v>
      </c>
      <c r="Z1096" s="0" t="n">
        <f aca="false">FALSE()</f>
        <v>0</v>
      </c>
      <c r="AA1096" s="0" t="n">
        <f aca="false">FALSE()</f>
        <v>0</v>
      </c>
      <c r="AB1096" s="0" t="n">
        <f aca="false">TRUE()</f>
        <v>1</v>
      </c>
      <c r="AC1096" s="0" t="n">
        <v>1</v>
      </c>
      <c r="AD1096" s="0" t="s">
        <v>2129</v>
      </c>
      <c r="AE1096" s="0" t="n">
        <f aca="false">TRUE()</f>
        <v>1</v>
      </c>
      <c r="AF1096" s="0" t="s">
        <v>11047</v>
      </c>
      <c r="AG1096" s="0" t="n">
        <v>2</v>
      </c>
      <c r="AH1096" s="0" t="s">
        <v>11048</v>
      </c>
      <c r="AI1096" s="0" t="s">
        <v>11049</v>
      </c>
      <c r="AJ1096" s="0" t="n">
        <v>0</v>
      </c>
      <c r="AK1096" s="0" t="s">
        <v>2118</v>
      </c>
      <c r="AL1096" s="0" t="n">
        <f aca="false">FALSE()</f>
        <v>0</v>
      </c>
      <c r="AM1096" s="0" t="n">
        <f aca="false">TRUE()</f>
        <v>1</v>
      </c>
      <c r="AN1096" s="0" t="n">
        <f aca="false">FALSE()</f>
        <v>0</v>
      </c>
      <c r="AO1096" s="0" t="n">
        <f aca="false">FALSE()</f>
        <v>0</v>
      </c>
      <c r="AP1096" s="0" t="n">
        <f aca="false">FALSE()</f>
        <v>0</v>
      </c>
      <c r="AQ1096" s="380" t="n">
        <v>43969.625</v>
      </c>
      <c r="AR1096" s="380" t="n">
        <v>43969.4166666667</v>
      </c>
      <c r="AS1096" s="0" t="s">
        <v>11050</v>
      </c>
      <c r="AT1096" s="0" t="s">
        <v>2170</v>
      </c>
      <c r="AU1096" s="0" t="s">
        <v>2170</v>
      </c>
    </row>
    <row r="1097" customFormat="false" ht="15" hidden="true" customHeight="false" outlineLevel="0" collapsed="false">
      <c r="A1097" s="0" t="s">
        <v>11051</v>
      </c>
      <c r="B1097" s="0" t="s">
        <v>11052</v>
      </c>
      <c r="C1097" s="0" t="s">
        <v>11053</v>
      </c>
      <c r="D1097" s="0" t="s">
        <v>2297</v>
      </c>
      <c r="E1097" s="0" t="s">
        <v>11051</v>
      </c>
      <c r="F1097" s="0" t="n">
        <v>1</v>
      </c>
      <c r="G1097" s="0" t="s">
        <v>2298</v>
      </c>
      <c r="H1097" s="0" t="s">
        <v>2170</v>
      </c>
      <c r="I1097" s="0" t="s">
        <v>2170</v>
      </c>
      <c r="J1097" s="0" t="s">
        <v>2170</v>
      </c>
      <c r="K1097" s="0" t="s">
        <v>2170</v>
      </c>
      <c r="L1097" s="0" t="s">
        <v>2170</v>
      </c>
      <c r="M1097" s="0" t="s">
        <v>2170</v>
      </c>
      <c r="N1097" s="0" t="n">
        <f aca="false">FALSE()</f>
        <v>0</v>
      </c>
      <c r="O1097" s="0" t="s">
        <v>11054</v>
      </c>
      <c r="P1097" s="0" t="s">
        <v>2300</v>
      </c>
      <c r="Q1097" s="380" t="n">
        <v>25569.125</v>
      </c>
      <c r="R1097" s="0" t="n">
        <v>22472642</v>
      </c>
      <c r="S1097" s="0" t="s">
        <v>2301</v>
      </c>
      <c r="T1097" s="0" t="s">
        <v>2302</v>
      </c>
      <c r="U1097" s="0" t="s">
        <v>2114</v>
      </c>
      <c r="V1097" s="0" t="n">
        <v>60000000</v>
      </c>
      <c r="W1097" s="0" t="s">
        <v>2356</v>
      </c>
      <c r="X1097" s="0" t="n">
        <v>4</v>
      </c>
      <c r="Y1097" s="0" t="n">
        <f aca="false">FALSE()</f>
        <v>0</v>
      </c>
      <c r="Z1097" s="0" t="n">
        <f aca="false">FALSE()</f>
        <v>0</v>
      </c>
      <c r="AA1097" s="0" t="n">
        <f aca="false">FALSE()</f>
        <v>0</v>
      </c>
      <c r="AB1097" s="0" t="n">
        <f aca="false">TRUE()</f>
        <v>1</v>
      </c>
      <c r="AC1097" s="0" t="n">
        <v>1</v>
      </c>
      <c r="AD1097" s="0" t="s">
        <v>2129</v>
      </c>
      <c r="AE1097" s="0" t="n">
        <f aca="false">TRUE()</f>
        <v>1</v>
      </c>
      <c r="AF1097" s="0" t="s">
        <v>11055</v>
      </c>
      <c r="AG1097" s="0" t="n">
        <v>2</v>
      </c>
      <c r="AH1097" s="0" t="s">
        <v>11056</v>
      </c>
      <c r="AI1097" s="0" t="s">
        <v>11057</v>
      </c>
      <c r="AJ1097" s="0" t="n">
        <v>0</v>
      </c>
      <c r="AK1097" s="0" t="s">
        <v>2118</v>
      </c>
      <c r="AL1097" s="0" t="n">
        <f aca="false">FALSE()</f>
        <v>0</v>
      </c>
      <c r="AM1097" s="0" t="n">
        <f aca="false">TRUE()</f>
        <v>1</v>
      </c>
      <c r="AN1097" s="0" t="n">
        <f aca="false">FALSE()</f>
        <v>0</v>
      </c>
      <c r="AO1097" s="0" t="n">
        <f aca="false">FALSE()</f>
        <v>0</v>
      </c>
      <c r="AP1097" s="0" t="n">
        <f aca="false">FALSE()</f>
        <v>0</v>
      </c>
      <c r="AQ1097" s="380" t="n">
        <v>44041.6951388889</v>
      </c>
      <c r="AR1097" s="380" t="n">
        <v>44041.4166666667</v>
      </c>
      <c r="AS1097" s="0" t="s">
        <v>11058</v>
      </c>
      <c r="AT1097" s="0" t="s">
        <v>2170</v>
      </c>
      <c r="AU1097" s="0" t="s">
        <v>2170</v>
      </c>
    </row>
    <row r="1098" customFormat="false" ht="15" hidden="true" customHeight="false" outlineLevel="0" collapsed="false">
      <c r="A1098" s="0" t="s">
        <v>11059</v>
      </c>
      <c r="B1098" s="0" t="s">
        <v>11060</v>
      </c>
      <c r="C1098" s="0" t="s">
        <v>11061</v>
      </c>
      <c r="D1098" s="0" t="s">
        <v>2297</v>
      </c>
      <c r="E1098" s="0" t="s">
        <v>11059</v>
      </c>
      <c r="F1098" s="0" t="n">
        <v>1</v>
      </c>
      <c r="G1098" s="0" t="s">
        <v>2298</v>
      </c>
      <c r="H1098" s="0" t="s">
        <v>2170</v>
      </c>
      <c r="I1098" s="0" t="s">
        <v>2170</v>
      </c>
      <c r="J1098" s="0" t="s">
        <v>2170</v>
      </c>
      <c r="K1098" s="0" t="s">
        <v>2170</v>
      </c>
      <c r="L1098" s="0" t="s">
        <v>2170</v>
      </c>
      <c r="M1098" s="0" t="s">
        <v>2170</v>
      </c>
      <c r="N1098" s="0" t="n">
        <f aca="false">FALSE()</f>
        <v>0</v>
      </c>
      <c r="O1098" s="0" t="s">
        <v>11062</v>
      </c>
      <c r="P1098" s="0" t="s">
        <v>2300</v>
      </c>
      <c r="Q1098" s="380" t="n">
        <v>25569.125</v>
      </c>
      <c r="R1098" s="0" t="n">
        <v>311597469</v>
      </c>
      <c r="S1098" s="0" t="s">
        <v>2301</v>
      </c>
      <c r="T1098" s="0" t="s">
        <v>2302</v>
      </c>
      <c r="U1098" s="0" t="s">
        <v>2365</v>
      </c>
      <c r="V1098" s="0" t="n">
        <v>6000000000</v>
      </c>
      <c r="W1098" s="0" t="s">
        <v>2565</v>
      </c>
      <c r="X1098" s="0" t="n">
        <v>4</v>
      </c>
      <c r="Y1098" s="0" t="n">
        <f aca="false">FALSE()</f>
        <v>0</v>
      </c>
      <c r="Z1098" s="0" t="n">
        <f aca="false">FALSE()</f>
        <v>0</v>
      </c>
      <c r="AA1098" s="0" t="n">
        <f aca="false">FALSE()</f>
        <v>0</v>
      </c>
      <c r="AB1098" s="0" t="n">
        <f aca="false">FALSE()</f>
        <v>0</v>
      </c>
      <c r="AC1098" s="0" t="n">
        <v>1</v>
      </c>
      <c r="AD1098" s="0" t="s">
        <v>2129</v>
      </c>
      <c r="AE1098" s="0" t="n">
        <f aca="false">TRUE()</f>
        <v>1</v>
      </c>
      <c r="AF1098" s="0" t="s">
        <v>11063</v>
      </c>
      <c r="AG1098" s="0" t="n">
        <v>2</v>
      </c>
      <c r="AH1098" s="0" t="s">
        <v>11064</v>
      </c>
      <c r="AI1098" s="0" t="s">
        <v>11065</v>
      </c>
      <c r="AJ1098" s="0" t="n">
        <v>0</v>
      </c>
      <c r="AK1098" s="0" t="s">
        <v>2118</v>
      </c>
      <c r="AL1098" s="0" t="n">
        <f aca="false">FALSE()</f>
        <v>0</v>
      </c>
      <c r="AM1098" s="0" t="n">
        <f aca="false">TRUE()</f>
        <v>1</v>
      </c>
      <c r="AN1098" s="0" t="n">
        <f aca="false">FALSE()</f>
        <v>0</v>
      </c>
      <c r="AO1098" s="0" t="n">
        <f aca="false">FALSE()</f>
        <v>0</v>
      </c>
      <c r="AP1098" s="0" t="n">
        <f aca="false">FALSE()</f>
        <v>0</v>
      </c>
      <c r="AQ1098" s="380" t="n">
        <v>44196.6506944444</v>
      </c>
      <c r="AR1098" s="380" t="n">
        <v>44196.4166666667</v>
      </c>
      <c r="AS1098" s="0" t="s">
        <v>11066</v>
      </c>
      <c r="AT1098" s="0" t="s">
        <v>2170</v>
      </c>
      <c r="AU1098" s="0" t="s">
        <v>2170</v>
      </c>
    </row>
    <row r="1099" customFormat="false" ht="15" hidden="true" customHeight="false" outlineLevel="0" collapsed="false">
      <c r="A1099" s="0" t="s">
        <v>11067</v>
      </c>
      <c r="B1099" s="0" t="s">
        <v>11068</v>
      </c>
      <c r="C1099" s="0" t="s">
        <v>11069</v>
      </c>
      <c r="D1099" s="0" t="s">
        <v>2525</v>
      </c>
      <c r="E1099" s="0" t="s">
        <v>11067</v>
      </c>
      <c r="F1099" s="0" t="n">
        <v>10</v>
      </c>
      <c r="G1099" s="0" t="s">
        <v>2526</v>
      </c>
      <c r="H1099" s="0" t="s">
        <v>2170</v>
      </c>
      <c r="I1099" s="0" t="s">
        <v>2170</v>
      </c>
      <c r="J1099" s="0" t="s">
        <v>2170</v>
      </c>
      <c r="K1099" s="0" t="s">
        <v>2170</v>
      </c>
      <c r="L1099" s="0" t="s">
        <v>2170</v>
      </c>
      <c r="M1099" s="0" t="s">
        <v>2170</v>
      </c>
      <c r="N1099" s="0" t="n">
        <f aca="false">FALSE()</f>
        <v>0</v>
      </c>
      <c r="O1099" s="0" t="s">
        <v>11070</v>
      </c>
      <c r="P1099" s="0" t="s">
        <v>2300</v>
      </c>
      <c r="Q1099" s="380" t="n">
        <v>25569.125</v>
      </c>
      <c r="R1099" s="0" t="n">
        <v>1230640954</v>
      </c>
      <c r="U1099" s="0" t="s">
        <v>2365</v>
      </c>
      <c r="V1099" s="0" t="n">
        <v>0</v>
      </c>
      <c r="W1099" s="0" t="s">
        <v>3435</v>
      </c>
      <c r="X1099" s="0" t="n">
        <v>4</v>
      </c>
      <c r="Y1099" s="0" t="n">
        <f aca="false">FALSE()</f>
        <v>0</v>
      </c>
      <c r="Z1099" s="0" t="n">
        <f aca="false">FALSE()</f>
        <v>0</v>
      </c>
      <c r="AA1099" s="0" t="n">
        <f aca="false">FALSE()</f>
        <v>0</v>
      </c>
      <c r="AB1099" s="0" t="n">
        <f aca="false">TRUE()</f>
        <v>1</v>
      </c>
      <c r="AC1099" s="0" t="n">
        <v>1</v>
      </c>
      <c r="AD1099" s="0" t="s">
        <v>2137</v>
      </c>
      <c r="AE1099" s="0" t="n">
        <f aca="false">TRUE()</f>
        <v>1</v>
      </c>
      <c r="AF1099" s="0" t="s">
        <v>11071</v>
      </c>
      <c r="AG1099" s="0" t="n">
        <v>2</v>
      </c>
      <c r="AH1099" s="0" t="s">
        <v>11072</v>
      </c>
      <c r="AI1099" s="0" t="s">
        <v>11073</v>
      </c>
      <c r="AJ1099" s="0" t="n">
        <v>0</v>
      </c>
      <c r="AK1099" s="0" t="s">
        <v>2118</v>
      </c>
      <c r="AL1099" s="0" t="n">
        <f aca="false">FALSE()</f>
        <v>0</v>
      </c>
      <c r="AM1099" s="0" t="n">
        <f aca="false">FALSE()</f>
        <v>0</v>
      </c>
      <c r="AN1099" s="0" t="n">
        <f aca="false">FALSE()</f>
        <v>0</v>
      </c>
      <c r="AO1099" s="0" t="n">
        <f aca="false">FALSE()</f>
        <v>0</v>
      </c>
      <c r="AP1099" s="0" t="n">
        <f aca="false">TRUE()</f>
        <v>1</v>
      </c>
      <c r="AQ1099" s="380" t="n">
        <v>44900.3333333333</v>
      </c>
      <c r="AR1099" s="380" t="n">
        <v>44900.4166666667</v>
      </c>
      <c r="AS1099" s="0" t="s">
        <v>11074</v>
      </c>
      <c r="AT1099" s="0" t="s">
        <v>2170</v>
      </c>
      <c r="AU1099" s="0" t="s">
        <v>2170</v>
      </c>
    </row>
    <row r="1100" customFormat="false" ht="15" hidden="true" customHeight="false" outlineLevel="0" collapsed="false">
      <c r="A1100" s="0" t="s">
        <v>11075</v>
      </c>
      <c r="B1100" s="0" t="s">
        <v>11076</v>
      </c>
      <c r="C1100" s="0" t="s">
        <v>11077</v>
      </c>
      <c r="D1100" s="0" t="s">
        <v>2297</v>
      </c>
      <c r="E1100" s="0" t="s">
        <v>11075</v>
      </c>
      <c r="F1100" s="0" t="n">
        <v>1</v>
      </c>
      <c r="G1100" s="0" t="s">
        <v>2298</v>
      </c>
      <c r="H1100" s="0" t="s">
        <v>2170</v>
      </c>
      <c r="I1100" s="0" t="s">
        <v>2170</v>
      </c>
      <c r="J1100" s="0" t="s">
        <v>2170</v>
      </c>
      <c r="K1100" s="0" t="s">
        <v>2170</v>
      </c>
      <c r="L1100" s="0" t="s">
        <v>2170</v>
      </c>
      <c r="M1100" s="0" t="s">
        <v>2170</v>
      </c>
      <c r="N1100" s="0" t="n">
        <f aca="false">FALSE()</f>
        <v>0</v>
      </c>
      <c r="O1100" s="0" t="s">
        <v>11078</v>
      </c>
      <c r="P1100" s="0" t="s">
        <v>2300</v>
      </c>
      <c r="Q1100" s="380" t="n">
        <v>25569.125</v>
      </c>
      <c r="R1100" s="0" t="n">
        <v>5186076092</v>
      </c>
      <c r="S1100" s="0" t="s">
        <v>6165</v>
      </c>
      <c r="U1100" s="0" t="s">
        <v>2116</v>
      </c>
      <c r="V1100" s="0" t="n">
        <v>0</v>
      </c>
      <c r="W1100" s="0" t="s">
        <v>4808</v>
      </c>
      <c r="X1100" s="0" t="n">
        <v>4</v>
      </c>
      <c r="Y1100" s="0" t="n">
        <f aca="false">FALSE()</f>
        <v>0</v>
      </c>
      <c r="Z1100" s="0" t="n">
        <f aca="false">FALSE()</f>
        <v>0</v>
      </c>
      <c r="AA1100" s="0" t="n">
        <f aca="false">FALSE()</f>
        <v>0</v>
      </c>
      <c r="AB1100" s="0" t="n">
        <f aca="false">TRUE()</f>
        <v>1</v>
      </c>
      <c r="AC1100" s="0" t="n">
        <v>3</v>
      </c>
      <c r="AD1100" s="0" t="s">
        <v>2129</v>
      </c>
      <c r="AE1100" s="0" t="n">
        <f aca="false">TRUE()</f>
        <v>1</v>
      </c>
      <c r="AF1100" s="0" t="s">
        <v>11079</v>
      </c>
      <c r="AG1100" s="0" t="n">
        <v>2</v>
      </c>
      <c r="AH1100" s="0" t="s">
        <v>11080</v>
      </c>
      <c r="AI1100" s="0" t="s">
        <v>11081</v>
      </c>
      <c r="AJ1100" s="0" t="n">
        <v>0</v>
      </c>
      <c r="AK1100" s="0" t="s">
        <v>2118</v>
      </c>
      <c r="AL1100" s="0" t="n">
        <f aca="false">FALSE()</f>
        <v>0</v>
      </c>
      <c r="AM1100" s="0" t="n">
        <f aca="false">TRUE()</f>
        <v>1</v>
      </c>
      <c r="AN1100" s="0" t="n">
        <f aca="false">FALSE()</f>
        <v>0</v>
      </c>
      <c r="AO1100" s="0" t="n">
        <f aca="false">FALSE()</f>
        <v>0</v>
      </c>
      <c r="AP1100" s="0" t="n">
        <f aca="false">FALSE()</f>
        <v>0</v>
      </c>
      <c r="AQ1100" s="380" t="n">
        <v>43572.5833333333</v>
      </c>
      <c r="AR1100" s="380" t="n">
        <v>35711.1666666667</v>
      </c>
      <c r="AS1100" s="0" t="s">
        <v>11082</v>
      </c>
      <c r="AT1100" s="0" t="s">
        <v>2170</v>
      </c>
      <c r="AU1100" s="0" t="s">
        <v>2170</v>
      </c>
    </row>
    <row r="1101" customFormat="false" ht="15" hidden="true" customHeight="false" outlineLevel="0" collapsed="false">
      <c r="A1101" s="0" t="s">
        <v>11083</v>
      </c>
      <c r="B1101" s="0" t="s">
        <v>11084</v>
      </c>
      <c r="C1101" s="0" t="s">
        <v>11085</v>
      </c>
      <c r="D1101" s="0" t="s">
        <v>2297</v>
      </c>
      <c r="E1101" s="0" t="s">
        <v>11083</v>
      </c>
      <c r="F1101" s="0" t="n">
        <v>1</v>
      </c>
      <c r="G1101" s="0" t="s">
        <v>2298</v>
      </c>
      <c r="H1101" s="0" t="s">
        <v>2170</v>
      </c>
      <c r="I1101" s="0" t="s">
        <v>2170</v>
      </c>
      <c r="J1101" s="0" t="s">
        <v>2170</v>
      </c>
      <c r="K1101" s="0" t="s">
        <v>2170</v>
      </c>
      <c r="L1101" s="0" t="s">
        <v>2170</v>
      </c>
      <c r="M1101" s="0" t="s">
        <v>2170</v>
      </c>
      <c r="N1101" s="0" t="n">
        <f aca="false">FALSE()</f>
        <v>0</v>
      </c>
      <c r="O1101" s="0" t="s">
        <v>11086</v>
      </c>
      <c r="P1101" s="0" t="s">
        <v>2300</v>
      </c>
      <c r="Q1101" s="380" t="n">
        <v>25569.125</v>
      </c>
      <c r="R1101" s="0" t="n">
        <v>17809017</v>
      </c>
      <c r="S1101" s="0" t="s">
        <v>2301</v>
      </c>
      <c r="T1101" s="0" t="s">
        <v>2302</v>
      </c>
      <c r="U1101" s="0" t="s">
        <v>2116</v>
      </c>
      <c r="V1101" s="0" t="n">
        <v>50000000</v>
      </c>
      <c r="W1101" s="0" t="s">
        <v>2312</v>
      </c>
      <c r="X1101" s="0" t="n">
        <v>4</v>
      </c>
      <c r="Y1101" s="0" t="n">
        <f aca="false">FALSE()</f>
        <v>0</v>
      </c>
      <c r="Z1101" s="0" t="n">
        <f aca="false">FALSE()</f>
        <v>0</v>
      </c>
      <c r="AA1101" s="0" t="n">
        <f aca="false">FALSE()</f>
        <v>0</v>
      </c>
      <c r="AB1101" s="0" t="n">
        <f aca="false">TRUE()</f>
        <v>1</v>
      </c>
      <c r="AC1101" s="0" t="n">
        <v>1</v>
      </c>
      <c r="AD1101" s="0" t="s">
        <v>2129</v>
      </c>
      <c r="AE1101" s="0" t="n">
        <f aca="false">TRUE()</f>
        <v>1</v>
      </c>
      <c r="AF1101" s="0" t="s">
        <v>11087</v>
      </c>
      <c r="AG1101" s="0" t="n">
        <v>2</v>
      </c>
      <c r="AH1101" s="0" t="s">
        <v>11088</v>
      </c>
      <c r="AI1101" s="0" t="s">
        <v>11089</v>
      </c>
      <c r="AJ1101" s="0" t="n">
        <v>0</v>
      </c>
      <c r="AK1101" s="0" t="s">
        <v>2118</v>
      </c>
      <c r="AL1101" s="0" t="n">
        <f aca="false">FALSE()</f>
        <v>0</v>
      </c>
      <c r="AM1101" s="0" t="n">
        <f aca="false">TRUE()</f>
        <v>1</v>
      </c>
      <c r="AN1101" s="0" t="n">
        <f aca="false">FALSE()</f>
        <v>0</v>
      </c>
      <c r="AO1101" s="0" t="n">
        <f aca="false">FALSE()</f>
        <v>0</v>
      </c>
      <c r="AP1101" s="0" t="n">
        <f aca="false">FALSE()</f>
        <v>0</v>
      </c>
      <c r="AQ1101" s="380" t="n">
        <v>44169.7291666667</v>
      </c>
      <c r="AR1101" s="380" t="n">
        <v>44169.4166666667</v>
      </c>
      <c r="AS1101" s="0" t="s">
        <v>11090</v>
      </c>
      <c r="AT1101" s="0" t="s">
        <v>2170</v>
      </c>
      <c r="AU1101" s="0" t="s">
        <v>2170</v>
      </c>
    </row>
    <row r="1102" customFormat="false" ht="15" hidden="true" customHeight="false" outlineLevel="0" collapsed="false">
      <c r="A1102" s="0" t="s">
        <v>11091</v>
      </c>
      <c r="B1102" s="0" t="s">
        <v>11092</v>
      </c>
      <c r="C1102" s="0" t="s">
        <v>11093</v>
      </c>
      <c r="D1102" s="0" t="s">
        <v>2297</v>
      </c>
      <c r="E1102" s="0" t="s">
        <v>11091</v>
      </c>
      <c r="F1102" s="0" t="n">
        <v>1</v>
      </c>
      <c r="G1102" s="0" t="s">
        <v>2298</v>
      </c>
      <c r="H1102" s="0" t="s">
        <v>2170</v>
      </c>
      <c r="I1102" s="0" t="s">
        <v>2170</v>
      </c>
      <c r="J1102" s="0" t="s">
        <v>2170</v>
      </c>
      <c r="K1102" s="0" t="s">
        <v>2170</v>
      </c>
      <c r="L1102" s="0" t="s">
        <v>2170</v>
      </c>
      <c r="M1102" s="0" t="s">
        <v>2170</v>
      </c>
      <c r="N1102" s="0" t="n">
        <f aca="false">FALSE()</f>
        <v>0</v>
      </c>
      <c r="O1102" s="0" t="s">
        <v>11094</v>
      </c>
      <c r="P1102" s="0" t="s">
        <v>2300</v>
      </c>
      <c r="Q1102" s="380" t="n">
        <v>25569.125</v>
      </c>
      <c r="R1102" s="0" t="n">
        <v>264372947</v>
      </c>
      <c r="S1102" s="0" t="s">
        <v>2301</v>
      </c>
      <c r="T1102" s="0" t="s">
        <v>2302</v>
      </c>
      <c r="U1102" s="0" t="s">
        <v>2365</v>
      </c>
      <c r="V1102" s="0" t="n">
        <v>1000000000</v>
      </c>
      <c r="W1102" s="0" t="s">
        <v>2400</v>
      </c>
      <c r="X1102" s="0" t="n">
        <v>4</v>
      </c>
      <c r="Y1102" s="0" t="n">
        <f aca="false">FALSE()</f>
        <v>0</v>
      </c>
      <c r="Z1102" s="0" t="n">
        <f aca="false">FALSE()</f>
        <v>0</v>
      </c>
      <c r="AA1102" s="0" t="n">
        <f aca="false">FALSE()</f>
        <v>0</v>
      </c>
      <c r="AB1102" s="0" t="n">
        <f aca="false">TRUE()</f>
        <v>1</v>
      </c>
      <c r="AC1102" s="0" t="n">
        <v>1</v>
      </c>
      <c r="AD1102" s="0" t="s">
        <v>2129</v>
      </c>
      <c r="AE1102" s="0" t="n">
        <f aca="false">TRUE()</f>
        <v>1</v>
      </c>
      <c r="AF1102" s="0" t="s">
        <v>11095</v>
      </c>
      <c r="AG1102" s="0" t="n">
        <v>2</v>
      </c>
      <c r="AH1102" s="0" t="s">
        <v>11096</v>
      </c>
      <c r="AI1102" s="0" t="s">
        <v>11097</v>
      </c>
      <c r="AJ1102" s="0" t="n">
        <v>0</v>
      </c>
      <c r="AK1102" s="0" t="s">
        <v>2118</v>
      </c>
      <c r="AL1102" s="0" t="n">
        <f aca="false">FALSE()</f>
        <v>0</v>
      </c>
      <c r="AM1102" s="0" t="n">
        <f aca="false">TRUE()</f>
        <v>1</v>
      </c>
      <c r="AN1102" s="0" t="n">
        <f aca="false">FALSE()</f>
        <v>0</v>
      </c>
      <c r="AO1102" s="0" t="n">
        <f aca="false">FALSE()</f>
        <v>0</v>
      </c>
      <c r="AP1102" s="0" t="n">
        <f aca="false">FALSE()</f>
        <v>0</v>
      </c>
      <c r="AQ1102" s="380" t="n">
        <v>44418.6145833333</v>
      </c>
      <c r="AR1102" s="380" t="n">
        <v>44418.4166666667</v>
      </c>
      <c r="AS1102" s="0" t="s">
        <v>11098</v>
      </c>
      <c r="AT1102" s="0" t="s">
        <v>2170</v>
      </c>
      <c r="AU1102" s="0" t="s">
        <v>2170</v>
      </c>
    </row>
    <row r="1103" customFormat="false" ht="15" hidden="true" customHeight="false" outlineLevel="0" collapsed="false">
      <c r="A1103" s="0" t="s">
        <v>11099</v>
      </c>
      <c r="B1103" s="0" t="s">
        <v>11100</v>
      </c>
      <c r="C1103" s="0" t="s">
        <v>11101</v>
      </c>
      <c r="D1103" s="0" t="s">
        <v>2297</v>
      </c>
      <c r="E1103" s="0" t="s">
        <v>11099</v>
      </c>
      <c r="F1103" s="0" t="n">
        <v>1</v>
      </c>
      <c r="G1103" s="0" t="s">
        <v>2298</v>
      </c>
      <c r="H1103" s="0" t="s">
        <v>2170</v>
      </c>
      <c r="I1103" s="0" t="s">
        <v>2170</v>
      </c>
      <c r="J1103" s="0" t="s">
        <v>2170</v>
      </c>
      <c r="K1103" s="0" t="s">
        <v>2170</v>
      </c>
      <c r="L1103" s="0" t="s">
        <v>2170</v>
      </c>
      <c r="M1103" s="0" t="s">
        <v>2170</v>
      </c>
      <c r="N1103" s="0" t="n">
        <f aca="false">FALSE()</f>
        <v>0</v>
      </c>
      <c r="O1103" s="0" t="s">
        <v>11102</v>
      </c>
      <c r="P1103" s="0" t="s">
        <v>2300</v>
      </c>
      <c r="Q1103" s="380" t="n">
        <v>25569.125</v>
      </c>
      <c r="R1103" s="0" t="n">
        <v>629307130</v>
      </c>
      <c r="S1103" s="0" t="s">
        <v>2301</v>
      </c>
      <c r="T1103" s="0" t="s">
        <v>2302</v>
      </c>
      <c r="U1103" s="0" t="s">
        <v>2693</v>
      </c>
      <c r="V1103" s="0" t="n">
        <v>0</v>
      </c>
      <c r="W1103" s="0" t="s">
        <v>2409</v>
      </c>
      <c r="X1103" s="0" t="n">
        <v>4</v>
      </c>
      <c r="Y1103" s="0" t="n">
        <f aca="false">FALSE()</f>
        <v>0</v>
      </c>
      <c r="Z1103" s="0" t="n">
        <f aca="false">FALSE()</f>
        <v>0</v>
      </c>
      <c r="AA1103" s="0" t="n">
        <f aca="false">FALSE()</f>
        <v>0</v>
      </c>
      <c r="AB1103" s="0" t="n">
        <f aca="false">TRUE()</f>
        <v>1</v>
      </c>
      <c r="AC1103" s="0" t="n">
        <v>1</v>
      </c>
      <c r="AD1103" s="0" t="s">
        <v>2129</v>
      </c>
      <c r="AE1103" s="0" t="n">
        <f aca="false">TRUE()</f>
        <v>1</v>
      </c>
      <c r="AF1103" s="0" t="s">
        <v>11103</v>
      </c>
      <c r="AG1103" s="0" t="n">
        <v>2</v>
      </c>
      <c r="AH1103" s="0" t="s">
        <v>11104</v>
      </c>
      <c r="AI1103" s="0" t="s">
        <v>11105</v>
      </c>
      <c r="AJ1103" s="0" t="n">
        <v>0</v>
      </c>
      <c r="AK1103" s="0" t="s">
        <v>2118</v>
      </c>
      <c r="AL1103" s="0" t="n">
        <f aca="false">FALSE()</f>
        <v>0</v>
      </c>
      <c r="AM1103" s="0" t="n">
        <f aca="false">TRUE()</f>
        <v>1</v>
      </c>
      <c r="AN1103" s="0" t="n">
        <f aca="false">FALSE()</f>
        <v>0</v>
      </c>
      <c r="AO1103" s="0" t="n">
        <f aca="false">FALSE()</f>
        <v>0</v>
      </c>
      <c r="AP1103" s="0" t="n">
        <f aca="false">FALSE()</f>
        <v>0</v>
      </c>
      <c r="AQ1103" s="380" t="n">
        <v>43123.7291666667</v>
      </c>
      <c r="AR1103" s="380" t="n">
        <v>35975.1666666667</v>
      </c>
      <c r="AS1103" s="0" t="s">
        <v>11106</v>
      </c>
      <c r="AT1103" s="0" t="s">
        <v>2170</v>
      </c>
      <c r="AU1103" s="0" t="s">
        <v>2170</v>
      </c>
    </row>
    <row r="1104" customFormat="false" ht="15" hidden="true" customHeight="false" outlineLevel="0" collapsed="false">
      <c r="A1104" s="0" t="s">
        <v>11107</v>
      </c>
      <c r="B1104" s="0" t="s">
        <v>11108</v>
      </c>
      <c r="C1104" s="0" t="s">
        <v>11109</v>
      </c>
      <c r="D1104" s="0" t="s">
        <v>2297</v>
      </c>
      <c r="E1104" s="0" t="s">
        <v>11107</v>
      </c>
      <c r="F1104" s="0" t="n">
        <v>1</v>
      </c>
      <c r="G1104" s="0" t="s">
        <v>2298</v>
      </c>
      <c r="H1104" s="0" t="s">
        <v>2170</v>
      </c>
      <c r="I1104" s="0" t="s">
        <v>2170</v>
      </c>
      <c r="J1104" s="0" t="s">
        <v>2170</v>
      </c>
      <c r="K1104" s="0" t="s">
        <v>2170</v>
      </c>
      <c r="L1104" s="0" t="s">
        <v>2170</v>
      </c>
      <c r="M1104" s="0" t="s">
        <v>2170</v>
      </c>
      <c r="N1104" s="0" t="n">
        <f aca="false">FALSE()</f>
        <v>0</v>
      </c>
      <c r="O1104" s="0" t="s">
        <v>11110</v>
      </c>
      <c r="P1104" s="0" t="s">
        <v>2300</v>
      </c>
      <c r="Q1104" s="380" t="n">
        <v>25569.125</v>
      </c>
      <c r="R1104" s="0" t="n">
        <v>17701112</v>
      </c>
      <c r="S1104" s="0" t="s">
        <v>2301</v>
      </c>
      <c r="T1104" s="0" t="s">
        <v>2302</v>
      </c>
      <c r="U1104" s="0" t="s">
        <v>2116</v>
      </c>
      <c r="V1104" s="0" t="n">
        <v>0</v>
      </c>
      <c r="W1104" s="0" t="s">
        <v>2321</v>
      </c>
      <c r="X1104" s="0" t="n">
        <v>4</v>
      </c>
      <c r="Y1104" s="0" t="n">
        <f aca="false">FALSE()</f>
        <v>0</v>
      </c>
      <c r="Z1104" s="0" t="n">
        <f aca="false">FALSE()</f>
        <v>0</v>
      </c>
      <c r="AA1104" s="0" t="n">
        <f aca="false">FALSE()</f>
        <v>0</v>
      </c>
      <c r="AB1104" s="0" t="n">
        <f aca="false">FALSE()</f>
        <v>0</v>
      </c>
      <c r="AC1104" s="0" t="n">
        <v>1</v>
      </c>
      <c r="AD1104" s="0" t="s">
        <v>2129</v>
      </c>
      <c r="AE1104" s="0" t="n">
        <f aca="false">TRUE()</f>
        <v>1</v>
      </c>
      <c r="AF1104" s="0" t="s">
        <v>11111</v>
      </c>
      <c r="AG1104" s="0" t="n">
        <v>2</v>
      </c>
      <c r="AH1104" s="0" t="s">
        <v>11112</v>
      </c>
      <c r="AI1104" s="0" t="s">
        <v>11113</v>
      </c>
      <c r="AJ1104" s="0" t="n">
        <v>0</v>
      </c>
      <c r="AK1104" s="0" t="s">
        <v>2118</v>
      </c>
      <c r="AL1104" s="0" t="n">
        <f aca="false">FALSE()</f>
        <v>0</v>
      </c>
      <c r="AM1104" s="0" t="n">
        <f aca="false">TRUE()</f>
        <v>1</v>
      </c>
      <c r="AN1104" s="0" t="n">
        <f aca="false">FALSE()</f>
        <v>0</v>
      </c>
      <c r="AO1104" s="0" t="n">
        <f aca="false">FALSE()</f>
        <v>0</v>
      </c>
      <c r="AP1104" s="0" t="n">
        <f aca="false">FALSE()</f>
        <v>0</v>
      </c>
      <c r="AQ1104" s="380" t="n">
        <v>44348.6069444444</v>
      </c>
      <c r="AR1104" s="380" t="n">
        <v>44348.4166666667</v>
      </c>
      <c r="AS1104" s="0" t="s">
        <v>11114</v>
      </c>
      <c r="AT1104" s="0" t="s">
        <v>2170</v>
      </c>
      <c r="AU1104" s="0" t="s">
        <v>2170</v>
      </c>
    </row>
    <row r="1105" customFormat="false" ht="15" hidden="true" customHeight="false" outlineLevel="0" collapsed="false">
      <c r="A1105" s="0" t="s">
        <v>11115</v>
      </c>
      <c r="B1105" s="0" t="s">
        <v>11116</v>
      </c>
      <c r="C1105" s="0" t="s">
        <v>11117</v>
      </c>
      <c r="D1105" s="0" t="s">
        <v>2525</v>
      </c>
      <c r="E1105" s="0" t="s">
        <v>11115</v>
      </c>
      <c r="F1105" s="0" t="n">
        <v>10</v>
      </c>
      <c r="G1105" s="0" t="s">
        <v>2526</v>
      </c>
      <c r="H1105" s="0" t="s">
        <v>2170</v>
      </c>
      <c r="I1105" s="0" t="s">
        <v>2170</v>
      </c>
      <c r="J1105" s="0" t="s">
        <v>2170</v>
      </c>
      <c r="K1105" s="0" t="s">
        <v>2170</v>
      </c>
      <c r="L1105" s="0" t="s">
        <v>2170</v>
      </c>
      <c r="M1105" s="0" t="s">
        <v>2170</v>
      </c>
      <c r="N1105" s="0" t="n">
        <f aca="false">FALSE()</f>
        <v>0</v>
      </c>
      <c r="O1105" s="0" t="s">
        <v>11118</v>
      </c>
      <c r="P1105" s="0" t="s">
        <v>2300</v>
      </c>
      <c r="Q1105" s="380" t="n">
        <v>25569.125</v>
      </c>
      <c r="R1105" s="0" t="n">
        <v>2897780274</v>
      </c>
      <c r="S1105" s="0" t="s">
        <v>2528</v>
      </c>
      <c r="T1105" s="0" t="s">
        <v>2529</v>
      </c>
      <c r="U1105" s="0" t="s">
        <v>2891</v>
      </c>
      <c r="V1105" s="0" t="n">
        <v>0</v>
      </c>
      <c r="W1105" s="0" t="s">
        <v>2409</v>
      </c>
      <c r="X1105" s="0" t="n">
        <v>4</v>
      </c>
      <c r="Y1105" s="0" t="n">
        <f aca="false">FALSE()</f>
        <v>0</v>
      </c>
      <c r="Z1105" s="0" t="n">
        <f aca="false">FALSE()</f>
        <v>0</v>
      </c>
      <c r="AA1105" s="0" t="n">
        <f aca="false">FALSE()</f>
        <v>0</v>
      </c>
      <c r="AB1105" s="0" t="n">
        <f aca="false">TRUE()</f>
        <v>1</v>
      </c>
      <c r="AC1105" s="0" t="n">
        <v>1</v>
      </c>
      <c r="AD1105" s="0" t="s">
        <v>2137</v>
      </c>
      <c r="AE1105" s="0" t="n">
        <f aca="false">TRUE()</f>
        <v>1</v>
      </c>
      <c r="AF1105" s="0" t="s">
        <v>11119</v>
      </c>
      <c r="AG1105" s="0" t="n">
        <v>2</v>
      </c>
      <c r="AH1105" s="0" t="s">
        <v>11120</v>
      </c>
      <c r="AI1105" s="0" t="s">
        <v>11121</v>
      </c>
      <c r="AJ1105" s="0" t="n">
        <v>0</v>
      </c>
      <c r="AK1105" s="0" t="s">
        <v>2118</v>
      </c>
      <c r="AL1105" s="0" t="n">
        <f aca="false">FALSE()</f>
        <v>0</v>
      </c>
      <c r="AM1105" s="0" t="n">
        <f aca="false">FALSE()</f>
        <v>0</v>
      </c>
      <c r="AN1105" s="0" t="n">
        <f aca="false">FALSE()</f>
        <v>0</v>
      </c>
      <c r="AO1105" s="0" t="n">
        <f aca="false">FALSE()</f>
        <v>0</v>
      </c>
      <c r="AP1105" s="0" t="n">
        <f aca="false">TRUE()</f>
        <v>1</v>
      </c>
      <c r="AQ1105" s="380" t="n">
        <v>44846.3333333333</v>
      </c>
      <c r="AR1105" s="380" t="n">
        <v>44846.4166666667</v>
      </c>
      <c r="AS1105" s="0" t="s">
        <v>11122</v>
      </c>
      <c r="AT1105" s="0" t="s">
        <v>2170</v>
      </c>
      <c r="AU1105" s="0" t="s">
        <v>2170</v>
      </c>
    </row>
    <row r="1106" customFormat="false" ht="15" hidden="true" customHeight="false" outlineLevel="0" collapsed="false">
      <c r="A1106" s="0" t="s">
        <v>11123</v>
      </c>
      <c r="B1106" s="0" t="s">
        <v>11124</v>
      </c>
      <c r="C1106" s="0" t="s">
        <v>11125</v>
      </c>
      <c r="D1106" s="0" t="s">
        <v>2297</v>
      </c>
      <c r="E1106" s="0" t="s">
        <v>11123</v>
      </c>
      <c r="F1106" s="0" t="n">
        <v>1</v>
      </c>
      <c r="G1106" s="0" t="s">
        <v>2298</v>
      </c>
      <c r="H1106" s="0" t="s">
        <v>2170</v>
      </c>
      <c r="I1106" s="0" t="s">
        <v>2170</v>
      </c>
      <c r="J1106" s="0" t="s">
        <v>2170</v>
      </c>
      <c r="K1106" s="0" t="s">
        <v>2170</v>
      </c>
      <c r="L1106" s="0" t="s">
        <v>2170</v>
      </c>
      <c r="M1106" s="0" t="s">
        <v>2170</v>
      </c>
      <c r="N1106" s="0" t="n">
        <f aca="false">FALSE()</f>
        <v>0</v>
      </c>
      <c r="O1106" s="0" t="s">
        <v>11126</v>
      </c>
      <c r="P1106" s="0" t="s">
        <v>2300</v>
      </c>
      <c r="Q1106" s="380" t="n">
        <v>25569.125</v>
      </c>
      <c r="R1106" s="0" t="n">
        <v>120446116</v>
      </c>
      <c r="S1106" s="0" t="s">
        <v>2301</v>
      </c>
      <c r="T1106" s="0" t="s">
        <v>2302</v>
      </c>
      <c r="U1106" s="0" t="s">
        <v>2330</v>
      </c>
      <c r="V1106" s="0" t="n">
        <v>0</v>
      </c>
      <c r="W1106" s="0" t="s">
        <v>2312</v>
      </c>
      <c r="X1106" s="0" t="n">
        <v>4</v>
      </c>
      <c r="Y1106" s="0" t="n">
        <f aca="false">FALSE()</f>
        <v>0</v>
      </c>
      <c r="Z1106" s="0" t="n">
        <f aca="false">FALSE()</f>
        <v>0</v>
      </c>
      <c r="AA1106" s="0" t="n">
        <f aca="false">FALSE()</f>
        <v>0</v>
      </c>
      <c r="AB1106" s="0" t="n">
        <f aca="false">FALSE()</f>
        <v>0</v>
      </c>
      <c r="AC1106" s="0" t="n">
        <v>1</v>
      </c>
      <c r="AD1106" s="0" t="s">
        <v>2129</v>
      </c>
      <c r="AE1106" s="0" t="n">
        <f aca="false">TRUE()</f>
        <v>1</v>
      </c>
      <c r="AF1106" s="0" t="s">
        <v>11127</v>
      </c>
      <c r="AG1106" s="0" t="n">
        <v>2</v>
      </c>
      <c r="AH1106" s="0" t="s">
        <v>11128</v>
      </c>
      <c r="AI1106" s="0" t="s">
        <v>11129</v>
      </c>
      <c r="AJ1106" s="0" t="n">
        <v>0</v>
      </c>
      <c r="AK1106" s="0" t="s">
        <v>2118</v>
      </c>
      <c r="AL1106" s="0" t="n">
        <f aca="false">FALSE()</f>
        <v>0</v>
      </c>
      <c r="AM1106" s="0" t="n">
        <f aca="false">TRUE()</f>
        <v>1</v>
      </c>
      <c r="AN1106" s="0" t="n">
        <f aca="false">FALSE()</f>
        <v>0</v>
      </c>
      <c r="AO1106" s="0" t="n">
        <f aca="false">FALSE()</f>
        <v>0</v>
      </c>
      <c r="AP1106" s="0" t="n">
        <f aca="false">TRUE()</f>
        <v>1</v>
      </c>
      <c r="AQ1106" s="380" t="n">
        <v>44837.6472222222</v>
      </c>
      <c r="AR1106" s="380" t="n">
        <v>44837.4166666667</v>
      </c>
      <c r="AS1106" s="0" t="s">
        <v>11130</v>
      </c>
      <c r="AT1106" s="0" t="s">
        <v>2170</v>
      </c>
      <c r="AU1106" s="0" t="s">
        <v>2170</v>
      </c>
    </row>
    <row r="1107" customFormat="false" ht="15" hidden="true" customHeight="false" outlineLevel="0" collapsed="false">
      <c r="A1107" s="0" t="s">
        <v>11131</v>
      </c>
      <c r="B1107" s="0" t="s">
        <v>11132</v>
      </c>
      <c r="C1107" s="0" t="s">
        <v>11133</v>
      </c>
      <c r="D1107" s="0" t="s">
        <v>2297</v>
      </c>
      <c r="E1107" s="0" t="s">
        <v>11131</v>
      </c>
      <c r="F1107" s="0" t="n">
        <v>1</v>
      </c>
      <c r="G1107" s="0" t="s">
        <v>2298</v>
      </c>
      <c r="H1107" s="0" t="s">
        <v>2170</v>
      </c>
      <c r="I1107" s="0" t="s">
        <v>2170</v>
      </c>
      <c r="J1107" s="0" t="s">
        <v>2170</v>
      </c>
      <c r="K1107" s="0" t="s">
        <v>2170</v>
      </c>
      <c r="L1107" s="0" t="s">
        <v>2170</v>
      </c>
      <c r="M1107" s="0" t="s">
        <v>2170</v>
      </c>
      <c r="N1107" s="0" t="n">
        <f aca="false">FALSE()</f>
        <v>0</v>
      </c>
      <c r="O1107" s="0" t="s">
        <v>11134</v>
      </c>
      <c r="P1107" s="0" t="s">
        <v>2300</v>
      </c>
      <c r="Q1107" s="380" t="n">
        <v>25569.125</v>
      </c>
      <c r="R1107" s="0" t="n">
        <v>125661001</v>
      </c>
      <c r="S1107" s="0" t="s">
        <v>2301</v>
      </c>
      <c r="T1107" s="0" t="s">
        <v>2302</v>
      </c>
      <c r="U1107" s="0" t="s">
        <v>2114</v>
      </c>
      <c r="V1107" s="0" t="n">
        <v>500000000</v>
      </c>
      <c r="W1107" s="0" t="s">
        <v>2383</v>
      </c>
      <c r="X1107" s="0" t="n">
        <v>4</v>
      </c>
      <c r="Y1107" s="0" t="n">
        <f aca="false">FALSE()</f>
        <v>0</v>
      </c>
      <c r="Z1107" s="0" t="n">
        <f aca="false">FALSE()</f>
        <v>0</v>
      </c>
      <c r="AA1107" s="0" t="n">
        <f aca="false">FALSE()</f>
        <v>0</v>
      </c>
      <c r="AB1107" s="0" t="n">
        <f aca="false">FALSE()</f>
        <v>0</v>
      </c>
      <c r="AC1107" s="0" t="n">
        <v>1</v>
      </c>
      <c r="AD1107" s="0" t="s">
        <v>2129</v>
      </c>
      <c r="AE1107" s="0" t="n">
        <f aca="false">TRUE()</f>
        <v>1</v>
      </c>
      <c r="AF1107" s="0" t="s">
        <v>11135</v>
      </c>
      <c r="AG1107" s="0" t="n">
        <v>2</v>
      </c>
      <c r="AH1107" s="0" t="s">
        <v>11136</v>
      </c>
      <c r="AI1107" s="0" t="s">
        <v>11137</v>
      </c>
      <c r="AJ1107" s="0" t="n">
        <v>0</v>
      </c>
      <c r="AK1107" s="0" t="s">
        <v>2118</v>
      </c>
      <c r="AL1107" s="0" t="n">
        <f aca="false">FALSE()</f>
        <v>0</v>
      </c>
      <c r="AM1107" s="0" t="n">
        <f aca="false">TRUE()</f>
        <v>1</v>
      </c>
      <c r="AN1107" s="0" t="n">
        <f aca="false">FALSE()</f>
        <v>0</v>
      </c>
      <c r="AO1107" s="0" t="n">
        <f aca="false">FALSE()</f>
        <v>0</v>
      </c>
      <c r="AP1107" s="0" t="n">
        <f aca="false">TRUE()</f>
        <v>1</v>
      </c>
      <c r="AQ1107" s="380" t="n">
        <v>44760.6256944444</v>
      </c>
      <c r="AR1107" s="380" t="n">
        <v>44760.4166666667</v>
      </c>
      <c r="AS1107" s="0" t="s">
        <v>11138</v>
      </c>
      <c r="AT1107" s="0" t="s">
        <v>2170</v>
      </c>
      <c r="AU1107" s="0" t="s">
        <v>2170</v>
      </c>
    </row>
    <row r="1108" customFormat="false" ht="15" hidden="true" customHeight="false" outlineLevel="0" collapsed="false">
      <c r="A1108" s="0" t="s">
        <v>11139</v>
      </c>
      <c r="B1108" s="0" t="s">
        <v>11140</v>
      </c>
      <c r="C1108" s="0" t="s">
        <v>11141</v>
      </c>
      <c r="D1108" s="0" t="s">
        <v>2525</v>
      </c>
      <c r="E1108" s="0" t="s">
        <v>11139</v>
      </c>
      <c r="F1108" s="0" t="n">
        <v>100</v>
      </c>
      <c r="G1108" s="0" t="s">
        <v>2526</v>
      </c>
      <c r="H1108" s="0" t="s">
        <v>2170</v>
      </c>
      <c r="I1108" s="0" t="s">
        <v>2170</v>
      </c>
      <c r="J1108" s="0" t="s">
        <v>2170</v>
      </c>
      <c r="K1108" s="0" t="s">
        <v>2170</v>
      </c>
      <c r="L1108" s="0" t="s">
        <v>2170</v>
      </c>
      <c r="M1108" s="0" t="s">
        <v>2170</v>
      </c>
      <c r="N1108" s="0" t="n">
        <f aca="false">FALSE()</f>
        <v>0</v>
      </c>
      <c r="O1108" s="0" t="s">
        <v>11142</v>
      </c>
      <c r="P1108" s="0" t="s">
        <v>2300</v>
      </c>
      <c r="Q1108" s="380" t="n">
        <v>25569.125</v>
      </c>
      <c r="R1108" s="0" t="n">
        <v>6899293833</v>
      </c>
      <c r="S1108" s="0" t="s">
        <v>2528</v>
      </c>
      <c r="T1108" s="0" t="s">
        <v>2529</v>
      </c>
      <c r="U1108" s="0" t="s">
        <v>610</v>
      </c>
      <c r="V1108" s="0" t="n">
        <v>0</v>
      </c>
      <c r="W1108" s="0" t="s">
        <v>2530</v>
      </c>
      <c r="X1108" s="0" t="n">
        <v>4</v>
      </c>
      <c r="Y1108" s="0" t="n">
        <f aca="false">FALSE()</f>
        <v>0</v>
      </c>
      <c r="Z1108" s="0" t="n">
        <f aca="false">FALSE()</f>
        <v>0</v>
      </c>
      <c r="AA1108" s="0" t="n">
        <f aca="false">FALSE()</f>
        <v>0</v>
      </c>
      <c r="AB1108" s="0" t="n">
        <f aca="false">TRUE()</f>
        <v>1</v>
      </c>
      <c r="AC1108" s="0" t="n">
        <v>1</v>
      </c>
      <c r="AD1108" s="0" t="s">
        <v>2129</v>
      </c>
      <c r="AE1108" s="0" t="n">
        <f aca="false">TRUE()</f>
        <v>1</v>
      </c>
      <c r="AF1108" s="0" t="s">
        <v>11143</v>
      </c>
      <c r="AG1108" s="0" t="n">
        <v>2</v>
      </c>
      <c r="AH1108" s="0" t="s">
        <v>11144</v>
      </c>
      <c r="AI1108" s="0" t="s">
        <v>11145</v>
      </c>
      <c r="AJ1108" s="0" t="n">
        <v>0</v>
      </c>
      <c r="AK1108" s="0" t="s">
        <v>3378</v>
      </c>
      <c r="AL1108" s="0" t="n">
        <f aca="false">FALSE()</f>
        <v>0</v>
      </c>
      <c r="AM1108" s="0" t="n">
        <f aca="false">FALSE()</f>
        <v>0</v>
      </c>
      <c r="AN1108" s="0" t="n">
        <f aca="false">FALSE()</f>
        <v>0</v>
      </c>
      <c r="AO1108" s="0" t="n">
        <f aca="false">FALSE()</f>
        <v>0</v>
      </c>
      <c r="AP1108" s="0" t="n">
        <f aca="false">TRUE()</f>
        <v>1</v>
      </c>
      <c r="AQ1108" s="380" t="n">
        <v>44965.3333333333</v>
      </c>
      <c r="AR1108" s="380" t="n">
        <v>44965.4166666667</v>
      </c>
      <c r="AS1108" s="0" t="s">
        <v>11146</v>
      </c>
      <c r="AT1108" s="0" t="s">
        <v>2170</v>
      </c>
      <c r="AU1108" s="0" t="s">
        <v>2170</v>
      </c>
    </row>
    <row r="1109" customFormat="false" ht="15" hidden="true" customHeight="false" outlineLevel="0" collapsed="false">
      <c r="A1109" s="0" t="s">
        <v>11147</v>
      </c>
      <c r="B1109" s="0" t="s">
        <v>11148</v>
      </c>
      <c r="C1109" s="0" t="s">
        <v>11149</v>
      </c>
      <c r="D1109" s="0" t="s">
        <v>2297</v>
      </c>
      <c r="E1109" s="0" t="s">
        <v>11147</v>
      </c>
      <c r="F1109" s="0" t="n">
        <v>1</v>
      </c>
      <c r="G1109" s="0" t="s">
        <v>2298</v>
      </c>
      <c r="H1109" s="0" t="s">
        <v>2170</v>
      </c>
      <c r="I1109" s="0" t="s">
        <v>2170</v>
      </c>
      <c r="J1109" s="0" t="s">
        <v>2170</v>
      </c>
      <c r="K1109" s="0" t="s">
        <v>2170</v>
      </c>
      <c r="L1109" s="0" t="s">
        <v>2170</v>
      </c>
      <c r="M1109" s="0" t="s">
        <v>2170</v>
      </c>
      <c r="N1109" s="0" t="n">
        <f aca="false">FALSE()</f>
        <v>0</v>
      </c>
      <c r="O1109" s="0" t="s">
        <v>11150</v>
      </c>
      <c r="P1109" s="0" t="s">
        <v>2300</v>
      </c>
      <c r="Q1109" s="380" t="n">
        <v>25569.125</v>
      </c>
      <c r="R1109" s="0" t="n">
        <v>41447776</v>
      </c>
      <c r="S1109" s="0" t="s">
        <v>2301</v>
      </c>
      <c r="T1109" s="0" t="s">
        <v>2302</v>
      </c>
      <c r="U1109" s="0" t="s">
        <v>2116</v>
      </c>
      <c r="V1109" s="0" t="n">
        <v>20000000</v>
      </c>
      <c r="W1109" s="0" t="s">
        <v>2312</v>
      </c>
      <c r="X1109" s="0" t="n">
        <v>4</v>
      </c>
      <c r="Y1109" s="0" t="n">
        <f aca="false">FALSE()</f>
        <v>0</v>
      </c>
      <c r="Z1109" s="0" t="n">
        <f aca="false">FALSE()</f>
        <v>0</v>
      </c>
      <c r="AA1109" s="0" t="n">
        <f aca="false">FALSE()</f>
        <v>0</v>
      </c>
      <c r="AB1109" s="0" t="n">
        <f aca="false">FALSE()</f>
        <v>0</v>
      </c>
      <c r="AC1109" s="0" t="n">
        <v>1</v>
      </c>
      <c r="AD1109" s="0" t="s">
        <v>2129</v>
      </c>
      <c r="AE1109" s="0" t="n">
        <f aca="false">TRUE()</f>
        <v>1</v>
      </c>
      <c r="AF1109" s="0" t="s">
        <v>11151</v>
      </c>
      <c r="AG1109" s="0" t="n">
        <v>2</v>
      </c>
      <c r="AH1109" s="0" t="s">
        <v>11152</v>
      </c>
      <c r="AI1109" s="0" t="s">
        <v>11153</v>
      </c>
      <c r="AJ1109" s="0" t="n">
        <v>0</v>
      </c>
      <c r="AK1109" s="0" t="s">
        <v>2118</v>
      </c>
      <c r="AL1109" s="0" t="n">
        <f aca="false">FALSE()</f>
        <v>0</v>
      </c>
      <c r="AM1109" s="0" t="n">
        <f aca="false">TRUE()</f>
        <v>1</v>
      </c>
      <c r="AN1109" s="0" t="n">
        <f aca="false">FALSE()</f>
        <v>0</v>
      </c>
      <c r="AO1109" s="0" t="n">
        <f aca="false">FALSE()</f>
        <v>0</v>
      </c>
      <c r="AP1109" s="0" t="n">
        <f aca="false">TRUE()</f>
        <v>1</v>
      </c>
      <c r="AQ1109" s="380" t="n">
        <v>44348.6215277778</v>
      </c>
      <c r="AR1109" s="380" t="n">
        <v>44348.4166666667</v>
      </c>
      <c r="AS1109" s="0" t="s">
        <v>11154</v>
      </c>
      <c r="AT1109" s="0" t="s">
        <v>2170</v>
      </c>
      <c r="AU1109" s="0" t="s">
        <v>2170</v>
      </c>
    </row>
    <row r="1110" customFormat="false" ht="15" hidden="true" customHeight="false" outlineLevel="0" collapsed="false">
      <c r="A1110" s="0" t="s">
        <v>11155</v>
      </c>
      <c r="B1110" s="0" t="s">
        <v>11156</v>
      </c>
      <c r="C1110" s="0" t="s">
        <v>11157</v>
      </c>
      <c r="D1110" s="0" t="s">
        <v>2297</v>
      </c>
      <c r="E1110" s="0" t="s">
        <v>11155</v>
      </c>
      <c r="F1110" s="0" t="n">
        <v>1</v>
      </c>
      <c r="G1110" s="0" t="s">
        <v>2298</v>
      </c>
      <c r="H1110" s="0" t="s">
        <v>2170</v>
      </c>
      <c r="I1110" s="0" t="s">
        <v>2170</v>
      </c>
      <c r="J1110" s="0" t="s">
        <v>2170</v>
      </c>
      <c r="K1110" s="0" t="s">
        <v>2170</v>
      </c>
      <c r="L1110" s="0" t="s">
        <v>2170</v>
      </c>
      <c r="M1110" s="0" t="s">
        <v>2170</v>
      </c>
      <c r="N1110" s="0" t="n">
        <f aca="false">FALSE()</f>
        <v>0</v>
      </c>
      <c r="O1110" s="0" t="s">
        <v>11158</v>
      </c>
      <c r="P1110" s="0" t="s">
        <v>2300</v>
      </c>
      <c r="Q1110" s="380" t="n">
        <v>25569.125</v>
      </c>
      <c r="R1110" s="0" t="n">
        <v>109021376</v>
      </c>
      <c r="S1110" s="0" t="s">
        <v>2301</v>
      </c>
      <c r="T1110" s="0" t="s">
        <v>2302</v>
      </c>
      <c r="U1110" s="0" t="s">
        <v>2114</v>
      </c>
      <c r="V1110" s="0" t="n">
        <v>0</v>
      </c>
      <c r="W1110" s="0" t="s">
        <v>2366</v>
      </c>
      <c r="X1110" s="0" t="n">
        <v>1</v>
      </c>
      <c r="Y1110" s="0" t="n">
        <f aca="false">FALSE()</f>
        <v>0</v>
      </c>
      <c r="Z1110" s="0" t="n">
        <f aca="false">FALSE()</f>
        <v>0</v>
      </c>
      <c r="AA1110" s="0" t="n">
        <f aca="false">FALSE()</f>
        <v>0</v>
      </c>
      <c r="AB1110" s="0" t="n">
        <f aca="false">FALSE()</f>
        <v>0</v>
      </c>
      <c r="AC1110" s="0" t="n">
        <v>1</v>
      </c>
      <c r="AD1110" s="0" t="s">
        <v>2129</v>
      </c>
      <c r="AE1110" s="0" t="n">
        <f aca="false">TRUE()</f>
        <v>1</v>
      </c>
      <c r="AF1110" s="0" t="s">
        <v>11159</v>
      </c>
      <c r="AG1110" s="0" t="n">
        <v>2</v>
      </c>
      <c r="AH1110" s="0" t="s">
        <v>11160</v>
      </c>
      <c r="AI1110" s="0" t="s">
        <v>11161</v>
      </c>
      <c r="AJ1110" s="0" t="n">
        <v>0</v>
      </c>
      <c r="AK1110" s="0" t="s">
        <v>2118</v>
      </c>
      <c r="AL1110" s="0" t="n">
        <f aca="false">FALSE()</f>
        <v>0</v>
      </c>
      <c r="AM1110" s="0" t="n">
        <f aca="false">TRUE()</f>
        <v>1</v>
      </c>
      <c r="AN1110" s="0" t="n">
        <f aca="false">FALSE()</f>
        <v>0</v>
      </c>
      <c r="AO1110" s="0" t="n">
        <f aca="false">FALSE()</f>
        <v>0</v>
      </c>
      <c r="AP1110" s="0" t="n">
        <f aca="false">FALSE()</f>
        <v>0</v>
      </c>
      <c r="AQ1110" s="380" t="n">
        <v>43123.7291666667</v>
      </c>
      <c r="AR1110" s="380" t="n">
        <v>42675.125</v>
      </c>
      <c r="AS1110" s="0" t="s">
        <v>11162</v>
      </c>
      <c r="AT1110" s="0" t="s">
        <v>2170</v>
      </c>
      <c r="AU1110" s="0" t="s">
        <v>2170</v>
      </c>
    </row>
    <row r="1111" customFormat="false" ht="15" hidden="true" customHeight="false" outlineLevel="0" collapsed="false">
      <c r="A1111" s="0" t="s">
        <v>11163</v>
      </c>
      <c r="B1111" s="0" t="s">
        <v>11164</v>
      </c>
      <c r="C1111" s="0" t="s">
        <v>11165</v>
      </c>
      <c r="D1111" s="0" t="s">
        <v>2297</v>
      </c>
      <c r="E1111" s="0" t="s">
        <v>11163</v>
      </c>
      <c r="F1111" s="0" t="n">
        <v>1</v>
      </c>
      <c r="G1111" s="0" t="s">
        <v>2298</v>
      </c>
      <c r="H1111" s="0" t="s">
        <v>2170</v>
      </c>
      <c r="I1111" s="0" t="s">
        <v>2170</v>
      </c>
      <c r="J1111" s="0" t="s">
        <v>2170</v>
      </c>
      <c r="K1111" s="0" t="s">
        <v>2170</v>
      </c>
      <c r="L1111" s="0" t="s">
        <v>2170</v>
      </c>
      <c r="M1111" s="0" t="s">
        <v>2170</v>
      </c>
      <c r="N1111" s="0" t="n">
        <f aca="false">FALSE()</f>
        <v>0</v>
      </c>
      <c r="O1111" s="0" t="s">
        <v>11166</v>
      </c>
      <c r="P1111" s="0" t="s">
        <v>2300</v>
      </c>
      <c r="Q1111" s="380" t="n">
        <v>38296.125</v>
      </c>
      <c r="R1111" s="0" t="n">
        <v>38026483</v>
      </c>
      <c r="S1111" s="0" t="s">
        <v>2301</v>
      </c>
      <c r="T1111" s="0" t="s">
        <v>2302</v>
      </c>
      <c r="U1111" s="0" t="s">
        <v>610</v>
      </c>
      <c r="V1111" s="0" t="n">
        <v>110000000</v>
      </c>
      <c r="W1111" s="0" t="s">
        <v>11167</v>
      </c>
      <c r="X1111" s="0" t="n">
        <v>4</v>
      </c>
      <c r="Y1111" s="0" t="n">
        <f aca="false">FALSE()</f>
        <v>0</v>
      </c>
      <c r="Z1111" s="0" t="n">
        <f aca="false">FALSE()</f>
        <v>0</v>
      </c>
      <c r="AA1111" s="0" t="n">
        <f aca="false">FALSE()</f>
        <v>0</v>
      </c>
      <c r="AB1111" s="0" t="n">
        <f aca="false">TRUE()</f>
        <v>1</v>
      </c>
      <c r="AC1111" s="0" t="n">
        <v>1</v>
      </c>
      <c r="AD1111" s="0" t="s">
        <v>2129</v>
      </c>
      <c r="AE1111" s="0" t="n">
        <f aca="false">TRUE()</f>
        <v>1</v>
      </c>
      <c r="AF1111" s="0" t="s">
        <v>11168</v>
      </c>
      <c r="AG1111" s="0" t="n">
        <v>2</v>
      </c>
      <c r="AH1111" s="0" t="s">
        <v>11169</v>
      </c>
      <c r="AI1111" s="0" t="s">
        <v>11170</v>
      </c>
      <c r="AJ1111" s="0" t="n">
        <v>0</v>
      </c>
      <c r="AK1111" s="0" t="s">
        <v>2118</v>
      </c>
      <c r="AL1111" s="0" t="n">
        <f aca="false">FALSE()</f>
        <v>0</v>
      </c>
      <c r="AM1111" s="0" t="n">
        <f aca="false">TRUE()</f>
        <v>1</v>
      </c>
      <c r="AN1111" s="0" t="n">
        <f aca="false">FALSE()</f>
        <v>0</v>
      </c>
      <c r="AO1111" s="0" t="n">
        <f aca="false">FALSE()</f>
        <v>0</v>
      </c>
      <c r="AP1111" s="0" t="n">
        <f aca="false">FALSE()</f>
        <v>0</v>
      </c>
      <c r="AQ1111" s="380" t="n">
        <v>43496.7291666667</v>
      </c>
      <c r="AR1111" s="380" t="n">
        <v>38296.125</v>
      </c>
      <c r="AS1111" s="0" t="s">
        <v>11171</v>
      </c>
      <c r="AT1111" s="0" t="s">
        <v>2170</v>
      </c>
      <c r="AU1111" s="0" t="s">
        <v>2170</v>
      </c>
    </row>
    <row r="1112" customFormat="false" ht="15" hidden="true" customHeight="false" outlineLevel="0" collapsed="false">
      <c r="A1112" s="0" t="s">
        <v>11172</v>
      </c>
      <c r="B1112" s="0" t="s">
        <v>11173</v>
      </c>
      <c r="C1112" s="0" t="s">
        <v>11174</v>
      </c>
      <c r="D1112" s="0" t="s">
        <v>2297</v>
      </c>
      <c r="E1112" s="0" t="s">
        <v>11172</v>
      </c>
      <c r="F1112" s="0" t="n">
        <v>1</v>
      </c>
      <c r="G1112" s="0" t="s">
        <v>2298</v>
      </c>
      <c r="H1112" s="0" t="s">
        <v>2170</v>
      </c>
      <c r="I1112" s="0" t="s">
        <v>2170</v>
      </c>
      <c r="J1112" s="0" t="s">
        <v>2170</v>
      </c>
      <c r="K1112" s="0" t="s">
        <v>2170</v>
      </c>
      <c r="L1112" s="0" t="s">
        <v>2170</v>
      </c>
      <c r="M1112" s="0" t="s">
        <v>2170</v>
      </c>
      <c r="N1112" s="0" t="n">
        <f aca="false">FALSE()</f>
        <v>0</v>
      </c>
      <c r="O1112" s="0" t="s">
        <v>11175</v>
      </c>
      <c r="P1112" s="0" t="s">
        <v>2300</v>
      </c>
      <c r="Q1112" s="380" t="n">
        <v>25569.125</v>
      </c>
      <c r="R1112" s="0" t="n">
        <v>75600000</v>
      </c>
      <c r="S1112" s="0" t="s">
        <v>3545</v>
      </c>
      <c r="T1112" s="0" t="s">
        <v>3546</v>
      </c>
      <c r="U1112" s="0" t="s">
        <v>2330</v>
      </c>
      <c r="V1112" s="0" t="n">
        <v>20000000</v>
      </c>
      <c r="W1112" s="0" t="s">
        <v>3605</v>
      </c>
      <c r="X1112" s="0" t="n">
        <v>4</v>
      </c>
      <c r="Y1112" s="0" t="n">
        <f aca="false">FALSE()</f>
        <v>0</v>
      </c>
      <c r="Z1112" s="0" t="n">
        <f aca="false">FALSE()</f>
        <v>0</v>
      </c>
      <c r="AA1112" s="0" t="n">
        <f aca="false">FALSE()</f>
        <v>0</v>
      </c>
      <c r="AB1112" s="0" t="n">
        <f aca="false">FALSE()</f>
        <v>0</v>
      </c>
      <c r="AC1112" s="0" t="n">
        <v>1</v>
      </c>
      <c r="AD1112" s="0" t="s">
        <v>2129</v>
      </c>
      <c r="AE1112" s="0" t="n">
        <f aca="false">TRUE()</f>
        <v>1</v>
      </c>
      <c r="AF1112" s="0" t="s">
        <v>11176</v>
      </c>
      <c r="AG1112" s="0" t="n">
        <v>2</v>
      </c>
      <c r="AH1112" s="0" t="s">
        <v>11177</v>
      </c>
      <c r="AI1112" s="0" t="s">
        <v>11178</v>
      </c>
      <c r="AJ1112" s="0" t="n">
        <v>0</v>
      </c>
      <c r="AK1112" s="0" t="s">
        <v>2118</v>
      </c>
      <c r="AL1112" s="0" t="n">
        <f aca="false">FALSE()</f>
        <v>0</v>
      </c>
      <c r="AM1112" s="0" t="n">
        <f aca="false">TRUE()</f>
        <v>1</v>
      </c>
      <c r="AN1112" s="0" t="n">
        <f aca="false">FALSE()</f>
        <v>0</v>
      </c>
      <c r="AO1112" s="0" t="n">
        <f aca="false">FALSE()</f>
        <v>0</v>
      </c>
      <c r="AP1112" s="0" t="n">
        <f aca="false">FALSE()</f>
        <v>0</v>
      </c>
      <c r="AQ1112" s="380" t="n">
        <v>44169.7166666667</v>
      </c>
      <c r="AR1112" s="380" t="n">
        <v>44169.4166666667</v>
      </c>
      <c r="AS1112" s="0" t="s">
        <v>11179</v>
      </c>
      <c r="AT1112" s="0" t="s">
        <v>2170</v>
      </c>
      <c r="AU1112" s="0" t="s">
        <v>2170</v>
      </c>
    </row>
    <row r="1113" customFormat="false" ht="15" hidden="true" customHeight="false" outlineLevel="0" collapsed="false">
      <c r="A1113" s="0" t="s">
        <v>11180</v>
      </c>
      <c r="B1113" s="0" t="s">
        <v>11181</v>
      </c>
      <c r="C1113" s="0" t="s">
        <v>11182</v>
      </c>
      <c r="D1113" s="0" t="s">
        <v>2297</v>
      </c>
      <c r="E1113" s="0" t="s">
        <v>11180</v>
      </c>
      <c r="F1113" s="0" t="n">
        <v>1</v>
      </c>
      <c r="G1113" s="0" t="s">
        <v>2298</v>
      </c>
      <c r="H1113" s="0" t="s">
        <v>2170</v>
      </c>
      <c r="I1113" s="0" t="s">
        <v>2170</v>
      </c>
      <c r="J1113" s="0" t="s">
        <v>2170</v>
      </c>
      <c r="K1113" s="0" t="s">
        <v>2170</v>
      </c>
      <c r="L1113" s="0" t="s">
        <v>2170</v>
      </c>
      <c r="M1113" s="0" t="s">
        <v>2170</v>
      </c>
      <c r="N1113" s="0" t="n">
        <f aca="false">FALSE()</f>
        <v>0</v>
      </c>
      <c r="O1113" s="0" t="s">
        <v>11183</v>
      </c>
      <c r="P1113" s="0" t="s">
        <v>2300</v>
      </c>
      <c r="Q1113" s="380" t="n">
        <v>25569.125</v>
      </c>
      <c r="R1113" s="0" t="n">
        <v>1476557426</v>
      </c>
      <c r="S1113" s="0" t="s">
        <v>2301</v>
      </c>
      <c r="T1113" s="0" t="s">
        <v>2302</v>
      </c>
      <c r="U1113" s="0" t="s">
        <v>610</v>
      </c>
      <c r="V1113" s="0" t="n">
        <v>0</v>
      </c>
      <c r="W1113" s="0" t="s">
        <v>2366</v>
      </c>
      <c r="X1113" s="0" t="n">
        <v>4</v>
      </c>
      <c r="Y1113" s="0" t="n">
        <f aca="false">FALSE()</f>
        <v>0</v>
      </c>
      <c r="Z1113" s="0" t="n">
        <f aca="false">FALSE()</f>
        <v>0</v>
      </c>
      <c r="AA1113" s="0" t="n">
        <f aca="false">FALSE()</f>
        <v>0</v>
      </c>
      <c r="AB1113" s="0" t="n">
        <f aca="false">TRUE()</f>
        <v>1</v>
      </c>
      <c r="AC1113" s="0" t="n">
        <v>1</v>
      </c>
      <c r="AD1113" s="0" t="s">
        <v>2129</v>
      </c>
      <c r="AE1113" s="0" t="n">
        <f aca="false">TRUE()</f>
        <v>1</v>
      </c>
      <c r="AF1113" s="0" t="s">
        <v>11184</v>
      </c>
      <c r="AG1113" s="0" t="n">
        <v>2</v>
      </c>
      <c r="AH1113" s="0" t="s">
        <v>11185</v>
      </c>
      <c r="AI1113" s="0" t="s">
        <v>11186</v>
      </c>
      <c r="AJ1113" s="0" t="n">
        <v>0</v>
      </c>
      <c r="AK1113" s="0" t="s">
        <v>2118</v>
      </c>
      <c r="AL1113" s="0" t="n">
        <f aca="false">FALSE()</f>
        <v>0</v>
      </c>
      <c r="AM1113" s="0" t="n">
        <f aca="false">TRUE()</f>
        <v>1</v>
      </c>
      <c r="AN1113" s="0" t="n">
        <f aca="false">FALSE()</f>
        <v>0</v>
      </c>
      <c r="AO1113" s="0" t="n">
        <f aca="false">FALSE()</f>
        <v>0</v>
      </c>
      <c r="AP1113" s="0" t="n">
        <f aca="false">FALSE()</f>
        <v>0</v>
      </c>
      <c r="AQ1113" s="380" t="n">
        <v>43123.7291666667</v>
      </c>
      <c r="AR1113" s="380" t="n">
        <v>32398.1666666667</v>
      </c>
      <c r="AS1113" s="0" t="s">
        <v>11187</v>
      </c>
      <c r="AT1113" s="0" t="s">
        <v>2170</v>
      </c>
      <c r="AU1113" s="0" t="s">
        <v>2170</v>
      </c>
    </row>
    <row r="1114" customFormat="false" ht="15" hidden="true" customHeight="false" outlineLevel="0" collapsed="false">
      <c r="A1114" s="0" t="s">
        <v>11188</v>
      </c>
      <c r="B1114" s="0" t="s">
        <v>11189</v>
      </c>
      <c r="C1114" s="0" t="s">
        <v>11190</v>
      </c>
      <c r="D1114" s="0" t="s">
        <v>2297</v>
      </c>
      <c r="E1114" s="0" t="s">
        <v>11188</v>
      </c>
      <c r="F1114" s="0" t="n">
        <v>1</v>
      </c>
      <c r="G1114" s="0" t="s">
        <v>2298</v>
      </c>
      <c r="H1114" s="0" t="s">
        <v>2170</v>
      </c>
      <c r="I1114" s="0" t="s">
        <v>2170</v>
      </c>
      <c r="J1114" s="0" t="s">
        <v>2170</v>
      </c>
      <c r="K1114" s="0" t="s">
        <v>2170</v>
      </c>
      <c r="L1114" s="0" t="s">
        <v>2170</v>
      </c>
      <c r="M1114" s="0" t="s">
        <v>2170</v>
      </c>
      <c r="N1114" s="0" t="n">
        <f aca="false">FALSE()</f>
        <v>0</v>
      </c>
      <c r="O1114" s="0" t="s">
        <v>11191</v>
      </c>
      <c r="P1114" s="0" t="s">
        <v>2300</v>
      </c>
      <c r="Q1114" s="380" t="n">
        <v>38253.1666666667</v>
      </c>
      <c r="R1114" s="0" t="n">
        <v>68086674</v>
      </c>
      <c r="S1114" s="0" t="s">
        <v>2301</v>
      </c>
      <c r="T1114" s="0" t="s">
        <v>2302</v>
      </c>
      <c r="U1114" s="0" t="s">
        <v>2115</v>
      </c>
      <c r="V1114" s="0" t="n">
        <v>100000000</v>
      </c>
      <c r="W1114" s="0" t="s">
        <v>2366</v>
      </c>
      <c r="X1114" s="0" t="n">
        <v>1</v>
      </c>
      <c r="Y1114" s="0" t="n">
        <f aca="false">FALSE()</f>
        <v>0</v>
      </c>
      <c r="Z1114" s="0" t="n">
        <f aca="false">FALSE()</f>
        <v>0</v>
      </c>
      <c r="AA1114" s="0" t="n">
        <f aca="false">FALSE()</f>
        <v>0</v>
      </c>
      <c r="AB1114" s="0" t="n">
        <f aca="false">FALSE()</f>
        <v>0</v>
      </c>
      <c r="AC1114" s="0" t="n">
        <v>1</v>
      </c>
      <c r="AD1114" s="0" t="s">
        <v>2129</v>
      </c>
      <c r="AE1114" s="0" t="n">
        <f aca="false">TRUE()</f>
        <v>1</v>
      </c>
      <c r="AF1114" s="0" t="s">
        <v>11192</v>
      </c>
      <c r="AG1114" s="0" t="n">
        <v>2</v>
      </c>
      <c r="AH1114" s="0" t="s">
        <v>11193</v>
      </c>
      <c r="AI1114" s="0" t="s">
        <v>11194</v>
      </c>
      <c r="AJ1114" s="0" t="n">
        <v>0</v>
      </c>
      <c r="AK1114" s="0" t="s">
        <v>2118</v>
      </c>
      <c r="AL1114" s="0" t="n">
        <f aca="false">FALSE()</f>
        <v>0</v>
      </c>
      <c r="AM1114" s="0" t="n">
        <f aca="false">TRUE()</f>
        <v>1</v>
      </c>
      <c r="AN1114" s="0" t="n">
        <f aca="false">FALSE()</f>
        <v>0</v>
      </c>
      <c r="AO1114" s="0" t="n">
        <f aca="false">FALSE()</f>
        <v>0</v>
      </c>
      <c r="AP1114" s="0" t="n">
        <f aca="false">FALSE()</f>
        <v>0</v>
      </c>
      <c r="AQ1114" s="380" t="n">
        <v>43627.6875</v>
      </c>
      <c r="AR1114" s="380" t="n">
        <v>38253.1666666667</v>
      </c>
      <c r="AS1114" s="0" t="s">
        <v>11195</v>
      </c>
      <c r="AT1114" s="0" t="s">
        <v>2170</v>
      </c>
      <c r="AU1114" s="0" t="s">
        <v>2170</v>
      </c>
    </row>
    <row r="1115" customFormat="false" ht="15" hidden="true" customHeight="false" outlineLevel="0" collapsed="false">
      <c r="A1115" s="0" t="s">
        <v>11196</v>
      </c>
      <c r="B1115" s="0" t="s">
        <v>11197</v>
      </c>
      <c r="C1115" s="0" t="s">
        <v>11198</v>
      </c>
      <c r="D1115" s="0" t="s">
        <v>2297</v>
      </c>
      <c r="E1115" s="0" t="s">
        <v>11196</v>
      </c>
      <c r="F1115" s="0" t="n">
        <v>1</v>
      </c>
      <c r="G1115" s="0" t="s">
        <v>2298</v>
      </c>
      <c r="H1115" s="0" t="s">
        <v>2170</v>
      </c>
      <c r="I1115" s="0" t="s">
        <v>2170</v>
      </c>
      <c r="J1115" s="0" t="s">
        <v>2170</v>
      </c>
      <c r="K1115" s="0" t="s">
        <v>2170</v>
      </c>
      <c r="L1115" s="0" t="s">
        <v>2170</v>
      </c>
      <c r="M1115" s="0" t="s">
        <v>2170</v>
      </c>
      <c r="N1115" s="0" t="n">
        <f aca="false">FALSE()</f>
        <v>0</v>
      </c>
      <c r="O1115" s="0" t="s">
        <v>11199</v>
      </c>
      <c r="P1115" s="0" t="s">
        <v>2300</v>
      </c>
      <c r="Q1115" s="380" t="n">
        <v>4561.16666666667</v>
      </c>
      <c r="R1115" s="0" t="n">
        <v>100368462</v>
      </c>
      <c r="S1115" s="0" t="s">
        <v>2301</v>
      </c>
      <c r="T1115" s="0" t="s">
        <v>2302</v>
      </c>
      <c r="U1115" s="0" t="s">
        <v>2365</v>
      </c>
      <c r="V1115" s="0" t="n">
        <v>0</v>
      </c>
      <c r="W1115" s="0" t="s">
        <v>2366</v>
      </c>
      <c r="X1115" s="0" t="n">
        <v>4</v>
      </c>
      <c r="Y1115" s="0" t="n">
        <f aca="false">FALSE()</f>
        <v>0</v>
      </c>
      <c r="Z1115" s="0" t="n">
        <f aca="false">FALSE()</f>
        <v>0</v>
      </c>
      <c r="AA1115" s="0" t="n">
        <f aca="false">FALSE()</f>
        <v>0</v>
      </c>
      <c r="AB1115" s="0" t="n">
        <f aca="false">TRUE()</f>
        <v>1</v>
      </c>
      <c r="AC1115" s="0" t="n">
        <v>1</v>
      </c>
      <c r="AD1115" s="0" t="s">
        <v>2129</v>
      </c>
      <c r="AE1115" s="0" t="n">
        <f aca="false">TRUE()</f>
        <v>1</v>
      </c>
      <c r="AF1115" s="0" t="s">
        <v>11200</v>
      </c>
      <c r="AG1115" s="0" t="n">
        <v>2</v>
      </c>
      <c r="AH1115" s="0" t="s">
        <v>11201</v>
      </c>
      <c r="AI1115" s="0" t="s">
        <v>11202</v>
      </c>
      <c r="AJ1115" s="0" t="n">
        <v>0</v>
      </c>
      <c r="AK1115" s="0" t="s">
        <v>2118</v>
      </c>
      <c r="AL1115" s="0" t="n">
        <f aca="false">FALSE()</f>
        <v>0</v>
      </c>
      <c r="AM1115" s="0" t="n">
        <f aca="false">TRUE()</f>
        <v>1</v>
      </c>
      <c r="AN1115" s="0" t="n">
        <f aca="false">FALSE()</f>
        <v>0</v>
      </c>
      <c r="AO1115" s="0" t="n">
        <f aca="false">FALSE()</f>
        <v>0</v>
      </c>
      <c r="AP1115" s="0" t="n">
        <f aca="false">FALSE()</f>
        <v>0</v>
      </c>
      <c r="AQ1115" s="380" t="n">
        <v>43165.7090277778</v>
      </c>
      <c r="AR1115" s="380" t="n">
        <v>32398.1666666667</v>
      </c>
      <c r="AS1115" s="0" t="s">
        <v>11203</v>
      </c>
      <c r="AT1115" s="0" t="s">
        <v>2170</v>
      </c>
      <c r="AU1115" s="0" t="s">
        <v>2170</v>
      </c>
    </row>
    <row r="1116" customFormat="false" ht="15" hidden="true" customHeight="false" outlineLevel="0" collapsed="false">
      <c r="A1116" s="0" t="s">
        <v>11204</v>
      </c>
      <c r="B1116" s="0" t="s">
        <v>11205</v>
      </c>
      <c r="C1116" s="0" t="s">
        <v>11206</v>
      </c>
      <c r="D1116" s="0" t="s">
        <v>2525</v>
      </c>
      <c r="E1116" s="0" t="s">
        <v>11204</v>
      </c>
      <c r="F1116" s="0" t="n">
        <v>10</v>
      </c>
      <c r="G1116" s="0" t="s">
        <v>2526</v>
      </c>
      <c r="H1116" s="0" t="s">
        <v>2170</v>
      </c>
      <c r="I1116" s="0" t="s">
        <v>2170</v>
      </c>
      <c r="J1116" s="0" t="s">
        <v>2170</v>
      </c>
      <c r="K1116" s="0" t="s">
        <v>2170</v>
      </c>
      <c r="L1116" s="0" t="s">
        <v>2170</v>
      </c>
      <c r="M1116" s="0" t="s">
        <v>2170</v>
      </c>
      <c r="N1116" s="0" t="n">
        <f aca="false">FALSE()</f>
        <v>0</v>
      </c>
      <c r="O1116" s="0" t="s">
        <v>11207</v>
      </c>
      <c r="P1116" s="0" t="s">
        <v>2300</v>
      </c>
      <c r="Q1116" s="380" t="n">
        <v>25569.125</v>
      </c>
      <c r="R1116" s="0" t="n">
        <v>0</v>
      </c>
      <c r="S1116" s="0" t="s">
        <v>2528</v>
      </c>
      <c r="T1116" s="0" t="s">
        <v>2529</v>
      </c>
      <c r="U1116" s="0" t="s">
        <v>2116</v>
      </c>
      <c r="V1116" s="0" t="n">
        <v>0</v>
      </c>
      <c r="W1116" s="0" t="s">
        <v>11208</v>
      </c>
      <c r="X1116" s="0" t="n">
        <v>4</v>
      </c>
      <c r="Y1116" s="0" t="n">
        <f aca="false">FALSE()</f>
        <v>0</v>
      </c>
      <c r="Z1116" s="0" t="n">
        <f aca="false">FALSE()</f>
        <v>0</v>
      </c>
      <c r="AA1116" s="0" t="n">
        <f aca="false">FALSE()</f>
        <v>0</v>
      </c>
      <c r="AB1116" s="0" t="n">
        <f aca="false">TRUE()</f>
        <v>1</v>
      </c>
      <c r="AC1116" s="0" t="n">
        <v>1</v>
      </c>
      <c r="AD1116" s="0" t="s">
        <v>2137</v>
      </c>
      <c r="AE1116" s="0" t="n">
        <f aca="false">TRUE()</f>
        <v>1</v>
      </c>
      <c r="AF1116" s="0" t="s">
        <v>11209</v>
      </c>
      <c r="AG1116" s="0" t="n">
        <v>2</v>
      </c>
      <c r="AH1116" s="0" t="s">
        <v>11210</v>
      </c>
      <c r="AI1116" s="0" t="s">
        <v>11211</v>
      </c>
      <c r="AJ1116" s="0" t="n">
        <v>0</v>
      </c>
      <c r="AK1116" s="0" t="s">
        <v>3378</v>
      </c>
      <c r="AL1116" s="0" t="n">
        <f aca="false">FALSE()</f>
        <v>0</v>
      </c>
      <c r="AM1116" s="0" t="n">
        <f aca="false">FALSE()</f>
        <v>0</v>
      </c>
      <c r="AN1116" s="0" t="n">
        <f aca="false">FALSE()</f>
        <v>0</v>
      </c>
      <c r="AO1116" s="0" t="n">
        <f aca="false">FALSE()</f>
        <v>0</v>
      </c>
      <c r="AP1116" s="0" t="n">
        <f aca="false">TRUE()</f>
        <v>1</v>
      </c>
      <c r="AQ1116" s="380" t="n">
        <v>44965.3333333333</v>
      </c>
      <c r="AR1116" s="380" t="n">
        <v>44965.4166666667</v>
      </c>
      <c r="AS1116" s="0" t="s">
        <v>11212</v>
      </c>
      <c r="AT1116" s="0" t="s">
        <v>2170</v>
      </c>
      <c r="AU1116" s="0" t="s">
        <v>2170</v>
      </c>
    </row>
    <row r="1117" customFormat="false" ht="15" hidden="true" customHeight="false" outlineLevel="0" collapsed="false">
      <c r="A1117" s="0" t="s">
        <v>271</v>
      </c>
      <c r="B1117" s="0" t="s">
        <v>11213</v>
      </c>
      <c r="C1117" s="0" t="s">
        <v>133</v>
      </c>
      <c r="D1117" s="0" t="s">
        <v>720</v>
      </c>
      <c r="E1117" s="0" t="s">
        <v>271</v>
      </c>
      <c r="F1117" s="0" t="n">
        <v>1</v>
      </c>
      <c r="G1117" s="0" t="s">
        <v>434</v>
      </c>
      <c r="H1117" s="0" t="s">
        <v>2596</v>
      </c>
      <c r="I1117" s="0" t="s">
        <v>2596</v>
      </c>
      <c r="J1117" s="0" t="s">
        <v>11214</v>
      </c>
      <c r="K1117" s="0" t="s">
        <v>2083</v>
      </c>
      <c r="L1117" s="0" t="s">
        <v>11215</v>
      </c>
      <c r="M1117" s="0" t="s">
        <v>2726</v>
      </c>
      <c r="N1117" s="0" t="n">
        <f aca="false">TRUE()</f>
        <v>1</v>
      </c>
      <c r="O1117" s="0" t="s">
        <v>11216</v>
      </c>
      <c r="P1117" s="0" t="s">
        <v>2601</v>
      </c>
      <c r="Q1117" s="380" t="n">
        <v>38084.1666666667</v>
      </c>
      <c r="R1117" s="0" t="n">
        <v>29788012</v>
      </c>
      <c r="S1117" s="0" t="s">
        <v>601</v>
      </c>
      <c r="T1117" s="0" t="s">
        <v>2602</v>
      </c>
      <c r="U1117" s="0" t="s">
        <v>2574</v>
      </c>
      <c r="V1117" s="0" t="n">
        <v>34622686</v>
      </c>
      <c r="W1117" s="0" t="s">
        <v>2603</v>
      </c>
      <c r="X1117" s="0" t="n">
        <v>5</v>
      </c>
      <c r="Y1117" s="0" t="n">
        <f aca="false">FALSE()</f>
        <v>0</v>
      </c>
      <c r="Z1117" s="0" t="n">
        <f aca="false">TRUE()</f>
        <v>1</v>
      </c>
      <c r="AA1117" s="0" t="n">
        <f aca="false">TRUE()</f>
        <v>1</v>
      </c>
      <c r="AB1117" s="0" t="n">
        <f aca="false">TRUE()</f>
        <v>1</v>
      </c>
      <c r="AC1117" s="0" t="n">
        <v>2</v>
      </c>
      <c r="AD1117" s="0" t="s">
        <v>2600</v>
      </c>
      <c r="AE1117" s="0" t="n">
        <f aca="false">TRUE()</f>
        <v>1</v>
      </c>
      <c r="AF1117" s="0" t="s">
        <v>11217</v>
      </c>
      <c r="AG1117" s="0" t="n">
        <v>1</v>
      </c>
      <c r="AH1117" s="0" t="s">
        <v>11218</v>
      </c>
      <c r="AI1117" s="0" t="s">
        <v>11219</v>
      </c>
      <c r="AJ1117" s="0" t="n">
        <v>0</v>
      </c>
      <c r="AK1117" s="0" t="s">
        <v>2119</v>
      </c>
      <c r="AL1117" s="0" t="n">
        <f aca="false">TRUE()</f>
        <v>1</v>
      </c>
      <c r="AM1117" s="0" t="n">
        <f aca="false">FALSE()</f>
        <v>0</v>
      </c>
      <c r="AN1117" s="0" t="n">
        <f aca="false">TRUE()</f>
        <v>1</v>
      </c>
      <c r="AO1117" s="0" t="n">
        <f aca="false">FALSE()</f>
        <v>0</v>
      </c>
      <c r="AP1117" s="0" t="n">
        <f aca="false">TRUE()</f>
        <v>1</v>
      </c>
      <c r="AQ1117" s="380" t="n">
        <v>43166.8993055556</v>
      </c>
      <c r="AR1117" s="380" t="n">
        <v>40865.1666666667</v>
      </c>
      <c r="AS1117" s="0" t="s">
        <v>6419</v>
      </c>
      <c r="AT1117" s="0" t="s">
        <v>11214</v>
      </c>
      <c r="AU1117" s="0" t="s">
        <v>2083</v>
      </c>
    </row>
    <row r="1118" customFormat="false" ht="15" hidden="true" customHeight="false" outlineLevel="0" collapsed="false">
      <c r="A1118" s="0" t="s">
        <v>11220</v>
      </c>
      <c r="B1118" s="0" t="s">
        <v>11221</v>
      </c>
      <c r="C1118" s="0" t="s">
        <v>11222</v>
      </c>
      <c r="D1118" s="0" t="s">
        <v>2297</v>
      </c>
      <c r="E1118" s="0" t="s">
        <v>11220</v>
      </c>
      <c r="F1118" s="0" t="n">
        <v>1</v>
      </c>
      <c r="G1118" s="0" t="s">
        <v>2298</v>
      </c>
      <c r="H1118" s="0" t="s">
        <v>2170</v>
      </c>
      <c r="I1118" s="0" t="s">
        <v>2170</v>
      </c>
      <c r="J1118" s="0" t="s">
        <v>2170</v>
      </c>
      <c r="K1118" s="0" t="s">
        <v>2170</v>
      </c>
      <c r="L1118" s="0" t="s">
        <v>2170</v>
      </c>
      <c r="M1118" s="0" t="s">
        <v>2170</v>
      </c>
      <c r="N1118" s="0" t="n">
        <f aca="false">FALSE()</f>
        <v>0</v>
      </c>
      <c r="O1118" s="0" t="s">
        <v>11223</v>
      </c>
      <c r="P1118" s="0" t="s">
        <v>2300</v>
      </c>
      <c r="Q1118" s="380" t="n">
        <v>25569.125</v>
      </c>
      <c r="R1118" s="0" t="n">
        <v>299806785</v>
      </c>
      <c r="S1118" s="0" t="s">
        <v>2301</v>
      </c>
      <c r="T1118" s="0" t="s">
        <v>2302</v>
      </c>
      <c r="U1118" s="0" t="s">
        <v>2451</v>
      </c>
      <c r="V1118" s="0" t="n">
        <v>3000000000</v>
      </c>
      <c r="W1118" s="0" t="s">
        <v>2366</v>
      </c>
      <c r="X1118" s="0" t="n">
        <v>4</v>
      </c>
      <c r="Y1118" s="0" t="n">
        <f aca="false">FALSE()</f>
        <v>0</v>
      </c>
      <c r="Z1118" s="0" t="n">
        <f aca="false">FALSE()</f>
        <v>0</v>
      </c>
      <c r="AA1118" s="0" t="n">
        <f aca="false">FALSE()</f>
        <v>0</v>
      </c>
      <c r="AB1118" s="0" t="n">
        <f aca="false">TRUE()</f>
        <v>1</v>
      </c>
      <c r="AC1118" s="0" t="n">
        <v>1</v>
      </c>
      <c r="AD1118" s="0" t="s">
        <v>2129</v>
      </c>
      <c r="AE1118" s="0" t="n">
        <f aca="false">TRUE()</f>
        <v>1</v>
      </c>
      <c r="AF1118" s="0" t="s">
        <v>11224</v>
      </c>
      <c r="AG1118" s="0" t="n">
        <v>2</v>
      </c>
      <c r="AH1118" s="0" t="s">
        <v>11225</v>
      </c>
      <c r="AI1118" s="0" t="s">
        <v>11226</v>
      </c>
      <c r="AJ1118" s="0" t="n">
        <v>0</v>
      </c>
      <c r="AK1118" s="0" t="s">
        <v>2118</v>
      </c>
      <c r="AL1118" s="0" t="n">
        <f aca="false">FALSE()</f>
        <v>0</v>
      </c>
      <c r="AM1118" s="0" t="n">
        <f aca="false">TRUE()</f>
        <v>1</v>
      </c>
      <c r="AN1118" s="0" t="n">
        <f aca="false">FALSE()</f>
        <v>0</v>
      </c>
      <c r="AO1118" s="0" t="n">
        <f aca="false">FALSE()</f>
        <v>0</v>
      </c>
      <c r="AP1118" s="0" t="n">
        <f aca="false">FALSE()</f>
        <v>0</v>
      </c>
      <c r="AQ1118" s="380" t="n">
        <v>44169.73125</v>
      </c>
      <c r="AR1118" s="380" t="n">
        <v>44169.4166666667</v>
      </c>
      <c r="AS1118" s="0" t="s">
        <v>11227</v>
      </c>
      <c r="AT1118" s="0" t="s">
        <v>2170</v>
      </c>
      <c r="AU1118" s="0" t="s">
        <v>2170</v>
      </c>
    </row>
    <row r="1119" customFormat="false" ht="15" hidden="true" customHeight="false" outlineLevel="0" collapsed="false">
      <c r="A1119" s="0" t="s">
        <v>11228</v>
      </c>
      <c r="B1119" s="0" t="s">
        <v>11229</v>
      </c>
      <c r="C1119" s="0" t="s">
        <v>11230</v>
      </c>
      <c r="D1119" s="0" t="s">
        <v>2297</v>
      </c>
      <c r="E1119" s="0" t="s">
        <v>11228</v>
      </c>
      <c r="F1119" s="0" t="n">
        <v>1</v>
      </c>
      <c r="G1119" s="0" t="s">
        <v>2298</v>
      </c>
      <c r="H1119" s="0" t="s">
        <v>2170</v>
      </c>
      <c r="I1119" s="0" t="s">
        <v>2170</v>
      </c>
      <c r="J1119" s="0" t="s">
        <v>2170</v>
      </c>
      <c r="K1119" s="0" t="s">
        <v>2170</v>
      </c>
      <c r="L1119" s="0" t="s">
        <v>2170</v>
      </c>
      <c r="M1119" s="0" t="s">
        <v>2170</v>
      </c>
      <c r="N1119" s="0" t="n">
        <f aca="false">FALSE()</f>
        <v>0</v>
      </c>
      <c r="O1119" s="0" t="s">
        <v>11231</v>
      </c>
      <c r="P1119" s="0" t="s">
        <v>2300</v>
      </c>
      <c r="Q1119" s="380" t="n">
        <v>25569.125</v>
      </c>
      <c r="R1119" s="0" t="n">
        <v>57972664</v>
      </c>
      <c r="S1119" s="0" t="s">
        <v>2301</v>
      </c>
      <c r="T1119" s="0" t="s">
        <v>2302</v>
      </c>
      <c r="U1119" s="0" t="s">
        <v>2115</v>
      </c>
      <c r="V1119" s="0" t="n">
        <v>0</v>
      </c>
      <c r="W1119" s="0" t="s">
        <v>2409</v>
      </c>
      <c r="X1119" s="0" t="n">
        <v>4</v>
      </c>
      <c r="Y1119" s="0" t="n">
        <f aca="false">FALSE()</f>
        <v>0</v>
      </c>
      <c r="Z1119" s="0" t="n">
        <f aca="false">FALSE()</f>
        <v>0</v>
      </c>
      <c r="AA1119" s="0" t="n">
        <f aca="false">FALSE()</f>
        <v>0</v>
      </c>
      <c r="AB1119" s="0" t="n">
        <f aca="false">TRUE()</f>
        <v>1</v>
      </c>
      <c r="AC1119" s="0" t="n">
        <v>1</v>
      </c>
      <c r="AD1119" s="0" t="s">
        <v>2129</v>
      </c>
      <c r="AE1119" s="0" t="n">
        <f aca="false">TRUE()</f>
        <v>1</v>
      </c>
      <c r="AF1119" s="0" t="s">
        <v>11232</v>
      </c>
      <c r="AG1119" s="0" t="n">
        <v>2</v>
      </c>
      <c r="AH1119" s="0" t="s">
        <v>11233</v>
      </c>
      <c r="AI1119" s="0" t="s">
        <v>11234</v>
      </c>
      <c r="AJ1119" s="0" t="n">
        <v>0</v>
      </c>
      <c r="AK1119" s="0" t="s">
        <v>2118</v>
      </c>
      <c r="AL1119" s="0" t="n">
        <f aca="false">FALSE()</f>
        <v>0</v>
      </c>
      <c r="AM1119" s="0" t="n">
        <f aca="false">TRUE()</f>
        <v>1</v>
      </c>
      <c r="AN1119" s="0" t="n">
        <f aca="false">FALSE()</f>
        <v>0</v>
      </c>
      <c r="AO1119" s="0" t="n">
        <f aca="false">FALSE()</f>
        <v>0</v>
      </c>
      <c r="AP1119" s="0" t="n">
        <f aca="false">FALSE()</f>
        <v>0</v>
      </c>
      <c r="AQ1119" s="380" t="n">
        <v>43496.7291666667</v>
      </c>
      <c r="AR1119" s="380" t="n">
        <v>32687.1666666667</v>
      </c>
      <c r="AS1119" s="0" t="s">
        <v>11235</v>
      </c>
      <c r="AT1119" s="0" t="s">
        <v>2170</v>
      </c>
      <c r="AU1119" s="0" t="s">
        <v>2170</v>
      </c>
    </row>
    <row r="1120" customFormat="false" ht="15" hidden="true" customHeight="false" outlineLevel="0" collapsed="false">
      <c r="A1120" s="0" t="s">
        <v>11236</v>
      </c>
      <c r="B1120" s="0" t="s">
        <v>11237</v>
      </c>
      <c r="C1120" s="0" t="s">
        <v>11238</v>
      </c>
      <c r="D1120" s="0" t="s">
        <v>2297</v>
      </c>
      <c r="E1120" s="0" t="s">
        <v>11236</v>
      </c>
      <c r="F1120" s="0" t="n">
        <v>1</v>
      </c>
      <c r="G1120" s="0" t="s">
        <v>2298</v>
      </c>
      <c r="H1120" s="0" t="s">
        <v>2170</v>
      </c>
      <c r="I1120" s="0" t="s">
        <v>2170</v>
      </c>
      <c r="J1120" s="0" t="s">
        <v>2170</v>
      </c>
      <c r="K1120" s="0" t="s">
        <v>2170</v>
      </c>
      <c r="L1120" s="0" t="s">
        <v>2170</v>
      </c>
      <c r="M1120" s="0" t="s">
        <v>2170</v>
      </c>
      <c r="N1120" s="0" t="n">
        <f aca="false">FALSE()</f>
        <v>0</v>
      </c>
      <c r="O1120" s="0" t="s">
        <v>11239</v>
      </c>
      <c r="P1120" s="0" t="s">
        <v>2300</v>
      </c>
      <c r="Q1120" s="380" t="n">
        <v>41670.1666666667</v>
      </c>
      <c r="R1120" s="0" t="n">
        <v>57472474</v>
      </c>
      <c r="S1120" s="0" t="s">
        <v>2301</v>
      </c>
      <c r="T1120" s="0" t="s">
        <v>2302</v>
      </c>
      <c r="U1120" s="0" t="s">
        <v>2330</v>
      </c>
      <c r="V1120" s="0" t="n">
        <v>250000000</v>
      </c>
      <c r="W1120" s="0" t="s">
        <v>2312</v>
      </c>
      <c r="X1120" s="0" t="n">
        <v>4</v>
      </c>
      <c r="Y1120" s="0" t="n">
        <f aca="false">FALSE()</f>
        <v>0</v>
      </c>
      <c r="Z1120" s="0" t="n">
        <f aca="false">FALSE()</f>
        <v>0</v>
      </c>
      <c r="AA1120" s="0" t="n">
        <f aca="false">FALSE()</f>
        <v>0</v>
      </c>
      <c r="AB1120" s="0" t="n">
        <f aca="false">FALSE()</f>
        <v>0</v>
      </c>
      <c r="AC1120" s="0" t="n">
        <v>1</v>
      </c>
      <c r="AD1120" s="0" t="s">
        <v>2129</v>
      </c>
      <c r="AE1120" s="0" t="n">
        <f aca="false">TRUE()</f>
        <v>1</v>
      </c>
      <c r="AF1120" s="0" t="s">
        <v>11240</v>
      </c>
      <c r="AG1120" s="0" t="n">
        <v>2</v>
      </c>
      <c r="AH1120" s="0" t="s">
        <v>11241</v>
      </c>
      <c r="AI1120" s="0" t="s">
        <v>11242</v>
      </c>
      <c r="AJ1120" s="0" t="n">
        <v>0</v>
      </c>
      <c r="AK1120" s="0" t="s">
        <v>2118</v>
      </c>
      <c r="AL1120" s="0" t="n">
        <f aca="false">FALSE()</f>
        <v>0</v>
      </c>
      <c r="AM1120" s="0" t="n">
        <f aca="false">TRUE()</f>
        <v>1</v>
      </c>
      <c r="AN1120" s="0" t="n">
        <f aca="false">FALSE()</f>
        <v>0</v>
      </c>
      <c r="AO1120" s="0" t="n">
        <f aca="false">FALSE()</f>
        <v>0</v>
      </c>
      <c r="AP1120" s="0" t="n">
        <f aca="false">FALSE()</f>
        <v>0</v>
      </c>
      <c r="AQ1120" s="380" t="n">
        <v>43682.6875</v>
      </c>
      <c r="AR1120" s="380" t="n">
        <v>41670.1666666667</v>
      </c>
      <c r="AS1120" s="0" t="s">
        <v>11243</v>
      </c>
      <c r="AT1120" s="0" t="s">
        <v>2170</v>
      </c>
      <c r="AU1120" s="0" t="s">
        <v>2170</v>
      </c>
    </row>
    <row r="1121" customFormat="false" ht="15" hidden="true" customHeight="false" outlineLevel="0" collapsed="false">
      <c r="A1121" s="0" t="s">
        <v>1424</v>
      </c>
      <c r="B1121" s="0" t="s">
        <v>11244</v>
      </c>
      <c r="C1121" s="0" t="s">
        <v>1421</v>
      </c>
      <c r="D1121" s="0" t="s">
        <v>720</v>
      </c>
      <c r="E1121" s="0" t="s">
        <v>1424</v>
      </c>
      <c r="F1121" s="0" t="n">
        <v>10</v>
      </c>
      <c r="G1121" s="0" t="s">
        <v>434</v>
      </c>
      <c r="H1121" s="0" t="s">
        <v>2170</v>
      </c>
      <c r="I1121" s="0" t="s">
        <v>2170</v>
      </c>
      <c r="J1121" s="0" t="s">
        <v>2170</v>
      </c>
      <c r="K1121" s="0" t="s">
        <v>2170</v>
      </c>
      <c r="L1121" s="0" t="s">
        <v>2170</v>
      </c>
      <c r="M1121" s="0" t="s">
        <v>2170</v>
      </c>
      <c r="N1121" s="0" t="n">
        <f aca="false">FALSE()</f>
        <v>0</v>
      </c>
      <c r="O1121" s="0" t="s">
        <v>11245</v>
      </c>
      <c r="P1121" s="0" t="s">
        <v>11246</v>
      </c>
      <c r="Q1121" s="380" t="n">
        <v>25569.125</v>
      </c>
      <c r="R1121" s="0" t="n">
        <v>269074000</v>
      </c>
      <c r="S1121" s="0" t="s">
        <v>601</v>
      </c>
      <c r="T1121" s="0" t="s">
        <v>2602</v>
      </c>
      <c r="U1121" s="0" t="s">
        <v>2365</v>
      </c>
      <c r="V1121" s="0" t="n">
        <v>0</v>
      </c>
      <c r="W1121" s="0" t="s">
        <v>2356</v>
      </c>
      <c r="X1121" s="0" t="n">
        <v>5</v>
      </c>
      <c r="Y1121" s="0" t="n">
        <f aca="false">FALSE()</f>
        <v>0</v>
      </c>
      <c r="Z1121" s="0" t="n">
        <f aca="false">TRUE()</f>
        <v>1</v>
      </c>
      <c r="AA1121" s="0" t="n">
        <f aca="false">TRUE()</f>
        <v>1</v>
      </c>
      <c r="AB1121" s="0" t="n">
        <f aca="false">TRUE()</f>
        <v>1</v>
      </c>
      <c r="AC1121" s="0" t="n">
        <v>3</v>
      </c>
      <c r="AD1121" s="0" t="s">
        <v>2129</v>
      </c>
      <c r="AE1121" s="0" t="n">
        <f aca="false">TRUE()</f>
        <v>1</v>
      </c>
      <c r="AF1121" s="0" t="s">
        <v>11247</v>
      </c>
      <c r="AG1121" s="0" t="n">
        <v>1</v>
      </c>
      <c r="AH1121" s="0" t="s">
        <v>11248</v>
      </c>
      <c r="AI1121" s="0" t="s">
        <v>11249</v>
      </c>
      <c r="AJ1121" s="0" t="n">
        <v>0</v>
      </c>
      <c r="AK1121" s="0" t="s">
        <v>2118</v>
      </c>
      <c r="AL1121" s="0" t="n">
        <f aca="false">FALSE()</f>
        <v>0</v>
      </c>
      <c r="AM1121" s="0" t="n">
        <f aca="false">TRUE()</f>
        <v>1</v>
      </c>
      <c r="AN1121" s="0" t="n">
        <f aca="false">TRUE()</f>
        <v>1</v>
      </c>
      <c r="AO1121" s="0" t="n">
        <f aca="false">FALSE()</f>
        <v>0</v>
      </c>
      <c r="AP1121" s="0" t="n">
        <f aca="false">FALSE()</f>
        <v>0</v>
      </c>
      <c r="AQ1121" s="380" t="n">
        <v>44179.4159722222</v>
      </c>
      <c r="AR1121" s="380" t="n">
        <v>44179.4166666667</v>
      </c>
      <c r="AS1121" s="0" t="s">
        <v>11250</v>
      </c>
      <c r="AT1121" s="0" t="s">
        <v>2170</v>
      </c>
      <c r="AU1121" s="0" t="s">
        <v>2170</v>
      </c>
    </row>
    <row r="1122" customFormat="false" ht="15" hidden="true" customHeight="false" outlineLevel="0" collapsed="false">
      <c r="A1122" s="0" t="s">
        <v>11251</v>
      </c>
      <c r="B1122" s="0" t="s">
        <v>11252</v>
      </c>
      <c r="C1122" s="0" t="s">
        <v>11253</v>
      </c>
      <c r="D1122" s="0" t="s">
        <v>2525</v>
      </c>
      <c r="E1122" s="0" t="s">
        <v>11251</v>
      </c>
      <c r="F1122" s="0" t="n">
        <v>100</v>
      </c>
      <c r="G1122" s="0" t="s">
        <v>2526</v>
      </c>
      <c r="H1122" s="0" t="s">
        <v>2170</v>
      </c>
      <c r="I1122" s="0" t="s">
        <v>2170</v>
      </c>
      <c r="J1122" s="0" t="s">
        <v>2170</v>
      </c>
      <c r="K1122" s="0" t="s">
        <v>2170</v>
      </c>
      <c r="L1122" s="0" t="s">
        <v>2170</v>
      </c>
      <c r="M1122" s="0" t="s">
        <v>2170</v>
      </c>
      <c r="N1122" s="0" t="n">
        <f aca="false">FALSE()</f>
        <v>0</v>
      </c>
      <c r="O1122" s="0" t="s">
        <v>11254</v>
      </c>
      <c r="P1122" s="0" t="s">
        <v>2300</v>
      </c>
      <c r="Q1122" s="380" t="n">
        <v>25569.125</v>
      </c>
      <c r="R1122" s="0" t="n">
        <v>19856167000</v>
      </c>
      <c r="S1122" s="0" t="s">
        <v>2528</v>
      </c>
      <c r="T1122" s="0" t="s">
        <v>2529</v>
      </c>
      <c r="U1122" s="0" t="s">
        <v>610</v>
      </c>
      <c r="V1122" s="0" t="n">
        <v>19856167000</v>
      </c>
      <c r="W1122" s="0" t="s">
        <v>2530</v>
      </c>
      <c r="X1122" s="0" t="n">
        <v>4</v>
      </c>
      <c r="Y1122" s="0" t="n">
        <f aca="false">FALSE()</f>
        <v>0</v>
      </c>
      <c r="Z1122" s="0" t="n">
        <f aca="false">FALSE()</f>
        <v>0</v>
      </c>
      <c r="AA1122" s="0" t="n">
        <f aca="false">FALSE()</f>
        <v>0</v>
      </c>
      <c r="AB1122" s="0" t="n">
        <f aca="false">TRUE()</f>
        <v>1</v>
      </c>
      <c r="AC1122" s="0" t="n">
        <v>1</v>
      </c>
      <c r="AD1122" s="0" t="s">
        <v>2129</v>
      </c>
      <c r="AE1122" s="0" t="n">
        <f aca="false">TRUE()</f>
        <v>1</v>
      </c>
      <c r="AF1122" s="0" t="s">
        <v>11255</v>
      </c>
      <c r="AG1122" s="0" t="n">
        <v>2</v>
      </c>
      <c r="AH1122" s="0" t="s">
        <v>11256</v>
      </c>
      <c r="AI1122" s="0" t="s">
        <v>11257</v>
      </c>
      <c r="AJ1122" s="0" t="n">
        <v>0</v>
      </c>
      <c r="AK1122" s="0" t="s">
        <v>3378</v>
      </c>
      <c r="AL1122" s="0" t="n">
        <f aca="false">FALSE()</f>
        <v>0</v>
      </c>
      <c r="AM1122" s="0" t="n">
        <f aca="false">FALSE()</f>
        <v>0</v>
      </c>
      <c r="AN1122" s="0" t="n">
        <f aca="false">FALSE()</f>
        <v>0</v>
      </c>
      <c r="AO1122" s="0" t="n">
        <f aca="false">FALSE()</f>
        <v>0</v>
      </c>
      <c r="AP1122" s="0" t="n">
        <f aca="false">TRUE()</f>
        <v>1</v>
      </c>
      <c r="AQ1122" s="380" t="n">
        <v>44965.3333333333</v>
      </c>
      <c r="AR1122" s="380" t="n">
        <v>44965.4166666667</v>
      </c>
      <c r="AS1122" s="0" t="s">
        <v>11258</v>
      </c>
      <c r="AT1122" s="0" t="s">
        <v>2170</v>
      </c>
      <c r="AU1122" s="0" t="s">
        <v>2170</v>
      </c>
    </row>
    <row r="1123" customFormat="false" ht="15" hidden="true" customHeight="false" outlineLevel="0" collapsed="false">
      <c r="A1123" s="0" t="s">
        <v>11259</v>
      </c>
      <c r="B1123" s="0" t="s">
        <v>11260</v>
      </c>
      <c r="C1123" s="0" t="s">
        <v>11261</v>
      </c>
      <c r="D1123" s="0" t="s">
        <v>2297</v>
      </c>
      <c r="E1123" s="0" t="s">
        <v>11259</v>
      </c>
      <c r="F1123" s="0" t="n">
        <v>1</v>
      </c>
      <c r="G1123" s="0" t="s">
        <v>2298</v>
      </c>
      <c r="H1123" s="0" t="s">
        <v>2170</v>
      </c>
      <c r="I1123" s="0" t="s">
        <v>2170</v>
      </c>
      <c r="J1123" s="0" t="s">
        <v>2170</v>
      </c>
      <c r="K1123" s="0" t="s">
        <v>2170</v>
      </c>
      <c r="L1123" s="0" t="s">
        <v>2170</v>
      </c>
      <c r="M1123" s="0" t="s">
        <v>2170</v>
      </c>
      <c r="N1123" s="0" t="n">
        <f aca="false">FALSE()</f>
        <v>0</v>
      </c>
      <c r="O1123" s="0" t="s">
        <v>11262</v>
      </c>
      <c r="P1123" s="0" t="s">
        <v>2300</v>
      </c>
      <c r="Q1123" s="380" t="n">
        <v>25569.125</v>
      </c>
      <c r="R1123" s="0" t="n">
        <v>29430000</v>
      </c>
      <c r="S1123" s="0" t="s">
        <v>2301</v>
      </c>
      <c r="T1123" s="0" t="s">
        <v>2302</v>
      </c>
      <c r="U1123" s="0" t="s">
        <v>2365</v>
      </c>
      <c r="V1123" s="0" t="n">
        <v>63000000</v>
      </c>
      <c r="W1123" s="0" t="s">
        <v>2409</v>
      </c>
      <c r="X1123" s="0" t="n">
        <v>4</v>
      </c>
      <c r="Y1123" s="0" t="n">
        <f aca="false">FALSE()</f>
        <v>0</v>
      </c>
      <c r="Z1123" s="0" t="n">
        <f aca="false">FALSE()</f>
        <v>0</v>
      </c>
      <c r="AA1123" s="0" t="n">
        <f aca="false">FALSE()</f>
        <v>0</v>
      </c>
      <c r="AB1123" s="0" t="n">
        <f aca="false">TRUE()</f>
        <v>1</v>
      </c>
      <c r="AC1123" s="0" t="n">
        <v>1</v>
      </c>
      <c r="AD1123" s="0" t="s">
        <v>2129</v>
      </c>
      <c r="AE1123" s="0" t="n">
        <f aca="false">TRUE()</f>
        <v>1</v>
      </c>
      <c r="AF1123" s="0" t="s">
        <v>11263</v>
      </c>
      <c r="AG1123" s="0" t="n">
        <v>2</v>
      </c>
      <c r="AH1123" s="0" t="s">
        <v>11264</v>
      </c>
      <c r="AI1123" s="0" t="s">
        <v>11265</v>
      </c>
      <c r="AJ1123" s="0" t="n">
        <v>0</v>
      </c>
      <c r="AK1123" s="0" t="s">
        <v>2118</v>
      </c>
      <c r="AL1123" s="0" t="n">
        <f aca="false">FALSE()</f>
        <v>0</v>
      </c>
      <c r="AM1123" s="0" t="n">
        <f aca="false">TRUE()</f>
        <v>1</v>
      </c>
      <c r="AN1123" s="0" t="n">
        <f aca="false">FALSE()</f>
        <v>0</v>
      </c>
      <c r="AO1123" s="0" t="n">
        <f aca="false">FALSE()</f>
        <v>0</v>
      </c>
      <c r="AP1123" s="0" t="n">
        <f aca="false">FALSE()</f>
        <v>0</v>
      </c>
      <c r="AQ1123" s="380" t="n">
        <v>43559.6868055556</v>
      </c>
      <c r="AR1123" s="380" t="n">
        <v>35115.125</v>
      </c>
      <c r="AS1123" s="0" t="s">
        <v>11266</v>
      </c>
      <c r="AT1123" s="0" t="s">
        <v>2170</v>
      </c>
      <c r="AU1123" s="0" t="s">
        <v>2170</v>
      </c>
    </row>
    <row r="1124" customFormat="false" ht="15" hidden="true" customHeight="false" outlineLevel="0" collapsed="false">
      <c r="A1124" s="0" t="s">
        <v>11267</v>
      </c>
      <c r="B1124" s="0" t="s">
        <v>11268</v>
      </c>
      <c r="C1124" s="0" t="s">
        <v>11269</v>
      </c>
      <c r="D1124" s="0" t="s">
        <v>2297</v>
      </c>
      <c r="E1124" s="0" t="s">
        <v>11267</v>
      </c>
      <c r="F1124" s="0" t="n">
        <v>1</v>
      </c>
      <c r="G1124" s="0" t="s">
        <v>2298</v>
      </c>
      <c r="H1124" s="0" t="s">
        <v>2170</v>
      </c>
      <c r="I1124" s="0" t="s">
        <v>2170</v>
      </c>
      <c r="J1124" s="0" t="s">
        <v>2170</v>
      </c>
      <c r="K1124" s="0" t="s">
        <v>2170</v>
      </c>
      <c r="L1124" s="0" t="s">
        <v>2170</v>
      </c>
      <c r="M1124" s="0" t="s">
        <v>2170</v>
      </c>
      <c r="N1124" s="0" t="n">
        <f aca="false">FALSE()</f>
        <v>0</v>
      </c>
      <c r="O1124" s="0" t="s">
        <v>11270</v>
      </c>
      <c r="P1124" s="0" t="s">
        <v>2300</v>
      </c>
      <c r="Q1124" s="380" t="n">
        <v>25569.125</v>
      </c>
      <c r="R1124" s="0" t="n">
        <v>122927466</v>
      </c>
      <c r="S1124" s="0" t="s">
        <v>2301</v>
      </c>
      <c r="T1124" s="0" t="s">
        <v>2302</v>
      </c>
      <c r="U1124" s="0" t="s">
        <v>2365</v>
      </c>
      <c r="V1124" s="0" t="n">
        <v>0</v>
      </c>
      <c r="W1124" s="0" t="s">
        <v>2565</v>
      </c>
      <c r="X1124" s="0" t="n">
        <v>4</v>
      </c>
      <c r="Y1124" s="0" t="n">
        <f aca="false">FALSE()</f>
        <v>0</v>
      </c>
      <c r="Z1124" s="0" t="n">
        <f aca="false">FALSE()</f>
        <v>0</v>
      </c>
      <c r="AA1124" s="0" t="n">
        <f aca="false">FALSE()</f>
        <v>0</v>
      </c>
      <c r="AB1124" s="0" t="n">
        <f aca="false">FALSE()</f>
        <v>0</v>
      </c>
      <c r="AC1124" s="0" t="n">
        <v>1</v>
      </c>
      <c r="AD1124" s="0" t="s">
        <v>2129</v>
      </c>
      <c r="AE1124" s="0" t="n">
        <f aca="false">TRUE()</f>
        <v>1</v>
      </c>
      <c r="AF1124" s="0" t="s">
        <v>11271</v>
      </c>
      <c r="AG1124" s="0" t="n">
        <v>2</v>
      </c>
      <c r="AH1124" s="0" t="s">
        <v>11272</v>
      </c>
      <c r="AI1124" s="0" t="s">
        <v>11273</v>
      </c>
      <c r="AJ1124" s="0" t="n">
        <v>0</v>
      </c>
      <c r="AK1124" s="0" t="s">
        <v>2118</v>
      </c>
      <c r="AL1124" s="0" t="n">
        <f aca="false">FALSE()</f>
        <v>0</v>
      </c>
      <c r="AM1124" s="0" t="n">
        <f aca="false">TRUE()</f>
        <v>1</v>
      </c>
      <c r="AN1124" s="0" t="n">
        <f aca="false">FALSE()</f>
        <v>0</v>
      </c>
      <c r="AO1124" s="0" t="n">
        <f aca="false">FALSE()</f>
        <v>0</v>
      </c>
      <c r="AP1124" s="0" t="n">
        <f aca="false">TRUE()</f>
        <v>1</v>
      </c>
      <c r="AQ1124" s="380" t="n">
        <v>44683.6520833333</v>
      </c>
      <c r="AR1124" s="380" t="n">
        <v>44683.4166666667</v>
      </c>
      <c r="AS1124" s="0" t="s">
        <v>11274</v>
      </c>
      <c r="AT1124" s="0" t="s">
        <v>2170</v>
      </c>
      <c r="AU1124" s="0" t="s">
        <v>2170</v>
      </c>
    </row>
    <row r="1125" customFormat="false" ht="15" hidden="true" customHeight="false" outlineLevel="0" collapsed="false">
      <c r="A1125" s="0" t="s">
        <v>11275</v>
      </c>
      <c r="B1125" s="0" t="s">
        <v>11276</v>
      </c>
      <c r="C1125" s="0" t="s">
        <v>11277</v>
      </c>
      <c r="D1125" s="0" t="s">
        <v>2297</v>
      </c>
      <c r="E1125" s="0" t="s">
        <v>11275</v>
      </c>
      <c r="F1125" s="0" t="n">
        <v>1</v>
      </c>
      <c r="G1125" s="0" t="s">
        <v>2298</v>
      </c>
      <c r="H1125" s="0" t="s">
        <v>2170</v>
      </c>
      <c r="I1125" s="0" t="s">
        <v>2170</v>
      </c>
      <c r="J1125" s="0" t="s">
        <v>2170</v>
      </c>
      <c r="K1125" s="0" t="s">
        <v>2170</v>
      </c>
      <c r="L1125" s="0" t="s">
        <v>2170</v>
      </c>
      <c r="M1125" s="0" t="s">
        <v>2170</v>
      </c>
      <c r="N1125" s="0" t="n">
        <f aca="false">FALSE()</f>
        <v>0</v>
      </c>
      <c r="O1125" s="0" t="s">
        <v>11278</v>
      </c>
      <c r="P1125" s="0" t="s">
        <v>2300</v>
      </c>
      <c r="Q1125" s="380" t="n">
        <v>34282.125</v>
      </c>
      <c r="R1125" s="0" t="n">
        <v>61102481</v>
      </c>
      <c r="S1125" s="0" t="s">
        <v>2301</v>
      </c>
      <c r="T1125" s="0" t="s">
        <v>2302</v>
      </c>
      <c r="U1125" s="0" t="s">
        <v>2115</v>
      </c>
      <c r="V1125" s="0" t="n">
        <v>80000000</v>
      </c>
      <c r="W1125" s="0" t="s">
        <v>2356</v>
      </c>
      <c r="X1125" s="0" t="n">
        <v>4</v>
      </c>
      <c r="Y1125" s="0" t="n">
        <f aca="false">FALSE()</f>
        <v>0</v>
      </c>
      <c r="Z1125" s="0" t="n">
        <f aca="false">FALSE()</f>
        <v>0</v>
      </c>
      <c r="AA1125" s="0" t="n">
        <f aca="false">FALSE()</f>
        <v>0</v>
      </c>
      <c r="AB1125" s="0" t="n">
        <f aca="false">TRUE()</f>
        <v>1</v>
      </c>
      <c r="AC1125" s="0" t="n">
        <v>1</v>
      </c>
      <c r="AD1125" s="0" t="s">
        <v>2129</v>
      </c>
      <c r="AE1125" s="0" t="n">
        <f aca="false">TRUE()</f>
        <v>1</v>
      </c>
      <c r="AF1125" s="0" t="s">
        <v>11279</v>
      </c>
      <c r="AG1125" s="0" t="n">
        <v>2</v>
      </c>
      <c r="AH1125" s="0" t="s">
        <v>11280</v>
      </c>
      <c r="AI1125" s="0" t="s">
        <v>11281</v>
      </c>
      <c r="AJ1125" s="0" t="n">
        <v>0</v>
      </c>
      <c r="AK1125" s="0" t="s">
        <v>2118</v>
      </c>
      <c r="AL1125" s="0" t="n">
        <f aca="false">FALSE()</f>
        <v>0</v>
      </c>
      <c r="AM1125" s="0" t="n">
        <f aca="false">TRUE()</f>
        <v>1</v>
      </c>
      <c r="AN1125" s="0" t="n">
        <f aca="false">FALSE()</f>
        <v>0</v>
      </c>
      <c r="AO1125" s="0" t="n">
        <f aca="false">FALSE()</f>
        <v>0</v>
      </c>
      <c r="AP1125" s="0" t="n">
        <f aca="false">FALSE()</f>
        <v>0</v>
      </c>
      <c r="AQ1125" s="380" t="n">
        <v>43627.6875</v>
      </c>
      <c r="AR1125" s="380" t="n">
        <v>34283.125</v>
      </c>
      <c r="AS1125" s="0" t="s">
        <v>11282</v>
      </c>
      <c r="AT1125" s="0" t="s">
        <v>2170</v>
      </c>
      <c r="AU1125" s="0" t="s">
        <v>2170</v>
      </c>
    </row>
    <row r="1126" customFormat="false" ht="15" hidden="true" customHeight="false" outlineLevel="0" collapsed="false">
      <c r="A1126" s="0" t="s">
        <v>11283</v>
      </c>
      <c r="B1126" s="0" t="s">
        <v>11284</v>
      </c>
      <c r="C1126" s="0" t="s">
        <v>11285</v>
      </c>
      <c r="D1126" s="0" t="s">
        <v>2297</v>
      </c>
      <c r="E1126" s="0" t="s">
        <v>11283</v>
      </c>
      <c r="F1126" s="0" t="n">
        <v>1</v>
      </c>
      <c r="G1126" s="0" t="s">
        <v>2298</v>
      </c>
      <c r="H1126" s="0" t="s">
        <v>2170</v>
      </c>
      <c r="I1126" s="0" t="s">
        <v>2170</v>
      </c>
      <c r="J1126" s="0" t="s">
        <v>2170</v>
      </c>
      <c r="K1126" s="0" t="s">
        <v>2170</v>
      </c>
      <c r="L1126" s="0" t="s">
        <v>2170</v>
      </c>
      <c r="M1126" s="0" t="s">
        <v>2170</v>
      </c>
      <c r="N1126" s="0" t="n">
        <f aca="false">FALSE()</f>
        <v>0</v>
      </c>
      <c r="O1126" s="0" t="s">
        <v>11286</v>
      </c>
      <c r="P1126" s="0" t="s">
        <v>2300</v>
      </c>
      <c r="Q1126" s="380" t="n">
        <v>36868.125</v>
      </c>
      <c r="R1126" s="0" t="n">
        <v>198077418</v>
      </c>
      <c r="S1126" s="0" t="s">
        <v>2301</v>
      </c>
      <c r="T1126" s="0" t="s">
        <v>2302</v>
      </c>
      <c r="U1126" s="0" t="s">
        <v>2116</v>
      </c>
      <c r="V1126" s="0" t="n">
        <v>0</v>
      </c>
      <c r="W1126" s="0" t="s">
        <v>11287</v>
      </c>
      <c r="X1126" s="0" t="n">
        <v>4</v>
      </c>
      <c r="Y1126" s="0" t="n">
        <f aca="false">FALSE()</f>
        <v>0</v>
      </c>
      <c r="Z1126" s="0" t="n">
        <f aca="false">FALSE()</f>
        <v>0</v>
      </c>
      <c r="AA1126" s="0" t="n">
        <f aca="false">FALSE()</f>
        <v>0</v>
      </c>
      <c r="AB1126" s="0" t="n">
        <f aca="false">TRUE()</f>
        <v>1</v>
      </c>
      <c r="AC1126" s="0" t="n">
        <v>1</v>
      </c>
      <c r="AD1126" s="0" t="s">
        <v>2129</v>
      </c>
      <c r="AE1126" s="0" t="n">
        <f aca="false">TRUE()</f>
        <v>1</v>
      </c>
      <c r="AF1126" s="0" t="s">
        <v>11288</v>
      </c>
      <c r="AG1126" s="0" t="n">
        <v>2</v>
      </c>
      <c r="AH1126" s="0" t="s">
        <v>11289</v>
      </c>
      <c r="AI1126" s="0" t="s">
        <v>11290</v>
      </c>
      <c r="AJ1126" s="0" t="n">
        <v>0</v>
      </c>
      <c r="AK1126" s="0" t="s">
        <v>2118</v>
      </c>
      <c r="AL1126" s="0" t="n">
        <f aca="false">FALSE()</f>
        <v>0</v>
      </c>
      <c r="AM1126" s="0" t="n">
        <f aca="false">TRUE()</f>
        <v>1</v>
      </c>
      <c r="AN1126" s="0" t="n">
        <f aca="false">FALSE()</f>
        <v>0</v>
      </c>
      <c r="AO1126" s="0" t="n">
        <f aca="false">FALSE()</f>
        <v>0</v>
      </c>
      <c r="AP1126" s="0" t="n">
        <f aca="false">FALSE()</f>
        <v>0</v>
      </c>
      <c r="AQ1126" s="380" t="n">
        <v>43123.7284722222</v>
      </c>
      <c r="AR1126" s="380" t="n">
        <v>36868.125</v>
      </c>
      <c r="AS1126" s="0" t="s">
        <v>11291</v>
      </c>
      <c r="AT1126" s="0" t="s">
        <v>2170</v>
      </c>
      <c r="AU1126" s="0" t="s">
        <v>2170</v>
      </c>
    </row>
    <row r="1127" customFormat="false" ht="15" hidden="true" customHeight="false" outlineLevel="0" collapsed="false">
      <c r="A1127" s="0" t="s">
        <v>11292</v>
      </c>
      <c r="B1127" s="0" t="s">
        <v>11293</v>
      </c>
      <c r="C1127" s="0" t="s">
        <v>11294</v>
      </c>
      <c r="D1127" s="0" t="s">
        <v>2297</v>
      </c>
      <c r="E1127" s="0" t="s">
        <v>11292</v>
      </c>
      <c r="F1127" s="0" t="n">
        <v>1</v>
      </c>
      <c r="G1127" s="0" t="s">
        <v>2298</v>
      </c>
      <c r="H1127" s="0" t="s">
        <v>2170</v>
      </c>
      <c r="I1127" s="0" t="s">
        <v>2170</v>
      </c>
      <c r="J1127" s="0" t="s">
        <v>2170</v>
      </c>
      <c r="K1127" s="0" t="s">
        <v>2170</v>
      </c>
      <c r="L1127" s="0" t="s">
        <v>2170</v>
      </c>
      <c r="M1127" s="0" t="s">
        <v>2170</v>
      </c>
      <c r="N1127" s="0" t="n">
        <f aca="false">FALSE()</f>
        <v>0</v>
      </c>
      <c r="O1127" s="0" t="s">
        <v>11295</v>
      </c>
      <c r="P1127" s="0" t="s">
        <v>2300</v>
      </c>
      <c r="Q1127" s="380" t="n">
        <v>25569.125</v>
      </c>
      <c r="R1127" s="0" t="n">
        <v>181801600</v>
      </c>
      <c r="S1127" s="0" t="s">
        <v>2301</v>
      </c>
      <c r="T1127" s="0" t="s">
        <v>2302</v>
      </c>
      <c r="U1127" s="0" t="s">
        <v>2574</v>
      </c>
      <c r="V1127" s="0" t="n">
        <v>1300000000</v>
      </c>
      <c r="W1127" s="0" t="s">
        <v>2321</v>
      </c>
      <c r="X1127" s="0" t="n">
        <v>4</v>
      </c>
      <c r="Y1127" s="0" t="n">
        <f aca="false">FALSE()</f>
        <v>0</v>
      </c>
      <c r="Z1127" s="0" t="n">
        <f aca="false">FALSE()</f>
        <v>0</v>
      </c>
      <c r="AA1127" s="0" t="n">
        <f aca="false">FALSE()</f>
        <v>0</v>
      </c>
      <c r="AB1127" s="0" t="n">
        <f aca="false">TRUE()</f>
        <v>1</v>
      </c>
      <c r="AC1127" s="0" t="n">
        <v>1</v>
      </c>
      <c r="AD1127" s="0" t="s">
        <v>2129</v>
      </c>
      <c r="AE1127" s="0" t="n">
        <f aca="false">TRUE()</f>
        <v>1</v>
      </c>
      <c r="AF1127" s="0" t="s">
        <v>11296</v>
      </c>
      <c r="AG1127" s="0" t="n">
        <v>2</v>
      </c>
      <c r="AH1127" s="0" t="s">
        <v>11297</v>
      </c>
      <c r="AI1127" s="0" t="s">
        <v>11298</v>
      </c>
      <c r="AJ1127" s="0" t="n">
        <v>0</v>
      </c>
      <c r="AK1127" s="0" t="s">
        <v>2118</v>
      </c>
      <c r="AL1127" s="0" t="n">
        <f aca="false">FALSE()</f>
        <v>0</v>
      </c>
      <c r="AM1127" s="0" t="n">
        <f aca="false">TRUE()</f>
        <v>1</v>
      </c>
      <c r="AN1127" s="0" t="n">
        <f aca="false">FALSE()</f>
        <v>0</v>
      </c>
      <c r="AO1127" s="0" t="n">
        <f aca="false">FALSE()</f>
        <v>0</v>
      </c>
      <c r="AP1127" s="0" t="n">
        <f aca="false">FALSE()</f>
        <v>0</v>
      </c>
      <c r="AQ1127" s="380" t="n">
        <v>43769.6881944444</v>
      </c>
      <c r="AR1127" s="380" t="n">
        <v>43769.4166666667</v>
      </c>
      <c r="AS1127" s="0" t="s">
        <v>11299</v>
      </c>
      <c r="AT1127" s="0" t="s">
        <v>2170</v>
      </c>
      <c r="AU1127" s="0" t="s">
        <v>2170</v>
      </c>
    </row>
    <row r="1128" customFormat="false" ht="15" hidden="true" customHeight="false" outlineLevel="0" collapsed="false">
      <c r="A1128" s="0" t="s">
        <v>11300</v>
      </c>
      <c r="B1128" s="0" t="s">
        <v>11301</v>
      </c>
      <c r="C1128" s="0" t="s">
        <v>11302</v>
      </c>
      <c r="D1128" s="0" t="s">
        <v>2297</v>
      </c>
      <c r="E1128" s="0" t="s">
        <v>11300</v>
      </c>
      <c r="F1128" s="0" t="n">
        <v>1</v>
      </c>
      <c r="G1128" s="0" t="s">
        <v>2298</v>
      </c>
      <c r="H1128" s="0" t="s">
        <v>2170</v>
      </c>
      <c r="I1128" s="0" t="s">
        <v>2170</v>
      </c>
      <c r="J1128" s="0" t="s">
        <v>2170</v>
      </c>
      <c r="K1128" s="0" t="s">
        <v>2170</v>
      </c>
      <c r="L1128" s="0" t="s">
        <v>2170</v>
      </c>
      <c r="M1128" s="0" t="s">
        <v>2170</v>
      </c>
      <c r="N1128" s="0" t="n">
        <f aca="false">FALSE()</f>
        <v>0</v>
      </c>
      <c r="O1128" s="0" t="s">
        <v>11303</v>
      </c>
      <c r="P1128" s="0" t="s">
        <v>2300</v>
      </c>
      <c r="Q1128" s="380" t="n">
        <v>25569.125</v>
      </c>
      <c r="R1128" s="0" t="n">
        <v>355211654</v>
      </c>
      <c r="S1128" s="0" t="s">
        <v>2301</v>
      </c>
      <c r="T1128" s="0" t="s">
        <v>2302</v>
      </c>
      <c r="U1128" s="0" t="s">
        <v>610</v>
      </c>
      <c r="V1128" s="0" t="n">
        <v>1000000000</v>
      </c>
      <c r="W1128" s="0" t="s">
        <v>2312</v>
      </c>
      <c r="X1128" s="0" t="n">
        <v>4</v>
      </c>
      <c r="Y1128" s="0" t="n">
        <f aca="false">FALSE()</f>
        <v>0</v>
      </c>
      <c r="Z1128" s="0" t="n">
        <f aca="false">FALSE()</f>
        <v>0</v>
      </c>
      <c r="AA1128" s="0" t="n">
        <f aca="false">FALSE()</f>
        <v>0</v>
      </c>
      <c r="AB1128" s="0" t="n">
        <f aca="false">TRUE()</f>
        <v>1</v>
      </c>
      <c r="AC1128" s="0" t="n">
        <v>1</v>
      </c>
      <c r="AD1128" s="0" t="s">
        <v>2129</v>
      </c>
      <c r="AE1128" s="0" t="n">
        <f aca="false">TRUE()</f>
        <v>1</v>
      </c>
      <c r="AF1128" s="0" t="s">
        <v>11304</v>
      </c>
      <c r="AG1128" s="0" t="n">
        <v>2</v>
      </c>
      <c r="AH1128" s="0" t="s">
        <v>11305</v>
      </c>
      <c r="AI1128" s="0" t="s">
        <v>11306</v>
      </c>
      <c r="AJ1128" s="0" t="n">
        <v>0</v>
      </c>
      <c r="AK1128" s="0" t="s">
        <v>2118</v>
      </c>
      <c r="AL1128" s="0" t="n">
        <f aca="false">FALSE()</f>
        <v>0</v>
      </c>
      <c r="AM1128" s="0" t="n">
        <f aca="false">TRUE()</f>
        <v>1</v>
      </c>
      <c r="AN1128" s="0" t="n">
        <f aca="false">FALSE()</f>
        <v>0</v>
      </c>
      <c r="AO1128" s="0" t="n">
        <f aca="false">FALSE()</f>
        <v>0</v>
      </c>
      <c r="AP1128" s="0" t="n">
        <f aca="false">TRUE()</f>
        <v>1</v>
      </c>
      <c r="AQ1128" s="380" t="n">
        <v>44837.65</v>
      </c>
      <c r="AR1128" s="380" t="n">
        <v>44837.4166666667</v>
      </c>
      <c r="AS1128" s="0" t="s">
        <v>11307</v>
      </c>
      <c r="AT1128" s="0" t="s">
        <v>2170</v>
      </c>
      <c r="AU1128" s="0" t="s">
        <v>2170</v>
      </c>
    </row>
    <row r="1129" customFormat="false" ht="15" hidden="true" customHeight="false" outlineLevel="0" collapsed="false">
      <c r="A1129" s="0" t="s">
        <v>11308</v>
      </c>
      <c r="B1129" s="0" t="s">
        <v>11309</v>
      </c>
      <c r="C1129" s="0" t="s">
        <v>11310</v>
      </c>
      <c r="D1129" s="0" t="s">
        <v>2297</v>
      </c>
      <c r="E1129" s="0" t="s">
        <v>11308</v>
      </c>
      <c r="F1129" s="0" t="n">
        <v>1</v>
      </c>
      <c r="G1129" s="0" t="s">
        <v>2298</v>
      </c>
      <c r="H1129" s="0" t="s">
        <v>2170</v>
      </c>
      <c r="I1129" s="0" t="s">
        <v>2170</v>
      </c>
      <c r="J1129" s="0" t="s">
        <v>2170</v>
      </c>
      <c r="K1129" s="0" t="s">
        <v>2170</v>
      </c>
      <c r="L1129" s="0" t="s">
        <v>2170</v>
      </c>
      <c r="M1129" s="0" t="s">
        <v>2170</v>
      </c>
      <c r="N1129" s="0" t="n">
        <f aca="false">FALSE()</f>
        <v>0</v>
      </c>
      <c r="O1129" s="0" t="s">
        <v>11311</v>
      </c>
      <c r="P1129" s="0" t="s">
        <v>2300</v>
      </c>
      <c r="Q1129" s="380" t="n">
        <v>35299.1666666667</v>
      </c>
      <c r="R1129" s="0" t="n">
        <v>85083481</v>
      </c>
      <c r="S1129" s="0" t="s">
        <v>2301</v>
      </c>
      <c r="T1129" s="0" t="s">
        <v>2302</v>
      </c>
      <c r="U1129" s="0" t="s">
        <v>2115</v>
      </c>
      <c r="V1129" s="0" t="n">
        <v>120000000</v>
      </c>
      <c r="W1129" s="0" t="s">
        <v>2366</v>
      </c>
      <c r="X1129" s="0" t="n">
        <v>1</v>
      </c>
      <c r="Y1129" s="0" t="n">
        <f aca="false">FALSE()</f>
        <v>0</v>
      </c>
      <c r="Z1129" s="0" t="n">
        <f aca="false">FALSE()</f>
        <v>0</v>
      </c>
      <c r="AA1129" s="0" t="n">
        <f aca="false">FALSE()</f>
        <v>0</v>
      </c>
      <c r="AB1129" s="0" t="n">
        <f aca="false">FALSE()</f>
        <v>0</v>
      </c>
      <c r="AC1129" s="0" t="n">
        <v>1</v>
      </c>
      <c r="AD1129" s="0" t="s">
        <v>2129</v>
      </c>
      <c r="AE1129" s="0" t="n">
        <f aca="false">TRUE()</f>
        <v>1</v>
      </c>
      <c r="AF1129" s="0" t="s">
        <v>11312</v>
      </c>
      <c r="AG1129" s="0" t="n">
        <v>2</v>
      </c>
      <c r="AH1129" s="0" t="s">
        <v>11313</v>
      </c>
      <c r="AI1129" s="0" t="s">
        <v>11314</v>
      </c>
      <c r="AJ1129" s="0" t="n">
        <v>0</v>
      </c>
      <c r="AK1129" s="0" t="s">
        <v>2118</v>
      </c>
      <c r="AL1129" s="0" t="n">
        <f aca="false">FALSE()</f>
        <v>0</v>
      </c>
      <c r="AM1129" s="0" t="n">
        <f aca="false">TRUE()</f>
        <v>1</v>
      </c>
      <c r="AN1129" s="0" t="n">
        <f aca="false">FALSE()</f>
        <v>0</v>
      </c>
      <c r="AO1129" s="0" t="n">
        <f aca="false">FALSE()</f>
        <v>0</v>
      </c>
      <c r="AP1129" s="0" t="n">
        <f aca="false">FALSE()</f>
        <v>0</v>
      </c>
      <c r="AQ1129" s="380" t="n">
        <v>43123.7291666667</v>
      </c>
      <c r="AR1129" s="380" t="n">
        <v>35300.1666666667</v>
      </c>
      <c r="AS1129" s="0" t="s">
        <v>11315</v>
      </c>
      <c r="AT1129" s="0" t="s">
        <v>2170</v>
      </c>
      <c r="AU1129" s="0" t="s">
        <v>2170</v>
      </c>
    </row>
    <row r="1130" customFormat="false" ht="15" hidden="true" customHeight="false" outlineLevel="0" collapsed="false">
      <c r="A1130" s="0" t="s">
        <v>11316</v>
      </c>
      <c r="B1130" s="0" t="s">
        <v>11317</v>
      </c>
      <c r="C1130" s="0" t="s">
        <v>11318</v>
      </c>
      <c r="D1130" s="0" t="s">
        <v>2297</v>
      </c>
      <c r="E1130" s="0" t="s">
        <v>11316</v>
      </c>
      <c r="F1130" s="0" t="n">
        <v>1</v>
      </c>
      <c r="G1130" s="0" t="s">
        <v>2298</v>
      </c>
      <c r="H1130" s="0" t="s">
        <v>2170</v>
      </c>
      <c r="I1130" s="0" t="s">
        <v>2170</v>
      </c>
      <c r="J1130" s="0" t="s">
        <v>2170</v>
      </c>
      <c r="K1130" s="0" t="s">
        <v>2170</v>
      </c>
      <c r="L1130" s="0" t="s">
        <v>2170</v>
      </c>
      <c r="M1130" s="0" t="s">
        <v>2170</v>
      </c>
      <c r="N1130" s="0" t="n">
        <f aca="false">FALSE()</f>
        <v>0</v>
      </c>
      <c r="O1130" s="0" t="s">
        <v>11319</v>
      </c>
      <c r="P1130" s="0" t="s">
        <v>2300</v>
      </c>
      <c r="Q1130" s="380" t="n">
        <v>22782.1666666667</v>
      </c>
      <c r="R1130" s="0" t="n">
        <v>287190180</v>
      </c>
      <c r="S1130" s="0" t="s">
        <v>2301</v>
      </c>
      <c r="T1130" s="0" t="s">
        <v>2302</v>
      </c>
      <c r="U1130" s="0" t="s">
        <v>2330</v>
      </c>
      <c r="V1130" s="0" t="n">
        <v>0</v>
      </c>
      <c r="W1130" s="0" t="s">
        <v>2356</v>
      </c>
      <c r="X1130" s="0" t="n">
        <v>4</v>
      </c>
      <c r="Y1130" s="0" t="n">
        <f aca="false">FALSE()</f>
        <v>0</v>
      </c>
      <c r="Z1130" s="0" t="n">
        <f aca="false">FALSE()</f>
        <v>0</v>
      </c>
      <c r="AA1130" s="0" t="n">
        <f aca="false">FALSE()</f>
        <v>0</v>
      </c>
      <c r="AB1130" s="0" t="n">
        <f aca="false">TRUE()</f>
        <v>1</v>
      </c>
      <c r="AC1130" s="0" t="n">
        <v>1</v>
      </c>
      <c r="AD1130" s="0" t="s">
        <v>2129</v>
      </c>
      <c r="AE1130" s="0" t="n">
        <f aca="false">TRUE()</f>
        <v>1</v>
      </c>
      <c r="AF1130" s="0" t="s">
        <v>11320</v>
      </c>
      <c r="AG1130" s="0" t="n">
        <v>2</v>
      </c>
      <c r="AH1130" s="0" t="s">
        <v>11321</v>
      </c>
      <c r="AI1130" s="0" t="s">
        <v>11322</v>
      </c>
      <c r="AJ1130" s="0" t="n">
        <v>0</v>
      </c>
      <c r="AK1130" s="0" t="s">
        <v>2118</v>
      </c>
      <c r="AL1130" s="0" t="n">
        <f aca="false">FALSE()</f>
        <v>0</v>
      </c>
      <c r="AM1130" s="0" t="n">
        <f aca="false">TRUE()</f>
        <v>1</v>
      </c>
      <c r="AN1130" s="0" t="n">
        <f aca="false">FALSE()</f>
        <v>0</v>
      </c>
      <c r="AO1130" s="0" t="n">
        <f aca="false">FALSE()</f>
        <v>0</v>
      </c>
      <c r="AP1130" s="0" t="n">
        <f aca="false">FALSE()</f>
        <v>0</v>
      </c>
      <c r="AQ1130" s="380" t="n">
        <v>43123.7291666667</v>
      </c>
      <c r="AR1130" s="380" t="n">
        <v>32398.1666666667</v>
      </c>
      <c r="AS1130" s="0" t="s">
        <v>11323</v>
      </c>
      <c r="AT1130" s="0" t="s">
        <v>2170</v>
      </c>
      <c r="AU1130" s="0" t="s">
        <v>2170</v>
      </c>
    </row>
    <row r="1131" customFormat="false" ht="15" hidden="true" customHeight="false" outlineLevel="0" collapsed="false">
      <c r="A1131" s="0" t="s">
        <v>11324</v>
      </c>
      <c r="B1131" s="0" t="s">
        <v>11325</v>
      </c>
      <c r="C1131" s="0" t="s">
        <v>11326</v>
      </c>
      <c r="D1131" s="0" t="s">
        <v>2297</v>
      </c>
      <c r="E1131" s="0" t="s">
        <v>11324</v>
      </c>
      <c r="F1131" s="0" t="n">
        <v>1</v>
      </c>
      <c r="G1131" s="0" t="s">
        <v>2298</v>
      </c>
      <c r="H1131" s="0" t="s">
        <v>2170</v>
      </c>
      <c r="I1131" s="0" t="s">
        <v>2170</v>
      </c>
      <c r="J1131" s="0" t="s">
        <v>2170</v>
      </c>
      <c r="K1131" s="0" t="s">
        <v>2170</v>
      </c>
      <c r="L1131" s="0" t="s">
        <v>2170</v>
      </c>
      <c r="M1131" s="0" t="s">
        <v>2170</v>
      </c>
      <c r="N1131" s="0" t="n">
        <f aca="false">FALSE()</f>
        <v>0</v>
      </c>
      <c r="O1131" s="0" t="s">
        <v>11327</v>
      </c>
      <c r="P1131" s="0" t="s">
        <v>2300</v>
      </c>
      <c r="Q1131" s="380" t="n">
        <v>25569.125</v>
      </c>
      <c r="R1131" s="0" t="n">
        <v>127128556</v>
      </c>
      <c r="S1131" s="0" t="s">
        <v>2301</v>
      </c>
      <c r="T1131" s="0" t="s">
        <v>2302</v>
      </c>
      <c r="U1131" s="0" t="s">
        <v>2365</v>
      </c>
      <c r="V1131" s="0" t="n">
        <v>500000000</v>
      </c>
      <c r="W1131" s="0" t="s">
        <v>2312</v>
      </c>
      <c r="X1131" s="0" t="n">
        <v>4</v>
      </c>
      <c r="Y1131" s="0" t="n">
        <f aca="false">FALSE()</f>
        <v>0</v>
      </c>
      <c r="Z1131" s="0" t="n">
        <f aca="false">FALSE()</f>
        <v>0</v>
      </c>
      <c r="AA1131" s="0" t="n">
        <f aca="false">FALSE()</f>
        <v>0</v>
      </c>
      <c r="AB1131" s="0" t="n">
        <f aca="false">FALSE()</f>
        <v>0</v>
      </c>
      <c r="AC1131" s="0" t="n">
        <v>1</v>
      </c>
      <c r="AD1131" s="0" t="s">
        <v>2129</v>
      </c>
      <c r="AE1131" s="0" t="n">
        <f aca="false">TRUE()</f>
        <v>1</v>
      </c>
      <c r="AF1131" s="0" t="s">
        <v>11328</v>
      </c>
      <c r="AG1131" s="0" t="n">
        <v>2</v>
      </c>
      <c r="AH1131" s="0" t="s">
        <v>11329</v>
      </c>
      <c r="AI1131" s="0" t="s">
        <v>11330</v>
      </c>
      <c r="AJ1131" s="0" t="n">
        <v>0</v>
      </c>
      <c r="AK1131" s="0" t="s">
        <v>2118</v>
      </c>
      <c r="AL1131" s="0" t="n">
        <f aca="false">FALSE()</f>
        <v>0</v>
      </c>
      <c r="AM1131" s="0" t="n">
        <f aca="false">TRUE()</f>
        <v>1</v>
      </c>
      <c r="AN1131" s="0" t="n">
        <f aca="false">FALSE()</f>
        <v>0</v>
      </c>
      <c r="AO1131" s="0" t="n">
        <f aca="false">FALSE()</f>
        <v>0</v>
      </c>
      <c r="AP1131" s="0" t="n">
        <f aca="false">FALSE()</f>
        <v>0</v>
      </c>
      <c r="AQ1131" s="380" t="n">
        <v>43769.6875</v>
      </c>
      <c r="AR1131" s="380" t="n">
        <v>43769.4166666667</v>
      </c>
      <c r="AS1131" s="0" t="s">
        <v>11331</v>
      </c>
      <c r="AT1131" s="0" t="s">
        <v>2170</v>
      </c>
      <c r="AU1131" s="0" t="s">
        <v>2170</v>
      </c>
    </row>
    <row r="1132" customFormat="false" ht="15" hidden="true" customHeight="false" outlineLevel="0" collapsed="false">
      <c r="A1132" s="0" t="s">
        <v>276</v>
      </c>
      <c r="B1132" s="0" t="s">
        <v>11332</v>
      </c>
      <c r="C1132" s="0" t="s">
        <v>169</v>
      </c>
      <c r="D1132" s="0" t="s">
        <v>720</v>
      </c>
      <c r="E1132" s="0" t="s">
        <v>276</v>
      </c>
      <c r="F1132" s="0" t="n">
        <v>10000</v>
      </c>
      <c r="G1132" s="0" t="s">
        <v>434</v>
      </c>
      <c r="H1132" s="0" t="s">
        <v>2596</v>
      </c>
      <c r="I1132" s="0" t="s">
        <v>2596</v>
      </c>
      <c r="J1132" s="0" t="s">
        <v>2597</v>
      </c>
      <c r="K1132" s="0" t="s">
        <v>2597</v>
      </c>
      <c r="L1132" s="0" t="s">
        <v>2599</v>
      </c>
      <c r="M1132" s="0" t="s">
        <v>2599</v>
      </c>
      <c r="N1132" s="0" t="n">
        <f aca="false">TRUE()</f>
        <v>1</v>
      </c>
      <c r="O1132" s="0" t="s">
        <v>11333</v>
      </c>
      <c r="P1132" s="0" t="s">
        <v>2601</v>
      </c>
      <c r="Q1132" s="380" t="n">
        <v>39314.1666666667</v>
      </c>
      <c r="R1132" s="0" t="n">
        <v>112697817043</v>
      </c>
      <c r="S1132" s="0" t="s">
        <v>601</v>
      </c>
      <c r="T1132" s="0" t="s">
        <v>2602</v>
      </c>
      <c r="U1132" s="0" t="s">
        <v>2693</v>
      </c>
      <c r="V1132" s="0" t="n">
        <v>100000000</v>
      </c>
      <c r="W1132" s="0" t="s">
        <v>2892</v>
      </c>
      <c r="X1132" s="0" t="n">
        <v>5</v>
      </c>
      <c r="Y1132" s="0" t="n">
        <f aca="false">FALSE()</f>
        <v>0</v>
      </c>
      <c r="Z1132" s="0" t="n">
        <f aca="false">TRUE()</f>
        <v>1</v>
      </c>
      <c r="AA1132" s="0" t="n">
        <f aca="false">TRUE()</f>
        <v>1</v>
      </c>
      <c r="AB1132" s="0" t="n">
        <f aca="false">TRUE()</f>
        <v>1</v>
      </c>
      <c r="AC1132" s="0" t="n">
        <v>1</v>
      </c>
      <c r="AD1132" s="0" t="s">
        <v>3129</v>
      </c>
      <c r="AE1132" s="0" t="n">
        <f aca="false">TRUE()</f>
        <v>1</v>
      </c>
      <c r="AF1132" s="0" t="s">
        <v>11334</v>
      </c>
      <c r="AG1132" s="0" t="n">
        <v>1</v>
      </c>
      <c r="AH1132" s="0" t="s">
        <v>11335</v>
      </c>
      <c r="AI1132" s="0" t="s">
        <v>11336</v>
      </c>
      <c r="AJ1132" s="0" t="n">
        <v>0</v>
      </c>
      <c r="AK1132" s="0" t="s">
        <v>2118</v>
      </c>
      <c r="AL1132" s="0" t="n">
        <f aca="false">TRUE()</f>
        <v>1</v>
      </c>
      <c r="AM1132" s="0" t="n">
        <f aca="false">FALSE()</f>
        <v>0</v>
      </c>
      <c r="AN1132" s="0" t="n">
        <f aca="false">TRUE()</f>
        <v>1</v>
      </c>
      <c r="AO1132" s="0" t="n">
        <f aca="false">FALSE()</f>
        <v>0</v>
      </c>
      <c r="AP1132" s="0" t="n">
        <f aca="false">FALSE()</f>
        <v>0</v>
      </c>
      <c r="AQ1132" s="380" t="n">
        <v>43166.9111111111</v>
      </c>
      <c r="AR1132" s="380" t="n">
        <v>39546.1666666667</v>
      </c>
      <c r="AS1132" s="0" t="s">
        <v>6022</v>
      </c>
      <c r="AT1132" s="0" t="s">
        <v>2597</v>
      </c>
      <c r="AU1132" s="0" t="s">
        <v>2597</v>
      </c>
    </row>
    <row r="1133" customFormat="false" ht="15" hidden="true" customHeight="false" outlineLevel="0" collapsed="false">
      <c r="A1133" s="0" t="s">
        <v>11337</v>
      </c>
      <c r="B1133" s="0" t="s">
        <v>11338</v>
      </c>
      <c r="C1133" s="0" t="s">
        <v>11339</v>
      </c>
      <c r="D1133" s="0" t="s">
        <v>2297</v>
      </c>
      <c r="E1133" s="0" t="s">
        <v>11337</v>
      </c>
      <c r="F1133" s="0" t="n">
        <v>1</v>
      </c>
      <c r="G1133" s="0" t="s">
        <v>2298</v>
      </c>
      <c r="H1133" s="0" t="s">
        <v>2170</v>
      </c>
      <c r="I1133" s="0" t="s">
        <v>2170</v>
      </c>
      <c r="J1133" s="0" t="s">
        <v>2170</v>
      </c>
      <c r="K1133" s="0" t="s">
        <v>2170</v>
      </c>
      <c r="L1133" s="0" t="s">
        <v>2170</v>
      </c>
      <c r="M1133" s="0" t="s">
        <v>2170</v>
      </c>
      <c r="N1133" s="0" t="n">
        <f aca="false">FALSE()</f>
        <v>0</v>
      </c>
      <c r="O1133" s="0" t="s">
        <v>11340</v>
      </c>
      <c r="P1133" s="0" t="s">
        <v>2300</v>
      </c>
      <c r="Q1133" s="380" t="n">
        <v>25569.125</v>
      </c>
      <c r="R1133" s="0" t="n">
        <v>61632198</v>
      </c>
      <c r="S1133" s="0" t="s">
        <v>2301</v>
      </c>
      <c r="T1133" s="0" t="s">
        <v>2302</v>
      </c>
      <c r="U1133" s="0" t="s">
        <v>2330</v>
      </c>
      <c r="V1133" s="0" t="n">
        <v>1000000000</v>
      </c>
      <c r="W1133" s="0" t="s">
        <v>2312</v>
      </c>
      <c r="X1133" s="0" t="n">
        <v>4</v>
      </c>
      <c r="Y1133" s="0" t="n">
        <f aca="false">FALSE()</f>
        <v>0</v>
      </c>
      <c r="Z1133" s="0" t="n">
        <f aca="false">FALSE()</f>
        <v>0</v>
      </c>
      <c r="AA1133" s="0" t="n">
        <f aca="false">FALSE()</f>
        <v>0</v>
      </c>
      <c r="AB1133" s="0" t="n">
        <f aca="false">FALSE()</f>
        <v>0</v>
      </c>
      <c r="AC1133" s="0" t="n">
        <v>1</v>
      </c>
      <c r="AD1133" s="0" t="s">
        <v>2129</v>
      </c>
      <c r="AE1133" s="0" t="n">
        <f aca="false">TRUE()</f>
        <v>1</v>
      </c>
      <c r="AF1133" s="0" t="s">
        <v>11341</v>
      </c>
      <c r="AG1133" s="0" t="n">
        <v>2</v>
      </c>
      <c r="AH1133" s="0" t="s">
        <v>11342</v>
      </c>
      <c r="AI1133" s="0" t="s">
        <v>11343</v>
      </c>
      <c r="AJ1133" s="0" t="n">
        <v>0</v>
      </c>
      <c r="AK1133" s="0" t="s">
        <v>2118</v>
      </c>
      <c r="AL1133" s="0" t="n">
        <f aca="false">FALSE()</f>
        <v>0</v>
      </c>
      <c r="AM1133" s="0" t="n">
        <f aca="false">TRUE()</f>
        <v>1</v>
      </c>
      <c r="AN1133" s="0" t="n">
        <f aca="false">FALSE()</f>
        <v>0</v>
      </c>
      <c r="AO1133" s="0" t="n">
        <f aca="false">FALSE()</f>
        <v>0</v>
      </c>
      <c r="AP1133" s="0" t="n">
        <f aca="false">FALSE()</f>
        <v>0</v>
      </c>
      <c r="AQ1133" s="380" t="n">
        <v>44376.6263888889</v>
      </c>
      <c r="AR1133" s="380" t="n">
        <v>44376.4166666667</v>
      </c>
      <c r="AS1133" s="0" t="s">
        <v>11344</v>
      </c>
      <c r="AT1133" s="0" t="s">
        <v>2170</v>
      </c>
      <c r="AU1133" s="0" t="s">
        <v>2170</v>
      </c>
    </row>
    <row r="1134" customFormat="false" ht="15" hidden="true" customHeight="false" outlineLevel="0" collapsed="false">
      <c r="A1134" s="0" t="s">
        <v>11345</v>
      </c>
      <c r="B1134" s="0" t="s">
        <v>11346</v>
      </c>
      <c r="C1134" s="0" t="s">
        <v>2539</v>
      </c>
      <c r="D1134" s="0" t="s">
        <v>2297</v>
      </c>
      <c r="E1134" s="0" t="s">
        <v>11345</v>
      </c>
      <c r="F1134" s="0" t="n">
        <v>1</v>
      </c>
      <c r="G1134" s="0" t="s">
        <v>2298</v>
      </c>
      <c r="H1134" s="0" t="s">
        <v>2170</v>
      </c>
      <c r="I1134" s="0" t="s">
        <v>2170</v>
      </c>
      <c r="J1134" s="0" t="s">
        <v>2170</v>
      </c>
      <c r="K1134" s="0" t="s">
        <v>2170</v>
      </c>
      <c r="L1134" s="0" t="s">
        <v>2170</v>
      </c>
      <c r="M1134" s="0" t="s">
        <v>2170</v>
      </c>
      <c r="N1134" s="0" t="n">
        <f aca="false">FALSE()</f>
        <v>0</v>
      </c>
      <c r="O1134" s="0" t="s">
        <v>11347</v>
      </c>
      <c r="P1134" s="0" t="s">
        <v>2300</v>
      </c>
      <c r="Q1134" s="380" t="n">
        <v>25569.125</v>
      </c>
      <c r="R1134" s="0" t="n">
        <v>129131444</v>
      </c>
      <c r="S1134" s="0" t="s">
        <v>2301</v>
      </c>
      <c r="T1134" s="0" t="s">
        <v>2302</v>
      </c>
      <c r="U1134" s="0" t="s">
        <v>2451</v>
      </c>
      <c r="V1134" s="0" t="n">
        <v>225000000</v>
      </c>
      <c r="W1134" s="0" t="s">
        <v>2366</v>
      </c>
      <c r="X1134" s="0" t="n">
        <v>4</v>
      </c>
      <c r="Y1134" s="0" t="n">
        <f aca="false">FALSE()</f>
        <v>0</v>
      </c>
      <c r="Z1134" s="0" t="n">
        <f aca="false">FALSE()</f>
        <v>0</v>
      </c>
      <c r="AA1134" s="0" t="n">
        <f aca="false">FALSE()</f>
        <v>0</v>
      </c>
      <c r="AB1134" s="0" t="n">
        <f aca="false">TRUE()</f>
        <v>1</v>
      </c>
      <c r="AC1134" s="0" t="n">
        <v>1</v>
      </c>
      <c r="AD1134" s="0" t="s">
        <v>2129</v>
      </c>
      <c r="AE1134" s="0" t="n">
        <f aca="false">TRUE()</f>
        <v>1</v>
      </c>
      <c r="AF1134" s="0" t="s">
        <v>11348</v>
      </c>
      <c r="AG1134" s="0" t="n">
        <v>2</v>
      </c>
      <c r="AH1134" s="0" t="s">
        <v>11349</v>
      </c>
      <c r="AI1134" s="0" t="s">
        <v>11350</v>
      </c>
      <c r="AJ1134" s="0" t="n">
        <v>0</v>
      </c>
      <c r="AK1134" s="0" t="s">
        <v>2118</v>
      </c>
      <c r="AL1134" s="0" t="n">
        <f aca="false">FALSE()</f>
        <v>0</v>
      </c>
      <c r="AM1134" s="0" t="n">
        <f aca="false">TRUE()</f>
        <v>1</v>
      </c>
      <c r="AN1134" s="0" t="n">
        <f aca="false">FALSE()</f>
        <v>0</v>
      </c>
      <c r="AO1134" s="0" t="n">
        <f aca="false">FALSE()</f>
        <v>0</v>
      </c>
      <c r="AP1134" s="0" t="n">
        <f aca="false">FALSE()</f>
        <v>0</v>
      </c>
      <c r="AQ1134" s="380" t="n">
        <v>44495.6805555556</v>
      </c>
      <c r="AR1134" s="380" t="n">
        <v>44495.4166666667</v>
      </c>
      <c r="AS1134" s="0" t="s">
        <v>11351</v>
      </c>
      <c r="AT1134" s="0" t="s">
        <v>2170</v>
      </c>
      <c r="AU1134" s="0" t="s">
        <v>2170</v>
      </c>
    </row>
    <row r="1135" customFormat="false" ht="15" hidden="true" customHeight="false" outlineLevel="0" collapsed="false">
      <c r="A1135" s="0" t="s">
        <v>11352</v>
      </c>
      <c r="B1135" s="0" t="s">
        <v>11353</v>
      </c>
      <c r="C1135" s="0" t="s">
        <v>11354</v>
      </c>
      <c r="D1135" s="0" t="s">
        <v>2297</v>
      </c>
      <c r="E1135" s="0" t="s">
        <v>11352</v>
      </c>
      <c r="F1135" s="0" t="n">
        <v>1</v>
      </c>
      <c r="G1135" s="0" t="s">
        <v>2298</v>
      </c>
      <c r="H1135" s="0" t="s">
        <v>2170</v>
      </c>
      <c r="I1135" s="0" t="s">
        <v>2170</v>
      </c>
      <c r="J1135" s="0" t="s">
        <v>2170</v>
      </c>
      <c r="K1135" s="0" t="s">
        <v>2170</v>
      </c>
      <c r="L1135" s="0" t="s">
        <v>2170</v>
      </c>
      <c r="M1135" s="0" t="s">
        <v>2170</v>
      </c>
      <c r="N1135" s="0" t="n">
        <f aca="false">FALSE()</f>
        <v>0</v>
      </c>
      <c r="O1135" s="0" t="s">
        <v>11355</v>
      </c>
      <c r="P1135" s="0" t="s">
        <v>2300</v>
      </c>
      <c r="Q1135" s="380" t="n">
        <v>25569.125</v>
      </c>
      <c r="R1135" s="0" t="n">
        <v>9098320</v>
      </c>
      <c r="S1135" s="0" t="s">
        <v>2301</v>
      </c>
      <c r="T1135" s="0" t="s">
        <v>2302</v>
      </c>
      <c r="U1135" s="0" t="s">
        <v>2365</v>
      </c>
      <c r="V1135" s="0" t="n">
        <v>40000000</v>
      </c>
      <c r="W1135" s="0" t="s">
        <v>2366</v>
      </c>
      <c r="X1135" s="0" t="n">
        <v>4</v>
      </c>
      <c r="Y1135" s="0" t="n">
        <f aca="false">FALSE()</f>
        <v>0</v>
      </c>
      <c r="Z1135" s="0" t="n">
        <f aca="false">FALSE()</f>
        <v>0</v>
      </c>
      <c r="AA1135" s="0" t="n">
        <f aca="false">FALSE()</f>
        <v>0</v>
      </c>
      <c r="AB1135" s="0" t="n">
        <f aca="false">FALSE()</f>
        <v>0</v>
      </c>
      <c r="AC1135" s="0" t="n">
        <v>1</v>
      </c>
      <c r="AD1135" s="0" t="s">
        <v>2129</v>
      </c>
      <c r="AE1135" s="0" t="n">
        <f aca="false">TRUE()</f>
        <v>1</v>
      </c>
      <c r="AF1135" s="0" t="s">
        <v>11356</v>
      </c>
      <c r="AG1135" s="0" t="n">
        <v>2</v>
      </c>
      <c r="AH1135" s="0" t="s">
        <v>11357</v>
      </c>
      <c r="AI1135" s="0" t="s">
        <v>11358</v>
      </c>
      <c r="AJ1135" s="0" t="n">
        <v>0</v>
      </c>
      <c r="AK1135" s="0" t="s">
        <v>2118</v>
      </c>
      <c r="AL1135" s="0" t="n">
        <f aca="false">FALSE()</f>
        <v>0</v>
      </c>
      <c r="AM1135" s="0" t="n">
        <f aca="false">TRUE()</f>
        <v>1</v>
      </c>
      <c r="AN1135" s="0" t="n">
        <f aca="false">FALSE()</f>
        <v>0</v>
      </c>
      <c r="AO1135" s="0" t="n">
        <f aca="false">FALSE()</f>
        <v>0</v>
      </c>
      <c r="AP1135" s="0" t="n">
        <f aca="false">FALSE()</f>
        <v>0</v>
      </c>
      <c r="AQ1135" s="380" t="n">
        <v>43627.6875</v>
      </c>
      <c r="AR1135" s="380" t="n">
        <v>37792.1666666667</v>
      </c>
      <c r="AS1135" s="0" t="s">
        <v>11359</v>
      </c>
      <c r="AT1135" s="0" t="s">
        <v>2170</v>
      </c>
      <c r="AU1135" s="0" t="s">
        <v>2170</v>
      </c>
    </row>
    <row r="1136" customFormat="false" ht="15" hidden="true" customHeight="false" outlineLevel="0" collapsed="false">
      <c r="A1136" s="0" t="s">
        <v>11360</v>
      </c>
      <c r="B1136" s="0" t="s">
        <v>11361</v>
      </c>
      <c r="C1136" s="0" t="s">
        <v>11362</v>
      </c>
      <c r="D1136" s="0" t="s">
        <v>2297</v>
      </c>
      <c r="E1136" s="0" t="s">
        <v>11360</v>
      </c>
      <c r="F1136" s="0" t="n">
        <v>1</v>
      </c>
      <c r="G1136" s="0" t="s">
        <v>2298</v>
      </c>
      <c r="H1136" s="0" t="s">
        <v>2170</v>
      </c>
      <c r="I1136" s="0" t="s">
        <v>2170</v>
      </c>
      <c r="J1136" s="0" t="s">
        <v>2170</v>
      </c>
      <c r="K1136" s="0" t="s">
        <v>2170</v>
      </c>
      <c r="L1136" s="0" t="s">
        <v>2170</v>
      </c>
      <c r="M1136" s="0" t="s">
        <v>2170</v>
      </c>
      <c r="N1136" s="0" t="n">
        <f aca="false">FALSE()</f>
        <v>0</v>
      </c>
      <c r="O1136" s="0" t="s">
        <v>11363</v>
      </c>
      <c r="P1136" s="0" t="s">
        <v>2300</v>
      </c>
      <c r="Q1136" s="380" t="n">
        <v>25569.125</v>
      </c>
      <c r="R1136" s="0" t="n">
        <v>246008687</v>
      </c>
      <c r="S1136" s="0" t="s">
        <v>2301</v>
      </c>
      <c r="T1136" s="0" t="s">
        <v>2302</v>
      </c>
      <c r="U1136" s="0" t="s">
        <v>610</v>
      </c>
      <c r="V1136" s="0" t="n">
        <v>1750000000</v>
      </c>
      <c r="W1136" s="0" t="s">
        <v>2409</v>
      </c>
      <c r="X1136" s="0" t="n">
        <v>4</v>
      </c>
      <c r="Y1136" s="0" t="n">
        <f aca="false">FALSE()</f>
        <v>0</v>
      </c>
      <c r="Z1136" s="0" t="n">
        <f aca="false">FALSE()</f>
        <v>0</v>
      </c>
      <c r="AA1136" s="0" t="n">
        <f aca="false">FALSE()</f>
        <v>0</v>
      </c>
      <c r="AB1136" s="0" t="n">
        <f aca="false">TRUE()</f>
        <v>1</v>
      </c>
      <c r="AC1136" s="0" t="n">
        <v>1</v>
      </c>
      <c r="AD1136" s="0" t="s">
        <v>2129</v>
      </c>
      <c r="AE1136" s="0" t="n">
        <f aca="false">TRUE()</f>
        <v>1</v>
      </c>
      <c r="AF1136" s="0" t="s">
        <v>11364</v>
      </c>
      <c r="AG1136" s="0" t="n">
        <v>2</v>
      </c>
      <c r="AH1136" s="0" t="s">
        <v>11365</v>
      </c>
      <c r="AI1136" s="0" t="s">
        <v>11366</v>
      </c>
      <c r="AJ1136" s="0" t="n">
        <v>0</v>
      </c>
      <c r="AK1136" s="0" t="s">
        <v>2118</v>
      </c>
      <c r="AL1136" s="0" t="n">
        <f aca="false">FALSE()</f>
        <v>0</v>
      </c>
      <c r="AM1136" s="0" t="n">
        <f aca="false">TRUE()</f>
        <v>1</v>
      </c>
      <c r="AN1136" s="0" t="n">
        <f aca="false">FALSE()</f>
        <v>0</v>
      </c>
      <c r="AO1136" s="0" t="n">
        <f aca="false">FALSE()</f>
        <v>0</v>
      </c>
      <c r="AP1136" s="0" t="n">
        <f aca="false">FALSE()</f>
        <v>0</v>
      </c>
      <c r="AQ1136" s="380" t="n">
        <v>43123.6430555556</v>
      </c>
      <c r="AR1136" s="380" t="n">
        <v>32398.1666666667</v>
      </c>
      <c r="AS1136" s="0" t="s">
        <v>11367</v>
      </c>
      <c r="AT1136" s="0" t="s">
        <v>2170</v>
      </c>
      <c r="AU1136" s="0" t="s">
        <v>2170</v>
      </c>
    </row>
    <row r="1137" customFormat="false" ht="15" hidden="true" customHeight="false" outlineLevel="0" collapsed="false">
      <c r="A1137" s="0" t="s">
        <v>11368</v>
      </c>
      <c r="B1137" s="0" t="s">
        <v>11369</v>
      </c>
      <c r="C1137" s="0" t="s">
        <v>11370</v>
      </c>
      <c r="D1137" s="0" t="s">
        <v>2297</v>
      </c>
      <c r="E1137" s="0" t="s">
        <v>11368</v>
      </c>
      <c r="F1137" s="0" t="n">
        <v>1</v>
      </c>
      <c r="G1137" s="0" t="s">
        <v>2298</v>
      </c>
      <c r="H1137" s="0" t="s">
        <v>2170</v>
      </c>
      <c r="I1137" s="0" t="s">
        <v>2170</v>
      </c>
      <c r="J1137" s="0" t="s">
        <v>2170</v>
      </c>
      <c r="K1137" s="0" t="s">
        <v>2170</v>
      </c>
      <c r="L1137" s="0" t="s">
        <v>2170</v>
      </c>
      <c r="M1137" s="0" t="s">
        <v>2170</v>
      </c>
      <c r="N1137" s="0" t="n">
        <f aca="false">FALSE()</f>
        <v>0</v>
      </c>
      <c r="O1137" s="0" t="s">
        <v>11371</v>
      </c>
      <c r="P1137" s="0" t="s">
        <v>2300</v>
      </c>
      <c r="Q1137" s="380" t="n">
        <v>25569.125</v>
      </c>
      <c r="R1137" s="0" t="n">
        <v>29565403</v>
      </c>
      <c r="S1137" s="0" t="s">
        <v>2301</v>
      </c>
      <c r="T1137" s="0" t="s">
        <v>2302</v>
      </c>
      <c r="U1137" s="0" t="s">
        <v>2365</v>
      </c>
      <c r="V1137" s="0" t="n">
        <v>100000000</v>
      </c>
      <c r="W1137" s="0" t="s">
        <v>2366</v>
      </c>
      <c r="X1137" s="0" t="n">
        <v>4</v>
      </c>
      <c r="Y1137" s="0" t="n">
        <f aca="false">FALSE()</f>
        <v>0</v>
      </c>
      <c r="Z1137" s="0" t="n">
        <f aca="false">FALSE()</f>
        <v>0</v>
      </c>
      <c r="AA1137" s="0" t="n">
        <f aca="false">FALSE()</f>
        <v>0</v>
      </c>
      <c r="AB1137" s="0" t="n">
        <f aca="false">TRUE()</f>
        <v>1</v>
      </c>
      <c r="AC1137" s="0" t="n">
        <v>1</v>
      </c>
      <c r="AD1137" s="0" t="s">
        <v>2129</v>
      </c>
      <c r="AE1137" s="0" t="n">
        <f aca="false">TRUE()</f>
        <v>1</v>
      </c>
      <c r="AF1137" s="0" t="s">
        <v>11372</v>
      </c>
      <c r="AG1137" s="0" t="n">
        <v>2</v>
      </c>
      <c r="AH1137" s="0" t="s">
        <v>11373</v>
      </c>
      <c r="AI1137" s="0" t="s">
        <v>11374</v>
      </c>
      <c r="AJ1137" s="0" t="n">
        <v>0</v>
      </c>
      <c r="AK1137" s="0" t="s">
        <v>2118</v>
      </c>
      <c r="AL1137" s="0" t="n">
        <f aca="false">FALSE()</f>
        <v>0</v>
      </c>
      <c r="AM1137" s="0" t="n">
        <f aca="false">TRUE()</f>
        <v>1</v>
      </c>
      <c r="AN1137" s="0" t="n">
        <f aca="false">FALSE()</f>
        <v>0</v>
      </c>
      <c r="AO1137" s="0" t="n">
        <f aca="false">FALSE()</f>
        <v>0</v>
      </c>
      <c r="AP1137" s="0" t="n">
        <f aca="false">FALSE()</f>
        <v>0</v>
      </c>
      <c r="AQ1137" s="380" t="n">
        <v>44760.6458333333</v>
      </c>
      <c r="AR1137" s="380" t="n">
        <v>44760.4166666667</v>
      </c>
      <c r="AS1137" s="0" t="s">
        <v>11375</v>
      </c>
      <c r="AT1137" s="0" t="s">
        <v>2170</v>
      </c>
      <c r="AU1137" s="0" t="s">
        <v>2170</v>
      </c>
    </row>
    <row r="1138" customFormat="false" ht="15" hidden="true" customHeight="false" outlineLevel="0" collapsed="false">
      <c r="A1138" s="0" t="s">
        <v>954</v>
      </c>
      <c r="B1138" s="0" t="s">
        <v>11376</v>
      </c>
      <c r="C1138" s="0" t="s">
        <v>951</v>
      </c>
      <c r="D1138" s="0" t="s">
        <v>720</v>
      </c>
      <c r="E1138" s="0" t="s">
        <v>954</v>
      </c>
      <c r="F1138" s="0" t="n">
        <v>10</v>
      </c>
      <c r="G1138" s="0" t="s">
        <v>434</v>
      </c>
      <c r="H1138" s="0" t="s">
        <v>2596</v>
      </c>
      <c r="I1138" s="0" t="s">
        <v>2596</v>
      </c>
      <c r="J1138" s="0" t="s">
        <v>2723</v>
      </c>
      <c r="K1138" s="0" t="s">
        <v>2083</v>
      </c>
      <c r="L1138" s="0" t="s">
        <v>2783</v>
      </c>
      <c r="M1138" s="0" t="s">
        <v>2726</v>
      </c>
      <c r="N1138" s="0" t="n">
        <f aca="false">TRUE()</f>
        <v>1</v>
      </c>
      <c r="O1138" s="0" t="s">
        <v>952</v>
      </c>
      <c r="P1138" s="0" t="s">
        <v>2601</v>
      </c>
      <c r="Q1138" s="380" t="n">
        <v>35299.1666666667</v>
      </c>
      <c r="R1138" s="0" t="n">
        <v>2374993901</v>
      </c>
      <c r="S1138" s="0" t="s">
        <v>601</v>
      </c>
      <c r="T1138" s="0" t="s">
        <v>2602</v>
      </c>
      <c r="U1138" s="0" t="s">
        <v>2115</v>
      </c>
      <c r="V1138" s="0" t="n">
        <v>1364538517</v>
      </c>
      <c r="W1138" s="0" t="s">
        <v>2603</v>
      </c>
      <c r="X1138" s="0" t="n">
        <v>5</v>
      </c>
      <c r="Y1138" s="0" t="n">
        <f aca="false">FALSE()</f>
        <v>0</v>
      </c>
      <c r="Z1138" s="0" t="n">
        <f aca="false">TRUE()</f>
        <v>1</v>
      </c>
      <c r="AA1138" s="0" t="n">
        <f aca="false">TRUE()</f>
        <v>1</v>
      </c>
      <c r="AB1138" s="0" t="n">
        <f aca="false">TRUE()</f>
        <v>1</v>
      </c>
      <c r="AC1138" s="0" t="n">
        <v>1</v>
      </c>
      <c r="AD1138" s="0" t="s">
        <v>2129</v>
      </c>
      <c r="AE1138" s="0" t="n">
        <f aca="false">TRUE()</f>
        <v>1</v>
      </c>
      <c r="AF1138" s="0" t="s">
        <v>11377</v>
      </c>
      <c r="AG1138" s="0" t="n">
        <v>1</v>
      </c>
      <c r="AH1138" s="0" t="s">
        <v>11378</v>
      </c>
      <c r="AI1138" s="0" t="s">
        <v>11379</v>
      </c>
      <c r="AJ1138" s="0" t="n">
        <v>0</v>
      </c>
      <c r="AK1138" s="0" t="s">
        <v>2118</v>
      </c>
      <c r="AL1138" s="0" t="n">
        <f aca="false">TRUE()</f>
        <v>1</v>
      </c>
      <c r="AM1138" s="0" t="n">
        <f aca="false">FALSE()</f>
        <v>0</v>
      </c>
      <c r="AN1138" s="0" t="n">
        <f aca="false">TRUE()</f>
        <v>1</v>
      </c>
      <c r="AO1138" s="0" t="n">
        <f aca="false">FALSE()</f>
        <v>0</v>
      </c>
      <c r="AP1138" s="0" t="n">
        <f aca="false">TRUE()</f>
        <v>1</v>
      </c>
      <c r="AQ1138" s="380" t="n">
        <v>44111.4159722222</v>
      </c>
      <c r="AR1138" s="380" t="n">
        <v>44111.4166666667</v>
      </c>
      <c r="AS1138" s="0" t="s">
        <v>11380</v>
      </c>
      <c r="AT1138" s="0" t="s">
        <v>2723</v>
      </c>
      <c r="AU1138" s="0" t="s">
        <v>2083</v>
      </c>
    </row>
    <row r="1139" customFormat="false" ht="15" hidden="true" customHeight="false" outlineLevel="0" collapsed="false">
      <c r="A1139" s="0" t="s">
        <v>11381</v>
      </c>
      <c r="B1139" s="0" t="s">
        <v>11382</v>
      </c>
      <c r="C1139" s="0" t="s">
        <v>11383</v>
      </c>
      <c r="D1139" s="0" t="s">
        <v>2297</v>
      </c>
      <c r="E1139" s="0" t="s">
        <v>11381</v>
      </c>
      <c r="F1139" s="0" t="n">
        <v>1</v>
      </c>
      <c r="G1139" s="0" t="s">
        <v>2298</v>
      </c>
      <c r="H1139" s="0" t="s">
        <v>2170</v>
      </c>
      <c r="I1139" s="0" t="s">
        <v>2170</v>
      </c>
      <c r="J1139" s="0" t="s">
        <v>2170</v>
      </c>
      <c r="K1139" s="0" t="s">
        <v>2170</v>
      </c>
      <c r="L1139" s="0" t="s">
        <v>2170</v>
      </c>
      <c r="M1139" s="0" t="s">
        <v>2170</v>
      </c>
      <c r="N1139" s="0" t="n">
        <f aca="false">FALSE()</f>
        <v>0</v>
      </c>
      <c r="O1139" s="0" t="s">
        <v>11384</v>
      </c>
      <c r="P1139" s="0" t="s">
        <v>2300</v>
      </c>
      <c r="Q1139" s="380" t="n">
        <v>25569.125</v>
      </c>
      <c r="R1139" s="0" t="n">
        <v>42298716</v>
      </c>
      <c r="S1139" s="0" t="s">
        <v>2301</v>
      </c>
      <c r="T1139" s="0" t="s">
        <v>2302</v>
      </c>
      <c r="U1139" s="0" t="s">
        <v>2115</v>
      </c>
      <c r="V1139" s="0" t="n">
        <v>135000000</v>
      </c>
      <c r="W1139" s="0" t="s">
        <v>2366</v>
      </c>
      <c r="X1139" s="0" t="n">
        <v>4</v>
      </c>
      <c r="Y1139" s="0" t="n">
        <f aca="false">FALSE()</f>
        <v>0</v>
      </c>
      <c r="Z1139" s="0" t="n">
        <f aca="false">FALSE()</f>
        <v>0</v>
      </c>
      <c r="AA1139" s="0" t="n">
        <f aca="false">FALSE()</f>
        <v>0</v>
      </c>
      <c r="AB1139" s="0" t="n">
        <f aca="false">TRUE()</f>
        <v>1</v>
      </c>
      <c r="AC1139" s="0" t="n">
        <v>1</v>
      </c>
      <c r="AD1139" s="0" t="s">
        <v>2129</v>
      </c>
      <c r="AE1139" s="0" t="n">
        <f aca="false">TRUE()</f>
        <v>1</v>
      </c>
      <c r="AF1139" s="0" t="s">
        <v>11385</v>
      </c>
      <c r="AG1139" s="0" t="n">
        <v>2</v>
      </c>
      <c r="AH1139" s="0" t="s">
        <v>11386</v>
      </c>
      <c r="AI1139" s="0" t="s">
        <v>11387</v>
      </c>
      <c r="AJ1139" s="0" t="n">
        <v>0</v>
      </c>
      <c r="AK1139" s="0" t="s">
        <v>2118</v>
      </c>
      <c r="AL1139" s="0" t="n">
        <f aca="false">FALSE()</f>
        <v>0</v>
      </c>
      <c r="AM1139" s="0" t="n">
        <f aca="false">TRUE()</f>
        <v>1</v>
      </c>
      <c r="AN1139" s="0" t="n">
        <f aca="false">FALSE()</f>
        <v>0</v>
      </c>
      <c r="AO1139" s="0" t="n">
        <f aca="false">FALSE()</f>
        <v>0</v>
      </c>
      <c r="AP1139" s="0" t="n">
        <f aca="false">FALSE()</f>
        <v>0</v>
      </c>
      <c r="AQ1139" s="380" t="n">
        <v>43969.6875</v>
      </c>
      <c r="AR1139" s="380" t="n">
        <v>43969.4166666667</v>
      </c>
      <c r="AS1139" s="0" t="s">
        <v>11388</v>
      </c>
      <c r="AT1139" s="0" t="s">
        <v>2170</v>
      </c>
      <c r="AU1139" s="0" t="s">
        <v>2170</v>
      </c>
    </row>
    <row r="1140" customFormat="false" ht="15" hidden="true" customHeight="false" outlineLevel="0" collapsed="false">
      <c r="A1140" s="0" t="s">
        <v>11389</v>
      </c>
      <c r="B1140" s="0" t="s">
        <v>11390</v>
      </c>
      <c r="C1140" s="0" t="s">
        <v>11391</v>
      </c>
      <c r="D1140" s="0" t="s">
        <v>2297</v>
      </c>
      <c r="E1140" s="0" t="s">
        <v>11389</v>
      </c>
      <c r="F1140" s="0" t="n">
        <v>1</v>
      </c>
      <c r="G1140" s="0" t="s">
        <v>2298</v>
      </c>
      <c r="H1140" s="0" t="s">
        <v>2170</v>
      </c>
      <c r="I1140" s="0" t="s">
        <v>2170</v>
      </c>
      <c r="J1140" s="0" t="s">
        <v>2170</v>
      </c>
      <c r="K1140" s="0" t="s">
        <v>2170</v>
      </c>
      <c r="L1140" s="0" t="s">
        <v>2170</v>
      </c>
      <c r="M1140" s="0" t="s">
        <v>2170</v>
      </c>
      <c r="N1140" s="0" t="n">
        <f aca="false">FALSE()</f>
        <v>0</v>
      </c>
      <c r="O1140" s="0" t="s">
        <v>11392</v>
      </c>
      <c r="P1140" s="0" t="s">
        <v>2300</v>
      </c>
      <c r="Q1140" s="380" t="n">
        <v>25569.125</v>
      </c>
      <c r="R1140" s="0" t="n">
        <v>458900511</v>
      </c>
      <c r="S1140" s="0" t="s">
        <v>2667</v>
      </c>
      <c r="U1140" s="0" t="s">
        <v>2684</v>
      </c>
      <c r="V1140" s="0" t="n">
        <v>0</v>
      </c>
      <c r="W1140" s="0" t="s">
        <v>2409</v>
      </c>
      <c r="X1140" s="0" t="n">
        <v>4</v>
      </c>
      <c r="Y1140" s="0" t="n">
        <f aca="false">FALSE()</f>
        <v>0</v>
      </c>
      <c r="Z1140" s="0" t="n">
        <f aca="false">FALSE()</f>
        <v>0</v>
      </c>
      <c r="AA1140" s="0" t="n">
        <f aca="false">FALSE()</f>
        <v>0</v>
      </c>
      <c r="AB1140" s="0" t="n">
        <f aca="false">TRUE()</f>
        <v>1</v>
      </c>
      <c r="AC1140" s="0" t="n">
        <v>1</v>
      </c>
      <c r="AD1140" s="0" t="s">
        <v>2129</v>
      </c>
      <c r="AE1140" s="0" t="n">
        <f aca="false">TRUE()</f>
        <v>1</v>
      </c>
      <c r="AF1140" s="0" t="s">
        <v>11393</v>
      </c>
      <c r="AG1140" s="0" t="n">
        <v>2</v>
      </c>
      <c r="AH1140" s="0" t="s">
        <v>11394</v>
      </c>
      <c r="AI1140" s="0" t="s">
        <v>11395</v>
      </c>
      <c r="AJ1140" s="0" t="n">
        <v>0</v>
      </c>
      <c r="AK1140" s="0" t="s">
        <v>2118</v>
      </c>
      <c r="AL1140" s="0" t="n">
        <f aca="false">FALSE()</f>
        <v>0</v>
      </c>
      <c r="AM1140" s="0" t="n">
        <f aca="false">TRUE()</f>
        <v>1</v>
      </c>
      <c r="AN1140" s="0" t="n">
        <f aca="false">FALSE()</f>
        <v>0</v>
      </c>
      <c r="AO1140" s="0" t="n">
        <f aca="false">FALSE()</f>
        <v>0</v>
      </c>
      <c r="AP1140" s="0" t="n">
        <f aca="false">FALSE()</f>
        <v>0</v>
      </c>
      <c r="AQ1140" s="380" t="n">
        <v>44449.6229166667</v>
      </c>
      <c r="AR1140" s="380" t="n">
        <v>44449.4166666667</v>
      </c>
      <c r="AS1140" s="0" t="s">
        <v>11396</v>
      </c>
      <c r="AT1140" s="0" t="s">
        <v>2170</v>
      </c>
      <c r="AU1140" s="0" t="s">
        <v>2170</v>
      </c>
    </row>
    <row r="1141" customFormat="false" ht="15" hidden="true" customHeight="false" outlineLevel="0" collapsed="false">
      <c r="A1141" s="0" t="s">
        <v>11397</v>
      </c>
      <c r="B1141" s="0" t="s">
        <v>11398</v>
      </c>
      <c r="C1141" s="0" t="s">
        <v>11399</v>
      </c>
      <c r="D1141" s="0" t="s">
        <v>2297</v>
      </c>
      <c r="E1141" s="0" t="s">
        <v>11397</v>
      </c>
      <c r="F1141" s="0" t="n">
        <v>1</v>
      </c>
      <c r="G1141" s="0" t="s">
        <v>2298</v>
      </c>
      <c r="H1141" s="0" t="s">
        <v>2170</v>
      </c>
      <c r="I1141" s="0" t="s">
        <v>2170</v>
      </c>
      <c r="J1141" s="0" t="s">
        <v>2170</v>
      </c>
      <c r="K1141" s="0" t="s">
        <v>2170</v>
      </c>
      <c r="L1141" s="0" t="s">
        <v>2170</v>
      </c>
      <c r="M1141" s="0" t="s">
        <v>2170</v>
      </c>
      <c r="N1141" s="0" t="n">
        <f aca="false">FALSE()</f>
        <v>0</v>
      </c>
      <c r="O1141" s="0" t="s">
        <v>11400</v>
      </c>
      <c r="P1141" s="0" t="s">
        <v>2300</v>
      </c>
      <c r="Q1141" s="380" t="n">
        <v>36248.1666666667</v>
      </c>
      <c r="R1141" s="0" t="n">
        <v>41059841</v>
      </c>
      <c r="S1141" s="0" t="s">
        <v>2301</v>
      </c>
      <c r="T1141" s="0" t="s">
        <v>2302</v>
      </c>
      <c r="U1141" s="0" t="s">
        <v>2365</v>
      </c>
      <c r="V1141" s="0" t="n">
        <v>0</v>
      </c>
      <c r="W1141" s="0" t="s">
        <v>6352</v>
      </c>
      <c r="X1141" s="0" t="n">
        <v>4</v>
      </c>
      <c r="Y1141" s="0" t="n">
        <f aca="false">FALSE()</f>
        <v>0</v>
      </c>
      <c r="Z1141" s="0" t="n">
        <f aca="false">FALSE()</f>
        <v>0</v>
      </c>
      <c r="AA1141" s="0" t="n">
        <f aca="false">FALSE()</f>
        <v>0</v>
      </c>
      <c r="AB1141" s="0" t="n">
        <f aca="false">FALSE()</f>
        <v>0</v>
      </c>
      <c r="AC1141" s="0" t="n">
        <v>1</v>
      </c>
      <c r="AD1141" s="0" t="s">
        <v>2129</v>
      </c>
      <c r="AE1141" s="0" t="n">
        <f aca="false">TRUE()</f>
        <v>1</v>
      </c>
      <c r="AF1141" s="0" t="s">
        <v>11401</v>
      </c>
      <c r="AG1141" s="0" t="n">
        <v>2</v>
      </c>
      <c r="AH1141" s="0" t="s">
        <v>11402</v>
      </c>
      <c r="AI1141" s="0" t="s">
        <v>11403</v>
      </c>
      <c r="AJ1141" s="0" t="n">
        <v>0</v>
      </c>
      <c r="AK1141" s="0" t="s">
        <v>2118</v>
      </c>
      <c r="AL1141" s="0" t="n">
        <f aca="false">FALSE()</f>
        <v>0</v>
      </c>
      <c r="AM1141" s="0" t="n">
        <f aca="false">TRUE()</f>
        <v>1</v>
      </c>
      <c r="AN1141" s="0" t="n">
        <f aca="false">FALSE()</f>
        <v>0</v>
      </c>
      <c r="AO1141" s="0" t="n">
        <f aca="false">FALSE()</f>
        <v>0</v>
      </c>
      <c r="AP1141" s="0" t="n">
        <f aca="false">TRUE()</f>
        <v>1</v>
      </c>
      <c r="AQ1141" s="380" t="n">
        <v>43164.7326388889</v>
      </c>
      <c r="AR1141" s="380" t="n">
        <v>36249.1666666667</v>
      </c>
      <c r="AS1141" s="0" t="s">
        <v>11404</v>
      </c>
      <c r="AT1141" s="0" t="s">
        <v>2170</v>
      </c>
      <c r="AU1141" s="0" t="s">
        <v>2170</v>
      </c>
    </row>
    <row r="1142" customFormat="false" ht="15" hidden="true" customHeight="false" outlineLevel="0" collapsed="false">
      <c r="A1142" s="0" t="s">
        <v>11405</v>
      </c>
      <c r="B1142" s="0" t="s">
        <v>11406</v>
      </c>
      <c r="C1142" s="0" t="s">
        <v>11407</v>
      </c>
      <c r="D1142" s="0" t="s">
        <v>2297</v>
      </c>
      <c r="E1142" s="0" t="s">
        <v>11405</v>
      </c>
      <c r="F1142" s="0" t="n">
        <v>1</v>
      </c>
      <c r="G1142" s="0" t="s">
        <v>2298</v>
      </c>
      <c r="H1142" s="0" t="s">
        <v>2170</v>
      </c>
      <c r="I1142" s="0" t="s">
        <v>2170</v>
      </c>
      <c r="J1142" s="0" t="s">
        <v>2170</v>
      </c>
      <c r="K1142" s="0" t="s">
        <v>2170</v>
      </c>
      <c r="L1142" s="0" t="s">
        <v>2170</v>
      </c>
      <c r="M1142" s="0" t="s">
        <v>2170</v>
      </c>
      <c r="N1142" s="0" t="n">
        <f aca="false">FALSE()</f>
        <v>0</v>
      </c>
      <c r="O1142" s="0" t="s">
        <v>11408</v>
      </c>
      <c r="P1142" s="0" t="s">
        <v>2300</v>
      </c>
      <c r="Q1142" s="380" t="n">
        <v>25569.125</v>
      </c>
      <c r="R1142" s="0" t="n">
        <v>39911413</v>
      </c>
      <c r="S1142" s="0" t="s">
        <v>8882</v>
      </c>
      <c r="U1142" s="0" t="s">
        <v>2330</v>
      </c>
      <c r="V1142" s="0" t="n">
        <v>100000000</v>
      </c>
      <c r="W1142" s="0" t="s">
        <v>2366</v>
      </c>
      <c r="X1142" s="0" t="n">
        <v>4</v>
      </c>
      <c r="Y1142" s="0" t="n">
        <f aca="false">FALSE()</f>
        <v>0</v>
      </c>
      <c r="Z1142" s="0" t="n">
        <f aca="false">FALSE()</f>
        <v>0</v>
      </c>
      <c r="AA1142" s="0" t="n">
        <f aca="false">FALSE()</f>
        <v>0</v>
      </c>
      <c r="AB1142" s="0" t="n">
        <f aca="false">FALSE()</f>
        <v>0</v>
      </c>
      <c r="AC1142" s="0" t="n">
        <v>1</v>
      </c>
      <c r="AD1142" s="0" t="s">
        <v>2129</v>
      </c>
      <c r="AE1142" s="0" t="n">
        <f aca="false">TRUE()</f>
        <v>1</v>
      </c>
      <c r="AF1142" s="0" t="s">
        <v>11409</v>
      </c>
      <c r="AG1142" s="0" t="n">
        <v>2</v>
      </c>
      <c r="AH1142" s="0" t="s">
        <v>11410</v>
      </c>
      <c r="AI1142" s="0" t="s">
        <v>11411</v>
      </c>
      <c r="AJ1142" s="0" t="n">
        <v>0</v>
      </c>
      <c r="AK1142" s="0" t="s">
        <v>2118</v>
      </c>
      <c r="AL1142" s="0" t="n">
        <f aca="false">FALSE()</f>
        <v>0</v>
      </c>
      <c r="AM1142" s="0" t="n">
        <f aca="false">TRUE()</f>
        <v>1</v>
      </c>
      <c r="AN1142" s="0" t="n">
        <f aca="false">FALSE()</f>
        <v>0</v>
      </c>
      <c r="AO1142" s="0" t="n">
        <f aca="false">FALSE()</f>
        <v>0</v>
      </c>
      <c r="AP1142" s="0" t="n">
        <f aca="false">TRUE()</f>
        <v>1</v>
      </c>
      <c r="AQ1142" s="380" t="n">
        <v>44348.6819444444</v>
      </c>
      <c r="AR1142" s="380" t="n">
        <v>44348.4166666667</v>
      </c>
      <c r="AS1142" s="0" t="s">
        <v>11412</v>
      </c>
      <c r="AT1142" s="0" t="s">
        <v>2170</v>
      </c>
      <c r="AU1142" s="0" t="s">
        <v>2170</v>
      </c>
    </row>
    <row r="1143" customFormat="false" ht="15" hidden="true" customHeight="false" outlineLevel="0" collapsed="false">
      <c r="A1143" s="0" t="s">
        <v>11413</v>
      </c>
      <c r="B1143" s="0" t="s">
        <v>11414</v>
      </c>
      <c r="C1143" s="0" t="s">
        <v>11415</v>
      </c>
      <c r="D1143" s="0" t="s">
        <v>2297</v>
      </c>
      <c r="E1143" s="0" t="s">
        <v>11413</v>
      </c>
      <c r="F1143" s="0" t="n">
        <v>1</v>
      </c>
      <c r="G1143" s="0" t="s">
        <v>2298</v>
      </c>
      <c r="H1143" s="0" t="s">
        <v>2170</v>
      </c>
      <c r="I1143" s="0" t="s">
        <v>2170</v>
      </c>
      <c r="J1143" s="0" t="s">
        <v>2170</v>
      </c>
      <c r="K1143" s="0" t="s">
        <v>2170</v>
      </c>
      <c r="L1143" s="0" t="s">
        <v>2170</v>
      </c>
      <c r="M1143" s="0" t="s">
        <v>2170</v>
      </c>
      <c r="N1143" s="0" t="n">
        <f aca="false">FALSE()</f>
        <v>0</v>
      </c>
      <c r="O1143" s="0" t="s">
        <v>11416</v>
      </c>
      <c r="P1143" s="0" t="s">
        <v>2300</v>
      </c>
      <c r="Q1143" s="380" t="n">
        <v>25569.125</v>
      </c>
      <c r="R1143" s="0" t="n">
        <v>127148836</v>
      </c>
      <c r="S1143" s="0" t="s">
        <v>2301</v>
      </c>
      <c r="T1143" s="0" t="s">
        <v>2302</v>
      </c>
      <c r="U1143" s="0" t="s">
        <v>2451</v>
      </c>
      <c r="V1143" s="0" t="n">
        <v>300000000</v>
      </c>
      <c r="W1143" s="0" t="s">
        <v>2366</v>
      </c>
      <c r="X1143" s="0" t="n">
        <v>4</v>
      </c>
      <c r="Y1143" s="0" t="n">
        <f aca="false">FALSE()</f>
        <v>0</v>
      </c>
      <c r="Z1143" s="0" t="n">
        <f aca="false">FALSE()</f>
        <v>0</v>
      </c>
      <c r="AA1143" s="0" t="n">
        <f aca="false">FALSE()</f>
        <v>0</v>
      </c>
      <c r="AB1143" s="0" t="n">
        <f aca="false">TRUE()</f>
        <v>1</v>
      </c>
      <c r="AC1143" s="0" t="n">
        <v>1</v>
      </c>
      <c r="AD1143" s="0" t="s">
        <v>2129</v>
      </c>
      <c r="AE1143" s="0" t="n">
        <f aca="false">TRUE()</f>
        <v>1</v>
      </c>
      <c r="AF1143" s="0" t="s">
        <v>11417</v>
      </c>
      <c r="AG1143" s="0" t="n">
        <v>2</v>
      </c>
      <c r="AH1143" s="0" t="s">
        <v>11418</v>
      </c>
      <c r="AI1143" s="0" t="s">
        <v>11419</v>
      </c>
      <c r="AJ1143" s="0" t="n">
        <v>0</v>
      </c>
      <c r="AK1143" s="0" t="s">
        <v>2118</v>
      </c>
      <c r="AL1143" s="0" t="n">
        <f aca="false">FALSE()</f>
        <v>0</v>
      </c>
      <c r="AM1143" s="0" t="n">
        <f aca="false">TRUE()</f>
        <v>1</v>
      </c>
      <c r="AN1143" s="0" t="n">
        <f aca="false">FALSE()</f>
        <v>0</v>
      </c>
      <c r="AO1143" s="0" t="n">
        <f aca="false">FALSE()</f>
        <v>0</v>
      </c>
      <c r="AP1143" s="0" t="n">
        <f aca="false">FALSE()</f>
        <v>0</v>
      </c>
      <c r="AQ1143" s="380" t="n">
        <v>44169.7006944444</v>
      </c>
      <c r="AR1143" s="380" t="n">
        <v>44169.4166666667</v>
      </c>
      <c r="AS1143" s="0" t="s">
        <v>11420</v>
      </c>
      <c r="AT1143" s="0" t="s">
        <v>2170</v>
      </c>
      <c r="AU1143" s="0" t="s">
        <v>2170</v>
      </c>
    </row>
    <row r="1144" customFormat="false" ht="15" hidden="true" customHeight="false" outlineLevel="0" collapsed="false">
      <c r="A1144" s="0" t="s">
        <v>11421</v>
      </c>
      <c r="B1144" s="0" t="s">
        <v>11422</v>
      </c>
      <c r="C1144" s="0" t="s">
        <v>11423</v>
      </c>
      <c r="D1144" s="0" t="s">
        <v>2297</v>
      </c>
      <c r="E1144" s="0" t="s">
        <v>11421</v>
      </c>
      <c r="F1144" s="0" t="n">
        <v>1</v>
      </c>
      <c r="G1144" s="0" t="s">
        <v>2298</v>
      </c>
      <c r="H1144" s="0" t="s">
        <v>2170</v>
      </c>
      <c r="I1144" s="0" t="s">
        <v>2170</v>
      </c>
      <c r="J1144" s="0" t="s">
        <v>2170</v>
      </c>
      <c r="K1144" s="0" t="s">
        <v>2170</v>
      </c>
      <c r="L1144" s="0" t="s">
        <v>2170</v>
      </c>
      <c r="M1144" s="0" t="s">
        <v>2170</v>
      </c>
      <c r="N1144" s="0" t="n">
        <f aca="false">FALSE()</f>
        <v>0</v>
      </c>
      <c r="O1144" s="0" t="s">
        <v>11424</v>
      </c>
      <c r="P1144" s="0" t="s">
        <v>2300</v>
      </c>
      <c r="Q1144" s="380" t="n">
        <v>25569.125</v>
      </c>
      <c r="R1144" s="0" t="n">
        <v>61632398</v>
      </c>
      <c r="S1144" s="0" t="s">
        <v>2528</v>
      </c>
      <c r="T1144" s="0" t="s">
        <v>2529</v>
      </c>
      <c r="U1144" s="0" t="s">
        <v>2684</v>
      </c>
      <c r="V1144" s="0" t="n">
        <v>0</v>
      </c>
      <c r="W1144" s="0" t="s">
        <v>11425</v>
      </c>
      <c r="X1144" s="0" t="n">
        <v>1</v>
      </c>
      <c r="Y1144" s="0" t="n">
        <f aca="false">FALSE()</f>
        <v>0</v>
      </c>
      <c r="Z1144" s="0" t="n">
        <f aca="false">FALSE()</f>
        <v>0</v>
      </c>
      <c r="AA1144" s="0" t="n">
        <f aca="false">FALSE()</f>
        <v>0</v>
      </c>
      <c r="AB1144" s="0" t="n">
        <f aca="false">TRUE()</f>
        <v>1</v>
      </c>
      <c r="AC1144" s="0" t="n">
        <v>3</v>
      </c>
      <c r="AD1144" s="0" t="s">
        <v>2129</v>
      </c>
      <c r="AE1144" s="0" t="n">
        <f aca="false">TRUE()</f>
        <v>1</v>
      </c>
      <c r="AF1144" s="0" t="s">
        <v>11426</v>
      </c>
      <c r="AG1144" s="0" t="n">
        <v>2</v>
      </c>
      <c r="AH1144" s="0" t="s">
        <v>11427</v>
      </c>
      <c r="AI1144" s="0" t="s">
        <v>11428</v>
      </c>
      <c r="AJ1144" s="0" t="n">
        <v>0</v>
      </c>
      <c r="AK1144" s="0" t="s">
        <v>2118</v>
      </c>
      <c r="AL1144" s="0" t="n">
        <f aca="false">TRUE()</f>
        <v>1</v>
      </c>
      <c r="AM1144" s="0" t="n">
        <f aca="false">TRUE()</f>
        <v>1</v>
      </c>
      <c r="AN1144" s="0" t="n">
        <f aca="false">FALSE()</f>
        <v>0</v>
      </c>
      <c r="AO1144" s="0" t="n">
        <f aca="false">FALSE()</f>
        <v>0</v>
      </c>
      <c r="AP1144" s="0" t="n">
        <f aca="false">FALSE()</f>
        <v>0</v>
      </c>
      <c r="AQ1144" s="380" t="n">
        <v>43123.6430555556</v>
      </c>
      <c r="AR1144" s="380" t="n">
        <v>41234.1666666667</v>
      </c>
      <c r="AS1144" s="0" t="s">
        <v>11429</v>
      </c>
      <c r="AT1144" s="0" t="s">
        <v>2170</v>
      </c>
      <c r="AU1144" s="0" t="s">
        <v>2170</v>
      </c>
    </row>
    <row r="1145" customFormat="false" ht="15" hidden="true" customHeight="false" outlineLevel="0" collapsed="false">
      <c r="A1145" s="0" t="s">
        <v>11430</v>
      </c>
      <c r="B1145" s="0" t="s">
        <v>11431</v>
      </c>
      <c r="C1145" s="0" t="s">
        <v>11432</v>
      </c>
      <c r="D1145" s="0" t="s">
        <v>2297</v>
      </c>
      <c r="E1145" s="0" t="s">
        <v>11430</v>
      </c>
      <c r="F1145" s="0" t="n">
        <v>1</v>
      </c>
      <c r="G1145" s="0" t="s">
        <v>2298</v>
      </c>
      <c r="H1145" s="0" t="s">
        <v>2170</v>
      </c>
      <c r="I1145" s="0" t="s">
        <v>2170</v>
      </c>
      <c r="J1145" s="0" t="s">
        <v>2170</v>
      </c>
      <c r="K1145" s="0" t="s">
        <v>2170</v>
      </c>
      <c r="L1145" s="0" t="s">
        <v>2170</v>
      </c>
      <c r="M1145" s="0" t="s">
        <v>2170</v>
      </c>
      <c r="N1145" s="0" t="n">
        <f aca="false">FALSE()</f>
        <v>0</v>
      </c>
      <c r="O1145" s="0" t="s">
        <v>11433</v>
      </c>
      <c r="P1145" s="0" t="s">
        <v>2300</v>
      </c>
      <c r="Q1145" s="380" t="n">
        <v>29556.125</v>
      </c>
      <c r="R1145" s="0" t="n">
        <v>1277806465</v>
      </c>
      <c r="S1145" s="0" t="s">
        <v>2301</v>
      </c>
      <c r="T1145" s="0" t="s">
        <v>2302</v>
      </c>
      <c r="U1145" s="0" t="s">
        <v>2365</v>
      </c>
      <c r="V1145" s="0" t="n">
        <v>2400000000</v>
      </c>
      <c r="W1145" s="0" t="s">
        <v>2409</v>
      </c>
      <c r="X1145" s="0" t="n">
        <v>4</v>
      </c>
      <c r="Y1145" s="0" t="n">
        <f aca="false">FALSE()</f>
        <v>0</v>
      </c>
      <c r="Z1145" s="0" t="n">
        <f aca="false">FALSE()</f>
        <v>0</v>
      </c>
      <c r="AA1145" s="0" t="n">
        <f aca="false">FALSE()</f>
        <v>0</v>
      </c>
      <c r="AB1145" s="0" t="n">
        <f aca="false">TRUE()</f>
        <v>1</v>
      </c>
      <c r="AC1145" s="0" t="n">
        <v>1</v>
      </c>
      <c r="AD1145" s="0" t="s">
        <v>2129</v>
      </c>
      <c r="AE1145" s="0" t="n">
        <f aca="false">TRUE()</f>
        <v>1</v>
      </c>
      <c r="AF1145" s="0" t="s">
        <v>11434</v>
      </c>
      <c r="AG1145" s="0" t="n">
        <v>2</v>
      </c>
      <c r="AH1145" s="0" t="s">
        <v>11435</v>
      </c>
      <c r="AI1145" s="0" t="s">
        <v>11436</v>
      </c>
      <c r="AJ1145" s="0" t="n">
        <v>0</v>
      </c>
      <c r="AK1145" s="0" t="s">
        <v>2118</v>
      </c>
      <c r="AL1145" s="0" t="n">
        <f aca="false">FALSE()</f>
        <v>0</v>
      </c>
      <c r="AM1145" s="0" t="n">
        <f aca="false">TRUE()</f>
        <v>1</v>
      </c>
      <c r="AN1145" s="0" t="n">
        <f aca="false">FALSE()</f>
        <v>0</v>
      </c>
      <c r="AO1145" s="0" t="n">
        <f aca="false">FALSE()</f>
        <v>0</v>
      </c>
      <c r="AP1145" s="0" t="n">
        <f aca="false">FALSE()</f>
        <v>0</v>
      </c>
      <c r="AQ1145" s="380" t="n">
        <v>43123.4784722222</v>
      </c>
      <c r="AR1145" s="380" t="n">
        <v>32398.1666666667</v>
      </c>
      <c r="AS1145" s="0" t="s">
        <v>11437</v>
      </c>
      <c r="AT1145" s="0" t="s">
        <v>2170</v>
      </c>
      <c r="AU1145" s="0" t="s">
        <v>2170</v>
      </c>
    </row>
    <row r="1146" customFormat="false" ht="15" hidden="true" customHeight="false" outlineLevel="0" collapsed="false">
      <c r="A1146" s="0" t="s">
        <v>11438</v>
      </c>
      <c r="B1146" s="0" t="s">
        <v>11439</v>
      </c>
      <c r="C1146" s="0" t="s">
        <v>11440</v>
      </c>
      <c r="D1146" s="0" t="s">
        <v>2297</v>
      </c>
      <c r="E1146" s="0" t="s">
        <v>11438</v>
      </c>
      <c r="F1146" s="0" t="n">
        <v>1</v>
      </c>
      <c r="G1146" s="0" t="s">
        <v>2298</v>
      </c>
      <c r="H1146" s="0" t="s">
        <v>2170</v>
      </c>
      <c r="I1146" s="0" t="s">
        <v>2170</v>
      </c>
      <c r="J1146" s="0" t="s">
        <v>2170</v>
      </c>
      <c r="K1146" s="0" t="s">
        <v>2170</v>
      </c>
      <c r="L1146" s="0" t="s">
        <v>2170</v>
      </c>
      <c r="M1146" s="0" t="s">
        <v>2170</v>
      </c>
      <c r="N1146" s="0" t="n">
        <f aca="false">FALSE()</f>
        <v>0</v>
      </c>
      <c r="O1146" s="0" t="s">
        <v>11441</v>
      </c>
      <c r="P1146" s="0" t="s">
        <v>2300</v>
      </c>
      <c r="Q1146" s="380" t="n">
        <v>29336.1666666667</v>
      </c>
      <c r="R1146" s="0" t="n">
        <v>43677292</v>
      </c>
      <c r="S1146" s="0" t="s">
        <v>2301</v>
      </c>
      <c r="T1146" s="0" t="s">
        <v>2302</v>
      </c>
      <c r="U1146" s="0" t="s">
        <v>2115</v>
      </c>
      <c r="V1146" s="0" t="n">
        <v>500000000</v>
      </c>
      <c r="W1146" s="0" t="s">
        <v>2356</v>
      </c>
      <c r="X1146" s="0" t="n">
        <v>4</v>
      </c>
      <c r="Y1146" s="0" t="n">
        <f aca="false">FALSE()</f>
        <v>0</v>
      </c>
      <c r="Z1146" s="0" t="n">
        <f aca="false">FALSE()</f>
        <v>0</v>
      </c>
      <c r="AA1146" s="0" t="n">
        <f aca="false">FALSE()</f>
        <v>0</v>
      </c>
      <c r="AB1146" s="0" t="n">
        <f aca="false">TRUE()</f>
        <v>1</v>
      </c>
      <c r="AC1146" s="0" t="n">
        <v>1</v>
      </c>
      <c r="AD1146" s="0" t="s">
        <v>2129</v>
      </c>
      <c r="AE1146" s="0" t="n">
        <f aca="false">TRUE()</f>
        <v>1</v>
      </c>
      <c r="AF1146" s="0" t="s">
        <v>11442</v>
      </c>
      <c r="AG1146" s="0" t="n">
        <v>2</v>
      </c>
      <c r="AH1146" s="0" t="s">
        <v>11443</v>
      </c>
      <c r="AI1146" s="0" t="s">
        <v>11444</v>
      </c>
      <c r="AJ1146" s="0" t="n">
        <v>0</v>
      </c>
      <c r="AK1146" s="0" t="s">
        <v>2118</v>
      </c>
      <c r="AL1146" s="0" t="n">
        <f aca="false">FALSE()</f>
        <v>0</v>
      </c>
      <c r="AM1146" s="0" t="n">
        <f aca="false">TRUE()</f>
        <v>1</v>
      </c>
      <c r="AN1146" s="0" t="n">
        <f aca="false">FALSE()</f>
        <v>0</v>
      </c>
      <c r="AO1146" s="0" t="n">
        <f aca="false">FALSE()</f>
        <v>0</v>
      </c>
      <c r="AP1146" s="0" t="n">
        <f aca="false">FALSE()</f>
        <v>0</v>
      </c>
      <c r="AQ1146" s="380" t="n">
        <v>43524.7298611111</v>
      </c>
      <c r="AR1146" s="380" t="n">
        <v>32652.1666666667</v>
      </c>
      <c r="AS1146" s="0" t="s">
        <v>11445</v>
      </c>
      <c r="AT1146" s="0" t="s">
        <v>2170</v>
      </c>
      <c r="AU1146" s="0" t="s">
        <v>2170</v>
      </c>
    </row>
    <row r="1147" customFormat="false" ht="15" hidden="true" customHeight="false" outlineLevel="0" collapsed="false">
      <c r="A1147" s="0" t="s">
        <v>1634</v>
      </c>
      <c r="B1147" s="0" t="s">
        <v>11446</v>
      </c>
      <c r="C1147" s="0" t="s">
        <v>1631</v>
      </c>
      <c r="D1147" s="0" t="s">
        <v>11447</v>
      </c>
      <c r="E1147" s="0" t="s">
        <v>1634</v>
      </c>
      <c r="F1147" s="0" t="n">
        <v>1</v>
      </c>
      <c r="G1147" s="0" t="s">
        <v>434</v>
      </c>
      <c r="H1147" s="0" t="s">
        <v>2596</v>
      </c>
      <c r="I1147" s="0" t="s">
        <v>2596</v>
      </c>
      <c r="J1147" s="0" t="s">
        <v>11448</v>
      </c>
      <c r="K1147" s="0" t="s">
        <v>2170</v>
      </c>
      <c r="L1147" s="0" t="s">
        <v>2597</v>
      </c>
      <c r="M1147" s="0" t="s">
        <v>2170</v>
      </c>
      <c r="N1147" s="0" t="n">
        <f aca="false">FALSE()</f>
        <v>0</v>
      </c>
      <c r="O1147" s="0" t="s">
        <v>1632</v>
      </c>
      <c r="P1147" s="0" t="s">
        <v>11449</v>
      </c>
      <c r="Q1147" s="380" t="n">
        <v>39891.125</v>
      </c>
      <c r="R1147" s="0" t="n">
        <v>132843907</v>
      </c>
      <c r="S1147" s="0" t="s">
        <v>601</v>
      </c>
      <c r="T1147" s="0" t="s">
        <v>2602</v>
      </c>
      <c r="U1147" s="0" t="s">
        <v>610</v>
      </c>
      <c r="V1147" s="0" t="n">
        <v>687000</v>
      </c>
      <c r="W1147" s="0" t="s">
        <v>11450</v>
      </c>
      <c r="X1147" s="0" t="n">
        <v>5</v>
      </c>
      <c r="Y1147" s="0" t="n">
        <f aca="false">FALSE()</f>
        <v>0</v>
      </c>
      <c r="Z1147" s="0" t="n">
        <f aca="false">TRUE()</f>
        <v>1</v>
      </c>
      <c r="AA1147" s="0" t="n">
        <f aca="false">TRUE()</f>
        <v>1</v>
      </c>
      <c r="AB1147" s="0" t="n">
        <f aca="false">FALSE()</f>
        <v>0</v>
      </c>
      <c r="AC1147" s="0" t="n">
        <v>1</v>
      </c>
      <c r="AD1147" s="0" t="s">
        <v>2729</v>
      </c>
      <c r="AE1147" s="0" t="n">
        <f aca="false">TRUE()</f>
        <v>1</v>
      </c>
      <c r="AF1147" s="0" t="s">
        <v>11451</v>
      </c>
      <c r="AG1147" s="0" t="n">
        <v>2</v>
      </c>
      <c r="AH1147" s="0" t="s">
        <v>11452</v>
      </c>
      <c r="AI1147" s="0" t="s">
        <v>11453</v>
      </c>
      <c r="AJ1147" s="0" t="n">
        <v>0</v>
      </c>
      <c r="AK1147" s="0" t="s">
        <v>2118</v>
      </c>
      <c r="AL1147" s="0" t="n">
        <f aca="false">TRUE()</f>
        <v>1</v>
      </c>
      <c r="AM1147" s="0" t="n">
        <f aca="false">FALSE()</f>
        <v>0</v>
      </c>
      <c r="AN1147" s="0" t="n">
        <f aca="false">FALSE()</f>
        <v>0</v>
      </c>
      <c r="AO1147" s="0" t="n">
        <f aca="false">FALSE()</f>
        <v>0</v>
      </c>
      <c r="AP1147" s="0" t="n">
        <f aca="false">TRUE()</f>
        <v>1</v>
      </c>
      <c r="AQ1147" s="380" t="n">
        <v>44519.4166666667</v>
      </c>
      <c r="AR1147" s="380" t="n">
        <v>44519.125</v>
      </c>
      <c r="AS1147" s="0" t="s">
        <v>11454</v>
      </c>
      <c r="AT1147" s="0" t="s">
        <v>11448</v>
      </c>
      <c r="AU1147" s="0" t="s">
        <v>2170</v>
      </c>
    </row>
    <row r="1148" customFormat="false" ht="15" hidden="true" customHeight="false" outlineLevel="0" collapsed="false">
      <c r="A1148" s="0" t="s">
        <v>11455</v>
      </c>
      <c r="B1148" s="0" t="s">
        <v>11456</v>
      </c>
      <c r="C1148" s="0" t="s">
        <v>11457</v>
      </c>
      <c r="D1148" s="0" t="s">
        <v>2297</v>
      </c>
      <c r="E1148" s="0" t="s">
        <v>11455</v>
      </c>
      <c r="F1148" s="0" t="n">
        <v>1</v>
      </c>
      <c r="G1148" s="0" t="s">
        <v>2298</v>
      </c>
      <c r="H1148" s="0" t="s">
        <v>2170</v>
      </c>
      <c r="I1148" s="0" t="s">
        <v>2170</v>
      </c>
      <c r="J1148" s="0" t="s">
        <v>2170</v>
      </c>
      <c r="K1148" s="0" t="s">
        <v>2170</v>
      </c>
      <c r="L1148" s="0" t="s">
        <v>2170</v>
      </c>
      <c r="M1148" s="0" t="s">
        <v>2170</v>
      </c>
      <c r="N1148" s="0" t="n">
        <f aca="false">FALSE()</f>
        <v>0</v>
      </c>
      <c r="O1148" s="0" t="s">
        <v>11458</v>
      </c>
      <c r="P1148" s="0" t="s">
        <v>2300</v>
      </c>
      <c r="Q1148" s="380" t="n">
        <v>25569.125</v>
      </c>
      <c r="R1148" s="0" t="n">
        <v>85382950</v>
      </c>
      <c r="S1148" s="0" t="s">
        <v>2301</v>
      </c>
      <c r="T1148" s="0" t="s">
        <v>2302</v>
      </c>
      <c r="U1148" s="0" t="s">
        <v>2365</v>
      </c>
      <c r="V1148" s="0" t="n">
        <v>2000000000</v>
      </c>
      <c r="W1148" s="0" t="s">
        <v>2366</v>
      </c>
      <c r="X1148" s="0" t="n">
        <v>4</v>
      </c>
      <c r="Y1148" s="0" t="n">
        <f aca="false">FALSE()</f>
        <v>0</v>
      </c>
      <c r="Z1148" s="0" t="n">
        <f aca="false">FALSE()</f>
        <v>0</v>
      </c>
      <c r="AA1148" s="0" t="n">
        <f aca="false">FALSE()</f>
        <v>0</v>
      </c>
      <c r="AB1148" s="0" t="n">
        <f aca="false">FALSE()</f>
        <v>0</v>
      </c>
      <c r="AC1148" s="0" t="n">
        <v>1</v>
      </c>
      <c r="AD1148" s="0" t="s">
        <v>2129</v>
      </c>
      <c r="AE1148" s="0" t="n">
        <f aca="false">TRUE()</f>
        <v>1</v>
      </c>
      <c r="AF1148" s="0" t="s">
        <v>11459</v>
      </c>
      <c r="AG1148" s="0" t="n">
        <v>2</v>
      </c>
      <c r="AH1148" s="0" t="s">
        <v>11460</v>
      </c>
      <c r="AI1148" s="0" t="s">
        <v>11461</v>
      </c>
      <c r="AJ1148" s="0" t="n">
        <v>0</v>
      </c>
      <c r="AK1148" s="0" t="s">
        <v>2118</v>
      </c>
      <c r="AL1148" s="0" t="n">
        <f aca="false">FALSE()</f>
        <v>0</v>
      </c>
      <c r="AM1148" s="0" t="n">
        <f aca="false">TRUE()</f>
        <v>1</v>
      </c>
      <c r="AN1148" s="0" t="n">
        <f aca="false">FALSE()</f>
        <v>0</v>
      </c>
      <c r="AO1148" s="0" t="n">
        <f aca="false">FALSE()</f>
        <v>0</v>
      </c>
      <c r="AP1148" s="0" t="n">
        <f aca="false">FALSE()</f>
        <v>0</v>
      </c>
      <c r="AQ1148" s="380" t="n">
        <v>44041.6875</v>
      </c>
      <c r="AR1148" s="380" t="n">
        <v>44041.4166666667</v>
      </c>
      <c r="AS1148" s="0" t="s">
        <v>11462</v>
      </c>
      <c r="AT1148" s="0" t="s">
        <v>2170</v>
      </c>
      <c r="AU1148" s="0" t="s">
        <v>2170</v>
      </c>
    </row>
    <row r="1149" customFormat="false" ht="15" hidden="true" customHeight="false" outlineLevel="0" collapsed="false">
      <c r="A1149" s="0" t="s">
        <v>11463</v>
      </c>
      <c r="B1149" s="0" t="s">
        <v>11464</v>
      </c>
      <c r="C1149" s="0" t="s">
        <v>11465</v>
      </c>
      <c r="D1149" s="0" t="s">
        <v>2297</v>
      </c>
      <c r="E1149" s="0" t="s">
        <v>11463</v>
      </c>
      <c r="F1149" s="0" t="n">
        <v>1</v>
      </c>
      <c r="G1149" s="0" t="s">
        <v>2298</v>
      </c>
      <c r="H1149" s="0" t="s">
        <v>2170</v>
      </c>
      <c r="I1149" s="0" t="s">
        <v>2170</v>
      </c>
      <c r="J1149" s="0" t="s">
        <v>2170</v>
      </c>
      <c r="K1149" s="0" t="s">
        <v>2170</v>
      </c>
      <c r="L1149" s="0" t="s">
        <v>2170</v>
      </c>
      <c r="M1149" s="0" t="s">
        <v>2170</v>
      </c>
      <c r="N1149" s="0" t="n">
        <f aca="false">FALSE()</f>
        <v>0</v>
      </c>
      <c r="O1149" s="0" t="s">
        <v>11466</v>
      </c>
      <c r="P1149" s="0" t="s">
        <v>2300</v>
      </c>
      <c r="Q1149" s="380" t="n">
        <v>25569.125</v>
      </c>
      <c r="R1149" s="0" t="n">
        <v>1223387136</v>
      </c>
      <c r="S1149" s="0" t="s">
        <v>2301</v>
      </c>
      <c r="T1149" s="0" t="s">
        <v>2302</v>
      </c>
      <c r="U1149" s="0" t="s">
        <v>2365</v>
      </c>
      <c r="V1149" s="0" t="n">
        <v>0</v>
      </c>
      <c r="W1149" s="0" t="s">
        <v>2366</v>
      </c>
      <c r="X1149" s="0" t="n">
        <v>4</v>
      </c>
      <c r="Y1149" s="0" t="n">
        <f aca="false">FALSE()</f>
        <v>0</v>
      </c>
      <c r="Z1149" s="0" t="n">
        <f aca="false">FALSE()</f>
        <v>0</v>
      </c>
      <c r="AA1149" s="0" t="n">
        <f aca="false">FALSE()</f>
        <v>0</v>
      </c>
      <c r="AB1149" s="0" t="n">
        <f aca="false">TRUE()</f>
        <v>1</v>
      </c>
      <c r="AC1149" s="0" t="n">
        <v>1</v>
      </c>
      <c r="AD1149" s="0" t="s">
        <v>2129</v>
      </c>
      <c r="AE1149" s="0" t="n">
        <f aca="false">TRUE()</f>
        <v>1</v>
      </c>
      <c r="AF1149" s="0" t="s">
        <v>11467</v>
      </c>
      <c r="AG1149" s="0" t="n">
        <v>2</v>
      </c>
      <c r="AH1149" s="0" t="s">
        <v>11468</v>
      </c>
      <c r="AI1149" s="0" t="s">
        <v>11469</v>
      </c>
      <c r="AJ1149" s="0" t="n">
        <v>0</v>
      </c>
      <c r="AK1149" s="0" t="s">
        <v>2118</v>
      </c>
      <c r="AL1149" s="0" t="n">
        <f aca="false">FALSE()</f>
        <v>0</v>
      </c>
      <c r="AM1149" s="0" t="n">
        <f aca="false">TRUE()</f>
        <v>1</v>
      </c>
      <c r="AN1149" s="0" t="n">
        <f aca="false">FALSE()</f>
        <v>0</v>
      </c>
      <c r="AO1149" s="0" t="n">
        <f aca="false">FALSE()</f>
        <v>0</v>
      </c>
      <c r="AP1149" s="0" t="n">
        <f aca="false">FALSE()</f>
        <v>0</v>
      </c>
      <c r="AQ1149" s="380" t="n">
        <v>43123.6263888889</v>
      </c>
      <c r="AR1149" s="380" t="n">
        <v>42191.125</v>
      </c>
      <c r="AS1149" s="0" t="s">
        <v>11470</v>
      </c>
      <c r="AT1149" s="0" t="s">
        <v>2170</v>
      </c>
      <c r="AU1149" s="0" t="s">
        <v>2170</v>
      </c>
    </row>
    <row r="1150" customFormat="false" ht="15" hidden="true" customHeight="false" outlineLevel="0" collapsed="false">
      <c r="A1150" s="0" t="s">
        <v>11471</v>
      </c>
      <c r="B1150" s="0" t="s">
        <v>11472</v>
      </c>
      <c r="C1150" s="0" t="s">
        <v>11473</v>
      </c>
      <c r="D1150" s="0" t="s">
        <v>2297</v>
      </c>
      <c r="E1150" s="0" t="s">
        <v>11471</v>
      </c>
      <c r="F1150" s="0" t="n">
        <v>1</v>
      </c>
      <c r="G1150" s="0" t="s">
        <v>2298</v>
      </c>
      <c r="H1150" s="0" t="s">
        <v>2170</v>
      </c>
      <c r="I1150" s="0" t="s">
        <v>2170</v>
      </c>
      <c r="J1150" s="0" t="s">
        <v>2170</v>
      </c>
      <c r="K1150" s="0" t="s">
        <v>2170</v>
      </c>
      <c r="L1150" s="0" t="s">
        <v>2170</v>
      </c>
      <c r="M1150" s="0" t="s">
        <v>2170</v>
      </c>
      <c r="N1150" s="0" t="n">
        <f aca="false">FALSE()</f>
        <v>0</v>
      </c>
      <c r="O1150" s="0" t="s">
        <v>11474</v>
      </c>
      <c r="P1150" s="0" t="s">
        <v>2300</v>
      </c>
      <c r="Q1150" s="380" t="n">
        <v>25569.125</v>
      </c>
      <c r="R1150" s="0" t="n">
        <v>163601915</v>
      </c>
      <c r="S1150" s="0" t="s">
        <v>2667</v>
      </c>
      <c r="U1150" s="0" t="s">
        <v>2114</v>
      </c>
      <c r="V1150" s="0" t="n">
        <v>0</v>
      </c>
      <c r="W1150" s="0" t="s">
        <v>2409</v>
      </c>
      <c r="X1150" s="0" t="n">
        <v>4</v>
      </c>
      <c r="Y1150" s="0" t="n">
        <f aca="false">FALSE()</f>
        <v>0</v>
      </c>
      <c r="Z1150" s="0" t="n">
        <f aca="false">FALSE()</f>
        <v>0</v>
      </c>
      <c r="AA1150" s="0" t="n">
        <f aca="false">FALSE()</f>
        <v>0</v>
      </c>
      <c r="AB1150" s="0" t="n">
        <f aca="false">TRUE()</f>
        <v>1</v>
      </c>
      <c r="AC1150" s="0" t="n">
        <v>1</v>
      </c>
      <c r="AD1150" s="0" t="s">
        <v>2129</v>
      </c>
      <c r="AE1150" s="0" t="n">
        <f aca="false">TRUE()</f>
        <v>1</v>
      </c>
      <c r="AF1150" s="0" t="s">
        <v>11475</v>
      </c>
      <c r="AG1150" s="0" t="n">
        <v>2</v>
      </c>
      <c r="AH1150" s="0" t="s">
        <v>11476</v>
      </c>
      <c r="AI1150" s="0" t="s">
        <v>11477</v>
      </c>
      <c r="AJ1150" s="0" t="n">
        <v>0</v>
      </c>
      <c r="AK1150" s="0" t="s">
        <v>2118</v>
      </c>
      <c r="AL1150" s="0" t="n">
        <f aca="false">FALSE()</f>
        <v>0</v>
      </c>
      <c r="AM1150" s="0" t="n">
        <f aca="false">TRUE()</f>
        <v>1</v>
      </c>
      <c r="AN1150" s="0" t="n">
        <f aca="false">FALSE()</f>
        <v>0</v>
      </c>
      <c r="AO1150" s="0" t="n">
        <f aca="false">FALSE()</f>
        <v>0</v>
      </c>
      <c r="AP1150" s="0" t="n">
        <f aca="false">TRUE()</f>
        <v>1</v>
      </c>
      <c r="AQ1150" s="380" t="n">
        <v>44740.6506944444</v>
      </c>
      <c r="AR1150" s="380" t="n">
        <v>44740.4166666667</v>
      </c>
      <c r="AS1150" s="0" t="s">
        <v>11478</v>
      </c>
      <c r="AT1150" s="0" t="s">
        <v>2170</v>
      </c>
      <c r="AU1150" s="0" t="s">
        <v>2170</v>
      </c>
    </row>
    <row r="1151" customFormat="false" ht="15" hidden="true" customHeight="false" outlineLevel="0" collapsed="false">
      <c r="A1151" s="0" t="s">
        <v>11479</v>
      </c>
      <c r="B1151" s="0" t="s">
        <v>11480</v>
      </c>
      <c r="C1151" s="0" t="s">
        <v>11481</v>
      </c>
      <c r="D1151" s="0" t="s">
        <v>2297</v>
      </c>
      <c r="E1151" s="0" t="s">
        <v>11479</v>
      </c>
      <c r="F1151" s="0" t="n">
        <v>1</v>
      </c>
      <c r="G1151" s="0" t="s">
        <v>2298</v>
      </c>
      <c r="H1151" s="0" t="s">
        <v>2170</v>
      </c>
      <c r="I1151" s="0" t="s">
        <v>2170</v>
      </c>
      <c r="J1151" s="0" t="s">
        <v>2170</v>
      </c>
      <c r="K1151" s="0" t="s">
        <v>2170</v>
      </c>
      <c r="L1151" s="0" t="s">
        <v>2170</v>
      </c>
      <c r="M1151" s="0" t="s">
        <v>2170</v>
      </c>
      <c r="N1151" s="0" t="n">
        <f aca="false">FALSE()</f>
        <v>0</v>
      </c>
      <c r="O1151" s="0" t="s">
        <v>11482</v>
      </c>
      <c r="P1151" s="0" t="s">
        <v>2300</v>
      </c>
      <c r="Q1151" s="380" t="n">
        <v>25569.125</v>
      </c>
      <c r="R1151" s="0" t="n">
        <v>111970041</v>
      </c>
      <c r="S1151" s="0" t="s">
        <v>2301</v>
      </c>
      <c r="T1151" s="0" t="s">
        <v>2302</v>
      </c>
      <c r="U1151" s="0" t="s">
        <v>2891</v>
      </c>
      <c r="V1151" s="0" t="n">
        <v>260000000</v>
      </c>
      <c r="W1151" s="0" t="s">
        <v>2312</v>
      </c>
      <c r="X1151" s="0" t="n">
        <v>4</v>
      </c>
      <c r="Y1151" s="0" t="n">
        <f aca="false">FALSE()</f>
        <v>0</v>
      </c>
      <c r="Z1151" s="0" t="n">
        <f aca="false">FALSE()</f>
        <v>0</v>
      </c>
      <c r="AA1151" s="0" t="n">
        <f aca="false">FALSE()</f>
        <v>0</v>
      </c>
      <c r="AB1151" s="0" t="n">
        <f aca="false">TRUE()</f>
        <v>1</v>
      </c>
      <c r="AC1151" s="0" t="n">
        <v>1</v>
      </c>
      <c r="AD1151" s="0" t="s">
        <v>2129</v>
      </c>
      <c r="AE1151" s="0" t="n">
        <f aca="false">TRUE()</f>
        <v>1</v>
      </c>
      <c r="AF1151" s="0" t="s">
        <v>11483</v>
      </c>
      <c r="AG1151" s="0" t="n">
        <v>2</v>
      </c>
      <c r="AH1151" s="0" t="s">
        <v>11484</v>
      </c>
      <c r="AI1151" s="0" t="s">
        <v>11485</v>
      </c>
      <c r="AJ1151" s="0" t="n">
        <v>0</v>
      </c>
      <c r="AK1151" s="0" t="s">
        <v>2118</v>
      </c>
      <c r="AL1151" s="0" t="n">
        <f aca="false">FALSE()</f>
        <v>0</v>
      </c>
      <c r="AM1151" s="0" t="n">
        <f aca="false">TRUE()</f>
        <v>1</v>
      </c>
      <c r="AN1151" s="0" t="n">
        <f aca="false">FALSE()</f>
        <v>0</v>
      </c>
      <c r="AO1151" s="0" t="n">
        <f aca="false">FALSE()</f>
        <v>0</v>
      </c>
      <c r="AP1151" s="0" t="n">
        <f aca="false">FALSE()</f>
        <v>0</v>
      </c>
      <c r="AQ1151" s="380" t="n">
        <v>43123.7291666667</v>
      </c>
      <c r="AR1151" s="380" t="n">
        <v>32398.1666666667</v>
      </c>
      <c r="AS1151" s="0" t="s">
        <v>11486</v>
      </c>
      <c r="AT1151" s="0" t="s">
        <v>2170</v>
      </c>
      <c r="AU1151" s="0" t="s">
        <v>2170</v>
      </c>
    </row>
    <row r="1152" customFormat="false" ht="15" hidden="true" customHeight="false" outlineLevel="0" collapsed="false">
      <c r="A1152" s="0" t="s">
        <v>11487</v>
      </c>
      <c r="B1152" s="0" t="s">
        <v>11488</v>
      </c>
      <c r="C1152" s="0" t="s">
        <v>11489</v>
      </c>
      <c r="D1152" s="0" t="s">
        <v>2525</v>
      </c>
      <c r="E1152" s="0" t="s">
        <v>11487</v>
      </c>
      <c r="F1152" s="0" t="n">
        <v>10</v>
      </c>
      <c r="G1152" s="0" t="s">
        <v>2526</v>
      </c>
      <c r="H1152" s="0" t="s">
        <v>2170</v>
      </c>
      <c r="I1152" s="0" t="s">
        <v>2170</v>
      </c>
      <c r="J1152" s="0" t="s">
        <v>2170</v>
      </c>
      <c r="K1152" s="0" t="s">
        <v>2170</v>
      </c>
      <c r="L1152" s="0" t="s">
        <v>2170</v>
      </c>
      <c r="M1152" s="0" t="s">
        <v>2170</v>
      </c>
      <c r="N1152" s="0" t="n">
        <f aca="false">FALSE()</f>
        <v>0</v>
      </c>
      <c r="O1152" s="0" t="s">
        <v>11490</v>
      </c>
      <c r="P1152" s="0" t="s">
        <v>2300</v>
      </c>
      <c r="Q1152" s="380" t="n">
        <v>25569.125</v>
      </c>
      <c r="R1152" s="0" t="n">
        <v>0</v>
      </c>
      <c r="S1152" s="0" t="s">
        <v>2528</v>
      </c>
      <c r="T1152" s="0" t="s">
        <v>2529</v>
      </c>
      <c r="U1152" s="0" t="s">
        <v>2891</v>
      </c>
      <c r="V1152" s="0" t="n">
        <v>0</v>
      </c>
      <c r="W1152" s="0" t="s">
        <v>2530</v>
      </c>
      <c r="X1152" s="0" t="n">
        <v>4</v>
      </c>
      <c r="Y1152" s="0" t="n">
        <f aca="false">FALSE()</f>
        <v>0</v>
      </c>
      <c r="Z1152" s="0" t="n">
        <f aca="false">FALSE()</f>
        <v>0</v>
      </c>
      <c r="AA1152" s="0" t="n">
        <f aca="false">FALSE()</f>
        <v>0</v>
      </c>
      <c r="AB1152" s="0" t="n">
        <f aca="false">TRUE()</f>
        <v>1</v>
      </c>
      <c r="AC1152" s="0" t="n">
        <v>1</v>
      </c>
      <c r="AD1152" s="0" t="s">
        <v>2137</v>
      </c>
      <c r="AE1152" s="0" t="n">
        <f aca="false">TRUE()</f>
        <v>1</v>
      </c>
      <c r="AF1152" s="0" t="s">
        <v>11491</v>
      </c>
      <c r="AG1152" s="0" t="n">
        <v>2</v>
      </c>
      <c r="AH1152" s="0" t="s">
        <v>11492</v>
      </c>
      <c r="AI1152" s="0" t="s">
        <v>11493</v>
      </c>
      <c r="AJ1152" s="0" t="n">
        <v>0</v>
      </c>
      <c r="AK1152" s="0" t="s">
        <v>3378</v>
      </c>
      <c r="AL1152" s="0" t="n">
        <f aca="false">FALSE()</f>
        <v>0</v>
      </c>
      <c r="AM1152" s="0" t="n">
        <f aca="false">FALSE()</f>
        <v>0</v>
      </c>
      <c r="AN1152" s="0" t="n">
        <f aca="false">FALSE()</f>
        <v>0</v>
      </c>
      <c r="AO1152" s="0" t="n">
        <f aca="false">FALSE()</f>
        <v>0</v>
      </c>
      <c r="AP1152" s="0" t="n">
        <f aca="false">TRUE()</f>
        <v>1</v>
      </c>
      <c r="AQ1152" s="380" t="n">
        <v>44965.3333333333</v>
      </c>
      <c r="AR1152" s="380" t="n">
        <v>44965.4166666667</v>
      </c>
      <c r="AS1152" s="0" t="s">
        <v>11494</v>
      </c>
      <c r="AT1152" s="0" t="s">
        <v>2170</v>
      </c>
      <c r="AU1152" s="0" t="s">
        <v>2170</v>
      </c>
    </row>
    <row r="1153" customFormat="false" ht="15" hidden="true" customHeight="false" outlineLevel="0" collapsed="false">
      <c r="A1153" s="0" t="s">
        <v>11495</v>
      </c>
      <c r="B1153" s="0" t="s">
        <v>11496</v>
      </c>
      <c r="C1153" s="0" t="s">
        <v>11497</v>
      </c>
      <c r="D1153" s="0" t="s">
        <v>2525</v>
      </c>
      <c r="E1153" s="0" t="s">
        <v>11495</v>
      </c>
      <c r="F1153" s="0" t="n">
        <v>100</v>
      </c>
      <c r="G1153" s="0" t="s">
        <v>2526</v>
      </c>
      <c r="H1153" s="0" t="s">
        <v>2170</v>
      </c>
      <c r="I1153" s="0" t="s">
        <v>2170</v>
      </c>
      <c r="J1153" s="0" t="s">
        <v>2170</v>
      </c>
      <c r="K1153" s="0" t="s">
        <v>2170</v>
      </c>
      <c r="L1153" s="0" t="s">
        <v>2170</v>
      </c>
      <c r="M1153" s="0" t="s">
        <v>2170</v>
      </c>
      <c r="N1153" s="0" t="n">
        <f aca="false">FALSE()</f>
        <v>0</v>
      </c>
      <c r="O1153" s="0" t="s">
        <v>11498</v>
      </c>
      <c r="P1153" s="0" t="s">
        <v>2300</v>
      </c>
      <c r="Q1153" s="380" t="n">
        <v>25569.125</v>
      </c>
      <c r="R1153" s="0" t="n">
        <v>4401000</v>
      </c>
      <c r="S1153" s="0" t="s">
        <v>2528</v>
      </c>
      <c r="T1153" s="0" t="s">
        <v>2529</v>
      </c>
      <c r="U1153" s="0" t="s">
        <v>2451</v>
      </c>
      <c r="V1153" s="0" t="n">
        <v>0</v>
      </c>
      <c r="W1153" s="0" t="s">
        <v>2409</v>
      </c>
      <c r="X1153" s="0" t="n">
        <v>4</v>
      </c>
      <c r="Y1153" s="0" t="n">
        <f aca="false">FALSE()</f>
        <v>0</v>
      </c>
      <c r="Z1153" s="0" t="n">
        <f aca="false">FALSE()</f>
        <v>0</v>
      </c>
      <c r="AA1153" s="0" t="n">
        <f aca="false">FALSE()</f>
        <v>0</v>
      </c>
      <c r="AB1153" s="0" t="n">
        <f aca="false">TRUE()</f>
        <v>1</v>
      </c>
      <c r="AC1153" s="0" t="n">
        <v>1</v>
      </c>
      <c r="AD1153" s="0" t="s">
        <v>2803</v>
      </c>
      <c r="AE1153" s="0" t="n">
        <f aca="false">TRUE()</f>
        <v>1</v>
      </c>
      <c r="AF1153" s="0" t="s">
        <v>11499</v>
      </c>
      <c r="AG1153" s="0" t="n">
        <v>2</v>
      </c>
      <c r="AH1153" s="0" t="s">
        <v>11500</v>
      </c>
      <c r="AI1153" s="0" t="s">
        <v>11501</v>
      </c>
      <c r="AJ1153" s="0" t="n">
        <v>0</v>
      </c>
      <c r="AK1153" s="0" t="s">
        <v>2118</v>
      </c>
      <c r="AL1153" s="0" t="n">
        <f aca="false">FALSE()</f>
        <v>0</v>
      </c>
      <c r="AM1153" s="0" t="n">
        <f aca="false">FALSE()</f>
        <v>0</v>
      </c>
      <c r="AN1153" s="0" t="n">
        <f aca="false">FALSE()</f>
        <v>0</v>
      </c>
      <c r="AO1153" s="0" t="n">
        <f aca="false">FALSE()</f>
        <v>0</v>
      </c>
      <c r="AP1153" s="0" t="n">
        <f aca="false">TRUE()</f>
        <v>1</v>
      </c>
      <c r="AQ1153" s="380" t="n">
        <v>44900.3333333333</v>
      </c>
      <c r="AR1153" s="380" t="n">
        <v>44900.4166666667</v>
      </c>
      <c r="AS1153" s="0" t="s">
        <v>11502</v>
      </c>
      <c r="AT1153" s="0" t="s">
        <v>2170</v>
      </c>
      <c r="AU1153" s="0" t="s">
        <v>2170</v>
      </c>
    </row>
    <row r="1154" customFormat="false" ht="15" hidden="true" customHeight="false" outlineLevel="0" collapsed="false">
      <c r="A1154" s="0" t="s">
        <v>11503</v>
      </c>
      <c r="B1154" s="0" t="s">
        <v>11504</v>
      </c>
      <c r="C1154" s="0" t="s">
        <v>11505</v>
      </c>
      <c r="D1154" s="0" t="s">
        <v>2525</v>
      </c>
      <c r="E1154" s="0" t="s">
        <v>11503</v>
      </c>
      <c r="F1154" s="0" t="n">
        <v>10</v>
      </c>
      <c r="G1154" s="0" t="s">
        <v>2526</v>
      </c>
      <c r="H1154" s="0" t="s">
        <v>2170</v>
      </c>
      <c r="I1154" s="0" t="s">
        <v>2170</v>
      </c>
      <c r="J1154" s="0" t="s">
        <v>2170</v>
      </c>
      <c r="K1154" s="0" t="s">
        <v>2170</v>
      </c>
      <c r="L1154" s="0" t="s">
        <v>2170</v>
      </c>
      <c r="M1154" s="0" t="s">
        <v>2170</v>
      </c>
      <c r="N1154" s="0" t="n">
        <f aca="false">FALSE()</f>
        <v>0</v>
      </c>
      <c r="O1154" s="0" t="s">
        <v>11506</v>
      </c>
      <c r="P1154" s="0" t="s">
        <v>2300</v>
      </c>
      <c r="Q1154" s="380" t="n">
        <v>25569.125</v>
      </c>
      <c r="R1154" s="0" t="n">
        <v>10572780266</v>
      </c>
      <c r="S1154" s="0" t="s">
        <v>2879</v>
      </c>
      <c r="T1154" s="0" t="s">
        <v>2880</v>
      </c>
      <c r="U1154" s="0" t="s">
        <v>610</v>
      </c>
      <c r="V1154" s="0" t="n">
        <v>0</v>
      </c>
      <c r="W1154" s="0" t="s">
        <v>2409</v>
      </c>
      <c r="X1154" s="0" t="n">
        <v>4</v>
      </c>
      <c r="Y1154" s="0" t="n">
        <f aca="false">FALSE()</f>
        <v>0</v>
      </c>
      <c r="Z1154" s="0" t="n">
        <f aca="false">FALSE()</f>
        <v>0</v>
      </c>
      <c r="AA1154" s="0" t="n">
        <f aca="false">FALSE()</f>
        <v>0</v>
      </c>
      <c r="AB1154" s="0" t="n">
        <f aca="false">TRUE()</f>
        <v>1</v>
      </c>
      <c r="AC1154" s="0" t="n">
        <v>1</v>
      </c>
      <c r="AD1154" s="0" t="s">
        <v>2137</v>
      </c>
      <c r="AE1154" s="0" t="n">
        <f aca="false">TRUE()</f>
        <v>1</v>
      </c>
      <c r="AF1154" s="0" t="s">
        <v>11507</v>
      </c>
      <c r="AG1154" s="0" t="n">
        <v>2</v>
      </c>
      <c r="AH1154" s="0" t="s">
        <v>11508</v>
      </c>
      <c r="AI1154" s="0" t="s">
        <v>11509</v>
      </c>
      <c r="AJ1154" s="0" t="n">
        <v>0</v>
      </c>
      <c r="AK1154" s="0" t="s">
        <v>2118</v>
      </c>
      <c r="AL1154" s="0" t="n">
        <f aca="false">FALSE()</f>
        <v>0</v>
      </c>
      <c r="AM1154" s="0" t="n">
        <f aca="false">FALSE()</f>
        <v>0</v>
      </c>
      <c r="AN1154" s="0" t="n">
        <f aca="false">FALSE()</f>
        <v>0</v>
      </c>
      <c r="AO1154" s="0" t="n">
        <f aca="false">FALSE()</f>
        <v>0</v>
      </c>
      <c r="AP1154" s="0" t="n">
        <f aca="false">TRUE()</f>
        <v>1</v>
      </c>
      <c r="AQ1154" s="380" t="n">
        <v>44846.3361111111</v>
      </c>
      <c r="AR1154" s="380" t="n">
        <v>44846.4166666667</v>
      </c>
      <c r="AS1154" s="0" t="s">
        <v>11510</v>
      </c>
      <c r="AT1154" s="0" t="s">
        <v>2170</v>
      </c>
      <c r="AU1154" s="0" t="s">
        <v>2170</v>
      </c>
    </row>
    <row r="1155" customFormat="false" ht="15" hidden="true" customHeight="false" outlineLevel="0" collapsed="false">
      <c r="A1155" s="0" t="s">
        <v>11511</v>
      </c>
      <c r="B1155" s="0" t="s">
        <v>11512</v>
      </c>
      <c r="C1155" s="0" t="s">
        <v>11513</v>
      </c>
      <c r="D1155" s="0" t="s">
        <v>2297</v>
      </c>
      <c r="E1155" s="0" t="s">
        <v>11511</v>
      </c>
      <c r="F1155" s="0" t="n">
        <v>1</v>
      </c>
      <c r="G1155" s="0" t="s">
        <v>2298</v>
      </c>
      <c r="H1155" s="0" t="s">
        <v>2170</v>
      </c>
      <c r="I1155" s="0" t="s">
        <v>2170</v>
      </c>
      <c r="J1155" s="0" t="s">
        <v>2170</v>
      </c>
      <c r="K1155" s="0" t="s">
        <v>2170</v>
      </c>
      <c r="L1155" s="0" t="s">
        <v>2170</v>
      </c>
      <c r="M1155" s="0" t="s">
        <v>2170</v>
      </c>
      <c r="N1155" s="0" t="n">
        <f aca="false">FALSE()</f>
        <v>0</v>
      </c>
      <c r="O1155" s="0" t="s">
        <v>11514</v>
      </c>
      <c r="P1155" s="0" t="s">
        <v>2300</v>
      </c>
      <c r="Q1155" s="380" t="n">
        <v>25569.125</v>
      </c>
      <c r="R1155" s="0" t="n">
        <v>38446006</v>
      </c>
      <c r="S1155" s="0" t="s">
        <v>2301</v>
      </c>
      <c r="T1155" s="0" t="s">
        <v>2302</v>
      </c>
      <c r="U1155" s="0" t="s">
        <v>610</v>
      </c>
      <c r="V1155" s="0" t="n">
        <v>300000000</v>
      </c>
      <c r="W1155" s="0" t="s">
        <v>2366</v>
      </c>
      <c r="X1155" s="0" t="n">
        <v>4</v>
      </c>
      <c r="Y1155" s="0" t="n">
        <f aca="false">FALSE()</f>
        <v>0</v>
      </c>
      <c r="Z1155" s="0" t="n">
        <f aca="false">FALSE()</f>
        <v>0</v>
      </c>
      <c r="AA1155" s="0" t="n">
        <f aca="false">FALSE()</f>
        <v>0</v>
      </c>
      <c r="AB1155" s="0" t="n">
        <f aca="false">TRUE()</f>
        <v>1</v>
      </c>
      <c r="AC1155" s="0" t="n">
        <v>1</v>
      </c>
      <c r="AD1155" s="0" t="s">
        <v>2129</v>
      </c>
      <c r="AE1155" s="0" t="n">
        <f aca="false">TRUE()</f>
        <v>1</v>
      </c>
      <c r="AF1155" s="0" t="s">
        <v>11515</v>
      </c>
      <c r="AG1155" s="0" t="n">
        <v>2</v>
      </c>
      <c r="AH1155" s="0" t="s">
        <v>11516</v>
      </c>
      <c r="AI1155" s="0" t="s">
        <v>11517</v>
      </c>
      <c r="AJ1155" s="0" t="n">
        <v>0</v>
      </c>
      <c r="AK1155" s="0" t="s">
        <v>2118</v>
      </c>
      <c r="AL1155" s="0" t="n">
        <f aca="false">FALSE()</f>
        <v>0</v>
      </c>
      <c r="AM1155" s="0" t="n">
        <f aca="false">TRUE()</f>
        <v>1</v>
      </c>
      <c r="AN1155" s="0" t="n">
        <f aca="false">FALSE()</f>
        <v>0</v>
      </c>
      <c r="AO1155" s="0" t="n">
        <f aca="false">FALSE()</f>
        <v>0</v>
      </c>
      <c r="AP1155" s="0" t="n">
        <f aca="false">FALSE()</f>
        <v>0</v>
      </c>
      <c r="AQ1155" s="380" t="n">
        <v>43969.6881944445</v>
      </c>
      <c r="AR1155" s="380" t="n">
        <v>43969.4166666667</v>
      </c>
      <c r="AS1155" s="0" t="s">
        <v>11518</v>
      </c>
      <c r="AT1155" s="0" t="s">
        <v>2170</v>
      </c>
      <c r="AU1155" s="0" t="s">
        <v>2170</v>
      </c>
    </row>
    <row r="1156" customFormat="false" ht="15" hidden="true" customHeight="false" outlineLevel="0" collapsed="false">
      <c r="A1156" s="0" t="s">
        <v>11519</v>
      </c>
      <c r="B1156" s="0" t="s">
        <v>11520</v>
      </c>
      <c r="C1156" s="0" t="s">
        <v>11521</v>
      </c>
      <c r="D1156" s="0" t="s">
        <v>2297</v>
      </c>
      <c r="E1156" s="0" t="s">
        <v>11519</v>
      </c>
      <c r="F1156" s="0" t="n">
        <v>1</v>
      </c>
      <c r="G1156" s="0" t="s">
        <v>2298</v>
      </c>
      <c r="H1156" s="0" t="s">
        <v>2170</v>
      </c>
      <c r="I1156" s="0" t="s">
        <v>2170</v>
      </c>
      <c r="J1156" s="0" t="s">
        <v>2170</v>
      </c>
      <c r="K1156" s="0" t="s">
        <v>2170</v>
      </c>
      <c r="L1156" s="0" t="s">
        <v>2170</v>
      </c>
      <c r="M1156" s="0" t="s">
        <v>2170</v>
      </c>
      <c r="N1156" s="0" t="n">
        <f aca="false">FALSE()</f>
        <v>0</v>
      </c>
      <c r="O1156" s="0" t="s">
        <v>11522</v>
      </c>
      <c r="P1156" s="0" t="s">
        <v>2300</v>
      </c>
      <c r="Q1156" s="380" t="n">
        <v>25569.125</v>
      </c>
      <c r="R1156" s="0" t="n">
        <v>350000000</v>
      </c>
      <c r="S1156" s="0" t="s">
        <v>2301</v>
      </c>
      <c r="T1156" s="0" t="s">
        <v>2302</v>
      </c>
      <c r="U1156" s="0" t="s">
        <v>610</v>
      </c>
      <c r="V1156" s="0" t="n">
        <v>100000000000</v>
      </c>
      <c r="W1156" s="0" t="s">
        <v>2366</v>
      </c>
      <c r="X1156" s="0" t="n">
        <v>4</v>
      </c>
      <c r="Y1156" s="0" t="n">
        <f aca="false">FALSE()</f>
        <v>0</v>
      </c>
      <c r="Z1156" s="0" t="n">
        <f aca="false">FALSE()</f>
        <v>0</v>
      </c>
      <c r="AA1156" s="0" t="n">
        <f aca="false">FALSE()</f>
        <v>0</v>
      </c>
      <c r="AB1156" s="0" t="n">
        <f aca="false">TRUE()</f>
        <v>1</v>
      </c>
      <c r="AC1156" s="0" t="n">
        <v>5</v>
      </c>
      <c r="AD1156" s="0" t="s">
        <v>2129</v>
      </c>
      <c r="AE1156" s="0" t="n">
        <f aca="false">TRUE()</f>
        <v>1</v>
      </c>
      <c r="AF1156" s="0" t="s">
        <v>11523</v>
      </c>
      <c r="AG1156" s="0" t="n">
        <v>2</v>
      </c>
      <c r="AH1156" s="0" t="s">
        <v>11524</v>
      </c>
      <c r="AI1156" s="0" t="s">
        <v>11525</v>
      </c>
      <c r="AJ1156" s="0" t="n">
        <v>0</v>
      </c>
      <c r="AK1156" s="0" t="s">
        <v>2118</v>
      </c>
      <c r="AL1156" s="0" t="n">
        <f aca="false">FALSE()</f>
        <v>0</v>
      </c>
      <c r="AM1156" s="0" t="n">
        <f aca="false">TRUE()</f>
        <v>1</v>
      </c>
      <c r="AN1156" s="0" t="n">
        <f aca="false">FALSE()</f>
        <v>0</v>
      </c>
      <c r="AO1156" s="0" t="n">
        <f aca="false">FALSE()</f>
        <v>0</v>
      </c>
      <c r="AP1156" s="0" t="n">
        <f aca="false">TRUE()</f>
        <v>1</v>
      </c>
      <c r="AQ1156" s="380" t="n">
        <v>44760.6604166667</v>
      </c>
      <c r="AR1156" s="380" t="n">
        <v>44760.4166666667</v>
      </c>
      <c r="AS1156" s="0" t="s">
        <v>11526</v>
      </c>
      <c r="AT1156" s="0" t="s">
        <v>2170</v>
      </c>
      <c r="AU1156" s="0" t="s">
        <v>2170</v>
      </c>
    </row>
    <row r="1157" customFormat="false" ht="15" hidden="true" customHeight="false" outlineLevel="0" collapsed="false">
      <c r="A1157" s="0" t="s">
        <v>11527</v>
      </c>
      <c r="B1157" s="0" t="s">
        <v>11528</v>
      </c>
      <c r="C1157" s="0" t="s">
        <v>11529</v>
      </c>
      <c r="D1157" s="0" t="s">
        <v>2297</v>
      </c>
      <c r="E1157" s="0" t="s">
        <v>11527</v>
      </c>
      <c r="F1157" s="0" t="n">
        <v>1</v>
      </c>
      <c r="G1157" s="0" t="s">
        <v>2298</v>
      </c>
      <c r="H1157" s="0" t="s">
        <v>2170</v>
      </c>
      <c r="I1157" s="0" t="s">
        <v>2170</v>
      </c>
      <c r="J1157" s="0" t="s">
        <v>2170</v>
      </c>
      <c r="K1157" s="0" t="s">
        <v>2170</v>
      </c>
      <c r="L1157" s="0" t="s">
        <v>2170</v>
      </c>
      <c r="M1157" s="0" t="s">
        <v>2170</v>
      </c>
      <c r="N1157" s="0" t="n">
        <f aca="false">FALSE()</f>
        <v>0</v>
      </c>
      <c r="O1157" s="0" t="s">
        <v>11530</v>
      </c>
      <c r="P1157" s="0" t="s">
        <v>2300</v>
      </c>
      <c r="Q1157" s="380" t="n">
        <v>25569.125</v>
      </c>
      <c r="R1157" s="0" t="n">
        <v>71853599</v>
      </c>
      <c r="S1157" s="0" t="s">
        <v>2301</v>
      </c>
      <c r="T1157" s="0" t="s">
        <v>2302</v>
      </c>
      <c r="U1157" s="0" t="s">
        <v>2116</v>
      </c>
      <c r="V1157" s="0" t="n">
        <v>0</v>
      </c>
      <c r="W1157" s="0" t="s">
        <v>2312</v>
      </c>
      <c r="X1157" s="0" t="n">
        <v>4</v>
      </c>
      <c r="Y1157" s="0" t="n">
        <f aca="false">FALSE()</f>
        <v>0</v>
      </c>
      <c r="Z1157" s="0" t="n">
        <f aca="false">FALSE()</f>
        <v>0</v>
      </c>
      <c r="AA1157" s="0" t="n">
        <f aca="false">FALSE()</f>
        <v>0</v>
      </c>
      <c r="AB1157" s="0" t="n">
        <f aca="false">FALSE()</f>
        <v>0</v>
      </c>
      <c r="AC1157" s="0" t="n">
        <v>1</v>
      </c>
      <c r="AD1157" s="0" t="s">
        <v>2129</v>
      </c>
      <c r="AE1157" s="0" t="n">
        <f aca="false">TRUE()</f>
        <v>1</v>
      </c>
      <c r="AF1157" s="0" t="s">
        <v>11531</v>
      </c>
      <c r="AG1157" s="0" t="n">
        <v>2</v>
      </c>
      <c r="AH1157" s="0" t="s">
        <v>11532</v>
      </c>
      <c r="AI1157" s="0" t="s">
        <v>11533</v>
      </c>
      <c r="AJ1157" s="0" t="n">
        <v>0</v>
      </c>
      <c r="AK1157" s="0" t="s">
        <v>2118</v>
      </c>
      <c r="AL1157" s="0" t="n">
        <f aca="false">FALSE()</f>
        <v>0</v>
      </c>
      <c r="AM1157" s="0" t="n">
        <f aca="false">TRUE()</f>
        <v>1</v>
      </c>
      <c r="AN1157" s="0" t="n">
        <f aca="false">FALSE()</f>
        <v>0</v>
      </c>
      <c r="AO1157" s="0" t="n">
        <f aca="false">FALSE()</f>
        <v>0</v>
      </c>
      <c r="AP1157" s="0" t="n">
        <f aca="false">TRUE()</f>
        <v>1</v>
      </c>
      <c r="AQ1157" s="380" t="n">
        <v>45859.125</v>
      </c>
      <c r="AR1157" s="380" t="n">
        <v>45859.125</v>
      </c>
      <c r="AS1157" s="0" t="s">
        <v>11534</v>
      </c>
      <c r="AT1157" s="0" t="s">
        <v>2170</v>
      </c>
      <c r="AU1157" s="0" t="s">
        <v>2170</v>
      </c>
    </row>
    <row r="1158" customFormat="false" ht="15" hidden="true" customHeight="false" outlineLevel="0" collapsed="false">
      <c r="A1158" s="0" t="s">
        <v>11535</v>
      </c>
      <c r="B1158" s="0" t="s">
        <v>11536</v>
      </c>
      <c r="C1158" s="0" t="s">
        <v>11537</v>
      </c>
      <c r="D1158" s="0" t="s">
        <v>2297</v>
      </c>
      <c r="E1158" s="0" t="s">
        <v>11535</v>
      </c>
      <c r="F1158" s="0" t="n">
        <v>1</v>
      </c>
      <c r="G1158" s="0" t="s">
        <v>2298</v>
      </c>
      <c r="H1158" s="0" t="s">
        <v>2170</v>
      </c>
      <c r="I1158" s="0" t="s">
        <v>2170</v>
      </c>
      <c r="J1158" s="0" t="s">
        <v>2170</v>
      </c>
      <c r="K1158" s="0" t="s">
        <v>2170</v>
      </c>
      <c r="L1158" s="0" t="s">
        <v>2170</v>
      </c>
      <c r="M1158" s="0" t="s">
        <v>2170</v>
      </c>
      <c r="N1158" s="0" t="n">
        <f aca="false">FALSE()</f>
        <v>0</v>
      </c>
      <c r="O1158" s="0" t="s">
        <v>11538</v>
      </c>
      <c r="P1158" s="0" t="s">
        <v>2300</v>
      </c>
      <c r="Q1158" s="380" t="n">
        <v>25569.125</v>
      </c>
      <c r="R1158" s="0" t="n">
        <v>134621196</v>
      </c>
      <c r="S1158" s="0" t="s">
        <v>2301</v>
      </c>
      <c r="T1158" s="0" t="s">
        <v>2302</v>
      </c>
      <c r="U1158" s="0" t="s">
        <v>2574</v>
      </c>
      <c r="V1158" s="0" t="n">
        <v>125000000</v>
      </c>
      <c r="W1158" s="0" t="s">
        <v>2565</v>
      </c>
      <c r="X1158" s="0" t="n">
        <v>4</v>
      </c>
      <c r="Y1158" s="0" t="n">
        <f aca="false">FALSE()</f>
        <v>0</v>
      </c>
      <c r="Z1158" s="0" t="n">
        <f aca="false">FALSE()</f>
        <v>0</v>
      </c>
      <c r="AA1158" s="0" t="n">
        <f aca="false">FALSE()</f>
        <v>0</v>
      </c>
      <c r="AB1158" s="0" t="n">
        <f aca="false">FALSE()</f>
        <v>0</v>
      </c>
      <c r="AC1158" s="0" t="n">
        <v>1</v>
      </c>
      <c r="AD1158" s="0" t="s">
        <v>2129</v>
      </c>
      <c r="AE1158" s="0" t="n">
        <f aca="false">TRUE()</f>
        <v>1</v>
      </c>
      <c r="AF1158" s="0" t="s">
        <v>11539</v>
      </c>
      <c r="AG1158" s="0" t="n">
        <v>2</v>
      </c>
      <c r="AH1158" s="0" t="s">
        <v>11540</v>
      </c>
      <c r="AI1158" s="0" t="s">
        <v>11541</v>
      </c>
      <c r="AJ1158" s="0" t="n">
        <v>0</v>
      </c>
      <c r="AK1158" s="0" t="s">
        <v>2118</v>
      </c>
      <c r="AL1158" s="0" t="n">
        <f aca="false">FALSE()</f>
        <v>0</v>
      </c>
      <c r="AM1158" s="0" t="n">
        <f aca="false">TRUE()</f>
        <v>1</v>
      </c>
      <c r="AN1158" s="0" t="n">
        <f aca="false">FALSE()</f>
        <v>0</v>
      </c>
      <c r="AO1158" s="0" t="n">
        <f aca="false">FALSE()</f>
        <v>0</v>
      </c>
      <c r="AP1158" s="0" t="n">
        <f aca="false">TRUE()</f>
        <v>1</v>
      </c>
      <c r="AQ1158" s="380" t="n">
        <v>44041.6298611111</v>
      </c>
      <c r="AR1158" s="380" t="n">
        <v>44041.4166666667</v>
      </c>
      <c r="AS1158" s="0" t="s">
        <v>11542</v>
      </c>
      <c r="AT1158" s="0" t="s">
        <v>2170</v>
      </c>
      <c r="AU1158" s="0" t="s">
        <v>2170</v>
      </c>
    </row>
    <row r="1159" customFormat="false" ht="15" hidden="true" customHeight="false" outlineLevel="0" collapsed="false">
      <c r="A1159" s="0" t="s">
        <v>11543</v>
      </c>
      <c r="B1159" s="0" t="s">
        <v>11544</v>
      </c>
      <c r="C1159" s="0" t="s">
        <v>11545</v>
      </c>
      <c r="D1159" s="0" t="s">
        <v>2297</v>
      </c>
      <c r="E1159" s="0" t="s">
        <v>11543</v>
      </c>
      <c r="F1159" s="0" t="n">
        <v>1</v>
      </c>
      <c r="G1159" s="0" t="s">
        <v>2298</v>
      </c>
      <c r="H1159" s="0" t="s">
        <v>2170</v>
      </c>
      <c r="I1159" s="0" t="s">
        <v>2170</v>
      </c>
      <c r="J1159" s="0" t="s">
        <v>2170</v>
      </c>
      <c r="K1159" s="0" t="s">
        <v>2170</v>
      </c>
      <c r="L1159" s="0" t="s">
        <v>2170</v>
      </c>
      <c r="M1159" s="0" t="s">
        <v>2170</v>
      </c>
      <c r="N1159" s="0" t="n">
        <f aca="false">FALSE()</f>
        <v>0</v>
      </c>
      <c r="O1159" s="0" t="s">
        <v>11546</v>
      </c>
      <c r="P1159" s="0" t="s">
        <v>2300</v>
      </c>
      <c r="Q1159" s="380" t="n">
        <v>25569.125</v>
      </c>
      <c r="R1159" s="0" t="n">
        <v>173313427</v>
      </c>
      <c r="S1159" s="0" t="s">
        <v>2301</v>
      </c>
      <c r="T1159" s="0" t="s">
        <v>2302</v>
      </c>
      <c r="U1159" s="0" t="s">
        <v>2693</v>
      </c>
      <c r="V1159" s="0" t="n">
        <v>0</v>
      </c>
      <c r="W1159" s="0" t="s">
        <v>2321</v>
      </c>
      <c r="X1159" s="0" t="n">
        <v>4</v>
      </c>
      <c r="Y1159" s="0" t="n">
        <f aca="false">FALSE()</f>
        <v>0</v>
      </c>
      <c r="Z1159" s="0" t="n">
        <f aca="false">FALSE()</f>
        <v>0</v>
      </c>
      <c r="AA1159" s="0" t="n">
        <f aca="false">FALSE()</f>
        <v>0</v>
      </c>
      <c r="AB1159" s="0" t="n">
        <f aca="false">FALSE()</f>
        <v>0</v>
      </c>
      <c r="AC1159" s="0" t="n">
        <v>1</v>
      </c>
      <c r="AD1159" s="0" t="s">
        <v>2129</v>
      </c>
      <c r="AE1159" s="0" t="n">
        <f aca="false">TRUE()</f>
        <v>1</v>
      </c>
      <c r="AF1159" s="0" t="s">
        <v>11547</v>
      </c>
      <c r="AG1159" s="0" t="n">
        <v>2</v>
      </c>
      <c r="AH1159" s="0" t="s">
        <v>11548</v>
      </c>
      <c r="AI1159" s="0" t="s">
        <v>11549</v>
      </c>
      <c r="AJ1159" s="0" t="n">
        <v>0</v>
      </c>
      <c r="AK1159" s="0" t="s">
        <v>2118</v>
      </c>
      <c r="AL1159" s="0" t="n">
        <f aca="false">FALSE()</f>
        <v>0</v>
      </c>
      <c r="AM1159" s="0" t="n">
        <f aca="false">TRUE()</f>
        <v>1</v>
      </c>
      <c r="AN1159" s="0" t="n">
        <f aca="false">FALSE()</f>
        <v>0</v>
      </c>
      <c r="AO1159" s="0" t="n">
        <f aca="false">FALSE()</f>
        <v>0</v>
      </c>
      <c r="AP1159" s="0" t="n">
        <f aca="false">FALSE()</f>
        <v>0</v>
      </c>
      <c r="AQ1159" s="380" t="n">
        <v>44348.6090277778</v>
      </c>
      <c r="AR1159" s="380" t="n">
        <v>44348.4166666667</v>
      </c>
      <c r="AS1159" s="0" t="s">
        <v>11550</v>
      </c>
      <c r="AT1159" s="0" t="s">
        <v>2170</v>
      </c>
      <c r="AU1159" s="0" t="s">
        <v>2170</v>
      </c>
    </row>
    <row r="1160" customFormat="false" ht="15" hidden="true" customHeight="false" outlineLevel="0" collapsed="false">
      <c r="A1160" s="0" t="s">
        <v>11551</v>
      </c>
      <c r="B1160" s="0" t="s">
        <v>11552</v>
      </c>
      <c r="C1160" s="0" t="s">
        <v>11553</v>
      </c>
      <c r="D1160" s="0" t="s">
        <v>2297</v>
      </c>
      <c r="E1160" s="0" t="s">
        <v>11551</v>
      </c>
      <c r="F1160" s="0" t="n">
        <v>1</v>
      </c>
      <c r="G1160" s="0" t="s">
        <v>2298</v>
      </c>
      <c r="H1160" s="0" t="s">
        <v>2170</v>
      </c>
      <c r="I1160" s="0" t="s">
        <v>2170</v>
      </c>
      <c r="J1160" s="0" t="s">
        <v>2170</v>
      </c>
      <c r="K1160" s="0" t="s">
        <v>2170</v>
      </c>
      <c r="L1160" s="0" t="s">
        <v>2170</v>
      </c>
      <c r="M1160" s="0" t="s">
        <v>2170</v>
      </c>
      <c r="N1160" s="0" t="n">
        <f aca="false">FALSE()</f>
        <v>0</v>
      </c>
      <c r="O1160" s="0" t="s">
        <v>11554</v>
      </c>
      <c r="P1160" s="0" t="s">
        <v>2300</v>
      </c>
      <c r="Q1160" s="380" t="n">
        <v>32059.1666666667</v>
      </c>
      <c r="R1160" s="0" t="n">
        <v>8827384</v>
      </c>
      <c r="S1160" s="0" t="s">
        <v>2301</v>
      </c>
      <c r="T1160" s="0" t="s">
        <v>2302</v>
      </c>
      <c r="U1160" s="0" t="s">
        <v>2365</v>
      </c>
      <c r="V1160" s="0" t="n">
        <v>20000000</v>
      </c>
      <c r="W1160" s="0" t="s">
        <v>6093</v>
      </c>
      <c r="X1160" s="0" t="n">
        <v>4</v>
      </c>
      <c r="Y1160" s="0" t="n">
        <f aca="false">FALSE()</f>
        <v>0</v>
      </c>
      <c r="Z1160" s="0" t="n">
        <f aca="false">FALSE()</f>
        <v>0</v>
      </c>
      <c r="AA1160" s="0" t="n">
        <f aca="false">FALSE()</f>
        <v>0</v>
      </c>
      <c r="AB1160" s="0" t="n">
        <f aca="false">TRUE()</f>
        <v>1</v>
      </c>
      <c r="AC1160" s="0" t="n">
        <v>1</v>
      </c>
      <c r="AD1160" s="0" t="s">
        <v>2129</v>
      </c>
      <c r="AE1160" s="0" t="n">
        <f aca="false">TRUE()</f>
        <v>1</v>
      </c>
      <c r="AF1160" s="0" t="s">
        <v>11555</v>
      </c>
      <c r="AG1160" s="0" t="n">
        <v>2</v>
      </c>
      <c r="AH1160" s="0" t="s">
        <v>11556</v>
      </c>
      <c r="AI1160" s="0" t="s">
        <v>11557</v>
      </c>
      <c r="AJ1160" s="0" t="n">
        <v>0</v>
      </c>
      <c r="AK1160" s="0" t="s">
        <v>2118</v>
      </c>
      <c r="AL1160" s="0" t="n">
        <f aca="false">FALSE()</f>
        <v>0</v>
      </c>
      <c r="AM1160" s="0" t="n">
        <f aca="false">TRUE()</f>
        <v>1</v>
      </c>
      <c r="AN1160" s="0" t="n">
        <f aca="false">FALSE()</f>
        <v>0</v>
      </c>
      <c r="AO1160" s="0" t="n">
        <f aca="false">FALSE()</f>
        <v>0</v>
      </c>
      <c r="AP1160" s="0" t="n">
        <f aca="false">FALSE()</f>
        <v>0</v>
      </c>
      <c r="AQ1160" s="380" t="n">
        <v>43524.7291666667</v>
      </c>
      <c r="AR1160" s="380" t="n">
        <v>32652.1666666667</v>
      </c>
      <c r="AS1160" s="0" t="s">
        <v>11558</v>
      </c>
      <c r="AT1160" s="0" t="s">
        <v>2170</v>
      </c>
      <c r="AU1160" s="0" t="s">
        <v>2170</v>
      </c>
    </row>
    <row r="1161" customFormat="false" ht="15" hidden="true" customHeight="false" outlineLevel="0" collapsed="false">
      <c r="A1161" s="0" t="s">
        <v>11559</v>
      </c>
      <c r="B1161" s="0" t="s">
        <v>11560</v>
      </c>
      <c r="C1161" s="0" t="s">
        <v>11561</v>
      </c>
      <c r="D1161" s="0" t="s">
        <v>2297</v>
      </c>
      <c r="E1161" s="0" t="s">
        <v>11559</v>
      </c>
      <c r="F1161" s="0" t="n">
        <v>1</v>
      </c>
      <c r="G1161" s="0" t="s">
        <v>2298</v>
      </c>
      <c r="H1161" s="0" t="s">
        <v>2170</v>
      </c>
      <c r="I1161" s="0" t="s">
        <v>2170</v>
      </c>
      <c r="J1161" s="0" t="s">
        <v>2170</v>
      </c>
      <c r="K1161" s="0" t="s">
        <v>2170</v>
      </c>
      <c r="L1161" s="0" t="s">
        <v>2170</v>
      </c>
      <c r="M1161" s="0" t="s">
        <v>2170</v>
      </c>
      <c r="N1161" s="0" t="n">
        <f aca="false">FALSE()</f>
        <v>0</v>
      </c>
      <c r="O1161" s="0" t="s">
        <v>11562</v>
      </c>
      <c r="P1161" s="0" t="s">
        <v>2300</v>
      </c>
      <c r="Q1161" s="380" t="n">
        <v>33450.1666666667</v>
      </c>
      <c r="R1161" s="0" t="n">
        <v>16501758</v>
      </c>
      <c r="S1161" s="0" t="s">
        <v>2301</v>
      </c>
      <c r="T1161" s="0" t="s">
        <v>2302</v>
      </c>
      <c r="U1161" s="0" t="s">
        <v>2114</v>
      </c>
      <c r="V1161" s="0" t="n">
        <v>90000000</v>
      </c>
      <c r="W1161" s="0" t="s">
        <v>2366</v>
      </c>
      <c r="X1161" s="0" t="n">
        <v>4</v>
      </c>
      <c r="Y1161" s="0" t="n">
        <f aca="false">FALSE()</f>
        <v>0</v>
      </c>
      <c r="Z1161" s="0" t="n">
        <f aca="false">FALSE()</f>
        <v>0</v>
      </c>
      <c r="AA1161" s="0" t="n">
        <f aca="false">FALSE()</f>
        <v>0</v>
      </c>
      <c r="AB1161" s="0" t="n">
        <f aca="false">TRUE()</f>
        <v>1</v>
      </c>
      <c r="AC1161" s="0" t="n">
        <v>1</v>
      </c>
      <c r="AD1161" s="0" t="s">
        <v>2129</v>
      </c>
      <c r="AE1161" s="0" t="n">
        <f aca="false">TRUE()</f>
        <v>1</v>
      </c>
      <c r="AF1161" s="0" t="s">
        <v>11563</v>
      </c>
      <c r="AG1161" s="0" t="n">
        <v>2</v>
      </c>
      <c r="AH1161" s="0" t="s">
        <v>11564</v>
      </c>
      <c r="AI1161" s="0" t="s">
        <v>11565</v>
      </c>
      <c r="AJ1161" s="0" t="n">
        <v>0</v>
      </c>
      <c r="AK1161" s="0" t="s">
        <v>2118</v>
      </c>
      <c r="AL1161" s="0" t="n">
        <f aca="false">FALSE()</f>
        <v>0</v>
      </c>
      <c r="AM1161" s="0" t="n">
        <f aca="false">TRUE()</f>
        <v>1</v>
      </c>
      <c r="AN1161" s="0" t="n">
        <f aca="false">FALSE()</f>
        <v>0</v>
      </c>
      <c r="AO1161" s="0" t="n">
        <f aca="false">FALSE()</f>
        <v>0</v>
      </c>
      <c r="AP1161" s="0" t="n">
        <f aca="false">FALSE()</f>
        <v>0</v>
      </c>
      <c r="AQ1161" s="380" t="n">
        <v>43524.7291666667</v>
      </c>
      <c r="AR1161" s="380" t="n">
        <v>38883.1666666667</v>
      </c>
      <c r="AS1161" s="0" t="s">
        <v>11566</v>
      </c>
      <c r="AT1161" s="0" t="s">
        <v>2170</v>
      </c>
      <c r="AU1161" s="0" t="s">
        <v>2170</v>
      </c>
    </row>
    <row r="1162" customFormat="false" ht="15" hidden="true" customHeight="false" outlineLevel="0" collapsed="false">
      <c r="A1162" s="0" t="s">
        <v>11567</v>
      </c>
      <c r="B1162" s="0" t="s">
        <v>11568</v>
      </c>
      <c r="C1162" s="0" t="s">
        <v>11569</v>
      </c>
      <c r="D1162" s="0" t="s">
        <v>2297</v>
      </c>
      <c r="E1162" s="0" t="s">
        <v>11567</v>
      </c>
      <c r="F1162" s="0" t="n">
        <v>1</v>
      </c>
      <c r="G1162" s="0" t="s">
        <v>2298</v>
      </c>
      <c r="H1162" s="0" t="s">
        <v>2170</v>
      </c>
      <c r="I1162" s="0" t="s">
        <v>2170</v>
      </c>
      <c r="J1162" s="0" t="s">
        <v>2170</v>
      </c>
      <c r="K1162" s="0" t="s">
        <v>2170</v>
      </c>
      <c r="L1162" s="0" t="s">
        <v>2170</v>
      </c>
      <c r="M1162" s="0" t="s">
        <v>2170</v>
      </c>
      <c r="N1162" s="0" t="n">
        <f aca="false">FALSE()</f>
        <v>0</v>
      </c>
      <c r="O1162" s="0" t="s">
        <v>11570</v>
      </c>
      <c r="P1162" s="0" t="s">
        <v>2300</v>
      </c>
      <c r="Q1162" s="380" t="n">
        <v>25569.125</v>
      </c>
      <c r="R1162" s="0" t="n">
        <v>96069262</v>
      </c>
      <c r="S1162" s="0" t="s">
        <v>2301</v>
      </c>
      <c r="T1162" s="0" t="s">
        <v>2302</v>
      </c>
      <c r="U1162" s="0" t="s">
        <v>2451</v>
      </c>
      <c r="V1162" s="0" t="n">
        <v>300000000</v>
      </c>
      <c r="W1162" s="0" t="s">
        <v>2366</v>
      </c>
      <c r="X1162" s="0" t="n">
        <v>4</v>
      </c>
      <c r="Y1162" s="0" t="n">
        <f aca="false">FALSE()</f>
        <v>0</v>
      </c>
      <c r="Z1162" s="0" t="n">
        <f aca="false">FALSE()</f>
        <v>0</v>
      </c>
      <c r="AA1162" s="0" t="n">
        <f aca="false">FALSE()</f>
        <v>0</v>
      </c>
      <c r="AB1162" s="0" t="n">
        <f aca="false">TRUE()</f>
        <v>1</v>
      </c>
      <c r="AC1162" s="0" t="n">
        <v>8</v>
      </c>
      <c r="AD1162" s="0" t="s">
        <v>2129</v>
      </c>
      <c r="AE1162" s="0" t="n">
        <f aca="false">TRUE()</f>
        <v>1</v>
      </c>
      <c r="AF1162" s="0" t="s">
        <v>11571</v>
      </c>
      <c r="AG1162" s="0" t="n">
        <v>2</v>
      </c>
      <c r="AH1162" s="0" t="s">
        <v>11572</v>
      </c>
      <c r="AI1162" s="0" t="s">
        <v>11573</v>
      </c>
      <c r="AJ1162" s="0" t="n">
        <v>0</v>
      </c>
      <c r="AK1162" s="0" t="s">
        <v>2118</v>
      </c>
      <c r="AL1162" s="0" t="n">
        <f aca="false">FALSE()</f>
        <v>0</v>
      </c>
      <c r="AM1162" s="0" t="n">
        <f aca="false">TRUE()</f>
        <v>1</v>
      </c>
      <c r="AN1162" s="0" t="n">
        <f aca="false">FALSE()</f>
        <v>0</v>
      </c>
      <c r="AO1162" s="0" t="n">
        <f aca="false">FALSE()</f>
        <v>0</v>
      </c>
      <c r="AP1162" s="0" t="n">
        <f aca="false">TRUE()</f>
        <v>1</v>
      </c>
      <c r="AQ1162" s="380" t="n">
        <v>44837.6833333333</v>
      </c>
      <c r="AR1162" s="380" t="n">
        <v>44837.4166666667</v>
      </c>
      <c r="AS1162" s="0" t="s">
        <v>11574</v>
      </c>
      <c r="AT1162" s="0" t="s">
        <v>2170</v>
      </c>
      <c r="AU1162" s="0" t="s">
        <v>2170</v>
      </c>
    </row>
    <row r="1163" customFormat="false" ht="15" hidden="true" customHeight="false" outlineLevel="0" collapsed="false">
      <c r="A1163" s="0" t="s">
        <v>11575</v>
      </c>
      <c r="B1163" s="0" t="s">
        <v>11576</v>
      </c>
      <c r="C1163" s="0" t="s">
        <v>11577</v>
      </c>
      <c r="D1163" s="0" t="s">
        <v>2297</v>
      </c>
      <c r="E1163" s="0" t="s">
        <v>11575</v>
      </c>
      <c r="F1163" s="0" t="n">
        <v>1</v>
      </c>
      <c r="G1163" s="0" t="s">
        <v>2298</v>
      </c>
      <c r="H1163" s="0" t="s">
        <v>2170</v>
      </c>
      <c r="I1163" s="0" t="s">
        <v>2170</v>
      </c>
      <c r="J1163" s="0" t="s">
        <v>2170</v>
      </c>
      <c r="K1163" s="0" t="s">
        <v>2170</v>
      </c>
      <c r="L1163" s="0" t="s">
        <v>2170</v>
      </c>
      <c r="M1163" s="0" t="s">
        <v>2170</v>
      </c>
      <c r="N1163" s="0" t="n">
        <f aca="false">FALSE()</f>
        <v>0</v>
      </c>
      <c r="O1163" s="0" t="s">
        <v>11578</v>
      </c>
      <c r="P1163" s="0" t="s">
        <v>2300</v>
      </c>
      <c r="Q1163" s="380" t="n">
        <v>25569.125</v>
      </c>
      <c r="R1163" s="0" t="n">
        <v>33600000</v>
      </c>
      <c r="S1163" s="0" t="s">
        <v>2301</v>
      </c>
      <c r="T1163" s="0" t="s">
        <v>2302</v>
      </c>
      <c r="U1163" s="0" t="s">
        <v>2115</v>
      </c>
      <c r="V1163" s="0" t="n">
        <v>0</v>
      </c>
      <c r="W1163" s="0" t="s">
        <v>2409</v>
      </c>
      <c r="X1163" s="0" t="n">
        <v>4</v>
      </c>
      <c r="Y1163" s="0" t="n">
        <f aca="false">FALSE()</f>
        <v>0</v>
      </c>
      <c r="Z1163" s="0" t="n">
        <f aca="false">FALSE()</f>
        <v>0</v>
      </c>
      <c r="AA1163" s="0" t="n">
        <f aca="false">FALSE()</f>
        <v>0</v>
      </c>
      <c r="AB1163" s="0" t="n">
        <f aca="false">TRUE()</f>
        <v>1</v>
      </c>
      <c r="AC1163" s="0" t="n">
        <v>1</v>
      </c>
      <c r="AD1163" s="0" t="s">
        <v>2129</v>
      </c>
      <c r="AE1163" s="0" t="n">
        <f aca="false">TRUE()</f>
        <v>1</v>
      </c>
      <c r="AF1163" s="0" t="s">
        <v>11579</v>
      </c>
      <c r="AG1163" s="0" t="n">
        <v>2</v>
      </c>
      <c r="AH1163" s="0" t="s">
        <v>11580</v>
      </c>
      <c r="AI1163" s="0" t="s">
        <v>11581</v>
      </c>
      <c r="AJ1163" s="0" t="n">
        <v>0</v>
      </c>
      <c r="AK1163" s="0" t="s">
        <v>2118</v>
      </c>
      <c r="AL1163" s="0" t="n">
        <f aca="false">FALSE()</f>
        <v>0</v>
      </c>
      <c r="AM1163" s="0" t="n">
        <f aca="false">TRUE()</f>
        <v>1</v>
      </c>
      <c r="AN1163" s="0" t="n">
        <f aca="false">FALSE()</f>
        <v>0</v>
      </c>
      <c r="AO1163" s="0" t="n">
        <f aca="false">FALSE()</f>
        <v>0</v>
      </c>
      <c r="AP1163" s="0" t="n">
        <f aca="false">FALSE()</f>
        <v>0</v>
      </c>
      <c r="AQ1163" s="380" t="n">
        <v>43559.6875</v>
      </c>
      <c r="AR1163" s="380" t="n">
        <v>32652.1666666667</v>
      </c>
      <c r="AS1163" s="0" t="s">
        <v>11582</v>
      </c>
      <c r="AT1163" s="0" t="s">
        <v>2170</v>
      </c>
      <c r="AU1163" s="0" t="s">
        <v>2170</v>
      </c>
    </row>
    <row r="1164" customFormat="false" ht="15" hidden="true" customHeight="false" outlineLevel="0" collapsed="false">
      <c r="A1164" s="0" t="s">
        <v>719</v>
      </c>
      <c r="B1164" s="0" t="s">
        <v>11583</v>
      </c>
      <c r="C1164" s="0" t="s">
        <v>715</v>
      </c>
      <c r="D1164" s="0" t="s">
        <v>720</v>
      </c>
      <c r="E1164" s="0" t="s">
        <v>719</v>
      </c>
      <c r="F1164" s="0" t="n">
        <v>10</v>
      </c>
      <c r="G1164" s="0" t="s">
        <v>434</v>
      </c>
      <c r="H1164" s="0" t="s">
        <v>2596</v>
      </c>
      <c r="I1164" s="0" t="s">
        <v>2596</v>
      </c>
      <c r="J1164" s="0" t="s">
        <v>2597</v>
      </c>
      <c r="K1164" s="0" t="s">
        <v>2170</v>
      </c>
      <c r="L1164" s="0" t="s">
        <v>2599</v>
      </c>
      <c r="M1164" s="0" t="s">
        <v>2170</v>
      </c>
      <c r="N1164" s="0" t="n">
        <f aca="false">FALSE()</f>
        <v>0</v>
      </c>
      <c r="O1164" s="0" t="s">
        <v>11584</v>
      </c>
      <c r="P1164" s="0" t="s">
        <v>2601</v>
      </c>
      <c r="Q1164" s="380" t="n">
        <v>37998.125</v>
      </c>
      <c r="R1164" s="0" t="n">
        <v>92645451</v>
      </c>
      <c r="S1164" s="0" t="s">
        <v>601</v>
      </c>
      <c r="T1164" s="0" t="s">
        <v>2602</v>
      </c>
      <c r="U1164" s="0" t="s">
        <v>2330</v>
      </c>
      <c r="V1164" s="0" t="n">
        <v>60000000</v>
      </c>
      <c r="W1164" s="0" t="s">
        <v>2892</v>
      </c>
      <c r="X1164" s="0" t="n">
        <v>5</v>
      </c>
      <c r="Y1164" s="0" t="n">
        <f aca="false">FALSE()</f>
        <v>0</v>
      </c>
      <c r="Z1164" s="0" t="n">
        <f aca="false">TRUE()</f>
        <v>1</v>
      </c>
      <c r="AA1164" s="0" t="n">
        <f aca="false">TRUE()</f>
        <v>1</v>
      </c>
      <c r="AB1164" s="0" t="n">
        <f aca="false">TRUE()</f>
        <v>1</v>
      </c>
      <c r="AC1164" s="0" t="n">
        <v>1</v>
      </c>
      <c r="AD1164" s="0" t="s">
        <v>2803</v>
      </c>
      <c r="AE1164" s="0" t="n">
        <f aca="false">TRUE()</f>
        <v>1</v>
      </c>
      <c r="AF1164" s="0" t="s">
        <v>11585</v>
      </c>
      <c r="AG1164" s="0" t="n">
        <v>1</v>
      </c>
      <c r="AH1164" s="0" t="s">
        <v>11586</v>
      </c>
      <c r="AI1164" s="0" t="s">
        <v>11587</v>
      </c>
      <c r="AJ1164" s="0" t="n">
        <v>0</v>
      </c>
      <c r="AK1164" s="0" t="s">
        <v>2118</v>
      </c>
      <c r="AL1164" s="0" t="n">
        <f aca="false">TRUE()</f>
        <v>1</v>
      </c>
      <c r="AM1164" s="0" t="n">
        <f aca="false">FALSE()</f>
        <v>0</v>
      </c>
      <c r="AN1164" s="0" t="n">
        <f aca="false">TRUE()</f>
        <v>1</v>
      </c>
      <c r="AO1164" s="0" t="n">
        <f aca="false">FALSE()</f>
        <v>0</v>
      </c>
      <c r="AP1164" s="0" t="n">
        <f aca="false">FALSE()</f>
        <v>0</v>
      </c>
      <c r="AQ1164" s="380" t="n">
        <v>43166.9118055556</v>
      </c>
      <c r="AR1164" s="380" t="n">
        <v>43166.4166666667</v>
      </c>
      <c r="AS1164" s="0" t="s">
        <v>11588</v>
      </c>
      <c r="AT1164" s="0" t="s">
        <v>2597</v>
      </c>
      <c r="AU1164" s="0" t="s">
        <v>2170</v>
      </c>
    </row>
    <row r="1165" customFormat="false" ht="15" hidden="true" customHeight="false" outlineLevel="0" collapsed="false">
      <c r="A1165" s="0" t="s">
        <v>11589</v>
      </c>
      <c r="B1165" s="0" t="s">
        <v>11590</v>
      </c>
      <c r="C1165" s="0" t="s">
        <v>11591</v>
      </c>
      <c r="D1165" s="0" t="s">
        <v>2297</v>
      </c>
      <c r="E1165" s="0" t="s">
        <v>11589</v>
      </c>
      <c r="F1165" s="0" t="n">
        <v>1</v>
      </c>
      <c r="G1165" s="0" t="s">
        <v>2298</v>
      </c>
      <c r="H1165" s="0" t="s">
        <v>2170</v>
      </c>
      <c r="I1165" s="0" t="s">
        <v>2170</v>
      </c>
      <c r="J1165" s="0" t="s">
        <v>2170</v>
      </c>
      <c r="K1165" s="0" t="s">
        <v>2170</v>
      </c>
      <c r="L1165" s="0" t="s">
        <v>2170</v>
      </c>
      <c r="M1165" s="0" t="s">
        <v>2170</v>
      </c>
      <c r="N1165" s="0" t="n">
        <f aca="false">FALSE()</f>
        <v>0</v>
      </c>
      <c r="O1165" s="0" t="s">
        <v>11592</v>
      </c>
      <c r="P1165" s="0" t="s">
        <v>2300</v>
      </c>
      <c r="Q1165" s="380" t="n">
        <v>25569.125</v>
      </c>
      <c r="R1165" s="0" t="n">
        <v>3164505050</v>
      </c>
      <c r="S1165" s="0" t="s">
        <v>5424</v>
      </c>
      <c r="U1165" s="0" t="s">
        <v>2330</v>
      </c>
      <c r="V1165" s="0" t="n">
        <v>0</v>
      </c>
      <c r="W1165" s="0" t="s">
        <v>2400</v>
      </c>
      <c r="X1165" s="0" t="n">
        <v>4</v>
      </c>
      <c r="Y1165" s="0" t="n">
        <f aca="false">FALSE()</f>
        <v>0</v>
      </c>
      <c r="Z1165" s="0" t="n">
        <f aca="false">FALSE()</f>
        <v>0</v>
      </c>
      <c r="AA1165" s="0" t="n">
        <f aca="false">FALSE()</f>
        <v>0</v>
      </c>
      <c r="AB1165" s="0" t="n">
        <f aca="false">TRUE()</f>
        <v>1</v>
      </c>
      <c r="AC1165" s="0" t="n">
        <v>3</v>
      </c>
      <c r="AD1165" s="0" t="s">
        <v>2129</v>
      </c>
      <c r="AE1165" s="0" t="n">
        <f aca="false">TRUE()</f>
        <v>1</v>
      </c>
      <c r="AF1165" s="0" t="s">
        <v>11593</v>
      </c>
      <c r="AG1165" s="0" t="n">
        <v>2</v>
      </c>
      <c r="AH1165" s="0" t="s">
        <v>11594</v>
      </c>
      <c r="AI1165" s="0" t="s">
        <v>11595</v>
      </c>
      <c r="AJ1165" s="0" t="n">
        <v>0</v>
      </c>
      <c r="AK1165" s="0" t="s">
        <v>2118</v>
      </c>
      <c r="AL1165" s="0" t="n">
        <f aca="false">FALSE()</f>
        <v>0</v>
      </c>
      <c r="AM1165" s="0" t="n">
        <f aca="false">TRUE()</f>
        <v>1</v>
      </c>
      <c r="AN1165" s="0" t="n">
        <f aca="false">FALSE()</f>
        <v>0</v>
      </c>
      <c r="AO1165" s="0" t="n">
        <f aca="false">FALSE()</f>
        <v>0</v>
      </c>
      <c r="AP1165" s="0" t="n">
        <f aca="false">FALSE()</f>
        <v>0</v>
      </c>
      <c r="AQ1165" s="380" t="n">
        <v>43480.6909722222</v>
      </c>
      <c r="AR1165" s="380" t="n">
        <v>40308.1666666667</v>
      </c>
      <c r="AS1165" s="0" t="s">
        <v>11596</v>
      </c>
      <c r="AT1165" s="0" t="s">
        <v>2170</v>
      </c>
      <c r="AU1165" s="0" t="s">
        <v>2170</v>
      </c>
    </row>
    <row r="1166" customFormat="false" ht="15" hidden="true" customHeight="false" outlineLevel="0" collapsed="false">
      <c r="A1166" s="0" t="s">
        <v>11597</v>
      </c>
      <c r="B1166" s="0" t="s">
        <v>11598</v>
      </c>
      <c r="C1166" s="0" t="s">
        <v>11599</v>
      </c>
      <c r="D1166" s="0" t="s">
        <v>2297</v>
      </c>
      <c r="E1166" s="0" t="s">
        <v>11597</v>
      </c>
      <c r="F1166" s="0" t="n">
        <v>1</v>
      </c>
      <c r="G1166" s="0" t="s">
        <v>2298</v>
      </c>
      <c r="H1166" s="0" t="s">
        <v>2170</v>
      </c>
      <c r="I1166" s="0" t="s">
        <v>2170</v>
      </c>
      <c r="J1166" s="0" t="s">
        <v>2170</v>
      </c>
      <c r="K1166" s="0" t="s">
        <v>2170</v>
      </c>
      <c r="L1166" s="0" t="s">
        <v>2170</v>
      </c>
      <c r="M1166" s="0" t="s">
        <v>2170</v>
      </c>
      <c r="N1166" s="0" t="n">
        <f aca="false">FALSE()</f>
        <v>0</v>
      </c>
      <c r="O1166" s="0" t="s">
        <v>11600</v>
      </c>
      <c r="P1166" s="0" t="s">
        <v>2300</v>
      </c>
      <c r="Q1166" s="380" t="n">
        <v>30609.1666666667</v>
      </c>
      <c r="R1166" s="0" t="n">
        <v>37536106</v>
      </c>
      <c r="S1166" s="0" t="s">
        <v>2301</v>
      </c>
      <c r="T1166" s="0" t="s">
        <v>2302</v>
      </c>
      <c r="U1166" s="0" t="s">
        <v>2365</v>
      </c>
      <c r="V1166" s="0" t="n">
        <v>0</v>
      </c>
      <c r="W1166" s="0" t="s">
        <v>2409</v>
      </c>
      <c r="X1166" s="0" t="n">
        <v>4</v>
      </c>
      <c r="Y1166" s="0" t="n">
        <f aca="false">FALSE()</f>
        <v>0</v>
      </c>
      <c r="Z1166" s="0" t="n">
        <f aca="false">FALSE()</f>
        <v>0</v>
      </c>
      <c r="AA1166" s="0" t="n">
        <f aca="false">FALSE()</f>
        <v>0</v>
      </c>
      <c r="AB1166" s="0" t="n">
        <f aca="false">TRUE()</f>
        <v>1</v>
      </c>
      <c r="AC1166" s="0" t="n">
        <v>1</v>
      </c>
      <c r="AD1166" s="0" t="s">
        <v>2129</v>
      </c>
      <c r="AE1166" s="0" t="n">
        <f aca="false">TRUE()</f>
        <v>1</v>
      </c>
      <c r="AF1166" s="0" t="s">
        <v>11601</v>
      </c>
      <c r="AG1166" s="0" t="n">
        <v>2</v>
      </c>
      <c r="AH1166" s="0" t="s">
        <v>11602</v>
      </c>
      <c r="AI1166" s="0" t="s">
        <v>11603</v>
      </c>
      <c r="AJ1166" s="0" t="n">
        <v>0</v>
      </c>
      <c r="AK1166" s="0" t="s">
        <v>2118</v>
      </c>
      <c r="AL1166" s="0" t="n">
        <f aca="false">FALSE()</f>
        <v>0</v>
      </c>
      <c r="AM1166" s="0" t="n">
        <f aca="false">TRUE()</f>
        <v>1</v>
      </c>
      <c r="AN1166" s="0" t="n">
        <f aca="false">FALSE()</f>
        <v>0</v>
      </c>
      <c r="AO1166" s="0" t="n">
        <f aca="false">FALSE()</f>
        <v>0</v>
      </c>
      <c r="AP1166" s="0" t="n">
        <f aca="false">FALSE()</f>
        <v>0</v>
      </c>
      <c r="AQ1166" s="380" t="n">
        <v>43496.7291666667</v>
      </c>
      <c r="AR1166" s="380" t="n">
        <v>32652.1666666667</v>
      </c>
      <c r="AS1166" s="0" t="s">
        <v>11604</v>
      </c>
      <c r="AT1166" s="0" t="s">
        <v>2170</v>
      </c>
      <c r="AU1166" s="0" t="s">
        <v>2170</v>
      </c>
    </row>
    <row r="1167" customFormat="false" ht="15" hidden="true" customHeight="false" outlineLevel="0" collapsed="false">
      <c r="A1167" s="0" t="s">
        <v>11605</v>
      </c>
      <c r="B1167" s="0" t="s">
        <v>11606</v>
      </c>
      <c r="C1167" s="0" t="s">
        <v>11607</v>
      </c>
      <c r="D1167" s="0" t="s">
        <v>2297</v>
      </c>
      <c r="E1167" s="0" t="s">
        <v>11605</v>
      </c>
      <c r="F1167" s="0" t="n">
        <v>1</v>
      </c>
      <c r="G1167" s="0" t="s">
        <v>2298</v>
      </c>
      <c r="H1167" s="0" t="s">
        <v>2170</v>
      </c>
      <c r="I1167" s="0" t="s">
        <v>2170</v>
      </c>
      <c r="J1167" s="0" t="s">
        <v>2170</v>
      </c>
      <c r="K1167" s="0" t="s">
        <v>2170</v>
      </c>
      <c r="L1167" s="0" t="s">
        <v>2170</v>
      </c>
      <c r="M1167" s="0" t="s">
        <v>2170</v>
      </c>
      <c r="N1167" s="0" t="n">
        <f aca="false">FALSE()</f>
        <v>0</v>
      </c>
      <c r="O1167" s="0" t="s">
        <v>11608</v>
      </c>
      <c r="P1167" s="0" t="s">
        <v>2300</v>
      </c>
      <c r="Q1167" s="380" t="n">
        <v>25569.125</v>
      </c>
      <c r="R1167" s="0" t="n">
        <v>184195849</v>
      </c>
      <c r="S1167" s="0" t="s">
        <v>2301</v>
      </c>
      <c r="T1167" s="0" t="s">
        <v>2302</v>
      </c>
      <c r="U1167" s="0" t="s">
        <v>2116</v>
      </c>
      <c r="V1167" s="0" t="n">
        <v>1000000000</v>
      </c>
      <c r="W1167" s="0" t="s">
        <v>2366</v>
      </c>
      <c r="X1167" s="0" t="n">
        <v>4</v>
      </c>
      <c r="Y1167" s="0" t="n">
        <f aca="false">FALSE()</f>
        <v>0</v>
      </c>
      <c r="Z1167" s="0" t="n">
        <f aca="false">FALSE()</f>
        <v>0</v>
      </c>
      <c r="AA1167" s="0" t="n">
        <f aca="false">FALSE()</f>
        <v>0</v>
      </c>
      <c r="AB1167" s="0" t="n">
        <f aca="false">FALSE()</f>
        <v>0</v>
      </c>
      <c r="AC1167" s="0" t="n">
        <v>1</v>
      </c>
      <c r="AD1167" s="0" t="s">
        <v>2129</v>
      </c>
      <c r="AE1167" s="0" t="n">
        <f aca="false">TRUE()</f>
        <v>1</v>
      </c>
      <c r="AF1167" s="0" t="s">
        <v>11609</v>
      </c>
      <c r="AG1167" s="0" t="n">
        <v>2</v>
      </c>
      <c r="AH1167" s="0" t="s">
        <v>11610</v>
      </c>
      <c r="AI1167" s="0" t="s">
        <v>11611</v>
      </c>
      <c r="AJ1167" s="0" t="n">
        <v>0</v>
      </c>
      <c r="AK1167" s="0" t="s">
        <v>2118</v>
      </c>
      <c r="AL1167" s="0" t="n">
        <f aca="false">FALSE()</f>
        <v>0</v>
      </c>
      <c r="AM1167" s="0" t="n">
        <f aca="false">TRUE()</f>
        <v>1</v>
      </c>
      <c r="AN1167" s="0" t="n">
        <f aca="false">FALSE()</f>
        <v>0</v>
      </c>
      <c r="AO1167" s="0" t="n">
        <f aca="false">FALSE()</f>
        <v>0</v>
      </c>
      <c r="AP1167" s="0" t="n">
        <f aca="false">FALSE()</f>
        <v>0</v>
      </c>
      <c r="AQ1167" s="380" t="n">
        <v>43496.7291666667</v>
      </c>
      <c r="AR1167" s="380" t="n">
        <v>41932.1666666667</v>
      </c>
      <c r="AS1167" s="0" t="s">
        <v>11612</v>
      </c>
      <c r="AT1167" s="0" t="s">
        <v>2170</v>
      </c>
      <c r="AU1167" s="0" t="s">
        <v>2170</v>
      </c>
    </row>
    <row r="1168" customFormat="false" ht="15" hidden="true" customHeight="false" outlineLevel="0" collapsed="false">
      <c r="A1168" s="0" t="s">
        <v>11613</v>
      </c>
      <c r="B1168" s="0" t="s">
        <v>11614</v>
      </c>
      <c r="C1168" s="0" t="s">
        <v>11615</v>
      </c>
      <c r="D1168" s="0" t="s">
        <v>2297</v>
      </c>
      <c r="E1168" s="0" t="s">
        <v>11613</v>
      </c>
      <c r="F1168" s="0" t="n">
        <v>1</v>
      </c>
      <c r="G1168" s="0" t="s">
        <v>2298</v>
      </c>
      <c r="H1168" s="0" t="s">
        <v>2170</v>
      </c>
      <c r="I1168" s="0" t="s">
        <v>2170</v>
      </c>
      <c r="J1168" s="0" t="s">
        <v>2170</v>
      </c>
      <c r="K1168" s="0" t="s">
        <v>2170</v>
      </c>
      <c r="L1168" s="0" t="s">
        <v>2170</v>
      </c>
      <c r="M1168" s="0" t="s">
        <v>2170</v>
      </c>
      <c r="N1168" s="0" t="n">
        <f aca="false">FALSE()</f>
        <v>0</v>
      </c>
      <c r="O1168" s="0" t="s">
        <v>11616</v>
      </c>
      <c r="P1168" s="0" t="s">
        <v>2300</v>
      </c>
      <c r="Q1168" s="380" t="n">
        <v>25569.125</v>
      </c>
      <c r="R1168" s="0" t="n">
        <v>40060998</v>
      </c>
      <c r="S1168" s="0" t="s">
        <v>2301</v>
      </c>
      <c r="T1168" s="0" t="s">
        <v>2302</v>
      </c>
      <c r="U1168" s="0" t="s">
        <v>2115</v>
      </c>
      <c r="V1168" s="0" t="n">
        <v>150000000</v>
      </c>
      <c r="W1168" s="0" t="s">
        <v>2366</v>
      </c>
      <c r="X1168" s="0" t="n">
        <v>4</v>
      </c>
      <c r="Y1168" s="0" t="n">
        <f aca="false">FALSE()</f>
        <v>0</v>
      </c>
      <c r="Z1168" s="0" t="n">
        <f aca="false">FALSE()</f>
        <v>0</v>
      </c>
      <c r="AA1168" s="0" t="n">
        <f aca="false">FALSE()</f>
        <v>0</v>
      </c>
      <c r="AB1168" s="0" t="n">
        <f aca="false">TRUE()</f>
        <v>1</v>
      </c>
      <c r="AC1168" s="0" t="n">
        <v>1</v>
      </c>
      <c r="AD1168" s="0" t="s">
        <v>2129</v>
      </c>
      <c r="AE1168" s="0" t="n">
        <f aca="false">TRUE()</f>
        <v>1</v>
      </c>
      <c r="AF1168" s="0" t="s">
        <v>11617</v>
      </c>
      <c r="AG1168" s="0" t="n">
        <v>2</v>
      </c>
      <c r="AH1168" s="0" t="s">
        <v>11618</v>
      </c>
      <c r="AI1168" s="0" t="s">
        <v>11619</v>
      </c>
      <c r="AJ1168" s="0" t="n">
        <v>0</v>
      </c>
      <c r="AK1168" s="0" t="s">
        <v>2118</v>
      </c>
      <c r="AL1168" s="0" t="n">
        <f aca="false">FALSE()</f>
        <v>0</v>
      </c>
      <c r="AM1168" s="0" t="n">
        <f aca="false">TRUE()</f>
        <v>1</v>
      </c>
      <c r="AN1168" s="0" t="n">
        <f aca="false">FALSE()</f>
        <v>0</v>
      </c>
      <c r="AO1168" s="0" t="n">
        <f aca="false">FALSE()</f>
        <v>0</v>
      </c>
      <c r="AP1168" s="0" t="n">
        <f aca="false">FALSE()</f>
        <v>0</v>
      </c>
      <c r="AQ1168" s="380" t="n">
        <v>43496.7291666667</v>
      </c>
      <c r="AR1168" s="380" t="n">
        <v>40624.125</v>
      </c>
      <c r="AS1168" s="0" t="s">
        <v>11620</v>
      </c>
      <c r="AT1168" s="0" t="s">
        <v>2170</v>
      </c>
      <c r="AU1168" s="0" t="s">
        <v>2170</v>
      </c>
    </row>
    <row r="1169" customFormat="false" ht="15" hidden="true" customHeight="false" outlineLevel="0" collapsed="false">
      <c r="A1169" s="0" t="s">
        <v>11621</v>
      </c>
      <c r="B1169" s="0" t="s">
        <v>11622</v>
      </c>
      <c r="C1169" s="0" t="s">
        <v>11623</v>
      </c>
      <c r="D1169" s="0" t="s">
        <v>2525</v>
      </c>
      <c r="E1169" s="0" t="s">
        <v>11621</v>
      </c>
      <c r="F1169" s="0" t="n">
        <v>100</v>
      </c>
      <c r="G1169" s="0" t="s">
        <v>2526</v>
      </c>
      <c r="H1169" s="0" t="s">
        <v>2170</v>
      </c>
      <c r="I1169" s="0" t="s">
        <v>2170</v>
      </c>
      <c r="J1169" s="0" t="s">
        <v>2170</v>
      </c>
      <c r="K1169" s="0" t="s">
        <v>2170</v>
      </c>
      <c r="L1169" s="0" t="s">
        <v>2170</v>
      </c>
      <c r="M1169" s="0" t="s">
        <v>2170</v>
      </c>
      <c r="N1169" s="0" t="n">
        <f aca="false">FALSE()</f>
        <v>0</v>
      </c>
      <c r="O1169" s="0" t="s">
        <v>11624</v>
      </c>
      <c r="P1169" s="0" t="s">
        <v>2300</v>
      </c>
      <c r="Q1169" s="380" t="n">
        <v>25569.125</v>
      </c>
      <c r="R1169" s="0" t="n">
        <v>83622276395</v>
      </c>
      <c r="S1169" s="0" t="s">
        <v>2528</v>
      </c>
      <c r="T1169" s="0" t="s">
        <v>2529</v>
      </c>
      <c r="U1169" s="0" t="s">
        <v>610</v>
      </c>
      <c r="V1169" s="0" t="n">
        <v>83622276395</v>
      </c>
      <c r="W1169" s="0" t="s">
        <v>2530</v>
      </c>
      <c r="X1169" s="0" t="n">
        <v>4</v>
      </c>
      <c r="Y1169" s="0" t="n">
        <f aca="false">FALSE()</f>
        <v>0</v>
      </c>
      <c r="Z1169" s="0" t="n">
        <f aca="false">FALSE()</f>
        <v>0</v>
      </c>
      <c r="AA1169" s="0" t="n">
        <f aca="false">FALSE()</f>
        <v>0</v>
      </c>
      <c r="AB1169" s="0" t="n">
        <f aca="false">TRUE()</f>
        <v>1</v>
      </c>
      <c r="AC1169" s="0" t="n">
        <v>1</v>
      </c>
      <c r="AD1169" s="0" t="s">
        <v>2129</v>
      </c>
      <c r="AE1169" s="0" t="n">
        <f aca="false">TRUE()</f>
        <v>1</v>
      </c>
      <c r="AF1169" s="0" t="s">
        <v>11625</v>
      </c>
      <c r="AG1169" s="0" t="n">
        <v>2</v>
      </c>
      <c r="AH1169" s="0" t="s">
        <v>11626</v>
      </c>
      <c r="AI1169" s="0" t="s">
        <v>11627</v>
      </c>
      <c r="AJ1169" s="0" t="n">
        <v>0</v>
      </c>
      <c r="AK1169" s="0" t="s">
        <v>2118</v>
      </c>
      <c r="AL1169" s="0" t="n">
        <f aca="false">FALSE()</f>
        <v>0</v>
      </c>
      <c r="AM1169" s="0" t="n">
        <f aca="false">FALSE()</f>
        <v>0</v>
      </c>
      <c r="AN1169" s="0" t="n">
        <f aca="false">FALSE()</f>
        <v>0</v>
      </c>
      <c r="AO1169" s="0" t="n">
        <f aca="false">FALSE()</f>
        <v>0</v>
      </c>
      <c r="AP1169" s="0" t="n">
        <f aca="false">TRUE()</f>
        <v>1</v>
      </c>
      <c r="AQ1169" s="380" t="n">
        <v>44900.3333333333</v>
      </c>
      <c r="AR1169" s="380" t="n">
        <v>44900.4166666667</v>
      </c>
      <c r="AS1169" s="0" t="s">
        <v>11510</v>
      </c>
      <c r="AT1169" s="0" t="s">
        <v>2170</v>
      </c>
      <c r="AU1169" s="0" t="s">
        <v>2170</v>
      </c>
    </row>
    <row r="1170" customFormat="false" ht="15" hidden="true" customHeight="false" outlineLevel="0" collapsed="false">
      <c r="A1170" s="0" t="s">
        <v>11628</v>
      </c>
      <c r="B1170" s="0" t="s">
        <v>11629</v>
      </c>
      <c r="C1170" s="0" t="s">
        <v>11630</v>
      </c>
      <c r="D1170" s="0" t="s">
        <v>2297</v>
      </c>
      <c r="E1170" s="0" t="s">
        <v>11628</v>
      </c>
      <c r="F1170" s="0" t="n">
        <v>1</v>
      </c>
      <c r="G1170" s="0" t="s">
        <v>2298</v>
      </c>
      <c r="H1170" s="0" t="s">
        <v>2170</v>
      </c>
      <c r="I1170" s="0" t="s">
        <v>2170</v>
      </c>
      <c r="J1170" s="0" t="s">
        <v>2170</v>
      </c>
      <c r="K1170" s="0" t="s">
        <v>2170</v>
      </c>
      <c r="L1170" s="0" t="s">
        <v>2170</v>
      </c>
      <c r="M1170" s="0" t="s">
        <v>2170</v>
      </c>
      <c r="N1170" s="0" t="n">
        <f aca="false">FALSE()</f>
        <v>0</v>
      </c>
      <c r="O1170" s="0" t="s">
        <v>11631</v>
      </c>
      <c r="P1170" s="0" t="s">
        <v>2300</v>
      </c>
      <c r="Q1170" s="380" t="n">
        <v>25569.125</v>
      </c>
      <c r="R1170" s="0" t="n">
        <v>23472700</v>
      </c>
      <c r="S1170" s="0" t="s">
        <v>2301</v>
      </c>
      <c r="T1170" s="0" t="s">
        <v>2302</v>
      </c>
      <c r="U1170" s="0" t="s">
        <v>2330</v>
      </c>
      <c r="V1170" s="0" t="n">
        <v>600000000</v>
      </c>
      <c r="W1170" s="0" t="s">
        <v>2366</v>
      </c>
      <c r="X1170" s="0" t="n">
        <v>4</v>
      </c>
      <c r="Y1170" s="0" t="n">
        <f aca="false">FALSE()</f>
        <v>0</v>
      </c>
      <c r="Z1170" s="0" t="n">
        <f aca="false">FALSE()</f>
        <v>0</v>
      </c>
      <c r="AA1170" s="0" t="n">
        <f aca="false">FALSE()</f>
        <v>0</v>
      </c>
      <c r="AB1170" s="0" t="n">
        <f aca="false">FALSE()</f>
        <v>0</v>
      </c>
      <c r="AC1170" s="0" t="n">
        <v>1</v>
      </c>
      <c r="AD1170" s="0" t="s">
        <v>2129</v>
      </c>
      <c r="AE1170" s="0" t="n">
        <f aca="false">TRUE()</f>
        <v>1</v>
      </c>
      <c r="AF1170" s="0" t="s">
        <v>11632</v>
      </c>
      <c r="AG1170" s="0" t="n">
        <v>2</v>
      </c>
      <c r="AH1170" s="0" t="s">
        <v>11633</v>
      </c>
      <c r="AI1170" s="0" t="s">
        <v>11634</v>
      </c>
      <c r="AJ1170" s="0" t="n">
        <v>0</v>
      </c>
      <c r="AK1170" s="0" t="s">
        <v>2118</v>
      </c>
      <c r="AL1170" s="0" t="n">
        <f aca="false">FALSE()</f>
        <v>0</v>
      </c>
      <c r="AM1170" s="0" t="n">
        <f aca="false">TRUE()</f>
        <v>1</v>
      </c>
      <c r="AN1170" s="0" t="n">
        <f aca="false">FALSE()</f>
        <v>0</v>
      </c>
      <c r="AO1170" s="0" t="n">
        <f aca="false">FALSE()</f>
        <v>0</v>
      </c>
      <c r="AP1170" s="0" t="n">
        <f aca="false">TRUE()</f>
        <v>1</v>
      </c>
      <c r="AQ1170" s="380" t="n">
        <v>44510.6458333333</v>
      </c>
      <c r="AR1170" s="380" t="n">
        <v>44510.4166666667</v>
      </c>
      <c r="AS1170" s="0" t="s">
        <v>11635</v>
      </c>
      <c r="AT1170" s="0" t="s">
        <v>2170</v>
      </c>
      <c r="AU1170" s="0" t="s">
        <v>2170</v>
      </c>
    </row>
    <row r="1171" customFormat="false" ht="15" hidden="true" customHeight="false" outlineLevel="0" collapsed="false">
      <c r="A1171" s="0" t="s">
        <v>11636</v>
      </c>
      <c r="B1171" s="0" t="s">
        <v>11637</v>
      </c>
      <c r="C1171" s="0" t="s">
        <v>11638</v>
      </c>
      <c r="D1171" s="0" t="s">
        <v>2297</v>
      </c>
      <c r="E1171" s="0" t="s">
        <v>11636</v>
      </c>
      <c r="F1171" s="0" t="n">
        <v>1</v>
      </c>
      <c r="G1171" s="0" t="s">
        <v>2298</v>
      </c>
      <c r="H1171" s="0" t="s">
        <v>2170</v>
      </c>
      <c r="I1171" s="0" t="s">
        <v>2170</v>
      </c>
      <c r="J1171" s="0" t="s">
        <v>2170</v>
      </c>
      <c r="K1171" s="0" t="s">
        <v>2170</v>
      </c>
      <c r="L1171" s="0" t="s">
        <v>2170</v>
      </c>
      <c r="M1171" s="0" t="s">
        <v>2170</v>
      </c>
      <c r="N1171" s="0" t="n">
        <f aca="false">FALSE()</f>
        <v>0</v>
      </c>
      <c r="O1171" s="0" t="s">
        <v>11639</v>
      </c>
      <c r="P1171" s="0" t="s">
        <v>2300</v>
      </c>
      <c r="Q1171" s="380" t="n">
        <v>25569.125</v>
      </c>
      <c r="R1171" s="0" t="n">
        <v>520540209</v>
      </c>
      <c r="S1171" s="0" t="s">
        <v>2301</v>
      </c>
      <c r="T1171" s="0" t="s">
        <v>2302</v>
      </c>
      <c r="U1171" s="0" t="s">
        <v>2451</v>
      </c>
      <c r="V1171" s="0" t="n">
        <v>0</v>
      </c>
      <c r="W1171" s="0" t="s">
        <v>2366</v>
      </c>
      <c r="X1171" s="0" t="n">
        <v>4</v>
      </c>
      <c r="Y1171" s="0" t="n">
        <f aca="false">FALSE()</f>
        <v>0</v>
      </c>
      <c r="Z1171" s="0" t="n">
        <f aca="false">FALSE()</f>
        <v>0</v>
      </c>
      <c r="AA1171" s="0" t="n">
        <f aca="false">FALSE()</f>
        <v>0</v>
      </c>
      <c r="AB1171" s="0" t="n">
        <f aca="false">TRUE()</f>
        <v>1</v>
      </c>
      <c r="AC1171" s="0" t="n">
        <v>8</v>
      </c>
      <c r="AD1171" s="0" t="s">
        <v>2129</v>
      </c>
      <c r="AE1171" s="0" t="n">
        <f aca="false">TRUE()</f>
        <v>1</v>
      </c>
      <c r="AF1171" s="0" t="s">
        <v>11640</v>
      </c>
      <c r="AG1171" s="0" t="n">
        <v>2</v>
      </c>
      <c r="AH1171" s="0" t="s">
        <v>11641</v>
      </c>
      <c r="AI1171" s="0" t="s">
        <v>11642</v>
      </c>
      <c r="AJ1171" s="0" t="n">
        <v>0</v>
      </c>
      <c r="AK1171" s="0" t="s">
        <v>2118</v>
      </c>
      <c r="AL1171" s="0" t="n">
        <f aca="false">FALSE()</f>
        <v>0</v>
      </c>
      <c r="AM1171" s="0" t="n">
        <f aca="false">TRUE()</f>
        <v>1</v>
      </c>
      <c r="AN1171" s="0" t="n">
        <f aca="false">FALSE()</f>
        <v>0</v>
      </c>
      <c r="AO1171" s="0" t="n">
        <f aca="false">FALSE()</f>
        <v>0</v>
      </c>
      <c r="AP1171" s="0" t="n">
        <f aca="false">FALSE()</f>
        <v>0</v>
      </c>
      <c r="AQ1171" s="380" t="n">
        <v>44169.7284722222</v>
      </c>
      <c r="AR1171" s="380" t="n">
        <v>44169.4166666667</v>
      </c>
      <c r="AS1171" s="0" t="s">
        <v>11643</v>
      </c>
      <c r="AT1171" s="0" t="s">
        <v>2170</v>
      </c>
      <c r="AU1171" s="0" t="s">
        <v>2170</v>
      </c>
    </row>
    <row r="1172" customFormat="false" ht="15" hidden="true" customHeight="false" outlineLevel="0" collapsed="false">
      <c r="A1172" s="0" t="s">
        <v>11644</v>
      </c>
      <c r="B1172" s="0" t="s">
        <v>11645</v>
      </c>
      <c r="C1172" s="0" t="s">
        <v>11646</v>
      </c>
      <c r="D1172" s="0" t="s">
        <v>2297</v>
      </c>
      <c r="E1172" s="0" t="s">
        <v>11644</v>
      </c>
      <c r="F1172" s="0" t="n">
        <v>1</v>
      </c>
      <c r="G1172" s="0" t="s">
        <v>2298</v>
      </c>
      <c r="H1172" s="0" t="s">
        <v>2170</v>
      </c>
      <c r="I1172" s="0" t="s">
        <v>2170</v>
      </c>
      <c r="J1172" s="0" t="s">
        <v>2170</v>
      </c>
      <c r="K1172" s="0" t="s">
        <v>2170</v>
      </c>
      <c r="L1172" s="0" t="s">
        <v>2170</v>
      </c>
      <c r="M1172" s="0" t="s">
        <v>2170</v>
      </c>
      <c r="N1172" s="0" t="n">
        <f aca="false">FALSE()</f>
        <v>0</v>
      </c>
      <c r="O1172" s="0" t="s">
        <v>11647</v>
      </c>
      <c r="P1172" s="0" t="s">
        <v>2300</v>
      </c>
      <c r="Q1172" s="380" t="n">
        <v>25569.125</v>
      </c>
      <c r="R1172" s="0" t="n">
        <v>66205153</v>
      </c>
      <c r="S1172" s="0" t="s">
        <v>2301</v>
      </c>
      <c r="T1172" s="0" t="s">
        <v>2302</v>
      </c>
      <c r="U1172" s="0" t="s">
        <v>2574</v>
      </c>
      <c r="V1172" s="0" t="n">
        <v>0</v>
      </c>
      <c r="W1172" s="0" t="s">
        <v>2409</v>
      </c>
      <c r="X1172" s="0" t="n">
        <v>4</v>
      </c>
      <c r="Y1172" s="0" t="n">
        <f aca="false">FALSE()</f>
        <v>0</v>
      </c>
      <c r="Z1172" s="0" t="n">
        <f aca="false">FALSE()</f>
        <v>0</v>
      </c>
      <c r="AA1172" s="0" t="n">
        <f aca="false">FALSE()</f>
        <v>0</v>
      </c>
      <c r="AB1172" s="0" t="n">
        <f aca="false">FALSE()</f>
        <v>0</v>
      </c>
      <c r="AC1172" s="0" t="n">
        <v>1</v>
      </c>
      <c r="AD1172" s="0" t="s">
        <v>2129</v>
      </c>
      <c r="AE1172" s="0" t="n">
        <f aca="false">TRUE()</f>
        <v>1</v>
      </c>
      <c r="AF1172" s="0" t="s">
        <v>11648</v>
      </c>
      <c r="AG1172" s="0" t="n">
        <v>2</v>
      </c>
      <c r="AH1172" s="0" t="s">
        <v>11649</v>
      </c>
      <c r="AI1172" s="0" t="s">
        <v>11650</v>
      </c>
      <c r="AJ1172" s="0" t="n">
        <v>0</v>
      </c>
      <c r="AK1172" s="0" t="s">
        <v>2118</v>
      </c>
      <c r="AL1172" s="0" t="n">
        <f aca="false">FALSE()</f>
        <v>0</v>
      </c>
      <c r="AM1172" s="0" t="n">
        <f aca="false">TRUE()</f>
        <v>1</v>
      </c>
      <c r="AN1172" s="0" t="n">
        <f aca="false">FALSE()</f>
        <v>0</v>
      </c>
      <c r="AO1172" s="0" t="n">
        <f aca="false">FALSE()</f>
        <v>0</v>
      </c>
      <c r="AP1172" s="0" t="n">
        <f aca="false">FALSE()</f>
        <v>0</v>
      </c>
      <c r="AQ1172" s="380" t="n">
        <v>44837.6472222222</v>
      </c>
      <c r="AR1172" s="380" t="n">
        <v>44837.4166666667</v>
      </c>
      <c r="AS1172" s="0" t="s">
        <v>11651</v>
      </c>
      <c r="AT1172" s="0" t="s">
        <v>2170</v>
      </c>
      <c r="AU1172" s="0" t="s">
        <v>2170</v>
      </c>
    </row>
    <row r="1173" customFormat="false" ht="15" hidden="true" customHeight="false" outlineLevel="0" collapsed="false">
      <c r="A1173" s="0" t="s">
        <v>11652</v>
      </c>
      <c r="B1173" s="0" t="s">
        <v>11653</v>
      </c>
      <c r="C1173" s="0" t="s">
        <v>11654</v>
      </c>
      <c r="D1173" s="0" t="s">
        <v>2297</v>
      </c>
      <c r="E1173" s="0" t="s">
        <v>11652</v>
      </c>
      <c r="F1173" s="0" t="n">
        <v>1</v>
      </c>
      <c r="G1173" s="0" t="s">
        <v>2298</v>
      </c>
      <c r="H1173" s="0" t="s">
        <v>2170</v>
      </c>
      <c r="I1173" s="0" t="s">
        <v>2170</v>
      </c>
      <c r="J1173" s="0" t="s">
        <v>2170</v>
      </c>
      <c r="K1173" s="0" t="s">
        <v>2170</v>
      </c>
      <c r="L1173" s="0" t="s">
        <v>2170</v>
      </c>
      <c r="M1173" s="0" t="s">
        <v>2170</v>
      </c>
      <c r="N1173" s="0" t="n">
        <f aca="false">FALSE()</f>
        <v>0</v>
      </c>
      <c r="O1173" s="0" t="s">
        <v>11655</v>
      </c>
      <c r="P1173" s="0" t="s">
        <v>2300</v>
      </c>
      <c r="Q1173" s="380" t="n">
        <v>25569.125</v>
      </c>
      <c r="R1173" s="0" t="n">
        <v>96776670</v>
      </c>
      <c r="S1173" s="0" t="s">
        <v>2301</v>
      </c>
      <c r="T1173" s="0" t="s">
        <v>2302</v>
      </c>
      <c r="U1173" s="0" t="s">
        <v>610</v>
      </c>
      <c r="V1173" s="0" t="n">
        <v>1000000000</v>
      </c>
      <c r="W1173" s="0" t="s">
        <v>2366</v>
      </c>
      <c r="X1173" s="0" t="n">
        <v>4</v>
      </c>
      <c r="Y1173" s="0" t="n">
        <f aca="false">FALSE()</f>
        <v>0</v>
      </c>
      <c r="Z1173" s="0" t="n">
        <f aca="false">FALSE()</f>
        <v>0</v>
      </c>
      <c r="AA1173" s="0" t="n">
        <f aca="false">FALSE()</f>
        <v>0</v>
      </c>
      <c r="AB1173" s="0" t="n">
        <f aca="false">FALSE()</f>
        <v>0</v>
      </c>
      <c r="AC1173" s="0" t="n">
        <v>1</v>
      </c>
      <c r="AD1173" s="0" t="s">
        <v>2129</v>
      </c>
      <c r="AE1173" s="0" t="n">
        <f aca="false">TRUE()</f>
        <v>1</v>
      </c>
      <c r="AF1173" s="0" t="s">
        <v>11656</v>
      </c>
      <c r="AG1173" s="0" t="n">
        <v>2</v>
      </c>
      <c r="AH1173" s="0" t="s">
        <v>11657</v>
      </c>
      <c r="AI1173" s="0" t="s">
        <v>11658</v>
      </c>
      <c r="AJ1173" s="0" t="n">
        <v>0</v>
      </c>
      <c r="AK1173" s="0" t="s">
        <v>2118</v>
      </c>
      <c r="AL1173" s="0" t="n">
        <f aca="false">FALSE()</f>
        <v>0</v>
      </c>
      <c r="AM1173" s="0" t="n">
        <f aca="false">TRUE()</f>
        <v>1</v>
      </c>
      <c r="AN1173" s="0" t="n">
        <f aca="false">FALSE()</f>
        <v>0</v>
      </c>
      <c r="AO1173" s="0" t="n">
        <f aca="false">FALSE()</f>
        <v>0</v>
      </c>
      <c r="AP1173" s="0" t="n">
        <f aca="false">FALSE()</f>
        <v>0</v>
      </c>
      <c r="AQ1173" s="380" t="n">
        <v>43123.7284722222</v>
      </c>
      <c r="AR1173" s="380" t="n">
        <v>42933.125</v>
      </c>
      <c r="AS1173" s="0" t="s">
        <v>11659</v>
      </c>
      <c r="AT1173" s="0" t="s">
        <v>2170</v>
      </c>
      <c r="AU1173" s="0" t="s">
        <v>2170</v>
      </c>
    </row>
    <row r="1174" customFormat="false" ht="15" hidden="true" customHeight="false" outlineLevel="0" collapsed="false">
      <c r="A1174" s="0" t="s">
        <v>11660</v>
      </c>
      <c r="B1174" s="0" t="s">
        <v>11661</v>
      </c>
      <c r="C1174" s="0" t="s">
        <v>11662</v>
      </c>
      <c r="D1174" s="0" t="s">
        <v>2525</v>
      </c>
      <c r="E1174" s="0" t="s">
        <v>11660</v>
      </c>
      <c r="F1174" s="0" t="n">
        <v>100</v>
      </c>
      <c r="G1174" s="0" t="s">
        <v>2526</v>
      </c>
      <c r="H1174" s="0" t="s">
        <v>2170</v>
      </c>
      <c r="I1174" s="0" t="s">
        <v>2170</v>
      </c>
      <c r="J1174" s="0" t="s">
        <v>2170</v>
      </c>
      <c r="K1174" s="0" t="s">
        <v>2170</v>
      </c>
      <c r="L1174" s="0" t="s">
        <v>2170</v>
      </c>
      <c r="M1174" s="0" t="s">
        <v>2170</v>
      </c>
      <c r="N1174" s="0" t="n">
        <f aca="false">FALSE()</f>
        <v>0</v>
      </c>
      <c r="O1174" s="0" t="s">
        <v>11663</v>
      </c>
      <c r="P1174" s="0" t="s">
        <v>2300</v>
      </c>
      <c r="Q1174" s="380" t="n">
        <v>25569.125</v>
      </c>
      <c r="R1174" s="0" t="n">
        <v>13243397000</v>
      </c>
      <c r="U1174" s="0" t="s">
        <v>2365</v>
      </c>
      <c r="V1174" s="0" t="n">
        <v>0</v>
      </c>
      <c r="W1174" s="0" t="s">
        <v>2565</v>
      </c>
      <c r="X1174" s="0" t="n">
        <v>4</v>
      </c>
      <c r="Y1174" s="0" t="n">
        <f aca="false">FALSE()</f>
        <v>0</v>
      </c>
      <c r="Z1174" s="0" t="n">
        <f aca="false">FALSE()</f>
        <v>0</v>
      </c>
      <c r="AA1174" s="0" t="n">
        <f aca="false">FALSE()</f>
        <v>0</v>
      </c>
      <c r="AB1174" s="0" t="n">
        <f aca="false">TRUE()</f>
        <v>1</v>
      </c>
      <c r="AC1174" s="0" t="n">
        <v>1</v>
      </c>
      <c r="AD1174" s="0" t="s">
        <v>2803</v>
      </c>
      <c r="AE1174" s="0" t="n">
        <f aca="false">TRUE()</f>
        <v>1</v>
      </c>
      <c r="AF1174" s="0" t="s">
        <v>11664</v>
      </c>
      <c r="AG1174" s="0" t="n">
        <v>2</v>
      </c>
      <c r="AH1174" s="0" t="s">
        <v>11665</v>
      </c>
      <c r="AI1174" s="0" t="s">
        <v>11666</v>
      </c>
      <c r="AJ1174" s="0" t="n">
        <v>0</v>
      </c>
      <c r="AK1174" s="0" t="s">
        <v>2118</v>
      </c>
      <c r="AL1174" s="0" t="n">
        <f aca="false">FALSE()</f>
        <v>0</v>
      </c>
      <c r="AM1174" s="0" t="n">
        <f aca="false">FALSE()</f>
        <v>0</v>
      </c>
      <c r="AN1174" s="0" t="n">
        <f aca="false">FALSE()</f>
        <v>0</v>
      </c>
      <c r="AO1174" s="0" t="n">
        <f aca="false">FALSE()</f>
        <v>0</v>
      </c>
      <c r="AP1174" s="0" t="n">
        <f aca="false">TRUE()</f>
        <v>1</v>
      </c>
      <c r="AQ1174" s="380" t="n">
        <v>44900.3333333333</v>
      </c>
      <c r="AR1174" s="380" t="n">
        <v>44900.4166666667</v>
      </c>
      <c r="AS1174" s="0" t="s">
        <v>11667</v>
      </c>
      <c r="AT1174" s="0" t="s">
        <v>2170</v>
      </c>
      <c r="AU1174" s="0" t="s">
        <v>2170</v>
      </c>
    </row>
    <row r="1175" customFormat="false" ht="15" hidden="true" customHeight="false" outlineLevel="0" collapsed="false">
      <c r="A1175" s="0" t="s">
        <v>11668</v>
      </c>
      <c r="B1175" s="0" t="s">
        <v>11669</v>
      </c>
      <c r="C1175" s="0" t="s">
        <v>11670</v>
      </c>
      <c r="D1175" s="0" t="s">
        <v>2297</v>
      </c>
      <c r="E1175" s="0" t="s">
        <v>11668</v>
      </c>
      <c r="F1175" s="0" t="n">
        <v>1</v>
      </c>
      <c r="G1175" s="0" t="s">
        <v>2298</v>
      </c>
      <c r="H1175" s="0" t="s">
        <v>2170</v>
      </c>
      <c r="I1175" s="0" t="s">
        <v>2170</v>
      </c>
      <c r="J1175" s="0" t="s">
        <v>2170</v>
      </c>
      <c r="K1175" s="0" t="s">
        <v>2170</v>
      </c>
      <c r="L1175" s="0" t="s">
        <v>2170</v>
      </c>
      <c r="M1175" s="0" t="s">
        <v>2170</v>
      </c>
      <c r="N1175" s="0" t="n">
        <f aca="false">FALSE()</f>
        <v>0</v>
      </c>
      <c r="O1175" s="0" t="s">
        <v>11671</v>
      </c>
      <c r="P1175" s="0" t="s">
        <v>2300</v>
      </c>
      <c r="Q1175" s="380" t="n">
        <v>41718.1666666667</v>
      </c>
      <c r="R1175" s="0" t="n">
        <v>44609387</v>
      </c>
      <c r="S1175" s="0" t="s">
        <v>2301</v>
      </c>
      <c r="T1175" s="0" t="s">
        <v>2302</v>
      </c>
      <c r="U1175" s="0" t="s">
        <v>2365</v>
      </c>
      <c r="V1175" s="0" t="n">
        <v>60000000</v>
      </c>
      <c r="W1175" s="0" t="s">
        <v>2366</v>
      </c>
      <c r="X1175" s="0" t="n">
        <v>4</v>
      </c>
      <c r="Y1175" s="0" t="n">
        <f aca="false">FALSE()</f>
        <v>0</v>
      </c>
      <c r="Z1175" s="0" t="n">
        <f aca="false">FALSE()</f>
        <v>0</v>
      </c>
      <c r="AA1175" s="0" t="n">
        <f aca="false">FALSE()</f>
        <v>0</v>
      </c>
      <c r="AB1175" s="0" t="n">
        <f aca="false">FALSE()</f>
        <v>0</v>
      </c>
      <c r="AC1175" s="0" t="n">
        <v>1</v>
      </c>
      <c r="AD1175" s="0" t="s">
        <v>2129</v>
      </c>
      <c r="AE1175" s="0" t="n">
        <f aca="false">TRUE()</f>
        <v>1</v>
      </c>
      <c r="AF1175" s="0" t="s">
        <v>11672</v>
      </c>
      <c r="AG1175" s="0" t="n">
        <v>2</v>
      </c>
      <c r="AH1175" s="0" t="s">
        <v>11673</v>
      </c>
      <c r="AI1175" s="0" t="s">
        <v>11674</v>
      </c>
      <c r="AJ1175" s="0" t="n">
        <v>0</v>
      </c>
      <c r="AK1175" s="0" t="s">
        <v>2118</v>
      </c>
      <c r="AL1175" s="0" t="n">
        <f aca="false">FALSE()</f>
        <v>0</v>
      </c>
      <c r="AM1175" s="0" t="n">
        <f aca="false">TRUE()</f>
        <v>1</v>
      </c>
      <c r="AN1175" s="0" t="n">
        <f aca="false">FALSE()</f>
        <v>0</v>
      </c>
      <c r="AO1175" s="0" t="n">
        <f aca="false">FALSE()</f>
        <v>0</v>
      </c>
      <c r="AP1175" s="0" t="n">
        <f aca="false">FALSE()</f>
        <v>0</v>
      </c>
      <c r="AQ1175" s="380" t="n">
        <v>43769.5381944444</v>
      </c>
      <c r="AR1175" s="380" t="n">
        <v>43769.4166666667</v>
      </c>
      <c r="AS1175" s="0" t="s">
        <v>11675</v>
      </c>
      <c r="AT1175" s="0" t="s">
        <v>2170</v>
      </c>
      <c r="AU1175" s="0" t="s">
        <v>2170</v>
      </c>
    </row>
    <row r="1176" customFormat="false" ht="15" hidden="true" customHeight="false" outlineLevel="0" collapsed="false">
      <c r="A1176" s="0" t="s">
        <v>896</v>
      </c>
      <c r="B1176" s="0" t="s">
        <v>11676</v>
      </c>
      <c r="C1176" s="0" t="s">
        <v>893</v>
      </c>
      <c r="D1176" s="0" t="s">
        <v>720</v>
      </c>
      <c r="E1176" s="0" t="s">
        <v>896</v>
      </c>
      <c r="F1176" s="0" t="n">
        <v>1000</v>
      </c>
      <c r="G1176" s="0" t="s">
        <v>434</v>
      </c>
      <c r="H1176" s="0" t="s">
        <v>2170</v>
      </c>
      <c r="I1176" s="0" t="s">
        <v>2170</v>
      </c>
      <c r="J1176" s="0" t="s">
        <v>2170</v>
      </c>
      <c r="K1176" s="0" t="s">
        <v>2170</v>
      </c>
      <c r="L1176" s="0" t="s">
        <v>2170</v>
      </c>
      <c r="M1176" s="0" t="s">
        <v>2170</v>
      </c>
      <c r="N1176" s="0" t="n">
        <f aca="false">FALSE()</f>
        <v>0</v>
      </c>
      <c r="O1176" s="0" t="s">
        <v>11677</v>
      </c>
      <c r="P1176" s="0" t="s">
        <v>2601</v>
      </c>
      <c r="Q1176" s="380" t="n">
        <v>39191.1666666667</v>
      </c>
      <c r="R1176" s="0" t="n">
        <v>17223107804</v>
      </c>
      <c r="S1176" s="0" t="s">
        <v>601</v>
      </c>
      <c r="T1176" s="0" t="s">
        <v>2602</v>
      </c>
      <c r="U1176" s="0" t="s">
        <v>2693</v>
      </c>
      <c r="V1176" s="0" t="n">
        <v>17070831482</v>
      </c>
      <c r="W1176" s="0" t="s">
        <v>2603</v>
      </c>
      <c r="X1176" s="0" t="n">
        <v>5</v>
      </c>
      <c r="Y1176" s="0" t="n">
        <f aca="false">FALSE()</f>
        <v>0</v>
      </c>
      <c r="Z1176" s="0" t="n">
        <f aca="false">TRUE()</f>
        <v>1</v>
      </c>
      <c r="AA1176" s="0" t="n">
        <f aca="false">TRUE()</f>
        <v>1</v>
      </c>
      <c r="AB1176" s="0" t="n">
        <f aca="false">FALSE()</f>
        <v>0</v>
      </c>
      <c r="AC1176" s="0" t="n">
        <v>1</v>
      </c>
      <c r="AD1176" s="0" t="s">
        <v>7337</v>
      </c>
      <c r="AE1176" s="0" t="n">
        <f aca="false">TRUE()</f>
        <v>1</v>
      </c>
      <c r="AF1176" s="0" t="s">
        <v>11678</v>
      </c>
      <c r="AG1176" s="0" t="n">
        <v>1</v>
      </c>
      <c r="AH1176" s="0" t="s">
        <v>11679</v>
      </c>
      <c r="AI1176" s="0" t="s">
        <v>11680</v>
      </c>
      <c r="AJ1176" s="0" t="n">
        <v>0</v>
      </c>
      <c r="AK1176" s="0" t="s">
        <v>2119</v>
      </c>
      <c r="AL1176" s="0" t="n">
        <f aca="false">TRUE()</f>
        <v>1</v>
      </c>
      <c r="AM1176" s="0" t="n">
        <f aca="false">FALSE()</f>
        <v>0</v>
      </c>
      <c r="AN1176" s="0" t="n">
        <f aca="false">TRUE()</f>
        <v>1</v>
      </c>
      <c r="AO1176" s="0" t="n">
        <f aca="false">FALSE()</f>
        <v>0</v>
      </c>
      <c r="AP1176" s="0" t="n">
        <f aca="false">FALSE()</f>
        <v>0</v>
      </c>
      <c r="AQ1176" s="380" t="n">
        <v>43166.9069444444</v>
      </c>
      <c r="AR1176" s="380" t="n">
        <v>39429.125</v>
      </c>
      <c r="AS1176" s="0" t="s">
        <v>11681</v>
      </c>
      <c r="AT1176" s="0" t="s">
        <v>2170</v>
      </c>
      <c r="AU1176" s="0" t="s">
        <v>2170</v>
      </c>
    </row>
    <row r="1177" customFormat="false" ht="15" hidden="true" customHeight="false" outlineLevel="0" collapsed="false">
      <c r="A1177" s="0" t="s">
        <v>11682</v>
      </c>
      <c r="B1177" s="0" t="s">
        <v>11683</v>
      </c>
      <c r="C1177" s="0" t="s">
        <v>11684</v>
      </c>
      <c r="D1177" s="0" t="s">
        <v>2297</v>
      </c>
      <c r="E1177" s="0" t="s">
        <v>11682</v>
      </c>
      <c r="F1177" s="0" t="n">
        <v>1</v>
      </c>
      <c r="G1177" s="0" t="s">
        <v>2298</v>
      </c>
      <c r="H1177" s="0" t="s">
        <v>2170</v>
      </c>
      <c r="I1177" s="0" t="s">
        <v>2170</v>
      </c>
      <c r="J1177" s="0" t="s">
        <v>2170</v>
      </c>
      <c r="K1177" s="0" t="s">
        <v>2170</v>
      </c>
      <c r="L1177" s="0" t="s">
        <v>2170</v>
      </c>
      <c r="M1177" s="0" t="s">
        <v>2170</v>
      </c>
      <c r="N1177" s="0" t="n">
        <f aca="false">FALSE()</f>
        <v>0</v>
      </c>
      <c r="O1177" s="0" t="s">
        <v>11685</v>
      </c>
      <c r="P1177" s="0" t="s">
        <v>2300</v>
      </c>
      <c r="Q1177" s="380" t="n">
        <v>34361.125</v>
      </c>
      <c r="R1177" s="0" t="n">
        <v>113627014</v>
      </c>
      <c r="S1177" s="0" t="s">
        <v>2301</v>
      </c>
      <c r="T1177" s="0" t="s">
        <v>2302</v>
      </c>
      <c r="U1177" s="0" t="s">
        <v>2451</v>
      </c>
      <c r="V1177" s="0" t="n">
        <v>145000000</v>
      </c>
      <c r="W1177" s="0" t="s">
        <v>2366</v>
      </c>
      <c r="X1177" s="0" t="n">
        <v>4</v>
      </c>
      <c r="Y1177" s="0" t="n">
        <f aca="false">FALSE()</f>
        <v>0</v>
      </c>
      <c r="Z1177" s="0" t="n">
        <f aca="false">FALSE()</f>
        <v>0</v>
      </c>
      <c r="AA1177" s="0" t="n">
        <f aca="false">FALSE()</f>
        <v>0</v>
      </c>
      <c r="AB1177" s="0" t="n">
        <f aca="false">TRUE()</f>
        <v>1</v>
      </c>
      <c r="AC1177" s="0" t="n">
        <v>8</v>
      </c>
      <c r="AD1177" s="0" t="s">
        <v>2129</v>
      </c>
      <c r="AE1177" s="0" t="n">
        <f aca="false">TRUE()</f>
        <v>1</v>
      </c>
      <c r="AF1177" s="0" t="s">
        <v>11686</v>
      </c>
      <c r="AG1177" s="0" t="n">
        <v>2</v>
      </c>
      <c r="AH1177" s="0" t="s">
        <v>11687</v>
      </c>
      <c r="AI1177" s="0" t="s">
        <v>11688</v>
      </c>
      <c r="AJ1177" s="0" t="n">
        <v>0</v>
      </c>
      <c r="AK1177" s="0" t="s">
        <v>2118</v>
      </c>
      <c r="AL1177" s="0" t="n">
        <f aca="false">FALSE()</f>
        <v>0</v>
      </c>
      <c r="AM1177" s="0" t="n">
        <f aca="false">TRUE()</f>
        <v>1</v>
      </c>
      <c r="AN1177" s="0" t="n">
        <f aca="false">FALSE()</f>
        <v>0</v>
      </c>
      <c r="AO1177" s="0" t="n">
        <f aca="false">FALSE()</f>
        <v>0</v>
      </c>
      <c r="AP1177" s="0" t="n">
        <f aca="false">FALSE()</f>
        <v>0</v>
      </c>
      <c r="AQ1177" s="380" t="n">
        <v>43123.7291666667</v>
      </c>
      <c r="AR1177" s="380" t="n">
        <v>34362.125</v>
      </c>
      <c r="AS1177" s="0" t="s">
        <v>11689</v>
      </c>
      <c r="AT1177" s="0" t="s">
        <v>2170</v>
      </c>
      <c r="AU1177" s="0" t="s">
        <v>2170</v>
      </c>
    </row>
    <row r="1178" customFormat="false" ht="15" hidden="true" customHeight="false" outlineLevel="0" collapsed="false">
      <c r="A1178" s="0" t="s">
        <v>11690</v>
      </c>
      <c r="B1178" s="0" t="s">
        <v>11691</v>
      </c>
      <c r="C1178" s="0" t="s">
        <v>11692</v>
      </c>
      <c r="D1178" s="0" t="s">
        <v>2297</v>
      </c>
      <c r="E1178" s="0" t="s">
        <v>11690</v>
      </c>
      <c r="F1178" s="0" t="n">
        <v>1</v>
      </c>
      <c r="G1178" s="0" t="s">
        <v>2298</v>
      </c>
      <c r="H1178" s="0" t="s">
        <v>2170</v>
      </c>
      <c r="I1178" s="0" t="s">
        <v>2170</v>
      </c>
      <c r="J1178" s="0" t="s">
        <v>2170</v>
      </c>
      <c r="K1178" s="0" t="s">
        <v>2170</v>
      </c>
      <c r="L1178" s="0" t="s">
        <v>2170</v>
      </c>
      <c r="M1178" s="0" t="s">
        <v>2170</v>
      </c>
      <c r="N1178" s="0" t="n">
        <f aca="false">FALSE()</f>
        <v>0</v>
      </c>
      <c r="O1178" s="0" t="s">
        <v>11693</v>
      </c>
      <c r="P1178" s="0" t="s">
        <v>2300</v>
      </c>
      <c r="Q1178" s="380" t="n">
        <v>25569.125</v>
      </c>
      <c r="R1178" s="0" t="n">
        <v>423279014</v>
      </c>
      <c r="S1178" s="0" t="s">
        <v>2301</v>
      </c>
      <c r="T1178" s="0" t="s">
        <v>2302</v>
      </c>
      <c r="U1178" s="0" t="s">
        <v>2451</v>
      </c>
      <c r="V1178" s="0" t="n">
        <v>1000000000</v>
      </c>
      <c r="W1178" s="0" t="s">
        <v>2366</v>
      </c>
      <c r="X1178" s="0" t="n">
        <v>4</v>
      </c>
      <c r="Y1178" s="0" t="n">
        <f aca="false">FALSE()</f>
        <v>0</v>
      </c>
      <c r="Z1178" s="0" t="n">
        <f aca="false">FALSE()</f>
        <v>0</v>
      </c>
      <c r="AA1178" s="0" t="n">
        <f aca="false">FALSE()</f>
        <v>0</v>
      </c>
      <c r="AB1178" s="0" t="n">
        <f aca="false">TRUE()</f>
        <v>1</v>
      </c>
      <c r="AC1178" s="0" t="n">
        <v>8</v>
      </c>
      <c r="AD1178" s="0" t="s">
        <v>2129</v>
      </c>
      <c r="AE1178" s="0" t="n">
        <f aca="false">TRUE()</f>
        <v>1</v>
      </c>
      <c r="AF1178" s="0" t="s">
        <v>11694</v>
      </c>
      <c r="AG1178" s="0" t="n">
        <v>2</v>
      </c>
      <c r="AH1178" s="0" t="s">
        <v>11695</v>
      </c>
      <c r="AI1178" s="0" t="s">
        <v>11696</v>
      </c>
      <c r="AJ1178" s="0" t="n">
        <v>0</v>
      </c>
      <c r="AK1178" s="0" t="s">
        <v>2118</v>
      </c>
      <c r="AL1178" s="0" t="n">
        <f aca="false">FALSE()</f>
        <v>0</v>
      </c>
      <c r="AM1178" s="0" t="n">
        <f aca="false">TRUE()</f>
        <v>1</v>
      </c>
      <c r="AN1178" s="0" t="n">
        <f aca="false">FALSE()</f>
        <v>0</v>
      </c>
      <c r="AO1178" s="0" t="n">
        <f aca="false">FALSE()</f>
        <v>0</v>
      </c>
      <c r="AP1178" s="0" t="n">
        <f aca="false">FALSE()</f>
        <v>0</v>
      </c>
      <c r="AQ1178" s="380" t="n">
        <v>43123.7291666667</v>
      </c>
      <c r="AR1178" s="380" t="n">
        <v>35853.125</v>
      </c>
      <c r="AS1178" s="0" t="s">
        <v>11697</v>
      </c>
      <c r="AT1178" s="0" t="s">
        <v>2170</v>
      </c>
      <c r="AU1178" s="0" t="s">
        <v>2170</v>
      </c>
    </row>
    <row r="1179" customFormat="false" ht="15" hidden="true" customHeight="false" outlineLevel="0" collapsed="false">
      <c r="A1179" s="0" t="s">
        <v>11698</v>
      </c>
      <c r="B1179" s="0" t="s">
        <v>11699</v>
      </c>
      <c r="C1179" s="0" t="s">
        <v>11700</v>
      </c>
      <c r="D1179" s="0" t="s">
        <v>2297</v>
      </c>
      <c r="E1179" s="0" t="s">
        <v>11698</v>
      </c>
      <c r="F1179" s="0" t="n">
        <v>1</v>
      </c>
      <c r="G1179" s="0" t="s">
        <v>2298</v>
      </c>
      <c r="H1179" s="0" t="s">
        <v>2170</v>
      </c>
      <c r="I1179" s="0" t="s">
        <v>2170</v>
      </c>
      <c r="J1179" s="0" t="s">
        <v>2170</v>
      </c>
      <c r="K1179" s="0" t="s">
        <v>2170</v>
      </c>
      <c r="L1179" s="0" t="s">
        <v>2170</v>
      </c>
      <c r="M1179" s="0" t="s">
        <v>2170</v>
      </c>
      <c r="N1179" s="0" t="n">
        <f aca="false">FALSE()</f>
        <v>0</v>
      </c>
      <c r="O1179" s="0" t="s">
        <v>11701</v>
      </c>
      <c r="P1179" s="0" t="s">
        <v>2300</v>
      </c>
      <c r="Q1179" s="380" t="n">
        <v>25569.125</v>
      </c>
      <c r="R1179" s="0" t="n">
        <v>17543428</v>
      </c>
      <c r="S1179" s="0" t="s">
        <v>2301</v>
      </c>
      <c r="T1179" s="0" t="s">
        <v>2302</v>
      </c>
      <c r="U1179" s="0" t="s">
        <v>2365</v>
      </c>
      <c r="V1179" s="0" t="n">
        <v>100000000</v>
      </c>
      <c r="W1179" s="0" t="s">
        <v>2312</v>
      </c>
      <c r="X1179" s="0" t="n">
        <v>4</v>
      </c>
      <c r="Y1179" s="0" t="n">
        <f aca="false">FALSE()</f>
        <v>0</v>
      </c>
      <c r="Z1179" s="0" t="n">
        <f aca="false">FALSE()</f>
        <v>0</v>
      </c>
      <c r="AA1179" s="0" t="n">
        <f aca="false">FALSE()</f>
        <v>0</v>
      </c>
      <c r="AB1179" s="0" t="n">
        <f aca="false">TRUE()</f>
        <v>1</v>
      </c>
      <c r="AC1179" s="0" t="n">
        <v>1</v>
      </c>
      <c r="AD1179" s="0" t="s">
        <v>2129</v>
      </c>
      <c r="AE1179" s="0" t="n">
        <f aca="false">TRUE()</f>
        <v>1</v>
      </c>
      <c r="AF1179" s="0" t="s">
        <v>11702</v>
      </c>
      <c r="AG1179" s="0" t="n">
        <v>2</v>
      </c>
      <c r="AH1179" s="0" t="s">
        <v>11703</v>
      </c>
      <c r="AI1179" s="0" t="s">
        <v>11704</v>
      </c>
      <c r="AJ1179" s="0" t="n">
        <v>0</v>
      </c>
      <c r="AK1179" s="0" t="s">
        <v>2118</v>
      </c>
      <c r="AL1179" s="0" t="n">
        <f aca="false">FALSE()</f>
        <v>0</v>
      </c>
      <c r="AM1179" s="0" t="n">
        <f aca="false">TRUE()</f>
        <v>1</v>
      </c>
      <c r="AN1179" s="0" t="n">
        <f aca="false">FALSE()</f>
        <v>0</v>
      </c>
      <c r="AO1179" s="0" t="n">
        <f aca="false">FALSE()</f>
        <v>0</v>
      </c>
      <c r="AP1179" s="0" t="n">
        <f aca="false">FALSE()</f>
        <v>0</v>
      </c>
      <c r="AQ1179" s="380" t="n">
        <v>43524.7291666667</v>
      </c>
      <c r="AR1179" s="380" t="n">
        <v>37337.125</v>
      </c>
      <c r="AS1179" s="0" t="s">
        <v>11705</v>
      </c>
      <c r="AT1179" s="0" t="s">
        <v>2170</v>
      </c>
      <c r="AU1179" s="0" t="s">
        <v>2170</v>
      </c>
    </row>
    <row r="1180" customFormat="false" ht="15" hidden="true" customHeight="false" outlineLevel="0" collapsed="false">
      <c r="A1180" s="0" t="s">
        <v>11706</v>
      </c>
      <c r="B1180" s="0" t="s">
        <v>11707</v>
      </c>
      <c r="C1180" s="0" t="s">
        <v>11708</v>
      </c>
      <c r="D1180" s="0" t="s">
        <v>2297</v>
      </c>
      <c r="E1180" s="0" t="s">
        <v>11706</v>
      </c>
      <c r="F1180" s="0" t="n">
        <v>1</v>
      </c>
      <c r="G1180" s="0" t="s">
        <v>2298</v>
      </c>
      <c r="H1180" s="0" t="s">
        <v>2170</v>
      </c>
      <c r="I1180" s="0" t="s">
        <v>2170</v>
      </c>
      <c r="J1180" s="0" t="s">
        <v>2170</v>
      </c>
      <c r="K1180" s="0" t="s">
        <v>2170</v>
      </c>
      <c r="L1180" s="0" t="s">
        <v>2170</v>
      </c>
      <c r="M1180" s="0" t="s">
        <v>2170</v>
      </c>
      <c r="N1180" s="0" t="n">
        <f aca="false">FALSE()</f>
        <v>0</v>
      </c>
      <c r="O1180" s="0" t="s">
        <v>11709</v>
      </c>
      <c r="P1180" s="0" t="s">
        <v>2300</v>
      </c>
      <c r="Q1180" s="380" t="n">
        <v>25569.125</v>
      </c>
      <c r="R1180" s="0" t="n">
        <v>40822620</v>
      </c>
      <c r="S1180" s="0" t="s">
        <v>2301</v>
      </c>
      <c r="T1180" s="0" t="s">
        <v>2302</v>
      </c>
      <c r="U1180" s="0" t="s">
        <v>2365</v>
      </c>
      <c r="V1180" s="0" t="n">
        <v>250000000</v>
      </c>
      <c r="W1180" s="0" t="s">
        <v>2366</v>
      </c>
      <c r="X1180" s="0" t="n">
        <v>4</v>
      </c>
      <c r="Y1180" s="0" t="n">
        <f aca="false">FALSE()</f>
        <v>0</v>
      </c>
      <c r="Z1180" s="0" t="n">
        <f aca="false">FALSE()</f>
        <v>0</v>
      </c>
      <c r="AA1180" s="0" t="n">
        <f aca="false">FALSE()</f>
        <v>0</v>
      </c>
      <c r="AB1180" s="0" t="n">
        <f aca="false">FALSE()</f>
        <v>0</v>
      </c>
      <c r="AC1180" s="0" t="n">
        <v>1</v>
      </c>
      <c r="AD1180" s="0" t="s">
        <v>2129</v>
      </c>
      <c r="AE1180" s="0" t="n">
        <f aca="false">TRUE()</f>
        <v>1</v>
      </c>
      <c r="AF1180" s="0" t="s">
        <v>11710</v>
      </c>
      <c r="AG1180" s="0" t="n">
        <v>2</v>
      </c>
      <c r="AH1180" s="0" t="s">
        <v>11711</v>
      </c>
      <c r="AI1180" s="0" t="s">
        <v>11712</v>
      </c>
      <c r="AJ1180" s="0" t="n">
        <v>0</v>
      </c>
      <c r="AK1180" s="0" t="s">
        <v>2118</v>
      </c>
      <c r="AL1180" s="0" t="n">
        <f aca="false">FALSE()</f>
        <v>0</v>
      </c>
      <c r="AM1180" s="0" t="n">
        <f aca="false">TRUE()</f>
        <v>1</v>
      </c>
      <c r="AN1180" s="0" t="n">
        <f aca="false">FALSE()</f>
        <v>0</v>
      </c>
      <c r="AO1180" s="0" t="n">
        <f aca="false">FALSE()</f>
        <v>0</v>
      </c>
      <c r="AP1180" s="0" t="n">
        <f aca="false">FALSE()</f>
        <v>0</v>
      </c>
      <c r="AQ1180" s="380" t="n">
        <v>43559.6875</v>
      </c>
      <c r="AR1180" s="380" t="n">
        <v>40448.1666666667</v>
      </c>
      <c r="AS1180" s="0" t="s">
        <v>11713</v>
      </c>
      <c r="AT1180" s="0" t="s">
        <v>2170</v>
      </c>
      <c r="AU1180" s="0" t="s">
        <v>2170</v>
      </c>
    </row>
    <row r="1181" customFormat="false" ht="15" hidden="true" customHeight="false" outlineLevel="0" collapsed="false">
      <c r="A1181" s="0" t="s">
        <v>11714</v>
      </c>
      <c r="B1181" s="0" t="s">
        <v>11715</v>
      </c>
      <c r="C1181" s="0" t="s">
        <v>11716</v>
      </c>
      <c r="D1181" s="0" t="s">
        <v>2297</v>
      </c>
      <c r="E1181" s="0" t="s">
        <v>11714</v>
      </c>
      <c r="F1181" s="0" t="n">
        <v>1</v>
      </c>
      <c r="G1181" s="0" t="s">
        <v>2298</v>
      </c>
      <c r="H1181" s="0" t="s">
        <v>2170</v>
      </c>
      <c r="I1181" s="0" t="s">
        <v>2170</v>
      </c>
      <c r="J1181" s="0" t="s">
        <v>2170</v>
      </c>
      <c r="K1181" s="0" t="s">
        <v>2170</v>
      </c>
      <c r="L1181" s="0" t="s">
        <v>2170</v>
      </c>
      <c r="M1181" s="0" t="s">
        <v>2170</v>
      </c>
      <c r="N1181" s="0" t="n">
        <f aca="false">FALSE()</f>
        <v>0</v>
      </c>
      <c r="O1181" s="0" t="s">
        <v>11717</v>
      </c>
      <c r="P1181" s="0" t="s">
        <v>2300</v>
      </c>
      <c r="Q1181" s="380" t="n">
        <v>25569.125</v>
      </c>
      <c r="R1181" s="0" t="n">
        <v>51536698</v>
      </c>
      <c r="S1181" s="0" t="s">
        <v>2301</v>
      </c>
      <c r="T1181" s="0" t="s">
        <v>2302</v>
      </c>
      <c r="U1181" s="0" t="s">
        <v>610</v>
      </c>
      <c r="V1181" s="0" t="n">
        <v>100000000</v>
      </c>
      <c r="W1181" s="0" t="s">
        <v>2383</v>
      </c>
      <c r="X1181" s="0" t="n">
        <v>4</v>
      </c>
      <c r="Y1181" s="0" t="n">
        <f aca="false">FALSE()</f>
        <v>0</v>
      </c>
      <c r="Z1181" s="0" t="n">
        <f aca="false">FALSE()</f>
        <v>0</v>
      </c>
      <c r="AA1181" s="0" t="n">
        <f aca="false">FALSE()</f>
        <v>0</v>
      </c>
      <c r="AB1181" s="0" t="n">
        <f aca="false">TRUE()</f>
        <v>1</v>
      </c>
      <c r="AC1181" s="0" t="n">
        <v>1</v>
      </c>
      <c r="AD1181" s="0" t="s">
        <v>2129</v>
      </c>
      <c r="AE1181" s="0" t="n">
        <f aca="false">TRUE()</f>
        <v>1</v>
      </c>
      <c r="AF1181" s="0" t="s">
        <v>11718</v>
      </c>
      <c r="AG1181" s="0" t="n">
        <v>2</v>
      </c>
      <c r="AH1181" s="0" t="s">
        <v>11719</v>
      </c>
      <c r="AI1181" s="0" t="s">
        <v>11720</v>
      </c>
      <c r="AJ1181" s="0" t="n">
        <v>0</v>
      </c>
      <c r="AK1181" s="0" t="s">
        <v>2118</v>
      </c>
      <c r="AL1181" s="0" t="n">
        <f aca="false">FALSE()</f>
        <v>0</v>
      </c>
      <c r="AM1181" s="0" t="n">
        <f aca="false">TRUE()</f>
        <v>1</v>
      </c>
      <c r="AN1181" s="0" t="n">
        <f aca="false">FALSE()</f>
        <v>0</v>
      </c>
      <c r="AO1181" s="0" t="n">
        <f aca="false">FALSE()</f>
        <v>0</v>
      </c>
      <c r="AP1181" s="0" t="n">
        <f aca="false">FALSE()</f>
        <v>0</v>
      </c>
      <c r="AQ1181" s="380" t="n">
        <v>43969.6895833333</v>
      </c>
      <c r="AR1181" s="380" t="n">
        <v>43969.4166666667</v>
      </c>
      <c r="AS1181" s="0" t="s">
        <v>11721</v>
      </c>
      <c r="AT1181" s="0" t="s">
        <v>2170</v>
      </c>
      <c r="AU1181" s="0" t="s">
        <v>2170</v>
      </c>
    </row>
    <row r="1182" customFormat="false" ht="15" hidden="true" customHeight="false" outlineLevel="0" collapsed="false">
      <c r="A1182" s="0" t="s">
        <v>11722</v>
      </c>
      <c r="B1182" s="0" t="s">
        <v>11723</v>
      </c>
      <c r="C1182" s="0" t="s">
        <v>11724</v>
      </c>
      <c r="D1182" s="0" t="s">
        <v>2297</v>
      </c>
      <c r="E1182" s="0" t="s">
        <v>11722</v>
      </c>
      <c r="F1182" s="0" t="n">
        <v>1</v>
      </c>
      <c r="G1182" s="0" t="s">
        <v>2298</v>
      </c>
      <c r="H1182" s="0" t="s">
        <v>2170</v>
      </c>
      <c r="I1182" s="0" t="s">
        <v>2170</v>
      </c>
      <c r="J1182" s="0" t="s">
        <v>2170</v>
      </c>
      <c r="K1182" s="0" t="s">
        <v>2170</v>
      </c>
      <c r="L1182" s="0" t="s">
        <v>2170</v>
      </c>
      <c r="M1182" s="0" t="s">
        <v>2170</v>
      </c>
      <c r="N1182" s="0" t="n">
        <f aca="false">FALSE()</f>
        <v>0</v>
      </c>
      <c r="O1182" s="0" t="s">
        <v>11725</v>
      </c>
      <c r="P1182" s="0" t="s">
        <v>2300</v>
      </c>
      <c r="Q1182" s="380" t="n">
        <v>25569.125</v>
      </c>
      <c r="R1182" s="0" t="n">
        <v>92021981</v>
      </c>
      <c r="S1182" s="0" t="s">
        <v>2301</v>
      </c>
      <c r="T1182" s="0" t="s">
        <v>2302</v>
      </c>
      <c r="U1182" s="0" t="s">
        <v>610</v>
      </c>
      <c r="V1182" s="0" t="n">
        <v>300000000</v>
      </c>
      <c r="W1182" s="0" t="s">
        <v>2366</v>
      </c>
      <c r="X1182" s="0" t="n">
        <v>4</v>
      </c>
      <c r="Y1182" s="0" t="n">
        <f aca="false">FALSE()</f>
        <v>0</v>
      </c>
      <c r="Z1182" s="0" t="n">
        <f aca="false">FALSE()</f>
        <v>0</v>
      </c>
      <c r="AA1182" s="0" t="n">
        <f aca="false">FALSE()</f>
        <v>0</v>
      </c>
      <c r="AB1182" s="0" t="n">
        <f aca="false">FALSE()</f>
        <v>0</v>
      </c>
      <c r="AC1182" s="0" t="n">
        <v>1</v>
      </c>
      <c r="AD1182" s="0" t="s">
        <v>2129</v>
      </c>
      <c r="AE1182" s="0" t="n">
        <f aca="false">TRUE()</f>
        <v>1</v>
      </c>
      <c r="AF1182" s="0" t="s">
        <v>11726</v>
      </c>
      <c r="AG1182" s="0" t="n">
        <v>2</v>
      </c>
      <c r="AH1182" s="0" t="s">
        <v>11727</v>
      </c>
      <c r="AI1182" s="0" t="s">
        <v>11728</v>
      </c>
      <c r="AJ1182" s="0" t="n">
        <v>0</v>
      </c>
      <c r="AK1182" s="0" t="s">
        <v>2118</v>
      </c>
      <c r="AL1182" s="0" t="n">
        <f aca="false">FALSE()</f>
        <v>0</v>
      </c>
      <c r="AM1182" s="0" t="n">
        <f aca="false">TRUE()</f>
        <v>1</v>
      </c>
      <c r="AN1182" s="0" t="n">
        <f aca="false">FALSE()</f>
        <v>0</v>
      </c>
      <c r="AO1182" s="0" t="n">
        <f aca="false">FALSE()</f>
        <v>0</v>
      </c>
      <c r="AP1182" s="0" t="n">
        <f aca="false">TRUE()</f>
        <v>1</v>
      </c>
      <c r="AQ1182" s="380" t="n">
        <v>44760.6555555556</v>
      </c>
      <c r="AR1182" s="380" t="n">
        <v>44760.4166666667</v>
      </c>
      <c r="AS1182" s="0" t="s">
        <v>11729</v>
      </c>
      <c r="AT1182" s="0" t="s">
        <v>2170</v>
      </c>
      <c r="AU1182" s="0" t="s">
        <v>2170</v>
      </c>
    </row>
    <row r="1183" customFormat="false" ht="15" hidden="true" customHeight="false" outlineLevel="0" collapsed="false">
      <c r="A1183" s="0" t="s">
        <v>11730</v>
      </c>
      <c r="B1183" s="0" t="s">
        <v>11731</v>
      </c>
      <c r="C1183" s="0" t="s">
        <v>11732</v>
      </c>
      <c r="D1183" s="0" t="s">
        <v>2297</v>
      </c>
      <c r="E1183" s="0" t="s">
        <v>11730</v>
      </c>
      <c r="F1183" s="0" t="n">
        <v>1</v>
      </c>
      <c r="G1183" s="0" t="s">
        <v>2298</v>
      </c>
      <c r="H1183" s="0" t="s">
        <v>2170</v>
      </c>
      <c r="I1183" s="0" t="s">
        <v>2170</v>
      </c>
      <c r="J1183" s="0" t="s">
        <v>2170</v>
      </c>
      <c r="K1183" s="0" t="s">
        <v>2170</v>
      </c>
      <c r="L1183" s="0" t="s">
        <v>2170</v>
      </c>
      <c r="M1183" s="0" t="s">
        <v>2170</v>
      </c>
      <c r="N1183" s="0" t="n">
        <f aca="false">FALSE()</f>
        <v>0</v>
      </c>
      <c r="O1183" s="0" t="s">
        <v>11733</v>
      </c>
      <c r="P1183" s="0" t="s">
        <v>2300</v>
      </c>
      <c r="Q1183" s="380" t="n">
        <v>25569.125</v>
      </c>
      <c r="R1183" s="0" t="n">
        <v>788520766</v>
      </c>
      <c r="S1183" s="0" t="s">
        <v>2301</v>
      </c>
      <c r="T1183" s="0" t="s">
        <v>2302</v>
      </c>
      <c r="U1183" s="0" t="s">
        <v>2116</v>
      </c>
      <c r="V1183" s="0" t="n">
        <v>1500000000</v>
      </c>
      <c r="W1183" s="0" t="s">
        <v>2312</v>
      </c>
      <c r="X1183" s="0" t="n">
        <v>4</v>
      </c>
      <c r="Y1183" s="0" t="n">
        <f aca="false">FALSE()</f>
        <v>0</v>
      </c>
      <c r="Z1183" s="0" t="n">
        <f aca="false">FALSE()</f>
        <v>0</v>
      </c>
      <c r="AA1183" s="0" t="n">
        <f aca="false">FALSE()</f>
        <v>0</v>
      </c>
      <c r="AB1183" s="0" t="n">
        <f aca="false">FALSE()</f>
        <v>0</v>
      </c>
      <c r="AC1183" s="0" t="n">
        <v>1</v>
      </c>
      <c r="AD1183" s="0" t="s">
        <v>2129</v>
      </c>
      <c r="AE1183" s="0" t="n">
        <f aca="false">TRUE()</f>
        <v>1</v>
      </c>
      <c r="AF1183" s="0" t="s">
        <v>11734</v>
      </c>
      <c r="AG1183" s="0" t="n">
        <v>2</v>
      </c>
      <c r="AH1183" s="0" t="s">
        <v>11735</v>
      </c>
      <c r="AI1183" s="0" t="s">
        <v>11736</v>
      </c>
      <c r="AJ1183" s="0" t="n">
        <v>0</v>
      </c>
      <c r="AK1183" s="0" t="s">
        <v>2118</v>
      </c>
      <c r="AL1183" s="0" t="n">
        <f aca="false">FALSE()</f>
        <v>0</v>
      </c>
      <c r="AM1183" s="0" t="n">
        <f aca="false">TRUE()</f>
        <v>1</v>
      </c>
      <c r="AN1183" s="0" t="n">
        <f aca="false">FALSE()</f>
        <v>0</v>
      </c>
      <c r="AO1183" s="0" t="n">
        <f aca="false">FALSE()</f>
        <v>0</v>
      </c>
      <c r="AP1183" s="0" t="n">
        <f aca="false">FALSE()</f>
        <v>0</v>
      </c>
      <c r="AQ1183" s="380" t="n">
        <v>43496.7284722222</v>
      </c>
      <c r="AR1183" s="380" t="n">
        <v>40135.125</v>
      </c>
      <c r="AS1183" s="0" t="s">
        <v>11737</v>
      </c>
      <c r="AT1183" s="0" t="s">
        <v>2170</v>
      </c>
      <c r="AU1183" s="0" t="s">
        <v>2170</v>
      </c>
    </row>
    <row r="1184" customFormat="false" ht="15" hidden="true" customHeight="false" outlineLevel="0" collapsed="false">
      <c r="A1184" s="0" t="s">
        <v>11738</v>
      </c>
      <c r="B1184" s="0" t="s">
        <v>11739</v>
      </c>
      <c r="C1184" s="0" t="s">
        <v>11740</v>
      </c>
      <c r="D1184" s="0" t="s">
        <v>2297</v>
      </c>
      <c r="E1184" s="0" t="s">
        <v>11738</v>
      </c>
      <c r="F1184" s="0" t="n">
        <v>1</v>
      </c>
      <c r="G1184" s="0" t="s">
        <v>2298</v>
      </c>
      <c r="H1184" s="0" t="s">
        <v>2170</v>
      </c>
      <c r="I1184" s="0" t="s">
        <v>2170</v>
      </c>
      <c r="J1184" s="0" t="s">
        <v>2170</v>
      </c>
      <c r="K1184" s="0" t="s">
        <v>2170</v>
      </c>
      <c r="L1184" s="0" t="s">
        <v>2170</v>
      </c>
      <c r="M1184" s="0" t="s">
        <v>2170</v>
      </c>
      <c r="N1184" s="0" t="n">
        <f aca="false">FALSE()</f>
        <v>0</v>
      </c>
      <c r="O1184" s="0" t="s">
        <v>11741</v>
      </c>
      <c r="P1184" s="0" t="s">
        <v>2300</v>
      </c>
      <c r="Q1184" s="380" t="n">
        <v>25569.125</v>
      </c>
      <c r="R1184" s="0" t="n">
        <v>44484495</v>
      </c>
      <c r="S1184" s="0" t="s">
        <v>2301</v>
      </c>
      <c r="T1184" s="0" t="s">
        <v>2302</v>
      </c>
      <c r="U1184" s="0" t="s">
        <v>2330</v>
      </c>
      <c r="V1184" s="0" t="n">
        <v>490000000</v>
      </c>
      <c r="W1184" s="0" t="s">
        <v>2321</v>
      </c>
      <c r="X1184" s="0" t="n">
        <v>4</v>
      </c>
      <c r="Y1184" s="0" t="n">
        <f aca="false">FALSE()</f>
        <v>0</v>
      </c>
      <c r="Z1184" s="0" t="n">
        <f aca="false">FALSE()</f>
        <v>0</v>
      </c>
      <c r="AA1184" s="0" t="n">
        <f aca="false">FALSE()</f>
        <v>0</v>
      </c>
      <c r="AB1184" s="0" t="n">
        <f aca="false">FALSE()</f>
        <v>0</v>
      </c>
      <c r="AC1184" s="0" t="n">
        <v>1</v>
      </c>
      <c r="AD1184" s="0" t="s">
        <v>2129</v>
      </c>
      <c r="AE1184" s="0" t="n">
        <f aca="false">TRUE()</f>
        <v>1</v>
      </c>
      <c r="AF1184" s="0" t="s">
        <v>11742</v>
      </c>
      <c r="AG1184" s="0" t="n">
        <v>2</v>
      </c>
      <c r="AH1184" s="0" t="s">
        <v>11743</v>
      </c>
      <c r="AI1184" s="0" t="s">
        <v>11744</v>
      </c>
      <c r="AJ1184" s="0" t="n">
        <v>0</v>
      </c>
      <c r="AK1184" s="0" t="s">
        <v>2118</v>
      </c>
      <c r="AL1184" s="0" t="n">
        <f aca="false">FALSE()</f>
        <v>0</v>
      </c>
      <c r="AM1184" s="0" t="n">
        <f aca="false">TRUE()</f>
        <v>1</v>
      </c>
      <c r="AN1184" s="0" t="n">
        <f aca="false">FALSE()</f>
        <v>0</v>
      </c>
      <c r="AO1184" s="0" t="n">
        <f aca="false">FALSE()</f>
        <v>0</v>
      </c>
      <c r="AP1184" s="0" t="n">
        <f aca="false">FALSE()</f>
        <v>0</v>
      </c>
      <c r="AQ1184" s="380" t="n">
        <v>44041.6652777778</v>
      </c>
      <c r="AR1184" s="380" t="n">
        <v>44041.4166666667</v>
      </c>
      <c r="AS1184" s="0" t="s">
        <v>11745</v>
      </c>
      <c r="AT1184" s="0" t="s">
        <v>2170</v>
      </c>
      <c r="AU1184" s="0" t="s">
        <v>2170</v>
      </c>
    </row>
    <row r="1185" customFormat="false" ht="15" hidden="true" customHeight="false" outlineLevel="0" collapsed="false">
      <c r="A1185" s="0" t="s">
        <v>1877</v>
      </c>
      <c r="B1185" s="0" t="s">
        <v>11746</v>
      </c>
      <c r="C1185" s="0" t="s">
        <v>1875</v>
      </c>
      <c r="D1185" s="0" t="s">
        <v>720</v>
      </c>
      <c r="E1185" s="0" t="s">
        <v>1877</v>
      </c>
      <c r="F1185" s="0" t="n">
        <v>10</v>
      </c>
      <c r="G1185" s="0" t="s">
        <v>434</v>
      </c>
      <c r="H1185" s="0" t="s">
        <v>2596</v>
      </c>
      <c r="I1185" s="0" t="s">
        <v>2596</v>
      </c>
      <c r="J1185" s="0" t="s">
        <v>2598</v>
      </c>
      <c r="K1185" s="0" t="s">
        <v>2598</v>
      </c>
      <c r="L1185" s="0" t="s">
        <v>2600</v>
      </c>
      <c r="M1185" s="0" t="s">
        <v>2600</v>
      </c>
      <c r="N1185" s="0" t="n">
        <f aca="false">TRUE()</f>
        <v>1</v>
      </c>
      <c r="O1185" s="0" t="s">
        <v>11747</v>
      </c>
      <c r="P1185" s="0" t="s">
        <v>2601</v>
      </c>
      <c r="Q1185" s="380" t="n">
        <v>45232.125</v>
      </c>
      <c r="R1185" s="0" t="n">
        <v>100000000</v>
      </c>
      <c r="S1185" s="0" t="s">
        <v>601</v>
      </c>
      <c r="T1185" s="0" t="s">
        <v>2602</v>
      </c>
      <c r="U1185" s="0" t="s">
        <v>610</v>
      </c>
      <c r="V1185" s="0" t="n">
        <v>100000000</v>
      </c>
      <c r="W1185" s="0" t="s">
        <v>2892</v>
      </c>
      <c r="X1185" s="0" t="n">
        <v>5</v>
      </c>
      <c r="Y1185" s="0" t="n">
        <f aca="false">FALSE()</f>
        <v>0</v>
      </c>
      <c r="Z1185" s="0" t="n">
        <f aca="false">TRUE()</f>
        <v>1</v>
      </c>
      <c r="AA1185" s="0" t="n">
        <f aca="false">TRUE()</f>
        <v>1</v>
      </c>
      <c r="AB1185" s="0" t="n">
        <f aca="false">TRUE()</f>
        <v>1</v>
      </c>
      <c r="AC1185" s="0" t="n">
        <v>1</v>
      </c>
      <c r="AD1185" s="0" t="s">
        <v>2137</v>
      </c>
      <c r="AE1185" s="0" t="n">
        <f aca="false">TRUE()</f>
        <v>1</v>
      </c>
      <c r="AF1185" s="0" t="s">
        <v>11748</v>
      </c>
      <c r="AG1185" s="0" t="n">
        <v>1</v>
      </c>
      <c r="AH1185" s="0" t="s">
        <v>11749</v>
      </c>
      <c r="AI1185" s="0" t="s">
        <v>11750</v>
      </c>
      <c r="AJ1185" s="0" t="n">
        <v>0</v>
      </c>
      <c r="AK1185" s="0" t="s">
        <v>2119</v>
      </c>
      <c r="AL1185" s="0" t="n">
        <f aca="false">TRUE()</f>
        <v>1</v>
      </c>
      <c r="AM1185" s="0" t="n">
        <f aca="false">FALSE()</f>
        <v>0</v>
      </c>
      <c r="AN1185" s="0" t="n">
        <f aca="false">TRUE()</f>
        <v>1</v>
      </c>
      <c r="AO1185" s="0" t="n">
        <f aca="false">FALSE()</f>
        <v>0</v>
      </c>
      <c r="AP1185" s="0" t="n">
        <f aca="false">FALSE()</f>
        <v>0</v>
      </c>
      <c r="AQ1185" s="380" t="n">
        <v>45394.63125</v>
      </c>
      <c r="AR1185" s="380" t="n">
        <v>45394.125</v>
      </c>
      <c r="AS1185" s="0" t="s">
        <v>11751</v>
      </c>
      <c r="AT1185" s="0" t="s">
        <v>2598</v>
      </c>
      <c r="AU1185" s="0" t="s">
        <v>2598</v>
      </c>
    </row>
    <row r="1186" customFormat="false" ht="15" hidden="true" customHeight="false" outlineLevel="0" collapsed="false">
      <c r="A1186" s="0" t="s">
        <v>1351</v>
      </c>
      <c r="B1186" s="0" t="s">
        <v>11752</v>
      </c>
      <c r="C1186" s="0" t="s">
        <v>1348</v>
      </c>
      <c r="D1186" s="0" t="s">
        <v>720</v>
      </c>
      <c r="E1186" s="0" t="s">
        <v>1351</v>
      </c>
      <c r="F1186" s="0" t="n">
        <v>10</v>
      </c>
      <c r="G1186" s="0" t="s">
        <v>434</v>
      </c>
      <c r="H1186" s="0" t="s">
        <v>2596</v>
      </c>
      <c r="I1186" s="0" t="s">
        <v>2596</v>
      </c>
      <c r="J1186" s="0" t="s">
        <v>2723</v>
      </c>
      <c r="K1186" s="0" t="s">
        <v>2083</v>
      </c>
      <c r="L1186" s="0" t="s">
        <v>2783</v>
      </c>
      <c r="M1186" s="0" t="s">
        <v>2726</v>
      </c>
      <c r="N1186" s="0" t="n">
        <f aca="false">TRUE()</f>
        <v>1</v>
      </c>
      <c r="O1186" s="0" t="s">
        <v>11753</v>
      </c>
      <c r="P1186" s="0" t="s">
        <v>2601</v>
      </c>
      <c r="Q1186" s="380" t="n">
        <v>36643.1666666667</v>
      </c>
      <c r="R1186" s="0" t="n">
        <v>1998381575</v>
      </c>
      <c r="S1186" s="0" t="s">
        <v>601</v>
      </c>
      <c r="T1186" s="0" t="s">
        <v>2602</v>
      </c>
      <c r="U1186" s="0" t="s">
        <v>2684</v>
      </c>
      <c r="V1186" s="0" t="n">
        <v>1993326138</v>
      </c>
      <c r="W1186" s="0" t="s">
        <v>2892</v>
      </c>
      <c r="X1186" s="0" t="n">
        <v>5</v>
      </c>
      <c r="Y1186" s="0" t="n">
        <f aca="false">FALSE()</f>
        <v>0</v>
      </c>
      <c r="Z1186" s="0" t="n">
        <f aca="false">TRUE()</f>
        <v>1</v>
      </c>
      <c r="AA1186" s="0" t="n">
        <f aca="false">TRUE()</f>
        <v>1</v>
      </c>
      <c r="AB1186" s="0" t="n">
        <f aca="false">TRUE()</f>
        <v>1</v>
      </c>
      <c r="AC1186" s="0" t="n">
        <v>1</v>
      </c>
      <c r="AD1186" s="0" t="s">
        <v>2137</v>
      </c>
      <c r="AE1186" s="0" t="n">
        <f aca="false">TRUE()</f>
        <v>1</v>
      </c>
      <c r="AF1186" s="0" t="s">
        <v>11754</v>
      </c>
      <c r="AG1186" s="0" t="n">
        <v>1</v>
      </c>
      <c r="AH1186" s="0" t="s">
        <v>11755</v>
      </c>
      <c r="AI1186" s="0" t="s">
        <v>11756</v>
      </c>
      <c r="AJ1186" s="0" t="n">
        <v>0</v>
      </c>
      <c r="AK1186" s="0" t="s">
        <v>2118</v>
      </c>
      <c r="AL1186" s="0" t="n">
        <f aca="false">TRUE()</f>
        <v>1</v>
      </c>
      <c r="AM1186" s="0" t="n">
        <f aca="false">FALSE()</f>
        <v>0</v>
      </c>
      <c r="AN1186" s="0" t="n">
        <f aca="false">TRUE()</f>
        <v>1</v>
      </c>
      <c r="AO1186" s="0" t="n">
        <f aca="false">FALSE()</f>
        <v>0</v>
      </c>
      <c r="AP1186" s="0" t="n">
        <f aca="false">TRUE()</f>
        <v>1</v>
      </c>
      <c r="AQ1186" s="380" t="n">
        <v>43166.9</v>
      </c>
      <c r="AR1186" s="380" t="n">
        <v>38028.4166666667</v>
      </c>
      <c r="AS1186" s="0" t="s">
        <v>11757</v>
      </c>
      <c r="AT1186" s="0" t="s">
        <v>2723</v>
      </c>
      <c r="AU1186" s="0" t="s">
        <v>2083</v>
      </c>
    </row>
    <row r="1187" customFormat="false" ht="15" hidden="false" customHeight="false" outlineLevel="0" collapsed="false">
      <c r="A1187" s="0" t="s">
        <v>11758</v>
      </c>
      <c r="B1187" s="0" t="s">
        <v>11759</v>
      </c>
      <c r="C1187" s="0" t="s">
        <v>11760</v>
      </c>
      <c r="D1187" s="0" t="s">
        <v>2736</v>
      </c>
      <c r="E1187" s="0" t="s">
        <v>11758</v>
      </c>
      <c r="F1187" s="0" t="n">
        <v>1</v>
      </c>
      <c r="G1187" s="0" t="s">
        <v>2298</v>
      </c>
      <c r="H1187" s="0" t="s">
        <v>2170</v>
      </c>
      <c r="I1187" s="0" t="s">
        <v>2170</v>
      </c>
      <c r="J1187" s="0" t="s">
        <v>2170</v>
      </c>
      <c r="K1187" s="0" t="s">
        <v>2170</v>
      </c>
      <c r="L1187" s="0" t="s">
        <v>2170</v>
      </c>
      <c r="M1187" s="0" t="s">
        <v>2170</v>
      </c>
      <c r="N1187" s="0" t="n">
        <f aca="false">FALSE()</f>
        <v>0</v>
      </c>
      <c r="O1187" s="0" t="s">
        <v>11761</v>
      </c>
      <c r="P1187" s="0" t="s">
        <v>2300</v>
      </c>
      <c r="Q1187" s="380" t="n">
        <v>25569.125</v>
      </c>
      <c r="R1187" s="0" t="n">
        <v>158135533</v>
      </c>
      <c r="S1187" s="0" t="s">
        <v>601</v>
      </c>
      <c r="T1187" s="0" t="s">
        <v>2602</v>
      </c>
      <c r="U1187" s="0" t="s">
        <v>2115</v>
      </c>
      <c r="V1187" s="0" t="n">
        <v>100000000</v>
      </c>
      <c r="W1187" s="0" t="s">
        <v>2356</v>
      </c>
      <c r="X1187" s="0" t="n">
        <v>1</v>
      </c>
      <c r="Y1187" s="0" t="n">
        <f aca="false">FALSE()</f>
        <v>0</v>
      </c>
      <c r="Z1187" s="0" t="n">
        <f aca="false">FALSE()</f>
        <v>0</v>
      </c>
      <c r="AA1187" s="0" t="n">
        <f aca="false">FALSE()</f>
        <v>0</v>
      </c>
      <c r="AB1187" s="0" t="n">
        <f aca="false">TRUE()</f>
        <v>1</v>
      </c>
      <c r="AC1187" s="0" t="n">
        <v>4</v>
      </c>
      <c r="AD1187" s="0" t="s">
        <v>2129</v>
      </c>
      <c r="AE1187" s="0" t="n">
        <f aca="false">TRUE()</f>
        <v>1</v>
      </c>
      <c r="AF1187" s="0" t="s">
        <v>11762</v>
      </c>
      <c r="AG1187" s="0" t="n">
        <v>2</v>
      </c>
      <c r="AH1187" s="0" t="s">
        <v>11763</v>
      </c>
      <c r="AI1187" s="0" t="s">
        <v>11764</v>
      </c>
      <c r="AJ1187" s="0" t="n">
        <v>0</v>
      </c>
      <c r="AK1187" s="0" t="s">
        <v>3378</v>
      </c>
      <c r="AL1187" s="0" t="n">
        <f aca="false">TRUE()</f>
        <v>1</v>
      </c>
      <c r="AM1187" s="0" t="n">
        <f aca="false">FALSE()</f>
        <v>0</v>
      </c>
      <c r="AN1187" s="0" t="n">
        <f aca="false">FALSE()</f>
        <v>0</v>
      </c>
      <c r="AO1187" s="0" t="n">
        <f aca="false">FALSE()</f>
        <v>0</v>
      </c>
      <c r="AP1187" s="0" t="n">
        <f aca="false">TRUE()</f>
        <v>1</v>
      </c>
      <c r="AQ1187" s="380" t="n">
        <v>25569.125</v>
      </c>
      <c r="AR1187" s="380" t="n">
        <v>25569.125</v>
      </c>
      <c r="AS1187" s="0" t="s">
        <v>11765</v>
      </c>
      <c r="AT1187" s="0" t="s">
        <v>2170</v>
      </c>
      <c r="AU1187" s="0" t="s">
        <v>2170</v>
      </c>
    </row>
    <row r="1188" customFormat="false" ht="15" hidden="true" customHeight="false" outlineLevel="0" collapsed="false">
      <c r="A1188" s="0" t="s">
        <v>11766</v>
      </c>
      <c r="B1188" s="0" t="s">
        <v>11767</v>
      </c>
      <c r="C1188" s="0" t="s">
        <v>11768</v>
      </c>
      <c r="D1188" s="0" t="s">
        <v>2297</v>
      </c>
      <c r="E1188" s="0" t="s">
        <v>11766</v>
      </c>
      <c r="F1188" s="0" t="n">
        <v>1</v>
      </c>
      <c r="G1188" s="0" t="s">
        <v>2298</v>
      </c>
      <c r="H1188" s="0" t="s">
        <v>2170</v>
      </c>
      <c r="I1188" s="0" t="s">
        <v>2170</v>
      </c>
      <c r="J1188" s="0" t="s">
        <v>2170</v>
      </c>
      <c r="K1188" s="0" t="s">
        <v>2170</v>
      </c>
      <c r="L1188" s="0" t="s">
        <v>2170</v>
      </c>
      <c r="M1188" s="0" t="s">
        <v>2170</v>
      </c>
      <c r="N1188" s="0" t="n">
        <f aca="false">FALSE()</f>
        <v>0</v>
      </c>
      <c r="O1188" s="0" t="s">
        <v>11769</v>
      </c>
      <c r="P1188" s="0" t="s">
        <v>2300</v>
      </c>
      <c r="Q1188" s="380" t="n">
        <v>32920.125</v>
      </c>
      <c r="R1188" s="0" t="n">
        <v>4217735917</v>
      </c>
      <c r="S1188" s="0" t="s">
        <v>2301</v>
      </c>
      <c r="T1188" s="0" t="s">
        <v>2302</v>
      </c>
      <c r="U1188" s="0" t="s">
        <v>2116</v>
      </c>
      <c r="V1188" s="0" t="n">
        <v>20000000000</v>
      </c>
      <c r="W1188" s="0" t="s">
        <v>2312</v>
      </c>
      <c r="X1188" s="0" t="n">
        <v>4</v>
      </c>
      <c r="Y1188" s="0" t="n">
        <f aca="false">FALSE()</f>
        <v>0</v>
      </c>
      <c r="Z1188" s="0" t="n">
        <f aca="false">FALSE()</f>
        <v>0</v>
      </c>
      <c r="AA1188" s="0" t="n">
        <f aca="false">FALSE()</f>
        <v>0</v>
      </c>
      <c r="AB1188" s="0" t="n">
        <f aca="false">TRUE()</f>
        <v>1</v>
      </c>
      <c r="AC1188" s="0" t="n">
        <v>1</v>
      </c>
      <c r="AD1188" s="0" t="s">
        <v>2129</v>
      </c>
      <c r="AE1188" s="0" t="n">
        <f aca="false">TRUE()</f>
        <v>1</v>
      </c>
      <c r="AF1188" s="0" t="s">
        <v>11770</v>
      </c>
      <c r="AG1188" s="0" t="n">
        <v>2</v>
      </c>
      <c r="AH1188" s="0" t="s">
        <v>11771</v>
      </c>
      <c r="AI1188" s="0" t="s">
        <v>11772</v>
      </c>
      <c r="AJ1188" s="0" t="n">
        <v>0</v>
      </c>
      <c r="AK1188" s="0" t="s">
        <v>2118</v>
      </c>
      <c r="AL1188" s="0" t="n">
        <f aca="false">FALSE()</f>
        <v>0</v>
      </c>
      <c r="AM1188" s="0" t="n">
        <f aca="false">TRUE()</f>
        <v>1</v>
      </c>
      <c r="AN1188" s="0" t="n">
        <f aca="false">FALSE()</f>
        <v>0</v>
      </c>
      <c r="AO1188" s="0" t="n">
        <f aca="false">FALSE()</f>
        <v>0</v>
      </c>
      <c r="AP1188" s="0" t="n">
        <f aca="false">FALSE()</f>
        <v>0</v>
      </c>
      <c r="AQ1188" s="380" t="n">
        <v>43123.4229166667</v>
      </c>
      <c r="AR1188" s="380" t="n">
        <v>32920.125</v>
      </c>
      <c r="AS1188" s="0" t="s">
        <v>11773</v>
      </c>
      <c r="AT1188" s="0" t="s">
        <v>2170</v>
      </c>
      <c r="AU1188" s="0" t="s">
        <v>2170</v>
      </c>
    </row>
    <row r="1189" customFormat="false" ht="15" hidden="true" customHeight="false" outlineLevel="0" collapsed="false">
      <c r="A1189" s="0" t="s">
        <v>1436</v>
      </c>
      <c r="B1189" s="0" t="s">
        <v>11774</v>
      </c>
      <c r="C1189" s="0" t="s">
        <v>1433</v>
      </c>
      <c r="D1189" s="0" t="s">
        <v>720</v>
      </c>
      <c r="E1189" s="0" t="s">
        <v>1436</v>
      </c>
      <c r="F1189" s="0" t="n">
        <v>10</v>
      </c>
      <c r="G1189" s="0" t="s">
        <v>434</v>
      </c>
      <c r="H1189" s="0" t="s">
        <v>2596</v>
      </c>
      <c r="I1189" s="0" t="s">
        <v>2596</v>
      </c>
      <c r="J1189" s="0" t="s">
        <v>2597</v>
      </c>
      <c r="K1189" s="0" t="s">
        <v>2170</v>
      </c>
      <c r="L1189" s="0" t="s">
        <v>2083</v>
      </c>
      <c r="M1189" s="0" t="s">
        <v>2170</v>
      </c>
      <c r="N1189" s="0" t="n">
        <f aca="false">FALSE()</f>
        <v>0</v>
      </c>
      <c r="O1189" s="0" t="s">
        <v>1435</v>
      </c>
      <c r="P1189" s="0" t="s">
        <v>2601</v>
      </c>
      <c r="Q1189" s="380" t="n">
        <v>45366.125</v>
      </c>
      <c r="R1189" s="0" t="n">
        <v>1098571440</v>
      </c>
      <c r="S1189" s="0" t="s">
        <v>601</v>
      </c>
      <c r="T1189" s="0" t="s">
        <v>2602</v>
      </c>
      <c r="U1189" s="0" t="s">
        <v>2330</v>
      </c>
      <c r="V1189" s="0" t="n">
        <v>1000000000</v>
      </c>
      <c r="W1189" s="0" t="s">
        <v>11775</v>
      </c>
      <c r="X1189" s="0" t="n">
        <v>5</v>
      </c>
      <c r="Y1189" s="0" t="n">
        <f aca="false">FALSE()</f>
        <v>0</v>
      </c>
      <c r="Z1189" s="0" t="n">
        <f aca="false">TRUE()</f>
        <v>1</v>
      </c>
      <c r="AA1189" s="0" t="n">
        <f aca="false">TRUE()</f>
        <v>1</v>
      </c>
      <c r="AB1189" s="0" t="n">
        <f aca="false">TRUE()</f>
        <v>1</v>
      </c>
      <c r="AC1189" s="0" t="n">
        <v>1</v>
      </c>
      <c r="AD1189" s="0" t="s">
        <v>2129</v>
      </c>
      <c r="AE1189" s="0" t="n">
        <f aca="false">TRUE()</f>
        <v>1</v>
      </c>
      <c r="AF1189" s="0" t="s">
        <v>11776</v>
      </c>
      <c r="AG1189" s="0" t="n">
        <v>1</v>
      </c>
      <c r="AH1189" s="0" t="s">
        <v>11777</v>
      </c>
      <c r="AI1189" s="0" t="s">
        <v>11778</v>
      </c>
      <c r="AJ1189" s="0" t="n">
        <v>0</v>
      </c>
      <c r="AK1189" s="0" t="s">
        <v>2118</v>
      </c>
      <c r="AL1189" s="0" t="n">
        <f aca="false">TRUE()</f>
        <v>1</v>
      </c>
      <c r="AM1189" s="0" t="n">
        <f aca="false">FALSE()</f>
        <v>0</v>
      </c>
      <c r="AN1189" s="0" t="n">
        <f aca="false">TRUE()</f>
        <v>1</v>
      </c>
      <c r="AO1189" s="0" t="n">
        <f aca="false">FALSE()</f>
        <v>0</v>
      </c>
      <c r="AP1189" s="0" t="n">
        <f aca="false">TRUE()</f>
        <v>1</v>
      </c>
      <c r="AQ1189" s="380" t="n">
        <v>45582.6729166667</v>
      </c>
      <c r="AR1189" s="380" t="n">
        <v>45582.125</v>
      </c>
      <c r="AS1189" s="0" t="s">
        <v>11779</v>
      </c>
      <c r="AT1189" s="0" t="s">
        <v>2597</v>
      </c>
      <c r="AU1189" s="0" t="s">
        <v>2170</v>
      </c>
    </row>
    <row r="1190" customFormat="false" ht="15" hidden="true" customHeight="false" outlineLevel="0" collapsed="false">
      <c r="A1190" s="0" t="s">
        <v>11780</v>
      </c>
      <c r="B1190" s="0" t="s">
        <v>11781</v>
      </c>
      <c r="C1190" s="0" t="s">
        <v>11782</v>
      </c>
      <c r="D1190" s="0" t="s">
        <v>2297</v>
      </c>
      <c r="E1190" s="0" t="s">
        <v>11780</v>
      </c>
      <c r="F1190" s="0" t="n">
        <v>1</v>
      </c>
      <c r="G1190" s="0" t="s">
        <v>2298</v>
      </c>
      <c r="H1190" s="0" t="s">
        <v>2170</v>
      </c>
      <c r="I1190" s="0" t="s">
        <v>2170</v>
      </c>
      <c r="J1190" s="0" t="s">
        <v>2170</v>
      </c>
      <c r="K1190" s="0" t="s">
        <v>2170</v>
      </c>
      <c r="L1190" s="0" t="s">
        <v>2170</v>
      </c>
      <c r="M1190" s="0" t="s">
        <v>2170</v>
      </c>
      <c r="N1190" s="0" t="n">
        <f aca="false">FALSE()</f>
        <v>0</v>
      </c>
      <c r="O1190" s="0" t="s">
        <v>11783</v>
      </c>
      <c r="P1190" s="0" t="s">
        <v>2300</v>
      </c>
      <c r="Q1190" s="380" t="n">
        <v>25569.125</v>
      </c>
      <c r="R1190" s="0" t="n">
        <v>168738423</v>
      </c>
      <c r="S1190" s="0" t="s">
        <v>2301</v>
      </c>
      <c r="T1190" s="0" t="s">
        <v>2302</v>
      </c>
      <c r="U1190" s="0" t="s">
        <v>2574</v>
      </c>
      <c r="V1190" s="0" t="n">
        <v>750000000</v>
      </c>
      <c r="W1190" s="0" t="s">
        <v>2366</v>
      </c>
      <c r="X1190" s="0" t="n">
        <v>4</v>
      </c>
      <c r="Y1190" s="0" t="n">
        <f aca="false">FALSE()</f>
        <v>0</v>
      </c>
      <c r="Z1190" s="0" t="n">
        <f aca="false">FALSE()</f>
        <v>0</v>
      </c>
      <c r="AA1190" s="0" t="n">
        <f aca="false">FALSE()</f>
        <v>0</v>
      </c>
      <c r="AB1190" s="0" t="n">
        <f aca="false">TRUE()</f>
        <v>1</v>
      </c>
      <c r="AC1190" s="0" t="n">
        <v>1</v>
      </c>
      <c r="AD1190" s="0" t="s">
        <v>2129</v>
      </c>
      <c r="AE1190" s="0" t="n">
        <f aca="false">TRUE()</f>
        <v>1</v>
      </c>
      <c r="AF1190" s="0" t="s">
        <v>11784</v>
      </c>
      <c r="AG1190" s="0" t="n">
        <v>2</v>
      </c>
      <c r="AH1190" s="0" t="s">
        <v>11785</v>
      </c>
      <c r="AI1190" s="0" t="s">
        <v>11786</v>
      </c>
      <c r="AJ1190" s="0" t="n">
        <v>0</v>
      </c>
      <c r="AK1190" s="0" t="s">
        <v>2118</v>
      </c>
      <c r="AL1190" s="0" t="n">
        <f aca="false">FALSE()</f>
        <v>0</v>
      </c>
      <c r="AM1190" s="0" t="n">
        <f aca="false">TRUE()</f>
        <v>1</v>
      </c>
      <c r="AN1190" s="0" t="n">
        <f aca="false">FALSE()</f>
        <v>0</v>
      </c>
      <c r="AO1190" s="0" t="n">
        <f aca="false">FALSE()</f>
        <v>0</v>
      </c>
      <c r="AP1190" s="0" t="n">
        <f aca="false">TRUE()</f>
        <v>1</v>
      </c>
      <c r="AQ1190" s="380" t="n">
        <v>44348.6486111111</v>
      </c>
      <c r="AR1190" s="380" t="n">
        <v>44348.4166666667</v>
      </c>
      <c r="AS1190" s="0" t="s">
        <v>11787</v>
      </c>
      <c r="AT1190" s="0" t="s">
        <v>2170</v>
      </c>
      <c r="AU1190" s="0" t="s">
        <v>2170</v>
      </c>
    </row>
    <row r="1191" customFormat="false" ht="15" hidden="true" customHeight="false" outlineLevel="0" collapsed="false">
      <c r="A1191" s="0" t="s">
        <v>11788</v>
      </c>
      <c r="B1191" s="0" t="s">
        <v>11789</v>
      </c>
      <c r="C1191" s="0" t="s">
        <v>11790</v>
      </c>
      <c r="D1191" s="0" t="s">
        <v>2297</v>
      </c>
      <c r="E1191" s="0" t="s">
        <v>11788</v>
      </c>
      <c r="F1191" s="0" t="n">
        <v>1</v>
      </c>
      <c r="G1191" s="0" t="s">
        <v>2298</v>
      </c>
      <c r="H1191" s="0" t="s">
        <v>2170</v>
      </c>
      <c r="I1191" s="0" t="s">
        <v>2170</v>
      </c>
      <c r="J1191" s="0" t="s">
        <v>2170</v>
      </c>
      <c r="K1191" s="0" t="s">
        <v>2170</v>
      </c>
      <c r="L1191" s="0" t="s">
        <v>2170</v>
      </c>
      <c r="M1191" s="0" t="s">
        <v>2170</v>
      </c>
      <c r="N1191" s="0" t="n">
        <f aca="false">FALSE()</f>
        <v>0</v>
      </c>
      <c r="O1191" s="0" t="s">
        <v>11791</v>
      </c>
      <c r="P1191" s="0" t="s">
        <v>2300</v>
      </c>
      <c r="Q1191" s="380" t="n">
        <v>25569.125</v>
      </c>
      <c r="R1191" s="0" t="n">
        <v>87594863</v>
      </c>
      <c r="S1191" s="0" t="s">
        <v>2301</v>
      </c>
      <c r="T1191" s="0" t="s">
        <v>2302</v>
      </c>
      <c r="U1191" s="0" t="s">
        <v>2693</v>
      </c>
      <c r="V1191" s="0" t="n">
        <v>150000000</v>
      </c>
      <c r="W1191" s="0" t="s">
        <v>3351</v>
      </c>
      <c r="X1191" s="0" t="n">
        <v>4</v>
      </c>
      <c r="Y1191" s="0" t="n">
        <f aca="false">FALSE()</f>
        <v>0</v>
      </c>
      <c r="Z1191" s="0" t="n">
        <f aca="false">FALSE()</f>
        <v>0</v>
      </c>
      <c r="AA1191" s="0" t="n">
        <f aca="false">FALSE()</f>
        <v>0</v>
      </c>
      <c r="AB1191" s="0" t="n">
        <f aca="false">TRUE()</f>
        <v>1</v>
      </c>
      <c r="AC1191" s="0" t="n">
        <v>1</v>
      </c>
      <c r="AD1191" s="0" t="s">
        <v>2129</v>
      </c>
      <c r="AE1191" s="0" t="n">
        <f aca="false">TRUE()</f>
        <v>1</v>
      </c>
      <c r="AF1191" s="0" t="s">
        <v>11792</v>
      </c>
      <c r="AG1191" s="0" t="n">
        <v>2</v>
      </c>
      <c r="AH1191" s="0" t="s">
        <v>11793</v>
      </c>
      <c r="AI1191" s="0" t="s">
        <v>11794</v>
      </c>
      <c r="AJ1191" s="0" t="n">
        <v>0</v>
      </c>
      <c r="AK1191" s="0" t="s">
        <v>2118</v>
      </c>
      <c r="AL1191" s="0" t="n">
        <f aca="false">FALSE()</f>
        <v>0</v>
      </c>
      <c r="AM1191" s="0" t="n">
        <f aca="false">TRUE()</f>
        <v>1</v>
      </c>
      <c r="AN1191" s="0" t="n">
        <f aca="false">FALSE()</f>
        <v>0</v>
      </c>
      <c r="AO1191" s="0" t="n">
        <f aca="false">FALSE()</f>
        <v>0</v>
      </c>
      <c r="AP1191" s="0" t="n">
        <f aca="false">FALSE()</f>
        <v>0</v>
      </c>
      <c r="AQ1191" s="380" t="n">
        <v>43524.7298611111</v>
      </c>
      <c r="AR1191" s="380" t="n">
        <v>32687.1666666667</v>
      </c>
      <c r="AS1191" s="0" t="s">
        <v>11795</v>
      </c>
      <c r="AT1191" s="0" t="s">
        <v>2170</v>
      </c>
      <c r="AU1191" s="0" t="s">
        <v>2170</v>
      </c>
    </row>
    <row r="1192" customFormat="false" ht="15" hidden="true" customHeight="false" outlineLevel="0" collapsed="false">
      <c r="A1192" s="0" t="s">
        <v>11796</v>
      </c>
      <c r="B1192" s="0" t="s">
        <v>11797</v>
      </c>
      <c r="C1192" s="0" t="s">
        <v>11798</v>
      </c>
      <c r="D1192" s="0" t="s">
        <v>2297</v>
      </c>
      <c r="E1192" s="0" t="s">
        <v>11796</v>
      </c>
      <c r="F1192" s="0" t="n">
        <v>1</v>
      </c>
      <c r="G1192" s="0" t="s">
        <v>2298</v>
      </c>
      <c r="H1192" s="0" t="s">
        <v>2170</v>
      </c>
      <c r="I1192" s="0" t="s">
        <v>2170</v>
      </c>
      <c r="J1192" s="0" t="s">
        <v>2170</v>
      </c>
      <c r="K1192" s="0" t="s">
        <v>2170</v>
      </c>
      <c r="L1192" s="0" t="s">
        <v>2170</v>
      </c>
      <c r="M1192" s="0" t="s">
        <v>2170</v>
      </c>
      <c r="N1192" s="0" t="n">
        <f aca="false">FALSE()</f>
        <v>0</v>
      </c>
      <c r="O1192" s="0" t="s">
        <v>11799</v>
      </c>
      <c r="P1192" s="0" t="s">
        <v>2300</v>
      </c>
      <c r="Q1192" s="380" t="n">
        <v>25569.125</v>
      </c>
      <c r="R1192" s="0" t="n">
        <v>165975204</v>
      </c>
      <c r="S1192" s="0" t="s">
        <v>3545</v>
      </c>
      <c r="T1192" s="0" t="s">
        <v>3546</v>
      </c>
      <c r="U1192" s="0" t="s">
        <v>2116</v>
      </c>
      <c r="V1192" s="0" t="n">
        <v>0</v>
      </c>
      <c r="W1192" s="0" t="s">
        <v>3605</v>
      </c>
      <c r="X1192" s="0" t="n">
        <v>4</v>
      </c>
      <c r="Y1192" s="0" t="n">
        <f aca="false">FALSE()</f>
        <v>0</v>
      </c>
      <c r="Z1192" s="0" t="n">
        <f aca="false">FALSE()</f>
        <v>0</v>
      </c>
      <c r="AA1192" s="0" t="n">
        <f aca="false">FALSE()</f>
        <v>0</v>
      </c>
      <c r="AB1192" s="0" t="n">
        <f aca="false">FALSE()</f>
        <v>0</v>
      </c>
      <c r="AC1192" s="0" t="n">
        <v>1</v>
      </c>
      <c r="AD1192" s="0" t="s">
        <v>2129</v>
      </c>
      <c r="AE1192" s="0" t="n">
        <f aca="false">TRUE()</f>
        <v>1</v>
      </c>
      <c r="AF1192" s="0" t="s">
        <v>11800</v>
      </c>
      <c r="AG1192" s="0" t="n">
        <v>2</v>
      </c>
      <c r="AH1192" s="0" t="s">
        <v>11801</v>
      </c>
      <c r="AI1192" s="0" t="s">
        <v>11802</v>
      </c>
      <c r="AJ1192" s="0" t="n">
        <v>0</v>
      </c>
      <c r="AK1192" s="0" t="s">
        <v>2118</v>
      </c>
      <c r="AL1192" s="0" t="n">
        <f aca="false">FALSE()</f>
        <v>0</v>
      </c>
      <c r="AM1192" s="0" t="n">
        <f aca="false">TRUE()</f>
        <v>1</v>
      </c>
      <c r="AN1192" s="0" t="n">
        <f aca="false">FALSE()</f>
        <v>0</v>
      </c>
      <c r="AO1192" s="0" t="n">
        <f aca="false">FALSE()</f>
        <v>0</v>
      </c>
      <c r="AP1192" s="0" t="n">
        <f aca="false">FALSE()</f>
        <v>0</v>
      </c>
      <c r="AQ1192" s="380" t="n">
        <v>44041.6201388889</v>
      </c>
      <c r="AR1192" s="380" t="n">
        <v>44041.4166666667</v>
      </c>
      <c r="AS1192" s="0" t="s">
        <v>11803</v>
      </c>
      <c r="AT1192" s="0" t="s">
        <v>2170</v>
      </c>
      <c r="AU1192" s="0" t="s">
        <v>2170</v>
      </c>
    </row>
    <row r="1193" customFormat="false" ht="15" hidden="true" customHeight="false" outlineLevel="0" collapsed="false">
      <c r="A1193" s="0" t="s">
        <v>11804</v>
      </c>
      <c r="B1193" s="0" t="s">
        <v>11805</v>
      </c>
      <c r="C1193" s="0" t="s">
        <v>11806</v>
      </c>
      <c r="D1193" s="0" t="s">
        <v>2297</v>
      </c>
      <c r="E1193" s="0" t="s">
        <v>11804</v>
      </c>
      <c r="F1193" s="0" t="n">
        <v>1</v>
      </c>
      <c r="G1193" s="0" t="s">
        <v>2298</v>
      </c>
      <c r="H1193" s="0" t="s">
        <v>2170</v>
      </c>
      <c r="I1193" s="0" t="s">
        <v>2170</v>
      </c>
      <c r="J1193" s="0" t="s">
        <v>2170</v>
      </c>
      <c r="K1193" s="0" t="s">
        <v>2170</v>
      </c>
      <c r="L1193" s="0" t="s">
        <v>2170</v>
      </c>
      <c r="M1193" s="0" t="s">
        <v>2170</v>
      </c>
      <c r="N1193" s="0" t="n">
        <f aca="false">FALSE()</f>
        <v>0</v>
      </c>
      <c r="O1193" s="0" t="s">
        <v>11807</v>
      </c>
      <c r="P1193" s="0" t="s">
        <v>2300</v>
      </c>
      <c r="Q1193" s="380" t="n">
        <v>25569.125</v>
      </c>
      <c r="R1193" s="0" t="n">
        <v>300647214</v>
      </c>
      <c r="S1193" s="0" t="s">
        <v>2528</v>
      </c>
      <c r="T1193" s="0" t="s">
        <v>2529</v>
      </c>
      <c r="U1193" s="0" t="s">
        <v>2684</v>
      </c>
      <c r="V1193" s="0" t="n">
        <v>0</v>
      </c>
      <c r="W1193" s="0" t="s">
        <v>2356</v>
      </c>
      <c r="X1193" s="0" t="n">
        <v>4</v>
      </c>
      <c r="Y1193" s="0" t="n">
        <f aca="false">FALSE()</f>
        <v>0</v>
      </c>
      <c r="Z1193" s="0" t="n">
        <f aca="false">FALSE()</f>
        <v>0</v>
      </c>
      <c r="AA1193" s="0" t="n">
        <f aca="false">FALSE()</f>
        <v>0</v>
      </c>
      <c r="AB1193" s="0" t="n">
        <f aca="false">FALSE()</f>
        <v>0</v>
      </c>
      <c r="AC1193" s="0" t="n">
        <v>3</v>
      </c>
      <c r="AD1193" s="0" t="s">
        <v>2129</v>
      </c>
      <c r="AE1193" s="0" t="n">
        <f aca="false">TRUE()</f>
        <v>1</v>
      </c>
      <c r="AF1193" s="0" t="s">
        <v>11808</v>
      </c>
      <c r="AG1193" s="0" t="n">
        <v>2</v>
      </c>
      <c r="AH1193" s="0" t="s">
        <v>11809</v>
      </c>
      <c r="AI1193" s="0" t="s">
        <v>11810</v>
      </c>
      <c r="AJ1193" s="0" t="n">
        <v>0</v>
      </c>
      <c r="AK1193" s="0" t="s">
        <v>2118</v>
      </c>
      <c r="AL1193" s="0" t="n">
        <f aca="false">FALSE()</f>
        <v>0</v>
      </c>
      <c r="AM1193" s="0" t="n">
        <f aca="false">TRUE()</f>
        <v>1</v>
      </c>
      <c r="AN1193" s="0" t="n">
        <f aca="false">FALSE()</f>
        <v>0</v>
      </c>
      <c r="AO1193" s="0" t="n">
        <f aca="false">FALSE()</f>
        <v>0</v>
      </c>
      <c r="AP1193" s="0" t="n">
        <f aca="false">TRUE()</f>
        <v>1</v>
      </c>
      <c r="AQ1193" s="380" t="n">
        <v>43613.5868055556</v>
      </c>
      <c r="AR1193" s="380" t="n">
        <v>43613.4166666667</v>
      </c>
      <c r="AS1193" s="0" t="s">
        <v>11811</v>
      </c>
      <c r="AT1193" s="0" t="s">
        <v>2170</v>
      </c>
      <c r="AU1193" s="0" t="s">
        <v>2170</v>
      </c>
    </row>
    <row r="1194" customFormat="false" ht="15" hidden="true" customHeight="false" outlineLevel="0" collapsed="false">
      <c r="A1194" s="0" t="s">
        <v>11812</v>
      </c>
      <c r="B1194" s="0" t="s">
        <v>11813</v>
      </c>
      <c r="C1194" s="0" t="s">
        <v>11814</v>
      </c>
      <c r="D1194" s="0" t="s">
        <v>2297</v>
      </c>
      <c r="E1194" s="0" t="s">
        <v>11812</v>
      </c>
      <c r="F1194" s="0" t="n">
        <v>1</v>
      </c>
      <c r="G1194" s="0" t="s">
        <v>2298</v>
      </c>
      <c r="H1194" s="0" t="s">
        <v>2170</v>
      </c>
      <c r="I1194" s="0" t="s">
        <v>2170</v>
      </c>
      <c r="J1194" s="0" t="s">
        <v>2170</v>
      </c>
      <c r="K1194" s="0" t="s">
        <v>2170</v>
      </c>
      <c r="L1194" s="0" t="s">
        <v>2170</v>
      </c>
      <c r="M1194" s="0" t="s">
        <v>2170</v>
      </c>
      <c r="N1194" s="0" t="n">
        <f aca="false">FALSE()</f>
        <v>0</v>
      </c>
      <c r="O1194" s="0" t="s">
        <v>11815</v>
      </c>
      <c r="P1194" s="0" t="s">
        <v>2300</v>
      </c>
      <c r="Q1194" s="380" t="n">
        <v>25569.125</v>
      </c>
      <c r="R1194" s="0" t="n">
        <v>156827223</v>
      </c>
      <c r="S1194" s="0" t="s">
        <v>2301</v>
      </c>
      <c r="T1194" s="0" t="s">
        <v>2302</v>
      </c>
      <c r="U1194" s="0" t="s">
        <v>2114</v>
      </c>
      <c r="V1194" s="0" t="n">
        <v>250000000</v>
      </c>
      <c r="W1194" s="0" t="s">
        <v>2366</v>
      </c>
      <c r="X1194" s="0" t="n">
        <v>4</v>
      </c>
      <c r="Y1194" s="0" t="n">
        <f aca="false">FALSE()</f>
        <v>0</v>
      </c>
      <c r="Z1194" s="0" t="n">
        <f aca="false">FALSE()</f>
        <v>0</v>
      </c>
      <c r="AA1194" s="0" t="n">
        <f aca="false">FALSE()</f>
        <v>0</v>
      </c>
      <c r="AB1194" s="0" t="n">
        <f aca="false">TRUE()</f>
        <v>1</v>
      </c>
      <c r="AC1194" s="0" t="n">
        <v>1</v>
      </c>
      <c r="AD1194" s="0" t="s">
        <v>2129</v>
      </c>
      <c r="AE1194" s="0" t="n">
        <f aca="false">TRUE()</f>
        <v>1</v>
      </c>
      <c r="AF1194" s="0" t="s">
        <v>11816</v>
      </c>
      <c r="AG1194" s="0" t="n">
        <v>2</v>
      </c>
      <c r="AH1194" s="0" t="s">
        <v>11817</v>
      </c>
      <c r="AI1194" s="0" t="s">
        <v>11818</v>
      </c>
      <c r="AJ1194" s="0" t="n">
        <v>0</v>
      </c>
      <c r="AK1194" s="0" t="s">
        <v>2118</v>
      </c>
      <c r="AL1194" s="0" t="n">
        <f aca="false">FALSE()</f>
        <v>0</v>
      </c>
      <c r="AM1194" s="0" t="n">
        <f aca="false">TRUE()</f>
        <v>1</v>
      </c>
      <c r="AN1194" s="0" t="n">
        <f aca="false">FALSE()</f>
        <v>0</v>
      </c>
      <c r="AO1194" s="0" t="n">
        <f aca="false">FALSE()</f>
        <v>0</v>
      </c>
      <c r="AP1194" s="0" t="n">
        <f aca="false">FALSE()</f>
        <v>0</v>
      </c>
      <c r="AQ1194" s="380" t="n">
        <v>43123.73125</v>
      </c>
      <c r="AR1194" s="380" t="n">
        <v>33583.125</v>
      </c>
      <c r="AS1194" s="0" t="s">
        <v>11819</v>
      </c>
      <c r="AT1194" s="0" t="s">
        <v>2170</v>
      </c>
      <c r="AU1194" s="0" t="s">
        <v>2170</v>
      </c>
    </row>
    <row r="1195" customFormat="false" ht="15" hidden="true" customHeight="false" outlineLevel="0" collapsed="false">
      <c r="A1195" s="0" t="s">
        <v>11820</v>
      </c>
      <c r="B1195" s="0" t="s">
        <v>11821</v>
      </c>
      <c r="C1195" s="0" t="s">
        <v>11822</v>
      </c>
      <c r="D1195" s="0" t="s">
        <v>2297</v>
      </c>
      <c r="E1195" s="0" t="s">
        <v>11820</v>
      </c>
      <c r="F1195" s="0" t="n">
        <v>1</v>
      </c>
      <c r="G1195" s="0" t="s">
        <v>2298</v>
      </c>
      <c r="H1195" s="0" t="s">
        <v>2170</v>
      </c>
      <c r="I1195" s="0" t="s">
        <v>2170</v>
      </c>
      <c r="J1195" s="0" t="s">
        <v>2170</v>
      </c>
      <c r="K1195" s="0" t="s">
        <v>2170</v>
      </c>
      <c r="L1195" s="0" t="s">
        <v>2170</v>
      </c>
      <c r="M1195" s="0" t="s">
        <v>2170</v>
      </c>
      <c r="N1195" s="0" t="n">
        <f aca="false">FALSE()</f>
        <v>0</v>
      </c>
      <c r="O1195" s="0" t="s">
        <v>11823</v>
      </c>
      <c r="P1195" s="0" t="s">
        <v>2300</v>
      </c>
      <c r="Q1195" s="380" t="n">
        <v>25903.125</v>
      </c>
      <c r="R1195" s="0" t="n">
        <v>42336473</v>
      </c>
      <c r="S1195" s="0" t="s">
        <v>2301</v>
      </c>
      <c r="T1195" s="0" t="s">
        <v>2302</v>
      </c>
      <c r="U1195" s="0" t="s">
        <v>2114</v>
      </c>
      <c r="V1195" s="0" t="n">
        <v>0</v>
      </c>
      <c r="W1195" s="0" t="s">
        <v>2383</v>
      </c>
      <c r="X1195" s="0" t="n">
        <v>4</v>
      </c>
      <c r="Y1195" s="0" t="n">
        <f aca="false">FALSE()</f>
        <v>0</v>
      </c>
      <c r="Z1195" s="0" t="n">
        <f aca="false">FALSE()</f>
        <v>0</v>
      </c>
      <c r="AA1195" s="0" t="n">
        <f aca="false">FALSE()</f>
        <v>0</v>
      </c>
      <c r="AB1195" s="0" t="n">
        <f aca="false">TRUE()</f>
        <v>1</v>
      </c>
      <c r="AC1195" s="0" t="n">
        <v>1</v>
      </c>
      <c r="AD1195" s="0" t="s">
        <v>2129</v>
      </c>
      <c r="AE1195" s="0" t="n">
        <f aca="false">TRUE()</f>
        <v>1</v>
      </c>
      <c r="AF1195" s="0" t="s">
        <v>11824</v>
      </c>
      <c r="AG1195" s="0" t="n">
        <v>2</v>
      </c>
      <c r="AH1195" s="0" t="s">
        <v>11825</v>
      </c>
      <c r="AI1195" s="0" t="s">
        <v>11826</v>
      </c>
      <c r="AJ1195" s="0" t="n">
        <v>0</v>
      </c>
      <c r="AK1195" s="0" t="s">
        <v>2118</v>
      </c>
      <c r="AL1195" s="0" t="n">
        <f aca="false">FALSE()</f>
        <v>0</v>
      </c>
      <c r="AM1195" s="0" t="n">
        <f aca="false">TRUE()</f>
        <v>1</v>
      </c>
      <c r="AN1195" s="0" t="n">
        <f aca="false">FALSE()</f>
        <v>0</v>
      </c>
      <c r="AO1195" s="0" t="n">
        <f aca="false">FALSE()</f>
        <v>0</v>
      </c>
      <c r="AP1195" s="0" t="n">
        <f aca="false">FALSE()</f>
        <v>0</v>
      </c>
      <c r="AQ1195" s="380" t="n">
        <v>43524.7375</v>
      </c>
      <c r="AR1195" s="380" t="n">
        <v>32687.1666666667</v>
      </c>
      <c r="AS1195" s="0" t="s">
        <v>11827</v>
      </c>
      <c r="AT1195" s="0" t="s">
        <v>2170</v>
      </c>
      <c r="AU1195" s="0" t="s">
        <v>2170</v>
      </c>
    </row>
    <row r="1196" customFormat="false" ht="15" hidden="true" customHeight="false" outlineLevel="0" collapsed="false">
      <c r="A1196" s="0" t="s">
        <v>11828</v>
      </c>
      <c r="B1196" s="0" t="s">
        <v>11829</v>
      </c>
      <c r="C1196" s="0" t="s">
        <v>11830</v>
      </c>
      <c r="D1196" s="0" t="s">
        <v>2525</v>
      </c>
      <c r="E1196" s="0" t="s">
        <v>11828</v>
      </c>
      <c r="F1196" s="0" t="n">
        <v>100</v>
      </c>
      <c r="G1196" s="0" t="s">
        <v>2526</v>
      </c>
      <c r="H1196" s="0" t="s">
        <v>2170</v>
      </c>
      <c r="I1196" s="0" t="s">
        <v>2170</v>
      </c>
      <c r="J1196" s="0" t="s">
        <v>2170</v>
      </c>
      <c r="K1196" s="0" t="s">
        <v>2170</v>
      </c>
      <c r="L1196" s="0" t="s">
        <v>2170</v>
      </c>
      <c r="M1196" s="0" t="s">
        <v>2170</v>
      </c>
      <c r="N1196" s="0" t="n">
        <f aca="false">FALSE()</f>
        <v>0</v>
      </c>
      <c r="O1196" s="0" t="s">
        <v>11831</v>
      </c>
      <c r="P1196" s="0" t="s">
        <v>2300</v>
      </c>
      <c r="Q1196" s="380" t="n">
        <v>25569.125</v>
      </c>
      <c r="R1196" s="0" t="n">
        <v>1811124000</v>
      </c>
      <c r="S1196" s="0" t="s">
        <v>2528</v>
      </c>
      <c r="T1196" s="0" t="s">
        <v>2529</v>
      </c>
      <c r="U1196" s="0" t="s">
        <v>2114</v>
      </c>
      <c r="V1196" s="0" t="n">
        <v>0</v>
      </c>
      <c r="W1196" s="0" t="s">
        <v>2530</v>
      </c>
      <c r="X1196" s="0" t="n">
        <v>4</v>
      </c>
      <c r="Y1196" s="0" t="n">
        <f aca="false">FALSE()</f>
        <v>0</v>
      </c>
      <c r="Z1196" s="0" t="n">
        <f aca="false">FALSE()</f>
        <v>0</v>
      </c>
      <c r="AA1196" s="0" t="n">
        <f aca="false">FALSE()</f>
        <v>0</v>
      </c>
      <c r="AB1196" s="0" t="n">
        <f aca="false">TRUE()</f>
        <v>1</v>
      </c>
      <c r="AC1196" s="0" t="n">
        <v>1</v>
      </c>
      <c r="AD1196" s="0" t="s">
        <v>2129</v>
      </c>
      <c r="AE1196" s="0" t="n">
        <f aca="false">TRUE()</f>
        <v>1</v>
      </c>
      <c r="AF1196" s="0" t="s">
        <v>11832</v>
      </c>
      <c r="AG1196" s="0" t="n">
        <v>2</v>
      </c>
      <c r="AH1196" s="0" t="s">
        <v>11833</v>
      </c>
      <c r="AI1196" s="0" t="s">
        <v>11834</v>
      </c>
      <c r="AJ1196" s="0" t="n">
        <v>0</v>
      </c>
      <c r="AK1196" s="0" t="s">
        <v>3378</v>
      </c>
      <c r="AL1196" s="0" t="n">
        <f aca="false">FALSE()</f>
        <v>0</v>
      </c>
      <c r="AM1196" s="0" t="n">
        <f aca="false">FALSE()</f>
        <v>0</v>
      </c>
      <c r="AN1196" s="0" t="n">
        <f aca="false">FALSE()</f>
        <v>0</v>
      </c>
      <c r="AO1196" s="0" t="n">
        <f aca="false">FALSE()</f>
        <v>0</v>
      </c>
      <c r="AP1196" s="0" t="n">
        <f aca="false">TRUE()</f>
        <v>1</v>
      </c>
      <c r="AQ1196" s="380" t="n">
        <v>44965.3333333333</v>
      </c>
      <c r="AR1196" s="380" t="n">
        <v>44965.4166666667</v>
      </c>
      <c r="AS1196" s="0" t="s">
        <v>11835</v>
      </c>
      <c r="AT1196" s="0" t="s">
        <v>2170</v>
      </c>
      <c r="AU1196" s="0" t="s">
        <v>2170</v>
      </c>
    </row>
    <row r="1197" customFormat="false" ht="15" hidden="true" customHeight="false" outlineLevel="0" collapsed="false">
      <c r="A1197" s="0" t="s">
        <v>11836</v>
      </c>
      <c r="B1197" s="0" t="s">
        <v>11837</v>
      </c>
      <c r="C1197" s="0" t="s">
        <v>11838</v>
      </c>
      <c r="D1197" s="0" t="s">
        <v>2297</v>
      </c>
      <c r="E1197" s="0" t="s">
        <v>11836</v>
      </c>
      <c r="F1197" s="0" t="n">
        <v>1</v>
      </c>
      <c r="G1197" s="0" t="s">
        <v>2298</v>
      </c>
      <c r="H1197" s="0" t="s">
        <v>2170</v>
      </c>
      <c r="I1197" s="0" t="s">
        <v>2170</v>
      </c>
      <c r="J1197" s="0" t="s">
        <v>2170</v>
      </c>
      <c r="K1197" s="0" t="s">
        <v>2170</v>
      </c>
      <c r="L1197" s="0" t="s">
        <v>2170</v>
      </c>
      <c r="M1197" s="0" t="s">
        <v>2170</v>
      </c>
      <c r="N1197" s="0" t="n">
        <f aca="false">FALSE()</f>
        <v>0</v>
      </c>
      <c r="O1197" s="0" t="s">
        <v>11839</v>
      </c>
      <c r="P1197" s="0" t="s">
        <v>2300</v>
      </c>
      <c r="Q1197" s="380" t="n">
        <v>41663.1666666667</v>
      </c>
      <c r="R1197" s="0" t="n">
        <v>15559260</v>
      </c>
      <c r="S1197" s="0" t="s">
        <v>2301</v>
      </c>
      <c r="T1197" s="0" t="s">
        <v>2302</v>
      </c>
      <c r="U1197" s="0" t="s">
        <v>2330</v>
      </c>
      <c r="V1197" s="0" t="n">
        <v>40000000</v>
      </c>
      <c r="W1197" s="0" t="s">
        <v>2312</v>
      </c>
      <c r="X1197" s="0" t="n">
        <v>4</v>
      </c>
      <c r="Y1197" s="0" t="n">
        <f aca="false">FALSE()</f>
        <v>0</v>
      </c>
      <c r="Z1197" s="0" t="n">
        <f aca="false">FALSE()</f>
        <v>0</v>
      </c>
      <c r="AA1197" s="0" t="n">
        <f aca="false">FALSE()</f>
        <v>0</v>
      </c>
      <c r="AB1197" s="0" t="n">
        <f aca="false">FALSE()</f>
        <v>0</v>
      </c>
      <c r="AC1197" s="0" t="n">
        <v>1</v>
      </c>
      <c r="AD1197" s="0" t="s">
        <v>2129</v>
      </c>
      <c r="AE1197" s="0" t="n">
        <f aca="false">TRUE()</f>
        <v>1</v>
      </c>
      <c r="AF1197" s="0" t="s">
        <v>11840</v>
      </c>
      <c r="AG1197" s="0" t="n">
        <v>2</v>
      </c>
      <c r="AH1197" s="0" t="s">
        <v>11841</v>
      </c>
      <c r="AI1197" s="0" t="s">
        <v>11842</v>
      </c>
      <c r="AJ1197" s="0" t="n">
        <v>0</v>
      </c>
      <c r="AK1197" s="0" t="s">
        <v>2118</v>
      </c>
      <c r="AL1197" s="0" t="n">
        <f aca="false">FALSE()</f>
        <v>0</v>
      </c>
      <c r="AM1197" s="0" t="n">
        <f aca="false">TRUE()</f>
        <v>1</v>
      </c>
      <c r="AN1197" s="0" t="n">
        <f aca="false">FALSE()</f>
        <v>0</v>
      </c>
      <c r="AO1197" s="0" t="n">
        <f aca="false">FALSE()</f>
        <v>0</v>
      </c>
      <c r="AP1197" s="0" t="n">
        <f aca="false">FALSE()</f>
        <v>0</v>
      </c>
      <c r="AQ1197" s="380" t="n">
        <v>43769.6868055556</v>
      </c>
      <c r="AR1197" s="380" t="n">
        <v>43769.4166666667</v>
      </c>
      <c r="AS1197" s="0" t="s">
        <v>11843</v>
      </c>
      <c r="AT1197" s="0" t="s">
        <v>2170</v>
      </c>
      <c r="AU1197" s="0" t="s">
        <v>2170</v>
      </c>
    </row>
    <row r="1198" customFormat="false" ht="15" hidden="true" customHeight="false" outlineLevel="0" collapsed="false">
      <c r="A1198" s="0" t="s">
        <v>11844</v>
      </c>
      <c r="B1198" s="0" t="s">
        <v>11845</v>
      </c>
      <c r="C1198" s="0" t="s">
        <v>11846</v>
      </c>
      <c r="D1198" s="0" t="s">
        <v>2297</v>
      </c>
      <c r="E1198" s="0" t="s">
        <v>11844</v>
      </c>
      <c r="F1198" s="0" t="n">
        <v>1</v>
      </c>
      <c r="G1198" s="0" t="s">
        <v>2298</v>
      </c>
      <c r="H1198" s="0" t="s">
        <v>2170</v>
      </c>
      <c r="I1198" s="0" t="s">
        <v>2170</v>
      </c>
      <c r="J1198" s="0" t="s">
        <v>2170</v>
      </c>
      <c r="K1198" s="0" t="s">
        <v>2170</v>
      </c>
      <c r="L1198" s="0" t="s">
        <v>2170</v>
      </c>
      <c r="M1198" s="0" t="s">
        <v>2170</v>
      </c>
      <c r="N1198" s="0" t="n">
        <f aca="false">FALSE()</f>
        <v>0</v>
      </c>
      <c r="O1198" s="0" t="s">
        <v>11847</v>
      </c>
      <c r="P1198" s="0" t="s">
        <v>2300</v>
      </c>
      <c r="Q1198" s="380" t="n">
        <v>25569.125</v>
      </c>
      <c r="R1198" s="0" t="n">
        <v>14997329</v>
      </c>
      <c r="S1198" s="0" t="s">
        <v>2301</v>
      </c>
      <c r="T1198" s="0" t="s">
        <v>2302</v>
      </c>
      <c r="U1198" s="0" t="s">
        <v>2693</v>
      </c>
      <c r="V1198" s="0" t="n">
        <v>0</v>
      </c>
      <c r="W1198" s="0" t="s">
        <v>2409</v>
      </c>
      <c r="X1198" s="0" t="n">
        <v>4</v>
      </c>
      <c r="Y1198" s="0" t="n">
        <f aca="false">FALSE()</f>
        <v>0</v>
      </c>
      <c r="Z1198" s="0" t="n">
        <f aca="false">FALSE()</f>
        <v>0</v>
      </c>
      <c r="AA1198" s="0" t="n">
        <f aca="false">FALSE()</f>
        <v>0</v>
      </c>
      <c r="AB1198" s="0" t="n">
        <f aca="false">TRUE()</f>
        <v>1</v>
      </c>
      <c r="AC1198" s="0" t="n">
        <v>1</v>
      </c>
      <c r="AD1198" s="0" t="s">
        <v>2129</v>
      </c>
      <c r="AE1198" s="0" t="n">
        <f aca="false">TRUE()</f>
        <v>1</v>
      </c>
      <c r="AF1198" s="0" t="s">
        <v>11848</v>
      </c>
      <c r="AG1198" s="0" t="n">
        <v>2</v>
      </c>
      <c r="AH1198" s="0" t="s">
        <v>11849</v>
      </c>
      <c r="AI1198" s="0" t="s">
        <v>11850</v>
      </c>
      <c r="AJ1198" s="0" t="n">
        <v>0</v>
      </c>
      <c r="AK1198" s="0" t="s">
        <v>2118</v>
      </c>
      <c r="AL1198" s="0" t="n">
        <f aca="false">FALSE()</f>
        <v>0</v>
      </c>
      <c r="AM1198" s="0" t="n">
        <f aca="false">TRUE()</f>
        <v>1</v>
      </c>
      <c r="AN1198" s="0" t="n">
        <f aca="false">FALSE()</f>
        <v>0</v>
      </c>
      <c r="AO1198" s="0" t="n">
        <f aca="false">FALSE()</f>
        <v>0</v>
      </c>
      <c r="AP1198" s="0" t="n">
        <f aca="false">FALSE()</f>
        <v>0</v>
      </c>
      <c r="AQ1198" s="380" t="n">
        <v>44117.6902777778</v>
      </c>
      <c r="AR1198" s="380" t="n">
        <v>44117.4166666667</v>
      </c>
      <c r="AS1198" s="0" t="s">
        <v>11851</v>
      </c>
      <c r="AT1198" s="0" t="s">
        <v>2170</v>
      </c>
      <c r="AU1198" s="0" t="s">
        <v>2170</v>
      </c>
    </row>
    <row r="1199" customFormat="false" ht="15" hidden="true" customHeight="false" outlineLevel="0" collapsed="false">
      <c r="A1199" s="0" t="s">
        <v>11852</v>
      </c>
      <c r="B1199" s="0" t="s">
        <v>11853</v>
      </c>
      <c r="C1199" s="0" t="s">
        <v>11854</v>
      </c>
      <c r="D1199" s="0" t="s">
        <v>2297</v>
      </c>
      <c r="E1199" s="0" t="s">
        <v>11852</v>
      </c>
      <c r="F1199" s="0" t="n">
        <v>1</v>
      </c>
      <c r="G1199" s="0" t="s">
        <v>2298</v>
      </c>
      <c r="H1199" s="0" t="s">
        <v>2170</v>
      </c>
      <c r="I1199" s="0" t="s">
        <v>2170</v>
      </c>
      <c r="J1199" s="0" t="s">
        <v>2170</v>
      </c>
      <c r="K1199" s="0" t="s">
        <v>2170</v>
      </c>
      <c r="L1199" s="0" t="s">
        <v>2170</v>
      </c>
      <c r="M1199" s="0" t="s">
        <v>2170</v>
      </c>
      <c r="N1199" s="0" t="n">
        <f aca="false">FALSE()</f>
        <v>0</v>
      </c>
      <c r="O1199" s="0" t="s">
        <v>11855</v>
      </c>
      <c r="P1199" s="0" t="s">
        <v>2300</v>
      </c>
      <c r="Q1199" s="380" t="n">
        <v>25569.125</v>
      </c>
      <c r="R1199" s="0" t="n">
        <v>154636000</v>
      </c>
      <c r="S1199" s="0" t="s">
        <v>2301</v>
      </c>
      <c r="T1199" s="0" t="s">
        <v>2302</v>
      </c>
      <c r="U1199" s="0" t="s">
        <v>2330</v>
      </c>
      <c r="V1199" s="0" t="n">
        <v>500000000</v>
      </c>
      <c r="W1199" s="0" t="s">
        <v>2366</v>
      </c>
      <c r="X1199" s="0" t="n">
        <v>4</v>
      </c>
      <c r="Y1199" s="0" t="n">
        <f aca="false">FALSE()</f>
        <v>0</v>
      </c>
      <c r="Z1199" s="0" t="n">
        <f aca="false">FALSE()</f>
        <v>0</v>
      </c>
      <c r="AA1199" s="0" t="n">
        <f aca="false">FALSE()</f>
        <v>0</v>
      </c>
      <c r="AB1199" s="0" t="n">
        <f aca="false">FALSE()</f>
        <v>0</v>
      </c>
      <c r="AC1199" s="0" t="n">
        <v>1</v>
      </c>
      <c r="AD1199" s="0" t="s">
        <v>2129</v>
      </c>
      <c r="AE1199" s="0" t="n">
        <f aca="false">TRUE()</f>
        <v>1</v>
      </c>
      <c r="AF1199" s="0" t="s">
        <v>11856</v>
      </c>
      <c r="AG1199" s="0" t="n">
        <v>2</v>
      </c>
      <c r="AH1199" s="0" t="s">
        <v>11857</v>
      </c>
      <c r="AI1199" s="0" t="s">
        <v>11858</v>
      </c>
      <c r="AJ1199" s="0" t="n">
        <v>0</v>
      </c>
      <c r="AK1199" s="0" t="s">
        <v>2118</v>
      </c>
      <c r="AL1199" s="0" t="n">
        <f aca="false">FALSE()</f>
        <v>0</v>
      </c>
      <c r="AM1199" s="0" t="n">
        <f aca="false">TRUE()</f>
        <v>1</v>
      </c>
      <c r="AN1199" s="0" t="n">
        <f aca="false">FALSE()</f>
        <v>0</v>
      </c>
      <c r="AO1199" s="0" t="n">
        <f aca="false">FALSE()</f>
        <v>0</v>
      </c>
      <c r="AP1199" s="0" t="n">
        <f aca="false">TRUE()</f>
        <v>1</v>
      </c>
      <c r="AQ1199" s="380" t="n">
        <v>44510.6472222222</v>
      </c>
      <c r="AR1199" s="380" t="n">
        <v>44510.4166666667</v>
      </c>
      <c r="AS1199" s="0" t="s">
        <v>11859</v>
      </c>
      <c r="AT1199" s="0" t="s">
        <v>2170</v>
      </c>
      <c r="AU1199" s="0" t="s">
        <v>2170</v>
      </c>
    </row>
    <row r="1200" customFormat="false" ht="15" hidden="true" customHeight="false" outlineLevel="0" collapsed="false">
      <c r="A1200" s="0" t="s">
        <v>11860</v>
      </c>
      <c r="B1200" s="0" t="s">
        <v>11861</v>
      </c>
      <c r="C1200" s="0" t="s">
        <v>11862</v>
      </c>
      <c r="D1200" s="0" t="s">
        <v>2297</v>
      </c>
      <c r="E1200" s="0" t="s">
        <v>11860</v>
      </c>
      <c r="F1200" s="0" t="n">
        <v>1</v>
      </c>
      <c r="G1200" s="0" t="s">
        <v>2298</v>
      </c>
      <c r="H1200" s="0" t="s">
        <v>2170</v>
      </c>
      <c r="I1200" s="0" t="s">
        <v>2170</v>
      </c>
      <c r="J1200" s="0" t="s">
        <v>2170</v>
      </c>
      <c r="K1200" s="0" t="s">
        <v>2170</v>
      </c>
      <c r="L1200" s="0" t="s">
        <v>2170</v>
      </c>
      <c r="M1200" s="0" t="s">
        <v>2170</v>
      </c>
      <c r="N1200" s="0" t="n">
        <f aca="false">FALSE()</f>
        <v>0</v>
      </c>
      <c r="O1200" s="0" t="s">
        <v>11863</v>
      </c>
      <c r="P1200" s="0" t="s">
        <v>2300</v>
      </c>
      <c r="Q1200" s="380" t="n">
        <v>27194.1666666667</v>
      </c>
      <c r="R1200" s="0" t="n">
        <v>670741349</v>
      </c>
      <c r="S1200" s="0" t="s">
        <v>2301</v>
      </c>
      <c r="T1200" s="0" t="s">
        <v>2302</v>
      </c>
      <c r="U1200" s="0" t="s">
        <v>610</v>
      </c>
      <c r="V1200" s="0" t="n">
        <v>1900000000</v>
      </c>
      <c r="W1200" s="0" t="s">
        <v>2383</v>
      </c>
      <c r="X1200" s="0" t="n">
        <v>4</v>
      </c>
      <c r="Y1200" s="0" t="n">
        <f aca="false">FALSE()</f>
        <v>0</v>
      </c>
      <c r="Z1200" s="0" t="n">
        <f aca="false">FALSE()</f>
        <v>0</v>
      </c>
      <c r="AA1200" s="0" t="n">
        <f aca="false">FALSE()</f>
        <v>0</v>
      </c>
      <c r="AB1200" s="0" t="n">
        <f aca="false">TRUE()</f>
        <v>1</v>
      </c>
      <c r="AC1200" s="0" t="n">
        <v>1</v>
      </c>
      <c r="AD1200" s="0" t="s">
        <v>2129</v>
      </c>
      <c r="AE1200" s="0" t="n">
        <f aca="false">TRUE()</f>
        <v>1</v>
      </c>
      <c r="AF1200" s="0" t="s">
        <v>11864</v>
      </c>
      <c r="AG1200" s="0" t="n">
        <v>2</v>
      </c>
      <c r="AH1200" s="0" t="s">
        <v>11865</v>
      </c>
      <c r="AI1200" s="0" t="s">
        <v>11866</v>
      </c>
      <c r="AJ1200" s="0" t="n">
        <v>0</v>
      </c>
      <c r="AK1200" s="0" t="s">
        <v>2118</v>
      </c>
      <c r="AL1200" s="0" t="n">
        <f aca="false">FALSE()</f>
        <v>0</v>
      </c>
      <c r="AM1200" s="0" t="n">
        <f aca="false">TRUE()</f>
        <v>1</v>
      </c>
      <c r="AN1200" s="0" t="n">
        <f aca="false">FALSE()</f>
        <v>0</v>
      </c>
      <c r="AO1200" s="0" t="n">
        <f aca="false">FALSE()</f>
        <v>0</v>
      </c>
      <c r="AP1200" s="0" t="n">
        <f aca="false">FALSE()</f>
        <v>0</v>
      </c>
      <c r="AQ1200" s="380" t="n">
        <v>43123.7291666667</v>
      </c>
      <c r="AR1200" s="380" t="n">
        <v>32398.1666666667</v>
      </c>
      <c r="AS1200" s="0" t="s">
        <v>11867</v>
      </c>
      <c r="AT1200" s="0" t="s">
        <v>2170</v>
      </c>
      <c r="AU1200" s="0" t="s">
        <v>2170</v>
      </c>
    </row>
    <row r="1201" customFormat="false" ht="15" hidden="true" customHeight="false" outlineLevel="0" collapsed="false">
      <c r="A1201" s="0" t="s">
        <v>11868</v>
      </c>
      <c r="B1201" s="0" t="s">
        <v>11869</v>
      </c>
      <c r="C1201" s="0" t="s">
        <v>11870</v>
      </c>
      <c r="D1201" s="0" t="s">
        <v>2297</v>
      </c>
      <c r="E1201" s="0" t="s">
        <v>11868</v>
      </c>
      <c r="F1201" s="0" t="n">
        <v>1</v>
      </c>
      <c r="G1201" s="0" t="s">
        <v>2298</v>
      </c>
      <c r="H1201" s="0" t="s">
        <v>2170</v>
      </c>
      <c r="I1201" s="0" t="s">
        <v>2170</v>
      </c>
      <c r="J1201" s="0" t="s">
        <v>2170</v>
      </c>
      <c r="K1201" s="0" t="s">
        <v>2170</v>
      </c>
      <c r="L1201" s="0" t="s">
        <v>2170</v>
      </c>
      <c r="M1201" s="0" t="s">
        <v>2170</v>
      </c>
      <c r="N1201" s="0" t="n">
        <f aca="false">FALSE()</f>
        <v>0</v>
      </c>
      <c r="O1201" s="0" t="s">
        <v>11871</v>
      </c>
      <c r="P1201" s="0" t="s">
        <v>2300</v>
      </c>
      <c r="Q1201" s="380" t="n">
        <v>10722.1666666667</v>
      </c>
      <c r="R1201" s="0" t="n">
        <v>134307645</v>
      </c>
      <c r="S1201" s="0" t="s">
        <v>2301</v>
      </c>
      <c r="T1201" s="0" t="s">
        <v>2302</v>
      </c>
      <c r="U1201" s="0" t="s">
        <v>2114</v>
      </c>
      <c r="V1201" s="0" t="n">
        <v>0</v>
      </c>
      <c r="W1201" s="0" t="s">
        <v>4808</v>
      </c>
      <c r="X1201" s="0" t="n">
        <v>4</v>
      </c>
      <c r="Y1201" s="0" t="n">
        <f aca="false">FALSE()</f>
        <v>0</v>
      </c>
      <c r="Z1201" s="0" t="n">
        <f aca="false">FALSE()</f>
        <v>0</v>
      </c>
      <c r="AA1201" s="0" t="n">
        <f aca="false">FALSE()</f>
        <v>0</v>
      </c>
      <c r="AB1201" s="0" t="n">
        <f aca="false">TRUE()</f>
        <v>1</v>
      </c>
      <c r="AC1201" s="0" t="n">
        <v>1</v>
      </c>
      <c r="AD1201" s="0" t="s">
        <v>2129</v>
      </c>
      <c r="AE1201" s="0" t="n">
        <f aca="false">TRUE()</f>
        <v>1</v>
      </c>
      <c r="AF1201" s="0" t="s">
        <v>11872</v>
      </c>
      <c r="AG1201" s="0" t="n">
        <v>2</v>
      </c>
      <c r="AH1201" s="0" t="s">
        <v>11873</v>
      </c>
      <c r="AI1201" s="0" t="s">
        <v>11874</v>
      </c>
      <c r="AJ1201" s="0" t="n">
        <v>0</v>
      </c>
      <c r="AK1201" s="0" t="s">
        <v>2118</v>
      </c>
      <c r="AL1201" s="0" t="n">
        <f aca="false">FALSE()</f>
        <v>0</v>
      </c>
      <c r="AM1201" s="0" t="n">
        <f aca="false">TRUE()</f>
        <v>1</v>
      </c>
      <c r="AN1201" s="0" t="n">
        <f aca="false">FALSE()</f>
        <v>0</v>
      </c>
      <c r="AO1201" s="0" t="n">
        <f aca="false">FALSE()</f>
        <v>0</v>
      </c>
      <c r="AP1201" s="0" t="n">
        <f aca="false">FALSE()</f>
        <v>0</v>
      </c>
      <c r="AQ1201" s="380" t="n">
        <v>43627.6875</v>
      </c>
      <c r="AR1201" s="380" t="n">
        <v>32687.1666666667</v>
      </c>
      <c r="AS1201" s="0" t="s">
        <v>11875</v>
      </c>
      <c r="AT1201" s="0" t="s">
        <v>2170</v>
      </c>
      <c r="AU1201" s="0" t="s">
        <v>2170</v>
      </c>
    </row>
    <row r="1202" customFormat="false" ht="15" hidden="true" customHeight="false" outlineLevel="0" collapsed="false">
      <c r="A1202" s="0" t="s">
        <v>11876</v>
      </c>
      <c r="B1202" s="0" t="s">
        <v>11877</v>
      </c>
      <c r="C1202" s="0" t="s">
        <v>11878</v>
      </c>
      <c r="D1202" s="0" t="s">
        <v>2297</v>
      </c>
      <c r="E1202" s="0" t="s">
        <v>11876</v>
      </c>
      <c r="F1202" s="0" t="n">
        <v>1</v>
      </c>
      <c r="G1202" s="0" t="s">
        <v>2298</v>
      </c>
      <c r="H1202" s="0" t="s">
        <v>2170</v>
      </c>
      <c r="I1202" s="0" t="s">
        <v>2170</v>
      </c>
      <c r="J1202" s="0" t="s">
        <v>2170</v>
      </c>
      <c r="K1202" s="0" t="s">
        <v>2170</v>
      </c>
      <c r="L1202" s="0" t="s">
        <v>2170</v>
      </c>
      <c r="M1202" s="0" t="s">
        <v>2170</v>
      </c>
      <c r="N1202" s="0" t="n">
        <f aca="false">FALSE()</f>
        <v>0</v>
      </c>
      <c r="O1202" s="0" t="s">
        <v>11879</v>
      </c>
      <c r="P1202" s="0" t="s">
        <v>2300</v>
      </c>
      <c r="Q1202" s="380" t="n">
        <v>25569.125</v>
      </c>
      <c r="R1202" s="0" t="n">
        <v>53649576</v>
      </c>
      <c r="S1202" s="0" t="s">
        <v>2301</v>
      </c>
      <c r="T1202" s="0" t="s">
        <v>2302</v>
      </c>
      <c r="U1202" s="0" t="s">
        <v>2330</v>
      </c>
      <c r="V1202" s="0" t="n">
        <v>150000000</v>
      </c>
      <c r="W1202" s="0" t="s">
        <v>2321</v>
      </c>
      <c r="X1202" s="0" t="n">
        <v>4</v>
      </c>
      <c r="Y1202" s="0" t="n">
        <f aca="false">FALSE()</f>
        <v>0</v>
      </c>
      <c r="Z1202" s="0" t="n">
        <f aca="false">FALSE()</f>
        <v>0</v>
      </c>
      <c r="AA1202" s="0" t="n">
        <f aca="false">FALSE()</f>
        <v>0</v>
      </c>
      <c r="AB1202" s="0" t="n">
        <f aca="false">TRUE()</f>
        <v>1</v>
      </c>
      <c r="AC1202" s="0" t="n">
        <v>1</v>
      </c>
      <c r="AD1202" s="0" t="s">
        <v>2129</v>
      </c>
      <c r="AE1202" s="0" t="n">
        <f aca="false">TRUE()</f>
        <v>1</v>
      </c>
      <c r="AF1202" s="0" t="s">
        <v>11880</v>
      </c>
      <c r="AG1202" s="0" t="n">
        <v>2</v>
      </c>
      <c r="AH1202" s="0" t="s">
        <v>11881</v>
      </c>
      <c r="AI1202" s="0" t="s">
        <v>11882</v>
      </c>
      <c r="AJ1202" s="0" t="n">
        <v>0</v>
      </c>
      <c r="AK1202" s="0" t="s">
        <v>2118</v>
      </c>
      <c r="AL1202" s="0" t="n">
        <f aca="false">FALSE()</f>
        <v>0</v>
      </c>
      <c r="AM1202" s="0" t="n">
        <f aca="false">TRUE()</f>
        <v>1</v>
      </c>
      <c r="AN1202" s="0" t="n">
        <f aca="false">FALSE()</f>
        <v>0</v>
      </c>
      <c r="AO1202" s="0" t="n">
        <f aca="false">FALSE()</f>
        <v>0</v>
      </c>
      <c r="AP1202" s="0" t="n">
        <f aca="false">FALSE()</f>
        <v>0</v>
      </c>
      <c r="AQ1202" s="380" t="n">
        <v>44041.6833333333</v>
      </c>
      <c r="AR1202" s="380" t="n">
        <v>44041.4166666667</v>
      </c>
      <c r="AS1202" s="0" t="s">
        <v>11883</v>
      </c>
      <c r="AT1202" s="0" t="s">
        <v>2170</v>
      </c>
      <c r="AU1202" s="0" t="s">
        <v>2170</v>
      </c>
    </row>
    <row r="1203" customFormat="false" ht="15" hidden="true" customHeight="false" outlineLevel="0" collapsed="false">
      <c r="A1203" s="0" t="s">
        <v>11884</v>
      </c>
      <c r="B1203" s="0" t="s">
        <v>11885</v>
      </c>
      <c r="C1203" s="0" t="s">
        <v>11886</v>
      </c>
      <c r="D1203" s="0" t="s">
        <v>2297</v>
      </c>
      <c r="E1203" s="0" t="s">
        <v>11884</v>
      </c>
      <c r="F1203" s="0" t="n">
        <v>1</v>
      </c>
      <c r="G1203" s="0" t="s">
        <v>2298</v>
      </c>
      <c r="H1203" s="0" t="s">
        <v>2170</v>
      </c>
      <c r="I1203" s="0" t="s">
        <v>2170</v>
      </c>
      <c r="J1203" s="0" t="s">
        <v>2170</v>
      </c>
      <c r="K1203" s="0" t="s">
        <v>2170</v>
      </c>
      <c r="L1203" s="0" t="s">
        <v>2170</v>
      </c>
      <c r="M1203" s="0" t="s">
        <v>2170</v>
      </c>
      <c r="N1203" s="0" t="n">
        <f aca="false">FALSE()</f>
        <v>0</v>
      </c>
      <c r="O1203" s="0" t="s">
        <v>11887</v>
      </c>
      <c r="P1203" s="0" t="s">
        <v>2300</v>
      </c>
      <c r="Q1203" s="380" t="n">
        <v>18477.1666666667</v>
      </c>
      <c r="R1203" s="0" t="n">
        <v>161182879</v>
      </c>
      <c r="S1203" s="0" t="s">
        <v>2301</v>
      </c>
      <c r="T1203" s="0" t="s">
        <v>2302</v>
      </c>
      <c r="U1203" s="0" t="s">
        <v>610</v>
      </c>
      <c r="V1203" s="0" t="n">
        <v>500000000</v>
      </c>
      <c r="W1203" s="0" t="s">
        <v>3572</v>
      </c>
      <c r="X1203" s="0" t="n">
        <v>4</v>
      </c>
      <c r="Y1203" s="0" t="n">
        <f aca="false">FALSE()</f>
        <v>0</v>
      </c>
      <c r="Z1203" s="0" t="n">
        <f aca="false">FALSE()</f>
        <v>0</v>
      </c>
      <c r="AA1203" s="0" t="n">
        <f aca="false">FALSE()</f>
        <v>0</v>
      </c>
      <c r="AB1203" s="0" t="n">
        <f aca="false">TRUE()</f>
        <v>1</v>
      </c>
      <c r="AC1203" s="0" t="n">
        <v>1</v>
      </c>
      <c r="AD1203" s="0" t="s">
        <v>2129</v>
      </c>
      <c r="AE1203" s="0" t="n">
        <f aca="false">TRUE()</f>
        <v>1</v>
      </c>
      <c r="AF1203" s="0" t="s">
        <v>11888</v>
      </c>
      <c r="AG1203" s="0" t="n">
        <v>2</v>
      </c>
      <c r="AH1203" s="0" t="s">
        <v>11889</v>
      </c>
      <c r="AI1203" s="0" t="s">
        <v>11890</v>
      </c>
      <c r="AJ1203" s="0" t="n">
        <v>0</v>
      </c>
      <c r="AK1203" s="0" t="s">
        <v>2118</v>
      </c>
      <c r="AL1203" s="0" t="n">
        <f aca="false">FALSE()</f>
        <v>0</v>
      </c>
      <c r="AM1203" s="0" t="n">
        <f aca="false">TRUE()</f>
        <v>1</v>
      </c>
      <c r="AN1203" s="0" t="n">
        <f aca="false">FALSE()</f>
        <v>0</v>
      </c>
      <c r="AO1203" s="0" t="n">
        <f aca="false">FALSE()</f>
        <v>0</v>
      </c>
      <c r="AP1203" s="0" t="n">
        <f aca="false">FALSE()</f>
        <v>0</v>
      </c>
      <c r="AQ1203" s="380" t="n">
        <v>43123.7291666667</v>
      </c>
      <c r="AR1203" s="380" t="n">
        <v>32398.1666666667</v>
      </c>
      <c r="AS1203" s="0" t="s">
        <v>11891</v>
      </c>
      <c r="AT1203" s="0" t="s">
        <v>2170</v>
      </c>
      <c r="AU1203" s="0" t="s">
        <v>2170</v>
      </c>
    </row>
    <row r="1204" customFormat="false" ht="15" hidden="true" customHeight="false" outlineLevel="0" collapsed="false">
      <c r="A1204" s="0" t="s">
        <v>11892</v>
      </c>
      <c r="B1204" s="0" t="s">
        <v>11893</v>
      </c>
      <c r="C1204" s="0" t="s">
        <v>11894</v>
      </c>
      <c r="D1204" s="0" t="s">
        <v>2297</v>
      </c>
      <c r="E1204" s="0" t="s">
        <v>11892</v>
      </c>
      <c r="F1204" s="0" t="n">
        <v>1</v>
      </c>
      <c r="G1204" s="0" t="s">
        <v>2298</v>
      </c>
      <c r="H1204" s="0" t="s">
        <v>2170</v>
      </c>
      <c r="I1204" s="0" t="s">
        <v>2170</v>
      </c>
      <c r="J1204" s="0" t="s">
        <v>2170</v>
      </c>
      <c r="K1204" s="0" t="s">
        <v>2170</v>
      </c>
      <c r="L1204" s="0" t="s">
        <v>2170</v>
      </c>
      <c r="M1204" s="0" t="s">
        <v>2170</v>
      </c>
      <c r="N1204" s="0" t="n">
        <f aca="false">FALSE()</f>
        <v>0</v>
      </c>
      <c r="O1204" s="0" t="s">
        <v>11895</v>
      </c>
      <c r="P1204" s="0" t="s">
        <v>2300</v>
      </c>
      <c r="Q1204" s="380" t="n">
        <v>33368.1666666667</v>
      </c>
      <c r="R1204" s="0" t="n">
        <v>51007291</v>
      </c>
      <c r="S1204" s="0" t="s">
        <v>2301</v>
      </c>
      <c r="T1204" s="0" t="s">
        <v>2302</v>
      </c>
      <c r="U1204" s="0" t="s">
        <v>2330</v>
      </c>
      <c r="V1204" s="0" t="n">
        <v>150000000</v>
      </c>
      <c r="W1204" s="0" t="s">
        <v>2366</v>
      </c>
      <c r="X1204" s="0" t="n">
        <v>4</v>
      </c>
      <c r="Y1204" s="0" t="n">
        <f aca="false">FALSE()</f>
        <v>0</v>
      </c>
      <c r="Z1204" s="0" t="n">
        <f aca="false">FALSE()</f>
        <v>0</v>
      </c>
      <c r="AA1204" s="0" t="n">
        <f aca="false">FALSE()</f>
        <v>0</v>
      </c>
      <c r="AB1204" s="0" t="n">
        <f aca="false">FALSE()</f>
        <v>0</v>
      </c>
      <c r="AC1204" s="0" t="n">
        <v>1</v>
      </c>
      <c r="AD1204" s="0" t="s">
        <v>2129</v>
      </c>
      <c r="AE1204" s="0" t="n">
        <f aca="false">TRUE()</f>
        <v>1</v>
      </c>
      <c r="AF1204" s="0" t="s">
        <v>11896</v>
      </c>
      <c r="AG1204" s="0" t="n">
        <v>2</v>
      </c>
      <c r="AH1204" s="0" t="s">
        <v>11897</v>
      </c>
      <c r="AI1204" s="0" t="s">
        <v>11898</v>
      </c>
      <c r="AJ1204" s="0" t="n">
        <v>0</v>
      </c>
      <c r="AK1204" s="0" t="s">
        <v>2118</v>
      </c>
      <c r="AL1204" s="0" t="n">
        <f aca="false">FALSE()</f>
        <v>0</v>
      </c>
      <c r="AM1204" s="0" t="n">
        <f aca="false">TRUE()</f>
        <v>1</v>
      </c>
      <c r="AN1204" s="0" t="n">
        <f aca="false">FALSE()</f>
        <v>0</v>
      </c>
      <c r="AO1204" s="0" t="n">
        <f aca="false">FALSE()</f>
        <v>0</v>
      </c>
      <c r="AP1204" s="0" t="n">
        <f aca="false">FALSE()</f>
        <v>0</v>
      </c>
      <c r="AQ1204" s="380" t="n">
        <v>43559.6909722222</v>
      </c>
      <c r="AR1204" s="380" t="n">
        <v>33368.1666666667</v>
      </c>
      <c r="AS1204" s="0" t="s">
        <v>11899</v>
      </c>
      <c r="AT1204" s="0" t="s">
        <v>2170</v>
      </c>
      <c r="AU1204" s="0" t="s">
        <v>2170</v>
      </c>
    </row>
    <row r="1205" customFormat="false" ht="15" hidden="true" customHeight="false" outlineLevel="0" collapsed="false">
      <c r="A1205" s="0" t="s">
        <v>11900</v>
      </c>
      <c r="B1205" s="0" t="s">
        <v>11901</v>
      </c>
      <c r="C1205" s="0" t="s">
        <v>11902</v>
      </c>
      <c r="D1205" s="0" t="s">
        <v>2525</v>
      </c>
      <c r="E1205" s="0" t="s">
        <v>11900</v>
      </c>
      <c r="F1205" s="0" t="n">
        <v>10</v>
      </c>
      <c r="G1205" s="0" t="s">
        <v>2526</v>
      </c>
      <c r="H1205" s="0" t="s">
        <v>2170</v>
      </c>
      <c r="I1205" s="0" t="s">
        <v>2170</v>
      </c>
      <c r="J1205" s="0" t="s">
        <v>2170</v>
      </c>
      <c r="K1205" s="0" t="s">
        <v>2170</v>
      </c>
      <c r="L1205" s="0" t="s">
        <v>2170</v>
      </c>
      <c r="M1205" s="0" t="s">
        <v>2170</v>
      </c>
      <c r="N1205" s="0" t="n">
        <f aca="false">FALSE()</f>
        <v>0</v>
      </c>
      <c r="O1205" s="0" t="s">
        <v>9088</v>
      </c>
      <c r="P1205" s="0" t="s">
        <v>2300</v>
      </c>
      <c r="Q1205" s="380" t="n">
        <v>25569.125</v>
      </c>
      <c r="R1205" s="0" t="n">
        <v>2125123424</v>
      </c>
      <c r="S1205" s="0" t="s">
        <v>2528</v>
      </c>
      <c r="T1205" s="0" t="s">
        <v>2529</v>
      </c>
      <c r="U1205" s="0" t="s">
        <v>2684</v>
      </c>
      <c r="V1205" s="0" t="n">
        <v>66000000000</v>
      </c>
      <c r="W1205" s="0" t="s">
        <v>11903</v>
      </c>
      <c r="X1205" s="0" t="n">
        <v>4</v>
      </c>
      <c r="Y1205" s="0" t="n">
        <f aca="false">FALSE()</f>
        <v>0</v>
      </c>
      <c r="Z1205" s="0" t="n">
        <f aca="false">FALSE()</f>
        <v>0</v>
      </c>
      <c r="AA1205" s="0" t="n">
        <f aca="false">FALSE()</f>
        <v>0</v>
      </c>
      <c r="AB1205" s="0" t="n">
        <f aca="false">FALSE()</f>
        <v>0</v>
      </c>
      <c r="AC1205" s="0" t="n">
        <v>1</v>
      </c>
      <c r="AD1205" s="0" t="s">
        <v>2729</v>
      </c>
      <c r="AE1205" s="0" t="n">
        <f aca="false">TRUE()</f>
        <v>1</v>
      </c>
      <c r="AF1205" s="0" t="s">
        <v>11904</v>
      </c>
      <c r="AG1205" s="0" t="n">
        <v>2</v>
      </c>
      <c r="AH1205" s="0" t="s">
        <v>11905</v>
      </c>
      <c r="AI1205" s="0" t="s">
        <v>11906</v>
      </c>
      <c r="AJ1205" s="0" t="n">
        <v>0</v>
      </c>
      <c r="AK1205" s="0" t="s">
        <v>2118</v>
      </c>
      <c r="AL1205" s="0" t="n">
        <f aca="false">FALSE()</f>
        <v>0</v>
      </c>
      <c r="AM1205" s="0" t="n">
        <f aca="false">FALSE()</f>
        <v>0</v>
      </c>
      <c r="AN1205" s="0" t="n">
        <f aca="false">FALSE()</f>
        <v>0</v>
      </c>
      <c r="AO1205" s="0" t="n">
        <f aca="false">FALSE()</f>
        <v>0</v>
      </c>
      <c r="AP1205" s="0" t="n">
        <f aca="false">TRUE()</f>
        <v>1</v>
      </c>
      <c r="AQ1205" s="380" t="n">
        <v>44846.3354166667</v>
      </c>
      <c r="AR1205" s="380" t="n">
        <v>44846.4166666667</v>
      </c>
      <c r="AS1205" s="0" t="s">
        <v>9093</v>
      </c>
      <c r="AT1205" s="0" t="s">
        <v>2170</v>
      </c>
      <c r="AU1205" s="0" t="s">
        <v>2170</v>
      </c>
    </row>
    <row r="1206" customFormat="false" ht="15" hidden="true" customHeight="false" outlineLevel="0" collapsed="false">
      <c r="A1206" s="0" t="s">
        <v>11907</v>
      </c>
      <c r="B1206" s="0" t="s">
        <v>11908</v>
      </c>
      <c r="C1206" s="0" t="s">
        <v>11909</v>
      </c>
      <c r="D1206" s="0" t="s">
        <v>2297</v>
      </c>
      <c r="E1206" s="0" t="s">
        <v>11907</v>
      </c>
      <c r="F1206" s="0" t="n">
        <v>1</v>
      </c>
      <c r="G1206" s="0" t="s">
        <v>2298</v>
      </c>
      <c r="H1206" s="0" t="s">
        <v>2170</v>
      </c>
      <c r="I1206" s="0" t="s">
        <v>2170</v>
      </c>
      <c r="J1206" s="0" t="s">
        <v>2170</v>
      </c>
      <c r="K1206" s="0" t="s">
        <v>2170</v>
      </c>
      <c r="L1206" s="0" t="s">
        <v>2170</v>
      </c>
      <c r="M1206" s="0" t="s">
        <v>2170</v>
      </c>
      <c r="N1206" s="0" t="n">
        <f aca="false">FALSE()</f>
        <v>0</v>
      </c>
      <c r="O1206" s="0" t="s">
        <v>11910</v>
      </c>
      <c r="P1206" s="0" t="s">
        <v>2300</v>
      </c>
      <c r="Q1206" s="380" t="n">
        <v>25569.125</v>
      </c>
      <c r="R1206" s="0" t="n">
        <v>85861306</v>
      </c>
      <c r="S1206" s="0" t="s">
        <v>2301</v>
      </c>
      <c r="T1206" s="0" t="s">
        <v>2302</v>
      </c>
      <c r="U1206" s="0" t="s">
        <v>2365</v>
      </c>
      <c r="V1206" s="0" t="n">
        <v>600000000</v>
      </c>
      <c r="W1206" s="0" t="s">
        <v>2366</v>
      </c>
      <c r="X1206" s="0" t="n">
        <v>4</v>
      </c>
      <c r="Y1206" s="0" t="n">
        <f aca="false">FALSE()</f>
        <v>0</v>
      </c>
      <c r="Z1206" s="0" t="n">
        <f aca="false">FALSE()</f>
        <v>0</v>
      </c>
      <c r="AA1206" s="0" t="n">
        <f aca="false">FALSE()</f>
        <v>0</v>
      </c>
      <c r="AB1206" s="0" t="n">
        <f aca="false">TRUE()</f>
        <v>1</v>
      </c>
      <c r="AC1206" s="0" t="n">
        <v>1</v>
      </c>
      <c r="AD1206" s="0" t="s">
        <v>2129</v>
      </c>
      <c r="AE1206" s="0" t="n">
        <f aca="false">TRUE()</f>
        <v>1</v>
      </c>
      <c r="AF1206" s="0" t="s">
        <v>11911</v>
      </c>
      <c r="AG1206" s="0" t="n">
        <v>2</v>
      </c>
      <c r="AH1206" s="0" t="s">
        <v>11912</v>
      </c>
      <c r="AI1206" s="0" t="s">
        <v>11913</v>
      </c>
      <c r="AJ1206" s="0" t="n">
        <v>0</v>
      </c>
      <c r="AK1206" s="0" t="s">
        <v>2118</v>
      </c>
      <c r="AL1206" s="0" t="n">
        <f aca="false">FALSE()</f>
        <v>0</v>
      </c>
      <c r="AM1206" s="0" t="n">
        <f aca="false">TRUE()</f>
        <v>1</v>
      </c>
      <c r="AN1206" s="0" t="n">
        <f aca="false">FALSE()</f>
        <v>0</v>
      </c>
      <c r="AO1206" s="0" t="n">
        <f aca="false">FALSE()</f>
        <v>0</v>
      </c>
      <c r="AP1206" s="0" t="n">
        <f aca="false">FALSE()</f>
        <v>0</v>
      </c>
      <c r="AQ1206" s="380" t="n">
        <v>44249.7291666667</v>
      </c>
      <c r="AR1206" s="380" t="n">
        <v>44249.4166666667</v>
      </c>
      <c r="AS1206" s="0" t="s">
        <v>11914</v>
      </c>
      <c r="AT1206" s="0" t="s">
        <v>2170</v>
      </c>
      <c r="AU1206" s="0" t="s">
        <v>2170</v>
      </c>
    </row>
    <row r="1207" customFormat="false" ht="15" hidden="true" customHeight="false" outlineLevel="0" collapsed="false">
      <c r="A1207" s="0" t="s">
        <v>11915</v>
      </c>
      <c r="B1207" s="0" t="s">
        <v>11916</v>
      </c>
      <c r="C1207" s="0" t="s">
        <v>11917</v>
      </c>
      <c r="D1207" s="0" t="s">
        <v>2297</v>
      </c>
      <c r="E1207" s="0" t="s">
        <v>11915</v>
      </c>
      <c r="F1207" s="0" t="n">
        <v>1</v>
      </c>
      <c r="G1207" s="0" t="s">
        <v>2298</v>
      </c>
      <c r="H1207" s="0" t="s">
        <v>2170</v>
      </c>
      <c r="I1207" s="0" t="s">
        <v>2170</v>
      </c>
      <c r="J1207" s="0" t="s">
        <v>2170</v>
      </c>
      <c r="K1207" s="0" t="s">
        <v>2170</v>
      </c>
      <c r="L1207" s="0" t="s">
        <v>2170</v>
      </c>
      <c r="M1207" s="0" t="s">
        <v>2170</v>
      </c>
      <c r="N1207" s="0" t="n">
        <f aca="false">FALSE()</f>
        <v>0</v>
      </c>
      <c r="O1207" s="0" t="s">
        <v>11918</v>
      </c>
      <c r="P1207" s="0" t="s">
        <v>2300</v>
      </c>
      <c r="Q1207" s="380" t="n">
        <v>41942.125</v>
      </c>
      <c r="R1207" s="0" t="n">
        <v>48765552</v>
      </c>
      <c r="S1207" s="0" t="s">
        <v>2301</v>
      </c>
      <c r="T1207" s="0" t="s">
        <v>2302</v>
      </c>
      <c r="U1207" s="0" t="s">
        <v>2365</v>
      </c>
      <c r="V1207" s="0" t="n">
        <v>0</v>
      </c>
      <c r="W1207" s="0" t="s">
        <v>2366</v>
      </c>
      <c r="X1207" s="0" t="n">
        <v>4</v>
      </c>
      <c r="Y1207" s="0" t="n">
        <f aca="false">FALSE()</f>
        <v>0</v>
      </c>
      <c r="Z1207" s="0" t="n">
        <f aca="false">FALSE()</f>
        <v>0</v>
      </c>
      <c r="AA1207" s="0" t="n">
        <f aca="false">FALSE()</f>
        <v>0</v>
      </c>
      <c r="AB1207" s="0" t="n">
        <f aca="false">TRUE()</f>
        <v>1</v>
      </c>
      <c r="AC1207" s="0" t="n">
        <v>1</v>
      </c>
      <c r="AD1207" s="0" t="s">
        <v>2129</v>
      </c>
      <c r="AE1207" s="0" t="n">
        <f aca="false">TRUE()</f>
        <v>1</v>
      </c>
      <c r="AF1207" s="0" t="s">
        <v>11919</v>
      </c>
      <c r="AG1207" s="0" t="n">
        <v>2</v>
      </c>
      <c r="AH1207" s="0" t="s">
        <v>11920</v>
      </c>
      <c r="AI1207" s="0" t="s">
        <v>11921</v>
      </c>
      <c r="AJ1207" s="0" t="n">
        <v>0</v>
      </c>
      <c r="AK1207" s="0" t="s">
        <v>2118</v>
      </c>
      <c r="AL1207" s="0" t="n">
        <f aca="false">FALSE()</f>
        <v>0</v>
      </c>
      <c r="AM1207" s="0" t="n">
        <f aca="false">TRUE()</f>
        <v>1</v>
      </c>
      <c r="AN1207" s="0" t="n">
        <f aca="false">FALSE()</f>
        <v>0</v>
      </c>
      <c r="AO1207" s="0" t="n">
        <f aca="false">FALSE()</f>
        <v>0</v>
      </c>
      <c r="AP1207" s="0" t="n">
        <f aca="false">FALSE()</f>
        <v>0</v>
      </c>
      <c r="AQ1207" s="380" t="n">
        <v>43768.6923611111</v>
      </c>
      <c r="AR1207" s="380" t="n">
        <v>43768.4166666667</v>
      </c>
      <c r="AS1207" s="0" t="s">
        <v>11922</v>
      </c>
      <c r="AT1207" s="0" t="s">
        <v>2170</v>
      </c>
      <c r="AU1207" s="0" t="s">
        <v>2170</v>
      </c>
    </row>
    <row r="1208" customFormat="false" ht="15" hidden="true" customHeight="false" outlineLevel="0" collapsed="false">
      <c r="A1208" s="0" t="s">
        <v>11923</v>
      </c>
      <c r="B1208" s="0" t="s">
        <v>11924</v>
      </c>
      <c r="C1208" s="0" t="s">
        <v>11925</v>
      </c>
      <c r="D1208" s="0" t="s">
        <v>2297</v>
      </c>
      <c r="E1208" s="0" t="s">
        <v>11923</v>
      </c>
      <c r="F1208" s="0" t="n">
        <v>1</v>
      </c>
      <c r="G1208" s="0" t="s">
        <v>2298</v>
      </c>
      <c r="H1208" s="0" t="s">
        <v>2170</v>
      </c>
      <c r="I1208" s="0" t="s">
        <v>2170</v>
      </c>
      <c r="J1208" s="0" t="s">
        <v>2170</v>
      </c>
      <c r="K1208" s="0" t="s">
        <v>2170</v>
      </c>
      <c r="L1208" s="0" t="s">
        <v>2170</v>
      </c>
      <c r="M1208" s="0" t="s">
        <v>2170</v>
      </c>
      <c r="N1208" s="0" t="n">
        <f aca="false">FALSE()</f>
        <v>0</v>
      </c>
      <c r="O1208" s="0" t="s">
        <v>11926</v>
      </c>
      <c r="P1208" s="0" t="s">
        <v>2300</v>
      </c>
      <c r="Q1208" s="380" t="n">
        <v>25469.1666666667</v>
      </c>
      <c r="R1208" s="0" t="n">
        <v>131644681</v>
      </c>
      <c r="S1208" s="0" t="s">
        <v>2301</v>
      </c>
      <c r="T1208" s="0" t="s">
        <v>2302</v>
      </c>
      <c r="U1208" s="0" t="s">
        <v>2114</v>
      </c>
      <c r="V1208" s="0" t="n">
        <v>300000000</v>
      </c>
      <c r="W1208" s="0" t="s">
        <v>2366</v>
      </c>
      <c r="X1208" s="0" t="n">
        <v>4</v>
      </c>
      <c r="Y1208" s="0" t="n">
        <f aca="false">FALSE()</f>
        <v>0</v>
      </c>
      <c r="Z1208" s="0" t="n">
        <f aca="false">FALSE()</f>
        <v>0</v>
      </c>
      <c r="AA1208" s="0" t="n">
        <f aca="false">FALSE()</f>
        <v>0</v>
      </c>
      <c r="AB1208" s="0" t="n">
        <f aca="false">TRUE()</f>
        <v>1</v>
      </c>
      <c r="AC1208" s="0" t="n">
        <v>1</v>
      </c>
      <c r="AD1208" s="0" t="s">
        <v>2129</v>
      </c>
      <c r="AE1208" s="0" t="n">
        <f aca="false">TRUE()</f>
        <v>1</v>
      </c>
      <c r="AF1208" s="0" t="s">
        <v>11927</v>
      </c>
      <c r="AG1208" s="0" t="n">
        <v>2</v>
      </c>
      <c r="AH1208" s="0" t="s">
        <v>11928</v>
      </c>
      <c r="AI1208" s="0" t="s">
        <v>11929</v>
      </c>
      <c r="AJ1208" s="0" t="n">
        <v>0</v>
      </c>
      <c r="AK1208" s="0" t="s">
        <v>2118</v>
      </c>
      <c r="AL1208" s="0" t="n">
        <f aca="false">FALSE()</f>
        <v>0</v>
      </c>
      <c r="AM1208" s="0" t="n">
        <f aca="false">TRUE()</f>
        <v>1</v>
      </c>
      <c r="AN1208" s="0" t="n">
        <f aca="false">FALSE()</f>
        <v>0</v>
      </c>
      <c r="AO1208" s="0" t="n">
        <f aca="false">FALSE()</f>
        <v>0</v>
      </c>
      <c r="AP1208" s="0" t="n">
        <f aca="false">FALSE()</f>
        <v>0</v>
      </c>
      <c r="AQ1208" s="380" t="n">
        <v>43496.7291666667</v>
      </c>
      <c r="AR1208" s="380" t="n">
        <v>32687.1666666667</v>
      </c>
      <c r="AS1208" s="0" t="s">
        <v>11930</v>
      </c>
      <c r="AT1208" s="0" t="s">
        <v>2170</v>
      </c>
      <c r="AU1208" s="0" t="s">
        <v>2170</v>
      </c>
    </row>
    <row r="1209" customFormat="false" ht="15" hidden="true" customHeight="false" outlineLevel="0" collapsed="false">
      <c r="A1209" s="0" t="s">
        <v>11931</v>
      </c>
      <c r="B1209" s="0" t="s">
        <v>11932</v>
      </c>
      <c r="C1209" s="0" t="s">
        <v>11933</v>
      </c>
      <c r="D1209" s="0" t="s">
        <v>2297</v>
      </c>
      <c r="E1209" s="0" t="s">
        <v>11931</v>
      </c>
      <c r="F1209" s="0" t="n">
        <v>1</v>
      </c>
      <c r="G1209" s="0" t="s">
        <v>2298</v>
      </c>
      <c r="H1209" s="0" t="s">
        <v>2170</v>
      </c>
      <c r="I1209" s="0" t="s">
        <v>2170</v>
      </c>
      <c r="J1209" s="0" t="s">
        <v>2170</v>
      </c>
      <c r="K1209" s="0" t="s">
        <v>2170</v>
      </c>
      <c r="L1209" s="0" t="s">
        <v>2170</v>
      </c>
      <c r="M1209" s="0" t="s">
        <v>2170</v>
      </c>
      <c r="N1209" s="0" t="n">
        <f aca="false">FALSE()</f>
        <v>0</v>
      </c>
      <c r="O1209" s="0" t="s">
        <v>11934</v>
      </c>
      <c r="P1209" s="0" t="s">
        <v>2300</v>
      </c>
      <c r="Q1209" s="380" t="n">
        <v>25569.125</v>
      </c>
      <c r="R1209" s="0" t="n">
        <v>27573183</v>
      </c>
      <c r="S1209" s="0" t="s">
        <v>2301</v>
      </c>
      <c r="T1209" s="0" t="s">
        <v>2302</v>
      </c>
      <c r="U1209" s="0" t="s">
        <v>2451</v>
      </c>
      <c r="V1209" s="0" t="n">
        <v>100000000</v>
      </c>
      <c r="W1209" s="0" t="s">
        <v>2366</v>
      </c>
      <c r="X1209" s="0" t="n">
        <v>4</v>
      </c>
      <c r="Y1209" s="0" t="n">
        <f aca="false">FALSE()</f>
        <v>0</v>
      </c>
      <c r="Z1209" s="0" t="n">
        <f aca="false">FALSE()</f>
        <v>0</v>
      </c>
      <c r="AA1209" s="0" t="n">
        <f aca="false">FALSE()</f>
        <v>0</v>
      </c>
      <c r="AB1209" s="0" t="n">
        <f aca="false">TRUE()</f>
        <v>1</v>
      </c>
      <c r="AC1209" s="0" t="n">
        <v>1</v>
      </c>
      <c r="AD1209" s="0" t="s">
        <v>2129</v>
      </c>
      <c r="AE1209" s="0" t="n">
        <f aca="false">TRUE()</f>
        <v>1</v>
      </c>
      <c r="AF1209" s="0" t="s">
        <v>11935</v>
      </c>
      <c r="AG1209" s="0" t="n">
        <v>2</v>
      </c>
      <c r="AH1209" s="0" t="s">
        <v>11936</v>
      </c>
      <c r="AI1209" s="0" t="s">
        <v>11937</v>
      </c>
      <c r="AJ1209" s="0" t="n">
        <v>0</v>
      </c>
      <c r="AK1209" s="0" t="s">
        <v>2118</v>
      </c>
      <c r="AL1209" s="0" t="n">
        <f aca="false">FALSE()</f>
        <v>0</v>
      </c>
      <c r="AM1209" s="0" t="n">
        <f aca="false">TRUE()</f>
        <v>1</v>
      </c>
      <c r="AN1209" s="0" t="n">
        <f aca="false">FALSE()</f>
        <v>0</v>
      </c>
      <c r="AO1209" s="0" t="n">
        <f aca="false">FALSE()</f>
        <v>0</v>
      </c>
      <c r="AP1209" s="0" t="n">
        <f aca="false">TRUE()</f>
        <v>1</v>
      </c>
      <c r="AQ1209" s="380" t="n">
        <v>44589.7069444444</v>
      </c>
      <c r="AR1209" s="380" t="n">
        <v>44589.4166666667</v>
      </c>
      <c r="AS1209" s="0" t="s">
        <v>11938</v>
      </c>
      <c r="AT1209" s="0" t="s">
        <v>2170</v>
      </c>
      <c r="AU1209" s="0" t="s">
        <v>2170</v>
      </c>
    </row>
    <row r="1210" customFormat="false" ht="15" hidden="true" customHeight="false" outlineLevel="0" collapsed="false">
      <c r="A1210" s="0" t="s">
        <v>939</v>
      </c>
      <c r="B1210" s="0" t="s">
        <v>11939</v>
      </c>
      <c r="C1210" s="0" t="s">
        <v>936</v>
      </c>
      <c r="D1210" s="0" t="s">
        <v>720</v>
      </c>
      <c r="E1210" s="0" t="s">
        <v>939</v>
      </c>
      <c r="F1210" s="0" t="n">
        <v>10000</v>
      </c>
      <c r="G1210" s="0" t="s">
        <v>434</v>
      </c>
      <c r="H1210" s="0" t="s">
        <v>2596</v>
      </c>
      <c r="I1210" s="0" t="s">
        <v>2596</v>
      </c>
      <c r="J1210" s="0" t="s">
        <v>2723</v>
      </c>
      <c r="K1210" s="0" t="s">
        <v>2083</v>
      </c>
      <c r="L1210" s="0" t="s">
        <v>2783</v>
      </c>
      <c r="M1210" s="0" t="s">
        <v>2726</v>
      </c>
      <c r="N1210" s="0" t="n">
        <f aca="false">TRUE()</f>
        <v>1</v>
      </c>
      <c r="O1210" s="0" t="s">
        <v>11940</v>
      </c>
      <c r="P1210" s="0" t="s">
        <v>2601</v>
      </c>
      <c r="Q1210" s="380" t="n">
        <v>37509.1666666667</v>
      </c>
      <c r="R1210" s="0" t="n">
        <v>2113460101477</v>
      </c>
      <c r="S1210" s="0" t="s">
        <v>601</v>
      </c>
      <c r="T1210" s="0" t="s">
        <v>2602</v>
      </c>
      <c r="U1210" s="0" t="s">
        <v>2693</v>
      </c>
      <c r="V1210" s="0" t="n">
        <v>254000000000</v>
      </c>
      <c r="W1210" s="0" t="s">
        <v>3877</v>
      </c>
      <c r="X1210" s="0" t="n">
        <v>5</v>
      </c>
      <c r="Y1210" s="0" t="n">
        <f aca="false">FALSE()</f>
        <v>0</v>
      </c>
      <c r="Z1210" s="0" t="n">
        <f aca="false">TRUE()</f>
        <v>1</v>
      </c>
      <c r="AA1210" s="0" t="n">
        <f aca="false">TRUE()</f>
        <v>1</v>
      </c>
      <c r="AB1210" s="0" t="n">
        <f aca="false">TRUE()</f>
        <v>1</v>
      </c>
      <c r="AC1210" s="0" t="n">
        <v>1</v>
      </c>
      <c r="AD1210" s="0" t="s">
        <v>11941</v>
      </c>
      <c r="AE1210" s="0" t="n">
        <f aca="false">TRUE()</f>
        <v>1</v>
      </c>
      <c r="AF1210" s="0" t="s">
        <v>11942</v>
      </c>
      <c r="AG1210" s="0" t="n">
        <v>1</v>
      </c>
      <c r="AH1210" s="0" t="s">
        <v>11943</v>
      </c>
      <c r="AI1210" s="0" t="s">
        <v>11944</v>
      </c>
      <c r="AJ1210" s="0" t="n">
        <v>0</v>
      </c>
      <c r="AK1210" s="0" t="s">
        <v>2118</v>
      </c>
      <c r="AL1210" s="0" t="n">
        <f aca="false">TRUE()</f>
        <v>1</v>
      </c>
      <c r="AM1210" s="0" t="n">
        <f aca="false">FALSE()</f>
        <v>0</v>
      </c>
      <c r="AN1210" s="0" t="n">
        <f aca="false">TRUE()</f>
        <v>1</v>
      </c>
      <c r="AO1210" s="0" t="n">
        <f aca="false">FALSE()</f>
        <v>0</v>
      </c>
      <c r="AP1210" s="0" t="n">
        <f aca="false">FALSE()</f>
        <v>0</v>
      </c>
      <c r="AQ1210" s="380" t="n">
        <v>43166.8986111111</v>
      </c>
      <c r="AR1210" s="380" t="n">
        <v>39645.4583333333</v>
      </c>
      <c r="AS1210" s="0" t="s">
        <v>6022</v>
      </c>
      <c r="AT1210" s="0" t="s">
        <v>2723</v>
      </c>
      <c r="AU1210" s="0" t="s">
        <v>2083</v>
      </c>
    </row>
    <row r="1211" customFormat="false" ht="15" hidden="true" customHeight="false" outlineLevel="0" collapsed="false">
      <c r="A1211" s="0" t="s">
        <v>11945</v>
      </c>
      <c r="B1211" s="0" t="s">
        <v>11946</v>
      </c>
      <c r="C1211" s="0" t="s">
        <v>11947</v>
      </c>
      <c r="D1211" s="0" t="s">
        <v>2888</v>
      </c>
      <c r="E1211" s="0" t="s">
        <v>11945</v>
      </c>
      <c r="F1211" s="0" t="n">
        <v>1</v>
      </c>
      <c r="G1211" s="0" t="s">
        <v>434</v>
      </c>
      <c r="H1211" s="0" t="s">
        <v>2170</v>
      </c>
      <c r="I1211" s="0" t="s">
        <v>2170</v>
      </c>
      <c r="J1211" s="0" t="s">
        <v>2170</v>
      </c>
      <c r="K1211" s="0" t="s">
        <v>2170</v>
      </c>
      <c r="L1211" s="0" t="s">
        <v>2170</v>
      </c>
      <c r="M1211" s="0" t="s">
        <v>2170</v>
      </c>
      <c r="N1211" s="0" t="n">
        <f aca="false">FALSE()</f>
        <v>0</v>
      </c>
      <c r="O1211" s="0" t="s">
        <v>11948</v>
      </c>
      <c r="P1211" s="0" t="s">
        <v>2890</v>
      </c>
      <c r="Q1211" s="380" t="n">
        <v>39962.1666666667</v>
      </c>
      <c r="R1211" s="0" t="n">
        <v>2526406</v>
      </c>
      <c r="S1211" s="0" t="s">
        <v>601</v>
      </c>
      <c r="T1211" s="0" t="s">
        <v>2602</v>
      </c>
      <c r="U1211" s="0" t="s">
        <v>2114</v>
      </c>
      <c r="V1211" s="0" t="n">
        <v>2526406</v>
      </c>
      <c r="W1211" s="0" t="s">
        <v>2603</v>
      </c>
      <c r="X1211" s="0" t="n">
        <v>5</v>
      </c>
      <c r="Y1211" s="0" t="n">
        <f aca="false">FALSE()</f>
        <v>0</v>
      </c>
      <c r="Z1211" s="0" t="n">
        <f aca="false">TRUE()</f>
        <v>1</v>
      </c>
      <c r="AA1211" s="0" t="n">
        <f aca="false">TRUE()</f>
        <v>1</v>
      </c>
      <c r="AB1211" s="0" t="n">
        <f aca="false">FALSE()</f>
        <v>0</v>
      </c>
      <c r="AC1211" s="0" t="n">
        <v>1</v>
      </c>
      <c r="AD1211" s="0" t="s">
        <v>2129</v>
      </c>
      <c r="AE1211" s="0" t="n">
        <f aca="false">TRUE()</f>
        <v>1</v>
      </c>
      <c r="AF1211" s="0" t="s">
        <v>11949</v>
      </c>
      <c r="AG1211" s="0" t="n">
        <v>1</v>
      </c>
      <c r="AH1211" s="0" t="s">
        <v>11950</v>
      </c>
      <c r="AI1211" s="0" t="s">
        <v>11951</v>
      </c>
      <c r="AJ1211" s="0" t="n">
        <v>0</v>
      </c>
      <c r="AK1211" s="0" t="s">
        <v>2118</v>
      </c>
      <c r="AL1211" s="0" t="n">
        <f aca="false">TRUE()</f>
        <v>1</v>
      </c>
      <c r="AM1211" s="0" t="n">
        <f aca="false">TRUE()</f>
        <v>1</v>
      </c>
      <c r="AN1211" s="0" t="n">
        <f aca="false">FALSE()</f>
        <v>0</v>
      </c>
      <c r="AO1211" s="0" t="n">
        <f aca="false">FALSE()</f>
        <v>0</v>
      </c>
      <c r="AP1211" s="0" t="n">
        <f aca="false">FALSE()</f>
        <v>0</v>
      </c>
      <c r="AQ1211" s="380" t="n">
        <v>45173.7729166667</v>
      </c>
      <c r="AR1211" s="380" t="n">
        <v>45173.4166666667</v>
      </c>
      <c r="AS1211" s="0" t="s">
        <v>11952</v>
      </c>
      <c r="AT1211" s="0" t="s">
        <v>2170</v>
      </c>
      <c r="AU1211" s="0" t="s">
        <v>2170</v>
      </c>
    </row>
    <row r="1212" customFormat="false" ht="15" hidden="true" customHeight="false" outlineLevel="0" collapsed="false">
      <c r="A1212" s="0" t="s">
        <v>11953</v>
      </c>
      <c r="B1212" s="0" t="s">
        <v>11954</v>
      </c>
      <c r="C1212" s="0" t="s">
        <v>11955</v>
      </c>
      <c r="D1212" s="0" t="s">
        <v>2297</v>
      </c>
      <c r="E1212" s="0" t="s">
        <v>11953</v>
      </c>
      <c r="F1212" s="0" t="n">
        <v>1</v>
      </c>
      <c r="G1212" s="0" t="s">
        <v>2298</v>
      </c>
      <c r="H1212" s="0" t="s">
        <v>2170</v>
      </c>
      <c r="I1212" s="0" t="s">
        <v>2170</v>
      </c>
      <c r="J1212" s="0" t="s">
        <v>2170</v>
      </c>
      <c r="K1212" s="0" t="s">
        <v>2170</v>
      </c>
      <c r="L1212" s="0" t="s">
        <v>2170</v>
      </c>
      <c r="M1212" s="0" t="s">
        <v>2170</v>
      </c>
      <c r="N1212" s="0" t="n">
        <f aca="false">FALSE()</f>
        <v>0</v>
      </c>
      <c r="O1212" s="0" t="s">
        <v>11956</v>
      </c>
      <c r="P1212" s="0" t="s">
        <v>2300</v>
      </c>
      <c r="Q1212" s="380" t="n">
        <v>40585.125</v>
      </c>
      <c r="R1212" s="0" t="n">
        <v>2266520797</v>
      </c>
      <c r="S1212" s="0" t="s">
        <v>2301</v>
      </c>
      <c r="T1212" s="0" t="s">
        <v>2302</v>
      </c>
      <c r="U1212" s="0" t="s">
        <v>2574</v>
      </c>
      <c r="V1212" s="0" t="n">
        <v>4000000000</v>
      </c>
      <c r="W1212" s="0" t="s">
        <v>2366</v>
      </c>
      <c r="X1212" s="0" t="n">
        <v>4</v>
      </c>
      <c r="Y1212" s="0" t="n">
        <f aca="false">FALSE()</f>
        <v>0</v>
      </c>
      <c r="Z1212" s="0" t="n">
        <f aca="false">FALSE()</f>
        <v>0</v>
      </c>
      <c r="AA1212" s="0" t="n">
        <f aca="false">FALSE()</f>
        <v>0</v>
      </c>
      <c r="AB1212" s="0" t="n">
        <f aca="false">TRUE()</f>
        <v>1</v>
      </c>
      <c r="AC1212" s="0" t="n">
        <v>1</v>
      </c>
      <c r="AD1212" s="0" t="s">
        <v>2129</v>
      </c>
      <c r="AE1212" s="0" t="n">
        <f aca="false">TRUE()</f>
        <v>1</v>
      </c>
      <c r="AF1212" s="0" t="s">
        <v>11957</v>
      </c>
      <c r="AG1212" s="0" t="n">
        <v>2</v>
      </c>
      <c r="AH1212" s="0" t="s">
        <v>11958</v>
      </c>
      <c r="AI1212" s="0" t="s">
        <v>11959</v>
      </c>
      <c r="AJ1212" s="0" t="n">
        <v>0</v>
      </c>
      <c r="AK1212" s="0" t="s">
        <v>2118</v>
      </c>
      <c r="AL1212" s="0" t="n">
        <f aca="false">FALSE()</f>
        <v>0</v>
      </c>
      <c r="AM1212" s="0" t="n">
        <f aca="false">TRUE()</f>
        <v>1</v>
      </c>
      <c r="AN1212" s="0" t="n">
        <f aca="false">FALSE()</f>
        <v>0</v>
      </c>
      <c r="AO1212" s="0" t="n">
        <f aca="false">FALSE()</f>
        <v>0</v>
      </c>
      <c r="AP1212" s="0" t="n">
        <f aca="false">FALSE()</f>
        <v>0</v>
      </c>
      <c r="AQ1212" s="380" t="n">
        <v>43123.6458333333</v>
      </c>
      <c r="AR1212" s="380" t="n">
        <v>40585.125</v>
      </c>
      <c r="AS1212" s="0" t="s">
        <v>11960</v>
      </c>
      <c r="AT1212" s="0" t="s">
        <v>2170</v>
      </c>
      <c r="AU1212" s="0" t="s">
        <v>2170</v>
      </c>
    </row>
    <row r="1213" customFormat="false" ht="15" hidden="true" customHeight="false" outlineLevel="0" collapsed="false">
      <c r="A1213" s="0" t="s">
        <v>11961</v>
      </c>
      <c r="B1213" s="0" t="s">
        <v>11962</v>
      </c>
      <c r="C1213" s="0" t="s">
        <v>11963</v>
      </c>
      <c r="D1213" s="0" t="s">
        <v>2297</v>
      </c>
      <c r="E1213" s="0" t="s">
        <v>11961</v>
      </c>
      <c r="F1213" s="0" t="n">
        <v>1</v>
      </c>
      <c r="G1213" s="0" t="s">
        <v>2298</v>
      </c>
      <c r="H1213" s="0" t="s">
        <v>2170</v>
      </c>
      <c r="I1213" s="0" t="s">
        <v>2170</v>
      </c>
      <c r="J1213" s="0" t="s">
        <v>2170</v>
      </c>
      <c r="K1213" s="0" t="s">
        <v>2170</v>
      </c>
      <c r="L1213" s="0" t="s">
        <v>2170</v>
      </c>
      <c r="M1213" s="0" t="s">
        <v>2170</v>
      </c>
      <c r="N1213" s="0" t="n">
        <f aca="false">FALSE()</f>
        <v>0</v>
      </c>
      <c r="O1213" s="0" t="s">
        <v>11964</v>
      </c>
      <c r="P1213" s="0" t="s">
        <v>2300</v>
      </c>
      <c r="Q1213" s="380" t="n">
        <v>41548.1666666667</v>
      </c>
      <c r="R1213" s="0" t="n">
        <v>81915423</v>
      </c>
      <c r="S1213" s="0" t="s">
        <v>2301</v>
      </c>
      <c r="T1213" s="0" t="s">
        <v>2302</v>
      </c>
      <c r="U1213" s="0" t="s">
        <v>2365</v>
      </c>
      <c r="V1213" s="0" t="n">
        <v>600000000</v>
      </c>
      <c r="W1213" s="0" t="s">
        <v>2366</v>
      </c>
      <c r="X1213" s="0" t="n">
        <v>4</v>
      </c>
      <c r="Y1213" s="0" t="n">
        <f aca="false">FALSE()</f>
        <v>0</v>
      </c>
      <c r="Z1213" s="0" t="n">
        <f aca="false">FALSE()</f>
        <v>0</v>
      </c>
      <c r="AA1213" s="0" t="n">
        <f aca="false">FALSE()</f>
        <v>0</v>
      </c>
      <c r="AB1213" s="0" t="n">
        <f aca="false">FALSE()</f>
        <v>0</v>
      </c>
      <c r="AC1213" s="0" t="n">
        <v>1</v>
      </c>
      <c r="AD1213" s="0" t="s">
        <v>2129</v>
      </c>
      <c r="AE1213" s="0" t="n">
        <f aca="false">TRUE()</f>
        <v>1</v>
      </c>
      <c r="AF1213" s="0" t="s">
        <v>11965</v>
      </c>
      <c r="AG1213" s="0" t="n">
        <v>2</v>
      </c>
      <c r="AH1213" s="0" t="s">
        <v>11966</v>
      </c>
      <c r="AI1213" s="0" t="s">
        <v>11967</v>
      </c>
      <c r="AJ1213" s="0" t="n">
        <v>0</v>
      </c>
      <c r="AK1213" s="0" t="s">
        <v>2118</v>
      </c>
      <c r="AL1213" s="0" t="n">
        <f aca="false">FALSE()</f>
        <v>0</v>
      </c>
      <c r="AM1213" s="0" t="n">
        <f aca="false">TRUE()</f>
        <v>1</v>
      </c>
      <c r="AN1213" s="0" t="n">
        <f aca="false">FALSE()</f>
        <v>0</v>
      </c>
      <c r="AO1213" s="0" t="n">
        <f aca="false">FALSE()</f>
        <v>0</v>
      </c>
      <c r="AP1213" s="0" t="n">
        <f aca="false">FALSE()</f>
        <v>0</v>
      </c>
      <c r="AQ1213" s="380" t="n">
        <v>43769.6875</v>
      </c>
      <c r="AR1213" s="380" t="n">
        <v>43769.4166666667</v>
      </c>
      <c r="AS1213" s="0" t="s">
        <v>11968</v>
      </c>
      <c r="AT1213" s="0" t="s">
        <v>2170</v>
      </c>
      <c r="AU1213" s="0" t="s">
        <v>2170</v>
      </c>
    </row>
    <row r="1214" customFormat="false" ht="15" hidden="true" customHeight="false" outlineLevel="0" collapsed="false">
      <c r="A1214" s="0" t="s">
        <v>11969</v>
      </c>
      <c r="B1214" s="0" t="s">
        <v>11970</v>
      </c>
      <c r="C1214" s="0" t="s">
        <v>11971</v>
      </c>
      <c r="D1214" s="0" t="s">
        <v>2297</v>
      </c>
      <c r="E1214" s="0" t="s">
        <v>11969</v>
      </c>
      <c r="F1214" s="0" t="n">
        <v>1</v>
      </c>
      <c r="G1214" s="0" t="s">
        <v>2298</v>
      </c>
      <c r="H1214" s="0" t="s">
        <v>2170</v>
      </c>
      <c r="I1214" s="0" t="s">
        <v>2170</v>
      </c>
      <c r="J1214" s="0" t="s">
        <v>2170</v>
      </c>
      <c r="K1214" s="0" t="s">
        <v>2170</v>
      </c>
      <c r="L1214" s="0" t="s">
        <v>2170</v>
      </c>
      <c r="M1214" s="0" t="s">
        <v>2170</v>
      </c>
      <c r="N1214" s="0" t="n">
        <f aca="false">FALSE()</f>
        <v>0</v>
      </c>
      <c r="O1214" s="0" t="s">
        <v>11972</v>
      </c>
      <c r="P1214" s="0" t="s">
        <v>2300</v>
      </c>
      <c r="Q1214" s="380" t="n">
        <v>25569.125</v>
      </c>
      <c r="R1214" s="0" t="n">
        <v>117707415</v>
      </c>
      <c r="S1214" s="0" t="s">
        <v>2301</v>
      </c>
      <c r="T1214" s="0" t="s">
        <v>2302</v>
      </c>
      <c r="U1214" s="0" t="s">
        <v>2684</v>
      </c>
      <c r="V1214" s="0" t="n">
        <v>1000000000</v>
      </c>
      <c r="W1214" s="0" t="s">
        <v>2321</v>
      </c>
      <c r="X1214" s="0" t="n">
        <v>4</v>
      </c>
      <c r="Y1214" s="0" t="n">
        <f aca="false">FALSE()</f>
        <v>0</v>
      </c>
      <c r="Z1214" s="0" t="n">
        <f aca="false">FALSE()</f>
        <v>0</v>
      </c>
      <c r="AA1214" s="0" t="n">
        <f aca="false">FALSE()</f>
        <v>0</v>
      </c>
      <c r="AB1214" s="0" t="n">
        <f aca="false">FALSE()</f>
        <v>0</v>
      </c>
      <c r="AC1214" s="0" t="n">
        <v>1</v>
      </c>
      <c r="AD1214" s="0" t="s">
        <v>2129</v>
      </c>
      <c r="AE1214" s="0" t="n">
        <f aca="false">TRUE()</f>
        <v>1</v>
      </c>
      <c r="AF1214" s="0" t="s">
        <v>11973</v>
      </c>
      <c r="AG1214" s="0" t="n">
        <v>2</v>
      </c>
      <c r="AH1214" s="0" t="s">
        <v>11974</v>
      </c>
      <c r="AI1214" s="0" t="s">
        <v>11975</v>
      </c>
      <c r="AJ1214" s="0" t="n">
        <v>0</v>
      </c>
      <c r="AK1214" s="0" t="s">
        <v>2118</v>
      </c>
      <c r="AL1214" s="0" t="n">
        <f aca="false">FALSE()</f>
        <v>0</v>
      </c>
      <c r="AM1214" s="0" t="n">
        <f aca="false">TRUE()</f>
        <v>1</v>
      </c>
      <c r="AN1214" s="0" t="n">
        <f aca="false">FALSE()</f>
        <v>0</v>
      </c>
      <c r="AO1214" s="0" t="n">
        <f aca="false">FALSE()</f>
        <v>0</v>
      </c>
      <c r="AP1214" s="0" t="n">
        <f aca="false">TRUE()</f>
        <v>1</v>
      </c>
      <c r="AQ1214" s="380" t="n">
        <v>43627.5152777778</v>
      </c>
      <c r="AR1214" s="380" t="n">
        <v>43627.4166666667</v>
      </c>
      <c r="AS1214" s="0" t="s">
        <v>11976</v>
      </c>
      <c r="AT1214" s="0" t="s">
        <v>2170</v>
      </c>
      <c r="AU1214" s="0" t="s">
        <v>2170</v>
      </c>
    </row>
    <row r="1215" customFormat="false" ht="15" hidden="true" customHeight="false" outlineLevel="0" collapsed="false">
      <c r="A1215" s="0" t="s">
        <v>11977</v>
      </c>
      <c r="B1215" s="0" t="s">
        <v>11978</v>
      </c>
      <c r="C1215" s="0" t="s">
        <v>11979</v>
      </c>
      <c r="D1215" s="0" t="s">
        <v>2297</v>
      </c>
      <c r="E1215" s="0" t="s">
        <v>11977</v>
      </c>
      <c r="F1215" s="0" t="n">
        <v>1</v>
      </c>
      <c r="G1215" s="0" t="s">
        <v>2298</v>
      </c>
      <c r="H1215" s="0" t="s">
        <v>2170</v>
      </c>
      <c r="I1215" s="0" t="s">
        <v>2170</v>
      </c>
      <c r="J1215" s="0" t="s">
        <v>2170</v>
      </c>
      <c r="K1215" s="0" t="s">
        <v>2170</v>
      </c>
      <c r="L1215" s="0" t="s">
        <v>2170</v>
      </c>
      <c r="M1215" s="0" t="s">
        <v>2170</v>
      </c>
      <c r="N1215" s="0" t="n">
        <f aca="false">FALSE()</f>
        <v>0</v>
      </c>
      <c r="O1215" s="0" t="s">
        <v>11980</v>
      </c>
      <c r="P1215" s="0" t="s">
        <v>2300</v>
      </c>
      <c r="Q1215" s="380" t="n">
        <v>25569.125</v>
      </c>
      <c r="R1215" s="0" t="n">
        <v>162113218</v>
      </c>
      <c r="S1215" s="0" t="s">
        <v>2301</v>
      </c>
      <c r="T1215" s="0" t="s">
        <v>2302</v>
      </c>
      <c r="U1215" s="0" t="s">
        <v>2365</v>
      </c>
      <c r="V1215" s="0" t="n">
        <v>0</v>
      </c>
      <c r="W1215" s="0" t="s">
        <v>2400</v>
      </c>
      <c r="X1215" s="0" t="n">
        <v>4</v>
      </c>
      <c r="Y1215" s="0" t="n">
        <f aca="false">FALSE()</f>
        <v>0</v>
      </c>
      <c r="Z1215" s="0" t="n">
        <f aca="false">FALSE()</f>
        <v>0</v>
      </c>
      <c r="AA1215" s="0" t="n">
        <f aca="false">FALSE()</f>
        <v>0</v>
      </c>
      <c r="AB1215" s="0" t="n">
        <f aca="false">FALSE()</f>
        <v>0</v>
      </c>
      <c r="AC1215" s="0" t="n">
        <v>1</v>
      </c>
      <c r="AD1215" s="0" t="s">
        <v>2129</v>
      </c>
      <c r="AE1215" s="0" t="n">
        <f aca="false">TRUE()</f>
        <v>1</v>
      </c>
      <c r="AF1215" s="0" t="s">
        <v>11981</v>
      </c>
      <c r="AG1215" s="0" t="n">
        <v>2</v>
      </c>
      <c r="AH1215" s="0" t="s">
        <v>11982</v>
      </c>
      <c r="AI1215" s="0" t="s">
        <v>11983</v>
      </c>
      <c r="AJ1215" s="0" t="n">
        <v>0</v>
      </c>
      <c r="AK1215" s="0" t="s">
        <v>2118</v>
      </c>
      <c r="AL1215" s="0" t="n">
        <f aca="false">FALSE()</f>
        <v>0</v>
      </c>
      <c r="AM1215" s="0" t="n">
        <f aca="false">TRUE()</f>
        <v>1</v>
      </c>
      <c r="AN1215" s="0" t="n">
        <f aca="false">FALSE()</f>
        <v>0</v>
      </c>
      <c r="AO1215" s="0" t="n">
        <f aca="false">FALSE()</f>
        <v>0</v>
      </c>
      <c r="AP1215" s="0" t="n">
        <f aca="false">FALSE()</f>
        <v>0</v>
      </c>
      <c r="AQ1215" s="380" t="n">
        <v>43123.7291666667</v>
      </c>
      <c r="AR1215" s="380" t="n">
        <v>35465.125</v>
      </c>
      <c r="AS1215" s="0" t="s">
        <v>11984</v>
      </c>
      <c r="AT1215" s="0" t="s">
        <v>2170</v>
      </c>
      <c r="AU1215" s="0" t="s">
        <v>2170</v>
      </c>
    </row>
    <row r="1216" customFormat="false" ht="15" hidden="true" customHeight="false" outlineLevel="0" collapsed="false">
      <c r="A1216" s="0" t="s">
        <v>11985</v>
      </c>
      <c r="B1216" s="0" t="s">
        <v>11986</v>
      </c>
      <c r="C1216" s="0" t="s">
        <v>11987</v>
      </c>
      <c r="D1216" s="0" t="s">
        <v>2297</v>
      </c>
      <c r="E1216" s="0" t="s">
        <v>11985</v>
      </c>
      <c r="F1216" s="0" t="n">
        <v>1</v>
      </c>
      <c r="G1216" s="0" t="s">
        <v>2298</v>
      </c>
      <c r="H1216" s="0" t="s">
        <v>2170</v>
      </c>
      <c r="I1216" s="0" t="s">
        <v>2170</v>
      </c>
      <c r="J1216" s="0" t="s">
        <v>2170</v>
      </c>
      <c r="K1216" s="0" t="s">
        <v>2170</v>
      </c>
      <c r="L1216" s="0" t="s">
        <v>2170</v>
      </c>
      <c r="M1216" s="0" t="s">
        <v>2170</v>
      </c>
      <c r="N1216" s="0" t="n">
        <f aca="false">FALSE()</f>
        <v>0</v>
      </c>
      <c r="O1216" s="0" t="s">
        <v>11988</v>
      </c>
      <c r="P1216" s="0" t="s">
        <v>2300</v>
      </c>
      <c r="Q1216" s="380" t="n">
        <v>25569.125</v>
      </c>
      <c r="R1216" s="0" t="n">
        <v>494934190</v>
      </c>
      <c r="S1216" s="0" t="s">
        <v>2301</v>
      </c>
      <c r="T1216" s="0" t="s">
        <v>2302</v>
      </c>
      <c r="U1216" s="0" t="s">
        <v>2451</v>
      </c>
      <c r="V1216" s="0" t="n">
        <v>750000000</v>
      </c>
      <c r="W1216" s="0" t="s">
        <v>2356</v>
      </c>
      <c r="X1216" s="0" t="n">
        <v>4</v>
      </c>
      <c r="Y1216" s="0" t="n">
        <f aca="false">FALSE()</f>
        <v>0</v>
      </c>
      <c r="Z1216" s="0" t="n">
        <f aca="false">FALSE()</f>
        <v>0</v>
      </c>
      <c r="AA1216" s="0" t="n">
        <f aca="false">FALSE()</f>
        <v>0</v>
      </c>
      <c r="AB1216" s="0" t="n">
        <f aca="false">TRUE()</f>
        <v>1</v>
      </c>
      <c r="AC1216" s="0" t="n">
        <v>1</v>
      </c>
      <c r="AD1216" s="0" t="s">
        <v>2129</v>
      </c>
      <c r="AE1216" s="0" t="n">
        <f aca="false">TRUE()</f>
        <v>1</v>
      </c>
      <c r="AF1216" s="0" t="s">
        <v>11989</v>
      </c>
      <c r="AG1216" s="0" t="n">
        <v>2</v>
      </c>
      <c r="AH1216" s="0" t="s">
        <v>11990</v>
      </c>
      <c r="AI1216" s="0" t="s">
        <v>11991</v>
      </c>
      <c r="AJ1216" s="0" t="n">
        <v>0</v>
      </c>
      <c r="AK1216" s="0" t="s">
        <v>2118</v>
      </c>
      <c r="AL1216" s="0" t="n">
        <f aca="false">FALSE()</f>
        <v>0</v>
      </c>
      <c r="AM1216" s="0" t="n">
        <f aca="false">TRUE()</f>
        <v>1</v>
      </c>
      <c r="AN1216" s="0" t="n">
        <f aca="false">FALSE()</f>
        <v>0</v>
      </c>
      <c r="AO1216" s="0" t="n">
        <f aca="false">FALSE()</f>
        <v>0</v>
      </c>
      <c r="AP1216" s="0" t="n">
        <f aca="false">TRUE()</f>
        <v>1</v>
      </c>
      <c r="AQ1216" s="380" t="n">
        <v>45859.125</v>
      </c>
      <c r="AR1216" s="380" t="n">
        <v>45859.125</v>
      </c>
      <c r="AS1216" s="0" t="s">
        <v>11992</v>
      </c>
      <c r="AT1216" s="0" t="s">
        <v>2170</v>
      </c>
      <c r="AU1216" s="0" t="s">
        <v>2170</v>
      </c>
    </row>
    <row r="1217" customFormat="false" ht="15" hidden="true" customHeight="false" outlineLevel="0" collapsed="false">
      <c r="A1217" s="0" t="s">
        <v>11993</v>
      </c>
      <c r="B1217" s="0" t="s">
        <v>11994</v>
      </c>
      <c r="C1217" s="0" t="s">
        <v>11995</v>
      </c>
      <c r="D1217" s="0" t="s">
        <v>2297</v>
      </c>
      <c r="E1217" s="0" t="s">
        <v>11993</v>
      </c>
      <c r="F1217" s="0" t="n">
        <v>1</v>
      </c>
      <c r="G1217" s="0" t="s">
        <v>2298</v>
      </c>
      <c r="H1217" s="0" t="s">
        <v>2170</v>
      </c>
      <c r="I1217" s="0" t="s">
        <v>2170</v>
      </c>
      <c r="J1217" s="0" t="s">
        <v>2170</v>
      </c>
      <c r="K1217" s="0" t="s">
        <v>2170</v>
      </c>
      <c r="L1217" s="0" t="s">
        <v>2170</v>
      </c>
      <c r="M1217" s="0" t="s">
        <v>2170</v>
      </c>
      <c r="N1217" s="0" t="n">
        <f aca="false">FALSE()</f>
        <v>0</v>
      </c>
      <c r="O1217" s="0" t="s">
        <v>11996</v>
      </c>
      <c r="P1217" s="0" t="s">
        <v>2300</v>
      </c>
      <c r="Q1217" s="380" t="n">
        <v>43040.125</v>
      </c>
      <c r="R1217" s="0" t="n">
        <v>11570149</v>
      </c>
      <c r="S1217" s="0" t="s">
        <v>2301</v>
      </c>
      <c r="T1217" s="0" t="s">
        <v>2302</v>
      </c>
      <c r="U1217" s="0" t="s">
        <v>2330</v>
      </c>
      <c r="V1217" s="0" t="n">
        <v>200000000</v>
      </c>
      <c r="W1217" s="0" t="s">
        <v>2321</v>
      </c>
      <c r="X1217" s="0" t="n">
        <v>4</v>
      </c>
      <c r="Y1217" s="0" t="n">
        <f aca="false">FALSE()</f>
        <v>0</v>
      </c>
      <c r="Z1217" s="0" t="n">
        <f aca="false">FALSE()</f>
        <v>0</v>
      </c>
      <c r="AA1217" s="0" t="n">
        <f aca="false">FALSE()</f>
        <v>0</v>
      </c>
      <c r="AB1217" s="0" t="n">
        <f aca="false">FALSE()</f>
        <v>0</v>
      </c>
      <c r="AC1217" s="0" t="n">
        <v>1</v>
      </c>
      <c r="AD1217" s="0" t="s">
        <v>2129</v>
      </c>
      <c r="AE1217" s="0" t="n">
        <f aca="false">TRUE()</f>
        <v>1</v>
      </c>
      <c r="AF1217" s="0" t="s">
        <v>11997</v>
      </c>
      <c r="AG1217" s="0" t="n">
        <v>2</v>
      </c>
      <c r="AH1217" s="0" t="s">
        <v>11998</v>
      </c>
      <c r="AI1217" s="0" t="s">
        <v>11999</v>
      </c>
      <c r="AJ1217" s="0" t="n">
        <v>0</v>
      </c>
      <c r="AK1217" s="0" t="s">
        <v>2118</v>
      </c>
      <c r="AL1217" s="0" t="n">
        <f aca="false">FALSE()</f>
        <v>0</v>
      </c>
      <c r="AM1217" s="0" t="n">
        <f aca="false">TRUE()</f>
        <v>1</v>
      </c>
      <c r="AN1217" s="0" t="n">
        <f aca="false">FALSE()</f>
        <v>0</v>
      </c>
      <c r="AO1217" s="0" t="n">
        <f aca="false">FALSE()</f>
        <v>0</v>
      </c>
      <c r="AP1217" s="0" t="n">
        <f aca="false">FALSE()</f>
        <v>0</v>
      </c>
      <c r="AQ1217" s="380" t="n">
        <v>43769.6875</v>
      </c>
      <c r="AR1217" s="380" t="n">
        <v>43769.4166666667</v>
      </c>
      <c r="AS1217" s="0" t="s">
        <v>12000</v>
      </c>
      <c r="AT1217" s="0" t="s">
        <v>2170</v>
      </c>
      <c r="AU1217" s="0" t="s">
        <v>2170</v>
      </c>
    </row>
    <row r="1218" customFormat="false" ht="15" hidden="true" customHeight="false" outlineLevel="0" collapsed="false">
      <c r="A1218" s="0" t="s">
        <v>12001</v>
      </c>
      <c r="B1218" s="0" t="s">
        <v>12002</v>
      </c>
      <c r="C1218" s="0" t="s">
        <v>12003</v>
      </c>
      <c r="D1218" s="0" t="s">
        <v>2525</v>
      </c>
      <c r="E1218" s="0" t="s">
        <v>12001</v>
      </c>
      <c r="F1218" s="0" t="n">
        <v>10</v>
      </c>
      <c r="G1218" s="0" t="s">
        <v>2526</v>
      </c>
      <c r="H1218" s="0" t="s">
        <v>2170</v>
      </c>
      <c r="I1218" s="0" t="s">
        <v>2170</v>
      </c>
      <c r="J1218" s="0" t="s">
        <v>2170</v>
      </c>
      <c r="K1218" s="0" t="s">
        <v>2170</v>
      </c>
      <c r="L1218" s="0" t="s">
        <v>2170</v>
      </c>
      <c r="M1218" s="0" t="s">
        <v>2170</v>
      </c>
      <c r="N1218" s="0" t="n">
        <f aca="false">FALSE()</f>
        <v>0</v>
      </c>
      <c r="O1218" s="0" t="s">
        <v>12004</v>
      </c>
      <c r="P1218" s="0" t="s">
        <v>2300</v>
      </c>
      <c r="Q1218" s="380" t="n">
        <v>25569.125</v>
      </c>
      <c r="R1218" s="0" t="n">
        <v>326392145</v>
      </c>
      <c r="S1218" s="0" t="s">
        <v>2528</v>
      </c>
      <c r="T1218" s="0" t="s">
        <v>2529</v>
      </c>
      <c r="U1218" s="0" t="s">
        <v>2684</v>
      </c>
      <c r="V1218" s="0" t="n">
        <v>0</v>
      </c>
      <c r="W1218" s="0" t="s">
        <v>12005</v>
      </c>
      <c r="X1218" s="0" t="n">
        <v>4</v>
      </c>
      <c r="Y1218" s="0" t="n">
        <f aca="false">FALSE()</f>
        <v>0</v>
      </c>
      <c r="Z1218" s="0" t="n">
        <f aca="false">FALSE()</f>
        <v>0</v>
      </c>
      <c r="AA1218" s="0" t="n">
        <f aca="false">FALSE()</f>
        <v>0</v>
      </c>
      <c r="AB1218" s="0" t="n">
        <f aca="false">FALSE()</f>
        <v>0</v>
      </c>
      <c r="AC1218" s="0" t="n">
        <v>1</v>
      </c>
      <c r="AD1218" s="0" t="s">
        <v>2729</v>
      </c>
      <c r="AE1218" s="0" t="n">
        <f aca="false">TRUE()</f>
        <v>1</v>
      </c>
      <c r="AF1218" s="0" t="s">
        <v>12006</v>
      </c>
      <c r="AG1218" s="0" t="n">
        <v>2</v>
      </c>
      <c r="AH1218" s="0" t="s">
        <v>12007</v>
      </c>
      <c r="AI1218" s="0" t="s">
        <v>12008</v>
      </c>
      <c r="AJ1218" s="0" t="n">
        <v>0</v>
      </c>
      <c r="AK1218" s="0" t="s">
        <v>3378</v>
      </c>
      <c r="AL1218" s="0" t="n">
        <f aca="false">FALSE()</f>
        <v>0</v>
      </c>
      <c r="AM1218" s="0" t="n">
        <f aca="false">FALSE()</f>
        <v>0</v>
      </c>
      <c r="AN1218" s="0" t="n">
        <f aca="false">FALSE()</f>
        <v>0</v>
      </c>
      <c r="AO1218" s="0" t="n">
        <f aca="false">FALSE()</f>
        <v>0</v>
      </c>
      <c r="AP1218" s="0" t="n">
        <f aca="false">TRUE()</f>
        <v>1</v>
      </c>
      <c r="AQ1218" s="380" t="n">
        <v>44846.3361111111</v>
      </c>
      <c r="AR1218" s="380" t="n">
        <v>44846.4166666667</v>
      </c>
      <c r="AS1218" s="0" t="s">
        <v>11811</v>
      </c>
      <c r="AT1218" s="0" t="s">
        <v>2170</v>
      </c>
      <c r="AU1218" s="0" t="s">
        <v>2170</v>
      </c>
    </row>
    <row r="1219" customFormat="false" ht="15" hidden="true" customHeight="false" outlineLevel="0" collapsed="false">
      <c r="A1219" s="0" t="s">
        <v>12009</v>
      </c>
      <c r="B1219" s="0" t="s">
        <v>12010</v>
      </c>
      <c r="C1219" s="0" t="s">
        <v>12011</v>
      </c>
      <c r="D1219" s="0" t="s">
        <v>2297</v>
      </c>
      <c r="E1219" s="0" t="s">
        <v>12009</v>
      </c>
      <c r="F1219" s="0" t="n">
        <v>1</v>
      </c>
      <c r="G1219" s="0" t="s">
        <v>2298</v>
      </c>
      <c r="H1219" s="0" t="s">
        <v>2170</v>
      </c>
      <c r="I1219" s="0" t="s">
        <v>2170</v>
      </c>
      <c r="J1219" s="0" t="s">
        <v>2170</v>
      </c>
      <c r="K1219" s="0" t="s">
        <v>2170</v>
      </c>
      <c r="L1219" s="0" t="s">
        <v>2170</v>
      </c>
      <c r="M1219" s="0" t="s">
        <v>2170</v>
      </c>
      <c r="N1219" s="0" t="n">
        <f aca="false">FALSE()</f>
        <v>0</v>
      </c>
      <c r="O1219" s="0" t="s">
        <v>12012</v>
      </c>
      <c r="P1219" s="0" t="s">
        <v>2300</v>
      </c>
      <c r="Q1219" s="380" t="n">
        <v>31717.125</v>
      </c>
      <c r="R1219" s="0" t="n">
        <v>204393640</v>
      </c>
      <c r="S1219" s="0" t="s">
        <v>2301</v>
      </c>
      <c r="T1219" s="0" t="s">
        <v>2302</v>
      </c>
      <c r="U1219" s="0" t="s">
        <v>610</v>
      </c>
      <c r="V1219" s="0" t="n">
        <v>725000000</v>
      </c>
      <c r="W1219" s="0" t="s">
        <v>2383</v>
      </c>
      <c r="X1219" s="0" t="n">
        <v>4</v>
      </c>
      <c r="Y1219" s="0" t="n">
        <f aca="false">FALSE()</f>
        <v>0</v>
      </c>
      <c r="Z1219" s="0" t="n">
        <f aca="false">FALSE()</f>
        <v>0</v>
      </c>
      <c r="AA1219" s="0" t="n">
        <f aca="false">FALSE()</f>
        <v>0</v>
      </c>
      <c r="AB1219" s="0" t="n">
        <f aca="false">TRUE()</f>
        <v>1</v>
      </c>
      <c r="AC1219" s="0" t="n">
        <v>1</v>
      </c>
      <c r="AD1219" s="0" t="s">
        <v>2129</v>
      </c>
      <c r="AE1219" s="0" t="n">
        <f aca="false">TRUE()</f>
        <v>1</v>
      </c>
      <c r="AF1219" s="0" t="s">
        <v>12013</v>
      </c>
      <c r="AG1219" s="0" t="n">
        <v>2</v>
      </c>
      <c r="AH1219" s="0" t="s">
        <v>12014</v>
      </c>
      <c r="AI1219" s="0" t="s">
        <v>12015</v>
      </c>
      <c r="AJ1219" s="0" t="n">
        <v>0</v>
      </c>
      <c r="AK1219" s="0" t="s">
        <v>2118</v>
      </c>
      <c r="AL1219" s="0" t="n">
        <f aca="false">FALSE()</f>
        <v>0</v>
      </c>
      <c r="AM1219" s="0" t="n">
        <f aca="false">TRUE()</f>
        <v>1</v>
      </c>
      <c r="AN1219" s="0" t="n">
        <f aca="false">FALSE()</f>
        <v>0</v>
      </c>
      <c r="AO1219" s="0" t="n">
        <f aca="false">FALSE()</f>
        <v>0</v>
      </c>
      <c r="AP1219" s="0" t="n">
        <f aca="false">FALSE()</f>
        <v>0</v>
      </c>
      <c r="AQ1219" s="380" t="n">
        <v>43123.7291666667</v>
      </c>
      <c r="AR1219" s="380" t="n">
        <v>32398.1666666667</v>
      </c>
      <c r="AS1219" s="0" t="s">
        <v>12016</v>
      </c>
      <c r="AT1219" s="0" t="s">
        <v>2170</v>
      </c>
      <c r="AU1219" s="0" t="s">
        <v>2170</v>
      </c>
    </row>
    <row r="1220" customFormat="false" ht="15" hidden="true" customHeight="false" outlineLevel="0" collapsed="false">
      <c r="A1220" s="0" t="s">
        <v>12017</v>
      </c>
      <c r="B1220" s="0" t="s">
        <v>12018</v>
      </c>
      <c r="C1220" s="0" t="s">
        <v>12019</v>
      </c>
      <c r="D1220" s="0" t="s">
        <v>2297</v>
      </c>
      <c r="E1220" s="0" t="s">
        <v>12017</v>
      </c>
      <c r="F1220" s="0" t="n">
        <v>1</v>
      </c>
      <c r="G1220" s="0" t="s">
        <v>2298</v>
      </c>
      <c r="H1220" s="0" t="s">
        <v>2170</v>
      </c>
      <c r="I1220" s="0" t="s">
        <v>2170</v>
      </c>
      <c r="J1220" s="0" t="s">
        <v>2170</v>
      </c>
      <c r="K1220" s="0" t="s">
        <v>2170</v>
      </c>
      <c r="L1220" s="0" t="s">
        <v>2170</v>
      </c>
      <c r="M1220" s="0" t="s">
        <v>2170</v>
      </c>
      <c r="N1220" s="0" t="n">
        <f aca="false">FALSE()</f>
        <v>0</v>
      </c>
      <c r="O1220" s="0" t="s">
        <v>12020</v>
      </c>
      <c r="P1220" s="0" t="s">
        <v>2300</v>
      </c>
      <c r="Q1220" s="380" t="n">
        <v>25569.125</v>
      </c>
      <c r="R1220" s="0" t="n">
        <v>99434877</v>
      </c>
      <c r="S1220" s="0" t="s">
        <v>2301</v>
      </c>
      <c r="T1220" s="0" t="s">
        <v>2302</v>
      </c>
      <c r="U1220" s="0" t="s">
        <v>2116</v>
      </c>
      <c r="V1220" s="0" t="n">
        <v>1000000000</v>
      </c>
      <c r="W1220" s="0" t="s">
        <v>2356</v>
      </c>
      <c r="X1220" s="0" t="n">
        <v>4</v>
      </c>
      <c r="Y1220" s="0" t="n">
        <f aca="false">FALSE()</f>
        <v>0</v>
      </c>
      <c r="Z1220" s="0" t="n">
        <f aca="false">FALSE()</f>
        <v>0</v>
      </c>
      <c r="AA1220" s="0" t="n">
        <f aca="false">FALSE()</f>
        <v>0</v>
      </c>
      <c r="AB1220" s="0" t="n">
        <f aca="false">FALSE()</f>
        <v>0</v>
      </c>
      <c r="AC1220" s="0" t="n">
        <v>1</v>
      </c>
      <c r="AD1220" s="0" t="s">
        <v>2129</v>
      </c>
      <c r="AE1220" s="0" t="n">
        <f aca="false">TRUE()</f>
        <v>1</v>
      </c>
      <c r="AF1220" s="0" t="s">
        <v>12021</v>
      </c>
      <c r="AG1220" s="0" t="n">
        <v>2</v>
      </c>
      <c r="AH1220" s="0" t="s">
        <v>12022</v>
      </c>
      <c r="AI1220" s="0" t="s">
        <v>12023</v>
      </c>
      <c r="AJ1220" s="0" t="n">
        <v>0</v>
      </c>
      <c r="AK1220" s="0" t="s">
        <v>2118</v>
      </c>
      <c r="AL1220" s="0" t="n">
        <f aca="false">FALSE()</f>
        <v>0</v>
      </c>
      <c r="AM1220" s="0" t="n">
        <f aca="false">TRUE()</f>
        <v>1</v>
      </c>
      <c r="AN1220" s="0" t="n">
        <f aca="false">FALSE()</f>
        <v>0</v>
      </c>
      <c r="AO1220" s="0" t="n">
        <f aca="false">FALSE()</f>
        <v>0</v>
      </c>
      <c r="AP1220" s="0" t="n">
        <f aca="false">FALSE()</f>
        <v>0</v>
      </c>
      <c r="AQ1220" s="380" t="n">
        <v>43969.6875</v>
      </c>
      <c r="AR1220" s="380" t="n">
        <v>43969.4166666667</v>
      </c>
      <c r="AS1220" s="0" t="s">
        <v>12024</v>
      </c>
      <c r="AT1220" s="0" t="s">
        <v>2170</v>
      </c>
      <c r="AU1220" s="0" t="s">
        <v>2170</v>
      </c>
    </row>
    <row r="1221" customFormat="false" ht="15" hidden="true" customHeight="false" outlineLevel="0" collapsed="false">
      <c r="A1221" s="0" t="s">
        <v>1461</v>
      </c>
      <c r="B1221" s="0" t="s">
        <v>12025</v>
      </c>
      <c r="C1221" s="0" t="s">
        <v>1458</v>
      </c>
      <c r="D1221" s="0" t="s">
        <v>720</v>
      </c>
      <c r="E1221" s="0" t="s">
        <v>1461</v>
      </c>
      <c r="F1221" s="0" t="n">
        <v>10</v>
      </c>
      <c r="G1221" s="0" t="s">
        <v>434</v>
      </c>
      <c r="H1221" s="0" t="s">
        <v>2170</v>
      </c>
      <c r="I1221" s="0" t="s">
        <v>2170</v>
      </c>
      <c r="J1221" s="0" t="s">
        <v>2170</v>
      </c>
      <c r="K1221" s="0" t="s">
        <v>2170</v>
      </c>
      <c r="L1221" s="0" t="s">
        <v>2170</v>
      </c>
      <c r="M1221" s="0" t="s">
        <v>2170</v>
      </c>
      <c r="N1221" s="0" t="n">
        <f aca="false">FALSE()</f>
        <v>0</v>
      </c>
      <c r="O1221" s="0" t="s">
        <v>12026</v>
      </c>
      <c r="P1221" s="0" t="s">
        <v>2601</v>
      </c>
      <c r="Q1221" s="380" t="n">
        <v>38524.1666666667</v>
      </c>
      <c r="R1221" s="0" t="n">
        <v>36210960</v>
      </c>
      <c r="S1221" s="0" t="s">
        <v>601</v>
      </c>
      <c r="T1221" s="0" t="s">
        <v>2602</v>
      </c>
      <c r="U1221" s="0" t="s">
        <v>2693</v>
      </c>
      <c r="V1221" s="0" t="n">
        <v>36210960</v>
      </c>
      <c r="W1221" s="0" t="s">
        <v>12027</v>
      </c>
      <c r="X1221" s="0" t="n">
        <v>5</v>
      </c>
      <c r="Y1221" s="0" t="n">
        <f aca="false">FALSE()</f>
        <v>0</v>
      </c>
      <c r="Z1221" s="0" t="n">
        <f aca="false">TRUE()</f>
        <v>1</v>
      </c>
      <c r="AA1221" s="0" t="n">
        <f aca="false">TRUE()</f>
        <v>1</v>
      </c>
      <c r="AB1221" s="0" t="n">
        <f aca="false">TRUE()</f>
        <v>1</v>
      </c>
      <c r="AC1221" s="0" t="n">
        <v>1</v>
      </c>
      <c r="AD1221" s="0" t="s">
        <v>2729</v>
      </c>
      <c r="AE1221" s="0" t="n">
        <f aca="false">TRUE()</f>
        <v>1</v>
      </c>
      <c r="AF1221" s="0" t="s">
        <v>12028</v>
      </c>
      <c r="AG1221" s="0" t="n">
        <v>1</v>
      </c>
      <c r="AH1221" s="0" t="s">
        <v>12029</v>
      </c>
      <c r="AI1221" s="0" t="s">
        <v>12030</v>
      </c>
      <c r="AJ1221" s="0" t="n">
        <v>0</v>
      </c>
      <c r="AK1221" s="0" t="s">
        <v>2119</v>
      </c>
      <c r="AL1221" s="0" t="n">
        <f aca="false">TRUE()</f>
        <v>1</v>
      </c>
      <c r="AM1221" s="0" t="n">
        <f aca="false">FALSE()</f>
        <v>0</v>
      </c>
      <c r="AN1221" s="0" t="n">
        <f aca="false">TRUE()</f>
        <v>1</v>
      </c>
      <c r="AO1221" s="0" t="n">
        <f aca="false">FALSE()</f>
        <v>0</v>
      </c>
      <c r="AP1221" s="0" t="n">
        <f aca="false">FALSE()</f>
        <v>0</v>
      </c>
      <c r="AQ1221" s="380" t="n">
        <v>43166.9888888889</v>
      </c>
      <c r="AR1221" s="380" t="n">
        <v>38831.1666666667</v>
      </c>
      <c r="AS1221" s="0" t="s">
        <v>12031</v>
      </c>
      <c r="AT1221" s="0" t="s">
        <v>2170</v>
      </c>
      <c r="AU1221" s="0" t="s">
        <v>2170</v>
      </c>
    </row>
    <row r="1222" customFormat="false" ht="15" hidden="true" customHeight="false" outlineLevel="0" collapsed="false">
      <c r="A1222" s="0" t="s">
        <v>12032</v>
      </c>
      <c r="B1222" s="0" t="s">
        <v>12033</v>
      </c>
      <c r="C1222" s="0" t="s">
        <v>12034</v>
      </c>
      <c r="D1222" s="0" t="s">
        <v>2297</v>
      </c>
      <c r="E1222" s="0" t="s">
        <v>12032</v>
      </c>
      <c r="F1222" s="0" t="n">
        <v>1</v>
      </c>
      <c r="G1222" s="0" t="s">
        <v>2298</v>
      </c>
      <c r="H1222" s="0" t="s">
        <v>2170</v>
      </c>
      <c r="I1222" s="0" t="s">
        <v>2170</v>
      </c>
      <c r="J1222" s="0" t="s">
        <v>2170</v>
      </c>
      <c r="K1222" s="0" t="s">
        <v>2170</v>
      </c>
      <c r="L1222" s="0" t="s">
        <v>2170</v>
      </c>
      <c r="M1222" s="0" t="s">
        <v>2170</v>
      </c>
      <c r="N1222" s="0" t="n">
        <f aca="false">FALSE()</f>
        <v>0</v>
      </c>
      <c r="O1222" s="0" t="s">
        <v>12035</v>
      </c>
      <c r="P1222" s="0" t="s">
        <v>2300</v>
      </c>
      <c r="Q1222" s="380" t="n">
        <v>25569.125</v>
      </c>
      <c r="R1222" s="0" t="n">
        <v>36986952</v>
      </c>
      <c r="S1222" s="0" t="s">
        <v>2301</v>
      </c>
      <c r="T1222" s="0" t="s">
        <v>2302</v>
      </c>
      <c r="U1222" s="0" t="s">
        <v>2116</v>
      </c>
      <c r="V1222" s="0" t="n">
        <v>100000000</v>
      </c>
      <c r="W1222" s="0" t="s">
        <v>2400</v>
      </c>
      <c r="X1222" s="0" t="n">
        <v>4</v>
      </c>
      <c r="Y1222" s="0" t="n">
        <f aca="false">FALSE()</f>
        <v>0</v>
      </c>
      <c r="Z1222" s="0" t="n">
        <f aca="false">FALSE()</f>
        <v>0</v>
      </c>
      <c r="AA1222" s="0" t="n">
        <f aca="false">FALSE()</f>
        <v>0</v>
      </c>
      <c r="AB1222" s="0" t="n">
        <f aca="false">TRUE()</f>
        <v>1</v>
      </c>
      <c r="AC1222" s="0" t="n">
        <v>1</v>
      </c>
      <c r="AD1222" s="0" t="s">
        <v>2129</v>
      </c>
      <c r="AE1222" s="0" t="n">
        <f aca="false">TRUE()</f>
        <v>1</v>
      </c>
      <c r="AF1222" s="0" t="s">
        <v>12036</v>
      </c>
      <c r="AG1222" s="0" t="n">
        <v>2</v>
      </c>
      <c r="AH1222" s="0" t="s">
        <v>12037</v>
      </c>
      <c r="AI1222" s="0" t="s">
        <v>12038</v>
      </c>
      <c r="AJ1222" s="0" t="n">
        <v>0</v>
      </c>
      <c r="AK1222" s="0" t="s">
        <v>2118</v>
      </c>
      <c r="AL1222" s="0" t="n">
        <f aca="false">FALSE()</f>
        <v>0</v>
      </c>
      <c r="AM1222" s="0" t="n">
        <f aca="false">TRUE()</f>
        <v>1</v>
      </c>
      <c r="AN1222" s="0" t="n">
        <f aca="false">FALSE()</f>
        <v>0</v>
      </c>
      <c r="AO1222" s="0" t="n">
        <f aca="false">FALSE()</f>
        <v>0</v>
      </c>
      <c r="AP1222" s="0" t="n">
        <f aca="false">FALSE()</f>
        <v>0</v>
      </c>
      <c r="AQ1222" s="380" t="n">
        <v>43559.6875</v>
      </c>
      <c r="AR1222" s="380" t="n">
        <v>32652.1666666667</v>
      </c>
      <c r="AS1222" s="0" t="s">
        <v>12039</v>
      </c>
      <c r="AT1222" s="0" t="s">
        <v>2170</v>
      </c>
      <c r="AU1222" s="0" t="s">
        <v>2170</v>
      </c>
    </row>
    <row r="1223" customFormat="false" ht="15" hidden="true" customHeight="false" outlineLevel="0" collapsed="false">
      <c r="A1223" s="0" t="s">
        <v>1495</v>
      </c>
      <c r="B1223" s="0" t="s">
        <v>12040</v>
      </c>
      <c r="C1223" s="0" t="s">
        <v>1492</v>
      </c>
      <c r="D1223" s="0" t="s">
        <v>720</v>
      </c>
      <c r="E1223" s="0" t="s">
        <v>1495</v>
      </c>
      <c r="F1223" s="0" t="n">
        <v>100</v>
      </c>
      <c r="G1223" s="0" t="s">
        <v>434</v>
      </c>
      <c r="H1223" s="0" t="s">
        <v>2596</v>
      </c>
      <c r="I1223" s="0" t="s">
        <v>2596</v>
      </c>
      <c r="J1223" s="0" t="s">
        <v>2600</v>
      </c>
      <c r="K1223" s="0" t="s">
        <v>2170</v>
      </c>
      <c r="L1223" s="0" t="s">
        <v>3535</v>
      </c>
      <c r="M1223" s="0" t="s">
        <v>2170</v>
      </c>
      <c r="N1223" s="0" t="n">
        <f aca="false">FALSE()</f>
        <v>0</v>
      </c>
      <c r="O1223" s="0" t="s">
        <v>12041</v>
      </c>
      <c r="P1223" s="0" t="s">
        <v>2601</v>
      </c>
      <c r="Q1223" s="380" t="n">
        <v>40483.125</v>
      </c>
      <c r="R1223" s="0" t="n">
        <v>365631010</v>
      </c>
      <c r="S1223" s="0" t="s">
        <v>601</v>
      </c>
      <c r="T1223" s="0" t="s">
        <v>2602</v>
      </c>
      <c r="U1223" s="0" t="s">
        <v>2684</v>
      </c>
      <c r="V1223" s="0" t="n">
        <v>318890625</v>
      </c>
      <c r="W1223" s="0" t="s">
        <v>12042</v>
      </c>
      <c r="X1223" s="0" t="n">
        <v>5</v>
      </c>
      <c r="Y1223" s="0" t="n">
        <f aca="false">FALSE()</f>
        <v>0</v>
      </c>
      <c r="Z1223" s="0" t="n">
        <f aca="false">TRUE()</f>
        <v>1</v>
      </c>
      <c r="AA1223" s="0" t="n">
        <f aca="false">TRUE()</f>
        <v>1</v>
      </c>
      <c r="AB1223" s="0" t="n">
        <f aca="false">FALSE()</f>
        <v>0</v>
      </c>
      <c r="AC1223" s="0" t="n">
        <v>1</v>
      </c>
      <c r="AD1223" s="0" t="s">
        <v>3529</v>
      </c>
      <c r="AE1223" s="0" t="n">
        <f aca="false">TRUE()</f>
        <v>1</v>
      </c>
      <c r="AF1223" s="0" t="s">
        <v>12043</v>
      </c>
      <c r="AG1223" s="0" t="n">
        <v>1</v>
      </c>
      <c r="AH1223" s="0" t="s">
        <v>12044</v>
      </c>
      <c r="AI1223" s="0" t="s">
        <v>12045</v>
      </c>
      <c r="AJ1223" s="0" t="n">
        <v>0</v>
      </c>
      <c r="AK1223" s="0" t="s">
        <v>2119</v>
      </c>
      <c r="AL1223" s="0" t="n">
        <f aca="false">TRUE()</f>
        <v>1</v>
      </c>
      <c r="AM1223" s="0" t="n">
        <f aca="false">FALSE()</f>
        <v>0</v>
      </c>
      <c r="AN1223" s="0" t="n">
        <f aca="false">TRUE()</f>
        <v>1</v>
      </c>
      <c r="AO1223" s="0" t="n">
        <f aca="false">FALSE()</f>
        <v>0</v>
      </c>
      <c r="AP1223" s="0" t="n">
        <f aca="false">FALSE()</f>
        <v>0</v>
      </c>
      <c r="AQ1223" s="380" t="n">
        <v>43166.9090277778</v>
      </c>
      <c r="AR1223" s="380" t="n">
        <v>40562.125</v>
      </c>
      <c r="AS1223" s="0" t="s">
        <v>12046</v>
      </c>
      <c r="AT1223" s="0" t="s">
        <v>2600</v>
      </c>
      <c r="AU1223" s="0" t="s">
        <v>2170</v>
      </c>
    </row>
    <row r="1224" customFormat="false" ht="15" hidden="true" customHeight="false" outlineLevel="0" collapsed="false">
      <c r="A1224" s="0" t="s">
        <v>12047</v>
      </c>
      <c r="B1224" s="0" t="s">
        <v>12048</v>
      </c>
      <c r="C1224" s="0" t="s">
        <v>12047</v>
      </c>
      <c r="D1224" s="0" t="s">
        <v>12049</v>
      </c>
      <c r="E1224" s="0" t="s">
        <v>12047</v>
      </c>
      <c r="F1224" s="0" t="n">
        <v>1</v>
      </c>
      <c r="G1224" s="0" t="s">
        <v>2298</v>
      </c>
      <c r="H1224" s="0" t="s">
        <v>2170</v>
      </c>
      <c r="I1224" s="0" t="s">
        <v>2170</v>
      </c>
      <c r="J1224" s="0" t="s">
        <v>2170</v>
      </c>
      <c r="K1224" s="0" t="s">
        <v>2170</v>
      </c>
      <c r="L1224" s="0" t="s">
        <v>2170</v>
      </c>
      <c r="M1224" s="0" t="s">
        <v>2170</v>
      </c>
      <c r="N1224" s="0" t="n">
        <f aca="false">FALSE()</f>
        <v>0</v>
      </c>
      <c r="O1224" s="0" t="s">
        <v>12050</v>
      </c>
      <c r="P1224" s="0" t="s">
        <v>2300</v>
      </c>
      <c r="Q1224" s="380" t="n">
        <v>25569.125</v>
      </c>
      <c r="R1224" s="0" t="n">
        <v>3278524</v>
      </c>
      <c r="S1224" s="0" t="s">
        <v>2301</v>
      </c>
      <c r="T1224" s="0" t="s">
        <v>2302</v>
      </c>
      <c r="U1224" s="0" t="s">
        <v>2365</v>
      </c>
      <c r="V1224" s="0" t="n">
        <v>0</v>
      </c>
      <c r="W1224" s="0" t="s">
        <v>2312</v>
      </c>
      <c r="X1224" s="0" t="n">
        <v>1</v>
      </c>
      <c r="Y1224" s="0" t="n">
        <f aca="false">FALSE()</f>
        <v>0</v>
      </c>
      <c r="Z1224" s="0" t="n">
        <f aca="false">FALSE()</f>
        <v>0</v>
      </c>
      <c r="AA1224" s="0" t="n">
        <f aca="false">FALSE()</f>
        <v>0</v>
      </c>
      <c r="AB1224" s="0" t="n">
        <f aca="false">FALSE()</f>
        <v>0</v>
      </c>
      <c r="AC1224" s="0" t="n">
        <v>1</v>
      </c>
      <c r="AD1224" s="0" t="s">
        <v>2129</v>
      </c>
      <c r="AE1224" s="0" t="n">
        <f aca="false">TRUE()</f>
        <v>1</v>
      </c>
      <c r="AF1224" s="0" t="s">
        <v>12051</v>
      </c>
      <c r="AG1224" s="0" t="n">
        <v>4</v>
      </c>
      <c r="AH1224" s="0" t="s">
        <v>12052</v>
      </c>
      <c r="AI1224" s="0" t="s">
        <v>12053</v>
      </c>
      <c r="AJ1224" s="0" t="n">
        <v>0</v>
      </c>
      <c r="AK1224" s="0" t="s">
        <v>2118</v>
      </c>
      <c r="AL1224" s="0" t="n">
        <f aca="false">TRUE()</f>
        <v>1</v>
      </c>
      <c r="AM1224" s="0" t="n">
        <f aca="false">TRUE()</f>
        <v>1</v>
      </c>
      <c r="AN1224" s="0" t="n">
        <f aca="false">FALSE()</f>
        <v>0</v>
      </c>
      <c r="AO1224" s="0" t="n">
        <f aca="false">TRUE()</f>
        <v>1</v>
      </c>
      <c r="AP1224" s="0" t="n">
        <f aca="false">TRUE()</f>
        <v>1</v>
      </c>
      <c r="AQ1224" s="380" t="n">
        <v>25569.125</v>
      </c>
      <c r="AR1224" s="380" t="n">
        <v>25569.125</v>
      </c>
      <c r="AS1224" s="0" t="s">
        <v>12054</v>
      </c>
      <c r="AT1224" s="0" t="s">
        <v>2170</v>
      </c>
      <c r="AU1224" s="0" t="s">
        <v>2170</v>
      </c>
    </row>
    <row r="1225" customFormat="false" ht="15" hidden="true" customHeight="false" outlineLevel="0" collapsed="false">
      <c r="A1225" s="0" t="s">
        <v>12055</v>
      </c>
      <c r="B1225" s="0" t="s">
        <v>12056</v>
      </c>
      <c r="C1225" s="0" t="s">
        <v>12057</v>
      </c>
      <c r="D1225" s="0" t="s">
        <v>2297</v>
      </c>
      <c r="E1225" s="0" t="s">
        <v>12055</v>
      </c>
      <c r="F1225" s="0" t="n">
        <v>1</v>
      </c>
      <c r="G1225" s="0" t="s">
        <v>2298</v>
      </c>
      <c r="H1225" s="0" t="s">
        <v>2170</v>
      </c>
      <c r="I1225" s="0" t="s">
        <v>2170</v>
      </c>
      <c r="J1225" s="0" t="s">
        <v>2170</v>
      </c>
      <c r="K1225" s="0" t="s">
        <v>2170</v>
      </c>
      <c r="L1225" s="0" t="s">
        <v>2170</v>
      </c>
      <c r="M1225" s="0" t="s">
        <v>2170</v>
      </c>
      <c r="N1225" s="0" t="n">
        <f aca="false">FALSE()</f>
        <v>0</v>
      </c>
      <c r="O1225" s="0" t="s">
        <v>12058</v>
      </c>
      <c r="P1225" s="0" t="s">
        <v>2300</v>
      </c>
      <c r="Q1225" s="380" t="n">
        <v>25569.125</v>
      </c>
      <c r="R1225" s="0" t="n">
        <v>134523732</v>
      </c>
      <c r="S1225" s="0" t="s">
        <v>2301</v>
      </c>
      <c r="T1225" s="0" t="s">
        <v>2302</v>
      </c>
      <c r="U1225" s="0" t="s">
        <v>2116</v>
      </c>
      <c r="V1225" s="0" t="n">
        <v>1500000000</v>
      </c>
      <c r="W1225" s="0" t="s">
        <v>2321</v>
      </c>
      <c r="X1225" s="0" t="n">
        <v>4</v>
      </c>
      <c r="Y1225" s="0" t="n">
        <f aca="false">FALSE()</f>
        <v>0</v>
      </c>
      <c r="Z1225" s="0" t="n">
        <f aca="false">FALSE()</f>
        <v>0</v>
      </c>
      <c r="AA1225" s="0" t="n">
        <f aca="false">FALSE()</f>
        <v>0</v>
      </c>
      <c r="AB1225" s="0" t="n">
        <f aca="false">FALSE()</f>
        <v>0</v>
      </c>
      <c r="AC1225" s="0" t="n">
        <v>1</v>
      </c>
      <c r="AD1225" s="0" t="s">
        <v>2129</v>
      </c>
      <c r="AE1225" s="0" t="n">
        <f aca="false">TRUE()</f>
        <v>1</v>
      </c>
      <c r="AF1225" s="0" t="s">
        <v>12059</v>
      </c>
      <c r="AG1225" s="0" t="n">
        <v>2</v>
      </c>
      <c r="AH1225" s="0" t="s">
        <v>12060</v>
      </c>
      <c r="AI1225" s="0" t="s">
        <v>12061</v>
      </c>
      <c r="AJ1225" s="0" t="n">
        <v>0</v>
      </c>
      <c r="AK1225" s="0" t="s">
        <v>2118</v>
      </c>
      <c r="AL1225" s="0" t="n">
        <f aca="false">FALSE()</f>
        <v>0</v>
      </c>
      <c r="AM1225" s="0" t="n">
        <f aca="false">TRUE()</f>
        <v>1</v>
      </c>
      <c r="AN1225" s="0" t="n">
        <f aca="false">FALSE()</f>
        <v>0</v>
      </c>
      <c r="AO1225" s="0" t="n">
        <f aca="false">FALSE()</f>
        <v>0</v>
      </c>
      <c r="AP1225" s="0" t="n">
        <f aca="false">FALSE()</f>
        <v>0</v>
      </c>
      <c r="AQ1225" s="380" t="n">
        <v>44377.8083333333</v>
      </c>
      <c r="AR1225" s="380" t="n">
        <v>44377.4166666667</v>
      </c>
      <c r="AS1225" s="0" t="s">
        <v>12062</v>
      </c>
      <c r="AT1225" s="0" t="s">
        <v>2170</v>
      </c>
      <c r="AU1225" s="0" t="s">
        <v>2170</v>
      </c>
    </row>
    <row r="1226" customFormat="false" ht="15" hidden="true" customHeight="false" outlineLevel="0" collapsed="false">
      <c r="A1226" s="0" t="s">
        <v>12063</v>
      </c>
      <c r="B1226" s="0" t="s">
        <v>12064</v>
      </c>
      <c r="C1226" s="0" t="s">
        <v>12065</v>
      </c>
      <c r="D1226" s="0" t="s">
        <v>2297</v>
      </c>
      <c r="E1226" s="0" t="s">
        <v>12063</v>
      </c>
      <c r="F1226" s="0" t="n">
        <v>1</v>
      </c>
      <c r="G1226" s="0" t="s">
        <v>2298</v>
      </c>
      <c r="H1226" s="0" t="s">
        <v>2170</v>
      </c>
      <c r="I1226" s="0" t="s">
        <v>2170</v>
      </c>
      <c r="J1226" s="0" t="s">
        <v>2170</v>
      </c>
      <c r="K1226" s="0" t="s">
        <v>2170</v>
      </c>
      <c r="L1226" s="0" t="s">
        <v>2170</v>
      </c>
      <c r="M1226" s="0" t="s">
        <v>2170</v>
      </c>
      <c r="N1226" s="0" t="n">
        <f aca="false">FALSE()</f>
        <v>0</v>
      </c>
      <c r="O1226" s="0" t="s">
        <v>12066</v>
      </c>
      <c r="P1226" s="0" t="s">
        <v>2300</v>
      </c>
      <c r="Q1226" s="380" t="n">
        <v>37398.1666666667</v>
      </c>
      <c r="R1226" s="0" t="n">
        <v>442595888</v>
      </c>
      <c r="S1226" s="0" t="s">
        <v>2301</v>
      </c>
      <c r="T1226" s="0" t="s">
        <v>2302</v>
      </c>
      <c r="U1226" s="0" t="s">
        <v>2684</v>
      </c>
      <c r="V1226" s="0" t="n">
        <v>4990000000</v>
      </c>
      <c r="W1226" s="0" t="s">
        <v>2312</v>
      </c>
      <c r="X1226" s="0" t="n">
        <v>4</v>
      </c>
      <c r="Y1226" s="0" t="n">
        <f aca="false">FALSE()</f>
        <v>0</v>
      </c>
      <c r="Z1226" s="0" t="n">
        <f aca="false">FALSE()</f>
        <v>0</v>
      </c>
      <c r="AA1226" s="0" t="n">
        <f aca="false">FALSE()</f>
        <v>0</v>
      </c>
      <c r="AB1226" s="0" t="n">
        <f aca="false">FALSE()</f>
        <v>0</v>
      </c>
      <c r="AC1226" s="0" t="n">
        <v>1</v>
      </c>
      <c r="AD1226" s="0" t="s">
        <v>2129</v>
      </c>
      <c r="AE1226" s="0" t="n">
        <f aca="false">TRUE()</f>
        <v>1</v>
      </c>
      <c r="AF1226" s="0" t="s">
        <v>12067</v>
      </c>
      <c r="AG1226" s="0" t="n">
        <v>2</v>
      </c>
      <c r="AH1226" s="0" t="s">
        <v>12068</v>
      </c>
      <c r="AI1226" s="0" t="s">
        <v>12069</v>
      </c>
      <c r="AJ1226" s="0" t="n">
        <v>0</v>
      </c>
      <c r="AK1226" s="0" t="s">
        <v>2118</v>
      </c>
      <c r="AL1226" s="0" t="n">
        <f aca="false">FALSE()</f>
        <v>0</v>
      </c>
      <c r="AM1226" s="0" t="n">
        <f aca="false">TRUE()</f>
        <v>1</v>
      </c>
      <c r="AN1226" s="0" t="n">
        <f aca="false">FALSE()</f>
        <v>0</v>
      </c>
      <c r="AO1226" s="0" t="n">
        <f aca="false">FALSE()</f>
        <v>0</v>
      </c>
      <c r="AP1226" s="0" t="n">
        <f aca="false">TRUE()</f>
        <v>1</v>
      </c>
      <c r="AQ1226" s="380" t="n">
        <v>43123.4486111111</v>
      </c>
      <c r="AR1226" s="380" t="n">
        <v>37399.1666666667</v>
      </c>
      <c r="AS1226" s="0" t="s">
        <v>12070</v>
      </c>
      <c r="AT1226" s="0" t="s">
        <v>2170</v>
      </c>
      <c r="AU1226" s="0" t="s">
        <v>2170</v>
      </c>
    </row>
    <row r="1227" customFormat="false" ht="15" hidden="true" customHeight="false" outlineLevel="0" collapsed="false">
      <c r="A1227" s="0" t="s">
        <v>12071</v>
      </c>
      <c r="B1227" s="0" t="s">
        <v>12072</v>
      </c>
      <c r="C1227" s="0" t="s">
        <v>12073</v>
      </c>
      <c r="D1227" s="0" t="s">
        <v>2297</v>
      </c>
      <c r="E1227" s="0" t="s">
        <v>12071</v>
      </c>
      <c r="F1227" s="0" t="n">
        <v>1</v>
      </c>
      <c r="G1227" s="0" t="s">
        <v>2298</v>
      </c>
      <c r="H1227" s="0" t="s">
        <v>2170</v>
      </c>
      <c r="I1227" s="0" t="s">
        <v>2170</v>
      </c>
      <c r="J1227" s="0" t="s">
        <v>2170</v>
      </c>
      <c r="K1227" s="0" t="s">
        <v>2170</v>
      </c>
      <c r="L1227" s="0" t="s">
        <v>2170</v>
      </c>
      <c r="M1227" s="0" t="s">
        <v>2170</v>
      </c>
      <c r="N1227" s="0" t="n">
        <f aca="false">FALSE()</f>
        <v>0</v>
      </c>
      <c r="O1227" s="0" t="s">
        <v>12074</v>
      </c>
      <c r="P1227" s="0" t="s">
        <v>2300</v>
      </c>
      <c r="Q1227" s="380" t="n">
        <v>17705.1666666667</v>
      </c>
      <c r="R1227" s="0" t="n">
        <v>353381808</v>
      </c>
      <c r="S1227" s="0" t="s">
        <v>2301</v>
      </c>
      <c r="T1227" s="0" t="s">
        <v>2302</v>
      </c>
      <c r="U1227" s="0" t="s">
        <v>2693</v>
      </c>
      <c r="V1227" s="0" t="n">
        <v>0</v>
      </c>
      <c r="W1227" s="0" t="s">
        <v>2383</v>
      </c>
      <c r="X1227" s="0" t="n">
        <v>4</v>
      </c>
      <c r="Y1227" s="0" t="n">
        <f aca="false">FALSE()</f>
        <v>0</v>
      </c>
      <c r="Z1227" s="0" t="n">
        <f aca="false">FALSE()</f>
        <v>0</v>
      </c>
      <c r="AA1227" s="0" t="n">
        <f aca="false">FALSE()</f>
        <v>0</v>
      </c>
      <c r="AB1227" s="0" t="n">
        <f aca="false">TRUE()</f>
        <v>1</v>
      </c>
      <c r="AC1227" s="0" t="n">
        <v>1</v>
      </c>
      <c r="AD1227" s="0" t="s">
        <v>2129</v>
      </c>
      <c r="AE1227" s="0" t="n">
        <f aca="false">TRUE()</f>
        <v>1</v>
      </c>
      <c r="AF1227" s="0" t="s">
        <v>12075</v>
      </c>
      <c r="AG1227" s="0" t="n">
        <v>2</v>
      </c>
      <c r="AH1227" s="0" t="s">
        <v>12076</v>
      </c>
      <c r="AI1227" s="0" t="s">
        <v>12077</v>
      </c>
      <c r="AJ1227" s="0" t="n">
        <v>0</v>
      </c>
      <c r="AK1227" s="0" t="s">
        <v>2118</v>
      </c>
      <c r="AL1227" s="0" t="n">
        <f aca="false">FALSE()</f>
        <v>0</v>
      </c>
      <c r="AM1227" s="0" t="n">
        <f aca="false">TRUE()</f>
        <v>1</v>
      </c>
      <c r="AN1227" s="0" t="n">
        <f aca="false">FALSE()</f>
        <v>0</v>
      </c>
      <c r="AO1227" s="0" t="n">
        <f aca="false">FALSE()</f>
        <v>0</v>
      </c>
      <c r="AP1227" s="0" t="n">
        <f aca="false">FALSE()</f>
        <v>0</v>
      </c>
      <c r="AQ1227" s="380" t="n">
        <v>43123.7291666667</v>
      </c>
      <c r="AR1227" s="380" t="n">
        <v>32398.1666666667</v>
      </c>
      <c r="AS1227" s="0" t="s">
        <v>12078</v>
      </c>
      <c r="AT1227" s="0" t="s">
        <v>2170</v>
      </c>
      <c r="AU1227" s="0" t="s">
        <v>2170</v>
      </c>
    </row>
    <row r="1228" customFormat="false" ht="15" hidden="true" customHeight="false" outlineLevel="0" collapsed="false">
      <c r="A1228" s="0" t="s">
        <v>12079</v>
      </c>
      <c r="B1228" s="0" t="s">
        <v>12080</v>
      </c>
      <c r="C1228" s="0" t="s">
        <v>12081</v>
      </c>
      <c r="D1228" s="0" t="s">
        <v>2297</v>
      </c>
      <c r="E1228" s="0" t="s">
        <v>12079</v>
      </c>
      <c r="F1228" s="0" t="n">
        <v>1</v>
      </c>
      <c r="G1228" s="0" t="s">
        <v>2298</v>
      </c>
      <c r="H1228" s="0" t="s">
        <v>2170</v>
      </c>
      <c r="I1228" s="0" t="s">
        <v>2170</v>
      </c>
      <c r="J1228" s="0" t="s">
        <v>2170</v>
      </c>
      <c r="K1228" s="0" t="s">
        <v>2170</v>
      </c>
      <c r="L1228" s="0" t="s">
        <v>2170</v>
      </c>
      <c r="M1228" s="0" t="s">
        <v>2170</v>
      </c>
      <c r="N1228" s="0" t="n">
        <f aca="false">FALSE()</f>
        <v>0</v>
      </c>
      <c r="O1228" s="0" t="s">
        <v>12082</v>
      </c>
      <c r="P1228" s="0" t="s">
        <v>2300</v>
      </c>
      <c r="Q1228" s="380" t="n">
        <v>25569.125</v>
      </c>
      <c r="R1228" s="0" t="n">
        <v>32934656</v>
      </c>
      <c r="S1228" s="0" t="s">
        <v>2301</v>
      </c>
      <c r="T1228" s="0" t="s">
        <v>2302</v>
      </c>
      <c r="U1228" s="0" t="s">
        <v>610</v>
      </c>
      <c r="V1228" s="0" t="n">
        <v>75000000</v>
      </c>
      <c r="W1228" s="0" t="s">
        <v>2366</v>
      </c>
      <c r="X1228" s="0" t="n">
        <v>4</v>
      </c>
      <c r="Y1228" s="0" t="n">
        <f aca="false">FALSE()</f>
        <v>0</v>
      </c>
      <c r="Z1228" s="0" t="n">
        <f aca="false">FALSE()</f>
        <v>0</v>
      </c>
      <c r="AA1228" s="0" t="n">
        <f aca="false">FALSE()</f>
        <v>0</v>
      </c>
      <c r="AB1228" s="0" t="n">
        <f aca="false">TRUE()</f>
        <v>1</v>
      </c>
      <c r="AC1228" s="0" t="n">
        <v>1</v>
      </c>
      <c r="AD1228" s="0" t="s">
        <v>2129</v>
      </c>
      <c r="AE1228" s="0" t="n">
        <f aca="false">TRUE()</f>
        <v>1</v>
      </c>
      <c r="AF1228" s="0" t="s">
        <v>12083</v>
      </c>
      <c r="AG1228" s="0" t="n">
        <v>2</v>
      </c>
      <c r="AH1228" s="0" t="s">
        <v>12084</v>
      </c>
      <c r="AI1228" s="0" t="s">
        <v>12085</v>
      </c>
      <c r="AJ1228" s="0" t="n">
        <v>0</v>
      </c>
      <c r="AK1228" s="0" t="s">
        <v>2118</v>
      </c>
      <c r="AL1228" s="0" t="n">
        <f aca="false">FALSE()</f>
        <v>0</v>
      </c>
      <c r="AM1228" s="0" t="n">
        <f aca="false">TRUE()</f>
        <v>1</v>
      </c>
      <c r="AN1228" s="0" t="n">
        <f aca="false">FALSE()</f>
        <v>0</v>
      </c>
      <c r="AO1228" s="0" t="n">
        <f aca="false">FALSE()</f>
        <v>0</v>
      </c>
      <c r="AP1228" s="0" t="n">
        <f aca="false">FALSE()</f>
        <v>0</v>
      </c>
      <c r="AQ1228" s="380" t="n">
        <v>44117.6861111111</v>
      </c>
      <c r="AR1228" s="380" t="n">
        <v>44117.4166666667</v>
      </c>
      <c r="AS1228" s="0" t="s">
        <v>12086</v>
      </c>
      <c r="AT1228" s="0" t="s">
        <v>2170</v>
      </c>
      <c r="AU1228" s="0" t="s">
        <v>2170</v>
      </c>
    </row>
    <row r="1229" customFormat="false" ht="15" hidden="true" customHeight="false" outlineLevel="0" collapsed="false">
      <c r="A1229" s="0" t="s">
        <v>12087</v>
      </c>
      <c r="B1229" s="0" t="s">
        <v>12088</v>
      </c>
      <c r="C1229" s="0" t="s">
        <v>12089</v>
      </c>
      <c r="D1229" s="0" t="s">
        <v>2297</v>
      </c>
      <c r="E1229" s="0" t="s">
        <v>12087</v>
      </c>
      <c r="F1229" s="0" t="n">
        <v>1</v>
      </c>
      <c r="G1229" s="0" t="s">
        <v>2298</v>
      </c>
      <c r="H1229" s="0" t="s">
        <v>2170</v>
      </c>
      <c r="I1229" s="0" t="s">
        <v>2170</v>
      </c>
      <c r="J1229" s="0" t="s">
        <v>2170</v>
      </c>
      <c r="K1229" s="0" t="s">
        <v>2170</v>
      </c>
      <c r="L1229" s="0" t="s">
        <v>2170</v>
      </c>
      <c r="M1229" s="0" t="s">
        <v>2170</v>
      </c>
      <c r="N1229" s="0" t="n">
        <f aca="false">FALSE()</f>
        <v>0</v>
      </c>
      <c r="O1229" s="0" t="s">
        <v>12090</v>
      </c>
      <c r="P1229" s="0" t="s">
        <v>2300</v>
      </c>
      <c r="Q1229" s="380" t="n">
        <v>25569.125</v>
      </c>
      <c r="R1229" s="0" t="n">
        <v>2531374696</v>
      </c>
      <c r="S1229" s="0" t="s">
        <v>2301</v>
      </c>
      <c r="T1229" s="0" t="s">
        <v>2302</v>
      </c>
      <c r="U1229" s="0" t="s">
        <v>2330</v>
      </c>
      <c r="V1229" s="0" t="n">
        <v>0</v>
      </c>
      <c r="W1229" s="0" t="s">
        <v>2400</v>
      </c>
      <c r="X1229" s="0" t="n">
        <v>4</v>
      </c>
      <c r="Y1229" s="0" t="n">
        <f aca="false">FALSE()</f>
        <v>0</v>
      </c>
      <c r="Z1229" s="0" t="n">
        <f aca="false">FALSE()</f>
        <v>0</v>
      </c>
      <c r="AA1229" s="0" t="n">
        <f aca="false">FALSE()</f>
        <v>0</v>
      </c>
      <c r="AB1229" s="0" t="n">
        <f aca="false">TRUE()</f>
        <v>1</v>
      </c>
      <c r="AC1229" s="0" t="n">
        <v>1</v>
      </c>
      <c r="AD1229" s="0" t="s">
        <v>2129</v>
      </c>
      <c r="AE1229" s="0" t="n">
        <f aca="false">TRUE()</f>
        <v>1</v>
      </c>
      <c r="AF1229" s="0" t="s">
        <v>12091</v>
      </c>
      <c r="AG1229" s="0" t="n">
        <v>2</v>
      </c>
      <c r="AH1229" s="0" t="s">
        <v>12092</v>
      </c>
      <c r="AI1229" s="0" t="s">
        <v>12093</v>
      </c>
      <c r="AJ1229" s="0" t="n">
        <v>0</v>
      </c>
      <c r="AK1229" s="0" t="s">
        <v>2118</v>
      </c>
      <c r="AL1229" s="0" t="n">
        <f aca="false">FALSE()</f>
        <v>0</v>
      </c>
      <c r="AM1229" s="0" t="n">
        <f aca="false">TRUE()</f>
        <v>1</v>
      </c>
      <c r="AN1229" s="0" t="n">
        <f aca="false">FALSE()</f>
        <v>0</v>
      </c>
      <c r="AO1229" s="0" t="n">
        <f aca="false">FALSE()</f>
        <v>0</v>
      </c>
      <c r="AP1229" s="0" t="n">
        <f aca="false">FALSE()</f>
        <v>0</v>
      </c>
      <c r="AQ1229" s="380" t="n">
        <v>43123.7284722222</v>
      </c>
      <c r="AR1229" s="380" t="n">
        <v>32398.1666666667</v>
      </c>
      <c r="AS1229" s="0" t="s">
        <v>12094</v>
      </c>
      <c r="AT1229" s="0" t="s">
        <v>2170</v>
      </c>
      <c r="AU1229" s="0" t="s">
        <v>2170</v>
      </c>
    </row>
    <row r="1230" customFormat="false" ht="15" hidden="true" customHeight="false" outlineLevel="0" collapsed="false">
      <c r="A1230" s="0" t="s">
        <v>12095</v>
      </c>
      <c r="B1230" s="0" t="s">
        <v>12096</v>
      </c>
      <c r="C1230" s="0" t="s">
        <v>12097</v>
      </c>
      <c r="D1230" s="0" t="s">
        <v>2525</v>
      </c>
      <c r="E1230" s="0" t="s">
        <v>12095</v>
      </c>
      <c r="F1230" s="0" t="n">
        <v>100</v>
      </c>
      <c r="G1230" s="0" t="s">
        <v>2526</v>
      </c>
      <c r="H1230" s="0" t="s">
        <v>2170</v>
      </c>
      <c r="I1230" s="0" t="s">
        <v>2170</v>
      </c>
      <c r="J1230" s="0" t="s">
        <v>2170</v>
      </c>
      <c r="K1230" s="0" t="s">
        <v>2170</v>
      </c>
      <c r="L1230" s="0" t="s">
        <v>2170</v>
      </c>
      <c r="M1230" s="0" t="s">
        <v>2170</v>
      </c>
      <c r="N1230" s="0" t="n">
        <f aca="false">FALSE()</f>
        <v>0</v>
      </c>
      <c r="O1230" s="0" t="s">
        <v>12098</v>
      </c>
      <c r="P1230" s="0" t="s">
        <v>2300</v>
      </c>
      <c r="Q1230" s="380" t="n">
        <v>25569.125</v>
      </c>
      <c r="R1230" s="0" t="n">
        <v>10406375509</v>
      </c>
      <c r="S1230" s="0" t="s">
        <v>2879</v>
      </c>
      <c r="T1230" s="0" t="s">
        <v>2880</v>
      </c>
      <c r="U1230" s="0" t="s">
        <v>2116</v>
      </c>
      <c r="V1230" s="0" t="n">
        <v>0</v>
      </c>
      <c r="W1230" s="0" t="s">
        <v>2409</v>
      </c>
      <c r="X1230" s="0" t="n">
        <v>4</v>
      </c>
      <c r="Y1230" s="0" t="n">
        <f aca="false">FALSE()</f>
        <v>0</v>
      </c>
      <c r="Z1230" s="0" t="n">
        <f aca="false">FALSE()</f>
        <v>0</v>
      </c>
      <c r="AA1230" s="0" t="n">
        <f aca="false">FALSE()</f>
        <v>0</v>
      </c>
      <c r="AB1230" s="0" t="n">
        <f aca="false">TRUE()</f>
        <v>1</v>
      </c>
      <c r="AC1230" s="0" t="n">
        <v>1</v>
      </c>
      <c r="AD1230" s="0" t="s">
        <v>2129</v>
      </c>
      <c r="AE1230" s="0" t="n">
        <f aca="false">TRUE()</f>
        <v>1</v>
      </c>
      <c r="AF1230" s="0" t="s">
        <v>12099</v>
      </c>
      <c r="AG1230" s="0" t="n">
        <v>2</v>
      </c>
      <c r="AH1230" s="0" t="s">
        <v>12100</v>
      </c>
      <c r="AI1230" s="0" t="s">
        <v>12101</v>
      </c>
      <c r="AJ1230" s="0" t="n">
        <v>0</v>
      </c>
      <c r="AK1230" s="0" t="s">
        <v>2118</v>
      </c>
      <c r="AL1230" s="0" t="n">
        <f aca="false">FALSE()</f>
        <v>0</v>
      </c>
      <c r="AM1230" s="0" t="n">
        <f aca="false">FALSE()</f>
        <v>0</v>
      </c>
      <c r="AN1230" s="0" t="n">
        <f aca="false">FALSE()</f>
        <v>0</v>
      </c>
      <c r="AO1230" s="0" t="n">
        <f aca="false">FALSE()</f>
        <v>0</v>
      </c>
      <c r="AP1230" s="0" t="n">
        <f aca="false">TRUE()</f>
        <v>1</v>
      </c>
      <c r="AQ1230" s="380" t="n">
        <v>44846.3340277778</v>
      </c>
      <c r="AR1230" s="380" t="n">
        <v>44846.4166666667</v>
      </c>
      <c r="AS1230" s="0" t="s">
        <v>12102</v>
      </c>
      <c r="AT1230" s="0" t="s">
        <v>2170</v>
      </c>
      <c r="AU1230" s="0" t="s">
        <v>2170</v>
      </c>
    </row>
    <row r="1231" customFormat="false" ht="15" hidden="true" customHeight="false" outlineLevel="0" collapsed="false">
      <c r="A1231" s="0" t="s">
        <v>12103</v>
      </c>
      <c r="B1231" s="0" t="s">
        <v>12104</v>
      </c>
      <c r="C1231" s="0" t="s">
        <v>12105</v>
      </c>
      <c r="D1231" s="0" t="s">
        <v>2297</v>
      </c>
      <c r="E1231" s="0" t="s">
        <v>12103</v>
      </c>
      <c r="F1231" s="0" t="n">
        <v>1</v>
      </c>
      <c r="G1231" s="0" t="s">
        <v>2298</v>
      </c>
      <c r="H1231" s="0" t="s">
        <v>2170</v>
      </c>
      <c r="I1231" s="0" t="s">
        <v>2170</v>
      </c>
      <c r="J1231" s="0" t="s">
        <v>2170</v>
      </c>
      <c r="K1231" s="0" t="s">
        <v>2170</v>
      </c>
      <c r="L1231" s="0" t="s">
        <v>2170</v>
      </c>
      <c r="M1231" s="0" t="s">
        <v>2170</v>
      </c>
      <c r="N1231" s="0" t="n">
        <f aca="false">FALSE()</f>
        <v>0</v>
      </c>
      <c r="O1231" s="0" t="s">
        <v>12106</v>
      </c>
      <c r="P1231" s="0" t="s">
        <v>2300</v>
      </c>
      <c r="Q1231" s="380" t="n">
        <v>37194.125</v>
      </c>
      <c r="R1231" s="0" t="n">
        <v>243815480</v>
      </c>
      <c r="S1231" s="0" t="s">
        <v>2301</v>
      </c>
      <c r="T1231" s="0" t="s">
        <v>2302</v>
      </c>
      <c r="U1231" s="0" t="s">
        <v>2330</v>
      </c>
      <c r="V1231" s="0" t="n">
        <v>900000000</v>
      </c>
      <c r="W1231" s="0" t="s">
        <v>2366</v>
      </c>
      <c r="X1231" s="0" t="n">
        <v>4</v>
      </c>
      <c r="Y1231" s="0" t="n">
        <f aca="false">FALSE()</f>
        <v>0</v>
      </c>
      <c r="Z1231" s="0" t="n">
        <f aca="false">FALSE()</f>
        <v>0</v>
      </c>
      <c r="AA1231" s="0" t="n">
        <f aca="false">FALSE()</f>
        <v>0</v>
      </c>
      <c r="AB1231" s="0" t="n">
        <f aca="false">TRUE()</f>
        <v>1</v>
      </c>
      <c r="AC1231" s="0" t="n">
        <v>1</v>
      </c>
      <c r="AD1231" s="0" t="s">
        <v>2129</v>
      </c>
      <c r="AE1231" s="0" t="n">
        <f aca="false">TRUE()</f>
        <v>1</v>
      </c>
      <c r="AF1231" s="0" t="s">
        <v>12107</v>
      </c>
      <c r="AG1231" s="0" t="n">
        <v>2</v>
      </c>
      <c r="AH1231" s="0" t="s">
        <v>12108</v>
      </c>
      <c r="AI1231" s="0" t="s">
        <v>12109</v>
      </c>
      <c r="AJ1231" s="0" t="n">
        <v>0</v>
      </c>
      <c r="AK1231" s="0" t="s">
        <v>2118</v>
      </c>
      <c r="AL1231" s="0" t="n">
        <f aca="false">FALSE()</f>
        <v>0</v>
      </c>
      <c r="AM1231" s="0" t="n">
        <f aca="false">TRUE()</f>
        <v>1</v>
      </c>
      <c r="AN1231" s="0" t="n">
        <f aca="false">FALSE()</f>
        <v>0</v>
      </c>
      <c r="AO1231" s="0" t="n">
        <f aca="false">FALSE()</f>
        <v>0</v>
      </c>
      <c r="AP1231" s="0" t="n">
        <f aca="false">FALSE()</f>
        <v>0</v>
      </c>
      <c r="AQ1231" s="380" t="n">
        <v>43123.7291666667</v>
      </c>
      <c r="AR1231" s="380" t="n">
        <v>37194.125</v>
      </c>
      <c r="AS1231" s="0" t="s">
        <v>12110</v>
      </c>
      <c r="AT1231" s="0" t="s">
        <v>2170</v>
      </c>
      <c r="AU1231" s="0" t="s">
        <v>2170</v>
      </c>
    </row>
    <row r="1232" customFormat="false" ht="15" hidden="true" customHeight="false" outlineLevel="0" collapsed="false">
      <c r="A1232" s="0" t="s">
        <v>12111</v>
      </c>
      <c r="B1232" s="0" t="s">
        <v>12112</v>
      </c>
      <c r="C1232" s="0" t="s">
        <v>12113</v>
      </c>
      <c r="D1232" s="0" t="s">
        <v>2297</v>
      </c>
      <c r="E1232" s="0" t="s">
        <v>12111</v>
      </c>
      <c r="F1232" s="0" t="n">
        <v>1</v>
      </c>
      <c r="G1232" s="0" t="s">
        <v>2298</v>
      </c>
      <c r="H1232" s="0" t="s">
        <v>2170</v>
      </c>
      <c r="I1232" s="0" t="s">
        <v>2170</v>
      </c>
      <c r="J1232" s="0" t="s">
        <v>2170</v>
      </c>
      <c r="K1232" s="0" t="s">
        <v>2170</v>
      </c>
      <c r="L1232" s="0" t="s">
        <v>2170</v>
      </c>
      <c r="M1232" s="0" t="s">
        <v>2170</v>
      </c>
      <c r="N1232" s="0" t="n">
        <f aca="false">FALSE()</f>
        <v>0</v>
      </c>
      <c r="O1232" s="0" t="s">
        <v>12114</v>
      </c>
      <c r="P1232" s="0" t="s">
        <v>2300</v>
      </c>
      <c r="Q1232" s="380" t="n">
        <v>25569.125</v>
      </c>
      <c r="R1232" s="0" t="n">
        <v>49092236</v>
      </c>
      <c r="S1232" s="0" t="s">
        <v>2301</v>
      </c>
      <c r="T1232" s="0" t="s">
        <v>2302</v>
      </c>
      <c r="U1232" s="0" t="s">
        <v>610</v>
      </c>
      <c r="V1232" s="0" t="n">
        <v>80000000</v>
      </c>
      <c r="W1232" s="0" t="s">
        <v>2356</v>
      </c>
      <c r="X1232" s="0" t="n">
        <v>4</v>
      </c>
      <c r="Y1232" s="0" t="n">
        <f aca="false">FALSE()</f>
        <v>0</v>
      </c>
      <c r="Z1232" s="0" t="n">
        <f aca="false">FALSE()</f>
        <v>0</v>
      </c>
      <c r="AA1232" s="0" t="n">
        <f aca="false">FALSE()</f>
        <v>0</v>
      </c>
      <c r="AB1232" s="0" t="n">
        <f aca="false">TRUE()</f>
        <v>1</v>
      </c>
      <c r="AC1232" s="0" t="n">
        <v>1</v>
      </c>
      <c r="AD1232" s="0" t="s">
        <v>2129</v>
      </c>
      <c r="AE1232" s="0" t="n">
        <f aca="false">TRUE()</f>
        <v>1</v>
      </c>
      <c r="AF1232" s="0" t="s">
        <v>12115</v>
      </c>
      <c r="AG1232" s="0" t="n">
        <v>2</v>
      </c>
      <c r="AH1232" s="0" t="s">
        <v>12116</v>
      </c>
      <c r="AI1232" s="0" t="s">
        <v>12117</v>
      </c>
      <c r="AJ1232" s="0" t="n">
        <v>0</v>
      </c>
      <c r="AK1232" s="0" t="s">
        <v>2118</v>
      </c>
      <c r="AL1232" s="0" t="n">
        <f aca="false">FALSE()</f>
        <v>0</v>
      </c>
      <c r="AM1232" s="0" t="n">
        <f aca="false">TRUE()</f>
        <v>1</v>
      </c>
      <c r="AN1232" s="0" t="n">
        <f aca="false">FALSE()</f>
        <v>0</v>
      </c>
      <c r="AO1232" s="0" t="n">
        <f aca="false">FALSE()</f>
        <v>0</v>
      </c>
      <c r="AP1232" s="0" t="n">
        <f aca="false">FALSE()</f>
        <v>0</v>
      </c>
      <c r="AQ1232" s="380" t="n">
        <v>43969.6868055556</v>
      </c>
      <c r="AR1232" s="380" t="n">
        <v>43969.4166666667</v>
      </c>
      <c r="AS1232" s="0" t="s">
        <v>12118</v>
      </c>
      <c r="AT1232" s="0" t="s">
        <v>2170</v>
      </c>
      <c r="AU1232" s="0" t="s">
        <v>2170</v>
      </c>
    </row>
    <row r="1233" customFormat="false" ht="15" hidden="true" customHeight="false" outlineLevel="0" collapsed="false">
      <c r="A1233" s="0" t="s">
        <v>12119</v>
      </c>
      <c r="B1233" s="0" t="s">
        <v>12120</v>
      </c>
      <c r="C1233" s="0" t="s">
        <v>12121</v>
      </c>
      <c r="D1233" s="0" t="s">
        <v>2297</v>
      </c>
      <c r="E1233" s="0" t="s">
        <v>12119</v>
      </c>
      <c r="F1233" s="0" t="n">
        <v>1</v>
      </c>
      <c r="G1233" s="0" t="s">
        <v>2298</v>
      </c>
      <c r="H1233" s="0" t="s">
        <v>2170</v>
      </c>
      <c r="I1233" s="0" t="s">
        <v>2170</v>
      </c>
      <c r="J1233" s="0" t="s">
        <v>2170</v>
      </c>
      <c r="K1233" s="0" t="s">
        <v>2170</v>
      </c>
      <c r="L1233" s="0" t="s">
        <v>2170</v>
      </c>
      <c r="M1233" s="0" t="s">
        <v>2170</v>
      </c>
      <c r="N1233" s="0" t="n">
        <f aca="false">FALSE()</f>
        <v>0</v>
      </c>
      <c r="O1233" s="0" t="s">
        <v>12122</v>
      </c>
      <c r="P1233" s="0" t="s">
        <v>2300</v>
      </c>
      <c r="Q1233" s="380" t="n">
        <v>25569.125</v>
      </c>
      <c r="R1233" s="0" t="n">
        <v>194935375</v>
      </c>
      <c r="S1233" s="0" t="s">
        <v>2301</v>
      </c>
      <c r="T1233" s="0" t="s">
        <v>2302</v>
      </c>
      <c r="U1233" s="0" t="s">
        <v>2116</v>
      </c>
      <c r="V1233" s="0" t="n">
        <v>1000000000</v>
      </c>
      <c r="W1233" s="0" t="s">
        <v>2565</v>
      </c>
      <c r="X1233" s="0" t="n">
        <v>4</v>
      </c>
      <c r="Y1233" s="0" t="n">
        <f aca="false">FALSE()</f>
        <v>0</v>
      </c>
      <c r="Z1233" s="0" t="n">
        <f aca="false">FALSE()</f>
        <v>0</v>
      </c>
      <c r="AA1233" s="0" t="n">
        <f aca="false">FALSE()</f>
        <v>0</v>
      </c>
      <c r="AB1233" s="0" t="n">
        <f aca="false">FALSE()</f>
        <v>0</v>
      </c>
      <c r="AC1233" s="0" t="n">
        <v>1</v>
      </c>
      <c r="AD1233" s="0" t="s">
        <v>2129</v>
      </c>
      <c r="AE1233" s="0" t="n">
        <f aca="false">TRUE()</f>
        <v>1</v>
      </c>
      <c r="AF1233" s="0" t="s">
        <v>12123</v>
      </c>
      <c r="AG1233" s="0" t="n">
        <v>2</v>
      </c>
      <c r="AH1233" s="0" t="s">
        <v>12124</v>
      </c>
      <c r="AI1233" s="0" t="s">
        <v>12125</v>
      </c>
      <c r="AJ1233" s="0" t="n">
        <v>0</v>
      </c>
      <c r="AK1233" s="0" t="s">
        <v>2118</v>
      </c>
      <c r="AL1233" s="0" t="n">
        <f aca="false">FALSE()</f>
        <v>0</v>
      </c>
      <c r="AM1233" s="0" t="n">
        <f aca="false">TRUE()</f>
        <v>1</v>
      </c>
      <c r="AN1233" s="0" t="n">
        <f aca="false">FALSE()</f>
        <v>0</v>
      </c>
      <c r="AO1233" s="0" t="n">
        <f aca="false">FALSE()</f>
        <v>0</v>
      </c>
      <c r="AP1233" s="0" t="n">
        <f aca="false">FALSE()</f>
        <v>0</v>
      </c>
      <c r="AQ1233" s="380" t="n">
        <v>44510.6465277778</v>
      </c>
      <c r="AR1233" s="380" t="n">
        <v>44510.4166666667</v>
      </c>
      <c r="AS1233" s="0" t="s">
        <v>12126</v>
      </c>
      <c r="AT1233" s="0" t="s">
        <v>2170</v>
      </c>
      <c r="AU1233" s="0" t="s">
        <v>2170</v>
      </c>
    </row>
    <row r="1234" customFormat="false" ht="15" hidden="true" customHeight="false" outlineLevel="0" collapsed="false">
      <c r="A1234" s="0" t="s">
        <v>12127</v>
      </c>
      <c r="B1234" s="0" t="s">
        <v>12128</v>
      </c>
      <c r="C1234" s="0" t="s">
        <v>12129</v>
      </c>
      <c r="D1234" s="0" t="s">
        <v>2297</v>
      </c>
      <c r="E1234" s="0" t="s">
        <v>12127</v>
      </c>
      <c r="F1234" s="0" t="n">
        <v>1</v>
      </c>
      <c r="G1234" s="0" t="s">
        <v>2298</v>
      </c>
      <c r="H1234" s="0" t="s">
        <v>2170</v>
      </c>
      <c r="I1234" s="0" t="s">
        <v>2170</v>
      </c>
      <c r="J1234" s="0" t="s">
        <v>2170</v>
      </c>
      <c r="K1234" s="0" t="s">
        <v>2170</v>
      </c>
      <c r="L1234" s="0" t="s">
        <v>2170</v>
      </c>
      <c r="M1234" s="0" t="s">
        <v>2170</v>
      </c>
      <c r="N1234" s="0" t="n">
        <f aca="false">FALSE()</f>
        <v>0</v>
      </c>
      <c r="O1234" s="0" t="s">
        <v>12130</v>
      </c>
      <c r="P1234" s="0" t="s">
        <v>2300</v>
      </c>
      <c r="Q1234" s="380" t="n">
        <v>30456.1666666667</v>
      </c>
      <c r="R1234" s="0" t="n">
        <v>808487324</v>
      </c>
      <c r="S1234" s="0" t="s">
        <v>2301</v>
      </c>
      <c r="T1234" s="0" t="s">
        <v>2302</v>
      </c>
      <c r="U1234" s="0" t="s">
        <v>2693</v>
      </c>
      <c r="V1234" s="0" t="n">
        <v>0</v>
      </c>
      <c r="W1234" s="0" t="s">
        <v>2409</v>
      </c>
      <c r="X1234" s="0" t="n">
        <v>4</v>
      </c>
      <c r="Y1234" s="0" t="n">
        <f aca="false">FALSE()</f>
        <v>0</v>
      </c>
      <c r="Z1234" s="0" t="n">
        <f aca="false">FALSE()</f>
        <v>0</v>
      </c>
      <c r="AA1234" s="0" t="n">
        <f aca="false">FALSE()</f>
        <v>0</v>
      </c>
      <c r="AB1234" s="0" t="n">
        <f aca="false">TRUE()</f>
        <v>1</v>
      </c>
      <c r="AC1234" s="0" t="n">
        <v>1</v>
      </c>
      <c r="AD1234" s="0" t="s">
        <v>2129</v>
      </c>
      <c r="AE1234" s="0" t="n">
        <f aca="false">TRUE()</f>
        <v>1</v>
      </c>
      <c r="AF1234" s="0" t="s">
        <v>12131</v>
      </c>
      <c r="AG1234" s="0" t="n">
        <v>2</v>
      </c>
      <c r="AH1234" s="0" t="s">
        <v>12132</v>
      </c>
      <c r="AI1234" s="0" t="s">
        <v>12133</v>
      </c>
      <c r="AJ1234" s="0" t="n">
        <v>0</v>
      </c>
      <c r="AK1234" s="0" t="s">
        <v>2118</v>
      </c>
      <c r="AL1234" s="0" t="n">
        <f aca="false">FALSE()</f>
        <v>0</v>
      </c>
      <c r="AM1234" s="0" t="n">
        <f aca="false">TRUE()</f>
        <v>1</v>
      </c>
      <c r="AN1234" s="0" t="n">
        <f aca="false">FALSE()</f>
        <v>0</v>
      </c>
      <c r="AO1234" s="0" t="n">
        <f aca="false">FALSE()</f>
        <v>0</v>
      </c>
      <c r="AP1234" s="0" t="n">
        <f aca="false">FALSE()</f>
        <v>0</v>
      </c>
      <c r="AQ1234" s="380" t="n">
        <v>43479.7083333333</v>
      </c>
      <c r="AR1234" s="380" t="n">
        <v>30987.4166666667</v>
      </c>
      <c r="AS1234" s="0" t="s">
        <v>12134</v>
      </c>
      <c r="AT1234" s="0" t="s">
        <v>2170</v>
      </c>
      <c r="AU1234" s="0" t="s">
        <v>2170</v>
      </c>
    </row>
    <row r="1235" customFormat="false" ht="15" hidden="true" customHeight="false" outlineLevel="0" collapsed="false">
      <c r="A1235" s="0" t="s">
        <v>12135</v>
      </c>
      <c r="B1235" s="0" t="s">
        <v>12136</v>
      </c>
      <c r="C1235" s="0" t="s">
        <v>12137</v>
      </c>
      <c r="D1235" s="0" t="s">
        <v>2297</v>
      </c>
      <c r="E1235" s="0" t="s">
        <v>12135</v>
      </c>
      <c r="F1235" s="0" t="n">
        <v>1</v>
      </c>
      <c r="G1235" s="0" t="s">
        <v>2298</v>
      </c>
      <c r="H1235" s="0" t="s">
        <v>2170</v>
      </c>
      <c r="I1235" s="0" t="s">
        <v>2170</v>
      </c>
      <c r="J1235" s="0" t="s">
        <v>2170</v>
      </c>
      <c r="K1235" s="0" t="s">
        <v>2170</v>
      </c>
      <c r="L1235" s="0" t="s">
        <v>2170</v>
      </c>
      <c r="M1235" s="0" t="s">
        <v>2170</v>
      </c>
      <c r="N1235" s="0" t="n">
        <f aca="false">FALSE()</f>
        <v>0</v>
      </c>
      <c r="O1235" s="0" t="s">
        <v>12138</v>
      </c>
      <c r="P1235" s="0" t="s">
        <v>2300</v>
      </c>
      <c r="Q1235" s="380" t="n">
        <v>25569.125</v>
      </c>
      <c r="R1235" s="0" t="n">
        <v>90873610</v>
      </c>
      <c r="S1235" s="0" t="s">
        <v>2301</v>
      </c>
      <c r="T1235" s="0" t="s">
        <v>2302</v>
      </c>
      <c r="U1235" s="0" t="s">
        <v>2365</v>
      </c>
      <c r="V1235" s="0" t="n">
        <v>500000000</v>
      </c>
      <c r="W1235" s="0" t="s">
        <v>2312</v>
      </c>
      <c r="X1235" s="0" t="n">
        <v>4</v>
      </c>
      <c r="Y1235" s="0" t="n">
        <f aca="false">FALSE()</f>
        <v>0</v>
      </c>
      <c r="Z1235" s="0" t="n">
        <f aca="false">FALSE()</f>
        <v>0</v>
      </c>
      <c r="AA1235" s="0" t="n">
        <f aca="false">FALSE()</f>
        <v>0</v>
      </c>
      <c r="AB1235" s="0" t="n">
        <f aca="false">FALSE()</f>
        <v>0</v>
      </c>
      <c r="AC1235" s="0" t="n">
        <v>1</v>
      </c>
      <c r="AD1235" s="0" t="s">
        <v>2129</v>
      </c>
      <c r="AE1235" s="0" t="n">
        <f aca="false">TRUE()</f>
        <v>1</v>
      </c>
      <c r="AF1235" s="0" t="s">
        <v>12139</v>
      </c>
      <c r="AG1235" s="0" t="n">
        <v>2</v>
      </c>
      <c r="AH1235" s="0" t="s">
        <v>12140</v>
      </c>
      <c r="AI1235" s="0" t="s">
        <v>12141</v>
      </c>
      <c r="AJ1235" s="0" t="n">
        <v>0</v>
      </c>
      <c r="AK1235" s="0" t="s">
        <v>2118</v>
      </c>
      <c r="AL1235" s="0" t="n">
        <f aca="false">FALSE()</f>
        <v>0</v>
      </c>
      <c r="AM1235" s="0" t="n">
        <f aca="false">TRUE()</f>
        <v>1</v>
      </c>
      <c r="AN1235" s="0" t="n">
        <f aca="false">FALSE()</f>
        <v>0</v>
      </c>
      <c r="AO1235" s="0" t="n">
        <f aca="false">FALSE()</f>
        <v>0</v>
      </c>
      <c r="AP1235" s="0" t="n">
        <f aca="false">FALSE()</f>
        <v>0</v>
      </c>
      <c r="AQ1235" s="380" t="n">
        <v>44169.7236111111</v>
      </c>
      <c r="AR1235" s="380" t="n">
        <v>44169.4166666667</v>
      </c>
      <c r="AS1235" s="0" t="s">
        <v>12142</v>
      </c>
      <c r="AT1235" s="0" t="s">
        <v>2170</v>
      </c>
      <c r="AU1235" s="0" t="s">
        <v>2170</v>
      </c>
    </row>
    <row r="1236" customFormat="false" ht="15" hidden="true" customHeight="false" outlineLevel="0" collapsed="false">
      <c r="A1236" s="0" t="s">
        <v>12143</v>
      </c>
      <c r="B1236" s="0" t="s">
        <v>12144</v>
      </c>
      <c r="C1236" s="0" t="s">
        <v>12145</v>
      </c>
      <c r="D1236" s="0" t="s">
        <v>2297</v>
      </c>
      <c r="E1236" s="0" t="s">
        <v>12143</v>
      </c>
      <c r="F1236" s="0" t="n">
        <v>1</v>
      </c>
      <c r="G1236" s="0" t="s">
        <v>2298</v>
      </c>
      <c r="H1236" s="0" t="s">
        <v>2170</v>
      </c>
      <c r="I1236" s="0" t="s">
        <v>2170</v>
      </c>
      <c r="J1236" s="0" t="s">
        <v>2170</v>
      </c>
      <c r="K1236" s="0" t="s">
        <v>2170</v>
      </c>
      <c r="L1236" s="0" t="s">
        <v>2170</v>
      </c>
      <c r="M1236" s="0" t="s">
        <v>2170</v>
      </c>
      <c r="N1236" s="0" t="n">
        <f aca="false">FALSE()</f>
        <v>0</v>
      </c>
      <c r="O1236" s="0" t="s">
        <v>12146</v>
      </c>
      <c r="P1236" s="0" t="s">
        <v>2300</v>
      </c>
      <c r="Q1236" s="380" t="n">
        <v>25569.125</v>
      </c>
      <c r="R1236" s="0" t="n">
        <v>1325373100</v>
      </c>
      <c r="S1236" s="0" t="s">
        <v>2301</v>
      </c>
      <c r="T1236" s="0" t="s">
        <v>2302</v>
      </c>
      <c r="U1236" s="0" t="s">
        <v>610</v>
      </c>
      <c r="V1236" s="0" t="n">
        <v>0</v>
      </c>
      <c r="W1236" s="0" t="s">
        <v>12147</v>
      </c>
      <c r="X1236" s="0" t="n">
        <v>4</v>
      </c>
      <c r="Y1236" s="0" t="n">
        <f aca="false">FALSE()</f>
        <v>0</v>
      </c>
      <c r="Z1236" s="0" t="n">
        <f aca="false">FALSE()</f>
        <v>0</v>
      </c>
      <c r="AA1236" s="0" t="n">
        <f aca="false">FALSE()</f>
        <v>0</v>
      </c>
      <c r="AB1236" s="0" t="n">
        <f aca="false">FALSE()</f>
        <v>0</v>
      </c>
      <c r="AC1236" s="0" t="n">
        <v>1</v>
      </c>
      <c r="AD1236" s="0" t="s">
        <v>2129</v>
      </c>
      <c r="AE1236" s="0" t="n">
        <f aca="false">TRUE()</f>
        <v>1</v>
      </c>
      <c r="AF1236" s="0" t="s">
        <v>12148</v>
      </c>
      <c r="AG1236" s="0" t="n">
        <v>2</v>
      </c>
      <c r="AH1236" s="0" t="s">
        <v>12149</v>
      </c>
      <c r="AI1236" s="0" t="s">
        <v>12150</v>
      </c>
      <c r="AJ1236" s="0" t="n">
        <v>0</v>
      </c>
      <c r="AK1236" s="0" t="s">
        <v>2118</v>
      </c>
      <c r="AL1236" s="0" t="n">
        <f aca="false">FALSE()</f>
        <v>0</v>
      </c>
      <c r="AM1236" s="0" t="n">
        <f aca="false">TRUE()</f>
        <v>1</v>
      </c>
      <c r="AN1236" s="0" t="n">
        <f aca="false">FALSE()</f>
        <v>0</v>
      </c>
      <c r="AO1236" s="0" t="n">
        <f aca="false">FALSE()</f>
        <v>0</v>
      </c>
      <c r="AP1236" s="0" t="n">
        <f aca="false">FALSE()</f>
        <v>0</v>
      </c>
      <c r="AQ1236" s="380" t="n">
        <v>43196.0493055556</v>
      </c>
      <c r="AR1236" s="380" t="n">
        <v>43195.4166666667</v>
      </c>
      <c r="AS1236" s="0" t="s">
        <v>12151</v>
      </c>
      <c r="AT1236" s="0" t="s">
        <v>2170</v>
      </c>
      <c r="AU1236" s="0" t="s">
        <v>2170</v>
      </c>
    </row>
    <row r="1237" customFormat="false" ht="15" hidden="true" customHeight="false" outlineLevel="0" collapsed="false">
      <c r="A1237" s="0" t="s">
        <v>12152</v>
      </c>
      <c r="B1237" s="0" t="s">
        <v>12153</v>
      </c>
      <c r="C1237" s="0" t="s">
        <v>12154</v>
      </c>
      <c r="D1237" s="0" t="s">
        <v>2297</v>
      </c>
      <c r="E1237" s="0" t="s">
        <v>12152</v>
      </c>
      <c r="F1237" s="0" t="n">
        <v>1</v>
      </c>
      <c r="G1237" s="0" t="s">
        <v>2298</v>
      </c>
      <c r="H1237" s="0" t="s">
        <v>2170</v>
      </c>
      <c r="I1237" s="0" t="s">
        <v>2170</v>
      </c>
      <c r="J1237" s="0" t="s">
        <v>2170</v>
      </c>
      <c r="K1237" s="0" t="s">
        <v>2170</v>
      </c>
      <c r="L1237" s="0" t="s">
        <v>2170</v>
      </c>
      <c r="M1237" s="0" t="s">
        <v>2170</v>
      </c>
      <c r="N1237" s="0" t="n">
        <f aca="false">FALSE()</f>
        <v>0</v>
      </c>
      <c r="O1237" s="0" t="s">
        <v>12155</v>
      </c>
      <c r="P1237" s="0" t="s">
        <v>2300</v>
      </c>
      <c r="Q1237" s="380" t="n">
        <v>34281.125</v>
      </c>
      <c r="R1237" s="0" t="n">
        <v>97883862</v>
      </c>
      <c r="S1237" s="0" t="s">
        <v>2301</v>
      </c>
      <c r="T1237" s="0" t="s">
        <v>2302</v>
      </c>
      <c r="U1237" s="0" t="s">
        <v>2365</v>
      </c>
      <c r="V1237" s="0" t="n">
        <v>200000000</v>
      </c>
      <c r="W1237" s="0" t="s">
        <v>2321</v>
      </c>
      <c r="X1237" s="0" t="n">
        <v>4</v>
      </c>
      <c r="Y1237" s="0" t="n">
        <f aca="false">FALSE()</f>
        <v>0</v>
      </c>
      <c r="Z1237" s="0" t="n">
        <f aca="false">FALSE()</f>
        <v>0</v>
      </c>
      <c r="AA1237" s="0" t="n">
        <f aca="false">FALSE()</f>
        <v>0</v>
      </c>
      <c r="AB1237" s="0" t="n">
        <f aca="false">FALSE()</f>
        <v>0</v>
      </c>
      <c r="AC1237" s="0" t="n">
        <v>1</v>
      </c>
      <c r="AD1237" s="0" t="s">
        <v>2129</v>
      </c>
      <c r="AE1237" s="0" t="n">
        <f aca="false">TRUE()</f>
        <v>1</v>
      </c>
      <c r="AF1237" s="0" t="s">
        <v>12156</v>
      </c>
      <c r="AG1237" s="0" t="n">
        <v>2</v>
      </c>
      <c r="AH1237" s="0" t="s">
        <v>12157</v>
      </c>
      <c r="AI1237" s="0" t="s">
        <v>12158</v>
      </c>
      <c r="AJ1237" s="0" t="n">
        <v>0</v>
      </c>
      <c r="AK1237" s="0" t="s">
        <v>2118</v>
      </c>
      <c r="AL1237" s="0" t="n">
        <f aca="false">FALSE()</f>
        <v>0</v>
      </c>
      <c r="AM1237" s="0" t="n">
        <f aca="false">TRUE()</f>
        <v>1</v>
      </c>
      <c r="AN1237" s="0" t="n">
        <f aca="false">FALSE()</f>
        <v>0</v>
      </c>
      <c r="AO1237" s="0" t="n">
        <f aca="false">FALSE()</f>
        <v>0</v>
      </c>
      <c r="AP1237" s="0" t="n">
        <f aca="false">FALSE()</f>
        <v>0</v>
      </c>
      <c r="AQ1237" s="380" t="n">
        <v>43123.7291666667</v>
      </c>
      <c r="AR1237" s="380" t="n">
        <v>34282.125</v>
      </c>
      <c r="AS1237" s="0" t="s">
        <v>12159</v>
      </c>
      <c r="AT1237" s="0" t="s">
        <v>2170</v>
      </c>
      <c r="AU1237" s="0" t="s">
        <v>2170</v>
      </c>
    </row>
    <row r="1238" customFormat="false" ht="15" hidden="true" customHeight="false" outlineLevel="0" collapsed="false">
      <c r="A1238" s="0" t="s">
        <v>12160</v>
      </c>
      <c r="B1238" s="0" t="s">
        <v>12161</v>
      </c>
      <c r="C1238" s="0" t="s">
        <v>12162</v>
      </c>
      <c r="D1238" s="0" t="s">
        <v>2297</v>
      </c>
      <c r="E1238" s="0" t="s">
        <v>12160</v>
      </c>
      <c r="F1238" s="0" t="n">
        <v>1</v>
      </c>
      <c r="G1238" s="0" t="s">
        <v>2298</v>
      </c>
      <c r="H1238" s="0" t="s">
        <v>2170</v>
      </c>
      <c r="I1238" s="0" t="s">
        <v>2170</v>
      </c>
      <c r="J1238" s="0" t="s">
        <v>2170</v>
      </c>
      <c r="K1238" s="0" t="s">
        <v>2170</v>
      </c>
      <c r="L1238" s="0" t="s">
        <v>2170</v>
      </c>
      <c r="M1238" s="0" t="s">
        <v>2170</v>
      </c>
      <c r="N1238" s="0" t="n">
        <f aca="false">FALSE()</f>
        <v>0</v>
      </c>
      <c r="O1238" s="0" t="s">
        <v>12163</v>
      </c>
      <c r="P1238" s="0" t="s">
        <v>2300</v>
      </c>
      <c r="Q1238" s="380" t="n">
        <v>25569.125</v>
      </c>
      <c r="R1238" s="0" t="n">
        <v>349151707</v>
      </c>
      <c r="S1238" s="0" t="s">
        <v>2301</v>
      </c>
      <c r="T1238" s="0" t="s">
        <v>2302</v>
      </c>
      <c r="U1238" s="0" t="s">
        <v>2365</v>
      </c>
      <c r="V1238" s="0" t="n">
        <v>2000000000</v>
      </c>
      <c r="W1238" s="0" t="s">
        <v>2366</v>
      </c>
      <c r="X1238" s="0" t="n">
        <v>4</v>
      </c>
      <c r="Y1238" s="0" t="n">
        <f aca="false">FALSE()</f>
        <v>0</v>
      </c>
      <c r="Z1238" s="0" t="n">
        <f aca="false">FALSE()</f>
        <v>0</v>
      </c>
      <c r="AA1238" s="0" t="n">
        <f aca="false">FALSE()</f>
        <v>0</v>
      </c>
      <c r="AB1238" s="0" t="n">
        <f aca="false">TRUE()</f>
        <v>1</v>
      </c>
      <c r="AC1238" s="0" t="n">
        <v>1</v>
      </c>
      <c r="AD1238" s="0" t="s">
        <v>2129</v>
      </c>
      <c r="AE1238" s="0" t="n">
        <f aca="false">TRUE()</f>
        <v>1</v>
      </c>
      <c r="AF1238" s="0" t="s">
        <v>12164</v>
      </c>
      <c r="AG1238" s="0" t="n">
        <v>2</v>
      </c>
      <c r="AH1238" s="0" t="s">
        <v>12165</v>
      </c>
      <c r="AI1238" s="0" t="s">
        <v>12166</v>
      </c>
      <c r="AJ1238" s="0" t="n">
        <v>0</v>
      </c>
      <c r="AK1238" s="0" t="s">
        <v>2118</v>
      </c>
      <c r="AL1238" s="0" t="n">
        <f aca="false">FALSE()</f>
        <v>0</v>
      </c>
      <c r="AM1238" s="0" t="n">
        <f aca="false">TRUE()</f>
        <v>1</v>
      </c>
      <c r="AN1238" s="0" t="n">
        <f aca="false">FALSE()</f>
        <v>0</v>
      </c>
      <c r="AO1238" s="0" t="n">
        <f aca="false">FALSE()</f>
        <v>0</v>
      </c>
      <c r="AP1238" s="0" t="n">
        <f aca="false">FALSE()</f>
        <v>0</v>
      </c>
      <c r="AQ1238" s="380" t="n">
        <v>43123.7291666667</v>
      </c>
      <c r="AR1238" s="380" t="n">
        <v>38945.1666666667</v>
      </c>
      <c r="AS1238" s="0" t="s">
        <v>12167</v>
      </c>
      <c r="AT1238" s="0" t="s">
        <v>2170</v>
      </c>
      <c r="AU1238" s="0" t="s">
        <v>2170</v>
      </c>
    </row>
    <row r="1239" customFormat="false" ht="15" hidden="true" customHeight="false" outlineLevel="0" collapsed="false">
      <c r="A1239" s="0" t="s">
        <v>12168</v>
      </c>
      <c r="B1239" s="0" t="s">
        <v>12169</v>
      </c>
      <c r="C1239" s="0" t="s">
        <v>12170</v>
      </c>
      <c r="D1239" s="0" t="s">
        <v>2525</v>
      </c>
      <c r="E1239" s="0" t="s">
        <v>12168</v>
      </c>
      <c r="F1239" s="0" t="n">
        <v>10</v>
      </c>
      <c r="G1239" s="0" t="s">
        <v>2526</v>
      </c>
      <c r="H1239" s="0" t="s">
        <v>2170</v>
      </c>
      <c r="I1239" s="0" t="s">
        <v>2170</v>
      </c>
      <c r="J1239" s="0" t="s">
        <v>2170</v>
      </c>
      <c r="K1239" s="0" t="s">
        <v>2170</v>
      </c>
      <c r="L1239" s="0" t="s">
        <v>2170</v>
      </c>
      <c r="M1239" s="0" t="s">
        <v>2170</v>
      </c>
      <c r="N1239" s="0" t="n">
        <f aca="false">FALSE()</f>
        <v>0</v>
      </c>
      <c r="O1239" s="0" t="s">
        <v>12171</v>
      </c>
      <c r="P1239" s="0" t="s">
        <v>2300</v>
      </c>
      <c r="Q1239" s="380" t="n">
        <v>25569.125</v>
      </c>
      <c r="R1239" s="0" t="n">
        <v>4952392065</v>
      </c>
      <c r="S1239" s="0" t="s">
        <v>2528</v>
      </c>
      <c r="T1239" s="0" t="s">
        <v>2529</v>
      </c>
      <c r="U1239" s="0" t="s">
        <v>2365</v>
      </c>
      <c r="V1239" s="0" t="n">
        <v>0</v>
      </c>
      <c r="W1239" s="0" t="s">
        <v>3435</v>
      </c>
      <c r="X1239" s="0" t="n">
        <v>4</v>
      </c>
      <c r="Y1239" s="0" t="n">
        <f aca="false">FALSE()</f>
        <v>0</v>
      </c>
      <c r="Z1239" s="0" t="n">
        <f aca="false">FALSE()</f>
        <v>0</v>
      </c>
      <c r="AA1239" s="0" t="n">
        <f aca="false">FALSE()</f>
        <v>0</v>
      </c>
      <c r="AB1239" s="0" t="n">
        <f aca="false">TRUE()</f>
        <v>1</v>
      </c>
      <c r="AC1239" s="0" t="n">
        <v>1</v>
      </c>
      <c r="AD1239" s="0" t="s">
        <v>2137</v>
      </c>
      <c r="AE1239" s="0" t="n">
        <f aca="false">TRUE()</f>
        <v>1</v>
      </c>
      <c r="AF1239" s="0" t="s">
        <v>12172</v>
      </c>
      <c r="AG1239" s="0" t="n">
        <v>2</v>
      </c>
      <c r="AH1239" s="0" t="s">
        <v>12173</v>
      </c>
      <c r="AI1239" s="0" t="s">
        <v>12174</v>
      </c>
      <c r="AJ1239" s="0" t="n">
        <v>0</v>
      </c>
      <c r="AK1239" s="0" t="s">
        <v>2118</v>
      </c>
      <c r="AL1239" s="0" t="n">
        <f aca="false">FALSE()</f>
        <v>0</v>
      </c>
      <c r="AM1239" s="0" t="n">
        <f aca="false">FALSE()</f>
        <v>0</v>
      </c>
      <c r="AN1239" s="0" t="n">
        <f aca="false">FALSE()</f>
        <v>0</v>
      </c>
      <c r="AO1239" s="0" t="n">
        <f aca="false">FALSE()</f>
        <v>0</v>
      </c>
      <c r="AP1239" s="0" t="n">
        <f aca="false">TRUE()</f>
        <v>1</v>
      </c>
      <c r="AQ1239" s="380" t="n">
        <v>44900.3333333333</v>
      </c>
      <c r="AR1239" s="380" t="n">
        <v>44900.4166666667</v>
      </c>
      <c r="AS1239" s="0" t="s">
        <v>12175</v>
      </c>
      <c r="AT1239" s="0" t="s">
        <v>2170</v>
      </c>
      <c r="AU1239" s="0" t="s">
        <v>2170</v>
      </c>
    </row>
    <row r="1240" customFormat="false" ht="15" hidden="true" customHeight="false" outlineLevel="0" collapsed="false">
      <c r="A1240" s="0" t="s">
        <v>275</v>
      </c>
      <c r="B1240" s="0" t="s">
        <v>12176</v>
      </c>
      <c r="C1240" s="0" t="s">
        <v>165</v>
      </c>
      <c r="D1240" s="0" t="s">
        <v>720</v>
      </c>
      <c r="E1240" s="0" t="s">
        <v>275</v>
      </c>
      <c r="F1240" s="0" t="n">
        <v>1000</v>
      </c>
      <c r="G1240" s="0" t="s">
        <v>434</v>
      </c>
      <c r="H1240" s="0" t="s">
        <v>2596</v>
      </c>
      <c r="I1240" s="0" t="s">
        <v>2596</v>
      </c>
      <c r="J1240" s="0" t="s">
        <v>2597</v>
      </c>
      <c r="K1240" s="0" t="s">
        <v>2598</v>
      </c>
      <c r="L1240" s="0" t="s">
        <v>2599</v>
      </c>
      <c r="M1240" s="0" t="s">
        <v>2600</v>
      </c>
      <c r="N1240" s="0" t="n">
        <f aca="false">TRUE()</f>
        <v>1</v>
      </c>
      <c r="O1240" s="0" t="s">
        <v>12177</v>
      </c>
      <c r="P1240" s="0" t="s">
        <v>2601</v>
      </c>
      <c r="Q1240" s="380" t="n">
        <v>38503.1666666667</v>
      </c>
      <c r="R1240" s="0" t="n">
        <v>48707091574</v>
      </c>
      <c r="S1240" s="0" t="s">
        <v>601</v>
      </c>
      <c r="T1240" s="0" t="s">
        <v>2602</v>
      </c>
      <c r="U1240" s="0" t="s">
        <v>2693</v>
      </c>
      <c r="V1240" s="0" t="n">
        <v>28249359700</v>
      </c>
      <c r="W1240" s="0" t="s">
        <v>3877</v>
      </c>
      <c r="X1240" s="0" t="n">
        <v>5</v>
      </c>
      <c r="Y1240" s="0" t="n">
        <f aca="false">FALSE()</f>
        <v>0</v>
      </c>
      <c r="Z1240" s="0" t="n">
        <f aca="false">TRUE()</f>
        <v>1</v>
      </c>
      <c r="AA1240" s="0" t="n">
        <f aca="false">TRUE()</f>
        <v>1</v>
      </c>
      <c r="AB1240" s="0" t="n">
        <f aca="false">TRUE()</f>
        <v>1</v>
      </c>
      <c r="AC1240" s="0" t="n">
        <v>1</v>
      </c>
      <c r="AD1240" s="0" t="s">
        <v>2082</v>
      </c>
      <c r="AE1240" s="0" t="n">
        <f aca="false">TRUE()</f>
        <v>1</v>
      </c>
      <c r="AF1240" s="0" t="s">
        <v>12178</v>
      </c>
      <c r="AG1240" s="0" t="n">
        <v>1</v>
      </c>
      <c r="AH1240" s="0" t="s">
        <v>12179</v>
      </c>
      <c r="AI1240" s="0" t="s">
        <v>12180</v>
      </c>
      <c r="AJ1240" s="0" t="n">
        <v>0</v>
      </c>
      <c r="AK1240" s="0" t="s">
        <v>2118</v>
      </c>
      <c r="AL1240" s="0" t="n">
        <f aca="false">TRUE()</f>
        <v>1</v>
      </c>
      <c r="AM1240" s="0" t="n">
        <f aca="false">FALSE()</f>
        <v>0</v>
      </c>
      <c r="AN1240" s="0" t="n">
        <f aca="false">TRUE()</f>
        <v>1</v>
      </c>
      <c r="AO1240" s="0" t="n">
        <f aca="false">FALSE()</f>
        <v>0</v>
      </c>
      <c r="AP1240" s="0" t="n">
        <f aca="false">FALSE()</f>
        <v>0</v>
      </c>
      <c r="AQ1240" s="380" t="n">
        <v>43166.9076388889</v>
      </c>
      <c r="AR1240" s="380" t="n">
        <v>38763.125</v>
      </c>
      <c r="AS1240" s="0" t="s">
        <v>12181</v>
      </c>
      <c r="AT1240" s="0" t="s">
        <v>2597</v>
      </c>
      <c r="AU1240" s="0" t="s">
        <v>2598</v>
      </c>
    </row>
    <row r="1241" customFormat="false" ht="15" hidden="true" customHeight="false" outlineLevel="0" collapsed="false">
      <c r="A1241" s="0" t="s">
        <v>12182</v>
      </c>
      <c r="B1241" s="0" t="s">
        <v>12183</v>
      </c>
      <c r="C1241" s="0" t="s">
        <v>12184</v>
      </c>
      <c r="D1241" s="0" t="s">
        <v>2297</v>
      </c>
      <c r="E1241" s="0" t="s">
        <v>12182</v>
      </c>
      <c r="F1241" s="0" t="n">
        <v>1</v>
      </c>
      <c r="G1241" s="0" t="s">
        <v>2298</v>
      </c>
      <c r="H1241" s="0" t="s">
        <v>2170</v>
      </c>
      <c r="I1241" s="0" t="s">
        <v>2170</v>
      </c>
      <c r="J1241" s="0" t="s">
        <v>2170</v>
      </c>
      <c r="K1241" s="0" t="s">
        <v>2170</v>
      </c>
      <c r="L1241" s="0" t="s">
        <v>2170</v>
      </c>
      <c r="M1241" s="0" t="s">
        <v>2170</v>
      </c>
      <c r="N1241" s="0" t="n">
        <f aca="false">FALSE()</f>
        <v>0</v>
      </c>
      <c r="O1241" s="0" t="s">
        <v>12185</v>
      </c>
      <c r="P1241" s="0" t="s">
        <v>2300</v>
      </c>
      <c r="Q1241" s="380" t="n">
        <v>25569.125</v>
      </c>
      <c r="R1241" s="0" t="n">
        <v>44494696</v>
      </c>
      <c r="S1241" s="0" t="s">
        <v>2301</v>
      </c>
      <c r="T1241" s="0" t="s">
        <v>2302</v>
      </c>
      <c r="U1241" s="0" t="s">
        <v>2574</v>
      </c>
      <c r="V1241" s="0" t="n">
        <v>200000000</v>
      </c>
      <c r="W1241" s="0" t="s">
        <v>2366</v>
      </c>
      <c r="X1241" s="0" t="n">
        <v>4</v>
      </c>
      <c r="Y1241" s="0" t="n">
        <f aca="false">FALSE()</f>
        <v>0</v>
      </c>
      <c r="Z1241" s="0" t="n">
        <f aca="false">FALSE()</f>
        <v>0</v>
      </c>
      <c r="AA1241" s="0" t="n">
        <f aca="false">FALSE()</f>
        <v>0</v>
      </c>
      <c r="AB1241" s="0" t="n">
        <f aca="false">FALSE()</f>
        <v>0</v>
      </c>
      <c r="AC1241" s="0" t="n">
        <v>1</v>
      </c>
      <c r="AD1241" s="0" t="s">
        <v>2129</v>
      </c>
      <c r="AE1241" s="0" t="n">
        <f aca="false">TRUE()</f>
        <v>1</v>
      </c>
      <c r="AF1241" s="0" t="s">
        <v>12186</v>
      </c>
      <c r="AG1241" s="0" t="n">
        <v>2</v>
      </c>
      <c r="AH1241" s="0" t="s">
        <v>12187</v>
      </c>
      <c r="AI1241" s="0" t="s">
        <v>12188</v>
      </c>
      <c r="AJ1241" s="0" t="n">
        <v>0</v>
      </c>
      <c r="AK1241" s="0" t="s">
        <v>2118</v>
      </c>
      <c r="AL1241" s="0" t="n">
        <f aca="false">FALSE()</f>
        <v>0</v>
      </c>
      <c r="AM1241" s="0" t="n">
        <f aca="false">TRUE()</f>
        <v>1</v>
      </c>
      <c r="AN1241" s="0" t="n">
        <f aca="false">FALSE()</f>
        <v>0</v>
      </c>
      <c r="AO1241" s="0" t="n">
        <f aca="false">FALSE()</f>
        <v>0</v>
      </c>
      <c r="AP1241" s="0" t="n">
        <f aca="false">FALSE()</f>
        <v>0</v>
      </c>
      <c r="AQ1241" s="380" t="n">
        <v>44760.6458333333</v>
      </c>
      <c r="AR1241" s="380" t="n">
        <v>44760.4166666667</v>
      </c>
      <c r="AS1241" s="0" t="s">
        <v>12189</v>
      </c>
      <c r="AT1241" s="0" t="s">
        <v>2170</v>
      </c>
      <c r="AU1241" s="0" t="s">
        <v>2170</v>
      </c>
    </row>
    <row r="1242" customFormat="false" ht="15" hidden="true" customHeight="false" outlineLevel="0" collapsed="false">
      <c r="A1242" s="0" t="s">
        <v>12190</v>
      </c>
      <c r="B1242" s="0" t="s">
        <v>12191</v>
      </c>
      <c r="C1242" s="0" t="s">
        <v>12192</v>
      </c>
      <c r="D1242" s="0" t="s">
        <v>2297</v>
      </c>
      <c r="E1242" s="0" t="s">
        <v>12190</v>
      </c>
      <c r="F1242" s="0" t="n">
        <v>1</v>
      </c>
      <c r="G1242" s="0" t="s">
        <v>2298</v>
      </c>
      <c r="H1242" s="0" t="s">
        <v>2170</v>
      </c>
      <c r="I1242" s="0" t="s">
        <v>2170</v>
      </c>
      <c r="J1242" s="0" t="s">
        <v>2170</v>
      </c>
      <c r="K1242" s="0" t="s">
        <v>2170</v>
      </c>
      <c r="L1242" s="0" t="s">
        <v>2170</v>
      </c>
      <c r="M1242" s="0" t="s">
        <v>2170</v>
      </c>
      <c r="N1242" s="0" t="n">
        <f aca="false">FALSE()</f>
        <v>0</v>
      </c>
      <c r="O1242" s="0" t="s">
        <v>12193</v>
      </c>
      <c r="P1242" s="0" t="s">
        <v>2300</v>
      </c>
      <c r="Q1242" s="380" t="n">
        <v>25569.125</v>
      </c>
      <c r="R1242" s="0" t="n">
        <v>79232448</v>
      </c>
      <c r="S1242" s="0" t="s">
        <v>2301</v>
      </c>
      <c r="T1242" s="0" t="s">
        <v>2302</v>
      </c>
      <c r="U1242" s="0" t="s">
        <v>610</v>
      </c>
      <c r="V1242" s="0" t="n">
        <v>200000000</v>
      </c>
      <c r="W1242" s="0" t="s">
        <v>2321</v>
      </c>
      <c r="X1242" s="0" t="n">
        <v>4</v>
      </c>
      <c r="Y1242" s="0" t="n">
        <f aca="false">FALSE()</f>
        <v>0</v>
      </c>
      <c r="Z1242" s="0" t="n">
        <f aca="false">FALSE()</f>
        <v>0</v>
      </c>
      <c r="AA1242" s="0" t="n">
        <f aca="false">FALSE()</f>
        <v>0</v>
      </c>
      <c r="AB1242" s="0" t="n">
        <f aca="false">TRUE()</f>
        <v>1</v>
      </c>
      <c r="AC1242" s="0" t="n">
        <v>1</v>
      </c>
      <c r="AD1242" s="0" t="s">
        <v>2129</v>
      </c>
      <c r="AE1242" s="0" t="n">
        <f aca="false">TRUE()</f>
        <v>1</v>
      </c>
      <c r="AF1242" s="0" t="s">
        <v>12194</v>
      </c>
      <c r="AG1242" s="0" t="n">
        <v>2</v>
      </c>
      <c r="AH1242" s="0" t="s">
        <v>12195</v>
      </c>
      <c r="AI1242" s="0" t="s">
        <v>12196</v>
      </c>
      <c r="AJ1242" s="0" t="n">
        <v>0</v>
      </c>
      <c r="AK1242" s="0" t="s">
        <v>2118</v>
      </c>
      <c r="AL1242" s="0" t="n">
        <f aca="false">FALSE()</f>
        <v>0</v>
      </c>
      <c r="AM1242" s="0" t="n">
        <f aca="false">TRUE()</f>
        <v>1</v>
      </c>
      <c r="AN1242" s="0" t="n">
        <f aca="false">FALSE()</f>
        <v>0</v>
      </c>
      <c r="AO1242" s="0" t="n">
        <f aca="false">FALSE()</f>
        <v>0</v>
      </c>
      <c r="AP1242" s="0" t="n">
        <f aca="false">TRUE()</f>
        <v>1</v>
      </c>
      <c r="AQ1242" s="380" t="n">
        <v>44495.6652777778</v>
      </c>
      <c r="AR1242" s="380" t="n">
        <v>44495.4166666667</v>
      </c>
      <c r="AS1242" s="0" t="s">
        <v>12197</v>
      </c>
      <c r="AT1242" s="0" t="s">
        <v>2170</v>
      </c>
      <c r="AU1242" s="0" t="s">
        <v>2170</v>
      </c>
    </row>
    <row r="1243" customFormat="false" ht="15" hidden="true" customHeight="false" outlineLevel="0" collapsed="false">
      <c r="A1243" s="0" t="s">
        <v>12198</v>
      </c>
      <c r="B1243" s="0" t="s">
        <v>12199</v>
      </c>
      <c r="C1243" s="0" t="s">
        <v>12200</v>
      </c>
      <c r="D1243" s="0" t="s">
        <v>2297</v>
      </c>
      <c r="E1243" s="0" t="s">
        <v>12198</v>
      </c>
      <c r="F1243" s="0" t="n">
        <v>1</v>
      </c>
      <c r="G1243" s="0" t="s">
        <v>2298</v>
      </c>
      <c r="H1243" s="0" t="s">
        <v>2170</v>
      </c>
      <c r="I1243" s="0" t="s">
        <v>2170</v>
      </c>
      <c r="J1243" s="0" t="s">
        <v>2170</v>
      </c>
      <c r="K1243" s="0" t="s">
        <v>2170</v>
      </c>
      <c r="L1243" s="0" t="s">
        <v>2170</v>
      </c>
      <c r="M1243" s="0" t="s">
        <v>2170</v>
      </c>
      <c r="N1243" s="0" t="n">
        <f aca="false">FALSE()</f>
        <v>0</v>
      </c>
      <c r="O1243" s="0" t="s">
        <v>10198</v>
      </c>
      <c r="P1243" s="0" t="s">
        <v>2300</v>
      </c>
      <c r="Q1243" s="380" t="n">
        <v>34164.1666666667</v>
      </c>
      <c r="R1243" s="0" t="n">
        <v>12145135</v>
      </c>
      <c r="S1243" s="0" t="s">
        <v>2301</v>
      </c>
      <c r="T1243" s="0" t="s">
        <v>2302</v>
      </c>
      <c r="U1243" s="0" t="s">
        <v>2365</v>
      </c>
      <c r="V1243" s="0" t="n">
        <v>80000000</v>
      </c>
      <c r="W1243" s="0" t="s">
        <v>2366</v>
      </c>
      <c r="X1243" s="0" t="n">
        <v>4</v>
      </c>
      <c r="Y1243" s="0" t="n">
        <f aca="false">FALSE()</f>
        <v>0</v>
      </c>
      <c r="Z1243" s="0" t="n">
        <f aca="false">FALSE()</f>
        <v>0</v>
      </c>
      <c r="AA1243" s="0" t="n">
        <f aca="false">FALSE()</f>
        <v>0</v>
      </c>
      <c r="AB1243" s="0" t="n">
        <f aca="false">FALSE()</f>
        <v>0</v>
      </c>
      <c r="AC1243" s="0" t="n">
        <v>1</v>
      </c>
      <c r="AD1243" s="0" t="s">
        <v>2129</v>
      </c>
      <c r="AE1243" s="0" t="n">
        <f aca="false">TRUE()</f>
        <v>1</v>
      </c>
      <c r="AF1243" s="0" t="s">
        <v>12201</v>
      </c>
      <c r="AG1243" s="0" t="n">
        <v>2</v>
      </c>
      <c r="AH1243" s="0" t="s">
        <v>12202</v>
      </c>
      <c r="AI1243" s="0" t="s">
        <v>12203</v>
      </c>
      <c r="AJ1243" s="0" t="n">
        <v>0</v>
      </c>
      <c r="AK1243" s="0" t="s">
        <v>2118</v>
      </c>
      <c r="AL1243" s="0" t="n">
        <f aca="false">FALSE()</f>
        <v>0</v>
      </c>
      <c r="AM1243" s="0" t="n">
        <f aca="false">TRUE()</f>
        <v>1</v>
      </c>
      <c r="AN1243" s="0" t="n">
        <f aca="false">FALSE()</f>
        <v>0</v>
      </c>
      <c r="AO1243" s="0" t="n">
        <f aca="false">FALSE()</f>
        <v>0</v>
      </c>
      <c r="AP1243" s="0" t="n">
        <f aca="false">FALSE()</f>
        <v>0</v>
      </c>
      <c r="AQ1243" s="380" t="n">
        <v>43627.6875</v>
      </c>
      <c r="AR1243" s="380" t="n">
        <v>34165.1666666667</v>
      </c>
      <c r="AS1243" s="0" t="s">
        <v>10202</v>
      </c>
      <c r="AT1243" s="0" t="s">
        <v>2170</v>
      </c>
      <c r="AU1243" s="0" t="s">
        <v>2170</v>
      </c>
    </row>
    <row r="1244" customFormat="false" ht="15" hidden="true" customHeight="false" outlineLevel="0" collapsed="false">
      <c r="A1244" s="0" t="s">
        <v>12204</v>
      </c>
      <c r="B1244" s="0" t="s">
        <v>12205</v>
      </c>
      <c r="C1244" s="0" t="s">
        <v>12206</v>
      </c>
      <c r="D1244" s="0" t="s">
        <v>2297</v>
      </c>
      <c r="E1244" s="0" t="s">
        <v>12204</v>
      </c>
      <c r="F1244" s="0" t="n">
        <v>1</v>
      </c>
      <c r="G1244" s="0" t="s">
        <v>2298</v>
      </c>
      <c r="H1244" s="0" t="s">
        <v>2170</v>
      </c>
      <c r="I1244" s="0" t="s">
        <v>2170</v>
      </c>
      <c r="J1244" s="0" t="s">
        <v>2170</v>
      </c>
      <c r="K1244" s="0" t="s">
        <v>2170</v>
      </c>
      <c r="L1244" s="0" t="s">
        <v>2170</v>
      </c>
      <c r="M1244" s="0" t="s">
        <v>2170</v>
      </c>
      <c r="N1244" s="0" t="n">
        <f aca="false">FALSE()</f>
        <v>0</v>
      </c>
      <c r="O1244" s="0" t="s">
        <v>12207</v>
      </c>
      <c r="P1244" s="0" t="s">
        <v>2300</v>
      </c>
      <c r="Q1244" s="380" t="n">
        <v>25569.125</v>
      </c>
      <c r="R1244" s="0" t="n">
        <v>39062238</v>
      </c>
      <c r="S1244" s="0" t="s">
        <v>2301</v>
      </c>
      <c r="T1244" s="0" t="s">
        <v>2302</v>
      </c>
      <c r="U1244" s="0" t="s">
        <v>2116</v>
      </c>
      <c r="V1244" s="0" t="n">
        <v>250000000</v>
      </c>
      <c r="W1244" s="0" t="s">
        <v>2312</v>
      </c>
      <c r="X1244" s="0" t="n">
        <v>4</v>
      </c>
      <c r="Y1244" s="0" t="n">
        <f aca="false">FALSE()</f>
        <v>0</v>
      </c>
      <c r="Z1244" s="0" t="n">
        <f aca="false">FALSE()</f>
        <v>0</v>
      </c>
      <c r="AA1244" s="0" t="n">
        <f aca="false">FALSE()</f>
        <v>0</v>
      </c>
      <c r="AB1244" s="0" t="n">
        <f aca="false">FALSE()</f>
        <v>0</v>
      </c>
      <c r="AC1244" s="0" t="n">
        <v>1</v>
      </c>
      <c r="AD1244" s="0" t="s">
        <v>2129</v>
      </c>
      <c r="AE1244" s="0" t="n">
        <f aca="false">TRUE()</f>
        <v>1</v>
      </c>
      <c r="AF1244" s="0" t="s">
        <v>12208</v>
      </c>
      <c r="AG1244" s="0" t="n">
        <v>2</v>
      </c>
      <c r="AH1244" s="0" t="s">
        <v>12209</v>
      </c>
      <c r="AI1244" s="0" t="s">
        <v>12210</v>
      </c>
      <c r="AJ1244" s="0" t="n">
        <v>0</v>
      </c>
      <c r="AK1244" s="0" t="s">
        <v>2118</v>
      </c>
      <c r="AL1244" s="0" t="n">
        <f aca="false">FALSE()</f>
        <v>0</v>
      </c>
      <c r="AM1244" s="0" t="n">
        <f aca="false">TRUE()</f>
        <v>1</v>
      </c>
      <c r="AN1244" s="0" t="n">
        <f aca="false">FALSE()</f>
        <v>0</v>
      </c>
      <c r="AO1244" s="0" t="n">
        <f aca="false">FALSE()</f>
        <v>0</v>
      </c>
      <c r="AP1244" s="0" t="n">
        <f aca="false">TRUE()</f>
        <v>1</v>
      </c>
      <c r="AQ1244" s="380" t="n">
        <v>44837.6854166667</v>
      </c>
      <c r="AR1244" s="380" t="n">
        <v>44837.4166666667</v>
      </c>
      <c r="AS1244" s="0" t="s">
        <v>12211</v>
      </c>
      <c r="AT1244" s="0" t="s">
        <v>2170</v>
      </c>
      <c r="AU1244" s="0" t="s">
        <v>2170</v>
      </c>
    </row>
    <row r="1245" customFormat="false" ht="15" hidden="true" customHeight="false" outlineLevel="0" collapsed="false">
      <c r="A1245" s="0" t="s">
        <v>12212</v>
      </c>
      <c r="B1245" s="0" t="s">
        <v>12213</v>
      </c>
      <c r="C1245" s="0" t="s">
        <v>12214</v>
      </c>
      <c r="D1245" s="0" t="s">
        <v>2297</v>
      </c>
      <c r="E1245" s="0" t="s">
        <v>12212</v>
      </c>
      <c r="F1245" s="0" t="n">
        <v>1</v>
      </c>
      <c r="G1245" s="0" t="s">
        <v>2298</v>
      </c>
      <c r="H1245" s="0" t="s">
        <v>2170</v>
      </c>
      <c r="I1245" s="0" t="s">
        <v>2170</v>
      </c>
      <c r="J1245" s="0" t="s">
        <v>2170</v>
      </c>
      <c r="K1245" s="0" t="s">
        <v>2170</v>
      </c>
      <c r="L1245" s="0" t="s">
        <v>2170</v>
      </c>
      <c r="M1245" s="0" t="s">
        <v>2170</v>
      </c>
      <c r="N1245" s="0" t="n">
        <f aca="false">FALSE()</f>
        <v>0</v>
      </c>
      <c r="O1245" s="0" t="s">
        <v>12215</v>
      </c>
      <c r="P1245" s="0" t="s">
        <v>2300</v>
      </c>
      <c r="Q1245" s="380" t="n">
        <v>25569.125</v>
      </c>
      <c r="R1245" s="0" t="n">
        <v>98693094</v>
      </c>
      <c r="S1245" s="0" t="s">
        <v>2301</v>
      </c>
      <c r="T1245" s="0" t="s">
        <v>2302</v>
      </c>
      <c r="U1245" s="0" t="s">
        <v>2116</v>
      </c>
      <c r="V1245" s="0" t="n">
        <v>2000000000</v>
      </c>
      <c r="W1245" s="0" t="s">
        <v>2321</v>
      </c>
      <c r="X1245" s="0" t="n">
        <v>4</v>
      </c>
      <c r="Y1245" s="0" t="n">
        <f aca="false">FALSE()</f>
        <v>0</v>
      </c>
      <c r="Z1245" s="0" t="n">
        <f aca="false">FALSE()</f>
        <v>0</v>
      </c>
      <c r="AA1245" s="0" t="n">
        <f aca="false">FALSE()</f>
        <v>0</v>
      </c>
      <c r="AB1245" s="0" t="n">
        <f aca="false">FALSE()</f>
        <v>0</v>
      </c>
      <c r="AC1245" s="0" t="n">
        <v>1</v>
      </c>
      <c r="AD1245" s="0" t="s">
        <v>2129</v>
      </c>
      <c r="AE1245" s="0" t="n">
        <f aca="false">TRUE()</f>
        <v>1</v>
      </c>
      <c r="AF1245" s="0" t="s">
        <v>12216</v>
      </c>
      <c r="AG1245" s="0" t="n">
        <v>2</v>
      </c>
      <c r="AH1245" s="0" t="s">
        <v>12217</v>
      </c>
      <c r="AI1245" s="0" t="s">
        <v>12218</v>
      </c>
      <c r="AJ1245" s="0" t="n">
        <v>0</v>
      </c>
      <c r="AK1245" s="0" t="s">
        <v>2118</v>
      </c>
      <c r="AL1245" s="0" t="n">
        <f aca="false">FALSE()</f>
        <v>0</v>
      </c>
      <c r="AM1245" s="0" t="n">
        <f aca="false">TRUE()</f>
        <v>1</v>
      </c>
      <c r="AN1245" s="0" t="n">
        <f aca="false">FALSE()</f>
        <v>0</v>
      </c>
      <c r="AO1245" s="0" t="n">
        <f aca="false">FALSE()</f>
        <v>0</v>
      </c>
      <c r="AP1245" s="0" t="n">
        <f aca="false">TRUE()</f>
        <v>1</v>
      </c>
      <c r="AQ1245" s="380" t="n">
        <v>44837.6520833333</v>
      </c>
      <c r="AR1245" s="380" t="n">
        <v>44837.4166666667</v>
      </c>
      <c r="AS1245" s="0" t="s">
        <v>12219</v>
      </c>
      <c r="AT1245" s="0" t="s">
        <v>2170</v>
      </c>
      <c r="AU1245" s="0" t="s">
        <v>2170</v>
      </c>
    </row>
    <row r="1246" customFormat="false" ht="15" hidden="true" customHeight="false" outlineLevel="0" collapsed="false">
      <c r="A1246" s="0" t="s">
        <v>12220</v>
      </c>
      <c r="B1246" s="0" t="s">
        <v>12221</v>
      </c>
      <c r="C1246" s="0" t="s">
        <v>12222</v>
      </c>
      <c r="D1246" s="0" t="s">
        <v>2297</v>
      </c>
      <c r="E1246" s="0" t="s">
        <v>12220</v>
      </c>
      <c r="F1246" s="0" t="n">
        <v>1</v>
      </c>
      <c r="G1246" s="0" t="s">
        <v>2298</v>
      </c>
      <c r="H1246" s="0" t="s">
        <v>2170</v>
      </c>
      <c r="I1246" s="0" t="s">
        <v>2170</v>
      </c>
      <c r="J1246" s="0" t="s">
        <v>2170</v>
      </c>
      <c r="K1246" s="0" t="s">
        <v>2170</v>
      </c>
      <c r="L1246" s="0" t="s">
        <v>2170</v>
      </c>
      <c r="M1246" s="0" t="s">
        <v>2170</v>
      </c>
      <c r="N1246" s="0" t="n">
        <f aca="false">FALSE()</f>
        <v>0</v>
      </c>
      <c r="O1246" s="0" t="s">
        <v>12223</v>
      </c>
      <c r="P1246" s="0" t="s">
        <v>2300</v>
      </c>
      <c r="Q1246" s="380" t="n">
        <v>36790.1666666667</v>
      </c>
      <c r="R1246" s="0" t="n">
        <v>36232275</v>
      </c>
      <c r="S1246" s="0" t="s">
        <v>2301</v>
      </c>
      <c r="T1246" s="0" t="s">
        <v>2302</v>
      </c>
      <c r="U1246" s="0" t="s">
        <v>2116</v>
      </c>
      <c r="V1246" s="0" t="n">
        <v>120000000</v>
      </c>
      <c r="W1246" s="0" t="s">
        <v>2312</v>
      </c>
      <c r="X1246" s="0" t="n">
        <v>4</v>
      </c>
      <c r="Y1246" s="0" t="n">
        <f aca="false">FALSE()</f>
        <v>0</v>
      </c>
      <c r="Z1246" s="0" t="n">
        <f aca="false">FALSE()</f>
        <v>0</v>
      </c>
      <c r="AA1246" s="0" t="n">
        <f aca="false">FALSE()</f>
        <v>0</v>
      </c>
      <c r="AB1246" s="0" t="n">
        <f aca="false">FALSE()</f>
        <v>0</v>
      </c>
      <c r="AC1246" s="0" t="n">
        <v>1</v>
      </c>
      <c r="AD1246" s="0" t="s">
        <v>2129</v>
      </c>
      <c r="AE1246" s="0" t="n">
        <f aca="false">TRUE()</f>
        <v>1</v>
      </c>
      <c r="AF1246" s="0" t="s">
        <v>12224</v>
      </c>
      <c r="AG1246" s="0" t="n">
        <v>2</v>
      </c>
      <c r="AH1246" s="0" t="s">
        <v>12225</v>
      </c>
      <c r="AI1246" s="0" t="s">
        <v>12226</v>
      </c>
      <c r="AJ1246" s="0" t="n">
        <v>0</v>
      </c>
      <c r="AK1246" s="0" t="s">
        <v>2118</v>
      </c>
      <c r="AL1246" s="0" t="n">
        <f aca="false">FALSE()</f>
        <v>0</v>
      </c>
      <c r="AM1246" s="0" t="n">
        <f aca="false">TRUE()</f>
        <v>1</v>
      </c>
      <c r="AN1246" s="0" t="n">
        <f aca="false">FALSE()</f>
        <v>0</v>
      </c>
      <c r="AO1246" s="0" t="n">
        <f aca="false">FALSE()</f>
        <v>0</v>
      </c>
      <c r="AP1246" s="0" t="n">
        <f aca="false">FALSE()</f>
        <v>0</v>
      </c>
      <c r="AQ1246" s="380" t="n">
        <v>43769.6875</v>
      </c>
      <c r="AR1246" s="380" t="n">
        <v>43769.4166666667</v>
      </c>
      <c r="AS1246" s="0" t="s">
        <v>12227</v>
      </c>
      <c r="AT1246" s="0" t="s">
        <v>2170</v>
      </c>
      <c r="AU1246" s="0" t="s">
        <v>2170</v>
      </c>
    </row>
    <row r="1247" customFormat="false" ht="15" hidden="true" customHeight="false" outlineLevel="0" collapsed="false">
      <c r="A1247" s="0" t="s">
        <v>12228</v>
      </c>
      <c r="B1247" s="0" t="s">
        <v>12229</v>
      </c>
      <c r="C1247" s="0" t="s">
        <v>12230</v>
      </c>
      <c r="D1247" s="0" t="s">
        <v>2525</v>
      </c>
      <c r="E1247" s="0" t="s">
        <v>12228</v>
      </c>
      <c r="F1247" s="0" t="n">
        <v>100</v>
      </c>
      <c r="G1247" s="0" t="s">
        <v>2526</v>
      </c>
      <c r="H1247" s="0" t="s">
        <v>2170</v>
      </c>
      <c r="I1247" s="0" t="s">
        <v>2170</v>
      </c>
      <c r="J1247" s="0" t="s">
        <v>2170</v>
      </c>
      <c r="K1247" s="0" t="s">
        <v>2170</v>
      </c>
      <c r="L1247" s="0" t="s">
        <v>2170</v>
      </c>
      <c r="M1247" s="0" t="s">
        <v>2170</v>
      </c>
      <c r="N1247" s="0" t="n">
        <f aca="false">FALSE()</f>
        <v>0</v>
      </c>
      <c r="O1247" s="0" t="s">
        <v>12231</v>
      </c>
      <c r="P1247" s="0" t="s">
        <v>2300</v>
      </c>
      <c r="Q1247" s="380" t="n">
        <v>25569.125</v>
      </c>
      <c r="R1247" s="0" t="n">
        <v>15680943110</v>
      </c>
      <c r="S1247" s="0" t="s">
        <v>2528</v>
      </c>
      <c r="T1247" s="0" t="s">
        <v>2529</v>
      </c>
      <c r="U1247" s="0" t="s">
        <v>2116</v>
      </c>
      <c r="V1247" s="0" t="n">
        <v>200000000000</v>
      </c>
      <c r="W1247" s="0" t="s">
        <v>10568</v>
      </c>
      <c r="X1247" s="0" t="n">
        <v>4</v>
      </c>
      <c r="Y1247" s="0" t="n">
        <f aca="false">FALSE()</f>
        <v>0</v>
      </c>
      <c r="Z1247" s="0" t="n">
        <f aca="false">FALSE()</f>
        <v>0</v>
      </c>
      <c r="AA1247" s="0" t="n">
        <f aca="false">FALSE()</f>
        <v>0</v>
      </c>
      <c r="AB1247" s="0" t="n">
        <f aca="false">FALSE()</f>
        <v>0</v>
      </c>
      <c r="AC1247" s="0" t="n">
        <v>1</v>
      </c>
      <c r="AD1247" s="0" t="s">
        <v>2129</v>
      </c>
      <c r="AE1247" s="0" t="n">
        <f aca="false">TRUE()</f>
        <v>1</v>
      </c>
      <c r="AF1247" s="0" t="s">
        <v>12232</v>
      </c>
      <c r="AG1247" s="0" t="n">
        <v>2</v>
      </c>
      <c r="AH1247" s="0" t="s">
        <v>12233</v>
      </c>
      <c r="AI1247" s="0" t="s">
        <v>12234</v>
      </c>
      <c r="AJ1247" s="0" t="n">
        <v>0</v>
      </c>
      <c r="AK1247" s="0" t="s">
        <v>2118</v>
      </c>
      <c r="AL1247" s="0" t="n">
        <f aca="false">FALSE()</f>
        <v>0</v>
      </c>
      <c r="AM1247" s="0" t="n">
        <f aca="false">FALSE()</f>
        <v>0</v>
      </c>
      <c r="AN1247" s="0" t="n">
        <f aca="false">FALSE()</f>
        <v>0</v>
      </c>
      <c r="AO1247" s="0" t="n">
        <f aca="false">FALSE()</f>
        <v>0</v>
      </c>
      <c r="AP1247" s="0" t="n">
        <f aca="false">TRUE()</f>
        <v>1</v>
      </c>
      <c r="AQ1247" s="380" t="n">
        <v>43955.1875</v>
      </c>
      <c r="AR1247" s="380" t="n">
        <v>43289.125</v>
      </c>
      <c r="AS1247" s="0" t="s">
        <v>12235</v>
      </c>
      <c r="AT1247" s="0" t="s">
        <v>2170</v>
      </c>
      <c r="AU1247" s="0" t="s">
        <v>2170</v>
      </c>
    </row>
    <row r="1248" customFormat="false" ht="15" hidden="true" customHeight="false" outlineLevel="0" collapsed="false">
      <c r="A1248" s="0" t="s">
        <v>12236</v>
      </c>
      <c r="B1248" s="0" t="s">
        <v>12237</v>
      </c>
      <c r="C1248" s="0" t="s">
        <v>12238</v>
      </c>
      <c r="D1248" s="0" t="s">
        <v>2297</v>
      </c>
      <c r="E1248" s="0" t="s">
        <v>12236</v>
      </c>
      <c r="F1248" s="0" t="n">
        <v>1</v>
      </c>
      <c r="G1248" s="0" t="s">
        <v>2298</v>
      </c>
      <c r="H1248" s="0" t="s">
        <v>2170</v>
      </c>
      <c r="I1248" s="0" t="s">
        <v>2170</v>
      </c>
      <c r="J1248" s="0" t="s">
        <v>2170</v>
      </c>
      <c r="K1248" s="0" t="s">
        <v>2170</v>
      </c>
      <c r="L1248" s="0" t="s">
        <v>2170</v>
      </c>
      <c r="M1248" s="0" t="s">
        <v>2170</v>
      </c>
      <c r="N1248" s="0" t="n">
        <f aca="false">FALSE()</f>
        <v>0</v>
      </c>
      <c r="O1248" s="0" t="s">
        <v>12239</v>
      </c>
      <c r="P1248" s="0" t="s">
        <v>2300</v>
      </c>
      <c r="Q1248" s="380" t="n">
        <v>25569.125</v>
      </c>
      <c r="R1248" s="0" t="n">
        <v>68735948</v>
      </c>
      <c r="S1248" s="0" t="s">
        <v>2301</v>
      </c>
      <c r="T1248" s="0" t="s">
        <v>2302</v>
      </c>
      <c r="U1248" s="0" t="s">
        <v>2693</v>
      </c>
      <c r="V1248" s="0" t="n">
        <v>200000000</v>
      </c>
      <c r="W1248" s="0" t="s">
        <v>2409</v>
      </c>
      <c r="X1248" s="0" t="n">
        <v>4</v>
      </c>
      <c r="Y1248" s="0" t="n">
        <f aca="false">FALSE()</f>
        <v>0</v>
      </c>
      <c r="Z1248" s="0" t="n">
        <f aca="false">FALSE()</f>
        <v>0</v>
      </c>
      <c r="AA1248" s="0" t="n">
        <f aca="false">FALSE()</f>
        <v>0</v>
      </c>
      <c r="AB1248" s="0" t="n">
        <f aca="false">TRUE()</f>
        <v>1</v>
      </c>
      <c r="AC1248" s="0" t="n">
        <v>1</v>
      </c>
      <c r="AD1248" s="0" t="s">
        <v>2129</v>
      </c>
      <c r="AE1248" s="0" t="n">
        <f aca="false">TRUE()</f>
        <v>1</v>
      </c>
      <c r="AF1248" s="0" t="s">
        <v>12240</v>
      </c>
      <c r="AG1248" s="0" t="n">
        <v>2</v>
      </c>
      <c r="AH1248" s="0" t="s">
        <v>12241</v>
      </c>
      <c r="AI1248" s="0" t="s">
        <v>12242</v>
      </c>
      <c r="AJ1248" s="0" t="n">
        <v>0</v>
      </c>
      <c r="AK1248" s="0" t="s">
        <v>2118</v>
      </c>
      <c r="AL1248" s="0" t="n">
        <f aca="false">FALSE()</f>
        <v>0</v>
      </c>
      <c r="AM1248" s="0" t="n">
        <f aca="false">TRUE()</f>
        <v>1</v>
      </c>
      <c r="AN1248" s="0" t="n">
        <f aca="false">FALSE()</f>
        <v>0</v>
      </c>
      <c r="AO1248" s="0" t="n">
        <f aca="false">FALSE()</f>
        <v>0</v>
      </c>
      <c r="AP1248" s="0" t="n">
        <f aca="false">FALSE()</f>
        <v>0</v>
      </c>
      <c r="AQ1248" s="380" t="n">
        <v>44169.7284722222</v>
      </c>
      <c r="AR1248" s="380" t="n">
        <v>44169.4166666667</v>
      </c>
      <c r="AS1248" s="0" t="s">
        <v>12243</v>
      </c>
      <c r="AT1248" s="0" t="s">
        <v>2170</v>
      </c>
      <c r="AU1248" s="0" t="s">
        <v>2170</v>
      </c>
    </row>
    <row r="1249" customFormat="false" ht="15" hidden="true" customHeight="false" outlineLevel="0" collapsed="false">
      <c r="A1249" s="0" t="s">
        <v>12244</v>
      </c>
      <c r="B1249" s="0" t="s">
        <v>12245</v>
      </c>
      <c r="C1249" s="0" t="s">
        <v>12246</v>
      </c>
      <c r="D1249" s="0" t="s">
        <v>2297</v>
      </c>
      <c r="E1249" s="0" t="s">
        <v>12244</v>
      </c>
      <c r="F1249" s="0" t="n">
        <v>1</v>
      </c>
      <c r="G1249" s="0" t="s">
        <v>2298</v>
      </c>
      <c r="H1249" s="0" t="s">
        <v>2170</v>
      </c>
      <c r="I1249" s="0" t="s">
        <v>2170</v>
      </c>
      <c r="J1249" s="0" t="s">
        <v>2170</v>
      </c>
      <c r="K1249" s="0" t="s">
        <v>2170</v>
      </c>
      <c r="L1249" s="0" t="s">
        <v>2170</v>
      </c>
      <c r="M1249" s="0" t="s">
        <v>2170</v>
      </c>
      <c r="N1249" s="0" t="n">
        <f aca="false">FALSE()</f>
        <v>0</v>
      </c>
      <c r="O1249" s="0" t="s">
        <v>12247</v>
      </c>
      <c r="P1249" s="0" t="s">
        <v>2300</v>
      </c>
      <c r="Q1249" s="380" t="n">
        <v>25569.125</v>
      </c>
      <c r="R1249" s="0" t="n">
        <v>78725320</v>
      </c>
      <c r="S1249" s="0" t="s">
        <v>2301</v>
      </c>
      <c r="T1249" s="0" t="s">
        <v>2302</v>
      </c>
      <c r="U1249" s="0" t="s">
        <v>2330</v>
      </c>
      <c r="V1249" s="0" t="n">
        <v>750000000</v>
      </c>
      <c r="W1249" s="0" t="s">
        <v>2321</v>
      </c>
      <c r="X1249" s="0" t="n">
        <v>4</v>
      </c>
      <c r="Y1249" s="0" t="n">
        <f aca="false">FALSE()</f>
        <v>0</v>
      </c>
      <c r="Z1249" s="0" t="n">
        <f aca="false">FALSE()</f>
        <v>0</v>
      </c>
      <c r="AA1249" s="0" t="n">
        <f aca="false">FALSE()</f>
        <v>0</v>
      </c>
      <c r="AB1249" s="0" t="n">
        <f aca="false">FALSE()</f>
        <v>0</v>
      </c>
      <c r="AC1249" s="0" t="n">
        <v>1</v>
      </c>
      <c r="AD1249" s="0" t="s">
        <v>2129</v>
      </c>
      <c r="AE1249" s="0" t="n">
        <f aca="false">TRUE()</f>
        <v>1</v>
      </c>
      <c r="AF1249" s="0" t="s">
        <v>12248</v>
      </c>
      <c r="AG1249" s="0" t="n">
        <v>2</v>
      </c>
      <c r="AH1249" s="0" t="s">
        <v>12249</v>
      </c>
      <c r="AI1249" s="0" t="s">
        <v>12250</v>
      </c>
      <c r="AJ1249" s="0" t="n">
        <v>0</v>
      </c>
      <c r="AK1249" s="0" t="s">
        <v>2118</v>
      </c>
      <c r="AL1249" s="0" t="n">
        <f aca="false">FALSE()</f>
        <v>0</v>
      </c>
      <c r="AM1249" s="0" t="n">
        <f aca="false">TRUE()</f>
        <v>1</v>
      </c>
      <c r="AN1249" s="0" t="n">
        <f aca="false">FALSE()</f>
        <v>0</v>
      </c>
      <c r="AO1249" s="0" t="n">
        <f aca="false">FALSE()</f>
        <v>0</v>
      </c>
      <c r="AP1249" s="0" t="n">
        <f aca="false">FALSE()</f>
        <v>0</v>
      </c>
      <c r="AQ1249" s="380" t="n">
        <v>44041.6875</v>
      </c>
      <c r="AR1249" s="380" t="n">
        <v>44041.4166666667</v>
      </c>
      <c r="AS1249" s="0" t="s">
        <v>12251</v>
      </c>
      <c r="AT1249" s="0" t="s">
        <v>2170</v>
      </c>
      <c r="AU1249" s="0" t="s">
        <v>2170</v>
      </c>
    </row>
    <row r="1250" customFormat="false" ht="15" hidden="true" customHeight="false" outlineLevel="0" collapsed="false">
      <c r="A1250" s="0" t="s">
        <v>12252</v>
      </c>
      <c r="B1250" s="0" t="s">
        <v>12253</v>
      </c>
      <c r="C1250" s="0" t="s">
        <v>12254</v>
      </c>
      <c r="D1250" s="0" t="s">
        <v>2297</v>
      </c>
      <c r="E1250" s="0" t="s">
        <v>12252</v>
      </c>
      <c r="F1250" s="0" t="n">
        <v>1</v>
      </c>
      <c r="G1250" s="0" t="s">
        <v>2298</v>
      </c>
      <c r="H1250" s="0" t="s">
        <v>2170</v>
      </c>
      <c r="I1250" s="0" t="s">
        <v>2170</v>
      </c>
      <c r="J1250" s="0" t="s">
        <v>2170</v>
      </c>
      <c r="K1250" s="0" t="s">
        <v>2170</v>
      </c>
      <c r="L1250" s="0" t="s">
        <v>2170</v>
      </c>
      <c r="M1250" s="0" t="s">
        <v>2170</v>
      </c>
      <c r="N1250" s="0" t="n">
        <f aca="false">FALSE()</f>
        <v>0</v>
      </c>
      <c r="O1250" s="0" t="s">
        <v>12255</v>
      </c>
      <c r="P1250" s="0" t="s">
        <v>2300</v>
      </c>
      <c r="Q1250" s="380" t="n">
        <v>37187.1666666667</v>
      </c>
      <c r="R1250" s="0" t="n">
        <v>268394112</v>
      </c>
      <c r="S1250" s="0" t="s">
        <v>2301</v>
      </c>
      <c r="T1250" s="0" t="s">
        <v>2302</v>
      </c>
      <c r="U1250" s="0" t="s">
        <v>610</v>
      </c>
      <c r="V1250" s="0" t="n">
        <v>2500000000</v>
      </c>
      <c r="W1250" s="0" t="s">
        <v>2366</v>
      </c>
      <c r="X1250" s="0" t="n">
        <v>4</v>
      </c>
      <c r="Y1250" s="0" t="n">
        <f aca="false">FALSE()</f>
        <v>0</v>
      </c>
      <c r="Z1250" s="0" t="n">
        <f aca="false">FALSE()</f>
        <v>0</v>
      </c>
      <c r="AA1250" s="0" t="n">
        <f aca="false">FALSE()</f>
        <v>0</v>
      </c>
      <c r="AB1250" s="0" t="n">
        <f aca="false">TRUE()</f>
        <v>1</v>
      </c>
      <c r="AC1250" s="0" t="n">
        <v>1</v>
      </c>
      <c r="AD1250" s="0" t="s">
        <v>2129</v>
      </c>
      <c r="AE1250" s="0" t="n">
        <f aca="false">TRUE()</f>
        <v>1</v>
      </c>
      <c r="AF1250" s="0" t="s">
        <v>12256</v>
      </c>
      <c r="AG1250" s="0" t="n">
        <v>2</v>
      </c>
      <c r="AH1250" s="0" t="s">
        <v>12257</v>
      </c>
      <c r="AI1250" s="0" t="s">
        <v>12258</v>
      </c>
      <c r="AJ1250" s="0" t="n">
        <v>0</v>
      </c>
      <c r="AK1250" s="0" t="s">
        <v>2118</v>
      </c>
      <c r="AL1250" s="0" t="n">
        <f aca="false">FALSE()</f>
        <v>0</v>
      </c>
      <c r="AM1250" s="0" t="n">
        <f aca="false">TRUE()</f>
        <v>1</v>
      </c>
      <c r="AN1250" s="0" t="n">
        <f aca="false">FALSE()</f>
        <v>0</v>
      </c>
      <c r="AO1250" s="0" t="n">
        <f aca="false">FALSE()</f>
        <v>0</v>
      </c>
      <c r="AP1250" s="0" t="n">
        <f aca="false">FALSE()</f>
        <v>0</v>
      </c>
      <c r="AQ1250" s="380" t="n">
        <v>43123.7284722222</v>
      </c>
      <c r="AR1250" s="380" t="n">
        <v>37187.1666666667</v>
      </c>
      <c r="AS1250" s="0" t="s">
        <v>12259</v>
      </c>
      <c r="AT1250" s="0" t="s">
        <v>2170</v>
      </c>
      <c r="AU1250" s="0" t="s">
        <v>2170</v>
      </c>
    </row>
    <row r="1251" customFormat="false" ht="15" hidden="true" customHeight="false" outlineLevel="0" collapsed="false">
      <c r="A1251" s="0" t="s">
        <v>237</v>
      </c>
      <c r="B1251" s="0" t="s">
        <v>12260</v>
      </c>
      <c r="C1251" s="0" t="s">
        <v>147</v>
      </c>
      <c r="D1251" s="0" t="s">
        <v>720</v>
      </c>
      <c r="E1251" s="0" t="s">
        <v>237</v>
      </c>
      <c r="F1251" s="0" t="n">
        <v>100</v>
      </c>
      <c r="G1251" s="0" t="s">
        <v>434</v>
      </c>
      <c r="H1251" s="0" t="s">
        <v>2596</v>
      </c>
      <c r="I1251" s="0" t="s">
        <v>2596</v>
      </c>
      <c r="J1251" s="0" t="s">
        <v>2723</v>
      </c>
      <c r="K1251" s="0" t="s">
        <v>2083</v>
      </c>
      <c r="L1251" s="0" t="s">
        <v>2783</v>
      </c>
      <c r="M1251" s="0" t="s">
        <v>2726</v>
      </c>
      <c r="N1251" s="0" t="n">
        <f aca="false">TRUE()</f>
        <v>1</v>
      </c>
      <c r="O1251" s="0" t="s">
        <v>12261</v>
      </c>
      <c r="P1251" s="0" t="s">
        <v>2601</v>
      </c>
      <c r="Q1251" s="380" t="n">
        <v>41996.125</v>
      </c>
      <c r="R1251" s="0" t="n">
        <v>104400000000</v>
      </c>
      <c r="S1251" s="0" t="s">
        <v>601</v>
      </c>
      <c r="T1251" s="0" t="s">
        <v>2602</v>
      </c>
      <c r="U1251" s="0" t="s">
        <v>2693</v>
      </c>
      <c r="V1251" s="0" t="n">
        <v>104400000000</v>
      </c>
      <c r="W1251" s="0" t="s">
        <v>12262</v>
      </c>
      <c r="X1251" s="0" t="n">
        <v>5</v>
      </c>
      <c r="Y1251" s="0" t="n">
        <f aca="false">FALSE()</f>
        <v>0</v>
      </c>
      <c r="Z1251" s="0" t="n">
        <f aca="false">TRUE()</f>
        <v>1</v>
      </c>
      <c r="AA1251" s="0" t="n">
        <f aca="false">TRUE()</f>
        <v>1</v>
      </c>
      <c r="AB1251" s="0" t="n">
        <f aca="false">TRUE()</f>
        <v>1</v>
      </c>
      <c r="AC1251" s="0" t="n">
        <v>1</v>
      </c>
      <c r="AD1251" s="0" t="s">
        <v>2082</v>
      </c>
      <c r="AE1251" s="0" t="n">
        <f aca="false">TRUE()</f>
        <v>1</v>
      </c>
      <c r="AF1251" s="0" t="s">
        <v>12263</v>
      </c>
      <c r="AG1251" s="0" t="n">
        <v>1</v>
      </c>
      <c r="AH1251" s="0" t="s">
        <v>12264</v>
      </c>
      <c r="AI1251" s="0" t="s">
        <v>12265</v>
      </c>
      <c r="AJ1251" s="0" t="n">
        <v>0</v>
      </c>
      <c r="AK1251" s="0" t="s">
        <v>2118</v>
      </c>
      <c r="AL1251" s="0" t="n">
        <f aca="false">TRUE()</f>
        <v>1</v>
      </c>
      <c r="AM1251" s="0" t="n">
        <f aca="false">FALSE()</f>
        <v>0</v>
      </c>
      <c r="AN1251" s="0" t="n">
        <f aca="false">TRUE()</f>
        <v>1</v>
      </c>
      <c r="AO1251" s="0" t="n">
        <f aca="false">FALSE()</f>
        <v>0</v>
      </c>
      <c r="AP1251" s="0" t="n">
        <f aca="false">TRUE()</f>
        <v>1</v>
      </c>
      <c r="AQ1251" s="380" t="n">
        <v>43166.8993055556</v>
      </c>
      <c r="AR1251" s="380" t="n">
        <v>39646.4583333333</v>
      </c>
      <c r="AS1251" s="0" t="s">
        <v>12266</v>
      </c>
      <c r="AT1251" s="0" t="s">
        <v>2723</v>
      </c>
      <c r="AU1251" s="0" t="s">
        <v>2083</v>
      </c>
    </row>
    <row r="1252" customFormat="false" ht="15" hidden="true" customHeight="false" outlineLevel="0" collapsed="false">
      <c r="A1252" s="0" t="s">
        <v>12267</v>
      </c>
      <c r="B1252" s="0" t="s">
        <v>12268</v>
      </c>
      <c r="C1252" s="0" t="s">
        <v>12269</v>
      </c>
      <c r="D1252" s="0" t="s">
        <v>2525</v>
      </c>
      <c r="E1252" s="0" t="s">
        <v>12267</v>
      </c>
      <c r="F1252" s="0" t="n">
        <v>100</v>
      </c>
      <c r="G1252" s="0" t="s">
        <v>2526</v>
      </c>
      <c r="H1252" s="0" t="s">
        <v>2170</v>
      </c>
      <c r="I1252" s="0" t="s">
        <v>2170</v>
      </c>
      <c r="J1252" s="0" t="s">
        <v>2170</v>
      </c>
      <c r="K1252" s="0" t="s">
        <v>2170</v>
      </c>
      <c r="L1252" s="0" t="s">
        <v>2170</v>
      </c>
      <c r="M1252" s="0" t="s">
        <v>2170</v>
      </c>
      <c r="N1252" s="0" t="n">
        <f aca="false">FALSE()</f>
        <v>0</v>
      </c>
      <c r="O1252" s="0" t="s">
        <v>12270</v>
      </c>
      <c r="P1252" s="0" t="s">
        <v>2300</v>
      </c>
      <c r="Q1252" s="380" t="n">
        <v>25569.125</v>
      </c>
      <c r="R1252" s="0" t="n">
        <v>0</v>
      </c>
      <c r="S1252" s="0" t="s">
        <v>2528</v>
      </c>
      <c r="T1252" s="0" t="s">
        <v>2529</v>
      </c>
      <c r="U1252" s="0" t="s">
        <v>2451</v>
      </c>
      <c r="V1252" s="0" t="n">
        <v>0</v>
      </c>
      <c r="W1252" s="0" t="s">
        <v>2409</v>
      </c>
      <c r="X1252" s="0" t="n">
        <v>4</v>
      </c>
      <c r="Y1252" s="0" t="n">
        <f aca="false">FALSE()</f>
        <v>0</v>
      </c>
      <c r="Z1252" s="0" t="n">
        <f aca="false">FALSE()</f>
        <v>0</v>
      </c>
      <c r="AA1252" s="0" t="n">
        <f aca="false">FALSE()</f>
        <v>0</v>
      </c>
      <c r="AB1252" s="0" t="n">
        <f aca="false">TRUE()</f>
        <v>1</v>
      </c>
      <c r="AC1252" s="0" t="n">
        <v>1</v>
      </c>
      <c r="AD1252" s="0" t="s">
        <v>2129</v>
      </c>
      <c r="AE1252" s="0" t="n">
        <f aca="false">TRUE()</f>
        <v>1</v>
      </c>
      <c r="AF1252" s="0" t="s">
        <v>12271</v>
      </c>
      <c r="AG1252" s="0" t="n">
        <v>2</v>
      </c>
      <c r="AH1252" s="0" t="s">
        <v>12272</v>
      </c>
      <c r="AI1252" s="0" t="s">
        <v>12273</v>
      </c>
      <c r="AJ1252" s="0" t="n">
        <v>0</v>
      </c>
      <c r="AK1252" s="0" t="s">
        <v>2118</v>
      </c>
      <c r="AL1252" s="0" t="n">
        <f aca="false">FALSE()</f>
        <v>0</v>
      </c>
      <c r="AM1252" s="0" t="n">
        <f aca="false">FALSE()</f>
        <v>0</v>
      </c>
      <c r="AN1252" s="0" t="n">
        <f aca="false">FALSE()</f>
        <v>0</v>
      </c>
      <c r="AO1252" s="0" t="n">
        <f aca="false">FALSE()</f>
        <v>0</v>
      </c>
      <c r="AP1252" s="0" t="n">
        <f aca="false">TRUE()</f>
        <v>1</v>
      </c>
      <c r="AQ1252" s="380" t="n">
        <v>44900.3333333333</v>
      </c>
      <c r="AR1252" s="380" t="n">
        <v>44900.4166666667</v>
      </c>
      <c r="AS1252" s="0" t="s">
        <v>12274</v>
      </c>
      <c r="AT1252" s="0" t="s">
        <v>2170</v>
      </c>
      <c r="AU1252" s="0" t="s">
        <v>2170</v>
      </c>
    </row>
    <row r="1253" customFormat="false" ht="15" hidden="true" customHeight="false" outlineLevel="0" collapsed="false">
      <c r="A1253" s="0" t="s">
        <v>12275</v>
      </c>
      <c r="B1253" s="0" t="s">
        <v>12276</v>
      </c>
      <c r="C1253" s="0" t="s">
        <v>12277</v>
      </c>
      <c r="D1253" s="0" t="s">
        <v>2297</v>
      </c>
      <c r="E1253" s="0" t="s">
        <v>12275</v>
      </c>
      <c r="F1253" s="0" t="n">
        <v>1</v>
      </c>
      <c r="G1253" s="0" t="s">
        <v>2298</v>
      </c>
      <c r="H1253" s="0" t="s">
        <v>2170</v>
      </c>
      <c r="I1253" s="0" t="s">
        <v>2170</v>
      </c>
      <c r="J1253" s="0" t="s">
        <v>2170</v>
      </c>
      <c r="K1253" s="0" t="s">
        <v>2170</v>
      </c>
      <c r="L1253" s="0" t="s">
        <v>2170</v>
      </c>
      <c r="M1253" s="0" t="s">
        <v>2170</v>
      </c>
      <c r="N1253" s="0" t="n">
        <f aca="false">FALSE()</f>
        <v>0</v>
      </c>
      <c r="O1253" s="0" t="s">
        <v>12278</v>
      </c>
      <c r="P1253" s="0" t="s">
        <v>2300</v>
      </c>
      <c r="Q1253" s="380" t="n">
        <v>43013.125</v>
      </c>
      <c r="R1253" s="0" t="n">
        <v>34432167</v>
      </c>
      <c r="S1253" s="0" t="s">
        <v>2301</v>
      </c>
      <c r="T1253" s="0" t="s">
        <v>2302</v>
      </c>
      <c r="U1253" s="0" t="s">
        <v>2330</v>
      </c>
      <c r="V1253" s="0" t="n">
        <v>120000000</v>
      </c>
      <c r="W1253" s="0" t="s">
        <v>2312</v>
      </c>
      <c r="X1253" s="0" t="n">
        <v>4</v>
      </c>
      <c r="Y1253" s="0" t="n">
        <f aca="false">FALSE()</f>
        <v>0</v>
      </c>
      <c r="Z1253" s="0" t="n">
        <f aca="false">FALSE()</f>
        <v>0</v>
      </c>
      <c r="AA1253" s="0" t="n">
        <f aca="false">FALSE()</f>
        <v>0</v>
      </c>
      <c r="AB1253" s="0" t="n">
        <f aca="false">FALSE()</f>
        <v>0</v>
      </c>
      <c r="AC1253" s="0" t="n">
        <v>1</v>
      </c>
      <c r="AD1253" s="0" t="s">
        <v>2129</v>
      </c>
      <c r="AE1253" s="0" t="n">
        <f aca="false">TRUE()</f>
        <v>1</v>
      </c>
      <c r="AF1253" s="0" t="s">
        <v>12279</v>
      </c>
      <c r="AG1253" s="0" t="n">
        <v>2</v>
      </c>
      <c r="AH1253" s="0" t="s">
        <v>12280</v>
      </c>
      <c r="AI1253" s="0" t="s">
        <v>12281</v>
      </c>
      <c r="AJ1253" s="0" t="n">
        <v>0</v>
      </c>
      <c r="AK1253" s="0" t="s">
        <v>2118</v>
      </c>
      <c r="AL1253" s="0" t="n">
        <f aca="false">FALSE()</f>
        <v>0</v>
      </c>
      <c r="AM1253" s="0" t="n">
        <f aca="false">TRUE()</f>
        <v>1</v>
      </c>
      <c r="AN1253" s="0" t="n">
        <f aca="false">FALSE()</f>
        <v>0</v>
      </c>
      <c r="AO1253" s="0" t="n">
        <f aca="false">FALSE()</f>
        <v>0</v>
      </c>
      <c r="AP1253" s="0" t="n">
        <f aca="false">FALSE()</f>
        <v>0</v>
      </c>
      <c r="AQ1253" s="380" t="n">
        <v>43627.6881944445</v>
      </c>
      <c r="AR1253" s="380" t="n">
        <v>43013.125</v>
      </c>
      <c r="AS1253" s="0" t="s">
        <v>12282</v>
      </c>
      <c r="AT1253" s="0" t="s">
        <v>2170</v>
      </c>
      <c r="AU1253" s="0" t="s">
        <v>2170</v>
      </c>
    </row>
    <row r="1254" customFormat="false" ht="15" hidden="true" customHeight="false" outlineLevel="0" collapsed="false">
      <c r="A1254" s="0" t="s">
        <v>12283</v>
      </c>
      <c r="B1254" s="0" t="s">
        <v>12284</v>
      </c>
      <c r="C1254" s="0" t="s">
        <v>12285</v>
      </c>
      <c r="D1254" s="0" t="s">
        <v>2297</v>
      </c>
      <c r="E1254" s="0" t="s">
        <v>12283</v>
      </c>
      <c r="F1254" s="0" t="n">
        <v>1</v>
      </c>
      <c r="G1254" s="0" t="s">
        <v>2298</v>
      </c>
      <c r="H1254" s="0" t="s">
        <v>2170</v>
      </c>
      <c r="I1254" s="0" t="s">
        <v>2170</v>
      </c>
      <c r="J1254" s="0" t="s">
        <v>2170</v>
      </c>
      <c r="K1254" s="0" t="s">
        <v>2170</v>
      </c>
      <c r="L1254" s="0" t="s">
        <v>2170</v>
      </c>
      <c r="M1254" s="0" t="s">
        <v>2170</v>
      </c>
      <c r="N1254" s="0" t="n">
        <f aca="false">FALSE()</f>
        <v>0</v>
      </c>
      <c r="O1254" s="0" t="s">
        <v>12286</v>
      </c>
      <c r="P1254" s="0" t="s">
        <v>2300</v>
      </c>
      <c r="Q1254" s="380" t="n">
        <v>25569.125</v>
      </c>
      <c r="R1254" s="0" t="n">
        <v>387620870</v>
      </c>
      <c r="S1254" s="0" t="s">
        <v>2301</v>
      </c>
      <c r="T1254" s="0" t="s">
        <v>2302</v>
      </c>
      <c r="U1254" s="0" t="s">
        <v>2451</v>
      </c>
      <c r="V1254" s="0" t="n">
        <v>600000000</v>
      </c>
      <c r="W1254" s="0" t="s">
        <v>2366</v>
      </c>
      <c r="X1254" s="0" t="n">
        <v>4</v>
      </c>
      <c r="Y1254" s="0" t="n">
        <f aca="false">FALSE()</f>
        <v>0</v>
      </c>
      <c r="Z1254" s="0" t="n">
        <f aca="false">FALSE()</f>
        <v>0</v>
      </c>
      <c r="AA1254" s="0" t="n">
        <f aca="false">FALSE()</f>
        <v>0</v>
      </c>
      <c r="AB1254" s="0" t="n">
        <f aca="false">TRUE()</f>
        <v>1</v>
      </c>
      <c r="AC1254" s="0" t="n">
        <v>1</v>
      </c>
      <c r="AD1254" s="0" t="s">
        <v>2129</v>
      </c>
      <c r="AE1254" s="0" t="n">
        <f aca="false">TRUE()</f>
        <v>1</v>
      </c>
      <c r="AF1254" s="0" t="s">
        <v>12287</v>
      </c>
      <c r="AG1254" s="0" t="n">
        <v>2</v>
      </c>
      <c r="AH1254" s="0" t="s">
        <v>12288</v>
      </c>
      <c r="AI1254" s="0" t="s">
        <v>12289</v>
      </c>
      <c r="AJ1254" s="0" t="n">
        <v>0</v>
      </c>
      <c r="AK1254" s="0" t="s">
        <v>2118</v>
      </c>
      <c r="AL1254" s="0" t="n">
        <f aca="false">FALSE()</f>
        <v>0</v>
      </c>
      <c r="AM1254" s="0" t="n">
        <f aca="false">TRUE()</f>
        <v>1</v>
      </c>
      <c r="AN1254" s="0" t="n">
        <f aca="false">FALSE()</f>
        <v>0</v>
      </c>
      <c r="AO1254" s="0" t="n">
        <f aca="false">FALSE()</f>
        <v>0</v>
      </c>
      <c r="AP1254" s="0" t="n">
        <f aca="false">TRUE()</f>
        <v>1</v>
      </c>
      <c r="AQ1254" s="380" t="n">
        <v>44589.6520833333</v>
      </c>
      <c r="AR1254" s="380" t="n">
        <v>44589.4166666667</v>
      </c>
      <c r="AS1254" s="0" t="s">
        <v>12290</v>
      </c>
      <c r="AT1254" s="0" t="s">
        <v>2170</v>
      </c>
      <c r="AU1254" s="0" t="s">
        <v>2170</v>
      </c>
    </row>
    <row r="1255" customFormat="false" ht="15" hidden="true" customHeight="false" outlineLevel="0" collapsed="false">
      <c r="A1255" s="0" t="s">
        <v>12291</v>
      </c>
      <c r="B1255" s="0" t="s">
        <v>12292</v>
      </c>
      <c r="C1255" s="0" t="s">
        <v>12293</v>
      </c>
      <c r="D1255" s="0" t="s">
        <v>2297</v>
      </c>
      <c r="E1255" s="0" t="s">
        <v>12291</v>
      </c>
      <c r="F1255" s="0" t="n">
        <v>1</v>
      </c>
      <c r="G1255" s="0" t="s">
        <v>2298</v>
      </c>
      <c r="H1255" s="0" t="s">
        <v>2170</v>
      </c>
      <c r="I1255" s="0" t="s">
        <v>2170</v>
      </c>
      <c r="J1255" s="0" t="s">
        <v>2170</v>
      </c>
      <c r="K1255" s="0" t="s">
        <v>2170</v>
      </c>
      <c r="L1255" s="0" t="s">
        <v>2170</v>
      </c>
      <c r="M1255" s="0" t="s">
        <v>2170</v>
      </c>
      <c r="N1255" s="0" t="n">
        <f aca="false">FALSE()</f>
        <v>0</v>
      </c>
      <c r="O1255" s="0" t="s">
        <v>12294</v>
      </c>
      <c r="P1255" s="0" t="s">
        <v>2300</v>
      </c>
      <c r="Q1255" s="380" t="n">
        <v>40290.1666666667</v>
      </c>
      <c r="R1255" s="0" t="n">
        <v>17914088</v>
      </c>
      <c r="S1255" s="0" t="s">
        <v>2301</v>
      </c>
      <c r="T1255" s="0" t="s">
        <v>2302</v>
      </c>
      <c r="U1255" s="0" t="s">
        <v>2116</v>
      </c>
      <c r="V1255" s="0" t="n">
        <v>55000000</v>
      </c>
      <c r="W1255" s="0" t="s">
        <v>2312</v>
      </c>
      <c r="X1255" s="0" t="n">
        <v>4</v>
      </c>
      <c r="Y1255" s="0" t="n">
        <f aca="false">FALSE()</f>
        <v>0</v>
      </c>
      <c r="Z1255" s="0" t="n">
        <f aca="false">FALSE()</f>
        <v>0</v>
      </c>
      <c r="AA1255" s="0" t="n">
        <f aca="false">FALSE()</f>
        <v>0</v>
      </c>
      <c r="AB1255" s="0" t="n">
        <f aca="false">FALSE()</f>
        <v>0</v>
      </c>
      <c r="AC1255" s="0" t="n">
        <v>1</v>
      </c>
      <c r="AD1255" s="0" t="s">
        <v>2129</v>
      </c>
      <c r="AE1255" s="0" t="n">
        <f aca="false">TRUE()</f>
        <v>1</v>
      </c>
      <c r="AF1255" s="0" t="s">
        <v>12295</v>
      </c>
      <c r="AG1255" s="0" t="n">
        <v>2</v>
      </c>
      <c r="AH1255" s="0" t="s">
        <v>12296</v>
      </c>
      <c r="AI1255" s="0" t="s">
        <v>12297</v>
      </c>
      <c r="AJ1255" s="0" t="n">
        <v>0</v>
      </c>
      <c r="AK1255" s="0" t="s">
        <v>2118</v>
      </c>
      <c r="AL1255" s="0" t="n">
        <f aca="false">FALSE()</f>
        <v>0</v>
      </c>
      <c r="AM1255" s="0" t="n">
        <f aca="false">TRUE()</f>
        <v>1</v>
      </c>
      <c r="AN1255" s="0" t="n">
        <f aca="false">FALSE()</f>
        <v>0</v>
      </c>
      <c r="AO1255" s="0" t="n">
        <f aca="false">FALSE()</f>
        <v>0</v>
      </c>
      <c r="AP1255" s="0" t="n">
        <f aca="false">FALSE()</f>
        <v>0</v>
      </c>
      <c r="AQ1255" s="380" t="n">
        <v>43627.6875</v>
      </c>
      <c r="AR1255" s="380" t="n">
        <v>40290.1666666667</v>
      </c>
      <c r="AS1255" s="0" t="s">
        <v>12298</v>
      </c>
      <c r="AT1255" s="0" t="s">
        <v>2170</v>
      </c>
      <c r="AU1255" s="0" t="s">
        <v>2170</v>
      </c>
    </row>
    <row r="1256" customFormat="false" ht="15" hidden="true" customHeight="false" outlineLevel="0" collapsed="false">
      <c r="A1256" s="0" t="s">
        <v>12299</v>
      </c>
      <c r="B1256" s="0" t="s">
        <v>12300</v>
      </c>
      <c r="C1256" s="0" t="s">
        <v>12301</v>
      </c>
      <c r="D1256" s="0" t="s">
        <v>2525</v>
      </c>
      <c r="E1256" s="0" t="s">
        <v>12299</v>
      </c>
      <c r="F1256" s="0" t="n">
        <v>100</v>
      </c>
      <c r="G1256" s="0" t="s">
        <v>2526</v>
      </c>
      <c r="H1256" s="0" t="s">
        <v>2170</v>
      </c>
      <c r="I1256" s="0" t="s">
        <v>2170</v>
      </c>
      <c r="J1256" s="0" t="s">
        <v>2170</v>
      </c>
      <c r="K1256" s="0" t="s">
        <v>2170</v>
      </c>
      <c r="L1256" s="0" t="s">
        <v>2170</v>
      </c>
      <c r="M1256" s="0" t="s">
        <v>2170</v>
      </c>
      <c r="N1256" s="0" t="n">
        <f aca="false">FALSE()</f>
        <v>0</v>
      </c>
      <c r="O1256" s="0" t="s">
        <v>12302</v>
      </c>
      <c r="P1256" s="0" t="s">
        <v>2300</v>
      </c>
      <c r="Q1256" s="380" t="n">
        <v>25569.125</v>
      </c>
      <c r="R1256" s="0" t="n">
        <v>3943965968</v>
      </c>
      <c r="S1256" s="0" t="s">
        <v>2528</v>
      </c>
      <c r="T1256" s="0" t="s">
        <v>2529</v>
      </c>
      <c r="U1256" s="0" t="s">
        <v>2114</v>
      </c>
      <c r="V1256" s="0" t="n">
        <v>0</v>
      </c>
      <c r="W1256" s="0" t="s">
        <v>2530</v>
      </c>
      <c r="X1256" s="0" t="n">
        <v>4</v>
      </c>
      <c r="Y1256" s="0" t="n">
        <f aca="false">FALSE()</f>
        <v>0</v>
      </c>
      <c r="Z1256" s="0" t="n">
        <f aca="false">FALSE()</f>
        <v>0</v>
      </c>
      <c r="AA1256" s="0" t="n">
        <f aca="false">FALSE()</f>
        <v>0</v>
      </c>
      <c r="AB1256" s="0" t="n">
        <f aca="false">TRUE()</f>
        <v>1</v>
      </c>
      <c r="AC1256" s="0" t="n">
        <v>1</v>
      </c>
      <c r="AD1256" s="0" t="s">
        <v>2129</v>
      </c>
      <c r="AE1256" s="0" t="n">
        <f aca="false">TRUE()</f>
        <v>1</v>
      </c>
      <c r="AF1256" s="0" t="s">
        <v>12303</v>
      </c>
      <c r="AG1256" s="0" t="n">
        <v>2</v>
      </c>
      <c r="AH1256" s="0" t="s">
        <v>12304</v>
      </c>
      <c r="AI1256" s="0" t="s">
        <v>12305</v>
      </c>
      <c r="AJ1256" s="0" t="n">
        <v>0</v>
      </c>
      <c r="AK1256" s="0" t="s">
        <v>3378</v>
      </c>
      <c r="AL1256" s="0" t="n">
        <f aca="false">FALSE()</f>
        <v>0</v>
      </c>
      <c r="AM1256" s="0" t="n">
        <f aca="false">FALSE()</f>
        <v>0</v>
      </c>
      <c r="AN1256" s="0" t="n">
        <f aca="false">FALSE()</f>
        <v>0</v>
      </c>
      <c r="AO1256" s="0" t="n">
        <f aca="false">FALSE()</f>
        <v>0</v>
      </c>
      <c r="AP1256" s="0" t="n">
        <f aca="false">TRUE()</f>
        <v>1</v>
      </c>
      <c r="AQ1256" s="380" t="n">
        <v>44188.1875</v>
      </c>
      <c r="AR1256" s="380" t="n">
        <v>37237.125</v>
      </c>
      <c r="AS1256" s="0" t="s">
        <v>12306</v>
      </c>
      <c r="AT1256" s="0" t="s">
        <v>2170</v>
      </c>
      <c r="AU1256" s="0" t="s">
        <v>2170</v>
      </c>
    </row>
    <row r="1257" customFormat="false" ht="15" hidden="true" customHeight="false" outlineLevel="0" collapsed="false">
      <c r="A1257" s="0" t="s">
        <v>12307</v>
      </c>
      <c r="B1257" s="0" t="s">
        <v>12308</v>
      </c>
      <c r="C1257" s="0" t="s">
        <v>12309</v>
      </c>
      <c r="D1257" s="0" t="s">
        <v>2297</v>
      </c>
      <c r="E1257" s="0" t="s">
        <v>12307</v>
      </c>
      <c r="F1257" s="0" t="n">
        <v>1</v>
      </c>
      <c r="G1257" s="0" t="s">
        <v>2298</v>
      </c>
      <c r="H1257" s="0" t="s">
        <v>2170</v>
      </c>
      <c r="I1257" s="0" t="s">
        <v>2170</v>
      </c>
      <c r="J1257" s="0" t="s">
        <v>2170</v>
      </c>
      <c r="K1257" s="0" t="s">
        <v>2170</v>
      </c>
      <c r="L1257" s="0" t="s">
        <v>2170</v>
      </c>
      <c r="M1257" s="0" t="s">
        <v>2170</v>
      </c>
      <c r="N1257" s="0" t="n">
        <f aca="false">FALSE()</f>
        <v>0</v>
      </c>
      <c r="O1257" s="0" t="s">
        <v>12310</v>
      </c>
      <c r="P1257" s="0" t="s">
        <v>2300</v>
      </c>
      <c r="Q1257" s="380" t="n">
        <v>25569.125</v>
      </c>
      <c r="R1257" s="0" t="n">
        <v>77531750</v>
      </c>
      <c r="S1257" s="0" t="s">
        <v>2301</v>
      </c>
      <c r="T1257" s="0" t="s">
        <v>2302</v>
      </c>
      <c r="U1257" s="0" t="s">
        <v>610</v>
      </c>
      <c r="V1257" s="0" t="n">
        <v>180000000</v>
      </c>
      <c r="W1257" s="0" t="s">
        <v>2356</v>
      </c>
      <c r="X1257" s="0" t="n">
        <v>4</v>
      </c>
      <c r="Y1257" s="0" t="n">
        <f aca="false">FALSE()</f>
        <v>0</v>
      </c>
      <c r="Z1257" s="0" t="n">
        <f aca="false">FALSE()</f>
        <v>0</v>
      </c>
      <c r="AA1257" s="0" t="n">
        <f aca="false">FALSE()</f>
        <v>0</v>
      </c>
      <c r="AB1257" s="0" t="n">
        <f aca="false">TRUE()</f>
        <v>1</v>
      </c>
      <c r="AC1257" s="0" t="n">
        <v>1</v>
      </c>
      <c r="AD1257" s="0" t="s">
        <v>2129</v>
      </c>
      <c r="AE1257" s="0" t="n">
        <f aca="false">TRUE()</f>
        <v>1</v>
      </c>
      <c r="AF1257" s="0" t="s">
        <v>12311</v>
      </c>
      <c r="AG1257" s="0" t="n">
        <v>2</v>
      </c>
      <c r="AH1257" s="0" t="s">
        <v>12312</v>
      </c>
      <c r="AI1257" s="0" t="s">
        <v>12313</v>
      </c>
      <c r="AJ1257" s="0" t="n">
        <v>0</v>
      </c>
      <c r="AK1257" s="0" t="s">
        <v>2118</v>
      </c>
      <c r="AL1257" s="0" t="n">
        <f aca="false">FALSE()</f>
        <v>0</v>
      </c>
      <c r="AM1257" s="0" t="n">
        <f aca="false">TRUE()</f>
        <v>1</v>
      </c>
      <c r="AN1257" s="0" t="n">
        <f aca="false">FALSE()</f>
        <v>0</v>
      </c>
      <c r="AO1257" s="0" t="n">
        <f aca="false">FALSE()</f>
        <v>0</v>
      </c>
      <c r="AP1257" s="0" t="n">
        <f aca="false">FALSE()</f>
        <v>0</v>
      </c>
      <c r="AQ1257" s="380" t="n">
        <v>43969.6875</v>
      </c>
      <c r="AR1257" s="380" t="n">
        <v>43969.4166666667</v>
      </c>
      <c r="AS1257" s="0" t="s">
        <v>12314</v>
      </c>
      <c r="AT1257" s="0" t="s">
        <v>2170</v>
      </c>
      <c r="AU1257" s="0" t="s">
        <v>2170</v>
      </c>
    </row>
    <row r="1258" customFormat="false" ht="15" hidden="true" customHeight="false" outlineLevel="0" collapsed="false">
      <c r="A1258" s="0" t="s">
        <v>12315</v>
      </c>
      <c r="B1258" s="0" t="s">
        <v>12316</v>
      </c>
      <c r="C1258" s="0" t="s">
        <v>12317</v>
      </c>
      <c r="D1258" s="0" t="s">
        <v>2525</v>
      </c>
      <c r="E1258" s="0" t="s">
        <v>12315</v>
      </c>
      <c r="F1258" s="0" t="n">
        <v>10</v>
      </c>
      <c r="G1258" s="0" t="s">
        <v>2526</v>
      </c>
      <c r="H1258" s="0" t="s">
        <v>2170</v>
      </c>
      <c r="I1258" s="0" t="s">
        <v>2170</v>
      </c>
      <c r="J1258" s="0" t="s">
        <v>2170</v>
      </c>
      <c r="K1258" s="0" t="s">
        <v>2170</v>
      </c>
      <c r="L1258" s="0" t="s">
        <v>2170</v>
      </c>
      <c r="M1258" s="0" t="s">
        <v>2170</v>
      </c>
      <c r="N1258" s="0" t="n">
        <f aca="false">FALSE()</f>
        <v>0</v>
      </c>
      <c r="O1258" s="0" t="s">
        <v>12318</v>
      </c>
      <c r="P1258" s="0" t="s">
        <v>2300</v>
      </c>
      <c r="Q1258" s="380" t="n">
        <v>25569.125</v>
      </c>
      <c r="R1258" s="0" t="n">
        <v>2271697955</v>
      </c>
      <c r="S1258" s="0" t="s">
        <v>2528</v>
      </c>
      <c r="T1258" s="0" t="s">
        <v>2529</v>
      </c>
      <c r="U1258" s="0" t="s">
        <v>2365</v>
      </c>
      <c r="V1258" s="0" t="n">
        <v>1000000000000</v>
      </c>
      <c r="W1258" s="0" t="s">
        <v>12319</v>
      </c>
      <c r="X1258" s="0" t="n">
        <v>4</v>
      </c>
      <c r="Y1258" s="0" t="n">
        <f aca="false">FALSE()</f>
        <v>0</v>
      </c>
      <c r="Z1258" s="0" t="n">
        <f aca="false">FALSE()</f>
        <v>0</v>
      </c>
      <c r="AA1258" s="0" t="n">
        <f aca="false">FALSE()</f>
        <v>0</v>
      </c>
      <c r="AB1258" s="0" t="n">
        <f aca="false">TRUE()</f>
        <v>1</v>
      </c>
      <c r="AC1258" s="0" t="n">
        <v>1</v>
      </c>
      <c r="AD1258" s="0" t="s">
        <v>2137</v>
      </c>
      <c r="AE1258" s="0" t="n">
        <f aca="false">TRUE()</f>
        <v>1</v>
      </c>
      <c r="AF1258" s="0" t="s">
        <v>12320</v>
      </c>
      <c r="AG1258" s="0" t="n">
        <v>2</v>
      </c>
      <c r="AH1258" s="0" t="s">
        <v>12321</v>
      </c>
      <c r="AI1258" s="0" t="s">
        <v>12322</v>
      </c>
      <c r="AJ1258" s="0" t="n">
        <v>0</v>
      </c>
      <c r="AK1258" s="0" t="s">
        <v>2118</v>
      </c>
      <c r="AL1258" s="0" t="n">
        <f aca="false">FALSE()</f>
        <v>0</v>
      </c>
      <c r="AM1258" s="0" t="n">
        <f aca="false">FALSE()</f>
        <v>0</v>
      </c>
      <c r="AN1258" s="0" t="n">
        <f aca="false">FALSE()</f>
        <v>0</v>
      </c>
      <c r="AO1258" s="0" t="n">
        <f aca="false">FALSE()</f>
        <v>0</v>
      </c>
      <c r="AP1258" s="0" t="n">
        <f aca="false">TRUE()</f>
        <v>1</v>
      </c>
      <c r="AQ1258" s="380" t="n">
        <v>44846.3402777778</v>
      </c>
      <c r="AR1258" s="380" t="n">
        <v>44846.4166666667</v>
      </c>
      <c r="AS1258" s="0" t="s">
        <v>12323</v>
      </c>
      <c r="AT1258" s="0" t="s">
        <v>2170</v>
      </c>
      <c r="AU1258" s="0" t="s">
        <v>2170</v>
      </c>
    </row>
    <row r="1259" customFormat="false" ht="15" hidden="true" customHeight="false" outlineLevel="0" collapsed="false">
      <c r="A1259" s="0" t="s">
        <v>12324</v>
      </c>
      <c r="B1259" s="0" t="s">
        <v>12325</v>
      </c>
      <c r="C1259" s="0" t="s">
        <v>12326</v>
      </c>
      <c r="D1259" s="0" t="s">
        <v>2297</v>
      </c>
      <c r="E1259" s="0" t="s">
        <v>12324</v>
      </c>
      <c r="F1259" s="0" t="n">
        <v>1</v>
      </c>
      <c r="G1259" s="0" t="s">
        <v>2298</v>
      </c>
      <c r="H1259" s="0" t="s">
        <v>2170</v>
      </c>
      <c r="I1259" s="0" t="s">
        <v>2170</v>
      </c>
      <c r="J1259" s="0" t="s">
        <v>2170</v>
      </c>
      <c r="K1259" s="0" t="s">
        <v>2170</v>
      </c>
      <c r="L1259" s="0" t="s">
        <v>2170</v>
      </c>
      <c r="M1259" s="0" t="s">
        <v>2170</v>
      </c>
      <c r="N1259" s="0" t="n">
        <f aca="false">FALSE()</f>
        <v>0</v>
      </c>
      <c r="O1259" s="0" t="s">
        <v>12327</v>
      </c>
      <c r="P1259" s="0" t="s">
        <v>2300</v>
      </c>
      <c r="Q1259" s="380" t="n">
        <v>25569.125</v>
      </c>
      <c r="R1259" s="0" t="n">
        <v>299589834</v>
      </c>
      <c r="S1259" s="0" t="s">
        <v>2301</v>
      </c>
      <c r="T1259" s="0" t="s">
        <v>2302</v>
      </c>
      <c r="U1259" s="0" t="s">
        <v>2574</v>
      </c>
      <c r="V1259" s="0" t="n">
        <v>0</v>
      </c>
      <c r="W1259" s="0" t="s">
        <v>2366</v>
      </c>
      <c r="X1259" s="0" t="n">
        <v>1</v>
      </c>
      <c r="Y1259" s="0" t="n">
        <f aca="false">FALSE()</f>
        <v>0</v>
      </c>
      <c r="Z1259" s="0" t="n">
        <f aca="false">FALSE()</f>
        <v>0</v>
      </c>
      <c r="AA1259" s="0" t="n">
        <f aca="false">FALSE()</f>
        <v>0</v>
      </c>
      <c r="AB1259" s="0" t="n">
        <f aca="false">TRUE()</f>
        <v>1</v>
      </c>
      <c r="AC1259" s="0" t="n">
        <v>1</v>
      </c>
      <c r="AD1259" s="0" t="s">
        <v>2129</v>
      </c>
      <c r="AE1259" s="0" t="n">
        <f aca="false">TRUE()</f>
        <v>1</v>
      </c>
      <c r="AF1259" s="0" t="s">
        <v>12328</v>
      </c>
      <c r="AG1259" s="0" t="n">
        <v>2</v>
      </c>
      <c r="AH1259" s="0" t="s">
        <v>12329</v>
      </c>
      <c r="AI1259" s="0" t="s">
        <v>12330</v>
      </c>
      <c r="AJ1259" s="0" t="n">
        <v>0</v>
      </c>
      <c r="AK1259" s="0" t="s">
        <v>2118</v>
      </c>
      <c r="AL1259" s="0" t="n">
        <f aca="false">FALSE()</f>
        <v>0</v>
      </c>
      <c r="AM1259" s="0" t="n">
        <f aca="false">TRUE()</f>
        <v>1</v>
      </c>
      <c r="AN1259" s="0" t="n">
        <f aca="false">FALSE()</f>
        <v>0</v>
      </c>
      <c r="AO1259" s="0" t="n">
        <f aca="false">FALSE()</f>
        <v>0</v>
      </c>
      <c r="AP1259" s="0" t="n">
        <f aca="false">TRUE()</f>
        <v>1</v>
      </c>
      <c r="AQ1259" s="380" t="n">
        <v>44760.6333333333</v>
      </c>
      <c r="AR1259" s="380" t="n">
        <v>44760.4166666667</v>
      </c>
      <c r="AS1259" s="0" t="s">
        <v>12331</v>
      </c>
      <c r="AT1259" s="0" t="s">
        <v>2170</v>
      </c>
      <c r="AU1259" s="0" t="s">
        <v>2170</v>
      </c>
    </row>
    <row r="1260" customFormat="false" ht="15" hidden="true" customHeight="false" outlineLevel="0" collapsed="false">
      <c r="A1260" s="0" t="s">
        <v>12332</v>
      </c>
      <c r="B1260" s="0" t="s">
        <v>12333</v>
      </c>
      <c r="C1260" s="0" t="s">
        <v>12334</v>
      </c>
      <c r="D1260" s="0" t="s">
        <v>2297</v>
      </c>
      <c r="E1260" s="0" t="s">
        <v>12332</v>
      </c>
      <c r="F1260" s="0" t="n">
        <v>1</v>
      </c>
      <c r="G1260" s="0" t="s">
        <v>2298</v>
      </c>
      <c r="H1260" s="0" t="s">
        <v>2170</v>
      </c>
      <c r="I1260" s="0" t="s">
        <v>2170</v>
      </c>
      <c r="J1260" s="0" t="s">
        <v>2170</v>
      </c>
      <c r="K1260" s="0" t="s">
        <v>2170</v>
      </c>
      <c r="L1260" s="0" t="s">
        <v>2170</v>
      </c>
      <c r="M1260" s="0" t="s">
        <v>2170</v>
      </c>
      <c r="N1260" s="0" t="n">
        <f aca="false">FALSE()</f>
        <v>0</v>
      </c>
      <c r="O1260" s="0" t="s">
        <v>12335</v>
      </c>
      <c r="P1260" s="0" t="s">
        <v>2300</v>
      </c>
      <c r="Q1260" s="380" t="n">
        <v>25569.125</v>
      </c>
      <c r="R1260" s="0" t="n">
        <v>375392534</v>
      </c>
      <c r="S1260" s="0" t="s">
        <v>2301</v>
      </c>
      <c r="T1260" s="0" t="s">
        <v>2302</v>
      </c>
      <c r="U1260" s="0" t="s">
        <v>2684</v>
      </c>
      <c r="V1260" s="0" t="n">
        <v>2500000000</v>
      </c>
      <c r="W1260" s="0" t="s">
        <v>2366</v>
      </c>
      <c r="X1260" s="0" t="n">
        <v>1</v>
      </c>
      <c r="Y1260" s="0" t="n">
        <f aca="false">FALSE()</f>
        <v>0</v>
      </c>
      <c r="Z1260" s="0" t="n">
        <f aca="false">FALSE()</f>
        <v>0</v>
      </c>
      <c r="AA1260" s="0" t="n">
        <f aca="false">FALSE()</f>
        <v>0</v>
      </c>
      <c r="AB1260" s="0" t="n">
        <f aca="false">FALSE()</f>
        <v>0</v>
      </c>
      <c r="AC1260" s="0" t="n">
        <v>1</v>
      </c>
      <c r="AD1260" s="0" t="s">
        <v>2129</v>
      </c>
      <c r="AE1260" s="0" t="n">
        <f aca="false">TRUE()</f>
        <v>1</v>
      </c>
      <c r="AF1260" s="0" t="s">
        <v>12336</v>
      </c>
      <c r="AG1260" s="0" t="n">
        <v>2</v>
      </c>
      <c r="AH1260" s="0" t="s">
        <v>12337</v>
      </c>
      <c r="AI1260" s="0" t="s">
        <v>12338</v>
      </c>
      <c r="AJ1260" s="0" t="n">
        <v>0</v>
      </c>
      <c r="AK1260" s="0" t="s">
        <v>2118</v>
      </c>
      <c r="AL1260" s="0" t="n">
        <f aca="false">FALSE()</f>
        <v>0</v>
      </c>
      <c r="AM1260" s="0" t="n">
        <f aca="false">TRUE()</f>
        <v>1</v>
      </c>
      <c r="AN1260" s="0" t="n">
        <f aca="false">FALSE()</f>
        <v>0</v>
      </c>
      <c r="AO1260" s="0" t="n">
        <f aca="false">FALSE()</f>
        <v>0</v>
      </c>
      <c r="AP1260" s="0" t="n">
        <f aca="false">FALSE()</f>
        <v>0</v>
      </c>
      <c r="AQ1260" s="380" t="n">
        <v>44169.6715277778</v>
      </c>
      <c r="AR1260" s="380" t="n">
        <v>44169.4166666667</v>
      </c>
      <c r="AS1260" s="0" t="s">
        <v>12339</v>
      </c>
      <c r="AT1260" s="0" t="s">
        <v>2170</v>
      </c>
      <c r="AU1260" s="0" t="s">
        <v>2170</v>
      </c>
    </row>
    <row r="1261" customFormat="false" ht="15" hidden="true" customHeight="false" outlineLevel="0" collapsed="false">
      <c r="A1261" s="0" t="s">
        <v>12340</v>
      </c>
      <c r="B1261" s="0" t="s">
        <v>12341</v>
      </c>
      <c r="C1261" s="0" t="s">
        <v>12342</v>
      </c>
      <c r="D1261" s="0" t="s">
        <v>2297</v>
      </c>
      <c r="E1261" s="0" t="s">
        <v>12340</v>
      </c>
      <c r="F1261" s="0" t="n">
        <v>1</v>
      </c>
      <c r="G1261" s="0" t="s">
        <v>2298</v>
      </c>
      <c r="H1261" s="0" t="s">
        <v>2170</v>
      </c>
      <c r="I1261" s="0" t="s">
        <v>2170</v>
      </c>
      <c r="J1261" s="0" t="s">
        <v>2170</v>
      </c>
      <c r="K1261" s="0" t="s">
        <v>2170</v>
      </c>
      <c r="L1261" s="0" t="s">
        <v>2170</v>
      </c>
      <c r="M1261" s="0" t="s">
        <v>2170</v>
      </c>
      <c r="N1261" s="0" t="n">
        <f aca="false">FALSE()</f>
        <v>0</v>
      </c>
      <c r="O1261" s="0" t="s">
        <v>12343</v>
      </c>
      <c r="P1261" s="0" t="s">
        <v>2300</v>
      </c>
      <c r="Q1261" s="380" t="n">
        <v>25569.125</v>
      </c>
      <c r="R1261" s="0" t="n">
        <v>89249167</v>
      </c>
      <c r="S1261" s="0" t="s">
        <v>2301</v>
      </c>
      <c r="T1261" s="0" t="s">
        <v>2302</v>
      </c>
      <c r="U1261" s="0" t="s">
        <v>2365</v>
      </c>
      <c r="V1261" s="0" t="n">
        <v>475000000</v>
      </c>
      <c r="W1261" s="0" t="s">
        <v>2366</v>
      </c>
      <c r="X1261" s="0" t="n">
        <v>4</v>
      </c>
      <c r="Y1261" s="0" t="n">
        <f aca="false">FALSE()</f>
        <v>0</v>
      </c>
      <c r="Z1261" s="0" t="n">
        <f aca="false">FALSE()</f>
        <v>0</v>
      </c>
      <c r="AA1261" s="0" t="n">
        <f aca="false">FALSE()</f>
        <v>0</v>
      </c>
      <c r="AB1261" s="0" t="n">
        <f aca="false">TRUE()</f>
        <v>1</v>
      </c>
      <c r="AC1261" s="0" t="n">
        <v>1</v>
      </c>
      <c r="AD1261" s="0" t="s">
        <v>2129</v>
      </c>
      <c r="AE1261" s="0" t="n">
        <f aca="false">TRUE()</f>
        <v>1</v>
      </c>
      <c r="AF1261" s="0" t="s">
        <v>12344</v>
      </c>
      <c r="AG1261" s="0" t="n">
        <v>2</v>
      </c>
      <c r="AH1261" s="0" t="s">
        <v>12345</v>
      </c>
      <c r="AI1261" s="0" t="s">
        <v>12346</v>
      </c>
      <c r="AJ1261" s="0" t="n">
        <v>0</v>
      </c>
      <c r="AK1261" s="0" t="s">
        <v>2118</v>
      </c>
      <c r="AL1261" s="0" t="n">
        <f aca="false">FALSE()</f>
        <v>0</v>
      </c>
      <c r="AM1261" s="0" t="n">
        <f aca="false">TRUE()</f>
        <v>1</v>
      </c>
      <c r="AN1261" s="0" t="n">
        <f aca="false">FALSE()</f>
        <v>0</v>
      </c>
      <c r="AO1261" s="0" t="n">
        <f aca="false">FALSE()</f>
        <v>0</v>
      </c>
      <c r="AP1261" s="0" t="n">
        <f aca="false">FALSE()</f>
        <v>0</v>
      </c>
      <c r="AQ1261" s="380" t="n">
        <v>44169.7097222222</v>
      </c>
      <c r="AR1261" s="380" t="n">
        <v>44169.4166666667</v>
      </c>
      <c r="AS1261" s="0" t="s">
        <v>12347</v>
      </c>
      <c r="AT1261" s="0" t="s">
        <v>2170</v>
      </c>
      <c r="AU1261" s="0" t="s">
        <v>2170</v>
      </c>
    </row>
    <row r="1262" customFormat="false" ht="15" hidden="true" customHeight="false" outlineLevel="0" collapsed="false">
      <c r="A1262" s="0" t="s">
        <v>12348</v>
      </c>
      <c r="B1262" s="0" t="s">
        <v>12349</v>
      </c>
      <c r="C1262" s="0" t="s">
        <v>12350</v>
      </c>
      <c r="D1262" s="0" t="s">
        <v>2297</v>
      </c>
      <c r="E1262" s="0" t="s">
        <v>12348</v>
      </c>
      <c r="F1262" s="0" t="n">
        <v>1</v>
      </c>
      <c r="G1262" s="0" t="s">
        <v>2298</v>
      </c>
      <c r="H1262" s="0" t="s">
        <v>2170</v>
      </c>
      <c r="I1262" s="0" t="s">
        <v>2170</v>
      </c>
      <c r="J1262" s="0" t="s">
        <v>2170</v>
      </c>
      <c r="K1262" s="0" t="s">
        <v>2170</v>
      </c>
      <c r="L1262" s="0" t="s">
        <v>2170</v>
      </c>
      <c r="M1262" s="0" t="s">
        <v>2170</v>
      </c>
      <c r="N1262" s="0" t="n">
        <f aca="false">FALSE()</f>
        <v>0</v>
      </c>
      <c r="O1262" s="0" t="s">
        <v>12351</v>
      </c>
      <c r="P1262" s="0" t="s">
        <v>2300</v>
      </c>
      <c r="Q1262" s="380" t="n">
        <v>25569.125</v>
      </c>
      <c r="R1262" s="0" t="n">
        <v>17318184</v>
      </c>
      <c r="S1262" s="0" t="s">
        <v>2301</v>
      </c>
      <c r="T1262" s="0" t="s">
        <v>2302</v>
      </c>
      <c r="U1262" s="0" t="s">
        <v>610</v>
      </c>
      <c r="V1262" s="0" t="n">
        <v>100000000</v>
      </c>
      <c r="W1262" s="0" t="s">
        <v>2366</v>
      </c>
      <c r="X1262" s="0" t="n">
        <v>4</v>
      </c>
      <c r="Y1262" s="0" t="n">
        <f aca="false">FALSE()</f>
        <v>0</v>
      </c>
      <c r="Z1262" s="0" t="n">
        <f aca="false">FALSE()</f>
        <v>0</v>
      </c>
      <c r="AA1262" s="0" t="n">
        <f aca="false">FALSE()</f>
        <v>0</v>
      </c>
      <c r="AB1262" s="0" t="n">
        <f aca="false">TRUE()</f>
        <v>1</v>
      </c>
      <c r="AC1262" s="0" t="n">
        <v>1</v>
      </c>
      <c r="AD1262" s="0" t="s">
        <v>2129</v>
      </c>
      <c r="AE1262" s="0" t="n">
        <f aca="false">TRUE()</f>
        <v>1</v>
      </c>
      <c r="AF1262" s="0" t="s">
        <v>12352</v>
      </c>
      <c r="AG1262" s="0" t="n">
        <v>2</v>
      </c>
      <c r="AH1262" s="0" t="s">
        <v>12353</v>
      </c>
      <c r="AI1262" s="0" t="s">
        <v>12354</v>
      </c>
      <c r="AJ1262" s="0" t="n">
        <v>0</v>
      </c>
      <c r="AK1262" s="0" t="s">
        <v>2118</v>
      </c>
      <c r="AL1262" s="0" t="n">
        <f aca="false">FALSE()</f>
        <v>0</v>
      </c>
      <c r="AM1262" s="0" t="n">
        <f aca="false">TRUE()</f>
        <v>1</v>
      </c>
      <c r="AN1262" s="0" t="n">
        <f aca="false">FALSE()</f>
        <v>0</v>
      </c>
      <c r="AO1262" s="0" t="n">
        <f aca="false">FALSE()</f>
        <v>0</v>
      </c>
      <c r="AP1262" s="0" t="n">
        <f aca="false">FALSE()</f>
        <v>0</v>
      </c>
      <c r="AQ1262" s="380" t="n">
        <v>44117.7027777778</v>
      </c>
      <c r="AR1262" s="380" t="n">
        <v>44117.4166666667</v>
      </c>
      <c r="AS1262" s="0" t="s">
        <v>12355</v>
      </c>
      <c r="AT1262" s="0" t="s">
        <v>2170</v>
      </c>
      <c r="AU1262" s="0" t="s">
        <v>2170</v>
      </c>
    </row>
    <row r="1263" customFormat="false" ht="15" hidden="true" customHeight="false" outlineLevel="0" collapsed="false">
      <c r="A1263" s="0" t="s">
        <v>12356</v>
      </c>
      <c r="B1263" s="0" t="s">
        <v>12357</v>
      </c>
      <c r="C1263" s="0" t="s">
        <v>12358</v>
      </c>
      <c r="D1263" s="0" t="s">
        <v>2297</v>
      </c>
      <c r="E1263" s="0" t="s">
        <v>12356</v>
      </c>
      <c r="F1263" s="0" t="n">
        <v>1</v>
      </c>
      <c r="G1263" s="0" t="s">
        <v>2298</v>
      </c>
      <c r="H1263" s="0" t="s">
        <v>2170</v>
      </c>
      <c r="I1263" s="0" t="s">
        <v>2170</v>
      </c>
      <c r="J1263" s="0" t="s">
        <v>2170</v>
      </c>
      <c r="K1263" s="0" t="s">
        <v>2170</v>
      </c>
      <c r="L1263" s="0" t="s">
        <v>2170</v>
      </c>
      <c r="M1263" s="0" t="s">
        <v>2170</v>
      </c>
      <c r="N1263" s="0" t="n">
        <f aca="false">FALSE()</f>
        <v>0</v>
      </c>
      <c r="O1263" s="0" t="s">
        <v>12359</v>
      </c>
      <c r="P1263" s="0" t="s">
        <v>2300</v>
      </c>
      <c r="Q1263" s="380" t="n">
        <v>42403.125</v>
      </c>
      <c r="R1263" s="0" t="n">
        <v>115235013</v>
      </c>
      <c r="S1263" s="0" t="s">
        <v>2301</v>
      </c>
      <c r="T1263" s="0" t="s">
        <v>2302</v>
      </c>
      <c r="U1263" s="0" t="s">
        <v>2330</v>
      </c>
      <c r="V1263" s="0" t="n">
        <v>0</v>
      </c>
      <c r="W1263" s="0" t="s">
        <v>2312</v>
      </c>
      <c r="X1263" s="0" t="n">
        <v>4</v>
      </c>
      <c r="Y1263" s="0" t="n">
        <f aca="false">FALSE()</f>
        <v>0</v>
      </c>
      <c r="Z1263" s="0" t="n">
        <f aca="false">FALSE()</f>
        <v>0</v>
      </c>
      <c r="AA1263" s="0" t="n">
        <f aca="false">FALSE()</f>
        <v>0</v>
      </c>
      <c r="AB1263" s="0" t="n">
        <f aca="false">FALSE()</f>
        <v>0</v>
      </c>
      <c r="AC1263" s="0" t="n">
        <v>1</v>
      </c>
      <c r="AD1263" s="0" t="s">
        <v>2129</v>
      </c>
      <c r="AE1263" s="0" t="n">
        <f aca="false">TRUE()</f>
        <v>1</v>
      </c>
      <c r="AF1263" s="0" t="s">
        <v>12360</v>
      </c>
      <c r="AG1263" s="0" t="n">
        <v>2</v>
      </c>
      <c r="AH1263" s="0" t="s">
        <v>12361</v>
      </c>
      <c r="AI1263" s="0" t="s">
        <v>12362</v>
      </c>
      <c r="AJ1263" s="0" t="n">
        <v>0</v>
      </c>
      <c r="AK1263" s="0" t="s">
        <v>2118</v>
      </c>
      <c r="AL1263" s="0" t="n">
        <f aca="false">FALSE()</f>
        <v>0</v>
      </c>
      <c r="AM1263" s="0" t="n">
        <f aca="false">TRUE()</f>
        <v>1</v>
      </c>
      <c r="AN1263" s="0" t="n">
        <f aca="false">FALSE()</f>
        <v>0</v>
      </c>
      <c r="AO1263" s="0" t="n">
        <f aca="false">FALSE()</f>
        <v>0</v>
      </c>
      <c r="AP1263" s="0" t="n">
        <f aca="false">FALSE()</f>
        <v>0</v>
      </c>
      <c r="AQ1263" s="380" t="n">
        <v>43769.6868055556</v>
      </c>
      <c r="AR1263" s="380" t="n">
        <v>43769.4166666667</v>
      </c>
      <c r="AS1263" s="0" t="s">
        <v>12363</v>
      </c>
      <c r="AT1263" s="0" t="s">
        <v>2170</v>
      </c>
      <c r="AU1263" s="0" t="s">
        <v>2170</v>
      </c>
    </row>
    <row r="1264" customFormat="false" ht="15" hidden="true" customHeight="false" outlineLevel="0" collapsed="false">
      <c r="A1264" s="0" t="s">
        <v>12364</v>
      </c>
      <c r="B1264" s="0" t="s">
        <v>12365</v>
      </c>
      <c r="C1264" s="0" t="s">
        <v>12366</v>
      </c>
      <c r="D1264" s="0" t="s">
        <v>2297</v>
      </c>
      <c r="E1264" s="0" t="s">
        <v>12364</v>
      </c>
      <c r="F1264" s="0" t="n">
        <v>1</v>
      </c>
      <c r="G1264" s="0" t="s">
        <v>2298</v>
      </c>
      <c r="H1264" s="0" t="s">
        <v>2170</v>
      </c>
      <c r="I1264" s="0" t="s">
        <v>2170</v>
      </c>
      <c r="J1264" s="0" t="s">
        <v>2170</v>
      </c>
      <c r="K1264" s="0" t="s">
        <v>2170</v>
      </c>
      <c r="L1264" s="0" t="s">
        <v>2170</v>
      </c>
      <c r="M1264" s="0" t="s">
        <v>2170</v>
      </c>
      <c r="N1264" s="0" t="n">
        <f aca="false">FALSE()</f>
        <v>0</v>
      </c>
      <c r="O1264" s="0" t="s">
        <v>12367</v>
      </c>
      <c r="P1264" s="0" t="s">
        <v>2300</v>
      </c>
      <c r="Q1264" s="380" t="n">
        <v>25569.125</v>
      </c>
      <c r="R1264" s="0" t="n">
        <v>209700500</v>
      </c>
      <c r="S1264" s="0" t="s">
        <v>2301</v>
      </c>
      <c r="T1264" s="0" t="s">
        <v>2302</v>
      </c>
      <c r="U1264" s="0" t="s">
        <v>2365</v>
      </c>
      <c r="V1264" s="0" t="n">
        <v>2000000000</v>
      </c>
      <c r="W1264" s="0" t="s">
        <v>2312</v>
      </c>
      <c r="X1264" s="0" t="n">
        <v>4</v>
      </c>
      <c r="Y1264" s="0" t="n">
        <f aca="false">FALSE()</f>
        <v>0</v>
      </c>
      <c r="Z1264" s="0" t="n">
        <f aca="false">FALSE()</f>
        <v>0</v>
      </c>
      <c r="AA1264" s="0" t="n">
        <f aca="false">FALSE()</f>
        <v>0</v>
      </c>
      <c r="AB1264" s="0" t="n">
        <f aca="false">TRUE()</f>
        <v>1</v>
      </c>
      <c r="AC1264" s="0" t="n">
        <v>1</v>
      </c>
      <c r="AD1264" s="0" t="s">
        <v>2129</v>
      </c>
      <c r="AE1264" s="0" t="n">
        <f aca="false">TRUE()</f>
        <v>1</v>
      </c>
      <c r="AF1264" s="0" t="s">
        <v>12368</v>
      </c>
      <c r="AG1264" s="0" t="n">
        <v>2</v>
      </c>
      <c r="AH1264" s="0" t="s">
        <v>12369</v>
      </c>
      <c r="AI1264" s="0" t="s">
        <v>12370</v>
      </c>
      <c r="AJ1264" s="0" t="n">
        <v>0</v>
      </c>
      <c r="AK1264" s="0" t="s">
        <v>2118</v>
      </c>
      <c r="AL1264" s="0" t="n">
        <f aca="false">FALSE()</f>
        <v>0</v>
      </c>
      <c r="AM1264" s="0" t="n">
        <f aca="false">TRUE()</f>
        <v>1</v>
      </c>
      <c r="AN1264" s="0" t="n">
        <f aca="false">FALSE()</f>
        <v>0</v>
      </c>
      <c r="AO1264" s="0" t="n">
        <f aca="false">FALSE()</f>
        <v>0</v>
      </c>
      <c r="AP1264" s="0" t="n">
        <f aca="false">FALSE()</f>
        <v>0</v>
      </c>
      <c r="AQ1264" s="380" t="n">
        <v>44169.7277777778</v>
      </c>
      <c r="AR1264" s="380" t="n">
        <v>44169.4166666667</v>
      </c>
      <c r="AS1264" s="0" t="s">
        <v>12371</v>
      </c>
      <c r="AT1264" s="0" t="s">
        <v>2170</v>
      </c>
      <c r="AU1264" s="0" t="s">
        <v>2170</v>
      </c>
    </row>
    <row r="1265" customFormat="false" ht="15" hidden="true" customHeight="false" outlineLevel="0" collapsed="false">
      <c r="A1265" s="0" t="s">
        <v>1409</v>
      </c>
      <c r="B1265" s="0" t="s">
        <v>12372</v>
      </c>
      <c r="C1265" s="0" t="s">
        <v>1406</v>
      </c>
      <c r="D1265" s="0" t="s">
        <v>720</v>
      </c>
      <c r="E1265" s="0" t="s">
        <v>1409</v>
      </c>
      <c r="F1265" s="0" t="n">
        <v>10</v>
      </c>
      <c r="G1265" s="0" t="s">
        <v>434</v>
      </c>
      <c r="H1265" s="0" t="s">
        <v>2170</v>
      </c>
      <c r="I1265" s="0" t="s">
        <v>2170</v>
      </c>
      <c r="J1265" s="0" t="s">
        <v>2170</v>
      </c>
      <c r="K1265" s="0" t="s">
        <v>2170</v>
      </c>
      <c r="L1265" s="0" t="s">
        <v>2170</v>
      </c>
      <c r="M1265" s="0" t="s">
        <v>2170</v>
      </c>
      <c r="N1265" s="0" t="n">
        <f aca="false">FALSE()</f>
        <v>0</v>
      </c>
      <c r="O1265" s="0" t="s">
        <v>12373</v>
      </c>
      <c r="P1265" s="0" t="s">
        <v>2601</v>
      </c>
      <c r="Q1265" s="380" t="n">
        <v>39435.125</v>
      </c>
      <c r="R1265" s="0" t="n">
        <v>15701562</v>
      </c>
      <c r="S1265" s="0" t="s">
        <v>601</v>
      </c>
      <c r="T1265" s="0" t="s">
        <v>2602</v>
      </c>
      <c r="U1265" s="0" t="s">
        <v>2684</v>
      </c>
      <c r="V1265" s="0" t="n">
        <v>950000</v>
      </c>
      <c r="W1265" s="0" t="s">
        <v>2603</v>
      </c>
      <c r="X1265" s="0" t="n">
        <v>5</v>
      </c>
      <c r="Y1265" s="0" t="n">
        <f aca="false">FALSE()</f>
        <v>0</v>
      </c>
      <c r="Z1265" s="0" t="n">
        <f aca="false">TRUE()</f>
        <v>1</v>
      </c>
      <c r="AA1265" s="0" t="n">
        <f aca="false">TRUE()</f>
        <v>1</v>
      </c>
      <c r="AB1265" s="0" t="n">
        <f aca="false">FALSE()</f>
        <v>0</v>
      </c>
      <c r="AC1265" s="0" t="n">
        <v>1</v>
      </c>
      <c r="AD1265" s="0" t="s">
        <v>2600</v>
      </c>
      <c r="AE1265" s="0" t="n">
        <f aca="false">TRUE()</f>
        <v>1</v>
      </c>
      <c r="AF1265" s="0" t="s">
        <v>12374</v>
      </c>
      <c r="AG1265" s="0" t="n">
        <v>1</v>
      </c>
      <c r="AH1265" s="0" t="s">
        <v>12375</v>
      </c>
      <c r="AI1265" s="0" t="s">
        <v>12376</v>
      </c>
      <c r="AJ1265" s="0" t="n">
        <v>0</v>
      </c>
      <c r="AK1265" s="0" t="s">
        <v>2119</v>
      </c>
      <c r="AL1265" s="0" t="n">
        <f aca="false">TRUE()</f>
        <v>1</v>
      </c>
      <c r="AM1265" s="0" t="n">
        <f aca="false">FALSE()</f>
        <v>0</v>
      </c>
      <c r="AN1265" s="0" t="n">
        <f aca="false">TRUE()</f>
        <v>1</v>
      </c>
      <c r="AO1265" s="0" t="n">
        <f aca="false">FALSE()</f>
        <v>0</v>
      </c>
      <c r="AP1265" s="0" t="n">
        <f aca="false">FALSE()</f>
        <v>0</v>
      </c>
      <c r="AQ1265" s="380" t="n">
        <v>43167.4076388889</v>
      </c>
      <c r="AR1265" s="380" t="n">
        <v>40892.1666666667</v>
      </c>
      <c r="AS1265" s="0" t="s">
        <v>12377</v>
      </c>
      <c r="AT1265" s="0" t="s">
        <v>2170</v>
      </c>
      <c r="AU1265" s="0" t="s">
        <v>2170</v>
      </c>
    </row>
    <row r="1266" customFormat="false" ht="15" hidden="true" customHeight="false" outlineLevel="0" collapsed="false">
      <c r="A1266" s="0" t="s">
        <v>12378</v>
      </c>
      <c r="B1266" s="0" t="s">
        <v>12379</v>
      </c>
      <c r="C1266" s="0" t="s">
        <v>12380</v>
      </c>
      <c r="D1266" s="0" t="s">
        <v>2297</v>
      </c>
      <c r="E1266" s="0" t="s">
        <v>12378</v>
      </c>
      <c r="F1266" s="0" t="n">
        <v>1</v>
      </c>
      <c r="G1266" s="0" t="s">
        <v>2298</v>
      </c>
      <c r="H1266" s="0" t="s">
        <v>2170</v>
      </c>
      <c r="I1266" s="0" t="s">
        <v>2170</v>
      </c>
      <c r="J1266" s="0" t="s">
        <v>2170</v>
      </c>
      <c r="K1266" s="0" t="s">
        <v>2170</v>
      </c>
      <c r="L1266" s="0" t="s">
        <v>2170</v>
      </c>
      <c r="M1266" s="0" t="s">
        <v>2170</v>
      </c>
      <c r="N1266" s="0" t="n">
        <f aca="false">FALSE()</f>
        <v>0</v>
      </c>
      <c r="O1266" s="0" t="s">
        <v>12381</v>
      </c>
      <c r="P1266" s="0" t="s">
        <v>2300</v>
      </c>
      <c r="Q1266" s="380" t="n">
        <v>33417.1666666667</v>
      </c>
      <c r="R1266" s="0" t="n">
        <v>18499104</v>
      </c>
      <c r="S1266" s="0" t="s">
        <v>2301</v>
      </c>
      <c r="T1266" s="0" t="s">
        <v>2302</v>
      </c>
      <c r="U1266" s="0" t="s">
        <v>2330</v>
      </c>
      <c r="V1266" s="0" t="n">
        <v>120000000</v>
      </c>
      <c r="W1266" s="0" t="s">
        <v>2321</v>
      </c>
      <c r="X1266" s="0" t="n">
        <v>4</v>
      </c>
      <c r="Y1266" s="0" t="n">
        <f aca="false">FALSE()</f>
        <v>0</v>
      </c>
      <c r="Z1266" s="0" t="n">
        <f aca="false">FALSE()</f>
        <v>0</v>
      </c>
      <c r="AA1266" s="0" t="n">
        <f aca="false">FALSE()</f>
        <v>0</v>
      </c>
      <c r="AB1266" s="0" t="n">
        <f aca="false">FALSE()</f>
        <v>0</v>
      </c>
      <c r="AC1266" s="0" t="n">
        <v>1</v>
      </c>
      <c r="AD1266" s="0" t="s">
        <v>2129</v>
      </c>
      <c r="AE1266" s="0" t="n">
        <f aca="false">TRUE()</f>
        <v>1</v>
      </c>
      <c r="AF1266" s="0" t="s">
        <v>12382</v>
      </c>
      <c r="AG1266" s="0" t="n">
        <v>2</v>
      </c>
      <c r="AH1266" s="0" t="s">
        <v>12383</v>
      </c>
      <c r="AI1266" s="0" t="s">
        <v>12384</v>
      </c>
      <c r="AJ1266" s="0" t="n">
        <v>0</v>
      </c>
      <c r="AK1266" s="0" t="s">
        <v>2118</v>
      </c>
      <c r="AL1266" s="0" t="n">
        <f aca="false">FALSE()</f>
        <v>0</v>
      </c>
      <c r="AM1266" s="0" t="n">
        <f aca="false">TRUE()</f>
        <v>1</v>
      </c>
      <c r="AN1266" s="0" t="n">
        <f aca="false">FALSE()</f>
        <v>0</v>
      </c>
      <c r="AO1266" s="0" t="n">
        <f aca="false">FALSE()</f>
        <v>0</v>
      </c>
      <c r="AP1266" s="0" t="n">
        <f aca="false">FALSE()</f>
        <v>0</v>
      </c>
      <c r="AQ1266" s="380" t="n">
        <v>43627.6875</v>
      </c>
      <c r="AR1266" s="380" t="n">
        <v>33417.1666666667</v>
      </c>
      <c r="AS1266" s="0" t="s">
        <v>12385</v>
      </c>
      <c r="AT1266" s="0" t="s">
        <v>2170</v>
      </c>
      <c r="AU1266" s="0" t="s">
        <v>2170</v>
      </c>
    </row>
    <row r="1267" customFormat="false" ht="15" hidden="true" customHeight="false" outlineLevel="0" collapsed="false">
      <c r="A1267" s="0" t="s">
        <v>12386</v>
      </c>
      <c r="B1267" s="0" t="s">
        <v>12387</v>
      </c>
      <c r="C1267" s="0" t="s">
        <v>12388</v>
      </c>
      <c r="D1267" s="0" t="s">
        <v>2297</v>
      </c>
      <c r="E1267" s="0" t="s">
        <v>12386</v>
      </c>
      <c r="F1267" s="0" t="n">
        <v>1</v>
      </c>
      <c r="G1267" s="0" t="s">
        <v>2298</v>
      </c>
      <c r="H1267" s="0" t="s">
        <v>2170</v>
      </c>
      <c r="I1267" s="0" t="s">
        <v>2170</v>
      </c>
      <c r="J1267" s="0" t="s">
        <v>2170</v>
      </c>
      <c r="K1267" s="0" t="s">
        <v>2170</v>
      </c>
      <c r="L1267" s="0" t="s">
        <v>2170</v>
      </c>
      <c r="M1267" s="0" t="s">
        <v>2170</v>
      </c>
      <c r="N1267" s="0" t="n">
        <f aca="false">FALSE()</f>
        <v>0</v>
      </c>
      <c r="O1267" s="0" t="s">
        <v>12389</v>
      </c>
      <c r="P1267" s="0" t="s">
        <v>2300</v>
      </c>
      <c r="Q1267" s="380" t="n">
        <v>31777.125</v>
      </c>
      <c r="R1267" s="0" t="n">
        <v>308748049</v>
      </c>
      <c r="S1267" s="0" t="s">
        <v>2301</v>
      </c>
      <c r="T1267" s="0" t="s">
        <v>2302</v>
      </c>
      <c r="U1267" s="0" t="s">
        <v>2116</v>
      </c>
      <c r="V1267" s="0" t="n">
        <v>450000000</v>
      </c>
      <c r="W1267" s="0" t="s">
        <v>2366</v>
      </c>
      <c r="X1267" s="0" t="n">
        <v>4</v>
      </c>
      <c r="Y1267" s="0" t="n">
        <f aca="false">FALSE()</f>
        <v>0</v>
      </c>
      <c r="Z1267" s="0" t="n">
        <f aca="false">FALSE()</f>
        <v>0</v>
      </c>
      <c r="AA1267" s="0" t="n">
        <f aca="false">FALSE()</f>
        <v>0</v>
      </c>
      <c r="AB1267" s="0" t="n">
        <f aca="false">TRUE()</f>
        <v>1</v>
      </c>
      <c r="AC1267" s="0" t="n">
        <v>1</v>
      </c>
      <c r="AD1267" s="0" t="s">
        <v>2129</v>
      </c>
      <c r="AE1267" s="0" t="n">
        <f aca="false">TRUE()</f>
        <v>1</v>
      </c>
      <c r="AF1267" s="0" t="s">
        <v>12390</v>
      </c>
      <c r="AG1267" s="0" t="n">
        <v>2</v>
      </c>
      <c r="AH1267" s="0" t="s">
        <v>12391</v>
      </c>
      <c r="AI1267" s="0" t="s">
        <v>12392</v>
      </c>
      <c r="AJ1267" s="0" t="n">
        <v>0</v>
      </c>
      <c r="AK1267" s="0" t="s">
        <v>2118</v>
      </c>
      <c r="AL1267" s="0" t="n">
        <f aca="false">FALSE()</f>
        <v>0</v>
      </c>
      <c r="AM1267" s="0" t="n">
        <f aca="false">TRUE()</f>
        <v>1</v>
      </c>
      <c r="AN1267" s="0" t="n">
        <f aca="false">FALSE()</f>
        <v>0</v>
      </c>
      <c r="AO1267" s="0" t="n">
        <f aca="false">FALSE()</f>
        <v>0</v>
      </c>
      <c r="AP1267" s="0" t="n">
        <f aca="false">FALSE()</f>
        <v>0</v>
      </c>
      <c r="AQ1267" s="380" t="n">
        <v>43123.6444444444</v>
      </c>
      <c r="AR1267" s="380" t="n">
        <v>32398.1666666667</v>
      </c>
      <c r="AS1267" s="0" t="s">
        <v>12393</v>
      </c>
      <c r="AT1267" s="0" t="s">
        <v>2170</v>
      </c>
      <c r="AU1267" s="0" t="s">
        <v>2170</v>
      </c>
    </row>
    <row r="1268" customFormat="false" ht="15" hidden="true" customHeight="false" outlineLevel="0" collapsed="false">
      <c r="A1268" s="0" t="s">
        <v>12394</v>
      </c>
      <c r="B1268" s="0" t="s">
        <v>12395</v>
      </c>
      <c r="C1268" s="0" t="s">
        <v>12396</v>
      </c>
      <c r="D1268" s="0" t="s">
        <v>2297</v>
      </c>
      <c r="E1268" s="0" t="s">
        <v>12394</v>
      </c>
      <c r="F1268" s="0" t="n">
        <v>1</v>
      </c>
      <c r="G1268" s="0" t="s">
        <v>2298</v>
      </c>
      <c r="H1268" s="0" t="s">
        <v>2170</v>
      </c>
      <c r="I1268" s="0" t="s">
        <v>2170</v>
      </c>
      <c r="J1268" s="0" t="s">
        <v>2170</v>
      </c>
      <c r="K1268" s="0" t="s">
        <v>2170</v>
      </c>
      <c r="L1268" s="0" t="s">
        <v>2170</v>
      </c>
      <c r="M1268" s="0" t="s">
        <v>2170</v>
      </c>
      <c r="N1268" s="0" t="n">
        <f aca="false">FALSE()</f>
        <v>0</v>
      </c>
      <c r="O1268" s="0" t="s">
        <v>12397</v>
      </c>
      <c r="P1268" s="0" t="s">
        <v>2300</v>
      </c>
      <c r="Q1268" s="380" t="n">
        <v>40500.125</v>
      </c>
      <c r="R1268" s="0" t="n">
        <v>1451723812</v>
      </c>
      <c r="S1268" s="0" t="s">
        <v>2301</v>
      </c>
      <c r="T1268" s="0" t="s">
        <v>2302</v>
      </c>
      <c r="U1268" s="0" t="s">
        <v>2365</v>
      </c>
      <c r="V1268" s="0" t="n">
        <v>0</v>
      </c>
      <c r="W1268" s="0" t="s">
        <v>2366</v>
      </c>
      <c r="X1268" s="0" t="n">
        <v>4</v>
      </c>
      <c r="Y1268" s="0" t="n">
        <f aca="false">FALSE()</f>
        <v>0</v>
      </c>
      <c r="Z1268" s="0" t="n">
        <f aca="false">FALSE()</f>
        <v>0</v>
      </c>
      <c r="AA1268" s="0" t="n">
        <f aca="false">FALSE()</f>
        <v>0</v>
      </c>
      <c r="AB1268" s="0" t="n">
        <f aca="false">TRUE()</f>
        <v>1</v>
      </c>
      <c r="AC1268" s="0" t="n">
        <v>1</v>
      </c>
      <c r="AD1268" s="0" t="s">
        <v>2129</v>
      </c>
      <c r="AE1268" s="0" t="n">
        <f aca="false">TRUE()</f>
        <v>1</v>
      </c>
      <c r="AF1268" s="0" t="s">
        <v>12398</v>
      </c>
      <c r="AG1268" s="0" t="n">
        <v>2</v>
      </c>
      <c r="AH1268" s="0" t="s">
        <v>12399</v>
      </c>
      <c r="AI1268" s="0" t="s">
        <v>12400</v>
      </c>
      <c r="AJ1268" s="0" t="n">
        <v>0</v>
      </c>
      <c r="AK1268" s="0" t="s">
        <v>2118</v>
      </c>
      <c r="AL1268" s="0" t="n">
        <f aca="false">FALSE()</f>
        <v>0</v>
      </c>
      <c r="AM1268" s="0" t="n">
        <f aca="false">TRUE()</f>
        <v>1</v>
      </c>
      <c r="AN1268" s="0" t="n">
        <f aca="false">FALSE()</f>
        <v>0</v>
      </c>
      <c r="AO1268" s="0" t="n">
        <f aca="false">FALSE()</f>
        <v>0</v>
      </c>
      <c r="AP1268" s="0" t="n">
        <f aca="false">FALSE()</f>
        <v>0</v>
      </c>
      <c r="AQ1268" s="380" t="n">
        <v>43123.6451388889</v>
      </c>
      <c r="AR1268" s="380" t="n">
        <v>40500.125</v>
      </c>
      <c r="AS1268" s="0" t="s">
        <v>12401</v>
      </c>
      <c r="AT1268" s="0" t="s">
        <v>2170</v>
      </c>
      <c r="AU1268" s="0" t="s">
        <v>2170</v>
      </c>
    </row>
    <row r="1269" customFormat="false" ht="15" hidden="true" customHeight="false" outlineLevel="0" collapsed="false">
      <c r="A1269" s="0" t="s">
        <v>12402</v>
      </c>
      <c r="B1269" s="0" t="s">
        <v>12403</v>
      </c>
      <c r="C1269" s="0" t="s">
        <v>12404</v>
      </c>
      <c r="D1269" s="0" t="s">
        <v>2297</v>
      </c>
      <c r="E1269" s="0" t="s">
        <v>12402</v>
      </c>
      <c r="F1269" s="0" t="n">
        <v>1</v>
      </c>
      <c r="G1269" s="0" t="s">
        <v>2298</v>
      </c>
      <c r="H1269" s="0" t="s">
        <v>2170</v>
      </c>
      <c r="I1269" s="0" t="s">
        <v>2170</v>
      </c>
      <c r="J1269" s="0" t="s">
        <v>2170</v>
      </c>
      <c r="K1269" s="0" t="s">
        <v>2170</v>
      </c>
      <c r="L1269" s="0" t="s">
        <v>2170</v>
      </c>
      <c r="M1269" s="0" t="s">
        <v>2170</v>
      </c>
      <c r="N1269" s="0" t="n">
        <f aca="false">FALSE()</f>
        <v>0</v>
      </c>
      <c r="O1269" s="0" t="s">
        <v>12405</v>
      </c>
      <c r="P1269" s="0" t="s">
        <v>2300</v>
      </c>
      <c r="Q1269" s="380" t="n">
        <v>25569.125</v>
      </c>
      <c r="R1269" s="0" t="n">
        <v>257147162</v>
      </c>
      <c r="S1269" s="0" t="s">
        <v>2301</v>
      </c>
      <c r="T1269" s="0" t="s">
        <v>2302</v>
      </c>
      <c r="U1269" s="0" t="s">
        <v>2693</v>
      </c>
      <c r="V1269" s="0" t="n">
        <v>400000000</v>
      </c>
      <c r="W1269" s="0" t="s">
        <v>2366</v>
      </c>
      <c r="X1269" s="0" t="n">
        <v>4</v>
      </c>
      <c r="Y1269" s="0" t="n">
        <f aca="false">FALSE()</f>
        <v>0</v>
      </c>
      <c r="Z1269" s="0" t="n">
        <f aca="false">FALSE()</f>
        <v>0</v>
      </c>
      <c r="AA1269" s="0" t="n">
        <f aca="false">FALSE()</f>
        <v>0</v>
      </c>
      <c r="AB1269" s="0" t="n">
        <f aca="false">TRUE()</f>
        <v>1</v>
      </c>
      <c r="AC1269" s="0" t="n">
        <v>1</v>
      </c>
      <c r="AD1269" s="0" t="s">
        <v>2129</v>
      </c>
      <c r="AE1269" s="0" t="n">
        <f aca="false">TRUE()</f>
        <v>1</v>
      </c>
      <c r="AF1269" s="0" t="s">
        <v>12406</v>
      </c>
      <c r="AG1269" s="0" t="n">
        <v>2</v>
      </c>
      <c r="AH1269" s="0" t="s">
        <v>12407</v>
      </c>
      <c r="AI1269" s="0" t="s">
        <v>12408</v>
      </c>
      <c r="AJ1269" s="0" t="n">
        <v>0</v>
      </c>
      <c r="AK1269" s="0" t="s">
        <v>2118</v>
      </c>
      <c r="AL1269" s="0" t="n">
        <f aca="false">FALSE()</f>
        <v>0</v>
      </c>
      <c r="AM1269" s="0" t="n">
        <f aca="false">TRUE()</f>
        <v>1</v>
      </c>
      <c r="AN1269" s="0" t="n">
        <f aca="false">FALSE()</f>
        <v>0</v>
      </c>
      <c r="AO1269" s="0" t="n">
        <f aca="false">FALSE()</f>
        <v>0</v>
      </c>
      <c r="AP1269" s="0" t="n">
        <f aca="false">FALSE()</f>
        <v>0</v>
      </c>
      <c r="AQ1269" s="380" t="n">
        <v>43123.7291666667</v>
      </c>
      <c r="AR1269" s="380" t="n">
        <v>35797.125</v>
      </c>
      <c r="AS1269" s="0" t="s">
        <v>12409</v>
      </c>
      <c r="AT1269" s="0" t="s">
        <v>2170</v>
      </c>
      <c r="AU1269" s="0" t="s">
        <v>2170</v>
      </c>
    </row>
    <row r="1270" customFormat="false" ht="15" hidden="true" customHeight="false" outlineLevel="0" collapsed="false">
      <c r="A1270" s="0" t="s">
        <v>12410</v>
      </c>
      <c r="B1270" s="0" t="s">
        <v>12411</v>
      </c>
      <c r="C1270" s="0" t="s">
        <v>12412</v>
      </c>
      <c r="D1270" s="0" t="s">
        <v>2297</v>
      </c>
      <c r="E1270" s="0" t="s">
        <v>12410</v>
      </c>
      <c r="F1270" s="0" t="n">
        <v>1</v>
      </c>
      <c r="G1270" s="0" t="s">
        <v>2298</v>
      </c>
      <c r="H1270" s="0" t="s">
        <v>2170</v>
      </c>
      <c r="I1270" s="0" t="s">
        <v>2170</v>
      </c>
      <c r="J1270" s="0" t="s">
        <v>2170</v>
      </c>
      <c r="K1270" s="0" t="s">
        <v>2170</v>
      </c>
      <c r="L1270" s="0" t="s">
        <v>2170</v>
      </c>
      <c r="M1270" s="0" t="s">
        <v>2170</v>
      </c>
      <c r="N1270" s="0" t="n">
        <f aca="false">FALSE()</f>
        <v>0</v>
      </c>
      <c r="O1270" s="0" t="s">
        <v>12413</v>
      </c>
      <c r="P1270" s="0" t="s">
        <v>2300</v>
      </c>
      <c r="Q1270" s="380" t="n">
        <v>34186.1666666667</v>
      </c>
      <c r="R1270" s="0" t="n">
        <v>17985692</v>
      </c>
      <c r="S1270" s="0" t="s">
        <v>2301</v>
      </c>
      <c r="T1270" s="0" t="s">
        <v>2302</v>
      </c>
      <c r="U1270" s="0" t="s">
        <v>2365</v>
      </c>
      <c r="V1270" s="0" t="n">
        <v>30000000</v>
      </c>
      <c r="W1270" s="0" t="s">
        <v>2366</v>
      </c>
      <c r="X1270" s="0" t="n">
        <v>4</v>
      </c>
      <c r="Y1270" s="0" t="n">
        <f aca="false">FALSE()</f>
        <v>0</v>
      </c>
      <c r="Z1270" s="0" t="n">
        <f aca="false">FALSE()</f>
        <v>0</v>
      </c>
      <c r="AA1270" s="0" t="n">
        <f aca="false">FALSE()</f>
        <v>0</v>
      </c>
      <c r="AB1270" s="0" t="n">
        <f aca="false">TRUE()</f>
        <v>1</v>
      </c>
      <c r="AC1270" s="0" t="n">
        <v>1</v>
      </c>
      <c r="AD1270" s="0" t="s">
        <v>2129</v>
      </c>
      <c r="AE1270" s="0" t="n">
        <f aca="false">TRUE()</f>
        <v>1</v>
      </c>
      <c r="AF1270" s="0" t="s">
        <v>12414</v>
      </c>
      <c r="AG1270" s="0" t="n">
        <v>2</v>
      </c>
      <c r="AH1270" s="0" t="s">
        <v>12415</v>
      </c>
      <c r="AI1270" s="0" t="s">
        <v>12416</v>
      </c>
      <c r="AJ1270" s="0" t="n">
        <v>0</v>
      </c>
      <c r="AK1270" s="0" t="s">
        <v>2118</v>
      </c>
      <c r="AL1270" s="0" t="n">
        <f aca="false">FALSE()</f>
        <v>0</v>
      </c>
      <c r="AM1270" s="0" t="n">
        <f aca="false">TRUE()</f>
        <v>1</v>
      </c>
      <c r="AN1270" s="0" t="n">
        <f aca="false">FALSE()</f>
        <v>0</v>
      </c>
      <c r="AO1270" s="0" t="n">
        <f aca="false">FALSE()</f>
        <v>0</v>
      </c>
      <c r="AP1270" s="0" t="n">
        <f aca="false">FALSE()</f>
        <v>0</v>
      </c>
      <c r="AQ1270" s="380" t="n">
        <v>43627.6875</v>
      </c>
      <c r="AR1270" s="380" t="n">
        <v>34187.1666666667</v>
      </c>
      <c r="AS1270" s="0" t="s">
        <v>12417</v>
      </c>
      <c r="AT1270" s="0" t="s">
        <v>2170</v>
      </c>
      <c r="AU1270" s="0" t="s">
        <v>2170</v>
      </c>
    </row>
    <row r="1271" customFormat="false" ht="15" hidden="true" customHeight="false" outlineLevel="0" collapsed="false">
      <c r="A1271" s="0" t="s">
        <v>12418</v>
      </c>
      <c r="B1271" s="0" t="s">
        <v>12419</v>
      </c>
      <c r="C1271" s="0" t="s">
        <v>12420</v>
      </c>
      <c r="D1271" s="0" t="s">
        <v>2297</v>
      </c>
      <c r="E1271" s="0" t="s">
        <v>12418</v>
      </c>
      <c r="F1271" s="0" t="n">
        <v>1</v>
      </c>
      <c r="G1271" s="0" t="s">
        <v>2298</v>
      </c>
      <c r="H1271" s="0" t="s">
        <v>2170</v>
      </c>
      <c r="I1271" s="0" t="s">
        <v>2170</v>
      </c>
      <c r="J1271" s="0" t="s">
        <v>2170</v>
      </c>
      <c r="K1271" s="0" t="s">
        <v>2170</v>
      </c>
      <c r="L1271" s="0" t="s">
        <v>2170</v>
      </c>
      <c r="M1271" s="0" t="s">
        <v>2170</v>
      </c>
      <c r="N1271" s="0" t="n">
        <f aca="false">FALSE()</f>
        <v>0</v>
      </c>
      <c r="O1271" s="0" t="s">
        <v>12421</v>
      </c>
      <c r="P1271" s="0" t="s">
        <v>2300</v>
      </c>
      <c r="Q1271" s="380" t="n">
        <v>36620.1666666667</v>
      </c>
      <c r="R1271" s="0" t="n">
        <v>856897461</v>
      </c>
      <c r="S1271" s="0" t="s">
        <v>2301</v>
      </c>
      <c r="T1271" s="0" t="s">
        <v>2302</v>
      </c>
      <c r="U1271" s="0" t="s">
        <v>610</v>
      </c>
      <c r="V1271" s="0" t="n">
        <v>3000000000</v>
      </c>
      <c r="W1271" s="0" t="s">
        <v>2366</v>
      </c>
      <c r="X1271" s="0" t="n">
        <v>4</v>
      </c>
      <c r="Y1271" s="0" t="n">
        <f aca="false">FALSE()</f>
        <v>0</v>
      </c>
      <c r="Z1271" s="0" t="n">
        <f aca="false">FALSE()</f>
        <v>0</v>
      </c>
      <c r="AA1271" s="0" t="n">
        <f aca="false">FALSE()</f>
        <v>0</v>
      </c>
      <c r="AB1271" s="0" t="n">
        <f aca="false">TRUE()</f>
        <v>1</v>
      </c>
      <c r="AC1271" s="0" t="n">
        <v>1</v>
      </c>
      <c r="AD1271" s="0" t="s">
        <v>2129</v>
      </c>
      <c r="AE1271" s="0" t="n">
        <f aca="false">TRUE()</f>
        <v>1</v>
      </c>
      <c r="AF1271" s="0" t="s">
        <v>12422</v>
      </c>
      <c r="AG1271" s="0" t="n">
        <v>2</v>
      </c>
      <c r="AH1271" s="0" t="s">
        <v>12423</v>
      </c>
      <c r="AI1271" s="0" t="s">
        <v>12424</v>
      </c>
      <c r="AJ1271" s="0" t="n">
        <v>0</v>
      </c>
      <c r="AK1271" s="0" t="s">
        <v>2118</v>
      </c>
      <c r="AL1271" s="0" t="n">
        <f aca="false">FALSE()</f>
        <v>0</v>
      </c>
      <c r="AM1271" s="0" t="n">
        <f aca="false">TRUE()</f>
        <v>1</v>
      </c>
      <c r="AN1271" s="0" t="n">
        <f aca="false">FALSE()</f>
        <v>0</v>
      </c>
      <c r="AO1271" s="0" t="n">
        <f aca="false">FALSE()</f>
        <v>0</v>
      </c>
      <c r="AP1271" s="0" t="n">
        <f aca="false">FALSE()</f>
        <v>0</v>
      </c>
      <c r="AQ1271" s="380" t="n">
        <v>43123.7291666667</v>
      </c>
      <c r="AR1271" s="380" t="n">
        <v>36621.1666666667</v>
      </c>
      <c r="AS1271" s="0" t="s">
        <v>12425</v>
      </c>
      <c r="AT1271" s="0" t="s">
        <v>2170</v>
      </c>
      <c r="AU1271" s="0" t="s">
        <v>2170</v>
      </c>
    </row>
    <row r="1272" customFormat="false" ht="15" hidden="true" customHeight="false" outlineLevel="0" collapsed="false">
      <c r="A1272" s="0" t="s">
        <v>12426</v>
      </c>
      <c r="B1272" s="0" t="s">
        <v>12427</v>
      </c>
      <c r="C1272" s="0" t="s">
        <v>12428</v>
      </c>
      <c r="D1272" s="0" t="s">
        <v>2297</v>
      </c>
      <c r="E1272" s="0" t="s">
        <v>12426</v>
      </c>
      <c r="F1272" s="0" t="n">
        <v>1</v>
      </c>
      <c r="G1272" s="0" t="s">
        <v>2298</v>
      </c>
      <c r="H1272" s="0" t="s">
        <v>2170</v>
      </c>
      <c r="I1272" s="0" t="s">
        <v>2170</v>
      </c>
      <c r="J1272" s="0" t="s">
        <v>2170</v>
      </c>
      <c r="K1272" s="0" t="s">
        <v>2170</v>
      </c>
      <c r="L1272" s="0" t="s">
        <v>2170</v>
      </c>
      <c r="M1272" s="0" t="s">
        <v>2170</v>
      </c>
      <c r="N1272" s="0" t="n">
        <f aca="false">FALSE()</f>
        <v>0</v>
      </c>
      <c r="O1272" s="0" t="s">
        <v>12429</v>
      </c>
      <c r="P1272" s="0" t="s">
        <v>2300</v>
      </c>
      <c r="Q1272" s="380" t="n">
        <v>25569.125</v>
      </c>
      <c r="R1272" s="0" t="n">
        <v>666666666</v>
      </c>
      <c r="S1272" s="0" t="s">
        <v>2301</v>
      </c>
      <c r="T1272" s="0" t="s">
        <v>2302</v>
      </c>
      <c r="U1272" s="0" t="s">
        <v>610</v>
      </c>
      <c r="V1272" s="0" t="n">
        <v>0</v>
      </c>
      <c r="W1272" s="0" t="s">
        <v>2366</v>
      </c>
      <c r="X1272" s="0" t="n">
        <v>1</v>
      </c>
      <c r="Y1272" s="0" t="n">
        <f aca="false">FALSE()</f>
        <v>0</v>
      </c>
      <c r="Z1272" s="0" t="n">
        <f aca="false">FALSE()</f>
        <v>0</v>
      </c>
      <c r="AA1272" s="0" t="n">
        <f aca="false">FALSE()</f>
        <v>0</v>
      </c>
      <c r="AB1272" s="0" t="n">
        <f aca="false">TRUE()</f>
        <v>1</v>
      </c>
      <c r="AC1272" s="0" t="n">
        <v>1</v>
      </c>
      <c r="AD1272" s="0" t="s">
        <v>2129</v>
      </c>
      <c r="AE1272" s="0" t="n">
        <f aca="false">TRUE()</f>
        <v>1</v>
      </c>
      <c r="AF1272" s="0" t="s">
        <v>12430</v>
      </c>
      <c r="AG1272" s="0" t="n">
        <v>2</v>
      </c>
      <c r="AH1272" s="0" t="s">
        <v>12431</v>
      </c>
      <c r="AI1272" s="0" t="s">
        <v>12432</v>
      </c>
      <c r="AJ1272" s="0" t="n">
        <v>0</v>
      </c>
      <c r="AK1272" s="0" t="s">
        <v>2118</v>
      </c>
      <c r="AL1272" s="0" t="n">
        <f aca="false">TRUE()</f>
        <v>1</v>
      </c>
      <c r="AM1272" s="0" t="n">
        <f aca="false">TRUE()</f>
        <v>1</v>
      </c>
      <c r="AN1272" s="0" t="n">
        <f aca="false">FALSE()</f>
        <v>0</v>
      </c>
      <c r="AO1272" s="0" t="n">
        <f aca="false">FALSE()</f>
        <v>0</v>
      </c>
      <c r="AP1272" s="0" t="n">
        <f aca="false">TRUE()</f>
        <v>1</v>
      </c>
      <c r="AQ1272" s="380" t="n">
        <v>25569.125</v>
      </c>
      <c r="AR1272" s="380" t="n">
        <v>25569.125</v>
      </c>
      <c r="AS1272" s="0" t="s">
        <v>12433</v>
      </c>
      <c r="AT1272" s="0" t="s">
        <v>2170</v>
      </c>
      <c r="AU1272" s="0" t="s">
        <v>2170</v>
      </c>
    </row>
    <row r="1273" customFormat="false" ht="15" hidden="true" customHeight="false" outlineLevel="0" collapsed="false">
      <c r="A1273" s="0" t="s">
        <v>12434</v>
      </c>
      <c r="B1273" s="0" t="s">
        <v>12435</v>
      </c>
      <c r="C1273" s="0" t="s">
        <v>12436</v>
      </c>
      <c r="D1273" s="0" t="s">
        <v>2297</v>
      </c>
      <c r="E1273" s="0" t="s">
        <v>12434</v>
      </c>
      <c r="F1273" s="0" t="n">
        <v>1</v>
      </c>
      <c r="G1273" s="0" t="s">
        <v>2298</v>
      </c>
      <c r="H1273" s="0" t="s">
        <v>2170</v>
      </c>
      <c r="I1273" s="0" t="s">
        <v>2170</v>
      </c>
      <c r="J1273" s="0" t="s">
        <v>2170</v>
      </c>
      <c r="K1273" s="0" t="s">
        <v>2170</v>
      </c>
      <c r="L1273" s="0" t="s">
        <v>2170</v>
      </c>
      <c r="M1273" s="0" t="s">
        <v>2170</v>
      </c>
      <c r="N1273" s="0" t="n">
        <f aca="false">FALSE()</f>
        <v>0</v>
      </c>
      <c r="O1273" s="0" t="s">
        <v>12437</v>
      </c>
      <c r="P1273" s="0" t="s">
        <v>2300</v>
      </c>
      <c r="Q1273" s="380" t="n">
        <v>25569.125</v>
      </c>
      <c r="R1273" s="0" t="n">
        <v>168621661</v>
      </c>
      <c r="S1273" s="0" t="s">
        <v>2301</v>
      </c>
      <c r="T1273" s="0" t="s">
        <v>2302</v>
      </c>
      <c r="U1273" s="0" t="s">
        <v>2365</v>
      </c>
      <c r="V1273" s="0" t="n">
        <v>600000000</v>
      </c>
      <c r="W1273" s="0" t="s">
        <v>2366</v>
      </c>
      <c r="X1273" s="0" t="n">
        <v>4</v>
      </c>
      <c r="Y1273" s="0" t="n">
        <f aca="false">FALSE()</f>
        <v>0</v>
      </c>
      <c r="Z1273" s="0" t="n">
        <f aca="false">FALSE()</f>
        <v>0</v>
      </c>
      <c r="AA1273" s="0" t="n">
        <f aca="false">FALSE()</f>
        <v>0</v>
      </c>
      <c r="AB1273" s="0" t="n">
        <f aca="false">TRUE()</f>
        <v>1</v>
      </c>
      <c r="AC1273" s="0" t="n">
        <v>1</v>
      </c>
      <c r="AD1273" s="0" t="s">
        <v>2129</v>
      </c>
      <c r="AE1273" s="0" t="n">
        <f aca="false">TRUE()</f>
        <v>1</v>
      </c>
      <c r="AF1273" s="0" t="s">
        <v>12438</v>
      </c>
      <c r="AG1273" s="0" t="n">
        <v>2</v>
      </c>
      <c r="AH1273" s="0" t="s">
        <v>12439</v>
      </c>
      <c r="AI1273" s="0" t="s">
        <v>12440</v>
      </c>
      <c r="AJ1273" s="0" t="n">
        <v>0</v>
      </c>
      <c r="AK1273" s="0" t="s">
        <v>2118</v>
      </c>
      <c r="AL1273" s="0" t="n">
        <f aca="false">FALSE()</f>
        <v>0</v>
      </c>
      <c r="AM1273" s="0" t="n">
        <f aca="false">TRUE()</f>
        <v>1</v>
      </c>
      <c r="AN1273" s="0" t="n">
        <f aca="false">FALSE()</f>
        <v>0</v>
      </c>
      <c r="AO1273" s="0" t="n">
        <f aca="false">FALSE()</f>
        <v>0</v>
      </c>
      <c r="AP1273" s="0" t="n">
        <f aca="false">FALSE()</f>
        <v>0</v>
      </c>
      <c r="AQ1273" s="380" t="n">
        <v>44169.7069444444</v>
      </c>
      <c r="AR1273" s="380" t="n">
        <v>44169.4166666667</v>
      </c>
      <c r="AS1273" s="0" t="s">
        <v>12441</v>
      </c>
      <c r="AT1273" s="0" t="s">
        <v>2170</v>
      </c>
      <c r="AU1273" s="0" t="s">
        <v>2170</v>
      </c>
    </row>
    <row r="1274" customFormat="false" ht="15" hidden="true" customHeight="false" outlineLevel="0" collapsed="false">
      <c r="A1274" s="0" t="s">
        <v>12442</v>
      </c>
      <c r="B1274" s="0" t="s">
        <v>12443</v>
      </c>
      <c r="C1274" s="0" t="s">
        <v>12444</v>
      </c>
      <c r="D1274" s="0" t="s">
        <v>2297</v>
      </c>
      <c r="E1274" s="0" t="s">
        <v>12442</v>
      </c>
      <c r="F1274" s="0" t="n">
        <v>1</v>
      </c>
      <c r="G1274" s="0" t="s">
        <v>2298</v>
      </c>
      <c r="H1274" s="0" t="s">
        <v>2170</v>
      </c>
      <c r="I1274" s="0" t="s">
        <v>2170</v>
      </c>
      <c r="J1274" s="0" t="s">
        <v>2170</v>
      </c>
      <c r="K1274" s="0" t="s">
        <v>2170</v>
      </c>
      <c r="L1274" s="0" t="s">
        <v>2170</v>
      </c>
      <c r="M1274" s="0" t="s">
        <v>2170</v>
      </c>
      <c r="N1274" s="0" t="n">
        <f aca="false">FALSE()</f>
        <v>0</v>
      </c>
      <c r="O1274" s="0" t="s">
        <v>12445</v>
      </c>
      <c r="P1274" s="0" t="s">
        <v>2300</v>
      </c>
      <c r="Q1274" s="380" t="n">
        <v>25569.125</v>
      </c>
      <c r="R1274" s="0" t="n">
        <v>180325272</v>
      </c>
      <c r="S1274" s="0" t="s">
        <v>2301</v>
      </c>
      <c r="T1274" s="0" t="s">
        <v>2302</v>
      </c>
      <c r="U1274" s="0" t="s">
        <v>2115</v>
      </c>
      <c r="V1274" s="0" t="n">
        <v>750000000</v>
      </c>
      <c r="W1274" s="0" t="s">
        <v>2366</v>
      </c>
      <c r="X1274" s="0" t="n">
        <v>4</v>
      </c>
      <c r="Y1274" s="0" t="n">
        <f aca="false">FALSE()</f>
        <v>0</v>
      </c>
      <c r="Z1274" s="0" t="n">
        <f aca="false">FALSE()</f>
        <v>0</v>
      </c>
      <c r="AA1274" s="0" t="n">
        <f aca="false">FALSE()</f>
        <v>0</v>
      </c>
      <c r="AB1274" s="0" t="n">
        <f aca="false">TRUE()</f>
        <v>1</v>
      </c>
      <c r="AC1274" s="0" t="n">
        <v>1</v>
      </c>
      <c r="AD1274" s="0" t="s">
        <v>2129</v>
      </c>
      <c r="AE1274" s="0" t="n">
        <f aca="false">TRUE()</f>
        <v>1</v>
      </c>
      <c r="AF1274" s="0" t="s">
        <v>12446</v>
      </c>
      <c r="AG1274" s="0" t="n">
        <v>2</v>
      </c>
      <c r="AH1274" s="0" t="s">
        <v>12447</v>
      </c>
      <c r="AI1274" s="0" t="s">
        <v>12448</v>
      </c>
      <c r="AJ1274" s="0" t="n">
        <v>0</v>
      </c>
      <c r="AK1274" s="0" t="s">
        <v>2118</v>
      </c>
      <c r="AL1274" s="0" t="n">
        <f aca="false">FALSE()</f>
        <v>0</v>
      </c>
      <c r="AM1274" s="0" t="n">
        <f aca="false">TRUE()</f>
        <v>1</v>
      </c>
      <c r="AN1274" s="0" t="n">
        <f aca="false">FALSE()</f>
        <v>0</v>
      </c>
      <c r="AO1274" s="0" t="n">
        <f aca="false">FALSE()</f>
        <v>0</v>
      </c>
      <c r="AP1274" s="0" t="n">
        <f aca="false">FALSE()</f>
        <v>0</v>
      </c>
      <c r="AQ1274" s="380" t="n">
        <v>43123.7291666667</v>
      </c>
      <c r="AR1274" s="380" t="n">
        <v>40829.1666666667</v>
      </c>
      <c r="AS1274" s="0" t="s">
        <v>12449</v>
      </c>
      <c r="AT1274" s="0" t="s">
        <v>2170</v>
      </c>
      <c r="AU1274" s="0" t="s">
        <v>2170</v>
      </c>
    </row>
    <row r="1275" customFormat="false" ht="15" hidden="true" customHeight="false" outlineLevel="0" collapsed="false">
      <c r="A1275" s="0" t="s">
        <v>12450</v>
      </c>
      <c r="B1275" s="0" t="s">
        <v>12451</v>
      </c>
      <c r="C1275" s="0" t="s">
        <v>12452</v>
      </c>
      <c r="D1275" s="0" t="s">
        <v>2297</v>
      </c>
      <c r="E1275" s="0" t="s">
        <v>12450</v>
      </c>
      <c r="F1275" s="0" t="n">
        <v>1</v>
      </c>
      <c r="G1275" s="0" t="s">
        <v>2298</v>
      </c>
      <c r="H1275" s="0" t="s">
        <v>2170</v>
      </c>
      <c r="I1275" s="0" t="s">
        <v>2170</v>
      </c>
      <c r="J1275" s="0" t="s">
        <v>2170</v>
      </c>
      <c r="K1275" s="0" t="s">
        <v>2170</v>
      </c>
      <c r="L1275" s="0" t="s">
        <v>2170</v>
      </c>
      <c r="M1275" s="0" t="s">
        <v>2170</v>
      </c>
      <c r="N1275" s="0" t="n">
        <f aca="false">FALSE()</f>
        <v>0</v>
      </c>
      <c r="O1275" s="0" t="s">
        <v>12453</v>
      </c>
      <c r="P1275" s="0" t="s">
        <v>2300</v>
      </c>
      <c r="Q1275" s="380" t="n">
        <v>38672.125</v>
      </c>
      <c r="R1275" s="0" t="n">
        <v>563155196</v>
      </c>
      <c r="S1275" s="0" t="s">
        <v>2301</v>
      </c>
      <c r="T1275" s="0" t="s">
        <v>2302</v>
      </c>
      <c r="U1275" s="0" t="s">
        <v>610</v>
      </c>
      <c r="V1275" s="0" t="n">
        <v>1500000000</v>
      </c>
      <c r="W1275" s="0" t="s">
        <v>2366</v>
      </c>
      <c r="X1275" s="0" t="n">
        <v>4</v>
      </c>
      <c r="Y1275" s="0" t="n">
        <f aca="false">FALSE()</f>
        <v>0</v>
      </c>
      <c r="Z1275" s="0" t="n">
        <f aca="false">FALSE()</f>
        <v>0</v>
      </c>
      <c r="AA1275" s="0" t="n">
        <f aca="false">FALSE()</f>
        <v>0</v>
      </c>
      <c r="AB1275" s="0" t="n">
        <f aca="false">TRUE()</f>
        <v>1</v>
      </c>
      <c r="AC1275" s="0" t="n">
        <v>1</v>
      </c>
      <c r="AD1275" s="0" t="s">
        <v>2129</v>
      </c>
      <c r="AE1275" s="0" t="n">
        <f aca="false">TRUE()</f>
        <v>1</v>
      </c>
      <c r="AF1275" s="0" t="s">
        <v>12454</v>
      </c>
      <c r="AG1275" s="0" t="n">
        <v>2</v>
      </c>
      <c r="AH1275" s="0" t="s">
        <v>12455</v>
      </c>
      <c r="AI1275" s="0" t="s">
        <v>12456</v>
      </c>
      <c r="AJ1275" s="0" t="n">
        <v>0</v>
      </c>
      <c r="AK1275" s="0" t="s">
        <v>2118</v>
      </c>
      <c r="AL1275" s="0" t="n">
        <f aca="false">FALSE()</f>
        <v>0</v>
      </c>
      <c r="AM1275" s="0" t="n">
        <f aca="false">TRUE()</f>
        <v>1</v>
      </c>
      <c r="AN1275" s="0" t="n">
        <f aca="false">FALSE()</f>
        <v>0</v>
      </c>
      <c r="AO1275" s="0" t="n">
        <f aca="false">FALSE()</f>
        <v>0</v>
      </c>
      <c r="AP1275" s="0" t="n">
        <f aca="false">FALSE()</f>
        <v>0</v>
      </c>
      <c r="AQ1275" s="380" t="n">
        <v>43123.7291666667</v>
      </c>
      <c r="AR1275" s="380" t="n">
        <v>38672.125</v>
      </c>
      <c r="AS1275" s="0" t="s">
        <v>12457</v>
      </c>
      <c r="AT1275" s="0" t="s">
        <v>2170</v>
      </c>
      <c r="AU1275" s="0" t="s">
        <v>2170</v>
      </c>
    </row>
    <row r="1276" customFormat="false" ht="15" hidden="true" customHeight="false" outlineLevel="0" collapsed="false">
      <c r="A1276" s="0" t="s">
        <v>12458</v>
      </c>
      <c r="B1276" s="0" t="s">
        <v>12459</v>
      </c>
      <c r="C1276" s="0" t="s">
        <v>12460</v>
      </c>
      <c r="D1276" s="0" t="s">
        <v>2297</v>
      </c>
      <c r="E1276" s="0" t="s">
        <v>12458</v>
      </c>
      <c r="F1276" s="0" t="n">
        <v>1</v>
      </c>
      <c r="G1276" s="0" t="s">
        <v>2298</v>
      </c>
      <c r="H1276" s="0" t="s">
        <v>2170</v>
      </c>
      <c r="I1276" s="0" t="s">
        <v>2170</v>
      </c>
      <c r="J1276" s="0" t="s">
        <v>2170</v>
      </c>
      <c r="K1276" s="0" t="s">
        <v>2170</v>
      </c>
      <c r="L1276" s="0" t="s">
        <v>2170</v>
      </c>
      <c r="M1276" s="0" t="s">
        <v>2170</v>
      </c>
      <c r="N1276" s="0" t="n">
        <f aca="false">FALSE()</f>
        <v>0</v>
      </c>
      <c r="O1276" s="0" t="s">
        <v>12461</v>
      </c>
      <c r="P1276" s="0" t="s">
        <v>2300</v>
      </c>
      <c r="Q1276" s="380" t="n">
        <v>41682.1666666667</v>
      </c>
      <c r="R1276" s="0" t="n">
        <v>103858915</v>
      </c>
      <c r="S1276" s="0" t="s">
        <v>2301</v>
      </c>
      <c r="T1276" s="0" t="s">
        <v>2302</v>
      </c>
      <c r="U1276" s="0" t="s">
        <v>2330</v>
      </c>
      <c r="V1276" s="0" t="n">
        <v>250000000</v>
      </c>
      <c r="W1276" s="0" t="s">
        <v>2312</v>
      </c>
      <c r="X1276" s="0" t="n">
        <v>4</v>
      </c>
      <c r="Y1276" s="0" t="n">
        <f aca="false">FALSE()</f>
        <v>0</v>
      </c>
      <c r="Z1276" s="0" t="n">
        <f aca="false">FALSE()</f>
        <v>0</v>
      </c>
      <c r="AA1276" s="0" t="n">
        <f aca="false">FALSE()</f>
        <v>0</v>
      </c>
      <c r="AB1276" s="0" t="n">
        <f aca="false">FALSE()</f>
        <v>0</v>
      </c>
      <c r="AC1276" s="0" t="n">
        <v>1</v>
      </c>
      <c r="AD1276" s="0" t="s">
        <v>2129</v>
      </c>
      <c r="AE1276" s="0" t="n">
        <f aca="false">TRUE()</f>
        <v>1</v>
      </c>
      <c r="AF1276" s="0" t="s">
        <v>12462</v>
      </c>
      <c r="AG1276" s="0" t="n">
        <v>2</v>
      </c>
      <c r="AH1276" s="0" t="s">
        <v>12463</v>
      </c>
      <c r="AI1276" s="0" t="s">
        <v>12464</v>
      </c>
      <c r="AJ1276" s="0" t="n">
        <v>0</v>
      </c>
      <c r="AK1276" s="0" t="s">
        <v>2118</v>
      </c>
      <c r="AL1276" s="0" t="n">
        <f aca="false">FALSE()</f>
        <v>0</v>
      </c>
      <c r="AM1276" s="0" t="n">
        <f aca="false">TRUE()</f>
        <v>1</v>
      </c>
      <c r="AN1276" s="0" t="n">
        <f aca="false">FALSE()</f>
        <v>0</v>
      </c>
      <c r="AO1276" s="0" t="n">
        <f aca="false">FALSE()</f>
        <v>0</v>
      </c>
      <c r="AP1276" s="0" t="n">
        <f aca="false">FALSE()</f>
        <v>0</v>
      </c>
      <c r="AQ1276" s="380" t="n">
        <v>43769.6659722222</v>
      </c>
      <c r="AR1276" s="380" t="n">
        <v>43769.4166666667</v>
      </c>
      <c r="AS1276" s="0" t="s">
        <v>12465</v>
      </c>
      <c r="AT1276" s="0" t="s">
        <v>2170</v>
      </c>
      <c r="AU1276" s="0" t="s">
        <v>2170</v>
      </c>
    </row>
    <row r="1277" customFormat="false" ht="15" hidden="true" customHeight="false" outlineLevel="0" collapsed="false">
      <c r="A1277" s="0" t="s">
        <v>811</v>
      </c>
      <c r="B1277" s="0" t="s">
        <v>12466</v>
      </c>
      <c r="C1277" s="0" t="s">
        <v>808</v>
      </c>
      <c r="D1277" s="0" t="s">
        <v>720</v>
      </c>
      <c r="E1277" s="0" t="s">
        <v>811</v>
      </c>
      <c r="F1277" s="0" t="n">
        <v>100</v>
      </c>
      <c r="G1277" s="0" t="s">
        <v>434</v>
      </c>
      <c r="H1277" s="0" t="s">
        <v>2596</v>
      </c>
      <c r="I1277" s="0" t="s">
        <v>2596</v>
      </c>
      <c r="J1277" s="0" t="s">
        <v>2600</v>
      </c>
      <c r="K1277" s="0" t="s">
        <v>2600</v>
      </c>
      <c r="L1277" s="0" t="s">
        <v>3535</v>
      </c>
      <c r="M1277" s="0" t="s">
        <v>3535</v>
      </c>
      <c r="N1277" s="0" t="n">
        <f aca="false">TRUE()</f>
        <v>1</v>
      </c>
      <c r="O1277" s="0" t="s">
        <v>12467</v>
      </c>
      <c r="P1277" s="0" t="s">
        <v>2601</v>
      </c>
      <c r="Q1277" s="380" t="n">
        <v>39750.125</v>
      </c>
      <c r="R1277" s="0" t="n">
        <v>1150000000</v>
      </c>
      <c r="S1277" s="0" t="s">
        <v>601</v>
      </c>
      <c r="T1277" s="0" t="s">
        <v>2602</v>
      </c>
      <c r="U1277" s="0" t="s">
        <v>2114</v>
      </c>
      <c r="V1277" s="0" t="n">
        <v>1150000000</v>
      </c>
      <c r="W1277" s="0" t="s">
        <v>2785</v>
      </c>
      <c r="X1277" s="0" t="n">
        <v>5</v>
      </c>
      <c r="Y1277" s="0" t="n">
        <f aca="false">FALSE()</f>
        <v>0</v>
      </c>
      <c r="Z1277" s="0" t="n">
        <f aca="false">TRUE()</f>
        <v>1</v>
      </c>
      <c r="AA1277" s="0" t="n">
        <f aca="false">TRUE()</f>
        <v>1</v>
      </c>
      <c r="AB1277" s="0" t="n">
        <f aca="false">TRUE()</f>
        <v>1</v>
      </c>
      <c r="AC1277" s="0" t="n">
        <v>1</v>
      </c>
      <c r="AD1277" s="0" t="s">
        <v>2129</v>
      </c>
      <c r="AE1277" s="0" t="n">
        <f aca="false">TRUE()</f>
        <v>1</v>
      </c>
      <c r="AF1277" s="0" t="s">
        <v>12468</v>
      </c>
      <c r="AG1277" s="0" t="n">
        <v>1</v>
      </c>
      <c r="AH1277" s="0" t="s">
        <v>12469</v>
      </c>
      <c r="AI1277" s="0" t="s">
        <v>12470</v>
      </c>
      <c r="AJ1277" s="0" t="n">
        <v>0</v>
      </c>
      <c r="AK1277" s="0" t="s">
        <v>2119</v>
      </c>
      <c r="AL1277" s="0" t="n">
        <f aca="false">TRUE()</f>
        <v>1</v>
      </c>
      <c r="AM1277" s="0" t="n">
        <f aca="false">FALSE()</f>
        <v>0</v>
      </c>
      <c r="AN1277" s="0" t="n">
        <f aca="false">TRUE()</f>
        <v>1</v>
      </c>
      <c r="AO1277" s="0" t="n">
        <f aca="false">FALSE()</f>
        <v>0</v>
      </c>
      <c r="AP1277" s="0" t="n">
        <f aca="false">FALSE()</f>
        <v>0</v>
      </c>
      <c r="AQ1277" s="380" t="n">
        <v>43166.9354166667</v>
      </c>
      <c r="AR1277" s="380" t="n">
        <v>39197.1666666667</v>
      </c>
      <c r="AS1277" s="0" t="s">
        <v>12471</v>
      </c>
      <c r="AT1277" s="0" t="s">
        <v>2600</v>
      </c>
      <c r="AU1277" s="0" t="s">
        <v>2600</v>
      </c>
    </row>
    <row r="1278" customFormat="false" ht="15" hidden="true" customHeight="false" outlineLevel="0" collapsed="false">
      <c r="A1278" s="0" t="s">
        <v>12472</v>
      </c>
      <c r="B1278" s="0" t="s">
        <v>12473</v>
      </c>
      <c r="C1278" s="0" t="s">
        <v>12474</v>
      </c>
      <c r="D1278" s="0" t="s">
        <v>2297</v>
      </c>
      <c r="E1278" s="0" t="s">
        <v>12472</v>
      </c>
      <c r="F1278" s="0" t="n">
        <v>1</v>
      </c>
      <c r="G1278" s="0" t="s">
        <v>2298</v>
      </c>
      <c r="H1278" s="0" t="s">
        <v>2170</v>
      </c>
      <c r="I1278" s="0" t="s">
        <v>2170</v>
      </c>
      <c r="J1278" s="0" t="s">
        <v>2170</v>
      </c>
      <c r="K1278" s="0" t="s">
        <v>2170</v>
      </c>
      <c r="L1278" s="0" t="s">
        <v>2170</v>
      </c>
      <c r="M1278" s="0" t="s">
        <v>2170</v>
      </c>
      <c r="N1278" s="0" t="n">
        <f aca="false">FALSE()</f>
        <v>0</v>
      </c>
      <c r="O1278" s="0" t="s">
        <v>12475</v>
      </c>
      <c r="P1278" s="0" t="s">
        <v>2300</v>
      </c>
      <c r="Q1278" s="380" t="n">
        <v>36917.125</v>
      </c>
      <c r="R1278" s="0" t="n">
        <v>78853069</v>
      </c>
      <c r="S1278" s="0" t="s">
        <v>2301</v>
      </c>
      <c r="T1278" s="0" t="s">
        <v>2302</v>
      </c>
      <c r="U1278" s="0" t="s">
        <v>2330</v>
      </c>
      <c r="V1278" s="0" t="n">
        <v>200000000</v>
      </c>
      <c r="W1278" s="0" t="s">
        <v>2321</v>
      </c>
      <c r="X1278" s="0" t="n">
        <v>4</v>
      </c>
      <c r="Y1278" s="0" t="n">
        <f aca="false">FALSE()</f>
        <v>0</v>
      </c>
      <c r="Z1278" s="0" t="n">
        <f aca="false">FALSE()</f>
        <v>0</v>
      </c>
      <c r="AA1278" s="0" t="n">
        <f aca="false">FALSE()</f>
        <v>0</v>
      </c>
      <c r="AB1278" s="0" t="n">
        <f aca="false">FALSE()</f>
        <v>0</v>
      </c>
      <c r="AC1278" s="0" t="n">
        <v>1</v>
      </c>
      <c r="AD1278" s="0" t="s">
        <v>2129</v>
      </c>
      <c r="AE1278" s="0" t="n">
        <f aca="false">TRUE()</f>
        <v>1</v>
      </c>
      <c r="AF1278" s="0" t="s">
        <v>12476</v>
      </c>
      <c r="AG1278" s="0" t="n">
        <v>2</v>
      </c>
      <c r="AH1278" s="0" t="s">
        <v>12477</v>
      </c>
      <c r="AI1278" s="0" t="s">
        <v>12478</v>
      </c>
      <c r="AJ1278" s="0" t="n">
        <v>0</v>
      </c>
      <c r="AK1278" s="0" t="s">
        <v>2118</v>
      </c>
      <c r="AL1278" s="0" t="n">
        <f aca="false">FALSE()</f>
        <v>0</v>
      </c>
      <c r="AM1278" s="0" t="n">
        <f aca="false">TRUE()</f>
        <v>1</v>
      </c>
      <c r="AN1278" s="0" t="n">
        <f aca="false">FALSE()</f>
        <v>0</v>
      </c>
      <c r="AO1278" s="0" t="n">
        <f aca="false">FALSE()</f>
        <v>0</v>
      </c>
      <c r="AP1278" s="0" t="n">
        <f aca="false">FALSE()</f>
        <v>0</v>
      </c>
      <c r="AQ1278" s="380" t="n">
        <v>43123.7097222222</v>
      </c>
      <c r="AR1278" s="380" t="n">
        <v>36917.125</v>
      </c>
      <c r="AS1278" s="0" t="s">
        <v>12479</v>
      </c>
      <c r="AT1278" s="0" t="s">
        <v>2170</v>
      </c>
      <c r="AU1278" s="0" t="s">
        <v>2170</v>
      </c>
    </row>
    <row r="1279" customFormat="false" ht="15" hidden="true" customHeight="false" outlineLevel="0" collapsed="false">
      <c r="A1279" s="0" t="s">
        <v>12480</v>
      </c>
      <c r="B1279" s="0" t="s">
        <v>12481</v>
      </c>
      <c r="C1279" s="0" t="s">
        <v>12482</v>
      </c>
      <c r="D1279" s="0" t="s">
        <v>2297</v>
      </c>
      <c r="E1279" s="0" t="s">
        <v>12480</v>
      </c>
      <c r="F1279" s="0" t="n">
        <v>1</v>
      </c>
      <c r="G1279" s="0" t="s">
        <v>2298</v>
      </c>
      <c r="H1279" s="0" t="s">
        <v>2170</v>
      </c>
      <c r="I1279" s="0" t="s">
        <v>2170</v>
      </c>
      <c r="J1279" s="0" t="s">
        <v>2170</v>
      </c>
      <c r="K1279" s="0" t="s">
        <v>2170</v>
      </c>
      <c r="L1279" s="0" t="s">
        <v>2170</v>
      </c>
      <c r="M1279" s="0" t="s">
        <v>2170</v>
      </c>
      <c r="N1279" s="0" t="n">
        <f aca="false">FALSE()</f>
        <v>0</v>
      </c>
      <c r="O1279" s="0" t="s">
        <v>12483</v>
      </c>
      <c r="P1279" s="0" t="s">
        <v>2300</v>
      </c>
      <c r="Q1279" s="380" t="n">
        <v>25569.125</v>
      </c>
      <c r="R1279" s="0" t="n">
        <v>109579002</v>
      </c>
      <c r="S1279" s="0" t="s">
        <v>2301</v>
      </c>
      <c r="T1279" s="0" t="s">
        <v>2302</v>
      </c>
      <c r="U1279" s="0" t="s">
        <v>2115</v>
      </c>
      <c r="V1279" s="0" t="n">
        <v>400000000</v>
      </c>
      <c r="W1279" s="0" t="s">
        <v>2366</v>
      </c>
      <c r="X1279" s="0" t="n">
        <v>4</v>
      </c>
      <c r="Y1279" s="0" t="n">
        <f aca="false">FALSE()</f>
        <v>0</v>
      </c>
      <c r="Z1279" s="0" t="n">
        <f aca="false">FALSE()</f>
        <v>0</v>
      </c>
      <c r="AA1279" s="0" t="n">
        <f aca="false">FALSE()</f>
        <v>0</v>
      </c>
      <c r="AB1279" s="0" t="n">
        <f aca="false">TRUE()</f>
        <v>1</v>
      </c>
      <c r="AC1279" s="0" t="n">
        <v>1</v>
      </c>
      <c r="AD1279" s="0" t="s">
        <v>2129</v>
      </c>
      <c r="AE1279" s="0" t="n">
        <f aca="false">TRUE()</f>
        <v>1</v>
      </c>
      <c r="AF1279" s="0" t="s">
        <v>12484</v>
      </c>
      <c r="AG1279" s="0" t="n">
        <v>2</v>
      </c>
      <c r="AH1279" s="0" t="s">
        <v>12485</v>
      </c>
      <c r="AI1279" s="0" t="s">
        <v>12486</v>
      </c>
      <c r="AJ1279" s="0" t="n">
        <v>0</v>
      </c>
      <c r="AK1279" s="0" t="s">
        <v>2118</v>
      </c>
      <c r="AL1279" s="0" t="n">
        <f aca="false">FALSE()</f>
        <v>0</v>
      </c>
      <c r="AM1279" s="0" t="n">
        <f aca="false">TRUE()</f>
        <v>1</v>
      </c>
      <c r="AN1279" s="0" t="n">
        <f aca="false">FALSE()</f>
        <v>0</v>
      </c>
      <c r="AO1279" s="0" t="n">
        <f aca="false">FALSE()</f>
        <v>0</v>
      </c>
      <c r="AP1279" s="0" t="n">
        <f aca="false">FALSE()</f>
        <v>0</v>
      </c>
      <c r="AQ1279" s="380" t="n">
        <v>43496.7291666667</v>
      </c>
      <c r="AR1279" s="380" t="n">
        <v>38980.1666666667</v>
      </c>
      <c r="AS1279" s="0" t="s">
        <v>12487</v>
      </c>
      <c r="AT1279" s="0" t="s">
        <v>2170</v>
      </c>
      <c r="AU1279" s="0" t="s">
        <v>2170</v>
      </c>
    </row>
    <row r="1280" customFormat="false" ht="15" hidden="true" customHeight="false" outlineLevel="0" collapsed="false">
      <c r="A1280" s="0" t="s">
        <v>12488</v>
      </c>
      <c r="B1280" s="0" t="s">
        <v>12489</v>
      </c>
      <c r="C1280" s="0" t="s">
        <v>12490</v>
      </c>
      <c r="D1280" s="0" t="s">
        <v>2525</v>
      </c>
      <c r="E1280" s="0" t="s">
        <v>12488</v>
      </c>
      <c r="F1280" s="0" t="n">
        <v>10</v>
      </c>
      <c r="G1280" s="0" t="s">
        <v>2526</v>
      </c>
      <c r="H1280" s="0" t="s">
        <v>2170</v>
      </c>
      <c r="I1280" s="0" t="s">
        <v>2170</v>
      </c>
      <c r="J1280" s="0" t="s">
        <v>2170</v>
      </c>
      <c r="K1280" s="0" t="s">
        <v>2170</v>
      </c>
      <c r="L1280" s="0" t="s">
        <v>2170</v>
      </c>
      <c r="M1280" s="0" t="s">
        <v>2170</v>
      </c>
      <c r="N1280" s="0" t="n">
        <f aca="false">FALSE()</f>
        <v>0</v>
      </c>
      <c r="O1280" s="0" t="s">
        <v>12491</v>
      </c>
      <c r="P1280" s="0" t="s">
        <v>2300</v>
      </c>
      <c r="Q1280" s="380" t="n">
        <v>25569.125</v>
      </c>
      <c r="R1280" s="0" t="n">
        <v>6007777302</v>
      </c>
      <c r="S1280" s="0" t="s">
        <v>2879</v>
      </c>
      <c r="T1280" s="0" t="s">
        <v>2880</v>
      </c>
      <c r="U1280" s="0" t="s">
        <v>2115</v>
      </c>
      <c r="V1280" s="0" t="n">
        <v>0</v>
      </c>
      <c r="W1280" s="0" t="s">
        <v>2409</v>
      </c>
      <c r="X1280" s="0" t="n">
        <v>4</v>
      </c>
      <c r="Y1280" s="0" t="n">
        <f aca="false">FALSE()</f>
        <v>0</v>
      </c>
      <c r="Z1280" s="0" t="n">
        <f aca="false">FALSE()</f>
        <v>0</v>
      </c>
      <c r="AA1280" s="0" t="n">
        <f aca="false">FALSE()</f>
        <v>0</v>
      </c>
      <c r="AB1280" s="0" t="n">
        <f aca="false">TRUE()</f>
        <v>1</v>
      </c>
      <c r="AC1280" s="0" t="n">
        <v>1</v>
      </c>
      <c r="AD1280" s="0" t="s">
        <v>2137</v>
      </c>
      <c r="AE1280" s="0" t="n">
        <f aca="false">TRUE()</f>
        <v>1</v>
      </c>
      <c r="AF1280" s="0" t="s">
        <v>12492</v>
      </c>
      <c r="AG1280" s="0" t="n">
        <v>2</v>
      </c>
      <c r="AH1280" s="0" t="s">
        <v>12493</v>
      </c>
      <c r="AI1280" s="0" t="s">
        <v>12494</v>
      </c>
      <c r="AJ1280" s="0" t="n">
        <v>0</v>
      </c>
      <c r="AK1280" s="0" t="s">
        <v>2118</v>
      </c>
      <c r="AL1280" s="0" t="n">
        <f aca="false">FALSE()</f>
        <v>0</v>
      </c>
      <c r="AM1280" s="0" t="n">
        <f aca="false">FALSE()</f>
        <v>0</v>
      </c>
      <c r="AN1280" s="0" t="n">
        <f aca="false">FALSE()</f>
        <v>0</v>
      </c>
      <c r="AO1280" s="0" t="n">
        <f aca="false">FALSE()</f>
        <v>0</v>
      </c>
      <c r="AP1280" s="0" t="n">
        <f aca="false">TRUE()</f>
        <v>1</v>
      </c>
      <c r="AQ1280" s="380" t="n">
        <v>44900.3333333333</v>
      </c>
      <c r="AR1280" s="380" t="n">
        <v>44900.4166666667</v>
      </c>
      <c r="AS1280" s="0" t="s">
        <v>12495</v>
      </c>
      <c r="AT1280" s="0" t="s">
        <v>2170</v>
      </c>
      <c r="AU1280" s="0" t="s">
        <v>2170</v>
      </c>
    </row>
    <row r="1281" customFormat="false" ht="15" hidden="true" customHeight="false" outlineLevel="0" collapsed="false">
      <c r="A1281" s="0" t="s">
        <v>12496</v>
      </c>
      <c r="B1281" s="0" t="s">
        <v>12497</v>
      </c>
      <c r="C1281" s="0" t="s">
        <v>12498</v>
      </c>
      <c r="D1281" s="0" t="s">
        <v>2297</v>
      </c>
      <c r="E1281" s="0" t="s">
        <v>12496</v>
      </c>
      <c r="F1281" s="0" t="n">
        <v>1</v>
      </c>
      <c r="G1281" s="0" t="s">
        <v>2298</v>
      </c>
      <c r="H1281" s="0" t="s">
        <v>2170</v>
      </c>
      <c r="I1281" s="0" t="s">
        <v>2170</v>
      </c>
      <c r="J1281" s="0" t="s">
        <v>2170</v>
      </c>
      <c r="K1281" s="0" t="s">
        <v>2170</v>
      </c>
      <c r="L1281" s="0" t="s">
        <v>2170</v>
      </c>
      <c r="M1281" s="0" t="s">
        <v>2170</v>
      </c>
      <c r="N1281" s="0" t="n">
        <f aca="false">FALSE()</f>
        <v>0</v>
      </c>
      <c r="O1281" s="0" t="s">
        <v>12499</v>
      </c>
      <c r="P1281" s="0" t="s">
        <v>2300</v>
      </c>
      <c r="Q1281" s="380" t="n">
        <v>26507.1666666667</v>
      </c>
      <c r="R1281" s="0" t="n">
        <v>274694829</v>
      </c>
      <c r="S1281" s="0" t="s">
        <v>2301</v>
      </c>
      <c r="T1281" s="0" t="s">
        <v>2302</v>
      </c>
      <c r="U1281" s="0" t="s">
        <v>2365</v>
      </c>
      <c r="V1281" s="0" t="n">
        <v>400000000</v>
      </c>
      <c r="W1281" s="0" t="s">
        <v>2383</v>
      </c>
      <c r="X1281" s="0" t="n">
        <v>4</v>
      </c>
      <c r="Y1281" s="0" t="n">
        <f aca="false">FALSE()</f>
        <v>0</v>
      </c>
      <c r="Z1281" s="0" t="n">
        <f aca="false">FALSE()</f>
        <v>0</v>
      </c>
      <c r="AA1281" s="0" t="n">
        <f aca="false">FALSE()</f>
        <v>0</v>
      </c>
      <c r="AB1281" s="0" t="n">
        <f aca="false">TRUE()</f>
        <v>1</v>
      </c>
      <c r="AC1281" s="0" t="n">
        <v>1</v>
      </c>
      <c r="AD1281" s="0" t="s">
        <v>2129</v>
      </c>
      <c r="AE1281" s="0" t="n">
        <f aca="false">TRUE()</f>
        <v>1</v>
      </c>
      <c r="AF1281" s="0" t="s">
        <v>12500</v>
      </c>
      <c r="AG1281" s="0" t="n">
        <v>2</v>
      </c>
      <c r="AH1281" s="0" t="s">
        <v>12501</v>
      </c>
      <c r="AI1281" s="0" t="s">
        <v>12502</v>
      </c>
      <c r="AJ1281" s="0" t="n">
        <v>0</v>
      </c>
      <c r="AK1281" s="0" t="s">
        <v>2118</v>
      </c>
      <c r="AL1281" s="0" t="n">
        <f aca="false">FALSE()</f>
        <v>0</v>
      </c>
      <c r="AM1281" s="0" t="n">
        <f aca="false">TRUE()</f>
        <v>1</v>
      </c>
      <c r="AN1281" s="0" t="n">
        <f aca="false">FALSE()</f>
        <v>0</v>
      </c>
      <c r="AO1281" s="0" t="n">
        <f aca="false">FALSE()</f>
        <v>0</v>
      </c>
      <c r="AP1281" s="0" t="n">
        <f aca="false">FALSE()</f>
        <v>0</v>
      </c>
      <c r="AQ1281" s="380" t="n">
        <v>43123.7291666667</v>
      </c>
      <c r="AR1281" s="380" t="n">
        <v>32398.1666666667</v>
      </c>
      <c r="AS1281" s="0" t="s">
        <v>12503</v>
      </c>
      <c r="AT1281" s="0" t="s">
        <v>2170</v>
      </c>
      <c r="AU1281" s="0" t="s">
        <v>2170</v>
      </c>
    </row>
    <row r="1282" customFormat="false" ht="15" hidden="true" customHeight="false" outlineLevel="0" collapsed="false">
      <c r="A1282" s="0" t="s">
        <v>1848</v>
      </c>
      <c r="B1282" s="0" t="s">
        <v>2185</v>
      </c>
      <c r="C1282" s="0" t="s">
        <v>1845</v>
      </c>
      <c r="D1282" s="0" t="s">
        <v>720</v>
      </c>
      <c r="E1282" s="0" t="s">
        <v>1848</v>
      </c>
      <c r="F1282" s="0" t="n">
        <v>1</v>
      </c>
      <c r="G1282" s="0" t="s">
        <v>434</v>
      </c>
      <c r="H1282" s="0" t="s">
        <v>2596</v>
      </c>
      <c r="I1282" s="0" t="s">
        <v>2596</v>
      </c>
      <c r="J1282" s="0" t="s">
        <v>12504</v>
      </c>
      <c r="K1282" s="0" t="s">
        <v>12505</v>
      </c>
      <c r="L1282" s="0" t="s">
        <v>2725</v>
      </c>
      <c r="M1282" s="0" t="s">
        <v>12506</v>
      </c>
      <c r="N1282" s="0" t="n">
        <f aca="false">TRUE()</f>
        <v>1</v>
      </c>
      <c r="O1282" s="0" t="s">
        <v>12507</v>
      </c>
      <c r="P1282" s="0" t="s">
        <v>2601</v>
      </c>
      <c r="Q1282" s="380" t="n">
        <v>45439.125</v>
      </c>
      <c r="R1282" s="0" t="n">
        <v>271572872</v>
      </c>
      <c r="S1282" s="0" t="s">
        <v>601</v>
      </c>
      <c r="T1282" s="0" t="s">
        <v>2602</v>
      </c>
      <c r="U1282" s="0" t="s">
        <v>2365</v>
      </c>
      <c r="V1282" s="0" t="n">
        <v>271572872</v>
      </c>
      <c r="W1282" s="0" t="s">
        <v>12508</v>
      </c>
      <c r="X1282" s="0" t="n">
        <v>5</v>
      </c>
      <c r="Y1282" s="0" t="n">
        <f aca="false">FALSE()</f>
        <v>0</v>
      </c>
      <c r="Z1282" s="0" t="n">
        <f aca="false">TRUE()</f>
        <v>1</v>
      </c>
      <c r="AA1282" s="0" t="n">
        <f aca="false">TRUE()</f>
        <v>1</v>
      </c>
      <c r="AB1282" s="0" t="n">
        <f aca="false">TRUE()</f>
        <v>1</v>
      </c>
      <c r="AC1282" s="0" t="n">
        <v>1</v>
      </c>
      <c r="AD1282" s="0" t="s">
        <v>2600</v>
      </c>
      <c r="AE1282" s="0" t="n">
        <f aca="false">TRUE()</f>
        <v>1</v>
      </c>
      <c r="AF1282" s="0" t="s">
        <v>12509</v>
      </c>
      <c r="AG1282" s="0" t="n">
        <v>1</v>
      </c>
      <c r="AH1282" s="0" t="s">
        <v>12510</v>
      </c>
      <c r="AI1282" s="0" t="s">
        <v>12511</v>
      </c>
      <c r="AJ1282" s="0" t="n">
        <v>0</v>
      </c>
      <c r="AK1282" s="0" t="s">
        <v>2118</v>
      </c>
      <c r="AL1282" s="0" t="n">
        <f aca="false">TRUE()</f>
        <v>1</v>
      </c>
      <c r="AM1282" s="0" t="n">
        <f aca="false">FALSE()</f>
        <v>0</v>
      </c>
      <c r="AN1282" s="0" t="n">
        <f aca="false">TRUE()</f>
        <v>1</v>
      </c>
      <c r="AO1282" s="0" t="n">
        <f aca="false">FALSE()</f>
        <v>0</v>
      </c>
      <c r="AP1282" s="0" t="n">
        <f aca="false">TRUE()</f>
        <v>1</v>
      </c>
      <c r="AQ1282" s="380" t="n">
        <v>43166.8979166667</v>
      </c>
      <c r="AR1282" s="380" t="n">
        <v>43132.4166666667</v>
      </c>
      <c r="AS1282" s="0" t="s">
        <v>12512</v>
      </c>
      <c r="AT1282" s="0" t="s">
        <v>12504</v>
      </c>
      <c r="AU1282" s="0" t="s">
        <v>12505</v>
      </c>
    </row>
    <row r="1283" customFormat="false" ht="15" hidden="true" customHeight="false" outlineLevel="0" collapsed="false">
      <c r="A1283" s="0" t="s">
        <v>12513</v>
      </c>
      <c r="B1283" s="0" t="s">
        <v>12514</v>
      </c>
      <c r="C1283" s="0" t="s">
        <v>12515</v>
      </c>
      <c r="D1283" s="0" t="s">
        <v>2297</v>
      </c>
      <c r="E1283" s="0" t="s">
        <v>12513</v>
      </c>
      <c r="F1283" s="0" t="n">
        <v>1</v>
      </c>
      <c r="G1283" s="0" t="s">
        <v>2298</v>
      </c>
      <c r="H1283" s="0" t="s">
        <v>2170</v>
      </c>
      <c r="I1283" s="0" t="s">
        <v>2170</v>
      </c>
      <c r="J1283" s="0" t="s">
        <v>2170</v>
      </c>
      <c r="K1283" s="0" t="s">
        <v>2170</v>
      </c>
      <c r="L1283" s="0" t="s">
        <v>2170</v>
      </c>
      <c r="M1283" s="0" t="s">
        <v>2170</v>
      </c>
      <c r="N1283" s="0" t="n">
        <f aca="false">FALSE()</f>
        <v>0</v>
      </c>
      <c r="O1283" s="0" t="s">
        <v>12516</v>
      </c>
      <c r="P1283" s="0" t="s">
        <v>2300</v>
      </c>
      <c r="Q1283" s="380" t="n">
        <v>25569.125</v>
      </c>
      <c r="R1283" s="0" t="n">
        <v>865612358</v>
      </c>
      <c r="S1283" s="0" t="s">
        <v>2301</v>
      </c>
      <c r="T1283" s="0" t="s">
        <v>2302</v>
      </c>
      <c r="U1283" s="0" t="s">
        <v>2365</v>
      </c>
      <c r="V1283" s="0" t="n">
        <v>3200000000</v>
      </c>
      <c r="W1283" s="0" t="s">
        <v>2366</v>
      </c>
      <c r="X1283" s="0" t="n">
        <v>4</v>
      </c>
      <c r="Y1283" s="0" t="n">
        <f aca="false">FALSE()</f>
        <v>0</v>
      </c>
      <c r="Z1283" s="0" t="n">
        <f aca="false">FALSE()</f>
        <v>0</v>
      </c>
      <c r="AA1283" s="0" t="n">
        <f aca="false">FALSE()</f>
        <v>0</v>
      </c>
      <c r="AB1283" s="0" t="n">
        <f aca="false">TRUE()</f>
        <v>1</v>
      </c>
      <c r="AC1283" s="0" t="n">
        <v>1</v>
      </c>
      <c r="AD1283" s="0" t="s">
        <v>2129</v>
      </c>
      <c r="AE1283" s="0" t="n">
        <f aca="false">TRUE()</f>
        <v>1</v>
      </c>
      <c r="AF1283" s="0" t="s">
        <v>12517</v>
      </c>
      <c r="AG1283" s="0" t="n">
        <v>2</v>
      </c>
      <c r="AH1283" s="0" t="s">
        <v>12518</v>
      </c>
      <c r="AI1283" s="0" t="s">
        <v>12519</v>
      </c>
      <c r="AJ1283" s="0" t="n">
        <v>0</v>
      </c>
      <c r="AK1283" s="0" t="s">
        <v>2118</v>
      </c>
      <c r="AL1283" s="0" t="n">
        <f aca="false">FALSE()</f>
        <v>0</v>
      </c>
      <c r="AM1283" s="0" t="n">
        <f aca="false">TRUE()</f>
        <v>1</v>
      </c>
      <c r="AN1283" s="0" t="n">
        <f aca="false">FALSE()</f>
        <v>0</v>
      </c>
      <c r="AO1283" s="0" t="n">
        <f aca="false">FALSE()</f>
        <v>0</v>
      </c>
      <c r="AP1283" s="0" t="n">
        <f aca="false">FALSE()</f>
        <v>0</v>
      </c>
      <c r="AQ1283" s="380" t="n">
        <v>43123.7006944444</v>
      </c>
      <c r="AR1283" s="380" t="n">
        <v>32398.1666666667</v>
      </c>
      <c r="AS1283" s="0" t="s">
        <v>12520</v>
      </c>
      <c r="AT1283" s="0" t="s">
        <v>2170</v>
      </c>
      <c r="AU1283" s="0" t="s">
        <v>2170</v>
      </c>
    </row>
    <row r="1284" customFormat="false" ht="15" hidden="true" customHeight="false" outlineLevel="0" collapsed="false">
      <c r="A1284" s="0" t="s">
        <v>12521</v>
      </c>
      <c r="B1284" s="0" t="s">
        <v>12522</v>
      </c>
      <c r="C1284" s="0" t="s">
        <v>12523</v>
      </c>
      <c r="D1284" s="0" t="s">
        <v>2297</v>
      </c>
      <c r="E1284" s="0" t="s">
        <v>12521</v>
      </c>
      <c r="F1284" s="0" t="n">
        <v>1</v>
      </c>
      <c r="G1284" s="0" t="s">
        <v>2298</v>
      </c>
      <c r="H1284" s="0" t="s">
        <v>2170</v>
      </c>
      <c r="I1284" s="0" t="s">
        <v>2170</v>
      </c>
      <c r="J1284" s="0" t="s">
        <v>2170</v>
      </c>
      <c r="K1284" s="0" t="s">
        <v>2170</v>
      </c>
      <c r="L1284" s="0" t="s">
        <v>2170</v>
      </c>
      <c r="M1284" s="0" t="s">
        <v>2170</v>
      </c>
      <c r="N1284" s="0" t="n">
        <f aca="false">FALSE()</f>
        <v>0</v>
      </c>
      <c r="O1284" s="0" t="s">
        <v>12524</v>
      </c>
      <c r="P1284" s="0" t="s">
        <v>2300</v>
      </c>
      <c r="Q1284" s="380" t="n">
        <v>23652.1666666667</v>
      </c>
      <c r="R1284" s="0" t="n">
        <v>935790544</v>
      </c>
      <c r="S1284" s="0" t="s">
        <v>2301</v>
      </c>
      <c r="T1284" s="0" t="s">
        <v>2302</v>
      </c>
      <c r="U1284" s="0" t="s">
        <v>2115</v>
      </c>
      <c r="V1284" s="0" t="n">
        <v>2000000000</v>
      </c>
      <c r="W1284" s="0" t="s">
        <v>2366</v>
      </c>
      <c r="X1284" s="0" t="n">
        <v>4</v>
      </c>
      <c r="Y1284" s="0" t="n">
        <f aca="false">FALSE()</f>
        <v>0</v>
      </c>
      <c r="Z1284" s="0" t="n">
        <f aca="false">FALSE()</f>
        <v>0</v>
      </c>
      <c r="AA1284" s="0" t="n">
        <f aca="false">FALSE()</f>
        <v>0</v>
      </c>
      <c r="AB1284" s="0" t="n">
        <f aca="false">TRUE()</f>
        <v>1</v>
      </c>
      <c r="AC1284" s="0" t="n">
        <v>1</v>
      </c>
      <c r="AD1284" s="0" t="s">
        <v>2129</v>
      </c>
      <c r="AE1284" s="0" t="n">
        <f aca="false">TRUE()</f>
        <v>1</v>
      </c>
      <c r="AF1284" s="0" t="s">
        <v>12525</v>
      </c>
      <c r="AG1284" s="0" t="n">
        <v>2</v>
      </c>
      <c r="AH1284" s="0" t="s">
        <v>12526</v>
      </c>
      <c r="AI1284" s="0" t="s">
        <v>12527</v>
      </c>
      <c r="AJ1284" s="0" t="n">
        <v>0</v>
      </c>
      <c r="AK1284" s="0" t="s">
        <v>2118</v>
      </c>
      <c r="AL1284" s="0" t="n">
        <f aca="false">FALSE()</f>
        <v>0</v>
      </c>
      <c r="AM1284" s="0" t="n">
        <f aca="false">TRUE()</f>
        <v>1</v>
      </c>
      <c r="AN1284" s="0" t="n">
        <f aca="false">FALSE()</f>
        <v>0</v>
      </c>
      <c r="AO1284" s="0" t="n">
        <f aca="false">FALSE()</f>
        <v>0</v>
      </c>
      <c r="AP1284" s="0" t="n">
        <f aca="false">FALSE()</f>
        <v>0</v>
      </c>
      <c r="AQ1284" s="380" t="n">
        <v>43123.7229166667</v>
      </c>
      <c r="AR1284" s="380" t="n">
        <v>32398.1666666667</v>
      </c>
      <c r="AS1284" s="0" t="s">
        <v>12528</v>
      </c>
      <c r="AT1284" s="0" t="s">
        <v>2170</v>
      </c>
      <c r="AU1284" s="0" t="s">
        <v>2170</v>
      </c>
    </row>
    <row r="1285" customFormat="false" ht="15" hidden="true" customHeight="false" outlineLevel="0" collapsed="false">
      <c r="A1285" s="0" t="s">
        <v>12529</v>
      </c>
      <c r="B1285" s="0" t="s">
        <v>12530</v>
      </c>
      <c r="C1285" s="0" t="s">
        <v>12531</v>
      </c>
      <c r="D1285" s="0" t="s">
        <v>2297</v>
      </c>
      <c r="E1285" s="0" t="s">
        <v>12529</v>
      </c>
      <c r="F1285" s="0" t="n">
        <v>1</v>
      </c>
      <c r="G1285" s="0" t="s">
        <v>2298</v>
      </c>
      <c r="H1285" s="0" t="s">
        <v>2170</v>
      </c>
      <c r="I1285" s="0" t="s">
        <v>2170</v>
      </c>
      <c r="J1285" s="0" t="s">
        <v>2170</v>
      </c>
      <c r="K1285" s="0" t="s">
        <v>2170</v>
      </c>
      <c r="L1285" s="0" t="s">
        <v>2170</v>
      </c>
      <c r="M1285" s="0" t="s">
        <v>2170</v>
      </c>
      <c r="N1285" s="0" t="n">
        <f aca="false">FALSE()</f>
        <v>0</v>
      </c>
      <c r="O1285" s="0" t="s">
        <v>12532</v>
      </c>
      <c r="P1285" s="0" t="s">
        <v>2300</v>
      </c>
      <c r="Q1285" s="380" t="n">
        <v>25569.125</v>
      </c>
      <c r="R1285" s="0" t="n">
        <v>51053858</v>
      </c>
      <c r="S1285" s="0" t="s">
        <v>2301</v>
      </c>
      <c r="T1285" s="0" t="s">
        <v>2302</v>
      </c>
      <c r="U1285" s="0" t="s">
        <v>2451</v>
      </c>
      <c r="V1285" s="0" t="n">
        <v>100000000</v>
      </c>
      <c r="W1285" s="0" t="s">
        <v>2366</v>
      </c>
      <c r="X1285" s="0" t="n">
        <v>4</v>
      </c>
      <c r="Y1285" s="0" t="n">
        <f aca="false">FALSE()</f>
        <v>0</v>
      </c>
      <c r="Z1285" s="0" t="n">
        <f aca="false">FALSE()</f>
        <v>0</v>
      </c>
      <c r="AA1285" s="0" t="n">
        <f aca="false">FALSE()</f>
        <v>0</v>
      </c>
      <c r="AB1285" s="0" t="n">
        <f aca="false">FALSE()</f>
        <v>0</v>
      </c>
      <c r="AC1285" s="0" t="n">
        <v>1</v>
      </c>
      <c r="AD1285" s="0" t="s">
        <v>2129</v>
      </c>
      <c r="AE1285" s="0" t="n">
        <f aca="false">TRUE()</f>
        <v>1</v>
      </c>
      <c r="AF1285" s="0" t="s">
        <v>12533</v>
      </c>
      <c r="AG1285" s="0" t="n">
        <v>2</v>
      </c>
      <c r="AH1285" s="0" t="s">
        <v>12534</v>
      </c>
      <c r="AI1285" s="0" t="s">
        <v>12535</v>
      </c>
      <c r="AJ1285" s="0" t="n">
        <v>0</v>
      </c>
      <c r="AK1285" s="0" t="s">
        <v>2118</v>
      </c>
      <c r="AL1285" s="0" t="n">
        <f aca="false">FALSE()</f>
        <v>0</v>
      </c>
      <c r="AM1285" s="0" t="n">
        <f aca="false">TRUE()</f>
        <v>1</v>
      </c>
      <c r="AN1285" s="0" t="n">
        <f aca="false">FALSE()</f>
        <v>0</v>
      </c>
      <c r="AO1285" s="0" t="n">
        <f aca="false">FALSE()</f>
        <v>0</v>
      </c>
      <c r="AP1285" s="0" t="n">
        <f aca="false">TRUE()</f>
        <v>1</v>
      </c>
      <c r="AQ1285" s="380" t="n">
        <v>44837.6805555556</v>
      </c>
      <c r="AR1285" s="380" t="n">
        <v>44837.4166666667</v>
      </c>
      <c r="AS1285" s="0" t="s">
        <v>12536</v>
      </c>
      <c r="AT1285" s="0" t="s">
        <v>2170</v>
      </c>
      <c r="AU1285" s="0" t="s">
        <v>2170</v>
      </c>
    </row>
    <row r="1286" customFormat="false" ht="15" hidden="true" customHeight="false" outlineLevel="0" collapsed="false">
      <c r="A1286" s="0" t="s">
        <v>12537</v>
      </c>
      <c r="B1286" s="0" t="s">
        <v>12538</v>
      </c>
      <c r="C1286" s="0" t="s">
        <v>12539</v>
      </c>
      <c r="D1286" s="0" t="s">
        <v>2297</v>
      </c>
      <c r="E1286" s="0" t="s">
        <v>12537</v>
      </c>
      <c r="F1286" s="0" t="n">
        <v>1</v>
      </c>
      <c r="G1286" s="0" t="s">
        <v>2298</v>
      </c>
      <c r="H1286" s="0" t="s">
        <v>2170</v>
      </c>
      <c r="I1286" s="0" t="s">
        <v>2170</v>
      </c>
      <c r="J1286" s="0" t="s">
        <v>2170</v>
      </c>
      <c r="K1286" s="0" t="s">
        <v>2170</v>
      </c>
      <c r="L1286" s="0" t="s">
        <v>2170</v>
      </c>
      <c r="M1286" s="0" t="s">
        <v>2170</v>
      </c>
      <c r="N1286" s="0" t="n">
        <f aca="false">FALSE()</f>
        <v>0</v>
      </c>
      <c r="O1286" s="0" t="s">
        <v>12540</v>
      </c>
      <c r="P1286" s="0" t="s">
        <v>2300</v>
      </c>
      <c r="Q1286" s="380" t="n">
        <v>25569.125</v>
      </c>
      <c r="R1286" s="0" t="n">
        <v>481880377</v>
      </c>
      <c r="S1286" s="0" t="s">
        <v>2301</v>
      </c>
      <c r="T1286" s="0" t="s">
        <v>2302</v>
      </c>
      <c r="U1286" s="0" t="s">
        <v>2365</v>
      </c>
      <c r="V1286" s="0" t="n">
        <v>1000000000</v>
      </c>
      <c r="W1286" s="0" t="s">
        <v>2366</v>
      </c>
      <c r="X1286" s="0" t="n">
        <v>4</v>
      </c>
      <c r="Y1286" s="0" t="n">
        <f aca="false">FALSE()</f>
        <v>0</v>
      </c>
      <c r="Z1286" s="0" t="n">
        <f aca="false">FALSE()</f>
        <v>0</v>
      </c>
      <c r="AA1286" s="0" t="n">
        <f aca="false">FALSE()</f>
        <v>0</v>
      </c>
      <c r="AB1286" s="0" t="n">
        <f aca="false">TRUE()</f>
        <v>1</v>
      </c>
      <c r="AC1286" s="0" t="n">
        <v>1</v>
      </c>
      <c r="AD1286" s="0" t="s">
        <v>2129</v>
      </c>
      <c r="AE1286" s="0" t="n">
        <f aca="false">TRUE()</f>
        <v>1</v>
      </c>
      <c r="AF1286" s="0" t="s">
        <v>12541</v>
      </c>
      <c r="AG1286" s="0" t="n">
        <v>2</v>
      </c>
      <c r="AH1286" s="0" t="s">
        <v>12542</v>
      </c>
      <c r="AI1286" s="0" t="s">
        <v>12543</v>
      </c>
      <c r="AJ1286" s="0" t="n">
        <v>0</v>
      </c>
      <c r="AK1286" s="0" t="s">
        <v>2118</v>
      </c>
      <c r="AL1286" s="0" t="n">
        <f aca="false">FALSE()</f>
        <v>0</v>
      </c>
      <c r="AM1286" s="0" t="n">
        <f aca="false">TRUE()</f>
        <v>1</v>
      </c>
      <c r="AN1286" s="0" t="n">
        <f aca="false">FALSE()</f>
        <v>0</v>
      </c>
      <c r="AO1286" s="0" t="n">
        <f aca="false">FALSE()</f>
        <v>0</v>
      </c>
      <c r="AP1286" s="0" t="n">
        <f aca="false">FALSE()</f>
        <v>0</v>
      </c>
      <c r="AQ1286" s="380" t="n">
        <v>44181.6541666667</v>
      </c>
      <c r="AR1286" s="380" t="n">
        <v>44181.4166666667</v>
      </c>
      <c r="AS1286" s="0" t="s">
        <v>12544</v>
      </c>
      <c r="AT1286" s="0" t="s">
        <v>2170</v>
      </c>
      <c r="AU1286" s="0" t="s">
        <v>2170</v>
      </c>
    </row>
    <row r="1287" customFormat="false" ht="15" hidden="true" customHeight="false" outlineLevel="0" collapsed="false">
      <c r="A1287" s="0" t="s">
        <v>12545</v>
      </c>
      <c r="B1287" s="0" t="s">
        <v>12546</v>
      </c>
      <c r="C1287" s="0" t="s">
        <v>12547</v>
      </c>
      <c r="D1287" s="0" t="s">
        <v>2297</v>
      </c>
      <c r="E1287" s="0" t="s">
        <v>12545</v>
      </c>
      <c r="F1287" s="0" t="n">
        <v>1</v>
      </c>
      <c r="G1287" s="0" t="s">
        <v>2298</v>
      </c>
      <c r="H1287" s="0" t="s">
        <v>2170</v>
      </c>
      <c r="I1287" s="0" t="s">
        <v>2170</v>
      </c>
      <c r="J1287" s="0" t="s">
        <v>2170</v>
      </c>
      <c r="K1287" s="0" t="s">
        <v>2170</v>
      </c>
      <c r="L1287" s="0" t="s">
        <v>2170</v>
      </c>
      <c r="M1287" s="0" t="s">
        <v>2170</v>
      </c>
      <c r="N1287" s="0" t="n">
        <f aca="false">FALSE()</f>
        <v>0</v>
      </c>
      <c r="O1287" s="0" t="s">
        <v>12548</v>
      </c>
      <c r="P1287" s="0" t="s">
        <v>2300</v>
      </c>
      <c r="Q1287" s="380" t="n">
        <v>25569.125</v>
      </c>
      <c r="R1287" s="0" t="n">
        <v>13417132</v>
      </c>
      <c r="S1287" s="0" t="s">
        <v>2301</v>
      </c>
      <c r="T1287" s="0" t="s">
        <v>2302</v>
      </c>
      <c r="U1287" s="0" t="s">
        <v>2116</v>
      </c>
      <c r="V1287" s="0" t="n">
        <v>0</v>
      </c>
      <c r="W1287" s="0" t="s">
        <v>2409</v>
      </c>
      <c r="X1287" s="0" t="n">
        <v>4</v>
      </c>
      <c r="Y1287" s="0" t="n">
        <f aca="false">FALSE()</f>
        <v>0</v>
      </c>
      <c r="Z1287" s="0" t="n">
        <f aca="false">FALSE()</f>
        <v>0</v>
      </c>
      <c r="AA1287" s="0" t="n">
        <f aca="false">FALSE()</f>
        <v>0</v>
      </c>
      <c r="AB1287" s="0" t="n">
        <f aca="false">FALSE()</f>
        <v>0</v>
      </c>
      <c r="AC1287" s="0" t="n">
        <v>1</v>
      </c>
      <c r="AD1287" s="0" t="s">
        <v>2129</v>
      </c>
      <c r="AE1287" s="0" t="n">
        <f aca="false">TRUE()</f>
        <v>1</v>
      </c>
      <c r="AF1287" s="0" t="s">
        <v>12549</v>
      </c>
      <c r="AG1287" s="0" t="n">
        <v>2</v>
      </c>
      <c r="AH1287" s="0" t="s">
        <v>12550</v>
      </c>
      <c r="AI1287" s="0" t="s">
        <v>12551</v>
      </c>
      <c r="AJ1287" s="0" t="n">
        <v>0</v>
      </c>
      <c r="AK1287" s="0" t="s">
        <v>2118</v>
      </c>
      <c r="AL1287" s="0" t="n">
        <f aca="false">FALSE()</f>
        <v>0</v>
      </c>
      <c r="AM1287" s="0" t="n">
        <f aca="false">TRUE()</f>
        <v>1</v>
      </c>
      <c r="AN1287" s="0" t="n">
        <f aca="false">FALSE()</f>
        <v>0</v>
      </c>
      <c r="AO1287" s="0" t="n">
        <f aca="false">FALSE()</f>
        <v>0</v>
      </c>
      <c r="AP1287" s="0" t="n">
        <f aca="false">TRUE()</f>
        <v>1</v>
      </c>
      <c r="AQ1287" s="380" t="n">
        <v>44510.6472222222</v>
      </c>
      <c r="AR1287" s="380" t="n">
        <v>44510.4166666667</v>
      </c>
      <c r="AS1287" s="0" t="s">
        <v>12552</v>
      </c>
      <c r="AT1287" s="0" t="s">
        <v>2170</v>
      </c>
      <c r="AU1287" s="0" t="s">
        <v>2170</v>
      </c>
    </row>
    <row r="1288" customFormat="false" ht="15" hidden="true" customHeight="false" outlineLevel="0" collapsed="false">
      <c r="A1288" s="0" t="s">
        <v>12553</v>
      </c>
      <c r="B1288" s="0" t="s">
        <v>12554</v>
      </c>
      <c r="C1288" s="0" t="s">
        <v>12555</v>
      </c>
      <c r="D1288" s="0" t="s">
        <v>2297</v>
      </c>
      <c r="E1288" s="0" t="s">
        <v>12553</v>
      </c>
      <c r="F1288" s="0" t="n">
        <v>1</v>
      </c>
      <c r="G1288" s="0" t="s">
        <v>2298</v>
      </c>
      <c r="H1288" s="0" t="s">
        <v>2170</v>
      </c>
      <c r="I1288" s="0" t="s">
        <v>2170</v>
      </c>
      <c r="J1288" s="0" t="s">
        <v>2170</v>
      </c>
      <c r="K1288" s="0" t="s">
        <v>2170</v>
      </c>
      <c r="L1288" s="0" t="s">
        <v>2170</v>
      </c>
      <c r="M1288" s="0" t="s">
        <v>2170</v>
      </c>
      <c r="N1288" s="0" t="n">
        <f aca="false">FALSE()</f>
        <v>0</v>
      </c>
      <c r="O1288" s="0" t="s">
        <v>12556</v>
      </c>
      <c r="P1288" s="0" t="s">
        <v>2300</v>
      </c>
      <c r="Q1288" s="380" t="n">
        <v>25569.125</v>
      </c>
      <c r="R1288" s="0" t="n">
        <v>90339433</v>
      </c>
      <c r="S1288" s="0" t="s">
        <v>2301</v>
      </c>
      <c r="T1288" s="0" t="s">
        <v>2302</v>
      </c>
      <c r="U1288" s="0" t="s">
        <v>610</v>
      </c>
      <c r="V1288" s="0" t="n">
        <v>200000000</v>
      </c>
      <c r="W1288" s="0" t="s">
        <v>2409</v>
      </c>
      <c r="X1288" s="0" t="n">
        <v>4</v>
      </c>
      <c r="Y1288" s="0" t="n">
        <f aca="false">FALSE()</f>
        <v>0</v>
      </c>
      <c r="Z1288" s="0" t="n">
        <f aca="false">FALSE()</f>
        <v>0</v>
      </c>
      <c r="AA1288" s="0" t="n">
        <f aca="false">FALSE()</f>
        <v>0</v>
      </c>
      <c r="AB1288" s="0" t="n">
        <f aca="false">TRUE()</f>
        <v>1</v>
      </c>
      <c r="AC1288" s="0" t="n">
        <v>1</v>
      </c>
      <c r="AD1288" s="0" t="s">
        <v>2129</v>
      </c>
      <c r="AE1288" s="0" t="n">
        <f aca="false">TRUE()</f>
        <v>1</v>
      </c>
      <c r="AF1288" s="0" t="s">
        <v>12557</v>
      </c>
      <c r="AG1288" s="0" t="n">
        <v>2</v>
      </c>
      <c r="AH1288" s="0" t="s">
        <v>12558</v>
      </c>
      <c r="AI1288" s="0" t="s">
        <v>12559</v>
      </c>
      <c r="AJ1288" s="0" t="n">
        <v>0</v>
      </c>
      <c r="AK1288" s="0" t="s">
        <v>2118</v>
      </c>
      <c r="AL1288" s="0" t="n">
        <f aca="false">FALSE()</f>
        <v>0</v>
      </c>
      <c r="AM1288" s="0" t="n">
        <f aca="false">TRUE()</f>
        <v>1</v>
      </c>
      <c r="AN1288" s="0" t="n">
        <f aca="false">FALSE()</f>
        <v>0</v>
      </c>
      <c r="AO1288" s="0" t="n">
        <f aca="false">FALSE()</f>
        <v>0</v>
      </c>
      <c r="AP1288" s="0" t="n">
        <f aca="false">FALSE()</f>
        <v>0</v>
      </c>
      <c r="AQ1288" s="380" t="n">
        <v>43969.6868055556</v>
      </c>
      <c r="AR1288" s="380" t="n">
        <v>43969.4166666667</v>
      </c>
      <c r="AS1288" s="0" t="s">
        <v>12560</v>
      </c>
      <c r="AT1288" s="0" t="s">
        <v>2170</v>
      </c>
      <c r="AU1288" s="0" t="s">
        <v>2170</v>
      </c>
    </row>
    <row r="1289" customFormat="false" ht="15" hidden="true" customHeight="false" outlineLevel="0" collapsed="false">
      <c r="A1289" s="0" t="s">
        <v>12561</v>
      </c>
      <c r="B1289" s="0" t="s">
        <v>12562</v>
      </c>
      <c r="C1289" s="0" t="s">
        <v>12563</v>
      </c>
      <c r="D1289" s="0" t="s">
        <v>2297</v>
      </c>
      <c r="E1289" s="0" t="s">
        <v>12561</v>
      </c>
      <c r="F1289" s="0" t="n">
        <v>1</v>
      </c>
      <c r="G1289" s="0" t="s">
        <v>2298</v>
      </c>
      <c r="H1289" s="0" t="s">
        <v>2170</v>
      </c>
      <c r="I1289" s="0" t="s">
        <v>2170</v>
      </c>
      <c r="J1289" s="0" t="s">
        <v>2170</v>
      </c>
      <c r="K1289" s="0" t="s">
        <v>2170</v>
      </c>
      <c r="L1289" s="0" t="s">
        <v>2170</v>
      </c>
      <c r="M1289" s="0" t="s">
        <v>2170</v>
      </c>
      <c r="N1289" s="0" t="n">
        <f aca="false">FALSE()</f>
        <v>0</v>
      </c>
      <c r="O1289" s="0" t="s">
        <v>12564</v>
      </c>
      <c r="P1289" s="0" t="s">
        <v>2300</v>
      </c>
      <c r="Q1289" s="380" t="n">
        <v>25569.125</v>
      </c>
      <c r="R1289" s="0" t="n">
        <v>66677107</v>
      </c>
      <c r="S1289" s="0" t="s">
        <v>2301</v>
      </c>
      <c r="T1289" s="0" t="s">
        <v>2302</v>
      </c>
      <c r="U1289" s="0" t="s">
        <v>2116</v>
      </c>
      <c r="V1289" s="0" t="n">
        <v>250000000</v>
      </c>
      <c r="W1289" s="0" t="s">
        <v>2366</v>
      </c>
      <c r="X1289" s="0" t="n">
        <v>4</v>
      </c>
      <c r="Y1289" s="0" t="n">
        <f aca="false">FALSE()</f>
        <v>0</v>
      </c>
      <c r="Z1289" s="0" t="n">
        <f aca="false">FALSE()</f>
        <v>0</v>
      </c>
      <c r="AA1289" s="0" t="n">
        <f aca="false">FALSE()</f>
        <v>0</v>
      </c>
      <c r="AB1289" s="0" t="n">
        <f aca="false">FALSE()</f>
        <v>0</v>
      </c>
      <c r="AC1289" s="0" t="n">
        <v>1</v>
      </c>
      <c r="AD1289" s="0" t="s">
        <v>2129</v>
      </c>
      <c r="AE1289" s="0" t="n">
        <f aca="false">TRUE()</f>
        <v>1</v>
      </c>
      <c r="AF1289" s="0" t="s">
        <v>12565</v>
      </c>
      <c r="AG1289" s="0" t="n">
        <v>2</v>
      </c>
      <c r="AH1289" s="0" t="s">
        <v>12566</v>
      </c>
      <c r="AI1289" s="0" t="s">
        <v>12567</v>
      </c>
      <c r="AJ1289" s="0" t="n">
        <v>0</v>
      </c>
      <c r="AK1289" s="0" t="s">
        <v>2118</v>
      </c>
      <c r="AL1289" s="0" t="n">
        <f aca="false">FALSE()</f>
        <v>0</v>
      </c>
      <c r="AM1289" s="0" t="n">
        <f aca="false">TRUE()</f>
        <v>1</v>
      </c>
      <c r="AN1289" s="0" t="n">
        <f aca="false">FALSE()</f>
        <v>0</v>
      </c>
      <c r="AO1289" s="0" t="n">
        <f aca="false">FALSE()</f>
        <v>0</v>
      </c>
      <c r="AP1289" s="0" t="n">
        <f aca="false">FALSE()</f>
        <v>0</v>
      </c>
      <c r="AQ1289" s="380" t="n">
        <v>43524.7291666667</v>
      </c>
      <c r="AR1289" s="380" t="n">
        <v>32687.1666666667</v>
      </c>
      <c r="AS1289" s="0" t="s">
        <v>12568</v>
      </c>
      <c r="AT1289" s="0" t="s">
        <v>2170</v>
      </c>
      <c r="AU1289" s="0" t="s">
        <v>2170</v>
      </c>
    </row>
    <row r="1290" customFormat="false" ht="15" hidden="true" customHeight="false" outlineLevel="0" collapsed="false">
      <c r="A1290" s="0" t="s">
        <v>1414</v>
      </c>
      <c r="B1290" s="0" t="s">
        <v>12569</v>
      </c>
      <c r="C1290" s="0" t="s">
        <v>1411</v>
      </c>
      <c r="D1290" s="0" t="s">
        <v>720</v>
      </c>
      <c r="E1290" s="0" t="s">
        <v>1414</v>
      </c>
      <c r="F1290" s="0" t="n">
        <v>1</v>
      </c>
      <c r="G1290" s="0" t="s">
        <v>434</v>
      </c>
      <c r="H1290" s="0" t="s">
        <v>2596</v>
      </c>
      <c r="I1290" s="0" t="s">
        <v>2596</v>
      </c>
      <c r="J1290" s="0" t="s">
        <v>2723</v>
      </c>
      <c r="K1290" s="0" t="s">
        <v>12570</v>
      </c>
      <c r="L1290" s="0" t="s">
        <v>2783</v>
      </c>
      <c r="M1290" s="0" t="s">
        <v>12571</v>
      </c>
      <c r="N1290" s="0" t="n">
        <f aca="false">TRUE()</f>
        <v>1</v>
      </c>
      <c r="O1290" s="0" t="s">
        <v>12572</v>
      </c>
      <c r="P1290" s="0" t="s">
        <v>2601</v>
      </c>
      <c r="Q1290" s="380" t="n">
        <v>38918.1666666667</v>
      </c>
      <c r="R1290" s="0" t="n">
        <v>3036306000</v>
      </c>
      <c r="S1290" s="0" t="s">
        <v>601</v>
      </c>
      <c r="T1290" s="0" t="s">
        <v>2602</v>
      </c>
      <c r="U1290" s="0" t="s">
        <v>2574</v>
      </c>
      <c r="V1290" s="0" t="n">
        <v>3036306000</v>
      </c>
      <c r="W1290" s="0" t="s">
        <v>2892</v>
      </c>
      <c r="X1290" s="0" t="n">
        <v>5</v>
      </c>
      <c r="Y1290" s="0" t="n">
        <f aca="false">FALSE()</f>
        <v>0</v>
      </c>
      <c r="Z1290" s="0" t="n">
        <f aca="false">TRUE()</f>
        <v>1</v>
      </c>
      <c r="AA1290" s="0" t="n">
        <f aca="false">TRUE()</f>
        <v>1</v>
      </c>
      <c r="AB1290" s="0" t="n">
        <f aca="false">TRUE()</f>
        <v>1</v>
      </c>
      <c r="AC1290" s="0" t="n">
        <v>1</v>
      </c>
      <c r="AD1290" s="0" t="s">
        <v>2083</v>
      </c>
      <c r="AE1290" s="0" t="n">
        <f aca="false">TRUE()</f>
        <v>1</v>
      </c>
      <c r="AF1290" s="0" t="s">
        <v>12573</v>
      </c>
      <c r="AG1290" s="0" t="n">
        <v>1</v>
      </c>
      <c r="AH1290" s="0" t="s">
        <v>12574</v>
      </c>
      <c r="AI1290" s="0" t="s">
        <v>12575</v>
      </c>
      <c r="AJ1290" s="0" t="n">
        <v>0</v>
      </c>
      <c r="AK1290" s="0" t="s">
        <v>2118</v>
      </c>
      <c r="AL1290" s="0" t="n">
        <f aca="false">TRUE()</f>
        <v>1</v>
      </c>
      <c r="AM1290" s="0" t="n">
        <f aca="false">FALSE()</f>
        <v>0</v>
      </c>
      <c r="AN1290" s="0" t="n">
        <f aca="false">TRUE()</f>
        <v>1</v>
      </c>
      <c r="AO1290" s="0" t="n">
        <f aca="false">FALSE()</f>
        <v>0</v>
      </c>
      <c r="AP1290" s="0" t="n">
        <f aca="false">TRUE()</f>
        <v>1</v>
      </c>
      <c r="AQ1290" s="380" t="n">
        <v>43166.8986111111</v>
      </c>
      <c r="AR1290" s="380" t="n">
        <v>38351.4166666667</v>
      </c>
      <c r="AS1290" s="0" t="s">
        <v>12576</v>
      </c>
      <c r="AT1290" s="0" t="s">
        <v>2723</v>
      </c>
      <c r="AU1290" s="0" t="s">
        <v>12570</v>
      </c>
    </row>
    <row r="1291" customFormat="false" ht="15" hidden="true" customHeight="false" outlineLevel="0" collapsed="false">
      <c r="A1291" s="0" t="s">
        <v>12577</v>
      </c>
      <c r="B1291" s="0" t="s">
        <v>12578</v>
      </c>
      <c r="C1291" s="0" t="s">
        <v>12579</v>
      </c>
      <c r="D1291" s="0" t="s">
        <v>2297</v>
      </c>
      <c r="E1291" s="0" t="s">
        <v>12577</v>
      </c>
      <c r="F1291" s="0" t="n">
        <v>1</v>
      </c>
      <c r="G1291" s="0" t="s">
        <v>2298</v>
      </c>
      <c r="H1291" s="0" t="s">
        <v>2170</v>
      </c>
      <c r="I1291" s="0" t="s">
        <v>2170</v>
      </c>
      <c r="J1291" s="0" t="s">
        <v>2170</v>
      </c>
      <c r="K1291" s="0" t="s">
        <v>2170</v>
      </c>
      <c r="L1291" s="0" t="s">
        <v>2170</v>
      </c>
      <c r="M1291" s="0" t="s">
        <v>2170</v>
      </c>
      <c r="N1291" s="0" t="n">
        <f aca="false">FALSE()</f>
        <v>0</v>
      </c>
      <c r="O1291" s="0" t="s">
        <v>12580</v>
      </c>
      <c r="P1291" s="0" t="s">
        <v>2300</v>
      </c>
      <c r="Q1291" s="380" t="n">
        <v>39009.1666666667</v>
      </c>
      <c r="R1291" s="0" t="n">
        <v>34341972</v>
      </c>
      <c r="S1291" s="0" t="s">
        <v>2301</v>
      </c>
      <c r="T1291" s="0" t="s">
        <v>2302</v>
      </c>
      <c r="U1291" s="0" t="s">
        <v>2116</v>
      </c>
      <c r="V1291" s="0" t="n">
        <v>100000000</v>
      </c>
      <c r="W1291" s="0" t="s">
        <v>2312</v>
      </c>
      <c r="X1291" s="0" t="n">
        <v>4</v>
      </c>
      <c r="Y1291" s="0" t="n">
        <f aca="false">FALSE()</f>
        <v>0</v>
      </c>
      <c r="Z1291" s="0" t="n">
        <f aca="false">FALSE()</f>
        <v>0</v>
      </c>
      <c r="AA1291" s="0" t="n">
        <f aca="false">FALSE()</f>
        <v>0</v>
      </c>
      <c r="AB1291" s="0" t="n">
        <f aca="false">FALSE()</f>
        <v>0</v>
      </c>
      <c r="AC1291" s="0" t="n">
        <v>1</v>
      </c>
      <c r="AD1291" s="0" t="s">
        <v>2129</v>
      </c>
      <c r="AE1291" s="0" t="n">
        <f aca="false">TRUE()</f>
        <v>1</v>
      </c>
      <c r="AF1291" s="0" t="s">
        <v>12581</v>
      </c>
      <c r="AG1291" s="0" t="n">
        <v>2</v>
      </c>
      <c r="AH1291" s="0" t="s">
        <v>12582</v>
      </c>
      <c r="AI1291" s="0" t="s">
        <v>12583</v>
      </c>
      <c r="AJ1291" s="0" t="n">
        <v>0</v>
      </c>
      <c r="AK1291" s="0" t="s">
        <v>2118</v>
      </c>
      <c r="AL1291" s="0" t="n">
        <f aca="false">FALSE()</f>
        <v>0</v>
      </c>
      <c r="AM1291" s="0" t="n">
        <f aca="false">TRUE()</f>
        <v>1</v>
      </c>
      <c r="AN1291" s="0" t="n">
        <f aca="false">FALSE()</f>
        <v>0</v>
      </c>
      <c r="AO1291" s="0" t="n">
        <f aca="false">FALSE()</f>
        <v>0</v>
      </c>
      <c r="AP1291" s="0" t="n">
        <f aca="false">FALSE()</f>
        <v>0</v>
      </c>
      <c r="AQ1291" s="380" t="n">
        <v>43524.7291666667</v>
      </c>
      <c r="AR1291" s="380" t="n">
        <v>39010.1666666667</v>
      </c>
      <c r="AS1291" s="0" t="s">
        <v>12584</v>
      </c>
      <c r="AT1291" s="0" t="s">
        <v>2170</v>
      </c>
      <c r="AU1291" s="0" t="s">
        <v>2170</v>
      </c>
    </row>
    <row r="1292" customFormat="false" ht="15" hidden="true" customHeight="false" outlineLevel="0" collapsed="false">
      <c r="A1292" s="0" t="s">
        <v>12585</v>
      </c>
      <c r="B1292" s="0" t="s">
        <v>12586</v>
      </c>
      <c r="C1292" s="0" t="s">
        <v>12587</v>
      </c>
      <c r="D1292" s="0" t="s">
        <v>2297</v>
      </c>
      <c r="E1292" s="0" t="s">
        <v>12585</v>
      </c>
      <c r="F1292" s="0" t="n">
        <v>1</v>
      </c>
      <c r="G1292" s="0" t="s">
        <v>2298</v>
      </c>
      <c r="H1292" s="0" t="s">
        <v>2170</v>
      </c>
      <c r="I1292" s="0" t="s">
        <v>2170</v>
      </c>
      <c r="J1292" s="0" t="s">
        <v>2170</v>
      </c>
      <c r="K1292" s="0" t="s">
        <v>2170</v>
      </c>
      <c r="L1292" s="0" t="s">
        <v>2170</v>
      </c>
      <c r="M1292" s="0" t="s">
        <v>2170</v>
      </c>
      <c r="N1292" s="0" t="n">
        <f aca="false">FALSE()</f>
        <v>0</v>
      </c>
      <c r="O1292" s="0" t="s">
        <v>12588</v>
      </c>
      <c r="P1292" s="0" t="s">
        <v>2300</v>
      </c>
      <c r="Q1292" s="380" t="n">
        <v>25569.125</v>
      </c>
      <c r="R1292" s="0" t="n">
        <v>38016401</v>
      </c>
      <c r="S1292" s="0" t="s">
        <v>2301</v>
      </c>
      <c r="T1292" s="0" t="s">
        <v>2302</v>
      </c>
      <c r="U1292" s="0" t="s">
        <v>2330</v>
      </c>
      <c r="V1292" s="0" t="n">
        <v>500000000</v>
      </c>
      <c r="W1292" s="0" t="s">
        <v>2321</v>
      </c>
      <c r="X1292" s="0" t="n">
        <v>4</v>
      </c>
      <c r="Y1292" s="0" t="n">
        <f aca="false">FALSE()</f>
        <v>0</v>
      </c>
      <c r="Z1292" s="0" t="n">
        <f aca="false">FALSE()</f>
        <v>0</v>
      </c>
      <c r="AA1292" s="0" t="n">
        <f aca="false">FALSE()</f>
        <v>0</v>
      </c>
      <c r="AB1292" s="0" t="n">
        <f aca="false">FALSE()</f>
        <v>0</v>
      </c>
      <c r="AC1292" s="0" t="n">
        <v>1</v>
      </c>
      <c r="AD1292" s="0" t="s">
        <v>2129</v>
      </c>
      <c r="AE1292" s="0" t="n">
        <f aca="false">TRUE()</f>
        <v>1</v>
      </c>
      <c r="AF1292" s="0" t="s">
        <v>12589</v>
      </c>
      <c r="AG1292" s="0" t="n">
        <v>2</v>
      </c>
      <c r="AH1292" s="0" t="s">
        <v>12590</v>
      </c>
      <c r="AI1292" s="0" t="s">
        <v>12591</v>
      </c>
      <c r="AJ1292" s="0" t="n">
        <v>0</v>
      </c>
      <c r="AK1292" s="0" t="s">
        <v>2118</v>
      </c>
      <c r="AL1292" s="0" t="n">
        <f aca="false">FALSE()</f>
        <v>0</v>
      </c>
      <c r="AM1292" s="0" t="n">
        <f aca="false">TRUE()</f>
        <v>1</v>
      </c>
      <c r="AN1292" s="0" t="n">
        <f aca="false">FALSE()</f>
        <v>0</v>
      </c>
      <c r="AO1292" s="0" t="n">
        <f aca="false">FALSE()</f>
        <v>0</v>
      </c>
      <c r="AP1292" s="0" t="n">
        <f aca="false">TRUE()</f>
        <v>1</v>
      </c>
      <c r="AQ1292" s="380" t="n">
        <v>44510.6611111111</v>
      </c>
      <c r="AR1292" s="380" t="n">
        <v>44510.4166666667</v>
      </c>
      <c r="AS1292" s="0" t="s">
        <v>12592</v>
      </c>
      <c r="AT1292" s="0" t="s">
        <v>2170</v>
      </c>
      <c r="AU1292" s="0" t="s">
        <v>2170</v>
      </c>
    </row>
    <row r="1293" customFormat="false" ht="15" hidden="true" customHeight="false" outlineLevel="0" collapsed="false">
      <c r="A1293" s="0" t="s">
        <v>12593</v>
      </c>
      <c r="B1293" s="0" t="s">
        <v>12594</v>
      </c>
      <c r="C1293" s="0" t="s">
        <v>12595</v>
      </c>
      <c r="D1293" s="0" t="s">
        <v>2297</v>
      </c>
      <c r="E1293" s="0" t="s">
        <v>12593</v>
      </c>
      <c r="F1293" s="0" t="n">
        <v>1</v>
      </c>
      <c r="G1293" s="0" t="s">
        <v>2298</v>
      </c>
      <c r="H1293" s="0" t="s">
        <v>2170</v>
      </c>
      <c r="I1293" s="0" t="s">
        <v>2170</v>
      </c>
      <c r="J1293" s="0" t="s">
        <v>2170</v>
      </c>
      <c r="K1293" s="0" t="s">
        <v>2170</v>
      </c>
      <c r="L1293" s="0" t="s">
        <v>2170</v>
      </c>
      <c r="M1293" s="0" t="s">
        <v>2170</v>
      </c>
      <c r="N1293" s="0" t="n">
        <f aca="false">FALSE()</f>
        <v>0</v>
      </c>
      <c r="O1293" s="0" t="s">
        <v>12596</v>
      </c>
      <c r="P1293" s="0" t="s">
        <v>2300</v>
      </c>
      <c r="Q1293" s="380" t="n">
        <v>25569.125</v>
      </c>
      <c r="R1293" s="0" t="n">
        <v>100255008</v>
      </c>
      <c r="S1293" s="0" t="s">
        <v>2301</v>
      </c>
      <c r="T1293" s="0" t="s">
        <v>2302</v>
      </c>
      <c r="U1293" s="0" t="s">
        <v>2115</v>
      </c>
      <c r="V1293" s="0" t="n">
        <v>300000000</v>
      </c>
      <c r="W1293" s="0" t="s">
        <v>2409</v>
      </c>
      <c r="X1293" s="0" t="n">
        <v>4</v>
      </c>
      <c r="Y1293" s="0" t="n">
        <f aca="false">FALSE()</f>
        <v>0</v>
      </c>
      <c r="Z1293" s="0" t="n">
        <f aca="false">FALSE()</f>
        <v>0</v>
      </c>
      <c r="AA1293" s="0" t="n">
        <f aca="false">FALSE()</f>
        <v>0</v>
      </c>
      <c r="AB1293" s="0" t="n">
        <f aca="false">TRUE()</f>
        <v>1</v>
      </c>
      <c r="AC1293" s="0" t="n">
        <v>1</v>
      </c>
      <c r="AD1293" s="0" t="s">
        <v>2129</v>
      </c>
      <c r="AE1293" s="0" t="n">
        <f aca="false">TRUE()</f>
        <v>1</v>
      </c>
      <c r="AF1293" s="0" t="s">
        <v>12597</v>
      </c>
      <c r="AG1293" s="0" t="n">
        <v>2</v>
      </c>
      <c r="AH1293" s="0" t="s">
        <v>12598</v>
      </c>
      <c r="AI1293" s="0" t="s">
        <v>12599</v>
      </c>
      <c r="AJ1293" s="0" t="n">
        <v>0</v>
      </c>
      <c r="AK1293" s="0" t="s">
        <v>2118</v>
      </c>
      <c r="AL1293" s="0" t="n">
        <f aca="false">FALSE()</f>
        <v>0</v>
      </c>
      <c r="AM1293" s="0" t="n">
        <f aca="false">TRUE()</f>
        <v>1</v>
      </c>
      <c r="AN1293" s="0" t="n">
        <f aca="false">FALSE()</f>
        <v>0</v>
      </c>
      <c r="AO1293" s="0" t="n">
        <f aca="false">FALSE()</f>
        <v>0</v>
      </c>
      <c r="AP1293" s="0" t="n">
        <f aca="false">FALSE()</f>
        <v>0</v>
      </c>
      <c r="AQ1293" s="380" t="n">
        <v>43969.6875</v>
      </c>
      <c r="AR1293" s="380" t="n">
        <v>43969.4166666667</v>
      </c>
      <c r="AS1293" s="0" t="s">
        <v>12600</v>
      </c>
      <c r="AT1293" s="0" t="s">
        <v>2170</v>
      </c>
      <c r="AU1293" s="0" t="s">
        <v>2170</v>
      </c>
    </row>
    <row r="1294" customFormat="false" ht="15" hidden="true" customHeight="false" outlineLevel="0" collapsed="false">
      <c r="A1294" s="0" t="s">
        <v>12601</v>
      </c>
      <c r="B1294" s="0" t="s">
        <v>12602</v>
      </c>
      <c r="C1294" s="0" t="s">
        <v>12603</v>
      </c>
      <c r="D1294" s="0" t="s">
        <v>2297</v>
      </c>
      <c r="E1294" s="0" t="s">
        <v>12601</v>
      </c>
      <c r="F1294" s="0" t="n">
        <v>1</v>
      </c>
      <c r="G1294" s="0" t="s">
        <v>2298</v>
      </c>
      <c r="H1294" s="0" t="s">
        <v>2170</v>
      </c>
      <c r="I1294" s="0" t="s">
        <v>2170</v>
      </c>
      <c r="J1294" s="0" t="s">
        <v>2170</v>
      </c>
      <c r="K1294" s="0" t="s">
        <v>2170</v>
      </c>
      <c r="L1294" s="0" t="s">
        <v>2170</v>
      </c>
      <c r="M1294" s="0" t="s">
        <v>2170</v>
      </c>
      <c r="N1294" s="0" t="n">
        <f aca="false">FALSE()</f>
        <v>0</v>
      </c>
      <c r="O1294" s="0" t="s">
        <v>12604</v>
      </c>
      <c r="P1294" s="0" t="s">
        <v>2300</v>
      </c>
      <c r="Q1294" s="380" t="n">
        <v>25569.125</v>
      </c>
      <c r="R1294" s="0" t="n">
        <v>24331526</v>
      </c>
      <c r="S1294" s="0" t="s">
        <v>2301</v>
      </c>
      <c r="T1294" s="0" t="s">
        <v>2302</v>
      </c>
      <c r="U1294" s="0" t="s">
        <v>2330</v>
      </c>
      <c r="V1294" s="0" t="n">
        <v>35000000</v>
      </c>
      <c r="W1294" s="0" t="s">
        <v>2312</v>
      </c>
      <c r="X1294" s="0" t="n">
        <v>1</v>
      </c>
      <c r="Y1294" s="0" t="n">
        <f aca="false">FALSE()</f>
        <v>0</v>
      </c>
      <c r="Z1294" s="0" t="n">
        <f aca="false">FALSE()</f>
        <v>0</v>
      </c>
      <c r="AA1294" s="0" t="n">
        <f aca="false">FALSE()</f>
        <v>0</v>
      </c>
      <c r="AB1294" s="0" t="n">
        <f aca="false">FALSE()</f>
        <v>0</v>
      </c>
      <c r="AC1294" s="0" t="n">
        <v>1</v>
      </c>
      <c r="AD1294" s="0" t="s">
        <v>2129</v>
      </c>
      <c r="AE1294" s="0" t="n">
        <f aca="false">TRUE()</f>
        <v>1</v>
      </c>
      <c r="AF1294" s="0" t="s">
        <v>12605</v>
      </c>
      <c r="AG1294" s="0" t="n">
        <v>2</v>
      </c>
      <c r="AH1294" s="0" t="s">
        <v>12606</v>
      </c>
      <c r="AI1294" s="0" t="s">
        <v>12607</v>
      </c>
      <c r="AJ1294" s="0" t="n">
        <v>0</v>
      </c>
      <c r="AK1294" s="0" t="s">
        <v>2118</v>
      </c>
      <c r="AL1294" s="0" t="n">
        <f aca="false">FALSE()</f>
        <v>0</v>
      </c>
      <c r="AM1294" s="0" t="n">
        <f aca="false">TRUE()</f>
        <v>1</v>
      </c>
      <c r="AN1294" s="0" t="n">
        <f aca="false">FALSE()</f>
        <v>0</v>
      </c>
      <c r="AO1294" s="0" t="n">
        <f aca="false">FALSE()</f>
        <v>0</v>
      </c>
      <c r="AP1294" s="0" t="n">
        <f aca="false">FALSE()</f>
        <v>0</v>
      </c>
      <c r="AQ1294" s="380" t="n">
        <v>44041.6722222222</v>
      </c>
      <c r="AR1294" s="380" t="n">
        <v>44041.4166666667</v>
      </c>
      <c r="AS1294" s="0" t="s">
        <v>12608</v>
      </c>
      <c r="AT1294" s="0" t="s">
        <v>2170</v>
      </c>
      <c r="AU1294" s="0" t="s">
        <v>2170</v>
      </c>
    </row>
    <row r="1295" customFormat="false" ht="15" hidden="true" customHeight="false" outlineLevel="0" collapsed="false">
      <c r="A1295" s="0" t="s">
        <v>12609</v>
      </c>
      <c r="B1295" s="0" t="s">
        <v>12610</v>
      </c>
      <c r="C1295" s="0" t="s">
        <v>12611</v>
      </c>
      <c r="D1295" s="0" t="s">
        <v>2297</v>
      </c>
      <c r="E1295" s="0" t="s">
        <v>12609</v>
      </c>
      <c r="F1295" s="0" t="n">
        <v>1</v>
      </c>
      <c r="G1295" s="0" t="s">
        <v>2298</v>
      </c>
      <c r="H1295" s="0" t="s">
        <v>2170</v>
      </c>
      <c r="I1295" s="0" t="s">
        <v>2170</v>
      </c>
      <c r="J1295" s="0" t="s">
        <v>2170</v>
      </c>
      <c r="K1295" s="0" t="s">
        <v>2170</v>
      </c>
      <c r="L1295" s="0" t="s">
        <v>2170</v>
      </c>
      <c r="M1295" s="0" t="s">
        <v>2170</v>
      </c>
      <c r="N1295" s="0" t="n">
        <f aca="false">FALSE()</f>
        <v>0</v>
      </c>
      <c r="O1295" s="0" t="s">
        <v>12612</v>
      </c>
      <c r="P1295" s="0" t="s">
        <v>2300</v>
      </c>
      <c r="Q1295" s="380" t="n">
        <v>25569.125</v>
      </c>
      <c r="R1295" s="0" t="n">
        <v>16249910</v>
      </c>
      <c r="S1295" s="0" t="s">
        <v>2301</v>
      </c>
      <c r="T1295" s="0" t="s">
        <v>2302</v>
      </c>
      <c r="U1295" s="0" t="s">
        <v>2115</v>
      </c>
      <c r="V1295" s="0" t="n">
        <v>40000000</v>
      </c>
      <c r="W1295" s="0" t="s">
        <v>2409</v>
      </c>
      <c r="X1295" s="0" t="n">
        <v>4</v>
      </c>
      <c r="Y1295" s="0" t="n">
        <f aca="false">FALSE()</f>
        <v>0</v>
      </c>
      <c r="Z1295" s="0" t="n">
        <f aca="false">FALSE()</f>
        <v>0</v>
      </c>
      <c r="AA1295" s="0" t="n">
        <f aca="false">FALSE()</f>
        <v>0</v>
      </c>
      <c r="AB1295" s="0" t="n">
        <f aca="false">FALSE()</f>
        <v>0</v>
      </c>
      <c r="AC1295" s="0" t="n">
        <v>1</v>
      </c>
      <c r="AD1295" s="0" t="s">
        <v>2129</v>
      </c>
      <c r="AE1295" s="0" t="n">
        <f aca="false">TRUE()</f>
        <v>1</v>
      </c>
      <c r="AF1295" s="0" t="s">
        <v>12613</v>
      </c>
      <c r="AG1295" s="0" t="n">
        <v>2</v>
      </c>
      <c r="AH1295" s="0" t="s">
        <v>12614</v>
      </c>
      <c r="AI1295" s="0" t="s">
        <v>12615</v>
      </c>
      <c r="AJ1295" s="0" t="n">
        <v>0</v>
      </c>
      <c r="AK1295" s="0" t="s">
        <v>2118</v>
      </c>
      <c r="AL1295" s="0" t="n">
        <f aca="false">FALSE()</f>
        <v>0</v>
      </c>
      <c r="AM1295" s="0" t="n">
        <f aca="false">TRUE()</f>
        <v>1</v>
      </c>
      <c r="AN1295" s="0" t="n">
        <f aca="false">FALSE()</f>
        <v>0</v>
      </c>
      <c r="AO1295" s="0" t="n">
        <f aca="false">FALSE()</f>
        <v>0</v>
      </c>
      <c r="AP1295" s="0" t="n">
        <f aca="false">FALSE()</f>
        <v>0</v>
      </c>
      <c r="AQ1295" s="380" t="n">
        <v>43524.7291666667</v>
      </c>
      <c r="AR1295" s="380" t="n">
        <v>32652.1666666667</v>
      </c>
      <c r="AS1295" s="0" t="s">
        <v>12616</v>
      </c>
      <c r="AT1295" s="0" t="s">
        <v>2170</v>
      </c>
      <c r="AU1295" s="0" t="s">
        <v>2170</v>
      </c>
    </row>
    <row r="1296" customFormat="false" ht="15" hidden="true" customHeight="false" outlineLevel="0" collapsed="false">
      <c r="A1296" s="0" t="s">
        <v>12617</v>
      </c>
      <c r="B1296" s="0" t="s">
        <v>12618</v>
      </c>
      <c r="C1296" s="0" t="s">
        <v>12619</v>
      </c>
      <c r="D1296" s="0" t="s">
        <v>2297</v>
      </c>
      <c r="E1296" s="0" t="s">
        <v>12617</v>
      </c>
      <c r="F1296" s="0" t="n">
        <v>1</v>
      </c>
      <c r="G1296" s="0" t="s">
        <v>2298</v>
      </c>
      <c r="H1296" s="0" t="s">
        <v>2170</v>
      </c>
      <c r="I1296" s="0" t="s">
        <v>2170</v>
      </c>
      <c r="J1296" s="0" t="s">
        <v>2170</v>
      </c>
      <c r="K1296" s="0" t="s">
        <v>2170</v>
      </c>
      <c r="L1296" s="0" t="s">
        <v>2170</v>
      </c>
      <c r="M1296" s="0" t="s">
        <v>2170</v>
      </c>
      <c r="N1296" s="0" t="n">
        <f aca="false">FALSE()</f>
        <v>0</v>
      </c>
      <c r="O1296" s="0" t="s">
        <v>12620</v>
      </c>
      <c r="P1296" s="0" t="s">
        <v>2300</v>
      </c>
      <c r="Q1296" s="380" t="n">
        <v>25569.125</v>
      </c>
      <c r="R1296" s="0" t="n">
        <v>1695190292</v>
      </c>
      <c r="S1296" s="0" t="s">
        <v>2667</v>
      </c>
      <c r="U1296" s="0" t="s">
        <v>2574</v>
      </c>
      <c r="V1296" s="0" t="n">
        <v>0</v>
      </c>
      <c r="W1296" s="0" t="s">
        <v>2409</v>
      </c>
      <c r="X1296" s="0" t="n">
        <v>4</v>
      </c>
      <c r="Y1296" s="0" t="n">
        <f aca="false">FALSE()</f>
        <v>0</v>
      </c>
      <c r="Z1296" s="0" t="n">
        <f aca="false">FALSE()</f>
        <v>0</v>
      </c>
      <c r="AA1296" s="0" t="n">
        <f aca="false">FALSE()</f>
        <v>0</v>
      </c>
      <c r="AB1296" s="0" t="n">
        <f aca="false">TRUE()</f>
        <v>1</v>
      </c>
      <c r="AC1296" s="0" t="n">
        <v>1</v>
      </c>
      <c r="AD1296" s="0" t="s">
        <v>2129</v>
      </c>
      <c r="AE1296" s="0" t="n">
        <f aca="false">TRUE()</f>
        <v>1</v>
      </c>
      <c r="AF1296" s="0" t="s">
        <v>12621</v>
      </c>
      <c r="AG1296" s="0" t="n">
        <v>2</v>
      </c>
      <c r="AH1296" s="0" t="s">
        <v>12622</v>
      </c>
      <c r="AI1296" s="0" t="s">
        <v>12623</v>
      </c>
      <c r="AJ1296" s="0" t="n">
        <v>0</v>
      </c>
      <c r="AK1296" s="0" t="s">
        <v>2118</v>
      </c>
      <c r="AL1296" s="0" t="n">
        <f aca="false">FALSE()</f>
        <v>0</v>
      </c>
      <c r="AM1296" s="0" t="n">
        <f aca="false">TRUE()</f>
        <v>1</v>
      </c>
      <c r="AN1296" s="0" t="n">
        <f aca="false">FALSE()</f>
        <v>0</v>
      </c>
      <c r="AO1296" s="0" t="n">
        <f aca="false">FALSE()</f>
        <v>0</v>
      </c>
      <c r="AP1296" s="0" t="n">
        <f aca="false">TRUE()</f>
        <v>1</v>
      </c>
      <c r="AQ1296" s="380" t="n">
        <v>44781.6395833333</v>
      </c>
      <c r="AR1296" s="380" t="n">
        <v>44781.4166666667</v>
      </c>
      <c r="AS1296" s="0" t="s">
        <v>12624</v>
      </c>
      <c r="AT1296" s="0" t="s">
        <v>2170</v>
      </c>
      <c r="AU1296" s="0" t="s">
        <v>2170</v>
      </c>
    </row>
    <row r="1297" customFormat="false" ht="15" hidden="true" customHeight="false" outlineLevel="0" collapsed="false">
      <c r="A1297" s="0" t="s">
        <v>12625</v>
      </c>
      <c r="B1297" s="0" t="s">
        <v>12626</v>
      </c>
      <c r="C1297" s="0" t="s">
        <v>12627</v>
      </c>
      <c r="D1297" s="0" t="s">
        <v>2297</v>
      </c>
      <c r="E1297" s="0" t="s">
        <v>12625</v>
      </c>
      <c r="F1297" s="0" t="n">
        <v>1</v>
      </c>
      <c r="G1297" s="0" t="s">
        <v>2298</v>
      </c>
      <c r="H1297" s="0" t="s">
        <v>2170</v>
      </c>
      <c r="I1297" s="0" t="s">
        <v>2170</v>
      </c>
      <c r="J1297" s="0" t="s">
        <v>2170</v>
      </c>
      <c r="K1297" s="0" t="s">
        <v>2170</v>
      </c>
      <c r="L1297" s="0" t="s">
        <v>2170</v>
      </c>
      <c r="M1297" s="0" t="s">
        <v>2170</v>
      </c>
      <c r="N1297" s="0" t="n">
        <f aca="false">FALSE()</f>
        <v>0</v>
      </c>
      <c r="O1297" s="0" t="s">
        <v>12628</v>
      </c>
      <c r="P1297" s="0" t="s">
        <v>2300</v>
      </c>
      <c r="Q1297" s="380" t="n">
        <v>25569.125</v>
      </c>
      <c r="R1297" s="0" t="n">
        <v>96625684</v>
      </c>
      <c r="S1297" s="0" t="s">
        <v>2301</v>
      </c>
      <c r="T1297" s="0" t="s">
        <v>2302</v>
      </c>
      <c r="U1297" s="0" t="s">
        <v>2116</v>
      </c>
      <c r="V1297" s="0" t="n">
        <v>200000000</v>
      </c>
      <c r="W1297" s="0" t="s">
        <v>2321</v>
      </c>
      <c r="X1297" s="0" t="n">
        <v>4</v>
      </c>
      <c r="Y1297" s="0" t="n">
        <f aca="false">FALSE()</f>
        <v>0</v>
      </c>
      <c r="Z1297" s="0" t="n">
        <f aca="false">FALSE()</f>
        <v>0</v>
      </c>
      <c r="AA1297" s="0" t="n">
        <f aca="false">FALSE()</f>
        <v>0</v>
      </c>
      <c r="AB1297" s="0" t="n">
        <f aca="false">FALSE()</f>
        <v>0</v>
      </c>
      <c r="AC1297" s="0" t="n">
        <v>1</v>
      </c>
      <c r="AD1297" s="0" t="s">
        <v>2129</v>
      </c>
      <c r="AE1297" s="0" t="n">
        <f aca="false">TRUE()</f>
        <v>1</v>
      </c>
      <c r="AF1297" s="0" t="s">
        <v>12629</v>
      </c>
      <c r="AG1297" s="0" t="n">
        <v>2</v>
      </c>
      <c r="AH1297" s="0" t="s">
        <v>12630</v>
      </c>
      <c r="AI1297" s="0" t="s">
        <v>12631</v>
      </c>
      <c r="AJ1297" s="0" t="n">
        <v>0</v>
      </c>
      <c r="AK1297" s="0" t="s">
        <v>2118</v>
      </c>
      <c r="AL1297" s="0" t="n">
        <f aca="false">FALSE()</f>
        <v>0</v>
      </c>
      <c r="AM1297" s="0" t="n">
        <f aca="false">TRUE()</f>
        <v>1</v>
      </c>
      <c r="AN1297" s="0" t="n">
        <f aca="false">FALSE()</f>
        <v>0</v>
      </c>
      <c r="AO1297" s="0" t="n">
        <f aca="false">FALSE()</f>
        <v>0</v>
      </c>
      <c r="AP1297" s="0" t="n">
        <f aca="false">TRUE()</f>
        <v>1</v>
      </c>
      <c r="AQ1297" s="380" t="n">
        <v>44169.6625</v>
      </c>
      <c r="AR1297" s="380" t="n">
        <v>44169.4166666667</v>
      </c>
      <c r="AS1297" s="0" t="s">
        <v>12632</v>
      </c>
      <c r="AT1297" s="0" t="s">
        <v>2170</v>
      </c>
      <c r="AU1297" s="0" t="s">
        <v>2170</v>
      </c>
    </row>
    <row r="1298" customFormat="false" ht="15" hidden="true" customHeight="false" outlineLevel="0" collapsed="false">
      <c r="A1298" s="0" t="s">
        <v>1743</v>
      </c>
      <c r="B1298" s="0" t="s">
        <v>12633</v>
      </c>
      <c r="C1298" s="0" t="s">
        <v>1740</v>
      </c>
      <c r="D1298" s="0" t="s">
        <v>720</v>
      </c>
      <c r="E1298" s="0" t="s">
        <v>1743</v>
      </c>
      <c r="F1298" s="0" t="n">
        <v>1</v>
      </c>
      <c r="G1298" s="0" t="s">
        <v>434</v>
      </c>
      <c r="H1298" s="0" t="s">
        <v>2170</v>
      </c>
      <c r="I1298" s="0" t="s">
        <v>2170</v>
      </c>
      <c r="J1298" s="0" t="s">
        <v>2170</v>
      </c>
      <c r="K1298" s="0" t="s">
        <v>2170</v>
      </c>
      <c r="L1298" s="0" t="s">
        <v>2170</v>
      </c>
      <c r="M1298" s="0" t="s">
        <v>2170</v>
      </c>
      <c r="N1298" s="0" t="n">
        <f aca="false">FALSE()</f>
        <v>0</v>
      </c>
      <c r="O1298" s="0" t="s">
        <v>12634</v>
      </c>
      <c r="P1298" s="0" t="s">
        <v>2601</v>
      </c>
      <c r="Q1298" s="380" t="n">
        <v>39574.1666666667</v>
      </c>
      <c r="R1298" s="0" t="n">
        <v>599737</v>
      </c>
      <c r="S1298" s="0" t="s">
        <v>601</v>
      </c>
      <c r="T1298" s="0" t="s">
        <v>2602</v>
      </c>
      <c r="U1298" s="0" t="s">
        <v>2114</v>
      </c>
      <c r="V1298" s="0" t="n">
        <v>599737</v>
      </c>
      <c r="W1298" s="0" t="s">
        <v>2603</v>
      </c>
      <c r="X1298" s="0" t="n">
        <v>5</v>
      </c>
      <c r="Y1298" s="0" t="n">
        <f aca="false">FALSE()</f>
        <v>0</v>
      </c>
      <c r="Z1298" s="0" t="n">
        <f aca="false">TRUE()</f>
        <v>1</v>
      </c>
      <c r="AA1298" s="0" t="n">
        <f aca="false">TRUE()</f>
        <v>1</v>
      </c>
      <c r="AB1298" s="0" t="n">
        <f aca="false">FALSE()</f>
        <v>0</v>
      </c>
      <c r="AC1298" s="0" t="n">
        <v>1</v>
      </c>
      <c r="AD1298" s="0" t="s">
        <v>2150</v>
      </c>
      <c r="AE1298" s="0" t="n">
        <f aca="false">TRUE()</f>
        <v>1</v>
      </c>
      <c r="AF1298" s="0" t="s">
        <v>12635</v>
      </c>
      <c r="AG1298" s="0" t="n">
        <v>1</v>
      </c>
      <c r="AH1298" s="0" t="s">
        <v>12636</v>
      </c>
      <c r="AI1298" s="0" t="s">
        <v>12637</v>
      </c>
      <c r="AJ1298" s="0" t="n">
        <v>0</v>
      </c>
      <c r="AK1298" s="0" t="s">
        <v>2119</v>
      </c>
      <c r="AL1298" s="0" t="n">
        <f aca="false">TRUE()</f>
        <v>1</v>
      </c>
      <c r="AM1298" s="0" t="n">
        <f aca="false">FALSE()</f>
        <v>0</v>
      </c>
      <c r="AN1298" s="0" t="n">
        <f aca="false">TRUE()</f>
        <v>1</v>
      </c>
      <c r="AO1298" s="0" t="n">
        <f aca="false">FALSE()</f>
        <v>0</v>
      </c>
      <c r="AP1298" s="0" t="n">
        <f aca="false">FALSE()</f>
        <v>0</v>
      </c>
      <c r="AQ1298" s="380" t="n">
        <v>43167.1756944444</v>
      </c>
      <c r="AR1298" s="380" t="n">
        <v>41031.1666666667</v>
      </c>
      <c r="AS1298" s="0" t="s">
        <v>12638</v>
      </c>
      <c r="AT1298" s="0" t="s">
        <v>2170</v>
      </c>
      <c r="AU1298" s="0" t="s">
        <v>2170</v>
      </c>
    </row>
    <row r="1299" customFormat="false" ht="15" hidden="true" customHeight="false" outlineLevel="0" collapsed="false">
      <c r="A1299" s="0" t="s">
        <v>12639</v>
      </c>
      <c r="B1299" s="0" t="s">
        <v>12640</v>
      </c>
      <c r="C1299" s="0" t="s">
        <v>12641</v>
      </c>
      <c r="D1299" s="0" t="s">
        <v>2525</v>
      </c>
      <c r="E1299" s="0" t="s">
        <v>12639</v>
      </c>
      <c r="F1299" s="0" t="n">
        <v>100</v>
      </c>
      <c r="G1299" s="0" t="s">
        <v>2526</v>
      </c>
      <c r="H1299" s="0" t="s">
        <v>2170</v>
      </c>
      <c r="I1299" s="0" t="s">
        <v>2170</v>
      </c>
      <c r="J1299" s="0" t="s">
        <v>2170</v>
      </c>
      <c r="K1299" s="0" t="s">
        <v>2170</v>
      </c>
      <c r="L1299" s="0" t="s">
        <v>2170</v>
      </c>
      <c r="M1299" s="0" t="s">
        <v>2170</v>
      </c>
      <c r="N1299" s="0" t="n">
        <f aca="false">FALSE()</f>
        <v>0</v>
      </c>
      <c r="O1299" s="0" t="s">
        <v>12642</v>
      </c>
      <c r="P1299" s="0" t="s">
        <v>2300</v>
      </c>
      <c r="Q1299" s="380" t="n">
        <v>25569.125</v>
      </c>
      <c r="R1299" s="0" t="n">
        <v>6078661720</v>
      </c>
      <c r="S1299" s="0" t="s">
        <v>2528</v>
      </c>
      <c r="T1299" s="0" t="s">
        <v>2529</v>
      </c>
      <c r="U1299" s="0" t="s">
        <v>2365</v>
      </c>
      <c r="V1299" s="0" t="n">
        <v>9700000000</v>
      </c>
      <c r="W1299" s="0" t="s">
        <v>2366</v>
      </c>
      <c r="X1299" s="0" t="n">
        <v>4</v>
      </c>
      <c r="Y1299" s="0" t="n">
        <f aca="false">FALSE()</f>
        <v>0</v>
      </c>
      <c r="Z1299" s="0" t="n">
        <f aca="false">FALSE()</f>
        <v>0</v>
      </c>
      <c r="AA1299" s="0" t="n">
        <f aca="false">FALSE()</f>
        <v>0</v>
      </c>
      <c r="AB1299" s="0" t="n">
        <f aca="false">TRUE()</f>
        <v>1</v>
      </c>
      <c r="AC1299" s="0" t="n">
        <v>1</v>
      </c>
      <c r="AD1299" s="0" t="s">
        <v>2803</v>
      </c>
      <c r="AE1299" s="0" t="n">
        <f aca="false">TRUE()</f>
        <v>1</v>
      </c>
      <c r="AF1299" s="0" t="s">
        <v>12643</v>
      </c>
      <c r="AG1299" s="0" t="n">
        <v>2</v>
      </c>
      <c r="AH1299" s="0" t="s">
        <v>12644</v>
      </c>
      <c r="AI1299" s="0" t="s">
        <v>12645</v>
      </c>
      <c r="AJ1299" s="0" t="n">
        <v>0</v>
      </c>
      <c r="AK1299" s="0" t="s">
        <v>3378</v>
      </c>
      <c r="AL1299" s="0" t="n">
        <f aca="false">FALSE()</f>
        <v>0</v>
      </c>
      <c r="AM1299" s="0" t="n">
        <f aca="false">FALSE()</f>
        <v>0</v>
      </c>
      <c r="AN1299" s="0" t="n">
        <f aca="false">FALSE()</f>
        <v>0</v>
      </c>
      <c r="AO1299" s="0" t="n">
        <f aca="false">FALSE()</f>
        <v>0</v>
      </c>
      <c r="AP1299" s="0" t="n">
        <f aca="false">TRUE()</f>
        <v>1</v>
      </c>
      <c r="AQ1299" s="380" t="n">
        <v>44846.3409722222</v>
      </c>
      <c r="AR1299" s="380" t="n">
        <v>44846.4166666667</v>
      </c>
      <c r="AS1299" s="0" t="s">
        <v>12646</v>
      </c>
      <c r="AT1299" s="0" t="s">
        <v>2170</v>
      </c>
      <c r="AU1299" s="0" t="s">
        <v>2170</v>
      </c>
    </row>
    <row r="1300" customFormat="false" ht="15" hidden="true" customHeight="false" outlineLevel="0" collapsed="false">
      <c r="A1300" s="0" t="s">
        <v>12647</v>
      </c>
      <c r="B1300" s="0" t="s">
        <v>12648</v>
      </c>
      <c r="C1300" s="0" t="s">
        <v>12649</v>
      </c>
      <c r="D1300" s="0" t="s">
        <v>2297</v>
      </c>
      <c r="E1300" s="0" t="s">
        <v>12647</v>
      </c>
      <c r="F1300" s="0" t="n">
        <v>1</v>
      </c>
      <c r="G1300" s="0" t="s">
        <v>2298</v>
      </c>
      <c r="H1300" s="0" t="s">
        <v>2170</v>
      </c>
      <c r="I1300" s="0" t="s">
        <v>2170</v>
      </c>
      <c r="J1300" s="0" t="s">
        <v>2170</v>
      </c>
      <c r="K1300" s="0" t="s">
        <v>2170</v>
      </c>
      <c r="L1300" s="0" t="s">
        <v>2170</v>
      </c>
      <c r="M1300" s="0" t="s">
        <v>2170</v>
      </c>
      <c r="N1300" s="0" t="n">
        <f aca="false">FALSE()</f>
        <v>0</v>
      </c>
      <c r="O1300" s="0" t="s">
        <v>12650</v>
      </c>
      <c r="P1300" s="0" t="s">
        <v>2300</v>
      </c>
      <c r="Q1300" s="380" t="n">
        <v>25569.125</v>
      </c>
      <c r="R1300" s="0" t="n">
        <v>670980678</v>
      </c>
      <c r="S1300" s="0" t="s">
        <v>2528</v>
      </c>
      <c r="T1300" s="0" t="s">
        <v>2529</v>
      </c>
      <c r="U1300" s="0" t="s">
        <v>2684</v>
      </c>
      <c r="V1300" s="0" t="n">
        <v>0</v>
      </c>
      <c r="W1300" s="0" t="s">
        <v>4808</v>
      </c>
      <c r="X1300" s="0" t="n">
        <v>4</v>
      </c>
      <c r="Y1300" s="0" t="n">
        <f aca="false">FALSE()</f>
        <v>0</v>
      </c>
      <c r="Z1300" s="0" t="n">
        <f aca="false">FALSE()</f>
        <v>0</v>
      </c>
      <c r="AA1300" s="0" t="n">
        <f aca="false">FALSE()</f>
        <v>0</v>
      </c>
      <c r="AB1300" s="0" t="n">
        <f aca="false">TRUE()</f>
        <v>1</v>
      </c>
      <c r="AC1300" s="0" t="n">
        <v>3</v>
      </c>
      <c r="AD1300" s="0" t="s">
        <v>2129</v>
      </c>
      <c r="AE1300" s="0" t="n">
        <f aca="false">TRUE()</f>
        <v>1</v>
      </c>
      <c r="AF1300" s="0" t="s">
        <v>12651</v>
      </c>
      <c r="AG1300" s="0" t="n">
        <v>2</v>
      </c>
      <c r="AH1300" s="0" t="s">
        <v>12652</v>
      </c>
      <c r="AI1300" s="0" t="s">
        <v>12653</v>
      </c>
      <c r="AJ1300" s="0" t="n">
        <v>0</v>
      </c>
      <c r="AK1300" s="0" t="s">
        <v>2118</v>
      </c>
      <c r="AL1300" s="0" t="n">
        <f aca="false">FALSE()</f>
        <v>0</v>
      </c>
      <c r="AM1300" s="0" t="n">
        <f aca="false">TRUE()</f>
        <v>1</v>
      </c>
      <c r="AN1300" s="0" t="n">
        <f aca="false">FALSE()</f>
        <v>0</v>
      </c>
      <c r="AO1300" s="0" t="n">
        <f aca="false">FALSE()</f>
        <v>0</v>
      </c>
      <c r="AP1300" s="0" t="n">
        <f aca="false">FALSE()</f>
        <v>0</v>
      </c>
      <c r="AQ1300" s="380" t="n">
        <v>43572.6736111111</v>
      </c>
      <c r="AR1300" s="380" t="n">
        <v>36707.1666666667</v>
      </c>
      <c r="AS1300" s="0" t="s">
        <v>12654</v>
      </c>
      <c r="AT1300" s="0" t="s">
        <v>2170</v>
      </c>
      <c r="AU1300" s="0" t="s">
        <v>2170</v>
      </c>
    </row>
    <row r="1301" customFormat="false" ht="15" hidden="true" customHeight="false" outlineLevel="0" collapsed="false">
      <c r="A1301" s="0" t="s">
        <v>775</v>
      </c>
      <c r="B1301" s="0" t="s">
        <v>12655</v>
      </c>
      <c r="C1301" s="0" t="s">
        <v>772</v>
      </c>
      <c r="D1301" s="0" t="s">
        <v>720</v>
      </c>
      <c r="E1301" s="0" t="s">
        <v>775</v>
      </c>
      <c r="F1301" s="0" t="n">
        <v>1</v>
      </c>
      <c r="G1301" s="0" t="s">
        <v>434</v>
      </c>
      <c r="H1301" s="0" t="s">
        <v>2596</v>
      </c>
      <c r="I1301" s="0" t="s">
        <v>2596</v>
      </c>
      <c r="J1301" s="0" t="s">
        <v>2597</v>
      </c>
      <c r="K1301" s="0" t="s">
        <v>2597</v>
      </c>
      <c r="L1301" s="0" t="s">
        <v>2599</v>
      </c>
      <c r="M1301" s="0" t="s">
        <v>2599</v>
      </c>
      <c r="N1301" s="0" t="n">
        <f aca="false">TRUE()</f>
        <v>1</v>
      </c>
      <c r="O1301" s="0" t="s">
        <v>773</v>
      </c>
      <c r="P1301" s="0" t="s">
        <v>2601</v>
      </c>
      <c r="Q1301" s="380" t="n">
        <v>39510.125</v>
      </c>
      <c r="R1301" s="0" t="n">
        <v>87876649</v>
      </c>
      <c r="S1301" s="0" t="s">
        <v>601</v>
      </c>
      <c r="T1301" s="0" t="s">
        <v>2602</v>
      </c>
      <c r="U1301" s="0" t="s">
        <v>2365</v>
      </c>
      <c r="V1301" s="0" t="n">
        <v>1000</v>
      </c>
      <c r="W1301" s="0" t="s">
        <v>7336</v>
      </c>
      <c r="X1301" s="0" t="n">
        <v>5</v>
      </c>
      <c r="Y1301" s="0" t="n">
        <f aca="false">FALSE()</f>
        <v>0</v>
      </c>
      <c r="Z1301" s="0" t="n">
        <f aca="false">TRUE()</f>
        <v>1</v>
      </c>
      <c r="AA1301" s="0" t="n">
        <f aca="false">TRUE()</f>
        <v>1</v>
      </c>
      <c r="AB1301" s="0" t="n">
        <f aca="false">TRUE()</f>
        <v>1</v>
      </c>
      <c r="AC1301" s="0" t="n">
        <v>1</v>
      </c>
      <c r="AD1301" s="0" t="s">
        <v>2600</v>
      </c>
      <c r="AE1301" s="0" t="n">
        <f aca="false">TRUE()</f>
        <v>1</v>
      </c>
      <c r="AF1301" s="0" t="s">
        <v>12656</v>
      </c>
      <c r="AG1301" s="0" t="n">
        <v>1</v>
      </c>
      <c r="AH1301" s="0" t="s">
        <v>12657</v>
      </c>
      <c r="AI1301" s="0" t="s">
        <v>12658</v>
      </c>
      <c r="AJ1301" s="0" t="n">
        <v>0</v>
      </c>
      <c r="AK1301" s="0" t="s">
        <v>2118</v>
      </c>
      <c r="AL1301" s="0" t="n">
        <f aca="false">TRUE()</f>
        <v>1</v>
      </c>
      <c r="AM1301" s="0" t="n">
        <f aca="false">FALSE()</f>
        <v>0</v>
      </c>
      <c r="AN1301" s="0" t="n">
        <f aca="false">TRUE()</f>
        <v>1</v>
      </c>
      <c r="AO1301" s="0" t="n">
        <f aca="false">FALSE()</f>
        <v>0</v>
      </c>
      <c r="AP1301" s="0" t="n">
        <f aca="false">FALSE()</f>
        <v>0</v>
      </c>
      <c r="AQ1301" s="380" t="n">
        <v>43168.7270833333</v>
      </c>
      <c r="AR1301" s="380" t="n">
        <v>43168.4166666667</v>
      </c>
      <c r="AS1301" s="0" t="s">
        <v>12659</v>
      </c>
      <c r="AT1301" s="0" t="s">
        <v>2597</v>
      </c>
      <c r="AU1301" s="0" t="s">
        <v>2597</v>
      </c>
    </row>
    <row r="1302" customFormat="false" ht="15" hidden="true" customHeight="false" outlineLevel="0" collapsed="false">
      <c r="A1302" s="0" t="s">
        <v>12660</v>
      </c>
      <c r="B1302" s="0" t="s">
        <v>12661</v>
      </c>
      <c r="C1302" s="0" t="s">
        <v>12662</v>
      </c>
      <c r="D1302" s="0" t="s">
        <v>2297</v>
      </c>
      <c r="E1302" s="0" t="s">
        <v>12660</v>
      </c>
      <c r="F1302" s="0" t="n">
        <v>1</v>
      </c>
      <c r="G1302" s="0" t="s">
        <v>2298</v>
      </c>
      <c r="H1302" s="0" t="s">
        <v>2170</v>
      </c>
      <c r="I1302" s="0" t="s">
        <v>2170</v>
      </c>
      <c r="J1302" s="0" t="s">
        <v>2170</v>
      </c>
      <c r="K1302" s="0" t="s">
        <v>2170</v>
      </c>
      <c r="L1302" s="0" t="s">
        <v>2170</v>
      </c>
      <c r="M1302" s="0" t="s">
        <v>2170</v>
      </c>
      <c r="N1302" s="0" t="n">
        <f aca="false">FALSE()</f>
        <v>0</v>
      </c>
      <c r="O1302" s="0" t="s">
        <v>12663</v>
      </c>
      <c r="P1302" s="0" t="s">
        <v>2300</v>
      </c>
      <c r="Q1302" s="380" t="n">
        <v>26115.1666666667</v>
      </c>
      <c r="R1302" s="0" t="n">
        <v>502854184</v>
      </c>
      <c r="S1302" s="0" t="s">
        <v>2301</v>
      </c>
      <c r="T1302" s="0" t="s">
        <v>2302</v>
      </c>
      <c r="U1302" s="0" t="s">
        <v>610</v>
      </c>
      <c r="V1302" s="0" t="n">
        <v>0</v>
      </c>
      <c r="W1302" s="0" t="s">
        <v>2383</v>
      </c>
      <c r="X1302" s="0" t="n">
        <v>4</v>
      </c>
      <c r="Y1302" s="0" t="n">
        <f aca="false">FALSE()</f>
        <v>0</v>
      </c>
      <c r="Z1302" s="0" t="n">
        <f aca="false">FALSE()</f>
        <v>0</v>
      </c>
      <c r="AA1302" s="0" t="n">
        <f aca="false">FALSE()</f>
        <v>0</v>
      </c>
      <c r="AB1302" s="0" t="n">
        <f aca="false">TRUE()</f>
        <v>1</v>
      </c>
      <c r="AC1302" s="0" t="n">
        <v>1</v>
      </c>
      <c r="AD1302" s="0" t="s">
        <v>2129</v>
      </c>
      <c r="AE1302" s="0" t="n">
        <f aca="false">TRUE()</f>
        <v>1</v>
      </c>
      <c r="AF1302" s="0" t="s">
        <v>12664</v>
      </c>
      <c r="AG1302" s="0" t="n">
        <v>2</v>
      </c>
      <c r="AH1302" s="0" t="s">
        <v>12665</v>
      </c>
      <c r="AI1302" s="0" t="s">
        <v>12666</v>
      </c>
      <c r="AJ1302" s="0" t="n">
        <v>0</v>
      </c>
      <c r="AK1302" s="0" t="s">
        <v>2118</v>
      </c>
      <c r="AL1302" s="0" t="n">
        <f aca="false">FALSE()</f>
        <v>0</v>
      </c>
      <c r="AM1302" s="0" t="n">
        <f aca="false">TRUE()</f>
        <v>1</v>
      </c>
      <c r="AN1302" s="0" t="n">
        <f aca="false">FALSE()</f>
        <v>0</v>
      </c>
      <c r="AO1302" s="0" t="n">
        <f aca="false">FALSE()</f>
        <v>0</v>
      </c>
      <c r="AP1302" s="0" t="n">
        <f aca="false">FALSE()</f>
        <v>0</v>
      </c>
      <c r="AQ1302" s="380" t="n">
        <v>43123.7291666667</v>
      </c>
      <c r="AR1302" s="380" t="n">
        <v>32398.1666666667</v>
      </c>
      <c r="AS1302" s="0" t="s">
        <v>12667</v>
      </c>
      <c r="AT1302" s="0" t="s">
        <v>2170</v>
      </c>
      <c r="AU1302" s="0" t="s">
        <v>2170</v>
      </c>
    </row>
    <row r="1303" customFormat="false" ht="15" hidden="true" customHeight="false" outlineLevel="0" collapsed="false">
      <c r="A1303" s="0" t="s">
        <v>12668</v>
      </c>
      <c r="B1303" s="0" t="s">
        <v>12669</v>
      </c>
      <c r="C1303" s="0" t="s">
        <v>12670</v>
      </c>
      <c r="D1303" s="0" t="s">
        <v>2297</v>
      </c>
      <c r="E1303" s="0" t="s">
        <v>12668</v>
      </c>
      <c r="F1303" s="0" t="n">
        <v>1</v>
      </c>
      <c r="G1303" s="0" t="s">
        <v>2298</v>
      </c>
      <c r="H1303" s="0" t="s">
        <v>2170</v>
      </c>
      <c r="I1303" s="0" t="s">
        <v>2170</v>
      </c>
      <c r="J1303" s="0" t="s">
        <v>2170</v>
      </c>
      <c r="K1303" s="0" t="s">
        <v>2170</v>
      </c>
      <c r="L1303" s="0" t="s">
        <v>2170</v>
      </c>
      <c r="M1303" s="0" t="s">
        <v>2170</v>
      </c>
      <c r="N1303" s="0" t="n">
        <f aca="false">FALSE()</f>
        <v>0</v>
      </c>
      <c r="O1303" s="0" t="s">
        <v>12671</v>
      </c>
      <c r="P1303" s="0" t="s">
        <v>2300</v>
      </c>
      <c r="Q1303" s="380" t="n">
        <v>25569.125</v>
      </c>
      <c r="R1303" s="0" t="n">
        <v>211394781</v>
      </c>
      <c r="S1303" s="0" t="s">
        <v>2301</v>
      </c>
      <c r="T1303" s="0" t="s">
        <v>2302</v>
      </c>
      <c r="U1303" s="0" t="s">
        <v>2365</v>
      </c>
      <c r="V1303" s="0" t="n">
        <v>500000000</v>
      </c>
      <c r="W1303" s="0" t="s">
        <v>2366</v>
      </c>
      <c r="X1303" s="0" t="n">
        <v>4</v>
      </c>
      <c r="Y1303" s="0" t="n">
        <f aca="false">FALSE()</f>
        <v>0</v>
      </c>
      <c r="Z1303" s="0" t="n">
        <f aca="false">FALSE()</f>
        <v>0</v>
      </c>
      <c r="AA1303" s="0" t="n">
        <f aca="false">FALSE()</f>
        <v>0</v>
      </c>
      <c r="AB1303" s="0" t="n">
        <f aca="false">TRUE()</f>
        <v>1</v>
      </c>
      <c r="AC1303" s="0" t="n">
        <v>1</v>
      </c>
      <c r="AD1303" s="0" t="s">
        <v>2129</v>
      </c>
      <c r="AE1303" s="0" t="n">
        <f aca="false">TRUE()</f>
        <v>1</v>
      </c>
      <c r="AF1303" s="0" t="s">
        <v>12672</v>
      </c>
      <c r="AG1303" s="0" t="n">
        <v>2</v>
      </c>
      <c r="AH1303" s="0" t="s">
        <v>12673</v>
      </c>
      <c r="AI1303" s="0" t="s">
        <v>12674</v>
      </c>
      <c r="AJ1303" s="0" t="n">
        <v>0</v>
      </c>
      <c r="AK1303" s="0" t="s">
        <v>2118</v>
      </c>
      <c r="AL1303" s="0" t="n">
        <f aca="false">FALSE()</f>
        <v>0</v>
      </c>
      <c r="AM1303" s="0" t="n">
        <f aca="false">TRUE()</f>
        <v>1</v>
      </c>
      <c r="AN1303" s="0" t="n">
        <f aca="false">FALSE()</f>
        <v>0</v>
      </c>
      <c r="AO1303" s="0" t="n">
        <f aca="false">FALSE()</f>
        <v>0</v>
      </c>
      <c r="AP1303" s="0" t="n">
        <f aca="false">FALSE()</f>
        <v>0</v>
      </c>
      <c r="AQ1303" s="380" t="n">
        <v>44169.7326388889</v>
      </c>
      <c r="AR1303" s="380" t="n">
        <v>44169.4166666667</v>
      </c>
      <c r="AS1303" s="0" t="s">
        <v>12675</v>
      </c>
      <c r="AT1303" s="0" t="s">
        <v>2170</v>
      </c>
      <c r="AU1303" s="0" t="s">
        <v>2170</v>
      </c>
    </row>
    <row r="1304" customFormat="false" ht="15" hidden="true" customHeight="false" outlineLevel="0" collapsed="false">
      <c r="A1304" s="0" t="s">
        <v>12676</v>
      </c>
      <c r="B1304" s="0" t="s">
        <v>12677</v>
      </c>
      <c r="C1304" s="0" t="s">
        <v>12678</v>
      </c>
      <c r="D1304" s="0" t="s">
        <v>2297</v>
      </c>
      <c r="E1304" s="0" t="s">
        <v>12676</v>
      </c>
      <c r="F1304" s="0" t="n">
        <v>1</v>
      </c>
      <c r="G1304" s="0" t="s">
        <v>2298</v>
      </c>
      <c r="H1304" s="0" t="s">
        <v>2170</v>
      </c>
      <c r="I1304" s="0" t="s">
        <v>2170</v>
      </c>
      <c r="J1304" s="0" t="s">
        <v>2170</v>
      </c>
      <c r="K1304" s="0" t="s">
        <v>2170</v>
      </c>
      <c r="L1304" s="0" t="s">
        <v>2170</v>
      </c>
      <c r="M1304" s="0" t="s">
        <v>2170</v>
      </c>
      <c r="N1304" s="0" t="n">
        <f aca="false">FALSE()</f>
        <v>0</v>
      </c>
      <c r="O1304" s="0" t="s">
        <v>12679</v>
      </c>
      <c r="P1304" s="0" t="s">
        <v>2300</v>
      </c>
      <c r="Q1304" s="380" t="n">
        <v>38336.125</v>
      </c>
      <c r="R1304" s="0" t="n">
        <v>763989752</v>
      </c>
      <c r="S1304" s="0" t="s">
        <v>2301</v>
      </c>
      <c r="T1304" s="0" t="s">
        <v>2302</v>
      </c>
      <c r="U1304" s="0" t="s">
        <v>2365</v>
      </c>
      <c r="V1304" s="0" t="n">
        <v>0</v>
      </c>
      <c r="W1304" s="0" t="s">
        <v>2312</v>
      </c>
      <c r="X1304" s="0" t="n">
        <v>4</v>
      </c>
      <c r="Y1304" s="0" t="n">
        <f aca="false">FALSE()</f>
        <v>0</v>
      </c>
      <c r="Z1304" s="0" t="n">
        <f aca="false">FALSE()</f>
        <v>0</v>
      </c>
      <c r="AA1304" s="0" t="n">
        <f aca="false">FALSE()</f>
        <v>0</v>
      </c>
      <c r="AB1304" s="0" t="n">
        <f aca="false">TRUE()</f>
        <v>1</v>
      </c>
      <c r="AC1304" s="0" t="n">
        <v>1</v>
      </c>
      <c r="AD1304" s="0" t="s">
        <v>2129</v>
      </c>
      <c r="AE1304" s="0" t="n">
        <f aca="false">TRUE()</f>
        <v>1</v>
      </c>
      <c r="AF1304" s="0" t="s">
        <v>12680</v>
      </c>
      <c r="AG1304" s="0" t="n">
        <v>2</v>
      </c>
      <c r="AH1304" s="0" t="s">
        <v>12681</v>
      </c>
      <c r="AI1304" s="0" t="s">
        <v>12682</v>
      </c>
      <c r="AJ1304" s="0" t="n">
        <v>0</v>
      </c>
      <c r="AK1304" s="0" t="s">
        <v>2118</v>
      </c>
      <c r="AL1304" s="0" t="n">
        <f aca="false">FALSE()</f>
        <v>0</v>
      </c>
      <c r="AM1304" s="0" t="n">
        <f aca="false">TRUE()</f>
        <v>1</v>
      </c>
      <c r="AN1304" s="0" t="n">
        <f aca="false">FALSE()</f>
        <v>0</v>
      </c>
      <c r="AO1304" s="0" t="n">
        <f aca="false">FALSE()</f>
        <v>0</v>
      </c>
      <c r="AP1304" s="0" t="n">
        <f aca="false">FALSE()</f>
        <v>0</v>
      </c>
      <c r="AQ1304" s="380" t="n">
        <v>43496.7291666667</v>
      </c>
      <c r="AR1304" s="380" t="n">
        <v>38336.125</v>
      </c>
      <c r="AS1304" s="0" t="s">
        <v>12683</v>
      </c>
      <c r="AT1304" s="0" t="s">
        <v>2170</v>
      </c>
      <c r="AU1304" s="0" t="s">
        <v>2170</v>
      </c>
    </row>
    <row r="1305" customFormat="false" ht="15" hidden="true" customHeight="false" outlineLevel="0" collapsed="false">
      <c r="A1305" s="0" t="s">
        <v>12684</v>
      </c>
      <c r="B1305" s="0" t="s">
        <v>12685</v>
      </c>
      <c r="C1305" s="0" t="s">
        <v>12686</v>
      </c>
      <c r="D1305" s="0" t="s">
        <v>2297</v>
      </c>
      <c r="E1305" s="0" t="s">
        <v>12684</v>
      </c>
      <c r="F1305" s="0" t="n">
        <v>1</v>
      </c>
      <c r="G1305" s="0" t="s">
        <v>2298</v>
      </c>
      <c r="H1305" s="0" t="s">
        <v>2170</v>
      </c>
      <c r="I1305" s="0" t="s">
        <v>2170</v>
      </c>
      <c r="J1305" s="0" t="s">
        <v>2170</v>
      </c>
      <c r="K1305" s="0" t="s">
        <v>2170</v>
      </c>
      <c r="L1305" s="0" t="s">
        <v>2170</v>
      </c>
      <c r="M1305" s="0" t="s">
        <v>2170</v>
      </c>
      <c r="N1305" s="0" t="n">
        <f aca="false">FALSE()</f>
        <v>0</v>
      </c>
      <c r="O1305" s="0" t="s">
        <v>12687</v>
      </c>
      <c r="P1305" s="0" t="s">
        <v>2300</v>
      </c>
      <c r="Q1305" s="380" t="n">
        <v>25569.125</v>
      </c>
      <c r="R1305" s="0" t="n">
        <v>102420530</v>
      </c>
      <c r="S1305" s="0" t="s">
        <v>2301</v>
      </c>
      <c r="T1305" s="0" t="s">
        <v>2302</v>
      </c>
      <c r="U1305" s="0" t="s">
        <v>2330</v>
      </c>
      <c r="V1305" s="0" t="n">
        <v>0</v>
      </c>
      <c r="W1305" s="0" t="s">
        <v>12688</v>
      </c>
      <c r="X1305" s="0" t="n">
        <v>1</v>
      </c>
      <c r="Y1305" s="0" t="n">
        <f aca="false">FALSE()</f>
        <v>0</v>
      </c>
      <c r="Z1305" s="0" t="n">
        <f aca="false">FALSE()</f>
        <v>0</v>
      </c>
      <c r="AA1305" s="0" t="n">
        <f aca="false">FALSE()</f>
        <v>0</v>
      </c>
      <c r="AB1305" s="0" t="n">
        <f aca="false">FALSE()</f>
        <v>0</v>
      </c>
      <c r="AC1305" s="0" t="n">
        <v>3</v>
      </c>
      <c r="AD1305" s="0" t="s">
        <v>2129</v>
      </c>
      <c r="AE1305" s="0" t="n">
        <f aca="false">TRUE()</f>
        <v>1</v>
      </c>
      <c r="AF1305" s="0" t="s">
        <v>12689</v>
      </c>
      <c r="AG1305" s="0" t="n">
        <v>2</v>
      </c>
      <c r="AH1305" s="0" t="s">
        <v>12690</v>
      </c>
      <c r="AI1305" s="0" t="s">
        <v>12691</v>
      </c>
      <c r="AJ1305" s="0" t="n">
        <v>0</v>
      </c>
      <c r="AK1305" s="0" t="s">
        <v>2118</v>
      </c>
      <c r="AL1305" s="0" t="n">
        <f aca="false">TRUE()</f>
        <v>1</v>
      </c>
      <c r="AM1305" s="0" t="n">
        <f aca="false">TRUE()</f>
        <v>1</v>
      </c>
      <c r="AN1305" s="0" t="n">
        <f aca="false">FALSE()</f>
        <v>0</v>
      </c>
      <c r="AO1305" s="0" t="n">
        <f aca="false">FALSE()</f>
        <v>0</v>
      </c>
      <c r="AP1305" s="0" t="n">
        <f aca="false">TRUE()</f>
        <v>1</v>
      </c>
      <c r="AQ1305" s="380" t="n">
        <v>25569.125</v>
      </c>
      <c r="AR1305" s="380" t="n">
        <v>25569.125</v>
      </c>
      <c r="AS1305" s="0" t="s">
        <v>12692</v>
      </c>
      <c r="AT1305" s="0" t="s">
        <v>2170</v>
      </c>
      <c r="AU1305" s="0" t="s">
        <v>2170</v>
      </c>
    </row>
    <row r="1306" customFormat="false" ht="15" hidden="true" customHeight="false" outlineLevel="0" collapsed="false">
      <c r="A1306" s="0" t="s">
        <v>12693</v>
      </c>
      <c r="B1306" s="0" t="s">
        <v>12694</v>
      </c>
      <c r="C1306" s="0" t="s">
        <v>12695</v>
      </c>
      <c r="D1306" s="0" t="s">
        <v>2297</v>
      </c>
      <c r="E1306" s="0" t="s">
        <v>12693</v>
      </c>
      <c r="F1306" s="0" t="n">
        <v>1</v>
      </c>
      <c r="G1306" s="0" t="s">
        <v>2298</v>
      </c>
      <c r="H1306" s="0" t="s">
        <v>2170</v>
      </c>
      <c r="I1306" s="0" t="s">
        <v>2170</v>
      </c>
      <c r="J1306" s="0" t="s">
        <v>2170</v>
      </c>
      <c r="K1306" s="0" t="s">
        <v>2170</v>
      </c>
      <c r="L1306" s="0" t="s">
        <v>2170</v>
      </c>
      <c r="M1306" s="0" t="s">
        <v>2170</v>
      </c>
      <c r="N1306" s="0" t="n">
        <f aca="false">FALSE()</f>
        <v>0</v>
      </c>
      <c r="O1306" s="0" t="s">
        <v>12696</v>
      </c>
      <c r="P1306" s="0" t="s">
        <v>2300</v>
      </c>
      <c r="Q1306" s="380" t="n">
        <v>33694.1666666667</v>
      </c>
      <c r="R1306" s="0" t="n">
        <v>20239458</v>
      </c>
      <c r="S1306" s="0" t="s">
        <v>2301</v>
      </c>
      <c r="T1306" s="0" t="s">
        <v>2302</v>
      </c>
      <c r="U1306" s="0" t="s">
        <v>2330</v>
      </c>
      <c r="V1306" s="0" t="n">
        <v>80000000</v>
      </c>
      <c r="W1306" s="0" t="s">
        <v>2383</v>
      </c>
      <c r="X1306" s="0" t="n">
        <v>4</v>
      </c>
      <c r="Y1306" s="0" t="n">
        <f aca="false">FALSE()</f>
        <v>0</v>
      </c>
      <c r="Z1306" s="0" t="n">
        <f aca="false">FALSE()</f>
        <v>0</v>
      </c>
      <c r="AA1306" s="0" t="n">
        <f aca="false">FALSE()</f>
        <v>0</v>
      </c>
      <c r="AB1306" s="0" t="n">
        <f aca="false">FALSE()</f>
        <v>0</v>
      </c>
      <c r="AC1306" s="0" t="n">
        <v>1</v>
      </c>
      <c r="AD1306" s="0" t="s">
        <v>2129</v>
      </c>
      <c r="AE1306" s="0" t="n">
        <f aca="false">TRUE()</f>
        <v>1</v>
      </c>
      <c r="AF1306" s="0" t="s">
        <v>12697</v>
      </c>
      <c r="AG1306" s="0" t="n">
        <v>2</v>
      </c>
      <c r="AH1306" s="0" t="s">
        <v>12698</v>
      </c>
      <c r="AI1306" s="0" t="s">
        <v>12699</v>
      </c>
      <c r="AJ1306" s="0" t="n">
        <v>0</v>
      </c>
      <c r="AK1306" s="0" t="s">
        <v>2118</v>
      </c>
      <c r="AL1306" s="0" t="n">
        <f aca="false">FALSE()</f>
        <v>0</v>
      </c>
      <c r="AM1306" s="0" t="n">
        <f aca="false">TRUE()</f>
        <v>1</v>
      </c>
      <c r="AN1306" s="0" t="n">
        <f aca="false">FALSE()</f>
        <v>0</v>
      </c>
      <c r="AO1306" s="0" t="n">
        <f aca="false">FALSE()</f>
        <v>0</v>
      </c>
      <c r="AP1306" s="0" t="n">
        <f aca="false">FALSE()</f>
        <v>0</v>
      </c>
      <c r="AQ1306" s="380" t="n">
        <v>43627.6875</v>
      </c>
      <c r="AR1306" s="380" t="n">
        <v>33694.1666666667</v>
      </c>
      <c r="AS1306" s="0" t="s">
        <v>12700</v>
      </c>
      <c r="AT1306" s="0" t="s">
        <v>2170</v>
      </c>
      <c r="AU1306" s="0" t="s">
        <v>2170</v>
      </c>
    </row>
    <row r="1307" customFormat="false" ht="15" hidden="true" customHeight="false" outlineLevel="0" collapsed="false">
      <c r="A1307" s="0" t="s">
        <v>12701</v>
      </c>
      <c r="B1307" s="0" t="s">
        <v>12702</v>
      </c>
      <c r="C1307" s="0" t="s">
        <v>12703</v>
      </c>
      <c r="D1307" s="0" t="s">
        <v>2297</v>
      </c>
      <c r="E1307" s="0" t="s">
        <v>12701</v>
      </c>
      <c r="F1307" s="0" t="n">
        <v>1</v>
      </c>
      <c r="G1307" s="0" t="s">
        <v>2298</v>
      </c>
      <c r="H1307" s="0" t="s">
        <v>2170</v>
      </c>
      <c r="I1307" s="0" t="s">
        <v>2170</v>
      </c>
      <c r="J1307" s="0" t="s">
        <v>2170</v>
      </c>
      <c r="K1307" s="0" t="s">
        <v>2170</v>
      </c>
      <c r="L1307" s="0" t="s">
        <v>2170</v>
      </c>
      <c r="M1307" s="0" t="s">
        <v>2170</v>
      </c>
      <c r="N1307" s="0" t="n">
        <f aca="false">FALSE()</f>
        <v>0</v>
      </c>
      <c r="O1307" s="0" t="s">
        <v>12704</v>
      </c>
      <c r="P1307" s="0" t="s">
        <v>2300</v>
      </c>
      <c r="Q1307" s="380" t="n">
        <v>25569.125</v>
      </c>
      <c r="R1307" s="0" t="n">
        <v>286010592</v>
      </c>
      <c r="S1307" s="0" t="s">
        <v>2301</v>
      </c>
      <c r="T1307" s="0" t="s">
        <v>2302</v>
      </c>
      <c r="U1307" s="0" t="s">
        <v>2116</v>
      </c>
      <c r="V1307" s="0" t="n">
        <v>300000000</v>
      </c>
      <c r="W1307" s="0" t="s">
        <v>4873</v>
      </c>
      <c r="X1307" s="0" t="n">
        <v>4</v>
      </c>
      <c r="Y1307" s="0" t="n">
        <f aca="false">FALSE()</f>
        <v>0</v>
      </c>
      <c r="Z1307" s="0" t="n">
        <f aca="false">FALSE()</f>
        <v>0</v>
      </c>
      <c r="AA1307" s="0" t="n">
        <f aca="false">FALSE()</f>
        <v>0</v>
      </c>
      <c r="AB1307" s="0" t="n">
        <f aca="false">FALSE()</f>
        <v>0</v>
      </c>
      <c r="AC1307" s="0" t="n">
        <v>1</v>
      </c>
      <c r="AD1307" s="0" t="s">
        <v>2129</v>
      </c>
      <c r="AE1307" s="0" t="n">
        <f aca="false">TRUE()</f>
        <v>1</v>
      </c>
      <c r="AF1307" s="0" t="s">
        <v>12705</v>
      </c>
      <c r="AG1307" s="0" t="n">
        <v>2</v>
      </c>
      <c r="AH1307" s="0" t="s">
        <v>12706</v>
      </c>
      <c r="AI1307" s="0" t="s">
        <v>12707</v>
      </c>
      <c r="AJ1307" s="0" t="n">
        <v>0</v>
      </c>
      <c r="AK1307" s="0" t="s">
        <v>2118</v>
      </c>
      <c r="AL1307" s="0" t="n">
        <f aca="false">FALSE()</f>
        <v>0</v>
      </c>
      <c r="AM1307" s="0" t="n">
        <f aca="false">TRUE()</f>
        <v>1</v>
      </c>
      <c r="AN1307" s="0" t="n">
        <f aca="false">FALSE()</f>
        <v>0</v>
      </c>
      <c r="AO1307" s="0" t="n">
        <f aca="false">FALSE()</f>
        <v>0</v>
      </c>
      <c r="AP1307" s="0" t="n">
        <f aca="false">TRUE()</f>
        <v>1</v>
      </c>
      <c r="AQ1307" s="380" t="n">
        <v>44357.6909722222</v>
      </c>
      <c r="AR1307" s="380" t="n">
        <v>44092.4166666667</v>
      </c>
      <c r="AS1307" s="0" t="s">
        <v>12708</v>
      </c>
      <c r="AT1307" s="0" t="s">
        <v>2170</v>
      </c>
      <c r="AU1307" s="0" t="s">
        <v>2170</v>
      </c>
    </row>
    <row r="1308" customFormat="false" ht="15" hidden="true" customHeight="false" outlineLevel="0" collapsed="false">
      <c r="A1308" s="0" t="s">
        <v>12709</v>
      </c>
      <c r="B1308" s="0" t="s">
        <v>12710</v>
      </c>
      <c r="C1308" s="0" t="s">
        <v>12711</v>
      </c>
      <c r="D1308" s="0" t="s">
        <v>2525</v>
      </c>
      <c r="E1308" s="0" t="s">
        <v>12709</v>
      </c>
      <c r="F1308" s="0" t="n">
        <v>100</v>
      </c>
      <c r="G1308" s="0" t="s">
        <v>2526</v>
      </c>
      <c r="H1308" s="0" t="s">
        <v>2170</v>
      </c>
      <c r="I1308" s="0" t="s">
        <v>2170</v>
      </c>
      <c r="J1308" s="0" t="s">
        <v>2170</v>
      </c>
      <c r="K1308" s="0" t="s">
        <v>2170</v>
      </c>
      <c r="L1308" s="0" t="s">
        <v>2170</v>
      </c>
      <c r="M1308" s="0" t="s">
        <v>2170</v>
      </c>
      <c r="N1308" s="0" t="n">
        <f aca="false">FALSE()</f>
        <v>0</v>
      </c>
      <c r="O1308" s="0" t="s">
        <v>12712</v>
      </c>
      <c r="P1308" s="0" t="s">
        <v>2300</v>
      </c>
      <c r="Q1308" s="380" t="n">
        <v>25569.125</v>
      </c>
      <c r="R1308" s="0" t="n">
        <v>0</v>
      </c>
      <c r="S1308" s="0" t="s">
        <v>2528</v>
      </c>
      <c r="T1308" s="0" t="s">
        <v>2529</v>
      </c>
      <c r="U1308" s="0" t="s">
        <v>2115</v>
      </c>
      <c r="V1308" s="0" t="n">
        <v>0</v>
      </c>
      <c r="W1308" s="0" t="s">
        <v>2530</v>
      </c>
      <c r="X1308" s="0" t="n">
        <v>4</v>
      </c>
      <c r="Y1308" s="0" t="n">
        <f aca="false">FALSE()</f>
        <v>0</v>
      </c>
      <c r="Z1308" s="0" t="n">
        <f aca="false">FALSE()</f>
        <v>0</v>
      </c>
      <c r="AA1308" s="0" t="n">
        <f aca="false">FALSE()</f>
        <v>0</v>
      </c>
      <c r="AB1308" s="0" t="n">
        <f aca="false">FALSE()</f>
        <v>0</v>
      </c>
      <c r="AC1308" s="0" t="n">
        <v>1</v>
      </c>
      <c r="AD1308" s="0" t="s">
        <v>2129</v>
      </c>
      <c r="AE1308" s="0" t="n">
        <f aca="false">TRUE()</f>
        <v>1</v>
      </c>
      <c r="AF1308" s="0" t="s">
        <v>12713</v>
      </c>
      <c r="AG1308" s="0" t="n">
        <v>2</v>
      </c>
      <c r="AH1308" s="0" t="s">
        <v>12714</v>
      </c>
      <c r="AI1308" s="0" t="s">
        <v>12715</v>
      </c>
      <c r="AJ1308" s="0" t="n">
        <v>0</v>
      </c>
      <c r="AK1308" s="0" t="s">
        <v>3378</v>
      </c>
      <c r="AL1308" s="0" t="n">
        <f aca="false">FALSE()</f>
        <v>0</v>
      </c>
      <c r="AM1308" s="0" t="n">
        <f aca="false">FALSE()</f>
        <v>0</v>
      </c>
      <c r="AN1308" s="0" t="n">
        <f aca="false">FALSE()</f>
        <v>0</v>
      </c>
      <c r="AO1308" s="0" t="n">
        <f aca="false">FALSE()</f>
        <v>0</v>
      </c>
      <c r="AP1308" s="0" t="n">
        <f aca="false">TRUE()</f>
        <v>1</v>
      </c>
      <c r="AQ1308" s="380" t="n">
        <v>44965.3333333333</v>
      </c>
      <c r="AR1308" s="380" t="n">
        <v>44965.4166666667</v>
      </c>
      <c r="AS1308" s="0" t="s">
        <v>12716</v>
      </c>
      <c r="AT1308" s="0" t="s">
        <v>2170</v>
      </c>
      <c r="AU1308" s="0" t="s">
        <v>2170</v>
      </c>
    </row>
    <row r="1309" customFormat="false" ht="15" hidden="true" customHeight="false" outlineLevel="0" collapsed="false">
      <c r="A1309" s="0" t="s">
        <v>12684</v>
      </c>
      <c r="B1309" s="0" t="s">
        <v>12717</v>
      </c>
      <c r="C1309" s="0" t="s">
        <v>12718</v>
      </c>
      <c r="D1309" s="0" t="s">
        <v>3409</v>
      </c>
      <c r="E1309" s="0" t="s">
        <v>12684</v>
      </c>
      <c r="F1309" s="0" t="n">
        <v>1</v>
      </c>
      <c r="G1309" s="0" t="s">
        <v>2298</v>
      </c>
      <c r="H1309" s="0" t="s">
        <v>2170</v>
      </c>
      <c r="I1309" s="0" t="s">
        <v>2170</v>
      </c>
      <c r="J1309" s="0" t="s">
        <v>2170</v>
      </c>
      <c r="K1309" s="0" t="s">
        <v>2170</v>
      </c>
      <c r="L1309" s="0" t="s">
        <v>2170</v>
      </c>
      <c r="M1309" s="0" t="s">
        <v>2170</v>
      </c>
      <c r="N1309" s="0" t="n">
        <f aca="false">FALSE()</f>
        <v>0</v>
      </c>
      <c r="O1309" s="0" t="s">
        <v>12687</v>
      </c>
      <c r="P1309" s="0" t="s">
        <v>2300</v>
      </c>
      <c r="Q1309" s="380" t="n">
        <v>25569.125</v>
      </c>
      <c r="R1309" s="0" t="n">
        <v>102420530</v>
      </c>
      <c r="S1309" s="0" t="s">
        <v>2301</v>
      </c>
      <c r="T1309" s="0" t="s">
        <v>2302</v>
      </c>
      <c r="U1309" s="0" t="s">
        <v>2330</v>
      </c>
      <c r="V1309" s="0" t="n">
        <v>0</v>
      </c>
      <c r="W1309" s="0" t="s">
        <v>12688</v>
      </c>
      <c r="X1309" s="0" t="n">
        <v>1</v>
      </c>
      <c r="Y1309" s="0" t="n">
        <f aca="false">FALSE()</f>
        <v>0</v>
      </c>
      <c r="Z1309" s="0" t="n">
        <f aca="false">FALSE()</f>
        <v>0</v>
      </c>
      <c r="AA1309" s="0" t="n">
        <f aca="false">FALSE()</f>
        <v>0</v>
      </c>
      <c r="AB1309" s="0" t="n">
        <f aca="false">FALSE()</f>
        <v>0</v>
      </c>
      <c r="AC1309" s="0" t="n">
        <v>3</v>
      </c>
      <c r="AD1309" s="0" t="s">
        <v>2170</v>
      </c>
      <c r="AE1309" s="0" t="n">
        <f aca="false">TRUE()</f>
        <v>1</v>
      </c>
      <c r="AF1309" s="0" t="s">
        <v>12719</v>
      </c>
      <c r="AG1309" s="0" t="n">
        <v>0</v>
      </c>
      <c r="AH1309" s="0" t="s">
        <v>12690</v>
      </c>
      <c r="AI1309" s="0" t="s">
        <v>12691</v>
      </c>
      <c r="AJ1309" s="0" t="n">
        <v>0</v>
      </c>
      <c r="AK1309" s="0" t="s">
        <v>2118</v>
      </c>
      <c r="AL1309" s="0" t="n">
        <f aca="false">TRUE()</f>
        <v>1</v>
      </c>
      <c r="AM1309" s="0" t="n">
        <f aca="false">TRUE()</f>
        <v>1</v>
      </c>
      <c r="AN1309" s="0" t="n">
        <f aca="false">FALSE()</f>
        <v>0</v>
      </c>
      <c r="AO1309" s="0" t="n">
        <f aca="false">FALSE()</f>
        <v>0</v>
      </c>
      <c r="AP1309" s="0" t="n">
        <f aca="false">TRUE()</f>
        <v>1</v>
      </c>
      <c r="AQ1309" s="380" t="n">
        <v>25569.125</v>
      </c>
      <c r="AR1309" s="380" t="n">
        <v>25569.125</v>
      </c>
      <c r="AS1309" s="0" t="s">
        <v>12692</v>
      </c>
      <c r="AT1309" s="0" t="s">
        <v>2170</v>
      </c>
      <c r="AU1309" s="0" t="s">
        <v>2170</v>
      </c>
    </row>
    <row r="1310" customFormat="false" ht="15" hidden="true" customHeight="false" outlineLevel="0" collapsed="false">
      <c r="A1310" s="0" t="s">
        <v>12720</v>
      </c>
      <c r="B1310" s="0" t="s">
        <v>12721</v>
      </c>
      <c r="C1310" s="0" t="s">
        <v>12722</v>
      </c>
      <c r="D1310" s="0" t="s">
        <v>2297</v>
      </c>
      <c r="E1310" s="0" t="s">
        <v>12720</v>
      </c>
      <c r="F1310" s="0" t="n">
        <v>1</v>
      </c>
      <c r="G1310" s="0" t="s">
        <v>2298</v>
      </c>
      <c r="H1310" s="0" t="s">
        <v>2170</v>
      </c>
      <c r="I1310" s="0" t="s">
        <v>2170</v>
      </c>
      <c r="J1310" s="0" t="s">
        <v>2170</v>
      </c>
      <c r="K1310" s="0" t="s">
        <v>2170</v>
      </c>
      <c r="L1310" s="0" t="s">
        <v>2170</v>
      </c>
      <c r="M1310" s="0" t="s">
        <v>2170</v>
      </c>
      <c r="N1310" s="0" t="n">
        <f aca="false">FALSE()</f>
        <v>0</v>
      </c>
      <c r="O1310" s="0" t="s">
        <v>12723</v>
      </c>
      <c r="P1310" s="0" t="s">
        <v>2300</v>
      </c>
      <c r="Q1310" s="380" t="n">
        <v>40997.1666666667</v>
      </c>
      <c r="R1310" s="0" t="n">
        <v>100419802</v>
      </c>
      <c r="S1310" s="0" t="s">
        <v>2301</v>
      </c>
      <c r="T1310" s="0" t="s">
        <v>2302</v>
      </c>
      <c r="U1310" s="0" t="s">
        <v>2574</v>
      </c>
      <c r="V1310" s="0" t="n">
        <v>200000000</v>
      </c>
      <c r="W1310" s="0" t="s">
        <v>2312</v>
      </c>
      <c r="X1310" s="0" t="n">
        <v>4</v>
      </c>
      <c r="Y1310" s="0" t="n">
        <f aca="false">FALSE()</f>
        <v>0</v>
      </c>
      <c r="Z1310" s="0" t="n">
        <f aca="false">FALSE()</f>
        <v>0</v>
      </c>
      <c r="AA1310" s="0" t="n">
        <f aca="false">FALSE()</f>
        <v>0</v>
      </c>
      <c r="AB1310" s="0" t="n">
        <f aca="false">FALSE()</f>
        <v>0</v>
      </c>
      <c r="AC1310" s="0" t="n">
        <v>1</v>
      </c>
      <c r="AD1310" s="0" t="s">
        <v>2129</v>
      </c>
      <c r="AE1310" s="0" t="n">
        <f aca="false">TRUE()</f>
        <v>1</v>
      </c>
      <c r="AF1310" s="0" t="s">
        <v>12724</v>
      </c>
      <c r="AG1310" s="0" t="n">
        <v>2</v>
      </c>
      <c r="AH1310" s="0" t="s">
        <v>12725</v>
      </c>
      <c r="AI1310" s="0" t="s">
        <v>12726</v>
      </c>
      <c r="AJ1310" s="0" t="n">
        <v>0</v>
      </c>
      <c r="AK1310" s="0" t="s">
        <v>2118</v>
      </c>
      <c r="AL1310" s="0" t="n">
        <f aca="false">FALSE()</f>
        <v>0</v>
      </c>
      <c r="AM1310" s="0" t="n">
        <f aca="false">TRUE()</f>
        <v>1</v>
      </c>
      <c r="AN1310" s="0" t="n">
        <f aca="false">FALSE()</f>
        <v>0</v>
      </c>
      <c r="AO1310" s="0" t="n">
        <f aca="false">FALSE()</f>
        <v>0</v>
      </c>
      <c r="AP1310" s="0" t="n">
        <f aca="false">FALSE()</f>
        <v>0</v>
      </c>
      <c r="AQ1310" s="380" t="n">
        <v>43769.6875</v>
      </c>
      <c r="AR1310" s="380" t="n">
        <v>43769.4166666667</v>
      </c>
      <c r="AS1310" s="0" t="s">
        <v>12727</v>
      </c>
      <c r="AT1310" s="0" t="s">
        <v>2170</v>
      </c>
      <c r="AU1310" s="0" t="s">
        <v>2170</v>
      </c>
    </row>
    <row r="1311" customFormat="false" ht="15" hidden="true" customHeight="false" outlineLevel="0" collapsed="false">
      <c r="A1311" s="0" t="s">
        <v>12728</v>
      </c>
      <c r="B1311" s="0" t="s">
        <v>12729</v>
      </c>
      <c r="C1311" s="0" t="s">
        <v>12730</v>
      </c>
      <c r="D1311" s="0" t="s">
        <v>2525</v>
      </c>
      <c r="E1311" s="0" t="s">
        <v>12728</v>
      </c>
      <c r="F1311" s="0" t="n">
        <v>100</v>
      </c>
      <c r="G1311" s="0" t="s">
        <v>2526</v>
      </c>
      <c r="H1311" s="0" t="s">
        <v>2170</v>
      </c>
      <c r="I1311" s="0" t="s">
        <v>2170</v>
      </c>
      <c r="J1311" s="0" t="s">
        <v>2170</v>
      </c>
      <c r="K1311" s="0" t="s">
        <v>2170</v>
      </c>
      <c r="L1311" s="0" t="s">
        <v>2170</v>
      </c>
      <c r="M1311" s="0" t="s">
        <v>2170</v>
      </c>
      <c r="N1311" s="0" t="n">
        <f aca="false">FALSE()</f>
        <v>0</v>
      </c>
      <c r="O1311" s="0" t="s">
        <v>12731</v>
      </c>
      <c r="P1311" s="0" t="s">
        <v>2300</v>
      </c>
      <c r="Q1311" s="380" t="n">
        <v>25569.125</v>
      </c>
      <c r="R1311" s="0" t="n">
        <v>0</v>
      </c>
      <c r="S1311" s="0" t="s">
        <v>2528</v>
      </c>
      <c r="T1311" s="0" t="s">
        <v>2529</v>
      </c>
      <c r="U1311" s="0" t="s">
        <v>2330</v>
      </c>
      <c r="V1311" s="0" t="n">
        <v>0</v>
      </c>
      <c r="W1311" s="0" t="s">
        <v>11208</v>
      </c>
      <c r="X1311" s="0" t="n">
        <v>4</v>
      </c>
      <c r="Y1311" s="0" t="n">
        <f aca="false">FALSE()</f>
        <v>0</v>
      </c>
      <c r="Z1311" s="0" t="n">
        <f aca="false">FALSE()</f>
        <v>0</v>
      </c>
      <c r="AA1311" s="0" t="n">
        <f aca="false">FALSE()</f>
        <v>0</v>
      </c>
      <c r="AB1311" s="0" t="n">
        <f aca="false">TRUE()</f>
        <v>1</v>
      </c>
      <c r="AC1311" s="0" t="n">
        <v>1</v>
      </c>
      <c r="AD1311" s="0" t="s">
        <v>2803</v>
      </c>
      <c r="AE1311" s="0" t="n">
        <f aca="false">TRUE()</f>
        <v>1</v>
      </c>
      <c r="AF1311" s="0" t="s">
        <v>12732</v>
      </c>
      <c r="AG1311" s="0" t="n">
        <v>2</v>
      </c>
      <c r="AH1311" s="0" t="s">
        <v>12733</v>
      </c>
      <c r="AI1311" s="0" t="s">
        <v>12734</v>
      </c>
      <c r="AJ1311" s="0" t="n">
        <v>0</v>
      </c>
      <c r="AK1311" s="0" t="s">
        <v>3378</v>
      </c>
      <c r="AL1311" s="0" t="n">
        <f aca="false">FALSE()</f>
        <v>0</v>
      </c>
      <c r="AM1311" s="0" t="n">
        <f aca="false">FALSE()</f>
        <v>0</v>
      </c>
      <c r="AN1311" s="0" t="n">
        <f aca="false">FALSE()</f>
        <v>0</v>
      </c>
      <c r="AO1311" s="0" t="n">
        <f aca="false">FALSE()</f>
        <v>0</v>
      </c>
      <c r="AP1311" s="0" t="n">
        <f aca="false">TRUE()</f>
        <v>1</v>
      </c>
      <c r="AQ1311" s="380" t="n">
        <v>44965.3333333333</v>
      </c>
      <c r="AR1311" s="380" t="n">
        <v>44965.4166666667</v>
      </c>
      <c r="AS1311" s="0" t="s">
        <v>12735</v>
      </c>
      <c r="AT1311" s="0" t="s">
        <v>2170</v>
      </c>
      <c r="AU1311" s="0" t="s">
        <v>2170</v>
      </c>
    </row>
    <row r="1312" customFormat="false" ht="15" hidden="true" customHeight="false" outlineLevel="0" collapsed="false">
      <c r="A1312" s="0" t="s">
        <v>12736</v>
      </c>
      <c r="B1312" s="0" t="s">
        <v>12737</v>
      </c>
      <c r="C1312" s="0" t="s">
        <v>12738</v>
      </c>
      <c r="D1312" s="0" t="s">
        <v>2297</v>
      </c>
      <c r="E1312" s="0" t="s">
        <v>12736</v>
      </c>
      <c r="F1312" s="0" t="n">
        <v>1</v>
      </c>
      <c r="G1312" s="0" t="s">
        <v>2298</v>
      </c>
      <c r="H1312" s="0" t="s">
        <v>2170</v>
      </c>
      <c r="I1312" s="0" t="s">
        <v>2170</v>
      </c>
      <c r="J1312" s="0" t="s">
        <v>2170</v>
      </c>
      <c r="K1312" s="0" t="s">
        <v>2170</v>
      </c>
      <c r="L1312" s="0" t="s">
        <v>2170</v>
      </c>
      <c r="M1312" s="0" t="s">
        <v>2170</v>
      </c>
      <c r="N1312" s="0" t="n">
        <f aca="false">FALSE()</f>
        <v>0</v>
      </c>
      <c r="O1312" s="0" t="s">
        <v>12739</v>
      </c>
      <c r="P1312" s="0" t="s">
        <v>2300</v>
      </c>
      <c r="Q1312" s="380" t="n">
        <v>34528.1666666667</v>
      </c>
      <c r="R1312" s="0" t="n">
        <v>32406264</v>
      </c>
      <c r="S1312" s="0" t="s">
        <v>2301</v>
      </c>
      <c r="T1312" s="0" t="s">
        <v>2302</v>
      </c>
      <c r="U1312" s="0" t="s">
        <v>2115</v>
      </c>
      <c r="V1312" s="0" t="n">
        <v>50000000000</v>
      </c>
      <c r="W1312" s="0" t="s">
        <v>2409</v>
      </c>
      <c r="X1312" s="0" t="n">
        <v>4</v>
      </c>
      <c r="Y1312" s="0" t="n">
        <f aca="false">FALSE()</f>
        <v>0</v>
      </c>
      <c r="Z1312" s="0" t="n">
        <f aca="false">FALSE()</f>
        <v>0</v>
      </c>
      <c r="AA1312" s="0" t="n">
        <f aca="false">FALSE()</f>
        <v>0</v>
      </c>
      <c r="AB1312" s="0" t="n">
        <f aca="false">TRUE()</f>
        <v>1</v>
      </c>
      <c r="AC1312" s="0" t="n">
        <v>1</v>
      </c>
      <c r="AD1312" s="0" t="s">
        <v>2129</v>
      </c>
      <c r="AE1312" s="0" t="n">
        <f aca="false">TRUE()</f>
        <v>1</v>
      </c>
      <c r="AF1312" s="0" t="s">
        <v>12740</v>
      </c>
      <c r="AG1312" s="0" t="n">
        <v>2</v>
      </c>
      <c r="AH1312" s="0" t="s">
        <v>12741</v>
      </c>
      <c r="AI1312" s="0" t="s">
        <v>12742</v>
      </c>
      <c r="AJ1312" s="0" t="n">
        <v>0</v>
      </c>
      <c r="AK1312" s="0" t="s">
        <v>2118</v>
      </c>
      <c r="AL1312" s="0" t="n">
        <f aca="false">FALSE()</f>
        <v>0</v>
      </c>
      <c r="AM1312" s="0" t="n">
        <f aca="false">TRUE()</f>
        <v>1</v>
      </c>
      <c r="AN1312" s="0" t="n">
        <f aca="false">FALSE()</f>
        <v>0</v>
      </c>
      <c r="AO1312" s="0" t="n">
        <f aca="false">FALSE()</f>
        <v>0</v>
      </c>
      <c r="AP1312" s="0" t="n">
        <f aca="false">FALSE()</f>
        <v>0</v>
      </c>
      <c r="AQ1312" s="380" t="n">
        <v>43524.7305555556</v>
      </c>
      <c r="AR1312" s="380" t="n">
        <v>34529.1666666667</v>
      </c>
      <c r="AS1312" s="0" t="s">
        <v>12743</v>
      </c>
      <c r="AT1312" s="0" t="s">
        <v>2170</v>
      </c>
      <c r="AU1312" s="0" t="s">
        <v>2170</v>
      </c>
    </row>
    <row r="1313" customFormat="false" ht="15" hidden="true" customHeight="false" outlineLevel="0" collapsed="false">
      <c r="A1313" s="0" t="s">
        <v>12744</v>
      </c>
      <c r="B1313" s="0" t="s">
        <v>12745</v>
      </c>
      <c r="C1313" s="0" t="s">
        <v>12746</v>
      </c>
      <c r="D1313" s="0" t="s">
        <v>2525</v>
      </c>
      <c r="E1313" s="0" t="s">
        <v>12744</v>
      </c>
      <c r="F1313" s="0" t="n">
        <v>100</v>
      </c>
      <c r="G1313" s="0" t="s">
        <v>2526</v>
      </c>
      <c r="H1313" s="0" t="s">
        <v>2170</v>
      </c>
      <c r="I1313" s="0" t="s">
        <v>2170</v>
      </c>
      <c r="J1313" s="0" t="s">
        <v>2170</v>
      </c>
      <c r="K1313" s="0" t="s">
        <v>2170</v>
      </c>
      <c r="L1313" s="0" t="s">
        <v>2170</v>
      </c>
      <c r="M1313" s="0" t="s">
        <v>2170</v>
      </c>
      <c r="N1313" s="0" t="n">
        <f aca="false">FALSE()</f>
        <v>0</v>
      </c>
      <c r="O1313" s="0" t="s">
        <v>12747</v>
      </c>
      <c r="P1313" s="0" t="s">
        <v>2300</v>
      </c>
      <c r="Q1313" s="380" t="n">
        <v>25569.125</v>
      </c>
      <c r="R1313" s="0" t="n">
        <v>240417319880</v>
      </c>
      <c r="S1313" s="0" t="s">
        <v>2528</v>
      </c>
      <c r="T1313" s="0" t="s">
        <v>2529</v>
      </c>
      <c r="U1313" s="0" t="s">
        <v>610</v>
      </c>
      <c r="V1313" s="0" t="n">
        <v>0</v>
      </c>
      <c r="W1313" s="0" t="s">
        <v>2530</v>
      </c>
      <c r="X1313" s="0" t="n">
        <v>4</v>
      </c>
      <c r="Y1313" s="0" t="n">
        <f aca="false">FALSE()</f>
        <v>0</v>
      </c>
      <c r="Z1313" s="0" t="n">
        <f aca="false">FALSE()</f>
        <v>0</v>
      </c>
      <c r="AA1313" s="0" t="n">
        <f aca="false">FALSE()</f>
        <v>0</v>
      </c>
      <c r="AB1313" s="0" t="n">
        <f aca="false">TRUE()</f>
        <v>1</v>
      </c>
      <c r="AC1313" s="0" t="n">
        <v>1</v>
      </c>
      <c r="AD1313" s="0" t="s">
        <v>2129</v>
      </c>
      <c r="AE1313" s="0" t="n">
        <f aca="false">TRUE()</f>
        <v>1</v>
      </c>
      <c r="AF1313" s="0" t="s">
        <v>12748</v>
      </c>
      <c r="AG1313" s="0" t="n">
        <v>2</v>
      </c>
      <c r="AH1313" s="0" t="s">
        <v>12749</v>
      </c>
      <c r="AI1313" s="0" t="s">
        <v>12750</v>
      </c>
      <c r="AJ1313" s="0" t="n">
        <v>0</v>
      </c>
      <c r="AK1313" s="0" t="s">
        <v>2118</v>
      </c>
      <c r="AL1313" s="0" t="n">
        <f aca="false">FALSE()</f>
        <v>0</v>
      </c>
      <c r="AM1313" s="0" t="n">
        <f aca="false">FALSE()</f>
        <v>0</v>
      </c>
      <c r="AN1313" s="0" t="n">
        <f aca="false">FALSE()</f>
        <v>0</v>
      </c>
      <c r="AO1313" s="0" t="n">
        <f aca="false">FALSE()</f>
        <v>0</v>
      </c>
      <c r="AP1313" s="0" t="n">
        <f aca="false">TRUE()</f>
        <v>1</v>
      </c>
      <c r="AQ1313" s="380" t="n">
        <v>44900.3333333333</v>
      </c>
      <c r="AR1313" s="380" t="n">
        <v>44900.4166666667</v>
      </c>
      <c r="AS1313" s="0" t="s">
        <v>12751</v>
      </c>
      <c r="AT1313" s="0" t="s">
        <v>2170</v>
      </c>
      <c r="AU1313" s="0" t="s">
        <v>2170</v>
      </c>
    </row>
    <row r="1314" customFormat="false" ht="15" hidden="true" customHeight="false" outlineLevel="0" collapsed="false">
      <c r="A1314" s="0" t="s">
        <v>12752</v>
      </c>
      <c r="B1314" s="0" t="s">
        <v>12753</v>
      </c>
      <c r="C1314" s="0" t="s">
        <v>12754</v>
      </c>
      <c r="D1314" s="0" t="s">
        <v>2297</v>
      </c>
      <c r="E1314" s="0" t="s">
        <v>12752</v>
      </c>
      <c r="F1314" s="0" t="n">
        <v>1</v>
      </c>
      <c r="G1314" s="0" t="s">
        <v>2298</v>
      </c>
      <c r="H1314" s="0" t="s">
        <v>2170</v>
      </c>
      <c r="I1314" s="0" t="s">
        <v>2170</v>
      </c>
      <c r="J1314" s="0" t="s">
        <v>2170</v>
      </c>
      <c r="K1314" s="0" t="s">
        <v>2170</v>
      </c>
      <c r="L1314" s="0" t="s">
        <v>2170</v>
      </c>
      <c r="M1314" s="0" t="s">
        <v>2170</v>
      </c>
      <c r="N1314" s="0" t="n">
        <f aca="false">FALSE()</f>
        <v>0</v>
      </c>
      <c r="O1314" s="0" t="s">
        <v>12755</v>
      </c>
      <c r="P1314" s="0" t="s">
        <v>2300</v>
      </c>
      <c r="Q1314" s="380" t="n">
        <v>25569.125</v>
      </c>
      <c r="R1314" s="0" t="n">
        <v>35078173</v>
      </c>
      <c r="S1314" s="0" t="s">
        <v>2301</v>
      </c>
      <c r="T1314" s="0" t="s">
        <v>2302</v>
      </c>
      <c r="U1314" s="0" t="s">
        <v>2330</v>
      </c>
      <c r="V1314" s="0" t="n">
        <v>500000000</v>
      </c>
      <c r="W1314" s="0" t="s">
        <v>2312</v>
      </c>
      <c r="X1314" s="0" t="n">
        <v>4</v>
      </c>
      <c r="Y1314" s="0" t="n">
        <f aca="false">FALSE()</f>
        <v>0</v>
      </c>
      <c r="Z1314" s="0" t="n">
        <f aca="false">FALSE()</f>
        <v>0</v>
      </c>
      <c r="AA1314" s="0" t="n">
        <f aca="false">FALSE()</f>
        <v>0</v>
      </c>
      <c r="AB1314" s="0" t="n">
        <f aca="false">FALSE()</f>
        <v>0</v>
      </c>
      <c r="AC1314" s="0" t="n">
        <v>1</v>
      </c>
      <c r="AD1314" s="0" t="s">
        <v>2129</v>
      </c>
      <c r="AE1314" s="0" t="n">
        <f aca="false">TRUE()</f>
        <v>1</v>
      </c>
      <c r="AF1314" s="0" t="s">
        <v>12756</v>
      </c>
      <c r="AG1314" s="0" t="n">
        <v>2</v>
      </c>
      <c r="AH1314" s="0" t="s">
        <v>12757</v>
      </c>
      <c r="AI1314" s="0" t="s">
        <v>12758</v>
      </c>
      <c r="AJ1314" s="0" t="n">
        <v>0</v>
      </c>
      <c r="AK1314" s="0" t="s">
        <v>2118</v>
      </c>
      <c r="AL1314" s="0" t="n">
        <f aca="false">FALSE()</f>
        <v>0</v>
      </c>
      <c r="AM1314" s="0" t="n">
        <f aca="false">TRUE()</f>
        <v>1</v>
      </c>
      <c r="AN1314" s="0" t="n">
        <f aca="false">FALSE()</f>
        <v>0</v>
      </c>
      <c r="AO1314" s="0" t="n">
        <f aca="false">FALSE()</f>
        <v>0</v>
      </c>
      <c r="AP1314" s="0" t="n">
        <f aca="false">FALSE()</f>
        <v>0</v>
      </c>
      <c r="AQ1314" s="380" t="n">
        <v>44589.7145833333</v>
      </c>
      <c r="AR1314" s="380" t="n">
        <v>44589.4166666667</v>
      </c>
      <c r="AS1314" s="0" t="s">
        <v>12759</v>
      </c>
      <c r="AT1314" s="0" t="s">
        <v>2170</v>
      </c>
      <c r="AU1314" s="0" t="s">
        <v>2170</v>
      </c>
    </row>
    <row r="1315" customFormat="false" ht="15" hidden="true" customHeight="false" outlineLevel="0" collapsed="false">
      <c r="A1315" s="0" t="s">
        <v>12760</v>
      </c>
      <c r="B1315" s="0" t="s">
        <v>12761</v>
      </c>
      <c r="C1315" s="0" t="s">
        <v>12762</v>
      </c>
      <c r="D1315" s="0" t="s">
        <v>2297</v>
      </c>
      <c r="E1315" s="0" t="s">
        <v>12760</v>
      </c>
      <c r="F1315" s="0" t="n">
        <v>1</v>
      </c>
      <c r="G1315" s="0" t="s">
        <v>2298</v>
      </c>
      <c r="H1315" s="0" t="s">
        <v>2170</v>
      </c>
      <c r="I1315" s="0" t="s">
        <v>2170</v>
      </c>
      <c r="J1315" s="0" t="s">
        <v>2170</v>
      </c>
      <c r="K1315" s="0" t="s">
        <v>2170</v>
      </c>
      <c r="L1315" s="0" t="s">
        <v>2170</v>
      </c>
      <c r="M1315" s="0" t="s">
        <v>2170</v>
      </c>
      <c r="N1315" s="0" t="n">
        <f aca="false">FALSE()</f>
        <v>0</v>
      </c>
      <c r="O1315" s="0" t="s">
        <v>12763</v>
      </c>
      <c r="P1315" s="0" t="s">
        <v>2300</v>
      </c>
      <c r="Q1315" s="380" t="n">
        <v>25569.125</v>
      </c>
      <c r="R1315" s="0" t="n">
        <v>61006405</v>
      </c>
      <c r="S1315" s="0" t="s">
        <v>2301</v>
      </c>
      <c r="T1315" s="0" t="s">
        <v>2302</v>
      </c>
      <c r="U1315" s="0" t="s">
        <v>2116</v>
      </c>
      <c r="V1315" s="0" t="n">
        <v>990000000</v>
      </c>
      <c r="W1315" s="0" t="s">
        <v>2312</v>
      </c>
      <c r="X1315" s="0" t="n">
        <v>4</v>
      </c>
      <c r="Y1315" s="0" t="n">
        <f aca="false">FALSE()</f>
        <v>0</v>
      </c>
      <c r="Z1315" s="0" t="n">
        <f aca="false">FALSE()</f>
        <v>0</v>
      </c>
      <c r="AA1315" s="0" t="n">
        <f aca="false">FALSE()</f>
        <v>0</v>
      </c>
      <c r="AB1315" s="0" t="n">
        <f aca="false">FALSE()</f>
        <v>0</v>
      </c>
      <c r="AC1315" s="0" t="n">
        <v>1</v>
      </c>
      <c r="AD1315" s="0" t="s">
        <v>2129</v>
      </c>
      <c r="AE1315" s="0" t="n">
        <f aca="false">TRUE()</f>
        <v>1</v>
      </c>
      <c r="AF1315" s="0" t="s">
        <v>12764</v>
      </c>
      <c r="AG1315" s="0" t="n">
        <v>2</v>
      </c>
      <c r="AH1315" s="0" t="s">
        <v>12765</v>
      </c>
      <c r="AI1315" s="0" t="s">
        <v>12766</v>
      </c>
      <c r="AJ1315" s="0" t="n">
        <v>0</v>
      </c>
      <c r="AK1315" s="0" t="s">
        <v>2118</v>
      </c>
      <c r="AL1315" s="0" t="n">
        <f aca="false">FALSE()</f>
        <v>0</v>
      </c>
      <c r="AM1315" s="0" t="n">
        <f aca="false">TRUE()</f>
        <v>1</v>
      </c>
      <c r="AN1315" s="0" t="n">
        <f aca="false">FALSE()</f>
        <v>0</v>
      </c>
      <c r="AO1315" s="0" t="n">
        <f aca="false">FALSE()</f>
        <v>0</v>
      </c>
      <c r="AP1315" s="0" t="n">
        <f aca="false">FALSE()</f>
        <v>0</v>
      </c>
      <c r="AQ1315" s="380" t="n">
        <v>43627.6861111111</v>
      </c>
      <c r="AR1315" s="380" t="n">
        <v>42208.125</v>
      </c>
      <c r="AS1315" s="0" t="s">
        <v>12767</v>
      </c>
      <c r="AT1315" s="0" t="s">
        <v>2170</v>
      </c>
      <c r="AU1315" s="0" t="s">
        <v>2170</v>
      </c>
    </row>
    <row r="1316" customFormat="false" ht="15" hidden="true" customHeight="false" outlineLevel="0" collapsed="false">
      <c r="A1316" s="0" t="s">
        <v>12768</v>
      </c>
      <c r="B1316" s="0" t="s">
        <v>12769</v>
      </c>
      <c r="C1316" s="0" t="s">
        <v>12770</v>
      </c>
      <c r="D1316" s="0" t="s">
        <v>2297</v>
      </c>
      <c r="E1316" s="0" t="s">
        <v>12768</v>
      </c>
      <c r="F1316" s="0" t="n">
        <v>1</v>
      </c>
      <c r="G1316" s="0" t="s">
        <v>2298</v>
      </c>
      <c r="H1316" s="0" t="s">
        <v>2170</v>
      </c>
      <c r="I1316" s="0" t="s">
        <v>2170</v>
      </c>
      <c r="J1316" s="0" t="s">
        <v>2170</v>
      </c>
      <c r="K1316" s="0" t="s">
        <v>2170</v>
      </c>
      <c r="L1316" s="0" t="s">
        <v>2170</v>
      </c>
      <c r="M1316" s="0" t="s">
        <v>2170</v>
      </c>
      <c r="N1316" s="0" t="n">
        <f aca="false">FALSE()</f>
        <v>0</v>
      </c>
      <c r="O1316" s="0" t="s">
        <v>12771</v>
      </c>
      <c r="P1316" s="0" t="s">
        <v>2300</v>
      </c>
      <c r="Q1316" s="380" t="n">
        <v>30104.1666666667</v>
      </c>
      <c r="R1316" s="0" t="n">
        <v>246972217</v>
      </c>
      <c r="S1316" s="0" t="s">
        <v>2301</v>
      </c>
      <c r="T1316" s="0" t="s">
        <v>2302</v>
      </c>
      <c r="U1316" s="0" t="s">
        <v>2115</v>
      </c>
      <c r="V1316" s="0" t="n">
        <v>0</v>
      </c>
      <c r="W1316" s="0" t="s">
        <v>2356</v>
      </c>
      <c r="X1316" s="0" t="n">
        <v>4</v>
      </c>
      <c r="Y1316" s="0" t="n">
        <f aca="false">FALSE()</f>
        <v>0</v>
      </c>
      <c r="Z1316" s="0" t="n">
        <f aca="false">FALSE()</f>
        <v>0</v>
      </c>
      <c r="AA1316" s="0" t="n">
        <f aca="false">FALSE()</f>
        <v>0</v>
      </c>
      <c r="AB1316" s="0" t="n">
        <f aca="false">TRUE()</f>
        <v>1</v>
      </c>
      <c r="AC1316" s="0" t="n">
        <v>1</v>
      </c>
      <c r="AD1316" s="0" t="s">
        <v>2129</v>
      </c>
      <c r="AE1316" s="0" t="n">
        <f aca="false">TRUE()</f>
        <v>1</v>
      </c>
      <c r="AF1316" s="0" t="s">
        <v>12772</v>
      </c>
      <c r="AG1316" s="0" t="n">
        <v>2</v>
      </c>
      <c r="AH1316" s="0" t="s">
        <v>12773</v>
      </c>
      <c r="AI1316" s="0" t="s">
        <v>12774</v>
      </c>
      <c r="AJ1316" s="0" t="n">
        <v>0</v>
      </c>
      <c r="AK1316" s="0" t="s">
        <v>2118</v>
      </c>
      <c r="AL1316" s="0" t="n">
        <f aca="false">FALSE()</f>
        <v>0</v>
      </c>
      <c r="AM1316" s="0" t="n">
        <f aca="false">TRUE()</f>
        <v>1</v>
      </c>
      <c r="AN1316" s="0" t="n">
        <f aca="false">FALSE()</f>
        <v>0</v>
      </c>
      <c r="AO1316" s="0" t="n">
        <f aca="false">FALSE()</f>
        <v>0</v>
      </c>
      <c r="AP1316" s="0" t="n">
        <f aca="false">FALSE()</f>
        <v>0</v>
      </c>
      <c r="AQ1316" s="380" t="n">
        <v>43123.7291666667</v>
      </c>
      <c r="AR1316" s="380" t="n">
        <v>32398.1666666667</v>
      </c>
      <c r="AS1316" s="0" t="s">
        <v>12775</v>
      </c>
      <c r="AT1316" s="0" t="s">
        <v>2170</v>
      </c>
      <c r="AU1316" s="0" t="s">
        <v>2170</v>
      </c>
    </row>
    <row r="1317" customFormat="false" ht="15" hidden="true" customHeight="false" outlineLevel="0" collapsed="false">
      <c r="A1317" s="0" t="s">
        <v>12776</v>
      </c>
      <c r="B1317" s="0" t="s">
        <v>12777</v>
      </c>
      <c r="C1317" s="0" t="s">
        <v>5106</v>
      </c>
      <c r="D1317" s="0" t="s">
        <v>2297</v>
      </c>
      <c r="E1317" s="0" t="s">
        <v>12776</v>
      </c>
      <c r="F1317" s="0" t="n">
        <v>1</v>
      </c>
      <c r="G1317" s="0" t="s">
        <v>2298</v>
      </c>
      <c r="H1317" s="0" t="s">
        <v>2170</v>
      </c>
      <c r="I1317" s="0" t="s">
        <v>2170</v>
      </c>
      <c r="J1317" s="0" t="s">
        <v>2170</v>
      </c>
      <c r="K1317" s="0" t="s">
        <v>2170</v>
      </c>
      <c r="L1317" s="0" t="s">
        <v>2170</v>
      </c>
      <c r="M1317" s="0" t="s">
        <v>2170</v>
      </c>
      <c r="N1317" s="0" t="n">
        <f aca="false">FALSE()</f>
        <v>0</v>
      </c>
      <c r="O1317" s="0" t="s">
        <v>12778</v>
      </c>
      <c r="P1317" s="0" t="s">
        <v>2300</v>
      </c>
      <c r="Q1317" s="380" t="n">
        <v>10253.125</v>
      </c>
      <c r="R1317" s="0" t="n">
        <v>743638489</v>
      </c>
      <c r="S1317" s="0" t="s">
        <v>2301</v>
      </c>
      <c r="T1317" s="0" t="s">
        <v>2302</v>
      </c>
      <c r="U1317" s="0" t="s">
        <v>2365</v>
      </c>
      <c r="V1317" s="0" t="n">
        <v>0</v>
      </c>
      <c r="W1317" s="0" t="s">
        <v>2356</v>
      </c>
      <c r="X1317" s="0" t="n">
        <v>4</v>
      </c>
      <c r="Y1317" s="0" t="n">
        <f aca="false">FALSE()</f>
        <v>0</v>
      </c>
      <c r="Z1317" s="0" t="n">
        <f aca="false">FALSE()</f>
        <v>0</v>
      </c>
      <c r="AA1317" s="0" t="n">
        <f aca="false">FALSE()</f>
        <v>0</v>
      </c>
      <c r="AB1317" s="0" t="n">
        <f aca="false">TRUE()</f>
        <v>1</v>
      </c>
      <c r="AC1317" s="0" t="n">
        <v>1</v>
      </c>
      <c r="AD1317" s="0" t="s">
        <v>2129</v>
      </c>
      <c r="AE1317" s="0" t="n">
        <f aca="false">TRUE()</f>
        <v>1</v>
      </c>
      <c r="AF1317" s="0" t="s">
        <v>12779</v>
      </c>
      <c r="AG1317" s="0" t="n">
        <v>2</v>
      </c>
      <c r="AH1317" s="0" t="s">
        <v>12780</v>
      </c>
      <c r="AI1317" s="0" t="s">
        <v>12781</v>
      </c>
      <c r="AJ1317" s="0" t="n">
        <v>0</v>
      </c>
      <c r="AK1317" s="0" t="s">
        <v>2118</v>
      </c>
      <c r="AL1317" s="0" t="n">
        <f aca="false">FALSE()</f>
        <v>0</v>
      </c>
      <c r="AM1317" s="0" t="n">
        <f aca="false">TRUE()</f>
        <v>1</v>
      </c>
      <c r="AN1317" s="0" t="n">
        <f aca="false">FALSE()</f>
        <v>0</v>
      </c>
      <c r="AO1317" s="0" t="n">
        <f aca="false">FALSE()</f>
        <v>0</v>
      </c>
      <c r="AP1317" s="0" t="n">
        <f aca="false">FALSE()</f>
        <v>0</v>
      </c>
      <c r="AQ1317" s="380" t="n">
        <v>43123.7291666667</v>
      </c>
      <c r="AR1317" s="380" t="n">
        <v>32398.1666666667</v>
      </c>
      <c r="AS1317" s="0" t="s">
        <v>12782</v>
      </c>
      <c r="AT1317" s="0" t="s">
        <v>2170</v>
      </c>
      <c r="AU1317" s="0" t="s">
        <v>2170</v>
      </c>
    </row>
    <row r="1318" customFormat="false" ht="15" hidden="true" customHeight="false" outlineLevel="0" collapsed="false">
      <c r="A1318" s="0" t="s">
        <v>12783</v>
      </c>
      <c r="B1318" s="0" t="s">
        <v>12784</v>
      </c>
      <c r="C1318" s="0" t="s">
        <v>12785</v>
      </c>
      <c r="D1318" s="0" t="s">
        <v>2297</v>
      </c>
      <c r="E1318" s="0" t="s">
        <v>12783</v>
      </c>
      <c r="F1318" s="0" t="n">
        <v>1</v>
      </c>
      <c r="G1318" s="0" t="s">
        <v>2298</v>
      </c>
      <c r="H1318" s="0" t="s">
        <v>2170</v>
      </c>
      <c r="I1318" s="0" t="s">
        <v>2170</v>
      </c>
      <c r="J1318" s="0" t="s">
        <v>2170</v>
      </c>
      <c r="K1318" s="0" t="s">
        <v>2170</v>
      </c>
      <c r="L1318" s="0" t="s">
        <v>2170</v>
      </c>
      <c r="M1318" s="0" t="s">
        <v>2170</v>
      </c>
      <c r="N1318" s="0" t="n">
        <f aca="false">FALSE()</f>
        <v>0</v>
      </c>
      <c r="O1318" s="0" t="s">
        <v>12786</v>
      </c>
      <c r="P1318" s="0" t="s">
        <v>2300</v>
      </c>
      <c r="Q1318" s="380" t="n">
        <v>25569.125</v>
      </c>
      <c r="R1318" s="0" t="n">
        <v>61928939</v>
      </c>
      <c r="S1318" s="0" t="s">
        <v>2301</v>
      </c>
      <c r="T1318" s="0" t="s">
        <v>2302</v>
      </c>
      <c r="U1318" s="0" t="s">
        <v>2330</v>
      </c>
      <c r="V1318" s="0" t="n">
        <v>0</v>
      </c>
      <c r="W1318" s="0" t="s">
        <v>2321</v>
      </c>
      <c r="X1318" s="0" t="n">
        <v>4</v>
      </c>
      <c r="Y1318" s="0" t="n">
        <f aca="false">FALSE()</f>
        <v>0</v>
      </c>
      <c r="Z1318" s="0" t="n">
        <f aca="false">FALSE()</f>
        <v>0</v>
      </c>
      <c r="AA1318" s="0" t="n">
        <f aca="false">FALSE()</f>
        <v>0</v>
      </c>
      <c r="AB1318" s="0" t="n">
        <f aca="false">FALSE()</f>
        <v>0</v>
      </c>
      <c r="AC1318" s="0" t="n">
        <v>1</v>
      </c>
      <c r="AD1318" s="0" t="s">
        <v>2129</v>
      </c>
      <c r="AE1318" s="0" t="n">
        <f aca="false">TRUE()</f>
        <v>1</v>
      </c>
      <c r="AF1318" s="0" t="s">
        <v>12787</v>
      </c>
      <c r="AG1318" s="0" t="n">
        <v>2</v>
      </c>
      <c r="AH1318" s="0" t="s">
        <v>12788</v>
      </c>
      <c r="AI1318" s="0" t="s">
        <v>12789</v>
      </c>
      <c r="AJ1318" s="0" t="n">
        <v>0</v>
      </c>
      <c r="AK1318" s="0" t="s">
        <v>2118</v>
      </c>
      <c r="AL1318" s="0" t="n">
        <f aca="false">FALSE()</f>
        <v>0</v>
      </c>
      <c r="AM1318" s="0" t="n">
        <f aca="false">TRUE()</f>
        <v>1</v>
      </c>
      <c r="AN1318" s="0" t="n">
        <f aca="false">FALSE()</f>
        <v>0</v>
      </c>
      <c r="AO1318" s="0" t="n">
        <f aca="false">FALSE()</f>
        <v>0</v>
      </c>
      <c r="AP1318" s="0" t="n">
        <f aca="false">TRUE()</f>
        <v>1</v>
      </c>
      <c r="AQ1318" s="380" t="n">
        <v>45028.6298611111</v>
      </c>
      <c r="AR1318" s="380" t="n">
        <v>45028.4166666667</v>
      </c>
      <c r="AS1318" s="0" t="s">
        <v>12790</v>
      </c>
      <c r="AT1318" s="0" t="s">
        <v>2170</v>
      </c>
      <c r="AU1318" s="0" t="s">
        <v>2170</v>
      </c>
    </row>
    <row r="1319" customFormat="false" ht="15" hidden="true" customHeight="false" outlineLevel="0" collapsed="false">
      <c r="A1319" s="0" t="s">
        <v>12791</v>
      </c>
      <c r="B1319" s="0" t="s">
        <v>12792</v>
      </c>
      <c r="C1319" s="0" t="s">
        <v>12793</v>
      </c>
      <c r="D1319" s="0" t="s">
        <v>2297</v>
      </c>
      <c r="E1319" s="0" t="s">
        <v>12791</v>
      </c>
      <c r="F1319" s="0" t="n">
        <v>1</v>
      </c>
      <c r="G1319" s="0" t="s">
        <v>2298</v>
      </c>
      <c r="H1319" s="0" t="s">
        <v>2170</v>
      </c>
      <c r="I1319" s="0" t="s">
        <v>2170</v>
      </c>
      <c r="J1319" s="0" t="s">
        <v>2170</v>
      </c>
      <c r="K1319" s="0" t="s">
        <v>2170</v>
      </c>
      <c r="L1319" s="0" t="s">
        <v>2170</v>
      </c>
      <c r="M1319" s="0" t="s">
        <v>2170</v>
      </c>
      <c r="N1319" s="0" t="n">
        <f aca="false">FALSE()</f>
        <v>0</v>
      </c>
      <c r="O1319" s="0" t="s">
        <v>12794</v>
      </c>
      <c r="P1319" s="0" t="s">
        <v>2300</v>
      </c>
      <c r="Q1319" s="380" t="n">
        <v>25569.125</v>
      </c>
      <c r="R1319" s="0" t="n">
        <v>91079454</v>
      </c>
      <c r="S1319" s="0" t="s">
        <v>2301</v>
      </c>
      <c r="T1319" s="0" t="s">
        <v>2302</v>
      </c>
      <c r="U1319" s="0" t="s">
        <v>2116</v>
      </c>
      <c r="V1319" s="0" t="n">
        <v>500000000</v>
      </c>
      <c r="W1319" s="0" t="s">
        <v>2366</v>
      </c>
      <c r="X1319" s="0" t="n">
        <v>4</v>
      </c>
      <c r="Y1319" s="0" t="n">
        <f aca="false">FALSE()</f>
        <v>0</v>
      </c>
      <c r="Z1319" s="0" t="n">
        <f aca="false">FALSE()</f>
        <v>0</v>
      </c>
      <c r="AA1319" s="0" t="n">
        <f aca="false">FALSE()</f>
        <v>0</v>
      </c>
      <c r="AB1319" s="0" t="n">
        <f aca="false">FALSE()</f>
        <v>0</v>
      </c>
      <c r="AC1319" s="0" t="n">
        <v>1</v>
      </c>
      <c r="AD1319" s="0" t="s">
        <v>2129</v>
      </c>
      <c r="AE1319" s="0" t="n">
        <f aca="false">TRUE()</f>
        <v>1</v>
      </c>
      <c r="AF1319" s="0" t="s">
        <v>12795</v>
      </c>
      <c r="AG1319" s="0" t="n">
        <v>2</v>
      </c>
      <c r="AH1319" s="0" t="s">
        <v>12796</v>
      </c>
      <c r="AI1319" s="0" t="s">
        <v>12797</v>
      </c>
      <c r="AJ1319" s="0" t="n">
        <v>0</v>
      </c>
      <c r="AK1319" s="0" t="s">
        <v>2118</v>
      </c>
      <c r="AL1319" s="0" t="n">
        <f aca="false">FALSE()</f>
        <v>0</v>
      </c>
      <c r="AM1319" s="0" t="n">
        <f aca="false">TRUE()</f>
        <v>1</v>
      </c>
      <c r="AN1319" s="0" t="n">
        <f aca="false">FALSE()</f>
        <v>0</v>
      </c>
      <c r="AO1319" s="0" t="n">
        <f aca="false">FALSE()</f>
        <v>0</v>
      </c>
      <c r="AP1319" s="0" t="n">
        <f aca="false">FALSE()</f>
        <v>0</v>
      </c>
      <c r="AQ1319" s="380" t="n">
        <v>43682.6729166667</v>
      </c>
      <c r="AR1319" s="380" t="n">
        <v>43682.4166666667</v>
      </c>
      <c r="AS1319" s="0" t="s">
        <v>12798</v>
      </c>
      <c r="AT1319" s="0" t="s">
        <v>2170</v>
      </c>
      <c r="AU1319" s="0" t="s">
        <v>2170</v>
      </c>
    </row>
    <row r="1320" customFormat="false" ht="15" hidden="true" customHeight="false" outlineLevel="0" collapsed="false">
      <c r="A1320" s="0" t="s">
        <v>12799</v>
      </c>
      <c r="B1320" s="0" t="s">
        <v>12800</v>
      </c>
      <c r="C1320" s="0" t="s">
        <v>12801</v>
      </c>
      <c r="D1320" s="0" t="s">
        <v>2525</v>
      </c>
      <c r="E1320" s="0" t="s">
        <v>12799</v>
      </c>
      <c r="F1320" s="0" t="n">
        <v>10</v>
      </c>
      <c r="G1320" s="0" t="s">
        <v>2526</v>
      </c>
      <c r="H1320" s="0" t="s">
        <v>2170</v>
      </c>
      <c r="I1320" s="0" t="s">
        <v>2170</v>
      </c>
      <c r="J1320" s="0" t="s">
        <v>2170</v>
      </c>
      <c r="K1320" s="0" t="s">
        <v>2170</v>
      </c>
      <c r="L1320" s="0" t="s">
        <v>2170</v>
      </c>
      <c r="M1320" s="0" t="s">
        <v>2170</v>
      </c>
      <c r="N1320" s="0" t="n">
        <f aca="false">FALSE()</f>
        <v>0</v>
      </c>
      <c r="O1320" s="0" t="s">
        <v>12802</v>
      </c>
      <c r="P1320" s="0" t="s">
        <v>2300</v>
      </c>
      <c r="Q1320" s="380" t="n">
        <v>25569.125</v>
      </c>
      <c r="R1320" s="0" t="n">
        <v>2489134333</v>
      </c>
      <c r="S1320" s="0" t="s">
        <v>2528</v>
      </c>
      <c r="T1320" s="0" t="s">
        <v>2529</v>
      </c>
      <c r="U1320" s="0" t="s">
        <v>2365</v>
      </c>
      <c r="V1320" s="0" t="n">
        <v>0</v>
      </c>
      <c r="W1320" s="0" t="s">
        <v>3435</v>
      </c>
      <c r="X1320" s="0" t="n">
        <v>4</v>
      </c>
      <c r="Y1320" s="0" t="n">
        <f aca="false">FALSE()</f>
        <v>0</v>
      </c>
      <c r="Z1320" s="0" t="n">
        <f aca="false">FALSE()</f>
        <v>0</v>
      </c>
      <c r="AA1320" s="0" t="n">
        <f aca="false">FALSE()</f>
        <v>0</v>
      </c>
      <c r="AB1320" s="0" t="n">
        <f aca="false">TRUE()</f>
        <v>1</v>
      </c>
      <c r="AC1320" s="0" t="n">
        <v>1</v>
      </c>
      <c r="AD1320" s="0" t="s">
        <v>2137</v>
      </c>
      <c r="AE1320" s="0" t="n">
        <f aca="false">TRUE()</f>
        <v>1</v>
      </c>
      <c r="AF1320" s="0" t="s">
        <v>12803</v>
      </c>
      <c r="AG1320" s="0" t="n">
        <v>2</v>
      </c>
      <c r="AH1320" s="0" t="s">
        <v>12804</v>
      </c>
      <c r="AI1320" s="0" t="s">
        <v>12805</v>
      </c>
      <c r="AJ1320" s="0" t="n">
        <v>0</v>
      </c>
      <c r="AK1320" s="0" t="s">
        <v>2118</v>
      </c>
      <c r="AL1320" s="0" t="n">
        <f aca="false">FALSE()</f>
        <v>0</v>
      </c>
      <c r="AM1320" s="0" t="n">
        <f aca="false">FALSE()</f>
        <v>0</v>
      </c>
      <c r="AN1320" s="0" t="n">
        <f aca="false">FALSE()</f>
        <v>0</v>
      </c>
      <c r="AO1320" s="0" t="n">
        <f aca="false">FALSE()</f>
        <v>0</v>
      </c>
      <c r="AP1320" s="0" t="n">
        <f aca="false">TRUE()</f>
        <v>1</v>
      </c>
      <c r="AQ1320" s="380" t="n">
        <v>44846.3375</v>
      </c>
      <c r="AR1320" s="380" t="n">
        <v>44846.4166666667</v>
      </c>
      <c r="AS1320" s="0" t="s">
        <v>12806</v>
      </c>
      <c r="AT1320" s="0" t="s">
        <v>2170</v>
      </c>
      <c r="AU1320" s="0" t="s">
        <v>2170</v>
      </c>
    </row>
    <row r="1321" customFormat="false" ht="15" hidden="true" customHeight="false" outlineLevel="0" collapsed="false">
      <c r="A1321" s="0" t="s">
        <v>12807</v>
      </c>
      <c r="B1321" s="0" t="s">
        <v>12808</v>
      </c>
      <c r="C1321" s="0" t="s">
        <v>12809</v>
      </c>
      <c r="D1321" s="0" t="s">
        <v>2297</v>
      </c>
      <c r="E1321" s="0" t="s">
        <v>12807</v>
      </c>
      <c r="F1321" s="0" t="n">
        <v>1</v>
      </c>
      <c r="G1321" s="0" t="s">
        <v>2298</v>
      </c>
      <c r="H1321" s="0" t="s">
        <v>2170</v>
      </c>
      <c r="I1321" s="0" t="s">
        <v>2170</v>
      </c>
      <c r="J1321" s="0" t="s">
        <v>2170</v>
      </c>
      <c r="K1321" s="0" t="s">
        <v>2170</v>
      </c>
      <c r="L1321" s="0" t="s">
        <v>2170</v>
      </c>
      <c r="M1321" s="0" t="s">
        <v>2170</v>
      </c>
      <c r="N1321" s="0" t="n">
        <f aca="false">FALSE()</f>
        <v>0</v>
      </c>
      <c r="O1321" s="0" t="s">
        <v>12810</v>
      </c>
      <c r="P1321" s="0" t="s">
        <v>2300</v>
      </c>
      <c r="Q1321" s="380" t="n">
        <v>25569.125</v>
      </c>
      <c r="R1321" s="0" t="n">
        <v>607980173</v>
      </c>
      <c r="S1321" s="0" t="s">
        <v>2491</v>
      </c>
      <c r="T1321" s="0" t="s">
        <v>2492</v>
      </c>
      <c r="U1321" s="0" t="s">
        <v>2116</v>
      </c>
      <c r="V1321" s="0" t="n">
        <v>0</v>
      </c>
      <c r="W1321" s="0" t="s">
        <v>2409</v>
      </c>
      <c r="X1321" s="0" t="n">
        <v>4</v>
      </c>
      <c r="Y1321" s="0" t="n">
        <f aca="false">FALSE()</f>
        <v>0</v>
      </c>
      <c r="Z1321" s="0" t="n">
        <f aca="false">FALSE()</f>
        <v>0</v>
      </c>
      <c r="AA1321" s="0" t="n">
        <f aca="false">FALSE()</f>
        <v>0</v>
      </c>
      <c r="AB1321" s="0" t="n">
        <f aca="false">TRUE()</f>
        <v>1</v>
      </c>
      <c r="AC1321" s="0" t="n">
        <v>1</v>
      </c>
      <c r="AD1321" s="0" t="s">
        <v>2129</v>
      </c>
      <c r="AE1321" s="0" t="n">
        <f aca="false">TRUE()</f>
        <v>1</v>
      </c>
      <c r="AF1321" s="0" t="s">
        <v>12811</v>
      </c>
      <c r="AG1321" s="0" t="n">
        <v>2</v>
      </c>
      <c r="AH1321" s="0" t="s">
        <v>12812</v>
      </c>
      <c r="AI1321" s="0" t="s">
        <v>12813</v>
      </c>
      <c r="AJ1321" s="0" t="n">
        <v>0</v>
      </c>
      <c r="AK1321" s="0" t="s">
        <v>2118</v>
      </c>
      <c r="AL1321" s="0" t="n">
        <f aca="false">FALSE()</f>
        <v>0</v>
      </c>
      <c r="AM1321" s="0" t="n">
        <f aca="false">TRUE()</f>
        <v>1</v>
      </c>
      <c r="AN1321" s="0" t="n">
        <f aca="false">FALSE()</f>
        <v>0</v>
      </c>
      <c r="AO1321" s="0" t="n">
        <f aca="false">FALSE()</f>
        <v>0</v>
      </c>
      <c r="AP1321" s="0" t="n">
        <f aca="false">FALSE()</f>
        <v>0</v>
      </c>
      <c r="AQ1321" s="380" t="n">
        <v>44589.7222222222</v>
      </c>
      <c r="AR1321" s="380" t="n">
        <v>44589.4166666667</v>
      </c>
      <c r="AS1321" s="0" t="s">
        <v>12814</v>
      </c>
      <c r="AT1321" s="0" t="s">
        <v>2170</v>
      </c>
      <c r="AU1321" s="0" t="s">
        <v>2170</v>
      </c>
    </row>
    <row r="1322" customFormat="false" ht="15" hidden="true" customHeight="false" outlineLevel="0" collapsed="false">
      <c r="A1322" s="0" t="s">
        <v>12815</v>
      </c>
      <c r="B1322" s="0" t="s">
        <v>12816</v>
      </c>
      <c r="C1322" s="0" t="s">
        <v>12817</v>
      </c>
      <c r="D1322" s="0" t="s">
        <v>2297</v>
      </c>
      <c r="E1322" s="0" t="s">
        <v>12815</v>
      </c>
      <c r="F1322" s="0" t="n">
        <v>1</v>
      </c>
      <c r="G1322" s="0" t="s">
        <v>2298</v>
      </c>
      <c r="H1322" s="0" t="s">
        <v>2170</v>
      </c>
      <c r="I1322" s="0" t="s">
        <v>2170</v>
      </c>
      <c r="J1322" s="0" t="s">
        <v>2170</v>
      </c>
      <c r="K1322" s="0" t="s">
        <v>2170</v>
      </c>
      <c r="L1322" s="0" t="s">
        <v>2170</v>
      </c>
      <c r="M1322" s="0" t="s">
        <v>2170</v>
      </c>
      <c r="N1322" s="0" t="n">
        <f aca="false">FALSE()</f>
        <v>0</v>
      </c>
      <c r="O1322" s="0" t="s">
        <v>12818</v>
      </c>
      <c r="P1322" s="0" t="s">
        <v>2300</v>
      </c>
      <c r="Q1322" s="380" t="n">
        <v>28976.1666666667</v>
      </c>
      <c r="R1322" s="0" t="n">
        <v>377096272</v>
      </c>
      <c r="S1322" s="0" t="s">
        <v>2301</v>
      </c>
      <c r="T1322" s="0" t="s">
        <v>2302</v>
      </c>
      <c r="U1322" s="0" t="s">
        <v>2330</v>
      </c>
      <c r="V1322" s="0" t="n">
        <v>0</v>
      </c>
      <c r="W1322" s="0" t="s">
        <v>2383</v>
      </c>
      <c r="X1322" s="0" t="n">
        <v>4</v>
      </c>
      <c r="Y1322" s="0" t="n">
        <f aca="false">FALSE()</f>
        <v>0</v>
      </c>
      <c r="Z1322" s="0" t="n">
        <f aca="false">FALSE()</f>
        <v>0</v>
      </c>
      <c r="AA1322" s="0" t="n">
        <f aca="false">FALSE()</f>
        <v>0</v>
      </c>
      <c r="AB1322" s="0" t="n">
        <f aca="false">TRUE()</f>
        <v>1</v>
      </c>
      <c r="AC1322" s="0" t="n">
        <v>1</v>
      </c>
      <c r="AD1322" s="0" t="s">
        <v>2129</v>
      </c>
      <c r="AE1322" s="0" t="n">
        <f aca="false">TRUE()</f>
        <v>1</v>
      </c>
      <c r="AF1322" s="0" t="s">
        <v>12819</v>
      </c>
      <c r="AG1322" s="0" t="n">
        <v>2</v>
      </c>
      <c r="AH1322" s="0" t="s">
        <v>12820</v>
      </c>
      <c r="AI1322" s="0" t="s">
        <v>12821</v>
      </c>
      <c r="AJ1322" s="0" t="n">
        <v>0</v>
      </c>
      <c r="AK1322" s="0" t="s">
        <v>2118</v>
      </c>
      <c r="AL1322" s="0" t="n">
        <f aca="false">FALSE()</f>
        <v>0</v>
      </c>
      <c r="AM1322" s="0" t="n">
        <f aca="false">TRUE()</f>
        <v>1</v>
      </c>
      <c r="AN1322" s="0" t="n">
        <f aca="false">FALSE()</f>
        <v>0</v>
      </c>
      <c r="AO1322" s="0" t="n">
        <f aca="false">FALSE()</f>
        <v>0</v>
      </c>
      <c r="AP1322" s="0" t="n">
        <f aca="false">FALSE()</f>
        <v>0</v>
      </c>
      <c r="AQ1322" s="380" t="n">
        <v>43123.7291666667</v>
      </c>
      <c r="AR1322" s="380" t="n">
        <v>32398.1666666667</v>
      </c>
      <c r="AS1322" s="0" t="s">
        <v>12822</v>
      </c>
      <c r="AT1322" s="0" t="s">
        <v>2170</v>
      </c>
      <c r="AU1322" s="0" t="s">
        <v>2170</v>
      </c>
    </row>
    <row r="1323" customFormat="false" ht="15" hidden="true" customHeight="false" outlineLevel="0" collapsed="false">
      <c r="A1323" s="0" t="s">
        <v>12823</v>
      </c>
      <c r="B1323" s="0" t="s">
        <v>12824</v>
      </c>
      <c r="C1323" s="0" t="s">
        <v>12825</v>
      </c>
      <c r="D1323" s="0" t="s">
        <v>2297</v>
      </c>
      <c r="E1323" s="0" t="s">
        <v>12823</v>
      </c>
      <c r="F1323" s="0" t="n">
        <v>1</v>
      </c>
      <c r="G1323" s="0" t="s">
        <v>2298</v>
      </c>
      <c r="H1323" s="0" t="s">
        <v>2170</v>
      </c>
      <c r="I1323" s="0" t="s">
        <v>2170</v>
      </c>
      <c r="J1323" s="0" t="s">
        <v>2170</v>
      </c>
      <c r="K1323" s="0" t="s">
        <v>2170</v>
      </c>
      <c r="L1323" s="0" t="s">
        <v>2170</v>
      </c>
      <c r="M1323" s="0" t="s">
        <v>2170</v>
      </c>
      <c r="N1323" s="0" t="n">
        <f aca="false">FALSE()</f>
        <v>0</v>
      </c>
      <c r="O1323" s="0" t="s">
        <v>12826</v>
      </c>
      <c r="P1323" s="0" t="s">
        <v>2300</v>
      </c>
      <c r="Q1323" s="380" t="n">
        <v>25569.125</v>
      </c>
      <c r="R1323" s="0" t="n">
        <v>27442556</v>
      </c>
      <c r="S1323" s="0" t="s">
        <v>2301</v>
      </c>
      <c r="T1323" s="0" t="s">
        <v>2302</v>
      </c>
      <c r="U1323" s="0" t="s">
        <v>2365</v>
      </c>
      <c r="V1323" s="0" t="n">
        <v>75000000</v>
      </c>
      <c r="W1323" s="0" t="s">
        <v>2409</v>
      </c>
      <c r="X1323" s="0" t="n">
        <v>1</v>
      </c>
      <c r="Y1323" s="0" t="n">
        <f aca="false">FALSE()</f>
        <v>0</v>
      </c>
      <c r="Z1323" s="0" t="n">
        <f aca="false">FALSE()</f>
        <v>0</v>
      </c>
      <c r="AA1323" s="0" t="n">
        <f aca="false">FALSE()</f>
        <v>0</v>
      </c>
      <c r="AB1323" s="0" t="n">
        <f aca="false">TRUE()</f>
        <v>1</v>
      </c>
      <c r="AC1323" s="0" t="n">
        <v>1</v>
      </c>
      <c r="AD1323" s="0" t="s">
        <v>2129</v>
      </c>
      <c r="AE1323" s="0" t="n">
        <f aca="false">TRUE()</f>
        <v>1</v>
      </c>
      <c r="AF1323" s="0" t="s">
        <v>12827</v>
      </c>
      <c r="AG1323" s="0" t="n">
        <v>2</v>
      </c>
      <c r="AH1323" s="0" t="s">
        <v>12828</v>
      </c>
      <c r="AI1323" s="0" t="s">
        <v>12829</v>
      </c>
      <c r="AJ1323" s="0" t="n">
        <v>0</v>
      </c>
      <c r="AK1323" s="0" t="s">
        <v>2118</v>
      </c>
      <c r="AL1323" s="0" t="n">
        <f aca="false">FALSE()</f>
        <v>0</v>
      </c>
      <c r="AM1323" s="0" t="n">
        <f aca="false">TRUE()</f>
        <v>1</v>
      </c>
      <c r="AN1323" s="0" t="n">
        <f aca="false">FALSE()</f>
        <v>0</v>
      </c>
      <c r="AO1323" s="0" t="n">
        <f aca="false">FALSE()</f>
        <v>0</v>
      </c>
      <c r="AP1323" s="0" t="n">
        <f aca="false">FALSE()</f>
        <v>0</v>
      </c>
      <c r="AQ1323" s="380" t="n">
        <v>43969.6868055556</v>
      </c>
      <c r="AR1323" s="380" t="n">
        <v>43969.4166666667</v>
      </c>
      <c r="AS1323" s="0" t="s">
        <v>12830</v>
      </c>
      <c r="AT1323" s="0" t="s">
        <v>2170</v>
      </c>
      <c r="AU1323" s="0" t="s">
        <v>2170</v>
      </c>
    </row>
    <row r="1324" customFormat="false" ht="15" hidden="true" customHeight="false" outlineLevel="0" collapsed="false">
      <c r="A1324" s="0" t="s">
        <v>12831</v>
      </c>
      <c r="B1324" s="0" t="s">
        <v>12832</v>
      </c>
      <c r="C1324" s="0" t="s">
        <v>12833</v>
      </c>
      <c r="D1324" s="0" t="s">
        <v>2297</v>
      </c>
      <c r="E1324" s="0" t="s">
        <v>12831</v>
      </c>
      <c r="F1324" s="0" t="n">
        <v>1</v>
      </c>
      <c r="G1324" s="0" t="s">
        <v>2298</v>
      </c>
      <c r="H1324" s="0" t="s">
        <v>2170</v>
      </c>
      <c r="I1324" s="0" t="s">
        <v>2170</v>
      </c>
      <c r="J1324" s="0" t="s">
        <v>2170</v>
      </c>
      <c r="K1324" s="0" t="s">
        <v>2170</v>
      </c>
      <c r="L1324" s="0" t="s">
        <v>2170</v>
      </c>
      <c r="M1324" s="0" t="s">
        <v>2170</v>
      </c>
      <c r="N1324" s="0" t="n">
        <f aca="false">FALSE()</f>
        <v>0</v>
      </c>
      <c r="O1324" s="0" t="s">
        <v>12834</v>
      </c>
      <c r="P1324" s="0" t="s">
        <v>2300</v>
      </c>
      <c r="Q1324" s="380" t="n">
        <v>25569.125</v>
      </c>
      <c r="R1324" s="0" t="n">
        <v>15796838</v>
      </c>
      <c r="S1324" s="0" t="s">
        <v>2301</v>
      </c>
      <c r="T1324" s="0" t="s">
        <v>2302</v>
      </c>
      <c r="U1324" s="0" t="s">
        <v>2365</v>
      </c>
      <c r="V1324" s="0" t="n">
        <v>2000000000</v>
      </c>
      <c r="W1324" s="0" t="s">
        <v>2321</v>
      </c>
      <c r="X1324" s="0" t="n">
        <v>4</v>
      </c>
      <c r="Y1324" s="0" t="n">
        <f aca="false">FALSE()</f>
        <v>0</v>
      </c>
      <c r="Z1324" s="0" t="n">
        <f aca="false">FALSE()</f>
        <v>0</v>
      </c>
      <c r="AA1324" s="0" t="n">
        <f aca="false">FALSE()</f>
        <v>0</v>
      </c>
      <c r="AB1324" s="0" t="n">
        <f aca="false">FALSE()</f>
        <v>0</v>
      </c>
      <c r="AC1324" s="0" t="n">
        <v>1</v>
      </c>
      <c r="AD1324" s="0" t="s">
        <v>2129</v>
      </c>
      <c r="AE1324" s="0" t="n">
        <f aca="false">TRUE()</f>
        <v>1</v>
      </c>
      <c r="AF1324" s="0" t="s">
        <v>12835</v>
      </c>
      <c r="AG1324" s="0" t="n">
        <v>2</v>
      </c>
      <c r="AH1324" s="0" t="s">
        <v>12836</v>
      </c>
      <c r="AI1324" s="0" t="s">
        <v>12837</v>
      </c>
      <c r="AJ1324" s="0" t="n">
        <v>0</v>
      </c>
      <c r="AK1324" s="0" t="s">
        <v>2118</v>
      </c>
      <c r="AL1324" s="0" t="n">
        <f aca="false">FALSE()</f>
        <v>0</v>
      </c>
      <c r="AM1324" s="0" t="n">
        <f aca="false">TRUE()</f>
        <v>1</v>
      </c>
      <c r="AN1324" s="0" t="n">
        <f aca="false">FALSE()</f>
        <v>0</v>
      </c>
      <c r="AO1324" s="0" t="n">
        <f aca="false">FALSE()</f>
        <v>0</v>
      </c>
      <c r="AP1324" s="0" t="n">
        <f aca="false">FALSE()</f>
        <v>0</v>
      </c>
      <c r="AQ1324" s="380" t="n">
        <v>44558.5034722222</v>
      </c>
      <c r="AR1324" s="380" t="n">
        <v>44558.4166666667</v>
      </c>
      <c r="AS1324" s="0" t="s">
        <v>12838</v>
      </c>
      <c r="AT1324" s="0" t="s">
        <v>2170</v>
      </c>
      <c r="AU1324" s="0" t="s">
        <v>2170</v>
      </c>
    </row>
    <row r="1325" customFormat="false" ht="15" hidden="true" customHeight="false" outlineLevel="0" collapsed="false">
      <c r="A1325" s="0" t="s">
        <v>12839</v>
      </c>
      <c r="B1325" s="0" t="s">
        <v>12840</v>
      </c>
      <c r="C1325" s="0" t="s">
        <v>12841</v>
      </c>
      <c r="D1325" s="0" t="s">
        <v>2297</v>
      </c>
      <c r="E1325" s="0" t="s">
        <v>12839</v>
      </c>
      <c r="F1325" s="0" t="n">
        <v>1</v>
      </c>
      <c r="G1325" s="0" t="s">
        <v>2298</v>
      </c>
      <c r="H1325" s="0" t="s">
        <v>2170</v>
      </c>
      <c r="I1325" s="0" t="s">
        <v>2170</v>
      </c>
      <c r="J1325" s="0" t="s">
        <v>2170</v>
      </c>
      <c r="K1325" s="0" t="s">
        <v>2170</v>
      </c>
      <c r="L1325" s="0" t="s">
        <v>2170</v>
      </c>
      <c r="M1325" s="0" t="s">
        <v>2170</v>
      </c>
      <c r="N1325" s="0" t="n">
        <f aca="false">FALSE()</f>
        <v>0</v>
      </c>
      <c r="O1325" s="0" t="s">
        <v>12842</v>
      </c>
      <c r="P1325" s="0" t="s">
        <v>2300</v>
      </c>
      <c r="Q1325" s="380" t="n">
        <v>25569.125</v>
      </c>
      <c r="R1325" s="0" t="n">
        <v>33850352</v>
      </c>
      <c r="S1325" s="0" t="s">
        <v>2301</v>
      </c>
      <c r="T1325" s="0" t="s">
        <v>2302</v>
      </c>
      <c r="U1325" s="0" t="s">
        <v>2114</v>
      </c>
      <c r="V1325" s="0" t="n">
        <v>200000000</v>
      </c>
      <c r="W1325" s="0" t="s">
        <v>2366</v>
      </c>
      <c r="X1325" s="0" t="n">
        <v>4</v>
      </c>
      <c r="Y1325" s="0" t="n">
        <f aca="false">FALSE()</f>
        <v>0</v>
      </c>
      <c r="Z1325" s="0" t="n">
        <f aca="false">FALSE()</f>
        <v>0</v>
      </c>
      <c r="AA1325" s="0" t="n">
        <f aca="false">FALSE()</f>
        <v>0</v>
      </c>
      <c r="AB1325" s="0" t="n">
        <f aca="false">TRUE()</f>
        <v>1</v>
      </c>
      <c r="AC1325" s="0" t="n">
        <v>1</v>
      </c>
      <c r="AD1325" s="0" t="s">
        <v>2129</v>
      </c>
      <c r="AE1325" s="0" t="n">
        <f aca="false">TRUE()</f>
        <v>1</v>
      </c>
      <c r="AF1325" s="0" t="s">
        <v>12843</v>
      </c>
      <c r="AG1325" s="0" t="n">
        <v>2</v>
      </c>
      <c r="AH1325" s="0" t="s">
        <v>12844</v>
      </c>
      <c r="AI1325" s="0" t="s">
        <v>12845</v>
      </c>
      <c r="AJ1325" s="0" t="n">
        <v>0</v>
      </c>
      <c r="AK1325" s="0" t="s">
        <v>2118</v>
      </c>
      <c r="AL1325" s="0" t="n">
        <f aca="false">FALSE()</f>
        <v>0</v>
      </c>
      <c r="AM1325" s="0" t="n">
        <f aca="false">TRUE()</f>
        <v>1</v>
      </c>
      <c r="AN1325" s="0" t="n">
        <f aca="false">FALSE()</f>
        <v>0</v>
      </c>
      <c r="AO1325" s="0" t="n">
        <f aca="false">FALSE()</f>
        <v>0</v>
      </c>
      <c r="AP1325" s="0" t="n">
        <f aca="false">FALSE()</f>
        <v>0</v>
      </c>
      <c r="AQ1325" s="380" t="n">
        <v>43969.6652777778</v>
      </c>
      <c r="AR1325" s="380" t="n">
        <v>43969.4166666667</v>
      </c>
      <c r="AS1325" s="0" t="s">
        <v>12846</v>
      </c>
      <c r="AT1325" s="0" t="s">
        <v>2170</v>
      </c>
      <c r="AU1325" s="0" t="s">
        <v>2170</v>
      </c>
    </row>
    <row r="1326" customFormat="false" ht="15" hidden="true" customHeight="false" outlineLevel="0" collapsed="false">
      <c r="A1326" s="0" t="s">
        <v>12847</v>
      </c>
      <c r="B1326" s="0" t="s">
        <v>12848</v>
      </c>
      <c r="C1326" s="0" t="s">
        <v>12849</v>
      </c>
      <c r="D1326" s="0" t="s">
        <v>2297</v>
      </c>
      <c r="E1326" s="0" t="s">
        <v>12847</v>
      </c>
      <c r="F1326" s="0" t="n">
        <v>1</v>
      </c>
      <c r="G1326" s="0" t="s">
        <v>2298</v>
      </c>
      <c r="H1326" s="0" t="s">
        <v>2170</v>
      </c>
      <c r="I1326" s="0" t="s">
        <v>2170</v>
      </c>
      <c r="J1326" s="0" t="s">
        <v>2170</v>
      </c>
      <c r="K1326" s="0" t="s">
        <v>2170</v>
      </c>
      <c r="L1326" s="0" t="s">
        <v>2170</v>
      </c>
      <c r="M1326" s="0" t="s">
        <v>2170</v>
      </c>
      <c r="N1326" s="0" t="n">
        <f aca="false">FALSE()</f>
        <v>0</v>
      </c>
      <c r="O1326" s="0" t="s">
        <v>12850</v>
      </c>
      <c r="P1326" s="0" t="s">
        <v>2300</v>
      </c>
      <c r="Q1326" s="380" t="n">
        <v>25569.125</v>
      </c>
      <c r="R1326" s="0" t="n">
        <v>11000647</v>
      </c>
      <c r="S1326" s="0" t="s">
        <v>2301</v>
      </c>
      <c r="T1326" s="0" t="s">
        <v>2302</v>
      </c>
      <c r="U1326" s="0" t="s">
        <v>2115</v>
      </c>
      <c r="V1326" s="0" t="n">
        <v>150000000</v>
      </c>
      <c r="W1326" s="0" t="s">
        <v>2366</v>
      </c>
      <c r="X1326" s="0" t="n">
        <v>4</v>
      </c>
      <c r="Y1326" s="0" t="n">
        <f aca="false">FALSE()</f>
        <v>0</v>
      </c>
      <c r="Z1326" s="0" t="n">
        <f aca="false">FALSE()</f>
        <v>0</v>
      </c>
      <c r="AA1326" s="0" t="n">
        <f aca="false">FALSE()</f>
        <v>0</v>
      </c>
      <c r="AB1326" s="0" t="n">
        <f aca="false">TRUE()</f>
        <v>1</v>
      </c>
      <c r="AC1326" s="0" t="n">
        <v>1</v>
      </c>
      <c r="AD1326" s="0" t="s">
        <v>2129</v>
      </c>
      <c r="AE1326" s="0" t="n">
        <f aca="false">TRUE()</f>
        <v>1</v>
      </c>
      <c r="AF1326" s="0" t="s">
        <v>12851</v>
      </c>
      <c r="AG1326" s="0" t="n">
        <v>2</v>
      </c>
      <c r="AH1326" s="0" t="s">
        <v>12852</v>
      </c>
      <c r="AI1326" s="0" t="s">
        <v>12853</v>
      </c>
      <c r="AJ1326" s="0" t="n">
        <v>0</v>
      </c>
      <c r="AK1326" s="0" t="s">
        <v>2118</v>
      </c>
      <c r="AL1326" s="0" t="n">
        <f aca="false">FALSE()</f>
        <v>0</v>
      </c>
      <c r="AM1326" s="0" t="n">
        <f aca="false">TRUE()</f>
        <v>1</v>
      </c>
      <c r="AN1326" s="0" t="n">
        <f aca="false">FALSE()</f>
        <v>0</v>
      </c>
      <c r="AO1326" s="0" t="n">
        <f aca="false">FALSE()</f>
        <v>0</v>
      </c>
      <c r="AP1326" s="0" t="n">
        <f aca="false">FALSE()</f>
        <v>0</v>
      </c>
      <c r="AQ1326" s="380" t="n">
        <v>44041.6965277778</v>
      </c>
      <c r="AR1326" s="380" t="n">
        <v>44041.4166666667</v>
      </c>
      <c r="AS1326" s="0" t="s">
        <v>12854</v>
      </c>
      <c r="AT1326" s="0" t="s">
        <v>2170</v>
      </c>
      <c r="AU1326" s="0" t="s">
        <v>2170</v>
      </c>
    </row>
    <row r="1327" customFormat="false" ht="15" hidden="true" customHeight="false" outlineLevel="0" collapsed="false">
      <c r="A1327" s="0" t="s">
        <v>12855</v>
      </c>
      <c r="B1327" s="0" t="s">
        <v>12856</v>
      </c>
      <c r="C1327" s="0" t="s">
        <v>12857</v>
      </c>
      <c r="D1327" s="0" t="s">
        <v>2297</v>
      </c>
      <c r="E1327" s="0" t="s">
        <v>12855</v>
      </c>
      <c r="F1327" s="0" t="n">
        <v>1</v>
      </c>
      <c r="G1327" s="0" t="s">
        <v>2298</v>
      </c>
      <c r="H1327" s="0" t="s">
        <v>2170</v>
      </c>
      <c r="I1327" s="0" t="s">
        <v>2170</v>
      </c>
      <c r="J1327" s="0" t="s">
        <v>2170</v>
      </c>
      <c r="K1327" s="0" t="s">
        <v>2170</v>
      </c>
      <c r="L1327" s="0" t="s">
        <v>2170</v>
      </c>
      <c r="M1327" s="0" t="s">
        <v>2170</v>
      </c>
      <c r="N1327" s="0" t="n">
        <f aca="false">FALSE()</f>
        <v>0</v>
      </c>
      <c r="O1327" s="0" t="s">
        <v>12858</v>
      </c>
      <c r="P1327" s="0" t="s">
        <v>2300</v>
      </c>
      <c r="Q1327" s="380" t="n">
        <v>25569.125</v>
      </c>
      <c r="R1327" s="0" t="n">
        <v>2136208846</v>
      </c>
      <c r="S1327" s="0" t="s">
        <v>2667</v>
      </c>
      <c r="U1327" s="0" t="s">
        <v>2574</v>
      </c>
      <c r="V1327" s="0" t="n">
        <v>0</v>
      </c>
      <c r="W1327" s="0" t="s">
        <v>2409</v>
      </c>
      <c r="X1327" s="0" t="n">
        <v>4</v>
      </c>
      <c r="Y1327" s="0" t="n">
        <f aca="false">FALSE()</f>
        <v>0</v>
      </c>
      <c r="Z1327" s="0" t="n">
        <f aca="false">FALSE()</f>
        <v>0</v>
      </c>
      <c r="AA1327" s="0" t="n">
        <f aca="false">FALSE()</f>
        <v>0</v>
      </c>
      <c r="AB1327" s="0" t="n">
        <f aca="false">TRUE()</f>
        <v>1</v>
      </c>
      <c r="AC1327" s="0" t="n">
        <v>1</v>
      </c>
      <c r="AD1327" s="0" t="s">
        <v>2129</v>
      </c>
      <c r="AE1327" s="0" t="n">
        <f aca="false">TRUE()</f>
        <v>1</v>
      </c>
      <c r="AF1327" s="0" t="s">
        <v>12859</v>
      </c>
      <c r="AG1327" s="0" t="n">
        <v>2</v>
      </c>
      <c r="AH1327" s="0" t="s">
        <v>12860</v>
      </c>
      <c r="AI1327" s="0" t="s">
        <v>12861</v>
      </c>
      <c r="AJ1327" s="0" t="n">
        <v>0</v>
      </c>
      <c r="AK1327" s="0" t="s">
        <v>2118</v>
      </c>
      <c r="AL1327" s="0" t="n">
        <f aca="false">FALSE()</f>
        <v>0</v>
      </c>
      <c r="AM1327" s="0" t="n">
        <f aca="false">TRUE()</f>
        <v>1</v>
      </c>
      <c r="AN1327" s="0" t="n">
        <f aca="false">FALSE()</f>
        <v>0</v>
      </c>
      <c r="AO1327" s="0" t="n">
        <f aca="false">FALSE()</f>
        <v>0</v>
      </c>
      <c r="AP1327" s="0" t="n">
        <f aca="false">FALSE()</f>
        <v>0</v>
      </c>
      <c r="AQ1327" s="380" t="n">
        <v>44760.6263888889</v>
      </c>
      <c r="AR1327" s="380" t="n">
        <v>44760.4166666667</v>
      </c>
      <c r="AS1327" s="0" t="s">
        <v>12862</v>
      </c>
      <c r="AT1327" s="0" t="s">
        <v>2170</v>
      </c>
      <c r="AU1327" s="0" t="s">
        <v>2170</v>
      </c>
    </row>
    <row r="1328" customFormat="false" ht="15" hidden="true" customHeight="false" outlineLevel="0" collapsed="false">
      <c r="A1328" s="0" t="s">
        <v>12863</v>
      </c>
      <c r="B1328" s="0" t="s">
        <v>12864</v>
      </c>
      <c r="C1328" s="0" t="s">
        <v>12865</v>
      </c>
      <c r="D1328" s="0" t="s">
        <v>2297</v>
      </c>
      <c r="E1328" s="0" t="s">
        <v>12863</v>
      </c>
      <c r="F1328" s="0" t="n">
        <v>1</v>
      </c>
      <c r="G1328" s="0" t="s">
        <v>2298</v>
      </c>
      <c r="H1328" s="0" t="s">
        <v>2170</v>
      </c>
      <c r="I1328" s="0" t="s">
        <v>2170</v>
      </c>
      <c r="J1328" s="0" t="s">
        <v>2170</v>
      </c>
      <c r="K1328" s="0" t="s">
        <v>2170</v>
      </c>
      <c r="L1328" s="0" t="s">
        <v>2170</v>
      </c>
      <c r="M1328" s="0" t="s">
        <v>2170</v>
      </c>
      <c r="N1328" s="0" t="n">
        <f aca="false">FALSE()</f>
        <v>0</v>
      </c>
      <c r="O1328" s="0" t="s">
        <v>12866</v>
      </c>
      <c r="P1328" s="0" t="s">
        <v>2300</v>
      </c>
      <c r="Q1328" s="380" t="n">
        <v>25569.125</v>
      </c>
      <c r="R1328" s="0" t="n">
        <v>488039053</v>
      </c>
      <c r="S1328" s="0" t="s">
        <v>2301</v>
      </c>
      <c r="T1328" s="0" t="s">
        <v>2302</v>
      </c>
      <c r="U1328" s="0" t="s">
        <v>2365</v>
      </c>
      <c r="V1328" s="0" t="n">
        <v>6000000000</v>
      </c>
      <c r="W1328" s="0" t="s">
        <v>12867</v>
      </c>
      <c r="X1328" s="0" t="n">
        <v>4</v>
      </c>
      <c r="Y1328" s="0" t="n">
        <f aca="false">FALSE()</f>
        <v>0</v>
      </c>
      <c r="Z1328" s="0" t="n">
        <f aca="false">FALSE()</f>
        <v>0</v>
      </c>
      <c r="AA1328" s="0" t="n">
        <f aca="false">FALSE()</f>
        <v>0</v>
      </c>
      <c r="AB1328" s="0" t="n">
        <f aca="false">TRUE()</f>
        <v>1</v>
      </c>
      <c r="AC1328" s="0" t="n">
        <v>1</v>
      </c>
      <c r="AD1328" s="0" t="s">
        <v>2129</v>
      </c>
      <c r="AE1328" s="0" t="n">
        <f aca="false">TRUE()</f>
        <v>1</v>
      </c>
      <c r="AF1328" s="0" t="s">
        <v>12868</v>
      </c>
      <c r="AG1328" s="0" t="n">
        <v>2</v>
      </c>
      <c r="AH1328" s="0" t="s">
        <v>12869</v>
      </c>
      <c r="AI1328" s="0" t="s">
        <v>12870</v>
      </c>
      <c r="AJ1328" s="0" t="n">
        <v>0</v>
      </c>
      <c r="AK1328" s="0" t="s">
        <v>2118</v>
      </c>
      <c r="AL1328" s="0" t="n">
        <f aca="false">FALSE()</f>
        <v>0</v>
      </c>
      <c r="AM1328" s="0" t="n">
        <f aca="false">TRUE()</f>
        <v>1</v>
      </c>
      <c r="AN1328" s="0" t="n">
        <f aca="false">FALSE()</f>
        <v>0</v>
      </c>
      <c r="AO1328" s="0" t="n">
        <f aca="false">FALSE()</f>
        <v>0</v>
      </c>
      <c r="AP1328" s="0" t="n">
        <f aca="false">FALSE()</f>
        <v>0</v>
      </c>
      <c r="AQ1328" s="380" t="n">
        <v>43123.7069444444</v>
      </c>
      <c r="AR1328" s="380" t="n">
        <v>32398.1666666667</v>
      </c>
      <c r="AS1328" s="0" t="s">
        <v>12871</v>
      </c>
      <c r="AT1328" s="0" t="s">
        <v>2170</v>
      </c>
      <c r="AU1328" s="0" t="s">
        <v>2170</v>
      </c>
    </row>
    <row r="1329" customFormat="false" ht="15" hidden="true" customHeight="false" outlineLevel="0" collapsed="false">
      <c r="A1329" s="0" t="s">
        <v>12872</v>
      </c>
      <c r="B1329" s="0" t="s">
        <v>12873</v>
      </c>
      <c r="C1329" s="0" t="s">
        <v>12874</v>
      </c>
      <c r="D1329" s="0" t="s">
        <v>2297</v>
      </c>
      <c r="E1329" s="0" t="s">
        <v>12872</v>
      </c>
      <c r="F1329" s="0" t="n">
        <v>1</v>
      </c>
      <c r="G1329" s="0" t="s">
        <v>2298</v>
      </c>
      <c r="H1329" s="0" t="s">
        <v>2170</v>
      </c>
      <c r="I1329" s="0" t="s">
        <v>2170</v>
      </c>
      <c r="J1329" s="0" t="s">
        <v>2170</v>
      </c>
      <c r="K1329" s="0" t="s">
        <v>2170</v>
      </c>
      <c r="L1329" s="0" t="s">
        <v>2170</v>
      </c>
      <c r="M1329" s="0" t="s">
        <v>2170</v>
      </c>
      <c r="N1329" s="0" t="n">
        <f aca="false">FALSE()</f>
        <v>0</v>
      </c>
      <c r="O1329" s="0" t="s">
        <v>12875</v>
      </c>
      <c r="P1329" s="0" t="s">
        <v>2300</v>
      </c>
      <c r="Q1329" s="380" t="n">
        <v>25569.125</v>
      </c>
      <c r="R1329" s="0" t="n">
        <v>92187453</v>
      </c>
      <c r="S1329" s="0" t="s">
        <v>2301</v>
      </c>
      <c r="T1329" s="0" t="s">
        <v>2302</v>
      </c>
      <c r="U1329" s="0" t="s">
        <v>610</v>
      </c>
      <c r="V1329" s="0" t="n">
        <v>117187500</v>
      </c>
      <c r="W1329" s="0" t="s">
        <v>2366</v>
      </c>
      <c r="X1329" s="0" t="n">
        <v>4</v>
      </c>
      <c r="Y1329" s="0" t="n">
        <f aca="false">FALSE()</f>
        <v>0</v>
      </c>
      <c r="Z1329" s="0" t="n">
        <f aca="false">FALSE()</f>
        <v>0</v>
      </c>
      <c r="AA1329" s="0" t="n">
        <f aca="false">FALSE()</f>
        <v>0</v>
      </c>
      <c r="AB1329" s="0" t="n">
        <f aca="false">TRUE()</f>
        <v>1</v>
      </c>
      <c r="AC1329" s="0" t="n">
        <v>1</v>
      </c>
      <c r="AD1329" s="0" t="s">
        <v>2129</v>
      </c>
      <c r="AE1329" s="0" t="n">
        <f aca="false">TRUE()</f>
        <v>1</v>
      </c>
      <c r="AF1329" s="0" t="s">
        <v>12876</v>
      </c>
      <c r="AG1329" s="0" t="n">
        <v>2</v>
      </c>
      <c r="AH1329" s="0" t="s">
        <v>12877</v>
      </c>
      <c r="AI1329" s="0" t="s">
        <v>12878</v>
      </c>
      <c r="AJ1329" s="0" t="n">
        <v>0</v>
      </c>
      <c r="AK1329" s="0" t="s">
        <v>2118</v>
      </c>
      <c r="AL1329" s="0" t="n">
        <f aca="false">FALSE()</f>
        <v>0</v>
      </c>
      <c r="AM1329" s="0" t="n">
        <f aca="false">TRUE()</f>
        <v>1</v>
      </c>
      <c r="AN1329" s="0" t="n">
        <f aca="false">FALSE()</f>
        <v>0</v>
      </c>
      <c r="AO1329" s="0" t="n">
        <f aca="false">FALSE()</f>
        <v>0</v>
      </c>
      <c r="AP1329" s="0" t="n">
        <f aca="false">FALSE()</f>
        <v>0</v>
      </c>
      <c r="AQ1329" s="380" t="n">
        <v>43969.6861111111</v>
      </c>
      <c r="AR1329" s="380" t="n">
        <v>43969.4166666667</v>
      </c>
      <c r="AS1329" s="0" t="s">
        <v>12879</v>
      </c>
      <c r="AT1329" s="0" t="s">
        <v>2170</v>
      </c>
      <c r="AU1329" s="0" t="s">
        <v>2170</v>
      </c>
    </row>
    <row r="1330" customFormat="false" ht="15" hidden="true" customHeight="false" outlineLevel="0" collapsed="false">
      <c r="A1330" s="0" t="s">
        <v>12880</v>
      </c>
      <c r="B1330" s="0" t="s">
        <v>12881</v>
      </c>
      <c r="C1330" s="0" t="s">
        <v>12882</v>
      </c>
      <c r="D1330" s="0" t="s">
        <v>2297</v>
      </c>
      <c r="E1330" s="0" t="s">
        <v>12880</v>
      </c>
      <c r="F1330" s="0" t="n">
        <v>1</v>
      </c>
      <c r="G1330" s="0" t="s">
        <v>2298</v>
      </c>
      <c r="H1330" s="0" t="s">
        <v>2170</v>
      </c>
      <c r="I1330" s="0" t="s">
        <v>2170</v>
      </c>
      <c r="J1330" s="0" t="s">
        <v>2170</v>
      </c>
      <c r="K1330" s="0" t="s">
        <v>2170</v>
      </c>
      <c r="L1330" s="0" t="s">
        <v>2170</v>
      </c>
      <c r="M1330" s="0" t="s">
        <v>2170</v>
      </c>
      <c r="N1330" s="0" t="n">
        <f aca="false">FALSE()</f>
        <v>0</v>
      </c>
      <c r="O1330" s="0" t="s">
        <v>12883</v>
      </c>
      <c r="P1330" s="0" t="s">
        <v>2300</v>
      </c>
      <c r="Q1330" s="380" t="n">
        <v>41256.1666666667</v>
      </c>
      <c r="R1330" s="0" t="n">
        <v>120247995</v>
      </c>
      <c r="S1330" s="0" t="s">
        <v>2301</v>
      </c>
      <c r="T1330" s="0" t="s">
        <v>2302</v>
      </c>
      <c r="U1330" s="0" t="s">
        <v>2574</v>
      </c>
      <c r="V1330" s="0" t="n">
        <v>1000000000</v>
      </c>
      <c r="W1330" s="0" t="s">
        <v>2312</v>
      </c>
      <c r="X1330" s="0" t="n">
        <v>4</v>
      </c>
      <c r="Y1330" s="0" t="n">
        <f aca="false">FALSE()</f>
        <v>0</v>
      </c>
      <c r="Z1330" s="0" t="n">
        <f aca="false">FALSE()</f>
        <v>0</v>
      </c>
      <c r="AA1330" s="0" t="n">
        <f aca="false">FALSE()</f>
        <v>0</v>
      </c>
      <c r="AB1330" s="0" t="n">
        <f aca="false">TRUE()</f>
        <v>1</v>
      </c>
      <c r="AC1330" s="0" t="n">
        <v>1</v>
      </c>
      <c r="AD1330" s="0" t="s">
        <v>2129</v>
      </c>
      <c r="AE1330" s="0" t="n">
        <f aca="false">TRUE()</f>
        <v>1</v>
      </c>
      <c r="AF1330" s="0" t="s">
        <v>12884</v>
      </c>
      <c r="AG1330" s="0" t="n">
        <v>2</v>
      </c>
      <c r="AH1330" s="0" t="s">
        <v>12885</v>
      </c>
      <c r="AI1330" s="0" t="s">
        <v>12886</v>
      </c>
      <c r="AJ1330" s="0" t="n">
        <v>0</v>
      </c>
      <c r="AK1330" s="0" t="s">
        <v>2118</v>
      </c>
      <c r="AL1330" s="0" t="n">
        <f aca="false">FALSE()</f>
        <v>0</v>
      </c>
      <c r="AM1330" s="0" t="n">
        <f aca="false">TRUE()</f>
        <v>1</v>
      </c>
      <c r="AN1330" s="0" t="n">
        <f aca="false">FALSE()</f>
        <v>0</v>
      </c>
      <c r="AO1330" s="0" t="n">
        <f aca="false">FALSE()</f>
        <v>0</v>
      </c>
      <c r="AP1330" s="0" t="n">
        <f aca="false">FALSE()</f>
        <v>0</v>
      </c>
      <c r="AQ1330" s="380" t="n">
        <v>43559.6895833333</v>
      </c>
      <c r="AR1330" s="380" t="n">
        <v>41256.1666666667</v>
      </c>
      <c r="AS1330" s="0" t="s">
        <v>12887</v>
      </c>
      <c r="AT1330" s="0" t="s">
        <v>2170</v>
      </c>
      <c r="AU1330" s="0" t="s">
        <v>2170</v>
      </c>
    </row>
    <row r="1331" customFormat="false" ht="15" hidden="true" customHeight="false" outlineLevel="0" collapsed="false">
      <c r="A1331" s="0" t="s">
        <v>12888</v>
      </c>
      <c r="B1331" s="0" t="s">
        <v>12889</v>
      </c>
      <c r="C1331" s="0" t="s">
        <v>12890</v>
      </c>
      <c r="D1331" s="0" t="s">
        <v>2297</v>
      </c>
      <c r="E1331" s="0" t="s">
        <v>12888</v>
      </c>
      <c r="F1331" s="0" t="n">
        <v>1</v>
      </c>
      <c r="G1331" s="0" t="s">
        <v>2298</v>
      </c>
      <c r="H1331" s="0" t="s">
        <v>2170</v>
      </c>
      <c r="I1331" s="0" t="s">
        <v>2170</v>
      </c>
      <c r="J1331" s="0" t="s">
        <v>2170</v>
      </c>
      <c r="K1331" s="0" t="s">
        <v>2170</v>
      </c>
      <c r="L1331" s="0" t="s">
        <v>2170</v>
      </c>
      <c r="M1331" s="0" t="s">
        <v>2170</v>
      </c>
      <c r="N1331" s="0" t="n">
        <f aca="false">FALSE()</f>
        <v>0</v>
      </c>
      <c r="O1331" s="0" t="s">
        <v>12891</v>
      </c>
      <c r="P1331" s="0" t="s">
        <v>2300</v>
      </c>
      <c r="Q1331" s="380" t="n">
        <v>25569.125</v>
      </c>
      <c r="R1331" s="0" t="n">
        <v>7787332</v>
      </c>
      <c r="S1331" s="0" t="s">
        <v>2301</v>
      </c>
      <c r="T1331" s="0" t="s">
        <v>2302</v>
      </c>
      <c r="U1331" s="0" t="s">
        <v>610</v>
      </c>
      <c r="V1331" s="0" t="n">
        <v>12000000</v>
      </c>
      <c r="W1331" s="0" t="s">
        <v>2409</v>
      </c>
      <c r="X1331" s="0" t="n">
        <v>4</v>
      </c>
      <c r="Y1331" s="0" t="n">
        <f aca="false">FALSE()</f>
        <v>0</v>
      </c>
      <c r="Z1331" s="0" t="n">
        <f aca="false">FALSE()</f>
        <v>0</v>
      </c>
      <c r="AA1331" s="0" t="n">
        <f aca="false">FALSE()</f>
        <v>0</v>
      </c>
      <c r="AB1331" s="0" t="n">
        <f aca="false">TRUE()</f>
        <v>1</v>
      </c>
      <c r="AC1331" s="0" t="n">
        <v>1</v>
      </c>
      <c r="AD1331" s="0" t="s">
        <v>2129</v>
      </c>
      <c r="AE1331" s="0" t="n">
        <f aca="false">TRUE()</f>
        <v>1</v>
      </c>
      <c r="AF1331" s="0" t="s">
        <v>12892</v>
      </c>
      <c r="AG1331" s="0" t="n">
        <v>2</v>
      </c>
      <c r="AH1331" s="0" t="s">
        <v>12893</v>
      </c>
      <c r="AI1331" s="0" t="s">
        <v>12894</v>
      </c>
      <c r="AJ1331" s="0" t="n">
        <v>0</v>
      </c>
      <c r="AK1331" s="0" t="s">
        <v>2118</v>
      </c>
      <c r="AL1331" s="0" t="n">
        <f aca="false">FALSE()</f>
        <v>0</v>
      </c>
      <c r="AM1331" s="0" t="n">
        <f aca="false">TRUE()</f>
        <v>1</v>
      </c>
      <c r="AN1331" s="0" t="n">
        <f aca="false">FALSE()</f>
        <v>0</v>
      </c>
      <c r="AO1331" s="0" t="n">
        <f aca="false">FALSE()</f>
        <v>0</v>
      </c>
      <c r="AP1331" s="0" t="n">
        <f aca="false">FALSE()</f>
        <v>0</v>
      </c>
      <c r="AQ1331" s="380" t="n">
        <v>44169.7291666667</v>
      </c>
      <c r="AR1331" s="380" t="n">
        <v>44169.4166666667</v>
      </c>
      <c r="AS1331" s="0" t="s">
        <v>12895</v>
      </c>
      <c r="AT1331" s="0" t="s">
        <v>2170</v>
      </c>
      <c r="AU1331" s="0" t="s">
        <v>2170</v>
      </c>
    </row>
    <row r="1332" customFormat="false" ht="15" hidden="true" customHeight="false" outlineLevel="0" collapsed="false">
      <c r="A1332" s="0" t="s">
        <v>12896</v>
      </c>
      <c r="B1332" s="0" t="s">
        <v>12897</v>
      </c>
      <c r="C1332" s="0" t="s">
        <v>12898</v>
      </c>
      <c r="D1332" s="0" t="s">
        <v>2297</v>
      </c>
      <c r="E1332" s="0" t="s">
        <v>12896</v>
      </c>
      <c r="F1332" s="0" t="n">
        <v>1</v>
      </c>
      <c r="G1332" s="0" t="s">
        <v>2298</v>
      </c>
      <c r="H1332" s="0" t="s">
        <v>2170</v>
      </c>
      <c r="I1332" s="0" t="s">
        <v>2170</v>
      </c>
      <c r="J1332" s="0" t="s">
        <v>2170</v>
      </c>
      <c r="K1332" s="0" t="s">
        <v>2170</v>
      </c>
      <c r="L1332" s="0" t="s">
        <v>2170</v>
      </c>
      <c r="M1332" s="0" t="s">
        <v>2170</v>
      </c>
      <c r="N1332" s="0" t="n">
        <f aca="false">FALSE()</f>
        <v>0</v>
      </c>
      <c r="O1332" s="0" t="s">
        <v>12899</v>
      </c>
      <c r="P1332" s="0" t="s">
        <v>2300</v>
      </c>
      <c r="Q1332" s="380" t="n">
        <v>25569.125</v>
      </c>
      <c r="R1332" s="0" t="n">
        <v>1482622714</v>
      </c>
      <c r="S1332" s="0" t="s">
        <v>2301</v>
      </c>
      <c r="T1332" s="0" t="s">
        <v>2302</v>
      </c>
      <c r="U1332" s="0" t="s">
        <v>610</v>
      </c>
      <c r="V1332" s="0" t="n">
        <v>4000000000</v>
      </c>
      <c r="W1332" s="0" t="s">
        <v>2366</v>
      </c>
      <c r="X1332" s="0" t="n">
        <v>4</v>
      </c>
      <c r="Y1332" s="0" t="n">
        <f aca="false">FALSE()</f>
        <v>0</v>
      </c>
      <c r="Z1332" s="0" t="n">
        <f aca="false">FALSE()</f>
        <v>0</v>
      </c>
      <c r="AA1332" s="0" t="n">
        <f aca="false">FALSE()</f>
        <v>0</v>
      </c>
      <c r="AB1332" s="0" t="n">
        <f aca="false">TRUE()</f>
        <v>1</v>
      </c>
      <c r="AC1332" s="0" t="n">
        <v>1</v>
      </c>
      <c r="AD1332" s="0" t="s">
        <v>2129</v>
      </c>
      <c r="AE1332" s="0" t="n">
        <f aca="false">TRUE()</f>
        <v>1</v>
      </c>
      <c r="AF1332" s="0" t="s">
        <v>12900</v>
      </c>
      <c r="AG1332" s="0" t="n">
        <v>2</v>
      </c>
      <c r="AH1332" s="0" t="s">
        <v>12901</v>
      </c>
      <c r="AI1332" s="0" t="s">
        <v>12902</v>
      </c>
      <c r="AJ1332" s="0" t="n">
        <v>0</v>
      </c>
      <c r="AK1332" s="0" t="s">
        <v>2118</v>
      </c>
      <c r="AL1332" s="0" t="n">
        <f aca="false">FALSE()</f>
        <v>0</v>
      </c>
      <c r="AM1332" s="0" t="n">
        <f aca="false">TRUE()</f>
        <v>1</v>
      </c>
      <c r="AN1332" s="0" t="n">
        <f aca="false">FALSE()</f>
        <v>0</v>
      </c>
      <c r="AO1332" s="0" t="n">
        <f aca="false">FALSE()</f>
        <v>0</v>
      </c>
      <c r="AP1332" s="0" t="n">
        <f aca="false">FALSE()</f>
        <v>0</v>
      </c>
      <c r="AQ1332" s="380" t="n">
        <v>43123.7291666667</v>
      </c>
      <c r="AR1332" s="380" t="n">
        <v>32398.1666666667</v>
      </c>
      <c r="AS1332" s="0" t="s">
        <v>12903</v>
      </c>
      <c r="AT1332" s="0" t="s">
        <v>2170</v>
      </c>
      <c r="AU1332" s="0" t="s">
        <v>2170</v>
      </c>
    </row>
    <row r="1333" customFormat="false" ht="15" hidden="true" customHeight="false" outlineLevel="0" collapsed="false">
      <c r="A1333" s="0" t="s">
        <v>12904</v>
      </c>
      <c r="B1333" s="0" t="s">
        <v>12905</v>
      </c>
      <c r="C1333" s="0" t="s">
        <v>12906</v>
      </c>
      <c r="D1333" s="0" t="s">
        <v>2297</v>
      </c>
      <c r="E1333" s="0" t="s">
        <v>12904</v>
      </c>
      <c r="F1333" s="0" t="n">
        <v>1</v>
      </c>
      <c r="G1333" s="0" t="s">
        <v>2298</v>
      </c>
      <c r="H1333" s="0" t="s">
        <v>2170</v>
      </c>
      <c r="I1333" s="0" t="s">
        <v>2170</v>
      </c>
      <c r="J1333" s="0" t="s">
        <v>2170</v>
      </c>
      <c r="K1333" s="0" t="s">
        <v>2170</v>
      </c>
      <c r="L1333" s="0" t="s">
        <v>2170</v>
      </c>
      <c r="M1333" s="0" t="s">
        <v>2170</v>
      </c>
      <c r="N1333" s="0" t="n">
        <f aca="false">FALSE()</f>
        <v>0</v>
      </c>
      <c r="O1333" s="0" t="s">
        <v>12907</v>
      </c>
      <c r="P1333" s="0" t="s">
        <v>2300</v>
      </c>
      <c r="Q1333" s="380" t="n">
        <v>35395.125</v>
      </c>
      <c r="R1333" s="0" t="n">
        <v>18437000</v>
      </c>
      <c r="S1333" s="0" t="s">
        <v>2301</v>
      </c>
      <c r="T1333" s="0" t="s">
        <v>2302</v>
      </c>
      <c r="U1333" s="0" t="s">
        <v>2115</v>
      </c>
      <c r="V1333" s="0" t="n">
        <v>125000000</v>
      </c>
      <c r="W1333" s="0" t="s">
        <v>2366</v>
      </c>
      <c r="X1333" s="0" t="n">
        <v>4</v>
      </c>
      <c r="Y1333" s="0" t="n">
        <f aca="false">FALSE()</f>
        <v>0</v>
      </c>
      <c r="Z1333" s="0" t="n">
        <f aca="false">FALSE()</f>
        <v>0</v>
      </c>
      <c r="AA1333" s="0" t="n">
        <f aca="false">FALSE()</f>
        <v>0</v>
      </c>
      <c r="AB1333" s="0" t="n">
        <f aca="false">TRUE()</f>
        <v>1</v>
      </c>
      <c r="AC1333" s="0" t="n">
        <v>1</v>
      </c>
      <c r="AD1333" s="0" t="s">
        <v>2129</v>
      </c>
      <c r="AE1333" s="0" t="n">
        <f aca="false">TRUE()</f>
        <v>1</v>
      </c>
      <c r="AF1333" s="0" t="s">
        <v>12908</v>
      </c>
      <c r="AG1333" s="0" t="n">
        <v>2</v>
      </c>
      <c r="AH1333" s="0" t="s">
        <v>12909</v>
      </c>
      <c r="AI1333" s="0" t="s">
        <v>12910</v>
      </c>
      <c r="AJ1333" s="0" t="n">
        <v>0</v>
      </c>
      <c r="AK1333" s="0" t="s">
        <v>2118</v>
      </c>
      <c r="AL1333" s="0" t="n">
        <f aca="false">FALSE()</f>
        <v>0</v>
      </c>
      <c r="AM1333" s="0" t="n">
        <f aca="false">TRUE()</f>
        <v>1</v>
      </c>
      <c r="AN1333" s="0" t="n">
        <f aca="false">FALSE()</f>
        <v>0</v>
      </c>
      <c r="AO1333" s="0" t="n">
        <f aca="false">FALSE()</f>
        <v>0</v>
      </c>
      <c r="AP1333" s="0" t="n">
        <f aca="false">FALSE()</f>
        <v>0</v>
      </c>
      <c r="AQ1333" s="380" t="n">
        <v>43627.6875</v>
      </c>
      <c r="AR1333" s="380" t="n">
        <v>35396.125</v>
      </c>
      <c r="AS1333" s="0" t="s">
        <v>12911</v>
      </c>
      <c r="AT1333" s="0" t="s">
        <v>2170</v>
      </c>
      <c r="AU1333" s="0" t="s">
        <v>2170</v>
      </c>
    </row>
    <row r="1334" customFormat="false" ht="15" hidden="true" customHeight="false" outlineLevel="0" collapsed="false">
      <c r="A1334" s="0" t="s">
        <v>12912</v>
      </c>
      <c r="B1334" s="0" t="s">
        <v>12913</v>
      </c>
      <c r="C1334" s="0" t="s">
        <v>12914</v>
      </c>
      <c r="D1334" s="0" t="s">
        <v>2297</v>
      </c>
      <c r="E1334" s="0" t="s">
        <v>12912</v>
      </c>
      <c r="F1334" s="0" t="n">
        <v>1</v>
      </c>
      <c r="G1334" s="0" t="s">
        <v>2298</v>
      </c>
      <c r="H1334" s="0" t="s">
        <v>2170</v>
      </c>
      <c r="I1334" s="0" t="s">
        <v>2170</v>
      </c>
      <c r="J1334" s="0" t="s">
        <v>2170</v>
      </c>
      <c r="K1334" s="0" t="s">
        <v>2170</v>
      </c>
      <c r="L1334" s="0" t="s">
        <v>2170</v>
      </c>
      <c r="M1334" s="0" t="s">
        <v>2170</v>
      </c>
      <c r="N1334" s="0" t="n">
        <f aca="false">FALSE()</f>
        <v>0</v>
      </c>
      <c r="O1334" s="0" t="s">
        <v>12915</v>
      </c>
      <c r="P1334" s="0" t="s">
        <v>2300</v>
      </c>
      <c r="Q1334" s="380" t="n">
        <v>25569.125</v>
      </c>
      <c r="R1334" s="0" t="n">
        <v>218990083</v>
      </c>
      <c r="S1334" s="0" t="s">
        <v>2301</v>
      </c>
      <c r="T1334" s="0" t="s">
        <v>2302</v>
      </c>
      <c r="U1334" s="0" t="s">
        <v>2684</v>
      </c>
      <c r="V1334" s="0" t="n">
        <v>450000000</v>
      </c>
      <c r="W1334" s="0" t="s">
        <v>2366</v>
      </c>
      <c r="X1334" s="0" t="n">
        <v>4</v>
      </c>
      <c r="Y1334" s="0" t="n">
        <f aca="false">FALSE()</f>
        <v>0</v>
      </c>
      <c r="Z1334" s="0" t="n">
        <f aca="false">FALSE()</f>
        <v>0</v>
      </c>
      <c r="AA1334" s="0" t="n">
        <f aca="false">FALSE()</f>
        <v>0</v>
      </c>
      <c r="AB1334" s="0" t="n">
        <f aca="false">FALSE()</f>
        <v>0</v>
      </c>
      <c r="AC1334" s="0" t="n">
        <v>1</v>
      </c>
      <c r="AD1334" s="0" t="s">
        <v>2129</v>
      </c>
      <c r="AE1334" s="0" t="n">
        <f aca="false">TRUE()</f>
        <v>1</v>
      </c>
      <c r="AF1334" s="0" t="s">
        <v>12916</v>
      </c>
      <c r="AG1334" s="0" t="n">
        <v>2</v>
      </c>
      <c r="AH1334" s="0" t="s">
        <v>12917</v>
      </c>
      <c r="AI1334" s="0" t="s">
        <v>12918</v>
      </c>
      <c r="AJ1334" s="0" t="n">
        <v>0</v>
      </c>
      <c r="AK1334" s="0" t="s">
        <v>2118</v>
      </c>
      <c r="AL1334" s="0" t="n">
        <f aca="false">FALSE()</f>
        <v>0</v>
      </c>
      <c r="AM1334" s="0" t="n">
        <f aca="false">TRUE()</f>
        <v>1</v>
      </c>
      <c r="AN1334" s="0" t="n">
        <f aca="false">FALSE()</f>
        <v>0</v>
      </c>
      <c r="AO1334" s="0" t="n">
        <f aca="false">FALSE()</f>
        <v>0</v>
      </c>
      <c r="AP1334" s="0" t="n">
        <f aca="false">FALSE()</f>
        <v>0</v>
      </c>
      <c r="AQ1334" s="380" t="n">
        <v>43682.5229166667</v>
      </c>
      <c r="AR1334" s="380" t="n">
        <v>38700.125</v>
      </c>
      <c r="AS1334" s="0" t="s">
        <v>12919</v>
      </c>
      <c r="AT1334" s="0" t="s">
        <v>2170</v>
      </c>
      <c r="AU1334" s="0" t="s">
        <v>2170</v>
      </c>
    </row>
    <row r="1335" customFormat="false" ht="15" hidden="true" customHeight="false" outlineLevel="0" collapsed="false">
      <c r="A1335" s="0" t="s">
        <v>12920</v>
      </c>
      <c r="B1335" s="0" t="s">
        <v>12921</v>
      </c>
      <c r="C1335" s="0" t="s">
        <v>12922</v>
      </c>
      <c r="D1335" s="0" t="s">
        <v>2297</v>
      </c>
      <c r="E1335" s="0" t="s">
        <v>12920</v>
      </c>
      <c r="F1335" s="0" t="n">
        <v>1</v>
      </c>
      <c r="G1335" s="0" t="s">
        <v>2298</v>
      </c>
      <c r="H1335" s="0" t="s">
        <v>2170</v>
      </c>
      <c r="I1335" s="0" t="s">
        <v>2170</v>
      </c>
      <c r="J1335" s="0" t="s">
        <v>2170</v>
      </c>
      <c r="K1335" s="0" t="s">
        <v>2170</v>
      </c>
      <c r="L1335" s="0" t="s">
        <v>2170</v>
      </c>
      <c r="M1335" s="0" t="s">
        <v>2170</v>
      </c>
      <c r="N1335" s="0" t="n">
        <f aca="false">FALSE()</f>
        <v>0</v>
      </c>
      <c r="O1335" s="0" t="s">
        <v>12923</v>
      </c>
      <c r="P1335" s="0" t="s">
        <v>2300</v>
      </c>
      <c r="Q1335" s="380" t="n">
        <v>25569.125</v>
      </c>
      <c r="R1335" s="0" t="n">
        <v>50949711</v>
      </c>
      <c r="S1335" s="0" t="s">
        <v>2301</v>
      </c>
      <c r="T1335" s="0" t="s">
        <v>2302</v>
      </c>
      <c r="U1335" s="0" t="s">
        <v>2330</v>
      </c>
      <c r="V1335" s="0" t="n">
        <v>0</v>
      </c>
      <c r="W1335" s="0" t="s">
        <v>2312</v>
      </c>
      <c r="X1335" s="0" t="n">
        <v>4</v>
      </c>
      <c r="Y1335" s="0" t="n">
        <f aca="false">FALSE()</f>
        <v>0</v>
      </c>
      <c r="Z1335" s="0" t="n">
        <f aca="false">FALSE()</f>
        <v>0</v>
      </c>
      <c r="AA1335" s="0" t="n">
        <f aca="false">FALSE()</f>
        <v>0</v>
      </c>
      <c r="AB1335" s="0" t="n">
        <f aca="false">FALSE()</f>
        <v>0</v>
      </c>
      <c r="AC1335" s="0" t="n">
        <v>1</v>
      </c>
      <c r="AD1335" s="0" t="s">
        <v>2129</v>
      </c>
      <c r="AE1335" s="0" t="n">
        <f aca="false">TRUE()</f>
        <v>1</v>
      </c>
      <c r="AF1335" s="0" t="s">
        <v>12924</v>
      </c>
      <c r="AG1335" s="0" t="n">
        <v>2</v>
      </c>
      <c r="AH1335" s="0" t="s">
        <v>12925</v>
      </c>
      <c r="AI1335" s="0" t="s">
        <v>12926</v>
      </c>
      <c r="AJ1335" s="0" t="n">
        <v>0</v>
      </c>
      <c r="AK1335" s="0" t="s">
        <v>2118</v>
      </c>
      <c r="AL1335" s="0" t="n">
        <f aca="false">FALSE()</f>
        <v>0</v>
      </c>
      <c r="AM1335" s="0" t="n">
        <f aca="false">TRUE()</f>
        <v>1</v>
      </c>
      <c r="AN1335" s="0" t="n">
        <f aca="false">FALSE()</f>
        <v>0</v>
      </c>
      <c r="AO1335" s="0" t="n">
        <f aca="false">FALSE()</f>
        <v>0</v>
      </c>
      <c r="AP1335" s="0" t="n">
        <f aca="false">TRUE()</f>
        <v>1</v>
      </c>
      <c r="AQ1335" s="380" t="n">
        <v>44837.6805555556</v>
      </c>
      <c r="AR1335" s="380" t="n">
        <v>44837.4166666667</v>
      </c>
      <c r="AS1335" s="0" t="s">
        <v>12927</v>
      </c>
      <c r="AT1335" s="0" t="s">
        <v>2170</v>
      </c>
      <c r="AU1335" s="0" t="s">
        <v>2170</v>
      </c>
    </row>
    <row r="1336" customFormat="false" ht="15" hidden="true" customHeight="false" outlineLevel="0" collapsed="false">
      <c r="A1336" s="0" t="s">
        <v>12928</v>
      </c>
      <c r="B1336" s="0" t="s">
        <v>12929</v>
      </c>
      <c r="C1336" s="0" t="s">
        <v>12930</v>
      </c>
      <c r="D1336" s="0" t="s">
        <v>2525</v>
      </c>
      <c r="E1336" s="0" t="s">
        <v>12928</v>
      </c>
      <c r="F1336" s="0" t="n">
        <v>100</v>
      </c>
      <c r="G1336" s="0" t="s">
        <v>2526</v>
      </c>
      <c r="H1336" s="0" t="s">
        <v>2170</v>
      </c>
      <c r="I1336" s="0" t="s">
        <v>2170</v>
      </c>
      <c r="J1336" s="0" t="s">
        <v>2170</v>
      </c>
      <c r="K1336" s="0" t="s">
        <v>2170</v>
      </c>
      <c r="L1336" s="0" t="s">
        <v>2170</v>
      </c>
      <c r="M1336" s="0" t="s">
        <v>2170</v>
      </c>
      <c r="N1336" s="0" t="n">
        <f aca="false">FALSE()</f>
        <v>0</v>
      </c>
      <c r="O1336" s="0" t="s">
        <v>12931</v>
      </c>
      <c r="P1336" s="0" t="s">
        <v>2300</v>
      </c>
      <c r="Q1336" s="380" t="n">
        <v>25569.125</v>
      </c>
      <c r="R1336" s="0" t="n">
        <v>8878352349</v>
      </c>
      <c r="U1336" s="0" t="s">
        <v>2114</v>
      </c>
      <c r="V1336" s="0" t="n">
        <v>10000000000</v>
      </c>
      <c r="W1336" s="0" t="s">
        <v>2366</v>
      </c>
      <c r="X1336" s="0" t="n">
        <v>4</v>
      </c>
      <c r="Y1336" s="0" t="n">
        <f aca="false">FALSE()</f>
        <v>0</v>
      </c>
      <c r="Z1336" s="0" t="n">
        <f aca="false">FALSE()</f>
        <v>0</v>
      </c>
      <c r="AA1336" s="0" t="n">
        <f aca="false">FALSE()</f>
        <v>0</v>
      </c>
      <c r="AB1336" s="0" t="n">
        <f aca="false">TRUE()</f>
        <v>1</v>
      </c>
      <c r="AC1336" s="0" t="n">
        <v>1</v>
      </c>
      <c r="AD1336" s="0" t="s">
        <v>2129</v>
      </c>
      <c r="AE1336" s="0" t="n">
        <f aca="false">TRUE()</f>
        <v>1</v>
      </c>
      <c r="AF1336" s="0" t="s">
        <v>12932</v>
      </c>
      <c r="AG1336" s="0" t="n">
        <v>2</v>
      </c>
      <c r="AH1336" s="0" t="s">
        <v>12933</v>
      </c>
      <c r="AI1336" s="0" t="s">
        <v>12934</v>
      </c>
      <c r="AJ1336" s="0" t="n">
        <v>0</v>
      </c>
      <c r="AK1336" s="0" t="s">
        <v>2118</v>
      </c>
      <c r="AL1336" s="0" t="n">
        <f aca="false">FALSE()</f>
        <v>0</v>
      </c>
      <c r="AM1336" s="0" t="n">
        <f aca="false">FALSE()</f>
        <v>0</v>
      </c>
      <c r="AN1336" s="0" t="n">
        <f aca="false">FALSE()</f>
        <v>0</v>
      </c>
      <c r="AO1336" s="0" t="n">
        <f aca="false">FALSE()</f>
        <v>0</v>
      </c>
      <c r="AP1336" s="0" t="n">
        <f aca="false">TRUE()</f>
        <v>1</v>
      </c>
      <c r="AQ1336" s="380" t="n">
        <v>44900.3333333333</v>
      </c>
      <c r="AR1336" s="380" t="n">
        <v>44900.4166666667</v>
      </c>
      <c r="AS1336" s="0" t="s">
        <v>12935</v>
      </c>
      <c r="AT1336" s="0" t="s">
        <v>2170</v>
      </c>
      <c r="AU1336" s="0" t="s">
        <v>2170</v>
      </c>
    </row>
    <row r="1337" customFormat="false" ht="15" hidden="true" customHeight="false" outlineLevel="0" collapsed="false">
      <c r="A1337" s="0" t="s">
        <v>12936</v>
      </c>
      <c r="B1337" s="0" t="s">
        <v>12937</v>
      </c>
      <c r="C1337" s="0" t="s">
        <v>12938</v>
      </c>
      <c r="D1337" s="0" t="s">
        <v>2297</v>
      </c>
      <c r="E1337" s="0" t="s">
        <v>12936</v>
      </c>
      <c r="F1337" s="0" t="n">
        <v>1</v>
      </c>
      <c r="G1337" s="0" t="s">
        <v>2298</v>
      </c>
      <c r="H1337" s="0" t="s">
        <v>2170</v>
      </c>
      <c r="I1337" s="0" t="s">
        <v>2170</v>
      </c>
      <c r="J1337" s="0" t="s">
        <v>2170</v>
      </c>
      <c r="K1337" s="0" t="s">
        <v>2170</v>
      </c>
      <c r="L1337" s="0" t="s">
        <v>2170</v>
      </c>
      <c r="M1337" s="0" t="s">
        <v>2170</v>
      </c>
      <c r="N1337" s="0" t="n">
        <f aca="false">FALSE()</f>
        <v>0</v>
      </c>
      <c r="O1337" s="0" t="s">
        <v>12939</v>
      </c>
      <c r="P1337" s="0" t="s">
        <v>2300</v>
      </c>
      <c r="Q1337" s="380" t="n">
        <v>25569.125</v>
      </c>
      <c r="R1337" s="0" t="n">
        <v>245151093</v>
      </c>
      <c r="S1337" s="0" t="s">
        <v>2301</v>
      </c>
      <c r="T1337" s="0" t="s">
        <v>2302</v>
      </c>
      <c r="U1337" s="0" t="s">
        <v>2693</v>
      </c>
      <c r="V1337" s="0" t="n">
        <v>600000000</v>
      </c>
      <c r="W1337" s="0" t="s">
        <v>2400</v>
      </c>
      <c r="X1337" s="0" t="n">
        <v>4</v>
      </c>
      <c r="Y1337" s="0" t="n">
        <f aca="false">FALSE()</f>
        <v>0</v>
      </c>
      <c r="Z1337" s="0" t="n">
        <f aca="false">FALSE()</f>
        <v>0</v>
      </c>
      <c r="AA1337" s="0" t="n">
        <f aca="false">FALSE()</f>
        <v>0</v>
      </c>
      <c r="AB1337" s="0" t="n">
        <f aca="false">TRUE()</f>
        <v>1</v>
      </c>
      <c r="AC1337" s="0" t="n">
        <v>1</v>
      </c>
      <c r="AD1337" s="0" t="s">
        <v>2129</v>
      </c>
      <c r="AE1337" s="0" t="n">
        <f aca="false">TRUE()</f>
        <v>1</v>
      </c>
      <c r="AF1337" s="0" t="s">
        <v>12940</v>
      </c>
      <c r="AG1337" s="0" t="n">
        <v>2</v>
      </c>
      <c r="AH1337" s="0" t="s">
        <v>12941</v>
      </c>
      <c r="AI1337" s="0" t="s">
        <v>12942</v>
      </c>
      <c r="AJ1337" s="0" t="n">
        <v>0</v>
      </c>
      <c r="AK1337" s="0" t="s">
        <v>2118</v>
      </c>
      <c r="AL1337" s="0" t="n">
        <f aca="false">FALSE()</f>
        <v>0</v>
      </c>
      <c r="AM1337" s="0" t="n">
        <f aca="false">TRUE()</f>
        <v>1</v>
      </c>
      <c r="AN1337" s="0" t="n">
        <f aca="false">FALSE()</f>
        <v>0</v>
      </c>
      <c r="AO1337" s="0" t="n">
        <f aca="false">FALSE()</f>
        <v>0</v>
      </c>
      <c r="AP1337" s="0" t="n">
        <f aca="false">FALSE()</f>
        <v>0</v>
      </c>
      <c r="AQ1337" s="380" t="n">
        <v>44169.7291666667</v>
      </c>
      <c r="AR1337" s="380" t="n">
        <v>44169.4166666667</v>
      </c>
      <c r="AS1337" s="0" t="s">
        <v>12943</v>
      </c>
      <c r="AT1337" s="0" t="s">
        <v>2170</v>
      </c>
      <c r="AU1337" s="0" t="s">
        <v>2170</v>
      </c>
    </row>
    <row r="1338" customFormat="false" ht="15" hidden="true" customHeight="false" outlineLevel="0" collapsed="false">
      <c r="A1338" s="0" t="s">
        <v>12944</v>
      </c>
      <c r="B1338" s="0" t="s">
        <v>12945</v>
      </c>
      <c r="C1338" s="0" t="s">
        <v>12946</v>
      </c>
      <c r="D1338" s="0" t="s">
        <v>2297</v>
      </c>
      <c r="E1338" s="0" t="s">
        <v>12944</v>
      </c>
      <c r="F1338" s="0" t="n">
        <v>1</v>
      </c>
      <c r="G1338" s="0" t="s">
        <v>2298</v>
      </c>
      <c r="H1338" s="0" t="s">
        <v>2170</v>
      </c>
      <c r="I1338" s="0" t="s">
        <v>2170</v>
      </c>
      <c r="J1338" s="0" t="s">
        <v>2170</v>
      </c>
      <c r="K1338" s="0" t="s">
        <v>2170</v>
      </c>
      <c r="L1338" s="0" t="s">
        <v>2170</v>
      </c>
      <c r="M1338" s="0" t="s">
        <v>2170</v>
      </c>
      <c r="N1338" s="0" t="n">
        <f aca="false">FALSE()</f>
        <v>0</v>
      </c>
      <c r="O1338" s="0" t="s">
        <v>12947</v>
      </c>
      <c r="P1338" s="0" t="s">
        <v>2300</v>
      </c>
      <c r="Q1338" s="380" t="n">
        <v>25569.125</v>
      </c>
      <c r="R1338" s="0" t="n">
        <v>24236345</v>
      </c>
      <c r="S1338" s="0" t="s">
        <v>2301</v>
      </c>
      <c r="T1338" s="0" t="s">
        <v>2302</v>
      </c>
      <c r="U1338" s="0" t="s">
        <v>2115</v>
      </c>
      <c r="V1338" s="0" t="n">
        <v>40000000</v>
      </c>
      <c r="W1338" s="0" t="s">
        <v>2409</v>
      </c>
      <c r="X1338" s="0" t="n">
        <v>4</v>
      </c>
      <c r="Y1338" s="0" t="n">
        <f aca="false">FALSE()</f>
        <v>0</v>
      </c>
      <c r="Z1338" s="0" t="n">
        <f aca="false">FALSE()</f>
        <v>0</v>
      </c>
      <c r="AA1338" s="0" t="n">
        <f aca="false">FALSE()</f>
        <v>0</v>
      </c>
      <c r="AB1338" s="0" t="n">
        <f aca="false">TRUE()</f>
        <v>1</v>
      </c>
      <c r="AC1338" s="0" t="n">
        <v>1</v>
      </c>
      <c r="AD1338" s="0" t="s">
        <v>2129</v>
      </c>
      <c r="AE1338" s="0" t="n">
        <f aca="false">TRUE()</f>
        <v>1</v>
      </c>
      <c r="AF1338" s="0" t="s">
        <v>12948</v>
      </c>
      <c r="AG1338" s="0" t="n">
        <v>2</v>
      </c>
      <c r="AH1338" s="0" t="s">
        <v>12949</v>
      </c>
      <c r="AI1338" s="0" t="s">
        <v>12950</v>
      </c>
      <c r="AJ1338" s="0" t="n">
        <v>0</v>
      </c>
      <c r="AK1338" s="0" t="s">
        <v>2118</v>
      </c>
      <c r="AL1338" s="0" t="n">
        <f aca="false">FALSE()</f>
        <v>0</v>
      </c>
      <c r="AM1338" s="0" t="n">
        <f aca="false">TRUE()</f>
        <v>1</v>
      </c>
      <c r="AN1338" s="0" t="n">
        <f aca="false">FALSE()</f>
        <v>0</v>
      </c>
      <c r="AO1338" s="0" t="n">
        <f aca="false">FALSE()</f>
        <v>0</v>
      </c>
      <c r="AP1338" s="0" t="n">
        <f aca="false">FALSE()</f>
        <v>0</v>
      </c>
      <c r="AQ1338" s="380" t="n">
        <v>44041.6875</v>
      </c>
      <c r="AR1338" s="380" t="n">
        <v>44041.4166666667</v>
      </c>
      <c r="AS1338" s="0" t="s">
        <v>12951</v>
      </c>
      <c r="AT1338" s="0" t="s">
        <v>2170</v>
      </c>
      <c r="AU1338" s="0" t="s">
        <v>2170</v>
      </c>
    </row>
    <row r="1339" customFormat="false" ht="15" hidden="true" customHeight="false" outlineLevel="0" collapsed="false">
      <c r="A1339" s="0" t="s">
        <v>12952</v>
      </c>
      <c r="B1339" s="0" t="s">
        <v>12953</v>
      </c>
      <c r="C1339" s="0" t="s">
        <v>12954</v>
      </c>
      <c r="D1339" s="0" t="s">
        <v>2297</v>
      </c>
      <c r="E1339" s="0" t="s">
        <v>12952</v>
      </c>
      <c r="F1339" s="0" t="n">
        <v>1</v>
      </c>
      <c r="G1339" s="0" t="s">
        <v>2298</v>
      </c>
      <c r="H1339" s="0" t="s">
        <v>2170</v>
      </c>
      <c r="I1339" s="0" t="s">
        <v>2170</v>
      </c>
      <c r="J1339" s="0" t="s">
        <v>2170</v>
      </c>
      <c r="K1339" s="0" t="s">
        <v>2170</v>
      </c>
      <c r="L1339" s="0" t="s">
        <v>2170</v>
      </c>
      <c r="M1339" s="0" t="s">
        <v>2170</v>
      </c>
      <c r="N1339" s="0" t="n">
        <f aca="false">FALSE()</f>
        <v>0</v>
      </c>
      <c r="O1339" s="0" t="s">
        <v>12955</v>
      </c>
      <c r="P1339" s="0" t="s">
        <v>2300</v>
      </c>
      <c r="Q1339" s="380" t="n">
        <v>25569.125</v>
      </c>
      <c r="R1339" s="0" t="n">
        <v>30759651</v>
      </c>
      <c r="S1339" s="0" t="s">
        <v>2301</v>
      </c>
      <c r="T1339" s="0" t="s">
        <v>2302</v>
      </c>
      <c r="U1339" s="0" t="s">
        <v>2114</v>
      </c>
      <c r="V1339" s="0" t="n">
        <v>200000000</v>
      </c>
      <c r="W1339" s="0" t="s">
        <v>2366</v>
      </c>
      <c r="X1339" s="0" t="n">
        <v>4</v>
      </c>
      <c r="Y1339" s="0" t="n">
        <f aca="false">FALSE()</f>
        <v>0</v>
      </c>
      <c r="Z1339" s="0" t="n">
        <f aca="false">FALSE()</f>
        <v>0</v>
      </c>
      <c r="AA1339" s="0" t="n">
        <f aca="false">FALSE()</f>
        <v>0</v>
      </c>
      <c r="AB1339" s="0" t="n">
        <f aca="false">TRUE()</f>
        <v>1</v>
      </c>
      <c r="AC1339" s="0" t="n">
        <v>1</v>
      </c>
      <c r="AD1339" s="0" t="s">
        <v>2129</v>
      </c>
      <c r="AE1339" s="0" t="n">
        <f aca="false">TRUE()</f>
        <v>1</v>
      </c>
      <c r="AF1339" s="0" t="s">
        <v>12956</v>
      </c>
      <c r="AG1339" s="0" t="n">
        <v>2</v>
      </c>
      <c r="AH1339" s="0" t="s">
        <v>12957</v>
      </c>
      <c r="AI1339" s="0" t="s">
        <v>12958</v>
      </c>
      <c r="AJ1339" s="0" t="n">
        <v>0</v>
      </c>
      <c r="AK1339" s="0" t="s">
        <v>2118</v>
      </c>
      <c r="AL1339" s="0" t="n">
        <f aca="false">FALSE()</f>
        <v>0</v>
      </c>
      <c r="AM1339" s="0" t="n">
        <f aca="false">TRUE()</f>
        <v>1</v>
      </c>
      <c r="AN1339" s="0" t="n">
        <f aca="false">FALSE()</f>
        <v>0</v>
      </c>
      <c r="AO1339" s="0" t="n">
        <f aca="false">FALSE()</f>
        <v>0</v>
      </c>
      <c r="AP1339" s="0" t="n">
        <f aca="false">FALSE()</f>
        <v>0</v>
      </c>
      <c r="AQ1339" s="380" t="n">
        <v>43769.6715277778</v>
      </c>
      <c r="AR1339" s="380" t="n">
        <v>43769.4166666667</v>
      </c>
      <c r="AS1339" s="0" t="s">
        <v>12959</v>
      </c>
      <c r="AT1339" s="0" t="s">
        <v>2170</v>
      </c>
      <c r="AU1339" s="0" t="s">
        <v>2170</v>
      </c>
    </row>
    <row r="1340" customFormat="false" ht="15" hidden="true" customHeight="false" outlineLevel="0" collapsed="false">
      <c r="A1340" s="0" t="s">
        <v>12960</v>
      </c>
      <c r="B1340" s="0" t="s">
        <v>12961</v>
      </c>
      <c r="C1340" s="0" t="s">
        <v>12962</v>
      </c>
      <c r="D1340" s="0" t="s">
        <v>2297</v>
      </c>
      <c r="E1340" s="0" t="s">
        <v>12960</v>
      </c>
      <c r="F1340" s="0" t="n">
        <v>1</v>
      </c>
      <c r="G1340" s="0" t="s">
        <v>2298</v>
      </c>
      <c r="H1340" s="0" t="s">
        <v>2170</v>
      </c>
      <c r="I1340" s="0" t="s">
        <v>2170</v>
      </c>
      <c r="J1340" s="0" t="s">
        <v>2170</v>
      </c>
      <c r="K1340" s="0" t="s">
        <v>2170</v>
      </c>
      <c r="L1340" s="0" t="s">
        <v>2170</v>
      </c>
      <c r="M1340" s="0" t="s">
        <v>2170</v>
      </c>
      <c r="N1340" s="0" t="n">
        <f aca="false">FALSE()</f>
        <v>0</v>
      </c>
      <c r="O1340" s="0" t="s">
        <v>12963</v>
      </c>
      <c r="P1340" s="0" t="s">
        <v>2300</v>
      </c>
      <c r="Q1340" s="380" t="n">
        <v>25569.125</v>
      </c>
      <c r="R1340" s="0" t="n">
        <v>245964220</v>
      </c>
      <c r="S1340" s="0" t="s">
        <v>2301</v>
      </c>
      <c r="T1340" s="0" t="s">
        <v>2302</v>
      </c>
      <c r="U1340" s="0" t="s">
        <v>2365</v>
      </c>
      <c r="V1340" s="0" t="n">
        <v>0</v>
      </c>
      <c r="W1340" s="0" t="s">
        <v>2383</v>
      </c>
      <c r="X1340" s="0" t="n">
        <v>4</v>
      </c>
      <c r="Y1340" s="0" t="n">
        <f aca="false">FALSE()</f>
        <v>0</v>
      </c>
      <c r="Z1340" s="0" t="n">
        <f aca="false">FALSE()</f>
        <v>0</v>
      </c>
      <c r="AA1340" s="0" t="n">
        <f aca="false">FALSE()</f>
        <v>0</v>
      </c>
      <c r="AB1340" s="0" t="n">
        <f aca="false">TRUE()</f>
        <v>1</v>
      </c>
      <c r="AC1340" s="0" t="n">
        <v>1</v>
      </c>
      <c r="AD1340" s="0" t="s">
        <v>2129</v>
      </c>
      <c r="AE1340" s="0" t="n">
        <f aca="false">TRUE()</f>
        <v>1</v>
      </c>
      <c r="AF1340" s="0" t="s">
        <v>12964</v>
      </c>
      <c r="AG1340" s="0" t="n">
        <v>2</v>
      </c>
      <c r="AH1340" s="0" t="s">
        <v>12965</v>
      </c>
      <c r="AI1340" s="0" t="s">
        <v>12966</v>
      </c>
      <c r="AJ1340" s="0" t="n">
        <v>0</v>
      </c>
      <c r="AK1340" s="0" t="s">
        <v>2118</v>
      </c>
      <c r="AL1340" s="0" t="n">
        <f aca="false">FALSE()</f>
        <v>0</v>
      </c>
      <c r="AM1340" s="0" t="n">
        <f aca="false">TRUE()</f>
        <v>1</v>
      </c>
      <c r="AN1340" s="0" t="n">
        <f aca="false">FALSE()</f>
        <v>0</v>
      </c>
      <c r="AO1340" s="0" t="n">
        <f aca="false">FALSE()</f>
        <v>0</v>
      </c>
      <c r="AP1340" s="0" t="n">
        <f aca="false">FALSE()</f>
        <v>0</v>
      </c>
      <c r="AQ1340" s="380" t="n">
        <v>43123.6833333333</v>
      </c>
      <c r="AR1340" s="380" t="n">
        <v>32398.1666666667</v>
      </c>
      <c r="AS1340" s="0" t="s">
        <v>12967</v>
      </c>
      <c r="AT1340" s="0" t="s">
        <v>2170</v>
      </c>
      <c r="AU1340" s="0" t="s">
        <v>2170</v>
      </c>
    </row>
    <row r="1341" customFormat="false" ht="15" hidden="true" customHeight="false" outlineLevel="0" collapsed="false">
      <c r="A1341" s="0" t="s">
        <v>12968</v>
      </c>
      <c r="B1341" s="0" t="s">
        <v>12969</v>
      </c>
      <c r="C1341" s="0" t="s">
        <v>12970</v>
      </c>
      <c r="D1341" s="0" t="s">
        <v>2297</v>
      </c>
      <c r="E1341" s="0" t="s">
        <v>12968</v>
      </c>
      <c r="F1341" s="0" t="n">
        <v>1</v>
      </c>
      <c r="G1341" s="0" t="s">
        <v>2298</v>
      </c>
      <c r="H1341" s="0" t="s">
        <v>2170</v>
      </c>
      <c r="I1341" s="0" t="s">
        <v>2170</v>
      </c>
      <c r="J1341" s="0" t="s">
        <v>2170</v>
      </c>
      <c r="K1341" s="0" t="s">
        <v>2170</v>
      </c>
      <c r="L1341" s="0" t="s">
        <v>2170</v>
      </c>
      <c r="M1341" s="0" t="s">
        <v>2170</v>
      </c>
      <c r="N1341" s="0" t="n">
        <f aca="false">FALSE()</f>
        <v>0</v>
      </c>
      <c r="O1341" s="0" t="s">
        <v>12971</v>
      </c>
      <c r="P1341" s="0" t="s">
        <v>2300</v>
      </c>
      <c r="Q1341" s="380" t="n">
        <v>31959.1666666667</v>
      </c>
      <c r="R1341" s="0" t="n">
        <v>1122320414</v>
      </c>
      <c r="S1341" s="0" t="s">
        <v>2301</v>
      </c>
      <c r="T1341" s="0" t="s">
        <v>2302</v>
      </c>
      <c r="U1341" s="0" t="s">
        <v>2365</v>
      </c>
      <c r="V1341" s="0" t="n">
        <v>0</v>
      </c>
      <c r="W1341" s="0" t="s">
        <v>2366</v>
      </c>
      <c r="X1341" s="0" t="n">
        <v>4</v>
      </c>
      <c r="Y1341" s="0" t="n">
        <f aca="false">FALSE()</f>
        <v>0</v>
      </c>
      <c r="Z1341" s="0" t="n">
        <f aca="false">FALSE()</f>
        <v>0</v>
      </c>
      <c r="AA1341" s="0" t="n">
        <f aca="false">FALSE()</f>
        <v>0</v>
      </c>
      <c r="AB1341" s="0" t="n">
        <f aca="false">TRUE()</f>
        <v>1</v>
      </c>
      <c r="AC1341" s="0" t="n">
        <v>1</v>
      </c>
      <c r="AD1341" s="0" t="s">
        <v>2129</v>
      </c>
      <c r="AE1341" s="0" t="n">
        <f aca="false">TRUE()</f>
        <v>1</v>
      </c>
      <c r="AF1341" s="0" t="s">
        <v>12972</v>
      </c>
      <c r="AG1341" s="0" t="n">
        <v>2</v>
      </c>
      <c r="AH1341" s="0" t="s">
        <v>12973</v>
      </c>
      <c r="AI1341" s="0" t="s">
        <v>12974</v>
      </c>
      <c r="AJ1341" s="0" t="n">
        <v>0</v>
      </c>
      <c r="AK1341" s="0" t="s">
        <v>2118</v>
      </c>
      <c r="AL1341" s="0" t="n">
        <f aca="false">FALSE()</f>
        <v>0</v>
      </c>
      <c r="AM1341" s="0" t="n">
        <f aca="false">TRUE()</f>
        <v>1</v>
      </c>
      <c r="AN1341" s="0" t="n">
        <f aca="false">FALSE()</f>
        <v>0</v>
      </c>
      <c r="AO1341" s="0" t="n">
        <f aca="false">FALSE()</f>
        <v>0</v>
      </c>
      <c r="AP1341" s="0" t="n">
        <f aca="false">TRUE()</f>
        <v>1</v>
      </c>
      <c r="AQ1341" s="380" t="n">
        <v>43123.6416666667</v>
      </c>
      <c r="AR1341" s="380" t="n">
        <v>32398.1666666667</v>
      </c>
      <c r="AS1341" s="0" t="s">
        <v>12975</v>
      </c>
      <c r="AT1341" s="0" t="s">
        <v>2170</v>
      </c>
      <c r="AU1341" s="0" t="s">
        <v>2170</v>
      </c>
    </row>
    <row r="1342" customFormat="false" ht="15" hidden="true" customHeight="false" outlineLevel="0" collapsed="false">
      <c r="A1342" s="0" t="s">
        <v>1525</v>
      </c>
      <c r="B1342" s="0" t="s">
        <v>12976</v>
      </c>
      <c r="C1342" s="0" t="s">
        <v>1522</v>
      </c>
      <c r="D1342" s="0" t="s">
        <v>720</v>
      </c>
      <c r="E1342" s="0" t="s">
        <v>1525</v>
      </c>
      <c r="F1342" s="0" t="n">
        <v>1000</v>
      </c>
      <c r="G1342" s="0" t="s">
        <v>434</v>
      </c>
      <c r="H1342" s="0" t="s">
        <v>2596</v>
      </c>
      <c r="I1342" s="0" t="s">
        <v>2596</v>
      </c>
      <c r="J1342" s="0" t="s">
        <v>2600</v>
      </c>
      <c r="K1342" s="0" t="s">
        <v>2600</v>
      </c>
      <c r="L1342" s="0" t="s">
        <v>3535</v>
      </c>
      <c r="M1342" s="0" t="s">
        <v>3535</v>
      </c>
      <c r="N1342" s="0" t="n">
        <f aca="false">TRUE()</f>
        <v>1</v>
      </c>
      <c r="O1342" s="0" t="s">
        <v>1523</v>
      </c>
      <c r="P1342" s="0" t="s">
        <v>2601</v>
      </c>
      <c r="Q1342" s="380" t="n">
        <v>41134.1666666667</v>
      </c>
      <c r="R1342" s="0" t="n">
        <v>30001000000</v>
      </c>
      <c r="S1342" s="0" t="s">
        <v>601</v>
      </c>
      <c r="T1342" s="0" t="s">
        <v>2602</v>
      </c>
      <c r="U1342" s="0" t="s">
        <v>2114</v>
      </c>
      <c r="V1342" s="0" t="n">
        <v>100000</v>
      </c>
      <c r="W1342" s="0" t="s">
        <v>2892</v>
      </c>
      <c r="X1342" s="0" t="n">
        <v>5</v>
      </c>
      <c r="Y1342" s="0" t="n">
        <f aca="false">FALSE()</f>
        <v>0</v>
      </c>
      <c r="Z1342" s="0" t="n">
        <f aca="false">TRUE()</f>
        <v>1</v>
      </c>
      <c r="AA1342" s="0" t="n">
        <f aca="false">TRUE()</f>
        <v>1</v>
      </c>
      <c r="AB1342" s="0" t="n">
        <f aca="false">FALSE()</f>
        <v>0</v>
      </c>
      <c r="AC1342" s="0" t="n">
        <v>1</v>
      </c>
      <c r="AD1342" s="0" t="s">
        <v>6018</v>
      </c>
      <c r="AE1342" s="0" t="n">
        <f aca="false">TRUE()</f>
        <v>1</v>
      </c>
      <c r="AF1342" s="0" t="s">
        <v>12977</v>
      </c>
      <c r="AG1342" s="0" t="n">
        <v>1</v>
      </c>
      <c r="AH1342" s="0" t="s">
        <v>12978</v>
      </c>
      <c r="AI1342" s="0" t="s">
        <v>12979</v>
      </c>
      <c r="AJ1342" s="0" t="n">
        <v>0</v>
      </c>
      <c r="AK1342" s="0" t="s">
        <v>2119</v>
      </c>
      <c r="AL1342" s="0" t="n">
        <f aca="false">TRUE()</f>
        <v>1</v>
      </c>
      <c r="AM1342" s="0" t="n">
        <f aca="false">FALSE()</f>
        <v>0</v>
      </c>
      <c r="AN1342" s="0" t="n">
        <f aca="false">TRUE()</f>
        <v>1</v>
      </c>
      <c r="AO1342" s="0" t="n">
        <f aca="false">FALSE()</f>
        <v>0</v>
      </c>
      <c r="AP1342" s="0" t="n">
        <f aca="false">FALSE()</f>
        <v>0</v>
      </c>
      <c r="AQ1342" s="380" t="n">
        <v>43167.1055555556</v>
      </c>
      <c r="AR1342" s="380" t="n">
        <v>41499.1666666667</v>
      </c>
      <c r="AS1342" s="0" t="s">
        <v>12980</v>
      </c>
      <c r="AT1342" s="0" t="s">
        <v>2600</v>
      </c>
      <c r="AU1342" s="0" t="s">
        <v>2600</v>
      </c>
    </row>
    <row r="1343" customFormat="false" ht="15" hidden="true" customHeight="false" outlineLevel="0" collapsed="false">
      <c r="A1343" s="0" t="s">
        <v>12981</v>
      </c>
      <c r="B1343" s="0" t="s">
        <v>12982</v>
      </c>
      <c r="C1343" s="0" t="s">
        <v>12983</v>
      </c>
      <c r="D1343" s="0" t="s">
        <v>2297</v>
      </c>
      <c r="E1343" s="0" t="s">
        <v>12981</v>
      </c>
      <c r="F1343" s="0" t="n">
        <v>1</v>
      </c>
      <c r="G1343" s="0" t="s">
        <v>2298</v>
      </c>
      <c r="H1343" s="0" t="s">
        <v>2170</v>
      </c>
      <c r="I1343" s="0" t="s">
        <v>2170</v>
      </c>
      <c r="J1343" s="0" t="s">
        <v>2170</v>
      </c>
      <c r="K1343" s="0" t="s">
        <v>2170</v>
      </c>
      <c r="L1343" s="0" t="s">
        <v>2170</v>
      </c>
      <c r="M1343" s="0" t="s">
        <v>2170</v>
      </c>
      <c r="N1343" s="0" t="n">
        <f aca="false">FALSE()</f>
        <v>0</v>
      </c>
      <c r="O1343" s="0" t="s">
        <v>12984</v>
      </c>
      <c r="P1343" s="0" t="s">
        <v>2300</v>
      </c>
      <c r="Q1343" s="380" t="n">
        <v>25569.125</v>
      </c>
      <c r="R1343" s="0" t="n">
        <v>136939698</v>
      </c>
      <c r="S1343" s="0" t="s">
        <v>2301</v>
      </c>
      <c r="T1343" s="0" t="s">
        <v>2302</v>
      </c>
      <c r="U1343" s="0" t="s">
        <v>2116</v>
      </c>
      <c r="V1343" s="0" t="n">
        <v>300000000</v>
      </c>
      <c r="W1343" s="0" t="s">
        <v>2366</v>
      </c>
      <c r="X1343" s="0" t="n">
        <v>4</v>
      </c>
      <c r="Y1343" s="0" t="n">
        <f aca="false">FALSE()</f>
        <v>0</v>
      </c>
      <c r="Z1343" s="0" t="n">
        <f aca="false">FALSE()</f>
        <v>0</v>
      </c>
      <c r="AA1343" s="0" t="n">
        <f aca="false">FALSE()</f>
        <v>0</v>
      </c>
      <c r="AB1343" s="0" t="n">
        <f aca="false">FALSE()</f>
        <v>0</v>
      </c>
      <c r="AC1343" s="0" t="n">
        <v>1</v>
      </c>
      <c r="AD1343" s="0" t="s">
        <v>2129</v>
      </c>
      <c r="AE1343" s="0" t="n">
        <f aca="false">TRUE()</f>
        <v>1</v>
      </c>
      <c r="AF1343" s="0" t="s">
        <v>12985</v>
      </c>
      <c r="AG1343" s="0" t="n">
        <v>2</v>
      </c>
      <c r="AH1343" s="0" t="s">
        <v>12986</v>
      </c>
      <c r="AI1343" s="0" t="s">
        <v>12987</v>
      </c>
      <c r="AJ1343" s="0" t="n">
        <v>0</v>
      </c>
      <c r="AK1343" s="0" t="s">
        <v>2118</v>
      </c>
      <c r="AL1343" s="0" t="n">
        <f aca="false">FALSE()</f>
        <v>0</v>
      </c>
      <c r="AM1343" s="0" t="n">
        <f aca="false">TRUE()</f>
        <v>1</v>
      </c>
      <c r="AN1343" s="0" t="n">
        <f aca="false">FALSE()</f>
        <v>0</v>
      </c>
      <c r="AO1343" s="0" t="n">
        <f aca="false">FALSE()</f>
        <v>0</v>
      </c>
      <c r="AP1343" s="0" t="n">
        <f aca="false">FALSE()</f>
        <v>0</v>
      </c>
      <c r="AQ1343" s="380" t="n">
        <v>44169.7013888889</v>
      </c>
      <c r="AR1343" s="380" t="n">
        <v>44169.4166666667</v>
      </c>
      <c r="AS1343" s="0" t="s">
        <v>12988</v>
      </c>
      <c r="AT1343" s="0" t="s">
        <v>2170</v>
      </c>
      <c r="AU1343" s="0" t="s">
        <v>2170</v>
      </c>
    </row>
    <row r="1344" customFormat="false" ht="15" hidden="true" customHeight="false" outlineLevel="0" collapsed="false">
      <c r="A1344" s="0" t="s">
        <v>12989</v>
      </c>
      <c r="B1344" s="0" t="s">
        <v>12990</v>
      </c>
      <c r="C1344" s="0" t="s">
        <v>12991</v>
      </c>
      <c r="D1344" s="0" t="s">
        <v>2297</v>
      </c>
      <c r="E1344" s="0" t="s">
        <v>12989</v>
      </c>
      <c r="F1344" s="0" t="n">
        <v>1</v>
      </c>
      <c r="G1344" s="0" t="s">
        <v>2298</v>
      </c>
      <c r="H1344" s="0" t="s">
        <v>2170</v>
      </c>
      <c r="I1344" s="0" t="s">
        <v>2170</v>
      </c>
      <c r="J1344" s="0" t="s">
        <v>2170</v>
      </c>
      <c r="K1344" s="0" t="s">
        <v>2170</v>
      </c>
      <c r="L1344" s="0" t="s">
        <v>2170</v>
      </c>
      <c r="M1344" s="0" t="s">
        <v>2170</v>
      </c>
      <c r="N1344" s="0" t="n">
        <f aca="false">FALSE()</f>
        <v>0</v>
      </c>
      <c r="O1344" s="0" t="s">
        <v>12992</v>
      </c>
      <c r="P1344" s="0" t="s">
        <v>2300</v>
      </c>
      <c r="Q1344" s="380" t="n">
        <v>25569.125</v>
      </c>
      <c r="R1344" s="0" t="n">
        <v>69766395</v>
      </c>
      <c r="S1344" s="0" t="s">
        <v>2301</v>
      </c>
      <c r="T1344" s="0" t="s">
        <v>2302</v>
      </c>
      <c r="U1344" s="0" t="s">
        <v>610</v>
      </c>
      <c r="V1344" s="0" t="n">
        <v>200000000</v>
      </c>
      <c r="W1344" s="0" t="s">
        <v>2356</v>
      </c>
      <c r="X1344" s="0" t="n">
        <v>4</v>
      </c>
      <c r="Y1344" s="0" t="n">
        <f aca="false">FALSE()</f>
        <v>0</v>
      </c>
      <c r="Z1344" s="0" t="n">
        <f aca="false">FALSE()</f>
        <v>0</v>
      </c>
      <c r="AA1344" s="0" t="n">
        <f aca="false">FALSE()</f>
        <v>0</v>
      </c>
      <c r="AB1344" s="0" t="n">
        <f aca="false">TRUE()</f>
        <v>1</v>
      </c>
      <c r="AC1344" s="0" t="n">
        <v>1</v>
      </c>
      <c r="AD1344" s="0" t="s">
        <v>2129</v>
      </c>
      <c r="AE1344" s="0" t="n">
        <f aca="false">TRUE()</f>
        <v>1</v>
      </c>
      <c r="AF1344" s="0" t="s">
        <v>12993</v>
      </c>
      <c r="AG1344" s="0" t="n">
        <v>2</v>
      </c>
      <c r="AH1344" s="0" t="s">
        <v>12994</v>
      </c>
      <c r="AI1344" s="0" t="s">
        <v>12995</v>
      </c>
      <c r="AJ1344" s="0" t="n">
        <v>0</v>
      </c>
      <c r="AK1344" s="0" t="s">
        <v>2118</v>
      </c>
      <c r="AL1344" s="0" t="n">
        <f aca="false">FALSE()</f>
        <v>0</v>
      </c>
      <c r="AM1344" s="0" t="n">
        <f aca="false">TRUE()</f>
        <v>1</v>
      </c>
      <c r="AN1344" s="0" t="n">
        <f aca="false">FALSE()</f>
        <v>0</v>
      </c>
      <c r="AO1344" s="0" t="n">
        <f aca="false">FALSE()</f>
        <v>0</v>
      </c>
      <c r="AP1344" s="0" t="n">
        <f aca="false">TRUE()</f>
        <v>1</v>
      </c>
      <c r="AQ1344" s="380" t="n">
        <v>44760.6458333333</v>
      </c>
      <c r="AR1344" s="380" t="n">
        <v>44760.4166666667</v>
      </c>
      <c r="AS1344" s="0" t="s">
        <v>12996</v>
      </c>
      <c r="AT1344" s="0" t="s">
        <v>2170</v>
      </c>
      <c r="AU1344" s="0" t="s">
        <v>2170</v>
      </c>
    </row>
    <row r="1345" customFormat="false" ht="15" hidden="true" customHeight="false" outlineLevel="0" collapsed="false">
      <c r="A1345" s="0" t="s">
        <v>12997</v>
      </c>
      <c r="B1345" s="0" t="s">
        <v>12998</v>
      </c>
      <c r="C1345" s="0" t="s">
        <v>12999</v>
      </c>
      <c r="D1345" s="0" t="s">
        <v>2297</v>
      </c>
      <c r="E1345" s="0" t="s">
        <v>12997</v>
      </c>
      <c r="F1345" s="0" t="n">
        <v>1</v>
      </c>
      <c r="G1345" s="0" t="s">
        <v>2298</v>
      </c>
      <c r="H1345" s="0" t="s">
        <v>2170</v>
      </c>
      <c r="I1345" s="0" t="s">
        <v>2170</v>
      </c>
      <c r="J1345" s="0" t="s">
        <v>2170</v>
      </c>
      <c r="K1345" s="0" t="s">
        <v>2170</v>
      </c>
      <c r="L1345" s="0" t="s">
        <v>2170</v>
      </c>
      <c r="M1345" s="0" t="s">
        <v>2170</v>
      </c>
      <c r="N1345" s="0" t="n">
        <f aca="false">FALSE()</f>
        <v>0</v>
      </c>
      <c r="O1345" s="0" t="s">
        <v>13000</v>
      </c>
      <c r="P1345" s="0" t="s">
        <v>2300</v>
      </c>
      <c r="Q1345" s="380" t="n">
        <v>26451.1666666667</v>
      </c>
      <c r="R1345" s="0" t="n">
        <v>4580292854</v>
      </c>
      <c r="S1345" s="0" t="s">
        <v>2301</v>
      </c>
      <c r="T1345" s="0" t="s">
        <v>2302</v>
      </c>
      <c r="U1345" s="0" t="s">
        <v>2684</v>
      </c>
      <c r="V1345" s="0" t="n">
        <v>7500000000</v>
      </c>
      <c r="W1345" s="0" t="s">
        <v>2366</v>
      </c>
      <c r="X1345" s="0" t="n">
        <v>4</v>
      </c>
      <c r="Y1345" s="0" t="n">
        <f aca="false">FALSE()</f>
        <v>0</v>
      </c>
      <c r="Z1345" s="0" t="n">
        <f aca="false">FALSE()</f>
        <v>0</v>
      </c>
      <c r="AA1345" s="0" t="n">
        <f aca="false">FALSE()</f>
        <v>0</v>
      </c>
      <c r="AB1345" s="0" t="n">
        <f aca="false">TRUE()</f>
        <v>1</v>
      </c>
      <c r="AC1345" s="0" t="n">
        <v>1</v>
      </c>
      <c r="AD1345" s="0" t="s">
        <v>2129</v>
      </c>
      <c r="AE1345" s="0" t="n">
        <f aca="false">TRUE()</f>
        <v>1</v>
      </c>
      <c r="AF1345" s="0" t="s">
        <v>13001</v>
      </c>
      <c r="AG1345" s="0" t="n">
        <v>2</v>
      </c>
      <c r="AH1345" s="0" t="s">
        <v>13002</v>
      </c>
      <c r="AI1345" s="0" t="s">
        <v>13003</v>
      </c>
      <c r="AJ1345" s="0" t="n">
        <v>0</v>
      </c>
      <c r="AK1345" s="0" t="s">
        <v>2118</v>
      </c>
      <c r="AL1345" s="0" t="n">
        <f aca="false">FALSE()</f>
        <v>0</v>
      </c>
      <c r="AM1345" s="0" t="n">
        <f aca="false">TRUE()</f>
        <v>1</v>
      </c>
      <c r="AN1345" s="0" t="n">
        <f aca="false">FALSE()</f>
        <v>0</v>
      </c>
      <c r="AO1345" s="0" t="n">
        <f aca="false">FALSE()</f>
        <v>0</v>
      </c>
      <c r="AP1345" s="0" t="n">
        <f aca="false">FALSE()</f>
        <v>0</v>
      </c>
      <c r="AQ1345" s="380" t="n">
        <v>43123.6722222222</v>
      </c>
      <c r="AR1345" s="380" t="n">
        <v>32398.1666666667</v>
      </c>
      <c r="AS1345" s="0" t="s">
        <v>13004</v>
      </c>
      <c r="AT1345" s="0" t="s">
        <v>2170</v>
      </c>
      <c r="AU1345" s="0" t="s">
        <v>2170</v>
      </c>
    </row>
    <row r="1346" customFormat="false" ht="15" hidden="true" customHeight="false" outlineLevel="0" collapsed="false">
      <c r="A1346" s="0" t="s">
        <v>13005</v>
      </c>
      <c r="B1346" s="0" t="s">
        <v>13006</v>
      </c>
      <c r="C1346" s="0" t="s">
        <v>13007</v>
      </c>
      <c r="D1346" s="0" t="s">
        <v>2297</v>
      </c>
      <c r="E1346" s="0" t="s">
        <v>13005</v>
      </c>
      <c r="F1346" s="0" t="n">
        <v>1</v>
      </c>
      <c r="G1346" s="0" t="s">
        <v>2298</v>
      </c>
      <c r="H1346" s="0" t="s">
        <v>2170</v>
      </c>
      <c r="I1346" s="0" t="s">
        <v>2170</v>
      </c>
      <c r="J1346" s="0" t="s">
        <v>2170</v>
      </c>
      <c r="K1346" s="0" t="s">
        <v>2170</v>
      </c>
      <c r="L1346" s="0" t="s">
        <v>2170</v>
      </c>
      <c r="M1346" s="0" t="s">
        <v>2170</v>
      </c>
      <c r="N1346" s="0" t="n">
        <f aca="false">FALSE()</f>
        <v>0</v>
      </c>
      <c r="O1346" s="0" t="s">
        <v>13008</v>
      </c>
      <c r="P1346" s="0" t="s">
        <v>2300</v>
      </c>
      <c r="Q1346" s="380" t="n">
        <v>25569.125</v>
      </c>
      <c r="R1346" s="0" t="n">
        <v>1166577478</v>
      </c>
      <c r="S1346" s="0" t="s">
        <v>2667</v>
      </c>
      <c r="U1346" s="0" t="s">
        <v>2114</v>
      </c>
      <c r="V1346" s="0" t="n">
        <v>0</v>
      </c>
      <c r="W1346" s="0" t="s">
        <v>2409</v>
      </c>
      <c r="X1346" s="0" t="n">
        <v>1</v>
      </c>
      <c r="Y1346" s="0" t="n">
        <f aca="false">FALSE()</f>
        <v>0</v>
      </c>
      <c r="Z1346" s="0" t="n">
        <f aca="false">FALSE()</f>
        <v>0</v>
      </c>
      <c r="AA1346" s="0" t="n">
        <f aca="false">FALSE()</f>
        <v>0</v>
      </c>
      <c r="AB1346" s="0" t="n">
        <f aca="false">TRUE()</f>
        <v>1</v>
      </c>
      <c r="AC1346" s="0" t="n">
        <v>1</v>
      </c>
      <c r="AD1346" s="0" t="s">
        <v>2129</v>
      </c>
      <c r="AE1346" s="0" t="n">
        <f aca="false">TRUE()</f>
        <v>1</v>
      </c>
      <c r="AF1346" s="0" t="s">
        <v>13009</v>
      </c>
      <c r="AG1346" s="0" t="n">
        <v>2</v>
      </c>
      <c r="AH1346" s="0" t="s">
        <v>13010</v>
      </c>
      <c r="AI1346" s="0" t="s">
        <v>13011</v>
      </c>
      <c r="AJ1346" s="0" t="n">
        <v>0</v>
      </c>
      <c r="AK1346" s="0" t="s">
        <v>2118</v>
      </c>
      <c r="AL1346" s="0" t="n">
        <f aca="false">FALSE()</f>
        <v>0</v>
      </c>
      <c r="AM1346" s="0" t="n">
        <f aca="false">TRUE()</f>
        <v>1</v>
      </c>
      <c r="AN1346" s="0" t="n">
        <f aca="false">FALSE()</f>
        <v>0</v>
      </c>
      <c r="AO1346" s="0" t="n">
        <f aca="false">FALSE()</f>
        <v>0</v>
      </c>
      <c r="AP1346" s="0" t="n">
        <f aca="false">TRUE()</f>
        <v>1</v>
      </c>
      <c r="AQ1346" s="380" t="n">
        <v>25569.125</v>
      </c>
      <c r="AR1346" s="380" t="n">
        <v>25569.125</v>
      </c>
      <c r="AS1346" s="0" t="s">
        <v>13012</v>
      </c>
      <c r="AT1346" s="0" t="s">
        <v>2170</v>
      </c>
      <c r="AU1346" s="0" t="s">
        <v>2170</v>
      </c>
    </row>
    <row r="1347" customFormat="false" ht="15" hidden="true" customHeight="false" outlineLevel="0" collapsed="false">
      <c r="A1347" s="0" t="s">
        <v>13013</v>
      </c>
      <c r="B1347" s="0" t="s">
        <v>13014</v>
      </c>
      <c r="C1347" s="0" t="s">
        <v>13015</v>
      </c>
      <c r="D1347" s="0" t="s">
        <v>2297</v>
      </c>
      <c r="E1347" s="0" t="s">
        <v>13013</v>
      </c>
      <c r="F1347" s="0" t="n">
        <v>1</v>
      </c>
      <c r="G1347" s="0" t="s">
        <v>2298</v>
      </c>
      <c r="H1347" s="0" t="s">
        <v>2170</v>
      </c>
      <c r="I1347" s="0" t="s">
        <v>2170</v>
      </c>
      <c r="J1347" s="0" t="s">
        <v>2170</v>
      </c>
      <c r="K1347" s="0" t="s">
        <v>2170</v>
      </c>
      <c r="L1347" s="0" t="s">
        <v>2170</v>
      </c>
      <c r="M1347" s="0" t="s">
        <v>2170</v>
      </c>
      <c r="N1347" s="0" t="n">
        <f aca="false">FALSE()</f>
        <v>0</v>
      </c>
      <c r="O1347" s="0" t="s">
        <v>13016</v>
      </c>
      <c r="P1347" s="0" t="s">
        <v>2300</v>
      </c>
      <c r="Q1347" s="380" t="n">
        <v>25569.125</v>
      </c>
      <c r="R1347" s="0" t="n">
        <v>395477230</v>
      </c>
      <c r="S1347" s="0" t="s">
        <v>2667</v>
      </c>
      <c r="U1347" s="0" t="s">
        <v>2574</v>
      </c>
      <c r="V1347" s="0" t="n">
        <v>0</v>
      </c>
      <c r="W1347" s="0" t="s">
        <v>2409</v>
      </c>
      <c r="X1347" s="0" t="n">
        <v>4</v>
      </c>
      <c r="Y1347" s="0" t="n">
        <f aca="false">FALSE()</f>
        <v>0</v>
      </c>
      <c r="Z1347" s="0" t="n">
        <f aca="false">FALSE()</f>
        <v>0</v>
      </c>
      <c r="AA1347" s="0" t="n">
        <f aca="false">FALSE()</f>
        <v>0</v>
      </c>
      <c r="AB1347" s="0" t="n">
        <f aca="false">TRUE()</f>
        <v>1</v>
      </c>
      <c r="AC1347" s="0" t="n">
        <v>1</v>
      </c>
      <c r="AD1347" s="0" t="s">
        <v>2129</v>
      </c>
      <c r="AE1347" s="0" t="n">
        <f aca="false">TRUE()</f>
        <v>1</v>
      </c>
      <c r="AF1347" s="0" t="s">
        <v>13017</v>
      </c>
      <c r="AG1347" s="0" t="n">
        <v>2</v>
      </c>
      <c r="AH1347" s="0" t="s">
        <v>13018</v>
      </c>
      <c r="AI1347" s="0" t="s">
        <v>13019</v>
      </c>
      <c r="AJ1347" s="0" t="n">
        <v>0</v>
      </c>
      <c r="AK1347" s="0" t="s">
        <v>2118</v>
      </c>
      <c r="AL1347" s="0" t="n">
        <f aca="false">FALSE()</f>
        <v>0</v>
      </c>
      <c r="AM1347" s="0" t="n">
        <f aca="false">TRUE()</f>
        <v>1</v>
      </c>
      <c r="AN1347" s="0" t="n">
        <f aca="false">FALSE()</f>
        <v>0</v>
      </c>
      <c r="AO1347" s="0" t="n">
        <f aca="false">FALSE()</f>
        <v>0</v>
      </c>
      <c r="AP1347" s="0" t="n">
        <f aca="false">FALSE()</f>
        <v>0</v>
      </c>
      <c r="AQ1347" s="380" t="n">
        <v>44414.6486111111</v>
      </c>
      <c r="AR1347" s="380" t="n">
        <v>44414.4166666667</v>
      </c>
      <c r="AS1347" s="0" t="s">
        <v>13020</v>
      </c>
      <c r="AT1347" s="0" t="s">
        <v>2170</v>
      </c>
      <c r="AU1347" s="0" t="s">
        <v>2170</v>
      </c>
    </row>
    <row r="1348" customFormat="false" ht="15" hidden="true" customHeight="false" outlineLevel="0" collapsed="false">
      <c r="A1348" s="0" t="s">
        <v>13021</v>
      </c>
      <c r="B1348" s="0" t="s">
        <v>13022</v>
      </c>
      <c r="C1348" s="0" t="s">
        <v>13023</v>
      </c>
      <c r="D1348" s="0" t="s">
        <v>2297</v>
      </c>
      <c r="E1348" s="0" t="s">
        <v>13021</v>
      </c>
      <c r="F1348" s="0" t="n">
        <v>1</v>
      </c>
      <c r="G1348" s="0" t="s">
        <v>2298</v>
      </c>
      <c r="H1348" s="0" t="s">
        <v>2170</v>
      </c>
      <c r="I1348" s="0" t="s">
        <v>2170</v>
      </c>
      <c r="J1348" s="0" t="s">
        <v>2170</v>
      </c>
      <c r="K1348" s="0" t="s">
        <v>2170</v>
      </c>
      <c r="L1348" s="0" t="s">
        <v>2170</v>
      </c>
      <c r="M1348" s="0" t="s">
        <v>2170</v>
      </c>
      <c r="N1348" s="0" t="n">
        <f aca="false">FALSE()</f>
        <v>0</v>
      </c>
      <c r="O1348" s="0" t="s">
        <v>13023</v>
      </c>
      <c r="P1348" s="0" t="s">
        <v>2300</v>
      </c>
      <c r="Q1348" s="380" t="n">
        <v>22647.125</v>
      </c>
      <c r="R1348" s="0" t="n">
        <v>1202539197</v>
      </c>
      <c r="S1348" s="0" t="s">
        <v>2301</v>
      </c>
      <c r="T1348" s="0" t="s">
        <v>2302</v>
      </c>
      <c r="U1348" s="0" t="s">
        <v>2365</v>
      </c>
      <c r="V1348" s="0" t="n">
        <v>1800000000</v>
      </c>
      <c r="W1348" s="0" t="s">
        <v>2356</v>
      </c>
      <c r="X1348" s="0" t="n">
        <v>4</v>
      </c>
      <c r="Y1348" s="0" t="n">
        <f aca="false">FALSE()</f>
        <v>0</v>
      </c>
      <c r="Z1348" s="0" t="n">
        <f aca="false">FALSE()</f>
        <v>0</v>
      </c>
      <c r="AA1348" s="0" t="n">
        <f aca="false">FALSE()</f>
        <v>0</v>
      </c>
      <c r="AB1348" s="0" t="n">
        <f aca="false">TRUE()</f>
        <v>1</v>
      </c>
      <c r="AC1348" s="0" t="n">
        <v>1</v>
      </c>
      <c r="AD1348" s="0" t="s">
        <v>2129</v>
      </c>
      <c r="AE1348" s="0" t="n">
        <f aca="false">TRUE()</f>
        <v>1</v>
      </c>
      <c r="AF1348" s="0" t="s">
        <v>13024</v>
      </c>
      <c r="AG1348" s="0" t="n">
        <v>2</v>
      </c>
      <c r="AH1348" s="0" t="s">
        <v>13025</v>
      </c>
      <c r="AI1348" s="0" t="s">
        <v>13026</v>
      </c>
      <c r="AJ1348" s="0" t="n">
        <v>0</v>
      </c>
      <c r="AK1348" s="0" t="s">
        <v>2118</v>
      </c>
      <c r="AL1348" s="0" t="n">
        <f aca="false">FALSE()</f>
        <v>0</v>
      </c>
      <c r="AM1348" s="0" t="n">
        <f aca="false">TRUE()</f>
        <v>1</v>
      </c>
      <c r="AN1348" s="0" t="n">
        <f aca="false">FALSE()</f>
        <v>0</v>
      </c>
      <c r="AO1348" s="0" t="n">
        <f aca="false">FALSE()</f>
        <v>0</v>
      </c>
      <c r="AP1348" s="0" t="n">
        <f aca="false">FALSE()</f>
        <v>0</v>
      </c>
      <c r="AQ1348" s="380" t="n">
        <v>43123.7291666667</v>
      </c>
      <c r="AR1348" s="380" t="n">
        <v>43412.4166666667</v>
      </c>
      <c r="AS1348" s="0" t="s">
        <v>13027</v>
      </c>
      <c r="AT1348" s="0" t="s">
        <v>2170</v>
      </c>
      <c r="AU1348" s="0" t="s">
        <v>2170</v>
      </c>
    </row>
    <row r="1349" customFormat="false" ht="15" hidden="true" customHeight="false" outlineLevel="0" collapsed="false">
      <c r="A1349" s="0" t="s">
        <v>13028</v>
      </c>
      <c r="B1349" s="0" t="s">
        <v>13029</v>
      </c>
      <c r="C1349" s="0" t="s">
        <v>13030</v>
      </c>
      <c r="D1349" s="0" t="s">
        <v>2297</v>
      </c>
      <c r="E1349" s="0" t="s">
        <v>13028</v>
      </c>
      <c r="F1349" s="0" t="n">
        <v>1</v>
      </c>
      <c r="G1349" s="0" t="s">
        <v>2298</v>
      </c>
      <c r="H1349" s="0" t="s">
        <v>2170</v>
      </c>
      <c r="I1349" s="0" t="s">
        <v>2170</v>
      </c>
      <c r="J1349" s="0" t="s">
        <v>2170</v>
      </c>
      <c r="K1349" s="0" t="s">
        <v>2170</v>
      </c>
      <c r="L1349" s="0" t="s">
        <v>2170</v>
      </c>
      <c r="M1349" s="0" t="s">
        <v>2170</v>
      </c>
      <c r="N1349" s="0" t="n">
        <f aca="false">FALSE()</f>
        <v>0</v>
      </c>
      <c r="O1349" s="0" t="s">
        <v>13031</v>
      </c>
      <c r="P1349" s="0" t="s">
        <v>2300</v>
      </c>
      <c r="Q1349" s="380" t="n">
        <v>25569.125</v>
      </c>
      <c r="R1349" s="0" t="n">
        <v>66626608</v>
      </c>
      <c r="S1349" s="0" t="s">
        <v>2301</v>
      </c>
      <c r="T1349" s="0" t="s">
        <v>2302</v>
      </c>
      <c r="U1349" s="0" t="s">
        <v>2684</v>
      </c>
      <c r="V1349" s="0" t="n">
        <v>300000000</v>
      </c>
      <c r="W1349" s="0" t="s">
        <v>2366</v>
      </c>
      <c r="X1349" s="0" t="n">
        <v>4</v>
      </c>
      <c r="Y1349" s="0" t="n">
        <f aca="false">FALSE()</f>
        <v>0</v>
      </c>
      <c r="Z1349" s="0" t="n">
        <f aca="false">FALSE()</f>
        <v>0</v>
      </c>
      <c r="AA1349" s="0" t="n">
        <f aca="false">FALSE()</f>
        <v>0</v>
      </c>
      <c r="AB1349" s="0" t="n">
        <f aca="false">FALSE()</f>
        <v>0</v>
      </c>
      <c r="AC1349" s="0" t="n">
        <v>1</v>
      </c>
      <c r="AD1349" s="0" t="s">
        <v>2129</v>
      </c>
      <c r="AE1349" s="0" t="n">
        <f aca="false">TRUE()</f>
        <v>1</v>
      </c>
      <c r="AF1349" s="0" t="s">
        <v>13032</v>
      </c>
      <c r="AG1349" s="0" t="n">
        <v>2</v>
      </c>
      <c r="AH1349" s="0" t="s">
        <v>13033</v>
      </c>
      <c r="AI1349" s="0" t="s">
        <v>13034</v>
      </c>
      <c r="AJ1349" s="0" t="n">
        <v>0</v>
      </c>
      <c r="AK1349" s="0" t="s">
        <v>2118</v>
      </c>
      <c r="AL1349" s="0" t="n">
        <f aca="false">FALSE()</f>
        <v>0</v>
      </c>
      <c r="AM1349" s="0" t="n">
        <f aca="false">TRUE()</f>
        <v>1</v>
      </c>
      <c r="AN1349" s="0" t="n">
        <f aca="false">FALSE()</f>
        <v>0</v>
      </c>
      <c r="AO1349" s="0" t="n">
        <f aca="false">FALSE()</f>
        <v>0</v>
      </c>
      <c r="AP1349" s="0" t="n">
        <f aca="false">FALSE()</f>
        <v>0</v>
      </c>
      <c r="AQ1349" s="380" t="n">
        <v>43682.6152777778</v>
      </c>
      <c r="AR1349" s="380" t="n">
        <v>42873.125</v>
      </c>
      <c r="AS1349" s="0" t="s">
        <v>13035</v>
      </c>
      <c r="AT1349" s="0" t="s">
        <v>2170</v>
      </c>
      <c r="AU1349" s="0" t="s">
        <v>2170</v>
      </c>
    </row>
    <row r="1350" customFormat="false" ht="15" hidden="true" customHeight="false" outlineLevel="0" collapsed="false">
      <c r="A1350" s="0" t="s">
        <v>13036</v>
      </c>
      <c r="B1350" s="0" t="s">
        <v>13037</v>
      </c>
      <c r="C1350" s="0" t="s">
        <v>13038</v>
      </c>
      <c r="D1350" s="0" t="s">
        <v>2297</v>
      </c>
      <c r="E1350" s="0" t="s">
        <v>13036</v>
      </c>
      <c r="F1350" s="0" t="n">
        <v>1</v>
      </c>
      <c r="G1350" s="0" t="s">
        <v>2298</v>
      </c>
      <c r="H1350" s="0" t="s">
        <v>2170</v>
      </c>
      <c r="I1350" s="0" t="s">
        <v>2170</v>
      </c>
      <c r="J1350" s="0" t="s">
        <v>2170</v>
      </c>
      <c r="K1350" s="0" t="s">
        <v>2170</v>
      </c>
      <c r="L1350" s="0" t="s">
        <v>2170</v>
      </c>
      <c r="M1350" s="0" t="s">
        <v>2170</v>
      </c>
      <c r="N1350" s="0" t="n">
        <f aca="false">FALSE()</f>
        <v>0</v>
      </c>
      <c r="O1350" s="0" t="s">
        <v>13039</v>
      </c>
      <c r="P1350" s="0" t="s">
        <v>2300</v>
      </c>
      <c r="Q1350" s="380" t="n">
        <v>25569.125</v>
      </c>
      <c r="R1350" s="0" t="n">
        <v>278638872</v>
      </c>
      <c r="S1350" s="0" t="s">
        <v>2301</v>
      </c>
      <c r="T1350" s="0" t="s">
        <v>2302</v>
      </c>
      <c r="U1350" s="0" t="s">
        <v>2330</v>
      </c>
      <c r="V1350" s="0" t="n">
        <v>500000000</v>
      </c>
      <c r="W1350" s="0" t="s">
        <v>2366</v>
      </c>
      <c r="X1350" s="0" t="n">
        <v>4</v>
      </c>
      <c r="Y1350" s="0" t="n">
        <f aca="false">FALSE()</f>
        <v>0</v>
      </c>
      <c r="Z1350" s="0" t="n">
        <f aca="false">FALSE()</f>
        <v>0</v>
      </c>
      <c r="AA1350" s="0" t="n">
        <f aca="false">FALSE()</f>
        <v>0</v>
      </c>
      <c r="AB1350" s="0" t="n">
        <f aca="false">FALSE()</f>
        <v>0</v>
      </c>
      <c r="AC1350" s="0" t="n">
        <v>1</v>
      </c>
      <c r="AD1350" s="0" t="s">
        <v>2129</v>
      </c>
      <c r="AE1350" s="0" t="n">
        <f aca="false">TRUE()</f>
        <v>1</v>
      </c>
      <c r="AF1350" s="0" t="s">
        <v>13040</v>
      </c>
      <c r="AG1350" s="0" t="n">
        <v>2</v>
      </c>
      <c r="AH1350" s="0" t="s">
        <v>13041</v>
      </c>
      <c r="AI1350" s="0" t="s">
        <v>13042</v>
      </c>
      <c r="AJ1350" s="0" t="n">
        <v>0</v>
      </c>
      <c r="AK1350" s="0" t="s">
        <v>2118</v>
      </c>
      <c r="AL1350" s="0" t="n">
        <f aca="false">FALSE()</f>
        <v>0</v>
      </c>
      <c r="AM1350" s="0" t="n">
        <f aca="false">TRUE()</f>
        <v>1</v>
      </c>
      <c r="AN1350" s="0" t="n">
        <f aca="false">FALSE()</f>
        <v>0</v>
      </c>
      <c r="AO1350" s="0" t="n">
        <f aca="false">FALSE()</f>
        <v>0</v>
      </c>
      <c r="AP1350" s="0" t="n">
        <f aca="false">FALSE()</f>
        <v>0</v>
      </c>
      <c r="AQ1350" s="380" t="n">
        <v>44169.7243055556</v>
      </c>
      <c r="AR1350" s="380" t="n">
        <v>44169.4166666667</v>
      </c>
      <c r="AS1350" s="0" t="s">
        <v>13043</v>
      </c>
      <c r="AT1350" s="0" t="s">
        <v>2170</v>
      </c>
      <c r="AU1350" s="0" t="s">
        <v>2170</v>
      </c>
    </row>
    <row r="1351" customFormat="false" ht="15" hidden="true" customHeight="false" outlineLevel="0" collapsed="false">
      <c r="A1351" s="0" t="s">
        <v>13044</v>
      </c>
      <c r="B1351" s="0" t="s">
        <v>13045</v>
      </c>
      <c r="C1351" s="0" t="s">
        <v>13046</v>
      </c>
      <c r="D1351" s="0" t="s">
        <v>2297</v>
      </c>
      <c r="E1351" s="0" t="s">
        <v>13044</v>
      </c>
      <c r="F1351" s="0" t="n">
        <v>1</v>
      </c>
      <c r="G1351" s="0" t="s">
        <v>2298</v>
      </c>
      <c r="H1351" s="0" t="s">
        <v>2170</v>
      </c>
      <c r="I1351" s="0" t="s">
        <v>2170</v>
      </c>
      <c r="J1351" s="0" t="s">
        <v>2170</v>
      </c>
      <c r="K1351" s="0" t="s">
        <v>2170</v>
      </c>
      <c r="L1351" s="0" t="s">
        <v>2170</v>
      </c>
      <c r="M1351" s="0" t="s">
        <v>2170</v>
      </c>
      <c r="N1351" s="0" t="n">
        <f aca="false">FALSE()</f>
        <v>0</v>
      </c>
      <c r="O1351" s="0" t="s">
        <v>13047</v>
      </c>
      <c r="P1351" s="0" t="s">
        <v>2300</v>
      </c>
      <c r="Q1351" s="380" t="n">
        <v>25569.125</v>
      </c>
      <c r="R1351" s="0" t="n">
        <v>70561388</v>
      </c>
      <c r="S1351" s="0" t="s">
        <v>2301</v>
      </c>
      <c r="T1351" s="0" t="s">
        <v>2302</v>
      </c>
      <c r="U1351" s="0" t="s">
        <v>2891</v>
      </c>
      <c r="V1351" s="0" t="n">
        <v>1000000000</v>
      </c>
      <c r="W1351" s="0" t="s">
        <v>2366</v>
      </c>
      <c r="X1351" s="0" t="n">
        <v>4</v>
      </c>
      <c r="Y1351" s="0" t="n">
        <f aca="false">FALSE()</f>
        <v>0</v>
      </c>
      <c r="Z1351" s="0" t="n">
        <f aca="false">FALSE()</f>
        <v>0</v>
      </c>
      <c r="AA1351" s="0" t="n">
        <f aca="false">FALSE()</f>
        <v>0</v>
      </c>
      <c r="AB1351" s="0" t="n">
        <f aca="false">TRUE()</f>
        <v>1</v>
      </c>
      <c r="AC1351" s="0" t="n">
        <v>1</v>
      </c>
      <c r="AD1351" s="0" t="s">
        <v>2129</v>
      </c>
      <c r="AE1351" s="0" t="n">
        <f aca="false">TRUE()</f>
        <v>1</v>
      </c>
      <c r="AF1351" s="0" t="s">
        <v>13048</v>
      </c>
      <c r="AG1351" s="0" t="n">
        <v>2</v>
      </c>
      <c r="AH1351" s="0" t="s">
        <v>13049</v>
      </c>
      <c r="AI1351" s="0" t="s">
        <v>13050</v>
      </c>
      <c r="AJ1351" s="0" t="n">
        <v>0</v>
      </c>
      <c r="AK1351" s="0" t="s">
        <v>2118</v>
      </c>
      <c r="AL1351" s="0" t="n">
        <f aca="false">FALSE()</f>
        <v>0</v>
      </c>
      <c r="AM1351" s="0" t="n">
        <f aca="false">TRUE()</f>
        <v>1</v>
      </c>
      <c r="AN1351" s="0" t="n">
        <f aca="false">FALSE()</f>
        <v>0</v>
      </c>
      <c r="AO1351" s="0" t="n">
        <f aca="false">FALSE()</f>
        <v>0</v>
      </c>
      <c r="AP1351" s="0" t="n">
        <f aca="false">FALSE()</f>
        <v>0</v>
      </c>
      <c r="AQ1351" s="380" t="n">
        <v>44589.6576388889</v>
      </c>
      <c r="AR1351" s="380" t="n">
        <v>44589.4166666667</v>
      </c>
      <c r="AS1351" s="0" t="s">
        <v>13051</v>
      </c>
      <c r="AT1351" s="0" t="s">
        <v>2170</v>
      </c>
      <c r="AU1351" s="0" t="s">
        <v>2170</v>
      </c>
    </row>
    <row r="1352" customFormat="false" ht="15" hidden="true" customHeight="false" outlineLevel="0" collapsed="false">
      <c r="A1352" s="0" t="s">
        <v>13052</v>
      </c>
      <c r="B1352" s="0" t="s">
        <v>13053</v>
      </c>
      <c r="C1352" s="0" t="s">
        <v>13054</v>
      </c>
      <c r="D1352" s="0" t="s">
        <v>2525</v>
      </c>
      <c r="E1352" s="0" t="s">
        <v>13052</v>
      </c>
      <c r="F1352" s="0" t="n">
        <v>100</v>
      </c>
      <c r="G1352" s="0" t="s">
        <v>2526</v>
      </c>
      <c r="H1352" s="0" t="s">
        <v>2170</v>
      </c>
      <c r="I1352" s="0" t="s">
        <v>2170</v>
      </c>
      <c r="J1352" s="0" t="s">
        <v>2170</v>
      </c>
      <c r="K1352" s="0" t="s">
        <v>2170</v>
      </c>
      <c r="L1352" s="0" t="s">
        <v>2170</v>
      </c>
      <c r="M1352" s="0" t="s">
        <v>2170</v>
      </c>
      <c r="N1352" s="0" t="n">
        <f aca="false">FALSE()</f>
        <v>0</v>
      </c>
      <c r="O1352" s="0" t="s">
        <v>13055</v>
      </c>
      <c r="P1352" s="0" t="s">
        <v>2300</v>
      </c>
      <c r="Q1352" s="380" t="n">
        <v>25569.125</v>
      </c>
      <c r="R1352" s="0" t="n">
        <v>0</v>
      </c>
      <c r="S1352" s="0" t="s">
        <v>2528</v>
      </c>
      <c r="T1352" s="0" t="s">
        <v>2529</v>
      </c>
      <c r="U1352" s="0" t="s">
        <v>2115</v>
      </c>
      <c r="V1352" s="0" t="n">
        <v>0</v>
      </c>
      <c r="W1352" s="0" t="s">
        <v>2530</v>
      </c>
      <c r="X1352" s="0" t="n">
        <v>4</v>
      </c>
      <c r="Y1352" s="0" t="n">
        <f aca="false">FALSE()</f>
        <v>0</v>
      </c>
      <c r="Z1352" s="0" t="n">
        <f aca="false">FALSE()</f>
        <v>0</v>
      </c>
      <c r="AA1352" s="0" t="n">
        <f aca="false">FALSE()</f>
        <v>0</v>
      </c>
      <c r="AB1352" s="0" t="n">
        <f aca="false">TRUE()</f>
        <v>1</v>
      </c>
      <c r="AC1352" s="0" t="n">
        <v>1</v>
      </c>
      <c r="AD1352" s="0" t="s">
        <v>2129</v>
      </c>
      <c r="AE1352" s="0" t="n">
        <f aca="false">TRUE()</f>
        <v>1</v>
      </c>
      <c r="AF1352" s="0" t="s">
        <v>13056</v>
      </c>
      <c r="AG1352" s="0" t="n">
        <v>2</v>
      </c>
      <c r="AH1352" s="0" t="s">
        <v>13057</v>
      </c>
      <c r="AI1352" s="0" t="s">
        <v>13058</v>
      </c>
      <c r="AJ1352" s="0" t="n">
        <v>0</v>
      </c>
      <c r="AK1352" s="0" t="s">
        <v>3378</v>
      </c>
      <c r="AL1352" s="0" t="n">
        <f aca="false">FALSE()</f>
        <v>0</v>
      </c>
      <c r="AM1352" s="0" t="n">
        <f aca="false">FALSE()</f>
        <v>0</v>
      </c>
      <c r="AN1352" s="0" t="n">
        <f aca="false">FALSE()</f>
        <v>0</v>
      </c>
      <c r="AO1352" s="0" t="n">
        <f aca="false">FALSE()</f>
        <v>0</v>
      </c>
      <c r="AP1352" s="0" t="n">
        <f aca="false">TRUE()</f>
        <v>1</v>
      </c>
      <c r="AQ1352" s="380" t="n">
        <v>44965.3333333333</v>
      </c>
      <c r="AR1352" s="380" t="n">
        <v>44965.4166666667</v>
      </c>
      <c r="AS1352" s="0" t="s">
        <v>13059</v>
      </c>
      <c r="AT1352" s="0" t="s">
        <v>2170</v>
      </c>
      <c r="AU1352" s="0" t="s">
        <v>2170</v>
      </c>
    </row>
    <row r="1353" customFormat="false" ht="15" hidden="true" customHeight="false" outlineLevel="0" collapsed="false">
      <c r="A1353" s="0" t="s">
        <v>13060</v>
      </c>
      <c r="B1353" s="0" t="s">
        <v>13061</v>
      </c>
      <c r="C1353" s="0" t="s">
        <v>13062</v>
      </c>
      <c r="D1353" s="0" t="s">
        <v>2297</v>
      </c>
      <c r="E1353" s="0" t="s">
        <v>13060</v>
      </c>
      <c r="F1353" s="0" t="n">
        <v>1</v>
      </c>
      <c r="G1353" s="0" t="s">
        <v>2298</v>
      </c>
      <c r="H1353" s="0" t="s">
        <v>2170</v>
      </c>
      <c r="I1353" s="0" t="s">
        <v>2170</v>
      </c>
      <c r="J1353" s="0" t="s">
        <v>2170</v>
      </c>
      <c r="K1353" s="0" t="s">
        <v>2170</v>
      </c>
      <c r="L1353" s="0" t="s">
        <v>2170</v>
      </c>
      <c r="M1353" s="0" t="s">
        <v>2170</v>
      </c>
      <c r="N1353" s="0" t="n">
        <f aca="false">FALSE()</f>
        <v>0</v>
      </c>
      <c r="O1353" s="0" t="s">
        <v>13063</v>
      </c>
      <c r="P1353" s="0" t="s">
        <v>2300</v>
      </c>
      <c r="Q1353" s="380" t="n">
        <v>34402.125</v>
      </c>
      <c r="R1353" s="0" t="n">
        <v>140992474</v>
      </c>
      <c r="S1353" s="0" t="s">
        <v>2301</v>
      </c>
      <c r="T1353" s="0" t="s">
        <v>2302</v>
      </c>
      <c r="U1353" s="0" t="s">
        <v>2451</v>
      </c>
      <c r="V1353" s="0" t="n">
        <v>250000000</v>
      </c>
      <c r="W1353" s="0" t="s">
        <v>2366</v>
      </c>
      <c r="X1353" s="0" t="n">
        <v>4</v>
      </c>
      <c r="Y1353" s="0" t="n">
        <f aca="false">FALSE()</f>
        <v>0</v>
      </c>
      <c r="Z1353" s="0" t="n">
        <f aca="false">FALSE()</f>
        <v>0</v>
      </c>
      <c r="AA1353" s="0" t="n">
        <f aca="false">FALSE()</f>
        <v>0</v>
      </c>
      <c r="AB1353" s="0" t="n">
        <f aca="false">TRUE()</f>
        <v>1</v>
      </c>
      <c r="AC1353" s="0" t="n">
        <v>8</v>
      </c>
      <c r="AD1353" s="0" t="s">
        <v>2129</v>
      </c>
      <c r="AE1353" s="0" t="n">
        <f aca="false">TRUE()</f>
        <v>1</v>
      </c>
      <c r="AF1353" s="0" t="s">
        <v>13064</v>
      </c>
      <c r="AG1353" s="0" t="n">
        <v>2</v>
      </c>
      <c r="AH1353" s="0" t="s">
        <v>13065</v>
      </c>
      <c r="AI1353" s="0" t="s">
        <v>13066</v>
      </c>
      <c r="AJ1353" s="0" t="n">
        <v>0</v>
      </c>
      <c r="AK1353" s="0" t="s">
        <v>2118</v>
      </c>
      <c r="AL1353" s="0" t="n">
        <f aca="false">FALSE()</f>
        <v>0</v>
      </c>
      <c r="AM1353" s="0" t="n">
        <f aca="false">TRUE()</f>
        <v>1</v>
      </c>
      <c r="AN1353" s="0" t="n">
        <f aca="false">FALSE()</f>
        <v>0</v>
      </c>
      <c r="AO1353" s="0" t="n">
        <f aca="false">FALSE()</f>
        <v>0</v>
      </c>
      <c r="AP1353" s="0" t="n">
        <f aca="false">FALSE()</f>
        <v>0</v>
      </c>
      <c r="AQ1353" s="380" t="n">
        <v>43123.7284722222</v>
      </c>
      <c r="AR1353" s="380" t="n">
        <v>34403.125</v>
      </c>
      <c r="AS1353" s="0" t="s">
        <v>13067</v>
      </c>
      <c r="AT1353" s="0" t="s">
        <v>2170</v>
      </c>
      <c r="AU1353" s="0" t="s">
        <v>2170</v>
      </c>
    </row>
    <row r="1354" customFormat="false" ht="15" hidden="true" customHeight="false" outlineLevel="0" collapsed="false">
      <c r="A1354" s="0" t="s">
        <v>13068</v>
      </c>
      <c r="B1354" s="0" t="s">
        <v>13069</v>
      </c>
      <c r="C1354" s="0" t="s">
        <v>13070</v>
      </c>
      <c r="D1354" s="0" t="s">
        <v>2297</v>
      </c>
      <c r="E1354" s="0" t="s">
        <v>13068</v>
      </c>
      <c r="F1354" s="0" t="n">
        <v>1</v>
      </c>
      <c r="G1354" s="0" t="s">
        <v>2298</v>
      </c>
      <c r="H1354" s="0" t="s">
        <v>2170</v>
      </c>
      <c r="I1354" s="0" t="s">
        <v>2170</v>
      </c>
      <c r="J1354" s="0" t="s">
        <v>2170</v>
      </c>
      <c r="K1354" s="0" t="s">
        <v>2170</v>
      </c>
      <c r="L1354" s="0" t="s">
        <v>2170</v>
      </c>
      <c r="M1354" s="0" t="s">
        <v>2170</v>
      </c>
      <c r="N1354" s="0" t="n">
        <f aca="false">FALSE()</f>
        <v>0</v>
      </c>
      <c r="O1354" s="0" t="s">
        <v>13071</v>
      </c>
      <c r="P1354" s="0" t="s">
        <v>2300</v>
      </c>
      <c r="Q1354" s="380" t="n">
        <v>25569.125</v>
      </c>
      <c r="R1354" s="0" t="n">
        <v>168004787</v>
      </c>
      <c r="S1354" s="0" t="s">
        <v>2301</v>
      </c>
      <c r="T1354" s="0" t="s">
        <v>2302</v>
      </c>
      <c r="U1354" s="0" t="s">
        <v>2365</v>
      </c>
      <c r="V1354" s="0" t="n">
        <v>0</v>
      </c>
      <c r="W1354" s="0" t="s">
        <v>2366</v>
      </c>
      <c r="X1354" s="0" t="n">
        <v>4</v>
      </c>
      <c r="Y1354" s="0" t="n">
        <f aca="false">FALSE()</f>
        <v>0</v>
      </c>
      <c r="Z1354" s="0" t="n">
        <f aca="false">FALSE()</f>
        <v>0</v>
      </c>
      <c r="AA1354" s="0" t="n">
        <f aca="false">FALSE()</f>
        <v>0</v>
      </c>
      <c r="AB1354" s="0" t="n">
        <f aca="false">TRUE()</f>
        <v>1</v>
      </c>
      <c r="AC1354" s="0" t="n">
        <v>1</v>
      </c>
      <c r="AD1354" s="0" t="s">
        <v>2129</v>
      </c>
      <c r="AE1354" s="0" t="n">
        <f aca="false">TRUE()</f>
        <v>1</v>
      </c>
      <c r="AF1354" s="0" t="s">
        <v>13072</v>
      </c>
      <c r="AG1354" s="0" t="n">
        <v>2</v>
      </c>
      <c r="AH1354" s="0" t="s">
        <v>13073</v>
      </c>
      <c r="AI1354" s="0" t="s">
        <v>13074</v>
      </c>
      <c r="AJ1354" s="0" t="n">
        <v>0</v>
      </c>
      <c r="AK1354" s="0" t="s">
        <v>2118</v>
      </c>
      <c r="AL1354" s="0" t="n">
        <f aca="false">FALSE()</f>
        <v>0</v>
      </c>
      <c r="AM1354" s="0" t="n">
        <f aca="false">TRUE()</f>
        <v>1</v>
      </c>
      <c r="AN1354" s="0" t="n">
        <f aca="false">FALSE()</f>
        <v>0</v>
      </c>
      <c r="AO1354" s="0" t="n">
        <f aca="false">FALSE()</f>
        <v>0</v>
      </c>
      <c r="AP1354" s="0" t="n">
        <f aca="false">TRUE()</f>
        <v>1</v>
      </c>
      <c r="AQ1354" s="380" t="n">
        <v>44781.6506944444</v>
      </c>
      <c r="AR1354" s="380" t="n">
        <v>44781.4166666667</v>
      </c>
      <c r="AS1354" s="0" t="s">
        <v>13075</v>
      </c>
      <c r="AT1354" s="0" t="s">
        <v>2170</v>
      </c>
      <c r="AU1354" s="0" t="s">
        <v>2170</v>
      </c>
    </row>
    <row r="1355" customFormat="false" ht="15" hidden="true" customHeight="false" outlineLevel="0" collapsed="false">
      <c r="A1355" s="0" t="s">
        <v>13076</v>
      </c>
      <c r="B1355" s="0" t="s">
        <v>13077</v>
      </c>
      <c r="C1355" s="0" t="s">
        <v>13078</v>
      </c>
      <c r="D1355" s="0" t="s">
        <v>2297</v>
      </c>
      <c r="E1355" s="0" t="s">
        <v>13076</v>
      </c>
      <c r="F1355" s="0" t="n">
        <v>1</v>
      </c>
      <c r="G1355" s="0" t="s">
        <v>2298</v>
      </c>
      <c r="H1355" s="0" t="s">
        <v>2170</v>
      </c>
      <c r="I1355" s="0" t="s">
        <v>2170</v>
      </c>
      <c r="J1355" s="0" t="s">
        <v>2170</v>
      </c>
      <c r="K1355" s="0" t="s">
        <v>2170</v>
      </c>
      <c r="L1355" s="0" t="s">
        <v>2170</v>
      </c>
      <c r="M1355" s="0" t="s">
        <v>2170</v>
      </c>
      <c r="N1355" s="0" t="n">
        <f aca="false">FALSE()</f>
        <v>0</v>
      </c>
      <c r="O1355" s="0" t="s">
        <v>13079</v>
      </c>
      <c r="P1355" s="0" t="s">
        <v>2300</v>
      </c>
      <c r="Q1355" s="380" t="n">
        <v>25569.125</v>
      </c>
      <c r="R1355" s="0" t="n">
        <v>111678399</v>
      </c>
      <c r="S1355" s="0" t="s">
        <v>2301</v>
      </c>
      <c r="T1355" s="0" t="s">
        <v>2302</v>
      </c>
      <c r="U1355" s="0" t="s">
        <v>2116</v>
      </c>
      <c r="V1355" s="0" t="n">
        <v>6000000000</v>
      </c>
      <c r="W1355" s="0" t="s">
        <v>2366</v>
      </c>
      <c r="X1355" s="0" t="n">
        <v>4</v>
      </c>
      <c r="Y1355" s="0" t="n">
        <f aca="false">FALSE()</f>
        <v>0</v>
      </c>
      <c r="Z1355" s="0" t="n">
        <f aca="false">FALSE()</f>
        <v>0</v>
      </c>
      <c r="AA1355" s="0" t="n">
        <f aca="false">FALSE()</f>
        <v>0</v>
      </c>
      <c r="AB1355" s="0" t="n">
        <f aca="false">FALSE()</f>
        <v>0</v>
      </c>
      <c r="AC1355" s="0" t="n">
        <v>1</v>
      </c>
      <c r="AD1355" s="0" t="s">
        <v>2129</v>
      </c>
      <c r="AE1355" s="0" t="n">
        <f aca="false">TRUE()</f>
        <v>1</v>
      </c>
      <c r="AF1355" s="0" t="s">
        <v>13080</v>
      </c>
      <c r="AG1355" s="0" t="n">
        <v>2</v>
      </c>
      <c r="AH1355" s="0" t="s">
        <v>13081</v>
      </c>
      <c r="AI1355" s="0" t="s">
        <v>13082</v>
      </c>
      <c r="AJ1355" s="0" t="n">
        <v>0</v>
      </c>
      <c r="AK1355" s="0" t="s">
        <v>2118</v>
      </c>
      <c r="AL1355" s="0" t="n">
        <f aca="false">FALSE()</f>
        <v>0</v>
      </c>
      <c r="AM1355" s="0" t="n">
        <f aca="false">TRUE()</f>
        <v>1</v>
      </c>
      <c r="AN1355" s="0" t="n">
        <f aca="false">FALSE()</f>
        <v>0</v>
      </c>
      <c r="AO1355" s="0" t="n">
        <f aca="false">FALSE()</f>
        <v>0</v>
      </c>
      <c r="AP1355" s="0" t="n">
        <f aca="false">TRUE()</f>
        <v>1</v>
      </c>
      <c r="AQ1355" s="380" t="n">
        <v>44760.6465277778</v>
      </c>
      <c r="AR1355" s="380" t="n">
        <v>44760.4166666667</v>
      </c>
      <c r="AS1355" s="0" t="s">
        <v>13083</v>
      </c>
      <c r="AT1355" s="0" t="s">
        <v>2170</v>
      </c>
      <c r="AU1355" s="0" t="s">
        <v>2170</v>
      </c>
    </row>
    <row r="1356" customFormat="false" ht="15" hidden="true" customHeight="false" outlineLevel="0" collapsed="false">
      <c r="A1356" s="0" t="s">
        <v>13084</v>
      </c>
      <c r="B1356" s="0" t="s">
        <v>13085</v>
      </c>
      <c r="C1356" s="0" t="s">
        <v>13086</v>
      </c>
      <c r="D1356" s="0" t="s">
        <v>2297</v>
      </c>
      <c r="E1356" s="0" t="s">
        <v>13084</v>
      </c>
      <c r="F1356" s="0" t="n">
        <v>1</v>
      </c>
      <c r="G1356" s="0" t="s">
        <v>2298</v>
      </c>
      <c r="H1356" s="0" t="s">
        <v>2170</v>
      </c>
      <c r="I1356" s="0" t="s">
        <v>2170</v>
      </c>
      <c r="J1356" s="0" t="s">
        <v>2170</v>
      </c>
      <c r="K1356" s="0" t="s">
        <v>2170</v>
      </c>
      <c r="L1356" s="0" t="s">
        <v>2170</v>
      </c>
      <c r="M1356" s="0" t="s">
        <v>2170</v>
      </c>
      <c r="N1356" s="0" t="n">
        <f aca="false">FALSE()</f>
        <v>0</v>
      </c>
      <c r="O1356" s="0" t="s">
        <v>13087</v>
      </c>
      <c r="P1356" s="0" t="s">
        <v>2300</v>
      </c>
      <c r="Q1356" s="380" t="n">
        <v>31929.1666666667</v>
      </c>
      <c r="R1356" s="0" t="n">
        <v>276780000</v>
      </c>
      <c r="S1356" s="0" t="s">
        <v>2301</v>
      </c>
      <c r="T1356" s="0" t="s">
        <v>2302</v>
      </c>
      <c r="U1356" s="0" t="s">
        <v>2116</v>
      </c>
      <c r="V1356" s="0" t="n">
        <v>600000000</v>
      </c>
      <c r="W1356" s="0" t="s">
        <v>2366</v>
      </c>
      <c r="X1356" s="0" t="n">
        <v>4</v>
      </c>
      <c r="Y1356" s="0" t="n">
        <f aca="false">FALSE()</f>
        <v>0</v>
      </c>
      <c r="Z1356" s="0" t="n">
        <f aca="false">FALSE()</f>
        <v>0</v>
      </c>
      <c r="AA1356" s="0" t="n">
        <f aca="false">FALSE()</f>
        <v>0</v>
      </c>
      <c r="AB1356" s="0" t="n">
        <f aca="false">FALSE()</f>
        <v>0</v>
      </c>
      <c r="AC1356" s="0" t="n">
        <v>1</v>
      </c>
      <c r="AD1356" s="0" t="s">
        <v>2129</v>
      </c>
      <c r="AE1356" s="0" t="n">
        <f aca="false">TRUE()</f>
        <v>1</v>
      </c>
      <c r="AF1356" s="0" t="s">
        <v>13088</v>
      </c>
      <c r="AG1356" s="0" t="n">
        <v>2</v>
      </c>
      <c r="AH1356" s="0" t="s">
        <v>13089</v>
      </c>
      <c r="AI1356" s="0" t="s">
        <v>13090</v>
      </c>
      <c r="AJ1356" s="0" t="n">
        <v>0</v>
      </c>
      <c r="AK1356" s="0" t="s">
        <v>2118</v>
      </c>
      <c r="AL1356" s="0" t="n">
        <f aca="false">FALSE()</f>
        <v>0</v>
      </c>
      <c r="AM1356" s="0" t="n">
        <f aca="false">TRUE()</f>
        <v>1</v>
      </c>
      <c r="AN1356" s="0" t="n">
        <f aca="false">FALSE()</f>
        <v>0</v>
      </c>
      <c r="AO1356" s="0" t="n">
        <f aca="false">FALSE()</f>
        <v>0</v>
      </c>
      <c r="AP1356" s="0" t="n">
        <f aca="false">FALSE()</f>
        <v>0</v>
      </c>
      <c r="AQ1356" s="380" t="n">
        <v>43496.7180555556</v>
      </c>
      <c r="AR1356" s="380" t="n">
        <v>32652.1666666667</v>
      </c>
      <c r="AS1356" s="0" t="s">
        <v>13091</v>
      </c>
      <c r="AT1356" s="0" t="s">
        <v>2170</v>
      </c>
      <c r="AU1356" s="0" t="s">
        <v>2170</v>
      </c>
    </row>
    <row r="1357" customFormat="false" ht="15" hidden="true" customHeight="false" outlineLevel="0" collapsed="false">
      <c r="A1357" s="0" t="s">
        <v>13092</v>
      </c>
      <c r="B1357" s="0" t="s">
        <v>13093</v>
      </c>
      <c r="C1357" s="0" t="s">
        <v>13094</v>
      </c>
      <c r="D1357" s="0" t="s">
        <v>2297</v>
      </c>
      <c r="E1357" s="0" t="s">
        <v>13092</v>
      </c>
      <c r="F1357" s="0" t="n">
        <v>1</v>
      </c>
      <c r="G1357" s="0" t="s">
        <v>2298</v>
      </c>
      <c r="H1357" s="0" t="s">
        <v>2170</v>
      </c>
      <c r="I1357" s="0" t="s">
        <v>2170</v>
      </c>
      <c r="J1357" s="0" t="s">
        <v>2170</v>
      </c>
      <c r="K1357" s="0" t="s">
        <v>2170</v>
      </c>
      <c r="L1357" s="0" t="s">
        <v>2170</v>
      </c>
      <c r="M1357" s="0" t="s">
        <v>2170</v>
      </c>
      <c r="N1357" s="0" t="n">
        <f aca="false">FALSE()</f>
        <v>0</v>
      </c>
      <c r="O1357" s="0" t="s">
        <v>13095</v>
      </c>
      <c r="P1357" s="0" t="s">
        <v>2300</v>
      </c>
      <c r="Q1357" s="380" t="n">
        <v>25569.125</v>
      </c>
      <c r="R1357" s="0" t="n">
        <v>214714323</v>
      </c>
      <c r="S1357" s="0" t="s">
        <v>2301</v>
      </c>
      <c r="T1357" s="0" t="s">
        <v>2302</v>
      </c>
      <c r="U1357" s="0" t="s">
        <v>2116</v>
      </c>
      <c r="V1357" s="0" t="n">
        <v>0</v>
      </c>
      <c r="W1357" s="0" t="s">
        <v>2996</v>
      </c>
      <c r="X1357" s="0" t="n">
        <v>4</v>
      </c>
      <c r="Y1357" s="0" t="n">
        <f aca="false">FALSE()</f>
        <v>0</v>
      </c>
      <c r="Z1357" s="0" t="n">
        <f aca="false">FALSE()</f>
        <v>0</v>
      </c>
      <c r="AA1357" s="0" t="n">
        <f aca="false">FALSE()</f>
        <v>0</v>
      </c>
      <c r="AB1357" s="0" t="n">
        <f aca="false">FALSE()</f>
        <v>0</v>
      </c>
      <c r="AC1357" s="0" t="n">
        <v>1</v>
      </c>
      <c r="AD1357" s="0" t="s">
        <v>2129</v>
      </c>
      <c r="AE1357" s="0" t="n">
        <f aca="false">TRUE()</f>
        <v>1</v>
      </c>
      <c r="AF1357" s="0" t="s">
        <v>13096</v>
      </c>
      <c r="AG1357" s="0" t="n">
        <v>2</v>
      </c>
      <c r="AH1357" s="0" t="s">
        <v>13097</v>
      </c>
      <c r="AI1357" s="0" t="s">
        <v>13098</v>
      </c>
      <c r="AJ1357" s="0" t="n">
        <v>0</v>
      </c>
      <c r="AK1357" s="0" t="s">
        <v>2118</v>
      </c>
      <c r="AL1357" s="0" t="n">
        <f aca="false">FALSE()</f>
        <v>0</v>
      </c>
      <c r="AM1357" s="0" t="n">
        <f aca="false">TRUE()</f>
        <v>1</v>
      </c>
      <c r="AN1357" s="0" t="n">
        <f aca="false">FALSE()</f>
        <v>0</v>
      </c>
      <c r="AO1357" s="0" t="n">
        <f aca="false">FALSE()</f>
        <v>0</v>
      </c>
      <c r="AP1357" s="0" t="n">
        <f aca="false">FALSE()</f>
        <v>0</v>
      </c>
      <c r="AQ1357" s="380" t="n">
        <v>43682.5972222222</v>
      </c>
      <c r="AR1357" s="380" t="n">
        <v>43682.4166666667</v>
      </c>
      <c r="AS1357" s="0" t="s">
        <v>13099</v>
      </c>
      <c r="AT1357" s="0" t="s">
        <v>2170</v>
      </c>
      <c r="AU1357" s="0" t="s">
        <v>2170</v>
      </c>
    </row>
    <row r="1358" customFormat="false" ht="15" hidden="true" customHeight="false" outlineLevel="0" collapsed="false">
      <c r="A1358" s="0" t="s">
        <v>13100</v>
      </c>
      <c r="B1358" s="0" t="s">
        <v>13101</v>
      </c>
      <c r="C1358" s="0" t="s">
        <v>13102</v>
      </c>
      <c r="D1358" s="0" t="s">
        <v>2297</v>
      </c>
      <c r="E1358" s="0" t="s">
        <v>13100</v>
      </c>
      <c r="F1358" s="0" t="n">
        <v>1</v>
      </c>
      <c r="G1358" s="0" t="s">
        <v>2298</v>
      </c>
      <c r="H1358" s="0" t="s">
        <v>2170</v>
      </c>
      <c r="I1358" s="0" t="s">
        <v>2170</v>
      </c>
      <c r="J1358" s="0" t="s">
        <v>2170</v>
      </c>
      <c r="K1358" s="0" t="s">
        <v>2170</v>
      </c>
      <c r="L1358" s="0" t="s">
        <v>2170</v>
      </c>
      <c r="M1358" s="0" t="s">
        <v>2170</v>
      </c>
      <c r="N1358" s="0" t="n">
        <f aca="false">FALSE()</f>
        <v>0</v>
      </c>
      <c r="O1358" s="0" t="s">
        <v>13103</v>
      </c>
      <c r="P1358" s="0" t="s">
        <v>2300</v>
      </c>
      <c r="Q1358" s="380" t="n">
        <v>25569.125</v>
      </c>
      <c r="R1358" s="0" t="n">
        <v>130377000</v>
      </c>
      <c r="S1358" s="0" t="s">
        <v>2301</v>
      </c>
      <c r="T1358" s="0" t="s">
        <v>2302</v>
      </c>
      <c r="U1358" s="0" t="s">
        <v>2116</v>
      </c>
      <c r="V1358" s="0" t="n">
        <v>4000000000</v>
      </c>
      <c r="W1358" s="0" t="s">
        <v>2312</v>
      </c>
      <c r="X1358" s="0" t="n">
        <v>4</v>
      </c>
      <c r="Y1358" s="0" t="n">
        <f aca="false">FALSE()</f>
        <v>0</v>
      </c>
      <c r="Z1358" s="0" t="n">
        <f aca="false">FALSE()</f>
        <v>0</v>
      </c>
      <c r="AA1358" s="0" t="n">
        <f aca="false">FALSE()</f>
        <v>0</v>
      </c>
      <c r="AB1358" s="0" t="n">
        <f aca="false">TRUE()</f>
        <v>1</v>
      </c>
      <c r="AC1358" s="0" t="n">
        <v>1</v>
      </c>
      <c r="AD1358" s="0" t="s">
        <v>2129</v>
      </c>
      <c r="AE1358" s="0" t="n">
        <f aca="false">TRUE()</f>
        <v>1</v>
      </c>
      <c r="AF1358" s="0" t="s">
        <v>13104</v>
      </c>
      <c r="AG1358" s="0" t="n">
        <v>2</v>
      </c>
      <c r="AH1358" s="0" t="s">
        <v>13105</v>
      </c>
      <c r="AI1358" s="0" t="s">
        <v>13106</v>
      </c>
      <c r="AJ1358" s="0" t="n">
        <v>0</v>
      </c>
      <c r="AK1358" s="0" t="s">
        <v>2118</v>
      </c>
      <c r="AL1358" s="0" t="n">
        <f aca="false">TRUE()</f>
        <v>1</v>
      </c>
      <c r="AM1358" s="0" t="n">
        <f aca="false">TRUE()</f>
        <v>1</v>
      </c>
      <c r="AN1358" s="0" t="n">
        <f aca="false">FALSE()</f>
        <v>0</v>
      </c>
      <c r="AO1358" s="0" t="n">
        <f aca="false">FALSE()</f>
        <v>0</v>
      </c>
      <c r="AP1358" s="0" t="n">
        <f aca="false">TRUE()</f>
        <v>1</v>
      </c>
      <c r="AQ1358" s="380" t="n">
        <v>43123.6444444444</v>
      </c>
      <c r="AR1358" s="380" t="n">
        <v>32398.1666666667</v>
      </c>
      <c r="AS1358" s="0" t="s">
        <v>13107</v>
      </c>
      <c r="AT1358" s="0" t="s">
        <v>2170</v>
      </c>
      <c r="AU1358" s="0" t="s">
        <v>2170</v>
      </c>
    </row>
    <row r="1359" customFormat="false" ht="15" hidden="true" customHeight="false" outlineLevel="0" collapsed="false">
      <c r="A1359" s="0" t="s">
        <v>13108</v>
      </c>
      <c r="B1359" s="0" t="s">
        <v>13109</v>
      </c>
      <c r="C1359" s="0" t="s">
        <v>13110</v>
      </c>
      <c r="D1359" s="0" t="s">
        <v>2297</v>
      </c>
      <c r="E1359" s="0" t="s">
        <v>13108</v>
      </c>
      <c r="F1359" s="0" t="n">
        <v>1</v>
      </c>
      <c r="G1359" s="0" t="s">
        <v>2298</v>
      </c>
      <c r="H1359" s="0" t="s">
        <v>2170</v>
      </c>
      <c r="I1359" s="0" t="s">
        <v>2170</v>
      </c>
      <c r="J1359" s="0" t="s">
        <v>2170</v>
      </c>
      <c r="K1359" s="0" t="s">
        <v>2170</v>
      </c>
      <c r="L1359" s="0" t="s">
        <v>2170</v>
      </c>
      <c r="M1359" s="0" t="s">
        <v>2170</v>
      </c>
      <c r="N1359" s="0" t="n">
        <f aca="false">FALSE()</f>
        <v>0</v>
      </c>
      <c r="O1359" s="0" t="s">
        <v>13111</v>
      </c>
      <c r="P1359" s="0" t="s">
        <v>2300</v>
      </c>
      <c r="Q1359" s="380" t="n">
        <v>25569.125</v>
      </c>
      <c r="R1359" s="0" t="n">
        <v>51225472</v>
      </c>
      <c r="S1359" s="0" t="s">
        <v>2301</v>
      </c>
      <c r="T1359" s="0" t="s">
        <v>2302</v>
      </c>
      <c r="U1359" s="0" t="s">
        <v>2684</v>
      </c>
      <c r="V1359" s="0" t="n">
        <v>100000000</v>
      </c>
      <c r="W1359" s="0" t="s">
        <v>2312</v>
      </c>
      <c r="X1359" s="0" t="n">
        <v>4</v>
      </c>
      <c r="Y1359" s="0" t="n">
        <f aca="false">FALSE()</f>
        <v>0</v>
      </c>
      <c r="Z1359" s="0" t="n">
        <f aca="false">FALSE()</f>
        <v>0</v>
      </c>
      <c r="AA1359" s="0" t="n">
        <f aca="false">FALSE()</f>
        <v>0</v>
      </c>
      <c r="AB1359" s="0" t="n">
        <f aca="false">FALSE()</f>
        <v>0</v>
      </c>
      <c r="AC1359" s="0" t="n">
        <v>1</v>
      </c>
      <c r="AD1359" s="0" t="s">
        <v>2129</v>
      </c>
      <c r="AE1359" s="0" t="n">
        <f aca="false">TRUE()</f>
        <v>1</v>
      </c>
      <c r="AF1359" s="0" t="s">
        <v>13112</v>
      </c>
      <c r="AG1359" s="0" t="n">
        <v>2</v>
      </c>
      <c r="AH1359" s="0" t="s">
        <v>13113</v>
      </c>
      <c r="AI1359" s="0" t="s">
        <v>13114</v>
      </c>
      <c r="AJ1359" s="0" t="n">
        <v>0</v>
      </c>
      <c r="AK1359" s="0" t="s">
        <v>2118</v>
      </c>
      <c r="AL1359" s="0" t="n">
        <f aca="false">FALSE()</f>
        <v>0</v>
      </c>
      <c r="AM1359" s="0" t="n">
        <f aca="false">TRUE()</f>
        <v>1</v>
      </c>
      <c r="AN1359" s="0" t="n">
        <f aca="false">FALSE()</f>
        <v>0</v>
      </c>
      <c r="AO1359" s="0" t="n">
        <f aca="false">FALSE()</f>
        <v>0</v>
      </c>
      <c r="AP1359" s="0" t="n">
        <f aca="false">FALSE()</f>
        <v>0</v>
      </c>
      <c r="AQ1359" s="380" t="n">
        <v>43769.6875</v>
      </c>
      <c r="AR1359" s="380" t="n">
        <v>43769.4166666667</v>
      </c>
      <c r="AS1359" s="0" t="s">
        <v>13115</v>
      </c>
      <c r="AT1359" s="0" t="s">
        <v>2170</v>
      </c>
      <c r="AU1359" s="0" t="s">
        <v>2170</v>
      </c>
    </row>
    <row r="1360" customFormat="false" ht="15" hidden="true" customHeight="false" outlineLevel="0" collapsed="false">
      <c r="A1360" s="0" t="s">
        <v>1419</v>
      </c>
      <c r="B1360" s="0" t="s">
        <v>13116</v>
      </c>
      <c r="C1360" s="0" t="s">
        <v>1416</v>
      </c>
      <c r="D1360" s="0" t="s">
        <v>720</v>
      </c>
      <c r="E1360" s="0" t="s">
        <v>1419</v>
      </c>
      <c r="F1360" s="0" t="n">
        <v>1000</v>
      </c>
      <c r="G1360" s="0" t="s">
        <v>434</v>
      </c>
      <c r="H1360" s="0" t="s">
        <v>2596</v>
      </c>
      <c r="I1360" s="0" t="s">
        <v>2596</v>
      </c>
      <c r="J1360" s="0" t="s">
        <v>2597</v>
      </c>
      <c r="K1360" s="0" t="s">
        <v>13117</v>
      </c>
      <c r="L1360" s="0" t="s">
        <v>2599</v>
      </c>
      <c r="M1360" s="0" t="s">
        <v>2599</v>
      </c>
      <c r="N1360" s="0" t="n">
        <f aca="false">TRUE()</f>
        <v>1</v>
      </c>
      <c r="O1360" s="0" t="s">
        <v>13118</v>
      </c>
      <c r="P1360" s="0" t="s">
        <v>2601</v>
      </c>
      <c r="Q1360" s="380" t="n">
        <v>39191.1666666667</v>
      </c>
      <c r="R1360" s="0" t="n">
        <v>136207331098</v>
      </c>
      <c r="S1360" s="0" t="s">
        <v>601</v>
      </c>
      <c r="T1360" s="0" t="s">
        <v>2602</v>
      </c>
      <c r="U1360" s="0" t="s">
        <v>2693</v>
      </c>
      <c r="V1360" s="0" t="n">
        <v>26480895818</v>
      </c>
      <c r="W1360" s="0" t="s">
        <v>13119</v>
      </c>
      <c r="X1360" s="0" t="n">
        <v>5</v>
      </c>
      <c r="Y1360" s="0" t="n">
        <f aca="false">FALSE()</f>
        <v>0</v>
      </c>
      <c r="Z1360" s="0" t="n">
        <f aca="false">TRUE()</f>
        <v>1</v>
      </c>
      <c r="AA1360" s="0" t="n">
        <f aca="false">TRUE()</f>
        <v>1</v>
      </c>
      <c r="AB1360" s="0" t="n">
        <f aca="false">TRUE()</f>
        <v>1</v>
      </c>
      <c r="AC1360" s="0" t="n">
        <v>1</v>
      </c>
      <c r="AD1360" s="0" t="s">
        <v>3129</v>
      </c>
      <c r="AE1360" s="0" t="n">
        <f aca="false">TRUE()</f>
        <v>1</v>
      </c>
      <c r="AF1360" s="0" t="s">
        <v>13120</v>
      </c>
      <c r="AG1360" s="0" t="n">
        <v>1</v>
      </c>
      <c r="AH1360" s="0" t="s">
        <v>13121</v>
      </c>
      <c r="AI1360" s="0" t="s">
        <v>13122</v>
      </c>
      <c r="AJ1360" s="0" t="n">
        <v>0</v>
      </c>
      <c r="AK1360" s="0" t="s">
        <v>2118</v>
      </c>
      <c r="AL1360" s="0" t="n">
        <f aca="false">TRUE()</f>
        <v>1</v>
      </c>
      <c r="AM1360" s="0" t="n">
        <f aca="false">FALSE()</f>
        <v>0</v>
      </c>
      <c r="AN1360" s="0" t="n">
        <f aca="false">TRUE()</f>
        <v>1</v>
      </c>
      <c r="AO1360" s="0" t="n">
        <f aca="false">FALSE()</f>
        <v>0</v>
      </c>
      <c r="AP1360" s="0" t="n">
        <f aca="false">FALSE()</f>
        <v>0</v>
      </c>
      <c r="AQ1360" s="380" t="n">
        <v>43166.8979166667</v>
      </c>
      <c r="AR1360" s="380" t="n">
        <v>39255.1666666667</v>
      </c>
      <c r="AS1360" s="0" t="s">
        <v>13123</v>
      </c>
      <c r="AT1360" s="0" t="s">
        <v>2597</v>
      </c>
      <c r="AU1360" s="0" t="s">
        <v>13117</v>
      </c>
    </row>
    <row r="1361" customFormat="false" ht="15" hidden="true" customHeight="false" outlineLevel="0" collapsed="false">
      <c r="A1361" s="0" t="s">
        <v>13124</v>
      </c>
      <c r="B1361" s="0" t="s">
        <v>13125</v>
      </c>
      <c r="C1361" s="0" t="s">
        <v>13126</v>
      </c>
      <c r="D1361" s="0" t="s">
        <v>2297</v>
      </c>
      <c r="E1361" s="0" t="s">
        <v>13124</v>
      </c>
      <c r="F1361" s="0" t="n">
        <v>1</v>
      </c>
      <c r="G1361" s="0" t="s">
        <v>2298</v>
      </c>
      <c r="H1361" s="0" t="s">
        <v>2170</v>
      </c>
      <c r="I1361" s="0" t="s">
        <v>2170</v>
      </c>
      <c r="J1361" s="0" t="s">
        <v>2170</v>
      </c>
      <c r="K1361" s="0" t="s">
        <v>2170</v>
      </c>
      <c r="L1361" s="0" t="s">
        <v>2170</v>
      </c>
      <c r="M1361" s="0" t="s">
        <v>2170</v>
      </c>
      <c r="N1361" s="0" t="n">
        <f aca="false">FALSE()</f>
        <v>0</v>
      </c>
      <c r="O1361" s="0" t="s">
        <v>13126</v>
      </c>
      <c r="P1361" s="0" t="s">
        <v>2300</v>
      </c>
      <c r="Q1361" s="380" t="n">
        <v>25993.125</v>
      </c>
      <c r="R1361" s="0" t="n">
        <v>393620225</v>
      </c>
      <c r="S1361" s="0" t="s">
        <v>2301</v>
      </c>
      <c r="T1361" s="0" t="s">
        <v>2302</v>
      </c>
      <c r="U1361" s="0" t="s">
        <v>2684</v>
      </c>
      <c r="V1361" s="0" t="n">
        <v>800000000</v>
      </c>
      <c r="W1361" s="0" t="s">
        <v>2383</v>
      </c>
      <c r="X1361" s="0" t="n">
        <v>4</v>
      </c>
      <c r="Y1361" s="0" t="n">
        <f aca="false">FALSE()</f>
        <v>0</v>
      </c>
      <c r="Z1361" s="0" t="n">
        <f aca="false">FALSE()</f>
        <v>0</v>
      </c>
      <c r="AA1361" s="0" t="n">
        <f aca="false">FALSE()</f>
        <v>0</v>
      </c>
      <c r="AB1361" s="0" t="n">
        <f aca="false">TRUE()</f>
        <v>1</v>
      </c>
      <c r="AC1361" s="0" t="n">
        <v>1</v>
      </c>
      <c r="AD1361" s="0" t="s">
        <v>2129</v>
      </c>
      <c r="AE1361" s="0" t="n">
        <f aca="false">TRUE()</f>
        <v>1</v>
      </c>
      <c r="AF1361" s="0" t="s">
        <v>13127</v>
      </c>
      <c r="AG1361" s="0" t="n">
        <v>2</v>
      </c>
      <c r="AH1361" s="0" t="s">
        <v>13128</v>
      </c>
      <c r="AI1361" s="0" t="s">
        <v>13129</v>
      </c>
      <c r="AJ1361" s="0" t="n">
        <v>0</v>
      </c>
      <c r="AK1361" s="0" t="s">
        <v>2118</v>
      </c>
      <c r="AL1361" s="0" t="n">
        <f aca="false">FALSE()</f>
        <v>0</v>
      </c>
      <c r="AM1361" s="0" t="n">
        <f aca="false">TRUE()</f>
        <v>1</v>
      </c>
      <c r="AN1361" s="0" t="n">
        <f aca="false">FALSE()</f>
        <v>0</v>
      </c>
      <c r="AO1361" s="0" t="n">
        <f aca="false">FALSE()</f>
        <v>0</v>
      </c>
      <c r="AP1361" s="0" t="n">
        <f aca="false">FALSE()</f>
        <v>0</v>
      </c>
      <c r="AQ1361" s="380" t="n">
        <v>43123.7291666667</v>
      </c>
      <c r="AR1361" s="380" t="n">
        <v>32398.1666666667</v>
      </c>
      <c r="AS1361" s="0" t="s">
        <v>13130</v>
      </c>
      <c r="AT1361" s="0" t="s">
        <v>2170</v>
      </c>
      <c r="AU1361" s="0" t="s">
        <v>2170</v>
      </c>
    </row>
    <row r="1362" customFormat="false" ht="15" hidden="true" customHeight="false" outlineLevel="0" collapsed="false">
      <c r="A1362" s="0" t="s">
        <v>13131</v>
      </c>
      <c r="B1362" s="0" t="s">
        <v>13132</v>
      </c>
      <c r="C1362" s="0" t="s">
        <v>13133</v>
      </c>
      <c r="D1362" s="0" t="s">
        <v>2297</v>
      </c>
      <c r="E1362" s="0" t="s">
        <v>13131</v>
      </c>
      <c r="F1362" s="0" t="n">
        <v>1</v>
      </c>
      <c r="G1362" s="0" t="s">
        <v>2298</v>
      </c>
      <c r="H1362" s="0" t="s">
        <v>2170</v>
      </c>
      <c r="I1362" s="0" t="s">
        <v>2170</v>
      </c>
      <c r="J1362" s="0" t="s">
        <v>2170</v>
      </c>
      <c r="K1362" s="0" t="s">
        <v>2170</v>
      </c>
      <c r="L1362" s="0" t="s">
        <v>2170</v>
      </c>
      <c r="M1362" s="0" t="s">
        <v>2170</v>
      </c>
      <c r="N1362" s="0" t="n">
        <f aca="false">FALSE()</f>
        <v>0</v>
      </c>
      <c r="O1362" s="0" t="s">
        <v>13134</v>
      </c>
      <c r="P1362" s="0" t="s">
        <v>2300</v>
      </c>
      <c r="Q1362" s="380" t="n">
        <v>25569.125</v>
      </c>
      <c r="R1362" s="0" t="n">
        <v>102780833</v>
      </c>
      <c r="S1362" s="0" t="s">
        <v>2301</v>
      </c>
      <c r="T1362" s="0" t="s">
        <v>2302</v>
      </c>
      <c r="U1362" s="0" t="s">
        <v>2116</v>
      </c>
      <c r="V1362" s="0" t="n">
        <v>0</v>
      </c>
      <c r="W1362" s="0" t="s">
        <v>2312</v>
      </c>
      <c r="X1362" s="0" t="n">
        <v>4</v>
      </c>
      <c r="Y1362" s="0" t="n">
        <f aca="false">FALSE()</f>
        <v>0</v>
      </c>
      <c r="Z1362" s="0" t="n">
        <f aca="false">FALSE()</f>
        <v>0</v>
      </c>
      <c r="AA1362" s="0" t="n">
        <f aca="false">FALSE()</f>
        <v>0</v>
      </c>
      <c r="AB1362" s="0" t="n">
        <f aca="false">FALSE()</f>
        <v>0</v>
      </c>
      <c r="AC1362" s="0" t="n">
        <v>1</v>
      </c>
      <c r="AD1362" s="0" t="s">
        <v>2129</v>
      </c>
      <c r="AE1362" s="0" t="n">
        <f aca="false">TRUE()</f>
        <v>1</v>
      </c>
      <c r="AF1362" s="0" t="s">
        <v>13135</v>
      </c>
      <c r="AG1362" s="0" t="n">
        <v>2</v>
      </c>
      <c r="AH1362" s="0" t="s">
        <v>13136</v>
      </c>
      <c r="AI1362" s="0" t="s">
        <v>13137</v>
      </c>
      <c r="AJ1362" s="0" t="n">
        <v>0</v>
      </c>
      <c r="AK1362" s="0" t="s">
        <v>2118</v>
      </c>
      <c r="AL1362" s="0" t="n">
        <f aca="false">FALSE()</f>
        <v>0</v>
      </c>
      <c r="AM1362" s="0" t="n">
        <f aca="false">TRUE()</f>
        <v>1</v>
      </c>
      <c r="AN1362" s="0" t="n">
        <f aca="false">FALSE()</f>
        <v>0</v>
      </c>
      <c r="AO1362" s="0" t="n">
        <f aca="false">FALSE()</f>
        <v>0</v>
      </c>
      <c r="AP1362" s="0" t="n">
        <f aca="false">TRUE()</f>
        <v>1</v>
      </c>
      <c r="AQ1362" s="380" t="n">
        <v>44495.6048611111</v>
      </c>
      <c r="AR1362" s="380" t="n">
        <v>44495.4166666667</v>
      </c>
      <c r="AS1362" s="0" t="s">
        <v>13138</v>
      </c>
      <c r="AT1362" s="0" t="s">
        <v>2170</v>
      </c>
      <c r="AU1362" s="0" t="s">
        <v>2170</v>
      </c>
    </row>
    <row r="1363" customFormat="false" ht="15" hidden="true" customHeight="false" outlineLevel="0" collapsed="false">
      <c r="A1363" s="0" t="s">
        <v>13139</v>
      </c>
      <c r="B1363" s="0" t="s">
        <v>13140</v>
      </c>
      <c r="C1363" s="0" t="s">
        <v>13141</v>
      </c>
      <c r="D1363" s="0" t="s">
        <v>2297</v>
      </c>
      <c r="E1363" s="0" t="s">
        <v>13139</v>
      </c>
      <c r="F1363" s="0" t="n">
        <v>1</v>
      </c>
      <c r="G1363" s="0" t="s">
        <v>2298</v>
      </c>
      <c r="H1363" s="0" t="s">
        <v>2170</v>
      </c>
      <c r="I1363" s="0" t="s">
        <v>2170</v>
      </c>
      <c r="J1363" s="0" t="s">
        <v>2170</v>
      </c>
      <c r="K1363" s="0" t="s">
        <v>2170</v>
      </c>
      <c r="L1363" s="0" t="s">
        <v>2170</v>
      </c>
      <c r="M1363" s="0" t="s">
        <v>2170</v>
      </c>
      <c r="N1363" s="0" t="n">
        <f aca="false">FALSE()</f>
        <v>0</v>
      </c>
      <c r="O1363" s="0" t="s">
        <v>13142</v>
      </c>
      <c r="P1363" s="0" t="s">
        <v>2300</v>
      </c>
      <c r="Q1363" s="380" t="n">
        <v>39772.125</v>
      </c>
      <c r="R1363" s="0" t="n">
        <v>48238418</v>
      </c>
      <c r="S1363" s="0" t="s">
        <v>2301</v>
      </c>
      <c r="T1363" s="0" t="s">
        <v>2302</v>
      </c>
      <c r="U1363" s="0" t="s">
        <v>2365</v>
      </c>
      <c r="V1363" s="0" t="n">
        <v>100000000</v>
      </c>
      <c r="W1363" s="0" t="s">
        <v>2366</v>
      </c>
      <c r="X1363" s="0" t="n">
        <v>4</v>
      </c>
      <c r="Y1363" s="0" t="n">
        <f aca="false">FALSE()</f>
        <v>0</v>
      </c>
      <c r="Z1363" s="0" t="n">
        <f aca="false">FALSE()</f>
        <v>0</v>
      </c>
      <c r="AA1363" s="0" t="n">
        <f aca="false">FALSE()</f>
        <v>0</v>
      </c>
      <c r="AB1363" s="0" t="n">
        <f aca="false">FALSE()</f>
        <v>0</v>
      </c>
      <c r="AC1363" s="0" t="n">
        <v>1</v>
      </c>
      <c r="AD1363" s="0" t="s">
        <v>2129</v>
      </c>
      <c r="AE1363" s="0" t="n">
        <f aca="false">TRUE()</f>
        <v>1</v>
      </c>
      <c r="AF1363" s="0" t="s">
        <v>13143</v>
      </c>
      <c r="AG1363" s="0" t="n">
        <v>2</v>
      </c>
      <c r="AH1363" s="0" t="s">
        <v>13144</v>
      </c>
      <c r="AI1363" s="0" t="s">
        <v>13145</v>
      </c>
      <c r="AJ1363" s="0" t="n">
        <v>0</v>
      </c>
      <c r="AK1363" s="0" t="s">
        <v>2118</v>
      </c>
      <c r="AL1363" s="0" t="n">
        <f aca="false">FALSE()</f>
        <v>0</v>
      </c>
      <c r="AM1363" s="0" t="n">
        <f aca="false">TRUE()</f>
        <v>1</v>
      </c>
      <c r="AN1363" s="0" t="n">
        <f aca="false">FALSE()</f>
        <v>0</v>
      </c>
      <c r="AO1363" s="0" t="n">
        <f aca="false">FALSE()</f>
        <v>0</v>
      </c>
      <c r="AP1363" s="0" t="n">
        <f aca="false">FALSE()</f>
        <v>0</v>
      </c>
      <c r="AQ1363" s="380" t="n">
        <v>43524.7291666667</v>
      </c>
      <c r="AR1363" s="380" t="n">
        <v>39772.125</v>
      </c>
      <c r="AS1363" s="0" t="s">
        <v>13146</v>
      </c>
      <c r="AT1363" s="0" t="s">
        <v>2170</v>
      </c>
      <c r="AU1363" s="0" t="s">
        <v>2170</v>
      </c>
    </row>
    <row r="1364" customFormat="false" ht="15" hidden="true" customHeight="false" outlineLevel="0" collapsed="false">
      <c r="A1364" s="0" t="s">
        <v>13147</v>
      </c>
      <c r="B1364" s="0" t="s">
        <v>13148</v>
      </c>
      <c r="C1364" s="0" t="s">
        <v>13149</v>
      </c>
      <c r="D1364" s="0" t="s">
        <v>2297</v>
      </c>
      <c r="E1364" s="0" t="s">
        <v>13147</v>
      </c>
      <c r="F1364" s="0" t="n">
        <v>1</v>
      </c>
      <c r="G1364" s="0" t="s">
        <v>2298</v>
      </c>
      <c r="H1364" s="0" t="s">
        <v>2170</v>
      </c>
      <c r="I1364" s="0" t="s">
        <v>2170</v>
      </c>
      <c r="J1364" s="0" t="s">
        <v>2170</v>
      </c>
      <c r="K1364" s="0" t="s">
        <v>2170</v>
      </c>
      <c r="L1364" s="0" t="s">
        <v>2170</v>
      </c>
      <c r="M1364" s="0" t="s">
        <v>2170</v>
      </c>
      <c r="N1364" s="0" t="n">
        <f aca="false">FALSE()</f>
        <v>0</v>
      </c>
      <c r="O1364" s="0" t="s">
        <v>13150</v>
      </c>
      <c r="P1364" s="0" t="s">
        <v>2300</v>
      </c>
      <c r="Q1364" s="380" t="n">
        <v>35577.1666666667</v>
      </c>
      <c r="R1364" s="0" t="n">
        <v>107526601</v>
      </c>
      <c r="S1364" s="0" t="s">
        <v>2301</v>
      </c>
      <c r="T1364" s="0" t="s">
        <v>2302</v>
      </c>
      <c r="U1364" s="0" t="s">
        <v>2451</v>
      </c>
      <c r="V1364" s="0" t="n">
        <v>200000000</v>
      </c>
      <c r="W1364" s="0" t="s">
        <v>2366</v>
      </c>
      <c r="X1364" s="0" t="n">
        <v>4</v>
      </c>
      <c r="Y1364" s="0" t="n">
        <f aca="false">FALSE()</f>
        <v>0</v>
      </c>
      <c r="Z1364" s="0" t="n">
        <f aca="false">FALSE()</f>
        <v>0</v>
      </c>
      <c r="AA1364" s="0" t="n">
        <f aca="false">FALSE()</f>
        <v>0</v>
      </c>
      <c r="AB1364" s="0" t="n">
        <f aca="false">TRUE()</f>
        <v>1</v>
      </c>
      <c r="AC1364" s="0" t="n">
        <v>8</v>
      </c>
      <c r="AD1364" s="0" t="s">
        <v>2129</v>
      </c>
      <c r="AE1364" s="0" t="n">
        <f aca="false">TRUE()</f>
        <v>1</v>
      </c>
      <c r="AF1364" s="0" t="s">
        <v>13151</v>
      </c>
      <c r="AG1364" s="0" t="n">
        <v>2</v>
      </c>
      <c r="AH1364" s="0" t="s">
        <v>13152</v>
      </c>
      <c r="AI1364" s="0" t="s">
        <v>13153</v>
      </c>
      <c r="AJ1364" s="0" t="n">
        <v>0</v>
      </c>
      <c r="AK1364" s="0" t="s">
        <v>2118</v>
      </c>
      <c r="AL1364" s="0" t="n">
        <f aca="false">FALSE()</f>
        <v>0</v>
      </c>
      <c r="AM1364" s="0" t="n">
        <f aca="false">TRUE()</f>
        <v>1</v>
      </c>
      <c r="AN1364" s="0" t="n">
        <f aca="false">FALSE()</f>
        <v>0</v>
      </c>
      <c r="AO1364" s="0" t="n">
        <f aca="false">FALSE()</f>
        <v>0</v>
      </c>
      <c r="AP1364" s="0" t="n">
        <f aca="false">FALSE()</f>
        <v>0</v>
      </c>
      <c r="AQ1364" s="380" t="n">
        <v>43123.7291666667</v>
      </c>
      <c r="AR1364" s="380" t="n">
        <v>35578.1666666667</v>
      </c>
      <c r="AS1364" s="0" t="s">
        <v>13154</v>
      </c>
      <c r="AT1364" s="0" t="s">
        <v>2170</v>
      </c>
      <c r="AU1364" s="0" t="s">
        <v>2170</v>
      </c>
    </row>
    <row r="1365" customFormat="false" ht="15" hidden="true" customHeight="false" outlineLevel="0" collapsed="false">
      <c r="A1365" s="0" t="s">
        <v>13155</v>
      </c>
      <c r="B1365" s="0" t="s">
        <v>13156</v>
      </c>
      <c r="C1365" s="0" t="s">
        <v>13157</v>
      </c>
      <c r="D1365" s="0" t="s">
        <v>2297</v>
      </c>
      <c r="E1365" s="0" t="s">
        <v>13155</v>
      </c>
      <c r="F1365" s="0" t="n">
        <v>1</v>
      </c>
      <c r="G1365" s="0" t="s">
        <v>2298</v>
      </c>
      <c r="H1365" s="0" t="s">
        <v>2170</v>
      </c>
      <c r="I1365" s="0" t="s">
        <v>2170</v>
      </c>
      <c r="J1365" s="0" t="s">
        <v>2170</v>
      </c>
      <c r="K1365" s="0" t="s">
        <v>2170</v>
      </c>
      <c r="L1365" s="0" t="s">
        <v>2170</v>
      </c>
      <c r="M1365" s="0" t="s">
        <v>2170</v>
      </c>
      <c r="N1365" s="0" t="n">
        <f aca="false">FALSE()</f>
        <v>0</v>
      </c>
      <c r="O1365" s="0" t="s">
        <v>13158</v>
      </c>
      <c r="P1365" s="0" t="s">
        <v>2300</v>
      </c>
      <c r="Q1365" s="380" t="n">
        <v>25569.125</v>
      </c>
      <c r="R1365" s="0" t="n">
        <v>202069866</v>
      </c>
      <c r="S1365" s="0" t="s">
        <v>2301</v>
      </c>
      <c r="T1365" s="0" t="s">
        <v>2302</v>
      </c>
      <c r="U1365" s="0" t="s">
        <v>2574</v>
      </c>
      <c r="V1365" s="0" t="n">
        <v>0</v>
      </c>
      <c r="W1365" s="0" t="s">
        <v>2366</v>
      </c>
      <c r="X1365" s="0" t="n">
        <v>1</v>
      </c>
      <c r="Y1365" s="0" t="n">
        <f aca="false">FALSE()</f>
        <v>0</v>
      </c>
      <c r="Z1365" s="0" t="n">
        <f aca="false">FALSE()</f>
        <v>0</v>
      </c>
      <c r="AA1365" s="0" t="n">
        <f aca="false">FALSE()</f>
        <v>0</v>
      </c>
      <c r="AB1365" s="0" t="n">
        <f aca="false">TRUE()</f>
        <v>1</v>
      </c>
      <c r="AC1365" s="0" t="n">
        <v>1</v>
      </c>
      <c r="AD1365" s="0" t="s">
        <v>2129</v>
      </c>
      <c r="AE1365" s="0" t="n">
        <f aca="false">TRUE()</f>
        <v>1</v>
      </c>
      <c r="AF1365" s="0" t="s">
        <v>13159</v>
      </c>
      <c r="AG1365" s="0" t="n">
        <v>2</v>
      </c>
      <c r="AH1365" s="0" t="s">
        <v>13160</v>
      </c>
      <c r="AI1365" s="0" t="s">
        <v>13161</v>
      </c>
      <c r="AJ1365" s="0" t="n">
        <v>0</v>
      </c>
      <c r="AK1365" s="0" t="s">
        <v>2118</v>
      </c>
      <c r="AL1365" s="0" t="n">
        <f aca="false">FALSE()</f>
        <v>0</v>
      </c>
      <c r="AM1365" s="0" t="n">
        <f aca="false">TRUE()</f>
        <v>1</v>
      </c>
      <c r="AN1365" s="0" t="n">
        <f aca="false">FALSE()</f>
        <v>0</v>
      </c>
      <c r="AO1365" s="0" t="n">
        <f aca="false">FALSE()</f>
        <v>0</v>
      </c>
      <c r="AP1365" s="0" t="n">
        <f aca="false">FALSE()</f>
        <v>0</v>
      </c>
      <c r="AQ1365" s="380" t="n">
        <v>43986.6875</v>
      </c>
      <c r="AR1365" s="380" t="n">
        <v>43986.4166666667</v>
      </c>
      <c r="AS1365" s="0" t="s">
        <v>13162</v>
      </c>
      <c r="AT1365" s="0" t="s">
        <v>2170</v>
      </c>
      <c r="AU1365" s="0" t="s">
        <v>2170</v>
      </c>
    </row>
    <row r="1366" customFormat="false" ht="15" hidden="true" customHeight="false" outlineLevel="0" collapsed="false">
      <c r="A1366" s="0" t="s">
        <v>13163</v>
      </c>
      <c r="B1366" s="0" t="s">
        <v>13164</v>
      </c>
      <c r="C1366" s="0" t="s">
        <v>13165</v>
      </c>
      <c r="D1366" s="0" t="s">
        <v>2297</v>
      </c>
      <c r="E1366" s="0" t="s">
        <v>13163</v>
      </c>
      <c r="F1366" s="0" t="n">
        <v>1</v>
      </c>
      <c r="G1366" s="0" t="s">
        <v>2298</v>
      </c>
      <c r="H1366" s="0" t="s">
        <v>2170</v>
      </c>
      <c r="I1366" s="0" t="s">
        <v>2170</v>
      </c>
      <c r="J1366" s="0" t="s">
        <v>2170</v>
      </c>
      <c r="K1366" s="0" t="s">
        <v>2170</v>
      </c>
      <c r="L1366" s="0" t="s">
        <v>2170</v>
      </c>
      <c r="M1366" s="0" t="s">
        <v>2170</v>
      </c>
      <c r="N1366" s="0" t="n">
        <f aca="false">FALSE()</f>
        <v>0</v>
      </c>
      <c r="O1366" s="0" t="s">
        <v>13166</v>
      </c>
      <c r="P1366" s="0" t="s">
        <v>2300</v>
      </c>
      <c r="Q1366" s="380" t="n">
        <v>25569.125</v>
      </c>
      <c r="R1366" s="0" t="n">
        <v>323612861</v>
      </c>
      <c r="S1366" s="0" t="s">
        <v>2301</v>
      </c>
      <c r="T1366" s="0" t="s">
        <v>2302</v>
      </c>
      <c r="U1366" s="0" t="s">
        <v>2115</v>
      </c>
      <c r="V1366" s="0" t="n">
        <v>1000000000</v>
      </c>
      <c r="W1366" s="0" t="s">
        <v>2366</v>
      </c>
      <c r="X1366" s="0" t="n">
        <v>4</v>
      </c>
      <c r="Y1366" s="0" t="n">
        <f aca="false">FALSE()</f>
        <v>0</v>
      </c>
      <c r="Z1366" s="0" t="n">
        <f aca="false">FALSE()</f>
        <v>0</v>
      </c>
      <c r="AA1366" s="0" t="n">
        <f aca="false">FALSE()</f>
        <v>0</v>
      </c>
      <c r="AB1366" s="0" t="n">
        <f aca="false">TRUE()</f>
        <v>1</v>
      </c>
      <c r="AC1366" s="0" t="n">
        <v>1</v>
      </c>
      <c r="AD1366" s="0" t="s">
        <v>2129</v>
      </c>
      <c r="AE1366" s="0" t="n">
        <f aca="false">TRUE()</f>
        <v>1</v>
      </c>
      <c r="AF1366" s="0" t="s">
        <v>13167</v>
      </c>
      <c r="AG1366" s="0" t="n">
        <v>2</v>
      </c>
      <c r="AH1366" s="0" t="s">
        <v>13168</v>
      </c>
      <c r="AI1366" s="0" t="s">
        <v>13169</v>
      </c>
      <c r="AJ1366" s="0" t="n">
        <v>0</v>
      </c>
      <c r="AK1366" s="0" t="s">
        <v>2118</v>
      </c>
      <c r="AL1366" s="0" t="n">
        <f aca="false">FALSE()</f>
        <v>0</v>
      </c>
      <c r="AM1366" s="0" t="n">
        <f aca="false">TRUE()</f>
        <v>1</v>
      </c>
      <c r="AN1366" s="0" t="n">
        <f aca="false">FALSE()</f>
        <v>0</v>
      </c>
      <c r="AO1366" s="0" t="n">
        <f aca="false">FALSE()</f>
        <v>0</v>
      </c>
      <c r="AP1366" s="0" t="n">
        <f aca="false">TRUE()</f>
        <v>1</v>
      </c>
      <c r="AQ1366" s="380" t="n">
        <v>43123.6680555556</v>
      </c>
      <c r="AR1366" s="380" t="n">
        <v>38742.125</v>
      </c>
      <c r="AS1366" s="0" t="s">
        <v>13170</v>
      </c>
      <c r="AT1366" s="0" t="s">
        <v>2170</v>
      </c>
      <c r="AU1366" s="0" t="s">
        <v>2170</v>
      </c>
    </row>
    <row r="1367" customFormat="false" ht="15" hidden="true" customHeight="false" outlineLevel="0" collapsed="false">
      <c r="A1367" s="0" t="s">
        <v>13171</v>
      </c>
      <c r="B1367" s="0" t="s">
        <v>13172</v>
      </c>
      <c r="C1367" s="0" t="s">
        <v>13173</v>
      </c>
      <c r="D1367" s="0" t="s">
        <v>2297</v>
      </c>
      <c r="E1367" s="0" t="s">
        <v>13171</v>
      </c>
      <c r="F1367" s="0" t="n">
        <v>1</v>
      </c>
      <c r="G1367" s="0" t="s">
        <v>2298</v>
      </c>
      <c r="H1367" s="0" t="s">
        <v>2170</v>
      </c>
      <c r="I1367" s="0" t="s">
        <v>2170</v>
      </c>
      <c r="J1367" s="0" t="s">
        <v>2170</v>
      </c>
      <c r="K1367" s="0" t="s">
        <v>2170</v>
      </c>
      <c r="L1367" s="0" t="s">
        <v>2170</v>
      </c>
      <c r="M1367" s="0" t="s">
        <v>2170</v>
      </c>
      <c r="N1367" s="0" t="n">
        <f aca="false">FALSE()</f>
        <v>0</v>
      </c>
      <c r="O1367" s="0" t="s">
        <v>13174</v>
      </c>
      <c r="P1367" s="0" t="s">
        <v>2300</v>
      </c>
      <c r="Q1367" s="380" t="n">
        <v>25569.125</v>
      </c>
      <c r="R1367" s="0" t="n">
        <v>222790642</v>
      </c>
      <c r="S1367" s="0" t="s">
        <v>2301</v>
      </c>
      <c r="T1367" s="0" t="s">
        <v>2302</v>
      </c>
      <c r="U1367" s="0" t="s">
        <v>2365</v>
      </c>
      <c r="V1367" s="0" t="n">
        <v>600000000</v>
      </c>
      <c r="W1367" s="0" t="s">
        <v>2366</v>
      </c>
      <c r="X1367" s="0" t="n">
        <v>4</v>
      </c>
      <c r="Y1367" s="0" t="n">
        <f aca="false">FALSE()</f>
        <v>0</v>
      </c>
      <c r="Z1367" s="0" t="n">
        <f aca="false">FALSE()</f>
        <v>0</v>
      </c>
      <c r="AA1367" s="0" t="n">
        <f aca="false">FALSE()</f>
        <v>0</v>
      </c>
      <c r="AB1367" s="0" t="n">
        <f aca="false">FALSE()</f>
        <v>0</v>
      </c>
      <c r="AC1367" s="0" t="n">
        <v>1</v>
      </c>
      <c r="AD1367" s="0" t="s">
        <v>2129</v>
      </c>
      <c r="AE1367" s="0" t="n">
        <f aca="false">TRUE()</f>
        <v>1</v>
      </c>
      <c r="AF1367" s="0" t="s">
        <v>13175</v>
      </c>
      <c r="AG1367" s="0" t="n">
        <v>2</v>
      </c>
      <c r="AH1367" s="0" t="s">
        <v>13176</v>
      </c>
      <c r="AI1367" s="0" t="s">
        <v>13177</v>
      </c>
      <c r="AJ1367" s="0" t="n">
        <v>0</v>
      </c>
      <c r="AK1367" s="0" t="s">
        <v>2118</v>
      </c>
      <c r="AL1367" s="0" t="n">
        <f aca="false">FALSE()</f>
        <v>0</v>
      </c>
      <c r="AM1367" s="0" t="n">
        <f aca="false">TRUE()</f>
        <v>1</v>
      </c>
      <c r="AN1367" s="0" t="n">
        <f aca="false">FALSE()</f>
        <v>0</v>
      </c>
      <c r="AO1367" s="0" t="n">
        <f aca="false">FALSE()</f>
        <v>0</v>
      </c>
      <c r="AP1367" s="0" t="n">
        <f aca="false">FALSE()</f>
        <v>0</v>
      </c>
      <c r="AQ1367" s="380" t="n">
        <v>43682.6902777778</v>
      </c>
      <c r="AR1367" s="380" t="n">
        <v>43682.4166666667</v>
      </c>
      <c r="AS1367" s="0" t="s">
        <v>13178</v>
      </c>
      <c r="AT1367" s="0" t="s">
        <v>2170</v>
      </c>
      <c r="AU1367" s="0" t="s">
        <v>2170</v>
      </c>
    </row>
    <row r="1368" customFormat="false" ht="15" hidden="true" customHeight="false" outlineLevel="0" collapsed="false">
      <c r="A1368" s="0" t="s">
        <v>13179</v>
      </c>
      <c r="B1368" s="0" t="s">
        <v>13180</v>
      </c>
      <c r="C1368" s="0" t="s">
        <v>13181</v>
      </c>
      <c r="D1368" s="0" t="s">
        <v>2297</v>
      </c>
      <c r="E1368" s="0" t="s">
        <v>13179</v>
      </c>
      <c r="F1368" s="0" t="n">
        <v>1</v>
      </c>
      <c r="G1368" s="0" t="s">
        <v>2298</v>
      </c>
      <c r="H1368" s="0" t="s">
        <v>2170</v>
      </c>
      <c r="I1368" s="0" t="s">
        <v>2170</v>
      </c>
      <c r="J1368" s="0" t="s">
        <v>2170</v>
      </c>
      <c r="K1368" s="0" t="s">
        <v>2170</v>
      </c>
      <c r="L1368" s="0" t="s">
        <v>2170</v>
      </c>
      <c r="M1368" s="0" t="s">
        <v>2170</v>
      </c>
      <c r="N1368" s="0" t="n">
        <f aca="false">FALSE()</f>
        <v>0</v>
      </c>
      <c r="O1368" s="0" t="s">
        <v>13182</v>
      </c>
      <c r="P1368" s="0" t="s">
        <v>2300</v>
      </c>
      <c r="Q1368" s="380" t="n">
        <v>25569.125</v>
      </c>
      <c r="R1368" s="0" t="n">
        <v>555177057</v>
      </c>
      <c r="S1368" s="0" t="s">
        <v>2301</v>
      </c>
      <c r="T1368" s="0" t="s">
        <v>2302</v>
      </c>
      <c r="U1368" s="0" t="s">
        <v>2116</v>
      </c>
      <c r="V1368" s="0" t="n">
        <v>1932500000</v>
      </c>
      <c r="W1368" s="0" t="s">
        <v>2565</v>
      </c>
      <c r="X1368" s="0" t="n">
        <v>4</v>
      </c>
      <c r="Y1368" s="0" t="n">
        <f aca="false">FALSE()</f>
        <v>0</v>
      </c>
      <c r="Z1368" s="0" t="n">
        <f aca="false">FALSE()</f>
        <v>0</v>
      </c>
      <c r="AA1368" s="0" t="n">
        <f aca="false">FALSE()</f>
        <v>0</v>
      </c>
      <c r="AB1368" s="0" t="n">
        <f aca="false">FALSE()</f>
        <v>0</v>
      </c>
      <c r="AC1368" s="0" t="n">
        <v>1</v>
      </c>
      <c r="AD1368" s="0" t="s">
        <v>2129</v>
      </c>
      <c r="AE1368" s="0" t="n">
        <f aca="false">TRUE()</f>
        <v>1</v>
      </c>
      <c r="AF1368" s="0" t="s">
        <v>13183</v>
      </c>
      <c r="AG1368" s="0" t="n">
        <v>2</v>
      </c>
      <c r="AH1368" s="0" t="s">
        <v>13184</v>
      </c>
      <c r="AI1368" s="0" t="s">
        <v>13185</v>
      </c>
      <c r="AJ1368" s="0" t="n">
        <v>0</v>
      </c>
      <c r="AK1368" s="0" t="s">
        <v>2118</v>
      </c>
      <c r="AL1368" s="0" t="n">
        <f aca="false">FALSE()</f>
        <v>0</v>
      </c>
      <c r="AM1368" s="0" t="n">
        <f aca="false">TRUE()</f>
        <v>1</v>
      </c>
      <c r="AN1368" s="0" t="n">
        <f aca="false">FALSE()</f>
        <v>0</v>
      </c>
      <c r="AO1368" s="0" t="n">
        <f aca="false">FALSE()</f>
        <v>0</v>
      </c>
      <c r="AP1368" s="0" t="n">
        <f aca="false">TRUE()</f>
        <v>1</v>
      </c>
      <c r="AQ1368" s="380" t="n">
        <v>43769.5833333333</v>
      </c>
      <c r="AR1368" s="380" t="n">
        <v>43769.4166666667</v>
      </c>
      <c r="AS1368" s="0" t="s">
        <v>13186</v>
      </c>
      <c r="AT1368" s="0" t="s">
        <v>2170</v>
      </c>
      <c r="AU1368" s="0" t="s">
        <v>2170</v>
      </c>
    </row>
    <row r="1369" customFormat="false" ht="15" hidden="true" customHeight="false" outlineLevel="0" collapsed="false">
      <c r="A1369" s="0" t="s">
        <v>13187</v>
      </c>
      <c r="B1369" s="0" t="s">
        <v>13188</v>
      </c>
      <c r="C1369" s="0" t="s">
        <v>13189</v>
      </c>
      <c r="D1369" s="0" t="s">
        <v>2297</v>
      </c>
      <c r="E1369" s="0" t="s">
        <v>13187</v>
      </c>
      <c r="F1369" s="0" t="n">
        <v>1</v>
      </c>
      <c r="G1369" s="0" t="s">
        <v>2298</v>
      </c>
      <c r="H1369" s="0" t="s">
        <v>2170</v>
      </c>
      <c r="I1369" s="0" t="s">
        <v>2170</v>
      </c>
      <c r="J1369" s="0" t="s">
        <v>2170</v>
      </c>
      <c r="K1369" s="0" t="s">
        <v>2170</v>
      </c>
      <c r="L1369" s="0" t="s">
        <v>2170</v>
      </c>
      <c r="M1369" s="0" t="s">
        <v>2170</v>
      </c>
      <c r="N1369" s="0" t="n">
        <f aca="false">FALSE()</f>
        <v>0</v>
      </c>
      <c r="O1369" s="0" t="s">
        <v>13190</v>
      </c>
      <c r="P1369" s="0" t="s">
        <v>2300</v>
      </c>
      <c r="Q1369" s="380" t="n">
        <v>25569.125</v>
      </c>
      <c r="R1369" s="0" t="n">
        <v>145475973</v>
      </c>
      <c r="S1369" s="0" t="s">
        <v>2301</v>
      </c>
      <c r="T1369" s="0" t="s">
        <v>2302</v>
      </c>
      <c r="U1369" s="0" t="s">
        <v>2365</v>
      </c>
      <c r="V1369" s="0" t="n">
        <v>450000000</v>
      </c>
      <c r="W1369" s="0" t="s">
        <v>2366</v>
      </c>
      <c r="X1369" s="0" t="n">
        <v>4</v>
      </c>
      <c r="Y1369" s="0" t="n">
        <f aca="false">FALSE()</f>
        <v>0</v>
      </c>
      <c r="Z1369" s="0" t="n">
        <f aca="false">FALSE()</f>
        <v>0</v>
      </c>
      <c r="AA1369" s="0" t="n">
        <f aca="false">FALSE()</f>
        <v>0</v>
      </c>
      <c r="AB1369" s="0" t="n">
        <f aca="false">TRUE()</f>
        <v>1</v>
      </c>
      <c r="AC1369" s="0" t="n">
        <v>1</v>
      </c>
      <c r="AD1369" s="0" t="s">
        <v>2129</v>
      </c>
      <c r="AE1369" s="0" t="n">
        <f aca="false">TRUE()</f>
        <v>1</v>
      </c>
      <c r="AF1369" s="0" t="s">
        <v>13191</v>
      </c>
      <c r="AG1369" s="0" t="n">
        <v>2</v>
      </c>
      <c r="AH1369" s="0" t="s">
        <v>13192</v>
      </c>
      <c r="AI1369" s="0" t="s">
        <v>13193</v>
      </c>
      <c r="AJ1369" s="0" t="n">
        <v>0</v>
      </c>
      <c r="AK1369" s="0" t="s">
        <v>2118</v>
      </c>
      <c r="AL1369" s="0" t="n">
        <f aca="false">FALSE()</f>
        <v>0</v>
      </c>
      <c r="AM1369" s="0" t="n">
        <f aca="false">TRUE()</f>
        <v>1</v>
      </c>
      <c r="AN1369" s="0" t="n">
        <f aca="false">FALSE()</f>
        <v>0</v>
      </c>
      <c r="AO1369" s="0" t="n">
        <f aca="false">FALSE()</f>
        <v>0</v>
      </c>
      <c r="AP1369" s="0" t="n">
        <f aca="false">FALSE()</f>
        <v>0</v>
      </c>
      <c r="AQ1369" s="380" t="n">
        <v>44781.6638888889</v>
      </c>
      <c r="AR1369" s="380" t="n">
        <v>44781.4166666667</v>
      </c>
      <c r="AS1369" s="0" t="s">
        <v>13194</v>
      </c>
      <c r="AT1369" s="0" t="s">
        <v>2170</v>
      </c>
      <c r="AU1369" s="0" t="s">
        <v>2170</v>
      </c>
    </row>
    <row r="1370" customFormat="false" ht="15" hidden="true" customHeight="false" outlineLevel="0" collapsed="false">
      <c r="A1370" s="0" t="s">
        <v>13195</v>
      </c>
      <c r="B1370" s="0" t="s">
        <v>13196</v>
      </c>
      <c r="C1370" s="0" t="s">
        <v>13197</v>
      </c>
      <c r="D1370" s="0" t="s">
        <v>2297</v>
      </c>
      <c r="E1370" s="0" t="s">
        <v>13195</v>
      </c>
      <c r="F1370" s="0" t="n">
        <v>1</v>
      </c>
      <c r="G1370" s="0" t="s">
        <v>2298</v>
      </c>
      <c r="H1370" s="0" t="s">
        <v>2170</v>
      </c>
      <c r="I1370" s="0" t="s">
        <v>2170</v>
      </c>
      <c r="J1370" s="0" t="s">
        <v>2170</v>
      </c>
      <c r="K1370" s="0" t="s">
        <v>2170</v>
      </c>
      <c r="L1370" s="0" t="s">
        <v>2170</v>
      </c>
      <c r="M1370" s="0" t="s">
        <v>2170</v>
      </c>
      <c r="N1370" s="0" t="n">
        <f aca="false">FALSE()</f>
        <v>0</v>
      </c>
      <c r="O1370" s="0" t="s">
        <v>13198</v>
      </c>
      <c r="P1370" s="0" t="s">
        <v>2300</v>
      </c>
      <c r="Q1370" s="380" t="n">
        <v>35047.125</v>
      </c>
      <c r="R1370" s="0" t="n">
        <v>45146984</v>
      </c>
      <c r="S1370" s="0" t="s">
        <v>2301</v>
      </c>
      <c r="T1370" s="0" t="s">
        <v>2302</v>
      </c>
      <c r="U1370" s="0" t="s">
        <v>2115</v>
      </c>
      <c r="V1370" s="0" t="n">
        <v>100000000</v>
      </c>
      <c r="W1370" s="0" t="s">
        <v>2312</v>
      </c>
      <c r="X1370" s="0" t="n">
        <v>4</v>
      </c>
      <c r="Y1370" s="0" t="n">
        <f aca="false">FALSE()</f>
        <v>0</v>
      </c>
      <c r="Z1370" s="0" t="n">
        <f aca="false">FALSE()</f>
        <v>0</v>
      </c>
      <c r="AA1370" s="0" t="n">
        <f aca="false">FALSE()</f>
        <v>0</v>
      </c>
      <c r="AB1370" s="0" t="n">
        <f aca="false">TRUE()</f>
        <v>1</v>
      </c>
      <c r="AC1370" s="0" t="n">
        <v>1</v>
      </c>
      <c r="AD1370" s="0" t="s">
        <v>2129</v>
      </c>
      <c r="AE1370" s="0" t="n">
        <f aca="false">TRUE()</f>
        <v>1</v>
      </c>
      <c r="AF1370" s="0" t="s">
        <v>13199</v>
      </c>
      <c r="AG1370" s="0" t="n">
        <v>2</v>
      </c>
      <c r="AH1370" s="0" t="s">
        <v>13200</v>
      </c>
      <c r="AI1370" s="0" t="s">
        <v>13201</v>
      </c>
      <c r="AJ1370" s="0" t="n">
        <v>0</v>
      </c>
      <c r="AK1370" s="0" t="s">
        <v>2118</v>
      </c>
      <c r="AL1370" s="0" t="n">
        <f aca="false">FALSE()</f>
        <v>0</v>
      </c>
      <c r="AM1370" s="0" t="n">
        <f aca="false">TRUE()</f>
        <v>1</v>
      </c>
      <c r="AN1370" s="0" t="n">
        <f aca="false">FALSE()</f>
        <v>0</v>
      </c>
      <c r="AO1370" s="0" t="n">
        <f aca="false">FALSE()</f>
        <v>0</v>
      </c>
      <c r="AP1370" s="0" t="n">
        <f aca="false">FALSE()</f>
        <v>0</v>
      </c>
      <c r="AQ1370" s="380" t="n">
        <v>43524.7298611111</v>
      </c>
      <c r="AR1370" s="380" t="n">
        <v>35048.125</v>
      </c>
      <c r="AS1370" s="0" t="s">
        <v>13202</v>
      </c>
      <c r="AT1370" s="0" t="s">
        <v>2170</v>
      </c>
      <c r="AU1370" s="0" t="s">
        <v>2170</v>
      </c>
    </row>
    <row r="1371" customFormat="false" ht="15" hidden="true" customHeight="false" outlineLevel="0" collapsed="false">
      <c r="A1371" s="0" t="s">
        <v>13203</v>
      </c>
      <c r="B1371" s="0" t="s">
        <v>13204</v>
      </c>
      <c r="C1371" s="0" t="s">
        <v>13205</v>
      </c>
      <c r="D1371" s="0" t="s">
        <v>2297</v>
      </c>
      <c r="E1371" s="0" t="s">
        <v>13203</v>
      </c>
      <c r="F1371" s="0" t="n">
        <v>1</v>
      </c>
      <c r="G1371" s="0" t="s">
        <v>2298</v>
      </c>
      <c r="H1371" s="0" t="s">
        <v>2170</v>
      </c>
      <c r="I1371" s="0" t="s">
        <v>2170</v>
      </c>
      <c r="J1371" s="0" t="s">
        <v>2170</v>
      </c>
      <c r="K1371" s="0" t="s">
        <v>2170</v>
      </c>
      <c r="L1371" s="0" t="s">
        <v>2170</v>
      </c>
      <c r="M1371" s="0" t="s">
        <v>2170</v>
      </c>
      <c r="N1371" s="0" t="n">
        <f aca="false">FALSE()</f>
        <v>0</v>
      </c>
      <c r="O1371" s="0" t="s">
        <v>13206</v>
      </c>
      <c r="P1371" s="0" t="s">
        <v>2300</v>
      </c>
      <c r="Q1371" s="380" t="n">
        <v>25569.125</v>
      </c>
      <c r="R1371" s="0" t="n">
        <v>493913703</v>
      </c>
      <c r="S1371" s="0" t="s">
        <v>8882</v>
      </c>
      <c r="U1371" s="0" t="s">
        <v>2114</v>
      </c>
      <c r="V1371" s="0" t="n">
        <v>1750000000</v>
      </c>
      <c r="W1371" s="0" t="s">
        <v>13207</v>
      </c>
      <c r="X1371" s="0" t="n">
        <v>4</v>
      </c>
      <c r="Y1371" s="0" t="n">
        <f aca="false">FALSE()</f>
        <v>0</v>
      </c>
      <c r="Z1371" s="0" t="n">
        <f aca="false">FALSE()</f>
        <v>0</v>
      </c>
      <c r="AA1371" s="0" t="n">
        <f aca="false">FALSE()</f>
        <v>0</v>
      </c>
      <c r="AB1371" s="0" t="n">
        <f aca="false">TRUE()</f>
        <v>1</v>
      </c>
      <c r="AC1371" s="0" t="n">
        <v>1</v>
      </c>
      <c r="AD1371" s="0" t="s">
        <v>2129</v>
      </c>
      <c r="AE1371" s="0" t="n">
        <f aca="false">TRUE()</f>
        <v>1</v>
      </c>
      <c r="AF1371" s="0" t="s">
        <v>13208</v>
      </c>
      <c r="AG1371" s="0" t="n">
        <v>2</v>
      </c>
      <c r="AH1371" s="0" t="s">
        <v>13209</v>
      </c>
      <c r="AI1371" s="0" t="s">
        <v>13210</v>
      </c>
      <c r="AJ1371" s="0" t="n">
        <v>0</v>
      </c>
      <c r="AK1371" s="0" t="s">
        <v>2118</v>
      </c>
      <c r="AL1371" s="0" t="n">
        <f aca="false">FALSE()</f>
        <v>0</v>
      </c>
      <c r="AM1371" s="0" t="n">
        <f aca="false">TRUE()</f>
        <v>1</v>
      </c>
      <c r="AN1371" s="0" t="n">
        <f aca="false">FALSE()</f>
        <v>0</v>
      </c>
      <c r="AO1371" s="0" t="n">
        <f aca="false">FALSE()</f>
        <v>0</v>
      </c>
      <c r="AP1371" s="0" t="n">
        <f aca="false">FALSE()</f>
        <v>0</v>
      </c>
      <c r="AQ1371" s="380" t="n">
        <v>43417.5895833333</v>
      </c>
      <c r="AR1371" s="380" t="n">
        <v>43417.4166666667</v>
      </c>
      <c r="AS1371" s="0" t="s">
        <v>13211</v>
      </c>
      <c r="AT1371" s="0" t="s">
        <v>2170</v>
      </c>
      <c r="AU1371" s="0" t="s">
        <v>2170</v>
      </c>
    </row>
    <row r="1372" customFormat="false" ht="15" hidden="true" customHeight="false" outlineLevel="0" collapsed="false">
      <c r="A1372" s="0" t="s">
        <v>13212</v>
      </c>
      <c r="B1372" s="0" t="s">
        <v>13213</v>
      </c>
      <c r="C1372" s="0" t="s">
        <v>13214</v>
      </c>
      <c r="D1372" s="0" t="s">
        <v>2297</v>
      </c>
      <c r="E1372" s="0" t="s">
        <v>13212</v>
      </c>
      <c r="F1372" s="0" t="n">
        <v>1</v>
      </c>
      <c r="G1372" s="0" t="s">
        <v>2298</v>
      </c>
      <c r="H1372" s="0" t="s">
        <v>2170</v>
      </c>
      <c r="I1372" s="0" t="s">
        <v>2170</v>
      </c>
      <c r="J1372" s="0" t="s">
        <v>2170</v>
      </c>
      <c r="K1372" s="0" t="s">
        <v>2170</v>
      </c>
      <c r="L1372" s="0" t="s">
        <v>2170</v>
      </c>
      <c r="M1372" s="0" t="s">
        <v>2170</v>
      </c>
      <c r="N1372" s="0" t="n">
        <f aca="false">FALSE()</f>
        <v>0</v>
      </c>
      <c r="O1372" s="0" t="s">
        <v>13215</v>
      </c>
      <c r="P1372" s="0" t="s">
        <v>2300</v>
      </c>
      <c r="Q1372" s="380" t="n">
        <v>25569.125</v>
      </c>
      <c r="R1372" s="0" t="n">
        <v>1336859834</v>
      </c>
      <c r="S1372" s="0" t="s">
        <v>2528</v>
      </c>
      <c r="T1372" s="0" t="s">
        <v>2529</v>
      </c>
      <c r="U1372" s="0" t="s">
        <v>2365</v>
      </c>
      <c r="V1372" s="0" t="n">
        <v>0</v>
      </c>
      <c r="W1372" s="0" t="s">
        <v>3572</v>
      </c>
      <c r="X1372" s="0" t="n">
        <v>4</v>
      </c>
      <c r="Y1372" s="0" t="n">
        <f aca="false">FALSE()</f>
        <v>0</v>
      </c>
      <c r="Z1372" s="0" t="n">
        <f aca="false">FALSE()</f>
        <v>0</v>
      </c>
      <c r="AA1372" s="0" t="n">
        <f aca="false">FALSE()</f>
        <v>0</v>
      </c>
      <c r="AB1372" s="0" t="n">
        <f aca="false">TRUE()</f>
        <v>1</v>
      </c>
      <c r="AC1372" s="0" t="n">
        <v>3</v>
      </c>
      <c r="AD1372" s="0" t="s">
        <v>2129</v>
      </c>
      <c r="AE1372" s="0" t="n">
        <f aca="false">TRUE()</f>
        <v>1</v>
      </c>
      <c r="AF1372" s="0" t="s">
        <v>13216</v>
      </c>
      <c r="AG1372" s="0" t="n">
        <v>2</v>
      </c>
      <c r="AH1372" s="0" t="s">
        <v>13217</v>
      </c>
      <c r="AI1372" s="0" t="s">
        <v>13218</v>
      </c>
      <c r="AJ1372" s="0" t="n">
        <v>0</v>
      </c>
      <c r="AK1372" s="0" t="s">
        <v>2118</v>
      </c>
      <c r="AL1372" s="0" t="n">
        <f aca="false">FALSE()</f>
        <v>0</v>
      </c>
      <c r="AM1372" s="0" t="n">
        <f aca="false">TRUE()</f>
        <v>1</v>
      </c>
      <c r="AN1372" s="0" t="n">
        <f aca="false">FALSE()</f>
        <v>0</v>
      </c>
      <c r="AO1372" s="0" t="n">
        <f aca="false">FALSE()</f>
        <v>0</v>
      </c>
      <c r="AP1372" s="0" t="n">
        <f aca="false">TRUE()</f>
        <v>1</v>
      </c>
      <c r="AQ1372" s="380" t="n">
        <v>43123.6368055556</v>
      </c>
      <c r="AR1372" s="380" t="n">
        <v>41781.1666666667</v>
      </c>
      <c r="AS1372" s="0" t="s">
        <v>13219</v>
      </c>
      <c r="AT1372" s="0" t="s">
        <v>2170</v>
      </c>
      <c r="AU1372" s="0" t="s">
        <v>2170</v>
      </c>
    </row>
    <row r="1373" customFormat="false" ht="15" hidden="true" customHeight="false" outlineLevel="0" collapsed="false">
      <c r="A1373" s="0" t="s">
        <v>13220</v>
      </c>
      <c r="B1373" s="0" t="s">
        <v>13221</v>
      </c>
      <c r="C1373" s="0" t="s">
        <v>13222</v>
      </c>
      <c r="D1373" s="0" t="s">
        <v>2297</v>
      </c>
      <c r="E1373" s="0" t="s">
        <v>13220</v>
      </c>
      <c r="F1373" s="0" t="n">
        <v>1</v>
      </c>
      <c r="G1373" s="0" t="s">
        <v>2298</v>
      </c>
      <c r="H1373" s="0" t="s">
        <v>2170</v>
      </c>
      <c r="I1373" s="0" t="s">
        <v>2170</v>
      </c>
      <c r="J1373" s="0" t="s">
        <v>2170</v>
      </c>
      <c r="K1373" s="0" t="s">
        <v>2170</v>
      </c>
      <c r="L1373" s="0" t="s">
        <v>2170</v>
      </c>
      <c r="M1373" s="0" t="s">
        <v>2170</v>
      </c>
      <c r="N1373" s="0" t="n">
        <f aca="false">FALSE()</f>
        <v>0</v>
      </c>
      <c r="O1373" s="0" t="s">
        <v>13223</v>
      </c>
      <c r="P1373" s="0" t="s">
        <v>2300</v>
      </c>
      <c r="Q1373" s="380" t="n">
        <v>25569.125</v>
      </c>
      <c r="R1373" s="0" t="n">
        <v>867701396</v>
      </c>
      <c r="S1373" s="0" t="s">
        <v>2301</v>
      </c>
      <c r="T1373" s="0" t="s">
        <v>2302</v>
      </c>
      <c r="U1373" s="0" t="s">
        <v>2115</v>
      </c>
      <c r="V1373" s="0" t="n">
        <v>0</v>
      </c>
      <c r="W1373" s="0" t="s">
        <v>2366</v>
      </c>
      <c r="X1373" s="0" t="n">
        <v>4</v>
      </c>
      <c r="Y1373" s="0" t="n">
        <f aca="false">FALSE()</f>
        <v>0</v>
      </c>
      <c r="Z1373" s="0" t="n">
        <f aca="false">FALSE()</f>
        <v>0</v>
      </c>
      <c r="AA1373" s="0" t="n">
        <f aca="false">FALSE()</f>
        <v>0</v>
      </c>
      <c r="AB1373" s="0" t="n">
        <f aca="false">TRUE()</f>
        <v>1</v>
      </c>
      <c r="AC1373" s="0" t="n">
        <v>1</v>
      </c>
      <c r="AD1373" s="0" t="s">
        <v>2129</v>
      </c>
      <c r="AE1373" s="0" t="n">
        <f aca="false">TRUE()</f>
        <v>1</v>
      </c>
      <c r="AF1373" s="0" t="s">
        <v>13224</v>
      </c>
      <c r="AG1373" s="0" t="n">
        <v>2</v>
      </c>
      <c r="AH1373" s="0" t="s">
        <v>13225</v>
      </c>
      <c r="AI1373" s="0" t="s">
        <v>13226</v>
      </c>
      <c r="AJ1373" s="0" t="n">
        <v>0</v>
      </c>
      <c r="AK1373" s="0" t="s">
        <v>2118</v>
      </c>
      <c r="AL1373" s="0" t="n">
        <f aca="false">FALSE()</f>
        <v>0</v>
      </c>
      <c r="AM1373" s="0" t="n">
        <f aca="false">TRUE()</f>
        <v>1</v>
      </c>
      <c r="AN1373" s="0" t="n">
        <f aca="false">FALSE()</f>
        <v>0</v>
      </c>
      <c r="AO1373" s="0" t="n">
        <f aca="false">FALSE()</f>
        <v>0</v>
      </c>
      <c r="AP1373" s="0" t="n">
        <f aca="false">FALSE()</f>
        <v>0</v>
      </c>
      <c r="AQ1373" s="380" t="n">
        <v>43927.5833333333</v>
      </c>
      <c r="AR1373" s="380" t="n">
        <v>43927.4166666667</v>
      </c>
      <c r="AS1373" s="0" t="s">
        <v>13227</v>
      </c>
      <c r="AT1373" s="0" t="s">
        <v>2170</v>
      </c>
      <c r="AU1373" s="0" t="s">
        <v>2170</v>
      </c>
    </row>
    <row r="1374" customFormat="false" ht="15" hidden="true" customHeight="false" outlineLevel="0" collapsed="false">
      <c r="A1374" s="0" t="s">
        <v>13228</v>
      </c>
      <c r="B1374" s="0" t="s">
        <v>13229</v>
      </c>
      <c r="C1374" s="0" t="s">
        <v>13230</v>
      </c>
      <c r="D1374" s="0" t="s">
        <v>2297</v>
      </c>
      <c r="E1374" s="0" t="s">
        <v>13228</v>
      </c>
      <c r="F1374" s="0" t="n">
        <v>1</v>
      </c>
      <c r="G1374" s="0" t="s">
        <v>2298</v>
      </c>
      <c r="H1374" s="0" t="s">
        <v>2170</v>
      </c>
      <c r="I1374" s="0" t="s">
        <v>2170</v>
      </c>
      <c r="J1374" s="0" t="s">
        <v>2170</v>
      </c>
      <c r="K1374" s="0" t="s">
        <v>2170</v>
      </c>
      <c r="L1374" s="0" t="s">
        <v>2170</v>
      </c>
      <c r="M1374" s="0" t="s">
        <v>2170</v>
      </c>
      <c r="N1374" s="0" t="n">
        <f aca="false">FALSE()</f>
        <v>0</v>
      </c>
      <c r="O1374" s="0" t="s">
        <v>13231</v>
      </c>
      <c r="P1374" s="0" t="s">
        <v>2300</v>
      </c>
      <c r="Q1374" s="380" t="n">
        <v>25121.1666666667</v>
      </c>
      <c r="R1374" s="0" t="n">
        <v>137946906</v>
      </c>
      <c r="S1374" s="0" t="s">
        <v>2301</v>
      </c>
      <c r="T1374" s="0" t="s">
        <v>2302</v>
      </c>
      <c r="U1374" s="0" t="s">
        <v>2365</v>
      </c>
      <c r="V1374" s="0" t="n">
        <v>600000000</v>
      </c>
      <c r="W1374" s="0" t="s">
        <v>2400</v>
      </c>
      <c r="X1374" s="0" t="n">
        <v>4</v>
      </c>
      <c r="Y1374" s="0" t="n">
        <f aca="false">FALSE()</f>
        <v>0</v>
      </c>
      <c r="Z1374" s="0" t="n">
        <f aca="false">FALSE()</f>
        <v>0</v>
      </c>
      <c r="AA1374" s="0" t="n">
        <f aca="false">FALSE()</f>
        <v>0</v>
      </c>
      <c r="AB1374" s="0" t="n">
        <f aca="false">TRUE()</f>
        <v>1</v>
      </c>
      <c r="AC1374" s="0" t="n">
        <v>1</v>
      </c>
      <c r="AD1374" s="0" t="s">
        <v>2129</v>
      </c>
      <c r="AE1374" s="0" t="n">
        <f aca="false">TRUE()</f>
        <v>1</v>
      </c>
      <c r="AF1374" s="0" t="s">
        <v>13232</v>
      </c>
      <c r="AG1374" s="0" t="n">
        <v>2</v>
      </c>
      <c r="AH1374" s="0" t="s">
        <v>13233</v>
      </c>
      <c r="AI1374" s="0" t="s">
        <v>13234</v>
      </c>
      <c r="AJ1374" s="0" t="n">
        <v>0</v>
      </c>
      <c r="AK1374" s="0" t="s">
        <v>2118</v>
      </c>
      <c r="AL1374" s="0" t="n">
        <f aca="false">FALSE()</f>
        <v>0</v>
      </c>
      <c r="AM1374" s="0" t="n">
        <f aca="false">TRUE()</f>
        <v>1</v>
      </c>
      <c r="AN1374" s="0" t="n">
        <f aca="false">FALSE()</f>
        <v>0</v>
      </c>
      <c r="AO1374" s="0" t="n">
        <f aca="false">FALSE()</f>
        <v>0</v>
      </c>
      <c r="AP1374" s="0" t="n">
        <f aca="false">FALSE()</f>
        <v>0</v>
      </c>
      <c r="AQ1374" s="380" t="n">
        <v>43123.6652777778</v>
      </c>
      <c r="AR1374" s="380" t="n">
        <v>32398.1666666667</v>
      </c>
      <c r="AS1374" s="0" t="s">
        <v>13235</v>
      </c>
      <c r="AT1374" s="0" t="s">
        <v>2170</v>
      </c>
      <c r="AU1374" s="0" t="s">
        <v>2170</v>
      </c>
    </row>
    <row r="1375" customFormat="false" ht="15" hidden="true" customHeight="false" outlineLevel="0" collapsed="false">
      <c r="A1375" s="0" t="s">
        <v>13236</v>
      </c>
      <c r="B1375" s="0" t="s">
        <v>13237</v>
      </c>
      <c r="C1375" s="0" t="s">
        <v>13238</v>
      </c>
      <c r="D1375" s="0" t="s">
        <v>2297</v>
      </c>
      <c r="E1375" s="0" t="s">
        <v>13236</v>
      </c>
      <c r="F1375" s="0" t="n">
        <v>1</v>
      </c>
      <c r="G1375" s="0" t="s">
        <v>2298</v>
      </c>
      <c r="H1375" s="0" t="s">
        <v>2170</v>
      </c>
      <c r="I1375" s="0" t="s">
        <v>2170</v>
      </c>
      <c r="J1375" s="0" t="s">
        <v>2170</v>
      </c>
      <c r="K1375" s="0" t="s">
        <v>2170</v>
      </c>
      <c r="L1375" s="0" t="s">
        <v>2170</v>
      </c>
      <c r="M1375" s="0" t="s">
        <v>2170</v>
      </c>
      <c r="N1375" s="0" t="n">
        <f aca="false">FALSE()</f>
        <v>0</v>
      </c>
      <c r="O1375" s="0" t="s">
        <v>13239</v>
      </c>
      <c r="P1375" s="0" t="s">
        <v>2300</v>
      </c>
      <c r="Q1375" s="380" t="n">
        <v>25569.125</v>
      </c>
      <c r="R1375" s="0" t="n">
        <v>51485115</v>
      </c>
      <c r="S1375" s="0" t="s">
        <v>2301</v>
      </c>
      <c r="T1375" s="0" t="s">
        <v>2302</v>
      </c>
      <c r="U1375" s="0" t="s">
        <v>2330</v>
      </c>
      <c r="V1375" s="0" t="n">
        <v>250000000</v>
      </c>
      <c r="W1375" s="0" t="s">
        <v>2366</v>
      </c>
      <c r="X1375" s="0" t="n">
        <v>4</v>
      </c>
      <c r="Y1375" s="0" t="n">
        <f aca="false">FALSE()</f>
        <v>0</v>
      </c>
      <c r="Z1375" s="0" t="n">
        <f aca="false">FALSE()</f>
        <v>0</v>
      </c>
      <c r="AA1375" s="0" t="n">
        <f aca="false">FALSE()</f>
        <v>0</v>
      </c>
      <c r="AB1375" s="0" t="n">
        <f aca="false">FALSE()</f>
        <v>0</v>
      </c>
      <c r="AC1375" s="0" t="n">
        <v>1</v>
      </c>
      <c r="AD1375" s="0" t="s">
        <v>2129</v>
      </c>
      <c r="AE1375" s="0" t="n">
        <f aca="false">TRUE()</f>
        <v>1</v>
      </c>
      <c r="AF1375" s="0" t="s">
        <v>13240</v>
      </c>
      <c r="AG1375" s="0" t="n">
        <v>2</v>
      </c>
      <c r="AH1375" s="0" t="s">
        <v>13241</v>
      </c>
      <c r="AI1375" s="0" t="s">
        <v>13242</v>
      </c>
      <c r="AJ1375" s="0" t="n">
        <v>0</v>
      </c>
      <c r="AK1375" s="0" t="s">
        <v>2118</v>
      </c>
      <c r="AL1375" s="0" t="n">
        <f aca="false">FALSE()</f>
        <v>0</v>
      </c>
      <c r="AM1375" s="0" t="n">
        <f aca="false">TRUE()</f>
        <v>1</v>
      </c>
      <c r="AN1375" s="0" t="n">
        <f aca="false">FALSE()</f>
        <v>0</v>
      </c>
      <c r="AO1375" s="0" t="n">
        <f aca="false">FALSE()</f>
        <v>0</v>
      </c>
      <c r="AP1375" s="0" t="n">
        <f aca="false">TRUE()</f>
        <v>1</v>
      </c>
      <c r="AQ1375" s="380" t="n">
        <v>44510.6493055556</v>
      </c>
      <c r="AR1375" s="380" t="n">
        <v>44510.4166666667</v>
      </c>
      <c r="AS1375" s="0" t="s">
        <v>13243</v>
      </c>
      <c r="AT1375" s="0" t="s">
        <v>2170</v>
      </c>
      <c r="AU1375" s="0" t="s">
        <v>2170</v>
      </c>
    </row>
    <row r="1376" customFormat="false" ht="15" hidden="true" customHeight="false" outlineLevel="0" collapsed="false">
      <c r="A1376" s="0" t="s">
        <v>13244</v>
      </c>
      <c r="B1376" s="0" t="s">
        <v>13245</v>
      </c>
      <c r="C1376" s="0" t="s">
        <v>13246</v>
      </c>
      <c r="D1376" s="0" t="s">
        <v>2297</v>
      </c>
      <c r="E1376" s="0" t="s">
        <v>13244</v>
      </c>
      <c r="F1376" s="0" t="n">
        <v>1</v>
      </c>
      <c r="G1376" s="0" t="s">
        <v>2298</v>
      </c>
      <c r="H1376" s="0" t="s">
        <v>2170</v>
      </c>
      <c r="I1376" s="0" t="s">
        <v>2170</v>
      </c>
      <c r="J1376" s="0" t="s">
        <v>2170</v>
      </c>
      <c r="K1376" s="0" t="s">
        <v>2170</v>
      </c>
      <c r="L1376" s="0" t="s">
        <v>2170</v>
      </c>
      <c r="M1376" s="0" t="s">
        <v>2170</v>
      </c>
      <c r="N1376" s="0" t="n">
        <f aca="false">FALSE()</f>
        <v>0</v>
      </c>
      <c r="O1376" s="0" t="s">
        <v>13247</v>
      </c>
      <c r="P1376" s="0" t="s">
        <v>2300</v>
      </c>
      <c r="Q1376" s="380" t="n">
        <v>34491.1666666667</v>
      </c>
      <c r="R1376" s="0" t="n">
        <v>65692107</v>
      </c>
      <c r="S1376" s="0" t="s">
        <v>2301</v>
      </c>
      <c r="T1376" s="0" t="s">
        <v>2302</v>
      </c>
      <c r="U1376" s="0" t="s">
        <v>2451</v>
      </c>
      <c r="V1376" s="0" t="n">
        <v>670000000</v>
      </c>
      <c r="W1376" s="0" t="s">
        <v>2321</v>
      </c>
      <c r="X1376" s="0" t="n">
        <v>4</v>
      </c>
      <c r="Y1376" s="0" t="n">
        <f aca="false">FALSE()</f>
        <v>0</v>
      </c>
      <c r="Z1376" s="0" t="n">
        <f aca="false">FALSE()</f>
        <v>0</v>
      </c>
      <c r="AA1376" s="0" t="n">
        <f aca="false">FALSE()</f>
        <v>0</v>
      </c>
      <c r="AB1376" s="0" t="n">
        <f aca="false">TRUE()</f>
        <v>1</v>
      </c>
      <c r="AC1376" s="0" t="n">
        <v>8</v>
      </c>
      <c r="AD1376" s="0" t="s">
        <v>2129</v>
      </c>
      <c r="AE1376" s="0" t="n">
        <f aca="false">TRUE()</f>
        <v>1</v>
      </c>
      <c r="AF1376" s="0" t="s">
        <v>13248</v>
      </c>
      <c r="AG1376" s="0" t="n">
        <v>2</v>
      </c>
      <c r="AH1376" s="0" t="s">
        <v>13249</v>
      </c>
      <c r="AI1376" s="0" t="s">
        <v>13250</v>
      </c>
      <c r="AJ1376" s="0" t="n">
        <v>0</v>
      </c>
      <c r="AK1376" s="0" t="s">
        <v>2118</v>
      </c>
      <c r="AL1376" s="0" t="n">
        <f aca="false">FALSE()</f>
        <v>0</v>
      </c>
      <c r="AM1376" s="0" t="n">
        <f aca="false">TRUE()</f>
        <v>1</v>
      </c>
      <c r="AN1376" s="0" t="n">
        <f aca="false">FALSE()</f>
        <v>0</v>
      </c>
      <c r="AO1376" s="0" t="n">
        <f aca="false">FALSE()</f>
        <v>0</v>
      </c>
      <c r="AP1376" s="0" t="n">
        <f aca="false">FALSE()</f>
        <v>0</v>
      </c>
      <c r="AQ1376" s="380" t="n">
        <v>43123.7291666667</v>
      </c>
      <c r="AR1376" s="380" t="n">
        <v>34492.1666666667</v>
      </c>
      <c r="AS1376" s="0" t="s">
        <v>13251</v>
      </c>
      <c r="AT1376" s="0" t="s">
        <v>2170</v>
      </c>
      <c r="AU1376" s="0" t="s">
        <v>2170</v>
      </c>
    </row>
    <row r="1377" customFormat="false" ht="15" hidden="true" customHeight="false" outlineLevel="0" collapsed="false">
      <c r="A1377" s="0" t="s">
        <v>13252</v>
      </c>
      <c r="B1377" s="0" t="s">
        <v>13253</v>
      </c>
      <c r="C1377" s="0" t="s">
        <v>13254</v>
      </c>
      <c r="D1377" s="0" t="s">
        <v>2297</v>
      </c>
      <c r="E1377" s="0" t="s">
        <v>13252</v>
      </c>
      <c r="F1377" s="0" t="n">
        <v>1</v>
      </c>
      <c r="G1377" s="0" t="s">
        <v>2298</v>
      </c>
      <c r="H1377" s="0" t="s">
        <v>2170</v>
      </c>
      <c r="I1377" s="0" t="s">
        <v>2170</v>
      </c>
      <c r="J1377" s="0" t="s">
        <v>2170</v>
      </c>
      <c r="K1377" s="0" t="s">
        <v>2170</v>
      </c>
      <c r="L1377" s="0" t="s">
        <v>2170</v>
      </c>
      <c r="M1377" s="0" t="s">
        <v>2170</v>
      </c>
      <c r="N1377" s="0" t="n">
        <f aca="false">FALSE()</f>
        <v>0</v>
      </c>
      <c r="O1377" s="0" t="s">
        <v>13255</v>
      </c>
      <c r="P1377" s="0" t="s">
        <v>2300</v>
      </c>
      <c r="Q1377" s="380" t="n">
        <v>25569.125</v>
      </c>
      <c r="R1377" s="0" t="n">
        <v>417916756</v>
      </c>
      <c r="S1377" s="0" t="s">
        <v>2301</v>
      </c>
      <c r="T1377" s="0" t="s">
        <v>2302</v>
      </c>
      <c r="U1377" s="0" t="s">
        <v>2365</v>
      </c>
      <c r="V1377" s="0" t="n">
        <v>900000000</v>
      </c>
      <c r="W1377" s="0" t="s">
        <v>2321</v>
      </c>
      <c r="X1377" s="0" t="n">
        <v>4</v>
      </c>
      <c r="Y1377" s="0" t="n">
        <f aca="false">FALSE()</f>
        <v>0</v>
      </c>
      <c r="Z1377" s="0" t="n">
        <f aca="false">FALSE()</f>
        <v>0</v>
      </c>
      <c r="AA1377" s="0" t="n">
        <f aca="false">FALSE()</f>
        <v>0</v>
      </c>
      <c r="AB1377" s="0" t="n">
        <f aca="false">FALSE()</f>
        <v>0</v>
      </c>
      <c r="AC1377" s="0" t="n">
        <v>1</v>
      </c>
      <c r="AD1377" s="0" t="s">
        <v>2129</v>
      </c>
      <c r="AE1377" s="0" t="n">
        <f aca="false">TRUE()</f>
        <v>1</v>
      </c>
      <c r="AF1377" s="0" t="s">
        <v>13256</v>
      </c>
      <c r="AG1377" s="0" t="n">
        <v>2</v>
      </c>
      <c r="AH1377" s="0" t="s">
        <v>13257</v>
      </c>
      <c r="AI1377" s="0" t="s">
        <v>13258</v>
      </c>
      <c r="AJ1377" s="0" t="n">
        <v>0</v>
      </c>
      <c r="AK1377" s="0" t="s">
        <v>2118</v>
      </c>
      <c r="AL1377" s="0" t="n">
        <f aca="false">FALSE()</f>
        <v>0</v>
      </c>
      <c r="AM1377" s="0" t="n">
        <f aca="false">TRUE()</f>
        <v>1</v>
      </c>
      <c r="AN1377" s="0" t="n">
        <f aca="false">FALSE()</f>
        <v>0</v>
      </c>
      <c r="AO1377" s="0" t="n">
        <f aca="false">FALSE()</f>
        <v>0</v>
      </c>
      <c r="AP1377" s="0" t="n">
        <f aca="false">FALSE()</f>
        <v>0</v>
      </c>
      <c r="AQ1377" s="380" t="n">
        <v>44096.6041666667</v>
      </c>
      <c r="AR1377" s="380" t="n">
        <v>44096.4166666667</v>
      </c>
      <c r="AS1377" s="0" t="s">
        <v>13259</v>
      </c>
      <c r="AT1377" s="0" t="s">
        <v>2170</v>
      </c>
      <c r="AU1377" s="0" t="s">
        <v>2170</v>
      </c>
    </row>
    <row r="1378" customFormat="false" ht="15" hidden="true" customHeight="false" outlineLevel="0" collapsed="false">
      <c r="A1378" s="0" t="s">
        <v>13260</v>
      </c>
      <c r="B1378" s="0" t="s">
        <v>13261</v>
      </c>
      <c r="C1378" s="0" t="s">
        <v>13262</v>
      </c>
      <c r="D1378" s="0" t="s">
        <v>2297</v>
      </c>
      <c r="E1378" s="0" t="s">
        <v>13260</v>
      </c>
      <c r="F1378" s="0" t="n">
        <v>1</v>
      </c>
      <c r="G1378" s="0" t="s">
        <v>2298</v>
      </c>
      <c r="H1378" s="0" t="s">
        <v>2170</v>
      </c>
      <c r="I1378" s="0" t="s">
        <v>2170</v>
      </c>
      <c r="J1378" s="0" t="s">
        <v>2170</v>
      </c>
      <c r="K1378" s="0" t="s">
        <v>2170</v>
      </c>
      <c r="L1378" s="0" t="s">
        <v>2170</v>
      </c>
      <c r="M1378" s="0" t="s">
        <v>2170</v>
      </c>
      <c r="N1378" s="0" t="n">
        <f aca="false">FALSE()</f>
        <v>0</v>
      </c>
      <c r="O1378" s="0" t="s">
        <v>13263</v>
      </c>
      <c r="P1378" s="0" t="s">
        <v>2300</v>
      </c>
      <c r="Q1378" s="380" t="n">
        <v>25569.125</v>
      </c>
      <c r="R1378" s="0" t="n">
        <v>229297836</v>
      </c>
      <c r="S1378" s="0" t="s">
        <v>2301</v>
      </c>
      <c r="T1378" s="0" t="s">
        <v>2302</v>
      </c>
      <c r="U1378" s="0" t="s">
        <v>2693</v>
      </c>
      <c r="V1378" s="0" t="n">
        <v>600000000</v>
      </c>
      <c r="W1378" s="0" t="s">
        <v>2409</v>
      </c>
      <c r="X1378" s="0" t="n">
        <v>4</v>
      </c>
      <c r="Y1378" s="0" t="n">
        <f aca="false">FALSE()</f>
        <v>0</v>
      </c>
      <c r="Z1378" s="0" t="n">
        <f aca="false">FALSE()</f>
        <v>0</v>
      </c>
      <c r="AA1378" s="0" t="n">
        <f aca="false">FALSE()</f>
        <v>0</v>
      </c>
      <c r="AB1378" s="0" t="n">
        <f aca="false">TRUE()</f>
        <v>1</v>
      </c>
      <c r="AC1378" s="0" t="n">
        <v>1</v>
      </c>
      <c r="AD1378" s="0" t="s">
        <v>2129</v>
      </c>
      <c r="AE1378" s="0" t="n">
        <f aca="false">TRUE()</f>
        <v>1</v>
      </c>
      <c r="AF1378" s="0" t="s">
        <v>13264</v>
      </c>
      <c r="AG1378" s="0" t="n">
        <v>2</v>
      </c>
      <c r="AH1378" s="0" t="s">
        <v>13265</v>
      </c>
      <c r="AI1378" s="0" t="s">
        <v>13266</v>
      </c>
      <c r="AJ1378" s="0" t="n">
        <v>0</v>
      </c>
      <c r="AK1378" s="0" t="s">
        <v>2118</v>
      </c>
      <c r="AL1378" s="0" t="n">
        <f aca="false">FALSE()</f>
        <v>0</v>
      </c>
      <c r="AM1378" s="0" t="n">
        <f aca="false">TRUE()</f>
        <v>1</v>
      </c>
      <c r="AN1378" s="0" t="n">
        <f aca="false">FALSE()</f>
        <v>0</v>
      </c>
      <c r="AO1378" s="0" t="n">
        <f aca="false">FALSE()</f>
        <v>0</v>
      </c>
      <c r="AP1378" s="0" t="n">
        <f aca="false">FALSE()</f>
        <v>0</v>
      </c>
      <c r="AQ1378" s="380" t="n">
        <v>44041.6875</v>
      </c>
      <c r="AR1378" s="380" t="n">
        <v>44041.4166666667</v>
      </c>
      <c r="AS1378" s="0" t="s">
        <v>13267</v>
      </c>
      <c r="AT1378" s="0" t="s">
        <v>2170</v>
      </c>
      <c r="AU1378" s="0" t="s">
        <v>2170</v>
      </c>
    </row>
    <row r="1379" customFormat="false" ht="15" hidden="true" customHeight="false" outlineLevel="0" collapsed="false">
      <c r="A1379" s="0" t="s">
        <v>13268</v>
      </c>
      <c r="B1379" s="0" t="s">
        <v>13269</v>
      </c>
      <c r="C1379" s="0" t="s">
        <v>13270</v>
      </c>
      <c r="D1379" s="0" t="s">
        <v>2297</v>
      </c>
      <c r="E1379" s="0" t="s">
        <v>13268</v>
      </c>
      <c r="F1379" s="0" t="n">
        <v>1</v>
      </c>
      <c r="G1379" s="0" t="s">
        <v>2298</v>
      </c>
      <c r="H1379" s="0" t="s">
        <v>2170</v>
      </c>
      <c r="I1379" s="0" t="s">
        <v>2170</v>
      </c>
      <c r="J1379" s="0" t="s">
        <v>2170</v>
      </c>
      <c r="K1379" s="0" t="s">
        <v>2170</v>
      </c>
      <c r="L1379" s="0" t="s">
        <v>2170</v>
      </c>
      <c r="M1379" s="0" t="s">
        <v>2170</v>
      </c>
      <c r="N1379" s="0" t="n">
        <f aca="false">FALSE()</f>
        <v>0</v>
      </c>
      <c r="O1379" s="0" t="s">
        <v>13271</v>
      </c>
      <c r="P1379" s="0" t="s">
        <v>2300</v>
      </c>
      <c r="Q1379" s="380" t="n">
        <v>35193.1666666667</v>
      </c>
      <c r="R1379" s="0" t="n">
        <v>38010709</v>
      </c>
      <c r="S1379" s="0" t="s">
        <v>2301</v>
      </c>
      <c r="T1379" s="0" t="s">
        <v>2302</v>
      </c>
      <c r="U1379" s="0" t="s">
        <v>2115</v>
      </c>
      <c r="V1379" s="0" t="n">
        <v>75000000</v>
      </c>
      <c r="W1379" s="0" t="s">
        <v>2366</v>
      </c>
      <c r="X1379" s="0" t="n">
        <v>4</v>
      </c>
      <c r="Y1379" s="0" t="n">
        <f aca="false">FALSE()</f>
        <v>0</v>
      </c>
      <c r="Z1379" s="0" t="n">
        <f aca="false">FALSE()</f>
        <v>0</v>
      </c>
      <c r="AA1379" s="0" t="n">
        <f aca="false">FALSE()</f>
        <v>0</v>
      </c>
      <c r="AB1379" s="0" t="n">
        <f aca="false">FALSE()</f>
        <v>0</v>
      </c>
      <c r="AC1379" s="0" t="n">
        <v>1</v>
      </c>
      <c r="AD1379" s="0" t="s">
        <v>2129</v>
      </c>
      <c r="AE1379" s="0" t="n">
        <f aca="false">TRUE()</f>
        <v>1</v>
      </c>
      <c r="AF1379" s="0" t="s">
        <v>13272</v>
      </c>
      <c r="AG1379" s="0" t="n">
        <v>2</v>
      </c>
      <c r="AH1379" s="0" t="s">
        <v>13273</v>
      </c>
      <c r="AI1379" s="0" t="s">
        <v>13274</v>
      </c>
      <c r="AJ1379" s="0" t="n">
        <v>0</v>
      </c>
      <c r="AK1379" s="0" t="s">
        <v>2118</v>
      </c>
      <c r="AL1379" s="0" t="n">
        <f aca="false">FALSE()</f>
        <v>0</v>
      </c>
      <c r="AM1379" s="0" t="n">
        <f aca="false">TRUE()</f>
        <v>1</v>
      </c>
      <c r="AN1379" s="0" t="n">
        <f aca="false">FALSE()</f>
        <v>0</v>
      </c>
      <c r="AO1379" s="0" t="n">
        <f aca="false">FALSE()</f>
        <v>0</v>
      </c>
      <c r="AP1379" s="0" t="n">
        <f aca="false">FALSE()</f>
        <v>0</v>
      </c>
      <c r="AQ1379" s="380" t="n">
        <v>43524.7291666667</v>
      </c>
      <c r="AR1379" s="380" t="n">
        <v>35194.1666666667</v>
      </c>
      <c r="AS1379" s="0" t="s">
        <v>13275</v>
      </c>
      <c r="AT1379" s="0" t="s">
        <v>2170</v>
      </c>
      <c r="AU1379" s="0" t="s">
        <v>2170</v>
      </c>
    </row>
    <row r="1380" customFormat="false" ht="15" hidden="true" customHeight="false" outlineLevel="0" collapsed="false">
      <c r="A1380" s="0" t="s">
        <v>13276</v>
      </c>
      <c r="B1380" s="0" t="s">
        <v>13277</v>
      </c>
      <c r="C1380" s="0" t="s">
        <v>13278</v>
      </c>
      <c r="D1380" s="0" t="s">
        <v>2297</v>
      </c>
      <c r="E1380" s="0" t="s">
        <v>13276</v>
      </c>
      <c r="F1380" s="0" t="n">
        <v>1</v>
      </c>
      <c r="G1380" s="0" t="s">
        <v>2298</v>
      </c>
      <c r="H1380" s="0" t="s">
        <v>2170</v>
      </c>
      <c r="I1380" s="0" t="s">
        <v>2170</v>
      </c>
      <c r="J1380" s="0" t="s">
        <v>2170</v>
      </c>
      <c r="K1380" s="0" t="s">
        <v>2170</v>
      </c>
      <c r="L1380" s="0" t="s">
        <v>2170</v>
      </c>
      <c r="M1380" s="0" t="s">
        <v>2170</v>
      </c>
      <c r="N1380" s="0" t="n">
        <f aca="false">FALSE()</f>
        <v>0</v>
      </c>
      <c r="O1380" s="0" t="s">
        <v>13279</v>
      </c>
      <c r="P1380" s="0" t="s">
        <v>2300</v>
      </c>
      <c r="Q1380" s="380" t="n">
        <v>25569.125</v>
      </c>
      <c r="R1380" s="0" t="n">
        <v>106597248</v>
      </c>
      <c r="S1380" s="0" t="s">
        <v>2301</v>
      </c>
      <c r="T1380" s="0" t="s">
        <v>2302</v>
      </c>
      <c r="U1380" s="0" t="s">
        <v>610</v>
      </c>
      <c r="V1380" s="0" t="n">
        <v>120000000</v>
      </c>
      <c r="W1380" s="0" t="s">
        <v>4808</v>
      </c>
      <c r="X1380" s="0" t="n">
        <v>4</v>
      </c>
      <c r="Y1380" s="0" t="n">
        <f aca="false">FALSE()</f>
        <v>0</v>
      </c>
      <c r="Z1380" s="0" t="n">
        <f aca="false">FALSE()</f>
        <v>0</v>
      </c>
      <c r="AA1380" s="0" t="n">
        <f aca="false">FALSE()</f>
        <v>0</v>
      </c>
      <c r="AB1380" s="0" t="n">
        <f aca="false">TRUE()</f>
        <v>1</v>
      </c>
      <c r="AC1380" s="0" t="n">
        <v>1</v>
      </c>
      <c r="AD1380" s="0" t="s">
        <v>2129</v>
      </c>
      <c r="AE1380" s="0" t="n">
        <f aca="false">TRUE()</f>
        <v>1</v>
      </c>
      <c r="AF1380" s="0" t="s">
        <v>13280</v>
      </c>
      <c r="AG1380" s="0" t="n">
        <v>2</v>
      </c>
      <c r="AH1380" s="0" t="s">
        <v>13281</v>
      </c>
      <c r="AI1380" s="0" t="s">
        <v>13282</v>
      </c>
      <c r="AJ1380" s="0" t="n">
        <v>0</v>
      </c>
      <c r="AK1380" s="0" t="s">
        <v>2118</v>
      </c>
      <c r="AL1380" s="0" t="n">
        <f aca="false">FALSE()</f>
        <v>0</v>
      </c>
      <c r="AM1380" s="0" t="n">
        <f aca="false">TRUE()</f>
        <v>1</v>
      </c>
      <c r="AN1380" s="0" t="n">
        <f aca="false">FALSE()</f>
        <v>0</v>
      </c>
      <c r="AO1380" s="0" t="n">
        <f aca="false">FALSE()</f>
        <v>0</v>
      </c>
      <c r="AP1380" s="0" t="n">
        <f aca="false">FALSE()</f>
        <v>0</v>
      </c>
      <c r="AQ1380" s="380" t="n">
        <v>43969.6875</v>
      </c>
      <c r="AR1380" s="380" t="n">
        <v>43969.4166666667</v>
      </c>
      <c r="AS1380" s="0" t="s">
        <v>13283</v>
      </c>
      <c r="AT1380" s="0" t="s">
        <v>2170</v>
      </c>
      <c r="AU1380" s="0" t="s">
        <v>2170</v>
      </c>
    </row>
    <row r="1381" customFormat="false" ht="15" hidden="true" customHeight="false" outlineLevel="0" collapsed="false">
      <c r="A1381" s="0" t="s">
        <v>13284</v>
      </c>
      <c r="B1381" s="0" t="s">
        <v>13285</v>
      </c>
      <c r="C1381" s="0" t="s">
        <v>13286</v>
      </c>
      <c r="D1381" s="0" t="s">
        <v>2297</v>
      </c>
      <c r="E1381" s="0" t="s">
        <v>13284</v>
      </c>
      <c r="F1381" s="0" t="n">
        <v>1</v>
      </c>
      <c r="G1381" s="0" t="s">
        <v>2298</v>
      </c>
      <c r="H1381" s="0" t="s">
        <v>2170</v>
      </c>
      <c r="I1381" s="0" t="s">
        <v>2170</v>
      </c>
      <c r="J1381" s="0" t="s">
        <v>2170</v>
      </c>
      <c r="K1381" s="0" t="s">
        <v>2170</v>
      </c>
      <c r="L1381" s="0" t="s">
        <v>2170</v>
      </c>
      <c r="M1381" s="0" t="s">
        <v>2170</v>
      </c>
      <c r="N1381" s="0" t="n">
        <f aca="false">FALSE()</f>
        <v>0</v>
      </c>
      <c r="O1381" s="0" t="s">
        <v>13287</v>
      </c>
      <c r="P1381" s="0" t="s">
        <v>2300</v>
      </c>
      <c r="Q1381" s="380" t="n">
        <v>25569.125</v>
      </c>
      <c r="R1381" s="0" t="n">
        <v>313954008</v>
      </c>
      <c r="S1381" s="0" t="s">
        <v>2301</v>
      </c>
      <c r="T1381" s="0" t="s">
        <v>2302</v>
      </c>
      <c r="U1381" s="0" t="s">
        <v>610</v>
      </c>
      <c r="V1381" s="0" t="n">
        <v>500000000</v>
      </c>
      <c r="W1381" s="0" t="s">
        <v>2312</v>
      </c>
      <c r="X1381" s="0" t="n">
        <v>4</v>
      </c>
      <c r="Y1381" s="0" t="n">
        <f aca="false">FALSE()</f>
        <v>0</v>
      </c>
      <c r="Z1381" s="0" t="n">
        <f aca="false">FALSE()</f>
        <v>0</v>
      </c>
      <c r="AA1381" s="0" t="n">
        <f aca="false">FALSE()</f>
        <v>0</v>
      </c>
      <c r="AB1381" s="0" t="n">
        <f aca="false">TRUE()</f>
        <v>1</v>
      </c>
      <c r="AC1381" s="0" t="n">
        <v>1</v>
      </c>
      <c r="AD1381" s="0" t="s">
        <v>2129</v>
      </c>
      <c r="AE1381" s="0" t="n">
        <f aca="false">TRUE()</f>
        <v>1</v>
      </c>
      <c r="AF1381" s="0" t="s">
        <v>13288</v>
      </c>
      <c r="AG1381" s="0" t="n">
        <v>2</v>
      </c>
      <c r="AH1381" s="0" t="s">
        <v>13289</v>
      </c>
      <c r="AI1381" s="0" t="s">
        <v>13290</v>
      </c>
      <c r="AJ1381" s="0" t="n">
        <v>0</v>
      </c>
      <c r="AK1381" s="0" t="s">
        <v>2118</v>
      </c>
      <c r="AL1381" s="0" t="n">
        <f aca="false">FALSE()</f>
        <v>0</v>
      </c>
      <c r="AM1381" s="0" t="n">
        <f aca="false">TRUE()</f>
        <v>1</v>
      </c>
      <c r="AN1381" s="0" t="n">
        <f aca="false">FALSE()</f>
        <v>0</v>
      </c>
      <c r="AO1381" s="0" t="n">
        <f aca="false">FALSE()</f>
        <v>0</v>
      </c>
      <c r="AP1381" s="0" t="n">
        <f aca="false">FALSE()</f>
        <v>0</v>
      </c>
      <c r="AQ1381" s="380" t="n">
        <v>44169.6756944444</v>
      </c>
      <c r="AR1381" s="380" t="n">
        <v>44169.4166666667</v>
      </c>
      <c r="AS1381" s="0" t="s">
        <v>13291</v>
      </c>
      <c r="AT1381" s="0" t="s">
        <v>2170</v>
      </c>
      <c r="AU1381" s="0" t="s">
        <v>2170</v>
      </c>
    </row>
    <row r="1382" customFormat="false" ht="15" hidden="true" customHeight="false" outlineLevel="0" collapsed="false">
      <c r="A1382" s="0" t="s">
        <v>13292</v>
      </c>
      <c r="B1382" s="0" t="s">
        <v>13293</v>
      </c>
      <c r="C1382" s="0" t="s">
        <v>13294</v>
      </c>
      <c r="D1382" s="0" t="s">
        <v>2297</v>
      </c>
      <c r="E1382" s="0" t="s">
        <v>13292</v>
      </c>
      <c r="F1382" s="0" t="n">
        <v>1</v>
      </c>
      <c r="G1382" s="0" t="s">
        <v>2298</v>
      </c>
      <c r="H1382" s="0" t="s">
        <v>2170</v>
      </c>
      <c r="I1382" s="0" t="s">
        <v>2170</v>
      </c>
      <c r="J1382" s="0" t="s">
        <v>2170</v>
      </c>
      <c r="K1382" s="0" t="s">
        <v>2170</v>
      </c>
      <c r="L1382" s="0" t="s">
        <v>2170</v>
      </c>
      <c r="M1382" s="0" t="s">
        <v>2170</v>
      </c>
      <c r="N1382" s="0" t="n">
        <f aca="false">FALSE()</f>
        <v>0</v>
      </c>
      <c r="O1382" s="0" t="s">
        <v>13295</v>
      </c>
      <c r="P1382" s="0" t="s">
        <v>2300</v>
      </c>
      <c r="Q1382" s="380" t="n">
        <v>25569.125</v>
      </c>
      <c r="R1382" s="0" t="n">
        <v>50453936</v>
      </c>
      <c r="S1382" s="0" t="s">
        <v>2301</v>
      </c>
      <c r="T1382" s="0" t="s">
        <v>2302</v>
      </c>
      <c r="U1382" s="0" t="s">
        <v>2693</v>
      </c>
      <c r="V1382" s="0" t="n">
        <v>120000000</v>
      </c>
      <c r="W1382" s="0" t="s">
        <v>2409</v>
      </c>
      <c r="X1382" s="0" t="n">
        <v>4</v>
      </c>
      <c r="Y1382" s="0" t="n">
        <f aca="false">FALSE()</f>
        <v>0</v>
      </c>
      <c r="Z1382" s="0" t="n">
        <f aca="false">FALSE()</f>
        <v>0</v>
      </c>
      <c r="AA1382" s="0" t="n">
        <f aca="false">FALSE()</f>
        <v>0</v>
      </c>
      <c r="AB1382" s="0" t="n">
        <f aca="false">TRUE()</f>
        <v>1</v>
      </c>
      <c r="AC1382" s="0" t="n">
        <v>1</v>
      </c>
      <c r="AD1382" s="0" t="s">
        <v>2129</v>
      </c>
      <c r="AE1382" s="0" t="n">
        <f aca="false">TRUE()</f>
        <v>1</v>
      </c>
      <c r="AF1382" s="0" t="s">
        <v>13296</v>
      </c>
      <c r="AG1382" s="0" t="n">
        <v>2</v>
      </c>
      <c r="AH1382" s="0" t="s">
        <v>13297</v>
      </c>
      <c r="AI1382" s="0" t="s">
        <v>13298</v>
      </c>
      <c r="AJ1382" s="0" t="n">
        <v>0</v>
      </c>
      <c r="AK1382" s="0" t="s">
        <v>2118</v>
      </c>
      <c r="AL1382" s="0" t="n">
        <f aca="false">FALSE()</f>
        <v>0</v>
      </c>
      <c r="AM1382" s="0" t="n">
        <f aca="false">TRUE()</f>
        <v>1</v>
      </c>
      <c r="AN1382" s="0" t="n">
        <f aca="false">FALSE()</f>
        <v>0</v>
      </c>
      <c r="AO1382" s="0" t="n">
        <f aca="false">FALSE()</f>
        <v>0</v>
      </c>
      <c r="AP1382" s="0" t="n">
        <f aca="false">FALSE()</f>
        <v>0</v>
      </c>
      <c r="AQ1382" s="380" t="n">
        <v>44041.6875</v>
      </c>
      <c r="AR1382" s="380" t="n">
        <v>44041.4166666667</v>
      </c>
      <c r="AS1382" s="0" t="s">
        <v>13299</v>
      </c>
      <c r="AT1382" s="0" t="s">
        <v>2170</v>
      </c>
      <c r="AU1382" s="0" t="s">
        <v>2170</v>
      </c>
    </row>
    <row r="1383" customFormat="false" ht="15" hidden="true" customHeight="false" outlineLevel="0" collapsed="false">
      <c r="A1383" s="0" t="s">
        <v>13300</v>
      </c>
      <c r="B1383" s="0" t="s">
        <v>13301</v>
      </c>
      <c r="C1383" s="0" t="s">
        <v>13302</v>
      </c>
      <c r="D1383" s="0" t="s">
        <v>2297</v>
      </c>
      <c r="E1383" s="0" t="s">
        <v>13300</v>
      </c>
      <c r="F1383" s="0" t="n">
        <v>1</v>
      </c>
      <c r="G1383" s="0" t="s">
        <v>2298</v>
      </c>
      <c r="H1383" s="0" t="s">
        <v>2170</v>
      </c>
      <c r="I1383" s="0" t="s">
        <v>2170</v>
      </c>
      <c r="J1383" s="0" t="s">
        <v>2170</v>
      </c>
      <c r="K1383" s="0" t="s">
        <v>2170</v>
      </c>
      <c r="L1383" s="0" t="s">
        <v>2170</v>
      </c>
      <c r="M1383" s="0" t="s">
        <v>2170</v>
      </c>
      <c r="N1383" s="0" t="n">
        <f aca="false">FALSE()</f>
        <v>0</v>
      </c>
      <c r="O1383" s="0" t="s">
        <v>13303</v>
      </c>
      <c r="P1383" s="0" t="s">
        <v>2300</v>
      </c>
      <c r="Q1383" s="380" t="n">
        <v>25569.125</v>
      </c>
      <c r="R1383" s="0" t="n">
        <v>47199895</v>
      </c>
      <c r="S1383" s="0" t="s">
        <v>2301</v>
      </c>
      <c r="T1383" s="0" t="s">
        <v>2302</v>
      </c>
      <c r="U1383" s="0" t="s">
        <v>2116</v>
      </c>
      <c r="V1383" s="0" t="n">
        <v>1000000000</v>
      </c>
      <c r="W1383" s="0" t="s">
        <v>2321</v>
      </c>
      <c r="X1383" s="0" t="n">
        <v>4</v>
      </c>
      <c r="Y1383" s="0" t="n">
        <f aca="false">FALSE()</f>
        <v>0</v>
      </c>
      <c r="Z1383" s="0" t="n">
        <f aca="false">FALSE()</f>
        <v>0</v>
      </c>
      <c r="AA1383" s="0" t="n">
        <f aca="false">FALSE()</f>
        <v>0</v>
      </c>
      <c r="AB1383" s="0" t="n">
        <f aca="false">FALSE()</f>
        <v>0</v>
      </c>
      <c r="AC1383" s="0" t="n">
        <v>1</v>
      </c>
      <c r="AD1383" s="0" t="s">
        <v>2129</v>
      </c>
      <c r="AE1383" s="0" t="n">
        <f aca="false">TRUE()</f>
        <v>1</v>
      </c>
      <c r="AF1383" s="0" t="s">
        <v>13304</v>
      </c>
      <c r="AG1383" s="0" t="n">
        <v>2</v>
      </c>
      <c r="AH1383" s="0" t="s">
        <v>13305</v>
      </c>
      <c r="AI1383" s="0" t="s">
        <v>13306</v>
      </c>
      <c r="AJ1383" s="0" t="n">
        <v>0</v>
      </c>
      <c r="AK1383" s="0" t="s">
        <v>2118</v>
      </c>
      <c r="AL1383" s="0" t="n">
        <f aca="false">FALSE()</f>
        <v>0</v>
      </c>
      <c r="AM1383" s="0" t="n">
        <f aca="false">TRUE()</f>
        <v>1</v>
      </c>
      <c r="AN1383" s="0" t="n">
        <f aca="false">FALSE()</f>
        <v>0</v>
      </c>
      <c r="AO1383" s="0" t="n">
        <f aca="false">FALSE()</f>
        <v>0</v>
      </c>
      <c r="AP1383" s="0" t="n">
        <f aca="false">FALSE()</f>
        <v>0</v>
      </c>
      <c r="AQ1383" s="380" t="n">
        <v>44510.6569444445</v>
      </c>
      <c r="AR1383" s="380" t="n">
        <v>44510.4166666667</v>
      </c>
      <c r="AS1383" s="0" t="s">
        <v>13307</v>
      </c>
      <c r="AT1383" s="0" t="s">
        <v>2170</v>
      </c>
      <c r="AU1383" s="0" t="s">
        <v>2170</v>
      </c>
    </row>
    <row r="1384" customFormat="false" ht="15" hidden="true" customHeight="false" outlineLevel="0" collapsed="false">
      <c r="A1384" s="0" t="s">
        <v>13308</v>
      </c>
      <c r="B1384" s="0" t="s">
        <v>13309</v>
      </c>
      <c r="C1384" s="0" t="s">
        <v>13310</v>
      </c>
      <c r="D1384" s="0" t="s">
        <v>2297</v>
      </c>
      <c r="E1384" s="0" t="s">
        <v>13308</v>
      </c>
      <c r="F1384" s="0" t="n">
        <v>1</v>
      </c>
      <c r="G1384" s="0" t="s">
        <v>2298</v>
      </c>
      <c r="H1384" s="0" t="s">
        <v>2170</v>
      </c>
      <c r="I1384" s="0" t="s">
        <v>2170</v>
      </c>
      <c r="J1384" s="0" t="s">
        <v>2170</v>
      </c>
      <c r="K1384" s="0" t="s">
        <v>2170</v>
      </c>
      <c r="L1384" s="0" t="s">
        <v>2170</v>
      </c>
      <c r="M1384" s="0" t="s">
        <v>2170</v>
      </c>
      <c r="N1384" s="0" t="n">
        <f aca="false">FALSE()</f>
        <v>0</v>
      </c>
      <c r="O1384" s="0" t="s">
        <v>13311</v>
      </c>
      <c r="P1384" s="0" t="s">
        <v>2300</v>
      </c>
      <c r="Q1384" s="380" t="n">
        <v>36487.125</v>
      </c>
      <c r="R1384" s="0" t="n">
        <v>46606641</v>
      </c>
      <c r="S1384" s="0" t="s">
        <v>2301</v>
      </c>
      <c r="T1384" s="0" t="s">
        <v>2302</v>
      </c>
      <c r="U1384" s="0" t="s">
        <v>2115</v>
      </c>
      <c r="V1384" s="0" t="n">
        <v>125000000</v>
      </c>
      <c r="W1384" s="0" t="s">
        <v>2366</v>
      </c>
      <c r="X1384" s="0" t="n">
        <v>4</v>
      </c>
      <c r="Y1384" s="0" t="n">
        <f aca="false">FALSE()</f>
        <v>0</v>
      </c>
      <c r="Z1384" s="0" t="n">
        <f aca="false">FALSE()</f>
        <v>0</v>
      </c>
      <c r="AA1384" s="0" t="n">
        <f aca="false">FALSE()</f>
        <v>0</v>
      </c>
      <c r="AB1384" s="0" t="n">
        <f aca="false">FALSE()</f>
        <v>0</v>
      </c>
      <c r="AC1384" s="0" t="n">
        <v>1</v>
      </c>
      <c r="AD1384" s="0" t="s">
        <v>2129</v>
      </c>
      <c r="AE1384" s="0" t="n">
        <f aca="false">TRUE()</f>
        <v>1</v>
      </c>
      <c r="AF1384" s="0" t="s">
        <v>13312</v>
      </c>
      <c r="AG1384" s="0" t="n">
        <v>2</v>
      </c>
      <c r="AH1384" s="0" t="s">
        <v>13313</v>
      </c>
      <c r="AI1384" s="0" t="s">
        <v>13314</v>
      </c>
      <c r="AJ1384" s="0" t="n">
        <v>0</v>
      </c>
      <c r="AK1384" s="0" t="s">
        <v>2118</v>
      </c>
      <c r="AL1384" s="0" t="n">
        <f aca="false">FALSE()</f>
        <v>0</v>
      </c>
      <c r="AM1384" s="0" t="n">
        <f aca="false">TRUE()</f>
        <v>1</v>
      </c>
      <c r="AN1384" s="0" t="n">
        <f aca="false">FALSE()</f>
        <v>0</v>
      </c>
      <c r="AO1384" s="0" t="n">
        <f aca="false">FALSE()</f>
        <v>0</v>
      </c>
      <c r="AP1384" s="0" t="n">
        <f aca="false">FALSE()</f>
        <v>0</v>
      </c>
      <c r="AQ1384" s="380" t="n">
        <v>43524.7340277778</v>
      </c>
      <c r="AR1384" s="380" t="n">
        <v>36487.125</v>
      </c>
      <c r="AS1384" s="0" t="s">
        <v>13315</v>
      </c>
      <c r="AT1384" s="0" t="s">
        <v>2170</v>
      </c>
      <c r="AU1384" s="0" t="s">
        <v>2170</v>
      </c>
    </row>
    <row r="1385" customFormat="false" ht="15" hidden="true" customHeight="false" outlineLevel="0" collapsed="false">
      <c r="A1385" s="0" t="s">
        <v>13316</v>
      </c>
      <c r="B1385" s="0" t="s">
        <v>13317</v>
      </c>
      <c r="C1385" s="0" t="s">
        <v>13318</v>
      </c>
      <c r="D1385" s="0" t="s">
        <v>2297</v>
      </c>
      <c r="E1385" s="0" t="s">
        <v>13316</v>
      </c>
      <c r="F1385" s="0" t="n">
        <v>1</v>
      </c>
      <c r="G1385" s="0" t="s">
        <v>2298</v>
      </c>
      <c r="H1385" s="0" t="s">
        <v>2170</v>
      </c>
      <c r="I1385" s="0" t="s">
        <v>2170</v>
      </c>
      <c r="J1385" s="0" t="s">
        <v>2170</v>
      </c>
      <c r="K1385" s="0" t="s">
        <v>2170</v>
      </c>
      <c r="L1385" s="0" t="s">
        <v>2170</v>
      </c>
      <c r="M1385" s="0" t="s">
        <v>2170</v>
      </c>
      <c r="N1385" s="0" t="n">
        <f aca="false">FALSE()</f>
        <v>0</v>
      </c>
      <c r="O1385" s="0" t="s">
        <v>13319</v>
      </c>
      <c r="P1385" s="0" t="s">
        <v>2300</v>
      </c>
      <c r="Q1385" s="380" t="n">
        <v>25569.125</v>
      </c>
      <c r="R1385" s="0" t="n">
        <v>65773328</v>
      </c>
      <c r="S1385" s="0" t="s">
        <v>2301</v>
      </c>
      <c r="T1385" s="0" t="s">
        <v>2302</v>
      </c>
      <c r="U1385" s="0" t="s">
        <v>2116</v>
      </c>
      <c r="V1385" s="0" t="n">
        <v>120000000</v>
      </c>
      <c r="W1385" s="0" t="s">
        <v>2312</v>
      </c>
      <c r="X1385" s="0" t="n">
        <v>4</v>
      </c>
      <c r="Y1385" s="0" t="n">
        <f aca="false">FALSE()</f>
        <v>0</v>
      </c>
      <c r="Z1385" s="0" t="n">
        <f aca="false">FALSE()</f>
        <v>0</v>
      </c>
      <c r="AA1385" s="0" t="n">
        <f aca="false">FALSE()</f>
        <v>0</v>
      </c>
      <c r="AB1385" s="0" t="n">
        <f aca="false">FALSE()</f>
        <v>0</v>
      </c>
      <c r="AC1385" s="0" t="n">
        <v>1</v>
      </c>
      <c r="AD1385" s="0" t="s">
        <v>2129</v>
      </c>
      <c r="AE1385" s="0" t="n">
        <f aca="false">TRUE()</f>
        <v>1</v>
      </c>
      <c r="AF1385" s="0" t="s">
        <v>13320</v>
      </c>
      <c r="AG1385" s="0" t="n">
        <v>2</v>
      </c>
      <c r="AH1385" s="0" t="s">
        <v>13321</v>
      </c>
      <c r="AI1385" s="0" t="s">
        <v>13322</v>
      </c>
      <c r="AJ1385" s="0" t="n">
        <v>0</v>
      </c>
      <c r="AK1385" s="0" t="s">
        <v>2118</v>
      </c>
      <c r="AL1385" s="0" t="n">
        <f aca="false">FALSE()</f>
        <v>0</v>
      </c>
      <c r="AM1385" s="0" t="n">
        <f aca="false">TRUE()</f>
        <v>1</v>
      </c>
      <c r="AN1385" s="0" t="n">
        <f aca="false">FALSE()</f>
        <v>0</v>
      </c>
      <c r="AO1385" s="0" t="n">
        <f aca="false">FALSE()</f>
        <v>0</v>
      </c>
      <c r="AP1385" s="0" t="n">
        <f aca="false">FALSE()</f>
        <v>0</v>
      </c>
      <c r="AQ1385" s="380" t="n">
        <v>43682.6506944444</v>
      </c>
      <c r="AR1385" s="380" t="n">
        <v>43682.4166666667</v>
      </c>
      <c r="AS1385" s="0" t="s">
        <v>13323</v>
      </c>
      <c r="AT1385" s="0" t="s">
        <v>2170</v>
      </c>
      <c r="AU1385" s="0" t="s">
        <v>2170</v>
      </c>
    </row>
    <row r="1386" customFormat="false" ht="15" hidden="true" customHeight="false" outlineLevel="0" collapsed="false">
      <c r="A1386" s="0" t="s">
        <v>13324</v>
      </c>
      <c r="B1386" s="0" t="s">
        <v>13325</v>
      </c>
      <c r="C1386" s="0" t="s">
        <v>13326</v>
      </c>
      <c r="D1386" s="0" t="s">
        <v>2297</v>
      </c>
      <c r="E1386" s="0" t="s">
        <v>13324</v>
      </c>
      <c r="F1386" s="0" t="n">
        <v>1</v>
      </c>
      <c r="G1386" s="0" t="s">
        <v>2298</v>
      </c>
      <c r="H1386" s="0" t="s">
        <v>2170</v>
      </c>
      <c r="I1386" s="0" t="s">
        <v>2170</v>
      </c>
      <c r="J1386" s="0" t="s">
        <v>2170</v>
      </c>
      <c r="K1386" s="0" t="s">
        <v>2170</v>
      </c>
      <c r="L1386" s="0" t="s">
        <v>2170</v>
      </c>
      <c r="M1386" s="0" t="s">
        <v>2170</v>
      </c>
      <c r="N1386" s="0" t="n">
        <f aca="false">FALSE()</f>
        <v>0</v>
      </c>
      <c r="O1386" s="0" t="s">
        <v>13327</v>
      </c>
      <c r="P1386" s="0" t="s">
        <v>2300</v>
      </c>
      <c r="Q1386" s="380" t="n">
        <v>25569.125</v>
      </c>
      <c r="R1386" s="0" t="n">
        <v>39360634</v>
      </c>
      <c r="S1386" s="0" t="s">
        <v>9467</v>
      </c>
      <c r="T1386" s="0" t="s">
        <v>9468</v>
      </c>
      <c r="U1386" s="0" t="s">
        <v>2330</v>
      </c>
      <c r="V1386" s="0" t="n">
        <v>0</v>
      </c>
      <c r="W1386" s="0" t="s">
        <v>13328</v>
      </c>
      <c r="X1386" s="0" t="n">
        <v>4</v>
      </c>
      <c r="Y1386" s="0" t="n">
        <f aca="false">FALSE()</f>
        <v>0</v>
      </c>
      <c r="Z1386" s="0" t="n">
        <f aca="false">FALSE()</f>
        <v>0</v>
      </c>
      <c r="AA1386" s="0" t="n">
        <f aca="false">FALSE()</f>
        <v>0</v>
      </c>
      <c r="AB1386" s="0" t="n">
        <f aca="false">FALSE()</f>
        <v>0</v>
      </c>
      <c r="AC1386" s="0" t="n">
        <v>1</v>
      </c>
      <c r="AD1386" s="0" t="s">
        <v>2129</v>
      </c>
      <c r="AE1386" s="0" t="n">
        <f aca="false">TRUE()</f>
        <v>1</v>
      </c>
      <c r="AF1386" s="0" t="s">
        <v>13329</v>
      </c>
      <c r="AG1386" s="0" t="n">
        <v>2</v>
      </c>
      <c r="AH1386" s="0" t="s">
        <v>13330</v>
      </c>
      <c r="AI1386" s="0" t="s">
        <v>13331</v>
      </c>
      <c r="AJ1386" s="0" t="n">
        <v>0</v>
      </c>
      <c r="AK1386" s="0" t="s">
        <v>2118</v>
      </c>
      <c r="AL1386" s="0" t="n">
        <f aca="false">FALSE()</f>
        <v>0</v>
      </c>
      <c r="AM1386" s="0" t="n">
        <f aca="false">TRUE()</f>
        <v>1</v>
      </c>
      <c r="AN1386" s="0" t="n">
        <f aca="false">FALSE()</f>
        <v>0</v>
      </c>
      <c r="AO1386" s="0" t="n">
        <f aca="false">FALSE()</f>
        <v>0</v>
      </c>
      <c r="AP1386" s="0" t="n">
        <f aca="false">TRUE()</f>
        <v>1</v>
      </c>
      <c r="AQ1386" s="380" t="n">
        <v>44357.6875</v>
      </c>
      <c r="AR1386" s="380" t="n">
        <v>44357.4166666667</v>
      </c>
      <c r="AS1386" s="0" t="s">
        <v>13332</v>
      </c>
      <c r="AT1386" s="0" t="s">
        <v>2170</v>
      </c>
      <c r="AU1386" s="0" t="s">
        <v>2170</v>
      </c>
    </row>
    <row r="1387" customFormat="false" ht="15" hidden="true" customHeight="false" outlineLevel="0" collapsed="false">
      <c r="A1387" s="0" t="s">
        <v>13333</v>
      </c>
      <c r="B1387" s="0" t="s">
        <v>13334</v>
      </c>
      <c r="C1387" s="0" t="s">
        <v>13335</v>
      </c>
      <c r="D1387" s="0" t="s">
        <v>2297</v>
      </c>
      <c r="E1387" s="0" t="s">
        <v>13333</v>
      </c>
      <c r="F1387" s="0" t="n">
        <v>1</v>
      </c>
      <c r="G1387" s="0" t="s">
        <v>2298</v>
      </c>
      <c r="H1387" s="0" t="s">
        <v>2170</v>
      </c>
      <c r="I1387" s="0" t="s">
        <v>2170</v>
      </c>
      <c r="J1387" s="0" t="s">
        <v>2170</v>
      </c>
      <c r="K1387" s="0" t="s">
        <v>2170</v>
      </c>
      <c r="L1387" s="0" t="s">
        <v>2170</v>
      </c>
      <c r="M1387" s="0" t="s">
        <v>2170</v>
      </c>
      <c r="N1387" s="0" t="n">
        <f aca="false">FALSE()</f>
        <v>0</v>
      </c>
      <c r="O1387" s="0" t="s">
        <v>13336</v>
      </c>
      <c r="P1387" s="0" t="s">
        <v>2300</v>
      </c>
      <c r="Q1387" s="380" t="n">
        <v>41011.1666666667</v>
      </c>
      <c r="R1387" s="0" t="n">
        <v>82187833</v>
      </c>
      <c r="S1387" s="0" t="s">
        <v>2301</v>
      </c>
      <c r="T1387" s="0" t="s">
        <v>2302</v>
      </c>
      <c r="U1387" s="0" t="s">
        <v>2115</v>
      </c>
      <c r="V1387" s="0" t="n">
        <v>500000000</v>
      </c>
      <c r="W1387" s="0" t="s">
        <v>2366</v>
      </c>
      <c r="X1387" s="0" t="n">
        <v>4</v>
      </c>
      <c r="Y1387" s="0" t="n">
        <f aca="false">FALSE()</f>
        <v>0</v>
      </c>
      <c r="Z1387" s="0" t="n">
        <f aca="false">FALSE()</f>
        <v>0</v>
      </c>
      <c r="AA1387" s="0" t="n">
        <f aca="false">FALSE()</f>
        <v>0</v>
      </c>
      <c r="AB1387" s="0" t="n">
        <f aca="false">FALSE()</f>
        <v>0</v>
      </c>
      <c r="AC1387" s="0" t="n">
        <v>1</v>
      </c>
      <c r="AD1387" s="0" t="s">
        <v>2129</v>
      </c>
      <c r="AE1387" s="0" t="n">
        <f aca="false">TRUE()</f>
        <v>1</v>
      </c>
      <c r="AF1387" s="0" t="s">
        <v>13337</v>
      </c>
      <c r="AG1387" s="0" t="n">
        <v>2</v>
      </c>
      <c r="AH1387" s="0" t="s">
        <v>13338</v>
      </c>
      <c r="AI1387" s="0" t="s">
        <v>13339</v>
      </c>
      <c r="AJ1387" s="0" t="n">
        <v>0</v>
      </c>
      <c r="AK1387" s="0" t="s">
        <v>2118</v>
      </c>
      <c r="AL1387" s="0" t="n">
        <f aca="false">FALSE()</f>
        <v>0</v>
      </c>
      <c r="AM1387" s="0" t="n">
        <f aca="false">TRUE()</f>
        <v>1</v>
      </c>
      <c r="AN1387" s="0" t="n">
        <f aca="false">FALSE()</f>
        <v>0</v>
      </c>
      <c r="AO1387" s="0" t="n">
        <f aca="false">FALSE()</f>
        <v>0</v>
      </c>
      <c r="AP1387" s="0" t="n">
        <f aca="false">FALSE()</f>
        <v>0</v>
      </c>
      <c r="AQ1387" s="380" t="n">
        <v>43769.6875</v>
      </c>
      <c r="AR1387" s="380" t="n">
        <v>43769.4166666667</v>
      </c>
      <c r="AS1387" s="0" t="s">
        <v>13340</v>
      </c>
      <c r="AT1387" s="0" t="s">
        <v>2170</v>
      </c>
      <c r="AU1387" s="0" t="s">
        <v>2170</v>
      </c>
    </row>
    <row r="1388" customFormat="false" ht="15" hidden="true" customHeight="false" outlineLevel="0" collapsed="false">
      <c r="A1388" s="0" t="s">
        <v>13341</v>
      </c>
      <c r="B1388" s="0" t="s">
        <v>13342</v>
      </c>
      <c r="C1388" s="0" t="s">
        <v>13343</v>
      </c>
      <c r="D1388" s="0" t="s">
        <v>2297</v>
      </c>
      <c r="E1388" s="0" t="s">
        <v>13341</v>
      </c>
      <c r="F1388" s="0" t="n">
        <v>1</v>
      </c>
      <c r="G1388" s="0" t="s">
        <v>2298</v>
      </c>
      <c r="H1388" s="0" t="s">
        <v>2170</v>
      </c>
      <c r="I1388" s="0" t="s">
        <v>2170</v>
      </c>
      <c r="J1388" s="0" t="s">
        <v>2170</v>
      </c>
      <c r="K1388" s="0" t="s">
        <v>2170</v>
      </c>
      <c r="L1388" s="0" t="s">
        <v>2170</v>
      </c>
      <c r="M1388" s="0" t="s">
        <v>2170</v>
      </c>
      <c r="N1388" s="0" t="n">
        <f aca="false">FALSE()</f>
        <v>0</v>
      </c>
      <c r="O1388" s="0" t="s">
        <v>13344</v>
      </c>
      <c r="P1388" s="0" t="s">
        <v>2300</v>
      </c>
      <c r="Q1388" s="380" t="n">
        <v>25569.125</v>
      </c>
      <c r="R1388" s="0" t="n">
        <v>420154805</v>
      </c>
      <c r="S1388" s="0" t="s">
        <v>2301</v>
      </c>
      <c r="T1388" s="0" t="s">
        <v>2302</v>
      </c>
      <c r="U1388" s="0" t="s">
        <v>2115</v>
      </c>
      <c r="V1388" s="0" t="n">
        <v>0</v>
      </c>
      <c r="W1388" s="0" t="s">
        <v>2366</v>
      </c>
      <c r="X1388" s="0" t="n">
        <v>4</v>
      </c>
      <c r="Y1388" s="0" t="n">
        <f aca="false">FALSE()</f>
        <v>0</v>
      </c>
      <c r="Z1388" s="0" t="n">
        <f aca="false">FALSE()</f>
        <v>0</v>
      </c>
      <c r="AA1388" s="0" t="n">
        <f aca="false">FALSE()</f>
        <v>0</v>
      </c>
      <c r="AB1388" s="0" t="n">
        <f aca="false">TRUE()</f>
        <v>1</v>
      </c>
      <c r="AC1388" s="0" t="n">
        <v>1</v>
      </c>
      <c r="AD1388" s="0" t="s">
        <v>2129</v>
      </c>
      <c r="AE1388" s="0" t="n">
        <f aca="false">TRUE()</f>
        <v>1</v>
      </c>
      <c r="AF1388" s="0" t="s">
        <v>13345</v>
      </c>
      <c r="AG1388" s="0" t="n">
        <v>2</v>
      </c>
      <c r="AH1388" s="0" t="s">
        <v>13346</v>
      </c>
      <c r="AI1388" s="0" t="s">
        <v>13347</v>
      </c>
      <c r="AJ1388" s="0" t="n">
        <v>0</v>
      </c>
      <c r="AK1388" s="0" t="s">
        <v>2118</v>
      </c>
      <c r="AL1388" s="0" t="n">
        <f aca="false">FALSE()</f>
        <v>0</v>
      </c>
      <c r="AM1388" s="0" t="n">
        <f aca="false">TRUE()</f>
        <v>1</v>
      </c>
      <c r="AN1388" s="0" t="n">
        <f aca="false">FALSE()</f>
        <v>0</v>
      </c>
      <c r="AO1388" s="0" t="n">
        <f aca="false">FALSE()</f>
        <v>0</v>
      </c>
      <c r="AP1388" s="0" t="n">
        <f aca="false">FALSE()</f>
        <v>0</v>
      </c>
      <c r="AQ1388" s="380" t="n">
        <v>43123.7111111111</v>
      </c>
      <c r="AR1388" s="380" t="n">
        <v>32398.1666666667</v>
      </c>
      <c r="AS1388" s="0" t="s">
        <v>13348</v>
      </c>
      <c r="AT1388" s="0" t="s">
        <v>2170</v>
      </c>
      <c r="AU1388" s="0" t="s">
        <v>2170</v>
      </c>
    </row>
    <row r="1389" customFormat="false" ht="15" hidden="true" customHeight="false" outlineLevel="0" collapsed="false">
      <c r="A1389" s="0" t="s">
        <v>13349</v>
      </c>
      <c r="B1389" s="0" t="s">
        <v>13350</v>
      </c>
      <c r="C1389" s="0" t="s">
        <v>13351</v>
      </c>
      <c r="D1389" s="0" t="s">
        <v>2297</v>
      </c>
      <c r="E1389" s="0" t="s">
        <v>13349</v>
      </c>
      <c r="F1389" s="0" t="n">
        <v>1</v>
      </c>
      <c r="G1389" s="0" t="s">
        <v>2298</v>
      </c>
      <c r="H1389" s="0" t="s">
        <v>2170</v>
      </c>
      <c r="I1389" s="0" t="s">
        <v>2170</v>
      </c>
      <c r="J1389" s="0" t="s">
        <v>2170</v>
      </c>
      <c r="K1389" s="0" t="s">
        <v>2170</v>
      </c>
      <c r="L1389" s="0" t="s">
        <v>2170</v>
      </c>
      <c r="M1389" s="0" t="s">
        <v>2170</v>
      </c>
      <c r="N1389" s="0" t="n">
        <f aca="false">FALSE()</f>
        <v>0</v>
      </c>
      <c r="O1389" s="0" t="s">
        <v>13352</v>
      </c>
      <c r="P1389" s="0" t="s">
        <v>2300</v>
      </c>
      <c r="Q1389" s="380" t="n">
        <v>41403.1666666667</v>
      </c>
      <c r="R1389" s="0" t="n">
        <v>191039501</v>
      </c>
      <c r="S1389" s="0" t="s">
        <v>2301</v>
      </c>
      <c r="T1389" s="0" t="s">
        <v>2302</v>
      </c>
      <c r="U1389" s="0" t="s">
        <v>2330</v>
      </c>
      <c r="V1389" s="0" t="n">
        <v>400000000</v>
      </c>
      <c r="W1389" s="0" t="s">
        <v>2366</v>
      </c>
      <c r="X1389" s="0" t="n">
        <v>4</v>
      </c>
      <c r="Y1389" s="0" t="n">
        <f aca="false">FALSE()</f>
        <v>0</v>
      </c>
      <c r="Z1389" s="0" t="n">
        <f aca="false">FALSE()</f>
        <v>0</v>
      </c>
      <c r="AA1389" s="0" t="n">
        <f aca="false">FALSE()</f>
        <v>0</v>
      </c>
      <c r="AB1389" s="0" t="n">
        <f aca="false">FALSE()</f>
        <v>0</v>
      </c>
      <c r="AC1389" s="0" t="n">
        <v>1</v>
      </c>
      <c r="AD1389" s="0" t="s">
        <v>2129</v>
      </c>
      <c r="AE1389" s="0" t="n">
        <f aca="false">TRUE()</f>
        <v>1</v>
      </c>
      <c r="AF1389" s="0" t="s">
        <v>13353</v>
      </c>
      <c r="AG1389" s="0" t="n">
        <v>2</v>
      </c>
      <c r="AH1389" s="0" t="s">
        <v>13354</v>
      </c>
      <c r="AI1389" s="0" t="s">
        <v>13355</v>
      </c>
      <c r="AJ1389" s="0" t="n">
        <v>0</v>
      </c>
      <c r="AK1389" s="0" t="s">
        <v>2118</v>
      </c>
      <c r="AL1389" s="0" t="n">
        <f aca="false">FALSE()</f>
        <v>0</v>
      </c>
      <c r="AM1389" s="0" t="n">
        <f aca="false">TRUE()</f>
        <v>1</v>
      </c>
      <c r="AN1389" s="0" t="n">
        <f aca="false">FALSE()</f>
        <v>0</v>
      </c>
      <c r="AO1389" s="0" t="n">
        <f aca="false">FALSE()</f>
        <v>0</v>
      </c>
      <c r="AP1389" s="0" t="n">
        <f aca="false">FALSE()</f>
        <v>0</v>
      </c>
      <c r="AQ1389" s="380" t="n">
        <v>43559.6875</v>
      </c>
      <c r="AR1389" s="380" t="n">
        <v>41403.1666666667</v>
      </c>
      <c r="AS1389" s="0" t="s">
        <v>13356</v>
      </c>
      <c r="AT1389" s="0" t="s">
        <v>2170</v>
      </c>
      <c r="AU1389" s="0" t="s">
        <v>2170</v>
      </c>
    </row>
    <row r="1390" customFormat="false" ht="15" hidden="true" customHeight="false" outlineLevel="0" collapsed="false">
      <c r="A1390" s="0" t="s">
        <v>13357</v>
      </c>
      <c r="B1390" s="0" t="s">
        <v>13358</v>
      </c>
      <c r="C1390" s="0" t="s">
        <v>13359</v>
      </c>
      <c r="D1390" s="0" t="s">
        <v>2297</v>
      </c>
      <c r="E1390" s="0" t="s">
        <v>13357</v>
      </c>
      <c r="F1390" s="0" t="n">
        <v>1</v>
      </c>
      <c r="G1390" s="0" t="s">
        <v>2298</v>
      </c>
      <c r="H1390" s="0" t="s">
        <v>2170</v>
      </c>
      <c r="I1390" s="0" t="s">
        <v>2170</v>
      </c>
      <c r="J1390" s="0" t="s">
        <v>2170</v>
      </c>
      <c r="K1390" s="0" t="s">
        <v>2170</v>
      </c>
      <c r="L1390" s="0" t="s">
        <v>2170</v>
      </c>
      <c r="M1390" s="0" t="s">
        <v>2170</v>
      </c>
      <c r="N1390" s="0" t="n">
        <f aca="false">FALSE()</f>
        <v>0</v>
      </c>
      <c r="O1390" s="0" t="s">
        <v>13360</v>
      </c>
      <c r="P1390" s="0" t="s">
        <v>2300</v>
      </c>
      <c r="Q1390" s="380" t="n">
        <v>25569.125</v>
      </c>
      <c r="R1390" s="0" t="n">
        <v>42200051</v>
      </c>
      <c r="S1390" s="0" t="s">
        <v>2301</v>
      </c>
      <c r="T1390" s="0" t="s">
        <v>2302</v>
      </c>
      <c r="U1390" s="0" t="s">
        <v>2365</v>
      </c>
      <c r="V1390" s="0" t="n">
        <v>500000000</v>
      </c>
      <c r="W1390" s="0" t="s">
        <v>2312</v>
      </c>
      <c r="X1390" s="0" t="n">
        <v>4</v>
      </c>
      <c r="Y1390" s="0" t="n">
        <f aca="false">FALSE()</f>
        <v>0</v>
      </c>
      <c r="Z1390" s="0" t="n">
        <f aca="false">FALSE()</f>
        <v>0</v>
      </c>
      <c r="AA1390" s="0" t="n">
        <f aca="false">FALSE()</f>
        <v>0</v>
      </c>
      <c r="AB1390" s="0" t="n">
        <f aca="false">FALSE()</f>
        <v>0</v>
      </c>
      <c r="AC1390" s="0" t="n">
        <v>1</v>
      </c>
      <c r="AD1390" s="0" t="s">
        <v>2129</v>
      </c>
      <c r="AE1390" s="0" t="n">
        <f aca="false">TRUE()</f>
        <v>1</v>
      </c>
      <c r="AF1390" s="0" t="s">
        <v>13361</v>
      </c>
      <c r="AG1390" s="0" t="n">
        <v>2</v>
      </c>
      <c r="AH1390" s="0" t="s">
        <v>13362</v>
      </c>
      <c r="AI1390" s="0" t="s">
        <v>13363</v>
      </c>
      <c r="AJ1390" s="0" t="n">
        <v>0</v>
      </c>
      <c r="AK1390" s="0" t="s">
        <v>2118</v>
      </c>
      <c r="AL1390" s="0" t="n">
        <f aca="false">FALSE()</f>
        <v>0</v>
      </c>
      <c r="AM1390" s="0" t="n">
        <f aca="false">TRUE()</f>
        <v>1</v>
      </c>
      <c r="AN1390" s="0" t="n">
        <f aca="false">FALSE()</f>
        <v>0</v>
      </c>
      <c r="AO1390" s="0" t="n">
        <f aca="false">FALSE()</f>
        <v>0</v>
      </c>
      <c r="AP1390" s="0" t="n">
        <f aca="false">TRUE()</f>
        <v>1</v>
      </c>
      <c r="AQ1390" s="380" t="n">
        <v>44348.6111111111</v>
      </c>
      <c r="AR1390" s="380" t="n">
        <v>44348.4166666667</v>
      </c>
      <c r="AS1390" s="0" t="s">
        <v>13364</v>
      </c>
      <c r="AT1390" s="0" t="s">
        <v>2170</v>
      </c>
      <c r="AU1390" s="0" t="s">
        <v>2170</v>
      </c>
    </row>
    <row r="1391" customFormat="false" ht="15" hidden="true" customHeight="false" outlineLevel="0" collapsed="false">
      <c r="A1391" s="0" t="s">
        <v>832</v>
      </c>
      <c r="B1391" s="0" t="s">
        <v>13365</v>
      </c>
      <c r="C1391" s="0" t="s">
        <v>829</v>
      </c>
      <c r="D1391" s="0" t="s">
        <v>720</v>
      </c>
      <c r="E1391" s="0" t="s">
        <v>832</v>
      </c>
      <c r="F1391" s="0" t="n">
        <v>100</v>
      </c>
      <c r="G1391" s="0" t="s">
        <v>434</v>
      </c>
      <c r="H1391" s="0" t="s">
        <v>2596</v>
      </c>
      <c r="I1391" s="0" t="s">
        <v>2596</v>
      </c>
      <c r="J1391" s="0" t="s">
        <v>2597</v>
      </c>
      <c r="K1391" s="0" t="s">
        <v>4904</v>
      </c>
      <c r="L1391" s="0" t="s">
        <v>2599</v>
      </c>
      <c r="M1391" s="0" t="s">
        <v>2597</v>
      </c>
      <c r="N1391" s="0" t="n">
        <f aca="false">TRUE()</f>
        <v>1</v>
      </c>
      <c r="O1391" s="0" t="s">
        <v>13366</v>
      </c>
      <c r="P1391" s="0" t="s">
        <v>2601</v>
      </c>
      <c r="Q1391" s="380" t="n">
        <v>36390.1666666667</v>
      </c>
      <c r="R1391" s="0" t="n">
        <v>33429709866</v>
      </c>
      <c r="S1391" s="0" t="s">
        <v>601</v>
      </c>
      <c r="T1391" s="0" t="s">
        <v>2602</v>
      </c>
      <c r="U1391" s="0" t="s">
        <v>610</v>
      </c>
      <c r="V1391" s="0" t="n">
        <v>160293000</v>
      </c>
      <c r="W1391" s="0" t="s">
        <v>2603</v>
      </c>
      <c r="X1391" s="0" t="n">
        <v>5</v>
      </c>
      <c r="Y1391" s="0" t="n">
        <f aca="false">FALSE()</f>
        <v>0</v>
      </c>
      <c r="Z1391" s="0" t="n">
        <f aca="false">TRUE()</f>
        <v>1</v>
      </c>
      <c r="AA1391" s="0" t="n">
        <f aca="false">TRUE()</f>
        <v>1</v>
      </c>
      <c r="AB1391" s="0" t="n">
        <f aca="false">TRUE()</f>
        <v>1</v>
      </c>
      <c r="AC1391" s="0" t="n">
        <v>1</v>
      </c>
      <c r="AD1391" s="0" t="s">
        <v>7337</v>
      </c>
      <c r="AE1391" s="0" t="n">
        <f aca="false">TRUE()</f>
        <v>1</v>
      </c>
      <c r="AF1391" s="0" t="s">
        <v>13367</v>
      </c>
      <c r="AG1391" s="0" t="n">
        <v>1</v>
      </c>
      <c r="AH1391" s="0" t="s">
        <v>13368</v>
      </c>
      <c r="AI1391" s="0" t="s">
        <v>13369</v>
      </c>
      <c r="AJ1391" s="0" t="n">
        <v>0</v>
      </c>
      <c r="AK1391" s="0" t="s">
        <v>2118</v>
      </c>
      <c r="AL1391" s="0" t="n">
        <f aca="false">TRUE()</f>
        <v>1</v>
      </c>
      <c r="AM1391" s="0" t="n">
        <f aca="false">FALSE()</f>
        <v>0</v>
      </c>
      <c r="AN1391" s="0" t="n">
        <f aca="false">TRUE()</f>
        <v>1</v>
      </c>
      <c r="AO1391" s="0" t="n">
        <f aca="false">FALSE()</f>
        <v>0</v>
      </c>
      <c r="AP1391" s="0" t="n">
        <f aca="false">FALSE()</f>
        <v>0</v>
      </c>
      <c r="AQ1391" s="380" t="n">
        <v>43166.9048611111</v>
      </c>
      <c r="AR1391" s="380" t="n">
        <v>42186.4166666667</v>
      </c>
      <c r="AS1391" s="0" t="s">
        <v>13370</v>
      </c>
      <c r="AT1391" s="0" t="s">
        <v>2597</v>
      </c>
      <c r="AU1391" s="0" t="s">
        <v>4904</v>
      </c>
    </row>
    <row r="1392" customFormat="false" ht="15" hidden="true" customHeight="false" outlineLevel="0" collapsed="false">
      <c r="A1392" s="0" t="s">
        <v>13371</v>
      </c>
      <c r="B1392" s="0" t="s">
        <v>13372</v>
      </c>
      <c r="C1392" s="0" t="s">
        <v>13373</v>
      </c>
      <c r="D1392" s="0" t="s">
        <v>2297</v>
      </c>
      <c r="E1392" s="0" t="s">
        <v>13371</v>
      </c>
      <c r="F1392" s="0" t="n">
        <v>1</v>
      </c>
      <c r="G1392" s="0" t="s">
        <v>2298</v>
      </c>
      <c r="H1392" s="0" t="s">
        <v>2170</v>
      </c>
      <c r="I1392" s="0" t="s">
        <v>2170</v>
      </c>
      <c r="J1392" s="0" t="s">
        <v>2170</v>
      </c>
      <c r="K1392" s="0" t="s">
        <v>2170</v>
      </c>
      <c r="L1392" s="0" t="s">
        <v>2170</v>
      </c>
      <c r="M1392" s="0" t="s">
        <v>2170</v>
      </c>
      <c r="N1392" s="0" t="n">
        <f aca="false">FALSE()</f>
        <v>0</v>
      </c>
      <c r="O1392" s="0" t="s">
        <v>13374</v>
      </c>
      <c r="P1392" s="0" t="s">
        <v>2300</v>
      </c>
      <c r="Q1392" s="380" t="n">
        <v>33330.1666666667</v>
      </c>
      <c r="R1392" s="0" t="n">
        <v>105106409</v>
      </c>
      <c r="S1392" s="0" t="s">
        <v>2301</v>
      </c>
      <c r="T1392" s="0" t="s">
        <v>2302</v>
      </c>
      <c r="U1392" s="0" t="s">
        <v>2330</v>
      </c>
      <c r="V1392" s="0" t="n">
        <v>320000000</v>
      </c>
      <c r="W1392" s="0" t="s">
        <v>2312</v>
      </c>
      <c r="X1392" s="0" t="n">
        <v>4</v>
      </c>
      <c r="Y1392" s="0" t="n">
        <f aca="false">FALSE()</f>
        <v>0</v>
      </c>
      <c r="Z1392" s="0" t="n">
        <f aca="false">FALSE()</f>
        <v>0</v>
      </c>
      <c r="AA1392" s="0" t="n">
        <f aca="false">FALSE()</f>
        <v>0</v>
      </c>
      <c r="AB1392" s="0" t="n">
        <f aca="false">FALSE()</f>
        <v>0</v>
      </c>
      <c r="AC1392" s="0" t="n">
        <v>1</v>
      </c>
      <c r="AD1392" s="0" t="s">
        <v>2129</v>
      </c>
      <c r="AE1392" s="0" t="n">
        <f aca="false">TRUE()</f>
        <v>1</v>
      </c>
      <c r="AF1392" s="0" t="s">
        <v>13375</v>
      </c>
      <c r="AG1392" s="0" t="n">
        <v>2</v>
      </c>
      <c r="AH1392" s="0" t="s">
        <v>13376</v>
      </c>
      <c r="AI1392" s="0" t="s">
        <v>13377</v>
      </c>
      <c r="AJ1392" s="0" t="n">
        <v>0</v>
      </c>
      <c r="AK1392" s="0" t="s">
        <v>2118</v>
      </c>
      <c r="AL1392" s="0" t="n">
        <f aca="false">FALSE()</f>
        <v>0</v>
      </c>
      <c r="AM1392" s="0" t="n">
        <f aca="false">TRUE()</f>
        <v>1</v>
      </c>
      <c r="AN1392" s="0" t="n">
        <f aca="false">FALSE()</f>
        <v>0</v>
      </c>
      <c r="AO1392" s="0" t="n">
        <f aca="false">FALSE()</f>
        <v>0</v>
      </c>
      <c r="AP1392" s="0" t="n">
        <f aca="false">FALSE()</f>
        <v>0</v>
      </c>
      <c r="AQ1392" s="380" t="n">
        <v>43123.7291666667</v>
      </c>
      <c r="AR1392" s="380" t="n">
        <v>33330.1666666667</v>
      </c>
      <c r="AS1392" s="0" t="s">
        <v>13378</v>
      </c>
      <c r="AT1392" s="0" t="s">
        <v>2170</v>
      </c>
      <c r="AU1392" s="0" t="s">
        <v>2170</v>
      </c>
    </row>
    <row r="1393" customFormat="false" ht="15" hidden="true" customHeight="false" outlineLevel="0" collapsed="false">
      <c r="A1393" s="0" t="s">
        <v>13379</v>
      </c>
      <c r="B1393" s="0" t="s">
        <v>13380</v>
      </c>
      <c r="C1393" s="0" t="s">
        <v>13381</v>
      </c>
      <c r="D1393" s="0" t="s">
        <v>2525</v>
      </c>
      <c r="E1393" s="0" t="s">
        <v>13379</v>
      </c>
      <c r="F1393" s="0" t="n">
        <v>100</v>
      </c>
      <c r="G1393" s="0" t="s">
        <v>2526</v>
      </c>
      <c r="H1393" s="0" t="s">
        <v>2170</v>
      </c>
      <c r="I1393" s="0" t="s">
        <v>2170</v>
      </c>
      <c r="J1393" s="0" t="s">
        <v>2170</v>
      </c>
      <c r="K1393" s="0" t="s">
        <v>2170</v>
      </c>
      <c r="L1393" s="0" t="s">
        <v>2170</v>
      </c>
      <c r="M1393" s="0" t="s">
        <v>2170</v>
      </c>
      <c r="N1393" s="0" t="n">
        <f aca="false">FALSE()</f>
        <v>0</v>
      </c>
      <c r="O1393" s="0" t="s">
        <v>13382</v>
      </c>
      <c r="P1393" s="0" t="s">
        <v>2300</v>
      </c>
      <c r="Q1393" s="380" t="n">
        <v>25569.125</v>
      </c>
      <c r="R1393" s="0" t="n">
        <v>1071207000</v>
      </c>
      <c r="S1393" s="0" t="s">
        <v>2528</v>
      </c>
      <c r="T1393" s="0" t="s">
        <v>2529</v>
      </c>
      <c r="U1393" s="0" t="s">
        <v>610</v>
      </c>
      <c r="V1393" s="0" t="n">
        <v>0</v>
      </c>
      <c r="W1393" s="0" t="s">
        <v>2530</v>
      </c>
      <c r="X1393" s="0" t="n">
        <v>4</v>
      </c>
      <c r="Y1393" s="0" t="n">
        <f aca="false">FALSE()</f>
        <v>0</v>
      </c>
      <c r="Z1393" s="0" t="n">
        <f aca="false">FALSE()</f>
        <v>0</v>
      </c>
      <c r="AA1393" s="0" t="n">
        <f aca="false">FALSE()</f>
        <v>0</v>
      </c>
      <c r="AB1393" s="0" t="n">
        <f aca="false">TRUE()</f>
        <v>1</v>
      </c>
      <c r="AC1393" s="0" t="n">
        <v>1</v>
      </c>
      <c r="AD1393" s="0" t="s">
        <v>2803</v>
      </c>
      <c r="AE1393" s="0" t="n">
        <f aca="false">TRUE()</f>
        <v>1</v>
      </c>
      <c r="AF1393" s="0" t="s">
        <v>13383</v>
      </c>
      <c r="AG1393" s="0" t="n">
        <v>2</v>
      </c>
      <c r="AH1393" s="0" t="s">
        <v>13384</v>
      </c>
      <c r="AI1393" s="0" t="s">
        <v>13385</v>
      </c>
      <c r="AJ1393" s="0" t="n">
        <v>0</v>
      </c>
      <c r="AK1393" s="0" t="s">
        <v>3378</v>
      </c>
      <c r="AL1393" s="0" t="n">
        <f aca="false">FALSE()</f>
        <v>0</v>
      </c>
      <c r="AM1393" s="0" t="n">
        <f aca="false">FALSE()</f>
        <v>0</v>
      </c>
      <c r="AN1393" s="0" t="n">
        <f aca="false">FALSE()</f>
        <v>0</v>
      </c>
      <c r="AO1393" s="0" t="n">
        <f aca="false">FALSE()</f>
        <v>0</v>
      </c>
      <c r="AP1393" s="0" t="n">
        <f aca="false">TRUE()</f>
        <v>1</v>
      </c>
      <c r="AQ1393" s="380" t="n">
        <v>44965.3333333333</v>
      </c>
      <c r="AR1393" s="380" t="n">
        <v>44965.4166666667</v>
      </c>
      <c r="AS1393" s="0" t="s">
        <v>13386</v>
      </c>
      <c r="AT1393" s="0" t="s">
        <v>2170</v>
      </c>
      <c r="AU1393" s="0" t="s">
        <v>2170</v>
      </c>
    </row>
    <row r="1394" customFormat="false" ht="15" hidden="true" customHeight="false" outlineLevel="0" collapsed="false">
      <c r="A1394" s="0" t="s">
        <v>13387</v>
      </c>
      <c r="B1394" s="0" t="s">
        <v>13388</v>
      </c>
      <c r="C1394" s="0" t="s">
        <v>13389</v>
      </c>
      <c r="D1394" s="0" t="s">
        <v>2297</v>
      </c>
      <c r="E1394" s="0" t="s">
        <v>13387</v>
      </c>
      <c r="F1394" s="0" t="n">
        <v>1</v>
      </c>
      <c r="G1394" s="0" t="s">
        <v>2298</v>
      </c>
      <c r="H1394" s="0" t="s">
        <v>2170</v>
      </c>
      <c r="I1394" s="0" t="s">
        <v>2170</v>
      </c>
      <c r="J1394" s="0" t="s">
        <v>2170</v>
      </c>
      <c r="K1394" s="0" t="s">
        <v>2170</v>
      </c>
      <c r="L1394" s="0" t="s">
        <v>2170</v>
      </c>
      <c r="M1394" s="0" t="s">
        <v>2170</v>
      </c>
      <c r="N1394" s="0" t="n">
        <f aca="false">FALSE()</f>
        <v>0</v>
      </c>
      <c r="O1394" s="0" t="s">
        <v>13390</v>
      </c>
      <c r="P1394" s="0" t="s">
        <v>2300</v>
      </c>
      <c r="Q1394" s="380" t="n">
        <v>25569.125</v>
      </c>
      <c r="R1394" s="0" t="n">
        <v>70597057</v>
      </c>
      <c r="S1394" s="0" t="s">
        <v>2301</v>
      </c>
      <c r="T1394" s="0" t="s">
        <v>2302</v>
      </c>
      <c r="U1394" s="0" t="s">
        <v>2365</v>
      </c>
      <c r="V1394" s="0" t="n">
        <v>500000000</v>
      </c>
      <c r="W1394" s="0" t="s">
        <v>2321</v>
      </c>
      <c r="X1394" s="0" t="n">
        <v>4</v>
      </c>
      <c r="Y1394" s="0" t="n">
        <f aca="false">FALSE()</f>
        <v>0</v>
      </c>
      <c r="Z1394" s="0" t="n">
        <f aca="false">FALSE()</f>
        <v>0</v>
      </c>
      <c r="AA1394" s="0" t="n">
        <f aca="false">FALSE()</f>
        <v>0</v>
      </c>
      <c r="AB1394" s="0" t="n">
        <f aca="false">FALSE()</f>
        <v>0</v>
      </c>
      <c r="AC1394" s="0" t="n">
        <v>1</v>
      </c>
      <c r="AD1394" s="0" t="s">
        <v>2129</v>
      </c>
      <c r="AE1394" s="0" t="n">
        <f aca="false">TRUE()</f>
        <v>1</v>
      </c>
      <c r="AF1394" s="0" t="s">
        <v>13391</v>
      </c>
      <c r="AG1394" s="0" t="n">
        <v>2</v>
      </c>
      <c r="AH1394" s="0" t="s">
        <v>13392</v>
      </c>
      <c r="AI1394" s="0" t="s">
        <v>13393</v>
      </c>
      <c r="AJ1394" s="0" t="n">
        <v>0</v>
      </c>
      <c r="AK1394" s="0" t="s">
        <v>2118</v>
      </c>
      <c r="AL1394" s="0" t="n">
        <f aca="false">FALSE()</f>
        <v>0</v>
      </c>
      <c r="AM1394" s="0" t="n">
        <f aca="false">TRUE()</f>
        <v>1</v>
      </c>
      <c r="AN1394" s="0" t="n">
        <f aca="false">FALSE()</f>
        <v>0</v>
      </c>
      <c r="AO1394" s="0" t="n">
        <f aca="false">FALSE()</f>
        <v>0</v>
      </c>
      <c r="AP1394" s="0" t="n">
        <f aca="false">FALSE()</f>
        <v>0</v>
      </c>
      <c r="AQ1394" s="380" t="n">
        <v>43559.6923611111</v>
      </c>
      <c r="AR1394" s="380" t="n">
        <v>41549.1666666667</v>
      </c>
      <c r="AS1394" s="0" t="s">
        <v>13394</v>
      </c>
      <c r="AT1394" s="0" t="s">
        <v>2170</v>
      </c>
      <c r="AU1394" s="0" t="s">
        <v>2170</v>
      </c>
    </row>
    <row r="1395" customFormat="false" ht="15" hidden="true" customHeight="false" outlineLevel="0" collapsed="false">
      <c r="A1395" s="0" t="s">
        <v>13395</v>
      </c>
      <c r="B1395" s="0" t="s">
        <v>13396</v>
      </c>
      <c r="C1395" s="0" t="s">
        <v>13397</v>
      </c>
      <c r="D1395" s="0" t="s">
        <v>2297</v>
      </c>
      <c r="E1395" s="0" t="s">
        <v>13395</v>
      </c>
      <c r="F1395" s="0" t="n">
        <v>1</v>
      </c>
      <c r="G1395" s="0" t="s">
        <v>2298</v>
      </c>
      <c r="H1395" s="0" t="s">
        <v>2170</v>
      </c>
      <c r="I1395" s="0" t="s">
        <v>2170</v>
      </c>
      <c r="J1395" s="0" t="s">
        <v>2170</v>
      </c>
      <c r="K1395" s="0" t="s">
        <v>2170</v>
      </c>
      <c r="L1395" s="0" t="s">
        <v>2170</v>
      </c>
      <c r="M1395" s="0" t="s">
        <v>2170</v>
      </c>
      <c r="N1395" s="0" t="n">
        <f aca="false">FALSE()</f>
        <v>0</v>
      </c>
      <c r="O1395" s="0" t="s">
        <v>13398</v>
      </c>
      <c r="P1395" s="0" t="s">
        <v>2300</v>
      </c>
      <c r="Q1395" s="380" t="n">
        <v>25569.125</v>
      </c>
      <c r="R1395" s="0" t="n">
        <v>227603061</v>
      </c>
      <c r="S1395" s="0" t="s">
        <v>8882</v>
      </c>
      <c r="U1395" s="0" t="s">
        <v>2116</v>
      </c>
      <c r="V1395" s="0" t="n">
        <v>1250000000</v>
      </c>
      <c r="W1395" s="0" t="s">
        <v>2565</v>
      </c>
      <c r="X1395" s="0" t="n">
        <v>4</v>
      </c>
      <c r="Y1395" s="0" t="n">
        <f aca="false">FALSE()</f>
        <v>0</v>
      </c>
      <c r="Z1395" s="0" t="n">
        <f aca="false">FALSE()</f>
        <v>0</v>
      </c>
      <c r="AA1395" s="0" t="n">
        <f aca="false">FALSE()</f>
        <v>0</v>
      </c>
      <c r="AB1395" s="0" t="n">
        <f aca="false">TRUE()</f>
        <v>1</v>
      </c>
      <c r="AC1395" s="0" t="n">
        <v>1</v>
      </c>
      <c r="AD1395" s="0" t="s">
        <v>2129</v>
      </c>
      <c r="AE1395" s="0" t="n">
        <f aca="false">TRUE()</f>
        <v>1</v>
      </c>
      <c r="AF1395" s="0" t="s">
        <v>13399</v>
      </c>
      <c r="AG1395" s="0" t="n">
        <v>2</v>
      </c>
      <c r="AH1395" s="0" t="s">
        <v>13400</v>
      </c>
      <c r="AI1395" s="0" t="s">
        <v>13401</v>
      </c>
      <c r="AJ1395" s="0" t="n">
        <v>0</v>
      </c>
      <c r="AK1395" s="0" t="s">
        <v>2118</v>
      </c>
      <c r="AL1395" s="0" t="n">
        <f aca="false">FALSE()</f>
        <v>0</v>
      </c>
      <c r="AM1395" s="0" t="n">
        <f aca="false">TRUE()</f>
        <v>1</v>
      </c>
      <c r="AN1395" s="0" t="n">
        <f aca="false">FALSE()</f>
        <v>0</v>
      </c>
      <c r="AO1395" s="0" t="n">
        <f aca="false">FALSE()</f>
        <v>0</v>
      </c>
      <c r="AP1395" s="0" t="n">
        <f aca="false">FALSE()</f>
        <v>0</v>
      </c>
      <c r="AQ1395" s="380" t="n">
        <v>43123.6034722222</v>
      </c>
      <c r="AR1395" s="380" t="n">
        <v>37601.125</v>
      </c>
      <c r="AS1395" s="0" t="s">
        <v>13402</v>
      </c>
      <c r="AT1395" s="0" t="s">
        <v>2170</v>
      </c>
      <c r="AU1395" s="0" t="s">
        <v>2170</v>
      </c>
    </row>
    <row r="1396" customFormat="false" ht="15" hidden="true" customHeight="false" outlineLevel="0" collapsed="false">
      <c r="A1396" s="0" t="s">
        <v>13403</v>
      </c>
      <c r="B1396" s="0" t="s">
        <v>13404</v>
      </c>
      <c r="C1396" s="0" t="s">
        <v>13405</v>
      </c>
      <c r="D1396" s="0" t="s">
        <v>2297</v>
      </c>
      <c r="E1396" s="0" t="s">
        <v>13403</v>
      </c>
      <c r="F1396" s="0" t="n">
        <v>1</v>
      </c>
      <c r="G1396" s="0" t="s">
        <v>2298</v>
      </c>
      <c r="H1396" s="0" t="s">
        <v>2170</v>
      </c>
      <c r="I1396" s="0" t="s">
        <v>2170</v>
      </c>
      <c r="J1396" s="0" t="s">
        <v>2170</v>
      </c>
      <c r="K1396" s="0" t="s">
        <v>2170</v>
      </c>
      <c r="L1396" s="0" t="s">
        <v>2170</v>
      </c>
      <c r="M1396" s="0" t="s">
        <v>2170</v>
      </c>
      <c r="N1396" s="0" t="n">
        <f aca="false">FALSE()</f>
        <v>0</v>
      </c>
      <c r="O1396" s="0" t="s">
        <v>13406</v>
      </c>
      <c r="P1396" s="0" t="s">
        <v>2300</v>
      </c>
      <c r="Q1396" s="380" t="n">
        <v>25569.125</v>
      </c>
      <c r="R1396" s="0" t="n">
        <v>18678473</v>
      </c>
      <c r="S1396" s="0" t="s">
        <v>2301</v>
      </c>
      <c r="T1396" s="0" t="s">
        <v>2302</v>
      </c>
      <c r="U1396" s="0" t="s">
        <v>2365</v>
      </c>
      <c r="V1396" s="0" t="n">
        <v>50000000</v>
      </c>
      <c r="W1396" s="0" t="s">
        <v>2409</v>
      </c>
      <c r="X1396" s="0" t="n">
        <v>4</v>
      </c>
      <c r="Y1396" s="0" t="n">
        <f aca="false">FALSE()</f>
        <v>0</v>
      </c>
      <c r="Z1396" s="0" t="n">
        <f aca="false">FALSE()</f>
        <v>0</v>
      </c>
      <c r="AA1396" s="0" t="n">
        <f aca="false">FALSE()</f>
        <v>0</v>
      </c>
      <c r="AB1396" s="0" t="n">
        <f aca="false">TRUE()</f>
        <v>1</v>
      </c>
      <c r="AC1396" s="0" t="n">
        <v>1</v>
      </c>
      <c r="AD1396" s="0" t="s">
        <v>2129</v>
      </c>
      <c r="AE1396" s="0" t="n">
        <f aca="false">TRUE()</f>
        <v>1</v>
      </c>
      <c r="AF1396" s="0" t="s">
        <v>13407</v>
      </c>
      <c r="AG1396" s="0" t="n">
        <v>2</v>
      </c>
      <c r="AH1396" s="0" t="s">
        <v>13408</v>
      </c>
      <c r="AI1396" s="0" t="s">
        <v>13409</v>
      </c>
      <c r="AJ1396" s="0" t="n">
        <v>0</v>
      </c>
      <c r="AK1396" s="0" t="s">
        <v>2118</v>
      </c>
      <c r="AL1396" s="0" t="n">
        <f aca="false">FALSE()</f>
        <v>0</v>
      </c>
      <c r="AM1396" s="0" t="n">
        <f aca="false">TRUE()</f>
        <v>1</v>
      </c>
      <c r="AN1396" s="0" t="n">
        <f aca="false">FALSE()</f>
        <v>0</v>
      </c>
      <c r="AO1396" s="0" t="n">
        <f aca="false">FALSE()</f>
        <v>0</v>
      </c>
      <c r="AP1396" s="0" t="n">
        <f aca="false">FALSE()</f>
        <v>0</v>
      </c>
      <c r="AQ1396" s="380" t="n">
        <v>44041.6875</v>
      </c>
      <c r="AR1396" s="380" t="n">
        <v>44041.4166666667</v>
      </c>
      <c r="AS1396" s="0" t="s">
        <v>13410</v>
      </c>
      <c r="AT1396" s="0" t="s">
        <v>2170</v>
      </c>
      <c r="AU1396" s="0" t="s">
        <v>2170</v>
      </c>
    </row>
    <row r="1397" customFormat="false" ht="15" hidden="true" customHeight="false" outlineLevel="0" collapsed="false">
      <c r="A1397" s="0" t="s">
        <v>13411</v>
      </c>
      <c r="B1397" s="0" t="s">
        <v>13412</v>
      </c>
      <c r="C1397" s="0" t="s">
        <v>13413</v>
      </c>
      <c r="D1397" s="0" t="s">
        <v>2297</v>
      </c>
      <c r="E1397" s="0" t="s">
        <v>13411</v>
      </c>
      <c r="F1397" s="0" t="n">
        <v>1</v>
      </c>
      <c r="G1397" s="0" t="s">
        <v>2298</v>
      </c>
      <c r="H1397" s="0" t="s">
        <v>2170</v>
      </c>
      <c r="I1397" s="0" t="s">
        <v>2170</v>
      </c>
      <c r="J1397" s="0" t="s">
        <v>2170</v>
      </c>
      <c r="K1397" s="0" t="s">
        <v>2170</v>
      </c>
      <c r="L1397" s="0" t="s">
        <v>2170</v>
      </c>
      <c r="M1397" s="0" t="s">
        <v>2170</v>
      </c>
      <c r="N1397" s="0" t="n">
        <f aca="false">FALSE()</f>
        <v>0</v>
      </c>
      <c r="O1397" s="0" t="s">
        <v>13414</v>
      </c>
      <c r="P1397" s="0" t="s">
        <v>2300</v>
      </c>
      <c r="Q1397" s="380" t="n">
        <v>25569.125</v>
      </c>
      <c r="R1397" s="0" t="n">
        <v>125380966</v>
      </c>
      <c r="S1397" s="0" t="s">
        <v>2301</v>
      </c>
      <c r="T1397" s="0" t="s">
        <v>2302</v>
      </c>
      <c r="U1397" s="0" t="s">
        <v>2684</v>
      </c>
      <c r="V1397" s="0" t="n">
        <v>1600000000</v>
      </c>
      <c r="W1397" s="0" t="s">
        <v>2312</v>
      </c>
      <c r="X1397" s="0" t="n">
        <v>4</v>
      </c>
      <c r="Y1397" s="0" t="n">
        <f aca="false">FALSE()</f>
        <v>0</v>
      </c>
      <c r="Z1397" s="0" t="n">
        <f aca="false">FALSE()</f>
        <v>0</v>
      </c>
      <c r="AA1397" s="0" t="n">
        <f aca="false">FALSE()</f>
        <v>0</v>
      </c>
      <c r="AB1397" s="0" t="n">
        <f aca="false">FALSE()</f>
        <v>0</v>
      </c>
      <c r="AC1397" s="0" t="n">
        <v>1</v>
      </c>
      <c r="AD1397" s="0" t="s">
        <v>2129</v>
      </c>
      <c r="AE1397" s="0" t="n">
        <f aca="false">TRUE()</f>
        <v>1</v>
      </c>
      <c r="AF1397" s="0" t="s">
        <v>13415</v>
      </c>
      <c r="AG1397" s="0" t="n">
        <v>2</v>
      </c>
      <c r="AH1397" s="0" t="s">
        <v>13416</v>
      </c>
      <c r="AI1397" s="0" t="s">
        <v>13417</v>
      </c>
      <c r="AJ1397" s="0" t="n">
        <v>0</v>
      </c>
      <c r="AK1397" s="0" t="s">
        <v>2118</v>
      </c>
      <c r="AL1397" s="0" t="n">
        <f aca="false">FALSE()</f>
        <v>0</v>
      </c>
      <c r="AM1397" s="0" t="n">
        <f aca="false">TRUE()</f>
        <v>1</v>
      </c>
      <c r="AN1397" s="0" t="n">
        <f aca="false">FALSE()</f>
        <v>0</v>
      </c>
      <c r="AO1397" s="0" t="n">
        <f aca="false">FALSE()</f>
        <v>0</v>
      </c>
      <c r="AP1397" s="0" t="n">
        <f aca="false">FALSE()</f>
        <v>0</v>
      </c>
      <c r="AQ1397" s="380" t="n">
        <v>43123.7284722222</v>
      </c>
      <c r="AR1397" s="380" t="n">
        <v>40884.1666666667</v>
      </c>
      <c r="AS1397" s="0" t="s">
        <v>13418</v>
      </c>
      <c r="AT1397" s="0" t="s">
        <v>2170</v>
      </c>
      <c r="AU1397" s="0" t="s">
        <v>2170</v>
      </c>
    </row>
    <row r="1398" customFormat="false" ht="15" hidden="true" customHeight="false" outlineLevel="0" collapsed="false">
      <c r="A1398" s="0" t="s">
        <v>13419</v>
      </c>
      <c r="B1398" s="0" t="s">
        <v>13420</v>
      </c>
      <c r="C1398" s="0" t="s">
        <v>13421</v>
      </c>
      <c r="D1398" s="0" t="s">
        <v>2525</v>
      </c>
      <c r="E1398" s="0" t="s">
        <v>13419</v>
      </c>
      <c r="F1398" s="0" t="n">
        <v>10</v>
      </c>
      <c r="G1398" s="0" t="s">
        <v>2526</v>
      </c>
      <c r="H1398" s="0" t="s">
        <v>2170</v>
      </c>
      <c r="I1398" s="0" t="s">
        <v>2170</v>
      </c>
      <c r="J1398" s="0" t="s">
        <v>2170</v>
      </c>
      <c r="K1398" s="0" t="s">
        <v>2170</v>
      </c>
      <c r="L1398" s="0" t="s">
        <v>2170</v>
      </c>
      <c r="M1398" s="0" t="s">
        <v>2170</v>
      </c>
      <c r="N1398" s="0" t="n">
        <f aca="false">FALSE()</f>
        <v>0</v>
      </c>
      <c r="O1398" s="0" t="s">
        <v>13422</v>
      </c>
      <c r="P1398" s="0" t="s">
        <v>2300</v>
      </c>
      <c r="Q1398" s="380" t="n">
        <v>25569.125</v>
      </c>
      <c r="R1398" s="0" t="n">
        <v>1800892288</v>
      </c>
      <c r="S1398" s="0" t="s">
        <v>2528</v>
      </c>
      <c r="T1398" s="0" t="s">
        <v>2529</v>
      </c>
      <c r="U1398" s="0" t="s">
        <v>2365</v>
      </c>
      <c r="V1398" s="0" t="n">
        <v>0</v>
      </c>
      <c r="W1398" s="0" t="s">
        <v>3435</v>
      </c>
      <c r="X1398" s="0" t="n">
        <v>4</v>
      </c>
      <c r="Y1398" s="0" t="n">
        <f aca="false">FALSE()</f>
        <v>0</v>
      </c>
      <c r="Z1398" s="0" t="n">
        <f aca="false">FALSE()</f>
        <v>0</v>
      </c>
      <c r="AA1398" s="0" t="n">
        <f aca="false">FALSE()</f>
        <v>0</v>
      </c>
      <c r="AB1398" s="0" t="n">
        <f aca="false">TRUE()</f>
        <v>1</v>
      </c>
      <c r="AC1398" s="0" t="n">
        <v>1</v>
      </c>
      <c r="AD1398" s="0" t="s">
        <v>2137</v>
      </c>
      <c r="AE1398" s="0" t="n">
        <f aca="false">TRUE()</f>
        <v>1</v>
      </c>
      <c r="AF1398" s="0" t="s">
        <v>13423</v>
      </c>
      <c r="AG1398" s="0" t="n">
        <v>2</v>
      </c>
      <c r="AH1398" s="0" t="s">
        <v>13424</v>
      </c>
      <c r="AI1398" s="0" t="s">
        <v>13425</v>
      </c>
      <c r="AJ1398" s="0" t="n">
        <v>0</v>
      </c>
      <c r="AK1398" s="0" t="s">
        <v>2118</v>
      </c>
      <c r="AL1398" s="0" t="n">
        <f aca="false">FALSE()</f>
        <v>0</v>
      </c>
      <c r="AM1398" s="0" t="n">
        <f aca="false">FALSE()</f>
        <v>0</v>
      </c>
      <c r="AN1398" s="0" t="n">
        <f aca="false">FALSE()</f>
        <v>0</v>
      </c>
      <c r="AO1398" s="0" t="n">
        <f aca="false">FALSE()</f>
        <v>0</v>
      </c>
      <c r="AP1398" s="0" t="n">
        <f aca="false">TRUE()</f>
        <v>1</v>
      </c>
      <c r="AQ1398" s="380" t="n">
        <v>44846.3381944444</v>
      </c>
      <c r="AR1398" s="380" t="n">
        <v>44846.4166666667</v>
      </c>
      <c r="AS1398" s="0" t="s">
        <v>13426</v>
      </c>
      <c r="AT1398" s="0" t="s">
        <v>2170</v>
      </c>
      <c r="AU1398" s="0" t="s">
        <v>2170</v>
      </c>
    </row>
    <row r="1399" customFormat="false" ht="15" hidden="true" customHeight="false" outlineLevel="0" collapsed="false">
      <c r="A1399" s="0" t="s">
        <v>13427</v>
      </c>
      <c r="B1399" s="0" t="s">
        <v>13428</v>
      </c>
      <c r="C1399" s="0" t="s">
        <v>13429</v>
      </c>
      <c r="D1399" s="0" t="s">
        <v>2297</v>
      </c>
      <c r="E1399" s="0" t="s">
        <v>13427</v>
      </c>
      <c r="F1399" s="0" t="n">
        <v>1</v>
      </c>
      <c r="G1399" s="0" t="s">
        <v>2298</v>
      </c>
      <c r="H1399" s="0" t="s">
        <v>2170</v>
      </c>
      <c r="I1399" s="0" t="s">
        <v>2170</v>
      </c>
      <c r="J1399" s="0" t="s">
        <v>2170</v>
      </c>
      <c r="K1399" s="0" t="s">
        <v>2170</v>
      </c>
      <c r="L1399" s="0" t="s">
        <v>2170</v>
      </c>
      <c r="M1399" s="0" t="s">
        <v>2170</v>
      </c>
      <c r="N1399" s="0" t="n">
        <f aca="false">FALSE()</f>
        <v>0</v>
      </c>
      <c r="O1399" s="0" t="s">
        <v>13430</v>
      </c>
      <c r="P1399" s="0" t="s">
        <v>2300</v>
      </c>
      <c r="Q1399" s="380" t="n">
        <v>25569.125</v>
      </c>
      <c r="R1399" s="0" t="n">
        <v>350000000</v>
      </c>
      <c r="S1399" s="0" t="s">
        <v>2301</v>
      </c>
      <c r="T1399" s="0" t="s">
        <v>2302</v>
      </c>
      <c r="U1399" s="0" t="s">
        <v>2684</v>
      </c>
      <c r="V1399" s="0" t="n">
        <v>0</v>
      </c>
      <c r="W1399" s="0" t="s">
        <v>2366</v>
      </c>
      <c r="X1399" s="0" t="n">
        <v>4</v>
      </c>
      <c r="Y1399" s="0" t="n">
        <f aca="false">FALSE()</f>
        <v>0</v>
      </c>
      <c r="Z1399" s="0" t="n">
        <f aca="false">FALSE()</f>
        <v>0</v>
      </c>
      <c r="AA1399" s="0" t="n">
        <f aca="false">FALSE()</f>
        <v>0</v>
      </c>
      <c r="AB1399" s="0" t="n">
        <f aca="false">TRUE()</f>
        <v>1</v>
      </c>
      <c r="AC1399" s="0" t="n">
        <v>1</v>
      </c>
      <c r="AD1399" s="0" t="s">
        <v>2129</v>
      </c>
      <c r="AE1399" s="0" t="n">
        <f aca="false">TRUE()</f>
        <v>1</v>
      </c>
      <c r="AF1399" s="0" t="s">
        <v>13431</v>
      </c>
      <c r="AG1399" s="0" t="n">
        <v>2</v>
      </c>
      <c r="AH1399" s="0" t="s">
        <v>13432</v>
      </c>
      <c r="AI1399" s="0" t="s">
        <v>13433</v>
      </c>
      <c r="AJ1399" s="0" t="n">
        <v>0</v>
      </c>
      <c r="AK1399" s="0" t="s">
        <v>2118</v>
      </c>
      <c r="AL1399" s="0" t="n">
        <f aca="false">FALSE()</f>
        <v>0</v>
      </c>
      <c r="AM1399" s="0" t="n">
        <f aca="false">TRUE()</f>
        <v>1</v>
      </c>
      <c r="AN1399" s="0" t="n">
        <f aca="false">FALSE()</f>
        <v>0</v>
      </c>
      <c r="AO1399" s="0" t="n">
        <f aca="false">FALSE()</f>
        <v>0</v>
      </c>
      <c r="AP1399" s="0" t="n">
        <f aca="false">FALSE()</f>
        <v>0</v>
      </c>
      <c r="AQ1399" s="380" t="n">
        <v>43123.7284722222</v>
      </c>
      <c r="AR1399" s="380" t="n">
        <v>43123.4166666667</v>
      </c>
      <c r="AS1399" s="0" t="s">
        <v>13434</v>
      </c>
      <c r="AT1399" s="0" t="s">
        <v>2170</v>
      </c>
      <c r="AU1399" s="0" t="s">
        <v>2170</v>
      </c>
    </row>
    <row r="1400" customFormat="false" ht="15" hidden="true" customHeight="false" outlineLevel="0" collapsed="false">
      <c r="A1400" s="0" t="s">
        <v>13435</v>
      </c>
      <c r="B1400" s="0" t="s">
        <v>13436</v>
      </c>
      <c r="C1400" s="0" t="s">
        <v>13437</v>
      </c>
      <c r="D1400" s="0" t="s">
        <v>2297</v>
      </c>
      <c r="E1400" s="0" t="s">
        <v>13435</v>
      </c>
      <c r="F1400" s="0" t="n">
        <v>1</v>
      </c>
      <c r="G1400" s="0" t="s">
        <v>2298</v>
      </c>
      <c r="H1400" s="0" t="s">
        <v>2170</v>
      </c>
      <c r="I1400" s="0" t="s">
        <v>2170</v>
      </c>
      <c r="J1400" s="0" t="s">
        <v>2170</v>
      </c>
      <c r="K1400" s="0" t="s">
        <v>2170</v>
      </c>
      <c r="L1400" s="0" t="s">
        <v>2170</v>
      </c>
      <c r="M1400" s="0" t="s">
        <v>2170</v>
      </c>
      <c r="N1400" s="0" t="n">
        <f aca="false">FALSE()</f>
        <v>0</v>
      </c>
      <c r="O1400" s="0" t="s">
        <v>13438</v>
      </c>
      <c r="P1400" s="0" t="s">
        <v>2300</v>
      </c>
      <c r="Q1400" s="380" t="n">
        <v>25569.125</v>
      </c>
      <c r="R1400" s="0" t="n">
        <v>145245628</v>
      </c>
      <c r="S1400" s="0" t="s">
        <v>2301</v>
      </c>
      <c r="T1400" s="0" t="s">
        <v>2302</v>
      </c>
      <c r="U1400" s="0" t="s">
        <v>2115</v>
      </c>
      <c r="V1400" s="0" t="n">
        <v>0</v>
      </c>
      <c r="W1400" s="0" t="s">
        <v>2321</v>
      </c>
      <c r="X1400" s="0" t="n">
        <v>4</v>
      </c>
      <c r="Y1400" s="0" t="n">
        <f aca="false">FALSE()</f>
        <v>0</v>
      </c>
      <c r="Z1400" s="0" t="n">
        <f aca="false">FALSE()</f>
        <v>0</v>
      </c>
      <c r="AA1400" s="0" t="n">
        <f aca="false">FALSE()</f>
        <v>0</v>
      </c>
      <c r="AB1400" s="0" t="n">
        <f aca="false">FALSE()</f>
        <v>0</v>
      </c>
      <c r="AC1400" s="0" t="n">
        <v>1</v>
      </c>
      <c r="AD1400" s="0" t="s">
        <v>2129</v>
      </c>
      <c r="AE1400" s="0" t="n">
        <f aca="false">TRUE()</f>
        <v>1</v>
      </c>
      <c r="AF1400" s="0" t="s">
        <v>13439</v>
      </c>
      <c r="AG1400" s="0" t="n">
        <v>2</v>
      </c>
      <c r="AH1400" s="0" t="s">
        <v>13440</v>
      </c>
      <c r="AI1400" s="0" t="s">
        <v>13441</v>
      </c>
      <c r="AJ1400" s="0" t="n">
        <v>0</v>
      </c>
      <c r="AK1400" s="0" t="s">
        <v>2118</v>
      </c>
      <c r="AL1400" s="0" t="n">
        <f aca="false">FALSE()</f>
        <v>0</v>
      </c>
      <c r="AM1400" s="0" t="n">
        <f aca="false">TRUE()</f>
        <v>1</v>
      </c>
      <c r="AN1400" s="0" t="n">
        <f aca="false">FALSE()</f>
        <v>0</v>
      </c>
      <c r="AO1400" s="0" t="n">
        <f aca="false">FALSE()</f>
        <v>0</v>
      </c>
      <c r="AP1400" s="0" t="n">
        <f aca="false">TRUE()</f>
        <v>1</v>
      </c>
      <c r="AQ1400" s="380" t="n">
        <v>44837.6506944444</v>
      </c>
      <c r="AR1400" s="380" t="n">
        <v>44837.4166666667</v>
      </c>
      <c r="AS1400" s="0" t="s">
        <v>13442</v>
      </c>
      <c r="AT1400" s="0" t="s">
        <v>2170</v>
      </c>
      <c r="AU1400" s="0" t="s">
        <v>2170</v>
      </c>
    </row>
    <row r="1401" customFormat="false" ht="15" hidden="true" customHeight="false" outlineLevel="0" collapsed="false">
      <c r="A1401" s="0" t="s">
        <v>13443</v>
      </c>
      <c r="B1401" s="0" t="s">
        <v>13444</v>
      </c>
      <c r="C1401" s="0" t="s">
        <v>47</v>
      </c>
      <c r="D1401" s="0" t="s">
        <v>2297</v>
      </c>
      <c r="E1401" s="0" t="s">
        <v>13443</v>
      </c>
      <c r="F1401" s="0" t="n">
        <v>1</v>
      </c>
      <c r="G1401" s="0" t="s">
        <v>2298</v>
      </c>
      <c r="H1401" s="0" t="s">
        <v>2170</v>
      </c>
      <c r="I1401" s="0" t="s">
        <v>2170</v>
      </c>
      <c r="J1401" s="0" t="s">
        <v>2170</v>
      </c>
      <c r="K1401" s="0" t="s">
        <v>2170</v>
      </c>
      <c r="L1401" s="0" t="s">
        <v>2170</v>
      </c>
      <c r="M1401" s="0" t="s">
        <v>2170</v>
      </c>
      <c r="N1401" s="0" t="n">
        <f aca="false">FALSE()</f>
        <v>0</v>
      </c>
      <c r="O1401" s="0" t="s">
        <v>13445</v>
      </c>
      <c r="P1401" s="0" t="s">
        <v>2300</v>
      </c>
      <c r="Q1401" s="380" t="n">
        <v>33664.125</v>
      </c>
      <c r="R1401" s="0" t="n">
        <v>942917366</v>
      </c>
      <c r="S1401" s="0" t="s">
        <v>2301</v>
      </c>
      <c r="T1401" s="0" t="s">
        <v>2302</v>
      </c>
      <c r="U1401" s="0" t="s">
        <v>2330</v>
      </c>
      <c r="V1401" s="0" t="n">
        <v>3000000000</v>
      </c>
      <c r="W1401" s="0" t="s">
        <v>2366</v>
      </c>
      <c r="X1401" s="0" t="n">
        <v>4</v>
      </c>
      <c r="Y1401" s="0" t="n">
        <f aca="false">FALSE()</f>
        <v>0</v>
      </c>
      <c r="Z1401" s="0" t="n">
        <f aca="false">FALSE()</f>
        <v>0</v>
      </c>
      <c r="AA1401" s="0" t="n">
        <f aca="false">FALSE()</f>
        <v>0</v>
      </c>
      <c r="AB1401" s="0" t="n">
        <f aca="false">TRUE()</f>
        <v>1</v>
      </c>
      <c r="AC1401" s="0" t="n">
        <v>1</v>
      </c>
      <c r="AD1401" s="0" t="s">
        <v>2129</v>
      </c>
      <c r="AE1401" s="0" t="n">
        <f aca="false">TRUE()</f>
        <v>1</v>
      </c>
      <c r="AF1401" s="0" t="s">
        <v>13446</v>
      </c>
      <c r="AG1401" s="0" t="n">
        <v>2</v>
      </c>
      <c r="AH1401" s="0" t="s">
        <v>13447</v>
      </c>
      <c r="AI1401" s="0" t="s">
        <v>13448</v>
      </c>
      <c r="AJ1401" s="0" t="n">
        <v>0</v>
      </c>
      <c r="AK1401" s="0" t="s">
        <v>2118</v>
      </c>
      <c r="AL1401" s="0" t="n">
        <f aca="false">FALSE()</f>
        <v>0</v>
      </c>
      <c r="AM1401" s="0" t="n">
        <f aca="false">TRUE()</f>
        <v>1</v>
      </c>
      <c r="AN1401" s="0" t="n">
        <f aca="false">FALSE()</f>
        <v>0</v>
      </c>
      <c r="AO1401" s="0" t="n">
        <f aca="false">FALSE()</f>
        <v>0</v>
      </c>
      <c r="AP1401" s="0" t="n">
        <f aca="false">FALSE()</f>
        <v>0</v>
      </c>
      <c r="AQ1401" s="380" t="n">
        <v>43123.7291666667</v>
      </c>
      <c r="AR1401" s="380" t="n">
        <v>32398.1666666667</v>
      </c>
      <c r="AS1401" s="0" t="s">
        <v>13449</v>
      </c>
      <c r="AT1401" s="0" t="s">
        <v>2170</v>
      </c>
      <c r="AU1401" s="0" t="s">
        <v>2170</v>
      </c>
    </row>
    <row r="1402" customFormat="false" ht="15" hidden="true" customHeight="false" outlineLevel="0" collapsed="false">
      <c r="A1402" s="0" t="s">
        <v>725</v>
      </c>
      <c r="B1402" s="0" t="s">
        <v>13450</v>
      </c>
      <c r="C1402" s="0" t="s">
        <v>722</v>
      </c>
      <c r="D1402" s="0" t="s">
        <v>720</v>
      </c>
      <c r="E1402" s="0" t="s">
        <v>725</v>
      </c>
      <c r="F1402" s="0" t="n">
        <v>10</v>
      </c>
      <c r="G1402" s="0" t="s">
        <v>434</v>
      </c>
      <c r="H1402" s="0" t="s">
        <v>2596</v>
      </c>
      <c r="I1402" s="0" t="s">
        <v>2596</v>
      </c>
      <c r="J1402" s="0" t="s">
        <v>2600</v>
      </c>
      <c r="K1402" s="0" t="s">
        <v>2600</v>
      </c>
      <c r="L1402" s="0" t="s">
        <v>3535</v>
      </c>
      <c r="M1402" s="0" t="s">
        <v>3535</v>
      </c>
      <c r="N1402" s="0" t="n">
        <f aca="false">TRUE()</f>
        <v>1</v>
      </c>
      <c r="O1402" s="0" t="s">
        <v>723</v>
      </c>
      <c r="P1402" s="0" t="s">
        <v>2601</v>
      </c>
      <c r="Q1402" s="380" t="n">
        <v>41150.1666666667</v>
      </c>
      <c r="R1402" s="0" t="n">
        <v>98000184</v>
      </c>
      <c r="S1402" s="0" t="s">
        <v>601</v>
      </c>
      <c r="T1402" s="0" t="s">
        <v>2602</v>
      </c>
      <c r="U1402" s="0" t="s">
        <v>2365</v>
      </c>
      <c r="V1402" s="0" t="n">
        <v>73500000</v>
      </c>
      <c r="W1402" s="0" t="s">
        <v>2603</v>
      </c>
      <c r="X1402" s="0" t="n">
        <v>5</v>
      </c>
      <c r="Y1402" s="0" t="n">
        <f aca="false">FALSE()</f>
        <v>0</v>
      </c>
      <c r="Z1402" s="0" t="n">
        <f aca="false">TRUE()</f>
        <v>1</v>
      </c>
      <c r="AA1402" s="0" t="n">
        <f aca="false">TRUE()</f>
        <v>1</v>
      </c>
      <c r="AB1402" s="0" t="n">
        <f aca="false">TRUE()</f>
        <v>1</v>
      </c>
      <c r="AC1402" s="0" t="n">
        <v>1</v>
      </c>
      <c r="AD1402" s="0" t="s">
        <v>2083</v>
      </c>
      <c r="AE1402" s="0" t="n">
        <f aca="false">TRUE()</f>
        <v>1</v>
      </c>
      <c r="AF1402" s="0" t="s">
        <v>13451</v>
      </c>
      <c r="AG1402" s="0" t="n">
        <v>1</v>
      </c>
      <c r="AH1402" s="0" t="s">
        <v>13452</v>
      </c>
      <c r="AI1402" s="0" t="s">
        <v>13453</v>
      </c>
      <c r="AJ1402" s="0" t="n">
        <v>0</v>
      </c>
      <c r="AK1402" s="0" t="s">
        <v>2119</v>
      </c>
      <c r="AL1402" s="0" t="n">
        <f aca="false">TRUE()</f>
        <v>1</v>
      </c>
      <c r="AM1402" s="0" t="n">
        <f aca="false">FALSE()</f>
        <v>0</v>
      </c>
      <c r="AN1402" s="0" t="n">
        <f aca="false">TRUE()</f>
        <v>1</v>
      </c>
      <c r="AO1402" s="0" t="n">
        <f aca="false">FALSE()</f>
        <v>0</v>
      </c>
      <c r="AP1402" s="0" t="n">
        <f aca="false">FALSE()</f>
        <v>0</v>
      </c>
      <c r="AQ1402" s="380" t="n">
        <v>43166.9826388889</v>
      </c>
      <c r="AR1402" s="380" t="n">
        <v>43166.4166666667</v>
      </c>
      <c r="AS1402" s="0" t="s">
        <v>13454</v>
      </c>
      <c r="AT1402" s="0" t="s">
        <v>2600</v>
      </c>
      <c r="AU1402" s="0" t="s">
        <v>2600</v>
      </c>
    </row>
    <row r="1403" customFormat="false" ht="15" hidden="true" customHeight="false" outlineLevel="0" collapsed="false">
      <c r="A1403" s="0" t="s">
        <v>13455</v>
      </c>
      <c r="B1403" s="0" t="s">
        <v>13456</v>
      </c>
      <c r="C1403" s="0" t="s">
        <v>13457</v>
      </c>
      <c r="D1403" s="0" t="s">
        <v>2297</v>
      </c>
      <c r="E1403" s="0" t="s">
        <v>13455</v>
      </c>
      <c r="F1403" s="0" t="n">
        <v>1</v>
      </c>
      <c r="G1403" s="0" t="s">
        <v>2298</v>
      </c>
      <c r="H1403" s="0" t="s">
        <v>2170</v>
      </c>
      <c r="I1403" s="0" t="s">
        <v>2170</v>
      </c>
      <c r="J1403" s="0" t="s">
        <v>2170</v>
      </c>
      <c r="K1403" s="0" t="s">
        <v>2170</v>
      </c>
      <c r="L1403" s="0" t="s">
        <v>2170</v>
      </c>
      <c r="M1403" s="0" t="s">
        <v>2170</v>
      </c>
      <c r="N1403" s="0" t="n">
        <f aca="false">FALSE()</f>
        <v>0</v>
      </c>
      <c r="O1403" s="0" t="s">
        <v>13458</v>
      </c>
      <c r="P1403" s="0" t="s">
        <v>2300</v>
      </c>
      <c r="Q1403" s="380" t="n">
        <v>35837.125</v>
      </c>
      <c r="R1403" s="0" t="n">
        <v>139152345</v>
      </c>
      <c r="S1403" s="0" t="s">
        <v>2301</v>
      </c>
      <c r="T1403" s="0" t="s">
        <v>2302</v>
      </c>
      <c r="U1403" s="0" t="s">
        <v>4620</v>
      </c>
      <c r="V1403" s="0" t="n">
        <v>600000000</v>
      </c>
      <c r="W1403" s="0" t="s">
        <v>2565</v>
      </c>
      <c r="X1403" s="0" t="n">
        <v>4</v>
      </c>
      <c r="Y1403" s="0" t="n">
        <f aca="false">FALSE()</f>
        <v>0</v>
      </c>
      <c r="Z1403" s="0" t="n">
        <f aca="false">FALSE()</f>
        <v>0</v>
      </c>
      <c r="AA1403" s="0" t="n">
        <f aca="false">FALSE()</f>
        <v>0</v>
      </c>
      <c r="AB1403" s="0" t="n">
        <f aca="false">TRUE()</f>
        <v>1</v>
      </c>
      <c r="AC1403" s="0" t="n">
        <v>1</v>
      </c>
      <c r="AD1403" s="0" t="s">
        <v>2129</v>
      </c>
      <c r="AE1403" s="0" t="n">
        <f aca="false">TRUE()</f>
        <v>1</v>
      </c>
      <c r="AF1403" s="0" t="s">
        <v>13459</v>
      </c>
      <c r="AG1403" s="0" t="n">
        <v>2</v>
      </c>
      <c r="AH1403" s="0" t="s">
        <v>13460</v>
      </c>
      <c r="AI1403" s="0" t="s">
        <v>13461</v>
      </c>
      <c r="AJ1403" s="0" t="n">
        <v>0</v>
      </c>
      <c r="AK1403" s="0" t="s">
        <v>2118</v>
      </c>
      <c r="AL1403" s="0" t="n">
        <f aca="false">FALSE()</f>
        <v>0</v>
      </c>
      <c r="AM1403" s="0" t="n">
        <f aca="false">TRUE()</f>
        <v>1</v>
      </c>
      <c r="AN1403" s="0" t="n">
        <f aca="false">FALSE()</f>
        <v>0</v>
      </c>
      <c r="AO1403" s="0" t="n">
        <f aca="false">FALSE()</f>
        <v>0</v>
      </c>
      <c r="AP1403" s="0" t="n">
        <f aca="false">FALSE()</f>
        <v>0</v>
      </c>
      <c r="AQ1403" s="380" t="n">
        <v>43123.7291666667</v>
      </c>
      <c r="AR1403" s="380" t="n">
        <v>35838.125</v>
      </c>
      <c r="AS1403" s="0" t="s">
        <v>13462</v>
      </c>
      <c r="AT1403" s="0" t="s">
        <v>2170</v>
      </c>
      <c r="AU1403" s="0" t="s">
        <v>2170</v>
      </c>
    </row>
    <row r="1404" customFormat="false" ht="15" hidden="true" customHeight="false" outlineLevel="0" collapsed="false">
      <c r="A1404" s="0" t="s">
        <v>13463</v>
      </c>
      <c r="B1404" s="0" t="s">
        <v>13464</v>
      </c>
      <c r="C1404" s="0" t="s">
        <v>13465</v>
      </c>
      <c r="D1404" s="0" t="s">
        <v>2525</v>
      </c>
      <c r="E1404" s="0" t="s">
        <v>13463</v>
      </c>
      <c r="F1404" s="0" t="n">
        <v>10</v>
      </c>
      <c r="G1404" s="0" t="s">
        <v>2526</v>
      </c>
      <c r="H1404" s="0" t="s">
        <v>2170</v>
      </c>
      <c r="I1404" s="0" t="s">
        <v>2170</v>
      </c>
      <c r="J1404" s="0" t="s">
        <v>2170</v>
      </c>
      <c r="K1404" s="0" t="s">
        <v>2170</v>
      </c>
      <c r="L1404" s="0" t="s">
        <v>2170</v>
      </c>
      <c r="M1404" s="0" t="s">
        <v>2170</v>
      </c>
      <c r="N1404" s="0" t="n">
        <f aca="false">FALSE()</f>
        <v>0</v>
      </c>
      <c r="O1404" s="0" t="s">
        <v>13466</v>
      </c>
      <c r="P1404" s="0" t="s">
        <v>2300</v>
      </c>
      <c r="Q1404" s="380" t="n">
        <v>25569.125</v>
      </c>
      <c r="R1404" s="0" t="n">
        <v>3349335066</v>
      </c>
      <c r="S1404" s="0" t="s">
        <v>2528</v>
      </c>
      <c r="T1404" s="0" t="s">
        <v>2529</v>
      </c>
      <c r="U1404" s="0" t="s">
        <v>2684</v>
      </c>
      <c r="V1404" s="0" t="n">
        <v>0</v>
      </c>
      <c r="W1404" s="0" t="s">
        <v>2321</v>
      </c>
      <c r="X1404" s="0" t="n">
        <v>4</v>
      </c>
      <c r="Y1404" s="0" t="n">
        <f aca="false">FALSE()</f>
        <v>0</v>
      </c>
      <c r="Z1404" s="0" t="n">
        <f aca="false">FALSE()</f>
        <v>0</v>
      </c>
      <c r="AA1404" s="0" t="n">
        <f aca="false">FALSE()</f>
        <v>0</v>
      </c>
      <c r="AB1404" s="0" t="n">
        <f aca="false">TRUE()</f>
        <v>1</v>
      </c>
      <c r="AC1404" s="0" t="n">
        <v>1</v>
      </c>
      <c r="AD1404" s="0" t="s">
        <v>2729</v>
      </c>
      <c r="AE1404" s="0" t="n">
        <f aca="false">TRUE()</f>
        <v>1</v>
      </c>
      <c r="AF1404" s="0" t="s">
        <v>13467</v>
      </c>
      <c r="AG1404" s="0" t="n">
        <v>2</v>
      </c>
      <c r="AH1404" s="0" t="s">
        <v>13468</v>
      </c>
      <c r="AI1404" s="0" t="s">
        <v>13469</v>
      </c>
      <c r="AJ1404" s="0" t="n">
        <v>0</v>
      </c>
      <c r="AK1404" s="0" t="s">
        <v>2118</v>
      </c>
      <c r="AL1404" s="0" t="n">
        <f aca="false">FALSE()</f>
        <v>0</v>
      </c>
      <c r="AM1404" s="0" t="n">
        <f aca="false">FALSE()</f>
        <v>0</v>
      </c>
      <c r="AN1404" s="0" t="n">
        <f aca="false">FALSE()</f>
        <v>0</v>
      </c>
      <c r="AO1404" s="0" t="n">
        <f aca="false">FALSE()</f>
        <v>0</v>
      </c>
      <c r="AP1404" s="0" t="n">
        <f aca="false">TRUE()</f>
        <v>1</v>
      </c>
      <c r="AQ1404" s="380" t="n">
        <v>44846.3381944444</v>
      </c>
      <c r="AR1404" s="380" t="n">
        <v>44846.4166666667</v>
      </c>
      <c r="AS1404" s="0" t="s">
        <v>12654</v>
      </c>
      <c r="AT1404" s="0" t="s">
        <v>2170</v>
      </c>
      <c r="AU1404" s="0" t="s">
        <v>2170</v>
      </c>
    </row>
    <row r="1405" customFormat="false" ht="15" hidden="true" customHeight="false" outlineLevel="0" collapsed="false">
      <c r="A1405" s="0" t="s">
        <v>13470</v>
      </c>
      <c r="B1405" s="0" t="s">
        <v>13471</v>
      </c>
      <c r="C1405" s="0" t="s">
        <v>13472</v>
      </c>
      <c r="D1405" s="0" t="s">
        <v>2297</v>
      </c>
      <c r="E1405" s="0" t="s">
        <v>13470</v>
      </c>
      <c r="F1405" s="0" t="n">
        <v>1</v>
      </c>
      <c r="G1405" s="0" t="s">
        <v>2298</v>
      </c>
      <c r="H1405" s="0" t="s">
        <v>2170</v>
      </c>
      <c r="I1405" s="0" t="s">
        <v>2170</v>
      </c>
      <c r="J1405" s="0" t="s">
        <v>2170</v>
      </c>
      <c r="K1405" s="0" t="s">
        <v>2170</v>
      </c>
      <c r="L1405" s="0" t="s">
        <v>2170</v>
      </c>
      <c r="M1405" s="0" t="s">
        <v>2170</v>
      </c>
      <c r="N1405" s="0" t="n">
        <f aca="false">FALSE()</f>
        <v>0</v>
      </c>
      <c r="O1405" s="0" t="s">
        <v>13473</v>
      </c>
      <c r="P1405" s="0" t="s">
        <v>2300</v>
      </c>
      <c r="Q1405" s="380" t="n">
        <v>34046.125</v>
      </c>
      <c r="R1405" s="0" t="n">
        <v>548080342</v>
      </c>
      <c r="S1405" s="0" t="s">
        <v>2301</v>
      </c>
      <c r="T1405" s="0" t="s">
        <v>2302</v>
      </c>
      <c r="U1405" s="0" t="s">
        <v>2116</v>
      </c>
      <c r="V1405" s="0" t="n">
        <v>900000000</v>
      </c>
      <c r="W1405" s="0" t="s">
        <v>2312</v>
      </c>
      <c r="X1405" s="0" t="n">
        <v>4</v>
      </c>
      <c r="Y1405" s="0" t="n">
        <f aca="false">FALSE()</f>
        <v>0</v>
      </c>
      <c r="Z1405" s="0" t="n">
        <f aca="false">FALSE()</f>
        <v>0</v>
      </c>
      <c r="AA1405" s="0" t="n">
        <f aca="false">FALSE()</f>
        <v>0</v>
      </c>
      <c r="AB1405" s="0" t="n">
        <f aca="false">TRUE()</f>
        <v>1</v>
      </c>
      <c r="AC1405" s="0" t="n">
        <v>1</v>
      </c>
      <c r="AD1405" s="0" t="s">
        <v>2129</v>
      </c>
      <c r="AE1405" s="0" t="n">
        <f aca="false">TRUE()</f>
        <v>1</v>
      </c>
      <c r="AF1405" s="0" t="s">
        <v>13474</v>
      </c>
      <c r="AG1405" s="0" t="n">
        <v>2</v>
      </c>
      <c r="AH1405" s="0" t="s">
        <v>13475</v>
      </c>
      <c r="AI1405" s="0" t="s">
        <v>13476</v>
      </c>
      <c r="AJ1405" s="0" t="n">
        <v>0</v>
      </c>
      <c r="AK1405" s="0" t="s">
        <v>2118</v>
      </c>
      <c r="AL1405" s="0" t="n">
        <f aca="false">FALSE()</f>
        <v>0</v>
      </c>
      <c r="AM1405" s="0" t="n">
        <f aca="false">TRUE()</f>
        <v>1</v>
      </c>
      <c r="AN1405" s="0" t="n">
        <f aca="false">FALSE()</f>
        <v>0</v>
      </c>
      <c r="AO1405" s="0" t="n">
        <f aca="false">FALSE()</f>
        <v>0</v>
      </c>
      <c r="AP1405" s="0" t="n">
        <f aca="false">FALSE()</f>
        <v>0</v>
      </c>
      <c r="AQ1405" s="380" t="n">
        <v>43123.7284722222</v>
      </c>
      <c r="AR1405" s="380" t="n">
        <v>34047.125</v>
      </c>
      <c r="AS1405" s="0" t="s">
        <v>13477</v>
      </c>
      <c r="AT1405" s="0" t="s">
        <v>2170</v>
      </c>
      <c r="AU1405" s="0" t="s">
        <v>2170</v>
      </c>
    </row>
    <row r="1406" customFormat="false" ht="15" hidden="true" customHeight="false" outlineLevel="0" collapsed="false">
      <c r="A1406" s="0" t="s">
        <v>13478</v>
      </c>
      <c r="B1406" s="0" t="s">
        <v>13479</v>
      </c>
      <c r="C1406" s="0" t="s">
        <v>13480</v>
      </c>
      <c r="D1406" s="0" t="s">
        <v>2297</v>
      </c>
      <c r="E1406" s="0" t="s">
        <v>13478</v>
      </c>
      <c r="F1406" s="0" t="n">
        <v>1</v>
      </c>
      <c r="G1406" s="0" t="s">
        <v>2298</v>
      </c>
      <c r="H1406" s="0" t="s">
        <v>2170</v>
      </c>
      <c r="I1406" s="0" t="s">
        <v>2170</v>
      </c>
      <c r="J1406" s="0" t="s">
        <v>2170</v>
      </c>
      <c r="K1406" s="0" t="s">
        <v>2170</v>
      </c>
      <c r="L1406" s="0" t="s">
        <v>2170</v>
      </c>
      <c r="M1406" s="0" t="s">
        <v>2170</v>
      </c>
      <c r="N1406" s="0" t="n">
        <f aca="false">FALSE()</f>
        <v>0</v>
      </c>
      <c r="O1406" s="0" t="s">
        <v>13481</v>
      </c>
      <c r="P1406" s="0" t="s">
        <v>2300</v>
      </c>
      <c r="Q1406" s="380" t="n">
        <v>24495.125</v>
      </c>
      <c r="R1406" s="0" t="n">
        <v>82390406</v>
      </c>
      <c r="S1406" s="0" t="s">
        <v>2301</v>
      </c>
      <c r="T1406" s="0" t="s">
        <v>2302</v>
      </c>
      <c r="U1406" s="0" t="s">
        <v>2115</v>
      </c>
      <c r="V1406" s="0" t="n">
        <v>120000000</v>
      </c>
      <c r="W1406" s="0" t="s">
        <v>6175</v>
      </c>
      <c r="X1406" s="0" t="n">
        <v>4</v>
      </c>
      <c r="Y1406" s="0" t="n">
        <f aca="false">FALSE()</f>
        <v>0</v>
      </c>
      <c r="Z1406" s="0" t="n">
        <f aca="false">FALSE()</f>
        <v>0</v>
      </c>
      <c r="AA1406" s="0" t="n">
        <f aca="false">FALSE()</f>
        <v>0</v>
      </c>
      <c r="AB1406" s="0" t="n">
        <f aca="false">TRUE()</f>
        <v>1</v>
      </c>
      <c r="AC1406" s="0" t="n">
        <v>1</v>
      </c>
      <c r="AD1406" s="0" t="s">
        <v>2129</v>
      </c>
      <c r="AE1406" s="0" t="n">
        <f aca="false">TRUE()</f>
        <v>1</v>
      </c>
      <c r="AF1406" s="0" t="s">
        <v>13482</v>
      </c>
      <c r="AG1406" s="0" t="n">
        <v>2</v>
      </c>
      <c r="AH1406" s="0" t="s">
        <v>13483</v>
      </c>
      <c r="AI1406" s="0" t="s">
        <v>13484</v>
      </c>
      <c r="AJ1406" s="0" t="n">
        <v>0</v>
      </c>
      <c r="AK1406" s="0" t="s">
        <v>2118</v>
      </c>
      <c r="AL1406" s="0" t="n">
        <f aca="false">FALSE()</f>
        <v>0</v>
      </c>
      <c r="AM1406" s="0" t="n">
        <f aca="false">TRUE()</f>
        <v>1</v>
      </c>
      <c r="AN1406" s="0" t="n">
        <f aca="false">FALSE()</f>
        <v>0</v>
      </c>
      <c r="AO1406" s="0" t="n">
        <f aca="false">FALSE()</f>
        <v>0</v>
      </c>
      <c r="AP1406" s="0" t="n">
        <f aca="false">FALSE()</f>
        <v>0</v>
      </c>
      <c r="AQ1406" s="380" t="n">
        <v>43559.6923611111</v>
      </c>
      <c r="AR1406" s="380" t="n">
        <v>32652.1666666667</v>
      </c>
      <c r="AS1406" s="0" t="s">
        <v>13485</v>
      </c>
      <c r="AT1406" s="0" t="s">
        <v>2170</v>
      </c>
      <c r="AU1406" s="0" t="s">
        <v>2170</v>
      </c>
    </row>
    <row r="1407" customFormat="false" ht="15" hidden="true" customHeight="false" outlineLevel="0" collapsed="false">
      <c r="A1407" s="0" t="s">
        <v>13486</v>
      </c>
      <c r="B1407" s="0" t="s">
        <v>13487</v>
      </c>
      <c r="C1407" s="0" t="s">
        <v>13488</v>
      </c>
      <c r="D1407" s="0" t="s">
        <v>2297</v>
      </c>
      <c r="E1407" s="0" t="s">
        <v>13486</v>
      </c>
      <c r="F1407" s="0" t="n">
        <v>1</v>
      </c>
      <c r="G1407" s="0" t="s">
        <v>2298</v>
      </c>
      <c r="H1407" s="0" t="s">
        <v>2170</v>
      </c>
      <c r="I1407" s="0" t="s">
        <v>2170</v>
      </c>
      <c r="J1407" s="0" t="s">
        <v>2170</v>
      </c>
      <c r="K1407" s="0" t="s">
        <v>2170</v>
      </c>
      <c r="L1407" s="0" t="s">
        <v>2170</v>
      </c>
      <c r="M1407" s="0" t="s">
        <v>2170</v>
      </c>
      <c r="N1407" s="0" t="n">
        <f aca="false">FALSE()</f>
        <v>0</v>
      </c>
      <c r="O1407" s="0" t="s">
        <v>13489</v>
      </c>
      <c r="P1407" s="0" t="s">
        <v>2300</v>
      </c>
      <c r="Q1407" s="380" t="n">
        <v>25569.125</v>
      </c>
      <c r="R1407" s="0" t="n">
        <v>50062039</v>
      </c>
      <c r="S1407" s="0" t="s">
        <v>2301</v>
      </c>
      <c r="T1407" s="0" t="s">
        <v>2302</v>
      </c>
      <c r="U1407" s="0" t="s">
        <v>2116</v>
      </c>
      <c r="V1407" s="0" t="n">
        <v>0</v>
      </c>
      <c r="W1407" s="0" t="s">
        <v>2312</v>
      </c>
      <c r="X1407" s="0" t="n">
        <v>4</v>
      </c>
      <c r="Y1407" s="0" t="n">
        <f aca="false">FALSE()</f>
        <v>0</v>
      </c>
      <c r="Z1407" s="0" t="n">
        <f aca="false">FALSE()</f>
        <v>0</v>
      </c>
      <c r="AA1407" s="0" t="n">
        <f aca="false">FALSE()</f>
        <v>0</v>
      </c>
      <c r="AB1407" s="0" t="n">
        <f aca="false">FALSE()</f>
        <v>0</v>
      </c>
      <c r="AC1407" s="0" t="n">
        <v>1</v>
      </c>
      <c r="AD1407" s="0" t="s">
        <v>2129</v>
      </c>
      <c r="AE1407" s="0" t="n">
        <f aca="false">TRUE()</f>
        <v>1</v>
      </c>
      <c r="AF1407" s="0" t="s">
        <v>13490</v>
      </c>
      <c r="AG1407" s="0" t="n">
        <v>2</v>
      </c>
      <c r="AH1407" s="0" t="s">
        <v>13491</v>
      </c>
      <c r="AI1407" s="0" t="s">
        <v>13492</v>
      </c>
      <c r="AJ1407" s="0" t="n">
        <v>0</v>
      </c>
      <c r="AK1407" s="0" t="s">
        <v>2118</v>
      </c>
      <c r="AL1407" s="0" t="n">
        <f aca="false">FALSE()</f>
        <v>0</v>
      </c>
      <c r="AM1407" s="0" t="n">
        <f aca="false">TRUE()</f>
        <v>1</v>
      </c>
      <c r="AN1407" s="0" t="n">
        <f aca="false">FALSE()</f>
        <v>0</v>
      </c>
      <c r="AO1407" s="0" t="n">
        <f aca="false">FALSE()</f>
        <v>0</v>
      </c>
      <c r="AP1407" s="0" t="n">
        <f aca="false">FALSE()</f>
        <v>0</v>
      </c>
      <c r="AQ1407" s="380" t="n">
        <v>43773.7298611111</v>
      </c>
      <c r="AR1407" s="380" t="n">
        <v>43773.4166666667</v>
      </c>
      <c r="AS1407" s="0" t="s">
        <v>13493</v>
      </c>
      <c r="AT1407" s="0" t="s">
        <v>2170</v>
      </c>
      <c r="AU1407" s="0" t="s">
        <v>2170</v>
      </c>
    </row>
    <row r="1408" customFormat="false" ht="15" hidden="true" customHeight="false" outlineLevel="0" collapsed="false">
      <c r="A1408" s="0" t="s">
        <v>13494</v>
      </c>
      <c r="B1408" s="0" t="s">
        <v>13495</v>
      </c>
      <c r="C1408" s="0" t="s">
        <v>13496</v>
      </c>
      <c r="D1408" s="0" t="s">
        <v>2297</v>
      </c>
      <c r="E1408" s="0" t="s">
        <v>13494</v>
      </c>
      <c r="F1408" s="0" t="n">
        <v>1</v>
      </c>
      <c r="G1408" s="0" t="s">
        <v>2298</v>
      </c>
      <c r="H1408" s="0" t="s">
        <v>2170</v>
      </c>
      <c r="I1408" s="0" t="s">
        <v>2170</v>
      </c>
      <c r="J1408" s="0" t="s">
        <v>2170</v>
      </c>
      <c r="K1408" s="0" t="s">
        <v>2170</v>
      </c>
      <c r="L1408" s="0" t="s">
        <v>2170</v>
      </c>
      <c r="M1408" s="0" t="s">
        <v>2170</v>
      </c>
      <c r="N1408" s="0" t="n">
        <f aca="false">FALSE()</f>
        <v>0</v>
      </c>
      <c r="O1408" s="0" t="s">
        <v>13497</v>
      </c>
      <c r="P1408" s="0" t="s">
        <v>2300</v>
      </c>
      <c r="Q1408" s="380" t="n">
        <v>25569.125</v>
      </c>
      <c r="R1408" s="0" t="n">
        <v>160047671</v>
      </c>
      <c r="S1408" s="0" t="s">
        <v>2667</v>
      </c>
      <c r="U1408" s="0" t="s">
        <v>2114</v>
      </c>
      <c r="V1408" s="0" t="n">
        <v>0</v>
      </c>
      <c r="W1408" s="0" t="s">
        <v>2409</v>
      </c>
      <c r="X1408" s="0" t="n">
        <v>4</v>
      </c>
      <c r="Y1408" s="0" t="n">
        <f aca="false">FALSE()</f>
        <v>0</v>
      </c>
      <c r="Z1408" s="0" t="n">
        <f aca="false">FALSE()</f>
        <v>0</v>
      </c>
      <c r="AA1408" s="0" t="n">
        <f aca="false">FALSE()</f>
        <v>0</v>
      </c>
      <c r="AB1408" s="0" t="n">
        <f aca="false">FALSE()</f>
        <v>0</v>
      </c>
      <c r="AC1408" s="0" t="n">
        <v>1</v>
      </c>
      <c r="AD1408" s="0" t="s">
        <v>2129</v>
      </c>
      <c r="AE1408" s="0" t="n">
        <f aca="false">TRUE()</f>
        <v>1</v>
      </c>
      <c r="AF1408" s="0" t="s">
        <v>13498</v>
      </c>
      <c r="AG1408" s="0" t="n">
        <v>2</v>
      </c>
      <c r="AH1408" s="0" t="s">
        <v>13499</v>
      </c>
      <c r="AI1408" s="0" t="s">
        <v>13500</v>
      </c>
      <c r="AJ1408" s="0" t="n">
        <v>0</v>
      </c>
      <c r="AK1408" s="0" t="s">
        <v>2118</v>
      </c>
      <c r="AL1408" s="0" t="n">
        <f aca="false">FALSE()</f>
        <v>0</v>
      </c>
      <c r="AM1408" s="0" t="n">
        <f aca="false">TRUE()</f>
        <v>1</v>
      </c>
      <c r="AN1408" s="0" t="n">
        <f aca="false">FALSE()</f>
        <v>0</v>
      </c>
      <c r="AO1408" s="0" t="n">
        <f aca="false">FALSE()</f>
        <v>0</v>
      </c>
      <c r="AP1408" s="0" t="n">
        <f aca="false">FALSE()</f>
        <v>0</v>
      </c>
      <c r="AQ1408" s="380" t="n">
        <v>44558.6465277778</v>
      </c>
      <c r="AR1408" s="380" t="n">
        <v>44558.4166666667</v>
      </c>
      <c r="AS1408" s="0" t="s">
        <v>13501</v>
      </c>
      <c r="AT1408" s="0" t="s">
        <v>2170</v>
      </c>
      <c r="AU1408" s="0" t="s">
        <v>2170</v>
      </c>
    </row>
    <row r="1409" customFormat="false" ht="15" hidden="true" customHeight="false" outlineLevel="0" collapsed="false">
      <c r="A1409" s="0" t="s">
        <v>13502</v>
      </c>
      <c r="B1409" s="0" t="s">
        <v>13503</v>
      </c>
      <c r="C1409" s="0" t="s">
        <v>13504</v>
      </c>
      <c r="D1409" s="0" t="s">
        <v>2297</v>
      </c>
      <c r="E1409" s="0" t="s">
        <v>13502</v>
      </c>
      <c r="F1409" s="0" t="n">
        <v>1</v>
      </c>
      <c r="G1409" s="0" t="s">
        <v>2298</v>
      </c>
      <c r="H1409" s="0" t="s">
        <v>2170</v>
      </c>
      <c r="I1409" s="0" t="s">
        <v>2170</v>
      </c>
      <c r="J1409" s="0" t="s">
        <v>2170</v>
      </c>
      <c r="K1409" s="0" t="s">
        <v>2170</v>
      </c>
      <c r="L1409" s="0" t="s">
        <v>2170</v>
      </c>
      <c r="M1409" s="0" t="s">
        <v>2170</v>
      </c>
      <c r="N1409" s="0" t="n">
        <f aca="false">FALSE()</f>
        <v>0</v>
      </c>
      <c r="O1409" s="0" t="s">
        <v>13505</v>
      </c>
      <c r="P1409" s="0" t="s">
        <v>2300</v>
      </c>
      <c r="Q1409" s="380" t="n">
        <v>25569.125</v>
      </c>
      <c r="R1409" s="0" t="n">
        <v>181487235</v>
      </c>
      <c r="S1409" s="0" t="s">
        <v>2301</v>
      </c>
      <c r="T1409" s="0" t="s">
        <v>2302</v>
      </c>
      <c r="U1409" s="0" t="s">
        <v>2330</v>
      </c>
      <c r="V1409" s="0" t="n">
        <v>2750000000</v>
      </c>
      <c r="W1409" s="0" t="s">
        <v>2321</v>
      </c>
      <c r="X1409" s="0" t="n">
        <v>4</v>
      </c>
      <c r="Y1409" s="0" t="n">
        <f aca="false">FALSE()</f>
        <v>0</v>
      </c>
      <c r="Z1409" s="0" t="n">
        <f aca="false">FALSE()</f>
        <v>0</v>
      </c>
      <c r="AA1409" s="0" t="n">
        <f aca="false">FALSE()</f>
        <v>0</v>
      </c>
      <c r="AB1409" s="0" t="n">
        <f aca="false">FALSE()</f>
        <v>0</v>
      </c>
      <c r="AC1409" s="0" t="n">
        <v>1</v>
      </c>
      <c r="AD1409" s="0" t="s">
        <v>2129</v>
      </c>
      <c r="AE1409" s="0" t="n">
        <f aca="false">TRUE()</f>
        <v>1</v>
      </c>
      <c r="AF1409" s="0" t="s">
        <v>13506</v>
      </c>
      <c r="AG1409" s="0" t="n">
        <v>2</v>
      </c>
      <c r="AH1409" s="0" t="s">
        <v>13507</v>
      </c>
      <c r="AI1409" s="0" t="s">
        <v>13508</v>
      </c>
      <c r="AJ1409" s="0" t="n">
        <v>0</v>
      </c>
      <c r="AK1409" s="0" t="s">
        <v>2118</v>
      </c>
      <c r="AL1409" s="0" t="n">
        <f aca="false">FALSE()</f>
        <v>0</v>
      </c>
      <c r="AM1409" s="0" t="n">
        <f aca="false">TRUE()</f>
        <v>1</v>
      </c>
      <c r="AN1409" s="0" t="n">
        <f aca="false">FALSE()</f>
        <v>0</v>
      </c>
      <c r="AO1409" s="0" t="n">
        <f aca="false">FALSE()</f>
        <v>0</v>
      </c>
      <c r="AP1409" s="0" t="n">
        <f aca="false">TRUE()</f>
        <v>1</v>
      </c>
      <c r="AQ1409" s="380" t="n">
        <v>44837.6520833333</v>
      </c>
      <c r="AR1409" s="380" t="n">
        <v>44837.4166666667</v>
      </c>
      <c r="AS1409" s="0" t="s">
        <v>13509</v>
      </c>
      <c r="AT1409" s="0" t="s">
        <v>2170</v>
      </c>
      <c r="AU1409" s="0" t="s">
        <v>2170</v>
      </c>
    </row>
    <row r="1410" customFormat="false" ht="15" hidden="true" customHeight="false" outlineLevel="0" collapsed="false">
      <c r="A1410" s="0" t="s">
        <v>13510</v>
      </c>
      <c r="B1410" s="0" t="s">
        <v>13511</v>
      </c>
      <c r="C1410" s="0" t="s">
        <v>13512</v>
      </c>
      <c r="D1410" s="0" t="s">
        <v>2297</v>
      </c>
      <c r="E1410" s="0" t="s">
        <v>13510</v>
      </c>
      <c r="F1410" s="0" t="n">
        <v>1</v>
      </c>
      <c r="G1410" s="0" t="s">
        <v>2298</v>
      </c>
      <c r="H1410" s="0" t="s">
        <v>2170</v>
      </c>
      <c r="I1410" s="0" t="s">
        <v>2170</v>
      </c>
      <c r="J1410" s="0" t="s">
        <v>2170</v>
      </c>
      <c r="K1410" s="0" t="s">
        <v>2170</v>
      </c>
      <c r="L1410" s="0" t="s">
        <v>2170</v>
      </c>
      <c r="M1410" s="0" t="s">
        <v>2170</v>
      </c>
      <c r="N1410" s="0" t="n">
        <f aca="false">FALSE()</f>
        <v>0</v>
      </c>
      <c r="O1410" s="0" t="s">
        <v>13513</v>
      </c>
      <c r="P1410" s="0" t="s">
        <v>2300</v>
      </c>
      <c r="Q1410" s="380" t="n">
        <v>41110.1666666667</v>
      </c>
      <c r="R1410" s="0" t="n">
        <v>656200000</v>
      </c>
      <c r="S1410" s="0" t="s">
        <v>2301</v>
      </c>
      <c r="T1410" s="0" t="s">
        <v>2302</v>
      </c>
      <c r="U1410" s="0" t="s">
        <v>2116</v>
      </c>
      <c r="V1410" s="0" t="n">
        <v>100000000</v>
      </c>
      <c r="W1410" s="0" t="s">
        <v>2321</v>
      </c>
      <c r="X1410" s="0" t="n">
        <v>4</v>
      </c>
      <c r="Y1410" s="0" t="n">
        <f aca="false">FALSE()</f>
        <v>0</v>
      </c>
      <c r="Z1410" s="0" t="n">
        <f aca="false">FALSE()</f>
        <v>0</v>
      </c>
      <c r="AA1410" s="0" t="n">
        <f aca="false">FALSE()</f>
        <v>0</v>
      </c>
      <c r="AB1410" s="0" t="n">
        <f aca="false">FALSE()</f>
        <v>0</v>
      </c>
      <c r="AC1410" s="0" t="n">
        <v>1</v>
      </c>
      <c r="AD1410" s="0" t="s">
        <v>2129</v>
      </c>
      <c r="AE1410" s="0" t="n">
        <f aca="false">TRUE()</f>
        <v>1</v>
      </c>
      <c r="AF1410" s="0" t="s">
        <v>13514</v>
      </c>
      <c r="AG1410" s="0" t="n">
        <v>2</v>
      </c>
      <c r="AH1410" s="0" t="s">
        <v>13515</v>
      </c>
      <c r="AI1410" s="0" t="s">
        <v>13516</v>
      </c>
      <c r="AJ1410" s="0" t="n">
        <v>0</v>
      </c>
      <c r="AK1410" s="0" t="s">
        <v>2118</v>
      </c>
      <c r="AL1410" s="0" t="n">
        <f aca="false">FALSE()</f>
        <v>0</v>
      </c>
      <c r="AM1410" s="0" t="n">
        <f aca="false">TRUE()</f>
        <v>1</v>
      </c>
      <c r="AN1410" s="0" t="n">
        <f aca="false">FALSE()</f>
        <v>0</v>
      </c>
      <c r="AO1410" s="0" t="n">
        <f aca="false">FALSE()</f>
        <v>0</v>
      </c>
      <c r="AP1410" s="0" t="n">
        <f aca="false">FALSE()</f>
        <v>0</v>
      </c>
      <c r="AQ1410" s="380" t="n">
        <v>43123.625</v>
      </c>
      <c r="AR1410" s="380" t="n">
        <v>41110.1666666667</v>
      </c>
      <c r="AS1410" s="0" t="s">
        <v>13517</v>
      </c>
      <c r="AT1410" s="0" t="s">
        <v>2170</v>
      </c>
      <c r="AU1410" s="0" t="s">
        <v>2170</v>
      </c>
    </row>
    <row r="1411" customFormat="false" ht="15" hidden="true" customHeight="false" outlineLevel="0" collapsed="false">
      <c r="A1411" s="0" t="s">
        <v>13518</v>
      </c>
      <c r="B1411" s="0" t="s">
        <v>13519</v>
      </c>
      <c r="C1411" s="0" t="s">
        <v>13520</v>
      </c>
      <c r="D1411" s="0" t="s">
        <v>2297</v>
      </c>
      <c r="E1411" s="0" t="s">
        <v>13518</v>
      </c>
      <c r="F1411" s="0" t="n">
        <v>1</v>
      </c>
      <c r="G1411" s="0" t="s">
        <v>2298</v>
      </c>
      <c r="H1411" s="0" t="s">
        <v>2170</v>
      </c>
      <c r="I1411" s="0" t="s">
        <v>2170</v>
      </c>
      <c r="J1411" s="0" t="s">
        <v>2170</v>
      </c>
      <c r="K1411" s="0" t="s">
        <v>2170</v>
      </c>
      <c r="L1411" s="0" t="s">
        <v>2170</v>
      </c>
      <c r="M1411" s="0" t="s">
        <v>2170</v>
      </c>
      <c r="N1411" s="0" t="n">
        <f aca="false">FALSE()</f>
        <v>0</v>
      </c>
      <c r="O1411" s="0" t="s">
        <v>13521</v>
      </c>
      <c r="P1411" s="0" t="s">
        <v>2300</v>
      </c>
      <c r="Q1411" s="380" t="n">
        <v>25569.125</v>
      </c>
      <c r="R1411" s="0" t="n">
        <v>62434488</v>
      </c>
      <c r="S1411" s="0" t="s">
        <v>2301</v>
      </c>
      <c r="T1411" s="0" t="s">
        <v>2302</v>
      </c>
      <c r="U1411" s="0" t="s">
        <v>2116</v>
      </c>
      <c r="V1411" s="0" t="n">
        <v>500000000</v>
      </c>
      <c r="W1411" s="0" t="s">
        <v>2312</v>
      </c>
      <c r="X1411" s="0" t="n">
        <v>4</v>
      </c>
      <c r="Y1411" s="0" t="n">
        <f aca="false">FALSE()</f>
        <v>0</v>
      </c>
      <c r="Z1411" s="0" t="n">
        <f aca="false">FALSE()</f>
        <v>0</v>
      </c>
      <c r="AA1411" s="0" t="n">
        <f aca="false">FALSE()</f>
        <v>0</v>
      </c>
      <c r="AB1411" s="0" t="n">
        <f aca="false">TRUE()</f>
        <v>1</v>
      </c>
      <c r="AC1411" s="0" t="n">
        <v>1</v>
      </c>
      <c r="AD1411" s="0" t="s">
        <v>2129</v>
      </c>
      <c r="AE1411" s="0" t="n">
        <f aca="false">TRUE()</f>
        <v>1</v>
      </c>
      <c r="AF1411" s="0" t="s">
        <v>13522</v>
      </c>
      <c r="AG1411" s="0" t="n">
        <v>2</v>
      </c>
      <c r="AH1411" s="0" t="s">
        <v>13523</v>
      </c>
      <c r="AI1411" s="0" t="s">
        <v>13524</v>
      </c>
      <c r="AJ1411" s="0" t="n">
        <v>0</v>
      </c>
      <c r="AK1411" s="0" t="s">
        <v>2118</v>
      </c>
      <c r="AL1411" s="0" t="n">
        <f aca="false">FALSE()</f>
        <v>0</v>
      </c>
      <c r="AM1411" s="0" t="n">
        <f aca="false">TRUE()</f>
        <v>1</v>
      </c>
      <c r="AN1411" s="0" t="n">
        <f aca="false">FALSE()</f>
        <v>0</v>
      </c>
      <c r="AO1411" s="0" t="n">
        <f aca="false">FALSE()</f>
        <v>0</v>
      </c>
      <c r="AP1411" s="0" t="n">
        <f aca="false">FALSE()</f>
        <v>0</v>
      </c>
      <c r="AQ1411" s="380" t="n">
        <v>43559.6354166667</v>
      </c>
      <c r="AR1411" s="380" t="n">
        <v>38400.125</v>
      </c>
      <c r="AS1411" s="0" t="s">
        <v>13525</v>
      </c>
      <c r="AT1411" s="0" t="s">
        <v>2170</v>
      </c>
      <c r="AU1411" s="0" t="s">
        <v>2170</v>
      </c>
    </row>
    <row r="1412" customFormat="false" ht="15" hidden="true" customHeight="false" outlineLevel="0" collapsed="false">
      <c r="A1412" s="0" t="s">
        <v>13526</v>
      </c>
      <c r="B1412" s="0" t="s">
        <v>13527</v>
      </c>
      <c r="C1412" s="0" t="s">
        <v>13528</v>
      </c>
      <c r="D1412" s="0" t="s">
        <v>2297</v>
      </c>
      <c r="E1412" s="0" t="s">
        <v>13526</v>
      </c>
      <c r="F1412" s="0" t="n">
        <v>1</v>
      </c>
      <c r="G1412" s="0" t="s">
        <v>2298</v>
      </c>
      <c r="H1412" s="0" t="s">
        <v>2170</v>
      </c>
      <c r="I1412" s="0" t="s">
        <v>2170</v>
      </c>
      <c r="J1412" s="0" t="s">
        <v>2170</v>
      </c>
      <c r="K1412" s="0" t="s">
        <v>2170</v>
      </c>
      <c r="L1412" s="0" t="s">
        <v>2170</v>
      </c>
      <c r="M1412" s="0" t="s">
        <v>2170</v>
      </c>
      <c r="N1412" s="0" t="n">
        <f aca="false">FALSE()</f>
        <v>0</v>
      </c>
      <c r="O1412" s="0" t="s">
        <v>13529</v>
      </c>
      <c r="P1412" s="0" t="s">
        <v>2300</v>
      </c>
      <c r="Q1412" s="380" t="n">
        <v>33423.1666666667</v>
      </c>
      <c r="R1412" s="0" t="n">
        <v>259428394</v>
      </c>
      <c r="S1412" s="0" t="s">
        <v>2301</v>
      </c>
      <c r="T1412" s="0" t="s">
        <v>2302</v>
      </c>
      <c r="U1412" s="0" t="s">
        <v>2330</v>
      </c>
      <c r="V1412" s="0" t="n">
        <v>500000000</v>
      </c>
      <c r="W1412" s="0" t="s">
        <v>2366</v>
      </c>
      <c r="X1412" s="0" t="n">
        <v>4</v>
      </c>
      <c r="Y1412" s="0" t="n">
        <f aca="false">FALSE()</f>
        <v>0</v>
      </c>
      <c r="Z1412" s="0" t="n">
        <f aca="false">FALSE()</f>
        <v>0</v>
      </c>
      <c r="AA1412" s="0" t="n">
        <f aca="false">FALSE()</f>
        <v>0</v>
      </c>
      <c r="AB1412" s="0" t="n">
        <f aca="false">FALSE()</f>
        <v>0</v>
      </c>
      <c r="AC1412" s="0" t="n">
        <v>1</v>
      </c>
      <c r="AD1412" s="0" t="s">
        <v>2129</v>
      </c>
      <c r="AE1412" s="0" t="n">
        <f aca="false">TRUE()</f>
        <v>1</v>
      </c>
      <c r="AF1412" s="0" t="s">
        <v>13530</v>
      </c>
      <c r="AG1412" s="0" t="n">
        <v>2</v>
      </c>
      <c r="AH1412" s="0" t="s">
        <v>13531</v>
      </c>
      <c r="AI1412" s="0" t="s">
        <v>13532</v>
      </c>
      <c r="AJ1412" s="0" t="n">
        <v>0</v>
      </c>
      <c r="AK1412" s="0" t="s">
        <v>2118</v>
      </c>
      <c r="AL1412" s="0" t="n">
        <f aca="false">FALSE()</f>
        <v>0</v>
      </c>
      <c r="AM1412" s="0" t="n">
        <f aca="false">TRUE()</f>
        <v>1</v>
      </c>
      <c r="AN1412" s="0" t="n">
        <f aca="false">FALSE()</f>
        <v>0</v>
      </c>
      <c r="AO1412" s="0" t="n">
        <f aca="false">FALSE()</f>
        <v>0</v>
      </c>
      <c r="AP1412" s="0" t="n">
        <f aca="false">FALSE()</f>
        <v>0</v>
      </c>
      <c r="AQ1412" s="380" t="n">
        <v>43123.6854166667</v>
      </c>
      <c r="AR1412" s="380" t="n">
        <v>33443.1666666667</v>
      </c>
      <c r="AS1412" s="0" t="s">
        <v>13533</v>
      </c>
      <c r="AT1412" s="0" t="s">
        <v>2170</v>
      </c>
      <c r="AU1412" s="0" t="s">
        <v>2170</v>
      </c>
    </row>
    <row r="1413" customFormat="false" ht="15" hidden="true" customHeight="false" outlineLevel="0" collapsed="false">
      <c r="A1413" s="0" t="s">
        <v>13534</v>
      </c>
      <c r="B1413" s="0" t="s">
        <v>13535</v>
      </c>
      <c r="C1413" s="0" t="s">
        <v>13536</v>
      </c>
      <c r="D1413" s="0" t="s">
        <v>2297</v>
      </c>
      <c r="E1413" s="0" t="s">
        <v>13534</v>
      </c>
      <c r="F1413" s="0" t="n">
        <v>1</v>
      </c>
      <c r="G1413" s="0" t="s">
        <v>2298</v>
      </c>
      <c r="H1413" s="0" t="s">
        <v>2170</v>
      </c>
      <c r="I1413" s="0" t="s">
        <v>2170</v>
      </c>
      <c r="J1413" s="0" t="s">
        <v>2170</v>
      </c>
      <c r="K1413" s="0" t="s">
        <v>2170</v>
      </c>
      <c r="L1413" s="0" t="s">
        <v>2170</v>
      </c>
      <c r="M1413" s="0" t="s">
        <v>2170</v>
      </c>
      <c r="N1413" s="0" t="n">
        <f aca="false">FALSE()</f>
        <v>0</v>
      </c>
      <c r="O1413" s="0" t="s">
        <v>13537</v>
      </c>
      <c r="P1413" s="0" t="s">
        <v>2300</v>
      </c>
      <c r="Q1413" s="380" t="n">
        <v>38575.1666666667</v>
      </c>
      <c r="R1413" s="0" t="n">
        <v>215099967</v>
      </c>
      <c r="S1413" s="0" t="s">
        <v>2301</v>
      </c>
      <c r="T1413" s="0" t="s">
        <v>2302</v>
      </c>
      <c r="U1413" s="0" t="s">
        <v>2114</v>
      </c>
      <c r="V1413" s="0" t="n">
        <v>500000000</v>
      </c>
      <c r="W1413" s="0" t="s">
        <v>2366</v>
      </c>
      <c r="X1413" s="0" t="n">
        <v>4</v>
      </c>
      <c r="Y1413" s="0" t="n">
        <f aca="false">FALSE()</f>
        <v>0</v>
      </c>
      <c r="Z1413" s="0" t="n">
        <f aca="false">FALSE()</f>
        <v>0</v>
      </c>
      <c r="AA1413" s="0" t="n">
        <f aca="false">FALSE()</f>
        <v>0</v>
      </c>
      <c r="AB1413" s="0" t="n">
        <f aca="false">TRUE()</f>
        <v>1</v>
      </c>
      <c r="AC1413" s="0" t="n">
        <v>1</v>
      </c>
      <c r="AD1413" s="0" t="s">
        <v>2129</v>
      </c>
      <c r="AE1413" s="0" t="n">
        <f aca="false">TRUE()</f>
        <v>1</v>
      </c>
      <c r="AF1413" s="0" t="s">
        <v>13538</v>
      </c>
      <c r="AG1413" s="0" t="n">
        <v>2</v>
      </c>
      <c r="AH1413" s="0" t="s">
        <v>13539</v>
      </c>
      <c r="AI1413" s="0" t="s">
        <v>13540</v>
      </c>
      <c r="AJ1413" s="0" t="n">
        <v>0</v>
      </c>
      <c r="AK1413" s="0" t="s">
        <v>2118</v>
      </c>
      <c r="AL1413" s="0" t="n">
        <f aca="false">FALSE()</f>
        <v>0</v>
      </c>
      <c r="AM1413" s="0" t="n">
        <f aca="false">TRUE()</f>
        <v>1</v>
      </c>
      <c r="AN1413" s="0" t="n">
        <f aca="false">FALSE()</f>
        <v>0</v>
      </c>
      <c r="AO1413" s="0" t="n">
        <f aca="false">FALSE()</f>
        <v>0</v>
      </c>
      <c r="AP1413" s="0" t="n">
        <f aca="false">FALSE()</f>
        <v>0</v>
      </c>
      <c r="AQ1413" s="380" t="n">
        <v>43123.7291666667</v>
      </c>
      <c r="AR1413" s="380" t="n">
        <v>38575.1666666667</v>
      </c>
      <c r="AS1413" s="0" t="s">
        <v>13541</v>
      </c>
      <c r="AT1413" s="0" t="s">
        <v>2170</v>
      </c>
      <c r="AU1413" s="0" t="s">
        <v>2170</v>
      </c>
    </row>
    <row r="1414" customFormat="false" ht="15" hidden="true" customHeight="false" outlineLevel="0" collapsed="false">
      <c r="A1414" s="0" t="s">
        <v>13542</v>
      </c>
      <c r="B1414" s="0" t="s">
        <v>13543</v>
      </c>
      <c r="C1414" s="0" t="s">
        <v>13544</v>
      </c>
      <c r="D1414" s="0" t="s">
        <v>2297</v>
      </c>
      <c r="E1414" s="0" t="s">
        <v>13542</v>
      </c>
      <c r="F1414" s="0" t="n">
        <v>1</v>
      </c>
      <c r="G1414" s="0" t="s">
        <v>2298</v>
      </c>
      <c r="H1414" s="0" t="s">
        <v>2170</v>
      </c>
      <c r="I1414" s="0" t="s">
        <v>2170</v>
      </c>
      <c r="J1414" s="0" t="s">
        <v>2170</v>
      </c>
      <c r="K1414" s="0" t="s">
        <v>2170</v>
      </c>
      <c r="L1414" s="0" t="s">
        <v>2170</v>
      </c>
      <c r="M1414" s="0" t="s">
        <v>2170</v>
      </c>
      <c r="N1414" s="0" t="n">
        <f aca="false">FALSE()</f>
        <v>0</v>
      </c>
      <c r="O1414" s="0" t="s">
        <v>13545</v>
      </c>
      <c r="P1414" s="0" t="s">
        <v>2300</v>
      </c>
      <c r="Q1414" s="380" t="n">
        <v>25569.125</v>
      </c>
      <c r="R1414" s="0" t="n">
        <v>16174120</v>
      </c>
      <c r="S1414" s="0" t="s">
        <v>3545</v>
      </c>
      <c r="T1414" s="0" t="s">
        <v>3546</v>
      </c>
      <c r="U1414" s="0" t="s">
        <v>2116</v>
      </c>
      <c r="V1414" s="0" t="n">
        <v>0</v>
      </c>
      <c r="W1414" s="0" t="s">
        <v>3605</v>
      </c>
      <c r="X1414" s="0" t="n">
        <v>4</v>
      </c>
      <c r="Y1414" s="0" t="n">
        <f aca="false">FALSE()</f>
        <v>0</v>
      </c>
      <c r="Z1414" s="0" t="n">
        <f aca="false">FALSE()</f>
        <v>0</v>
      </c>
      <c r="AA1414" s="0" t="n">
        <f aca="false">FALSE()</f>
        <v>0</v>
      </c>
      <c r="AB1414" s="0" t="n">
        <f aca="false">FALSE()</f>
        <v>0</v>
      </c>
      <c r="AC1414" s="0" t="n">
        <v>1</v>
      </c>
      <c r="AD1414" s="0" t="s">
        <v>2129</v>
      </c>
      <c r="AE1414" s="0" t="n">
        <f aca="false">TRUE()</f>
        <v>1</v>
      </c>
      <c r="AF1414" s="0" t="s">
        <v>13546</v>
      </c>
      <c r="AG1414" s="0" t="n">
        <v>2</v>
      </c>
      <c r="AH1414" s="0" t="s">
        <v>13547</v>
      </c>
      <c r="AI1414" s="0" t="s">
        <v>13548</v>
      </c>
      <c r="AJ1414" s="0" t="n">
        <v>0</v>
      </c>
      <c r="AK1414" s="0" t="s">
        <v>2118</v>
      </c>
      <c r="AL1414" s="0" t="n">
        <f aca="false">FALSE()</f>
        <v>0</v>
      </c>
      <c r="AM1414" s="0" t="n">
        <f aca="false">TRUE()</f>
        <v>1</v>
      </c>
      <c r="AN1414" s="0" t="n">
        <f aca="false">FALSE()</f>
        <v>0</v>
      </c>
      <c r="AO1414" s="0" t="n">
        <f aca="false">FALSE()</f>
        <v>0</v>
      </c>
      <c r="AP1414" s="0" t="n">
        <f aca="false">TRUE()</f>
        <v>1</v>
      </c>
      <c r="AQ1414" s="380" t="n">
        <v>44510.6569444445</v>
      </c>
      <c r="AR1414" s="380" t="n">
        <v>44510.4166666667</v>
      </c>
      <c r="AS1414" s="0" t="s">
        <v>13549</v>
      </c>
      <c r="AT1414" s="0" t="s">
        <v>2170</v>
      </c>
      <c r="AU1414" s="0" t="s">
        <v>2170</v>
      </c>
    </row>
    <row r="1415" customFormat="false" ht="15" hidden="true" customHeight="false" outlineLevel="0" collapsed="false">
      <c r="A1415" s="0" t="s">
        <v>13550</v>
      </c>
      <c r="B1415" s="0" t="s">
        <v>13551</v>
      </c>
      <c r="C1415" s="0" t="s">
        <v>13552</v>
      </c>
      <c r="D1415" s="0" t="s">
        <v>2297</v>
      </c>
      <c r="E1415" s="0" t="s">
        <v>13550</v>
      </c>
      <c r="F1415" s="0" t="n">
        <v>1</v>
      </c>
      <c r="G1415" s="0" t="s">
        <v>2298</v>
      </c>
      <c r="H1415" s="0" t="s">
        <v>2170</v>
      </c>
      <c r="I1415" s="0" t="s">
        <v>2170</v>
      </c>
      <c r="J1415" s="0" t="s">
        <v>2170</v>
      </c>
      <c r="K1415" s="0" t="s">
        <v>2170</v>
      </c>
      <c r="L1415" s="0" t="s">
        <v>2170</v>
      </c>
      <c r="M1415" s="0" t="s">
        <v>2170</v>
      </c>
      <c r="N1415" s="0" t="n">
        <f aca="false">FALSE()</f>
        <v>0</v>
      </c>
      <c r="O1415" s="0" t="s">
        <v>13553</v>
      </c>
      <c r="P1415" s="0" t="s">
        <v>2300</v>
      </c>
      <c r="Q1415" s="380" t="n">
        <v>26390.1666666667</v>
      </c>
      <c r="R1415" s="0" t="n">
        <v>19478408</v>
      </c>
      <c r="S1415" s="0" t="s">
        <v>2301</v>
      </c>
      <c r="T1415" s="0" t="s">
        <v>2302</v>
      </c>
      <c r="U1415" s="0" t="s">
        <v>2115</v>
      </c>
      <c r="V1415" s="0" t="n">
        <v>0</v>
      </c>
      <c r="W1415" s="0" t="s">
        <v>2366</v>
      </c>
      <c r="X1415" s="0" t="n">
        <v>4</v>
      </c>
      <c r="Y1415" s="0" t="n">
        <f aca="false">FALSE()</f>
        <v>0</v>
      </c>
      <c r="Z1415" s="0" t="n">
        <f aca="false">FALSE()</f>
        <v>0</v>
      </c>
      <c r="AA1415" s="0" t="n">
        <f aca="false">FALSE()</f>
        <v>0</v>
      </c>
      <c r="AB1415" s="0" t="n">
        <f aca="false">FALSE()</f>
        <v>0</v>
      </c>
      <c r="AC1415" s="0" t="n">
        <v>1</v>
      </c>
      <c r="AD1415" s="0" t="s">
        <v>2129</v>
      </c>
      <c r="AE1415" s="0" t="n">
        <f aca="false">TRUE()</f>
        <v>1</v>
      </c>
      <c r="AF1415" s="0" t="s">
        <v>13554</v>
      </c>
      <c r="AG1415" s="0" t="n">
        <v>2</v>
      </c>
      <c r="AH1415" s="0" t="s">
        <v>13555</v>
      </c>
      <c r="AI1415" s="0" t="s">
        <v>13556</v>
      </c>
      <c r="AJ1415" s="0" t="n">
        <v>0</v>
      </c>
      <c r="AK1415" s="0" t="s">
        <v>2118</v>
      </c>
      <c r="AL1415" s="0" t="n">
        <f aca="false">FALSE()</f>
        <v>0</v>
      </c>
      <c r="AM1415" s="0" t="n">
        <f aca="false">TRUE()</f>
        <v>1</v>
      </c>
      <c r="AN1415" s="0" t="n">
        <f aca="false">FALSE()</f>
        <v>0</v>
      </c>
      <c r="AO1415" s="0" t="n">
        <f aca="false">FALSE()</f>
        <v>0</v>
      </c>
      <c r="AP1415" s="0" t="n">
        <f aca="false">FALSE()</f>
        <v>0</v>
      </c>
      <c r="AQ1415" s="380" t="n">
        <v>43559.6875</v>
      </c>
      <c r="AR1415" s="380" t="n">
        <v>32652.1666666667</v>
      </c>
      <c r="AS1415" s="0" t="s">
        <v>13557</v>
      </c>
      <c r="AT1415" s="0" t="s">
        <v>2170</v>
      </c>
      <c r="AU1415" s="0" t="s">
        <v>2170</v>
      </c>
    </row>
    <row r="1416" customFormat="false" ht="15" hidden="true" customHeight="false" outlineLevel="0" collapsed="false">
      <c r="A1416" s="0" t="s">
        <v>1712</v>
      </c>
      <c r="B1416" s="0" t="s">
        <v>13558</v>
      </c>
      <c r="C1416" s="0" t="s">
        <v>1709</v>
      </c>
      <c r="D1416" s="0" t="s">
        <v>720</v>
      </c>
      <c r="E1416" s="0" t="s">
        <v>1712</v>
      </c>
      <c r="F1416" s="0" t="n">
        <v>10</v>
      </c>
      <c r="G1416" s="0" t="s">
        <v>434</v>
      </c>
      <c r="H1416" s="0" t="s">
        <v>2596</v>
      </c>
      <c r="I1416" s="0" t="s">
        <v>2596</v>
      </c>
      <c r="J1416" s="0" t="s">
        <v>2723</v>
      </c>
      <c r="K1416" s="0" t="s">
        <v>13559</v>
      </c>
      <c r="L1416" s="0" t="s">
        <v>2783</v>
      </c>
      <c r="M1416" s="0" t="s">
        <v>2726</v>
      </c>
      <c r="N1416" s="0" t="n">
        <f aca="false">TRUE()</f>
        <v>1</v>
      </c>
      <c r="O1416" s="0" t="s">
        <v>13560</v>
      </c>
      <c r="P1416" s="0" t="s">
        <v>2601</v>
      </c>
      <c r="Q1416" s="380" t="n">
        <v>37098.1666666667</v>
      </c>
      <c r="R1416" s="0" t="n">
        <v>1052000000</v>
      </c>
      <c r="S1416" s="0" t="s">
        <v>601</v>
      </c>
      <c r="T1416" s="0" t="s">
        <v>2602</v>
      </c>
      <c r="U1416" s="0" t="s">
        <v>2114</v>
      </c>
      <c r="V1416" s="0" t="n">
        <v>1000</v>
      </c>
      <c r="W1416" s="0" t="s">
        <v>13561</v>
      </c>
      <c r="X1416" s="0" t="n">
        <v>5</v>
      </c>
      <c r="Y1416" s="0" t="n">
        <f aca="false">FALSE()</f>
        <v>0</v>
      </c>
      <c r="Z1416" s="0" t="n">
        <f aca="false">TRUE()</f>
        <v>1</v>
      </c>
      <c r="AA1416" s="0" t="n">
        <f aca="false">TRUE()</f>
        <v>1</v>
      </c>
      <c r="AB1416" s="0" t="n">
        <f aca="false">TRUE()</f>
        <v>1</v>
      </c>
      <c r="AC1416" s="0" t="n">
        <v>1</v>
      </c>
      <c r="AD1416" s="0" t="s">
        <v>2803</v>
      </c>
      <c r="AE1416" s="0" t="n">
        <f aca="false">TRUE()</f>
        <v>1</v>
      </c>
      <c r="AF1416" s="0" t="s">
        <v>13562</v>
      </c>
      <c r="AG1416" s="0" t="n">
        <v>1</v>
      </c>
      <c r="AH1416" s="0" t="s">
        <v>13563</v>
      </c>
      <c r="AI1416" s="0" t="s">
        <v>13564</v>
      </c>
      <c r="AJ1416" s="0" t="n">
        <v>0</v>
      </c>
      <c r="AK1416" s="0" t="s">
        <v>2118</v>
      </c>
      <c r="AL1416" s="0" t="n">
        <f aca="false">TRUE()</f>
        <v>1</v>
      </c>
      <c r="AM1416" s="0" t="n">
        <f aca="false">FALSE()</f>
        <v>0</v>
      </c>
      <c r="AN1416" s="0" t="n">
        <f aca="false">TRUE()</f>
        <v>1</v>
      </c>
      <c r="AO1416" s="0" t="n">
        <f aca="false">FALSE()</f>
        <v>0</v>
      </c>
      <c r="AP1416" s="0" t="n">
        <f aca="false">TRUE()</f>
        <v>1</v>
      </c>
      <c r="AQ1416" s="380" t="n">
        <v>43166.8979166667</v>
      </c>
      <c r="AR1416" s="380" t="n">
        <v>39190.1666666667</v>
      </c>
      <c r="AS1416" s="0" t="s">
        <v>13565</v>
      </c>
      <c r="AT1416" s="0" t="s">
        <v>2723</v>
      </c>
      <c r="AU1416" s="0" t="s">
        <v>13559</v>
      </c>
    </row>
    <row r="1417" customFormat="false" ht="15" hidden="true" customHeight="false" outlineLevel="0" collapsed="false">
      <c r="A1417" s="0" t="s">
        <v>13566</v>
      </c>
      <c r="B1417" s="0" t="s">
        <v>13567</v>
      </c>
      <c r="C1417" s="0" t="s">
        <v>13568</v>
      </c>
      <c r="D1417" s="0" t="s">
        <v>2297</v>
      </c>
      <c r="E1417" s="0" t="s">
        <v>13566</v>
      </c>
      <c r="F1417" s="0" t="n">
        <v>1</v>
      </c>
      <c r="G1417" s="0" t="s">
        <v>2298</v>
      </c>
      <c r="H1417" s="0" t="s">
        <v>2170</v>
      </c>
      <c r="I1417" s="0" t="s">
        <v>2170</v>
      </c>
      <c r="J1417" s="0" t="s">
        <v>2170</v>
      </c>
      <c r="K1417" s="0" t="s">
        <v>2170</v>
      </c>
      <c r="L1417" s="0" t="s">
        <v>2170</v>
      </c>
      <c r="M1417" s="0" t="s">
        <v>2170</v>
      </c>
      <c r="N1417" s="0" t="n">
        <f aca="false">FALSE()</f>
        <v>0</v>
      </c>
      <c r="O1417" s="0" t="s">
        <v>13569</v>
      </c>
      <c r="P1417" s="0" t="s">
        <v>2300</v>
      </c>
      <c r="Q1417" s="380" t="n">
        <v>10594.125</v>
      </c>
      <c r="R1417" s="0" t="n">
        <v>1772817349</v>
      </c>
      <c r="S1417" s="0" t="s">
        <v>2301</v>
      </c>
      <c r="T1417" s="0" t="s">
        <v>2302</v>
      </c>
      <c r="U1417" s="0" t="s">
        <v>2330</v>
      </c>
      <c r="V1417" s="0" t="n">
        <v>2400000000</v>
      </c>
      <c r="W1417" s="0" t="s">
        <v>2409</v>
      </c>
      <c r="X1417" s="0" t="n">
        <v>4</v>
      </c>
      <c r="Y1417" s="0" t="n">
        <f aca="false">FALSE()</f>
        <v>0</v>
      </c>
      <c r="Z1417" s="0" t="n">
        <f aca="false">FALSE()</f>
        <v>0</v>
      </c>
      <c r="AA1417" s="0" t="n">
        <f aca="false">FALSE()</f>
        <v>0</v>
      </c>
      <c r="AB1417" s="0" t="n">
        <f aca="false">TRUE()</f>
        <v>1</v>
      </c>
      <c r="AC1417" s="0" t="n">
        <v>1</v>
      </c>
      <c r="AD1417" s="0" t="s">
        <v>2129</v>
      </c>
      <c r="AE1417" s="0" t="n">
        <f aca="false">TRUE()</f>
        <v>1</v>
      </c>
      <c r="AF1417" s="0" t="s">
        <v>13570</v>
      </c>
      <c r="AG1417" s="0" t="n">
        <v>2</v>
      </c>
      <c r="AH1417" s="0" t="s">
        <v>13571</v>
      </c>
      <c r="AI1417" s="0" t="s">
        <v>13572</v>
      </c>
      <c r="AJ1417" s="0" t="n">
        <v>0</v>
      </c>
      <c r="AK1417" s="0" t="s">
        <v>2118</v>
      </c>
      <c r="AL1417" s="0" t="n">
        <f aca="false">FALSE()</f>
        <v>0</v>
      </c>
      <c r="AM1417" s="0" t="n">
        <f aca="false">TRUE()</f>
        <v>1</v>
      </c>
      <c r="AN1417" s="0" t="n">
        <f aca="false">FALSE()</f>
        <v>0</v>
      </c>
      <c r="AO1417" s="0" t="n">
        <f aca="false">FALSE()</f>
        <v>0</v>
      </c>
      <c r="AP1417" s="0" t="n">
        <f aca="false">FALSE()</f>
        <v>0</v>
      </c>
      <c r="AQ1417" s="380" t="n">
        <v>43123.6319444445</v>
      </c>
      <c r="AR1417" s="380" t="n">
        <v>32398.1666666667</v>
      </c>
      <c r="AS1417" s="0" t="s">
        <v>13573</v>
      </c>
      <c r="AT1417" s="0" t="s">
        <v>2170</v>
      </c>
      <c r="AU1417" s="0" t="s">
        <v>2170</v>
      </c>
    </row>
    <row r="1418" customFormat="false" ht="15" hidden="true" customHeight="false" outlineLevel="0" collapsed="false">
      <c r="A1418" s="0" t="s">
        <v>13574</v>
      </c>
      <c r="B1418" s="0" t="s">
        <v>13575</v>
      </c>
      <c r="C1418" s="0" t="s">
        <v>13576</v>
      </c>
      <c r="D1418" s="0" t="s">
        <v>2297</v>
      </c>
      <c r="E1418" s="0" t="s">
        <v>13574</v>
      </c>
      <c r="F1418" s="0" t="n">
        <v>1</v>
      </c>
      <c r="G1418" s="0" t="s">
        <v>2298</v>
      </c>
      <c r="H1418" s="0" t="s">
        <v>2170</v>
      </c>
      <c r="I1418" s="0" t="s">
        <v>2170</v>
      </c>
      <c r="J1418" s="0" t="s">
        <v>2170</v>
      </c>
      <c r="K1418" s="0" t="s">
        <v>2170</v>
      </c>
      <c r="L1418" s="0" t="s">
        <v>2170</v>
      </c>
      <c r="M1418" s="0" t="s">
        <v>2170</v>
      </c>
      <c r="N1418" s="0" t="n">
        <f aca="false">FALSE()</f>
        <v>0</v>
      </c>
      <c r="O1418" s="0" t="s">
        <v>13577</v>
      </c>
      <c r="P1418" s="0" t="s">
        <v>2300</v>
      </c>
      <c r="Q1418" s="380" t="n">
        <v>33760.1666666667</v>
      </c>
      <c r="R1418" s="0" t="n">
        <v>18797045</v>
      </c>
      <c r="S1418" s="0" t="s">
        <v>2301</v>
      </c>
      <c r="T1418" s="0" t="s">
        <v>2302</v>
      </c>
      <c r="U1418" s="0" t="s">
        <v>610</v>
      </c>
      <c r="V1418" s="0" t="n">
        <v>80000000</v>
      </c>
      <c r="W1418" s="0" t="s">
        <v>2366</v>
      </c>
      <c r="X1418" s="0" t="n">
        <v>4</v>
      </c>
      <c r="Y1418" s="0" t="n">
        <f aca="false">FALSE()</f>
        <v>0</v>
      </c>
      <c r="Z1418" s="0" t="n">
        <f aca="false">FALSE()</f>
        <v>0</v>
      </c>
      <c r="AA1418" s="0" t="n">
        <f aca="false">FALSE()</f>
        <v>0</v>
      </c>
      <c r="AB1418" s="0" t="n">
        <f aca="false">FALSE()</f>
        <v>0</v>
      </c>
      <c r="AC1418" s="0" t="n">
        <v>1</v>
      </c>
      <c r="AD1418" s="0" t="s">
        <v>2129</v>
      </c>
      <c r="AE1418" s="0" t="n">
        <f aca="false">TRUE()</f>
        <v>1</v>
      </c>
      <c r="AF1418" s="0" t="s">
        <v>13578</v>
      </c>
      <c r="AG1418" s="0" t="n">
        <v>2</v>
      </c>
      <c r="AH1418" s="0" t="s">
        <v>13579</v>
      </c>
      <c r="AI1418" s="0" t="s">
        <v>13580</v>
      </c>
      <c r="AJ1418" s="0" t="n">
        <v>0</v>
      </c>
      <c r="AK1418" s="0" t="s">
        <v>2118</v>
      </c>
      <c r="AL1418" s="0" t="n">
        <f aca="false">FALSE()</f>
        <v>0</v>
      </c>
      <c r="AM1418" s="0" t="n">
        <f aca="false">TRUE()</f>
        <v>1</v>
      </c>
      <c r="AN1418" s="0" t="n">
        <f aca="false">FALSE()</f>
        <v>0</v>
      </c>
      <c r="AO1418" s="0" t="n">
        <f aca="false">FALSE()</f>
        <v>0</v>
      </c>
      <c r="AP1418" s="0" t="n">
        <f aca="false">FALSE()</f>
        <v>0</v>
      </c>
      <c r="AQ1418" s="380" t="n">
        <v>43682.6861111111</v>
      </c>
      <c r="AR1418" s="380" t="n">
        <v>36893.125</v>
      </c>
      <c r="AS1418" s="0" t="s">
        <v>13581</v>
      </c>
      <c r="AT1418" s="0" t="s">
        <v>2170</v>
      </c>
      <c r="AU1418" s="0" t="s">
        <v>2170</v>
      </c>
    </row>
    <row r="1419" customFormat="false" ht="15" hidden="true" customHeight="false" outlineLevel="0" collapsed="false">
      <c r="A1419" s="0" t="s">
        <v>1629</v>
      </c>
      <c r="B1419" s="0" t="s">
        <v>13582</v>
      </c>
      <c r="C1419" s="0" t="s">
        <v>1626</v>
      </c>
      <c r="D1419" s="0" t="s">
        <v>720</v>
      </c>
      <c r="E1419" s="0" t="s">
        <v>1629</v>
      </c>
      <c r="F1419" s="0" t="n">
        <v>10</v>
      </c>
      <c r="G1419" s="0" t="s">
        <v>434</v>
      </c>
      <c r="H1419" s="0" t="s">
        <v>2596</v>
      </c>
      <c r="I1419" s="0" t="s">
        <v>2596</v>
      </c>
      <c r="J1419" s="0" t="s">
        <v>2599</v>
      </c>
      <c r="K1419" s="0" t="s">
        <v>12506</v>
      </c>
      <c r="L1419" s="0" t="s">
        <v>13583</v>
      </c>
      <c r="M1419" s="0" t="s">
        <v>13584</v>
      </c>
      <c r="N1419" s="0" t="n">
        <f aca="false">TRUE()</f>
        <v>1</v>
      </c>
      <c r="O1419" s="0" t="s">
        <v>13585</v>
      </c>
      <c r="P1419" s="0" t="s">
        <v>2601</v>
      </c>
      <c r="Q1419" s="380" t="n">
        <v>37995.125</v>
      </c>
      <c r="R1419" s="0" t="n">
        <v>400002000</v>
      </c>
      <c r="S1419" s="0" t="s">
        <v>601</v>
      </c>
      <c r="T1419" s="0" t="s">
        <v>2602</v>
      </c>
      <c r="U1419" s="0" t="s">
        <v>2116</v>
      </c>
      <c r="V1419" s="0" t="n">
        <v>100</v>
      </c>
      <c r="W1419" s="0" t="s">
        <v>13586</v>
      </c>
      <c r="X1419" s="0" t="n">
        <v>5</v>
      </c>
      <c r="Y1419" s="0" t="n">
        <f aca="false">FALSE()</f>
        <v>0</v>
      </c>
      <c r="Z1419" s="0" t="n">
        <f aca="false">TRUE()</f>
        <v>1</v>
      </c>
      <c r="AA1419" s="0" t="n">
        <f aca="false">TRUE()</f>
        <v>1</v>
      </c>
      <c r="AB1419" s="0" t="n">
        <f aca="false">FALSE()</f>
        <v>0</v>
      </c>
      <c r="AC1419" s="0" t="n">
        <v>1</v>
      </c>
      <c r="AD1419" s="0" t="s">
        <v>2803</v>
      </c>
      <c r="AE1419" s="0" t="n">
        <f aca="false">TRUE()</f>
        <v>1</v>
      </c>
      <c r="AF1419" s="0" t="s">
        <v>13587</v>
      </c>
      <c r="AG1419" s="0" t="n">
        <v>1</v>
      </c>
      <c r="AH1419" s="0" t="s">
        <v>13588</v>
      </c>
      <c r="AI1419" s="0" t="s">
        <v>13589</v>
      </c>
      <c r="AJ1419" s="0" t="n">
        <v>0</v>
      </c>
      <c r="AK1419" s="0" t="s">
        <v>2118</v>
      </c>
      <c r="AL1419" s="0" t="n">
        <f aca="false">TRUE()</f>
        <v>1</v>
      </c>
      <c r="AM1419" s="0" t="n">
        <f aca="false">FALSE()</f>
        <v>0</v>
      </c>
      <c r="AN1419" s="0" t="n">
        <f aca="false">TRUE()</f>
        <v>1</v>
      </c>
      <c r="AO1419" s="0" t="n">
        <f aca="false">FALSE()</f>
        <v>0</v>
      </c>
      <c r="AP1419" s="0" t="n">
        <f aca="false">FALSE()</f>
        <v>0</v>
      </c>
      <c r="AQ1419" s="380" t="n">
        <v>45194.4159722222</v>
      </c>
      <c r="AR1419" s="380" t="n">
        <v>45194.4166666667</v>
      </c>
      <c r="AS1419" s="0" t="s">
        <v>13590</v>
      </c>
      <c r="AT1419" s="0" t="s">
        <v>2599</v>
      </c>
      <c r="AU1419" s="0" t="s">
        <v>12506</v>
      </c>
    </row>
    <row r="1420" customFormat="false" ht="15" hidden="true" customHeight="false" outlineLevel="0" collapsed="false">
      <c r="A1420" s="0" t="s">
        <v>13591</v>
      </c>
      <c r="B1420" s="0" t="s">
        <v>13592</v>
      </c>
      <c r="C1420" s="0" t="s">
        <v>13593</v>
      </c>
      <c r="D1420" s="0" t="s">
        <v>2525</v>
      </c>
      <c r="E1420" s="0" t="s">
        <v>13591</v>
      </c>
      <c r="F1420" s="0" t="n">
        <v>100</v>
      </c>
      <c r="G1420" s="0" t="s">
        <v>2526</v>
      </c>
      <c r="H1420" s="0" t="s">
        <v>2170</v>
      </c>
      <c r="I1420" s="0" t="s">
        <v>2170</v>
      </c>
      <c r="J1420" s="0" t="s">
        <v>2170</v>
      </c>
      <c r="K1420" s="0" t="s">
        <v>2170</v>
      </c>
      <c r="L1420" s="0" t="s">
        <v>2170</v>
      </c>
      <c r="M1420" s="0" t="s">
        <v>2170</v>
      </c>
      <c r="N1420" s="0" t="n">
        <f aca="false">FALSE()</f>
        <v>0</v>
      </c>
      <c r="O1420" s="0" t="s">
        <v>13594</v>
      </c>
      <c r="P1420" s="0" t="s">
        <v>2300</v>
      </c>
      <c r="Q1420" s="380" t="n">
        <v>25569.125</v>
      </c>
      <c r="R1420" s="0" t="n">
        <v>0</v>
      </c>
      <c r="S1420" s="0" t="s">
        <v>2528</v>
      </c>
      <c r="T1420" s="0" t="s">
        <v>2529</v>
      </c>
      <c r="U1420" s="0" t="s">
        <v>610</v>
      </c>
      <c r="V1420" s="0" t="n">
        <v>0</v>
      </c>
      <c r="W1420" s="0" t="s">
        <v>2530</v>
      </c>
      <c r="X1420" s="0" t="n">
        <v>4</v>
      </c>
      <c r="Y1420" s="0" t="n">
        <f aca="false">FALSE()</f>
        <v>0</v>
      </c>
      <c r="Z1420" s="0" t="n">
        <f aca="false">FALSE()</f>
        <v>0</v>
      </c>
      <c r="AA1420" s="0" t="n">
        <f aca="false">FALSE()</f>
        <v>0</v>
      </c>
      <c r="AB1420" s="0" t="n">
        <f aca="false">TRUE()</f>
        <v>1</v>
      </c>
      <c r="AC1420" s="0" t="n">
        <v>1</v>
      </c>
      <c r="AD1420" s="0" t="s">
        <v>2129</v>
      </c>
      <c r="AE1420" s="0" t="n">
        <f aca="false">TRUE()</f>
        <v>1</v>
      </c>
      <c r="AF1420" s="0" t="s">
        <v>13595</v>
      </c>
      <c r="AG1420" s="0" t="n">
        <v>2</v>
      </c>
      <c r="AH1420" s="0" t="s">
        <v>13596</v>
      </c>
      <c r="AI1420" s="0" t="s">
        <v>13597</v>
      </c>
      <c r="AJ1420" s="0" t="n">
        <v>0</v>
      </c>
      <c r="AK1420" s="0" t="s">
        <v>3378</v>
      </c>
      <c r="AL1420" s="0" t="n">
        <f aca="false">FALSE()</f>
        <v>0</v>
      </c>
      <c r="AM1420" s="0" t="n">
        <f aca="false">FALSE()</f>
        <v>0</v>
      </c>
      <c r="AN1420" s="0" t="n">
        <f aca="false">FALSE()</f>
        <v>0</v>
      </c>
      <c r="AO1420" s="0" t="n">
        <f aca="false">FALSE()</f>
        <v>0</v>
      </c>
      <c r="AP1420" s="0" t="n">
        <f aca="false">TRUE()</f>
        <v>1</v>
      </c>
      <c r="AQ1420" s="380" t="n">
        <v>44965.3333333333</v>
      </c>
      <c r="AR1420" s="380" t="n">
        <v>44965.4166666667</v>
      </c>
      <c r="AS1420" s="0" t="s">
        <v>13598</v>
      </c>
      <c r="AT1420" s="0" t="s">
        <v>2170</v>
      </c>
      <c r="AU1420" s="0" t="s">
        <v>2170</v>
      </c>
    </row>
    <row r="1421" customFormat="false" ht="15" hidden="true" customHeight="false" outlineLevel="0" collapsed="false">
      <c r="A1421" s="0" t="s">
        <v>13599</v>
      </c>
      <c r="B1421" s="0" t="s">
        <v>13600</v>
      </c>
      <c r="C1421" s="0" t="s">
        <v>13601</v>
      </c>
      <c r="D1421" s="0" t="s">
        <v>2297</v>
      </c>
      <c r="E1421" s="0" t="s">
        <v>13599</v>
      </c>
      <c r="F1421" s="0" t="n">
        <v>1</v>
      </c>
      <c r="G1421" s="0" t="s">
        <v>2298</v>
      </c>
      <c r="H1421" s="0" t="s">
        <v>2170</v>
      </c>
      <c r="I1421" s="0" t="s">
        <v>2170</v>
      </c>
      <c r="J1421" s="0" t="s">
        <v>2170</v>
      </c>
      <c r="K1421" s="0" t="s">
        <v>2170</v>
      </c>
      <c r="L1421" s="0" t="s">
        <v>2170</v>
      </c>
      <c r="M1421" s="0" t="s">
        <v>2170</v>
      </c>
      <c r="N1421" s="0" t="n">
        <f aca="false">FALSE()</f>
        <v>0</v>
      </c>
      <c r="O1421" s="0" t="s">
        <v>13602</v>
      </c>
      <c r="P1421" s="0" t="s">
        <v>2300</v>
      </c>
      <c r="Q1421" s="380" t="n">
        <v>25569.125</v>
      </c>
      <c r="R1421" s="0" t="n">
        <v>148566470</v>
      </c>
      <c r="S1421" s="0" t="s">
        <v>2301</v>
      </c>
      <c r="T1421" s="0" t="s">
        <v>2302</v>
      </c>
      <c r="U1421" s="0" t="s">
        <v>2451</v>
      </c>
      <c r="V1421" s="0" t="n">
        <v>300000000</v>
      </c>
      <c r="W1421" s="0" t="s">
        <v>2356</v>
      </c>
      <c r="X1421" s="0" t="n">
        <v>4</v>
      </c>
      <c r="Y1421" s="0" t="n">
        <f aca="false">FALSE()</f>
        <v>0</v>
      </c>
      <c r="Z1421" s="0" t="n">
        <f aca="false">FALSE()</f>
        <v>0</v>
      </c>
      <c r="AA1421" s="0" t="n">
        <f aca="false">FALSE()</f>
        <v>0</v>
      </c>
      <c r="AB1421" s="0" t="n">
        <f aca="false">TRUE()</f>
        <v>1</v>
      </c>
      <c r="AC1421" s="0" t="n">
        <v>1</v>
      </c>
      <c r="AD1421" s="0" t="s">
        <v>2129</v>
      </c>
      <c r="AE1421" s="0" t="n">
        <f aca="false">TRUE()</f>
        <v>1</v>
      </c>
      <c r="AF1421" s="0" t="s">
        <v>13603</v>
      </c>
      <c r="AG1421" s="0" t="n">
        <v>2</v>
      </c>
      <c r="AH1421" s="0" t="s">
        <v>13604</v>
      </c>
      <c r="AI1421" s="0" t="s">
        <v>13605</v>
      </c>
      <c r="AJ1421" s="0" t="n">
        <v>0</v>
      </c>
      <c r="AK1421" s="0" t="s">
        <v>2118</v>
      </c>
      <c r="AL1421" s="0" t="n">
        <f aca="false">FALSE()</f>
        <v>0</v>
      </c>
      <c r="AM1421" s="0" t="n">
        <f aca="false">TRUE()</f>
        <v>1</v>
      </c>
      <c r="AN1421" s="0" t="n">
        <f aca="false">FALSE()</f>
        <v>0</v>
      </c>
      <c r="AO1421" s="0" t="n">
        <f aca="false">FALSE()</f>
        <v>0</v>
      </c>
      <c r="AP1421" s="0" t="n">
        <f aca="false">TRUE()</f>
        <v>1</v>
      </c>
      <c r="AQ1421" s="380" t="n">
        <v>44837.65</v>
      </c>
      <c r="AR1421" s="380" t="n">
        <v>44837.4166666667</v>
      </c>
      <c r="AS1421" s="0" t="s">
        <v>13606</v>
      </c>
      <c r="AT1421" s="0" t="s">
        <v>2170</v>
      </c>
      <c r="AU1421" s="0" t="s">
        <v>2170</v>
      </c>
    </row>
    <row r="1422" customFormat="false" ht="15" hidden="true" customHeight="false" outlineLevel="0" collapsed="false">
      <c r="A1422" s="0" t="s">
        <v>13607</v>
      </c>
      <c r="B1422" s="0" t="s">
        <v>13608</v>
      </c>
      <c r="C1422" s="0" t="s">
        <v>13609</v>
      </c>
      <c r="D1422" s="0" t="s">
        <v>2297</v>
      </c>
      <c r="E1422" s="0" t="s">
        <v>13607</v>
      </c>
      <c r="F1422" s="0" t="n">
        <v>1</v>
      </c>
      <c r="G1422" s="0" t="s">
        <v>2298</v>
      </c>
      <c r="H1422" s="0" t="s">
        <v>2170</v>
      </c>
      <c r="I1422" s="0" t="s">
        <v>2170</v>
      </c>
      <c r="J1422" s="0" t="s">
        <v>2170</v>
      </c>
      <c r="K1422" s="0" t="s">
        <v>2170</v>
      </c>
      <c r="L1422" s="0" t="s">
        <v>2170</v>
      </c>
      <c r="M1422" s="0" t="s">
        <v>2170</v>
      </c>
      <c r="N1422" s="0" t="n">
        <f aca="false">FALSE()</f>
        <v>0</v>
      </c>
      <c r="O1422" s="0" t="s">
        <v>13610</v>
      </c>
      <c r="P1422" s="0" t="s">
        <v>2300</v>
      </c>
      <c r="Q1422" s="380" t="n">
        <v>38896.1666666667</v>
      </c>
      <c r="R1422" s="0" t="n">
        <v>12080121</v>
      </c>
      <c r="S1422" s="0" t="s">
        <v>2301</v>
      </c>
      <c r="T1422" s="0" t="s">
        <v>2302</v>
      </c>
      <c r="U1422" s="0" t="s">
        <v>2330</v>
      </c>
      <c r="V1422" s="0" t="n">
        <v>33333334</v>
      </c>
      <c r="W1422" s="0" t="s">
        <v>2321</v>
      </c>
      <c r="X1422" s="0" t="n">
        <v>4</v>
      </c>
      <c r="Y1422" s="0" t="n">
        <f aca="false">FALSE()</f>
        <v>0</v>
      </c>
      <c r="Z1422" s="0" t="n">
        <f aca="false">FALSE()</f>
        <v>0</v>
      </c>
      <c r="AA1422" s="0" t="n">
        <f aca="false">FALSE()</f>
        <v>0</v>
      </c>
      <c r="AB1422" s="0" t="n">
        <f aca="false">FALSE()</f>
        <v>0</v>
      </c>
      <c r="AC1422" s="0" t="n">
        <v>1</v>
      </c>
      <c r="AD1422" s="0" t="s">
        <v>2129</v>
      </c>
      <c r="AE1422" s="0" t="n">
        <f aca="false">TRUE()</f>
        <v>1</v>
      </c>
      <c r="AF1422" s="0" t="s">
        <v>13611</v>
      </c>
      <c r="AG1422" s="0" t="n">
        <v>2</v>
      </c>
      <c r="AH1422" s="0" t="s">
        <v>13612</v>
      </c>
      <c r="AI1422" s="0" t="s">
        <v>13613</v>
      </c>
      <c r="AJ1422" s="0" t="n">
        <v>0</v>
      </c>
      <c r="AK1422" s="0" t="s">
        <v>2118</v>
      </c>
      <c r="AL1422" s="0" t="n">
        <f aca="false">FALSE()</f>
        <v>0</v>
      </c>
      <c r="AM1422" s="0" t="n">
        <f aca="false">TRUE()</f>
        <v>1</v>
      </c>
      <c r="AN1422" s="0" t="n">
        <f aca="false">FALSE()</f>
        <v>0</v>
      </c>
      <c r="AO1422" s="0" t="n">
        <f aca="false">FALSE()</f>
        <v>0</v>
      </c>
      <c r="AP1422" s="0" t="n">
        <f aca="false">FALSE()</f>
        <v>0</v>
      </c>
      <c r="AQ1422" s="380" t="n">
        <v>43769.6868055556</v>
      </c>
      <c r="AR1422" s="380" t="n">
        <v>43769.4166666667</v>
      </c>
      <c r="AS1422" s="0" t="s">
        <v>13614</v>
      </c>
      <c r="AT1422" s="0" t="s">
        <v>2170</v>
      </c>
      <c r="AU1422" s="0" t="s">
        <v>2170</v>
      </c>
    </row>
    <row r="1423" customFormat="false" ht="15" hidden="true" customHeight="false" outlineLevel="0" collapsed="false">
      <c r="A1423" s="0" t="s">
        <v>13615</v>
      </c>
      <c r="B1423" s="0" t="s">
        <v>13616</v>
      </c>
      <c r="C1423" s="0" t="s">
        <v>13617</v>
      </c>
      <c r="D1423" s="0" t="s">
        <v>2297</v>
      </c>
      <c r="E1423" s="0" t="s">
        <v>13615</v>
      </c>
      <c r="F1423" s="0" t="n">
        <v>1</v>
      </c>
      <c r="G1423" s="0" t="s">
        <v>2298</v>
      </c>
      <c r="H1423" s="0" t="s">
        <v>2170</v>
      </c>
      <c r="I1423" s="0" t="s">
        <v>2170</v>
      </c>
      <c r="J1423" s="0" t="s">
        <v>2170</v>
      </c>
      <c r="K1423" s="0" t="s">
        <v>2170</v>
      </c>
      <c r="L1423" s="0" t="s">
        <v>2170</v>
      </c>
      <c r="M1423" s="0" t="s">
        <v>2170</v>
      </c>
      <c r="N1423" s="0" t="n">
        <f aca="false">FALSE()</f>
        <v>0</v>
      </c>
      <c r="O1423" s="0" t="s">
        <v>13618</v>
      </c>
      <c r="P1423" s="0" t="s">
        <v>2300</v>
      </c>
      <c r="Q1423" s="380" t="n">
        <v>25569.125</v>
      </c>
      <c r="R1423" s="0" t="n">
        <v>7852941</v>
      </c>
      <c r="S1423" s="0" t="s">
        <v>2301</v>
      </c>
      <c r="T1423" s="0" t="s">
        <v>2302</v>
      </c>
      <c r="U1423" s="0" t="s">
        <v>5737</v>
      </c>
      <c r="V1423" s="0" t="n">
        <v>200000000</v>
      </c>
      <c r="W1423" s="0" t="s">
        <v>2321</v>
      </c>
      <c r="X1423" s="0" t="n">
        <v>4</v>
      </c>
      <c r="Y1423" s="0" t="n">
        <f aca="false">FALSE()</f>
        <v>0</v>
      </c>
      <c r="Z1423" s="0" t="n">
        <f aca="false">FALSE()</f>
        <v>0</v>
      </c>
      <c r="AA1423" s="0" t="n">
        <f aca="false">FALSE()</f>
        <v>0</v>
      </c>
      <c r="AB1423" s="0" t="n">
        <f aca="false">FALSE()</f>
        <v>0</v>
      </c>
      <c r="AC1423" s="0" t="n">
        <v>1</v>
      </c>
      <c r="AD1423" s="0" t="s">
        <v>2129</v>
      </c>
      <c r="AE1423" s="0" t="n">
        <f aca="false">TRUE()</f>
        <v>1</v>
      </c>
      <c r="AF1423" s="0" t="s">
        <v>13619</v>
      </c>
      <c r="AG1423" s="0" t="n">
        <v>2</v>
      </c>
      <c r="AH1423" s="0" t="s">
        <v>13620</v>
      </c>
      <c r="AI1423" s="0" t="s">
        <v>13621</v>
      </c>
      <c r="AJ1423" s="0" t="n">
        <v>0</v>
      </c>
      <c r="AK1423" s="0" t="s">
        <v>2118</v>
      </c>
      <c r="AL1423" s="0" t="n">
        <f aca="false">FALSE()</f>
        <v>0</v>
      </c>
      <c r="AM1423" s="0" t="n">
        <f aca="false">TRUE()</f>
        <v>1</v>
      </c>
      <c r="AN1423" s="0" t="n">
        <f aca="false">FALSE()</f>
        <v>0</v>
      </c>
      <c r="AO1423" s="0" t="n">
        <f aca="false">FALSE()</f>
        <v>0</v>
      </c>
      <c r="AP1423" s="0" t="n">
        <f aca="false">TRUE()</f>
        <v>1</v>
      </c>
      <c r="AQ1423" s="380" t="n">
        <v>44495.60625</v>
      </c>
      <c r="AR1423" s="380" t="n">
        <v>44495.4166666667</v>
      </c>
      <c r="AS1423" s="0" t="s">
        <v>13622</v>
      </c>
      <c r="AT1423" s="0" t="s">
        <v>2170</v>
      </c>
      <c r="AU1423" s="0" t="s">
        <v>2170</v>
      </c>
    </row>
    <row r="1424" customFormat="false" ht="15" hidden="true" customHeight="false" outlineLevel="0" collapsed="false">
      <c r="A1424" s="0" t="s">
        <v>13623</v>
      </c>
      <c r="B1424" s="0" t="s">
        <v>13624</v>
      </c>
      <c r="C1424" s="0" t="s">
        <v>13625</v>
      </c>
      <c r="D1424" s="0" t="s">
        <v>2297</v>
      </c>
      <c r="E1424" s="0" t="s">
        <v>13623</v>
      </c>
      <c r="F1424" s="0" t="n">
        <v>1</v>
      </c>
      <c r="G1424" s="0" t="s">
        <v>2298</v>
      </c>
      <c r="H1424" s="0" t="s">
        <v>2170</v>
      </c>
      <c r="I1424" s="0" t="s">
        <v>2170</v>
      </c>
      <c r="J1424" s="0" t="s">
        <v>2170</v>
      </c>
      <c r="K1424" s="0" t="s">
        <v>2170</v>
      </c>
      <c r="L1424" s="0" t="s">
        <v>2170</v>
      </c>
      <c r="M1424" s="0" t="s">
        <v>2170</v>
      </c>
      <c r="N1424" s="0" t="n">
        <f aca="false">FALSE()</f>
        <v>0</v>
      </c>
      <c r="O1424" s="0" t="s">
        <v>13626</v>
      </c>
      <c r="P1424" s="0" t="s">
        <v>2300</v>
      </c>
      <c r="Q1424" s="380" t="n">
        <v>25569.125</v>
      </c>
      <c r="R1424" s="0" t="n">
        <v>26565085</v>
      </c>
      <c r="S1424" s="0" t="s">
        <v>2301</v>
      </c>
      <c r="T1424" s="0" t="s">
        <v>2302</v>
      </c>
      <c r="U1424" s="0" t="s">
        <v>2365</v>
      </c>
      <c r="V1424" s="0" t="n">
        <v>100000000</v>
      </c>
      <c r="W1424" s="0" t="s">
        <v>2366</v>
      </c>
      <c r="X1424" s="0" t="n">
        <v>4</v>
      </c>
      <c r="Y1424" s="0" t="n">
        <f aca="false">FALSE()</f>
        <v>0</v>
      </c>
      <c r="Z1424" s="0" t="n">
        <f aca="false">FALSE()</f>
        <v>0</v>
      </c>
      <c r="AA1424" s="0" t="n">
        <f aca="false">FALSE()</f>
        <v>0</v>
      </c>
      <c r="AB1424" s="0" t="n">
        <f aca="false">TRUE()</f>
        <v>1</v>
      </c>
      <c r="AC1424" s="0" t="n">
        <v>1</v>
      </c>
      <c r="AD1424" s="0" t="s">
        <v>2129</v>
      </c>
      <c r="AE1424" s="0" t="n">
        <f aca="false">TRUE()</f>
        <v>1</v>
      </c>
      <c r="AF1424" s="0" t="s">
        <v>13627</v>
      </c>
      <c r="AG1424" s="0" t="n">
        <v>2</v>
      </c>
      <c r="AH1424" s="0" t="s">
        <v>13628</v>
      </c>
      <c r="AI1424" s="0" t="s">
        <v>13629</v>
      </c>
      <c r="AJ1424" s="0" t="n">
        <v>0</v>
      </c>
      <c r="AK1424" s="0" t="s">
        <v>2118</v>
      </c>
      <c r="AL1424" s="0" t="n">
        <f aca="false">FALSE()</f>
        <v>0</v>
      </c>
      <c r="AM1424" s="0" t="n">
        <f aca="false">TRUE()</f>
        <v>1</v>
      </c>
      <c r="AN1424" s="0" t="n">
        <f aca="false">FALSE()</f>
        <v>0</v>
      </c>
      <c r="AO1424" s="0" t="n">
        <f aca="false">FALSE()</f>
        <v>0</v>
      </c>
      <c r="AP1424" s="0" t="n">
        <f aca="false">FALSE()</f>
        <v>0</v>
      </c>
      <c r="AQ1424" s="380" t="n">
        <v>44041.6763888889</v>
      </c>
      <c r="AR1424" s="380" t="n">
        <v>44041.4166666667</v>
      </c>
      <c r="AS1424" s="0" t="s">
        <v>13630</v>
      </c>
      <c r="AT1424" s="0" t="s">
        <v>2170</v>
      </c>
      <c r="AU1424" s="0" t="s">
        <v>2170</v>
      </c>
    </row>
    <row r="1425" customFormat="false" ht="15" hidden="true" customHeight="false" outlineLevel="0" collapsed="false">
      <c r="A1425" s="0" t="s">
        <v>13631</v>
      </c>
      <c r="B1425" s="0" t="s">
        <v>13632</v>
      </c>
      <c r="C1425" s="0" t="s">
        <v>13633</v>
      </c>
      <c r="D1425" s="0" t="s">
        <v>2297</v>
      </c>
      <c r="E1425" s="0" t="s">
        <v>13631</v>
      </c>
      <c r="F1425" s="0" t="n">
        <v>1</v>
      </c>
      <c r="G1425" s="0" t="s">
        <v>2298</v>
      </c>
      <c r="H1425" s="0" t="s">
        <v>2170</v>
      </c>
      <c r="I1425" s="0" t="s">
        <v>2170</v>
      </c>
      <c r="J1425" s="0" t="s">
        <v>2170</v>
      </c>
      <c r="K1425" s="0" t="s">
        <v>2170</v>
      </c>
      <c r="L1425" s="0" t="s">
        <v>2170</v>
      </c>
      <c r="M1425" s="0" t="s">
        <v>2170</v>
      </c>
      <c r="N1425" s="0" t="n">
        <f aca="false">FALSE()</f>
        <v>0</v>
      </c>
      <c r="O1425" s="0" t="s">
        <v>13634</v>
      </c>
      <c r="P1425" s="0" t="s">
        <v>2300</v>
      </c>
      <c r="Q1425" s="380" t="n">
        <v>25569.125</v>
      </c>
      <c r="R1425" s="0" t="n">
        <v>162168013</v>
      </c>
      <c r="S1425" s="0" t="s">
        <v>4201</v>
      </c>
      <c r="T1425" s="0" t="s">
        <v>4202</v>
      </c>
      <c r="U1425" s="0" t="s">
        <v>2116</v>
      </c>
      <c r="V1425" s="0" t="n">
        <v>1000000000</v>
      </c>
      <c r="W1425" s="0" t="s">
        <v>2996</v>
      </c>
      <c r="X1425" s="0" t="n">
        <v>4</v>
      </c>
      <c r="Y1425" s="0" t="n">
        <f aca="false">FALSE()</f>
        <v>0</v>
      </c>
      <c r="Z1425" s="0" t="n">
        <f aca="false">FALSE()</f>
        <v>0</v>
      </c>
      <c r="AA1425" s="0" t="n">
        <f aca="false">FALSE()</f>
        <v>0</v>
      </c>
      <c r="AB1425" s="0" t="n">
        <f aca="false">FALSE()</f>
        <v>0</v>
      </c>
      <c r="AC1425" s="0" t="n">
        <v>1</v>
      </c>
      <c r="AD1425" s="0" t="s">
        <v>2129</v>
      </c>
      <c r="AE1425" s="0" t="n">
        <f aca="false">TRUE()</f>
        <v>1</v>
      </c>
      <c r="AF1425" s="0" t="s">
        <v>13635</v>
      </c>
      <c r="AG1425" s="0" t="n">
        <v>2</v>
      </c>
      <c r="AH1425" s="0" t="s">
        <v>13636</v>
      </c>
      <c r="AI1425" s="0" t="s">
        <v>13637</v>
      </c>
      <c r="AJ1425" s="0" t="n">
        <v>0</v>
      </c>
      <c r="AK1425" s="0" t="s">
        <v>2118</v>
      </c>
      <c r="AL1425" s="0" t="n">
        <f aca="false">FALSE()</f>
        <v>0</v>
      </c>
      <c r="AM1425" s="0" t="n">
        <f aca="false">TRUE()</f>
        <v>1</v>
      </c>
      <c r="AN1425" s="0" t="n">
        <f aca="false">FALSE()</f>
        <v>0</v>
      </c>
      <c r="AO1425" s="0" t="n">
        <f aca="false">FALSE()</f>
        <v>0</v>
      </c>
      <c r="AP1425" s="0" t="n">
        <f aca="false">TRUE()</f>
        <v>1</v>
      </c>
      <c r="AQ1425" s="380" t="n">
        <v>43697.6444444444</v>
      </c>
      <c r="AR1425" s="380" t="n">
        <v>43697.4166666667</v>
      </c>
      <c r="AS1425" s="0" t="s">
        <v>13638</v>
      </c>
      <c r="AT1425" s="0" t="s">
        <v>2170</v>
      </c>
      <c r="AU1425" s="0" t="s">
        <v>2170</v>
      </c>
    </row>
    <row r="1426" customFormat="false" ht="15" hidden="true" customHeight="false" outlineLevel="0" collapsed="false">
      <c r="A1426" s="0" t="s">
        <v>13639</v>
      </c>
      <c r="B1426" s="0" t="s">
        <v>13640</v>
      </c>
      <c r="C1426" s="0" t="s">
        <v>13641</v>
      </c>
      <c r="D1426" s="0" t="s">
        <v>2297</v>
      </c>
      <c r="E1426" s="0" t="s">
        <v>13639</v>
      </c>
      <c r="F1426" s="0" t="n">
        <v>1</v>
      </c>
      <c r="G1426" s="0" t="s">
        <v>2298</v>
      </c>
      <c r="H1426" s="0" t="s">
        <v>2170</v>
      </c>
      <c r="I1426" s="0" t="s">
        <v>2170</v>
      </c>
      <c r="J1426" s="0" t="s">
        <v>2170</v>
      </c>
      <c r="K1426" s="0" t="s">
        <v>2170</v>
      </c>
      <c r="L1426" s="0" t="s">
        <v>2170</v>
      </c>
      <c r="M1426" s="0" t="s">
        <v>2170</v>
      </c>
      <c r="N1426" s="0" t="n">
        <f aca="false">FALSE()</f>
        <v>0</v>
      </c>
      <c r="O1426" s="0" t="s">
        <v>13642</v>
      </c>
      <c r="P1426" s="0" t="s">
        <v>2300</v>
      </c>
      <c r="Q1426" s="380" t="n">
        <v>10502.1666666667</v>
      </c>
      <c r="R1426" s="0" t="n">
        <v>542556859</v>
      </c>
      <c r="S1426" s="0" t="s">
        <v>2301</v>
      </c>
      <c r="T1426" s="0" t="s">
        <v>2302</v>
      </c>
      <c r="U1426" s="0" t="s">
        <v>2365</v>
      </c>
      <c r="V1426" s="0" t="n">
        <v>1600000000</v>
      </c>
      <c r="W1426" s="0" t="s">
        <v>13643</v>
      </c>
      <c r="X1426" s="0" t="n">
        <v>4</v>
      </c>
      <c r="Y1426" s="0" t="n">
        <f aca="false">FALSE()</f>
        <v>0</v>
      </c>
      <c r="Z1426" s="0" t="n">
        <f aca="false">FALSE()</f>
        <v>0</v>
      </c>
      <c r="AA1426" s="0" t="n">
        <f aca="false">FALSE()</f>
        <v>0</v>
      </c>
      <c r="AB1426" s="0" t="n">
        <f aca="false">TRUE()</f>
        <v>1</v>
      </c>
      <c r="AC1426" s="0" t="n">
        <v>1</v>
      </c>
      <c r="AD1426" s="0" t="s">
        <v>2129</v>
      </c>
      <c r="AE1426" s="0" t="n">
        <f aca="false">TRUE()</f>
        <v>1</v>
      </c>
      <c r="AF1426" s="0" t="s">
        <v>13644</v>
      </c>
      <c r="AG1426" s="0" t="n">
        <v>2</v>
      </c>
      <c r="AH1426" s="0" t="s">
        <v>13645</v>
      </c>
      <c r="AI1426" s="0" t="s">
        <v>13646</v>
      </c>
      <c r="AJ1426" s="0" t="n">
        <v>0</v>
      </c>
      <c r="AK1426" s="0" t="s">
        <v>2118</v>
      </c>
      <c r="AL1426" s="0" t="n">
        <f aca="false">FALSE()</f>
        <v>0</v>
      </c>
      <c r="AM1426" s="0" t="n">
        <f aca="false">TRUE()</f>
        <v>1</v>
      </c>
      <c r="AN1426" s="0" t="n">
        <f aca="false">FALSE()</f>
        <v>0</v>
      </c>
      <c r="AO1426" s="0" t="n">
        <f aca="false">FALSE()</f>
        <v>0</v>
      </c>
      <c r="AP1426" s="0" t="n">
        <f aca="false">FALSE()</f>
        <v>0</v>
      </c>
      <c r="AQ1426" s="380" t="n">
        <v>43123.7291666667</v>
      </c>
      <c r="AR1426" s="380" t="n">
        <v>32398.1666666667</v>
      </c>
      <c r="AS1426" s="0" t="s">
        <v>13647</v>
      </c>
      <c r="AT1426" s="0" t="s">
        <v>2170</v>
      </c>
      <c r="AU1426" s="0" t="s">
        <v>2170</v>
      </c>
    </row>
    <row r="1427" customFormat="false" ht="15" hidden="true" customHeight="false" outlineLevel="0" collapsed="false">
      <c r="A1427" s="0" t="s">
        <v>13648</v>
      </c>
      <c r="B1427" s="0" t="s">
        <v>13649</v>
      </c>
      <c r="C1427" s="0" t="s">
        <v>13650</v>
      </c>
      <c r="D1427" s="0" t="s">
        <v>2297</v>
      </c>
      <c r="E1427" s="0" t="s">
        <v>13648</v>
      </c>
      <c r="F1427" s="0" t="n">
        <v>1</v>
      </c>
      <c r="G1427" s="0" t="s">
        <v>2298</v>
      </c>
      <c r="H1427" s="0" t="s">
        <v>2170</v>
      </c>
      <c r="I1427" s="0" t="s">
        <v>2170</v>
      </c>
      <c r="J1427" s="0" t="s">
        <v>2170</v>
      </c>
      <c r="K1427" s="0" t="s">
        <v>2170</v>
      </c>
      <c r="L1427" s="0" t="s">
        <v>2170</v>
      </c>
      <c r="M1427" s="0" t="s">
        <v>2170</v>
      </c>
      <c r="N1427" s="0" t="n">
        <f aca="false">FALSE()</f>
        <v>0</v>
      </c>
      <c r="O1427" s="0" t="s">
        <v>13651</v>
      </c>
      <c r="P1427" s="0" t="s">
        <v>2300</v>
      </c>
      <c r="Q1427" s="380" t="n">
        <v>31990.1666666667</v>
      </c>
      <c r="R1427" s="0" t="n">
        <v>1146902228</v>
      </c>
      <c r="S1427" s="0" t="s">
        <v>2301</v>
      </c>
      <c r="T1427" s="0" t="s">
        <v>2302</v>
      </c>
      <c r="U1427" s="0" t="s">
        <v>2115</v>
      </c>
      <c r="V1427" s="0" t="n">
        <v>400000000</v>
      </c>
      <c r="W1427" s="0" t="s">
        <v>2366</v>
      </c>
      <c r="X1427" s="0" t="n">
        <v>4</v>
      </c>
      <c r="Y1427" s="0" t="n">
        <f aca="false">FALSE()</f>
        <v>0</v>
      </c>
      <c r="Z1427" s="0" t="n">
        <f aca="false">FALSE()</f>
        <v>0</v>
      </c>
      <c r="AA1427" s="0" t="n">
        <f aca="false">FALSE()</f>
        <v>0</v>
      </c>
      <c r="AB1427" s="0" t="n">
        <f aca="false">TRUE()</f>
        <v>1</v>
      </c>
      <c r="AC1427" s="0" t="n">
        <v>1</v>
      </c>
      <c r="AD1427" s="0" t="s">
        <v>2129</v>
      </c>
      <c r="AE1427" s="0" t="n">
        <f aca="false">TRUE()</f>
        <v>1</v>
      </c>
      <c r="AF1427" s="0" t="s">
        <v>13652</v>
      </c>
      <c r="AG1427" s="0" t="n">
        <v>2</v>
      </c>
      <c r="AH1427" s="0" t="s">
        <v>13653</v>
      </c>
      <c r="AI1427" s="0" t="s">
        <v>13654</v>
      </c>
      <c r="AJ1427" s="0" t="n">
        <v>0</v>
      </c>
      <c r="AK1427" s="0" t="s">
        <v>2118</v>
      </c>
      <c r="AL1427" s="0" t="n">
        <f aca="false">FALSE()</f>
        <v>0</v>
      </c>
      <c r="AM1427" s="0" t="n">
        <f aca="false">TRUE()</f>
        <v>1</v>
      </c>
      <c r="AN1427" s="0" t="n">
        <f aca="false">FALSE()</f>
        <v>0</v>
      </c>
      <c r="AO1427" s="0" t="n">
        <f aca="false">FALSE()</f>
        <v>0</v>
      </c>
      <c r="AP1427" s="0" t="n">
        <f aca="false">FALSE()</f>
        <v>0</v>
      </c>
      <c r="AQ1427" s="380" t="n">
        <v>43123.6680555556</v>
      </c>
      <c r="AR1427" s="380" t="n">
        <v>32398.1666666667</v>
      </c>
      <c r="AS1427" s="0" t="s">
        <v>13655</v>
      </c>
      <c r="AT1427" s="0" t="s">
        <v>2170</v>
      </c>
      <c r="AU1427" s="0" t="s">
        <v>2170</v>
      </c>
    </row>
    <row r="1428" customFormat="false" ht="15" hidden="true" customHeight="false" outlineLevel="0" collapsed="false">
      <c r="A1428" s="0" t="s">
        <v>13656</v>
      </c>
      <c r="B1428" s="0" t="s">
        <v>13657</v>
      </c>
      <c r="C1428" s="0" t="s">
        <v>13658</v>
      </c>
      <c r="D1428" s="0" t="s">
        <v>2297</v>
      </c>
      <c r="E1428" s="0" t="s">
        <v>13656</v>
      </c>
      <c r="F1428" s="0" t="n">
        <v>1</v>
      </c>
      <c r="G1428" s="0" t="s">
        <v>2298</v>
      </c>
      <c r="H1428" s="0" t="s">
        <v>2170</v>
      </c>
      <c r="I1428" s="0" t="s">
        <v>2170</v>
      </c>
      <c r="J1428" s="0" t="s">
        <v>2170</v>
      </c>
      <c r="K1428" s="0" t="s">
        <v>2170</v>
      </c>
      <c r="L1428" s="0" t="s">
        <v>2170</v>
      </c>
      <c r="M1428" s="0" t="s">
        <v>2170</v>
      </c>
      <c r="N1428" s="0" t="n">
        <f aca="false">FALSE()</f>
        <v>0</v>
      </c>
      <c r="O1428" s="0" t="s">
        <v>13659</v>
      </c>
      <c r="P1428" s="0" t="s">
        <v>2300</v>
      </c>
      <c r="Q1428" s="380" t="n">
        <v>40612.125</v>
      </c>
      <c r="R1428" s="0" t="n">
        <v>320141900</v>
      </c>
      <c r="S1428" s="0" t="s">
        <v>2301</v>
      </c>
      <c r="T1428" s="0" t="s">
        <v>2302</v>
      </c>
      <c r="U1428" s="0" t="s">
        <v>2330</v>
      </c>
      <c r="V1428" s="0" t="n">
        <v>0</v>
      </c>
      <c r="W1428" s="0" t="s">
        <v>2366</v>
      </c>
      <c r="X1428" s="0" t="n">
        <v>4</v>
      </c>
      <c r="Y1428" s="0" t="n">
        <f aca="false">FALSE()</f>
        <v>0</v>
      </c>
      <c r="Z1428" s="0" t="n">
        <f aca="false">FALSE()</f>
        <v>0</v>
      </c>
      <c r="AA1428" s="0" t="n">
        <f aca="false">FALSE()</f>
        <v>0</v>
      </c>
      <c r="AB1428" s="0" t="n">
        <f aca="false">TRUE()</f>
        <v>1</v>
      </c>
      <c r="AC1428" s="0" t="n">
        <v>1</v>
      </c>
      <c r="AD1428" s="0" t="s">
        <v>2129</v>
      </c>
      <c r="AE1428" s="0" t="n">
        <f aca="false">TRUE()</f>
        <v>1</v>
      </c>
      <c r="AF1428" s="0" t="s">
        <v>13660</v>
      </c>
      <c r="AG1428" s="0" t="n">
        <v>2</v>
      </c>
      <c r="AH1428" s="0" t="s">
        <v>13661</v>
      </c>
      <c r="AI1428" s="0" t="s">
        <v>13662</v>
      </c>
      <c r="AJ1428" s="0" t="n">
        <v>0</v>
      </c>
      <c r="AK1428" s="0" t="s">
        <v>2118</v>
      </c>
      <c r="AL1428" s="0" t="n">
        <f aca="false">FALSE()</f>
        <v>0</v>
      </c>
      <c r="AM1428" s="0" t="n">
        <f aca="false">TRUE()</f>
        <v>1</v>
      </c>
      <c r="AN1428" s="0" t="n">
        <f aca="false">FALSE()</f>
        <v>0</v>
      </c>
      <c r="AO1428" s="0" t="n">
        <f aca="false">FALSE()</f>
        <v>0</v>
      </c>
      <c r="AP1428" s="0" t="n">
        <f aca="false">FALSE()</f>
        <v>0</v>
      </c>
      <c r="AQ1428" s="380" t="n">
        <v>43123.7284722222</v>
      </c>
      <c r="AR1428" s="380" t="n">
        <v>40612.125</v>
      </c>
      <c r="AS1428" s="0" t="s">
        <v>13663</v>
      </c>
      <c r="AT1428" s="0" t="s">
        <v>2170</v>
      </c>
      <c r="AU1428" s="0" t="s">
        <v>2170</v>
      </c>
    </row>
    <row r="1429" customFormat="false" ht="15" hidden="true" customHeight="false" outlineLevel="0" collapsed="false">
      <c r="A1429" s="0" t="s">
        <v>13664</v>
      </c>
      <c r="B1429" s="0" t="s">
        <v>13665</v>
      </c>
      <c r="C1429" s="0" t="s">
        <v>13666</v>
      </c>
      <c r="D1429" s="0" t="s">
        <v>2297</v>
      </c>
      <c r="E1429" s="0" t="s">
        <v>13664</v>
      </c>
      <c r="F1429" s="0" t="n">
        <v>1</v>
      </c>
      <c r="G1429" s="0" t="s">
        <v>2298</v>
      </c>
      <c r="H1429" s="0" t="s">
        <v>2170</v>
      </c>
      <c r="I1429" s="0" t="s">
        <v>2170</v>
      </c>
      <c r="J1429" s="0" t="s">
        <v>2170</v>
      </c>
      <c r="K1429" s="0" t="s">
        <v>2170</v>
      </c>
      <c r="L1429" s="0" t="s">
        <v>2170</v>
      </c>
      <c r="M1429" s="0" t="s">
        <v>2170</v>
      </c>
      <c r="N1429" s="0" t="n">
        <f aca="false">FALSE()</f>
        <v>0</v>
      </c>
      <c r="O1429" s="0" t="s">
        <v>13667</v>
      </c>
      <c r="P1429" s="0" t="s">
        <v>2300</v>
      </c>
      <c r="Q1429" s="380" t="n">
        <v>42669.125</v>
      </c>
      <c r="R1429" s="0" t="n">
        <v>60502803</v>
      </c>
      <c r="S1429" s="0" t="s">
        <v>2301</v>
      </c>
      <c r="T1429" s="0" t="s">
        <v>2302</v>
      </c>
      <c r="U1429" s="0" t="s">
        <v>2574</v>
      </c>
      <c r="V1429" s="0" t="n">
        <v>200000000</v>
      </c>
      <c r="W1429" s="0" t="s">
        <v>2366</v>
      </c>
      <c r="X1429" s="0" t="n">
        <v>4</v>
      </c>
      <c r="Y1429" s="0" t="n">
        <f aca="false">FALSE()</f>
        <v>0</v>
      </c>
      <c r="Z1429" s="0" t="n">
        <f aca="false">FALSE()</f>
        <v>0</v>
      </c>
      <c r="AA1429" s="0" t="n">
        <f aca="false">FALSE()</f>
        <v>0</v>
      </c>
      <c r="AB1429" s="0" t="n">
        <f aca="false">TRUE()</f>
        <v>1</v>
      </c>
      <c r="AC1429" s="0" t="n">
        <v>1</v>
      </c>
      <c r="AD1429" s="0" t="s">
        <v>2129</v>
      </c>
      <c r="AE1429" s="0" t="n">
        <f aca="false">TRUE()</f>
        <v>1</v>
      </c>
      <c r="AF1429" s="0" t="s">
        <v>13668</v>
      </c>
      <c r="AG1429" s="0" t="n">
        <v>2</v>
      </c>
      <c r="AH1429" s="0" t="s">
        <v>13669</v>
      </c>
      <c r="AI1429" s="0" t="s">
        <v>13670</v>
      </c>
      <c r="AJ1429" s="0" t="n">
        <v>0</v>
      </c>
      <c r="AK1429" s="0" t="s">
        <v>2118</v>
      </c>
      <c r="AL1429" s="0" t="n">
        <f aca="false">FALSE()</f>
        <v>0</v>
      </c>
      <c r="AM1429" s="0" t="n">
        <f aca="false">TRUE()</f>
        <v>1</v>
      </c>
      <c r="AN1429" s="0" t="n">
        <f aca="false">FALSE()</f>
        <v>0</v>
      </c>
      <c r="AO1429" s="0" t="n">
        <f aca="false">FALSE()</f>
        <v>0</v>
      </c>
      <c r="AP1429" s="0" t="n">
        <f aca="false">FALSE()</f>
        <v>0</v>
      </c>
      <c r="AQ1429" s="380" t="n">
        <v>43769.6902777778</v>
      </c>
      <c r="AR1429" s="380" t="n">
        <v>43769.4166666667</v>
      </c>
      <c r="AS1429" s="0" t="s">
        <v>13671</v>
      </c>
      <c r="AT1429" s="0" t="s">
        <v>2170</v>
      </c>
      <c r="AU1429" s="0" t="s">
        <v>2170</v>
      </c>
    </row>
    <row r="1430" customFormat="false" ht="15" hidden="true" customHeight="false" outlineLevel="0" collapsed="false">
      <c r="A1430" s="0" t="s">
        <v>13672</v>
      </c>
      <c r="B1430" s="0" t="s">
        <v>13673</v>
      </c>
      <c r="C1430" s="0" t="s">
        <v>13674</v>
      </c>
      <c r="D1430" s="0" t="s">
        <v>2297</v>
      </c>
      <c r="E1430" s="0" t="s">
        <v>13672</v>
      </c>
      <c r="F1430" s="0" t="n">
        <v>1</v>
      </c>
      <c r="G1430" s="0" t="s">
        <v>2298</v>
      </c>
      <c r="H1430" s="0" t="s">
        <v>2170</v>
      </c>
      <c r="I1430" s="0" t="s">
        <v>2170</v>
      </c>
      <c r="J1430" s="0" t="s">
        <v>2170</v>
      </c>
      <c r="K1430" s="0" t="s">
        <v>2170</v>
      </c>
      <c r="L1430" s="0" t="s">
        <v>2170</v>
      </c>
      <c r="M1430" s="0" t="s">
        <v>2170</v>
      </c>
      <c r="N1430" s="0" t="n">
        <f aca="false">FALSE()</f>
        <v>0</v>
      </c>
      <c r="O1430" s="0" t="s">
        <v>13675</v>
      </c>
      <c r="P1430" s="0" t="s">
        <v>2300</v>
      </c>
      <c r="Q1430" s="380" t="n">
        <v>8606.16666666667</v>
      </c>
      <c r="R1430" s="0" t="n">
        <v>458900000</v>
      </c>
      <c r="S1430" s="0" t="s">
        <v>2301</v>
      </c>
      <c r="T1430" s="0" t="s">
        <v>2302</v>
      </c>
      <c r="U1430" s="0" t="s">
        <v>2115</v>
      </c>
      <c r="V1430" s="0" t="n">
        <v>0</v>
      </c>
      <c r="W1430" s="0" t="s">
        <v>2366</v>
      </c>
      <c r="X1430" s="0" t="n">
        <v>4</v>
      </c>
      <c r="Y1430" s="0" t="n">
        <f aca="false">FALSE()</f>
        <v>0</v>
      </c>
      <c r="Z1430" s="0" t="n">
        <f aca="false">FALSE()</f>
        <v>0</v>
      </c>
      <c r="AA1430" s="0" t="n">
        <f aca="false">FALSE()</f>
        <v>0</v>
      </c>
      <c r="AB1430" s="0" t="n">
        <f aca="false">TRUE()</f>
        <v>1</v>
      </c>
      <c r="AC1430" s="0" t="n">
        <v>1</v>
      </c>
      <c r="AD1430" s="0" t="s">
        <v>2129</v>
      </c>
      <c r="AE1430" s="0" t="n">
        <f aca="false">TRUE()</f>
        <v>1</v>
      </c>
      <c r="AF1430" s="0" t="s">
        <v>13676</v>
      </c>
      <c r="AG1430" s="0" t="n">
        <v>2</v>
      </c>
      <c r="AH1430" s="0" t="s">
        <v>13677</v>
      </c>
      <c r="AI1430" s="0" t="s">
        <v>13678</v>
      </c>
      <c r="AJ1430" s="0" t="n">
        <v>0</v>
      </c>
      <c r="AK1430" s="0" t="s">
        <v>2118</v>
      </c>
      <c r="AL1430" s="0" t="n">
        <f aca="false">FALSE()</f>
        <v>0</v>
      </c>
      <c r="AM1430" s="0" t="n">
        <f aca="false">TRUE()</f>
        <v>1</v>
      </c>
      <c r="AN1430" s="0" t="n">
        <f aca="false">FALSE()</f>
        <v>0</v>
      </c>
      <c r="AO1430" s="0" t="n">
        <f aca="false">FALSE()</f>
        <v>0</v>
      </c>
      <c r="AP1430" s="0" t="n">
        <f aca="false">FALSE()</f>
        <v>0</v>
      </c>
      <c r="AQ1430" s="380" t="n">
        <v>43123.7284722222</v>
      </c>
      <c r="AR1430" s="380" t="n">
        <v>32398.1666666667</v>
      </c>
      <c r="AS1430" s="0" t="s">
        <v>13679</v>
      </c>
      <c r="AT1430" s="0" t="s">
        <v>2170</v>
      </c>
      <c r="AU1430" s="0" t="s">
        <v>2170</v>
      </c>
    </row>
    <row r="1431" customFormat="false" ht="15" hidden="true" customHeight="false" outlineLevel="0" collapsed="false">
      <c r="A1431" s="0" t="s">
        <v>13680</v>
      </c>
      <c r="B1431" s="0" t="s">
        <v>13681</v>
      </c>
      <c r="C1431" s="0" t="s">
        <v>13682</v>
      </c>
      <c r="D1431" s="0" t="s">
        <v>2297</v>
      </c>
      <c r="E1431" s="0" t="s">
        <v>13680</v>
      </c>
      <c r="F1431" s="0" t="n">
        <v>1</v>
      </c>
      <c r="G1431" s="0" t="s">
        <v>2298</v>
      </c>
      <c r="H1431" s="0" t="s">
        <v>2170</v>
      </c>
      <c r="I1431" s="0" t="s">
        <v>2170</v>
      </c>
      <c r="J1431" s="0" t="s">
        <v>2170</v>
      </c>
      <c r="K1431" s="0" t="s">
        <v>2170</v>
      </c>
      <c r="L1431" s="0" t="s">
        <v>2170</v>
      </c>
      <c r="M1431" s="0" t="s">
        <v>2170</v>
      </c>
      <c r="N1431" s="0" t="n">
        <f aca="false">FALSE()</f>
        <v>0</v>
      </c>
      <c r="O1431" s="0" t="s">
        <v>13683</v>
      </c>
      <c r="P1431" s="0" t="s">
        <v>2300</v>
      </c>
      <c r="Q1431" s="380" t="n">
        <v>25569.125</v>
      </c>
      <c r="R1431" s="0" t="n">
        <v>39330807</v>
      </c>
      <c r="S1431" s="0" t="s">
        <v>2301</v>
      </c>
      <c r="T1431" s="0" t="s">
        <v>2302</v>
      </c>
      <c r="U1431" s="0" t="s">
        <v>2114</v>
      </c>
      <c r="V1431" s="0" t="n">
        <v>300000000</v>
      </c>
      <c r="W1431" s="0" t="s">
        <v>2366</v>
      </c>
      <c r="X1431" s="0" t="n">
        <v>4</v>
      </c>
      <c r="Y1431" s="0" t="n">
        <f aca="false">FALSE()</f>
        <v>0</v>
      </c>
      <c r="Z1431" s="0" t="n">
        <f aca="false">FALSE()</f>
        <v>0</v>
      </c>
      <c r="AA1431" s="0" t="n">
        <f aca="false">FALSE()</f>
        <v>0</v>
      </c>
      <c r="AB1431" s="0" t="n">
        <f aca="false">TRUE()</f>
        <v>1</v>
      </c>
      <c r="AC1431" s="0" t="n">
        <v>1</v>
      </c>
      <c r="AD1431" s="0" t="s">
        <v>2129</v>
      </c>
      <c r="AE1431" s="0" t="n">
        <f aca="false">TRUE()</f>
        <v>1</v>
      </c>
      <c r="AF1431" s="0" t="s">
        <v>13684</v>
      </c>
      <c r="AG1431" s="0" t="n">
        <v>2</v>
      </c>
      <c r="AH1431" s="0" t="s">
        <v>13685</v>
      </c>
      <c r="AI1431" s="0" t="s">
        <v>13686</v>
      </c>
      <c r="AJ1431" s="0" t="n">
        <v>0</v>
      </c>
      <c r="AK1431" s="0" t="s">
        <v>2118</v>
      </c>
      <c r="AL1431" s="0" t="n">
        <f aca="false">FALSE()</f>
        <v>0</v>
      </c>
      <c r="AM1431" s="0" t="n">
        <f aca="false">TRUE()</f>
        <v>1</v>
      </c>
      <c r="AN1431" s="0" t="n">
        <f aca="false">FALSE()</f>
        <v>0</v>
      </c>
      <c r="AO1431" s="0" t="n">
        <f aca="false">FALSE()</f>
        <v>0</v>
      </c>
      <c r="AP1431" s="0" t="n">
        <f aca="false">TRUE()</f>
        <v>1</v>
      </c>
      <c r="AQ1431" s="380" t="n">
        <v>44760.6395833333</v>
      </c>
      <c r="AR1431" s="380" t="n">
        <v>44760.4166666667</v>
      </c>
      <c r="AS1431" s="0" t="s">
        <v>13687</v>
      </c>
      <c r="AT1431" s="0" t="s">
        <v>2170</v>
      </c>
      <c r="AU1431" s="0" t="s">
        <v>2170</v>
      </c>
    </row>
    <row r="1432" customFormat="false" ht="15" hidden="true" customHeight="false" outlineLevel="0" collapsed="false">
      <c r="A1432" s="0" t="s">
        <v>13688</v>
      </c>
      <c r="B1432" s="0" t="s">
        <v>13689</v>
      </c>
      <c r="C1432" s="0" t="s">
        <v>13690</v>
      </c>
      <c r="D1432" s="0" t="s">
        <v>2297</v>
      </c>
      <c r="E1432" s="0" t="s">
        <v>13688</v>
      </c>
      <c r="F1432" s="0" t="n">
        <v>1</v>
      </c>
      <c r="G1432" s="0" t="s">
        <v>2298</v>
      </c>
      <c r="H1432" s="0" t="s">
        <v>2170</v>
      </c>
      <c r="I1432" s="0" t="s">
        <v>2170</v>
      </c>
      <c r="J1432" s="0" t="s">
        <v>2170</v>
      </c>
      <c r="K1432" s="0" t="s">
        <v>2170</v>
      </c>
      <c r="L1432" s="0" t="s">
        <v>2170</v>
      </c>
      <c r="M1432" s="0" t="s">
        <v>2170</v>
      </c>
      <c r="N1432" s="0" t="n">
        <f aca="false">FALSE()</f>
        <v>0</v>
      </c>
      <c r="O1432" s="0" t="s">
        <v>13691</v>
      </c>
      <c r="P1432" s="0" t="s">
        <v>2300</v>
      </c>
      <c r="Q1432" s="380" t="n">
        <v>25569.125</v>
      </c>
      <c r="R1432" s="0" t="n">
        <v>106280575</v>
      </c>
      <c r="S1432" s="0" t="s">
        <v>2301</v>
      </c>
      <c r="T1432" s="0" t="s">
        <v>2302</v>
      </c>
      <c r="U1432" s="0" t="s">
        <v>2451</v>
      </c>
      <c r="V1432" s="0" t="n">
        <v>450000000</v>
      </c>
      <c r="W1432" s="0" t="s">
        <v>2312</v>
      </c>
      <c r="X1432" s="0" t="n">
        <v>4</v>
      </c>
      <c r="Y1432" s="0" t="n">
        <f aca="false">FALSE()</f>
        <v>0</v>
      </c>
      <c r="Z1432" s="0" t="n">
        <f aca="false">FALSE()</f>
        <v>0</v>
      </c>
      <c r="AA1432" s="0" t="n">
        <f aca="false">FALSE()</f>
        <v>0</v>
      </c>
      <c r="AB1432" s="0" t="n">
        <f aca="false">TRUE()</f>
        <v>1</v>
      </c>
      <c r="AC1432" s="0" t="n">
        <v>8</v>
      </c>
      <c r="AD1432" s="0" t="s">
        <v>2129</v>
      </c>
      <c r="AE1432" s="0" t="n">
        <f aca="false">TRUE()</f>
        <v>1</v>
      </c>
      <c r="AF1432" s="0" t="s">
        <v>13692</v>
      </c>
      <c r="AG1432" s="0" t="n">
        <v>2</v>
      </c>
      <c r="AH1432" s="0" t="s">
        <v>13693</v>
      </c>
      <c r="AI1432" s="0" t="s">
        <v>13694</v>
      </c>
      <c r="AJ1432" s="0" t="n">
        <v>0</v>
      </c>
      <c r="AK1432" s="0" t="s">
        <v>2118</v>
      </c>
      <c r="AL1432" s="0" t="n">
        <f aca="false">FALSE()</f>
        <v>0</v>
      </c>
      <c r="AM1432" s="0" t="n">
        <f aca="false">TRUE()</f>
        <v>1</v>
      </c>
      <c r="AN1432" s="0" t="n">
        <f aca="false">FALSE()</f>
        <v>0</v>
      </c>
      <c r="AO1432" s="0" t="n">
        <f aca="false">FALSE()</f>
        <v>0</v>
      </c>
      <c r="AP1432" s="0" t="n">
        <f aca="false">TRUE()</f>
        <v>1</v>
      </c>
      <c r="AQ1432" s="380" t="n">
        <v>44495.6229166667</v>
      </c>
      <c r="AR1432" s="380" t="n">
        <v>44495.4166666667</v>
      </c>
      <c r="AS1432" s="0" t="s">
        <v>13695</v>
      </c>
      <c r="AT1432" s="0" t="s">
        <v>2170</v>
      </c>
      <c r="AU1432" s="0" t="s">
        <v>2170</v>
      </c>
    </row>
    <row r="1433" customFormat="false" ht="15" hidden="true" customHeight="false" outlineLevel="0" collapsed="false">
      <c r="A1433" s="0" t="s">
        <v>13696</v>
      </c>
      <c r="B1433" s="0" t="s">
        <v>13697</v>
      </c>
      <c r="C1433" s="0" t="s">
        <v>13698</v>
      </c>
      <c r="D1433" s="0" t="s">
        <v>2297</v>
      </c>
      <c r="E1433" s="0" t="s">
        <v>13696</v>
      </c>
      <c r="F1433" s="0" t="n">
        <v>1</v>
      </c>
      <c r="G1433" s="0" t="s">
        <v>2298</v>
      </c>
      <c r="H1433" s="0" t="s">
        <v>2170</v>
      </c>
      <c r="I1433" s="0" t="s">
        <v>2170</v>
      </c>
      <c r="J1433" s="0" t="s">
        <v>2170</v>
      </c>
      <c r="K1433" s="0" t="s">
        <v>2170</v>
      </c>
      <c r="L1433" s="0" t="s">
        <v>2170</v>
      </c>
      <c r="M1433" s="0" t="s">
        <v>2170</v>
      </c>
      <c r="N1433" s="0" t="n">
        <f aca="false">FALSE()</f>
        <v>0</v>
      </c>
      <c r="O1433" s="0" t="s">
        <v>13699</v>
      </c>
      <c r="P1433" s="0" t="s">
        <v>2300</v>
      </c>
      <c r="Q1433" s="380" t="n">
        <v>33309.125</v>
      </c>
      <c r="R1433" s="0" t="n">
        <v>32936681</v>
      </c>
      <c r="S1433" s="0" t="s">
        <v>2301</v>
      </c>
      <c r="T1433" s="0" t="s">
        <v>2302</v>
      </c>
      <c r="U1433" s="0" t="s">
        <v>2365</v>
      </c>
      <c r="V1433" s="0" t="n">
        <v>50000000</v>
      </c>
      <c r="W1433" s="0" t="s">
        <v>2366</v>
      </c>
      <c r="X1433" s="0" t="n">
        <v>4</v>
      </c>
      <c r="Y1433" s="0" t="n">
        <f aca="false">FALSE()</f>
        <v>0</v>
      </c>
      <c r="Z1433" s="0" t="n">
        <f aca="false">FALSE()</f>
        <v>0</v>
      </c>
      <c r="AA1433" s="0" t="n">
        <f aca="false">FALSE()</f>
        <v>0</v>
      </c>
      <c r="AB1433" s="0" t="n">
        <f aca="false">FALSE()</f>
        <v>0</v>
      </c>
      <c r="AC1433" s="0" t="n">
        <v>1</v>
      </c>
      <c r="AD1433" s="0" t="s">
        <v>2129</v>
      </c>
      <c r="AE1433" s="0" t="n">
        <f aca="false">TRUE()</f>
        <v>1</v>
      </c>
      <c r="AF1433" s="0" t="s">
        <v>13700</v>
      </c>
      <c r="AG1433" s="0" t="n">
        <v>2</v>
      </c>
      <c r="AH1433" s="0" t="s">
        <v>13701</v>
      </c>
      <c r="AI1433" s="0" t="s">
        <v>13702</v>
      </c>
      <c r="AJ1433" s="0" t="n">
        <v>0</v>
      </c>
      <c r="AK1433" s="0" t="s">
        <v>2118</v>
      </c>
      <c r="AL1433" s="0" t="n">
        <f aca="false">FALSE()</f>
        <v>0</v>
      </c>
      <c r="AM1433" s="0" t="n">
        <f aca="false">TRUE()</f>
        <v>1</v>
      </c>
      <c r="AN1433" s="0" t="n">
        <f aca="false">FALSE()</f>
        <v>0</v>
      </c>
      <c r="AO1433" s="0" t="n">
        <f aca="false">FALSE()</f>
        <v>0</v>
      </c>
      <c r="AP1433" s="0" t="n">
        <f aca="false">FALSE()</f>
        <v>0</v>
      </c>
      <c r="AQ1433" s="380" t="n">
        <v>43627.6875</v>
      </c>
      <c r="AR1433" s="380" t="n">
        <v>33309.125</v>
      </c>
      <c r="AS1433" s="0" t="s">
        <v>13703</v>
      </c>
      <c r="AT1433" s="0" t="s">
        <v>2170</v>
      </c>
      <c r="AU1433" s="0" t="s">
        <v>2170</v>
      </c>
    </row>
    <row r="1434" customFormat="false" ht="15" hidden="true" customHeight="false" outlineLevel="0" collapsed="false">
      <c r="A1434" s="0" t="s">
        <v>13704</v>
      </c>
      <c r="B1434" s="0" t="s">
        <v>13705</v>
      </c>
      <c r="C1434" s="0" t="s">
        <v>13706</v>
      </c>
      <c r="D1434" s="0" t="s">
        <v>2297</v>
      </c>
      <c r="E1434" s="0" t="s">
        <v>13704</v>
      </c>
      <c r="F1434" s="0" t="n">
        <v>1</v>
      </c>
      <c r="G1434" s="0" t="s">
        <v>2298</v>
      </c>
      <c r="H1434" s="0" t="s">
        <v>2170</v>
      </c>
      <c r="I1434" s="0" t="s">
        <v>2170</v>
      </c>
      <c r="J1434" s="0" t="s">
        <v>2170</v>
      </c>
      <c r="K1434" s="0" t="s">
        <v>2170</v>
      </c>
      <c r="L1434" s="0" t="s">
        <v>2170</v>
      </c>
      <c r="M1434" s="0" t="s">
        <v>2170</v>
      </c>
      <c r="N1434" s="0" t="n">
        <f aca="false">FALSE()</f>
        <v>0</v>
      </c>
      <c r="O1434" s="0" t="s">
        <v>13707</v>
      </c>
      <c r="P1434" s="0" t="s">
        <v>2300</v>
      </c>
      <c r="Q1434" s="380" t="n">
        <v>25569.125</v>
      </c>
      <c r="R1434" s="0" t="n">
        <v>122813075</v>
      </c>
      <c r="S1434" s="0" t="s">
        <v>2301</v>
      </c>
      <c r="T1434" s="0" t="s">
        <v>2302</v>
      </c>
      <c r="U1434" s="0" t="s">
        <v>2365</v>
      </c>
      <c r="V1434" s="0" t="n">
        <v>750000000</v>
      </c>
      <c r="W1434" s="0" t="s">
        <v>2356</v>
      </c>
      <c r="X1434" s="0" t="n">
        <v>4</v>
      </c>
      <c r="Y1434" s="0" t="n">
        <f aca="false">FALSE()</f>
        <v>0</v>
      </c>
      <c r="Z1434" s="0" t="n">
        <f aca="false">FALSE()</f>
        <v>0</v>
      </c>
      <c r="AA1434" s="0" t="n">
        <f aca="false">FALSE()</f>
        <v>0</v>
      </c>
      <c r="AB1434" s="0" t="n">
        <f aca="false">TRUE()</f>
        <v>1</v>
      </c>
      <c r="AC1434" s="0" t="n">
        <v>1</v>
      </c>
      <c r="AD1434" s="0" t="s">
        <v>2129</v>
      </c>
      <c r="AE1434" s="0" t="n">
        <f aca="false">TRUE()</f>
        <v>1</v>
      </c>
      <c r="AF1434" s="0" t="s">
        <v>13708</v>
      </c>
      <c r="AG1434" s="0" t="n">
        <v>2</v>
      </c>
      <c r="AH1434" s="0" t="s">
        <v>13709</v>
      </c>
      <c r="AI1434" s="0" t="s">
        <v>13710</v>
      </c>
      <c r="AJ1434" s="0" t="n">
        <v>0</v>
      </c>
      <c r="AK1434" s="0" t="s">
        <v>2118</v>
      </c>
      <c r="AL1434" s="0" t="n">
        <f aca="false">FALSE()</f>
        <v>0</v>
      </c>
      <c r="AM1434" s="0" t="n">
        <f aca="false">TRUE()</f>
        <v>1</v>
      </c>
      <c r="AN1434" s="0" t="n">
        <f aca="false">FALSE()</f>
        <v>0</v>
      </c>
      <c r="AO1434" s="0" t="n">
        <f aca="false">FALSE()</f>
        <v>0</v>
      </c>
      <c r="AP1434" s="0" t="n">
        <f aca="false">FALSE()</f>
        <v>0</v>
      </c>
      <c r="AQ1434" s="380" t="n">
        <v>43123.7298611111</v>
      </c>
      <c r="AR1434" s="380" t="n">
        <v>32398.1666666667</v>
      </c>
      <c r="AS1434" s="0" t="s">
        <v>13711</v>
      </c>
      <c r="AT1434" s="0" t="s">
        <v>2170</v>
      </c>
      <c r="AU1434" s="0" t="s">
        <v>2170</v>
      </c>
    </row>
    <row r="1435" customFormat="false" ht="15" hidden="true" customHeight="false" outlineLevel="0" collapsed="false">
      <c r="A1435" s="0" t="s">
        <v>1132</v>
      </c>
      <c r="B1435" s="0" t="s">
        <v>13712</v>
      </c>
      <c r="C1435" s="0" t="s">
        <v>1129</v>
      </c>
      <c r="D1435" s="0" t="s">
        <v>720</v>
      </c>
      <c r="E1435" s="0" t="s">
        <v>1132</v>
      </c>
      <c r="F1435" s="0" t="n">
        <v>1</v>
      </c>
      <c r="G1435" s="0" t="s">
        <v>434</v>
      </c>
      <c r="H1435" s="0" t="s">
        <v>2170</v>
      </c>
      <c r="I1435" s="0" t="s">
        <v>2170</v>
      </c>
      <c r="J1435" s="0" t="s">
        <v>2170</v>
      </c>
      <c r="K1435" s="0" t="s">
        <v>2170</v>
      </c>
      <c r="L1435" s="0" t="s">
        <v>2170</v>
      </c>
      <c r="M1435" s="0" t="s">
        <v>2170</v>
      </c>
      <c r="N1435" s="0" t="n">
        <f aca="false">FALSE()</f>
        <v>0</v>
      </c>
      <c r="O1435" s="0" t="s">
        <v>13713</v>
      </c>
      <c r="P1435" s="0" t="s">
        <v>2601</v>
      </c>
      <c r="Q1435" s="380" t="n">
        <v>39238.1666666667</v>
      </c>
      <c r="R1435" s="0" t="n">
        <v>249337</v>
      </c>
      <c r="S1435" s="0" t="s">
        <v>601</v>
      </c>
      <c r="T1435" s="0" t="s">
        <v>2602</v>
      </c>
      <c r="U1435" s="0" t="s">
        <v>2574</v>
      </c>
      <c r="V1435" s="0" t="n">
        <v>249337</v>
      </c>
      <c r="W1435" s="0" t="s">
        <v>2603</v>
      </c>
      <c r="X1435" s="0" t="n">
        <v>5</v>
      </c>
      <c r="Y1435" s="0" t="n">
        <f aca="false">FALSE()</f>
        <v>0</v>
      </c>
      <c r="Z1435" s="0" t="n">
        <f aca="false">TRUE()</f>
        <v>1</v>
      </c>
      <c r="AA1435" s="0" t="n">
        <f aca="false">TRUE()</f>
        <v>1</v>
      </c>
      <c r="AB1435" s="0" t="n">
        <f aca="false">TRUE()</f>
        <v>1</v>
      </c>
      <c r="AC1435" s="0" t="n">
        <v>2</v>
      </c>
      <c r="AD1435" s="0" t="s">
        <v>2081</v>
      </c>
      <c r="AE1435" s="0" t="n">
        <f aca="false">TRUE()</f>
        <v>1</v>
      </c>
      <c r="AF1435" s="0" t="s">
        <v>13714</v>
      </c>
      <c r="AG1435" s="0" t="n">
        <v>1</v>
      </c>
      <c r="AH1435" s="0" t="s">
        <v>13715</v>
      </c>
      <c r="AI1435" s="0" t="s">
        <v>13716</v>
      </c>
      <c r="AJ1435" s="0" t="n">
        <v>0</v>
      </c>
      <c r="AK1435" s="0" t="s">
        <v>2119</v>
      </c>
      <c r="AL1435" s="0" t="n">
        <f aca="false">TRUE()</f>
        <v>1</v>
      </c>
      <c r="AM1435" s="0" t="n">
        <f aca="false">FALSE()</f>
        <v>0</v>
      </c>
      <c r="AN1435" s="0" t="n">
        <f aca="false">TRUE()</f>
        <v>1</v>
      </c>
      <c r="AO1435" s="0" t="n">
        <f aca="false">FALSE()</f>
        <v>0</v>
      </c>
      <c r="AP1435" s="0" t="n">
        <f aca="false">FALSE()</f>
        <v>0</v>
      </c>
      <c r="AQ1435" s="380" t="n">
        <v>43166.9277777778</v>
      </c>
      <c r="AR1435" s="380" t="n">
        <v>40892.1666666667</v>
      </c>
      <c r="AS1435" s="0" t="s">
        <v>13717</v>
      </c>
      <c r="AT1435" s="0" t="s">
        <v>2170</v>
      </c>
      <c r="AU1435" s="0" t="s">
        <v>2170</v>
      </c>
    </row>
    <row r="1436" customFormat="false" ht="15" hidden="true" customHeight="false" outlineLevel="0" collapsed="false">
      <c r="A1436" s="0" t="s">
        <v>847</v>
      </c>
      <c r="B1436" s="0" t="s">
        <v>13718</v>
      </c>
      <c r="C1436" s="0" t="s">
        <v>844</v>
      </c>
      <c r="D1436" s="0" t="s">
        <v>720</v>
      </c>
      <c r="E1436" s="0" t="s">
        <v>847</v>
      </c>
      <c r="F1436" s="0" t="n">
        <v>1</v>
      </c>
      <c r="G1436" s="0" t="s">
        <v>434</v>
      </c>
      <c r="H1436" s="0" t="s">
        <v>2596</v>
      </c>
      <c r="I1436" s="0" t="s">
        <v>2596</v>
      </c>
      <c r="J1436" s="0" t="s">
        <v>2723</v>
      </c>
      <c r="K1436" s="0" t="s">
        <v>13719</v>
      </c>
      <c r="L1436" s="0" t="s">
        <v>2783</v>
      </c>
      <c r="M1436" s="0" t="s">
        <v>2726</v>
      </c>
      <c r="N1436" s="0" t="n">
        <f aca="false">TRUE()</f>
        <v>1</v>
      </c>
      <c r="O1436" s="0" t="s">
        <v>13720</v>
      </c>
      <c r="P1436" s="0" t="s">
        <v>2601</v>
      </c>
      <c r="Q1436" s="380" t="n">
        <v>38321.125</v>
      </c>
      <c r="R1436" s="0" t="n">
        <v>837718660</v>
      </c>
      <c r="S1436" s="0" t="s">
        <v>601</v>
      </c>
      <c r="T1436" s="0" t="s">
        <v>2602</v>
      </c>
      <c r="U1436" s="0" t="s">
        <v>2114</v>
      </c>
      <c r="V1436" s="0" t="n">
        <v>551854800</v>
      </c>
      <c r="W1436" s="0" t="s">
        <v>2785</v>
      </c>
      <c r="X1436" s="0" t="n">
        <v>5</v>
      </c>
      <c r="Y1436" s="0" t="n">
        <f aca="false">FALSE()</f>
        <v>0</v>
      </c>
      <c r="Z1436" s="0" t="n">
        <f aca="false">TRUE()</f>
        <v>1</v>
      </c>
      <c r="AA1436" s="0" t="n">
        <f aca="false">TRUE()</f>
        <v>1</v>
      </c>
      <c r="AB1436" s="0" t="n">
        <f aca="false">TRUE()</f>
        <v>1</v>
      </c>
      <c r="AC1436" s="0" t="n">
        <v>1</v>
      </c>
      <c r="AD1436" s="0" t="s">
        <v>2083</v>
      </c>
      <c r="AE1436" s="0" t="n">
        <f aca="false">TRUE()</f>
        <v>1</v>
      </c>
      <c r="AF1436" s="0" t="s">
        <v>13721</v>
      </c>
      <c r="AG1436" s="0" t="n">
        <v>1</v>
      </c>
      <c r="AH1436" s="0" t="s">
        <v>13722</v>
      </c>
      <c r="AI1436" s="0" t="s">
        <v>13723</v>
      </c>
      <c r="AJ1436" s="0" t="n">
        <v>0</v>
      </c>
      <c r="AK1436" s="0" t="s">
        <v>2118</v>
      </c>
      <c r="AL1436" s="0" t="n">
        <f aca="false">TRUE()</f>
        <v>1</v>
      </c>
      <c r="AM1436" s="0" t="n">
        <f aca="false">FALSE()</f>
        <v>0</v>
      </c>
      <c r="AN1436" s="0" t="n">
        <f aca="false">TRUE()</f>
        <v>1</v>
      </c>
      <c r="AO1436" s="0" t="n">
        <f aca="false">FALSE()</f>
        <v>0</v>
      </c>
      <c r="AP1436" s="0" t="n">
        <f aca="false">TRUE()</f>
        <v>1</v>
      </c>
      <c r="AQ1436" s="380" t="n">
        <v>43166.8979166667</v>
      </c>
      <c r="AR1436" s="380" t="n">
        <v>38624.4583333333</v>
      </c>
      <c r="AS1436" s="0" t="s">
        <v>13724</v>
      </c>
      <c r="AT1436" s="0" t="s">
        <v>2723</v>
      </c>
      <c r="AU1436" s="0" t="s">
        <v>13719</v>
      </c>
    </row>
    <row r="1437" customFormat="false" ht="15" hidden="true" customHeight="false" outlineLevel="0" collapsed="false">
      <c r="A1437" s="0" t="s">
        <v>13725</v>
      </c>
      <c r="B1437" s="0" t="s">
        <v>13726</v>
      </c>
      <c r="C1437" s="0" t="s">
        <v>13727</v>
      </c>
      <c r="D1437" s="0" t="s">
        <v>2297</v>
      </c>
      <c r="E1437" s="0" t="s">
        <v>13725</v>
      </c>
      <c r="F1437" s="0" t="n">
        <v>1</v>
      </c>
      <c r="G1437" s="0" t="s">
        <v>2298</v>
      </c>
      <c r="H1437" s="0" t="s">
        <v>2170</v>
      </c>
      <c r="I1437" s="0" t="s">
        <v>2170</v>
      </c>
      <c r="J1437" s="0" t="s">
        <v>2170</v>
      </c>
      <c r="K1437" s="0" t="s">
        <v>2170</v>
      </c>
      <c r="L1437" s="0" t="s">
        <v>2170</v>
      </c>
      <c r="M1437" s="0" t="s">
        <v>2170</v>
      </c>
      <c r="N1437" s="0" t="n">
        <f aca="false">FALSE()</f>
        <v>0</v>
      </c>
      <c r="O1437" s="0" t="s">
        <v>13728</v>
      </c>
      <c r="P1437" s="0" t="s">
        <v>2300</v>
      </c>
      <c r="Q1437" s="380" t="n">
        <v>25569.125</v>
      </c>
      <c r="R1437" s="0" t="n">
        <v>168448610</v>
      </c>
      <c r="S1437" s="0" t="s">
        <v>2301</v>
      </c>
      <c r="T1437" s="0" t="s">
        <v>2302</v>
      </c>
      <c r="U1437" s="0" t="s">
        <v>2116</v>
      </c>
      <c r="V1437" s="0" t="n">
        <v>1000000000</v>
      </c>
      <c r="W1437" s="0" t="s">
        <v>2312</v>
      </c>
      <c r="X1437" s="0" t="n">
        <v>4</v>
      </c>
      <c r="Y1437" s="0" t="n">
        <f aca="false">FALSE()</f>
        <v>0</v>
      </c>
      <c r="Z1437" s="0" t="n">
        <f aca="false">FALSE()</f>
        <v>0</v>
      </c>
      <c r="AA1437" s="0" t="n">
        <f aca="false">FALSE()</f>
        <v>0</v>
      </c>
      <c r="AB1437" s="0" t="n">
        <f aca="false">FALSE()</f>
        <v>0</v>
      </c>
      <c r="AC1437" s="0" t="n">
        <v>1</v>
      </c>
      <c r="AD1437" s="0" t="s">
        <v>2129</v>
      </c>
      <c r="AE1437" s="0" t="n">
        <f aca="false">TRUE()</f>
        <v>1</v>
      </c>
      <c r="AF1437" s="0" t="s">
        <v>13729</v>
      </c>
      <c r="AG1437" s="0" t="n">
        <v>2</v>
      </c>
      <c r="AH1437" s="0" t="s">
        <v>13730</v>
      </c>
      <c r="AI1437" s="0" t="s">
        <v>13731</v>
      </c>
      <c r="AJ1437" s="0" t="n">
        <v>0</v>
      </c>
      <c r="AK1437" s="0" t="s">
        <v>2118</v>
      </c>
      <c r="AL1437" s="0" t="n">
        <f aca="false">FALSE()</f>
        <v>0</v>
      </c>
      <c r="AM1437" s="0" t="n">
        <f aca="false">TRUE()</f>
        <v>1</v>
      </c>
      <c r="AN1437" s="0" t="n">
        <f aca="false">FALSE()</f>
        <v>0</v>
      </c>
      <c r="AO1437" s="0" t="n">
        <f aca="false">FALSE()</f>
        <v>0</v>
      </c>
      <c r="AP1437" s="0" t="n">
        <f aca="false">FALSE()</f>
        <v>0</v>
      </c>
      <c r="AQ1437" s="380" t="n">
        <v>43627.4326388889</v>
      </c>
      <c r="AR1437" s="380" t="n">
        <v>43627.4166666667</v>
      </c>
      <c r="AS1437" s="0" t="s">
        <v>13732</v>
      </c>
      <c r="AT1437" s="0" t="s">
        <v>2170</v>
      </c>
      <c r="AU1437" s="0" t="s">
        <v>2170</v>
      </c>
    </row>
    <row r="1438" customFormat="false" ht="15" hidden="true" customHeight="false" outlineLevel="0" collapsed="false">
      <c r="A1438" s="0" t="s">
        <v>13733</v>
      </c>
      <c r="B1438" s="0" t="s">
        <v>13734</v>
      </c>
      <c r="C1438" s="0" t="s">
        <v>13735</v>
      </c>
      <c r="D1438" s="0" t="s">
        <v>2297</v>
      </c>
      <c r="E1438" s="0" t="s">
        <v>13733</v>
      </c>
      <c r="F1438" s="0" t="n">
        <v>1</v>
      </c>
      <c r="G1438" s="0" t="s">
        <v>2298</v>
      </c>
      <c r="H1438" s="0" t="s">
        <v>2170</v>
      </c>
      <c r="I1438" s="0" t="s">
        <v>2170</v>
      </c>
      <c r="J1438" s="0" t="s">
        <v>2170</v>
      </c>
      <c r="K1438" s="0" t="s">
        <v>2170</v>
      </c>
      <c r="L1438" s="0" t="s">
        <v>2170</v>
      </c>
      <c r="M1438" s="0" t="s">
        <v>2170</v>
      </c>
      <c r="N1438" s="0" t="n">
        <f aca="false">FALSE()</f>
        <v>0</v>
      </c>
      <c r="O1438" s="0" t="s">
        <v>13736</v>
      </c>
      <c r="P1438" s="0" t="s">
        <v>2300</v>
      </c>
      <c r="Q1438" s="380" t="n">
        <v>25569.125</v>
      </c>
      <c r="R1438" s="0" t="n">
        <v>89984775</v>
      </c>
      <c r="S1438" s="0" t="s">
        <v>2301</v>
      </c>
      <c r="T1438" s="0" t="s">
        <v>2302</v>
      </c>
      <c r="U1438" s="0" t="s">
        <v>2330</v>
      </c>
      <c r="V1438" s="0" t="n">
        <v>150000000</v>
      </c>
      <c r="W1438" s="0" t="s">
        <v>2312</v>
      </c>
      <c r="X1438" s="0" t="n">
        <v>4</v>
      </c>
      <c r="Y1438" s="0" t="n">
        <f aca="false">FALSE()</f>
        <v>0</v>
      </c>
      <c r="Z1438" s="0" t="n">
        <f aca="false">FALSE()</f>
        <v>0</v>
      </c>
      <c r="AA1438" s="0" t="n">
        <f aca="false">FALSE()</f>
        <v>0</v>
      </c>
      <c r="AB1438" s="0" t="n">
        <f aca="false">FALSE()</f>
        <v>0</v>
      </c>
      <c r="AC1438" s="0" t="n">
        <v>1</v>
      </c>
      <c r="AD1438" s="0" t="s">
        <v>2129</v>
      </c>
      <c r="AE1438" s="0" t="n">
        <f aca="false">TRUE()</f>
        <v>1</v>
      </c>
      <c r="AF1438" s="0" t="s">
        <v>13737</v>
      </c>
      <c r="AG1438" s="0" t="n">
        <v>2</v>
      </c>
      <c r="AH1438" s="0" t="s">
        <v>13738</v>
      </c>
      <c r="AI1438" s="0" t="s">
        <v>13739</v>
      </c>
      <c r="AJ1438" s="0" t="n">
        <v>0</v>
      </c>
      <c r="AK1438" s="0" t="s">
        <v>2118</v>
      </c>
      <c r="AL1438" s="0" t="n">
        <f aca="false">FALSE()</f>
        <v>0</v>
      </c>
      <c r="AM1438" s="0" t="n">
        <f aca="false">TRUE()</f>
        <v>1</v>
      </c>
      <c r="AN1438" s="0" t="n">
        <f aca="false">FALSE()</f>
        <v>0</v>
      </c>
      <c r="AO1438" s="0" t="n">
        <f aca="false">FALSE()</f>
        <v>0</v>
      </c>
      <c r="AP1438" s="0" t="n">
        <f aca="false">TRUE()</f>
        <v>1</v>
      </c>
      <c r="AQ1438" s="380" t="n">
        <v>44837.6520833333</v>
      </c>
      <c r="AR1438" s="380" t="n">
        <v>44837.4166666667</v>
      </c>
      <c r="AS1438" s="0" t="s">
        <v>13740</v>
      </c>
      <c r="AT1438" s="0" t="s">
        <v>2170</v>
      </c>
      <c r="AU1438" s="0" t="s">
        <v>2170</v>
      </c>
    </row>
    <row r="1439" customFormat="false" ht="15" hidden="true" customHeight="false" outlineLevel="0" collapsed="false">
      <c r="A1439" s="0" t="s">
        <v>13741</v>
      </c>
      <c r="B1439" s="0" t="s">
        <v>13742</v>
      </c>
      <c r="C1439" s="0" t="s">
        <v>13743</v>
      </c>
      <c r="D1439" s="0" t="s">
        <v>2297</v>
      </c>
      <c r="E1439" s="0" t="s">
        <v>13741</v>
      </c>
      <c r="F1439" s="0" t="n">
        <v>1</v>
      </c>
      <c r="G1439" s="0" t="s">
        <v>2298</v>
      </c>
      <c r="H1439" s="0" t="s">
        <v>2170</v>
      </c>
      <c r="I1439" s="0" t="s">
        <v>2170</v>
      </c>
      <c r="J1439" s="0" t="s">
        <v>2170</v>
      </c>
      <c r="K1439" s="0" t="s">
        <v>2170</v>
      </c>
      <c r="L1439" s="0" t="s">
        <v>2170</v>
      </c>
      <c r="M1439" s="0" t="s">
        <v>2170</v>
      </c>
      <c r="N1439" s="0" t="n">
        <f aca="false">FALSE()</f>
        <v>0</v>
      </c>
      <c r="O1439" s="0" t="s">
        <v>13744</v>
      </c>
      <c r="P1439" s="0" t="s">
        <v>2300</v>
      </c>
      <c r="Q1439" s="380" t="n">
        <v>25569.125</v>
      </c>
      <c r="R1439" s="0" t="n">
        <v>37263418</v>
      </c>
      <c r="S1439" s="0" t="s">
        <v>2301</v>
      </c>
      <c r="T1439" s="0" t="s">
        <v>2302</v>
      </c>
      <c r="U1439" s="0" t="s">
        <v>2330</v>
      </c>
      <c r="V1439" s="0" t="n">
        <v>250000000</v>
      </c>
      <c r="W1439" s="0" t="s">
        <v>2366</v>
      </c>
      <c r="X1439" s="0" t="n">
        <v>4</v>
      </c>
      <c r="Y1439" s="0" t="n">
        <f aca="false">FALSE()</f>
        <v>0</v>
      </c>
      <c r="Z1439" s="0" t="n">
        <f aca="false">FALSE()</f>
        <v>0</v>
      </c>
      <c r="AA1439" s="0" t="n">
        <f aca="false">FALSE()</f>
        <v>0</v>
      </c>
      <c r="AB1439" s="0" t="n">
        <f aca="false">FALSE()</f>
        <v>0</v>
      </c>
      <c r="AC1439" s="0" t="n">
        <v>1</v>
      </c>
      <c r="AD1439" s="0" t="s">
        <v>2129</v>
      </c>
      <c r="AE1439" s="0" t="n">
        <f aca="false">TRUE()</f>
        <v>1</v>
      </c>
      <c r="AF1439" s="0" t="s">
        <v>13745</v>
      </c>
      <c r="AG1439" s="0" t="n">
        <v>2</v>
      </c>
      <c r="AH1439" s="0" t="s">
        <v>13746</v>
      </c>
      <c r="AI1439" s="0" t="s">
        <v>13747</v>
      </c>
      <c r="AJ1439" s="0" t="n">
        <v>0</v>
      </c>
      <c r="AK1439" s="0" t="s">
        <v>2118</v>
      </c>
      <c r="AL1439" s="0" t="n">
        <f aca="false">FALSE()</f>
        <v>0</v>
      </c>
      <c r="AM1439" s="0" t="n">
        <f aca="false">TRUE()</f>
        <v>1</v>
      </c>
      <c r="AN1439" s="0" t="n">
        <f aca="false">FALSE()</f>
        <v>0</v>
      </c>
      <c r="AO1439" s="0" t="n">
        <f aca="false">FALSE()</f>
        <v>0</v>
      </c>
      <c r="AP1439" s="0" t="n">
        <f aca="false">FALSE()</f>
        <v>0</v>
      </c>
      <c r="AQ1439" s="380" t="n">
        <v>43769.6875</v>
      </c>
      <c r="AR1439" s="380" t="n">
        <v>43769.4166666667</v>
      </c>
      <c r="AS1439" s="0" t="s">
        <v>13748</v>
      </c>
      <c r="AT1439" s="0" t="s">
        <v>2170</v>
      </c>
      <c r="AU1439" s="0" t="s">
        <v>2170</v>
      </c>
    </row>
    <row r="1440" customFormat="false" ht="15" hidden="true" customHeight="false" outlineLevel="0" collapsed="false">
      <c r="A1440" s="0" t="s">
        <v>13749</v>
      </c>
      <c r="B1440" s="0" t="s">
        <v>13750</v>
      </c>
      <c r="C1440" s="0" t="s">
        <v>13751</v>
      </c>
      <c r="D1440" s="0" t="s">
        <v>2297</v>
      </c>
      <c r="E1440" s="0" t="s">
        <v>13749</v>
      </c>
      <c r="F1440" s="0" t="n">
        <v>1</v>
      </c>
      <c r="G1440" s="0" t="s">
        <v>2298</v>
      </c>
      <c r="H1440" s="0" t="s">
        <v>2170</v>
      </c>
      <c r="I1440" s="0" t="s">
        <v>2170</v>
      </c>
      <c r="J1440" s="0" t="s">
        <v>2170</v>
      </c>
      <c r="K1440" s="0" t="s">
        <v>2170</v>
      </c>
      <c r="L1440" s="0" t="s">
        <v>2170</v>
      </c>
      <c r="M1440" s="0" t="s">
        <v>2170</v>
      </c>
      <c r="N1440" s="0" t="n">
        <f aca="false">FALSE()</f>
        <v>0</v>
      </c>
      <c r="O1440" s="0" t="s">
        <v>13752</v>
      </c>
      <c r="P1440" s="0" t="s">
        <v>2300</v>
      </c>
      <c r="Q1440" s="380" t="n">
        <v>25569.125</v>
      </c>
      <c r="R1440" s="0" t="n">
        <v>155894179</v>
      </c>
      <c r="S1440" s="0" t="s">
        <v>2301</v>
      </c>
      <c r="T1440" s="0" t="s">
        <v>2302</v>
      </c>
      <c r="U1440" s="0" t="s">
        <v>2116</v>
      </c>
      <c r="V1440" s="0" t="n">
        <v>0</v>
      </c>
      <c r="W1440" s="0" t="s">
        <v>2366</v>
      </c>
      <c r="X1440" s="0" t="n">
        <v>4</v>
      </c>
      <c r="Y1440" s="0" t="n">
        <f aca="false">FALSE()</f>
        <v>0</v>
      </c>
      <c r="Z1440" s="0" t="n">
        <f aca="false">FALSE()</f>
        <v>0</v>
      </c>
      <c r="AA1440" s="0" t="n">
        <f aca="false">FALSE()</f>
        <v>0</v>
      </c>
      <c r="AB1440" s="0" t="n">
        <f aca="false">FALSE()</f>
        <v>0</v>
      </c>
      <c r="AC1440" s="0" t="n">
        <v>1</v>
      </c>
      <c r="AD1440" s="0" t="s">
        <v>2129</v>
      </c>
      <c r="AE1440" s="0" t="n">
        <f aca="false">TRUE()</f>
        <v>1</v>
      </c>
      <c r="AF1440" s="0" t="s">
        <v>13753</v>
      </c>
      <c r="AG1440" s="0" t="n">
        <v>2</v>
      </c>
      <c r="AH1440" s="0" t="s">
        <v>13754</v>
      </c>
      <c r="AI1440" s="0" t="s">
        <v>13755</v>
      </c>
      <c r="AJ1440" s="0" t="n">
        <v>0</v>
      </c>
      <c r="AK1440" s="0" t="s">
        <v>2118</v>
      </c>
      <c r="AL1440" s="0" t="n">
        <f aca="false">FALSE()</f>
        <v>0</v>
      </c>
      <c r="AM1440" s="0" t="n">
        <f aca="false">TRUE()</f>
        <v>1</v>
      </c>
      <c r="AN1440" s="0" t="n">
        <f aca="false">FALSE()</f>
        <v>0</v>
      </c>
      <c r="AO1440" s="0" t="n">
        <f aca="false">FALSE()</f>
        <v>0</v>
      </c>
      <c r="AP1440" s="0" t="n">
        <f aca="false">FALSE()</f>
        <v>0</v>
      </c>
      <c r="AQ1440" s="380" t="n">
        <v>44348.6840277778</v>
      </c>
      <c r="AR1440" s="380" t="n">
        <v>44348.4166666667</v>
      </c>
      <c r="AS1440" s="0" t="s">
        <v>13756</v>
      </c>
      <c r="AT1440" s="0" t="s">
        <v>2170</v>
      </c>
      <c r="AU1440" s="0" t="s">
        <v>2170</v>
      </c>
    </row>
    <row r="1441" customFormat="false" ht="15" hidden="true" customHeight="false" outlineLevel="0" collapsed="false">
      <c r="A1441" s="0" t="s">
        <v>13757</v>
      </c>
      <c r="B1441" s="0" t="s">
        <v>13758</v>
      </c>
      <c r="C1441" s="0" t="s">
        <v>13759</v>
      </c>
      <c r="D1441" s="0" t="s">
        <v>2297</v>
      </c>
      <c r="E1441" s="0" t="s">
        <v>13757</v>
      </c>
      <c r="F1441" s="0" t="n">
        <v>1</v>
      </c>
      <c r="G1441" s="0" t="s">
        <v>2298</v>
      </c>
      <c r="H1441" s="0" t="s">
        <v>2170</v>
      </c>
      <c r="I1441" s="0" t="s">
        <v>2170</v>
      </c>
      <c r="J1441" s="0" t="s">
        <v>2170</v>
      </c>
      <c r="K1441" s="0" t="s">
        <v>2170</v>
      </c>
      <c r="L1441" s="0" t="s">
        <v>2170</v>
      </c>
      <c r="M1441" s="0" t="s">
        <v>2170</v>
      </c>
      <c r="N1441" s="0" t="n">
        <f aca="false">FALSE()</f>
        <v>0</v>
      </c>
      <c r="O1441" s="0" t="s">
        <v>13760</v>
      </c>
      <c r="P1441" s="0" t="s">
        <v>2300</v>
      </c>
      <c r="Q1441" s="380" t="n">
        <v>25569.125</v>
      </c>
      <c r="R1441" s="0" t="n">
        <v>7534892</v>
      </c>
      <c r="S1441" s="0" t="s">
        <v>2301</v>
      </c>
      <c r="T1441" s="0" t="s">
        <v>2302</v>
      </c>
      <c r="U1441" s="0" t="s">
        <v>2330</v>
      </c>
      <c r="V1441" s="0" t="n">
        <v>60000000</v>
      </c>
      <c r="W1441" s="0" t="s">
        <v>2312</v>
      </c>
      <c r="X1441" s="0" t="n">
        <v>4</v>
      </c>
      <c r="Y1441" s="0" t="n">
        <f aca="false">FALSE()</f>
        <v>0</v>
      </c>
      <c r="Z1441" s="0" t="n">
        <f aca="false">FALSE()</f>
        <v>0</v>
      </c>
      <c r="AA1441" s="0" t="n">
        <f aca="false">FALSE()</f>
        <v>0</v>
      </c>
      <c r="AB1441" s="0" t="n">
        <f aca="false">FALSE()</f>
        <v>0</v>
      </c>
      <c r="AC1441" s="0" t="n">
        <v>1</v>
      </c>
      <c r="AD1441" s="0" t="s">
        <v>2129</v>
      </c>
      <c r="AE1441" s="0" t="n">
        <f aca="false">TRUE()</f>
        <v>1</v>
      </c>
      <c r="AF1441" s="0" t="s">
        <v>13761</v>
      </c>
      <c r="AG1441" s="0" t="n">
        <v>2</v>
      </c>
      <c r="AH1441" s="0" t="s">
        <v>13762</v>
      </c>
      <c r="AI1441" s="0" t="s">
        <v>13763</v>
      </c>
      <c r="AJ1441" s="0" t="n">
        <v>0</v>
      </c>
      <c r="AK1441" s="0" t="s">
        <v>2118</v>
      </c>
      <c r="AL1441" s="0" t="n">
        <f aca="false">FALSE()</f>
        <v>0</v>
      </c>
      <c r="AM1441" s="0" t="n">
        <f aca="false">TRUE()</f>
        <v>1</v>
      </c>
      <c r="AN1441" s="0" t="n">
        <f aca="false">FALSE()</f>
        <v>0</v>
      </c>
      <c r="AO1441" s="0" t="n">
        <f aca="false">FALSE()</f>
        <v>0</v>
      </c>
      <c r="AP1441" s="0" t="n">
        <f aca="false">FALSE()</f>
        <v>0</v>
      </c>
      <c r="AQ1441" s="380" t="n">
        <v>44348.6666666667</v>
      </c>
      <c r="AR1441" s="380" t="n">
        <v>44348.4166666667</v>
      </c>
      <c r="AS1441" s="0" t="s">
        <v>13764</v>
      </c>
      <c r="AT1441" s="0" t="s">
        <v>2170</v>
      </c>
      <c r="AU1441" s="0" t="s">
        <v>2170</v>
      </c>
    </row>
    <row r="1442" customFormat="false" ht="15" hidden="true" customHeight="false" outlineLevel="0" collapsed="false">
      <c r="A1442" s="0" t="s">
        <v>13765</v>
      </c>
      <c r="B1442" s="0" t="s">
        <v>13766</v>
      </c>
      <c r="C1442" s="0" t="s">
        <v>13767</v>
      </c>
      <c r="D1442" s="0" t="s">
        <v>2297</v>
      </c>
      <c r="E1442" s="0" t="s">
        <v>13765</v>
      </c>
      <c r="F1442" s="0" t="n">
        <v>1</v>
      </c>
      <c r="G1442" s="0" t="s">
        <v>2298</v>
      </c>
      <c r="H1442" s="0" t="s">
        <v>2170</v>
      </c>
      <c r="I1442" s="0" t="s">
        <v>2170</v>
      </c>
      <c r="J1442" s="0" t="s">
        <v>2170</v>
      </c>
      <c r="K1442" s="0" t="s">
        <v>2170</v>
      </c>
      <c r="L1442" s="0" t="s">
        <v>2170</v>
      </c>
      <c r="M1442" s="0" t="s">
        <v>2170</v>
      </c>
      <c r="N1442" s="0" t="n">
        <f aca="false">FALSE()</f>
        <v>0</v>
      </c>
      <c r="O1442" s="0" t="s">
        <v>13768</v>
      </c>
      <c r="P1442" s="0" t="s">
        <v>2300</v>
      </c>
      <c r="Q1442" s="380" t="n">
        <v>25569.125</v>
      </c>
      <c r="R1442" s="0" t="n">
        <v>70021024</v>
      </c>
      <c r="S1442" s="0" t="s">
        <v>2301</v>
      </c>
      <c r="T1442" s="0" t="s">
        <v>2302</v>
      </c>
      <c r="U1442" s="0" t="s">
        <v>2365</v>
      </c>
      <c r="V1442" s="0" t="n">
        <v>1000000000</v>
      </c>
      <c r="W1442" s="0" t="s">
        <v>2409</v>
      </c>
      <c r="X1442" s="0" t="n">
        <v>1</v>
      </c>
      <c r="Y1442" s="0" t="n">
        <f aca="false">FALSE()</f>
        <v>0</v>
      </c>
      <c r="Z1442" s="0" t="n">
        <f aca="false">FALSE()</f>
        <v>0</v>
      </c>
      <c r="AA1442" s="0" t="n">
        <f aca="false">FALSE()</f>
        <v>0</v>
      </c>
      <c r="AB1442" s="0" t="n">
        <f aca="false">FALSE()</f>
        <v>0</v>
      </c>
      <c r="AC1442" s="0" t="n">
        <v>1</v>
      </c>
      <c r="AD1442" s="0" t="s">
        <v>2129</v>
      </c>
      <c r="AE1442" s="0" t="n">
        <f aca="false">TRUE()</f>
        <v>1</v>
      </c>
      <c r="AF1442" s="0" t="s">
        <v>13769</v>
      </c>
      <c r="AG1442" s="0" t="n">
        <v>2</v>
      </c>
      <c r="AH1442" s="0" t="s">
        <v>13770</v>
      </c>
      <c r="AI1442" s="0" t="s">
        <v>13771</v>
      </c>
      <c r="AJ1442" s="0" t="n">
        <v>0</v>
      </c>
      <c r="AK1442" s="0" t="s">
        <v>2118</v>
      </c>
      <c r="AL1442" s="0" t="n">
        <f aca="false">FALSE()</f>
        <v>0</v>
      </c>
      <c r="AM1442" s="0" t="n">
        <f aca="false">TRUE()</f>
        <v>1</v>
      </c>
      <c r="AN1442" s="0" t="n">
        <f aca="false">FALSE()</f>
        <v>0</v>
      </c>
      <c r="AO1442" s="0" t="n">
        <f aca="false">FALSE()</f>
        <v>0</v>
      </c>
      <c r="AP1442" s="0" t="n">
        <f aca="false">FALSE()</f>
        <v>0</v>
      </c>
      <c r="AQ1442" s="380" t="n">
        <v>44169.7291666667</v>
      </c>
      <c r="AR1442" s="380" t="n">
        <v>44169.4166666667</v>
      </c>
      <c r="AS1442" s="0" t="s">
        <v>13772</v>
      </c>
      <c r="AT1442" s="0" t="s">
        <v>2170</v>
      </c>
      <c r="AU1442" s="0" t="s">
        <v>2170</v>
      </c>
    </row>
    <row r="1443" customFormat="false" ht="15" hidden="true" customHeight="false" outlineLevel="0" collapsed="false">
      <c r="A1443" s="0" t="s">
        <v>13773</v>
      </c>
      <c r="B1443" s="0" t="s">
        <v>13774</v>
      </c>
      <c r="C1443" s="0" t="s">
        <v>13775</v>
      </c>
      <c r="D1443" s="0" t="s">
        <v>2297</v>
      </c>
      <c r="E1443" s="0" t="s">
        <v>13773</v>
      </c>
      <c r="F1443" s="0" t="n">
        <v>1</v>
      </c>
      <c r="G1443" s="0" t="s">
        <v>2298</v>
      </c>
      <c r="H1443" s="0" t="s">
        <v>2170</v>
      </c>
      <c r="I1443" s="0" t="s">
        <v>2170</v>
      </c>
      <c r="J1443" s="0" t="s">
        <v>2170</v>
      </c>
      <c r="K1443" s="0" t="s">
        <v>2170</v>
      </c>
      <c r="L1443" s="0" t="s">
        <v>2170</v>
      </c>
      <c r="M1443" s="0" t="s">
        <v>2170</v>
      </c>
      <c r="N1443" s="0" t="n">
        <f aca="false">FALSE()</f>
        <v>0</v>
      </c>
      <c r="O1443" s="0" t="s">
        <v>13776</v>
      </c>
      <c r="P1443" s="0" t="s">
        <v>2300</v>
      </c>
      <c r="Q1443" s="380" t="n">
        <v>25569.125</v>
      </c>
      <c r="R1443" s="0" t="n">
        <v>58812564</v>
      </c>
      <c r="S1443" s="0" t="s">
        <v>2301</v>
      </c>
      <c r="T1443" s="0" t="s">
        <v>2302</v>
      </c>
      <c r="U1443" s="0" t="s">
        <v>2365</v>
      </c>
      <c r="V1443" s="0" t="n">
        <v>240000000</v>
      </c>
      <c r="W1443" s="0" t="s">
        <v>2303</v>
      </c>
      <c r="X1443" s="0" t="n">
        <v>4</v>
      </c>
      <c r="Y1443" s="0" t="n">
        <f aca="false">FALSE()</f>
        <v>0</v>
      </c>
      <c r="Z1443" s="0" t="n">
        <f aca="false">FALSE()</f>
        <v>0</v>
      </c>
      <c r="AA1443" s="0" t="n">
        <f aca="false">FALSE()</f>
        <v>0</v>
      </c>
      <c r="AB1443" s="0" t="n">
        <f aca="false">TRUE()</f>
        <v>1</v>
      </c>
      <c r="AC1443" s="0" t="n">
        <v>1</v>
      </c>
      <c r="AD1443" s="0" t="s">
        <v>2129</v>
      </c>
      <c r="AE1443" s="0" t="n">
        <f aca="false">TRUE()</f>
        <v>1</v>
      </c>
      <c r="AF1443" s="0" t="s">
        <v>13777</v>
      </c>
      <c r="AG1443" s="0" t="n">
        <v>2</v>
      </c>
      <c r="AH1443" s="0" t="s">
        <v>13778</v>
      </c>
      <c r="AI1443" s="0" t="s">
        <v>13779</v>
      </c>
      <c r="AJ1443" s="0" t="n">
        <v>0</v>
      </c>
      <c r="AK1443" s="0" t="s">
        <v>2118</v>
      </c>
      <c r="AL1443" s="0" t="n">
        <f aca="false">FALSE()</f>
        <v>0</v>
      </c>
      <c r="AM1443" s="0" t="n">
        <f aca="false">TRUE()</f>
        <v>1</v>
      </c>
      <c r="AN1443" s="0" t="n">
        <f aca="false">FALSE()</f>
        <v>0</v>
      </c>
      <c r="AO1443" s="0" t="n">
        <f aca="false">FALSE()</f>
        <v>0</v>
      </c>
      <c r="AP1443" s="0" t="n">
        <f aca="false">FALSE()</f>
        <v>0</v>
      </c>
      <c r="AQ1443" s="380" t="n">
        <v>44504.6652777778</v>
      </c>
      <c r="AR1443" s="380" t="n">
        <v>44504.4166666667</v>
      </c>
      <c r="AS1443" s="0" t="s">
        <v>13780</v>
      </c>
      <c r="AT1443" s="0" t="s">
        <v>2170</v>
      </c>
      <c r="AU1443" s="0" t="s">
        <v>2170</v>
      </c>
    </row>
    <row r="1444" customFormat="false" ht="15" hidden="true" customHeight="false" outlineLevel="0" collapsed="false">
      <c r="A1444" s="0" t="s">
        <v>13781</v>
      </c>
      <c r="B1444" s="0" t="s">
        <v>13782</v>
      </c>
      <c r="C1444" s="0" t="s">
        <v>13783</v>
      </c>
      <c r="D1444" s="0" t="s">
        <v>2297</v>
      </c>
      <c r="E1444" s="0" t="s">
        <v>13781</v>
      </c>
      <c r="F1444" s="0" t="n">
        <v>1</v>
      </c>
      <c r="G1444" s="0" t="s">
        <v>2298</v>
      </c>
      <c r="H1444" s="0" t="s">
        <v>2170</v>
      </c>
      <c r="I1444" s="0" t="s">
        <v>2170</v>
      </c>
      <c r="J1444" s="0" t="s">
        <v>2170</v>
      </c>
      <c r="K1444" s="0" t="s">
        <v>2170</v>
      </c>
      <c r="L1444" s="0" t="s">
        <v>2170</v>
      </c>
      <c r="M1444" s="0" t="s">
        <v>2170</v>
      </c>
      <c r="N1444" s="0" t="n">
        <f aca="false">FALSE()</f>
        <v>0</v>
      </c>
      <c r="O1444" s="0" t="s">
        <v>13784</v>
      </c>
      <c r="P1444" s="0" t="s">
        <v>2300</v>
      </c>
      <c r="Q1444" s="380" t="n">
        <v>25569.125</v>
      </c>
      <c r="R1444" s="0" t="n">
        <v>1247781564</v>
      </c>
      <c r="S1444" s="0" t="s">
        <v>2491</v>
      </c>
      <c r="T1444" s="0" t="s">
        <v>2492</v>
      </c>
      <c r="U1444" s="0" t="s">
        <v>2114</v>
      </c>
      <c r="V1444" s="0" t="n">
        <v>0</v>
      </c>
      <c r="W1444" s="0" t="s">
        <v>2356</v>
      </c>
      <c r="X1444" s="0" t="n">
        <v>4</v>
      </c>
      <c r="Y1444" s="0" t="n">
        <f aca="false">FALSE()</f>
        <v>0</v>
      </c>
      <c r="Z1444" s="0" t="n">
        <f aca="false">FALSE()</f>
        <v>0</v>
      </c>
      <c r="AA1444" s="0" t="n">
        <f aca="false">FALSE()</f>
        <v>0</v>
      </c>
      <c r="AB1444" s="0" t="n">
        <f aca="false">TRUE()</f>
        <v>1</v>
      </c>
      <c r="AC1444" s="0" t="n">
        <v>3</v>
      </c>
      <c r="AD1444" s="0" t="s">
        <v>2129</v>
      </c>
      <c r="AE1444" s="0" t="n">
        <f aca="false">TRUE()</f>
        <v>1</v>
      </c>
      <c r="AF1444" s="0" t="s">
        <v>13785</v>
      </c>
      <c r="AG1444" s="0" t="n">
        <v>2</v>
      </c>
      <c r="AH1444" s="0" t="s">
        <v>13786</v>
      </c>
      <c r="AI1444" s="0" t="s">
        <v>13787</v>
      </c>
      <c r="AJ1444" s="0" t="n">
        <v>0</v>
      </c>
      <c r="AK1444" s="0" t="s">
        <v>2118</v>
      </c>
      <c r="AL1444" s="0" t="n">
        <f aca="false">FALSE()</f>
        <v>0</v>
      </c>
      <c r="AM1444" s="0" t="n">
        <f aca="false">TRUE()</f>
        <v>1</v>
      </c>
      <c r="AN1444" s="0" t="n">
        <f aca="false">FALSE()</f>
        <v>0</v>
      </c>
      <c r="AO1444" s="0" t="n">
        <f aca="false">FALSE()</f>
        <v>0</v>
      </c>
      <c r="AP1444" s="0" t="n">
        <f aca="false">TRUE()</f>
        <v>1</v>
      </c>
      <c r="AQ1444" s="380" t="n">
        <v>44768.625</v>
      </c>
      <c r="AR1444" s="380" t="n">
        <v>44768.4166666667</v>
      </c>
      <c r="AS1444" s="0" t="s">
        <v>13788</v>
      </c>
      <c r="AT1444" s="0" t="s">
        <v>2170</v>
      </c>
      <c r="AU1444" s="0" t="s">
        <v>2170</v>
      </c>
    </row>
    <row r="1445" customFormat="false" ht="15" hidden="true" customHeight="false" outlineLevel="0" collapsed="false">
      <c r="A1445" s="0" t="s">
        <v>13789</v>
      </c>
      <c r="B1445" s="0" t="s">
        <v>13790</v>
      </c>
      <c r="C1445" s="0" t="s">
        <v>13791</v>
      </c>
      <c r="D1445" s="0" t="s">
        <v>2297</v>
      </c>
      <c r="E1445" s="0" t="s">
        <v>13789</v>
      </c>
      <c r="F1445" s="0" t="n">
        <v>1</v>
      </c>
      <c r="G1445" s="0" t="s">
        <v>2298</v>
      </c>
      <c r="H1445" s="0" t="s">
        <v>2170</v>
      </c>
      <c r="I1445" s="0" t="s">
        <v>2170</v>
      </c>
      <c r="J1445" s="0" t="s">
        <v>2170</v>
      </c>
      <c r="K1445" s="0" t="s">
        <v>2170</v>
      </c>
      <c r="L1445" s="0" t="s">
        <v>2170</v>
      </c>
      <c r="M1445" s="0" t="s">
        <v>2170</v>
      </c>
      <c r="N1445" s="0" t="n">
        <f aca="false">FALSE()</f>
        <v>0</v>
      </c>
      <c r="O1445" s="0" t="s">
        <v>13792</v>
      </c>
      <c r="P1445" s="0" t="s">
        <v>2300</v>
      </c>
      <c r="Q1445" s="380" t="n">
        <v>25569.125</v>
      </c>
      <c r="R1445" s="0" t="n">
        <v>54434310</v>
      </c>
      <c r="S1445" s="0" t="s">
        <v>2301</v>
      </c>
      <c r="T1445" s="0" t="s">
        <v>2302</v>
      </c>
      <c r="U1445" s="0" t="s">
        <v>2115</v>
      </c>
      <c r="V1445" s="0" t="n">
        <v>200000000</v>
      </c>
      <c r="W1445" s="0" t="s">
        <v>2366</v>
      </c>
      <c r="X1445" s="0" t="n">
        <v>4</v>
      </c>
      <c r="Y1445" s="0" t="n">
        <f aca="false">FALSE()</f>
        <v>0</v>
      </c>
      <c r="Z1445" s="0" t="n">
        <f aca="false">FALSE()</f>
        <v>0</v>
      </c>
      <c r="AA1445" s="0" t="n">
        <f aca="false">FALSE()</f>
        <v>0</v>
      </c>
      <c r="AB1445" s="0" t="n">
        <f aca="false">TRUE()</f>
        <v>1</v>
      </c>
      <c r="AC1445" s="0" t="n">
        <v>1</v>
      </c>
      <c r="AD1445" s="0" t="s">
        <v>2129</v>
      </c>
      <c r="AE1445" s="0" t="n">
        <f aca="false">TRUE()</f>
        <v>1</v>
      </c>
      <c r="AF1445" s="0" t="s">
        <v>13793</v>
      </c>
      <c r="AG1445" s="0" t="n">
        <v>2</v>
      </c>
      <c r="AH1445" s="0" t="s">
        <v>13794</v>
      </c>
      <c r="AI1445" s="0" t="s">
        <v>13795</v>
      </c>
      <c r="AJ1445" s="0" t="n">
        <v>0</v>
      </c>
      <c r="AK1445" s="0" t="s">
        <v>2118</v>
      </c>
      <c r="AL1445" s="0" t="n">
        <f aca="false">FALSE()</f>
        <v>0</v>
      </c>
      <c r="AM1445" s="0" t="n">
        <f aca="false">TRUE()</f>
        <v>1</v>
      </c>
      <c r="AN1445" s="0" t="n">
        <f aca="false">FALSE()</f>
        <v>0</v>
      </c>
      <c r="AO1445" s="0" t="n">
        <f aca="false">FALSE()</f>
        <v>0</v>
      </c>
      <c r="AP1445" s="0" t="n">
        <f aca="false">FALSE()</f>
        <v>0</v>
      </c>
      <c r="AQ1445" s="380" t="n">
        <v>43969.6888888889</v>
      </c>
      <c r="AR1445" s="380" t="n">
        <v>43969.4166666667</v>
      </c>
      <c r="AS1445" s="0" t="s">
        <v>13796</v>
      </c>
      <c r="AT1445" s="0" t="s">
        <v>2170</v>
      </c>
      <c r="AU1445" s="0" t="s">
        <v>2170</v>
      </c>
    </row>
    <row r="1446" customFormat="false" ht="15" hidden="true" customHeight="false" outlineLevel="0" collapsed="false">
      <c r="A1446" s="0" t="s">
        <v>13797</v>
      </c>
      <c r="B1446" s="0" t="s">
        <v>13798</v>
      </c>
      <c r="C1446" s="0" t="s">
        <v>13799</v>
      </c>
      <c r="D1446" s="0" t="s">
        <v>2297</v>
      </c>
      <c r="E1446" s="0" t="s">
        <v>13797</v>
      </c>
      <c r="F1446" s="0" t="n">
        <v>1</v>
      </c>
      <c r="G1446" s="0" t="s">
        <v>2298</v>
      </c>
      <c r="H1446" s="0" t="s">
        <v>2170</v>
      </c>
      <c r="I1446" s="0" t="s">
        <v>2170</v>
      </c>
      <c r="J1446" s="0" t="s">
        <v>2170</v>
      </c>
      <c r="K1446" s="0" t="s">
        <v>2170</v>
      </c>
      <c r="L1446" s="0" t="s">
        <v>2170</v>
      </c>
      <c r="M1446" s="0" t="s">
        <v>2170</v>
      </c>
      <c r="N1446" s="0" t="n">
        <f aca="false">FALSE()</f>
        <v>0</v>
      </c>
      <c r="O1446" s="0" t="s">
        <v>13800</v>
      </c>
      <c r="P1446" s="0" t="s">
        <v>2300</v>
      </c>
      <c r="Q1446" s="380" t="n">
        <v>35135.125</v>
      </c>
      <c r="R1446" s="0" t="n">
        <v>382305541</v>
      </c>
      <c r="S1446" s="0" t="s">
        <v>2301</v>
      </c>
      <c r="T1446" s="0" t="s">
        <v>2302</v>
      </c>
      <c r="U1446" s="0" t="s">
        <v>2684</v>
      </c>
      <c r="V1446" s="0" t="n">
        <v>0</v>
      </c>
      <c r="W1446" s="0" t="s">
        <v>2366</v>
      </c>
      <c r="X1446" s="0" t="n">
        <v>4</v>
      </c>
      <c r="Y1446" s="0" t="n">
        <f aca="false">FALSE()</f>
        <v>0</v>
      </c>
      <c r="Z1446" s="0" t="n">
        <f aca="false">FALSE()</f>
        <v>0</v>
      </c>
      <c r="AA1446" s="0" t="n">
        <f aca="false">FALSE()</f>
        <v>0</v>
      </c>
      <c r="AB1446" s="0" t="n">
        <f aca="false">TRUE()</f>
        <v>1</v>
      </c>
      <c r="AC1446" s="0" t="n">
        <v>1</v>
      </c>
      <c r="AD1446" s="0" t="s">
        <v>2129</v>
      </c>
      <c r="AE1446" s="0" t="n">
        <f aca="false">TRUE()</f>
        <v>1</v>
      </c>
      <c r="AF1446" s="0" t="s">
        <v>13801</v>
      </c>
      <c r="AG1446" s="0" t="n">
        <v>2</v>
      </c>
      <c r="AH1446" s="0" t="s">
        <v>13802</v>
      </c>
      <c r="AI1446" s="0" t="s">
        <v>13803</v>
      </c>
      <c r="AJ1446" s="0" t="n">
        <v>0</v>
      </c>
      <c r="AK1446" s="0" t="s">
        <v>2118</v>
      </c>
      <c r="AL1446" s="0" t="n">
        <f aca="false">FALSE()</f>
        <v>0</v>
      </c>
      <c r="AM1446" s="0" t="n">
        <f aca="false">TRUE()</f>
        <v>1</v>
      </c>
      <c r="AN1446" s="0" t="n">
        <f aca="false">FALSE()</f>
        <v>0</v>
      </c>
      <c r="AO1446" s="0" t="n">
        <f aca="false">FALSE()</f>
        <v>0</v>
      </c>
      <c r="AP1446" s="0" t="n">
        <f aca="false">FALSE()</f>
        <v>0</v>
      </c>
      <c r="AQ1446" s="380" t="n">
        <v>43123.7284722222</v>
      </c>
      <c r="AR1446" s="380" t="n">
        <v>41444.1666666667</v>
      </c>
      <c r="AS1446" s="0" t="s">
        <v>13804</v>
      </c>
      <c r="AT1446" s="0" t="s">
        <v>2170</v>
      </c>
      <c r="AU1446" s="0" t="s">
        <v>2170</v>
      </c>
    </row>
    <row r="1447" customFormat="false" ht="15" hidden="true" customHeight="false" outlineLevel="0" collapsed="false">
      <c r="A1447" s="0" t="s">
        <v>1381</v>
      </c>
      <c r="B1447" s="0" t="s">
        <v>13805</v>
      </c>
      <c r="C1447" s="0" t="s">
        <v>1378</v>
      </c>
      <c r="D1447" s="0" t="s">
        <v>720</v>
      </c>
      <c r="E1447" s="0" t="s">
        <v>1381</v>
      </c>
      <c r="F1447" s="0" t="n">
        <v>10</v>
      </c>
      <c r="G1447" s="0" t="s">
        <v>434</v>
      </c>
      <c r="H1447" s="0" t="s">
        <v>2170</v>
      </c>
      <c r="I1447" s="0" t="s">
        <v>2170</v>
      </c>
      <c r="J1447" s="0" t="s">
        <v>2170</v>
      </c>
      <c r="K1447" s="0" t="s">
        <v>2170</v>
      </c>
      <c r="L1447" s="0" t="s">
        <v>2170</v>
      </c>
      <c r="M1447" s="0" t="s">
        <v>2170</v>
      </c>
      <c r="N1447" s="0" t="n">
        <f aca="false">FALSE()</f>
        <v>0</v>
      </c>
      <c r="O1447" s="0" t="s">
        <v>13806</v>
      </c>
      <c r="P1447" s="0" t="s">
        <v>2601</v>
      </c>
      <c r="Q1447" s="380" t="n">
        <v>37848.1666666667</v>
      </c>
      <c r="R1447" s="0" t="n">
        <v>218983750</v>
      </c>
      <c r="S1447" s="0" t="s">
        <v>601</v>
      </c>
      <c r="T1447" s="0" t="s">
        <v>2602</v>
      </c>
      <c r="U1447" s="0" t="s">
        <v>2114</v>
      </c>
      <c r="V1447" s="0" t="n">
        <v>218983750</v>
      </c>
      <c r="W1447" s="0" t="s">
        <v>2603</v>
      </c>
      <c r="X1447" s="0" t="n">
        <v>5</v>
      </c>
      <c r="Y1447" s="0" t="n">
        <f aca="false">FALSE()</f>
        <v>0</v>
      </c>
      <c r="Z1447" s="0" t="n">
        <f aca="false">TRUE()</f>
        <v>1</v>
      </c>
      <c r="AA1447" s="0" t="n">
        <f aca="false">TRUE()</f>
        <v>1</v>
      </c>
      <c r="AB1447" s="0" t="n">
        <f aca="false">TRUE()</f>
        <v>1</v>
      </c>
      <c r="AC1447" s="0" t="n">
        <v>2</v>
      </c>
      <c r="AD1447" s="0" t="s">
        <v>2803</v>
      </c>
      <c r="AE1447" s="0" t="n">
        <f aca="false">TRUE()</f>
        <v>1</v>
      </c>
      <c r="AF1447" s="0" t="s">
        <v>13807</v>
      </c>
      <c r="AG1447" s="0" t="n">
        <v>1</v>
      </c>
      <c r="AH1447" s="0" t="s">
        <v>13808</v>
      </c>
      <c r="AI1447" s="0" t="s">
        <v>13809</v>
      </c>
      <c r="AJ1447" s="0" t="n">
        <v>0</v>
      </c>
      <c r="AK1447" s="0" t="s">
        <v>2119</v>
      </c>
      <c r="AL1447" s="0" t="n">
        <f aca="false">TRUE()</f>
        <v>1</v>
      </c>
      <c r="AM1447" s="0" t="n">
        <f aca="false">FALSE()</f>
        <v>0</v>
      </c>
      <c r="AN1447" s="0" t="n">
        <f aca="false">TRUE()</f>
        <v>1</v>
      </c>
      <c r="AO1447" s="0" t="n">
        <f aca="false">FALSE()</f>
        <v>0</v>
      </c>
      <c r="AP1447" s="0" t="n">
        <f aca="false">FALSE()</f>
        <v>0</v>
      </c>
      <c r="AQ1447" s="380" t="n">
        <v>43166.9548611111</v>
      </c>
      <c r="AR1447" s="380" t="n">
        <v>39556.1666666667</v>
      </c>
      <c r="AS1447" s="0" t="s">
        <v>5157</v>
      </c>
      <c r="AT1447" s="0" t="s">
        <v>2170</v>
      </c>
      <c r="AU1447" s="0" t="s">
        <v>2170</v>
      </c>
    </row>
    <row r="1448" customFormat="false" ht="15" hidden="true" customHeight="false" outlineLevel="0" collapsed="false">
      <c r="A1448" s="0" t="s">
        <v>13810</v>
      </c>
      <c r="B1448" s="0" t="s">
        <v>13811</v>
      </c>
      <c r="C1448" s="0" t="s">
        <v>13812</v>
      </c>
      <c r="D1448" s="0" t="s">
        <v>2297</v>
      </c>
      <c r="E1448" s="0" t="s">
        <v>13810</v>
      </c>
      <c r="F1448" s="0" t="n">
        <v>1</v>
      </c>
      <c r="G1448" s="0" t="s">
        <v>2298</v>
      </c>
      <c r="H1448" s="0" t="s">
        <v>2170</v>
      </c>
      <c r="I1448" s="0" t="s">
        <v>2170</v>
      </c>
      <c r="J1448" s="0" t="s">
        <v>2170</v>
      </c>
      <c r="K1448" s="0" t="s">
        <v>2170</v>
      </c>
      <c r="L1448" s="0" t="s">
        <v>2170</v>
      </c>
      <c r="M1448" s="0" t="s">
        <v>2170</v>
      </c>
      <c r="N1448" s="0" t="n">
        <f aca="false">FALSE()</f>
        <v>0</v>
      </c>
      <c r="O1448" s="0" t="s">
        <v>13813</v>
      </c>
      <c r="P1448" s="0" t="s">
        <v>2300</v>
      </c>
      <c r="Q1448" s="380" t="n">
        <v>25569.125</v>
      </c>
      <c r="R1448" s="0" t="n">
        <v>114500000</v>
      </c>
      <c r="S1448" s="0" t="s">
        <v>3545</v>
      </c>
      <c r="T1448" s="0" t="s">
        <v>3546</v>
      </c>
      <c r="U1448" s="0" t="s">
        <v>2115</v>
      </c>
      <c r="V1448" s="0" t="n">
        <v>350000001</v>
      </c>
      <c r="W1448" s="0" t="s">
        <v>2409</v>
      </c>
      <c r="X1448" s="0" t="n">
        <v>4</v>
      </c>
      <c r="Y1448" s="0" t="n">
        <f aca="false">FALSE()</f>
        <v>0</v>
      </c>
      <c r="Z1448" s="0" t="n">
        <f aca="false">FALSE()</f>
        <v>0</v>
      </c>
      <c r="AA1448" s="0" t="n">
        <f aca="false">FALSE()</f>
        <v>0</v>
      </c>
      <c r="AB1448" s="0" t="n">
        <f aca="false">TRUE()</f>
        <v>1</v>
      </c>
      <c r="AC1448" s="0" t="n">
        <v>1</v>
      </c>
      <c r="AD1448" s="0" t="s">
        <v>2129</v>
      </c>
      <c r="AE1448" s="0" t="n">
        <f aca="false">TRUE()</f>
        <v>1</v>
      </c>
      <c r="AF1448" s="0" t="s">
        <v>13814</v>
      </c>
      <c r="AG1448" s="0" t="n">
        <v>2</v>
      </c>
      <c r="AH1448" s="0" t="s">
        <v>13815</v>
      </c>
      <c r="AI1448" s="0" t="s">
        <v>13816</v>
      </c>
      <c r="AJ1448" s="0" t="n">
        <v>0</v>
      </c>
      <c r="AK1448" s="0" t="s">
        <v>2118</v>
      </c>
      <c r="AL1448" s="0" t="n">
        <f aca="false">FALSE()</f>
        <v>0</v>
      </c>
      <c r="AM1448" s="0" t="n">
        <f aca="false">TRUE()</f>
        <v>1</v>
      </c>
      <c r="AN1448" s="0" t="n">
        <f aca="false">FALSE()</f>
        <v>0</v>
      </c>
      <c r="AO1448" s="0" t="n">
        <f aca="false">FALSE()</f>
        <v>0</v>
      </c>
      <c r="AP1448" s="0" t="n">
        <f aca="false">TRUE()</f>
        <v>1</v>
      </c>
      <c r="AQ1448" s="380" t="n">
        <v>44495.6041666667</v>
      </c>
      <c r="AR1448" s="380" t="n">
        <v>44495.4166666667</v>
      </c>
      <c r="AS1448" s="0" t="s">
        <v>13817</v>
      </c>
      <c r="AT1448" s="0" t="s">
        <v>2170</v>
      </c>
      <c r="AU1448" s="0" t="s">
        <v>2170</v>
      </c>
    </row>
    <row r="1449" customFormat="false" ht="15" hidden="true" customHeight="false" outlineLevel="0" collapsed="false">
      <c r="A1449" s="0" t="s">
        <v>13818</v>
      </c>
      <c r="B1449" s="0" t="s">
        <v>13819</v>
      </c>
      <c r="C1449" s="0" t="s">
        <v>13820</v>
      </c>
      <c r="D1449" s="0" t="s">
        <v>2297</v>
      </c>
      <c r="E1449" s="0" t="s">
        <v>13818</v>
      </c>
      <c r="F1449" s="0" t="n">
        <v>1</v>
      </c>
      <c r="G1449" s="0" t="s">
        <v>2298</v>
      </c>
      <c r="H1449" s="0" t="s">
        <v>2170</v>
      </c>
      <c r="I1449" s="0" t="s">
        <v>2170</v>
      </c>
      <c r="J1449" s="0" t="s">
        <v>2170</v>
      </c>
      <c r="K1449" s="0" t="s">
        <v>2170</v>
      </c>
      <c r="L1449" s="0" t="s">
        <v>2170</v>
      </c>
      <c r="M1449" s="0" t="s">
        <v>2170</v>
      </c>
      <c r="N1449" s="0" t="n">
        <f aca="false">FALSE()</f>
        <v>0</v>
      </c>
      <c r="O1449" s="0" t="s">
        <v>13821</v>
      </c>
      <c r="P1449" s="0" t="s">
        <v>2300</v>
      </c>
      <c r="Q1449" s="380" t="n">
        <v>42838.125</v>
      </c>
      <c r="R1449" s="0" t="n">
        <v>93633773</v>
      </c>
      <c r="S1449" s="0" t="s">
        <v>2301</v>
      </c>
      <c r="T1449" s="0" t="s">
        <v>2302</v>
      </c>
      <c r="U1449" s="0" t="s">
        <v>2684</v>
      </c>
      <c r="V1449" s="0" t="n">
        <v>200000000</v>
      </c>
      <c r="W1449" s="0" t="s">
        <v>2409</v>
      </c>
      <c r="X1449" s="0" t="n">
        <v>4</v>
      </c>
      <c r="Y1449" s="0" t="n">
        <f aca="false">FALSE()</f>
        <v>0</v>
      </c>
      <c r="Z1449" s="0" t="n">
        <f aca="false">FALSE()</f>
        <v>0</v>
      </c>
      <c r="AA1449" s="0" t="n">
        <f aca="false">FALSE()</f>
        <v>0</v>
      </c>
      <c r="AB1449" s="0" t="n">
        <f aca="false">TRUE()</f>
        <v>1</v>
      </c>
      <c r="AC1449" s="0" t="n">
        <v>1</v>
      </c>
      <c r="AD1449" s="0" t="s">
        <v>2129</v>
      </c>
      <c r="AE1449" s="0" t="n">
        <f aca="false">TRUE()</f>
        <v>1</v>
      </c>
      <c r="AF1449" s="0" t="s">
        <v>13822</v>
      </c>
      <c r="AG1449" s="0" t="n">
        <v>2</v>
      </c>
      <c r="AH1449" s="0" t="s">
        <v>13823</v>
      </c>
      <c r="AI1449" s="0" t="s">
        <v>13824</v>
      </c>
      <c r="AJ1449" s="0" t="n">
        <v>0</v>
      </c>
      <c r="AK1449" s="0" t="s">
        <v>2118</v>
      </c>
      <c r="AL1449" s="0" t="n">
        <f aca="false">FALSE()</f>
        <v>0</v>
      </c>
      <c r="AM1449" s="0" t="n">
        <f aca="false">TRUE()</f>
        <v>1</v>
      </c>
      <c r="AN1449" s="0" t="n">
        <f aca="false">FALSE()</f>
        <v>0</v>
      </c>
      <c r="AO1449" s="0" t="n">
        <f aca="false">FALSE()</f>
        <v>0</v>
      </c>
      <c r="AP1449" s="0" t="n">
        <f aca="false">FALSE()</f>
        <v>0</v>
      </c>
      <c r="AQ1449" s="380" t="n">
        <v>43769.69375</v>
      </c>
      <c r="AR1449" s="380" t="n">
        <v>43769.4166666667</v>
      </c>
      <c r="AS1449" s="0" t="s">
        <v>13825</v>
      </c>
      <c r="AT1449" s="0" t="s">
        <v>2170</v>
      </c>
      <c r="AU1449" s="0" t="s">
        <v>2170</v>
      </c>
    </row>
    <row r="1450" customFormat="false" ht="15" hidden="true" customHeight="false" outlineLevel="0" collapsed="false">
      <c r="A1450" s="0" t="s">
        <v>13826</v>
      </c>
      <c r="B1450" s="0" t="s">
        <v>13827</v>
      </c>
      <c r="C1450" s="0" t="s">
        <v>13828</v>
      </c>
      <c r="D1450" s="0" t="s">
        <v>2297</v>
      </c>
      <c r="E1450" s="0" t="s">
        <v>13826</v>
      </c>
      <c r="F1450" s="0" t="n">
        <v>1</v>
      </c>
      <c r="G1450" s="0" t="s">
        <v>2298</v>
      </c>
      <c r="H1450" s="0" t="s">
        <v>2170</v>
      </c>
      <c r="I1450" s="0" t="s">
        <v>2170</v>
      </c>
      <c r="J1450" s="0" t="s">
        <v>2170</v>
      </c>
      <c r="K1450" s="0" t="s">
        <v>2170</v>
      </c>
      <c r="L1450" s="0" t="s">
        <v>2170</v>
      </c>
      <c r="M1450" s="0" t="s">
        <v>2170</v>
      </c>
      <c r="N1450" s="0" t="n">
        <f aca="false">FALSE()</f>
        <v>0</v>
      </c>
      <c r="O1450" s="0" t="s">
        <v>13829</v>
      </c>
      <c r="P1450" s="0" t="s">
        <v>2300</v>
      </c>
      <c r="Q1450" s="380" t="n">
        <v>26573.1666666667</v>
      </c>
      <c r="R1450" s="0" t="n">
        <v>902928500</v>
      </c>
      <c r="S1450" s="0" t="s">
        <v>2301</v>
      </c>
      <c r="T1450" s="0" t="s">
        <v>2302</v>
      </c>
      <c r="U1450" s="0" t="s">
        <v>2116</v>
      </c>
      <c r="V1450" s="0" t="n">
        <v>0</v>
      </c>
      <c r="W1450" s="0" t="s">
        <v>2366</v>
      </c>
      <c r="X1450" s="0" t="n">
        <v>4</v>
      </c>
      <c r="Y1450" s="0" t="n">
        <f aca="false">FALSE()</f>
        <v>0</v>
      </c>
      <c r="Z1450" s="0" t="n">
        <f aca="false">FALSE()</f>
        <v>0</v>
      </c>
      <c r="AA1450" s="0" t="n">
        <f aca="false">FALSE()</f>
        <v>0</v>
      </c>
      <c r="AB1450" s="0" t="n">
        <f aca="false">TRUE()</f>
        <v>1</v>
      </c>
      <c r="AC1450" s="0" t="n">
        <v>1</v>
      </c>
      <c r="AD1450" s="0" t="s">
        <v>2129</v>
      </c>
      <c r="AE1450" s="0" t="n">
        <f aca="false">TRUE()</f>
        <v>1</v>
      </c>
      <c r="AF1450" s="0" t="s">
        <v>13830</v>
      </c>
      <c r="AG1450" s="0" t="n">
        <v>2</v>
      </c>
      <c r="AH1450" s="0" t="s">
        <v>13831</v>
      </c>
      <c r="AI1450" s="0" t="s">
        <v>13832</v>
      </c>
      <c r="AJ1450" s="0" t="n">
        <v>0</v>
      </c>
      <c r="AK1450" s="0" t="s">
        <v>2118</v>
      </c>
      <c r="AL1450" s="0" t="n">
        <f aca="false">FALSE()</f>
        <v>0</v>
      </c>
      <c r="AM1450" s="0" t="n">
        <f aca="false">TRUE()</f>
        <v>1</v>
      </c>
      <c r="AN1450" s="0" t="n">
        <f aca="false">FALSE()</f>
        <v>0</v>
      </c>
      <c r="AO1450" s="0" t="n">
        <f aca="false">FALSE()</f>
        <v>0</v>
      </c>
      <c r="AP1450" s="0" t="n">
        <f aca="false">FALSE()</f>
        <v>0</v>
      </c>
      <c r="AQ1450" s="380" t="n">
        <v>43123.6486111111</v>
      </c>
      <c r="AR1450" s="380" t="n">
        <v>32398.1666666667</v>
      </c>
      <c r="AS1450" s="0" t="s">
        <v>13833</v>
      </c>
      <c r="AT1450" s="0" t="s">
        <v>2170</v>
      </c>
      <c r="AU1450" s="0" t="s">
        <v>2170</v>
      </c>
    </row>
    <row r="1451" customFormat="false" ht="15" hidden="true" customHeight="false" outlineLevel="0" collapsed="false">
      <c r="A1451" s="0" t="s">
        <v>13834</v>
      </c>
      <c r="B1451" s="0" t="s">
        <v>13835</v>
      </c>
      <c r="C1451" s="0" t="s">
        <v>13836</v>
      </c>
      <c r="D1451" s="0" t="s">
        <v>2297</v>
      </c>
      <c r="E1451" s="0" t="s">
        <v>13834</v>
      </c>
      <c r="F1451" s="0" t="n">
        <v>1</v>
      </c>
      <c r="G1451" s="0" t="s">
        <v>2298</v>
      </c>
      <c r="H1451" s="0" t="s">
        <v>2170</v>
      </c>
      <c r="I1451" s="0" t="s">
        <v>2170</v>
      </c>
      <c r="J1451" s="0" t="s">
        <v>2170</v>
      </c>
      <c r="K1451" s="0" t="s">
        <v>2170</v>
      </c>
      <c r="L1451" s="0" t="s">
        <v>2170</v>
      </c>
      <c r="M1451" s="0" t="s">
        <v>2170</v>
      </c>
      <c r="N1451" s="0" t="n">
        <f aca="false">FALSE()</f>
        <v>0</v>
      </c>
      <c r="O1451" s="0" t="s">
        <v>13837</v>
      </c>
      <c r="P1451" s="0" t="s">
        <v>2300</v>
      </c>
      <c r="Q1451" s="380" t="n">
        <v>41620.1666666667</v>
      </c>
      <c r="R1451" s="0" t="n">
        <v>278686003</v>
      </c>
      <c r="S1451" s="0" t="s">
        <v>2301</v>
      </c>
      <c r="T1451" s="0" t="s">
        <v>2302</v>
      </c>
      <c r="U1451" s="0" t="s">
        <v>2365</v>
      </c>
      <c r="V1451" s="0" t="n">
        <v>10000000000</v>
      </c>
      <c r="W1451" s="0" t="s">
        <v>2366</v>
      </c>
      <c r="X1451" s="0" t="n">
        <v>4</v>
      </c>
      <c r="Y1451" s="0" t="n">
        <f aca="false">FALSE()</f>
        <v>0</v>
      </c>
      <c r="Z1451" s="0" t="n">
        <f aca="false">FALSE()</f>
        <v>0</v>
      </c>
      <c r="AA1451" s="0" t="n">
        <f aca="false">FALSE()</f>
        <v>0</v>
      </c>
      <c r="AB1451" s="0" t="n">
        <f aca="false">TRUE()</f>
        <v>1</v>
      </c>
      <c r="AC1451" s="0" t="n">
        <v>1</v>
      </c>
      <c r="AD1451" s="0" t="s">
        <v>2129</v>
      </c>
      <c r="AE1451" s="0" t="n">
        <f aca="false">TRUE()</f>
        <v>1</v>
      </c>
      <c r="AF1451" s="0" t="s">
        <v>13838</v>
      </c>
      <c r="AG1451" s="0" t="n">
        <v>2</v>
      </c>
      <c r="AH1451" s="0" t="s">
        <v>13839</v>
      </c>
      <c r="AI1451" s="0" t="s">
        <v>13840</v>
      </c>
      <c r="AJ1451" s="0" t="n">
        <v>0</v>
      </c>
      <c r="AK1451" s="0" t="s">
        <v>2118</v>
      </c>
      <c r="AL1451" s="0" t="n">
        <f aca="false">FALSE()</f>
        <v>0</v>
      </c>
      <c r="AM1451" s="0" t="n">
        <f aca="false">TRUE()</f>
        <v>1</v>
      </c>
      <c r="AN1451" s="0" t="n">
        <f aca="false">FALSE()</f>
        <v>0</v>
      </c>
      <c r="AO1451" s="0" t="n">
        <f aca="false">FALSE()</f>
        <v>0</v>
      </c>
      <c r="AP1451" s="0" t="n">
        <f aca="false">FALSE()</f>
        <v>0</v>
      </c>
      <c r="AQ1451" s="380" t="n">
        <v>43123.7270833333</v>
      </c>
      <c r="AR1451" s="380" t="n">
        <v>41620.1666666667</v>
      </c>
      <c r="AS1451" s="0" t="s">
        <v>13841</v>
      </c>
      <c r="AT1451" s="0" t="s">
        <v>2170</v>
      </c>
      <c r="AU1451" s="0" t="s">
        <v>2170</v>
      </c>
    </row>
    <row r="1452" customFormat="false" ht="15" hidden="true" customHeight="false" outlineLevel="0" collapsed="false">
      <c r="A1452" s="0" t="s">
        <v>13842</v>
      </c>
      <c r="B1452" s="0" t="s">
        <v>13843</v>
      </c>
      <c r="C1452" s="0" t="s">
        <v>13844</v>
      </c>
      <c r="D1452" s="0" t="s">
        <v>2297</v>
      </c>
      <c r="E1452" s="0" t="s">
        <v>13842</v>
      </c>
      <c r="F1452" s="0" t="n">
        <v>1</v>
      </c>
      <c r="G1452" s="0" t="s">
        <v>2298</v>
      </c>
      <c r="H1452" s="0" t="s">
        <v>2170</v>
      </c>
      <c r="I1452" s="0" t="s">
        <v>2170</v>
      </c>
      <c r="J1452" s="0" t="s">
        <v>2170</v>
      </c>
      <c r="K1452" s="0" t="s">
        <v>2170</v>
      </c>
      <c r="L1452" s="0" t="s">
        <v>2170</v>
      </c>
      <c r="M1452" s="0" t="s">
        <v>2170</v>
      </c>
      <c r="N1452" s="0" t="n">
        <f aca="false">FALSE()</f>
        <v>0</v>
      </c>
      <c r="O1452" s="0" t="s">
        <v>13845</v>
      </c>
      <c r="P1452" s="0" t="s">
        <v>2300</v>
      </c>
      <c r="Q1452" s="380" t="n">
        <v>15234.1666666667</v>
      </c>
      <c r="R1452" s="0" t="n">
        <v>53725444</v>
      </c>
      <c r="S1452" s="0" t="s">
        <v>2301</v>
      </c>
      <c r="T1452" s="0" t="s">
        <v>2302</v>
      </c>
      <c r="U1452" s="0" t="s">
        <v>2115</v>
      </c>
      <c r="V1452" s="0" t="n">
        <v>0</v>
      </c>
      <c r="W1452" s="0" t="s">
        <v>2356</v>
      </c>
      <c r="X1452" s="0" t="n">
        <v>4</v>
      </c>
      <c r="Y1452" s="0" t="n">
        <f aca="false">FALSE()</f>
        <v>0</v>
      </c>
      <c r="Z1452" s="0" t="n">
        <f aca="false">FALSE()</f>
        <v>0</v>
      </c>
      <c r="AA1452" s="0" t="n">
        <f aca="false">FALSE()</f>
        <v>0</v>
      </c>
      <c r="AB1452" s="0" t="n">
        <f aca="false">TRUE()</f>
        <v>1</v>
      </c>
      <c r="AC1452" s="0" t="n">
        <v>1</v>
      </c>
      <c r="AD1452" s="0" t="s">
        <v>2129</v>
      </c>
      <c r="AE1452" s="0" t="n">
        <f aca="false">TRUE()</f>
        <v>1</v>
      </c>
      <c r="AF1452" s="0" t="s">
        <v>13846</v>
      </c>
      <c r="AG1452" s="0" t="n">
        <v>2</v>
      </c>
      <c r="AH1452" s="0" t="s">
        <v>13847</v>
      </c>
      <c r="AI1452" s="0" t="s">
        <v>13848</v>
      </c>
      <c r="AJ1452" s="0" t="n">
        <v>0</v>
      </c>
      <c r="AK1452" s="0" t="s">
        <v>2118</v>
      </c>
      <c r="AL1452" s="0" t="n">
        <f aca="false">FALSE()</f>
        <v>0</v>
      </c>
      <c r="AM1452" s="0" t="n">
        <f aca="false">TRUE()</f>
        <v>1</v>
      </c>
      <c r="AN1452" s="0" t="n">
        <f aca="false">FALSE()</f>
        <v>0</v>
      </c>
      <c r="AO1452" s="0" t="n">
        <f aca="false">FALSE()</f>
        <v>0</v>
      </c>
      <c r="AP1452" s="0" t="n">
        <f aca="false">FALSE()</f>
        <v>0</v>
      </c>
      <c r="AQ1452" s="380" t="n">
        <v>43123.7291666667</v>
      </c>
      <c r="AR1452" s="380" t="n">
        <v>32398.1666666667</v>
      </c>
      <c r="AS1452" s="0" t="s">
        <v>13849</v>
      </c>
      <c r="AT1452" s="0" t="s">
        <v>2170</v>
      </c>
      <c r="AU1452" s="0" t="s">
        <v>2170</v>
      </c>
    </row>
    <row r="1453" customFormat="false" ht="15" hidden="true" customHeight="false" outlineLevel="0" collapsed="false">
      <c r="A1453" s="0" t="s">
        <v>13850</v>
      </c>
      <c r="B1453" s="0" t="s">
        <v>13851</v>
      </c>
      <c r="C1453" s="0" t="s">
        <v>13852</v>
      </c>
      <c r="D1453" s="0" t="s">
        <v>2297</v>
      </c>
      <c r="E1453" s="0" t="s">
        <v>13850</v>
      </c>
      <c r="F1453" s="0" t="n">
        <v>1</v>
      </c>
      <c r="G1453" s="0" t="s">
        <v>2298</v>
      </c>
      <c r="H1453" s="0" t="s">
        <v>2170</v>
      </c>
      <c r="I1453" s="0" t="s">
        <v>2170</v>
      </c>
      <c r="J1453" s="0" t="s">
        <v>2170</v>
      </c>
      <c r="K1453" s="0" t="s">
        <v>2170</v>
      </c>
      <c r="L1453" s="0" t="s">
        <v>2170</v>
      </c>
      <c r="M1453" s="0" t="s">
        <v>2170</v>
      </c>
      <c r="N1453" s="0" t="n">
        <f aca="false">FALSE()</f>
        <v>0</v>
      </c>
      <c r="O1453" s="0" t="s">
        <v>13852</v>
      </c>
      <c r="P1453" s="0" t="s">
        <v>2300</v>
      </c>
      <c r="Q1453" s="380" t="n">
        <v>26543.1666666667</v>
      </c>
      <c r="R1453" s="0" t="n">
        <v>1212965282</v>
      </c>
      <c r="S1453" s="0" t="s">
        <v>2301</v>
      </c>
      <c r="T1453" s="0" t="s">
        <v>2302</v>
      </c>
      <c r="U1453" s="0" t="s">
        <v>2116</v>
      </c>
      <c r="V1453" s="0" t="n">
        <v>0</v>
      </c>
      <c r="W1453" s="0" t="s">
        <v>2366</v>
      </c>
      <c r="X1453" s="0" t="n">
        <v>4</v>
      </c>
      <c r="Y1453" s="0" t="n">
        <f aca="false">FALSE()</f>
        <v>0</v>
      </c>
      <c r="Z1453" s="0" t="n">
        <f aca="false">FALSE()</f>
        <v>0</v>
      </c>
      <c r="AA1453" s="0" t="n">
        <f aca="false">FALSE()</f>
        <v>0</v>
      </c>
      <c r="AB1453" s="0" t="n">
        <f aca="false">FALSE()</f>
        <v>0</v>
      </c>
      <c r="AC1453" s="0" t="n">
        <v>1</v>
      </c>
      <c r="AD1453" s="0" t="s">
        <v>2129</v>
      </c>
      <c r="AE1453" s="0" t="n">
        <f aca="false">TRUE()</f>
        <v>1</v>
      </c>
      <c r="AF1453" s="0" t="s">
        <v>13853</v>
      </c>
      <c r="AG1453" s="0" t="n">
        <v>2</v>
      </c>
      <c r="AH1453" s="0" t="s">
        <v>13854</v>
      </c>
      <c r="AI1453" s="0" t="s">
        <v>13855</v>
      </c>
      <c r="AJ1453" s="0" t="n">
        <v>0</v>
      </c>
      <c r="AK1453" s="0" t="s">
        <v>2118</v>
      </c>
      <c r="AL1453" s="0" t="n">
        <f aca="false">FALSE()</f>
        <v>0</v>
      </c>
      <c r="AM1453" s="0" t="n">
        <f aca="false">TRUE()</f>
        <v>1</v>
      </c>
      <c r="AN1453" s="0" t="n">
        <f aca="false">FALSE()</f>
        <v>0</v>
      </c>
      <c r="AO1453" s="0" t="n">
        <f aca="false">FALSE()</f>
        <v>0</v>
      </c>
      <c r="AP1453" s="0" t="n">
        <f aca="false">TRUE()</f>
        <v>1</v>
      </c>
      <c r="AQ1453" s="380" t="n">
        <v>43123.4347222222</v>
      </c>
      <c r="AR1453" s="380" t="n">
        <v>32398.1666666667</v>
      </c>
      <c r="AS1453" s="0" t="s">
        <v>13856</v>
      </c>
      <c r="AT1453" s="0" t="s">
        <v>2170</v>
      </c>
      <c r="AU1453" s="0" t="s">
        <v>2170</v>
      </c>
    </row>
    <row r="1454" customFormat="false" ht="15" hidden="true" customHeight="false" outlineLevel="0" collapsed="false">
      <c r="A1454" s="0" t="s">
        <v>13857</v>
      </c>
      <c r="B1454" s="0" t="s">
        <v>13858</v>
      </c>
      <c r="C1454" s="0" t="s">
        <v>13859</v>
      </c>
      <c r="D1454" s="0" t="s">
        <v>2297</v>
      </c>
      <c r="E1454" s="0" t="s">
        <v>13857</v>
      </c>
      <c r="F1454" s="0" t="n">
        <v>1</v>
      </c>
      <c r="G1454" s="0" t="s">
        <v>2298</v>
      </c>
      <c r="H1454" s="0" t="s">
        <v>2170</v>
      </c>
      <c r="I1454" s="0" t="s">
        <v>2170</v>
      </c>
      <c r="J1454" s="0" t="s">
        <v>2170</v>
      </c>
      <c r="K1454" s="0" t="s">
        <v>2170</v>
      </c>
      <c r="L1454" s="0" t="s">
        <v>2170</v>
      </c>
      <c r="M1454" s="0" t="s">
        <v>2170</v>
      </c>
      <c r="N1454" s="0" t="n">
        <f aca="false">FALSE()</f>
        <v>0</v>
      </c>
      <c r="O1454" s="0" t="s">
        <v>13860</v>
      </c>
      <c r="P1454" s="0" t="s">
        <v>2300</v>
      </c>
      <c r="Q1454" s="380" t="n">
        <v>25569.125</v>
      </c>
      <c r="R1454" s="0" t="n">
        <v>100000000</v>
      </c>
      <c r="S1454" s="0" t="s">
        <v>2301</v>
      </c>
      <c r="T1454" s="0" t="s">
        <v>2302</v>
      </c>
      <c r="U1454" s="0" t="s">
        <v>2330</v>
      </c>
      <c r="V1454" s="0" t="n">
        <v>51023187</v>
      </c>
      <c r="W1454" s="0" t="s">
        <v>2321</v>
      </c>
      <c r="X1454" s="0" t="n">
        <v>4</v>
      </c>
      <c r="Y1454" s="0" t="n">
        <f aca="false">FALSE()</f>
        <v>0</v>
      </c>
      <c r="Z1454" s="0" t="n">
        <f aca="false">FALSE()</f>
        <v>0</v>
      </c>
      <c r="AA1454" s="0" t="n">
        <f aca="false">FALSE()</f>
        <v>0</v>
      </c>
      <c r="AB1454" s="0" t="n">
        <f aca="false">FALSE()</f>
        <v>0</v>
      </c>
      <c r="AC1454" s="0" t="n">
        <v>1</v>
      </c>
      <c r="AD1454" s="0" t="s">
        <v>2129</v>
      </c>
      <c r="AE1454" s="0" t="n">
        <f aca="false">TRUE()</f>
        <v>1</v>
      </c>
      <c r="AF1454" s="0" t="s">
        <v>13861</v>
      </c>
      <c r="AG1454" s="0" t="n">
        <v>2</v>
      </c>
      <c r="AH1454" s="0" t="s">
        <v>13862</v>
      </c>
      <c r="AI1454" s="0" t="s">
        <v>13863</v>
      </c>
      <c r="AJ1454" s="0" t="n">
        <v>0</v>
      </c>
      <c r="AK1454" s="0" t="s">
        <v>2118</v>
      </c>
      <c r="AL1454" s="0" t="n">
        <f aca="false">FALSE()</f>
        <v>0</v>
      </c>
      <c r="AM1454" s="0" t="n">
        <f aca="false">TRUE()</f>
        <v>1</v>
      </c>
      <c r="AN1454" s="0" t="n">
        <f aca="false">FALSE()</f>
        <v>0</v>
      </c>
      <c r="AO1454" s="0" t="n">
        <f aca="false">FALSE()</f>
        <v>0</v>
      </c>
      <c r="AP1454" s="0" t="n">
        <f aca="false">TRUE()</f>
        <v>1</v>
      </c>
      <c r="AQ1454" s="380" t="n">
        <v>44837.6805555556</v>
      </c>
      <c r="AR1454" s="380" t="n">
        <v>44837.4166666667</v>
      </c>
      <c r="AS1454" s="0" t="s">
        <v>13864</v>
      </c>
      <c r="AT1454" s="0" t="s">
        <v>2170</v>
      </c>
      <c r="AU1454" s="0" t="s">
        <v>2170</v>
      </c>
    </row>
    <row r="1455" customFormat="false" ht="15" hidden="true" customHeight="false" outlineLevel="0" collapsed="false">
      <c r="A1455" s="0" t="s">
        <v>13865</v>
      </c>
      <c r="B1455" s="0" t="s">
        <v>13866</v>
      </c>
      <c r="C1455" s="0" t="s">
        <v>13867</v>
      </c>
      <c r="D1455" s="0" t="s">
        <v>2297</v>
      </c>
      <c r="E1455" s="0" t="s">
        <v>13865</v>
      </c>
      <c r="F1455" s="0" t="n">
        <v>1</v>
      </c>
      <c r="G1455" s="0" t="s">
        <v>2298</v>
      </c>
      <c r="H1455" s="0" t="s">
        <v>2170</v>
      </c>
      <c r="I1455" s="0" t="s">
        <v>2170</v>
      </c>
      <c r="J1455" s="0" t="s">
        <v>2170</v>
      </c>
      <c r="K1455" s="0" t="s">
        <v>2170</v>
      </c>
      <c r="L1455" s="0" t="s">
        <v>2170</v>
      </c>
      <c r="M1455" s="0" t="s">
        <v>2170</v>
      </c>
      <c r="N1455" s="0" t="n">
        <f aca="false">FALSE()</f>
        <v>0</v>
      </c>
      <c r="O1455" s="0" t="s">
        <v>13868</v>
      </c>
      <c r="P1455" s="0" t="s">
        <v>2300</v>
      </c>
      <c r="Q1455" s="380" t="n">
        <v>25569.125</v>
      </c>
      <c r="R1455" s="0" t="n">
        <v>273882797</v>
      </c>
      <c r="S1455" s="0" t="s">
        <v>2301</v>
      </c>
      <c r="T1455" s="0" t="s">
        <v>2302</v>
      </c>
      <c r="U1455" s="0" t="s">
        <v>2116</v>
      </c>
      <c r="V1455" s="0" t="n">
        <v>2250000000</v>
      </c>
      <c r="W1455" s="0" t="s">
        <v>2312</v>
      </c>
      <c r="X1455" s="0" t="n">
        <v>4</v>
      </c>
      <c r="Y1455" s="0" t="n">
        <f aca="false">FALSE()</f>
        <v>0</v>
      </c>
      <c r="Z1455" s="0" t="n">
        <f aca="false">FALSE()</f>
        <v>0</v>
      </c>
      <c r="AA1455" s="0" t="n">
        <f aca="false">FALSE()</f>
        <v>0</v>
      </c>
      <c r="AB1455" s="0" t="n">
        <f aca="false">FALSE()</f>
        <v>0</v>
      </c>
      <c r="AC1455" s="0" t="n">
        <v>1</v>
      </c>
      <c r="AD1455" s="0" t="s">
        <v>2129</v>
      </c>
      <c r="AE1455" s="0" t="n">
        <f aca="false">TRUE()</f>
        <v>1</v>
      </c>
      <c r="AF1455" s="0" t="s">
        <v>13869</v>
      </c>
      <c r="AG1455" s="0" t="n">
        <v>2</v>
      </c>
      <c r="AH1455" s="0" t="s">
        <v>13870</v>
      </c>
      <c r="AI1455" s="0" t="s">
        <v>13871</v>
      </c>
      <c r="AJ1455" s="0" t="n">
        <v>0</v>
      </c>
      <c r="AK1455" s="0" t="s">
        <v>2118</v>
      </c>
      <c r="AL1455" s="0" t="n">
        <f aca="false">FALSE()</f>
        <v>0</v>
      </c>
      <c r="AM1455" s="0" t="n">
        <f aca="false">TRUE()</f>
        <v>1</v>
      </c>
      <c r="AN1455" s="0" t="n">
        <f aca="false">FALSE()</f>
        <v>0</v>
      </c>
      <c r="AO1455" s="0" t="n">
        <f aca="false">FALSE()</f>
        <v>0</v>
      </c>
      <c r="AP1455" s="0" t="n">
        <f aca="false">TRUE()</f>
        <v>1</v>
      </c>
      <c r="AQ1455" s="380" t="n">
        <v>44041.6055555556</v>
      </c>
      <c r="AR1455" s="380" t="n">
        <v>44041.4166666667</v>
      </c>
      <c r="AS1455" s="0" t="s">
        <v>13872</v>
      </c>
      <c r="AT1455" s="0" t="s">
        <v>2170</v>
      </c>
      <c r="AU1455" s="0" t="s">
        <v>2170</v>
      </c>
    </row>
    <row r="1456" customFormat="false" ht="15" hidden="true" customHeight="false" outlineLevel="0" collapsed="false">
      <c r="A1456" s="0" t="s">
        <v>13873</v>
      </c>
      <c r="B1456" s="0" t="s">
        <v>13874</v>
      </c>
      <c r="C1456" s="0" t="s">
        <v>13875</v>
      </c>
      <c r="D1456" s="0" t="s">
        <v>2297</v>
      </c>
      <c r="E1456" s="0" t="s">
        <v>13873</v>
      </c>
      <c r="F1456" s="0" t="n">
        <v>1</v>
      </c>
      <c r="G1456" s="0" t="s">
        <v>2298</v>
      </c>
      <c r="H1456" s="0" t="s">
        <v>2170</v>
      </c>
      <c r="I1456" s="0" t="s">
        <v>2170</v>
      </c>
      <c r="J1456" s="0" t="s">
        <v>2170</v>
      </c>
      <c r="K1456" s="0" t="s">
        <v>2170</v>
      </c>
      <c r="L1456" s="0" t="s">
        <v>2170</v>
      </c>
      <c r="M1456" s="0" t="s">
        <v>2170</v>
      </c>
      <c r="N1456" s="0" t="n">
        <f aca="false">FALSE()</f>
        <v>0</v>
      </c>
      <c r="O1456" s="0" t="s">
        <v>13876</v>
      </c>
      <c r="P1456" s="0" t="s">
        <v>2300</v>
      </c>
      <c r="Q1456" s="380" t="n">
        <v>35977.1666666667</v>
      </c>
      <c r="R1456" s="0" t="n">
        <v>394935769</v>
      </c>
      <c r="S1456" s="0" t="s">
        <v>2301</v>
      </c>
      <c r="T1456" s="0" t="s">
        <v>2302</v>
      </c>
      <c r="U1456" s="0" t="s">
        <v>2115</v>
      </c>
      <c r="V1456" s="0" t="n">
        <v>60000000</v>
      </c>
      <c r="W1456" s="0" t="s">
        <v>2366</v>
      </c>
      <c r="X1456" s="0" t="n">
        <v>4</v>
      </c>
      <c r="Y1456" s="0" t="n">
        <f aca="false">FALSE()</f>
        <v>0</v>
      </c>
      <c r="Z1456" s="0" t="n">
        <f aca="false">FALSE()</f>
        <v>0</v>
      </c>
      <c r="AA1456" s="0" t="n">
        <f aca="false">FALSE()</f>
        <v>0</v>
      </c>
      <c r="AB1456" s="0" t="n">
        <f aca="false">FALSE()</f>
        <v>0</v>
      </c>
      <c r="AC1456" s="0" t="n">
        <v>1</v>
      </c>
      <c r="AD1456" s="0" t="s">
        <v>2129</v>
      </c>
      <c r="AE1456" s="0" t="n">
        <f aca="false">TRUE()</f>
        <v>1</v>
      </c>
      <c r="AF1456" s="0" t="s">
        <v>13877</v>
      </c>
      <c r="AG1456" s="0" t="n">
        <v>2</v>
      </c>
      <c r="AH1456" s="0" t="s">
        <v>13878</v>
      </c>
      <c r="AI1456" s="0" t="s">
        <v>13879</v>
      </c>
      <c r="AJ1456" s="0" t="n">
        <v>0</v>
      </c>
      <c r="AK1456" s="0" t="s">
        <v>2118</v>
      </c>
      <c r="AL1456" s="0" t="n">
        <f aca="false">FALSE()</f>
        <v>0</v>
      </c>
      <c r="AM1456" s="0" t="n">
        <f aca="false">TRUE()</f>
        <v>1</v>
      </c>
      <c r="AN1456" s="0" t="n">
        <f aca="false">FALSE()</f>
        <v>0</v>
      </c>
      <c r="AO1456" s="0" t="n">
        <f aca="false">FALSE()</f>
        <v>0</v>
      </c>
      <c r="AP1456" s="0" t="n">
        <f aca="false">FALSE()</f>
        <v>0</v>
      </c>
      <c r="AQ1456" s="380" t="n">
        <v>43682.6875</v>
      </c>
      <c r="AR1456" s="380" t="n">
        <v>36893.125</v>
      </c>
      <c r="AS1456" s="0" t="s">
        <v>13880</v>
      </c>
      <c r="AT1456" s="0" t="s">
        <v>2170</v>
      </c>
      <c r="AU1456" s="0" t="s">
        <v>2170</v>
      </c>
    </row>
    <row r="1457" customFormat="false" ht="15" hidden="true" customHeight="false" outlineLevel="0" collapsed="false">
      <c r="A1457" s="0" t="s">
        <v>13881</v>
      </c>
      <c r="B1457" s="0" t="s">
        <v>13882</v>
      </c>
      <c r="C1457" s="0" t="s">
        <v>13883</v>
      </c>
      <c r="D1457" s="0" t="s">
        <v>2297</v>
      </c>
      <c r="E1457" s="0" t="s">
        <v>13881</v>
      </c>
      <c r="F1457" s="0" t="n">
        <v>1</v>
      </c>
      <c r="G1457" s="0" t="s">
        <v>2298</v>
      </c>
      <c r="H1457" s="0" t="s">
        <v>2170</v>
      </c>
      <c r="I1457" s="0" t="s">
        <v>2170</v>
      </c>
      <c r="J1457" s="0" t="s">
        <v>2170</v>
      </c>
      <c r="K1457" s="0" t="s">
        <v>2170</v>
      </c>
      <c r="L1457" s="0" t="s">
        <v>2170</v>
      </c>
      <c r="M1457" s="0" t="s">
        <v>2170</v>
      </c>
      <c r="N1457" s="0" t="n">
        <f aca="false">FALSE()</f>
        <v>0</v>
      </c>
      <c r="O1457" s="0" t="s">
        <v>13884</v>
      </c>
      <c r="P1457" s="0" t="s">
        <v>2300</v>
      </c>
      <c r="Q1457" s="380" t="n">
        <v>25569.125</v>
      </c>
      <c r="R1457" s="0" t="n">
        <v>178149800</v>
      </c>
      <c r="S1457" s="0" t="s">
        <v>13885</v>
      </c>
      <c r="T1457" s="0" t="s">
        <v>13886</v>
      </c>
      <c r="U1457" s="0" t="s">
        <v>2684</v>
      </c>
      <c r="V1457" s="0" t="n">
        <v>0</v>
      </c>
      <c r="W1457" s="0" t="s">
        <v>13887</v>
      </c>
      <c r="X1457" s="0" t="n">
        <v>4</v>
      </c>
      <c r="Y1457" s="0" t="n">
        <f aca="false">FALSE()</f>
        <v>0</v>
      </c>
      <c r="Z1457" s="0" t="n">
        <f aca="false">FALSE()</f>
        <v>0</v>
      </c>
      <c r="AA1457" s="0" t="n">
        <f aca="false">FALSE()</f>
        <v>0</v>
      </c>
      <c r="AB1457" s="0" t="n">
        <f aca="false">FALSE()</f>
        <v>0</v>
      </c>
      <c r="AC1457" s="0" t="n">
        <v>1</v>
      </c>
      <c r="AD1457" s="0" t="s">
        <v>2129</v>
      </c>
      <c r="AE1457" s="0" t="n">
        <f aca="false">TRUE()</f>
        <v>1</v>
      </c>
      <c r="AF1457" s="0" t="s">
        <v>13888</v>
      </c>
      <c r="AG1457" s="0" t="n">
        <v>2</v>
      </c>
      <c r="AH1457" s="0" t="s">
        <v>13889</v>
      </c>
      <c r="AI1457" s="0" t="s">
        <v>13890</v>
      </c>
      <c r="AJ1457" s="0" t="n">
        <v>0</v>
      </c>
      <c r="AK1457" s="0" t="s">
        <v>2118</v>
      </c>
      <c r="AL1457" s="0" t="n">
        <f aca="false">FALSE()</f>
        <v>0</v>
      </c>
      <c r="AM1457" s="0" t="n">
        <f aca="false">TRUE()</f>
        <v>1</v>
      </c>
      <c r="AN1457" s="0" t="n">
        <f aca="false">FALSE()</f>
        <v>0</v>
      </c>
      <c r="AO1457" s="0" t="n">
        <f aca="false">FALSE()</f>
        <v>0</v>
      </c>
      <c r="AP1457" s="0" t="n">
        <f aca="false">FALSE()</f>
        <v>0</v>
      </c>
      <c r="AQ1457" s="380" t="n">
        <v>44096.6444444444</v>
      </c>
      <c r="AR1457" s="380" t="n">
        <v>43193.125</v>
      </c>
      <c r="AS1457" s="0" t="s">
        <v>13891</v>
      </c>
      <c r="AT1457" s="0" t="s">
        <v>2170</v>
      </c>
      <c r="AU1457" s="0" t="s">
        <v>2170</v>
      </c>
    </row>
    <row r="1458" customFormat="false" ht="15" hidden="true" customHeight="false" outlineLevel="0" collapsed="false">
      <c r="A1458" s="0" t="s">
        <v>13892</v>
      </c>
      <c r="B1458" s="0" t="s">
        <v>13893</v>
      </c>
      <c r="C1458" s="0" t="s">
        <v>13894</v>
      </c>
      <c r="D1458" s="0" t="s">
        <v>2297</v>
      </c>
      <c r="E1458" s="0" t="s">
        <v>13892</v>
      </c>
      <c r="F1458" s="0" t="n">
        <v>1</v>
      </c>
      <c r="G1458" s="0" t="s">
        <v>2298</v>
      </c>
      <c r="H1458" s="0" t="s">
        <v>2170</v>
      </c>
      <c r="I1458" s="0" t="s">
        <v>2170</v>
      </c>
      <c r="J1458" s="0" t="s">
        <v>2170</v>
      </c>
      <c r="K1458" s="0" t="s">
        <v>2170</v>
      </c>
      <c r="L1458" s="0" t="s">
        <v>2170</v>
      </c>
      <c r="M1458" s="0" t="s">
        <v>2170</v>
      </c>
      <c r="N1458" s="0" t="n">
        <f aca="false">FALSE()</f>
        <v>0</v>
      </c>
      <c r="O1458" s="0" t="s">
        <v>13895</v>
      </c>
      <c r="P1458" s="0" t="s">
        <v>2300</v>
      </c>
      <c r="Q1458" s="380" t="n">
        <v>39217.1666666667</v>
      </c>
      <c r="R1458" s="0" t="n">
        <v>59675242</v>
      </c>
      <c r="S1458" s="0" t="s">
        <v>2301</v>
      </c>
      <c r="T1458" s="0" t="s">
        <v>2302</v>
      </c>
      <c r="U1458" s="0" t="s">
        <v>2330</v>
      </c>
      <c r="V1458" s="0" t="n">
        <v>100000000</v>
      </c>
      <c r="W1458" s="0" t="s">
        <v>2312</v>
      </c>
      <c r="X1458" s="0" t="n">
        <v>4</v>
      </c>
      <c r="Y1458" s="0" t="n">
        <f aca="false">FALSE()</f>
        <v>0</v>
      </c>
      <c r="Z1458" s="0" t="n">
        <f aca="false">FALSE()</f>
        <v>0</v>
      </c>
      <c r="AA1458" s="0" t="n">
        <f aca="false">FALSE()</f>
        <v>0</v>
      </c>
      <c r="AB1458" s="0" t="n">
        <f aca="false">FALSE()</f>
        <v>0</v>
      </c>
      <c r="AC1458" s="0" t="n">
        <v>1</v>
      </c>
      <c r="AD1458" s="0" t="s">
        <v>2129</v>
      </c>
      <c r="AE1458" s="0" t="n">
        <f aca="false">TRUE()</f>
        <v>1</v>
      </c>
      <c r="AF1458" s="0" t="s">
        <v>13896</v>
      </c>
      <c r="AG1458" s="0" t="n">
        <v>2</v>
      </c>
      <c r="AH1458" s="0" t="s">
        <v>13897</v>
      </c>
      <c r="AI1458" s="0" t="s">
        <v>13898</v>
      </c>
      <c r="AJ1458" s="0" t="n">
        <v>0</v>
      </c>
      <c r="AK1458" s="0" t="s">
        <v>2118</v>
      </c>
      <c r="AL1458" s="0" t="n">
        <f aca="false">FALSE()</f>
        <v>0</v>
      </c>
      <c r="AM1458" s="0" t="n">
        <f aca="false">TRUE()</f>
        <v>1</v>
      </c>
      <c r="AN1458" s="0" t="n">
        <f aca="false">FALSE()</f>
        <v>0</v>
      </c>
      <c r="AO1458" s="0" t="n">
        <f aca="false">FALSE()</f>
        <v>0</v>
      </c>
      <c r="AP1458" s="0" t="n">
        <f aca="false">FALSE()</f>
        <v>0</v>
      </c>
      <c r="AQ1458" s="380" t="n">
        <v>43682.6875</v>
      </c>
      <c r="AR1458" s="380" t="n">
        <v>39217.1666666667</v>
      </c>
      <c r="AS1458" s="0" t="s">
        <v>13899</v>
      </c>
      <c r="AT1458" s="0" t="s">
        <v>2170</v>
      </c>
      <c r="AU1458" s="0" t="s">
        <v>2170</v>
      </c>
    </row>
    <row r="1459" customFormat="false" ht="15" hidden="true" customHeight="false" outlineLevel="0" collapsed="false">
      <c r="A1459" s="0" t="s">
        <v>13900</v>
      </c>
      <c r="B1459" s="0" t="s">
        <v>13901</v>
      </c>
      <c r="C1459" s="0" t="s">
        <v>13902</v>
      </c>
      <c r="D1459" s="0" t="s">
        <v>2888</v>
      </c>
      <c r="E1459" s="0" t="s">
        <v>13900</v>
      </c>
      <c r="F1459" s="0" t="n">
        <v>1</v>
      </c>
      <c r="G1459" s="0" t="s">
        <v>434</v>
      </c>
      <c r="H1459" s="0" t="s">
        <v>2170</v>
      </c>
      <c r="I1459" s="0" t="s">
        <v>2170</v>
      </c>
      <c r="J1459" s="0" t="s">
        <v>2170</v>
      </c>
      <c r="K1459" s="0" t="s">
        <v>2170</v>
      </c>
      <c r="L1459" s="0" t="s">
        <v>2170</v>
      </c>
      <c r="M1459" s="0" t="s">
        <v>2170</v>
      </c>
      <c r="N1459" s="0" t="n">
        <f aca="false">FALSE()</f>
        <v>0</v>
      </c>
      <c r="O1459" s="0" t="s">
        <v>13903</v>
      </c>
      <c r="P1459" s="0" t="s">
        <v>2890</v>
      </c>
      <c r="Q1459" s="380" t="n">
        <v>39962.1666666667</v>
      </c>
      <c r="R1459" s="0" t="n">
        <v>842136</v>
      </c>
      <c r="S1459" s="0" t="s">
        <v>601</v>
      </c>
      <c r="T1459" s="0" t="s">
        <v>2602</v>
      </c>
      <c r="U1459" s="0" t="s">
        <v>2114</v>
      </c>
      <c r="V1459" s="0" t="n">
        <v>842136</v>
      </c>
      <c r="W1459" s="0" t="s">
        <v>2603</v>
      </c>
      <c r="X1459" s="0" t="n">
        <v>5</v>
      </c>
      <c r="Y1459" s="0" t="n">
        <f aca="false">FALSE()</f>
        <v>0</v>
      </c>
      <c r="Z1459" s="0" t="n">
        <f aca="false">TRUE()</f>
        <v>1</v>
      </c>
      <c r="AA1459" s="0" t="n">
        <f aca="false">TRUE()</f>
        <v>1</v>
      </c>
      <c r="AB1459" s="0" t="n">
        <f aca="false">FALSE()</f>
        <v>0</v>
      </c>
      <c r="AC1459" s="0" t="n">
        <v>2</v>
      </c>
      <c r="AD1459" s="0" t="s">
        <v>2129</v>
      </c>
      <c r="AE1459" s="0" t="n">
        <f aca="false">TRUE()</f>
        <v>1</v>
      </c>
      <c r="AF1459" s="0" t="s">
        <v>13904</v>
      </c>
      <c r="AG1459" s="0" t="n">
        <v>1</v>
      </c>
      <c r="AH1459" s="0" t="s">
        <v>13905</v>
      </c>
      <c r="AI1459" s="0" t="s">
        <v>13906</v>
      </c>
      <c r="AJ1459" s="0" t="n">
        <v>0</v>
      </c>
      <c r="AK1459" s="0" t="s">
        <v>2118</v>
      </c>
      <c r="AL1459" s="0" t="n">
        <f aca="false">TRUE()</f>
        <v>1</v>
      </c>
      <c r="AM1459" s="0" t="n">
        <f aca="false">TRUE()</f>
        <v>1</v>
      </c>
      <c r="AN1459" s="0" t="n">
        <f aca="false">FALSE()</f>
        <v>0</v>
      </c>
      <c r="AO1459" s="0" t="n">
        <f aca="false">FALSE()</f>
        <v>0</v>
      </c>
      <c r="AP1459" s="0" t="n">
        <f aca="false">FALSE()</f>
        <v>0</v>
      </c>
      <c r="AQ1459" s="380" t="n">
        <v>45180.8159722222</v>
      </c>
      <c r="AR1459" s="380" t="n">
        <v>45180.4166666667</v>
      </c>
      <c r="AS1459" s="0" t="s">
        <v>11952</v>
      </c>
      <c r="AT1459" s="0" t="s">
        <v>2170</v>
      </c>
      <c r="AU1459" s="0" t="s">
        <v>2170</v>
      </c>
    </row>
    <row r="1460" customFormat="false" ht="15" hidden="true" customHeight="false" outlineLevel="0" collapsed="false">
      <c r="A1460" s="0" t="s">
        <v>13907</v>
      </c>
      <c r="B1460" s="0" t="s">
        <v>13908</v>
      </c>
      <c r="C1460" s="0" t="s">
        <v>13909</v>
      </c>
      <c r="D1460" s="0" t="s">
        <v>2297</v>
      </c>
      <c r="E1460" s="0" t="s">
        <v>13907</v>
      </c>
      <c r="F1460" s="0" t="n">
        <v>1</v>
      </c>
      <c r="G1460" s="0" t="s">
        <v>2298</v>
      </c>
      <c r="H1460" s="0" t="s">
        <v>2170</v>
      </c>
      <c r="I1460" s="0" t="s">
        <v>2170</v>
      </c>
      <c r="J1460" s="0" t="s">
        <v>2170</v>
      </c>
      <c r="K1460" s="0" t="s">
        <v>2170</v>
      </c>
      <c r="L1460" s="0" t="s">
        <v>2170</v>
      </c>
      <c r="M1460" s="0" t="s">
        <v>2170</v>
      </c>
      <c r="N1460" s="0" t="n">
        <f aca="false">FALSE()</f>
        <v>0</v>
      </c>
      <c r="O1460" s="0" t="s">
        <v>13910</v>
      </c>
      <c r="P1460" s="0" t="s">
        <v>2300</v>
      </c>
      <c r="Q1460" s="380" t="n">
        <v>25569.125</v>
      </c>
      <c r="R1460" s="0" t="n">
        <v>890499362</v>
      </c>
      <c r="S1460" s="0" t="s">
        <v>2301</v>
      </c>
      <c r="T1460" s="0" t="s">
        <v>2302</v>
      </c>
      <c r="U1460" s="0" t="s">
        <v>2574</v>
      </c>
      <c r="V1460" s="0" t="n">
        <v>0</v>
      </c>
      <c r="W1460" s="0" t="s">
        <v>3351</v>
      </c>
      <c r="X1460" s="0" t="n">
        <v>4</v>
      </c>
      <c r="Y1460" s="0" t="n">
        <f aca="false">FALSE()</f>
        <v>0</v>
      </c>
      <c r="Z1460" s="0" t="n">
        <f aca="false">FALSE()</f>
        <v>0</v>
      </c>
      <c r="AA1460" s="0" t="n">
        <f aca="false">FALSE()</f>
        <v>0</v>
      </c>
      <c r="AB1460" s="0" t="n">
        <f aca="false">TRUE()</f>
        <v>1</v>
      </c>
      <c r="AC1460" s="0" t="n">
        <v>1</v>
      </c>
      <c r="AD1460" s="0" t="s">
        <v>2129</v>
      </c>
      <c r="AE1460" s="0" t="n">
        <f aca="false">TRUE()</f>
        <v>1</v>
      </c>
      <c r="AF1460" s="0" t="s">
        <v>13911</v>
      </c>
      <c r="AG1460" s="0" t="n">
        <v>2</v>
      </c>
      <c r="AH1460" s="0" t="s">
        <v>13912</v>
      </c>
      <c r="AI1460" s="0" t="s">
        <v>13913</v>
      </c>
      <c r="AJ1460" s="0" t="n">
        <v>0</v>
      </c>
      <c r="AK1460" s="0" t="s">
        <v>2118</v>
      </c>
      <c r="AL1460" s="0" t="n">
        <f aca="false">FALSE()</f>
        <v>0</v>
      </c>
      <c r="AM1460" s="0" t="n">
        <f aca="false">TRUE()</f>
        <v>1</v>
      </c>
      <c r="AN1460" s="0" t="n">
        <f aca="false">FALSE()</f>
        <v>0</v>
      </c>
      <c r="AO1460" s="0" t="n">
        <f aca="false">FALSE()</f>
        <v>0</v>
      </c>
      <c r="AP1460" s="0" t="n">
        <f aca="false">FALSE()</f>
        <v>0</v>
      </c>
      <c r="AQ1460" s="380" t="n">
        <v>43123.625</v>
      </c>
      <c r="AR1460" s="380" t="n">
        <v>32398.1666666667</v>
      </c>
      <c r="AS1460" s="0" t="s">
        <v>13914</v>
      </c>
      <c r="AT1460" s="0" t="s">
        <v>2170</v>
      </c>
      <c r="AU1460" s="0" t="s">
        <v>2170</v>
      </c>
    </row>
    <row r="1461" customFormat="false" ht="15" hidden="true" customHeight="false" outlineLevel="0" collapsed="false">
      <c r="A1461" s="0" t="s">
        <v>13915</v>
      </c>
      <c r="B1461" s="0" t="s">
        <v>13916</v>
      </c>
      <c r="C1461" s="0" t="s">
        <v>13917</v>
      </c>
      <c r="D1461" s="0" t="s">
        <v>2297</v>
      </c>
      <c r="E1461" s="0" t="s">
        <v>13915</v>
      </c>
      <c r="F1461" s="0" t="n">
        <v>1</v>
      </c>
      <c r="G1461" s="0" t="s">
        <v>2298</v>
      </c>
      <c r="H1461" s="0" t="s">
        <v>2170</v>
      </c>
      <c r="I1461" s="0" t="s">
        <v>2170</v>
      </c>
      <c r="J1461" s="0" t="s">
        <v>2170</v>
      </c>
      <c r="K1461" s="0" t="s">
        <v>2170</v>
      </c>
      <c r="L1461" s="0" t="s">
        <v>2170</v>
      </c>
      <c r="M1461" s="0" t="s">
        <v>2170</v>
      </c>
      <c r="N1461" s="0" t="n">
        <f aca="false">FALSE()</f>
        <v>0</v>
      </c>
      <c r="O1461" s="0" t="s">
        <v>13918</v>
      </c>
      <c r="P1461" s="0" t="s">
        <v>2300</v>
      </c>
      <c r="Q1461" s="380" t="n">
        <v>25569.125</v>
      </c>
      <c r="R1461" s="0" t="n">
        <v>424993233</v>
      </c>
      <c r="S1461" s="0" t="s">
        <v>2301</v>
      </c>
      <c r="T1461" s="0" t="s">
        <v>2302</v>
      </c>
      <c r="U1461" s="0" t="s">
        <v>610</v>
      </c>
      <c r="V1461" s="0" t="n">
        <v>800000000</v>
      </c>
      <c r="W1461" s="0" t="s">
        <v>4808</v>
      </c>
      <c r="X1461" s="0" t="n">
        <v>4</v>
      </c>
      <c r="Y1461" s="0" t="n">
        <f aca="false">FALSE()</f>
        <v>0</v>
      </c>
      <c r="Z1461" s="0" t="n">
        <f aca="false">FALSE()</f>
        <v>0</v>
      </c>
      <c r="AA1461" s="0" t="n">
        <f aca="false">FALSE()</f>
        <v>0</v>
      </c>
      <c r="AB1461" s="0" t="n">
        <f aca="false">TRUE()</f>
        <v>1</v>
      </c>
      <c r="AC1461" s="0" t="n">
        <v>1</v>
      </c>
      <c r="AD1461" s="0" t="s">
        <v>2129</v>
      </c>
      <c r="AE1461" s="0" t="n">
        <f aca="false">TRUE()</f>
        <v>1</v>
      </c>
      <c r="AF1461" s="0" t="s">
        <v>13919</v>
      </c>
      <c r="AG1461" s="0" t="n">
        <v>2</v>
      </c>
      <c r="AH1461" s="0" t="s">
        <v>13920</v>
      </c>
      <c r="AI1461" s="0" t="s">
        <v>13921</v>
      </c>
      <c r="AJ1461" s="0" t="n">
        <v>0</v>
      </c>
      <c r="AK1461" s="0" t="s">
        <v>2118</v>
      </c>
      <c r="AL1461" s="0" t="n">
        <f aca="false">FALSE()</f>
        <v>0</v>
      </c>
      <c r="AM1461" s="0" t="n">
        <f aca="false">TRUE()</f>
        <v>1</v>
      </c>
      <c r="AN1461" s="0" t="n">
        <f aca="false">FALSE()</f>
        <v>0</v>
      </c>
      <c r="AO1461" s="0" t="n">
        <f aca="false">FALSE()</f>
        <v>0</v>
      </c>
      <c r="AP1461" s="0" t="n">
        <f aca="false">FALSE()</f>
        <v>0</v>
      </c>
      <c r="AQ1461" s="380" t="n">
        <v>43123.7291666667</v>
      </c>
      <c r="AR1461" s="380" t="n">
        <v>32398.1666666667</v>
      </c>
      <c r="AS1461" s="0" t="s">
        <v>13922</v>
      </c>
      <c r="AT1461" s="0" t="s">
        <v>2170</v>
      </c>
      <c r="AU1461" s="0" t="s">
        <v>2170</v>
      </c>
    </row>
    <row r="1462" customFormat="false" ht="15" hidden="true" customHeight="false" outlineLevel="0" collapsed="false">
      <c r="A1462" s="0" t="s">
        <v>13923</v>
      </c>
      <c r="B1462" s="0" t="s">
        <v>13924</v>
      </c>
      <c r="C1462" s="0" t="s">
        <v>13925</v>
      </c>
      <c r="D1462" s="0" t="s">
        <v>2297</v>
      </c>
      <c r="E1462" s="0" t="s">
        <v>13923</v>
      </c>
      <c r="F1462" s="0" t="n">
        <v>1</v>
      </c>
      <c r="G1462" s="0" t="s">
        <v>2298</v>
      </c>
      <c r="H1462" s="0" t="s">
        <v>2170</v>
      </c>
      <c r="I1462" s="0" t="s">
        <v>2170</v>
      </c>
      <c r="J1462" s="0" t="s">
        <v>2170</v>
      </c>
      <c r="K1462" s="0" t="s">
        <v>2170</v>
      </c>
      <c r="L1462" s="0" t="s">
        <v>2170</v>
      </c>
      <c r="M1462" s="0" t="s">
        <v>2170</v>
      </c>
      <c r="N1462" s="0" t="n">
        <f aca="false">FALSE()</f>
        <v>0</v>
      </c>
      <c r="O1462" s="0" t="s">
        <v>13926</v>
      </c>
      <c r="P1462" s="0" t="s">
        <v>2300</v>
      </c>
      <c r="Q1462" s="380" t="n">
        <v>25569.125</v>
      </c>
      <c r="R1462" s="0" t="n">
        <v>745771788</v>
      </c>
      <c r="S1462" s="0" t="s">
        <v>2301</v>
      </c>
      <c r="T1462" s="0" t="s">
        <v>2302</v>
      </c>
      <c r="U1462" s="0" t="s">
        <v>2114</v>
      </c>
      <c r="V1462" s="0" t="n">
        <v>0</v>
      </c>
      <c r="W1462" s="0" t="s">
        <v>2366</v>
      </c>
      <c r="X1462" s="0" t="n">
        <v>4</v>
      </c>
      <c r="Y1462" s="0" t="n">
        <f aca="false">FALSE()</f>
        <v>0</v>
      </c>
      <c r="Z1462" s="0" t="n">
        <f aca="false">FALSE()</f>
        <v>0</v>
      </c>
      <c r="AA1462" s="0" t="n">
        <f aca="false">FALSE()</f>
        <v>0</v>
      </c>
      <c r="AB1462" s="0" t="n">
        <f aca="false">TRUE()</f>
        <v>1</v>
      </c>
      <c r="AC1462" s="0" t="n">
        <v>1</v>
      </c>
      <c r="AD1462" s="0" t="s">
        <v>2129</v>
      </c>
      <c r="AE1462" s="0" t="n">
        <f aca="false">TRUE()</f>
        <v>1</v>
      </c>
      <c r="AF1462" s="0" t="s">
        <v>13927</v>
      </c>
      <c r="AG1462" s="0" t="n">
        <v>2</v>
      </c>
      <c r="AH1462" s="0" t="s">
        <v>13928</v>
      </c>
      <c r="AI1462" s="0" t="s">
        <v>13929</v>
      </c>
      <c r="AJ1462" s="0" t="n">
        <v>0</v>
      </c>
      <c r="AK1462" s="0" t="s">
        <v>2118</v>
      </c>
      <c r="AL1462" s="0" t="n">
        <f aca="false">FALSE()</f>
        <v>0</v>
      </c>
      <c r="AM1462" s="0" t="n">
        <f aca="false">TRUE()</f>
        <v>1</v>
      </c>
      <c r="AN1462" s="0" t="n">
        <f aca="false">FALSE()</f>
        <v>0</v>
      </c>
      <c r="AO1462" s="0" t="n">
        <f aca="false">FALSE()</f>
        <v>0</v>
      </c>
      <c r="AP1462" s="0" t="n">
        <f aca="false">FALSE()</f>
        <v>0</v>
      </c>
      <c r="AQ1462" s="380" t="n">
        <v>43567.6631944444</v>
      </c>
      <c r="AR1462" s="380" t="n">
        <v>43544.125</v>
      </c>
      <c r="AS1462" s="0" t="s">
        <v>13930</v>
      </c>
      <c r="AT1462" s="0" t="s">
        <v>2170</v>
      </c>
      <c r="AU1462" s="0" t="s">
        <v>2170</v>
      </c>
    </row>
    <row r="1463" customFormat="false" ht="15" hidden="true" customHeight="false" outlineLevel="0" collapsed="false">
      <c r="A1463" s="0" t="s">
        <v>13931</v>
      </c>
      <c r="B1463" s="0" t="s">
        <v>13932</v>
      </c>
      <c r="C1463" s="0" t="s">
        <v>13933</v>
      </c>
      <c r="D1463" s="0" t="s">
        <v>2297</v>
      </c>
      <c r="E1463" s="0" t="s">
        <v>13931</v>
      </c>
      <c r="F1463" s="0" t="n">
        <v>1</v>
      </c>
      <c r="G1463" s="0" t="s">
        <v>2298</v>
      </c>
      <c r="H1463" s="0" t="s">
        <v>2170</v>
      </c>
      <c r="I1463" s="0" t="s">
        <v>2170</v>
      </c>
      <c r="J1463" s="0" t="s">
        <v>2170</v>
      </c>
      <c r="K1463" s="0" t="s">
        <v>2170</v>
      </c>
      <c r="L1463" s="0" t="s">
        <v>2170</v>
      </c>
      <c r="M1463" s="0" t="s">
        <v>2170</v>
      </c>
      <c r="N1463" s="0" t="n">
        <f aca="false">FALSE()</f>
        <v>0</v>
      </c>
      <c r="O1463" s="0" t="s">
        <v>13934</v>
      </c>
      <c r="P1463" s="0" t="s">
        <v>2300</v>
      </c>
      <c r="Q1463" s="380" t="n">
        <v>25569.125</v>
      </c>
      <c r="R1463" s="0" t="n">
        <v>25135528</v>
      </c>
      <c r="S1463" s="0" t="s">
        <v>2301</v>
      </c>
      <c r="T1463" s="0" t="s">
        <v>2302</v>
      </c>
      <c r="U1463" s="0" t="s">
        <v>2365</v>
      </c>
      <c r="V1463" s="0" t="n">
        <v>75000000</v>
      </c>
      <c r="W1463" s="0" t="s">
        <v>2366</v>
      </c>
      <c r="X1463" s="0" t="n">
        <v>4</v>
      </c>
      <c r="Y1463" s="0" t="n">
        <f aca="false">FALSE()</f>
        <v>0</v>
      </c>
      <c r="Z1463" s="0" t="n">
        <f aca="false">FALSE()</f>
        <v>0</v>
      </c>
      <c r="AA1463" s="0" t="n">
        <f aca="false">FALSE()</f>
        <v>0</v>
      </c>
      <c r="AB1463" s="0" t="n">
        <f aca="false">TRUE()</f>
        <v>1</v>
      </c>
      <c r="AC1463" s="0" t="n">
        <v>1</v>
      </c>
      <c r="AD1463" s="0" t="s">
        <v>2129</v>
      </c>
      <c r="AE1463" s="0" t="n">
        <f aca="false">TRUE()</f>
        <v>1</v>
      </c>
      <c r="AF1463" s="0" t="s">
        <v>13935</v>
      </c>
      <c r="AG1463" s="0" t="n">
        <v>2</v>
      </c>
      <c r="AH1463" s="0" t="s">
        <v>13936</v>
      </c>
      <c r="AI1463" s="0" t="s">
        <v>13937</v>
      </c>
      <c r="AJ1463" s="0" t="n">
        <v>0</v>
      </c>
      <c r="AK1463" s="0" t="s">
        <v>2118</v>
      </c>
      <c r="AL1463" s="0" t="n">
        <f aca="false">FALSE()</f>
        <v>0</v>
      </c>
      <c r="AM1463" s="0" t="n">
        <f aca="false">TRUE()</f>
        <v>1</v>
      </c>
      <c r="AN1463" s="0" t="n">
        <f aca="false">FALSE()</f>
        <v>0</v>
      </c>
      <c r="AO1463" s="0" t="n">
        <f aca="false">FALSE()</f>
        <v>0</v>
      </c>
      <c r="AP1463" s="0" t="n">
        <f aca="false">FALSE()</f>
        <v>0</v>
      </c>
      <c r="AQ1463" s="380" t="n">
        <v>44117.6944444444</v>
      </c>
      <c r="AR1463" s="380" t="n">
        <v>44117.4166666667</v>
      </c>
      <c r="AS1463" s="0" t="s">
        <v>13938</v>
      </c>
      <c r="AT1463" s="0" t="s">
        <v>2170</v>
      </c>
      <c r="AU1463" s="0" t="s">
        <v>2170</v>
      </c>
    </row>
    <row r="1464" customFormat="false" ht="15" hidden="true" customHeight="false" outlineLevel="0" collapsed="false">
      <c r="A1464" s="0" t="s">
        <v>13939</v>
      </c>
      <c r="B1464" s="0" t="s">
        <v>13940</v>
      </c>
      <c r="C1464" s="0" t="s">
        <v>13941</v>
      </c>
      <c r="D1464" s="0" t="s">
        <v>2297</v>
      </c>
      <c r="E1464" s="0" t="s">
        <v>13939</v>
      </c>
      <c r="F1464" s="0" t="n">
        <v>1</v>
      </c>
      <c r="G1464" s="0" t="s">
        <v>2298</v>
      </c>
      <c r="H1464" s="0" t="s">
        <v>2170</v>
      </c>
      <c r="I1464" s="0" t="s">
        <v>2170</v>
      </c>
      <c r="J1464" s="0" t="s">
        <v>2170</v>
      </c>
      <c r="K1464" s="0" t="s">
        <v>2170</v>
      </c>
      <c r="L1464" s="0" t="s">
        <v>2170</v>
      </c>
      <c r="M1464" s="0" t="s">
        <v>2170</v>
      </c>
      <c r="N1464" s="0" t="n">
        <f aca="false">FALSE()</f>
        <v>0</v>
      </c>
      <c r="O1464" s="0" t="s">
        <v>13942</v>
      </c>
      <c r="P1464" s="0" t="s">
        <v>2300</v>
      </c>
      <c r="Q1464" s="380" t="n">
        <v>25569.125</v>
      </c>
      <c r="R1464" s="0" t="n">
        <v>32775000</v>
      </c>
      <c r="S1464" s="0" t="s">
        <v>2301</v>
      </c>
      <c r="T1464" s="0" t="s">
        <v>2302</v>
      </c>
      <c r="U1464" s="0" t="s">
        <v>610</v>
      </c>
      <c r="V1464" s="0" t="n">
        <v>700000000</v>
      </c>
      <c r="W1464" s="0" t="s">
        <v>2366</v>
      </c>
      <c r="X1464" s="0" t="n">
        <v>4</v>
      </c>
      <c r="Y1464" s="0" t="n">
        <f aca="false">FALSE()</f>
        <v>0</v>
      </c>
      <c r="Z1464" s="0" t="n">
        <f aca="false">FALSE()</f>
        <v>0</v>
      </c>
      <c r="AA1464" s="0" t="n">
        <f aca="false">FALSE()</f>
        <v>0</v>
      </c>
      <c r="AB1464" s="0" t="n">
        <f aca="false">FALSE()</f>
        <v>0</v>
      </c>
      <c r="AC1464" s="0" t="n">
        <v>1</v>
      </c>
      <c r="AD1464" s="0" t="s">
        <v>2129</v>
      </c>
      <c r="AE1464" s="0" t="n">
        <f aca="false">TRUE()</f>
        <v>1</v>
      </c>
      <c r="AF1464" s="0" t="s">
        <v>13943</v>
      </c>
      <c r="AG1464" s="0" t="n">
        <v>2</v>
      </c>
      <c r="AH1464" s="0" t="s">
        <v>13944</v>
      </c>
      <c r="AI1464" s="0" t="s">
        <v>13945</v>
      </c>
      <c r="AJ1464" s="0" t="n">
        <v>0</v>
      </c>
      <c r="AK1464" s="0" t="s">
        <v>2118</v>
      </c>
      <c r="AL1464" s="0" t="n">
        <f aca="false">FALSE()</f>
        <v>0</v>
      </c>
      <c r="AM1464" s="0" t="n">
        <f aca="false">TRUE()</f>
        <v>1</v>
      </c>
      <c r="AN1464" s="0" t="n">
        <f aca="false">FALSE()</f>
        <v>0</v>
      </c>
      <c r="AO1464" s="0" t="n">
        <f aca="false">FALSE()</f>
        <v>0</v>
      </c>
      <c r="AP1464" s="0" t="n">
        <f aca="false">TRUE()</f>
        <v>1</v>
      </c>
      <c r="AQ1464" s="380" t="n">
        <v>44495.6604166667</v>
      </c>
      <c r="AR1464" s="380" t="n">
        <v>44495.4166666667</v>
      </c>
      <c r="AS1464" s="0" t="s">
        <v>13946</v>
      </c>
      <c r="AT1464" s="0" t="s">
        <v>2170</v>
      </c>
      <c r="AU1464" s="0" t="s">
        <v>2170</v>
      </c>
    </row>
    <row r="1465" customFormat="false" ht="15" hidden="true" customHeight="false" outlineLevel="0" collapsed="false">
      <c r="A1465" s="0" t="s">
        <v>13947</v>
      </c>
      <c r="B1465" s="0" t="s">
        <v>13948</v>
      </c>
      <c r="C1465" s="0" t="s">
        <v>13949</v>
      </c>
      <c r="D1465" s="0" t="s">
        <v>2297</v>
      </c>
      <c r="E1465" s="0" t="s">
        <v>13947</v>
      </c>
      <c r="F1465" s="0" t="n">
        <v>1</v>
      </c>
      <c r="G1465" s="0" t="s">
        <v>2298</v>
      </c>
      <c r="H1465" s="0" t="s">
        <v>2170</v>
      </c>
      <c r="I1465" s="0" t="s">
        <v>2170</v>
      </c>
      <c r="J1465" s="0" t="s">
        <v>2170</v>
      </c>
      <c r="K1465" s="0" t="s">
        <v>2170</v>
      </c>
      <c r="L1465" s="0" t="s">
        <v>2170</v>
      </c>
      <c r="M1465" s="0" t="s">
        <v>2170</v>
      </c>
      <c r="N1465" s="0" t="n">
        <f aca="false">FALSE()</f>
        <v>0</v>
      </c>
      <c r="O1465" s="0" t="s">
        <v>13950</v>
      </c>
      <c r="P1465" s="0" t="s">
        <v>2300</v>
      </c>
      <c r="Q1465" s="380" t="n">
        <v>20480.125</v>
      </c>
      <c r="R1465" s="0" t="n">
        <v>3923912316</v>
      </c>
      <c r="S1465" s="0" t="s">
        <v>2301</v>
      </c>
      <c r="T1465" s="0" t="s">
        <v>2302</v>
      </c>
      <c r="U1465" s="0" t="s">
        <v>2365</v>
      </c>
      <c r="V1465" s="0" t="n">
        <v>6000000000</v>
      </c>
      <c r="W1465" s="0" t="s">
        <v>2366</v>
      </c>
      <c r="X1465" s="0" t="n">
        <v>4</v>
      </c>
      <c r="Y1465" s="0" t="n">
        <f aca="false">FALSE()</f>
        <v>0</v>
      </c>
      <c r="Z1465" s="0" t="n">
        <f aca="false">FALSE()</f>
        <v>0</v>
      </c>
      <c r="AA1465" s="0" t="n">
        <f aca="false">FALSE()</f>
        <v>0</v>
      </c>
      <c r="AB1465" s="0" t="n">
        <f aca="false">TRUE()</f>
        <v>1</v>
      </c>
      <c r="AC1465" s="0" t="n">
        <v>1</v>
      </c>
      <c r="AD1465" s="0" t="s">
        <v>2129</v>
      </c>
      <c r="AE1465" s="0" t="n">
        <f aca="false">TRUE()</f>
        <v>1</v>
      </c>
      <c r="AF1465" s="0" t="s">
        <v>13951</v>
      </c>
      <c r="AG1465" s="0" t="n">
        <v>2</v>
      </c>
      <c r="AH1465" s="0" t="s">
        <v>13952</v>
      </c>
      <c r="AI1465" s="0" t="s">
        <v>13953</v>
      </c>
      <c r="AJ1465" s="0" t="n">
        <v>0</v>
      </c>
      <c r="AK1465" s="0" t="s">
        <v>2118</v>
      </c>
      <c r="AL1465" s="0" t="n">
        <f aca="false">FALSE()</f>
        <v>0</v>
      </c>
      <c r="AM1465" s="0" t="n">
        <f aca="false">TRUE()</f>
        <v>1</v>
      </c>
      <c r="AN1465" s="0" t="n">
        <f aca="false">FALSE()</f>
        <v>0</v>
      </c>
      <c r="AO1465" s="0" t="n">
        <f aca="false">FALSE()</f>
        <v>0</v>
      </c>
      <c r="AP1465" s="0" t="n">
        <f aca="false">TRUE()</f>
        <v>1</v>
      </c>
      <c r="AQ1465" s="380" t="n">
        <v>43123.4465277778</v>
      </c>
      <c r="AR1465" s="380" t="n">
        <v>32398.1666666667</v>
      </c>
      <c r="AS1465" s="0" t="s">
        <v>13954</v>
      </c>
      <c r="AT1465" s="0" t="s">
        <v>2170</v>
      </c>
      <c r="AU1465" s="0" t="s">
        <v>2170</v>
      </c>
    </row>
    <row r="1466" customFormat="false" ht="15" hidden="true" customHeight="false" outlineLevel="0" collapsed="false">
      <c r="A1466" s="0" t="s">
        <v>13955</v>
      </c>
      <c r="B1466" s="0" t="s">
        <v>13956</v>
      </c>
      <c r="C1466" s="0" t="s">
        <v>13957</v>
      </c>
      <c r="D1466" s="0" t="s">
        <v>2297</v>
      </c>
      <c r="E1466" s="0" t="s">
        <v>13955</v>
      </c>
      <c r="F1466" s="0" t="n">
        <v>1</v>
      </c>
      <c r="G1466" s="0" t="s">
        <v>2298</v>
      </c>
      <c r="H1466" s="0" t="s">
        <v>2170</v>
      </c>
      <c r="I1466" s="0" t="s">
        <v>2170</v>
      </c>
      <c r="J1466" s="0" t="s">
        <v>2170</v>
      </c>
      <c r="K1466" s="0" t="s">
        <v>2170</v>
      </c>
      <c r="L1466" s="0" t="s">
        <v>2170</v>
      </c>
      <c r="M1466" s="0" t="s">
        <v>2170</v>
      </c>
      <c r="N1466" s="0" t="n">
        <f aca="false">FALSE()</f>
        <v>0</v>
      </c>
      <c r="O1466" s="0" t="s">
        <v>13958</v>
      </c>
      <c r="P1466" s="0" t="s">
        <v>2300</v>
      </c>
      <c r="Q1466" s="380" t="n">
        <v>26071.1666666667</v>
      </c>
      <c r="R1466" s="0" t="n">
        <v>128504664</v>
      </c>
      <c r="S1466" s="0" t="s">
        <v>2301</v>
      </c>
      <c r="T1466" s="0" t="s">
        <v>2302</v>
      </c>
      <c r="U1466" s="0" t="s">
        <v>2330</v>
      </c>
      <c r="V1466" s="0" t="n">
        <v>300000000</v>
      </c>
      <c r="W1466" s="0" t="s">
        <v>9768</v>
      </c>
      <c r="X1466" s="0" t="n">
        <v>4</v>
      </c>
      <c r="Y1466" s="0" t="n">
        <f aca="false">FALSE()</f>
        <v>0</v>
      </c>
      <c r="Z1466" s="0" t="n">
        <f aca="false">FALSE()</f>
        <v>0</v>
      </c>
      <c r="AA1466" s="0" t="n">
        <f aca="false">FALSE()</f>
        <v>0</v>
      </c>
      <c r="AB1466" s="0" t="n">
        <f aca="false">TRUE()</f>
        <v>1</v>
      </c>
      <c r="AC1466" s="0" t="n">
        <v>1</v>
      </c>
      <c r="AD1466" s="0" t="s">
        <v>2129</v>
      </c>
      <c r="AE1466" s="0" t="n">
        <f aca="false">TRUE()</f>
        <v>1</v>
      </c>
      <c r="AF1466" s="0" t="s">
        <v>13959</v>
      </c>
      <c r="AG1466" s="0" t="n">
        <v>2</v>
      </c>
      <c r="AH1466" s="0" t="s">
        <v>13960</v>
      </c>
      <c r="AI1466" s="0" t="s">
        <v>13961</v>
      </c>
      <c r="AJ1466" s="0" t="n">
        <v>0</v>
      </c>
      <c r="AK1466" s="0" t="s">
        <v>2118</v>
      </c>
      <c r="AL1466" s="0" t="n">
        <f aca="false">FALSE()</f>
        <v>0</v>
      </c>
      <c r="AM1466" s="0" t="n">
        <f aca="false">TRUE()</f>
        <v>1</v>
      </c>
      <c r="AN1466" s="0" t="n">
        <f aca="false">FALSE()</f>
        <v>0</v>
      </c>
      <c r="AO1466" s="0" t="n">
        <f aca="false">FALSE()</f>
        <v>0</v>
      </c>
      <c r="AP1466" s="0" t="n">
        <f aca="false">FALSE()</f>
        <v>0</v>
      </c>
      <c r="AQ1466" s="380" t="n">
        <v>43123.7291666667</v>
      </c>
      <c r="AR1466" s="380" t="n">
        <v>32398.1666666667</v>
      </c>
      <c r="AS1466" s="0" t="s">
        <v>13962</v>
      </c>
      <c r="AT1466" s="0" t="s">
        <v>2170</v>
      </c>
      <c r="AU1466" s="0" t="s">
        <v>2170</v>
      </c>
    </row>
    <row r="1467" customFormat="false" ht="15" hidden="true" customHeight="false" outlineLevel="0" collapsed="false">
      <c r="A1467" s="0" t="s">
        <v>13963</v>
      </c>
      <c r="B1467" s="0" t="s">
        <v>13964</v>
      </c>
      <c r="C1467" s="0" t="s">
        <v>13965</v>
      </c>
      <c r="D1467" s="0" t="s">
        <v>2297</v>
      </c>
      <c r="E1467" s="0" t="s">
        <v>13963</v>
      </c>
      <c r="F1467" s="0" t="n">
        <v>1</v>
      </c>
      <c r="G1467" s="0" t="s">
        <v>2298</v>
      </c>
      <c r="H1467" s="0" t="s">
        <v>2170</v>
      </c>
      <c r="I1467" s="0" t="s">
        <v>2170</v>
      </c>
      <c r="J1467" s="0" t="s">
        <v>2170</v>
      </c>
      <c r="K1467" s="0" t="s">
        <v>2170</v>
      </c>
      <c r="L1467" s="0" t="s">
        <v>2170</v>
      </c>
      <c r="M1467" s="0" t="s">
        <v>2170</v>
      </c>
      <c r="N1467" s="0" t="n">
        <f aca="false">FALSE()</f>
        <v>0</v>
      </c>
      <c r="O1467" s="0" t="s">
        <v>13966</v>
      </c>
      <c r="P1467" s="0" t="s">
        <v>2300</v>
      </c>
      <c r="Q1467" s="380" t="n">
        <v>25569.125</v>
      </c>
      <c r="R1467" s="0" t="n">
        <v>101327571</v>
      </c>
      <c r="S1467" s="0" t="s">
        <v>2301</v>
      </c>
      <c r="T1467" s="0" t="s">
        <v>2302</v>
      </c>
      <c r="U1467" s="0" t="s">
        <v>5737</v>
      </c>
      <c r="V1467" s="0" t="n">
        <v>0</v>
      </c>
      <c r="W1467" s="0" t="s">
        <v>2312</v>
      </c>
      <c r="X1467" s="0" t="n">
        <v>4</v>
      </c>
      <c r="Y1467" s="0" t="n">
        <f aca="false">FALSE()</f>
        <v>0</v>
      </c>
      <c r="Z1467" s="0" t="n">
        <f aca="false">FALSE()</f>
        <v>0</v>
      </c>
      <c r="AA1467" s="0" t="n">
        <f aca="false">FALSE()</f>
        <v>0</v>
      </c>
      <c r="AB1467" s="0" t="n">
        <f aca="false">FALSE()</f>
        <v>0</v>
      </c>
      <c r="AC1467" s="0" t="n">
        <v>1</v>
      </c>
      <c r="AD1467" s="0" t="s">
        <v>2129</v>
      </c>
      <c r="AE1467" s="0" t="n">
        <f aca="false">TRUE()</f>
        <v>1</v>
      </c>
      <c r="AF1467" s="0" t="s">
        <v>13967</v>
      </c>
      <c r="AG1467" s="0" t="n">
        <v>2</v>
      </c>
      <c r="AH1467" s="0" t="s">
        <v>13968</v>
      </c>
      <c r="AI1467" s="0" t="s">
        <v>13969</v>
      </c>
      <c r="AJ1467" s="0" t="n">
        <v>0</v>
      </c>
      <c r="AK1467" s="0" t="s">
        <v>2118</v>
      </c>
      <c r="AL1467" s="0" t="n">
        <f aca="false">FALSE()</f>
        <v>0</v>
      </c>
      <c r="AM1467" s="0" t="n">
        <f aca="false">TRUE()</f>
        <v>1</v>
      </c>
      <c r="AN1467" s="0" t="n">
        <f aca="false">FALSE()</f>
        <v>0</v>
      </c>
      <c r="AO1467" s="0" t="n">
        <f aca="false">FALSE()</f>
        <v>0</v>
      </c>
      <c r="AP1467" s="0" t="n">
        <f aca="false">TRUE()</f>
        <v>1</v>
      </c>
      <c r="AQ1467" s="380" t="n">
        <v>44517.6458333333</v>
      </c>
      <c r="AR1467" s="380" t="n">
        <v>44517.4166666667</v>
      </c>
      <c r="AS1467" s="0" t="s">
        <v>13970</v>
      </c>
      <c r="AT1467" s="0" t="s">
        <v>2170</v>
      </c>
      <c r="AU1467" s="0" t="s">
        <v>2170</v>
      </c>
    </row>
    <row r="1468" customFormat="false" ht="15" hidden="true" customHeight="false" outlineLevel="0" collapsed="false">
      <c r="A1468" s="0" t="s">
        <v>13971</v>
      </c>
      <c r="B1468" s="0" t="s">
        <v>13972</v>
      </c>
      <c r="C1468" s="0" t="s">
        <v>13973</v>
      </c>
      <c r="D1468" s="0" t="s">
        <v>2297</v>
      </c>
      <c r="E1468" s="0" t="s">
        <v>13971</v>
      </c>
      <c r="F1468" s="0" t="n">
        <v>1</v>
      </c>
      <c r="G1468" s="0" t="s">
        <v>2298</v>
      </c>
      <c r="H1468" s="0" t="s">
        <v>2170</v>
      </c>
      <c r="I1468" s="0" t="s">
        <v>2170</v>
      </c>
      <c r="J1468" s="0" t="s">
        <v>2170</v>
      </c>
      <c r="K1468" s="0" t="s">
        <v>2170</v>
      </c>
      <c r="L1468" s="0" t="s">
        <v>2170</v>
      </c>
      <c r="M1468" s="0" t="s">
        <v>2170</v>
      </c>
      <c r="N1468" s="0" t="n">
        <f aca="false">FALSE()</f>
        <v>0</v>
      </c>
      <c r="O1468" s="0" t="s">
        <v>13974</v>
      </c>
      <c r="P1468" s="0" t="s">
        <v>2300</v>
      </c>
      <c r="Q1468" s="380" t="n">
        <v>25569.125</v>
      </c>
      <c r="R1468" s="0" t="n">
        <v>623327843</v>
      </c>
      <c r="S1468" s="0" t="s">
        <v>2301</v>
      </c>
      <c r="T1468" s="0" t="s">
        <v>2302</v>
      </c>
      <c r="U1468" s="0" t="s">
        <v>2330</v>
      </c>
      <c r="V1468" s="0" t="n">
        <v>350000000</v>
      </c>
      <c r="W1468" s="0" t="s">
        <v>2356</v>
      </c>
      <c r="X1468" s="0" t="n">
        <v>4</v>
      </c>
      <c r="Y1468" s="0" t="n">
        <f aca="false">FALSE()</f>
        <v>0</v>
      </c>
      <c r="Z1468" s="0" t="n">
        <f aca="false">FALSE()</f>
        <v>0</v>
      </c>
      <c r="AA1468" s="0" t="n">
        <f aca="false">FALSE()</f>
        <v>0</v>
      </c>
      <c r="AB1468" s="0" t="n">
        <f aca="false">FALSE()</f>
        <v>0</v>
      </c>
      <c r="AC1468" s="0" t="n">
        <v>1</v>
      </c>
      <c r="AD1468" s="0" t="s">
        <v>2129</v>
      </c>
      <c r="AE1468" s="0" t="n">
        <f aca="false">TRUE()</f>
        <v>1</v>
      </c>
      <c r="AF1468" s="0" t="s">
        <v>13975</v>
      </c>
      <c r="AG1468" s="0" t="n">
        <v>2</v>
      </c>
      <c r="AH1468" s="0" t="s">
        <v>13976</v>
      </c>
      <c r="AI1468" s="0" t="s">
        <v>13977</v>
      </c>
      <c r="AJ1468" s="0" t="n">
        <v>0</v>
      </c>
      <c r="AK1468" s="0" t="s">
        <v>2118</v>
      </c>
      <c r="AL1468" s="0" t="n">
        <f aca="false">FALSE()</f>
        <v>0</v>
      </c>
      <c r="AM1468" s="0" t="n">
        <f aca="false">TRUE()</f>
        <v>1</v>
      </c>
      <c r="AN1468" s="0" t="n">
        <f aca="false">FALSE()</f>
        <v>0</v>
      </c>
      <c r="AO1468" s="0" t="n">
        <f aca="false">FALSE()</f>
        <v>0</v>
      </c>
      <c r="AP1468" s="0" t="n">
        <f aca="false">FALSE()</f>
        <v>0</v>
      </c>
      <c r="AQ1468" s="380" t="n">
        <v>43123.7291666667</v>
      </c>
      <c r="AR1468" s="380" t="n">
        <v>36612.1666666667</v>
      </c>
      <c r="AS1468" s="0" t="s">
        <v>13978</v>
      </c>
      <c r="AT1468" s="0" t="s">
        <v>2170</v>
      </c>
      <c r="AU1468" s="0" t="s">
        <v>2170</v>
      </c>
    </row>
    <row r="1469" customFormat="false" ht="15" hidden="true" customHeight="false" outlineLevel="0" collapsed="false">
      <c r="A1469" s="0" t="s">
        <v>13979</v>
      </c>
      <c r="B1469" s="0" t="s">
        <v>13980</v>
      </c>
      <c r="C1469" s="0" t="s">
        <v>13981</v>
      </c>
      <c r="D1469" s="0" t="s">
        <v>2297</v>
      </c>
      <c r="E1469" s="0" t="s">
        <v>13979</v>
      </c>
      <c r="F1469" s="0" t="n">
        <v>1</v>
      </c>
      <c r="G1469" s="0" t="s">
        <v>2298</v>
      </c>
      <c r="H1469" s="0" t="s">
        <v>2170</v>
      </c>
      <c r="I1469" s="0" t="s">
        <v>2170</v>
      </c>
      <c r="J1469" s="0" t="s">
        <v>2170</v>
      </c>
      <c r="K1469" s="0" t="s">
        <v>2170</v>
      </c>
      <c r="L1469" s="0" t="s">
        <v>2170</v>
      </c>
      <c r="M1469" s="0" t="s">
        <v>2170</v>
      </c>
      <c r="N1469" s="0" t="n">
        <f aca="false">FALSE()</f>
        <v>0</v>
      </c>
      <c r="O1469" s="0" t="s">
        <v>13982</v>
      </c>
      <c r="P1469" s="0" t="s">
        <v>2300</v>
      </c>
      <c r="Q1469" s="380" t="n">
        <v>25569.125</v>
      </c>
      <c r="R1469" s="0" t="n">
        <v>39329580</v>
      </c>
      <c r="S1469" s="0" t="s">
        <v>2301</v>
      </c>
      <c r="T1469" s="0" t="s">
        <v>2302</v>
      </c>
      <c r="U1469" s="0" t="s">
        <v>2330</v>
      </c>
      <c r="V1469" s="0" t="n">
        <v>0</v>
      </c>
      <c r="W1469" s="0" t="s">
        <v>2366</v>
      </c>
      <c r="X1469" s="0" t="n">
        <v>4</v>
      </c>
      <c r="Y1469" s="0" t="n">
        <f aca="false">FALSE()</f>
        <v>0</v>
      </c>
      <c r="Z1469" s="0" t="n">
        <f aca="false">FALSE()</f>
        <v>0</v>
      </c>
      <c r="AA1469" s="0" t="n">
        <f aca="false">FALSE()</f>
        <v>0</v>
      </c>
      <c r="AB1469" s="0" t="n">
        <f aca="false">TRUE()</f>
        <v>1</v>
      </c>
      <c r="AC1469" s="0" t="n">
        <v>1</v>
      </c>
      <c r="AD1469" s="0" t="s">
        <v>2129</v>
      </c>
      <c r="AE1469" s="0" t="n">
        <f aca="false">TRUE()</f>
        <v>1</v>
      </c>
      <c r="AF1469" s="0" t="s">
        <v>13983</v>
      </c>
      <c r="AG1469" s="0" t="n">
        <v>2</v>
      </c>
      <c r="AH1469" s="0" t="s">
        <v>13984</v>
      </c>
      <c r="AI1469" s="0" t="s">
        <v>13985</v>
      </c>
      <c r="AJ1469" s="0" t="n">
        <v>0</v>
      </c>
      <c r="AK1469" s="0" t="s">
        <v>2118</v>
      </c>
      <c r="AL1469" s="0" t="n">
        <f aca="false">FALSE()</f>
        <v>0</v>
      </c>
      <c r="AM1469" s="0" t="n">
        <f aca="false">TRUE()</f>
        <v>1</v>
      </c>
      <c r="AN1469" s="0" t="n">
        <f aca="false">FALSE()</f>
        <v>0</v>
      </c>
      <c r="AO1469" s="0" t="n">
        <f aca="false">FALSE()</f>
        <v>0</v>
      </c>
      <c r="AP1469" s="0" t="n">
        <f aca="false">FALSE()</f>
        <v>0</v>
      </c>
      <c r="AQ1469" s="380" t="n">
        <v>44589.66875</v>
      </c>
      <c r="AR1469" s="380" t="n">
        <v>44589.4166666667</v>
      </c>
      <c r="AS1469" s="0" t="s">
        <v>13986</v>
      </c>
      <c r="AT1469" s="0" t="s">
        <v>2170</v>
      </c>
      <c r="AU1469" s="0" t="s">
        <v>2170</v>
      </c>
    </row>
    <row r="1470" customFormat="false" ht="15" hidden="true" customHeight="false" outlineLevel="0" collapsed="false">
      <c r="A1470" s="0" t="s">
        <v>13987</v>
      </c>
      <c r="B1470" s="0" t="s">
        <v>13988</v>
      </c>
      <c r="C1470" s="0" t="s">
        <v>13989</v>
      </c>
      <c r="D1470" s="0" t="s">
        <v>2297</v>
      </c>
      <c r="E1470" s="0" t="s">
        <v>13987</v>
      </c>
      <c r="F1470" s="0" t="n">
        <v>1</v>
      </c>
      <c r="G1470" s="0" t="s">
        <v>2298</v>
      </c>
      <c r="H1470" s="0" t="s">
        <v>2170</v>
      </c>
      <c r="I1470" s="0" t="s">
        <v>2170</v>
      </c>
      <c r="J1470" s="0" t="s">
        <v>2170</v>
      </c>
      <c r="K1470" s="0" t="s">
        <v>2170</v>
      </c>
      <c r="L1470" s="0" t="s">
        <v>2170</v>
      </c>
      <c r="M1470" s="0" t="s">
        <v>2170</v>
      </c>
      <c r="N1470" s="0" t="n">
        <f aca="false">FALSE()</f>
        <v>0</v>
      </c>
      <c r="O1470" s="0" t="s">
        <v>13990</v>
      </c>
      <c r="P1470" s="0" t="s">
        <v>2300</v>
      </c>
      <c r="Q1470" s="380" t="n">
        <v>25569.125</v>
      </c>
      <c r="R1470" s="0" t="n">
        <v>132678269</v>
      </c>
      <c r="S1470" s="0" t="s">
        <v>2301</v>
      </c>
      <c r="T1470" s="0" t="s">
        <v>2302</v>
      </c>
      <c r="U1470" s="0" t="s">
        <v>2114</v>
      </c>
      <c r="V1470" s="0" t="n">
        <v>480000000</v>
      </c>
      <c r="W1470" s="0" t="s">
        <v>2356</v>
      </c>
      <c r="X1470" s="0" t="n">
        <v>4</v>
      </c>
      <c r="Y1470" s="0" t="n">
        <f aca="false">FALSE()</f>
        <v>0</v>
      </c>
      <c r="Z1470" s="0" t="n">
        <f aca="false">FALSE()</f>
        <v>0</v>
      </c>
      <c r="AA1470" s="0" t="n">
        <f aca="false">FALSE()</f>
        <v>0</v>
      </c>
      <c r="AB1470" s="0" t="n">
        <f aca="false">TRUE()</f>
        <v>1</v>
      </c>
      <c r="AC1470" s="0" t="n">
        <v>1</v>
      </c>
      <c r="AD1470" s="0" t="s">
        <v>2129</v>
      </c>
      <c r="AE1470" s="0" t="n">
        <f aca="false">TRUE()</f>
        <v>1</v>
      </c>
      <c r="AF1470" s="0" t="s">
        <v>13991</v>
      </c>
      <c r="AG1470" s="0" t="n">
        <v>2</v>
      </c>
      <c r="AH1470" s="0" t="s">
        <v>13992</v>
      </c>
      <c r="AI1470" s="0" t="s">
        <v>13993</v>
      </c>
      <c r="AJ1470" s="0" t="n">
        <v>0</v>
      </c>
      <c r="AK1470" s="0" t="s">
        <v>2118</v>
      </c>
      <c r="AL1470" s="0" t="n">
        <f aca="false">FALSE()</f>
        <v>0</v>
      </c>
      <c r="AM1470" s="0" t="n">
        <f aca="false">TRUE()</f>
        <v>1</v>
      </c>
      <c r="AN1470" s="0" t="n">
        <f aca="false">FALSE()</f>
        <v>0</v>
      </c>
      <c r="AO1470" s="0" t="n">
        <f aca="false">FALSE()</f>
        <v>0</v>
      </c>
      <c r="AP1470" s="0" t="n">
        <f aca="false">FALSE()</f>
        <v>0</v>
      </c>
      <c r="AQ1470" s="380" t="n">
        <v>43123.7291666667</v>
      </c>
      <c r="AR1470" s="380" t="n">
        <v>32398.1666666667</v>
      </c>
      <c r="AS1470" s="0" t="s">
        <v>13994</v>
      </c>
      <c r="AT1470" s="0" t="s">
        <v>2170</v>
      </c>
      <c r="AU1470" s="0" t="s">
        <v>2170</v>
      </c>
    </row>
    <row r="1471" customFormat="false" ht="15" hidden="true" customHeight="false" outlineLevel="0" collapsed="false">
      <c r="A1471" s="0" t="s">
        <v>13995</v>
      </c>
      <c r="B1471" s="0" t="s">
        <v>13996</v>
      </c>
      <c r="C1471" s="0" t="s">
        <v>13997</v>
      </c>
      <c r="D1471" s="0" t="s">
        <v>2297</v>
      </c>
      <c r="E1471" s="0" t="s">
        <v>13995</v>
      </c>
      <c r="F1471" s="0" t="n">
        <v>1</v>
      </c>
      <c r="G1471" s="0" t="s">
        <v>2298</v>
      </c>
      <c r="H1471" s="0" t="s">
        <v>2170</v>
      </c>
      <c r="I1471" s="0" t="s">
        <v>2170</v>
      </c>
      <c r="J1471" s="0" t="s">
        <v>2170</v>
      </c>
      <c r="K1471" s="0" t="s">
        <v>2170</v>
      </c>
      <c r="L1471" s="0" t="s">
        <v>2170</v>
      </c>
      <c r="M1471" s="0" t="s">
        <v>2170</v>
      </c>
      <c r="N1471" s="0" t="n">
        <f aca="false">FALSE()</f>
        <v>0</v>
      </c>
      <c r="O1471" s="0" t="s">
        <v>13998</v>
      </c>
      <c r="P1471" s="0" t="s">
        <v>2300</v>
      </c>
      <c r="Q1471" s="380" t="n">
        <v>33634.125</v>
      </c>
      <c r="R1471" s="0" t="n">
        <v>55365798</v>
      </c>
      <c r="S1471" s="0" t="s">
        <v>2301</v>
      </c>
      <c r="T1471" s="0" t="s">
        <v>2302</v>
      </c>
      <c r="U1471" s="0" t="s">
        <v>2114</v>
      </c>
      <c r="V1471" s="0" t="n">
        <v>0</v>
      </c>
      <c r="W1471" s="0" t="s">
        <v>2366</v>
      </c>
      <c r="X1471" s="0" t="n">
        <v>4</v>
      </c>
      <c r="Y1471" s="0" t="n">
        <f aca="false">FALSE()</f>
        <v>0</v>
      </c>
      <c r="Z1471" s="0" t="n">
        <f aca="false">FALSE()</f>
        <v>0</v>
      </c>
      <c r="AA1471" s="0" t="n">
        <f aca="false">FALSE()</f>
        <v>0</v>
      </c>
      <c r="AB1471" s="0" t="n">
        <f aca="false">TRUE()</f>
        <v>1</v>
      </c>
      <c r="AC1471" s="0" t="n">
        <v>1</v>
      </c>
      <c r="AD1471" s="0" t="s">
        <v>2129</v>
      </c>
      <c r="AE1471" s="0" t="n">
        <f aca="false">TRUE()</f>
        <v>1</v>
      </c>
      <c r="AF1471" s="0" t="s">
        <v>13999</v>
      </c>
      <c r="AG1471" s="0" t="n">
        <v>2</v>
      </c>
      <c r="AH1471" s="0" t="s">
        <v>14000</v>
      </c>
      <c r="AI1471" s="0" t="s">
        <v>14001</v>
      </c>
      <c r="AJ1471" s="0" t="n">
        <v>0</v>
      </c>
      <c r="AK1471" s="0" t="s">
        <v>2118</v>
      </c>
      <c r="AL1471" s="0" t="n">
        <f aca="false">FALSE()</f>
        <v>0</v>
      </c>
      <c r="AM1471" s="0" t="n">
        <f aca="false">TRUE()</f>
        <v>1</v>
      </c>
      <c r="AN1471" s="0" t="n">
        <f aca="false">FALSE()</f>
        <v>0</v>
      </c>
      <c r="AO1471" s="0" t="n">
        <f aca="false">FALSE()</f>
        <v>0</v>
      </c>
      <c r="AP1471" s="0" t="n">
        <f aca="false">FALSE()</f>
        <v>0</v>
      </c>
      <c r="AQ1471" s="380" t="n">
        <v>43524.7298611111</v>
      </c>
      <c r="AR1471" s="380" t="n">
        <v>33634.125</v>
      </c>
      <c r="AS1471" s="0" t="s">
        <v>14002</v>
      </c>
      <c r="AT1471" s="0" t="s">
        <v>2170</v>
      </c>
      <c r="AU1471" s="0" t="s">
        <v>2170</v>
      </c>
    </row>
    <row r="1472" customFormat="false" ht="15" hidden="true" customHeight="false" outlineLevel="0" collapsed="false">
      <c r="A1472" s="0" t="s">
        <v>14003</v>
      </c>
      <c r="B1472" s="0" t="s">
        <v>14004</v>
      </c>
      <c r="C1472" s="0" t="s">
        <v>14005</v>
      </c>
      <c r="D1472" s="0" t="s">
        <v>2297</v>
      </c>
      <c r="E1472" s="0" t="s">
        <v>14003</v>
      </c>
      <c r="F1472" s="0" t="n">
        <v>1</v>
      </c>
      <c r="G1472" s="0" t="s">
        <v>2298</v>
      </c>
      <c r="H1472" s="0" t="s">
        <v>2170</v>
      </c>
      <c r="I1472" s="0" t="s">
        <v>2170</v>
      </c>
      <c r="J1472" s="0" t="s">
        <v>2170</v>
      </c>
      <c r="K1472" s="0" t="s">
        <v>2170</v>
      </c>
      <c r="L1472" s="0" t="s">
        <v>2170</v>
      </c>
      <c r="M1472" s="0" t="s">
        <v>2170</v>
      </c>
      <c r="N1472" s="0" t="n">
        <f aca="false">FALSE()</f>
        <v>0</v>
      </c>
      <c r="O1472" s="0" t="s">
        <v>14006</v>
      </c>
      <c r="P1472" s="0" t="s">
        <v>2300</v>
      </c>
      <c r="Q1472" s="380" t="n">
        <v>40499.125</v>
      </c>
      <c r="R1472" s="0" t="n">
        <v>145062716</v>
      </c>
      <c r="S1472" s="0" t="s">
        <v>2301</v>
      </c>
      <c r="T1472" s="0" t="s">
        <v>2302</v>
      </c>
      <c r="U1472" s="0" t="s">
        <v>2116</v>
      </c>
      <c r="V1472" s="0" t="n">
        <v>600000000</v>
      </c>
      <c r="W1472" s="0" t="s">
        <v>2366</v>
      </c>
      <c r="X1472" s="0" t="n">
        <v>4</v>
      </c>
      <c r="Y1472" s="0" t="n">
        <f aca="false">FALSE()</f>
        <v>0</v>
      </c>
      <c r="Z1472" s="0" t="n">
        <f aca="false">FALSE()</f>
        <v>0</v>
      </c>
      <c r="AA1472" s="0" t="n">
        <f aca="false">FALSE()</f>
        <v>0</v>
      </c>
      <c r="AB1472" s="0" t="n">
        <f aca="false">TRUE()</f>
        <v>1</v>
      </c>
      <c r="AC1472" s="0" t="n">
        <v>1</v>
      </c>
      <c r="AD1472" s="0" t="s">
        <v>2129</v>
      </c>
      <c r="AE1472" s="0" t="n">
        <f aca="false">TRUE()</f>
        <v>1</v>
      </c>
      <c r="AF1472" s="0" t="s">
        <v>14007</v>
      </c>
      <c r="AG1472" s="0" t="n">
        <v>2</v>
      </c>
      <c r="AH1472" s="0" t="s">
        <v>14008</v>
      </c>
      <c r="AI1472" s="0" t="s">
        <v>14009</v>
      </c>
      <c r="AJ1472" s="0" t="n">
        <v>0</v>
      </c>
      <c r="AK1472" s="0" t="s">
        <v>2118</v>
      </c>
      <c r="AL1472" s="0" t="n">
        <f aca="false">FALSE()</f>
        <v>0</v>
      </c>
      <c r="AM1472" s="0" t="n">
        <f aca="false">TRUE()</f>
        <v>1</v>
      </c>
      <c r="AN1472" s="0" t="n">
        <f aca="false">FALSE()</f>
        <v>0</v>
      </c>
      <c r="AO1472" s="0" t="n">
        <f aca="false">FALSE()</f>
        <v>0</v>
      </c>
      <c r="AP1472" s="0" t="n">
        <f aca="false">FALSE()</f>
        <v>0</v>
      </c>
      <c r="AQ1472" s="380" t="n">
        <v>43496.7326388889</v>
      </c>
      <c r="AR1472" s="380" t="n">
        <v>40499.125</v>
      </c>
      <c r="AS1472" s="0" t="s">
        <v>14010</v>
      </c>
      <c r="AT1472" s="0" t="s">
        <v>2170</v>
      </c>
      <c r="AU1472" s="0" t="s">
        <v>2170</v>
      </c>
    </row>
    <row r="1473" customFormat="false" ht="15" hidden="true" customHeight="false" outlineLevel="0" collapsed="false">
      <c r="A1473" s="0" t="s">
        <v>14011</v>
      </c>
      <c r="B1473" s="0" t="s">
        <v>14012</v>
      </c>
      <c r="C1473" s="0" t="s">
        <v>14013</v>
      </c>
      <c r="D1473" s="0" t="s">
        <v>2297</v>
      </c>
      <c r="E1473" s="0" t="s">
        <v>14011</v>
      </c>
      <c r="F1473" s="0" t="n">
        <v>1</v>
      </c>
      <c r="G1473" s="0" t="s">
        <v>2298</v>
      </c>
      <c r="H1473" s="0" t="s">
        <v>2170</v>
      </c>
      <c r="I1473" s="0" t="s">
        <v>2170</v>
      </c>
      <c r="J1473" s="0" t="s">
        <v>2170</v>
      </c>
      <c r="K1473" s="0" t="s">
        <v>2170</v>
      </c>
      <c r="L1473" s="0" t="s">
        <v>2170</v>
      </c>
      <c r="M1473" s="0" t="s">
        <v>2170</v>
      </c>
      <c r="N1473" s="0" t="n">
        <f aca="false">FALSE()</f>
        <v>0</v>
      </c>
      <c r="O1473" s="0" t="s">
        <v>14014</v>
      </c>
      <c r="P1473" s="0" t="s">
        <v>2300</v>
      </c>
      <c r="Q1473" s="380" t="n">
        <v>25569.125</v>
      </c>
      <c r="R1473" s="0" t="n">
        <v>294815725</v>
      </c>
      <c r="S1473" s="0" t="s">
        <v>2301</v>
      </c>
      <c r="T1473" s="0" t="s">
        <v>2302</v>
      </c>
      <c r="U1473" s="0" t="s">
        <v>2365</v>
      </c>
      <c r="V1473" s="0" t="n">
        <v>900000000</v>
      </c>
      <c r="W1473" s="0" t="s">
        <v>2383</v>
      </c>
      <c r="X1473" s="0" t="n">
        <v>4</v>
      </c>
      <c r="Y1473" s="0" t="n">
        <f aca="false">FALSE()</f>
        <v>0</v>
      </c>
      <c r="Z1473" s="0" t="n">
        <f aca="false">FALSE()</f>
        <v>0</v>
      </c>
      <c r="AA1473" s="0" t="n">
        <f aca="false">FALSE()</f>
        <v>0</v>
      </c>
      <c r="AB1473" s="0" t="n">
        <f aca="false">TRUE()</f>
        <v>1</v>
      </c>
      <c r="AC1473" s="0" t="n">
        <v>1</v>
      </c>
      <c r="AD1473" s="0" t="s">
        <v>2129</v>
      </c>
      <c r="AE1473" s="0" t="n">
        <f aca="false">TRUE()</f>
        <v>1</v>
      </c>
      <c r="AF1473" s="0" t="s">
        <v>14015</v>
      </c>
      <c r="AG1473" s="0" t="n">
        <v>2</v>
      </c>
      <c r="AH1473" s="0" t="s">
        <v>14016</v>
      </c>
      <c r="AI1473" s="0" t="s">
        <v>14017</v>
      </c>
      <c r="AJ1473" s="0" t="n">
        <v>0</v>
      </c>
      <c r="AK1473" s="0" t="s">
        <v>2118</v>
      </c>
      <c r="AL1473" s="0" t="n">
        <f aca="false">FALSE()</f>
        <v>0</v>
      </c>
      <c r="AM1473" s="0" t="n">
        <f aca="false">TRUE()</f>
        <v>1</v>
      </c>
      <c r="AN1473" s="0" t="n">
        <f aca="false">FALSE()</f>
        <v>0</v>
      </c>
      <c r="AO1473" s="0" t="n">
        <f aca="false">FALSE()</f>
        <v>0</v>
      </c>
      <c r="AP1473" s="0" t="n">
        <f aca="false">TRUE()</f>
        <v>1</v>
      </c>
      <c r="AQ1473" s="380" t="n">
        <v>43123.7291666667</v>
      </c>
      <c r="AR1473" s="380" t="n">
        <v>32398.1666666667</v>
      </c>
      <c r="AS1473" s="0" t="s">
        <v>14018</v>
      </c>
      <c r="AT1473" s="0" t="s">
        <v>2170</v>
      </c>
      <c r="AU1473" s="0" t="s">
        <v>2170</v>
      </c>
    </row>
    <row r="1474" customFormat="false" ht="15" hidden="true" customHeight="false" outlineLevel="0" collapsed="false">
      <c r="A1474" s="0" t="s">
        <v>14019</v>
      </c>
      <c r="B1474" s="0" t="s">
        <v>14020</v>
      </c>
      <c r="C1474" s="0" t="s">
        <v>14021</v>
      </c>
      <c r="D1474" s="0" t="s">
        <v>2297</v>
      </c>
      <c r="E1474" s="0" t="s">
        <v>14019</v>
      </c>
      <c r="F1474" s="0" t="n">
        <v>1</v>
      </c>
      <c r="G1474" s="0" t="s">
        <v>2298</v>
      </c>
      <c r="H1474" s="0" t="s">
        <v>2170</v>
      </c>
      <c r="I1474" s="0" t="s">
        <v>2170</v>
      </c>
      <c r="J1474" s="0" t="s">
        <v>2170</v>
      </c>
      <c r="K1474" s="0" t="s">
        <v>2170</v>
      </c>
      <c r="L1474" s="0" t="s">
        <v>2170</v>
      </c>
      <c r="M1474" s="0" t="s">
        <v>2170</v>
      </c>
      <c r="N1474" s="0" t="n">
        <f aca="false">FALSE()</f>
        <v>0</v>
      </c>
      <c r="O1474" s="0" t="s">
        <v>14022</v>
      </c>
      <c r="P1474" s="0" t="s">
        <v>2300</v>
      </c>
      <c r="Q1474" s="380" t="n">
        <v>25569.125</v>
      </c>
      <c r="R1474" s="0" t="n">
        <v>159015551</v>
      </c>
      <c r="S1474" s="0" t="s">
        <v>2301</v>
      </c>
      <c r="T1474" s="0" t="s">
        <v>2302</v>
      </c>
      <c r="U1474" s="0" t="s">
        <v>2330</v>
      </c>
      <c r="V1474" s="0" t="n">
        <v>1989032117</v>
      </c>
      <c r="W1474" s="0" t="s">
        <v>2565</v>
      </c>
      <c r="X1474" s="0" t="n">
        <v>4</v>
      </c>
      <c r="Y1474" s="0" t="n">
        <f aca="false">FALSE()</f>
        <v>0</v>
      </c>
      <c r="Z1474" s="0" t="n">
        <f aca="false">FALSE()</f>
        <v>0</v>
      </c>
      <c r="AA1474" s="0" t="n">
        <f aca="false">FALSE()</f>
        <v>0</v>
      </c>
      <c r="AB1474" s="0" t="n">
        <f aca="false">FALSE()</f>
        <v>0</v>
      </c>
      <c r="AC1474" s="0" t="n">
        <v>1</v>
      </c>
      <c r="AD1474" s="0" t="s">
        <v>2129</v>
      </c>
      <c r="AE1474" s="0" t="n">
        <f aca="false">TRUE()</f>
        <v>1</v>
      </c>
      <c r="AF1474" s="0" t="s">
        <v>14023</v>
      </c>
      <c r="AG1474" s="0" t="n">
        <v>2</v>
      </c>
      <c r="AH1474" s="0" t="s">
        <v>14024</v>
      </c>
      <c r="AI1474" s="0" t="s">
        <v>14025</v>
      </c>
      <c r="AJ1474" s="0" t="n">
        <v>0</v>
      </c>
      <c r="AK1474" s="0" t="s">
        <v>2118</v>
      </c>
      <c r="AL1474" s="0" t="n">
        <f aca="false">FALSE()</f>
        <v>0</v>
      </c>
      <c r="AM1474" s="0" t="n">
        <f aca="false">TRUE()</f>
        <v>1</v>
      </c>
      <c r="AN1474" s="0" t="n">
        <f aca="false">FALSE()</f>
        <v>0</v>
      </c>
      <c r="AO1474" s="0" t="n">
        <f aca="false">FALSE()</f>
        <v>0</v>
      </c>
      <c r="AP1474" s="0" t="n">
        <f aca="false">FALSE()</f>
        <v>0</v>
      </c>
      <c r="AQ1474" s="380" t="n">
        <v>44386.6875</v>
      </c>
      <c r="AR1474" s="380" t="n">
        <v>44386.4166666667</v>
      </c>
      <c r="AS1474" s="0" t="s">
        <v>14026</v>
      </c>
      <c r="AT1474" s="0" t="s">
        <v>2170</v>
      </c>
      <c r="AU1474" s="0" t="s">
        <v>2170</v>
      </c>
    </row>
    <row r="1475" customFormat="false" ht="15" hidden="true" customHeight="false" outlineLevel="0" collapsed="false">
      <c r="A1475" s="0" t="s">
        <v>14027</v>
      </c>
      <c r="B1475" s="0" t="s">
        <v>14028</v>
      </c>
      <c r="C1475" s="0" t="s">
        <v>14029</v>
      </c>
      <c r="D1475" s="0" t="s">
        <v>2297</v>
      </c>
      <c r="E1475" s="0" t="s">
        <v>14027</v>
      </c>
      <c r="F1475" s="0" t="n">
        <v>1</v>
      </c>
      <c r="G1475" s="0" t="s">
        <v>2298</v>
      </c>
      <c r="H1475" s="0" t="s">
        <v>2170</v>
      </c>
      <c r="I1475" s="0" t="s">
        <v>2170</v>
      </c>
      <c r="J1475" s="0" t="s">
        <v>2170</v>
      </c>
      <c r="K1475" s="0" t="s">
        <v>2170</v>
      </c>
      <c r="L1475" s="0" t="s">
        <v>2170</v>
      </c>
      <c r="M1475" s="0" t="s">
        <v>2170</v>
      </c>
      <c r="N1475" s="0" t="n">
        <f aca="false">FALSE()</f>
        <v>0</v>
      </c>
      <c r="O1475" s="0" t="s">
        <v>14030</v>
      </c>
      <c r="P1475" s="0" t="s">
        <v>2300</v>
      </c>
      <c r="Q1475" s="380" t="n">
        <v>25569.125</v>
      </c>
      <c r="R1475" s="0" t="n">
        <v>65453917</v>
      </c>
      <c r="S1475" s="0" t="s">
        <v>2301</v>
      </c>
      <c r="T1475" s="0" t="s">
        <v>2302</v>
      </c>
      <c r="U1475" s="0" t="s">
        <v>2114</v>
      </c>
      <c r="V1475" s="0" t="n">
        <v>200000000</v>
      </c>
      <c r="W1475" s="0" t="s">
        <v>2366</v>
      </c>
      <c r="X1475" s="0" t="n">
        <v>4</v>
      </c>
      <c r="Y1475" s="0" t="n">
        <f aca="false">FALSE()</f>
        <v>0</v>
      </c>
      <c r="Z1475" s="0" t="n">
        <f aca="false">FALSE()</f>
        <v>0</v>
      </c>
      <c r="AA1475" s="0" t="n">
        <f aca="false">FALSE()</f>
        <v>0</v>
      </c>
      <c r="AB1475" s="0" t="n">
        <f aca="false">TRUE()</f>
        <v>1</v>
      </c>
      <c r="AC1475" s="0" t="n">
        <v>1</v>
      </c>
      <c r="AD1475" s="0" t="s">
        <v>2129</v>
      </c>
      <c r="AE1475" s="0" t="n">
        <f aca="false">TRUE()</f>
        <v>1</v>
      </c>
      <c r="AF1475" s="0" t="s">
        <v>14031</v>
      </c>
      <c r="AG1475" s="0" t="n">
        <v>2</v>
      </c>
      <c r="AH1475" s="0" t="s">
        <v>14032</v>
      </c>
      <c r="AI1475" s="0" t="s">
        <v>14033</v>
      </c>
      <c r="AJ1475" s="0" t="n">
        <v>0</v>
      </c>
      <c r="AK1475" s="0" t="s">
        <v>2118</v>
      </c>
      <c r="AL1475" s="0" t="n">
        <f aca="false">FALSE()</f>
        <v>0</v>
      </c>
      <c r="AM1475" s="0" t="n">
        <f aca="false">TRUE()</f>
        <v>1</v>
      </c>
      <c r="AN1475" s="0" t="n">
        <f aca="false">FALSE()</f>
        <v>0</v>
      </c>
      <c r="AO1475" s="0" t="n">
        <f aca="false">FALSE()</f>
        <v>0</v>
      </c>
      <c r="AP1475" s="0" t="n">
        <f aca="false">FALSE()</f>
        <v>0</v>
      </c>
      <c r="AQ1475" s="380" t="n">
        <v>43969.6659722222</v>
      </c>
      <c r="AR1475" s="380" t="n">
        <v>43969.4166666667</v>
      </c>
      <c r="AS1475" s="0" t="s">
        <v>14034</v>
      </c>
      <c r="AT1475" s="0" t="s">
        <v>2170</v>
      </c>
      <c r="AU1475" s="0" t="s">
        <v>2170</v>
      </c>
    </row>
    <row r="1476" customFormat="false" ht="15" hidden="true" customHeight="false" outlineLevel="0" collapsed="false">
      <c r="A1476" s="0" t="s">
        <v>14035</v>
      </c>
      <c r="B1476" s="0" t="s">
        <v>14036</v>
      </c>
      <c r="C1476" s="0" t="s">
        <v>14037</v>
      </c>
      <c r="D1476" s="0" t="s">
        <v>2297</v>
      </c>
      <c r="E1476" s="0" t="s">
        <v>14035</v>
      </c>
      <c r="F1476" s="0" t="n">
        <v>1</v>
      </c>
      <c r="G1476" s="0" t="s">
        <v>2298</v>
      </c>
      <c r="H1476" s="0" t="s">
        <v>2170</v>
      </c>
      <c r="I1476" s="0" t="s">
        <v>2170</v>
      </c>
      <c r="J1476" s="0" t="s">
        <v>2170</v>
      </c>
      <c r="K1476" s="0" t="s">
        <v>2170</v>
      </c>
      <c r="L1476" s="0" t="s">
        <v>2170</v>
      </c>
      <c r="M1476" s="0" t="s">
        <v>2170</v>
      </c>
      <c r="N1476" s="0" t="n">
        <f aca="false">FALSE()</f>
        <v>0</v>
      </c>
      <c r="O1476" s="0" t="s">
        <v>14038</v>
      </c>
      <c r="P1476" s="0" t="s">
        <v>2300</v>
      </c>
      <c r="Q1476" s="380" t="n">
        <v>25569.125</v>
      </c>
      <c r="R1476" s="0" t="n">
        <v>187316179</v>
      </c>
      <c r="S1476" s="0" t="s">
        <v>4248</v>
      </c>
      <c r="U1476" s="0" t="s">
        <v>2891</v>
      </c>
      <c r="V1476" s="0" t="n">
        <v>500000000</v>
      </c>
      <c r="W1476" s="0" t="s">
        <v>2366</v>
      </c>
      <c r="X1476" s="0" t="n">
        <v>4</v>
      </c>
      <c r="Y1476" s="0" t="n">
        <f aca="false">FALSE()</f>
        <v>0</v>
      </c>
      <c r="Z1476" s="0" t="n">
        <f aca="false">FALSE()</f>
        <v>0</v>
      </c>
      <c r="AA1476" s="0" t="n">
        <f aca="false">FALSE()</f>
        <v>0</v>
      </c>
      <c r="AB1476" s="0" t="n">
        <f aca="false">TRUE()</f>
        <v>1</v>
      </c>
      <c r="AC1476" s="0" t="n">
        <v>1</v>
      </c>
      <c r="AD1476" s="0" t="s">
        <v>2129</v>
      </c>
      <c r="AE1476" s="0" t="n">
        <f aca="false">TRUE()</f>
        <v>1</v>
      </c>
      <c r="AF1476" s="0" t="s">
        <v>14039</v>
      </c>
      <c r="AG1476" s="0" t="n">
        <v>2</v>
      </c>
      <c r="AH1476" s="0" t="s">
        <v>14040</v>
      </c>
      <c r="AI1476" s="0" t="s">
        <v>14041</v>
      </c>
      <c r="AJ1476" s="0" t="n">
        <v>0</v>
      </c>
      <c r="AK1476" s="0" t="s">
        <v>2118</v>
      </c>
      <c r="AL1476" s="0" t="n">
        <f aca="false">FALSE()</f>
        <v>0</v>
      </c>
      <c r="AM1476" s="0" t="n">
        <f aca="false">TRUE()</f>
        <v>1</v>
      </c>
      <c r="AN1476" s="0" t="n">
        <f aca="false">FALSE()</f>
        <v>0</v>
      </c>
      <c r="AO1476" s="0" t="n">
        <f aca="false">FALSE()</f>
        <v>0</v>
      </c>
      <c r="AP1476" s="0" t="n">
        <f aca="false">FALSE()</f>
        <v>0</v>
      </c>
      <c r="AQ1476" s="380" t="n">
        <v>44589.7263888889</v>
      </c>
      <c r="AR1476" s="380" t="n">
        <v>44589.4166666667</v>
      </c>
      <c r="AS1476" s="0" t="s">
        <v>14042</v>
      </c>
      <c r="AT1476" s="0" t="s">
        <v>2170</v>
      </c>
      <c r="AU1476" s="0" t="s">
        <v>2170</v>
      </c>
    </row>
    <row r="1477" customFormat="false" ht="15" hidden="true" customHeight="false" outlineLevel="0" collapsed="false">
      <c r="A1477" s="0" t="s">
        <v>14043</v>
      </c>
      <c r="B1477" s="0" t="s">
        <v>14044</v>
      </c>
      <c r="C1477" s="0" t="s">
        <v>14045</v>
      </c>
      <c r="D1477" s="0" t="s">
        <v>2297</v>
      </c>
      <c r="E1477" s="0" t="s">
        <v>14043</v>
      </c>
      <c r="F1477" s="0" t="n">
        <v>1</v>
      </c>
      <c r="G1477" s="0" t="s">
        <v>2298</v>
      </c>
      <c r="H1477" s="0" t="s">
        <v>2170</v>
      </c>
      <c r="I1477" s="0" t="s">
        <v>2170</v>
      </c>
      <c r="J1477" s="0" t="s">
        <v>2170</v>
      </c>
      <c r="K1477" s="0" t="s">
        <v>2170</v>
      </c>
      <c r="L1477" s="0" t="s">
        <v>2170</v>
      </c>
      <c r="M1477" s="0" t="s">
        <v>2170</v>
      </c>
      <c r="N1477" s="0" t="n">
        <f aca="false">FALSE()</f>
        <v>0</v>
      </c>
      <c r="O1477" s="0" t="s">
        <v>14046</v>
      </c>
      <c r="P1477" s="0" t="s">
        <v>2300</v>
      </c>
      <c r="Q1477" s="380" t="n">
        <v>25569.125</v>
      </c>
      <c r="R1477" s="0" t="n">
        <v>854032129</v>
      </c>
      <c r="S1477" s="0" t="s">
        <v>2301</v>
      </c>
      <c r="T1477" s="0" t="s">
        <v>2302</v>
      </c>
      <c r="U1477" s="0" t="s">
        <v>2116</v>
      </c>
      <c r="V1477" s="0" t="n">
        <v>3800000000</v>
      </c>
      <c r="W1477" s="0" t="s">
        <v>2400</v>
      </c>
      <c r="X1477" s="0" t="n">
        <v>4</v>
      </c>
      <c r="Y1477" s="0" t="n">
        <f aca="false">FALSE()</f>
        <v>0</v>
      </c>
      <c r="Z1477" s="0" t="n">
        <f aca="false">FALSE()</f>
        <v>0</v>
      </c>
      <c r="AA1477" s="0" t="n">
        <f aca="false">FALSE()</f>
        <v>0</v>
      </c>
      <c r="AB1477" s="0" t="n">
        <f aca="false">TRUE()</f>
        <v>1</v>
      </c>
      <c r="AC1477" s="0" t="n">
        <v>1</v>
      </c>
      <c r="AD1477" s="0" t="s">
        <v>2129</v>
      </c>
      <c r="AE1477" s="0" t="n">
        <f aca="false">TRUE()</f>
        <v>1</v>
      </c>
      <c r="AF1477" s="0" t="s">
        <v>14047</v>
      </c>
      <c r="AG1477" s="0" t="n">
        <v>2</v>
      </c>
      <c r="AH1477" s="0" t="s">
        <v>14048</v>
      </c>
      <c r="AI1477" s="0" t="s">
        <v>14049</v>
      </c>
      <c r="AJ1477" s="0" t="n">
        <v>0</v>
      </c>
      <c r="AK1477" s="0" t="s">
        <v>2118</v>
      </c>
      <c r="AL1477" s="0" t="n">
        <f aca="false">FALSE()</f>
        <v>0</v>
      </c>
      <c r="AM1477" s="0" t="n">
        <f aca="false">TRUE()</f>
        <v>1</v>
      </c>
      <c r="AN1477" s="0" t="n">
        <f aca="false">FALSE()</f>
        <v>0</v>
      </c>
      <c r="AO1477" s="0" t="n">
        <f aca="false">FALSE()</f>
        <v>0</v>
      </c>
      <c r="AP1477" s="0" t="n">
        <f aca="false">FALSE()</f>
        <v>0</v>
      </c>
      <c r="AQ1477" s="380" t="n">
        <v>43123.7291666667</v>
      </c>
      <c r="AR1477" s="380" t="n">
        <v>32398.1666666667</v>
      </c>
      <c r="AS1477" s="0" t="s">
        <v>14050</v>
      </c>
      <c r="AT1477" s="0" t="s">
        <v>2170</v>
      </c>
      <c r="AU1477" s="0" t="s">
        <v>2170</v>
      </c>
    </row>
    <row r="1478" customFormat="false" ht="15" hidden="true" customHeight="false" outlineLevel="0" collapsed="false">
      <c r="A1478" s="0" t="s">
        <v>14051</v>
      </c>
      <c r="B1478" s="0" t="s">
        <v>14052</v>
      </c>
      <c r="C1478" s="0" t="s">
        <v>14053</v>
      </c>
      <c r="D1478" s="0" t="s">
        <v>2297</v>
      </c>
      <c r="E1478" s="0" t="s">
        <v>14051</v>
      </c>
      <c r="F1478" s="0" t="n">
        <v>1</v>
      </c>
      <c r="G1478" s="0" t="s">
        <v>2298</v>
      </c>
      <c r="H1478" s="0" t="s">
        <v>2170</v>
      </c>
      <c r="I1478" s="0" t="s">
        <v>2170</v>
      </c>
      <c r="J1478" s="0" t="s">
        <v>2170</v>
      </c>
      <c r="K1478" s="0" t="s">
        <v>2170</v>
      </c>
      <c r="L1478" s="0" t="s">
        <v>2170</v>
      </c>
      <c r="M1478" s="0" t="s">
        <v>2170</v>
      </c>
      <c r="N1478" s="0" t="n">
        <f aca="false">FALSE()</f>
        <v>0</v>
      </c>
      <c r="O1478" s="0" t="s">
        <v>14054</v>
      </c>
      <c r="P1478" s="0" t="s">
        <v>2300</v>
      </c>
      <c r="Q1478" s="380" t="n">
        <v>25569.125</v>
      </c>
      <c r="R1478" s="0" t="n">
        <v>128783338</v>
      </c>
      <c r="S1478" s="0" t="s">
        <v>2301</v>
      </c>
      <c r="T1478" s="0" t="s">
        <v>2302</v>
      </c>
      <c r="U1478" s="0" t="s">
        <v>2114</v>
      </c>
      <c r="V1478" s="0" t="n">
        <v>300000000</v>
      </c>
      <c r="W1478" s="0" t="s">
        <v>2366</v>
      </c>
      <c r="X1478" s="0" t="n">
        <v>4</v>
      </c>
      <c r="Y1478" s="0" t="n">
        <f aca="false">FALSE()</f>
        <v>0</v>
      </c>
      <c r="Z1478" s="0" t="n">
        <f aca="false">FALSE()</f>
        <v>0</v>
      </c>
      <c r="AA1478" s="0" t="n">
        <f aca="false">FALSE()</f>
        <v>0</v>
      </c>
      <c r="AB1478" s="0" t="n">
        <f aca="false">TRUE()</f>
        <v>1</v>
      </c>
      <c r="AC1478" s="0" t="n">
        <v>1</v>
      </c>
      <c r="AD1478" s="0" t="s">
        <v>2129</v>
      </c>
      <c r="AE1478" s="0" t="n">
        <f aca="false">TRUE()</f>
        <v>1</v>
      </c>
      <c r="AF1478" s="0" t="s">
        <v>14055</v>
      </c>
      <c r="AG1478" s="0" t="n">
        <v>2</v>
      </c>
      <c r="AH1478" s="0" t="s">
        <v>14056</v>
      </c>
      <c r="AI1478" s="0" t="s">
        <v>14057</v>
      </c>
      <c r="AJ1478" s="0" t="n">
        <v>0</v>
      </c>
      <c r="AK1478" s="0" t="s">
        <v>2118</v>
      </c>
      <c r="AL1478" s="0" t="n">
        <f aca="false">FALSE()</f>
        <v>0</v>
      </c>
      <c r="AM1478" s="0" t="n">
        <f aca="false">TRUE()</f>
        <v>1</v>
      </c>
      <c r="AN1478" s="0" t="n">
        <f aca="false">FALSE()</f>
        <v>0</v>
      </c>
      <c r="AO1478" s="0" t="n">
        <f aca="false">FALSE()</f>
        <v>0</v>
      </c>
      <c r="AP1478" s="0" t="n">
        <f aca="false">FALSE()</f>
        <v>0</v>
      </c>
      <c r="AQ1478" s="380" t="n">
        <v>43496.7291666667</v>
      </c>
      <c r="AR1478" s="380" t="n">
        <v>38210.1666666667</v>
      </c>
      <c r="AS1478" s="0" t="s">
        <v>14058</v>
      </c>
      <c r="AT1478" s="0" t="s">
        <v>2170</v>
      </c>
      <c r="AU1478" s="0" t="s">
        <v>2170</v>
      </c>
    </row>
    <row r="1479" customFormat="false" ht="15" hidden="true" customHeight="false" outlineLevel="0" collapsed="false">
      <c r="A1479" s="0" t="s">
        <v>14059</v>
      </c>
      <c r="B1479" s="0" t="s">
        <v>14060</v>
      </c>
      <c r="C1479" s="0" t="s">
        <v>14061</v>
      </c>
      <c r="D1479" s="0" t="s">
        <v>2297</v>
      </c>
      <c r="E1479" s="0" t="s">
        <v>14059</v>
      </c>
      <c r="F1479" s="0" t="n">
        <v>1</v>
      </c>
      <c r="G1479" s="0" t="s">
        <v>2298</v>
      </c>
      <c r="H1479" s="0" t="s">
        <v>2170</v>
      </c>
      <c r="I1479" s="0" t="s">
        <v>2170</v>
      </c>
      <c r="J1479" s="0" t="s">
        <v>2170</v>
      </c>
      <c r="K1479" s="0" t="s">
        <v>2170</v>
      </c>
      <c r="L1479" s="0" t="s">
        <v>2170</v>
      </c>
      <c r="M1479" s="0" t="s">
        <v>2170</v>
      </c>
      <c r="N1479" s="0" t="n">
        <f aca="false">FALSE()</f>
        <v>0</v>
      </c>
      <c r="O1479" s="0" t="s">
        <v>14062</v>
      </c>
      <c r="P1479" s="0" t="s">
        <v>2300</v>
      </c>
      <c r="Q1479" s="380" t="n">
        <v>25569.125</v>
      </c>
      <c r="R1479" s="0" t="n">
        <v>332123513</v>
      </c>
      <c r="S1479" s="0" t="s">
        <v>2301</v>
      </c>
      <c r="T1479" s="0" t="s">
        <v>2302</v>
      </c>
      <c r="U1479" s="0" t="s">
        <v>2115</v>
      </c>
      <c r="V1479" s="0" t="n">
        <v>0</v>
      </c>
      <c r="W1479" s="0" t="s">
        <v>2565</v>
      </c>
      <c r="X1479" s="0" t="n">
        <v>4</v>
      </c>
      <c r="Y1479" s="0" t="n">
        <f aca="false">FALSE()</f>
        <v>0</v>
      </c>
      <c r="Z1479" s="0" t="n">
        <f aca="false">FALSE()</f>
        <v>0</v>
      </c>
      <c r="AA1479" s="0" t="n">
        <f aca="false">FALSE()</f>
        <v>0</v>
      </c>
      <c r="AB1479" s="0" t="n">
        <f aca="false">FALSE()</f>
        <v>0</v>
      </c>
      <c r="AC1479" s="0" t="n">
        <v>1</v>
      </c>
      <c r="AD1479" s="0" t="s">
        <v>2129</v>
      </c>
      <c r="AE1479" s="0" t="n">
        <f aca="false">TRUE()</f>
        <v>1</v>
      </c>
      <c r="AF1479" s="0" t="s">
        <v>14063</v>
      </c>
      <c r="AG1479" s="0" t="n">
        <v>2</v>
      </c>
      <c r="AH1479" s="0" t="s">
        <v>14064</v>
      </c>
      <c r="AI1479" s="0" t="s">
        <v>14065</v>
      </c>
      <c r="AJ1479" s="0" t="n">
        <v>0</v>
      </c>
      <c r="AK1479" s="0" t="s">
        <v>2118</v>
      </c>
      <c r="AL1479" s="0" t="n">
        <f aca="false">FALSE()</f>
        <v>0</v>
      </c>
      <c r="AM1479" s="0" t="n">
        <f aca="false">TRUE()</f>
        <v>1</v>
      </c>
      <c r="AN1479" s="0" t="n">
        <f aca="false">FALSE()</f>
        <v>0</v>
      </c>
      <c r="AO1479" s="0" t="n">
        <f aca="false">FALSE()</f>
        <v>0</v>
      </c>
      <c r="AP1479" s="0" t="n">
        <f aca="false">FALSE()</f>
        <v>0</v>
      </c>
      <c r="AQ1479" s="380" t="n">
        <v>43627.5986111111</v>
      </c>
      <c r="AR1479" s="380" t="n">
        <v>43627.4166666667</v>
      </c>
      <c r="AS1479" s="0" t="s">
        <v>14066</v>
      </c>
      <c r="AT1479" s="0" t="s">
        <v>2170</v>
      </c>
      <c r="AU1479" s="0" t="s">
        <v>2170</v>
      </c>
    </row>
    <row r="1480" customFormat="false" ht="15" hidden="true" customHeight="false" outlineLevel="0" collapsed="false">
      <c r="A1480" s="0" t="s">
        <v>14067</v>
      </c>
      <c r="B1480" s="0" t="s">
        <v>14068</v>
      </c>
      <c r="C1480" s="0" t="s">
        <v>14069</v>
      </c>
      <c r="D1480" s="0" t="s">
        <v>2297</v>
      </c>
      <c r="E1480" s="0" t="s">
        <v>14067</v>
      </c>
      <c r="F1480" s="0" t="n">
        <v>1</v>
      </c>
      <c r="G1480" s="0" t="s">
        <v>2298</v>
      </c>
      <c r="H1480" s="0" t="s">
        <v>2170</v>
      </c>
      <c r="I1480" s="0" t="s">
        <v>2170</v>
      </c>
      <c r="J1480" s="0" t="s">
        <v>2170</v>
      </c>
      <c r="K1480" s="0" t="s">
        <v>2170</v>
      </c>
      <c r="L1480" s="0" t="s">
        <v>2170</v>
      </c>
      <c r="M1480" s="0" t="s">
        <v>2170</v>
      </c>
      <c r="N1480" s="0" t="n">
        <f aca="false">FALSE()</f>
        <v>0</v>
      </c>
      <c r="O1480" s="0" t="s">
        <v>14070</v>
      </c>
      <c r="P1480" s="0" t="s">
        <v>2300</v>
      </c>
      <c r="Q1480" s="380" t="n">
        <v>21136.125</v>
      </c>
      <c r="R1480" s="0" t="n">
        <v>1817126595</v>
      </c>
      <c r="S1480" s="0" t="s">
        <v>2301</v>
      </c>
      <c r="T1480" s="0" t="s">
        <v>2302</v>
      </c>
      <c r="U1480" s="0" t="s">
        <v>2684</v>
      </c>
      <c r="V1480" s="0" t="n">
        <v>4600000000</v>
      </c>
      <c r="W1480" s="0" t="s">
        <v>2366</v>
      </c>
      <c r="X1480" s="0" t="n">
        <v>4</v>
      </c>
      <c r="Y1480" s="0" t="n">
        <f aca="false">FALSE()</f>
        <v>0</v>
      </c>
      <c r="Z1480" s="0" t="n">
        <f aca="false">FALSE()</f>
        <v>0</v>
      </c>
      <c r="AA1480" s="0" t="n">
        <f aca="false">FALSE()</f>
        <v>0</v>
      </c>
      <c r="AB1480" s="0" t="n">
        <f aca="false">TRUE()</f>
        <v>1</v>
      </c>
      <c r="AC1480" s="0" t="n">
        <v>1</v>
      </c>
      <c r="AD1480" s="0" t="s">
        <v>2129</v>
      </c>
      <c r="AE1480" s="0" t="n">
        <f aca="false">TRUE()</f>
        <v>1</v>
      </c>
      <c r="AF1480" s="0" t="s">
        <v>14071</v>
      </c>
      <c r="AG1480" s="0" t="n">
        <v>2</v>
      </c>
      <c r="AH1480" s="0" t="s">
        <v>14072</v>
      </c>
      <c r="AI1480" s="0" t="s">
        <v>14073</v>
      </c>
      <c r="AJ1480" s="0" t="n">
        <v>0</v>
      </c>
      <c r="AK1480" s="0" t="s">
        <v>2118</v>
      </c>
      <c r="AL1480" s="0" t="n">
        <f aca="false">FALSE()</f>
        <v>0</v>
      </c>
      <c r="AM1480" s="0" t="n">
        <f aca="false">TRUE()</f>
        <v>1</v>
      </c>
      <c r="AN1480" s="0" t="n">
        <f aca="false">FALSE()</f>
        <v>0</v>
      </c>
      <c r="AO1480" s="0" t="n">
        <f aca="false">FALSE()</f>
        <v>0</v>
      </c>
      <c r="AP1480" s="0" t="n">
        <f aca="false">TRUE()</f>
        <v>1</v>
      </c>
      <c r="AQ1480" s="380" t="n">
        <v>43123.6270833333</v>
      </c>
      <c r="AR1480" s="380" t="n">
        <v>32398.1666666667</v>
      </c>
      <c r="AS1480" s="0" t="s">
        <v>14074</v>
      </c>
      <c r="AT1480" s="0" t="s">
        <v>2170</v>
      </c>
      <c r="AU1480" s="0" t="s">
        <v>2170</v>
      </c>
    </row>
    <row r="1481" customFormat="false" ht="15" hidden="false" customHeight="false" outlineLevel="0" collapsed="false">
      <c r="A1481" s="0" t="s">
        <v>14075</v>
      </c>
      <c r="B1481" s="0" t="s">
        <v>14076</v>
      </c>
      <c r="C1481" s="0" t="s">
        <v>14077</v>
      </c>
      <c r="D1481" s="0" t="s">
        <v>2736</v>
      </c>
      <c r="E1481" s="0" t="s">
        <v>14075</v>
      </c>
      <c r="F1481" s="0" t="n">
        <v>1</v>
      </c>
      <c r="G1481" s="0" t="s">
        <v>2298</v>
      </c>
      <c r="H1481" s="0" t="s">
        <v>2170</v>
      </c>
      <c r="I1481" s="0" t="s">
        <v>2170</v>
      </c>
      <c r="J1481" s="0" t="s">
        <v>2170</v>
      </c>
      <c r="K1481" s="0" t="s">
        <v>2170</v>
      </c>
      <c r="L1481" s="0" t="s">
        <v>2170</v>
      </c>
      <c r="M1481" s="0" t="s">
        <v>2170</v>
      </c>
      <c r="N1481" s="0" t="n">
        <f aca="false">FALSE()</f>
        <v>0</v>
      </c>
      <c r="O1481" s="0" t="s">
        <v>14078</v>
      </c>
      <c r="P1481" s="0" t="s">
        <v>2300</v>
      </c>
      <c r="Q1481" s="380" t="n">
        <v>25569.125</v>
      </c>
      <c r="R1481" s="0" t="n">
        <v>271572872</v>
      </c>
      <c r="S1481" s="0" t="s">
        <v>601</v>
      </c>
      <c r="T1481" s="0" t="s">
        <v>2602</v>
      </c>
      <c r="U1481" s="0" t="s">
        <v>2365</v>
      </c>
      <c r="V1481" s="0" t="n">
        <v>0</v>
      </c>
      <c r="W1481" s="0" t="s">
        <v>3401</v>
      </c>
      <c r="X1481" s="0" t="n">
        <v>1</v>
      </c>
      <c r="Y1481" s="0" t="n">
        <f aca="false">FALSE()</f>
        <v>0</v>
      </c>
      <c r="Z1481" s="0" t="n">
        <f aca="false">FALSE()</f>
        <v>0</v>
      </c>
      <c r="AA1481" s="0" t="n">
        <f aca="false">FALSE()</f>
        <v>0</v>
      </c>
      <c r="AB1481" s="0" t="n">
        <f aca="false">TRUE()</f>
        <v>1</v>
      </c>
      <c r="AC1481" s="0" t="n">
        <v>4</v>
      </c>
      <c r="AD1481" s="0" t="s">
        <v>2129</v>
      </c>
      <c r="AE1481" s="0" t="n">
        <f aca="false">TRUE()</f>
        <v>1</v>
      </c>
      <c r="AF1481" s="0" t="s">
        <v>14079</v>
      </c>
      <c r="AG1481" s="0" t="n">
        <v>2</v>
      </c>
      <c r="AH1481" s="0" t="s">
        <v>14080</v>
      </c>
      <c r="AI1481" s="0" t="s">
        <v>14081</v>
      </c>
      <c r="AJ1481" s="0" t="n">
        <v>0</v>
      </c>
      <c r="AK1481" s="0" t="s">
        <v>3378</v>
      </c>
      <c r="AL1481" s="0" t="n">
        <f aca="false">FALSE()</f>
        <v>0</v>
      </c>
      <c r="AM1481" s="0" t="n">
        <f aca="false">FALSE()</f>
        <v>0</v>
      </c>
      <c r="AN1481" s="0" t="n">
        <f aca="false">FALSE()</f>
        <v>0</v>
      </c>
      <c r="AO1481" s="0" t="n">
        <f aca="false">FALSE()</f>
        <v>0</v>
      </c>
      <c r="AP1481" s="0" t="n">
        <f aca="false">FALSE()</f>
        <v>0</v>
      </c>
      <c r="AQ1481" s="380" t="n">
        <v>44308.4916666667</v>
      </c>
      <c r="AR1481" s="380" t="n">
        <v>44308.4166666667</v>
      </c>
      <c r="AS1481" s="0" t="s">
        <v>12512</v>
      </c>
      <c r="AT1481" s="0" t="s">
        <v>2170</v>
      </c>
      <c r="AU1481" s="0" t="s">
        <v>2170</v>
      </c>
    </row>
    <row r="1482" customFormat="false" ht="15" hidden="true" customHeight="false" outlineLevel="0" collapsed="false">
      <c r="A1482" s="0" t="s">
        <v>14082</v>
      </c>
      <c r="B1482" s="0" t="s">
        <v>14083</v>
      </c>
      <c r="C1482" s="0" t="s">
        <v>14084</v>
      </c>
      <c r="D1482" s="0" t="s">
        <v>2297</v>
      </c>
      <c r="E1482" s="0" t="s">
        <v>14082</v>
      </c>
      <c r="F1482" s="0" t="n">
        <v>1</v>
      </c>
      <c r="G1482" s="0" t="s">
        <v>2298</v>
      </c>
      <c r="H1482" s="0" t="s">
        <v>2170</v>
      </c>
      <c r="I1482" s="0" t="s">
        <v>2170</v>
      </c>
      <c r="J1482" s="0" t="s">
        <v>2170</v>
      </c>
      <c r="K1482" s="0" t="s">
        <v>2170</v>
      </c>
      <c r="L1482" s="0" t="s">
        <v>2170</v>
      </c>
      <c r="M1482" s="0" t="s">
        <v>2170</v>
      </c>
      <c r="N1482" s="0" t="n">
        <f aca="false">FALSE()</f>
        <v>0</v>
      </c>
      <c r="O1482" s="0" t="s">
        <v>14085</v>
      </c>
      <c r="P1482" s="0" t="s">
        <v>2300</v>
      </c>
      <c r="Q1482" s="380" t="n">
        <v>25569.125</v>
      </c>
      <c r="R1482" s="0" t="n">
        <v>1737120466</v>
      </c>
      <c r="S1482" s="0" t="s">
        <v>9199</v>
      </c>
      <c r="T1482" s="0" t="s">
        <v>14086</v>
      </c>
      <c r="U1482" s="0" t="s">
        <v>2365</v>
      </c>
      <c r="V1482" s="0" t="n">
        <v>0</v>
      </c>
      <c r="W1482" s="0" t="s">
        <v>2356</v>
      </c>
      <c r="X1482" s="0" t="n">
        <v>4</v>
      </c>
      <c r="Y1482" s="0" t="n">
        <f aca="false">FALSE()</f>
        <v>0</v>
      </c>
      <c r="Z1482" s="0" t="n">
        <f aca="false">FALSE()</f>
        <v>0</v>
      </c>
      <c r="AA1482" s="0" t="n">
        <f aca="false">FALSE()</f>
        <v>0</v>
      </c>
      <c r="AB1482" s="0" t="n">
        <f aca="false">TRUE()</f>
        <v>1</v>
      </c>
      <c r="AC1482" s="0" t="n">
        <v>3</v>
      </c>
      <c r="AD1482" s="0" t="s">
        <v>2129</v>
      </c>
      <c r="AE1482" s="0" t="n">
        <f aca="false">TRUE()</f>
        <v>1</v>
      </c>
      <c r="AF1482" s="0" t="s">
        <v>14087</v>
      </c>
      <c r="AG1482" s="0" t="n">
        <v>2</v>
      </c>
      <c r="AH1482" s="0" t="s">
        <v>14088</v>
      </c>
      <c r="AI1482" s="0" t="s">
        <v>14089</v>
      </c>
      <c r="AJ1482" s="0" t="n">
        <v>0</v>
      </c>
      <c r="AK1482" s="0" t="s">
        <v>2118</v>
      </c>
      <c r="AL1482" s="0" t="n">
        <f aca="false">FALSE()</f>
        <v>0</v>
      </c>
      <c r="AM1482" s="0" t="n">
        <f aca="false">TRUE()</f>
        <v>1</v>
      </c>
      <c r="AN1482" s="0" t="n">
        <f aca="false">FALSE()</f>
        <v>0</v>
      </c>
      <c r="AO1482" s="0" t="n">
        <f aca="false">FALSE()</f>
        <v>0</v>
      </c>
      <c r="AP1482" s="0" t="n">
        <f aca="false">FALSE()</f>
        <v>0</v>
      </c>
      <c r="AQ1482" s="380" t="n">
        <v>43164.7333333333</v>
      </c>
      <c r="AR1482" s="380" t="n">
        <v>39995.1666666667</v>
      </c>
      <c r="AS1482" s="0" t="s">
        <v>14090</v>
      </c>
      <c r="AT1482" s="0" t="s">
        <v>2170</v>
      </c>
      <c r="AU1482" s="0" t="s">
        <v>2170</v>
      </c>
    </row>
    <row r="1483" customFormat="false" ht="15" hidden="true" customHeight="false" outlineLevel="0" collapsed="false">
      <c r="A1483" s="0" t="s">
        <v>14091</v>
      </c>
      <c r="B1483" s="0" t="s">
        <v>14092</v>
      </c>
      <c r="C1483" s="0" t="s">
        <v>14093</v>
      </c>
      <c r="D1483" s="0" t="s">
        <v>2297</v>
      </c>
      <c r="E1483" s="0" t="s">
        <v>14091</v>
      </c>
      <c r="F1483" s="0" t="n">
        <v>1</v>
      </c>
      <c r="G1483" s="0" t="s">
        <v>2298</v>
      </c>
      <c r="H1483" s="0" t="s">
        <v>2170</v>
      </c>
      <c r="I1483" s="0" t="s">
        <v>2170</v>
      </c>
      <c r="J1483" s="0" t="s">
        <v>2170</v>
      </c>
      <c r="K1483" s="0" t="s">
        <v>2170</v>
      </c>
      <c r="L1483" s="0" t="s">
        <v>2170</v>
      </c>
      <c r="M1483" s="0" t="s">
        <v>2170</v>
      </c>
      <c r="N1483" s="0" t="n">
        <f aca="false">FALSE()</f>
        <v>0</v>
      </c>
      <c r="O1483" s="0" t="s">
        <v>14094</v>
      </c>
      <c r="P1483" s="0" t="s">
        <v>2300</v>
      </c>
      <c r="Q1483" s="380" t="n">
        <v>25569.125</v>
      </c>
      <c r="R1483" s="0" t="n">
        <v>54163660</v>
      </c>
      <c r="S1483" s="0" t="s">
        <v>2301</v>
      </c>
      <c r="T1483" s="0" t="s">
        <v>2302</v>
      </c>
      <c r="U1483" s="0" t="s">
        <v>610</v>
      </c>
      <c r="V1483" s="0" t="n">
        <v>100000000</v>
      </c>
      <c r="W1483" s="0" t="s">
        <v>5619</v>
      </c>
      <c r="X1483" s="0" t="n">
        <v>4</v>
      </c>
      <c r="Y1483" s="0" t="n">
        <f aca="false">FALSE()</f>
        <v>0</v>
      </c>
      <c r="Z1483" s="0" t="n">
        <f aca="false">FALSE()</f>
        <v>0</v>
      </c>
      <c r="AA1483" s="0" t="n">
        <f aca="false">FALSE()</f>
        <v>0</v>
      </c>
      <c r="AB1483" s="0" t="n">
        <f aca="false">TRUE()</f>
        <v>1</v>
      </c>
      <c r="AC1483" s="0" t="n">
        <v>1</v>
      </c>
      <c r="AD1483" s="0" t="s">
        <v>2129</v>
      </c>
      <c r="AE1483" s="0" t="n">
        <f aca="false">TRUE()</f>
        <v>1</v>
      </c>
      <c r="AF1483" s="0" t="s">
        <v>14095</v>
      </c>
      <c r="AG1483" s="0" t="n">
        <v>2</v>
      </c>
      <c r="AH1483" s="0" t="s">
        <v>14096</v>
      </c>
      <c r="AI1483" s="0" t="s">
        <v>14097</v>
      </c>
      <c r="AJ1483" s="0" t="n">
        <v>0</v>
      </c>
      <c r="AK1483" s="0" t="s">
        <v>2118</v>
      </c>
      <c r="AL1483" s="0" t="n">
        <f aca="false">FALSE()</f>
        <v>0</v>
      </c>
      <c r="AM1483" s="0" t="n">
        <f aca="false">TRUE()</f>
        <v>1</v>
      </c>
      <c r="AN1483" s="0" t="n">
        <f aca="false">FALSE()</f>
        <v>0</v>
      </c>
      <c r="AO1483" s="0" t="n">
        <f aca="false">FALSE()</f>
        <v>0</v>
      </c>
      <c r="AP1483" s="0" t="n">
        <f aca="false">FALSE()</f>
        <v>0</v>
      </c>
      <c r="AQ1483" s="380" t="n">
        <v>44589.6520833333</v>
      </c>
      <c r="AR1483" s="380" t="n">
        <v>44589.4166666667</v>
      </c>
      <c r="AS1483" s="0" t="s">
        <v>14098</v>
      </c>
      <c r="AT1483" s="0" t="s">
        <v>2170</v>
      </c>
      <c r="AU1483" s="0" t="s">
        <v>2170</v>
      </c>
    </row>
    <row r="1484" customFormat="false" ht="15" hidden="true" customHeight="false" outlineLevel="0" collapsed="false">
      <c r="A1484" s="0" t="s">
        <v>14099</v>
      </c>
      <c r="B1484" s="0" t="s">
        <v>14100</v>
      </c>
      <c r="C1484" s="0" t="s">
        <v>14101</v>
      </c>
      <c r="D1484" s="0" t="s">
        <v>2297</v>
      </c>
      <c r="E1484" s="0" t="s">
        <v>14099</v>
      </c>
      <c r="F1484" s="0" t="n">
        <v>1</v>
      </c>
      <c r="G1484" s="0" t="s">
        <v>2298</v>
      </c>
      <c r="H1484" s="0" t="s">
        <v>2170</v>
      </c>
      <c r="I1484" s="0" t="s">
        <v>2170</v>
      </c>
      <c r="J1484" s="0" t="s">
        <v>2170</v>
      </c>
      <c r="K1484" s="0" t="s">
        <v>2170</v>
      </c>
      <c r="L1484" s="0" t="s">
        <v>2170</v>
      </c>
      <c r="M1484" s="0" t="s">
        <v>2170</v>
      </c>
      <c r="N1484" s="0" t="n">
        <f aca="false">FALSE()</f>
        <v>0</v>
      </c>
      <c r="O1484" s="0" t="s">
        <v>14102</v>
      </c>
      <c r="P1484" s="0" t="s">
        <v>2300</v>
      </c>
      <c r="Q1484" s="380" t="n">
        <v>35976.1666666667</v>
      </c>
      <c r="R1484" s="0" t="n">
        <v>318364854</v>
      </c>
      <c r="S1484" s="0" t="s">
        <v>2301</v>
      </c>
      <c r="T1484" s="0" t="s">
        <v>2302</v>
      </c>
      <c r="U1484" s="0" t="s">
        <v>4007</v>
      </c>
      <c r="V1484" s="0" t="n">
        <v>750000000</v>
      </c>
      <c r="W1484" s="0" t="s">
        <v>2366</v>
      </c>
      <c r="X1484" s="0" t="n">
        <v>4</v>
      </c>
      <c r="Y1484" s="0" t="n">
        <f aca="false">FALSE()</f>
        <v>0</v>
      </c>
      <c r="Z1484" s="0" t="n">
        <f aca="false">FALSE()</f>
        <v>0</v>
      </c>
      <c r="AA1484" s="0" t="n">
        <f aca="false">FALSE()</f>
        <v>0</v>
      </c>
      <c r="AB1484" s="0" t="n">
        <f aca="false">TRUE()</f>
        <v>1</v>
      </c>
      <c r="AC1484" s="0" t="n">
        <v>1</v>
      </c>
      <c r="AD1484" s="0" t="s">
        <v>2129</v>
      </c>
      <c r="AE1484" s="0" t="n">
        <f aca="false">TRUE()</f>
        <v>1</v>
      </c>
      <c r="AF1484" s="0" t="s">
        <v>14103</v>
      </c>
      <c r="AG1484" s="0" t="n">
        <v>2</v>
      </c>
      <c r="AH1484" s="0" t="s">
        <v>14104</v>
      </c>
      <c r="AI1484" s="0" t="s">
        <v>14105</v>
      </c>
      <c r="AJ1484" s="0" t="n">
        <v>0</v>
      </c>
      <c r="AK1484" s="0" t="s">
        <v>2118</v>
      </c>
      <c r="AL1484" s="0" t="n">
        <f aca="false">FALSE()</f>
        <v>0</v>
      </c>
      <c r="AM1484" s="0" t="n">
        <f aca="false">TRUE()</f>
        <v>1</v>
      </c>
      <c r="AN1484" s="0" t="n">
        <f aca="false">FALSE()</f>
        <v>0</v>
      </c>
      <c r="AO1484" s="0" t="n">
        <f aca="false">FALSE()</f>
        <v>0</v>
      </c>
      <c r="AP1484" s="0" t="n">
        <f aca="false">FALSE()</f>
        <v>0</v>
      </c>
      <c r="AQ1484" s="380" t="n">
        <v>43123.7291666667</v>
      </c>
      <c r="AR1484" s="380" t="n">
        <v>35977.1666666667</v>
      </c>
      <c r="AS1484" s="0" t="s">
        <v>14106</v>
      </c>
      <c r="AT1484" s="0" t="s">
        <v>2170</v>
      </c>
      <c r="AU1484" s="0" t="s">
        <v>2170</v>
      </c>
    </row>
    <row r="1485" customFormat="false" ht="15" hidden="true" customHeight="false" outlineLevel="0" collapsed="false">
      <c r="A1485" s="0" t="s">
        <v>14107</v>
      </c>
      <c r="B1485" s="0" t="s">
        <v>14108</v>
      </c>
      <c r="C1485" s="0" t="s">
        <v>14109</v>
      </c>
      <c r="D1485" s="0" t="s">
        <v>2297</v>
      </c>
      <c r="E1485" s="0" t="s">
        <v>14107</v>
      </c>
      <c r="F1485" s="0" t="n">
        <v>1</v>
      </c>
      <c r="G1485" s="0" t="s">
        <v>2298</v>
      </c>
      <c r="H1485" s="0" t="s">
        <v>2170</v>
      </c>
      <c r="I1485" s="0" t="s">
        <v>2170</v>
      </c>
      <c r="J1485" s="0" t="s">
        <v>2170</v>
      </c>
      <c r="K1485" s="0" t="s">
        <v>2170</v>
      </c>
      <c r="L1485" s="0" t="s">
        <v>2170</v>
      </c>
      <c r="M1485" s="0" t="s">
        <v>2170</v>
      </c>
      <c r="N1485" s="0" t="n">
        <f aca="false">FALSE()</f>
        <v>0</v>
      </c>
      <c r="O1485" s="0" t="s">
        <v>14110</v>
      </c>
      <c r="P1485" s="0" t="s">
        <v>2300</v>
      </c>
      <c r="Q1485" s="380" t="n">
        <v>22725.125</v>
      </c>
      <c r="R1485" s="0" t="n">
        <v>504895367</v>
      </c>
      <c r="S1485" s="0" t="s">
        <v>2301</v>
      </c>
      <c r="T1485" s="0" t="s">
        <v>2302</v>
      </c>
      <c r="U1485" s="0" t="s">
        <v>610</v>
      </c>
      <c r="V1485" s="0" t="n">
        <v>1600000000</v>
      </c>
      <c r="W1485" s="0" t="s">
        <v>2356</v>
      </c>
      <c r="X1485" s="0" t="n">
        <v>4</v>
      </c>
      <c r="Y1485" s="0" t="n">
        <f aca="false">FALSE()</f>
        <v>0</v>
      </c>
      <c r="Z1485" s="0" t="n">
        <f aca="false">FALSE()</f>
        <v>0</v>
      </c>
      <c r="AA1485" s="0" t="n">
        <f aca="false">FALSE()</f>
        <v>0</v>
      </c>
      <c r="AB1485" s="0" t="n">
        <f aca="false">TRUE()</f>
        <v>1</v>
      </c>
      <c r="AC1485" s="0" t="n">
        <v>1</v>
      </c>
      <c r="AD1485" s="0" t="s">
        <v>2129</v>
      </c>
      <c r="AE1485" s="0" t="n">
        <f aca="false">TRUE()</f>
        <v>1</v>
      </c>
      <c r="AF1485" s="0" t="s">
        <v>14111</v>
      </c>
      <c r="AG1485" s="0" t="n">
        <v>2</v>
      </c>
      <c r="AH1485" s="0" t="s">
        <v>14112</v>
      </c>
      <c r="AI1485" s="0" t="s">
        <v>14113</v>
      </c>
      <c r="AJ1485" s="0" t="n">
        <v>0</v>
      </c>
      <c r="AK1485" s="0" t="s">
        <v>2118</v>
      </c>
      <c r="AL1485" s="0" t="n">
        <f aca="false">FALSE()</f>
        <v>0</v>
      </c>
      <c r="AM1485" s="0" t="n">
        <f aca="false">TRUE()</f>
        <v>1</v>
      </c>
      <c r="AN1485" s="0" t="n">
        <f aca="false">FALSE()</f>
        <v>0</v>
      </c>
      <c r="AO1485" s="0" t="n">
        <f aca="false">FALSE()</f>
        <v>0</v>
      </c>
      <c r="AP1485" s="0" t="n">
        <f aca="false">FALSE()</f>
        <v>0</v>
      </c>
      <c r="AQ1485" s="380" t="n">
        <v>43123.7291666667</v>
      </c>
      <c r="AR1485" s="380" t="n">
        <v>32398.1666666667</v>
      </c>
      <c r="AS1485" s="0" t="s">
        <v>14114</v>
      </c>
      <c r="AT1485" s="0" t="s">
        <v>2170</v>
      </c>
      <c r="AU1485" s="0" t="s">
        <v>2170</v>
      </c>
    </row>
    <row r="1486" customFormat="false" ht="15" hidden="true" customHeight="false" outlineLevel="0" collapsed="false">
      <c r="A1486" s="0" t="s">
        <v>1214</v>
      </c>
      <c r="B1486" s="0" t="s">
        <v>14115</v>
      </c>
      <c r="C1486" s="0" t="s">
        <v>1211</v>
      </c>
      <c r="D1486" s="0" t="s">
        <v>720</v>
      </c>
      <c r="E1486" s="0" t="s">
        <v>1214</v>
      </c>
      <c r="F1486" s="0" t="n">
        <v>1</v>
      </c>
      <c r="G1486" s="0" t="s">
        <v>434</v>
      </c>
      <c r="H1486" s="0" t="s">
        <v>2596</v>
      </c>
      <c r="I1486" s="0" t="s">
        <v>2596</v>
      </c>
      <c r="J1486" s="0" t="s">
        <v>14116</v>
      </c>
      <c r="K1486" s="0" t="s">
        <v>2083</v>
      </c>
      <c r="L1486" s="0" t="s">
        <v>2783</v>
      </c>
      <c r="M1486" s="0" t="s">
        <v>2726</v>
      </c>
      <c r="N1486" s="0" t="n">
        <f aca="false">TRUE()</f>
        <v>1</v>
      </c>
      <c r="O1486" s="0" t="s">
        <v>14117</v>
      </c>
      <c r="P1486" s="0" t="s">
        <v>2601</v>
      </c>
      <c r="Q1486" s="380" t="n">
        <v>38988.1666666667</v>
      </c>
      <c r="R1486" s="0" t="n">
        <v>103030215</v>
      </c>
      <c r="S1486" s="0" t="s">
        <v>601</v>
      </c>
      <c r="T1486" s="0" t="s">
        <v>2602</v>
      </c>
      <c r="U1486" s="0" t="s">
        <v>2451</v>
      </c>
      <c r="V1486" s="0" t="n">
        <v>85148936</v>
      </c>
      <c r="W1486" s="0" t="s">
        <v>14118</v>
      </c>
      <c r="X1486" s="0" t="n">
        <v>5</v>
      </c>
      <c r="Y1486" s="0" t="n">
        <f aca="false">FALSE()</f>
        <v>0</v>
      </c>
      <c r="Z1486" s="0" t="n">
        <f aca="false">TRUE()</f>
        <v>1</v>
      </c>
      <c r="AA1486" s="0" t="n">
        <f aca="false">TRUE()</f>
        <v>1</v>
      </c>
      <c r="AB1486" s="0" t="n">
        <f aca="false">TRUE()</f>
        <v>1</v>
      </c>
      <c r="AC1486" s="0" t="n">
        <v>1</v>
      </c>
      <c r="AD1486" s="0" t="s">
        <v>2083</v>
      </c>
      <c r="AE1486" s="0" t="n">
        <f aca="false">TRUE()</f>
        <v>1</v>
      </c>
      <c r="AF1486" s="0" t="s">
        <v>14119</v>
      </c>
      <c r="AG1486" s="0" t="n">
        <v>1</v>
      </c>
      <c r="AH1486" s="0" t="s">
        <v>14120</v>
      </c>
      <c r="AI1486" s="0" t="s">
        <v>14121</v>
      </c>
      <c r="AJ1486" s="0" t="n">
        <v>0</v>
      </c>
      <c r="AK1486" s="0" t="s">
        <v>2118</v>
      </c>
      <c r="AL1486" s="0" t="n">
        <f aca="false">TRUE()</f>
        <v>1</v>
      </c>
      <c r="AM1486" s="0" t="n">
        <f aca="false">FALSE()</f>
        <v>0</v>
      </c>
      <c r="AN1486" s="0" t="n">
        <f aca="false">TRUE()</f>
        <v>1</v>
      </c>
      <c r="AO1486" s="0" t="n">
        <f aca="false">FALSE()</f>
        <v>0</v>
      </c>
      <c r="AP1486" s="0" t="n">
        <f aca="false">FALSE()</f>
        <v>0</v>
      </c>
      <c r="AQ1486" s="380" t="n">
        <v>43166.9041666667</v>
      </c>
      <c r="AR1486" s="380" t="n">
        <v>39416.125</v>
      </c>
      <c r="AS1486" s="0" t="s">
        <v>14122</v>
      </c>
      <c r="AT1486" s="0" t="s">
        <v>14116</v>
      </c>
      <c r="AU1486" s="0" t="s">
        <v>2083</v>
      </c>
    </row>
    <row r="1487" customFormat="false" ht="15" hidden="true" customHeight="false" outlineLevel="0" collapsed="false">
      <c r="A1487" s="0" t="s">
        <v>14123</v>
      </c>
      <c r="B1487" s="0" t="s">
        <v>14124</v>
      </c>
      <c r="C1487" s="0" t="s">
        <v>14125</v>
      </c>
      <c r="D1487" s="0" t="s">
        <v>2297</v>
      </c>
      <c r="E1487" s="0" t="s">
        <v>14123</v>
      </c>
      <c r="F1487" s="0" t="n">
        <v>1</v>
      </c>
      <c r="G1487" s="0" t="s">
        <v>2298</v>
      </c>
      <c r="H1487" s="0" t="s">
        <v>2170</v>
      </c>
      <c r="I1487" s="0" t="s">
        <v>2170</v>
      </c>
      <c r="J1487" s="0" t="s">
        <v>2170</v>
      </c>
      <c r="K1487" s="0" t="s">
        <v>2170</v>
      </c>
      <c r="L1487" s="0" t="s">
        <v>2170</v>
      </c>
      <c r="M1487" s="0" t="s">
        <v>2170</v>
      </c>
      <c r="N1487" s="0" t="n">
        <f aca="false">FALSE()</f>
        <v>0</v>
      </c>
      <c r="O1487" s="0" t="s">
        <v>14126</v>
      </c>
      <c r="P1487" s="0" t="s">
        <v>2300</v>
      </c>
      <c r="Q1487" s="380" t="n">
        <v>25569.125</v>
      </c>
      <c r="R1487" s="0" t="n">
        <v>56657191</v>
      </c>
      <c r="S1487" s="0" t="s">
        <v>2301</v>
      </c>
      <c r="T1487" s="0" t="s">
        <v>2302</v>
      </c>
      <c r="U1487" s="0" t="s">
        <v>2451</v>
      </c>
      <c r="V1487" s="0" t="n">
        <v>115000000</v>
      </c>
      <c r="W1487" s="0" t="s">
        <v>14127</v>
      </c>
      <c r="X1487" s="0" t="n">
        <v>4</v>
      </c>
      <c r="Y1487" s="0" t="n">
        <f aca="false">FALSE()</f>
        <v>0</v>
      </c>
      <c r="Z1487" s="0" t="n">
        <f aca="false">FALSE()</f>
        <v>0</v>
      </c>
      <c r="AA1487" s="0" t="n">
        <f aca="false">FALSE()</f>
        <v>0</v>
      </c>
      <c r="AB1487" s="0" t="n">
        <f aca="false">TRUE()</f>
        <v>1</v>
      </c>
      <c r="AC1487" s="0" t="n">
        <v>1</v>
      </c>
      <c r="AD1487" s="0" t="s">
        <v>2129</v>
      </c>
      <c r="AE1487" s="0" t="n">
        <f aca="false">TRUE()</f>
        <v>1</v>
      </c>
      <c r="AF1487" s="0" t="s">
        <v>14128</v>
      </c>
      <c r="AG1487" s="0" t="n">
        <v>2</v>
      </c>
      <c r="AH1487" s="0" t="s">
        <v>14129</v>
      </c>
      <c r="AI1487" s="0" t="s">
        <v>14130</v>
      </c>
      <c r="AJ1487" s="0" t="n">
        <v>0</v>
      </c>
      <c r="AK1487" s="0" t="s">
        <v>2118</v>
      </c>
      <c r="AL1487" s="0" t="n">
        <f aca="false">FALSE()</f>
        <v>0</v>
      </c>
      <c r="AM1487" s="0" t="n">
        <f aca="false">TRUE()</f>
        <v>1</v>
      </c>
      <c r="AN1487" s="0" t="n">
        <f aca="false">FALSE()</f>
        <v>0</v>
      </c>
      <c r="AO1487" s="0" t="n">
        <f aca="false">FALSE()</f>
        <v>0</v>
      </c>
      <c r="AP1487" s="0" t="n">
        <f aca="false">FALSE()</f>
        <v>0</v>
      </c>
      <c r="AQ1487" s="380" t="n">
        <v>44510.6486111111</v>
      </c>
      <c r="AR1487" s="380" t="n">
        <v>44510.4166666667</v>
      </c>
      <c r="AS1487" s="0" t="s">
        <v>14131</v>
      </c>
      <c r="AT1487" s="0" t="s">
        <v>2170</v>
      </c>
      <c r="AU1487" s="0" t="s">
        <v>2170</v>
      </c>
    </row>
    <row r="1488" customFormat="false" ht="15" hidden="true" customHeight="false" outlineLevel="0" collapsed="false">
      <c r="A1488" s="0" t="s">
        <v>14132</v>
      </c>
      <c r="B1488" s="0" t="s">
        <v>14133</v>
      </c>
      <c r="C1488" s="0" t="s">
        <v>14134</v>
      </c>
      <c r="D1488" s="0" t="s">
        <v>2297</v>
      </c>
      <c r="E1488" s="0" t="s">
        <v>14132</v>
      </c>
      <c r="F1488" s="0" t="n">
        <v>1</v>
      </c>
      <c r="G1488" s="0" t="s">
        <v>2298</v>
      </c>
      <c r="H1488" s="0" t="s">
        <v>2170</v>
      </c>
      <c r="I1488" s="0" t="s">
        <v>2170</v>
      </c>
      <c r="J1488" s="0" t="s">
        <v>2170</v>
      </c>
      <c r="K1488" s="0" t="s">
        <v>2170</v>
      </c>
      <c r="L1488" s="0" t="s">
        <v>2170</v>
      </c>
      <c r="M1488" s="0" t="s">
        <v>2170</v>
      </c>
      <c r="N1488" s="0" t="n">
        <f aca="false">FALSE()</f>
        <v>0</v>
      </c>
      <c r="O1488" s="0" t="s">
        <v>14135</v>
      </c>
      <c r="P1488" s="0" t="s">
        <v>2300</v>
      </c>
      <c r="Q1488" s="380" t="n">
        <v>25569.125</v>
      </c>
      <c r="R1488" s="0" t="n">
        <v>67924718</v>
      </c>
      <c r="S1488" s="0" t="s">
        <v>2528</v>
      </c>
      <c r="T1488" s="0" t="s">
        <v>2529</v>
      </c>
      <c r="U1488" s="0" t="s">
        <v>2365</v>
      </c>
      <c r="V1488" s="0" t="n">
        <v>0</v>
      </c>
      <c r="W1488" s="0" t="s">
        <v>3918</v>
      </c>
      <c r="X1488" s="0" t="n">
        <v>4</v>
      </c>
      <c r="Y1488" s="0" t="n">
        <f aca="false">FALSE()</f>
        <v>0</v>
      </c>
      <c r="Z1488" s="0" t="n">
        <f aca="false">FALSE()</f>
        <v>0</v>
      </c>
      <c r="AA1488" s="0" t="n">
        <f aca="false">FALSE()</f>
        <v>0</v>
      </c>
      <c r="AB1488" s="0" t="n">
        <f aca="false">FALSE()</f>
        <v>0</v>
      </c>
      <c r="AC1488" s="0" t="n">
        <v>3</v>
      </c>
      <c r="AD1488" s="0" t="s">
        <v>2129</v>
      </c>
      <c r="AE1488" s="0" t="n">
        <f aca="false">TRUE()</f>
        <v>1</v>
      </c>
      <c r="AF1488" s="0" t="s">
        <v>14136</v>
      </c>
      <c r="AG1488" s="0" t="n">
        <v>2</v>
      </c>
      <c r="AH1488" s="0" t="s">
        <v>14137</v>
      </c>
      <c r="AI1488" s="0" t="s">
        <v>14138</v>
      </c>
      <c r="AJ1488" s="0" t="n">
        <v>0</v>
      </c>
      <c r="AK1488" s="0" t="s">
        <v>2118</v>
      </c>
      <c r="AL1488" s="0" t="n">
        <f aca="false">FALSE()</f>
        <v>0</v>
      </c>
      <c r="AM1488" s="0" t="n">
        <f aca="false">TRUE()</f>
        <v>1</v>
      </c>
      <c r="AN1488" s="0" t="n">
        <f aca="false">FALSE()</f>
        <v>0</v>
      </c>
      <c r="AO1488" s="0" t="n">
        <f aca="false">FALSE()</f>
        <v>0</v>
      </c>
      <c r="AP1488" s="0" t="n">
        <f aca="false">TRUE()</f>
        <v>1</v>
      </c>
      <c r="AQ1488" s="380" t="n">
        <v>43613.6166666667</v>
      </c>
      <c r="AR1488" s="380" t="n">
        <v>42145.125</v>
      </c>
      <c r="AS1488" s="0" t="s">
        <v>14139</v>
      </c>
      <c r="AT1488" s="0" t="s">
        <v>2170</v>
      </c>
      <c r="AU1488" s="0" t="s">
        <v>2170</v>
      </c>
    </row>
    <row r="1489" customFormat="false" ht="15" hidden="true" customHeight="false" outlineLevel="0" collapsed="false">
      <c r="A1489" s="0" t="s">
        <v>14140</v>
      </c>
      <c r="B1489" s="0" t="s">
        <v>14141</v>
      </c>
      <c r="C1489" s="0" t="s">
        <v>14142</v>
      </c>
      <c r="D1489" s="0" t="s">
        <v>2297</v>
      </c>
      <c r="E1489" s="0" t="s">
        <v>14140</v>
      </c>
      <c r="F1489" s="0" t="n">
        <v>1</v>
      </c>
      <c r="G1489" s="0" t="s">
        <v>2298</v>
      </c>
      <c r="H1489" s="0" t="s">
        <v>2170</v>
      </c>
      <c r="I1489" s="0" t="s">
        <v>2170</v>
      </c>
      <c r="J1489" s="0" t="s">
        <v>2170</v>
      </c>
      <c r="K1489" s="0" t="s">
        <v>2170</v>
      </c>
      <c r="L1489" s="0" t="s">
        <v>2170</v>
      </c>
      <c r="M1489" s="0" t="s">
        <v>2170</v>
      </c>
      <c r="N1489" s="0" t="n">
        <f aca="false">FALSE()</f>
        <v>0</v>
      </c>
      <c r="O1489" s="0" t="s">
        <v>14143</v>
      </c>
      <c r="P1489" s="0" t="s">
        <v>2300</v>
      </c>
      <c r="Q1489" s="380" t="n">
        <v>25569.125</v>
      </c>
      <c r="R1489" s="0" t="n">
        <v>91032007</v>
      </c>
      <c r="S1489" s="0" t="s">
        <v>2301</v>
      </c>
      <c r="T1489" s="0" t="s">
        <v>2302</v>
      </c>
      <c r="U1489" s="0" t="s">
        <v>2451</v>
      </c>
      <c r="V1489" s="0" t="n">
        <v>400000000</v>
      </c>
      <c r="W1489" s="0" t="s">
        <v>2366</v>
      </c>
      <c r="X1489" s="0" t="n">
        <v>4</v>
      </c>
      <c r="Y1489" s="0" t="n">
        <f aca="false">FALSE()</f>
        <v>0</v>
      </c>
      <c r="Z1489" s="0" t="n">
        <f aca="false">FALSE()</f>
        <v>0</v>
      </c>
      <c r="AA1489" s="0" t="n">
        <f aca="false">FALSE()</f>
        <v>0</v>
      </c>
      <c r="AB1489" s="0" t="n">
        <f aca="false">TRUE()</f>
        <v>1</v>
      </c>
      <c r="AC1489" s="0" t="n">
        <v>1</v>
      </c>
      <c r="AD1489" s="0" t="s">
        <v>2129</v>
      </c>
      <c r="AE1489" s="0" t="n">
        <f aca="false">TRUE()</f>
        <v>1</v>
      </c>
      <c r="AF1489" s="0" t="s">
        <v>14144</v>
      </c>
      <c r="AG1489" s="0" t="n">
        <v>2</v>
      </c>
      <c r="AH1489" s="0" t="s">
        <v>14145</v>
      </c>
      <c r="AI1489" s="0" t="s">
        <v>14146</v>
      </c>
      <c r="AJ1489" s="0" t="n">
        <v>0</v>
      </c>
      <c r="AK1489" s="0" t="s">
        <v>2118</v>
      </c>
      <c r="AL1489" s="0" t="n">
        <f aca="false">FALSE()</f>
        <v>0</v>
      </c>
      <c r="AM1489" s="0" t="n">
        <f aca="false">TRUE()</f>
        <v>1</v>
      </c>
      <c r="AN1489" s="0" t="n">
        <f aca="false">FALSE()</f>
        <v>0</v>
      </c>
      <c r="AO1489" s="0" t="n">
        <f aca="false">FALSE()</f>
        <v>0</v>
      </c>
      <c r="AP1489" s="0" t="n">
        <f aca="false">FALSE()</f>
        <v>0</v>
      </c>
      <c r="AQ1489" s="380" t="n">
        <v>44169.7305555556</v>
      </c>
      <c r="AR1489" s="380" t="n">
        <v>44169.4166666667</v>
      </c>
      <c r="AS1489" s="0" t="s">
        <v>14147</v>
      </c>
      <c r="AT1489" s="0" t="s">
        <v>2170</v>
      </c>
      <c r="AU1489" s="0" t="s">
        <v>2170</v>
      </c>
    </row>
    <row r="1490" customFormat="false" ht="15" hidden="true" customHeight="false" outlineLevel="0" collapsed="false">
      <c r="A1490" s="0" t="s">
        <v>14148</v>
      </c>
      <c r="B1490" s="0" t="s">
        <v>14149</v>
      </c>
      <c r="C1490" s="0" t="s">
        <v>14150</v>
      </c>
      <c r="D1490" s="0" t="s">
        <v>2297</v>
      </c>
      <c r="E1490" s="0" t="s">
        <v>14148</v>
      </c>
      <c r="F1490" s="0" t="n">
        <v>1</v>
      </c>
      <c r="G1490" s="0" t="s">
        <v>2298</v>
      </c>
      <c r="H1490" s="0" t="s">
        <v>2170</v>
      </c>
      <c r="I1490" s="0" t="s">
        <v>2170</v>
      </c>
      <c r="J1490" s="0" t="s">
        <v>2170</v>
      </c>
      <c r="K1490" s="0" t="s">
        <v>2170</v>
      </c>
      <c r="L1490" s="0" t="s">
        <v>2170</v>
      </c>
      <c r="M1490" s="0" t="s">
        <v>2170</v>
      </c>
      <c r="N1490" s="0" t="n">
        <f aca="false">FALSE()</f>
        <v>0</v>
      </c>
      <c r="O1490" s="0" t="s">
        <v>14151</v>
      </c>
      <c r="P1490" s="0" t="s">
        <v>2300</v>
      </c>
      <c r="Q1490" s="380" t="n">
        <v>36735.1666666667</v>
      </c>
      <c r="R1490" s="0" t="n">
        <v>146700000</v>
      </c>
      <c r="S1490" s="0" t="s">
        <v>2301</v>
      </c>
      <c r="T1490" s="0" t="s">
        <v>2302</v>
      </c>
      <c r="U1490" s="0" t="s">
        <v>2330</v>
      </c>
      <c r="V1490" s="0" t="n">
        <v>0</v>
      </c>
      <c r="W1490" s="0" t="s">
        <v>2366</v>
      </c>
      <c r="X1490" s="0" t="n">
        <v>4</v>
      </c>
      <c r="Y1490" s="0" t="n">
        <f aca="false">FALSE()</f>
        <v>0</v>
      </c>
      <c r="Z1490" s="0" t="n">
        <f aca="false">FALSE()</f>
        <v>0</v>
      </c>
      <c r="AA1490" s="0" t="n">
        <f aca="false">FALSE()</f>
        <v>0</v>
      </c>
      <c r="AB1490" s="0" t="n">
        <f aca="false">FALSE()</f>
        <v>0</v>
      </c>
      <c r="AC1490" s="0" t="n">
        <v>1</v>
      </c>
      <c r="AD1490" s="0" t="s">
        <v>2129</v>
      </c>
      <c r="AE1490" s="0" t="n">
        <f aca="false">TRUE()</f>
        <v>1</v>
      </c>
      <c r="AF1490" s="0" t="s">
        <v>14152</v>
      </c>
      <c r="AG1490" s="0" t="n">
        <v>2</v>
      </c>
      <c r="AH1490" s="0" t="s">
        <v>14153</v>
      </c>
      <c r="AI1490" s="0" t="s">
        <v>14154</v>
      </c>
      <c r="AJ1490" s="0" t="n">
        <v>0</v>
      </c>
      <c r="AK1490" s="0" t="s">
        <v>2118</v>
      </c>
      <c r="AL1490" s="0" t="n">
        <f aca="false">FALSE()</f>
        <v>0</v>
      </c>
      <c r="AM1490" s="0" t="n">
        <f aca="false">TRUE()</f>
        <v>1</v>
      </c>
      <c r="AN1490" s="0" t="n">
        <f aca="false">FALSE()</f>
        <v>0</v>
      </c>
      <c r="AO1490" s="0" t="n">
        <f aca="false">FALSE()</f>
        <v>0</v>
      </c>
      <c r="AP1490" s="0" t="n">
        <f aca="false">FALSE()</f>
        <v>0</v>
      </c>
      <c r="AQ1490" s="380" t="n">
        <v>43123.725</v>
      </c>
      <c r="AR1490" s="380" t="n">
        <v>36735.1666666667</v>
      </c>
      <c r="AS1490" s="0" t="s">
        <v>14155</v>
      </c>
      <c r="AT1490" s="0" t="s">
        <v>2170</v>
      </c>
      <c r="AU1490" s="0" t="s">
        <v>2170</v>
      </c>
    </row>
    <row r="1491" customFormat="false" ht="15" hidden="true" customHeight="false" outlineLevel="0" collapsed="false">
      <c r="A1491" s="0" t="s">
        <v>14156</v>
      </c>
      <c r="B1491" s="0" t="s">
        <v>14157</v>
      </c>
      <c r="C1491" s="0" t="s">
        <v>14158</v>
      </c>
      <c r="D1491" s="0" t="s">
        <v>2297</v>
      </c>
      <c r="E1491" s="0" t="s">
        <v>14156</v>
      </c>
      <c r="F1491" s="0" t="n">
        <v>1</v>
      </c>
      <c r="G1491" s="0" t="s">
        <v>2298</v>
      </c>
      <c r="H1491" s="0" t="s">
        <v>2170</v>
      </c>
      <c r="I1491" s="0" t="s">
        <v>2170</v>
      </c>
      <c r="J1491" s="0" t="s">
        <v>2170</v>
      </c>
      <c r="K1491" s="0" t="s">
        <v>2170</v>
      </c>
      <c r="L1491" s="0" t="s">
        <v>2170</v>
      </c>
      <c r="M1491" s="0" t="s">
        <v>2170</v>
      </c>
      <c r="N1491" s="0" t="n">
        <f aca="false">FALSE()</f>
        <v>0</v>
      </c>
      <c r="O1491" s="0" t="s">
        <v>14159</v>
      </c>
      <c r="P1491" s="0" t="s">
        <v>2300</v>
      </c>
      <c r="Q1491" s="380" t="n">
        <v>30504.1666666667</v>
      </c>
      <c r="R1491" s="0" t="n">
        <v>174229383</v>
      </c>
      <c r="S1491" s="0" t="s">
        <v>2301</v>
      </c>
      <c r="T1491" s="0" t="s">
        <v>2302</v>
      </c>
      <c r="U1491" s="0" t="s">
        <v>2451</v>
      </c>
      <c r="V1491" s="0" t="n">
        <v>650000000</v>
      </c>
      <c r="W1491" s="0" t="s">
        <v>2383</v>
      </c>
      <c r="X1491" s="0" t="n">
        <v>4</v>
      </c>
      <c r="Y1491" s="0" t="n">
        <f aca="false">FALSE()</f>
        <v>0</v>
      </c>
      <c r="Z1491" s="0" t="n">
        <f aca="false">FALSE()</f>
        <v>0</v>
      </c>
      <c r="AA1491" s="0" t="n">
        <f aca="false">FALSE()</f>
        <v>0</v>
      </c>
      <c r="AB1491" s="0" t="n">
        <f aca="false">TRUE()</f>
        <v>1</v>
      </c>
      <c r="AC1491" s="0" t="n">
        <v>8</v>
      </c>
      <c r="AD1491" s="0" t="s">
        <v>2129</v>
      </c>
      <c r="AE1491" s="0" t="n">
        <f aca="false">TRUE()</f>
        <v>1</v>
      </c>
      <c r="AF1491" s="0" t="s">
        <v>14160</v>
      </c>
      <c r="AG1491" s="0" t="n">
        <v>2</v>
      </c>
      <c r="AH1491" s="0" t="s">
        <v>14161</v>
      </c>
      <c r="AI1491" s="0" t="s">
        <v>14162</v>
      </c>
      <c r="AJ1491" s="0" t="n">
        <v>0</v>
      </c>
      <c r="AK1491" s="0" t="s">
        <v>2118</v>
      </c>
      <c r="AL1491" s="0" t="n">
        <f aca="false">FALSE()</f>
        <v>0</v>
      </c>
      <c r="AM1491" s="0" t="n">
        <f aca="false">TRUE()</f>
        <v>1</v>
      </c>
      <c r="AN1491" s="0" t="n">
        <f aca="false">FALSE()</f>
        <v>0</v>
      </c>
      <c r="AO1491" s="0" t="n">
        <f aca="false">FALSE()</f>
        <v>0</v>
      </c>
      <c r="AP1491" s="0" t="n">
        <f aca="false">FALSE()</f>
        <v>0</v>
      </c>
      <c r="AQ1491" s="380" t="n">
        <v>43123.7291666667</v>
      </c>
      <c r="AR1491" s="380" t="n">
        <v>32398.1666666667</v>
      </c>
      <c r="AS1491" s="0" t="s">
        <v>14163</v>
      </c>
      <c r="AT1491" s="0" t="s">
        <v>2170</v>
      </c>
      <c r="AU1491" s="0" t="s">
        <v>2170</v>
      </c>
    </row>
    <row r="1492" customFormat="false" ht="15" hidden="true" customHeight="false" outlineLevel="0" collapsed="false">
      <c r="A1492" s="0" t="s">
        <v>14164</v>
      </c>
      <c r="B1492" s="0" t="s">
        <v>14165</v>
      </c>
      <c r="C1492" s="0" t="s">
        <v>14166</v>
      </c>
      <c r="D1492" s="0" t="s">
        <v>2297</v>
      </c>
      <c r="E1492" s="0" t="s">
        <v>14164</v>
      </c>
      <c r="F1492" s="0" t="n">
        <v>1</v>
      </c>
      <c r="G1492" s="0" t="s">
        <v>2298</v>
      </c>
      <c r="H1492" s="0" t="s">
        <v>2170</v>
      </c>
      <c r="I1492" s="0" t="s">
        <v>2170</v>
      </c>
      <c r="J1492" s="0" t="s">
        <v>2170</v>
      </c>
      <c r="K1492" s="0" t="s">
        <v>2170</v>
      </c>
      <c r="L1492" s="0" t="s">
        <v>2170</v>
      </c>
      <c r="M1492" s="0" t="s">
        <v>2170</v>
      </c>
      <c r="N1492" s="0" t="n">
        <f aca="false">FALSE()</f>
        <v>0</v>
      </c>
      <c r="O1492" s="0" t="s">
        <v>14167</v>
      </c>
      <c r="P1492" s="0" t="s">
        <v>2300</v>
      </c>
      <c r="Q1492" s="380" t="n">
        <v>25569.125</v>
      </c>
      <c r="R1492" s="0" t="n">
        <v>135734346</v>
      </c>
      <c r="S1492" s="0" t="s">
        <v>2301</v>
      </c>
      <c r="T1492" s="0" t="s">
        <v>2302</v>
      </c>
      <c r="U1492" s="0" t="s">
        <v>2365</v>
      </c>
      <c r="V1492" s="0" t="n">
        <v>0</v>
      </c>
      <c r="W1492" s="0" t="s">
        <v>2366</v>
      </c>
      <c r="X1492" s="0" t="n">
        <v>4</v>
      </c>
      <c r="Y1492" s="0" t="n">
        <f aca="false">FALSE()</f>
        <v>0</v>
      </c>
      <c r="Z1492" s="0" t="n">
        <f aca="false">FALSE()</f>
        <v>0</v>
      </c>
      <c r="AA1492" s="0" t="n">
        <f aca="false">FALSE()</f>
        <v>0</v>
      </c>
      <c r="AB1492" s="0" t="n">
        <f aca="false">TRUE()</f>
        <v>1</v>
      </c>
      <c r="AC1492" s="0" t="n">
        <v>1</v>
      </c>
      <c r="AD1492" s="0" t="s">
        <v>2129</v>
      </c>
      <c r="AE1492" s="0" t="n">
        <f aca="false">TRUE()</f>
        <v>1</v>
      </c>
      <c r="AF1492" s="0" t="s">
        <v>14168</v>
      </c>
      <c r="AG1492" s="0" t="n">
        <v>2</v>
      </c>
      <c r="AH1492" s="0" t="s">
        <v>14169</v>
      </c>
      <c r="AI1492" s="0" t="s">
        <v>14170</v>
      </c>
      <c r="AJ1492" s="0" t="n">
        <v>0</v>
      </c>
      <c r="AK1492" s="0" t="s">
        <v>2118</v>
      </c>
      <c r="AL1492" s="0" t="n">
        <f aca="false">FALSE()</f>
        <v>0</v>
      </c>
      <c r="AM1492" s="0" t="n">
        <f aca="false">TRUE()</f>
        <v>1</v>
      </c>
      <c r="AN1492" s="0" t="n">
        <f aca="false">FALSE()</f>
        <v>0</v>
      </c>
      <c r="AO1492" s="0" t="n">
        <f aca="false">FALSE()</f>
        <v>0</v>
      </c>
      <c r="AP1492" s="0" t="n">
        <f aca="false">FALSE()</f>
        <v>0</v>
      </c>
      <c r="AQ1492" s="380" t="n">
        <v>44917.6888888889</v>
      </c>
      <c r="AR1492" s="380" t="n">
        <v>44917.4166666667</v>
      </c>
      <c r="AS1492" s="0" t="s">
        <v>14171</v>
      </c>
      <c r="AT1492" s="0" t="s">
        <v>2170</v>
      </c>
      <c r="AU1492" s="0" t="s">
        <v>2170</v>
      </c>
    </row>
    <row r="1493" customFormat="false" ht="15" hidden="true" customHeight="false" outlineLevel="0" collapsed="false">
      <c r="A1493" s="0" t="s">
        <v>14172</v>
      </c>
      <c r="B1493" s="0" t="s">
        <v>14173</v>
      </c>
      <c r="C1493" s="0" t="s">
        <v>14174</v>
      </c>
      <c r="D1493" s="0" t="s">
        <v>2297</v>
      </c>
      <c r="E1493" s="0" t="s">
        <v>14172</v>
      </c>
      <c r="F1493" s="0" t="n">
        <v>1</v>
      </c>
      <c r="G1493" s="0" t="s">
        <v>2298</v>
      </c>
      <c r="H1493" s="0" t="s">
        <v>2170</v>
      </c>
      <c r="I1493" s="0" t="s">
        <v>2170</v>
      </c>
      <c r="J1493" s="0" t="s">
        <v>2170</v>
      </c>
      <c r="K1493" s="0" t="s">
        <v>2170</v>
      </c>
      <c r="L1493" s="0" t="s">
        <v>2170</v>
      </c>
      <c r="M1493" s="0" t="s">
        <v>2170</v>
      </c>
      <c r="N1493" s="0" t="n">
        <f aca="false">FALSE()</f>
        <v>0</v>
      </c>
      <c r="O1493" s="0" t="s">
        <v>14175</v>
      </c>
      <c r="P1493" s="0" t="s">
        <v>2300</v>
      </c>
      <c r="Q1493" s="380" t="n">
        <v>36700.1666666667</v>
      </c>
      <c r="R1493" s="0" t="n">
        <v>50464399</v>
      </c>
      <c r="S1493" s="0" t="s">
        <v>2301</v>
      </c>
      <c r="T1493" s="0" t="s">
        <v>2302</v>
      </c>
      <c r="U1493" s="0" t="s">
        <v>2330</v>
      </c>
      <c r="V1493" s="0" t="n">
        <v>120000000</v>
      </c>
      <c r="W1493" s="0" t="s">
        <v>2366</v>
      </c>
      <c r="X1493" s="0" t="n">
        <v>4</v>
      </c>
      <c r="Y1493" s="0" t="n">
        <f aca="false">FALSE()</f>
        <v>0</v>
      </c>
      <c r="Z1493" s="0" t="n">
        <f aca="false">FALSE()</f>
        <v>0</v>
      </c>
      <c r="AA1493" s="0" t="n">
        <f aca="false">FALSE()</f>
        <v>0</v>
      </c>
      <c r="AB1493" s="0" t="n">
        <f aca="false">FALSE()</f>
        <v>0</v>
      </c>
      <c r="AC1493" s="0" t="n">
        <v>1</v>
      </c>
      <c r="AD1493" s="0" t="s">
        <v>2129</v>
      </c>
      <c r="AE1493" s="0" t="n">
        <f aca="false">TRUE()</f>
        <v>1</v>
      </c>
      <c r="AF1493" s="0" t="s">
        <v>14176</v>
      </c>
      <c r="AG1493" s="0" t="n">
        <v>2</v>
      </c>
      <c r="AH1493" s="0" t="s">
        <v>14177</v>
      </c>
      <c r="AI1493" s="0" t="s">
        <v>14178</v>
      </c>
      <c r="AJ1493" s="0" t="n">
        <v>0</v>
      </c>
      <c r="AK1493" s="0" t="s">
        <v>2118</v>
      </c>
      <c r="AL1493" s="0" t="n">
        <f aca="false">FALSE()</f>
        <v>0</v>
      </c>
      <c r="AM1493" s="0" t="n">
        <f aca="false">TRUE()</f>
        <v>1</v>
      </c>
      <c r="AN1493" s="0" t="n">
        <f aca="false">FALSE()</f>
        <v>0</v>
      </c>
      <c r="AO1493" s="0" t="n">
        <f aca="false">FALSE()</f>
        <v>0</v>
      </c>
      <c r="AP1493" s="0" t="n">
        <f aca="false">FALSE()</f>
        <v>0</v>
      </c>
      <c r="AQ1493" s="380" t="n">
        <v>43559.6902777778</v>
      </c>
      <c r="AR1493" s="380" t="n">
        <v>36700.1666666667</v>
      </c>
      <c r="AS1493" s="0" t="s">
        <v>14179</v>
      </c>
      <c r="AT1493" s="0" t="s">
        <v>2170</v>
      </c>
      <c r="AU1493" s="0" t="s">
        <v>2170</v>
      </c>
    </row>
    <row r="1494" customFormat="false" ht="15" hidden="true" customHeight="false" outlineLevel="0" collapsed="false">
      <c r="A1494" s="0" t="s">
        <v>14180</v>
      </c>
      <c r="B1494" s="0" t="s">
        <v>14181</v>
      </c>
      <c r="C1494" s="0" t="s">
        <v>14182</v>
      </c>
      <c r="D1494" s="0" t="s">
        <v>2297</v>
      </c>
      <c r="E1494" s="0" t="s">
        <v>14180</v>
      </c>
      <c r="F1494" s="0" t="n">
        <v>1</v>
      </c>
      <c r="G1494" s="0" t="s">
        <v>2298</v>
      </c>
      <c r="H1494" s="0" t="s">
        <v>2170</v>
      </c>
      <c r="I1494" s="0" t="s">
        <v>2170</v>
      </c>
      <c r="J1494" s="0" t="s">
        <v>2170</v>
      </c>
      <c r="K1494" s="0" t="s">
        <v>2170</v>
      </c>
      <c r="L1494" s="0" t="s">
        <v>2170</v>
      </c>
      <c r="M1494" s="0" t="s">
        <v>2170</v>
      </c>
      <c r="N1494" s="0" t="n">
        <f aca="false">FALSE()</f>
        <v>0</v>
      </c>
      <c r="O1494" s="0" t="s">
        <v>14183</v>
      </c>
      <c r="P1494" s="0" t="s">
        <v>2300</v>
      </c>
      <c r="Q1494" s="380" t="n">
        <v>34828.1666666667</v>
      </c>
      <c r="R1494" s="0" t="n">
        <v>129785003</v>
      </c>
      <c r="S1494" s="0" t="s">
        <v>2301</v>
      </c>
      <c r="T1494" s="0" t="s">
        <v>2302</v>
      </c>
      <c r="U1494" s="0" t="s">
        <v>2365</v>
      </c>
      <c r="V1494" s="0" t="n">
        <v>0</v>
      </c>
      <c r="W1494" s="0" t="s">
        <v>2409</v>
      </c>
      <c r="X1494" s="0" t="n">
        <v>4</v>
      </c>
      <c r="Y1494" s="0" t="n">
        <f aca="false">FALSE()</f>
        <v>0</v>
      </c>
      <c r="Z1494" s="0" t="n">
        <f aca="false">FALSE()</f>
        <v>0</v>
      </c>
      <c r="AA1494" s="0" t="n">
        <f aca="false">FALSE()</f>
        <v>0</v>
      </c>
      <c r="AB1494" s="0" t="n">
        <f aca="false">TRUE()</f>
        <v>1</v>
      </c>
      <c r="AC1494" s="0" t="n">
        <v>1</v>
      </c>
      <c r="AD1494" s="0" t="s">
        <v>2129</v>
      </c>
      <c r="AE1494" s="0" t="n">
        <f aca="false">TRUE()</f>
        <v>1</v>
      </c>
      <c r="AF1494" s="0" t="s">
        <v>14184</v>
      </c>
      <c r="AG1494" s="0" t="n">
        <v>2</v>
      </c>
      <c r="AH1494" s="0" t="s">
        <v>14185</v>
      </c>
      <c r="AI1494" s="0" t="s">
        <v>14186</v>
      </c>
      <c r="AJ1494" s="0" t="n">
        <v>0</v>
      </c>
      <c r="AK1494" s="0" t="s">
        <v>2118</v>
      </c>
      <c r="AL1494" s="0" t="n">
        <f aca="false">FALSE()</f>
        <v>0</v>
      </c>
      <c r="AM1494" s="0" t="n">
        <f aca="false">TRUE()</f>
        <v>1</v>
      </c>
      <c r="AN1494" s="0" t="n">
        <f aca="false">FALSE()</f>
        <v>0</v>
      </c>
      <c r="AO1494" s="0" t="n">
        <f aca="false">FALSE()</f>
        <v>0</v>
      </c>
      <c r="AP1494" s="0" t="n">
        <f aca="false">FALSE()</f>
        <v>0</v>
      </c>
      <c r="AQ1494" s="380" t="n">
        <v>43123.7291666667</v>
      </c>
      <c r="AR1494" s="380" t="n">
        <v>34828.1666666667</v>
      </c>
      <c r="AS1494" s="0" t="s">
        <v>14187</v>
      </c>
      <c r="AT1494" s="0" t="s">
        <v>2170</v>
      </c>
      <c r="AU1494" s="0" t="s">
        <v>2170</v>
      </c>
    </row>
    <row r="1495" customFormat="false" ht="15" hidden="true" customHeight="false" outlineLevel="0" collapsed="false">
      <c r="A1495" s="0" t="s">
        <v>14188</v>
      </c>
      <c r="B1495" s="0" t="s">
        <v>14189</v>
      </c>
      <c r="C1495" s="0" t="s">
        <v>14190</v>
      </c>
      <c r="D1495" s="0" t="s">
        <v>2297</v>
      </c>
      <c r="E1495" s="0" t="s">
        <v>14188</v>
      </c>
      <c r="F1495" s="0" t="n">
        <v>1</v>
      </c>
      <c r="G1495" s="0" t="s">
        <v>2298</v>
      </c>
      <c r="H1495" s="0" t="s">
        <v>2170</v>
      </c>
      <c r="I1495" s="0" t="s">
        <v>2170</v>
      </c>
      <c r="J1495" s="0" t="s">
        <v>2170</v>
      </c>
      <c r="K1495" s="0" t="s">
        <v>2170</v>
      </c>
      <c r="L1495" s="0" t="s">
        <v>2170</v>
      </c>
      <c r="M1495" s="0" t="s">
        <v>2170</v>
      </c>
      <c r="N1495" s="0" t="n">
        <f aca="false">FALSE()</f>
        <v>0</v>
      </c>
      <c r="O1495" s="0" t="s">
        <v>14191</v>
      </c>
      <c r="P1495" s="0" t="s">
        <v>2300</v>
      </c>
      <c r="Q1495" s="380" t="n">
        <v>25569.125</v>
      </c>
      <c r="R1495" s="0" t="n">
        <v>159248228</v>
      </c>
      <c r="S1495" s="0" t="s">
        <v>2301</v>
      </c>
      <c r="T1495" s="0" t="s">
        <v>2302</v>
      </c>
      <c r="U1495" s="0" t="s">
        <v>2330</v>
      </c>
      <c r="V1495" s="0" t="n">
        <v>75000000</v>
      </c>
      <c r="W1495" s="0" t="s">
        <v>2312</v>
      </c>
      <c r="X1495" s="0" t="n">
        <v>4</v>
      </c>
      <c r="Y1495" s="0" t="n">
        <f aca="false">FALSE()</f>
        <v>0</v>
      </c>
      <c r="Z1495" s="0" t="n">
        <f aca="false">FALSE()</f>
        <v>0</v>
      </c>
      <c r="AA1495" s="0" t="n">
        <f aca="false">FALSE()</f>
        <v>0</v>
      </c>
      <c r="AB1495" s="0" t="n">
        <f aca="false">FALSE()</f>
        <v>0</v>
      </c>
      <c r="AC1495" s="0" t="n">
        <v>1</v>
      </c>
      <c r="AD1495" s="0" t="s">
        <v>2129</v>
      </c>
      <c r="AE1495" s="0" t="n">
        <f aca="false">TRUE()</f>
        <v>1</v>
      </c>
      <c r="AF1495" s="0" t="s">
        <v>14192</v>
      </c>
      <c r="AG1495" s="0" t="n">
        <v>2</v>
      </c>
      <c r="AH1495" s="0" t="s">
        <v>14193</v>
      </c>
      <c r="AI1495" s="0" t="s">
        <v>14194</v>
      </c>
      <c r="AJ1495" s="0" t="n">
        <v>0</v>
      </c>
      <c r="AK1495" s="0" t="s">
        <v>2118</v>
      </c>
      <c r="AL1495" s="0" t="n">
        <f aca="false">FALSE()</f>
        <v>0</v>
      </c>
      <c r="AM1495" s="0" t="n">
        <f aca="false">TRUE()</f>
        <v>1</v>
      </c>
      <c r="AN1495" s="0" t="n">
        <f aca="false">FALSE()</f>
        <v>0</v>
      </c>
      <c r="AO1495" s="0" t="n">
        <f aca="false">FALSE()</f>
        <v>0</v>
      </c>
      <c r="AP1495" s="0" t="n">
        <f aca="false">TRUE()</f>
        <v>1</v>
      </c>
      <c r="AQ1495" s="380" t="n">
        <v>43969.5652777778</v>
      </c>
      <c r="AR1495" s="380" t="n">
        <v>43969.4166666667</v>
      </c>
      <c r="AS1495" s="0" t="s">
        <v>14195</v>
      </c>
      <c r="AT1495" s="0" t="s">
        <v>2170</v>
      </c>
      <c r="AU1495" s="0" t="s">
        <v>2170</v>
      </c>
    </row>
    <row r="1496" customFormat="false" ht="15" hidden="true" customHeight="false" outlineLevel="0" collapsed="false">
      <c r="A1496" s="0" t="s">
        <v>14196</v>
      </c>
      <c r="B1496" s="0" t="s">
        <v>14197</v>
      </c>
      <c r="C1496" s="0" t="s">
        <v>14198</v>
      </c>
      <c r="D1496" s="0" t="s">
        <v>2297</v>
      </c>
      <c r="E1496" s="0" t="s">
        <v>14196</v>
      </c>
      <c r="F1496" s="0" t="n">
        <v>1</v>
      </c>
      <c r="G1496" s="0" t="s">
        <v>2298</v>
      </c>
      <c r="H1496" s="0" t="s">
        <v>2170</v>
      </c>
      <c r="I1496" s="0" t="s">
        <v>2170</v>
      </c>
      <c r="J1496" s="0" t="s">
        <v>2170</v>
      </c>
      <c r="K1496" s="0" t="s">
        <v>2170</v>
      </c>
      <c r="L1496" s="0" t="s">
        <v>2170</v>
      </c>
      <c r="M1496" s="0" t="s">
        <v>2170</v>
      </c>
      <c r="N1496" s="0" t="n">
        <f aca="false">FALSE()</f>
        <v>0</v>
      </c>
      <c r="O1496" s="0" t="s">
        <v>14199</v>
      </c>
      <c r="P1496" s="0" t="s">
        <v>2300</v>
      </c>
      <c r="Q1496" s="380" t="n">
        <v>42502.125</v>
      </c>
      <c r="R1496" s="0" t="n">
        <v>41009649</v>
      </c>
      <c r="S1496" s="0" t="s">
        <v>2301</v>
      </c>
      <c r="T1496" s="0" t="s">
        <v>2302</v>
      </c>
      <c r="U1496" s="0" t="s">
        <v>2115</v>
      </c>
      <c r="V1496" s="0" t="n">
        <v>1000000000</v>
      </c>
      <c r="W1496" s="0" t="s">
        <v>2366</v>
      </c>
      <c r="X1496" s="0" t="n">
        <v>4</v>
      </c>
      <c r="Y1496" s="0" t="n">
        <f aca="false">FALSE()</f>
        <v>0</v>
      </c>
      <c r="Z1496" s="0" t="n">
        <f aca="false">FALSE()</f>
        <v>0</v>
      </c>
      <c r="AA1496" s="0" t="n">
        <f aca="false">FALSE()</f>
        <v>0</v>
      </c>
      <c r="AB1496" s="0" t="n">
        <f aca="false">FALSE()</f>
        <v>0</v>
      </c>
      <c r="AC1496" s="0" t="n">
        <v>1</v>
      </c>
      <c r="AD1496" s="0" t="s">
        <v>2129</v>
      </c>
      <c r="AE1496" s="0" t="n">
        <f aca="false">TRUE()</f>
        <v>1</v>
      </c>
      <c r="AF1496" s="0" t="s">
        <v>14200</v>
      </c>
      <c r="AG1496" s="0" t="n">
        <v>2</v>
      </c>
      <c r="AH1496" s="0" t="s">
        <v>14201</v>
      </c>
      <c r="AI1496" s="0" t="s">
        <v>14202</v>
      </c>
      <c r="AJ1496" s="0" t="n">
        <v>0</v>
      </c>
      <c r="AK1496" s="0" t="s">
        <v>2118</v>
      </c>
      <c r="AL1496" s="0" t="n">
        <f aca="false">FALSE()</f>
        <v>0</v>
      </c>
      <c r="AM1496" s="0" t="n">
        <f aca="false">TRUE()</f>
        <v>1</v>
      </c>
      <c r="AN1496" s="0" t="n">
        <f aca="false">FALSE()</f>
        <v>0</v>
      </c>
      <c r="AO1496" s="0" t="n">
        <f aca="false">FALSE()</f>
        <v>0</v>
      </c>
      <c r="AP1496" s="0" t="n">
        <f aca="false">FALSE()</f>
        <v>0</v>
      </c>
      <c r="AQ1496" s="380" t="n">
        <v>43559.6986111111</v>
      </c>
      <c r="AR1496" s="380" t="n">
        <v>42502.125</v>
      </c>
      <c r="AS1496" s="0" t="s">
        <v>14203</v>
      </c>
      <c r="AT1496" s="0" t="s">
        <v>2170</v>
      </c>
      <c r="AU1496" s="0" t="s">
        <v>2170</v>
      </c>
    </row>
    <row r="1497" customFormat="false" ht="15" hidden="true" customHeight="false" outlineLevel="0" collapsed="false">
      <c r="A1497" s="0" t="s">
        <v>14204</v>
      </c>
      <c r="B1497" s="0" t="s">
        <v>14205</v>
      </c>
      <c r="C1497" s="0" t="s">
        <v>14206</v>
      </c>
      <c r="D1497" s="0" t="s">
        <v>2297</v>
      </c>
      <c r="E1497" s="0" t="s">
        <v>14204</v>
      </c>
      <c r="F1497" s="0" t="n">
        <v>1</v>
      </c>
      <c r="G1497" s="0" t="s">
        <v>2298</v>
      </c>
      <c r="H1497" s="0" t="s">
        <v>2170</v>
      </c>
      <c r="I1497" s="0" t="s">
        <v>2170</v>
      </c>
      <c r="J1497" s="0" t="s">
        <v>2170</v>
      </c>
      <c r="K1497" s="0" t="s">
        <v>2170</v>
      </c>
      <c r="L1497" s="0" t="s">
        <v>2170</v>
      </c>
      <c r="M1497" s="0" t="s">
        <v>2170</v>
      </c>
      <c r="N1497" s="0" t="n">
        <f aca="false">FALSE()</f>
        <v>0</v>
      </c>
      <c r="O1497" s="0" t="s">
        <v>14207</v>
      </c>
      <c r="P1497" s="0" t="s">
        <v>2300</v>
      </c>
      <c r="Q1497" s="380" t="n">
        <v>25569.125</v>
      </c>
      <c r="R1497" s="0" t="n">
        <v>12843896</v>
      </c>
      <c r="S1497" s="0" t="s">
        <v>2301</v>
      </c>
      <c r="T1497" s="0" t="s">
        <v>2302</v>
      </c>
      <c r="U1497" s="0" t="s">
        <v>2330</v>
      </c>
      <c r="V1497" s="0" t="n">
        <v>20000000</v>
      </c>
      <c r="W1497" s="0" t="s">
        <v>2366</v>
      </c>
      <c r="X1497" s="0" t="n">
        <v>4</v>
      </c>
      <c r="Y1497" s="0" t="n">
        <f aca="false">FALSE()</f>
        <v>0</v>
      </c>
      <c r="Z1497" s="0" t="n">
        <f aca="false">FALSE()</f>
        <v>0</v>
      </c>
      <c r="AA1497" s="0" t="n">
        <f aca="false">FALSE()</f>
        <v>0</v>
      </c>
      <c r="AB1497" s="0" t="n">
        <f aca="false">TRUE()</f>
        <v>1</v>
      </c>
      <c r="AC1497" s="0" t="n">
        <v>1</v>
      </c>
      <c r="AD1497" s="0" t="s">
        <v>2129</v>
      </c>
      <c r="AE1497" s="0" t="n">
        <f aca="false">TRUE()</f>
        <v>1</v>
      </c>
      <c r="AF1497" s="0" t="s">
        <v>14208</v>
      </c>
      <c r="AG1497" s="0" t="n">
        <v>2</v>
      </c>
      <c r="AH1497" s="0" t="s">
        <v>14209</v>
      </c>
      <c r="AI1497" s="0" t="s">
        <v>14210</v>
      </c>
      <c r="AJ1497" s="0" t="n">
        <v>0</v>
      </c>
      <c r="AK1497" s="0" t="s">
        <v>2118</v>
      </c>
      <c r="AL1497" s="0" t="n">
        <f aca="false">FALSE()</f>
        <v>0</v>
      </c>
      <c r="AM1497" s="0" t="n">
        <f aca="false">TRUE()</f>
        <v>1</v>
      </c>
      <c r="AN1497" s="0" t="n">
        <f aca="false">FALSE()</f>
        <v>0</v>
      </c>
      <c r="AO1497" s="0" t="n">
        <f aca="false">FALSE()</f>
        <v>0</v>
      </c>
      <c r="AP1497" s="0" t="n">
        <f aca="false">FALSE()</f>
        <v>0</v>
      </c>
      <c r="AQ1497" s="380" t="n">
        <v>44041.6888888889</v>
      </c>
      <c r="AR1497" s="380" t="n">
        <v>44041.4166666667</v>
      </c>
      <c r="AS1497" s="0" t="s">
        <v>14211</v>
      </c>
      <c r="AT1497" s="0" t="s">
        <v>2170</v>
      </c>
      <c r="AU1497" s="0" t="s">
        <v>2170</v>
      </c>
    </row>
    <row r="1498" customFormat="false" ht="15" hidden="true" customHeight="false" outlineLevel="0" collapsed="false">
      <c r="A1498" s="0" t="s">
        <v>14212</v>
      </c>
      <c r="B1498" s="0" t="s">
        <v>14213</v>
      </c>
      <c r="C1498" s="0" t="s">
        <v>14214</v>
      </c>
      <c r="D1498" s="0" t="s">
        <v>2888</v>
      </c>
      <c r="E1498" s="0" t="s">
        <v>14212</v>
      </c>
      <c r="F1498" s="0" t="n">
        <v>1</v>
      </c>
      <c r="G1498" s="0" t="s">
        <v>434</v>
      </c>
      <c r="H1498" s="0" t="s">
        <v>2170</v>
      </c>
      <c r="I1498" s="0" t="s">
        <v>2170</v>
      </c>
      <c r="J1498" s="0" t="s">
        <v>2170</v>
      </c>
      <c r="K1498" s="0" t="s">
        <v>2170</v>
      </c>
      <c r="L1498" s="0" t="s">
        <v>2170</v>
      </c>
      <c r="M1498" s="0" t="s">
        <v>2170</v>
      </c>
      <c r="N1498" s="0" t="n">
        <f aca="false">FALSE()</f>
        <v>0</v>
      </c>
      <c r="O1498" s="0" t="s">
        <v>14215</v>
      </c>
      <c r="P1498" s="0" t="s">
        <v>2300</v>
      </c>
      <c r="Q1498" s="380" t="n">
        <v>25569.125</v>
      </c>
      <c r="R1498" s="0" t="n">
        <v>183492826</v>
      </c>
      <c r="S1498" s="0" t="s">
        <v>2301</v>
      </c>
      <c r="T1498" s="0" t="s">
        <v>2302</v>
      </c>
      <c r="U1498" s="0" t="s">
        <v>2116</v>
      </c>
      <c r="V1498" s="0" t="n">
        <v>183692834</v>
      </c>
      <c r="W1498" s="0" t="s">
        <v>2356</v>
      </c>
      <c r="X1498" s="0" t="n">
        <v>1</v>
      </c>
      <c r="Y1498" s="0" t="n">
        <f aca="false">FALSE()</f>
        <v>0</v>
      </c>
      <c r="Z1498" s="0" t="n">
        <f aca="false">FALSE()</f>
        <v>0</v>
      </c>
      <c r="AA1498" s="0" t="n">
        <f aca="false">FALSE()</f>
        <v>0</v>
      </c>
      <c r="AB1498" s="0" t="n">
        <f aca="false">FALSE()</f>
        <v>0</v>
      </c>
      <c r="AC1498" s="0" t="n">
        <v>4</v>
      </c>
      <c r="AD1498" s="0" t="s">
        <v>2129</v>
      </c>
      <c r="AE1498" s="0" t="n">
        <f aca="false">TRUE()</f>
        <v>1</v>
      </c>
      <c r="AF1498" s="0" t="s">
        <v>14216</v>
      </c>
      <c r="AG1498" s="0" t="n">
        <v>1</v>
      </c>
      <c r="AH1498" s="0" t="s">
        <v>14217</v>
      </c>
      <c r="AI1498" s="0" t="s">
        <v>14218</v>
      </c>
      <c r="AJ1498" s="0" t="n">
        <v>0</v>
      </c>
      <c r="AK1498" s="0" t="s">
        <v>2118</v>
      </c>
      <c r="AL1498" s="0" t="n">
        <f aca="false">FALSE()</f>
        <v>0</v>
      </c>
      <c r="AM1498" s="0" t="n">
        <f aca="false">TRUE()</f>
        <v>1</v>
      </c>
      <c r="AN1498" s="0" t="n">
        <f aca="false">FALSE()</f>
        <v>0</v>
      </c>
      <c r="AO1498" s="0" t="n">
        <f aca="false">FALSE()</f>
        <v>0</v>
      </c>
      <c r="AP1498" s="0" t="n">
        <f aca="false">TRUE()</f>
        <v>1</v>
      </c>
      <c r="AQ1498" s="380" t="n">
        <v>45204.4131944444</v>
      </c>
      <c r="AR1498" s="380" t="n">
        <v>45204.4166666667</v>
      </c>
      <c r="AS1498" s="0" t="s">
        <v>14219</v>
      </c>
      <c r="AT1498" s="0" t="s">
        <v>2170</v>
      </c>
      <c r="AU1498" s="0" t="s">
        <v>2170</v>
      </c>
    </row>
    <row r="1499" customFormat="false" ht="15" hidden="true" customHeight="false" outlineLevel="0" collapsed="false">
      <c r="A1499" s="0" t="s">
        <v>14220</v>
      </c>
      <c r="B1499" s="0" t="s">
        <v>14221</v>
      </c>
      <c r="C1499" s="0" t="s">
        <v>14222</v>
      </c>
      <c r="D1499" s="0" t="s">
        <v>2297</v>
      </c>
      <c r="E1499" s="0" t="s">
        <v>14220</v>
      </c>
      <c r="F1499" s="0" t="n">
        <v>1</v>
      </c>
      <c r="G1499" s="0" t="s">
        <v>2298</v>
      </c>
      <c r="H1499" s="0" t="s">
        <v>2170</v>
      </c>
      <c r="I1499" s="0" t="s">
        <v>2170</v>
      </c>
      <c r="J1499" s="0" t="s">
        <v>2170</v>
      </c>
      <c r="K1499" s="0" t="s">
        <v>2170</v>
      </c>
      <c r="L1499" s="0" t="s">
        <v>2170</v>
      </c>
      <c r="M1499" s="0" t="s">
        <v>2170</v>
      </c>
      <c r="N1499" s="0" t="n">
        <f aca="false">FALSE()</f>
        <v>0</v>
      </c>
      <c r="O1499" s="0" t="s">
        <v>14223</v>
      </c>
      <c r="P1499" s="0" t="s">
        <v>2300</v>
      </c>
      <c r="Q1499" s="380" t="n">
        <v>36291.1666666667</v>
      </c>
      <c r="R1499" s="0" t="n">
        <v>46691008</v>
      </c>
      <c r="S1499" s="0" t="s">
        <v>2301</v>
      </c>
      <c r="T1499" s="0" t="s">
        <v>2302</v>
      </c>
      <c r="U1499" s="0" t="s">
        <v>2365</v>
      </c>
      <c r="V1499" s="0" t="n">
        <v>210000000</v>
      </c>
      <c r="W1499" s="0" t="s">
        <v>2366</v>
      </c>
      <c r="X1499" s="0" t="n">
        <v>4</v>
      </c>
      <c r="Y1499" s="0" t="n">
        <f aca="false">FALSE()</f>
        <v>0</v>
      </c>
      <c r="Z1499" s="0" t="n">
        <f aca="false">FALSE()</f>
        <v>0</v>
      </c>
      <c r="AA1499" s="0" t="n">
        <f aca="false">FALSE()</f>
        <v>0</v>
      </c>
      <c r="AB1499" s="0" t="n">
        <f aca="false">TRUE()</f>
        <v>1</v>
      </c>
      <c r="AC1499" s="0" t="n">
        <v>1</v>
      </c>
      <c r="AD1499" s="0" t="s">
        <v>2129</v>
      </c>
      <c r="AE1499" s="0" t="n">
        <f aca="false">TRUE()</f>
        <v>1</v>
      </c>
      <c r="AF1499" s="0" t="s">
        <v>14224</v>
      </c>
      <c r="AG1499" s="0" t="n">
        <v>2</v>
      </c>
      <c r="AH1499" s="0" t="s">
        <v>14225</v>
      </c>
      <c r="AI1499" s="0" t="s">
        <v>14226</v>
      </c>
      <c r="AJ1499" s="0" t="n">
        <v>0</v>
      </c>
      <c r="AK1499" s="0" t="s">
        <v>2118</v>
      </c>
      <c r="AL1499" s="0" t="n">
        <f aca="false">FALSE()</f>
        <v>0</v>
      </c>
      <c r="AM1499" s="0" t="n">
        <f aca="false">TRUE()</f>
        <v>1</v>
      </c>
      <c r="AN1499" s="0" t="n">
        <f aca="false">FALSE()</f>
        <v>0</v>
      </c>
      <c r="AO1499" s="0" t="n">
        <f aca="false">FALSE()</f>
        <v>0</v>
      </c>
      <c r="AP1499" s="0" t="n">
        <f aca="false">FALSE()</f>
        <v>0</v>
      </c>
      <c r="AQ1499" s="380" t="n">
        <v>43559.6895833333</v>
      </c>
      <c r="AR1499" s="380" t="n">
        <v>36292.1666666667</v>
      </c>
      <c r="AS1499" s="0" t="s">
        <v>14227</v>
      </c>
      <c r="AT1499" s="0" t="s">
        <v>2170</v>
      </c>
      <c r="AU1499" s="0" t="s">
        <v>2170</v>
      </c>
    </row>
    <row r="1500" customFormat="false" ht="15" hidden="true" customHeight="false" outlineLevel="0" collapsed="false">
      <c r="A1500" s="0" t="s">
        <v>14228</v>
      </c>
      <c r="B1500" s="0" t="s">
        <v>14229</v>
      </c>
      <c r="C1500" s="0" t="s">
        <v>14230</v>
      </c>
      <c r="D1500" s="0" t="s">
        <v>2297</v>
      </c>
      <c r="E1500" s="0" t="s">
        <v>14228</v>
      </c>
      <c r="F1500" s="0" t="n">
        <v>1</v>
      </c>
      <c r="G1500" s="0" t="s">
        <v>2298</v>
      </c>
      <c r="H1500" s="0" t="s">
        <v>2170</v>
      </c>
      <c r="I1500" s="0" t="s">
        <v>2170</v>
      </c>
      <c r="J1500" s="0" t="s">
        <v>2170</v>
      </c>
      <c r="K1500" s="0" t="s">
        <v>2170</v>
      </c>
      <c r="L1500" s="0" t="s">
        <v>2170</v>
      </c>
      <c r="M1500" s="0" t="s">
        <v>2170</v>
      </c>
      <c r="N1500" s="0" t="n">
        <f aca="false">FALSE()</f>
        <v>0</v>
      </c>
      <c r="O1500" s="0" t="s">
        <v>14231</v>
      </c>
      <c r="P1500" s="0" t="s">
        <v>2300</v>
      </c>
      <c r="Q1500" s="380" t="n">
        <v>42278.125</v>
      </c>
      <c r="R1500" s="0" t="n">
        <v>154314660</v>
      </c>
      <c r="S1500" s="0" t="s">
        <v>2301</v>
      </c>
      <c r="T1500" s="0" t="s">
        <v>2302</v>
      </c>
      <c r="U1500" s="0" t="s">
        <v>2365</v>
      </c>
      <c r="V1500" s="0" t="n">
        <v>1000000000</v>
      </c>
      <c r="W1500" s="0" t="s">
        <v>2366</v>
      </c>
      <c r="X1500" s="0" t="n">
        <v>4</v>
      </c>
      <c r="Y1500" s="0" t="n">
        <f aca="false">FALSE()</f>
        <v>0</v>
      </c>
      <c r="Z1500" s="0" t="n">
        <f aca="false">FALSE()</f>
        <v>0</v>
      </c>
      <c r="AA1500" s="0" t="n">
        <f aca="false">FALSE()</f>
        <v>0</v>
      </c>
      <c r="AB1500" s="0" t="n">
        <f aca="false">FALSE()</f>
        <v>0</v>
      </c>
      <c r="AC1500" s="0" t="n">
        <v>1</v>
      </c>
      <c r="AD1500" s="0" t="s">
        <v>2129</v>
      </c>
      <c r="AE1500" s="0" t="n">
        <f aca="false">TRUE()</f>
        <v>1</v>
      </c>
      <c r="AF1500" s="0" t="s">
        <v>14232</v>
      </c>
      <c r="AG1500" s="0" t="n">
        <v>2</v>
      </c>
      <c r="AH1500" s="0" t="s">
        <v>14233</v>
      </c>
      <c r="AI1500" s="0" t="s">
        <v>14234</v>
      </c>
      <c r="AJ1500" s="0" t="n">
        <v>0</v>
      </c>
      <c r="AK1500" s="0" t="s">
        <v>2118</v>
      </c>
      <c r="AL1500" s="0" t="n">
        <f aca="false">FALSE()</f>
        <v>0</v>
      </c>
      <c r="AM1500" s="0" t="n">
        <f aca="false">TRUE()</f>
        <v>1</v>
      </c>
      <c r="AN1500" s="0" t="n">
        <f aca="false">FALSE()</f>
        <v>0</v>
      </c>
      <c r="AO1500" s="0" t="n">
        <f aca="false">FALSE()</f>
        <v>0</v>
      </c>
      <c r="AP1500" s="0" t="n">
        <f aca="false">FALSE()</f>
        <v>0</v>
      </c>
      <c r="AQ1500" s="380" t="n">
        <v>43559.6909722222</v>
      </c>
      <c r="AR1500" s="380" t="n">
        <v>42278.125</v>
      </c>
      <c r="AS1500" s="0" t="s">
        <v>14235</v>
      </c>
      <c r="AT1500" s="0" t="s">
        <v>2170</v>
      </c>
      <c r="AU1500" s="0" t="s">
        <v>2170</v>
      </c>
    </row>
    <row r="1501" customFormat="false" ht="15" hidden="true" customHeight="false" outlineLevel="0" collapsed="false">
      <c r="A1501" s="0" t="s">
        <v>14236</v>
      </c>
      <c r="B1501" s="0" t="s">
        <v>14237</v>
      </c>
      <c r="C1501" s="0" t="s">
        <v>14238</v>
      </c>
      <c r="D1501" s="0" t="s">
        <v>2297</v>
      </c>
      <c r="E1501" s="0" t="s">
        <v>14236</v>
      </c>
      <c r="F1501" s="0" t="n">
        <v>1</v>
      </c>
      <c r="G1501" s="0" t="s">
        <v>2298</v>
      </c>
      <c r="H1501" s="0" t="s">
        <v>2170</v>
      </c>
      <c r="I1501" s="0" t="s">
        <v>2170</v>
      </c>
      <c r="J1501" s="0" t="s">
        <v>2170</v>
      </c>
      <c r="K1501" s="0" t="s">
        <v>2170</v>
      </c>
      <c r="L1501" s="0" t="s">
        <v>2170</v>
      </c>
      <c r="M1501" s="0" t="s">
        <v>2170</v>
      </c>
      <c r="N1501" s="0" t="n">
        <f aca="false">FALSE()</f>
        <v>0</v>
      </c>
      <c r="O1501" s="0" t="s">
        <v>14239</v>
      </c>
      <c r="P1501" s="0" t="s">
        <v>2300</v>
      </c>
      <c r="Q1501" s="380" t="n">
        <v>34653.125</v>
      </c>
      <c r="R1501" s="0" t="n">
        <v>446113769</v>
      </c>
      <c r="S1501" s="0" t="s">
        <v>2301</v>
      </c>
      <c r="T1501" s="0" t="s">
        <v>2302</v>
      </c>
      <c r="U1501" s="0" t="s">
        <v>610</v>
      </c>
      <c r="V1501" s="0" t="n">
        <v>1000000000</v>
      </c>
      <c r="W1501" s="0" t="s">
        <v>2366</v>
      </c>
      <c r="X1501" s="0" t="n">
        <v>4</v>
      </c>
      <c r="Y1501" s="0" t="n">
        <f aca="false">FALSE()</f>
        <v>0</v>
      </c>
      <c r="Z1501" s="0" t="n">
        <f aca="false">FALSE()</f>
        <v>0</v>
      </c>
      <c r="AA1501" s="0" t="n">
        <f aca="false">FALSE()</f>
        <v>0</v>
      </c>
      <c r="AB1501" s="0" t="n">
        <f aca="false">TRUE()</f>
        <v>1</v>
      </c>
      <c r="AC1501" s="0" t="n">
        <v>1</v>
      </c>
      <c r="AD1501" s="0" t="s">
        <v>2129</v>
      </c>
      <c r="AE1501" s="0" t="n">
        <f aca="false">TRUE()</f>
        <v>1</v>
      </c>
      <c r="AF1501" s="0" t="s">
        <v>14240</v>
      </c>
      <c r="AG1501" s="0" t="n">
        <v>2</v>
      </c>
      <c r="AH1501" s="0" t="s">
        <v>14241</v>
      </c>
      <c r="AI1501" s="0" t="s">
        <v>14242</v>
      </c>
      <c r="AJ1501" s="0" t="n">
        <v>0</v>
      </c>
      <c r="AK1501" s="0" t="s">
        <v>2118</v>
      </c>
      <c r="AL1501" s="0" t="n">
        <f aca="false">FALSE()</f>
        <v>0</v>
      </c>
      <c r="AM1501" s="0" t="n">
        <f aca="false">TRUE()</f>
        <v>1</v>
      </c>
      <c r="AN1501" s="0" t="n">
        <f aca="false">FALSE()</f>
        <v>0</v>
      </c>
      <c r="AO1501" s="0" t="n">
        <f aca="false">FALSE()</f>
        <v>0</v>
      </c>
      <c r="AP1501" s="0" t="n">
        <f aca="false">FALSE()</f>
        <v>0</v>
      </c>
      <c r="AQ1501" s="380" t="n">
        <v>43123.6777777778</v>
      </c>
      <c r="AR1501" s="380" t="n">
        <v>34654.125</v>
      </c>
      <c r="AS1501" s="0" t="s">
        <v>14243</v>
      </c>
      <c r="AT1501" s="0" t="s">
        <v>2170</v>
      </c>
      <c r="AU1501" s="0" t="s">
        <v>2170</v>
      </c>
    </row>
    <row r="1502" customFormat="false" ht="15" hidden="true" customHeight="false" outlineLevel="0" collapsed="false">
      <c r="A1502" s="0" t="s">
        <v>14244</v>
      </c>
      <c r="B1502" s="0" t="s">
        <v>14245</v>
      </c>
      <c r="C1502" s="0" t="s">
        <v>14246</v>
      </c>
      <c r="D1502" s="0" t="s">
        <v>2297</v>
      </c>
      <c r="E1502" s="0" t="s">
        <v>14244</v>
      </c>
      <c r="F1502" s="0" t="n">
        <v>1</v>
      </c>
      <c r="G1502" s="0" t="s">
        <v>2298</v>
      </c>
      <c r="H1502" s="0" t="s">
        <v>2170</v>
      </c>
      <c r="I1502" s="0" t="s">
        <v>2170</v>
      </c>
      <c r="J1502" s="0" t="s">
        <v>2170</v>
      </c>
      <c r="K1502" s="0" t="s">
        <v>2170</v>
      </c>
      <c r="L1502" s="0" t="s">
        <v>2170</v>
      </c>
      <c r="M1502" s="0" t="s">
        <v>2170</v>
      </c>
      <c r="N1502" s="0" t="n">
        <f aca="false">FALSE()</f>
        <v>0</v>
      </c>
      <c r="O1502" s="0" t="s">
        <v>14247</v>
      </c>
      <c r="P1502" s="0" t="s">
        <v>2300</v>
      </c>
      <c r="Q1502" s="380" t="n">
        <v>25569.125</v>
      </c>
      <c r="R1502" s="0" t="n">
        <v>17818443</v>
      </c>
      <c r="S1502" s="0" t="s">
        <v>2301</v>
      </c>
      <c r="T1502" s="0" t="s">
        <v>2302</v>
      </c>
      <c r="U1502" s="0" t="s">
        <v>2330</v>
      </c>
      <c r="V1502" s="0" t="n">
        <v>50000000</v>
      </c>
      <c r="W1502" s="0" t="s">
        <v>4889</v>
      </c>
      <c r="X1502" s="0" t="n">
        <v>4</v>
      </c>
      <c r="Y1502" s="0" t="n">
        <f aca="false">FALSE()</f>
        <v>0</v>
      </c>
      <c r="Z1502" s="0" t="n">
        <f aca="false">FALSE()</f>
        <v>0</v>
      </c>
      <c r="AA1502" s="0" t="n">
        <f aca="false">FALSE()</f>
        <v>0</v>
      </c>
      <c r="AB1502" s="0" t="n">
        <f aca="false">FALSE()</f>
        <v>0</v>
      </c>
      <c r="AC1502" s="0" t="n">
        <v>1</v>
      </c>
      <c r="AD1502" s="0" t="s">
        <v>2129</v>
      </c>
      <c r="AE1502" s="0" t="n">
        <f aca="false">TRUE()</f>
        <v>1</v>
      </c>
      <c r="AF1502" s="0" t="s">
        <v>14248</v>
      </c>
      <c r="AG1502" s="0" t="n">
        <v>2</v>
      </c>
      <c r="AH1502" s="0" t="s">
        <v>14249</v>
      </c>
      <c r="AI1502" s="0" t="s">
        <v>14250</v>
      </c>
      <c r="AJ1502" s="0" t="n">
        <v>0</v>
      </c>
      <c r="AK1502" s="0" t="s">
        <v>2118</v>
      </c>
      <c r="AL1502" s="0" t="n">
        <f aca="false">FALSE()</f>
        <v>0</v>
      </c>
      <c r="AM1502" s="0" t="n">
        <f aca="false">TRUE()</f>
        <v>1</v>
      </c>
      <c r="AN1502" s="0" t="n">
        <f aca="false">FALSE()</f>
        <v>0</v>
      </c>
      <c r="AO1502" s="0" t="n">
        <f aca="false">FALSE()</f>
        <v>0</v>
      </c>
      <c r="AP1502" s="0" t="n">
        <f aca="false">FALSE()</f>
        <v>0</v>
      </c>
      <c r="AQ1502" s="380" t="n">
        <v>44041.6875</v>
      </c>
      <c r="AR1502" s="380" t="n">
        <v>44041.4166666667</v>
      </c>
      <c r="AS1502" s="0" t="s">
        <v>14251</v>
      </c>
      <c r="AT1502" s="0" t="s">
        <v>2170</v>
      </c>
      <c r="AU1502" s="0" t="s">
        <v>2170</v>
      </c>
    </row>
    <row r="1503" customFormat="false" ht="15" hidden="true" customHeight="false" outlineLevel="0" collapsed="false">
      <c r="A1503" s="0" t="s">
        <v>14252</v>
      </c>
      <c r="B1503" s="0" t="s">
        <v>14253</v>
      </c>
      <c r="C1503" s="0" t="s">
        <v>14254</v>
      </c>
      <c r="D1503" s="0" t="s">
        <v>2525</v>
      </c>
      <c r="E1503" s="0" t="s">
        <v>14252</v>
      </c>
      <c r="F1503" s="0" t="n">
        <v>10</v>
      </c>
      <c r="G1503" s="0" t="s">
        <v>2526</v>
      </c>
      <c r="H1503" s="0" t="s">
        <v>2170</v>
      </c>
      <c r="I1503" s="0" t="s">
        <v>2170</v>
      </c>
      <c r="J1503" s="0" t="s">
        <v>2170</v>
      </c>
      <c r="K1503" s="0" t="s">
        <v>2170</v>
      </c>
      <c r="L1503" s="0" t="s">
        <v>2170</v>
      </c>
      <c r="M1503" s="0" t="s">
        <v>2170</v>
      </c>
      <c r="N1503" s="0" t="n">
        <f aca="false">FALSE()</f>
        <v>0</v>
      </c>
      <c r="O1503" s="0" t="s">
        <v>14255</v>
      </c>
      <c r="P1503" s="0" t="s">
        <v>2300</v>
      </c>
      <c r="Q1503" s="380" t="n">
        <v>25569.125</v>
      </c>
      <c r="R1503" s="0" t="n">
        <v>2998449612</v>
      </c>
      <c r="S1503" s="0" t="s">
        <v>2528</v>
      </c>
      <c r="T1503" s="0" t="s">
        <v>2529</v>
      </c>
      <c r="U1503" s="0" t="s">
        <v>2451</v>
      </c>
      <c r="V1503" s="0" t="n">
        <v>0</v>
      </c>
      <c r="W1503" s="0" t="s">
        <v>3435</v>
      </c>
      <c r="X1503" s="0" t="n">
        <v>4</v>
      </c>
      <c r="Y1503" s="0" t="n">
        <f aca="false">FALSE()</f>
        <v>0</v>
      </c>
      <c r="Z1503" s="0" t="n">
        <f aca="false">FALSE()</f>
        <v>0</v>
      </c>
      <c r="AA1503" s="0" t="n">
        <f aca="false">FALSE()</f>
        <v>0</v>
      </c>
      <c r="AB1503" s="0" t="n">
        <f aca="false">TRUE()</f>
        <v>1</v>
      </c>
      <c r="AC1503" s="0" t="n">
        <v>1</v>
      </c>
      <c r="AD1503" s="0" t="s">
        <v>2137</v>
      </c>
      <c r="AE1503" s="0" t="n">
        <f aca="false">TRUE()</f>
        <v>1</v>
      </c>
      <c r="AF1503" s="0" t="s">
        <v>14256</v>
      </c>
      <c r="AG1503" s="0" t="n">
        <v>2</v>
      </c>
      <c r="AH1503" s="0" t="s">
        <v>14257</v>
      </c>
      <c r="AI1503" s="0" t="s">
        <v>14258</v>
      </c>
      <c r="AJ1503" s="0" t="n">
        <v>0</v>
      </c>
      <c r="AK1503" s="0" t="s">
        <v>2118</v>
      </c>
      <c r="AL1503" s="0" t="n">
        <f aca="false">FALSE()</f>
        <v>0</v>
      </c>
      <c r="AM1503" s="0" t="n">
        <f aca="false">FALSE()</f>
        <v>0</v>
      </c>
      <c r="AN1503" s="0" t="n">
        <f aca="false">FALSE()</f>
        <v>0</v>
      </c>
      <c r="AO1503" s="0" t="n">
        <f aca="false">FALSE()</f>
        <v>0</v>
      </c>
      <c r="AP1503" s="0" t="n">
        <f aca="false">TRUE()</f>
        <v>1</v>
      </c>
      <c r="AQ1503" s="380" t="n">
        <v>44900.3333333333</v>
      </c>
      <c r="AR1503" s="380" t="n">
        <v>44900.4166666667</v>
      </c>
      <c r="AS1503" s="0" t="s">
        <v>14259</v>
      </c>
      <c r="AT1503" s="0" t="s">
        <v>2170</v>
      </c>
      <c r="AU1503" s="0" t="s">
        <v>2170</v>
      </c>
    </row>
    <row r="1504" customFormat="false" ht="15" hidden="true" customHeight="false" outlineLevel="0" collapsed="false">
      <c r="A1504" s="0" t="s">
        <v>14260</v>
      </c>
      <c r="B1504" s="0" t="s">
        <v>14261</v>
      </c>
      <c r="C1504" s="0" t="s">
        <v>14262</v>
      </c>
      <c r="D1504" s="0" t="s">
        <v>2297</v>
      </c>
      <c r="E1504" s="0" t="s">
        <v>14260</v>
      </c>
      <c r="F1504" s="0" t="n">
        <v>1</v>
      </c>
      <c r="G1504" s="0" t="s">
        <v>2298</v>
      </c>
      <c r="H1504" s="0" t="s">
        <v>2170</v>
      </c>
      <c r="I1504" s="0" t="s">
        <v>2170</v>
      </c>
      <c r="J1504" s="0" t="s">
        <v>2170</v>
      </c>
      <c r="K1504" s="0" t="s">
        <v>2170</v>
      </c>
      <c r="L1504" s="0" t="s">
        <v>2170</v>
      </c>
      <c r="M1504" s="0" t="s">
        <v>2170</v>
      </c>
      <c r="N1504" s="0" t="n">
        <f aca="false">FALSE()</f>
        <v>0</v>
      </c>
      <c r="O1504" s="0" t="s">
        <v>14263</v>
      </c>
      <c r="P1504" s="0" t="s">
        <v>2300</v>
      </c>
      <c r="Q1504" s="380" t="n">
        <v>25569.125</v>
      </c>
      <c r="R1504" s="0" t="n">
        <v>100000</v>
      </c>
      <c r="S1504" s="0" t="s">
        <v>2301</v>
      </c>
      <c r="T1504" s="0" t="s">
        <v>2302</v>
      </c>
      <c r="U1504" s="0" t="s">
        <v>2684</v>
      </c>
      <c r="V1504" s="0" t="n">
        <v>125000000</v>
      </c>
      <c r="W1504" s="0" t="s">
        <v>2366</v>
      </c>
      <c r="X1504" s="0" t="n">
        <v>4</v>
      </c>
      <c r="Y1504" s="0" t="n">
        <f aca="false">FALSE()</f>
        <v>0</v>
      </c>
      <c r="Z1504" s="0" t="n">
        <f aca="false">FALSE()</f>
        <v>0</v>
      </c>
      <c r="AA1504" s="0" t="n">
        <f aca="false">FALSE()</f>
        <v>0</v>
      </c>
      <c r="AB1504" s="0" t="n">
        <f aca="false">FALSE()</f>
        <v>0</v>
      </c>
      <c r="AC1504" s="0" t="n">
        <v>1</v>
      </c>
      <c r="AD1504" s="0" t="s">
        <v>2129</v>
      </c>
      <c r="AE1504" s="0" t="n">
        <f aca="false">TRUE()</f>
        <v>1</v>
      </c>
      <c r="AF1504" s="0" t="s">
        <v>14264</v>
      </c>
      <c r="AG1504" s="0" t="n">
        <v>2</v>
      </c>
      <c r="AH1504" s="0" t="s">
        <v>14265</v>
      </c>
      <c r="AI1504" s="0" t="s">
        <v>14266</v>
      </c>
      <c r="AJ1504" s="0" t="n">
        <v>0</v>
      </c>
      <c r="AK1504" s="0" t="s">
        <v>2118</v>
      </c>
      <c r="AL1504" s="0" t="n">
        <f aca="false">FALSE()</f>
        <v>0</v>
      </c>
      <c r="AM1504" s="0" t="n">
        <f aca="false">TRUE()</f>
        <v>1</v>
      </c>
      <c r="AN1504" s="0" t="n">
        <f aca="false">FALSE()</f>
        <v>0</v>
      </c>
      <c r="AO1504" s="0" t="n">
        <f aca="false">FALSE()</f>
        <v>0</v>
      </c>
      <c r="AP1504" s="0" t="n">
        <f aca="false">FALSE()</f>
        <v>0</v>
      </c>
      <c r="AQ1504" s="380" t="n">
        <v>45044.6805555556</v>
      </c>
      <c r="AR1504" s="380" t="n">
        <v>45044.4166666667</v>
      </c>
      <c r="AS1504" s="0" t="s">
        <v>14267</v>
      </c>
      <c r="AT1504" s="0" t="s">
        <v>2170</v>
      </c>
      <c r="AU1504" s="0" t="s">
        <v>2170</v>
      </c>
    </row>
    <row r="1505" customFormat="false" ht="15" hidden="true" customHeight="false" outlineLevel="0" collapsed="false">
      <c r="A1505" s="0" t="s">
        <v>14268</v>
      </c>
      <c r="B1505" s="0" t="s">
        <v>14269</v>
      </c>
      <c r="C1505" s="0" t="s">
        <v>14270</v>
      </c>
      <c r="D1505" s="0" t="s">
        <v>2297</v>
      </c>
      <c r="E1505" s="0" t="s">
        <v>14268</v>
      </c>
      <c r="F1505" s="0" t="n">
        <v>1</v>
      </c>
      <c r="G1505" s="0" t="s">
        <v>2298</v>
      </c>
      <c r="H1505" s="0" t="s">
        <v>2170</v>
      </c>
      <c r="I1505" s="0" t="s">
        <v>2170</v>
      </c>
      <c r="J1505" s="0" t="s">
        <v>2170</v>
      </c>
      <c r="K1505" s="0" t="s">
        <v>2170</v>
      </c>
      <c r="L1505" s="0" t="s">
        <v>2170</v>
      </c>
      <c r="M1505" s="0" t="s">
        <v>2170</v>
      </c>
      <c r="N1505" s="0" t="n">
        <f aca="false">FALSE()</f>
        <v>0</v>
      </c>
      <c r="O1505" s="0" t="s">
        <v>14271</v>
      </c>
      <c r="P1505" s="0" t="s">
        <v>2300</v>
      </c>
      <c r="Q1505" s="380" t="n">
        <v>25569.125</v>
      </c>
      <c r="R1505" s="0" t="n">
        <v>61723387</v>
      </c>
      <c r="S1505" s="0" t="s">
        <v>2301</v>
      </c>
      <c r="T1505" s="0" t="s">
        <v>2302</v>
      </c>
      <c r="U1505" s="0" t="s">
        <v>610</v>
      </c>
      <c r="V1505" s="0" t="n">
        <v>500000000</v>
      </c>
      <c r="W1505" s="0" t="s">
        <v>2366</v>
      </c>
      <c r="X1505" s="0" t="n">
        <v>4</v>
      </c>
      <c r="Y1505" s="0" t="n">
        <f aca="false">FALSE()</f>
        <v>0</v>
      </c>
      <c r="Z1505" s="0" t="n">
        <f aca="false">FALSE()</f>
        <v>0</v>
      </c>
      <c r="AA1505" s="0" t="n">
        <f aca="false">FALSE()</f>
        <v>0</v>
      </c>
      <c r="AB1505" s="0" t="n">
        <f aca="false">TRUE()</f>
        <v>1</v>
      </c>
      <c r="AC1505" s="0" t="n">
        <v>1</v>
      </c>
      <c r="AD1505" s="0" t="s">
        <v>2129</v>
      </c>
      <c r="AE1505" s="0" t="n">
        <f aca="false">TRUE()</f>
        <v>1</v>
      </c>
      <c r="AF1505" s="0" t="s">
        <v>14272</v>
      </c>
      <c r="AG1505" s="0" t="n">
        <v>2</v>
      </c>
      <c r="AH1505" s="0" t="s">
        <v>14273</v>
      </c>
      <c r="AI1505" s="0" t="s">
        <v>14274</v>
      </c>
      <c r="AJ1505" s="0" t="n">
        <v>0</v>
      </c>
      <c r="AK1505" s="0" t="s">
        <v>2118</v>
      </c>
      <c r="AL1505" s="0" t="n">
        <f aca="false">FALSE()</f>
        <v>0</v>
      </c>
      <c r="AM1505" s="0" t="n">
        <f aca="false">TRUE()</f>
        <v>1</v>
      </c>
      <c r="AN1505" s="0" t="n">
        <f aca="false">FALSE()</f>
        <v>0</v>
      </c>
      <c r="AO1505" s="0" t="n">
        <f aca="false">FALSE()</f>
        <v>0</v>
      </c>
      <c r="AP1505" s="0" t="n">
        <f aca="false">TRUE()</f>
        <v>1</v>
      </c>
      <c r="AQ1505" s="380" t="n">
        <v>44760.625</v>
      </c>
      <c r="AR1505" s="380" t="n">
        <v>44760.4166666667</v>
      </c>
      <c r="AS1505" s="0" t="s">
        <v>14275</v>
      </c>
      <c r="AT1505" s="0" t="s">
        <v>2170</v>
      </c>
      <c r="AU1505" s="0" t="s">
        <v>2170</v>
      </c>
    </row>
    <row r="1506" customFormat="false" ht="15" hidden="true" customHeight="false" outlineLevel="0" collapsed="false">
      <c r="A1506" s="0" t="s">
        <v>14276</v>
      </c>
      <c r="B1506" s="0" t="s">
        <v>14277</v>
      </c>
      <c r="C1506" s="0" t="s">
        <v>14278</v>
      </c>
      <c r="D1506" s="0" t="s">
        <v>2297</v>
      </c>
      <c r="E1506" s="0" t="s">
        <v>14276</v>
      </c>
      <c r="F1506" s="0" t="n">
        <v>1</v>
      </c>
      <c r="G1506" s="0" t="s">
        <v>2298</v>
      </c>
      <c r="H1506" s="0" t="s">
        <v>2170</v>
      </c>
      <c r="I1506" s="0" t="s">
        <v>2170</v>
      </c>
      <c r="J1506" s="0" t="s">
        <v>2170</v>
      </c>
      <c r="K1506" s="0" t="s">
        <v>2170</v>
      </c>
      <c r="L1506" s="0" t="s">
        <v>2170</v>
      </c>
      <c r="M1506" s="0" t="s">
        <v>2170</v>
      </c>
      <c r="N1506" s="0" t="n">
        <f aca="false">FALSE()</f>
        <v>0</v>
      </c>
      <c r="O1506" s="0" t="s">
        <v>14279</v>
      </c>
      <c r="P1506" s="0" t="s">
        <v>2300</v>
      </c>
      <c r="Q1506" s="380" t="n">
        <v>25569.125</v>
      </c>
      <c r="R1506" s="0" t="n">
        <v>54108231</v>
      </c>
      <c r="S1506" s="0" t="s">
        <v>2301</v>
      </c>
      <c r="T1506" s="0" t="s">
        <v>2302</v>
      </c>
      <c r="U1506" s="0" t="s">
        <v>2116</v>
      </c>
      <c r="V1506" s="0" t="n">
        <v>200000000</v>
      </c>
      <c r="W1506" s="0" t="s">
        <v>2409</v>
      </c>
      <c r="X1506" s="0" t="n">
        <v>4</v>
      </c>
      <c r="Y1506" s="0" t="n">
        <f aca="false">FALSE()</f>
        <v>0</v>
      </c>
      <c r="Z1506" s="0" t="n">
        <f aca="false">FALSE()</f>
        <v>0</v>
      </c>
      <c r="AA1506" s="0" t="n">
        <f aca="false">FALSE()</f>
        <v>0</v>
      </c>
      <c r="AB1506" s="0" t="n">
        <f aca="false">TRUE()</f>
        <v>1</v>
      </c>
      <c r="AC1506" s="0" t="n">
        <v>1</v>
      </c>
      <c r="AD1506" s="0" t="s">
        <v>2129</v>
      </c>
      <c r="AE1506" s="0" t="n">
        <f aca="false">TRUE()</f>
        <v>1</v>
      </c>
      <c r="AF1506" s="0" t="s">
        <v>14280</v>
      </c>
      <c r="AG1506" s="0" t="n">
        <v>2</v>
      </c>
      <c r="AH1506" s="0" t="s">
        <v>14281</v>
      </c>
      <c r="AI1506" s="0" t="s">
        <v>14282</v>
      </c>
      <c r="AJ1506" s="0" t="n">
        <v>0</v>
      </c>
      <c r="AK1506" s="0" t="s">
        <v>2118</v>
      </c>
      <c r="AL1506" s="0" t="n">
        <f aca="false">FALSE()</f>
        <v>0</v>
      </c>
      <c r="AM1506" s="0" t="n">
        <f aca="false">TRUE()</f>
        <v>1</v>
      </c>
      <c r="AN1506" s="0" t="n">
        <f aca="false">FALSE()</f>
        <v>0</v>
      </c>
      <c r="AO1506" s="0" t="n">
        <f aca="false">FALSE()</f>
        <v>0</v>
      </c>
      <c r="AP1506" s="0" t="n">
        <f aca="false">FALSE()</f>
        <v>0</v>
      </c>
      <c r="AQ1506" s="380" t="n">
        <v>43969.6652777778</v>
      </c>
      <c r="AR1506" s="380" t="n">
        <v>43969.4166666667</v>
      </c>
      <c r="AS1506" s="0" t="s">
        <v>14283</v>
      </c>
      <c r="AT1506" s="0" t="s">
        <v>2170</v>
      </c>
      <c r="AU1506" s="0" t="s">
        <v>2170</v>
      </c>
    </row>
    <row r="1507" customFormat="false" ht="15" hidden="true" customHeight="false" outlineLevel="0" collapsed="false">
      <c r="A1507" s="0" t="s">
        <v>14284</v>
      </c>
      <c r="B1507" s="0" t="s">
        <v>14285</v>
      </c>
      <c r="C1507" s="0" t="s">
        <v>14286</v>
      </c>
      <c r="D1507" s="0" t="s">
        <v>2297</v>
      </c>
      <c r="E1507" s="0" t="s">
        <v>14284</v>
      </c>
      <c r="F1507" s="0" t="n">
        <v>1</v>
      </c>
      <c r="G1507" s="0" t="s">
        <v>2298</v>
      </c>
      <c r="H1507" s="0" t="s">
        <v>2170</v>
      </c>
      <c r="I1507" s="0" t="s">
        <v>2170</v>
      </c>
      <c r="J1507" s="0" t="s">
        <v>2170</v>
      </c>
      <c r="K1507" s="0" t="s">
        <v>2170</v>
      </c>
      <c r="L1507" s="0" t="s">
        <v>2170</v>
      </c>
      <c r="M1507" s="0" t="s">
        <v>2170</v>
      </c>
      <c r="N1507" s="0" t="n">
        <f aca="false">FALSE()</f>
        <v>0</v>
      </c>
      <c r="O1507" s="0" t="s">
        <v>14287</v>
      </c>
      <c r="P1507" s="0" t="s">
        <v>2300</v>
      </c>
      <c r="Q1507" s="380" t="n">
        <v>32021.1666666667</v>
      </c>
      <c r="R1507" s="0" t="n">
        <v>1808708881</v>
      </c>
      <c r="S1507" s="0" t="s">
        <v>2301</v>
      </c>
      <c r="T1507" s="0" t="s">
        <v>2302</v>
      </c>
      <c r="U1507" s="0" t="s">
        <v>610</v>
      </c>
      <c r="V1507" s="0" t="n">
        <v>0</v>
      </c>
      <c r="W1507" s="0" t="s">
        <v>2366</v>
      </c>
      <c r="X1507" s="0" t="n">
        <v>4</v>
      </c>
      <c r="Y1507" s="0" t="n">
        <f aca="false">FALSE()</f>
        <v>0</v>
      </c>
      <c r="Z1507" s="0" t="n">
        <f aca="false">FALSE()</f>
        <v>0</v>
      </c>
      <c r="AA1507" s="0" t="n">
        <f aca="false">FALSE()</f>
        <v>0</v>
      </c>
      <c r="AB1507" s="0" t="n">
        <f aca="false">TRUE()</f>
        <v>1</v>
      </c>
      <c r="AC1507" s="0" t="n">
        <v>1</v>
      </c>
      <c r="AD1507" s="0" t="s">
        <v>2129</v>
      </c>
      <c r="AE1507" s="0" t="n">
        <f aca="false">TRUE()</f>
        <v>1</v>
      </c>
      <c r="AF1507" s="0" t="s">
        <v>14288</v>
      </c>
      <c r="AG1507" s="0" t="n">
        <v>2</v>
      </c>
      <c r="AH1507" s="0" t="s">
        <v>14289</v>
      </c>
      <c r="AI1507" s="0" t="s">
        <v>14290</v>
      </c>
      <c r="AJ1507" s="0" t="n">
        <v>0</v>
      </c>
      <c r="AK1507" s="0" t="s">
        <v>2118</v>
      </c>
      <c r="AL1507" s="0" t="n">
        <f aca="false">FALSE()</f>
        <v>0</v>
      </c>
      <c r="AM1507" s="0" t="n">
        <f aca="false">TRUE()</f>
        <v>1</v>
      </c>
      <c r="AN1507" s="0" t="n">
        <f aca="false">FALSE()</f>
        <v>0</v>
      </c>
      <c r="AO1507" s="0" t="n">
        <f aca="false">FALSE()</f>
        <v>0</v>
      </c>
      <c r="AP1507" s="0" t="n">
        <f aca="false">FALSE()</f>
        <v>0</v>
      </c>
      <c r="AQ1507" s="380" t="n">
        <v>43123.7180555556</v>
      </c>
      <c r="AR1507" s="380" t="n">
        <v>32398.1666666667</v>
      </c>
      <c r="AS1507" s="0" t="s">
        <v>14291</v>
      </c>
      <c r="AT1507" s="0" t="s">
        <v>2170</v>
      </c>
      <c r="AU1507" s="0" t="s">
        <v>2170</v>
      </c>
    </row>
    <row r="1508" customFormat="false" ht="15" hidden="true" customHeight="false" outlineLevel="0" collapsed="false">
      <c r="A1508" s="0" t="s">
        <v>14292</v>
      </c>
      <c r="B1508" s="0" t="s">
        <v>14293</v>
      </c>
      <c r="C1508" s="0" t="s">
        <v>14294</v>
      </c>
      <c r="D1508" s="0" t="s">
        <v>2297</v>
      </c>
      <c r="E1508" s="0" t="s">
        <v>14292</v>
      </c>
      <c r="F1508" s="0" t="n">
        <v>1</v>
      </c>
      <c r="G1508" s="0" t="s">
        <v>2298</v>
      </c>
      <c r="H1508" s="0" t="s">
        <v>2170</v>
      </c>
      <c r="I1508" s="0" t="s">
        <v>2170</v>
      </c>
      <c r="J1508" s="0" t="s">
        <v>2170</v>
      </c>
      <c r="K1508" s="0" t="s">
        <v>2170</v>
      </c>
      <c r="L1508" s="0" t="s">
        <v>2170</v>
      </c>
      <c r="M1508" s="0" t="s">
        <v>2170</v>
      </c>
      <c r="N1508" s="0" t="n">
        <f aca="false">FALSE()</f>
        <v>0</v>
      </c>
      <c r="O1508" s="0" t="s">
        <v>14295</v>
      </c>
      <c r="P1508" s="0" t="s">
        <v>2300</v>
      </c>
      <c r="Q1508" s="380" t="n">
        <v>37554.1666666667</v>
      </c>
      <c r="R1508" s="0" t="n">
        <v>115671633</v>
      </c>
      <c r="S1508" s="0" t="s">
        <v>2301</v>
      </c>
      <c r="T1508" s="0" t="s">
        <v>2302</v>
      </c>
      <c r="U1508" s="0" t="s">
        <v>2365</v>
      </c>
      <c r="V1508" s="0" t="n">
        <v>400000000</v>
      </c>
      <c r="W1508" s="0" t="s">
        <v>2366</v>
      </c>
      <c r="X1508" s="0" t="n">
        <v>4</v>
      </c>
      <c r="Y1508" s="0" t="n">
        <f aca="false">FALSE()</f>
        <v>0</v>
      </c>
      <c r="Z1508" s="0" t="n">
        <f aca="false">FALSE()</f>
        <v>0</v>
      </c>
      <c r="AA1508" s="0" t="n">
        <f aca="false">FALSE()</f>
        <v>0</v>
      </c>
      <c r="AB1508" s="0" t="n">
        <f aca="false">TRUE()</f>
        <v>1</v>
      </c>
      <c r="AC1508" s="0" t="n">
        <v>1</v>
      </c>
      <c r="AD1508" s="0" t="s">
        <v>2129</v>
      </c>
      <c r="AE1508" s="0" t="n">
        <f aca="false">TRUE()</f>
        <v>1</v>
      </c>
      <c r="AF1508" s="0" t="s">
        <v>14296</v>
      </c>
      <c r="AG1508" s="0" t="n">
        <v>2</v>
      </c>
      <c r="AH1508" s="0" t="s">
        <v>14297</v>
      </c>
      <c r="AI1508" s="0" t="s">
        <v>14298</v>
      </c>
      <c r="AJ1508" s="0" t="n">
        <v>0</v>
      </c>
      <c r="AK1508" s="0" t="s">
        <v>2118</v>
      </c>
      <c r="AL1508" s="0" t="n">
        <f aca="false">FALSE()</f>
        <v>0</v>
      </c>
      <c r="AM1508" s="0" t="n">
        <f aca="false">TRUE()</f>
        <v>1</v>
      </c>
      <c r="AN1508" s="0" t="n">
        <f aca="false">FALSE()</f>
        <v>0</v>
      </c>
      <c r="AO1508" s="0" t="n">
        <f aca="false">FALSE()</f>
        <v>0</v>
      </c>
      <c r="AP1508" s="0" t="n">
        <f aca="false">FALSE()</f>
        <v>0</v>
      </c>
      <c r="AQ1508" s="380" t="n">
        <v>43123.6673611111</v>
      </c>
      <c r="AR1508" s="380" t="n">
        <v>37554.1666666667</v>
      </c>
      <c r="AS1508" s="0" t="s">
        <v>14299</v>
      </c>
      <c r="AT1508" s="0" t="s">
        <v>2170</v>
      </c>
      <c r="AU1508" s="0" t="s">
        <v>2170</v>
      </c>
    </row>
    <row r="1509" customFormat="false" ht="15" hidden="true" customHeight="false" outlineLevel="0" collapsed="false">
      <c r="A1509" s="0" t="s">
        <v>14300</v>
      </c>
      <c r="B1509" s="0" t="s">
        <v>14301</v>
      </c>
      <c r="C1509" s="0" t="s">
        <v>14302</v>
      </c>
      <c r="D1509" s="0" t="s">
        <v>2297</v>
      </c>
      <c r="E1509" s="0" t="s">
        <v>14300</v>
      </c>
      <c r="F1509" s="0" t="n">
        <v>1</v>
      </c>
      <c r="G1509" s="0" t="s">
        <v>2298</v>
      </c>
      <c r="H1509" s="0" t="s">
        <v>2170</v>
      </c>
      <c r="I1509" s="0" t="s">
        <v>2170</v>
      </c>
      <c r="J1509" s="0" t="s">
        <v>2170</v>
      </c>
      <c r="K1509" s="0" t="s">
        <v>2170</v>
      </c>
      <c r="L1509" s="0" t="s">
        <v>2170</v>
      </c>
      <c r="M1509" s="0" t="s">
        <v>2170</v>
      </c>
      <c r="N1509" s="0" t="n">
        <f aca="false">FALSE()</f>
        <v>0</v>
      </c>
      <c r="O1509" s="0" t="s">
        <v>14303</v>
      </c>
      <c r="P1509" s="0" t="s">
        <v>2300</v>
      </c>
      <c r="Q1509" s="380" t="n">
        <v>9157.125</v>
      </c>
      <c r="R1509" s="0" t="n">
        <v>87028425</v>
      </c>
      <c r="S1509" s="0" t="s">
        <v>2301</v>
      </c>
      <c r="T1509" s="0" t="s">
        <v>2302</v>
      </c>
      <c r="U1509" s="0" t="s">
        <v>2365</v>
      </c>
      <c r="V1509" s="0" t="n">
        <v>0</v>
      </c>
      <c r="W1509" s="0" t="s">
        <v>14304</v>
      </c>
      <c r="X1509" s="0" t="n">
        <v>4</v>
      </c>
      <c r="Y1509" s="0" t="n">
        <f aca="false">FALSE()</f>
        <v>0</v>
      </c>
      <c r="Z1509" s="0" t="n">
        <f aca="false">FALSE()</f>
        <v>0</v>
      </c>
      <c r="AA1509" s="0" t="n">
        <f aca="false">FALSE()</f>
        <v>0</v>
      </c>
      <c r="AB1509" s="0" t="n">
        <f aca="false">TRUE()</f>
        <v>1</v>
      </c>
      <c r="AC1509" s="0" t="n">
        <v>1</v>
      </c>
      <c r="AD1509" s="0" t="s">
        <v>2129</v>
      </c>
      <c r="AE1509" s="0" t="n">
        <f aca="false">TRUE()</f>
        <v>1</v>
      </c>
      <c r="AF1509" s="0" t="s">
        <v>14305</v>
      </c>
      <c r="AG1509" s="0" t="n">
        <v>2</v>
      </c>
      <c r="AH1509" s="0" t="s">
        <v>14306</v>
      </c>
      <c r="AI1509" s="0" t="s">
        <v>14307</v>
      </c>
      <c r="AJ1509" s="0" t="n">
        <v>0</v>
      </c>
      <c r="AK1509" s="0" t="s">
        <v>2118</v>
      </c>
      <c r="AL1509" s="0" t="n">
        <f aca="false">FALSE()</f>
        <v>0</v>
      </c>
      <c r="AM1509" s="0" t="n">
        <f aca="false">TRUE()</f>
        <v>1</v>
      </c>
      <c r="AN1509" s="0" t="n">
        <f aca="false">FALSE()</f>
        <v>0</v>
      </c>
      <c r="AO1509" s="0" t="n">
        <f aca="false">FALSE()</f>
        <v>0</v>
      </c>
      <c r="AP1509" s="0" t="n">
        <f aca="false">FALSE()</f>
        <v>0</v>
      </c>
      <c r="AQ1509" s="380" t="n">
        <v>43496.7291666667</v>
      </c>
      <c r="AR1509" s="380" t="n">
        <v>32687.1666666667</v>
      </c>
      <c r="AS1509" s="0" t="s">
        <v>14308</v>
      </c>
      <c r="AT1509" s="0" t="s">
        <v>2170</v>
      </c>
      <c r="AU1509" s="0" t="s">
        <v>2170</v>
      </c>
    </row>
    <row r="1510" customFormat="false" ht="15" hidden="true" customHeight="false" outlineLevel="0" collapsed="false">
      <c r="A1510" s="0" t="s">
        <v>14309</v>
      </c>
      <c r="B1510" s="0" t="s">
        <v>14310</v>
      </c>
      <c r="C1510" s="0" t="s">
        <v>14311</v>
      </c>
      <c r="D1510" s="0" t="s">
        <v>2297</v>
      </c>
      <c r="E1510" s="0" t="s">
        <v>14309</v>
      </c>
      <c r="F1510" s="0" t="n">
        <v>1</v>
      </c>
      <c r="G1510" s="0" t="s">
        <v>2298</v>
      </c>
      <c r="H1510" s="0" t="s">
        <v>2170</v>
      </c>
      <c r="I1510" s="0" t="s">
        <v>2170</v>
      </c>
      <c r="J1510" s="0" t="s">
        <v>2170</v>
      </c>
      <c r="K1510" s="0" t="s">
        <v>2170</v>
      </c>
      <c r="L1510" s="0" t="s">
        <v>2170</v>
      </c>
      <c r="M1510" s="0" t="s">
        <v>2170</v>
      </c>
      <c r="N1510" s="0" t="n">
        <f aca="false">FALSE()</f>
        <v>0</v>
      </c>
      <c r="O1510" s="0" t="s">
        <v>14312</v>
      </c>
      <c r="P1510" s="0" t="s">
        <v>2300</v>
      </c>
      <c r="Q1510" s="380" t="n">
        <v>25569.125</v>
      </c>
      <c r="R1510" s="0" t="n">
        <v>45465620</v>
      </c>
      <c r="S1510" s="0" t="s">
        <v>2301</v>
      </c>
      <c r="T1510" s="0" t="s">
        <v>2302</v>
      </c>
      <c r="U1510" s="0" t="s">
        <v>2116</v>
      </c>
      <c r="V1510" s="0" t="n">
        <v>1000000000</v>
      </c>
      <c r="W1510" s="0" t="s">
        <v>2321</v>
      </c>
      <c r="X1510" s="0" t="n">
        <v>4</v>
      </c>
      <c r="Y1510" s="0" t="n">
        <f aca="false">FALSE()</f>
        <v>0</v>
      </c>
      <c r="Z1510" s="0" t="n">
        <f aca="false">FALSE()</f>
        <v>0</v>
      </c>
      <c r="AA1510" s="0" t="n">
        <f aca="false">FALSE()</f>
        <v>0</v>
      </c>
      <c r="AB1510" s="0" t="n">
        <f aca="false">TRUE()</f>
        <v>1</v>
      </c>
      <c r="AC1510" s="0" t="n">
        <v>1</v>
      </c>
      <c r="AD1510" s="0" t="s">
        <v>2129</v>
      </c>
      <c r="AE1510" s="0" t="n">
        <f aca="false">TRUE()</f>
        <v>1</v>
      </c>
      <c r="AF1510" s="0" t="s">
        <v>14313</v>
      </c>
      <c r="AG1510" s="0" t="n">
        <v>2</v>
      </c>
      <c r="AH1510" s="0" t="s">
        <v>14314</v>
      </c>
      <c r="AI1510" s="0" t="s">
        <v>14315</v>
      </c>
      <c r="AJ1510" s="0" t="n">
        <v>0</v>
      </c>
      <c r="AK1510" s="0" t="s">
        <v>2118</v>
      </c>
      <c r="AL1510" s="0" t="n">
        <f aca="false">FALSE()</f>
        <v>0</v>
      </c>
      <c r="AM1510" s="0" t="n">
        <f aca="false">TRUE()</f>
        <v>1</v>
      </c>
      <c r="AN1510" s="0" t="n">
        <f aca="false">FALSE()</f>
        <v>0</v>
      </c>
      <c r="AO1510" s="0" t="n">
        <f aca="false">FALSE()</f>
        <v>0</v>
      </c>
      <c r="AP1510" s="0" t="n">
        <f aca="false">FALSE()</f>
        <v>0</v>
      </c>
      <c r="AQ1510" s="380" t="n">
        <v>43969.6868055556</v>
      </c>
      <c r="AR1510" s="380" t="n">
        <v>43969.4166666667</v>
      </c>
      <c r="AS1510" s="0" t="s">
        <v>14316</v>
      </c>
      <c r="AT1510" s="0" t="s">
        <v>2170</v>
      </c>
      <c r="AU1510" s="0" t="s">
        <v>2170</v>
      </c>
    </row>
    <row r="1511" customFormat="false" ht="15" hidden="true" customHeight="false" outlineLevel="0" collapsed="false">
      <c r="A1511" s="0" t="s">
        <v>14317</v>
      </c>
      <c r="B1511" s="0" t="s">
        <v>14318</v>
      </c>
      <c r="C1511" s="0" t="s">
        <v>14319</v>
      </c>
      <c r="D1511" s="0" t="s">
        <v>2297</v>
      </c>
      <c r="E1511" s="0" t="s">
        <v>14317</v>
      </c>
      <c r="F1511" s="0" t="n">
        <v>1</v>
      </c>
      <c r="G1511" s="0" t="s">
        <v>2298</v>
      </c>
      <c r="H1511" s="0" t="s">
        <v>2170</v>
      </c>
      <c r="I1511" s="0" t="s">
        <v>2170</v>
      </c>
      <c r="J1511" s="0" t="s">
        <v>2170</v>
      </c>
      <c r="K1511" s="0" t="s">
        <v>2170</v>
      </c>
      <c r="L1511" s="0" t="s">
        <v>2170</v>
      </c>
      <c r="M1511" s="0" t="s">
        <v>2170</v>
      </c>
      <c r="N1511" s="0" t="n">
        <f aca="false">FALSE()</f>
        <v>0</v>
      </c>
      <c r="O1511" s="0" t="s">
        <v>14320</v>
      </c>
      <c r="P1511" s="0" t="s">
        <v>2300</v>
      </c>
      <c r="Q1511" s="380" t="n">
        <v>25569.125</v>
      </c>
      <c r="R1511" s="0" t="n">
        <v>131008360</v>
      </c>
      <c r="S1511" s="0" t="s">
        <v>4248</v>
      </c>
      <c r="U1511" s="0" t="s">
        <v>610</v>
      </c>
      <c r="V1511" s="0" t="n">
        <v>0</v>
      </c>
      <c r="W1511" s="0" t="s">
        <v>14321</v>
      </c>
      <c r="X1511" s="0" t="n">
        <v>4</v>
      </c>
      <c r="Y1511" s="0" t="n">
        <f aca="false">FALSE()</f>
        <v>0</v>
      </c>
      <c r="Z1511" s="0" t="n">
        <f aca="false">FALSE()</f>
        <v>0</v>
      </c>
      <c r="AA1511" s="0" t="n">
        <f aca="false">FALSE()</f>
        <v>0</v>
      </c>
      <c r="AB1511" s="0" t="n">
        <f aca="false">FALSE()</f>
        <v>0</v>
      </c>
      <c r="AC1511" s="0" t="n">
        <v>1</v>
      </c>
      <c r="AD1511" s="0" t="s">
        <v>2129</v>
      </c>
      <c r="AE1511" s="0" t="n">
        <f aca="false">TRUE()</f>
        <v>1</v>
      </c>
      <c r="AF1511" s="0" t="s">
        <v>14322</v>
      </c>
      <c r="AG1511" s="0" t="n">
        <v>2</v>
      </c>
      <c r="AH1511" s="0" t="s">
        <v>14323</v>
      </c>
      <c r="AI1511" s="0" t="s">
        <v>14324</v>
      </c>
      <c r="AJ1511" s="0" t="n">
        <v>0</v>
      </c>
      <c r="AK1511" s="0" t="s">
        <v>2118</v>
      </c>
      <c r="AL1511" s="0" t="n">
        <f aca="false">FALSE()</f>
        <v>0</v>
      </c>
      <c r="AM1511" s="0" t="n">
        <f aca="false">TRUE()</f>
        <v>1</v>
      </c>
      <c r="AN1511" s="0" t="n">
        <f aca="false">FALSE()</f>
        <v>0</v>
      </c>
      <c r="AO1511" s="0" t="n">
        <f aca="false">FALSE()</f>
        <v>0</v>
      </c>
      <c r="AP1511" s="0" t="n">
        <f aca="false">FALSE()</f>
        <v>0</v>
      </c>
      <c r="AQ1511" s="380" t="n">
        <v>44495.6597222222</v>
      </c>
      <c r="AR1511" s="380" t="n">
        <v>44495.4166666667</v>
      </c>
      <c r="AS1511" s="0" t="s">
        <v>14325</v>
      </c>
      <c r="AT1511" s="0" t="s">
        <v>2170</v>
      </c>
      <c r="AU1511" s="0" t="s">
        <v>2170</v>
      </c>
    </row>
    <row r="1512" customFormat="false" ht="15" hidden="true" customHeight="false" outlineLevel="0" collapsed="false">
      <c r="A1512" s="0" t="s">
        <v>14326</v>
      </c>
      <c r="B1512" s="0" t="s">
        <v>14327</v>
      </c>
      <c r="C1512" s="0" t="s">
        <v>14328</v>
      </c>
      <c r="D1512" s="0" t="s">
        <v>2297</v>
      </c>
      <c r="E1512" s="0" t="s">
        <v>14326</v>
      </c>
      <c r="F1512" s="0" t="n">
        <v>1</v>
      </c>
      <c r="G1512" s="0" t="s">
        <v>2298</v>
      </c>
      <c r="H1512" s="0" t="s">
        <v>2170</v>
      </c>
      <c r="I1512" s="0" t="s">
        <v>2170</v>
      </c>
      <c r="J1512" s="0" t="s">
        <v>2170</v>
      </c>
      <c r="K1512" s="0" t="s">
        <v>2170</v>
      </c>
      <c r="L1512" s="0" t="s">
        <v>2170</v>
      </c>
      <c r="M1512" s="0" t="s">
        <v>2170</v>
      </c>
      <c r="N1512" s="0" t="n">
        <f aca="false">FALSE()</f>
        <v>0</v>
      </c>
      <c r="O1512" s="0" t="s">
        <v>14329</v>
      </c>
      <c r="P1512" s="0" t="s">
        <v>2300</v>
      </c>
      <c r="Q1512" s="380" t="n">
        <v>34625.1666666667</v>
      </c>
      <c r="R1512" s="0" t="n">
        <v>274075269</v>
      </c>
      <c r="S1512" s="0" t="s">
        <v>2301</v>
      </c>
      <c r="T1512" s="0" t="s">
        <v>2302</v>
      </c>
      <c r="U1512" s="0" t="s">
        <v>2451</v>
      </c>
      <c r="V1512" s="0" t="n">
        <v>370100000</v>
      </c>
      <c r="W1512" s="0" t="s">
        <v>2366</v>
      </c>
      <c r="X1512" s="0" t="n">
        <v>4</v>
      </c>
      <c r="Y1512" s="0" t="n">
        <f aca="false">FALSE()</f>
        <v>0</v>
      </c>
      <c r="Z1512" s="0" t="n">
        <f aca="false">FALSE()</f>
        <v>0</v>
      </c>
      <c r="AA1512" s="0" t="n">
        <f aca="false">FALSE()</f>
        <v>0</v>
      </c>
      <c r="AB1512" s="0" t="n">
        <f aca="false">TRUE()</f>
        <v>1</v>
      </c>
      <c r="AC1512" s="0" t="n">
        <v>8</v>
      </c>
      <c r="AD1512" s="0" t="s">
        <v>2129</v>
      </c>
      <c r="AE1512" s="0" t="n">
        <f aca="false">TRUE()</f>
        <v>1</v>
      </c>
      <c r="AF1512" s="0" t="s">
        <v>14330</v>
      </c>
      <c r="AG1512" s="0" t="n">
        <v>2</v>
      </c>
      <c r="AH1512" s="0" t="s">
        <v>14331</v>
      </c>
      <c r="AI1512" s="0" t="s">
        <v>14332</v>
      </c>
      <c r="AJ1512" s="0" t="n">
        <v>0</v>
      </c>
      <c r="AK1512" s="0" t="s">
        <v>2118</v>
      </c>
      <c r="AL1512" s="0" t="n">
        <f aca="false">FALSE()</f>
        <v>0</v>
      </c>
      <c r="AM1512" s="0" t="n">
        <f aca="false">TRUE()</f>
        <v>1</v>
      </c>
      <c r="AN1512" s="0" t="n">
        <f aca="false">FALSE()</f>
        <v>0</v>
      </c>
      <c r="AO1512" s="0" t="n">
        <f aca="false">FALSE()</f>
        <v>0</v>
      </c>
      <c r="AP1512" s="0" t="n">
        <f aca="false">FALSE()</f>
        <v>0</v>
      </c>
      <c r="AQ1512" s="380" t="n">
        <v>43123.4548611111</v>
      </c>
      <c r="AR1512" s="380" t="n">
        <v>34625.1666666667</v>
      </c>
      <c r="AS1512" s="0" t="s">
        <v>14333</v>
      </c>
      <c r="AT1512" s="0" t="s">
        <v>2170</v>
      </c>
      <c r="AU1512" s="0" t="s">
        <v>2170</v>
      </c>
    </row>
    <row r="1513" customFormat="false" ht="15" hidden="true" customHeight="false" outlineLevel="0" collapsed="false">
      <c r="A1513" s="0" t="s">
        <v>14334</v>
      </c>
      <c r="B1513" s="0" t="s">
        <v>14335</v>
      </c>
      <c r="C1513" s="0" t="s">
        <v>14336</v>
      </c>
      <c r="D1513" s="0" t="s">
        <v>2297</v>
      </c>
      <c r="E1513" s="0" t="s">
        <v>14334</v>
      </c>
      <c r="F1513" s="0" t="n">
        <v>1</v>
      </c>
      <c r="G1513" s="0" t="s">
        <v>2298</v>
      </c>
      <c r="H1513" s="0" t="s">
        <v>2170</v>
      </c>
      <c r="I1513" s="0" t="s">
        <v>2170</v>
      </c>
      <c r="J1513" s="0" t="s">
        <v>2170</v>
      </c>
      <c r="K1513" s="0" t="s">
        <v>2170</v>
      </c>
      <c r="L1513" s="0" t="s">
        <v>2170</v>
      </c>
      <c r="M1513" s="0" t="s">
        <v>2170</v>
      </c>
      <c r="N1513" s="0" t="n">
        <f aca="false">FALSE()</f>
        <v>0</v>
      </c>
      <c r="O1513" s="0" t="s">
        <v>14337</v>
      </c>
      <c r="P1513" s="0" t="s">
        <v>2300</v>
      </c>
      <c r="Q1513" s="380" t="n">
        <v>25569.125</v>
      </c>
      <c r="R1513" s="0" t="n">
        <v>100000</v>
      </c>
      <c r="S1513" s="0" t="s">
        <v>2301</v>
      </c>
      <c r="T1513" s="0" t="s">
        <v>2302</v>
      </c>
      <c r="U1513" s="0" t="s">
        <v>2574</v>
      </c>
      <c r="V1513" s="0" t="n">
        <v>95000000</v>
      </c>
      <c r="W1513" s="0" t="s">
        <v>2366</v>
      </c>
      <c r="X1513" s="0" t="n">
        <v>4</v>
      </c>
      <c r="Y1513" s="0" t="n">
        <f aca="false">FALSE()</f>
        <v>0</v>
      </c>
      <c r="Z1513" s="0" t="n">
        <f aca="false">FALSE()</f>
        <v>0</v>
      </c>
      <c r="AA1513" s="0" t="n">
        <f aca="false">FALSE()</f>
        <v>0</v>
      </c>
      <c r="AB1513" s="0" t="n">
        <f aca="false">TRUE()</f>
        <v>1</v>
      </c>
      <c r="AC1513" s="0" t="n">
        <v>1</v>
      </c>
      <c r="AD1513" s="0" t="s">
        <v>2129</v>
      </c>
      <c r="AE1513" s="0" t="n">
        <f aca="false">TRUE()</f>
        <v>1</v>
      </c>
      <c r="AF1513" s="0" t="s">
        <v>14338</v>
      </c>
      <c r="AG1513" s="0" t="n">
        <v>2</v>
      </c>
      <c r="AH1513" s="0" t="s">
        <v>14339</v>
      </c>
      <c r="AI1513" s="0" t="s">
        <v>14340</v>
      </c>
      <c r="AJ1513" s="0" t="n">
        <v>0</v>
      </c>
      <c r="AK1513" s="0" t="s">
        <v>2118</v>
      </c>
      <c r="AL1513" s="0" t="n">
        <f aca="false">FALSE()</f>
        <v>0</v>
      </c>
      <c r="AM1513" s="0" t="n">
        <f aca="false">TRUE()</f>
        <v>1</v>
      </c>
      <c r="AN1513" s="0" t="n">
        <f aca="false">FALSE()</f>
        <v>0</v>
      </c>
      <c r="AO1513" s="0" t="n">
        <f aca="false">FALSE()</f>
        <v>0</v>
      </c>
      <c r="AP1513" s="0" t="n">
        <f aca="false">FALSE()</f>
        <v>0</v>
      </c>
      <c r="AQ1513" s="380" t="n">
        <v>44953.6611111111</v>
      </c>
      <c r="AR1513" s="380" t="n">
        <v>44953.4166666667</v>
      </c>
      <c r="AS1513" s="0" t="s">
        <v>14341</v>
      </c>
      <c r="AT1513" s="0" t="s">
        <v>2170</v>
      </c>
      <c r="AU1513" s="0" t="s">
        <v>2170</v>
      </c>
    </row>
    <row r="1514" customFormat="false" ht="15" hidden="true" customHeight="false" outlineLevel="0" collapsed="false">
      <c r="A1514" s="0" t="s">
        <v>14342</v>
      </c>
      <c r="B1514" s="0" t="s">
        <v>14343</v>
      </c>
      <c r="C1514" s="0" t="s">
        <v>14344</v>
      </c>
      <c r="D1514" s="0" t="s">
        <v>2297</v>
      </c>
      <c r="E1514" s="0" t="s">
        <v>14342</v>
      </c>
      <c r="F1514" s="0" t="n">
        <v>1</v>
      </c>
      <c r="G1514" s="0" t="s">
        <v>2298</v>
      </c>
      <c r="H1514" s="0" t="s">
        <v>2170</v>
      </c>
      <c r="I1514" s="0" t="s">
        <v>2170</v>
      </c>
      <c r="J1514" s="0" t="s">
        <v>2170</v>
      </c>
      <c r="K1514" s="0" t="s">
        <v>2170</v>
      </c>
      <c r="L1514" s="0" t="s">
        <v>2170</v>
      </c>
      <c r="M1514" s="0" t="s">
        <v>2170</v>
      </c>
      <c r="N1514" s="0" t="n">
        <f aca="false">FALSE()</f>
        <v>0</v>
      </c>
      <c r="O1514" s="0" t="s">
        <v>14345</v>
      </c>
      <c r="P1514" s="0" t="s">
        <v>2300</v>
      </c>
      <c r="Q1514" s="380" t="n">
        <v>31229.1666666667</v>
      </c>
      <c r="R1514" s="0" t="n">
        <v>73120179</v>
      </c>
      <c r="S1514" s="0" t="s">
        <v>2301</v>
      </c>
      <c r="T1514" s="0" t="s">
        <v>2302</v>
      </c>
      <c r="U1514" s="0" t="s">
        <v>2330</v>
      </c>
      <c r="V1514" s="0" t="n">
        <v>0</v>
      </c>
      <c r="W1514" s="0" t="s">
        <v>2366</v>
      </c>
      <c r="X1514" s="0" t="n">
        <v>4</v>
      </c>
      <c r="Y1514" s="0" t="n">
        <f aca="false">FALSE()</f>
        <v>0</v>
      </c>
      <c r="Z1514" s="0" t="n">
        <f aca="false">FALSE()</f>
        <v>0</v>
      </c>
      <c r="AA1514" s="0" t="n">
        <f aca="false">FALSE()</f>
        <v>0</v>
      </c>
      <c r="AB1514" s="0" t="n">
        <f aca="false">TRUE()</f>
        <v>1</v>
      </c>
      <c r="AC1514" s="0" t="n">
        <v>1</v>
      </c>
      <c r="AD1514" s="0" t="s">
        <v>2129</v>
      </c>
      <c r="AE1514" s="0" t="n">
        <f aca="false">TRUE()</f>
        <v>1</v>
      </c>
      <c r="AF1514" s="0" t="s">
        <v>14346</v>
      </c>
      <c r="AG1514" s="0" t="n">
        <v>2</v>
      </c>
      <c r="AH1514" s="0" t="s">
        <v>14347</v>
      </c>
      <c r="AI1514" s="0" t="s">
        <v>14348</v>
      </c>
      <c r="AJ1514" s="0" t="n">
        <v>0</v>
      </c>
      <c r="AK1514" s="0" t="s">
        <v>2118</v>
      </c>
      <c r="AL1514" s="0" t="n">
        <f aca="false">FALSE()</f>
        <v>0</v>
      </c>
      <c r="AM1514" s="0" t="n">
        <f aca="false">TRUE()</f>
        <v>1</v>
      </c>
      <c r="AN1514" s="0" t="n">
        <f aca="false">FALSE()</f>
        <v>0</v>
      </c>
      <c r="AO1514" s="0" t="n">
        <f aca="false">FALSE()</f>
        <v>0</v>
      </c>
      <c r="AP1514" s="0" t="n">
        <f aca="false">FALSE()</f>
        <v>0</v>
      </c>
      <c r="AQ1514" s="380" t="n">
        <v>43123.7298611111</v>
      </c>
      <c r="AR1514" s="380" t="n">
        <v>32398.1666666667</v>
      </c>
      <c r="AS1514" s="0" t="s">
        <v>14349</v>
      </c>
      <c r="AT1514" s="0" t="s">
        <v>2170</v>
      </c>
      <c r="AU1514" s="0" t="s">
        <v>2170</v>
      </c>
    </row>
    <row r="1515" customFormat="false" ht="15" hidden="true" customHeight="false" outlineLevel="0" collapsed="false">
      <c r="A1515" s="0" t="s">
        <v>14350</v>
      </c>
      <c r="B1515" s="0" t="s">
        <v>14351</v>
      </c>
      <c r="C1515" s="0" t="s">
        <v>14352</v>
      </c>
      <c r="D1515" s="0" t="s">
        <v>2297</v>
      </c>
      <c r="E1515" s="0" t="s">
        <v>14350</v>
      </c>
      <c r="F1515" s="0" t="n">
        <v>1</v>
      </c>
      <c r="G1515" s="0" t="s">
        <v>2298</v>
      </c>
      <c r="H1515" s="0" t="s">
        <v>2170</v>
      </c>
      <c r="I1515" s="0" t="s">
        <v>2170</v>
      </c>
      <c r="J1515" s="0" t="s">
        <v>2170</v>
      </c>
      <c r="K1515" s="0" t="s">
        <v>2170</v>
      </c>
      <c r="L1515" s="0" t="s">
        <v>2170</v>
      </c>
      <c r="M1515" s="0" t="s">
        <v>2170</v>
      </c>
      <c r="N1515" s="0" t="n">
        <f aca="false">FALSE()</f>
        <v>0</v>
      </c>
      <c r="O1515" s="0" t="s">
        <v>14353</v>
      </c>
      <c r="P1515" s="0" t="s">
        <v>2300</v>
      </c>
      <c r="Q1515" s="380" t="n">
        <v>25569.125</v>
      </c>
      <c r="R1515" s="0" t="n">
        <v>15702738</v>
      </c>
      <c r="S1515" s="0" t="s">
        <v>2301</v>
      </c>
      <c r="T1515" s="0" t="s">
        <v>2302</v>
      </c>
      <c r="U1515" s="0" t="s">
        <v>2365</v>
      </c>
      <c r="V1515" s="0" t="n">
        <v>0</v>
      </c>
      <c r="W1515" s="0" t="s">
        <v>2409</v>
      </c>
      <c r="X1515" s="0" t="n">
        <v>4</v>
      </c>
      <c r="Y1515" s="0" t="n">
        <f aca="false">FALSE()</f>
        <v>0</v>
      </c>
      <c r="Z1515" s="0" t="n">
        <f aca="false">FALSE()</f>
        <v>0</v>
      </c>
      <c r="AA1515" s="0" t="n">
        <f aca="false">FALSE()</f>
        <v>0</v>
      </c>
      <c r="AB1515" s="0" t="n">
        <f aca="false">TRUE()</f>
        <v>1</v>
      </c>
      <c r="AC1515" s="0" t="n">
        <v>1</v>
      </c>
      <c r="AD1515" s="0" t="s">
        <v>2129</v>
      </c>
      <c r="AE1515" s="0" t="n">
        <f aca="false">TRUE()</f>
        <v>1</v>
      </c>
      <c r="AF1515" s="0" t="s">
        <v>14354</v>
      </c>
      <c r="AG1515" s="0" t="n">
        <v>2</v>
      </c>
      <c r="AH1515" s="0" t="s">
        <v>14355</v>
      </c>
      <c r="AI1515" s="0" t="s">
        <v>14356</v>
      </c>
      <c r="AJ1515" s="0" t="n">
        <v>0</v>
      </c>
      <c r="AK1515" s="0" t="s">
        <v>2118</v>
      </c>
      <c r="AL1515" s="0" t="n">
        <f aca="false">FALSE()</f>
        <v>0</v>
      </c>
      <c r="AM1515" s="0" t="n">
        <f aca="false">TRUE()</f>
        <v>1</v>
      </c>
      <c r="AN1515" s="0" t="n">
        <f aca="false">FALSE()</f>
        <v>0</v>
      </c>
      <c r="AO1515" s="0" t="n">
        <f aca="false">FALSE()</f>
        <v>0</v>
      </c>
      <c r="AP1515" s="0" t="n">
        <f aca="false">FALSE()</f>
        <v>0</v>
      </c>
      <c r="AQ1515" s="380" t="n">
        <v>43616.6868055556</v>
      </c>
      <c r="AR1515" s="380" t="n">
        <v>43594.125</v>
      </c>
      <c r="AS1515" s="0" t="s">
        <v>14357</v>
      </c>
      <c r="AT1515" s="0" t="s">
        <v>2170</v>
      </c>
      <c r="AU1515" s="0" t="s">
        <v>2170</v>
      </c>
    </row>
    <row r="1516" customFormat="false" ht="15" hidden="true" customHeight="false" outlineLevel="0" collapsed="false">
      <c r="A1516" s="0" t="s">
        <v>14358</v>
      </c>
      <c r="B1516" s="0" t="s">
        <v>14359</v>
      </c>
      <c r="C1516" s="0" t="s">
        <v>14360</v>
      </c>
      <c r="D1516" s="0" t="s">
        <v>2297</v>
      </c>
      <c r="E1516" s="0" t="s">
        <v>14358</v>
      </c>
      <c r="F1516" s="0" t="n">
        <v>1</v>
      </c>
      <c r="G1516" s="0" t="s">
        <v>2298</v>
      </c>
      <c r="H1516" s="0" t="s">
        <v>2170</v>
      </c>
      <c r="I1516" s="0" t="s">
        <v>2170</v>
      </c>
      <c r="J1516" s="0" t="s">
        <v>2170</v>
      </c>
      <c r="K1516" s="0" t="s">
        <v>2170</v>
      </c>
      <c r="L1516" s="0" t="s">
        <v>2170</v>
      </c>
      <c r="M1516" s="0" t="s">
        <v>2170</v>
      </c>
      <c r="N1516" s="0" t="n">
        <f aca="false">FALSE()</f>
        <v>0</v>
      </c>
      <c r="O1516" s="0" t="s">
        <v>14361</v>
      </c>
      <c r="P1516" s="0" t="s">
        <v>2300</v>
      </c>
      <c r="Q1516" s="380" t="n">
        <v>25569.125</v>
      </c>
      <c r="R1516" s="0" t="n">
        <v>80330836</v>
      </c>
      <c r="S1516" s="0" t="s">
        <v>2301</v>
      </c>
      <c r="T1516" s="0" t="s">
        <v>2302</v>
      </c>
      <c r="U1516" s="0" t="s">
        <v>2365</v>
      </c>
      <c r="V1516" s="0" t="n">
        <v>240000000</v>
      </c>
      <c r="W1516" s="0" t="s">
        <v>2321</v>
      </c>
      <c r="X1516" s="0" t="n">
        <v>4</v>
      </c>
      <c r="Y1516" s="0" t="n">
        <f aca="false">FALSE()</f>
        <v>0</v>
      </c>
      <c r="Z1516" s="0" t="n">
        <f aca="false">FALSE()</f>
        <v>0</v>
      </c>
      <c r="AA1516" s="0" t="n">
        <f aca="false">FALSE()</f>
        <v>0</v>
      </c>
      <c r="AB1516" s="0" t="n">
        <f aca="false">TRUE()</f>
        <v>1</v>
      </c>
      <c r="AC1516" s="0" t="n">
        <v>1</v>
      </c>
      <c r="AD1516" s="0" t="s">
        <v>2129</v>
      </c>
      <c r="AE1516" s="0" t="n">
        <f aca="false">TRUE()</f>
        <v>1</v>
      </c>
      <c r="AF1516" s="0" t="s">
        <v>14362</v>
      </c>
      <c r="AG1516" s="0" t="n">
        <v>2</v>
      </c>
      <c r="AH1516" s="0" t="s">
        <v>14363</v>
      </c>
      <c r="AI1516" s="0" t="s">
        <v>14364</v>
      </c>
      <c r="AJ1516" s="0" t="n">
        <v>0</v>
      </c>
      <c r="AK1516" s="0" t="s">
        <v>2118</v>
      </c>
      <c r="AL1516" s="0" t="n">
        <f aca="false">FALSE()</f>
        <v>0</v>
      </c>
      <c r="AM1516" s="0" t="n">
        <f aca="false">TRUE()</f>
        <v>1</v>
      </c>
      <c r="AN1516" s="0" t="n">
        <f aca="false">FALSE()</f>
        <v>0</v>
      </c>
      <c r="AO1516" s="0" t="n">
        <f aca="false">FALSE()</f>
        <v>0</v>
      </c>
      <c r="AP1516" s="0" t="n">
        <f aca="false">TRUE()</f>
        <v>1</v>
      </c>
      <c r="AQ1516" s="380" t="n">
        <v>44589.6506944444</v>
      </c>
      <c r="AR1516" s="380" t="n">
        <v>44589.4166666667</v>
      </c>
      <c r="AS1516" s="0" t="s">
        <v>14365</v>
      </c>
      <c r="AT1516" s="0" t="s">
        <v>2170</v>
      </c>
      <c r="AU1516" s="0" t="s">
        <v>2170</v>
      </c>
    </row>
    <row r="1517" customFormat="false" ht="15" hidden="true" customHeight="false" outlineLevel="0" collapsed="false">
      <c r="A1517" s="0" t="s">
        <v>14366</v>
      </c>
      <c r="B1517" s="0" t="s">
        <v>14367</v>
      </c>
      <c r="C1517" s="0" t="s">
        <v>14368</v>
      </c>
      <c r="D1517" s="0" t="s">
        <v>2297</v>
      </c>
      <c r="E1517" s="0" t="s">
        <v>14366</v>
      </c>
      <c r="F1517" s="0" t="n">
        <v>1</v>
      </c>
      <c r="G1517" s="0" t="s">
        <v>2298</v>
      </c>
      <c r="H1517" s="0" t="s">
        <v>2170</v>
      </c>
      <c r="I1517" s="0" t="s">
        <v>2170</v>
      </c>
      <c r="J1517" s="0" t="s">
        <v>2170</v>
      </c>
      <c r="K1517" s="0" t="s">
        <v>2170</v>
      </c>
      <c r="L1517" s="0" t="s">
        <v>2170</v>
      </c>
      <c r="M1517" s="0" t="s">
        <v>2170</v>
      </c>
      <c r="N1517" s="0" t="n">
        <f aca="false">FALSE()</f>
        <v>0</v>
      </c>
      <c r="O1517" s="0" t="s">
        <v>14369</v>
      </c>
      <c r="P1517" s="0" t="s">
        <v>2300</v>
      </c>
      <c r="Q1517" s="380" t="n">
        <v>25569.125</v>
      </c>
      <c r="R1517" s="0" t="n">
        <v>1329450082</v>
      </c>
      <c r="S1517" s="0" t="s">
        <v>2301</v>
      </c>
      <c r="T1517" s="0" t="s">
        <v>2302</v>
      </c>
      <c r="U1517" s="0" t="s">
        <v>2574</v>
      </c>
      <c r="V1517" s="0" t="n">
        <v>0</v>
      </c>
      <c r="W1517" s="0" t="s">
        <v>2366</v>
      </c>
      <c r="X1517" s="0" t="n">
        <v>4</v>
      </c>
      <c r="Y1517" s="0" t="n">
        <f aca="false">FALSE()</f>
        <v>0</v>
      </c>
      <c r="Z1517" s="0" t="n">
        <f aca="false">FALSE()</f>
        <v>0</v>
      </c>
      <c r="AA1517" s="0" t="n">
        <f aca="false">FALSE()</f>
        <v>0</v>
      </c>
      <c r="AB1517" s="0" t="n">
        <f aca="false">TRUE()</f>
        <v>1</v>
      </c>
      <c r="AC1517" s="0" t="n">
        <v>1</v>
      </c>
      <c r="AD1517" s="0" t="s">
        <v>2129</v>
      </c>
      <c r="AE1517" s="0" t="n">
        <f aca="false">TRUE()</f>
        <v>1</v>
      </c>
      <c r="AF1517" s="0" t="s">
        <v>14370</v>
      </c>
      <c r="AG1517" s="0" t="n">
        <v>2</v>
      </c>
      <c r="AH1517" s="0" t="s">
        <v>14371</v>
      </c>
      <c r="AI1517" s="0" t="s">
        <v>14372</v>
      </c>
      <c r="AJ1517" s="0" t="n">
        <v>0</v>
      </c>
      <c r="AK1517" s="0" t="s">
        <v>2118</v>
      </c>
      <c r="AL1517" s="0" t="n">
        <f aca="false">FALSE()</f>
        <v>0</v>
      </c>
      <c r="AM1517" s="0" t="n">
        <f aca="false">TRUE()</f>
        <v>1</v>
      </c>
      <c r="AN1517" s="0" t="n">
        <f aca="false">FALSE()</f>
        <v>0</v>
      </c>
      <c r="AO1517" s="0" t="n">
        <f aca="false">FALSE()</f>
        <v>0</v>
      </c>
      <c r="AP1517" s="0" t="n">
        <f aca="false">FALSE()</f>
        <v>0</v>
      </c>
      <c r="AQ1517" s="380" t="n">
        <v>43123.5027777778</v>
      </c>
      <c r="AR1517" s="380" t="n">
        <v>32398.1666666667</v>
      </c>
      <c r="AS1517" s="0" t="s">
        <v>14373</v>
      </c>
      <c r="AT1517" s="0" t="s">
        <v>2170</v>
      </c>
      <c r="AU1517" s="0" t="s">
        <v>2170</v>
      </c>
    </row>
    <row r="1518" customFormat="false" ht="15" hidden="true" customHeight="false" outlineLevel="0" collapsed="false">
      <c r="A1518" s="0" t="s">
        <v>14374</v>
      </c>
      <c r="B1518" s="0" t="s">
        <v>14375</v>
      </c>
      <c r="C1518" s="0" t="s">
        <v>14376</v>
      </c>
      <c r="D1518" s="0" t="s">
        <v>2297</v>
      </c>
      <c r="E1518" s="0" t="s">
        <v>14374</v>
      </c>
      <c r="F1518" s="0" t="n">
        <v>1</v>
      </c>
      <c r="G1518" s="0" t="s">
        <v>2298</v>
      </c>
      <c r="H1518" s="0" t="s">
        <v>2170</v>
      </c>
      <c r="I1518" s="0" t="s">
        <v>2170</v>
      </c>
      <c r="J1518" s="0" t="s">
        <v>2170</v>
      </c>
      <c r="K1518" s="0" t="s">
        <v>2170</v>
      </c>
      <c r="L1518" s="0" t="s">
        <v>2170</v>
      </c>
      <c r="M1518" s="0" t="s">
        <v>2170</v>
      </c>
      <c r="N1518" s="0" t="n">
        <f aca="false">FALSE()</f>
        <v>0</v>
      </c>
      <c r="O1518" s="0" t="s">
        <v>14377</v>
      </c>
      <c r="P1518" s="0" t="s">
        <v>2300</v>
      </c>
      <c r="Q1518" s="380" t="n">
        <v>35598.1666666667</v>
      </c>
      <c r="R1518" s="0" t="n">
        <v>154567750</v>
      </c>
      <c r="S1518" s="0" t="s">
        <v>2301</v>
      </c>
      <c r="T1518" s="0" t="s">
        <v>2302</v>
      </c>
      <c r="U1518" s="0" t="s">
        <v>2451</v>
      </c>
      <c r="V1518" s="0" t="n">
        <v>0</v>
      </c>
      <c r="W1518" s="0" t="s">
        <v>2366</v>
      </c>
      <c r="X1518" s="0" t="n">
        <v>4</v>
      </c>
      <c r="Y1518" s="0" t="n">
        <f aca="false">FALSE()</f>
        <v>0</v>
      </c>
      <c r="Z1518" s="0" t="n">
        <f aca="false">FALSE()</f>
        <v>0</v>
      </c>
      <c r="AA1518" s="0" t="n">
        <f aca="false">FALSE()</f>
        <v>0</v>
      </c>
      <c r="AB1518" s="0" t="n">
        <f aca="false">TRUE()</f>
        <v>1</v>
      </c>
      <c r="AC1518" s="0" t="n">
        <v>8</v>
      </c>
      <c r="AD1518" s="0" t="s">
        <v>2129</v>
      </c>
      <c r="AE1518" s="0" t="n">
        <f aca="false">TRUE()</f>
        <v>1</v>
      </c>
      <c r="AF1518" s="0" t="s">
        <v>14378</v>
      </c>
      <c r="AG1518" s="0" t="n">
        <v>2</v>
      </c>
      <c r="AH1518" s="0" t="s">
        <v>14379</v>
      </c>
      <c r="AI1518" s="0" t="s">
        <v>14380</v>
      </c>
      <c r="AJ1518" s="0" t="n">
        <v>0</v>
      </c>
      <c r="AK1518" s="0" t="s">
        <v>2118</v>
      </c>
      <c r="AL1518" s="0" t="n">
        <f aca="false">FALSE()</f>
        <v>0</v>
      </c>
      <c r="AM1518" s="0" t="n">
        <f aca="false">TRUE()</f>
        <v>1</v>
      </c>
      <c r="AN1518" s="0" t="n">
        <f aca="false">FALSE()</f>
        <v>0</v>
      </c>
      <c r="AO1518" s="0" t="n">
        <f aca="false">FALSE()</f>
        <v>0</v>
      </c>
      <c r="AP1518" s="0" t="n">
        <f aca="false">FALSE()</f>
        <v>0</v>
      </c>
      <c r="AQ1518" s="380" t="n">
        <v>43123.7326388889</v>
      </c>
      <c r="AR1518" s="380" t="n">
        <v>35599.1666666667</v>
      </c>
      <c r="AS1518" s="0" t="s">
        <v>14381</v>
      </c>
      <c r="AT1518" s="0" t="s">
        <v>2170</v>
      </c>
      <c r="AU1518" s="0" t="s">
        <v>2170</v>
      </c>
    </row>
    <row r="1519" customFormat="false" ht="15" hidden="true" customHeight="false" outlineLevel="0" collapsed="false">
      <c r="A1519" s="0" t="s">
        <v>14382</v>
      </c>
      <c r="B1519" s="0" t="s">
        <v>14383</v>
      </c>
      <c r="C1519" s="0" t="s">
        <v>14384</v>
      </c>
      <c r="D1519" s="0" t="s">
        <v>2525</v>
      </c>
      <c r="E1519" s="0" t="s">
        <v>14382</v>
      </c>
      <c r="F1519" s="0" t="n">
        <v>10</v>
      </c>
      <c r="G1519" s="0" t="s">
        <v>2526</v>
      </c>
      <c r="H1519" s="0" t="s">
        <v>2170</v>
      </c>
      <c r="I1519" s="0" t="s">
        <v>2170</v>
      </c>
      <c r="J1519" s="0" t="s">
        <v>2170</v>
      </c>
      <c r="K1519" s="0" t="s">
        <v>2170</v>
      </c>
      <c r="L1519" s="0" t="s">
        <v>2170</v>
      </c>
      <c r="M1519" s="0" t="s">
        <v>2170</v>
      </c>
      <c r="N1519" s="0" t="n">
        <f aca="false">FALSE()</f>
        <v>0</v>
      </c>
      <c r="O1519" s="0" t="s">
        <v>14385</v>
      </c>
      <c r="P1519" s="0" t="s">
        <v>2300</v>
      </c>
      <c r="Q1519" s="380" t="n">
        <v>25569.125</v>
      </c>
      <c r="R1519" s="0" t="n">
        <v>0</v>
      </c>
      <c r="S1519" s="0" t="s">
        <v>2528</v>
      </c>
      <c r="T1519" s="0" t="s">
        <v>2529</v>
      </c>
      <c r="U1519" s="0" t="s">
        <v>2330</v>
      </c>
      <c r="V1519" s="0" t="n">
        <v>0</v>
      </c>
      <c r="W1519" s="0" t="s">
        <v>2530</v>
      </c>
      <c r="X1519" s="0" t="n">
        <v>4</v>
      </c>
      <c r="Y1519" s="0" t="n">
        <f aca="false">FALSE()</f>
        <v>0</v>
      </c>
      <c r="Z1519" s="0" t="n">
        <f aca="false">FALSE()</f>
        <v>0</v>
      </c>
      <c r="AA1519" s="0" t="n">
        <f aca="false">FALSE()</f>
        <v>0</v>
      </c>
      <c r="AB1519" s="0" t="n">
        <f aca="false">TRUE()</f>
        <v>1</v>
      </c>
      <c r="AC1519" s="0" t="n">
        <v>1</v>
      </c>
      <c r="AD1519" s="0" t="s">
        <v>2137</v>
      </c>
      <c r="AE1519" s="0" t="n">
        <f aca="false">TRUE()</f>
        <v>1</v>
      </c>
      <c r="AF1519" s="0" t="s">
        <v>14386</v>
      </c>
      <c r="AG1519" s="0" t="n">
        <v>2</v>
      </c>
      <c r="AH1519" s="0" t="s">
        <v>14387</v>
      </c>
      <c r="AI1519" s="0" t="s">
        <v>14388</v>
      </c>
      <c r="AJ1519" s="0" t="n">
        <v>0</v>
      </c>
      <c r="AK1519" s="0" t="s">
        <v>3378</v>
      </c>
      <c r="AL1519" s="0" t="n">
        <f aca="false">FALSE()</f>
        <v>0</v>
      </c>
      <c r="AM1519" s="0" t="n">
        <f aca="false">FALSE()</f>
        <v>0</v>
      </c>
      <c r="AN1519" s="0" t="n">
        <f aca="false">FALSE()</f>
        <v>0</v>
      </c>
      <c r="AO1519" s="0" t="n">
        <f aca="false">FALSE()</f>
        <v>0</v>
      </c>
      <c r="AP1519" s="0" t="n">
        <f aca="false">TRUE()</f>
        <v>1</v>
      </c>
      <c r="AQ1519" s="380" t="n">
        <v>44965.3333333333</v>
      </c>
      <c r="AR1519" s="380" t="n">
        <v>44965.4166666667</v>
      </c>
      <c r="AS1519" s="0" t="s">
        <v>14389</v>
      </c>
      <c r="AT1519" s="0" t="s">
        <v>2170</v>
      </c>
      <c r="AU1519" s="0" t="s">
        <v>2170</v>
      </c>
    </row>
    <row r="1520" customFormat="false" ht="15" hidden="true" customHeight="false" outlineLevel="0" collapsed="false">
      <c r="A1520" s="0" t="s">
        <v>14390</v>
      </c>
      <c r="B1520" s="0" t="s">
        <v>14391</v>
      </c>
      <c r="C1520" s="0" t="s">
        <v>14392</v>
      </c>
      <c r="D1520" s="0" t="s">
        <v>2297</v>
      </c>
      <c r="E1520" s="0" t="s">
        <v>14390</v>
      </c>
      <c r="F1520" s="0" t="n">
        <v>1</v>
      </c>
      <c r="G1520" s="0" t="s">
        <v>2298</v>
      </c>
      <c r="H1520" s="0" t="s">
        <v>2170</v>
      </c>
      <c r="I1520" s="0" t="s">
        <v>2170</v>
      </c>
      <c r="J1520" s="0" t="s">
        <v>2170</v>
      </c>
      <c r="K1520" s="0" t="s">
        <v>2170</v>
      </c>
      <c r="L1520" s="0" t="s">
        <v>2170</v>
      </c>
      <c r="M1520" s="0" t="s">
        <v>2170</v>
      </c>
      <c r="N1520" s="0" t="n">
        <f aca="false">FALSE()</f>
        <v>0</v>
      </c>
      <c r="O1520" s="0" t="s">
        <v>14393</v>
      </c>
      <c r="P1520" s="0" t="s">
        <v>2300</v>
      </c>
      <c r="Q1520" s="380" t="n">
        <v>25569.125</v>
      </c>
      <c r="R1520" s="0" t="n">
        <v>105013893</v>
      </c>
      <c r="S1520" s="0" t="s">
        <v>2301</v>
      </c>
      <c r="T1520" s="0" t="s">
        <v>2302</v>
      </c>
      <c r="U1520" s="0" t="s">
        <v>2115</v>
      </c>
      <c r="V1520" s="0" t="n">
        <v>0</v>
      </c>
      <c r="W1520" s="0" t="s">
        <v>2366</v>
      </c>
      <c r="X1520" s="0" t="n">
        <v>4</v>
      </c>
      <c r="Y1520" s="0" t="n">
        <f aca="false">FALSE()</f>
        <v>0</v>
      </c>
      <c r="Z1520" s="0" t="n">
        <f aca="false">FALSE()</f>
        <v>0</v>
      </c>
      <c r="AA1520" s="0" t="n">
        <f aca="false">FALSE()</f>
        <v>0</v>
      </c>
      <c r="AB1520" s="0" t="n">
        <f aca="false">TRUE()</f>
        <v>1</v>
      </c>
      <c r="AC1520" s="0" t="n">
        <v>1</v>
      </c>
      <c r="AD1520" s="0" t="s">
        <v>2129</v>
      </c>
      <c r="AE1520" s="0" t="n">
        <f aca="false">TRUE()</f>
        <v>1</v>
      </c>
      <c r="AF1520" s="0" t="s">
        <v>14394</v>
      </c>
      <c r="AG1520" s="0" t="n">
        <v>2</v>
      </c>
      <c r="AH1520" s="0" t="s">
        <v>14395</v>
      </c>
      <c r="AI1520" s="0" t="s">
        <v>14396</v>
      </c>
      <c r="AJ1520" s="0" t="n">
        <v>0</v>
      </c>
      <c r="AK1520" s="0" t="s">
        <v>2118</v>
      </c>
      <c r="AL1520" s="0" t="n">
        <f aca="false">FALSE()</f>
        <v>0</v>
      </c>
      <c r="AM1520" s="0" t="n">
        <f aca="false">TRUE()</f>
        <v>1</v>
      </c>
      <c r="AN1520" s="0" t="n">
        <f aca="false">FALSE()</f>
        <v>0</v>
      </c>
      <c r="AO1520" s="0" t="n">
        <f aca="false">FALSE()</f>
        <v>0</v>
      </c>
      <c r="AP1520" s="0" t="n">
        <f aca="false">FALSE()</f>
        <v>0</v>
      </c>
      <c r="AQ1520" s="380" t="n">
        <v>43123.7284722222</v>
      </c>
      <c r="AR1520" s="380" t="n">
        <v>32398.1666666667</v>
      </c>
      <c r="AS1520" s="0" t="s">
        <v>14397</v>
      </c>
      <c r="AT1520" s="0" t="s">
        <v>2170</v>
      </c>
      <c r="AU1520" s="0" t="s">
        <v>2170</v>
      </c>
    </row>
    <row r="1521" customFormat="false" ht="15" hidden="true" customHeight="false" outlineLevel="0" collapsed="false">
      <c r="A1521" s="0" t="s">
        <v>14398</v>
      </c>
      <c r="B1521" s="0" t="s">
        <v>14399</v>
      </c>
      <c r="C1521" s="0" t="s">
        <v>14400</v>
      </c>
      <c r="D1521" s="0" t="s">
        <v>2297</v>
      </c>
      <c r="E1521" s="0" t="s">
        <v>14398</v>
      </c>
      <c r="F1521" s="0" t="n">
        <v>1</v>
      </c>
      <c r="G1521" s="0" t="s">
        <v>2298</v>
      </c>
      <c r="H1521" s="0" t="s">
        <v>2170</v>
      </c>
      <c r="I1521" s="0" t="s">
        <v>2170</v>
      </c>
      <c r="J1521" s="0" t="s">
        <v>2170</v>
      </c>
      <c r="K1521" s="0" t="s">
        <v>2170</v>
      </c>
      <c r="L1521" s="0" t="s">
        <v>2170</v>
      </c>
      <c r="M1521" s="0" t="s">
        <v>2170</v>
      </c>
      <c r="N1521" s="0" t="n">
        <f aca="false">FALSE()</f>
        <v>0</v>
      </c>
      <c r="O1521" s="0" t="s">
        <v>14401</v>
      </c>
      <c r="P1521" s="0" t="s">
        <v>2300</v>
      </c>
      <c r="Q1521" s="380" t="n">
        <v>25569.125</v>
      </c>
      <c r="R1521" s="0" t="n">
        <v>26549894</v>
      </c>
      <c r="S1521" s="0" t="s">
        <v>2301</v>
      </c>
      <c r="T1521" s="0" t="s">
        <v>2302</v>
      </c>
      <c r="U1521" s="0" t="s">
        <v>2330</v>
      </c>
      <c r="V1521" s="0" t="n">
        <v>0</v>
      </c>
      <c r="W1521" s="0" t="s">
        <v>2312</v>
      </c>
      <c r="X1521" s="0" t="n">
        <v>1</v>
      </c>
      <c r="Y1521" s="0" t="n">
        <f aca="false">FALSE()</f>
        <v>0</v>
      </c>
      <c r="Z1521" s="0" t="n">
        <f aca="false">FALSE()</f>
        <v>0</v>
      </c>
      <c r="AA1521" s="0" t="n">
        <f aca="false">FALSE()</f>
        <v>0</v>
      </c>
      <c r="AB1521" s="0" t="n">
        <f aca="false">FALSE()</f>
        <v>0</v>
      </c>
      <c r="AC1521" s="0" t="n">
        <v>1</v>
      </c>
      <c r="AD1521" s="0" t="s">
        <v>2129</v>
      </c>
      <c r="AE1521" s="0" t="n">
        <f aca="false">TRUE()</f>
        <v>1</v>
      </c>
      <c r="AF1521" s="0" t="s">
        <v>14402</v>
      </c>
      <c r="AG1521" s="0" t="n">
        <v>2</v>
      </c>
      <c r="AH1521" s="0" t="s">
        <v>14403</v>
      </c>
      <c r="AI1521" s="0" t="s">
        <v>14404</v>
      </c>
      <c r="AJ1521" s="0" t="n">
        <v>0</v>
      </c>
      <c r="AK1521" s="0" t="s">
        <v>2118</v>
      </c>
      <c r="AL1521" s="0" t="n">
        <f aca="false">TRUE()</f>
        <v>1</v>
      </c>
      <c r="AM1521" s="0" t="n">
        <f aca="false">TRUE()</f>
        <v>1</v>
      </c>
      <c r="AN1521" s="0" t="n">
        <f aca="false">FALSE()</f>
        <v>0</v>
      </c>
      <c r="AO1521" s="0" t="n">
        <f aca="false">FALSE()</f>
        <v>0</v>
      </c>
      <c r="AP1521" s="0" t="n">
        <f aca="false">TRUE()</f>
        <v>1</v>
      </c>
      <c r="AQ1521" s="380" t="n">
        <v>25569.125</v>
      </c>
      <c r="AR1521" s="380" t="n">
        <v>25569.125</v>
      </c>
      <c r="AS1521" s="0" t="s">
        <v>14405</v>
      </c>
      <c r="AT1521" s="0" t="s">
        <v>2170</v>
      </c>
      <c r="AU1521" s="0" t="s">
        <v>2170</v>
      </c>
    </row>
    <row r="1522" customFormat="false" ht="15" hidden="true" customHeight="false" outlineLevel="0" collapsed="false">
      <c r="A1522" s="0" t="s">
        <v>14406</v>
      </c>
      <c r="B1522" s="0" t="s">
        <v>14407</v>
      </c>
      <c r="C1522" s="0" t="s">
        <v>14408</v>
      </c>
      <c r="D1522" s="0" t="s">
        <v>2297</v>
      </c>
      <c r="E1522" s="0" t="s">
        <v>14406</v>
      </c>
      <c r="F1522" s="0" t="n">
        <v>1</v>
      </c>
      <c r="G1522" s="0" t="s">
        <v>2298</v>
      </c>
      <c r="H1522" s="0" t="s">
        <v>2170</v>
      </c>
      <c r="I1522" s="0" t="s">
        <v>2170</v>
      </c>
      <c r="J1522" s="0" t="s">
        <v>2170</v>
      </c>
      <c r="K1522" s="0" t="s">
        <v>2170</v>
      </c>
      <c r="L1522" s="0" t="s">
        <v>2170</v>
      </c>
      <c r="M1522" s="0" t="s">
        <v>2170</v>
      </c>
      <c r="N1522" s="0" t="n">
        <f aca="false">FALSE()</f>
        <v>0</v>
      </c>
      <c r="O1522" s="0" t="s">
        <v>14409</v>
      </c>
      <c r="P1522" s="0" t="s">
        <v>2300</v>
      </c>
      <c r="Q1522" s="380" t="n">
        <v>25569.125</v>
      </c>
      <c r="R1522" s="0" t="n">
        <v>53322608</v>
      </c>
      <c r="S1522" s="0" t="s">
        <v>2301</v>
      </c>
      <c r="T1522" s="0" t="s">
        <v>2302</v>
      </c>
      <c r="U1522" s="0" t="s">
        <v>2115</v>
      </c>
      <c r="V1522" s="0" t="n">
        <v>200000000</v>
      </c>
      <c r="W1522" s="0" t="s">
        <v>2565</v>
      </c>
      <c r="X1522" s="0" t="n">
        <v>4</v>
      </c>
      <c r="Y1522" s="0" t="n">
        <f aca="false">FALSE()</f>
        <v>0</v>
      </c>
      <c r="Z1522" s="0" t="n">
        <f aca="false">FALSE()</f>
        <v>0</v>
      </c>
      <c r="AA1522" s="0" t="n">
        <f aca="false">FALSE()</f>
        <v>0</v>
      </c>
      <c r="AB1522" s="0" t="n">
        <f aca="false">FALSE()</f>
        <v>0</v>
      </c>
      <c r="AC1522" s="0" t="n">
        <v>1</v>
      </c>
      <c r="AD1522" s="0" t="s">
        <v>2129</v>
      </c>
      <c r="AE1522" s="0" t="n">
        <f aca="false">TRUE()</f>
        <v>1</v>
      </c>
      <c r="AF1522" s="0" t="s">
        <v>14410</v>
      </c>
      <c r="AG1522" s="0" t="n">
        <v>2</v>
      </c>
      <c r="AH1522" s="0" t="s">
        <v>14411</v>
      </c>
      <c r="AI1522" s="0" t="s">
        <v>14412</v>
      </c>
      <c r="AJ1522" s="0" t="n">
        <v>0</v>
      </c>
      <c r="AK1522" s="0" t="s">
        <v>2118</v>
      </c>
      <c r="AL1522" s="0" t="n">
        <f aca="false">FALSE()</f>
        <v>0</v>
      </c>
      <c r="AM1522" s="0" t="n">
        <f aca="false">TRUE()</f>
        <v>1</v>
      </c>
      <c r="AN1522" s="0" t="n">
        <f aca="false">FALSE()</f>
        <v>0</v>
      </c>
      <c r="AO1522" s="0" t="n">
        <f aca="false">FALSE()</f>
        <v>0</v>
      </c>
      <c r="AP1522" s="0" t="n">
        <f aca="false">FALSE()</f>
        <v>0</v>
      </c>
      <c r="AQ1522" s="380" t="n">
        <v>44229.6493055556</v>
      </c>
      <c r="AR1522" s="380" t="n">
        <v>44229.4166666667</v>
      </c>
      <c r="AS1522" s="0" t="s">
        <v>14413</v>
      </c>
      <c r="AT1522" s="0" t="s">
        <v>2170</v>
      </c>
      <c r="AU1522" s="0" t="s">
        <v>2170</v>
      </c>
    </row>
    <row r="1523" customFormat="false" ht="15" hidden="true" customHeight="false" outlineLevel="0" collapsed="false">
      <c r="A1523" s="0" t="s">
        <v>14414</v>
      </c>
      <c r="B1523" s="0" t="s">
        <v>14415</v>
      </c>
      <c r="C1523" s="0" t="s">
        <v>14416</v>
      </c>
      <c r="D1523" s="0" t="s">
        <v>2297</v>
      </c>
      <c r="E1523" s="0" t="s">
        <v>14414</v>
      </c>
      <c r="F1523" s="0" t="n">
        <v>1</v>
      </c>
      <c r="G1523" s="0" t="s">
        <v>2298</v>
      </c>
      <c r="H1523" s="0" t="s">
        <v>2170</v>
      </c>
      <c r="I1523" s="0" t="s">
        <v>2170</v>
      </c>
      <c r="J1523" s="0" t="s">
        <v>2170</v>
      </c>
      <c r="K1523" s="0" t="s">
        <v>2170</v>
      </c>
      <c r="L1523" s="0" t="s">
        <v>2170</v>
      </c>
      <c r="M1523" s="0" t="s">
        <v>2170</v>
      </c>
      <c r="N1523" s="0" t="n">
        <f aca="false">FALSE()</f>
        <v>0</v>
      </c>
      <c r="O1523" s="0" t="s">
        <v>14417</v>
      </c>
      <c r="P1523" s="0" t="s">
        <v>2300</v>
      </c>
      <c r="Q1523" s="380" t="n">
        <v>25569.125</v>
      </c>
      <c r="R1523" s="0" t="n">
        <v>6421442</v>
      </c>
      <c r="S1523" s="0" t="s">
        <v>2301</v>
      </c>
      <c r="T1523" s="0" t="s">
        <v>2302</v>
      </c>
      <c r="U1523" s="0" t="s">
        <v>2116</v>
      </c>
      <c r="V1523" s="0" t="n">
        <v>0</v>
      </c>
      <c r="W1523" s="0" t="s">
        <v>2321</v>
      </c>
      <c r="X1523" s="0" t="n">
        <v>4</v>
      </c>
      <c r="Y1523" s="0" t="n">
        <f aca="false">FALSE()</f>
        <v>0</v>
      </c>
      <c r="Z1523" s="0" t="n">
        <f aca="false">FALSE()</f>
        <v>0</v>
      </c>
      <c r="AA1523" s="0" t="n">
        <f aca="false">FALSE()</f>
        <v>0</v>
      </c>
      <c r="AB1523" s="0" t="n">
        <f aca="false">FALSE()</f>
        <v>0</v>
      </c>
      <c r="AC1523" s="0" t="n">
        <v>1</v>
      </c>
      <c r="AD1523" s="0" t="s">
        <v>2129</v>
      </c>
      <c r="AE1523" s="0" t="n">
        <f aca="false">TRUE()</f>
        <v>1</v>
      </c>
      <c r="AF1523" s="0" t="s">
        <v>14418</v>
      </c>
      <c r="AG1523" s="0" t="n">
        <v>2</v>
      </c>
      <c r="AH1523" s="0" t="s">
        <v>14419</v>
      </c>
      <c r="AI1523" s="0" t="s">
        <v>14420</v>
      </c>
      <c r="AJ1523" s="0" t="n">
        <v>0</v>
      </c>
      <c r="AK1523" s="0" t="s">
        <v>2118</v>
      </c>
      <c r="AL1523" s="0" t="n">
        <f aca="false">FALSE()</f>
        <v>0</v>
      </c>
      <c r="AM1523" s="0" t="n">
        <f aca="false">TRUE()</f>
        <v>1</v>
      </c>
      <c r="AN1523" s="0" t="n">
        <f aca="false">FALSE()</f>
        <v>0</v>
      </c>
      <c r="AO1523" s="0" t="n">
        <f aca="false">FALSE()</f>
        <v>0</v>
      </c>
      <c r="AP1523" s="0" t="n">
        <f aca="false">FALSE()</f>
        <v>0</v>
      </c>
      <c r="AQ1523" s="380" t="n">
        <v>43769.6875</v>
      </c>
      <c r="AR1523" s="380" t="n">
        <v>43769.4166666667</v>
      </c>
      <c r="AS1523" s="0" t="s">
        <v>14421</v>
      </c>
      <c r="AT1523" s="0" t="s">
        <v>2170</v>
      </c>
      <c r="AU1523" s="0" t="s">
        <v>2170</v>
      </c>
    </row>
    <row r="1524" customFormat="false" ht="15" hidden="true" customHeight="false" outlineLevel="0" collapsed="false">
      <c r="A1524" s="0" t="s">
        <v>14422</v>
      </c>
      <c r="B1524" s="0" t="s">
        <v>14423</v>
      </c>
      <c r="C1524" s="0" t="s">
        <v>1532</v>
      </c>
      <c r="D1524" s="0" t="s">
        <v>2297</v>
      </c>
      <c r="E1524" s="0" t="s">
        <v>14422</v>
      </c>
      <c r="F1524" s="0" t="n">
        <v>1</v>
      </c>
      <c r="G1524" s="0" t="s">
        <v>2298</v>
      </c>
      <c r="H1524" s="0" t="s">
        <v>2170</v>
      </c>
      <c r="I1524" s="0" t="s">
        <v>2170</v>
      </c>
      <c r="J1524" s="0" t="s">
        <v>2170</v>
      </c>
      <c r="K1524" s="0" t="s">
        <v>2170</v>
      </c>
      <c r="L1524" s="0" t="s">
        <v>2170</v>
      </c>
      <c r="M1524" s="0" t="s">
        <v>2170</v>
      </c>
      <c r="N1524" s="0" t="n">
        <f aca="false">FALSE()</f>
        <v>0</v>
      </c>
      <c r="O1524" s="0" t="s">
        <v>14424</v>
      </c>
      <c r="P1524" s="0" t="s">
        <v>2300</v>
      </c>
      <c r="Q1524" s="380" t="n">
        <v>31260.1666666667</v>
      </c>
      <c r="R1524" s="0" t="n">
        <v>355365961</v>
      </c>
      <c r="S1524" s="0" t="s">
        <v>2301</v>
      </c>
      <c r="T1524" s="0" t="s">
        <v>2302</v>
      </c>
      <c r="U1524" s="0" t="s">
        <v>2365</v>
      </c>
      <c r="V1524" s="0" t="n">
        <v>0</v>
      </c>
      <c r="W1524" s="0" t="s">
        <v>2366</v>
      </c>
      <c r="X1524" s="0" t="n">
        <v>4</v>
      </c>
      <c r="Y1524" s="0" t="n">
        <f aca="false">FALSE()</f>
        <v>0</v>
      </c>
      <c r="Z1524" s="0" t="n">
        <f aca="false">FALSE()</f>
        <v>0</v>
      </c>
      <c r="AA1524" s="0" t="n">
        <f aca="false">FALSE()</f>
        <v>0</v>
      </c>
      <c r="AB1524" s="0" t="n">
        <f aca="false">TRUE()</f>
        <v>1</v>
      </c>
      <c r="AC1524" s="0" t="n">
        <v>1</v>
      </c>
      <c r="AD1524" s="0" t="s">
        <v>2129</v>
      </c>
      <c r="AE1524" s="0" t="n">
        <f aca="false">TRUE()</f>
        <v>1</v>
      </c>
      <c r="AF1524" s="0" t="s">
        <v>14425</v>
      </c>
      <c r="AG1524" s="0" t="n">
        <v>2</v>
      </c>
      <c r="AH1524" s="0" t="s">
        <v>14426</v>
      </c>
      <c r="AI1524" s="0" t="s">
        <v>14427</v>
      </c>
      <c r="AJ1524" s="0" t="n">
        <v>0</v>
      </c>
      <c r="AK1524" s="0" t="s">
        <v>2118</v>
      </c>
      <c r="AL1524" s="0" t="n">
        <f aca="false">FALSE()</f>
        <v>0</v>
      </c>
      <c r="AM1524" s="0" t="n">
        <f aca="false">TRUE()</f>
        <v>1</v>
      </c>
      <c r="AN1524" s="0" t="n">
        <f aca="false">FALSE()</f>
        <v>0</v>
      </c>
      <c r="AO1524" s="0" t="n">
        <f aca="false">FALSE()</f>
        <v>0</v>
      </c>
      <c r="AP1524" s="0" t="n">
        <f aca="false">FALSE()</f>
        <v>0</v>
      </c>
      <c r="AQ1524" s="380" t="n">
        <v>25569.125</v>
      </c>
      <c r="AR1524" s="380" t="n">
        <v>25569.125</v>
      </c>
      <c r="AS1524" s="0" t="s">
        <v>14428</v>
      </c>
      <c r="AT1524" s="0" t="s">
        <v>2170</v>
      </c>
      <c r="AU1524" s="0" t="s">
        <v>2170</v>
      </c>
    </row>
    <row r="1525" customFormat="false" ht="15" hidden="true" customHeight="false" outlineLevel="0" collapsed="false">
      <c r="A1525" s="0" t="s">
        <v>14429</v>
      </c>
      <c r="B1525" s="0" t="s">
        <v>14430</v>
      </c>
      <c r="C1525" s="0" t="s">
        <v>14431</v>
      </c>
      <c r="D1525" s="0" t="s">
        <v>2297</v>
      </c>
      <c r="E1525" s="0" t="s">
        <v>14429</v>
      </c>
      <c r="F1525" s="0" t="n">
        <v>1</v>
      </c>
      <c r="G1525" s="0" t="s">
        <v>2298</v>
      </c>
      <c r="H1525" s="0" t="s">
        <v>2170</v>
      </c>
      <c r="I1525" s="0" t="s">
        <v>2170</v>
      </c>
      <c r="J1525" s="0" t="s">
        <v>2170</v>
      </c>
      <c r="K1525" s="0" t="s">
        <v>2170</v>
      </c>
      <c r="L1525" s="0" t="s">
        <v>2170</v>
      </c>
      <c r="M1525" s="0" t="s">
        <v>2170</v>
      </c>
      <c r="N1525" s="0" t="n">
        <f aca="false">FALSE()</f>
        <v>0</v>
      </c>
      <c r="O1525" s="0" t="s">
        <v>14432</v>
      </c>
      <c r="P1525" s="0" t="s">
        <v>2300</v>
      </c>
      <c r="Q1525" s="380" t="n">
        <v>41438.1666666667</v>
      </c>
      <c r="R1525" s="0" t="n">
        <v>766065761</v>
      </c>
      <c r="S1525" s="0" t="s">
        <v>2301</v>
      </c>
      <c r="T1525" s="0" t="s">
        <v>2302</v>
      </c>
      <c r="U1525" s="0" t="s">
        <v>2365</v>
      </c>
      <c r="V1525" s="0" t="n">
        <v>800000000</v>
      </c>
      <c r="W1525" s="0" t="s">
        <v>2366</v>
      </c>
      <c r="X1525" s="0" t="n">
        <v>4</v>
      </c>
      <c r="Y1525" s="0" t="n">
        <f aca="false">FALSE()</f>
        <v>0</v>
      </c>
      <c r="Z1525" s="0" t="n">
        <f aca="false">FALSE()</f>
        <v>0</v>
      </c>
      <c r="AA1525" s="0" t="n">
        <f aca="false">FALSE()</f>
        <v>0</v>
      </c>
      <c r="AB1525" s="0" t="n">
        <f aca="false">TRUE()</f>
        <v>1</v>
      </c>
      <c r="AC1525" s="0" t="n">
        <v>1</v>
      </c>
      <c r="AD1525" s="0" t="s">
        <v>2129</v>
      </c>
      <c r="AE1525" s="0" t="n">
        <f aca="false">TRUE()</f>
        <v>1</v>
      </c>
      <c r="AF1525" s="0" t="s">
        <v>14433</v>
      </c>
      <c r="AG1525" s="0" t="n">
        <v>2</v>
      </c>
      <c r="AH1525" s="0" t="s">
        <v>14434</v>
      </c>
      <c r="AI1525" s="0" t="s">
        <v>14435</v>
      </c>
      <c r="AJ1525" s="0" t="n">
        <v>0</v>
      </c>
      <c r="AK1525" s="0" t="s">
        <v>2118</v>
      </c>
      <c r="AL1525" s="0" t="n">
        <f aca="false">FALSE()</f>
        <v>0</v>
      </c>
      <c r="AM1525" s="0" t="n">
        <f aca="false">TRUE()</f>
        <v>1</v>
      </c>
      <c r="AN1525" s="0" t="n">
        <f aca="false">FALSE()</f>
        <v>0</v>
      </c>
      <c r="AO1525" s="0" t="n">
        <f aca="false">FALSE()</f>
        <v>0</v>
      </c>
      <c r="AP1525" s="0" t="n">
        <f aca="false">FALSE()</f>
        <v>0</v>
      </c>
      <c r="AQ1525" s="380" t="n">
        <v>43165.7298611111</v>
      </c>
      <c r="AR1525" s="380" t="n">
        <v>41438.1666666667</v>
      </c>
      <c r="AS1525" s="0" t="s">
        <v>14436</v>
      </c>
      <c r="AT1525" s="0" t="s">
        <v>2170</v>
      </c>
      <c r="AU1525" s="0" t="s">
        <v>2170</v>
      </c>
    </row>
    <row r="1526" customFormat="false" ht="15" hidden="true" customHeight="false" outlineLevel="0" collapsed="false">
      <c r="A1526" s="0" t="s">
        <v>1547</v>
      </c>
      <c r="B1526" s="0" t="s">
        <v>14437</v>
      </c>
      <c r="C1526" s="0" t="s">
        <v>1544</v>
      </c>
      <c r="D1526" s="0" t="s">
        <v>720</v>
      </c>
      <c r="E1526" s="0" t="s">
        <v>1547</v>
      </c>
      <c r="F1526" s="0" t="n">
        <v>10</v>
      </c>
      <c r="G1526" s="0" t="s">
        <v>434</v>
      </c>
      <c r="H1526" s="0" t="s">
        <v>2596</v>
      </c>
      <c r="I1526" s="0" t="s">
        <v>2596</v>
      </c>
      <c r="J1526" s="0" t="s">
        <v>14438</v>
      </c>
      <c r="K1526" s="0" t="s">
        <v>2083</v>
      </c>
      <c r="L1526" s="0" t="s">
        <v>14439</v>
      </c>
      <c r="M1526" s="0" t="s">
        <v>2726</v>
      </c>
      <c r="N1526" s="0" t="n">
        <f aca="false">TRUE()</f>
        <v>1</v>
      </c>
      <c r="O1526" s="0" t="s">
        <v>14440</v>
      </c>
      <c r="P1526" s="0" t="s">
        <v>2601</v>
      </c>
      <c r="Q1526" s="380" t="n">
        <v>37873.1666666667</v>
      </c>
      <c r="R1526" s="0" t="n">
        <v>209565147</v>
      </c>
      <c r="S1526" s="0" t="s">
        <v>601</v>
      </c>
      <c r="T1526" s="0" t="s">
        <v>2602</v>
      </c>
      <c r="U1526" s="0" t="s">
        <v>2684</v>
      </c>
      <c r="V1526" s="0" t="n">
        <v>242831469</v>
      </c>
      <c r="W1526" s="0" t="s">
        <v>4239</v>
      </c>
      <c r="X1526" s="0" t="n">
        <v>5</v>
      </c>
      <c r="Y1526" s="0" t="n">
        <f aca="false">FALSE()</f>
        <v>0</v>
      </c>
      <c r="Z1526" s="0" t="n">
        <f aca="false">TRUE()</f>
        <v>1</v>
      </c>
      <c r="AA1526" s="0" t="n">
        <f aca="false">TRUE()</f>
        <v>1</v>
      </c>
      <c r="AB1526" s="0" t="n">
        <f aca="false">TRUE()</f>
        <v>1</v>
      </c>
      <c r="AC1526" s="0" t="n">
        <v>2</v>
      </c>
      <c r="AD1526" s="0" t="s">
        <v>2137</v>
      </c>
      <c r="AE1526" s="0" t="n">
        <f aca="false">TRUE()</f>
        <v>1</v>
      </c>
      <c r="AF1526" s="0" t="s">
        <v>14441</v>
      </c>
      <c r="AG1526" s="0" t="n">
        <v>1</v>
      </c>
      <c r="AH1526" s="0" t="s">
        <v>14442</v>
      </c>
      <c r="AI1526" s="0" t="s">
        <v>14443</v>
      </c>
      <c r="AJ1526" s="0" t="n">
        <v>0</v>
      </c>
      <c r="AK1526" s="0" t="s">
        <v>2118</v>
      </c>
      <c r="AL1526" s="0" t="n">
        <f aca="false">TRUE()</f>
        <v>1</v>
      </c>
      <c r="AM1526" s="0" t="n">
        <f aca="false">FALSE()</f>
        <v>0</v>
      </c>
      <c r="AN1526" s="0" t="n">
        <f aca="false">TRUE()</f>
        <v>1</v>
      </c>
      <c r="AO1526" s="0" t="n">
        <f aca="false">FALSE()</f>
        <v>0</v>
      </c>
      <c r="AP1526" s="0" t="n">
        <f aca="false">FALSE()</f>
        <v>0</v>
      </c>
      <c r="AQ1526" s="380" t="n">
        <v>43166.9055555556</v>
      </c>
      <c r="AR1526" s="380" t="n">
        <v>35626.1666666667</v>
      </c>
      <c r="AS1526" s="0" t="s">
        <v>4243</v>
      </c>
      <c r="AT1526" s="0" t="s">
        <v>14438</v>
      </c>
      <c r="AU1526" s="0" t="s">
        <v>2083</v>
      </c>
    </row>
    <row r="1527" customFormat="false" ht="15" hidden="true" customHeight="false" outlineLevel="0" collapsed="false">
      <c r="A1527" s="0" t="s">
        <v>14444</v>
      </c>
      <c r="B1527" s="0" t="s">
        <v>14445</v>
      </c>
      <c r="C1527" s="0" t="s">
        <v>14446</v>
      </c>
      <c r="D1527" s="0" t="s">
        <v>2297</v>
      </c>
      <c r="E1527" s="0" t="s">
        <v>14444</v>
      </c>
      <c r="F1527" s="0" t="n">
        <v>1</v>
      </c>
      <c r="G1527" s="0" t="s">
        <v>2298</v>
      </c>
      <c r="H1527" s="0" t="s">
        <v>2170</v>
      </c>
      <c r="I1527" s="0" t="s">
        <v>2170</v>
      </c>
      <c r="J1527" s="0" t="s">
        <v>2170</v>
      </c>
      <c r="K1527" s="0" t="s">
        <v>2170</v>
      </c>
      <c r="L1527" s="0" t="s">
        <v>2170</v>
      </c>
      <c r="M1527" s="0" t="s">
        <v>2170</v>
      </c>
      <c r="N1527" s="0" t="n">
        <f aca="false">FALSE()</f>
        <v>0</v>
      </c>
      <c r="O1527" s="0" t="s">
        <v>14447</v>
      </c>
      <c r="P1527" s="0" t="s">
        <v>2300</v>
      </c>
      <c r="Q1527" s="380" t="n">
        <v>25569.125</v>
      </c>
      <c r="R1527" s="0" t="n">
        <v>50885501</v>
      </c>
      <c r="S1527" s="0" t="s">
        <v>2301</v>
      </c>
      <c r="T1527" s="0" t="s">
        <v>2302</v>
      </c>
      <c r="U1527" s="0" t="s">
        <v>2114</v>
      </c>
      <c r="V1527" s="0" t="n">
        <v>160000000</v>
      </c>
      <c r="W1527" s="0" t="s">
        <v>2356</v>
      </c>
      <c r="X1527" s="0" t="n">
        <v>4</v>
      </c>
      <c r="Y1527" s="0" t="n">
        <f aca="false">FALSE()</f>
        <v>0</v>
      </c>
      <c r="Z1527" s="0" t="n">
        <f aca="false">FALSE()</f>
        <v>0</v>
      </c>
      <c r="AA1527" s="0" t="n">
        <f aca="false">FALSE()</f>
        <v>0</v>
      </c>
      <c r="AB1527" s="0" t="n">
        <f aca="false">TRUE()</f>
        <v>1</v>
      </c>
      <c r="AC1527" s="0" t="n">
        <v>1</v>
      </c>
      <c r="AD1527" s="0" t="s">
        <v>2129</v>
      </c>
      <c r="AE1527" s="0" t="n">
        <f aca="false">TRUE()</f>
        <v>1</v>
      </c>
      <c r="AF1527" s="0" t="s">
        <v>14448</v>
      </c>
      <c r="AG1527" s="0" t="n">
        <v>2</v>
      </c>
      <c r="AH1527" s="0" t="s">
        <v>14449</v>
      </c>
      <c r="AI1527" s="0" t="s">
        <v>14450</v>
      </c>
      <c r="AJ1527" s="0" t="n">
        <v>0</v>
      </c>
      <c r="AK1527" s="0" t="s">
        <v>2118</v>
      </c>
      <c r="AL1527" s="0" t="n">
        <f aca="false">FALSE()</f>
        <v>0</v>
      </c>
      <c r="AM1527" s="0" t="n">
        <f aca="false">TRUE()</f>
        <v>1</v>
      </c>
      <c r="AN1527" s="0" t="n">
        <f aca="false">FALSE()</f>
        <v>0</v>
      </c>
      <c r="AO1527" s="0" t="n">
        <f aca="false">FALSE()</f>
        <v>0</v>
      </c>
      <c r="AP1527" s="0" t="n">
        <f aca="false">FALSE()</f>
        <v>0</v>
      </c>
      <c r="AQ1527" s="380" t="n">
        <v>43524.7305555556</v>
      </c>
      <c r="AR1527" s="380" t="n">
        <v>32652.1666666667</v>
      </c>
      <c r="AS1527" s="0" t="s">
        <v>14451</v>
      </c>
      <c r="AT1527" s="0" t="s">
        <v>2170</v>
      </c>
      <c r="AU1527" s="0" t="s">
        <v>2170</v>
      </c>
    </row>
    <row r="1528" customFormat="false" ht="15" hidden="true" customHeight="false" outlineLevel="0" collapsed="false">
      <c r="A1528" s="0" t="s">
        <v>14452</v>
      </c>
      <c r="B1528" s="0" t="s">
        <v>14453</v>
      </c>
      <c r="C1528" s="0" t="s">
        <v>14454</v>
      </c>
      <c r="D1528" s="0" t="s">
        <v>2297</v>
      </c>
      <c r="E1528" s="0" t="s">
        <v>14452</v>
      </c>
      <c r="F1528" s="0" t="n">
        <v>1</v>
      </c>
      <c r="G1528" s="0" t="s">
        <v>2298</v>
      </c>
      <c r="H1528" s="0" t="s">
        <v>2170</v>
      </c>
      <c r="I1528" s="0" t="s">
        <v>2170</v>
      </c>
      <c r="J1528" s="0" t="s">
        <v>2170</v>
      </c>
      <c r="K1528" s="0" t="s">
        <v>2170</v>
      </c>
      <c r="L1528" s="0" t="s">
        <v>2170</v>
      </c>
      <c r="M1528" s="0" t="s">
        <v>2170</v>
      </c>
      <c r="N1528" s="0" t="n">
        <f aca="false">FALSE()</f>
        <v>0</v>
      </c>
      <c r="O1528" s="0" t="s">
        <v>14455</v>
      </c>
      <c r="P1528" s="0" t="s">
        <v>2300</v>
      </c>
      <c r="Q1528" s="380" t="n">
        <v>35458.125</v>
      </c>
      <c r="R1528" s="0" t="n">
        <v>40937606</v>
      </c>
      <c r="S1528" s="0" t="s">
        <v>2301</v>
      </c>
      <c r="T1528" s="0" t="s">
        <v>2302</v>
      </c>
      <c r="U1528" s="0" t="s">
        <v>2115</v>
      </c>
      <c r="V1528" s="0" t="n">
        <v>0</v>
      </c>
      <c r="W1528" s="0" t="s">
        <v>2366</v>
      </c>
      <c r="X1528" s="0" t="n">
        <v>4</v>
      </c>
      <c r="Y1528" s="0" t="n">
        <f aca="false">FALSE()</f>
        <v>0</v>
      </c>
      <c r="Z1528" s="0" t="n">
        <f aca="false">FALSE()</f>
        <v>0</v>
      </c>
      <c r="AA1528" s="0" t="n">
        <f aca="false">FALSE()</f>
        <v>0</v>
      </c>
      <c r="AB1528" s="0" t="n">
        <f aca="false">TRUE()</f>
        <v>1</v>
      </c>
      <c r="AC1528" s="0" t="n">
        <v>1</v>
      </c>
      <c r="AD1528" s="0" t="s">
        <v>2129</v>
      </c>
      <c r="AE1528" s="0" t="n">
        <f aca="false">TRUE()</f>
        <v>1</v>
      </c>
      <c r="AF1528" s="0" t="s">
        <v>14456</v>
      </c>
      <c r="AG1528" s="0" t="n">
        <v>2</v>
      </c>
      <c r="AH1528" s="0" t="s">
        <v>14457</v>
      </c>
      <c r="AI1528" s="0" t="s">
        <v>14458</v>
      </c>
      <c r="AJ1528" s="0" t="n">
        <v>0</v>
      </c>
      <c r="AK1528" s="0" t="s">
        <v>2118</v>
      </c>
      <c r="AL1528" s="0" t="n">
        <f aca="false">FALSE()</f>
        <v>0</v>
      </c>
      <c r="AM1528" s="0" t="n">
        <f aca="false">TRUE()</f>
        <v>1</v>
      </c>
      <c r="AN1528" s="0" t="n">
        <f aca="false">FALSE()</f>
        <v>0</v>
      </c>
      <c r="AO1528" s="0" t="n">
        <f aca="false">FALSE()</f>
        <v>0</v>
      </c>
      <c r="AP1528" s="0" t="n">
        <f aca="false">FALSE()</f>
        <v>0</v>
      </c>
      <c r="AQ1528" s="380" t="n">
        <v>43524.7305555556</v>
      </c>
      <c r="AR1528" s="380" t="n">
        <v>35459.125</v>
      </c>
      <c r="AS1528" s="0" t="s">
        <v>14459</v>
      </c>
      <c r="AT1528" s="0" t="s">
        <v>2170</v>
      </c>
      <c r="AU1528" s="0" t="s">
        <v>2170</v>
      </c>
    </row>
    <row r="1529" customFormat="false" ht="15" hidden="true" customHeight="false" outlineLevel="0" collapsed="false">
      <c r="A1529" s="0" t="s">
        <v>14460</v>
      </c>
      <c r="B1529" s="0" t="s">
        <v>14461</v>
      </c>
      <c r="C1529" s="0" t="s">
        <v>14462</v>
      </c>
      <c r="D1529" s="0" t="s">
        <v>2297</v>
      </c>
      <c r="E1529" s="0" t="s">
        <v>14460</v>
      </c>
      <c r="F1529" s="0" t="n">
        <v>1</v>
      </c>
      <c r="G1529" s="0" t="s">
        <v>2298</v>
      </c>
      <c r="H1529" s="0" t="s">
        <v>2170</v>
      </c>
      <c r="I1529" s="0" t="s">
        <v>2170</v>
      </c>
      <c r="J1529" s="0" t="s">
        <v>2170</v>
      </c>
      <c r="K1529" s="0" t="s">
        <v>2170</v>
      </c>
      <c r="L1529" s="0" t="s">
        <v>2170</v>
      </c>
      <c r="M1529" s="0" t="s">
        <v>2170</v>
      </c>
      <c r="N1529" s="0" t="n">
        <f aca="false">FALSE()</f>
        <v>0</v>
      </c>
      <c r="O1529" s="0" t="s">
        <v>14463</v>
      </c>
      <c r="P1529" s="0" t="s">
        <v>2300</v>
      </c>
      <c r="Q1529" s="380" t="n">
        <v>26024.1666666667</v>
      </c>
      <c r="R1529" s="0" t="n">
        <v>585164326</v>
      </c>
      <c r="S1529" s="0" t="s">
        <v>2301</v>
      </c>
      <c r="T1529" s="0" t="s">
        <v>2302</v>
      </c>
      <c r="U1529" s="0" t="s">
        <v>610</v>
      </c>
      <c r="V1529" s="0" t="n">
        <v>900000000</v>
      </c>
      <c r="W1529" s="0" t="s">
        <v>2356</v>
      </c>
      <c r="X1529" s="0" t="n">
        <v>4</v>
      </c>
      <c r="Y1529" s="0" t="n">
        <f aca="false">FALSE()</f>
        <v>0</v>
      </c>
      <c r="Z1529" s="0" t="n">
        <f aca="false">FALSE()</f>
        <v>0</v>
      </c>
      <c r="AA1529" s="0" t="n">
        <f aca="false">FALSE()</f>
        <v>0</v>
      </c>
      <c r="AB1529" s="0" t="n">
        <f aca="false">TRUE()</f>
        <v>1</v>
      </c>
      <c r="AC1529" s="0" t="n">
        <v>1</v>
      </c>
      <c r="AD1529" s="0" t="s">
        <v>2129</v>
      </c>
      <c r="AE1529" s="0" t="n">
        <f aca="false">TRUE()</f>
        <v>1</v>
      </c>
      <c r="AF1529" s="0" t="s">
        <v>14464</v>
      </c>
      <c r="AG1529" s="0" t="n">
        <v>2</v>
      </c>
      <c r="AH1529" s="0" t="s">
        <v>14465</v>
      </c>
      <c r="AI1529" s="0" t="s">
        <v>14466</v>
      </c>
      <c r="AJ1529" s="0" t="n">
        <v>0</v>
      </c>
      <c r="AK1529" s="0" t="s">
        <v>2118</v>
      </c>
      <c r="AL1529" s="0" t="n">
        <f aca="false">FALSE()</f>
        <v>0</v>
      </c>
      <c r="AM1529" s="0" t="n">
        <f aca="false">TRUE()</f>
        <v>1</v>
      </c>
      <c r="AN1529" s="0" t="n">
        <f aca="false">FALSE()</f>
        <v>0</v>
      </c>
      <c r="AO1529" s="0" t="n">
        <f aca="false">FALSE()</f>
        <v>0</v>
      </c>
      <c r="AP1529" s="0" t="n">
        <f aca="false">FALSE()</f>
        <v>0</v>
      </c>
      <c r="AQ1529" s="380" t="n">
        <v>43123.7291666667</v>
      </c>
      <c r="AR1529" s="380" t="n">
        <v>32398.1666666667</v>
      </c>
      <c r="AS1529" s="0" t="s">
        <v>14467</v>
      </c>
      <c r="AT1529" s="0" t="s">
        <v>2170</v>
      </c>
      <c r="AU1529" s="0" t="s">
        <v>2170</v>
      </c>
    </row>
    <row r="1530" customFormat="false" ht="15" hidden="true" customHeight="false" outlineLevel="0" collapsed="false">
      <c r="A1530" s="0" t="s">
        <v>14468</v>
      </c>
      <c r="B1530" s="0" t="s">
        <v>14469</v>
      </c>
      <c r="C1530" s="0" t="s">
        <v>14470</v>
      </c>
      <c r="D1530" s="0" t="s">
        <v>2297</v>
      </c>
      <c r="E1530" s="0" t="s">
        <v>14468</v>
      </c>
      <c r="F1530" s="0" t="n">
        <v>1</v>
      </c>
      <c r="G1530" s="0" t="s">
        <v>2298</v>
      </c>
      <c r="H1530" s="0" t="s">
        <v>2170</v>
      </c>
      <c r="I1530" s="0" t="s">
        <v>2170</v>
      </c>
      <c r="J1530" s="0" t="s">
        <v>2170</v>
      </c>
      <c r="K1530" s="0" t="s">
        <v>2170</v>
      </c>
      <c r="L1530" s="0" t="s">
        <v>2170</v>
      </c>
      <c r="M1530" s="0" t="s">
        <v>2170</v>
      </c>
      <c r="N1530" s="0" t="n">
        <f aca="false">FALSE()</f>
        <v>0</v>
      </c>
      <c r="O1530" s="0" t="s">
        <v>14471</v>
      </c>
      <c r="P1530" s="0" t="s">
        <v>2300</v>
      </c>
      <c r="Q1530" s="380" t="n">
        <v>25569.125</v>
      </c>
      <c r="R1530" s="0" t="n">
        <v>22381554</v>
      </c>
      <c r="S1530" s="0" t="s">
        <v>2301</v>
      </c>
      <c r="T1530" s="0" t="s">
        <v>2302</v>
      </c>
      <c r="U1530" s="0" t="s">
        <v>2330</v>
      </c>
      <c r="V1530" s="0" t="n">
        <v>100000000</v>
      </c>
      <c r="W1530" s="0" t="s">
        <v>2321</v>
      </c>
      <c r="X1530" s="0" t="n">
        <v>1</v>
      </c>
      <c r="Y1530" s="0" t="n">
        <f aca="false">FALSE()</f>
        <v>0</v>
      </c>
      <c r="Z1530" s="0" t="n">
        <f aca="false">FALSE()</f>
        <v>0</v>
      </c>
      <c r="AA1530" s="0" t="n">
        <f aca="false">FALSE()</f>
        <v>0</v>
      </c>
      <c r="AB1530" s="0" t="n">
        <f aca="false">FALSE()</f>
        <v>0</v>
      </c>
      <c r="AC1530" s="0" t="n">
        <v>1</v>
      </c>
      <c r="AD1530" s="0" t="s">
        <v>2129</v>
      </c>
      <c r="AE1530" s="0" t="n">
        <f aca="false">TRUE()</f>
        <v>1</v>
      </c>
      <c r="AF1530" s="0" t="s">
        <v>14472</v>
      </c>
      <c r="AG1530" s="0" t="n">
        <v>2</v>
      </c>
      <c r="AH1530" s="0" t="s">
        <v>14473</v>
      </c>
      <c r="AI1530" s="0" t="s">
        <v>14474</v>
      </c>
      <c r="AJ1530" s="0" t="n">
        <v>0</v>
      </c>
      <c r="AK1530" s="0" t="s">
        <v>2118</v>
      </c>
      <c r="AL1530" s="0" t="n">
        <f aca="false">FALSE()</f>
        <v>0</v>
      </c>
      <c r="AM1530" s="0" t="n">
        <f aca="false">TRUE()</f>
        <v>1</v>
      </c>
      <c r="AN1530" s="0" t="n">
        <f aca="false">FALSE()</f>
        <v>0</v>
      </c>
      <c r="AO1530" s="0" t="n">
        <f aca="false">FALSE()</f>
        <v>0</v>
      </c>
      <c r="AP1530" s="0" t="n">
        <f aca="false">FALSE()</f>
        <v>0</v>
      </c>
      <c r="AQ1530" s="380" t="n">
        <v>43969.6875</v>
      </c>
      <c r="AR1530" s="380" t="n">
        <v>43969.4166666667</v>
      </c>
      <c r="AS1530" s="0" t="s">
        <v>14475</v>
      </c>
      <c r="AT1530" s="0" t="s">
        <v>2170</v>
      </c>
      <c r="AU1530" s="0" t="s">
        <v>2170</v>
      </c>
    </row>
    <row r="1531" customFormat="false" ht="15" hidden="true" customHeight="false" outlineLevel="0" collapsed="false">
      <c r="A1531" s="0" t="s">
        <v>14476</v>
      </c>
      <c r="B1531" s="0" t="s">
        <v>14477</v>
      </c>
      <c r="C1531" s="0" t="s">
        <v>14478</v>
      </c>
      <c r="D1531" s="0" t="s">
        <v>2297</v>
      </c>
      <c r="E1531" s="0" t="s">
        <v>14476</v>
      </c>
      <c r="F1531" s="0" t="n">
        <v>1</v>
      </c>
      <c r="G1531" s="0" t="s">
        <v>2298</v>
      </c>
      <c r="H1531" s="0" t="s">
        <v>2170</v>
      </c>
      <c r="I1531" s="0" t="s">
        <v>2170</v>
      </c>
      <c r="J1531" s="0" t="s">
        <v>2170</v>
      </c>
      <c r="K1531" s="0" t="s">
        <v>2170</v>
      </c>
      <c r="L1531" s="0" t="s">
        <v>2170</v>
      </c>
      <c r="M1531" s="0" t="s">
        <v>2170</v>
      </c>
      <c r="N1531" s="0" t="n">
        <f aca="false">FALSE()</f>
        <v>0</v>
      </c>
      <c r="O1531" s="0" t="s">
        <v>14479</v>
      </c>
      <c r="P1531" s="0" t="s">
        <v>2300</v>
      </c>
      <c r="Q1531" s="380" t="n">
        <v>25569.125</v>
      </c>
      <c r="R1531" s="0" t="n">
        <v>116369096</v>
      </c>
      <c r="S1531" s="0" t="s">
        <v>2301</v>
      </c>
      <c r="T1531" s="0" t="s">
        <v>2302</v>
      </c>
      <c r="U1531" s="0" t="s">
        <v>2451</v>
      </c>
      <c r="V1531" s="0" t="n">
        <v>0</v>
      </c>
      <c r="W1531" s="0" t="s">
        <v>2366</v>
      </c>
      <c r="X1531" s="0" t="n">
        <v>4</v>
      </c>
      <c r="Y1531" s="0" t="n">
        <f aca="false">FALSE()</f>
        <v>0</v>
      </c>
      <c r="Z1531" s="0" t="n">
        <f aca="false">FALSE()</f>
        <v>0</v>
      </c>
      <c r="AA1531" s="0" t="n">
        <f aca="false">FALSE()</f>
        <v>0</v>
      </c>
      <c r="AB1531" s="0" t="n">
        <f aca="false">TRUE()</f>
        <v>1</v>
      </c>
      <c r="AC1531" s="0" t="n">
        <v>1</v>
      </c>
      <c r="AD1531" s="0" t="s">
        <v>2129</v>
      </c>
      <c r="AE1531" s="0" t="n">
        <f aca="false">TRUE()</f>
        <v>1</v>
      </c>
      <c r="AF1531" s="0" t="s">
        <v>14480</v>
      </c>
      <c r="AG1531" s="0" t="n">
        <v>2</v>
      </c>
      <c r="AH1531" s="0" t="s">
        <v>14481</v>
      </c>
      <c r="AI1531" s="0" t="s">
        <v>14482</v>
      </c>
      <c r="AJ1531" s="0" t="n">
        <v>0</v>
      </c>
      <c r="AK1531" s="0" t="s">
        <v>2118</v>
      </c>
      <c r="AL1531" s="0" t="n">
        <f aca="false">FALSE()</f>
        <v>0</v>
      </c>
      <c r="AM1531" s="0" t="n">
        <f aca="false">TRUE()</f>
        <v>1</v>
      </c>
      <c r="AN1531" s="0" t="n">
        <f aca="false">FALSE()</f>
        <v>0</v>
      </c>
      <c r="AO1531" s="0" t="n">
        <f aca="false">FALSE()</f>
        <v>0</v>
      </c>
      <c r="AP1531" s="0" t="n">
        <f aca="false">TRUE()</f>
        <v>1</v>
      </c>
      <c r="AQ1531" s="380" t="n">
        <v>44495.6652777778</v>
      </c>
      <c r="AR1531" s="380" t="n">
        <v>44495.4166666667</v>
      </c>
      <c r="AS1531" s="0" t="s">
        <v>14483</v>
      </c>
      <c r="AT1531" s="0" t="s">
        <v>2170</v>
      </c>
      <c r="AU1531" s="0" t="s">
        <v>2170</v>
      </c>
    </row>
    <row r="1532" customFormat="false" ht="15" hidden="true" customHeight="false" outlineLevel="0" collapsed="false">
      <c r="A1532" s="0" t="s">
        <v>14484</v>
      </c>
      <c r="B1532" s="0" t="s">
        <v>14485</v>
      </c>
      <c r="C1532" s="0" t="s">
        <v>14486</v>
      </c>
      <c r="D1532" s="0" t="s">
        <v>2297</v>
      </c>
      <c r="E1532" s="0" t="s">
        <v>14484</v>
      </c>
      <c r="F1532" s="0" t="n">
        <v>1</v>
      </c>
      <c r="G1532" s="0" t="s">
        <v>2298</v>
      </c>
      <c r="H1532" s="0" t="s">
        <v>2170</v>
      </c>
      <c r="I1532" s="0" t="s">
        <v>2170</v>
      </c>
      <c r="J1532" s="0" t="s">
        <v>2170</v>
      </c>
      <c r="K1532" s="0" t="s">
        <v>2170</v>
      </c>
      <c r="L1532" s="0" t="s">
        <v>2170</v>
      </c>
      <c r="M1532" s="0" t="s">
        <v>2170</v>
      </c>
      <c r="N1532" s="0" t="n">
        <f aca="false">FALSE()</f>
        <v>0</v>
      </c>
      <c r="O1532" s="0" t="s">
        <v>14487</v>
      </c>
      <c r="P1532" s="0" t="s">
        <v>2300</v>
      </c>
      <c r="Q1532" s="380" t="n">
        <v>28263.1666666667</v>
      </c>
      <c r="R1532" s="0" t="n">
        <v>794433076</v>
      </c>
      <c r="S1532" s="0" t="s">
        <v>2301</v>
      </c>
      <c r="T1532" s="0" t="s">
        <v>2302</v>
      </c>
      <c r="U1532" s="0" t="s">
        <v>610</v>
      </c>
      <c r="V1532" s="0" t="n">
        <v>3600000000</v>
      </c>
      <c r="W1532" s="0" t="s">
        <v>2303</v>
      </c>
      <c r="X1532" s="0" t="n">
        <v>4</v>
      </c>
      <c r="Y1532" s="0" t="n">
        <f aca="false">FALSE()</f>
        <v>0</v>
      </c>
      <c r="Z1532" s="0" t="n">
        <f aca="false">FALSE()</f>
        <v>0</v>
      </c>
      <c r="AA1532" s="0" t="n">
        <f aca="false">FALSE()</f>
        <v>0</v>
      </c>
      <c r="AB1532" s="0" t="n">
        <f aca="false">TRUE()</f>
        <v>1</v>
      </c>
      <c r="AC1532" s="0" t="n">
        <v>1</v>
      </c>
      <c r="AD1532" s="0" t="s">
        <v>2129</v>
      </c>
      <c r="AE1532" s="0" t="n">
        <f aca="false">TRUE()</f>
        <v>1</v>
      </c>
      <c r="AF1532" s="0" t="s">
        <v>14488</v>
      </c>
      <c r="AG1532" s="0" t="n">
        <v>2</v>
      </c>
      <c r="AH1532" s="0" t="s">
        <v>14489</v>
      </c>
      <c r="AI1532" s="0" t="s">
        <v>14490</v>
      </c>
      <c r="AJ1532" s="0" t="n">
        <v>0</v>
      </c>
      <c r="AK1532" s="0" t="s">
        <v>2118</v>
      </c>
      <c r="AL1532" s="0" t="n">
        <f aca="false">FALSE()</f>
        <v>0</v>
      </c>
      <c r="AM1532" s="0" t="n">
        <f aca="false">TRUE()</f>
        <v>1</v>
      </c>
      <c r="AN1532" s="0" t="n">
        <f aca="false">FALSE()</f>
        <v>0</v>
      </c>
      <c r="AO1532" s="0" t="n">
        <f aca="false">FALSE()</f>
        <v>0</v>
      </c>
      <c r="AP1532" s="0" t="n">
        <f aca="false">FALSE()</f>
        <v>0</v>
      </c>
      <c r="AQ1532" s="380" t="n">
        <v>43123.7152777778</v>
      </c>
      <c r="AR1532" s="380" t="n">
        <v>32398.1666666667</v>
      </c>
      <c r="AS1532" s="0" t="s">
        <v>14491</v>
      </c>
      <c r="AT1532" s="0" t="s">
        <v>2170</v>
      </c>
      <c r="AU1532" s="0" t="s">
        <v>2170</v>
      </c>
    </row>
    <row r="1533" customFormat="false" ht="15" hidden="true" customHeight="false" outlineLevel="0" collapsed="false">
      <c r="A1533" s="0" t="s">
        <v>14492</v>
      </c>
      <c r="B1533" s="0" t="s">
        <v>14493</v>
      </c>
      <c r="C1533" s="0" t="s">
        <v>14494</v>
      </c>
      <c r="D1533" s="0" t="s">
        <v>2297</v>
      </c>
      <c r="E1533" s="0" t="s">
        <v>14492</v>
      </c>
      <c r="F1533" s="0" t="n">
        <v>1</v>
      </c>
      <c r="G1533" s="0" t="s">
        <v>2298</v>
      </c>
      <c r="H1533" s="0" t="s">
        <v>2170</v>
      </c>
      <c r="I1533" s="0" t="s">
        <v>2170</v>
      </c>
      <c r="J1533" s="0" t="s">
        <v>2170</v>
      </c>
      <c r="K1533" s="0" t="s">
        <v>2170</v>
      </c>
      <c r="L1533" s="0" t="s">
        <v>2170</v>
      </c>
      <c r="M1533" s="0" t="s">
        <v>2170</v>
      </c>
      <c r="N1533" s="0" t="n">
        <f aca="false">FALSE()</f>
        <v>0</v>
      </c>
      <c r="O1533" s="0" t="s">
        <v>14495</v>
      </c>
      <c r="P1533" s="0" t="s">
        <v>2300</v>
      </c>
      <c r="Q1533" s="380" t="n">
        <v>41914.1666666667</v>
      </c>
      <c r="R1533" s="0" t="n">
        <v>77980692</v>
      </c>
      <c r="S1533" s="0" t="s">
        <v>2301</v>
      </c>
      <c r="T1533" s="0" t="s">
        <v>2302</v>
      </c>
      <c r="U1533" s="0" t="s">
        <v>2365</v>
      </c>
      <c r="V1533" s="0" t="n">
        <v>500000000</v>
      </c>
      <c r="W1533" s="0" t="s">
        <v>2312</v>
      </c>
      <c r="X1533" s="0" t="n">
        <v>4</v>
      </c>
      <c r="Y1533" s="0" t="n">
        <f aca="false">FALSE()</f>
        <v>0</v>
      </c>
      <c r="Z1533" s="0" t="n">
        <f aca="false">FALSE()</f>
        <v>0</v>
      </c>
      <c r="AA1533" s="0" t="n">
        <f aca="false">FALSE()</f>
        <v>0</v>
      </c>
      <c r="AB1533" s="0" t="n">
        <f aca="false">FALSE()</f>
        <v>0</v>
      </c>
      <c r="AC1533" s="0" t="n">
        <v>1</v>
      </c>
      <c r="AD1533" s="0" t="s">
        <v>2129</v>
      </c>
      <c r="AE1533" s="0" t="n">
        <f aca="false">TRUE()</f>
        <v>1</v>
      </c>
      <c r="AF1533" s="0" t="s">
        <v>14496</v>
      </c>
      <c r="AG1533" s="0" t="n">
        <v>2</v>
      </c>
      <c r="AH1533" s="0" t="s">
        <v>14497</v>
      </c>
      <c r="AI1533" s="0" t="s">
        <v>14498</v>
      </c>
      <c r="AJ1533" s="0" t="n">
        <v>0</v>
      </c>
      <c r="AK1533" s="0" t="s">
        <v>2118</v>
      </c>
      <c r="AL1533" s="0" t="n">
        <f aca="false">FALSE()</f>
        <v>0</v>
      </c>
      <c r="AM1533" s="0" t="n">
        <f aca="false">TRUE()</f>
        <v>1</v>
      </c>
      <c r="AN1533" s="0" t="n">
        <f aca="false">FALSE()</f>
        <v>0</v>
      </c>
      <c r="AO1533" s="0" t="n">
        <f aca="false">FALSE()</f>
        <v>0</v>
      </c>
      <c r="AP1533" s="0" t="n">
        <f aca="false">FALSE()</f>
        <v>0</v>
      </c>
      <c r="AQ1533" s="380" t="n">
        <v>43559.6875</v>
      </c>
      <c r="AR1533" s="380" t="n">
        <v>41914.1666666667</v>
      </c>
      <c r="AS1533" s="0" t="s">
        <v>14499</v>
      </c>
      <c r="AT1533" s="0" t="s">
        <v>2170</v>
      </c>
      <c r="AU1533" s="0" t="s">
        <v>2170</v>
      </c>
    </row>
    <row r="1534" customFormat="false" ht="15" hidden="true" customHeight="false" outlineLevel="0" collapsed="false">
      <c r="A1534" s="0" t="s">
        <v>14500</v>
      </c>
      <c r="B1534" s="0" t="s">
        <v>14501</v>
      </c>
      <c r="C1534" s="0" t="s">
        <v>14502</v>
      </c>
      <c r="D1534" s="0" t="s">
        <v>2297</v>
      </c>
      <c r="E1534" s="0" t="s">
        <v>14500</v>
      </c>
      <c r="F1534" s="0" t="n">
        <v>1</v>
      </c>
      <c r="G1534" s="0" t="s">
        <v>2298</v>
      </c>
      <c r="H1534" s="0" t="s">
        <v>2170</v>
      </c>
      <c r="I1534" s="0" t="s">
        <v>2170</v>
      </c>
      <c r="J1534" s="0" t="s">
        <v>2170</v>
      </c>
      <c r="K1534" s="0" t="s">
        <v>2170</v>
      </c>
      <c r="L1534" s="0" t="s">
        <v>2170</v>
      </c>
      <c r="M1534" s="0" t="s">
        <v>2170</v>
      </c>
      <c r="N1534" s="0" t="n">
        <f aca="false">FALSE()</f>
        <v>0</v>
      </c>
      <c r="O1534" s="0" t="s">
        <v>14503</v>
      </c>
      <c r="P1534" s="0" t="s">
        <v>2300</v>
      </c>
      <c r="Q1534" s="380" t="n">
        <v>25569.125</v>
      </c>
      <c r="R1534" s="0" t="n">
        <v>14211672</v>
      </c>
      <c r="S1534" s="0" t="s">
        <v>2301</v>
      </c>
      <c r="T1534" s="0" t="s">
        <v>2302</v>
      </c>
      <c r="U1534" s="0" t="s">
        <v>2330</v>
      </c>
      <c r="V1534" s="0" t="n">
        <v>90000000</v>
      </c>
      <c r="W1534" s="0" t="s">
        <v>2366</v>
      </c>
      <c r="X1534" s="0" t="n">
        <v>4</v>
      </c>
      <c r="Y1534" s="0" t="n">
        <f aca="false">FALSE()</f>
        <v>0</v>
      </c>
      <c r="Z1534" s="0" t="n">
        <f aca="false">FALSE()</f>
        <v>0</v>
      </c>
      <c r="AA1534" s="0" t="n">
        <f aca="false">FALSE()</f>
        <v>0</v>
      </c>
      <c r="AB1534" s="0" t="n">
        <f aca="false">FALSE()</f>
        <v>0</v>
      </c>
      <c r="AC1534" s="0" t="n">
        <v>1</v>
      </c>
      <c r="AD1534" s="0" t="s">
        <v>2129</v>
      </c>
      <c r="AE1534" s="0" t="n">
        <f aca="false">TRUE()</f>
        <v>1</v>
      </c>
      <c r="AF1534" s="0" t="s">
        <v>14504</v>
      </c>
      <c r="AG1534" s="0" t="n">
        <v>2</v>
      </c>
      <c r="AH1534" s="0" t="s">
        <v>14505</v>
      </c>
      <c r="AI1534" s="0" t="s">
        <v>14506</v>
      </c>
      <c r="AJ1534" s="0" t="n">
        <v>0</v>
      </c>
      <c r="AK1534" s="0" t="s">
        <v>2118</v>
      </c>
      <c r="AL1534" s="0" t="n">
        <f aca="false">FALSE()</f>
        <v>0</v>
      </c>
      <c r="AM1534" s="0" t="n">
        <f aca="false">TRUE()</f>
        <v>1</v>
      </c>
      <c r="AN1534" s="0" t="n">
        <f aca="false">FALSE()</f>
        <v>0</v>
      </c>
      <c r="AO1534" s="0" t="n">
        <f aca="false">FALSE()</f>
        <v>0</v>
      </c>
      <c r="AP1534" s="0" t="n">
        <f aca="false">FALSE()</f>
        <v>0</v>
      </c>
      <c r="AQ1534" s="380" t="n">
        <v>43559.6875</v>
      </c>
      <c r="AR1534" s="380" t="n">
        <v>34092.1666666667</v>
      </c>
      <c r="AS1534" s="0" t="s">
        <v>14507</v>
      </c>
      <c r="AT1534" s="0" t="s">
        <v>2170</v>
      </c>
      <c r="AU1534" s="0" t="s">
        <v>2170</v>
      </c>
    </row>
    <row r="1535" customFormat="false" ht="15" hidden="true" customHeight="false" outlineLevel="0" collapsed="false">
      <c r="A1535" s="0" t="s">
        <v>14508</v>
      </c>
      <c r="B1535" s="0" t="s">
        <v>14509</v>
      </c>
      <c r="C1535" s="0" t="s">
        <v>14510</v>
      </c>
      <c r="D1535" s="0" t="s">
        <v>2297</v>
      </c>
      <c r="E1535" s="0" t="s">
        <v>14508</v>
      </c>
      <c r="F1535" s="0" t="n">
        <v>1</v>
      </c>
      <c r="G1535" s="0" t="s">
        <v>2298</v>
      </c>
      <c r="H1535" s="0" t="s">
        <v>2170</v>
      </c>
      <c r="I1535" s="0" t="s">
        <v>2170</v>
      </c>
      <c r="J1535" s="0" t="s">
        <v>2170</v>
      </c>
      <c r="K1535" s="0" t="s">
        <v>2170</v>
      </c>
      <c r="L1535" s="0" t="s">
        <v>2170</v>
      </c>
      <c r="M1535" s="0" t="s">
        <v>2170</v>
      </c>
      <c r="N1535" s="0" t="n">
        <f aca="false">FALSE()</f>
        <v>0</v>
      </c>
      <c r="O1535" s="0" t="s">
        <v>14511</v>
      </c>
      <c r="P1535" s="0" t="s">
        <v>2300</v>
      </c>
      <c r="Q1535" s="380" t="n">
        <v>41374.1666666667</v>
      </c>
      <c r="R1535" s="0" t="n">
        <v>122890811</v>
      </c>
      <c r="S1535" s="0" t="s">
        <v>2301</v>
      </c>
      <c r="T1535" s="0" t="s">
        <v>2302</v>
      </c>
      <c r="U1535" s="0" t="s">
        <v>2365</v>
      </c>
      <c r="V1535" s="0" t="n">
        <v>0</v>
      </c>
      <c r="W1535" s="0" t="s">
        <v>2565</v>
      </c>
      <c r="X1535" s="0" t="n">
        <v>4</v>
      </c>
      <c r="Y1535" s="0" t="n">
        <f aca="false">FALSE()</f>
        <v>0</v>
      </c>
      <c r="Z1535" s="0" t="n">
        <f aca="false">FALSE()</f>
        <v>0</v>
      </c>
      <c r="AA1535" s="0" t="n">
        <f aca="false">FALSE()</f>
        <v>0</v>
      </c>
      <c r="AB1535" s="0" t="n">
        <f aca="false">FALSE()</f>
        <v>0</v>
      </c>
      <c r="AC1535" s="0" t="n">
        <v>1</v>
      </c>
      <c r="AD1535" s="0" t="s">
        <v>2129</v>
      </c>
      <c r="AE1535" s="0" t="n">
        <f aca="false">TRUE()</f>
        <v>1</v>
      </c>
      <c r="AF1535" s="0" t="s">
        <v>14512</v>
      </c>
      <c r="AG1535" s="0" t="n">
        <v>2</v>
      </c>
      <c r="AH1535" s="0" t="s">
        <v>14513</v>
      </c>
      <c r="AI1535" s="0" t="s">
        <v>14514</v>
      </c>
      <c r="AJ1535" s="0" t="n">
        <v>0</v>
      </c>
      <c r="AK1535" s="0" t="s">
        <v>2118</v>
      </c>
      <c r="AL1535" s="0" t="n">
        <f aca="false">FALSE()</f>
        <v>0</v>
      </c>
      <c r="AM1535" s="0" t="n">
        <f aca="false">TRUE()</f>
        <v>1</v>
      </c>
      <c r="AN1535" s="0" t="n">
        <f aca="false">FALSE()</f>
        <v>0</v>
      </c>
      <c r="AO1535" s="0" t="n">
        <f aca="false">FALSE()</f>
        <v>0</v>
      </c>
      <c r="AP1535" s="0" t="n">
        <f aca="false">FALSE()</f>
        <v>0</v>
      </c>
      <c r="AQ1535" s="380" t="n">
        <v>43682.6881944444</v>
      </c>
      <c r="AR1535" s="380" t="n">
        <v>41374.1666666667</v>
      </c>
      <c r="AS1535" s="0" t="s">
        <v>14515</v>
      </c>
      <c r="AT1535" s="0" t="s">
        <v>2170</v>
      </c>
      <c r="AU1535" s="0" t="s">
        <v>2170</v>
      </c>
    </row>
    <row r="1536" customFormat="false" ht="15" hidden="true" customHeight="false" outlineLevel="0" collapsed="false">
      <c r="A1536" s="0" t="s">
        <v>14516</v>
      </c>
      <c r="B1536" s="0" t="s">
        <v>14517</v>
      </c>
      <c r="C1536" s="0" t="s">
        <v>14518</v>
      </c>
      <c r="D1536" s="0" t="s">
        <v>2297</v>
      </c>
      <c r="E1536" s="0" t="s">
        <v>14516</v>
      </c>
      <c r="F1536" s="0" t="n">
        <v>1</v>
      </c>
      <c r="G1536" s="0" t="s">
        <v>2298</v>
      </c>
      <c r="H1536" s="0" t="s">
        <v>2170</v>
      </c>
      <c r="I1536" s="0" t="s">
        <v>2170</v>
      </c>
      <c r="J1536" s="0" t="s">
        <v>2170</v>
      </c>
      <c r="K1536" s="0" t="s">
        <v>2170</v>
      </c>
      <c r="L1536" s="0" t="s">
        <v>2170</v>
      </c>
      <c r="M1536" s="0" t="s">
        <v>2170</v>
      </c>
      <c r="N1536" s="0" t="n">
        <f aca="false">FALSE()</f>
        <v>0</v>
      </c>
      <c r="O1536" s="0" t="s">
        <v>14519</v>
      </c>
      <c r="P1536" s="0" t="s">
        <v>2300</v>
      </c>
      <c r="Q1536" s="380" t="n">
        <v>42579.125</v>
      </c>
      <c r="R1536" s="0" t="n">
        <v>125102746</v>
      </c>
      <c r="S1536" s="0" t="s">
        <v>2301</v>
      </c>
      <c r="T1536" s="0" t="s">
        <v>2302</v>
      </c>
      <c r="U1536" s="0" t="s">
        <v>2365</v>
      </c>
      <c r="V1536" s="0" t="n">
        <v>500000000</v>
      </c>
      <c r="W1536" s="0" t="s">
        <v>2366</v>
      </c>
      <c r="X1536" s="0" t="n">
        <v>4</v>
      </c>
      <c r="Y1536" s="0" t="n">
        <f aca="false">FALSE()</f>
        <v>0</v>
      </c>
      <c r="Z1536" s="0" t="n">
        <f aca="false">FALSE()</f>
        <v>0</v>
      </c>
      <c r="AA1536" s="0" t="n">
        <f aca="false">FALSE()</f>
        <v>0</v>
      </c>
      <c r="AB1536" s="0" t="n">
        <f aca="false">FALSE()</f>
        <v>0</v>
      </c>
      <c r="AC1536" s="0" t="n">
        <v>1</v>
      </c>
      <c r="AD1536" s="0" t="s">
        <v>2129</v>
      </c>
      <c r="AE1536" s="0" t="n">
        <f aca="false">TRUE()</f>
        <v>1</v>
      </c>
      <c r="AF1536" s="0" t="s">
        <v>14520</v>
      </c>
      <c r="AG1536" s="0" t="n">
        <v>2</v>
      </c>
      <c r="AH1536" s="0" t="s">
        <v>14521</v>
      </c>
      <c r="AI1536" s="0" t="s">
        <v>14522</v>
      </c>
      <c r="AJ1536" s="0" t="n">
        <v>0</v>
      </c>
      <c r="AK1536" s="0" t="s">
        <v>2118</v>
      </c>
      <c r="AL1536" s="0" t="n">
        <f aca="false">FALSE()</f>
        <v>0</v>
      </c>
      <c r="AM1536" s="0" t="n">
        <f aca="false">TRUE()</f>
        <v>1</v>
      </c>
      <c r="AN1536" s="0" t="n">
        <f aca="false">FALSE()</f>
        <v>0</v>
      </c>
      <c r="AO1536" s="0" t="n">
        <f aca="false">FALSE()</f>
        <v>0</v>
      </c>
      <c r="AP1536" s="0" t="n">
        <f aca="false">FALSE()</f>
        <v>0</v>
      </c>
      <c r="AQ1536" s="380" t="n">
        <v>43769.6881944444</v>
      </c>
      <c r="AR1536" s="380" t="n">
        <v>43769.4166666667</v>
      </c>
      <c r="AS1536" s="0" t="s">
        <v>14523</v>
      </c>
      <c r="AT1536" s="0" t="s">
        <v>2170</v>
      </c>
      <c r="AU1536" s="0" t="s">
        <v>2170</v>
      </c>
    </row>
    <row r="1537" customFormat="false" ht="15" hidden="true" customHeight="false" outlineLevel="0" collapsed="false">
      <c r="A1537" s="0" t="s">
        <v>14524</v>
      </c>
      <c r="B1537" s="0" t="s">
        <v>14525</v>
      </c>
      <c r="C1537" s="0" t="s">
        <v>14526</v>
      </c>
      <c r="D1537" s="0" t="s">
        <v>2297</v>
      </c>
      <c r="E1537" s="0" t="s">
        <v>14524</v>
      </c>
      <c r="F1537" s="0" t="n">
        <v>1</v>
      </c>
      <c r="G1537" s="0" t="s">
        <v>2298</v>
      </c>
      <c r="H1537" s="0" t="s">
        <v>2170</v>
      </c>
      <c r="I1537" s="0" t="s">
        <v>2170</v>
      </c>
      <c r="J1537" s="0" t="s">
        <v>2170</v>
      </c>
      <c r="K1537" s="0" t="s">
        <v>2170</v>
      </c>
      <c r="L1537" s="0" t="s">
        <v>2170</v>
      </c>
      <c r="M1537" s="0" t="s">
        <v>2170</v>
      </c>
      <c r="N1537" s="0" t="n">
        <f aca="false">FALSE()</f>
        <v>0</v>
      </c>
      <c r="O1537" s="0" t="s">
        <v>14527</v>
      </c>
      <c r="P1537" s="0" t="s">
        <v>2300</v>
      </c>
      <c r="Q1537" s="380" t="n">
        <v>25569.125</v>
      </c>
      <c r="R1537" s="0" t="n">
        <v>84096759</v>
      </c>
      <c r="S1537" s="0" t="s">
        <v>2301</v>
      </c>
      <c r="T1537" s="0" t="s">
        <v>2302</v>
      </c>
      <c r="U1537" s="0" t="s">
        <v>2365</v>
      </c>
      <c r="V1537" s="0" t="n">
        <v>245000000</v>
      </c>
      <c r="W1537" s="0" t="s">
        <v>2321</v>
      </c>
      <c r="X1537" s="0" t="n">
        <v>4</v>
      </c>
      <c r="Y1537" s="0" t="n">
        <f aca="false">FALSE()</f>
        <v>0</v>
      </c>
      <c r="Z1537" s="0" t="n">
        <f aca="false">FALSE()</f>
        <v>0</v>
      </c>
      <c r="AA1537" s="0" t="n">
        <f aca="false">FALSE()</f>
        <v>0</v>
      </c>
      <c r="AB1537" s="0" t="n">
        <f aca="false">TRUE()</f>
        <v>1</v>
      </c>
      <c r="AC1537" s="0" t="n">
        <v>1</v>
      </c>
      <c r="AD1537" s="0" t="s">
        <v>2129</v>
      </c>
      <c r="AE1537" s="0" t="n">
        <f aca="false">TRUE()</f>
        <v>1</v>
      </c>
      <c r="AF1537" s="0" t="s">
        <v>14528</v>
      </c>
      <c r="AG1537" s="0" t="n">
        <v>2</v>
      </c>
      <c r="AH1537" s="0" t="s">
        <v>14529</v>
      </c>
      <c r="AI1537" s="0" t="s">
        <v>14530</v>
      </c>
      <c r="AJ1537" s="0" t="n">
        <v>0</v>
      </c>
      <c r="AK1537" s="0" t="s">
        <v>2118</v>
      </c>
      <c r="AL1537" s="0" t="n">
        <f aca="false">FALSE()</f>
        <v>0</v>
      </c>
      <c r="AM1537" s="0" t="n">
        <f aca="false">TRUE()</f>
        <v>1</v>
      </c>
      <c r="AN1537" s="0" t="n">
        <f aca="false">FALSE()</f>
        <v>0</v>
      </c>
      <c r="AO1537" s="0" t="n">
        <f aca="false">FALSE()</f>
        <v>0</v>
      </c>
      <c r="AP1537" s="0" t="n">
        <f aca="false">FALSE()</f>
        <v>0</v>
      </c>
      <c r="AQ1537" s="380" t="n">
        <v>44169.7291666667</v>
      </c>
      <c r="AR1537" s="380" t="n">
        <v>44169.4166666667</v>
      </c>
      <c r="AS1537" s="0" t="s">
        <v>14531</v>
      </c>
      <c r="AT1537" s="0" t="s">
        <v>2170</v>
      </c>
      <c r="AU1537" s="0" t="s">
        <v>2170</v>
      </c>
    </row>
    <row r="1538" customFormat="false" ht="15" hidden="true" customHeight="false" outlineLevel="0" collapsed="false">
      <c r="A1538" s="0" t="s">
        <v>14532</v>
      </c>
      <c r="B1538" s="0" t="s">
        <v>14533</v>
      </c>
      <c r="C1538" s="0" t="s">
        <v>14534</v>
      </c>
      <c r="D1538" s="0" t="s">
        <v>2297</v>
      </c>
      <c r="E1538" s="0" t="s">
        <v>14532</v>
      </c>
      <c r="F1538" s="0" t="n">
        <v>1</v>
      </c>
      <c r="G1538" s="0" t="s">
        <v>2298</v>
      </c>
      <c r="H1538" s="0" t="s">
        <v>2170</v>
      </c>
      <c r="I1538" s="0" t="s">
        <v>2170</v>
      </c>
      <c r="J1538" s="0" t="s">
        <v>2170</v>
      </c>
      <c r="K1538" s="0" t="s">
        <v>2170</v>
      </c>
      <c r="L1538" s="0" t="s">
        <v>2170</v>
      </c>
      <c r="M1538" s="0" t="s">
        <v>2170</v>
      </c>
      <c r="N1538" s="0" t="n">
        <f aca="false">FALSE()</f>
        <v>0</v>
      </c>
      <c r="O1538" s="0" t="s">
        <v>14535</v>
      </c>
      <c r="P1538" s="0" t="s">
        <v>2300</v>
      </c>
      <c r="Q1538" s="380" t="n">
        <v>25569.125</v>
      </c>
      <c r="R1538" s="0" t="n">
        <v>11224424</v>
      </c>
      <c r="S1538" s="0" t="s">
        <v>2301</v>
      </c>
      <c r="T1538" s="0" t="s">
        <v>2302</v>
      </c>
      <c r="U1538" s="0" t="s">
        <v>2115</v>
      </c>
      <c r="V1538" s="0" t="n">
        <v>100000000</v>
      </c>
      <c r="W1538" s="0" t="s">
        <v>2366</v>
      </c>
      <c r="X1538" s="0" t="n">
        <v>4</v>
      </c>
      <c r="Y1538" s="0" t="n">
        <f aca="false">FALSE()</f>
        <v>0</v>
      </c>
      <c r="Z1538" s="0" t="n">
        <f aca="false">FALSE()</f>
        <v>0</v>
      </c>
      <c r="AA1538" s="0" t="n">
        <f aca="false">FALSE()</f>
        <v>0</v>
      </c>
      <c r="AB1538" s="0" t="n">
        <f aca="false">FALSE()</f>
        <v>0</v>
      </c>
      <c r="AC1538" s="0" t="n">
        <v>1</v>
      </c>
      <c r="AD1538" s="0" t="s">
        <v>2129</v>
      </c>
      <c r="AE1538" s="0" t="n">
        <f aca="false">TRUE()</f>
        <v>1</v>
      </c>
      <c r="AF1538" s="0" t="s">
        <v>14536</v>
      </c>
      <c r="AG1538" s="0" t="n">
        <v>2</v>
      </c>
      <c r="AH1538" s="0" t="s">
        <v>14537</v>
      </c>
      <c r="AI1538" s="0" t="s">
        <v>14538</v>
      </c>
      <c r="AJ1538" s="0" t="n">
        <v>0</v>
      </c>
      <c r="AK1538" s="0" t="s">
        <v>2118</v>
      </c>
      <c r="AL1538" s="0" t="n">
        <f aca="false">FALSE()</f>
        <v>0</v>
      </c>
      <c r="AM1538" s="0" t="n">
        <f aca="false">TRUE()</f>
        <v>1</v>
      </c>
      <c r="AN1538" s="0" t="n">
        <f aca="false">FALSE()</f>
        <v>0</v>
      </c>
      <c r="AO1538" s="0" t="n">
        <f aca="false">FALSE()</f>
        <v>0</v>
      </c>
      <c r="AP1538" s="0" t="n">
        <f aca="false">FALSE()</f>
        <v>0</v>
      </c>
      <c r="AQ1538" s="380" t="n">
        <v>44041.6909722222</v>
      </c>
      <c r="AR1538" s="380" t="n">
        <v>44041.4166666667</v>
      </c>
      <c r="AS1538" s="0" t="s">
        <v>14539</v>
      </c>
      <c r="AT1538" s="0" t="s">
        <v>2170</v>
      </c>
      <c r="AU1538" s="0" t="s">
        <v>2170</v>
      </c>
    </row>
    <row r="1539" customFormat="false" ht="15" hidden="true" customHeight="false" outlineLevel="0" collapsed="false">
      <c r="A1539" s="0" t="s">
        <v>14540</v>
      </c>
      <c r="B1539" s="0" t="s">
        <v>14541</v>
      </c>
      <c r="C1539" s="0" t="s">
        <v>14542</v>
      </c>
      <c r="D1539" s="0" t="s">
        <v>2297</v>
      </c>
      <c r="E1539" s="0" t="s">
        <v>14540</v>
      </c>
      <c r="F1539" s="0" t="n">
        <v>1</v>
      </c>
      <c r="G1539" s="0" t="s">
        <v>2298</v>
      </c>
      <c r="H1539" s="0" t="s">
        <v>2170</v>
      </c>
      <c r="I1539" s="0" t="s">
        <v>2170</v>
      </c>
      <c r="J1539" s="0" t="s">
        <v>2170</v>
      </c>
      <c r="K1539" s="0" t="s">
        <v>2170</v>
      </c>
      <c r="L1539" s="0" t="s">
        <v>2170</v>
      </c>
      <c r="M1539" s="0" t="s">
        <v>2170</v>
      </c>
      <c r="N1539" s="0" t="n">
        <f aca="false">FALSE()</f>
        <v>0</v>
      </c>
      <c r="O1539" s="0" t="s">
        <v>14543</v>
      </c>
      <c r="P1539" s="0" t="s">
        <v>2300</v>
      </c>
      <c r="Q1539" s="380" t="n">
        <v>25569.125</v>
      </c>
      <c r="R1539" s="0" t="n">
        <v>16071601</v>
      </c>
      <c r="S1539" s="0" t="s">
        <v>2301</v>
      </c>
      <c r="T1539" s="0" t="s">
        <v>2302</v>
      </c>
      <c r="U1539" s="0" t="s">
        <v>610</v>
      </c>
      <c r="V1539" s="0" t="n">
        <v>300000000</v>
      </c>
      <c r="W1539" s="0" t="s">
        <v>2366</v>
      </c>
      <c r="X1539" s="0" t="n">
        <v>4</v>
      </c>
      <c r="Y1539" s="0" t="n">
        <f aca="false">FALSE()</f>
        <v>0</v>
      </c>
      <c r="Z1539" s="0" t="n">
        <f aca="false">FALSE()</f>
        <v>0</v>
      </c>
      <c r="AA1539" s="0" t="n">
        <f aca="false">FALSE()</f>
        <v>0</v>
      </c>
      <c r="AB1539" s="0" t="n">
        <f aca="false">TRUE()</f>
        <v>1</v>
      </c>
      <c r="AC1539" s="0" t="n">
        <v>1</v>
      </c>
      <c r="AD1539" s="0" t="s">
        <v>2129</v>
      </c>
      <c r="AE1539" s="0" t="n">
        <f aca="false">TRUE()</f>
        <v>1</v>
      </c>
      <c r="AF1539" s="0" t="s">
        <v>14544</v>
      </c>
      <c r="AG1539" s="0" t="n">
        <v>2</v>
      </c>
      <c r="AH1539" s="0" t="s">
        <v>14545</v>
      </c>
      <c r="AI1539" s="0" t="s">
        <v>14546</v>
      </c>
      <c r="AJ1539" s="0" t="n">
        <v>0</v>
      </c>
      <c r="AK1539" s="0" t="s">
        <v>2118</v>
      </c>
      <c r="AL1539" s="0" t="n">
        <f aca="false">FALSE()</f>
        <v>0</v>
      </c>
      <c r="AM1539" s="0" t="n">
        <f aca="false">TRUE()</f>
        <v>1</v>
      </c>
      <c r="AN1539" s="0" t="n">
        <f aca="false">FALSE()</f>
        <v>0</v>
      </c>
      <c r="AO1539" s="0" t="n">
        <f aca="false">FALSE()</f>
        <v>0</v>
      </c>
      <c r="AP1539" s="0" t="n">
        <f aca="false">FALSE()</f>
        <v>0</v>
      </c>
      <c r="AQ1539" s="380" t="n">
        <v>44041.6875</v>
      </c>
      <c r="AR1539" s="380" t="n">
        <v>44041.4166666667</v>
      </c>
      <c r="AS1539" s="0" t="s">
        <v>14547</v>
      </c>
      <c r="AT1539" s="0" t="s">
        <v>2170</v>
      </c>
      <c r="AU1539" s="0" t="s">
        <v>2170</v>
      </c>
    </row>
    <row r="1540" customFormat="false" ht="15" hidden="true" customHeight="false" outlineLevel="0" collapsed="false">
      <c r="A1540" s="0" t="s">
        <v>14548</v>
      </c>
      <c r="B1540" s="0" t="s">
        <v>14549</v>
      </c>
      <c r="C1540" s="0" t="s">
        <v>14550</v>
      </c>
      <c r="D1540" s="0" t="s">
        <v>2297</v>
      </c>
      <c r="E1540" s="0" t="s">
        <v>14548</v>
      </c>
      <c r="F1540" s="0" t="n">
        <v>1</v>
      </c>
      <c r="G1540" s="0" t="s">
        <v>2298</v>
      </c>
      <c r="H1540" s="0" t="s">
        <v>2170</v>
      </c>
      <c r="I1540" s="0" t="s">
        <v>2170</v>
      </c>
      <c r="J1540" s="0" t="s">
        <v>2170</v>
      </c>
      <c r="K1540" s="0" t="s">
        <v>2170</v>
      </c>
      <c r="L1540" s="0" t="s">
        <v>2170</v>
      </c>
      <c r="M1540" s="0" t="s">
        <v>2170</v>
      </c>
      <c r="N1540" s="0" t="n">
        <f aca="false">FALSE()</f>
        <v>0</v>
      </c>
      <c r="O1540" s="0" t="s">
        <v>14551</v>
      </c>
      <c r="P1540" s="0" t="s">
        <v>2300</v>
      </c>
      <c r="Q1540" s="380" t="n">
        <v>40963.1666666667</v>
      </c>
      <c r="R1540" s="0" t="n">
        <v>27027044</v>
      </c>
      <c r="S1540" s="0" t="s">
        <v>2301</v>
      </c>
      <c r="T1540" s="0" t="s">
        <v>2302</v>
      </c>
      <c r="U1540" s="0" t="s">
        <v>2115</v>
      </c>
      <c r="V1540" s="0" t="n">
        <v>150000000</v>
      </c>
      <c r="W1540" s="0" t="s">
        <v>2312</v>
      </c>
      <c r="X1540" s="0" t="n">
        <v>4</v>
      </c>
      <c r="Y1540" s="0" t="n">
        <f aca="false">FALSE()</f>
        <v>0</v>
      </c>
      <c r="Z1540" s="0" t="n">
        <f aca="false">FALSE()</f>
        <v>0</v>
      </c>
      <c r="AA1540" s="0" t="n">
        <f aca="false">FALSE()</f>
        <v>0</v>
      </c>
      <c r="AB1540" s="0" t="n">
        <f aca="false">FALSE()</f>
        <v>0</v>
      </c>
      <c r="AC1540" s="0" t="n">
        <v>1</v>
      </c>
      <c r="AD1540" s="0" t="s">
        <v>2129</v>
      </c>
      <c r="AE1540" s="0" t="n">
        <f aca="false">TRUE()</f>
        <v>1</v>
      </c>
      <c r="AF1540" s="0" t="s">
        <v>14552</v>
      </c>
      <c r="AG1540" s="0" t="n">
        <v>2</v>
      </c>
      <c r="AH1540" s="0" t="s">
        <v>14553</v>
      </c>
      <c r="AI1540" s="0" t="s">
        <v>14554</v>
      </c>
      <c r="AJ1540" s="0" t="n">
        <v>0</v>
      </c>
      <c r="AK1540" s="0" t="s">
        <v>2118</v>
      </c>
      <c r="AL1540" s="0" t="n">
        <f aca="false">FALSE()</f>
        <v>0</v>
      </c>
      <c r="AM1540" s="0" t="n">
        <f aca="false">TRUE()</f>
        <v>1</v>
      </c>
      <c r="AN1540" s="0" t="n">
        <f aca="false">FALSE()</f>
        <v>0</v>
      </c>
      <c r="AO1540" s="0" t="n">
        <f aca="false">FALSE()</f>
        <v>0</v>
      </c>
      <c r="AP1540" s="0" t="n">
        <f aca="false">FALSE()</f>
        <v>0</v>
      </c>
      <c r="AQ1540" s="380" t="n">
        <v>43524.7305555556</v>
      </c>
      <c r="AR1540" s="380" t="n">
        <v>40963.1666666667</v>
      </c>
      <c r="AS1540" s="0" t="s">
        <v>14555</v>
      </c>
      <c r="AT1540" s="0" t="s">
        <v>2170</v>
      </c>
      <c r="AU1540" s="0" t="s">
        <v>2170</v>
      </c>
    </row>
    <row r="1541" customFormat="false" ht="15" hidden="true" customHeight="false" outlineLevel="0" collapsed="false">
      <c r="A1541" s="0" t="s">
        <v>14556</v>
      </c>
      <c r="B1541" s="0" t="s">
        <v>14557</v>
      </c>
      <c r="C1541" s="0" t="s">
        <v>14558</v>
      </c>
      <c r="D1541" s="0" t="s">
        <v>2297</v>
      </c>
      <c r="E1541" s="0" t="s">
        <v>14556</v>
      </c>
      <c r="F1541" s="0" t="n">
        <v>1</v>
      </c>
      <c r="G1541" s="0" t="s">
        <v>2298</v>
      </c>
      <c r="H1541" s="0" t="s">
        <v>2170</v>
      </c>
      <c r="I1541" s="0" t="s">
        <v>2170</v>
      </c>
      <c r="J1541" s="0" t="s">
        <v>2170</v>
      </c>
      <c r="K1541" s="0" t="s">
        <v>2170</v>
      </c>
      <c r="L1541" s="0" t="s">
        <v>2170</v>
      </c>
      <c r="M1541" s="0" t="s">
        <v>2170</v>
      </c>
      <c r="N1541" s="0" t="n">
        <f aca="false">FALSE()</f>
        <v>0</v>
      </c>
      <c r="O1541" s="0" t="s">
        <v>14559</v>
      </c>
      <c r="P1541" s="0" t="s">
        <v>2300</v>
      </c>
      <c r="Q1541" s="380" t="n">
        <v>35717.1666666667</v>
      </c>
      <c r="R1541" s="0" t="n">
        <v>131711746</v>
      </c>
      <c r="S1541" s="0" t="s">
        <v>2301</v>
      </c>
      <c r="T1541" s="0" t="s">
        <v>2302</v>
      </c>
      <c r="U1541" s="0" t="s">
        <v>2115</v>
      </c>
      <c r="V1541" s="0" t="n">
        <v>480000000</v>
      </c>
      <c r="W1541" s="0" t="s">
        <v>2383</v>
      </c>
      <c r="X1541" s="0" t="n">
        <v>4</v>
      </c>
      <c r="Y1541" s="0" t="n">
        <f aca="false">FALSE()</f>
        <v>0</v>
      </c>
      <c r="Z1541" s="0" t="n">
        <f aca="false">FALSE()</f>
        <v>0</v>
      </c>
      <c r="AA1541" s="0" t="n">
        <f aca="false">FALSE()</f>
        <v>0</v>
      </c>
      <c r="AB1541" s="0" t="n">
        <f aca="false">TRUE()</f>
        <v>1</v>
      </c>
      <c r="AC1541" s="0" t="n">
        <v>1</v>
      </c>
      <c r="AD1541" s="0" t="s">
        <v>2129</v>
      </c>
      <c r="AE1541" s="0" t="n">
        <f aca="false">TRUE()</f>
        <v>1</v>
      </c>
      <c r="AF1541" s="0" t="s">
        <v>14560</v>
      </c>
      <c r="AG1541" s="0" t="n">
        <v>2</v>
      </c>
      <c r="AH1541" s="0" t="s">
        <v>14561</v>
      </c>
      <c r="AI1541" s="0" t="s">
        <v>14562</v>
      </c>
      <c r="AJ1541" s="0" t="n">
        <v>0</v>
      </c>
      <c r="AK1541" s="0" t="s">
        <v>2118</v>
      </c>
      <c r="AL1541" s="0" t="n">
        <f aca="false">FALSE()</f>
        <v>0</v>
      </c>
      <c r="AM1541" s="0" t="n">
        <f aca="false">TRUE()</f>
        <v>1</v>
      </c>
      <c r="AN1541" s="0" t="n">
        <f aca="false">FALSE()</f>
        <v>0</v>
      </c>
      <c r="AO1541" s="0" t="n">
        <f aca="false">FALSE()</f>
        <v>0</v>
      </c>
      <c r="AP1541" s="0" t="n">
        <f aca="false">FALSE()</f>
        <v>0</v>
      </c>
      <c r="AQ1541" s="380" t="n">
        <v>43123.7284722222</v>
      </c>
      <c r="AR1541" s="380" t="n">
        <v>35718.1666666667</v>
      </c>
      <c r="AS1541" s="0" t="s">
        <v>14563</v>
      </c>
      <c r="AT1541" s="0" t="s">
        <v>2170</v>
      </c>
      <c r="AU1541" s="0" t="s">
        <v>2170</v>
      </c>
    </row>
    <row r="1542" customFormat="false" ht="15" hidden="true" customHeight="false" outlineLevel="0" collapsed="false">
      <c r="A1542" s="0" t="s">
        <v>14564</v>
      </c>
      <c r="B1542" s="0" t="s">
        <v>14565</v>
      </c>
      <c r="C1542" s="0" t="s">
        <v>14566</v>
      </c>
      <c r="D1542" s="0" t="s">
        <v>2297</v>
      </c>
      <c r="E1542" s="0" t="s">
        <v>14564</v>
      </c>
      <c r="F1542" s="0" t="n">
        <v>1</v>
      </c>
      <c r="G1542" s="0" t="s">
        <v>2298</v>
      </c>
      <c r="H1542" s="0" t="s">
        <v>2170</v>
      </c>
      <c r="I1542" s="0" t="s">
        <v>2170</v>
      </c>
      <c r="J1542" s="0" t="s">
        <v>2170</v>
      </c>
      <c r="K1542" s="0" t="s">
        <v>2170</v>
      </c>
      <c r="L1542" s="0" t="s">
        <v>2170</v>
      </c>
      <c r="M1542" s="0" t="s">
        <v>2170</v>
      </c>
      <c r="N1542" s="0" t="n">
        <f aca="false">FALSE()</f>
        <v>0</v>
      </c>
      <c r="O1542" s="0" t="s">
        <v>14567</v>
      </c>
      <c r="P1542" s="0" t="s">
        <v>2300</v>
      </c>
      <c r="Q1542" s="380" t="n">
        <v>30651.125</v>
      </c>
      <c r="R1542" s="0" t="n">
        <v>68972247</v>
      </c>
      <c r="S1542" s="0" t="s">
        <v>2301</v>
      </c>
      <c r="T1542" s="0" t="s">
        <v>2302</v>
      </c>
      <c r="U1542" s="0" t="s">
        <v>2116</v>
      </c>
      <c r="V1542" s="0" t="n">
        <v>200000000</v>
      </c>
      <c r="W1542" s="0" t="s">
        <v>2383</v>
      </c>
      <c r="X1542" s="0" t="n">
        <v>4</v>
      </c>
      <c r="Y1542" s="0" t="n">
        <f aca="false">FALSE()</f>
        <v>0</v>
      </c>
      <c r="Z1542" s="0" t="n">
        <f aca="false">FALSE()</f>
        <v>0</v>
      </c>
      <c r="AA1542" s="0" t="n">
        <f aca="false">FALSE()</f>
        <v>0</v>
      </c>
      <c r="AB1542" s="0" t="n">
        <f aca="false">FALSE()</f>
        <v>0</v>
      </c>
      <c r="AC1542" s="0" t="n">
        <v>1</v>
      </c>
      <c r="AD1542" s="0" t="s">
        <v>2129</v>
      </c>
      <c r="AE1542" s="0" t="n">
        <f aca="false">TRUE()</f>
        <v>1</v>
      </c>
      <c r="AF1542" s="0" t="s">
        <v>14568</v>
      </c>
      <c r="AG1542" s="0" t="n">
        <v>2</v>
      </c>
      <c r="AH1542" s="0" t="s">
        <v>14569</v>
      </c>
      <c r="AI1542" s="0" t="s">
        <v>14570</v>
      </c>
      <c r="AJ1542" s="0" t="n">
        <v>0</v>
      </c>
      <c r="AK1542" s="0" t="s">
        <v>2118</v>
      </c>
      <c r="AL1542" s="0" t="n">
        <f aca="false">FALSE()</f>
        <v>0</v>
      </c>
      <c r="AM1542" s="0" t="n">
        <f aca="false">TRUE()</f>
        <v>1</v>
      </c>
      <c r="AN1542" s="0" t="n">
        <f aca="false">FALSE()</f>
        <v>0</v>
      </c>
      <c r="AO1542" s="0" t="n">
        <f aca="false">FALSE()</f>
        <v>0</v>
      </c>
      <c r="AP1542" s="0" t="n">
        <f aca="false">FALSE()</f>
        <v>0</v>
      </c>
      <c r="AQ1542" s="380" t="n">
        <v>43627.6916666667</v>
      </c>
      <c r="AR1542" s="380" t="n">
        <v>32687.1666666667</v>
      </c>
      <c r="AS1542" s="0" t="s">
        <v>14571</v>
      </c>
      <c r="AT1542" s="0" t="s">
        <v>2170</v>
      </c>
      <c r="AU1542" s="0" t="s">
        <v>2170</v>
      </c>
    </row>
    <row r="1543" customFormat="false" ht="15" hidden="true" customHeight="false" outlineLevel="0" collapsed="false">
      <c r="A1543" s="0" t="s">
        <v>14572</v>
      </c>
      <c r="B1543" s="0" t="s">
        <v>14573</v>
      </c>
      <c r="C1543" s="0" t="s">
        <v>14574</v>
      </c>
      <c r="D1543" s="0" t="s">
        <v>2297</v>
      </c>
      <c r="E1543" s="0" t="s">
        <v>14572</v>
      </c>
      <c r="F1543" s="0" t="n">
        <v>1</v>
      </c>
      <c r="G1543" s="0" t="s">
        <v>2298</v>
      </c>
      <c r="H1543" s="0" t="s">
        <v>2170</v>
      </c>
      <c r="I1543" s="0" t="s">
        <v>2170</v>
      </c>
      <c r="J1543" s="0" t="s">
        <v>2170</v>
      </c>
      <c r="K1543" s="0" t="s">
        <v>2170</v>
      </c>
      <c r="L1543" s="0" t="s">
        <v>2170</v>
      </c>
      <c r="M1543" s="0" t="s">
        <v>2170</v>
      </c>
      <c r="N1543" s="0" t="n">
        <f aca="false">FALSE()</f>
        <v>0</v>
      </c>
      <c r="O1543" s="0" t="s">
        <v>14575</v>
      </c>
      <c r="P1543" s="0" t="s">
        <v>2300</v>
      </c>
      <c r="Q1543" s="380" t="n">
        <v>36369.1666666667</v>
      </c>
      <c r="R1543" s="0" t="n">
        <v>39872002</v>
      </c>
      <c r="S1543" s="0" t="s">
        <v>2301</v>
      </c>
      <c r="T1543" s="0" t="s">
        <v>2302</v>
      </c>
      <c r="U1543" s="0" t="s">
        <v>2115</v>
      </c>
      <c r="V1543" s="0" t="n">
        <v>200000000</v>
      </c>
      <c r="W1543" s="0" t="s">
        <v>2366</v>
      </c>
      <c r="X1543" s="0" t="n">
        <v>4</v>
      </c>
      <c r="Y1543" s="0" t="n">
        <f aca="false">FALSE()</f>
        <v>0</v>
      </c>
      <c r="Z1543" s="0" t="n">
        <f aca="false">FALSE()</f>
        <v>0</v>
      </c>
      <c r="AA1543" s="0" t="n">
        <f aca="false">FALSE()</f>
        <v>0</v>
      </c>
      <c r="AB1543" s="0" t="n">
        <f aca="false">TRUE()</f>
        <v>1</v>
      </c>
      <c r="AC1543" s="0" t="n">
        <v>1</v>
      </c>
      <c r="AD1543" s="0" t="s">
        <v>2129</v>
      </c>
      <c r="AE1543" s="0" t="n">
        <f aca="false">TRUE()</f>
        <v>1</v>
      </c>
      <c r="AF1543" s="0" t="s">
        <v>14576</v>
      </c>
      <c r="AG1543" s="0" t="n">
        <v>2</v>
      </c>
      <c r="AH1543" s="0" t="s">
        <v>14577</v>
      </c>
      <c r="AI1543" s="0" t="s">
        <v>14578</v>
      </c>
      <c r="AJ1543" s="0" t="n">
        <v>0</v>
      </c>
      <c r="AK1543" s="0" t="s">
        <v>2118</v>
      </c>
      <c r="AL1543" s="0" t="n">
        <f aca="false">FALSE()</f>
        <v>0</v>
      </c>
      <c r="AM1543" s="0" t="n">
        <f aca="false">TRUE()</f>
        <v>1</v>
      </c>
      <c r="AN1543" s="0" t="n">
        <f aca="false">FALSE()</f>
        <v>0</v>
      </c>
      <c r="AO1543" s="0" t="n">
        <f aca="false">FALSE()</f>
        <v>0</v>
      </c>
      <c r="AP1543" s="0" t="n">
        <f aca="false">FALSE()</f>
        <v>0</v>
      </c>
      <c r="AQ1543" s="380" t="n">
        <v>43496.7291666667</v>
      </c>
      <c r="AR1543" s="380" t="n">
        <v>36370.1666666667</v>
      </c>
      <c r="AS1543" s="0" t="s">
        <v>14579</v>
      </c>
      <c r="AT1543" s="0" t="s">
        <v>2170</v>
      </c>
      <c r="AU1543" s="0" t="s">
        <v>2170</v>
      </c>
    </row>
    <row r="1544" customFormat="false" ht="15" hidden="true" customHeight="false" outlineLevel="0" collapsed="false">
      <c r="A1544" s="0" t="s">
        <v>949</v>
      </c>
      <c r="B1544" s="0" t="s">
        <v>14580</v>
      </c>
      <c r="C1544" s="0" t="s">
        <v>946</v>
      </c>
      <c r="D1544" s="0" t="s">
        <v>720</v>
      </c>
      <c r="E1544" s="0" t="s">
        <v>949</v>
      </c>
      <c r="F1544" s="0" t="n">
        <v>1</v>
      </c>
      <c r="G1544" s="0" t="s">
        <v>434</v>
      </c>
      <c r="H1544" s="0" t="s">
        <v>2170</v>
      </c>
      <c r="I1544" s="0" t="s">
        <v>2170</v>
      </c>
      <c r="J1544" s="0" t="s">
        <v>2170</v>
      </c>
      <c r="K1544" s="0" t="s">
        <v>2170</v>
      </c>
      <c r="L1544" s="0" t="s">
        <v>2170</v>
      </c>
      <c r="M1544" s="0" t="s">
        <v>2170</v>
      </c>
      <c r="N1544" s="0" t="n">
        <f aca="false">FALSE()</f>
        <v>0</v>
      </c>
      <c r="O1544" s="0" t="s">
        <v>10465</v>
      </c>
      <c r="P1544" s="0" t="s">
        <v>2300</v>
      </c>
      <c r="Q1544" s="380" t="n">
        <v>25569.125</v>
      </c>
      <c r="R1544" s="0" t="n">
        <v>850000000</v>
      </c>
      <c r="S1544" s="0" t="s">
        <v>6426</v>
      </c>
      <c r="T1544" s="0" t="s">
        <v>6427</v>
      </c>
      <c r="U1544" s="0" t="s">
        <v>2365</v>
      </c>
      <c r="V1544" s="0" t="n">
        <v>0</v>
      </c>
      <c r="W1544" s="0" t="s">
        <v>2356</v>
      </c>
      <c r="X1544" s="0" t="n">
        <v>5</v>
      </c>
      <c r="Y1544" s="0" t="n">
        <f aca="false">FALSE()</f>
        <v>0</v>
      </c>
      <c r="Z1544" s="0" t="n">
        <f aca="false">TRUE()</f>
        <v>1</v>
      </c>
      <c r="AA1544" s="0" t="n">
        <f aca="false">TRUE()</f>
        <v>1</v>
      </c>
      <c r="AB1544" s="0" t="n">
        <f aca="false">TRUE()</f>
        <v>1</v>
      </c>
      <c r="AC1544" s="0" t="n">
        <v>4</v>
      </c>
      <c r="AD1544" s="0" t="s">
        <v>2729</v>
      </c>
      <c r="AE1544" s="0" t="n">
        <f aca="false">TRUE()</f>
        <v>1</v>
      </c>
      <c r="AF1544" s="0" t="s">
        <v>14581</v>
      </c>
      <c r="AG1544" s="0" t="n">
        <v>1</v>
      </c>
      <c r="AH1544" s="0" t="s">
        <v>14582</v>
      </c>
      <c r="AI1544" s="0" t="s">
        <v>10468</v>
      </c>
      <c r="AJ1544" s="0" t="n">
        <v>0</v>
      </c>
      <c r="AK1544" s="0" t="s">
        <v>2118</v>
      </c>
      <c r="AL1544" s="0" t="n">
        <f aca="false">FALSE()</f>
        <v>0</v>
      </c>
      <c r="AM1544" s="0" t="n">
        <f aca="false">TRUE()</f>
        <v>1</v>
      </c>
      <c r="AN1544" s="0" t="n">
        <f aca="false">FALSE()</f>
        <v>0</v>
      </c>
      <c r="AO1544" s="0" t="n">
        <f aca="false">FALSE()</f>
        <v>0</v>
      </c>
      <c r="AP1544" s="0" t="n">
        <f aca="false">TRUE()</f>
        <v>1</v>
      </c>
      <c r="AQ1544" s="380" t="n">
        <v>44265.4791666667</v>
      </c>
      <c r="AR1544" s="380" t="n">
        <v>44265.4166666667</v>
      </c>
      <c r="AS1544" s="0" t="s">
        <v>10469</v>
      </c>
      <c r="AT1544" s="0" t="s">
        <v>2170</v>
      </c>
      <c r="AU1544" s="0" t="s">
        <v>2170</v>
      </c>
    </row>
    <row r="1545" customFormat="false" ht="15" hidden="true" customHeight="false" outlineLevel="0" collapsed="false">
      <c r="A1545" s="0" t="s">
        <v>14583</v>
      </c>
      <c r="B1545" s="0" t="s">
        <v>14584</v>
      </c>
      <c r="C1545" s="0" t="s">
        <v>14585</v>
      </c>
      <c r="D1545" s="0" t="s">
        <v>2297</v>
      </c>
      <c r="E1545" s="0" t="s">
        <v>14583</v>
      </c>
      <c r="F1545" s="0" t="n">
        <v>1</v>
      </c>
      <c r="G1545" s="0" t="s">
        <v>2298</v>
      </c>
      <c r="H1545" s="0" t="s">
        <v>2170</v>
      </c>
      <c r="I1545" s="0" t="s">
        <v>2170</v>
      </c>
      <c r="J1545" s="0" t="s">
        <v>2170</v>
      </c>
      <c r="K1545" s="0" t="s">
        <v>2170</v>
      </c>
      <c r="L1545" s="0" t="s">
        <v>2170</v>
      </c>
      <c r="M1545" s="0" t="s">
        <v>2170</v>
      </c>
      <c r="N1545" s="0" t="n">
        <f aca="false">FALSE()</f>
        <v>0</v>
      </c>
      <c r="O1545" s="0" t="s">
        <v>14586</v>
      </c>
      <c r="P1545" s="0" t="s">
        <v>2300</v>
      </c>
      <c r="Q1545" s="380" t="n">
        <v>32784.1666666667</v>
      </c>
      <c r="R1545" s="0" t="n">
        <v>284581807</v>
      </c>
      <c r="S1545" s="0" t="s">
        <v>2301</v>
      </c>
      <c r="T1545" s="0" t="s">
        <v>2302</v>
      </c>
      <c r="U1545" s="0" t="s">
        <v>2684</v>
      </c>
      <c r="V1545" s="0" t="n">
        <v>1000000000</v>
      </c>
      <c r="W1545" s="0" t="s">
        <v>2366</v>
      </c>
      <c r="X1545" s="0" t="n">
        <v>4</v>
      </c>
      <c r="Y1545" s="0" t="n">
        <f aca="false">FALSE()</f>
        <v>0</v>
      </c>
      <c r="Z1545" s="0" t="n">
        <f aca="false">FALSE()</f>
        <v>0</v>
      </c>
      <c r="AA1545" s="0" t="n">
        <f aca="false">FALSE()</f>
        <v>0</v>
      </c>
      <c r="AB1545" s="0" t="n">
        <f aca="false">TRUE()</f>
        <v>1</v>
      </c>
      <c r="AC1545" s="0" t="n">
        <v>1</v>
      </c>
      <c r="AD1545" s="0" t="s">
        <v>2129</v>
      </c>
      <c r="AE1545" s="0" t="n">
        <f aca="false">TRUE()</f>
        <v>1</v>
      </c>
      <c r="AF1545" s="0" t="s">
        <v>14587</v>
      </c>
      <c r="AG1545" s="0" t="n">
        <v>2</v>
      </c>
      <c r="AH1545" s="0" t="s">
        <v>14588</v>
      </c>
      <c r="AI1545" s="0" t="s">
        <v>14589</v>
      </c>
      <c r="AJ1545" s="0" t="n">
        <v>0</v>
      </c>
      <c r="AK1545" s="0" t="s">
        <v>2118</v>
      </c>
      <c r="AL1545" s="0" t="n">
        <f aca="false">FALSE()</f>
        <v>0</v>
      </c>
      <c r="AM1545" s="0" t="n">
        <f aca="false">TRUE()</f>
        <v>1</v>
      </c>
      <c r="AN1545" s="0" t="n">
        <f aca="false">FALSE()</f>
        <v>0</v>
      </c>
      <c r="AO1545" s="0" t="n">
        <f aca="false">FALSE()</f>
        <v>0</v>
      </c>
      <c r="AP1545" s="0" t="n">
        <f aca="false">FALSE()</f>
        <v>0</v>
      </c>
      <c r="AQ1545" s="380" t="n">
        <v>43123.44375</v>
      </c>
      <c r="AR1545" s="380" t="n">
        <v>32771.1666666667</v>
      </c>
      <c r="AS1545" s="0" t="s">
        <v>14590</v>
      </c>
      <c r="AT1545" s="0" t="s">
        <v>2170</v>
      </c>
      <c r="AU1545" s="0" t="s">
        <v>2170</v>
      </c>
    </row>
    <row r="1546" customFormat="false" ht="15" hidden="true" customHeight="false" outlineLevel="0" collapsed="false">
      <c r="A1546" s="0" t="s">
        <v>14591</v>
      </c>
      <c r="B1546" s="0" t="s">
        <v>14592</v>
      </c>
      <c r="C1546" s="0" t="s">
        <v>14593</v>
      </c>
      <c r="D1546" s="0" t="s">
        <v>2297</v>
      </c>
      <c r="E1546" s="0" t="s">
        <v>14591</v>
      </c>
      <c r="F1546" s="0" t="n">
        <v>1</v>
      </c>
      <c r="G1546" s="0" t="s">
        <v>2298</v>
      </c>
      <c r="H1546" s="0" t="s">
        <v>2170</v>
      </c>
      <c r="I1546" s="0" t="s">
        <v>2170</v>
      </c>
      <c r="J1546" s="0" t="s">
        <v>2170</v>
      </c>
      <c r="K1546" s="0" t="s">
        <v>2170</v>
      </c>
      <c r="L1546" s="0" t="s">
        <v>2170</v>
      </c>
      <c r="M1546" s="0" t="s">
        <v>2170</v>
      </c>
      <c r="N1546" s="0" t="n">
        <f aca="false">FALSE()</f>
        <v>0</v>
      </c>
      <c r="O1546" s="0" t="s">
        <v>14594</v>
      </c>
      <c r="P1546" s="0" t="s">
        <v>2300</v>
      </c>
      <c r="Q1546" s="380" t="n">
        <v>25569.125</v>
      </c>
      <c r="R1546" s="0" t="n">
        <v>131876642</v>
      </c>
      <c r="S1546" s="0" t="s">
        <v>2301</v>
      </c>
      <c r="T1546" s="0" t="s">
        <v>2302</v>
      </c>
      <c r="U1546" s="0" t="s">
        <v>2330</v>
      </c>
      <c r="V1546" s="0" t="n">
        <v>1000000000</v>
      </c>
      <c r="W1546" s="0" t="s">
        <v>2312</v>
      </c>
      <c r="X1546" s="0" t="n">
        <v>4</v>
      </c>
      <c r="Y1546" s="0" t="n">
        <f aca="false">FALSE()</f>
        <v>0</v>
      </c>
      <c r="Z1546" s="0" t="n">
        <f aca="false">FALSE()</f>
        <v>0</v>
      </c>
      <c r="AA1546" s="0" t="n">
        <f aca="false">FALSE()</f>
        <v>0</v>
      </c>
      <c r="AB1546" s="0" t="n">
        <f aca="false">FALSE()</f>
        <v>0</v>
      </c>
      <c r="AC1546" s="0" t="n">
        <v>1</v>
      </c>
      <c r="AD1546" s="0" t="s">
        <v>2129</v>
      </c>
      <c r="AE1546" s="0" t="n">
        <f aca="false">TRUE()</f>
        <v>1</v>
      </c>
      <c r="AF1546" s="0" t="s">
        <v>14595</v>
      </c>
      <c r="AG1546" s="0" t="n">
        <v>2</v>
      </c>
      <c r="AH1546" s="0" t="s">
        <v>14596</v>
      </c>
      <c r="AI1546" s="0" t="s">
        <v>14597</v>
      </c>
      <c r="AJ1546" s="0" t="n">
        <v>0</v>
      </c>
      <c r="AK1546" s="0" t="s">
        <v>2118</v>
      </c>
      <c r="AL1546" s="0" t="n">
        <f aca="false">FALSE()</f>
        <v>0</v>
      </c>
      <c r="AM1546" s="0" t="n">
        <f aca="false">TRUE()</f>
        <v>1</v>
      </c>
      <c r="AN1546" s="0" t="n">
        <f aca="false">FALSE()</f>
        <v>0</v>
      </c>
      <c r="AO1546" s="0" t="n">
        <f aca="false">FALSE()</f>
        <v>0</v>
      </c>
      <c r="AP1546" s="0" t="n">
        <f aca="false">TRUE()</f>
        <v>1</v>
      </c>
      <c r="AQ1546" s="380" t="n">
        <v>44442.6680555556</v>
      </c>
      <c r="AR1546" s="380" t="n">
        <v>44442.4166666667</v>
      </c>
      <c r="AS1546" s="0" t="s">
        <v>14598</v>
      </c>
      <c r="AT1546" s="0" t="s">
        <v>2170</v>
      </c>
      <c r="AU1546" s="0" t="s">
        <v>2170</v>
      </c>
    </row>
    <row r="1547" customFormat="false" ht="15" hidden="true" customHeight="false" outlineLevel="0" collapsed="false">
      <c r="A1547" s="0" t="s">
        <v>12047</v>
      </c>
      <c r="B1547" s="0" t="s">
        <v>14599</v>
      </c>
      <c r="C1547" s="0" t="s">
        <v>12047</v>
      </c>
      <c r="D1547" s="0" t="s">
        <v>14600</v>
      </c>
      <c r="E1547" s="0" t="s">
        <v>12047</v>
      </c>
      <c r="F1547" s="0" t="n">
        <v>1</v>
      </c>
      <c r="G1547" s="0" t="s">
        <v>2298</v>
      </c>
      <c r="H1547" s="0" t="s">
        <v>2170</v>
      </c>
      <c r="I1547" s="0" t="s">
        <v>2170</v>
      </c>
      <c r="J1547" s="0" t="s">
        <v>2170</v>
      </c>
      <c r="K1547" s="0" t="s">
        <v>2170</v>
      </c>
      <c r="L1547" s="0" t="s">
        <v>2170</v>
      </c>
      <c r="M1547" s="0" t="s">
        <v>2170</v>
      </c>
      <c r="N1547" s="0" t="n">
        <f aca="false">FALSE()</f>
        <v>0</v>
      </c>
      <c r="O1547" s="0" t="s">
        <v>12050</v>
      </c>
      <c r="P1547" s="0" t="s">
        <v>2300</v>
      </c>
      <c r="Q1547" s="380" t="n">
        <v>25569.125</v>
      </c>
      <c r="R1547" s="0" t="n">
        <v>3278524</v>
      </c>
      <c r="S1547" s="0" t="s">
        <v>2301</v>
      </c>
      <c r="T1547" s="0" t="s">
        <v>2302</v>
      </c>
      <c r="U1547" s="0" t="s">
        <v>2365</v>
      </c>
      <c r="V1547" s="0" t="n">
        <v>0</v>
      </c>
      <c r="W1547" s="0" t="s">
        <v>2312</v>
      </c>
      <c r="X1547" s="0" t="n">
        <v>1</v>
      </c>
      <c r="Y1547" s="0" t="n">
        <f aca="false">FALSE()</f>
        <v>0</v>
      </c>
      <c r="Z1547" s="0" t="n">
        <f aca="false">FALSE()</f>
        <v>0</v>
      </c>
      <c r="AA1547" s="0" t="n">
        <f aca="false">FALSE()</f>
        <v>0</v>
      </c>
      <c r="AB1547" s="0" t="n">
        <f aca="false">FALSE()</f>
        <v>0</v>
      </c>
      <c r="AC1547" s="0" t="n">
        <v>1</v>
      </c>
      <c r="AD1547" s="0" t="s">
        <v>2129</v>
      </c>
      <c r="AE1547" s="0" t="n">
        <f aca="false">TRUE()</f>
        <v>1</v>
      </c>
      <c r="AF1547" s="0" t="s">
        <v>14601</v>
      </c>
      <c r="AG1547" s="0" t="n">
        <v>0</v>
      </c>
      <c r="AH1547" s="0" t="s">
        <v>12052</v>
      </c>
      <c r="AI1547" s="0" t="s">
        <v>12053</v>
      </c>
      <c r="AJ1547" s="0" t="n">
        <v>0</v>
      </c>
      <c r="AK1547" s="0" t="s">
        <v>2118</v>
      </c>
      <c r="AL1547" s="0" t="n">
        <f aca="false">TRUE()</f>
        <v>1</v>
      </c>
      <c r="AM1547" s="0" t="n">
        <f aca="false">TRUE()</f>
        <v>1</v>
      </c>
      <c r="AN1547" s="0" t="n">
        <f aca="false">FALSE()</f>
        <v>0</v>
      </c>
      <c r="AO1547" s="0" t="n">
        <f aca="false">TRUE()</f>
        <v>1</v>
      </c>
      <c r="AP1547" s="0" t="n">
        <f aca="false">TRUE()</f>
        <v>1</v>
      </c>
      <c r="AQ1547" s="380" t="n">
        <v>25569.125</v>
      </c>
      <c r="AR1547" s="380" t="n">
        <v>25569.125</v>
      </c>
      <c r="AS1547" s="0" t="s">
        <v>12054</v>
      </c>
      <c r="AT1547" s="0" t="s">
        <v>2170</v>
      </c>
      <c r="AU1547" s="0" t="s">
        <v>2170</v>
      </c>
    </row>
    <row r="1548" customFormat="false" ht="15" hidden="true" customHeight="false" outlineLevel="0" collapsed="false">
      <c r="A1548" s="0" t="s">
        <v>14602</v>
      </c>
      <c r="B1548" s="0" t="s">
        <v>14603</v>
      </c>
      <c r="C1548" s="0" t="s">
        <v>14604</v>
      </c>
      <c r="D1548" s="0" t="s">
        <v>2297</v>
      </c>
      <c r="E1548" s="0" t="s">
        <v>14602</v>
      </c>
      <c r="F1548" s="0" t="n">
        <v>1</v>
      </c>
      <c r="G1548" s="0" t="s">
        <v>2298</v>
      </c>
      <c r="H1548" s="0" t="s">
        <v>2170</v>
      </c>
      <c r="I1548" s="0" t="s">
        <v>2170</v>
      </c>
      <c r="J1548" s="0" t="s">
        <v>2170</v>
      </c>
      <c r="K1548" s="0" t="s">
        <v>2170</v>
      </c>
      <c r="L1548" s="0" t="s">
        <v>2170</v>
      </c>
      <c r="M1548" s="0" t="s">
        <v>2170</v>
      </c>
      <c r="N1548" s="0" t="n">
        <f aca="false">FALSE()</f>
        <v>0</v>
      </c>
      <c r="O1548" s="0" t="s">
        <v>14605</v>
      </c>
      <c r="P1548" s="0" t="s">
        <v>2300</v>
      </c>
      <c r="Q1548" s="380" t="n">
        <v>25569.125</v>
      </c>
      <c r="R1548" s="0" t="n">
        <v>59200000</v>
      </c>
      <c r="S1548" s="0" t="s">
        <v>2301</v>
      </c>
      <c r="T1548" s="0" t="s">
        <v>2302</v>
      </c>
      <c r="U1548" s="0" t="s">
        <v>2330</v>
      </c>
      <c r="V1548" s="0" t="n">
        <v>150000000</v>
      </c>
      <c r="W1548" s="0" t="s">
        <v>2312</v>
      </c>
      <c r="X1548" s="0" t="n">
        <v>4</v>
      </c>
      <c r="Y1548" s="0" t="n">
        <f aca="false">FALSE()</f>
        <v>0</v>
      </c>
      <c r="Z1548" s="0" t="n">
        <f aca="false">FALSE()</f>
        <v>0</v>
      </c>
      <c r="AA1548" s="0" t="n">
        <f aca="false">FALSE()</f>
        <v>0</v>
      </c>
      <c r="AB1548" s="0" t="n">
        <f aca="false">FALSE()</f>
        <v>0</v>
      </c>
      <c r="AC1548" s="0" t="n">
        <v>1</v>
      </c>
      <c r="AD1548" s="0" t="s">
        <v>2129</v>
      </c>
      <c r="AE1548" s="0" t="n">
        <f aca="false">TRUE()</f>
        <v>1</v>
      </c>
      <c r="AF1548" s="0" t="s">
        <v>14606</v>
      </c>
      <c r="AG1548" s="0" t="n">
        <v>2</v>
      </c>
      <c r="AH1548" s="0" t="s">
        <v>14607</v>
      </c>
      <c r="AI1548" s="0" t="s">
        <v>14608</v>
      </c>
      <c r="AJ1548" s="0" t="n">
        <v>0</v>
      </c>
      <c r="AK1548" s="0" t="s">
        <v>2118</v>
      </c>
      <c r="AL1548" s="0" t="n">
        <f aca="false">FALSE()</f>
        <v>0</v>
      </c>
      <c r="AM1548" s="0" t="n">
        <f aca="false">TRUE()</f>
        <v>1</v>
      </c>
      <c r="AN1548" s="0" t="n">
        <f aca="false">FALSE()</f>
        <v>0</v>
      </c>
      <c r="AO1548" s="0" t="n">
        <f aca="false">FALSE()</f>
        <v>0</v>
      </c>
      <c r="AP1548" s="0" t="n">
        <f aca="false">FALSE()</f>
        <v>0</v>
      </c>
      <c r="AQ1548" s="380" t="n">
        <v>44041.6875</v>
      </c>
      <c r="AR1548" s="380" t="n">
        <v>44041.4166666667</v>
      </c>
      <c r="AS1548" s="0" t="s">
        <v>14609</v>
      </c>
      <c r="AT1548" s="0" t="s">
        <v>2170</v>
      </c>
      <c r="AU1548" s="0" t="s">
        <v>2170</v>
      </c>
    </row>
    <row r="1549" customFormat="false" ht="15" hidden="true" customHeight="false" outlineLevel="0" collapsed="false">
      <c r="A1549" s="0" t="s">
        <v>14610</v>
      </c>
      <c r="B1549" s="0" t="s">
        <v>14611</v>
      </c>
      <c r="C1549" s="0" t="s">
        <v>14612</v>
      </c>
      <c r="D1549" s="0" t="s">
        <v>2297</v>
      </c>
      <c r="E1549" s="0" t="s">
        <v>14610</v>
      </c>
      <c r="F1549" s="0" t="n">
        <v>1</v>
      </c>
      <c r="G1549" s="0" t="s">
        <v>2298</v>
      </c>
      <c r="H1549" s="0" t="s">
        <v>2170</v>
      </c>
      <c r="I1549" s="0" t="s">
        <v>2170</v>
      </c>
      <c r="J1549" s="0" t="s">
        <v>2170</v>
      </c>
      <c r="K1549" s="0" t="s">
        <v>2170</v>
      </c>
      <c r="L1549" s="0" t="s">
        <v>2170</v>
      </c>
      <c r="M1549" s="0" t="s">
        <v>2170</v>
      </c>
      <c r="N1549" s="0" t="n">
        <f aca="false">FALSE()</f>
        <v>0</v>
      </c>
      <c r="O1549" s="0" t="s">
        <v>14613</v>
      </c>
      <c r="P1549" s="0" t="s">
        <v>2300</v>
      </c>
      <c r="Q1549" s="380" t="n">
        <v>38148.1666666667</v>
      </c>
      <c r="R1549" s="0" t="n">
        <v>335834731</v>
      </c>
      <c r="S1549" s="0" t="s">
        <v>2301</v>
      </c>
      <c r="T1549" s="0" t="s">
        <v>2302</v>
      </c>
      <c r="U1549" s="0" t="s">
        <v>2451</v>
      </c>
      <c r="V1549" s="0" t="n">
        <v>525000000</v>
      </c>
      <c r="W1549" s="0" t="s">
        <v>2366</v>
      </c>
      <c r="X1549" s="0" t="n">
        <v>4</v>
      </c>
      <c r="Y1549" s="0" t="n">
        <f aca="false">FALSE()</f>
        <v>0</v>
      </c>
      <c r="Z1549" s="0" t="n">
        <f aca="false">FALSE()</f>
        <v>0</v>
      </c>
      <c r="AA1549" s="0" t="n">
        <f aca="false">FALSE()</f>
        <v>0</v>
      </c>
      <c r="AB1549" s="0" t="n">
        <f aca="false">TRUE()</f>
        <v>1</v>
      </c>
      <c r="AC1549" s="0" t="n">
        <v>1</v>
      </c>
      <c r="AD1549" s="0" t="s">
        <v>2129</v>
      </c>
      <c r="AE1549" s="0" t="n">
        <f aca="false">TRUE()</f>
        <v>1</v>
      </c>
      <c r="AF1549" s="0" t="s">
        <v>14614</v>
      </c>
      <c r="AG1549" s="0" t="n">
        <v>2</v>
      </c>
      <c r="AH1549" s="0" t="s">
        <v>14615</v>
      </c>
      <c r="AI1549" s="0" t="s">
        <v>14616</v>
      </c>
      <c r="AJ1549" s="0" t="n">
        <v>0</v>
      </c>
      <c r="AK1549" s="0" t="s">
        <v>2118</v>
      </c>
      <c r="AL1549" s="0" t="n">
        <f aca="false">FALSE()</f>
        <v>0</v>
      </c>
      <c r="AM1549" s="0" t="n">
        <f aca="false">TRUE()</f>
        <v>1</v>
      </c>
      <c r="AN1549" s="0" t="n">
        <f aca="false">FALSE()</f>
        <v>0</v>
      </c>
      <c r="AO1549" s="0" t="n">
        <f aca="false">FALSE()</f>
        <v>0</v>
      </c>
      <c r="AP1549" s="0" t="n">
        <f aca="false">FALSE()</f>
        <v>0</v>
      </c>
      <c r="AQ1549" s="380" t="n">
        <v>43180.6916666667</v>
      </c>
      <c r="AR1549" s="380" t="n">
        <v>38148.1666666667</v>
      </c>
      <c r="AS1549" s="0" t="s">
        <v>14617</v>
      </c>
      <c r="AT1549" s="0" t="s">
        <v>2170</v>
      </c>
      <c r="AU1549" s="0" t="s">
        <v>2170</v>
      </c>
    </row>
    <row r="1550" customFormat="false" ht="15" hidden="true" customHeight="false" outlineLevel="0" collapsed="false">
      <c r="A1550" s="0" t="s">
        <v>14618</v>
      </c>
      <c r="B1550" s="0" t="s">
        <v>14619</v>
      </c>
      <c r="C1550" s="0" t="s">
        <v>14620</v>
      </c>
      <c r="D1550" s="0" t="s">
        <v>2297</v>
      </c>
      <c r="E1550" s="0" t="s">
        <v>14618</v>
      </c>
      <c r="F1550" s="0" t="n">
        <v>1</v>
      </c>
      <c r="G1550" s="0" t="s">
        <v>2298</v>
      </c>
      <c r="H1550" s="0" t="s">
        <v>2170</v>
      </c>
      <c r="I1550" s="0" t="s">
        <v>2170</v>
      </c>
      <c r="J1550" s="0" t="s">
        <v>2170</v>
      </c>
      <c r="K1550" s="0" t="s">
        <v>2170</v>
      </c>
      <c r="L1550" s="0" t="s">
        <v>2170</v>
      </c>
      <c r="M1550" s="0" t="s">
        <v>2170</v>
      </c>
      <c r="N1550" s="0" t="n">
        <f aca="false">FALSE()</f>
        <v>0</v>
      </c>
      <c r="O1550" s="0" t="s">
        <v>14621</v>
      </c>
      <c r="P1550" s="0" t="s">
        <v>2300</v>
      </c>
      <c r="Q1550" s="380" t="n">
        <v>25569.125</v>
      </c>
      <c r="R1550" s="0" t="n">
        <v>19433143</v>
      </c>
      <c r="S1550" s="0" t="s">
        <v>2301</v>
      </c>
      <c r="T1550" s="0" t="s">
        <v>2302</v>
      </c>
      <c r="U1550" s="0" t="s">
        <v>2891</v>
      </c>
      <c r="V1550" s="0" t="n">
        <v>120000000</v>
      </c>
      <c r="W1550" s="0" t="s">
        <v>2366</v>
      </c>
      <c r="X1550" s="0" t="n">
        <v>4</v>
      </c>
      <c r="Y1550" s="0" t="n">
        <f aca="false">FALSE()</f>
        <v>0</v>
      </c>
      <c r="Z1550" s="0" t="n">
        <f aca="false">FALSE()</f>
        <v>0</v>
      </c>
      <c r="AA1550" s="0" t="n">
        <f aca="false">FALSE()</f>
        <v>0</v>
      </c>
      <c r="AB1550" s="0" t="n">
        <f aca="false">TRUE()</f>
        <v>1</v>
      </c>
      <c r="AC1550" s="0" t="n">
        <v>1</v>
      </c>
      <c r="AD1550" s="0" t="s">
        <v>2129</v>
      </c>
      <c r="AE1550" s="0" t="n">
        <f aca="false">TRUE()</f>
        <v>1</v>
      </c>
      <c r="AF1550" s="0" t="s">
        <v>14622</v>
      </c>
      <c r="AG1550" s="0" t="n">
        <v>2</v>
      </c>
      <c r="AH1550" s="0" t="s">
        <v>14623</v>
      </c>
      <c r="AI1550" s="0" t="s">
        <v>14624</v>
      </c>
      <c r="AJ1550" s="0" t="n">
        <v>0</v>
      </c>
      <c r="AK1550" s="0" t="s">
        <v>2118</v>
      </c>
      <c r="AL1550" s="0" t="n">
        <f aca="false">FALSE()</f>
        <v>0</v>
      </c>
      <c r="AM1550" s="0" t="n">
        <f aca="false">TRUE()</f>
        <v>1</v>
      </c>
      <c r="AN1550" s="0" t="n">
        <f aca="false">FALSE()</f>
        <v>0</v>
      </c>
      <c r="AO1550" s="0" t="n">
        <f aca="false">FALSE()</f>
        <v>0</v>
      </c>
      <c r="AP1550" s="0" t="n">
        <f aca="false">FALSE()</f>
        <v>0</v>
      </c>
      <c r="AQ1550" s="380" t="n">
        <v>43943.6534722222</v>
      </c>
      <c r="AR1550" s="380" t="n">
        <v>43943.4166666667</v>
      </c>
      <c r="AS1550" s="0" t="s">
        <v>14267</v>
      </c>
      <c r="AT1550" s="0" t="s">
        <v>2170</v>
      </c>
      <c r="AU1550" s="0" t="s">
        <v>2170</v>
      </c>
    </row>
    <row r="1551" customFormat="false" ht="15" hidden="true" customHeight="false" outlineLevel="0" collapsed="false">
      <c r="A1551" s="0" t="s">
        <v>14625</v>
      </c>
      <c r="B1551" s="0" t="s">
        <v>14626</v>
      </c>
      <c r="C1551" s="0" t="s">
        <v>14627</v>
      </c>
      <c r="D1551" s="0" t="s">
        <v>2525</v>
      </c>
      <c r="E1551" s="0" t="s">
        <v>14625</v>
      </c>
      <c r="F1551" s="0" t="n">
        <v>10</v>
      </c>
      <c r="G1551" s="0" t="s">
        <v>2526</v>
      </c>
      <c r="H1551" s="0" t="s">
        <v>2170</v>
      </c>
      <c r="I1551" s="0" t="s">
        <v>2170</v>
      </c>
      <c r="J1551" s="0" t="s">
        <v>2170</v>
      </c>
      <c r="K1551" s="0" t="s">
        <v>2170</v>
      </c>
      <c r="L1551" s="0" t="s">
        <v>2170</v>
      </c>
      <c r="M1551" s="0" t="s">
        <v>2170</v>
      </c>
      <c r="N1551" s="0" t="n">
        <f aca="false">FALSE()</f>
        <v>0</v>
      </c>
      <c r="O1551" s="0" t="s">
        <v>14628</v>
      </c>
      <c r="P1551" s="0" t="s">
        <v>2300</v>
      </c>
      <c r="Q1551" s="380" t="n">
        <v>25569.125</v>
      </c>
      <c r="R1551" s="0" t="n">
        <v>1299600000</v>
      </c>
      <c r="S1551" s="0" t="s">
        <v>2528</v>
      </c>
      <c r="T1551" s="0" t="s">
        <v>2529</v>
      </c>
      <c r="U1551" s="0" t="s">
        <v>2891</v>
      </c>
      <c r="V1551" s="0" t="n">
        <v>0</v>
      </c>
      <c r="W1551" s="0" t="s">
        <v>2530</v>
      </c>
      <c r="X1551" s="0" t="n">
        <v>4</v>
      </c>
      <c r="Y1551" s="0" t="n">
        <f aca="false">FALSE()</f>
        <v>0</v>
      </c>
      <c r="Z1551" s="0" t="n">
        <f aca="false">FALSE()</f>
        <v>0</v>
      </c>
      <c r="AA1551" s="0" t="n">
        <f aca="false">FALSE()</f>
        <v>0</v>
      </c>
      <c r="AB1551" s="0" t="n">
        <f aca="false">TRUE()</f>
        <v>1</v>
      </c>
      <c r="AC1551" s="0" t="n">
        <v>1</v>
      </c>
      <c r="AD1551" s="0" t="s">
        <v>2137</v>
      </c>
      <c r="AE1551" s="0" t="n">
        <f aca="false">TRUE()</f>
        <v>1</v>
      </c>
      <c r="AF1551" s="0" t="s">
        <v>14629</v>
      </c>
      <c r="AG1551" s="0" t="n">
        <v>2</v>
      </c>
      <c r="AH1551" s="0" t="s">
        <v>14630</v>
      </c>
      <c r="AI1551" s="0" t="s">
        <v>14631</v>
      </c>
      <c r="AJ1551" s="0" t="n">
        <v>0</v>
      </c>
      <c r="AK1551" s="0" t="s">
        <v>3378</v>
      </c>
      <c r="AL1551" s="0" t="n">
        <f aca="false">FALSE()</f>
        <v>0</v>
      </c>
      <c r="AM1551" s="0" t="n">
        <f aca="false">FALSE()</f>
        <v>0</v>
      </c>
      <c r="AN1551" s="0" t="n">
        <f aca="false">FALSE()</f>
        <v>0</v>
      </c>
      <c r="AO1551" s="0" t="n">
        <f aca="false">FALSE()</f>
        <v>0</v>
      </c>
      <c r="AP1551" s="0" t="n">
        <f aca="false">TRUE()</f>
        <v>1</v>
      </c>
      <c r="AQ1551" s="380" t="n">
        <v>44965.3333333333</v>
      </c>
      <c r="AR1551" s="380" t="n">
        <v>44965.4166666667</v>
      </c>
      <c r="AS1551" s="0" t="s">
        <v>14632</v>
      </c>
      <c r="AT1551" s="0" t="s">
        <v>2170</v>
      </c>
      <c r="AU1551" s="0" t="s">
        <v>2170</v>
      </c>
    </row>
    <row r="1552" customFormat="false" ht="15" hidden="true" customHeight="false" outlineLevel="0" collapsed="false">
      <c r="A1552" s="0" t="s">
        <v>14633</v>
      </c>
      <c r="B1552" s="0" t="s">
        <v>14634</v>
      </c>
      <c r="C1552" s="0" t="s">
        <v>14635</v>
      </c>
      <c r="D1552" s="0" t="s">
        <v>2297</v>
      </c>
      <c r="E1552" s="0" t="s">
        <v>14633</v>
      </c>
      <c r="F1552" s="0" t="n">
        <v>1</v>
      </c>
      <c r="G1552" s="0" t="s">
        <v>2298</v>
      </c>
      <c r="H1552" s="0" t="s">
        <v>2170</v>
      </c>
      <c r="I1552" s="0" t="s">
        <v>2170</v>
      </c>
      <c r="J1552" s="0" t="s">
        <v>2170</v>
      </c>
      <c r="K1552" s="0" t="s">
        <v>2170</v>
      </c>
      <c r="L1552" s="0" t="s">
        <v>2170</v>
      </c>
      <c r="M1552" s="0" t="s">
        <v>2170</v>
      </c>
      <c r="N1552" s="0" t="n">
        <f aca="false">FALSE()</f>
        <v>0</v>
      </c>
      <c r="O1552" s="0" t="s">
        <v>14636</v>
      </c>
      <c r="P1552" s="0" t="s">
        <v>2300</v>
      </c>
      <c r="Q1552" s="380" t="n">
        <v>33568.125</v>
      </c>
      <c r="R1552" s="0" t="n">
        <v>33458556</v>
      </c>
      <c r="S1552" s="0" t="s">
        <v>2301</v>
      </c>
      <c r="T1552" s="0" t="s">
        <v>2302</v>
      </c>
      <c r="U1552" s="0" t="s">
        <v>2116</v>
      </c>
      <c r="V1552" s="0" t="n">
        <v>90000000</v>
      </c>
      <c r="W1552" s="0" t="s">
        <v>2312</v>
      </c>
      <c r="X1552" s="0" t="n">
        <v>4</v>
      </c>
      <c r="Y1552" s="0" t="n">
        <f aca="false">FALSE()</f>
        <v>0</v>
      </c>
      <c r="Z1552" s="0" t="n">
        <f aca="false">FALSE()</f>
        <v>0</v>
      </c>
      <c r="AA1552" s="0" t="n">
        <f aca="false">FALSE()</f>
        <v>0</v>
      </c>
      <c r="AB1552" s="0" t="n">
        <f aca="false">FALSE()</f>
        <v>0</v>
      </c>
      <c r="AC1552" s="0" t="n">
        <v>1</v>
      </c>
      <c r="AD1552" s="0" t="s">
        <v>2129</v>
      </c>
      <c r="AE1552" s="0" t="n">
        <f aca="false">TRUE()</f>
        <v>1</v>
      </c>
      <c r="AF1552" s="0" t="s">
        <v>14637</v>
      </c>
      <c r="AG1552" s="0" t="n">
        <v>2</v>
      </c>
      <c r="AH1552" s="0" t="s">
        <v>14638</v>
      </c>
      <c r="AI1552" s="0" t="s">
        <v>14639</v>
      </c>
      <c r="AJ1552" s="0" t="n">
        <v>0</v>
      </c>
      <c r="AK1552" s="0" t="s">
        <v>2118</v>
      </c>
      <c r="AL1552" s="0" t="n">
        <f aca="false">FALSE()</f>
        <v>0</v>
      </c>
      <c r="AM1552" s="0" t="n">
        <f aca="false">TRUE()</f>
        <v>1</v>
      </c>
      <c r="AN1552" s="0" t="n">
        <f aca="false">FALSE()</f>
        <v>0</v>
      </c>
      <c r="AO1552" s="0" t="n">
        <f aca="false">FALSE()</f>
        <v>0</v>
      </c>
      <c r="AP1552" s="0" t="n">
        <f aca="false">FALSE()</f>
        <v>0</v>
      </c>
      <c r="AQ1552" s="380" t="n">
        <v>43769.6875</v>
      </c>
      <c r="AR1552" s="380" t="n">
        <v>43769.4166666667</v>
      </c>
      <c r="AS1552" s="0" t="s">
        <v>14640</v>
      </c>
      <c r="AT1552" s="0" t="s">
        <v>2170</v>
      </c>
      <c r="AU1552" s="0" t="s">
        <v>2170</v>
      </c>
    </row>
    <row r="1553" customFormat="false" ht="15" hidden="true" customHeight="false" outlineLevel="0" collapsed="false">
      <c r="A1553" s="0" t="s">
        <v>14641</v>
      </c>
      <c r="B1553" s="0" t="s">
        <v>14642</v>
      </c>
      <c r="C1553" s="0" t="s">
        <v>14643</v>
      </c>
      <c r="D1553" s="0" t="s">
        <v>2297</v>
      </c>
      <c r="E1553" s="0" t="s">
        <v>14641</v>
      </c>
      <c r="F1553" s="0" t="n">
        <v>1</v>
      </c>
      <c r="G1553" s="0" t="s">
        <v>2298</v>
      </c>
      <c r="H1553" s="0" t="s">
        <v>2170</v>
      </c>
      <c r="I1553" s="0" t="s">
        <v>2170</v>
      </c>
      <c r="J1553" s="0" t="s">
        <v>2170</v>
      </c>
      <c r="K1553" s="0" t="s">
        <v>2170</v>
      </c>
      <c r="L1553" s="0" t="s">
        <v>2170</v>
      </c>
      <c r="M1553" s="0" t="s">
        <v>2170</v>
      </c>
      <c r="N1553" s="0" t="n">
        <f aca="false">FALSE()</f>
        <v>0</v>
      </c>
      <c r="O1553" s="0" t="s">
        <v>14644</v>
      </c>
      <c r="P1553" s="0" t="s">
        <v>2300</v>
      </c>
      <c r="Q1553" s="380" t="n">
        <v>30713.125</v>
      </c>
      <c r="R1553" s="0" t="n">
        <v>48155730</v>
      </c>
      <c r="S1553" s="0" t="s">
        <v>2301</v>
      </c>
      <c r="T1553" s="0" t="s">
        <v>2302</v>
      </c>
      <c r="U1553" s="0" t="s">
        <v>2116</v>
      </c>
      <c r="V1553" s="0" t="n">
        <v>150000000</v>
      </c>
      <c r="W1553" s="0" t="s">
        <v>2321</v>
      </c>
      <c r="X1553" s="0" t="n">
        <v>4</v>
      </c>
      <c r="Y1553" s="0" t="n">
        <f aca="false">FALSE()</f>
        <v>0</v>
      </c>
      <c r="Z1553" s="0" t="n">
        <f aca="false">FALSE()</f>
        <v>0</v>
      </c>
      <c r="AA1553" s="0" t="n">
        <f aca="false">FALSE()</f>
        <v>0</v>
      </c>
      <c r="AB1553" s="0" t="n">
        <f aca="false">FALSE()</f>
        <v>0</v>
      </c>
      <c r="AC1553" s="0" t="n">
        <v>1</v>
      </c>
      <c r="AD1553" s="0" t="s">
        <v>2129</v>
      </c>
      <c r="AE1553" s="0" t="n">
        <f aca="false">TRUE()</f>
        <v>1</v>
      </c>
      <c r="AF1553" s="0" t="s">
        <v>14645</v>
      </c>
      <c r="AG1553" s="0" t="n">
        <v>2</v>
      </c>
      <c r="AH1553" s="0" t="s">
        <v>14646</v>
      </c>
      <c r="AI1553" s="0" t="s">
        <v>14647</v>
      </c>
      <c r="AJ1553" s="0" t="n">
        <v>0</v>
      </c>
      <c r="AK1553" s="0" t="s">
        <v>2118</v>
      </c>
      <c r="AL1553" s="0" t="n">
        <f aca="false">FALSE()</f>
        <v>0</v>
      </c>
      <c r="AM1553" s="0" t="n">
        <f aca="false">TRUE()</f>
        <v>1</v>
      </c>
      <c r="AN1553" s="0" t="n">
        <f aca="false">FALSE()</f>
        <v>0</v>
      </c>
      <c r="AO1553" s="0" t="n">
        <f aca="false">FALSE()</f>
        <v>0</v>
      </c>
      <c r="AP1553" s="0" t="n">
        <f aca="false">FALSE()</f>
        <v>0</v>
      </c>
      <c r="AQ1553" s="380" t="n">
        <v>43769.6875</v>
      </c>
      <c r="AR1553" s="380" t="n">
        <v>43769.4166666667</v>
      </c>
      <c r="AS1553" s="0" t="s">
        <v>14648</v>
      </c>
      <c r="AT1553" s="0" t="s">
        <v>2170</v>
      </c>
      <c r="AU1553" s="0" t="s">
        <v>2170</v>
      </c>
    </row>
    <row r="1554" customFormat="false" ht="15" hidden="true" customHeight="false" outlineLevel="0" collapsed="false">
      <c r="A1554" s="0" t="s">
        <v>14649</v>
      </c>
      <c r="B1554" s="0" t="s">
        <v>14650</v>
      </c>
      <c r="C1554" s="0" t="s">
        <v>14651</v>
      </c>
      <c r="D1554" s="0" t="s">
        <v>2297</v>
      </c>
      <c r="E1554" s="0" t="s">
        <v>14649</v>
      </c>
      <c r="F1554" s="0" t="n">
        <v>1</v>
      </c>
      <c r="G1554" s="0" t="s">
        <v>2298</v>
      </c>
      <c r="H1554" s="0" t="s">
        <v>2170</v>
      </c>
      <c r="I1554" s="0" t="s">
        <v>2170</v>
      </c>
      <c r="J1554" s="0" t="s">
        <v>2170</v>
      </c>
      <c r="K1554" s="0" t="s">
        <v>2170</v>
      </c>
      <c r="L1554" s="0" t="s">
        <v>2170</v>
      </c>
      <c r="M1554" s="0" t="s">
        <v>2170</v>
      </c>
      <c r="N1554" s="0" t="n">
        <f aca="false">FALSE()</f>
        <v>0</v>
      </c>
      <c r="O1554" s="0" t="s">
        <v>14652</v>
      </c>
      <c r="P1554" s="0" t="s">
        <v>2300</v>
      </c>
      <c r="Q1554" s="380" t="n">
        <v>25569.125</v>
      </c>
      <c r="R1554" s="0" t="n">
        <v>54357566</v>
      </c>
      <c r="S1554" s="0" t="s">
        <v>2301</v>
      </c>
      <c r="T1554" s="0" t="s">
        <v>2302</v>
      </c>
      <c r="U1554" s="0" t="s">
        <v>2365</v>
      </c>
      <c r="V1554" s="0" t="n">
        <v>400000000</v>
      </c>
      <c r="W1554" s="0" t="s">
        <v>2366</v>
      </c>
      <c r="X1554" s="0" t="n">
        <v>4</v>
      </c>
      <c r="Y1554" s="0" t="n">
        <f aca="false">FALSE()</f>
        <v>0</v>
      </c>
      <c r="Z1554" s="0" t="n">
        <f aca="false">FALSE()</f>
        <v>0</v>
      </c>
      <c r="AA1554" s="0" t="n">
        <f aca="false">FALSE()</f>
        <v>0</v>
      </c>
      <c r="AB1554" s="0" t="n">
        <f aca="false">FALSE()</f>
        <v>0</v>
      </c>
      <c r="AC1554" s="0" t="n">
        <v>1</v>
      </c>
      <c r="AD1554" s="0" t="s">
        <v>2129</v>
      </c>
      <c r="AE1554" s="0" t="n">
        <f aca="false">TRUE()</f>
        <v>1</v>
      </c>
      <c r="AF1554" s="0" t="s">
        <v>14653</v>
      </c>
      <c r="AG1554" s="0" t="n">
        <v>2</v>
      </c>
      <c r="AH1554" s="0" t="s">
        <v>14654</v>
      </c>
      <c r="AI1554" s="0" t="s">
        <v>14655</v>
      </c>
      <c r="AJ1554" s="0" t="n">
        <v>0</v>
      </c>
      <c r="AK1554" s="0" t="s">
        <v>2118</v>
      </c>
      <c r="AL1554" s="0" t="n">
        <f aca="false">FALSE()</f>
        <v>0</v>
      </c>
      <c r="AM1554" s="0" t="n">
        <f aca="false">TRUE()</f>
        <v>1</v>
      </c>
      <c r="AN1554" s="0" t="n">
        <f aca="false">FALSE()</f>
        <v>0</v>
      </c>
      <c r="AO1554" s="0" t="n">
        <f aca="false">FALSE()</f>
        <v>0</v>
      </c>
      <c r="AP1554" s="0" t="n">
        <f aca="false">FALSE()</f>
        <v>0</v>
      </c>
      <c r="AQ1554" s="380" t="n">
        <v>43123.6666666667</v>
      </c>
      <c r="AR1554" s="380" t="n">
        <v>39380.1666666667</v>
      </c>
      <c r="AS1554" s="0" t="s">
        <v>14656</v>
      </c>
      <c r="AT1554" s="0" t="s">
        <v>2170</v>
      </c>
      <c r="AU1554" s="0" t="s">
        <v>2170</v>
      </c>
    </row>
    <row r="1555" customFormat="false" ht="15" hidden="true" customHeight="false" outlineLevel="0" collapsed="false">
      <c r="A1555" s="0" t="s">
        <v>14657</v>
      </c>
      <c r="B1555" s="0" t="s">
        <v>14658</v>
      </c>
      <c r="C1555" s="0" t="s">
        <v>14659</v>
      </c>
      <c r="D1555" s="0" t="s">
        <v>2297</v>
      </c>
      <c r="E1555" s="0" t="s">
        <v>14657</v>
      </c>
      <c r="F1555" s="0" t="n">
        <v>1</v>
      </c>
      <c r="G1555" s="0" t="s">
        <v>2298</v>
      </c>
      <c r="H1555" s="0" t="s">
        <v>2170</v>
      </c>
      <c r="I1555" s="0" t="s">
        <v>2170</v>
      </c>
      <c r="J1555" s="0" t="s">
        <v>2170</v>
      </c>
      <c r="K1555" s="0" t="s">
        <v>2170</v>
      </c>
      <c r="L1555" s="0" t="s">
        <v>2170</v>
      </c>
      <c r="M1555" s="0" t="s">
        <v>2170</v>
      </c>
      <c r="N1555" s="0" t="n">
        <f aca="false">FALSE()</f>
        <v>0</v>
      </c>
      <c r="O1555" s="0" t="s">
        <v>14660</v>
      </c>
      <c r="P1555" s="0" t="s">
        <v>2300</v>
      </c>
      <c r="Q1555" s="380" t="n">
        <v>35824.125</v>
      </c>
      <c r="R1555" s="0" t="n">
        <v>111078436</v>
      </c>
      <c r="S1555" s="0" t="s">
        <v>2301</v>
      </c>
      <c r="T1555" s="0" t="s">
        <v>2302</v>
      </c>
      <c r="U1555" s="0" t="s">
        <v>2116</v>
      </c>
      <c r="V1555" s="0" t="n">
        <v>1000000000</v>
      </c>
      <c r="W1555" s="0" t="s">
        <v>2312</v>
      </c>
      <c r="X1555" s="0" t="n">
        <v>4</v>
      </c>
      <c r="Y1555" s="0" t="n">
        <f aca="false">FALSE()</f>
        <v>0</v>
      </c>
      <c r="Z1555" s="0" t="n">
        <f aca="false">FALSE()</f>
        <v>0</v>
      </c>
      <c r="AA1555" s="0" t="n">
        <f aca="false">FALSE()</f>
        <v>0</v>
      </c>
      <c r="AB1555" s="0" t="n">
        <f aca="false">FALSE()</f>
        <v>0</v>
      </c>
      <c r="AC1555" s="0" t="n">
        <v>1</v>
      </c>
      <c r="AD1555" s="0" t="s">
        <v>2129</v>
      </c>
      <c r="AE1555" s="0" t="n">
        <f aca="false">TRUE()</f>
        <v>1</v>
      </c>
      <c r="AF1555" s="0" t="s">
        <v>14661</v>
      </c>
      <c r="AG1555" s="0" t="n">
        <v>2</v>
      </c>
      <c r="AH1555" s="0" t="s">
        <v>14662</v>
      </c>
      <c r="AI1555" s="0" t="s">
        <v>14663</v>
      </c>
      <c r="AJ1555" s="0" t="n">
        <v>0</v>
      </c>
      <c r="AK1555" s="0" t="s">
        <v>2118</v>
      </c>
      <c r="AL1555" s="0" t="n">
        <f aca="false">FALSE()</f>
        <v>0</v>
      </c>
      <c r="AM1555" s="0" t="n">
        <f aca="false">TRUE()</f>
        <v>1</v>
      </c>
      <c r="AN1555" s="0" t="n">
        <f aca="false">FALSE()</f>
        <v>0</v>
      </c>
      <c r="AO1555" s="0" t="n">
        <f aca="false">FALSE()</f>
        <v>0</v>
      </c>
      <c r="AP1555" s="0" t="n">
        <f aca="false">FALSE()</f>
        <v>0</v>
      </c>
      <c r="AQ1555" s="380" t="n">
        <v>43123.7284722222</v>
      </c>
      <c r="AR1555" s="380" t="n">
        <v>35825.125</v>
      </c>
      <c r="AS1555" s="0" t="s">
        <v>14664</v>
      </c>
      <c r="AT1555" s="0" t="s">
        <v>2170</v>
      </c>
      <c r="AU1555" s="0" t="s">
        <v>2170</v>
      </c>
    </row>
    <row r="1556" customFormat="false" ht="15" hidden="true" customHeight="false" outlineLevel="0" collapsed="false">
      <c r="A1556" s="0" t="s">
        <v>1274</v>
      </c>
      <c r="B1556" s="0" t="s">
        <v>14665</v>
      </c>
      <c r="C1556" s="0" t="s">
        <v>1271</v>
      </c>
      <c r="D1556" s="0" t="s">
        <v>720</v>
      </c>
      <c r="E1556" s="0" t="s">
        <v>1274</v>
      </c>
      <c r="F1556" s="0" t="n">
        <v>1</v>
      </c>
      <c r="G1556" s="0" t="s">
        <v>434</v>
      </c>
      <c r="H1556" s="0" t="s">
        <v>2170</v>
      </c>
      <c r="I1556" s="0" t="s">
        <v>2170</v>
      </c>
      <c r="J1556" s="0" t="s">
        <v>2170</v>
      </c>
      <c r="K1556" s="0" t="s">
        <v>2170</v>
      </c>
      <c r="L1556" s="0" t="s">
        <v>2170</v>
      </c>
      <c r="M1556" s="0" t="s">
        <v>2170</v>
      </c>
      <c r="N1556" s="0" t="n">
        <f aca="false">FALSE()</f>
        <v>0</v>
      </c>
      <c r="O1556" s="0" t="s">
        <v>14666</v>
      </c>
      <c r="P1556" s="0" t="s">
        <v>2601</v>
      </c>
      <c r="Q1556" s="380" t="n">
        <v>37523.1666666667</v>
      </c>
      <c r="R1556" s="0" t="n">
        <v>15514042</v>
      </c>
      <c r="S1556" s="0" t="s">
        <v>601</v>
      </c>
      <c r="T1556" s="0" t="s">
        <v>2602</v>
      </c>
      <c r="U1556" s="0" t="s">
        <v>2684</v>
      </c>
      <c r="V1556" s="0" t="n">
        <v>15965850</v>
      </c>
      <c r="W1556" s="0" t="s">
        <v>14667</v>
      </c>
      <c r="X1556" s="0" t="n">
        <v>5</v>
      </c>
      <c r="Y1556" s="0" t="n">
        <f aca="false">FALSE()</f>
        <v>0</v>
      </c>
      <c r="Z1556" s="0" t="n">
        <f aca="false">TRUE()</f>
        <v>1</v>
      </c>
      <c r="AA1556" s="0" t="n">
        <f aca="false">TRUE()</f>
        <v>1</v>
      </c>
      <c r="AB1556" s="0" t="n">
        <f aca="false">TRUE()</f>
        <v>1</v>
      </c>
      <c r="AC1556" s="0" t="n">
        <v>2</v>
      </c>
      <c r="AD1556" s="0" t="s">
        <v>2596</v>
      </c>
      <c r="AE1556" s="0" t="n">
        <f aca="false">TRUE()</f>
        <v>1</v>
      </c>
      <c r="AF1556" s="0" t="s">
        <v>14668</v>
      </c>
      <c r="AG1556" s="0" t="n">
        <v>1</v>
      </c>
      <c r="AH1556" s="0" t="s">
        <v>14669</v>
      </c>
      <c r="AI1556" s="0" t="s">
        <v>14670</v>
      </c>
      <c r="AJ1556" s="0" t="n">
        <v>0</v>
      </c>
      <c r="AK1556" s="0" t="s">
        <v>2119</v>
      </c>
      <c r="AL1556" s="0" t="n">
        <f aca="false">TRUE()</f>
        <v>1</v>
      </c>
      <c r="AM1556" s="0" t="n">
        <f aca="false">FALSE()</f>
        <v>0</v>
      </c>
      <c r="AN1556" s="0" t="n">
        <f aca="false">TRUE()</f>
        <v>1</v>
      </c>
      <c r="AO1556" s="0" t="n">
        <f aca="false">FALSE()</f>
        <v>0</v>
      </c>
      <c r="AP1556" s="0" t="n">
        <f aca="false">FALSE()</f>
        <v>0</v>
      </c>
      <c r="AQ1556" s="380" t="n">
        <v>43166.9923611111</v>
      </c>
      <c r="AR1556" s="380" t="n">
        <v>39275.1666666667</v>
      </c>
      <c r="AS1556" s="0" t="s">
        <v>14671</v>
      </c>
      <c r="AT1556" s="0" t="s">
        <v>2170</v>
      </c>
      <c r="AU1556" s="0" t="s">
        <v>2170</v>
      </c>
    </row>
    <row r="1557" customFormat="false" ht="15" hidden="true" customHeight="false" outlineLevel="0" collapsed="false">
      <c r="A1557" s="0" t="s">
        <v>14672</v>
      </c>
      <c r="B1557" s="0" t="s">
        <v>14673</v>
      </c>
      <c r="C1557" s="0" t="s">
        <v>14674</v>
      </c>
      <c r="D1557" s="0" t="s">
        <v>2297</v>
      </c>
      <c r="E1557" s="0" t="s">
        <v>14672</v>
      </c>
      <c r="F1557" s="0" t="n">
        <v>1</v>
      </c>
      <c r="G1557" s="0" t="s">
        <v>2298</v>
      </c>
      <c r="H1557" s="0" t="s">
        <v>2170</v>
      </c>
      <c r="I1557" s="0" t="s">
        <v>2170</v>
      </c>
      <c r="J1557" s="0" t="s">
        <v>2170</v>
      </c>
      <c r="K1557" s="0" t="s">
        <v>2170</v>
      </c>
      <c r="L1557" s="0" t="s">
        <v>2170</v>
      </c>
      <c r="M1557" s="0" t="s">
        <v>2170</v>
      </c>
      <c r="N1557" s="0" t="n">
        <f aca="false">FALSE()</f>
        <v>0</v>
      </c>
      <c r="O1557" s="0" t="s">
        <v>14675</v>
      </c>
      <c r="P1557" s="0" t="s">
        <v>2300</v>
      </c>
      <c r="Q1557" s="380" t="n">
        <v>36552.125</v>
      </c>
      <c r="R1557" s="0" t="n">
        <v>94990766</v>
      </c>
      <c r="S1557" s="0" t="s">
        <v>2301</v>
      </c>
      <c r="T1557" s="0" t="s">
        <v>2302</v>
      </c>
      <c r="U1557" s="0" t="s">
        <v>2115</v>
      </c>
      <c r="V1557" s="0" t="n">
        <v>300000000</v>
      </c>
      <c r="W1557" s="0" t="s">
        <v>2366</v>
      </c>
      <c r="X1557" s="0" t="n">
        <v>4</v>
      </c>
      <c r="Y1557" s="0" t="n">
        <f aca="false">FALSE()</f>
        <v>0</v>
      </c>
      <c r="Z1557" s="0" t="n">
        <f aca="false">FALSE()</f>
        <v>0</v>
      </c>
      <c r="AA1557" s="0" t="n">
        <f aca="false">FALSE()</f>
        <v>0</v>
      </c>
      <c r="AB1557" s="0" t="n">
        <f aca="false">TRUE()</f>
        <v>1</v>
      </c>
      <c r="AC1557" s="0" t="n">
        <v>1</v>
      </c>
      <c r="AD1557" s="0" t="s">
        <v>2129</v>
      </c>
      <c r="AE1557" s="0" t="n">
        <f aca="false">TRUE()</f>
        <v>1</v>
      </c>
      <c r="AF1557" s="0" t="s">
        <v>14676</v>
      </c>
      <c r="AG1557" s="0" t="n">
        <v>2</v>
      </c>
      <c r="AH1557" s="0" t="s">
        <v>14677</v>
      </c>
      <c r="AI1557" s="0" t="s">
        <v>14678</v>
      </c>
      <c r="AJ1557" s="0" t="n">
        <v>0</v>
      </c>
      <c r="AK1557" s="0" t="s">
        <v>2118</v>
      </c>
      <c r="AL1557" s="0" t="n">
        <f aca="false">FALSE()</f>
        <v>0</v>
      </c>
      <c r="AM1557" s="0" t="n">
        <f aca="false">TRUE()</f>
        <v>1</v>
      </c>
      <c r="AN1557" s="0" t="n">
        <f aca="false">FALSE()</f>
        <v>0</v>
      </c>
      <c r="AO1557" s="0" t="n">
        <f aca="false">FALSE()</f>
        <v>0</v>
      </c>
      <c r="AP1557" s="0" t="n">
        <f aca="false">FALSE()</f>
        <v>0</v>
      </c>
      <c r="AQ1557" s="380" t="n">
        <v>43496.7291666667</v>
      </c>
      <c r="AR1557" s="380" t="n">
        <v>36553.125</v>
      </c>
      <c r="AS1557" s="0" t="s">
        <v>14679</v>
      </c>
      <c r="AT1557" s="0" t="s">
        <v>2170</v>
      </c>
      <c r="AU1557" s="0" t="s">
        <v>2170</v>
      </c>
    </row>
    <row r="1558" customFormat="false" ht="15" hidden="true" customHeight="false" outlineLevel="0" collapsed="false">
      <c r="A1558" s="0" t="s">
        <v>1107</v>
      </c>
      <c r="B1558" s="0" t="s">
        <v>14680</v>
      </c>
      <c r="C1558" s="0" t="s">
        <v>1104</v>
      </c>
      <c r="D1558" s="0" t="s">
        <v>720</v>
      </c>
      <c r="E1558" s="0" t="s">
        <v>1107</v>
      </c>
      <c r="F1558" s="0" t="n">
        <v>100</v>
      </c>
      <c r="G1558" s="0" t="s">
        <v>434</v>
      </c>
      <c r="H1558" s="0" t="s">
        <v>2170</v>
      </c>
      <c r="I1558" s="0" t="s">
        <v>2170</v>
      </c>
      <c r="J1558" s="0" t="s">
        <v>2170</v>
      </c>
      <c r="K1558" s="0" t="s">
        <v>2170</v>
      </c>
      <c r="L1558" s="0" t="s">
        <v>2170</v>
      </c>
      <c r="M1558" s="0" t="s">
        <v>2170</v>
      </c>
      <c r="N1558" s="0" t="n">
        <f aca="false">FALSE()</f>
        <v>0</v>
      </c>
      <c r="O1558" s="0" t="s">
        <v>1105</v>
      </c>
      <c r="P1558" s="0" t="s">
        <v>2601</v>
      </c>
      <c r="Q1558" s="380" t="n">
        <v>45189.125</v>
      </c>
      <c r="R1558" s="0" t="n">
        <v>921052700</v>
      </c>
      <c r="S1558" s="0" t="s">
        <v>601</v>
      </c>
      <c r="T1558" s="0" t="s">
        <v>2602</v>
      </c>
      <c r="U1558" s="0" t="s">
        <v>2365</v>
      </c>
      <c r="V1558" s="0" t="n">
        <v>800000000</v>
      </c>
      <c r="W1558" s="0" t="s">
        <v>2785</v>
      </c>
      <c r="X1558" s="0" t="n">
        <v>5</v>
      </c>
      <c r="Y1558" s="0" t="n">
        <f aca="false">FALSE()</f>
        <v>0</v>
      </c>
      <c r="Z1558" s="0" t="n">
        <f aca="false">TRUE()</f>
        <v>1</v>
      </c>
      <c r="AA1558" s="0" t="n">
        <f aca="false">TRUE()</f>
        <v>1</v>
      </c>
      <c r="AB1558" s="0" t="n">
        <f aca="false">TRUE()</f>
        <v>1</v>
      </c>
      <c r="AC1558" s="0" t="n">
        <v>1</v>
      </c>
      <c r="AD1558" s="0" t="s">
        <v>3358</v>
      </c>
      <c r="AE1558" s="0" t="n">
        <f aca="false">TRUE()</f>
        <v>1</v>
      </c>
      <c r="AF1558" s="0" t="s">
        <v>14681</v>
      </c>
      <c r="AG1558" s="0" t="n">
        <v>1</v>
      </c>
      <c r="AH1558" s="0" t="s">
        <v>14682</v>
      </c>
      <c r="AI1558" s="0" t="s">
        <v>14683</v>
      </c>
      <c r="AJ1558" s="0" t="n">
        <v>0</v>
      </c>
      <c r="AK1558" s="0" t="s">
        <v>2119</v>
      </c>
      <c r="AL1558" s="0" t="n">
        <f aca="false">TRUE()</f>
        <v>1</v>
      </c>
      <c r="AM1558" s="0" t="n">
        <f aca="false">FALSE()</f>
        <v>0</v>
      </c>
      <c r="AN1558" s="0" t="n">
        <f aca="false">TRUE()</f>
        <v>1</v>
      </c>
      <c r="AO1558" s="0" t="n">
        <f aca="false">FALSE()</f>
        <v>0</v>
      </c>
      <c r="AP1558" s="0" t="n">
        <f aca="false">FALSE()</f>
        <v>0</v>
      </c>
      <c r="AQ1558" s="380" t="n">
        <v>45344.6729166667</v>
      </c>
      <c r="AR1558" s="380" t="n">
        <v>45344.125</v>
      </c>
      <c r="AS1558" s="0" t="s">
        <v>14684</v>
      </c>
      <c r="AT1558" s="0" t="s">
        <v>2170</v>
      </c>
      <c r="AU1558" s="0" t="s">
        <v>2170</v>
      </c>
    </row>
    <row r="1559" customFormat="false" ht="15" hidden="true" customHeight="false" outlineLevel="0" collapsed="false">
      <c r="A1559" s="0" t="s">
        <v>14685</v>
      </c>
      <c r="B1559" s="0" t="s">
        <v>14686</v>
      </c>
      <c r="C1559" s="0" t="s">
        <v>14687</v>
      </c>
      <c r="D1559" s="0" t="s">
        <v>2297</v>
      </c>
      <c r="E1559" s="0" t="s">
        <v>14685</v>
      </c>
      <c r="F1559" s="0" t="n">
        <v>1</v>
      </c>
      <c r="G1559" s="0" t="s">
        <v>2298</v>
      </c>
      <c r="H1559" s="0" t="s">
        <v>2170</v>
      </c>
      <c r="I1559" s="0" t="s">
        <v>2170</v>
      </c>
      <c r="J1559" s="0" t="s">
        <v>2170</v>
      </c>
      <c r="K1559" s="0" t="s">
        <v>2170</v>
      </c>
      <c r="L1559" s="0" t="s">
        <v>2170</v>
      </c>
      <c r="M1559" s="0" t="s">
        <v>2170</v>
      </c>
      <c r="N1559" s="0" t="n">
        <f aca="false">FALSE()</f>
        <v>0</v>
      </c>
      <c r="O1559" s="0" t="s">
        <v>14688</v>
      </c>
      <c r="P1559" s="0" t="s">
        <v>2300</v>
      </c>
      <c r="Q1559" s="380" t="n">
        <v>43307.125</v>
      </c>
      <c r="R1559" s="0" t="n">
        <v>32743250</v>
      </c>
      <c r="S1559" s="0" t="s">
        <v>2301</v>
      </c>
      <c r="T1559" s="0" t="s">
        <v>2302</v>
      </c>
      <c r="U1559" s="0" t="s">
        <v>2330</v>
      </c>
      <c r="V1559" s="0" t="n">
        <v>100000000</v>
      </c>
      <c r="W1559" s="0" t="s">
        <v>2312</v>
      </c>
      <c r="X1559" s="0" t="n">
        <v>4</v>
      </c>
      <c r="Y1559" s="0" t="n">
        <f aca="false">FALSE()</f>
        <v>0</v>
      </c>
      <c r="Z1559" s="0" t="n">
        <f aca="false">FALSE()</f>
        <v>0</v>
      </c>
      <c r="AA1559" s="0" t="n">
        <f aca="false">FALSE()</f>
        <v>0</v>
      </c>
      <c r="AB1559" s="0" t="n">
        <f aca="false">TRUE()</f>
        <v>1</v>
      </c>
      <c r="AC1559" s="0" t="n">
        <v>1</v>
      </c>
      <c r="AD1559" s="0" t="s">
        <v>2129</v>
      </c>
      <c r="AE1559" s="0" t="n">
        <f aca="false">TRUE()</f>
        <v>1</v>
      </c>
      <c r="AF1559" s="0" t="s">
        <v>14689</v>
      </c>
      <c r="AG1559" s="0" t="n">
        <v>2</v>
      </c>
      <c r="AH1559" s="0" t="s">
        <v>14690</v>
      </c>
      <c r="AI1559" s="0" t="s">
        <v>14691</v>
      </c>
      <c r="AJ1559" s="0" t="n">
        <v>0</v>
      </c>
      <c r="AK1559" s="0" t="s">
        <v>2118</v>
      </c>
      <c r="AL1559" s="0" t="n">
        <f aca="false">FALSE()</f>
        <v>0</v>
      </c>
      <c r="AM1559" s="0" t="n">
        <f aca="false">TRUE()</f>
        <v>1</v>
      </c>
      <c r="AN1559" s="0" t="n">
        <f aca="false">FALSE()</f>
        <v>0</v>
      </c>
      <c r="AO1559" s="0" t="n">
        <f aca="false">FALSE()</f>
        <v>0</v>
      </c>
      <c r="AP1559" s="0" t="n">
        <f aca="false">FALSE()</f>
        <v>0</v>
      </c>
      <c r="AQ1559" s="380" t="n">
        <v>43769.6861111111</v>
      </c>
      <c r="AR1559" s="380" t="n">
        <v>43769.4166666667</v>
      </c>
      <c r="AS1559" s="0" t="s">
        <v>14692</v>
      </c>
      <c r="AT1559" s="0" t="s">
        <v>2170</v>
      </c>
      <c r="AU1559" s="0" t="s">
        <v>2170</v>
      </c>
    </row>
    <row r="1560" customFormat="false" ht="15" hidden="true" customHeight="false" outlineLevel="0" collapsed="false">
      <c r="A1560" s="0" t="s">
        <v>14693</v>
      </c>
      <c r="B1560" s="0" t="s">
        <v>14694</v>
      </c>
      <c r="C1560" s="0" t="s">
        <v>14695</v>
      </c>
      <c r="D1560" s="0" t="s">
        <v>2297</v>
      </c>
      <c r="E1560" s="0" t="s">
        <v>14693</v>
      </c>
      <c r="F1560" s="0" t="n">
        <v>1</v>
      </c>
      <c r="G1560" s="0" t="s">
        <v>2298</v>
      </c>
      <c r="H1560" s="0" t="s">
        <v>2170</v>
      </c>
      <c r="I1560" s="0" t="s">
        <v>2170</v>
      </c>
      <c r="J1560" s="0" t="s">
        <v>2170</v>
      </c>
      <c r="K1560" s="0" t="s">
        <v>2170</v>
      </c>
      <c r="L1560" s="0" t="s">
        <v>2170</v>
      </c>
      <c r="M1560" s="0" t="s">
        <v>2170</v>
      </c>
      <c r="N1560" s="0" t="n">
        <f aca="false">FALSE()</f>
        <v>0</v>
      </c>
      <c r="O1560" s="0" t="s">
        <v>14696</v>
      </c>
      <c r="P1560" s="0" t="s">
        <v>2300</v>
      </c>
      <c r="Q1560" s="380" t="n">
        <v>25569.125</v>
      </c>
      <c r="R1560" s="0" t="n">
        <v>21643055</v>
      </c>
      <c r="S1560" s="0" t="s">
        <v>2301</v>
      </c>
      <c r="T1560" s="0" t="s">
        <v>2302</v>
      </c>
      <c r="U1560" s="0" t="s">
        <v>2365</v>
      </c>
      <c r="V1560" s="0" t="n">
        <v>50000000</v>
      </c>
      <c r="W1560" s="0" t="s">
        <v>2312</v>
      </c>
      <c r="X1560" s="0" t="n">
        <v>4</v>
      </c>
      <c r="Y1560" s="0" t="n">
        <f aca="false">FALSE()</f>
        <v>0</v>
      </c>
      <c r="Z1560" s="0" t="n">
        <f aca="false">FALSE()</f>
        <v>0</v>
      </c>
      <c r="AA1560" s="0" t="n">
        <f aca="false">FALSE()</f>
        <v>0</v>
      </c>
      <c r="AB1560" s="0" t="n">
        <f aca="false">FALSE()</f>
        <v>0</v>
      </c>
      <c r="AC1560" s="0" t="n">
        <v>1</v>
      </c>
      <c r="AD1560" s="0" t="s">
        <v>2129</v>
      </c>
      <c r="AE1560" s="0" t="n">
        <f aca="false">TRUE()</f>
        <v>1</v>
      </c>
      <c r="AF1560" s="0" t="s">
        <v>14697</v>
      </c>
      <c r="AG1560" s="0" t="n">
        <v>2</v>
      </c>
      <c r="AH1560" s="0" t="s">
        <v>14698</v>
      </c>
      <c r="AI1560" s="0" t="s">
        <v>14699</v>
      </c>
      <c r="AJ1560" s="0" t="n">
        <v>0</v>
      </c>
      <c r="AK1560" s="0" t="s">
        <v>2118</v>
      </c>
      <c r="AL1560" s="0" t="n">
        <f aca="false">FALSE()</f>
        <v>0</v>
      </c>
      <c r="AM1560" s="0" t="n">
        <f aca="false">TRUE()</f>
        <v>1</v>
      </c>
      <c r="AN1560" s="0" t="n">
        <f aca="false">FALSE()</f>
        <v>0</v>
      </c>
      <c r="AO1560" s="0" t="n">
        <f aca="false">FALSE()</f>
        <v>0</v>
      </c>
      <c r="AP1560" s="0" t="n">
        <f aca="false">FALSE()</f>
        <v>0</v>
      </c>
      <c r="AQ1560" s="380" t="n">
        <v>43769.6888888889</v>
      </c>
      <c r="AR1560" s="380" t="n">
        <v>43769.4166666667</v>
      </c>
      <c r="AS1560" s="0" t="s">
        <v>14700</v>
      </c>
      <c r="AT1560" s="0" t="s">
        <v>2170</v>
      </c>
      <c r="AU1560" s="0" t="s">
        <v>2170</v>
      </c>
    </row>
    <row r="1561" customFormat="false" ht="15" hidden="true" customHeight="false" outlineLevel="0" collapsed="false">
      <c r="A1561" s="0" t="s">
        <v>14701</v>
      </c>
      <c r="B1561" s="0" t="s">
        <v>14702</v>
      </c>
      <c r="C1561" s="0" t="s">
        <v>14703</v>
      </c>
      <c r="D1561" s="0" t="s">
        <v>2297</v>
      </c>
      <c r="E1561" s="0" t="s">
        <v>14701</v>
      </c>
      <c r="F1561" s="0" t="n">
        <v>1</v>
      </c>
      <c r="G1561" s="0" t="s">
        <v>2298</v>
      </c>
      <c r="H1561" s="0" t="s">
        <v>2170</v>
      </c>
      <c r="I1561" s="0" t="s">
        <v>2170</v>
      </c>
      <c r="J1561" s="0" t="s">
        <v>2170</v>
      </c>
      <c r="K1561" s="0" t="s">
        <v>2170</v>
      </c>
      <c r="L1561" s="0" t="s">
        <v>2170</v>
      </c>
      <c r="M1561" s="0" t="s">
        <v>2170</v>
      </c>
      <c r="N1561" s="0" t="n">
        <f aca="false">FALSE()</f>
        <v>0</v>
      </c>
      <c r="O1561" s="0" t="s">
        <v>14704</v>
      </c>
      <c r="P1561" s="0" t="s">
        <v>2300</v>
      </c>
      <c r="Q1561" s="380" t="n">
        <v>25569.125</v>
      </c>
      <c r="R1561" s="0" t="n">
        <v>493163464</v>
      </c>
      <c r="S1561" s="0" t="s">
        <v>2301</v>
      </c>
      <c r="T1561" s="0" t="s">
        <v>2302</v>
      </c>
      <c r="U1561" s="0" t="s">
        <v>2116</v>
      </c>
      <c r="V1561" s="0" t="n">
        <v>4935000000</v>
      </c>
      <c r="W1561" s="0" t="s">
        <v>2321</v>
      </c>
      <c r="X1561" s="0" t="n">
        <v>4</v>
      </c>
      <c r="Y1561" s="0" t="n">
        <f aca="false">FALSE()</f>
        <v>0</v>
      </c>
      <c r="Z1561" s="0" t="n">
        <f aca="false">FALSE()</f>
        <v>0</v>
      </c>
      <c r="AA1561" s="0" t="n">
        <f aca="false">FALSE()</f>
        <v>0</v>
      </c>
      <c r="AB1561" s="0" t="n">
        <f aca="false">FALSE()</f>
        <v>0</v>
      </c>
      <c r="AC1561" s="0" t="n">
        <v>1</v>
      </c>
      <c r="AD1561" s="0" t="s">
        <v>2129</v>
      </c>
      <c r="AE1561" s="0" t="n">
        <f aca="false">TRUE()</f>
        <v>1</v>
      </c>
      <c r="AF1561" s="0" t="s">
        <v>14705</v>
      </c>
      <c r="AG1561" s="0" t="n">
        <v>2</v>
      </c>
      <c r="AH1561" s="0" t="s">
        <v>14706</v>
      </c>
      <c r="AI1561" s="0" t="s">
        <v>14707</v>
      </c>
      <c r="AJ1561" s="0" t="n">
        <v>0</v>
      </c>
      <c r="AK1561" s="0" t="s">
        <v>2118</v>
      </c>
      <c r="AL1561" s="0" t="n">
        <f aca="false">FALSE()</f>
        <v>0</v>
      </c>
      <c r="AM1561" s="0" t="n">
        <f aca="false">TRUE()</f>
        <v>1</v>
      </c>
      <c r="AN1561" s="0" t="n">
        <f aca="false">FALSE()</f>
        <v>0</v>
      </c>
      <c r="AO1561" s="0" t="n">
        <f aca="false">FALSE()</f>
        <v>0</v>
      </c>
      <c r="AP1561" s="0" t="n">
        <f aca="false">TRUE()</f>
        <v>1</v>
      </c>
      <c r="AQ1561" s="380" t="n">
        <v>44393.6048611111</v>
      </c>
      <c r="AR1561" s="380" t="n">
        <v>44393.4166666667</v>
      </c>
      <c r="AS1561" s="0" t="s">
        <v>14708</v>
      </c>
      <c r="AT1561" s="0" t="s">
        <v>2170</v>
      </c>
      <c r="AU1561" s="0" t="s">
        <v>2170</v>
      </c>
    </row>
    <row r="1562" customFormat="false" ht="15" hidden="true" customHeight="false" outlineLevel="0" collapsed="false">
      <c r="A1562" s="0" t="s">
        <v>14709</v>
      </c>
      <c r="B1562" s="0" t="s">
        <v>14710</v>
      </c>
      <c r="C1562" s="0" t="s">
        <v>14711</v>
      </c>
      <c r="D1562" s="0" t="s">
        <v>2297</v>
      </c>
      <c r="E1562" s="0" t="s">
        <v>14709</v>
      </c>
      <c r="F1562" s="0" t="n">
        <v>1</v>
      </c>
      <c r="G1562" s="0" t="s">
        <v>2298</v>
      </c>
      <c r="H1562" s="0" t="s">
        <v>2170</v>
      </c>
      <c r="I1562" s="0" t="s">
        <v>2170</v>
      </c>
      <c r="J1562" s="0" t="s">
        <v>2170</v>
      </c>
      <c r="K1562" s="0" t="s">
        <v>2170</v>
      </c>
      <c r="L1562" s="0" t="s">
        <v>2170</v>
      </c>
      <c r="M1562" s="0" t="s">
        <v>2170</v>
      </c>
      <c r="N1562" s="0" t="n">
        <f aca="false">FALSE()</f>
        <v>0</v>
      </c>
      <c r="O1562" s="0" t="s">
        <v>14712</v>
      </c>
      <c r="P1562" s="0" t="s">
        <v>2300</v>
      </c>
      <c r="Q1562" s="380" t="n">
        <v>34086.1666666667</v>
      </c>
      <c r="R1562" s="0" t="n">
        <v>215241400</v>
      </c>
      <c r="S1562" s="0" t="s">
        <v>2301</v>
      </c>
      <c r="T1562" s="0" t="s">
        <v>2302</v>
      </c>
      <c r="U1562" s="0" t="s">
        <v>2365</v>
      </c>
      <c r="V1562" s="0" t="n">
        <v>500000000</v>
      </c>
      <c r="W1562" s="0" t="s">
        <v>2366</v>
      </c>
      <c r="X1562" s="0" t="n">
        <v>4</v>
      </c>
      <c r="Y1562" s="0" t="n">
        <f aca="false">FALSE()</f>
        <v>0</v>
      </c>
      <c r="Z1562" s="0" t="n">
        <f aca="false">FALSE()</f>
        <v>0</v>
      </c>
      <c r="AA1562" s="0" t="n">
        <f aca="false">FALSE()</f>
        <v>0</v>
      </c>
      <c r="AB1562" s="0" t="n">
        <f aca="false">TRUE()</f>
        <v>1</v>
      </c>
      <c r="AC1562" s="0" t="n">
        <v>1</v>
      </c>
      <c r="AD1562" s="0" t="s">
        <v>2129</v>
      </c>
      <c r="AE1562" s="0" t="n">
        <f aca="false">TRUE()</f>
        <v>1</v>
      </c>
      <c r="AF1562" s="0" t="s">
        <v>14713</v>
      </c>
      <c r="AG1562" s="0" t="n">
        <v>2</v>
      </c>
      <c r="AH1562" s="0" t="s">
        <v>14714</v>
      </c>
      <c r="AI1562" s="0" t="s">
        <v>14715</v>
      </c>
      <c r="AJ1562" s="0" t="n">
        <v>0</v>
      </c>
      <c r="AK1562" s="0" t="s">
        <v>2118</v>
      </c>
      <c r="AL1562" s="0" t="n">
        <f aca="false">FALSE()</f>
        <v>0</v>
      </c>
      <c r="AM1562" s="0" t="n">
        <f aca="false">TRUE()</f>
        <v>1</v>
      </c>
      <c r="AN1562" s="0" t="n">
        <f aca="false">FALSE()</f>
        <v>0</v>
      </c>
      <c r="AO1562" s="0" t="n">
        <f aca="false">FALSE()</f>
        <v>0</v>
      </c>
      <c r="AP1562" s="0" t="n">
        <f aca="false">FALSE()</f>
        <v>0</v>
      </c>
      <c r="AQ1562" s="380" t="n">
        <v>43123.7298611111</v>
      </c>
      <c r="AR1562" s="380" t="n">
        <v>34087.1666666667</v>
      </c>
      <c r="AS1562" s="0" t="s">
        <v>14716</v>
      </c>
      <c r="AT1562" s="0" t="s">
        <v>2170</v>
      </c>
      <c r="AU1562" s="0" t="s">
        <v>2170</v>
      </c>
    </row>
    <row r="1563" customFormat="false" ht="15" hidden="true" customHeight="false" outlineLevel="0" collapsed="false">
      <c r="A1563" s="0" t="s">
        <v>14717</v>
      </c>
      <c r="B1563" s="0" t="s">
        <v>14718</v>
      </c>
      <c r="C1563" s="0" t="s">
        <v>14719</v>
      </c>
      <c r="D1563" s="0" t="s">
        <v>2297</v>
      </c>
      <c r="E1563" s="0" t="s">
        <v>14717</v>
      </c>
      <c r="F1563" s="0" t="n">
        <v>1</v>
      </c>
      <c r="G1563" s="0" t="s">
        <v>2298</v>
      </c>
      <c r="H1563" s="0" t="s">
        <v>2170</v>
      </c>
      <c r="I1563" s="0" t="s">
        <v>2170</v>
      </c>
      <c r="J1563" s="0" t="s">
        <v>2170</v>
      </c>
      <c r="K1563" s="0" t="s">
        <v>2170</v>
      </c>
      <c r="L1563" s="0" t="s">
        <v>2170</v>
      </c>
      <c r="M1563" s="0" t="s">
        <v>2170</v>
      </c>
      <c r="N1563" s="0" t="n">
        <f aca="false">FALSE()</f>
        <v>0</v>
      </c>
      <c r="O1563" s="0" t="s">
        <v>14720</v>
      </c>
      <c r="P1563" s="0" t="s">
        <v>2300</v>
      </c>
      <c r="Q1563" s="380" t="n">
        <v>25569.125</v>
      </c>
      <c r="R1563" s="0" t="n">
        <v>21739131</v>
      </c>
      <c r="S1563" s="0" t="s">
        <v>2301</v>
      </c>
      <c r="T1563" s="0" t="s">
        <v>2302</v>
      </c>
      <c r="U1563" s="0" t="s">
        <v>2116</v>
      </c>
      <c r="V1563" s="0" t="n">
        <v>25000000</v>
      </c>
      <c r="W1563" s="0" t="s">
        <v>3138</v>
      </c>
      <c r="X1563" s="0" t="n">
        <v>4</v>
      </c>
      <c r="Y1563" s="0" t="n">
        <f aca="false">FALSE()</f>
        <v>0</v>
      </c>
      <c r="Z1563" s="0" t="n">
        <f aca="false">FALSE()</f>
        <v>0</v>
      </c>
      <c r="AA1563" s="0" t="n">
        <f aca="false">FALSE()</f>
        <v>0</v>
      </c>
      <c r="AB1563" s="0" t="n">
        <f aca="false">FALSE()</f>
        <v>0</v>
      </c>
      <c r="AC1563" s="0" t="n">
        <v>1</v>
      </c>
      <c r="AD1563" s="0" t="s">
        <v>2129</v>
      </c>
      <c r="AE1563" s="0" t="n">
        <f aca="false">TRUE()</f>
        <v>1</v>
      </c>
      <c r="AF1563" s="0" t="s">
        <v>14721</v>
      </c>
      <c r="AG1563" s="0" t="n">
        <v>2</v>
      </c>
      <c r="AH1563" s="0" t="s">
        <v>14722</v>
      </c>
      <c r="AI1563" s="0" t="s">
        <v>14723</v>
      </c>
      <c r="AJ1563" s="0" t="n">
        <v>0</v>
      </c>
      <c r="AK1563" s="0" t="s">
        <v>2118</v>
      </c>
      <c r="AL1563" s="0" t="n">
        <f aca="false">FALSE()</f>
        <v>0</v>
      </c>
      <c r="AM1563" s="0" t="n">
        <f aca="false">TRUE()</f>
        <v>1</v>
      </c>
      <c r="AN1563" s="0" t="n">
        <f aca="false">FALSE()</f>
        <v>0</v>
      </c>
      <c r="AO1563" s="0" t="n">
        <f aca="false">FALSE()</f>
        <v>0</v>
      </c>
      <c r="AP1563" s="0" t="n">
        <f aca="false">FALSE()</f>
        <v>0</v>
      </c>
      <c r="AQ1563" s="380" t="n">
        <v>44461.7777777778</v>
      </c>
      <c r="AR1563" s="380" t="n">
        <v>44461.4166666667</v>
      </c>
      <c r="AS1563" s="0" t="s">
        <v>14724</v>
      </c>
      <c r="AT1563" s="0" t="s">
        <v>2170</v>
      </c>
      <c r="AU1563" s="0" t="s">
        <v>2170</v>
      </c>
    </row>
    <row r="1564" customFormat="false" ht="15" hidden="true" customHeight="false" outlineLevel="0" collapsed="false">
      <c r="A1564" s="0" t="s">
        <v>14725</v>
      </c>
      <c r="B1564" s="0" t="s">
        <v>14726</v>
      </c>
      <c r="C1564" s="0" t="s">
        <v>14727</v>
      </c>
      <c r="D1564" s="0" t="s">
        <v>2297</v>
      </c>
      <c r="E1564" s="0" t="s">
        <v>14725</v>
      </c>
      <c r="F1564" s="0" t="n">
        <v>1</v>
      </c>
      <c r="G1564" s="0" t="s">
        <v>2298</v>
      </c>
      <c r="H1564" s="0" t="s">
        <v>2170</v>
      </c>
      <c r="I1564" s="0" t="s">
        <v>2170</v>
      </c>
      <c r="J1564" s="0" t="s">
        <v>2170</v>
      </c>
      <c r="K1564" s="0" t="s">
        <v>2170</v>
      </c>
      <c r="L1564" s="0" t="s">
        <v>2170</v>
      </c>
      <c r="M1564" s="0" t="s">
        <v>2170</v>
      </c>
      <c r="N1564" s="0" t="n">
        <f aca="false">FALSE()</f>
        <v>0</v>
      </c>
      <c r="O1564" s="0" t="s">
        <v>14728</v>
      </c>
      <c r="P1564" s="0" t="s">
        <v>2300</v>
      </c>
      <c r="Q1564" s="380" t="n">
        <v>25569.125</v>
      </c>
      <c r="R1564" s="0" t="n">
        <v>428912175</v>
      </c>
      <c r="S1564" s="0" t="s">
        <v>2301</v>
      </c>
      <c r="T1564" s="0" t="s">
        <v>2302</v>
      </c>
      <c r="U1564" s="0" t="s">
        <v>2115</v>
      </c>
      <c r="V1564" s="0" t="n">
        <v>600000000</v>
      </c>
      <c r="W1564" s="0" t="s">
        <v>2356</v>
      </c>
      <c r="X1564" s="0" t="n">
        <v>4</v>
      </c>
      <c r="Y1564" s="0" t="n">
        <f aca="false">FALSE()</f>
        <v>0</v>
      </c>
      <c r="Z1564" s="0" t="n">
        <f aca="false">FALSE()</f>
        <v>0</v>
      </c>
      <c r="AA1564" s="0" t="n">
        <f aca="false">FALSE()</f>
        <v>0</v>
      </c>
      <c r="AB1564" s="0" t="n">
        <f aca="false">TRUE()</f>
        <v>1</v>
      </c>
      <c r="AC1564" s="0" t="n">
        <v>1</v>
      </c>
      <c r="AD1564" s="0" t="s">
        <v>2129</v>
      </c>
      <c r="AE1564" s="0" t="n">
        <f aca="false">TRUE()</f>
        <v>1</v>
      </c>
      <c r="AF1564" s="0" t="s">
        <v>14729</v>
      </c>
      <c r="AG1564" s="0" t="n">
        <v>2</v>
      </c>
      <c r="AH1564" s="0" t="s">
        <v>14730</v>
      </c>
      <c r="AI1564" s="0" t="s">
        <v>14731</v>
      </c>
      <c r="AJ1564" s="0" t="n">
        <v>0</v>
      </c>
      <c r="AK1564" s="0" t="s">
        <v>2118</v>
      </c>
      <c r="AL1564" s="0" t="n">
        <f aca="false">FALSE()</f>
        <v>0</v>
      </c>
      <c r="AM1564" s="0" t="n">
        <f aca="false">TRUE()</f>
        <v>1</v>
      </c>
      <c r="AN1564" s="0" t="n">
        <f aca="false">FALSE()</f>
        <v>0</v>
      </c>
      <c r="AO1564" s="0" t="n">
        <f aca="false">FALSE()</f>
        <v>0</v>
      </c>
      <c r="AP1564" s="0" t="n">
        <f aca="false">FALSE()</f>
        <v>0</v>
      </c>
      <c r="AQ1564" s="380" t="n">
        <v>43928.4180555556</v>
      </c>
      <c r="AR1564" s="380" t="n">
        <v>43928.4166666667</v>
      </c>
      <c r="AS1564" s="0" t="s">
        <v>14732</v>
      </c>
      <c r="AT1564" s="0" t="s">
        <v>2170</v>
      </c>
      <c r="AU1564" s="0" t="s">
        <v>2170</v>
      </c>
    </row>
    <row r="1565" customFormat="false" ht="15" hidden="true" customHeight="false" outlineLevel="0" collapsed="false">
      <c r="A1565" s="0" t="s">
        <v>14733</v>
      </c>
      <c r="B1565" s="0" t="s">
        <v>14734</v>
      </c>
      <c r="C1565" s="0" t="s">
        <v>60</v>
      </c>
      <c r="D1565" s="0" t="s">
        <v>2297</v>
      </c>
      <c r="E1565" s="0" t="s">
        <v>14733</v>
      </c>
      <c r="F1565" s="0" t="n">
        <v>1</v>
      </c>
      <c r="G1565" s="0" t="s">
        <v>2298</v>
      </c>
      <c r="H1565" s="0" t="s">
        <v>2170</v>
      </c>
      <c r="I1565" s="0" t="s">
        <v>2170</v>
      </c>
      <c r="J1565" s="0" t="s">
        <v>2170</v>
      </c>
      <c r="K1565" s="0" t="s">
        <v>2170</v>
      </c>
      <c r="L1565" s="0" t="s">
        <v>2170</v>
      </c>
      <c r="M1565" s="0" t="s">
        <v>2170</v>
      </c>
      <c r="N1565" s="0" t="n">
        <f aca="false">FALSE()</f>
        <v>0</v>
      </c>
      <c r="O1565" s="0" t="s">
        <v>14735</v>
      </c>
      <c r="P1565" s="0" t="s">
        <v>2300</v>
      </c>
      <c r="Q1565" s="380" t="n">
        <v>38218.1666666667</v>
      </c>
      <c r="R1565" s="0" t="n">
        <v>6015272440</v>
      </c>
      <c r="S1565" s="0" t="s">
        <v>2301</v>
      </c>
      <c r="T1565" s="0" t="s">
        <v>2302</v>
      </c>
      <c r="U1565" s="0" t="s">
        <v>2684</v>
      </c>
      <c r="V1565" s="0" t="n">
        <v>180000000000</v>
      </c>
      <c r="W1565" s="0" t="s">
        <v>2312</v>
      </c>
      <c r="X1565" s="0" t="n">
        <v>4</v>
      </c>
      <c r="Y1565" s="0" t="n">
        <f aca="false">FALSE()</f>
        <v>0</v>
      </c>
      <c r="Z1565" s="0" t="n">
        <f aca="false">FALSE()</f>
        <v>0</v>
      </c>
      <c r="AA1565" s="0" t="n">
        <f aca="false">FALSE()</f>
        <v>0</v>
      </c>
      <c r="AB1565" s="0" t="n">
        <f aca="false">FALSE()</f>
        <v>0</v>
      </c>
      <c r="AC1565" s="0" t="n">
        <v>1</v>
      </c>
      <c r="AD1565" s="0" t="s">
        <v>2129</v>
      </c>
      <c r="AE1565" s="0" t="n">
        <f aca="false">TRUE()</f>
        <v>1</v>
      </c>
      <c r="AF1565" s="0" t="s">
        <v>14736</v>
      </c>
      <c r="AG1565" s="0" t="n">
        <v>2</v>
      </c>
      <c r="AH1565" s="0" t="s">
        <v>14737</v>
      </c>
      <c r="AI1565" s="0" t="s">
        <v>14738</v>
      </c>
      <c r="AJ1565" s="0" t="n">
        <v>0</v>
      </c>
      <c r="AK1565" s="0" t="s">
        <v>2118</v>
      </c>
      <c r="AL1565" s="0" t="n">
        <f aca="false">FALSE()</f>
        <v>0</v>
      </c>
      <c r="AM1565" s="0" t="n">
        <f aca="false">TRUE()</f>
        <v>1</v>
      </c>
      <c r="AN1565" s="0" t="n">
        <f aca="false">FALSE()</f>
        <v>0</v>
      </c>
      <c r="AO1565" s="0" t="n">
        <f aca="false">FALSE()</f>
        <v>0</v>
      </c>
      <c r="AP1565" s="0" t="n">
        <f aca="false">TRUE()</f>
        <v>1</v>
      </c>
      <c r="AQ1565" s="380" t="n">
        <v>43123.6333333333</v>
      </c>
      <c r="AR1565" s="380" t="n">
        <v>38218.1666666667</v>
      </c>
      <c r="AS1565" s="0" t="s">
        <v>14739</v>
      </c>
      <c r="AT1565" s="0" t="s">
        <v>2170</v>
      </c>
      <c r="AU1565" s="0" t="s">
        <v>2170</v>
      </c>
    </row>
    <row r="1566" customFormat="false" ht="15" hidden="true" customHeight="false" outlineLevel="0" collapsed="false">
      <c r="A1566" s="0" t="s">
        <v>14740</v>
      </c>
      <c r="B1566" s="0" t="s">
        <v>14741</v>
      </c>
      <c r="C1566" s="0" t="s">
        <v>14742</v>
      </c>
      <c r="D1566" s="0" t="s">
        <v>2297</v>
      </c>
      <c r="E1566" s="0" t="s">
        <v>14740</v>
      </c>
      <c r="F1566" s="0" t="n">
        <v>1</v>
      </c>
      <c r="G1566" s="0" t="s">
        <v>2298</v>
      </c>
      <c r="H1566" s="0" t="s">
        <v>2170</v>
      </c>
      <c r="I1566" s="0" t="s">
        <v>2170</v>
      </c>
      <c r="J1566" s="0" t="s">
        <v>2170</v>
      </c>
      <c r="K1566" s="0" t="s">
        <v>2170</v>
      </c>
      <c r="L1566" s="0" t="s">
        <v>2170</v>
      </c>
      <c r="M1566" s="0" t="s">
        <v>2170</v>
      </c>
      <c r="N1566" s="0" t="n">
        <f aca="false">FALSE()</f>
        <v>0</v>
      </c>
      <c r="O1566" s="0" t="s">
        <v>14743</v>
      </c>
      <c r="P1566" s="0" t="s">
        <v>2300</v>
      </c>
      <c r="Q1566" s="380" t="n">
        <v>20576.1666666667</v>
      </c>
      <c r="R1566" s="0" t="n">
        <v>154459128</v>
      </c>
      <c r="S1566" s="0" t="s">
        <v>2301</v>
      </c>
      <c r="T1566" s="0" t="s">
        <v>2302</v>
      </c>
      <c r="U1566" s="0" t="s">
        <v>2574</v>
      </c>
      <c r="V1566" s="0" t="n">
        <v>450000000</v>
      </c>
      <c r="W1566" s="0" t="s">
        <v>2356</v>
      </c>
      <c r="X1566" s="0" t="n">
        <v>4</v>
      </c>
      <c r="Y1566" s="0" t="n">
        <f aca="false">FALSE()</f>
        <v>0</v>
      </c>
      <c r="Z1566" s="0" t="n">
        <f aca="false">FALSE()</f>
        <v>0</v>
      </c>
      <c r="AA1566" s="0" t="n">
        <f aca="false">FALSE()</f>
        <v>0</v>
      </c>
      <c r="AB1566" s="0" t="n">
        <f aca="false">TRUE()</f>
        <v>1</v>
      </c>
      <c r="AC1566" s="0" t="n">
        <v>1</v>
      </c>
      <c r="AD1566" s="0" t="s">
        <v>2129</v>
      </c>
      <c r="AE1566" s="0" t="n">
        <f aca="false">TRUE()</f>
        <v>1</v>
      </c>
      <c r="AF1566" s="0" t="s">
        <v>14744</v>
      </c>
      <c r="AG1566" s="0" t="n">
        <v>2</v>
      </c>
      <c r="AH1566" s="0" t="s">
        <v>14745</v>
      </c>
      <c r="AI1566" s="0" t="s">
        <v>14746</v>
      </c>
      <c r="AJ1566" s="0" t="n">
        <v>0</v>
      </c>
      <c r="AK1566" s="0" t="s">
        <v>2118</v>
      </c>
      <c r="AL1566" s="0" t="n">
        <f aca="false">FALSE()</f>
        <v>0</v>
      </c>
      <c r="AM1566" s="0" t="n">
        <f aca="false">TRUE()</f>
        <v>1</v>
      </c>
      <c r="AN1566" s="0" t="n">
        <f aca="false">FALSE()</f>
        <v>0</v>
      </c>
      <c r="AO1566" s="0" t="n">
        <f aca="false">FALSE()</f>
        <v>0</v>
      </c>
      <c r="AP1566" s="0" t="n">
        <f aca="false">FALSE()</f>
        <v>0</v>
      </c>
      <c r="AQ1566" s="380" t="n">
        <v>43123.7291666667</v>
      </c>
      <c r="AR1566" s="380" t="n">
        <v>32398.1666666667</v>
      </c>
      <c r="AS1566" s="0" t="s">
        <v>14747</v>
      </c>
      <c r="AT1566" s="0" t="s">
        <v>2170</v>
      </c>
      <c r="AU1566" s="0" t="s">
        <v>2170</v>
      </c>
    </row>
    <row r="1567" customFormat="false" ht="15" hidden="true" customHeight="false" outlineLevel="0" collapsed="false">
      <c r="A1567" s="0" t="s">
        <v>1773</v>
      </c>
      <c r="B1567" s="0" t="s">
        <v>14748</v>
      </c>
      <c r="C1567" s="0" t="s">
        <v>1769</v>
      </c>
      <c r="D1567" s="0" t="s">
        <v>720</v>
      </c>
      <c r="E1567" s="0" t="s">
        <v>1773</v>
      </c>
      <c r="F1567" s="0" t="n">
        <v>10</v>
      </c>
      <c r="G1567" s="0" t="s">
        <v>434</v>
      </c>
      <c r="H1567" s="0" t="s">
        <v>2170</v>
      </c>
      <c r="I1567" s="0" t="s">
        <v>2170</v>
      </c>
      <c r="J1567" s="0" t="s">
        <v>2170</v>
      </c>
      <c r="K1567" s="0" t="s">
        <v>2170</v>
      </c>
      <c r="L1567" s="0" t="s">
        <v>2170</v>
      </c>
      <c r="M1567" s="0" t="s">
        <v>2170</v>
      </c>
      <c r="N1567" s="0" t="n">
        <f aca="false">FALSE()</f>
        <v>0</v>
      </c>
      <c r="O1567" s="0" t="s">
        <v>1770</v>
      </c>
      <c r="P1567" s="0" t="s">
        <v>157</v>
      </c>
      <c r="Q1567" s="380" t="n">
        <v>25569.125</v>
      </c>
      <c r="R1567" s="0" t="n">
        <v>1749127404</v>
      </c>
      <c r="S1567" s="0" t="s">
        <v>601</v>
      </c>
      <c r="T1567" s="0" t="s">
        <v>2602</v>
      </c>
      <c r="U1567" s="0" t="s">
        <v>2684</v>
      </c>
      <c r="V1567" s="0" t="n">
        <v>0</v>
      </c>
      <c r="W1567" s="0" t="s">
        <v>2312</v>
      </c>
      <c r="X1567" s="0" t="n">
        <v>5</v>
      </c>
      <c r="Y1567" s="0" t="n">
        <f aca="false">FALSE()</f>
        <v>0</v>
      </c>
      <c r="Z1567" s="0" t="n">
        <f aca="false">TRUE()</f>
        <v>1</v>
      </c>
      <c r="AA1567" s="0" t="n">
        <f aca="false">TRUE()</f>
        <v>1</v>
      </c>
      <c r="AB1567" s="0" t="n">
        <f aca="false">TRUE()</f>
        <v>1</v>
      </c>
      <c r="AC1567" s="0" t="n">
        <v>1</v>
      </c>
      <c r="AD1567" s="0" t="s">
        <v>2137</v>
      </c>
      <c r="AE1567" s="0" t="n">
        <f aca="false">TRUE()</f>
        <v>1</v>
      </c>
      <c r="AF1567" s="0" t="s">
        <v>14749</v>
      </c>
      <c r="AG1567" s="0" t="n">
        <v>1</v>
      </c>
      <c r="AH1567" s="0" t="s">
        <v>14750</v>
      </c>
      <c r="AI1567" s="0" t="s">
        <v>14751</v>
      </c>
      <c r="AJ1567" s="0" t="n">
        <v>0</v>
      </c>
      <c r="AK1567" s="0" t="s">
        <v>2118</v>
      </c>
      <c r="AL1567" s="0" t="n">
        <f aca="false">FALSE()</f>
        <v>0</v>
      </c>
      <c r="AM1567" s="0" t="n">
        <f aca="false">TRUE()</f>
        <v>1</v>
      </c>
      <c r="AN1567" s="0" t="n">
        <f aca="false">FALSE()</f>
        <v>0</v>
      </c>
      <c r="AO1567" s="0" t="n">
        <f aca="false">FALSE()</f>
        <v>0</v>
      </c>
      <c r="AP1567" s="0" t="n">
        <f aca="false">FALSE()</f>
        <v>0</v>
      </c>
      <c r="AQ1567" s="380" t="n">
        <v>44526.4166666667</v>
      </c>
      <c r="AR1567" s="380" t="n">
        <v>44526.4166666667</v>
      </c>
      <c r="AS1567" s="0" t="s">
        <v>5671</v>
      </c>
      <c r="AT1567" s="0" t="s">
        <v>2170</v>
      </c>
      <c r="AU1567" s="0" t="s">
        <v>2170</v>
      </c>
    </row>
    <row r="1568" customFormat="false" ht="15" hidden="true" customHeight="false" outlineLevel="0" collapsed="false">
      <c r="A1568" s="0" t="s">
        <v>14752</v>
      </c>
      <c r="B1568" s="0" t="s">
        <v>14753</v>
      </c>
      <c r="C1568" s="0" t="s">
        <v>10817</v>
      </c>
      <c r="D1568" s="0" t="s">
        <v>2297</v>
      </c>
      <c r="E1568" s="0" t="s">
        <v>14752</v>
      </c>
      <c r="F1568" s="0" t="n">
        <v>1</v>
      </c>
      <c r="G1568" s="0" t="s">
        <v>2298</v>
      </c>
      <c r="H1568" s="0" t="s">
        <v>2170</v>
      </c>
      <c r="I1568" s="0" t="s">
        <v>2170</v>
      </c>
      <c r="J1568" s="0" t="s">
        <v>2170</v>
      </c>
      <c r="K1568" s="0" t="s">
        <v>2170</v>
      </c>
      <c r="L1568" s="0" t="s">
        <v>2170</v>
      </c>
      <c r="M1568" s="0" t="s">
        <v>2170</v>
      </c>
      <c r="N1568" s="0" t="n">
        <f aca="false">FALSE()</f>
        <v>0</v>
      </c>
      <c r="O1568" s="0" t="s">
        <v>14754</v>
      </c>
      <c r="P1568" s="0" t="s">
        <v>2300</v>
      </c>
      <c r="Q1568" s="380" t="n">
        <v>25569.125</v>
      </c>
      <c r="R1568" s="0" t="n">
        <v>662204715</v>
      </c>
      <c r="S1568" s="0" t="s">
        <v>2301</v>
      </c>
      <c r="T1568" s="0" t="s">
        <v>2302</v>
      </c>
      <c r="U1568" s="0" t="s">
        <v>2116</v>
      </c>
      <c r="V1568" s="0" t="n">
        <v>900000000</v>
      </c>
      <c r="W1568" s="0" t="s">
        <v>2366</v>
      </c>
      <c r="X1568" s="0" t="n">
        <v>4</v>
      </c>
      <c r="Y1568" s="0" t="n">
        <f aca="false">FALSE()</f>
        <v>0</v>
      </c>
      <c r="Z1568" s="0" t="n">
        <f aca="false">FALSE()</f>
        <v>0</v>
      </c>
      <c r="AA1568" s="0" t="n">
        <f aca="false">FALSE()</f>
        <v>0</v>
      </c>
      <c r="AB1568" s="0" t="n">
        <f aca="false">FALSE()</f>
        <v>0</v>
      </c>
      <c r="AC1568" s="0" t="n">
        <v>1</v>
      </c>
      <c r="AD1568" s="0" t="s">
        <v>2129</v>
      </c>
      <c r="AE1568" s="0" t="n">
        <f aca="false">TRUE()</f>
        <v>1</v>
      </c>
      <c r="AF1568" s="0" t="s">
        <v>14755</v>
      </c>
      <c r="AG1568" s="0" t="n">
        <v>2</v>
      </c>
      <c r="AH1568" s="0" t="s">
        <v>14756</v>
      </c>
      <c r="AI1568" s="0" t="s">
        <v>14757</v>
      </c>
      <c r="AJ1568" s="0" t="n">
        <v>0</v>
      </c>
      <c r="AK1568" s="0" t="s">
        <v>2118</v>
      </c>
      <c r="AL1568" s="0" t="n">
        <f aca="false">FALSE()</f>
        <v>0</v>
      </c>
      <c r="AM1568" s="0" t="n">
        <f aca="false">TRUE()</f>
        <v>1</v>
      </c>
      <c r="AN1568" s="0" t="n">
        <f aca="false">FALSE()</f>
        <v>0</v>
      </c>
      <c r="AO1568" s="0" t="n">
        <f aca="false">FALSE()</f>
        <v>0</v>
      </c>
      <c r="AP1568" s="0" t="n">
        <f aca="false">FALSE()</f>
        <v>0</v>
      </c>
      <c r="AQ1568" s="380" t="n">
        <v>45091.6729166667</v>
      </c>
      <c r="AR1568" s="380" t="n">
        <v>45091.4166666667</v>
      </c>
      <c r="AS1568" s="0" t="s">
        <v>14758</v>
      </c>
      <c r="AT1568" s="0" t="s">
        <v>2170</v>
      </c>
      <c r="AU1568" s="0" t="s">
        <v>2170</v>
      </c>
    </row>
    <row r="1569" customFormat="false" ht="15" hidden="true" customHeight="false" outlineLevel="0" collapsed="false">
      <c r="A1569" s="0" t="s">
        <v>14759</v>
      </c>
      <c r="B1569" s="0" t="s">
        <v>14760</v>
      </c>
      <c r="C1569" s="0" t="s">
        <v>14761</v>
      </c>
      <c r="D1569" s="0" t="s">
        <v>2297</v>
      </c>
      <c r="E1569" s="0" t="s">
        <v>14759</v>
      </c>
      <c r="F1569" s="0" t="n">
        <v>1</v>
      </c>
      <c r="G1569" s="0" t="s">
        <v>2298</v>
      </c>
      <c r="H1569" s="0" t="s">
        <v>2170</v>
      </c>
      <c r="I1569" s="0" t="s">
        <v>2170</v>
      </c>
      <c r="J1569" s="0" t="s">
        <v>2170</v>
      </c>
      <c r="K1569" s="0" t="s">
        <v>2170</v>
      </c>
      <c r="L1569" s="0" t="s">
        <v>2170</v>
      </c>
      <c r="M1569" s="0" t="s">
        <v>2170</v>
      </c>
      <c r="N1569" s="0" t="n">
        <f aca="false">FALSE()</f>
        <v>0</v>
      </c>
      <c r="O1569" s="0" t="s">
        <v>14762</v>
      </c>
      <c r="P1569" s="0" t="s">
        <v>2300</v>
      </c>
      <c r="Q1569" s="380" t="n">
        <v>24643.1666666667</v>
      </c>
      <c r="R1569" s="0" t="n">
        <v>82795583</v>
      </c>
      <c r="S1569" s="0" t="s">
        <v>2301</v>
      </c>
      <c r="T1569" s="0" t="s">
        <v>2302</v>
      </c>
      <c r="U1569" s="0" t="s">
        <v>2114</v>
      </c>
      <c r="V1569" s="0" t="n">
        <v>0</v>
      </c>
      <c r="W1569" s="0" t="s">
        <v>2356</v>
      </c>
      <c r="X1569" s="0" t="n">
        <v>4</v>
      </c>
      <c r="Y1569" s="0" t="n">
        <f aca="false">FALSE()</f>
        <v>0</v>
      </c>
      <c r="Z1569" s="0" t="n">
        <f aca="false">FALSE()</f>
        <v>0</v>
      </c>
      <c r="AA1569" s="0" t="n">
        <f aca="false">FALSE()</f>
        <v>0</v>
      </c>
      <c r="AB1569" s="0" t="n">
        <f aca="false">TRUE()</f>
        <v>1</v>
      </c>
      <c r="AC1569" s="0" t="n">
        <v>1</v>
      </c>
      <c r="AD1569" s="0" t="s">
        <v>2129</v>
      </c>
      <c r="AE1569" s="0" t="n">
        <f aca="false">TRUE()</f>
        <v>1</v>
      </c>
      <c r="AF1569" s="0" t="s">
        <v>14763</v>
      </c>
      <c r="AG1569" s="0" t="n">
        <v>2</v>
      </c>
      <c r="AH1569" s="0" t="s">
        <v>14764</v>
      </c>
      <c r="AI1569" s="0" t="s">
        <v>14765</v>
      </c>
      <c r="AJ1569" s="0" t="n">
        <v>0</v>
      </c>
      <c r="AK1569" s="0" t="s">
        <v>2118</v>
      </c>
      <c r="AL1569" s="0" t="n">
        <f aca="false">FALSE()</f>
        <v>0</v>
      </c>
      <c r="AM1569" s="0" t="n">
        <f aca="false">TRUE()</f>
        <v>1</v>
      </c>
      <c r="AN1569" s="0" t="n">
        <f aca="false">FALSE()</f>
        <v>0</v>
      </c>
      <c r="AO1569" s="0" t="n">
        <f aca="false">FALSE()</f>
        <v>0</v>
      </c>
      <c r="AP1569" s="0" t="n">
        <f aca="false">FALSE()</f>
        <v>0</v>
      </c>
      <c r="AQ1569" s="380" t="n">
        <v>43123.7291666667</v>
      </c>
      <c r="AR1569" s="380" t="n">
        <v>32398.1666666667</v>
      </c>
      <c r="AS1569" s="0" t="s">
        <v>14766</v>
      </c>
      <c r="AT1569" s="0" t="s">
        <v>2170</v>
      </c>
      <c r="AU1569" s="0" t="s">
        <v>2170</v>
      </c>
    </row>
    <row r="1570" customFormat="false" ht="15" hidden="true" customHeight="false" outlineLevel="0" collapsed="false">
      <c r="A1570" s="0" t="s">
        <v>14767</v>
      </c>
      <c r="B1570" s="0" t="s">
        <v>14768</v>
      </c>
      <c r="C1570" s="0" t="s">
        <v>14769</v>
      </c>
      <c r="D1570" s="0" t="s">
        <v>2888</v>
      </c>
      <c r="E1570" s="0" t="s">
        <v>14767</v>
      </c>
      <c r="F1570" s="0" t="n">
        <v>1</v>
      </c>
      <c r="G1570" s="0" t="s">
        <v>434</v>
      </c>
      <c r="H1570" s="0" t="s">
        <v>2170</v>
      </c>
      <c r="I1570" s="0" t="s">
        <v>2170</v>
      </c>
      <c r="J1570" s="0" t="s">
        <v>2170</v>
      </c>
      <c r="K1570" s="0" t="s">
        <v>2170</v>
      </c>
      <c r="L1570" s="0" t="s">
        <v>2170</v>
      </c>
      <c r="M1570" s="0" t="s">
        <v>2170</v>
      </c>
      <c r="N1570" s="0" t="n">
        <f aca="false">FALSE()</f>
        <v>0</v>
      </c>
      <c r="O1570" s="0" t="s">
        <v>14770</v>
      </c>
      <c r="P1570" s="0" t="s">
        <v>2890</v>
      </c>
      <c r="Q1570" s="380" t="n">
        <v>37985.125</v>
      </c>
      <c r="R1570" s="0" t="n">
        <v>186933778</v>
      </c>
      <c r="S1570" s="0" t="s">
        <v>601</v>
      </c>
      <c r="T1570" s="0" t="s">
        <v>2602</v>
      </c>
      <c r="U1570" s="0" t="s">
        <v>2684</v>
      </c>
      <c r="V1570" s="0" t="n">
        <v>6239560</v>
      </c>
      <c r="W1570" s="0" t="s">
        <v>13561</v>
      </c>
      <c r="X1570" s="0" t="n">
        <v>5</v>
      </c>
      <c r="Y1570" s="0" t="n">
        <f aca="false">FALSE()</f>
        <v>0</v>
      </c>
      <c r="Z1570" s="0" t="n">
        <f aca="false">TRUE()</f>
        <v>1</v>
      </c>
      <c r="AA1570" s="0" t="n">
        <f aca="false">TRUE()</f>
        <v>1</v>
      </c>
      <c r="AB1570" s="0" t="n">
        <f aca="false">FALSE()</f>
        <v>0</v>
      </c>
      <c r="AC1570" s="0" t="n">
        <v>1</v>
      </c>
      <c r="AD1570" s="0" t="s">
        <v>2129</v>
      </c>
      <c r="AE1570" s="0" t="n">
        <f aca="false">TRUE()</f>
        <v>1</v>
      </c>
      <c r="AF1570" s="0" t="s">
        <v>14771</v>
      </c>
      <c r="AG1570" s="0" t="n">
        <v>1</v>
      </c>
      <c r="AH1570" s="0" t="s">
        <v>14772</v>
      </c>
      <c r="AI1570" s="0" t="s">
        <v>14773</v>
      </c>
      <c r="AJ1570" s="0" t="n">
        <v>0</v>
      </c>
      <c r="AK1570" s="0" t="s">
        <v>2118</v>
      </c>
      <c r="AL1570" s="0" t="n">
        <f aca="false">TRUE()</f>
        <v>1</v>
      </c>
      <c r="AM1570" s="0" t="n">
        <f aca="false">TRUE()</f>
        <v>1</v>
      </c>
      <c r="AN1570" s="0" t="n">
        <f aca="false">FALSE()</f>
        <v>0</v>
      </c>
      <c r="AO1570" s="0" t="n">
        <f aca="false">FALSE()</f>
        <v>0</v>
      </c>
      <c r="AP1570" s="0" t="n">
        <f aca="false">FALSE()</f>
        <v>0</v>
      </c>
      <c r="AQ1570" s="380" t="n">
        <v>45029.5993055556</v>
      </c>
      <c r="AR1570" s="380" t="n">
        <v>45029.4166666667</v>
      </c>
      <c r="AS1570" s="0" t="s">
        <v>14774</v>
      </c>
      <c r="AT1570" s="0" t="s">
        <v>2170</v>
      </c>
      <c r="AU1570" s="0" t="s">
        <v>2170</v>
      </c>
    </row>
    <row r="1571" customFormat="false" ht="15" hidden="true" customHeight="false" outlineLevel="0" collapsed="false">
      <c r="A1571" s="0" t="s">
        <v>14775</v>
      </c>
      <c r="B1571" s="0" t="s">
        <v>14776</v>
      </c>
      <c r="C1571" s="0" t="s">
        <v>14777</v>
      </c>
      <c r="D1571" s="0" t="s">
        <v>2297</v>
      </c>
      <c r="E1571" s="0" t="s">
        <v>14775</v>
      </c>
      <c r="F1571" s="0" t="n">
        <v>1</v>
      </c>
      <c r="G1571" s="0" t="s">
        <v>2298</v>
      </c>
      <c r="H1571" s="0" t="s">
        <v>2170</v>
      </c>
      <c r="I1571" s="0" t="s">
        <v>2170</v>
      </c>
      <c r="J1571" s="0" t="s">
        <v>2170</v>
      </c>
      <c r="K1571" s="0" t="s">
        <v>2170</v>
      </c>
      <c r="L1571" s="0" t="s">
        <v>2170</v>
      </c>
      <c r="M1571" s="0" t="s">
        <v>2170</v>
      </c>
      <c r="N1571" s="0" t="n">
        <f aca="false">FALSE()</f>
        <v>0</v>
      </c>
      <c r="O1571" s="0" t="s">
        <v>14778</v>
      </c>
      <c r="P1571" s="0" t="s">
        <v>2300</v>
      </c>
      <c r="Q1571" s="380" t="n">
        <v>25569.125</v>
      </c>
      <c r="R1571" s="0" t="n">
        <v>50609051</v>
      </c>
      <c r="S1571" s="0" t="s">
        <v>2301</v>
      </c>
      <c r="T1571" s="0" t="s">
        <v>2302</v>
      </c>
      <c r="U1571" s="0" t="s">
        <v>3384</v>
      </c>
      <c r="V1571" s="0" t="n">
        <v>200000000</v>
      </c>
      <c r="W1571" s="0" t="s">
        <v>2312</v>
      </c>
      <c r="X1571" s="0" t="n">
        <v>4</v>
      </c>
      <c r="Y1571" s="0" t="n">
        <f aca="false">FALSE()</f>
        <v>0</v>
      </c>
      <c r="Z1571" s="0" t="n">
        <f aca="false">FALSE()</f>
        <v>0</v>
      </c>
      <c r="AA1571" s="0" t="n">
        <f aca="false">FALSE()</f>
        <v>0</v>
      </c>
      <c r="AB1571" s="0" t="n">
        <f aca="false">TRUE()</f>
        <v>1</v>
      </c>
      <c r="AC1571" s="0" t="n">
        <v>1</v>
      </c>
      <c r="AD1571" s="0" t="s">
        <v>2129</v>
      </c>
      <c r="AE1571" s="0" t="n">
        <f aca="false">TRUE()</f>
        <v>1</v>
      </c>
      <c r="AF1571" s="0" t="s">
        <v>14779</v>
      </c>
      <c r="AG1571" s="0" t="n">
        <v>2</v>
      </c>
      <c r="AH1571" s="0" t="s">
        <v>14780</v>
      </c>
      <c r="AI1571" s="0" t="s">
        <v>14781</v>
      </c>
      <c r="AJ1571" s="0" t="n">
        <v>0</v>
      </c>
      <c r="AK1571" s="0" t="s">
        <v>2118</v>
      </c>
      <c r="AL1571" s="0" t="n">
        <f aca="false">FALSE()</f>
        <v>0</v>
      </c>
      <c r="AM1571" s="0" t="n">
        <f aca="false">TRUE()</f>
        <v>1</v>
      </c>
      <c r="AN1571" s="0" t="n">
        <f aca="false">FALSE()</f>
        <v>0</v>
      </c>
      <c r="AO1571" s="0" t="n">
        <f aca="false">FALSE()</f>
        <v>0</v>
      </c>
      <c r="AP1571" s="0" t="n">
        <f aca="false">TRUE()</f>
        <v>1</v>
      </c>
      <c r="AQ1571" s="380" t="n">
        <v>44781.6277777778</v>
      </c>
      <c r="AR1571" s="380" t="n">
        <v>44781.4166666667</v>
      </c>
      <c r="AS1571" s="0" t="s">
        <v>14782</v>
      </c>
      <c r="AT1571" s="0" t="s">
        <v>2170</v>
      </c>
      <c r="AU1571" s="0" t="s">
        <v>2170</v>
      </c>
    </row>
    <row r="1572" customFormat="false" ht="15" hidden="true" customHeight="false" outlineLevel="0" collapsed="false">
      <c r="A1572" s="0" t="s">
        <v>14783</v>
      </c>
      <c r="B1572" s="0" t="s">
        <v>14784</v>
      </c>
      <c r="C1572" s="0" t="s">
        <v>14785</v>
      </c>
      <c r="D1572" s="0" t="s">
        <v>2297</v>
      </c>
      <c r="E1572" s="0" t="s">
        <v>14783</v>
      </c>
      <c r="F1572" s="0" t="n">
        <v>1</v>
      </c>
      <c r="G1572" s="0" t="s">
        <v>2298</v>
      </c>
      <c r="H1572" s="0" t="s">
        <v>2170</v>
      </c>
      <c r="I1572" s="0" t="s">
        <v>2170</v>
      </c>
      <c r="J1572" s="0" t="s">
        <v>2170</v>
      </c>
      <c r="K1572" s="0" t="s">
        <v>2170</v>
      </c>
      <c r="L1572" s="0" t="s">
        <v>2170</v>
      </c>
      <c r="M1572" s="0" t="s">
        <v>2170</v>
      </c>
      <c r="N1572" s="0" t="n">
        <f aca="false">FALSE()</f>
        <v>0</v>
      </c>
      <c r="O1572" s="0" t="s">
        <v>14786</v>
      </c>
      <c r="P1572" s="0" t="s">
        <v>2300</v>
      </c>
      <c r="Q1572" s="380" t="n">
        <v>34409.125</v>
      </c>
      <c r="R1572" s="0" t="n">
        <v>960000000</v>
      </c>
      <c r="S1572" s="0" t="s">
        <v>2301</v>
      </c>
      <c r="T1572" s="0" t="s">
        <v>2302</v>
      </c>
      <c r="U1572" s="0" t="s">
        <v>2115</v>
      </c>
      <c r="V1572" s="0" t="n">
        <v>1600000000</v>
      </c>
      <c r="W1572" s="0" t="s">
        <v>2321</v>
      </c>
      <c r="X1572" s="0" t="n">
        <v>4</v>
      </c>
      <c r="Y1572" s="0" t="n">
        <f aca="false">FALSE()</f>
        <v>0</v>
      </c>
      <c r="Z1572" s="0" t="n">
        <f aca="false">FALSE()</f>
        <v>0</v>
      </c>
      <c r="AA1572" s="0" t="n">
        <f aca="false">FALSE()</f>
        <v>0</v>
      </c>
      <c r="AB1572" s="0" t="n">
        <f aca="false">FALSE()</f>
        <v>0</v>
      </c>
      <c r="AC1572" s="0" t="n">
        <v>1</v>
      </c>
      <c r="AD1572" s="0" t="s">
        <v>2129</v>
      </c>
      <c r="AE1572" s="0" t="n">
        <f aca="false">TRUE()</f>
        <v>1</v>
      </c>
      <c r="AF1572" s="0" t="s">
        <v>14787</v>
      </c>
      <c r="AG1572" s="0" t="n">
        <v>2</v>
      </c>
      <c r="AH1572" s="0" t="s">
        <v>14788</v>
      </c>
      <c r="AI1572" s="0" t="s">
        <v>14789</v>
      </c>
      <c r="AJ1572" s="0" t="n">
        <v>0</v>
      </c>
      <c r="AK1572" s="0" t="s">
        <v>2118</v>
      </c>
      <c r="AL1572" s="0" t="n">
        <f aca="false">FALSE()</f>
        <v>0</v>
      </c>
      <c r="AM1572" s="0" t="n">
        <f aca="false">TRUE()</f>
        <v>1</v>
      </c>
      <c r="AN1572" s="0" t="n">
        <f aca="false">FALSE()</f>
        <v>0</v>
      </c>
      <c r="AO1572" s="0" t="n">
        <f aca="false">FALSE()</f>
        <v>0</v>
      </c>
      <c r="AP1572" s="0" t="n">
        <f aca="false">FALSE()</f>
        <v>0</v>
      </c>
      <c r="AQ1572" s="380" t="n">
        <v>43524.7291666667</v>
      </c>
      <c r="AR1572" s="380" t="n">
        <v>34410.125</v>
      </c>
      <c r="AS1572" s="0" t="s">
        <v>14790</v>
      </c>
      <c r="AT1572" s="0" t="s">
        <v>2170</v>
      </c>
      <c r="AU1572" s="0" t="s">
        <v>2170</v>
      </c>
    </row>
    <row r="1573" customFormat="false" ht="15" hidden="true" customHeight="false" outlineLevel="0" collapsed="false">
      <c r="A1573" s="0" t="s">
        <v>14791</v>
      </c>
      <c r="B1573" s="0" t="s">
        <v>14792</v>
      </c>
      <c r="C1573" s="0" t="s">
        <v>14793</v>
      </c>
      <c r="D1573" s="0" t="s">
        <v>2297</v>
      </c>
      <c r="E1573" s="0" t="s">
        <v>14791</v>
      </c>
      <c r="F1573" s="0" t="n">
        <v>1</v>
      </c>
      <c r="G1573" s="0" t="s">
        <v>2298</v>
      </c>
      <c r="H1573" s="0" t="s">
        <v>2170</v>
      </c>
      <c r="I1573" s="0" t="s">
        <v>2170</v>
      </c>
      <c r="J1573" s="0" t="s">
        <v>2170</v>
      </c>
      <c r="K1573" s="0" t="s">
        <v>2170</v>
      </c>
      <c r="L1573" s="0" t="s">
        <v>2170</v>
      </c>
      <c r="M1573" s="0" t="s">
        <v>2170</v>
      </c>
      <c r="N1573" s="0" t="n">
        <f aca="false">FALSE()</f>
        <v>0</v>
      </c>
      <c r="O1573" s="0" t="s">
        <v>14794</v>
      </c>
      <c r="P1573" s="0" t="s">
        <v>2300</v>
      </c>
      <c r="Q1573" s="380" t="n">
        <v>25569.125</v>
      </c>
      <c r="R1573" s="0" t="n">
        <v>45366426</v>
      </c>
      <c r="S1573" s="0" t="s">
        <v>2301</v>
      </c>
      <c r="T1573" s="0" t="s">
        <v>2302</v>
      </c>
      <c r="U1573" s="0" t="s">
        <v>2451</v>
      </c>
      <c r="V1573" s="0" t="n">
        <v>100000000</v>
      </c>
      <c r="W1573" s="0" t="s">
        <v>2366</v>
      </c>
      <c r="X1573" s="0" t="n">
        <v>4</v>
      </c>
      <c r="Y1573" s="0" t="n">
        <f aca="false">FALSE()</f>
        <v>0</v>
      </c>
      <c r="Z1573" s="0" t="n">
        <f aca="false">FALSE()</f>
        <v>0</v>
      </c>
      <c r="AA1573" s="0" t="n">
        <f aca="false">FALSE()</f>
        <v>0</v>
      </c>
      <c r="AB1573" s="0" t="n">
        <f aca="false">TRUE()</f>
        <v>1</v>
      </c>
      <c r="AC1573" s="0" t="n">
        <v>1</v>
      </c>
      <c r="AD1573" s="0" t="s">
        <v>2129</v>
      </c>
      <c r="AE1573" s="0" t="n">
        <f aca="false">TRUE()</f>
        <v>1</v>
      </c>
      <c r="AF1573" s="0" t="s">
        <v>14795</v>
      </c>
      <c r="AG1573" s="0" t="n">
        <v>2</v>
      </c>
      <c r="AH1573" s="0" t="s">
        <v>14796</v>
      </c>
      <c r="AI1573" s="0" t="s">
        <v>14797</v>
      </c>
      <c r="AJ1573" s="0" t="n">
        <v>0</v>
      </c>
      <c r="AK1573" s="0" t="s">
        <v>2118</v>
      </c>
      <c r="AL1573" s="0" t="n">
        <f aca="false">FALSE()</f>
        <v>0</v>
      </c>
      <c r="AM1573" s="0" t="n">
        <f aca="false">TRUE()</f>
        <v>1</v>
      </c>
      <c r="AN1573" s="0" t="n">
        <f aca="false">FALSE()</f>
        <v>0</v>
      </c>
      <c r="AO1573" s="0" t="n">
        <f aca="false">FALSE()</f>
        <v>0</v>
      </c>
      <c r="AP1573" s="0" t="n">
        <f aca="false">FALSE()</f>
        <v>0</v>
      </c>
      <c r="AQ1573" s="380" t="n">
        <v>43496.7326388889</v>
      </c>
      <c r="AR1573" s="380" t="n">
        <v>35628.1666666667</v>
      </c>
      <c r="AS1573" s="0" t="s">
        <v>14798</v>
      </c>
      <c r="AT1573" s="0" t="s">
        <v>2170</v>
      </c>
      <c r="AU1573" s="0" t="s">
        <v>2170</v>
      </c>
    </row>
    <row r="1574" customFormat="false" ht="15" hidden="true" customHeight="false" outlineLevel="0" collapsed="false">
      <c r="A1574" s="0" t="s">
        <v>14799</v>
      </c>
      <c r="B1574" s="0" t="s">
        <v>14800</v>
      </c>
      <c r="C1574" s="0" t="s">
        <v>14801</v>
      </c>
      <c r="D1574" s="0" t="s">
        <v>2297</v>
      </c>
      <c r="E1574" s="0" t="s">
        <v>14799</v>
      </c>
      <c r="F1574" s="0" t="n">
        <v>1</v>
      </c>
      <c r="G1574" s="0" t="s">
        <v>2298</v>
      </c>
      <c r="H1574" s="0" t="s">
        <v>2170</v>
      </c>
      <c r="I1574" s="0" t="s">
        <v>2170</v>
      </c>
      <c r="J1574" s="0" t="s">
        <v>2170</v>
      </c>
      <c r="K1574" s="0" t="s">
        <v>2170</v>
      </c>
      <c r="L1574" s="0" t="s">
        <v>2170</v>
      </c>
      <c r="M1574" s="0" t="s">
        <v>2170</v>
      </c>
      <c r="N1574" s="0" t="n">
        <f aca="false">FALSE()</f>
        <v>0</v>
      </c>
      <c r="O1574" s="0" t="s">
        <v>14802</v>
      </c>
      <c r="P1574" s="0" t="s">
        <v>2300</v>
      </c>
      <c r="Q1574" s="380" t="n">
        <v>25569.125</v>
      </c>
      <c r="R1574" s="0" t="n">
        <v>109807171</v>
      </c>
      <c r="S1574" s="0" t="s">
        <v>2301</v>
      </c>
      <c r="T1574" s="0" t="s">
        <v>2302</v>
      </c>
      <c r="U1574" s="0" t="s">
        <v>2116</v>
      </c>
      <c r="V1574" s="0" t="n">
        <v>0</v>
      </c>
      <c r="W1574" s="0" t="s">
        <v>2565</v>
      </c>
      <c r="X1574" s="0" t="n">
        <v>4</v>
      </c>
      <c r="Y1574" s="0" t="n">
        <f aca="false">FALSE()</f>
        <v>0</v>
      </c>
      <c r="Z1574" s="0" t="n">
        <f aca="false">FALSE()</f>
        <v>0</v>
      </c>
      <c r="AA1574" s="0" t="n">
        <f aca="false">FALSE()</f>
        <v>0</v>
      </c>
      <c r="AB1574" s="0" t="n">
        <f aca="false">FALSE()</f>
        <v>0</v>
      </c>
      <c r="AC1574" s="0" t="n">
        <v>1</v>
      </c>
      <c r="AD1574" s="0" t="s">
        <v>2129</v>
      </c>
      <c r="AE1574" s="0" t="n">
        <f aca="false">TRUE()</f>
        <v>1</v>
      </c>
      <c r="AF1574" s="0" t="s">
        <v>14803</v>
      </c>
      <c r="AG1574" s="0" t="n">
        <v>2</v>
      </c>
      <c r="AH1574" s="0" t="s">
        <v>14804</v>
      </c>
      <c r="AI1574" s="0" t="s">
        <v>14805</v>
      </c>
      <c r="AJ1574" s="0" t="n">
        <v>0</v>
      </c>
      <c r="AK1574" s="0" t="s">
        <v>2118</v>
      </c>
      <c r="AL1574" s="0" t="n">
        <f aca="false">FALSE()</f>
        <v>0</v>
      </c>
      <c r="AM1574" s="0" t="n">
        <f aca="false">TRUE()</f>
        <v>1</v>
      </c>
      <c r="AN1574" s="0" t="n">
        <f aca="false">FALSE()</f>
        <v>0</v>
      </c>
      <c r="AO1574" s="0" t="n">
        <f aca="false">FALSE()</f>
        <v>0</v>
      </c>
      <c r="AP1574" s="0" t="n">
        <f aca="false">TRUE()</f>
        <v>1</v>
      </c>
      <c r="AQ1574" s="380" t="n">
        <v>44495.6041666667</v>
      </c>
      <c r="AR1574" s="380" t="n">
        <v>44495.4166666667</v>
      </c>
      <c r="AS1574" s="0" t="s">
        <v>14806</v>
      </c>
      <c r="AT1574" s="0" t="s">
        <v>2170</v>
      </c>
      <c r="AU1574" s="0" t="s">
        <v>2170</v>
      </c>
    </row>
    <row r="1575" customFormat="false" ht="15" hidden="true" customHeight="false" outlineLevel="0" collapsed="false">
      <c r="A1575" s="0" t="s">
        <v>14807</v>
      </c>
      <c r="B1575" s="0" t="s">
        <v>14808</v>
      </c>
      <c r="C1575" s="0" t="s">
        <v>14809</v>
      </c>
      <c r="D1575" s="0" t="s">
        <v>2297</v>
      </c>
      <c r="E1575" s="0" t="s">
        <v>14807</v>
      </c>
      <c r="F1575" s="0" t="n">
        <v>1</v>
      </c>
      <c r="G1575" s="0" t="s">
        <v>2298</v>
      </c>
      <c r="H1575" s="0" t="s">
        <v>2170</v>
      </c>
      <c r="I1575" s="0" t="s">
        <v>2170</v>
      </c>
      <c r="J1575" s="0" t="s">
        <v>2170</v>
      </c>
      <c r="K1575" s="0" t="s">
        <v>2170</v>
      </c>
      <c r="L1575" s="0" t="s">
        <v>2170</v>
      </c>
      <c r="M1575" s="0" t="s">
        <v>2170</v>
      </c>
      <c r="N1575" s="0" t="n">
        <f aca="false">FALSE()</f>
        <v>0</v>
      </c>
      <c r="O1575" s="0" t="s">
        <v>14810</v>
      </c>
      <c r="P1575" s="0" t="s">
        <v>2300</v>
      </c>
      <c r="Q1575" s="380" t="n">
        <v>25569.125</v>
      </c>
      <c r="R1575" s="0" t="n">
        <v>31457517</v>
      </c>
      <c r="S1575" s="0" t="s">
        <v>2301</v>
      </c>
      <c r="T1575" s="0" t="s">
        <v>2302</v>
      </c>
      <c r="U1575" s="0" t="s">
        <v>2114</v>
      </c>
      <c r="V1575" s="0" t="n">
        <v>100000000</v>
      </c>
      <c r="W1575" s="0" t="s">
        <v>2383</v>
      </c>
      <c r="X1575" s="0" t="n">
        <v>4</v>
      </c>
      <c r="Y1575" s="0" t="n">
        <f aca="false">FALSE()</f>
        <v>0</v>
      </c>
      <c r="Z1575" s="0" t="n">
        <f aca="false">FALSE()</f>
        <v>0</v>
      </c>
      <c r="AA1575" s="0" t="n">
        <f aca="false">FALSE()</f>
        <v>0</v>
      </c>
      <c r="AB1575" s="0" t="n">
        <f aca="false">TRUE()</f>
        <v>1</v>
      </c>
      <c r="AC1575" s="0" t="n">
        <v>1</v>
      </c>
      <c r="AD1575" s="0" t="s">
        <v>2129</v>
      </c>
      <c r="AE1575" s="0" t="n">
        <f aca="false">TRUE()</f>
        <v>1</v>
      </c>
      <c r="AF1575" s="0" t="s">
        <v>14811</v>
      </c>
      <c r="AG1575" s="0" t="n">
        <v>2</v>
      </c>
      <c r="AH1575" s="0" t="s">
        <v>14812</v>
      </c>
      <c r="AI1575" s="0" t="s">
        <v>14813</v>
      </c>
      <c r="AJ1575" s="0" t="n">
        <v>0</v>
      </c>
      <c r="AK1575" s="0" t="s">
        <v>2118</v>
      </c>
      <c r="AL1575" s="0" t="n">
        <f aca="false">FALSE()</f>
        <v>0</v>
      </c>
      <c r="AM1575" s="0" t="n">
        <f aca="false">TRUE()</f>
        <v>1</v>
      </c>
      <c r="AN1575" s="0" t="n">
        <f aca="false">FALSE()</f>
        <v>0</v>
      </c>
      <c r="AO1575" s="0" t="n">
        <f aca="false">FALSE()</f>
        <v>0</v>
      </c>
      <c r="AP1575" s="0" t="n">
        <f aca="false">FALSE()</f>
        <v>0</v>
      </c>
      <c r="AQ1575" s="380" t="n">
        <v>44760.6256944444</v>
      </c>
      <c r="AR1575" s="380" t="n">
        <v>44760.4166666667</v>
      </c>
      <c r="AS1575" s="0" t="s">
        <v>14814</v>
      </c>
      <c r="AT1575" s="0" t="s">
        <v>2170</v>
      </c>
      <c r="AU1575" s="0" t="s">
        <v>2170</v>
      </c>
    </row>
    <row r="1576" customFormat="false" ht="15" hidden="true" customHeight="false" outlineLevel="0" collapsed="false">
      <c r="A1576" s="0" t="s">
        <v>14815</v>
      </c>
      <c r="B1576" s="0" t="s">
        <v>14816</v>
      </c>
      <c r="C1576" s="0" t="s">
        <v>14817</v>
      </c>
      <c r="D1576" s="0" t="s">
        <v>2297</v>
      </c>
      <c r="E1576" s="0" t="s">
        <v>14815</v>
      </c>
      <c r="F1576" s="0" t="n">
        <v>1</v>
      </c>
      <c r="G1576" s="0" t="s">
        <v>2298</v>
      </c>
      <c r="H1576" s="0" t="s">
        <v>2170</v>
      </c>
      <c r="I1576" s="0" t="s">
        <v>2170</v>
      </c>
      <c r="J1576" s="0" t="s">
        <v>2170</v>
      </c>
      <c r="K1576" s="0" t="s">
        <v>2170</v>
      </c>
      <c r="L1576" s="0" t="s">
        <v>2170</v>
      </c>
      <c r="M1576" s="0" t="s">
        <v>2170</v>
      </c>
      <c r="N1576" s="0" t="n">
        <f aca="false">FALSE()</f>
        <v>0</v>
      </c>
      <c r="O1576" s="0" t="s">
        <v>14818</v>
      </c>
      <c r="P1576" s="0" t="s">
        <v>2300</v>
      </c>
      <c r="Q1576" s="380" t="n">
        <v>34256.1666666667</v>
      </c>
      <c r="R1576" s="0" t="n">
        <v>152463432</v>
      </c>
      <c r="S1576" s="0" t="s">
        <v>2301</v>
      </c>
      <c r="T1576" s="0" t="s">
        <v>2302</v>
      </c>
      <c r="U1576" s="0" t="s">
        <v>2365</v>
      </c>
      <c r="V1576" s="0" t="n">
        <v>125000000</v>
      </c>
      <c r="W1576" s="0" t="s">
        <v>2366</v>
      </c>
      <c r="X1576" s="0" t="n">
        <v>4</v>
      </c>
      <c r="Y1576" s="0" t="n">
        <f aca="false">FALSE()</f>
        <v>0</v>
      </c>
      <c r="Z1576" s="0" t="n">
        <f aca="false">FALSE()</f>
        <v>0</v>
      </c>
      <c r="AA1576" s="0" t="n">
        <f aca="false">FALSE()</f>
        <v>0</v>
      </c>
      <c r="AB1576" s="0" t="n">
        <f aca="false">FALSE()</f>
        <v>0</v>
      </c>
      <c r="AC1576" s="0" t="n">
        <v>1</v>
      </c>
      <c r="AD1576" s="0" t="s">
        <v>2129</v>
      </c>
      <c r="AE1576" s="0" t="n">
        <f aca="false">TRUE()</f>
        <v>1</v>
      </c>
      <c r="AF1576" s="0" t="s">
        <v>14819</v>
      </c>
      <c r="AG1576" s="0" t="n">
        <v>2</v>
      </c>
      <c r="AH1576" s="0" t="s">
        <v>14820</v>
      </c>
      <c r="AI1576" s="0" t="s">
        <v>14821</v>
      </c>
      <c r="AJ1576" s="0" t="n">
        <v>0</v>
      </c>
      <c r="AK1576" s="0" t="s">
        <v>2118</v>
      </c>
      <c r="AL1576" s="0" t="n">
        <f aca="false">FALSE()</f>
        <v>0</v>
      </c>
      <c r="AM1576" s="0" t="n">
        <f aca="false">TRUE()</f>
        <v>1</v>
      </c>
      <c r="AN1576" s="0" t="n">
        <f aca="false">FALSE()</f>
        <v>0</v>
      </c>
      <c r="AO1576" s="0" t="n">
        <f aca="false">FALSE()</f>
        <v>0</v>
      </c>
      <c r="AP1576" s="0" t="n">
        <f aca="false">FALSE()</f>
        <v>0</v>
      </c>
      <c r="AQ1576" s="380" t="n">
        <v>43496.6513888889</v>
      </c>
      <c r="AR1576" s="380" t="n">
        <v>34257.1666666667</v>
      </c>
      <c r="AS1576" s="0" t="s">
        <v>14822</v>
      </c>
      <c r="AT1576" s="0" t="s">
        <v>2170</v>
      </c>
      <c r="AU1576" s="0" t="s">
        <v>2170</v>
      </c>
    </row>
    <row r="1577" customFormat="false" ht="15" hidden="true" customHeight="false" outlineLevel="0" collapsed="false">
      <c r="A1577" s="0" t="s">
        <v>14823</v>
      </c>
      <c r="B1577" s="0" t="s">
        <v>14824</v>
      </c>
      <c r="C1577" s="0" t="s">
        <v>14825</v>
      </c>
      <c r="D1577" s="0" t="s">
        <v>2297</v>
      </c>
      <c r="E1577" s="0" t="s">
        <v>14823</v>
      </c>
      <c r="F1577" s="0" t="n">
        <v>1</v>
      </c>
      <c r="G1577" s="0" t="s">
        <v>2298</v>
      </c>
      <c r="H1577" s="0" t="s">
        <v>2170</v>
      </c>
      <c r="I1577" s="0" t="s">
        <v>2170</v>
      </c>
      <c r="J1577" s="0" t="s">
        <v>2170</v>
      </c>
      <c r="K1577" s="0" t="s">
        <v>2170</v>
      </c>
      <c r="L1577" s="0" t="s">
        <v>2170</v>
      </c>
      <c r="M1577" s="0" t="s">
        <v>2170</v>
      </c>
      <c r="N1577" s="0" t="n">
        <f aca="false">FALSE()</f>
        <v>0</v>
      </c>
      <c r="O1577" s="0" t="s">
        <v>14826</v>
      </c>
      <c r="P1577" s="0" t="s">
        <v>2300</v>
      </c>
      <c r="Q1577" s="380" t="n">
        <v>22536.1666666667</v>
      </c>
      <c r="R1577" s="0" t="n">
        <v>423080556</v>
      </c>
      <c r="S1577" s="0" t="s">
        <v>2301</v>
      </c>
      <c r="T1577" s="0" t="s">
        <v>2302</v>
      </c>
      <c r="U1577" s="0" t="s">
        <v>2116</v>
      </c>
      <c r="V1577" s="0" t="n">
        <v>1000000000</v>
      </c>
      <c r="W1577" s="0" t="s">
        <v>2383</v>
      </c>
      <c r="X1577" s="0" t="n">
        <v>4</v>
      </c>
      <c r="Y1577" s="0" t="n">
        <f aca="false">FALSE()</f>
        <v>0</v>
      </c>
      <c r="Z1577" s="0" t="n">
        <f aca="false">FALSE()</f>
        <v>0</v>
      </c>
      <c r="AA1577" s="0" t="n">
        <f aca="false">FALSE()</f>
        <v>0</v>
      </c>
      <c r="AB1577" s="0" t="n">
        <f aca="false">TRUE()</f>
        <v>1</v>
      </c>
      <c r="AC1577" s="0" t="n">
        <v>1</v>
      </c>
      <c r="AD1577" s="0" t="s">
        <v>2129</v>
      </c>
      <c r="AE1577" s="0" t="n">
        <f aca="false">TRUE()</f>
        <v>1</v>
      </c>
      <c r="AF1577" s="0" t="s">
        <v>14827</v>
      </c>
      <c r="AG1577" s="0" t="n">
        <v>2</v>
      </c>
      <c r="AH1577" s="0" t="s">
        <v>14828</v>
      </c>
      <c r="AI1577" s="0" t="s">
        <v>14829</v>
      </c>
      <c r="AJ1577" s="0" t="n">
        <v>0</v>
      </c>
      <c r="AK1577" s="0" t="s">
        <v>2118</v>
      </c>
      <c r="AL1577" s="0" t="n">
        <f aca="false">FALSE()</f>
        <v>0</v>
      </c>
      <c r="AM1577" s="0" t="n">
        <f aca="false">TRUE()</f>
        <v>1</v>
      </c>
      <c r="AN1577" s="0" t="n">
        <f aca="false">FALSE()</f>
        <v>0</v>
      </c>
      <c r="AO1577" s="0" t="n">
        <f aca="false">FALSE()</f>
        <v>0</v>
      </c>
      <c r="AP1577" s="0" t="n">
        <f aca="false">FALSE()</f>
        <v>0</v>
      </c>
      <c r="AQ1577" s="380" t="n">
        <v>43123.7284722222</v>
      </c>
      <c r="AR1577" s="380" t="n">
        <v>32398.1666666667</v>
      </c>
      <c r="AS1577" s="0" t="s">
        <v>14830</v>
      </c>
      <c r="AT1577" s="0" t="s">
        <v>2170</v>
      </c>
      <c r="AU1577" s="0" t="s">
        <v>2170</v>
      </c>
    </row>
    <row r="1578" customFormat="false" ht="15" hidden="true" customHeight="false" outlineLevel="0" collapsed="false">
      <c r="A1578" s="0" t="s">
        <v>14831</v>
      </c>
      <c r="B1578" s="0" t="s">
        <v>14832</v>
      </c>
      <c r="C1578" s="0" t="s">
        <v>14833</v>
      </c>
      <c r="D1578" s="0" t="s">
        <v>2297</v>
      </c>
      <c r="E1578" s="0" t="s">
        <v>14831</v>
      </c>
      <c r="F1578" s="0" t="n">
        <v>1</v>
      </c>
      <c r="G1578" s="0" t="s">
        <v>2298</v>
      </c>
      <c r="H1578" s="0" t="s">
        <v>2170</v>
      </c>
      <c r="I1578" s="0" t="s">
        <v>2170</v>
      </c>
      <c r="J1578" s="0" t="s">
        <v>2170</v>
      </c>
      <c r="K1578" s="0" t="s">
        <v>2170</v>
      </c>
      <c r="L1578" s="0" t="s">
        <v>2170</v>
      </c>
      <c r="M1578" s="0" t="s">
        <v>2170</v>
      </c>
      <c r="N1578" s="0" t="n">
        <f aca="false">FALSE()</f>
        <v>0</v>
      </c>
      <c r="O1578" s="0" t="s">
        <v>14834</v>
      </c>
      <c r="P1578" s="0" t="s">
        <v>2300</v>
      </c>
      <c r="Q1578" s="380" t="n">
        <v>31492.125</v>
      </c>
      <c r="R1578" s="0" t="n">
        <v>1824561070</v>
      </c>
      <c r="S1578" s="0" t="s">
        <v>2301</v>
      </c>
      <c r="T1578" s="0" t="s">
        <v>2302</v>
      </c>
      <c r="U1578" s="0" t="s">
        <v>610</v>
      </c>
      <c r="V1578" s="0" t="n">
        <v>0</v>
      </c>
      <c r="W1578" s="0" t="s">
        <v>2366</v>
      </c>
      <c r="X1578" s="0" t="n">
        <v>4</v>
      </c>
      <c r="Y1578" s="0" t="n">
        <f aca="false">FALSE()</f>
        <v>0</v>
      </c>
      <c r="Z1578" s="0" t="n">
        <f aca="false">FALSE()</f>
        <v>0</v>
      </c>
      <c r="AA1578" s="0" t="n">
        <f aca="false">FALSE()</f>
        <v>0</v>
      </c>
      <c r="AB1578" s="0" t="n">
        <f aca="false">TRUE()</f>
        <v>1</v>
      </c>
      <c r="AC1578" s="0" t="n">
        <v>1</v>
      </c>
      <c r="AD1578" s="0" t="s">
        <v>2129</v>
      </c>
      <c r="AE1578" s="0" t="n">
        <f aca="false">TRUE()</f>
        <v>1</v>
      </c>
      <c r="AF1578" s="0" t="s">
        <v>14835</v>
      </c>
      <c r="AG1578" s="0" t="n">
        <v>2</v>
      </c>
      <c r="AH1578" s="0" t="s">
        <v>14836</v>
      </c>
      <c r="AI1578" s="0" t="s">
        <v>14837</v>
      </c>
      <c r="AJ1578" s="0" t="n">
        <v>0</v>
      </c>
      <c r="AK1578" s="0" t="s">
        <v>2118</v>
      </c>
      <c r="AL1578" s="0" t="n">
        <f aca="false">FALSE()</f>
        <v>0</v>
      </c>
      <c r="AM1578" s="0" t="n">
        <f aca="false">TRUE()</f>
        <v>1</v>
      </c>
      <c r="AN1578" s="0" t="n">
        <f aca="false">FALSE()</f>
        <v>0</v>
      </c>
      <c r="AO1578" s="0" t="n">
        <f aca="false">FALSE()</f>
        <v>0</v>
      </c>
      <c r="AP1578" s="0" t="n">
        <f aca="false">FALSE()</f>
        <v>0</v>
      </c>
      <c r="AQ1578" s="380" t="n">
        <v>43123.6666666667</v>
      </c>
      <c r="AR1578" s="380" t="n">
        <v>34023.125</v>
      </c>
      <c r="AS1578" s="0" t="s">
        <v>14838</v>
      </c>
      <c r="AT1578" s="0" t="s">
        <v>2170</v>
      </c>
      <c r="AU1578" s="0" t="s">
        <v>2170</v>
      </c>
    </row>
    <row r="1579" customFormat="false" ht="15" hidden="true" customHeight="false" outlineLevel="0" collapsed="false">
      <c r="A1579" s="0" t="s">
        <v>14839</v>
      </c>
      <c r="B1579" s="0" t="s">
        <v>14840</v>
      </c>
      <c r="C1579" s="0" t="s">
        <v>14841</v>
      </c>
      <c r="D1579" s="0" t="s">
        <v>2297</v>
      </c>
      <c r="E1579" s="0" t="s">
        <v>14839</v>
      </c>
      <c r="F1579" s="0" t="n">
        <v>1</v>
      </c>
      <c r="G1579" s="0" t="s">
        <v>2298</v>
      </c>
      <c r="H1579" s="0" t="s">
        <v>2170</v>
      </c>
      <c r="I1579" s="0" t="s">
        <v>2170</v>
      </c>
      <c r="J1579" s="0" t="s">
        <v>2170</v>
      </c>
      <c r="K1579" s="0" t="s">
        <v>2170</v>
      </c>
      <c r="L1579" s="0" t="s">
        <v>2170</v>
      </c>
      <c r="M1579" s="0" t="s">
        <v>2170</v>
      </c>
      <c r="N1579" s="0" t="n">
        <f aca="false">FALSE()</f>
        <v>0</v>
      </c>
      <c r="O1579" s="0" t="s">
        <v>14842</v>
      </c>
      <c r="P1579" s="0" t="s">
        <v>2300</v>
      </c>
      <c r="Q1579" s="380" t="n">
        <v>25569.125</v>
      </c>
      <c r="R1579" s="0" t="n">
        <v>47321483</v>
      </c>
      <c r="S1579" s="0" t="s">
        <v>2301</v>
      </c>
      <c r="T1579" s="0" t="s">
        <v>2302</v>
      </c>
      <c r="U1579" s="0" t="s">
        <v>2115</v>
      </c>
      <c r="V1579" s="0" t="n">
        <v>100000000</v>
      </c>
      <c r="W1579" s="0" t="s">
        <v>2366</v>
      </c>
      <c r="X1579" s="0" t="n">
        <v>4</v>
      </c>
      <c r="Y1579" s="0" t="n">
        <f aca="false">FALSE()</f>
        <v>0</v>
      </c>
      <c r="Z1579" s="0" t="n">
        <f aca="false">FALSE()</f>
        <v>0</v>
      </c>
      <c r="AA1579" s="0" t="n">
        <f aca="false">FALSE()</f>
        <v>0</v>
      </c>
      <c r="AB1579" s="0" t="n">
        <f aca="false">FALSE()</f>
        <v>0</v>
      </c>
      <c r="AC1579" s="0" t="n">
        <v>1</v>
      </c>
      <c r="AD1579" s="0" t="s">
        <v>2129</v>
      </c>
      <c r="AE1579" s="0" t="n">
        <f aca="false">TRUE()</f>
        <v>1</v>
      </c>
      <c r="AF1579" s="0" t="s">
        <v>14843</v>
      </c>
      <c r="AG1579" s="0" t="n">
        <v>2</v>
      </c>
      <c r="AH1579" s="0" t="s">
        <v>14844</v>
      </c>
      <c r="AI1579" s="0" t="s">
        <v>14845</v>
      </c>
      <c r="AJ1579" s="0" t="n">
        <v>0</v>
      </c>
      <c r="AK1579" s="0" t="s">
        <v>2118</v>
      </c>
      <c r="AL1579" s="0" t="n">
        <f aca="false">FALSE()</f>
        <v>0</v>
      </c>
      <c r="AM1579" s="0" t="n">
        <f aca="false">TRUE()</f>
        <v>1</v>
      </c>
      <c r="AN1579" s="0" t="n">
        <f aca="false">FALSE()</f>
        <v>0</v>
      </c>
      <c r="AO1579" s="0" t="n">
        <f aca="false">FALSE()</f>
        <v>0</v>
      </c>
      <c r="AP1579" s="0" t="n">
        <f aca="false">FALSE()</f>
        <v>0</v>
      </c>
      <c r="AQ1579" s="380" t="n">
        <v>44117.6875</v>
      </c>
      <c r="AR1579" s="380" t="n">
        <v>44117.4166666667</v>
      </c>
      <c r="AS1579" s="0" t="s">
        <v>14846</v>
      </c>
      <c r="AT1579" s="0" t="s">
        <v>2170</v>
      </c>
      <c r="AU1579" s="0" t="s">
        <v>2170</v>
      </c>
    </row>
    <row r="1580" customFormat="false" ht="15" hidden="true" customHeight="false" outlineLevel="0" collapsed="false">
      <c r="A1580" s="0" t="s">
        <v>14847</v>
      </c>
      <c r="B1580" s="0" t="s">
        <v>14848</v>
      </c>
      <c r="C1580" s="0" t="s">
        <v>14849</v>
      </c>
      <c r="D1580" s="0" t="s">
        <v>2297</v>
      </c>
      <c r="E1580" s="0" t="s">
        <v>14847</v>
      </c>
      <c r="F1580" s="0" t="n">
        <v>1</v>
      </c>
      <c r="G1580" s="0" t="s">
        <v>2298</v>
      </c>
      <c r="H1580" s="0" t="s">
        <v>2170</v>
      </c>
      <c r="I1580" s="0" t="s">
        <v>2170</v>
      </c>
      <c r="J1580" s="0" t="s">
        <v>2170</v>
      </c>
      <c r="K1580" s="0" t="s">
        <v>2170</v>
      </c>
      <c r="L1580" s="0" t="s">
        <v>2170</v>
      </c>
      <c r="M1580" s="0" t="s">
        <v>2170</v>
      </c>
      <c r="N1580" s="0" t="n">
        <f aca="false">FALSE()</f>
        <v>0</v>
      </c>
      <c r="O1580" s="0" t="s">
        <v>14850</v>
      </c>
      <c r="P1580" s="0" t="s">
        <v>2300</v>
      </c>
      <c r="Q1580" s="380" t="n">
        <v>25569.125</v>
      </c>
      <c r="R1580" s="0" t="n">
        <v>145723142</v>
      </c>
      <c r="S1580" s="0" t="s">
        <v>2301</v>
      </c>
      <c r="T1580" s="0" t="s">
        <v>2302</v>
      </c>
      <c r="U1580" s="0" t="s">
        <v>2330</v>
      </c>
      <c r="V1580" s="0" t="n">
        <v>350000000</v>
      </c>
      <c r="W1580" s="0" t="s">
        <v>10021</v>
      </c>
      <c r="X1580" s="0" t="n">
        <v>4</v>
      </c>
      <c r="Y1580" s="0" t="n">
        <f aca="false">FALSE()</f>
        <v>0</v>
      </c>
      <c r="Z1580" s="0" t="n">
        <f aca="false">FALSE()</f>
        <v>0</v>
      </c>
      <c r="AA1580" s="0" t="n">
        <f aca="false">FALSE()</f>
        <v>0</v>
      </c>
      <c r="AB1580" s="0" t="n">
        <f aca="false">TRUE()</f>
        <v>1</v>
      </c>
      <c r="AC1580" s="0" t="n">
        <v>1</v>
      </c>
      <c r="AD1580" s="0" t="s">
        <v>2129</v>
      </c>
      <c r="AE1580" s="0" t="n">
        <f aca="false">TRUE()</f>
        <v>1</v>
      </c>
      <c r="AF1580" s="0" t="s">
        <v>14851</v>
      </c>
      <c r="AG1580" s="0" t="n">
        <v>2</v>
      </c>
      <c r="AH1580" s="0" t="s">
        <v>14852</v>
      </c>
      <c r="AI1580" s="0" t="s">
        <v>14853</v>
      </c>
      <c r="AJ1580" s="0" t="n">
        <v>0</v>
      </c>
      <c r="AK1580" s="0" t="s">
        <v>2118</v>
      </c>
      <c r="AL1580" s="0" t="n">
        <f aca="false">FALSE()</f>
        <v>0</v>
      </c>
      <c r="AM1580" s="0" t="n">
        <f aca="false">TRUE()</f>
        <v>1</v>
      </c>
      <c r="AN1580" s="0" t="n">
        <f aca="false">FALSE()</f>
        <v>0</v>
      </c>
      <c r="AO1580" s="0" t="n">
        <f aca="false">FALSE()</f>
        <v>0</v>
      </c>
      <c r="AP1580" s="0" t="n">
        <f aca="false">FALSE()</f>
        <v>0</v>
      </c>
      <c r="AQ1580" s="380" t="n">
        <v>43496.6673611111</v>
      </c>
      <c r="AR1580" s="380" t="n">
        <v>34852.1666666667</v>
      </c>
      <c r="AS1580" s="0" t="s">
        <v>14854</v>
      </c>
      <c r="AT1580" s="0" t="s">
        <v>2170</v>
      </c>
      <c r="AU1580" s="0" t="s">
        <v>2170</v>
      </c>
    </row>
    <row r="1581" customFormat="false" ht="15" hidden="true" customHeight="false" outlineLevel="0" collapsed="false">
      <c r="A1581" s="0" t="s">
        <v>14855</v>
      </c>
      <c r="B1581" s="0" t="s">
        <v>14856</v>
      </c>
      <c r="C1581" s="0" t="s">
        <v>14857</v>
      </c>
      <c r="D1581" s="0" t="s">
        <v>2297</v>
      </c>
      <c r="E1581" s="0" t="s">
        <v>14855</v>
      </c>
      <c r="F1581" s="0" t="n">
        <v>1</v>
      </c>
      <c r="G1581" s="0" t="s">
        <v>2298</v>
      </c>
      <c r="H1581" s="0" t="s">
        <v>2170</v>
      </c>
      <c r="I1581" s="0" t="s">
        <v>2170</v>
      </c>
      <c r="J1581" s="0" t="s">
        <v>2170</v>
      </c>
      <c r="K1581" s="0" t="s">
        <v>2170</v>
      </c>
      <c r="L1581" s="0" t="s">
        <v>2170</v>
      </c>
      <c r="M1581" s="0" t="s">
        <v>2170</v>
      </c>
      <c r="N1581" s="0" t="n">
        <f aca="false">FALSE()</f>
        <v>0</v>
      </c>
      <c r="O1581" s="0" t="s">
        <v>14858</v>
      </c>
      <c r="P1581" s="0" t="s">
        <v>2300</v>
      </c>
      <c r="Q1581" s="380" t="n">
        <v>25569.125</v>
      </c>
      <c r="R1581" s="0" t="n">
        <v>31820724</v>
      </c>
      <c r="S1581" s="0" t="s">
        <v>2301</v>
      </c>
      <c r="T1581" s="0" t="s">
        <v>2302</v>
      </c>
      <c r="U1581" s="0" t="s">
        <v>2330</v>
      </c>
      <c r="V1581" s="0" t="n">
        <v>290000000</v>
      </c>
      <c r="W1581" s="0" t="s">
        <v>2312</v>
      </c>
      <c r="X1581" s="0" t="n">
        <v>1</v>
      </c>
      <c r="Y1581" s="0" t="n">
        <f aca="false">FALSE()</f>
        <v>0</v>
      </c>
      <c r="Z1581" s="0" t="n">
        <f aca="false">FALSE()</f>
        <v>0</v>
      </c>
      <c r="AA1581" s="0" t="n">
        <f aca="false">FALSE()</f>
        <v>0</v>
      </c>
      <c r="AB1581" s="0" t="n">
        <f aca="false">FALSE()</f>
        <v>0</v>
      </c>
      <c r="AC1581" s="0" t="n">
        <v>1</v>
      </c>
      <c r="AD1581" s="0" t="s">
        <v>2129</v>
      </c>
      <c r="AE1581" s="0" t="n">
        <f aca="false">TRUE()</f>
        <v>1</v>
      </c>
      <c r="AF1581" s="0" t="s">
        <v>14859</v>
      </c>
      <c r="AG1581" s="0" t="n">
        <v>2</v>
      </c>
      <c r="AH1581" s="0" t="s">
        <v>14860</v>
      </c>
      <c r="AI1581" s="0" t="s">
        <v>14861</v>
      </c>
      <c r="AJ1581" s="0" t="n">
        <v>0</v>
      </c>
      <c r="AK1581" s="0" t="s">
        <v>2118</v>
      </c>
      <c r="AL1581" s="0" t="n">
        <f aca="false">FALSE()</f>
        <v>0</v>
      </c>
      <c r="AM1581" s="0" t="n">
        <f aca="false">TRUE()</f>
        <v>1</v>
      </c>
      <c r="AN1581" s="0" t="n">
        <f aca="false">FALSE()</f>
        <v>0</v>
      </c>
      <c r="AO1581" s="0" t="n">
        <f aca="false">FALSE()</f>
        <v>0</v>
      </c>
      <c r="AP1581" s="0" t="n">
        <f aca="false">FALSE()</f>
        <v>0</v>
      </c>
      <c r="AQ1581" s="380" t="n">
        <v>43969.6875</v>
      </c>
      <c r="AR1581" s="380" t="n">
        <v>43969.4166666667</v>
      </c>
      <c r="AS1581" s="0" t="s">
        <v>14862</v>
      </c>
      <c r="AT1581" s="0" t="s">
        <v>2170</v>
      </c>
      <c r="AU1581" s="0" t="s">
        <v>2170</v>
      </c>
    </row>
    <row r="1582" customFormat="false" ht="15" hidden="true" customHeight="false" outlineLevel="0" collapsed="false">
      <c r="A1582" s="0" t="s">
        <v>14863</v>
      </c>
      <c r="B1582" s="0" t="s">
        <v>14864</v>
      </c>
      <c r="C1582" s="0" t="s">
        <v>14865</v>
      </c>
      <c r="D1582" s="0" t="s">
        <v>2297</v>
      </c>
      <c r="E1582" s="0" t="s">
        <v>14863</v>
      </c>
      <c r="F1582" s="0" t="n">
        <v>1</v>
      </c>
      <c r="G1582" s="0" t="s">
        <v>2298</v>
      </c>
      <c r="H1582" s="0" t="s">
        <v>2170</v>
      </c>
      <c r="I1582" s="0" t="s">
        <v>2170</v>
      </c>
      <c r="J1582" s="0" t="s">
        <v>2170</v>
      </c>
      <c r="K1582" s="0" t="s">
        <v>2170</v>
      </c>
      <c r="L1582" s="0" t="s">
        <v>2170</v>
      </c>
      <c r="M1582" s="0" t="s">
        <v>2170</v>
      </c>
      <c r="N1582" s="0" t="n">
        <f aca="false">FALSE()</f>
        <v>0</v>
      </c>
      <c r="O1582" s="0" t="s">
        <v>14866</v>
      </c>
      <c r="P1582" s="0" t="s">
        <v>2300</v>
      </c>
      <c r="Q1582" s="380" t="n">
        <v>25569.125</v>
      </c>
      <c r="R1582" s="0" t="n">
        <v>52865557</v>
      </c>
      <c r="S1582" s="0" t="s">
        <v>2301</v>
      </c>
      <c r="T1582" s="0" t="s">
        <v>2302</v>
      </c>
      <c r="U1582" s="0" t="s">
        <v>2574</v>
      </c>
      <c r="V1582" s="0" t="n">
        <v>250000000</v>
      </c>
      <c r="W1582" s="0" t="s">
        <v>2366</v>
      </c>
      <c r="X1582" s="0" t="n">
        <v>4</v>
      </c>
      <c r="Y1582" s="0" t="n">
        <f aca="false">FALSE()</f>
        <v>0</v>
      </c>
      <c r="Z1582" s="0" t="n">
        <f aca="false">FALSE()</f>
        <v>0</v>
      </c>
      <c r="AA1582" s="0" t="n">
        <f aca="false">FALSE()</f>
        <v>0</v>
      </c>
      <c r="AB1582" s="0" t="n">
        <f aca="false">TRUE()</f>
        <v>1</v>
      </c>
      <c r="AC1582" s="0" t="n">
        <v>1</v>
      </c>
      <c r="AD1582" s="0" t="s">
        <v>2129</v>
      </c>
      <c r="AE1582" s="0" t="n">
        <f aca="false">TRUE()</f>
        <v>1</v>
      </c>
      <c r="AF1582" s="0" t="s">
        <v>14867</v>
      </c>
      <c r="AG1582" s="0" t="n">
        <v>2</v>
      </c>
      <c r="AH1582" s="0" t="s">
        <v>14868</v>
      </c>
      <c r="AI1582" s="0" t="s">
        <v>14869</v>
      </c>
      <c r="AJ1582" s="0" t="n">
        <v>0</v>
      </c>
      <c r="AK1582" s="0" t="s">
        <v>2118</v>
      </c>
      <c r="AL1582" s="0" t="n">
        <f aca="false">FALSE()</f>
        <v>0</v>
      </c>
      <c r="AM1582" s="0" t="n">
        <f aca="false">TRUE()</f>
        <v>1</v>
      </c>
      <c r="AN1582" s="0" t="n">
        <f aca="false">FALSE()</f>
        <v>0</v>
      </c>
      <c r="AO1582" s="0" t="n">
        <f aca="false">FALSE()</f>
        <v>0</v>
      </c>
      <c r="AP1582" s="0" t="n">
        <f aca="false">FALSE()</f>
        <v>0</v>
      </c>
      <c r="AQ1582" s="380" t="n">
        <v>44041.6902777778</v>
      </c>
      <c r="AR1582" s="380" t="n">
        <v>44041.4166666667</v>
      </c>
      <c r="AS1582" s="0" t="s">
        <v>14870</v>
      </c>
      <c r="AT1582" s="0" t="s">
        <v>2170</v>
      </c>
      <c r="AU1582" s="0" t="s">
        <v>2170</v>
      </c>
    </row>
    <row r="1583" customFormat="false" ht="15" hidden="true" customHeight="false" outlineLevel="0" collapsed="false">
      <c r="A1583" s="0" t="s">
        <v>14871</v>
      </c>
      <c r="B1583" s="0" t="s">
        <v>14872</v>
      </c>
      <c r="C1583" s="0" t="s">
        <v>14873</v>
      </c>
      <c r="D1583" s="0" t="s">
        <v>2297</v>
      </c>
      <c r="E1583" s="0" t="s">
        <v>14871</v>
      </c>
      <c r="F1583" s="0" t="n">
        <v>1</v>
      </c>
      <c r="G1583" s="0" t="s">
        <v>2298</v>
      </c>
      <c r="H1583" s="0" t="s">
        <v>2170</v>
      </c>
      <c r="I1583" s="0" t="s">
        <v>2170</v>
      </c>
      <c r="J1583" s="0" t="s">
        <v>2170</v>
      </c>
      <c r="K1583" s="0" t="s">
        <v>2170</v>
      </c>
      <c r="L1583" s="0" t="s">
        <v>2170</v>
      </c>
      <c r="M1583" s="0" t="s">
        <v>2170</v>
      </c>
      <c r="N1583" s="0" t="n">
        <f aca="false">FALSE()</f>
        <v>0</v>
      </c>
      <c r="O1583" s="0" t="s">
        <v>14874</v>
      </c>
      <c r="P1583" s="0" t="s">
        <v>2300</v>
      </c>
      <c r="Q1583" s="380" t="n">
        <v>25569.125</v>
      </c>
      <c r="R1583" s="0" t="n">
        <v>140589748</v>
      </c>
      <c r="S1583" s="0" t="s">
        <v>2301</v>
      </c>
      <c r="T1583" s="0" t="s">
        <v>2302</v>
      </c>
      <c r="U1583" s="0" t="s">
        <v>2365</v>
      </c>
      <c r="V1583" s="0" t="n">
        <v>300000000</v>
      </c>
      <c r="W1583" s="0" t="s">
        <v>2565</v>
      </c>
      <c r="X1583" s="0" t="n">
        <v>4</v>
      </c>
      <c r="Y1583" s="0" t="n">
        <f aca="false">FALSE()</f>
        <v>0</v>
      </c>
      <c r="Z1583" s="0" t="n">
        <f aca="false">FALSE()</f>
        <v>0</v>
      </c>
      <c r="AA1583" s="0" t="n">
        <f aca="false">FALSE()</f>
        <v>0</v>
      </c>
      <c r="AB1583" s="0" t="n">
        <f aca="false">FALSE()</f>
        <v>0</v>
      </c>
      <c r="AC1583" s="0" t="n">
        <v>1</v>
      </c>
      <c r="AD1583" s="0" t="s">
        <v>2129</v>
      </c>
      <c r="AE1583" s="0" t="n">
        <f aca="false">TRUE()</f>
        <v>1</v>
      </c>
      <c r="AF1583" s="0" t="s">
        <v>14875</v>
      </c>
      <c r="AG1583" s="0" t="n">
        <v>2</v>
      </c>
      <c r="AH1583" s="0" t="s">
        <v>14876</v>
      </c>
      <c r="AI1583" s="0" t="s">
        <v>14877</v>
      </c>
      <c r="AJ1583" s="0" t="n">
        <v>0</v>
      </c>
      <c r="AK1583" s="0" t="s">
        <v>2118</v>
      </c>
      <c r="AL1583" s="0" t="n">
        <f aca="false">FALSE()</f>
        <v>0</v>
      </c>
      <c r="AM1583" s="0" t="n">
        <f aca="false">TRUE()</f>
        <v>1</v>
      </c>
      <c r="AN1583" s="0" t="n">
        <f aca="false">FALSE()</f>
        <v>0</v>
      </c>
      <c r="AO1583" s="0" t="n">
        <f aca="false">FALSE()</f>
        <v>0</v>
      </c>
      <c r="AP1583" s="0" t="n">
        <f aca="false">TRUE()</f>
        <v>1</v>
      </c>
      <c r="AQ1583" s="380" t="n">
        <v>44319.6652777778</v>
      </c>
      <c r="AR1583" s="380" t="n">
        <v>44319.4166666667</v>
      </c>
      <c r="AS1583" s="0" t="s">
        <v>14878</v>
      </c>
      <c r="AT1583" s="0" t="s">
        <v>2170</v>
      </c>
      <c r="AU1583" s="0" t="s">
        <v>2170</v>
      </c>
    </row>
    <row r="1584" customFormat="false" ht="15" hidden="true" customHeight="false" outlineLevel="0" collapsed="false">
      <c r="A1584" s="0" t="s">
        <v>14879</v>
      </c>
      <c r="B1584" s="0" t="s">
        <v>14880</v>
      </c>
      <c r="C1584" s="0" t="s">
        <v>14881</v>
      </c>
      <c r="D1584" s="0" t="s">
        <v>2297</v>
      </c>
      <c r="E1584" s="0" t="s">
        <v>14879</v>
      </c>
      <c r="F1584" s="0" t="n">
        <v>1</v>
      </c>
      <c r="G1584" s="0" t="s">
        <v>2298</v>
      </c>
      <c r="H1584" s="0" t="s">
        <v>2170</v>
      </c>
      <c r="I1584" s="0" t="s">
        <v>2170</v>
      </c>
      <c r="J1584" s="0" t="s">
        <v>2170</v>
      </c>
      <c r="K1584" s="0" t="s">
        <v>2170</v>
      </c>
      <c r="L1584" s="0" t="s">
        <v>2170</v>
      </c>
      <c r="M1584" s="0" t="s">
        <v>2170</v>
      </c>
      <c r="N1584" s="0" t="n">
        <f aca="false">FALSE()</f>
        <v>0</v>
      </c>
      <c r="O1584" s="0" t="s">
        <v>14882</v>
      </c>
      <c r="P1584" s="0" t="s">
        <v>2300</v>
      </c>
      <c r="Q1584" s="380" t="n">
        <v>34961.1666666667</v>
      </c>
      <c r="R1584" s="0" t="n">
        <v>94495182</v>
      </c>
      <c r="S1584" s="0" t="s">
        <v>2301</v>
      </c>
      <c r="T1584" s="0" t="s">
        <v>2302</v>
      </c>
      <c r="U1584" s="0" t="s">
        <v>2330</v>
      </c>
      <c r="V1584" s="0" t="n">
        <v>200000000</v>
      </c>
      <c r="W1584" s="0" t="s">
        <v>2366</v>
      </c>
      <c r="X1584" s="0" t="n">
        <v>4</v>
      </c>
      <c r="Y1584" s="0" t="n">
        <f aca="false">FALSE()</f>
        <v>0</v>
      </c>
      <c r="Z1584" s="0" t="n">
        <f aca="false">FALSE()</f>
        <v>0</v>
      </c>
      <c r="AA1584" s="0" t="n">
        <f aca="false">FALSE()</f>
        <v>0</v>
      </c>
      <c r="AB1584" s="0" t="n">
        <f aca="false">FALSE()</f>
        <v>0</v>
      </c>
      <c r="AC1584" s="0" t="n">
        <v>1</v>
      </c>
      <c r="AD1584" s="0" t="s">
        <v>2129</v>
      </c>
      <c r="AE1584" s="0" t="n">
        <f aca="false">TRUE()</f>
        <v>1</v>
      </c>
      <c r="AF1584" s="0" t="s">
        <v>14883</v>
      </c>
      <c r="AG1584" s="0" t="n">
        <v>2</v>
      </c>
      <c r="AH1584" s="0" t="s">
        <v>14884</v>
      </c>
      <c r="AI1584" s="0" t="s">
        <v>14885</v>
      </c>
      <c r="AJ1584" s="0" t="n">
        <v>0</v>
      </c>
      <c r="AK1584" s="0" t="s">
        <v>2118</v>
      </c>
      <c r="AL1584" s="0" t="n">
        <f aca="false">FALSE()</f>
        <v>0</v>
      </c>
      <c r="AM1584" s="0" t="n">
        <f aca="false">TRUE()</f>
        <v>1</v>
      </c>
      <c r="AN1584" s="0" t="n">
        <f aca="false">FALSE()</f>
        <v>0</v>
      </c>
      <c r="AO1584" s="0" t="n">
        <f aca="false">FALSE()</f>
        <v>0</v>
      </c>
      <c r="AP1584" s="0" t="n">
        <f aca="false">FALSE()</f>
        <v>0</v>
      </c>
      <c r="AQ1584" s="380" t="n">
        <v>43559.6895833333</v>
      </c>
      <c r="AR1584" s="380" t="n">
        <v>34962.1666666667</v>
      </c>
      <c r="AS1584" s="0" t="s">
        <v>14886</v>
      </c>
      <c r="AT1584" s="0" t="s">
        <v>2170</v>
      </c>
      <c r="AU1584" s="0" t="s">
        <v>2170</v>
      </c>
    </row>
    <row r="1585" customFormat="false" ht="15" hidden="false" customHeight="false" outlineLevel="0" collapsed="false">
      <c r="A1585" s="0" t="s">
        <v>14887</v>
      </c>
      <c r="B1585" s="0" t="s">
        <v>14888</v>
      </c>
      <c r="C1585" s="0" t="s">
        <v>14889</v>
      </c>
      <c r="D1585" s="0" t="s">
        <v>2736</v>
      </c>
      <c r="E1585" s="0" t="s">
        <v>14887</v>
      </c>
      <c r="F1585" s="0" t="n">
        <v>1</v>
      </c>
      <c r="G1585" s="0" t="s">
        <v>2298</v>
      </c>
      <c r="H1585" s="0" t="s">
        <v>2170</v>
      </c>
      <c r="I1585" s="0" t="s">
        <v>2170</v>
      </c>
      <c r="J1585" s="0" t="s">
        <v>2170</v>
      </c>
      <c r="K1585" s="0" t="s">
        <v>2170</v>
      </c>
      <c r="L1585" s="0" t="s">
        <v>2170</v>
      </c>
      <c r="M1585" s="0" t="s">
        <v>2170</v>
      </c>
      <c r="N1585" s="0" t="n">
        <f aca="false">FALSE()</f>
        <v>0</v>
      </c>
      <c r="O1585" s="0" t="s">
        <v>14890</v>
      </c>
      <c r="P1585" s="0" t="s">
        <v>2300</v>
      </c>
      <c r="Q1585" s="380" t="n">
        <v>40687.1666666667</v>
      </c>
      <c r="R1585" s="0" t="n">
        <v>326342270</v>
      </c>
      <c r="S1585" s="0" t="s">
        <v>601</v>
      </c>
      <c r="T1585" s="0" t="s">
        <v>2602</v>
      </c>
      <c r="U1585" s="0" t="s">
        <v>2116</v>
      </c>
      <c r="V1585" s="0" t="n">
        <v>0</v>
      </c>
      <c r="W1585" s="0" t="s">
        <v>2493</v>
      </c>
      <c r="X1585" s="0" t="n">
        <v>1</v>
      </c>
      <c r="Y1585" s="0" t="n">
        <f aca="false">FALSE()</f>
        <v>0</v>
      </c>
      <c r="Z1585" s="0" t="n">
        <f aca="false">FALSE()</f>
        <v>0</v>
      </c>
      <c r="AA1585" s="0" t="n">
        <f aca="false">FALSE()</f>
        <v>0</v>
      </c>
      <c r="AB1585" s="0" t="n">
        <f aca="false">FALSE()</f>
        <v>0</v>
      </c>
      <c r="AC1585" s="0" t="n">
        <v>1</v>
      </c>
      <c r="AD1585" s="0" t="s">
        <v>2129</v>
      </c>
      <c r="AE1585" s="0" t="n">
        <f aca="false">TRUE()</f>
        <v>1</v>
      </c>
      <c r="AF1585" s="0" t="s">
        <v>14891</v>
      </c>
      <c r="AG1585" s="0" t="n">
        <v>2</v>
      </c>
      <c r="AH1585" s="0" t="s">
        <v>14892</v>
      </c>
      <c r="AI1585" s="0" t="s">
        <v>14893</v>
      </c>
      <c r="AJ1585" s="0" t="n">
        <v>0</v>
      </c>
      <c r="AK1585" s="0" t="s">
        <v>3378</v>
      </c>
      <c r="AL1585" s="0" t="n">
        <f aca="false">FALSE()</f>
        <v>0</v>
      </c>
      <c r="AM1585" s="0" t="n">
        <f aca="false">FALSE()</f>
        <v>0</v>
      </c>
      <c r="AN1585" s="0" t="n">
        <f aca="false">FALSE()</f>
        <v>0</v>
      </c>
      <c r="AO1585" s="0" t="n">
        <f aca="false">FALSE()</f>
        <v>0</v>
      </c>
      <c r="AP1585" s="0" t="n">
        <f aca="false">TRUE()</f>
        <v>1</v>
      </c>
      <c r="AQ1585" s="380" t="n">
        <v>44536.6458333333</v>
      </c>
      <c r="AR1585" s="380" t="n">
        <v>44536.4166666667</v>
      </c>
      <c r="AS1585" s="0" t="s">
        <v>14894</v>
      </c>
      <c r="AT1585" s="0" t="s">
        <v>2170</v>
      </c>
      <c r="AU1585" s="0" t="s">
        <v>2170</v>
      </c>
    </row>
    <row r="1586" customFormat="false" ht="15" hidden="true" customHeight="false" outlineLevel="0" collapsed="false">
      <c r="A1586" s="0" t="s">
        <v>14895</v>
      </c>
      <c r="B1586" s="0" t="s">
        <v>14896</v>
      </c>
      <c r="C1586" s="0" t="s">
        <v>14897</v>
      </c>
      <c r="D1586" s="0" t="s">
        <v>2297</v>
      </c>
      <c r="E1586" s="0" t="s">
        <v>14895</v>
      </c>
      <c r="F1586" s="0" t="n">
        <v>1</v>
      </c>
      <c r="G1586" s="0" t="s">
        <v>2298</v>
      </c>
      <c r="H1586" s="0" t="s">
        <v>2170</v>
      </c>
      <c r="I1586" s="0" t="s">
        <v>2170</v>
      </c>
      <c r="J1586" s="0" t="s">
        <v>2170</v>
      </c>
      <c r="K1586" s="0" t="s">
        <v>2170</v>
      </c>
      <c r="L1586" s="0" t="s">
        <v>2170</v>
      </c>
      <c r="M1586" s="0" t="s">
        <v>2170</v>
      </c>
      <c r="N1586" s="0" t="n">
        <f aca="false">FALSE()</f>
        <v>0</v>
      </c>
      <c r="O1586" s="0" t="s">
        <v>14898</v>
      </c>
      <c r="P1586" s="0" t="s">
        <v>2300</v>
      </c>
      <c r="Q1586" s="380" t="n">
        <v>34317.125</v>
      </c>
      <c r="R1586" s="0" t="n">
        <v>134440279</v>
      </c>
      <c r="S1586" s="0" t="s">
        <v>2301</v>
      </c>
      <c r="T1586" s="0" t="s">
        <v>2302</v>
      </c>
      <c r="U1586" s="0" t="s">
        <v>2114</v>
      </c>
      <c r="V1586" s="0" t="n">
        <v>350000000</v>
      </c>
      <c r="W1586" s="0" t="s">
        <v>2366</v>
      </c>
      <c r="X1586" s="0" t="n">
        <v>4</v>
      </c>
      <c r="Y1586" s="0" t="n">
        <f aca="false">FALSE()</f>
        <v>0</v>
      </c>
      <c r="Z1586" s="0" t="n">
        <f aca="false">FALSE()</f>
        <v>0</v>
      </c>
      <c r="AA1586" s="0" t="n">
        <f aca="false">FALSE()</f>
        <v>0</v>
      </c>
      <c r="AB1586" s="0" t="n">
        <f aca="false">TRUE()</f>
        <v>1</v>
      </c>
      <c r="AC1586" s="0" t="n">
        <v>1</v>
      </c>
      <c r="AD1586" s="0" t="s">
        <v>2129</v>
      </c>
      <c r="AE1586" s="0" t="n">
        <f aca="false">TRUE()</f>
        <v>1</v>
      </c>
      <c r="AF1586" s="0" t="s">
        <v>14899</v>
      </c>
      <c r="AG1586" s="0" t="n">
        <v>2</v>
      </c>
      <c r="AH1586" s="0" t="s">
        <v>14900</v>
      </c>
      <c r="AI1586" s="0" t="s">
        <v>14901</v>
      </c>
      <c r="AJ1586" s="0" t="n">
        <v>0</v>
      </c>
      <c r="AK1586" s="0" t="s">
        <v>2118</v>
      </c>
      <c r="AL1586" s="0" t="n">
        <f aca="false">FALSE()</f>
        <v>0</v>
      </c>
      <c r="AM1586" s="0" t="n">
        <f aca="false">TRUE()</f>
        <v>1</v>
      </c>
      <c r="AN1586" s="0" t="n">
        <f aca="false">FALSE()</f>
        <v>0</v>
      </c>
      <c r="AO1586" s="0" t="n">
        <f aca="false">FALSE()</f>
        <v>0</v>
      </c>
      <c r="AP1586" s="0" t="n">
        <f aca="false">FALSE()</f>
        <v>0</v>
      </c>
      <c r="AQ1586" s="380" t="n">
        <v>43123.7298611111</v>
      </c>
      <c r="AR1586" s="380" t="n">
        <v>34317.125</v>
      </c>
      <c r="AS1586" s="0" t="s">
        <v>14902</v>
      </c>
      <c r="AT1586" s="0" t="s">
        <v>2170</v>
      </c>
      <c r="AU1586" s="0" t="s">
        <v>2170</v>
      </c>
    </row>
    <row r="1587" customFormat="false" ht="15" hidden="true" customHeight="false" outlineLevel="0" collapsed="false">
      <c r="A1587" s="0" t="s">
        <v>220</v>
      </c>
      <c r="B1587" s="0" t="s">
        <v>14903</v>
      </c>
      <c r="C1587" s="0" t="s">
        <v>155</v>
      </c>
      <c r="D1587" s="0" t="s">
        <v>720</v>
      </c>
      <c r="E1587" s="0" t="s">
        <v>220</v>
      </c>
      <c r="F1587" s="0" t="n">
        <v>1</v>
      </c>
      <c r="G1587" s="0" t="s">
        <v>434</v>
      </c>
      <c r="H1587" s="0" t="s">
        <v>2596</v>
      </c>
      <c r="I1587" s="0" t="s">
        <v>2596</v>
      </c>
      <c r="J1587" s="0" t="s">
        <v>2723</v>
      </c>
      <c r="K1587" s="0" t="s">
        <v>14904</v>
      </c>
      <c r="L1587" s="0" t="s">
        <v>2783</v>
      </c>
      <c r="M1587" s="0" t="s">
        <v>2083</v>
      </c>
      <c r="N1587" s="0" t="n">
        <f aca="false">TRUE()</f>
        <v>1</v>
      </c>
      <c r="O1587" s="0" t="s">
        <v>14890</v>
      </c>
      <c r="P1587" s="0" t="s">
        <v>2601</v>
      </c>
      <c r="Q1587" s="380" t="n">
        <v>45285.125</v>
      </c>
      <c r="R1587" s="0" t="n">
        <v>390548277</v>
      </c>
      <c r="S1587" s="0" t="s">
        <v>601</v>
      </c>
      <c r="T1587" s="0" t="s">
        <v>2602</v>
      </c>
      <c r="U1587" s="0" t="s">
        <v>2116</v>
      </c>
      <c r="V1587" s="0" t="n">
        <v>379453795</v>
      </c>
      <c r="W1587" s="0" t="s">
        <v>5185</v>
      </c>
      <c r="X1587" s="0" t="n">
        <v>5</v>
      </c>
      <c r="Y1587" s="0" t="n">
        <f aca="false">FALSE()</f>
        <v>0</v>
      </c>
      <c r="Z1587" s="0" t="n">
        <f aca="false">TRUE()</f>
        <v>1</v>
      </c>
      <c r="AA1587" s="0" t="n">
        <f aca="false">TRUE()</f>
        <v>1</v>
      </c>
      <c r="AB1587" s="0" t="n">
        <f aca="false">FALSE()</f>
        <v>0</v>
      </c>
      <c r="AC1587" s="0" t="n">
        <v>1</v>
      </c>
      <c r="AD1587" s="0" t="s">
        <v>2600</v>
      </c>
      <c r="AE1587" s="0" t="n">
        <f aca="false">TRUE()</f>
        <v>1</v>
      </c>
      <c r="AF1587" s="0" t="s">
        <v>14905</v>
      </c>
      <c r="AG1587" s="0" t="n">
        <v>1</v>
      </c>
      <c r="AH1587" s="0" t="s">
        <v>14906</v>
      </c>
      <c r="AI1587" s="0" t="s">
        <v>14907</v>
      </c>
      <c r="AJ1587" s="0" t="n">
        <v>0</v>
      </c>
      <c r="AK1587" s="0" t="s">
        <v>2118</v>
      </c>
      <c r="AL1587" s="0" t="n">
        <f aca="false">TRUE()</f>
        <v>1</v>
      </c>
      <c r="AM1587" s="0" t="n">
        <f aca="false">FALSE()</f>
        <v>0</v>
      </c>
      <c r="AN1587" s="0" t="n">
        <f aca="false">TRUE()</f>
        <v>1</v>
      </c>
      <c r="AO1587" s="0" t="n">
        <f aca="false">FALSE()</f>
        <v>0</v>
      </c>
      <c r="AP1587" s="0" t="n">
        <f aca="false">TRUE()</f>
        <v>1</v>
      </c>
      <c r="AQ1587" s="380" t="n">
        <v>43166.9013888889</v>
      </c>
      <c r="AR1587" s="380" t="n">
        <v>41794.4583333333</v>
      </c>
      <c r="AS1587" s="0" t="s">
        <v>14894</v>
      </c>
      <c r="AT1587" s="0" t="s">
        <v>2723</v>
      </c>
      <c r="AU1587" s="0" t="s">
        <v>14904</v>
      </c>
    </row>
    <row r="1588" customFormat="false" ht="15" hidden="true" customHeight="false" outlineLevel="0" collapsed="false">
      <c r="A1588" s="0" t="s">
        <v>14908</v>
      </c>
      <c r="B1588" s="0" t="s">
        <v>14909</v>
      </c>
      <c r="C1588" s="0" t="s">
        <v>14910</v>
      </c>
      <c r="D1588" s="0" t="s">
        <v>2297</v>
      </c>
      <c r="E1588" s="0" t="s">
        <v>14908</v>
      </c>
      <c r="F1588" s="0" t="n">
        <v>1</v>
      </c>
      <c r="G1588" s="0" t="s">
        <v>2298</v>
      </c>
      <c r="H1588" s="0" t="s">
        <v>2170</v>
      </c>
      <c r="I1588" s="0" t="s">
        <v>2170</v>
      </c>
      <c r="J1588" s="0" t="s">
        <v>2170</v>
      </c>
      <c r="K1588" s="0" t="s">
        <v>2170</v>
      </c>
      <c r="L1588" s="0" t="s">
        <v>2170</v>
      </c>
      <c r="M1588" s="0" t="s">
        <v>2170</v>
      </c>
      <c r="N1588" s="0" t="n">
        <f aca="false">FALSE()</f>
        <v>0</v>
      </c>
      <c r="O1588" s="0" t="s">
        <v>14911</v>
      </c>
      <c r="P1588" s="0" t="s">
        <v>2300</v>
      </c>
      <c r="Q1588" s="380" t="n">
        <v>39519.125</v>
      </c>
      <c r="R1588" s="0" t="n">
        <v>23125474</v>
      </c>
      <c r="S1588" s="0" t="s">
        <v>2301</v>
      </c>
      <c r="T1588" s="0" t="s">
        <v>2302</v>
      </c>
      <c r="U1588" s="0" t="s">
        <v>2115</v>
      </c>
      <c r="V1588" s="0" t="n">
        <v>26000000</v>
      </c>
      <c r="W1588" s="0" t="s">
        <v>2366</v>
      </c>
      <c r="X1588" s="0" t="n">
        <v>1</v>
      </c>
      <c r="Y1588" s="0" t="n">
        <f aca="false">FALSE()</f>
        <v>0</v>
      </c>
      <c r="Z1588" s="0" t="n">
        <f aca="false">FALSE()</f>
        <v>0</v>
      </c>
      <c r="AA1588" s="0" t="n">
        <f aca="false">FALSE()</f>
        <v>0</v>
      </c>
      <c r="AB1588" s="0" t="n">
        <f aca="false">FALSE()</f>
        <v>0</v>
      </c>
      <c r="AC1588" s="0" t="n">
        <v>1</v>
      </c>
      <c r="AD1588" s="0" t="s">
        <v>2129</v>
      </c>
      <c r="AE1588" s="0" t="n">
        <f aca="false">TRUE()</f>
        <v>1</v>
      </c>
      <c r="AF1588" s="0" t="s">
        <v>14912</v>
      </c>
      <c r="AG1588" s="0" t="n">
        <v>2</v>
      </c>
      <c r="AH1588" s="0" t="s">
        <v>14913</v>
      </c>
      <c r="AI1588" s="0" t="s">
        <v>14914</v>
      </c>
      <c r="AJ1588" s="0" t="n">
        <v>0</v>
      </c>
      <c r="AK1588" s="0" t="s">
        <v>2118</v>
      </c>
      <c r="AL1588" s="0" t="n">
        <f aca="false">FALSE()</f>
        <v>0</v>
      </c>
      <c r="AM1588" s="0" t="n">
        <f aca="false">TRUE()</f>
        <v>1</v>
      </c>
      <c r="AN1588" s="0" t="n">
        <f aca="false">FALSE()</f>
        <v>0</v>
      </c>
      <c r="AO1588" s="0" t="n">
        <f aca="false">FALSE()</f>
        <v>0</v>
      </c>
      <c r="AP1588" s="0" t="n">
        <f aca="false">FALSE()</f>
        <v>0</v>
      </c>
      <c r="AQ1588" s="380" t="n">
        <v>43627.6875</v>
      </c>
      <c r="AR1588" s="380" t="n">
        <v>39519.125</v>
      </c>
      <c r="AS1588" s="0" t="s">
        <v>14915</v>
      </c>
      <c r="AT1588" s="0" t="s">
        <v>2170</v>
      </c>
      <c r="AU1588" s="0" t="s">
        <v>2170</v>
      </c>
    </row>
    <row r="1589" customFormat="false" ht="15" hidden="true" customHeight="false" outlineLevel="0" collapsed="false">
      <c r="A1589" s="0" t="s">
        <v>14916</v>
      </c>
      <c r="B1589" s="0" t="s">
        <v>14917</v>
      </c>
      <c r="C1589" s="0" t="s">
        <v>14918</v>
      </c>
      <c r="D1589" s="0" t="s">
        <v>2297</v>
      </c>
      <c r="E1589" s="0" t="s">
        <v>14916</v>
      </c>
      <c r="F1589" s="0" t="n">
        <v>1</v>
      </c>
      <c r="G1589" s="0" t="s">
        <v>2298</v>
      </c>
      <c r="H1589" s="0" t="s">
        <v>2170</v>
      </c>
      <c r="I1589" s="0" t="s">
        <v>2170</v>
      </c>
      <c r="J1589" s="0" t="s">
        <v>2170</v>
      </c>
      <c r="K1589" s="0" t="s">
        <v>2170</v>
      </c>
      <c r="L1589" s="0" t="s">
        <v>2170</v>
      </c>
      <c r="M1589" s="0" t="s">
        <v>2170</v>
      </c>
      <c r="N1589" s="0" t="n">
        <f aca="false">FALSE()</f>
        <v>0</v>
      </c>
      <c r="O1589" s="0" t="s">
        <v>14919</v>
      </c>
      <c r="P1589" s="0" t="s">
        <v>2300</v>
      </c>
      <c r="Q1589" s="380" t="n">
        <v>25569.125</v>
      </c>
      <c r="R1589" s="0" t="n">
        <v>40433427</v>
      </c>
      <c r="S1589" s="0" t="s">
        <v>2301</v>
      </c>
      <c r="T1589" s="0" t="s">
        <v>2302</v>
      </c>
      <c r="U1589" s="0" t="s">
        <v>610</v>
      </c>
      <c r="V1589" s="0" t="n">
        <v>0</v>
      </c>
      <c r="W1589" s="0" t="s">
        <v>2366</v>
      </c>
      <c r="X1589" s="0" t="n">
        <v>4</v>
      </c>
      <c r="Y1589" s="0" t="n">
        <f aca="false">FALSE()</f>
        <v>0</v>
      </c>
      <c r="Z1589" s="0" t="n">
        <f aca="false">FALSE()</f>
        <v>0</v>
      </c>
      <c r="AA1589" s="0" t="n">
        <f aca="false">FALSE()</f>
        <v>0</v>
      </c>
      <c r="AB1589" s="0" t="n">
        <f aca="false">TRUE()</f>
        <v>1</v>
      </c>
      <c r="AC1589" s="0" t="n">
        <v>1</v>
      </c>
      <c r="AD1589" s="0" t="s">
        <v>2129</v>
      </c>
      <c r="AE1589" s="0" t="n">
        <f aca="false">TRUE()</f>
        <v>1</v>
      </c>
      <c r="AF1589" s="0" t="s">
        <v>14920</v>
      </c>
      <c r="AG1589" s="0" t="n">
        <v>2</v>
      </c>
      <c r="AH1589" s="0" t="s">
        <v>14921</v>
      </c>
      <c r="AI1589" s="0" t="s">
        <v>14922</v>
      </c>
      <c r="AJ1589" s="0" t="n">
        <v>0</v>
      </c>
      <c r="AK1589" s="0" t="s">
        <v>2118</v>
      </c>
      <c r="AL1589" s="0" t="n">
        <f aca="false">FALSE()</f>
        <v>0</v>
      </c>
      <c r="AM1589" s="0" t="n">
        <f aca="false">TRUE()</f>
        <v>1</v>
      </c>
      <c r="AN1589" s="0" t="n">
        <f aca="false">FALSE()</f>
        <v>0</v>
      </c>
      <c r="AO1589" s="0" t="n">
        <f aca="false">FALSE()</f>
        <v>0</v>
      </c>
      <c r="AP1589" s="0" t="n">
        <f aca="false">FALSE()</f>
        <v>0</v>
      </c>
      <c r="AQ1589" s="380" t="n">
        <v>43969.6861111111</v>
      </c>
      <c r="AR1589" s="380" t="n">
        <v>43969.4166666667</v>
      </c>
      <c r="AS1589" s="0" t="s">
        <v>14923</v>
      </c>
      <c r="AT1589" s="0" t="s">
        <v>2170</v>
      </c>
      <c r="AU1589" s="0" t="s">
        <v>2170</v>
      </c>
    </row>
    <row r="1590" customFormat="false" ht="15" hidden="true" customHeight="false" outlineLevel="0" collapsed="false">
      <c r="A1590" s="0" t="s">
        <v>14924</v>
      </c>
      <c r="B1590" s="0" t="s">
        <v>14925</v>
      </c>
      <c r="C1590" s="0" t="s">
        <v>14926</v>
      </c>
      <c r="D1590" s="0" t="s">
        <v>2297</v>
      </c>
      <c r="E1590" s="0" t="s">
        <v>14924</v>
      </c>
      <c r="F1590" s="0" t="n">
        <v>1</v>
      </c>
      <c r="G1590" s="0" t="s">
        <v>2298</v>
      </c>
      <c r="H1590" s="0" t="s">
        <v>2170</v>
      </c>
      <c r="I1590" s="0" t="s">
        <v>2170</v>
      </c>
      <c r="J1590" s="0" t="s">
        <v>2170</v>
      </c>
      <c r="K1590" s="0" t="s">
        <v>2170</v>
      </c>
      <c r="L1590" s="0" t="s">
        <v>2170</v>
      </c>
      <c r="M1590" s="0" t="s">
        <v>2170</v>
      </c>
      <c r="N1590" s="0" t="n">
        <f aca="false">FALSE()</f>
        <v>0</v>
      </c>
      <c r="O1590" s="0" t="s">
        <v>14927</v>
      </c>
      <c r="P1590" s="0" t="s">
        <v>2300</v>
      </c>
      <c r="Q1590" s="380" t="n">
        <v>38533.1666666667</v>
      </c>
      <c r="R1590" s="0" t="n">
        <v>47255907</v>
      </c>
      <c r="S1590" s="0" t="s">
        <v>2301</v>
      </c>
      <c r="T1590" s="0" t="s">
        <v>2302</v>
      </c>
      <c r="U1590" s="0" t="s">
        <v>610</v>
      </c>
      <c r="V1590" s="0" t="n">
        <v>500000000</v>
      </c>
      <c r="W1590" s="0" t="s">
        <v>2366</v>
      </c>
      <c r="X1590" s="0" t="n">
        <v>1</v>
      </c>
      <c r="Y1590" s="0" t="n">
        <f aca="false">FALSE()</f>
        <v>0</v>
      </c>
      <c r="Z1590" s="0" t="n">
        <f aca="false">FALSE()</f>
        <v>0</v>
      </c>
      <c r="AA1590" s="0" t="n">
        <f aca="false">FALSE()</f>
        <v>0</v>
      </c>
      <c r="AB1590" s="0" t="n">
        <f aca="false">FALSE()</f>
        <v>0</v>
      </c>
      <c r="AC1590" s="0" t="n">
        <v>1</v>
      </c>
      <c r="AD1590" s="0" t="s">
        <v>2129</v>
      </c>
      <c r="AE1590" s="0" t="n">
        <f aca="false">TRUE()</f>
        <v>1</v>
      </c>
      <c r="AF1590" s="0" t="s">
        <v>14928</v>
      </c>
      <c r="AG1590" s="0" t="n">
        <v>2</v>
      </c>
      <c r="AH1590" s="0" t="s">
        <v>14929</v>
      </c>
      <c r="AI1590" s="0" t="s">
        <v>14930</v>
      </c>
      <c r="AJ1590" s="0" t="n">
        <v>0</v>
      </c>
      <c r="AK1590" s="0" t="s">
        <v>2118</v>
      </c>
      <c r="AL1590" s="0" t="n">
        <f aca="false">FALSE()</f>
        <v>0</v>
      </c>
      <c r="AM1590" s="0" t="n">
        <f aca="false">TRUE()</f>
        <v>1</v>
      </c>
      <c r="AN1590" s="0" t="n">
        <f aca="false">FALSE()</f>
        <v>0</v>
      </c>
      <c r="AO1590" s="0" t="n">
        <f aca="false">FALSE()</f>
        <v>0</v>
      </c>
      <c r="AP1590" s="0" t="n">
        <f aca="false">FALSE()</f>
        <v>0</v>
      </c>
      <c r="AQ1590" s="380" t="n">
        <v>43769.6875</v>
      </c>
      <c r="AR1590" s="380" t="n">
        <v>43769.4166666667</v>
      </c>
      <c r="AS1590" s="0" t="s">
        <v>14931</v>
      </c>
      <c r="AT1590" s="0" t="s">
        <v>2170</v>
      </c>
      <c r="AU1590" s="0" t="s">
        <v>2170</v>
      </c>
    </row>
    <row r="1591" customFormat="false" ht="15" hidden="true" customHeight="false" outlineLevel="0" collapsed="false">
      <c r="A1591" s="0" t="s">
        <v>14932</v>
      </c>
      <c r="B1591" s="0" t="s">
        <v>14933</v>
      </c>
      <c r="C1591" s="0" t="s">
        <v>14934</v>
      </c>
      <c r="D1591" s="0" t="s">
        <v>2297</v>
      </c>
      <c r="E1591" s="0" t="s">
        <v>14932</v>
      </c>
      <c r="F1591" s="0" t="n">
        <v>1</v>
      </c>
      <c r="G1591" s="0" t="s">
        <v>2298</v>
      </c>
      <c r="H1591" s="0" t="s">
        <v>2170</v>
      </c>
      <c r="I1591" s="0" t="s">
        <v>2170</v>
      </c>
      <c r="J1591" s="0" t="s">
        <v>2170</v>
      </c>
      <c r="K1591" s="0" t="s">
        <v>2170</v>
      </c>
      <c r="L1591" s="0" t="s">
        <v>2170</v>
      </c>
      <c r="M1591" s="0" t="s">
        <v>2170</v>
      </c>
      <c r="N1591" s="0" t="n">
        <f aca="false">FALSE()</f>
        <v>0</v>
      </c>
      <c r="O1591" s="0" t="s">
        <v>14935</v>
      </c>
      <c r="P1591" s="0" t="s">
        <v>2300</v>
      </c>
      <c r="Q1591" s="380" t="n">
        <v>25569.125</v>
      </c>
      <c r="R1591" s="0" t="n">
        <v>245183088</v>
      </c>
      <c r="S1591" s="0" t="s">
        <v>2301</v>
      </c>
      <c r="T1591" s="0" t="s">
        <v>2302</v>
      </c>
      <c r="U1591" s="0" t="s">
        <v>2365</v>
      </c>
      <c r="V1591" s="0" t="n">
        <v>400000000</v>
      </c>
      <c r="W1591" s="0" t="s">
        <v>2846</v>
      </c>
      <c r="X1591" s="0" t="n">
        <v>4</v>
      </c>
      <c r="Y1591" s="0" t="n">
        <f aca="false">FALSE()</f>
        <v>0</v>
      </c>
      <c r="Z1591" s="0" t="n">
        <f aca="false">FALSE()</f>
        <v>0</v>
      </c>
      <c r="AA1591" s="0" t="n">
        <f aca="false">FALSE()</f>
        <v>0</v>
      </c>
      <c r="AB1591" s="0" t="n">
        <f aca="false">FALSE()</f>
        <v>0</v>
      </c>
      <c r="AC1591" s="0" t="n">
        <v>1</v>
      </c>
      <c r="AD1591" s="0" t="s">
        <v>2129</v>
      </c>
      <c r="AE1591" s="0" t="n">
        <f aca="false">TRUE()</f>
        <v>1</v>
      </c>
      <c r="AF1591" s="0" t="s">
        <v>14936</v>
      </c>
      <c r="AG1591" s="0" t="n">
        <v>2</v>
      </c>
      <c r="AH1591" s="0" t="s">
        <v>14937</v>
      </c>
      <c r="AI1591" s="0" t="s">
        <v>14938</v>
      </c>
      <c r="AJ1591" s="0" t="n">
        <v>0</v>
      </c>
      <c r="AK1591" s="0" t="s">
        <v>2118</v>
      </c>
      <c r="AL1591" s="0" t="n">
        <f aca="false">FALSE()</f>
        <v>0</v>
      </c>
      <c r="AM1591" s="0" t="n">
        <f aca="false">TRUE()</f>
        <v>1</v>
      </c>
      <c r="AN1591" s="0" t="n">
        <f aca="false">FALSE()</f>
        <v>0</v>
      </c>
      <c r="AO1591" s="0" t="n">
        <f aca="false">FALSE()</f>
        <v>0</v>
      </c>
      <c r="AP1591" s="0" t="n">
        <f aca="false">FALSE()</f>
        <v>0</v>
      </c>
      <c r="AQ1591" s="380" t="n">
        <v>43123.71875</v>
      </c>
      <c r="AR1591" s="380" t="n">
        <v>42452.125</v>
      </c>
      <c r="AS1591" s="0" t="s">
        <v>2850</v>
      </c>
      <c r="AT1591" s="0" t="s">
        <v>2170</v>
      </c>
      <c r="AU1591" s="0" t="s">
        <v>2170</v>
      </c>
    </row>
    <row r="1592" customFormat="false" ht="15" hidden="true" customHeight="false" outlineLevel="0" collapsed="false">
      <c r="A1592" s="0" t="s">
        <v>14939</v>
      </c>
      <c r="B1592" s="0" t="s">
        <v>14940</v>
      </c>
      <c r="C1592" s="0" t="s">
        <v>14941</v>
      </c>
      <c r="D1592" s="0" t="s">
        <v>2297</v>
      </c>
      <c r="E1592" s="0" t="s">
        <v>14939</v>
      </c>
      <c r="F1592" s="0" t="n">
        <v>1</v>
      </c>
      <c r="G1592" s="0" t="s">
        <v>2298</v>
      </c>
      <c r="H1592" s="0" t="s">
        <v>2170</v>
      </c>
      <c r="I1592" s="0" t="s">
        <v>2170</v>
      </c>
      <c r="J1592" s="0" t="s">
        <v>2170</v>
      </c>
      <c r="K1592" s="0" t="s">
        <v>2170</v>
      </c>
      <c r="L1592" s="0" t="s">
        <v>2170</v>
      </c>
      <c r="M1592" s="0" t="s">
        <v>2170</v>
      </c>
      <c r="N1592" s="0" t="n">
        <f aca="false">FALSE()</f>
        <v>0</v>
      </c>
      <c r="O1592" s="0" t="s">
        <v>14942</v>
      </c>
      <c r="P1592" s="0" t="s">
        <v>2300</v>
      </c>
      <c r="Q1592" s="380" t="n">
        <v>25569.125</v>
      </c>
      <c r="R1592" s="0" t="n">
        <v>4233562917</v>
      </c>
      <c r="S1592" s="0" t="s">
        <v>2301</v>
      </c>
      <c r="T1592" s="0" t="s">
        <v>2302</v>
      </c>
      <c r="U1592" s="0" t="s">
        <v>2574</v>
      </c>
      <c r="V1592" s="0" t="n">
        <v>0</v>
      </c>
      <c r="W1592" s="0" t="s">
        <v>2409</v>
      </c>
      <c r="X1592" s="0" t="n">
        <v>4</v>
      </c>
      <c r="Y1592" s="0" t="n">
        <f aca="false">FALSE()</f>
        <v>0</v>
      </c>
      <c r="Z1592" s="0" t="n">
        <f aca="false">FALSE()</f>
        <v>0</v>
      </c>
      <c r="AA1592" s="0" t="n">
        <f aca="false">FALSE()</f>
        <v>0</v>
      </c>
      <c r="AB1592" s="0" t="n">
        <f aca="false">TRUE()</f>
        <v>1</v>
      </c>
      <c r="AC1592" s="0" t="n">
        <v>1</v>
      </c>
      <c r="AD1592" s="0" t="s">
        <v>2129</v>
      </c>
      <c r="AE1592" s="0" t="n">
        <f aca="false">TRUE()</f>
        <v>1</v>
      </c>
      <c r="AF1592" s="0" t="s">
        <v>14943</v>
      </c>
      <c r="AG1592" s="0" t="n">
        <v>2</v>
      </c>
      <c r="AH1592" s="0" t="s">
        <v>14944</v>
      </c>
      <c r="AI1592" s="0" t="s">
        <v>14945</v>
      </c>
      <c r="AJ1592" s="0" t="n">
        <v>0</v>
      </c>
      <c r="AK1592" s="0" t="s">
        <v>2118</v>
      </c>
      <c r="AL1592" s="0" t="n">
        <f aca="false">FALSE()</f>
        <v>0</v>
      </c>
      <c r="AM1592" s="0" t="n">
        <f aca="false">TRUE()</f>
        <v>1</v>
      </c>
      <c r="AN1592" s="0" t="n">
        <f aca="false">FALSE()</f>
        <v>0</v>
      </c>
      <c r="AO1592" s="0" t="n">
        <f aca="false">FALSE()</f>
        <v>0</v>
      </c>
      <c r="AP1592" s="0" t="n">
        <f aca="false">TRUE()</f>
        <v>1</v>
      </c>
      <c r="AQ1592" s="380" t="n">
        <v>43123.4784722222</v>
      </c>
      <c r="AR1592" s="380" t="n">
        <v>32398.1666666667</v>
      </c>
      <c r="AS1592" s="0" t="s">
        <v>14946</v>
      </c>
      <c r="AT1592" s="0" t="s">
        <v>2170</v>
      </c>
      <c r="AU1592" s="0" t="s">
        <v>2170</v>
      </c>
    </row>
    <row r="1593" customFormat="false" ht="15" hidden="true" customHeight="false" outlineLevel="0" collapsed="false">
      <c r="A1593" s="0" t="s">
        <v>14947</v>
      </c>
      <c r="B1593" s="0" t="s">
        <v>14948</v>
      </c>
      <c r="C1593" s="0" t="s">
        <v>14949</v>
      </c>
      <c r="D1593" s="0" t="s">
        <v>2297</v>
      </c>
      <c r="E1593" s="0" t="s">
        <v>14947</v>
      </c>
      <c r="F1593" s="0" t="n">
        <v>1</v>
      </c>
      <c r="G1593" s="0" t="s">
        <v>2298</v>
      </c>
      <c r="H1593" s="0" t="s">
        <v>2170</v>
      </c>
      <c r="I1593" s="0" t="s">
        <v>2170</v>
      </c>
      <c r="J1593" s="0" t="s">
        <v>2170</v>
      </c>
      <c r="K1593" s="0" t="s">
        <v>2170</v>
      </c>
      <c r="L1593" s="0" t="s">
        <v>2170</v>
      </c>
      <c r="M1593" s="0" t="s">
        <v>2170</v>
      </c>
      <c r="N1593" s="0" t="n">
        <f aca="false">FALSE()</f>
        <v>0</v>
      </c>
      <c r="O1593" s="0" t="s">
        <v>14950</v>
      </c>
      <c r="P1593" s="0" t="s">
        <v>2300</v>
      </c>
      <c r="Q1593" s="380" t="n">
        <v>25569.125</v>
      </c>
      <c r="R1593" s="0" t="n">
        <v>28535629</v>
      </c>
      <c r="S1593" s="0" t="s">
        <v>2301</v>
      </c>
      <c r="T1593" s="0" t="s">
        <v>2302</v>
      </c>
      <c r="U1593" s="0" t="s">
        <v>2330</v>
      </c>
      <c r="V1593" s="0" t="n">
        <v>100000000</v>
      </c>
      <c r="W1593" s="0" t="s">
        <v>2366</v>
      </c>
      <c r="X1593" s="0" t="n">
        <v>4</v>
      </c>
      <c r="Y1593" s="0" t="n">
        <f aca="false">FALSE()</f>
        <v>0</v>
      </c>
      <c r="Z1593" s="0" t="n">
        <f aca="false">FALSE()</f>
        <v>0</v>
      </c>
      <c r="AA1593" s="0" t="n">
        <f aca="false">FALSE()</f>
        <v>0</v>
      </c>
      <c r="AB1593" s="0" t="n">
        <f aca="false">TRUE()</f>
        <v>1</v>
      </c>
      <c r="AC1593" s="0" t="n">
        <v>1</v>
      </c>
      <c r="AD1593" s="0" t="s">
        <v>2129</v>
      </c>
      <c r="AE1593" s="0" t="n">
        <f aca="false">TRUE()</f>
        <v>1</v>
      </c>
      <c r="AF1593" s="0" t="s">
        <v>14951</v>
      </c>
      <c r="AG1593" s="0" t="n">
        <v>2</v>
      </c>
      <c r="AH1593" s="0" t="s">
        <v>14952</v>
      </c>
      <c r="AI1593" s="0" t="s">
        <v>14953</v>
      </c>
      <c r="AJ1593" s="0" t="n">
        <v>0</v>
      </c>
      <c r="AK1593" s="0" t="s">
        <v>2118</v>
      </c>
      <c r="AL1593" s="0" t="n">
        <f aca="false">FALSE()</f>
        <v>0</v>
      </c>
      <c r="AM1593" s="0" t="n">
        <f aca="false">TRUE()</f>
        <v>1</v>
      </c>
      <c r="AN1593" s="0" t="n">
        <f aca="false">FALSE()</f>
        <v>0</v>
      </c>
      <c r="AO1593" s="0" t="n">
        <f aca="false">FALSE()</f>
        <v>0</v>
      </c>
      <c r="AP1593" s="0" t="n">
        <f aca="false">FALSE()</f>
        <v>0</v>
      </c>
      <c r="AQ1593" s="380" t="n">
        <v>44041.6902777778</v>
      </c>
      <c r="AR1593" s="380" t="n">
        <v>44041.4166666667</v>
      </c>
      <c r="AS1593" s="0" t="s">
        <v>14954</v>
      </c>
      <c r="AT1593" s="0" t="s">
        <v>2170</v>
      </c>
      <c r="AU1593" s="0" t="s">
        <v>2170</v>
      </c>
    </row>
    <row r="1594" customFormat="false" ht="15" hidden="true" customHeight="false" outlineLevel="0" collapsed="false">
      <c r="A1594" s="0" t="s">
        <v>14955</v>
      </c>
      <c r="B1594" s="0" t="s">
        <v>14956</v>
      </c>
      <c r="C1594" s="0" t="s">
        <v>14957</v>
      </c>
      <c r="D1594" s="0" t="s">
        <v>2297</v>
      </c>
      <c r="E1594" s="0" t="s">
        <v>14955</v>
      </c>
      <c r="F1594" s="0" t="n">
        <v>1</v>
      </c>
      <c r="G1594" s="0" t="s">
        <v>2298</v>
      </c>
      <c r="H1594" s="0" t="s">
        <v>2170</v>
      </c>
      <c r="I1594" s="0" t="s">
        <v>2170</v>
      </c>
      <c r="J1594" s="0" t="s">
        <v>2170</v>
      </c>
      <c r="K1594" s="0" t="s">
        <v>2170</v>
      </c>
      <c r="L1594" s="0" t="s">
        <v>2170</v>
      </c>
      <c r="M1594" s="0" t="s">
        <v>2170</v>
      </c>
      <c r="N1594" s="0" t="n">
        <f aca="false">FALSE()</f>
        <v>0</v>
      </c>
      <c r="O1594" s="0" t="s">
        <v>14958</v>
      </c>
      <c r="P1594" s="0" t="s">
        <v>2300</v>
      </c>
      <c r="Q1594" s="380" t="n">
        <v>25569.125</v>
      </c>
      <c r="R1594" s="0" t="n">
        <v>24425955</v>
      </c>
      <c r="S1594" s="0" t="s">
        <v>2301</v>
      </c>
      <c r="T1594" s="0" t="s">
        <v>2302</v>
      </c>
      <c r="U1594" s="0" t="s">
        <v>2116</v>
      </c>
      <c r="V1594" s="0" t="n">
        <v>34000000</v>
      </c>
      <c r="W1594" s="0" t="s">
        <v>2366</v>
      </c>
      <c r="X1594" s="0" t="n">
        <v>4</v>
      </c>
      <c r="Y1594" s="0" t="n">
        <f aca="false">FALSE()</f>
        <v>0</v>
      </c>
      <c r="Z1594" s="0" t="n">
        <f aca="false">FALSE()</f>
        <v>0</v>
      </c>
      <c r="AA1594" s="0" t="n">
        <f aca="false">FALSE()</f>
        <v>0</v>
      </c>
      <c r="AB1594" s="0" t="n">
        <f aca="false">TRUE()</f>
        <v>1</v>
      </c>
      <c r="AC1594" s="0" t="n">
        <v>1</v>
      </c>
      <c r="AD1594" s="0" t="s">
        <v>2129</v>
      </c>
      <c r="AE1594" s="0" t="n">
        <f aca="false">TRUE()</f>
        <v>1</v>
      </c>
      <c r="AF1594" s="0" t="s">
        <v>14959</v>
      </c>
      <c r="AG1594" s="0" t="n">
        <v>2</v>
      </c>
      <c r="AH1594" s="0" t="s">
        <v>14960</v>
      </c>
      <c r="AI1594" s="0" t="s">
        <v>14961</v>
      </c>
      <c r="AJ1594" s="0" t="n">
        <v>0</v>
      </c>
      <c r="AK1594" s="0" t="s">
        <v>2118</v>
      </c>
      <c r="AL1594" s="0" t="n">
        <f aca="false">FALSE()</f>
        <v>0</v>
      </c>
      <c r="AM1594" s="0" t="n">
        <f aca="false">TRUE()</f>
        <v>1</v>
      </c>
      <c r="AN1594" s="0" t="n">
        <f aca="false">FALSE()</f>
        <v>0</v>
      </c>
      <c r="AO1594" s="0" t="n">
        <f aca="false">FALSE()</f>
        <v>0</v>
      </c>
      <c r="AP1594" s="0" t="n">
        <f aca="false">FALSE()</f>
        <v>0</v>
      </c>
      <c r="AQ1594" s="380" t="n">
        <v>43969.6875</v>
      </c>
      <c r="AR1594" s="380" t="n">
        <v>43969.4166666667</v>
      </c>
      <c r="AS1594" s="0" t="s">
        <v>14962</v>
      </c>
      <c r="AT1594" s="0" t="s">
        <v>2170</v>
      </c>
      <c r="AU1594" s="0" t="s">
        <v>2170</v>
      </c>
    </row>
    <row r="1595" customFormat="false" ht="15" hidden="true" customHeight="false" outlineLevel="0" collapsed="false">
      <c r="A1595" s="0" t="s">
        <v>797</v>
      </c>
      <c r="B1595" s="0" t="s">
        <v>14963</v>
      </c>
      <c r="C1595" s="0" t="s">
        <v>794</v>
      </c>
      <c r="D1595" s="0" t="s">
        <v>720</v>
      </c>
      <c r="E1595" s="0" t="s">
        <v>797</v>
      </c>
      <c r="F1595" s="0" t="n">
        <v>1</v>
      </c>
      <c r="G1595" s="0" t="s">
        <v>434</v>
      </c>
      <c r="H1595" s="0" t="s">
        <v>2596</v>
      </c>
      <c r="I1595" s="0" t="s">
        <v>2596</v>
      </c>
      <c r="J1595" s="0" t="s">
        <v>2599</v>
      </c>
      <c r="K1595" s="0" t="s">
        <v>2599</v>
      </c>
      <c r="L1595" s="0" t="s">
        <v>2633</v>
      </c>
      <c r="M1595" s="0" t="s">
        <v>2633</v>
      </c>
      <c r="N1595" s="0" t="n">
        <f aca="false">TRUE()</f>
        <v>1</v>
      </c>
      <c r="O1595" s="0" t="s">
        <v>14964</v>
      </c>
      <c r="P1595" s="0" t="s">
        <v>2601</v>
      </c>
      <c r="Q1595" s="380" t="n">
        <v>38084.1666666667</v>
      </c>
      <c r="R1595" s="0" t="n">
        <v>147846489</v>
      </c>
      <c r="S1595" s="0" t="s">
        <v>601</v>
      </c>
      <c r="T1595" s="0" t="s">
        <v>2602</v>
      </c>
      <c r="U1595" s="0" t="s">
        <v>2574</v>
      </c>
      <c r="V1595" s="0" t="n">
        <v>170169754</v>
      </c>
      <c r="W1595" s="0" t="s">
        <v>2603</v>
      </c>
      <c r="X1595" s="0" t="n">
        <v>5</v>
      </c>
      <c r="Y1595" s="0" t="n">
        <f aca="false">FALSE()</f>
        <v>0</v>
      </c>
      <c r="Z1595" s="0" t="n">
        <f aca="false">TRUE()</f>
        <v>1</v>
      </c>
      <c r="AA1595" s="0" t="n">
        <f aca="false">TRUE()</f>
        <v>1</v>
      </c>
      <c r="AB1595" s="0" t="n">
        <f aca="false">TRUE()</f>
        <v>1</v>
      </c>
      <c r="AC1595" s="0" t="n">
        <v>1</v>
      </c>
      <c r="AD1595" s="0" t="s">
        <v>2600</v>
      </c>
      <c r="AE1595" s="0" t="n">
        <f aca="false">TRUE()</f>
        <v>1</v>
      </c>
      <c r="AF1595" s="0" t="s">
        <v>14965</v>
      </c>
      <c r="AG1595" s="0" t="n">
        <v>1</v>
      </c>
      <c r="AH1595" s="0" t="s">
        <v>14966</v>
      </c>
      <c r="AI1595" s="0" t="s">
        <v>14967</v>
      </c>
      <c r="AJ1595" s="0" t="n">
        <v>0</v>
      </c>
      <c r="AK1595" s="0" t="s">
        <v>2119</v>
      </c>
      <c r="AL1595" s="0" t="n">
        <f aca="false">TRUE()</f>
        <v>1</v>
      </c>
      <c r="AM1595" s="0" t="n">
        <f aca="false">FALSE()</f>
        <v>0</v>
      </c>
      <c r="AN1595" s="0" t="n">
        <f aca="false">TRUE()</f>
        <v>1</v>
      </c>
      <c r="AO1595" s="0" t="n">
        <f aca="false">FALSE()</f>
        <v>0</v>
      </c>
      <c r="AP1595" s="0" t="n">
        <f aca="false">FALSE()</f>
        <v>0</v>
      </c>
      <c r="AQ1595" s="380" t="n">
        <v>43166.9104166667</v>
      </c>
      <c r="AR1595" s="380" t="n">
        <v>40865.1666666667</v>
      </c>
      <c r="AS1595" s="0" t="s">
        <v>6419</v>
      </c>
      <c r="AT1595" s="0" t="s">
        <v>2599</v>
      </c>
      <c r="AU1595" s="0" t="s">
        <v>2599</v>
      </c>
    </row>
    <row r="1596" customFormat="false" ht="15" hidden="true" customHeight="false" outlineLevel="0" collapsed="false">
      <c r="A1596" s="0" t="s">
        <v>14968</v>
      </c>
      <c r="B1596" s="0" t="s">
        <v>14969</v>
      </c>
      <c r="C1596" s="0" t="s">
        <v>14970</v>
      </c>
      <c r="D1596" s="0" t="s">
        <v>2297</v>
      </c>
      <c r="E1596" s="0" t="s">
        <v>14968</v>
      </c>
      <c r="F1596" s="0" t="n">
        <v>1</v>
      </c>
      <c r="G1596" s="0" t="s">
        <v>2298</v>
      </c>
      <c r="H1596" s="0" t="s">
        <v>2170</v>
      </c>
      <c r="I1596" s="0" t="s">
        <v>2170</v>
      </c>
      <c r="J1596" s="0" t="s">
        <v>2170</v>
      </c>
      <c r="K1596" s="0" t="s">
        <v>2170</v>
      </c>
      <c r="L1596" s="0" t="s">
        <v>2170</v>
      </c>
      <c r="M1596" s="0" t="s">
        <v>2170</v>
      </c>
      <c r="N1596" s="0" t="n">
        <f aca="false">FALSE()</f>
        <v>0</v>
      </c>
      <c r="O1596" s="0" t="s">
        <v>14971</v>
      </c>
      <c r="P1596" s="0" t="s">
        <v>2300</v>
      </c>
      <c r="Q1596" s="380" t="n">
        <v>25569.125</v>
      </c>
      <c r="R1596" s="0" t="n">
        <v>52909368</v>
      </c>
      <c r="S1596" s="0" t="s">
        <v>8882</v>
      </c>
      <c r="U1596" s="0" t="s">
        <v>2330</v>
      </c>
      <c r="V1596" s="0" t="n">
        <v>0</v>
      </c>
      <c r="W1596" s="0" t="s">
        <v>14972</v>
      </c>
      <c r="X1596" s="0" t="n">
        <v>4</v>
      </c>
      <c r="Y1596" s="0" t="n">
        <f aca="false">FALSE()</f>
        <v>0</v>
      </c>
      <c r="Z1596" s="0" t="n">
        <f aca="false">FALSE()</f>
        <v>0</v>
      </c>
      <c r="AA1596" s="0" t="n">
        <f aca="false">FALSE()</f>
        <v>0</v>
      </c>
      <c r="AB1596" s="0" t="n">
        <f aca="false">FALSE()</f>
        <v>0</v>
      </c>
      <c r="AC1596" s="0" t="n">
        <v>1</v>
      </c>
      <c r="AD1596" s="0" t="s">
        <v>2129</v>
      </c>
      <c r="AE1596" s="0" t="n">
        <f aca="false">TRUE()</f>
        <v>1</v>
      </c>
      <c r="AF1596" s="0" t="s">
        <v>14973</v>
      </c>
      <c r="AG1596" s="0" t="n">
        <v>2</v>
      </c>
      <c r="AH1596" s="0" t="s">
        <v>14974</v>
      </c>
      <c r="AI1596" s="0" t="s">
        <v>14975</v>
      </c>
      <c r="AJ1596" s="0" t="n">
        <v>0</v>
      </c>
      <c r="AK1596" s="0" t="s">
        <v>2118</v>
      </c>
      <c r="AL1596" s="0" t="n">
        <f aca="false">FALSE()</f>
        <v>0</v>
      </c>
      <c r="AM1596" s="0" t="n">
        <f aca="false">TRUE()</f>
        <v>1</v>
      </c>
      <c r="AN1596" s="0" t="n">
        <f aca="false">FALSE()</f>
        <v>0</v>
      </c>
      <c r="AO1596" s="0" t="n">
        <f aca="false">FALSE()</f>
        <v>0</v>
      </c>
      <c r="AP1596" s="0" t="n">
        <f aca="false">TRUE()</f>
        <v>1</v>
      </c>
      <c r="AQ1596" s="380" t="n">
        <v>44386.6868055556</v>
      </c>
      <c r="AR1596" s="380" t="n">
        <v>44386.4166666667</v>
      </c>
      <c r="AS1596" s="0" t="s">
        <v>14976</v>
      </c>
      <c r="AT1596" s="0" t="s">
        <v>2170</v>
      </c>
      <c r="AU1596" s="0" t="s">
        <v>2170</v>
      </c>
    </row>
    <row r="1597" customFormat="false" ht="15" hidden="true" customHeight="false" outlineLevel="0" collapsed="false">
      <c r="A1597" s="0" t="s">
        <v>14977</v>
      </c>
      <c r="B1597" s="0" t="s">
        <v>14978</v>
      </c>
      <c r="C1597" s="0" t="s">
        <v>14979</v>
      </c>
      <c r="D1597" s="0" t="s">
        <v>2297</v>
      </c>
      <c r="E1597" s="0" t="s">
        <v>14977</v>
      </c>
      <c r="F1597" s="0" t="n">
        <v>1</v>
      </c>
      <c r="G1597" s="0" t="s">
        <v>2298</v>
      </c>
      <c r="H1597" s="0" t="s">
        <v>2170</v>
      </c>
      <c r="I1597" s="0" t="s">
        <v>2170</v>
      </c>
      <c r="J1597" s="0" t="s">
        <v>2170</v>
      </c>
      <c r="K1597" s="0" t="s">
        <v>2170</v>
      </c>
      <c r="L1597" s="0" t="s">
        <v>2170</v>
      </c>
      <c r="M1597" s="0" t="s">
        <v>2170</v>
      </c>
      <c r="N1597" s="0" t="n">
        <f aca="false">FALSE()</f>
        <v>0</v>
      </c>
      <c r="O1597" s="0" t="s">
        <v>14980</v>
      </c>
      <c r="P1597" s="0" t="s">
        <v>2300</v>
      </c>
      <c r="Q1597" s="380" t="n">
        <v>25569.125</v>
      </c>
      <c r="R1597" s="0" t="n">
        <v>44662970</v>
      </c>
      <c r="S1597" s="0" t="s">
        <v>2301</v>
      </c>
      <c r="T1597" s="0" t="s">
        <v>2302</v>
      </c>
      <c r="U1597" s="0" t="s">
        <v>2330</v>
      </c>
      <c r="V1597" s="0" t="n">
        <v>100000000</v>
      </c>
      <c r="W1597" s="0" t="s">
        <v>2565</v>
      </c>
      <c r="X1597" s="0" t="n">
        <v>4</v>
      </c>
      <c r="Y1597" s="0" t="n">
        <f aca="false">FALSE()</f>
        <v>0</v>
      </c>
      <c r="Z1597" s="0" t="n">
        <f aca="false">FALSE()</f>
        <v>0</v>
      </c>
      <c r="AA1597" s="0" t="n">
        <f aca="false">FALSE()</f>
        <v>0</v>
      </c>
      <c r="AB1597" s="0" t="n">
        <f aca="false">FALSE()</f>
        <v>0</v>
      </c>
      <c r="AC1597" s="0" t="n">
        <v>1</v>
      </c>
      <c r="AD1597" s="0" t="s">
        <v>2129</v>
      </c>
      <c r="AE1597" s="0" t="n">
        <f aca="false">TRUE()</f>
        <v>1</v>
      </c>
      <c r="AF1597" s="0" t="s">
        <v>14981</v>
      </c>
      <c r="AG1597" s="0" t="n">
        <v>2</v>
      </c>
      <c r="AH1597" s="0" t="s">
        <v>14982</v>
      </c>
      <c r="AI1597" s="0" t="s">
        <v>14983</v>
      </c>
      <c r="AJ1597" s="0" t="n">
        <v>0</v>
      </c>
      <c r="AK1597" s="0" t="s">
        <v>2118</v>
      </c>
      <c r="AL1597" s="0" t="n">
        <f aca="false">FALSE()</f>
        <v>0</v>
      </c>
      <c r="AM1597" s="0" t="n">
        <f aca="false">TRUE()</f>
        <v>1</v>
      </c>
      <c r="AN1597" s="0" t="n">
        <f aca="false">FALSE()</f>
        <v>0</v>
      </c>
      <c r="AO1597" s="0" t="n">
        <f aca="false">FALSE()</f>
        <v>0</v>
      </c>
      <c r="AP1597" s="0" t="n">
        <f aca="false">TRUE()</f>
        <v>1</v>
      </c>
      <c r="AQ1597" s="380" t="n">
        <v>44558.6680555556</v>
      </c>
      <c r="AR1597" s="380" t="n">
        <v>44558.4166666667</v>
      </c>
      <c r="AS1597" s="0" t="s">
        <v>14984</v>
      </c>
      <c r="AT1597" s="0" t="s">
        <v>2170</v>
      </c>
      <c r="AU1597" s="0" t="s">
        <v>2170</v>
      </c>
    </row>
    <row r="1598" customFormat="false" ht="15" hidden="true" customHeight="false" outlineLevel="0" collapsed="false">
      <c r="A1598" s="0" t="s">
        <v>740</v>
      </c>
      <c r="B1598" s="0" t="s">
        <v>14985</v>
      </c>
      <c r="C1598" s="0" t="s">
        <v>737</v>
      </c>
      <c r="D1598" s="0" t="s">
        <v>720</v>
      </c>
      <c r="E1598" s="0" t="s">
        <v>740</v>
      </c>
      <c r="F1598" s="0" t="n">
        <v>10</v>
      </c>
      <c r="G1598" s="0" t="s">
        <v>434</v>
      </c>
      <c r="H1598" s="0" t="s">
        <v>2596</v>
      </c>
      <c r="I1598" s="0" t="s">
        <v>2596</v>
      </c>
      <c r="J1598" s="0" t="s">
        <v>14986</v>
      </c>
      <c r="K1598" s="0" t="s">
        <v>14987</v>
      </c>
      <c r="L1598" s="0" t="s">
        <v>14988</v>
      </c>
      <c r="M1598" s="0" t="s">
        <v>14989</v>
      </c>
      <c r="N1598" s="0" t="n">
        <f aca="false">TRUE()</f>
        <v>1</v>
      </c>
      <c r="O1598" s="0" t="s">
        <v>738</v>
      </c>
      <c r="P1598" s="0" t="s">
        <v>2601</v>
      </c>
      <c r="Q1598" s="380" t="n">
        <v>38009.125</v>
      </c>
      <c r="R1598" s="0" t="n">
        <v>3975771215</v>
      </c>
      <c r="S1598" s="0" t="s">
        <v>601</v>
      </c>
      <c r="T1598" s="0" t="s">
        <v>2602</v>
      </c>
      <c r="U1598" s="0" t="s">
        <v>2365</v>
      </c>
      <c r="V1598" s="0" t="n">
        <v>1110616299</v>
      </c>
      <c r="W1598" s="0" t="s">
        <v>2603</v>
      </c>
      <c r="X1598" s="0" t="n">
        <v>5</v>
      </c>
      <c r="Y1598" s="0" t="n">
        <f aca="false">FALSE()</f>
        <v>0</v>
      </c>
      <c r="Z1598" s="0" t="n">
        <f aca="false">TRUE()</f>
        <v>1</v>
      </c>
      <c r="AA1598" s="0" t="n">
        <f aca="false">TRUE()</f>
        <v>1</v>
      </c>
      <c r="AB1598" s="0" t="n">
        <f aca="false">TRUE()</f>
        <v>1</v>
      </c>
      <c r="AC1598" s="0" t="n">
        <v>1</v>
      </c>
      <c r="AD1598" s="0" t="s">
        <v>2129</v>
      </c>
      <c r="AE1598" s="0" t="n">
        <f aca="false">TRUE()</f>
        <v>1</v>
      </c>
      <c r="AF1598" s="0" t="s">
        <v>14990</v>
      </c>
      <c r="AG1598" s="0" t="n">
        <v>1</v>
      </c>
      <c r="AH1598" s="0" t="s">
        <v>14991</v>
      </c>
      <c r="AI1598" s="0" t="s">
        <v>14992</v>
      </c>
      <c r="AJ1598" s="0" t="n">
        <v>0</v>
      </c>
      <c r="AK1598" s="0" t="s">
        <v>2118</v>
      </c>
      <c r="AL1598" s="0" t="n">
        <f aca="false">TRUE()</f>
        <v>1</v>
      </c>
      <c r="AM1598" s="0" t="n">
        <f aca="false">FALSE()</f>
        <v>0</v>
      </c>
      <c r="AN1598" s="0" t="n">
        <f aca="false">TRUE()</f>
        <v>1</v>
      </c>
      <c r="AO1598" s="0" t="n">
        <f aca="false">FALSE()</f>
        <v>0</v>
      </c>
      <c r="AP1598" s="0" t="n">
        <f aca="false">TRUE()</f>
        <v>1</v>
      </c>
      <c r="AQ1598" s="380" t="n">
        <v>43166.8979166667</v>
      </c>
      <c r="AR1598" s="380" t="n">
        <v>36529.4166666667</v>
      </c>
      <c r="AS1598" s="0" t="s">
        <v>14993</v>
      </c>
      <c r="AT1598" s="0" t="s">
        <v>14986</v>
      </c>
      <c r="AU1598" s="0" t="s">
        <v>14987</v>
      </c>
    </row>
    <row r="1599" customFormat="false" ht="15" hidden="true" customHeight="false" outlineLevel="0" collapsed="false">
      <c r="A1599" s="0" t="s">
        <v>14994</v>
      </c>
      <c r="B1599" s="0" t="s">
        <v>14995</v>
      </c>
      <c r="C1599" s="0" t="s">
        <v>14996</v>
      </c>
      <c r="D1599" s="0" t="s">
        <v>2525</v>
      </c>
      <c r="E1599" s="0" t="s">
        <v>14994</v>
      </c>
      <c r="F1599" s="0" t="n">
        <v>10</v>
      </c>
      <c r="G1599" s="0" t="s">
        <v>2526</v>
      </c>
      <c r="H1599" s="0" t="s">
        <v>2170</v>
      </c>
      <c r="I1599" s="0" t="s">
        <v>2170</v>
      </c>
      <c r="J1599" s="0" t="s">
        <v>2170</v>
      </c>
      <c r="K1599" s="0" t="s">
        <v>2170</v>
      </c>
      <c r="L1599" s="0" t="s">
        <v>2170</v>
      </c>
      <c r="M1599" s="0" t="s">
        <v>2170</v>
      </c>
      <c r="N1599" s="0" t="n">
        <f aca="false">FALSE()</f>
        <v>0</v>
      </c>
      <c r="O1599" s="0" t="s">
        <v>14997</v>
      </c>
      <c r="P1599" s="0" t="s">
        <v>2300</v>
      </c>
      <c r="Q1599" s="380" t="n">
        <v>25569.125</v>
      </c>
      <c r="R1599" s="0" t="n">
        <v>2703329000</v>
      </c>
      <c r="S1599" s="0" t="s">
        <v>2528</v>
      </c>
      <c r="T1599" s="0" t="s">
        <v>2529</v>
      </c>
      <c r="U1599" s="0" t="s">
        <v>2365</v>
      </c>
      <c r="V1599" s="0" t="n">
        <v>0</v>
      </c>
      <c r="W1599" s="0" t="s">
        <v>3435</v>
      </c>
      <c r="X1599" s="0" t="n">
        <v>4</v>
      </c>
      <c r="Y1599" s="0" t="n">
        <f aca="false">FALSE()</f>
        <v>0</v>
      </c>
      <c r="Z1599" s="0" t="n">
        <f aca="false">FALSE()</f>
        <v>0</v>
      </c>
      <c r="AA1599" s="0" t="n">
        <f aca="false">FALSE()</f>
        <v>0</v>
      </c>
      <c r="AB1599" s="0" t="n">
        <f aca="false">TRUE()</f>
        <v>1</v>
      </c>
      <c r="AC1599" s="0" t="n">
        <v>1</v>
      </c>
      <c r="AD1599" s="0" t="s">
        <v>2137</v>
      </c>
      <c r="AE1599" s="0" t="n">
        <f aca="false">TRUE()</f>
        <v>1</v>
      </c>
      <c r="AF1599" s="0" t="s">
        <v>14998</v>
      </c>
      <c r="AG1599" s="0" t="n">
        <v>2</v>
      </c>
      <c r="AH1599" s="0" t="s">
        <v>14999</v>
      </c>
      <c r="AI1599" s="0" t="s">
        <v>15000</v>
      </c>
      <c r="AJ1599" s="0" t="n">
        <v>0</v>
      </c>
      <c r="AK1599" s="0" t="s">
        <v>2118</v>
      </c>
      <c r="AL1599" s="0" t="n">
        <f aca="false">FALSE()</f>
        <v>0</v>
      </c>
      <c r="AM1599" s="0" t="n">
        <f aca="false">FALSE()</f>
        <v>0</v>
      </c>
      <c r="AN1599" s="0" t="n">
        <f aca="false">FALSE()</f>
        <v>0</v>
      </c>
      <c r="AO1599" s="0" t="n">
        <f aca="false">FALSE()</f>
        <v>0</v>
      </c>
      <c r="AP1599" s="0" t="n">
        <f aca="false">TRUE()</f>
        <v>1</v>
      </c>
      <c r="AQ1599" s="380" t="n">
        <v>44846.3354166667</v>
      </c>
      <c r="AR1599" s="380" t="n">
        <v>44846.4166666667</v>
      </c>
      <c r="AS1599" s="0" t="s">
        <v>15001</v>
      </c>
      <c r="AT1599" s="0" t="s">
        <v>2170</v>
      </c>
      <c r="AU1599" s="0" t="s">
        <v>2170</v>
      </c>
    </row>
    <row r="1600" customFormat="false" ht="15" hidden="true" customHeight="false" outlineLevel="0" collapsed="false">
      <c r="A1600" s="0" t="s">
        <v>15002</v>
      </c>
      <c r="B1600" s="0" t="s">
        <v>15003</v>
      </c>
      <c r="C1600" s="0" t="s">
        <v>15004</v>
      </c>
      <c r="D1600" s="0" t="s">
        <v>2297</v>
      </c>
      <c r="E1600" s="0" t="s">
        <v>15002</v>
      </c>
      <c r="F1600" s="0" t="n">
        <v>1</v>
      </c>
      <c r="G1600" s="0" t="s">
        <v>2298</v>
      </c>
      <c r="H1600" s="0" t="s">
        <v>2170</v>
      </c>
      <c r="I1600" s="0" t="s">
        <v>2170</v>
      </c>
      <c r="J1600" s="0" t="s">
        <v>2170</v>
      </c>
      <c r="K1600" s="0" t="s">
        <v>2170</v>
      </c>
      <c r="L1600" s="0" t="s">
        <v>2170</v>
      </c>
      <c r="M1600" s="0" t="s">
        <v>2170</v>
      </c>
      <c r="N1600" s="0" t="n">
        <f aca="false">FALSE()</f>
        <v>0</v>
      </c>
      <c r="O1600" s="0" t="s">
        <v>15005</v>
      </c>
      <c r="P1600" s="0" t="s">
        <v>2300</v>
      </c>
      <c r="Q1600" s="380" t="n">
        <v>10548.125</v>
      </c>
      <c r="R1600" s="0" t="n">
        <v>154674571</v>
      </c>
      <c r="S1600" s="0" t="s">
        <v>2301</v>
      </c>
      <c r="T1600" s="0" t="s">
        <v>2302</v>
      </c>
      <c r="U1600" s="0" t="s">
        <v>2330</v>
      </c>
      <c r="V1600" s="0" t="n">
        <v>800000000</v>
      </c>
      <c r="W1600" s="0" t="s">
        <v>2366</v>
      </c>
      <c r="X1600" s="0" t="n">
        <v>4</v>
      </c>
      <c r="Y1600" s="0" t="n">
        <f aca="false">FALSE()</f>
        <v>0</v>
      </c>
      <c r="Z1600" s="0" t="n">
        <f aca="false">FALSE()</f>
        <v>0</v>
      </c>
      <c r="AA1600" s="0" t="n">
        <f aca="false">FALSE()</f>
        <v>0</v>
      </c>
      <c r="AB1600" s="0" t="n">
        <f aca="false">TRUE()</f>
        <v>1</v>
      </c>
      <c r="AC1600" s="0" t="n">
        <v>1</v>
      </c>
      <c r="AD1600" s="0" t="s">
        <v>2129</v>
      </c>
      <c r="AE1600" s="0" t="n">
        <f aca="false">TRUE()</f>
        <v>1</v>
      </c>
      <c r="AF1600" s="0" t="s">
        <v>15006</v>
      </c>
      <c r="AG1600" s="0" t="n">
        <v>2</v>
      </c>
      <c r="AH1600" s="0" t="s">
        <v>15007</v>
      </c>
      <c r="AI1600" s="0" t="s">
        <v>15008</v>
      </c>
      <c r="AJ1600" s="0" t="n">
        <v>0</v>
      </c>
      <c r="AK1600" s="0" t="s">
        <v>2118</v>
      </c>
      <c r="AL1600" s="0" t="n">
        <f aca="false">FALSE()</f>
        <v>0</v>
      </c>
      <c r="AM1600" s="0" t="n">
        <f aca="false">TRUE()</f>
        <v>1</v>
      </c>
      <c r="AN1600" s="0" t="n">
        <f aca="false">FALSE()</f>
        <v>0</v>
      </c>
      <c r="AO1600" s="0" t="n">
        <f aca="false">FALSE()</f>
        <v>0</v>
      </c>
      <c r="AP1600" s="0" t="n">
        <f aca="false">FALSE()</f>
        <v>0</v>
      </c>
      <c r="AQ1600" s="380" t="n">
        <v>43123.6659722222</v>
      </c>
      <c r="AR1600" s="380" t="n">
        <v>34570.1666666667</v>
      </c>
      <c r="AS1600" s="0" t="s">
        <v>15009</v>
      </c>
      <c r="AT1600" s="0" t="s">
        <v>2170</v>
      </c>
      <c r="AU1600" s="0" t="s">
        <v>2170</v>
      </c>
    </row>
    <row r="1601" customFormat="false" ht="15" hidden="true" customHeight="false" outlineLevel="0" collapsed="false">
      <c r="A1601" s="0" t="s">
        <v>15010</v>
      </c>
      <c r="B1601" s="0" t="s">
        <v>15011</v>
      </c>
      <c r="C1601" s="0" t="s">
        <v>15012</v>
      </c>
      <c r="D1601" s="0" t="s">
        <v>2297</v>
      </c>
      <c r="E1601" s="0" t="s">
        <v>15010</v>
      </c>
      <c r="F1601" s="0" t="n">
        <v>1</v>
      </c>
      <c r="G1601" s="0" t="s">
        <v>2298</v>
      </c>
      <c r="H1601" s="0" t="s">
        <v>2170</v>
      </c>
      <c r="I1601" s="0" t="s">
        <v>2170</v>
      </c>
      <c r="J1601" s="0" t="s">
        <v>2170</v>
      </c>
      <c r="K1601" s="0" t="s">
        <v>2170</v>
      </c>
      <c r="L1601" s="0" t="s">
        <v>2170</v>
      </c>
      <c r="M1601" s="0" t="s">
        <v>2170</v>
      </c>
      <c r="N1601" s="0" t="n">
        <f aca="false">FALSE()</f>
        <v>0</v>
      </c>
      <c r="O1601" s="0" t="s">
        <v>15013</v>
      </c>
      <c r="P1601" s="0" t="s">
        <v>2300</v>
      </c>
      <c r="Q1601" s="380" t="n">
        <v>41838.1666666667</v>
      </c>
      <c r="R1601" s="0" t="n">
        <v>34947415</v>
      </c>
      <c r="S1601" s="0" t="s">
        <v>2301</v>
      </c>
      <c r="T1601" s="0" t="s">
        <v>2302</v>
      </c>
      <c r="U1601" s="0" t="s">
        <v>610</v>
      </c>
      <c r="V1601" s="0" t="n">
        <v>100000000</v>
      </c>
      <c r="W1601" s="0" t="s">
        <v>2565</v>
      </c>
      <c r="X1601" s="0" t="n">
        <v>4</v>
      </c>
      <c r="Y1601" s="0" t="n">
        <f aca="false">FALSE()</f>
        <v>0</v>
      </c>
      <c r="Z1601" s="0" t="n">
        <f aca="false">FALSE()</f>
        <v>0</v>
      </c>
      <c r="AA1601" s="0" t="n">
        <f aca="false">FALSE()</f>
        <v>0</v>
      </c>
      <c r="AB1601" s="0" t="n">
        <f aca="false">FALSE()</f>
        <v>0</v>
      </c>
      <c r="AC1601" s="0" t="n">
        <v>1</v>
      </c>
      <c r="AD1601" s="0" t="s">
        <v>2129</v>
      </c>
      <c r="AE1601" s="0" t="n">
        <f aca="false">TRUE()</f>
        <v>1</v>
      </c>
      <c r="AF1601" s="0" t="s">
        <v>15014</v>
      </c>
      <c r="AG1601" s="0" t="n">
        <v>2</v>
      </c>
      <c r="AH1601" s="0" t="s">
        <v>15015</v>
      </c>
      <c r="AI1601" s="0" t="s">
        <v>15016</v>
      </c>
      <c r="AJ1601" s="0" t="n">
        <v>0</v>
      </c>
      <c r="AK1601" s="0" t="s">
        <v>2118</v>
      </c>
      <c r="AL1601" s="0" t="n">
        <f aca="false">FALSE()</f>
        <v>0</v>
      </c>
      <c r="AM1601" s="0" t="n">
        <f aca="false">TRUE()</f>
        <v>1</v>
      </c>
      <c r="AN1601" s="0" t="n">
        <f aca="false">FALSE()</f>
        <v>0</v>
      </c>
      <c r="AO1601" s="0" t="n">
        <f aca="false">FALSE()</f>
        <v>0</v>
      </c>
      <c r="AP1601" s="0" t="n">
        <f aca="false">FALSE()</f>
        <v>0</v>
      </c>
      <c r="AQ1601" s="380" t="n">
        <v>43769.6875</v>
      </c>
      <c r="AR1601" s="380" t="n">
        <v>43769.4166666667</v>
      </c>
      <c r="AS1601" s="0" t="s">
        <v>15017</v>
      </c>
      <c r="AT1601" s="0" t="s">
        <v>2170</v>
      </c>
      <c r="AU1601" s="0" t="s">
        <v>2170</v>
      </c>
    </row>
    <row r="1602" customFormat="false" ht="15" hidden="true" customHeight="false" outlineLevel="0" collapsed="false">
      <c r="A1602" s="0" t="s">
        <v>15018</v>
      </c>
      <c r="B1602" s="0" t="s">
        <v>15019</v>
      </c>
      <c r="C1602" s="0" t="s">
        <v>15020</v>
      </c>
      <c r="D1602" s="0" t="s">
        <v>2297</v>
      </c>
      <c r="E1602" s="0" t="s">
        <v>15018</v>
      </c>
      <c r="F1602" s="0" t="n">
        <v>1</v>
      </c>
      <c r="G1602" s="0" t="s">
        <v>2298</v>
      </c>
      <c r="H1602" s="0" t="s">
        <v>2170</v>
      </c>
      <c r="I1602" s="0" t="s">
        <v>2170</v>
      </c>
      <c r="J1602" s="0" t="s">
        <v>2170</v>
      </c>
      <c r="K1602" s="0" t="s">
        <v>2170</v>
      </c>
      <c r="L1602" s="0" t="s">
        <v>2170</v>
      </c>
      <c r="M1602" s="0" t="s">
        <v>2170</v>
      </c>
      <c r="N1602" s="0" t="n">
        <f aca="false">FALSE()</f>
        <v>0</v>
      </c>
      <c r="O1602" s="0" t="s">
        <v>15021</v>
      </c>
      <c r="P1602" s="0" t="s">
        <v>2300</v>
      </c>
      <c r="Q1602" s="380" t="n">
        <v>25569.125</v>
      </c>
      <c r="R1602" s="0" t="n">
        <v>397396181</v>
      </c>
      <c r="S1602" s="0" t="s">
        <v>2301</v>
      </c>
      <c r="T1602" s="0" t="s">
        <v>2302</v>
      </c>
      <c r="U1602" s="0" t="s">
        <v>2116</v>
      </c>
      <c r="V1602" s="0" t="n">
        <v>1000000000</v>
      </c>
      <c r="W1602" s="0" t="s">
        <v>15022</v>
      </c>
      <c r="X1602" s="0" t="n">
        <v>4</v>
      </c>
      <c r="Y1602" s="0" t="n">
        <f aca="false">FALSE()</f>
        <v>0</v>
      </c>
      <c r="Z1602" s="0" t="n">
        <f aca="false">FALSE()</f>
        <v>0</v>
      </c>
      <c r="AA1602" s="0" t="n">
        <f aca="false">FALSE()</f>
        <v>0</v>
      </c>
      <c r="AB1602" s="0" t="n">
        <f aca="false">FALSE()</f>
        <v>0</v>
      </c>
      <c r="AC1602" s="0" t="n">
        <v>1</v>
      </c>
      <c r="AD1602" s="0" t="s">
        <v>2129</v>
      </c>
      <c r="AE1602" s="0" t="n">
        <f aca="false">TRUE()</f>
        <v>1</v>
      </c>
      <c r="AF1602" s="0" t="s">
        <v>15023</v>
      </c>
      <c r="AG1602" s="0" t="n">
        <v>2</v>
      </c>
      <c r="AH1602" s="0" t="s">
        <v>15024</v>
      </c>
      <c r="AI1602" s="0" t="s">
        <v>15025</v>
      </c>
      <c r="AJ1602" s="0" t="n">
        <v>0</v>
      </c>
      <c r="AK1602" s="0" t="s">
        <v>2118</v>
      </c>
      <c r="AL1602" s="0" t="n">
        <f aca="false">TRUE()</f>
        <v>1</v>
      </c>
      <c r="AM1602" s="0" t="n">
        <f aca="false">TRUE()</f>
        <v>1</v>
      </c>
      <c r="AN1602" s="0" t="n">
        <f aca="false">FALSE()</f>
        <v>0</v>
      </c>
      <c r="AO1602" s="0" t="n">
        <f aca="false">FALSE()</f>
        <v>0</v>
      </c>
      <c r="AP1602" s="0" t="n">
        <f aca="false">TRUE()</f>
        <v>1</v>
      </c>
      <c r="AQ1602" s="380" t="n">
        <v>45859.125</v>
      </c>
      <c r="AR1602" s="380" t="n">
        <v>45859.125</v>
      </c>
      <c r="AS1602" s="0" t="s">
        <v>15026</v>
      </c>
      <c r="AT1602" s="0" t="s">
        <v>2170</v>
      </c>
      <c r="AU1602" s="0" t="s">
        <v>2170</v>
      </c>
    </row>
    <row r="1603" customFormat="false" ht="15" hidden="true" customHeight="false" outlineLevel="0" collapsed="false">
      <c r="A1603" s="0" t="s">
        <v>15027</v>
      </c>
      <c r="B1603" s="0" t="s">
        <v>15028</v>
      </c>
      <c r="C1603" s="0" t="s">
        <v>15029</v>
      </c>
      <c r="D1603" s="0" t="s">
        <v>2297</v>
      </c>
      <c r="E1603" s="0" t="s">
        <v>15027</v>
      </c>
      <c r="F1603" s="0" t="n">
        <v>1</v>
      </c>
      <c r="G1603" s="0" t="s">
        <v>2298</v>
      </c>
      <c r="H1603" s="0" t="s">
        <v>2170</v>
      </c>
      <c r="I1603" s="0" t="s">
        <v>2170</v>
      </c>
      <c r="J1603" s="0" t="s">
        <v>2170</v>
      </c>
      <c r="K1603" s="0" t="s">
        <v>2170</v>
      </c>
      <c r="L1603" s="0" t="s">
        <v>2170</v>
      </c>
      <c r="M1603" s="0" t="s">
        <v>2170</v>
      </c>
      <c r="N1603" s="0" t="n">
        <f aca="false">FALSE()</f>
        <v>0</v>
      </c>
      <c r="O1603" s="0" t="s">
        <v>15030</v>
      </c>
      <c r="P1603" s="0" t="s">
        <v>2300</v>
      </c>
      <c r="Q1603" s="380" t="n">
        <v>25569.125</v>
      </c>
      <c r="R1603" s="0" t="n">
        <v>17225483</v>
      </c>
      <c r="S1603" s="0" t="s">
        <v>2301</v>
      </c>
      <c r="T1603" s="0" t="s">
        <v>2302</v>
      </c>
      <c r="U1603" s="0" t="s">
        <v>2330</v>
      </c>
      <c r="V1603" s="0" t="n">
        <v>0</v>
      </c>
      <c r="W1603" s="0" t="s">
        <v>15031</v>
      </c>
      <c r="X1603" s="0" t="n">
        <v>1</v>
      </c>
      <c r="Y1603" s="0" t="n">
        <f aca="false">FALSE()</f>
        <v>0</v>
      </c>
      <c r="Z1603" s="0" t="n">
        <f aca="false">FALSE()</f>
        <v>0</v>
      </c>
      <c r="AA1603" s="0" t="n">
        <f aca="false">FALSE()</f>
        <v>0</v>
      </c>
      <c r="AB1603" s="0" t="n">
        <f aca="false">FALSE()</f>
        <v>0</v>
      </c>
      <c r="AC1603" s="0" t="n">
        <v>1</v>
      </c>
      <c r="AD1603" s="0" t="s">
        <v>2129</v>
      </c>
      <c r="AE1603" s="0" t="n">
        <f aca="false">TRUE()</f>
        <v>1</v>
      </c>
      <c r="AF1603" s="0" t="s">
        <v>15032</v>
      </c>
      <c r="AG1603" s="0" t="n">
        <v>2</v>
      </c>
      <c r="AH1603" s="0" t="s">
        <v>15033</v>
      </c>
      <c r="AI1603" s="0" t="s">
        <v>15034</v>
      </c>
      <c r="AJ1603" s="0" t="n">
        <v>0</v>
      </c>
      <c r="AK1603" s="0" t="s">
        <v>2118</v>
      </c>
      <c r="AL1603" s="0" t="n">
        <f aca="false">FALSE()</f>
        <v>0</v>
      </c>
      <c r="AM1603" s="0" t="n">
        <f aca="false">TRUE()</f>
        <v>1</v>
      </c>
      <c r="AN1603" s="0" t="n">
        <f aca="false">FALSE()</f>
        <v>0</v>
      </c>
      <c r="AO1603" s="0" t="n">
        <f aca="false">FALSE()</f>
        <v>0</v>
      </c>
      <c r="AP1603" s="0" t="n">
        <f aca="false">FALSE()</f>
        <v>0</v>
      </c>
      <c r="AQ1603" s="380" t="n">
        <v>44510.65</v>
      </c>
      <c r="AR1603" s="380" t="n">
        <v>44510.4166666667</v>
      </c>
      <c r="AS1603" s="0" t="s">
        <v>15035</v>
      </c>
      <c r="AT1603" s="0" t="s">
        <v>2170</v>
      </c>
      <c r="AU1603" s="0" t="s">
        <v>2170</v>
      </c>
    </row>
    <row r="1604" customFormat="false" ht="15" hidden="true" customHeight="false" outlineLevel="0" collapsed="false">
      <c r="A1604" s="0" t="s">
        <v>15036</v>
      </c>
      <c r="B1604" s="0" t="s">
        <v>15037</v>
      </c>
      <c r="C1604" s="0" t="s">
        <v>15038</v>
      </c>
      <c r="D1604" s="0" t="s">
        <v>2297</v>
      </c>
      <c r="E1604" s="0" t="s">
        <v>15036</v>
      </c>
      <c r="F1604" s="0" t="n">
        <v>1</v>
      </c>
      <c r="G1604" s="0" t="s">
        <v>2298</v>
      </c>
      <c r="H1604" s="0" t="s">
        <v>2170</v>
      </c>
      <c r="I1604" s="0" t="s">
        <v>2170</v>
      </c>
      <c r="J1604" s="0" t="s">
        <v>2170</v>
      </c>
      <c r="K1604" s="0" t="s">
        <v>2170</v>
      </c>
      <c r="L1604" s="0" t="s">
        <v>2170</v>
      </c>
      <c r="M1604" s="0" t="s">
        <v>2170</v>
      </c>
      <c r="N1604" s="0" t="n">
        <f aca="false">FALSE()</f>
        <v>0</v>
      </c>
      <c r="O1604" s="0" t="s">
        <v>15039</v>
      </c>
      <c r="P1604" s="0" t="s">
        <v>2300</v>
      </c>
      <c r="Q1604" s="380" t="n">
        <v>25569.125</v>
      </c>
      <c r="R1604" s="0" t="n">
        <v>44931713</v>
      </c>
      <c r="S1604" s="0" t="s">
        <v>2301</v>
      </c>
      <c r="T1604" s="0" t="s">
        <v>2302</v>
      </c>
      <c r="U1604" s="0" t="s">
        <v>2330</v>
      </c>
      <c r="V1604" s="0" t="n">
        <v>90000000</v>
      </c>
      <c r="W1604" s="0" t="s">
        <v>2312</v>
      </c>
      <c r="X1604" s="0" t="n">
        <v>4</v>
      </c>
      <c r="Y1604" s="0" t="n">
        <f aca="false">FALSE()</f>
        <v>0</v>
      </c>
      <c r="Z1604" s="0" t="n">
        <f aca="false">FALSE()</f>
        <v>0</v>
      </c>
      <c r="AA1604" s="0" t="n">
        <f aca="false">FALSE()</f>
        <v>0</v>
      </c>
      <c r="AB1604" s="0" t="n">
        <f aca="false">FALSE()</f>
        <v>0</v>
      </c>
      <c r="AC1604" s="0" t="n">
        <v>1</v>
      </c>
      <c r="AD1604" s="0" t="s">
        <v>2129</v>
      </c>
      <c r="AE1604" s="0" t="n">
        <f aca="false">TRUE()</f>
        <v>1</v>
      </c>
      <c r="AF1604" s="0" t="s">
        <v>15040</v>
      </c>
      <c r="AG1604" s="0" t="n">
        <v>2</v>
      </c>
      <c r="AH1604" s="0" t="s">
        <v>15041</v>
      </c>
      <c r="AI1604" s="0" t="s">
        <v>15042</v>
      </c>
      <c r="AJ1604" s="0" t="n">
        <v>0</v>
      </c>
      <c r="AK1604" s="0" t="s">
        <v>2118</v>
      </c>
      <c r="AL1604" s="0" t="n">
        <f aca="false">FALSE()</f>
        <v>0</v>
      </c>
      <c r="AM1604" s="0" t="n">
        <f aca="false">TRUE()</f>
        <v>1</v>
      </c>
      <c r="AN1604" s="0" t="n">
        <f aca="false">FALSE()</f>
        <v>0</v>
      </c>
      <c r="AO1604" s="0" t="n">
        <f aca="false">FALSE()</f>
        <v>0</v>
      </c>
      <c r="AP1604" s="0" t="n">
        <f aca="false">FALSE()</f>
        <v>0</v>
      </c>
      <c r="AQ1604" s="380" t="n">
        <v>44117.6875</v>
      </c>
      <c r="AR1604" s="380" t="n">
        <v>44117.4166666667</v>
      </c>
      <c r="AS1604" s="0" t="s">
        <v>15043</v>
      </c>
      <c r="AT1604" s="0" t="s">
        <v>2170</v>
      </c>
      <c r="AU1604" s="0" t="s">
        <v>2170</v>
      </c>
    </row>
    <row r="1605" customFormat="false" ht="15" hidden="true" customHeight="false" outlineLevel="0" collapsed="false">
      <c r="A1605" s="0" t="s">
        <v>15044</v>
      </c>
      <c r="B1605" s="0" t="s">
        <v>15045</v>
      </c>
      <c r="C1605" s="0" t="s">
        <v>15046</v>
      </c>
      <c r="D1605" s="0" t="s">
        <v>2297</v>
      </c>
      <c r="E1605" s="0" t="s">
        <v>15044</v>
      </c>
      <c r="F1605" s="0" t="n">
        <v>1</v>
      </c>
      <c r="G1605" s="0" t="s">
        <v>2298</v>
      </c>
      <c r="H1605" s="0" t="s">
        <v>2170</v>
      </c>
      <c r="I1605" s="0" t="s">
        <v>2170</v>
      </c>
      <c r="J1605" s="0" t="s">
        <v>2170</v>
      </c>
      <c r="K1605" s="0" t="s">
        <v>2170</v>
      </c>
      <c r="L1605" s="0" t="s">
        <v>2170</v>
      </c>
      <c r="M1605" s="0" t="s">
        <v>2170</v>
      </c>
      <c r="N1605" s="0" t="n">
        <f aca="false">FALSE()</f>
        <v>0</v>
      </c>
      <c r="O1605" s="0" t="s">
        <v>15047</v>
      </c>
      <c r="P1605" s="0" t="s">
        <v>2300</v>
      </c>
      <c r="Q1605" s="380" t="n">
        <v>25569.125</v>
      </c>
      <c r="R1605" s="0" t="n">
        <v>285071209</v>
      </c>
      <c r="S1605" s="0" t="s">
        <v>2301</v>
      </c>
      <c r="T1605" s="0" t="s">
        <v>2302</v>
      </c>
      <c r="U1605" s="0" t="s">
        <v>2116</v>
      </c>
      <c r="V1605" s="0" t="n">
        <v>0</v>
      </c>
      <c r="W1605" s="0" t="s">
        <v>2312</v>
      </c>
      <c r="X1605" s="0" t="n">
        <v>4</v>
      </c>
      <c r="Y1605" s="0" t="n">
        <f aca="false">FALSE()</f>
        <v>0</v>
      </c>
      <c r="Z1605" s="0" t="n">
        <f aca="false">FALSE()</f>
        <v>0</v>
      </c>
      <c r="AA1605" s="0" t="n">
        <f aca="false">FALSE()</f>
        <v>0</v>
      </c>
      <c r="AB1605" s="0" t="n">
        <f aca="false">FALSE()</f>
        <v>0</v>
      </c>
      <c r="AC1605" s="0" t="n">
        <v>1</v>
      </c>
      <c r="AD1605" s="0" t="s">
        <v>2129</v>
      </c>
      <c r="AE1605" s="0" t="n">
        <f aca="false">TRUE()</f>
        <v>1</v>
      </c>
      <c r="AF1605" s="0" t="s">
        <v>15048</v>
      </c>
      <c r="AG1605" s="0" t="n">
        <v>2</v>
      </c>
      <c r="AH1605" s="0" t="s">
        <v>15049</v>
      </c>
      <c r="AI1605" s="0" t="s">
        <v>15050</v>
      </c>
      <c r="AJ1605" s="0" t="n">
        <v>0</v>
      </c>
      <c r="AK1605" s="0" t="s">
        <v>2118</v>
      </c>
      <c r="AL1605" s="0" t="n">
        <f aca="false">FALSE()</f>
        <v>0</v>
      </c>
      <c r="AM1605" s="0" t="n">
        <f aca="false">TRUE()</f>
        <v>1</v>
      </c>
      <c r="AN1605" s="0" t="n">
        <f aca="false">FALSE()</f>
        <v>0</v>
      </c>
      <c r="AO1605" s="0" t="n">
        <f aca="false">FALSE()</f>
        <v>0</v>
      </c>
      <c r="AP1605" s="0" t="n">
        <f aca="false">FALSE()</f>
        <v>0</v>
      </c>
      <c r="AQ1605" s="380" t="n">
        <v>44041.6243055556</v>
      </c>
      <c r="AR1605" s="380" t="n">
        <v>44041.4166666667</v>
      </c>
      <c r="AS1605" s="0" t="s">
        <v>15051</v>
      </c>
      <c r="AT1605" s="0" t="s">
        <v>2170</v>
      </c>
      <c r="AU1605" s="0" t="s">
        <v>2170</v>
      </c>
    </row>
    <row r="1606" customFormat="false" ht="15" hidden="true" customHeight="false" outlineLevel="0" collapsed="false">
      <c r="A1606" s="0" t="s">
        <v>15052</v>
      </c>
      <c r="B1606" s="0" t="s">
        <v>15053</v>
      </c>
      <c r="C1606" s="0" t="s">
        <v>15054</v>
      </c>
      <c r="D1606" s="0" t="s">
        <v>2297</v>
      </c>
      <c r="E1606" s="0" t="s">
        <v>15052</v>
      </c>
      <c r="F1606" s="0" t="n">
        <v>1</v>
      </c>
      <c r="G1606" s="0" t="s">
        <v>2298</v>
      </c>
      <c r="H1606" s="0" t="s">
        <v>2170</v>
      </c>
      <c r="I1606" s="0" t="s">
        <v>2170</v>
      </c>
      <c r="J1606" s="0" t="s">
        <v>2170</v>
      </c>
      <c r="K1606" s="0" t="s">
        <v>2170</v>
      </c>
      <c r="L1606" s="0" t="s">
        <v>2170</v>
      </c>
      <c r="M1606" s="0" t="s">
        <v>2170</v>
      </c>
      <c r="N1606" s="0" t="n">
        <f aca="false">FALSE()</f>
        <v>0</v>
      </c>
      <c r="O1606" s="0" t="s">
        <v>15055</v>
      </c>
      <c r="P1606" s="0" t="s">
        <v>2300</v>
      </c>
      <c r="Q1606" s="380" t="n">
        <v>25569.125</v>
      </c>
      <c r="R1606" s="0" t="n">
        <v>214682856</v>
      </c>
      <c r="S1606" s="0" t="s">
        <v>2301</v>
      </c>
      <c r="T1606" s="0" t="s">
        <v>2302</v>
      </c>
      <c r="U1606" s="0" t="s">
        <v>2451</v>
      </c>
      <c r="V1606" s="0" t="n">
        <v>500000000</v>
      </c>
      <c r="W1606" s="0" t="s">
        <v>2366</v>
      </c>
      <c r="X1606" s="0" t="n">
        <v>4</v>
      </c>
      <c r="Y1606" s="0" t="n">
        <f aca="false">FALSE()</f>
        <v>0</v>
      </c>
      <c r="Z1606" s="0" t="n">
        <f aca="false">FALSE()</f>
        <v>0</v>
      </c>
      <c r="AA1606" s="0" t="n">
        <f aca="false">FALSE()</f>
        <v>0</v>
      </c>
      <c r="AB1606" s="0" t="n">
        <f aca="false">TRUE()</f>
        <v>1</v>
      </c>
      <c r="AC1606" s="0" t="n">
        <v>1</v>
      </c>
      <c r="AD1606" s="0" t="s">
        <v>2129</v>
      </c>
      <c r="AE1606" s="0" t="n">
        <f aca="false">TRUE()</f>
        <v>1</v>
      </c>
      <c r="AF1606" s="0" t="s">
        <v>15056</v>
      </c>
      <c r="AG1606" s="0" t="n">
        <v>2</v>
      </c>
      <c r="AH1606" s="0" t="s">
        <v>15057</v>
      </c>
      <c r="AI1606" s="0" t="s">
        <v>15058</v>
      </c>
      <c r="AJ1606" s="0" t="n">
        <v>0</v>
      </c>
      <c r="AK1606" s="0" t="s">
        <v>2118</v>
      </c>
      <c r="AL1606" s="0" t="n">
        <f aca="false">FALSE()</f>
        <v>0</v>
      </c>
      <c r="AM1606" s="0" t="n">
        <f aca="false">TRUE()</f>
        <v>1</v>
      </c>
      <c r="AN1606" s="0" t="n">
        <f aca="false">FALSE()</f>
        <v>0</v>
      </c>
      <c r="AO1606" s="0" t="n">
        <f aca="false">FALSE()</f>
        <v>0</v>
      </c>
      <c r="AP1606" s="0" t="n">
        <f aca="false">FALSE()</f>
        <v>0</v>
      </c>
      <c r="AQ1606" s="380" t="n">
        <v>44169.7277777778</v>
      </c>
      <c r="AR1606" s="380" t="n">
        <v>44169.4166666667</v>
      </c>
      <c r="AS1606" s="0" t="s">
        <v>15059</v>
      </c>
      <c r="AT1606" s="0" t="s">
        <v>2170</v>
      </c>
      <c r="AU1606" s="0" t="s">
        <v>2170</v>
      </c>
    </row>
    <row r="1607" customFormat="false" ht="15" hidden="true" customHeight="false" outlineLevel="0" collapsed="false">
      <c r="A1607" s="0" t="s">
        <v>15060</v>
      </c>
      <c r="B1607" s="0" t="s">
        <v>15061</v>
      </c>
      <c r="C1607" s="0" t="s">
        <v>15062</v>
      </c>
      <c r="D1607" s="0" t="s">
        <v>2297</v>
      </c>
      <c r="E1607" s="0" t="s">
        <v>15060</v>
      </c>
      <c r="F1607" s="0" t="n">
        <v>1</v>
      </c>
      <c r="G1607" s="0" t="s">
        <v>2298</v>
      </c>
      <c r="H1607" s="0" t="s">
        <v>2170</v>
      </c>
      <c r="I1607" s="0" t="s">
        <v>2170</v>
      </c>
      <c r="J1607" s="0" t="s">
        <v>2170</v>
      </c>
      <c r="K1607" s="0" t="s">
        <v>2170</v>
      </c>
      <c r="L1607" s="0" t="s">
        <v>2170</v>
      </c>
      <c r="M1607" s="0" t="s">
        <v>2170</v>
      </c>
      <c r="N1607" s="0" t="n">
        <f aca="false">FALSE()</f>
        <v>0</v>
      </c>
      <c r="O1607" s="0" t="s">
        <v>15063</v>
      </c>
      <c r="P1607" s="0" t="s">
        <v>2300</v>
      </c>
      <c r="Q1607" s="380" t="n">
        <v>25569.125</v>
      </c>
      <c r="R1607" s="0" t="n">
        <v>29842497</v>
      </c>
      <c r="S1607" s="0" t="s">
        <v>2301</v>
      </c>
      <c r="T1607" s="0" t="s">
        <v>2302</v>
      </c>
      <c r="U1607" s="0" t="s">
        <v>610</v>
      </c>
      <c r="V1607" s="0" t="n">
        <v>300000000</v>
      </c>
      <c r="W1607" s="0" t="s">
        <v>2312</v>
      </c>
      <c r="X1607" s="0" t="n">
        <v>4</v>
      </c>
      <c r="Y1607" s="0" t="n">
        <f aca="false">FALSE()</f>
        <v>0</v>
      </c>
      <c r="Z1607" s="0" t="n">
        <f aca="false">FALSE()</f>
        <v>0</v>
      </c>
      <c r="AA1607" s="0" t="n">
        <f aca="false">FALSE()</f>
        <v>0</v>
      </c>
      <c r="AB1607" s="0" t="n">
        <f aca="false">TRUE()</f>
        <v>1</v>
      </c>
      <c r="AC1607" s="0" t="n">
        <v>1</v>
      </c>
      <c r="AD1607" s="0" t="s">
        <v>2129</v>
      </c>
      <c r="AE1607" s="0" t="n">
        <f aca="false">TRUE()</f>
        <v>1</v>
      </c>
      <c r="AF1607" s="0" t="s">
        <v>15064</v>
      </c>
      <c r="AG1607" s="0" t="n">
        <v>2</v>
      </c>
      <c r="AH1607" s="0" t="s">
        <v>15065</v>
      </c>
      <c r="AI1607" s="0" t="s">
        <v>15066</v>
      </c>
      <c r="AJ1607" s="0" t="n">
        <v>0</v>
      </c>
      <c r="AK1607" s="0" t="s">
        <v>2118</v>
      </c>
      <c r="AL1607" s="0" t="n">
        <f aca="false">FALSE()</f>
        <v>0</v>
      </c>
      <c r="AM1607" s="0" t="n">
        <f aca="false">TRUE()</f>
        <v>1</v>
      </c>
      <c r="AN1607" s="0" t="n">
        <f aca="false">FALSE()</f>
        <v>0</v>
      </c>
      <c r="AO1607" s="0" t="n">
        <f aca="false">FALSE()</f>
        <v>0</v>
      </c>
      <c r="AP1607" s="0" t="n">
        <f aca="false">FALSE()</f>
        <v>0</v>
      </c>
      <c r="AQ1607" s="380" t="n">
        <v>44041.6875</v>
      </c>
      <c r="AR1607" s="380" t="n">
        <v>44041.4166666667</v>
      </c>
      <c r="AS1607" s="0" t="s">
        <v>15067</v>
      </c>
      <c r="AT1607" s="0" t="s">
        <v>2170</v>
      </c>
      <c r="AU1607" s="0" t="s">
        <v>2170</v>
      </c>
    </row>
    <row r="1608" customFormat="false" ht="15" hidden="true" customHeight="false" outlineLevel="0" collapsed="false">
      <c r="A1608" s="0" t="s">
        <v>15068</v>
      </c>
      <c r="B1608" s="0" t="s">
        <v>15069</v>
      </c>
      <c r="C1608" s="0" t="s">
        <v>15070</v>
      </c>
      <c r="D1608" s="0" t="s">
        <v>2297</v>
      </c>
      <c r="E1608" s="0" t="s">
        <v>15068</v>
      </c>
      <c r="F1608" s="0" t="n">
        <v>1</v>
      </c>
      <c r="G1608" s="0" t="s">
        <v>2298</v>
      </c>
      <c r="H1608" s="0" t="s">
        <v>2170</v>
      </c>
      <c r="I1608" s="0" t="s">
        <v>2170</v>
      </c>
      <c r="J1608" s="0" t="s">
        <v>2170</v>
      </c>
      <c r="K1608" s="0" t="s">
        <v>2170</v>
      </c>
      <c r="L1608" s="0" t="s">
        <v>2170</v>
      </c>
      <c r="M1608" s="0" t="s">
        <v>2170</v>
      </c>
      <c r="N1608" s="0" t="n">
        <f aca="false">FALSE()</f>
        <v>0</v>
      </c>
      <c r="O1608" s="0" t="s">
        <v>15071</v>
      </c>
      <c r="P1608" s="0" t="s">
        <v>2300</v>
      </c>
      <c r="Q1608" s="380" t="n">
        <v>41928.1666666667</v>
      </c>
      <c r="R1608" s="0" t="n">
        <v>59862199</v>
      </c>
      <c r="S1608" s="0" t="s">
        <v>2301</v>
      </c>
      <c r="T1608" s="0" t="s">
        <v>2302</v>
      </c>
      <c r="U1608" s="0" t="s">
        <v>610</v>
      </c>
      <c r="V1608" s="0" t="n">
        <v>250000000</v>
      </c>
      <c r="W1608" s="0" t="s">
        <v>2366</v>
      </c>
      <c r="X1608" s="0" t="n">
        <v>4</v>
      </c>
      <c r="Y1608" s="0" t="n">
        <f aca="false">FALSE()</f>
        <v>0</v>
      </c>
      <c r="Z1608" s="0" t="n">
        <f aca="false">FALSE()</f>
        <v>0</v>
      </c>
      <c r="AA1608" s="0" t="n">
        <f aca="false">FALSE()</f>
        <v>0</v>
      </c>
      <c r="AB1608" s="0" t="n">
        <f aca="false">FALSE()</f>
        <v>0</v>
      </c>
      <c r="AC1608" s="0" t="n">
        <v>1</v>
      </c>
      <c r="AD1608" s="0" t="s">
        <v>2129</v>
      </c>
      <c r="AE1608" s="0" t="n">
        <f aca="false">TRUE()</f>
        <v>1</v>
      </c>
      <c r="AF1608" s="0" t="s">
        <v>15072</v>
      </c>
      <c r="AG1608" s="0" t="n">
        <v>2</v>
      </c>
      <c r="AH1608" s="0" t="s">
        <v>15073</v>
      </c>
      <c r="AI1608" s="0" t="s">
        <v>15074</v>
      </c>
      <c r="AJ1608" s="0" t="n">
        <v>0</v>
      </c>
      <c r="AK1608" s="0" t="s">
        <v>2118</v>
      </c>
      <c r="AL1608" s="0" t="n">
        <f aca="false">FALSE()</f>
        <v>0</v>
      </c>
      <c r="AM1608" s="0" t="n">
        <f aca="false">TRUE()</f>
        <v>1</v>
      </c>
      <c r="AN1608" s="0" t="n">
        <f aca="false">FALSE()</f>
        <v>0</v>
      </c>
      <c r="AO1608" s="0" t="n">
        <f aca="false">FALSE()</f>
        <v>0</v>
      </c>
      <c r="AP1608" s="0" t="n">
        <f aca="false">FALSE()</f>
        <v>0</v>
      </c>
      <c r="AQ1608" s="380" t="n">
        <v>43769.6875</v>
      </c>
      <c r="AR1608" s="380" t="n">
        <v>43769.4166666667</v>
      </c>
      <c r="AS1608" s="0" t="s">
        <v>15075</v>
      </c>
      <c r="AT1608" s="0" t="s">
        <v>2170</v>
      </c>
      <c r="AU1608" s="0" t="s">
        <v>2170</v>
      </c>
    </row>
    <row r="1609" customFormat="false" ht="15" hidden="true" customHeight="false" outlineLevel="0" collapsed="false">
      <c r="A1609" s="0" t="s">
        <v>15076</v>
      </c>
      <c r="B1609" s="0" t="s">
        <v>15077</v>
      </c>
      <c r="C1609" s="0" t="s">
        <v>15078</v>
      </c>
      <c r="D1609" s="0" t="s">
        <v>2297</v>
      </c>
      <c r="E1609" s="0" t="s">
        <v>15076</v>
      </c>
      <c r="F1609" s="0" t="n">
        <v>1</v>
      </c>
      <c r="G1609" s="0" t="s">
        <v>2298</v>
      </c>
      <c r="H1609" s="0" t="s">
        <v>2170</v>
      </c>
      <c r="I1609" s="0" t="s">
        <v>2170</v>
      </c>
      <c r="J1609" s="0" t="s">
        <v>2170</v>
      </c>
      <c r="K1609" s="0" t="s">
        <v>2170</v>
      </c>
      <c r="L1609" s="0" t="s">
        <v>2170</v>
      </c>
      <c r="M1609" s="0" t="s">
        <v>2170</v>
      </c>
      <c r="N1609" s="0" t="n">
        <f aca="false">FALSE()</f>
        <v>0</v>
      </c>
      <c r="O1609" s="0" t="s">
        <v>15079</v>
      </c>
      <c r="P1609" s="0" t="s">
        <v>2300</v>
      </c>
      <c r="Q1609" s="380" t="n">
        <v>25569.125</v>
      </c>
      <c r="R1609" s="0" t="n">
        <v>132000000</v>
      </c>
      <c r="S1609" s="0" t="s">
        <v>2301</v>
      </c>
      <c r="T1609" s="0" t="s">
        <v>2302</v>
      </c>
      <c r="U1609" s="0" t="s">
        <v>2116</v>
      </c>
      <c r="V1609" s="0" t="n">
        <v>500000000</v>
      </c>
      <c r="W1609" s="0" t="s">
        <v>2366</v>
      </c>
      <c r="X1609" s="0" t="n">
        <v>4</v>
      </c>
      <c r="Y1609" s="0" t="n">
        <f aca="false">FALSE()</f>
        <v>0</v>
      </c>
      <c r="Z1609" s="0" t="n">
        <f aca="false">FALSE()</f>
        <v>0</v>
      </c>
      <c r="AA1609" s="0" t="n">
        <f aca="false">FALSE()</f>
        <v>0</v>
      </c>
      <c r="AB1609" s="0" t="n">
        <f aca="false">FALSE()</f>
        <v>0</v>
      </c>
      <c r="AC1609" s="0" t="n">
        <v>1</v>
      </c>
      <c r="AD1609" s="0" t="s">
        <v>2129</v>
      </c>
      <c r="AE1609" s="0" t="n">
        <f aca="false">TRUE()</f>
        <v>1</v>
      </c>
      <c r="AF1609" s="0" t="s">
        <v>15080</v>
      </c>
      <c r="AG1609" s="0" t="n">
        <v>2</v>
      </c>
      <c r="AH1609" s="0" t="s">
        <v>15081</v>
      </c>
      <c r="AI1609" s="0" t="s">
        <v>15082</v>
      </c>
      <c r="AJ1609" s="0" t="n">
        <v>0</v>
      </c>
      <c r="AK1609" s="0" t="s">
        <v>2118</v>
      </c>
      <c r="AL1609" s="0" t="n">
        <f aca="false">FALSE()</f>
        <v>0</v>
      </c>
      <c r="AM1609" s="0" t="n">
        <f aca="false">TRUE()</f>
        <v>1</v>
      </c>
      <c r="AN1609" s="0" t="n">
        <f aca="false">FALSE()</f>
        <v>0</v>
      </c>
      <c r="AO1609" s="0" t="n">
        <f aca="false">FALSE()</f>
        <v>0</v>
      </c>
      <c r="AP1609" s="0" t="n">
        <f aca="false">FALSE()</f>
        <v>0</v>
      </c>
      <c r="AQ1609" s="380" t="n">
        <v>43769.6902777778</v>
      </c>
      <c r="AR1609" s="380" t="n">
        <v>43769.4166666667</v>
      </c>
      <c r="AS1609" s="0" t="s">
        <v>15083</v>
      </c>
      <c r="AT1609" s="0" t="s">
        <v>2170</v>
      </c>
      <c r="AU1609" s="0" t="s">
        <v>2170</v>
      </c>
    </row>
    <row r="1610" customFormat="false" ht="15" hidden="true" customHeight="false" outlineLevel="0" collapsed="false">
      <c r="A1610" s="0" t="s">
        <v>15084</v>
      </c>
      <c r="B1610" s="0" t="s">
        <v>15085</v>
      </c>
      <c r="C1610" s="0" t="s">
        <v>15086</v>
      </c>
      <c r="D1610" s="0" t="s">
        <v>2297</v>
      </c>
      <c r="E1610" s="0" t="s">
        <v>15084</v>
      </c>
      <c r="F1610" s="0" t="n">
        <v>1</v>
      </c>
      <c r="G1610" s="0" t="s">
        <v>2298</v>
      </c>
      <c r="H1610" s="0" t="s">
        <v>2170</v>
      </c>
      <c r="I1610" s="0" t="s">
        <v>2170</v>
      </c>
      <c r="J1610" s="0" t="s">
        <v>2170</v>
      </c>
      <c r="K1610" s="0" t="s">
        <v>2170</v>
      </c>
      <c r="L1610" s="0" t="s">
        <v>2170</v>
      </c>
      <c r="M1610" s="0" t="s">
        <v>2170</v>
      </c>
      <c r="N1610" s="0" t="n">
        <f aca="false">FALSE()</f>
        <v>0</v>
      </c>
      <c r="O1610" s="0" t="s">
        <v>15087</v>
      </c>
      <c r="P1610" s="0" t="s">
        <v>2300</v>
      </c>
      <c r="Q1610" s="380" t="n">
        <v>35019.125</v>
      </c>
      <c r="R1610" s="0" t="n">
        <v>39657315</v>
      </c>
      <c r="S1610" s="0" t="s">
        <v>2301</v>
      </c>
      <c r="T1610" s="0" t="s">
        <v>2302</v>
      </c>
      <c r="U1610" s="0" t="s">
        <v>2116</v>
      </c>
      <c r="V1610" s="0" t="n">
        <v>70000000</v>
      </c>
      <c r="W1610" s="0" t="s">
        <v>2312</v>
      </c>
      <c r="X1610" s="0" t="n">
        <v>4</v>
      </c>
      <c r="Y1610" s="0" t="n">
        <f aca="false">FALSE()</f>
        <v>0</v>
      </c>
      <c r="Z1610" s="0" t="n">
        <f aca="false">FALSE()</f>
        <v>0</v>
      </c>
      <c r="AA1610" s="0" t="n">
        <f aca="false">FALSE()</f>
        <v>0</v>
      </c>
      <c r="AB1610" s="0" t="n">
        <f aca="false">TRUE()</f>
        <v>1</v>
      </c>
      <c r="AC1610" s="0" t="n">
        <v>1</v>
      </c>
      <c r="AD1610" s="0" t="s">
        <v>2129</v>
      </c>
      <c r="AE1610" s="0" t="n">
        <f aca="false">TRUE()</f>
        <v>1</v>
      </c>
      <c r="AF1610" s="0" t="s">
        <v>15088</v>
      </c>
      <c r="AG1610" s="0" t="n">
        <v>2</v>
      </c>
      <c r="AH1610" s="0" t="s">
        <v>15089</v>
      </c>
      <c r="AI1610" s="0" t="s">
        <v>15090</v>
      </c>
      <c r="AJ1610" s="0" t="n">
        <v>0</v>
      </c>
      <c r="AK1610" s="0" t="s">
        <v>2118</v>
      </c>
      <c r="AL1610" s="0" t="n">
        <f aca="false">FALSE()</f>
        <v>0</v>
      </c>
      <c r="AM1610" s="0" t="n">
        <f aca="false">TRUE()</f>
        <v>1</v>
      </c>
      <c r="AN1610" s="0" t="n">
        <f aca="false">FALSE()</f>
        <v>0</v>
      </c>
      <c r="AO1610" s="0" t="n">
        <f aca="false">FALSE()</f>
        <v>0</v>
      </c>
      <c r="AP1610" s="0" t="n">
        <f aca="false">FALSE()</f>
        <v>0</v>
      </c>
      <c r="AQ1610" s="380" t="n">
        <v>43524.7291666667</v>
      </c>
      <c r="AR1610" s="380" t="n">
        <v>35020.125</v>
      </c>
      <c r="AS1610" s="0" t="s">
        <v>15091</v>
      </c>
      <c r="AT1610" s="0" t="s">
        <v>2170</v>
      </c>
      <c r="AU1610" s="0" t="s">
        <v>2170</v>
      </c>
    </row>
    <row r="1611" customFormat="false" ht="15" hidden="true" customHeight="false" outlineLevel="0" collapsed="false">
      <c r="A1611" s="0" t="s">
        <v>15092</v>
      </c>
      <c r="B1611" s="0" t="s">
        <v>15093</v>
      </c>
      <c r="C1611" s="0" t="s">
        <v>15094</v>
      </c>
      <c r="D1611" s="0" t="s">
        <v>2297</v>
      </c>
      <c r="E1611" s="0" t="s">
        <v>15092</v>
      </c>
      <c r="F1611" s="0" t="n">
        <v>1</v>
      </c>
      <c r="G1611" s="0" t="s">
        <v>2298</v>
      </c>
      <c r="H1611" s="0" t="s">
        <v>2170</v>
      </c>
      <c r="I1611" s="0" t="s">
        <v>2170</v>
      </c>
      <c r="J1611" s="0" t="s">
        <v>2170</v>
      </c>
      <c r="K1611" s="0" t="s">
        <v>2170</v>
      </c>
      <c r="L1611" s="0" t="s">
        <v>2170</v>
      </c>
      <c r="M1611" s="0" t="s">
        <v>2170</v>
      </c>
      <c r="N1611" s="0" t="n">
        <f aca="false">FALSE()</f>
        <v>0</v>
      </c>
      <c r="O1611" s="0" t="s">
        <v>15095</v>
      </c>
      <c r="P1611" s="0" t="s">
        <v>2300</v>
      </c>
      <c r="Q1611" s="380" t="n">
        <v>25569.125</v>
      </c>
      <c r="R1611" s="0" t="n">
        <v>0</v>
      </c>
      <c r="S1611" s="0" t="s">
        <v>2301</v>
      </c>
      <c r="T1611" s="0" t="s">
        <v>2302</v>
      </c>
      <c r="U1611" s="0" t="s">
        <v>610</v>
      </c>
      <c r="V1611" s="0" t="n">
        <v>0</v>
      </c>
      <c r="W1611" s="0" t="s">
        <v>2312</v>
      </c>
      <c r="X1611" s="0" t="n">
        <v>4</v>
      </c>
      <c r="Y1611" s="0" t="n">
        <f aca="false">FALSE()</f>
        <v>0</v>
      </c>
      <c r="Z1611" s="0" t="n">
        <f aca="false">FALSE()</f>
        <v>0</v>
      </c>
      <c r="AA1611" s="0" t="n">
        <f aca="false">FALSE()</f>
        <v>0</v>
      </c>
      <c r="AB1611" s="0" t="n">
        <f aca="false">TRUE()</f>
        <v>1</v>
      </c>
      <c r="AC1611" s="0" t="n">
        <v>1</v>
      </c>
      <c r="AD1611" s="0" t="s">
        <v>2129</v>
      </c>
      <c r="AE1611" s="0" t="n">
        <f aca="false">TRUE()</f>
        <v>1</v>
      </c>
      <c r="AF1611" s="0" t="s">
        <v>15096</v>
      </c>
      <c r="AG1611" s="0" t="n">
        <v>2</v>
      </c>
      <c r="AH1611" s="0" t="s">
        <v>15097</v>
      </c>
      <c r="AI1611" s="0" t="s">
        <v>15098</v>
      </c>
      <c r="AJ1611" s="0" t="n">
        <v>0</v>
      </c>
      <c r="AK1611" s="0" t="s">
        <v>2118</v>
      </c>
      <c r="AL1611" s="0" t="n">
        <f aca="false">FALSE()</f>
        <v>0</v>
      </c>
      <c r="AM1611" s="0" t="n">
        <f aca="false">TRUE()</f>
        <v>1</v>
      </c>
      <c r="AN1611" s="0" t="n">
        <f aca="false">FALSE()</f>
        <v>0</v>
      </c>
      <c r="AO1611" s="0" t="n">
        <f aca="false">FALSE()</f>
        <v>0</v>
      </c>
      <c r="AP1611" s="0" t="n">
        <f aca="false">FALSE()</f>
        <v>0</v>
      </c>
      <c r="AQ1611" s="380" t="n">
        <v>44909.7097222222</v>
      </c>
      <c r="AR1611" s="380" t="n">
        <v>44909.4166666667</v>
      </c>
      <c r="AS1611" s="0" t="s">
        <v>15099</v>
      </c>
      <c r="AT1611" s="0" t="s">
        <v>2170</v>
      </c>
      <c r="AU1611" s="0" t="s">
        <v>2170</v>
      </c>
    </row>
    <row r="1612" customFormat="false" ht="15" hidden="true" customHeight="false" outlineLevel="0" collapsed="false">
      <c r="A1612" s="0" t="s">
        <v>15100</v>
      </c>
      <c r="B1612" s="0" t="s">
        <v>15101</v>
      </c>
      <c r="C1612" s="0" t="s">
        <v>15102</v>
      </c>
      <c r="D1612" s="0" t="s">
        <v>2297</v>
      </c>
      <c r="E1612" s="0" t="s">
        <v>15100</v>
      </c>
      <c r="F1612" s="0" t="n">
        <v>1</v>
      </c>
      <c r="G1612" s="0" t="s">
        <v>2298</v>
      </c>
      <c r="H1612" s="0" t="s">
        <v>2170</v>
      </c>
      <c r="I1612" s="0" t="s">
        <v>2170</v>
      </c>
      <c r="J1612" s="0" t="s">
        <v>2170</v>
      </c>
      <c r="K1612" s="0" t="s">
        <v>2170</v>
      </c>
      <c r="L1612" s="0" t="s">
        <v>2170</v>
      </c>
      <c r="M1612" s="0" t="s">
        <v>2170</v>
      </c>
      <c r="N1612" s="0" t="n">
        <f aca="false">FALSE()</f>
        <v>0</v>
      </c>
      <c r="O1612" s="0" t="s">
        <v>15103</v>
      </c>
      <c r="P1612" s="0" t="s">
        <v>2300</v>
      </c>
      <c r="Q1612" s="380" t="n">
        <v>25569.125</v>
      </c>
      <c r="R1612" s="0" t="n">
        <v>63502254</v>
      </c>
      <c r="S1612" s="0" t="s">
        <v>2301</v>
      </c>
      <c r="T1612" s="0" t="s">
        <v>2302</v>
      </c>
      <c r="U1612" s="0" t="s">
        <v>2574</v>
      </c>
      <c r="V1612" s="0" t="n">
        <v>100000000</v>
      </c>
      <c r="W1612" s="0" t="s">
        <v>2366</v>
      </c>
      <c r="X1612" s="0" t="n">
        <v>4</v>
      </c>
      <c r="Y1612" s="0" t="n">
        <f aca="false">FALSE()</f>
        <v>0</v>
      </c>
      <c r="Z1612" s="0" t="n">
        <f aca="false">FALSE()</f>
        <v>0</v>
      </c>
      <c r="AA1612" s="0" t="n">
        <f aca="false">FALSE()</f>
        <v>0</v>
      </c>
      <c r="AB1612" s="0" t="n">
        <f aca="false">TRUE()</f>
        <v>1</v>
      </c>
      <c r="AC1612" s="0" t="n">
        <v>1</v>
      </c>
      <c r="AD1612" s="0" t="s">
        <v>2129</v>
      </c>
      <c r="AE1612" s="0" t="n">
        <f aca="false">TRUE()</f>
        <v>1</v>
      </c>
      <c r="AF1612" s="0" t="s">
        <v>15104</v>
      </c>
      <c r="AG1612" s="0" t="n">
        <v>2</v>
      </c>
      <c r="AH1612" s="0" t="s">
        <v>15105</v>
      </c>
      <c r="AI1612" s="0" t="s">
        <v>15106</v>
      </c>
      <c r="AJ1612" s="0" t="n">
        <v>0</v>
      </c>
      <c r="AK1612" s="0" t="s">
        <v>2118</v>
      </c>
      <c r="AL1612" s="0" t="n">
        <f aca="false">FALSE()</f>
        <v>0</v>
      </c>
      <c r="AM1612" s="0" t="n">
        <f aca="false">TRUE()</f>
        <v>1</v>
      </c>
      <c r="AN1612" s="0" t="n">
        <f aca="false">FALSE()</f>
        <v>0</v>
      </c>
      <c r="AO1612" s="0" t="n">
        <f aca="false">FALSE()</f>
        <v>0</v>
      </c>
      <c r="AP1612" s="0" t="n">
        <f aca="false">FALSE()</f>
        <v>0</v>
      </c>
      <c r="AQ1612" s="380" t="n">
        <v>44760.6458333333</v>
      </c>
      <c r="AR1612" s="380" t="n">
        <v>44760.4166666667</v>
      </c>
      <c r="AS1612" s="0" t="s">
        <v>15107</v>
      </c>
      <c r="AT1612" s="0" t="s">
        <v>2170</v>
      </c>
      <c r="AU1612" s="0" t="s">
        <v>2170</v>
      </c>
    </row>
    <row r="1613" customFormat="false" ht="15" hidden="true" customHeight="false" outlineLevel="0" collapsed="false">
      <c r="A1613" s="0" t="s">
        <v>15108</v>
      </c>
      <c r="B1613" s="0" t="s">
        <v>15109</v>
      </c>
      <c r="C1613" s="0" t="s">
        <v>15110</v>
      </c>
      <c r="D1613" s="0" t="s">
        <v>2297</v>
      </c>
      <c r="E1613" s="0" t="s">
        <v>15108</v>
      </c>
      <c r="F1613" s="0" t="n">
        <v>1</v>
      </c>
      <c r="G1613" s="0" t="s">
        <v>2298</v>
      </c>
      <c r="H1613" s="0" t="s">
        <v>2170</v>
      </c>
      <c r="I1613" s="0" t="s">
        <v>2170</v>
      </c>
      <c r="J1613" s="0" t="s">
        <v>2170</v>
      </c>
      <c r="K1613" s="0" t="s">
        <v>2170</v>
      </c>
      <c r="L1613" s="0" t="s">
        <v>2170</v>
      </c>
      <c r="M1613" s="0" t="s">
        <v>2170</v>
      </c>
      <c r="N1613" s="0" t="n">
        <f aca="false">FALSE()</f>
        <v>0</v>
      </c>
      <c r="O1613" s="0" t="s">
        <v>15111</v>
      </c>
      <c r="P1613" s="0" t="s">
        <v>2300</v>
      </c>
      <c r="Q1613" s="380" t="n">
        <v>12667.1666666667</v>
      </c>
      <c r="R1613" s="0" t="n">
        <v>586151904</v>
      </c>
      <c r="S1613" s="0" t="s">
        <v>2301</v>
      </c>
      <c r="T1613" s="0" t="s">
        <v>2302</v>
      </c>
      <c r="U1613" s="0" t="s">
        <v>2115</v>
      </c>
      <c r="V1613" s="0" t="n">
        <v>1200000000</v>
      </c>
      <c r="W1613" s="0" t="s">
        <v>4808</v>
      </c>
      <c r="X1613" s="0" t="n">
        <v>4</v>
      </c>
      <c r="Y1613" s="0" t="n">
        <f aca="false">FALSE()</f>
        <v>0</v>
      </c>
      <c r="Z1613" s="0" t="n">
        <f aca="false">FALSE()</f>
        <v>0</v>
      </c>
      <c r="AA1613" s="0" t="n">
        <f aca="false">FALSE()</f>
        <v>0</v>
      </c>
      <c r="AB1613" s="0" t="n">
        <f aca="false">TRUE()</f>
        <v>1</v>
      </c>
      <c r="AC1613" s="0" t="n">
        <v>1</v>
      </c>
      <c r="AD1613" s="0" t="s">
        <v>2129</v>
      </c>
      <c r="AE1613" s="0" t="n">
        <f aca="false">TRUE()</f>
        <v>1</v>
      </c>
      <c r="AF1613" s="0" t="s">
        <v>15112</v>
      </c>
      <c r="AG1613" s="0" t="n">
        <v>2</v>
      </c>
      <c r="AH1613" s="0" t="s">
        <v>15113</v>
      </c>
      <c r="AI1613" s="0" t="s">
        <v>15114</v>
      </c>
      <c r="AJ1613" s="0" t="n">
        <v>0</v>
      </c>
      <c r="AK1613" s="0" t="s">
        <v>2118</v>
      </c>
      <c r="AL1613" s="0" t="n">
        <f aca="false">FALSE()</f>
        <v>0</v>
      </c>
      <c r="AM1613" s="0" t="n">
        <f aca="false">TRUE()</f>
        <v>1</v>
      </c>
      <c r="AN1613" s="0" t="n">
        <f aca="false">FALSE()</f>
        <v>0</v>
      </c>
      <c r="AO1613" s="0" t="n">
        <f aca="false">FALSE()</f>
        <v>0</v>
      </c>
      <c r="AP1613" s="0" t="n">
        <f aca="false">TRUE()</f>
        <v>1</v>
      </c>
      <c r="AQ1613" s="380" t="n">
        <v>43123.4180555556</v>
      </c>
      <c r="AR1613" s="380" t="n">
        <v>32398.1666666667</v>
      </c>
      <c r="AS1613" s="0" t="s">
        <v>15115</v>
      </c>
      <c r="AT1613" s="0" t="s">
        <v>2170</v>
      </c>
      <c r="AU1613" s="0" t="s">
        <v>2170</v>
      </c>
    </row>
    <row r="1614" customFormat="false" ht="15" hidden="true" customHeight="false" outlineLevel="0" collapsed="false">
      <c r="A1614" s="0" t="s">
        <v>15116</v>
      </c>
      <c r="B1614" s="0" t="s">
        <v>15117</v>
      </c>
      <c r="C1614" s="0" t="s">
        <v>15118</v>
      </c>
      <c r="D1614" s="0" t="s">
        <v>2297</v>
      </c>
      <c r="E1614" s="0" t="s">
        <v>15116</v>
      </c>
      <c r="F1614" s="0" t="n">
        <v>1</v>
      </c>
      <c r="G1614" s="0" t="s">
        <v>2298</v>
      </c>
      <c r="H1614" s="0" t="s">
        <v>2170</v>
      </c>
      <c r="I1614" s="0" t="s">
        <v>2170</v>
      </c>
      <c r="J1614" s="0" t="s">
        <v>2170</v>
      </c>
      <c r="K1614" s="0" t="s">
        <v>2170</v>
      </c>
      <c r="L1614" s="0" t="s">
        <v>2170</v>
      </c>
      <c r="M1614" s="0" t="s">
        <v>2170</v>
      </c>
      <c r="N1614" s="0" t="n">
        <f aca="false">FALSE()</f>
        <v>0</v>
      </c>
      <c r="O1614" s="0" t="s">
        <v>15119</v>
      </c>
      <c r="P1614" s="0" t="s">
        <v>2300</v>
      </c>
      <c r="Q1614" s="380" t="n">
        <v>33482.1666666667</v>
      </c>
      <c r="R1614" s="0" t="n">
        <v>1334830560</v>
      </c>
      <c r="S1614" s="0" t="s">
        <v>2301</v>
      </c>
      <c r="T1614" s="0" t="s">
        <v>2302</v>
      </c>
      <c r="U1614" s="0" t="s">
        <v>610</v>
      </c>
      <c r="V1614" s="0" t="n">
        <v>2000000000</v>
      </c>
      <c r="W1614" s="0" t="s">
        <v>4808</v>
      </c>
      <c r="X1614" s="0" t="n">
        <v>4</v>
      </c>
      <c r="Y1614" s="0" t="n">
        <f aca="false">FALSE()</f>
        <v>0</v>
      </c>
      <c r="Z1614" s="0" t="n">
        <f aca="false">FALSE()</f>
        <v>0</v>
      </c>
      <c r="AA1614" s="0" t="n">
        <f aca="false">FALSE()</f>
        <v>0</v>
      </c>
      <c r="AB1614" s="0" t="n">
        <f aca="false">TRUE()</f>
        <v>1</v>
      </c>
      <c r="AC1614" s="0" t="n">
        <v>1</v>
      </c>
      <c r="AD1614" s="0" t="s">
        <v>2129</v>
      </c>
      <c r="AE1614" s="0" t="n">
        <f aca="false">TRUE()</f>
        <v>1</v>
      </c>
      <c r="AF1614" s="0" t="s">
        <v>15120</v>
      </c>
      <c r="AG1614" s="0" t="n">
        <v>2</v>
      </c>
      <c r="AH1614" s="0" t="s">
        <v>15121</v>
      </c>
      <c r="AI1614" s="0" t="s">
        <v>15122</v>
      </c>
      <c r="AJ1614" s="0" t="n">
        <v>0</v>
      </c>
      <c r="AK1614" s="0" t="s">
        <v>2118</v>
      </c>
      <c r="AL1614" s="0" t="n">
        <f aca="false">FALSE()</f>
        <v>0</v>
      </c>
      <c r="AM1614" s="0" t="n">
        <f aca="false">TRUE()</f>
        <v>1</v>
      </c>
      <c r="AN1614" s="0" t="n">
        <f aca="false">FALSE()</f>
        <v>0</v>
      </c>
      <c r="AO1614" s="0" t="n">
        <f aca="false">FALSE()</f>
        <v>0</v>
      </c>
      <c r="AP1614" s="0" t="n">
        <f aca="false">FALSE()</f>
        <v>0</v>
      </c>
      <c r="AQ1614" s="380" t="n">
        <v>43811.7291666667</v>
      </c>
      <c r="AR1614" s="380" t="n">
        <v>43811.4166666667</v>
      </c>
      <c r="AS1614" s="0" t="s">
        <v>15123</v>
      </c>
      <c r="AT1614" s="0" t="s">
        <v>2170</v>
      </c>
      <c r="AU1614" s="0" t="s">
        <v>2170</v>
      </c>
    </row>
    <row r="1615" customFormat="false" ht="15" hidden="true" customHeight="false" outlineLevel="0" collapsed="false">
      <c r="A1615" s="0" t="s">
        <v>15124</v>
      </c>
      <c r="B1615" s="0" t="s">
        <v>15125</v>
      </c>
      <c r="C1615" s="0" t="s">
        <v>15126</v>
      </c>
      <c r="D1615" s="0" t="s">
        <v>2297</v>
      </c>
      <c r="E1615" s="0" t="s">
        <v>15124</v>
      </c>
      <c r="F1615" s="0" t="n">
        <v>1</v>
      </c>
      <c r="G1615" s="0" t="s">
        <v>2298</v>
      </c>
      <c r="H1615" s="0" t="s">
        <v>2170</v>
      </c>
      <c r="I1615" s="0" t="s">
        <v>2170</v>
      </c>
      <c r="J1615" s="0" t="s">
        <v>2170</v>
      </c>
      <c r="K1615" s="0" t="s">
        <v>2170</v>
      </c>
      <c r="L1615" s="0" t="s">
        <v>2170</v>
      </c>
      <c r="M1615" s="0" t="s">
        <v>2170</v>
      </c>
      <c r="N1615" s="0" t="n">
        <f aca="false">FALSE()</f>
        <v>0</v>
      </c>
      <c r="O1615" s="0" t="s">
        <v>15127</v>
      </c>
      <c r="P1615" s="0" t="s">
        <v>2300</v>
      </c>
      <c r="Q1615" s="380" t="n">
        <v>25569.125</v>
      </c>
      <c r="R1615" s="0" t="n">
        <v>100000</v>
      </c>
      <c r="S1615" s="0" t="s">
        <v>2301</v>
      </c>
      <c r="T1615" s="0" t="s">
        <v>2302</v>
      </c>
      <c r="U1615" s="0" t="s">
        <v>2891</v>
      </c>
      <c r="V1615" s="0" t="n">
        <v>0</v>
      </c>
      <c r="W1615" s="0" t="s">
        <v>2366</v>
      </c>
      <c r="X1615" s="0" t="n">
        <v>4</v>
      </c>
      <c r="Y1615" s="0" t="n">
        <f aca="false">FALSE()</f>
        <v>0</v>
      </c>
      <c r="Z1615" s="0" t="n">
        <f aca="false">FALSE()</f>
        <v>0</v>
      </c>
      <c r="AA1615" s="0" t="n">
        <f aca="false">FALSE()</f>
        <v>0</v>
      </c>
      <c r="AB1615" s="0" t="n">
        <f aca="false">TRUE()</f>
        <v>1</v>
      </c>
      <c r="AC1615" s="0" t="n">
        <v>1</v>
      </c>
      <c r="AD1615" s="0" t="s">
        <v>2129</v>
      </c>
      <c r="AE1615" s="0" t="n">
        <f aca="false">TRUE()</f>
        <v>1</v>
      </c>
      <c r="AF1615" s="0" t="s">
        <v>15128</v>
      </c>
      <c r="AG1615" s="0" t="n">
        <v>2</v>
      </c>
      <c r="AH1615" s="0" t="s">
        <v>15129</v>
      </c>
      <c r="AI1615" s="0" t="s">
        <v>15130</v>
      </c>
      <c r="AJ1615" s="0" t="n">
        <v>0</v>
      </c>
      <c r="AK1615" s="0" t="s">
        <v>2118</v>
      </c>
      <c r="AL1615" s="0" t="n">
        <f aca="false">FALSE()</f>
        <v>0</v>
      </c>
      <c r="AM1615" s="0" t="n">
        <f aca="false">TRUE()</f>
        <v>1</v>
      </c>
      <c r="AN1615" s="0" t="n">
        <f aca="false">FALSE()</f>
        <v>0</v>
      </c>
      <c r="AO1615" s="0" t="n">
        <f aca="false">FALSE()</f>
        <v>0</v>
      </c>
      <c r="AP1615" s="0" t="n">
        <f aca="false">FALSE()</f>
        <v>0</v>
      </c>
      <c r="AQ1615" s="380" t="n">
        <v>44657.6798611111</v>
      </c>
      <c r="AR1615" s="380" t="n">
        <v>44657.4166666667</v>
      </c>
      <c r="AS1615" s="0" t="s">
        <v>15131</v>
      </c>
      <c r="AT1615" s="0" t="s">
        <v>2170</v>
      </c>
      <c r="AU1615" s="0" t="s">
        <v>2170</v>
      </c>
    </row>
    <row r="1616" customFormat="false" ht="15" hidden="true" customHeight="false" outlineLevel="0" collapsed="false">
      <c r="A1616" s="0" t="s">
        <v>15132</v>
      </c>
      <c r="B1616" s="0" t="s">
        <v>15133</v>
      </c>
      <c r="C1616" s="0" t="s">
        <v>15134</v>
      </c>
      <c r="D1616" s="0" t="s">
        <v>2297</v>
      </c>
      <c r="E1616" s="0" t="s">
        <v>15132</v>
      </c>
      <c r="F1616" s="0" t="n">
        <v>1</v>
      </c>
      <c r="G1616" s="0" t="s">
        <v>2298</v>
      </c>
      <c r="H1616" s="0" t="s">
        <v>2170</v>
      </c>
      <c r="I1616" s="0" t="s">
        <v>2170</v>
      </c>
      <c r="J1616" s="0" t="s">
        <v>2170</v>
      </c>
      <c r="K1616" s="0" t="s">
        <v>2170</v>
      </c>
      <c r="L1616" s="0" t="s">
        <v>2170</v>
      </c>
      <c r="M1616" s="0" t="s">
        <v>2170</v>
      </c>
      <c r="N1616" s="0" t="n">
        <f aca="false">FALSE()</f>
        <v>0</v>
      </c>
      <c r="O1616" s="0" t="s">
        <v>15135</v>
      </c>
      <c r="P1616" s="0" t="s">
        <v>2300</v>
      </c>
      <c r="Q1616" s="380" t="n">
        <v>25569.125</v>
      </c>
      <c r="R1616" s="0" t="n">
        <v>454710004</v>
      </c>
      <c r="S1616" s="0" t="s">
        <v>2301</v>
      </c>
      <c r="T1616" s="0" t="s">
        <v>2302</v>
      </c>
      <c r="U1616" s="0" t="s">
        <v>2330</v>
      </c>
      <c r="V1616" s="0" t="n">
        <v>1000000000</v>
      </c>
      <c r="W1616" s="0" t="s">
        <v>2366</v>
      </c>
      <c r="X1616" s="0" t="n">
        <v>4</v>
      </c>
      <c r="Y1616" s="0" t="n">
        <f aca="false">FALSE()</f>
        <v>0</v>
      </c>
      <c r="Z1616" s="0" t="n">
        <f aca="false">FALSE()</f>
        <v>0</v>
      </c>
      <c r="AA1616" s="0" t="n">
        <f aca="false">FALSE()</f>
        <v>0</v>
      </c>
      <c r="AB1616" s="0" t="n">
        <f aca="false">FALSE()</f>
        <v>0</v>
      </c>
      <c r="AC1616" s="0" t="n">
        <v>1</v>
      </c>
      <c r="AD1616" s="0" t="s">
        <v>2129</v>
      </c>
      <c r="AE1616" s="0" t="n">
        <f aca="false">TRUE()</f>
        <v>1</v>
      </c>
      <c r="AF1616" s="0" t="s">
        <v>15136</v>
      </c>
      <c r="AG1616" s="0" t="n">
        <v>2</v>
      </c>
      <c r="AH1616" s="0" t="s">
        <v>15137</v>
      </c>
      <c r="AI1616" s="0" t="s">
        <v>15138</v>
      </c>
      <c r="AJ1616" s="0" t="n">
        <v>0</v>
      </c>
      <c r="AK1616" s="0" t="s">
        <v>2118</v>
      </c>
      <c r="AL1616" s="0" t="n">
        <f aca="false">FALSE()</f>
        <v>0</v>
      </c>
      <c r="AM1616" s="0" t="n">
        <f aca="false">TRUE()</f>
        <v>1</v>
      </c>
      <c r="AN1616" s="0" t="n">
        <f aca="false">FALSE()</f>
        <v>0</v>
      </c>
      <c r="AO1616" s="0" t="n">
        <f aca="false">FALSE()</f>
        <v>0</v>
      </c>
      <c r="AP1616" s="0" t="n">
        <f aca="false">FALSE()</f>
        <v>0</v>
      </c>
      <c r="AQ1616" s="380" t="n">
        <v>44944.6486111111</v>
      </c>
      <c r="AR1616" s="380" t="n">
        <v>44944.4166666667</v>
      </c>
      <c r="AS1616" s="0" t="s">
        <v>15139</v>
      </c>
      <c r="AT1616" s="0" t="s">
        <v>2170</v>
      </c>
      <c r="AU1616" s="0" t="s">
        <v>2170</v>
      </c>
    </row>
    <row r="1617" customFormat="false" ht="15" hidden="true" customHeight="false" outlineLevel="0" collapsed="false">
      <c r="A1617" s="0" t="s">
        <v>15140</v>
      </c>
      <c r="B1617" s="0" t="s">
        <v>15141</v>
      </c>
      <c r="C1617" s="0" t="s">
        <v>15142</v>
      </c>
      <c r="D1617" s="0" t="s">
        <v>2297</v>
      </c>
      <c r="E1617" s="0" t="s">
        <v>15140</v>
      </c>
      <c r="F1617" s="0" t="n">
        <v>1</v>
      </c>
      <c r="G1617" s="0" t="s">
        <v>2298</v>
      </c>
      <c r="H1617" s="0" t="s">
        <v>2170</v>
      </c>
      <c r="I1617" s="0" t="s">
        <v>2170</v>
      </c>
      <c r="J1617" s="0" t="s">
        <v>2170</v>
      </c>
      <c r="K1617" s="0" t="s">
        <v>2170</v>
      </c>
      <c r="L1617" s="0" t="s">
        <v>2170</v>
      </c>
      <c r="M1617" s="0" t="s">
        <v>2170</v>
      </c>
      <c r="N1617" s="0" t="n">
        <f aca="false">FALSE()</f>
        <v>0</v>
      </c>
      <c r="O1617" s="0" t="s">
        <v>15143</v>
      </c>
      <c r="P1617" s="0" t="s">
        <v>2300</v>
      </c>
      <c r="Q1617" s="380" t="n">
        <v>38134.1666666667</v>
      </c>
      <c r="R1617" s="0" t="n">
        <v>160643284</v>
      </c>
      <c r="S1617" s="0" t="s">
        <v>2301</v>
      </c>
      <c r="T1617" s="0" t="s">
        <v>2302</v>
      </c>
      <c r="U1617" s="0" t="s">
        <v>2330</v>
      </c>
      <c r="V1617" s="0" t="n">
        <v>225000000</v>
      </c>
      <c r="W1617" s="0" t="s">
        <v>2321</v>
      </c>
      <c r="X1617" s="0" t="n">
        <v>4</v>
      </c>
      <c r="Y1617" s="0" t="n">
        <f aca="false">FALSE()</f>
        <v>0</v>
      </c>
      <c r="Z1617" s="0" t="n">
        <f aca="false">FALSE()</f>
        <v>0</v>
      </c>
      <c r="AA1617" s="0" t="n">
        <f aca="false">FALSE()</f>
        <v>0</v>
      </c>
      <c r="AB1617" s="0" t="n">
        <f aca="false">FALSE()</f>
        <v>0</v>
      </c>
      <c r="AC1617" s="0" t="n">
        <v>1</v>
      </c>
      <c r="AD1617" s="0" t="s">
        <v>2129</v>
      </c>
      <c r="AE1617" s="0" t="n">
        <f aca="false">TRUE()</f>
        <v>1</v>
      </c>
      <c r="AF1617" s="0" t="s">
        <v>15144</v>
      </c>
      <c r="AG1617" s="0" t="n">
        <v>2</v>
      </c>
      <c r="AH1617" s="0" t="s">
        <v>15145</v>
      </c>
      <c r="AI1617" s="0" t="s">
        <v>15146</v>
      </c>
      <c r="AJ1617" s="0" t="n">
        <v>0</v>
      </c>
      <c r="AK1617" s="0" t="s">
        <v>2118</v>
      </c>
      <c r="AL1617" s="0" t="n">
        <f aca="false">FALSE()</f>
        <v>0</v>
      </c>
      <c r="AM1617" s="0" t="n">
        <f aca="false">TRUE()</f>
        <v>1</v>
      </c>
      <c r="AN1617" s="0" t="n">
        <f aca="false">FALSE()</f>
        <v>0</v>
      </c>
      <c r="AO1617" s="0" t="n">
        <f aca="false">FALSE()</f>
        <v>0</v>
      </c>
      <c r="AP1617" s="0" t="n">
        <f aca="false">TRUE()</f>
        <v>1</v>
      </c>
      <c r="AQ1617" s="380" t="n">
        <v>43682.6861111111</v>
      </c>
      <c r="AR1617" s="380" t="n">
        <v>38134.1666666667</v>
      </c>
      <c r="AS1617" s="0" t="s">
        <v>15147</v>
      </c>
      <c r="AT1617" s="0" t="s">
        <v>2170</v>
      </c>
      <c r="AU1617" s="0" t="s">
        <v>2170</v>
      </c>
    </row>
    <row r="1618" customFormat="false" ht="15" hidden="true" customHeight="false" outlineLevel="0" collapsed="false">
      <c r="A1618" s="0" t="s">
        <v>919</v>
      </c>
      <c r="B1618" s="0" t="s">
        <v>15148</v>
      </c>
      <c r="C1618" s="0" t="s">
        <v>917</v>
      </c>
      <c r="D1618" s="0" t="s">
        <v>11447</v>
      </c>
      <c r="E1618" s="0" t="s">
        <v>919</v>
      </c>
      <c r="F1618" s="0" t="n">
        <v>1000</v>
      </c>
      <c r="G1618" s="0" t="s">
        <v>434</v>
      </c>
      <c r="H1618" s="0" t="s">
        <v>2170</v>
      </c>
      <c r="I1618" s="0" t="s">
        <v>2170</v>
      </c>
      <c r="J1618" s="0" t="s">
        <v>2170</v>
      </c>
      <c r="K1618" s="0" t="s">
        <v>2170</v>
      </c>
      <c r="L1618" s="0" t="s">
        <v>2170</v>
      </c>
      <c r="M1618" s="0" t="s">
        <v>2170</v>
      </c>
      <c r="N1618" s="0" t="n">
        <f aca="false">FALSE()</f>
        <v>0</v>
      </c>
      <c r="O1618" s="0" t="s">
        <v>918</v>
      </c>
      <c r="P1618" s="0" t="s">
        <v>11449</v>
      </c>
      <c r="Q1618" s="380" t="n">
        <v>43986.125</v>
      </c>
      <c r="R1618" s="0" t="n">
        <v>469725539040</v>
      </c>
      <c r="S1618" s="0" t="s">
        <v>601</v>
      </c>
      <c r="T1618" s="0" t="s">
        <v>2602</v>
      </c>
      <c r="U1618" s="0" t="s">
        <v>2116</v>
      </c>
      <c r="V1618" s="0" t="n">
        <v>402641460040</v>
      </c>
      <c r="W1618" s="0" t="s">
        <v>5955</v>
      </c>
      <c r="X1618" s="0" t="n">
        <v>5</v>
      </c>
      <c r="Y1618" s="0" t="n">
        <f aca="false">FALSE()</f>
        <v>0</v>
      </c>
      <c r="Z1618" s="0" t="n">
        <f aca="false">TRUE()</f>
        <v>1</v>
      </c>
      <c r="AA1618" s="0" t="n">
        <f aca="false">TRUE()</f>
        <v>1</v>
      </c>
      <c r="AB1618" s="0" t="n">
        <f aca="false">TRUE()</f>
        <v>1</v>
      </c>
      <c r="AC1618" s="0" t="n">
        <v>1</v>
      </c>
      <c r="AD1618" s="0" t="s">
        <v>6443</v>
      </c>
      <c r="AE1618" s="0" t="n">
        <f aca="false">TRUE()</f>
        <v>1</v>
      </c>
      <c r="AF1618" s="0" t="s">
        <v>15149</v>
      </c>
      <c r="AG1618" s="0" t="n">
        <v>2</v>
      </c>
      <c r="AH1618" s="0" t="s">
        <v>15150</v>
      </c>
      <c r="AI1618" s="0" t="s">
        <v>15151</v>
      </c>
      <c r="AJ1618" s="0" t="n">
        <v>0</v>
      </c>
      <c r="AK1618" s="0" t="s">
        <v>2118</v>
      </c>
      <c r="AL1618" s="0" t="n">
        <f aca="false">TRUE()</f>
        <v>1</v>
      </c>
      <c r="AM1618" s="0" t="n">
        <f aca="false">FALSE()</f>
        <v>0</v>
      </c>
      <c r="AN1618" s="0" t="n">
        <f aca="false">FALSE()</f>
        <v>0</v>
      </c>
      <c r="AO1618" s="0" t="n">
        <f aca="false">FALSE()</f>
        <v>0</v>
      </c>
      <c r="AP1618" s="0" t="n">
        <f aca="false">FALSE()</f>
        <v>0</v>
      </c>
      <c r="AQ1618" s="380" t="n">
        <v>45442.6666666667</v>
      </c>
      <c r="AR1618" s="380" t="n">
        <v>45442.125</v>
      </c>
      <c r="AS1618" s="0" t="s">
        <v>15152</v>
      </c>
      <c r="AT1618" s="0" t="s">
        <v>2170</v>
      </c>
      <c r="AU1618" s="0" t="s">
        <v>2170</v>
      </c>
    </row>
    <row r="1619" customFormat="false" ht="15" hidden="true" customHeight="false" outlineLevel="0" collapsed="false">
      <c r="A1619" s="0" t="s">
        <v>15153</v>
      </c>
      <c r="B1619" s="0" t="s">
        <v>15154</v>
      </c>
      <c r="C1619" s="0" t="s">
        <v>15155</v>
      </c>
      <c r="D1619" s="0" t="s">
        <v>2297</v>
      </c>
      <c r="E1619" s="0" t="s">
        <v>15153</v>
      </c>
      <c r="F1619" s="0" t="n">
        <v>1</v>
      </c>
      <c r="G1619" s="0" t="s">
        <v>2298</v>
      </c>
      <c r="H1619" s="0" t="s">
        <v>2170</v>
      </c>
      <c r="I1619" s="0" t="s">
        <v>2170</v>
      </c>
      <c r="J1619" s="0" t="s">
        <v>2170</v>
      </c>
      <c r="K1619" s="0" t="s">
        <v>2170</v>
      </c>
      <c r="L1619" s="0" t="s">
        <v>2170</v>
      </c>
      <c r="M1619" s="0" t="s">
        <v>2170</v>
      </c>
      <c r="N1619" s="0" t="n">
        <f aca="false">FALSE()</f>
        <v>0</v>
      </c>
      <c r="O1619" s="0" t="s">
        <v>15156</v>
      </c>
      <c r="P1619" s="0" t="s">
        <v>2300</v>
      </c>
      <c r="Q1619" s="380" t="n">
        <v>25569.125</v>
      </c>
      <c r="R1619" s="0" t="n">
        <v>51235146</v>
      </c>
      <c r="S1619" s="0" t="s">
        <v>2301</v>
      </c>
      <c r="T1619" s="0" t="s">
        <v>2302</v>
      </c>
      <c r="U1619" s="0" t="s">
        <v>2574</v>
      </c>
      <c r="V1619" s="0" t="n">
        <v>70000000</v>
      </c>
      <c r="W1619" s="0" t="s">
        <v>2356</v>
      </c>
      <c r="X1619" s="0" t="n">
        <v>4</v>
      </c>
      <c r="Y1619" s="0" t="n">
        <f aca="false">FALSE()</f>
        <v>0</v>
      </c>
      <c r="Z1619" s="0" t="n">
        <f aca="false">FALSE()</f>
        <v>0</v>
      </c>
      <c r="AA1619" s="0" t="n">
        <f aca="false">FALSE()</f>
        <v>0</v>
      </c>
      <c r="AB1619" s="0" t="n">
        <f aca="false">TRUE()</f>
        <v>1</v>
      </c>
      <c r="AC1619" s="0" t="n">
        <v>1</v>
      </c>
      <c r="AD1619" s="0" t="s">
        <v>2129</v>
      </c>
      <c r="AE1619" s="0" t="n">
        <f aca="false">TRUE()</f>
        <v>1</v>
      </c>
      <c r="AF1619" s="0" t="s">
        <v>15157</v>
      </c>
      <c r="AG1619" s="0" t="n">
        <v>2</v>
      </c>
      <c r="AH1619" s="0" t="s">
        <v>15158</v>
      </c>
      <c r="AI1619" s="0" t="s">
        <v>15159</v>
      </c>
      <c r="AJ1619" s="0" t="n">
        <v>0</v>
      </c>
      <c r="AK1619" s="0" t="s">
        <v>2118</v>
      </c>
      <c r="AL1619" s="0" t="n">
        <f aca="false">FALSE()</f>
        <v>0</v>
      </c>
      <c r="AM1619" s="0" t="n">
        <f aca="false">TRUE()</f>
        <v>1</v>
      </c>
      <c r="AN1619" s="0" t="n">
        <f aca="false">FALSE()</f>
        <v>0</v>
      </c>
      <c r="AO1619" s="0" t="n">
        <f aca="false">FALSE()</f>
        <v>0</v>
      </c>
      <c r="AP1619" s="0" t="n">
        <f aca="false">FALSE()</f>
        <v>0</v>
      </c>
      <c r="AQ1619" s="380" t="n">
        <v>44041.6909722222</v>
      </c>
      <c r="AR1619" s="380" t="n">
        <v>44041.4166666667</v>
      </c>
      <c r="AS1619" s="0" t="s">
        <v>15160</v>
      </c>
      <c r="AT1619" s="0" t="s">
        <v>2170</v>
      </c>
      <c r="AU1619" s="0" t="s">
        <v>2170</v>
      </c>
    </row>
    <row r="1620" customFormat="false" ht="15" hidden="true" customHeight="false" outlineLevel="0" collapsed="false">
      <c r="A1620" s="0" t="s">
        <v>15161</v>
      </c>
      <c r="B1620" s="0" t="s">
        <v>15162</v>
      </c>
      <c r="C1620" s="0" t="s">
        <v>15163</v>
      </c>
      <c r="D1620" s="0" t="s">
        <v>2297</v>
      </c>
      <c r="E1620" s="0" t="s">
        <v>15161</v>
      </c>
      <c r="F1620" s="0" t="n">
        <v>1</v>
      </c>
      <c r="G1620" s="0" t="s">
        <v>2298</v>
      </c>
      <c r="H1620" s="0" t="s">
        <v>2170</v>
      </c>
      <c r="I1620" s="0" t="s">
        <v>2170</v>
      </c>
      <c r="J1620" s="0" t="s">
        <v>2170</v>
      </c>
      <c r="K1620" s="0" t="s">
        <v>2170</v>
      </c>
      <c r="L1620" s="0" t="s">
        <v>2170</v>
      </c>
      <c r="M1620" s="0" t="s">
        <v>2170</v>
      </c>
      <c r="N1620" s="0" t="n">
        <f aca="false">FALSE()</f>
        <v>0</v>
      </c>
      <c r="O1620" s="0" t="s">
        <v>15163</v>
      </c>
      <c r="P1620" s="0" t="s">
        <v>2300</v>
      </c>
      <c r="Q1620" s="380" t="n">
        <v>5794.125</v>
      </c>
      <c r="R1620" s="0" t="n">
        <v>896320073</v>
      </c>
      <c r="S1620" s="0" t="s">
        <v>2301</v>
      </c>
      <c r="T1620" s="0" t="s">
        <v>2302</v>
      </c>
      <c r="U1620" s="0" t="s">
        <v>2116</v>
      </c>
      <c r="V1620" s="0" t="n">
        <v>4687500000</v>
      </c>
      <c r="W1620" s="0" t="s">
        <v>2303</v>
      </c>
      <c r="X1620" s="0" t="n">
        <v>4</v>
      </c>
      <c r="Y1620" s="0" t="n">
        <f aca="false">FALSE()</f>
        <v>0</v>
      </c>
      <c r="Z1620" s="0" t="n">
        <f aca="false">FALSE()</f>
        <v>0</v>
      </c>
      <c r="AA1620" s="0" t="n">
        <f aca="false">FALSE()</f>
        <v>0</v>
      </c>
      <c r="AB1620" s="0" t="n">
        <f aca="false">TRUE()</f>
        <v>1</v>
      </c>
      <c r="AC1620" s="0" t="n">
        <v>1</v>
      </c>
      <c r="AD1620" s="0" t="s">
        <v>2129</v>
      </c>
      <c r="AE1620" s="0" t="n">
        <f aca="false">TRUE()</f>
        <v>1</v>
      </c>
      <c r="AF1620" s="0" t="s">
        <v>15164</v>
      </c>
      <c r="AG1620" s="0" t="n">
        <v>2</v>
      </c>
      <c r="AH1620" s="0" t="s">
        <v>15165</v>
      </c>
      <c r="AI1620" s="0" t="s">
        <v>15166</v>
      </c>
      <c r="AJ1620" s="0" t="n">
        <v>0</v>
      </c>
      <c r="AK1620" s="0" t="s">
        <v>2118</v>
      </c>
      <c r="AL1620" s="0" t="n">
        <f aca="false">FALSE()</f>
        <v>0</v>
      </c>
      <c r="AM1620" s="0" t="n">
        <f aca="false">TRUE()</f>
        <v>1</v>
      </c>
      <c r="AN1620" s="0" t="n">
        <f aca="false">FALSE()</f>
        <v>0</v>
      </c>
      <c r="AO1620" s="0" t="n">
        <f aca="false">FALSE()</f>
        <v>0</v>
      </c>
      <c r="AP1620" s="0" t="n">
        <f aca="false">FALSE()</f>
        <v>0</v>
      </c>
      <c r="AQ1620" s="380" t="n">
        <v>43123.49375</v>
      </c>
      <c r="AR1620" s="380" t="n">
        <v>32398.1666666667</v>
      </c>
      <c r="AS1620" s="0" t="s">
        <v>15167</v>
      </c>
      <c r="AT1620" s="0" t="s">
        <v>2170</v>
      </c>
      <c r="AU1620" s="0" t="s">
        <v>2170</v>
      </c>
    </row>
    <row r="1621" customFormat="false" ht="15" hidden="true" customHeight="false" outlineLevel="0" collapsed="false">
      <c r="A1621" s="0" t="s">
        <v>15168</v>
      </c>
      <c r="B1621" s="0" t="s">
        <v>15169</v>
      </c>
      <c r="C1621" s="0" t="s">
        <v>15170</v>
      </c>
      <c r="D1621" s="0" t="s">
        <v>2297</v>
      </c>
      <c r="E1621" s="0" t="s">
        <v>15168</v>
      </c>
      <c r="F1621" s="0" t="n">
        <v>1</v>
      </c>
      <c r="G1621" s="0" t="s">
        <v>2298</v>
      </c>
      <c r="H1621" s="0" t="s">
        <v>2170</v>
      </c>
      <c r="I1621" s="0" t="s">
        <v>2170</v>
      </c>
      <c r="J1621" s="0" t="s">
        <v>2170</v>
      </c>
      <c r="K1621" s="0" t="s">
        <v>2170</v>
      </c>
      <c r="L1621" s="0" t="s">
        <v>2170</v>
      </c>
      <c r="M1621" s="0" t="s">
        <v>2170</v>
      </c>
      <c r="N1621" s="0" t="n">
        <f aca="false">FALSE()</f>
        <v>0</v>
      </c>
      <c r="O1621" s="0" t="s">
        <v>15171</v>
      </c>
      <c r="P1621" s="0" t="s">
        <v>2300</v>
      </c>
      <c r="Q1621" s="380" t="n">
        <v>25569.125</v>
      </c>
      <c r="R1621" s="0" t="n">
        <v>1247966318</v>
      </c>
      <c r="S1621" s="0" t="s">
        <v>2301</v>
      </c>
      <c r="T1621" s="0" t="s">
        <v>2302</v>
      </c>
      <c r="U1621" s="0" t="s">
        <v>2684</v>
      </c>
      <c r="V1621" s="0" t="n">
        <v>0</v>
      </c>
      <c r="W1621" s="0" t="s">
        <v>2565</v>
      </c>
      <c r="X1621" s="0" t="n">
        <v>4</v>
      </c>
      <c r="Y1621" s="0" t="n">
        <f aca="false">FALSE()</f>
        <v>0</v>
      </c>
      <c r="Z1621" s="0" t="n">
        <f aca="false">FALSE()</f>
        <v>0</v>
      </c>
      <c r="AA1621" s="0" t="n">
        <f aca="false">FALSE()</f>
        <v>0</v>
      </c>
      <c r="AB1621" s="0" t="n">
        <f aca="false">FALSE()</f>
        <v>0</v>
      </c>
      <c r="AC1621" s="0" t="n">
        <v>1</v>
      </c>
      <c r="AD1621" s="0" t="s">
        <v>2129</v>
      </c>
      <c r="AE1621" s="0" t="n">
        <f aca="false">TRUE()</f>
        <v>1</v>
      </c>
      <c r="AF1621" s="0" t="s">
        <v>15172</v>
      </c>
      <c r="AG1621" s="0" t="n">
        <v>2</v>
      </c>
      <c r="AH1621" s="0" t="s">
        <v>15173</v>
      </c>
      <c r="AI1621" s="0" t="s">
        <v>15174</v>
      </c>
      <c r="AJ1621" s="0" t="n">
        <v>0</v>
      </c>
      <c r="AK1621" s="0" t="s">
        <v>2118</v>
      </c>
      <c r="AL1621" s="0" t="n">
        <f aca="false">FALSE()</f>
        <v>0</v>
      </c>
      <c r="AM1621" s="0" t="n">
        <f aca="false">TRUE()</f>
        <v>1</v>
      </c>
      <c r="AN1621" s="0" t="n">
        <f aca="false">FALSE()</f>
        <v>0</v>
      </c>
      <c r="AO1621" s="0" t="n">
        <f aca="false">FALSE()</f>
        <v>0</v>
      </c>
      <c r="AP1621" s="0" t="n">
        <f aca="false">FALSE()</f>
        <v>0</v>
      </c>
      <c r="AQ1621" s="380" t="n">
        <v>43969.6472222222</v>
      </c>
      <c r="AR1621" s="380" t="n">
        <v>43969.4166666667</v>
      </c>
      <c r="AS1621" s="0" t="s">
        <v>15175</v>
      </c>
      <c r="AT1621" s="0" t="s">
        <v>2170</v>
      </c>
      <c r="AU1621" s="0" t="s">
        <v>2170</v>
      </c>
    </row>
    <row r="1622" customFormat="false" ht="15" hidden="true" customHeight="false" outlineLevel="0" collapsed="false">
      <c r="A1622" s="0" t="s">
        <v>15176</v>
      </c>
      <c r="B1622" s="0" t="s">
        <v>15177</v>
      </c>
      <c r="C1622" s="0" t="s">
        <v>15178</v>
      </c>
      <c r="D1622" s="0" t="s">
        <v>2297</v>
      </c>
      <c r="E1622" s="0" t="s">
        <v>15176</v>
      </c>
      <c r="F1622" s="0" t="n">
        <v>1</v>
      </c>
      <c r="G1622" s="0" t="s">
        <v>2298</v>
      </c>
      <c r="H1622" s="0" t="s">
        <v>2170</v>
      </c>
      <c r="I1622" s="0" t="s">
        <v>2170</v>
      </c>
      <c r="J1622" s="0" t="s">
        <v>2170</v>
      </c>
      <c r="K1622" s="0" t="s">
        <v>2170</v>
      </c>
      <c r="L1622" s="0" t="s">
        <v>2170</v>
      </c>
      <c r="M1622" s="0" t="s">
        <v>2170</v>
      </c>
      <c r="N1622" s="0" t="n">
        <f aca="false">FALSE()</f>
        <v>0</v>
      </c>
      <c r="O1622" s="0" t="s">
        <v>15179</v>
      </c>
      <c r="P1622" s="0" t="s">
        <v>2300</v>
      </c>
      <c r="Q1622" s="380" t="n">
        <v>25569.125</v>
      </c>
      <c r="R1622" s="0" t="n">
        <v>823600000</v>
      </c>
      <c r="S1622" s="0" t="s">
        <v>2301</v>
      </c>
      <c r="T1622" s="0" t="s">
        <v>2302</v>
      </c>
      <c r="U1622" s="0" t="s">
        <v>2116</v>
      </c>
      <c r="V1622" s="0" t="n">
        <v>1250000000</v>
      </c>
      <c r="W1622" s="0" t="s">
        <v>4034</v>
      </c>
      <c r="X1622" s="0" t="n">
        <v>4</v>
      </c>
      <c r="Y1622" s="0" t="n">
        <f aca="false">FALSE()</f>
        <v>0</v>
      </c>
      <c r="Z1622" s="0" t="n">
        <f aca="false">FALSE()</f>
        <v>0</v>
      </c>
      <c r="AA1622" s="0" t="n">
        <f aca="false">FALSE()</f>
        <v>0</v>
      </c>
      <c r="AB1622" s="0" t="n">
        <f aca="false">TRUE()</f>
        <v>1</v>
      </c>
      <c r="AC1622" s="0" t="n">
        <v>1</v>
      </c>
      <c r="AD1622" s="0" t="s">
        <v>2129</v>
      </c>
      <c r="AE1622" s="0" t="n">
        <f aca="false">TRUE()</f>
        <v>1</v>
      </c>
      <c r="AF1622" s="0" t="s">
        <v>15180</v>
      </c>
      <c r="AG1622" s="0" t="n">
        <v>2</v>
      </c>
      <c r="AH1622" s="0" t="s">
        <v>15181</v>
      </c>
      <c r="AI1622" s="0" t="s">
        <v>15182</v>
      </c>
      <c r="AJ1622" s="0" t="n">
        <v>0</v>
      </c>
      <c r="AK1622" s="0" t="s">
        <v>2118</v>
      </c>
      <c r="AL1622" s="0" t="n">
        <f aca="false">FALSE()</f>
        <v>0</v>
      </c>
      <c r="AM1622" s="0" t="n">
        <f aca="false">TRUE()</f>
        <v>1</v>
      </c>
      <c r="AN1622" s="0" t="n">
        <f aca="false">FALSE()</f>
        <v>0</v>
      </c>
      <c r="AO1622" s="0" t="n">
        <f aca="false">FALSE()</f>
        <v>0</v>
      </c>
      <c r="AP1622" s="0" t="n">
        <f aca="false">FALSE()</f>
        <v>0</v>
      </c>
      <c r="AQ1622" s="380" t="n">
        <v>44315.6069444444</v>
      </c>
      <c r="AR1622" s="380" t="n">
        <v>44315.4166666667</v>
      </c>
      <c r="AS1622" s="0" t="s">
        <v>15183</v>
      </c>
      <c r="AT1622" s="0" t="s">
        <v>2170</v>
      </c>
      <c r="AU1622" s="0" t="s">
        <v>2170</v>
      </c>
    </row>
    <row r="1623" customFormat="false" ht="15" hidden="true" customHeight="false" outlineLevel="0" collapsed="false">
      <c r="A1623" s="0" t="s">
        <v>15184</v>
      </c>
      <c r="B1623" s="0" t="s">
        <v>15185</v>
      </c>
      <c r="C1623" s="0" t="s">
        <v>15186</v>
      </c>
      <c r="D1623" s="0" t="s">
        <v>2297</v>
      </c>
      <c r="E1623" s="0" t="s">
        <v>15184</v>
      </c>
      <c r="F1623" s="0" t="n">
        <v>1</v>
      </c>
      <c r="G1623" s="0" t="s">
        <v>2298</v>
      </c>
      <c r="H1623" s="0" t="s">
        <v>2170</v>
      </c>
      <c r="I1623" s="0" t="s">
        <v>2170</v>
      </c>
      <c r="J1623" s="0" t="s">
        <v>2170</v>
      </c>
      <c r="K1623" s="0" t="s">
        <v>2170</v>
      </c>
      <c r="L1623" s="0" t="s">
        <v>2170</v>
      </c>
      <c r="M1623" s="0" t="s">
        <v>2170</v>
      </c>
      <c r="N1623" s="0" t="n">
        <f aca="false">FALSE()</f>
        <v>0</v>
      </c>
      <c r="O1623" s="0" t="s">
        <v>15187</v>
      </c>
      <c r="P1623" s="0" t="s">
        <v>2300</v>
      </c>
      <c r="Q1623" s="380" t="n">
        <v>34277.125</v>
      </c>
      <c r="R1623" s="0" t="n">
        <v>39349003</v>
      </c>
      <c r="S1623" s="0" t="s">
        <v>2301</v>
      </c>
      <c r="T1623" s="0" t="s">
        <v>2302</v>
      </c>
      <c r="U1623" s="0" t="s">
        <v>2116</v>
      </c>
      <c r="V1623" s="0" t="n">
        <v>75000000</v>
      </c>
      <c r="W1623" s="0" t="s">
        <v>2409</v>
      </c>
      <c r="X1623" s="0" t="n">
        <v>4</v>
      </c>
      <c r="Y1623" s="0" t="n">
        <f aca="false">FALSE()</f>
        <v>0</v>
      </c>
      <c r="Z1623" s="0" t="n">
        <f aca="false">FALSE()</f>
        <v>0</v>
      </c>
      <c r="AA1623" s="0" t="n">
        <f aca="false">FALSE()</f>
        <v>0</v>
      </c>
      <c r="AB1623" s="0" t="n">
        <f aca="false">FALSE()</f>
        <v>0</v>
      </c>
      <c r="AC1623" s="0" t="n">
        <v>1</v>
      </c>
      <c r="AD1623" s="0" t="s">
        <v>2129</v>
      </c>
      <c r="AE1623" s="0" t="n">
        <f aca="false">TRUE()</f>
        <v>1</v>
      </c>
      <c r="AF1623" s="0" t="s">
        <v>15188</v>
      </c>
      <c r="AG1623" s="0" t="n">
        <v>2</v>
      </c>
      <c r="AH1623" s="0" t="s">
        <v>15189</v>
      </c>
      <c r="AI1623" s="0" t="s">
        <v>15190</v>
      </c>
      <c r="AJ1623" s="0" t="n">
        <v>0</v>
      </c>
      <c r="AK1623" s="0" t="s">
        <v>2118</v>
      </c>
      <c r="AL1623" s="0" t="n">
        <f aca="false">FALSE()</f>
        <v>0</v>
      </c>
      <c r="AM1623" s="0" t="n">
        <f aca="false">TRUE()</f>
        <v>1</v>
      </c>
      <c r="AN1623" s="0" t="n">
        <f aca="false">FALSE()</f>
        <v>0</v>
      </c>
      <c r="AO1623" s="0" t="n">
        <f aca="false">FALSE()</f>
        <v>0</v>
      </c>
      <c r="AP1623" s="0" t="n">
        <f aca="false">FALSE()</f>
        <v>0</v>
      </c>
      <c r="AQ1623" s="380" t="n">
        <v>43627.6875</v>
      </c>
      <c r="AR1623" s="380" t="n">
        <v>34278.125</v>
      </c>
      <c r="AS1623" s="0" t="s">
        <v>15191</v>
      </c>
      <c r="AT1623" s="0" t="s">
        <v>2170</v>
      </c>
      <c r="AU1623" s="0" t="s">
        <v>2170</v>
      </c>
    </row>
    <row r="1624" customFormat="false" ht="15" hidden="true" customHeight="false" outlineLevel="0" collapsed="false">
      <c r="A1624" s="0" t="s">
        <v>15192</v>
      </c>
      <c r="B1624" s="0" t="s">
        <v>15193</v>
      </c>
      <c r="C1624" s="0" t="s">
        <v>15194</v>
      </c>
      <c r="D1624" s="0" t="s">
        <v>2297</v>
      </c>
      <c r="E1624" s="0" t="s">
        <v>15192</v>
      </c>
      <c r="F1624" s="0" t="n">
        <v>1</v>
      </c>
      <c r="G1624" s="0" t="s">
        <v>2298</v>
      </c>
      <c r="H1624" s="0" t="s">
        <v>2170</v>
      </c>
      <c r="I1624" s="0" t="s">
        <v>2170</v>
      </c>
      <c r="J1624" s="0" t="s">
        <v>2170</v>
      </c>
      <c r="K1624" s="0" t="s">
        <v>2170</v>
      </c>
      <c r="L1624" s="0" t="s">
        <v>2170</v>
      </c>
      <c r="M1624" s="0" t="s">
        <v>2170</v>
      </c>
      <c r="N1624" s="0" t="n">
        <f aca="false">FALSE()</f>
        <v>0</v>
      </c>
      <c r="O1624" s="0" t="s">
        <v>15195</v>
      </c>
      <c r="P1624" s="0" t="s">
        <v>2300</v>
      </c>
      <c r="Q1624" s="380" t="n">
        <v>25569.125</v>
      </c>
      <c r="R1624" s="0" t="n">
        <v>128677826</v>
      </c>
      <c r="S1624" s="0" t="s">
        <v>2301</v>
      </c>
      <c r="T1624" s="0" t="s">
        <v>2302</v>
      </c>
      <c r="U1624" s="0" t="s">
        <v>610</v>
      </c>
      <c r="V1624" s="0" t="n">
        <v>250000000</v>
      </c>
      <c r="W1624" s="0" t="s">
        <v>2400</v>
      </c>
      <c r="X1624" s="0" t="n">
        <v>4</v>
      </c>
      <c r="Y1624" s="0" t="n">
        <f aca="false">FALSE()</f>
        <v>0</v>
      </c>
      <c r="Z1624" s="0" t="n">
        <f aca="false">FALSE()</f>
        <v>0</v>
      </c>
      <c r="AA1624" s="0" t="n">
        <f aca="false">FALSE()</f>
        <v>0</v>
      </c>
      <c r="AB1624" s="0" t="n">
        <f aca="false">TRUE()</f>
        <v>1</v>
      </c>
      <c r="AC1624" s="0" t="n">
        <v>1</v>
      </c>
      <c r="AD1624" s="0" t="s">
        <v>2129</v>
      </c>
      <c r="AE1624" s="0" t="n">
        <f aca="false">TRUE()</f>
        <v>1</v>
      </c>
      <c r="AF1624" s="0" t="s">
        <v>15196</v>
      </c>
      <c r="AG1624" s="0" t="n">
        <v>2</v>
      </c>
      <c r="AH1624" s="0" t="s">
        <v>15197</v>
      </c>
      <c r="AI1624" s="0" t="s">
        <v>15198</v>
      </c>
      <c r="AJ1624" s="0" t="n">
        <v>0</v>
      </c>
      <c r="AK1624" s="0" t="s">
        <v>2118</v>
      </c>
      <c r="AL1624" s="0" t="n">
        <f aca="false">FALSE()</f>
        <v>0</v>
      </c>
      <c r="AM1624" s="0" t="n">
        <f aca="false">TRUE()</f>
        <v>1</v>
      </c>
      <c r="AN1624" s="0" t="n">
        <f aca="false">FALSE()</f>
        <v>0</v>
      </c>
      <c r="AO1624" s="0" t="n">
        <f aca="false">FALSE()</f>
        <v>0</v>
      </c>
      <c r="AP1624" s="0" t="n">
        <f aca="false">FALSE()</f>
        <v>0</v>
      </c>
      <c r="AQ1624" s="380" t="n">
        <v>43123.7291666667</v>
      </c>
      <c r="AR1624" s="380" t="n">
        <v>32398.1666666667</v>
      </c>
      <c r="AS1624" s="0" t="s">
        <v>15199</v>
      </c>
      <c r="AT1624" s="0" t="s">
        <v>2170</v>
      </c>
      <c r="AU1624" s="0" t="s">
        <v>2170</v>
      </c>
    </row>
    <row r="1625" customFormat="false" ht="15" hidden="true" customHeight="false" outlineLevel="0" collapsed="false">
      <c r="A1625" s="0" t="s">
        <v>15200</v>
      </c>
      <c r="B1625" s="0" t="s">
        <v>15201</v>
      </c>
      <c r="C1625" s="0" t="s">
        <v>15202</v>
      </c>
      <c r="D1625" s="0" t="s">
        <v>2297</v>
      </c>
      <c r="E1625" s="0" t="s">
        <v>15200</v>
      </c>
      <c r="F1625" s="0" t="n">
        <v>1</v>
      </c>
      <c r="G1625" s="0" t="s">
        <v>2298</v>
      </c>
      <c r="H1625" s="0" t="s">
        <v>2170</v>
      </c>
      <c r="I1625" s="0" t="s">
        <v>2170</v>
      </c>
      <c r="J1625" s="0" t="s">
        <v>2170</v>
      </c>
      <c r="K1625" s="0" t="s">
        <v>2170</v>
      </c>
      <c r="L1625" s="0" t="s">
        <v>2170</v>
      </c>
      <c r="M1625" s="0" t="s">
        <v>2170</v>
      </c>
      <c r="N1625" s="0" t="n">
        <f aca="false">FALSE()</f>
        <v>0</v>
      </c>
      <c r="O1625" s="0" t="s">
        <v>15203</v>
      </c>
      <c r="P1625" s="0" t="s">
        <v>2300</v>
      </c>
      <c r="Q1625" s="380" t="n">
        <v>25569.125</v>
      </c>
      <c r="R1625" s="0" t="n">
        <v>690399265</v>
      </c>
      <c r="S1625" s="0" t="s">
        <v>2301</v>
      </c>
      <c r="T1625" s="0" t="s">
        <v>2302</v>
      </c>
      <c r="U1625" s="0" t="s">
        <v>2115</v>
      </c>
      <c r="V1625" s="0" t="n">
        <v>0</v>
      </c>
      <c r="W1625" s="0" t="s">
        <v>2356</v>
      </c>
      <c r="X1625" s="0" t="n">
        <v>4</v>
      </c>
      <c r="Y1625" s="0" t="n">
        <f aca="false">FALSE()</f>
        <v>0</v>
      </c>
      <c r="Z1625" s="0" t="n">
        <f aca="false">FALSE()</f>
        <v>0</v>
      </c>
      <c r="AA1625" s="0" t="n">
        <f aca="false">FALSE()</f>
        <v>0</v>
      </c>
      <c r="AB1625" s="0" t="n">
        <f aca="false">TRUE()</f>
        <v>1</v>
      </c>
      <c r="AC1625" s="0" t="n">
        <v>1</v>
      </c>
      <c r="AD1625" s="0" t="s">
        <v>2129</v>
      </c>
      <c r="AE1625" s="0" t="n">
        <f aca="false">TRUE()</f>
        <v>1</v>
      </c>
      <c r="AF1625" s="0" t="s">
        <v>15204</v>
      </c>
      <c r="AG1625" s="0" t="n">
        <v>2</v>
      </c>
      <c r="AH1625" s="0" t="s">
        <v>15205</v>
      </c>
      <c r="AI1625" s="0" t="s">
        <v>15206</v>
      </c>
      <c r="AJ1625" s="0" t="n">
        <v>0</v>
      </c>
      <c r="AK1625" s="0" t="s">
        <v>2118</v>
      </c>
      <c r="AL1625" s="0" t="n">
        <f aca="false">FALSE()</f>
        <v>0</v>
      </c>
      <c r="AM1625" s="0" t="n">
        <f aca="false">TRUE()</f>
        <v>1</v>
      </c>
      <c r="AN1625" s="0" t="n">
        <f aca="false">FALSE()</f>
        <v>0</v>
      </c>
      <c r="AO1625" s="0" t="n">
        <f aca="false">FALSE()</f>
        <v>0</v>
      </c>
      <c r="AP1625" s="0" t="n">
        <f aca="false">FALSE()</f>
        <v>0</v>
      </c>
      <c r="AQ1625" s="380" t="n">
        <v>43123.6104166667</v>
      </c>
      <c r="AR1625" s="380" t="n">
        <v>32398.1666666667</v>
      </c>
      <c r="AS1625" s="0" t="s">
        <v>15207</v>
      </c>
      <c r="AT1625" s="0" t="s">
        <v>2170</v>
      </c>
      <c r="AU1625" s="0" t="s">
        <v>2170</v>
      </c>
    </row>
    <row r="1626" customFormat="false" ht="15" hidden="true" customHeight="false" outlineLevel="0" collapsed="false">
      <c r="A1626" s="0" t="s">
        <v>15208</v>
      </c>
      <c r="B1626" s="0" t="s">
        <v>15209</v>
      </c>
      <c r="C1626" s="0" t="s">
        <v>15210</v>
      </c>
      <c r="D1626" s="0" t="s">
        <v>2297</v>
      </c>
      <c r="E1626" s="0" t="s">
        <v>15208</v>
      </c>
      <c r="F1626" s="0" t="n">
        <v>1</v>
      </c>
      <c r="G1626" s="0" t="s">
        <v>2298</v>
      </c>
      <c r="H1626" s="0" t="s">
        <v>2170</v>
      </c>
      <c r="I1626" s="0" t="s">
        <v>2170</v>
      </c>
      <c r="J1626" s="0" t="s">
        <v>2170</v>
      </c>
      <c r="K1626" s="0" t="s">
        <v>2170</v>
      </c>
      <c r="L1626" s="0" t="s">
        <v>2170</v>
      </c>
      <c r="M1626" s="0" t="s">
        <v>2170</v>
      </c>
      <c r="N1626" s="0" t="n">
        <f aca="false">FALSE()</f>
        <v>0</v>
      </c>
      <c r="O1626" s="0" t="s">
        <v>15211</v>
      </c>
      <c r="P1626" s="0" t="s">
        <v>2300</v>
      </c>
      <c r="Q1626" s="380" t="n">
        <v>25569.125</v>
      </c>
      <c r="R1626" s="0" t="n">
        <v>106020302</v>
      </c>
      <c r="S1626" s="0" t="s">
        <v>2301</v>
      </c>
      <c r="T1626" s="0" t="s">
        <v>2302</v>
      </c>
      <c r="U1626" s="0" t="s">
        <v>2115</v>
      </c>
      <c r="V1626" s="0" t="n">
        <v>175000000</v>
      </c>
      <c r="W1626" s="0" t="s">
        <v>2356</v>
      </c>
      <c r="X1626" s="0" t="n">
        <v>4</v>
      </c>
      <c r="Y1626" s="0" t="n">
        <f aca="false">FALSE()</f>
        <v>0</v>
      </c>
      <c r="Z1626" s="0" t="n">
        <f aca="false">FALSE()</f>
        <v>0</v>
      </c>
      <c r="AA1626" s="0" t="n">
        <f aca="false">FALSE()</f>
        <v>0</v>
      </c>
      <c r="AB1626" s="0" t="n">
        <f aca="false">TRUE()</f>
        <v>1</v>
      </c>
      <c r="AC1626" s="0" t="n">
        <v>1</v>
      </c>
      <c r="AD1626" s="0" t="s">
        <v>2129</v>
      </c>
      <c r="AE1626" s="0" t="n">
        <f aca="false">TRUE()</f>
        <v>1</v>
      </c>
      <c r="AF1626" s="0" t="s">
        <v>15212</v>
      </c>
      <c r="AG1626" s="0" t="n">
        <v>2</v>
      </c>
      <c r="AH1626" s="0" t="s">
        <v>15213</v>
      </c>
      <c r="AI1626" s="0" t="s">
        <v>15214</v>
      </c>
      <c r="AJ1626" s="0" t="n">
        <v>0</v>
      </c>
      <c r="AK1626" s="0" t="s">
        <v>2118</v>
      </c>
      <c r="AL1626" s="0" t="n">
        <f aca="false">FALSE()</f>
        <v>0</v>
      </c>
      <c r="AM1626" s="0" t="n">
        <f aca="false">TRUE()</f>
        <v>1</v>
      </c>
      <c r="AN1626" s="0" t="n">
        <f aca="false">FALSE()</f>
        <v>0</v>
      </c>
      <c r="AO1626" s="0" t="n">
        <f aca="false">FALSE()</f>
        <v>0</v>
      </c>
      <c r="AP1626" s="0" t="n">
        <f aca="false">FALSE()</f>
        <v>0</v>
      </c>
      <c r="AQ1626" s="380" t="n">
        <v>43969.6888888889</v>
      </c>
      <c r="AR1626" s="380" t="n">
        <v>43969.4166666667</v>
      </c>
      <c r="AS1626" s="0" t="s">
        <v>15215</v>
      </c>
      <c r="AT1626" s="0" t="s">
        <v>2170</v>
      </c>
      <c r="AU1626" s="0" t="s">
        <v>2170</v>
      </c>
    </row>
    <row r="1627" customFormat="false" ht="15" hidden="true" customHeight="false" outlineLevel="0" collapsed="false">
      <c r="A1627" s="0" t="s">
        <v>15216</v>
      </c>
      <c r="B1627" s="0" t="s">
        <v>15217</v>
      </c>
      <c r="C1627" s="0" t="s">
        <v>15218</v>
      </c>
      <c r="D1627" s="0" t="s">
        <v>2297</v>
      </c>
      <c r="E1627" s="0" t="s">
        <v>15216</v>
      </c>
      <c r="F1627" s="0" t="n">
        <v>1</v>
      </c>
      <c r="G1627" s="0" t="s">
        <v>2298</v>
      </c>
      <c r="H1627" s="0" t="s">
        <v>2170</v>
      </c>
      <c r="I1627" s="0" t="s">
        <v>2170</v>
      </c>
      <c r="J1627" s="0" t="s">
        <v>2170</v>
      </c>
      <c r="K1627" s="0" t="s">
        <v>2170</v>
      </c>
      <c r="L1627" s="0" t="s">
        <v>2170</v>
      </c>
      <c r="M1627" s="0" t="s">
        <v>2170</v>
      </c>
      <c r="N1627" s="0" t="n">
        <f aca="false">FALSE()</f>
        <v>0</v>
      </c>
      <c r="O1627" s="0" t="s">
        <v>15219</v>
      </c>
      <c r="P1627" s="0" t="s">
        <v>2300</v>
      </c>
      <c r="Q1627" s="380" t="n">
        <v>25569.125</v>
      </c>
      <c r="R1627" s="0" t="n">
        <v>116388958</v>
      </c>
      <c r="S1627" s="0" t="s">
        <v>2301</v>
      </c>
      <c r="T1627" s="0" t="s">
        <v>2302</v>
      </c>
      <c r="U1627" s="0" t="s">
        <v>2116</v>
      </c>
      <c r="V1627" s="0" t="n">
        <v>2800000000</v>
      </c>
      <c r="W1627" s="0" t="s">
        <v>4455</v>
      </c>
      <c r="X1627" s="0" t="n">
        <v>4</v>
      </c>
      <c r="Y1627" s="0" t="n">
        <f aca="false">FALSE()</f>
        <v>0</v>
      </c>
      <c r="Z1627" s="0" t="n">
        <f aca="false">FALSE()</f>
        <v>0</v>
      </c>
      <c r="AA1627" s="0" t="n">
        <f aca="false">FALSE()</f>
        <v>0</v>
      </c>
      <c r="AB1627" s="0" t="n">
        <f aca="false">FALSE()</f>
        <v>0</v>
      </c>
      <c r="AC1627" s="0" t="n">
        <v>1</v>
      </c>
      <c r="AD1627" s="0" t="s">
        <v>2129</v>
      </c>
      <c r="AE1627" s="0" t="n">
        <f aca="false">TRUE()</f>
        <v>1</v>
      </c>
      <c r="AF1627" s="0" t="s">
        <v>15220</v>
      </c>
      <c r="AG1627" s="0" t="n">
        <v>2</v>
      </c>
      <c r="AH1627" s="0" t="s">
        <v>15221</v>
      </c>
      <c r="AI1627" s="0" t="s">
        <v>15222</v>
      </c>
      <c r="AJ1627" s="0" t="n">
        <v>0</v>
      </c>
      <c r="AK1627" s="0" t="s">
        <v>2118</v>
      </c>
      <c r="AL1627" s="0" t="n">
        <f aca="false">FALSE()</f>
        <v>0</v>
      </c>
      <c r="AM1627" s="0" t="n">
        <f aca="false">TRUE()</f>
        <v>1</v>
      </c>
      <c r="AN1627" s="0" t="n">
        <f aca="false">FALSE()</f>
        <v>0</v>
      </c>
      <c r="AO1627" s="0" t="n">
        <f aca="false">FALSE()</f>
        <v>0</v>
      </c>
      <c r="AP1627" s="0" t="n">
        <f aca="false">FALSE()</f>
        <v>0</v>
      </c>
      <c r="AQ1627" s="380" t="n">
        <v>44169.7291666667</v>
      </c>
      <c r="AR1627" s="380" t="n">
        <v>44169.4166666667</v>
      </c>
      <c r="AS1627" s="0" t="s">
        <v>15223</v>
      </c>
      <c r="AT1627" s="0" t="s">
        <v>2170</v>
      </c>
      <c r="AU1627" s="0" t="s">
        <v>2170</v>
      </c>
    </row>
    <row r="1628" customFormat="false" ht="15" hidden="true" customHeight="false" outlineLevel="0" collapsed="false">
      <c r="A1628" s="0" t="s">
        <v>15224</v>
      </c>
      <c r="B1628" s="0" t="s">
        <v>15225</v>
      </c>
      <c r="C1628" s="0" t="s">
        <v>15226</v>
      </c>
      <c r="D1628" s="0" t="s">
        <v>2297</v>
      </c>
      <c r="E1628" s="0" t="s">
        <v>15224</v>
      </c>
      <c r="F1628" s="0" t="n">
        <v>1</v>
      </c>
      <c r="G1628" s="0" t="s">
        <v>2298</v>
      </c>
      <c r="H1628" s="0" t="s">
        <v>2170</v>
      </c>
      <c r="I1628" s="0" t="s">
        <v>2170</v>
      </c>
      <c r="J1628" s="0" t="s">
        <v>2170</v>
      </c>
      <c r="K1628" s="0" t="s">
        <v>2170</v>
      </c>
      <c r="L1628" s="0" t="s">
        <v>2170</v>
      </c>
      <c r="M1628" s="0" t="s">
        <v>2170</v>
      </c>
      <c r="N1628" s="0" t="n">
        <f aca="false">FALSE()</f>
        <v>0</v>
      </c>
      <c r="O1628" s="0" t="s">
        <v>15227</v>
      </c>
      <c r="P1628" s="0" t="s">
        <v>2300</v>
      </c>
      <c r="Q1628" s="380" t="n">
        <v>29707.1666666667</v>
      </c>
      <c r="R1628" s="0" t="n">
        <v>90058836</v>
      </c>
      <c r="S1628" s="0" t="s">
        <v>2301</v>
      </c>
      <c r="T1628" s="0" t="s">
        <v>2302</v>
      </c>
      <c r="U1628" s="0" t="s">
        <v>2365</v>
      </c>
      <c r="V1628" s="0" t="n">
        <v>1500000000</v>
      </c>
      <c r="W1628" s="0" t="s">
        <v>2366</v>
      </c>
      <c r="X1628" s="0" t="n">
        <v>4</v>
      </c>
      <c r="Y1628" s="0" t="n">
        <f aca="false">FALSE()</f>
        <v>0</v>
      </c>
      <c r="Z1628" s="0" t="n">
        <f aca="false">FALSE()</f>
        <v>0</v>
      </c>
      <c r="AA1628" s="0" t="n">
        <f aca="false">FALSE()</f>
        <v>0</v>
      </c>
      <c r="AB1628" s="0" t="n">
        <f aca="false">FALSE()</f>
        <v>0</v>
      </c>
      <c r="AC1628" s="0" t="n">
        <v>1</v>
      </c>
      <c r="AD1628" s="0" t="s">
        <v>2129</v>
      </c>
      <c r="AE1628" s="0" t="n">
        <f aca="false">TRUE()</f>
        <v>1</v>
      </c>
      <c r="AF1628" s="0" t="s">
        <v>15228</v>
      </c>
      <c r="AG1628" s="0" t="n">
        <v>2</v>
      </c>
      <c r="AH1628" s="0" t="s">
        <v>15229</v>
      </c>
      <c r="AI1628" s="0" t="s">
        <v>15230</v>
      </c>
      <c r="AJ1628" s="0" t="n">
        <v>0</v>
      </c>
      <c r="AK1628" s="0" t="s">
        <v>2118</v>
      </c>
      <c r="AL1628" s="0" t="n">
        <f aca="false">FALSE()</f>
        <v>0</v>
      </c>
      <c r="AM1628" s="0" t="n">
        <f aca="false">TRUE()</f>
        <v>1</v>
      </c>
      <c r="AN1628" s="0" t="n">
        <f aca="false">FALSE()</f>
        <v>0</v>
      </c>
      <c r="AO1628" s="0" t="n">
        <f aca="false">FALSE()</f>
        <v>0</v>
      </c>
      <c r="AP1628" s="0" t="n">
        <f aca="false">FALSE()</f>
        <v>0</v>
      </c>
      <c r="AQ1628" s="380" t="n">
        <v>43123.7291666667</v>
      </c>
      <c r="AR1628" s="380" t="n">
        <v>33120.1666666667</v>
      </c>
      <c r="AS1628" s="0" t="s">
        <v>15231</v>
      </c>
      <c r="AT1628" s="0" t="s">
        <v>2170</v>
      </c>
      <c r="AU1628" s="0" t="s">
        <v>2170</v>
      </c>
    </row>
    <row r="1629" customFormat="false" ht="15" hidden="true" customHeight="false" outlineLevel="0" collapsed="false">
      <c r="A1629" s="0" t="s">
        <v>15232</v>
      </c>
      <c r="B1629" s="0" t="s">
        <v>15233</v>
      </c>
      <c r="C1629" s="0" t="s">
        <v>15234</v>
      </c>
      <c r="D1629" s="0" t="s">
        <v>2297</v>
      </c>
      <c r="E1629" s="0" t="s">
        <v>15232</v>
      </c>
      <c r="F1629" s="0" t="n">
        <v>1</v>
      </c>
      <c r="G1629" s="0" t="s">
        <v>2298</v>
      </c>
      <c r="H1629" s="0" t="s">
        <v>2170</v>
      </c>
      <c r="I1629" s="0" t="s">
        <v>2170</v>
      </c>
      <c r="J1629" s="0" t="s">
        <v>2170</v>
      </c>
      <c r="K1629" s="0" t="s">
        <v>2170</v>
      </c>
      <c r="L1629" s="0" t="s">
        <v>2170</v>
      </c>
      <c r="M1629" s="0" t="s">
        <v>2170</v>
      </c>
      <c r="N1629" s="0" t="n">
        <f aca="false">FALSE()</f>
        <v>0</v>
      </c>
      <c r="O1629" s="0" t="s">
        <v>15235</v>
      </c>
      <c r="P1629" s="0" t="s">
        <v>2300</v>
      </c>
      <c r="Q1629" s="380" t="n">
        <v>29006.1666666667</v>
      </c>
      <c r="R1629" s="0" t="n">
        <v>149892825</v>
      </c>
      <c r="S1629" s="0" t="s">
        <v>2301</v>
      </c>
      <c r="T1629" s="0" t="s">
        <v>2302</v>
      </c>
      <c r="U1629" s="0" t="s">
        <v>2114</v>
      </c>
      <c r="V1629" s="0" t="n">
        <v>400000000</v>
      </c>
      <c r="W1629" s="0" t="s">
        <v>2383</v>
      </c>
      <c r="X1629" s="0" t="n">
        <v>4</v>
      </c>
      <c r="Y1629" s="0" t="n">
        <f aca="false">FALSE()</f>
        <v>0</v>
      </c>
      <c r="Z1629" s="0" t="n">
        <f aca="false">FALSE()</f>
        <v>0</v>
      </c>
      <c r="AA1629" s="0" t="n">
        <f aca="false">FALSE()</f>
        <v>0</v>
      </c>
      <c r="AB1629" s="0" t="n">
        <f aca="false">TRUE()</f>
        <v>1</v>
      </c>
      <c r="AC1629" s="0" t="n">
        <v>1</v>
      </c>
      <c r="AD1629" s="0" t="s">
        <v>2129</v>
      </c>
      <c r="AE1629" s="0" t="n">
        <f aca="false">TRUE()</f>
        <v>1</v>
      </c>
      <c r="AF1629" s="0" t="s">
        <v>15236</v>
      </c>
      <c r="AG1629" s="0" t="n">
        <v>2</v>
      </c>
      <c r="AH1629" s="0" t="s">
        <v>15237</v>
      </c>
      <c r="AI1629" s="0" t="s">
        <v>15238</v>
      </c>
      <c r="AJ1629" s="0" t="n">
        <v>0</v>
      </c>
      <c r="AK1629" s="0" t="s">
        <v>2118</v>
      </c>
      <c r="AL1629" s="0" t="n">
        <f aca="false">FALSE()</f>
        <v>0</v>
      </c>
      <c r="AM1629" s="0" t="n">
        <f aca="false">TRUE()</f>
        <v>1</v>
      </c>
      <c r="AN1629" s="0" t="n">
        <f aca="false">FALSE()</f>
        <v>0</v>
      </c>
      <c r="AO1629" s="0" t="n">
        <f aca="false">FALSE()</f>
        <v>0</v>
      </c>
      <c r="AP1629" s="0" t="n">
        <f aca="false">FALSE()</f>
        <v>0</v>
      </c>
      <c r="AQ1629" s="380" t="n">
        <v>43123.7291666667</v>
      </c>
      <c r="AR1629" s="380" t="n">
        <v>35878.125</v>
      </c>
      <c r="AS1629" s="0" t="s">
        <v>15239</v>
      </c>
      <c r="AT1629" s="0" t="s">
        <v>2170</v>
      </c>
      <c r="AU1629" s="0" t="s">
        <v>2170</v>
      </c>
    </row>
    <row r="1630" customFormat="false" ht="15" hidden="true" customHeight="false" outlineLevel="0" collapsed="false">
      <c r="A1630" s="0" t="s">
        <v>15240</v>
      </c>
      <c r="B1630" s="0" t="s">
        <v>15241</v>
      </c>
      <c r="C1630" s="0" t="s">
        <v>15242</v>
      </c>
      <c r="D1630" s="0" t="s">
        <v>2297</v>
      </c>
      <c r="E1630" s="0" t="s">
        <v>15240</v>
      </c>
      <c r="F1630" s="0" t="n">
        <v>1</v>
      </c>
      <c r="G1630" s="0" t="s">
        <v>2298</v>
      </c>
      <c r="H1630" s="0" t="s">
        <v>2170</v>
      </c>
      <c r="I1630" s="0" t="s">
        <v>2170</v>
      </c>
      <c r="J1630" s="0" t="s">
        <v>2170</v>
      </c>
      <c r="K1630" s="0" t="s">
        <v>2170</v>
      </c>
      <c r="L1630" s="0" t="s">
        <v>2170</v>
      </c>
      <c r="M1630" s="0" t="s">
        <v>2170</v>
      </c>
      <c r="N1630" s="0" t="n">
        <f aca="false">FALSE()</f>
        <v>0</v>
      </c>
      <c r="O1630" s="0" t="s">
        <v>15243</v>
      </c>
      <c r="P1630" s="0" t="s">
        <v>2300</v>
      </c>
      <c r="Q1630" s="380" t="n">
        <v>34722.125</v>
      </c>
      <c r="R1630" s="0" t="n">
        <v>35762268</v>
      </c>
      <c r="S1630" s="0" t="s">
        <v>2301</v>
      </c>
      <c r="T1630" s="0" t="s">
        <v>2302</v>
      </c>
      <c r="U1630" s="0" t="s">
        <v>2116</v>
      </c>
      <c r="V1630" s="0" t="n">
        <v>100000000</v>
      </c>
      <c r="W1630" s="0" t="s">
        <v>2366</v>
      </c>
      <c r="X1630" s="0" t="n">
        <v>4</v>
      </c>
      <c r="Y1630" s="0" t="n">
        <f aca="false">FALSE()</f>
        <v>0</v>
      </c>
      <c r="Z1630" s="0" t="n">
        <f aca="false">FALSE()</f>
        <v>0</v>
      </c>
      <c r="AA1630" s="0" t="n">
        <f aca="false">FALSE()</f>
        <v>0</v>
      </c>
      <c r="AB1630" s="0" t="n">
        <f aca="false">FALSE()</f>
        <v>0</v>
      </c>
      <c r="AC1630" s="0" t="n">
        <v>1</v>
      </c>
      <c r="AD1630" s="0" t="s">
        <v>2129</v>
      </c>
      <c r="AE1630" s="0" t="n">
        <f aca="false">TRUE()</f>
        <v>1</v>
      </c>
      <c r="AF1630" s="0" t="s">
        <v>15244</v>
      </c>
      <c r="AG1630" s="0" t="n">
        <v>2</v>
      </c>
      <c r="AH1630" s="0" t="s">
        <v>15245</v>
      </c>
      <c r="AI1630" s="0" t="s">
        <v>15246</v>
      </c>
      <c r="AJ1630" s="0" t="n">
        <v>0</v>
      </c>
      <c r="AK1630" s="0" t="s">
        <v>2118</v>
      </c>
      <c r="AL1630" s="0" t="n">
        <f aca="false">FALSE()</f>
        <v>0</v>
      </c>
      <c r="AM1630" s="0" t="n">
        <f aca="false">TRUE()</f>
        <v>1</v>
      </c>
      <c r="AN1630" s="0" t="n">
        <f aca="false">FALSE()</f>
        <v>0</v>
      </c>
      <c r="AO1630" s="0" t="n">
        <f aca="false">FALSE()</f>
        <v>0</v>
      </c>
      <c r="AP1630" s="0" t="n">
        <f aca="false">FALSE()</f>
        <v>0</v>
      </c>
      <c r="AQ1630" s="380" t="n">
        <v>43524.7291666667</v>
      </c>
      <c r="AR1630" s="380" t="n">
        <v>34723.125</v>
      </c>
      <c r="AS1630" s="0" t="s">
        <v>15247</v>
      </c>
      <c r="AT1630" s="0" t="s">
        <v>2170</v>
      </c>
      <c r="AU1630" s="0" t="s">
        <v>2170</v>
      </c>
    </row>
    <row r="1631" customFormat="false" ht="15" hidden="true" customHeight="false" outlineLevel="0" collapsed="false">
      <c r="A1631" s="0" t="s">
        <v>15248</v>
      </c>
      <c r="B1631" s="0" t="s">
        <v>15249</v>
      </c>
      <c r="C1631" s="0" t="s">
        <v>15250</v>
      </c>
      <c r="D1631" s="0" t="s">
        <v>2297</v>
      </c>
      <c r="E1631" s="0" t="s">
        <v>15248</v>
      </c>
      <c r="F1631" s="0" t="n">
        <v>1</v>
      </c>
      <c r="G1631" s="0" t="s">
        <v>2298</v>
      </c>
      <c r="H1631" s="0" t="s">
        <v>2170</v>
      </c>
      <c r="I1631" s="0" t="s">
        <v>2170</v>
      </c>
      <c r="J1631" s="0" t="s">
        <v>2170</v>
      </c>
      <c r="K1631" s="0" t="s">
        <v>2170</v>
      </c>
      <c r="L1631" s="0" t="s">
        <v>2170</v>
      </c>
      <c r="M1631" s="0" t="s">
        <v>2170</v>
      </c>
      <c r="N1631" s="0" t="n">
        <f aca="false">FALSE()</f>
        <v>0</v>
      </c>
      <c r="O1631" s="0" t="s">
        <v>15251</v>
      </c>
      <c r="P1631" s="0" t="s">
        <v>2300</v>
      </c>
      <c r="Q1631" s="380" t="n">
        <v>35857.125</v>
      </c>
      <c r="R1631" s="0" t="n">
        <v>13488496</v>
      </c>
      <c r="S1631" s="0" t="s">
        <v>2301</v>
      </c>
      <c r="T1631" s="0" t="s">
        <v>2302</v>
      </c>
      <c r="U1631" s="0" t="s">
        <v>2330</v>
      </c>
      <c r="V1631" s="0" t="n">
        <v>45000000</v>
      </c>
      <c r="W1631" s="0" t="s">
        <v>6093</v>
      </c>
      <c r="X1631" s="0" t="n">
        <v>4</v>
      </c>
      <c r="Y1631" s="0" t="n">
        <f aca="false">FALSE()</f>
        <v>0</v>
      </c>
      <c r="Z1631" s="0" t="n">
        <f aca="false">FALSE()</f>
        <v>0</v>
      </c>
      <c r="AA1631" s="0" t="n">
        <f aca="false">FALSE()</f>
        <v>0</v>
      </c>
      <c r="AB1631" s="0" t="n">
        <f aca="false">FALSE()</f>
        <v>0</v>
      </c>
      <c r="AC1631" s="0" t="n">
        <v>1</v>
      </c>
      <c r="AD1631" s="0" t="s">
        <v>2129</v>
      </c>
      <c r="AE1631" s="0" t="n">
        <f aca="false">TRUE()</f>
        <v>1</v>
      </c>
      <c r="AF1631" s="0" t="s">
        <v>15252</v>
      </c>
      <c r="AG1631" s="0" t="n">
        <v>2</v>
      </c>
      <c r="AH1631" s="0" t="s">
        <v>15253</v>
      </c>
      <c r="AI1631" s="0" t="s">
        <v>15254</v>
      </c>
      <c r="AJ1631" s="0" t="n">
        <v>0</v>
      </c>
      <c r="AK1631" s="0" t="s">
        <v>2118</v>
      </c>
      <c r="AL1631" s="0" t="n">
        <f aca="false">FALSE()</f>
        <v>0</v>
      </c>
      <c r="AM1631" s="0" t="n">
        <f aca="false">TRUE()</f>
        <v>1</v>
      </c>
      <c r="AN1631" s="0" t="n">
        <f aca="false">FALSE()</f>
        <v>0</v>
      </c>
      <c r="AO1631" s="0" t="n">
        <f aca="false">FALSE()</f>
        <v>0</v>
      </c>
      <c r="AP1631" s="0" t="n">
        <f aca="false">FALSE()</f>
        <v>0</v>
      </c>
      <c r="AQ1631" s="380" t="n">
        <v>43627.6875</v>
      </c>
      <c r="AR1631" s="380" t="n">
        <v>35858.125</v>
      </c>
      <c r="AS1631" s="0" t="s">
        <v>15255</v>
      </c>
      <c r="AT1631" s="0" t="s">
        <v>2170</v>
      </c>
      <c r="AU1631" s="0" t="s">
        <v>2170</v>
      </c>
    </row>
    <row r="1632" customFormat="false" ht="15" hidden="true" customHeight="false" outlineLevel="0" collapsed="false">
      <c r="A1632" s="0" t="s">
        <v>15256</v>
      </c>
      <c r="B1632" s="0" t="s">
        <v>15257</v>
      </c>
      <c r="C1632" s="0" t="s">
        <v>15258</v>
      </c>
      <c r="D1632" s="0" t="s">
        <v>2297</v>
      </c>
      <c r="E1632" s="0" t="s">
        <v>15256</v>
      </c>
      <c r="F1632" s="0" t="n">
        <v>1</v>
      </c>
      <c r="G1632" s="0" t="s">
        <v>2298</v>
      </c>
      <c r="H1632" s="0" t="s">
        <v>2170</v>
      </c>
      <c r="I1632" s="0" t="s">
        <v>2170</v>
      </c>
      <c r="J1632" s="0" t="s">
        <v>2170</v>
      </c>
      <c r="K1632" s="0" t="s">
        <v>2170</v>
      </c>
      <c r="L1632" s="0" t="s">
        <v>2170</v>
      </c>
      <c r="M1632" s="0" t="s">
        <v>2170</v>
      </c>
      <c r="N1632" s="0" t="n">
        <f aca="false">FALSE()</f>
        <v>0</v>
      </c>
      <c r="O1632" s="0" t="s">
        <v>15259</v>
      </c>
      <c r="P1632" s="0" t="s">
        <v>2300</v>
      </c>
      <c r="Q1632" s="380" t="n">
        <v>25569.125</v>
      </c>
      <c r="R1632" s="0" t="n">
        <v>9503320</v>
      </c>
      <c r="S1632" s="0" t="s">
        <v>2301</v>
      </c>
      <c r="T1632" s="0" t="s">
        <v>2302</v>
      </c>
      <c r="U1632" s="0" t="s">
        <v>610</v>
      </c>
      <c r="V1632" s="0" t="n">
        <v>16000000</v>
      </c>
      <c r="W1632" s="0" t="s">
        <v>2356</v>
      </c>
      <c r="X1632" s="0" t="n">
        <v>4</v>
      </c>
      <c r="Y1632" s="0" t="n">
        <f aca="false">FALSE()</f>
        <v>0</v>
      </c>
      <c r="Z1632" s="0" t="n">
        <f aca="false">FALSE()</f>
        <v>0</v>
      </c>
      <c r="AA1632" s="0" t="n">
        <f aca="false">FALSE()</f>
        <v>0</v>
      </c>
      <c r="AB1632" s="0" t="n">
        <f aca="false">TRUE()</f>
        <v>1</v>
      </c>
      <c r="AC1632" s="0" t="n">
        <v>1</v>
      </c>
      <c r="AD1632" s="0" t="s">
        <v>2129</v>
      </c>
      <c r="AE1632" s="0" t="n">
        <f aca="false">TRUE()</f>
        <v>1</v>
      </c>
      <c r="AF1632" s="0" t="s">
        <v>15260</v>
      </c>
      <c r="AG1632" s="0" t="n">
        <v>2</v>
      </c>
      <c r="AH1632" s="0" t="s">
        <v>15261</v>
      </c>
      <c r="AI1632" s="0" t="s">
        <v>15262</v>
      </c>
      <c r="AJ1632" s="0" t="n">
        <v>0</v>
      </c>
      <c r="AK1632" s="0" t="s">
        <v>2118</v>
      </c>
      <c r="AL1632" s="0" t="n">
        <f aca="false">FALSE()</f>
        <v>0</v>
      </c>
      <c r="AM1632" s="0" t="n">
        <f aca="false">TRUE()</f>
        <v>1</v>
      </c>
      <c r="AN1632" s="0" t="n">
        <f aca="false">FALSE()</f>
        <v>0</v>
      </c>
      <c r="AO1632" s="0" t="n">
        <f aca="false">FALSE()</f>
        <v>0</v>
      </c>
      <c r="AP1632" s="0" t="n">
        <f aca="false">FALSE()</f>
        <v>0</v>
      </c>
      <c r="AQ1632" s="380" t="n">
        <v>44041.6875</v>
      </c>
      <c r="AR1632" s="380" t="n">
        <v>44041.4166666667</v>
      </c>
      <c r="AS1632" s="0" t="s">
        <v>15263</v>
      </c>
      <c r="AT1632" s="0" t="s">
        <v>2170</v>
      </c>
      <c r="AU1632" s="0" t="s">
        <v>2170</v>
      </c>
    </row>
    <row r="1633" customFormat="false" ht="15" hidden="true" customHeight="false" outlineLevel="0" collapsed="false">
      <c r="A1633" s="0" t="s">
        <v>15264</v>
      </c>
      <c r="B1633" s="0" t="s">
        <v>15265</v>
      </c>
      <c r="C1633" s="0" t="s">
        <v>15266</v>
      </c>
      <c r="D1633" s="0" t="s">
        <v>2297</v>
      </c>
      <c r="E1633" s="0" t="s">
        <v>15264</v>
      </c>
      <c r="F1633" s="0" t="n">
        <v>1</v>
      </c>
      <c r="G1633" s="0" t="s">
        <v>2298</v>
      </c>
      <c r="H1633" s="0" t="s">
        <v>2170</v>
      </c>
      <c r="I1633" s="0" t="s">
        <v>2170</v>
      </c>
      <c r="J1633" s="0" t="s">
        <v>2170</v>
      </c>
      <c r="K1633" s="0" t="s">
        <v>2170</v>
      </c>
      <c r="L1633" s="0" t="s">
        <v>2170</v>
      </c>
      <c r="M1633" s="0" t="s">
        <v>2170</v>
      </c>
      <c r="N1633" s="0" t="n">
        <f aca="false">FALSE()</f>
        <v>0</v>
      </c>
      <c r="O1633" s="0" t="s">
        <v>15267</v>
      </c>
      <c r="P1633" s="0" t="s">
        <v>2300</v>
      </c>
      <c r="Q1633" s="380" t="n">
        <v>25569.125</v>
      </c>
      <c r="R1633" s="0" t="n">
        <v>76031495</v>
      </c>
      <c r="S1633" s="0" t="s">
        <v>2301</v>
      </c>
      <c r="T1633" s="0" t="s">
        <v>2302</v>
      </c>
      <c r="U1633" s="0" t="s">
        <v>2115</v>
      </c>
      <c r="V1633" s="0" t="n">
        <v>150000000</v>
      </c>
      <c r="W1633" s="0" t="s">
        <v>2366</v>
      </c>
      <c r="X1633" s="0" t="n">
        <v>4</v>
      </c>
      <c r="Y1633" s="0" t="n">
        <f aca="false">FALSE()</f>
        <v>0</v>
      </c>
      <c r="Z1633" s="0" t="n">
        <f aca="false">FALSE()</f>
        <v>0</v>
      </c>
      <c r="AA1633" s="0" t="n">
        <f aca="false">FALSE()</f>
        <v>0</v>
      </c>
      <c r="AB1633" s="0" t="n">
        <f aca="false">TRUE()</f>
        <v>1</v>
      </c>
      <c r="AC1633" s="0" t="n">
        <v>1</v>
      </c>
      <c r="AD1633" s="0" t="s">
        <v>2129</v>
      </c>
      <c r="AE1633" s="0" t="n">
        <f aca="false">TRUE()</f>
        <v>1</v>
      </c>
      <c r="AF1633" s="0" t="s">
        <v>15268</v>
      </c>
      <c r="AG1633" s="0" t="n">
        <v>2</v>
      </c>
      <c r="AH1633" s="0" t="s">
        <v>15269</v>
      </c>
      <c r="AI1633" s="0" t="s">
        <v>15270</v>
      </c>
      <c r="AJ1633" s="0" t="n">
        <v>0</v>
      </c>
      <c r="AK1633" s="0" t="s">
        <v>2118</v>
      </c>
      <c r="AL1633" s="0" t="n">
        <f aca="false">FALSE()</f>
        <v>0</v>
      </c>
      <c r="AM1633" s="0" t="n">
        <f aca="false">TRUE()</f>
        <v>1</v>
      </c>
      <c r="AN1633" s="0" t="n">
        <f aca="false">FALSE()</f>
        <v>0</v>
      </c>
      <c r="AO1633" s="0" t="n">
        <f aca="false">FALSE()</f>
        <v>0</v>
      </c>
      <c r="AP1633" s="0" t="n">
        <f aca="false">FALSE()</f>
        <v>0</v>
      </c>
      <c r="AQ1633" s="380" t="n">
        <v>43969.6875</v>
      </c>
      <c r="AR1633" s="380" t="n">
        <v>43969.4166666667</v>
      </c>
      <c r="AS1633" s="0" t="s">
        <v>15271</v>
      </c>
      <c r="AT1633" s="0" t="s">
        <v>2170</v>
      </c>
      <c r="AU1633" s="0" t="s">
        <v>2170</v>
      </c>
    </row>
    <row r="1634" customFormat="false" ht="15" hidden="true" customHeight="false" outlineLevel="0" collapsed="false">
      <c r="A1634" s="0" t="s">
        <v>1356</v>
      </c>
      <c r="B1634" s="0" t="s">
        <v>15272</v>
      </c>
      <c r="C1634" s="0" t="s">
        <v>1353</v>
      </c>
      <c r="D1634" s="0" t="s">
        <v>720</v>
      </c>
      <c r="E1634" s="0" t="s">
        <v>1356</v>
      </c>
      <c r="F1634" s="0" t="n">
        <v>1</v>
      </c>
      <c r="G1634" s="0" t="s">
        <v>434</v>
      </c>
      <c r="H1634" s="0" t="s">
        <v>2596</v>
      </c>
      <c r="I1634" s="0" t="s">
        <v>2596</v>
      </c>
      <c r="J1634" s="0" t="s">
        <v>3535</v>
      </c>
      <c r="K1634" s="0" t="s">
        <v>3535</v>
      </c>
      <c r="L1634" s="0" t="s">
        <v>4904</v>
      </c>
      <c r="M1634" s="0" t="s">
        <v>4904</v>
      </c>
      <c r="N1634" s="0" t="n">
        <f aca="false">TRUE()</f>
        <v>1</v>
      </c>
      <c r="O1634" s="0" t="s">
        <v>15273</v>
      </c>
      <c r="P1634" s="0" t="s">
        <v>2601</v>
      </c>
      <c r="Q1634" s="380" t="n">
        <v>39317.1666666667</v>
      </c>
      <c r="R1634" s="0" t="n">
        <v>179768227</v>
      </c>
      <c r="S1634" s="0" t="s">
        <v>601</v>
      </c>
      <c r="T1634" s="0" t="s">
        <v>2602</v>
      </c>
      <c r="U1634" s="0" t="s">
        <v>2365</v>
      </c>
      <c r="V1634" s="0" t="n">
        <v>149768227</v>
      </c>
      <c r="W1634" s="0" t="s">
        <v>13561</v>
      </c>
      <c r="X1634" s="0" t="n">
        <v>5</v>
      </c>
      <c r="Y1634" s="0" t="n">
        <f aca="false">FALSE()</f>
        <v>0</v>
      </c>
      <c r="Z1634" s="0" t="n">
        <f aca="false">TRUE()</f>
        <v>1</v>
      </c>
      <c r="AA1634" s="0" t="n">
        <f aca="false">TRUE()</f>
        <v>1</v>
      </c>
      <c r="AB1634" s="0" t="n">
        <f aca="false">TRUE()</f>
        <v>1</v>
      </c>
      <c r="AC1634" s="0" t="n">
        <v>1</v>
      </c>
      <c r="AD1634" s="0" t="s">
        <v>2137</v>
      </c>
      <c r="AE1634" s="0" t="n">
        <f aca="false">TRUE()</f>
        <v>1</v>
      </c>
      <c r="AF1634" s="0" t="s">
        <v>15274</v>
      </c>
      <c r="AG1634" s="0" t="n">
        <v>1</v>
      </c>
      <c r="AH1634" s="0" t="s">
        <v>15275</v>
      </c>
      <c r="AI1634" s="0" t="s">
        <v>15276</v>
      </c>
      <c r="AJ1634" s="0" t="n">
        <v>0</v>
      </c>
      <c r="AK1634" s="0" t="s">
        <v>2118</v>
      </c>
      <c r="AL1634" s="0" t="n">
        <f aca="false">TRUE()</f>
        <v>1</v>
      </c>
      <c r="AM1634" s="0" t="n">
        <f aca="false">FALSE()</f>
        <v>0</v>
      </c>
      <c r="AN1634" s="0" t="n">
        <f aca="false">TRUE()</f>
        <v>1</v>
      </c>
      <c r="AO1634" s="0" t="n">
        <f aca="false">FALSE()</f>
        <v>0</v>
      </c>
      <c r="AP1634" s="0" t="n">
        <f aca="false">FALSE()</f>
        <v>0</v>
      </c>
      <c r="AQ1634" s="380" t="n">
        <v>43166.8986111111</v>
      </c>
      <c r="AR1634" s="380" t="n">
        <v>39392.125</v>
      </c>
      <c r="AS1634" s="0" t="s">
        <v>15277</v>
      </c>
      <c r="AT1634" s="0" t="s">
        <v>3535</v>
      </c>
      <c r="AU1634" s="0" t="s">
        <v>3535</v>
      </c>
    </row>
    <row r="1635" customFormat="false" ht="15" hidden="true" customHeight="false" outlineLevel="0" collapsed="false">
      <c r="A1635" s="0" t="s">
        <v>15278</v>
      </c>
      <c r="B1635" s="0" t="s">
        <v>15279</v>
      </c>
      <c r="C1635" s="0" t="s">
        <v>15280</v>
      </c>
      <c r="D1635" s="0" t="s">
        <v>2297</v>
      </c>
      <c r="E1635" s="0" t="s">
        <v>15278</v>
      </c>
      <c r="F1635" s="0" t="n">
        <v>1</v>
      </c>
      <c r="G1635" s="0" t="s">
        <v>2298</v>
      </c>
      <c r="H1635" s="0" t="s">
        <v>2170</v>
      </c>
      <c r="I1635" s="0" t="s">
        <v>2170</v>
      </c>
      <c r="J1635" s="0" t="s">
        <v>2170</v>
      </c>
      <c r="K1635" s="0" t="s">
        <v>2170</v>
      </c>
      <c r="L1635" s="0" t="s">
        <v>2170</v>
      </c>
      <c r="M1635" s="0" t="s">
        <v>2170</v>
      </c>
      <c r="N1635" s="0" t="n">
        <f aca="false">FALSE()</f>
        <v>0</v>
      </c>
      <c r="O1635" s="0" t="s">
        <v>15281</v>
      </c>
      <c r="P1635" s="0" t="s">
        <v>2300</v>
      </c>
      <c r="Q1635" s="380" t="n">
        <v>25569.125</v>
      </c>
      <c r="R1635" s="0" t="n">
        <v>148299517</v>
      </c>
      <c r="S1635" s="0" t="s">
        <v>2301</v>
      </c>
      <c r="T1635" s="0" t="s">
        <v>2302</v>
      </c>
      <c r="U1635" s="0" t="s">
        <v>2116</v>
      </c>
      <c r="V1635" s="0" t="n">
        <v>1000000000</v>
      </c>
      <c r="W1635" s="0" t="s">
        <v>2321</v>
      </c>
      <c r="X1635" s="0" t="n">
        <v>4</v>
      </c>
      <c r="Y1635" s="0" t="n">
        <f aca="false">FALSE()</f>
        <v>0</v>
      </c>
      <c r="Z1635" s="0" t="n">
        <f aca="false">FALSE()</f>
        <v>0</v>
      </c>
      <c r="AA1635" s="0" t="n">
        <f aca="false">FALSE()</f>
        <v>0</v>
      </c>
      <c r="AB1635" s="0" t="n">
        <f aca="false">FALSE()</f>
        <v>0</v>
      </c>
      <c r="AC1635" s="0" t="n">
        <v>1</v>
      </c>
      <c r="AD1635" s="0" t="s">
        <v>2129</v>
      </c>
      <c r="AE1635" s="0" t="n">
        <f aca="false">TRUE()</f>
        <v>1</v>
      </c>
      <c r="AF1635" s="0" t="s">
        <v>15282</v>
      </c>
      <c r="AG1635" s="0" t="n">
        <v>2</v>
      </c>
      <c r="AH1635" s="0" t="s">
        <v>15283</v>
      </c>
      <c r="AI1635" s="0" t="s">
        <v>15284</v>
      </c>
      <c r="AJ1635" s="0" t="n">
        <v>0</v>
      </c>
      <c r="AK1635" s="0" t="s">
        <v>2118</v>
      </c>
      <c r="AL1635" s="0" t="n">
        <f aca="false">FALSE()</f>
        <v>0</v>
      </c>
      <c r="AM1635" s="0" t="n">
        <f aca="false">TRUE()</f>
        <v>1</v>
      </c>
      <c r="AN1635" s="0" t="n">
        <f aca="false">FALSE()</f>
        <v>0</v>
      </c>
      <c r="AO1635" s="0" t="n">
        <f aca="false">FALSE()</f>
        <v>0</v>
      </c>
      <c r="AP1635" s="0" t="n">
        <f aca="false">FALSE()</f>
        <v>0</v>
      </c>
      <c r="AQ1635" s="380" t="n">
        <v>44169.6736111111</v>
      </c>
      <c r="AR1635" s="380" t="n">
        <v>44169.4166666667</v>
      </c>
      <c r="AS1635" s="0" t="s">
        <v>15285</v>
      </c>
      <c r="AT1635" s="0" t="s">
        <v>2170</v>
      </c>
      <c r="AU1635" s="0" t="s">
        <v>2170</v>
      </c>
    </row>
    <row r="1636" customFormat="false" ht="15" hidden="true" customHeight="false" outlineLevel="0" collapsed="false">
      <c r="A1636" s="0" t="s">
        <v>15286</v>
      </c>
      <c r="B1636" s="0" t="s">
        <v>15287</v>
      </c>
      <c r="C1636" s="0" t="s">
        <v>15288</v>
      </c>
      <c r="D1636" s="0" t="s">
        <v>2297</v>
      </c>
      <c r="E1636" s="0" t="s">
        <v>15286</v>
      </c>
      <c r="F1636" s="0" t="n">
        <v>1</v>
      </c>
      <c r="G1636" s="0" t="s">
        <v>2298</v>
      </c>
      <c r="H1636" s="0" t="s">
        <v>2170</v>
      </c>
      <c r="I1636" s="0" t="s">
        <v>2170</v>
      </c>
      <c r="J1636" s="0" t="s">
        <v>2170</v>
      </c>
      <c r="K1636" s="0" t="s">
        <v>2170</v>
      </c>
      <c r="L1636" s="0" t="s">
        <v>2170</v>
      </c>
      <c r="M1636" s="0" t="s">
        <v>2170</v>
      </c>
      <c r="N1636" s="0" t="n">
        <f aca="false">FALSE()</f>
        <v>0</v>
      </c>
      <c r="O1636" s="0" t="s">
        <v>15289</v>
      </c>
      <c r="P1636" s="0" t="s">
        <v>2300</v>
      </c>
      <c r="Q1636" s="380" t="n">
        <v>25569.125</v>
      </c>
      <c r="R1636" s="0" t="n">
        <v>51387136</v>
      </c>
      <c r="S1636" s="0" t="s">
        <v>2301</v>
      </c>
      <c r="T1636" s="0" t="s">
        <v>2302</v>
      </c>
      <c r="U1636" s="0" t="s">
        <v>2330</v>
      </c>
      <c r="V1636" s="0" t="n">
        <v>150000000</v>
      </c>
      <c r="W1636" s="0" t="s">
        <v>2321</v>
      </c>
      <c r="X1636" s="0" t="n">
        <v>4</v>
      </c>
      <c r="Y1636" s="0" t="n">
        <f aca="false">FALSE()</f>
        <v>0</v>
      </c>
      <c r="Z1636" s="0" t="n">
        <f aca="false">FALSE()</f>
        <v>0</v>
      </c>
      <c r="AA1636" s="0" t="n">
        <f aca="false">FALSE()</f>
        <v>0</v>
      </c>
      <c r="AB1636" s="0" t="n">
        <f aca="false">FALSE()</f>
        <v>0</v>
      </c>
      <c r="AC1636" s="0" t="n">
        <v>1</v>
      </c>
      <c r="AD1636" s="0" t="s">
        <v>2129</v>
      </c>
      <c r="AE1636" s="0" t="n">
        <f aca="false">TRUE()</f>
        <v>1</v>
      </c>
      <c r="AF1636" s="0" t="s">
        <v>15290</v>
      </c>
      <c r="AG1636" s="0" t="n">
        <v>2</v>
      </c>
      <c r="AH1636" s="0" t="s">
        <v>15291</v>
      </c>
      <c r="AI1636" s="0" t="s">
        <v>15292</v>
      </c>
      <c r="AJ1636" s="0" t="n">
        <v>0</v>
      </c>
      <c r="AK1636" s="0" t="s">
        <v>2118</v>
      </c>
      <c r="AL1636" s="0" t="n">
        <f aca="false">FALSE()</f>
        <v>0</v>
      </c>
      <c r="AM1636" s="0" t="n">
        <f aca="false">TRUE()</f>
        <v>1</v>
      </c>
      <c r="AN1636" s="0" t="n">
        <f aca="false">FALSE()</f>
        <v>0</v>
      </c>
      <c r="AO1636" s="0" t="n">
        <f aca="false">FALSE()</f>
        <v>0</v>
      </c>
      <c r="AP1636" s="0" t="n">
        <f aca="false">TRUE()</f>
        <v>1</v>
      </c>
      <c r="AQ1636" s="380" t="n">
        <v>45028.6305555556</v>
      </c>
      <c r="AR1636" s="380" t="n">
        <v>45028.4166666667</v>
      </c>
      <c r="AS1636" s="0" t="s">
        <v>15293</v>
      </c>
      <c r="AT1636" s="0" t="s">
        <v>2170</v>
      </c>
      <c r="AU1636" s="0" t="s">
        <v>2170</v>
      </c>
    </row>
    <row r="1637" customFormat="false" ht="15" hidden="true" customHeight="false" outlineLevel="0" collapsed="false">
      <c r="A1637" s="0" t="s">
        <v>15294</v>
      </c>
      <c r="B1637" s="0" t="s">
        <v>15295</v>
      </c>
      <c r="C1637" s="0" t="s">
        <v>15296</v>
      </c>
      <c r="D1637" s="0" t="s">
        <v>2297</v>
      </c>
      <c r="E1637" s="0" t="s">
        <v>15294</v>
      </c>
      <c r="F1637" s="0" t="n">
        <v>1</v>
      </c>
      <c r="G1637" s="0" t="s">
        <v>2298</v>
      </c>
      <c r="H1637" s="0" t="s">
        <v>2170</v>
      </c>
      <c r="I1637" s="0" t="s">
        <v>2170</v>
      </c>
      <c r="J1637" s="0" t="s">
        <v>2170</v>
      </c>
      <c r="K1637" s="0" t="s">
        <v>2170</v>
      </c>
      <c r="L1637" s="0" t="s">
        <v>2170</v>
      </c>
      <c r="M1637" s="0" t="s">
        <v>2170</v>
      </c>
      <c r="N1637" s="0" t="n">
        <f aca="false">FALSE()</f>
        <v>0</v>
      </c>
      <c r="O1637" s="0" t="s">
        <v>15297</v>
      </c>
      <c r="P1637" s="0" t="s">
        <v>2300</v>
      </c>
      <c r="Q1637" s="380" t="n">
        <v>35390.125</v>
      </c>
      <c r="R1637" s="0" t="n">
        <v>198451226</v>
      </c>
      <c r="S1637" s="0" t="s">
        <v>2301</v>
      </c>
      <c r="T1637" s="0" t="s">
        <v>2302</v>
      </c>
      <c r="U1637" s="0" t="s">
        <v>2114</v>
      </c>
      <c r="V1637" s="0" t="n">
        <v>900000000</v>
      </c>
      <c r="W1637" s="0" t="s">
        <v>7181</v>
      </c>
      <c r="X1637" s="0" t="n">
        <v>4</v>
      </c>
      <c r="Y1637" s="0" t="n">
        <f aca="false">FALSE()</f>
        <v>0</v>
      </c>
      <c r="Z1637" s="0" t="n">
        <f aca="false">FALSE()</f>
        <v>0</v>
      </c>
      <c r="AA1637" s="0" t="n">
        <f aca="false">FALSE()</f>
        <v>0</v>
      </c>
      <c r="AB1637" s="0" t="n">
        <f aca="false">TRUE()</f>
        <v>1</v>
      </c>
      <c r="AC1637" s="0" t="n">
        <v>1</v>
      </c>
      <c r="AD1637" s="0" t="s">
        <v>2129</v>
      </c>
      <c r="AE1637" s="0" t="n">
        <f aca="false">TRUE()</f>
        <v>1</v>
      </c>
      <c r="AF1637" s="0" t="s">
        <v>15298</v>
      </c>
      <c r="AG1637" s="0" t="n">
        <v>2</v>
      </c>
      <c r="AH1637" s="0" t="s">
        <v>15299</v>
      </c>
      <c r="AI1637" s="0" t="s">
        <v>15300</v>
      </c>
      <c r="AJ1637" s="0" t="n">
        <v>0</v>
      </c>
      <c r="AK1637" s="0" t="s">
        <v>2118</v>
      </c>
      <c r="AL1637" s="0" t="n">
        <f aca="false">FALSE()</f>
        <v>0</v>
      </c>
      <c r="AM1637" s="0" t="n">
        <f aca="false">TRUE()</f>
        <v>1</v>
      </c>
      <c r="AN1637" s="0" t="n">
        <f aca="false">FALSE()</f>
        <v>0</v>
      </c>
      <c r="AO1637" s="0" t="n">
        <f aca="false">FALSE()</f>
        <v>0</v>
      </c>
      <c r="AP1637" s="0" t="n">
        <f aca="false">FALSE()</f>
        <v>0</v>
      </c>
      <c r="AQ1637" s="380" t="n">
        <v>43559.6868055556</v>
      </c>
      <c r="AR1637" s="380" t="n">
        <v>35391.125</v>
      </c>
      <c r="AS1637" s="0" t="s">
        <v>15301</v>
      </c>
      <c r="AT1637" s="0" t="s">
        <v>2170</v>
      </c>
      <c r="AU1637" s="0" t="s">
        <v>2170</v>
      </c>
    </row>
    <row r="1638" customFormat="false" ht="15" hidden="true" customHeight="false" outlineLevel="0" collapsed="false">
      <c r="A1638" s="0" t="s">
        <v>15302</v>
      </c>
      <c r="B1638" s="0" t="s">
        <v>15303</v>
      </c>
      <c r="C1638" s="0" t="s">
        <v>15304</v>
      </c>
      <c r="D1638" s="0" t="s">
        <v>2297</v>
      </c>
      <c r="E1638" s="0" t="s">
        <v>15302</v>
      </c>
      <c r="F1638" s="0" t="n">
        <v>1</v>
      </c>
      <c r="G1638" s="0" t="s">
        <v>2298</v>
      </c>
      <c r="H1638" s="0" t="s">
        <v>2170</v>
      </c>
      <c r="I1638" s="0" t="s">
        <v>2170</v>
      </c>
      <c r="J1638" s="0" t="s">
        <v>2170</v>
      </c>
      <c r="K1638" s="0" t="s">
        <v>2170</v>
      </c>
      <c r="L1638" s="0" t="s">
        <v>2170</v>
      </c>
      <c r="M1638" s="0" t="s">
        <v>2170</v>
      </c>
      <c r="N1638" s="0" t="n">
        <f aca="false">FALSE()</f>
        <v>0</v>
      </c>
      <c r="O1638" s="0" t="s">
        <v>15305</v>
      </c>
      <c r="P1638" s="0" t="s">
        <v>2300</v>
      </c>
      <c r="Q1638" s="380" t="n">
        <v>40927.1666666667</v>
      </c>
      <c r="R1638" s="0" t="n">
        <v>41730807</v>
      </c>
      <c r="S1638" s="0" t="s">
        <v>2301</v>
      </c>
      <c r="T1638" s="0" t="s">
        <v>2302</v>
      </c>
      <c r="U1638" s="0" t="s">
        <v>2365</v>
      </c>
      <c r="V1638" s="0" t="n">
        <v>250000000</v>
      </c>
      <c r="W1638" s="0" t="s">
        <v>2312</v>
      </c>
      <c r="X1638" s="0" t="n">
        <v>4</v>
      </c>
      <c r="Y1638" s="0" t="n">
        <f aca="false">FALSE()</f>
        <v>0</v>
      </c>
      <c r="Z1638" s="0" t="n">
        <f aca="false">FALSE()</f>
        <v>0</v>
      </c>
      <c r="AA1638" s="0" t="n">
        <f aca="false">FALSE()</f>
        <v>0</v>
      </c>
      <c r="AB1638" s="0" t="n">
        <f aca="false">FALSE()</f>
        <v>0</v>
      </c>
      <c r="AC1638" s="0" t="n">
        <v>1</v>
      </c>
      <c r="AD1638" s="0" t="s">
        <v>2129</v>
      </c>
      <c r="AE1638" s="0" t="n">
        <f aca="false">TRUE()</f>
        <v>1</v>
      </c>
      <c r="AF1638" s="0" t="s">
        <v>15306</v>
      </c>
      <c r="AG1638" s="0" t="n">
        <v>2</v>
      </c>
      <c r="AH1638" s="0" t="s">
        <v>15307</v>
      </c>
      <c r="AI1638" s="0" t="s">
        <v>15308</v>
      </c>
      <c r="AJ1638" s="0" t="n">
        <v>0</v>
      </c>
      <c r="AK1638" s="0" t="s">
        <v>2118</v>
      </c>
      <c r="AL1638" s="0" t="n">
        <f aca="false">FALSE()</f>
        <v>0</v>
      </c>
      <c r="AM1638" s="0" t="n">
        <f aca="false">TRUE()</f>
        <v>1</v>
      </c>
      <c r="AN1638" s="0" t="n">
        <f aca="false">FALSE()</f>
        <v>0</v>
      </c>
      <c r="AO1638" s="0" t="n">
        <f aca="false">FALSE()</f>
        <v>0</v>
      </c>
      <c r="AP1638" s="0" t="n">
        <f aca="false">FALSE()</f>
        <v>0</v>
      </c>
      <c r="AQ1638" s="380" t="n">
        <v>43769.6875</v>
      </c>
      <c r="AR1638" s="380" t="n">
        <v>43769.4166666667</v>
      </c>
      <c r="AS1638" s="0" t="s">
        <v>15309</v>
      </c>
      <c r="AT1638" s="0" t="s">
        <v>2170</v>
      </c>
      <c r="AU1638" s="0" t="s">
        <v>2170</v>
      </c>
    </row>
    <row r="1639" customFormat="false" ht="15" hidden="true" customHeight="false" outlineLevel="0" collapsed="false">
      <c r="A1639" s="0" t="s">
        <v>15310</v>
      </c>
      <c r="B1639" s="0" t="s">
        <v>15311</v>
      </c>
      <c r="C1639" s="0" t="s">
        <v>15312</v>
      </c>
      <c r="D1639" s="0" t="s">
        <v>2297</v>
      </c>
      <c r="E1639" s="0" t="s">
        <v>15310</v>
      </c>
      <c r="F1639" s="0" t="n">
        <v>1</v>
      </c>
      <c r="G1639" s="0" t="s">
        <v>2298</v>
      </c>
      <c r="H1639" s="0" t="s">
        <v>2170</v>
      </c>
      <c r="I1639" s="0" t="s">
        <v>2170</v>
      </c>
      <c r="J1639" s="0" t="s">
        <v>2170</v>
      </c>
      <c r="K1639" s="0" t="s">
        <v>2170</v>
      </c>
      <c r="L1639" s="0" t="s">
        <v>2170</v>
      </c>
      <c r="M1639" s="0" t="s">
        <v>2170</v>
      </c>
      <c r="N1639" s="0" t="n">
        <f aca="false">FALSE()</f>
        <v>0</v>
      </c>
      <c r="O1639" s="0" t="s">
        <v>15313</v>
      </c>
      <c r="P1639" s="0" t="s">
        <v>2300</v>
      </c>
      <c r="Q1639" s="380" t="n">
        <v>37897.1666666667</v>
      </c>
      <c r="R1639" s="0" t="n">
        <v>293875364</v>
      </c>
      <c r="S1639" s="0" t="s">
        <v>2301</v>
      </c>
      <c r="T1639" s="0" t="s">
        <v>2302</v>
      </c>
      <c r="U1639" s="0" t="s">
        <v>2365</v>
      </c>
      <c r="V1639" s="0" t="n">
        <v>1000000000</v>
      </c>
      <c r="W1639" s="0" t="s">
        <v>2366</v>
      </c>
      <c r="X1639" s="0" t="n">
        <v>4</v>
      </c>
      <c r="Y1639" s="0" t="n">
        <f aca="false">FALSE()</f>
        <v>0</v>
      </c>
      <c r="Z1639" s="0" t="n">
        <f aca="false">FALSE()</f>
        <v>0</v>
      </c>
      <c r="AA1639" s="0" t="n">
        <f aca="false">FALSE()</f>
        <v>0</v>
      </c>
      <c r="AB1639" s="0" t="n">
        <f aca="false">TRUE()</f>
        <v>1</v>
      </c>
      <c r="AC1639" s="0" t="n">
        <v>1</v>
      </c>
      <c r="AD1639" s="0" t="s">
        <v>2129</v>
      </c>
      <c r="AE1639" s="0" t="n">
        <f aca="false">TRUE()</f>
        <v>1</v>
      </c>
      <c r="AF1639" s="0" t="s">
        <v>15314</v>
      </c>
      <c r="AG1639" s="0" t="n">
        <v>2</v>
      </c>
      <c r="AH1639" s="0" t="s">
        <v>15315</v>
      </c>
      <c r="AI1639" s="0" t="s">
        <v>15316</v>
      </c>
      <c r="AJ1639" s="0" t="n">
        <v>0</v>
      </c>
      <c r="AK1639" s="0" t="s">
        <v>2118</v>
      </c>
      <c r="AL1639" s="0" t="n">
        <f aca="false">FALSE()</f>
        <v>0</v>
      </c>
      <c r="AM1639" s="0" t="n">
        <f aca="false">TRUE()</f>
        <v>1</v>
      </c>
      <c r="AN1639" s="0" t="n">
        <f aca="false">FALSE()</f>
        <v>0</v>
      </c>
      <c r="AO1639" s="0" t="n">
        <f aca="false">FALSE()</f>
        <v>0</v>
      </c>
      <c r="AP1639" s="0" t="n">
        <f aca="false">FALSE()</f>
        <v>0</v>
      </c>
      <c r="AQ1639" s="380" t="n">
        <v>43123.7284722222</v>
      </c>
      <c r="AR1639" s="380" t="n">
        <v>37897.1666666667</v>
      </c>
      <c r="AS1639" s="0" t="s">
        <v>15317</v>
      </c>
      <c r="AT1639" s="0" t="s">
        <v>2170</v>
      </c>
      <c r="AU1639" s="0" t="s">
        <v>2170</v>
      </c>
    </row>
    <row r="1640" customFormat="false" ht="15" hidden="true" customHeight="false" outlineLevel="0" collapsed="false">
      <c r="A1640" s="0" t="s">
        <v>15318</v>
      </c>
      <c r="B1640" s="0" t="s">
        <v>15319</v>
      </c>
      <c r="C1640" s="0" t="s">
        <v>15320</v>
      </c>
      <c r="D1640" s="0" t="s">
        <v>2297</v>
      </c>
      <c r="E1640" s="0" t="s">
        <v>15318</v>
      </c>
      <c r="F1640" s="0" t="n">
        <v>1</v>
      </c>
      <c r="G1640" s="0" t="s">
        <v>2298</v>
      </c>
      <c r="H1640" s="0" t="s">
        <v>2170</v>
      </c>
      <c r="I1640" s="0" t="s">
        <v>2170</v>
      </c>
      <c r="J1640" s="0" t="s">
        <v>2170</v>
      </c>
      <c r="K1640" s="0" t="s">
        <v>2170</v>
      </c>
      <c r="L1640" s="0" t="s">
        <v>2170</v>
      </c>
      <c r="M1640" s="0" t="s">
        <v>2170</v>
      </c>
      <c r="N1640" s="0" t="n">
        <f aca="false">FALSE()</f>
        <v>0</v>
      </c>
      <c r="O1640" s="0" t="s">
        <v>15321</v>
      </c>
      <c r="P1640" s="0" t="s">
        <v>2300</v>
      </c>
      <c r="Q1640" s="380" t="n">
        <v>29830.1666666667</v>
      </c>
      <c r="R1640" s="0" t="n">
        <v>1063258434</v>
      </c>
      <c r="S1640" s="0" t="s">
        <v>2301</v>
      </c>
      <c r="T1640" s="0" t="s">
        <v>2302</v>
      </c>
      <c r="U1640" s="0" t="s">
        <v>2365</v>
      </c>
      <c r="V1640" s="0" t="n">
        <v>10000000000</v>
      </c>
      <c r="W1640" s="0" t="s">
        <v>6093</v>
      </c>
      <c r="X1640" s="0" t="n">
        <v>4</v>
      </c>
      <c r="Y1640" s="0" t="n">
        <f aca="false">FALSE()</f>
        <v>0</v>
      </c>
      <c r="Z1640" s="0" t="n">
        <f aca="false">FALSE()</f>
        <v>0</v>
      </c>
      <c r="AA1640" s="0" t="n">
        <f aca="false">FALSE()</f>
        <v>0</v>
      </c>
      <c r="AB1640" s="0" t="n">
        <f aca="false">TRUE()</f>
        <v>1</v>
      </c>
      <c r="AC1640" s="0" t="n">
        <v>1</v>
      </c>
      <c r="AD1640" s="0" t="s">
        <v>2129</v>
      </c>
      <c r="AE1640" s="0" t="n">
        <f aca="false">TRUE()</f>
        <v>1</v>
      </c>
      <c r="AF1640" s="0" t="s">
        <v>15322</v>
      </c>
      <c r="AG1640" s="0" t="n">
        <v>2</v>
      </c>
      <c r="AH1640" s="0" t="s">
        <v>15323</v>
      </c>
      <c r="AI1640" s="0" t="s">
        <v>15324</v>
      </c>
      <c r="AJ1640" s="0" t="n">
        <v>0</v>
      </c>
      <c r="AK1640" s="0" t="s">
        <v>2118</v>
      </c>
      <c r="AL1640" s="0" t="n">
        <f aca="false">FALSE()</f>
        <v>0</v>
      </c>
      <c r="AM1640" s="0" t="n">
        <f aca="false">TRUE()</f>
        <v>1</v>
      </c>
      <c r="AN1640" s="0" t="n">
        <f aca="false">FALSE()</f>
        <v>0</v>
      </c>
      <c r="AO1640" s="0" t="n">
        <f aca="false">FALSE()</f>
        <v>0</v>
      </c>
      <c r="AP1640" s="0" t="n">
        <f aca="false">FALSE()</f>
        <v>0</v>
      </c>
      <c r="AQ1640" s="380" t="n">
        <v>43123.7097222222</v>
      </c>
      <c r="AR1640" s="380" t="n">
        <v>32398.1666666667</v>
      </c>
      <c r="AS1640" s="0" t="s">
        <v>15325</v>
      </c>
      <c r="AT1640" s="0" t="s">
        <v>2170</v>
      </c>
      <c r="AU1640" s="0" t="s">
        <v>2170</v>
      </c>
    </row>
    <row r="1641" customFormat="false" ht="15" hidden="true" customHeight="false" outlineLevel="0" collapsed="false">
      <c r="A1641" s="0" t="s">
        <v>15326</v>
      </c>
      <c r="B1641" s="0" t="s">
        <v>15327</v>
      </c>
      <c r="C1641" s="0" t="s">
        <v>15328</v>
      </c>
      <c r="D1641" s="0" t="s">
        <v>2297</v>
      </c>
      <c r="E1641" s="0" t="s">
        <v>15326</v>
      </c>
      <c r="F1641" s="0" t="n">
        <v>1</v>
      </c>
      <c r="G1641" s="0" t="s">
        <v>2298</v>
      </c>
      <c r="H1641" s="0" t="s">
        <v>2170</v>
      </c>
      <c r="I1641" s="0" t="s">
        <v>2170</v>
      </c>
      <c r="J1641" s="0" t="s">
        <v>2170</v>
      </c>
      <c r="K1641" s="0" t="s">
        <v>2170</v>
      </c>
      <c r="L1641" s="0" t="s">
        <v>2170</v>
      </c>
      <c r="M1641" s="0" t="s">
        <v>2170</v>
      </c>
      <c r="N1641" s="0" t="n">
        <f aca="false">FALSE()</f>
        <v>0</v>
      </c>
      <c r="O1641" s="0" t="s">
        <v>15329</v>
      </c>
      <c r="P1641" s="0" t="s">
        <v>2300</v>
      </c>
      <c r="Q1641" s="380" t="n">
        <v>32143.125</v>
      </c>
      <c r="R1641" s="0" t="n">
        <v>31442338</v>
      </c>
      <c r="S1641" s="0" t="s">
        <v>2301</v>
      </c>
      <c r="T1641" s="0" t="s">
        <v>2302</v>
      </c>
      <c r="U1641" s="0" t="s">
        <v>2365</v>
      </c>
      <c r="V1641" s="0" t="n">
        <v>100000000</v>
      </c>
      <c r="W1641" s="0" t="s">
        <v>2312</v>
      </c>
      <c r="X1641" s="0" t="n">
        <v>4</v>
      </c>
      <c r="Y1641" s="0" t="n">
        <f aca="false">FALSE()</f>
        <v>0</v>
      </c>
      <c r="Z1641" s="0" t="n">
        <f aca="false">FALSE()</f>
        <v>0</v>
      </c>
      <c r="AA1641" s="0" t="n">
        <f aca="false">FALSE()</f>
        <v>0</v>
      </c>
      <c r="AB1641" s="0" t="n">
        <f aca="false">TRUE()</f>
        <v>1</v>
      </c>
      <c r="AC1641" s="0" t="n">
        <v>1</v>
      </c>
      <c r="AD1641" s="0" t="s">
        <v>2129</v>
      </c>
      <c r="AE1641" s="0" t="n">
        <f aca="false">TRUE()</f>
        <v>1</v>
      </c>
      <c r="AF1641" s="0" t="s">
        <v>15330</v>
      </c>
      <c r="AG1641" s="0" t="n">
        <v>2</v>
      </c>
      <c r="AH1641" s="0" t="s">
        <v>15331</v>
      </c>
      <c r="AI1641" s="0" t="s">
        <v>15332</v>
      </c>
      <c r="AJ1641" s="0" t="n">
        <v>0</v>
      </c>
      <c r="AK1641" s="0" t="s">
        <v>2118</v>
      </c>
      <c r="AL1641" s="0" t="n">
        <f aca="false">FALSE()</f>
        <v>0</v>
      </c>
      <c r="AM1641" s="0" t="n">
        <f aca="false">TRUE()</f>
        <v>1</v>
      </c>
      <c r="AN1641" s="0" t="n">
        <f aca="false">FALSE()</f>
        <v>0</v>
      </c>
      <c r="AO1641" s="0" t="n">
        <f aca="false">FALSE()</f>
        <v>0</v>
      </c>
      <c r="AP1641" s="0" t="n">
        <f aca="false">FALSE()</f>
        <v>0</v>
      </c>
      <c r="AQ1641" s="380" t="n">
        <v>43524.7291666667</v>
      </c>
      <c r="AR1641" s="380" t="n">
        <v>33470.1666666667</v>
      </c>
      <c r="AS1641" s="0" t="s">
        <v>15333</v>
      </c>
      <c r="AT1641" s="0" t="s">
        <v>2170</v>
      </c>
      <c r="AU1641" s="0" t="s">
        <v>2170</v>
      </c>
    </row>
    <row r="1642" customFormat="false" ht="15" hidden="true" customHeight="false" outlineLevel="0" collapsed="false">
      <c r="A1642" s="0" t="s">
        <v>15334</v>
      </c>
      <c r="B1642" s="0" t="s">
        <v>15335</v>
      </c>
      <c r="C1642" s="0" t="s">
        <v>15336</v>
      </c>
      <c r="D1642" s="0" t="s">
        <v>2297</v>
      </c>
      <c r="E1642" s="0" t="s">
        <v>15334</v>
      </c>
      <c r="F1642" s="0" t="n">
        <v>1</v>
      </c>
      <c r="G1642" s="0" t="s">
        <v>2298</v>
      </c>
      <c r="H1642" s="0" t="s">
        <v>2170</v>
      </c>
      <c r="I1642" s="0" t="s">
        <v>2170</v>
      </c>
      <c r="J1642" s="0" t="s">
        <v>2170</v>
      </c>
      <c r="K1642" s="0" t="s">
        <v>2170</v>
      </c>
      <c r="L1642" s="0" t="s">
        <v>2170</v>
      </c>
      <c r="M1642" s="0" t="s">
        <v>2170</v>
      </c>
      <c r="N1642" s="0" t="n">
        <f aca="false">FALSE()</f>
        <v>0</v>
      </c>
      <c r="O1642" s="0" t="s">
        <v>15337</v>
      </c>
      <c r="P1642" s="0" t="s">
        <v>2300</v>
      </c>
      <c r="Q1642" s="380" t="n">
        <v>38574.1666666667</v>
      </c>
      <c r="R1642" s="0" t="n">
        <v>24805005</v>
      </c>
      <c r="S1642" s="0" t="s">
        <v>2301</v>
      </c>
      <c r="T1642" s="0" t="s">
        <v>2302</v>
      </c>
      <c r="U1642" s="0" t="s">
        <v>2115</v>
      </c>
      <c r="V1642" s="0" t="n">
        <v>60000000</v>
      </c>
      <c r="W1642" s="0" t="s">
        <v>2366</v>
      </c>
      <c r="X1642" s="0" t="n">
        <v>4</v>
      </c>
      <c r="Y1642" s="0" t="n">
        <f aca="false">FALSE()</f>
        <v>0</v>
      </c>
      <c r="Z1642" s="0" t="n">
        <f aca="false">FALSE()</f>
        <v>0</v>
      </c>
      <c r="AA1642" s="0" t="n">
        <f aca="false">FALSE()</f>
        <v>0</v>
      </c>
      <c r="AB1642" s="0" t="n">
        <f aca="false">FALSE()</f>
        <v>0</v>
      </c>
      <c r="AC1642" s="0" t="n">
        <v>1</v>
      </c>
      <c r="AD1642" s="0" t="s">
        <v>2129</v>
      </c>
      <c r="AE1642" s="0" t="n">
        <f aca="false">TRUE()</f>
        <v>1</v>
      </c>
      <c r="AF1642" s="0" t="s">
        <v>15338</v>
      </c>
      <c r="AG1642" s="0" t="n">
        <v>2</v>
      </c>
      <c r="AH1642" s="0" t="s">
        <v>15339</v>
      </c>
      <c r="AI1642" s="0" t="s">
        <v>15340</v>
      </c>
      <c r="AJ1642" s="0" t="n">
        <v>0</v>
      </c>
      <c r="AK1642" s="0" t="s">
        <v>2118</v>
      </c>
      <c r="AL1642" s="0" t="n">
        <f aca="false">FALSE()</f>
        <v>0</v>
      </c>
      <c r="AM1642" s="0" t="n">
        <f aca="false">TRUE()</f>
        <v>1</v>
      </c>
      <c r="AN1642" s="0" t="n">
        <f aca="false">FALSE()</f>
        <v>0</v>
      </c>
      <c r="AO1642" s="0" t="n">
        <f aca="false">FALSE()</f>
        <v>0</v>
      </c>
      <c r="AP1642" s="0" t="n">
        <f aca="false">FALSE()</f>
        <v>0</v>
      </c>
      <c r="AQ1642" s="380" t="n">
        <v>43969.6888888889</v>
      </c>
      <c r="AR1642" s="380" t="n">
        <v>43969.4166666667</v>
      </c>
      <c r="AS1642" s="0" t="s">
        <v>15341</v>
      </c>
      <c r="AT1642" s="0" t="s">
        <v>2170</v>
      </c>
      <c r="AU1642" s="0" t="s">
        <v>2170</v>
      </c>
    </row>
    <row r="1643" customFormat="false" ht="15" hidden="true" customHeight="false" outlineLevel="0" collapsed="false">
      <c r="A1643" s="0" t="s">
        <v>15342</v>
      </c>
      <c r="B1643" s="0" t="s">
        <v>15343</v>
      </c>
      <c r="C1643" s="0" t="s">
        <v>15344</v>
      </c>
      <c r="D1643" s="0" t="s">
        <v>2297</v>
      </c>
      <c r="E1643" s="0" t="s">
        <v>15342</v>
      </c>
      <c r="F1643" s="0" t="n">
        <v>1</v>
      </c>
      <c r="G1643" s="0" t="s">
        <v>2298</v>
      </c>
      <c r="H1643" s="0" t="s">
        <v>2170</v>
      </c>
      <c r="I1643" s="0" t="s">
        <v>2170</v>
      </c>
      <c r="J1643" s="0" t="s">
        <v>2170</v>
      </c>
      <c r="K1643" s="0" t="s">
        <v>2170</v>
      </c>
      <c r="L1643" s="0" t="s">
        <v>2170</v>
      </c>
      <c r="M1643" s="0" t="s">
        <v>2170</v>
      </c>
      <c r="N1643" s="0" t="n">
        <f aca="false">FALSE()</f>
        <v>0</v>
      </c>
      <c r="O1643" s="0" t="s">
        <v>15345</v>
      </c>
      <c r="P1643" s="0" t="s">
        <v>2300</v>
      </c>
      <c r="Q1643" s="380" t="n">
        <v>29930.125</v>
      </c>
      <c r="R1643" s="0" t="n">
        <v>677020351</v>
      </c>
      <c r="S1643" s="0" t="s">
        <v>2301</v>
      </c>
      <c r="T1643" s="0" t="s">
        <v>2302</v>
      </c>
      <c r="U1643" s="0" t="s">
        <v>2574</v>
      </c>
      <c r="V1643" s="0" t="n">
        <v>0</v>
      </c>
      <c r="W1643" s="0" t="s">
        <v>2366</v>
      </c>
      <c r="X1643" s="0" t="n">
        <v>1</v>
      </c>
      <c r="Y1643" s="0" t="n">
        <f aca="false">FALSE()</f>
        <v>0</v>
      </c>
      <c r="Z1643" s="0" t="n">
        <f aca="false">FALSE()</f>
        <v>0</v>
      </c>
      <c r="AA1643" s="0" t="n">
        <f aca="false">FALSE()</f>
        <v>0</v>
      </c>
      <c r="AB1643" s="0" t="n">
        <f aca="false">FALSE()</f>
        <v>0</v>
      </c>
      <c r="AC1643" s="0" t="n">
        <v>1</v>
      </c>
      <c r="AD1643" s="0" t="s">
        <v>2129</v>
      </c>
      <c r="AE1643" s="0" t="n">
        <f aca="false">TRUE()</f>
        <v>1</v>
      </c>
      <c r="AF1643" s="0" t="s">
        <v>15346</v>
      </c>
      <c r="AG1643" s="0" t="n">
        <v>2</v>
      </c>
      <c r="AH1643" s="0" t="s">
        <v>15347</v>
      </c>
      <c r="AI1643" s="0" t="s">
        <v>15348</v>
      </c>
      <c r="AJ1643" s="0" t="n">
        <v>0</v>
      </c>
      <c r="AK1643" s="0" t="s">
        <v>2118</v>
      </c>
      <c r="AL1643" s="0" t="n">
        <f aca="false">FALSE()</f>
        <v>0</v>
      </c>
      <c r="AM1643" s="0" t="n">
        <f aca="false">TRUE()</f>
        <v>1</v>
      </c>
      <c r="AN1643" s="0" t="n">
        <f aca="false">FALSE()</f>
        <v>0</v>
      </c>
      <c r="AO1643" s="0" t="n">
        <f aca="false">FALSE()</f>
        <v>0</v>
      </c>
      <c r="AP1643" s="0" t="n">
        <f aca="false">FALSE()</f>
        <v>0</v>
      </c>
      <c r="AQ1643" s="380" t="n">
        <v>43123.6444444444</v>
      </c>
      <c r="AR1643" s="380" t="n">
        <v>32398.1666666667</v>
      </c>
      <c r="AS1643" s="0" t="s">
        <v>15349</v>
      </c>
      <c r="AT1643" s="0" t="s">
        <v>2170</v>
      </c>
      <c r="AU1643" s="0" t="s">
        <v>2170</v>
      </c>
    </row>
    <row r="1644" customFormat="false" ht="15" hidden="true" customHeight="false" outlineLevel="0" collapsed="false">
      <c r="A1644" s="0" t="s">
        <v>15350</v>
      </c>
      <c r="B1644" s="0" t="s">
        <v>15351</v>
      </c>
      <c r="C1644" s="0" t="s">
        <v>15352</v>
      </c>
      <c r="D1644" s="0" t="s">
        <v>2297</v>
      </c>
      <c r="E1644" s="0" t="s">
        <v>15350</v>
      </c>
      <c r="F1644" s="0" t="n">
        <v>1</v>
      </c>
      <c r="G1644" s="0" t="s">
        <v>2298</v>
      </c>
      <c r="H1644" s="0" t="s">
        <v>2170</v>
      </c>
      <c r="I1644" s="0" t="s">
        <v>2170</v>
      </c>
      <c r="J1644" s="0" t="s">
        <v>2170</v>
      </c>
      <c r="K1644" s="0" t="s">
        <v>2170</v>
      </c>
      <c r="L1644" s="0" t="s">
        <v>2170</v>
      </c>
      <c r="M1644" s="0" t="s">
        <v>2170</v>
      </c>
      <c r="N1644" s="0" t="n">
        <f aca="false">FALSE()</f>
        <v>0</v>
      </c>
      <c r="O1644" s="0" t="s">
        <v>15353</v>
      </c>
      <c r="P1644" s="0" t="s">
        <v>2300</v>
      </c>
      <c r="Q1644" s="380" t="n">
        <v>43392.125</v>
      </c>
      <c r="R1644" s="0" t="n">
        <v>157865646</v>
      </c>
      <c r="S1644" s="0" t="s">
        <v>2301</v>
      </c>
      <c r="T1644" s="0" t="s">
        <v>2302</v>
      </c>
      <c r="U1644" s="0" t="s">
        <v>2116</v>
      </c>
      <c r="V1644" s="0" t="n">
        <v>1000000000</v>
      </c>
      <c r="W1644" s="0" t="s">
        <v>2312</v>
      </c>
      <c r="X1644" s="0" t="n">
        <v>1</v>
      </c>
      <c r="Y1644" s="0" t="n">
        <f aca="false">FALSE()</f>
        <v>0</v>
      </c>
      <c r="Z1644" s="0" t="n">
        <f aca="false">FALSE()</f>
        <v>0</v>
      </c>
      <c r="AA1644" s="0" t="n">
        <f aca="false">FALSE()</f>
        <v>0</v>
      </c>
      <c r="AB1644" s="0" t="n">
        <f aca="false">FALSE()</f>
        <v>0</v>
      </c>
      <c r="AC1644" s="0" t="n">
        <v>1</v>
      </c>
      <c r="AD1644" s="0" t="s">
        <v>2129</v>
      </c>
      <c r="AE1644" s="0" t="n">
        <f aca="false">TRUE()</f>
        <v>1</v>
      </c>
      <c r="AF1644" s="0" t="s">
        <v>15354</v>
      </c>
      <c r="AG1644" s="0" t="n">
        <v>2</v>
      </c>
      <c r="AH1644" s="0" t="s">
        <v>15355</v>
      </c>
      <c r="AI1644" s="0" t="s">
        <v>15356</v>
      </c>
      <c r="AJ1644" s="0" t="n">
        <v>0</v>
      </c>
      <c r="AK1644" s="0" t="s">
        <v>2118</v>
      </c>
      <c r="AL1644" s="0" t="n">
        <f aca="false">FALSE()</f>
        <v>0</v>
      </c>
      <c r="AM1644" s="0" t="n">
        <f aca="false">TRUE()</f>
        <v>1</v>
      </c>
      <c r="AN1644" s="0" t="n">
        <f aca="false">FALSE()</f>
        <v>0</v>
      </c>
      <c r="AO1644" s="0" t="n">
        <f aca="false">FALSE()</f>
        <v>0</v>
      </c>
      <c r="AP1644" s="0" t="n">
        <f aca="false">FALSE()</f>
        <v>0</v>
      </c>
      <c r="AQ1644" s="380" t="n">
        <v>43682.6666666667</v>
      </c>
      <c r="AR1644" s="380" t="n">
        <v>43720.4166666667</v>
      </c>
      <c r="AS1644" s="0" t="s">
        <v>15357</v>
      </c>
      <c r="AT1644" s="0" t="s">
        <v>2170</v>
      </c>
      <c r="AU1644" s="0" t="s">
        <v>2170</v>
      </c>
    </row>
    <row r="1645" customFormat="false" ht="15" hidden="true" customHeight="false" outlineLevel="0" collapsed="false">
      <c r="A1645" s="0" t="s">
        <v>15358</v>
      </c>
      <c r="B1645" s="0" t="s">
        <v>15359</v>
      </c>
      <c r="C1645" s="0" t="s">
        <v>15360</v>
      </c>
      <c r="D1645" s="0" t="s">
        <v>2297</v>
      </c>
      <c r="E1645" s="0" t="s">
        <v>15358</v>
      </c>
      <c r="F1645" s="0" t="n">
        <v>1</v>
      </c>
      <c r="G1645" s="0" t="s">
        <v>2298</v>
      </c>
      <c r="H1645" s="0" t="s">
        <v>2170</v>
      </c>
      <c r="I1645" s="0" t="s">
        <v>2170</v>
      </c>
      <c r="J1645" s="0" t="s">
        <v>2170</v>
      </c>
      <c r="K1645" s="0" t="s">
        <v>2170</v>
      </c>
      <c r="L1645" s="0" t="s">
        <v>2170</v>
      </c>
      <c r="M1645" s="0" t="s">
        <v>2170</v>
      </c>
      <c r="N1645" s="0" t="n">
        <f aca="false">FALSE()</f>
        <v>0</v>
      </c>
      <c r="O1645" s="0" t="s">
        <v>15361</v>
      </c>
      <c r="P1645" s="0" t="s">
        <v>2300</v>
      </c>
      <c r="Q1645" s="380" t="n">
        <v>25569.125</v>
      </c>
      <c r="R1645" s="0" t="n">
        <v>16610032</v>
      </c>
      <c r="S1645" s="0" t="s">
        <v>2301</v>
      </c>
      <c r="T1645" s="0" t="s">
        <v>2302</v>
      </c>
      <c r="U1645" s="0" t="s">
        <v>4620</v>
      </c>
      <c r="V1645" s="0" t="n">
        <v>100000000</v>
      </c>
      <c r="W1645" s="0" t="s">
        <v>2366</v>
      </c>
      <c r="X1645" s="0" t="n">
        <v>4</v>
      </c>
      <c r="Y1645" s="0" t="n">
        <f aca="false">FALSE()</f>
        <v>0</v>
      </c>
      <c r="Z1645" s="0" t="n">
        <f aca="false">FALSE()</f>
        <v>0</v>
      </c>
      <c r="AA1645" s="0" t="n">
        <f aca="false">FALSE()</f>
        <v>0</v>
      </c>
      <c r="AB1645" s="0" t="n">
        <f aca="false">FALSE()</f>
        <v>0</v>
      </c>
      <c r="AC1645" s="0" t="n">
        <v>1</v>
      </c>
      <c r="AD1645" s="0" t="s">
        <v>2129</v>
      </c>
      <c r="AE1645" s="0" t="n">
        <f aca="false">TRUE()</f>
        <v>1</v>
      </c>
      <c r="AF1645" s="0" t="s">
        <v>15362</v>
      </c>
      <c r="AG1645" s="0" t="n">
        <v>2</v>
      </c>
      <c r="AH1645" s="0" t="s">
        <v>15363</v>
      </c>
      <c r="AI1645" s="0" t="s">
        <v>15364</v>
      </c>
      <c r="AJ1645" s="0" t="n">
        <v>0</v>
      </c>
      <c r="AK1645" s="0" t="s">
        <v>2118</v>
      </c>
      <c r="AL1645" s="0" t="n">
        <f aca="false">FALSE()</f>
        <v>0</v>
      </c>
      <c r="AM1645" s="0" t="n">
        <f aca="false">TRUE()</f>
        <v>1</v>
      </c>
      <c r="AN1645" s="0" t="n">
        <f aca="false">FALSE()</f>
        <v>0</v>
      </c>
      <c r="AO1645" s="0" t="n">
        <f aca="false">FALSE()</f>
        <v>0</v>
      </c>
      <c r="AP1645" s="0" t="n">
        <f aca="false">FALSE()</f>
        <v>0</v>
      </c>
      <c r="AQ1645" s="380" t="n">
        <v>43627.6875</v>
      </c>
      <c r="AR1645" s="380" t="n">
        <v>39672.1666666667</v>
      </c>
      <c r="AS1645" s="0" t="s">
        <v>15365</v>
      </c>
      <c r="AT1645" s="0" t="s">
        <v>2170</v>
      </c>
      <c r="AU1645" s="0" t="s">
        <v>2170</v>
      </c>
    </row>
    <row r="1646" customFormat="false" ht="15" hidden="true" customHeight="false" outlineLevel="0" collapsed="false">
      <c r="A1646" s="0" t="s">
        <v>15366</v>
      </c>
      <c r="B1646" s="0" t="s">
        <v>15367</v>
      </c>
      <c r="C1646" s="0" t="s">
        <v>15368</v>
      </c>
      <c r="D1646" s="0" t="s">
        <v>2297</v>
      </c>
      <c r="E1646" s="0" t="s">
        <v>15366</v>
      </c>
      <c r="F1646" s="0" t="n">
        <v>1</v>
      </c>
      <c r="G1646" s="0" t="s">
        <v>2298</v>
      </c>
      <c r="H1646" s="0" t="s">
        <v>2170</v>
      </c>
      <c r="I1646" s="0" t="s">
        <v>2170</v>
      </c>
      <c r="J1646" s="0" t="s">
        <v>2170</v>
      </c>
      <c r="K1646" s="0" t="s">
        <v>2170</v>
      </c>
      <c r="L1646" s="0" t="s">
        <v>2170</v>
      </c>
      <c r="M1646" s="0" t="s">
        <v>2170</v>
      </c>
      <c r="N1646" s="0" t="n">
        <f aca="false">FALSE()</f>
        <v>0</v>
      </c>
      <c r="O1646" s="0" t="s">
        <v>15369</v>
      </c>
      <c r="P1646" s="0" t="s">
        <v>2300</v>
      </c>
      <c r="Q1646" s="380" t="n">
        <v>33781.1666666667</v>
      </c>
      <c r="R1646" s="0" t="n">
        <v>1179100000</v>
      </c>
      <c r="S1646" s="0" t="s">
        <v>2301</v>
      </c>
      <c r="T1646" s="0" t="s">
        <v>2302</v>
      </c>
      <c r="U1646" s="0" t="s">
        <v>2365</v>
      </c>
      <c r="V1646" s="0" t="n">
        <v>0</v>
      </c>
      <c r="W1646" s="0" t="s">
        <v>2312</v>
      </c>
      <c r="X1646" s="0" t="n">
        <v>4</v>
      </c>
      <c r="Y1646" s="0" t="n">
        <f aca="false">FALSE()</f>
        <v>0</v>
      </c>
      <c r="Z1646" s="0" t="n">
        <f aca="false">FALSE()</f>
        <v>0</v>
      </c>
      <c r="AA1646" s="0" t="n">
        <f aca="false">FALSE()</f>
        <v>0</v>
      </c>
      <c r="AB1646" s="0" t="n">
        <f aca="false">TRUE()</f>
        <v>1</v>
      </c>
      <c r="AC1646" s="0" t="n">
        <v>1</v>
      </c>
      <c r="AD1646" s="0" t="s">
        <v>2129</v>
      </c>
      <c r="AE1646" s="0" t="n">
        <f aca="false">TRUE()</f>
        <v>1</v>
      </c>
      <c r="AF1646" s="0" t="s">
        <v>15370</v>
      </c>
      <c r="AG1646" s="0" t="n">
        <v>2</v>
      </c>
      <c r="AH1646" s="0" t="s">
        <v>15371</v>
      </c>
      <c r="AI1646" s="0" t="s">
        <v>15372</v>
      </c>
      <c r="AJ1646" s="0" t="n">
        <v>0</v>
      </c>
      <c r="AK1646" s="0" t="s">
        <v>2118</v>
      </c>
      <c r="AL1646" s="0" t="n">
        <f aca="false">FALSE()</f>
        <v>0</v>
      </c>
      <c r="AM1646" s="0" t="n">
        <f aca="false">TRUE()</f>
        <v>1</v>
      </c>
      <c r="AN1646" s="0" t="n">
        <f aca="false">FALSE()</f>
        <v>0</v>
      </c>
      <c r="AO1646" s="0" t="n">
        <f aca="false">FALSE()</f>
        <v>0</v>
      </c>
      <c r="AP1646" s="0" t="n">
        <f aca="false">FALSE()</f>
        <v>0</v>
      </c>
      <c r="AQ1646" s="380" t="n">
        <v>43123.44375</v>
      </c>
      <c r="AR1646" s="380" t="n">
        <v>33781.1666666667</v>
      </c>
      <c r="AS1646" s="0" t="s">
        <v>15373</v>
      </c>
      <c r="AT1646" s="0" t="s">
        <v>2170</v>
      </c>
      <c r="AU1646" s="0" t="s">
        <v>2170</v>
      </c>
    </row>
    <row r="1647" customFormat="false" ht="15" hidden="true" customHeight="false" outlineLevel="0" collapsed="false">
      <c r="A1647" s="0" t="s">
        <v>15374</v>
      </c>
      <c r="B1647" s="0" t="s">
        <v>15375</v>
      </c>
      <c r="C1647" s="0" t="s">
        <v>15376</v>
      </c>
      <c r="D1647" s="0" t="s">
        <v>2297</v>
      </c>
      <c r="E1647" s="0" t="s">
        <v>15374</v>
      </c>
      <c r="F1647" s="0" t="n">
        <v>1</v>
      </c>
      <c r="G1647" s="0" t="s">
        <v>2298</v>
      </c>
      <c r="H1647" s="0" t="s">
        <v>2170</v>
      </c>
      <c r="I1647" s="0" t="s">
        <v>2170</v>
      </c>
      <c r="J1647" s="0" t="s">
        <v>2170</v>
      </c>
      <c r="K1647" s="0" t="s">
        <v>2170</v>
      </c>
      <c r="L1647" s="0" t="s">
        <v>2170</v>
      </c>
      <c r="M1647" s="0" t="s">
        <v>2170</v>
      </c>
      <c r="N1647" s="0" t="n">
        <f aca="false">FALSE()</f>
        <v>0</v>
      </c>
      <c r="O1647" s="0" t="s">
        <v>15377</v>
      </c>
      <c r="P1647" s="0" t="s">
        <v>2300</v>
      </c>
      <c r="Q1647" s="380" t="n">
        <v>25569.125</v>
      </c>
      <c r="R1647" s="0" t="n">
        <v>244343710</v>
      </c>
      <c r="S1647" s="0" t="s">
        <v>2301</v>
      </c>
      <c r="T1647" s="0" t="s">
        <v>2302</v>
      </c>
      <c r="U1647" s="0" t="s">
        <v>2116</v>
      </c>
      <c r="V1647" s="0" t="n">
        <v>500000000</v>
      </c>
      <c r="W1647" s="0" t="s">
        <v>2312</v>
      </c>
      <c r="X1647" s="0" t="n">
        <v>4</v>
      </c>
      <c r="Y1647" s="0" t="n">
        <f aca="false">FALSE()</f>
        <v>0</v>
      </c>
      <c r="Z1647" s="0" t="n">
        <f aca="false">FALSE()</f>
        <v>0</v>
      </c>
      <c r="AA1647" s="0" t="n">
        <f aca="false">FALSE()</f>
        <v>0</v>
      </c>
      <c r="AB1647" s="0" t="n">
        <f aca="false">TRUE()</f>
        <v>1</v>
      </c>
      <c r="AC1647" s="0" t="n">
        <v>1</v>
      </c>
      <c r="AD1647" s="0" t="s">
        <v>2129</v>
      </c>
      <c r="AE1647" s="0" t="n">
        <f aca="false">TRUE()</f>
        <v>1</v>
      </c>
      <c r="AF1647" s="0" t="s">
        <v>15378</v>
      </c>
      <c r="AG1647" s="0" t="n">
        <v>2</v>
      </c>
      <c r="AH1647" s="0" t="s">
        <v>15379</v>
      </c>
      <c r="AI1647" s="0" t="s">
        <v>15380</v>
      </c>
      <c r="AJ1647" s="0" t="n">
        <v>0</v>
      </c>
      <c r="AK1647" s="0" t="s">
        <v>2118</v>
      </c>
      <c r="AL1647" s="0" t="n">
        <f aca="false">FALSE()</f>
        <v>0</v>
      </c>
      <c r="AM1647" s="0" t="n">
        <f aca="false">TRUE()</f>
        <v>1</v>
      </c>
      <c r="AN1647" s="0" t="n">
        <f aca="false">FALSE()</f>
        <v>0</v>
      </c>
      <c r="AO1647" s="0" t="n">
        <f aca="false">FALSE()</f>
        <v>0</v>
      </c>
      <c r="AP1647" s="0" t="n">
        <f aca="false">TRUE()</f>
        <v>1</v>
      </c>
      <c r="AQ1647" s="380" t="n">
        <v>44837.6638888889</v>
      </c>
      <c r="AR1647" s="380" t="n">
        <v>44837.4166666667</v>
      </c>
      <c r="AS1647" s="0" t="s">
        <v>15381</v>
      </c>
      <c r="AT1647" s="0" t="s">
        <v>2170</v>
      </c>
      <c r="AU1647" s="0" t="s">
        <v>2170</v>
      </c>
    </row>
    <row r="1648" customFormat="false" ht="15" hidden="true" customHeight="false" outlineLevel="0" collapsed="false">
      <c r="A1648" s="0" t="s">
        <v>15382</v>
      </c>
      <c r="B1648" s="0" t="s">
        <v>15383</v>
      </c>
      <c r="C1648" s="0" t="s">
        <v>15384</v>
      </c>
      <c r="D1648" s="0" t="s">
        <v>2297</v>
      </c>
      <c r="E1648" s="0" t="s">
        <v>15382</v>
      </c>
      <c r="F1648" s="0" t="n">
        <v>1</v>
      </c>
      <c r="G1648" s="0" t="s">
        <v>2298</v>
      </c>
      <c r="H1648" s="0" t="s">
        <v>2170</v>
      </c>
      <c r="I1648" s="0" t="s">
        <v>2170</v>
      </c>
      <c r="J1648" s="0" t="s">
        <v>2170</v>
      </c>
      <c r="K1648" s="0" t="s">
        <v>2170</v>
      </c>
      <c r="L1648" s="0" t="s">
        <v>2170</v>
      </c>
      <c r="M1648" s="0" t="s">
        <v>2170</v>
      </c>
      <c r="N1648" s="0" t="n">
        <f aca="false">FALSE()</f>
        <v>0</v>
      </c>
      <c r="O1648" s="0" t="s">
        <v>15385</v>
      </c>
      <c r="P1648" s="0" t="s">
        <v>2300</v>
      </c>
      <c r="Q1648" s="380" t="n">
        <v>37050.1666666667</v>
      </c>
      <c r="R1648" s="0" t="n">
        <v>55461323</v>
      </c>
      <c r="S1648" s="0" t="s">
        <v>2301</v>
      </c>
      <c r="T1648" s="0" t="s">
        <v>2302</v>
      </c>
      <c r="U1648" s="0" t="s">
        <v>2116</v>
      </c>
      <c r="V1648" s="0" t="n">
        <v>200000000</v>
      </c>
      <c r="W1648" s="0" t="s">
        <v>2366</v>
      </c>
      <c r="X1648" s="0" t="n">
        <v>4</v>
      </c>
      <c r="Y1648" s="0" t="n">
        <f aca="false">FALSE()</f>
        <v>0</v>
      </c>
      <c r="Z1648" s="0" t="n">
        <f aca="false">FALSE()</f>
        <v>0</v>
      </c>
      <c r="AA1648" s="0" t="n">
        <f aca="false">FALSE()</f>
        <v>0</v>
      </c>
      <c r="AB1648" s="0" t="n">
        <f aca="false">TRUE()</f>
        <v>1</v>
      </c>
      <c r="AC1648" s="0" t="n">
        <v>1</v>
      </c>
      <c r="AD1648" s="0" t="s">
        <v>2129</v>
      </c>
      <c r="AE1648" s="0" t="n">
        <f aca="false">TRUE()</f>
        <v>1</v>
      </c>
      <c r="AF1648" s="0" t="s">
        <v>15386</v>
      </c>
      <c r="AG1648" s="0" t="n">
        <v>2</v>
      </c>
      <c r="AH1648" s="0" t="s">
        <v>15387</v>
      </c>
      <c r="AI1648" s="0" t="s">
        <v>15388</v>
      </c>
      <c r="AJ1648" s="0" t="n">
        <v>0</v>
      </c>
      <c r="AK1648" s="0" t="s">
        <v>2118</v>
      </c>
      <c r="AL1648" s="0" t="n">
        <f aca="false">FALSE()</f>
        <v>0</v>
      </c>
      <c r="AM1648" s="0" t="n">
        <f aca="false">TRUE()</f>
        <v>1</v>
      </c>
      <c r="AN1648" s="0" t="n">
        <f aca="false">FALSE()</f>
        <v>0</v>
      </c>
      <c r="AO1648" s="0" t="n">
        <f aca="false">FALSE()</f>
        <v>0</v>
      </c>
      <c r="AP1648" s="0" t="n">
        <f aca="false">FALSE()</f>
        <v>0</v>
      </c>
      <c r="AQ1648" s="380" t="n">
        <v>43123.7305555556</v>
      </c>
      <c r="AR1648" s="380" t="n">
        <v>37050.1666666667</v>
      </c>
      <c r="AS1648" s="0" t="s">
        <v>15389</v>
      </c>
      <c r="AT1648" s="0" t="s">
        <v>2170</v>
      </c>
      <c r="AU1648" s="0" t="s">
        <v>2170</v>
      </c>
    </row>
    <row r="1649" customFormat="false" ht="15" hidden="true" customHeight="false" outlineLevel="0" collapsed="false">
      <c r="A1649" s="0" t="s">
        <v>15390</v>
      </c>
      <c r="B1649" s="0" t="s">
        <v>15391</v>
      </c>
      <c r="C1649" s="0" t="s">
        <v>15392</v>
      </c>
      <c r="D1649" s="0" t="s">
        <v>2297</v>
      </c>
      <c r="E1649" s="0" t="s">
        <v>15390</v>
      </c>
      <c r="F1649" s="0" t="n">
        <v>1</v>
      </c>
      <c r="G1649" s="0" t="s">
        <v>2298</v>
      </c>
      <c r="H1649" s="0" t="s">
        <v>2170</v>
      </c>
      <c r="I1649" s="0" t="s">
        <v>2170</v>
      </c>
      <c r="J1649" s="0" t="s">
        <v>2170</v>
      </c>
      <c r="K1649" s="0" t="s">
        <v>2170</v>
      </c>
      <c r="L1649" s="0" t="s">
        <v>2170</v>
      </c>
      <c r="M1649" s="0" t="s">
        <v>2170</v>
      </c>
      <c r="N1649" s="0" t="n">
        <f aca="false">FALSE()</f>
        <v>0</v>
      </c>
      <c r="O1649" s="0" t="s">
        <v>15393</v>
      </c>
      <c r="P1649" s="0" t="s">
        <v>2300</v>
      </c>
      <c r="Q1649" s="380" t="n">
        <v>25660.1666666667</v>
      </c>
      <c r="R1649" s="0" t="n">
        <v>164973199</v>
      </c>
      <c r="S1649" s="0" t="s">
        <v>2301</v>
      </c>
      <c r="T1649" s="0" t="s">
        <v>2302</v>
      </c>
      <c r="U1649" s="0" t="s">
        <v>2116</v>
      </c>
      <c r="V1649" s="0" t="n">
        <v>100000000000</v>
      </c>
      <c r="W1649" s="0" t="s">
        <v>5619</v>
      </c>
      <c r="X1649" s="0" t="n">
        <v>4</v>
      </c>
      <c r="Y1649" s="0" t="n">
        <f aca="false">FALSE()</f>
        <v>0</v>
      </c>
      <c r="Z1649" s="0" t="n">
        <f aca="false">FALSE()</f>
        <v>0</v>
      </c>
      <c r="AA1649" s="0" t="n">
        <f aca="false">FALSE()</f>
        <v>0</v>
      </c>
      <c r="AB1649" s="0" t="n">
        <f aca="false">TRUE()</f>
        <v>1</v>
      </c>
      <c r="AC1649" s="0" t="n">
        <v>1</v>
      </c>
      <c r="AD1649" s="0" t="s">
        <v>2129</v>
      </c>
      <c r="AE1649" s="0" t="n">
        <f aca="false">TRUE()</f>
        <v>1</v>
      </c>
      <c r="AF1649" s="0" t="s">
        <v>15394</v>
      </c>
      <c r="AG1649" s="0" t="n">
        <v>2</v>
      </c>
      <c r="AH1649" s="0" t="s">
        <v>15395</v>
      </c>
      <c r="AI1649" s="0" t="s">
        <v>15396</v>
      </c>
      <c r="AJ1649" s="0" t="n">
        <v>0</v>
      </c>
      <c r="AK1649" s="0" t="s">
        <v>2118</v>
      </c>
      <c r="AL1649" s="0" t="n">
        <f aca="false">FALSE()</f>
        <v>0</v>
      </c>
      <c r="AM1649" s="0" t="n">
        <f aca="false">TRUE()</f>
        <v>1</v>
      </c>
      <c r="AN1649" s="0" t="n">
        <f aca="false">FALSE()</f>
        <v>0</v>
      </c>
      <c r="AO1649" s="0" t="n">
        <f aca="false">FALSE()</f>
        <v>0</v>
      </c>
      <c r="AP1649" s="0" t="n">
        <f aca="false">FALSE()</f>
        <v>0</v>
      </c>
      <c r="AQ1649" s="380" t="n">
        <v>43559.6875</v>
      </c>
      <c r="AR1649" s="380" t="n">
        <v>32652.1666666667</v>
      </c>
      <c r="AS1649" s="0" t="s">
        <v>15397</v>
      </c>
      <c r="AT1649" s="0" t="s">
        <v>2170</v>
      </c>
      <c r="AU1649" s="0" t="s">
        <v>2170</v>
      </c>
    </row>
    <row r="1650" customFormat="false" ht="15" hidden="true" customHeight="false" outlineLevel="0" collapsed="false">
      <c r="A1650" s="0" t="s">
        <v>15398</v>
      </c>
      <c r="B1650" s="0" t="s">
        <v>15399</v>
      </c>
      <c r="C1650" s="0" t="s">
        <v>15400</v>
      </c>
      <c r="D1650" s="0" t="s">
        <v>2297</v>
      </c>
      <c r="E1650" s="0" t="s">
        <v>15398</v>
      </c>
      <c r="F1650" s="0" t="n">
        <v>1</v>
      </c>
      <c r="G1650" s="0" t="s">
        <v>2298</v>
      </c>
      <c r="H1650" s="0" t="s">
        <v>2170</v>
      </c>
      <c r="I1650" s="0" t="s">
        <v>2170</v>
      </c>
      <c r="J1650" s="0" t="s">
        <v>2170</v>
      </c>
      <c r="K1650" s="0" t="s">
        <v>2170</v>
      </c>
      <c r="L1650" s="0" t="s">
        <v>2170</v>
      </c>
      <c r="M1650" s="0" t="s">
        <v>2170</v>
      </c>
      <c r="N1650" s="0" t="n">
        <f aca="false">FALSE()</f>
        <v>0</v>
      </c>
      <c r="O1650" s="0" t="s">
        <v>15401</v>
      </c>
      <c r="P1650" s="0" t="s">
        <v>2300</v>
      </c>
      <c r="Q1650" s="380" t="n">
        <v>40892.1666666667</v>
      </c>
      <c r="R1650" s="0" t="n">
        <v>150232617</v>
      </c>
      <c r="S1650" s="0" t="s">
        <v>2491</v>
      </c>
      <c r="T1650" s="0" t="s">
        <v>2492</v>
      </c>
      <c r="U1650" s="0" t="s">
        <v>2365</v>
      </c>
      <c r="V1650" s="0" t="n">
        <v>650000000</v>
      </c>
      <c r="W1650" s="0" t="s">
        <v>2409</v>
      </c>
      <c r="X1650" s="0" t="n">
        <v>4</v>
      </c>
      <c r="Y1650" s="0" t="n">
        <f aca="false">FALSE()</f>
        <v>0</v>
      </c>
      <c r="Z1650" s="0" t="n">
        <f aca="false">FALSE()</f>
        <v>0</v>
      </c>
      <c r="AA1650" s="0" t="n">
        <f aca="false">FALSE()</f>
        <v>0</v>
      </c>
      <c r="AB1650" s="0" t="n">
        <f aca="false">FALSE()</f>
        <v>0</v>
      </c>
      <c r="AC1650" s="0" t="n">
        <v>1</v>
      </c>
      <c r="AD1650" s="0" t="s">
        <v>2129</v>
      </c>
      <c r="AE1650" s="0" t="n">
        <f aca="false">TRUE()</f>
        <v>1</v>
      </c>
      <c r="AF1650" s="0" t="s">
        <v>15402</v>
      </c>
      <c r="AG1650" s="0" t="n">
        <v>2</v>
      </c>
      <c r="AH1650" s="0" t="s">
        <v>15403</v>
      </c>
      <c r="AI1650" s="0" t="s">
        <v>15404</v>
      </c>
      <c r="AJ1650" s="0" t="n">
        <v>0</v>
      </c>
      <c r="AK1650" s="0" t="s">
        <v>2118</v>
      </c>
      <c r="AL1650" s="0" t="n">
        <f aca="false">FALSE()</f>
        <v>0</v>
      </c>
      <c r="AM1650" s="0" t="n">
        <f aca="false">TRUE()</f>
        <v>1</v>
      </c>
      <c r="AN1650" s="0" t="n">
        <f aca="false">FALSE()</f>
        <v>0</v>
      </c>
      <c r="AO1650" s="0" t="n">
        <f aca="false">FALSE()</f>
        <v>0</v>
      </c>
      <c r="AP1650" s="0" t="n">
        <f aca="false">FALSE()</f>
        <v>0</v>
      </c>
      <c r="AQ1650" s="380" t="n">
        <v>43475.6756944444</v>
      </c>
      <c r="AR1650" s="380" t="n">
        <v>40892.1666666667</v>
      </c>
      <c r="AS1650" s="0" t="s">
        <v>15405</v>
      </c>
      <c r="AT1650" s="0" t="s">
        <v>2170</v>
      </c>
      <c r="AU1650" s="0" t="s">
        <v>2170</v>
      </c>
    </row>
    <row r="1651" customFormat="false" ht="15" hidden="true" customHeight="false" outlineLevel="0" collapsed="false">
      <c r="A1651" s="0" t="s">
        <v>15406</v>
      </c>
      <c r="B1651" s="0" t="s">
        <v>15407</v>
      </c>
      <c r="C1651" s="0" t="s">
        <v>15408</v>
      </c>
      <c r="D1651" s="0" t="s">
        <v>2297</v>
      </c>
      <c r="E1651" s="0" t="s">
        <v>15406</v>
      </c>
      <c r="F1651" s="0" t="n">
        <v>1</v>
      </c>
      <c r="G1651" s="0" t="s">
        <v>2298</v>
      </c>
      <c r="H1651" s="0" t="s">
        <v>2170</v>
      </c>
      <c r="I1651" s="0" t="s">
        <v>2170</v>
      </c>
      <c r="J1651" s="0" t="s">
        <v>2170</v>
      </c>
      <c r="K1651" s="0" t="s">
        <v>2170</v>
      </c>
      <c r="L1651" s="0" t="s">
        <v>2170</v>
      </c>
      <c r="M1651" s="0" t="s">
        <v>2170</v>
      </c>
      <c r="N1651" s="0" t="n">
        <f aca="false">FALSE()</f>
        <v>0</v>
      </c>
      <c r="O1651" s="0" t="s">
        <v>15409</v>
      </c>
      <c r="P1651" s="0" t="s">
        <v>2300</v>
      </c>
      <c r="Q1651" s="380" t="n">
        <v>25569.125</v>
      </c>
      <c r="R1651" s="0" t="n">
        <v>240008103</v>
      </c>
      <c r="S1651" s="0" t="s">
        <v>2301</v>
      </c>
      <c r="T1651" s="0" t="s">
        <v>2302</v>
      </c>
      <c r="U1651" s="0" t="s">
        <v>2114</v>
      </c>
      <c r="V1651" s="0" t="n">
        <v>1200000000</v>
      </c>
      <c r="W1651" s="0" t="s">
        <v>2366</v>
      </c>
      <c r="X1651" s="0" t="n">
        <v>4</v>
      </c>
      <c r="Y1651" s="0" t="n">
        <f aca="false">FALSE()</f>
        <v>0</v>
      </c>
      <c r="Z1651" s="0" t="n">
        <f aca="false">FALSE()</f>
        <v>0</v>
      </c>
      <c r="AA1651" s="0" t="n">
        <f aca="false">FALSE()</f>
        <v>0</v>
      </c>
      <c r="AB1651" s="0" t="n">
        <f aca="false">TRUE()</f>
        <v>1</v>
      </c>
      <c r="AC1651" s="0" t="n">
        <v>1</v>
      </c>
      <c r="AD1651" s="0" t="s">
        <v>2129</v>
      </c>
      <c r="AE1651" s="0" t="n">
        <f aca="false">TRUE()</f>
        <v>1</v>
      </c>
      <c r="AF1651" s="0" t="s">
        <v>15410</v>
      </c>
      <c r="AG1651" s="0" t="n">
        <v>2</v>
      </c>
      <c r="AH1651" s="0" t="s">
        <v>15411</v>
      </c>
      <c r="AI1651" s="0" t="s">
        <v>15412</v>
      </c>
      <c r="AJ1651" s="0" t="n">
        <v>0</v>
      </c>
      <c r="AK1651" s="0" t="s">
        <v>2118</v>
      </c>
      <c r="AL1651" s="0" t="n">
        <f aca="false">FALSE()</f>
        <v>0</v>
      </c>
      <c r="AM1651" s="0" t="n">
        <f aca="false">TRUE()</f>
        <v>1</v>
      </c>
      <c r="AN1651" s="0" t="n">
        <f aca="false">FALSE()</f>
        <v>0</v>
      </c>
      <c r="AO1651" s="0" t="n">
        <f aca="false">FALSE()</f>
        <v>0</v>
      </c>
      <c r="AP1651" s="0" t="n">
        <f aca="false">TRUE()</f>
        <v>1</v>
      </c>
      <c r="AQ1651" s="380" t="n">
        <v>44589.7291666667</v>
      </c>
      <c r="AR1651" s="380" t="n">
        <v>44589.4166666667</v>
      </c>
      <c r="AS1651" s="0" t="s">
        <v>15413</v>
      </c>
      <c r="AT1651" s="0" t="s">
        <v>2170</v>
      </c>
      <c r="AU1651" s="0" t="s">
        <v>2170</v>
      </c>
    </row>
    <row r="1652" customFormat="false" ht="15" hidden="true" customHeight="false" outlineLevel="0" collapsed="false">
      <c r="A1652" s="0" t="s">
        <v>15414</v>
      </c>
      <c r="B1652" s="0" t="s">
        <v>15415</v>
      </c>
      <c r="C1652" s="0" t="s">
        <v>15416</v>
      </c>
      <c r="D1652" s="0" t="s">
        <v>2297</v>
      </c>
      <c r="E1652" s="0" t="s">
        <v>15414</v>
      </c>
      <c r="F1652" s="0" t="n">
        <v>1</v>
      </c>
      <c r="G1652" s="0" t="s">
        <v>2298</v>
      </c>
      <c r="H1652" s="0" t="s">
        <v>2170</v>
      </c>
      <c r="I1652" s="0" t="s">
        <v>2170</v>
      </c>
      <c r="J1652" s="0" t="s">
        <v>2170</v>
      </c>
      <c r="K1652" s="0" t="s">
        <v>2170</v>
      </c>
      <c r="L1652" s="0" t="s">
        <v>2170</v>
      </c>
      <c r="M1652" s="0" t="s">
        <v>2170</v>
      </c>
      <c r="N1652" s="0" t="n">
        <f aca="false">FALSE()</f>
        <v>0</v>
      </c>
      <c r="O1652" s="0" t="s">
        <v>15417</v>
      </c>
      <c r="P1652" s="0" t="s">
        <v>2300</v>
      </c>
      <c r="Q1652" s="380" t="n">
        <v>25569.125</v>
      </c>
      <c r="R1652" s="0" t="n">
        <v>95128231</v>
      </c>
      <c r="S1652" s="0" t="s">
        <v>2301</v>
      </c>
      <c r="T1652" s="0" t="s">
        <v>2302</v>
      </c>
      <c r="U1652" s="0" t="s">
        <v>610</v>
      </c>
      <c r="V1652" s="0" t="n">
        <v>400000000</v>
      </c>
      <c r="W1652" s="0" t="s">
        <v>2366</v>
      </c>
      <c r="X1652" s="0" t="n">
        <v>4</v>
      </c>
      <c r="Y1652" s="0" t="n">
        <f aca="false">FALSE()</f>
        <v>0</v>
      </c>
      <c r="Z1652" s="0" t="n">
        <f aca="false">FALSE()</f>
        <v>0</v>
      </c>
      <c r="AA1652" s="0" t="n">
        <f aca="false">FALSE()</f>
        <v>0</v>
      </c>
      <c r="AB1652" s="0" t="n">
        <f aca="false">TRUE()</f>
        <v>1</v>
      </c>
      <c r="AC1652" s="0" t="n">
        <v>1</v>
      </c>
      <c r="AD1652" s="0" t="s">
        <v>2129</v>
      </c>
      <c r="AE1652" s="0" t="n">
        <f aca="false">TRUE()</f>
        <v>1</v>
      </c>
      <c r="AF1652" s="0" t="s">
        <v>15418</v>
      </c>
      <c r="AG1652" s="0" t="n">
        <v>2</v>
      </c>
      <c r="AH1652" s="0" t="s">
        <v>15419</v>
      </c>
      <c r="AI1652" s="0" t="s">
        <v>15420</v>
      </c>
      <c r="AJ1652" s="0" t="n">
        <v>0</v>
      </c>
      <c r="AK1652" s="0" t="s">
        <v>2118</v>
      </c>
      <c r="AL1652" s="0" t="n">
        <f aca="false">FALSE()</f>
        <v>0</v>
      </c>
      <c r="AM1652" s="0" t="n">
        <f aca="false">TRUE()</f>
        <v>1</v>
      </c>
      <c r="AN1652" s="0" t="n">
        <f aca="false">FALSE()</f>
        <v>0</v>
      </c>
      <c r="AO1652" s="0" t="n">
        <f aca="false">FALSE()</f>
        <v>0</v>
      </c>
      <c r="AP1652" s="0" t="n">
        <f aca="false">FALSE()</f>
        <v>0</v>
      </c>
      <c r="AQ1652" s="380" t="n">
        <v>44169.7291666667</v>
      </c>
      <c r="AR1652" s="380" t="n">
        <v>44169.4166666667</v>
      </c>
      <c r="AS1652" s="0" t="s">
        <v>15421</v>
      </c>
      <c r="AT1652" s="0" t="s">
        <v>2170</v>
      </c>
      <c r="AU1652" s="0" t="s">
        <v>2170</v>
      </c>
    </row>
    <row r="1653" customFormat="false" ht="15" hidden="true" customHeight="false" outlineLevel="0" collapsed="false">
      <c r="A1653" s="0" t="s">
        <v>15422</v>
      </c>
      <c r="B1653" s="0" t="s">
        <v>15423</v>
      </c>
      <c r="C1653" s="0" t="s">
        <v>15424</v>
      </c>
      <c r="D1653" s="0" t="s">
        <v>2297</v>
      </c>
      <c r="E1653" s="0" t="s">
        <v>15422</v>
      </c>
      <c r="F1653" s="0" t="n">
        <v>1</v>
      </c>
      <c r="G1653" s="0" t="s">
        <v>2298</v>
      </c>
      <c r="H1653" s="0" t="s">
        <v>2170</v>
      </c>
      <c r="I1653" s="0" t="s">
        <v>2170</v>
      </c>
      <c r="J1653" s="0" t="s">
        <v>2170</v>
      </c>
      <c r="K1653" s="0" t="s">
        <v>2170</v>
      </c>
      <c r="L1653" s="0" t="s">
        <v>2170</v>
      </c>
      <c r="M1653" s="0" t="s">
        <v>2170</v>
      </c>
      <c r="N1653" s="0" t="n">
        <f aca="false">FALSE()</f>
        <v>0</v>
      </c>
      <c r="O1653" s="0" t="s">
        <v>15425</v>
      </c>
      <c r="P1653" s="0" t="s">
        <v>2300</v>
      </c>
      <c r="Q1653" s="380" t="n">
        <v>25569.125</v>
      </c>
      <c r="R1653" s="0" t="n">
        <v>1228504232</v>
      </c>
      <c r="S1653" s="0" t="s">
        <v>2301</v>
      </c>
      <c r="T1653" s="0" t="s">
        <v>2302</v>
      </c>
      <c r="U1653" s="0" t="s">
        <v>2116</v>
      </c>
      <c r="V1653" s="0" t="n">
        <v>0</v>
      </c>
      <c r="W1653" s="0" t="s">
        <v>2356</v>
      </c>
      <c r="X1653" s="0" t="n">
        <v>4</v>
      </c>
      <c r="Y1653" s="0" t="n">
        <f aca="false">FALSE()</f>
        <v>0</v>
      </c>
      <c r="Z1653" s="0" t="n">
        <f aca="false">FALSE()</f>
        <v>0</v>
      </c>
      <c r="AA1653" s="0" t="n">
        <f aca="false">FALSE()</f>
        <v>0</v>
      </c>
      <c r="AB1653" s="0" t="n">
        <f aca="false">TRUE()</f>
        <v>1</v>
      </c>
      <c r="AC1653" s="0" t="n">
        <v>3</v>
      </c>
      <c r="AD1653" s="0" t="s">
        <v>2129</v>
      </c>
      <c r="AE1653" s="0" t="n">
        <f aca="false">TRUE()</f>
        <v>1</v>
      </c>
      <c r="AF1653" s="0" t="s">
        <v>15426</v>
      </c>
      <c r="AG1653" s="0" t="n">
        <v>2</v>
      </c>
      <c r="AH1653" s="0" t="s">
        <v>15427</v>
      </c>
      <c r="AI1653" s="0" t="s">
        <v>15428</v>
      </c>
      <c r="AJ1653" s="0" t="n">
        <v>0</v>
      </c>
      <c r="AK1653" s="0" t="s">
        <v>2118</v>
      </c>
      <c r="AL1653" s="0" t="n">
        <f aca="false">FALSE()</f>
        <v>0</v>
      </c>
      <c r="AM1653" s="0" t="n">
        <f aca="false">TRUE()</f>
        <v>1</v>
      </c>
      <c r="AN1653" s="0" t="n">
        <f aca="false">FALSE()</f>
        <v>0</v>
      </c>
      <c r="AO1653" s="0" t="n">
        <f aca="false">FALSE()</f>
        <v>0</v>
      </c>
      <c r="AP1653" s="0" t="n">
        <f aca="false">TRUE()</f>
        <v>1</v>
      </c>
      <c r="AQ1653" s="380" t="n">
        <v>44319.6194444444</v>
      </c>
      <c r="AR1653" s="380" t="n">
        <v>44319.4166666667</v>
      </c>
      <c r="AS1653" s="0" t="s">
        <v>15429</v>
      </c>
      <c r="AT1653" s="0" t="s">
        <v>2170</v>
      </c>
      <c r="AU1653" s="0" t="s">
        <v>2170</v>
      </c>
    </row>
    <row r="1654" customFormat="false" ht="15" hidden="true" customHeight="false" outlineLevel="0" collapsed="false">
      <c r="A1654" s="0" t="s">
        <v>15430</v>
      </c>
      <c r="B1654" s="0" t="s">
        <v>15431</v>
      </c>
      <c r="C1654" s="0" t="s">
        <v>15432</v>
      </c>
      <c r="D1654" s="0" t="s">
        <v>2297</v>
      </c>
      <c r="E1654" s="0" t="s">
        <v>15430</v>
      </c>
      <c r="F1654" s="0" t="n">
        <v>1</v>
      </c>
      <c r="G1654" s="0" t="s">
        <v>2298</v>
      </c>
      <c r="H1654" s="0" t="s">
        <v>2170</v>
      </c>
      <c r="I1654" s="0" t="s">
        <v>2170</v>
      </c>
      <c r="J1654" s="0" t="s">
        <v>2170</v>
      </c>
      <c r="K1654" s="0" t="s">
        <v>2170</v>
      </c>
      <c r="L1654" s="0" t="s">
        <v>2170</v>
      </c>
      <c r="M1654" s="0" t="s">
        <v>2170</v>
      </c>
      <c r="N1654" s="0" t="n">
        <f aca="false">FALSE()</f>
        <v>0</v>
      </c>
      <c r="O1654" s="0" t="s">
        <v>15433</v>
      </c>
      <c r="P1654" s="0" t="s">
        <v>2300</v>
      </c>
      <c r="Q1654" s="380" t="n">
        <v>25569.125</v>
      </c>
      <c r="R1654" s="0" t="n">
        <v>86396592</v>
      </c>
      <c r="S1654" s="0" t="s">
        <v>2301</v>
      </c>
      <c r="T1654" s="0" t="s">
        <v>2302</v>
      </c>
      <c r="U1654" s="0" t="s">
        <v>2365</v>
      </c>
      <c r="V1654" s="0" t="n">
        <v>700000000</v>
      </c>
      <c r="W1654" s="0" t="s">
        <v>2565</v>
      </c>
      <c r="X1654" s="0" t="n">
        <v>4</v>
      </c>
      <c r="Y1654" s="0" t="n">
        <f aca="false">FALSE()</f>
        <v>0</v>
      </c>
      <c r="Z1654" s="0" t="n">
        <f aca="false">FALSE()</f>
        <v>0</v>
      </c>
      <c r="AA1654" s="0" t="n">
        <f aca="false">FALSE()</f>
        <v>0</v>
      </c>
      <c r="AB1654" s="0" t="n">
        <f aca="false">FALSE()</f>
        <v>0</v>
      </c>
      <c r="AC1654" s="0" t="n">
        <v>1</v>
      </c>
      <c r="AD1654" s="0" t="s">
        <v>2129</v>
      </c>
      <c r="AE1654" s="0" t="n">
        <f aca="false">TRUE()</f>
        <v>1</v>
      </c>
      <c r="AF1654" s="0" t="s">
        <v>15434</v>
      </c>
      <c r="AG1654" s="0" t="n">
        <v>2</v>
      </c>
      <c r="AH1654" s="0" t="s">
        <v>15435</v>
      </c>
      <c r="AI1654" s="0" t="s">
        <v>15436</v>
      </c>
      <c r="AJ1654" s="0" t="n">
        <v>0</v>
      </c>
      <c r="AK1654" s="0" t="s">
        <v>2118</v>
      </c>
      <c r="AL1654" s="0" t="n">
        <f aca="false">FALSE()</f>
        <v>0</v>
      </c>
      <c r="AM1654" s="0" t="n">
        <f aca="false">TRUE()</f>
        <v>1</v>
      </c>
      <c r="AN1654" s="0" t="n">
        <f aca="false">FALSE()</f>
        <v>0</v>
      </c>
      <c r="AO1654" s="0" t="n">
        <f aca="false">FALSE()</f>
        <v>0</v>
      </c>
      <c r="AP1654" s="0" t="n">
        <f aca="false">TRUE()</f>
        <v>1</v>
      </c>
      <c r="AQ1654" s="380" t="n">
        <v>44342.8131944444</v>
      </c>
      <c r="AR1654" s="380" t="n">
        <v>44342.4166666667</v>
      </c>
      <c r="AS1654" s="0" t="s">
        <v>15437</v>
      </c>
      <c r="AT1654" s="0" t="s">
        <v>2170</v>
      </c>
      <c r="AU1654" s="0" t="s">
        <v>2170</v>
      </c>
    </row>
    <row r="1655" customFormat="false" ht="15" hidden="true" customHeight="false" outlineLevel="0" collapsed="false">
      <c r="A1655" s="0" t="s">
        <v>15438</v>
      </c>
      <c r="B1655" s="0" t="s">
        <v>15439</v>
      </c>
      <c r="C1655" s="0" t="s">
        <v>15440</v>
      </c>
      <c r="D1655" s="0" t="s">
        <v>2297</v>
      </c>
      <c r="E1655" s="0" t="s">
        <v>15438</v>
      </c>
      <c r="F1655" s="0" t="n">
        <v>1</v>
      </c>
      <c r="G1655" s="0" t="s">
        <v>2298</v>
      </c>
      <c r="H1655" s="0" t="s">
        <v>2170</v>
      </c>
      <c r="I1655" s="0" t="s">
        <v>2170</v>
      </c>
      <c r="J1655" s="0" t="s">
        <v>2170</v>
      </c>
      <c r="K1655" s="0" t="s">
        <v>2170</v>
      </c>
      <c r="L1655" s="0" t="s">
        <v>2170</v>
      </c>
      <c r="M1655" s="0" t="s">
        <v>2170</v>
      </c>
      <c r="N1655" s="0" t="n">
        <f aca="false">FALSE()</f>
        <v>0</v>
      </c>
      <c r="O1655" s="0" t="s">
        <v>15441</v>
      </c>
      <c r="P1655" s="0" t="s">
        <v>2300</v>
      </c>
      <c r="Q1655" s="380" t="n">
        <v>25569.125</v>
      </c>
      <c r="R1655" s="0" t="n">
        <v>229283445</v>
      </c>
      <c r="S1655" s="0" t="s">
        <v>2301</v>
      </c>
      <c r="T1655" s="0" t="s">
        <v>2302</v>
      </c>
      <c r="U1655" s="0" t="s">
        <v>2574</v>
      </c>
      <c r="V1655" s="0" t="n">
        <v>300000000</v>
      </c>
      <c r="W1655" s="0" t="s">
        <v>2312</v>
      </c>
      <c r="X1655" s="0" t="n">
        <v>4</v>
      </c>
      <c r="Y1655" s="0" t="n">
        <f aca="false">FALSE()</f>
        <v>0</v>
      </c>
      <c r="Z1655" s="0" t="n">
        <f aca="false">FALSE()</f>
        <v>0</v>
      </c>
      <c r="AA1655" s="0" t="n">
        <f aca="false">FALSE()</f>
        <v>0</v>
      </c>
      <c r="AB1655" s="0" t="n">
        <f aca="false">TRUE()</f>
        <v>1</v>
      </c>
      <c r="AC1655" s="0" t="n">
        <v>1</v>
      </c>
      <c r="AD1655" s="0" t="s">
        <v>2129</v>
      </c>
      <c r="AE1655" s="0" t="n">
        <f aca="false">TRUE()</f>
        <v>1</v>
      </c>
      <c r="AF1655" s="0" t="s">
        <v>15442</v>
      </c>
      <c r="AG1655" s="0" t="n">
        <v>2</v>
      </c>
      <c r="AH1655" s="0" t="s">
        <v>15443</v>
      </c>
      <c r="AI1655" s="0" t="s">
        <v>15444</v>
      </c>
      <c r="AJ1655" s="0" t="n">
        <v>0</v>
      </c>
      <c r="AK1655" s="0" t="s">
        <v>2118</v>
      </c>
      <c r="AL1655" s="0" t="n">
        <f aca="false">FALSE()</f>
        <v>0</v>
      </c>
      <c r="AM1655" s="0" t="n">
        <f aca="false">TRUE()</f>
        <v>1</v>
      </c>
      <c r="AN1655" s="0" t="n">
        <f aca="false">FALSE()</f>
        <v>0</v>
      </c>
      <c r="AO1655" s="0" t="n">
        <f aca="false">FALSE()</f>
        <v>0</v>
      </c>
      <c r="AP1655" s="0" t="n">
        <f aca="false">FALSE()</f>
        <v>0</v>
      </c>
      <c r="AQ1655" s="380" t="n">
        <v>44589.7291666667</v>
      </c>
      <c r="AR1655" s="380" t="n">
        <v>44589.4166666667</v>
      </c>
      <c r="AS1655" s="0" t="s">
        <v>15445</v>
      </c>
      <c r="AT1655" s="0" t="s">
        <v>2170</v>
      </c>
      <c r="AU1655" s="0" t="s">
        <v>2170</v>
      </c>
    </row>
    <row r="1656" customFormat="false" ht="15" hidden="true" customHeight="false" outlineLevel="0" collapsed="false">
      <c r="A1656" s="0" t="s">
        <v>15446</v>
      </c>
      <c r="B1656" s="0" t="s">
        <v>15447</v>
      </c>
      <c r="C1656" s="0" t="s">
        <v>15448</v>
      </c>
      <c r="D1656" s="0" t="s">
        <v>2297</v>
      </c>
      <c r="E1656" s="0" t="s">
        <v>15446</v>
      </c>
      <c r="F1656" s="0" t="n">
        <v>1</v>
      </c>
      <c r="G1656" s="0" t="s">
        <v>2298</v>
      </c>
      <c r="H1656" s="0" t="s">
        <v>2170</v>
      </c>
      <c r="I1656" s="0" t="s">
        <v>2170</v>
      </c>
      <c r="J1656" s="0" t="s">
        <v>2170</v>
      </c>
      <c r="K1656" s="0" t="s">
        <v>2170</v>
      </c>
      <c r="L1656" s="0" t="s">
        <v>2170</v>
      </c>
      <c r="M1656" s="0" t="s">
        <v>2170</v>
      </c>
      <c r="N1656" s="0" t="n">
        <f aca="false">FALSE()</f>
        <v>0</v>
      </c>
      <c r="O1656" s="0" t="s">
        <v>15449</v>
      </c>
      <c r="P1656" s="0" t="s">
        <v>2300</v>
      </c>
      <c r="Q1656" s="380" t="n">
        <v>25569.125</v>
      </c>
      <c r="R1656" s="0" t="n">
        <v>2427424874</v>
      </c>
      <c r="S1656" s="0" t="s">
        <v>2301</v>
      </c>
      <c r="T1656" s="0" t="s">
        <v>2302</v>
      </c>
      <c r="U1656" s="0" t="s">
        <v>2365</v>
      </c>
      <c r="V1656" s="0" t="n">
        <v>0</v>
      </c>
      <c r="W1656" s="0" t="s">
        <v>2409</v>
      </c>
      <c r="X1656" s="0" t="n">
        <v>4</v>
      </c>
      <c r="Y1656" s="0" t="n">
        <f aca="false">FALSE()</f>
        <v>0</v>
      </c>
      <c r="Z1656" s="0" t="n">
        <f aca="false">FALSE()</f>
        <v>0</v>
      </c>
      <c r="AA1656" s="0" t="n">
        <f aca="false">FALSE()</f>
        <v>0</v>
      </c>
      <c r="AB1656" s="0" t="n">
        <f aca="false">TRUE()</f>
        <v>1</v>
      </c>
      <c r="AC1656" s="0" t="n">
        <v>1</v>
      </c>
      <c r="AD1656" s="0" t="s">
        <v>2129</v>
      </c>
      <c r="AE1656" s="0" t="n">
        <f aca="false">TRUE()</f>
        <v>1</v>
      </c>
      <c r="AF1656" s="0" t="s">
        <v>15450</v>
      </c>
      <c r="AG1656" s="0" t="n">
        <v>2</v>
      </c>
      <c r="AH1656" s="0" t="s">
        <v>15451</v>
      </c>
      <c r="AI1656" s="0" t="s">
        <v>15452</v>
      </c>
      <c r="AJ1656" s="0" t="n">
        <v>0</v>
      </c>
      <c r="AK1656" s="0" t="s">
        <v>2118</v>
      </c>
      <c r="AL1656" s="0" t="n">
        <f aca="false">FALSE()</f>
        <v>0</v>
      </c>
      <c r="AM1656" s="0" t="n">
        <f aca="false">TRUE()</f>
        <v>1</v>
      </c>
      <c r="AN1656" s="0" t="n">
        <f aca="false">FALSE()</f>
        <v>0</v>
      </c>
      <c r="AO1656" s="0" t="n">
        <f aca="false">FALSE()</f>
        <v>0</v>
      </c>
      <c r="AP1656" s="0" t="n">
        <f aca="false">FALSE()</f>
        <v>0</v>
      </c>
      <c r="AQ1656" s="380" t="n">
        <v>43123.4215277778</v>
      </c>
      <c r="AR1656" s="380" t="n">
        <v>32398.1666666667</v>
      </c>
      <c r="AS1656" s="0" t="s">
        <v>15453</v>
      </c>
      <c r="AT1656" s="0" t="s">
        <v>2170</v>
      </c>
      <c r="AU1656" s="0" t="s">
        <v>2170</v>
      </c>
    </row>
    <row r="1657" customFormat="false" ht="15" hidden="true" customHeight="false" outlineLevel="0" collapsed="false">
      <c r="A1657" s="0" t="s">
        <v>15454</v>
      </c>
      <c r="B1657" s="0" t="s">
        <v>15455</v>
      </c>
      <c r="C1657" s="0" t="s">
        <v>15456</v>
      </c>
      <c r="D1657" s="0" t="s">
        <v>2297</v>
      </c>
      <c r="E1657" s="0" t="s">
        <v>15454</v>
      </c>
      <c r="F1657" s="0" t="n">
        <v>1</v>
      </c>
      <c r="G1657" s="0" t="s">
        <v>2298</v>
      </c>
      <c r="H1657" s="0" t="s">
        <v>2170</v>
      </c>
      <c r="I1657" s="0" t="s">
        <v>2170</v>
      </c>
      <c r="J1657" s="0" t="s">
        <v>2170</v>
      </c>
      <c r="K1657" s="0" t="s">
        <v>2170</v>
      </c>
      <c r="L1657" s="0" t="s">
        <v>2170</v>
      </c>
      <c r="M1657" s="0" t="s">
        <v>2170</v>
      </c>
      <c r="N1657" s="0" t="n">
        <f aca="false">FALSE()</f>
        <v>0</v>
      </c>
      <c r="O1657" s="0" t="s">
        <v>15457</v>
      </c>
      <c r="P1657" s="0" t="s">
        <v>2300</v>
      </c>
      <c r="Q1657" s="380" t="n">
        <v>25569.125</v>
      </c>
      <c r="R1657" s="0" t="n">
        <v>189431726</v>
      </c>
      <c r="S1657" s="0" t="s">
        <v>2301</v>
      </c>
      <c r="T1657" s="0" t="s">
        <v>2302</v>
      </c>
      <c r="U1657" s="0" t="s">
        <v>2116</v>
      </c>
      <c r="V1657" s="0" t="n">
        <v>1000000000</v>
      </c>
      <c r="W1657" s="0" t="s">
        <v>2366</v>
      </c>
      <c r="X1657" s="0" t="n">
        <v>4</v>
      </c>
      <c r="Y1657" s="0" t="n">
        <f aca="false">FALSE()</f>
        <v>0</v>
      </c>
      <c r="Z1657" s="0" t="n">
        <f aca="false">FALSE()</f>
        <v>0</v>
      </c>
      <c r="AA1657" s="0" t="n">
        <f aca="false">FALSE()</f>
        <v>0</v>
      </c>
      <c r="AB1657" s="0" t="n">
        <f aca="false">FALSE()</f>
        <v>0</v>
      </c>
      <c r="AC1657" s="0" t="n">
        <v>1</v>
      </c>
      <c r="AD1657" s="0" t="s">
        <v>2129</v>
      </c>
      <c r="AE1657" s="0" t="n">
        <f aca="false">TRUE()</f>
        <v>1</v>
      </c>
      <c r="AF1657" s="0" t="s">
        <v>15458</v>
      </c>
      <c r="AG1657" s="0" t="n">
        <v>2</v>
      </c>
      <c r="AH1657" s="0" t="s">
        <v>15459</v>
      </c>
      <c r="AI1657" s="0" t="s">
        <v>15460</v>
      </c>
      <c r="AJ1657" s="0" t="n">
        <v>0</v>
      </c>
      <c r="AK1657" s="0" t="s">
        <v>2118</v>
      </c>
      <c r="AL1657" s="0" t="n">
        <f aca="false">FALSE()</f>
        <v>0</v>
      </c>
      <c r="AM1657" s="0" t="n">
        <f aca="false">TRUE()</f>
        <v>1</v>
      </c>
      <c r="AN1657" s="0" t="n">
        <f aca="false">FALSE()</f>
        <v>0</v>
      </c>
      <c r="AO1657" s="0" t="n">
        <f aca="false">FALSE()</f>
        <v>0</v>
      </c>
      <c r="AP1657" s="0" t="n">
        <f aca="false">FALSE()</f>
        <v>0</v>
      </c>
      <c r="AQ1657" s="380" t="n">
        <v>44837.6805555556</v>
      </c>
      <c r="AR1657" s="380" t="n">
        <v>44837.4166666667</v>
      </c>
      <c r="AS1657" s="0" t="s">
        <v>15461</v>
      </c>
      <c r="AT1657" s="0" t="s">
        <v>2170</v>
      </c>
      <c r="AU1657" s="0" t="s">
        <v>2170</v>
      </c>
    </row>
    <row r="1658" customFormat="false" ht="15" hidden="true" customHeight="false" outlineLevel="0" collapsed="false">
      <c r="A1658" s="0" t="s">
        <v>15462</v>
      </c>
      <c r="B1658" s="0" t="s">
        <v>15463</v>
      </c>
      <c r="C1658" s="0" t="s">
        <v>15464</v>
      </c>
      <c r="D1658" s="0" t="s">
        <v>2297</v>
      </c>
      <c r="E1658" s="0" t="s">
        <v>15462</v>
      </c>
      <c r="F1658" s="0" t="n">
        <v>1</v>
      </c>
      <c r="G1658" s="0" t="s">
        <v>2298</v>
      </c>
      <c r="H1658" s="0" t="s">
        <v>2170</v>
      </c>
      <c r="I1658" s="0" t="s">
        <v>2170</v>
      </c>
      <c r="J1658" s="0" t="s">
        <v>2170</v>
      </c>
      <c r="K1658" s="0" t="s">
        <v>2170</v>
      </c>
      <c r="L1658" s="0" t="s">
        <v>2170</v>
      </c>
      <c r="M1658" s="0" t="s">
        <v>2170</v>
      </c>
      <c r="N1658" s="0" t="n">
        <f aca="false">FALSE()</f>
        <v>0</v>
      </c>
      <c r="O1658" s="0" t="s">
        <v>15465</v>
      </c>
      <c r="P1658" s="0" t="s">
        <v>2300</v>
      </c>
      <c r="Q1658" s="380" t="n">
        <v>25569.125</v>
      </c>
      <c r="R1658" s="0" t="n">
        <v>46190670</v>
      </c>
      <c r="S1658" s="0" t="s">
        <v>2301</v>
      </c>
      <c r="T1658" s="0" t="s">
        <v>2302</v>
      </c>
      <c r="U1658" s="0" t="s">
        <v>2115</v>
      </c>
      <c r="V1658" s="0" t="n">
        <v>0</v>
      </c>
      <c r="W1658" s="0" t="s">
        <v>2383</v>
      </c>
      <c r="X1658" s="0" t="n">
        <v>4</v>
      </c>
      <c r="Y1658" s="0" t="n">
        <f aca="false">FALSE()</f>
        <v>0</v>
      </c>
      <c r="Z1658" s="0" t="n">
        <f aca="false">FALSE()</f>
        <v>0</v>
      </c>
      <c r="AA1658" s="0" t="n">
        <f aca="false">FALSE()</f>
        <v>0</v>
      </c>
      <c r="AB1658" s="0" t="n">
        <f aca="false">TRUE()</f>
        <v>1</v>
      </c>
      <c r="AC1658" s="0" t="n">
        <v>1</v>
      </c>
      <c r="AD1658" s="0" t="s">
        <v>2129</v>
      </c>
      <c r="AE1658" s="0" t="n">
        <f aca="false">TRUE()</f>
        <v>1</v>
      </c>
      <c r="AF1658" s="0" t="s">
        <v>15466</v>
      </c>
      <c r="AG1658" s="0" t="n">
        <v>2</v>
      </c>
      <c r="AH1658" s="0" t="s">
        <v>15467</v>
      </c>
      <c r="AI1658" s="0" t="s">
        <v>15468</v>
      </c>
      <c r="AJ1658" s="0" t="n">
        <v>0</v>
      </c>
      <c r="AK1658" s="0" t="s">
        <v>2118</v>
      </c>
      <c r="AL1658" s="0" t="n">
        <f aca="false">FALSE()</f>
        <v>0</v>
      </c>
      <c r="AM1658" s="0" t="n">
        <f aca="false">TRUE()</f>
        <v>1</v>
      </c>
      <c r="AN1658" s="0" t="n">
        <f aca="false">FALSE()</f>
        <v>0</v>
      </c>
      <c r="AO1658" s="0" t="n">
        <f aca="false">FALSE()</f>
        <v>0</v>
      </c>
      <c r="AP1658" s="0" t="n">
        <f aca="false">FALSE()</f>
        <v>0</v>
      </c>
      <c r="AQ1658" s="380" t="n">
        <v>44117.6875</v>
      </c>
      <c r="AR1658" s="380" t="n">
        <v>44117.4166666667</v>
      </c>
      <c r="AS1658" s="0" t="s">
        <v>15469</v>
      </c>
      <c r="AT1658" s="0" t="s">
        <v>2170</v>
      </c>
      <c r="AU1658" s="0" t="s">
        <v>2170</v>
      </c>
    </row>
    <row r="1659" customFormat="false" ht="15" hidden="true" customHeight="false" outlineLevel="0" collapsed="false">
      <c r="A1659" s="0" t="s">
        <v>15470</v>
      </c>
      <c r="B1659" s="0" t="s">
        <v>15471</v>
      </c>
      <c r="C1659" s="0" t="s">
        <v>15472</v>
      </c>
      <c r="D1659" s="0" t="s">
        <v>2297</v>
      </c>
      <c r="E1659" s="0" t="s">
        <v>15470</v>
      </c>
      <c r="F1659" s="0" t="n">
        <v>1</v>
      </c>
      <c r="G1659" s="0" t="s">
        <v>2298</v>
      </c>
      <c r="H1659" s="0" t="s">
        <v>2170</v>
      </c>
      <c r="I1659" s="0" t="s">
        <v>2170</v>
      </c>
      <c r="J1659" s="0" t="s">
        <v>2170</v>
      </c>
      <c r="K1659" s="0" t="s">
        <v>2170</v>
      </c>
      <c r="L1659" s="0" t="s">
        <v>2170</v>
      </c>
      <c r="M1659" s="0" t="s">
        <v>2170</v>
      </c>
      <c r="N1659" s="0" t="n">
        <f aca="false">FALSE()</f>
        <v>0</v>
      </c>
      <c r="O1659" s="0" t="s">
        <v>15473</v>
      </c>
      <c r="P1659" s="0" t="s">
        <v>2300</v>
      </c>
      <c r="Q1659" s="380" t="n">
        <v>20830.125</v>
      </c>
      <c r="R1659" s="0" t="n">
        <v>286087223</v>
      </c>
      <c r="S1659" s="0" t="s">
        <v>2301</v>
      </c>
      <c r="T1659" s="0" t="s">
        <v>2302</v>
      </c>
      <c r="U1659" s="0" t="s">
        <v>2114</v>
      </c>
      <c r="V1659" s="0" t="n">
        <v>800000000</v>
      </c>
      <c r="W1659" s="0" t="s">
        <v>2356</v>
      </c>
      <c r="X1659" s="0" t="n">
        <v>4</v>
      </c>
      <c r="Y1659" s="0" t="n">
        <f aca="false">FALSE()</f>
        <v>0</v>
      </c>
      <c r="Z1659" s="0" t="n">
        <f aca="false">FALSE()</f>
        <v>0</v>
      </c>
      <c r="AA1659" s="0" t="n">
        <f aca="false">FALSE()</f>
        <v>0</v>
      </c>
      <c r="AB1659" s="0" t="n">
        <f aca="false">TRUE()</f>
        <v>1</v>
      </c>
      <c r="AC1659" s="0" t="n">
        <v>1</v>
      </c>
      <c r="AD1659" s="0" t="s">
        <v>2129</v>
      </c>
      <c r="AE1659" s="0" t="n">
        <f aca="false">TRUE()</f>
        <v>1</v>
      </c>
      <c r="AF1659" s="0" t="s">
        <v>15474</v>
      </c>
      <c r="AG1659" s="0" t="n">
        <v>2</v>
      </c>
      <c r="AH1659" s="0" t="s">
        <v>15475</v>
      </c>
      <c r="AI1659" s="0" t="s">
        <v>15476</v>
      </c>
      <c r="AJ1659" s="0" t="n">
        <v>0</v>
      </c>
      <c r="AK1659" s="0" t="s">
        <v>2118</v>
      </c>
      <c r="AL1659" s="0" t="n">
        <f aca="false">FALSE()</f>
        <v>0</v>
      </c>
      <c r="AM1659" s="0" t="n">
        <f aca="false">TRUE()</f>
        <v>1</v>
      </c>
      <c r="AN1659" s="0" t="n">
        <f aca="false">FALSE()</f>
        <v>0</v>
      </c>
      <c r="AO1659" s="0" t="n">
        <f aca="false">FALSE()</f>
        <v>0</v>
      </c>
      <c r="AP1659" s="0" t="n">
        <f aca="false">FALSE()</f>
        <v>0</v>
      </c>
      <c r="AQ1659" s="380" t="n">
        <v>43123.7305555556</v>
      </c>
      <c r="AR1659" s="380" t="n">
        <v>32398.1666666667</v>
      </c>
      <c r="AS1659" s="0" t="s">
        <v>15477</v>
      </c>
      <c r="AT1659" s="0" t="s">
        <v>2170</v>
      </c>
      <c r="AU1659" s="0" t="s">
        <v>2170</v>
      </c>
    </row>
    <row r="1660" customFormat="false" ht="15" hidden="true" customHeight="false" outlineLevel="0" collapsed="false">
      <c r="A1660" s="0" t="s">
        <v>15478</v>
      </c>
      <c r="B1660" s="0" t="s">
        <v>15479</v>
      </c>
      <c r="C1660" s="0" t="s">
        <v>15480</v>
      </c>
      <c r="D1660" s="0" t="s">
        <v>2297</v>
      </c>
      <c r="E1660" s="0" t="s">
        <v>15478</v>
      </c>
      <c r="F1660" s="0" t="n">
        <v>1</v>
      </c>
      <c r="G1660" s="0" t="s">
        <v>2298</v>
      </c>
      <c r="H1660" s="0" t="s">
        <v>2170</v>
      </c>
      <c r="I1660" s="0" t="s">
        <v>2170</v>
      </c>
      <c r="J1660" s="0" t="s">
        <v>2170</v>
      </c>
      <c r="K1660" s="0" t="s">
        <v>2170</v>
      </c>
      <c r="L1660" s="0" t="s">
        <v>2170</v>
      </c>
      <c r="M1660" s="0" t="s">
        <v>2170</v>
      </c>
      <c r="N1660" s="0" t="n">
        <f aca="false">FALSE()</f>
        <v>0</v>
      </c>
      <c r="O1660" s="0" t="s">
        <v>15481</v>
      </c>
      <c r="P1660" s="0" t="s">
        <v>2300</v>
      </c>
      <c r="Q1660" s="380" t="n">
        <v>25569.125</v>
      </c>
      <c r="R1660" s="0" t="n">
        <v>360590737</v>
      </c>
      <c r="S1660" s="0" t="s">
        <v>2301</v>
      </c>
      <c r="T1660" s="0" t="s">
        <v>2302</v>
      </c>
      <c r="U1660" s="0" t="s">
        <v>2116</v>
      </c>
      <c r="V1660" s="0" t="n">
        <v>600000000</v>
      </c>
      <c r="W1660" s="0" t="s">
        <v>2366</v>
      </c>
      <c r="X1660" s="0" t="n">
        <v>4</v>
      </c>
      <c r="Y1660" s="0" t="n">
        <f aca="false">FALSE()</f>
        <v>0</v>
      </c>
      <c r="Z1660" s="0" t="n">
        <f aca="false">FALSE()</f>
        <v>0</v>
      </c>
      <c r="AA1660" s="0" t="n">
        <f aca="false">FALSE()</f>
        <v>0</v>
      </c>
      <c r="AB1660" s="0" t="n">
        <f aca="false">TRUE()</f>
        <v>1</v>
      </c>
      <c r="AC1660" s="0" t="n">
        <v>1</v>
      </c>
      <c r="AD1660" s="0" t="s">
        <v>2129</v>
      </c>
      <c r="AE1660" s="0" t="n">
        <f aca="false">TRUE()</f>
        <v>1</v>
      </c>
      <c r="AF1660" s="0" t="s">
        <v>15482</v>
      </c>
      <c r="AG1660" s="0" t="n">
        <v>2</v>
      </c>
      <c r="AH1660" s="0" t="s">
        <v>15483</v>
      </c>
      <c r="AI1660" s="0" t="s">
        <v>15484</v>
      </c>
      <c r="AJ1660" s="0" t="n">
        <v>0</v>
      </c>
      <c r="AK1660" s="0" t="s">
        <v>2118</v>
      </c>
      <c r="AL1660" s="0" t="n">
        <f aca="false">FALSE()</f>
        <v>0</v>
      </c>
      <c r="AM1660" s="0" t="n">
        <f aca="false">TRUE()</f>
        <v>1</v>
      </c>
      <c r="AN1660" s="0" t="n">
        <f aca="false">FALSE()</f>
        <v>0</v>
      </c>
      <c r="AO1660" s="0" t="n">
        <f aca="false">FALSE()</f>
        <v>0</v>
      </c>
      <c r="AP1660" s="0" t="n">
        <f aca="false">TRUE()</f>
        <v>1</v>
      </c>
      <c r="AQ1660" s="380" t="n">
        <v>44407.625</v>
      </c>
      <c r="AR1660" s="380" t="n">
        <v>44407.4166666667</v>
      </c>
      <c r="AS1660" s="0" t="s">
        <v>15485</v>
      </c>
      <c r="AT1660" s="0" t="s">
        <v>2170</v>
      </c>
      <c r="AU1660" s="0" t="s">
        <v>2170</v>
      </c>
    </row>
    <row r="1661" customFormat="false" ht="15" hidden="true" customHeight="false" outlineLevel="0" collapsed="false">
      <c r="A1661" s="0" t="s">
        <v>15486</v>
      </c>
      <c r="B1661" s="0" t="s">
        <v>15487</v>
      </c>
      <c r="C1661" s="0" t="s">
        <v>15488</v>
      </c>
      <c r="D1661" s="0" t="s">
        <v>2297</v>
      </c>
      <c r="E1661" s="0" t="s">
        <v>15486</v>
      </c>
      <c r="F1661" s="0" t="n">
        <v>1</v>
      </c>
      <c r="G1661" s="0" t="s">
        <v>2298</v>
      </c>
      <c r="H1661" s="0" t="s">
        <v>2170</v>
      </c>
      <c r="I1661" s="0" t="s">
        <v>2170</v>
      </c>
      <c r="J1661" s="0" t="s">
        <v>2170</v>
      </c>
      <c r="K1661" s="0" t="s">
        <v>2170</v>
      </c>
      <c r="L1661" s="0" t="s">
        <v>2170</v>
      </c>
      <c r="M1661" s="0" t="s">
        <v>2170</v>
      </c>
      <c r="N1661" s="0" t="n">
        <f aca="false">FALSE()</f>
        <v>0</v>
      </c>
      <c r="O1661" s="0" t="s">
        <v>15489</v>
      </c>
      <c r="P1661" s="0" t="s">
        <v>2300</v>
      </c>
      <c r="Q1661" s="380" t="n">
        <v>25569.125</v>
      </c>
      <c r="R1661" s="0" t="n">
        <v>92190206</v>
      </c>
      <c r="S1661" s="0" t="s">
        <v>2301</v>
      </c>
      <c r="T1661" s="0" t="s">
        <v>2302</v>
      </c>
      <c r="U1661" s="0" t="s">
        <v>2365</v>
      </c>
      <c r="V1661" s="0" t="n">
        <v>120000000</v>
      </c>
      <c r="W1661" s="0" t="s">
        <v>2366</v>
      </c>
      <c r="X1661" s="0" t="n">
        <v>4</v>
      </c>
      <c r="Y1661" s="0" t="n">
        <f aca="false">FALSE()</f>
        <v>0</v>
      </c>
      <c r="Z1661" s="0" t="n">
        <f aca="false">FALSE()</f>
        <v>0</v>
      </c>
      <c r="AA1661" s="0" t="n">
        <f aca="false">FALSE()</f>
        <v>0</v>
      </c>
      <c r="AB1661" s="0" t="n">
        <f aca="false">FALSE()</f>
        <v>0</v>
      </c>
      <c r="AC1661" s="0" t="n">
        <v>1</v>
      </c>
      <c r="AD1661" s="0" t="s">
        <v>2129</v>
      </c>
      <c r="AE1661" s="0" t="n">
        <f aca="false">TRUE()</f>
        <v>1</v>
      </c>
      <c r="AF1661" s="0" t="s">
        <v>15490</v>
      </c>
      <c r="AG1661" s="0" t="n">
        <v>2</v>
      </c>
      <c r="AH1661" s="0" t="s">
        <v>15491</v>
      </c>
      <c r="AI1661" s="0" t="s">
        <v>15492</v>
      </c>
      <c r="AJ1661" s="0" t="n">
        <v>0</v>
      </c>
      <c r="AK1661" s="0" t="s">
        <v>2118</v>
      </c>
      <c r="AL1661" s="0" t="n">
        <f aca="false">FALSE()</f>
        <v>0</v>
      </c>
      <c r="AM1661" s="0" t="n">
        <f aca="false">TRUE()</f>
        <v>1</v>
      </c>
      <c r="AN1661" s="0" t="n">
        <f aca="false">FALSE()</f>
        <v>0</v>
      </c>
      <c r="AO1661" s="0" t="n">
        <f aca="false">FALSE()</f>
        <v>0</v>
      </c>
      <c r="AP1661" s="0" t="n">
        <f aca="false">TRUE()</f>
        <v>1</v>
      </c>
      <c r="AQ1661" s="380" t="n">
        <v>44348.6076388889</v>
      </c>
      <c r="AR1661" s="380" t="n">
        <v>44348.4166666667</v>
      </c>
      <c r="AS1661" s="0" t="s">
        <v>15493</v>
      </c>
      <c r="AT1661" s="0" t="s">
        <v>2170</v>
      </c>
      <c r="AU1661" s="0" t="s">
        <v>2170</v>
      </c>
    </row>
    <row r="1662" customFormat="false" ht="15" hidden="true" customHeight="false" outlineLevel="0" collapsed="false">
      <c r="A1662" s="0" t="s">
        <v>15494</v>
      </c>
      <c r="B1662" s="0" t="s">
        <v>15495</v>
      </c>
      <c r="C1662" s="0" t="s">
        <v>15496</v>
      </c>
      <c r="D1662" s="0" t="s">
        <v>2297</v>
      </c>
      <c r="E1662" s="0" t="s">
        <v>15494</v>
      </c>
      <c r="F1662" s="0" t="n">
        <v>1</v>
      </c>
      <c r="G1662" s="0" t="s">
        <v>2298</v>
      </c>
      <c r="H1662" s="0" t="s">
        <v>2170</v>
      </c>
      <c r="I1662" s="0" t="s">
        <v>2170</v>
      </c>
      <c r="J1662" s="0" t="s">
        <v>2170</v>
      </c>
      <c r="K1662" s="0" t="s">
        <v>2170</v>
      </c>
      <c r="L1662" s="0" t="s">
        <v>2170</v>
      </c>
      <c r="M1662" s="0" t="s">
        <v>2170</v>
      </c>
      <c r="N1662" s="0" t="n">
        <f aca="false">FALSE()</f>
        <v>0</v>
      </c>
      <c r="O1662" s="0" t="s">
        <v>15497</v>
      </c>
      <c r="P1662" s="0" t="s">
        <v>2300</v>
      </c>
      <c r="Q1662" s="380" t="n">
        <v>25569.125</v>
      </c>
      <c r="R1662" s="0" t="n">
        <v>2434420920</v>
      </c>
      <c r="S1662" s="0" t="s">
        <v>9467</v>
      </c>
      <c r="T1662" s="0" t="s">
        <v>9468</v>
      </c>
      <c r="U1662" s="0" t="s">
        <v>2330</v>
      </c>
      <c r="V1662" s="0" t="n">
        <v>0</v>
      </c>
      <c r="W1662" s="0" t="s">
        <v>2356</v>
      </c>
      <c r="X1662" s="0" t="n">
        <v>4</v>
      </c>
      <c r="Y1662" s="0" t="n">
        <f aca="false">FALSE()</f>
        <v>0</v>
      </c>
      <c r="Z1662" s="0" t="n">
        <f aca="false">FALSE()</f>
        <v>0</v>
      </c>
      <c r="AA1662" s="0" t="n">
        <f aca="false">FALSE()</f>
        <v>0</v>
      </c>
      <c r="AB1662" s="0" t="n">
        <f aca="false">TRUE()</f>
        <v>1</v>
      </c>
      <c r="AC1662" s="0" t="n">
        <v>3</v>
      </c>
      <c r="AD1662" s="0" t="s">
        <v>2129</v>
      </c>
      <c r="AE1662" s="0" t="n">
        <f aca="false">TRUE()</f>
        <v>1</v>
      </c>
      <c r="AF1662" s="0" t="s">
        <v>15498</v>
      </c>
      <c r="AG1662" s="0" t="n">
        <v>2</v>
      </c>
      <c r="AH1662" s="0" t="s">
        <v>15499</v>
      </c>
      <c r="AI1662" s="0" t="s">
        <v>15500</v>
      </c>
      <c r="AJ1662" s="0" t="n">
        <v>0</v>
      </c>
      <c r="AK1662" s="0" t="s">
        <v>2118</v>
      </c>
      <c r="AL1662" s="0" t="n">
        <f aca="false">FALSE()</f>
        <v>0</v>
      </c>
      <c r="AM1662" s="0" t="n">
        <f aca="false">TRUE()</f>
        <v>1</v>
      </c>
      <c r="AN1662" s="0" t="n">
        <f aca="false">FALSE()</f>
        <v>0</v>
      </c>
      <c r="AO1662" s="0" t="n">
        <f aca="false">FALSE()</f>
        <v>0</v>
      </c>
      <c r="AP1662" s="0" t="n">
        <f aca="false">TRUE()</f>
        <v>1</v>
      </c>
      <c r="AQ1662" s="380" t="n">
        <v>44252.6631944445</v>
      </c>
      <c r="AR1662" s="380" t="n">
        <v>44252.4166666667</v>
      </c>
      <c r="AS1662" s="0" t="s">
        <v>15501</v>
      </c>
      <c r="AT1662" s="0" t="s">
        <v>2170</v>
      </c>
      <c r="AU1662" s="0" t="s">
        <v>2170</v>
      </c>
    </row>
    <row r="1663" customFormat="false" ht="15" hidden="true" customHeight="false" outlineLevel="0" collapsed="false">
      <c r="A1663" s="0" t="s">
        <v>1466</v>
      </c>
      <c r="B1663" s="0" t="s">
        <v>15502</v>
      </c>
      <c r="C1663" s="0" t="s">
        <v>1463</v>
      </c>
      <c r="D1663" s="0" t="s">
        <v>720</v>
      </c>
      <c r="E1663" s="0" t="s">
        <v>1466</v>
      </c>
      <c r="F1663" s="0" t="n">
        <v>10</v>
      </c>
      <c r="G1663" s="0" t="s">
        <v>434</v>
      </c>
      <c r="H1663" s="0" t="s">
        <v>2170</v>
      </c>
      <c r="I1663" s="0" t="s">
        <v>2170</v>
      </c>
      <c r="J1663" s="0" t="s">
        <v>2170</v>
      </c>
      <c r="K1663" s="0" t="s">
        <v>2170</v>
      </c>
      <c r="L1663" s="0" t="s">
        <v>2170</v>
      </c>
      <c r="M1663" s="0" t="s">
        <v>2170</v>
      </c>
      <c r="N1663" s="0" t="n">
        <f aca="false">FALSE()</f>
        <v>0</v>
      </c>
      <c r="O1663" s="0" t="s">
        <v>15503</v>
      </c>
      <c r="P1663" s="0" t="s">
        <v>2601</v>
      </c>
      <c r="Q1663" s="380" t="n">
        <v>38524.1666666667</v>
      </c>
      <c r="R1663" s="0" t="n">
        <v>11353500</v>
      </c>
      <c r="S1663" s="0" t="s">
        <v>601</v>
      </c>
      <c r="T1663" s="0" t="s">
        <v>2602</v>
      </c>
      <c r="U1663" s="0" t="s">
        <v>2693</v>
      </c>
      <c r="V1663" s="0" t="n">
        <v>11353500</v>
      </c>
      <c r="W1663" s="0" t="s">
        <v>12027</v>
      </c>
      <c r="X1663" s="0" t="n">
        <v>5</v>
      </c>
      <c r="Y1663" s="0" t="n">
        <f aca="false">FALSE()</f>
        <v>0</v>
      </c>
      <c r="Z1663" s="0" t="n">
        <f aca="false">TRUE()</f>
        <v>1</v>
      </c>
      <c r="AA1663" s="0" t="n">
        <f aca="false">TRUE()</f>
        <v>1</v>
      </c>
      <c r="AB1663" s="0" t="n">
        <f aca="false">TRUE()</f>
        <v>1</v>
      </c>
      <c r="AC1663" s="0" t="n">
        <v>2</v>
      </c>
      <c r="AD1663" s="0" t="s">
        <v>2083</v>
      </c>
      <c r="AE1663" s="0" t="n">
        <f aca="false">TRUE()</f>
        <v>1</v>
      </c>
      <c r="AF1663" s="0" t="s">
        <v>15504</v>
      </c>
      <c r="AG1663" s="0" t="n">
        <v>1</v>
      </c>
      <c r="AH1663" s="0" t="s">
        <v>15505</v>
      </c>
      <c r="AI1663" s="0" t="s">
        <v>15506</v>
      </c>
      <c r="AJ1663" s="0" t="n">
        <v>0</v>
      </c>
      <c r="AK1663" s="0" t="s">
        <v>2119</v>
      </c>
      <c r="AL1663" s="0" t="n">
        <f aca="false">TRUE()</f>
        <v>1</v>
      </c>
      <c r="AM1663" s="0" t="n">
        <f aca="false">FALSE()</f>
        <v>0</v>
      </c>
      <c r="AN1663" s="0" t="n">
        <f aca="false">TRUE()</f>
        <v>1</v>
      </c>
      <c r="AO1663" s="0" t="n">
        <f aca="false">FALSE()</f>
        <v>0</v>
      </c>
      <c r="AP1663" s="0" t="n">
        <f aca="false">FALSE()</f>
        <v>0</v>
      </c>
      <c r="AQ1663" s="380" t="n">
        <v>43166.9881944444</v>
      </c>
      <c r="AR1663" s="380" t="n">
        <v>39132.125</v>
      </c>
      <c r="AS1663" s="0" t="s">
        <v>12031</v>
      </c>
      <c r="AT1663" s="0" t="s">
        <v>2170</v>
      </c>
      <c r="AU1663" s="0" t="s">
        <v>2170</v>
      </c>
    </row>
    <row r="1664" customFormat="false" ht="15" hidden="true" customHeight="false" outlineLevel="0" collapsed="false">
      <c r="A1664" s="0" t="s">
        <v>15507</v>
      </c>
      <c r="B1664" s="0" t="s">
        <v>15508</v>
      </c>
      <c r="C1664" s="0" t="s">
        <v>15509</v>
      </c>
      <c r="D1664" s="0" t="s">
        <v>2297</v>
      </c>
      <c r="E1664" s="0" t="s">
        <v>15507</v>
      </c>
      <c r="F1664" s="0" t="n">
        <v>1</v>
      </c>
      <c r="G1664" s="0" t="s">
        <v>2298</v>
      </c>
      <c r="H1664" s="0" t="s">
        <v>2170</v>
      </c>
      <c r="I1664" s="0" t="s">
        <v>2170</v>
      </c>
      <c r="J1664" s="0" t="s">
        <v>2170</v>
      </c>
      <c r="K1664" s="0" t="s">
        <v>2170</v>
      </c>
      <c r="L1664" s="0" t="s">
        <v>2170</v>
      </c>
      <c r="M1664" s="0" t="s">
        <v>2170</v>
      </c>
      <c r="N1664" s="0" t="n">
        <f aca="false">FALSE()</f>
        <v>0</v>
      </c>
      <c r="O1664" s="0" t="s">
        <v>15510</v>
      </c>
      <c r="P1664" s="0" t="s">
        <v>2300</v>
      </c>
      <c r="Q1664" s="380" t="n">
        <v>25569.125</v>
      </c>
      <c r="R1664" s="0" t="n">
        <v>0</v>
      </c>
      <c r="S1664" s="0" t="s">
        <v>2301</v>
      </c>
      <c r="T1664" s="0" t="s">
        <v>2302</v>
      </c>
      <c r="U1664" s="0" t="s">
        <v>2451</v>
      </c>
      <c r="V1664" s="0" t="n">
        <v>0</v>
      </c>
      <c r="W1664" s="0" t="s">
        <v>2409</v>
      </c>
      <c r="X1664" s="0" t="n">
        <v>4</v>
      </c>
      <c r="Y1664" s="0" t="n">
        <f aca="false">FALSE()</f>
        <v>0</v>
      </c>
      <c r="Z1664" s="0" t="n">
        <f aca="false">FALSE()</f>
        <v>0</v>
      </c>
      <c r="AA1664" s="0" t="n">
        <f aca="false">FALSE()</f>
        <v>0</v>
      </c>
      <c r="AB1664" s="0" t="n">
        <f aca="false">TRUE()</f>
        <v>1</v>
      </c>
      <c r="AC1664" s="0" t="n">
        <v>1</v>
      </c>
      <c r="AD1664" s="0" t="s">
        <v>2129</v>
      </c>
      <c r="AE1664" s="0" t="n">
        <f aca="false">TRUE()</f>
        <v>1</v>
      </c>
      <c r="AF1664" s="0" t="s">
        <v>15511</v>
      </c>
      <c r="AG1664" s="0" t="n">
        <v>2</v>
      </c>
      <c r="AH1664" s="0" t="s">
        <v>15512</v>
      </c>
      <c r="AI1664" s="0" t="s">
        <v>15513</v>
      </c>
      <c r="AJ1664" s="0" t="n">
        <v>0</v>
      </c>
      <c r="AK1664" s="0" t="s">
        <v>2118</v>
      </c>
      <c r="AL1664" s="0" t="n">
        <f aca="false">FALSE()</f>
        <v>0</v>
      </c>
      <c r="AM1664" s="0" t="n">
        <f aca="false">TRUE()</f>
        <v>1</v>
      </c>
      <c r="AN1664" s="0" t="n">
        <f aca="false">FALSE()</f>
        <v>0</v>
      </c>
      <c r="AO1664" s="0" t="n">
        <f aca="false">FALSE()</f>
        <v>0</v>
      </c>
      <c r="AP1664" s="0" t="n">
        <f aca="false">FALSE()</f>
        <v>0</v>
      </c>
      <c r="AQ1664" s="380" t="n">
        <v>44837.6472222222</v>
      </c>
      <c r="AR1664" s="380" t="n">
        <v>44837.4166666667</v>
      </c>
      <c r="AS1664" s="0" t="s">
        <v>15514</v>
      </c>
      <c r="AT1664" s="0" t="s">
        <v>2170</v>
      </c>
      <c r="AU1664" s="0" t="s">
        <v>2170</v>
      </c>
    </row>
    <row r="1665" customFormat="false" ht="15" hidden="true" customHeight="false" outlineLevel="0" collapsed="false">
      <c r="A1665" s="0" t="s">
        <v>15515</v>
      </c>
      <c r="B1665" s="0" t="s">
        <v>15516</v>
      </c>
      <c r="C1665" s="0" t="s">
        <v>15517</v>
      </c>
      <c r="D1665" s="0" t="s">
        <v>2297</v>
      </c>
      <c r="E1665" s="0" t="s">
        <v>15515</v>
      </c>
      <c r="F1665" s="0" t="n">
        <v>1</v>
      </c>
      <c r="G1665" s="0" t="s">
        <v>2298</v>
      </c>
      <c r="H1665" s="0" t="s">
        <v>2170</v>
      </c>
      <c r="I1665" s="0" t="s">
        <v>2170</v>
      </c>
      <c r="J1665" s="0" t="s">
        <v>2170</v>
      </c>
      <c r="K1665" s="0" t="s">
        <v>2170</v>
      </c>
      <c r="L1665" s="0" t="s">
        <v>2170</v>
      </c>
      <c r="M1665" s="0" t="s">
        <v>2170</v>
      </c>
      <c r="N1665" s="0" t="n">
        <f aca="false">FALSE()</f>
        <v>0</v>
      </c>
      <c r="O1665" s="0" t="s">
        <v>15518</v>
      </c>
      <c r="P1665" s="0" t="s">
        <v>2300</v>
      </c>
      <c r="Q1665" s="380" t="n">
        <v>42852.125</v>
      </c>
      <c r="R1665" s="0" t="n">
        <v>98244175</v>
      </c>
      <c r="S1665" s="0" t="s">
        <v>2301</v>
      </c>
      <c r="T1665" s="0" t="s">
        <v>2302</v>
      </c>
      <c r="U1665" s="0" t="s">
        <v>2365</v>
      </c>
      <c r="V1665" s="0" t="n">
        <v>450000000</v>
      </c>
      <c r="W1665" s="0" t="s">
        <v>2312</v>
      </c>
      <c r="X1665" s="0" t="n">
        <v>4</v>
      </c>
      <c r="Y1665" s="0" t="n">
        <f aca="false">FALSE()</f>
        <v>0</v>
      </c>
      <c r="Z1665" s="0" t="n">
        <f aca="false">FALSE()</f>
        <v>0</v>
      </c>
      <c r="AA1665" s="0" t="n">
        <f aca="false">FALSE()</f>
        <v>0</v>
      </c>
      <c r="AB1665" s="0" t="n">
        <f aca="false">FALSE()</f>
        <v>0</v>
      </c>
      <c r="AC1665" s="0" t="n">
        <v>1</v>
      </c>
      <c r="AD1665" s="0" t="s">
        <v>2129</v>
      </c>
      <c r="AE1665" s="0" t="n">
        <f aca="false">TRUE()</f>
        <v>1</v>
      </c>
      <c r="AF1665" s="0" t="s">
        <v>15519</v>
      </c>
      <c r="AG1665" s="0" t="n">
        <v>2</v>
      </c>
      <c r="AH1665" s="0" t="s">
        <v>15520</v>
      </c>
      <c r="AI1665" s="0" t="s">
        <v>15521</v>
      </c>
      <c r="AJ1665" s="0" t="n">
        <v>0</v>
      </c>
      <c r="AK1665" s="0" t="s">
        <v>2118</v>
      </c>
      <c r="AL1665" s="0" t="n">
        <f aca="false">FALSE()</f>
        <v>0</v>
      </c>
      <c r="AM1665" s="0" t="n">
        <f aca="false">TRUE()</f>
        <v>1</v>
      </c>
      <c r="AN1665" s="0" t="n">
        <f aca="false">FALSE()</f>
        <v>0</v>
      </c>
      <c r="AO1665" s="0" t="n">
        <f aca="false">FALSE()</f>
        <v>0</v>
      </c>
      <c r="AP1665" s="0" t="n">
        <f aca="false">FALSE()</f>
        <v>0</v>
      </c>
      <c r="AQ1665" s="380" t="n">
        <v>43559.6888888889</v>
      </c>
      <c r="AR1665" s="380" t="n">
        <v>42852.125</v>
      </c>
      <c r="AS1665" s="0" t="s">
        <v>15522</v>
      </c>
      <c r="AT1665" s="0" t="s">
        <v>2170</v>
      </c>
      <c r="AU1665" s="0" t="s">
        <v>2170</v>
      </c>
    </row>
    <row r="1666" customFormat="false" ht="15" hidden="true" customHeight="false" outlineLevel="0" collapsed="false">
      <c r="A1666" s="0" t="s">
        <v>15523</v>
      </c>
      <c r="B1666" s="0" t="s">
        <v>15524</v>
      </c>
      <c r="C1666" s="0" t="s">
        <v>15525</v>
      </c>
      <c r="D1666" s="0" t="s">
        <v>2297</v>
      </c>
      <c r="E1666" s="0" t="s">
        <v>15523</v>
      </c>
      <c r="F1666" s="0" t="n">
        <v>1</v>
      </c>
      <c r="G1666" s="0" t="s">
        <v>2298</v>
      </c>
      <c r="H1666" s="0" t="s">
        <v>2170</v>
      </c>
      <c r="I1666" s="0" t="s">
        <v>2170</v>
      </c>
      <c r="J1666" s="0" t="s">
        <v>2170</v>
      </c>
      <c r="K1666" s="0" t="s">
        <v>2170</v>
      </c>
      <c r="L1666" s="0" t="s">
        <v>2170</v>
      </c>
      <c r="M1666" s="0" t="s">
        <v>2170</v>
      </c>
      <c r="N1666" s="0" t="n">
        <f aca="false">FALSE()</f>
        <v>0</v>
      </c>
      <c r="O1666" s="0" t="s">
        <v>15526</v>
      </c>
      <c r="P1666" s="0" t="s">
        <v>2300</v>
      </c>
      <c r="Q1666" s="380" t="n">
        <v>33726.1666666667</v>
      </c>
      <c r="R1666" s="0" t="n">
        <v>309704845</v>
      </c>
      <c r="S1666" s="0" t="s">
        <v>2301</v>
      </c>
      <c r="T1666" s="0" t="s">
        <v>2302</v>
      </c>
      <c r="U1666" s="0" t="s">
        <v>2365</v>
      </c>
      <c r="V1666" s="0" t="n">
        <v>0</v>
      </c>
      <c r="W1666" s="0" t="s">
        <v>2366</v>
      </c>
      <c r="X1666" s="0" t="n">
        <v>4</v>
      </c>
      <c r="Y1666" s="0" t="n">
        <f aca="false">FALSE()</f>
        <v>0</v>
      </c>
      <c r="Z1666" s="0" t="n">
        <f aca="false">FALSE()</f>
        <v>0</v>
      </c>
      <c r="AA1666" s="0" t="n">
        <f aca="false">FALSE()</f>
        <v>0</v>
      </c>
      <c r="AB1666" s="0" t="n">
        <f aca="false">TRUE()</f>
        <v>1</v>
      </c>
      <c r="AC1666" s="0" t="n">
        <v>1</v>
      </c>
      <c r="AD1666" s="0" t="s">
        <v>2129</v>
      </c>
      <c r="AE1666" s="0" t="n">
        <f aca="false">TRUE()</f>
        <v>1</v>
      </c>
      <c r="AF1666" s="0" t="s">
        <v>15527</v>
      </c>
      <c r="AG1666" s="0" t="n">
        <v>2</v>
      </c>
      <c r="AH1666" s="0" t="s">
        <v>15528</v>
      </c>
      <c r="AI1666" s="0" t="s">
        <v>15529</v>
      </c>
      <c r="AJ1666" s="0" t="n">
        <v>0</v>
      </c>
      <c r="AK1666" s="0" t="s">
        <v>2118</v>
      </c>
      <c r="AL1666" s="0" t="n">
        <f aca="false">FALSE()</f>
        <v>0</v>
      </c>
      <c r="AM1666" s="0" t="n">
        <f aca="false">TRUE()</f>
        <v>1</v>
      </c>
      <c r="AN1666" s="0" t="n">
        <f aca="false">FALSE()</f>
        <v>0</v>
      </c>
      <c r="AO1666" s="0" t="n">
        <f aca="false">FALSE()</f>
        <v>0</v>
      </c>
      <c r="AP1666" s="0" t="n">
        <f aca="false">FALSE()</f>
        <v>0</v>
      </c>
      <c r="AQ1666" s="380" t="n">
        <v>43123.5666666667</v>
      </c>
      <c r="AR1666" s="380" t="n">
        <v>33639.125</v>
      </c>
      <c r="AS1666" s="0" t="s">
        <v>15530</v>
      </c>
      <c r="AT1666" s="0" t="s">
        <v>2170</v>
      </c>
      <c r="AU1666" s="0" t="s">
        <v>2170</v>
      </c>
    </row>
    <row r="1667" customFormat="false" ht="15" hidden="true" customHeight="false" outlineLevel="0" collapsed="false">
      <c r="A1667" s="0" t="s">
        <v>15531</v>
      </c>
      <c r="B1667" s="0" t="s">
        <v>15532</v>
      </c>
      <c r="C1667" s="0" t="s">
        <v>15533</v>
      </c>
      <c r="D1667" s="0" t="s">
        <v>2297</v>
      </c>
      <c r="E1667" s="0" t="s">
        <v>15531</v>
      </c>
      <c r="F1667" s="0" t="n">
        <v>1</v>
      </c>
      <c r="G1667" s="0" t="s">
        <v>2298</v>
      </c>
      <c r="H1667" s="0" t="s">
        <v>2170</v>
      </c>
      <c r="I1667" s="0" t="s">
        <v>2170</v>
      </c>
      <c r="J1667" s="0" t="s">
        <v>2170</v>
      </c>
      <c r="K1667" s="0" t="s">
        <v>2170</v>
      </c>
      <c r="L1667" s="0" t="s">
        <v>2170</v>
      </c>
      <c r="M1667" s="0" t="s">
        <v>2170</v>
      </c>
      <c r="N1667" s="0" t="n">
        <f aca="false">FALSE()</f>
        <v>0</v>
      </c>
      <c r="O1667" s="0" t="s">
        <v>15534</v>
      </c>
      <c r="P1667" s="0" t="s">
        <v>2300</v>
      </c>
      <c r="Q1667" s="380" t="n">
        <v>33359.1666666667</v>
      </c>
      <c r="R1667" s="0" t="n">
        <v>11758218</v>
      </c>
      <c r="S1667" s="0" t="s">
        <v>2301</v>
      </c>
      <c r="T1667" s="0" t="s">
        <v>2302</v>
      </c>
      <c r="U1667" s="0" t="s">
        <v>2115</v>
      </c>
      <c r="V1667" s="0" t="n">
        <v>62000000</v>
      </c>
      <c r="W1667" s="0" t="s">
        <v>2366</v>
      </c>
      <c r="X1667" s="0" t="n">
        <v>4</v>
      </c>
      <c r="Y1667" s="0" t="n">
        <f aca="false">FALSE()</f>
        <v>0</v>
      </c>
      <c r="Z1667" s="0" t="n">
        <f aca="false">FALSE()</f>
        <v>0</v>
      </c>
      <c r="AA1667" s="0" t="n">
        <f aca="false">FALSE()</f>
        <v>0</v>
      </c>
      <c r="AB1667" s="0" t="n">
        <f aca="false">FALSE()</f>
        <v>0</v>
      </c>
      <c r="AC1667" s="0" t="n">
        <v>1</v>
      </c>
      <c r="AD1667" s="0" t="s">
        <v>2129</v>
      </c>
      <c r="AE1667" s="0" t="n">
        <f aca="false">TRUE()</f>
        <v>1</v>
      </c>
      <c r="AF1667" s="0" t="s">
        <v>15535</v>
      </c>
      <c r="AG1667" s="0" t="n">
        <v>2</v>
      </c>
      <c r="AH1667" s="0" t="s">
        <v>15536</v>
      </c>
      <c r="AI1667" s="0" t="s">
        <v>15537</v>
      </c>
      <c r="AJ1667" s="0" t="n">
        <v>0</v>
      </c>
      <c r="AK1667" s="0" t="s">
        <v>2118</v>
      </c>
      <c r="AL1667" s="0" t="n">
        <f aca="false">FALSE()</f>
        <v>0</v>
      </c>
      <c r="AM1667" s="0" t="n">
        <f aca="false">TRUE()</f>
        <v>1</v>
      </c>
      <c r="AN1667" s="0" t="n">
        <f aca="false">FALSE()</f>
        <v>0</v>
      </c>
      <c r="AO1667" s="0" t="n">
        <f aca="false">FALSE()</f>
        <v>0</v>
      </c>
      <c r="AP1667" s="0" t="n">
        <f aca="false">FALSE()</f>
        <v>0</v>
      </c>
      <c r="AQ1667" s="380" t="n">
        <v>43627.6875</v>
      </c>
      <c r="AR1667" s="380" t="n">
        <v>32966.1666666667</v>
      </c>
      <c r="AS1667" s="0" t="s">
        <v>15538</v>
      </c>
      <c r="AT1667" s="0" t="s">
        <v>2170</v>
      </c>
      <c r="AU1667" s="0" t="s">
        <v>2170</v>
      </c>
    </row>
    <row r="1668" customFormat="false" ht="15" hidden="true" customHeight="false" outlineLevel="0" collapsed="false">
      <c r="A1668" s="0" t="s">
        <v>15539</v>
      </c>
      <c r="B1668" s="0" t="s">
        <v>15540</v>
      </c>
      <c r="C1668" s="0" t="s">
        <v>15541</v>
      </c>
      <c r="D1668" s="0" t="s">
        <v>2297</v>
      </c>
      <c r="E1668" s="0" t="s">
        <v>15539</v>
      </c>
      <c r="F1668" s="0" t="n">
        <v>1</v>
      </c>
      <c r="G1668" s="0" t="s">
        <v>2298</v>
      </c>
      <c r="H1668" s="0" t="s">
        <v>2170</v>
      </c>
      <c r="I1668" s="0" t="s">
        <v>2170</v>
      </c>
      <c r="J1668" s="0" t="s">
        <v>2170</v>
      </c>
      <c r="K1668" s="0" t="s">
        <v>2170</v>
      </c>
      <c r="L1668" s="0" t="s">
        <v>2170</v>
      </c>
      <c r="M1668" s="0" t="s">
        <v>2170</v>
      </c>
      <c r="N1668" s="0" t="n">
        <f aca="false">FALSE()</f>
        <v>0</v>
      </c>
      <c r="O1668" s="0" t="s">
        <v>15542</v>
      </c>
      <c r="P1668" s="0" t="s">
        <v>2300</v>
      </c>
      <c r="Q1668" s="380" t="n">
        <v>36677.1666666667</v>
      </c>
      <c r="R1668" s="0" t="n">
        <v>244776881</v>
      </c>
      <c r="S1668" s="0" t="s">
        <v>2301</v>
      </c>
      <c r="T1668" s="0" t="s">
        <v>2302</v>
      </c>
      <c r="U1668" s="0" t="s">
        <v>2693</v>
      </c>
      <c r="V1668" s="0" t="n">
        <v>0</v>
      </c>
      <c r="W1668" s="0" t="s">
        <v>2366</v>
      </c>
      <c r="X1668" s="0" t="n">
        <v>4</v>
      </c>
      <c r="Y1668" s="0" t="n">
        <f aca="false">FALSE()</f>
        <v>0</v>
      </c>
      <c r="Z1668" s="0" t="n">
        <f aca="false">FALSE()</f>
        <v>0</v>
      </c>
      <c r="AA1668" s="0" t="n">
        <f aca="false">FALSE()</f>
        <v>0</v>
      </c>
      <c r="AB1668" s="0" t="n">
        <f aca="false">TRUE()</f>
        <v>1</v>
      </c>
      <c r="AC1668" s="0" t="n">
        <v>1</v>
      </c>
      <c r="AD1668" s="0" t="s">
        <v>2129</v>
      </c>
      <c r="AE1668" s="0" t="n">
        <f aca="false">TRUE()</f>
        <v>1</v>
      </c>
      <c r="AF1668" s="0" t="s">
        <v>15543</v>
      </c>
      <c r="AG1668" s="0" t="n">
        <v>2</v>
      </c>
      <c r="AH1668" s="0" t="s">
        <v>15544</v>
      </c>
      <c r="AI1668" s="0" t="s">
        <v>15545</v>
      </c>
      <c r="AJ1668" s="0" t="n">
        <v>0</v>
      </c>
      <c r="AK1668" s="0" t="s">
        <v>2118</v>
      </c>
      <c r="AL1668" s="0" t="n">
        <f aca="false">FALSE()</f>
        <v>0</v>
      </c>
      <c r="AM1668" s="0" t="n">
        <f aca="false">TRUE()</f>
        <v>1</v>
      </c>
      <c r="AN1668" s="0" t="n">
        <f aca="false">FALSE()</f>
        <v>0</v>
      </c>
      <c r="AO1668" s="0" t="n">
        <f aca="false">FALSE()</f>
        <v>0</v>
      </c>
      <c r="AP1668" s="0" t="n">
        <f aca="false">FALSE()</f>
        <v>0</v>
      </c>
      <c r="AQ1668" s="380" t="n">
        <v>43123.4493055556</v>
      </c>
      <c r="AR1668" s="380" t="n">
        <v>37957.125</v>
      </c>
      <c r="AS1668" s="0" t="s">
        <v>15546</v>
      </c>
      <c r="AT1668" s="0" t="s">
        <v>2170</v>
      </c>
      <c r="AU1668" s="0" t="s">
        <v>2170</v>
      </c>
    </row>
    <row r="1669" customFormat="false" ht="15" hidden="true" customHeight="false" outlineLevel="0" collapsed="false">
      <c r="A1669" s="0" t="s">
        <v>15547</v>
      </c>
      <c r="B1669" s="0" t="s">
        <v>15548</v>
      </c>
      <c r="C1669" s="0" t="s">
        <v>15549</v>
      </c>
      <c r="D1669" s="0" t="s">
        <v>2297</v>
      </c>
      <c r="E1669" s="0" t="s">
        <v>15547</v>
      </c>
      <c r="F1669" s="0" t="n">
        <v>1</v>
      </c>
      <c r="G1669" s="0" t="s">
        <v>2298</v>
      </c>
      <c r="H1669" s="0" t="s">
        <v>2170</v>
      </c>
      <c r="I1669" s="0" t="s">
        <v>2170</v>
      </c>
      <c r="J1669" s="0" t="s">
        <v>2170</v>
      </c>
      <c r="K1669" s="0" t="s">
        <v>2170</v>
      </c>
      <c r="L1669" s="0" t="s">
        <v>2170</v>
      </c>
      <c r="M1669" s="0" t="s">
        <v>2170</v>
      </c>
      <c r="N1669" s="0" t="n">
        <f aca="false">FALSE()</f>
        <v>0</v>
      </c>
      <c r="O1669" s="0" t="s">
        <v>15550</v>
      </c>
      <c r="P1669" s="0" t="s">
        <v>2300</v>
      </c>
      <c r="Q1669" s="380" t="n">
        <v>25569.125</v>
      </c>
      <c r="R1669" s="0" t="n">
        <v>41541982</v>
      </c>
      <c r="S1669" s="0" t="s">
        <v>2301</v>
      </c>
      <c r="T1669" s="0" t="s">
        <v>2302</v>
      </c>
      <c r="U1669" s="0" t="s">
        <v>2365</v>
      </c>
      <c r="V1669" s="0" t="n">
        <v>100000000</v>
      </c>
      <c r="W1669" s="0" t="s">
        <v>2321</v>
      </c>
      <c r="X1669" s="0" t="n">
        <v>4</v>
      </c>
      <c r="Y1669" s="0" t="n">
        <f aca="false">FALSE()</f>
        <v>0</v>
      </c>
      <c r="Z1669" s="0" t="n">
        <f aca="false">FALSE()</f>
        <v>0</v>
      </c>
      <c r="AA1669" s="0" t="n">
        <f aca="false">FALSE()</f>
        <v>0</v>
      </c>
      <c r="AB1669" s="0" t="n">
        <f aca="false">FALSE()</f>
        <v>0</v>
      </c>
      <c r="AC1669" s="0" t="n">
        <v>1</v>
      </c>
      <c r="AD1669" s="0" t="s">
        <v>2129</v>
      </c>
      <c r="AE1669" s="0" t="n">
        <f aca="false">TRUE()</f>
        <v>1</v>
      </c>
      <c r="AF1669" s="0" t="s">
        <v>15551</v>
      </c>
      <c r="AG1669" s="0" t="n">
        <v>2</v>
      </c>
      <c r="AH1669" s="0" t="s">
        <v>15552</v>
      </c>
      <c r="AI1669" s="0" t="s">
        <v>15553</v>
      </c>
      <c r="AJ1669" s="0" t="n">
        <v>0</v>
      </c>
      <c r="AK1669" s="0" t="s">
        <v>2118</v>
      </c>
      <c r="AL1669" s="0" t="n">
        <f aca="false">FALSE()</f>
        <v>0</v>
      </c>
      <c r="AM1669" s="0" t="n">
        <f aca="false">TRUE()</f>
        <v>1</v>
      </c>
      <c r="AN1669" s="0" t="n">
        <f aca="false">FALSE()</f>
        <v>0</v>
      </c>
      <c r="AO1669" s="0" t="n">
        <f aca="false">FALSE()</f>
        <v>0</v>
      </c>
      <c r="AP1669" s="0" t="n">
        <f aca="false">FALSE()</f>
        <v>0</v>
      </c>
      <c r="AQ1669" s="380" t="n">
        <v>43769.6986111111</v>
      </c>
      <c r="AR1669" s="380" t="n">
        <v>43769.4166666667</v>
      </c>
      <c r="AS1669" s="0" t="s">
        <v>15554</v>
      </c>
      <c r="AT1669" s="0" t="s">
        <v>2170</v>
      </c>
      <c r="AU1669" s="0" t="s">
        <v>2170</v>
      </c>
    </row>
    <row r="1670" customFormat="false" ht="15" hidden="true" customHeight="false" outlineLevel="0" collapsed="false">
      <c r="A1670" s="0" t="s">
        <v>1337</v>
      </c>
      <c r="B1670" s="0" t="s">
        <v>15555</v>
      </c>
      <c r="C1670" s="0" t="s">
        <v>1334</v>
      </c>
      <c r="D1670" s="0" t="s">
        <v>720</v>
      </c>
      <c r="E1670" s="0" t="s">
        <v>1337</v>
      </c>
      <c r="F1670" s="0" t="n">
        <v>10</v>
      </c>
      <c r="G1670" s="0" t="s">
        <v>434</v>
      </c>
      <c r="H1670" s="0" t="s">
        <v>2596</v>
      </c>
      <c r="I1670" s="0" t="s">
        <v>2596</v>
      </c>
      <c r="J1670" s="0" t="s">
        <v>2600</v>
      </c>
      <c r="K1670" s="0" t="s">
        <v>2598</v>
      </c>
      <c r="L1670" s="0" t="s">
        <v>3535</v>
      </c>
      <c r="M1670" s="0" t="s">
        <v>2600</v>
      </c>
      <c r="N1670" s="0" t="n">
        <f aca="false">TRUE()</f>
        <v>1</v>
      </c>
      <c r="O1670" s="0" t="s">
        <v>1335</v>
      </c>
      <c r="P1670" s="0" t="s">
        <v>2601</v>
      </c>
      <c r="Q1670" s="380" t="n">
        <v>40400.1666666667</v>
      </c>
      <c r="R1670" s="0" t="n">
        <v>282215500</v>
      </c>
      <c r="S1670" s="0" t="s">
        <v>601</v>
      </c>
      <c r="T1670" s="0" t="s">
        <v>2602</v>
      </c>
      <c r="U1670" s="0" t="s">
        <v>2115</v>
      </c>
      <c r="V1670" s="0" t="n">
        <v>248240000</v>
      </c>
      <c r="W1670" s="0" t="s">
        <v>15556</v>
      </c>
      <c r="X1670" s="0" t="n">
        <v>5</v>
      </c>
      <c r="Y1670" s="0" t="n">
        <f aca="false">FALSE()</f>
        <v>0</v>
      </c>
      <c r="Z1670" s="0" t="n">
        <f aca="false">TRUE()</f>
        <v>1</v>
      </c>
      <c r="AA1670" s="0" t="n">
        <f aca="false">TRUE()</f>
        <v>1</v>
      </c>
      <c r="AB1670" s="0" t="n">
        <f aca="false">TRUE()</f>
        <v>1</v>
      </c>
      <c r="AC1670" s="0" t="n">
        <v>1</v>
      </c>
      <c r="AD1670" s="0" t="s">
        <v>2137</v>
      </c>
      <c r="AE1670" s="0" t="n">
        <f aca="false">TRUE()</f>
        <v>1</v>
      </c>
      <c r="AF1670" s="0" t="s">
        <v>15557</v>
      </c>
      <c r="AG1670" s="0" t="n">
        <v>1</v>
      </c>
      <c r="AH1670" s="0" t="s">
        <v>15558</v>
      </c>
      <c r="AI1670" s="0" t="s">
        <v>15559</v>
      </c>
      <c r="AJ1670" s="0" t="n">
        <v>0</v>
      </c>
      <c r="AK1670" s="0" t="s">
        <v>2119</v>
      </c>
      <c r="AL1670" s="0" t="n">
        <f aca="false">TRUE()</f>
        <v>1</v>
      </c>
      <c r="AM1670" s="0" t="n">
        <f aca="false">FALSE()</f>
        <v>0</v>
      </c>
      <c r="AN1670" s="0" t="n">
        <f aca="false">TRUE()</f>
        <v>1</v>
      </c>
      <c r="AO1670" s="0" t="n">
        <f aca="false">FALSE()</f>
        <v>0</v>
      </c>
      <c r="AP1670" s="0" t="n">
        <f aca="false">FALSE()</f>
        <v>0</v>
      </c>
      <c r="AQ1670" s="380" t="n">
        <v>43166.9263888889</v>
      </c>
      <c r="AR1670" s="380" t="n">
        <v>43166.4166666667</v>
      </c>
      <c r="AS1670" s="0" t="s">
        <v>15560</v>
      </c>
      <c r="AT1670" s="0" t="s">
        <v>2600</v>
      </c>
      <c r="AU1670" s="0" t="s">
        <v>2598</v>
      </c>
    </row>
    <row r="1671" customFormat="false" ht="15" hidden="true" customHeight="false" outlineLevel="0" collapsed="false">
      <c r="A1671" s="0" t="s">
        <v>15561</v>
      </c>
      <c r="B1671" s="0" t="s">
        <v>15562</v>
      </c>
      <c r="C1671" s="0" t="s">
        <v>15563</v>
      </c>
      <c r="D1671" s="0" t="s">
        <v>2297</v>
      </c>
      <c r="E1671" s="0" t="s">
        <v>15561</v>
      </c>
      <c r="F1671" s="0" t="n">
        <v>1</v>
      </c>
      <c r="G1671" s="0" t="s">
        <v>2298</v>
      </c>
      <c r="H1671" s="0" t="s">
        <v>2170</v>
      </c>
      <c r="I1671" s="0" t="s">
        <v>2170</v>
      </c>
      <c r="J1671" s="0" t="s">
        <v>2170</v>
      </c>
      <c r="K1671" s="0" t="s">
        <v>2170</v>
      </c>
      <c r="L1671" s="0" t="s">
        <v>2170</v>
      </c>
      <c r="M1671" s="0" t="s">
        <v>2170</v>
      </c>
      <c r="N1671" s="0" t="n">
        <f aca="false">FALSE()</f>
        <v>0</v>
      </c>
      <c r="O1671" s="0" t="s">
        <v>15564</v>
      </c>
      <c r="P1671" s="0" t="s">
        <v>2300</v>
      </c>
      <c r="Q1671" s="380" t="n">
        <v>25569.125</v>
      </c>
      <c r="R1671" s="0" t="n">
        <v>61272503</v>
      </c>
      <c r="S1671" s="0" t="s">
        <v>2301</v>
      </c>
      <c r="T1671" s="0" t="s">
        <v>2302</v>
      </c>
      <c r="U1671" s="0" t="s">
        <v>2115</v>
      </c>
      <c r="V1671" s="0" t="n">
        <v>150000000</v>
      </c>
      <c r="W1671" s="0" t="s">
        <v>15565</v>
      </c>
      <c r="X1671" s="0" t="n">
        <v>4</v>
      </c>
      <c r="Y1671" s="0" t="n">
        <f aca="false">FALSE()</f>
        <v>0</v>
      </c>
      <c r="Z1671" s="0" t="n">
        <f aca="false">FALSE()</f>
        <v>0</v>
      </c>
      <c r="AA1671" s="0" t="n">
        <f aca="false">FALSE()</f>
        <v>0</v>
      </c>
      <c r="AB1671" s="0" t="n">
        <f aca="false">TRUE()</f>
        <v>1</v>
      </c>
      <c r="AC1671" s="0" t="n">
        <v>1</v>
      </c>
      <c r="AD1671" s="0" t="s">
        <v>2129</v>
      </c>
      <c r="AE1671" s="0" t="n">
        <f aca="false">TRUE()</f>
        <v>1</v>
      </c>
      <c r="AF1671" s="0" t="s">
        <v>15566</v>
      </c>
      <c r="AG1671" s="0" t="n">
        <v>2</v>
      </c>
      <c r="AH1671" s="0" t="s">
        <v>15567</v>
      </c>
      <c r="AI1671" s="0" t="s">
        <v>15568</v>
      </c>
      <c r="AJ1671" s="0" t="n">
        <v>0</v>
      </c>
      <c r="AK1671" s="0" t="s">
        <v>2118</v>
      </c>
      <c r="AL1671" s="0" t="n">
        <f aca="false">FALSE()</f>
        <v>0</v>
      </c>
      <c r="AM1671" s="0" t="n">
        <f aca="false">TRUE()</f>
        <v>1</v>
      </c>
      <c r="AN1671" s="0" t="n">
        <f aca="false">FALSE()</f>
        <v>0</v>
      </c>
      <c r="AO1671" s="0" t="n">
        <f aca="false">FALSE()</f>
        <v>0</v>
      </c>
      <c r="AP1671" s="0" t="n">
        <f aca="false">FALSE()</f>
        <v>0</v>
      </c>
      <c r="AQ1671" s="380" t="n">
        <v>43524.7291666667</v>
      </c>
      <c r="AR1671" s="380" t="n">
        <v>34429.1666666667</v>
      </c>
      <c r="AS1671" s="0" t="s">
        <v>15569</v>
      </c>
      <c r="AT1671" s="0" t="s">
        <v>2170</v>
      </c>
      <c r="AU1671" s="0" t="s">
        <v>2170</v>
      </c>
    </row>
    <row r="1672" customFormat="false" ht="15" hidden="true" customHeight="false" outlineLevel="0" collapsed="false">
      <c r="A1672" s="0" t="s">
        <v>15570</v>
      </c>
      <c r="B1672" s="0" t="s">
        <v>15571</v>
      </c>
      <c r="C1672" s="0" t="s">
        <v>15572</v>
      </c>
      <c r="D1672" s="0" t="s">
        <v>2525</v>
      </c>
      <c r="E1672" s="0" t="s">
        <v>15570</v>
      </c>
      <c r="F1672" s="0" t="n">
        <v>100</v>
      </c>
      <c r="G1672" s="0" t="s">
        <v>2526</v>
      </c>
      <c r="H1672" s="0" t="s">
        <v>2170</v>
      </c>
      <c r="I1672" s="0" t="s">
        <v>2170</v>
      </c>
      <c r="J1672" s="0" t="s">
        <v>2170</v>
      </c>
      <c r="K1672" s="0" t="s">
        <v>2170</v>
      </c>
      <c r="L1672" s="0" t="s">
        <v>2170</v>
      </c>
      <c r="M1672" s="0" t="s">
        <v>2170</v>
      </c>
      <c r="N1672" s="0" t="n">
        <f aca="false">FALSE()</f>
        <v>0</v>
      </c>
      <c r="O1672" s="0" t="s">
        <v>15573</v>
      </c>
      <c r="P1672" s="0" t="s">
        <v>2300</v>
      </c>
      <c r="Q1672" s="380" t="n">
        <v>25569.125</v>
      </c>
      <c r="R1672" s="0" t="n">
        <v>0</v>
      </c>
      <c r="S1672" s="0" t="s">
        <v>2528</v>
      </c>
      <c r="T1672" s="0" t="s">
        <v>2529</v>
      </c>
      <c r="U1672" s="0" t="s">
        <v>2451</v>
      </c>
      <c r="V1672" s="0" t="n">
        <v>0</v>
      </c>
      <c r="W1672" s="0" t="s">
        <v>2321</v>
      </c>
      <c r="X1672" s="0" t="n">
        <v>4</v>
      </c>
      <c r="Y1672" s="0" t="n">
        <f aca="false">FALSE()</f>
        <v>0</v>
      </c>
      <c r="Z1672" s="0" t="n">
        <f aca="false">FALSE()</f>
        <v>0</v>
      </c>
      <c r="AA1672" s="0" t="n">
        <f aca="false">FALSE()</f>
        <v>0</v>
      </c>
      <c r="AB1672" s="0" t="n">
        <f aca="false">TRUE()</f>
        <v>1</v>
      </c>
      <c r="AC1672" s="0" t="n">
        <v>1</v>
      </c>
      <c r="AD1672" s="0" t="s">
        <v>2803</v>
      </c>
      <c r="AE1672" s="0" t="n">
        <f aca="false">TRUE()</f>
        <v>1</v>
      </c>
      <c r="AF1672" s="0" t="s">
        <v>15574</v>
      </c>
      <c r="AG1672" s="0" t="n">
        <v>2</v>
      </c>
      <c r="AH1672" s="0" t="s">
        <v>15575</v>
      </c>
      <c r="AI1672" s="0" t="s">
        <v>15576</v>
      </c>
      <c r="AJ1672" s="0" t="n">
        <v>0</v>
      </c>
      <c r="AK1672" s="0" t="s">
        <v>2118</v>
      </c>
      <c r="AL1672" s="0" t="n">
        <f aca="false">FALSE()</f>
        <v>0</v>
      </c>
      <c r="AM1672" s="0" t="n">
        <f aca="false">FALSE()</f>
        <v>0</v>
      </c>
      <c r="AN1672" s="0" t="n">
        <f aca="false">FALSE()</f>
        <v>0</v>
      </c>
      <c r="AO1672" s="0" t="n">
        <f aca="false">FALSE()</f>
        <v>0</v>
      </c>
      <c r="AP1672" s="0" t="n">
        <f aca="false">TRUE()</f>
        <v>1</v>
      </c>
      <c r="AQ1672" s="380" t="n">
        <v>44846.3375</v>
      </c>
      <c r="AR1672" s="380" t="n">
        <v>44846.4166666667</v>
      </c>
      <c r="AS1672" s="0" t="s">
        <v>15577</v>
      </c>
      <c r="AT1672" s="0" t="s">
        <v>2170</v>
      </c>
      <c r="AU1672" s="0" t="s">
        <v>2170</v>
      </c>
    </row>
    <row r="1673" customFormat="false" ht="15" hidden="true" customHeight="false" outlineLevel="0" collapsed="false">
      <c r="A1673" s="0" t="s">
        <v>15578</v>
      </c>
      <c r="B1673" s="0" t="s">
        <v>15579</v>
      </c>
      <c r="C1673" s="0" t="s">
        <v>15580</v>
      </c>
      <c r="D1673" s="0" t="s">
        <v>2297</v>
      </c>
      <c r="E1673" s="0" t="s">
        <v>15578</v>
      </c>
      <c r="F1673" s="0" t="n">
        <v>1</v>
      </c>
      <c r="G1673" s="0" t="s">
        <v>2298</v>
      </c>
      <c r="H1673" s="0" t="s">
        <v>2170</v>
      </c>
      <c r="I1673" s="0" t="s">
        <v>2170</v>
      </c>
      <c r="J1673" s="0" t="s">
        <v>2170</v>
      </c>
      <c r="K1673" s="0" t="s">
        <v>2170</v>
      </c>
      <c r="L1673" s="0" t="s">
        <v>2170</v>
      </c>
      <c r="M1673" s="0" t="s">
        <v>2170</v>
      </c>
      <c r="N1673" s="0" t="n">
        <f aca="false">FALSE()</f>
        <v>0</v>
      </c>
      <c r="O1673" s="0" t="s">
        <v>15581</v>
      </c>
      <c r="P1673" s="0" t="s">
        <v>2300</v>
      </c>
      <c r="Q1673" s="380" t="n">
        <v>25569.125</v>
      </c>
      <c r="R1673" s="0" t="n">
        <v>111798275</v>
      </c>
      <c r="S1673" s="0" t="s">
        <v>2667</v>
      </c>
      <c r="U1673" s="0" t="s">
        <v>2330</v>
      </c>
      <c r="V1673" s="0" t="n">
        <v>0</v>
      </c>
      <c r="W1673" s="0" t="s">
        <v>2409</v>
      </c>
      <c r="X1673" s="0" t="n">
        <v>4</v>
      </c>
      <c r="Y1673" s="0" t="n">
        <f aca="false">FALSE()</f>
        <v>0</v>
      </c>
      <c r="Z1673" s="0" t="n">
        <f aca="false">FALSE()</f>
        <v>0</v>
      </c>
      <c r="AA1673" s="0" t="n">
        <f aca="false">FALSE()</f>
        <v>0</v>
      </c>
      <c r="AB1673" s="0" t="n">
        <f aca="false">FALSE()</f>
        <v>0</v>
      </c>
      <c r="AC1673" s="0" t="n">
        <v>1</v>
      </c>
      <c r="AD1673" s="0" t="s">
        <v>2129</v>
      </c>
      <c r="AE1673" s="0" t="n">
        <f aca="false">TRUE()</f>
        <v>1</v>
      </c>
      <c r="AF1673" s="0" t="s">
        <v>15582</v>
      </c>
      <c r="AG1673" s="0" t="n">
        <v>2</v>
      </c>
      <c r="AH1673" s="0" t="s">
        <v>15583</v>
      </c>
      <c r="AI1673" s="0" t="s">
        <v>15584</v>
      </c>
      <c r="AJ1673" s="0" t="n">
        <v>0</v>
      </c>
      <c r="AK1673" s="0" t="s">
        <v>2118</v>
      </c>
      <c r="AL1673" s="0" t="n">
        <f aca="false">FALSE()</f>
        <v>0</v>
      </c>
      <c r="AM1673" s="0" t="n">
        <f aca="false">TRUE()</f>
        <v>1</v>
      </c>
      <c r="AN1673" s="0" t="n">
        <f aca="false">FALSE()</f>
        <v>0</v>
      </c>
      <c r="AO1673" s="0" t="n">
        <f aca="false">FALSE()</f>
        <v>0</v>
      </c>
      <c r="AP1673" s="0" t="n">
        <f aca="false">TRUE()</f>
        <v>1</v>
      </c>
      <c r="AQ1673" s="380" t="n">
        <v>44510.6465277778</v>
      </c>
      <c r="AR1673" s="380" t="n">
        <v>44510.4166666667</v>
      </c>
      <c r="AS1673" s="0" t="s">
        <v>15585</v>
      </c>
      <c r="AT1673" s="0" t="s">
        <v>2170</v>
      </c>
      <c r="AU1673" s="0" t="s">
        <v>2170</v>
      </c>
    </row>
    <row r="1674" customFormat="false" ht="15" hidden="true" customHeight="false" outlineLevel="0" collapsed="false">
      <c r="A1674" s="0" t="s">
        <v>15586</v>
      </c>
      <c r="B1674" s="0" t="s">
        <v>15587</v>
      </c>
      <c r="C1674" s="0" t="s">
        <v>15588</v>
      </c>
      <c r="D1674" s="0" t="s">
        <v>2297</v>
      </c>
      <c r="E1674" s="0" t="s">
        <v>15586</v>
      </c>
      <c r="F1674" s="0" t="n">
        <v>1</v>
      </c>
      <c r="G1674" s="0" t="s">
        <v>2298</v>
      </c>
      <c r="H1674" s="0" t="s">
        <v>2170</v>
      </c>
      <c r="I1674" s="0" t="s">
        <v>2170</v>
      </c>
      <c r="J1674" s="0" t="s">
        <v>2170</v>
      </c>
      <c r="K1674" s="0" t="s">
        <v>2170</v>
      </c>
      <c r="L1674" s="0" t="s">
        <v>2170</v>
      </c>
      <c r="M1674" s="0" t="s">
        <v>2170</v>
      </c>
      <c r="N1674" s="0" t="n">
        <f aca="false">FALSE()</f>
        <v>0</v>
      </c>
      <c r="O1674" s="0" t="s">
        <v>15589</v>
      </c>
      <c r="P1674" s="0" t="s">
        <v>2300</v>
      </c>
      <c r="Q1674" s="380" t="n">
        <v>33410.1666666667</v>
      </c>
      <c r="R1674" s="0" t="n">
        <v>56582000</v>
      </c>
      <c r="S1674" s="0" t="s">
        <v>2301</v>
      </c>
      <c r="T1674" s="0" t="s">
        <v>2302</v>
      </c>
      <c r="U1674" s="0" t="s">
        <v>2365</v>
      </c>
      <c r="V1674" s="0" t="n">
        <v>200000000</v>
      </c>
      <c r="W1674" s="0" t="s">
        <v>2366</v>
      </c>
      <c r="X1674" s="0" t="n">
        <v>4</v>
      </c>
      <c r="Y1674" s="0" t="n">
        <f aca="false">FALSE()</f>
        <v>0</v>
      </c>
      <c r="Z1674" s="0" t="n">
        <f aca="false">FALSE()</f>
        <v>0</v>
      </c>
      <c r="AA1674" s="0" t="n">
        <f aca="false">FALSE()</f>
        <v>0</v>
      </c>
      <c r="AB1674" s="0" t="n">
        <f aca="false">FALSE()</f>
        <v>0</v>
      </c>
      <c r="AC1674" s="0" t="n">
        <v>1</v>
      </c>
      <c r="AD1674" s="0" t="s">
        <v>2129</v>
      </c>
      <c r="AE1674" s="0" t="n">
        <f aca="false">TRUE()</f>
        <v>1</v>
      </c>
      <c r="AF1674" s="0" t="s">
        <v>15590</v>
      </c>
      <c r="AG1674" s="0" t="n">
        <v>2</v>
      </c>
      <c r="AH1674" s="0" t="s">
        <v>15591</v>
      </c>
      <c r="AI1674" s="0" t="s">
        <v>15592</v>
      </c>
      <c r="AJ1674" s="0" t="n">
        <v>0</v>
      </c>
      <c r="AK1674" s="0" t="s">
        <v>2118</v>
      </c>
      <c r="AL1674" s="0" t="n">
        <f aca="false">FALSE()</f>
        <v>0</v>
      </c>
      <c r="AM1674" s="0" t="n">
        <f aca="false">TRUE()</f>
        <v>1</v>
      </c>
      <c r="AN1674" s="0" t="n">
        <f aca="false">FALSE()</f>
        <v>0</v>
      </c>
      <c r="AO1674" s="0" t="n">
        <f aca="false">FALSE()</f>
        <v>0</v>
      </c>
      <c r="AP1674" s="0" t="n">
        <f aca="false">FALSE()</f>
        <v>0</v>
      </c>
      <c r="AQ1674" s="380" t="n">
        <v>43627.6909722222</v>
      </c>
      <c r="AR1674" s="380" t="n">
        <v>33410.1666666667</v>
      </c>
      <c r="AS1674" s="0" t="s">
        <v>15593</v>
      </c>
      <c r="AT1674" s="0" t="s">
        <v>2170</v>
      </c>
      <c r="AU1674" s="0" t="s">
        <v>2170</v>
      </c>
    </row>
    <row r="1675" customFormat="false" ht="15" hidden="true" customHeight="false" outlineLevel="0" collapsed="false">
      <c r="A1675" s="0" t="s">
        <v>1342</v>
      </c>
      <c r="B1675" s="0" t="s">
        <v>15594</v>
      </c>
      <c r="C1675" s="0" t="s">
        <v>1339</v>
      </c>
      <c r="D1675" s="0" t="s">
        <v>720</v>
      </c>
      <c r="E1675" s="0" t="s">
        <v>1342</v>
      </c>
      <c r="F1675" s="0" t="n">
        <v>1</v>
      </c>
      <c r="G1675" s="0" t="s">
        <v>434</v>
      </c>
      <c r="H1675" s="0" t="s">
        <v>2596</v>
      </c>
      <c r="I1675" s="0" t="s">
        <v>2596</v>
      </c>
      <c r="J1675" s="0" t="s">
        <v>2599</v>
      </c>
      <c r="K1675" s="0" t="s">
        <v>15595</v>
      </c>
      <c r="L1675" s="0" t="s">
        <v>2725</v>
      </c>
      <c r="M1675" s="0" t="s">
        <v>2723</v>
      </c>
      <c r="N1675" s="0" t="n">
        <f aca="false">TRUE()</f>
        <v>1</v>
      </c>
      <c r="O1675" s="0" t="s">
        <v>15596</v>
      </c>
      <c r="P1675" s="0" t="s">
        <v>2601</v>
      </c>
      <c r="Q1675" s="380" t="n">
        <v>37740.1666666667</v>
      </c>
      <c r="R1675" s="0" t="n">
        <v>416270745</v>
      </c>
      <c r="S1675" s="0" t="s">
        <v>601</v>
      </c>
      <c r="T1675" s="0" t="s">
        <v>2602</v>
      </c>
      <c r="U1675" s="0" t="s">
        <v>2114</v>
      </c>
      <c r="V1675" s="0" t="n">
        <v>382969086</v>
      </c>
      <c r="W1675" s="0" t="s">
        <v>13561</v>
      </c>
      <c r="X1675" s="0" t="n">
        <v>5</v>
      </c>
      <c r="Y1675" s="0" t="n">
        <f aca="false">FALSE()</f>
        <v>0</v>
      </c>
      <c r="Z1675" s="0" t="n">
        <f aca="false">TRUE()</f>
        <v>1</v>
      </c>
      <c r="AA1675" s="0" t="n">
        <f aca="false">TRUE()</f>
        <v>1</v>
      </c>
      <c r="AB1675" s="0" t="n">
        <f aca="false">TRUE()</f>
        <v>1</v>
      </c>
      <c r="AC1675" s="0" t="n">
        <v>1</v>
      </c>
      <c r="AD1675" s="0" t="s">
        <v>2129</v>
      </c>
      <c r="AE1675" s="0" t="n">
        <f aca="false">TRUE()</f>
        <v>1</v>
      </c>
      <c r="AF1675" s="0" t="s">
        <v>15597</v>
      </c>
      <c r="AG1675" s="0" t="n">
        <v>1</v>
      </c>
      <c r="AH1675" s="0" t="s">
        <v>15598</v>
      </c>
      <c r="AI1675" s="0" t="s">
        <v>15599</v>
      </c>
      <c r="AJ1675" s="0" t="n">
        <v>0</v>
      </c>
      <c r="AK1675" s="0" t="s">
        <v>2118</v>
      </c>
      <c r="AL1675" s="0" t="n">
        <f aca="false">TRUE()</f>
        <v>1</v>
      </c>
      <c r="AM1675" s="0" t="n">
        <f aca="false">FALSE()</f>
        <v>0</v>
      </c>
      <c r="AN1675" s="0" t="n">
        <f aca="false">TRUE()</f>
        <v>1</v>
      </c>
      <c r="AO1675" s="0" t="n">
        <f aca="false">FALSE()</f>
        <v>0</v>
      </c>
      <c r="AP1675" s="0" t="n">
        <f aca="false">TRUE()</f>
        <v>1</v>
      </c>
      <c r="AQ1675" s="380" t="n">
        <v>43166.8979166667</v>
      </c>
      <c r="AR1675" s="380" t="n">
        <v>39813.125</v>
      </c>
      <c r="AS1675" s="0" t="s">
        <v>15600</v>
      </c>
      <c r="AT1675" s="0" t="s">
        <v>2599</v>
      </c>
      <c r="AU1675" s="0" t="s">
        <v>15595</v>
      </c>
    </row>
    <row r="1676" customFormat="false" ht="15" hidden="true" customHeight="false" outlineLevel="0" collapsed="false">
      <c r="A1676" s="0" t="s">
        <v>15601</v>
      </c>
      <c r="B1676" s="0" t="s">
        <v>15602</v>
      </c>
      <c r="C1676" s="0" t="s">
        <v>15603</v>
      </c>
      <c r="D1676" s="0" t="s">
        <v>2525</v>
      </c>
      <c r="E1676" s="0" t="s">
        <v>15601</v>
      </c>
      <c r="F1676" s="0" t="n">
        <v>10</v>
      </c>
      <c r="G1676" s="0" t="s">
        <v>2526</v>
      </c>
      <c r="H1676" s="0" t="s">
        <v>2170</v>
      </c>
      <c r="I1676" s="0" t="s">
        <v>2170</v>
      </c>
      <c r="J1676" s="0" t="s">
        <v>2170</v>
      </c>
      <c r="K1676" s="0" t="s">
        <v>2170</v>
      </c>
      <c r="L1676" s="0" t="s">
        <v>2170</v>
      </c>
      <c r="M1676" s="0" t="s">
        <v>2170</v>
      </c>
      <c r="N1676" s="0" t="n">
        <f aca="false">FALSE()</f>
        <v>0</v>
      </c>
      <c r="O1676" s="0" t="s">
        <v>15604</v>
      </c>
      <c r="P1676" s="0" t="s">
        <v>2300</v>
      </c>
      <c r="Q1676" s="380" t="n">
        <v>25569.125</v>
      </c>
      <c r="R1676" s="0" t="n">
        <v>6074190605</v>
      </c>
      <c r="S1676" s="0" t="s">
        <v>2528</v>
      </c>
      <c r="T1676" s="0" t="s">
        <v>2529</v>
      </c>
      <c r="U1676" s="0" t="s">
        <v>2451</v>
      </c>
      <c r="V1676" s="0" t="n">
        <v>10000000000</v>
      </c>
      <c r="W1676" s="0" t="s">
        <v>3435</v>
      </c>
      <c r="X1676" s="0" t="n">
        <v>4</v>
      </c>
      <c r="Y1676" s="0" t="n">
        <f aca="false">FALSE()</f>
        <v>0</v>
      </c>
      <c r="Z1676" s="0" t="n">
        <f aca="false">FALSE()</f>
        <v>0</v>
      </c>
      <c r="AA1676" s="0" t="n">
        <f aca="false">FALSE()</f>
        <v>0</v>
      </c>
      <c r="AB1676" s="0" t="n">
        <f aca="false">TRUE()</f>
        <v>1</v>
      </c>
      <c r="AC1676" s="0" t="n">
        <v>1</v>
      </c>
      <c r="AD1676" s="0" t="s">
        <v>2137</v>
      </c>
      <c r="AE1676" s="0" t="n">
        <f aca="false">TRUE()</f>
        <v>1</v>
      </c>
      <c r="AF1676" s="0" t="s">
        <v>15605</v>
      </c>
      <c r="AG1676" s="0" t="n">
        <v>2</v>
      </c>
      <c r="AH1676" s="0" t="s">
        <v>15606</v>
      </c>
      <c r="AI1676" s="0" t="s">
        <v>15607</v>
      </c>
      <c r="AJ1676" s="0" t="n">
        <v>0</v>
      </c>
      <c r="AK1676" s="0" t="s">
        <v>2118</v>
      </c>
      <c r="AL1676" s="0" t="n">
        <f aca="false">FALSE()</f>
        <v>0</v>
      </c>
      <c r="AM1676" s="0" t="n">
        <f aca="false">FALSE()</f>
        <v>0</v>
      </c>
      <c r="AN1676" s="0" t="n">
        <f aca="false">FALSE()</f>
        <v>0</v>
      </c>
      <c r="AO1676" s="0" t="n">
        <f aca="false">FALSE()</f>
        <v>0</v>
      </c>
      <c r="AP1676" s="0" t="n">
        <f aca="false">TRUE()</f>
        <v>1</v>
      </c>
      <c r="AQ1676" s="380" t="n">
        <v>44846.3402777778</v>
      </c>
      <c r="AR1676" s="380" t="n">
        <v>44846.4166666667</v>
      </c>
      <c r="AS1676" s="0" t="s">
        <v>15608</v>
      </c>
      <c r="AT1676" s="0" t="s">
        <v>2170</v>
      </c>
      <c r="AU1676" s="0" t="s">
        <v>2170</v>
      </c>
    </row>
    <row r="1677" customFormat="false" ht="15" hidden="true" customHeight="false" outlineLevel="0" collapsed="false">
      <c r="A1677" s="0" t="s">
        <v>15609</v>
      </c>
      <c r="B1677" s="0" t="s">
        <v>15610</v>
      </c>
      <c r="C1677" s="0" t="s">
        <v>15611</v>
      </c>
      <c r="D1677" s="0" t="s">
        <v>2297</v>
      </c>
      <c r="E1677" s="0" t="s">
        <v>15609</v>
      </c>
      <c r="F1677" s="0" t="n">
        <v>1</v>
      </c>
      <c r="G1677" s="0" t="s">
        <v>2298</v>
      </c>
      <c r="H1677" s="0" t="s">
        <v>2170</v>
      </c>
      <c r="I1677" s="0" t="s">
        <v>2170</v>
      </c>
      <c r="J1677" s="0" t="s">
        <v>2170</v>
      </c>
      <c r="K1677" s="0" t="s">
        <v>2170</v>
      </c>
      <c r="L1677" s="0" t="s">
        <v>2170</v>
      </c>
      <c r="M1677" s="0" t="s">
        <v>2170</v>
      </c>
      <c r="N1677" s="0" t="n">
        <f aca="false">FALSE()</f>
        <v>0</v>
      </c>
      <c r="O1677" s="0" t="s">
        <v>15612</v>
      </c>
      <c r="P1677" s="0" t="s">
        <v>2300</v>
      </c>
      <c r="Q1677" s="380" t="n">
        <v>25569.125</v>
      </c>
      <c r="R1677" s="0" t="n">
        <v>133810184</v>
      </c>
      <c r="S1677" s="0" t="s">
        <v>2301</v>
      </c>
      <c r="T1677" s="0" t="s">
        <v>2302</v>
      </c>
      <c r="U1677" s="0" t="s">
        <v>610</v>
      </c>
      <c r="V1677" s="0" t="n">
        <v>2000000000</v>
      </c>
      <c r="W1677" s="0" t="s">
        <v>2366</v>
      </c>
      <c r="X1677" s="0" t="n">
        <v>4</v>
      </c>
      <c r="Y1677" s="0" t="n">
        <f aca="false">FALSE()</f>
        <v>0</v>
      </c>
      <c r="Z1677" s="0" t="n">
        <f aca="false">FALSE()</f>
        <v>0</v>
      </c>
      <c r="AA1677" s="0" t="n">
        <f aca="false">FALSE()</f>
        <v>0</v>
      </c>
      <c r="AB1677" s="0" t="n">
        <f aca="false">TRUE()</f>
        <v>1</v>
      </c>
      <c r="AC1677" s="0" t="n">
        <v>1</v>
      </c>
      <c r="AD1677" s="0" t="s">
        <v>2129</v>
      </c>
      <c r="AE1677" s="0" t="n">
        <f aca="false">TRUE()</f>
        <v>1</v>
      </c>
      <c r="AF1677" s="0" t="s">
        <v>15613</v>
      </c>
      <c r="AG1677" s="0" t="n">
        <v>2</v>
      </c>
      <c r="AH1677" s="0" t="s">
        <v>15614</v>
      </c>
      <c r="AI1677" s="0" t="s">
        <v>15615</v>
      </c>
      <c r="AJ1677" s="0" t="n">
        <v>0</v>
      </c>
      <c r="AK1677" s="0" t="s">
        <v>2118</v>
      </c>
      <c r="AL1677" s="0" t="n">
        <f aca="false">FALSE()</f>
        <v>0</v>
      </c>
      <c r="AM1677" s="0" t="n">
        <f aca="false">TRUE()</f>
        <v>1</v>
      </c>
      <c r="AN1677" s="0" t="n">
        <f aca="false">FALSE()</f>
        <v>0</v>
      </c>
      <c r="AO1677" s="0" t="n">
        <f aca="false">FALSE()</f>
        <v>0</v>
      </c>
      <c r="AP1677" s="0" t="n">
        <f aca="false">FALSE()</f>
        <v>0</v>
      </c>
      <c r="AQ1677" s="380" t="n">
        <v>44495.6041666667</v>
      </c>
      <c r="AR1677" s="380" t="n">
        <v>44495.4166666667</v>
      </c>
      <c r="AS1677" s="0" t="s">
        <v>15616</v>
      </c>
      <c r="AT1677" s="0" t="s">
        <v>2170</v>
      </c>
      <c r="AU1677" s="0" t="s">
        <v>2170</v>
      </c>
    </row>
    <row r="1678" customFormat="false" ht="15" hidden="true" customHeight="false" outlineLevel="0" collapsed="false">
      <c r="A1678" s="0" t="s">
        <v>15617</v>
      </c>
      <c r="B1678" s="0" t="s">
        <v>15618</v>
      </c>
      <c r="C1678" s="0" t="s">
        <v>15619</v>
      </c>
      <c r="D1678" s="0" t="s">
        <v>2297</v>
      </c>
      <c r="E1678" s="0" t="s">
        <v>15617</v>
      </c>
      <c r="F1678" s="0" t="n">
        <v>1</v>
      </c>
      <c r="G1678" s="0" t="s">
        <v>2298</v>
      </c>
      <c r="H1678" s="0" t="s">
        <v>2170</v>
      </c>
      <c r="I1678" s="0" t="s">
        <v>2170</v>
      </c>
      <c r="J1678" s="0" t="s">
        <v>2170</v>
      </c>
      <c r="K1678" s="0" t="s">
        <v>2170</v>
      </c>
      <c r="L1678" s="0" t="s">
        <v>2170</v>
      </c>
      <c r="M1678" s="0" t="s">
        <v>2170</v>
      </c>
      <c r="N1678" s="0" t="n">
        <f aca="false">FALSE()</f>
        <v>0</v>
      </c>
      <c r="O1678" s="0" t="s">
        <v>15620</v>
      </c>
      <c r="P1678" s="0" t="s">
        <v>2300</v>
      </c>
      <c r="Q1678" s="380" t="n">
        <v>26492.1666666667</v>
      </c>
      <c r="R1678" s="0" t="n">
        <v>293694534</v>
      </c>
      <c r="S1678" s="0" t="s">
        <v>2301</v>
      </c>
      <c r="T1678" s="0" t="s">
        <v>2302</v>
      </c>
      <c r="U1678" s="0" t="s">
        <v>2114</v>
      </c>
      <c r="V1678" s="0" t="n">
        <v>0</v>
      </c>
      <c r="W1678" s="0" t="s">
        <v>15621</v>
      </c>
      <c r="X1678" s="0" t="n">
        <v>4</v>
      </c>
      <c r="Y1678" s="0" t="n">
        <f aca="false">FALSE()</f>
        <v>0</v>
      </c>
      <c r="Z1678" s="0" t="n">
        <f aca="false">FALSE()</f>
        <v>0</v>
      </c>
      <c r="AA1678" s="0" t="n">
        <f aca="false">FALSE()</f>
        <v>0</v>
      </c>
      <c r="AB1678" s="0" t="n">
        <f aca="false">TRUE()</f>
        <v>1</v>
      </c>
      <c r="AC1678" s="0" t="n">
        <v>1</v>
      </c>
      <c r="AD1678" s="0" t="s">
        <v>2129</v>
      </c>
      <c r="AE1678" s="0" t="n">
        <f aca="false">TRUE()</f>
        <v>1</v>
      </c>
      <c r="AF1678" s="0" t="s">
        <v>15622</v>
      </c>
      <c r="AG1678" s="0" t="n">
        <v>2</v>
      </c>
      <c r="AH1678" s="0" t="s">
        <v>15623</v>
      </c>
      <c r="AI1678" s="0" t="s">
        <v>15624</v>
      </c>
      <c r="AJ1678" s="0" t="n">
        <v>0</v>
      </c>
      <c r="AK1678" s="0" t="s">
        <v>2118</v>
      </c>
      <c r="AL1678" s="0" t="n">
        <f aca="false">FALSE()</f>
        <v>0</v>
      </c>
      <c r="AM1678" s="0" t="n">
        <f aca="false">TRUE()</f>
        <v>1</v>
      </c>
      <c r="AN1678" s="0" t="n">
        <f aca="false">FALSE()</f>
        <v>0</v>
      </c>
      <c r="AO1678" s="0" t="n">
        <f aca="false">FALSE()</f>
        <v>0</v>
      </c>
      <c r="AP1678" s="0" t="n">
        <f aca="false">FALSE()</f>
        <v>0</v>
      </c>
      <c r="AQ1678" s="380" t="n">
        <v>43123.7291666667</v>
      </c>
      <c r="AR1678" s="380" t="n">
        <v>32398.1666666667</v>
      </c>
      <c r="AS1678" s="0" t="s">
        <v>15625</v>
      </c>
      <c r="AT1678" s="0" t="s">
        <v>2170</v>
      </c>
      <c r="AU1678" s="0" t="s">
        <v>2170</v>
      </c>
    </row>
    <row r="1679" customFormat="false" ht="15" hidden="true" customHeight="false" outlineLevel="0" collapsed="false">
      <c r="A1679" s="0" t="s">
        <v>15626</v>
      </c>
      <c r="B1679" s="0" t="s">
        <v>15627</v>
      </c>
      <c r="C1679" s="0" t="s">
        <v>15628</v>
      </c>
      <c r="D1679" s="0" t="s">
        <v>2297</v>
      </c>
      <c r="E1679" s="0" t="s">
        <v>15626</v>
      </c>
      <c r="F1679" s="0" t="n">
        <v>1</v>
      </c>
      <c r="G1679" s="0" t="s">
        <v>2298</v>
      </c>
      <c r="H1679" s="0" t="s">
        <v>2170</v>
      </c>
      <c r="I1679" s="0" t="s">
        <v>2170</v>
      </c>
      <c r="J1679" s="0" t="s">
        <v>2170</v>
      </c>
      <c r="K1679" s="0" t="s">
        <v>2170</v>
      </c>
      <c r="L1679" s="0" t="s">
        <v>2170</v>
      </c>
      <c r="M1679" s="0" t="s">
        <v>2170</v>
      </c>
      <c r="N1679" s="0" t="n">
        <f aca="false">FALSE()</f>
        <v>0</v>
      </c>
      <c r="O1679" s="0" t="s">
        <v>15629</v>
      </c>
      <c r="P1679" s="0" t="s">
        <v>2300</v>
      </c>
      <c r="Q1679" s="380" t="n">
        <v>25569.125</v>
      </c>
      <c r="R1679" s="0" t="n">
        <v>90190130</v>
      </c>
      <c r="S1679" s="0" t="s">
        <v>2301</v>
      </c>
      <c r="T1679" s="0" t="s">
        <v>2302</v>
      </c>
      <c r="U1679" s="0" t="s">
        <v>610</v>
      </c>
      <c r="V1679" s="0" t="n">
        <v>0</v>
      </c>
      <c r="W1679" s="0" t="s">
        <v>2312</v>
      </c>
      <c r="X1679" s="0" t="n">
        <v>4</v>
      </c>
      <c r="Y1679" s="0" t="n">
        <f aca="false">FALSE()</f>
        <v>0</v>
      </c>
      <c r="Z1679" s="0" t="n">
        <f aca="false">FALSE()</f>
        <v>0</v>
      </c>
      <c r="AA1679" s="0" t="n">
        <f aca="false">FALSE()</f>
        <v>0</v>
      </c>
      <c r="AB1679" s="0" t="n">
        <f aca="false">TRUE()</f>
        <v>1</v>
      </c>
      <c r="AC1679" s="0" t="n">
        <v>1</v>
      </c>
      <c r="AD1679" s="0" t="s">
        <v>2129</v>
      </c>
      <c r="AE1679" s="0" t="n">
        <f aca="false">TRUE()</f>
        <v>1</v>
      </c>
      <c r="AF1679" s="0" t="s">
        <v>15630</v>
      </c>
      <c r="AG1679" s="0" t="n">
        <v>2</v>
      </c>
      <c r="AH1679" s="0" t="s">
        <v>15631</v>
      </c>
      <c r="AI1679" s="0" t="s">
        <v>15632</v>
      </c>
      <c r="AJ1679" s="0" t="n">
        <v>0</v>
      </c>
      <c r="AK1679" s="0" t="s">
        <v>2118</v>
      </c>
      <c r="AL1679" s="0" t="n">
        <f aca="false">FALSE()</f>
        <v>0</v>
      </c>
      <c r="AM1679" s="0" t="n">
        <f aca="false">TRUE()</f>
        <v>1</v>
      </c>
      <c r="AN1679" s="0" t="n">
        <f aca="false">FALSE()</f>
        <v>0</v>
      </c>
      <c r="AO1679" s="0" t="n">
        <f aca="false">FALSE()</f>
        <v>0</v>
      </c>
      <c r="AP1679" s="0" t="n">
        <f aca="false">FALSE()</f>
        <v>0</v>
      </c>
      <c r="AQ1679" s="380" t="n">
        <v>43969.6861111111</v>
      </c>
      <c r="AR1679" s="380" t="n">
        <v>43969.4166666667</v>
      </c>
      <c r="AS1679" s="0" t="s">
        <v>15633</v>
      </c>
      <c r="AT1679" s="0" t="s">
        <v>2170</v>
      </c>
      <c r="AU1679" s="0" t="s">
        <v>2170</v>
      </c>
    </row>
    <row r="1680" customFormat="false" ht="15" hidden="true" customHeight="false" outlineLevel="0" collapsed="false">
      <c r="A1680" s="0" t="s">
        <v>15634</v>
      </c>
      <c r="B1680" s="0" t="s">
        <v>15635</v>
      </c>
      <c r="C1680" s="0" t="s">
        <v>15636</v>
      </c>
      <c r="D1680" s="0" t="s">
        <v>2297</v>
      </c>
      <c r="E1680" s="0" t="s">
        <v>15634</v>
      </c>
      <c r="F1680" s="0" t="n">
        <v>1</v>
      </c>
      <c r="G1680" s="0" t="s">
        <v>2298</v>
      </c>
      <c r="H1680" s="0" t="s">
        <v>2170</v>
      </c>
      <c r="I1680" s="0" t="s">
        <v>2170</v>
      </c>
      <c r="J1680" s="0" t="s">
        <v>2170</v>
      </c>
      <c r="K1680" s="0" t="s">
        <v>2170</v>
      </c>
      <c r="L1680" s="0" t="s">
        <v>2170</v>
      </c>
      <c r="M1680" s="0" t="s">
        <v>2170</v>
      </c>
      <c r="N1680" s="0" t="n">
        <f aca="false">FALSE()</f>
        <v>0</v>
      </c>
      <c r="O1680" s="0" t="s">
        <v>15637</v>
      </c>
      <c r="P1680" s="0" t="s">
        <v>2300</v>
      </c>
      <c r="Q1680" s="380" t="n">
        <v>41698.1666666667</v>
      </c>
      <c r="R1680" s="0" t="n">
        <v>103674563</v>
      </c>
      <c r="S1680" s="0" t="s">
        <v>2301</v>
      </c>
      <c r="T1680" s="0" t="s">
        <v>2302</v>
      </c>
      <c r="U1680" s="0" t="s">
        <v>2116</v>
      </c>
      <c r="V1680" s="0" t="n">
        <v>300000000</v>
      </c>
      <c r="W1680" s="0" t="s">
        <v>2312</v>
      </c>
      <c r="X1680" s="0" t="n">
        <v>4</v>
      </c>
      <c r="Y1680" s="0" t="n">
        <f aca="false">FALSE()</f>
        <v>0</v>
      </c>
      <c r="Z1680" s="0" t="n">
        <f aca="false">FALSE()</f>
        <v>0</v>
      </c>
      <c r="AA1680" s="0" t="n">
        <f aca="false">FALSE()</f>
        <v>0</v>
      </c>
      <c r="AB1680" s="0" t="n">
        <f aca="false">FALSE()</f>
        <v>0</v>
      </c>
      <c r="AC1680" s="0" t="n">
        <v>1</v>
      </c>
      <c r="AD1680" s="0" t="s">
        <v>2129</v>
      </c>
      <c r="AE1680" s="0" t="n">
        <f aca="false">TRUE()</f>
        <v>1</v>
      </c>
      <c r="AF1680" s="0" t="s">
        <v>15638</v>
      </c>
      <c r="AG1680" s="0" t="n">
        <v>2</v>
      </c>
      <c r="AH1680" s="0" t="s">
        <v>15639</v>
      </c>
      <c r="AI1680" s="0" t="s">
        <v>15640</v>
      </c>
      <c r="AJ1680" s="0" t="n">
        <v>0</v>
      </c>
      <c r="AK1680" s="0" t="s">
        <v>2118</v>
      </c>
      <c r="AL1680" s="0" t="n">
        <f aca="false">FALSE()</f>
        <v>0</v>
      </c>
      <c r="AM1680" s="0" t="n">
        <f aca="false">TRUE()</f>
        <v>1</v>
      </c>
      <c r="AN1680" s="0" t="n">
        <f aca="false">FALSE()</f>
        <v>0</v>
      </c>
      <c r="AO1680" s="0" t="n">
        <f aca="false">FALSE()</f>
        <v>0</v>
      </c>
      <c r="AP1680" s="0" t="n">
        <f aca="false">FALSE()</f>
        <v>0</v>
      </c>
      <c r="AQ1680" s="380" t="n">
        <v>43769.68125</v>
      </c>
      <c r="AR1680" s="380" t="n">
        <v>43769.4166666667</v>
      </c>
      <c r="AS1680" s="0" t="s">
        <v>15641</v>
      </c>
      <c r="AT1680" s="0" t="s">
        <v>2170</v>
      </c>
      <c r="AU1680" s="0" t="s">
        <v>2170</v>
      </c>
    </row>
    <row r="1681" customFormat="false" ht="15" hidden="true" customHeight="false" outlineLevel="0" collapsed="false">
      <c r="A1681" s="0" t="s">
        <v>15642</v>
      </c>
      <c r="B1681" s="0" t="s">
        <v>15643</v>
      </c>
      <c r="C1681" s="0" t="s">
        <v>15644</v>
      </c>
      <c r="D1681" s="0" t="s">
        <v>2525</v>
      </c>
      <c r="E1681" s="0" t="s">
        <v>15642</v>
      </c>
      <c r="F1681" s="0" t="n">
        <v>100</v>
      </c>
      <c r="G1681" s="0" t="s">
        <v>2526</v>
      </c>
      <c r="H1681" s="0" t="s">
        <v>2170</v>
      </c>
      <c r="I1681" s="0" t="s">
        <v>2170</v>
      </c>
      <c r="J1681" s="0" t="s">
        <v>2170</v>
      </c>
      <c r="K1681" s="0" t="s">
        <v>2170</v>
      </c>
      <c r="L1681" s="0" t="s">
        <v>2170</v>
      </c>
      <c r="M1681" s="0" t="s">
        <v>2170</v>
      </c>
      <c r="N1681" s="0" t="n">
        <f aca="false">FALSE()</f>
        <v>0</v>
      </c>
      <c r="O1681" s="0" t="s">
        <v>15645</v>
      </c>
      <c r="P1681" s="0" t="s">
        <v>2300</v>
      </c>
      <c r="Q1681" s="380" t="n">
        <v>25569.125</v>
      </c>
      <c r="R1681" s="0" t="n">
        <v>0</v>
      </c>
      <c r="S1681" s="0" t="s">
        <v>2528</v>
      </c>
      <c r="T1681" s="0" t="s">
        <v>2529</v>
      </c>
      <c r="U1681" s="0" t="s">
        <v>2114</v>
      </c>
      <c r="V1681" s="0" t="n">
        <v>0</v>
      </c>
      <c r="W1681" s="0" t="s">
        <v>2530</v>
      </c>
      <c r="X1681" s="0" t="n">
        <v>4</v>
      </c>
      <c r="Y1681" s="0" t="n">
        <f aca="false">FALSE()</f>
        <v>0</v>
      </c>
      <c r="Z1681" s="0" t="n">
        <f aca="false">FALSE()</f>
        <v>0</v>
      </c>
      <c r="AA1681" s="0" t="n">
        <f aca="false">FALSE()</f>
        <v>0</v>
      </c>
      <c r="AB1681" s="0" t="n">
        <f aca="false">TRUE()</f>
        <v>1</v>
      </c>
      <c r="AC1681" s="0" t="n">
        <v>1</v>
      </c>
      <c r="AD1681" s="0" t="s">
        <v>2129</v>
      </c>
      <c r="AE1681" s="0" t="n">
        <f aca="false">TRUE()</f>
        <v>1</v>
      </c>
      <c r="AF1681" s="0" t="s">
        <v>15646</v>
      </c>
      <c r="AG1681" s="0" t="n">
        <v>2</v>
      </c>
      <c r="AH1681" s="0" t="s">
        <v>15647</v>
      </c>
      <c r="AI1681" s="0" t="s">
        <v>15648</v>
      </c>
      <c r="AJ1681" s="0" t="n">
        <v>0</v>
      </c>
      <c r="AK1681" s="0" t="s">
        <v>3378</v>
      </c>
      <c r="AL1681" s="0" t="n">
        <f aca="false">FALSE()</f>
        <v>0</v>
      </c>
      <c r="AM1681" s="0" t="n">
        <f aca="false">FALSE()</f>
        <v>0</v>
      </c>
      <c r="AN1681" s="0" t="n">
        <f aca="false">FALSE()</f>
        <v>0</v>
      </c>
      <c r="AO1681" s="0" t="n">
        <f aca="false">FALSE()</f>
        <v>0</v>
      </c>
      <c r="AP1681" s="0" t="n">
        <f aca="false">TRUE()</f>
        <v>1</v>
      </c>
      <c r="AQ1681" s="380" t="n">
        <v>44965.3333333333</v>
      </c>
      <c r="AR1681" s="380" t="n">
        <v>44965.4166666667</v>
      </c>
      <c r="AS1681" s="0" t="s">
        <v>15649</v>
      </c>
      <c r="AT1681" s="0" t="s">
        <v>2170</v>
      </c>
      <c r="AU1681" s="0" t="s">
        <v>2170</v>
      </c>
    </row>
    <row r="1682" customFormat="false" ht="15" hidden="true" customHeight="false" outlineLevel="0" collapsed="false">
      <c r="A1682" s="0" t="s">
        <v>15650</v>
      </c>
      <c r="B1682" s="0" t="s">
        <v>15651</v>
      </c>
      <c r="C1682" s="0" t="s">
        <v>15652</v>
      </c>
      <c r="D1682" s="0" t="s">
        <v>2297</v>
      </c>
      <c r="E1682" s="0" t="s">
        <v>15650</v>
      </c>
      <c r="F1682" s="0" t="n">
        <v>1</v>
      </c>
      <c r="G1682" s="0" t="s">
        <v>2298</v>
      </c>
      <c r="H1682" s="0" t="s">
        <v>2170</v>
      </c>
      <c r="I1682" s="0" t="s">
        <v>2170</v>
      </c>
      <c r="J1682" s="0" t="s">
        <v>2170</v>
      </c>
      <c r="K1682" s="0" t="s">
        <v>2170</v>
      </c>
      <c r="L1682" s="0" t="s">
        <v>2170</v>
      </c>
      <c r="M1682" s="0" t="s">
        <v>2170</v>
      </c>
      <c r="N1682" s="0" t="n">
        <f aca="false">FALSE()</f>
        <v>0</v>
      </c>
      <c r="O1682" s="0" t="s">
        <v>15653</v>
      </c>
      <c r="P1682" s="0" t="s">
        <v>2300</v>
      </c>
      <c r="Q1682" s="380" t="n">
        <v>25569.125</v>
      </c>
      <c r="R1682" s="0" t="n">
        <v>65423864</v>
      </c>
      <c r="S1682" s="0" t="s">
        <v>2301</v>
      </c>
      <c r="T1682" s="0" t="s">
        <v>2302</v>
      </c>
      <c r="U1682" s="0" t="s">
        <v>2451</v>
      </c>
      <c r="V1682" s="0" t="n">
        <v>0</v>
      </c>
      <c r="W1682" s="0" t="s">
        <v>2366</v>
      </c>
      <c r="X1682" s="0" t="n">
        <v>4</v>
      </c>
      <c r="Y1682" s="0" t="n">
        <f aca="false">FALSE()</f>
        <v>0</v>
      </c>
      <c r="Z1682" s="0" t="n">
        <f aca="false">FALSE()</f>
        <v>0</v>
      </c>
      <c r="AA1682" s="0" t="n">
        <f aca="false">FALSE()</f>
        <v>0</v>
      </c>
      <c r="AB1682" s="0" t="n">
        <f aca="false">TRUE()</f>
        <v>1</v>
      </c>
      <c r="AC1682" s="0" t="n">
        <v>8</v>
      </c>
      <c r="AD1682" s="0" t="s">
        <v>2129</v>
      </c>
      <c r="AE1682" s="0" t="n">
        <f aca="false">TRUE()</f>
        <v>1</v>
      </c>
      <c r="AF1682" s="0" t="s">
        <v>15654</v>
      </c>
      <c r="AG1682" s="0" t="n">
        <v>2</v>
      </c>
      <c r="AH1682" s="0" t="s">
        <v>15655</v>
      </c>
      <c r="AI1682" s="0" t="s">
        <v>15656</v>
      </c>
      <c r="AJ1682" s="0" t="n">
        <v>0</v>
      </c>
      <c r="AK1682" s="0" t="s">
        <v>2118</v>
      </c>
      <c r="AL1682" s="0" t="n">
        <f aca="false">FALSE()</f>
        <v>0</v>
      </c>
      <c r="AM1682" s="0" t="n">
        <f aca="false">TRUE()</f>
        <v>1</v>
      </c>
      <c r="AN1682" s="0" t="n">
        <f aca="false">FALSE()</f>
        <v>0</v>
      </c>
      <c r="AO1682" s="0" t="n">
        <f aca="false">FALSE()</f>
        <v>0</v>
      </c>
      <c r="AP1682" s="0" t="n">
        <f aca="false">FALSE()</f>
        <v>0</v>
      </c>
      <c r="AQ1682" s="380" t="n">
        <v>43853.7291666667</v>
      </c>
      <c r="AR1682" s="380" t="n">
        <v>43853.4166666667</v>
      </c>
      <c r="AS1682" s="0" t="s">
        <v>15657</v>
      </c>
      <c r="AT1682" s="0" t="s">
        <v>2170</v>
      </c>
      <c r="AU1682" s="0" t="s">
        <v>2170</v>
      </c>
    </row>
    <row r="1683" customFormat="false" ht="15" hidden="true" customHeight="false" outlineLevel="0" collapsed="false">
      <c r="A1683" s="0" t="s">
        <v>15658</v>
      </c>
      <c r="B1683" s="0" t="s">
        <v>15659</v>
      </c>
      <c r="C1683" s="0" t="s">
        <v>15660</v>
      </c>
      <c r="D1683" s="0" t="s">
        <v>2297</v>
      </c>
      <c r="E1683" s="0" t="s">
        <v>15658</v>
      </c>
      <c r="F1683" s="0" t="n">
        <v>1</v>
      </c>
      <c r="G1683" s="0" t="s">
        <v>2298</v>
      </c>
      <c r="H1683" s="0" t="s">
        <v>2170</v>
      </c>
      <c r="I1683" s="0" t="s">
        <v>2170</v>
      </c>
      <c r="J1683" s="0" t="s">
        <v>2170</v>
      </c>
      <c r="K1683" s="0" t="s">
        <v>2170</v>
      </c>
      <c r="L1683" s="0" t="s">
        <v>2170</v>
      </c>
      <c r="M1683" s="0" t="s">
        <v>2170</v>
      </c>
      <c r="N1683" s="0" t="n">
        <f aca="false">FALSE()</f>
        <v>0</v>
      </c>
      <c r="O1683" s="0" t="s">
        <v>15661</v>
      </c>
      <c r="P1683" s="0" t="s">
        <v>2300</v>
      </c>
      <c r="Q1683" s="380" t="n">
        <v>42908.125</v>
      </c>
      <c r="R1683" s="0" t="n">
        <v>454653611</v>
      </c>
      <c r="S1683" s="0" t="s">
        <v>2301</v>
      </c>
      <c r="T1683" s="0" t="s">
        <v>2302</v>
      </c>
      <c r="U1683" s="0" t="s">
        <v>2684</v>
      </c>
      <c r="V1683" s="0" t="n">
        <v>4000000000</v>
      </c>
      <c r="W1683" s="0" t="s">
        <v>2366</v>
      </c>
      <c r="X1683" s="0" t="n">
        <v>4</v>
      </c>
      <c r="Y1683" s="0" t="n">
        <f aca="false">FALSE()</f>
        <v>0</v>
      </c>
      <c r="Z1683" s="0" t="n">
        <f aca="false">FALSE()</f>
        <v>0</v>
      </c>
      <c r="AA1683" s="0" t="n">
        <f aca="false">FALSE()</f>
        <v>0</v>
      </c>
      <c r="AB1683" s="0" t="n">
        <f aca="false">FALSE()</f>
        <v>0</v>
      </c>
      <c r="AC1683" s="0" t="n">
        <v>1</v>
      </c>
      <c r="AD1683" s="0" t="s">
        <v>2129</v>
      </c>
      <c r="AE1683" s="0" t="n">
        <f aca="false">TRUE()</f>
        <v>1</v>
      </c>
      <c r="AF1683" s="0" t="s">
        <v>15662</v>
      </c>
      <c r="AG1683" s="0" t="n">
        <v>2</v>
      </c>
      <c r="AH1683" s="0" t="s">
        <v>15663</v>
      </c>
      <c r="AI1683" s="0" t="s">
        <v>15664</v>
      </c>
      <c r="AJ1683" s="0" t="n">
        <v>0</v>
      </c>
      <c r="AK1683" s="0" t="s">
        <v>2118</v>
      </c>
      <c r="AL1683" s="0" t="n">
        <f aca="false">FALSE()</f>
        <v>0</v>
      </c>
      <c r="AM1683" s="0" t="n">
        <f aca="false">TRUE()</f>
        <v>1</v>
      </c>
      <c r="AN1683" s="0" t="n">
        <f aca="false">FALSE()</f>
        <v>0</v>
      </c>
      <c r="AO1683" s="0" t="n">
        <f aca="false">FALSE()</f>
        <v>0</v>
      </c>
      <c r="AP1683" s="0" t="n">
        <f aca="false">FALSE()</f>
        <v>0</v>
      </c>
      <c r="AQ1683" s="380" t="n">
        <v>43682.6847222222</v>
      </c>
      <c r="AR1683" s="380" t="n">
        <v>42908.125</v>
      </c>
      <c r="AS1683" s="0" t="s">
        <v>15665</v>
      </c>
      <c r="AT1683" s="0" t="s">
        <v>2170</v>
      </c>
      <c r="AU1683" s="0" t="s">
        <v>2170</v>
      </c>
    </row>
    <row r="1684" customFormat="false" ht="15" hidden="true" customHeight="false" outlineLevel="0" collapsed="false">
      <c r="A1684" s="0" t="s">
        <v>15666</v>
      </c>
      <c r="B1684" s="0" t="s">
        <v>15667</v>
      </c>
      <c r="C1684" s="0" t="s">
        <v>15668</v>
      </c>
      <c r="D1684" s="0" t="s">
        <v>2297</v>
      </c>
      <c r="E1684" s="0" t="s">
        <v>15666</v>
      </c>
      <c r="F1684" s="0" t="n">
        <v>1</v>
      </c>
      <c r="G1684" s="0" t="s">
        <v>2298</v>
      </c>
      <c r="H1684" s="0" t="s">
        <v>2170</v>
      </c>
      <c r="I1684" s="0" t="s">
        <v>2170</v>
      </c>
      <c r="J1684" s="0" t="s">
        <v>2170</v>
      </c>
      <c r="K1684" s="0" t="s">
        <v>2170</v>
      </c>
      <c r="L1684" s="0" t="s">
        <v>2170</v>
      </c>
      <c r="M1684" s="0" t="s">
        <v>2170</v>
      </c>
      <c r="N1684" s="0" t="n">
        <f aca="false">FALSE()</f>
        <v>0</v>
      </c>
      <c r="O1684" s="0" t="s">
        <v>15669</v>
      </c>
      <c r="P1684" s="0" t="s">
        <v>2300</v>
      </c>
      <c r="Q1684" s="380" t="n">
        <v>17523.125</v>
      </c>
      <c r="R1684" s="0" t="n">
        <v>224137963</v>
      </c>
      <c r="S1684" s="0" t="s">
        <v>2301</v>
      </c>
      <c r="T1684" s="0" t="s">
        <v>2302</v>
      </c>
      <c r="U1684" s="0" t="s">
        <v>2115</v>
      </c>
      <c r="V1684" s="0" t="n">
        <v>500000000</v>
      </c>
      <c r="W1684" s="0" t="s">
        <v>5619</v>
      </c>
      <c r="X1684" s="0" t="n">
        <v>4</v>
      </c>
      <c r="Y1684" s="0" t="n">
        <f aca="false">FALSE()</f>
        <v>0</v>
      </c>
      <c r="Z1684" s="0" t="n">
        <f aca="false">FALSE()</f>
        <v>0</v>
      </c>
      <c r="AA1684" s="0" t="n">
        <f aca="false">FALSE()</f>
        <v>0</v>
      </c>
      <c r="AB1684" s="0" t="n">
        <f aca="false">TRUE()</f>
        <v>1</v>
      </c>
      <c r="AC1684" s="0" t="n">
        <v>1</v>
      </c>
      <c r="AD1684" s="0" t="s">
        <v>2129</v>
      </c>
      <c r="AE1684" s="0" t="n">
        <f aca="false">TRUE()</f>
        <v>1</v>
      </c>
      <c r="AF1684" s="0" t="s">
        <v>15670</v>
      </c>
      <c r="AG1684" s="0" t="n">
        <v>2</v>
      </c>
      <c r="AH1684" s="0" t="s">
        <v>15671</v>
      </c>
      <c r="AI1684" s="0" t="s">
        <v>15672</v>
      </c>
      <c r="AJ1684" s="0" t="n">
        <v>0</v>
      </c>
      <c r="AK1684" s="0" t="s">
        <v>2118</v>
      </c>
      <c r="AL1684" s="0" t="n">
        <f aca="false">FALSE()</f>
        <v>0</v>
      </c>
      <c r="AM1684" s="0" t="n">
        <f aca="false">TRUE()</f>
        <v>1</v>
      </c>
      <c r="AN1684" s="0" t="n">
        <f aca="false">FALSE()</f>
        <v>0</v>
      </c>
      <c r="AO1684" s="0" t="n">
        <f aca="false">FALSE()</f>
        <v>0</v>
      </c>
      <c r="AP1684" s="0" t="n">
        <f aca="false">FALSE()</f>
        <v>0</v>
      </c>
      <c r="AQ1684" s="380" t="n">
        <v>43123.7305555556</v>
      </c>
      <c r="AR1684" s="380" t="n">
        <v>32398.1666666667</v>
      </c>
      <c r="AS1684" s="0" t="s">
        <v>15673</v>
      </c>
      <c r="AT1684" s="0" t="s">
        <v>2170</v>
      </c>
      <c r="AU1684" s="0" t="s">
        <v>2170</v>
      </c>
    </row>
    <row r="1685" customFormat="false" ht="15" hidden="true" customHeight="false" outlineLevel="0" collapsed="false">
      <c r="A1685" s="0" t="s">
        <v>15674</v>
      </c>
      <c r="B1685" s="0" t="s">
        <v>15675</v>
      </c>
      <c r="C1685" s="0" t="s">
        <v>15676</v>
      </c>
      <c r="D1685" s="0" t="s">
        <v>2297</v>
      </c>
      <c r="E1685" s="0" t="s">
        <v>15674</v>
      </c>
      <c r="F1685" s="0" t="n">
        <v>1</v>
      </c>
      <c r="G1685" s="0" t="s">
        <v>2298</v>
      </c>
      <c r="H1685" s="0" t="s">
        <v>2170</v>
      </c>
      <c r="I1685" s="0" t="s">
        <v>2170</v>
      </c>
      <c r="J1685" s="0" t="s">
        <v>2170</v>
      </c>
      <c r="K1685" s="0" t="s">
        <v>2170</v>
      </c>
      <c r="L1685" s="0" t="s">
        <v>2170</v>
      </c>
      <c r="M1685" s="0" t="s">
        <v>2170</v>
      </c>
      <c r="N1685" s="0" t="n">
        <f aca="false">FALSE()</f>
        <v>0</v>
      </c>
      <c r="O1685" s="0" t="s">
        <v>15677</v>
      </c>
      <c r="P1685" s="0" t="s">
        <v>2300</v>
      </c>
      <c r="Q1685" s="380" t="n">
        <v>25569.125</v>
      </c>
      <c r="R1685" s="0" t="n">
        <v>84100000</v>
      </c>
      <c r="S1685" s="0" t="s">
        <v>2301</v>
      </c>
      <c r="T1685" s="0" t="s">
        <v>2302</v>
      </c>
      <c r="U1685" s="0" t="s">
        <v>2115</v>
      </c>
      <c r="V1685" s="0" t="n">
        <v>300000000</v>
      </c>
      <c r="W1685" s="0" t="s">
        <v>2366</v>
      </c>
      <c r="X1685" s="0" t="n">
        <v>4</v>
      </c>
      <c r="Y1685" s="0" t="n">
        <f aca="false">FALSE()</f>
        <v>0</v>
      </c>
      <c r="Z1685" s="0" t="n">
        <f aca="false">FALSE()</f>
        <v>0</v>
      </c>
      <c r="AA1685" s="0" t="n">
        <f aca="false">FALSE()</f>
        <v>0</v>
      </c>
      <c r="AB1685" s="0" t="n">
        <f aca="false">TRUE()</f>
        <v>1</v>
      </c>
      <c r="AC1685" s="0" t="n">
        <v>1</v>
      </c>
      <c r="AD1685" s="0" t="s">
        <v>2129</v>
      </c>
      <c r="AE1685" s="0" t="n">
        <f aca="false">TRUE()</f>
        <v>1</v>
      </c>
      <c r="AF1685" s="0" t="s">
        <v>15678</v>
      </c>
      <c r="AG1685" s="0" t="n">
        <v>2</v>
      </c>
      <c r="AH1685" s="0" t="s">
        <v>15679</v>
      </c>
      <c r="AI1685" s="0" t="s">
        <v>15680</v>
      </c>
      <c r="AJ1685" s="0" t="n">
        <v>0</v>
      </c>
      <c r="AK1685" s="0" t="s">
        <v>2118</v>
      </c>
      <c r="AL1685" s="0" t="n">
        <f aca="false">FALSE()</f>
        <v>0</v>
      </c>
      <c r="AM1685" s="0" t="n">
        <f aca="false">TRUE()</f>
        <v>1</v>
      </c>
      <c r="AN1685" s="0" t="n">
        <f aca="false">FALSE()</f>
        <v>0</v>
      </c>
      <c r="AO1685" s="0" t="n">
        <f aca="false">FALSE()</f>
        <v>0</v>
      </c>
      <c r="AP1685" s="0" t="n">
        <f aca="false">TRUE()</f>
        <v>1</v>
      </c>
      <c r="AQ1685" s="380" t="n">
        <v>44781.6520833333</v>
      </c>
      <c r="AR1685" s="380" t="n">
        <v>44781.4166666667</v>
      </c>
      <c r="AS1685" s="0" t="s">
        <v>15681</v>
      </c>
      <c r="AT1685" s="0" t="s">
        <v>2170</v>
      </c>
      <c r="AU1685" s="0" t="s">
        <v>2170</v>
      </c>
    </row>
    <row r="1686" customFormat="false" ht="15" hidden="true" customHeight="false" outlineLevel="0" collapsed="false">
      <c r="A1686" s="0" t="s">
        <v>15682</v>
      </c>
      <c r="B1686" s="0" t="s">
        <v>15683</v>
      </c>
      <c r="C1686" s="0" t="s">
        <v>15684</v>
      </c>
      <c r="D1686" s="0" t="s">
        <v>2297</v>
      </c>
      <c r="E1686" s="0" t="s">
        <v>15682</v>
      </c>
      <c r="F1686" s="0" t="n">
        <v>1</v>
      </c>
      <c r="G1686" s="0" t="s">
        <v>2298</v>
      </c>
      <c r="H1686" s="0" t="s">
        <v>2170</v>
      </c>
      <c r="I1686" s="0" t="s">
        <v>2170</v>
      </c>
      <c r="J1686" s="0" t="s">
        <v>2170</v>
      </c>
      <c r="K1686" s="0" t="s">
        <v>2170</v>
      </c>
      <c r="L1686" s="0" t="s">
        <v>2170</v>
      </c>
      <c r="M1686" s="0" t="s">
        <v>2170</v>
      </c>
      <c r="N1686" s="0" t="n">
        <f aca="false">FALSE()</f>
        <v>0</v>
      </c>
      <c r="O1686" s="0" t="s">
        <v>15685</v>
      </c>
      <c r="P1686" s="0" t="s">
        <v>2300</v>
      </c>
      <c r="Q1686" s="380" t="n">
        <v>38022.125</v>
      </c>
      <c r="R1686" s="0" t="n">
        <v>58813595</v>
      </c>
      <c r="S1686" s="0" t="s">
        <v>2301</v>
      </c>
      <c r="T1686" s="0" t="s">
        <v>2302</v>
      </c>
      <c r="U1686" s="0" t="s">
        <v>610</v>
      </c>
      <c r="V1686" s="0" t="n">
        <v>800000000</v>
      </c>
      <c r="W1686" s="0" t="s">
        <v>2366</v>
      </c>
      <c r="X1686" s="0" t="n">
        <v>4</v>
      </c>
      <c r="Y1686" s="0" t="n">
        <f aca="false">FALSE()</f>
        <v>0</v>
      </c>
      <c r="Z1686" s="0" t="n">
        <f aca="false">FALSE()</f>
        <v>0</v>
      </c>
      <c r="AA1686" s="0" t="n">
        <f aca="false">FALSE()</f>
        <v>0</v>
      </c>
      <c r="AB1686" s="0" t="n">
        <f aca="false">TRUE()</f>
        <v>1</v>
      </c>
      <c r="AC1686" s="0" t="n">
        <v>1</v>
      </c>
      <c r="AD1686" s="0" t="s">
        <v>2129</v>
      </c>
      <c r="AE1686" s="0" t="n">
        <f aca="false">TRUE()</f>
        <v>1</v>
      </c>
      <c r="AF1686" s="0" t="s">
        <v>15686</v>
      </c>
      <c r="AG1686" s="0" t="n">
        <v>2</v>
      </c>
      <c r="AH1686" s="0" t="s">
        <v>15687</v>
      </c>
      <c r="AI1686" s="0" t="s">
        <v>15688</v>
      </c>
      <c r="AJ1686" s="0" t="n">
        <v>0</v>
      </c>
      <c r="AK1686" s="0" t="s">
        <v>2118</v>
      </c>
      <c r="AL1686" s="0" t="n">
        <f aca="false">FALSE()</f>
        <v>0</v>
      </c>
      <c r="AM1686" s="0" t="n">
        <f aca="false">TRUE()</f>
        <v>1</v>
      </c>
      <c r="AN1686" s="0" t="n">
        <f aca="false">FALSE()</f>
        <v>0</v>
      </c>
      <c r="AO1686" s="0" t="n">
        <f aca="false">FALSE()</f>
        <v>0</v>
      </c>
      <c r="AP1686" s="0" t="n">
        <f aca="false">FALSE()</f>
        <v>0</v>
      </c>
      <c r="AQ1686" s="380" t="n">
        <v>43123.7298611111</v>
      </c>
      <c r="AR1686" s="380" t="n">
        <v>38022.125</v>
      </c>
      <c r="AS1686" s="0" t="s">
        <v>15689</v>
      </c>
      <c r="AT1686" s="0" t="s">
        <v>2170</v>
      </c>
      <c r="AU1686" s="0" t="s">
        <v>2170</v>
      </c>
    </row>
    <row r="1687" customFormat="false" ht="15" hidden="true" customHeight="false" outlineLevel="0" collapsed="false">
      <c r="A1687" s="0" t="s">
        <v>15690</v>
      </c>
      <c r="B1687" s="0" t="s">
        <v>15691</v>
      </c>
      <c r="C1687" s="0" t="s">
        <v>15692</v>
      </c>
      <c r="D1687" s="0" t="s">
        <v>2297</v>
      </c>
      <c r="E1687" s="0" t="s">
        <v>15690</v>
      </c>
      <c r="F1687" s="0" t="n">
        <v>1</v>
      </c>
      <c r="G1687" s="0" t="s">
        <v>2298</v>
      </c>
      <c r="H1687" s="0" t="s">
        <v>2170</v>
      </c>
      <c r="I1687" s="0" t="s">
        <v>2170</v>
      </c>
      <c r="J1687" s="0" t="s">
        <v>2170</v>
      </c>
      <c r="K1687" s="0" t="s">
        <v>2170</v>
      </c>
      <c r="L1687" s="0" t="s">
        <v>2170</v>
      </c>
      <c r="M1687" s="0" t="s">
        <v>2170</v>
      </c>
      <c r="N1687" s="0" t="n">
        <f aca="false">FALSE()</f>
        <v>0</v>
      </c>
      <c r="O1687" s="0" t="s">
        <v>15693</v>
      </c>
      <c r="P1687" s="0" t="s">
        <v>2300</v>
      </c>
      <c r="Q1687" s="380" t="n">
        <v>37545.1666666667</v>
      </c>
      <c r="R1687" s="0" t="n">
        <v>62910296</v>
      </c>
      <c r="S1687" s="0" t="s">
        <v>2301</v>
      </c>
      <c r="T1687" s="0" t="s">
        <v>2302</v>
      </c>
      <c r="U1687" s="0" t="s">
        <v>2365</v>
      </c>
      <c r="V1687" s="0" t="n">
        <v>0</v>
      </c>
      <c r="W1687" s="0" t="s">
        <v>2366</v>
      </c>
      <c r="X1687" s="0" t="n">
        <v>4</v>
      </c>
      <c r="Y1687" s="0" t="n">
        <f aca="false">FALSE()</f>
        <v>0</v>
      </c>
      <c r="Z1687" s="0" t="n">
        <f aca="false">FALSE()</f>
        <v>0</v>
      </c>
      <c r="AA1687" s="0" t="n">
        <f aca="false">FALSE()</f>
        <v>0</v>
      </c>
      <c r="AB1687" s="0" t="n">
        <f aca="false">TRUE()</f>
        <v>1</v>
      </c>
      <c r="AC1687" s="0" t="n">
        <v>1</v>
      </c>
      <c r="AD1687" s="0" t="s">
        <v>2129</v>
      </c>
      <c r="AE1687" s="0" t="n">
        <f aca="false">TRUE()</f>
        <v>1</v>
      </c>
      <c r="AF1687" s="0" t="s">
        <v>15694</v>
      </c>
      <c r="AG1687" s="0" t="n">
        <v>2</v>
      </c>
      <c r="AH1687" s="0" t="s">
        <v>15695</v>
      </c>
      <c r="AI1687" s="0" t="s">
        <v>15696</v>
      </c>
      <c r="AJ1687" s="0" t="n">
        <v>0</v>
      </c>
      <c r="AK1687" s="0" t="s">
        <v>2118</v>
      </c>
      <c r="AL1687" s="0" t="n">
        <f aca="false">FALSE()</f>
        <v>0</v>
      </c>
      <c r="AM1687" s="0" t="n">
        <f aca="false">TRUE()</f>
        <v>1</v>
      </c>
      <c r="AN1687" s="0" t="n">
        <f aca="false">FALSE()</f>
        <v>0</v>
      </c>
      <c r="AO1687" s="0" t="n">
        <f aca="false">FALSE()</f>
        <v>0</v>
      </c>
      <c r="AP1687" s="0" t="n">
        <f aca="false">FALSE()</f>
        <v>0</v>
      </c>
      <c r="AQ1687" s="380" t="n">
        <v>43559.6861111111</v>
      </c>
      <c r="AR1687" s="380" t="n">
        <v>37545.1666666667</v>
      </c>
      <c r="AS1687" s="0" t="s">
        <v>15697</v>
      </c>
      <c r="AT1687" s="0" t="s">
        <v>2170</v>
      </c>
      <c r="AU1687" s="0" t="s">
        <v>2170</v>
      </c>
    </row>
    <row r="1688" customFormat="false" ht="15" hidden="true" customHeight="false" outlineLevel="0" collapsed="false">
      <c r="A1688" s="0" t="s">
        <v>15698</v>
      </c>
      <c r="B1688" s="0" t="s">
        <v>15699</v>
      </c>
      <c r="C1688" s="0" t="s">
        <v>15700</v>
      </c>
      <c r="D1688" s="0" t="s">
        <v>2297</v>
      </c>
      <c r="E1688" s="0" t="s">
        <v>15698</v>
      </c>
      <c r="F1688" s="0" t="n">
        <v>1</v>
      </c>
      <c r="G1688" s="0" t="s">
        <v>2298</v>
      </c>
      <c r="H1688" s="0" t="s">
        <v>2170</v>
      </c>
      <c r="I1688" s="0" t="s">
        <v>2170</v>
      </c>
      <c r="J1688" s="0" t="s">
        <v>2170</v>
      </c>
      <c r="K1688" s="0" t="s">
        <v>2170</v>
      </c>
      <c r="L1688" s="0" t="s">
        <v>2170</v>
      </c>
      <c r="M1688" s="0" t="s">
        <v>2170</v>
      </c>
      <c r="N1688" s="0" t="n">
        <f aca="false">FALSE()</f>
        <v>0</v>
      </c>
      <c r="O1688" s="0" t="s">
        <v>15701</v>
      </c>
      <c r="P1688" s="0" t="s">
        <v>2300</v>
      </c>
      <c r="Q1688" s="380" t="n">
        <v>25569.125</v>
      </c>
      <c r="R1688" s="0" t="n">
        <v>69915542</v>
      </c>
      <c r="S1688" s="0" t="s">
        <v>2301</v>
      </c>
      <c r="T1688" s="0" t="s">
        <v>2302</v>
      </c>
      <c r="U1688" s="0" t="s">
        <v>2115</v>
      </c>
      <c r="V1688" s="0" t="n">
        <v>300000000</v>
      </c>
      <c r="W1688" s="0" t="s">
        <v>2366</v>
      </c>
      <c r="X1688" s="0" t="n">
        <v>4</v>
      </c>
      <c r="Y1688" s="0" t="n">
        <f aca="false">FALSE()</f>
        <v>0</v>
      </c>
      <c r="Z1688" s="0" t="n">
        <f aca="false">FALSE()</f>
        <v>0</v>
      </c>
      <c r="AA1688" s="0" t="n">
        <f aca="false">FALSE()</f>
        <v>0</v>
      </c>
      <c r="AB1688" s="0" t="n">
        <f aca="false">TRUE()</f>
        <v>1</v>
      </c>
      <c r="AC1688" s="0" t="n">
        <v>1</v>
      </c>
      <c r="AD1688" s="0" t="s">
        <v>2129</v>
      </c>
      <c r="AE1688" s="0" t="n">
        <f aca="false">TRUE()</f>
        <v>1</v>
      </c>
      <c r="AF1688" s="0" t="s">
        <v>15702</v>
      </c>
      <c r="AG1688" s="0" t="n">
        <v>2</v>
      </c>
      <c r="AH1688" s="0" t="s">
        <v>15703</v>
      </c>
      <c r="AI1688" s="0" t="s">
        <v>15704</v>
      </c>
      <c r="AJ1688" s="0" t="n">
        <v>0</v>
      </c>
      <c r="AK1688" s="0" t="s">
        <v>2118</v>
      </c>
      <c r="AL1688" s="0" t="n">
        <f aca="false">FALSE()</f>
        <v>0</v>
      </c>
      <c r="AM1688" s="0" t="n">
        <f aca="false">TRUE()</f>
        <v>1</v>
      </c>
      <c r="AN1688" s="0" t="n">
        <f aca="false">FALSE()</f>
        <v>0</v>
      </c>
      <c r="AO1688" s="0" t="n">
        <f aca="false">FALSE()</f>
        <v>0</v>
      </c>
      <c r="AP1688" s="0" t="n">
        <f aca="false">FALSE()</f>
        <v>0</v>
      </c>
      <c r="AQ1688" s="380" t="n">
        <v>43496.7159722222</v>
      </c>
      <c r="AR1688" s="380" t="n">
        <v>32734.1666666667</v>
      </c>
      <c r="AS1688" s="0" t="s">
        <v>15705</v>
      </c>
      <c r="AT1688" s="0" t="s">
        <v>2170</v>
      </c>
      <c r="AU1688" s="0" t="s">
        <v>2170</v>
      </c>
    </row>
    <row r="1689" customFormat="false" ht="15" hidden="true" customHeight="false" outlineLevel="0" collapsed="false">
      <c r="A1689" s="0" t="s">
        <v>15706</v>
      </c>
      <c r="B1689" s="0" t="s">
        <v>15707</v>
      </c>
      <c r="C1689" s="0" t="s">
        <v>15708</v>
      </c>
      <c r="D1689" s="0" t="s">
        <v>2297</v>
      </c>
      <c r="E1689" s="0" t="s">
        <v>15706</v>
      </c>
      <c r="F1689" s="0" t="n">
        <v>1</v>
      </c>
      <c r="G1689" s="0" t="s">
        <v>2298</v>
      </c>
      <c r="H1689" s="0" t="s">
        <v>2170</v>
      </c>
      <c r="I1689" s="0" t="s">
        <v>2170</v>
      </c>
      <c r="J1689" s="0" t="s">
        <v>2170</v>
      </c>
      <c r="K1689" s="0" t="s">
        <v>2170</v>
      </c>
      <c r="L1689" s="0" t="s">
        <v>2170</v>
      </c>
      <c r="M1689" s="0" t="s">
        <v>2170</v>
      </c>
      <c r="N1689" s="0" t="n">
        <f aca="false">FALSE()</f>
        <v>0</v>
      </c>
      <c r="O1689" s="0" t="s">
        <v>15709</v>
      </c>
      <c r="P1689" s="0" t="s">
        <v>2300</v>
      </c>
      <c r="Q1689" s="380" t="n">
        <v>25569.125</v>
      </c>
      <c r="R1689" s="0" t="n">
        <v>223153746</v>
      </c>
      <c r="S1689" s="0" t="s">
        <v>2301</v>
      </c>
      <c r="T1689" s="0" t="s">
        <v>2302</v>
      </c>
      <c r="U1689" s="0" t="s">
        <v>2115</v>
      </c>
      <c r="V1689" s="0" t="n">
        <v>0</v>
      </c>
      <c r="W1689" s="0" t="s">
        <v>2321</v>
      </c>
      <c r="X1689" s="0" t="n">
        <v>4</v>
      </c>
      <c r="Y1689" s="0" t="n">
        <f aca="false">FALSE()</f>
        <v>0</v>
      </c>
      <c r="Z1689" s="0" t="n">
        <f aca="false">FALSE()</f>
        <v>0</v>
      </c>
      <c r="AA1689" s="0" t="n">
        <f aca="false">FALSE()</f>
        <v>0</v>
      </c>
      <c r="AB1689" s="0" t="n">
        <f aca="false">FALSE()</f>
        <v>0</v>
      </c>
      <c r="AC1689" s="0" t="n">
        <v>1</v>
      </c>
      <c r="AD1689" s="0" t="s">
        <v>2129</v>
      </c>
      <c r="AE1689" s="0" t="n">
        <f aca="false">TRUE()</f>
        <v>1</v>
      </c>
      <c r="AF1689" s="0" t="s">
        <v>15710</v>
      </c>
      <c r="AG1689" s="0" t="n">
        <v>2</v>
      </c>
      <c r="AH1689" s="0" t="s">
        <v>15711</v>
      </c>
      <c r="AI1689" s="0" t="s">
        <v>15712</v>
      </c>
      <c r="AJ1689" s="0" t="n">
        <v>0</v>
      </c>
      <c r="AK1689" s="0" t="s">
        <v>2118</v>
      </c>
      <c r="AL1689" s="0" t="n">
        <f aca="false">FALSE()</f>
        <v>0</v>
      </c>
      <c r="AM1689" s="0" t="n">
        <f aca="false">TRUE()</f>
        <v>1</v>
      </c>
      <c r="AN1689" s="0" t="n">
        <f aca="false">FALSE()</f>
        <v>0</v>
      </c>
      <c r="AO1689" s="0" t="n">
        <f aca="false">FALSE()</f>
        <v>0</v>
      </c>
      <c r="AP1689" s="0" t="n">
        <f aca="false">FALSE()</f>
        <v>0</v>
      </c>
      <c r="AQ1689" s="380" t="n">
        <v>44018.6652777778</v>
      </c>
      <c r="AR1689" s="380" t="n">
        <v>44018.4166666667</v>
      </c>
      <c r="AS1689" s="0" t="s">
        <v>15713</v>
      </c>
      <c r="AT1689" s="0" t="s">
        <v>2170</v>
      </c>
      <c r="AU1689" s="0" t="s">
        <v>2170</v>
      </c>
    </row>
    <row r="1690" customFormat="false" ht="15" hidden="true" customHeight="false" outlineLevel="0" collapsed="false">
      <c r="A1690" s="0" t="s">
        <v>1056</v>
      </c>
      <c r="B1690" s="0" t="s">
        <v>15714</v>
      </c>
      <c r="C1690" s="0" t="s">
        <v>1053</v>
      </c>
      <c r="D1690" s="0" t="s">
        <v>720</v>
      </c>
      <c r="E1690" s="0" t="s">
        <v>1056</v>
      </c>
      <c r="F1690" s="0" t="n">
        <v>1</v>
      </c>
      <c r="G1690" s="0" t="s">
        <v>434</v>
      </c>
      <c r="H1690" s="0" t="s">
        <v>2596</v>
      </c>
      <c r="I1690" s="0" t="s">
        <v>2596</v>
      </c>
      <c r="J1690" s="0" t="s">
        <v>2597</v>
      </c>
      <c r="K1690" s="0" t="s">
        <v>2170</v>
      </c>
      <c r="L1690" s="0" t="s">
        <v>2599</v>
      </c>
      <c r="M1690" s="0" t="s">
        <v>2170</v>
      </c>
      <c r="N1690" s="0" t="n">
        <f aca="false">FALSE()</f>
        <v>0</v>
      </c>
      <c r="O1690" s="0" t="s">
        <v>15715</v>
      </c>
      <c r="P1690" s="0" t="s">
        <v>2601</v>
      </c>
      <c r="Q1690" s="380" t="n">
        <v>45390.125</v>
      </c>
      <c r="R1690" s="0" t="n">
        <v>100000000</v>
      </c>
      <c r="S1690" s="0" t="s">
        <v>601</v>
      </c>
      <c r="T1690" s="0" t="s">
        <v>2602</v>
      </c>
      <c r="U1690" s="0" t="s">
        <v>2116</v>
      </c>
      <c r="V1690" s="0" t="n">
        <v>100000000</v>
      </c>
      <c r="W1690" s="0" t="s">
        <v>2892</v>
      </c>
      <c r="X1690" s="0" t="n">
        <v>5</v>
      </c>
      <c r="Y1690" s="0" t="n">
        <f aca="false">FALSE()</f>
        <v>0</v>
      </c>
      <c r="Z1690" s="0" t="n">
        <f aca="false">TRUE()</f>
        <v>1</v>
      </c>
      <c r="AA1690" s="0" t="n">
        <f aca="false">TRUE()</f>
        <v>1</v>
      </c>
      <c r="AB1690" s="0" t="n">
        <f aca="false">FALSE()</f>
        <v>0</v>
      </c>
      <c r="AC1690" s="0" t="n">
        <v>1</v>
      </c>
      <c r="AD1690" s="0" t="s">
        <v>2137</v>
      </c>
      <c r="AE1690" s="0" t="n">
        <f aca="false">TRUE()</f>
        <v>1</v>
      </c>
      <c r="AF1690" s="0" t="s">
        <v>15716</v>
      </c>
      <c r="AG1690" s="0" t="n">
        <v>1</v>
      </c>
      <c r="AH1690" s="0" t="s">
        <v>15717</v>
      </c>
      <c r="AI1690" s="0" t="s">
        <v>15718</v>
      </c>
      <c r="AJ1690" s="0" t="n">
        <v>0</v>
      </c>
      <c r="AK1690" s="0" t="s">
        <v>2118</v>
      </c>
      <c r="AL1690" s="0" t="n">
        <f aca="false">TRUE()</f>
        <v>1</v>
      </c>
      <c r="AM1690" s="0" t="n">
        <f aca="false">FALSE()</f>
        <v>0</v>
      </c>
      <c r="AN1690" s="0" t="n">
        <f aca="false">TRUE()</f>
        <v>1</v>
      </c>
      <c r="AO1690" s="0" t="n">
        <f aca="false">FALSE()</f>
        <v>0</v>
      </c>
      <c r="AP1690" s="0" t="n">
        <f aca="false">FALSE()</f>
        <v>0</v>
      </c>
      <c r="AQ1690" s="380" t="n">
        <v>45447.63125</v>
      </c>
      <c r="AR1690" s="380" t="n">
        <v>45447.125</v>
      </c>
      <c r="AS1690" s="0" t="s">
        <v>15719</v>
      </c>
      <c r="AT1690" s="0" t="s">
        <v>2597</v>
      </c>
      <c r="AU1690" s="0" t="s">
        <v>2170</v>
      </c>
    </row>
    <row r="1691" customFormat="false" ht="15" hidden="true" customHeight="false" outlineLevel="0" collapsed="false">
      <c r="A1691" s="0" t="s">
        <v>751</v>
      </c>
      <c r="B1691" s="0" t="s">
        <v>15720</v>
      </c>
      <c r="C1691" s="0" t="s">
        <v>748</v>
      </c>
      <c r="D1691" s="0" t="s">
        <v>720</v>
      </c>
      <c r="E1691" s="0" t="s">
        <v>751</v>
      </c>
      <c r="F1691" s="0" t="n">
        <v>1</v>
      </c>
      <c r="G1691" s="0" t="s">
        <v>434</v>
      </c>
      <c r="H1691" s="0" t="s">
        <v>2596</v>
      </c>
      <c r="I1691" s="0" t="s">
        <v>2596</v>
      </c>
      <c r="J1691" s="0" t="s">
        <v>2597</v>
      </c>
      <c r="K1691" s="0" t="s">
        <v>2598</v>
      </c>
      <c r="L1691" s="0" t="s">
        <v>2599</v>
      </c>
      <c r="M1691" s="0" t="s">
        <v>2600</v>
      </c>
      <c r="N1691" s="0" t="n">
        <f aca="false">TRUE()</f>
        <v>1</v>
      </c>
      <c r="O1691" s="0" t="s">
        <v>749</v>
      </c>
      <c r="P1691" s="0" t="s">
        <v>2601</v>
      </c>
      <c r="Q1691" s="380" t="n">
        <v>38666.125</v>
      </c>
      <c r="R1691" s="0" t="n">
        <v>36757156</v>
      </c>
      <c r="S1691" s="0" t="s">
        <v>601</v>
      </c>
      <c r="T1691" s="0" t="s">
        <v>2602</v>
      </c>
      <c r="U1691" s="0" t="s">
        <v>2114</v>
      </c>
      <c r="V1691" s="0" t="n">
        <v>47687600</v>
      </c>
      <c r="W1691" s="0" t="s">
        <v>7874</v>
      </c>
      <c r="X1691" s="0" t="n">
        <v>5</v>
      </c>
      <c r="Y1691" s="0" t="n">
        <f aca="false">FALSE()</f>
        <v>0</v>
      </c>
      <c r="Z1691" s="0" t="n">
        <f aca="false">TRUE()</f>
        <v>1</v>
      </c>
      <c r="AA1691" s="0" t="n">
        <f aca="false">TRUE()</f>
        <v>1</v>
      </c>
      <c r="AB1691" s="0" t="n">
        <f aca="false">TRUE()</f>
        <v>1</v>
      </c>
      <c r="AC1691" s="0" t="n">
        <v>1</v>
      </c>
      <c r="AD1691" s="0" t="s">
        <v>2596</v>
      </c>
      <c r="AE1691" s="0" t="n">
        <f aca="false">TRUE()</f>
        <v>1</v>
      </c>
      <c r="AF1691" s="0" t="s">
        <v>15721</v>
      </c>
      <c r="AG1691" s="0" t="n">
        <v>1</v>
      </c>
      <c r="AH1691" s="0" t="s">
        <v>15722</v>
      </c>
      <c r="AI1691" s="0" t="s">
        <v>15723</v>
      </c>
      <c r="AJ1691" s="0" t="n">
        <v>0</v>
      </c>
      <c r="AK1691" s="0" t="s">
        <v>2118</v>
      </c>
      <c r="AL1691" s="0" t="n">
        <f aca="false">TRUE()</f>
        <v>1</v>
      </c>
      <c r="AM1691" s="0" t="n">
        <f aca="false">FALSE()</f>
        <v>0</v>
      </c>
      <c r="AN1691" s="0" t="n">
        <f aca="false">TRUE()</f>
        <v>1</v>
      </c>
      <c r="AO1691" s="0" t="n">
        <f aca="false">FALSE()</f>
        <v>0</v>
      </c>
      <c r="AP1691" s="0" t="n">
        <f aca="false">FALSE()</f>
        <v>0</v>
      </c>
      <c r="AQ1691" s="380" t="n">
        <v>43166.9</v>
      </c>
      <c r="AR1691" s="380" t="n">
        <v>39051.125</v>
      </c>
      <c r="AS1691" s="0" t="s">
        <v>15724</v>
      </c>
      <c r="AT1691" s="0" t="s">
        <v>2597</v>
      </c>
      <c r="AU1691" s="0" t="s">
        <v>2598</v>
      </c>
    </row>
    <row r="1692" customFormat="false" ht="15" hidden="true" customHeight="false" outlineLevel="0" collapsed="false">
      <c r="A1692" s="0" t="s">
        <v>15725</v>
      </c>
      <c r="B1692" s="0" t="s">
        <v>15726</v>
      </c>
      <c r="C1692" s="0" t="s">
        <v>15727</v>
      </c>
      <c r="D1692" s="0" t="s">
        <v>2297</v>
      </c>
      <c r="E1692" s="0" t="s">
        <v>15725</v>
      </c>
      <c r="F1692" s="0" t="n">
        <v>1</v>
      </c>
      <c r="G1692" s="0" t="s">
        <v>2298</v>
      </c>
      <c r="H1692" s="0" t="s">
        <v>2170</v>
      </c>
      <c r="I1692" s="0" t="s">
        <v>2170</v>
      </c>
      <c r="J1692" s="0" t="s">
        <v>2170</v>
      </c>
      <c r="K1692" s="0" t="s">
        <v>2170</v>
      </c>
      <c r="L1692" s="0" t="s">
        <v>2170</v>
      </c>
      <c r="M1692" s="0" t="s">
        <v>2170</v>
      </c>
      <c r="N1692" s="0" t="n">
        <f aca="false">FALSE()</f>
        <v>0</v>
      </c>
      <c r="O1692" s="0" t="s">
        <v>15728</v>
      </c>
      <c r="P1692" s="0" t="s">
        <v>2300</v>
      </c>
      <c r="Q1692" s="380" t="n">
        <v>35957.1666666667</v>
      </c>
      <c r="R1692" s="0" t="n">
        <v>174680450</v>
      </c>
      <c r="S1692" s="0" t="s">
        <v>2301</v>
      </c>
      <c r="T1692" s="0" t="s">
        <v>2302</v>
      </c>
      <c r="U1692" s="0" t="s">
        <v>2116</v>
      </c>
      <c r="V1692" s="0" t="n">
        <v>330000000</v>
      </c>
      <c r="W1692" s="0" t="s">
        <v>2312</v>
      </c>
      <c r="X1692" s="0" t="n">
        <v>4</v>
      </c>
      <c r="Y1692" s="0" t="n">
        <f aca="false">FALSE()</f>
        <v>0</v>
      </c>
      <c r="Z1692" s="0" t="n">
        <f aca="false">FALSE()</f>
        <v>0</v>
      </c>
      <c r="AA1692" s="0" t="n">
        <f aca="false">FALSE()</f>
        <v>0</v>
      </c>
      <c r="AB1692" s="0" t="n">
        <f aca="false">FALSE()</f>
        <v>0</v>
      </c>
      <c r="AC1692" s="0" t="n">
        <v>1</v>
      </c>
      <c r="AD1692" s="0" t="s">
        <v>2129</v>
      </c>
      <c r="AE1692" s="0" t="n">
        <f aca="false">TRUE()</f>
        <v>1</v>
      </c>
      <c r="AF1692" s="0" t="s">
        <v>15729</v>
      </c>
      <c r="AG1692" s="0" t="n">
        <v>2</v>
      </c>
      <c r="AH1692" s="0" t="s">
        <v>15730</v>
      </c>
      <c r="AI1692" s="0" t="s">
        <v>15731</v>
      </c>
      <c r="AJ1692" s="0" t="n">
        <v>0</v>
      </c>
      <c r="AK1692" s="0" t="s">
        <v>2118</v>
      </c>
      <c r="AL1692" s="0" t="n">
        <f aca="false">FALSE()</f>
        <v>0</v>
      </c>
      <c r="AM1692" s="0" t="n">
        <f aca="false">TRUE()</f>
        <v>1</v>
      </c>
      <c r="AN1692" s="0" t="n">
        <f aca="false">FALSE()</f>
        <v>0</v>
      </c>
      <c r="AO1692" s="0" t="n">
        <f aca="false">FALSE()</f>
        <v>0</v>
      </c>
      <c r="AP1692" s="0" t="n">
        <f aca="false">TRUE()</f>
        <v>1</v>
      </c>
      <c r="AQ1692" s="380" t="n">
        <v>43627.6875</v>
      </c>
      <c r="AR1692" s="380" t="n">
        <v>35957.1666666667</v>
      </c>
      <c r="AS1692" s="0" t="s">
        <v>15732</v>
      </c>
      <c r="AT1692" s="0" t="s">
        <v>2170</v>
      </c>
      <c r="AU1692" s="0" t="s">
        <v>2170</v>
      </c>
    </row>
    <row r="1693" customFormat="false" ht="15" hidden="true" customHeight="false" outlineLevel="0" collapsed="false">
      <c r="A1693" s="0" t="s">
        <v>235</v>
      </c>
      <c r="B1693" s="0" t="s">
        <v>2186</v>
      </c>
      <c r="C1693" s="0" t="s">
        <v>119</v>
      </c>
      <c r="D1693" s="0" t="s">
        <v>720</v>
      </c>
      <c r="E1693" s="0" t="s">
        <v>235</v>
      </c>
      <c r="F1693" s="0" t="n">
        <v>1</v>
      </c>
      <c r="G1693" s="0" t="s">
        <v>434</v>
      </c>
      <c r="H1693" s="0" t="s">
        <v>2596</v>
      </c>
      <c r="I1693" s="0" t="s">
        <v>2596</v>
      </c>
      <c r="J1693" s="0" t="s">
        <v>2597</v>
      </c>
      <c r="K1693" s="0" t="s">
        <v>2597</v>
      </c>
      <c r="L1693" s="0" t="s">
        <v>2597</v>
      </c>
      <c r="M1693" s="0" t="s">
        <v>2597</v>
      </c>
      <c r="N1693" s="0" t="n">
        <f aca="false">TRUE()</f>
        <v>1</v>
      </c>
      <c r="O1693" s="0" t="s">
        <v>15733</v>
      </c>
      <c r="P1693" s="0" t="s">
        <v>2601</v>
      </c>
      <c r="Q1693" s="380" t="n">
        <v>45425.125</v>
      </c>
      <c r="R1693" s="0" t="n">
        <v>75125010</v>
      </c>
      <c r="S1693" s="0" t="s">
        <v>601</v>
      </c>
      <c r="T1693" s="0" t="s">
        <v>2602</v>
      </c>
      <c r="U1693" s="0" t="s">
        <v>2330</v>
      </c>
      <c r="V1693" s="0" t="n">
        <v>75125010</v>
      </c>
      <c r="W1693" s="0" t="s">
        <v>15734</v>
      </c>
      <c r="X1693" s="0" t="n">
        <v>5</v>
      </c>
      <c r="Y1693" s="0" t="n">
        <f aca="false">FALSE()</f>
        <v>0</v>
      </c>
      <c r="Z1693" s="0" t="n">
        <f aca="false">TRUE()</f>
        <v>1</v>
      </c>
      <c r="AA1693" s="0" t="n">
        <f aca="false">TRUE()</f>
        <v>1</v>
      </c>
      <c r="AB1693" s="0" t="n">
        <f aca="false">TRUE()</f>
        <v>1</v>
      </c>
      <c r="AC1693" s="0" t="n">
        <v>1</v>
      </c>
      <c r="AD1693" s="0" t="s">
        <v>2729</v>
      </c>
      <c r="AE1693" s="0" t="n">
        <f aca="false">TRUE()</f>
        <v>1</v>
      </c>
      <c r="AF1693" s="0" t="s">
        <v>15735</v>
      </c>
      <c r="AG1693" s="0" t="n">
        <v>1</v>
      </c>
      <c r="AH1693" s="0" t="s">
        <v>15736</v>
      </c>
      <c r="AI1693" s="0" t="s">
        <v>15737</v>
      </c>
      <c r="AJ1693" s="0" t="n">
        <v>0</v>
      </c>
      <c r="AK1693" s="0" t="s">
        <v>2118</v>
      </c>
      <c r="AL1693" s="0" t="n">
        <f aca="false">TRUE()</f>
        <v>1</v>
      </c>
      <c r="AM1693" s="0" t="n">
        <f aca="false">FALSE()</f>
        <v>0</v>
      </c>
      <c r="AN1693" s="0" t="n">
        <f aca="false">TRUE()</f>
        <v>1</v>
      </c>
      <c r="AO1693" s="0" t="n">
        <f aca="false">FALSE()</f>
        <v>0</v>
      </c>
      <c r="AP1693" s="0" t="n">
        <f aca="false">TRUE()</f>
        <v>1</v>
      </c>
      <c r="AQ1693" s="380" t="n">
        <v>44144.4159722222</v>
      </c>
      <c r="AR1693" s="380" t="n">
        <v>44144.4166666667</v>
      </c>
      <c r="AS1693" s="0" t="s">
        <v>15738</v>
      </c>
      <c r="AT1693" s="0" t="s">
        <v>2597</v>
      </c>
      <c r="AU1693" s="0" t="s">
        <v>2597</v>
      </c>
    </row>
    <row r="1694" customFormat="false" ht="15" hidden="true" customHeight="false" outlineLevel="0" collapsed="false">
      <c r="A1694" s="0" t="s">
        <v>15739</v>
      </c>
      <c r="B1694" s="0" t="s">
        <v>15740</v>
      </c>
      <c r="C1694" s="0" t="s">
        <v>15741</v>
      </c>
      <c r="D1694" s="0" t="s">
        <v>2297</v>
      </c>
      <c r="E1694" s="0" t="s">
        <v>15739</v>
      </c>
      <c r="F1694" s="0" t="n">
        <v>1</v>
      </c>
      <c r="G1694" s="0" t="s">
        <v>2298</v>
      </c>
      <c r="H1694" s="0" t="s">
        <v>2170</v>
      </c>
      <c r="I1694" s="0" t="s">
        <v>2170</v>
      </c>
      <c r="J1694" s="0" t="s">
        <v>2170</v>
      </c>
      <c r="K1694" s="0" t="s">
        <v>2170</v>
      </c>
      <c r="L1694" s="0" t="s">
        <v>2170</v>
      </c>
      <c r="M1694" s="0" t="s">
        <v>2170</v>
      </c>
      <c r="N1694" s="0" t="n">
        <f aca="false">FALSE()</f>
        <v>0</v>
      </c>
      <c r="O1694" s="0" t="s">
        <v>15742</v>
      </c>
      <c r="P1694" s="0" t="s">
        <v>2300</v>
      </c>
      <c r="Q1694" s="380" t="n">
        <v>36132.125</v>
      </c>
      <c r="R1694" s="0" t="n">
        <v>30213000</v>
      </c>
      <c r="S1694" s="0" t="s">
        <v>2301</v>
      </c>
      <c r="T1694" s="0" t="s">
        <v>2302</v>
      </c>
      <c r="U1694" s="0" t="s">
        <v>2365</v>
      </c>
      <c r="V1694" s="0" t="n">
        <v>142500000</v>
      </c>
      <c r="W1694" s="0" t="s">
        <v>2366</v>
      </c>
      <c r="X1694" s="0" t="n">
        <v>4</v>
      </c>
      <c r="Y1694" s="0" t="n">
        <f aca="false">FALSE()</f>
        <v>0</v>
      </c>
      <c r="Z1694" s="0" t="n">
        <f aca="false">FALSE()</f>
        <v>0</v>
      </c>
      <c r="AA1694" s="0" t="n">
        <f aca="false">FALSE()</f>
        <v>0</v>
      </c>
      <c r="AB1694" s="0" t="n">
        <f aca="false">FALSE()</f>
        <v>0</v>
      </c>
      <c r="AC1694" s="0" t="n">
        <v>1</v>
      </c>
      <c r="AD1694" s="0" t="s">
        <v>2129</v>
      </c>
      <c r="AE1694" s="0" t="n">
        <f aca="false">TRUE()</f>
        <v>1</v>
      </c>
      <c r="AF1694" s="0" t="s">
        <v>15743</v>
      </c>
      <c r="AG1694" s="0" t="n">
        <v>2</v>
      </c>
      <c r="AH1694" s="0" t="s">
        <v>15744</v>
      </c>
      <c r="AI1694" s="0" t="s">
        <v>15745</v>
      </c>
      <c r="AJ1694" s="0" t="n">
        <v>0</v>
      </c>
      <c r="AK1694" s="0" t="s">
        <v>2118</v>
      </c>
      <c r="AL1694" s="0" t="n">
        <f aca="false">FALSE()</f>
        <v>0</v>
      </c>
      <c r="AM1694" s="0" t="n">
        <f aca="false">TRUE()</f>
        <v>1</v>
      </c>
      <c r="AN1694" s="0" t="n">
        <f aca="false">FALSE()</f>
        <v>0</v>
      </c>
      <c r="AO1694" s="0" t="n">
        <f aca="false">FALSE()</f>
        <v>0</v>
      </c>
      <c r="AP1694" s="0" t="n">
        <f aca="false">FALSE()</f>
        <v>0</v>
      </c>
      <c r="AQ1694" s="380" t="n">
        <v>43627.6875</v>
      </c>
      <c r="AR1694" s="380" t="n">
        <v>36133.125</v>
      </c>
      <c r="AS1694" s="0" t="s">
        <v>15746</v>
      </c>
      <c r="AT1694" s="0" t="s">
        <v>2170</v>
      </c>
      <c r="AU1694" s="0" t="s">
        <v>2170</v>
      </c>
    </row>
    <row r="1695" customFormat="false" ht="15" hidden="true" customHeight="false" outlineLevel="0" collapsed="false">
      <c r="A1695" s="0" t="s">
        <v>15747</v>
      </c>
      <c r="B1695" s="0" t="s">
        <v>15748</v>
      </c>
      <c r="C1695" s="0" t="s">
        <v>15749</v>
      </c>
      <c r="D1695" s="0" t="s">
        <v>2297</v>
      </c>
      <c r="E1695" s="0" t="s">
        <v>15747</v>
      </c>
      <c r="F1695" s="0" t="n">
        <v>1</v>
      </c>
      <c r="G1695" s="0" t="s">
        <v>2298</v>
      </c>
      <c r="H1695" s="0" t="s">
        <v>2170</v>
      </c>
      <c r="I1695" s="0" t="s">
        <v>2170</v>
      </c>
      <c r="J1695" s="0" t="s">
        <v>2170</v>
      </c>
      <c r="K1695" s="0" t="s">
        <v>2170</v>
      </c>
      <c r="L1695" s="0" t="s">
        <v>2170</v>
      </c>
      <c r="M1695" s="0" t="s">
        <v>2170</v>
      </c>
      <c r="N1695" s="0" t="n">
        <f aca="false">FALSE()</f>
        <v>0</v>
      </c>
      <c r="O1695" s="0" t="s">
        <v>15750</v>
      </c>
      <c r="P1695" s="0" t="s">
        <v>2300</v>
      </c>
      <c r="Q1695" s="380" t="n">
        <v>25569.125</v>
      </c>
      <c r="R1695" s="0" t="n">
        <v>322208249</v>
      </c>
      <c r="S1695" s="0" t="s">
        <v>2301</v>
      </c>
      <c r="T1695" s="0" t="s">
        <v>2302</v>
      </c>
      <c r="U1695" s="0" t="s">
        <v>2451</v>
      </c>
      <c r="V1695" s="0" t="n">
        <v>450000000</v>
      </c>
      <c r="W1695" s="0" t="s">
        <v>2366</v>
      </c>
      <c r="X1695" s="0" t="n">
        <v>4</v>
      </c>
      <c r="Y1695" s="0" t="n">
        <f aca="false">FALSE()</f>
        <v>0</v>
      </c>
      <c r="Z1695" s="0" t="n">
        <f aca="false">FALSE()</f>
        <v>0</v>
      </c>
      <c r="AA1695" s="0" t="n">
        <f aca="false">FALSE()</f>
        <v>0</v>
      </c>
      <c r="AB1695" s="0" t="n">
        <f aca="false">TRUE()</f>
        <v>1</v>
      </c>
      <c r="AC1695" s="0" t="n">
        <v>1</v>
      </c>
      <c r="AD1695" s="0" t="s">
        <v>2129</v>
      </c>
      <c r="AE1695" s="0" t="n">
        <f aca="false">TRUE()</f>
        <v>1</v>
      </c>
      <c r="AF1695" s="0" t="s">
        <v>15751</v>
      </c>
      <c r="AG1695" s="0" t="n">
        <v>2</v>
      </c>
      <c r="AH1695" s="0" t="s">
        <v>15752</v>
      </c>
      <c r="AI1695" s="0" t="s">
        <v>15753</v>
      </c>
      <c r="AJ1695" s="0" t="n">
        <v>0</v>
      </c>
      <c r="AK1695" s="0" t="s">
        <v>2118</v>
      </c>
      <c r="AL1695" s="0" t="n">
        <f aca="false">FALSE()</f>
        <v>0</v>
      </c>
      <c r="AM1695" s="0" t="n">
        <f aca="false">TRUE()</f>
        <v>1</v>
      </c>
      <c r="AN1695" s="0" t="n">
        <f aca="false">FALSE()</f>
        <v>0</v>
      </c>
      <c r="AO1695" s="0" t="n">
        <f aca="false">FALSE()</f>
        <v>0</v>
      </c>
      <c r="AP1695" s="0" t="n">
        <f aca="false">FALSE()</f>
        <v>0</v>
      </c>
      <c r="AQ1695" s="380" t="n">
        <v>44495.6652777778</v>
      </c>
      <c r="AR1695" s="380" t="n">
        <v>44495.4166666667</v>
      </c>
      <c r="AS1695" s="0" t="s">
        <v>15754</v>
      </c>
      <c r="AT1695" s="0" t="s">
        <v>2170</v>
      </c>
      <c r="AU1695" s="0" t="s">
        <v>2170</v>
      </c>
    </row>
    <row r="1696" customFormat="false" ht="15" hidden="true" customHeight="false" outlineLevel="0" collapsed="false">
      <c r="A1696" s="0" t="s">
        <v>15755</v>
      </c>
      <c r="B1696" s="0" t="s">
        <v>15756</v>
      </c>
      <c r="C1696" s="0" t="s">
        <v>15757</v>
      </c>
      <c r="D1696" s="0" t="s">
        <v>2297</v>
      </c>
      <c r="E1696" s="0" t="s">
        <v>15755</v>
      </c>
      <c r="F1696" s="0" t="n">
        <v>1</v>
      </c>
      <c r="G1696" s="0" t="s">
        <v>2298</v>
      </c>
      <c r="H1696" s="0" t="s">
        <v>2170</v>
      </c>
      <c r="I1696" s="0" t="s">
        <v>2170</v>
      </c>
      <c r="J1696" s="0" t="s">
        <v>2170</v>
      </c>
      <c r="K1696" s="0" t="s">
        <v>2170</v>
      </c>
      <c r="L1696" s="0" t="s">
        <v>2170</v>
      </c>
      <c r="M1696" s="0" t="s">
        <v>2170</v>
      </c>
      <c r="N1696" s="0" t="n">
        <f aca="false">FALSE()</f>
        <v>0</v>
      </c>
      <c r="O1696" s="0" t="s">
        <v>15758</v>
      </c>
      <c r="P1696" s="0" t="s">
        <v>2300</v>
      </c>
      <c r="Q1696" s="380" t="n">
        <v>41544.1666666667</v>
      </c>
      <c r="R1696" s="0" t="n">
        <v>70347665</v>
      </c>
      <c r="S1696" s="0" t="s">
        <v>2301</v>
      </c>
      <c r="T1696" s="0" t="s">
        <v>2302</v>
      </c>
      <c r="U1696" s="0" t="s">
        <v>2116</v>
      </c>
      <c r="V1696" s="0" t="n">
        <v>1000000000</v>
      </c>
      <c r="W1696" s="0" t="s">
        <v>2321</v>
      </c>
      <c r="X1696" s="0" t="n">
        <v>4</v>
      </c>
      <c r="Y1696" s="0" t="n">
        <f aca="false">FALSE()</f>
        <v>0</v>
      </c>
      <c r="Z1696" s="0" t="n">
        <f aca="false">FALSE()</f>
        <v>0</v>
      </c>
      <c r="AA1696" s="0" t="n">
        <f aca="false">FALSE()</f>
        <v>0</v>
      </c>
      <c r="AB1696" s="0" t="n">
        <f aca="false">FALSE()</f>
        <v>0</v>
      </c>
      <c r="AC1696" s="0" t="n">
        <v>1</v>
      </c>
      <c r="AD1696" s="0" t="s">
        <v>2129</v>
      </c>
      <c r="AE1696" s="0" t="n">
        <f aca="false">TRUE()</f>
        <v>1</v>
      </c>
      <c r="AF1696" s="0" t="s">
        <v>15759</v>
      </c>
      <c r="AG1696" s="0" t="n">
        <v>2</v>
      </c>
      <c r="AH1696" s="0" t="s">
        <v>15760</v>
      </c>
      <c r="AI1696" s="0" t="s">
        <v>15761</v>
      </c>
      <c r="AJ1696" s="0" t="n">
        <v>0</v>
      </c>
      <c r="AK1696" s="0" t="s">
        <v>2118</v>
      </c>
      <c r="AL1696" s="0" t="n">
        <f aca="false">FALSE()</f>
        <v>0</v>
      </c>
      <c r="AM1696" s="0" t="n">
        <f aca="false">TRUE()</f>
        <v>1</v>
      </c>
      <c r="AN1696" s="0" t="n">
        <f aca="false">FALSE()</f>
        <v>0</v>
      </c>
      <c r="AO1696" s="0" t="n">
        <f aca="false">FALSE()</f>
        <v>0</v>
      </c>
      <c r="AP1696" s="0" t="n">
        <f aca="false">FALSE()</f>
        <v>0</v>
      </c>
      <c r="AQ1696" s="380" t="n">
        <v>43682.6819444444</v>
      </c>
      <c r="AR1696" s="380" t="n">
        <v>41544.1666666667</v>
      </c>
      <c r="AS1696" s="0" t="s">
        <v>15762</v>
      </c>
      <c r="AT1696" s="0" t="s">
        <v>2170</v>
      </c>
      <c r="AU1696" s="0" t="s">
        <v>2170</v>
      </c>
    </row>
    <row r="1697" customFormat="false" ht="15" hidden="true" customHeight="false" outlineLevel="0" collapsed="false">
      <c r="A1697" s="0" t="s">
        <v>15763</v>
      </c>
      <c r="B1697" s="0" t="s">
        <v>15764</v>
      </c>
      <c r="C1697" s="0" t="s">
        <v>15765</v>
      </c>
      <c r="D1697" s="0" t="s">
        <v>2297</v>
      </c>
      <c r="E1697" s="0" t="s">
        <v>15763</v>
      </c>
      <c r="F1697" s="0" t="n">
        <v>1</v>
      </c>
      <c r="G1697" s="0" t="s">
        <v>2298</v>
      </c>
      <c r="H1697" s="0" t="s">
        <v>2170</v>
      </c>
      <c r="I1697" s="0" t="s">
        <v>2170</v>
      </c>
      <c r="J1697" s="0" t="s">
        <v>2170</v>
      </c>
      <c r="K1697" s="0" t="s">
        <v>2170</v>
      </c>
      <c r="L1697" s="0" t="s">
        <v>2170</v>
      </c>
      <c r="M1697" s="0" t="s">
        <v>2170</v>
      </c>
      <c r="N1697" s="0" t="n">
        <f aca="false">FALSE()</f>
        <v>0</v>
      </c>
      <c r="O1697" s="0" t="s">
        <v>15766</v>
      </c>
      <c r="P1697" s="0" t="s">
        <v>2300</v>
      </c>
      <c r="Q1697" s="380" t="n">
        <v>30841.1666666667</v>
      </c>
      <c r="R1697" s="0" t="n">
        <v>32480713</v>
      </c>
      <c r="S1697" s="0" t="s">
        <v>2301</v>
      </c>
      <c r="T1697" s="0" t="s">
        <v>2302</v>
      </c>
      <c r="U1697" s="0" t="s">
        <v>2115</v>
      </c>
      <c r="V1697" s="0" t="n">
        <v>150000000</v>
      </c>
      <c r="W1697" s="0" t="s">
        <v>15767</v>
      </c>
      <c r="X1697" s="0" t="n">
        <v>4</v>
      </c>
      <c r="Y1697" s="0" t="n">
        <f aca="false">FALSE()</f>
        <v>0</v>
      </c>
      <c r="Z1697" s="0" t="n">
        <f aca="false">FALSE()</f>
        <v>0</v>
      </c>
      <c r="AA1697" s="0" t="n">
        <f aca="false">FALSE()</f>
        <v>0</v>
      </c>
      <c r="AB1697" s="0" t="n">
        <f aca="false">FALSE()</f>
        <v>0</v>
      </c>
      <c r="AC1697" s="0" t="n">
        <v>1</v>
      </c>
      <c r="AD1697" s="0" t="s">
        <v>2129</v>
      </c>
      <c r="AE1697" s="0" t="n">
        <f aca="false">TRUE()</f>
        <v>1</v>
      </c>
      <c r="AF1697" s="0" t="s">
        <v>15768</v>
      </c>
      <c r="AG1697" s="0" t="n">
        <v>2</v>
      </c>
      <c r="AH1697" s="0" t="s">
        <v>15769</v>
      </c>
      <c r="AI1697" s="0" t="s">
        <v>15770</v>
      </c>
      <c r="AJ1697" s="0" t="n">
        <v>0</v>
      </c>
      <c r="AK1697" s="0" t="s">
        <v>2118</v>
      </c>
      <c r="AL1697" s="0" t="n">
        <f aca="false">FALSE()</f>
        <v>0</v>
      </c>
      <c r="AM1697" s="0" t="n">
        <f aca="false">TRUE()</f>
        <v>1</v>
      </c>
      <c r="AN1697" s="0" t="n">
        <f aca="false">FALSE()</f>
        <v>0</v>
      </c>
      <c r="AO1697" s="0" t="n">
        <f aca="false">FALSE()</f>
        <v>0</v>
      </c>
      <c r="AP1697" s="0" t="n">
        <f aca="false">FALSE()</f>
        <v>0</v>
      </c>
      <c r="AQ1697" s="380" t="n">
        <v>43496.7361111111</v>
      </c>
      <c r="AR1697" s="380" t="n">
        <v>32652.1666666667</v>
      </c>
      <c r="AS1697" s="0" t="s">
        <v>15771</v>
      </c>
      <c r="AT1697" s="0" t="s">
        <v>2170</v>
      </c>
      <c r="AU1697" s="0" t="s">
        <v>2170</v>
      </c>
    </row>
    <row r="1698" customFormat="false" ht="15" hidden="true" customHeight="false" outlineLevel="0" collapsed="false">
      <c r="A1698" s="0" t="s">
        <v>15772</v>
      </c>
      <c r="B1698" s="0" t="s">
        <v>15773</v>
      </c>
      <c r="C1698" s="0" t="s">
        <v>15774</v>
      </c>
      <c r="D1698" s="0" t="s">
        <v>2297</v>
      </c>
      <c r="E1698" s="0" t="s">
        <v>15772</v>
      </c>
      <c r="F1698" s="0" t="n">
        <v>1</v>
      </c>
      <c r="G1698" s="0" t="s">
        <v>2298</v>
      </c>
      <c r="H1698" s="0" t="s">
        <v>2170</v>
      </c>
      <c r="I1698" s="0" t="s">
        <v>2170</v>
      </c>
      <c r="J1698" s="0" t="s">
        <v>2170</v>
      </c>
      <c r="K1698" s="0" t="s">
        <v>2170</v>
      </c>
      <c r="L1698" s="0" t="s">
        <v>2170</v>
      </c>
      <c r="M1698" s="0" t="s">
        <v>2170</v>
      </c>
      <c r="N1698" s="0" t="n">
        <f aca="false">FALSE()</f>
        <v>0</v>
      </c>
      <c r="O1698" s="0" t="s">
        <v>15775</v>
      </c>
      <c r="P1698" s="0" t="s">
        <v>2300</v>
      </c>
      <c r="Q1698" s="380" t="n">
        <v>25569.125</v>
      </c>
      <c r="R1698" s="0" t="n">
        <v>3470975372</v>
      </c>
      <c r="S1698" s="0" t="s">
        <v>2820</v>
      </c>
      <c r="T1698" s="0" t="s">
        <v>2821</v>
      </c>
      <c r="U1698" s="0" t="s">
        <v>610</v>
      </c>
      <c r="V1698" s="0" t="n">
        <v>0</v>
      </c>
      <c r="W1698" s="0" t="s">
        <v>3572</v>
      </c>
      <c r="X1698" s="0" t="n">
        <v>4</v>
      </c>
      <c r="Y1698" s="0" t="n">
        <f aca="false">FALSE()</f>
        <v>0</v>
      </c>
      <c r="Z1698" s="0" t="n">
        <f aca="false">FALSE()</f>
        <v>0</v>
      </c>
      <c r="AA1698" s="0" t="n">
        <f aca="false">FALSE()</f>
        <v>0</v>
      </c>
      <c r="AB1698" s="0" t="n">
        <f aca="false">TRUE()</f>
        <v>1</v>
      </c>
      <c r="AC1698" s="0" t="n">
        <v>3</v>
      </c>
      <c r="AD1698" s="0" t="s">
        <v>2129</v>
      </c>
      <c r="AE1698" s="0" t="n">
        <f aca="false">TRUE()</f>
        <v>1</v>
      </c>
      <c r="AF1698" s="0" t="s">
        <v>15776</v>
      </c>
      <c r="AG1698" s="0" t="n">
        <v>2</v>
      </c>
      <c r="AH1698" s="0" t="s">
        <v>15777</v>
      </c>
      <c r="AI1698" s="0" t="s">
        <v>15778</v>
      </c>
      <c r="AJ1698" s="0" t="n">
        <v>0</v>
      </c>
      <c r="AK1698" s="0" t="s">
        <v>2118</v>
      </c>
      <c r="AL1698" s="0" t="n">
        <f aca="false">FALSE()</f>
        <v>0</v>
      </c>
      <c r="AM1698" s="0" t="n">
        <f aca="false">TRUE()</f>
        <v>1</v>
      </c>
      <c r="AN1698" s="0" t="n">
        <f aca="false">FALSE()</f>
        <v>0</v>
      </c>
      <c r="AO1698" s="0" t="n">
        <f aca="false">FALSE()</f>
        <v>0</v>
      </c>
      <c r="AP1698" s="0" t="n">
        <f aca="false">FALSE()</f>
        <v>0</v>
      </c>
      <c r="AQ1698" s="380" t="n">
        <v>43123.6006944445</v>
      </c>
      <c r="AR1698" s="380" t="n">
        <v>36613.1666666667</v>
      </c>
      <c r="AS1698" s="0" t="s">
        <v>15779</v>
      </c>
      <c r="AT1698" s="0" t="s">
        <v>2170</v>
      </c>
      <c r="AU1698" s="0" t="s">
        <v>2170</v>
      </c>
    </row>
    <row r="1699" customFormat="false" ht="15" hidden="true" customHeight="false" outlineLevel="0" collapsed="false">
      <c r="A1699" s="0" t="s">
        <v>15780</v>
      </c>
      <c r="B1699" s="0" t="s">
        <v>15781</v>
      </c>
      <c r="C1699" s="0" t="s">
        <v>15782</v>
      </c>
      <c r="D1699" s="0" t="s">
        <v>2297</v>
      </c>
      <c r="E1699" s="0" t="s">
        <v>15780</v>
      </c>
      <c r="F1699" s="0" t="n">
        <v>1</v>
      </c>
      <c r="G1699" s="0" t="s">
        <v>2298</v>
      </c>
      <c r="H1699" s="0" t="s">
        <v>2170</v>
      </c>
      <c r="I1699" s="0" t="s">
        <v>2170</v>
      </c>
      <c r="J1699" s="0" t="s">
        <v>2170</v>
      </c>
      <c r="K1699" s="0" t="s">
        <v>2170</v>
      </c>
      <c r="L1699" s="0" t="s">
        <v>2170</v>
      </c>
      <c r="M1699" s="0" t="s">
        <v>2170</v>
      </c>
      <c r="N1699" s="0" t="n">
        <f aca="false">FALSE()</f>
        <v>0</v>
      </c>
      <c r="O1699" s="0" t="s">
        <v>15783</v>
      </c>
      <c r="P1699" s="0" t="s">
        <v>2300</v>
      </c>
      <c r="Q1699" s="380" t="n">
        <v>25569.125</v>
      </c>
      <c r="R1699" s="0" t="n">
        <v>120047478</v>
      </c>
      <c r="S1699" s="0" t="s">
        <v>4201</v>
      </c>
      <c r="T1699" s="0" t="s">
        <v>4202</v>
      </c>
      <c r="U1699" s="0" t="s">
        <v>2116</v>
      </c>
      <c r="V1699" s="0" t="n">
        <v>630000000</v>
      </c>
      <c r="W1699" s="0" t="s">
        <v>15784</v>
      </c>
      <c r="X1699" s="0" t="n">
        <v>4</v>
      </c>
      <c r="Y1699" s="0" t="n">
        <f aca="false">FALSE()</f>
        <v>0</v>
      </c>
      <c r="Z1699" s="0" t="n">
        <f aca="false">FALSE()</f>
        <v>0</v>
      </c>
      <c r="AA1699" s="0" t="n">
        <f aca="false">FALSE()</f>
        <v>0</v>
      </c>
      <c r="AB1699" s="0" t="n">
        <f aca="false">FALSE()</f>
        <v>0</v>
      </c>
      <c r="AC1699" s="0" t="n">
        <v>1</v>
      </c>
      <c r="AD1699" s="0" t="s">
        <v>2129</v>
      </c>
      <c r="AE1699" s="0" t="n">
        <f aca="false">TRUE()</f>
        <v>1</v>
      </c>
      <c r="AF1699" s="0" t="s">
        <v>15785</v>
      </c>
      <c r="AG1699" s="0" t="n">
        <v>2</v>
      </c>
      <c r="AH1699" s="0" t="s">
        <v>15786</v>
      </c>
      <c r="AI1699" s="0" t="s">
        <v>15787</v>
      </c>
      <c r="AJ1699" s="0" t="n">
        <v>0</v>
      </c>
      <c r="AK1699" s="0" t="s">
        <v>2118</v>
      </c>
      <c r="AL1699" s="0" t="n">
        <f aca="false">FALSE()</f>
        <v>0</v>
      </c>
      <c r="AM1699" s="0" t="n">
        <f aca="false">TRUE()</f>
        <v>1</v>
      </c>
      <c r="AN1699" s="0" t="n">
        <f aca="false">FALSE()</f>
        <v>0</v>
      </c>
      <c r="AO1699" s="0" t="n">
        <f aca="false">FALSE()</f>
        <v>0</v>
      </c>
      <c r="AP1699" s="0" t="n">
        <f aca="false">TRUE()</f>
        <v>1</v>
      </c>
      <c r="AQ1699" s="380" t="n">
        <v>44589.6472222222</v>
      </c>
      <c r="AR1699" s="380" t="n">
        <v>44589.4166666667</v>
      </c>
      <c r="AS1699" s="0" t="s">
        <v>15788</v>
      </c>
      <c r="AT1699" s="0" t="s">
        <v>2170</v>
      </c>
      <c r="AU1699" s="0" t="s">
        <v>2170</v>
      </c>
    </row>
    <row r="1700" customFormat="false" ht="15" hidden="true" customHeight="false" outlineLevel="0" collapsed="false">
      <c r="A1700" s="0" t="s">
        <v>278</v>
      </c>
      <c r="B1700" s="0" t="s">
        <v>15789</v>
      </c>
      <c r="C1700" s="0" t="s">
        <v>173</v>
      </c>
      <c r="D1700" s="0" t="s">
        <v>720</v>
      </c>
      <c r="E1700" s="0" t="s">
        <v>278</v>
      </c>
      <c r="F1700" s="0" t="n">
        <v>10</v>
      </c>
      <c r="G1700" s="0" t="s">
        <v>434</v>
      </c>
      <c r="H1700" s="0" t="s">
        <v>2596</v>
      </c>
      <c r="I1700" s="0" t="s">
        <v>2596</v>
      </c>
      <c r="J1700" s="0" t="s">
        <v>2083</v>
      </c>
      <c r="K1700" s="0" t="s">
        <v>2083</v>
      </c>
      <c r="L1700" s="0" t="s">
        <v>2783</v>
      </c>
      <c r="M1700" s="0" t="s">
        <v>2726</v>
      </c>
      <c r="N1700" s="0" t="n">
        <f aca="false">TRUE()</f>
        <v>1</v>
      </c>
      <c r="O1700" s="0" t="s">
        <v>15790</v>
      </c>
      <c r="P1700" s="0" t="s">
        <v>2601</v>
      </c>
      <c r="Q1700" s="380" t="n">
        <v>39274.1666666667</v>
      </c>
      <c r="R1700" s="0" t="n">
        <v>1000000000</v>
      </c>
      <c r="S1700" s="0" t="s">
        <v>601</v>
      </c>
      <c r="T1700" s="0" t="s">
        <v>2602</v>
      </c>
      <c r="U1700" s="0" t="s">
        <v>610</v>
      </c>
      <c r="V1700" s="0" t="n">
        <v>1000000000</v>
      </c>
      <c r="W1700" s="0" t="s">
        <v>7384</v>
      </c>
      <c r="X1700" s="0" t="n">
        <v>5</v>
      </c>
      <c r="Y1700" s="0" t="n">
        <f aca="false">FALSE()</f>
        <v>0</v>
      </c>
      <c r="Z1700" s="0" t="n">
        <f aca="false">TRUE()</f>
        <v>1</v>
      </c>
      <c r="AA1700" s="0" t="n">
        <f aca="false">TRUE()</f>
        <v>1</v>
      </c>
      <c r="AB1700" s="0" t="n">
        <f aca="false">TRUE()</f>
        <v>1</v>
      </c>
      <c r="AC1700" s="0" t="n">
        <v>2</v>
      </c>
      <c r="AD1700" s="0" t="s">
        <v>2129</v>
      </c>
      <c r="AE1700" s="0" t="n">
        <f aca="false">TRUE()</f>
        <v>1</v>
      </c>
      <c r="AF1700" s="0" t="s">
        <v>15791</v>
      </c>
      <c r="AG1700" s="0" t="n">
        <v>1</v>
      </c>
      <c r="AH1700" s="0" t="s">
        <v>15792</v>
      </c>
      <c r="AI1700" s="0" t="s">
        <v>15793</v>
      </c>
      <c r="AJ1700" s="0" t="n">
        <v>0</v>
      </c>
      <c r="AK1700" s="0" t="s">
        <v>2118</v>
      </c>
      <c r="AL1700" s="0" t="n">
        <f aca="false">TRUE()</f>
        <v>1</v>
      </c>
      <c r="AM1700" s="0" t="n">
        <f aca="false">FALSE()</f>
        <v>0</v>
      </c>
      <c r="AN1700" s="0" t="n">
        <f aca="false">TRUE()</f>
        <v>1</v>
      </c>
      <c r="AO1700" s="0" t="n">
        <f aca="false">FALSE()</f>
        <v>0</v>
      </c>
      <c r="AP1700" s="0" t="n">
        <f aca="false">TRUE()</f>
        <v>1</v>
      </c>
      <c r="AQ1700" s="380" t="n">
        <v>43166.8979166667</v>
      </c>
      <c r="AR1700" s="380" t="n">
        <v>36529.4166666667</v>
      </c>
      <c r="AS1700" s="0" t="s">
        <v>7388</v>
      </c>
      <c r="AT1700" s="0" t="s">
        <v>2083</v>
      </c>
      <c r="AU1700" s="0" t="s">
        <v>2083</v>
      </c>
    </row>
    <row r="1701" customFormat="false" ht="15" hidden="true" customHeight="false" outlineLevel="0" collapsed="false">
      <c r="A1701" s="0" t="s">
        <v>15794</v>
      </c>
      <c r="B1701" s="0" t="s">
        <v>15795</v>
      </c>
      <c r="C1701" s="0" t="s">
        <v>15796</v>
      </c>
      <c r="D1701" s="0" t="s">
        <v>2297</v>
      </c>
      <c r="E1701" s="0" t="s">
        <v>15794</v>
      </c>
      <c r="F1701" s="0" t="n">
        <v>1</v>
      </c>
      <c r="G1701" s="0" t="s">
        <v>2298</v>
      </c>
      <c r="H1701" s="0" t="s">
        <v>2170</v>
      </c>
      <c r="I1701" s="0" t="s">
        <v>2170</v>
      </c>
      <c r="J1701" s="0" t="s">
        <v>2170</v>
      </c>
      <c r="K1701" s="0" t="s">
        <v>2170</v>
      </c>
      <c r="L1701" s="0" t="s">
        <v>2170</v>
      </c>
      <c r="M1701" s="0" t="s">
        <v>2170</v>
      </c>
      <c r="N1701" s="0" t="n">
        <f aca="false">FALSE()</f>
        <v>0</v>
      </c>
      <c r="O1701" s="0" t="s">
        <v>15797</v>
      </c>
      <c r="P1701" s="0" t="s">
        <v>2300</v>
      </c>
      <c r="Q1701" s="380" t="n">
        <v>25569.125</v>
      </c>
      <c r="R1701" s="0" t="n">
        <v>176703987</v>
      </c>
      <c r="S1701" s="0" t="s">
        <v>2301</v>
      </c>
      <c r="T1701" s="0" t="s">
        <v>2302</v>
      </c>
      <c r="U1701" s="0" t="s">
        <v>2684</v>
      </c>
      <c r="V1701" s="0" t="n">
        <v>900000000</v>
      </c>
      <c r="W1701" s="0" t="s">
        <v>2312</v>
      </c>
      <c r="X1701" s="0" t="n">
        <v>4</v>
      </c>
      <c r="Y1701" s="0" t="n">
        <f aca="false">FALSE()</f>
        <v>0</v>
      </c>
      <c r="Z1701" s="0" t="n">
        <f aca="false">FALSE()</f>
        <v>0</v>
      </c>
      <c r="AA1701" s="0" t="n">
        <f aca="false">FALSE()</f>
        <v>0</v>
      </c>
      <c r="AB1701" s="0" t="n">
        <f aca="false">FALSE()</f>
        <v>0</v>
      </c>
      <c r="AC1701" s="0" t="n">
        <v>1</v>
      </c>
      <c r="AD1701" s="0" t="s">
        <v>2129</v>
      </c>
      <c r="AE1701" s="0" t="n">
        <f aca="false">TRUE()</f>
        <v>1</v>
      </c>
      <c r="AF1701" s="0" t="s">
        <v>15798</v>
      </c>
      <c r="AG1701" s="0" t="n">
        <v>2</v>
      </c>
      <c r="AH1701" s="0" t="s">
        <v>15799</v>
      </c>
      <c r="AI1701" s="0" t="s">
        <v>15800</v>
      </c>
      <c r="AJ1701" s="0" t="n">
        <v>0</v>
      </c>
      <c r="AK1701" s="0" t="s">
        <v>2118</v>
      </c>
      <c r="AL1701" s="0" t="n">
        <f aca="false">FALSE()</f>
        <v>0</v>
      </c>
      <c r="AM1701" s="0" t="n">
        <f aca="false">TRUE()</f>
        <v>1</v>
      </c>
      <c r="AN1701" s="0" t="n">
        <f aca="false">FALSE()</f>
        <v>0</v>
      </c>
      <c r="AO1701" s="0" t="n">
        <f aca="false">FALSE()</f>
        <v>0</v>
      </c>
      <c r="AP1701" s="0" t="n">
        <f aca="false">FALSE()</f>
        <v>0</v>
      </c>
      <c r="AQ1701" s="380" t="n">
        <v>43123.7291666667</v>
      </c>
      <c r="AR1701" s="380" t="n">
        <v>40149.125</v>
      </c>
      <c r="AS1701" s="0" t="s">
        <v>15801</v>
      </c>
      <c r="AT1701" s="0" t="s">
        <v>2170</v>
      </c>
      <c r="AU1701" s="0" t="s">
        <v>2170</v>
      </c>
    </row>
    <row r="1702" customFormat="false" ht="15" hidden="true" customHeight="false" outlineLevel="0" collapsed="false">
      <c r="A1702" s="0" t="s">
        <v>15802</v>
      </c>
      <c r="B1702" s="0" t="s">
        <v>15803</v>
      </c>
      <c r="C1702" s="0" t="s">
        <v>15804</v>
      </c>
      <c r="D1702" s="0" t="s">
        <v>2297</v>
      </c>
      <c r="E1702" s="0" t="s">
        <v>15802</v>
      </c>
      <c r="F1702" s="0" t="n">
        <v>1</v>
      </c>
      <c r="G1702" s="0" t="s">
        <v>2298</v>
      </c>
      <c r="H1702" s="0" t="s">
        <v>2170</v>
      </c>
      <c r="I1702" s="0" t="s">
        <v>2170</v>
      </c>
      <c r="J1702" s="0" t="s">
        <v>2170</v>
      </c>
      <c r="K1702" s="0" t="s">
        <v>2170</v>
      </c>
      <c r="L1702" s="0" t="s">
        <v>2170</v>
      </c>
      <c r="M1702" s="0" t="s">
        <v>2170</v>
      </c>
      <c r="N1702" s="0" t="n">
        <f aca="false">FALSE()</f>
        <v>0</v>
      </c>
      <c r="O1702" s="0" t="s">
        <v>15805</v>
      </c>
      <c r="P1702" s="0" t="s">
        <v>2300</v>
      </c>
      <c r="Q1702" s="380" t="n">
        <v>25569.125</v>
      </c>
      <c r="R1702" s="0" t="n">
        <v>112114149</v>
      </c>
      <c r="S1702" s="0" t="s">
        <v>2301</v>
      </c>
      <c r="T1702" s="0" t="s">
        <v>2302</v>
      </c>
      <c r="U1702" s="0" t="s">
        <v>2116</v>
      </c>
      <c r="V1702" s="0" t="n">
        <v>300000000</v>
      </c>
      <c r="W1702" s="0" t="s">
        <v>2356</v>
      </c>
      <c r="X1702" s="0" t="n">
        <v>4</v>
      </c>
      <c r="Y1702" s="0" t="n">
        <f aca="false">FALSE()</f>
        <v>0</v>
      </c>
      <c r="Z1702" s="0" t="n">
        <f aca="false">FALSE()</f>
        <v>0</v>
      </c>
      <c r="AA1702" s="0" t="n">
        <f aca="false">FALSE()</f>
        <v>0</v>
      </c>
      <c r="AB1702" s="0" t="n">
        <f aca="false">TRUE()</f>
        <v>1</v>
      </c>
      <c r="AC1702" s="0" t="n">
        <v>1</v>
      </c>
      <c r="AD1702" s="0" t="s">
        <v>2129</v>
      </c>
      <c r="AE1702" s="0" t="n">
        <f aca="false">TRUE()</f>
        <v>1</v>
      </c>
      <c r="AF1702" s="0" t="s">
        <v>15806</v>
      </c>
      <c r="AG1702" s="0" t="n">
        <v>2</v>
      </c>
      <c r="AH1702" s="0" t="s">
        <v>15807</v>
      </c>
      <c r="AI1702" s="0" t="s">
        <v>15808</v>
      </c>
      <c r="AJ1702" s="0" t="n">
        <v>0</v>
      </c>
      <c r="AK1702" s="0" t="s">
        <v>2118</v>
      </c>
      <c r="AL1702" s="0" t="n">
        <f aca="false">FALSE()</f>
        <v>0</v>
      </c>
      <c r="AM1702" s="0" t="n">
        <f aca="false">TRUE()</f>
        <v>1</v>
      </c>
      <c r="AN1702" s="0" t="n">
        <f aca="false">FALSE()</f>
        <v>0</v>
      </c>
      <c r="AO1702" s="0" t="n">
        <f aca="false">FALSE()</f>
        <v>0</v>
      </c>
      <c r="AP1702" s="0" t="n">
        <f aca="false">FALSE()</f>
        <v>0</v>
      </c>
      <c r="AQ1702" s="380" t="n">
        <v>43123.7305555556</v>
      </c>
      <c r="AR1702" s="380" t="n">
        <v>32398.1666666667</v>
      </c>
      <c r="AS1702" s="0" t="s">
        <v>15809</v>
      </c>
      <c r="AT1702" s="0" t="s">
        <v>2170</v>
      </c>
      <c r="AU1702" s="0" t="s">
        <v>2170</v>
      </c>
    </row>
    <row r="1703" customFormat="false" ht="15" hidden="true" customHeight="false" outlineLevel="0" collapsed="false">
      <c r="A1703" s="0" t="s">
        <v>15810</v>
      </c>
      <c r="B1703" s="0" t="s">
        <v>15811</v>
      </c>
      <c r="C1703" s="0" t="s">
        <v>15812</v>
      </c>
      <c r="D1703" s="0" t="s">
        <v>2297</v>
      </c>
      <c r="E1703" s="0" t="s">
        <v>15810</v>
      </c>
      <c r="F1703" s="0" t="n">
        <v>1</v>
      </c>
      <c r="G1703" s="0" t="s">
        <v>2298</v>
      </c>
      <c r="H1703" s="0" t="s">
        <v>2170</v>
      </c>
      <c r="I1703" s="0" t="s">
        <v>2170</v>
      </c>
      <c r="J1703" s="0" t="s">
        <v>2170</v>
      </c>
      <c r="K1703" s="0" t="s">
        <v>2170</v>
      </c>
      <c r="L1703" s="0" t="s">
        <v>2170</v>
      </c>
      <c r="M1703" s="0" t="s">
        <v>2170</v>
      </c>
      <c r="N1703" s="0" t="n">
        <f aca="false">FALSE()</f>
        <v>0</v>
      </c>
      <c r="O1703" s="0" t="s">
        <v>15813</v>
      </c>
      <c r="P1703" s="0" t="s">
        <v>2300</v>
      </c>
      <c r="Q1703" s="380" t="n">
        <v>36335.1666666667</v>
      </c>
      <c r="R1703" s="0" t="n">
        <v>325151821</v>
      </c>
      <c r="S1703" s="0" t="s">
        <v>2301</v>
      </c>
      <c r="T1703" s="0" t="s">
        <v>2302</v>
      </c>
      <c r="U1703" s="0" t="s">
        <v>2116</v>
      </c>
      <c r="V1703" s="0" t="n">
        <v>1000000000</v>
      </c>
      <c r="W1703" s="0" t="s">
        <v>2565</v>
      </c>
      <c r="X1703" s="0" t="n">
        <v>1</v>
      </c>
      <c r="Y1703" s="0" t="n">
        <f aca="false">FALSE()</f>
        <v>0</v>
      </c>
      <c r="Z1703" s="0" t="n">
        <f aca="false">FALSE()</f>
        <v>0</v>
      </c>
      <c r="AA1703" s="0" t="n">
        <f aca="false">FALSE()</f>
        <v>0</v>
      </c>
      <c r="AB1703" s="0" t="n">
        <f aca="false">TRUE()</f>
        <v>1</v>
      </c>
      <c r="AC1703" s="0" t="n">
        <v>1</v>
      </c>
      <c r="AD1703" s="0" t="s">
        <v>2129</v>
      </c>
      <c r="AE1703" s="0" t="n">
        <f aca="false">TRUE()</f>
        <v>1</v>
      </c>
      <c r="AF1703" s="0" t="s">
        <v>15814</v>
      </c>
      <c r="AG1703" s="0" t="n">
        <v>2</v>
      </c>
      <c r="AH1703" s="0" t="s">
        <v>15815</v>
      </c>
      <c r="AI1703" s="0" t="s">
        <v>15816</v>
      </c>
      <c r="AJ1703" s="0" t="n">
        <v>0</v>
      </c>
      <c r="AK1703" s="0" t="s">
        <v>2118</v>
      </c>
      <c r="AL1703" s="0" t="n">
        <f aca="false">FALSE()</f>
        <v>0</v>
      </c>
      <c r="AM1703" s="0" t="n">
        <f aca="false">TRUE()</f>
        <v>1</v>
      </c>
      <c r="AN1703" s="0" t="n">
        <f aca="false">FALSE()</f>
        <v>0</v>
      </c>
      <c r="AO1703" s="0" t="n">
        <f aca="false">FALSE()</f>
        <v>0</v>
      </c>
      <c r="AP1703" s="0" t="n">
        <f aca="false">FALSE()</f>
        <v>0</v>
      </c>
      <c r="AQ1703" s="380" t="n">
        <v>43123.7291666667</v>
      </c>
      <c r="AR1703" s="380" t="n">
        <v>36336.1666666667</v>
      </c>
      <c r="AS1703" s="0" t="s">
        <v>15817</v>
      </c>
      <c r="AT1703" s="0" t="s">
        <v>2170</v>
      </c>
      <c r="AU1703" s="0" t="s">
        <v>2170</v>
      </c>
    </row>
    <row r="1704" customFormat="false" ht="15" hidden="true" customHeight="false" outlineLevel="0" collapsed="false">
      <c r="A1704" s="0" t="s">
        <v>238</v>
      </c>
      <c r="B1704" s="0" t="s">
        <v>15818</v>
      </c>
      <c r="C1704" s="0" t="s">
        <v>177</v>
      </c>
      <c r="D1704" s="0" t="s">
        <v>720</v>
      </c>
      <c r="E1704" s="0" t="s">
        <v>238</v>
      </c>
      <c r="F1704" s="0" t="n">
        <v>1</v>
      </c>
      <c r="G1704" s="0" t="s">
        <v>434</v>
      </c>
      <c r="H1704" s="0" t="s">
        <v>2596</v>
      </c>
      <c r="I1704" s="0" t="s">
        <v>2596</v>
      </c>
      <c r="J1704" s="0" t="s">
        <v>2597</v>
      </c>
      <c r="K1704" s="0" t="s">
        <v>2598</v>
      </c>
      <c r="L1704" s="0" t="s">
        <v>2599</v>
      </c>
      <c r="M1704" s="0" t="s">
        <v>2600</v>
      </c>
      <c r="N1704" s="0" t="n">
        <f aca="false">TRUE()</f>
        <v>1</v>
      </c>
      <c r="O1704" s="0" t="s">
        <v>15819</v>
      </c>
      <c r="P1704" s="0" t="s">
        <v>2601</v>
      </c>
      <c r="Q1704" s="380" t="n">
        <v>44235.125</v>
      </c>
      <c r="R1704" s="0" t="n">
        <v>115985197</v>
      </c>
      <c r="S1704" s="0" t="s">
        <v>601</v>
      </c>
      <c r="T1704" s="0" t="s">
        <v>2602</v>
      </c>
      <c r="U1704" s="0" t="s">
        <v>2365</v>
      </c>
      <c r="V1704" s="0" t="n">
        <v>97585932</v>
      </c>
      <c r="W1704" s="0" t="s">
        <v>15820</v>
      </c>
      <c r="X1704" s="0" t="n">
        <v>5</v>
      </c>
      <c r="Y1704" s="0" t="n">
        <f aca="false">FALSE()</f>
        <v>0</v>
      </c>
      <c r="Z1704" s="0" t="n">
        <f aca="false">TRUE()</f>
        <v>1</v>
      </c>
      <c r="AA1704" s="0" t="n">
        <f aca="false">TRUE()</f>
        <v>1</v>
      </c>
      <c r="AB1704" s="0" t="n">
        <f aca="false">FALSE()</f>
        <v>0</v>
      </c>
      <c r="AC1704" s="0" t="n">
        <v>1</v>
      </c>
      <c r="AD1704" s="0" t="s">
        <v>2600</v>
      </c>
      <c r="AE1704" s="0" t="n">
        <f aca="false">TRUE()</f>
        <v>1</v>
      </c>
      <c r="AF1704" s="0" t="s">
        <v>15821</v>
      </c>
      <c r="AG1704" s="0" t="n">
        <v>1</v>
      </c>
      <c r="AH1704" s="0" t="s">
        <v>15822</v>
      </c>
      <c r="AI1704" s="0" t="s">
        <v>15823</v>
      </c>
      <c r="AJ1704" s="0" t="n">
        <v>0</v>
      </c>
      <c r="AK1704" s="0" t="s">
        <v>2118</v>
      </c>
      <c r="AL1704" s="0" t="n">
        <f aca="false">TRUE()</f>
        <v>1</v>
      </c>
      <c r="AM1704" s="0" t="n">
        <f aca="false">FALSE()</f>
        <v>0</v>
      </c>
      <c r="AN1704" s="0" t="n">
        <f aca="false">TRUE()</f>
        <v>1</v>
      </c>
      <c r="AO1704" s="0" t="n">
        <f aca="false">FALSE()</f>
        <v>0</v>
      </c>
      <c r="AP1704" s="0" t="n">
        <f aca="false">FALSE()</f>
        <v>0</v>
      </c>
      <c r="AQ1704" s="380" t="n">
        <v>44544.6965277778</v>
      </c>
      <c r="AR1704" s="380" t="n">
        <v>44544.4166666667</v>
      </c>
      <c r="AS1704" s="0" t="s">
        <v>15824</v>
      </c>
      <c r="AT1704" s="0" t="s">
        <v>2597</v>
      </c>
      <c r="AU1704" s="0" t="s">
        <v>2598</v>
      </c>
    </row>
    <row r="1705" customFormat="false" ht="15" hidden="true" customHeight="false" outlineLevel="0" collapsed="false">
      <c r="A1705" s="0" t="s">
        <v>15825</v>
      </c>
      <c r="B1705" s="0" t="s">
        <v>15826</v>
      </c>
      <c r="C1705" s="0" t="s">
        <v>15827</v>
      </c>
      <c r="D1705" s="0" t="s">
        <v>2297</v>
      </c>
      <c r="E1705" s="0" t="s">
        <v>15825</v>
      </c>
      <c r="F1705" s="0" t="n">
        <v>1</v>
      </c>
      <c r="G1705" s="0" t="s">
        <v>2298</v>
      </c>
      <c r="H1705" s="0" t="s">
        <v>2170</v>
      </c>
      <c r="I1705" s="0" t="s">
        <v>2170</v>
      </c>
      <c r="J1705" s="0" t="s">
        <v>2170</v>
      </c>
      <c r="K1705" s="0" t="s">
        <v>2170</v>
      </c>
      <c r="L1705" s="0" t="s">
        <v>2170</v>
      </c>
      <c r="M1705" s="0" t="s">
        <v>2170</v>
      </c>
      <c r="N1705" s="0" t="n">
        <f aca="false">FALSE()</f>
        <v>0</v>
      </c>
      <c r="O1705" s="0" t="s">
        <v>15828</v>
      </c>
      <c r="P1705" s="0" t="s">
        <v>2300</v>
      </c>
      <c r="Q1705" s="380" t="n">
        <v>33414.1666666667</v>
      </c>
      <c r="R1705" s="0" t="n">
        <v>666359739</v>
      </c>
      <c r="S1705" s="0" t="s">
        <v>2301</v>
      </c>
      <c r="T1705" s="0" t="s">
        <v>2302</v>
      </c>
      <c r="U1705" s="0" t="s">
        <v>2693</v>
      </c>
      <c r="V1705" s="0" t="n">
        <v>1200000000</v>
      </c>
      <c r="W1705" s="0" t="s">
        <v>2366</v>
      </c>
      <c r="X1705" s="0" t="n">
        <v>4</v>
      </c>
      <c r="Y1705" s="0" t="n">
        <f aca="false">FALSE()</f>
        <v>0</v>
      </c>
      <c r="Z1705" s="0" t="n">
        <f aca="false">FALSE()</f>
        <v>0</v>
      </c>
      <c r="AA1705" s="0" t="n">
        <f aca="false">FALSE()</f>
        <v>0</v>
      </c>
      <c r="AB1705" s="0" t="n">
        <f aca="false">TRUE()</f>
        <v>1</v>
      </c>
      <c r="AC1705" s="0" t="n">
        <v>1</v>
      </c>
      <c r="AD1705" s="0" t="s">
        <v>2129</v>
      </c>
      <c r="AE1705" s="0" t="n">
        <f aca="false">TRUE()</f>
        <v>1</v>
      </c>
      <c r="AF1705" s="0" t="s">
        <v>15829</v>
      </c>
      <c r="AG1705" s="0" t="n">
        <v>2</v>
      </c>
      <c r="AH1705" s="0" t="s">
        <v>15830</v>
      </c>
      <c r="AI1705" s="0" t="s">
        <v>15831</v>
      </c>
      <c r="AJ1705" s="0" t="n">
        <v>0</v>
      </c>
      <c r="AK1705" s="0" t="s">
        <v>2118</v>
      </c>
      <c r="AL1705" s="0" t="n">
        <f aca="false">FALSE()</f>
        <v>0</v>
      </c>
      <c r="AM1705" s="0" t="n">
        <f aca="false">TRUE()</f>
        <v>1</v>
      </c>
      <c r="AN1705" s="0" t="n">
        <f aca="false">FALSE()</f>
        <v>0</v>
      </c>
      <c r="AO1705" s="0" t="n">
        <f aca="false">FALSE()</f>
        <v>0</v>
      </c>
      <c r="AP1705" s="0" t="n">
        <f aca="false">FALSE()</f>
        <v>0</v>
      </c>
      <c r="AQ1705" s="380" t="n">
        <v>43123.7270833333</v>
      </c>
      <c r="AR1705" s="380" t="n">
        <v>33415.1666666667</v>
      </c>
      <c r="AS1705" s="0" t="s">
        <v>15832</v>
      </c>
      <c r="AT1705" s="0" t="s">
        <v>2170</v>
      </c>
      <c r="AU1705" s="0" t="s">
        <v>2170</v>
      </c>
    </row>
    <row r="1706" customFormat="false" ht="15" hidden="true" customHeight="false" outlineLevel="0" collapsed="false">
      <c r="A1706" s="0" t="s">
        <v>15833</v>
      </c>
      <c r="B1706" s="0" t="s">
        <v>15834</v>
      </c>
      <c r="C1706" s="0" t="s">
        <v>15835</v>
      </c>
      <c r="D1706" s="0" t="s">
        <v>2297</v>
      </c>
      <c r="E1706" s="0" t="s">
        <v>15833</v>
      </c>
      <c r="F1706" s="0" t="n">
        <v>1</v>
      </c>
      <c r="G1706" s="0" t="s">
        <v>2298</v>
      </c>
      <c r="H1706" s="0" t="s">
        <v>2170</v>
      </c>
      <c r="I1706" s="0" t="s">
        <v>2170</v>
      </c>
      <c r="J1706" s="0" t="s">
        <v>2170</v>
      </c>
      <c r="K1706" s="0" t="s">
        <v>2170</v>
      </c>
      <c r="L1706" s="0" t="s">
        <v>2170</v>
      </c>
      <c r="M1706" s="0" t="s">
        <v>2170</v>
      </c>
      <c r="N1706" s="0" t="n">
        <f aca="false">FALSE()</f>
        <v>0</v>
      </c>
      <c r="O1706" s="0" t="s">
        <v>15836</v>
      </c>
      <c r="P1706" s="0" t="s">
        <v>2300</v>
      </c>
      <c r="Q1706" s="380" t="n">
        <v>25569.125</v>
      </c>
      <c r="R1706" s="0" t="n">
        <v>369933743</v>
      </c>
      <c r="S1706" s="0" t="s">
        <v>2301</v>
      </c>
      <c r="T1706" s="0" t="s">
        <v>2302</v>
      </c>
      <c r="U1706" s="0" t="s">
        <v>2451</v>
      </c>
      <c r="V1706" s="0" t="n">
        <v>0</v>
      </c>
      <c r="W1706" s="0" t="s">
        <v>2366</v>
      </c>
      <c r="X1706" s="0" t="n">
        <v>4</v>
      </c>
      <c r="Y1706" s="0" t="n">
        <f aca="false">FALSE()</f>
        <v>0</v>
      </c>
      <c r="Z1706" s="0" t="n">
        <f aca="false">FALSE()</f>
        <v>0</v>
      </c>
      <c r="AA1706" s="0" t="n">
        <f aca="false">FALSE()</f>
        <v>0</v>
      </c>
      <c r="AB1706" s="0" t="n">
        <f aca="false">TRUE()</f>
        <v>1</v>
      </c>
      <c r="AC1706" s="0" t="n">
        <v>1</v>
      </c>
      <c r="AD1706" s="0" t="s">
        <v>2129</v>
      </c>
      <c r="AE1706" s="0" t="n">
        <f aca="false">TRUE()</f>
        <v>1</v>
      </c>
      <c r="AF1706" s="0" t="s">
        <v>15837</v>
      </c>
      <c r="AG1706" s="0" t="n">
        <v>2</v>
      </c>
      <c r="AH1706" s="0" t="s">
        <v>15838</v>
      </c>
      <c r="AI1706" s="0" t="s">
        <v>15839</v>
      </c>
      <c r="AJ1706" s="0" t="n">
        <v>0</v>
      </c>
      <c r="AK1706" s="0" t="s">
        <v>2118</v>
      </c>
      <c r="AL1706" s="0" t="n">
        <f aca="false">FALSE()</f>
        <v>0</v>
      </c>
      <c r="AM1706" s="0" t="n">
        <f aca="false">TRUE()</f>
        <v>1</v>
      </c>
      <c r="AN1706" s="0" t="n">
        <f aca="false">FALSE()</f>
        <v>0</v>
      </c>
      <c r="AO1706" s="0" t="n">
        <f aca="false">FALSE()</f>
        <v>0</v>
      </c>
      <c r="AP1706" s="0" t="n">
        <f aca="false">FALSE()</f>
        <v>0</v>
      </c>
      <c r="AQ1706" s="380" t="n">
        <v>44781.6638888889</v>
      </c>
      <c r="AR1706" s="380" t="n">
        <v>44781.4166666667</v>
      </c>
      <c r="AS1706" s="0" t="s">
        <v>15840</v>
      </c>
      <c r="AT1706" s="0" t="s">
        <v>2170</v>
      </c>
      <c r="AU1706" s="0" t="s">
        <v>2170</v>
      </c>
    </row>
    <row r="1707" customFormat="false" ht="15" hidden="true" customHeight="false" outlineLevel="0" collapsed="false">
      <c r="A1707" s="0" t="s">
        <v>15841</v>
      </c>
      <c r="B1707" s="0" t="s">
        <v>15842</v>
      </c>
      <c r="C1707" s="0" t="s">
        <v>15843</v>
      </c>
      <c r="D1707" s="0" t="s">
        <v>2297</v>
      </c>
      <c r="E1707" s="0" t="s">
        <v>15841</v>
      </c>
      <c r="F1707" s="0" t="n">
        <v>1</v>
      </c>
      <c r="G1707" s="0" t="s">
        <v>2298</v>
      </c>
      <c r="H1707" s="0" t="s">
        <v>2170</v>
      </c>
      <c r="I1707" s="0" t="s">
        <v>2170</v>
      </c>
      <c r="J1707" s="0" t="s">
        <v>2170</v>
      </c>
      <c r="K1707" s="0" t="s">
        <v>2170</v>
      </c>
      <c r="L1707" s="0" t="s">
        <v>2170</v>
      </c>
      <c r="M1707" s="0" t="s">
        <v>2170</v>
      </c>
      <c r="N1707" s="0" t="n">
        <f aca="false">FALSE()</f>
        <v>0</v>
      </c>
      <c r="O1707" s="0" t="s">
        <v>15844</v>
      </c>
      <c r="P1707" s="0" t="s">
        <v>2300</v>
      </c>
      <c r="Q1707" s="380" t="n">
        <v>39566.1666666667</v>
      </c>
      <c r="R1707" s="0" t="n">
        <v>1417961594</v>
      </c>
      <c r="S1707" s="0" t="s">
        <v>2301</v>
      </c>
      <c r="T1707" s="0" t="s">
        <v>2302</v>
      </c>
      <c r="U1707" s="0" t="s">
        <v>2365</v>
      </c>
      <c r="V1707" s="0" t="n">
        <v>2000000000</v>
      </c>
      <c r="W1707" s="0" t="s">
        <v>2366</v>
      </c>
      <c r="X1707" s="0" t="n">
        <v>4</v>
      </c>
      <c r="Y1707" s="0" t="n">
        <f aca="false">FALSE()</f>
        <v>0</v>
      </c>
      <c r="Z1707" s="0" t="n">
        <f aca="false">FALSE()</f>
        <v>0</v>
      </c>
      <c r="AA1707" s="0" t="n">
        <f aca="false">FALSE()</f>
        <v>0</v>
      </c>
      <c r="AB1707" s="0" t="n">
        <f aca="false">TRUE()</f>
        <v>1</v>
      </c>
      <c r="AC1707" s="0" t="n">
        <v>1</v>
      </c>
      <c r="AD1707" s="0" t="s">
        <v>2129</v>
      </c>
      <c r="AE1707" s="0" t="n">
        <f aca="false">TRUE()</f>
        <v>1</v>
      </c>
      <c r="AF1707" s="0" t="s">
        <v>15845</v>
      </c>
      <c r="AG1707" s="0" t="n">
        <v>2</v>
      </c>
      <c r="AH1707" s="0" t="s">
        <v>15846</v>
      </c>
      <c r="AI1707" s="0" t="s">
        <v>15847</v>
      </c>
      <c r="AJ1707" s="0" t="n">
        <v>0</v>
      </c>
      <c r="AK1707" s="0" t="s">
        <v>2118</v>
      </c>
      <c r="AL1707" s="0" t="n">
        <f aca="false">FALSE()</f>
        <v>0</v>
      </c>
      <c r="AM1707" s="0" t="n">
        <f aca="false">TRUE()</f>
        <v>1</v>
      </c>
      <c r="AN1707" s="0" t="n">
        <f aca="false">FALSE()</f>
        <v>0</v>
      </c>
      <c r="AO1707" s="0" t="n">
        <f aca="false">FALSE()</f>
        <v>0</v>
      </c>
      <c r="AP1707" s="0" t="n">
        <f aca="false">FALSE()</f>
        <v>0</v>
      </c>
      <c r="AQ1707" s="380" t="n">
        <v>43322.6881944445</v>
      </c>
      <c r="AR1707" s="380" t="n">
        <v>43322.4166666667</v>
      </c>
      <c r="AS1707" s="0" t="s">
        <v>15848</v>
      </c>
      <c r="AT1707" s="0" t="s">
        <v>2170</v>
      </c>
      <c r="AU1707" s="0" t="s">
        <v>2170</v>
      </c>
    </row>
    <row r="1708" customFormat="false" ht="15" hidden="true" customHeight="false" outlineLevel="0" collapsed="false">
      <c r="A1708" s="0" t="s">
        <v>15849</v>
      </c>
      <c r="B1708" s="0" t="s">
        <v>15850</v>
      </c>
      <c r="C1708" s="0" t="s">
        <v>15851</v>
      </c>
      <c r="D1708" s="0" t="s">
        <v>2297</v>
      </c>
      <c r="E1708" s="0" t="s">
        <v>15849</v>
      </c>
      <c r="F1708" s="0" t="n">
        <v>1</v>
      </c>
      <c r="G1708" s="0" t="s">
        <v>2298</v>
      </c>
      <c r="H1708" s="0" t="s">
        <v>2170</v>
      </c>
      <c r="I1708" s="0" t="s">
        <v>2170</v>
      </c>
      <c r="J1708" s="0" t="s">
        <v>2170</v>
      </c>
      <c r="K1708" s="0" t="s">
        <v>2170</v>
      </c>
      <c r="L1708" s="0" t="s">
        <v>2170</v>
      </c>
      <c r="M1708" s="0" t="s">
        <v>2170</v>
      </c>
      <c r="N1708" s="0" t="n">
        <f aca="false">FALSE()</f>
        <v>0</v>
      </c>
      <c r="O1708" s="0" t="s">
        <v>15852</v>
      </c>
      <c r="P1708" s="0" t="s">
        <v>2300</v>
      </c>
      <c r="Q1708" s="380" t="n">
        <v>25569.125</v>
      </c>
      <c r="R1708" s="0" t="n">
        <v>506641575</v>
      </c>
      <c r="S1708" s="0" t="s">
        <v>2301</v>
      </c>
      <c r="T1708" s="0" t="s">
        <v>2302</v>
      </c>
      <c r="U1708" s="0" t="s">
        <v>2574</v>
      </c>
      <c r="V1708" s="0" t="n">
        <v>2000000000</v>
      </c>
      <c r="W1708" s="0" t="s">
        <v>2366</v>
      </c>
      <c r="X1708" s="0" t="n">
        <v>4</v>
      </c>
      <c r="Y1708" s="0" t="n">
        <f aca="false">FALSE()</f>
        <v>0</v>
      </c>
      <c r="Z1708" s="0" t="n">
        <f aca="false">FALSE()</f>
        <v>0</v>
      </c>
      <c r="AA1708" s="0" t="n">
        <f aca="false">FALSE()</f>
        <v>0</v>
      </c>
      <c r="AB1708" s="0" t="n">
        <f aca="false">TRUE()</f>
        <v>1</v>
      </c>
      <c r="AC1708" s="0" t="n">
        <v>1</v>
      </c>
      <c r="AD1708" s="0" t="s">
        <v>2129</v>
      </c>
      <c r="AE1708" s="0" t="n">
        <f aca="false">TRUE()</f>
        <v>1</v>
      </c>
      <c r="AF1708" s="0" t="s">
        <v>15853</v>
      </c>
      <c r="AG1708" s="0" t="n">
        <v>2</v>
      </c>
      <c r="AH1708" s="0" t="s">
        <v>15854</v>
      </c>
      <c r="AI1708" s="0" t="s">
        <v>15855</v>
      </c>
      <c r="AJ1708" s="0" t="n">
        <v>0</v>
      </c>
      <c r="AK1708" s="0" t="s">
        <v>2118</v>
      </c>
      <c r="AL1708" s="0" t="n">
        <f aca="false">FALSE()</f>
        <v>0</v>
      </c>
      <c r="AM1708" s="0" t="n">
        <f aca="false">TRUE()</f>
        <v>1</v>
      </c>
      <c r="AN1708" s="0" t="n">
        <f aca="false">FALSE()</f>
        <v>0</v>
      </c>
      <c r="AO1708" s="0" t="n">
        <f aca="false">FALSE()</f>
        <v>0</v>
      </c>
      <c r="AP1708" s="0" t="n">
        <f aca="false">TRUE()</f>
        <v>1</v>
      </c>
      <c r="AQ1708" s="380" t="n">
        <v>44760.6395833333</v>
      </c>
      <c r="AR1708" s="380" t="n">
        <v>44760.4166666667</v>
      </c>
      <c r="AS1708" s="0" t="s">
        <v>15856</v>
      </c>
      <c r="AT1708" s="0" t="s">
        <v>2170</v>
      </c>
      <c r="AU1708" s="0" t="s">
        <v>2170</v>
      </c>
    </row>
    <row r="1709" customFormat="false" ht="15" hidden="true" customHeight="false" outlineLevel="0" collapsed="false">
      <c r="A1709" s="0" t="s">
        <v>233</v>
      </c>
      <c r="B1709" s="0" t="s">
        <v>233</v>
      </c>
      <c r="C1709" s="0" t="s">
        <v>126</v>
      </c>
      <c r="D1709" s="0" t="s">
        <v>720</v>
      </c>
      <c r="E1709" s="0" t="s">
        <v>233</v>
      </c>
      <c r="F1709" s="0" t="n">
        <v>1</v>
      </c>
      <c r="G1709" s="0" t="s">
        <v>434</v>
      </c>
      <c r="H1709" s="0" t="s">
        <v>2596</v>
      </c>
      <c r="I1709" s="0" t="s">
        <v>2596</v>
      </c>
      <c r="J1709" s="0" t="s">
        <v>2723</v>
      </c>
      <c r="K1709" s="0" t="s">
        <v>2083</v>
      </c>
      <c r="L1709" s="0" t="s">
        <v>2783</v>
      </c>
      <c r="M1709" s="0" t="s">
        <v>2726</v>
      </c>
      <c r="N1709" s="0" t="n">
        <f aca="false">TRUE()</f>
        <v>1</v>
      </c>
      <c r="O1709" s="0" t="s">
        <v>15857</v>
      </c>
      <c r="P1709" s="0" t="s">
        <v>2601</v>
      </c>
      <c r="Q1709" s="380" t="n">
        <v>44302.125</v>
      </c>
      <c r="R1709" s="0" t="n">
        <v>210000000</v>
      </c>
      <c r="S1709" s="0" t="s">
        <v>601</v>
      </c>
      <c r="T1709" s="0" t="s">
        <v>2602</v>
      </c>
      <c r="U1709" s="0" t="s">
        <v>2116</v>
      </c>
      <c r="V1709" s="0" t="n">
        <v>200000000</v>
      </c>
      <c r="W1709" s="0" t="s">
        <v>5955</v>
      </c>
      <c r="X1709" s="0" t="n">
        <v>5</v>
      </c>
      <c r="Y1709" s="0" t="n">
        <f aca="false">FALSE()</f>
        <v>0</v>
      </c>
      <c r="Z1709" s="0" t="n">
        <f aca="false">TRUE()</f>
        <v>1</v>
      </c>
      <c r="AA1709" s="0" t="n">
        <f aca="false">TRUE()</f>
        <v>1</v>
      </c>
      <c r="AB1709" s="0" t="n">
        <f aca="false">TRUE()</f>
        <v>1</v>
      </c>
      <c r="AC1709" s="0" t="n">
        <v>1</v>
      </c>
      <c r="AD1709" s="0" t="s">
        <v>2137</v>
      </c>
      <c r="AE1709" s="0" t="n">
        <f aca="false">TRUE()</f>
        <v>1</v>
      </c>
      <c r="AF1709" s="0" t="s">
        <v>15858</v>
      </c>
      <c r="AG1709" s="0" t="n">
        <v>1</v>
      </c>
      <c r="AH1709" s="0" t="s">
        <v>15859</v>
      </c>
      <c r="AI1709" s="0" t="s">
        <v>15860</v>
      </c>
      <c r="AJ1709" s="0" t="n">
        <v>0</v>
      </c>
      <c r="AK1709" s="0" t="s">
        <v>2118</v>
      </c>
      <c r="AL1709" s="0" t="n">
        <f aca="false">TRUE()</f>
        <v>1</v>
      </c>
      <c r="AM1709" s="0" t="n">
        <f aca="false">FALSE()</f>
        <v>0</v>
      </c>
      <c r="AN1709" s="0" t="n">
        <f aca="false">TRUE()</f>
        <v>1</v>
      </c>
      <c r="AO1709" s="0" t="n">
        <f aca="false">FALSE()</f>
        <v>0</v>
      </c>
      <c r="AP1709" s="0" t="n">
        <f aca="false">FALSE()</f>
        <v>0</v>
      </c>
      <c r="AQ1709" s="380" t="n">
        <v>45212.63125</v>
      </c>
      <c r="AR1709" s="380" t="n">
        <v>45212.4166666667</v>
      </c>
      <c r="AS1709" s="0" t="s">
        <v>15861</v>
      </c>
      <c r="AT1709" s="0" t="s">
        <v>2723</v>
      </c>
      <c r="AU1709" s="0" t="s">
        <v>2083</v>
      </c>
    </row>
    <row r="1710" customFormat="false" ht="15" hidden="true" customHeight="false" outlineLevel="0" collapsed="false">
      <c r="A1710" s="0" t="s">
        <v>15862</v>
      </c>
      <c r="B1710" s="0" t="s">
        <v>15863</v>
      </c>
      <c r="C1710" s="0" t="s">
        <v>15864</v>
      </c>
      <c r="D1710" s="0" t="s">
        <v>2297</v>
      </c>
      <c r="E1710" s="0" t="s">
        <v>15862</v>
      </c>
      <c r="F1710" s="0" t="n">
        <v>1</v>
      </c>
      <c r="G1710" s="0" t="s">
        <v>2298</v>
      </c>
      <c r="H1710" s="0" t="s">
        <v>2170</v>
      </c>
      <c r="I1710" s="0" t="s">
        <v>2170</v>
      </c>
      <c r="J1710" s="0" t="s">
        <v>2170</v>
      </c>
      <c r="K1710" s="0" t="s">
        <v>2170</v>
      </c>
      <c r="L1710" s="0" t="s">
        <v>2170</v>
      </c>
      <c r="M1710" s="0" t="s">
        <v>2170</v>
      </c>
      <c r="N1710" s="0" t="n">
        <f aca="false">FALSE()</f>
        <v>0</v>
      </c>
      <c r="O1710" s="0" t="s">
        <v>15865</v>
      </c>
      <c r="P1710" s="0" t="s">
        <v>2300</v>
      </c>
      <c r="Q1710" s="380" t="n">
        <v>29373.1666666667</v>
      </c>
      <c r="R1710" s="0" t="n">
        <v>259794788</v>
      </c>
      <c r="S1710" s="0" t="s">
        <v>2301</v>
      </c>
      <c r="T1710" s="0" t="s">
        <v>2302</v>
      </c>
      <c r="U1710" s="0" t="s">
        <v>2574</v>
      </c>
      <c r="V1710" s="0" t="n">
        <v>475000000</v>
      </c>
      <c r="W1710" s="0" t="s">
        <v>2366</v>
      </c>
      <c r="X1710" s="0" t="n">
        <v>4</v>
      </c>
      <c r="Y1710" s="0" t="n">
        <f aca="false">FALSE()</f>
        <v>0</v>
      </c>
      <c r="Z1710" s="0" t="n">
        <f aca="false">FALSE()</f>
        <v>0</v>
      </c>
      <c r="AA1710" s="0" t="n">
        <f aca="false">FALSE()</f>
        <v>0</v>
      </c>
      <c r="AB1710" s="0" t="n">
        <f aca="false">TRUE()</f>
        <v>1</v>
      </c>
      <c r="AC1710" s="0" t="n">
        <v>1</v>
      </c>
      <c r="AD1710" s="0" t="s">
        <v>2129</v>
      </c>
      <c r="AE1710" s="0" t="n">
        <f aca="false">TRUE()</f>
        <v>1</v>
      </c>
      <c r="AF1710" s="0" t="s">
        <v>15866</v>
      </c>
      <c r="AG1710" s="0" t="n">
        <v>2</v>
      </c>
      <c r="AH1710" s="0" t="s">
        <v>15867</v>
      </c>
      <c r="AI1710" s="0" t="s">
        <v>15868</v>
      </c>
      <c r="AJ1710" s="0" t="n">
        <v>0</v>
      </c>
      <c r="AK1710" s="0" t="s">
        <v>2118</v>
      </c>
      <c r="AL1710" s="0" t="n">
        <f aca="false">FALSE()</f>
        <v>0</v>
      </c>
      <c r="AM1710" s="0" t="n">
        <f aca="false">TRUE()</f>
        <v>1</v>
      </c>
      <c r="AN1710" s="0" t="n">
        <f aca="false">FALSE()</f>
        <v>0</v>
      </c>
      <c r="AO1710" s="0" t="n">
        <f aca="false">FALSE()</f>
        <v>0</v>
      </c>
      <c r="AP1710" s="0" t="n">
        <f aca="false">FALSE()</f>
        <v>0</v>
      </c>
      <c r="AQ1710" s="380" t="n">
        <v>43123.6770833333</v>
      </c>
      <c r="AR1710" s="380" t="n">
        <v>32843.125</v>
      </c>
      <c r="AS1710" s="0" t="s">
        <v>15869</v>
      </c>
      <c r="AT1710" s="0" t="s">
        <v>2170</v>
      </c>
      <c r="AU1710" s="0" t="s">
        <v>2170</v>
      </c>
    </row>
    <row r="1711" customFormat="false" ht="15" hidden="true" customHeight="false" outlineLevel="0" collapsed="false">
      <c r="A1711" s="0" t="s">
        <v>15870</v>
      </c>
      <c r="B1711" s="0" t="s">
        <v>15871</v>
      </c>
      <c r="C1711" s="0" t="s">
        <v>15872</v>
      </c>
      <c r="D1711" s="0" t="s">
        <v>2297</v>
      </c>
      <c r="E1711" s="0" t="s">
        <v>15870</v>
      </c>
      <c r="F1711" s="0" t="n">
        <v>1</v>
      </c>
      <c r="G1711" s="0" t="s">
        <v>2298</v>
      </c>
      <c r="H1711" s="0" t="s">
        <v>2170</v>
      </c>
      <c r="I1711" s="0" t="s">
        <v>2170</v>
      </c>
      <c r="J1711" s="0" t="s">
        <v>2170</v>
      </c>
      <c r="K1711" s="0" t="s">
        <v>2170</v>
      </c>
      <c r="L1711" s="0" t="s">
        <v>2170</v>
      </c>
      <c r="M1711" s="0" t="s">
        <v>2170</v>
      </c>
      <c r="N1711" s="0" t="n">
        <f aca="false">FALSE()</f>
        <v>0</v>
      </c>
      <c r="O1711" s="0" t="s">
        <v>15873</v>
      </c>
      <c r="P1711" s="0" t="s">
        <v>2300</v>
      </c>
      <c r="Q1711" s="380" t="n">
        <v>35117.125</v>
      </c>
      <c r="R1711" s="0" t="n">
        <v>23354873</v>
      </c>
      <c r="S1711" s="0" t="s">
        <v>2301</v>
      </c>
      <c r="T1711" s="0" t="s">
        <v>2302</v>
      </c>
      <c r="U1711" s="0" t="s">
        <v>2115</v>
      </c>
      <c r="V1711" s="0" t="n">
        <v>50000000</v>
      </c>
      <c r="W1711" s="0" t="s">
        <v>2366</v>
      </c>
      <c r="X1711" s="0" t="n">
        <v>4</v>
      </c>
      <c r="Y1711" s="0" t="n">
        <f aca="false">FALSE()</f>
        <v>0</v>
      </c>
      <c r="Z1711" s="0" t="n">
        <f aca="false">FALSE()</f>
        <v>0</v>
      </c>
      <c r="AA1711" s="0" t="n">
        <f aca="false">FALSE()</f>
        <v>0</v>
      </c>
      <c r="AB1711" s="0" t="n">
        <f aca="false">TRUE()</f>
        <v>1</v>
      </c>
      <c r="AC1711" s="0" t="n">
        <v>1</v>
      </c>
      <c r="AD1711" s="0" t="s">
        <v>2129</v>
      </c>
      <c r="AE1711" s="0" t="n">
        <f aca="false">TRUE()</f>
        <v>1</v>
      </c>
      <c r="AF1711" s="0" t="s">
        <v>15874</v>
      </c>
      <c r="AG1711" s="0" t="n">
        <v>2</v>
      </c>
      <c r="AH1711" s="0" t="s">
        <v>15875</v>
      </c>
      <c r="AI1711" s="0" t="s">
        <v>15876</v>
      </c>
      <c r="AJ1711" s="0" t="n">
        <v>0</v>
      </c>
      <c r="AK1711" s="0" t="s">
        <v>2118</v>
      </c>
      <c r="AL1711" s="0" t="n">
        <f aca="false">FALSE()</f>
        <v>0</v>
      </c>
      <c r="AM1711" s="0" t="n">
        <f aca="false">TRUE()</f>
        <v>1</v>
      </c>
      <c r="AN1711" s="0" t="n">
        <f aca="false">FALSE()</f>
        <v>0</v>
      </c>
      <c r="AO1711" s="0" t="n">
        <f aca="false">FALSE()</f>
        <v>0</v>
      </c>
      <c r="AP1711" s="0" t="n">
        <f aca="false">FALSE()</f>
        <v>0</v>
      </c>
      <c r="AQ1711" s="380" t="n">
        <v>43559.6875</v>
      </c>
      <c r="AR1711" s="380" t="n">
        <v>35118.125</v>
      </c>
      <c r="AS1711" s="0" t="s">
        <v>15877</v>
      </c>
      <c r="AT1711" s="0" t="s">
        <v>2170</v>
      </c>
      <c r="AU1711" s="0" t="s">
        <v>2170</v>
      </c>
    </row>
    <row r="1712" customFormat="false" ht="15" hidden="true" customHeight="false" outlineLevel="0" collapsed="false">
      <c r="A1712" s="0" t="s">
        <v>15878</v>
      </c>
      <c r="B1712" s="0" t="s">
        <v>15879</v>
      </c>
      <c r="C1712" s="0" t="s">
        <v>15880</v>
      </c>
      <c r="D1712" s="0" t="s">
        <v>2297</v>
      </c>
      <c r="E1712" s="0" t="s">
        <v>15878</v>
      </c>
      <c r="F1712" s="0" t="n">
        <v>1</v>
      </c>
      <c r="G1712" s="0" t="s">
        <v>2298</v>
      </c>
      <c r="H1712" s="0" t="s">
        <v>2170</v>
      </c>
      <c r="I1712" s="0" t="s">
        <v>2170</v>
      </c>
      <c r="J1712" s="0" t="s">
        <v>2170</v>
      </c>
      <c r="K1712" s="0" t="s">
        <v>2170</v>
      </c>
      <c r="L1712" s="0" t="s">
        <v>2170</v>
      </c>
      <c r="M1712" s="0" t="s">
        <v>2170</v>
      </c>
      <c r="N1712" s="0" t="n">
        <f aca="false">FALSE()</f>
        <v>0</v>
      </c>
      <c r="O1712" s="0" t="s">
        <v>15881</v>
      </c>
      <c r="P1712" s="0" t="s">
        <v>2300</v>
      </c>
      <c r="Q1712" s="380" t="n">
        <v>25569.125</v>
      </c>
      <c r="R1712" s="0" t="n">
        <v>828487126</v>
      </c>
      <c r="S1712" s="0" t="s">
        <v>2301</v>
      </c>
      <c r="T1712" s="0" t="s">
        <v>2302</v>
      </c>
      <c r="U1712" s="0" t="s">
        <v>2574</v>
      </c>
      <c r="V1712" s="0" t="n">
        <v>2000000000</v>
      </c>
      <c r="W1712" s="0" t="s">
        <v>2321</v>
      </c>
      <c r="X1712" s="0" t="n">
        <v>4</v>
      </c>
      <c r="Y1712" s="0" t="n">
        <f aca="false">FALSE()</f>
        <v>0</v>
      </c>
      <c r="Z1712" s="0" t="n">
        <f aca="false">FALSE()</f>
        <v>0</v>
      </c>
      <c r="AA1712" s="0" t="n">
        <f aca="false">FALSE()</f>
        <v>0</v>
      </c>
      <c r="AB1712" s="0" t="n">
        <f aca="false">TRUE()</f>
        <v>1</v>
      </c>
      <c r="AC1712" s="0" t="n">
        <v>1</v>
      </c>
      <c r="AD1712" s="0" t="s">
        <v>2129</v>
      </c>
      <c r="AE1712" s="0" t="n">
        <f aca="false">TRUE()</f>
        <v>1</v>
      </c>
      <c r="AF1712" s="0" t="s">
        <v>15882</v>
      </c>
      <c r="AG1712" s="0" t="n">
        <v>2</v>
      </c>
      <c r="AH1712" s="0" t="s">
        <v>15883</v>
      </c>
      <c r="AI1712" s="0" t="s">
        <v>15884</v>
      </c>
      <c r="AJ1712" s="0" t="n">
        <v>0</v>
      </c>
      <c r="AK1712" s="0" t="s">
        <v>2118</v>
      </c>
      <c r="AL1712" s="0" t="n">
        <f aca="false">FALSE()</f>
        <v>0</v>
      </c>
      <c r="AM1712" s="0" t="n">
        <f aca="false">TRUE()</f>
        <v>1</v>
      </c>
      <c r="AN1712" s="0" t="n">
        <f aca="false">FALSE()</f>
        <v>0</v>
      </c>
      <c r="AO1712" s="0" t="n">
        <f aca="false">FALSE()</f>
        <v>0</v>
      </c>
      <c r="AP1712" s="0" t="n">
        <f aca="false">FALSE()</f>
        <v>0</v>
      </c>
      <c r="AQ1712" s="380" t="n">
        <v>43759.6875</v>
      </c>
      <c r="AR1712" s="380" t="n">
        <v>43759.4166666667</v>
      </c>
      <c r="AS1712" s="0" t="s">
        <v>15885</v>
      </c>
      <c r="AT1712" s="0" t="s">
        <v>2170</v>
      </c>
      <c r="AU1712" s="0" t="s">
        <v>2170</v>
      </c>
    </row>
    <row r="1713" customFormat="false" ht="15" hidden="true" customHeight="false" outlineLevel="0" collapsed="false">
      <c r="A1713" s="0" t="s">
        <v>15886</v>
      </c>
      <c r="B1713" s="0" t="s">
        <v>15887</v>
      </c>
      <c r="C1713" s="0" t="s">
        <v>15888</v>
      </c>
      <c r="D1713" s="0" t="s">
        <v>2297</v>
      </c>
      <c r="E1713" s="0" t="s">
        <v>15886</v>
      </c>
      <c r="F1713" s="0" t="n">
        <v>1</v>
      </c>
      <c r="G1713" s="0" t="s">
        <v>2298</v>
      </c>
      <c r="H1713" s="0" t="s">
        <v>2170</v>
      </c>
      <c r="I1713" s="0" t="s">
        <v>2170</v>
      </c>
      <c r="J1713" s="0" t="s">
        <v>2170</v>
      </c>
      <c r="K1713" s="0" t="s">
        <v>2170</v>
      </c>
      <c r="L1713" s="0" t="s">
        <v>2170</v>
      </c>
      <c r="M1713" s="0" t="s">
        <v>2170</v>
      </c>
      <c r="N1713" s="0" t="n">
        <f aca="false">FALSE()</f>
        <v>0</v>
      </c>
      <c r="O1713" s="0" t="s">
        <v>15889</v>
      </c>
      <c r="P1713" s="0" t="s">
        <v>2300</v>
      </c>
      <c r="Q1713" s="380" t="n">
        <v>25569.125</v>
      </c>
      <c r="R1713" s="0" t="n">
        <v>392638627</v>
      </c>
      <c r="S1713" s="0" t="s">
        <v>2301</v>
      </c>
      <c r="T1713" s="0" t="s">
        <v>2302</v>
      </c>
      <c r="U1713" s="0" t="s">
        <v>2365</v>
      </c>
      <c r="V1713" s="0" t="n">
        <v>0</v>
      </c>
      <c r="W1713" s="0" t="s">
        <v>2409</v>
      </c>
      <c r="X1713" s="0" t="n">
        <v>4</v>
      </c>
      <c r="Y1713" s="0" t="n">
        <f aca="false">FALSE()</f>
        <v>0</v>
      </c>
      <c r="Z1713" s="0" t="n">
        <f aca="false">FALSE()</f>
        <v>0</v>
      </c>
      <c r="AA1713" s="0" t="n">
        <f aca="false">FALSE()</f>
        <v>0</v>
      </c>
      <c r="AB1713" s="0" t="n">
        <f aca="false">TRUE()</f>
        <v>1</v>
      </c>
      <c r="AC1713" s="0" t="n">
        <v>1</v>
      </c>
      <c r="AD1713" s="0" t="s">
        <v>2129</v>
      </c>
      <c r="AE1713" s="0" t="n">
        <f aca="false">TRUE()</f>
        <v>1</v>
      </c>
      <c r="AF1713" s="0" t="s">
        <v>15890</v>
      </c>
      <c r="AG1713" s="0" t="n">
        <v>2</v>
      </c>
      <c r="AH1713" s="0" t="s">
        <v>15891</v>
      </c>
      <c r="AI1713" s="0" t="s">
        <v>15892</v>
      </c>
      <c r="AJ1713" s="0" t="n">
        <v>0</v>
      </c>
      <c r="AK1713" s="0" t="s">
        <v>2118</v>
      </c>
      <c r="AL1713" s="0" t="n">
        <f aca="false">FALSE()</f>
        <v>0</v>
      </c>
      <c r="AM1713" s="0" t="n">
        <f aca="false">TRUE()</f>
        <v>1</v>
      </c>
      <c r="AN1713" s="0" t="n">
        <f aca="false">FALSE()</f>
        <v>0</v>
      </c>
      <c r="AO1713" s="0" t="n">
        <f aca="false">FALSE()</f>
        <v>0</v>
      </c>
      <c r="AP1713" s="0" t="n">
        <f aca="false">FALSE()</f>
        <v>0</v>
      </c>
      <c r="AQ1713" s="380" t="n">
        <v>43123.7291666667</v>
      </c>
      <c r="AR1713" s="380" t="n">
        <v>32398.1666666667</v>
      </c>
      <c r="AS1713" s="0" t="s">
        <v>15893</v>
      </c>
      <c r="AT1713" s="0" t="s">
        <v>2170</v>
      </c>
      <c r="AU1713" s="0" t="s">
        <v>2170</v>
      </c>
    </row>
    <row r="1714" customFormat="false" ht="15" hidden="true" customHeight="false" outlineLevel="0" collapsed="false">
      <c r="A1714" s="0" t="s">
        <v>15894</v>
      </c>
      <c r="B1714" s="0" t="s">
        <v>15895</v>
      </c>
      <c r="C1714" s="0" t="s">
        <v>15896</v>
      </c>
      <c r="D1714" s="0" t="s">
        <v>2297</v>
      </c>
      <c r="E1714" s="0" t="s">
        <v>15894</v>
      </c>
      <c r="F1714" s="0" t="n">
        <v>1</v>
      </c>
      <c r="G1714" s="0" t="s">
        <v>2298</v>
      </c>
      <c r="H1714" s="0" t="s">
        <v>2170</v>
      </c>
      <c r="I1714" s="0" t="s">
        <v>2170</v>
      </c>
      <c r="J1714" s="0" t="s">
        <v>2170</v>
      </c>
      <c r="K1714" s="0" t="s">
        <v>2170</v>
      </c>
      <c r="L1714" s="0" t="s">
        <v>2170</v>
      </c>
      <c r="M1714" s="0" t="s">
        <v>2170</v>
      </c>
      <c r="N1714" s="0" t="n">
        <f aca="false">FALSE()</f>
        <v>0</v>
      </c>
      <c r="O1714" s="0" t="s">
        <v>15897</v>
      </c>
      <c r="P1714" s="0" t="s">
        <v>2300</v>
      </c>
      <c r="Q1714" s="380" t="n">
        <v>25569.125</v>
      </c>
      <c r="R1714" s="0" t="n">
        <v>2294627635</v>
      </c>
      <c r="S1714" s="0" t="s">
        <v>2491</v>
      </c>
      <c r="T1714" s="0" t="s">
        <v>2492</v>
      </c>
      <c r="U1714" s="0" t="s">
        <v>2365</v>
      </c>
      <c r="V1714" s="0" t="n">
        <v>0</v>
      </c>
      <c r="W1714" s="0" t="s">
        <v>2356</v>
      </c>
      <c r="X1714" s="0" t="n">
        <v>4</v>
      </c>
      <c r="Y1714" s="0" t="n">
        <f aca="false">FALSE()</f>
        <v>0</v>
      </c>
      <c r="Z1714" s="0" t="n">
        <f aca="false">FALSE()</f>
        <v>0</v>
      </c>
      <c r="AA1714" s="0" t="n">
        <f aca="false">FALSE()</f>
        <v>0</v>
      </c>
      <c r="AB1714" s="0" t="n">
        <f aca="false">TRUE()</f>
        <v>1</v>
      </c>
      <c r="AC1714" s="0" t="n">
        <v>3</v>
      </c>
      <c r="AD1714" s="0" t="s">
        <v>2129</v>
      </c>
      <c r="AE1714" s="0" t="n">
        <f aca="false">TRUE()</f>
        <v>1</v>
      </c>
      <c r="AF1714" s="0" t="s">
        <v>15898</v>
      </c>
      <c r="AG1714" s="0" t="n">
        <v>2</v>
      </c>
      <c r="AH1714" s="0" t="s">
        <v>15899</v>
      </c>
      <c r="AI1714" s="0" t="s">
        <v>15900</v>
      </c>
      <c r="AJ1714" s="0" t="n">
        <v>0</v>
      </c>
      <c r="AK1714" s="0" t="s">
        <v>2118</v>
      </c>
      <c r="AL1714" s="0" t="n">
        <f aca="false">FALSE()</f>
        <v>0</v>
      </c>
      <c r="AM1714" s="0" t="n">
        <f aca="false">TRUE()</f>
        <v>1</v>
      </c>
      <c r="AN1714" s="0" t="n">
        <f aca="false">FALSE()</f>
        <v>0</v>
      </c>
      <c r="AO1714" s="0" t="n">
        <f aca="false">FALSE()</f>
        <v>0</v>
      </c>
      <c r="AP1714" s="0" t="n">
        <f aca="false">FALSE()</f>
        <v>0</v>
      </c>
      <c r="AQ1714" s="380" t="n">
        <v>43123.7020833333</v>
      </c>
      <c r="AR1714" s="380" t="n">
        <v>36046.1666666667</v>
      </c>
      <c r="AS1714" s="0" t="s">
        <v>15901</v>
      </c>
      <c r="AT1714" s="0" t="s">
        <v>2170</v>
      </c>
      <c r="AU1714" s="0" t="s">
        <v>2170</v>
      </c>
    </row>
    <row r="1715" customFormat="false" ht="15" hidden="true" customHeight="false" outlineLevel="0" collapsed="false">
      <c r="A1715" s="0" t="s">
        <v>1515</v>
      </c>
      <c r="B1715" s="0" t="s">
        <v>15902</v>
      </c>
      <c r="C1715" s="0" t="s">
        <v>1512</v>
      </c>
      <c r="D1715" s="0" t="s">
        <v>720</v>
      </c>
      <c r="E1715" s="0" t="s">
        <v>1515</v>
      </c>
      <c r="F1715" s="0" t="n">
        <v>1</v>
      </c>
      <c r="G1715" s="0" t="s">
        <v>434</v>
      </c>
      <c r="H1715" s="0" t="s">
        <v>2596</v>
      </c>
      <c r="I1715" s="0" t="s">
        <v>2596</v>
      </c>
      <c r="J1715" s="0" t="s">
        <v>2598</v>
      </c>
      <c r="K1715" s="0" t="s">
        <v>2170</v>
      </c>
      <c r="L1715" s="0" t="s">
        <v>2600</v>
      </c>
      <c r="M1715" s="0" t="s">
        <v>2170</v>
      </c>
      <c r="N1715" s="0" t="n">
        <f aca="false">FALSE()</f>
        <v>0</v>
      </c>
      <c r="O1715" s="0" t="s">
        <v>15903</v>
      </c>
      <c r="P1715" s="0" t="s">
        <v>2601</v>
      </c>
      <c r="Q1715" s="380" t="n">
        <v>36159.125</v>
      </c>
      <c r="R1715" s="0" t="n">
        <v>1811073</v>
      </c>
      <c r="S1715" s="0" t="s">
        <v>601</v>
      </c>
      <c r="T1715" s="0" t="s">
        <v>2602</v>
      </c>
      <c r="U1715" s="0" t="s">
        <v>2115</v>
      </c>
      <c r="V1715" s="0" t="n">
        <v>1123734</v>
      </c>
      <c r="W1715" s="0" t="s">
        <v>4595</v>
      </c>
      <c r="X1715" s="0" t="n">
        <v>5</v>
      </c>
      <c r="Y1715" s="0" t="n">
        <f aca="false">FALSE()</f>
        <v>0</v>
      </c>
      <c r="Z1715" s="0" t="n">
        <f aca="false">TRUE()</f>
        <v>1</v>
      </c>
      <c r="AA1715" s="0" t="n">
        <f aca="false">TRUE()</f>
        <v>1</v>
      </c>
      <c r="AB1715" s="0" t="n">
        <f aca="false">TRUE()</f>
        <v>1</v>
      </c>
      <c r="AC1715" s="0" t="n">
        <v>1</v>
      </c>
      <c r="AD1715" s="0" t="s">
        <v>2150</v>
      </c>
      <c r="AE1715" s="0" t="n">
        <f aca="false">TRUE()</f>
        <v>1</v>
      </c>
      <c r="AF1715" s="0" t="s">
        <v>15904</v>
      </c>
      <c r="AG1715" s="0" t="n">
        <v>1</v>
      </c>
      <c r="AH1715" s="0" t="s">
        <v>15905</v>
      </c>
      <c r="AI1715" s="0" t="s">
        <v>15906</v>
      </c>
      <c r="AJ1715" s="0" t="n">
        <v>0</v>
      </c>
      <c r="AK1715" s="0" t="s">
        <v>2119</v>
      </c>
      <c r="AL1715" s="0" t="n">
        <f aca="false">TRUE()</f>
        <v>1</v>
      </c>
      <c r="AM1715" s="0" t="n">
        <f aca="false">FALSE()</f>
        <v>0</v>
      </c>
      <c r="AN1715" s="0" t="n">
        <f aca="false">TRUE()</f>
        <v>1</v>
      </c>
      <c r="AO1715" s="0" t="n">
        <f aca="false">FALSE()</f>
        <v>0</v>
      </c>
      <c r="AP1715" s="0" t="n">
        <f aca="false">FALSE()</f>
        <v>0</v>
      </c>
      <c r="AQ1715" s="380" t="n">
        <v>43169.25</v>
      </c>
      <c r="AR1715" s="380" t="n">
        <v>39610.1666666667</v>
      </c>
      <c r="AS1715" s="0" t="s">
        <v>15907</v>
      </c>
      <c r="AT1715" s="0" t="s">
        <v>2598</v>
      </c>
      <c r="AU1715" s="0" t="s">
        <v>2170</v>
      </c>
    </row>
    <row r="1716" customFormat="false" ht="15" hidden="true" customHeight="false" outlineLevel="0" collapsed="false">
      <c r="A1716" s="0" t="s">
        <v>15908</v>
      </c>
      <c r="B1716" s="0" t="s">
        <v>15909</v>
      </c>
      <c r="C1716" s="0" t="s">
        <v>15910</v>
      </c>
      <c r="D1716" s="0" t="s">
        <v>2297</v>
      </c>
      <c r="E1716" s="0" t="s">
        <v>15908</v>
      </c>
      <c r="F1716" s="0" t="n">
        <v>1</v>
      </c>
      <c r="G1716" s="0" t="s">
        <v>2298</v>
      </c>
      <c r="H1716" s="0" t="s">
        <v>2170</v>
      </c>
      <c r="I1716" s="0" t="s">
        <v>2170</v>
      </c>
      <c r="J1716" s="0" t="s">
        <v>2170</v>
      </c>
      <c r="K1716" s="0" t="s">
        <v>2170</v>
      </c>
      <c r="L1716" s="0" t="s">
        <v>2170</v>
      </c>
      <c r="M1716" s="0" t="s">
        <v>2170</v>
      </c>
      <c r="N1716" s="0" t="n">
        <f aca="false">FALSE()</f>
        <v>0</v>
      </c>
      <c r="O1716" s="0" t="s">
        <v>15911</v>
      </c>
      <c r="P1716" s="0" t="s">
        <v>2300</v>
      </c>
      <c r="Q1716" s="380" t="n">
        <v>33760.1666666667</v>
      </c>
      <c r="R1716" s="0" t="n">
        <v>358183972</v>
      </c>
      <c r="S1716" s="0" t="s">
        <v>2301</v>
      </c>
      <c r="T1716" s="0" t="s">
        <v>2302</v>
      </c>
      <c r="U1716" s="0" t="s">
        <v>2365</v>
      </c>
      <c r="V1716" s="0" t="n">
        <v>0</v>
      </c>
      <c r="W1716" s="0" t="s">
        <v>2366</v>
      </c>
      <c r="X1716" s="0" t="n">
        <v>4</v>
      </c>
      <c r="Y1716" s="0" t="n">
        <f aca="false">FALSE()</f>
        <v>0</v>
      </c>
      <c r="Z1716" s="0" t="n">
        <f aca="false">FALSE()</f>
        <v>0</v>
      </c>
      <c r="AA1716" s="0" t="n">
        <f aca="false">FALSE()</f>
        <v>0</v>
      </c>
      <c r="AB1716" s="0" t="n">
        <f aca="false">TRUE()</f>
        <v>1</v>
      </c>
      <c r="AC1716" s="0" t="n">
        <v>1</v>
      </c>
      <c r="AD1716" s="0" t="s">
        <v>2129</v>
      </c>
      <c r="AE1716" s="0" t="n">
        <f aca="false">TRUE()</f>
        <v>1</v>
      </c>
      <c r="AF1716" s="0" t="s">
        <v>15912</v>
      </c>
      <c r="AG1716" s="0" t="n">
        <v>2</v>
      </c>
      <c r="AH1716" s="0" t="s">
        <v>15913</v>
      </c>
      <c r="AI1716" s="0" t="s">
        <v>15914</v>
      </c>
      <c r="AJ1716" s="0" t="n">
        <v>0</v>
      </c>
      <c r="AK1716" s="0" t="s">
        <v>2118</v>
      </c>
      <c r="AL1716" s="0" t="n">
        <f aca="false">FALSE()</f>
        <v>0</v>
      </c>
      <c r="AM1716" s="0" t="n">
        <f aca="false">TRUE()</f>
        <v>1</v>
      </c>
      <c r="AN1716" s="0" t="n">
        <f aca="false">FALSE()</f>
        <v>0</v>
      </c>
      <c r="AO1716" s="0" t="n">
        <f aca="false">FALSE()</f>
        <v>0</v>
      </c>
      <c r="AP1716" s="0" t="n">
        <f aca="false">FALSE()</f>
        <v>0</v>
      </c>
      <c r="AQ1716" s="380" t="n">
        <v>43123.7291666667</v>
      </c>
      <c r="AR1716" s="380" t="n">
        <v>33760.1666666667</v>
      </c>
      <c r="AS1716" s="0" t="s">
        <v>15915</v>
      </c>
      <c r="AT1716" s="0" t="s">
        <v>2170</v>
      </c>
      <c r="AU1716" s="0" t="s">
        <v>2170</v>
      </c>
    </row>
    <row r="1717" customFormat="false" ht="15" hidden="true" customHeight="false" outlineLevel="0" collapsed="false">
      <c r="A1717" s="0" t="s">
        <v>15916</v>
      </c>
      <c r="B1717" s="0" t="s">
        <v>15917</v>
      </c>
      <c r="C1717" s="0" t="s">
        <v>15918</v>
      </c>
      <c r="D1717" s="0" t="s">
        <v>2525</v>
      </c>
      <c r="E1717" s="0" t="s">
        <v>15916</v>
      </c>
      <c r="F1717" s="0" t="n">
        <v>100</v>
      </c>
      <c r="G1717" s="0" t="s">
        <v>2526</v>
      </c>
      <c r="H1717" s="0" t="s">
        <v>2170</v>
      </c>
      <c r="I1717" s="0" t="s">
        <v>2170</v>
      </c>
      <c r="J1717" s="0" t="s">
        <v>2170</v>
      </c>
      <c r="K1717" s="0" t="s">
        <v>2170</v>
      </c>
      <c r="L1717" s="0" t="s">
        <v>2170</v>
      </c>
      <c r="M1717" s="0" t="s">
        <v>2170</v>
      </c>
      <c r="N1717" s="0" t="n">
        <f aca="false">FALSE()</f>
        <v>0</v>
      </c>
      <c r="O1717" s="0" t="s">
        <v>15919</v>
      </c>
      <c r="P1717" s="0" t="s">
        <v>2300</v>
      </c>
      <c r="Q1717" s="380" t="n">
        <v>25569.125</v>
      </c>
      <c r="R1717" s="0" t="n">
        <v>5736940000</v>
      </c>
      <c r="S1717" s="0" t="s">
        <v>2528</v>
      </c>
      <c r="T1717" s="0" t="s">
        <v>2529</v>
      </c>
      <c r="U1717" s="0" t="s">
        <v>2114</v>
      </c>
      <c r="V1717" s="0" t="n">
        <v>0</v>
      </c>
      <c r="W1717" s="0" t="s">
        <v>11208</v>
      </c>
      <c r="X1717" s="0" t="n">
        <v>4</v>
      </c>
      <c r="Y1717" s="0" t="n">
        <f aca="false">FALSE()</f>
        <v>0</v>
      </c>
      <c r="Z1717" s="0" t="n">
        <f aca="false">FALSE()</f>
        <v>0</v>
      </c>
      <c r="AA1717" s="0" t="n">
        <f aca="false">FALSE()</f>
        <v>0</v>
      </c>
      <c r="AB1717" s="0" t="n">
        <f aca="false">TRUE()</f>
        <v>1</v>
      </c>
      <c r="AC1717" s="0" t="n">
        <v>1</v>
      </c>
      <c r="AD1717" s="0" t="s">
        <v>2803</v>
      </c>
      <c r="AE1717" s="0" t="n">
        <f aca="false">TRUE()</f>
        <v>1</v>
      </c>
      <c r="AF1717" s="0" t="s">
        <v>15920</v>
      </c>
      <c r="AG1717" s="0" t="n">
        <v>2</v>
      </c>
      <c r="AH1717" s="0" t="s">
        <v>15921</v>
      </c>
      <c r="AI1717" s="0" t="s">
        <v>15922</v>
      </c>
      <c r="AJ1717" s="0" t="n">
        <v>0</v>
      </c>
      <c r="AK1717" s="0" t="s">
        <v>2118</v>
      </c>
      <c r="AL1717" s="0" t="n">
        <f aca="false">FALSE()</f>
        <v>0</v>
      </c>
      <c r="AM1717" s="0" t="n">
        <f aca="false">FALSE()</f>
        <v>0</v>
      </c>
      <c r="AN1717" s="0" t="n">
        <f aca="false">FALSE()</f>
        <v>0</v>
      </c>
      <c r="AO1717" s="0" t="n">
        <f aca="false">FALSE()</f>
        <v>0</v>
      </c>
      <c r="AP1717" s="0" t="n">
        <f aca="false">TRUE()</f>
        <v>1</v>
      </c>
      <c r="AQ1717" s="380" t="n">
        <v>44965.3333333333</v>
      </c>
      <c r="AR1717" s="380" t="n">
        <v>44965.4166666667</v>
      </c>
      <c r="AS1717" s="0" t="s">
        <v>15923</v>
      </c>
      <c r="AT1717" s="0" t="s">
        <v>2170</v>
      </c>
      <c r="AU1717" s="0" t="s">
        <v>2170</v>
      </c>
    </row>
    <row r="1718" customFormat="false" ht="15" hidden="true" customHeight="false" outlineLevel="0" collapsed="false">
      <c r="A1718" s="0" t="s">
        <v>15924</v>
      </c>
      <c r="B1718" s="0" t="s">
        <v>15925</v>
      </c>
      <c r="C1718" s="0" t="s">
        <v>15926</v>
      </c>
      <c r="D1718" s="0" t="s">
        <v>2297</v>
      </c>
      <c r="E1718" s="0" t="s">
        <v>15924</v>
      </c>
      <c r="F1718" s="0" t="n">
        <v>1</v>
      </c>
      <c r="G1718" s="0" t="s">
        <v>2298</v>
      </c>
      <c r="H1718" s="0" t="s">
        <v>2170</v>
      </c>
      <c r="I1718" s="0" t="s">
        <v>2170</v>
      </c>
      <c r="J1718" s="0" t="s">
        <v>2170</v>
      </c>
      <c r="K1718" s="0" t="s">
        <v>2170</v>
      </c>
      <c r="L1718" s="0" t="s">
        <v>2170</v>
      </c>
      <c r="M1718" s="0" t="s">
        <v>2170</v>
      </c>
      <c r="N1718" s="0" t="n">
        <f aca="false">FALSE()</f>
        <v>0</v>
      </c>
      <c r="O1718" s="0" t="s">
        <v>15927</v>
      </c>
      <c r="P1718" s="0" t="s">
        <v>2300</v>
      </c>
      <c r="Q1718" s="380" t="n">
        <v>26092.1666666667</v>
      </c>
      <c r="R1718" s="0" t="n">
        <v>591644557</v>
      </c>
      <c r="S1718" s="0" t="s">
        <v>2301</v>
      </c>
      <c r="T1718" s="0" t="s">
        <v>2302</v>
      </c>
      <c r="U1718" s="0" t="s">
        <v>2115</v>
      </c>
      <c r="V1718" s="0" t="n">
        <v>0</v>
      </c>
      <c r="W1718" s="0" t="s">
        <v>2356</v>
      </c>
      <c r="X1718" s="0" t="n">
        <v>4</v>
      </c>
      <c r="Y1718" s="0" t="n">
        <f aca="false">FALSE()</f>
        <v>0</v>
      </c>
      <c r="Z1718" s="0" t="n">
        <f aca="false">FALSE()</f>
        <v>0</v>
      </c>
      <c r="AA1718" s="0" t="n">
        <f aca="false">FALSE()</f>
        <v>0</v>
      </c>
      <c r="AB1718" s="0" t="n">
        <f aca="false">TRUE()</f>
        <v>1</v>
      </c>
      <c r="AC1718" s="0" t="n">
        <v>1</v>
      </c>
      <c r="AD1718" s="0" t="s">
        <v>2129</v>
      </c>
      <c r="AE1718" s="0" t="n">
        <f aca="false">TRUE()</f>
        <v>1</v>
      </c>
      <c r="AF1718" s="0" t="s">
        <v>15928</v>
      </c>
      <c r="AG1718" s="0" t="n">
        <v>2</v>
      </c>
      <c r="AH1718" s="0" t="s">
        <v>15929</v>
      </c>
      <c r="AI1718" s="0" t="s">
        <v>15930</v>
      </c>
      <c r="AJ1718" s="0" t="n">
        <v>0</v>
      </c>
      <c r="AK1718" s="0" t="s">
        <v>2118</v>
      </c>
      <c r="AL1718" s="0" t="n">
        <f aca="false">FALSE()</f>
        <v>0</v>
      </c>
      <c r="AM1718" s="0" t="n">
        <f aca="false">TRUE()</f>
        <v>1</v>
      </c>
      <c r="AN1718" s="0" t="n">
        <f aca="false">FALSE()</f>
        <v>0</v>
      </c>
      <c r="AO1718" s="0" t="n">
        <f aca="false">FALSE()</f>
        <v>0</v>
      </c>
      <c r="AP1718" s="0" t="n">
        <f aca="false">FALSE()</f>
        <v>0</v>
      </c>
      <c r="AQ1718" s="380" t="n">
        <v>43123.7291666667</v>
      </c>
      <c r="AR1718" s="380" t="n">
        <v>32398.1666666667</v>
      </c>
      <c r="AS1718" s="0" t="s">
        <v>15931</v>
      </c>
      <c r="AT1718" s="0" t="s">
        <v>2170</v>
      </c>
      <c r="AU1718" s="0" t="s">
        <v>2170</v>
      </c>
    </row>
    <row r="1719" customFormat="false" ht="15" hidden="true" customHeight="false" outlineLevel="0" collapsed="false">
      <c r="A1719" s="0" t="s">
        <v>15932</v>
      </c>
      <c r="B1719" s="0" t="s">
        <v>15933</v>
      </c>
      <c r="C1719" s="0" t="s">
        <v>15934</v>
      </c>
      <c r="D1719" s="0" t="s">
        <v>2297</v>
      </c>
      <c r="E1719" s="0" t="s">
        <v>15932</v>
      </c>
      <c r="F1719" s="0" t="n">
        <v>1</v>
      </c>
      <c r="G1719" s="0" t="s">
        <v>2298</v>
      </c>
      <c r="H1719" s="0" t="s">
        <v>2170</v>
      </c>
      <c r="I1719" s="0" t="s">
        <v>2170</v>
      </c>
      <c r="J1719" s="0" t="s">
        <v>2170</v>
      </c>
      <c r="K1719" s="0" t="s">
        <v>2170</v>
      </c>
      <c r="L1719" s="0" t="s">
        <v>2170</v>
      </c>
      <c r="M1719" s="0" t="s">
        <v>2170</v>
      </c>
      <c r="N1719" s="0" t="n">
        <f aca="false">FALSE()</f>
        <v>0</v>
      </c>
      <c r="O1719" s="0" t="s">
        <v>15935</v>
      </c>
      <c r="P1719" s="0" t="s">
        <v>2300</v>
      </c>
      <c r="Q1719" s="380" t="n">
        <v>25569.125</v>
      </c>
      <c r="R1719" s="0" t="n">
        <v>10284608</v>
      </c>
      <c r="S1719" s="0" t="s">
        <v>2301</v>
      </c>
      <c r="T1719" s="0" t="s">
        <v>2302</v>
      </c>
      <c r="U1719" s="0" t="s">
        <v>2365</v>
      </c>
      <c r="V1719" s="0" t="n">
        <v>0</v>
      </c>
      <c r="W1719" s="0" t="s">
        <v>2366</v>
      </c>
      <c r="X1719" s="0" t="n">
        <v>4</v>
      </c>
      <c r="Y1719" s="0" t="n">
        <f aca="false">FALSE()</f>
        <v>0</v>
      </c>
      <c r="Z1719" s="0" t="n">
        <f aca="false">FALSE()</f>
        <v>0</v>
      </c>
      <c r="AA1719" s="0" t="n">
        <f aca="false">FALSE()</f>
        <v>0</v>
      </c>
      <c r="AB1719" s="0" t="n">
        <f aca="false">FALSE()</f>
        <v>0</v>
      </c>
      <c r="AC1719" s="0" t="n">
        <v>1</v>
      </c>
      <c r="AD1719" s="0" t="s">
        <v>2129</v>
      </c>
      <c r="AE1719" s="0" t="n">
        <f aca="false">TRUE()</f>
        <v>1</v>
      </c>
      <c r="AF1719" s="0" t="s">
        <v>15936</v>
      </c>
      <c r="AG1719" s="0" t="n">
        <v>2</v>
      </c>
      <c r="AH1719" s="0" t="s">
        <v>15937</v>
      </c>
      <c r="AI1719" s="0" t="s">
        <v>15938</v>
      </c>
      <c r="AJ1719" s="0" t="n">
        <v>0</v>
      </c>
      <c r="AK1719" s="0" t="s">
        <v>2118</v>
      </c>
      <c r="AL1719" s="0" t="n">
        <f aca="false">FALSE()</f>
        <v>0</v>
      </c>
      <c r="AM1719" s="0" t="n">
        <f aca="false">TRUE()</f>
        <v>1</v>
      </c>
      <c r="AN1719" s="0" t="n">
        <f aca="false">FALSE()</f>
        <v>0</v>
      </c>
      <c r="AO1719" s="0" t="n">
        <f aca="false">FALSE()</f>
        <v>0</v>
      </c>
      <c r="AP1719" s="0" t="n">
        <f aca="false">FALSE()</f>
        <v>0</v>
      </c>
      <c r="AQ1719" s="380" t="n">
        <v>45114.6569444444</v>
      </c>
      <c r="AR1719" s="380" t="n">
        <v>45114.4166666667</v>
      </c>
      <c r="AS1719" s="0" t="s">
        <v>3314</v>
      </c>
      <c r="AT1719" s="0" t="s">
        <v>2170</v>
      </c>
      <c r="AU1719" s="0" t="s">
        <v>2170</v>
      </c>
    </row>
    <row r="1720" customFormat="false" ht="15" hidden="true" customHeight="false" outlineLevel="0" collapsed="false">
      <c r="A1720" s="0" t="s">
        <v>1289</v>
      </c>
      <c r="B1720" s="0" t="s">
        <v>15939</v>
      </c>
      <c r="C1720" s="0" t="s">
        <v>1286</v>
      </c>
      <c r="D1720" s="0" t="s">
        <v>720</v>
      </c>
      <c r="E1720" s="0" t="s">
        <v>1289</v>
      </c>
      <c r="F1720" s="0" t="n">
        <v>1000</v>
      </c>
      <c r="G1720" s="0" t="s">
        <v>434</v>
      </c>
      <c r="H1720" s="0" t="s">
        <v>2596</v>
      </c>
      <c r="I1720" s="0" t="s">
        <v>2596</v>
      </c>
      <c r="J1720" s="0" t="s">
        <v>2597</v>
      </c>
      <c r="K1720" s="0" t="s">
        <v>2597</v>
      </c>
      <c r="L1720" s="0" t="s">
        <v>2599</v>
      </c>
      <c r="M1720" s="0" t="s">
        <v>2599</v>
      </c>
      <c r="N1720" s="0" t="n">
        <f aca="false">TRUE()</f>
        <v>1</v>
      </c>
      <c r="O1720" s="0" t="s">
        <v>15940</v>
      </c>
      <c r="P1720" s="0" t="s">
        <v>2601</v>
      </c>
      <c r="Q1720" s="380" t="n">
        <v>38435.125</v>
      </c>
      <c r="R1720" s="0" t="n">
        <v>42217941468</v>
      </c>
      <c r="S1720" s="0" t="s">
        <v>601</v>
      </c>
      <c r="T1720" s="0" t="s">
        <v>2602</v>
      </c>
      <c r="U1720" s="0" t="s">
        <v>2693</v>
      </c>
      <c r="V1720" s="0" t="n">
        <v>100000000</v>
      </c>
      <c r="W1720" s="0" t="s">
        <v>2892</v>
      </c>
      <c r="X1720" s="0" t="n">
        <v>5</v>
      </c>
      <c r="Y1720" s="0" t="n">
        <f aca="false">FALSE()</f>
        <v>0</v>
      </c>
      <c r="Z1720" s="0" t="n">
        <f aca="false">TRUE()</f>
        <v>1</v>
      </c>
      <c r="AA1720" s="0" t="n">
        <f aca="false">TRUE()</f>
        <v>1</v>
      </c>
      <c r="AB1720" s="0" t="n">
        <f aca="false">TRUE()</f>
        <v>1</v>
      </c>
      <c r="AC1720" s="0" t="n">
        <v>1</v>
      </c>
      <c r="AD1720" s="0" t="s">
        <v>6018</v>
      </c>
      <c r="AE1720" s="0" t="n">
        <f aca="false">TRUE()</f>
        <v>1</v>
      </c>
      <c r="AF1720" s="0" t="s">
        <v>15941</v>
      </c>
      <c r="AG1720" s="0" t="n">
        <v>1</v>
      </c>
      <c r="AH1720" s="0" t="s">
        <v>15942</v>
      </c>
      <c r="AI1720" s="0" t="s">
        <v>15943</v>
      </c>
      <c r="AJ1720" s="0" t="n">
        <v>0</v>
      </c>
      <c r="AK1720" s="0" t="s">
        <v>2118</v>
      </c>
      <c r="AL1720" s="0" t="n">
        <f aca="false">TRUE()</f>
        <v>1</v>
      </c>
      <c r="AM1720" s="0" t="n">
        <f aca="false">FALSE()</f>
        <v>0</v>
      </c>
      <c r="AN1720" s="0" t="n">
        <f aca="false">TRUE()</f>
        <v>1</v>
      </c>
      <c r="AO1720" s="0" t="n">
        <f aca="false">FALSE()</f>
        <v>0</v>
      </c>
      <c r="AP1720" s="0" t="n">
        <f aca="false">FALSE()</f>
        <v>0</v>
      </c>
      <c r="AQ1720" s="380" t="n">
        <v>43166.9645833333</v>
      </c>
      <c r="AR1720" s="380" t="n">
        <v>39678.1666666667</v>
      </c>
      <c r="AS1720" s="0" t="s">
        <v>6022</v>
      </c>
      <c r="AT1720" s="0" t="s">
        <v>2597</v>
      </c>
      <c r="AU1720" s="0" t="s">
        <v>2597</v>
      </c>
    </row>
    <row r="1721" customFormat="false" ht="15" hidden="true" customHeight="false" outlineLevel="0" collapsed="false">
      <c r="A1721" s="0" t="s">
        <v>15944</v>
      </c>
      <c r="B1721" s="0" t="s">
        <v>15945</v>
      </c>
      <c r="C1721" s="0" t="s">
        <v>15946</v>
      </c>
      <c r="D1721" s="0" t="s">
        <v>2297</v>
      </c>
      <c r="E1721" s="0" t="s">
        <v>15944</v>
      </c>
      <c r="F1721" s="0" t="n">
        <v>1</v>
      </c>
      <c r="G1721" s="0" t="s">
        <v>2298</v>
      </c>
      <c r="H1721" s="0" t="s">
        <v>2170</v>
      </c>
      <c r="I1721" s="0" t="s">
        <v>2170</v>
      </c>
      <c r="J1721" s="0" t="s">
        <v>2170</v>
      </c>
      <c r="K1721" s="0" t="s">
        <v>2170</v>
      </c>
      <c r="L1721" s="0" t="s">
        <v>2170</v>
      </c>
      <c r="M1721" s="0" t="s">
        <v>2170</v>
      </c>
      <c r="N1721" s="0" t="n">
        <f aca="false">FALSE()</f>
        <v>0</v>
      </c>
      <c r="O1721" s="0" t="s">
        <v>15947</v>
      </c>
      <c r="P1721" s="0" t="s">
        <v>2300</v>
      </c>
      <c r="Q1721" s="380" t="n">
        <v>41611.1666666667</v>
      </c>
      <c r="R1721" s="0" t="n">
        <v>36927816</v>
      </c>
      <c r="S1721" s="0" t="s">
        <v>2301</v>
      </c>
      <c r="T1721" s="0" t="s">
        <v>2302</v>
      </c>
      <c r="U1721" s="0" t="s">
        <v>2330</v>
      </c>
      <c r="V1721" s="0" t="n">
        <v>150000000</v>
      </c>
      <c r="W1721" s="0" t="s">
        <v>2312</v>
      </c>
      <c r="X1721" s="0" t="n">
        <v>4</v>
      </c>
      <c r="Y1721" s="0" t="n">
        <f aca="false">FALSE()</f>
        <v>0</v>
      </c>
      <c r="Z1721" s="0" t="n">
        <f aca="false">FALSE()</f>
        <v>0</v>
      </c>
      <c r="AA1721" s="0" t="n">
        <f aca="false">FALSE()</f>
        <v>0</v>
      </c>
      <c r="AB1721" s="0" t="n">
        <f aca="false">FALSE()</f>
        <v>0</v>
      </c>
      <c r="AC1721" s="0" t="n">
        <v>1</v>
      </c>
      <c r="AD1721" s="0" t="s">
        <v>2129</v>
      </c>
      <c r="AE1721" s="0" t="n">
        <f aca="false">TRUE()</f>
        <v>1</v>
      </c>
      <c r="AF1721" s="0" t="s">
        <v>15948</v>
      </c>
      <c r="AG1721" s="0" t="n">
        <v>2</v>
      </c>
      <c r="AH1721" s="0" t="s">
        <v>15949</v>
      </c>
      <c r="AI1721" s="0" t="s">
        <v>15950</v>
      </c>
      <c r="AJ1721" s="0" t="n">
        <v>0</v>
      </c>
      <c r="AK1721" s="0" t="s">
        <v>2118</v>
      </c>
      <c r="AL1721" s="0" t="n">
        <f aca="false">FALSE()</f>
        <v>0</v>
      </c>
      <c r="AM1721" s="0" t="n">
        <f aca="false">TRUE()</f>
        <v>1</v>
      </c>
      <c r="AN1721" s="0" t="n">
        <f aca="false">FALSE()</f>
        <v>0</v>
      </c>
      <c r="AO1721" s="0" t="n">
        <f aca="false">FALSE()</f>
        <v>0</v>
      </c>
      <c r="AP1721" s="0" t="n">
        <f aca="false">FALSE()</f>
        <v>0</v>
      </c>
      <c r="AQ1721" s="380" t="n">
        <v>43769.6895833333</v>
      </c>
      <c r="AR1721" s="380" t="n">
        <v>43769.4166666667</v>
      </c>
      <c r="AS1721" s="0" t="s">
        <v>15951</v>
      </c>
      <c r="AT1721" s="0" t="s">
        <v>2170</v>
      </c>
      <c r="AU1721" s="0" t="s">
        <v>2170</v>
      </c>
    </row>
    <row r="1722" customFormat="false" ht="15" hidden="true" customHeight="false" outlineLevel="0" collapsed="false">
      <c r="A1722" s="0" t="s">
        <v>15952</v>
      </c>
      <c r="B1722" s="0" t="s">
        <v>15953</v>
      </c>
      <c r="C1722" s="0" t="s">
        <v>15954</v>
      </c>
      <c r="D1722" s="0" t="s">
        <v>2297</v>
      </c>
      <c r="E1722" s="0" t="s">
        <v>15952</v>
      </c>
      <c r="F1722" s="0" t="n">
        <v>1</v>
      </c>
      <c r="G1722" s="0" t="s">
        <v>2298</v>
      </c>
      <c r="H1722" s="0" t="s">
        <v>2170</v>
      </c>
      <c r="I1722" s="0" t="s">
        <v>2170</v>
      </c>
      <c r="J1722" s="0" t="s">
        <v>2170</v>
      </c>
      <c r="K1722" s="0" t="s">
        <v>2170</v>
      </c>
      <c r="L1722" s="0" t="s">
        <v>2170</v>
      </c>
      <c r="M1722" s="0" t="s">
        <v>2170</v>
      </c>
      <c r="N1722" s="0" t="n">
        <f aca="false">FALSE()</f>
        <v>0</v>
      </c>
      <c r="O1722" s="0" t="s">
        <v>15955</v>
      </c>
      <c r="P1722" s="0" t="s">
        <v>2300</v>
      </c>
      <c r="Q1722" s="380" t="n">
        <v>25569.125</v>
      </c>
      <c r="R1722" s="0" t="n">
        <v>281192923</v>
      </c>
      <c r="S1722" s="0" t="s">
        <v>2301</v>
      </c>
      <c r="T1722" s="0" t="s">
        <v>2302</v>
      </c>
      <c r="U1722" s="0" t="s">
        <v>2365</v>
      </c>
      <c r="V1722" s="0" t="n">
        <v>450000000</v>
      </c>
      <c r="W1722" s="0" t="s">
        <v>2409</v>
      </c>
      <c r="X1722" s="0" t="n">
        <v>4</v>
      </c>
      <c r="Y1722" s="0" t="n">
        <f aca="false">FALSE()</f>
        <v>0</v>
      </c>
      <c r="Z1722" s="0" t="n">
        <f aca="false">FALSE()</f>
        <v>0</v>
      </c>
      <c r="AA1722" s="0" t="n">
        <f aca="false">FALSE()</f>
        <v>0</v>
      </c>
      <c r="AB1722" s="0" t="n">
        <f aca="false">TRUE()</f>
        <v>1</v>
      </c>
      <c r="AC1722" s="0" t="n">
        <v>1</v>
      </c>
      <c r="AD1722" s="0" t="s">
        <v>2129</v>
      </c>
      <c r="AE1722" s="0" t="n">
        <f aca="false">TRUE()</f>
        <v>1</v>
      </c>
      <c r="AF1722" s="0" t="s">
        <v>15956</v>
      </c>
      <c r="AG1722" s="0" t="n">
        <v>2</v>
      </c>
      <c r="AH1722" s="0" t="s">
        <v>15957</v>
      </c>
      <c r="AI1722" s="0" t="s">
        <v>15958</v>
      </c>
      <c r="AJ1722" s="0" t="n">
        <v>0</v>
      </c>
      <c r="AK1722" s="0" t="s">
        <v>2118</v>
      </c>
      <c r="AL1722" s="0" t="n">
        <f aca="false">FALSE()</f>
        <v>0</v>
      </c>
      <c r="AM1722" s="0" t="n">
        <f aca="false">TRUE()</f>
        <v>1</v>
      </c>
      <c r="AN1722" s="0" t="n">
        <f aca="false">FALSE()</f>
        <v>0</v>
      </c>
      <c r="AO1722" s="0" t="n">
        <f aca="false">FALSE()</f>
        <v>0</v>
      </c>
      <c r="AP1722" s="0" t="n">
        <f aca="false">FALSE()</f>
        <v>0</v>
      </c>
      <c r="AQ1722" s="380" t="n">
        <v>43123.7291666667</v>
      </c>
      <c r="AR1722" s="380" t="n">
        <v>32398.1666666667</v>
      </c>
      <c r="AS1722" s="0" t="s">
        <v>15959</v>
      </c>
      <c r="AT1722" s="0" t="s">
        <v>2170</v>
      </c>
      <c r="AU1722" s="0" t="s">
        <v>2170</v>
      </c>
    </row>
    <row r="1723" customFormat="false" ht="15" hidden="true" customHeight="false" outlineLevel="0" collapsed="false">
      <c r="A1723" s="0" t="s">
        <v>15960</v>
      </c>
      <c r="B1723" s="0" t="s">
        <v>15961</v>
      </c>
      <c r="C1723" s="0" t="s">
        <v>15962</v>
      </c>
      <c r="D1723" s="0" t="s">
        <v>2297</v>
      </c>
      <c r="E1723" s="0" t="s">
        <v>15960</v>
      </c>
      <c r="F1723" s="0" t="n">
        <v>1</v>
      </c>
      <c r="G1723" s="0" t="s">
        <v>2298</v>
      </c>
      <c r="H1723" s="0" t="s">
        <v>2170</v>
      </c>
      <c r="I1723" s="0" t="s">
        <v>2170</v>
      </c>
      <c r="J1723" s="0" t="s">
        <v>2170</v>
      </c>
      <c r="K1723" s="0" t="s">
        <v>2170</v>
      </c>
      <c r="L1723" s="0" t="s">
        <v>2170</v>
      </c>
      <c r="M1723" s="0" t="s">
        <v>2170</v>
      </c>
      <c r="N1723" s="0" t="n">
        <f aca="false">FALSE()</f>
        <v>0</v>
      </c>
      <c r="O1723" s="0" t="s">
        <v>15963</v>
      </c>
      <c r="P1723" s="0" t="s">
        <v>2300</v>
      </c>
      <c r="Q1723" s="380" t="n">
        <v>25569.125</v>
      </c>
      <c r="R1723" s="0" t="n">
        <v>104661999</v>
      </c>
      <c r="S1723" s="0" t="s">
        <v>2301</v>
      </c>
      <c r="T1723" s="0" t="s">
        <v>2302</v>
      </c>
      <c r="U1723" s="0" t="s">
        <v>610</v>
      </c>
      <c r="V1723" s="0" t="n">
        <v>0</v>
      </c>
      <c r="W1723" s="0" t="s">
        <v>2356</v>
      </c>
      <c r="X1723" s="0" t="n">
        <v>4</v>
      </c>
      <c r="Y1723" s="0" t="n">
        <f aca="false">FALSE()</f>
        <v>0</v>
      </c>
      <c r="Z1723" s="0" t="n">
        <f aca="false">FALSE()</f>
        <v>0</v>
      </c>
      <c r="AA1723" s="0" t="n">
        <f aca="false">FALSE()</f>
        <v>0</v>
      </c>
      <c r="AB1723" s="0" t="n">
        <f aca="false">TRUE()</f>
        <v>1</v>
      </c>
      <c r="AC1723" s="0" t="n">
        <v>1</v>
      </c>
      <c r="AD1723" s="0" t="s">
        <v>2129</v>
      </c>
      <c r="AE1723" s="0" t="n">
        <f aca="false">TRUE()</f>
        <v>1</v>
      </c>
      <c r="AF1723" s="0" t="s">
        <v>15964</v>
      </c>
      <c r="AG1723" s="0" t="n">
        <v>2</v>
      </c>
      <c r="AH1723" s="0" t="s">
        <v>15965</v>
      </c>
      <c r="AI1723" s="0" t="s">
        <v>15966</v>
      </c>
      <c r="AJ1723" s="0" t="n">
        <v>0</v>
      </c>
      <c r="AK1723" s="0" t="s">
        <v>2118</v>
      </c>
      <c r="AL1723" s="0" t="n">
        <f aca="false">FALSE()</f>
        <v>0</v>
      </c>
      <c r="AM1723" s="0" t="n">
        <f aca="false">TRUE()</f>
        <v>1</v>
      </c>
      <c r="AN1723" s="0" t="n">
        <f aca="false">FALSE()</f>
        <v>0</v>
      </c>
      <c r="AO1723" s="0" t="n">
        <f aca="false">FALSE()</f>
        <v>0</v>
      </c>
      <c r="AP1723" s="0" t="n">
        <f aca="false">FALSE()</f>
        <v>0</v>
      </c>
      <c r="AQ1723" s="380" t="n">
        <v>43690.6881944444</v>
      </c>
      <c r="AR1723" s="380" t="n">
        <v>43690.4166666667</v>
      </c>
      <c r="AS1723" s="0" t="s">
        <v>15967</v>
      </c>
      <c r="AT1723" s="0" t="s">
        <v>2170</v>
      </c>
      <c r="AU1723" s="0" t="s">
        <v>2170</v>
      </c>
    </row>
    <row r="1724" customFormat="false" ht="15" hidden="true" customHeight="false" outlineLevel="0" collapsed="false">
      <c r="A1724" s="0" t="s">
        <v>15968</v>
      </c>
      <c r="B1724" s="0" t="s">
        <v>15969</v>
      </c>
      <c r="C1724" s="0" t="s">
        <v>15970</v>
      </c>
      <c r="D1724" s="0" t="s">
        <v>2297</v>
      </c>
      <c r="E1724" s="0" t="s">
        <v>15968</v>
      </c>
      <c r="F1724" s="0" t="n">
        <v>1</v>
      </c>
      <c r="G1724" s="0" t="s">
        <v>2298</v>
      </c>
      <c r="H1724" s="0" t="s">
        <v>2170</v>
      </c>
      <c r="I1724" s="0" t="s">
        <v>2170</v>
      </c>
      <c r="J1724" s="0" t="s">
        <v>2170</v>
      </c>
      <c r="K1724" s="0" t="s">
        <v>2170</v>
      </c>
      <c r="L1724" s="0" t="s">
        <v>2170</v>
      </c>
      <c r="M1724" s="0" t="s">
        <v>2170</v>
      </c>
      <c r="N1724" s="0" t="n">
        <f aca="false">FALSE()</f>
        <v>0</v>
      </c>
      <c r="O1724" s="0" t="s">
        <v>15971</v>
      </c>
      <c r="P1724" s="0" t="s">
        <v>2300</v>
      </c>
      <c r="Q1724" s="380" t="n">
        <v>32660.1666666667</v>
      </c>
      <c r="R1724" s="0" t="n">
        <v>63366331</v>
      </c>
      <c r="S1724" s="0" t="s">
        <v>2301</v>
      </c>
      <c r="T1724" s="0" t="s">
        <v>2302</v>
      </c>
      <c r="U1724" s="0" t="s">
        <v>2116</v>
      </c>
      <c r="V1724" s="0" t="n">
        <v>0</v>
      </c>
      <c r="W1724" s="0" t="s">
        <v>2312</v>
      </c>
      <c r="X1724" s="0" t="n">
        <v>4</v>
      </c>
      <c r="Y1724" s="0" t="n">
        <f aca="false">FALSE()</f>
        <v>0</v>
      </c>
      <c r="Z1724" s="0" t="n">
        <f aca="false">FALSE()</f>
        <v>0</v>
      </c>
      <c r="AA1724" s="0" t="n">
        <f aca="false">FALSE()</f>
        <v>0</v>
      </c>
      <c r="AB1724" s="0" t="n">
        <f aca="false">FALSE()</f>
        <v>0</v>
      </c>
      <c r="AC1724" s="0" t="n">
        <v>1</v>
      </c>
      <c r="AD1724" s="0" t="s">
        <v>2129</v>
      </c>
      <c r="AE1724" s="0" t="n">
        <f aca="false">TRUE()</f>
        <v>1</v>
      </c>
      <c r="AF1724" s="0" t="s">
        <v>15972</v>
      </c>
      <c r="AG1724" s="0" t="n">
        <v>2</v>
      </c>
      <c r="AH1724" s="0" t="s">
        <v>15973</v>
      </c>
      <c r="AI1724" s="0" t="s">
        <v>15974</v>
      </c>
      <c r="AJ1724" s="0" t="n">
        <v>0</v>
      </c>
      <c r="AK1724" s="0" t="s">
        <v>2118</v>
      </c>
      <c r="AL1724" s="0" t="n">
        <f aca="false">FALSE()</f>
        <v>0</v>
      </c>
      <c r="AM1724" s="0" t="n">
        <f aca="false">TRUE()</f>
        <v>1</v>
      </c>
      <c r="AN1724" s="0" t="n">
        <f aca="false">FALSE()</f>
        <v>0</v>
      </c>
      <c r="AO1724" s="0" t="n">
        <f aca="false">FALSE()</f>
        <v>0</v>
      </c>
      <c r="AP1724" s="0" t="n">
        <f aca="false">FALSE()</f>
        <v>0</v>
      </c>
      <c r="AQ1724" s="380" t="n">
        <v>43559.6458333333</v>
      </c>
      <c r="AR1724" s="380" t="n">
        <v>32668.1666666667</v>
      </c>
      <c r="AS1724" s="0" t="s">
        <v>15975</v>
      </c>
      <c r="AT1724" s="0" t="s">
        <v>2170</v>
      </c>
      <c r="AU1724" s="0" t="s">
        <v>2170</v>
      </c>
    </row>
    <row r="1725" customFormat="false" ht="15" hidden="true" customHeight="false" outlineLevel="0" collapsed="false">
      <c r="A1725" s="0" t="s">
        <v>15976</v>
      </c>
      <c r="B1725" s="0" t="s">
        <v>15977</v>
      </c>
      <c r="C1725" s="0" t="s">
        <v>15978</v>
      </c>
      <c r="D1725" s="0" t="s">
        <v>2297</v>
      </c>
      <c r="E1725" s="0" t="s">
        <v>15976</v>
      </c>
      <c r="F1725" s="0" t="n">
        <v>1</v>
      </c>
      <c r="G1725" s="0" t="s">
        <v>2298</v>
      </c>
      <c r="H1725" s="0" t="s">
        <v>2170</v>
      </c>
      <c r="I1725" s="0" t="s">
        <v>2170</v>
      </c>
      <c r="J1725" s="0" t="s">
        <v>2170</v>
      </c>
      <c r="K1725" s="0" t="s">
        <v>2170</v>
      </c>
      <c r="L1725" s="0" t="s">
        <v>2170</v>
      </c>
      <c r="M1725" s="0" t="s">
        <v>2170</v>
      </c>
      <c r="N1725" s="0" t="n">
        <f aca="false">FALSE()</f>
        <v>0</v>
      </c>
      <c r="O1725" s="0" t="s">
        <v>15979</v>
      </c>
      <c r="P1725" s="0" t="s">
        <v>2300</v>
      </c>
      <c r="Q1725" s="380" t="n">
        <v>38211.1666666667</v>
      </c>
      <c r="R1725" s="0" t="n">
        <v>125806096</v>
      </c>
      <c r="S1725" s="0" t="s">
        <v>2301</v>
      </c>
      <c r="T1725" s="0" t="s">
        <v>2302</v>
      </c>
      <c r="U1725" s="0" t="s">
        <v>2451</v>
      </c>
      <c r="V1725" s="0" t="n">
        <v>500000000</v>
      </c>
      <c r="W1725" s="0" t="s">
        <v>2366</v>
      </c>
      <c r="X1725" s="0" t="n">
        <v>4</v>
      </c>
      <c r="Y1725" s="0" t="n">
        <f aca="false">FALSE()</f>
        <v>0</v>
      </c>
      <c r="Z1725" s="0" t="n">
        <f aca="false">FALSE()</f>
        <v>0</v>
      </c>
      <c r="AA1725" s="0" t="n">
        <f aca="false">FALSE()</f>
        <v>0</v>
      </c>
      <c r="AB1725" s="0" t="n">
        <f aca="false">TRUE()</f>
        <v>1</v>
      </c>
      <c r="AC1725" s="0" t="n">
        <v>8</v>
      </c>
      <c r="AD1725" s="0" t="s">
        <v>2129</v>
      </c>
      <c r="AE1725" s="0" t="n">
        <f aca="false">TRUE()</f>
        <v>1</v>
      </c>
      <c r="AF1725" s="0" t="s">
        <v>15980</v>
      </c>
      <c r="AG1725" s="0" t="n">
        <v>2</v>
      </c>
      <c r="AH1725" s="0" t="s">
        <v>15981</v>
      </c>
      <c r="AI1725" s="0" t="s">
        <v>15982</v>
      </c>
      <c r="AJ1725" s="0" t="n">
        <v>0</v>
      </c>
      <c r="AK1725" s="0" t="s">
        <v>2118</v>
      </c>
      <c r="AL1725" s="0" t="n">
        <f aca="false">FALSE()</f>
        <v>0</v>
      </c>
      <c r="AM1725" s="0" t="n">
        <f aca="false">TRUE()</f>
        <v>1</v>
      </c>
      <c r="AN1725" s="0" t="n">
        <f aca="false">FALSE()</f>
        <v>0</v>
      </c>
      <c r="AO1725" s="0" t="n">
        <f aca="false">FALSE()</f>
        <v>0</v>
      </c>
      <c r="AP1725" s="0" t="n">
        <f aca="false">FALSE()</f>
        <v>0</v>
      </c>
      <c r="AQ1725" s="380" t="n">
        <v>43123.73125</v>
      </c>
      <c r="AR1725" s="380" t="n">
        <v>38211.1666666667</v>
      </c>
      <c r="AS1725" s="0" t="s">
        <v>15983</v>
      </c>
      <c r="AT1725" s="0" t="s">
        <v>2170</v>
      </c>
      <c r="AU1725" s="0" t="s">
        <v>2170</v>
      </c>
    </row>
    <row r="1726" customFormat="false" ht="15" hidden="true" customHeight="false" outlineLevel="0" collapsed="false">
      <c r="A1726" s="0" t="s">
        <v>15984</v>
      </c>
      <c r="B1726" s="0" t="s">
        <v>15985</v>
      </c>
      <c r="C1726" s="0" t="s">
        <v>15986</v>
      </c>
      <c r="D1726" s="0" t="s">
        <v>2297</v>
      </c>
      <c r="E1726" s="0" t="s">
        <v>15984</v>
      </c>
      <c r="F1726" s="0" t="n">
        <v>1</v>
      </c>
      <c r="G1726" s="0" t="s">
        <v>2298</v>
      </c>
      <c r="H1726" s="0" t="s">
        <v>2170</v>
      </c>
      <c r="I1726" s="0" t="s">
        <v>2170</v>
      </c>
      <c r="J1726" s="0" t="s">
        <v>2170</v>
      </c>
      <c r="K1726" s="0" t="s">
        <v>2170</v>
      </c>
      <c r="L1726" s="0" t="s">
        <v>2170</v>
      </c>
      <c r="M1726" s="0" t="s">
        <v>2170</v>
      </c>
      <c r="N1726" s="0" t="n">
        <f aca="false">FALSE()</f>
        <v>0</v>
      </c>
      <c r="O1726" s="0" t="s">
        <v>15987</v>
      </c>
      <c r="P1726" s="0" t="s">
        <v>2300</v>
      </c>
      <c r="Q1726" s="380" t="n">
        <v>25569.125</v>
      </c>
      <c r="R1726" s="0" t="n">
        <v>243605883</v>
      </c>
      <c r="S1726" s="0" t="s">
        <v>2301</v>
      </c>
      <c r="T1726" s="0" t="s">
        <v>2302</v>
      </c>
      <c r="U1726" s="0" t="s">
        <v>2574</v>
      </c>
      <c r="V1726" s="0" t="n">
        <v>480000000</v>
      </c>
      <c r="W1726" s="0" t="s">
        <v>11167</v>
      </c>
      <c r="X1726" s="0" t="n">
        <v>4</v>
      </c>
      <c r="Y1726" s="0" t="n">
        <f aca="false">FALSE()</f>
        <v>0</v>
      </c>
      <c r="Z1726" s="0" t="n">
        <f aca="false">FALSE()</f>
        <v>0</v>
      </c>
      <c r="AA1726" s="0" t="n">
        <f aca="false">FALSE()</f>
        <v>0</v>
      </c>
      <c r="AB1726" s="0" t="n">
        <f aca="false">TRUE()</f>
        <v>1</v>
      </c>
      <c r="AC1726" s="0" t="n">
        <v>1</v>
      </c>
      <c r="AD1726" s="0" t="s">
        <v>2129</v>
      </c>
      <c r="AE1726" s="0" t="n">
        <f aca="false">TRUE()</f>
        <v>1</v>
      </c>
      <c r="AF1726" s="0" t="s">
        <v>15988</v>
      </c>
      <c r="AG1726" s="0" t="n">
        <v>2</v>
      </c>
      <c r="AH1726" s="0" t="s">
        <v>15989</v>
      </c>
      <c r="AI1726" s="0" t="s">
        <v>15990</v>
      </c>
      <c r="AJ1726" s="0" t="n">
        <v>0</v>
      </c>
      <c r="AK1726" s="0" t="s">
        <v>2118</v>
      </c>
      <c r="AL1726" s="0" t="n">
        <f aca="false">FALSE()</f>
        <v>0</v>
      </c>
      <c r="AM1726" s="0" t="n">
        <f aca="false">TRUE()</f>
        <v>1</v>
      </c>
      <c r="AN1726" s="0" t="n">
        <f aca="false">FALSE()</f>
        <v>0</v>
      </c>
      <c r="AO1726" s="0" t="n">
        <f aca="false">FALSE()</f>
        <v>0</v>
      </c>
      <c r="AP1726" s="0" t="n">
        <f aca="false">TRUE()</f>
        <v>1</v>
      </c>
      <c r="AQ1726" s="380" t="n">
        <v>44781.6625</v>
      </c>
      <c r="AR1726" s="380" t="n">
        <v>44781.4166666667</v>
      </c>
      <c r="AS1726" s="0" t="s">
        <v>15991</v>
      </c>
      <c r="AT1726" s="0" t="s">
        <v>2170</v>
      </c>
      <c r="AU1726" s="0" t="s">
        <v>2170</v>
      </c>
    </row>
    <row r="1727" customFormat="false" ht="15" hidden="true" customHeight="false" outlineLevel="0" collapsed="false">
      <c r="A1727" s="0" t="s">
        <v>15992</v>
      </c>
      <c r="B1727" s="0" t="s">
        <v>15993</v>
      </c>
      <c r="C1727" s="0" t="s">
        <v>15994</v>
      </c>
      <c r="D1727" s="0" t="s">
        <v>2297</v>
      </c>
      <c r="E1727" s="0" t="s">
        <v>15992</v>
      </c>
      <c r="F1727" s="0" t="n">
        <v>1</v>
      </c>
      <c r="G1727" s="0" t="s">
        <v>2298</v>
      </c>
      <c r="H1727" s="0" t="s">
        <v>2170</v>
      </c>
      <c r="I1727" s="0" t="s">
        <v>2170</v>
      </c>
      <c r="J1727" s="0" t="s">
        <v>2170</v>
      </c>
      <c r="K1727" s="0" t="s">
        <v>2170</v>
      </c>
      <c r="L1727" s="0" t="s">
        <v>2170</v>
      </c>
      <c r="M1727" s="0" t="s">
        <v>2170</v>
      </c>
      <c r="N1727" s="0" t="n">
        <f aca="false">FALSE()</f>
        <v>0</v>
      </c>
      <c r="O1727" s="0" t="s">
        <v>15995</v>
      </c>
      <c r="P1727" s="0" t="s">
        <v>2300</v>
      </c>
      <c r="Q1727" s="380" t="n">
        <v>25569.125</v>
      </c>
      <c r="R1727" s="0" t="n">
        <v>90954272</v>
      </c>
      <c r="S1727" s="0" t="s">
        <v>2301</v>
      </c>
      <c r="T1727" s="0" t="s">
        <v>2302</v>
      </c>
      <c r="U1727" s="0" t="s">
        <v>2693</v>
      </c>
      <c r="V1727" s="0" t="n">
        <v>200000000</v>
      </c>
      <c r="W1727" s="0" t="s">
        <v>2356</v>
      </c>
      <c r="X1727" s="0" t="n">
        <v>4</v>
      </c>
      <c r="Y1727" s="0" t="n">
        <f aca="false">FALSE()</f>
        <v>0</v>
      </c>
      <c r="Z1727" s="0" t="n">
        <f aca="false">FALSE()</f>
        <v>0</v>
      </c>
      <c r="AA1727" s="0" t="n">
        <f aca="false">FALSE()</f>
        <v>0</v>
      </c>
      <c r="AB1727" s="0" t="n">
        <f aca="false">TRUE()</f>
        <v>1</v>
      </c>
      <c r="AC1727" s="0" t="n">
        <v>1</v>
      </c>
      <c r="AD1727" s="0" t="s">
        <v>2129</v>
      </c>
      <c r="AE1727" s="0" t="n">
        <f aca="false">TRUE()</f>
        <v>1</v>
      </c>
      <c r="AF1727" s="0" t="s">
        <v>15996</v>
      </c>
      <c r="AG1727" s="0" t="n">
        <v>2</v>
      </c>
      <c r="AH1727" s="0" t="s">
        <v>15997</v>
      </c>
      <c r="AI1727" s="0" t="s">
        <v>15998</v>
      </c>
      <c r="AJ1727" s="0" t="n">
        <v>0</v>
      </c>
      <c r="AK1727" s="0" t="s">
        <v>2118</v>
      </c>
      <c r="AL1727" s="0" t="n">
        <f aca="false">FALSE()</f>
        <v>0</v>
      </c>
      <c r="AM1727" s="0" t="n">
        <f aca="false">TRUE()</f>
        <v>1</v>
      </c>
      <c r="AN1727" s="0" t="n">
        <f aca="false">FALSE()</f>
        <v>0</v>
      </c>
      <c r="AO1727" s="0" t="n">
        <f aca="false">FALSE()</f>
        <v>0</v>
      </c>
      <c r="AP1727" s="0" t="n">
        <f aca="false">FALSE()</f>
        <v>0</v>
      </c>
      <c r="AQ1727" s="380" t="n">
        <v>44169.7291666667</v>
      </c>
      <c r="AR1727" s="380" t="n">
        <v>44169.4166666667</v>
      </c>
      <c r="AS1727" s="0" t="s">
        <v>15999</v>
      </c>
      <c r="AT1727" s="0" t="s">
        <v>2170</v>
      </c>
      <c r="AU1727" s="0" t="s">
        <v>2170</v>
      </c>
    </row>
    <row r="1728" customFormat="false" ht="15" hidden="true" customHeight="false" outlineLevel="0" collapsed="false">
      <c r="A1728" s="0" t="s">
        <v>16000</v>
      </c>
      <c r="B1728" s="0" t="s">
        <v>16001</v>
      </c>
      <c r="C1728" s="0" t="s">
        <v>16002</v>
      </c>
      <c r="D1728" s="0" t="s">
        <v>2297</v>
      </c>
      <c r="E1728" s="0" t="s">
        <v>16000</v>
      </c>
      <c r="F1728" s="0" t="n">
        <v>1</v>
      </c>
      <c r="G1728" s="0" t="s">
        <v>2298</v>
      </c>
      <c r="H1728" s="0" t="s">
        <v>2170</v>
      </c>
      <c r="I1728" s="0" t="s">
        <v>2170</v>
      </c>
      <c r="J1728" s="0" t="s">
        <v>2170</v>
      </c>
      <c r="K1728" s="0" t="s">
        <v>2170</v>
      </c>
      <c r="L1728" s="0" t="s">
        <v>2170</v>
      </c>
      <c r="M1728" s="0" t="s">
        <v>2170</v>
      </c>
      <c r="N1728" s="0" t="n">
        <f aca="false">FALSE()</f>
        <v>0</v>
      </c>
      <c r="O1728" s="0" t="s">
        <v>16003</v>
      </c>
      <c r="P1728" s="0" t="s">
        <v>2300</v>
      </c>
      <c r="Q1728" s="380" t="n">
        <v>25569.125</v>
      </c>
      <c r="R1728" s="0" t="n">
        <v>383493416</v>
      </c>
      <c r="S1728" s="0" t="s">
        <v>2301</v>
      </c>
      <c r="T1728" s="0" t="s">
        <v>2302</v>
      </c>
      <c r="U1728" s="0" t="s">
        <v>610</v>
      </c>
      <c r="V1728" s="0" t="n">
        <v>500000000</v>
      </c>
      <c r="W1728" s="0" t="s">
        <v>2303</v>
      </c>
      <c r="X1728" s="0" t="n">
        <v>4</v>
      </c>
      <c r="Y1728" s="0" t="n">
        <f aca="false">FALSE()</f>
        <v>0</v>
      </c>
      <c r="Z1728" s="0" t="n">
        <f aca="false">FALSE()</f>
        <v>0</v>
      </c>
      <c r="AA1728" s="0" t="n">
        <f aca="false">FALSE()</f>
        <v>0</v>
      </c>
      <c r="AB1728" s="0" t="n">
        <f aca="false">TRUE()</f>
        <v>1</v>
      </c>
      <c r="AC1728" s="0" t="n">
        <v>1</v>
      </c>
      <c r="AD1728" s="0" t="s">
        <v>2129</v>
      </c>
      <c r="AE1728" s="0" t="n">
        <f aca="false">TRUE()</f>
        <v>1</v>
      </c>
      <c r="AF1728" s="0" t="s">
        <v>16004</v>
      </c>
      <c r="AG1728" s="0" t="n">
        <v>2</v>
      </c>
      <c r="AH1728" s="0" t="s">
        <v>16005</v>
      </c>
      <c r="AI1728" s="0" t="s">
        <v>16006</v>
      </c>
      <c r="AJ1728" s="0" t="n">
        <v>0</v>
      </c>
      <c r="AK1728" s="0" t="s">
        <v>2118</v>
      </c>
      <c r="AL1728" s="0" t="n">
        <f aca="false">FALSE()</f>
        <v>0</v>
      </c>
      <c r="AM1728" s="0" t="n">
        <f aca="false">TRUE()</f>
        <v>1</v>
      </c>
      <c r="AN1728" s="0" t="n">
        <f aca="false">FALSE()</f>
        <v>0</v>
      </c>
      <c r="AO1728" s="0" t="n">
        <f aca="false">FALSE()</f>
        <v>0</v>
      </c>
      <c r="AP1728" s="0" t="n">
        <f aca="false">FALSE()</f>
        <v>0</v>
      </c>
      <c r="AQ1728" s="380" t="n">
        <v>43969.6868055556</v>
      </c>
      <c r="AR1728" s="380" t="n">
        <v>43969.4166666667</v>
      </c>
      <c r="AS1728" s="0" t="s">
        <v>16007</v>
      </c>
      <c r="AT1728" s="0" t="s">
        <v>2170</v>
      </c>
      <c r="AU1728" s="0" t="s">
        <v>2170</v>
      </c>
    </row>
    <row r="1729" customFormat="false" ht="15" hidden="true" customHeight="false" outlineLevel="0" collapsed="false">
      <c r="A1729" s="0" t="s">
        <v>16008</v>
      </c>
      <c r="B1729" s="0" t="s">
        <v>16009</v>
      </c>
      <c r="C1729" s="0" t="s">
        <v>16010</v>
      </c>
      <c r="D1729" s="0" t="s">
        <v>2297</v>
      </c>
      <c r="E1729" s="0" t="s">
        <v>16008</v>
      </c>
      <c r="F1729" s="0" t="n">
        <v>1</v>
      </c>
      <c r="G1729" s="0" t="s">
        <v>2298</v>
      </c>
      <c r="H1729" s="0" t="s">
        <v>2170</v>
      </c>
      <c r="I1729" s="0" t="s">
        <v>2170</v>
      </c>
      <c r="J1729" s="0" t="s">
        <v>2170</v>
      </c>
      <c r="K1729" s="0" t="s">
        <v>2170</v>
      </c>
      <c r="L1729" s="0" t="s">
        <v>2170</v>
      </c>
      <c r="M1729" s="0" t="s">
        <v>2170</v>
      </c>
      <c r="N1729" s="0" t="n">
        <f aca="false">FALSE()</f>
        <v>0</v>
      </c>
      <c r="O1729" s="0" t="s">
        <v>16010</v>
      </c>
      <c r="P1729" s="0" t="s">
        <v>2300</v>
      </c>
      <c r="Q1729" s="380" t="n">
        <v>25569.125</v>
      </c>
      <c r="R1729" s="0" t="n">
        <v>22004304</v>
      </c>
      <c r="S1729" s="0" t="s">
        <v>2301</v>
      </c>
      <c r="T1729" s="0" t="s">
        <v>2302</v>
      </c>
      <c r="U1729" s="0" t="s">
        <v>2116</v>
      </c>
      <c r="V1729" s="0" t="n">
        <v>45000000</v>
      </c>
      <c r="W1729" s="0" t="s">
        <v>2312</v>
      </c>
      <c r="X1729" s="0" t="n">
        <v>4</v>
      </c>
      <c r="Y1729" s="0" t="n">
        <f aca="false">FALSE()</f>
        <v>0</v>
      </c>
      <c r="Z1729" s="0" t="n">
        <f aca="false">FALSE()</f>
        <v>0</v>
      </c>
      <c r="AA1729" s="0" t="n">
        <f aca="false">FALSE()</f>
        <v>0</v>
      </c>
      <c r="AB1729" s="0" t="n">
        <f aca="false">FALSE()</f>
        <v>0</v>
      </c>
      <c r="AC1729" s="0" t="n">
        <v>1</v>
      </c>
      <c r="AD1729" s="0" t="s">
        <v>2129</v>
      </c>
      <c r="AE1729" s="0" t="n">
        <f aca="false">TRUE()</f>
        <v>1</v>
      </c>
      <c r="AF1729" s="0" t="s">
        <v>16011</v>
      </c>
      <c r="AG1729" s="0" t="n">
        <v>2</v>
      </c>
      <c r="AH1729" s="0" t="s">
        <v>16012</v>
      </c>
      <c r="AI1729" s="0" t="s">
        <v>16013</v>
      </c>
      <c r="AJ1729" s="0" t="n">
        <v>0</v>
      </c>
      <c r="AK1729" s="0" t="s">
        <v>2118</v>
      </c>
      <c r="AL1729" s="0" t="n">
        <f aca="false">FALSE()</f>
        <v>0</v>
      </c>
      <c r="AM1729" s="0" t="n">
        <f aca="false">TRUE()</f>
        <v>1</v>
      </c>
      <c r="AN1729" s="0" t="n">
        <f aca="false">FALSE()</f>
        <v>0</v>
      </c>
      <c r="AO1729" s="0" t="n">
        <f aca="false">FALSE()</f>
        <v>0</v>
      </c>
      <c r="AP1729" s="0" t="n">
        <f aca="false">FALSE()</f>
        <v>0</v>
      </c>
      <c r="AQ1729" s="380" t="n">
        <v>44117.6861111111</v>
      </c>
      <c r="AR1729" s="380" t="n">
        <v>44117.4166666667</v>
      </c>
      <c r="AS1729" s="0" t="s">
        <v>16014</v>
      </c>
      <c r="AT1729" s="0" t="s">
        <v>2170</v>
      </c>
      <c r="AU1729" s="0" t="s">
        <v>2170</v>
      </c>
    </row>
    <row r="1730" customFormat="false" ht="15" hidden="true" customHeight="false" outlineLevel="0" collapsed="false">
      <c r="A1730" s="0" t="s">
        <v>16015</v>
      </c>
      <c r="B1730" s="0" t="s">
        <v>16016</v>
      </c>
      <c r="C1730" s="0" t="s">
        <v>16017</v>
      </c>
      <c r="D1730" s="0" t="s">
        <v>2297</v>
      </c>
      <c r="E1730" s="0" t="s">
        <v>16015</v>
      </c>
      <c r="F1730" s="0" t="n">
        <v>1</v>
      </c>
      <c r="G1730" s="0" t="s">
        <v>2298</v>
      </c>
      <c r="H1730" s="0" t="s">
        <v>2170</v>
      </c>
      <c r="I1730" s="0" t="s">
        <v>2170</v>
      </c>
      <c r="J1730" s="0" t="s">
        <v>2170</v>
      </c>
      <c r="K1730" s="0" t="s">
        <v>2170</v>
      </c>
      <c r="L1730" s="0" t="s">
        <v>2170</v>
      </c>
      <c r="M1730" s="0" t="s">
        <v>2170</v>
      </c>
      <c r="N1730" s="0" t="n">
        <f aca="false">FALSE()</f>
        <v>0</v>
      </c>
      <c r="O1730" s="0" t="s">
        <v>16018</v>
      </c>
      <c r="P1730" s="0" t="s">
        <v>2300</v>
      </c>
      <c r="Q1730" s="380" t="n">
        <v>25569.125</v>
      </c>
      <c r="R1730" s="0" t="n">
        <v>85587265</v>
      </c>
      <c r="S1730" s="0" t="s">
        <v>2301</v>
      </c>
      <c r="T1730" s="0" t="s">
        <v>2302</v>
      </c>
      <c r="U1730" s="0" t="s">
        <v>2365</v>
      </c>
      <c r="V1730" s="0" t="n">
        <v>500000000</v>
      </c>
      <c r="W1730" s="0" t="s">
        <v>2312</v>
      </c>
      <c r="X1730" s="0" t="n">
        <v>4</v>
      </c>
      <c r="Y1730" s="0" t="n">
        <f aca="false">FALSE()</f>
        <v>0</v>
      </c>
      <c r="Z1730" s="0" t="n">
        <f aca="false">FALSE()</f>
        <v>0</v>
      </c>
      <c r="AA1730" s="0" t="n">
        <f aca="false">FALSE()</f>
        <v>0</v>
      </c>
      <c r="AB1730" s="0" t="n">
        <f aca="false">FALSE()</f>
        <v>0</v>
      </c>
      <c r="AC1730" s="0" t="n">
        <v>1</v>
      </c>
      <c r="AD1730" s="0" t="s">
        <v>2129</v>
      </c>
      <c r="AE1730" s="0" t="n">
        <f aca="false">TRUE()</f>
        <v>1</v>
      </c>
      <c r="AF1730" s="0" t="s">
        <v>16019</v>
      </c>
      <c r="AG1730" s="0" t="n">
        <v>2</v>
      </c>
      <c r="AH1730" s="0" t="s">
        <v>16020</v>
      </c>
      <c r="AI1730" s="0" t="s">
        <v>16021</v>
      </c>
      <c r="AJ1730" s="0" t="n">
        <v>0</v>
      </c>
      <c r="AK1730" s="0" t="s">
        <v>2118</v>
      </c>
      <c r="AL1730" s="0" t="n">
        <f aca="false">FALSE()</f>
        <v>0</v>
      </c>
      <c r="AM1730" s="0" t="n">
        <f aca="false">TRUE()</f>
        <v>1</v>
      </c>
      <c r="AN1730" s="0" t="n">
        <f aca="false">FALSE()</f>
        <v>0</v>
      </c>
      <c r="AO1730" s="0" t="n">
        <f aca="false">FALSE()</f>
        <v>0</v>
      </c>
      <c r="AP1730" s="0" t="n">
        <f aca="false">TRUE()</f>
        <v>1</v>
      </c>
      <c r="AQ1730" s="380" t="n">
        <v>44041.6354166667</v>
      </c>
      <c r="AR1730" s="380" t="n">
        <v>44041.4166666667</v>
      </c>
      <c r="AS1730" s="0" t="s">
        <v>16022</v>
      </c>
      <c r="AT1730" s="0" t="s">
        <v>2170</v>
      </c>
      <c r="AU1730" s="0" t="s">
        <v>2170</v>
      </c>
    </row>
    <row r="1731" customFormat="false" ht="15" hidden="true" customHeight="false" outlineLevel="0" collapsed="false">
      <c r="A1731" s="0" t="s">
        <v>16023</v>
      </c>
      <c r="B1731" s="0" t="s">
        <v>16024</v>
      </c>
      <c r="C1731" s="0" t="s">
        <v>16025</v>
      </c>
      <c r="D1731" s="0" t="s">
        <v>2297</v>
      </c>
      <c r="E1731" s="0" t="s">
        <v>16023</v>
      </c>
      <c r="F1731" s="0" t="n">
        <v>1</v>
      </c>
      <c r="G1731" s="0" t="s">
        <v>2298</v>
      </c>
      <c r="H1731" s="0" t="s">
        <v>2170</v>
      </c>
      <c r="I1731" s="0" t="s">
        <v>2170</v>
      </c>
      <c r="J1731" s="0" t="s">
        <v>2170</v>
      </c>
      <c r="K1731" s="0" t="s">
        <v>2170</v>
      </c>
      <c r="L1731" s="0" t="s">
        <v>2170</v>
      </c>
      <c r="M1731" s="0" t="s">
        <v>2170</v>
      </c>
      <c r="N1731" s="0" t="n">
        <f aca="false">FALSE()</f>
        <v>0</v>
      </c>
      <c r="O1731" s="0" t="s">
        <v>16025</v>
      </c>
      <c r="P1731" s="0" t="s">
        <v>2300</v>
      </c>
      <c r="Q1731" s="380" t="n">
        <v>25569.125</v>
      </c>
      <c r="R1731" s="0" t="n">
        <v>147587495</v>
      </c>
      <c r="S1731" s="0" t="s">
        <v>2301</v>
      </c>
      <c r="T1731" s="0" t="s">
        <v>2302</v>
      </c>
      <c r="U1731" s="0" t="s">
        <v>2365</v>
      </c>
      <c r="V1731" s="0" t="n">
        <v>1000000000</v>
      </c>
      <c r="W1731" s="0" t="s">
        <v>2321</v>
      </c>
      <c r="X1731" s="0" t="n">
        <v>4</v>
      </c>
      <c r="Y1731" s="0" t="n">
        <f aca="false">FALSE()</f>
        <v>0</v>
      </c>
      <c r="Z1731" s="0" t="n">
        <f aca="false">FALSE()</f>
        <v>0</v>
      </c>
      <c r="AA1731" s="0" t="n">
        <f aca="false">FALSE()</f>
        <v>0</v>
      </c>
      <c r="AB1731" s="0" t="n">
        <f aca="false">FALSE()</f>
        <v>0</v>
      </c>
      <c r="AC1731" s="0" t="n">
        <v>1</v>
      </c>
      <c r="AD1731" s="0" t="s">
        <v>2129</v>
      </c>
      <c r="AE1731" s="0" t="n">
        <f aca="false">TRUE()</f>
        <v>1</v>
      </c>
      <c r="AF1731" s="0" t="s">
        <v>16026</v>
      </c>
      <c r="AG1731" s="0" t="n">
        <v>2</v>
      </c>
      <c r="AH1731" s="0" t="s">
        <v>16027</v>
      </c>
      <c r="AI1731" s="0" t="s">
        <v>16028</v>
      </c>
      <c r="AJ1731" s="0" t="n">
        <v>0</v>
      </c>
      <c r="AK1731" s="0" t="s">
        <v>2118</v>
      </c>
      <c r="AL1731" s="0" t="n">
        <f aca="false">FALSE()</f>
        <v>0</v>
      </c>
      <c r="AM1731" s="0" t="n">
        <f aca="false">TRUE()</f>
        <v>1</v>
      </c>
      <c r="AN1731" s="0" t="n">
        <f aca="false">FALSE()</f>
        <v>0</v>
      </c>
      <c r="AO1731" s="0" t="n">
        <f aca="false">FALSE()</f>
        <v>0</v>
      </c>
      <c r="AP1731" s="0" t="n">
        <f aca="false">FALSE()</f>
        <v>0</v>
      </c>
      <c r="AQ1731" s="380" t="n">
        <v>44495.6048611111</v>
      </c>
      <c r="AR1731" s="380" t="n">
        <v>44495.4166666667</v>
      </c>
      <c r="AS1731" s="0" t="s">
        <v>16029</v>
      </c>
      <c r="AT1731" s="0" t="s">
        <v>2170</v>
      </c>
      <c r="AU1731" s="0" t="s">
        <v>2170</v>
      </c>
    </row>
    <row r="1732" customFormat="false" ht="15" hidden="true" customHeight="false" outlineLevel="0" collapsed="false">
      <c r="A1732" s="0" t="s">
        <v>16030</v>
      </c>
      <c r="B1732" s="0" t="s">
        <v>16031</v>
      </c>
      <c r="C1732" s="0" t="s">
        <v>16032</v>
      </c>
      <c r="D1732" s="0" t="s">
        <v>2297</v>
      </c>
      <c r="E1732" s="0" t="s">
        <v>16030</v>
      </c>
      <c r="F1732" s="0" t="n">
        <v>1</v>
      </c>
      <c r="G1732" s="0" t="s">
        <v>2298</v>
      </c>
      <c r="H1732" s="0" t="s">
        <v>2170</v>
      </c>
      <c r="I1732" s="0" t="s">
        <v>2170</v>
      </c>
      <c r="J1732" s="0" t="s">
        <v>2170</v>
      </c>
      <c r="K1732" s="0" t="s">
        <v>2170</v>
      </c>
      <c r="L1732" s="0" t="s">
        <v>2170</v>
      </c>
      <c r="M1732" s="0" t="s">
        <v>2170</v>
      </c>
      <c r="N1732" s="0" t="n">
        <f aca="false">FALSE()</f>
        <v>0</v>
      </c>
      <c r="O1732" s="0" t="s">
        <v>16033</v>
      </c>
      <c r="P1732" s="0" t="s">
        <v>2300</v>
      </c>
      <c r="Q1732" s="380" t="n">
        <v>10382.1666666667</v>
      </c>
      <c r="R1732" s="0" t="n">
        <v>336762087</v>
      </c>
      <c r="S1732" s="0" t="s">
        <v>2301</v>
      </c>
      <c r="T1732" s="0" t="s">
        <v>2302</v>
      </c>
      <c r="U1732" s="0" t="s">
        <v>2365</v>
      </c>
      <c r="V1732" s="0" t="n">
        <v>0</v>
      </c>
      <c r="W1732" s="0" t="s">
        <v>6175</v>
      </c>
      <c r="X1732" s="0" t="n">
        <v>4</v>
      </c>
      <c r="Y1732" s="0" t="n">
        <f aca="false">FALSE()</f>
        <v>0</v>
      </c>
      <c r="Z1732" s="0" t="n">
        <f aca="false">FALSE()</f>
        <v>0</v>
      </c>
      <c r="AA1732" s="0" t="n">
        <f aca="false">FALSE()</f>
        <v>0</v>
      </c>
      <c r="AB1732" s="0" t="n">
        <f aca="false">TRUE()</f>
        <v>1</v>
      </c>
      <c r="AC1732" s="0" t="n">
        <v>1</v>
      </c>
      <c r="AD1732" s="0" t="s">
        <v>2129</v>
      </c>
      <c r="AE1732" s="0" t="n">
        <f aca="false">TRUE()</f>
        <v>1</v>
      </c>
      <c r="AF1732" s="0" t="s">
        <v>16034</v>
      </c>
      <c r="AG1732" s="0" t="n">
        <v>2</v>
      </c>
      <c r="AH1732" s="0" t="s">
        <v>16035</v>
      </c>
      <c r="AI1732" s="0" t="s">
        <v>16036</v>
      </c>
      <c r="AJ1732" s="0" t="n">
        <v>0</v>
      </c>
      <c r="AK1732" s="0" t="s">
        <v>2118</v>
      </c>
      <c r="AL1732" s="0" t="n">
        <f aca="false">FALSE()</f>
        <v>0</v>
      </c>
      <c r="AM1732" s="0" t="n">
        <f aca="false">TRUE()</f>
        <v>1</v>
      </c>
      <c r="AN1732" s="0" t="n">
        <f aca="false">FALSE()</f>
        <v>0</v>
      </c>
      <c r="AO1732" s="0" t="n">
        <f aca="false">FALSE()</f>
        <v>0</v>
      </c>
      <c r="AP1732" s="0" t="n">
        <f aca="false">FALSE()</f>
        <v>0</v>
      </c>
      <c r="AQ1732" s="380" t="n">
        <v>43123.6472222222</v>
      </c>
      <c r="AR1732" s="380" t="n">
        <v>32398.1666666667</v>
      </c>
      <c r="AS1732" s="0" t="s">
        <v>16037</v>
      </c>
      <c r="AT1732" s="0" t="s">
        <v>2170</v>
      </c>
      <c r="AU1732" s="0" t="s">
        <v>2170</v>
      </c>
    </row>
    <row r="1733" customFormat="false" ht="15" hidden="true" customHeight="false" outlineLevel="0" collapsed="false">
      <c r="A1733" s="0" t="s">
        <v>1070</v>
      </c>
      <c r="B1733" s="0" t="s">
        <v>16038</v>
      </c>
      <c r="C1733" s="0" t="s">
        <v>1067</v>
      </c>
      <c r="D1733" s="0" t="s">
        <v>720</v>
      </c>
      <c r="E1733" s="0" t="s">
        <v>1070</v>
      </c>
      <c r="F1733" s="0" t="n">
        <v>10</v>
      </c>
      <c r="G1733" s="0" t="s">
        <v>434</v>
      </c>
      <c r="H1733" s="0" t="s">
        <v>2170</v>
      </c>
      <c r="I1733" s="0" t="s">
        <v>2170</v>
      </c>
      <c r="J1733" s="0" t="s">
        <v>2170</v>
      </c>
      <c r="K1733" s="0" t="s">
        <v>2170</v>
      </c>
      <c r="L1733" s="0" t="s">
        <v>2170</v>
      </c>
      <c r="M1733" s="0" t="s">
        <v>2170</v>
      </c>
      <c r="N1733" s="0" t="n">
        <f aca="false">FALSE()</f>
        <v>0</v>
      </c>
      <c r="O1733" s="0" t="s">
        <v>16039</v>
      </c>
      <c r="P1733" s="0" t="s">
        <v>2601</v>
      </c>
      <c r="Q1733" s="380" t="n">
        <v>37824.1666666667</v>
      </c>
      <c r="R1733" s="0" t="n">
        <v>234147999</v>
      </c>
      <c r="S1733" s="0" t="s">
        <v>601</v>
      </c>
      <c r="T1733" s="0" t="s">
        <v>2602</v>
      </c>
      <c r="U1733" s="0" t="s">
        <v>2114</v>
      </c>
      <c r="V1733" s="0" t="n">
        <v>237043251</v>
      </c>
      <c r="W1733" s="0" t="s">
        <v>2603</v>
      </c>
      <c r="X1733" s="0" t="n">
        <v>5</v>
      </c>
      <c r="Y1733" s="0" t="n">
        <f aca="false">FALSE()</f>
        <v>0</v>
      </c>
      <c r="Z1733" s="0" t="n">
        <f aca="false">TRUE()</f>
        <v>1</v>
      </c>
      <c r="AA1733" s="0" t="n">
        <f aca="false">TRUE()</f>
        <v>1</v>
      </c>
      <c r="AB1733" s="0" t="n">
        <f aca="false">TRUE()</f>
        <v>1</v>
      </c>
      <c r="AC1733" s="0" t="n">
        <v>1</v>
      </c>
      <c r="AD1733" s="0" t="s">
        <v>2083</v>
      </c>
      <c r="AE1733" s="0" t="n">
        <f aca="false">TRUE()</f>
        <v>1</v>
      </c>
      <c r="AF1733" s="0" t="s">
        <v>16040</v>
      </c>
      <c r="AG1733" s="0" t="n">
        <v>1</v>
      </c>
      <c r="AH1733" s="0" t="s">
        <v>16041</v>
      </c>
      <c r="AI1733" s="0" t="s">
        <v>16042</v>
      </c>
      <c r="AJ1733" s="0" t="n">
        <v>0</v>
      </c>
      <c r="AK1733" s="0" t="s">
        <v>2119</v>
      </c>
      <c r="AL1733" s="0" t="n">
        <f aca="false">TRUE()</f>
        <v>1</v>
      </c>
      <c r="AM1733" s="0" t="n">
        <f aca="false">FALSE()</f>
        <v>0</v>
      </c>
      <c r="AN1733" s="0" t="n">
        <f aca="false">TRUE()</f>
        <v>1</v>
      </c>
      <c r="AO1733" s="0" t="n">
        <f aca="false">FALSE()</f>
        <v>0</v>
      </c>
      <c r="AP1733" s="0" t="n">
        <f aca="false">FALSE()</f>
        <v>0</v>
      </c>
      <c r="AQ1733" s="380" t="n">
        <v>43167.0673611111</v>
      </c>
      <c r="AR1733" s="380" t="n">
        <v>43166.4166666667</v>
      </c>
      <c r="AS1733" s="0" t="s">
        <v>5693</v>
      </c>
      <c r="AT1733" s="0" t="s">
        <v>2170</v>
      </c>
      <c r="AU1733" s="0" t="s">
        <v>2170</v>
      </c>
    </row>
    <row r="1734" customFormat="false" ht="15" hidden="true" customHeight="false" outlineLevel="0" collapsed="false">
      <c r="A1734" s="0" t="s">
        <v>16043</v>
      </c>
      <c r="B1734" s="0" t="s">
        <v>16044</v>
      </c>
      <c r="C1734" s="0" t="s">
        <v>16045</v>
      </c>
      <c r="D1734" s="0" t="s">
        <v>2297</v>
      </c>
      <c r="E1734" s="0" t="s">
        <v>16043</v>
      </c>
      <c r="F1734" s="0" t="n">
        <v>1</v>
      </c>
      <c r="G1734" s="0" t="s">
        <v>2298</v>
      </c>
      <c r="H1734" s="0" t="s">
        <v>2170</v>
      </c>
      <c r="I1734" s="0" t="s">
        <v>2170</v>
      </c>
      <c r="J1734" s="0" t="s">
        <v>2170</v>
      </c>
      <c r="K1734" s="0" t="s">
        <v>2170</v>
      </c>
      <c r="L1734" s="0" t="s">
        <v>2170</v>
      </c>
      <c r="M1734" s="0" t="s">
        <v>2170</v>
      </c>
      <c r="N1734" s="0" t="n">
        <f aca="false">FALSE()</f>
        <v>0</v>
      </c>
      <c r="O1734" s="0" t="s">
        <v>16046</v>
      </c>
      <c r="P1734" s="0" t="s">
        <v>2300</v>
      </c>
      <c r="Q1734" s="380" t="n">
        <v>36201.125</v>
      </c>
      <c r="R1734" s="0" t="n">
        <v>56429436</v>
      </c>
      <c r="S1734" s="0" t="s">
        <v>2301</v>
      </c>
      <c r="T1734" s="0" t="s">
        <v>2302</v>
      </c>
      <c r="U1734" s="0" t="s">
        <v>2891</v>
      </c>
      <c r="V1734" s="0" t="n">
        <v>150000000</v>
      </c>
      <c r="W1734" s="0" t="s">
        <v>2366</v>
      </c>
      <c r="X1734" s="0" t="n">
        <v>4</v>
      </c>
      <c r="Y1734" s="0" t="n">
        <f aca="false">FALSE()</f>
        <v>0</v>
      </c>
      <c r="Z1734" s="0" t="n">
        <f aca="false">FALSE()</f>
        <v>0</v>
      </c>
      <c r="AA1734" s="0" t="n">
        <f aca="false">FALSE()</f>
        <v>0</v>
      </c>
      <c r="AB1734" s="0" t="n">
        <f aca="false">TRUE()</f>
        <v>1</v>
      </c>
      <c r="AC1734" s="0" t="n">
        <v>1</v>
      </c>
      <c r="AD1734" s="0" t="s">
        <v>2129</v>
      </c>
      <c r="AE1734" s="0" t="n">
        <f aca="false">TRUE()</f>
        <v>1</v>
      </c>
      <c r="AF1734" s="0" t="s">
        <v>16047</v>
      </c>
      <c r="AG1734" s="0" t="n">
        <v>2</v>
      </c>
      <c r="AH1734" s="0" t="s">
        <v>16048</v>
      </c>
      <c r="AI1734" s="0" t="s">
        <v>16049</v>
      </c>
      <c r="AJ1734" s="0" t="n">
        <v>0</v>
      </c>
      <c r="AK1734" s="0" t="s">
        <v>2118</v>
      </c>
      <c r="AL1734" s="0" t="n">
        <f aca="false">FALSE()</f>
        <v>0</v>
      </c>
      <c r="AM1734" s="0" t="n">
        <f aca="false">TRUE()</f>
        <v>1</v>
      </c>
      <c r="AN1734" s="0" t="n">
        <f aca="false">FALSE()</f>
        <v>0</v>
      </c>
      <c r="AO1734" s="0" t="n">
        <f aca="false">FALSE()</f>
        <v>0</v>
      </c>
      <c r="AP1734" s="0" t="n">
        <f aca="false">FALSE()</f>
        <v>0</v>
      </c>
      <c r="AQ1734" s="380" t="n">
        <v>43559.6979166667</v>
      </c>
      <c r="AR1734" s="380" t="n">
        <v>36202.125</v>
      </c>
      <c r="AS1734" s="0" t="s">
        <v>16050</v>
      </c>
      <c r="AT1734" s="0" t="s">
        <v>2170</v>
      </c>
      <c r="AU1734" s="0" t="s">
        <v>2170</v>
      </c>
    </row>
    <row r="1735" customFormat="false" ht="15" hidden="true" customHeight="false" outlineLevel="0" collapsed="false">
      <c r="A1735" s="0" t="s">
        <v>16051</v>
      </c>
      <c r="B1735" s="0" t="s">
        <v>16052</v>
      </c>
      <c r="C1735" s="0" t="s">
        <v>16053</v>
      </c>
      <c r="D1735" s="0" t="s">
        <v>2525</v>
      </c>
      <c r="E1735" s="0" t="s">
        <v>16051</v>
      </c>
      <c r="F1735" s="0" t="n">
        <v>10</v>
      </c>
      <c r="G1735" s="0" t="s">
        <v>2526</v>
      </c>
      <c r="H1735" s="0" t="s">
        <v>2170</v>
      </c>
      <c r="I1735" s="0" t="s">
        <v>2170</v>
      </c>
      <c r="J1735" s="0" t="s">
        <v>2170</v>
      </c>
      <c r="K1735" s="0" t="s">
        <v>2170</v>
      </c>
      <c r="L1735" s="0" t="s">
        <v>2170</v>
      </c>
      <c r="M1735" s="0" t="s">
        <v>2170</v>
      </c>
      <c r="N1735" s="0" t="n">
        <f aca="false">FALSE()</f>
        <v>0</v>
      </c>
      <c r="O1735" s="0" t="s">
        <v>16054</v>
      </c>
      <c r="P1735" s="0" t="s">
        <v>2300</v>
      </c>
      <c r="Q1735" s="380" t="n">
        <v>25569.125</v>
      </c>
      <c r="R1735" s="0" t="n">
        <v>4219706530</v>
      </c>
      <c r="U1735" s="0" t="s">
        <v>2891</v>
      </c>
      <c r="V1735" s="0" t="n">
        <v>0</v>
      </c>
      <c r="W1735" s="0" t="s">
        <v>3435</v>
      </c>
      <c r="X1735" s="0" t="n">
        <v>4</v>
      </c>
      <c r="Y1735" s="0" t="n">
        <f aca="false">FALSE()</f>
        <v>0</v>
      </c>
      <c r="Z1735" s="0" t="n">
        <f aca="false">FALSE()</f>
        <v>0</v>
      </c>
      <c r="AA1735" s="0" t="n">
        <f aca="false">FALSE()</f>
        <v>0</v>
      </c>
      <c r="AB1735" s="0" t="n">
        <f aca="false">TRUE()</f>
        <v>1</v>
      </c>
      <c r="AC1735" s="0" t="n">
        <v>1</v>
      </c>
      <c r="AD1735" s="0" t="s">
        <v>2137</v>
      </c>
      <c r="AE1735" s="0" t="n">
        <f aca="false">TRUE()</f>
        <v>1</v>
      </c>
      <c r="AF1735" s="0" t="s">
        <v>16055</v>
      </c>
      <c r="AG1735" s="0" t="n">
        <v>2</v>
      </c>
      <c r="AH1735" s="0" t="s">
        <v>16056</v>
      </c>
      <c r="AI1735" s="0" t="s">
        <v>16057</v>
      </c>
      <c r="AJ1735" s="0" t="n">
        <v>0</v>
      </c>
      <c r="AK1735" s="0" t="s">
        <v>2118</v>
      </c>
      <c r="AL1735" s="0" t="n">
        <f aca="false">FALSE()</f>
        <v>0</v>
      </c>
      <c r="AM1735" s="0" t="n">
        <f aca="false">FALSE()</f>
        <v>0</v>
      </c>
      <c r="AN1735" s="0" t="n">
        <f aca="false">FALSE()</f>
        <v>0</v>
      </c>
      <c r="AO1735" s="0" t="n">
        <f aca="false">FALSE()</f>
        <v>0</v>
      </c>
      <c r="AP1735" s="0" t="n">
        <f aca="false">TRUE()</f>
        <v>1</v>
      </c>
      <c r="AQ1735" s="380" t="n">
        <v>44846.3333333333</v>
      </c>
      <c r="AR1735" s="380" t="n">
        <v>44846.4166666667</v>
      </c>
      <c r="AS1735" s="0" t="s">
        <v>16058</v>
      </c>
      <c r="AT1735" s="0" t="s">
        <v>2170</v>
      </c>
      <c r="AU1735" s="0" t="s">
        <v>2170</v>
      </c>
    </row>
    <row r="1736" customFormat="false" ht="15" hidden="true" customHeight="false" outlineLevel="0" collapsed="false">
      <c r="A1736" s="0" t="s">
        <v>16059</v>
      </c>
      <c r="B1736" s="0" t="s">
        <v>16060</v>
      </c>
      <c r="C1736" s="0" t="s">
        <v>16061</v>
      </c>
      <c r="D1736" s="0" t="s">
        <v>2297</v>
      </c>
      <c r="E1736" s="0" t="s">
        <v>16059</v>
      </c>
      <c r="F1736" s="0" t="n">
        <v>1</v>
      </c>
      <c r="G1736" s="0" t="s">
        <v>2298</v>
      </c>
      <c r="H1736" s="0" t="s">
        <v>2170</v>
      </c>
      <c r="I1736" s="0" t="s">
        <v>2170</v>
      </c>
      <c r="J1736" s="0" t="s">
        <v>2170</v>
      </c>
      <c r="K1736" s="0" t="s">
        <v>2170</v>
      </c>
      <c r="L1736" s="0" t="s">
        <v>2170</v>
      </c>
      <c r="M1736" s="0" t="s">
        <v>2170</v>
      </c>
      <c r="N1736" s="0" t="n">
        <f aca="false">FALSE()</f>
        <v>0</v>
      </c>
      <c r="O1736" s="0" t="s">
        <v>16062</v>
      </c>
      <c r="P1736" s="0" t="s">
        <v>2300</v>
      </c>
      <c r="Q1736" s="380" t="n">
        <v>25569.125</v>
      </c>
      <c r="R1736" s="0" t="n">
        <v>88355930</v>
      </c>
      <c r="S1736" s="0" t="s">
        <v>2301</v>
      </c>
      <c r="T1736" s="0" t="s">
        <v>2302</v>
      </c>
      <c r="U1736" s="0" t="s">
        <v>2365</v>
      </c>
      <c r="V1736" s="0" t="n">
        <v>0</v>
      </c>
      <c r="W1736" s="0" t="s">
        <v>2366</v>
      </c>
      <c r="X1736" s="0" t="n">
        <v>4</v>
      </c>
      <c r="Y1736" s="0" t="n">
        <f aca="false">FALSE()</f>
        <v>0</v>
      </c>
      <c r="Z1736" s="0" t="n">
        <f aca="false">FALSE()</f>
        <v>0</v>
      </c>
      <c r="AA1736" s="0" t="n">
        <f aca="false">FALSE()</f>
        <v>0</v>
      </c>
      <c r="AB1736" s="0" t="n">
        <f aca="false">FALSE()</f>
        <v>0</v>
      </c>
      <c r="AC1736" s="0" t="n">
        <v>1</v>
      </c>
      <c r="AD1736" s="0" t="s">
        <v>2129</v>
      </c>
      <c r="AE1736" s="0" t="n">
        <f aca="false">TRUE()</f>
        <v>1</v>
      </c>
      <c r="AF1736" s="0" t="s">
        <v>16063</v>
      </c>
      <c r="AG1736" s="0" t="n">
        <v>2</v>
      </c>
      <c r="AH1736" s="0" t="s">
        <v>16064</v>
      </c>
      <c r="AI1736" s="0" t="s">
        <v>16065</v>
      </c>
      <c r="AJ1736" s="0" t="n">
        <v>0</v>
      </c>
      <c r="AK1736" s="0" t="s">
        <v>2118</v>
      </c>
      <c r="AL1736" s="0" t="n">
        <f aca="false">FALSE()</f>
        <v>0</v>
      </c>
      <c r="AM1736" s="0" t="n">
        <f aca="false">TRUE()</f>
        <v>1</v>
      </c>
      <c r="AN1736" s="0" t="n">
        <f aca="false">FALSE()</f>
        <v>0</v>
      </c>
      <c r="AO1736" s="0" t="n">
        <f aca="false">FALSE()</f>
        <v>0</v>
      </c>
      <c r="AP1736" s="0" t="n">
        <f aca="false">FALSE()</f>
        <v>0</v>
      </c>
      <c r="AQ1736" s="380" t="n">
        <v>44414.6458333333</v>
      </c>
      <c r="AR1736" s="380" t="n">
        <v>44414.4166666667</v>
      </c>
      <c r="AS1736" s="0" t="s">
        <v>16066</v>
      </c>
      <c r="AT1736" s="0" t="s">
        <v>2170</v>
      </c>
      <c r="AU1736" s="0" t="s">
        <v>2170</v>
      </c>
    </row>
    <row r="1737" customFormat="false" ht="15" hidden="true" customHeight="false" outlineLevel="0" collapsed="false">
      <c r="A1737" s="0" t="s">
        <v>16067</v>
      </c>
      <c r="B1737" s="0" t="s">
        <v>16068</v>
      </c>
      <c r="C1737" s="0" t="s">
        <v>16069</v>
      </c>
      <c r="D1737" s="0" t="s">
        <v>2297</v>
      </c>
      <c r="E1737" s="0" t="s">
        <v>16067</v>
      </c>
      <c r="F1737" s="0" t="n">
        <v>1</v>
      </c>
      <c r="G1737" s="0" t="s">
        <v>2298</v>
      </c>
      <c r="H1737" s="0" t="s">
        <v>2170</v>
      </c>
      <c r="I1737" s="0" t="s">
        <v>2170</v>
      </c>
      <c r="J1737" s="0" t="s">
        <v>2170</v>
      </c>
      <c r="K1737" s="0" t="s">
        <v>2170</v>
      </c>
      <c r="L1737" s="0" t="s">
        <v>2170</v>
      </c>
      <c r="M1737" s="0" t="s">
        <v>2170</v>
      </c>
      <c r="N1737" s="0" t="n">
        <f aca="false">FALSE()</f>
        <v>0</v>
      </c>
      <c r="O1737" s="0" t="s">
        <v>16070</v>
      </c>
      <c r="P1737" s="0" t="s">
        <v>2300</v>
      </c>
      <c r="Q1737" s="380" t="n">
        <v>25569.125</v>
      </c>
      <c r="R1737" s="0" t="n">
        <v>78608410</v>
      </c>
      <c r="S1737" s="0" t="s">
        <v>2301</v>
      </c>
      <c r="T1737" s="0" t="s">
        <v>2302</v>
      </c>
      <c r="U1737" s="0" t="s">
        <v>2891</v>
      </c>
      <c r="V1737" s="0" t="n">
        <v>150000000</v>
      </c>
      <c r="W1737" s="0" t="s">
        <v>6175</v>
      </c>
      <c r="X1737" s="0" t="n">
        <v>4</v>
      </c>
      <c r="Y1737" s="0" t="n">
        <f aca="false">FALSE()</f>
        <v>0</v>
      </c>
      <c r="Z1737" s="0" t="n">
        <f aca="false">FALSE()</f>
        <v>0</v>
      </c>
      <c r="AA1737" s="0" t="n">
        <f aca="false">FALSE()</f>
        <v>0</v>
      </c>
      <c r="AB1737" s="0" t="n">
        <f aca="false">FALSE()</f>
        <v>0</v>
      </c>
      <c r="AC1737" s="0" t="n">
        <v>1</v>
      </c>
      <c r="AD1737" s="0" t="s">
        <v>2129</v>
      </c>
      <c r="AE1737" s="0" t="n">
        <f aca="false">TRUE()</f>
        <v>1</v>
      </c>
      <c r="AF1737" s="0" t="s">
        <v>16071</v>
      </c>
      <c r="AG1737" s="0" t="n">
        <v>2</v>
      </c>
      <c r="AH1737" s="0" t="s">
        <v>16072</v>
      </c>
      <c r="AI1737" s="0" t="s">
        <v>16073</v>
      </c>
      <c r="AJ1737" s="0" t="n">
        <v>0</v>
      </c>
      <c r="AK1737" s="0" t="s">
        <v>2118</v>
      </c>
      <c r="AL1737" s="0" t="n">
        <f aca="false">FALSE()</f>
        <v>0</v>
      </c>
      <c r="AM1737" s="0" t="n">
        <f aca="false">TRUE()</f>
        <v>1</v>
      </c>
      <c r="AN1737" s="0" t="n">
        <f aca="false">FALSE()</f>
        <v>0</v>
      </c>
      <c r="AO1737" s="0" t="n">
        <f aca="false">FALSE()</f>
        <v>0</v>
      </c>
      <c r="AP1737" s="0" t="n">
        <f aca="false">FALSE()</f>
        <v>0</v>
      </c>
      <c r="AQ1737" s="380" t="n">
        <v>43769.6881944444</v>
      </c>
      <c r="AR1737" s="380" t="n">
        <v>43769.4166666667</v>
      </c>
      <c r="AS1737" s="0" t="s">
        <v>16074</v>
      </c>
      <c r="AT1737" s="0" t="s">
        <v>2170</v>
      </c>
      <c r="AU1737" s="0" t="s">
        <v>2170</v>
      </c>
    </row>
    <row r="1738" customFormat="false" ht="15" hidden="true" customHeight="false" outlineLevel="0" collapsed="false">
      <c r="A1738" s="0" t="s">
        <v>1853</v>
      </c>
      <c r="B1738" s="0" t="s">
        <v>16075</v>
      </c>
      <c r="C1738" s="0" t="s">
        <v>1850</v>
      </c>
      <c r="D1738" s="0" t="s">
        <v>720</v>
      </c>
      <c r="E1738" s="0" t="s">
        <v>1853</v>
      </c>
      <c r="F1738" s="0" t="n">
        <v>10</v>
      </c>
      <c r="G1738" s="0" t="s">
        <v>434</v>
      </c>
      <c r="H1738" s="0" t="s">
        <v>2170</v>
      </c>
      <c r="I1738" s="0" t="s">
        <v>2170</v>
      </c>
      <c r="J1738" s="0" t="s">
        <v>2170</v>
      </c>
      <c r="K1738" s="0" t="s">
        <v>2170</v>
      </c>
      <c r="L1738" s="0" t="s">
        <v>2170</v>
      </c>
      <c r="M1738" s="0" t="s">
        <v>2170</v>
      </c>
      <c r="N1738" s="0" t="n">
        <f aca="false">FALSE()</f>
        <v>0</v>
      </c>
      <c r="O1738" s="0" t="s">
        <v>16076</v>
      </c>
      <c r="P1738" s="0" t="s">
        <v>2601</v>
      </c>
      <c r="Q1738" s="380" t="n">
        <v>37825.1666666667</v>
      </c>
      <c r="R1738" s="0" t="n">
        <v>826919375</v>
      </c>
      <c r="S1738" s="0" t="s">
        <v>601</v>
      </c>
      <c r="T1738" s="0" t="s">
        <v>2602</v>
      </c>
      <c r="U1738" s="0" t="s">
        <v>2574</v>
      </c>
      <c r="V1738" s="0" t="n">
        <v>198419375</v>
      </c>
      <c r="W1738" s="0" t="s">
        <v>2603</v>
      </c>
      <c r="X1738" s="0" t="n">
        <v>5</v>
      </c>
      <c r="Y1738" s="0" t="n">
        <f aca="false">FALSE()</f>
        <v>0</v>
      </c>
      <c r="Z1738" s="0" t="n">
        <f aca="false">TRUE()</f>
        <v>1</v>
      </c>
      <c r="AA1738" s="0" t="n">
        <f aca="false">TRUE()</f>
        <v>1</v>
      </c>
      <c r="AB1738" s="0" t="n">
        <f aca="false">TRUE()</f>
        <v>1</v>
      </c>
      <c r="AC1738" s="0" t="n">
        <v>1</v>
      </c>
      <c r="AD1738" s="0" t="s">
        <v>2137</v>
      </c>
      <c r="AE1738" s="0" t="n">
        <f aca="false">TRUE()</f>
        <v>1</v>
      </c>
      <c r="AF1738" s="0" t="s">
        <v>16077</v>
      </c>
      <c r="AG1738" s="0" t="n">
        <v>1</v>
      </c>
      <c r="AH1738" s="0" t="s">
        <v>16078</v>
      </c>
      <c r="AI1738" s="0" t="s">
        <v>16079</v>
      </c>
      <c r="AJ1738" s="0" t="n">
        <v>0</v>
      </c>
      <c r="AK1738" s="0" t="s">
        <v>2119</v>
      </c>
      <c r="AL1738" s="0" t="n">
        <f aca="false">TRUE()</f>
        <v>1</v>
      </c>
      <c r="AM1738" s="0" t="n">
        <f aca="false">FALSE()</f>
        <v>0</v>
      </c>
      <c r="AN1738" s="0" t="n">
        <f aca="false">TRUE()</f>
        <v>1</v>
      </c>
      <c r="AO1738" s="0" t="n">
        <f aca="false">FALSE()</f>
        <v>0</v>
      </c>
      <c r="AP1738" s="0" t="n">
        <f aca="false">FALSE()</f>
        <v>0</v>
      </c>
      <c r="AQ1738" s="380" t="n">
        <v>43167.1951388889</v>
      </c>
      <c r="AR1738" s="380" t="n">
        <v>43168.4166666667</v>
      </c>
      <c r="AS1738" s="0" t="s">
        <v>16080</v>
      </c>
      <c r="AT1738" s="0" t="s">
        <v>2170</v>
      </c>
      <c r="AU1738" s="0" t="s">
        <v>2170</v>
      </c>
    </row>
    <row r="1739" customFormat="false" ht="15" hidden="true" customHeight="false" outlineLevel="0" collapsed="false">
      <c r="A1739" s="0" t="s">
        <v>16081</v>
      </c>
      <c r="B1739" s="0" t="s">
        <v>16082</v>
      </c>
      <c r="C1739" s="0" t="s">
        <v>16083</v>
      </c>
      <c r="D1739" s="0" t="s">
        <v>2297</v>
      </c>
      <c r="E1739" s="0" t="s">
        <v>16081</v>
      </c>
      <c r="F1739" s="0" t="n">
        <v>1</v>
      </c>
      <c r="G1739" s="0" t="s">
        <v>2298</v>
      </c>
      <c r="H1739" s="0" t="s">
        <v>2170</v>
      </c>
      <c r="I1739" s="0" t="s">
        <v>2170</v>
      </c>
      <c r="J1739" s="0" t="s">
        <v>2170</v>
      </c>
      <c r="K1739" s="0" t="s">
        <v>2170</v>
      </c>
      <c r="L1739" s="0" t="s">
        <v>2170</v>
      </c>
      <c r="M1739" s="0" t="s">
        <v>2170</v>
      </c>
      <c r="N1739" s="0" t="n">
        <f aca="false">FALSE()</f>
        <v>0</v>
      </c>
      <c r="O1739" s="0" t="s">
        <v>16084</v>
      </c>
      <c r="P1739" s="0" t="s">
        <v>2300</v>
      </c>
      <c r="Q1739" s="380" t="n">
        <v>36749.1666666667</v>
      </c>
      <c r="R1739" s="0" t="n">
        <v>77945120</v>
      </c>
      <c r="S1739" s="0" t="s">
        <v>2301</v>
      </c>
      <c r="T1739" s="0" t="s">
        <v>2302</v>
      </c>
      <c r="U1739" s="0" t="s">
        <v>2451</v>
      </c>
      <c r="V1739" s="0" t="n">
        <v>300000000</v>
      </c>
      <c r="W1739" s="0" t="s">
        <v>2312</v>
      </c>
      <c r="X1739" s="0" t="n">
        <v>4</v>
      </c>
      <c r="Y1739" s="0" t="n">
        <f aca="false">FALSE()</f>
        <v>0</v>
      </c>
      <c r="Z1739" s="0" t="n">
        <f aca="false">FALSE()</f>
        <v>0</v>
      </c>
      <c r="AA1739" s="0" t="n">
        <f aca="false">FALSE()</f>
        <v>0</v>
      </c>
      <c r="AB1739" s="0" t="n">
        <f aca="false">TRUE()</f>
        <v>1</v>
      </c>
      <c r="AC1739" s="0" t="n">
        <v>8</v>
      </c>
      <c r="AD1739" s="0" t="s">
        <v>2129</v>
      </c>
      <c r="AE1739" s="0" t="n">
        <f aca="false">TRUE()</f>
        <v>1</v>
      </c>
      <c r="AF1739" s="0" t="s">
        <v>16085</v>
      </c>
      <c r="AG1739" s="0" t="n">
        <v>2</v>
      </c>
      <c r="AH1739" s="0" t="s">
        <v>16086</v>
      </c>
      <c r="AI1739" s="0" t="s">
        <v>16087</v>
      </c>
      <c r="AJ1739" s="0" t="n">
        <v>0</v>
      </c>
      <c r="AK1739" s="0" t="s">
        <v>2118</v>
      </c>
      <c r="AL1739" s="0" t="n">
        <f aca="false">FALSE()</f>
        <v>0</v>
      </c>
      <c r="AM1739" s="0" t="n">
        <f aca="false">TRUE()</f>
        <v>1</v>
      </c>
      <c r="AN1739" s="0" t="n">
        <f aca="false">FALSE()</f>
        <v>0</v>
      </c>
      <c r="AO1739" s="0" t="n">
        <f aca="false">FALSE()</f>
        <v>0</v>
      </c>
      <c r="AP1739" s="0" t="n">
        <f aca="false">FALSE()</f>
        <v>0</v>
      </c>
      <c r="AQ1739" s="380" t="n">
        <v>43123.7277777778</v>
      </c>
      <c r="AR1739" s="380" t="n">
        <v>37621.125</v>
      </c>
      <c r="AS1739" s="0" t="s">
        <v>16088</v>
      </c>
      <c r="AT1739" s="0" t="s">
        <v>2170</v>
      </c>
      <c r="AU1739" s="0" t="s">
        <v>2170</v>
      </c>
    </row>
    <row r="1740" customFormat="false" ht="15" hidden="true" customHeight="false" outlineLevel="0" collapsed="false">
      <c r="A1740" s="0" t="s">
        <v>1684</v>
      </c>
      <c r="B1740" s="0" t="s">
        <v>16089</v>
      </c>
      <c r="C1740" s="0" t="s">
        <v>1681</v>
      </c>
      <c r="D1740" s="0" t="s">
        <v>720</v>
      </c>
      <c r="E1740" s="0" t="s">
        <v>1684</v>
      </c>
      <c r="F1740" s="0" t="n">
        <v>1000000</v>
      </c>
      <c r="G1740" s="0" t="s">
        <v>434</v>
      </c>
      <c r="H1740" s="0" t="s">
        <v>2170</v>
      </c>
      <c r="I1740" s="0" t="s">
        <v>2170</v>
      </c>
      <c r="J1740" s="0" t="s">
        <v>2170</v>
      </c>
      <c r="K1740" s="0" t="s">
        <v>2170</v>
      </c>
      <c r="L1740" s="0" t="s">
        <v>2170</v>
      </c>
      <c r="M1740" s="0" t="s">
        <v>2170</v>
      </c>
      <c r="N1740" s="0" t="n">
        <f aca="false">FALSE()</f>
        <v>0</v>
      </c>
      <c r="O1740" s="0" t="s">
        <v>1682</v>
      </c>
      <c r="P1740" s="0" t="s">
        <v>2601</v>
      </c>
      <c r="Q1740" s="380" t="n">
        <v>38486.1666666667</v>
      </c>
      <c r="R1740" s="0" t="n">
        <v>1458404850747</v>
      </c>
      <c r="S1740" s="0" t="s">
        <v>601</v>
      </c>
      <c r="T1740" s="0" t="s">
        <v>2602</v>
      </c>
      <c r="U1740" s="0" t="s">
        <v>2693</v>
      </c>
      <c r="V1740" s="0" t="n">
        <v>1000000000</v>
      </c>
      <c r="W1740" s="0" t="s">
        <v>2785</v>
      </c>
      <c r="X1740" s="0" t="n">
        <v>5</v>
      </c>
      <c r="Y1740" s="0" t="n">
        <f aca="false">FALSE()</f>
        <v>0</v>
      </c>
      <c r="Z1740" s="0" t="n">
        <f aca="false">TRUE()</f>
        <v>1</v>
      </c>
      <c r="AA1740" s="0" t="n">
        <f aca="false">TRUE()</f>
        <v>1</v>
      </c>
      <c r="AB1740" s="0" t="n">
        <f aca="false">FALSE()</f>
        <v>0</v>
      </c>
      <c r="AC1740" s="0" t="n">
        <v>1</v>
      </c>
      <c r="AD1740" s="0" t="s">
        <v>16090</v>
      </c>
      <c r="AE1740" s="0" t="n">
        <f aca="false">TRUE()</f>
        <v>1</v>
      </c>
      <c r="AF1740" s="0" t="s">
        <v>16091</v>
      </c>
      <c r="AG1740" s="0" t="n">
        <v>1</v>
      </c>
      <c r="AH1740" s="0" t="s">
        <v>16092</v>
      </c>
      <c r="AI1740" s="0" t="s">
        <v>16093</v>
      </c>
      <c r="AJ1740" s="0" t="n">
        <v>0</v>
      </c>
      <c r="AK1740" s="0" t="s">
        <v>2119</v>
      </c>
      <c r="AL1740" s="0" t="n">
        <f aca="false">TRUE()</f>
        <v>1</v>
      </c>
      <c r="AM1740" s="0" t="n">
        <f aca="false">FALSE()</f>
        <v>0</v>
      </c>
      <c r="AN1740" s="0" t="n">
        <f aca="false">TRUE()</f>
        <v>1</v>
      </c>
      <c r="AO1740" s="0" t="n">
        <f aca="false">FALSE()</f>
        <v>0</v>
      </c>
      <c r="AP1740" s="0" t="n">
        <f aca="false">FALSE()</f>
        <v>0</v>
      </c>
      <c r="AQ1740" s="380" t="n">
        <v>43166.9041666667</v>
      </c>
      <c r="AR1740" s="380" t="n">
        <v>39112.125</v>
      </c>
      <c r="AS1740" s="0" t="s">
        <v>5898</v>
      </c>
      <c r="AT1740" s="0" t="s">
        <v>2170</v>
      </c>
      <c r="AU1740" s="0" t="s">
        <v>2170</v>
      </c>
    </row>
    <row r="1741" customFormat="false" ht="15" hidden="true" customHeight="false" outlineLevel="0" collapsed="false">
      <c r="A1741" s="0" t="s">
        <v>16094</v>
      </c>
      <c r="B1741" s="0" t="s">
        <v>16095</v>
      </c>
      <c r="C1741" s="0" t="s">
        <v>16096</v>
      </c>
      <c r="D1741" s="0" t="s">
        <v>2297</v>
      </c>
      <c r="E1741" s="0" t="s">
        <v>16094</v>
      </c>
      <c r="F1741" s="0" t="n">
        <v>1</v>
      </c>
      <c r="G1741" s="0" t="s">
        <v>2298</v>
      </c>
      <c r="H1741" s="0" t="s">
        <v>2170</v>
      </c>
      <c r="I1741" s="0" t="s">
        <v>2170</v>
      </c>
      <c r="J1741" s="0" t="s">
        <v>2170</v>
      </c>
      <c r="K1741" s="0" t="s">
        <v>2170</v>
      </c>
      <c r="L1741" s="0" t="s">
        <v>2170</v>
      </c>
      <c r="M1741" s="0" t="s">
        <v>2170</v>
      </c>
      <c r="N1741" s="0" t="n">
        <f aca="false">FALSE()</f>
        <v>0</v>
      </c>
      <c r="O1741" s="0" t="s">
        <v>16097</v>
      </c>
      <c r="P1741" s="0" t="s">
        <v>2300</v>
      </c>
      <c r="Q1741" s="380" t="n">
        <v>25569.125</v>
      </c>
      <c r="R1741" s="0" t="n">
        <v>10000000</v>
      </c>
      <c r="S1741" s="0" t="s">
        <v>2301</v>
      </c>
      <c r="T1741" s="0" t="s">
        <v>2302</v>
      </c>
      <c r="U1741" s="0" t="s">
        <v>2684</v>
      </c>
      <c r="V1741" s="0" t="n">
        <v>0</v>
      </c>
      <c r="W1741" s="0" t="s">
        <v>2366</v>
      </c>
      <c r="X1741" s="0" t="n">
        <v>4</v>
      </c>
      <c r="Y1741" s="0" t="n">
        <f aca="false">FALSE()</f>
        <v>0</v>
      </c>
      <c r="Z1741" s="0" t="n">
        <f aca="false">FALSE()</f>
        <v>0</v>
      </c>
      <c r="AA1741" s="0" t="n">
        <f aca="false">FALSE()</f>
        <v>0</v>
      </c>
      <c r="AB1741" s="0" t="n">
        <f aca="false">FALSE()</f>
        <v>0</v>
      </c>
      <c r="AC1741" s="0" t="n">
        <v>1</v>
      </c>
      <c r="AD1741" s="0" t="s">
        <v>2129</v>
      </c>
      <c r="AE1741" s="0" t="n">
        <f aca="false">TRUE()</f>
        <v>1</v>
      </c>
      <c r="AF1741" s="0" t="s">
        <v>16098</v>
      </c>
      <c r="AG1741" s="0" t="n">
        <v>2</v>
      </c>
      <c r="AH1741" s="0" t="s">
        <v>16099</v>
      </c>
      <c r="AI1741" s="0" t="s">
        <v>16100</v>
      </c>
      <c r="AJ1741" s="0" t="n">
        <v>0</v>
      </c>
      <c r="AK1741" s="0" t="s">
        <v>2118</v>
      </c>
      <c r="AL1741" s="0" t="n">
        <f aca="false">FALSE()</f>
        <v>0</v>
      </c>
      <c r="AM1741" s="0" t="n">
        <f aca="false">TRUE()</f>
        <v>1</v>
      </c>
      <c r="AN1741" s="0" t="n">
        <f aca="false">FALSE()</f>
        <v>0</v>
      </c>
      <c r="AO1741" s="0" t="n">
        <f aca="false">FALSE()</f>
        <v>0</v>
      </c>
      <c r="AP1741" s="0" t="n">
        <f aca="false">FALSE()</f>
        <v>0</v>
      </c>
      <c r="AQ1741" s="380" t="n">
        <v>43559.6875</v>
      </c>
      <c r="AR1741" s="380" t="n">
        <v>34857.1666666667</v>
      </c>
      <c r="AS1741" s="0" t="s">
        <v>16101</v>
      </c>
      <c r="AT1741" s="0" t="s">
        <v>2170</v>
      </c>
      <c r="AU1741" s="0" t="s">
        <v>2170</v>
      </c>
    </row>
    <row r="1742" customFormat="false" ht="15" hidden="true" customHeight="false" outlineLevel="0" collapsed="false">
      <c r="A1742" s="0" t="s">
        <v>16102</v>
      </c>
      <c r="B1742" s="0" t="s">
        <v>16103</v>
      </c>
      <c r="C1742" s="0" t="s">
        <v>16104</v>
      </c>
      <c r="D1742" s="0" t="s">
        <v>2297</v>
      </c>
      <c r="E1742" s="0" t="s">
        <v>16102</v>
      </c>
      <c r="F1742" s="0" t="n">
        <v>1</v>
      </c>
      <c r="G1742" s="0" t="s">
        <v>2298</v>
      </c>
      <c r="H1742" s="0" t="s">
        <v>2170</v>
      </c>
      <c r="I1742" s="0" t="s">
        <v>2170</v>
      </c>
      <c r="J1742" s="0" t="s">
        <v>2170</v>
      </c>
      <c r="K1742" s="0" t="s">
        <v>2170</v>
      </c>
      <c r="L1742" s="0" t="s">
        <v>2170</v>
      </c>
      <c r="M1742" s="0" t="s">
        <v>2170</v>
      </c>
      <c r="N1742" s="0" t="n">
        <f aca="false">FALSE()</f>
        <v>0</v>
      </c>
      <c r="O1742" s="0" t="s">
        <v>16105</v>
      </c>
      <c r="P1742" s="0" t="s">
        <v>2300</v>
      </c>
      <c r="Q1742" s="380" t="n">
        <v>43504.125</v>
      </c>
      <c r="R1742" s="0" t="n">
        <v>65893276</v>
      </c>
      <c r="S1742" s="0" t="s">
        <v>2301</v>
      </c>
      <c r="T1742" s="0" t="s">
        <v>2302</v>
      </c>
      <c r="U1742" s="0" t="s">
        <v>2330</v>
      </c>
      <c r="V1742" s="0" t="n">
        <v>700000000</v>
      </c>
      <c r="W1742" s="0" t="s">
        <v>2321</v>
      </c>
      <c r="X1742" s="0" t="n">
        <v>4</v>
      </c>
      <c r="Y1742" s="0" t="n">
        <f aca="false">FALSE()</f>
        <v>0</v>
      </c>
      <c r="Z1742" s="0" t="n">
        <f aca="false">FALSE()</f>
        <v>0</v>
      </c>
      <c r="AA1742" s="0" t="n">
        <f aca="false">FALSE()</f>
        <v>0</v>
      </c>
      <c r="AB1742" s="0" t="n">
        <f aca="false">FALSE()</f>
        <v>0</v>
      </c>
      <c r="AC1742" s="0" t="n">
        <v>1</v>
      </c>
      <c r="AD1742" s="0" t="s">
        <v>2129</v>
      </c>
      <c r="AE1742" s="0" t="n">
        <f aca="false">TRUE()</f>
        <v>1</v>
      </c>
      <c r="AF1742" s="0" t="s">
        <v>16106</v>
      </c>
      <c r="AG1742" s="0" t="n">
        <v>2</v>
      </c>
      <c r="AH1742" s="0" t="s">
        <v>16107</v>
      </c>
      <c r="AI1742" s="0" t="s">
        <v>16108</v>
      </c>
      <c r="AJ1742" s="0" t="n">
        <v>0</v>
      </c>
      <c r="AK1742" s="0" t="s">
        <v>2118</v>
      </c>
      <c r="AL1742" s="0" t="n">
        <f aca="false">FALSE()</f>
        <v>0</v>
      </c>
      <c r="AM1742" s="0" t="n">
        <f aca="false">TRUE()</f>
        <v>1</v>
      </c>
      <c r="AN1742" s="0" t="n">
        <f aca="false">FALSE()</f>
        <v>0</v>
      </c>
      <c r="AO1742" s="0" t="n">
        <f aca="false">FALSE()</f>
        <v>0</v>
      </c>
      <c r="AP1742" s="0" t="n">
        <f aca="false">FALSE()</f>
        <v>0</v>
      </c>
      <c r="AQ1742" s="380" t="n">
        <v>43682.5986111111</v>
      </c>
      <c r="AR1742" s="380" t="n">
        <v>43504.125</v>
      </c>
      <c r="AS1742" s="0" t="s">
        <v>16109</v>
      </c>
      <c r="AT1742" s="0" t="s">
        <v>2170</v>
      </c>
      <c r="AU1742" s="0" t="s">
        <v>2170</v>
      </c>
    </row>
    <row r="1743" customFormat="false" ht="15" hidden="true" customHeight="false" outlineLevel="0" collapsed="false">
      <c r="A1743" s="0" t="s">
        <v>16110</v>
      </c>
      <c r="B1743" s="0" t="s">
        <v>16111</v>
      </c>
      <c r="C1743" s="0" t="s">
        <v>16112</v>
      </c>
      <c r="D1743" s="0" t="s">
        <v>2297</v>
      </c>
      <c r="E1743" s="0" t="s">
        <v>16110</v>
      </c>
      <c r="F1743" s="0" t="n">
        <v>1</v>
      </c>
      <c r="G1743" s="0" t="s">
        <v>2298</v>
      </c>
      <c r="H1743" s="0" t="s">
        <v>2170</v>
      </c>
      <c r="I1743" s="0" t="s">
        <v>2170</v>
      </c>
      <c r="J1743" s="0" t="s">
        <v>2170</v>
      </c>
      <c r="K1743" s="0" t="s">
        <v>2170</v>
      </c>
      <c r="L1743" s="0" t="s">
        <v>2170</v>
      </c>
      <c r="M1743" s="0" t="s">
        <v>2170</v>
      </c>
      <c r="N1743" s="0" t="n">
        <f aca="false">FALSE()</f>
        <v>0</v>
      </c>
      <c r="O1743" s="0" t="s">
        <v>16113</v>
      </c>
      <c r="P1743" s="0" t="s">
        <v>2300</v>
      </c>
      <c r="Q1743" s="380" t="n">
        <v>25569.125</v>
      </c>
      <c r="R1743" s="0" t="n">
        <v>1576638517</v>
      </c>
      <c r="S1743" s="0" t="s">
        <v>5106</v>
      </c>
      <c r="T1743" s="0" t="s">
        <v>5107</v>
      </c>
      <c r="U1743" s="0" t="s">
        <v>2365</v>
      </c>
      <c r="V1743" s="0" t="n">
        <v>10000000000</v>
      </c>
      <c r="W1743" s="0" t="s">
        <v>2321</v>
      </c>
      <c r="X1743" s="0" t="n">
        <v>4</v>
      </c>
      <c r="Y1743" s="0" t="n">
        <f aca="false">FALSE()</f>
        <v>0</v>
      </c>
      <c r="Z1743" s="0" t="n">
        <f aca="false">FALSE()</f>
        <v>0</v>
      </c>
      <c r="AA1743" s="0" t="n">
        <f aca="false">FALSE()</f>
        <v>0</v>
      </c>
      <c r="AB1743" s="0" t="n">
        <f aca="false">FALSE()</f>
        <v>0</v>
      </c>
      <c r="AC1743" s="0" t="n">
        <v>1</v>
      </c>
      <c r="AD1743" s="0" t="s">
        <v>2129</v>
      </c>
      <c r="AE1743" s="0" t="n">
        <f aca="false">TRUE()</f>
        <v>1</v>
      </c>
      <c r="AF1743" s="0" t="s">
        <v>16114</v>
      </c>
      <c r="AG1743" s="0" t="n">
        <v>2</v>
      </c>
      <c r="AH1743" s="0" t="s">
        <v>16115</v>
      </c>
      <c r="AI1743" s="0" t="s">
        <v>16116</v>
      </c>
      <c r="AJ1743" s="0" t="n">
        <v>0</v>
      </c>
      <c r="AK1743" s="0" t="s">
        <v>2118</v>
      </c>
      <c r="AL1743" s="0" t="n">
        <f aca="false">FALSE()</f>
        <v>0</v>
      </c>
      <c r="AM1743" s="0" t="n">
        <f aca="false">TRUE()</f>
        <v>1</v>
      </c>
      <c r="AN1743" s="0" t="n">
        <f aca="false">FALSE()</f>
        <v>0</v>
      </c>
      <c r="AO1743" s="0" t="n">
        <f aca="false">FALSE()</f>
        <v>0</v>
      </c>
      <c r="AP1743" s="0" t="n">
        <f aca="false">TRUE()</f>
        <v>1</v>
      </c>
      <c r="AQ1743" s="380" t="n">
        <v>44319.60625</v>
      </c>
      <c r="AR1743" s="380" t="n">
        <v>44319.4166666667</v>
      </c>
      <c r="AS1743" s="0" t="s">
        <v>16117</v>
      </c>
      <c r="AT1743" s="0" t="s">
        <v>2170</v>
      </c>
      <c r="AU1743" s="0" t="s">
        <v>2170</v>
      </c>
    </row>
    <row r="1744" customFormat="false" ht="15" hidden="true" customHeight="false" outlineLevel="0" collapsed="false">
      <c r="A1744" s="0" t="s">
        <v>1520</v>
      </c>
      <c r="B1744" s="0" t="s">
        <v>16118</v>
      </c>
      <c r="C1744" s="0" t="s">
        <v>1517</v>
      </c>
      <c r="D1744" s="0" t="s">
        <v>720</v>
      </c>
      <c r="E1744" s="0" t="s">
        <v>1520</v>
      </c>
      <c r="F1744" s="0" t="n">
        <v>1</v>
      </c>
      <c r="G1744" s="0" t="s">
        <v>434</v>
      </c>
      <c r="H1744" s="0" t="s">
        <v>2596</v>
      </c>
      <c r="I1744" s="0" t="s">
        <v>2596</v>
      </c>
      <c r="J1744" s="0" t="s">
        <v>16119</v>
      </c>
      <c r="K1744" s="0" t="s">
        <v>16120</v>
      </c>
      <c r="L1744" s="0" t="s">
        <v>2783</v>
      </c>
      <c r="M1744" s="0" t="s">
        <v>2083</v>
      </c>
      <c r="N1744" s="0" t="n">
        <f aca="false">TRUE()</f>
        <v>1</v>
      </c>
      <c r="O1744" s="0" t="s">
        <v>16121</v>
      </c>
      <c r="P1744" s="0" t="s">
        <v>2601</v>
      </c>
      <c r="Q1744" s="380" t="n">
        <v>42648.125</v>
      </c>
      <c r="R1744" s="0" t="n">
        <v>294120000</v>
      </c>
      <c r="S1744" s="0" t="s">
        <v>601</v>
      </c>
      <c r="T1744" s="0" t="s">
        <v>2602</v>
      </c>
      <c r="U1744" s="0" t="s">
        <v>2574</v>
      </c>
      <c r="V1744" s="0" t="n">
        <v>294120000</v>
      </c>
      <c r="W1744" s="0" t="s">
        <v>3877</v>
      </c>
      <c r="X1744" s="0" t="n">
        <v>5</v>
      </c>
      <c r="Y1744" s="0" t="n">
        <f aca="false">FALSE()</f>
        <v>0</v>
      </c>
      <c r="Z1744" s="0" t="n">
        <f aca="false">TRUE()</f>
        <v>1</v>
      </c>
      <c r="AA1744" s="0" t="n">
        <f aca="false">TRUE()</f>
        <v>1</v>
      </c>
      <c r="AB1744" s="0" t="n">
        <f aca="false">FALSE()</f>
        <v>0</v>
      </c>
      <c r="AC1744" s="0" t="n">
        <v>1</v>
      </c>
      <c r="AD1744" s="0" t="s">
        <v>2137</v>
      </c>
      <c r="AE1744" s="0" t="n">
        <f aca="false">TRUE()</f>
        <v>1</v>
      </c>
      <c r="AF1744" s="0" t="s">
        <v>16122</v>
      </c>
      <c r="AG1744" s="0" t="n">
        <v>1</v>
      </c>
      <c r="AH1744" s="0" t="s">
        <v>16123</v>
      </c>
      <c r="AI1744" s="0" t="s">
        <v>16124</v>
      </c>
      <c r="AJ1744" s="0" t="n">
        <v>0</v>
      </c>
      <c r="AK1744" s="0" t="s">
        <v>2118</v>
      </c>
      <c r="AL1744" s="0" t="n">
        <f aca="false">TRUE()</f>
        <v>1</v>
      </c>
      <c r="AM1744" s="0" t="n">
        <f aca="false">FALSE()</f>
        <v>0</v>
      </c>
      <c r="AN1744" s="0" t="n">
        <f aca="false">TRUE()</f>
        <v>1</v>
      </c>
      <c r="AO1744" s="0" t="n">
        <f aca="false">FALSE()</f>
        <v>0</v>
      </c>
      <c r="AP1744" s="0" t="n">
        <f aca="false">TRUE()</f>
        <v>1</v>
      </c>
      <c r="AQ1744" s="380" t="n">
        <v>43167.1243055556</v>
      </c>
      <c r="AR1744" s="380" t="n">
        <v>42699.125</v>
      </c>
      <c r="AS1744" s="0" t="s">
        <v>16125</v>
      </c>
      <c r="AT1744" s="0" t="s">
        <v>16119</v>
      </c>
      <c r="AU1744" s="0" t="s">
        <v>16120</v>
      </c>
    </row>
    <row r="1745" customFormat="false" ht="15" hidden="true" customHeight="false" outlineLevel="0" collapsed="false">
      <c r="A1745" s="0" t="s">
        <v>16126</v>
      </c>
      <c r="B1745" s="0" t="s">
        <v>16127</v>
      </c>
      <c r="C1745" s="0" t="s">
        <v>16128</v>
      </c>
      <c r="D1745" s="0" t="s">
        <v>2525</v>
      </c>
      <c r="E1745" s="0" t="s">
        <v>16126</v>
      </c>
      <c r="F1745" s="0" t="n">
        <v>10</v>
      </c>
      <c r="G1745" s="0" t="s">
        <v>2526</v>
      </c>
      <c r="H1745" s="0" t="s">
        <v>2170</v>
      </c>
      <c r="I1745" s="0" t="s">
        <v>2170</v>
      </c>
      <c r="J1745" s="0" t="s">
        <v>2170</v>
      </c>
      <c r="K1745" s="0" t="s">
        <v>2170</v>
      </c>
      <c r="L1745" s="0" t="s">
        <v>2170</v>
      </c>
      <c r="M1745" s="0" t="s">
        <v>2170</v>
      </c>
      <c r="N1745" s="0" t="n">
        <f aca="false">FALSE()</f>
        <v>0</v>
      </c>
      <c r="O1745" s="0" t="s">
        <v>16129</v>
      </c>
      <c r="P1745" s="0" t="s">
        <v>2300</v>
      </c>
      <c r="Q1745" s="380" t="n">
        <v>25569.125</v>
      </c>
      <c r="R1745" s="0" t="n">
        <v>6845041455</v>
      </c>
      <c r="S1745" s="0" t="s">
        <v>2528</v>
      </c>
      <c r="T1745" s="0" t="s">
        <v>2529</v>
      </c>
      <c r="U1745" s="0" t="s">
        <v>610</v>
      </c>
      <c r="V1745" s="0" t="n">
        <v>0</v>
      </c>
      <c r="W1745" s="0" t="s">
        <v>2530</v>
      </c>
      <c r="X1745" s="0" t="n">
        <v>4</v>
      </c>
      <c r="Y1745" s="0" t="n">
        <f aca="false">FALSE()</f>
        <v>0</v>
      </c>
      <c r="Z1745" s="0" t="n">
        <f aca="false">FALSE()</f>
        <v>0</v>
      </c>
      <c r="AA1745" s="0" t="n">
        <f aca="false">FALSE()</f>
        <v>0</v>
      </c>
      <c r="AB1745" s="0" t="n">
        <f aca="false">TRUE()</f>
        <v>1</v>
      </c>
      <c r="AC1745" s="0" t="n">
        <v>1</v>
      </c>
      <c r="AD1745" s="0" t="s">
        <v>2803</v>
      </c>
      <c r="AE1745" s="0" t="n">
        <f aca="false">TRUE()</f>
        <v>1</v>
      </c>
      <c r="AF1745" s="0" t="s">
        <v>16130</v>
      </c>
      <c r="AG1745" s="0" t="n">
        <v>2</v>
      </c>
      <c r="AH1745" s="0" t="s">
        <v>16131</v>
      </c>
      <c r="AI1745" s="0" t="s">
        <v>16132</v>
      </c>
      <c r="AJ1745" s="0" t="n">
        <v>0</v>
      </c>
      <c r="AK1745" s="0" t="s">
        <v>3378</v>
      </c>
      <c r="AL1745" s="0" t="n">
        <f aca="false">FALSE()</f>
        <v>0</v>
      </c>
      <c r="AM1745" s="0" t="n">
        <f aca="false">FALSE()</f>
        <v>0</v>
      </c>
      <c r="AN1745" s="0" t="n">
        <f aca="false">FALSE()</f>
        <v>0</v>
      </c>
      <c r="AO1745" s="0" t="n">
        <f aca="false">FALSE()</f>
        <v>0</v>
      </c>
      <c r="AP1745" s="0" t="n">
        <f aca="false">TRUE()</f>
        <v>1</v>
      </c>
      <c r="AQ1745" s="380" t="n">
        <v>44965.3333333333</v>
      </c>
      <c r="AR1745" s="380" t="n">
        <v>44965.4166666667</v>
      </c>
      <c r="AS1745" s="0" t="s">
        <v>16133</v>
      </c>
      <c r="AT1745" s="0" t="s">
        <v>2170</v>
      </c>
      <c r="AU1745" s="0" t="s">
        <v>2170</v>
      </c>
    </row>
    <row r="1746" customFormat="false" ht="15" hidden="true" customHeight="false" outlineLevel="0" collapsed="false">
      <c r="A1746" s="0" t="s">
        <v>16134</v>
      </c>
      <c r="B1746" s="0" t="s">
        <v>16135</v>
      </c>
      <c r="C1746" s="0" t="s">
        <v>16136</v>
      </c>
      <c r="D1746" s="0" t="s">
        <v>2525</v>
      </c>
      <c r="E1746" s="0" t="s">
        <v>16134</v>
      </c>
      <c r="F1746" s="0" t="n">
        <v>100</v>
      </c>
      <c r="G1746" s="0" t="s">
        <v>2526</v>
      </c>
      <c r="H1746" s="0" t="s">
        <v>2170</v>
      </c>
      <c r="I1746" s="0" t="s">
        <v>2170</v>
      </c>
      <c r="J1746" s="0" t="s">
        <v>2170</v>
      </c>
      <c r="K1746" s="0" t="s">
        <v>2170</v>
      </c>
      <c r="L1746" s="0" t="s">
        <v>2170</v>
      </c>
      <c r="M1746" s="0" t="s">
        <v>2170</v>
      </c>
      <c r="N1746" s="0" t="n">
        <f aca="false">FALSE()</f>
        <v>0</v>
      </c>
      <c r="O1746" s="0" t="s">
        <v>16137</v>
      </c>
      <c r="P1746" s="0" t="s">
        <v>2300</v>
      </c>
      <c r="Q1746" s="380" t="n">
        <v>25569.125</v>
      </c>
      <c r="R1746" s="0" t="n">
        <v>3130475303</v>
      </c>
      <c r="S1746" s="0" t="s">
        <v>2528</v>
      </c>
      <c r="T1746" s="0" t="s">
        <v>2529</v>
      </c>
      <c r="U1746" s="0" t="s">
        <v>2891</v>
      </c>
      <c r="V1746" s="0" t="n">
        <v>40000000000</v>
      </c>
      <c r="W1746" s="0" t="s">
        <v>2996</v>
      </c>
      <c r="X1746" s="0" t="n">
        <v>4</v>
      </c>
      <c r="Y1746" s="0" t="n">
        <f aca="false">FALSE()</f>
        <v>0</v>
      </c>
      <c r="Z1746" s="0" t="n">
        <f aca="false">FALSE()</f>
        <v>0</v>
      </c>
      <c r="AA1746" s="0" t="n">
        <f aca="false">FALSE()</f>
        <v>0</v>
      </c>
      <c r="AB1746" s="0" t="n">
        <f aca="false">FALSE()</f>
        <v>0</v>
      </c>
      <c r="AC1746" s="0" t="n">
        <v>1</v>
      </c>
      <c r="AD1746" s="0" t="s">
        <v>2803</v>
      </c>
      <c r="AE1746" s="0" t="n">
        <f aca="false">TRUE()</f>
        <v>1</v>
      </c>
      <c r="AF1746" s="0" t="s">
        <v>16138</v>
      </c>
      <c r="AG1746" s="0" t="n">
        <v>2</v>
      </c>
      <c r="AH1746" s="0" t="s">
        <v>16139</v>
      </c>
      <c r="AI1746" s="0" t="s">
        <v>16140</v>
      </c>
      <c r="AJ1746" s="0" t="n">
        <v>0</v>
      </c>
      <c r="AK1746" s="0" t="s">
        <v>3378</v>
      </c>
      <c r="AL1746" s="0" t="n">
        <f aca="false">FALSE()</f>
        <v>0</v>
      </c>
      <c r="AM1746" s="0" t="n">
        <f aca="false">FALSE()</f>
        <v>0</v>
      </c>
      <c r="AN1746" s="0" t="n">
        <f aca="false">FALSE()</f>
        <v>0</v>
      </c>
      <c r="AO1746" s="0" t="n">
        <f aca="false">FALSE()</f>
        <v>0</v>
      </c>
      <c r="AP1746" s="0" t="n">
        <f aca="false">TRUE()</f>
        <v>1</v>
      </c>
      <c r="AQ1746" s="380" t="n">
        <v>44846.3388888889</v>
      </c>
      <c r="AR1746" s="380" t="n">
        <v>44846.4166666667</v>
      </c>
      <c r="AS1746" s="0" t="s">
        <v>16141</v>
      </c>
      <c r="AT1746" s="0" t="s">
        <v>2170</v>
      </c>
      <c r="AU1746" s="0" t="s">
        <v>2170</v>
      </c>
    </row>
    <row r="1747" customFormat="false" ht="15" hidden="true" customHeight="false" outlineLevel="0" collapsed="false">
      <c r="A1747" s="0" t="s">
        <v>16142</v>
      </c>
      <c r="B1747" s="0" t="s">
        <v>16143</v>
      </c>
      <c r="C1747" s="0" t="s">
        <v>16144</v>
      </c>
      <c r="D1747" s="0" t="s">
        <v>2297</v>
      </c>
      <c r="E1747" s="0" t="s">
        <v>16142</v>
      </c>
      <c r="F1747" s="0" t="n">
        <v>1</v>
      </c>
      <c r="G1747" s="0" t="s">
        <v>2298</v>
      </c>
      <c r="H1747" s="0" t="s">
        <v>2170</v>
      </c>
      <c r="I1747" s="0" t="s">
        <v>2170</v>
      </c>
      <c r="J1747" s="0" t="s">
        <v>2170</v>
      </c>
      <c r="K1747" s="0" t="s">
        <v>2170</v>
      </c>
      <c r="L1747" s="0" t="s">
        <v>2170</v>
      </c>
      <c r="M1747" s="0" t="s">
        <v>2170</v>
      </c>
      <c r="N1747" s="0" t="n">
        <f aca="false">FALSE()</f>
        <v>0</v>
      </c>
      <c r="O1747" s="0" t="s">
        <v>16145</v>
      </c>
      <c r="P1747" s="0" t="s">
        <v>2300</v>
      </c>
      <c r="Q1747" s="380" t="n">
        <v>25569.125</v>
      </c>
      <c r="R1747" s="0" t="n">
        <v>257620645</v>
      </c>
      <c r="S1747" s="0" t="s">
        <v>2301</v>
      </c>
      <c r="T1747" s="0" t="s">
        <v>2302</v>
      </c>
      <c r="U1747" s="0" t="s">
        <v>2330</v>
      </c>
      <c r="V1747" s="0" t="n">
        <v>0</v>
      </c>
      <c r="W1747" s="0" t="s">
        <v>2366</v>
      </c>
      <c r="X1747" s="0" t="n">
        <v>4</v>
      </c>
      <c r="Y1747" s="0" t="n">
        <f aca="false">FALSE()</f>
        <v>0</v>
      </c>
      <c r="Z1747" s="0" t="n">
        <f aca="false">FALSE()</f>
        <v>0</v>
      </c>
      <c r="AA1747" s="0" t="n">
        <f aca="false">FALSE()</f>
        <v>0</v>
      </c>
      <c r="AB1747" s="0" t="n">
        <f aca="false">FALSE()</f>
        <v>0</v>
      </c>
      <c r="AC1747" s="0" t="n">
        <v>1</v>
      </c>
      <c r="AD1747" s="0" t="s">
        <v>2129</v>
      </c>
      <c r="AE1747" s="0" t="n">
        <f aca="false">TRUE()</f>
        <v>1</v>
      </c>
      <c r="AF1747" s="0" t="s">
        <v>16146</v>
      </c>
      <c r="AG1747" s="0" t="n">
        <v>2</v>
      </c>
      <c r="AH1747" s="0" t="s">
        <v>16147</v>
      </c>
      <c r="AI1747" s="0" t="s">
        <v>16148</v>
      </c>
      <c r="AJ1747" s="0" t="n">
        <v>0</v>
      </c>
      <c r="AK1747" s="0" t="s">
        <v>2118</v>
      </c>
      <c r="AL1747" s="0" t="n">
        <f aca="false">FALSE()</f>
        <v>0</v>
      </c>
      <c r="AM1747" s="0" t="n">
        <f aca="false">TRUE()</f>
        <v>1</v>
      </c>
      <c r="AN1747" s="0" t="n">
        <f aca="false">FALSE()</f>
        <v>0</v>
      </c>
      <c r="AO1747" s="0" t="n">
        <f aca="false">FALSE()</f>
        <v>0</v>
      </c>
      <c r="AP1747" s="0" t="n">
        <f aca="false">TRUE()</f>
        <v>1</v>
      </c>
      <c r="AQ1747" s="380" t="n">
        <v>44510.6736111111</v>
      </c>
      <c r="AR1747" s="380" t="n">
        <v>44510.4166666667</v>
      </c>
      <c r="AS1747" s="0" t="s">
        <v>16149</v>
      </c>
      <c r="AT1747" s="0" t="s">
        <v>2170</v>
      </c>
      <c r="AU1747" s="0" t="s">
        <v>2170</v>
      </c>
    </row>
    <row r="1748" customFormat="false" ht="15" hidden="true" customHeight="false" outlineLevel="0" collapsed="false">
      <c r="A1748" s="0" t="s">
        <v>16150</v>
      </c>
      <c r="B1748" s="0" t="s">
        <v>16151</v>
      </c>
      <c r="C1748" s="0" t="s">
        <v>16152</v>
      </c>
      <c r="D1748" s="0" t="s">
        <v>2297</v>
      </c>
      <c r="E1748" s="0" t="s">
        <v>16150</v>
      </c>
      <c r="F1748" s="0" t="n">
        <v>1</v>
      </c>
      <c r="G1748" s="0" t="s">
        <v>2298</v>
      </c>
      <c r="H1748" s="0" t="s">
        <v>2170</v>
      </c>
      <c r="I1748" s="0" t="s">
        <v>2170</v>
      </c>
      <c r="J1748" s="0" t="s">
        <v>2170</v>
      </c>
      <c r="K1748" s="0" t="s">
        <v>2170</v>
      </c>
      <c r="L1748" s="0" t="s">
        <v>2170</v>
      </c>
      <c r="M1748" s="0" t="s">
        <v>2170</v>
      </c>
      <c r="N1748" s="0" t="n">
        <f aca="false">FALSE()</f>
        <v>0</v>
      </c>
      <c r="O1748" s="0" t="s">
        <v>16153</v>
      </c>
      <c r="P1748" s="0" t="s">
        <v>2300</v>
      </c>
      <c r="Q1748" s="380" t="n">
        <v>42180.125</v>
      </c>
      <c r="R1748" s="0" t="n">
        <v>161808213</v>
      </c>
      <c r="S1748" s="0" t="s">
        <v>2301</v>
      </c>
      <c r="T1748" s="0" t="s">
        <v>2302</v>
      </c>
      <c r="U1748" s="0" t="s">
        <v>2365</v>
      </c>
      <c r="V1748" s="0" t="n">
        <v>250000000</v>
      </c>
      <c r="W1748" s="0" t="s">
        <v>2366</v>
      </c>
      <c r="X1748" s="0" t="n">
        <v>4</v>
      </c>
      <c r="Y1748" s="0" t="n">
        <f aca="false">FALSE()</f>
        <v>0</v>
      </c>
      <c r="Z1748" s="0" t="n">
        <f aca="false">FALSE()</f>
        <v>0</v>
      </c>
      <c r="AA1748" s="0" t="n">
        <f aca="false">FALSE()</f>
        <v>0</v>
      </c>
      <c r="AB1748" s="0" t="n">
        <f aca="false">FALSE()</f>
        <v>0</v>
      </c>
      <c r="AC1748" s="0" t="n">
        <v>1</v>
      </c>
      <c r="AD1748" s="0" t="s">
        <v>2129</v>
      </c>
      <c r="AE1748" s="0" t="n">
        <f aca="false">TRUE()</f>
        <v>1</v>
      </c>
      <c r="AF1748" s="0" t="s">
        <v>16154</v>
      </c>
      <c r="AG1748" s="0" t="n">
        <v>2</v>
      </c>
      <c r="AH1748" s="0" t="s">
        <v>16155</v>
      </c>
      <c r="AI1748" s="0" t="s">
        <v>16156</v>
      </c>
      <c r="AJ1748" s="0" t="n">
        <v>0</v>
      </c>
      <c r="AK1748" s="0" t="s">
        <v>2118</v>
      </c>
      <c r="AL1748" s="0" t="n">
        <f aca="false">FALSE()</f>
        <v>0</v>
      </c>
      <c r="AM1748" s="0" t="n">
        <f aca="false">TRUE()</f>
        <v>1</v>
      </c>
      <c r="AN1748" s="0" t="n">
        <f aca="false">FALSE()</f>
        <v>0</v>
      </c>
      <c r="AO1748" s="0" t="n">
        <f aca="false">FALSE()</f>
        <v>0</v>
      </c>
      <c r="AP1748" s="0" t="n">
        <f aca="false">FALSE()</f>
        <v>0</v>
      </c>
      <c r="AQ1748" s="380" t="n">
        <v>43769.6895833333</v>
      </c>
      <c r="AR1748" s="380" t="n">
        <v>43769.4166666667</v>
      </c>
      <c r="AS1748" s="0" t="s">
        <v>16157</v>
      </c>
      <c r="AT1748" s="0" t="s">
        <v>2170</v>
      </c>
      <c r="AU1748" s="0" t="s">
        <v>2170</v>
      </c>
    </row>
    <row r="1749" customFormat="false" ht="15" hidden="true" customHeight="false" outlineLevel="0" collapsed="false">
      <c r="A1749" s="0" t="s">
        <v>16158</v>
      </c>
      <c r="B1749" s="0" t="s">
        <v>16159</v>
      </c>
      <c r="C1749" s="0" t="s">
        <v>16160</v>
      </c>
      <c r="D1749" s="0" t="s">
        <v>2297</v>
      </c>
      <c r="E1749" s="0" t="s">
        <v>16158</v>
      </c>
      <c r="F1749" s="0" t="n">
        <v>1</v>
      </c>
      <c r="G1749" s="0" t="s">
        <v>2298</v>
      </c>
      <c r="H1749" s="0" t="s">
        <v>2170</v>
      </c>
      <c r="I1749" s="0" t="s">
        <v>2170</v>
      </c>
      <c r="J1749" s="0" t="s">
        <v>2170</v>
      </c>
      <c r="K1749" s="0" t="s">
        <v>2170</v>
      </c>
      <c r="L1749" s="0" t="s">
        <v>2170</v>
      </c>
      <c r="M1749" s="0" t="s">
        <v>2170</v>
      </c>
      <c r="N1749" s="0" t="n">
        <f aca="false">FALSE()</f>
        <v>0</v>
      </c>
      <c r="O1749" s="0" t="s">
        <v>16160</v>
      </c>
      <c r="P1749" s="0" t="s">
        <v>2300</v>
      </c>
      <c r="Q1749" s="380" t="n">
        <v>25569.125</v>
      </c>
      <c r="R1749" s="0" t="n">
        <v>108720185</v>
      </c>
      <c r="S1749" s="0" t="s">
        <v>2301</v>
      </c>
      <c r="T1749" s="0" t="s">
        <v>2302</v>
      </c>
      <c r="U1749" s="0" t="s">
        <v>2115</v>
      </c>
      <c r="V1749" s="0" t="n">
        <v>330000000</v>
      </c>
      <c r="W1749" s="0" t="s">
        <v>2366</v>
      </c>
      <c r="X1749" s="0" t="n">
        <v>4</v>
      </c>
      <c r="Y1749" s="0" t="n">
        <f aca="false">FALSE()</f>
        <v>0</v>
      </c>
      <c r="Z1749" s="0" t="n">
        <f aca="false">FALSE()</f>
        <v>0</v>
      </c>
      <c r="AA1749" s="0" t="n">
        <f aca="false">FALSE()</f>
        <v>0</v>
      </c>
      <c r="AB1749" s="0" t="n">
        <f aca="false">FALSE()</f>
        <v>0</v>
      </c>
      <c r="AC1749" s="0" t="n">
        <v>1</v>
      </c>
      <c r="AD1749" s="0" t="s">
        <v>2129</v>
      </c>
      <c r="AE1749" s="0" t="n">
        <f aca="false">TRUE()</f>
        <v>1</v>
      </c>
      <c r="AF1749" s="0" t="s">
        <v>16161</v>
      </c>
      <c r="AG1749" s="0" t="n">
        <v>2</v>
      </c>
      <c r="AH1749" s="0" t="s">
        <v>16162</v>
      </c>
      <c r="AI1749" s="0" t="s">
        <v>16163</v>
      </c>
      <c r="AJ1749" s="0" t="n">
        <v>0</v>
      </c>
      <c r="AK1749" s="0" t="s">
        <v>2118</v>
      </c>
      <c r="AL1749" s="0" t="n">
        <f aca="false">FALSE()</f>
        <v>0</v>
      </c>
      <c r="AM1749" s="0" t="n">
        <f aca="false">TRUE()</f>
        <v>1</v>
      </c>
      <c r="AN1749" s="0" t="n">
        <f aca="false">FALSE()</f>
        <v>0</v>
      </c>
      <c r="AO1749" s="0" t="n">
        <f aca="false">FALSE()</f>
        <v>0</v>
      </c>
      <c r="AP1749" s="0" t="n">
        <f aca="false">FALSE()</f>
        <v>0</v>
      </c>
      <c r="AQ1749" s="380" t="n">
        <v>43682.6854166667</v>
      </c>
      <c r="AR1749" s="380" t="n">
        <v>41779.1666666667</v>
      </c>
      <c r="AS1749" s="0" t="s">
        <v>16164</v>
      </c>
      <c r="AT1749" s="0" t="s">
        <v>2170</v>
      </c>
      <c r="AU1749" s="0" t="s">
        <v>2170</v>
      </c>
    </row>
    <row r="1750" customFormat="false" ht="15" hidden="true" customHeight="false" outlineLevel="0" collapsed="false">
      <c r="A1750" s="0" t="s">
        <v>16165</v>
      </c>
      <c r="B1750" s="0" t="s">
        <v>16166</v>
      </c>
      <c r="C1750" s="0" t="s">
        <v>16167</v>
      </c>
      <c r="D1750" s="0" t="s">
        <v>2525</v>
      </c>
      <c r="E1750" s="0" t="s">
        <v>16165</v>
      </c>
      <c r="F1750" s="0" t="n">
        <v>10</v>
      </c>
      <c r="G1750" s="0" t="s">
        <v>2526</v>
      </c>
      <c r="H1750" s="0" t="s">
        <v>2170</v>
      </c>
      <c r="I1750" s="0" t="s">
        <v>2170</v>
      </c>
      <c r="J1750" s="0" t="s">
        <v>2170</v>
      </c>
      <c r="K1750" s="0" t="s">
        <v>2170</v>
      </c>
      <c r="L1750" s="0" t="s">
        <v>2170</v>
      </c>
      <c r="M1750" s="0" t="s">
        <v>2170</v>
      </c>
      <c r="N1750" s="0" t="n">
        <f aca="false">FALSE()</f>
        <v>0</v>
      </c>
      <c r="O1750" s="0" t="s">
        <v>13215</v>
      </c>
      <c r="P1750" s="0" t="s">
        <v>2300</v>
      </c>
      <c r="Q1750" s="380" t="n">
        <v>25569.125</v>
      </c>
      <c r="R1750" s="0" t="n">
        <v>2668894636</v>
      </c>
      <c r="S1750" s="0" t="s">
        <v>2528</v>
      </c>
      <c r="T1750" s="0" t="s">
        <v>2529</v>
      </c>
      <c r="U1750" s="0" t="s">
        <v>2365</v>
      </c>
      <c r="V1750" s="0" t="n">
        <v>0</v>
      </c>
      <c r="W1750" s="0" t="s">
        <v>4304</v>
      </c>
      <c r="X1750" s="0" t="n">
        <v>4</v>
      </c>
      <c r="Y1750" s="0" t="n">
        <f aca="false">FALSE()</f>
        <v>0</v>
      </c>
      <c r="Z1750" s="0" t="n">
        <f aca="false">FALSE()</f>
        <v>0</v>
      </c>
      <c r="AA1750" s="0" t="n">
        <f aca="false">FALSE()</f>
        <v>0</v>
      </c>
      <c r="AB1750" s="0" t="n">
        <f aca="false">TRUE()</f>
        <v>1</v>
      </c>
      <c r="AC1750" s="0" t="n">
        <v>1</v>
      </c>
      <c r="AD1750" s="0" t="s">
        <v>2083</v>
      </c>
      <c r="AE1750" s="0" t="n">
        <f aca="false">TRUE()</f>
        <v>1</v>
      </c>
      <c r="AF1750" s="0" t="s">
        <v>16168</v>
      </c>
      <c r="AG1750" s="0" t="n">
        <v>2</v>
      </c>
      <c r="AH1750" s="0" t="s">
        <v>16169</v>
      </c>
      <c r="AI1750" s="0" t="s">
        <v>16170</v>
      </c>
      <c r="AJ1750" s="0" t="n">
        <v>0</v>
      </c>
      <c r="AK1750" s="0" t="s">
        <v>2118</v>
      </c>
      <c r="AL1750" s="0" t="n">
        <f aca="false">FALSE()</f>
        <v>0</v>
      </c>
      <c r="AM1750" s="0" t="n">
        <f aca="false">FALSE()</f>
        <v>0</v>
      </c>
      <c r="AN1750" s="0" t="n">
        <f aca="false">FALSE()</f>
        <v>0</v>
      </c>
      <c r="AO1750" s="0" t="n">
        <f aca="false">FALSE()</f>
        <v>0</v>
      </c>
      <c r="AP1750" s="0" t="n">
        <f aca="false">TRUE()</f>
        <v>1</v>
      </c>
      <c r="AQ1750" s="380" t="n">
        <v>44188.1875</v>
      </c>
      <c r="AR1750" s="380" t="n">
        <v>44000.125</v>
      </c>
      <c r="AS1750" s="0" t="s">
        <v>13219</v>
      </c>
      <c r="AT1750" s="0" t="s">
        <v>2170</v>
      </c>
      <c r="AU1750" s="0" t="s">
        <v>2170</v>
      </c>
    </row>
    <row r="1751" customFormat="false" ht="15" hidden="true" customHeight="false" outlineLevel="0" collapsed="false">
      <c r="A1751" s="0" t="s">
        <v>16171</v>
      </c>
      <c r="B1751" s="0" t="s">
        <v>16172</v>
      </c>
      <c r="C1751" s="0" t="s">
        <v>16173</v>
      </c>
      <c r="D1751" s="0" t="s">
        <v>2297</v>
      </c>
      <c r="E1751" s="0" t="s">
        <v>16171</v>
      </c>
      <c r="F1751" s="0" t="n">
        <v>1</v>
      </c>
      <c r="G1751" s="0" t="s">
        <v>2298</v>
      </c>
      <c r="H1751" s="0" t="s">
        <v>2170</v>
      </c>
      <c r="I1751" s="0" t="s">
        <v>2170</v>
      </c>
      <c r="J1751" s="0" t="s">
        <v>2170</v>
      </c>
      <c r="K1751" s="0" t="s">
        <v>2170</v>
      </c>
      <c r="L1751" s="0" t="s">
        <v>2170</v>
      </c>
      <c r="M1751" s="0" t="s">
        <v>2170</v>
      </c>
      <c r="N1751" s="0" t="n">
        <f aca="false">FALSE()</f>
        <v>0</v>
      </c>
      <c r="O1751" s="0" t="s">
        <v>16174</v>
      </c>
      <c r="P1751" s="0" t="s">
        <v>2300</v>
      </c>
      <c r="Q1751" s="380" t="n">
        <v>31386.125</v>
      </c>
      <c r="R1751" s="0" t="n">
        <v>441823811</v>
      </c>
      <c r="S1751" s="0" t="s">
        <v>2301</v>
      </c>
      <c r="T1751" s="0" t="s">
        <v>2302</v>
      </c>
      <c r="U1751" s="0" t="s">
        <v>2365</v>
      </c>
      <c r="V1751" s="0" t="n">
        <v>0</v>
      </c>
      <c r="W1751" s="0" t="s">
        <v>2366</v>
      </c>
      <c r="X1751" s="0" t="n">
        <v>4</v>
      </c>
      <c r="Y1751" s="0" t="n">
        <f aca="false">FALSE()</f>
        <v>0</v>
      </c>
      <c r="Z1751" s="0" t="n">
        <f aca="false">FALSE()</f>
        <v>0</v>
      </c>
      <c r="AA1751" s="0" t="n">
        <f aca="false">FALSE()</f>
        <v>0</v>
      </c>
      <c r="AB1751" s="0" t="n">
        <f aca="false">TRUE()</f>
        <v>1</v>
      </c>
      <c r="AC1751" s="0" t="n">
        <v>1</v>
      </c>
      <c r="AD1751" s="0" t="s">
        <v>2129</v>
      </c>
      <c r="AE1751" s="0" t="n">
        <f aca="false">TRUE()</f>
        <v>1</v>
      </c>
      <c r="AF1751" s="0" t="s">
        <v>16175</v>
      </c>
      <c r="AG1751" s="0" t="n">
        <v>2</v>
      </c>
      <c r="AH1751" s="0" t="s">
        <v>16176</v>
      </c>
      <c r="AI1751" s="0" t="s">
        <v>16177</v>
      </c>
      <c r="AJ1751" s="0" t="n">
        <v>0</v>
      </c>
      <c r="AK1751" s="0" t="s">
        <v>2118</v>
      </c>
      <c r="AL1751" s="0" t="n">
        <f aca="false">FALSE()</f>
        <v>0</v>
      </c>
      <c r="AM1751" s="0" t="n">
        <f aca="false">TRUE()</f>
        <v>1</v>
      </c>
      <c r="AN1751" s="0" t="n">
        <f aca="false">FALSE()</f>
        <v>0</v>
      </c>
      <c r="AO1751" s="0" t="n">
        <f aca="false">FALSE()</f>
        <v>0</v>
      </c>
      <c r="AP1751" s="0" t="n">
        <f aca="false">FALSE()</f>
        <v>0</v>
      </c>
      <c r="AQ1751" s="380" t="n">
        <v>43123.7284722222</v>
      </c>
      <c r="AR1751" s="380" t="n">
        <v>32398.1666666667</v>
      </c>
      <c r="AS1751" s="0" t="s">
        <v>16178</v>
      </c>
      <c r="AT1751" s="0" t="s">
        <v>2170</v>
      </c>
      <c r="AU1751" s="0" t="s">
        <v>2170</v>
      </c>
    </row>
    <row r="1752" customFormat="false" ht="15" hidden="true" customHeight="false" outlineLevel="0" collapsed="false">
      <c r="A1752" s="0" t="s">
        <v>16179</v>
      </c>
      <c r="B1752" s="0" t="s">
        <v>16180</v>
      </c>
      <c r="C1752" s="0" t="s">
        <v>16181</v>
      </c>
      <c r="D1752" s="0" t="s">
        <v>2297</v>
      </c>
      <c r="E1752" s="0" t="s">
        <v>16179</v>
      </c>
      <c r="F1752" s="0" t="n">
        <v>1</v>
      </c>
      <c r="G1752" s="0" t="s">
        <v>2298</v>
      </c>
      <c r="H1752" s="0" t="s">
        <v>2170</v>
      </c>
      <c r="I1752" s="0" t="s">
        <v>2170</v>
      </c>
      <c r="J1752" s="0" t="s">
        <v>2170</v>
      </c>
      <c r="K1752" s="0" t="s">
        <v>2170</v>
      </c>
      <c r="L1752" s="0" t="s">
        <v>2170</v>
      </c>
      <c r="M1752" s="0" t="s">
        <v>2170</v>
      </c>
      <c r="N1752" s="0" t="n">
        <f aca="false">FALSE()</f>
        <v>0</v>
      </c>
      <c r="O1752" s="0" t="s">
        <v>16182</v>
      </c>
      <c r="P1752" s="0" t="s">
        <v>2300</v>
      </c>
      <c r="Q1752" s="380" t="n">
        <v>23163.1666666667</v>
      </c>
      <c r="R1752" s="0" t="n">
        <v>1933911944</v>
      </c>
      <c r="S1752" s="0" t="s">
        <v>2301</v>
      </c>
      <c r="T1752" s="0" t="s">
        <v>2302</v>
      </c>
      <c r="U1752" s="0" t="s">
        <v>2574</v>
      </c>
      <c r="V1752" s="0" t="n">
        <v>6000000000</v>
      </c>
      <c r="W1752" s="0" t="s">
        <v>14304</v>
      </c>
      <c r="X1752" s="0" t="n">
        <v>4</v>
      </c>
      <c r="Y1752" s="0" t="n">
        <f aca="false">FALSE()</f>
        <v>0</v>
      </c>
      <c r="Z1752" s="0" t="n">
        <f aca="false">FALSE()</f>
        <v>0</v>
      </c>
      <c r="AA1752" s="0" t="n">
        <f aca="false">FALSE()</f>
        <v>0</v>
      </c>
      <c r="AB1752" s="0" t="n">
        <f aca="false">TRUE()</f>
        <v>1</v>
      </c>
      <c r="AC1752" s="0" t="n">
        <v>1</v>
      </c>
      <c r="AD1752" s="0" t="s">
        <v>2129</v>
      </c>
      <c r="AE1752" s="0" t="n">
        <f aca="false">TRUE()</f>
        <v>1</v>
      </c>
      <c r="AF1752" s="0" t="s">
        <v>16183</v>
      </c>
      <c r="AG1752" s="0" t="n">
        <v>2</v>
      </c>
      <c r="AH1752" s="0" t="s">
        <v>16184</v>
      </c>
      <c r="AI1752" s="0" t="s">
        <v>16185</v>
      </c>
      <c r="AJ1752" s="0" t="n">
        <v>0</v>
      </c>
      <c r="AK1752" s="0" t="s">
        <v>2118</v>
      </c>
      <c r="AL1752" s="0" t="n">
        <f aca="false">FALSE()</f>
        <v>0</v>
      </c>
      <c r="AM1752" s="0" t="n">
        <f aca="false">TRUE()</f>
        <v>1</v>
      </c>
      <c r="AN1752" s="0" t="n">
        <f aca="false">FALSE()</f>
        <v>0</v>
      </c>
      <c r="AO1752" s="0" t="n">
        <f aca="false">FALSE()</f>
        <v>0</v>
      </c>
      <c r="AP1752" s="0" t="n">
        <f aca="false">FALSE()</f>
        <v>0</v>
      </c>
      <c r="AQ1752" s="380" t="n">
        <v>43123.5006944444</v>
      </c>
      <c r="AR1752" s="380" t="n">
        <v>32398.1666666667</v>
      </c>
      <c r="AS1752" s="0" t="s">
        <v>16186</v>
      </c>
      <c r="AT1752" s="0" t="s">
        <v>2170</v>
      </c>
      <c r="AU1752" s="0" t="s">
        <v>2170</v>
      </c>
    </row>
    <row r="1753" customFormat="false" ht="15" hidden="true" customHeight="false" outlineLevel="0" collapsed="false">
      <c r="A1753" s="0" t="s">
        <v>16187</v>
      </c>
      <c r="B1753" s="0" t="s">
        <v>16188</v>
      </c>
      <c r="C1753" s="0" t="s">
        <v>16189</v>
      </c>
      <c r="D1753" s="0" t="s">
        <v>2525</v>
      </c>
      <c r="E1753" s="0" t="s">
        <v>16187</v>
      </c>
      <c r="F1753" s="0" t="n">
        <v>1</v>
      </c>
      <c r="G1753" s="0" t="s">
        <v>2526</v>
      </c>
      <c r="H1753" s="0" t="s">
        <v>2170</v>
      </c>
      <c r="I1753" s="0" t="s">
        <v>2170</v>
      </c>
      <c r="J1753" s="0" t="s">
        <v>2170</v>
      </c>
      <c r="K1753" s="0" t="s">
        <v>2170</v>
      </c>
      <c r="L1753" s="0" t="s">
        <v>2170</v>
      </c>
      <c r="M1753" s="0" t="s">
        <v>2170</v>
      </c>
      <c r="N1753" s="0" t="n">
        <f aca="false">FALSE()</f>
        <v>0</v>
      </c>
      <c r="O1753" s="0" t="s">
        <v>16190</v>
      </c>
      <c r="P1753" s="0" t="s">
        <v>2300</v>
      </c>
      <c r="Q1753" s="380" t="n">
        <v>25569.125</v>
      </c>
      <c r="R1753" s="0" t="n">
        <v>1267836895</v>
      </c>
      <c r="S1753" s="0" t="s">
        <v>2879</v>
      </c>
      <c r="T1753" s="0" t="s">
        <v>2880</v>
      </c>
      <c r="U1753" s="0" t="s">
        <v>610</v>
      </c>
      <c r="V1753" s="0" t="n">
        <v>0</v>
      </c>
      <c r="W1753" s="0" t="s">
        <v>3654</v>
      </c>
      <c r="X1753" s="0" t="n">
        <v>4</v>
      </c>
      <c r="Y1753" s="0" t="n">
        <f aca="false">FALSE()</f>
        <v>0</v>
      </c>
      <c r="Z1753" s="0" t="n">
        <f aca="false">FALSE()</f>
        <v>0</v>
      </c>
      <c r="AA1753" s="0" t="n">
        <f aca="false">FALSE()</f>
        <v>0</v>
      </c>
      <c r="AB1753" s="0" t="n">
        <f aca="false">TRUE()</f>
        <v>1</v>
      </c>
      <c r="AC1753" s="0" t="n">
        <v>1</v>
      </c>
      <c r="AD1753" s="0" t="s">
        <v>2083</v>
      </c>
      <c r="AE1753" s="0" t="n">
        <f aca="false">TRUE()</f>
        <v>1</v>
      </c>
      <c r="AF1753" s="0" t="s">
        <v>16191</v>
      </c>
      <c r="AG1753" s="0" t="n">
        <v>2</v>
      </c>
      <c r="AH1753" s="0" t="s">
        <v>16192</v>
      </c>
      <c r="AI1753" s="0" t="s">
        <v>16193</v>
      </c>
      <c r="AJ1753" s="0" t="n">
        <v>0</v>
      </c>
      <c r="AK1753" s="0" t="s">
        <v>2118</v>
      </c>
      <c r="AL1753" s="0" t="n">
        <f aca="false">FALSE()</f>
        <v>0</v>
      </c>
      <c r="AM1753" s="0" t="n">
        <f aca="false">FALSE()</f>
        <v>0</v>
      </c>
      <c r="AN1753" s="0" t="n">
        <f aca="false">FALSE()</f>
        <v>0</v>
      </c>
      <c r="AO1753" s="0" t="n">
        <f aca="false">FALSE()</f>
        <v>0</v>
      </c>
      <c r="AP1753" s="0" t="n">
        <f aca="false">TRUE()</f>
        <v>1</v>
      </c>
      <c r="AQ1753" s="380" t="n">
        <v>44846.3368055556</v>
      </c>
      <c r="AR1753" s="380" t="n">
        <v>44846.4166666667</v>
      </c>
      <c r="AS1753" s="0" t="s">
        <v>16194</v>
      </c>
      <c r="AT1753" s="0" t="s">
        <v>2170</v>
      </c>
      <c r="AU1753" s="0" t="s">
        <v>2170</v>
      </c>
    </row>
    <row r="1754" customFormat="false" ht="15" hidden="true" customHeight="false" outlineLevel="0" collapsed="false">
      <c r="A1754" s="0" t="s">
        <v>16195</v>
      </c>
      <c r="B1754" s="0" t="s">
        <v>16196</v>
      </c>
      <c r="C1754" s="0" t="s">
        <v>16197</v>
      </c>
      <c r="D1754" s="0" t="s">
        <v>2297</v>
      </c>
      <c r="E1754" s="0" t="s">
        <v>16195</v>
      </c>
      <c r="F1754" s="0" t="n">
        <v>1</v>
      </c>
      <c r="G1754" s="0" t="s">
        <v>2298</v>
      </c>
      <c r="H1754" s="0" t="s">
        <v>2170</v>
      </c>
      <c r="I1754" s="0" t="s">
        <v>2170</v>
      </c>
      <c r="J1754" s="0" t="s">
        <v>2170</v>
      </c>
      <c r="K1754" s="0" t="s">
        <v>2170</v>
      </c>
      <c r="L1754" s="0" t="s">
        <v>2170</v>
      </c>
      <c r="M1754" s="0" t="s">
        <v>2170</v>
      </c>
      <c r="N1754" s="0" t="n">
        <f aca="false">FALSE()</f>
        <v>0</v>
      </c>
      <c r="O1754" s="0" t="s">
        <v>16198</v>
      </c>
      <c r="P1754" s="0" t="s">
        <v>2300</v>
      </c>
      <c r="Q1754" s="380" t="n">
        <v>25569.125</v>
      </c>
      <c r="R1754" s="0" t="n">
        <v>18462466</v>
      </c>
      <c r="S1754" s="0" t="s">
        <v>2301</v>
      </c>
      <c r="T1754" s="0" t="s">
        <v>2302</v>
      </c>
      <c r="U1754" s="0" t="s">
        <v>2115</v>
      </c>
      <c r="V1754" s="0" t="n">
        <v>60000000</v>
      </c>
      <c r="W1754" s="0" t="s">
        <v>16199</v>
      </c>
      <c r="X1754" s="0" t="n">
        <v>4</v>
      </c>
      <c r="Y1754" s="0" t="n">
        <f aca="false">FALSE()</f>
        <v>0</v>
      </c>
      <c r="Z1754" s="0" t="n">
        <f aca="false">FALSE()</f>
        <v>0</v>
      </c>
      <c r="AA1754" s="0" t="n">
        <f aca="false">FALSE()</f>
        <v>0</v>
      </c>
      <c r="AB1754" s="0" t="n">
        <f aca="false">TRUE()</f>
        <v>1</v>
      </c>
      <c r="AC1754" s="0" t="n">
        <v>1</v>
      </c>
      <c r="AD1754" s="0" t="s">
        <v>2129</v>
      </c>
      <c r="AE1754" s="0" t="n">
        <f aca="false">TRUE()</f>
        <v>1</v>
      </c>
      <c r="AF1754" s="0" t="s">
        <v>16200</v>
      </c>
      <c r="AG1754" s="0" t="n">
        <v>2</v>
      </c>
      <c r="AH1754" s="0" t="s">
        <v>16201</v>
      </c>
      <c r="AI1754" s="0" t="s">
        <v>16202</v>
      </c>
      <c r="AJ1754" s="0" t="n">
        <v>0</v>
      </c>
      <c r="AK1754" s="0" t="s">
        <v>2118</v>
      </c>
      <c r="AL1754" s="0" t="n">
        <f aca="false">FALSE()</f>
        <v>0</v>
      </c>
      <c r="AM1754" s="0" t="n">
        <f aca="false">TRUE()</f>
        <v>1</v>
      </c>
      <c r="AN1754" s="0" t="n">
        <f aca="false">FALSE()</f>
        <v>0</v>
      </c>
      <c r="AO1754" s="0" t="n">
        <f aca="false">FALSE()</f>
        <v>0</v>
      </c>
      <c r="AP1754" s="0" t="n">
        <f aca="false">FALSE()</f>
        <v>0</v>
      </c>
      <c r="AQ1754" s="380" t="n">
        <v>44117.6916666667</v>
      </c>
      <c r="AR1754" s="380" t="n">
        <v>44117.4166666667</v>
      </c>
      <c r="AS1754" s="0" t="s">
        <v>16203</v>
      </c>
      <c r="AT1754" s="0" t="s">
        <v>2170</v>
      </c>
      <c r="AU1754" s="0" t="s">
        <v>2170</v>
      </c>
    </row>
    <row r="1755" customFormat="false" ht="15" hidden="true" customHeight="false" outlineLevel="0" collapsed="false">
      <c r="A1755" s="0" t="s">
        <v>16204</v>
      </c>
      <c r="B1755" s="0" t="s">
        <v>16205</v>
      </c>
      <c r="C1755" s="0" t="s">
        <v>16206</v>
      </c>
      <c r="D1755" s="0" t="s">
        <v>2297</v>
      </c>
      <c r="E1755" s="0" t="s">
        <v>16204</v>
      </c>
      <c r="F1755" s="0" t="n">
        <v>1</v>
      </c>
      <c r="G1755" s="0" t="s">
        <v>2298</v>
      </c>
      <c r="H1755" s="0" t="s">
        <v>2170</v>
      </c>
      <c r="I1755" s="0" t="s">
        <v>2170</v>
      </c>
      <c r="J1755" s="0" t="s">
        <v>2170</v>
      </c>
      <c r="K1755" s="0" t="s">
        <v>2170</v>
      </c>
      <c r="L1755" s="0" t="s">
        <v>2170</v>
      </c>
      <c r="M1755" s="0" t="s">
        <v>2170</v>
      </c>
      <c r="N1755" s="0" t="n">
        <f aca="false">FALSE()</f>
        <v>0</v>
      </c>
      <c r="O1755" s="0" t="s">
        <v>16207</v>
      </c>
      <c r="P1755" s="0" t="s">
        <v>2300</v>
      </c>
      <c r="Q1755" s="380" t="n">
        <v>37596.125</v>
      </c>
      <c r="R1755" s="0" t="n">
        <v>359135132</v>
      </c>
      <c r="S1755" s="0" t="s">
        <v>2301</v>
      </c>
      <c r="T1755" s="0" t="s">
        <v>2302</v>
      </c>
      <c r="U1755" s="0" t="s">
        <v>610</v>
      </c>
      <c r="V1755" s="0" t="n">
        <v>1000000000</v>
      </c>
      <c r="W1755" s="0" t="s">
        <v>2366</v>
      </c>
      <c r="X1755" s="0" t="n">
        <v>4</v>
      </c>
      <c r="Y1755" s="0" t="n">
        <f aca="false">FALSE()</f>
        <v>0</v>
      </c>
      <c r="Z1755" s="0" t="n">
        <f aca="false">FALSE()</f>
        <v>0</v>
      </c>
      <c r="AA1755" s="0" t="n">
        <f aca="false">FALSE()</f>
        <v>0</v>
      </c>
      <c r="AB1755" s="0" t="n">
        <f aca="false">TRUE()</f>
        <v>1</v>
      </c>
      <c r="AC1755" s="0" t="n">
        <v>1</v>
      </c>
      <c r="AD1755" s="0" t="s">
        <v>2129</v>
      </c>
      <c r="AE1755" s="0" t="n">
        <f aca="false">TRUE()</f>
        <v>1</v>
      </c>
      <c r="AF1755" s="0" t="s">
        <v>16208</v>
      </c>
      <c r="AG1755" s="0" t="n">
        <v>2</v>
      </c>
      <c r="AH1755" s="0" t="s">
        <v>16209</v>
      </c>
      <c r="AI1755" s="0" t="s">
        <v>16210</v>
      </c>
      <c r="AJ1755" s="0" t="n">
        <v>0</v>
      </c>
      <c r="AK1755" s="0" t="s">
        <v>2118</v>
      </c>
      <c r="AL1755" s="0" t="n">
        <f aca="false">FALSE()</f>
        <v>0</v>
      </c>
      <c r="AM1755" s="0" t="n">
        <f aca="false">TRUE()</f>
        <v>1</v>
      </c>
      <c r="AN1755" s="0" t="n">
        <f aca="false">FALSE()</f>
        <v>0</v>
      </c>
      <c r="AO1755" s="0" t="n">
        <f aca="false">FALSE()</f>
        <v>0</v>
      </c>
      <c r="AP1755" s="0" t="n">
        <f aca="false">FALSE()</f>
        <v>0</v>
      </c>
      <c r="AQ1755" s="380" t="n">
        <v>43123.7284722222</v>
      </c>
      <c r="AR1755" s="380" t="n">
        <v>37596.125</v>
      </c>
      <c r="AS1755" s="0" t="s">
        <v>16211</v>
      </c>
      <c r="AT1755" s="0" t="s">
        <v>2170</v>
      </c>
      <c r="AU1755" s="0" t="s">
        <v>2170</v>
      </c>
    </row>
    <row r="1756" customFormat="false" ht="15" hidden="true" customHeight="false" outlineLevel="0" collapsed="false">
      <c r="A1756" s="0" t="s">
        <v>16212</v>
      </c>
      <c r="B1756" s="0" t="s">
        <v>16213</v>
      </c>
      <c r="C1756" s="0" t="s">
        <v>16214</v>
      </c>
      <c r="D1756" s="0" t="s">
        <v>2297</v>
      </c>
      <c r="E1756" s="0" t="s">
        <v>16212</v>
      </c>
      <c r="F1756" s="0" t="n">
        <v>1</v>
      </c>
      <c r="G1756" s="0" t="s">
        <v>2298</v>
      </c>
      <c r="H1756" s="0" t="s">
        <v>2170</v>
      </c>
      <c r="I1756" s="0" t="s">
        <v>2170</v>
      </c>
      <c r="J1756" s="0" t="s">
        <v>2170</v>
      </c>
      <c r="K1756" s="0" t="s">
        <v>2170</v>
      </c>
      <c r="L1756" s="0" t="s">
        <v>2170</v>
      </c>
      <c r="M1756" s="0" t="s">
        <v>2170</v>
      </c>
      <c r="N1756" s="0" t="n">
        <f aca="false">FALSE()</f>
        <v>0</v>
      </c>
      <c r="O1756" s="0" t="s">
        <v>16215</v>
      </c>
      <c r="P1756" s="0" t="s">
        <v>2300</v>
      </c>
      <c r="Q1756" s="380" t="n">
        <v>25569.125</v>
      </c>
      <c r="R1756" s="0" t="n">
        <v>71911903</v>
      </c>
      <c r="S1756" s="0" t="s">
        <v>2301</v>
      </c>
      <c r="T1756" s="0" t="s">
        <v>2302</v>
      </c>
      <c r="U1756" s="0" t="s">
        <v>2365</v>
      </c>
      <c r="V1756" s="0" t="n">
        <v>154000000</v>
      </c>
      <c r="W1756" s="0" t="s">
        <v>2366</v>
      </c>
      <c r="X1756" s="0" t="n">
        <v>4</v>
      </c>
      <c r="Y1756" s="0" t="n">
        <f aca="false">FALSE()</f>
        <v>0</v>
      </c>
      <c r="Z1756" s="0" t="n">
        <f aca="false">FALSE()</f>
        <v>0</v>
      </c>
      <c r="AA1756" s="0" t="n">
        <f aca="false">FALSE()</f>
        <v>0</v>
      </c>
      <c r="AB1756" s="0" t="n">
        <f aca="false">FALSE()</f>
        <v>0</v>
      </c>
      <c r="AC1756" s="0" t="n">
        <v>1</v>
      </c>
      <c r="AD1756" s="0" t="s">
        <v>2129</v>
      </c>
      <c r="AE1756" s="0" t="n">
        <f aca="false">TRUE()</f>
        <v>1</v>
      </c>
      <c r="AF1756" s="0" t="s">
        <v>16216</v>
      </c>
      <c r="AG1756" s="0" t="n">
        <v>2</v>
      </c>
      <c r="AH1756" s="0" t="s">
        <v>16217</v>
      </c>
      <c r="AI1756" s="0" t="s">
        <v>16218</v>
      </c>
      <c r="AJ1756" s="0" t="n">
        <v>0</v>
      </c>
      <c r="AK1756" s="0" t="s">
        <v>2118</v>
      </c>
      <c r="AL1756" s="0" t="n">
        <f aca="false">FALSE()</f>
        <v>0</v>
      </c>
      <c r="AM1756" s="0" t="n">
        <f aca="false">TRUE()</f>
        <v>1</v>
      </c>
      <c r="AN1756" s="0" t="n">
        <f aca="false">FALSE()</f>
        <v>0</v>
      </c>
      <c r="AO1756" s="0" t="n">
        <f aca="false">FALSE()</f>
        <v>0</v>
      </c>
      <c r="AP1756" s="0" t="n">
        <f aca="false">TRUE()</f>
        <v>1</v>
      </c>
      <c r="AQ1756" s="380" t="n">
        <v>44837.6465277778</v>
      </c>
      <c r="AR1756" s="380" t="n">
        <v>44837.4166666667</v>
      </c>
      <c r="AS1756" s="0" t="s">
        <v>16219</v>
      </c>
      <c r="AT1756" s="0" t="s">
        <v>2170</v>
      </c>
      <c r="AU1756" s="0" t="s">
        <v>2170</v>
      </c>
    </row>
    <row r="1757" customFormat="false" ht="15" hidden="true" customHeight="false" outlineLevel="0" collapsed="false">
      <c r="A1757" s="0" t="s">
        <v>16220</v>
      </c>
      <c r="B1757" s="0" t="s">
        <v>16221</v>
      </c>
      <c r="C1757" s="0" t="s">
        <v>16222</v>
      </c>
      <c r="D1757" s="0" t="s">
        <v>2297</v>
      </c>
      <c r="E1757" s="0" t="s">
        <v>16220</v>
      </c>
      <c r="F1757" s="0" t="n">
        <v>1</v>
      </c>
      <c r="G1757" s="0" t="s">
        <v>2298</v>
      </c>
      <c r="H1757" s="0" t="s">
        <v>2170</v>
      </c>
      <c r="I1757" s="0" t="s">
        <v>2170</v>
      </c>
      <c r="J1757" s="0" t="s">
        <v>2170</v>
      </c>
      <c r="K1757" s="0" t="s">
        <v>2170</v>
      </c>
      <c r="L1757" s="0" t="s">
        <v>2170</v>
      </c>
      <c r="M1757" s="0" t="s">
        <v>2170</v>
      </c>
      <c r="N1757" s="0" t="n">
        <f aca="false">FALSE()</f>
        <v>0</v>
      </c>
      <c r="O1757" s="0" t="s">
        <v>16223</v>
      </c>
      <c r="P1757" s="0" t="s">
        <v>2300</v>
      </c>
      <c r="Q1757" s="380" t="n">
        <v>38426.125</v>
      </c>
      <c r="R1757" s="0" t="n">
        <v>39468518</v>
      </c>
      <c r="S1757" s="0" t="s">
        <v>2301</v>
      </c>
      <c r="T1757" s="0" t="s">
        <v>2302</v>
      </c>
      <c r="U1757" s="0" t="s">
        <v>2330</v>
      </c>
      <c r="V1757" s="0" t="n">
        <v>100000000</v>
      </c>
      <c r="W1757" s="0" t="s">
        <v>2366</v>
      </c>
      <c r="X1757" s="0" t="n">
        <v>4</v>
      </c>
      <c r="Y1757" s="0" t="n">
        <f aca="false">FALSE()</f>
        <v>0</v>
      </c>
      <c r="Z1757" s="0" t="n">
        <f aca="false">FALSE()</f>
        <v>0</v>
      </c>
      <c r="AA1757" s="0" t="n">
        <f aca="false">FALSE()</f>
        <v>0</v>
      </c>
      <c r="AB1757" s="0" t="n">
        <f aca="false">FALSE()</f>
        <v>0</v>
      </c>
      <c r="AC1757" s="0" t="n">
        <v>1</v>
      </c>
      <c r="AD1757" s="0" t="s">
        <v>2129</v>
      </c>
      <c r="AE1757" s="0" t="n">
        <f aca="false">TRUE()</f>
        <v>1</v>
      </c>
      <c r="AF1757" s="0" t="s">
        <v>16224</v>
      </c>
      <c r="AG1757" s="0" t="n">
        <v>2</v>
      </c>
      <c r="AH1757" s="0" t="s">
        <v>16225</v>
      </c>
      <c r="AI1757" s="0" t="s">
        <v>16226</v>
      </c>
      <c r="AJ1757" s="0" t="n">
        <v>0</v>
      </c>
      <c r="AK1757" s="0" t="s">
        <v>2118</v>
      </c>
      <c r="AL1757" s="0" t="n">
        <f aca="false">FALSE()</f>
        <v>0</v>
      </c>
      <c r="AM1757" s="0" t="n">
        <f aca="false">TRUE()</f>
        <v>1</v>
      </c>
      <c r="AN1757" s="0" t="n">
        <f aca="false">FALSE()</f>
        <v>0</v>
      </c>
      <c r="AO1757" s="0" t="n">
        <f aca="false">FALSE()</f>
        <v>0</v>
      </c>
      <c r="AP1757" s="0" t="n">
        <f aca="false">FALSE()</f>
        <v>0</v>
      </c>
      <c r="AQ1757" s="380" t="n">
        <v>43769.6875</v>
      </c>
      <c r="AR1757" s="380" t="n">
        <v>43769.4166666667</v>
      </c>
      <c r="AS1757" s="0" t="s">
        <v>16227</v>
      </c>
      <c r="AT1757" s="0" t="s">
        <v>2170</v>
      </c>
      <c r="AU1757" s="0" t="s">
        <v>2170</v>
      </c>
    </row>
    <row r="1758" customFormat="false" ht="15" hidden="true" customHeight="false" outlineLevel="0" collapsed="false">
      <c r="A1758" s="0" t="s">
        <v>16228</v>
      </c>
      <c r="B1758" s="0" t="s">
        <v>16229</v>
      </c>
      <c r="C1758" s="0" t="s">
        <v>16230</v>
      </c>
      <c r="D1758" s="0" t="s">
        <v>2297</v>
      </c>
      <c r="E1758" s="0" t="s">
        <v>16228</v>
      </c>
      <c r="F1758" s="0" t="n">
        <v>1</v>
      </c>
      <c r="G1758" s="0" t="s">
        <v>2298</v>
      </c>
      <c r="H1758" s="0" t="s">
        <v>2170</v>
      </c>
      <c r="I1758" s="0" t="s">
        <v>2170</v>
      </c>
      <c r="J1758" s="0" t="s">
        <v>2170</v>
      </c>
      <c r="K1758" s="0" t="s">
        <v>2170</v>
      </c>
      <c r="L1758" s="0" t="s">
        <v>2170</v>
      </c>
      <c r="M1758" s="0" t="s">
        <v>2170</v>
      </c>
      <c r="N1758" s="0" t="n">
        <f aca="false">FALSE()</f>
        <v>0</v>
      </c>
      <c r="O1758" s="0" t="s">
        <v>16231</v>
      </c>
      <c r="P1758" s="0" t="s">
        <v>2300</v>
      </c>
      <c r="Q1758" s="380" t="n">
        <v>41194.1666666667</v>
      </c>
      <c r="R1758" s="0" t="n">
        <v>181053648</v>
      </c>
      <c r="S1758" s="0" t="s">
        <v>2301</v>
      </c>
      <c r="T1758" s="0" t="s">
        <v>2302</v>
      </c>
      <c r="U1758" s="0" t="s">
        <v>2574</v>
      </c>
      <c r="V1758" s="0" t="n">
        <v>200000000</v>
      </c>
      <c r="W1758" s="0" t="s">
        <v>2366</v>
      </c>
      <c r="X1758" s="0" t="n">
        <v>4</v>
      </c>
      <c r="Y1758" s="0" t="n">
        <f aca="false">FALSE()</f>
        <v>0</v>
      </c>
      <c r="Z1758" s="0" t="n">
        <f aca="false">FALSE()</f>
        <v>0</v>
      </c>
      <c r="AA1758" s="0" t="n">
        <f aca="false">FALSE()</f>
        <v>0</v>
      </c>
      <c r="AB1758" s="0" t="n">
        <f aca="false">TRUE()</f>
        <v>1</v>
      </c>
      <c r="AC1758" s="0" t="n">
        <v>1</v>
      </c>
      <c r="AD1758" s="0" t="s">
        <v>2129</v>
      </c>
      <c r="AE1758" s="0" t="n">
        <f aca="false">TRUE()</f>
        <v>1</v>
      </c>
      <c r="AF1758" s="0" t="s">
        <v>16232</v>
      </c>
      <c r="AG1758" s="0" t="n">
        <v>2</v>
      </c>
      <c r="AH1758" s="0" t="s">
        <v>16233</v>
      </c>
      <c r="AI1758" s="0" t="s">
        <v>16234</v>
      </c>
      <c r="AJ1758" s="0" t="n">
        <v>0</v>
      </c>
      <c r="AK1758" s="0" t="s">
        <v>2118</v>
      </c>
      <c r="AL1758" s="0" t="n">
        <f aca="false">FALSE()</f>
        <v>0</v>
      </c>
      <c r="AM1758" s="0" t="n">
        <f aca="false">TRUE()</f>
        <v>1</v>
      </c>
      <c r="AN1758" s="0" t="n">
        <f aca="false">FALSE()</f>
        <v>0</v>
      </c>
      <c r="AO1758" s="0" t="n">
        <f aca="false">FALSE()</f>
        <v>0</v>
      </c>
      <c r="AP1758" s="0" t="n">
        <f aca="false">FALSE()</f>
        <v>0</v>
      </c>
      <c r="AQ1758" s="380" t="n">
        <v>43496.7284722222</v>
      </c>
      <c r="AR1758" s="380" t="n">
        <v>41194.1666666667</v>
      </c>
      <c r="AS1758" s="0" t="s">
        <v>16235</v>
      </c>
      <c r="AT1758" s="0" t="s">
        <v>2170</v>
      </c>
      <c r="AU1758" s="0" t="s">
        <v>2170</v>
      </c>
    </row>
    <row r="1759" customFormat="false" ht="15" hidden="true" customHeight="false" outlineLevel="0" collapsed="false">
      <c r="A1759" s="0" t="s">
        <v>16236</v>
      </c>
      <c r="B1759" s="0" t="s">
        <v>16237</v>
      </c>
      <c r="C1759" s="0" t="s">
        <v>16238</v>
      </c>
      <c r="D1759" s="0" t="s">
        <v>2297</v>
      </c>
      <c r="E1759" s="0" t="s">
        <v>16236</v>
      </c>
      <c r="F1759" s="0" t="n">
        <v>1</v>
      </c>
      <c r="G1759" s="0" t="s">
        <v>2298</v>
      </c>
      <c r="H1759" s="0" t="s">
        <v>2170</v>
      </c>
      <c r="I1759" s="0" t="s">
        <v>2170</v>
      </c>
      <c r="J1759" s="0" t="s">
        <v>2170</v>
      </c>
      <c r="K1759" s="0" t="s">
        <v>2170</v>
      </c>
      <c r="L1759" s="0" t="s">
        <v>2170</v>
      </c>
      <c r="M1759" s="0" t="s">
        <v>2170</v>
      </c>
      <c r="N1759" s="0" t="n">
        <f aca="false">FALSE()</f>
        <v>0</v>
      </c>
      <c r="O1759" s="0" t="s">
        <v>16239</v>
      </c>
      <c r="P1759" s="0" t="s">
        <v>2300</v>
      </c>
      <c r="Q1759" s="380" t="n">
        <v>25569.125</v>
      </c>
      <c r="R1759" s="0" t="n">
        <v>213429619</v>
      </c>
      <c r="S1759" s="0" t="s">
        <v>2301</v>
      </c>
      <c r="T1759" s="0" t="s">
        <v>2302</v>
      </c>
      <c r="U1759" s="0" t="s">
        <v>2365</v>
      </c>
      <c r="V1759" s="0" t="n">
        <v>300000000</v>
      </c>
      <c r="W1759" s="0" t="s">
        <v>2565</v>
      </c>
      <c r="X1759" s="0" t="n">
        <v>4</v>
      </c>
      <c r="Y1759" s="0" t="n">
        <f aca="false">FALSE()</f>
        <v>0</v>
      </c>
      <c r="Z1759" s="0" t="n">
        <f aca="false">FALSE()</f>
        <v>0</v>
      </c>
      <c r="AA1759" s="0" t="n">
        <f aca="false">FALSE()</f>
        <v>0</v>
      </c>
      <c r="AB1759" s="0" t="n">
        <f aca="false">FALSE()</f>
        <v>0</v>
      </c>
      <c r="AC1759" s="0" t="n">
        <v>1</v>
      </c>
      <c r="AD1759" s="0" t="s">
        <v>2129</v>
      </c>
      <c r="AE1759" s="0" t="n">
        <f aca="false">TRUE()</f>
        <v>1</v>
      </c>
      <c r="AF1759" s="0" t="s">
        <v>16240</v>
      </c>
      <c r="AG1759" s="0" t="n">
        <v>2</v>
      </c>
      <c r="AH1759" s="0" t="s">
        <v>16241</v>
      </c>
      <c r="AI1759" s="0" t="s">
        <v>16242</v>
      </c>
      <c r="AJ1759" s="0" t="n">
        <v>0</v>
      </c>
      <c r="AK1759" s="0" t="s">
        <v>2118</v>
      </c>
      <c r="AL1759" s="0" t="n">
        <f aca="false">FALSE()</f>
        <v>0</v>
      </c>
      <c r="AM1759" s="0" t="n">
        <f aca="false">TRUE()</f>
        <v>1</v>
      </c>
      <c r="AN1759" s="0" t="n">
        <f aca="false">FALSE()</f>
        <v>0</v>
      </c>
      <c r="AO1759" s="0" t="n">
        <f aca="false">FALSE()</f>
        <v>0</v>
      </c>
      <c r="AP1759" s="0" t="n">
        <f aca="false">TRUE()</f>
        <v>1</v>
      </c>
      <c r="AQ1759" s="380" t="n">
        <v>44760.6291666667</v>
      </c>
      <c r="AR1759" s="380" t="n">
        <v>44760.4166666667</v>
      </c>
      <c r="AS1759" s="0" t="s">
        <v>16243</v>
      </c>
      <c r="AT1759" s="0" t="s">
        <v>2170</v>
      </c>
      <c r="AU1759" s="0" t="s">
        <v>2170</v>
      </c>
    </row>
    <row r="1760" customFormat="false" ht="15" hidden="true" customHeight="false" outlineLevel="0" collapsed="false">
      <c r="A1760" s="0" t="s">
        <v>16244</v>
      </c>
      <c r="B1760" s="0" t="s">
        <v>16245</v>
      </c>
      <c r="C1760" s="0" t="s">
        <v>16246</v>
      </c>
      <c r="D1760" s="0" t="s">
        <v>2297</v>
      </c>
      <c r="E1760" s="0" t="s">
        <v>16244</v>
      </c>
      <c r="F1760" s="0" t="n">
        <v>1</v>
      </c>
      <c r="G1760" s="0" t="s">
        <v>2298</v>
      </c>
      <c r="H1760" s="0" t="s">
        <v>2170</v>
      </c>
      <c r="I1760" s="0" t="s">
        <v>2170</v>
      </c>
      <c r="J1760" s="0" t="s">
        <v>2170</v>
      </c>
      <c r="K1760" s="0" t="s">
        <v>2170</v>
      </c>
      <c r="L1760" s="0" t="s">
        <v>2170</v>
      </c>
      <c r="M1760" s="0" t="s">
        <v>2170</v>
      </c>
      <c r="N1760" s="0" t="n">
        <f aca="false">FALSE()</f>
        <v>0</v>
      </c>
      <c r="O1760" s="0" t="s">
        <v>16247</v>
      </c>
      <c r="P1760" s="0" t="s">
        <v>2300</v>
      </c>
      <c r="Q1760" s="380" t="n">
        <v>38525.1666666667</v>
      </c>
      <c r="R1760" s="0" t="n">
        <v>26235000</v>
      </c>
      <c r="S1760" s="0" t="s">
        <v>2301</v>
      </c>
      <c r="T1760" s="0" t="s">
        <v>2302</v>
      </c>
      <c r="U1760" s="0" t="s">
        <v>2116</v>
      </c>
      <c r="V1760" s="0" t="n">
        <v>25000000</v>
      </c>
      <c r="W1760" s="0" t="s">
        <v>2366</v>
      </c>
      <c r="X1760" s="0" t="n">
        <v>4</v>
      </c>
      <c r="Y1760" s="0" t="n">
        <f aca="false">FALSE()</f>
        <v>0</v>
      </c>
      <c r="Z1760" s="0" t="n">
        <f aca="false">FALSE()</f>
        <v>0</v>
      </c>
      <c r="AA1760" s="0" t="n">
        <f aca="false">FALSE()</f>
        <v>0</v>
      </c>
      <c r="AB1760" s="0" t="n">
        <f aca="false">FALSE()</f>
        <v>0</v>
      </c>
      <c r="AC1760" s="0" t="n">
        <v>1</v>
      </c>
      <c r="AD1760" s="0" t="s">
        <v>2129</v>
      </c>
      <c r="AE1760" s="0" t="n">
        <f aca="false">TRUE()</f>
        <v>1</v>
      </c>
      <c r="AF1760" s="0" t="s">
        <v>16248</v>
      </c>
      <c r="AG1760" s="0" t="n">
        <v>2</v>
      </c>
      <c r="AH1760" s="0" t="s">
        <v>16249</v>
      </c>
      <c r="AI1760" s="0" t="s">
        <v>16250</v>
      </c>
      <c r="AJ1760" s="0" t="n">
        <v>0</v>
      </c>
      <c r="AK1760" s="0" t="s">
        <v>2118</v>
      </c>
      <c r="AL1760" s="0" t="n">
        <f aca="false">FALSE()</f>
        <v>0</v>
      </c>
      <c r="AM1760" s="0" t="n">
        <f aca="false">TRUE()</f>
        <v>1</v>
      </c>
      <c r="AN1760" s="0" t="n">
        <f aca="false">FALSE()</f>
        <v>0</v>
      </c>
      <c r="AO1760" s="0" t="n">
        <f aca="false">FALSE()</f>
        <v>0</v>
      </c>
      <c r="AP1760" s="0" t="n">
        <f aca="false">FALSE()</f>
        <v>0</v>
      </c>
      <c r="AQ1760" s="380" t="n">
        <v>43769.6868055556</v>
      </c>
      <c r="AR1760" s="380" t="n">
        <v>43769.4166666667</v>
      </c>
      <c r="AS1760" s="0" t="s">
        <v>16251</v>
      </c>
      <c r="AT1760" s="0" t="s">
        <v>2170</v>
      </c>
      <c r="AU1760" s="0" t="s">
        <v>2170</v>
      </c>
    </row>
    <row r="1761" customFormat="false" ht="15" hidden="true" customHeight="false" outlineLevel="0" collapsed="false">
      <c r="A1761" s="0" t="s">
        <v>16252</v>
      </c>
      <c r="B1761" s="0" t="s">
        <v>16253</v>
      </c>
      <c r="C1761" s="0" t="s">
        <v>16254</v>
      </c>
      <c r="D1761" s="0" t="s">
        <v>2297</v>
      </c>
      <c r="E1761" s="0" t="s">
        <v>16252</v>
      </c>
      <c r="F1761" s="0" t="n">
        <v>1</v>
      </c>
      <c r="G1761" s="0" t="s">
        <v>2298</v>
      </c>
      <c r="H1761" s="0" t="s">
        <v>2170</v>
      </c>
      <c r="I1761" s="0" t="s">
        <v>2170</v>
      </c>
      <c r="J1761" s="0" t="s">
        <v>2170</v>
      </c>
      <c r="K1761" s="0" t="s">
        <v>2170</v>
      </c>
      <c r="L1761" s="0" t="s">
        <v>2170</v>
      </c>
      <c r="M1761" s="0" t="s">
        <v>2170</v>
      </c>
      <c r="N1761" s="0" t="n">
        <f aca="false">FALSE()</f>
        <v>0</v>
      </c>
      <c r="O1761" s="0" t="s">
        <v>16255</v>
      </c>
      <c r="P1761" s="0" t="s">
        <v>2300</v>
      </c>
      <c r="Q1761" s="380" t="n">
        <v>25569.125</v>
      </c>
      <c r="R1761" s="0" t="n">
        <v>179242687</v>
      </c>
      <c r="S1761" s="0" t="s">
        <v>2301</v>
      </c>
      <c r="T1761" s="0" t="s">
        <v>2302</v>
      </c>
      <c r="U1761" s="0" t="s">
        <v>2365</v>
      </c>
      <c r="V1761" s="0" t="n">
        <v>500000000</v>
      </c>
      <c r="W1761" s="0" t="s">
        <v>2312</v>
      </c>
      <c r="X1761" s="0" t="n">
        <v>4</v>
      </c>
      <c r="Y1761" s="0" t="n">
        <f aca="false">FALSE()</f>
        <v>0</v>
      </c>
      <c r="Z1761" s="0" t="n">
        <f aca="false">FALSE()</f>
        <v>0</v>
      </c>
      <c r="AA1761" s="0" t="n">
        <f aca="false">FALSE()</f>
        <v>0</v>
      </c>
      <c r="AB1761" s="0" t="n">
        <f aca="false">TRUE()</f>
        <v>1</v>
      </c>
      <c r="AC1761" s="0" t="n">
        <v>1</v>
      </c>
      <c r="AD1761" s="0" t="s">
        <v>2129</v>
      </c>
      <c r="AE1761" s="0" t="n">
        <f aca="false">TRUE()</f>
        <v>1</v>
      </c>
      <c r="AF1761" s="0" t="s">
        <v>16256</v>
      </c>
      <c r="AG1761" s="0" t="n">
        <v>2</v>
      </c>
      <c r="AH1761" s="0" t="s">
        <v>16257</v>
      </c>
      <c r="AI1761" s="0" t="s">
        <v>16258</v>
      </c>
      <c r="AJ1761" s="0" t="n">
        <v>0</v>
      </c>
      <c r="AK1761" s="0" t="s">
        <v>2118</v>
      </c>
      <c r="AL1761" s="0" t="n">
        <f aca="false">FALSE()</f>
        <v>0</v>
      </c>
      <c r="AM1761" s="0" t="n">
        <f aca="false">TRUE()</f>
        <v>1</v>
      </c>
      <c r="AN1761" s="0" t="n">
        <f aca="false">FALSE()</f>
        <v>0</v>
      </c>
      <c r="AO1761" s="0" t="n">
        <f aca="false">FALSE()</f>
        <v>0</v>
      </c>
      <c r="AP1761" s="0" t="n">
        <f aca="false">FALSE()</f>
        <v>0</v>
      </c>
      <c r="AQ1761" s="380" t="n">
        <v>44169.7118055556</v>
      </c>
      <c r="AR1761" s="380" t="n">
        <v>44169.4166666667</v>
      </c>
      <c r="AS1761" s="0" t="s">
        <v>16259</v>
      </c>
      <c r="AT1761" s="0" t="s">
        <v>2170</v>
      </c>
      <c r="AU1761" s="0" t="s">
        <v>2170</v>
      </c>
    </row>
    <row r="1762" customFormat="false" ht="15" hidden="true" customHeight="false" outlineLevel="0" collapsed="false">
      <c r="A1762" s="0" t="s">
        <v>16260</v>
      </c>
      <c r="B1762" s="0" t="s">
        <v>16261</v>
      </c>
      <c r="C1762" s="0" t="s">
        <v>16262</v>
      </c>
      <c r="D1762" s="0" t="s">
        <v>2297</v>
      </c>
      <c r="E1762" s="0" t="s">
        <v>16260</v>
      </c>
      <c r="F1762" s="0" t="n">
        <v>1</v>
      </c>
      <c r="G1762" s="0" t="s">
        <v>2298</v>
      </c>
      <c r="H1762" s="0" t="s">
        <v>2170</v>
      </c>
      <c r="I1762" s="0" t="s">
        <v>2170</v>
      </c>
      <c r="J1762" s="0" t="s">
        <v>2170</v>
      </c>
      <c r="K1762" s="0" t="s">
        <v>2170</v>
      </c>
      <c r="L1762" s="0" t="s">
        <v>2170</v>
      </c>
      <c r="M1762" s="0" t="s">
        <v>2170</v>
      </c>
      <c r="N1762" s="0" t="n">
        <f aca="false">FALSE()</f>
        <v>0</v>
      </c>
      <c r="O1762" s="0" t="s">
        <v>16263</v>
      </c>
      <c r="P1762" s="0" t="s">
        <v>2300</v>
      </c>
      <c r="Q1762" s="380" t="n">
        <v>25569.125</v>
      </c>
      <c r="R1762" s="0" t="n">
        <v>56055134</v>
      </c>
      <c r="S1762" s="0" t="s">
        <v>2301</v>
      </c>
      <c r="T1762" s="0" t="s">
        <v>2302</v>
      </c>
      <c r="V1762" s="0" t="n">
        <v>200000000</v>
      </c>
      <c r="W1762" s="0" t="s">
        <v>2356</v>
      </c>
      <c r="X1762" s="0" t="n">
        <v>4</v>
      </c>
      <c r="Y1762" s="0" t="n">
        <f aca="false">FALSE()</f>
        <v>0</v>
      </c>
      <c r="Z1762" s="0" t="n">
        <f aca="false">FALSE()</f>
        <v>0</v>
      </c>
      <c r="AA1762" s="0" t="n">
        <f aca="false">FALSE()</f>
        <v>0</v>
      </c>
      <c r="AB1762" s="0" t="n">
        <f aca="false">TRUE()</f>
        <v>1</v>
      </c>
      <c r="AC1762" s="0" t="n">
        <v>1</v>
      </c>
      <c r="AD1762" s="0" t="s">
        <v>2129</v>
      </c>
      <c r="AE1762" s="0" t="n">
        <f aca="false">TRUE()</f>
        <v>1</v>
      </c>
      <c r="AF1762" s="0" t="s">
        <v>16264</v>
      </c>
      <c r="AG1762" s="0" t="n">
        <v>2</v>
      </c>
      <c r="AH1762" s="0" t="s">
        <v>16265</v>
      </c>
      <c r="AI1762" s="0" t="s">
        <v>16266</v>
      </c>
      <c r="AJ1762" s="0" t="n">
        <v>0</v>
      </c>
      <c r="AK1762" s="0" t="s">
        <v>2118</v>
      </c>
      <c r="AL1762" s="0" t="n">
        <f aca="false">FALSE()</f>
        <v>0</v>
      </c>
      <c r="AM1762" s="0" t="n">
        <f aca="false">TRUE()</f>
        <v>1</v>
      </c>
      <c r="AN1762" s="0" t="n">
        <f aca="false">FALSE()</f>
        <v>0</v>
      </c>
      <c r="AO1762" s="0" t="n">
        <f aca="false">FALSE()</f>
        <v>0</v>
      </c>
      <c r="AP1762" s="0" t="n">
        <f aca="false">FALSE()</f>
        <v>0</v>
      </c>
      <c r="AQ1762" s="380" t="n">
        <v>43524.7298611111</v>
      </c>
      <c r="AR1762" s="380" t="n">
        <v>32652.1666666667</v>
      </c>
      <c r="AS1762" s="0" t="s">
        <v>16267</v>
      </c>
      <c r="AT1762" s="0" t="s">
        <v>2170</v>
      </c>
      <c r="AU1762" s="0" t="s">
        <v>2170</v>
      </c>
    </row>
    <row r="1763" customFormat="false" ht="15" hidden="true" customHeight="false" outlineLevel="0" collapsed="false">
      <c r="A1763" s="0" t="s">
        <v>16268</v>
      </c>
      <c r="B1763" s="0" t="s">
        <v>16269</v>
      </c>
      <c r="C1763" s="0" t="s">
        <v>16270</v>
      </c>
      <c r="D1763" s="0" t="s">
        <v>2297</v>
      </c>
      <c r="E1763" s="0" t="s">
        <v>16268</v>
      </c>
      <c r="F1763" s="0" t="n">
        <v>1</v>
      </c>
      <c r="G1763" s="0" t="s">
        <v>2298</v>
      </c>
      <c r="H1763" s="0" t="s">
        <v>2170</v>
      </c>
      <c r="I1763" s="0" t="s">
        <v>2170</v>
      </c>
      <c r="J1763" s="0" t="s">
        <v>2170</v>
      </c>
      <c r="K1763" s="0" t="s">
        <v>2170</v>
      </c>
      <c r="L1763" s="0" t="s">
        <v>2170</v>
      </c>
      <c r="M1763" s="0" t="s">
        <v>2170</v>
      </c>
      <c r="N1763" s="0" t="n">
        <f aca="false">FALSE()</f>
        <v>0</v>
      </c>
      <c r="O1763" s="0" t="s">
        <v>16271</v>
      </c>
      <c r="P1763" s="0" t="s">
        <v>2300</v>
      </c>
      <c r="Q1763" s="380" t="n">
        <v>25569.125</v>
      </c>
      <c r="R1763" s="0" t="n">
        <v>175464148</v>
      </c>
      <c r="S1763" s="0" t="s">
        <v>2301</v>
      </c>
      <c r="T1763" s="0" t="s">
        <v>2302</v>
      </c>
      <c r="U1763" s="0" t="s">
        <v>2451</v>
      </c>
      <c r="V1763" s="0" t="n">
        <v>750000000</v>
      </c>
      <c r="W1763" s="0" t="s">
        <v>2366</v>
      </c>
      <c r="X1763" s="0" t="n">
        <v>4</v>
      </c>
      <c r="Y1763" s="0" t="n">
        <f aca="false">FALSE()</f>
        <v>0</v>
      </c>
      <c r="Z1763" s="0" t="n">
        <f aca="false">FALSE()</f>
        <v>0</v>
      </c>
      <c r="AA1763" s="0" t="n">
        <f aca="false">FALSE()</f>
        <v>0</v>
      </c>
      <c r="AB1763" s="0" t="n">
        <f aca="false">TRUE()</f>
        <v>1</v>
      </c>
      <c r="AC1763" s="0" t="n">
        <v>1</v>
      </c>
      <c r="AD1763" s="0" t="s">
        <v>2129</v>
      </c>
      <c r="AE1763" s="0" t="n">
        <f aca="false">TRUE()</f>
        <v>1</v>
      </c>
      <c r="AF1763" s="0" t="s">
        <v>16272</v>
      </c>
      <c r="AG1763" s="0" t="n">
        <v>2</v>
      </c>
      <c r="AH1763" s="0" t="s">
        <v>16273</v>
      </c>
      <c r="AI1763" s="0" t="s">
        <v>16274</v>
      </c>
      <c r="AJ1763" s="0" t="n">
        <v>0</v>
      </c>
      <c r="AK1763" s="0" t="s">
        <v>2118</v>
      </c>
      <c r="AL1763" s="0" t="n">
        <f aca="false">FALSE()</f>
        <v>0</v>
      </c>
      <c r="AM1763" s="0" t="n">
        <f aca="false">TRUE()</f>
        <v>1</v>
      </c>
      <c r="AN1763" s="0" t="n">
        <f aca="false">FALSE()</f>
        <v>0</v>
      </c>
      <c r="AO1763" s="0" t="n">
        <f aca="false">FALSE()</f>
        <v>0</v>
      </c>
      <c r="AP1763" s="0" t="n">
        <f aca="false">TRUE()</f>
        <v>1</v>
      </c>
      <c r="AQ1763" s="380" t="n">
        <v>44760.6791666667</v>
      </c>
      <c r="AR1763" s="380" t="n">
        <v>44760.4166666667</v>
      </c>
      <c r="AS1763" s="0" t="s">
        <v>16275</v>
      </c>
      <c r="AT1763" s="0" t="s">
        <v>2170</v>
      </c>
      <c r="AU1763" s="0" t="s">
        <v>2170</v>
      </c>
    </row>
    <row r="1764" customFormat="false" ht="15" hidden="true" customHeight="false" outlineLevel="0" collapsed="false">
      <c r="A1764" s="0" t="s">
        <v>16276</v>
      </c>
      <c r="B1764" s="0" t="s">
        <v>16277</v>
      </c>
      <c r="C1764" s="0" t="s">
        <v>16278</v>
      </c>
      <c r="D1764" s="0" t="s">
        <v>2297</v>
      </c>
      <c r="E1764" s="0" t="s">
        <v>16276</v>
      </c>
      <c r="F1764" s="0" t="n">
        <v>1</v>
      </c>
      <c r="G1764" s="0" t="s">
        <v>2298</v>
      </c>
      <c r="H1764" s="0" t="s">
        <v>2170</v>
      </c>
      <c r="I1764" s="0" t="s">
        <v>2170</v>
      </c>
      <c r="J1764" s="0" t="s">
        <v>2170</v>
      </c>
      <c r="K1764" s="0" t="s">
        <v>2170</v>
      </c>
      <c r="L1764" s="0" t="s">
        <v>2170</v>
      </c>
      <c r="M1764" s="0" t="s">
        <v>2170</v>
      </c>
      <c r="N1764" s="0" t="n">
        <f aca="false">FALSE()</f>
        <v>0</v>
      </c>
      <c r="O1764" s="0" t="s">
        <v>16278</v>
      </c>
      <c r="P1764" s="0" t="s">
        <v>2300</v>
      </c>
      <c r="Q1764" s="380" t="n">
        <v>25569.125</v>
      </c>
      <c r="R1764" s="0" t="n">
        <v>128699387</v>
      </c>
      <c r="S1764" s="0" t="s">
        <v>2301</v>
      </c>
      <c r="T1764" s="0" t="s">
        <v>2302</v>
      </c>
      <c r="U1764" s="0" t="s">
        <v>2114</v>
      </c>
      <c r="V1764" s="0" t="n">
        <v>260000000</v>
      </c>
      <c r="W1764" s="0" t="s">
        <v>2383</v>
      </c>
      <c r="X1764" s="0" t="n">
        <v>4</v>
      </c>
      <c r="Y1764" s="0" t="n">
        <f aca="false">FALSE()</f>
        <v>0</v>
      </c>
      <c r="Z1764" s="0" t="n">
        <f aca="false">FALSE()</f>
        <v>0</v>
      </c>
      <c r="AA1764" s="0" t="n">
        <f aca="false">FALSE()</f>
        <v>0</v>
      </c>
      <c r="AB1764" s="0" t="n">
        <f aca="false">TRUE()</f>
        <v>1</v>
      </c>
      <c r="AC1764" s="0" t="n">
        <v>1</v>
      </c>
      <c r="AD1764" s="0" t="s">
        <v>2129</v>
      </c>
      <c r="AE1764" s="0" t="n">
        <f aca="false">TRUE()</f>
        <v>1</v>
      </c>
      <c r="AF1764" s="0" t="s">
        <v>16279</v>
      </c>
      <c r="AG1764" s="0" t="n">
        <v>2</v>
      </c>
      <c r="AH1764" s="0" t="s">
        <v>16280</v>
      </c>
      <c r="AI1764" s="0" t="s">
        <v>16281</v>
      </c>
      <c r="AJ1764" s="0" t="n">
        <v>0</v>
      </c>
      <c r="AK1764" s="0" t="s">
        <v>2118</v>
      </c>
      <c r="AL1764" s="0" t="n">
        <f aca="false">FALSE()</f>
        <v>0</v>
      </c>
      <c r="AM1764" s="0" t="n">
        <f aca="false">TRUE()</f>
        <v>1</v>
      </c>
      <c r="AN1764" s="0" t="n">
        <f aca="false">FALSE()</f>
        <v>0</v>
      </c>
      <c r="AO1764" s="0" t="n">
        <f aca="false">FALSE()</f>
        <v>0</v>
      </c>
      <c r="AP1764" s="0" t="n">
        <f aca="false">FALSE()</f>
        <v>0</v>
      </c>
      <c r="AQ1764" s="380" t="n">
        <v>43123.7291666667</v>
      </c>
      <c r="AR1764" s="380" t="n">
        <v>32398.1666666667</v>
      </c>
      <c r="AS1764" s="0" t="s">
        <v>16282</v>
      </c>
      <c r="AT1764" s="0" t="s">
        <v>2170</v>
      </c>
      <c r="AU1764" s="0" t="s">
        <v>2170</v>
      </c>
    </row>
    <row r="1765" customFormat="false" ht="15" hidden="true" customHeight="false" outlineLevel="0" collapsed="false">
      <c r="A1765" s="0" t="s">
        <v>1486</v>
      </c>
      <c r="B1765" s="0" t="s">
        <v>16283</v>
      </c>
      <c r="C1765" s="0" t="s">
        <v>1483</v>
      </c>
      <c r="D1765" s="0" t="s">
        <v>720</v>
      </c>
      <c r="E1765" s="0" t="s">
        <v>1486</v>
      </c>
      <c r="F1765" s="0" t="n">
        <v>1</v>
      </c>
      <c r="G1765" s="0" t="s">
        <v>434</v>
      </c>
      <c r="H1765" s="0" t="s">
        <v>2596</v>
      </c>
      <c r="I1765" s="0" t="s">
        <v>2596</v>
      </c>
      <c r="J1765" s="0" t="s">
        <v>2599</v>
      </c>
      <c r="K1765" s="0" t="s">
        <v>2170</v>
      </c>
      <c r="L1765" s="0" t="s">
        <v>2633</v>
      </c>
      <c r="M1765" s="0" t="s">
        <v>2170</v>
      </c>
      <c r="N1765" s="0" t="n">
        <f aca="false">FALSE()</f>
        <v>0</v>
      </c>
      <c r="O1765" s="0" t="s">
        <v>1483</v>
      </c>
      <c r="P1765" s="0" t="s">
        <v>5512</v>
      </c>
      <c r="Q1765" s="380" t="n">
        <v>41397.1666666667</v>
      </c>
      <c r="R1765" s="0" t="n">
        <v>52299453</v>
      </c>
      <c r="S1765" s="0" t="s">
        <v>601</v>
      </c>
      <c r="T1765" s="0" t="s">
        <v>2602</v>
      </c>
      <c r="U1765" s="0" t="s">
        <v>2116</v>
      </c>
      <c r="V1765" s="0" t="n">
        <v>0</v>
      </c>
      <c r="W1765" s="0" t="s">
        <v>2356</v>
      </c>
      <c r="X1765" s="0" t="n">
        <v>5</v>
      </c>
      <c r="Y1765" s="0" t="n">
        <f aca="false">FALSE()</f>
        <v>0</v>
      </c>
      <c r="Z1765" s="0" t="n">
        <f aca="false">TRUE()</f>
        <v>1</v>
      </c>
      <c r="AA1765" s="0" t="n">
        <f aca="false">TRUE()</f>
        <v>1</v>
      </c>
      <c r="AB1765" s="0" t="n">
        <f aca="false">TRUE()</f>
        <v>1</v>
      </c>
      <c r="AC1765" s="0" t="n">
        <v>3</v>
      </c>
      <c r="AD1765" s="0" t="s">
        <v>2083</v>
      </c>
      <c r="AE1765" s="0" t="n">
        <f aca="false">TRUE()</f>
        <v>1</v>
      </c>
      <c r="AF1765" s="0" t="s">
        <v>16284</v>
      </c>
      <c r="AG1765" s="0" t="n">
        <v>1</v>
      </c>
      <c r="AH1765" s="0" t="s">
        <v>16285</v>
      </c>
      <c r="AI1765" s="0" t="s">
        <v>16286</v>
      </c>
      <c r="AJ1765" s="0" t="n">
        <v>0</v>
      </c>
      <c r="AK1765" s="0" t="s">
        <v>2118</v>
      </c>
      <c r="AL1765" s="0" t="n">
        <f aca="false">FALSE()</f>
        <v>0</v>
      </c>
      <c r="AM1765" s="0" t="n">
        <f aca="false">TRUE()</f>
        <v>1</v>
      </c>
      <c r="AN1765" s="0" t="n">
        <f aca="false">TRUE()</f>
        <v>1</v>
      </c>
      <c r="AO1765" s="0" t="n">
        <f aca="false">FALSE()</f>
        <v>0</v>
      </c>
      <c r="AP1765" s="0" t="n">
        <f aca="false">TRUE()</f>
        <v>1</v>
      </c>
      <c r="AQ1765" s="380" t="n">
        <v>43166.9215277778</v>
      </c>
      <c r="AR1765" s="380" t="n">
        <v>41555.1666666667</v>
      </c>
      <c r="AS1765" s="0" t="s">
        <v>16287</v>
      </c>
      <c r="AT1765" s="0" t="s">
        <v>2599</v>
      </c>
      <c r="AU1765" s="0" t="s">
        <v>2170</v>
      </c>
    </row>
    <row r="1766" customFormat="false" ht="15" hidden="true" customHeight="false" outlineLevel="0" collapsed="false">
      <c r="A1766" s="0" t="s">
        <v>16288</v>
      </c>
      <c r="B1766" s="0" t="s">
        <v>16289</v>
      </c>
      <c r="C1766" s="0" t="s">
        <v>16290</v>
      </c>
      <c r="D1766" s="0" t="s">
        <v>2297</v>
      </c>
      <c r="E1766" s="0" t="s">
        <v>16288</v>
      </c>
      <c r="F1766" s="0" t="n">
        <v>1</v>
      </c>
      <c r="G1766" s="0" t="s">
        <v>2298</v>
      </c>
      <c r="H1766" s="0" t="s">
        <v>2170</v>
      </c>
      <c r="I1766" s="0" t="s">
        <v>2170</v>
      </c>
      <c r="J1766" s="0" t="s">
        <v>2170</v>
      </c>
      <c r="K1766" s="0" t="s">
        <v>2170</v>
      </c>
      <c r="L1766" s="0" t="s">
        <v>2170</v>
      </c>
      <c r="M1766" s="0" t="s">
        <v>2170</v>
      </c>
      <c r="N1766" s="0" t="n">
        <f aca="false">FALSE()</f>
        <v>0</v>
      </c>
      <c r="O1766" s="0" t="s">
        <v>16291</v>
      </c>
      <c r="P1766" s="0" t="s">
        <v>2300</v>
      </c>
      <c r="Q1766" s="380" t="n">
        <v>25569.125</v>
      </c>
      <c r="R1766" s="0" t="n">
        <v>426778666</v>
      </c>
      <c r="S1766" s="0" t="s">
        <v>2301</v>
      </c>
      <c r="T1766" s="0" t="s">
        <v>2302</v>
      </c>
      <c r="U1766" s="0" t="s">
        <v>2365</v>
      </c>
      <c r="V1766" s="0" t="n">
        <v>0</v>
      </c>
      <c r="W1766" s="0" t="s">
        <v>2366</v>
      </c>
      <c r="X1766" s="0" t="n">
        <v>4</v>
      </c>
      <c r="Y1766" s="0" t="n">
        <f aca="false">FALSE()</f>
        <v>0</v>
      </c>
      <c r="Z1766" s="0" t="n">
        <f aca="false">FALSE()</f>
        <v>0</v>
      </c>
      <c r="AA1766" s="0" t="n">
        <f aca="false">FALSE()</f>
        <v>0</v>
      </c>
      <c r="AB1766" s="0" t="n">
        <f aca="false">TRUE()</f>
        <v>1</v>
      </c>
      <c r="AC1766" s="0" t="n">
        <v>1</v>
      </c>
      <c r="AD1766" s="0" t="s">
        <v>2129</v>
      </c>
      <c r="AE1766" s="0" t="n">
        <f aca="false">TRUE()</f>
        <v>1</v>
      </c>
      <c r="AF1766" s="0" t="s">
        <v>16292</v>
      </c>
      <c r="AG1766" s="0" t="n">
        <v>2</v>
      </c>
      <c r="AH1766" s="0" t="s">
        <v>16293</v>
      </c>
      <c r="AI1766" s="0" t="s">
        <v>16294</v>
      </c>
      <c r="AJ1766" s="0" t="n">
        <v>0</v>
      </c>
      <c r="AK1766" s="0" t="s">
        <v>2118</v>
      </c>
      <c r="AL1766" s="0" t="n">
        <f aca="false">FALSE()</f>
        <v>0</v>
      </c>
      <c r="AM1766" s="0" t="n">
        <f aca="false">TRUE()</f>
        <v>1</v>
      </c>
      <c r="AN1766" s="0" t="n">
        <f aca="false">FALSE()</f>
        <v>0</v>
      </c>
      <c r="AO1766" s="0" t="n">
        <f aca="false">FALSE()</f>
        <v>0</v>
      </c>
      <c r="AP1766" s="0" t="n">
        <f aca="false">FALSE()</f>
        <v>0</v>
      </c>
      <c r="AQ1766" s="380" t="n">
        <v>43927.5840277778</v>
      </c>
      <c r="AR1766" s="380" t="n">
        <v>43927.4166666667</v>
      </c>
      <c r="AS1766" s="0" t="s">
        <v>16295</v>
      </c>
      <c r="AT1766" s="0" t="s">
        <v>2170</v>
      </c>
      <c r="AU1766" s="0" t="s">
        <v>2170</v>
      </c>
    </row>
    <row r="1767" customFormat="false" ht="15" hidden="true" customHeight="false" outlineLevel="0" collapsed="false">
      <c r="A1767" s="0" t="s">
        <v>16296</v>
      </c>
      <c r="B1767" s="0" t="s">
        <v>16297</v>
      </c>
      <c r="C1767" s="0" t="s">
        <v>16298</v>
      </c>
      <c r="D1767" s="0" t="s">
        <v>2525</v>
      </c>
      <c r="E1767" s="0" t="s">
        <v>16296</v>
      </c>
      <c r="F1767" s="0" t="n">
        <v>10</v>
      </c>
      <c r="G1767" s="0" t="s">
        <v>2526</v>
      </c>
      <c r="H1767" s="0" t="s">
        <v>2170</v>
      </c>
      <c r="I1767" s="0" t="s">
        <v>2170</v>
      </c>
      <c r="J1767" s="0" t="s">
        <v>2170</v>
      </c>
      <c r="K1767" s="0" t="s">
        <v>2170</v>
      </c>
      <c r="L1767" s="0" t="s">
        <v>2170</v>
      </c>
      <c r="M1767" s="0" t="s">
        <v>2170</v>
      </c>
      <c r="N1767" s="0" t="n">
        <f aca="false">FALSE()</f>
        <v>0</v>
      </c>
      <c r="O1767" s="0" t="s">
        <v>16299</v>
      </c>
      <c r="P1767" s="0" t="s">
        <v>2300</v>
      </c>
      <c r="Q1767" s="380" t="n">
        <v>25569.125</v>
      </c>
      <c r="R1767" s="0" t="n">
        <v>1097000000</v>
      </c>
      <c r="S1767" s="0" t="s">
        <v>2528</v>
      </c>
      <c r="T1767" s="0" t="s">
        <v>2529</v>
      </c>
      <c r="U1767" s="0" t="s">
        <v>2891</v>
      </c>
      <c r="V1767" s="0" t="n">
        <v>0</v>
      </c>
      <c r="W1767" s="0" t="s">
        <v>3435</v>
      </c>
      <c r="X1767" s="0" t="n">
        <v>4</v>
      </c>
      <c r="Y1767" s="0" t="n">
        <f aca="false">FALSE()</f>
        <v>0</v>
      </c>
      <c r="Z1767" s="0" t="n">
        <f aca="false">FALSE()</f>
        <v>0</v>
      </c>
      <c r="AA1767" s="0" t="n">
        <f aca="false">FALSE()</f>
        <v>0</v>
      </c>
      <c r="AB1767" s="0" t="n">
        <f aca="false">TRUE()</f>
        <v>1</v>
      </c>
      <c r="AC1767" s="0" t="n">
        <v>1</v>
      </c>
      <c r="AD1767" s="0" t="s">
        <v>2137</v>
      </c>
      <c r="AE1767" s="0" t="n">
        <f aca="false">TRUE()</f>
        <v>1</v>
      </c>
      <c r="AF1767" s="0" t="s">
        <v>16300</v>
      </c>
      <c r="AG1767" s="0" t="n">
        <v>2</v>
      </c>
      <c r="AH1767" s="0" t="s">
        <v>16301</v>
      </c>
      <c r="AI1767" s="0" t="s">
        <v>16302</v>
      </c>
      <c r="AJ1767" s="0" t="n">
        <v>0</v>
      </c>
      <c r="AK1767" s="0" t="s">
        <v>2118</v>
      </c>
      <c r="AL1767" s="0" t="n">
        <f aca="false">FALSE()</f>
        <v>0</v>
      </c>
      <c r="AM1767" s="0" t="n">
        <f aca="false">FALSE()</f>
        <v>0</v>
      </c>
      <c r="AN1767" s="0" t="n">
        <f aca="false">FALSE()</f>
        <v>0</v>
      </c>
      <c r="AO1767" s="0" t="n">
        <f aca="false">FALSE()</f>
        <v>0</v>
      </c>
      <c r="AP1767" s="0" t="n">
        <f aca="false">TRUE()</f>
        <v>1</v>
      </c>
      <c r="AQ1767" s="380" t="n">
        <v>44188.1875</v>
      </c>
      <c r="AR1767" s="380" t="n">
        <v>39248.1666666667</v>
      </c>
      <c r="AS1767" s="0" t="s">
        <v>16303</v>
      </c>
      <c r="AT1767" s="0" t="s">
        <v>2170</v>
      </c>
      <c r="AU1767" s="0" t="s">
        <v>2170</v>
      </c>
    </row>
    <row r="1768" customFormat="false" ht="15" hidden="true" customHeight="false" outlineLevel="0" collapsed="false">
      <c r="A1768" s="0" t="s">
        <v>16304</v>
      </c>
      <c r="B1768" s="0" t="s">
        <v>16305</v>
      </c>
      <c r="C1768" s="0" t="s">
        <v>16306</v>
      </c>
      <c r="D1768" s="0" t="s">
        <v>2297</v>
      </c>
      <c r="E1768" s="0" t="s">
        <v>16304</v>
      </c>
      <c r="F1768" s="0" t="n">
        <v>1</v>
      </c>
      <c r="G1768" s="0" t="s">
        <v>2298</v>
      </c>
      <c r="H1768" s="0" t="s">
        <v>2170</v>
      </c>
      <c r="I1768" s="0" t="s">
        <v>2170</v>
      </c>
      <c r="J1768" s="0" t="s">
        <v>2170</v>
      </c>
      <c r="K1768" s="0" t="s">
        <v>2170</v>
      </c>
      <c r="L1768" s="0" t="s">
        <v>2170</v>
      </c>
      <c r="M1768" s="0" t="s">
        <v>2170</v>
      </c>
      <c r="N1768" s="0" t="n">
        <f aca="false">FALSE()</f>
        <v>0</v>
      </c>
      <c r="O1768" s="0" t="s">
        <v>16307</v>
      </c>
      <c r="P1768" s="0" t="s">
        <v>2300</v>
      </c>
      <c r="Q1768" s="380" t="n">
        <v>38289.1666666667</v>
      </c>
      <c r="R1768" s="0" t="n">
        <v>159774915</v>
      </c>
      <c r="S1768" s="0" t="s">
        <v>2301</v>
      </c>
      <c r="T1768" s="0" t="s">
        <v>2302</v>
      </c>
      <c r="U1768" s="0" t="s">
        <v>2451</v>
      </c>
      <c r="V1768" s="0" t="n">
        <v>265000000</v>
      </c>
      <c r="W1768" s="0" t="s">
        <v>2366</v>
      </c>
      <c r="X1768" s="0" t="n">
        <v>4</v>
      </c>
      <c r="Y1768" s="0" t="n">
        <f aca="false">FALSE()</f>
        <v>0</v>
      </c>
      <c r="Z1768" s="0" t="n">
        <f aca="false">FALSE()</f>
        <v>0</v>
      </c>
      <c r="AA1768" s="0" t="n">
        <f aca="false">FALSE()</f>
        <v>0</v>
      </c>
      <c r="AB1768" s="0" t="n">
        <f aca="false">TRUE()</f>
        <v>1</v>
      </c>
      <c r="AC1768" s="0" t="n">
        <v>8</v>
      </c>
      <c r="AD1768" s="0" t="s">
        <v>2129</v>
      </c>
      <c r="AE1768" s="0" t="n">
        <f aca="false">TRUE()</f>
        <v>1</v>
      </c>
      <c r="AF1768" s="0" t="s">
        <v>16308</v>
      </c>
      <c r="AG1768" s="0" t="n">
        <v>2</v>
      </c>
      <c r="AH1768" s="0" t="s">
        <v>16309</v>
      </c>
      <c r="AI1768" s="0" t="s">
        <v>16310</v>
      </c>
      <c r="AJ1768" s="0" t="n">
        <v>0</v>
      </c>
      <c r="AK1768" s="0" t="s">
        <v>2118</v>
      </c>
      <c r="AL1768" s="0" t="n">
        <f aca="false">FALSE()</f>
        <v>0</v>
      </c>
      <c r="AM1768" s="0" t="n">
        <f aca="false">TRUE()</f>
        <v>1</v>
      </c>
      <c r="AN1768" s="0" t="n">
        <f aca="false">FALSE()</f>
        <v>0</v>
      </c>
      <c r="AO1768" s="0" t="n">
        <f aca="false">FALSE()</f>
        <v>0</v>
      </c>
      <c r="AP1768" s="0" t="n">
        <f aca="false">FALSE()</f>
        <v>0</v>
      </c>
      <c r="AQ1768" s="380" t="n">
        <v>43123.7291666667</v>
      </c>
      <c r="AR1768" s="380" t="n">
        <v>38289.1666666667</v>
      </c>
      <c r="AS1768" s="0" t="s">
        <v>16311</v>
      </c>
      <c r="AT1768" s="0" t="s">
        <v>2170</v>
      </c>
      <c r="AU1768" s="0" t="s">
        <v>2170</v>
      </c>
    </row>
    <row r="1769" customFormat="false" ht="15" hidden="true" customHeight="false" outlineLevel="0" collapsed="false">
      <c r="A1769" s="0" t="s">
        <v>16312</v>
      </c>
      <c r="B1769" s="0" t="s">
        <v>16313</v>
      </c>
      <c r="C1769" s="0" t="s">
        <v>16314</v>
      </c>
      <c r="D1769" s="0" t="s">
        <v>2297</v>
      </c>
      <c r="E1769" s="0" t="s">
        <v>16312</v>
      </c>
      <c r="F1769" s="0" t="n">
        <v>1</v>
      </c>
      <c r="G1769" s="0" t="s">
        <v>2298</v>
      </c>
      <c r="H1769" s="0" t="s">
        <v>2170</v>
      </c>
      <c r="I1769" s="0" t="s">
        <v>2170</v>
      </c>
      <c r="J1769" s="0" t="s">
        <v>2170</v>
      </c>
      <c r="K1769" s="0" t="s">
        <v>2170</v>
      </c>
      <c r="L1769" s="0" t="s">
        <v>2170</v>
      </c>
      <c r="M1769" s="0" t="s">
        <v>2170</v>
      </c>
      <c r="N1769" s="0" t="n">
        <f aca="false">FALSE()</f>
        <v>0</v>
      </c>
      <c r="O1769" s="0" t="s">
        <v>16315</v>
      </c>
      <c r="P1769" s="0" t="s">
        <v>2300</v>
      </c>
      <c r="Q1769" s="380" t="n">
        <v>20792.125</v>
      </c>
      <c r="R1769" s="0" t="n">
        <v>143960933</v>
      </c>
      <c r="S1769" s="0" t="s">
        <v>2301</v>
      </c>
      <c r="T1769" s="0" t="s">
        <v>2302</v>
      </c>
      <c r="U1769" s="0" t="s">
        <v>2115</v>
      </c>
      <c r="V1769" s="0" t="n">
        <v>500000000</v>
      </c>
      <c r="W1769" s="0" t="s">
        <v>2356</v>
      </c>
      <c r="X1769" s="0" t="n">
        <v>4</v>
      </c>
      <c r="Y1769" s="0" t="n">
        <f aca="false">FALSE()</f>
        <v>0</v>
      </c>
      <c r="Z1769" s="0" t="n">
        <f aca="false">FALSE()</f>
        <v>0</v>
      </c>
      <c r="AA1769" s="0" t="n">
        <f aca="false">FALSE()</f>
        <v>0</v>
      </c>
      <c r="AB1769" s="0" t="n">
        <f aca="false">TRUE()</f>
        <v>1</v>
      </c>
      <c r="AC1769" s="0" t="n">
        <v>1</v>
      </c>
      <c r="AD1769" s="0" t="s">
        <v>2129</v>
      </c>
      <c r="AE1769" s="0" t="n">
        <f aca="false">TRUE()</f>
        <v>1</v>
      </c>
      <c r="AF1769" s="0" t="s">
        <v>16316</v>
      </c>
      <c r="AG1769" s="0" t="n">
        <v>2</v>
      </c>
      <c r="AH1769" s="0" t="s">
        <v>16317</v>
      </c>
      <c r="AI1769" s="0" t="s">
        <v>16318</v>
      </c>
      <c r="AJ1769" s="0" t="n">
        <v>0</v>
      </c>
      <c r="AK1769" s="0" t="s">
        <v>2118</v>
      </c>
      <c r="AL1769" s="0" t="n">
        <f aca="false">FALSE()</f>
        <v>0</v>
      </c>
      <c r="AM1769" s="0" t="n">
        <f aca="false">TRUE()</f>
        <v>1</v>
      </c>
      <c r="AN1769" s="0" t="n">
        <f aca="false">FALSE()</f>
        <v>0</v>
      </c>
      <c r="AO1769" s="0" t="n">
        <f aca="false">FALSE()</f>
        <v>0</v>
      </c>
      <c r="AP1769" s="0" t="n">
        <f aca="false">FALSE()</f>
        <v>0</v>
      </c>
      <c r="AQ1769" s="380" t="n">
        <v>43123.7298611111</v>
      </c>
      <c r="AR1769" s="380" t="n">
        <v>32398.1666666667</v>
      </c>
      <c r="AS1769" s="0" t="s">
        <v>16319</v>
      </c>
      <c r="AT1769" s="0" t="s">
        <v>2170</v>
      </c>
      <c r="AU1769" s="0" t="s">
        <v>2170</v>
      </c>
    </row>
    <row r="1770" customFormat="false" ht="15" hidden="true" customHeight="false" outlineLevel="0" collapsed="false">
      <c r="A1770" s="0" t="s">
        <v>16320</v>
      </c>
      <c r="B1770" s="0" t="s">
        <v>16321</v>
      </c>
      <c r="C1770" s="0" t="s">
        <v>16322</v>
      </c>
      <c r="D1770" s="0" t="s">
        <v>2297</v>
      </c>
      <c r="E1770" s="0" t="s">
        <v>16320</v>
      </c>
      <c r="F1770" s="0" t="n">
        <v>1</v>
      </c>
      <c r="G1770" s="0" t="s">
        <v>2298</v>
      </c>
      <c r="H1770" s="0" t="s">
        <v>2170</v>
      </c>
      <c r="I1770" s="0" t="s">
        <v>2170</v>
      </c>
      <c r="J1770" s="0" t="s">
        <v>2170</v>
      </c>
      <c r="K1770" s="0" t="s">
        <v>2170</v>
      </c>
      <c r="L1770" s="0" t="s">
        <v>2170</v>
      </c>
      <c r="M1770" s="0" t="s">
        <v>2170</v>
      </c>
      <c r="N1770" s="0" t="n">
        <f aca="false">FALSE()</f>
        <v>0</v>
      </c>
      <c r="O1770" s="0" t="s">
        <v>16323</v>
      </c>
      <c r="P1770" s="0" t="s">
        <v>2300</v>
      </c>
      <c r="Q1770" s="380" t="n">
        <v>34121.1666666667</v>
      </c>
      <c r="R1770" s="0" t="n">
        <v>36479431</v>
      </c>
      <c r="S1770" s="0" t="s">
        <v>2301</v>
      </c>
      <c r="T1770" s="0" t="s">
        <v>2302</v>
      </c>
      <c r="U1770" s="0" t="s">
        <v>2365</v>
      </c>
      <c r="V1770" s="0" t="n">
        <v>55000000</v>
      </c>
      <c r="W1770" s="0" t="s">
        <v>2409</v>
      </c>
      <c r="X1770" s="0" t="n">
        <v>4</v>
      </c>
      <c r="Y1770" s="0" t="n">
        <f aca="false">FALSE()</f>
        <v>0</v>
      </c>
      <c r="Z1770" s="0" t="n">
        <f aca="false">FALSE()</f>
        <v>0</v>
      </c>
      <c r="AA1770" s="0" t="n">
        <f aca="false">FALSE()</f>
        <v>0</v>
      </c>
      <c r="AB1770" s="0" t="n">
        <f aca="false">FALSE()</f>
        <v>0</v>
      </c>
      <c r="AC1770" s="0" t="n">
        <v>1</v>
      </c>
      <c r="AD1770" s="0" t="s">
        <v>2129</v>
      </c>
      <c r="AE1770" s="0" t="n">
        <f aca="false">TRUE()</f>
        <v>1</v>
      </c>
      <c r="AF1770" s="0" t="s">
        <v>16324</v>
      </c>
      <c r="AG1770" s="0" t="n">
        <v>2</v>
      </c>
      <c r="AH1770" s="0" t="s">
        <v>16325</v>
      </c>
      <c r="AI1770" s="0" t="s">
        <v>16326</v>
      </c>
      <c r="AJ1770" s="0" t="n">
        <v>0</v>
      </c>
      <c r="AK1770" s="0" t="s">
        <v>2118</v>
      </c>
      <c r="AL1770" s="0" t="n">
        <f aca="false">FALSE()</f>
        <v>0</v>
      </c>
      <c r="AM1770" s="0" t="n">
        <f aca="false">TRUE()</f>
        <v>1</v>
      </c>
      <c r="AN1770" s="0" t="n">
        <f aca="false">FALSE()</f>
        <v>0</v>
      </c>
      <c r="AO1770" s="0" t="n">
        <f aca="false">FALSE()</f>
        <v>0</v>
      </c>
      <c r="AP1770" s="0" t="n">
        <f aca="false">FALSE()</f>
        <v>0</v>
      </c>
      <c r="AQ1770" s="380" t="n">
        <v>43524.7291666667</v>
      </c>
      <c r="AR1770" s="380" t="n">
        <v>34130.1666666667</v>
      </c>
      <c r="AS1770" s="0" t="s">
        <v>16327</v>
      </c>
      <c r="AT1770" s="0" t="s">
        <v>2170</v>
      </c>
      <c r="AU1770" s="0" t="s">
        <v>2170</v>
      </c>
    </row>
    <row r="1771" customFormat="false" ht="15" hidden="true" customHeight="false" outlineLevel="0" collapsed="false">
      <c r="A1771" s="0" t="s">
        <v>16328</v>
      </c>
      <c r="B1771" s="0" t="s">
        <v>16329</v>
      </c>
      <c r="C1771" s="0" t="s">
        <v>16330</v>
      </c>
      <c r="D1771" s="0" t="s">
        <v>2297</v>
      </c>
      <c r="E1771" s="0" t="s">
        <v>16328</v>
      </c>
      <c r="F1771" s="0" t="n">
        <v>1</v>
      </c>
      <c r="G1771" s="0" t="s">
        <v>2298</v>
      </c>
      <c r="H1771" s="0" t="s">
        <v>2170</v>
      </c>
      <c r="I1771" s="0" t="s">
        <v>2170</v>
      </c>
      <c r="J1771" s="0" t="s">
        <v>2170</v>
      </c>
      <c r="K1771" s="0" t="s">
        <v>2170</v>
      </c>
      <c r="L1771" s="0" t="s">
        <v>2170</v>
      </c>
      <c r="M1771" s="0" t="s">
        <v>2170</v>
      </c>
      <c r="N1771" s="0" t="n">
        <f aca="false">FALSE()</f>
        <v>0</v>
      </c>
      <c r="O1771" s="0" t="s">
        <v>16331</v>
      </c>
      <c r="P1771" s="0" t="s">
        <v>2300</v>
      </c>
      <c r="Q1771" s="380" t="n">
        <v>25569.125</v>
      </c>
      <c r="R1771" s="0" t="n">
        <v>110587054</v>
      </c>
      <c r="S1771" s="0" t="s">
        <v>2301</v>
      </c>
      <c r="T1771" s="0" t="s">
        <v>2302</v>
      </c>
      <c r="U1771" s="0" t="s">
        <v>2114</v>
      </c>
      <c r="V1771" s="0" t="n">
        <v>0</v>
      </c>
      <c r="W1771" s="0" t="s">
        <v>2366</v>
      </c>
      <c r="X1771" s="0" t="n">
        <v>4</v>
      </c>
      <c r="Y1771" s="0" t="n">
        <f aca="false">FALSE()</f>
        <v>0</v>
      </c>
      <c r="Z1771" s="0" t="n">
        <f aca="false">FALSE()</f>
        <v>0</v>
      </c>
      <c r="AA1771" s="0" t="n">
        <f aca="false">FALSE()</f>
        <v>0</v>
      </c>
      <c r="AB1771" s="0" t="n">
        <f aca="false">TRUE()</f>
        <v>1</v>
      </c>
      <c r="AC1771" s="0" t="n">
        <v>1</v>
      </c>
      <c r="AD1771" s="0" t="s">
        <v>2129</v>
      </c>
      <c r="AE1771" s="0" t="n">
        <f aca="false">TRUE()</f>
        <v>1</v>
      </c>
      <c r="AF1771" s="0" t="s">
        <v>16332</v>
      </c>
      <c r="AG1771" s="0" t="n">
        <v>2</v>
      </c>
      <c r="AH1771" s="0" t="s">
        <v>16333</v>
      </c>
      <c r="AI1771" s="0" t="s">
        <v>16334</v>
      </c>
      <c r="AJ1771" s="0" t="n">
        <v>0</v>
      </c>
      <c r="AK1771" s="0" t="s">
        <v>2118</v>
      </c>
      <c r="AL1771" s="0" t="n">
        <f aca="false">FALSE()</f>
        <v>0</v>
      </c>
      <c r="AM1771" s="0" t="n">
        <f aca="false">TRUE()</f>
        <v>1</v>
      </c>
      <c r="AN1771" s="0" t="n">
        <f aca="false">FALSE()</f>
        <v>0</v>
      </c>
      <c r="AO1771" s="0" t="n">
        <f aca="false">FALSE()</f>
        <v>0</v>
      </c>
      <c r="AP1771" s="0" t="n">
        <f aca="false">FALSE()</f>
        <v>0</v>
      </c>
      <c r="AQ1771" s="380" t="n">
        <v>44169.7291666667</v>
      </c>
      <c r="AR1771" s="380" t="n">
        <v>44169.4166666667</v>
      </c>
      <c r="AS1771" s="0" t="s">
        <v>16335</v>
      </c>
      <c r="AT1771" s="0" t="s">
        <v>2170</v>
      </c>
      <c r="AU1771" s="0" t="s">
        <v>2170</v>
      </c>
    </row>
    <row r="1772" customFormat="false" ht="15" hidden="true" customHeight="false" outlineLevel="0" collapsed="false">
      <c r="A1772" s="0" t="s">
        <v>16336</v>
      </c>
      <c r="B1772" s="0" t="s">
        <v>16337</v>
      </c>
      <c r="C1772" s="0" t="s">
        <v>16338</v>
      </c>
      <c r="D1772" s="0" t="s">
        <v>2297</v>
      </c>
      <c r="E1772" s="0" t="s">
        <v>16336</v>
      </c>
      <c r="F1772" s="0" t="n">
        <v>1</v>
      </c>
      <c r="G1772" s="0" t="s">
        <v>2298</v>
      </c>
      <c r="H1772" s="0" t="s">
        <v>2170</v>
      </c>
      <c r="I1772" s="0" t="s">
        <v>2170</v>
      </c>
      <c r="J1772" s="0" t="s">
        <v>2170</v>
      </c>
      <c r="K1772" s="0" t="s">
        <v>2170</v>
      </c>
      <c r="L1772" s="0" t="s">
        <v>2170</v>
      </c>
      <c r="M1772" s="0" t="s">
        <v>2170</v>
      </c>
      <c r="N1772" s="0" t="n">
        <f aca="false">FALSE()</f>
        <v>0</v>
      </c>
      <c r="O1772" s="0" t="s">
        <v>16339</v>
      </c>
      <c r="P1772" s="0" t="s">
        <v>2300</v>
      </c>
      <c r="Q1772" s="380" t="n">
        <v>25569.125</v>
      </c>
      <c r="R1772" s="0" t="n">
        <v>71224389</v>
      </c>
      <c r="S1772" s="0" t="s">
        <v>2301</v>
      </c>
      <c r="T1772" s="0" t="s">
        <v>2302</v>
      </c>
      <c r="U1772" s="0" t="s">
        <v>2116</v>
      </c>
      <c r="V1772" s="0" t="n">
        <v>1000000000</v>
      </c>
      <c r="W1772" s="0" t="s">
        <v>2321</v>
      </c>
      <c r="X1772" s="0" t="n">
        <v>1</v>
      </c>
      <c r="Y1772" s="0" t="n">
        <f aca="false">FALSE()</f>
        <v>0</v>
      </c>
      <c r="Z1772" s="0" t="n">
        <f aca="false">FALSE()</f>
        <v>0</v>
      </c>
      <c r="AA1772" s="0" t="n">
        <f aca="false">FALSE()</f>
        <v>0</v>
      </c>
      <c r="AB1772" s="0" t="n">
        <f aca="false">FALSE()</f>
        <v>0</v>
      </c>
      <c r="AC1772" s="0" t="n">
        <v>1</v>
      </c>
      <c r="AD1772" s="0" t="s">
        <v>2129</v>
      </c>
      <c r="AE1772" s="0" t="n">
        <f aca="false">TRUE()</f>
        <v>1</v>
      </c>
      <c r="AF1772" s="0" t="s">
        <v>16340</v>
      </c>
      <c r="AG1772" s="0" t="n">
        <v>2</v>
      </c>
      <c r="AH1772" s="0" t="s">
        <v>16341</v>
      </c>
      <c r="AI1772" s="0" t="s">
        <v>16342</v>
      </c>
      <c r="AJ1772" s="0" t="n">
        <v>0</v>
      </c>
      <c r="AK1772" s="0" t="s">
        <v>2118</v>
      </c>
      <c r="AL1772" s="0" t="n">
        <f aca="false">FALSE()</f>
        <v>0</v>
      </c>
      <c r="AM1772" s="0" t="n">
        <f aca="false">TRUE()</f>
        <v>1</v>
      </c>
      <c r="AN1772" s="0" t="n">
        <f aca="false">FALSE()</f>
        <v>0</v>
      </c>
      <c r="AO1772" s="0" t="n">
        <f aca="false">FALSE()</f>
        <v>0</v>
      </c>
      <c r="AP1772" s="0" t="n">
        <f aca="false">FALSE()</f>
        <v>0</v>
      </c>
      <c r="AQ1772" s="380" t="n">
        <v>44335.8465277778</v>
      </c>
      <c r="AR1772" s="380" t="n">
        <v>44335.4166666667</v>
      </c>
      <c r="AS1772" s="0" t="s">
        <v>16343</v>
      </c>
      <c r="AT1772" s="0" t="s">
        <v>2170</v>
      </c>
      <c r="AU1772" s="0" t="s">
        <v>2170</v>
      </c>
    </row>
    <row r="1773" customFormat="false" ht="15" hidden="true" customHeight="false" outlineLevel="0" collapsed="false">
      <c r="A1773" s="0" t="s">
        <v>16344</v>
      </c>
      <c r="B1773" s="0" t="s">
        <v>16345</v>
      </c>
      <c r="C1773" s="0" t="s">
        <v>16346</v>
      </c>
      <c r="D1773" s="0" t="s">
        <v>2297</v>
      </c>
      <c r="E1773" s="0" t="s">
        <v>16344</v>
      </c>
      <c r="F1773" s="0" t="n">
        <v>1</v>
      </c>
      <c r="G1773" s="0" t="s">
        <v>2298</v>
      </c>
      <c r="H1773" s="0" t="s">
        <v>2170</v>
      </c>
      <c r="I1773" s="0" t="s">
        <v>2170</v>
      </c>
      <c r="J1773" s="0" t="s">
        <v>2170</v>
      </c>
      <c r="K1773" s="0" t="s">
        <v>2170</v>
      </c>
      <c r="L1773" s="0" t="s">
        <v>2170</v>
      </c>
      <c r="M1773" s="0" t="s">
        <v>2170</v>
      </c>
      <c r="N1773" s="0" t="n">
        <f aca="false">FALSE()</f>
        <v>0</v>
      </c>
      <c r="O1773" s="0" t="s">
        <v>16347</v>
      </c>
      <c r="P1773" s="0" t="s">
        <v>2300</v>
      </c>
      <c r="Q1773" s="380" t="n">
        <v>35754.125</v>
      </c>
      <c r="R1773" s="0" t="n">
        <v>630700214</v>
      </c>
      <c r="S1773" s="0" t="s">
        <v>2301</v>
      </c>
      <c r="T1773" s="0" t="s">
        <v>2302</v>
      </c>
      <c r="U1773" s="0" t="s">
        <v>2451</v>
      </c>
      <c r="V1773" s="0" t="n">
        <v>0</v>
      </c>
      <c r="W1773" s="0" t="s">
        <v>2366</v>
      </c>
      <c r="X1773" s="0" t="n">
        <v>4</v>
      </c>
      <c r="Y1773" s="0" t="n">
        <f aca="false">FALSE()</f>
        <v>0</v>
      </c>
      <c r="Z1773" s="0" t="n">
        <f aca="false">FALSE()</f>
        <v>0</v>
      </c>
      <c r="AA1773" s="0" t="n">
        <f aca="false">FALSE()</f>
        <v>0</v>
      </c>
      <c r="AB1773" s="0" t="n">
        <f aca="false">TRUE()</f>
        <v>1</v>
      </c>
      <c r="AC1773" s="0" t="n">
        <v>8</v>
      </c>
      <c r="AD1773" s="0" t="s">
        <v>2129</v>
      </c>
      <c r="AE1773" s="0" t="n">
        <f aca="false">TRUE()</f>
        <v>1</v>
      </c>
      <c r="AF1773" s="0" t="s">
        <v>16348</v>
      </c>
      <c r="AG1773" s="0" t="n">
        <v>2</v>
      </c>
      <c r="AH1773" s="0" t="s">
        <v>16349</v>
      </c>
      <c r="AI1773" s="0" t="s">
        <v>16350</v>
      </c>
      <c r="AJ1773" s="0" t="n">
        <v>0</v>
      </c>
      <c r="AK1773" s="0" t="s">
        <v>2118</v>
      </c>
      <c r="AL1773" s="0" t="n">
        <f aca="false">FALSE()</f>
        <v>0</v>
      </c>
      <c r="AM1773" s="0" t="n">
        <f aca="false">TRUE()</f>
        <v>1</v>
      </c>
      <c r="AN1773" s="0" t="n">
        <f aca="false">FALSE()</f>
        <v>0</v>
      </c>
      <c r="AO1773" s="0" t="n">
        <f aca="false">FALSE()</f>
        <v>0</v>
      </c>
      <c r="AP1773" s="0" t="n">
        <f aca="false">FALSE()</f>
        <v>0</v>
      </c>
      <c r="AQ1773" s="380" t="n">
        <v>43123.6875</v>
      </c>
      <c r="AR1773" s="380" t="n">
        <v>35755.125</v>
      </c>
      <c r="AS1773" s="0" t="s">
        <v>16351</v>
      </c>
      <c r="AT1773" s="0" t="s">
        <v>2170</v>
      </c>
      <c r="AU1773" s="0" t="s">
        <v>2170</v>
      </c>
    </row>
    <row r="1774" customFormat="false" ht="15" hidden="true" customHeight="false" outlineLevel="0" collapsed="false">
      <c r="A1774" s="0" t="s">
        <v>1013</v>
      </c>
      <c r="B1774" s="0" t="s">
        <v>16352</v>
      </c>
      <c r="C1774" s="0" t="s">
        <v>1010</v>
      </c>
      <c r="D1774" s="0" t="s">
        <v>720</v>
      </c>
      <c r="E1774" s="0" t="s">
        <v>1013</v>
      </c>
      <c r="F1774" s="0" t="n">
        <v>10</v>
      </c>
      <c r="G1774" s="0" t="s">
        <v>434</v>
      </c>
      <c r="H1774" s="0" t="s">
        <v>2596</v>
      </c>
      <c r="I1774" s="0" t="s">
        <v>2596</v>
      </c>
      <c r="J1774" s="0" t="s">
        <v>16353</v>
      </c>
      <c r="K1774" s="0" t="s">
        <v>2598</v>
      </c>
      <c r="L1774" s="0" t="s">
        <v>2633</v>
      </c>
      <c r="M1774" s="0" t="s">
        <v>2600</v>
      </c>
      <c r="N1774" s="0" t="n">
        <f aca="false">TRUE()</f>
        <v>1</v>
      </c>
      <c r="O1774" s="0" t="s">
        <v>16354</v>
      </c>
      <c r="P1774" s="0" t="s">
        <v>2601</v>
      </c>
      <c r="Q1774" s="380" t="n">
        <v>42839.125</v>
      </c>
      <c r="R1774" s="0" t="n">
        <v>58462120</v>
      </c>
      <c r="S1774" s="0" t="s">
        <v>601</v>
      </c>
      <c r="T1774" s="0" t="s">
        <v>2602</v>
      </c>
      <c r="U1774" s="0" t="s">
        <v>2115</v>
      </c>
      <c r="V1774" s="0" t="n">
        <v>37250000</v>
      </c>
      <c r="W1774" s="0" t="s">
        <v>7336</v>
      </c>
      <c r="X1774" s="0" t="n">
        <v>5</v>
      </c>
      <c r="Y1774" s="0" t="n">
        <f aca="false">FALSE()</f>
        <v>0</v>
      </c>
      <c r="Z1774" s="0" t="n">
        <f aca="false">TRUE()</f>
        <v>1</v>
      </c>
      <c r="AA1774" s="0" t="n">
        <f aca="false">TRUE()</f>
        <v>1</v>
      </c>
      <c r="AB1774" s="0" t="n">
        <f aca="false">FALSE()</f>
        <v>0</v>
      </c>
      <c r="AC1774" s="0" t="n">
        <v>1</v>
      </c>
      <c r="AD1774" s="0" t="s">
        <v>2729</v>
      </c>
      <c r="AE1774" s="0" t="n">
        <f aca="false">TRUE()</f>
        <v>1</v>
      </c>
      <c r="AF1774" s="0" t="s">
        <v>16355</v>
      </c>
      <c r="AG1774" s="0" t="n">
        <v>1</v>
      </c>
      <c r="AH1774" s="0" t="s">
        <v>16356</v>
      </c>
      <c r="AI1774" s="0" t="s">
        <v>16357</v>
      </c>
      <c r="AJ1774" s="0" t="n">
        <v>0</v>
      </c>
      <c r="AK1774" s="0" t="s">
        <v>2119</v>
      </c>
      <c r="AL1774" s="0" t="n">
        <f aca="false">TRUE()</f>
        <v>1</v>
      </c>
      <c r="AM1774" s="0" t="n">
        <f aca="false">FALSE()</f>
        <v>0</v>
      </c>
      <c r="AN1774" s="0" t="n">
        <f aca="false">TRUE()</f>
        <v>1</v>
      </c>
      <c r="AO1774" s="0" t="n">
        <f aca="false">FALSE()</f>
        <v>0</v>
      </c>
      <c r="AP1774" s="0" t="n">
        <f aca="false">FALSE()</f>
        <v>0</v>
      </c>
      <c r="AQ1774" s="380" t="n">
        <v>43167.325</v>
      </c>
      <c r="AR1774" s="380" t="n">
        <v>43042.125</v>
      </c>
      <c r="AS1774" s="0" t="s">
        <v>16358</v>
      </c>
      <c r="AT1774" s="0" t="s">
        <v>16353</v>
      </c>
      <c r="AU1774" s="0" t="s">
        <v>2598</v>
      </c>
    </row>
    <row r="1775" customFormat="false" ht="15" hidden="true" customHeight="false" outlineLevel="0" collapsed="false">
      <c r="A1775" s="0" t="s">
        <v>16359</v>
      </c>
      <c r="B1775" s="0" t="s">
        <v>16360</v>
      </c>
      <c r="C1775" s="0" t="s">
        <v>16361</v>
      </c>
      <c r="D1775" s="0" t="s">
        <v>2297</v>
      </c>
      <c r="E1775" s="0" t="s">
        <v>16359</v>
      </c>
      <c r="F1775" s="0" t="n">
        <v>1</v>
      </c>
      <c r="G1775" s="0" t="s">
        <v>2298</v>
      </c>
      <c r="H1775" s="0" t="s">
        <v>2170</v>
      </c>
      <c r="I1775" s="0" t="s">
        <v>2170</v>
      </c>
      <c r="J1775" s="0" t="s">
        <v>2170</v>
      </c>
      <c r="K1775" s="0" t="s">
        <v>2170</v>
      </c>
      <c r="L1775" s="0" t="s">
        <v>2170</v>
      </c>
      <c r="M1775" s="0" t="s">
        <v>2170</v>
      </c>
      <c r="N1775" s="0" t="n">
        <f aca="false">FALSE()</f>
        <v>0</v>
      </c>
      <c r="O1775" s="0" t="s">
        <v>16362</v>
      </c>
      <c r="P1775" s="0" t="s">
        <v>2300</v>
      </c>
      <c r="Q1775" s="380" t="n">
        <v>25569.125</v>
      </c>
      <c r="R1775" s="0" t="n">
        <v>3462087722</v>
      </c>
      <c r="S1775" s="0" t="s">
        <v>9467</v>
      </c>
      <c r="T1775" s="0" t="s">
        <v>9468</v>
      </c>
      <c r="U1775" s="0" t="s">
        <v>610</v>
      </c>
      <c r="V1775" s="0" t="n">
        <v>0</v>
      </c>
      <c r="W1775" s="0" t="s">
        <v>2383</v>
      </c>
      <c r="X1775" s="0" t="n">
        <v>4</v>
      </c>
      <c r="Y1775" s="0" t="n">
        <f aca="false">FALSE()</f>
        <v>0</v>
      </c>
      <c r="Z1775" s="0" t="n">
        <f aca="false">FALSE()</f>
        <v>0</v>
      </c>
      <c r="AA1775" s="0" t="n">
        <f aca="false">FALSE()</f>
        <v>0</v>
      </c>
      <c r="AB1775" s="0" t="n">
        <f aca="false">TRUE()</f>
        <v>1</v>
      </c>
      <c r="AC1775" s="0" t="n">
        <v>1</v>
      </c>
      <c r="AD1775" s="0" t="s">
        <v>2129</v>
      </c>
      <c r="AE1775" s="0" t="n">
        <f aca="false">TRUE()</f>
        <v>1</v>
      </c>
      <c r="AF1775" s="0" t="s">
        <v>16363</v>
      </c>
      <c r="AG1775" s="0" t="n">
        <v>2</v>
      </c>
      <c r="AH1775" s="0" t="s">
        <v>16364</v>
      </c>
      <c r="AI1775" s="0" t="s">
        <v>16365</v>
      </c>
      <c r="AJ1775" s="0" t="n">
        <v>0</v>
      </c>
      <c r="AK1775" s="0" t="s">
        <v>2118</v>
      </c>
      <c r="AL1775" s="0" t="n">
        <f aca="false">FALSE()</f>
        <v>0</v>
      </c>
      <c r="AM1775" s="0" t="n">
        <f aca="false">TRUE()</f>
        <v>1</v>
      </c>
      <c r="AN1775" s="0" t="n">
        <f aca="false">FALSE()</f>
        <v>0</v>
      </c>
      <c r="AO1775" s="0" t="n">
        <f aca="false">FALSE()</f>
        <v>0</v>
      </c>
      <c r="AP1775" s="0" t="n">
        <f aca="false">TRUE()</f>
        <v>1</v>
      </c>
      <c r="AQ1775" s="380" t="n">
        <v>44456.6041666667</v>
      </c>
      <c r="AR1775" s="380" t="n">
        <v>44456.4166666667</v>
      </c>
      <c r="AS1775" s="0" t="s">
        <v>16366</v>
      </c>
      <c r="AT1775" s="0" t="s">
        <v>2170</v>
      </c>
      <c r="AU1775" s="0" t="s">
        <v>2170</v>
      </c>
    </row>
    <row r="1776" customFormat="false" ht="15" hidden="true" customHeight="false" outlineLevel="0" collapsed="false">
      <c r="A1776" s="0" t="s">
        <v>16367</v>
      </c>
      <c r="B1776" s="0" t="s">
        <v>16368</v>
      </c>
      <c r="C1776" s="0" t="s">
        <v>16369</v>
      </c>
      <c r="D1776" s="0" t="s">
        <v>2297</v>
      </c>
      <c r="E1776" s="0" t="s">
        <v>16367</v>
      </c>
      <c r="F1776" s="0" t="n">
        <v>1</v>
      </c>
      <c r="G1776" s="0" t="s">
        <v>2298</v>
      </c>
      <c r="H1776" s="0" t="s">
        <v>2170</v>
      </c>
      <c r="I1776" s="0" t="s">
        <v>2170</v>
      </c>
      <c r="J1776" s="0" t="s">
        <v>2170</v>
      </c>
      <c r="K1776" s="0" t="s">
        <v>2170</v>
      </c>
      <c r="L1776" s="0" t="s">
        <v>2170</v>
      </c>
      <c r="M1776" s="0" t="s">
        <v>2170</v>
      </c>
      <c r="N1776" s="0" t="n">
        <f aca="false">FALSE()</f>
        <v>0</v>
      </c>
      <c r="O1776" s="0" t="s">
        <v>16370</v>
      </c>
      <c r="P1776" s="0" t="s">
        <v>2300</v>
      </c>
      <c r="Q1776" s="380" t="n">
        <v>25569.125</v>
      </c>
      <c r="R1776" s="0" t="n">
        <v>67045</v>
      </c>
      <c r="S1776" s="0" t="s">
        <v>2301</v>
      </c>
      <c r="T1776" s="0" t="s">
        <v>2302</v>
      </c>
      <c r="U1776" s="0" t="s">
        <v>2451</v>
      </c>
      <c r="V1776" s="0" t="n">
        <v>100000</v>
      </c>
      <c r="W1776" s="0" t="s">
        <v>2356</v>
      </c>
      <c r="X1776" s="0" t="n">
        <v>4</v>
      </c>
      <c r="Y1776" s="0" t="n">
        <f aca="false">FALSE()</f>
        <v>0</v>
      </c>
      <c r="Z1776" s="0" t="n">
        <f aca="false">FALSE()</f>
        <v>0</v>
      </c>
      <c r="AA1776" s="0" t="n">
        <f aca="false">FALSE()</f>
        <v>0</v>
      </c>
      <c r="AB1776" s="0" t="n">
        <f aca="false">TRUE()</f>
        <v>1</v>
      </c>
      <c r="AC1776" s="0" t="n">
        <v>1</v>
      </c>
      <c r="AD1776" s="0" t="s">
        <v>2129</v>
      </c>
      <c r="AE1776" s="0" t="n">
        <f aca="false">TRUE()</f>
        <v>1</v>
      </c>
      <c r="AF1776" s="0" t="s">
        <v>16371</v>
      </c>
      <c r="AG1776" s="0" t="n">
        <v>2</v>
      </c>
      <c r="AH1776" s="0" t="s">
        <v>16372</v>
      </c>
      <c r="AI1776" s="0" t="s">
        <v>16373</v>
      </c>
      <c r="AJ1776" s="0" t="n">
        <v>0</v>
      </c>
      <c r="AK1776" s="0" t="s">
        <v>2118</v>
      </c>
      <c r="AL1776" s="0" t="n">
        <f aca="false">FALSE()</f>
        <v>0</v>
      </c>
      <c r="AM1776" s="0" t="n">
        <f aca="false">TRUE()</f>
        <v>1</v>
      </c>
      <c r="AN1776" s="0" t="n">
        <f aca="false">FALSE()</f>
        <v>0</v>
      </c>
      <c r="AO1776" s="0" t="n">
        <f aca="false">FALSE()</f>
        <v>0</v>
      </c>
      <c r="AP1776" s="0" t="n">
        <f aca="false">FALSE()</f>
        <v>0</v>
      </c>
      <c r="AQ1776" s="380" t="n">
        <v>44781.6520833333</v>
      </c>
      <c r="AR1776" s="380" t="n">
        <v>44781.4166666667</v>
      </c>
      <c r="AS1776" s="0" t="s">
        <v>16374</v>
      </c>
      <c r="AT1776" s="0" t="s">
        <v>2170</v>
      </c>
      <c r="AU1776" s="0" t="s">
        <v>2170</v>
      </c>
    </row>
    <row r="1777" customFormat="false" ht="15" hidden="true" customHeight="false" outlineLevel="0" collapsed="false">
      <c r="A1777" s="0" t="s">
        <v>16375</v>
      </c>
      <c r="B1777" s="0" t="s">
        <v>16376</v>
      </c>
      <c r="C1777" s="0" t="s">
        <v>16377</v>
      </c>
      <c r="D1777" s="0" t="s">
        <v>2297</v>
      </c>
      <c r="E1777" s="0" t="s">
        <v>16375</v>
      </c>
      <c r="F1777" s="0" t="n">
        <v>1</v>
      </c>
      <c r="G1777" s="0" t="s">
        <v>2298</v>
      </c>
      <c r="H1777" s="0" t="s">
        <v>2170</v>
      </c>
      <c r="I1777" s="0" t="s">
        <v>2170</v>
      </c>
      <c r="J1777" s="0" t="s">
        <v>2170</v>
      </c>
      <c r="K1777" s="0" t="s">
        <v>2170</v>
      </c>
      <c r="L1777" s="0" t="s">
        <v>2170</v>
      </c>
      <c r="M1777" s="0" t="s">
        <v>2170</v>
      </c>
      <c r="N1777" s="0" t="n">
        <f aca="false">FALSE()</f>
        <v>0</v>
      </c>
      <c r="O1777" s="0" t="s">
        <v>16378</v>
      </c>
      <c r="P1777" s="0" t="s">
        <v>2300</v>
      </c>
      <c r="Q1777" s="380" t="n">
        <v>25569.125</v>
      </c>
      <c r="R1777" s="0" t="n">
        <v>208207247</v>
      </c>
      <c r="S1777" s="0" t="s">
        <v>2301</v>
      </c>
      <c r="T1777" s="0" t="s">
        <v>2302</v>
      </c>
      <c r="U1777" s="0" t="s">
        <v>2116</v>
      </c>
      <c r="V1777" s="0" t="n">
        <v>2000000000</v>
      </c>
      <c r="W1777" s="0" t="s">
        <v>2339</v>
      </c>
      <c r="X1777" s="0" t="n">
        <v>4</v>
      </c>
      <c r="Y1777" s="0" t="n">
        <f aca="false">FALSE()</f>
        <v>0</v>
      </c>
      <c r="Z1777" s="0" t="n">
        <f aca="false">FALSE()</f>
        <v>0</v>
      </c>
      <c r="AA1777" s="0" t="n">
        <f aca="false">FALSE()</f>
        <v>0</v>
      </c>
      <c r="AB1777" s="0" t="n">
        <f aca="false">FALSE()</f>
        <v>0</v>
      </c>
      <c r="AC1777" s="0" t="n">
        <v>1</v>
      </c>
      <c r="AD1777" s="0" t="s">
        <v>2129</v>
      </c>
      <c r="AE1777" s="0" t="n">
        <f aca="false">TRUE()</f>
        <v>1</v>
      </c>
      <c r="AF1777" s="0" t="s">
        <v>16379</v>
      </c>
      <c r="AG1777" s="0" t="n">
        <v>2</v>
      </c>
      <c r="AH1777" s="0" t="s">
        <v>16380</v>
      </c>
      <c r="AI1777" s="0" t="s">
        <v>16381</v>
      </c>
      <c r="AJ1777" s="0" t="n">
        <v>0</v>
      </c>
      <c r="AK1777" s="0" t="s">
        <v>2118</v>
      </c>
      <c r="AL1777" s="0" t="n">
        <f aca="false">FALSE()</f>
        <v>0</v>
      </c>
      <c r="AM1777" s="0" t="n">
        <f aca="false">TRUE()</f>
        <v>1</v>
      </c>
      <c r="AN1777" s="0" t="n">
        <f aca="false">FALSE()</f>
        <v>0</v>
      </c>
      <c r="AO1777" s="0" t="n">
        <f aca="false">FALSE()</f>
        <v>0</v>
      </c>
      <c r="AP1777" s="0" t="n">
        <f aca="false">FALSE()</f>
        <v>0</v>
      </c>
      <c r="AQ1777" s="380" t="n">
        <v>44041.6222222222</v>
      </c>
      <c r="AR1777" s="380" t="n">
        <v>44041.4166666667</v>
      </c>
      <c r="AS1777" s="0" t="s">
        <v>16382</v>
      </c>
      <c r="AT1777" s="0" t="s">
        <v>2170</v>
      </c>
      <c r="AU1777" s="0" t="s">
        <v>2170</v>
      </c>
    </row>
    <row r="1778" customFormat="false" ht="15" hidden="true" customHeight="false" outlineLevel="0" collapsed="false">
      <c r="A1778" s="0" t="s">
        <v>16383</v>
      </c>
      <c r="B1778" s="0" t="s">
        <v>16384</v>
      </c>
      <c r="C1778" s="0" t="s">
        <v>16385</v>
      </c>
      <c r="D1778" s="0" t="s">
        <v>2297</v>
      </c>
      <c r="E1778" s="0" t="s">
        <v>16383</v>
      </c>
      <c r="F1778" s="0" t="n">
        <v>1</v>
      </c>
      <c r="G1778" s="0" t="s">
        <v>2298</v>
      </c>
      <c r="H1778" s="0" t="s">
        <v>2170</v>
      </c>
      <c r="I1778" s="0" t="s">
        <v>2170</v>
      </c>
      <c r="J1778" s="0" t="s">
        <v>2170</v>
      </c>
      <c r="K1778" s="0" t="s">
        <v>2170</v>
      </c>
      <c r="L1778" s="0" t="s">
        <v>2170</v>
      </c>
      <c r="M1778" s="0" t="s">
        <v>2170</v>
      </c>
      <c r="N1778" s="0" t="n">
        <f aca="false">FALSE()</f>
        <v>0</v>
      </c>
      <c r="O1778" s="0" t="s">
        <v>16386</v>
      </c>
      <c r="P1778" s="0" t="s">
        <v>2300</v>
      </c>
      <c r="Q1778" s="380" t="n">
        <v>31504.1666666667</v>
      </c>
      <c r="R1778" s="0" t="n">
        <v>226936886</v>
      </c>
      <c r="S1778" s="0" t="s">
        <v>2301</v>
      </c>
      <c r="T1778" s="0" t="s">
        <v>2302</v>
      </c>
      <c r="U1778" s="0" t="s">
        <v>610</v>
      </c>
      <c r="V1778" s="0" t="n">
        <v>750000000</v>
      </c>
      <c r="W1778" s="0" t="s">
        <v>2303</v>
      </c>
      <c r="X1778" s="0" t="n">
        <v>4</v>
      </c>
      <c r="Y1778" s="0" t="n">
        <f aca="false">FALSE()</f>
        <v>0</v>
      </c>
      <c r="Z1778" s="0" t="n">
        <f aca="false">FALSE()</f>
        <v>0</v>
      </c>
      <c r="AA1778" s="0" t="n">
        <f aca="false">FALSE()</f>
        <v>0</v>
      </c>
      <c r="AB1778" s="0" t="n">
        <f aca="false">TRUE()</f>
        <v>1</v>
      </c>
      <c r="AC1778" s="0" t="n">
        <v>1</v>
      </c>
      <c r="AD1778" s="0" t="s">
        <v>2129</v>
      </c>
      <c r="AE1778" s="0" t="n">
        <f aca="false">TRUE()</f>
        <v>1</v>
      </c>
      <c r="AF1778" s="0" t="s">
        <v>16387</v>
      </c>
      <c r="AG1778" s="0" t="n">
        <v>2</v>
      </c>
      <c r="AH1778" s="0" t="s">
        <v>16388</v>
      </c>
      <c r="AI1778" s="0" t="s">
        <v>16389</v>
      </c>
      <c r="AJ1778" s="0" t="n">
        <v>0</v>
      </c>
      <c r="AK1778" s="0" t="s">
        <v>2118</v>
      </c>
      <c r="AL1778" s="0" t="n">
        <f aca="false">FALSE()</f>
        <v>0</v>
      </c>
      <c r="AM1778" s="0" t="n">
        <f aca="false">TRUE()</f>
        <v>1</v>
      </c>
      <c r="AN1778" s="0" t="n">
        <f aca="false">FALSE()</f>
        <v>0</v>
      </c>
      <c r="AO1778" s="0" t="n">
        <f aca="false">FALSE()</f>
        <v>0</v>
      </c>
      <c r="AP1778" s="0" t="n">
        <f aca="false">FALSE()</f>
        <v>0</v>
      </c>
      <c r="AQ1778" s="380" t="n">
        <v>43123.7291666667</v>
      </c>
      <c r="AR1778" s="380" t="n">
        <v>32399.1666666667</v>
      </c>
      <c r="AS1778" s="0" t="s">
        <v>16390</v>
      </c>
      <c r="AT1778" s="0" t="s">
        <v>2170</v>
      </c>
      <c r="AU1778" s="0" t="s">
        <v>2170</v>
      </c>
    </row>
    <row r="1779" customFormat="false" ht="15" hidden="true" customHeight="false" outlineLevel="0" collapsed="false">
      <c r="A1779" s="0" t="s">
        <v>16391</v>
      </c>
      <c r="B1779" s="0" t="s">
        <v>16392</v>
      </c>
      <c r="C1779" s="0" t="s">
        <v>16393</v>
      </c>
      <c r="D1779" s="0" t="s">
        <v>2297</v>
      </c>
      <c r="E1779" s="0" t="s">
        <v>16391</v>
      </c>
      <c r="F1779" s="0" t="n">
        <v>1</v>
      </c>
      <c r="G1779" s="0" t="s">
        <v>2298</v>
      </c>
      <c r="H1779" s="0" t="s">
        <v>2170</v>
      </c>
      <c r="I1779" s="0" t="s">
        <v>2170</v>
      </c>
      <c r="J1779" s="0" t="s">
        <v>2170</v>
      </c>
      <c r="K1779" s="0" t="s">
        <v>2170</v>
      </c>
      <c r="L1779" s="0" t="s">
        <v>2170</v>
      </c>
      <c r="M1779" s="0" t="s">
        <v>2170</v>
      </c>
      <c r="N1779" s="0" t="n">
        <f aca="false">FALSE()</f>
        <v>0</v>
      </c>
      <c r="O1779" s="0" t="s">
        <v>16394</v>
      </c>
      <c r="P1779" s="0" t="s">
        <v>2300</v>
      </c>
      <c r="Q1779" s="380" t="n">
        <v>25569.125</v>
      </c>
      <c r="R1779" s="0" t="n">
        <v>33525277</v>
      </c>
      <c r="S1779" s="0" t="s">
        <v>2301</v>
      </c>
      <c r="T1779" s="0" t="s">
        <v>2302</v>
      </c>
      <c r="U1779" s="0" t="s">
        <v>610</v>
      </c>
      <c r="V1779" s="0" t="n">
        <v>1000000000</v>
      </c>
      <c r="W1779" s="0" t="s">
        <v>2366</v>
      </c>
      <c r="X1779" s="0" t="n">
        <v>4</v>
      </c>
      <c r="Y1779" s="0" t="n">
        <f aca="false">FALSE()</f>
        <v>0</v>
      </c>
      <c r="Z1779" s="0" t="n">
        <f aca="false">FALSE()</f>
        <v>0</v>
      </c>
      <c r="AA1779" s="0" t="n">
        <f aca="false">FALSE()</f>
        <v>0</v>
      </c>
      <c r="AB1779" s="0" t="n">
        <f aca="false">TRUE()</f>
        <v>1</v>
      </c>
      <c r="AC1779" s="0" t="n">
        <v>1</v>
      </c>
      <c r="AD1779" s="0" t="s">
        <v>2129</v>
      </c>
      <c r="AE1779" s="0" t="n">
        <f aca="false">TRUE()</f>
        <v>1</v>
      </c>
      <c r="AF1779" s="0" t="s">
        <v>16395</v>
      </c>
      <c r="AG1779" s="0" t="n">
        <v>2</v>
      </c>
      <c r="AH1779" s="0" t="s">
        <v>16396</v>
      </c>
      <c r="AI1779" s="0" t="s">
        <v>16397</v>
      </c>
      <c r="AJ1779" s="0" t="n">
        <v>0</v>
      </c>
      <c r="AK1779" s="0" t="s">
        <v>2118</v>
      </c>
      <c r="AL1779" s="0" t="n">
        <f aca="false">FALSE()</f>
        <v>0</v>
      </c>
      <c r="AM1779" s="0" t="n">
        <f aca="false">TRUE()</f>
        <v>1</v>
      </c>
      <c r="AN1779" s="0" t="n">
        <f aca="false">FALSE()</f>
        <v>0</v>
      </c>
      <c r="AO1779" s="0" t="n">
        <f aca="false">FALSE()</f>
        <v>0</v>
      </c>
      <c r="AP1779" s="0" t="n">
        <f aca="false">TRUE()</f>
        <v>1</v>
      </c>
      <c r="AQ1779" s="380" t="n">
        <v>43969.6881944445</v>
      </c>
      <c r="AR1779" s="380" t="n">
        <v>43969.4166666667</v>
      </c>
      <c r="AS1779" s="0" t="s">
        <v>16398</v>
      </c>
      <c r="AT1779" s="0" t="s">
        <v>2170</v>
      </c>
      <c r="AU1779" s="0" t="s">
        <v>2170</v>
      </c>
    </row>
    <row r="1780" customFormat="false" ht="15" hidden="true" customHeight="false" outlineLevel="0" collapsed="false">
      <c r="A1780" s="0" t="s">
        <v>16399</v>
      </c>
      <c r="B1780" s="0" t="s">
        <v>16400</v>
      </c>
      <c r="C1780" s="0" t="s">
        <v>16401</v>
      </c>
      <c r="D1780" s="0" t="s">
        <v>2297</v>
      </c>
      <c r="E1780" s="0" t="s">
        <v>16399</v>
      </c>
      <c r="F1780" s="0" t="n">
        <v>1</v>
      </c>
      <c r="G1780" s="0" t="s">
        <v>2298</v>
      </c>
      <c r="H1780" s="0" t="s">
        <v>2170</v>
      </c>
      <c r="I1780" s="0" t="s">
        <v>2170</v>
      </c>
      <c r="J1780" s="0" t="s">
        <v>2170</v>
      </c>
      <c r="K1780" s="0" t="s">
        <v>2170</v>
      </c>
      <c r="L1780" s="0" t="s">
        <v>2170</v>
      </c>
      <c r="M1780" s="0" t="s">
        <v>2170</v>
      </c>
      <c r="N1780" s="0" t="n">
        <f aca="false">FALSE()</f>
        <v>0</v>
      </c>
      <c r="O1780" s="0" t="s">
        <v>16402</v>
      </c>
      <c r="P1780" s="0" t="s">
        <v>2300</v>
      </c>
      <c r="Q1780" s="380" t="n">
        <v>25569.125</v>
      </c>
      <c r="R1780" s="0" t="n">
        <v>19459798</v>
      </c>
      <c r="S1780" s="0" t="s">
        <v>2301</v>
      </c>
      <c r="T1780" s="0" t="s">
        <v>2302</v>
      </c>
      <c r="U1780" s="0" t="s">
        <v>2891</v>
      </c>
      <c r="V1780" s="0" t="n">
        <v>0</v>
      </c>
      <c r="W1780" s="0" t="s">
        <v>2366</v>
      </c>
      <c r="X1780" s="0" t="n">
        <v>4</v>
      </c>
      <c r="Y1780" s="0" t="n">
        <f aca="false">FALSE()</f>
        <v>0</v>
      </c>
      <c r="Z1780" s="0" t="n">
        <f aca="false">FALSE()</f>
        <v>0</v>
      </c>
      <c r="AA1780" s="0" t="n">
        <f aca="false">FALSE()</f>
        <v>0</v>
      </c>
      <c r="AB1780" s="0" t="n">
        <f aca="false">FALSE()</f>
        <v>0</v>
      </c>
      <c r="AC1780" s="0" t="n">
        <v>1</v>
      </c>
      <c r="AD1780" s="0" t="s">
        <v>2129</v>
      </c>
      <c r="AE1780" s="0" t="n">
        <f aca="false">TRUE()</f>
        <v>1</v>
      </c>
      <c r="AF1780" s="0" t="s">
        <v>16403</v>
      </c>
      <c r="AG1780" s="0" t="n">
        <v>2</v>
      </c>
      <c r="AH1780" s="0" t="s">
        <v>16404</v>
      </c>
      <c r="AI1780" s="0" t="s">
        <v>16405</v>
      </c>
      <c r="AJ1780" s="0" t="n">
        <v>0</v>
      </c>
      <c r="AK1780" s="0" t="s">
        <v>2118</v>
      </c>
      <c r="AL1780" s="0" t="n">
        <f aca="false">FALSE()</f>
        <v>0</v>
      </c>
      <c r="AM1780" s="0" t="n">
        <f aca="false">TRUE()</f>
        <v>1</v>
      </c>
      <c r="AN1780" s="0" t="n">
        <f aca="false">FALSE()</f>
        <v>0</v>
      </c>
      <c r="AO1780" s="0" t="n">
        <f aca="false">FALSE()</f>
        <v>0</v>
      </c>
      <c r="AP1780" s="0" t="n">
        <f aca="false">FALSE()</f>
        <v>0</v>
      </c>
      <c r="AQ1780" s="380" t="n">
        <v>43942.5430555556</v>
      </c>
      <c r="AR1780" s="380" t="n">
        <v>43942.4166666667</v>
      </c>
      <c r="AS1780" s="0" t="s">
        <v>16406</v>
      </c>
      <c r="AT1780" s="0" t="s">
        <v>2170</v>
      </c>
      <c r="AU1780" s="0" t="s">
        <v>2170</v>
      </c>
    </row>
    <row r="1781" customFormat="false" ht="15" hidden="true" customHeight="false" outlineLevel="0" collapsed="false">
      <c r="A1781" s="0" t="s">
        <v>16407</v>
      </c>
      <c r="B1781" s="0" t="s">
        <v>16408</v>
      </c>
      <c r="C1781" s="0" t="s">
        <v>16409</v>
      </c>
      <c r="D1781" s="0" t="s">
        <v>2297</v>
      </c>
      <c r="E1781" s="0" t="s">
        <v>16407</v>
      </c>
      <c r="F1781" s="0" t="n">
        <v>1</v>
      </c>
      <c r="G1781" s="0" t="s">
        <v>2298</v>
      </c>
      <c r="H1781" s="0" t="s">
        <v>2170</v>
      </c>
      <c r="I1781" s="0" t="s">
        <v>2170</v>
      </c>
      <c r="J1781" s="0" t="s">
        <v>2170</v>
      </c>
      <c r="K1781" s="0" t="s">
        <v>2170</v>
      </c>
      <c r="L1781" s="0" t="s">
        <v>2170</v>
      </c>
      <c r="M1781" s="0" t="s">
        <v>2170</v>
      </c>
      <c r="N1781" s="0" t="n">
        <f aca="false">FALSE()</f>
        <v>0</v>
      </c>
      <c r="O1781" s="0" t="s">
        <v>16410</v>
      </c>
      <c r="P1781" s="0" t="s">
        <v>2300</v>
      </c>
      <c r="Q1781" s="380" t="n">
        <v>25569.125</v>
      </c>
      <c r="R1781" s="0" t="n">
        <v>164103810</v>
      </c>
      <c r="S1781" s="0" t="s">
        <v>2301</v>
      </c>
      <c r="T1781" s="0" t="s">
        <v>2302</v>
      </c>
      <c r="U1781" s="0" t="s">
        <v>2116</v>
      </c>
      <c r="V1781" s="0" t="n">
        <v>210000000</v>
      </c>
      <c r="W1781" s="0" t="s">
        <v>2312</v>
      </c>
      <c r="X1781" s="0" t="n">
        <v>4</v>
      </c>
      <c r="Y1781" s="0" t="n">
        <f aca="false">FALSE()</f>
        <v>0</v>
      </c>
      <c r="Z1781" s="0" t="n">
        <f aca="false">FALSE()</f>
        <v>0</v>
      </c>
      <c r="AA1781" s="0" t="n">
        <f aca="false">FALSE()</f>
        <v>0</v>
      </c>
      <c r="AB1781" s="0" t="n">
        <f aca="false">FALSE()</f>
        <v>0</v>
      </c>
      <c r="AC1781" s="0" t="n">
        <v>1</v>
      </c>
      <c r="AD1781" s="0" t="s">
        <v>2129</v>
      </c>
      <c r="AE1781" s="0" t="n">
        <f aca="false">TRUE()</f>
        <v>1</v>
      </c>
      <c r="AF1781" s="0" t="s">
        <v>16411</v>
      </c>
      <c r="AG1781" s="0" t="n">
        <v>2</v>
      </c>
      <c r="AH1781" s="0" t="s">
        <v>16412</v>
      </c>
      <c r="AI1781" s="0" t="s">
        <v>16413</v>
      </c>
      <c r="AJ1781" s="0" t="n">
        <v>0</v>
      </c>
      <c r="AK1781" s="0" t="s">
        <v>2118</v>
      </c>
      <c r="AL1781" s="0" t="n">
        <f aca="false">FALSE()</f>
        <v>0</v>
      </c>
      <c r="AM1781" s="0" t="n">
        <f aca="false">TRUE()</f>
        <v>1</v>
      </c>
      <c r="AN1781" s="0" t="n">
        <f aca="false">FALSE()</f>
        <v>0</v>
      </c>
      <c r="AO1781" s="0" t="n">
        <f aca="false">FALSE()</f>
        <v>0</v>
      </c>
      <c r="AP1781" s="0" t="n">
        <f aca="false">FALSE()</f>
        <v>0</v>
      </c>
      <c r="AQ1781" s="380" t="n">
        <v>44348.6055555556</v>
      </c>
      <c r="AR1781" s="380" t="n">
        <v>44348.4166666667</v>
      </c>
      <c r="AS1781" s="0" t="s">
        <v>16414</v>
      </c>
      <c r="AT1781" s="0" t="s">
        <v>2170</v>
      </c>
      <c r="AU1781" s="0" t="s">
        <v>2170</v>
      </c>
    </row>
    <row r="1782" customFormat="false" ht="15" hidden="true" customHeight="false" outlineLevel="0" collapsed="false">
      <c r="A1782" s="0" t="s">
        <v>1390</v>
      </c>
      <c r="B1782" s="0" t="s">
        <v>16415</v>
      </c>
      <c r="C1782" s="0" t="s">
        <v>1387</v>
      </c>
      <c r="D1782" s="0" t="s">
        <v>720</v>
      </c>
      <c r="E1782" s="0" t="s">
        <v>1390</v>
      </c>
      <c r="F1782" s="0" t="n">
        <v>10</v>
      </c>
      <c r="G1782" s="0" t="s">
        <v>434</v>
      </c>
      <c r="H1782" s="0" t="s">
        <v>2596</v>
      </c>
      <c r="I1782" s="0" t="s">
        <v>2596</v>
      </c>
      <c r="J1782" s="0" t="s">
        <v>2723</v>
      </c>
      <c r="K1782" s="0" t="s">
        <v>2083</v>
      </c>
      <c r="L1782" s="0" t="s">
        <v>2783</v>
      </c>
      <c r="M1782" s="0" t="s">
        <v>2726</v>
      </c>
      <c r="N1782" s="0" t="n">
        <f aca="false">TRUE()</f>
        <v>1</v>
      </c>
      <c r="O1782" s="0" t="s">
        <v>16416</v>
      </c>
      <c r="P1782" s="0" t="s">
        <v>2601</v>
      </c>
      <c r="Q1782" s="380" t="n">
        <v>38086.1666666667</v>
      </c>
      <c r="R1782" s="0" t="n">
        <v>5993227240</v>
      </c>
      <c r="S1782" s="0" t="s">
        <v>601</v>
      </c>
      <c r="T1782" s="0" t="s">
        <v>2602</v>
      </c>
      <c r="U1782" s="0" t="s">
        <v>2114</v>
      </c>
      <c r="V1782" s="0" t="n">
        <v>5987240</v>
      </c>
      <c r="W1782" s="0" t="s">
        <v>2603</v>
      </c>
      <c r="X1782" s="0" t="n">
        <v>5</v>
      </c>
      <c r="Y1782" s="0" t="n">
        <f aca="false">FALSE()</f>
        <v>0</v>
      </c>
      <c r="Z1782" s="0" t="n">
        <f aca="false">TRUE()</f>
        <v>1</v>
      </c>
      <c r="AA1782" s="0" t="n">
        <f aca="false">TRUE()</f>
        <v>1</v>
      </c>
      <c r="AB1782" s="0" t="n">
        <f aca="false">TRUE()</f>
        <v>1</v>
      </c>
      <c r="AC1782" s="0" t="n">
        <v>1</v>
      </c>
      <c r="AD1782" s="0" t="s">
        <v>2803</v>
      </c>
      <c r="AE1782" s="0" t="n">
        <f aca="false">TRUE()</f>
        <v>1</v>
      </c>
      <c r="AF1782" s="0" t="s">
        <v>16417</v>
      </c>
      <c r="AG1782" s="0" t="n">
        <v>1</v>
      </c>
      <c r="AH1782" s="0" t="s">
        <v>16418</v>
      </c>
      <c r="AI1782" s="0" t="s">
        <v>16419</v>
      </c>
      <c r="AJ1782" s="0" t="n">
        <v>0</v>
      </c>
      <c r="AK1782" s="0" t="s">
        <v>2118</v>
      </c>
      <c r="AL1782" s="0" t="n">
        <f aca="false">TRUE()</f>
        <v>1</v>
      </c>
      <c r="AM1782" s="0" t="n">
        <f aca="false">FALSE()</f>
        <v>0</v>
      </c>
      <c r="AN1782" s="0" t="n">
        <f aca="false">TRUE()</f>
        <v>1</v>
      </c>
      <c r="AO1782" s="0" t="n">
        <f aca="false">FALSE()</f>
        <v>0</v>
      </c>
      <c r="AP1782" s="0" t="n">
        <f aca="false">TRUE()</f>
        <v>1</v>
      </c>
      <c r="AQ1782" s="380" t="n">
        <v>43166.8979166667</v>
      </c>
      <c r="AR1782" s="380" t="n">
        <v>38825.4583333333</v>
      </c>
      <c r="AS1782" s="0" t="s">
        <v>16420</v>
      </c>
      <c r="AT1782" s="0" t="s">
        <v>2723</v>
      </c>
      <c r="AU1782" s="0" t="s">
        <v>2083</v>
      </c>
    </row>
    <row r="1783" customFormat="false" ht="15" hidden="true" customHeight="false" outlineLevel="0" collapsed="false">
      <c r="A1783" s="0" t="s">
        <v>273</v>
      </c>
      <c r="B1783" s="0" t="s">
        <v>16421</v>
      </c>
      <c r="C1783" s="0" t="s">
        <v>159</v>
      </c>
      <c r="D1783" s="0" t="s">
        <v>720</v>
      </c>
      <c r="E1783" s="0" t="s">
        <v>273</v>
      </c>
      <c r="F1783" s="0" t="n">
        <v>1</v>
      </c>
      <c r="G1783" s="0" t="s">
        <v>434</v>
      </c>
      <c r="H1783" s="0" t="s">
        <v>2596</v>
      </c>
      <c r="I1783" s="0" t="s">
        <v>2596</v>
      </c>
      <c r="J1783" s="0" t="s">
        <v>2723</v>
      </c>
      <c r="K1783" s="0" t="s">
        <v>2083</v>
      </c>
      <c r="L1783" s="0" t="s">
        <v>2783</v>
      </c>
      <c r="M1783" s="0" t="s">
        <v>2726</v>
      </c>
      <c r="N1783" s="0" t="n">
        <f aca="false">TRUE()</f>
        <v>1</v>
      </c>
      <c r="O1783" s="0" t="s">
        <v>16422</v>
      </c>
      <c r="P1783" s="0" t="s">
        <v>2601</v>
      </c>
      <c r="Q1783" s="380" t="n">
        <v>38421.125</v>
      </c>
      <c r="R1783" s="0" t="n">
        <v>126400000</v>
      </c>
      <c r="S1783" s="0" t="s">
        <v>601</v>
      </c>
      <c r="T1783" s="0" t="s">
        <v>2602</v>
      </c>
      <c r="U1783" s="0" t="s">
        <v>2365</v>
      </c>
      <c r="V1783" s="0" t="n">
        <v>11600000</v>
      </c>
      <c r="W1783" s="0" t="s">
        <v>7336</v>
      </c>
      <c r="X1783" s="0" t="n">
        <v>5</v>
      </c>
      <c r="Y1783" s="0" t="n">
        <f aca="false">FALSE()</f>
        <v>0</v>
      </c>
      <c r="Z1783" s="0" t="n">
        <f aca="false">TRUE()</f>
        <v>1</v>
      </c>
      <c r="AA1783" s="0" t="n">
        <f aca="false">TRUE()</f>
        <v>1</v>
      </c>
      <c r="AB1783" s="0" t="n">
        <f aca="false">TRUE()</f>
        <v>1</v>
      </c>
      <c r="AC1783" s="0" t="n">
        <v>1</v>
      </c>
      <c r="AD1783" s="0" t="s">
        <v>2600</v>
      </c>
      <c r="AE1783" s="0" t="n">
        <f aca="false">TRUE()</f>
        <v>1</v>
      </c>
      <c r="AF1783" s="0" t="s">
        <v>16423</v>
      </c>
      <c r="AG1783" s="0" t="n">
        <v>1</v>
      </c>
      <c r="AH1783" s="0" t="s">
        <v>16424</v>
      </c>
      <c r="AI1783" s="0" t="s">
        <v>16425</v>
      </c>
      <c r="AJ1783" s="0" t="n">
        <v>0</v>
      </c>
      <c r="AK1783" s="0" t="s">
        <v>2118</v>
      </c>
      <c r="AL1783" s="0" t="n">
        <f aca="false">TRUE()</f>
        <v>1</v>
      </c>
      <c r="AM1783" s="0" t="n">
        <f aca="false">FALSE()</f>
        <v>0</v>
      </c>
      <c r="AN1783" s="0" t="n">
        <f aca="false">TRUE()</f>
        <v>1</v>
      </c>
      <c r="AO1783" s="0" t="n">
        <f aca="false">FALSE()</f>
        <v>0</v>
      </c>
      <c r="AP1783" s="0" t="n">
        <f aca="false">TRUE()</f>
        <v>1</v>
      </c>
      <c r="AQ1783" s="380" t="n">
        <v>43166.9236111111</v>
      </c>
      <c r="AR1783" s="380" t="n">
        <v>43166.4166666667</v>
      </c>
      <c r="AS1783" s="0" t="s">
        <v>16426</v>
      </c>
      <c r="AT1783" s="0" t="s">
        <v>2723</v>
      </c>
      <c r="AU1783" s="0" t="s">
        <v>2083</v>
      </c>
    </row>
    <row r="1784" customFormat="false" ht="15" hidden="true" customHeight="false" outlineLevel="0" collapsed="false">
      <c r="A1784" s="0" t="s">
        <v>16427</v>
      </c>
      <c r="B1784" s="0" t="s">
        <v>16428</v>
      </c>
      <c r="C1784" s="0" t="s">
        <v>16429</v>
      </c>
      <c r="D1784" s="0" t="s">
        <v>2297</v>
      </c>
      <c r="E1784" s="0" t="s">
        <v>16427</v>
      </c>
      <c r="F1784" s="0" t="n">
        <v>1</v>
      </c>
      <c r="G1784" s="0" t="s">
        <v>2298</v>
      </c>
      <c r="H1784" s="0" t="s">
        <v>2170</v>
      </c>
      <c r="I1784" s="0" t="s">
        <v>2170</v>
      </c>
      <c r="J1784" s="0" t="s">
        <v>2170</v>
      </c>
      <c r="K1784" s="0" t="s">
        <v>2170</v>
      </c>
      <c r="L1784" s="0" t="s">
        <v>2170</v>
      </c>
      <c r="M1784" s="0" t="s">
        <v>2170</v>
      </c>
      <c r="N1784" s="0" t="n">
        <f aca="false">FALSE()</f>
        <v>0</v>
      </c>
      <c r="O1784" s="0" t="s">
        <v>16430</v>
      </c>
      <c r="P1784" s="0" t="s">
        <v>2300</v>
      </c>
      <c r="Q1784" s="380" t="n">
        <v>25569.125</v>
      </c>
      <c r="R1784" s="0" t="n">
        <v>127312831</v>
      </c>
      <c r="S1784" s="0" t="s">
        <v>2528</v>
      </c>
      <c r="T1784" s="0" t="s">
        <v>2529</v>
      </c>
      <c r="U1784" s="0" t="s">
        <v>2684</v>
      </c>
      <c r="V1784" s="0" t="n">
        <v>0</v>
      </c>
      <c r="W1784" s="0" t="s">
        <v>2356</v>
      </c>
      <c r="X1784" s="0" t="n">
        <v>4</v>
      </c>
      <c r="Y1784" s="0" t="n">
        <f aca="false">FALSE()</f>
        <v>0</v>
      </c>
      <c r="Z1784" s="0" t="n">
        <f aca="false">FALSE()</f>
        <v>0</v>
      </c>
      <c r="AA1784" s="0" t="n">
        <f aca="false">FALSE()</f>
        <v>0</v>
      </c>
      <c r="AB1784" s="0" t="n">
        <f aca="false">FALSE()</f>
        <v>0</v>
      </c>
      <c r="AC1784" s="0" t="n">
        <v>3</v>
      </c>
      <c r="AD1784" s="0" t="s">
        <v>2129</v>
      </c>
      <c r="AE1784" s="0" t="n">
        <f aca="false">TRUE()</f>
        <v>1</v>
      </c>
      <c r="AF1784" s="0" t="s">
        <v>16431</v>
      </c>
      <c r="AG1784" s="0" t="n">
        <v>2</v>
      </c>
      <c r="AH1784" s="0" t="s">
        <v>16432</v>
      </c>
      <c r="AI1784" s="0" t="s">
        <v>16433</v>
      </c>
      <c r="AJ1784" s="0" t="n">
        <v>0</v>
      </c>
      <c r="AK1784" s="0" t="s">
        <v>2118</v>
      </c>
      <c r="AL1784" s="0" t="n">
        <f aca="false">FALSE()</f>
        <v>0</v>
      </c>
      <c r="AM1784" s="0" t="n">
        <f aca="false">TRUE()</f>
        <v>1</v>
      </c>
      <c r="AN1784" s="0" t="n">
        <f aca="false">FALSE()</f>
        <v>0</v>
      </c>
      <c r="AO1784" s="0" t="n">
        <f aca="false">FALSE()</f>
        <v>0</v>
      </c>
      <c r="AP1784" s="0" t="n">
        <f aca="false">FALSE()</f>
        <v>0</v>
      </c>
      <c r="AQ1784" s="380" t="n">
        <v>43123.66875</v>
      </c>
      <c r="AR1784" s="380" t="n">
        <v>41746.1666666667</v>
      </c>
      <c r="AS1784" s="0" t="s">
        <v>16434</v>
      </c>
      <c r="AT1784" s="0" t="s">
        <v>2170</v>
      </c>
      <c r="AU1784" s="0" t="s">
        <v>2170</v>
      </c>
    </row>
    <row r="1785" customFormat="false" ht="15" hidden="true" customHeight="false" outlineLevel="0" collapsed="false">
      <c r="A1785" s="0" t="s">
        <v>16435</v>
      </c>
      <c r="B1785" s="0" t="s">
        <v>16436</v>
      </c>
      <c r="C1785" s="0" t="s">
        <v>16437</v>
      </c>
      <c r="D1785" s="0" t="s">
        <v>2297</v>
      </c>
      <c r="E1785" s="0" t="s">
        <v>16435</v>
      </c>
      <c r="F1785" s="0" t="n">
        <v>1</v>
      </c>
      <c r="G1785" s="0" t="s">
        <v>2298</v>
      </c>
      <c r="H1785" s="0" t="s">
        <v>2170</v>
      </c>
      <c r="I1785" s="0" t="s">
        <v>2170</v>
      </c>
      <c r="J1785" s="0" t="s">
        <v>2170</v>
      </c>
      <c r="K1785" s="0" t="s">
        <v>2170</v>
      </c>
      <c r="L1785" s="0" t="s">
        <v>2170</v>
      </c>
      <c r="M1785" s="0" t="s">
        <v>2170</v>
      </c>
      <c r="N1785" s="0" t="n">
        <f aca="false">FALSE()</f>
        <v>0</v>
      </c>
      <c r="O1785" s="0" t="s">
        <v>16438</v>
      </c>
      <c r="P1785" s="0" t="s">
        <v>2300</v>
      </c>
      <c r="Q1785" s="380" t="n">
        <v>25569.125</v>
      </c>
      <c r="R1785" s="0" t="n">
        <v>20060861</v>
      </c>
      <c r="S1785" s="0" t="s">
        <v>2301</v>
      </c>
      <c r="T1785" s="0" t="s">
        <v>2302</v>
      </c>
      <c r="U1785" s="0" t="s">
        <v>2116</v>
      </c>
      <c r="V1785" s="0" t="n">
        <v>0</v>
      </c>
      <c r="W1785" s="0" t="s">
        <v>2366</v>
      </c>
      <c r="X1785" s="0" t="n">
        <v>4</v>
      </c>
      <c r="Y1785" s="0" t="n">
        <f aca="false">FALSE()</f>
        <v>0</v>
      </c>
      <c r="Z1785" s="0" t="n">
        <f aca="false">FALSE()</f>
        <v>0</v>
      </c>
      <c r="AA1785" s="0" t="n">
        <f aca="false">FALSE()</f>
        <v>0</v>
      </c>
      <c r="AB1785" s="0" t="n">
        <f aca="false">FALSE()</f>
        <v>0</v>
      </c>
      <c r="AC1785" s="0" t="n">
        <v>1</v>
      </c>
      <c r="AD1785" s="0" t="s">
        <v>2129</v>
      </c>
      <c r="AE1785" s="0" t="n">
        <f aca="false">TRUE()</f>
        <v>1</v>
      </c>
      <c r="AF1785" s="0" t="s">
        <v>16439</v>
      </c>
      <c r="AG1785" s="0" t="n">
        <v>2</v>
      </c>
      <c r="AH1785" s="0" t="s">
        <v>16440</v>
      </c>
      <c r="AI1785" s="0" t="s">
        <v>16441</v>
      </c>
      <c r="AJ1785" s="0" t="n">
        <v>0</v>
      </c>
      <c r="AK1785" s="0" t="s">
        <v>2118</v>
      </c>
      <c r="AL1785" s="0" t="n">
        <f aca="false">FALSE()</f>
        <v>0</v>
      </c>
      <c r="AM1785" s="0" t="n">
        <f aca="false">TRUE()</f>
        <v>1</v>
      </c>
      <c r="AN1785" s="0" t="n">
        <f aca="false">FALSE()</f>
        <v>0</v>
      </c>
      <c r="AO1785" s="0" t="n">
        <f aca="false">FALSE()</f>
        <v>0</v>
      </c>
      <c r="AP1785" s="0" t="n">
        <f aca="false">TRUE()</f>
        <v>1</v>
      </c>
      <c r="AQ1785" s="380" t="n">
        <v>44488.6319444445</v>
      </c>
      <c r="AR1785" s="380" t="n">
        <v>44488.4166666667</v>
      </c>
      <c r="AS1785" s="0" t="s">
        <v>16442</v>
      </c>
      <c r="AT1785" s="0" t="s">
        <v>2170</v>
      </c>
      <c r="AU1785" s="0" t="s">
        <v>2170</v>
      </c>
    </row>
    <row r="1786" customFormat="false" ht="15" hidden="true" customHeight="false" outlineLevel="0" collapsed="false">
      <c r="A1786" s="0" t="s">
        <v>16443</v>
      </c>
      <c r="B1786" s="0" t="s">
        <v>16444</v>
      </c>
      <c r="C1786" s="0" t="s">
        <v>16445</v>
      </c>
      <c r="D1786" s="0" t="s">
        <v>2297</v>
      </c>
      <c r="E1786" s="0" t="s">
        <v>16443</v>
      </c>
      <c r="F1786" s="0" t="n">
        <v>1</v>
      </c>
      <c r="G1786" s="0" t="s">
        <v>2298</v>
      </c>
      <c r="H1786" s="0" t="s">
        <v>2170</v>
      </c>
      <c r="I1786" s="0" t="s">
        <v>2170</v>
      </c>
      <c r="J1786" s="0" t="s">
        <v>2170</v>
      </c>
      <c r="K1786" s="0" t="s">
        <v>2170</v>
      </c>
      <c r="L1786" s="0" t="s">
        <v>2170</v>
      </c>
      <c r="M1786" s="0" t="s">
        <v>2170</v>
      </c>
      <c r="N1786" s="0" t="n">
        <f aca="false">FALSE()</f>
        <v>0</v>
      </c>
      <c r="O1786" s="0" t="s">
        <v>16446</v>
      </c>
      <c r="P1786" s="0" t="s">
        <v>2300</v>
      </c>
      <c r="Q1786" s="380" t="n">
        <v>25569.125</v>
      </c>
      <c r="R1786" s="0" t="n">
        <v>56902309</v>
      </c>
      <c r="S1786" s="0" t="s">
        <v>2301</v>
      </c>
      <c r="T1786" s="0" t="s">
        <v>2302</v>
      </c>
      <c r="U1786" s="0" t="s">
        <v>2330</v>
      </c>
      <c r="V1786" s="0" t="n">
        <v>249000000</v>
      </c>
      <c r="W1786" s="0" t="s">
        <v>2321</v>
      </c>
      <c r="X1786" s="0" t="n">
        <v>4</v>
      </c>
      <c r="Y1786" s="0" t="n">
        <f aca="false">FALSE()</f>
        <v>0</v>
      </c>
      <c r="Z1786" s="0" t="n">
        <f aca="false">FALSE()</f>
        <v>0</v>
      </c>
      <c r="AA1786" s="0" t="n">
        <f aca="false">FALSE()</f>
        <v>0</v>
      </c>
      <c r="AB1786" s="0" t="n">
        <f aca="false">FALSE()</f>
        <v>0</v>
      </c>
      <c r="AC1786" s="0" t="n">
        <v>1</v>
      </c>
      <c r="AD1786" s="0" t="s">
        <v>2129</v>
      </c>
      <c r="AE1786" s="0" t="n">
        <f aca="false">TRUE()</f>
        <v>1</v>
      </c>
      <c r="AF1786" s="0" t="s">
        <v>16447</v>
      </c>
      <c r="AG1786" s="0" t="n">
        <v>2</v>
      </c>
      <c r="AH1786" s="0" t="s">
        <v>16448</v>
      </c>
      <c r="AI1786" s="0" t="s">
        <v>16449</v>
      </c>
      <c r="AJ1786" s="0" t="n">
        <v>0</v>
      </c>
      <c r="AK1786" s="0" t="s">
        <v>2118</v>
      </c>
      <c r="AL1786" s="0" t="n">
        <f aca="false">FALSE()</f>
        <v>0</v>
      </c>
      <c r="AM1786" s="0" t="n">
        <f aca="false">TRUE()</f>
        <v>1</v>
      </c>
      <c r="AN1786" s="0" t="n">
        <f aca="false">FALSE()</f>
        <v>0</v>
      </c>
      <c r="AO1786" s="0" t="n">
        <f aca="false">FALSE()</f>
        <v>0</v>
      </c>
      <c r="AP1786" s="0" t="n">
        <f aca="false">TRUE()</f>
        <v>1</v>
      </c>
      <c r="AQ1786" s="380" t="n">
        <v>44837.6791666667</v>
      </c>
      <c r="AR1786" s="380" t="n">
        <v>44837.4166666667</v>
      </c>
      <c r="AS1786" s="0" t="s">
        <v>16450</v>
      </c>
      <c r="AT1786" s="0" t="s">
        <v>2170</v>
      </c>
      <c r="AU1786" s="0" t="s">
        <v>2170</v>
      </c>
    </row>
    <row r="1787" customFormat="false" ht="15" hidden="true" customHeight="false" outlineLevel="0" collapsed="false">
      <c r="A1787" s="0" t="s">
        <v>16451</v>
      </c>
      <c r="B1787" s="0" t="s">
        <v>16452</v>
      </c>
      <c r="C1787" s="0" t="s">
        <v>16453</v>
      </c>
      <c r="D1787" s="0" t="s">
        <v>2297</v>
      </c>
      <c r="E1787" s="0" t="s">
        <v>16451</v>
      </c>
      <c r="F1787" s="0" t="n">
        <v>1</v>
      </c>
      <c r="G1787" s="0" t="s">
        <v>2298</v>
      </c>
      <c r="H1787" s="0" t="s">
        <v>2170</v>
      </c>
      <c r="I1787" s="0" t="s">
        <v>2170</v>
      </c>
      <c r="J1787" s="0" t="s">
        <v>2170</v>
      </c>
      <c r="K1787" s="0" t="s">
        <v>2170</v>
      </c>
      <c r="L1787" s="0" t="s">
        <v>2170</v>
      </c>
      <c r="M1787" s="0" t="s">
        <v>2170</v>
      </c>
      <c r="N1787" s="0" t="n">
        <f aca="false">FALSE()</f>
        <v>0</v>
      </c>
      <c r="O1787" s="0" t="s">
        <v>16454</v>
      </c>
      <c r="P1787" s="0" t="s">
        <v>2300</v>
      </c>
      <c r="Q1787" s="380" t="n">
        <v>31625.1666666667</v>
      </c>
      <c r="R1787" s="0" t="n">
        <v>475800000</v>
      </c>
      <c r="S1787" s="0" t="s">
        <v>2301</v>
      </c>
      <c r="T1787" s="0" t="s">
        <v>2302</v>
      </c>
      <c r="U1787" s="0" t="s">
        <v>2116</v>
      </c>
      <c r="V1787" s="0" t="n">
        <v>900000000</v>
      </c>
      <c r="W1787" s="0" t="s">
        <v>2321</v>
      </c>
      <c r="X1787" s="0" t="n">
        <v>4</v>
      </c>
      <c r="Y1787" s="0" t="n">
        <f aca="false">FALSE()</f>
        <v>0</v>
      </c>
      <c r="Z1787" s="0" t="n">
        <f aca="false">FALSE()</f>
        <v>0</v>
      </c>
      <c r="AA1787" s="0" t="n">
        <f aca="false">FALSE()</f>
        <v>0</v>
      </c>
      <c r="AB1787" s="0" t="n">
        <f aca="false">FALSE()</f>
        <v>0</v>
      </c>
      <c r="AC1787" s="0" t="n">
        <v>1</v>
      </c>
      <c r="AD1787" s="0" t="s">
        <v>2129</v>
      </c>
      <c r="AE1787" s="0" t="n">
        <f aca="false">TRUE()</f>
        <v>1</v>
      </c>
      <c r="AF1787" s="0" t="s">
        <v>16455</v>
      </c>
      <c r="AG1787" s="0" t="n">
        <v>2</v>
      </c>
      <c r="AH1787" s="0" t="s">
        <v>16456</v>
      </c>
      <c r="AI1787" s="0" t="s">
        <v>16457</v>
      </c>
      <c r="AJ1787" s="0" t="n">
        <v>0</v>
      </c>
      <c r="AK1787" s="0" t="s">
        <v>2118</v>
      </c>
      <c r="AL1787" s="0" t="n">
        <f aca="false">FALSE()</f>
        <v>0</v>
      </c>
      <c r="AM1787" s="0" t="n">
        <f aca="false">TRUE()</f>
        <v>1</v>
      </c>
      <c r="AN1787" s="0" t="n">
        <f aca="false">FALSE()</f>
        <v>0</v>
      </c>
      <c r="AO1787" s="0" t="n">
        <f aca="false">FALSE()</f>
        <v>0</v>
      </c>
      <c r="AP1787" s="0" t="n">
        <f aca="false">FALSE()</f>
        <v>0</v>
      </c>
      <c r="AQ1787" s="380" t="n">
        <v>43123.6451388889</v>
      </c>
      <c r="AR1787" s="380" t="n">
        <v>32398.1666666667</v>
      </c>
      <c r="AS1787" s="0" t="s">
        <v>16458</v>
      </c>
      <c r="AT1787" s="0" t="s">
        <v>2170</v>
      </c>
      <c r="AU1787" s="0" t="s">
        <v>2170</v>
      </c>
    </row>
    <row r="1788" customFormat="false" ht="15" hidden="true" customHeight="false" outlineLevel="0" collapsed="false">
      <c r="A1788" s="0" t="s">
        <v>16459</v>
      </c>
      <c r="B1788" s="0" t="s">
        <v>16460</v>
      </c>
      <c r="C1788" s="0" t="s">
        <v>16461</v>
      </c>
      <c r="D1788" s="0" t="s">
        <v>2297</v>
      </c>
      <c r="E1788" s="0" t="s">
        <v>16459</v>
      </c>
      <c r="F1788" s="0" t="n">
        <v>1</v>
      </c>
      <c r="G1788" s="0" t="s">
        <v>2298</v>
      </c>
      <c r="H1788" s="0" t="s">
        <v>2170</v>
      </c>
      <c r="I1788" s="0" t="s">
        <v>2170</v>
      </c>
      <c r="J1788" s="0" t="s">
        <v>2170</v>
      </c>
      <c r="K1788" s="0" t="s">
        <v>2170</v>
      </c>
      <c r="L1788" s="0" t="s">
        <v>2170</v>
      </c>
      <c r="M1788" s="0" t="s">
        <v>2170</v>
      </c>
      <c r="N1788" s="0" t="n">
        <f aca="false">FALSE()</f>
        <v>0</v>
      </c>
      <c r="O1788" s="0" t="s">
        <v>16462</v>
      </c>
      <c r="P1788" s="0" t="s">
        <v>2300</v>
      </c>
      <c r="Q1788" s="380" t="n">
        <v>23853.1666666667</v>
      </c>
      <c r="R1788" s="0" t="n">
        <v>746798875</v>
      </c>
      <c r="S1788" s="0" t="s">
        <v>2301</v>
      </c>
      <c r="T1788" s="0" t="s">
        <v>2302</v>
      </c>
      <c r="U1788" s="0" t="s">
        <v>2365</v>
      </c>
      <c r="V1788" s="0" t="n">
        <v>3500000000</v>
      </c>
      <c r="W1788" s="0" t="s">
        <v>2366</v>
      </c>
      <c r="X1788" s="0" t="n">
        <v>4</v>
      </c>
      <c r="Y1788" s="0" t="n">
        <f aca="false">FALSE()</f>
        <v>0</v>
      </c>
      <c r="Z1788" s="0" t="n">
        <f aca="false">FALSE()</f>
        <v>0</v>
      </c>
      <c r="AA1788" s="0" t="n">
        <f aca="false">FALSE()</f>
        <v>0</v>
      </c>
      <c r="AB1788" s="0" t="n">
        <f aca="false">TRUE()</f>
        <v>1</v>
      </c>
      <c r="AC1788" s="0" t="n">
        <v>1</v>
      </c>
      <c r="AD1788" s="0" t="s">
        <v>2129</v>
      </c>
      <c r="AE1788" s="0" t="n">
        <f aca="false">TRUE()</f>
        <v>1</v>
      </c>
      <c r="AF1788" s="0" t="s">
        <v>16463</v>
      </c>
      <c r="AG1788" s="0" t="n">
        <v>2</v>
      </c>
      <c r="AH1788" s="0" t="s">
        <v>16464</v>
      </c>
      <c r="AI1788" s="0" t="s">
        <v>16465</v>
      </c>
      <c r="AJ1788" s="0" t="n">
        <v>0</v>
      </c>
      <c r="AK1788" s="0" t="s">
        <v>2118</v>
      </c>
      <c r="AL1788" s="0" t="n">
        <f aca="false">FALSE()</f>
        <v>0</v>
      </c>
      <c r="AM1788" s="0" t="n">
        <f aca="false">TRUE()</f>
        <v>1</v>
      </c>
      <c r="AN1788" s="0" t="n">
        <f aca="false">FALSE()</f>
        <v>0</v>
      </c>
      <c r="AO1788" s="0" t="n">
        <f aca="false">FALSE()</f>
        <v>0</v>
      </c>
      <c r="AP1788" s="0" t="n">
        <f aca="false">FALSE()</f>
        <v>0</v>
      </c>
      <c r="AQ1788" s="380" t="n">
        <v>43123.6263888889</v>
      </c>
      <c r="AR1788" s="380" t="n">
        <v>32398.1666666667</v>
      </c>
      <c r="AS1788" s="0" t="s">
        <v>16466</v>
      </c>
      <c r="AT1788" s="0" t="s">
        <v>2170</v>
      </c>
      <c r="AU1788" s="0" t="s">
        <v>2170</v>
      </c>
    </row>
    <row r="1789" customFormat="false" ht="15" hidden="true" customHeight="false" outlineLevel="0" collapsed="false">
      <c r="A1789" s="0" t="s">
        <v>16467</v>
      </c>
      <c r="B1789" s="0" t="s">
        <v>16468</v>
      </c>
      <c r="C1789" s="0" t="s">
        <v>16469</v>
      </c>
      <c r="D1789" s="0" t="s">
        <v>2297</v>
      </c>
      <c r="E1789" s="0" t="s">
        <v>16467</v>
      </c>
      <c r="F1789" s="0" t="n">
        <v>1</v>
      </c>
      <c r="G1789" s="0" t="s">
        <v>2298</v>
      </c>
      <c r="H1789" s="0" t="s">
        <v>2170</v>
      </c>
      <c r="I1789" s="0" t="s">
        <v>2170</v>
      </c>
      <c r="J1789" s="0" t="s">
        <v>2170</v>
      </c>
      <c r="K1789" s="0" t="s">
        <v>2170</v>
      </c>
      <c r="L1789" s="0" t="s">
        <v>2170</v>
      </c>
      <c r="M1789" s="0" t="s">
        <v>2170</v>
      </c>
      <c r="N1789" s="0" t="n">
        <f aca="false">FALSE()</f>
        <v>0</v>
      </c>
      <c r="O1789" s="0" t="s">
        <v>16470</v>
      </c>
      <c r="P1789" s="0" t="s">
        <v>2300</v>
      </c>
      <c r="Q1789" s="380" t="n">
        <v>25569.125</v>
      </c>
      <c r="R1789" s="0" t="n">
        <v>116518331</v>
      </c>
      <c r="S1789" s="0" t="s">
        <v>2301</v>
      </c>
      <c r="T1789" s="0" t="s">
        <v>2302</v>
      </c>
      <c r="U1789" s="0" t="s">
        <v>2684</v>
      </c>
      <c r="V1789" s="0" t="n">
        <v>200000000</v>
      </c>
      <c r="W1789" s="0" t="s">
        <v>2366</v>
      </c>
      <c r="X1789" s="0" t="n">
        <v>4</v>
      </c>
      <c r="Y1789" s="0" t="n">
        <f aca="false">FALSE()</f>
        <v>0</v>
      </c>
      <c r="Z1789" s="0" t="n">
        <f aca="false">FALSE()</f>
        <v>0</v>
      </c>
      <c r="AA1789" s="0" t="n">
        <f aca="false">FALSE()</f>
        <v>0</v>
      </c>
      <c r="AB1789" s="0" t="n">
        <f aca="false">FALSE()</f>
        <v>0</v>
      </c>
      <c r="AC1789" s="0" t="n">
        <v>1</v>
      </c>
      <c r="AD1789" s="0" t="s">
        <v>2129</v>
      </c>
      <c r="AE1789" s="0" t="n">
        <f aca="false">TRUE()</f>
        <v>1</v>
      </c>
      <c r="AF1789" s="0" t="s">
        <v>16471</v>
      </c>
      <c r="AG1789" s="0" t="n">
        <v>2</v>
      </c>
      <c r="AH1789" s="0" t="s">
        <v>16472</v>
      </c>
      <c r="AI1789" s="0" t="s">
        <v>16473</v>
      </c>
      <c r="AJ1789" s="0" t="n">
        <v>0</v>
      </c>
      <c r="AK1789" s="0" t="s">
        <v>2118</v>
      </c>
      <c r="AL1789" s="0" t="n">
        <f aca="false">FALSE()</f>
        <v>0</v>
      </c>
      <c r="AM1789" s="0" t="n">
        <f aca="false">TRUE()</f>
        <v>1</v>
      </c>
      <c r="AN1789" s="0" t="n">
        <f aca="false">FALSE()</f>
        <v>0</v>
      </c>
      <c r="AO1789" s="0" t="n">
        <f aca="false">FALSE()</f>
        <v>0</v>
      </c>
      <c r="AP1789" s="0" t="n">
        <f aca="false">FALSE()</f>
        <v>0</v>
      </c>
      <c r="AQ1789" s="380" t="n">
        <v>43559.4743055556</v>
      </c>
      <c r="AR1789" s="380" t="n">
        <v>35535.1666666667</v>
      </c>
      <c r="AS1789" s="0" t="s">
        <v>16474</v>
      </c>
      <c r="AT1789" s="0" t="s">
        <v>2170</v>
      </c>
      <c r="AU1789" s="0" t="s">
        <v>2170</v>
      </c>
    </row>
    <row r="1790" customFormat="false" ht="15" hidden="true" customHeight="false" outlineLevel="0" collapsed="false">
      <c r="A1790" s="0" t="s">
        <v>16475</v>
      </c>
      <c r="B1790" s="0" t="s">
        <v>16476</v>
      </c>
      <c r="C1790" s="0" t="s">
        <v>16477</v>
      </c>
      <c r="D1790" s="0" t="s">
        <v>2297</v>
      </c>
      <c r="E1790" s="0" t="s">
        <v>16475</v>
      </c>
      <c r="F1790" s="0" t="n">
        <v>1</v>
      </c>
      <c r="G1790" s="0" t="s">
        <v>2298</v>
      </c>
      <c r="H1790" s="0" t="s">
        <v>2170</v>
      </c>
      <c r="I1790" s="0" t="s">
        <v>2170</v>
      </c>
      <c r="J1790" s="0" t="s">
        <v>2170</v>
      </c>
      <c r="K1790" s="0" t="s">
        <v>2170</v>
      </c>
      <c r="L1790" s="0" t="s">
        <v>2170</v>
      </c>
      <c r="M1790" s="0" t="s">
        <v>2170</v>
      </c>
      <c r="N1790" s="0" t="n">
        <f aca="false">FALSE()</f>
        <v>0</v>
      </c>
      <c r="O1790" s="0" t="s">
        <v>16478</v>
      </c>
      <c r="P1790" s="0" t="s">
        <v>2300</v>
      </c>
      <c r="Q1790" s="380" t="n">
        <v>25569.125</v>
      </c>
      <c r="R1790" s="0" t="n">
        <v>373648648</v>
      </c>
      <c r="S1790" s="0" t="s">
        <v>2301</v>
      </c>
      <c r="T1790" s="0" t="s">
        <v>2302</v>
      </c>
      <c r="U1790" s="0" t="s">
        <v>2330</v>
      </c>
      <c r="V1790" s="0" t="n">
        <v>800000000</v>
      </c>
      <c r="W1790" s="0" t="s">
        <v>2366</v>
      </c>
      <c r="X1790" s="0" t="n">
        <v>4</v>
      </c>
      <c r="Y1790" s="0" t="n">
        <f aca="false">FALSE()</f>
        <v>0</v>
      </c>
      <c r="Z1790" s="0" t="n">
        <f aca="false">FALSE()</f>
        <v>0</v>
      </c>
      <c r="AA1790" s="0" t="n">
        <f aca="false">FALSE()</f>
        <v>0</v>
      </c>
      <c r="AB1790" s="0" t="n">
        <f aca="false">FALSE()</f>
        <v>0</v>
      </c>
      <c r="AC1790" s="0" t="n">
        <v>1</v>
      </c>
      <c r="AD1790" s="0" t="s">
        <v>2129</v>
      </c>
      <c r="AE1790" s="0" t="n">
        <f aca="false">TRUE()</f>
        <v>1</v>
      </c>
      <c r="AF1790" s="0" t="s">
        <v>16479</v>
      </c>
      <c r="AG1790" s="0" t="n">
        <v>2</v>
      </c>
      <c r="AH1790" s="0" t="s">
        <v>16480</v>
      </c>
      <c r="AI1790" s="0" t="s">
        <v>16481</v>
      </c>
      <c r="AJ1790" s="0" t="n">
        <v>0</v>
      </c>
      <c r="AK1790" s="0" t="s">
        <v>2118</v>
      </c>
      <c r="AL1790" s="0" t="n">
        <f aca="false">FALSE()</f>
        <v>0</v>
      </c>
      <c r="AM1790" s="0" t="n">
        <f aca="false">TRUE()</f>
        <v>1</v>
      </c>
      <c r="AN1790" s="0" t="n">
        <f aca="false">FALSE()</f>
        <v>0</v>
      </c>
      <c r="AO1790" s="0" t="n">
        <f aca="false">FALSE()</f>
        <v>0</v>
      </c>
      <c r="AP1790" s="0" t="n">
        <f aca="false">FALSE()</f>
        <v>0</v>
      </c>
      <c r="AQ1790" s="380" t="n">
        <v>44407.6756944444</v>
      </c>
      <c r="AR1790" s="380" t="n">
        <v>44407.4166666667</v>
      </c>
      <c r="AS1790" s="0" t="s">
        <v>16482</v>
      </c>
      <c r="AT1790" s="0" t="s">
        <v>2170</v>
      </c>
      <c r="AU1790" s="0" t="s">
        <v>2170</v>
      </c>
    </row>
    <row r="1791" customFormat="false" ht="15" hidden="true" customHeight="false" outlineLevel="0" collapsed="false">
      <c r="A1791" s="0" t="s">
        <v>16483</v>
      </c>
      <c r="B1791" s="0" t="s">
        <v>16484</v>
      </c>
      <c r="C1791" s="0" t="s">
        <v>16485</v>
      </c>
      <c r="D1791" s="0" t="s">
        <v>2297</v>
      </c>
      <c r="E1791" s="0" t="s">
        <v>16483</v>
      </c>
      <c r="F1791" s="0" t="n">
        <v>1</v>
      </c>
      <c r="G1791" s="0" t="s">
        <v>2298</v>
      </c>
      <c r="H1791" s="0" t="s">
        <v>2170</v>
      </c>
      <c r="I1791" s="0" t="s">
        <v>2170</v>
      </c>
      <c r="J1791" s="0" t="s">
        <v>2170</v>
      </c>
      <c r="K1791" s="0" t="s">
        <v>2170</v>
      </c>
      <c r="L1791" s="0" t="s">
        <v>2170</v>
      </c>
      <c r="M1791" s="0" t="s">
        <v>2170</v>
      </c>
      <c r="N1791" s="0" t="n">
        <f aca="false">FALSE()</f>
        <v>0</v>
      </c>
      <c r="O1791" s="0" t="s">
        <v>16486</v>
      </c>
      <c r="P1791" s="0" t="s">
        <v>2300</v>
      </c>
      <c r="Q1791" s="380" t="n">
        <v>25569.125</v>
      </c>
      <c r="R1791" s="0" t="n">
        <v>71850904</v>
      </c>
      <c r="S1791" s="0" t="s">
        <v>2301</v>
      </c>
      <c r="T1791" s="0" t="s">
        <v>2302</v>
      </c>
      <c r="U1791" s="0" t="s">
        <v>610</v>
      </c>
      <c r="V1791" s="0" t="n">
        <v>0</v>
      </c>
      <c r="W1791" s="0" t="s">
        <v>3254</v>
      </c>
      <c r="X1791" s="0" t="n">
        <v>4</v>
      </c>
      <c r="Y1791" s="0" t="n">
        <f aca="false">FALSE()</f>
        <v>0</v>
      </c>
      <c r="Z1791" s="0" t="n">
        <f aca="false">FALSE()</f>
        <v>0</v>
      </c>
      <c r="AA1791" s="0" t="n">
        <f aca="false">FALSE()</f>
        <v>0</v>
      </c>
      <c r="AB1791" s="0" t="n">
        <f aca="false">TRUE()</f>
        <v>1</v>
      </c>
      <c r="AC1791" s="0" t="n">
        <v>1</v>
      </c>
      <c r="AD1791" s="0" t="s">
        <v>2129</v>
      </c>
      <c r="AE1791" s="0" t="n">
        <f aca="false">TRUE()</f>
        <v>1</v>
      </c>
      <c r="AF1791" s="0" t="s">
        <v>16487</v>
      </c>
      <c r="AG1791" s="0" t="n">
        <v>2</v>
      </c>
      <c r="AH1791" s="0" t="s">
        <v>16488</v>
      </c>
      <c r="AI1791" s="0" t="s">
        <v>16489</v>
      </c>
      <c r="AJ1791" s="0" t="n">
        <v>0</v>
      </c>
      <c r="AK1791" s="0" t="s">
        <v>2118</v>
      </c>
      <c r="AL1791" s="0" t="n">
        <f aca="false">FALSE()</f>
        <v>0</v>
      </c>
      <c r="AM1791" s="0" t="n">
        <f aca="false">TRUE()</f>
        <v>1</v>
      </c>
      <c r="AN1791" s="0" t="n">
        <f aca="false">FALSE()</f>
        <v>0</v>
      </c>
      <c r="AO1791" s="0" t="n">
        <f aca="false">FALSE()</f>
        <v>0</v>
      </c>
      <c r="AP1791" s="0" t="n">
        <f aca="false">FALSE()</f>
        <v>0</v>
      </c>
      <c r="AQ1791" s="380" t="n">
        <v>43969.6875</v>
      </c>
      <c r="AR1791" s="380" t="n">
        <v>43969.4166666667</v>
      </c>
      <c r="AS1791" s="0" t="s">
        <v>16490</v>
      </c>
      <c r="AT1791" s="0" t="s">
        <v>2170</v>
      </c>
      <c r="AU1791" s="0" t="s">
        <v>2170</v>
      </c>
    </row>
    <row r="1792" customFormat="false" ht="15" hidden="true" customHeight="false" outlineLevel="0" collapsed="false">
      <c r="A1792" s="0" t="s">
        <v>16491</v>
      </c>
      <c r="B1792" s="0" t="s">
        <v>16492</v>
      </c>
      <c r="C1792" s="0" t="s">
        <v>16493</v>
      </c>
      <c r="D1792" s="0" t="s">
        <v>2297</v>
      </c>
      <c r="E1792" s="0" t="s">
        <v>16491</v>
      </c>
      <c r="F1792" s="0" t="n">
        <v>1</v>
      </c>
      <c r="G1792" s="0" t="s">
        <v>2298</v>
      </c>
      <c r="H1792" s="0" t="s">
        <v>2170</v>
      </c>
      <c r="I1792" s="0" t="s">
        <v>2170</v>
      </c>
      <c r="J1792" s="0" t="s">
        <v>2170</v>
      </c>
      <c r="K1792" s="0" t="s">
        <v>2170</v>
      </c>
      <c r="L1792" s="0" t="s">
        <v>2170</v>
      </c>
      <c r="M1792" s="0" t="s">
        <v>2170</v>
      </c>
      <c r="N1792" s="0" t="n">
        <f aca="false">FALSE()</f>
        <v>0</v>
      </c>
      <c r="O1792" s="0" t="s">
        <v>16494</v>
      </c>
      <c r="P1792" s="0" t="s">
        <v>2300</v>
      </c>
      <c r="Q1792" s="380" t="n">
        <v>38273.1666666667</v>
      </c>
      <c r="R1792" s="0" t="n">
        <v>22414016</v>
      </c>
      <c r="S1792" s="0" t="s">
        <v>2301</v>
      </c>
      <c r="T1792" s="0" t="s">
        <v>2302</v>
      </c>
      <c r="U1792" s="0" t="s">
        <v>2115</v>
      </c>
      <c r="V1792" s="0" t="n">
        <v>500000000</v>
      </c>
      <c r="W1792" s="0" t="s">
        <v>2366</v>
      </c>
      <c r="X1792" s="0" t="n">
        <v>4</v>
      </c>
      <c r="Y1792" s="0" t="n">
        <f aca="false">FALSE()</f>
        <v>0</v>
      </c>
      <c r="Z1792" s="0" t="n">
        <f aca="false">FALSE()</f>
        <v>0</v>
      </c>
      <c r="AA1792" s="0" t="n">
        <f aca="false">FALSE()</f>
        <v>0</v>
      </c>
      <c r="AB1792" s="0" t="n">
        <f aca="false">FALSE()</f>
        <v>0</v>
      </c>
      <c r="AC1792" s="0" t="n">
        <v>1</v>
      </c>
      <c r="AD1792" s="0" t="s">
        <v>2129</v>
      </c>
      <c r="AE1792" s="0" t="n">
        <f aca="false">TRUE()</f>
        <v>1</v>
      </c>
      <c r="AF1792" s="0" t="s">
        <v>16495</v>
      </c>
      <c r="AG1792" s="0" t="n">
        <v>2</v>
      </c>
      <c r="AH1792" s="0" t="s">
        <v>16496</v>
      </c>
      <c r="AI1792" s="0" t="s">
        <v>16497</v>
      </c>
      <c r="AJ1792" s="0" t="n">
        <v>0</v>
      </c>
      <c r="AK1792" s="0" t="s">
        <v>2118</v>
      </c>
      <c r="AL1792" s="0" t="n">
        <f aca="false">FALSE()</f>
        <v>0</v>
      </c>
      <c r="AM1792" s="0" t="n">
        <f aca="false">TRUE()</f>
        <v>1</v>
      </c>
      <c r="AN1792" s="0" t="n">
        <f aca="false">FALSE()</f>
        <v>0</v>
      </c>
      <c r="AO1792" s="0" t="n">
        <f aca="false">FALSE()</f>
        <v>0</v>
      </c>
      <c r="AP1792" s="0" t="n">
        <f aca="false">FALSE()</f>
        <v>0</v>
      </c>
      <c r="AQ1792" s="380" t="n">
        <v>43627.6875</v>
      </c>
      <c r="AR1792" s="380" t="n">
        <v>38273.1666666667</v>
      </c>
      <c r="AS1792" s="0" t="s">
        <v>16498</v>
      </c>
      <c r="AT1792" s="0" t="s">
        <v>2170</v>
      </c>
      <c r="AU1792" s="0" t="s">
        <v>2170</v>
      </c>
    </row>
    <row r="1793" customFormat="false" ht="15" hidden="true" customHeight="false" outlineLevel="0" collapsed="false">
      <c r="A1793" s="0" t="s">
        <v>16499</v>
      </c>
      <c r="B1793" s="0" t="s">
        <v>16500</v>
      </c>
      <c r="C1793" s="0" t="s">
        <v>16501</v>
      </c>
      <c r="D1793" s="0" t="s">
        <v>2297</v>
      </c>
      <c r="E1793" s="0" t="s">
        <v>16499</v>
      </c>
      <c r="F1793" s="0" t="n">
        <v>1</v>
      </c>
      <c r="G1793" s="0" t="s">
        <v>2298</v>
      </c>
      <c r="H1793" s="0" t="s">
        <v>2170</v>
      </c>
      <c r="I1793" s="0" t="s">
        <v>2170</v>
      </c>
      <c r="J1793" s="0" t="s">
        <v>2170</v>
      </c>
      <c r="K1793" s="0" t="s">
        <v>2170</v>
      </c>
      <c r="L1793" s="0" t="s">
        <v>2170</v>
      </c>
      <c r="M1793" s="0" t="s">
        <v>2170</v>
      </c>
      <c r="N1793" s="0" t="n">
        <f aca="false">FALSE()</f>
        <v>0</v>
      </c>
      <c r="O1793" s="0" t="s">
        <v>16502</v>
      </c>
      <c r="P1793" s="0" t="s">
        <v>2300</v>
      </c>
      <c r="Q1793" s="380" t="n">
        <v>24560.1666666667</v>
      </c>
      <c r="R1793" s="0" t="n">
        <v>133298914</v>
      </c>
      <c r="S1793" s="0" t="s">
        <v>2301</v>
      </c>
      <c r="T1793" s="0" t="s">
        <v>2302</v>
      </c>
      <c r="U1793" s="0" t="s">
        <v>2365</v>
      </c>
      <c r="V1793" s="0" t="n">
        <v>0</v>
      </c>
      <c r="W1793" s="0" t="s">
        <v>2366</v>
      </c>
      <c r="X1793" s="0" t="n">
        <v>4</v>
      </c>
      <c r="Y1793" s="0" t="n">
        <f aca="false">FALSE()</f>
        <v>0</v>
      </c>
      <c r="Z1793" s="0" t="n">
        <f aca="false">FALSE()</f>
        <v>0</v>
      </c>
      <c r="AA1793" s="0" t="n">
        <f aca="false">FALSE()</f>
        <v>0</v>
      </c>
      <c r="AB1793" s="0" t="n">
        <f aca="false">TRUE()</f>
        <v>1</v>
      </c>
      <c r="AC1793" s="0" t="n">
        <v>1</v>
      </c>
      <c r="AD1793" s="0" t="s">
        <v>2129</v>
      </c>
      <c r="AE1793" s="0" t="n">
        <f aca="false">TRUE()</f>
        <v>1</v>
      </c>
      <c r="AF1793" s="0" t="s">
        <v>16503</v>
      </c>
      <c r="AG1793" s="0" t="n">
        <v>2</v>
      </c>
      <c r="AH1793" s="0" t="s">
        <v>16504</v>
      </c>
      <c r="AI1793" s="0" t="s">
        <v>16505</v>
      </c>
      <c r="AJ1793" s="0" t="n">
        <v>0</v>
      </c>
      <c r="AK1793" s="0" t="s">
        <v>2118</v>
      </c>
      <c r="AL1793" s="0" t="n">
        <f aca="false">FALSE()</f>
        <v>0</v>
      </c>
      <c r="AM1793" s="0" t="n">
        <f aca="false">TRUE()</f>
        <v>1</v>
      </c>
      <c r="AN1793" s="0" t="n">
        <f aca="false">FALSE()</f>
        <v>0</v>
      </c>
      <c r="AO1793" s="0" t="n">
        <f aca="false">FALSE()</f>
        <v>0</v>
      </c>
      <c r="AP1793" s="0" t="n">
        <f aca="false">FALSE()</f>
        <v>0</v>
      </c>
      <c r="AQ1793" s="380" t="n">
        <v>43123.7305555556</v>
      </c>
      <c r="AR1793" s="380" t="n">
        <v>32398.1666666667</v>
      </c>
      <c r="AS1793" s="0" t="s">
        <v>16506</v>
      </c>
      <c r="AT1793" s="0" t="s">
        <v>2170</v>
      </c>
      <c r="AU1793" s="0" t="s">
        <v>2170</v>
      </c>
    </row>
    <row r="1794" customFormat="false" ht="15" hidden="true" customHeight="false" outlineLevel="0" collapsed="false">
      <c r="A1794" s="0" t="s">
        <v>16507</v>
      </c>
      <c r="B1794" s="0" t="s">
        <v>16508</v>
      </c>
      <c r="C1794" s="0" t="s">
        <v>16509</v>
      </c>
      <c r="D1794" s="0" t="s">
        <v>2297</v>
      </c>
      <c r="E1794" s="0" t="s">
        <v>16507</v>
      </c>
      <c r="F1794" s="0" t="n">
        <v>1</v>
      </c>
      <c r="G1794" s="0" t="s">
        <v>2298</v>
      </c>
      <c r="H1794" s="0" t="s">
        <v>2170</v>
      </c>
      <c r="I1794" s="0" t="s">
        <v>2170</v>
      </c>
      <c r="J1794" s="0" t="s">
        <v>2170</v>
      </c>
      <c r="K1794" s="0" t="s">
        <v>2170</v>
      </c>
      <c r="L1794" s="0" t="s">
        <v>2170</v>
      </c>
      <c r="M1794" s="0" t="s">
        <v>2170</v>
      </c>
      <c r="N1794" s="0" t="n">
        <f aca="false">FALSE()</f>
        <v>0</v>
      </c>
      <c r="O1794" s="0" t="s">
        <v>16510</v>
      </c>
      <c r="P1794" s="0" t="s">
        <v>2300</v>
      </c>
      <c r="Q1794" s="380" t="n">
        <v>21622.125</v>
      </c>
      <c r="R1794" s="0" t="n">
        <v>257273034</v>
      </c>
      <c r="S1794" s="0" t="s">
        <v>2301</v>
      </c>
      <c r="T1794" s="0" t="s">
        <v>2302</v>
      </c>
      <c r="U1794" s="0" t="s">
        <v>610</v>
      </c>
      <c r="V1794" s="0" t="n">
        <v>1800000000</v>
      </c>
      <c r="W1794" s="0" t="s">
        <v>2366</v>
      </c>
      <c r="X1794" s="0" t="n">
        <v>4</v>
      </c>
      <c r="Y1794" s="0" t="n">
        <f aca="false">FALSE()</f>
        <v>0</v>
      </c>
      <c r="Z1794" s="0" t="n">
        <f aca="false">FALSE()</f>
        <v>0</v>
      </c>
      <c r="AA1794" s="0" t="n">
        <f aca="false">FALSE()</f>
        <v>0</v>
      </c>
      <c r="AB1794" s="0" t="n">
        <f aca="false">TRUE()</f>
        <v>1</v>
      </c>
      <c r="AC1794" s="0" t="n">
        <v>1</v>
      </c>
      <c r="AD1794" s="0" t="s">
        <v>2129</v>
      </c>
      <c r="AE1794" s="0" t="n">
        <f aca="false">TRUE()</f>
        <v>1</v>
      </c>
      <c r="AF1794" s="0" t="s">
        <v>16511</v>
      </c>
      <c r="AG1794" s="0" t="n">
        <v>2</v>
      </c>
      <c r="AH1794" s="0" t="s">
        <v>16512</v>
      </c>
      <c r="AI1794" s="0" t="s">
        <v>16513</v>
      </c>
      <c r="AJ1794" s="0" t="n">
        <v>0</v>
      </c>
      <c r="AK1794" s="0" t="s">
        <v>2118</v>
      </c>
      <c r="AL1794" s="0" t="n">
        <f aca="false">FALSE()</f>
        <v>0</v>
      </c>
      <c r="AM1794" s="0" t="n">
        <f aca="false">TRUE()</f>
        <v>1</v>
      </c>
      <c r="AN1794" s="0" t="n">
        <f aca="false">FALSE()</f>
        <v>0</v>
      </c>
      <c r="AO1794" s="0" t="n">
        <f aca="false">FALSE()</f>
        <v>0</v>
      </c>
      <c r="AP1794" s="0" t="n">
        <f aca="false">FALSE()</f>
        <v>0</v>
      </c>
      <c r="AQ1794" s="380" t="n">
        <v>43123.7291666667</v>
      </c>
      <c r="AR1794" s="380" t="n">
        <v>32398.1666666667</v>
      </c>
      <c r="AS1794" s="0" t="s">
        <v>16514</v>
      </c>
      <c r="AT1794" s="0" t="s">
        <v>2170</v>
      </c>
      <c r="AU1794" s="0" t="s">
        <v>2170</v>
      </c>
    </row>
    <row r="1795" customFormat="false" ht="15" hidden="true" customHeight="false" outlineLevel="0" collapsed="false">
      <c r="A1795" s="0" t="s">
        <v>944</v>
      </c>
      <c r="B1795" s="0" t="s">
        <v>16515</v>
      </c>
      <c r="C1795" s="0" t="s">
        <v>941</v>
      </c>
      <c r="D1795" s="0" t="s">
        <v>720</v>
      </c>
      <c r="E1795" s="0" t="s">
        <v>944</v>
      </c>
      <c r="F1795" s="0" t="n">
        <v>10</v>
      </c>
      <c r="G1795" s="0" t="s">
        <v>434</v>
      </c>
      <c r="H1795" s="0" t="s">
        <v>2596</v>
      </c>
      <c r="I1795" s="0" t="s">
        <v>2596</v>
      </c>
      <c r="J1795" s="0" t="s">
        <v>3535</v>
      </c>
      <c r="K1795" s="0" t="s">
        <v>2597</v>
      </c>
      <c r="L1795" s="0" t="s">
        <v>2597</v>
      </c>
      <c r="M1795" s="0" t="s">
        <v>2083</v>
      </c>
      <c r="N1795" s="0" t="n">
        <f aca="false">TRUE()</f>
        <v>1</v>
      </c>
      <c r="O1795" s="0" t="s">
        <v>16516</v>
      </c>
      <c r="P1795" s="0" t="s">
        <v>2601</v>
      </c>
      <c r="Q1795" s="380" t="n">
        <v>38028.125</v>
      </c>
      <c r="R1795" s="0" t="n">
        <v>2951250000</v>
      </c>
      <c r="S1795" s="0" t="s">
        <v>601</v>
      </c>
      <c r="T1795" s="0" t="s">
        <v>2602</v>
      </c>
      <c r="U1795" s="0" t="s">
        <v>2115</v>
      </c>
      <c r="V1795" s="0" t="n">
        <v>1643593000</v>
      </c>
      <c r="W1795" s="0" t="s">
        <v>2603</v>
      </c>
      <c r="X1795" s="0" t="n">
        <v>5</v>
      </c>
      <c r="Y1795" s="0" t="n">
        <f aca="false">FALSE()</f>
        <v>0</v>
      </c>
      <c r="Z1795" s="0" t="n">
        <f aca="false">TRUE()</f>
        <v>1</v>
      </c>
      <c r="AA1795" s="0" t="n">
        <f aca="false">TRUE()</f>
        <v>1</v>
      </c>
      <c r="AB1795" s="0" t="n">
        <f aca="false">FALSE()</f>
        <v>0</v>
      </c>
      <c r="AC1795" s="0" t="n">
        <v>1</v>
      </c>
      <c r="AD1795" s="0" t="s">
        <v>2129</v>
      </c>
      <c r="AE1795" s="0" t="n">
        <f aca="false">TRUE()</f>
        <v>1</v>
      </c>
      <c r="AF1795" s="0" t="s">
        <v>16517</v>
      </c>
      <c r="AG1795" s="0" t="n">
        <v>1</v>
      </c>
      <c r="AH1795" s="0" t="s">
        <v>16518</v>
      </c>
      <c r="AI1795" s="0" t="s">
        <v>16519</v>
      </c>
      <c r="AJ1795" s="0" t="n">
        <v>0</v>
      </c>
      <c r="AK1795" s="0" t="s">
        <v>2118</v>
      </c>
      <c r="AL1795" s="0" t="n">
        <f aca="false">TRUE()</f>
        <v>1</v>
      </c>
      <c r="AM1795" s="0" t="n">
        <f aca="false">FALSE()</f>
        <v>0</v>
      </c>
      <c r="AN1795" s="0" t="n">
        <f aca="false">TRUE()</f>
        <v>1</v>
      </c>
      <c r="AO1795" s="0" t="n">
        <f aca="false">FALSE()</f>
        <v>0</v>
      </c>
      <c r="AP1795" s="0" t="n">
        <f aca="false">FALSE()</f>
        <v>0</v>
      </c>
      <c r="AQ1795" s="380" t="n">
        <v>43166.9</v>
      </c>
      <c r="AR1795" s="380" t="n">
        <v>39688.1666666667</v>
      </c>
      <c r="AS1795" s="0" t="s">
        <v>16520</v>
      </c>
      <c r="AT1795" s="0" t="s">
        <v>3535</v>
      </c>
      <c r="AU1795" s="0" t="s">
        <v>2597</v>
      </c>
    </row>
    <row r="1796" customFormat="false" ht="15" hidden="true" customHeight="false" outlineLevel="0" collapsed="false">
      <c r="A1796" s="0" t="s">
        <v>16521</v>
      </c>
      <c r="B1796" s="0" t="s">
        <v>16522</v>
      </c>
      <c r="C1796" s="0" t="s">
        <v>16523</v>
      </c>
      <c r="D1796" s="0" t="s">
        <v>2297</v>
      </c>
      <c r="E1796" s="0" t="s">
        <v>16521</v>
      </c>
      <c r="F1796" s="0" t="n">
        <v>1</v>
      </c>
      <c r="G1796" s="0" t="s">
        <v>2298</v>
      </c>
      <c r="H1796" s="0" t="s">
        <v>2170</v>
      </c>
      <c r="I1796" s="0" t="s">
        <v>2170</v>
      </c>
      <c r="J1796" s="0" t="s">
        <v>2170</v>
      </c>
      <c r="K1796" s="0" t="s">
        <v>2170</v>
      </c>
      <c r="L1796" s="0" t="s">
        <v>2170</v>
      </c>
      <c r="M1796" s="0" t="s">
        <v>2170</v>
      </c>
      <c r="N1796" s="0" t="n">
        <f aca="false">FALSE()</f>
        <v>0</v>
      </c>
      <c r="O1796" s="0" t="s">
        <v>16524</v>
      </c>
      <c r="P1796" s="0" t="s">
        <v>2300</v>
      </c>
      <c r="Q1796" s="380" t="n">
        <v>25569.125</v>
      </c>
      <c r="R1796" s="0" t="n">
        <v>172003659</v>
      </c>
      <c r="S1796" s="0" t="s">
        <v>2301</v>
      </c>
      <c r="T1796" s="0" t="s">
        <v>2302</v>
      </c>
      <c r="U1796" s="0" t="s">
        <v>610</v>
      </c>
      <c r="V1796" s="0" t="n">
        <v>0</v>
      </c>
      <c r="W1796" s="0" t="s">
        <v>2366</v>
      </c>
      <c r="X1796" s="0" t="n">
        <v>4</v>
      </c>
      <c r="Y1796" s="0" t="n">
        <f aca="false">FALSE()</f>
        <v>0</v>
      </c>
      <c r="Z1796" s="0" t="n">
        <f aca="false">FALSE()</f>
        <v>0</v>
      </c>
      <c r="AA1796" s="0" t="n">
        <f aca="false">FALSE()</f>
        <v>0</v>
      </c>
      <c r="AB1796" s="0" t="n">
        <f aca="false">TRUE()</f>
        <v>1</v>
      </c>
      <c r="AC1796" s="0" t="n">
        <v>1</v>
      </c>
      <c r="AD1796" s="0" t="s">
        <v>2129</v>
      </c>
      <c r="AE1796" s="0" t="n">
        <f aca="false">TRUE()</f>
        <v>1</v>
      </c>
      <c r="AF1796" s="0" t="s">
        <v>16525</v>
      </c>
      <c r="AG1796" s="0" t="n">
        <v>2</v>
      </c>
      <c r="AH1796" s="0" t="s">
        <v>16526</v>
      </c>
      <c r="AI1796" s="0" t="s">
        <v>16527</v>
      </c>
      <c r="AJ1796" s="0" t="n">
        <v>0</v>
      </c>
      <c r="AK1796" s="0" t="s">
        <v>2118</v>
      </c>
      <c r="AL1796" s="0" t="n">
        <f aca="false">FALSE()</f>
        <v>0</v>
      </c>
      <c r="AM1796" s="0" t="n">
        <f aca="false">TRUE()</f>
        <v>1</v>
      </c>
      <c r="AN1796" s="0" t="n">
        <f aca="false">FALSE()</f>
        <v>0</v>
      </c>
      <c r="AO1796" s="0" t="n">
        <f aca="false">FALSE()</f>
        <v>0</v>
      </c>
      <c r="AP1796" s="0" t="n">
        <f aca="false">TRUE()</f>
        <v>1</v>
      </c>
      <c r="AQ1796" s="380" t="n">
        <v>44495.6076388889</v>
      </c>
      <c r="AR1796" s="380" t="n">
        <v>44495.4166666667</v>
      </c>
      <c r="AS1796" s="0" t="s">
        <v>16528</v>
      </c>
      <c r="AT1796" s="0" t="s">
        <v>2170</v>
      </c>
      <c r="AU1796" s="0" t="s">
        <v>2170</v>
      </c>
    </row>
    <row r="1797" customFormat="false" ht="15" hidden="true" customHeight="false" outlineLevel="0" collapsed="false">
      <c r="A1797" s="0" t="s">
        <v>16529</v>
      </c>
      <c r="B1797" s="0" t="s">
        <v>16530</v>
      </c>
      <c r="C1797" s="0" t="s">
        <v>16531</v>
      </c>
      <c r="D1797" s="0" t="s">
        <v>2297</v>
      </c>
      <c r="E1797" s="0" t="s">
        <v>16529</v>
      </c>
      <c r="F1797" s="0" t="n">
        <v>1</v>
      </c>
      <c r="G1797" s="0" t="s">
        <v>2298</v>
      </c>
      <c r="H1797" s="0" t="s">
        <v>2170</v>
      </c>
      <c r="I1797" s="0" t="s">
        <v>2170</v>
      </c>
      <c r="J1797" s="0" t="s">
        <v>2170</v>
      </c>
      <c r="K1797" s="0" t="s">
        <v>2170</v>
      </c>
      <c r="L1797" s="0" t="s">
        <v>2170</v>
      </c>
      <c r="M1797" s="0" t="s">
        <v>2170</v>
      </c>
      <c r="N1797" s="0" t="n">
        <f aca="false">FALSE()</f>
        <v>0</v>
      </c>
      <c r="O1797" s="0" t="s">
        <v>16532</v>
      </c>
      <c r="P1797" s="0" t="s">
        <v>2300</v>
      </c>
      <c r="Q1797" s="380" t="n">
        <v>36690.1666666667</v>
      </c>
      <c r="R1797" s="0" t="n">
        <v>357236861</v>
      </c>
      <c r="S1797" s="0" t="s">
        <v>2301</v>
      </c>
      <c r="T1797" s="0" t="s">
        <v>2302</v>
      </c>
      <c r="U1797" s="0" t="s">
        <v>2330</v>
      </c>
      <c r="V1797" s="0" t="n">
        <v>600000000</v>
      </c>
      <c r="W1797" s="0" t="s">
        <v>2312</v>
      </c>
      <c r="X1797" s="0" t="n">
        <v>4</v>
      </c>
      <c r="Y1797" s="0" t="n">
        <f aca="false">FALSE()</f>
        <v>0</v>
      </c>
      <c r="Z1797" s="0" t="n">
        <f aca="false">FALSE()</f>
        <v>0</v>
      </c>
      <c r="AA1797" s="0" t="n">
        <f aca="false">FALSE()</f>
        <v>0</v>
      </c>
      <c r="AB1797" s="0" t="n">
        <f aca="false">FALSE()</f>
        <v>0</v>
      </c>
      <c r="AC1797" s="0" t="n">
        <v>1</v>
      </c>
      <c r="AD1797" s="0" t="s">
        <v>2129</v>
      </c>
      <c r="AE1797" s="0" t="n">
        <f aca="false">TRUE()</f>
        <v>1</v>
      </c>
      <c r="AF1797" s="0" t="s">
        <v>16533</v>
      </c>
      <c r="AG1797" s="0" t="n">
        <v>2</v>
      </c>
      <c r="AH1797" s="0" t="s">
        <v>16534</v>
      </c>
      <c r="AI1797" s="0" t="s">
        <v>16535</v>
      </c>
      <c r="AJ1797" s="0" t="n">
        <v>0</v>
      </c>
      <c r="AK1797" s="0" t="s">
        <v>2118</v>
      </c>
      <c r="AL1797" s="0" t="n">
        <f aca="false">FALSE()</f>
        <v>0</v>
      </c>
      <c r="AM1797" s="0" t="n">
        <f aca="false">TRUE()</f>
        <v>1</v>
      </c>
      <c r="AN1797" s="0" t="n">
        <f aca="false">FALSE()</f>
        <v>0</v>
      </c>
      <c r="AO1797" s="0" t="n">
        <f aca="false">FALSE()</f>
        <v>0</v>
      </c>
      <c r="AP1797" s="0" t="n">
        <f aca="false">FALSE()</f>
        <v>0</v>
      </c>
      <c r="AQ1797" s="380" t="n">
        <v>43123.7048611111</v>
      </c>
      <c r="AR1797" s="380" t="n">
        <v>36690.1666666667</v>
      </c>
      <c r="AS1797" s="0" t="s">
        <v>16536</v>
      </c>
      <c r="AT1797" s="0" t="s">
        <v>2170</v>
      </c>
      <c r="AU1797" s="0" t="s">
        <v>2170</v>
      </c>
    </row>
    <row r="1798" customFormat="false" ht="15" hidden="true" customHeight="false" outlineLevel="0" collapsed="false">
      <c r="A1798" s="0" t="s">
        <v>16537</v>
      </c>
      <c r="B1798" s="0" t="s">
        <v>16538</v>
      </c>
      <c r="C1798" s="0" t="s">
        <v>16539</v>
      </c>
      <c r="D1798" s="0" t="s">
        <v>2297</v>
      </c>
      <c r="E1798" s="0" t="s">
        <v>16537</v>
      </c>
      <c r="F1798" s="0" t="n">
        <v>1</v>
      </c>
      <c r="G1798" s="0" t="s">
        <v>2298</v>
      </c>
      <c r="H1798" s="0" t="s">
        <v>2170</v>
      </c>
      <c r="I1798" s="0" t="s">
        <v>2170</v>
      </c>
      <c r="J1798" s="0" t="s">
        <v>2170</v>
      </c>
      <c r="K1798" s="0" t="s">
        <v>2170</v>
      </c>
      <c r="L1798" s="0" t="s">
        <v>2170</v>
      </c>
      <c r="M1798" s="0" t="s">
        <v>2170</v>
      </c>
      <c r="N1798" s="0" t="n">
        <f aca="false">FALSE()</f>
        <v>0</v>
      </c>
      <c r="O1798" s="0" t="s">
        <v>9413</v>
      </c>
      <c r="P1798" s="0" t="s">
        <v>2300</v>
      </c>
      <c r="Q1798" s="380" t="n">
        <v>25569.125</v>
      </c>
      <c r="R1798" s="0" t="n">
        <v>854951665</v>
      </c>
      <c r="S1798" s="0" t="s">
        <v>2528</v>
      </c>
      <c r="T1798" s="0" t="s">
        <v>2529</v>
      </c>
      <c r="U1798" s="0" t="s">
        <v>2365</v>
      </c>
      <c r="V1798" s="0" t="n">
        <v>0</v>
      </c>
      <c r="W1798" s="0" t="s">
        <v>3572</v>
      </c>
      <c r="X1798" s="0" t="n">
        <v>4</v>
      </c>
      <c r="Y1798" s="0" t="n">
        <f aca="false">FALSE()</f>
        <v>0</v>
      </c>
      <c r="Z1798" s="0" t="n">
        <f aca="false">FALSE()</f>
        <v>0</v>
      </c>
      <c r="AA1798" s="0" t="n">
        <f aca="false">FALSE()</f>
        <v>0</v>
      </c>
      <c r="AB1798" s="0" t="n">
        <f aca="false">FALSE()</f>
        <v>0</v>
      </c>
      <c r="AC1798" s="0" t="n">
        <v>3</v>
      </c>
      <c r="AD1798" s="0" t="s">
        <v>2129</v>
      </c>
      <c r="AE1798" s="0" t="n">
        <f aca="false">TRUE()</f>
        <v>1</v>
      </c>
      <c r="AF1798" s="0" t="s">
        <v>16540</v>
      </c>
      <c r="AG1798" s="0" t="n">
        <v>2</v>
      </c>
      <c r="AH1798" s="0" t="s">
        <v>16541</v>
      </c>
      <c r="AI1798" s="0" t="s">
        <v>16542</v>
      </c>
      <c r="AJ1798" s="0" t="n">
        <v>0</v>
      </c>
      <c r="AK1798" s="0" t="s">
        <v>2118</v>
      </c>
      <c r="AL1798" s="0" t="n">
        <f aca="false">FALSE()</f>
        <v>0</v>
      </c>
      <c r="AM1798" s="0" t="n">
        <f aca="false">TRUE()</f>
        <v>1</v>
      </c>
      <c r="AN1798" s="0" t="n">
        <f aca="false">FALSE()</f>
        <v>0</v>
      </c>
      <c r="AO1798" s="0" t="n">
        <f aca="false">FALSE()</f>
        <v>0</v>
      </c>
      <c r="AP1798" s="0" t="n">
        <f aca="false">TRUE()</f>
        <v>1</v>
      </c>
      <c r="AQ1798" s="380" t="n">
        <v>44319.6069444444</v>
      </c>
      <c r="AR1798" s="380" t="n">
        <v>44319.4166666667</v>
      </c>
      <c r="AS1798" s="0" t="s">
        <v>9417</v>
      </c>
      <c r="AT1798" s="0" t="s">
        <v>2170</v>
      </c>
      <c r="AU1798" s="0" t="s">
        <v>2170</v>
      </c>
    </row>
    <row r="1799" customFormat="false" ht="15" hidden="true" customHeight="false" outlineLevel="0" collapsed="false">
      <c r="A1799" s="0" t="s">
        <v>16543</v>
      </c>
      <c r="B1799" s="0" t="s">
        <v>16544</v>
      </c>
      <c r="C1799" s="0" t="s">
        <v>16545</v>
      </c>
      <c r="D1799" s="0" t="s">
        <v>2297</v>
      </c>
      <c r="E1799" s="0" t="s">
        <v>16543</v>
      </c>
      <c r="F1799" s="0" t="n">
        <v>1</v>
      </c>
      <c r="G1799" s="0" t="s">
        <v>2298</v>
      </c>
      <c r="H1799" s="0" t="s">
        <v>2170</v>
      </c>
      <c r="I1799" s="0" t="s">
        <v>2170</v>
      </c>
      <c r="J1799" s="0" t="s">
        <v>2170</v>
      </c>
      <c r="K1799" s="0" t="s">
        <v>2170</v>
      </c>
      <c r="L1799" s="0" t="s">
        <v>2170</v>
      </c>
      <c r="M1799" s="0" t="s">
        <v>2170</v>
      </c>
      <c r="N1799" s="0" t="n">
        <f aca="false">FALSE()</f>
        <v>0</v>
      </c>
      <c r="O1799" s="0" t="s">
        <v>16546</v>
      </c>
      <c r="P1799" s="0" t="s">
        <v>2300</v>
      </c>
      <c r="Q1799" s="380" t="n">
        <v>25569.125</v>
      </c>
      <c r="R1799" s="0" t="n">
        <v>725288102</v>
      </c>
      <c r="S1799" s="0" t="s">
        <v>2301</v>
      </c>
      <c r="T1799" s="0" t="s">
        <v>2302</v>
      </c>
      <c r="U1799" s="0" t="s">
        <v>610</v>
      </c>
      <c r="V1799" s="0" t="n">
        <v>0</v>
      </c>
      <c r="W1799" s="0" t="s">
        <v>2321</v>
      </c>
      <c r="X1799" s="0" t="n">
        <v>4</v>
      </c>
      <c r="Y1799" s="0" t="n">
        <f aca="false">FALSE()</f>
        <v>0</v>
      </c>
      <c r="Z1799" s="0" t="n">
        <f aca="false">FALSE()</f>
        <v>0</v>
      </c>
      <c r="AA1799" s="0" t="n">
        <f aca="false">FALSE()</f>
        <v>0</v>
      </c>
      <c r="AB1799" s="0" t="n">
        <f aca="false">FALSE()</f>
        <v>0</v>
      </c>
      <c r="AC1799" s="0" t="n">
        <v>1</v>
      </c>
      <c r="AD1799" s="0" t="s">
        <v>2129</v>
      </c>
      <c r="AE1799" s="0" t="n">
        <f aca="false">TRUE()</f>
        <v>1</v>
      </c>
      <c r="AF1799" s="0" t="s">
        <v>16547</v>
      </c>
      <c r="AG1799" s="0" t="n">
        <v>2</v>
      </c>
      <c r="AH1799" s="0" t="s">
        <v>16548</v>
      </c>
      <c r="AI1799" s="0" t="s">
        <v>16549</v>
      </c>
      <c r="AJ1799" s="0" t="n">
        <v>0</v>
      </c>
      <c r="AK1799" s="0" t="s">
        <v>2118</v>
      </c>
      <c r="AL1799" s="0" t="n">
        <f aca="false">FALSE()</f>
        <v>0</v>
      </c>
      <c r="AM1799" s="0" t="n">
        <f aca="false">TRUE()</f>
        <v>1</v>
      </c>
      <c r="AN1799" s="0" t="n">
        <f aca="false">FALSE()</f>
        <v>0</v>
      </c>
      <c r="AO1799" s="0" t="n">
        <f aca="false">FALSE()</f>
        <v>0</v>
      </c>
      <c r="AP1799" s="0" t="n">
        <f aca="false">TRUE()</f>
        <v>1</v>
      </c>
      <c r="AQ1799" s="380" t="n">
        <v>44406.8083333333</v>
      </c>
      <c r="AR1799" s="380" t="n">
        <v>44406.4166666667</v>
      </c>
      <c r="AS1799" s="0" t="s">
        <v>16550</v>
      </c>
      <c r="AT1799" s="0" t="s">
        <v>2170</v>
      </c>
      <c r="AU1799" s="0" t="s">
        <v>2170</v>
      </c>
    </row>
    <row r="1800" customFormat="false" ht="15" hidden="true" customHeight="false" outlineLevel="0" collapsed="false">
      <c r="A1800" s="0" t="s">
        <v>16551</v>
      </c>
      <c r="B1800" s="0" t="s">
        <v>16552</v>
      </c>
      <c r="C1800" s="0" t="s">
        <v>16553</v>
      </c>
      <c r="D1800" s="0" t="s">
        <v>2297</v>
      </c>
      <c r="E1800" s="0" t="s">
        <v>16551</v>
      </c>
      <c r="F1800" s="0" t="n">
        <v>1</v>
      </c>
      <c r="G1800" s="0" t="s">
        <v>2298</v>
      </c>
      <c r="H1800" s="0" t="s">
        <v>2170</v>
      </c>
      <c r="I1800" s="0" t="s">
        <v>2170</v>
      </c>
      <c r="J1800" s="0" t="s">
        <v>2170</v>
      </c>
      <c r="K1800" s="0" t="s">
        <v>2170</v>
      </c>
      <c r="L1800" s="0" t="s">
        <v>2170</v>
      </c>
      <c r="M1800" s="0" t="s">
        <v>2170</v>
      </c>
      <c r="N1800" s="0" t="n">
        <f aca="false">FALSE()</f>
        <v>0</v>
      </c>
      <c r="O1800" s="0" t="s">
        <v>16554</v>
      </c>
      <c r="P1800" s="0" t="s">
        <v>2300</v>
      </c>
      <c r="Q1800" s="380" t="n">
        <v>35184.1666666667</v>
      </c>
      <c r="R1800" s="0" t="n">
        <v>51796466</v>
      </c>
      <c r="S1800" s="0" t="s">
        <v>2301</v>
      </c>
      <c r="T1800" s="0" t="s">
        <v>2302</v>
      </c>
      <c r="U1800" s="0" t="s">
        <v>2330</v>
      </c>
      <c r="V1800" s="0" t="n">
        <v>130000000</v>
      </c>
      <c r="W1800" s="0" t="s">
        <v>2312</v>
      </c>
      <c r="X1800" s="0" t="n">
        <v>4</v>
      </c>
      <c r="Y1800" s="0" t="n">
        <f aca="false">FALSE()</f>
        <v>0</v>
      </c>
      <c r="Z1800" s="0" t="n">
        <f aca="false">FALSE()</f>
        <v>0</v>
      </c>
      <c r="AA1800" s="0" t="n">
        <f aca="false">FALSE()</f>
        <v>0</v>
      </c>
      <c r="AB1800" s="0" t="n">
        <f aca="false">FALSE()</f>
        <v>0</v>
      </c>
      <c r="AC1800" s="0" t="n">
        <v>1</v>
      </c>
      <c r="AD1800" s="0" t="s">
        <v>2129</v>
      </c>
      <c r="AE1800" s="0" t="n">
        <f aca="false">TRUE()</f>
        <v>1</v>
      </c>
      <c r="AF1800" s="0" t="s">
        <v>16555</v>
      </c>
      <c r="AG1800" s="0" t="n">
        <v>2</v>
      </c>
      <c r="AH1800" s="0" t="s">
        <v>16556</v>
      </c>
      <c r="AI1800" s="0" t="s">
        <v>16557</v>
      </c>
      <c r="AJ1800" s="0" t="n">
        <v>0</v>
      </c>
      <c r="AK1800" s="0" t="s">
        <v>2118</v>
      </c>
      <c r="AL1800" s="0" t="n">
        <f aca="false">FALSE()</f>
        <v>0</v>
      </c>
      <c r="AM1800" s="0" t="n">
        <f aca="false">TRUE()</f>
        <v>1</v>
      </c>
      <c r="AN1800" s="0" t="n">
        <f aca="false">FALSE()</f>
        <v>0</v>
      </c>
      <c r="AO1800" s="0" t="n">
        <f aca="false">FALSE()</f>
        <v>0</v>
      </c>
      <c r="AP1800" s="0" t="n">
        <f aca="false">FALSE()</f>
        <v>0</v>
      </c>
      <c r="AQ1800" s="380" t="n">
        <v>43769.6868055556</v>
      </c>
      <c r="AR1800" s="380" t="n">
        <v>43769.4166666667</v>
      </c>
      <c r="AS1800" s="0" t="s">
        <v>16558</v>
      </c>
      <c r="AT1800" s="0" t="s">
        <v>2170</v>
      </c>
      <c r="AU1800" s="0" t="s">
        <v>2170</v>
      </c>
    </row>
    <row r="1801" customFormat="false" ht="15" hidden="true" customHeight="false" outlineLevel="0" collapsed="false">
      <c r="A1801" s="0" t="s">
        <v>16559</v>
      </c>
      <c r="B1801" s="0" t="s">
        <v>16560</v>
      </c>
      <c r="C1801" s="0" t="s">
        <v>16561</v>
      </c>
      <c r="D1801" s="0" t="s">
        <v>2297</v>
      </c>
      <c r="E1801" s="0" t="s">
        <v>16559</v>
      </c>
      <c r="F1801" s="0" t="n">
        <v>1</v>
      </c>
      <c r="G1801" s="0" t="s">
        <v>2298</v>
      </c>
      <c r="H1801" s="0" t="s">
        <v>2170</v>
      </c>
      <c r="I1801" s="0" t="s">
        <v>2170</v>
      </c>
      <c r="J1801" s="0" t="s">
        <v>2170</v>
      </c>
      <c r="K1801" s="0" t="s">
        <v>2170</v>
      </c>
      <c r="L1801" s="0" t="s">
        <v>2170</v>
      </c>
      <c r="M1801" s="0" t="s">
        <v>2170</v>
      </c>
      <c r="N1801" s="0" t="n">
        <f aca="false">FALSE()</f>
        <v>0</v>
      </c>
      <c r="O1801" s="0" t="s">
        <v>16562</v>
      </c>
      <c r="P1801" s="0" t="s">
        <v>2300</v>
      </c>
      <c r="Q1801" s="380" t="n">
        <v>25569.125</v>
      </c>
      <c r="R1801" s="0" t="n">
        <v>446790011</v>
      </c>
      <c r="S1801" s="0" t="s">
        <v>2301</v>
      </c>
      <c r="T1801" s="0" t="s">
        <v>2302</v>
      </c>
      <c r="U1801" s="0" t="s">
        <v>2116</v>
      </c>
      <c r="V1801" s="0" t="n">
        <v>0</v>
      </c>
      <c r="W1801" s="0" t="s">
        <v>2321</v>
      </c>
      <c r="X1801" s="0" t="n">
        <v>4</v>
      </c>
      <c r="Y1801" s="0" t="n">
        <f aca="false">FALSE()</f>
        <v>0</v>
      </c>
      <c r="Z1801" s="0" t="n">
        <f aca="false">FALSE()</f>
        <v>0</v>
      </c>
      <c r="AA1801" s="0" t="n">
        <f aca="false">FALSE()</f>
        <v>0</v>
      </c>
      <c r="AB1801" s="0" t="n">
        <f aca="false">FALSE()</f>
        <v>0</v>
      </c>
      <c r="AC1801" s="0" t="n">
        <v>1</v>
      </c>
      <c r="AD1801" s="0" t="s">
        <v>2129</v>
      </c>
      <c r="AE1801" s="0" t="n">
        <f aca="false">TRUE()</f>
        <v>1</v>
      </c>
      <c r="AF1801" s="0" t="s">
        <v>16563</v>
      </c>
      <c r="AG1801" s="0" t="n">
        <v>2</v>
      </c>
      <c r="AH1801" s="0" t="s">
        <v>16564</v>
      </c>
      <c r="AI1801" s="0" t="s">
        <v>16565</v>
      </c>
      <c r="AJ1801" s="0" t="n">
        <v>0</v>
      </c>
      <c r="AK1801" s="0" t="s">
        <v>2118</v>
      </c>
      <c r="AL1801" s="0" t="n">
        <f aca="false">FALSE()</f>
        <v>0</v>
      </c>
      <c r="AM1801" s="0" t="n">
        <f aca="false">TRUE()</f>
        <v>1</v>
      </c>
      <c r="AN1801" s="0" t="n">
        <f aca="false">FALSE()</f>
        <v>0</v>
      </c>
      <c r="AO1801" s="0" t="n">
        <f aca="false">FALSE()</f>
        <v>0</v>
      </c>
      <c r="AP1801" s="0" t="n">
        <f aca="false">FALSE()</f>
        <v>0</v>
      </c>
      <c r="AQ1801" s="380" t="n">
        <v>44510.6569444445</v>
      </c>
      <c r="AR1801" s="380" t="n">
        <v>44510.4166666667</v>
      </c>
      <c r="AS1801" s="0" t="s">
        <v>16566</v>
      </c>
      <c r="AT1801" s="0" t="s">
        <v>2170</v>
      </c>
      <c r="AU1801" s="0" t="s">
        <v>2170</v>
      </c>
    </row>
    <row r="1802" customFormat="false" ht="15" hidden="true" customHeight="false" outlineLevel="0" collapsed="false">
      <c r="A1802" s="0" t="s">
        <v>16567</v>
      </c>
      <c r="B1802" s="0" t="s">
        <v>16568</v>
      </c>
      <c r="C1802" s="0" t="s">
        <v>16569</v>
      </c>
      <c r="D1802" s="0" t="s">
        <v>2297</v>
      </c>
      <c r="E1802" s="0" t="s">
        <v>16567</v>
      </c>
      <c r="F1802" s="0" t="n">
        <v>1</v>
      </c>
      <c r="G1802" s="0" t="s">
        <v>2298</v>
      </c>
      <c r="H1802" s="0" t="s">
        <v>2170</v>
      </c>
      <c r="I1802" s="0" t="s">
        <v>2170</v>
      </c>
      <c r="J1802" s="0" t="s">
        <v>2170</v>
      </c>
      <c r="K1802" s="0" t="s">
        <v>2170</v>
      </c>
      <c r="L1802" s="0" t="s">
        <v>2170</v>
      </c>
      <c r="M1802" s="0" t="s">
        <v>2170</v>
      </c>
      <c r="N1802" s="0" t="n">
        <f aca="false">FALSE()</f>
        <v>0</v>
      </c>
      <c r="O1802" s="0" t="s">
        <v>16570</v>
      </c>
      <c r="P1802" s="0" t="s">
        <v>2300</v>
      </c>
      <c r="Q1802" s="380" t="n">
        <v>32509.125</v>
      </c>
      <c r="R1802" s="0" t="n">
        <v>449443823</v>
      </c>
      <c r="S1802" s="0" t="s">
        <v>2301</v>
      </c>
      <c r="T1802" s="0" t="s">
        <v>2302</v>
      </c>
      <c r="U1802" s="0" t="s">
        <v>2114</v>
      </c>
      <c r="V1802" s="0" t="n">
        <v>1275000000</v>
      </c>
      <c r="W1802" s="0" t="s">
        <v>16571</v>
      </c>
      <c r="X1802" s="0" t="n">
        <v>4</v>
      </c>
      <c r="Y1802" s="0" t="n">
        <f aca="false">FALSE()</f>
        <v>0</v>
      </c>
      <c r="Z1802" s="0" t="n">
        <f aca="false">FALSE()</f>
        <v>0</v>
      </c>
      <c r="AA1802" s="0" t="n">
        <f aca="false">FALSE()</f>
        <v>0</v>
      </c>
      <c r="AB1802" s="0" t="n">
        <f aca="false">TRUE()</f>
        <v>1</v>
      </c>
      <c r="AC1802" s="0" t="n">
        <v>1</v>
      </c>
      <c r="AD1802" s="0" t="s">
        <v>2129</v>
      </c>
      <c r="AE1802" s="0" t="n">
        <f aca="false">TRUE()</f>
        <v>1</v>
      </c>
      <c r="AF1802" s="0" t="s">
        <v>16572</v>
      </c>
      <c r="AG1802" s="0" t="n">
        <v>2</v>
      </c>
      <c r="AH1802" s="0" t="s">
        <v>16573</v>
      </c>
      <c r="AI1802" s="0" t="s">
        <v>16574</v>
      </c>
      <c r="AJ1802" s="0" t="n">
        <v>0</v>
      </c>
      <c r="AK1802" s="0" t="s">
        <v>2118</v>
      </c>
      <c r="AL1802" s="0" t="n">
        <f aca="false">FALSE()</f>
        <v>0</v>
      </c>
      <c r="AM1802" s="0" t="n">
        <f aca="false">TRUE()</f>
        <v>1</v>
      </c>
      <c r="AN1802" s="0" t="n">
        <f aca="false">FALSE()</f>
        <v>0</v>
      </c>
      <c r="AO1802" s="0" t="n">
        <f aca="false">FALSE()</f>
        <v>0</v>
      </c>
      <c r="AP1802" s="0" t="n">
        <f aca="false">FALSE()</f>
        <v>0</v>
      </c>
      <c r="AQ1802" s="380" t="n">
        <v>43123.7291666667</v>
      </c>
      <c r="AR1802" s="380" t="n">
        <v>40296.1666666667</v>
      </c>
      <c r="AS1802" s="0" t="s">
        <v>16575</v>
      </c>
      <c r="AT1802" s="0" t="s">
        <v>2170</v>
      </c>
      <c r="AU1802" s="0" t="s">
        <v>2170</v>
      </c>
    </row>
    <row r="1803" customFormat="false" ht="15" hidden="true" customHeight="false" outlineLevel="0" collapsed="false">
      <c r="A1803" s="0" t="s">
        <v>16576</v>
      </c>
      <c r="B1803" s="0" t="s">
        <v>16577</v>
      </c>
      <c r="C1803" s="0" t="s">
        <v>16578</v>
      </c>
      <c r="D1803" s="0" t="s">
        <v>2297</v>
      </c>
      <c r="E1803" s="0" t="s">
        <v>16576</v>
      </c>
      <c r="F1803" s="0" t="n">
        <v>1</v>
      </c>
      <c r="G1803" s="0" t="s">
        <v>2298</v>
      </c>
      <c r="H1803" s="0" t="s">
        <v>2170</v>
      </c>
      <c r="I1803" s="0" t="s">
        <v>2170</v>
      </c>
      <c r="J1803" s="0" t="s">
        <v>2170</v>
      </c>
      <c r="K1803" s="0" t="s">
        <v>2170</v>
      </c>
      <c r="L1803" s="0" t="s">
        <v>2170</v>
      </c>
      <c r="M1803" s="0" t="s">
        <v>2170</v>
      </c>
      <c r="N1803" s="0" t="n">
        <f aca="false">FALSE()</f>
        <v>0</v>
      </c>
      <c r="O1803" s="0" t="s">
        <v>16579</v>
      </c>
      <c r="P1803" s="0" t="s">
        <v>2300</v>
      </c>
      <c r="Q1803" s="380" t="n">
        <v>37055.1666666667</v>
      </c>
      <c r="R1803" s="0" t="n">
        <v>1397817443</v>
      </c>
      <c r="S1803" s="0" t="s">
        <v>2301</v>
      </c>
      <c r="T1803" s="0" t="s">
        <v>2302</v>
      </c>
      <c r="U1803" s="0" t="s">
        <v>2365</v>
      </c>
      <c r="V1803" s="0" t="n">
        <v>0</v>
      </c>
      <c r="W1803" s="0" t="s">
        <v>2409</v>
      </c>
      <c r="X1803" s="0" t="n">
        <v>4</v>
      </c>
      <c r="Y1803" s="0" t="n">
        <f aca="false">FALSE()</f>
        <v>0</v>
      </c>
      <c r="Z1803" s="0" t="n">
        <f aca="false">FALSE()</f>
        <v>0</v>
      </c>
      <c r="AA1803" s="0" t="n">
        <f aca="false">FALSE()</f>
        <v>0</v>
      </c>
      <c r="AB1803" s="0" t="n">
        <f aca="false">TRUE()</f>
        <v>1</v>
      </c>
      <c r="AC1803" s="0" t="n">
        <v>1</v>
      </c>
      <c r="AD1803" s="0" t="s">
        <v>2129</v>
      </c>
      <c r="AE1803" s="0" t="n">
        <f aca="false">TRUE()</f>
        <v>1</v>
      </c>
      <c r="AF1803" s="0" t="s">
        <v>16580</v>
      </c>
      <c r="AG1803" s="0" t="n">
        <v>2</v>
      </c>
      <c r="AH1803" s="0" t="s">
        <v>16581</v>
      </c>
      <c r="AI1803" s="0" t="s">
        <v>16582</v>
      </c>
      <c r="AJ1803" s="0" t="n">
        <v>0</v>
      </c>
      <c r="AK1803" s="0" t="s">
        <v>2118</v>
      </c>
      <c r="AL1803" s="0" t="n">
        <f aca="false">FALSE()</f>
        <v>0</v>
      </c>
      <c r="AM1803" s="0" t="n">
        <f aca="false">TRUE()</f>
        <v>1</v>
      </c>
      <c r="AN1803" s="0" t="n">
        <f aca="false">FALSE()</f>
        <v>0</v>
      </c>
      <c r="AO1803" s="0" t="n">
        <f aca="false">FALSE()</f>
        <v>0</v>
      </c>
      <c r="AP1803" s="0" t="n">
        <f aca="false">FALSE()</f>
        <v>0</v>
      </c>
      <c r="AQ1803" s="380" t="n">
        <v>43123.7284722222</v>
      </c>
      <c r="AR1803" s="380" t="n">
        <v>37055.1666666667</v>
      </c>
      <c r="AS1803" s="0" t="s">
        <v>16583</v>
      </c>
      <c r="AT1803" s="0" t="s">
        <v>2170</v>
      </c>
      <c r="AU1803" s="0" t="s">
        <v>2170</v>
      </c>
    </row>
    <row r="1804" customFormat="false" ht="15" hidden="true" customHeight="false" outlineLevel="0" collapsed="false">
      <c r="A1804" s="0" t="s">
        <v>16584</v>
      </c>
      <c r="B1804" s="0" t="s">
        <v>16585</v>
      </c>
      <c r="C1804" s="0" t="s">
        <v>16586</v>
      </c>
      <c r="D1804" s="0" t="s">
        <v>2297</v>
      </c>
      <c r="E1804" s="0" t="s">
        <v>16584</v>
      </c>
      <c r="F1804" s="0" t="n">
        <v>1</v>
      </c>
      <c r="G1804" s="0" t="s">
        <v>2298</v>
      </c>
      <c r="H1804" s="0" t="s">
        <v>2170</v>
      </c>
      <c r="I1804" s="0" t="s">
        <v>2170</v>
      </c>
      <c r="J1804" s="0" t="s">
        <v>2170</v>
      </c>
      <c r="K1804" s="0" t="s">
        <v>2170</v>
      </c>
      <c r="L1804" s="0" t="s">
        <v>2170</v>
      </c>
      <c r="M1804" s="0" t="s">
        <v>2170</v>
      </c>
      <c r="N1804" s="0" t="n">
        <f aca="false">FALSE()</f>
        <v>0</v>
      </c>
      <c r="O1804" s="0" t="s">
        <v>16587</v>
      </c>
      <c r="P1804" s="0" t="s">
        <v>2300</v>
      </c>
      <c r="Q1804" s="380" t="n">
        <v>25569.125</v>
      </c>
      <c r="R1804" s="0" t="n">
        <v>102862404</v>
      </c>
      <c r="S1804" s="0" t="s">
        <v>2301</v>
      </c>
      <c r="T1804" s="0" t="s">
        <v>2302</v>
      </c>
      <c r="U1804" s="0" t="s">
        <v>2365</v>
      </c>
      <c r="V1804" s="0" t="n">
        <v>132000000</v>
      </c>
      <c r="W1804" s="0" t="s">
        <v>2312</v>
      </c>
      <c r="X1804" s="0" t="n">
        <v>4</v>
      </c>
      <c r="Y1804" s="0" t="n">
        <f aca="false">FALSE()</f>
        <v>0</v>
      </c>
      <c r="Z1804" s="0" t="n">
        <f aca="false">FALSE()</f>
        <v>0</v>
      </c>
      <c r="AA1804" s="0" t="n">
        <f aca="false">FALSE()</f>
        <v>0</v>
      </c>
      <c r="AB1804" s="0" t="n">
        <f aca="false">FALSE()</f>
        <v>0</v>
      </c>
      <c r="AC1804" s="0" t="n">
        <v>1</v>
      </c>
      <c r="AD1804" s="0" t="s">
        <v>2129</v>
      </c>
      <c r="AE1804" s="0" t="n">
        <f aca="false">TRUE()</f>
        <v>1</v>
      </c>
      <c r="AF1804" s="0" t="s">
        <v>16588</v>
      </c>
      <c r="AG1804" s="0" t="n">
        <v>2</v>
      </c>
      <c r="AH1804" s="0" t="s">
        <v>16589</v>
      </c>
      <c r="AI1804" s="0" t="s">
        <v>16590</v>
      </c>
      <c r="AJ1804" s="0" t="n">
        <v>0</v>
      </c>
      <c r="AK1804" s="0" t="s">
        <v>2118</v>
      </c>
      <c r="AL1804" s="0" t="n">
        <f aca="false">FALSE()</f>
        <v>0</v>
      </c>
      <c r="AM1804" s="0" t="n">
        <f aca="false">TRUE()</f>
        <v>1</v>
      </c>
      <c r="AN1804" s="0" t="n">
        <f aca="false">FALSE()</f>
        <v>0</v>
      </c>
      <c r="AO1804" s="0" t="n">
        <f aca="false">FALSE()</f>
        <v>0</v>
      </c>
      <c r="AP1804" s="0" t="n">
        <f aca="false">TRUE()</f>
        <v>1</v>
      </c>
      <c r="AQ1804" s="380" t="n">
        <v>44837.6805555556</v>
      </c>
      <c r="AR1804" s="380" t="n">
        <v>44837.4166666667</v>
      </c>
      <c r="AS1804" s="0" t="s">
        <v>16591</v>
      </c>
      <c r="AT1804" s="0" t="s">
        <v>2170</v>
      </c>
      <c r="AU1804" s="0" t="s">
        <v>2170</v>
      </c>
    </row>
    <row r="1805" customFormat="false" ht="15" hidden="true" customHeight="false" outlineLevel="0" collapsed="false">
      <c r="A1805" s="0" t="s">
        <v>16592</v>
      </c>
      <c r="B1805" s="0" t="s">
        <v>16593</v>
      </c>
      <c r="C1805" s="0" t="s">
        <v>16594</v>
      </c>
      <c r="D1805" s="0" t="s">
        <v>2297</v>
      </c>
      <c r="E1805" s="0" t="s">
        <v>16592</v>
      </c>
      <c r="F1805" s="0" t="n">
        <v>1</v>
      </c>
      <c r="G1805" s="0" t="s">
        <v>2298</v>
      </c>
      <c r="H1805" s="0" t="s">
        <v>2170</v>
      </c>
      <c r="I1805" s="0" t="s">
        <v>2170</v>
      </c>
      <c r="J1805" s="0" t="s">
        <v>2170</v>
      </c>
      <c r="K1805" s="0" t="s">
        <v>2170</v>
      </c>
      <c r="L1805" s="0" t="s">
        <v>2170</v>
      </c>
      <c r="M1805" s="0" t="s">
        <v>2170</v>
      </c>
      <c r="N1805" s="0" t="n">
        <f aca="false">FALSE()</f>
        <v>0</v>
      </c>
      <c r="O1805" s="0" t="s">
        <v>16595</v>
      </c>
      <c r="P1805" s="0" t="s">
        <v>2300</v>
      </c>
      <c r="Q1805" s="380" t="n">
        <v>38743.125</v>
      </c>
      <c r="R1805" s="0" t="n">
        <v>1236346100</v>
      </c>
      <c r="S1805" s="0" t="s">
        <v>2301</v>
      </c>
      <c r="T1805" s="0" t="s">
        <v>2302</v>
      </c>
      <c r="U1805" s="0" t="s">
        <v>2365</v>
      </c>
      <c r="V1805" s="0" t="n">
        <v>11500000000</v>
      </c>
      <c r="W1805" s="0" t="s">
        <v>2366</v>
      </c>
      <c r="X1805" s="0" t="n">
        <v>4</v>
      </c>
      <c r="Y1805" s="0" t="n">
        <f aca="false">FALSE()</f>
        <v>0</v>
      </c>
      <c r="Z1805" s="0" t="n">
        <f aca="false">FALSE()</f>
        <v>0</v>
      </c>
      <c r="AA1805" s="0" t="n">
        <f aca="false">FALSE()</f>
        <v>0</v>
      </c>
      <c r="AB1805" s="0" t="n">
        <f aca="false">FALSE()</f>
        <v>0</v>
      </c>
      <c r="AC1805" s="0" t="n">
        <v>1</v>
      </c>
      <c r="AD1805" s="0" t="s">
        <v>2129</v>
      </c>
      <c r="AE1805" s="0" t="n">
        <f aca="false">TRUE()</f>
        <v>1</v>
      </c>
      <c r="AF1805" s="0" t="s">
        <v>16596</v>
      </c>
      <c r="AG1805" s="0" t="n">
        <v>2</v>
      </c>
      <c r="AH1805" s="0" t="s">
        <v>16597</v>
      </c>
      <c r="AI1805" s="0" t="s">
        <v>16598</v>
      </c>
      <c r="AJ1805" s="0" t="n">
        <v>0</v>
      </c>
      <c r="AK1805" s="0" t="s">
        <v>2118</v>
      </c>
      <c r="AL1805" s="0" t="n">
        <f aca="false">FALSE()</f>
        <v>0</v>
      </c>
      <c r="AM1805" s="0" t="n">
        <f aca="false">TRUE()</f>
        <v>1</v>
      </c>
      <c r="AN1805" s="0" t="n">
        <f aca="false">FALSE()</f>
        <v>0</v>
      </c>
      <c r="AO1805" s="0" t="n">
        <f aca="false">FALSE()</f>
        <v>0</v>
      </c>
      <c r="AP1805" s="0" t="n">
        <f aca="false">FALSE()</f>
        <v>0</v>
      </c>
      <c r="AQ1805" s="380" t="n">
        <v>43123.7180555556</v>
      </c>
      <c r="AR1805" s="380" t="n">
        <v>38743.125</v>
      </c>
      <c r="AS1805" s="0" t="s">
        <v>16599</v>
      </c>
      <c r="AT1805" s="0" t="s">
        <v>2170</v>
      </c>
      <c r="AU1805" s="0" t="s">
        <v>2170</v>
      </c>
    </row>
    <row r="1806" customFormat="false" ht="15" hidden="true" customHeight="false" outlineLevel="0" collapsed="false">
      <c r="A1806" s="0" t="s">
        <v>16600</v>
      </c>
      <c r="B1806" s="0" t="s">
        <v>16601</v>
      </c>
      <c r="C1806" s="0" t="s">
        <v>16602</v>
      </c>
      <c r="D1806" s="0" t="s">
        <v>2297</v>
      </c>
      <c r="E1806" s="0" t="s">
        <v>16600</v>
      </c>
      <c r="F1806" s="0" t="n">
        <v>1</v>
      </c>
      <c r="G1806" s="0" t="s">
        <v>2298</v>
      </c>
      <c r="H1806" s="0" t="s">
        <v>2170</v>
      </c>
      <c r="I1806" s="0" t="s">
        <v>2170</v>
      </c>
      <c r="J1806" s="0" t="s">
        <v>2170</v>
      </c>
      <c r="K1806" s="0" t="s">
        <v>2170</v>
      </c>
      <c r="L1806" s="0" t="s">
        <v>2170</v>
      </c>
      <c r="M1806" s="0" t="s">
        <v>2170</v>
      </c>
      <c r="N1806" s="0" t="n">
        <f aca="false">FALSE()</f>
        <v>0</v>
      </c>
      <c r="O1806" s="0" t="s">
        <v>16603</v>
      </c>
      <c r="P1806" s="0" t="s">
        <v>2300</v>
      </c>
      <c r="Q1806" s="380" t="n">
        <v>25569.125</v>
      </c>
      <c r="R1806" s="0" t="n">
        <v>503000000</v>
      </c>
      <c r="S1806" s="0" t="s">
        <v>2667</v>
      </c>
      <c r="U1806" s="0" t="s">
        <v>2574</v>
      </c>
      <c r="V1806" s="0" t="n">
        <v>0</v>
      </c>
      <c r="W1806" s="0" t="s">
        <v>2409</v>
      </c>
      <c r="X1806" s="0" t="n">
        <v>4</v>
      </c>
      <c r="Y1806" s="0" t="n">
        <f aca="false">FALSE()</f>
        <v>0</v>
      </c>
      <c r="Z1806" s="0" t="n">
        <f aca="false">FALSE()</f>
        <v>0</v>
      </c>
      <c r="AA1806" s="0" t="n">
        <f aca="false">FALSE()</f>
        <v>0</v>
      </c>
      <c r="AB1806" s="0" t="n">
        <f aca="false">TRUE()</f>
        <v>1</v>
      </c>
      <c r="AC1806" s="0" t="n">
        <v>1</v>
      </c>
      <c r="AD1806" s="0" t="s">
        <v>2129</v>
      </c>
      <c r="AE1806" s="0" t="n">
        <f aca="false">TRUE()</f>
        <v>1</v>
      </c>
      <c r="AF1806" s="0" t="s">
        <v>16604</v>
      </c>
      <c r="AG1806" s="0" t="n">
        <v>2</v>
      </c>
      <c r="AH1806" s="0" t="s">
        <v>16605</v>
      </c>
      <c r="AI1806" s="0" t="s">
        <v>16606</v>
      </c>
      <c r="AJ1806" s="0" t="n">
        <v>0</v>
      </c>
      <c r="AK1806" s="0" t="s">
        <v>2118</v>
      </c>
      <c r="AL1806" s="0" t="n">
        <f aca="false">FALSE()</f>
        <v>0</v>
      </c>
      <c r="AM1806" s="0" t="n">
        <f aca="false">TRUE()</f>
        <v>1</v>
      </c>
      <c r="AN1806" s="0" t="n">
        <f aca="false">FALSE()</f>
        <v>0</v>
      </c>
      <c r="AO1806" s="0" t="n">
        <f aca="false">FALSE()</f>
        <v>0</v>
      </c>
      <c r="AP1806" s="0" t="n">
        <f aca="false">FALSE()</f>
        <v>0</v>
      </c>
      <c r="AQ1806" s="380" t="n">
        <v>44558.6770833333</v>
      </c>
      <c r="AR1806" s="380" t="n">
        <v>44558.4166666667</v>
      </c>
      <c r="AS1806" s="0" t="s">
        <v>16607</v>
      </c>
      <c r="AT1806" s="0" t="s">
        <v>2170</v>
      </c>
      <c r="AU1806" s="0" t="s">
        <v>2170</v>
      </c>
    </row>
    <row r="1807" customFormat="false" ht="15" hidden="true" customHeight="false" outlineLevel="0" collapsed="false">
      <c r="A1807" s="0" t="s">
        <v>16608</v>
      </c>
      <c r="B1807" s="0" t="s">
        <v>16609</v>
      </c>
      <c r="C1807" s="0" t="s">
        <v>16610</v>
      </c>
      <c r="D1807" s="0" t="s">
        <v>2297</v>
      </c>
      <c r="E1807" s="0" t="s">
        <v>16608</v>
      </c>
      <c r="F1807" s="0" t="n">
        <v>1</v>
      </c>
      <c r="G1807" s="0" t="s">
        <v>2298</v>
      </c>
      <c r="H1807" s="0" t="s">
        <v>2170</v>
      </c>
      <c r="I1807" s="0" t="s">
        <v>2170</v>
      </c>
      <c r="J1807" s="0" t="s">
        <v>2170</v>
      </c>
      <c r="K1807" s="0" t="s">
        <v>2170</v>
      </c>
      <c r="L1807" s="0" t="s">
        <v>2170</v>
      </c>
      <c r="M1807" s="0" t="s">
        <v>2170</v>
      </c>
      <c r="N1807" s="0" t="n">
        <f aca="false">FALSE()</f>
        <v>0</v>
      </c>
      <c r="O1807" s="0" t="s">
        <v>16611</v>
      </c>
      <c r="P1807" s="0" t="s">
        <v>2300</v>
      </c>
      <c r="Q1807" s="380" t="n">
        <v>25569.125</v>
      </c>
      <c r="R1807" s="0" t="n">
        <v>326876490</v>
      </c>
      <c r="S1807" s="0" t="s">
        <v>2301</v>
      </c>
      <c r="T1807" s="0" t="s">
        <v>2302</v>
      </c>
      <c r="U1807" s="0" t="s">
        <v>610</v>
      </c>
      <c r="V1807" s="0" t="n">
        <v>1000000000</v>
      </c>
      <c r="W1807" s="0" t="s">
        <v>2366</v>
      </c>
      <c r="X1807" s="0" t="n">
        <v>4</v>
      </c>
      <c r="Y1807" s="0" t="n">
        <f aca="false">FALSE()</f>
        <v>0</v>
      </c>
      <c r="Z1807" s="0" t="n">
        <f aca="false">FALSE()</f>
        <v>0</v>
      </c>
      <c r="AA1807" s="0" t="n">
        <f aca="false">FALSE()</f>
        <v>0</v>
      </c>
      <c r="AB1807" s="0" t="n">
        <f aca="false">TRUE()</f>
        <v>1</v>
      </c>
      <c r="AC1807" s="0" t="n">
        <v>1</v>
      </c>
      <c r="AD1807" s="0" t="s">
        <v>2129</v>
      </c>
      <c r="AE1807" s="0" t="n">
        <f aca="false">TRUE()</f>
        <v>1</v>
      </c>
      <c r="AF1807" s="0" t="s">
        <v>16612</v>
      </c>
      <c r="AG1807" s="0" t="n">
        <v>2</v>
      </c>
      <c r="AH1807" s="0" t="s">
        <v>16613</v>
      </c>
      <c r="AI1807" s="0" t="s">
        <v>16614</v>
      </c>
      <c r="AJ1807" s="0" t="n">
        <v>0</v>
      </c>
      <c r="AK1807" s="0" t="s">
        <v>2118</v>
      </c>
      <c r="AL1807" s="0" t="n">
        <f aca="false">FALSE()</f>
        <v>0</v>
      </c>
      <c r="AM1807" s="0" t="n">
        <f aca="false">TRUE()</f>
        <v>1</v>
      </c>
      <c r="AN1807" s="0" t="n">
        <f aca="false">FALSE()</f>
        <v>0</v>
      </c>
      <c r="AO1807" s="0" t="n">
        <f aca="false">FALSE()</f>
        <v>0</v>
      </c>
      <c r="AP1807" s="0" t="n">
        <f aca="false">FALSE()</f>
        <v>0</v>
      </c>
      <c r="AQ1807" s="380" t="n">
        <v>44169.7291666667</v>
      </c>
      <c r="AR1807" s="380" t="n">
        <v>44169.4166666667</v>
      </c>
      <c r="AS1807" s="0" t="s">
        <v>16615</v>
      </c>
      <c r="AT1807" s="0" t="s">
        <v>2170</v>
      </c>
      <c r="AU1807" s="0" t="s">
        <v>2170</v>
      </c>
    </row>
    <row r="1808" customFormat="false" ht="15" hidden="true" customHeight="false" outlineLevel="0" collapsed="false">
      <c r="A1808" s="0" t="s">
        <v>16616</v>
      </c>
      <c r="B1808" s="0" t="s">
        <v>16617</v>
      </c>
      <c r="C1808" s="0" t="s">
        <v>16618</v>
      </c>
      <c r="D1808" s="0" t="s">
        <v>2525</v>
      </c>
      <c r="E1808" s="0" t="s">
        <v>16616</v>
      </c>
      <c r="F1808" s="0" t="n">
        <v>10</v>
      </c>
      <c r="G1808" s="0" t="s">
        <v>2526</v>
      </c>
      <c r="H1808" s="0" t="s">
        <v>2170</v>
      </c>
      <c r="I1808" s="0" t="s">
        <v>2170</v>
      </c>
      <c r="J1808" s="0" t="s">
        <v>2170</v>
      </c>
      <c r="K1808" s="0" t="s">
        <v>2170</v>
      </c>
      <c r="L1808" s="0" t="s">
        <v>2170</v>
      </c>
      <c r="M1808" s="0" t="s">
        <v>2170</v>
      </c>
      <c r="N1808" s="0" t="n">
        <f aca="false">FALSE()</f>
        <v>0</v>
      </c>
      <c r="O1808" s="0" t="s">
        <v>16619</v>
      </c>
      <c r="P1808" s="0" t="s">
        <v>2300</v>
      </c>
      <c r="Q1808" s="380" t="n">
        <v>25569.125</v>
      </c>
      <c r="R1808" s="0" t="n">
        <v>0</v>
      </c>
      <c r="S1808" s="0" t="s">
        <v>2528</v>
      </c>
      <c r="T1808" s="0" t="s">
        <v>2529</v>
      </c>
      <c r="U1808" s="0" t="s">
        <v>2330</v>
      </c>
      <c r="V1808" s="0" t="n">
        <v>0</v>
      </c>
      <c r="W1808" s="0" t="s">
        <v>2530</v>
      </c>
      <c r="X1808" s="0" t="n">
        <v>4</v>
      </c>
      <c r="Y1808" s="0" t="n">
        <f aca="false">FALSE()</f>
        <v>0</v>
      </c>
      <c r="Z1808" s="0" t="n">
        <f aca="false">FALSE()</f>
        <v>0</v>
      </c>
      <c r="AA1808" s="0" t="n">
        <f aca="false">FALSE()</f>
        <v>0</v>
      </c>
      <c r="AB1808" s="0" t="n">
        <f aca="false">TRUE()</f>
        <v>1</v>
      </c>
      <c r="AC1808" s="0" t="n">
        <v>1</v>
      </c>
      <c r="AD1808" s="0" t="s">
        <v>2137</v>
      </c>
      <c r="AE1808" s="0" t="n">
        <f aca="false">TRUE()</f>
        <v>1</v>
      </c>
      <c r="AF1808" s="0" t="s">
        <v>16620</v>
      </c>
      <c r="AG1808" s="0" t="n">
        <v>2</v>
      </c>
      <c r="AH1808" s="0" t="s">
        <v>16621</v>
      </c>
      <c r="AI1808" s="0" t="s">
        <v>16622</v>
      </c>
      <c r="AJ1808" s="0" t="n">
        <v>0</v>
      </c>
      <c r="AK1808" s="0" t="s">
        <v>3378</v>
      </c>
      <c r="AL1808" s="0" t="n">
        <f aca="false">FALSE()</f>
        <v>0</v>
      </c>
      <c r="AM1808" s="0" t="n">
        <f aca="false">FALSE()</f>
        <v>0</v>
      </c>
      <c r="AN1808" s="0" t="n">
        <f aca="false">FALSE()</f>
        <v>0</v>
      </c>
      <c r="AO1808" s="0" t="n">
        <f aca="false">FALSE()</f>
        <v>0</v>
      </c>
      <c r="AP1808" s="0" t="n">
        <f aca="false">TRUE()</f>
        <v>1</v>
      </c>
      <c r="AQ1808" s="380" t="n">
        <v>44965.3333333333</v>
      </c>
      <c r="AR1808" s="380" t="n">
        <v>44965.4166666667</v>
      </c>
      <c r="AS1808" s="0" t="s">
        <v>16623</v>
      </c>
      <c r="AT1808" s="0" t="s">
        <v>2170</v>
      </c>
      <c r="AU1808" s="0" t="s">
        <v>2170</v>
      </c>
    </row>
    <row r="1809" customFormat="false" ht="15" hidden="true" customHeight="false" outlineLevel="0" collapsed="false">
      <c r="A1809" s="0" t="s">
        <v>16624</v>
      </c>
      <c r="B1809" s="0" t="s">
        <v>16625</v>
      </c>
      <c r="C1809" s="0" t="s">
        <v>16626</v>
      </c>
      <c r="D1809" s="0" t="s">
        <v>2297</v>
      </c>
      <c r="E1809" s="0" t="s">
        <v>16624</v>
      </c>
      <c r="F1809" s="0" t="n">
        <v>1</v>
      </c>
      <c r="G1809" s="0" t="s">
        <v>2298</v>
      </c>
      <c r="H1809" s="0" t="s">
        <v>2170</v>
      </c>
      <c r="I1809" s="0" t="s">
        <v>2170</v>
      </c>
      <c r="J1809" s="0" t="s">
        <v>2170</v>
      </c>
      <c r="K1809" s="0" t="s">
        <v>2170</v>
      </c>
      <c r="L1809" s="0" t="s">
        <v>2170</v>
      </c>
      <c r="M1809" s="0" t="s">
        <v>2170</v>
      </c>
      <c r="N1809" s="0" t="n">
        <f aca="false">FALSE()</f>
        <v>0</v>
      </c>
      <c r="O1809" s="0" t="s">
        <v>16627</v>
      </c>
      <c r="P1809" s="0" t="s">
        <v>2300</v>
      </c>
      <c r="Q1809" s="380" t="n">
        <v>10621.125</v>
      </c>
      <c r="R1809" s="0" t="n">
        <v>552742915</v>
      </c>
      <c r="S1809" s="0" t="s">
        <v>2301</v>
      </c>
      <c r="T1809" s="0" t="s">
        <v>2302</v>
      </c>
      <c r="U1809" s="0" t="s">
        <v>2115</v>
      </c>
      <c r="V1809" s="0" t="n">
        <v>0</v>
      </c>
      <c r="W1809" s="0" t="s">
        <v>2366</v>
      </c>
      <c r="X1809" s="0" t="n">
        <v>4</v>
      </c>
      <c r="Y1809" s="0" t="n">
        <f aca="false">FALSE()</f>
        <v>0</v>
      </c>
      <c r="Z1809" s="0" t="n">
        <f aca="false">FALSE()</f>
        <v>0</v>
      </c>
      <c r="AA1809" s="0" t="n">
        <f aca="false">FALSE()</f>
        <v>0</v>
      </c>
      <c r="AB1809" s="0" t="n">
        <f aca="false">TRUE()</f>
        <v>1</v>
      </c>
      <c r="AC1809" s="0" t="n">
        <v>1</v>
      </c>
      <c r="AD1809" s="0" t="s">
        <v>2129</v>
      </c>
      <c r="AE1809" s="0" t="n">
        <f aca="false">TRUE()</f>
        <v>1</v>
      </c>
      <c r="AF1809" s="0" t="s">
        <v>16628</v>
      </c>
      <c r="AG1809" s="0" t="n">
        <v>2</v>
      </c>
      <c r="AH1809" s="0" t="s">
        <v>16629</v>
      </c>
      <c r="AI1809" s="0" t="s">
        <v>16630</v>
      </c>
      <c r="AJ1809" s="0" t="n">
        <v>0</v>
      </c>
      <c r="AK1809" s="0" t="s">
        <v>2118</v>
      </c>
      <c r="AL1809" s="0" t="n">
        <f aca="false">FALSE()</f>
        <v>0</v>
      </c>
      <c r="AM1809" s="0" t="n">
        <f aca="false">TRUE()</f>
        <v>1</v>
      </c>
      <c r="AN1809" s="0" t="n">
        <f aca="false">FALSE()</f>
        <v>0</v>
      </c>
      <c r="AO1809" s="0" t="n">
        <f aca="false">FALSE()</f>
        <v>0</v>
      </c>
      <c r="AP1809" s="0" t="n">
        <f aca="false">FALSE()</f>
        <v>0</v>
      </c>
      <c r="AQ1809" s="380" t="n">
        <v>43123.6965277778</v>
      </c>
      <c r="AR1809" s="380" t="n">
        <v>32398.1666666667</v>
      </c>
      <c r="AS1809" s="0" t="s">
        <v>16631</v>
      </c>
      <c r="AT1809" s="0" t="s">
        <v>2170</v>
      </c>
      <c r="AU1809" s="0" t="s">
        <v>2170</v>
      </c>
    </row>
    <row r="1810" customFormat="false" ht="15" hidden="true" customHeight="false" outlineLevel="0" collapsed="false">
      <c r="A1810" s="0" t="s">
        <v>16632</v>
      </c>
      <c r="B1810" s="0" t="s">
        <v>16633</v>
      </c>
      <c r="C1810" s="0" t="s">
        <v>16634</v>
      </c>
      <c r="D1810" s="0" t="s">
        <v>2297</v>
      </c>
      <c r="E1810" s="0" t="s">
        <v>16632</v>
      </c>
      <c r="F1810" s="0" t="n">
        <v>1</v>
      </c>
      <c r="G1810" s="0" t="s">
        <v>2298</v>
      </c>
      <c r="H1810" s="0" t="s">
        <v>2170</v>
      </c>
      <c r="I1810" s="0" t="s">
        <v>2170</v>
      </c>
      <c r="J1810" s="0" t="s">
        <v>2170</v>
      </c>
      <c r="K1810" s="0" t="s">
        <v>2170</v>
      </c>
      <c r="L1810" s="0" t="s">
        <v>2170</v>
      </c>
      <c r="M1810" s="0" t="s">
        <v>2170</v>
      </c>
      <c r="N1810" s="0" t="n">
        <f aca="false">FALSE()</f>
        <v>0</v>
      </c>
      <c r="O1810" s="0" t="s">
        <v>16635</v>
      </c>
      <c r="P1810" s="0" t="s">
        <v>2300</v>
      </c>
      <c r="Q1810" s="380" t="n">
        <v>25569.125</v>
      </c>
      <c r="R1810" s="0" t="n">
        <v>53282171</v>
      </c>
      <c r="S1810" s="0" t="s">
        <v>2301</v>
      </c>
      <c r="T1810" s="0" t="s">
        <v>2302</v>
      </c>
      <c r="U1810" s="0" t="s">
        <v>2365</v>
      </c>
      <c r="V1810" s="0" t="n">
        <v>140000000</v>
      </c>
      <c r="W1810" s="0" t="s">
        <v>2366</v>
      </c>
      <c r="X1810" s="0" t="n">
        <v>4</v>
      </c>
      <c r="Y1810" s="0" t="n">
        <f aca="false">FALSE()</f>
        <v>0</v>
      </c>
      <c r="Z1810" s="0" t="n">
        <f aca="false">FALSE()</f>
        <v>0</v>
      </c>
      <c r="AA1810" s="0" t="n">
        <f aca="false">FALSE()</f>
        <v>0</v>
      </c>
      <c r="AB1810" s="0" t="n">
        <f aca="false">TRUE()</f>
        <v>1</v>
      </c>
      <c r="AC1810" s="0" t="n">
        <v>1</v>
      </c>
      <c r="AD1810" s="0" t="s">
        <v>2129</v>
      </c>
      <c r="AE1810" s="0" t="n">
        <f aca="false">TRUE()</f>
        <v>1</v>
      </c>
      <c r="AF1810" s="0" t="s">
        <v>16636</v>
      </c>
      <c r="AG1810" s="0" t="n">
        <v>2</v>
      </c>
      <c r="AH1810" s="0" t="s">
        <v>16637</v>
      </c>
      <c r="AI1810" s="0" t="s">
        <v>16638</v>
      </c>
      <c r="AJ1810" s="0" t="n">
        <v>0</v>
      </c>
      <c r="AK1810" s="0" t="s">
        <v>2118</v>
      </c>
      <c r="AL1810" s="0" t="n">
        <f aca="false">FALSE()</f>
        <v>0</v>
      </c>
      <c r="AM1810" s="0" t="n">
        <f aca="false">TRUE()</f>
        <v>1</v>
      </c>
      <c r="AN1810" s="0" t="n">
        <f aca="false">FALSE()</f>
        <v>0</v>
      </c>
      <c r="AO1810" s="0" t="n">
        <f aca="false">FALSE()</f>
        <v>0</v>
      </c>
      <c r="AP1810" s="0" t="n">
        <f aca="false">TRUE()</f>
        <v>1</v>
      </c>
      <c r="AQ1810" s="380" t="n">
        <v>44781.625</v>
      </c>
      <c r="AR1810" s="380" t="n">
        <v>44781.4166666667</v>
      </c>
      <c r="AS1810" s="0" t="s">
        <v>16639</v>
      </c>
      <c r="AT1810" s="0" t="s">
        <v>2170</v>
      </c>
      <c r="AU1810" s="0" t="s">
        <v>2170</v>
      </c>
    </row>
    <row r="1811" customFormat="false" ht="15" hidden="true" customHeight="false" outlineLevel="0" collapsed="false">
      <c r="A1811" s="0" t="s">
        <v>16640</v>
      </c>
      <c r="B1811" s="0" t="s">
        <v>16641</v>
      </c>
      <c r="C1811" s="0" t="s">
        <v>16642</v>
      </c>
      <c r="D1811" s="0" t="s">
        <v>2297</v>
      </c>
      <c r="E1811" s="0" t="s">
        <v>16640</v>
      </c>
      <c r="F1811" s="0" t="n">
        <v>1</v>
      </c>
      <c r="G1811" s="0" t="s">
        <v>2298</v>
      </c>
      <c r="H1811" s="0" t="s">
        <v>2170</v>
      </c>
      <c r="I1811" s="0" t="s">
        <v>2170</v>
      </c>
      <c r="J1811" s="0" t="s">
        <v>2170</v>
      </c>
      <c r="K1811" s="0" t="s">
        <v>2170</v>
      </c>
      <c r="L1811" s="0" t="s">
        <v>2170</v>
      </c>
      <c r="M1811" s="0" t="s">
        <v>2170</v>
      </c>
      <c r="N1811" s="0" t="n">
        <f aca="false">FALSE()</f>
        <v>0</v>
      </c>
      <c r="O1811" s="0" t="s">
        <v>16643</v>
      </c>
      <c r="P1811" s="0" t="s">
        <v>2300</v>
      </c>
      <c r="Q1811" s="380" t="n">
        <v>40970.1666666667</v>
      </c>
      <c r="R1811" s="0" t="n">
        <v>65797617</v>
      </c>
      <c r="S1811" s="0" t="s">
        <v>2301</v>
      </c>
      <c r="T1811" s="0" t="s">
        <v>2302</v>
      </c>
      <c r="U1811" s="0" t="s">
        <v>2684</v>
      </c>
      <c r="V1811" s="0" t="n">
        <v>0</v>
      </c>
      <c r="W1811" s="0" t="s">
        <v>3138</v>
      </c>
      <c r="X1811" s="0" t="n">
        <v>4</v>
      </c>
      <c r="Y1811" s="0" t="n">
        <f aca="false">FALSE()</f>
        <v>0</v>
      </c>
      <c r="Z1811" s="0" t="n">
        <f aca="false">FALSE()</f>
        <v>0</v>
      </c>
      <c r="AA1811" s="0" t="n">
        <f aca="false">FALSE()</f>
        <v>0</v>
      </c>
      <c r="AB1811" s="0" t="n">
        <f aca="false">FALSE()</f>
        <v>0</v>
      </c>
      <c r="AC1811" s="0" t="n">
        <v>1</v>
      </c>
      <c r="AD1811" s="0" t="s">
        <v>2129</v>
      </c>
      <c r="AE1811" s="0" t="n">
        <f aca="false">TRUE()</f>
        <v>1</v>
      </c>
      <c r="AF1811" s="0" t="s">
        <v>16644</v>
      </c>
      <c r="AG1811" s="0" t="n">
        <v>2</v>
      </c>
      <c r="AH1811" s="0" t="s">
        <v>16645</v>
      </c>
      <c r="AI1811" s="0" t="s">
        <v>16646</v>
      </c>
      <c r="AJ1811" s="0" t="n">
        <v>0</v>
      </c>
      <c r="AK1811" s="0" t="s">
        <v>2118</v>
      </c>
      <c r="AL1811" s="0" t="n">
        <f aca="false">FALSE()</f>
        <v>0</v>
      </c>
      <c r="AM1811" s="0" t="n">
        <f aca="false">TRUE()</f>
        <v>1</v>
      </c>
      <c r="AN1811" s="0" t="n">
        <f aca="false">FALSE()</f>
        <v>0</v>
      </c>
      <c r="AO1811" s="0" t="n">
        <f aca="false">FALSE()</f>
        <v>0</v>
      </c>
      <c r="AP1811" s="0" t="n">
        <f aca="false">FALSE()</f>
        <v>0</v>
      </c>
      <c r="AQ1811" s="380" t="n">
        <v>43559.6881944444</v>
      </c>
      <c r="AR1811" s="380" t="n">
        <v>40970.1666666667</v>
      </c>
      <c r="AS1811" s="0" t="s">
        <v>16647</v>
      </c>
      <c r="AT1811" s="0" t="s">
        <v>2170</v>
      </c>
      <c r="AU1811" s="0" t="s">
        <v>2170</v>
      </c>
    </row>
    <row r="1812" customFormat="false" ht="15" hidden="true" customHeight="false" outlineLevel="0" collapsed="false">
      <c r="A1812" s="0" t="s">
        <v>16648</v>
      </c>
      <c r="B1812" s="0" t="s">
        <v>16649</v>
      </c>
      <c r="C1812" s="0" t="s">
        <v>16650</v>
      </c>
      <c r="D1812" s="0" t="s">
        <v>2297</v>
      </c>
      <c r="E1812" s="0" t="s">
        <v>16648</v>
      </c>
      <c r="F1812" s="0" t="n">
        <v>1</v>
      </c>
      <c r="G1812" s="0" t="s">
        <v>2298</v>
      </c>
      <c r="H1812" s="0" t="s">
        <v>2170</v>
      </c>
      <c r="I1812" s="0" t="s">
        <v>2170</v>
      </c>
      <c r="J1812" s="0" t="s">
        <v>2170</v>
      </c>
      <c r="K1812" s="0" t="s">
        <v>2170</v>
      </c>
      <c r="L1812" s="0" t="s">
        <v>2170</v>
      </c>
      <c r="M1812" s="0" t="s">
        <v>2170</v>
      </c>
      <c r="N1812" s="0" t="n">
        <f aca="false">FALSE()</f>
        <v>0</v>
      </c>
      <c r="O1812" s="0" t="s">
        <v>16651</v>
      </c>
      <c r="P1812" s="0" t="s">
        <v>2300</v>
      </c>
      <c r="Q1812" s="380" t="n">
        <v>25569.125</v>
      </c>
      <c r="R1812" s="0" t="n">
        <v>4140116007</v>
      </c>
      <c r="S1812" s="0" t="s">
        <v>2301</v>
      </c>
      <c r="T1812" s="0" t="s">
        <v>2302</v>
      </c>
      <c r="U1812" s="0" t="s">
        <v>2684</v>
      </c>
      <c r="V1812" s="0" t="n">
        <v>0</v>
      </c>
      <c r="W1812" s="0" t="s">
        <v>2383</v>
      </c>
      <c r="X1812" s="0" t="n">
        <v>4</v>
      </c>
      <c r="Y1812" s="0" t="n">
        <f aca="false">FALSE()</f>
        <v>0</v>
      </c>
      <c r="Z1812" s="0" t="n">
        <f aca="false">FALSE()</f>
        <v>0</v>
      </c>
      <c r="AA1812" s="0" t="n">
        <f aca="false">FALSE()</f>
        <v>0</v>
      </c>
      <c r="AB1812" s="0" t="n">
        <f aca="false">TRUE()</f>
        <v>1</v>
      </c>
      <c r="AC1812" s="0" t="n">
        <v>1</v>
      </c>
      <c r="AD1812" s="0" t="s">
        <v>2129</v>
      </c>
      <c r="AE1812" s="0" t="n">
        <f aca="false">TRUE()</f>
        <v>1</v>
      </c>
      <c r="AF1812" s="0" t="s">
        <v>16652</v>
      </c>
      <c r="AG1812" s="0" t="n">
        <v>2</v>
      </c>
      <c r="AH1812" s="0" t="s">
        <v>16653</v>
      </c>
      <c r="AI1812" s="0" t="s">
        <v>16654</v>
      </c>
      <c r="AJ1812" s="0" t="n">
        <v>0</v>
      </c>
      <c r="AK1812" s="0" t="s">
        <v>2118</v>
      </c>
      <c r="AL1812" s="0" t="n">
        <f aca="false">FALSE()</f>
        <v>0</v>
      </c>
      <c r="AM1812" s="0" t="n">
        <f aca="false">TRUE()</f>
        <v>1</v>
      </c>
      <c r="AN1812" s="0" t="n">
        <f aca="false">FALSE()</f>
        <v>0</v>
      </c>
      <c r="AO1812" s="0" t="n">
        <f aca="false">FALSE()</f>
        <v>0</v>
      </c>
      <c r="AP1812" s="0" t="n">
        <f aca="false">FALSE()</f>
        <v>0</v>
      </c>
      <c r="AQ1812" s="380" t="n">
        <v>43123.5013888889</v>
      </c>
      <c r="AR1812" s="380" t="n">
        <v>32398.1666666667</v>
      </c>
      <c r="AS1812" s="0" t="s">
        <v>16655</v>
      </c>
      <c r="AT1812" s="0" t="s">
        <v>2170</v>
      </c>
      <c r="AU1812" s="0" t="s">
        <v>2170</v>
      </c>
    </row>
    <row r="1813" customFormat="false" ht="15" hidden="true" customHeight="false" outlineLevel="0" collapsed="false">
      <c r="A1813" s="0" t="s">
        <v>16656</v>
      </c>
      <c r="B1813" s="0" t="s">
        <v>16657</v>
      </c>
      <c r="C1813" s="0" t="s">
        <v>16658</v>
      </c>
      <c r="D1813" s="0" t="s">
        <v>2297</v>
      </c>
      <c r="E1813" s="0" t="s">
        <v>16656</v>
      </c>
      <c r="F1813" s="0" t="n">
        <v>1</v>
      </c>
      <c r="G1813" s="0" t="s">
        <v>2298</v>
      </c>
      <c r="H1813" s="0" t="s">
        <v>2170</v>
      </c>
      <c r="I1813" s="0" t="s">
        <v>2170</v>
      </c>
      <c r="J1813" s="0" t="s">
        <v>2170</v>
      </c>
      <c r="K1813" s="0" t="s">
        <v>2170</v>
      </c>
      <c r="L1813" s="0" t="s">
        <v>2170</v>
      </c>
      <c r="M1813" s="0" t="s">
        <v>2170</v>
      </c>
      <c r="N1813" s="0" t="n">
        <f aca="false">FALSE()</f>
        <v>0</v>
      </c>
      <c r="O1813" s="0" t="s">
        <v>16659</v>
      </c>
      <c r="P1813" s="0" t="s">
        <v>2300</v>
      </c>
      <c r="Q1813" s="380" t="n">
        <v>25569.125</v>
      </c>
      <c r="R1813" s="0" t="n">
        <v>22254573</v>
      </c>
      <c r="S1813" s="0" t="s">
        <v>2301</v>
      </c>
      <c r="T1813" s="0" t="s">
        <v>2302</v>
      </c>
      <c r="U1813" s="0" t="s">
        <v>610</v>
      </c>
      <c r="V1813" s="0" t="n">
        <v>0</v>
      </c>
      <c r="W1813" s="0" t="s">
        <v>2366</v>
      </c>
      <c r="X1813" s="0" t="n">
        <v>4</v>
      </c>
      <c r="Y1813" s="0" t="n">
        <f aca="false">FALSE()</f>
        <v>0</v>
      </c>
      <c r="Z1813" s="0" t="n">
        <f aca="false">FALSE()</f>
        <v>0</v>
      </c>
      <c r="AA1813" s="0" t="n">
        <f aca="false">FALSE()</f>
        <v>0</v>
      </c>
      <c r="AB1813" s="0" t="n">
        <f aca="false">TRUE()</f>
        <v>1</v>
      </c>
      <c r="AC1813" s="0" t="n">
        <v>1</v>
      </c>
      <c r="AD1813" s="0" t="s">
        <v>2129</v>
      </c>
      <c r="AE1813" s="0" t="n">
        <f aca="false">TRUE()</f>
        <v>1</v>
      </c>
      <c r="AF1813" s="0" t="s">
        <v>16660</v>
      </c>
      <c r="AG1813" s="0" t="n">
        <v>2</v>
      </c>
      <c r="AH1813" s="0" t="s">
        <v>16661</v>
      </c>
      <c r="AI1813" s="0" t="s">
        <v>16662</v>
      </c>
      <c r="AJ1813" s="0" t="n">
        <v>0</v>
      </c>
      <c r="AK1813" s="0" t="s">
        <v>2118</v>
      </c>
      <c r="AL1813" s="0" t="n">
        <f aca="false">FALSE()</f>
        <v>0</v>
      </c>
      <c r="AM1813" s="0" t="n">
        <f aca="false">TRUE()</f>
        <v>1</v>
      </c>
      <c r="AN1813" s="0" t="n">
        <f aca="false">FALSE()</f>
        <v>0</v>
      </c>
      <c r="AO1813" s="0" t="n">
        <f aca="false">FALSE()</f>
        <v>0</v>
      </c>
      <c r="AP1813" s="0" t="n">
        <f aca="false">FALSE()</f>
        <v>0</v>
      </c>
      <c r="AQ1813" s="380" t="n">
        <v>44041.6875</v>
      </c>
      <c r="AR1813" s="380" t="n">
        <v>44041.4166666667</v>
      </c>
      <c r="AS1813" s="0" t="s">
        <v>16663</v>
      </c>
      <c r="AT1813" s="0" t="s">
        <v>2170</v>
      </c>
      <c r="AU1813" s="0" t="s">
        <v>2170</v>
      </c>
    </row>
    <row r="1814" customFormat="false" ht="15" hidden="true" customHeight="false" outlineLevel="0" collapsed="false">
      <c r="A1814" s="0" t="s">
        <v>16664</v>
      </c>
      <c r="B1814" s="0" t="s">
        <v>16665</v>
      </c>
      <c r="C1814" s="0" t="s">
        <v>16666</v>
      </c>
      <c r="D1814" s="0" t="s">
        <v>2297</v>
      </c>
      <c r="E1814" s="0" t="s">
        <v>16664</v>
      </c>
      <c r="F1814" s="0" t="n">
        <v>1</v>
      </c>
      <c r="G1814" s="0" t="s">
        <v>2298</v>
      </c>
      <c r="H1814" s="0" t="s">
        <v>2170</v>
      </c>
      <c r="I1814" s="0" t="s">
        <v>2170</v>
      </c>
      <c r="J1814" s="0" t="s">
        <v>2170</v>
      </c>
      <c r="K1814" s="0" t="s">
        <v>2170</v>
      </c>
      <c r="L1814" s="0" t="s">
        <v>2170</v>
      </c>
      <c r="M1814" s="0" t="s">
        <v>2170</v>
      </c>
      <c r="N1814" s="0" t="n">
        <f aca="false">FALSE()</f>
        <v>0</v>
      </c>
      <c r="O1814" s="0" t="s">
        <v>16667</v>
      </c>
      <c r="P1814" s="0" t="s">
        <v>2300</v>
      </c>
      <c r="Q1814" s="380" t="n">
        <v>25569.125</v>
      </c>
      <c r="R1814" s="0" t="n">
        <v>79844654</v>
      </c>
      <c r="S1814" s="0" t="s">
        <v>2301</v>
      </c>
      <c r="T1814" s="0" t="s">
        <v>2302</v>
      </c>
      <c r="U1814" s="0" t="s">
        <v>2330</v>
      </c>
      <c r="V1814" s="0" t="n">
        <v>99000000</v>
      </c>
      <c r="W1814" s="0" t="s">
        <v>2321</v>
      </c>
      <c r="X1814" s="0" t="n">
        <v>4</v>
      </c>
      <c r="Y1814" s="0" t="n">
        <f aca="false">FALSE()</f>
        <v>0</v>
      </c>
      <c r="Z1814" s="0" t="n">
        <f aca="false">FALSE()</f>
        <v>0</v>
      </c>
      <c r="AA1814" s="0" t="n">
        <f aca="false">FALSE()</f>
        <v>0</v>
      </c>
      <c r="AB1814" s="0" t="n">
        <f aca="false">FALSE()</f>
        <v>0</v>
      </c>
      <c r="AC1814" s="0" t="n">
        <v>1</v>
      </c>
      <c r="AD1814" s="0" t="s">
        <v>2129</v>
      </c>
      <c r="AE1814" s="0" t="n">
        <f aca="false">TRUE()</f>
        <v>1</v>
      </c>
      <c r="AF1814" s="0" t="s">
        <v>16668</v>
      </c>
      <c r="AG1814" s="0" t="n">
        <v>2</v>
      </c>
      <c r="AH1814" s="0" t="s">
        <v>16669</v>
      </c>
      <c r="AI1814" s="0" t="s">
        <v>16670</v>
      </c>
      <c r="AJ1814" s="0" t="n">
        <v>0</v>
      </c>
      <c r="AK1814" s="0" t="s">
        <v>2118</v>
      </c>
      <c r="AL1814" s="0" t="n">
        <f aca="false">FALSE()</f>
        <v>0</v>
      </c>
      <c r="AM1814" s="0" t="n">
        <f aca="false">TRUE()</f>
        <v>1</v>
      </c>
      <c r="AN1814" s="0" t="n">
        <f aca="false">FALSE()</f>
        <v>0</v>
      </c>
      <c r="AO1814" s="0" t="n">
        <f aca="false">FALSE()</f>
        <v>0</v>
      </c>
      <c r="AP1814" s="0" t="n">
        <f aca="false">FALSE()</f>
        <v>0</v>
      </c>
      <c r="AQ1814" s="380" t="n">
        <v>43682.4993055556</v>
      </c>
      <c r="AR1814" s="380" t="n">
        <v>43682.4166666667</v>
      </c>
      <c r="AS1814" s="0" t="s">
        <v>16671</v>
      </c>
      <c r="AT1814" s="0" t="s">
        <v>2170</v>
      </c>
      <c r="AU1814" s="0" t="s">
        <v>2170</v>
      </c>
    </row>
    <row r="1815" customFormat="false" ht="15" hidden="true" customHeight="false" outlineLevel="0" collapsed="false">
      <c r="A1815" s="0" t="s">
        <v>16672</v>
      </c>
      <c r="B1815" s="0" t="s">
        <v>16673</v>
      </c>
      <c r="C1815" s="0" t="s">
        <v>16674</v>
      </c>
      <c r="D1815" s="0" t="s">
        <v>2297</v>
      </c>
      <c r="E1815" s="0" t="s">
        <v>16672</v>
      </c>
      <c r="F1815" s="0" t="n">
        <v>1</v>
      </c>
      <c r="G1815" s="0" t="s">
        <v>2298</v>
      </c>
      <c r="H1815" s="0" t="s">
        <v>2170</v>
      </c>
      <c r="I1815" s="0" t="s">
        <v>2170</v>
      </c>
      <c r="J1815" s="0" t="s">
        <v>2170</v>
      </c>
      <c r="K1815" s="0" t="s">
        <v>2170</v>
      </c>
      <c r="L1815" s="0" t="s">
        <v>2170</v>
      </c>
      <c r="M1815" s="0" t="s">
        <v>2170</v>
      </c>
      <c r="N1815" s="0" t="n">
        <f aca="false">FALSE()</f>
        <v>0</v>
      </c>
      <c r="O1815" s="0" t="s">
        <v>16675</v>
      </c>
      <c r="P1815" s="0" t="s">
        <v>2300</v>
      </c>
      <c r="Q1815" s="380" t="n">
        <v>25569.125</v>
      </c>
      <c r="R1815" s="0" t="n">
        <v>263302451</v>
      </c>
      <c r="S1815" s="0" t="s">
        <v>2301</v>
      </c>
      <c r="T1815" s="0" t="s">
        <v>2302</v>
      </c>
      <c r="U1815" s="0" t="s">
        <v>2114</v>
      </c>
      <c r="V1815" s="0" t="n">
        <v>0</v>
      </c>
      <c r="W1815" s="0" t="s">
        <v>5660</v>
      </c>
      <c r="X1815" s="0" t="n">
        <v>4</v>
      </c>
      <c r="Y1815" s="0" t="n">
        <f aca="false">FALSE()</f>
        <v>0</v>
      </c>
      <c r="Z1815" s="0" t="n">
        <f aca="false">FALSE()</f>
        <v>0</v>
      </c>
      <c r="AA1815" s="0" t="n">
        <f aca="false">FALSE()</f>
        <v>0</v>
      </c>
      <c r="AB1815" s="0" t="n">
        <f aca="false">TRUE()</f>
        <v>1</v>
      </c>
      <c r="AC1815" s="0" t="n">
        <v>1</v>
      </c>
      <c r="AD1815" s="0" t="s">
        <v>2129</v>
      </c>
      <c r="AE1815" s="0" t="n">
        <f aca="false">TRUE()</f>
        <v>1</v>
      </c>
      <c r="AF1815" s="0" t="s">
        <v>16676</v>
      </c>
      <c r="AG1815" s="0" t="n">
        <v>2</v>
      </c>
      <c r="AH1815" s="0" t="s">
        <v>16677</v>
      </c>
      <c r="AI1815" s="0" t="s">
        <v>16678</v>
      </c>
      <c r="AJ1815" s="0" t="n">
        <v>0</v>
      </c>
      <c r="AK1815" s="0" t="s">
        <v>2118</v>
      </c>
      <c r="AL1815" s="0" t="n">
        <f aca="false">FALSE()</f>
        <v>0</v>
      </c>
      <c r="AM1815" s="0" t="n">
        <f aca="false">TRUE()</f>
        <v>1</v>
      </c>
      <c r="AN1815" s="0" t="n">
        <f aca="false">FALSE()</f>
        <v>0</v>
      </c>
      <c r="AO1815" s="0" t="n">
        <f aca="false">FALSE()</f>
        <v>0</v>
      </c>
      <c r="AP1815" s="0" t="n">
        <f aca="false">FALSE()</f>
        <v>0</v>
      </c>
      <c r="AQ1815" s="380" t="n">
        <v>43123.7298611111</v>
      </c>
      <c r="AR1815" s="380" t="n">
        <v>32398.1666666667</v>
      </c>
      <c r="AS1815" s="0" t="s">
        <v>16679</v>
      </c>
      <c r="AT1815" s="0" t="s">
        <v>2170</v>
      </c>
      <c r="AU1815" s="0" t="s">
        <v>2170</v>
      </c>
    </row>
    <row r="1816" customFormat="false" ht="15" hidden="true" customHeight="false" outlineLevel="0" collapsed="false">
      <c r="A1816" s="0" t="s">
        <v>16680</v>
      </c>
      <c r="B1816" s="0" t="s">
        <v>16681</v>
      </c>
      <c r="C1816" s="0" t="s">
        <v>16682</v>
      </c>
      <c r="D1816" s="0" t="s">
        <v>2297</v>
      </c>
      <c r="E1816" s="0" t="s">
        <v>16680</v>
      </c>
      <c r="F1816" s="0" t="n">
        <v>1</v>
      </c>
      <c r="G1816" s="0" t="s">
        <v>2298</v>
      </c>
      <c r="H1816" s="0" t="s">
        <v>2170</v>
      </c>
      <c r="I1816" s="0" t="s">
        <v>2170</v>
      </c>
      <c r="J1816" s="0" t="s">
        <v>2170</v>
      </c>
      <c r="K1816" s="0" t="s">
        <v>2170</v>
      </c>
      <c r="L1816" s="0" t="s">
        <v>2170</v>
      </c>
      <c r="M1816" s="0" t="s">
        <v>2170</v>
      </c>
      <c r="N1816" s="0" t="n">
        <f aca="false">FALSE()</f>
        <v>0</v>
      </c>
      <c r="O1816" s="0" t="s">
        <v>16683</v>
      </c>
      <c r="P1816" s="0" t="s">
        <v>2300</v>
      </c>
      <c r="Q1816" s="380" t="n">
        <v>33498.1666666667</v>
      </c>
      <c r="R1816" s="0" t="n">
        <v>149033443</v>
      </c>
      <c r="S1816" s="0" t="s">
        <v>2301</v>
      </c>
      <c r="T1816" s="0" t="s">
        <v>2302</v>
      </c>
      <c r="U1816" s="0" t="s">
        <v>2330</v>
      </c>
      <c r="V1816" s="0" t="n">
        <v>0</v>
      </c>
      <c r="W1816" s="0" t="s">
        <v>2339</v>
      </c>
      <c r="X1816" s="0" t="n">
        <v>4</v>
      </c>
      <c r="Y1816" s="0" t="n">
        <f aca="false">FALSE()</f>
        <v>0</v>
      </c>
      <c r="Z1816" s="0" t="n">
        <f aca="false">FALSE()</f>
        <v>0</v>
      </c>
      <c r="AA1816" s="0" t="n">
        <f aca="false">FALSE()</f>
        <v>0</v>
      </c>
      <c r="AB1816" s="0" t="n">
        <f aca="false">FALSE()</f>
        <v>0</v>
      </c>
      <c r="AC1816" s="0" t="n">
        <v>1</v>
      </c>
      <c r="AD1816" s="0" t="s">
        <v>2129</v>
      </c>
      <c r="AE1816" s="0" t="n">
        <f aca="false">TRUE()</f>
        <v>1</v>
      </c>
      <c r="AF1816" s="0" t="s">
        <v>16684</v>
      </c>
      <c r="AG1816" s="0" t="n">
        <v>2</v>
      </c>
      <c r="AH1816" s="0" t="s">
        <v>16685</v>
      </c>
      <c r="AI1816" s="0" t="s">
        <v>16686</v>
      </c>
      <c r="AJ1816" s="0" t="n">
        <v>0</v>
      </c>
      <c r="AK1816" s="0" t="s">
        <v>2118</v>
      </c>
      <c r="AL1816" s="0" t="n">
        <f aca="false">FALSE()</f>
        <v>0</v>
      </c>
      <c r="AM1816" s="0" t="n">
        <f aca="false">TRUE()</f>
        <v>1</v>
      </c>
      <c r="AN1816" s="0" t="n">
        <f aca="false">FALSE()</f>
        <v>0</v>
      </c>
      <c r="AO1816" s="0" t="n">
        <f aca="false">FALSE()</f>
        <v>0</v>
      </c>
      <c r="AP1816" s="0" t="n">
        <f aca="false">FALSE()</f>
        <v>0</v>
      </c>
      <c r="AQ1816" s="380" t="n">
        <v>43123.6930555556</v>
      </c>
      <c r="AR1816" s="380" t="n">
        <v>33498.1666666667</v>
      </c>
      <c r="AS1816" s="0" t="s">
        <v>16687</v>
      </c>
      <c r="AT1816" s="0" t="s">
        <v>2170</v>
      </c>
      <c r="AU1816" s="0" t="s">
        <v>2170</v>
      </c>
    </row>
    <row r="1817" customFormat="false" ht="15" hidden="true" customHeight="false" outlineLevel="0" collapsed="false">
      <c r="A1817" s="0" t="s">
        <v>16688</v>
      </c>
      <c r="B1817" s="0" t="s">
        <v>16689</v>
      </c>
      <c r="C1817" s="0" t="s">
        <v>16690</v>
      </c>
      <c r="D1817" s="0" t="s">
        <v>2297</v>
      </c>
      <c r="E1817" s="0" t="s">
        <v>16688</v>
      </c>
      <c r="F1817" s="0" t="n">
        <v>1</v>
      </c>
      <c r="G1817" s="0" t="s">
        <v>2298</v>
      </c>
      <c r="H1817" s="0" t="s">
        <v>2170</v>
      </c>
      <c r="I1817" s="0" t="s">
        <v>2170</v>
      </c>
      <c r="J1817" s="0" t="s">
        <v>2170</v>
      </c>
      <c r="K1817" s="0" t="s">
        <v>2170</v>
      </c>
      <c r="L1817" s="0" t="s">
        <v>2170</v>
      </c>
      <c r="M1817" s="0" t="s">
        <v>2170</v>
      </c>
      <c r="N1817" s="0" t="n">
        <f aca="false">FALSE()</f>
        <v>0</v>
      </c>
      <c r="O1817" s="0" t="s">
        <v>16691</v>
      </c>
      <c r="P1817" s="0" t="s">
        <v>2300</v>
      </c>
      <c r="Q1817" s="380" t="n">
        <v>30407.1666666667</v>
      </c>
      <c r="R1817" s="0" t="n">
        <v>88754695</v>
      </c>
      <c r="S1817" s="0" t="s">
        <v>2301</v>
      </c>
      <c r="T1817" s="0" t="s">
        <v>2302</v>
      </c>
      <c r="U1817" s="0" t="s">
        <v>2365</v>
      </c>
      <c r="V1817" s="0" t="n">
        <v>320000000</v>
      </c>
      <c r="W1817" s="0" t="s">
        <v>2356</v>
      </c>
      <c r="X1817" s="0" t="n">
        <v>4</v>
      </c>
      <c r="Y1817" s="0" t="n">
        <f aca="false">FALSE()</f>
        <v>0</v>
      </c>
      <c r="Z1817" s="0" t="n">
        <f aca="false">FALSE()</f>
        <v>0</v>
      </c>
      <c r="AA1817" s="0" t="n">
        <f aca="false">FALSE()</f>
        <v>0</v>
      </c>
      <c r="AB1817" s="0" t="n">
        <f aca="false">TRUE()</f>
        <v>1</v>
      </c>
      <c r="AC1817" s="0" t="n">
        <v>1</v>
      </c>
      <c r="AD1817" s="0" t="s">
        <v>2129</v>
      </c>
      <c r="AE1817" s="0" t="n">
        <f aca="false">TRUE()</f>
        <v>1</v>
      </c>
      <c r="AF1817" s="0" t="s">
        <v>16692</v>
      </c>
      <c r="AG1817" s="0" t="n">
        <v>2</v>
      </c>
      <c r="AH1817" s="0" t="s">
        <v>16693</v>
      </c>
      <c r="AI1817" s="0" t="s">
        <v>16694</v>
      </c>
      <c r="AJ1817" s="0" t="n">
        <v>0</v>
      </c>
      <c r="AK1817" s="0" t="s">
        <v>2118</v>
      </c>
      <c r="AL1817" s="0" t="n">
        <f aca="false">FALSE()</f>
        <v>0</v>
      </c>
      <c r="AM1817" s="0" t="n">
        <f aca="false">TRUE()</f>
        <v>1</v>
      </c>
      <c r="AN1817" s="0" t="n">
        <f aca="false">FALSE()</f>
        <v>0</v>
      </c>
      <c r="AO1817" s="0" t="n">
        <f aca="false">FALSE()</f>
        <v>0</v>
      </c>
      <c r="AP1817" s="0" t="n">
        <f aca="false">FALSE()</f>
        <v>0</v>
      </c>
      <c r="AQ1817" s="380" t="n">
        <v>43559.6861111111</v>
      </c>
      <c r="AR1817" s="380" t="n">
        <v>32687.1666666667</v>
      </c>
      <c r="AS1817" s="0" t="s">
        <v>16695</v>
      </c>
      <c r="AT1817" s="0" t="s">
        <v>2170</v>
      </c>
      <c r="AU1817" s="0" t="s">
        <v>2170</v>
      </c>
    </row>
    <row r="1818" customFormat="false" ht="15" hidden="true" customHeight="false" outlineLevel="0" collapsed="false">
      <c r="A1818" s="0" t="s">
        <v>16696</v>
      </c>
      <c r="B1818" s="0" t="s">
        <v>16697</v>
      </c>
      <c r="C1818" s="0" t="s">
        <v>16698</v>
      </c>
      <c r="D1818" s="0" t="s">
        <v>2297</v>
      </c>
      <c r="E1818" s="0" t="s">
        <v>16696</v>
      </c>
      <c r="F1818" s="0" t="n">
        <v>1</v>
      </c>
      <c r="G1818" s="0" t="s">
        <v>2298</v>
      </c>
      <c r="H1818" s="0" t="s">
        <v>2170</v>
      </c>
      <c r="I1818" s="0" t="s">
        <v>2170</v>
      </c>
      <c r="J1818" s="0" t="s">
        <v>2170</v>
      </c>
      <c r="K1818" s="0" t="s">
        <v>2170</v>
      </c>
      <c r="L1818" s="0" t="s">
        <v>2170</v>
      </c>
      <c r="M1818" s="0" t="s">
        <v>2170</v>
      </c>
      <c r="N1818" s="0" t="n">
        <f aca="false">FALSE()</f>
        <v>0</v>
      </c>
      <c r="O1818" s="0" t="s">
        <v>16699</v>
      </c>
      <c r="P1818" s="0" t="s">
        <v>2300</v>
      </c>
      <c r="Q1818" s="380" t="n">
        <v>41906.1666666667</v>
      </c>
      <c r="R1818" s="0" t="n">
        <v>426083147</v>
      </c>
      <c r="S1818" s="0" t="s">
        <v>2301</v>
      </c>
      <c r="T1818" s="0" t="s">
        <v>2302</v>
      </c>
      <c r="U1818" s="0" t="s">
        <v>610</v>
      </c>
      <c r="V1818" s="0" t="n">
        <v>1000000000</v>
      </c>
      <c r="W1818" s="0" t="s">
        <v>2366</v>
      </c>
      <c r="X1818" s="0" t="n">
        <v>4</v>
      </c>
      <c r="Y1818" s="0" t="n">
        <f aca="false">FALSE()</f>
        <v>0</v>
      </c>
      <c r="Z1818" s="0" t="n">
        <f aca="false">FALSE()</f>
        <v>0</v>
      </c>
      <c r="AA1818" s="0" t="n">
        <f aca="false">FALSE()</f>
        <v>0</v>
      </c>
      <c r="AB1818" s="0" t="n">
        <f aca="false">TRUE()</f>
        <v>1</v>
      </c>
      <c r="AC1818" s="0" t="n">
        <v>1</v>
      </c>
      <c r="AD1818" s="0" t="s">
        <v>2129</v>
      </c>
      <c r="AE1818" s="0" t="n">
        <f aca="false">TRUE()</f>
        <v>1</v>
      </c>
      <c r="AF1818" s="0" t="s">
        <v>16700</v>
      </c>
      <c r="AG1818" s="0" t="n">
        <v>2</v>
      </c>
      <c r="AH1818" s="0" t="s">
        <v>16701</v>
      </c>
      <c r="AI1818" s="0" t="s">
        <v>16702</v>
      </c>
      <c r="AJ1818" s="0" t="n">
        <v>0</v>
      </c>
      <c r="AK1818" s="0" t="s">
        <v>2118</v>
      </c>
      <c r="AL1818" s="0" t="n">
        <f aca="false">FALSE()</f>
        <v>0</v>
      </c>
      <c r="AM1818" s="0" t="n">
        <f aca="false">TRUE()</f>
        <v>1</v>
      </c>
      <c r="AN1818" s="0" t="n">
        <f aca="false">FALSE()</f>
        <v>0</v>
      </c>
      <c r="AO1818" s="0" t="n">
        <f aca="false">FALSE()</f>
        <v>0</v>
      </c>
      <c r="AP1818" s="0" t="n">
        <f aca="false">FALSE()</f>
        <v>0</v>
      </c>
      <c r="AQ1818" s="380" t="n">
        <v>43123.7291666667</v>
      </c>
      <c r="AR1818" s="380" t="n">
        <v>41906.1666666667</v>
      </c>
      <c r="AS1818" s="0" t="s">
        <v>16703</v>
      </c>
      <c r="AT1818" s="0" t="s">
        <v>2170</v>
      </c>
      <c r="AU1818" s="0" t="s">
        <v>2170</v>
      </c>
    </row>
    <row r="1819" customFormat="false" ht="15" hidden="true" customHeight="false" outlineLevel="0" collapsed="false">
      <c r="A1819" s="0" t="s">
        <v>16704</v>
      </c>
      <c r="B1819" s="0" t="s">
        <v>16705</v>
      </c>
      <c r="C1819" s="0" t="s">
        <v>16706</v>
      </c>
      <c r="D1819" s="0" t="s">
        <v>2297</v>
      </c>
      <c r="E1819" s="0" t="s">
        <v>16704</v>
      </c>
      <c r="F1819" s="0" t="n">
        <v>1</v>
      </c>
      <c r="G1819" s="0" t="s">
        <v>2298</v>
      </c>
      <c r="H1819" s="0" t="s">
        <v>2170</v>
      </c>
      <c r="I1819" s="0" t="s">
        <v>2170</v>
      </c>
      <c r="J1819" s="0" t="s">
        <v>2170</v>
      </c>
      <c r="K1819" s="0" t="s">
        <v>2170</v>
      </c>
      <c r="L1819" s="0" t="s">
        <v>2170</v>
      </c>
      <c r="M1819" s="0" t="s">
        <v>2170</v>
      </c>
      <c r="N1819" s="0" t="n">
        <f aca="false">FALSE()</f>
        <v>0</v>
      </c>
      <c r="O1819" s="0" t="s">
        <v>16707</v>
      </c>
      <c r="P1819" s="0" t="s">
        <v>2300</v>
      </c>
      <c r="Q1819" s="380" t="n">
        <v>25569.125</v>
      </c>
      <c r="R1819" s="0" t="n">
        <v>43249922</v>
      </c>
      <c r="S1819" s="0" t="s">
        <v>2301</v>
      </c>
      <c r="T1819" s="0" t="s">
        <v>2302</v>
      </c>
      <c r="U1819" s="0" t="s">
        <v>2116</v>
      </c>
      <c r="V1819" s="0" t="n">
        <v>175000000</v>
      </c>
      <c r="W1819" s="0" t="s">
        <v>2366</v>
      </c>
      <c r="X1819" s="0" t="n">
        <v>4</v>
      </c>
      <c r="Y1819" s="0" t="n">
        <f aca="false">FALSE()</f>
        <v>0</v>
      </c>
      <c r="Z1819" s="0" t="n">
        <f aca="false">FALSE()</f>
        <v>0</v>
      </c>
      <c r="AA1819" s="0" t="n">
        <f aca="false">FALSE()</f>
        <v>0</v>
      </c>
      <c r="AB1819" s="0" t="n">
        <f aca="false">FALSE()</f>
        <v>0</v>
      </c>
      <c r="AC1819" s="0" t="n">
        <v>1</v>
      </c>
      <c r="AD1819" s="0" t="s">
        <v>2129</v>
      </c>
      <c r="AE1819" s="0" t="n">
        <f aca="false">TRUE()</f>
        <v>1</v>
      </c>
      <c r="AF1819" s="0" t="s">
        <v>16708</v>
      </c>
      <c r="AG1819" s="0" t="n">
        <v>2</v>
      </c>
      <c r="AH1819" s="0" t="s">
        <v>16709</v>
      </c>
      <c r="AI1819" s="0" t="s">
        <v>16710</v>
      </c>
      <c r="AJ1819" s="0" t="n">
        <v>0</v>
      </c>
      <c r="AK1819" s="0" t="s">
        <v>2118</v>
      </c>
      <c r="AL1819" s="0" t="n">
        <f aca="false">FALSE()</f>
        <v>0</v>
      </c>
      <c r="AM1819" s="0" t="n">
        <f aca="false">TRUE()</f>
        <v>1</v>
      </c>
      <c r="AN1819" s="0" t="n">
        <f aca="false">FALSE()</f>
        <v>0</v>
      </c>
      <c r="AO1819" s="0" t="n">
        <f aca="false">FALSE()</f>
        <v>0</v>
      </c>
      <c r="AP1819" s="0" t="n">
        <f aca="false">FALSE()</f>
        <v>0</v>
      </c>
      <c r="AQ1819" s="380" t="n">
        <v>43559.6895833333</v>
      </c>
      <c r="AR1819" s="380" t="n">
        <v>38399.125</v>
      </c>
      <c r="AS1819" s="0" t="s">
        <v>16711</v>
      </c>
      <c r="AT1819" s="0" t="s">
        <v>2170</v>
      </c>
      <c r="AU1819" s="0" t="s">
        <v>2170</v>
      </c>
    </row>
    <row r="1820" customFormat="false" ht="15" hidden="true" customHeight="false" outlineLevel="0" collapsed="false">
      <c r="A1820" s="0" t="s">
        <v>1606</v>
      </c>
      <c r="B1820" s="0" t="s">
        <v>16712</v>
      </c>
      <c r="C1820" s="0" t="s">
        <v>1603</v>
      </c>
      <c r="D1820" s="0" t="s">
        <v>720</v>
      </c>
      <c r="E1820" s="0" t="s">
        <v>1606</v>
      </c>
      <c r="F1820" s="0" t="n">
        <v>100</v>
      </c>
      <c r="G1820" s="0" t="s">
        <v>434</v>
      </c>
      <c r="H1820" s="0" t="s">
        <v>2596</v>
      </c>
      <c r="I1820" s="0" t="s">
        <v>2596</v>
      </c>
      <c r="J1820" s="0" t="s">
        <v>2597</v>
      </c>
      <c r="K1820" s="0" t="s">
        <v>16713</v>
      </c>
      <c r="L1820" s="0" t="s">
        <v>2599</v>
      </c>
      <c r="M1820" s="0" t="s">
        <v>2600</v>
      </c>
      <c r="N1820" s="0" t="n">
        <f aca="false">TRUE()</f>
        <v>1</v>
      </c>
      <c r="O1820" s="0" t="s">
        <v>1604</v>
      </c>
      <c r="P1820" s="0" t="s">
        <v>2601</v>
      </c>
      <c r="Q1820" s="380" t="n">
        <v>44183.125</v>
      </c>
      <c r="R1820" s="0" t="n">
        <v>15690000000</v>
      </c>
      <c r="S1820" s="0" t="s">
        <v>601</v>
      </c>
      <c r="T1820" s="0" t="s">
        <v>2602</v>
      </c>
      <c r="U1820" s="0" t="s">
        <v>2114</v>
      </c>
      <c r="V1820" s="0" t="n">
        <v>11940000000</v>
      </c>
      <c r="W1820" s="0" t="s">
        <v>2892</v>
      </c>
      <c r="X1820" s="0" t="n">
        <v>5</v>
      </c>
      <c r="Y1820" s="0" t="n">
        <f aca="false">FALSE()</f>
        <v>0</v>
      </c>
      <c r="Z1820" s="0" t="n">
        <f aca="false">TRUE()</f>
        <v>1</v>
      </c>
      <c r="AA1820" s="0" t="n">
        <f aca="false">TRUE()</f>
        <v>1</v>
      </c>
      <c r="AB1820" s="0" t="n">
        <f aca="false">TRUE()</f>
        <v>1</v>
      </c>
      <c r="AC1820" s="0" t="n">
        <v>1</v>
      </c>
      <c r="AD1820" s="0" t="s">
        <v>7337</v>
      </c>
      <c r="AE1820" s="0" t="n">
        <f aca="false">TRUE()</f>
        <v>1</v>
      </c>
      <c r="AF1820" s="0" t="s">
        <v>16714</v>
      </c>
      <c r="AG1820" s="0" t="n">
        <v>1</v>
      </c>
      <c r="AH1820" s="0" t="s">
        <v>16715</v>
      </c>
      <c r="AI1820" s="0" t="s">
        <v>16716</v>
      </c>
      <c r="AJ1820" s="0" t="n">
        <v>0</v>
      </c>
      <c r="AK1820" s="0" t="s">
        <v>2118</v>
      </c>
      <c r="AL1820" s="0" t="n">
        <f aca="false">TRUE()</f>
        <v>1</v>
      </c>
      <c r="AM1820" s="0" t="n">
        <f aca="false">FALSE()</f>
        <v>0</v>
      </c>
      <c r="AN1820" s="0" t="n">
        <f aca="false">TRUE()</f>
        <v>1</v>
      </c>
      <c r="AO1820" s="0" t="n">
        <f aca="false">FALSE()</f>
        <v>0</v>
      </c>
      <c r="AP1820" s="0" t="n">
        <f aca="false">TRUE()</f>
        <v>1</v>
      </c>
      <c r="AQ1820" s="380" t="n">
        <v>44314.4159722222</v>
      </c>
      <c r="AR1820" s="380" t="n">
        <v>44314.4166666667</v>
      </c>
      <c r="AS1820" s="0" t="s">
        <v>16717</v>
      </c>
      <c r="AT1820" s="0" t="s">
        <v>2597</v>
      </c>
      <c r="AU1820" s="0" t="s">
        <v>16713</v>
      </c>
    </row>
    <row r="1821" customFormat="false" ht="15" hidden="true" customHeight="false" outlineLevel="0" collapsed="false">
      <c r="A1821" s="0" t="s">
        <v>16718</v>
      </c>
      <c r="B1821" s="0" t="s">
        <v>16719</v>
      </c>
      <c r="C1821" s="0" t="s">
        <v>16720</v>
      </c>
      <c r="D1821" s="0" t="s">
        <v>2297</v>
      </c>
      <c r="E1821" s="0" t="s">
        <v>16718</v>
      </c>
      <c r="F1821" s="0" t="n">
        <v>1</v>
      </c>
      <c r="G1821" s="0" t="s">
        <v>2298</v>
      </c>
      <c r="H1821" s="0" t="s">
        <v>2170</v>
      </c>
      <c r="I1821" s="0" t="s">
        <v>2170</v>
      </c>
      <c r="J1821" s="0" t="s">
        <v>2170</v>
      </c>
      <c r="K1821" s="0" t="s">
        <v>2170</v>
      </c>
      <c r="L1821" s="0" t="s">
        <v>2170</v>
      </c>
      <c r="M1821" s="0" t="s">
        <v>2170</v>
      </c>
      <c r="N1821" s="0" t="n">
        <f aca="false">FALSE()</f>
        <v>0</v>
      </c>
      <c r="O1821" s="0" t="s">
        <v>16721</v>
      </c>
      <c r="P1821" s="0" t="s">
        <v>2300</v>
      </c>
      <c r="Q1821" s="380" t="n">
        <v>25569.125</v>
      </c>
      <c r="R1821" s="0" t="n">
        <v>1558540992</v>
      </c>
      <c r="S1821" s="0" t="s">
        <v>2301</v>
      </c>
      <c r="T1821" s="0" t="s">
        <v>2302</v>
      </c>
      <c r="U1821" s="0" t="s">
        <v>2365</v>
      </c>
      <c r="V1821" s="0" t="n">
        <v>0</v>
      </c>
      <c r="W1821" s="0" t="s">
        <v>2409</v>
      </c>
      <c r="X1821" s="0" t="n">
        <v>4</v>
      </c>
      <c r="Y1821" s="0" t="n">
        <f aca="false">FALSE()</f>
        <v>0</v>
      </c>
      <c r="Z1821" s="0" t="n">
        <f aca="false">FALSE()</f>
        <v>0</v>
      </c>
      <c r="AA1821" s="0" t="n">
        <f aca="false">FALSE()</f>
        <v>0</v>
      </c>
      <c r="AB1821" s="0" t="n">
        <f aca="false">TRUE()</f>
        <v>1</v>
      </c>
      <c r="AC1821" s="0" t="n">
        <v>1</v>
      </c>
      <c r="AD1821" s="0" t="s">
        <v>2129</v>
      </c>
      <c r="AE1821" s="0" t="n">
        <f aca="false">TRUE()</f>
        <v>1</v>
      </c>
      <c r="AF1821" s="0" t="s">
        <v>16722</v>
      </c>
      <c r="AG1821" s="0" t="n">
        <v>2</v>
      </c>
      <c r="AH1821" s="0" t="s">
        <v>16723</v>
      </c>
      <c r="AI1821" s="0" t="s">
        <v>16724</v>
      </c>
      <c r="AJ1821" s="0" t="n">
        <v>0</v>
      </c>
      <c r="AK1821" s="0" t="s">
        <v>2118</v>
      </c>
      <c r="AL1821" s="0" t="n">
        <f aca="false">FALSE()</f>
        <v>0</v>
      </c>
      <c r="AM1821" s="0" t="n">
        <f aca="false">TRUE()</f>
        <v>1</v>
      </c>
      <c r="AN1821" s="0" t="n">
        <f aca="false">FALSE()</f>
        <v>0</v>
      </c>
      <c r="AO1821" s="0" t="n">
        <f aca="false">FALSE()</f>
        <v>0</v>
      </c>
      <c r="AP1821" s="0" t="n">
        <f aca="false">FALSE()</f>
        <v>0</v>
      </c>
      <c r="AQ1821" s="380" t="n">
        <v>43123.44375</v>
      </c>
      <c r="AR1821" s="380" t="n">
        <v>39524.125</v>
      </c>
      <c r="AS1821" s="0" t="s">
        <v>16725</v>
      </c>
      <c r="AT1821" s="0" t="s">
        <v>2170</v>
      </c>
      <c r="AU1821" s="0" t="s">
        <v>2170</v>
      </c>
    </row>
    <row r="1822" customFormat="false" ht="15" hidden="true" customHeight="false" outlineLevel="0" collapsed="false">
      <c r="A1822" s="0" t="s">
        <v>16726</v>
      </c>
      <c r="B1822" s="0" t="s">
        <v>16727</v>
      </c>
      <c r="C1822" s="0" t="s">
        <v>16728</v>
      </c>
      <c r="D1822" s="0" t="s">
        <v>2297</v>
      </c>
      <c r="E1822" s="0" t="s">
        <v>16726</v>
      </c>
      <c r="F1822" s="0" t="n">
        <v>1</v>
      </c>
      <c r="G1822" s="0" t="s">
        <v>2298</v>
      </c>
      <c r="H1822" s="0" t="s">
        <v>2170</v>
      </c>
      <c r="I1822" s="0" t="s">
        <v>2170</v>
      </c>
      <c r="J1822" s="0" t="s">
        <v>2170</v>
      </c>
      <c r="K1822" s="0" t="s">
        <v>2170</v>
      </c>
      <c r="L1822" s="0" t="s">
        <v>2170</v>
      </c>
      <c r="M1822" s="0" t="s">
        <v>2170</v>
      </c>
      <c r="N1822" s="0" t="n">
        <f aca="false">FALSE()</f>
        <v>0</v>
      </c>
      <c r="O1822" s="0" t="s">
        <v>16729</v>
      </c>
      <c r="P1822" s="0" t="s">
        <v>2300</v>
      </c>
      <c r="Q1822" s="380" t="n">
        <v>34865.1666666667</v>
      </c>
      <c r="R1822" s="0" t="n">
        <v>189034202</v>
      </c>
      <c r="S1822" s="0" t="s">
        <v>2301</v>
      </c>
      <c r="T1822" s="0" t="s">
        <v>2302</v>
      </c>
      <c r="U1822" s="0" t="s">
        <v>2115</v>
      </c>
      <c r="V1822" s="0" t="n">
        <v>200000000</v>
      </c>
      <c r="W1822" s="0" t="s">
        <v>2366</v>
      </c>
      <c r="X1822" s="0" t="n">
        <v>4</v>
      </c>
      <c r="Y1822" s="0" t="n">
        <f aca="false">FALSE()</f>
        <v>0</v>
      </c>
      <c r="Z1822" s="0" t="n">
        <f aca="false">FALSE()</f>
        <v>0</v>
      </c>
      <c r="AA1822" s="0" t="n">
        <f aca="false">FALSE()</f>
        <v>0</v>
      </c>
      <c r="AB1822" s="0" t="n">
        <f aca="false">TRUE()</f>
        <v>1</v>
      </c>
      <c r="AC1822" s="0" t="n">
        <v>1</v>
      </c>
      <c r="AD1822" s="0" t="s">
        <v>2129</v>
      </c>
      <c r="AE1822" s="0" t="n">
        <f aca="false">TRUE()</f>
        <v>1</v>
      </c>
      <c r="AF1822" s="0" t="s">
        <v>16730</v>
      </c>
      <c r="AG1822" s="0" t="n">
        <v>2</v>
      </c>
      <c r="AH1822" s="0" t="s">
        <v>16731</v>
      </c>
      <c r="AI1822" s="0" t="s">
        <v>16732</v>
      </c>
      <c r="AJ1822" s="0" t="n">
        <v>0</v>
      </c>
      <c r="AK1822" s="0" t="s">
        <v>2118</v>
      </c>
      <c r="AL1822" s="0" t="n">
        <f aca="false">FALSE()</f>
        <v>0</v>
      </c>
      <c r="AM1822" s="0" t="n">
        <f aca="false">TRUE()</f>
        <v>1</v>
      </c>
      <c r="AN1822" s="0" t="n">
        <f aca="false">FALSE()</f>
        <v>0</v>
      </c>
      <c r="AO1822" s="0" t="n">
        <f aca="false">FALSE()</f>
        <v>0</v>
      </c>
      <c r="AP1822" s="0" t="n">
        <f aca="false">FALSE()</f>
        <v>0</v>
      </c>
      <c r="AQ1822" s="380" t="n">
        <v>43531.5604166667</v>
      </c>
      <c r="AR1822" s="380" t="n">
        <v>34866.1666666667</v>
      </c>
      <c r="AS1822" s="0" t="s">
        <v>16733</v>
      </c>
      <c r="AT1822" s="0" t="s">
        <v>2170</v>
      </c>
      <c r="AU1822" s="0" t="s">
        <v>2170</v>
      </c>
    </row>
    <row r="1823" customFormat="false" ht="15" hidden="true" customHeight="false" outlineLevel="0" collapsed="false">
      <c r="A1823" s="0" t="s">
        <v>16734</v>
      </c>
      <c r="B1823" s="0" t="s">
        <v>16735</v>
      </c>
      <c r="C1823" s="0" t="s">
        <v>16736</v>
      </c>
      <c r="D1823" s="0" t="s">
        <v>2297</v>
      </c>
      <c r="E1823" s="0" t="s">
        <v>16734</v>
      </c>
      <c r="F1823" s="0" t="n">
        <v>1</v>
      </c>
      <c r="G1823" s="0" t="s">
        <v>2298</v>
      </c>
      <c r="H1823" s="0" t="s">
        <v>2170</v>
      </c>
      <c r="I1823" s="0" t="s">
        <v>2170</v>
      </c>
      <c r="J1823" s="0" t="s">
        <v>2170</v>
      </c>
      <c r="K1823" s="0" t="s">
        <v>2170</v>
      </c>
      <c r="L1823" s="0" t="s">
        <v>2170</v>
      </c>
      <c r="M1823" s="0" t="s">
        <v>2170</v>
      </c>
      <c r="N1823" s="0" t="n">
        <f aca="false">FALSE()</f>
        <v>0</v>
      </c>
      <c r="O1823" s="0" t="s">
        <v>16737</v>
      </c>
      <c r="P1823" s="0" t="s">
        <v>2300</v>
      </c>
      <c r="Q1823" s="380" t="n">
        <v>25569.125</v>
      </c>
      <c r="R1823" s="0" t="n">
        <v>150011919</v>
      </c>
      <c r="S1823" s="0" t="s">
        <v>2301</v>
      </c>
      <c r="T1823" s="0" t="s">
        <v>2302</v>
      </c>
      <c r="U1823" s="0" t="s">
        <v>2116</v>
      </c>
      <c r="V1823" s="0" t="n">
        <v>550000000</v>
      </c>
      <c r="W1823" s="0" t="s">
        <v>2321</v>
      </c>
      <c r="X1823" s="0" t="n">
        <v>1</v>
      </c>
      <c r="Y1823" s="0" t="n">
        <f aca="false">FALSE()</f>
        <v>0</v>
      </c>
      <c r="Z1823" s="0" t="n">
        <f aca="false">FALSE()</f>
        <v>0</v>
      </c>
      <c r="AA1823" s="0" t="n">
        <f aca="false">FALSE()</f>
        <v>0</v>
      </c>
      <c r="AB1823" s="0" t="n">
        <f aca="false">FALSE()</f>
        <v>0</v>
      </c>
      <c r="AC1823" s="0" t="n">
        <v>1</v>
      </c>
      <c r="AD1823" s="0" t="s">
        <v>2129</v>
      </c>
      <c r="AE1823" s="0" t="n">
        <f aca="false">TRUE()</f>
        <v>1</v>
      </c>
      <c r="AF1823" s="0" t="s">
        <v>16738</v>
      </c>
      <c r="AG1823" s="0" t="n">
        <v>2</v>
      </c>
      <c r="AH1823" s="0" t="s">
        <v>16739</v>
      </c>
      <c r="AI1823" s="0" t="s">
        <v>16740</v>
      </c>
      <c r="AJ1823" s="0" t="n">
        <v>0</v>
      </c>
      <c r="AK1823" s="0" t="s">
        <v>2118</v>
      </c>
      <c r="AL1823" s="0" t="n">
        <f aca="false">FALSE()</f>
        <v>0</v>
      </c>
      <c r="AM1823" s="0" t="n">
        <f aca="false">TRUE()</f>
        <v>1</v>
      </c>
      <c r="AN1823" s="0" t="n">
        <f aca="false">FALSE()</f>
        <v>0</v>
      </c>
      <c r="AO1823" s="0" t="n">
        <f aca="false">FALSE()</f>
        <v>0</v>
      </c>
      <c r="AP1823" s="0" t="n">
        <f aca="false">FALSE()</f>
        <v>0</v>
      </c>
      <c r="AQ1823" s="380" t="n">
        <v>43559.6909722222</v>
      </c>
      <c r="AR1823" s="380" t="n">
        <v>42144.125</v>
      </c>
      <c r="AS1823" s="0" t="s">
        <v>16741</v>
      </c>
      <c r="AT1823" s="0" t="s">
        <v>2170</v>
      </c>
      <c r="AU1823" s="0" t="s">
        <v>2170</v>
      </c>
    </row>
    <row r="1824" customFormat="false" ht="15" hidden="true" customHeight="false" outlineLevel="0" collapsed="false">
      <c r="A1824" s="0" t="s">
        <v>16742</v>
      </c>
      <c r="B1824" s="0" t="s">
        <v>16743</v>
      </c>
      <c r="C1824" s="0" t="s">
        <v>16744</v>
      </c>
      <c r="D1824" s="0" t="s">
        <v>2297</v>
      </c>
      <c r="E1824" s="0" t="s">
        <v>16742</v>
      </c>
      <c r="F1824" s="0" t="n">
        <v>1</v>
      </c>
      <c r="G1824" s="0" t="s">
        <v>2298</v>
      </c>
      <c r="H1824" s="0" t="s">
        <v>2170</v>
      </c>
      <c r="I1824" s="0" t="s">
        <v>2170</v>
      </c>
      <c r="J1824" s="0" t="s">
        <v>2170</v>
      </c>
      <c r="K1824" s="0" t="s">
        <v>2170</v>
      </c>
      <c r="L1824" s="0" t="s">
        <v>2170</v>
      </c>
      <c r="M1824" s="0" t="s">
        <v>2170</v>
      </c>
      <c r="N1824" s="0" t="n">
        <f aca="false">FALSE()</f>
        <v>0</v>
      </c>
      <c r="O1824" s="0" t="s">
        <v>16745</v>
      </c>
      <c r="P1824" s="0" t="s">
        <v>2300</v>
      </c>
      <c r="Q1824" s="380" t="n">
        <v>34381.125</v>
      </c>
      <c r="R1824" s="0" t="n">
        <v>62381891</v>
      </c>
      <c r="S1824" s="0" t="s">
        <v>2301</v>
      </c>
      <c r="T1824" s="0" t="s">
        <v>2302</v>
      </c>
      <c r="U1824" s="0" t="s">
        <v>2114</v>
      </c>
      <c r="V1824" s="0" t="n">
        <v>0</v>
      </c>
      <c r="W1824" s="0" t="s">
        <v>2366</v>
      </c>
      <c r="X1824" s="0" t="n">
        <v>4</v>
      </c>
      <c r="Y1824" s="0" t="n">
        <f aca="false">FALSE()</f>
        <v>0</v>
      </c>
      <c r="Z1824" s="0" t="n">
        <f aca="false">FALSE()</f>
        <v>0</v>
      </c>
      <c r="AA1824" s="0" t="n">
        <f aca="false">FALSE()</f>
        <v>0</v>
      </c>
      <c r="AB1824" s="0" t="n">
        <f aca="false">TRUE()</f>
        <v>1</v>
      </c>
      <c r="AC1824" s="0" t="n">
        <v>1</v>
      </c>
      <c r="AD1824" s="0" t="s">
        <v>2129</v>
      </c>
      <c r="AE1824" s="0" t="n">
        <f aca="false">TRUE()</f>
        <v>1</v>
      </c>
      <c r="AF1824" s="0" t="s">
        <v>16746</v>
      </c>
      <c r="AG1824" s="0" t="n">
        <v>2</v>
      </c>
      <c r="AH1824" s="0" t="s">
        <v>16747</v>
      </c>
      <c r="AI1824" s="0" t="s">
        <v>16748</v>
      </c>
      <c r="AJ1824" s="0" t="n">
        <v>0</v>
      </c>
      <c r="AK1824" s="0" t="s">
        <v>2118</v>
      </c>
      <c r="AL1824" s="0" t="n">
        <f aca="false">FALSE()</f>
        <v>0</v>
      </c>
      <c r="AM1824" s="0" t="n">
        <f aca="false">TRUE()</f>
        <v>1</v>
      </c>
      <c r="AN1824" s="0" t="n">
        <f aca="false">FALSE()</f>
        <v>0</v>
      </c>
      <c r="AO1824" s="0" t="n">
        <f aca="false">FALSE()</f>
        <v>0</v>
      </c>
      <c r="AP1824" s="0" t="n">
        <f aca="false">FALSE()</f>
        <v>0</v>
      </c>
      <c r="AQ1824" s="380" t="n">
        <v>43123.73125</v>
      </c>
      <c r="AR1824" s="380" t="n">
        <v>34382.125</v>
      </c>
      <c r="AS1824" s="0" t="s">
        <v>16749</v>
      </c>
      <c r="AT1824" s="0" t="s">
        <v>2170</v>
      </c>
      <c r="AU1824" s="0" t="s">
        <v>2170</v>
      </c>
    </row>
    <row r="1825" customFormat="false" ht="15" hidden="true" customHeight="false" outlineLevel="0" collapsed="false">
      <c r="A1825" s="0" t="s">
        <v>16750</v>
      </c>
      <c r="B1825" s="0" t="s">
        <v>16751</v>
      </c>
      <c r="C1825" s="0" t="s">
        <v>16752</v>
      </c>
      <c r="D1825" s="0" t="s">
        <v>2297</v>
      </c>
      <c r="E1825" s="0" t="s">
        <v>16750</v>
      </c>
      <c r="F1825" s="0" t="n">
        <v>1</v>
      </c>
      <c r="G1825" s="0" t="s">
        <v>2298</v>
      </c>
      <c r="H1825" s="0" t="s">
        <v>2170</v>
      </c>
      <c r="I1825" s="0" t="s">
        <v>2170</v>
      </c>
      <c r="J1825" s="0" t="s">
        <v>2170</v>
      </c>
      <c r="K1825" s="0" t="s">
        <v>2170</v>
      </c>
      <c r="L1825" s="0" t="s">
        <v>2170</v>
      </c>
      <c r="M1825" s="0" t="s">
        <v>2170</v>
      </c>
      <c r="N1825" s="0" t="n">
        <f aca="false">FALSE()</f>
        <v>0</v>
      </c>
      <c r="O1825" s="0" t="s">
        <v>16753</v>
      </c>
      <c r="P1825" s="0" t="s">
        <v>2300</v>
      </c>
      <c r="Q1825" s="380" t="n">
        <v>25569.125</v>
      </c>
      <c r="R1825" s="0" t="n">
        <v>166206941</v>
      </c>
      <c r="S1825" s="0" t="s">
        <v>2301</v>
      </c>
      <c r="T1825" s="0" t="s">
        <v>2302</v>
      </c>
      <c r="U1825" s="0" t="s">
        <v>2116</v>
      </c>
      <c r="V1825" s="0" t="n">
        <v>1000000000</v>
      </c>
      <c r="W1825" s="0" t="s">
        <v>2312</v>
      </c>
      <c r="X1825" s="0" t="n">
        <v>4</v>
      </c>
      <c r="Y1825" s="0" t="n">
        <f aca="false">FALSE()</f>
        <v>0</v>
      </c>
      <c r="Z1825" s="0" t="n">
        <f aca="false">FALSE()</f>
        <v>0</v>
      </c>
      <c r="AA1825" s="0" t="n">
        <f aca="false">FALSE()</f>
        <v>0</v>
      </c>
      <c r="AB1825" s="0" t="n">
        <f aca="false">FALSE()</f>
        <v>0</v>
      </c>
      <c r="AC1825" s="0" t="n">
        <v>1</v>
      </c>
      <c r="AD1825" s="0" t="s">
        <v>2129</v>
      </c>
      <c r="AE1825" s="0" t="n">
        <f aca="false">TRUE()</f>
        <v>1</v>
      </c>
      <c r="AF1825" s="0" t="s">
        <v>16754</v>
      </c>
      <c r="AG1825" s="0" t="n">
        <v>2</v>
      </c>
      <c r="AH1825" s="0" t="s">
        <v>16755</v>
      </c>
      <c r="AI1825" s="0" t="s">
        <v>16756</v>
      </c>
      <c r="AJ1825" s="0" t="n">
        <v>0</v>
      </c>
      <c r="AK1825" s="0" t="s">
        <v>2118</v>
      </c>
      <c r="AL1825" s="0" t="n">
        <f aca="false">FALSE()</f>
        <v>0</v>
      </c>
      <c r="AM1825" s="0" t="n">
        <f aca="false">TRUE()</f>
        <v>1</v>
      </c>
      <c r="AN1825" s="0" t="n">
        <f aca="false">FALSE()</f>
        <v>0</v>
      </c>
      <c r="AO1825" s="0" t="n">
        <f aca="false">FALSE()</f>
        <v>0</v>
      </c>
      <c r="AP1825" s="0" t="n">
        <f aca="false">FALSE()</f>
        <v>0</v>
      </c>
      <c r="AQ1825" s="380" t="n">
        <v>43559.6888888889</v>
      </c>
      <c r="AR1825" s="380" t="n">
        <v>42095.125</v>
      </c>
      <c r="AS1825" s="0" t="s">
        <v>16757</v>
      </c>
      <c r="AT1825" s="0" t="s">
        <v>2170</v>
      </c>
      <c r="AU1825" s="0" t="s">
        <v>2170</v>
      </c>
    </row>
    <row r="1826" customFormat="false" ht="15" hidden="true" customHeight="false" outlineLevel="0" collapsed="false">
      <c r="A1826" s="0" t="s">
        <v>16758</v>
      </c>
      <c r="B1826" s="0" t="s">
        <v>16759</v>
      </c>
      <c r="C1826" s="0" t="s">
        <v>16760</v>
      </c>
      <c r="D1826" s="0" t="s">
        <v>2297</v>
      </c>
      <c r="E1826" s="0" t="s">
        <v>16758</v>
      </c>
      <c r="F1826" s="0" t="n">
        <v>1</v>
      </c>
      <c r="G1826" s="0" t="s">
        <v>2298</v>
      </c>
      <c r="H1826" s="0" t="s">
        <v>2170</v>
      </c>
      <c r="I1826" s="0" t="s">
        <v>2170</v>
      </c>
      <c r="J1826" s="0" t="s">
        <v>2170</v>
      </c>
      <c r="K1826" s="0" t="s">
        <v>2170</v>
      </c>
      <c r="L1826" s="0" t="s">
        <v>2170</v>
      </c>
      <c r="M1826" s="0" t="s">
        <v>2170</v>
      </c>
      <c r="N1826" s="0" t="n">
        <f aca="false">FALSE()</f>
        <v>0</v>
      </c>
      <c r="O1826" s="0" t="s">
        <v>16761</v>
      </c>
      <c r="P1826" s="0" t="s">
        <v>2300</v>
      </c>
      <c r="Q1826" s="380" t="n">
        <v>25569.125</v>
      </c>
      <c r="R1826" s="0" t="n">
        <v>41359629</v>
      </c>
      <c r="S1826" s="0" t="s">
        <v>2301</v>
      </c>
      <c r="T1826" s="0" t="s">
        <v>2302</v>
      </c>
      <c r="U1826" s="0" t="s">
        <v>610</v>
      </c>
      <c r="V1826" s="0" t="n">
        <v>500000000</v>
      </c>
      <c r="W1826" s="0" t="s">
        <v>2366</v>
      </c>
      <c r="X1826" s="0" t="n">
        <v>4</v>
      </c>
      <c r="Y1826" s="0" t="n">
        <f aca="false">FALSE()</f>
        <v>0</v>
      </c>
      <c r="Z1826" s="0" t="n">
        <f aca="false">FALSE()</f>
        <v>0</v>
      </c>
      <c r="AA1826" s="0" t="n">
        <f aca="false">FALSE()</f>
        <v>0</v>
      </c>
      <c r="AB1826" s="0" t="n">
        <f aca="false">TRUE()</f>
        <v>1</v>
      </c>
      <c r="AC1826" s="0" t="n">
        <v>1</v>
      </c>
      <c r="AD1826" s="0" t="s">
        <v>2129</v>
      </c>
      <c r="AE1826" s="0" t="n">
        <f aca="false">TRUE()</f>
        <v>1</v>
      </c>
      <c r="AF1826" s="0" t="s">
        <v>16762</v>
      </c>
      <c r="AG1826" s="0" t="n">
        <v>2</v>
      </c>
      <c r="AH1826" s="0" t="s">
        <v>16763</v>
      </c>
      <c r="AI1826" s="0" t="s">
        <v>16764</v>
      </c>
      <c r="AJ1826" s="0" t="n">
        <v>0</v>
      </c>
      <c r="AK1826" s="0" t="s">
        <v>2118</v>
      </c>
      <c r="AL1826" s="0" t="n">
        <f aca="false">FALSE()</f>
        <v>0</v>
      </c>
      <c r="AM1826" s="0" t="n">
        <f aca="false">TRUE()</f>
        <v>1</v>
      </c>
      <c r="AN1826" s="0" t="n">
        <f aca="false">FALSE()</f>
        <v>0</v>
      </c>
      <c r="AO1826" s="0" t="n">
        <f aca="false">FALSE()</f>
        <v>0</v>
      </c>
      <c r="AP1826" s="0" t="n">
        <f aca="false">FALSE()</f>
        <v>0</v>
      </c>
      <c r="AQ1826" s="380" t="n">
        <v>43969.6875</v>
      </c>
      <c r="AR1826" s="380" t="n">
        <v>43969.4166666667</v>
      </c>
      <c r="AS1826" s="0" t="s">
        <v>16765</v>
      </c>
      <c r="AT1826" s="0" t="s">
        <v>2170</v>
      </c>
      <c r="AU1826" s="0" t="s">
        <v>2170</v>
      </c>
    </row>
    <row r="1827" customFormat="false" ht="15" hidden="true" customHeight="false" outlineLevel="0" collapsed="false">
      <c r="A1827" s="0" t="s">
        <v>16766</v>
      </c>
      <c r="B1827" s="0" t="s">
        <v>16767</v>
      </c>
      <c r="C1827" s="0" t="s">
        <v>16768</v>
      </c>
      <c r="D1827" s="0" t="s">
        <v>2297</v>
      </c>
      <c r="E1827" s="0" t="s">
        <v>16766</v>
      </c>
      <c r="F1827" s="0" t="n">
        <v>1</v>
      </c>
      <c r="G1827" s="0" t="s">
        <v>2298</v>
      </c>
      <c r="H1827" s="0" t="s">
        <v>2170</v>
      </c>
      <c r="I1827" s="0" t="s">
        <v>2170</v>
      </c>
      <c r="J1827" s="0" t="s">
        <v>2170</v>
      </c>
      <c r="K1827" s="0" t="s">
        <v>2170</v>
      </c>
      <c r="L1827" s="0" t="s">
        <v>2170</v>
      </c>
      <c r="M1827" s="0" t="s">
        <v>2170</v>
      </c>
      <c r="N1827" s="0" t="n">
        <f aca="false">FALSE()</f>
        <v>0</v>
      </c>
      <c r="O1827" s="0" t="s">
        <v>16769</v>
      </c>
      <c r="P1827" s="0" t="s">
        <v>2300</v>
      </c>
      <c r="Q1827" s="380" t="n">
        <v>24523.125</v>
      </c>
      <c r="R1827" s="0" t="n">
        <v>343643255</v>
      </c>
      <c r="S1827" s="0" t="s">
        <v>2301</v>
      </c>
      <c r="T1827" s="0" t="s">
        <v>2302</v>
      </c>
      <c r="U1827" s="0" t="s">
        <v>2693</v>
      </c>
      <c r="V1827" s="0" t="n">
        <v>380000000</v>
      </c>
      <c r="W1827" s="0" t="s">
        <v>4808</v>
      </c>
      <c r="X1827" s="0" t="n">
        <v>4</v>
      </c>
      <c r="Y1827" s="0" t="n">
        <f aca="false">FALSE()</f>
        <v>0</v>
      </c>
      <c r="Z1827" s="0" t="n">
        <f aca="false">FALSE()</f>
        <v>0</v>
      </c>
      <c r="AA1827" s="0" t="n">
        <f aca="false">FALSE()</f>
        <v>0</v>
      </c>
      <c r="AB1827" s="0" t="n">
        <f aca="false">TRUE()</f>
        <v>1</v>
      </c>
      <c r="AC1827" s="0" t="n">
        <v>1</v>
      </c>
      <c r="AD1827" s="0" t="s">
        <v>2129</v>
      </c>
      <c r="AE1827" s="0" t="n">
        <f aca="false">TRUE()</f>
        <v>1</v>
      </c>
      <c r="AF1827" s="0" t="s">
        <v>16770</v>
      </c>
      <c r="AG1827" s="0" t="n">
        <v>2</v>
      </c>
      <c r="AH1827" s="0" t="s">
        <v>16771</v>
      </c>
      <c r="AI1827" s="0" t="s">
        <v>16772</v>
      </c>
      <c r="AJ1827" s="0" t="n">
        <v>0</v>
      </c>
      <c r="AK1827" s="0" t="s">
        <v>2118</v>
      </c>
      <c r="AL1827" s="0" t="n">
        <f aca="false">FALSE()</f>
        <v>0</v>
      </c>
      <c r="AM1827" s="0" t="n">
        <f aca="false">TRUE()</f>
        <v>1</v>
      </c>
      <c r="AN1827" s="0" t="n">
        <f aca="false">FALSE()</f>
        <v>0</v>
      </c>
      <c r="AO1827" s="0" t="n">
        <f aca="false">FALSE()</f>
        <v>0</v>
      </c>
      <c r="AP1827" s="0" t="n">
        <f aca="false">FALSE()</f>
        <v>0</v>
      </c>
      <c r="AQ1827" s="380" t="n">
        <v>43123.5763888889</v>
      </c>
      <c r="AR1827" s="380" t="n">
        <v>32398.1666666667</v>
      </c>
      <c r="AS1827" s="0" t="s">
        <v>16773</v>
      </c>
      <c r="AT1827" s="0" t="s">
        <v>2170</v>
      </c>
      <c r="AU1827" s="0" t="s">
        <v>2170</v>
      </c>
    </row>
    <row r="1828" customFormat="false" ht="15" hidden="true" customHeight="false" outlineLevel="0" collapsed="false">
      <c r="A1828" s="0" t="s">
        <v>16774</v>
      </c>
      <c r="B1828" s="0" t="s">
        <v>16775</v>
      </c>
      <c r="C1828" s="0" t="s">
        <v>16776</v>
      </c>
      <c r="D1828" s="0" t="s">
        <v>2297</v>
      </c>
      <c r="E1828" s="0" t="s">
        <v>16774</v>
      </c>
      <c r="F1828" s="0" t="n">
        <v>1</v>
      </c>
      <c r="G1828" s="0" t="s">
        <v>2298</v>
      </c>
      <c r="H1828" s="0" t="s">
        <v>2170</v>
      </c>
      <c r="I1828" s="0" t="s">
        <v>2170</v>
      </c>
      <c r="J1828" s="0" t="s">
        <v>2170</v>
      </c>
      <c r="K1828" s="0" t="s">
        <v>2170</v>
      </c>
      <c r="L1828" s="0" t="s">
        <v>2170</v>
      </c>
      <c r="M1828" s="0" t="s">
        <v>2170</v>
      </c>
      <c r="N1828" s="0" t="n">
        <f aca="false">FALSE()</f>
        <v>0</v>
      </c>
      <c r="O1828" s="0" t="s">
        <v>16777</v>
      </c>
      <c r="P1828" s="0" t="s">
        <v>2300</v>
      </c>
      <c r="Q1828" s="380" t="n">
        <v>35908.1666666667</v>
      </c>
      <c r="R1828" s="0" t="n">
        <v>66820321</v>
      </c>
      <c r="S1828" s="0" t="s">
        <v>2301</v>
      </c>
      <c r="T1828" s="0" t="s">
        <v>2302</v>
      </c>
      <c r="U1828" s="0" t="s">
        <v>2116</v>
      </c>
      <c r="V1828" s="0" t="n">
        <v>200000000</v>
      </c>
      <c r="W1828" s="0" t="s">
        <v>2366</v>
      </c>
      <c r="X1828" s="0" t="n">
        <v>4</v>
      </c>
      <c r="Y1828" s="0" t="n">
        <f aca="false">FALSE()</f>
        <v>0</v>
      </c>
      <c r="Z1828" s="0" t="n">
        <f aca="false">FALSE()</f>
        <v>0</v>
      </c>
      <c r="AA1828" s="0" t="n">
        <f aca="false">FALSE()</f>
        <v>0</v>
      </c>
      <c r="AB1828" s="0" t="n">
        <f aca="false">FALSE()</f>
        <v>0</v>
      </c>
      <c r="AC1828" s="0" t="n">
        <v>1</v>
      </c>
      <c r="AD1828" s="0" t="s">
        <v>2129</v>
      </c>
      <c r="AE1828" s="0" t="n">
        <f aca="false">TRUE()</f>
        <v>1</v>
      </c>
      <c r="AF1828" s="0" t="s">
        <v>16778</v>
      </c>
      <c r="AG1828" s="0" t="n">
        <v>2</v>
      </c>
      <c r="AH1828" s="0" t="s">
        <v>16779</v>
      </c>
      <c r="AI1828" s="0" t="s">
        <v>16780</v>
      </c>
      <c r="AJ1828" s="0" t="n">
        <v>0</v>
      </c>
      <c r="AK1828" s="0" t="s">
        <v>2118</v>
      </c>
      <c r="AL1828" s="0" t="n">
        <f aca="false">FALSE()</f>
        <v>0</v>
      </c>
      <c r="AM1828" s="0" t="n">
        <f aca="false">TRUE()</f>
        <v>1</v>
      </c>
      <c r="AN1828" s="0" t="n">
        <f aca="false">FALSE()</f>
        <v>0</v>
      </c>
      <c r="AO1828" s="0" t="n">
        <f aca="false">FALSE()</f>
        <v>0</v>
      </c>
      <c r="AP1828" s="0" t="n">
        <f aca="false">FALSE()</f>
        <v>0</v>
      </c>
      <c r="AQ1828" s="380" t="n">
        <v>43524.7284722222</v>
      </c>
      <c r="AR1828" s="380" t="n">
        <v>35908.1666666667</v>
      </c>
      <c r="AS1828" s="0" t="s">
        <v>16781</v>
      </c>
      <c r="AT1828" s="0" t="s">
        <v>2170</v>
      </c>
      <c r="AU1828" s="0" t="s">
        <v>2170</v>
      </c>
    </row>
    <row r="1829" customFormat="false" ht="15" hidden="true" customHeight="false" outlineLevel="0" collapsed="false">
      <c r="A1829" s="0" t="s">
        <v>16782</v>
      </c>
      <c r="B1829" s="0" t="s">
        <v>16783</v>
      </c>
      <c r="C1829" s="0" t="s">
        <v>16784</v>
      </c>
      <c r="D1829" s="0" t="s">
        <v>2297</v>
      </c>
      <c r="E1829" s="0" t="s">
        <v>16782</v>
      </c>
      <c r="F1829" s="0" t="n">
        <v>1</v>
      </c>
      <c r="G1829" s="0" t="s">
        <v>2298</v>
      </c>
      <c r="H1829" s="0" t="s">
        <v>2170</v>
      </c>
      <c r="I1829" s="0" t="s">
        <v>2170</v>
      </c>
      <c r="J1829" s="0" t="s">
        <v>2170</v>
      </c>
      <c r="K1829" s="0" t="s">
        <v>2170</v>
      </c>
      <c r="L1829" s="0" t="s">
        <v>2170</v>
      </c>
      <c r="M1829" s="0" t="s">
        <v>2170</v>
      </c>
      <c r="N1829" s="0" t="n">
        <f aca="false">FALSE()</f>
        <v>0</v>
      </c>
      <c r="O1829" s="0" t="s">
        <v>16785</v>
      </c>
      <c r="P1829" s="0" t="s">
        <v>2300</v>
      </c>
      <c r="Q1829" s="380" t="n">
        <v>25569.125</v>
      </c>
      <c r="R1829" s="0" t="n">
        <v>4904263</v>
      </c>
      <c r="S1829" s="0" t="s">
        <v>2301</v>
      </c>
      <c r="T1829" s="0" t="s">
        <v>2302</v>
      </c>
      <c r="U1829" s="0" t="s">
        <v>2330</v>
      </c>
      <c r="V1829" s="0" t="n">
        <v>0</v>
      </c>
      <c r="W1829" s="0" t="s">
        <v>2321</v>
      </c>
      <c r="X1829" s="0" t="n">
        <v>1</v>
      </c>
      <c r="Y1829" s="0" t="n">
        <f aca="false">FALSE()</f>
        <v>0</v>
      </c>
      <c r="Z1829" s="0" t="n">
        <f aca="false">FALSE()</f>
        <v>0</v>
      </c>
      <c r="AA1829" s="0" t="n">
        <f aca="false">FALSE()</f>
        <v>0</v>
      </c>
      <c r="AB1829" s="0" t="n">
        <f aca="false">FALSE()</f>
        <v>0</v>
      </c>
      <c r="AC1829" s="0" t="n">
        <v>1</v>
      </c>
      <c r="AD1829" s="0" t="s">
        <v>2129</v>
      </c>
      <c r="AE1829" s="0" t="n">
        <f aca="false">TRUE()</f>
        <v>1</v>
      </c>
      <c r="AF1829" s="0" t="s">
        <v>16786</v>
      </c>
      <c r="AG1829" s="0" t="n">
        <v>2</v>
      </c>
      <c r="AH1829" s="0" t="s">
        <v>16787</v>
      </c>
      <c r="AI1829" s="0" t="s">
        <v>16788</v>
      </c>
      <c r="AJ1829" s="0" t="n">
        <v>0</v>
      </c>
      <c r="AK1829" s="0" t="s">
        <v>2118</v>
      </c>
      <c r="AL1829" s="0" t="n">
        <f aca="false">TRUE()</f>
        <v>1</v>
      </c>
      <c r="AM1829" s="0" t="n">
        <f aca="false">TRUE()</f>
        <v>1</v>
      </c>
      <c r="AN1829" s="0" t="n">
        <f aca="false">FALSE()</f>
        <v>0</v>
      </c>
      <c r="AO1829" s="0" t="n">
        <f aca="false">FALSE()</f>
        <v>0</v>
      </c>
      <c r="AP1829" s="0" t="n">
        <f aca="false">TRUE()</f>
        <v>1</v>
      </c>
      <c r="AQ1829" s="380" t="n">
        <v>25569.125</v>
      </c>
      <c r="AR1829" s="380" t="n">
        <v>25569.125</v>
      </c>
      <c r="AS1829" s="0" t="s">
        <v>16789</v>
      </c>
      <c r="AT1829" s="0" t="s">
        <v>2170</v>
      </c>
      <c r="AU1829" s="0" t="s">
        <v>2170</v>
      </c>
    </row>
    <row r="1830" customFormat="false" ht="15" hidden="true" customHeight="false" outlineLevel="0" collapsed="false">
      <c r="A1830" s="0" t="s">
        <v>16790</v>
      </c>
      <c r="B1830" s="0" t="s">
        <v>16791</v>
      </c>
      <c r="C1830" s="0" t="s">
        <v>16792</v>
      </c>
      <c r="D1830" s="0" t="s">
        <v>2297</v>
      </c>
      <c r="E1830" s="0" t="s">
        <v>16790</v>
      </c>
      <c r="F1830" s="0" t="n">
        <v>1</v>
      </c>
      <c r="G1830" s="0" t="s">
        <v>2298</v>
      </c>
      <c r="H1830" s="0" t="s">
        <v>2170</v>
      </c>
      <c r="I1830" s="0" t="s">
        <v>2170</v>
      </c>
      <c r="J1830" s="0" t="s">
        <v>2170</v>
      </c>
      <c r="K1830" s="0" t="s">
        <v>2170</v>
      </c>
      <c r="L1830" s="0" t="s">
        <v>2170</v>
      </c>
      <c r="M1830" s="0" t="s">
        <v>2170</v>
      </c>
      <c r="N1830" s="0" t="n">
        <f aca="false">FALSE()</f>
        <v>0</v>
      </c>
      <c r="O1830" s="0" t="s">
        <v>16793</v>
      </c>
      <c r="P1830" s="0" t="s">
        <v>2300</v>
      </c>
      <c r="Q1830" s="380" t="n">
        <v>25569.125</v>
      </c>
      <c r="R1830" s="0" t="n">
        <v>195142685</v>
      </c>
      <c r="S1830" s="0" t="s">
        <v>2301</v>
      </c>
      <c r="T1830" s="0" t="s">
        <v>2302</v>
      </c>
      <c r="U1830" s="0" t="s">
        <v>2451</v>
      </c>
      <c r="V1830" s="0" t="n">
        <v>350000000</v>
      </c>
      <c r="W1830" s="0" t="s">
        <v>2383</v>
      </c>
      <c r="X1830" s="0" t="n">
        <v>4</v>
      </c>
      <c r="Y1830" s="0" t="n">
        <f aca="false">FALSE()</f>
        <v>0</v>
      </c>
      <c r="Z1830" s="0" t="n">
        <f aca="false">FALSE()</f>
        <v>0</v>
      </c>
      <c r="AA1830" s="0" t="n">
        <f aca="false">FALSE()</f>
        <v>0</v>
      </c>
      <c r="AB1830" s="0" t="n">
        <f aca="false">TRUE()</f>
        <v>1</v>
      </c>
      <c r="AC1830" s="0" t="n">
        <v>8</v>
      </c>
      <c r="AD1830" s="0" t="s">
        <v>2129</v>
      </c>
      <c r="AE1830" s="0" t="n">
        <f aca="false">TRUE()</f>
        <v>1</v>
      </c>
      <c r="AF1830" s="0" t="s">
        <v>16794</v>
      </c>
      <c r="AG1830" s="0" t="n">
        <v>2</v>
      </c>
      <c r="AH1830" s="0" t="s">
        <v>16795</v>
      </c>
      <c r="AI1830" s="0" t="s">
        <v>16796</v>
      </c>
      <c r="AJ1830" s="0" t="n">
        <v>0</v>
      </c>
      <c r="AK1830" s="0" t="s">
        <v>2118</v>
      </c>
      <c r="AL1830" s="0" t="n">
        <f aca="false">FALSE()</f>
        <v>0</v>
      </c>
      <c r="AM1830" s="0" t="n">
        <f aca="false">TRUE()</f>
        <v>1</v>
      </c>
      <c r="AN1830" s="0" t="n">
        <f aca="false">FALSE()</f>
        <v>0</v>
      </c>
      <c r="AO1830" s="0" t="n">
        <f aca="false">FALSE()</f>
        <v>0</v>
      </c>
      <c r="AP1830" s="0" t="n">
        <f aca="false">FALSE()</f>
        <v>0</v>
      </c>
      <c r="AQ1830" s="380" t="n">
        <v>44169.6930555556</v>
      </c>
      <c r="AR1830" s="380" t="n">
        <v>44169.4166666667</v>
      </c>
      <c r="AS1830" s="0" t="s">
        <v>16797</v>
      </c>
      <c r="AT1830" s="0" t="s">
        <v>2170</v>
      </c>
      <c r="AU1830" s="0" t="s">
        <v>2170</v>
      </c>
    </row>
    <row r="1831" customFormat="false" ht="15" hidden="true" customHeight="false" outlineLevel="0" collapsed="false">
      <c r="A1831" s="0" t="s">
        <v>16798</v>
      </c>
      <c r="B1831" s="0" t="s">
        <v>16799</v>
      </c>
      <c r="C1831" s="0" t="s">
        <v>16800</v>
      </c>
      <c r="D1831" s="0" t="s">
        <v>2297</v>
      </c>
      <c r="E1831" s="0" t="s">
        <v>16798</v>
      </c>
      <c r="F1831" s="0" t="n">
        <v>1</v>
      </c>
      <c r="G1831" s="0" t="s">
        <v>2298</v>
      </c>
      <c r="H1831" s="0" t="s">
        <v>2170</v>
      </c>
      <c r="I1831" s="0" t="s">
        <v>2170</v>
      </c>
      <c r="J1831" s="0" t="s">
        <v>2170</v>
      </c>
      <c r="K1831" s="0" t="s">
        <v>2170</v>
      </c>
      <c r="L1831" s="0" t="s">
        <v>2170</v>
      </c>
      <c r="M1831" s="0" t="s">
        <v>2170</v>
      </c>
      <c r="N1831" s="0" t="n">
        <f aca="false">FALSE()</f>
        <v>0</v>
      </c>
      <c r="O1831" s="0" t="s">
        <v>16801</v>
      </c>
      <c r="P1831" s="0" t="s">
        <v>2300</v>
      </c>
      <c r="Q1831" s="380" t="n">
        <v>32905.125</v>
      </c>
      <c r="R1831" s="0" t="n">
        <v>399664181</v>
      </c>
      <c r="S1831" s="0" t="s">
        <v>2301</v>
      </c>
      <c r="T1831" s="0" t="s">
        <v>2302</v>
      </c>
      <c r="U1831" s="0" t="s">
        <v>2574</v>
      </c>
      <c r="V1831" s="0" t="n">
        <v>960000000</v>
      </c>
      <c r="W1831" s="0" t="s">
        <v>2383</v>
      </c>
      <c r="X1831" s="0" t="n">
        <v>4</v>
      </c>
      <c r="Y1831" s="0" t="n">
        <f aca="false">FALSE()</f>
        <v>0</v>
      </c>
      <c r="Z1831" s="0" t="n">
        <f aca="false">FALSE()</f>
        <v>0</v>
      </c>
      <c r="AA1831" s="0" t="n">
        <f aca="false">FALSE()</f>
        <v>0</v>
      </c>
      <c r="AB1831" s="0" t="n">
        <f aca="false">TRUE()</f>
        <v>1</v>
      </c>
      <c r="AC1831" s="0" t="n">
        <v>1</v>
      </c>
      <c r="AD1831" s="0" t="s">
        <v>2129</v>
      </c>
      <c r="AE1831" s="0" t="n">
        <f aca="false">TRUE()</f>
        <v>1</v>
      </c>
      <c r="AF1831" s="0" t="s">
        <v>16802</v>
      </c>
      <c r="AG1831" s="0" t="n">
        <v>2</v>
      </c>
      <c r="AH1831" s="0" t="s">
        <v>16803</v>
      </c>
      <c r="AI1831" s="0" t="s">
        <v>16804</v>
      </c>
      <c r="AJ1831" s="0" t="n">
        <v>0</v>
      </c>
      <c r="AK1831" s="0" t="s">
        <v>2118</v>
      </c>
      <c r="AL1831" s="0" t="n">
        <f aca="false">FALSE()</f>
        <v>0</v>
      </c>
      <c r="AM1831" s="0" t="n">
        <f aca="false">TRUE()</f>
        <v>1</v>
      </c>
      <c r="AN1831" s="0" t="n">
        <f aca="false">FALSE()</f>
        <v>0</v>
      </c>
      <c r="AO1831" s="0" t="n">
        <f aca="false">FALSE()</f>
        <v>0</v>
      </c>
      <c r="AP1831" s="0" t="n">
        <f aca="false">FALSE()</f>
        <v>0</v>
      </c>
      <c r="AQ1831" s="380" t="n">
        <v>44476.6215277778</v>
      </c>
      <c r="AR1831" s="380" t="n">
        <v>44476.4166666667</v>
      </c>
      <c r="AS1831" s="0" t="s">
        <v>16805</v>
      </c>
      <c r="AT1831" s="0" t="s">
        <v>2170</v>
      </c>
      <c r="AU1831" s="0" t="s">
        <v>2170</v>
      </c>
    </row>
    <row r="1832" customFormat="false" ht="15" hidden="true" customHeight="false" outlineLevel="0" collapsed="false">
      <c r="A1832" s="0" t="s">
        <v>16806</v>
      </c>
      <c r="B1832" s="0" t="s">
        <v>16807</v>
      </c>
      <c r="C1832" s="0" t="s">
        <v>16808</v>
      </c>
      <c r="D1832" s="0" t="s">
        <v>2297</v>
      </c>
      <c r="E1832" s="0" t="s">
        <v>16806</v>
      </c>
      <c r="F1832" s="0" t="n">
        <v>1</v>
      </c>
      <c r="G1832" s="0" t="s">
        <v>2298</v>
      </c>
      <c r="H1832" s="0" t="s">
        <v>2170</v>
      </c>
      <c r="I1832" s="0" t="s">
        <v>2170</v>
      </c>
      <c r="J1832" s="0" t="s">
        <v>2170</v>
      </c>
      <c r="K1832" s="0" t="s">
        <v>2170</v>
      </c>
      <c r="L1832" s="0" t="s">
        <v>2170</v>
      </c>
      <c r="M1832" s="0" t="s">
        <v>2170</v>
      </c>
      <c r="N1832" s="0" t="n">
        <f aca="false">FALSE()</f>
        <v>0</v>
      </c>
      <c r="O1832" s="0" t="s">
        <v>16809</v>
      </c>
      <c r="P1832" s="0" t="s">
        <v>2300</v>
      </c>
      <c r="Q1832" s="380" t="n">
        <v>25569.125</v>
      </c>
      <c r="R1832" s="0" t="n">
        <v>81777798</v>
      </c>
      <c r="S1832" s="0" t="s">
        <v>2301</v>
      </c>
      <c r="T1832" s="0" t="s">
        <v>2302</v>
      </c>
      <c r="U1832" s="0" t="s">
        <v>2693</v>
      </c>
      <c r="V1832" s="0" t="n">
        <v>1000000000</v>
      </c>
      <c r="W1832" s="0" t="s">
        <v>2366</v>
      </c>
      <c r="X1832" s="0" t="n">
        <v>4</v>
      </c>
      <c r="Y1832" s="0" t="n">
        <f aca="false">FALSE()</f>
        <v>0</v>
      </c>
      <c r="Z1832" s="0" t="n">
        <f aca="false">FALSE()</f>
        <v>0</v>
      </c>
      <c r="AA1832" s="0" t="n">
        <f aca="false">FALSE()</f>
        <v>0</v>
      </c>
      <c r="AB1832" s="0" t="n">
        <f aca="false">TRUE()</f>
        <v>1</v>
      </c>
      <c r="AC1832" s="0" t="n">
        <v>1</v>
      </c>
      <c r="AD1832" s="0" t="s">
        <v>2129</v>
      </c>
      <c r="AE1832" s="0" t="n">
        <f aca="false">TRUE()</f>
        <v>1</v>
      </c>
      <c r="AF1832" s="0" t="s">
        <v>16810</v>
      </c>
      <c r="AG1832" s="0" t="n">
        <v>2</v>
      </c>
      <c r="AH1832" s="0" t="s">
        <v>16811</v>
      </c>
      <c r="AI1832" s="0" t="s">
        <v>16812</v>
      </c>
      <c r="AJ1832" s="0" t="n">
        <v>0</v>
      </c>
      <c r="AK1832" s="0" t="s">
        <v>2118</v>
      </c>
      <c r="AL1832" s="0" t="n">
        <f aca="false">FALSE()</f>
        <v>0</v>
      </c>
      <c r="AM1832" s="0" t="n">
        <f aca="false">TRUE()</f>
        <v>1</v>
      </c>
      <c r="AN1832" s="0" t="n">
        <f aca="false">FALSE()</f>
        <v>0</v>
      </c>
      <c r="AO1832" s="0" t="n">
        <f aca="false">FALSE()</f>
        <v>0</v>
      </c>
      <c r="AP1832" s="0" t="n">
        <f aca="false">FALSE()</f>
        <v>0</v>
      </c>
      <c r="AQ1832" s="380" t="n">
        <v>44558.7083333333</v>
      </c>
      <c r="AR1832" s="380" t="n">
        <v>44558.4166666667</v>
      </c>
      <c r="AS1832" s="0" t="s">
        <v>16813</v>
      </c>
      <c r="AT1832" s="0" t="s">
        <v>2170</v>
      </c>
      <c r="AU1832" s="0" t="s">
        <v>2170</v>
      </c>
    </row>
    <row r="1833" customFormat="false" ht="15" hidden="true" customHeight="false" outlineLevel="0" collapsed="false">
      <c r="A1833" s="0" t="s">
        <v>16814</v>
      </c>
      <c r="B1833" s="0" t="s">
        <v>16815</v>
      </c>
      <c r="C1833" s="0" t="s">
        <v>16816</v>
      </c>
      <c r="D1833" s="0" t="s">
        <v>2297</v>
      </c>
      <c r="E1833" s="0" t="s">
        <v>16814</v>
      </c>
      <c r="F1833" s="0" t="n">
        <v>1</v>
      </c>
      <c r="G1833" s="0" t="s">
        <v>2298</v>
      </c>
      <c r="H1833" s="0" t="s">
        <v>2170</v>
      </c>
      <c r="I1833" s="0" t="s">
        <v>2170</v>
      </c>
      <c r="J1833" s="0" t="s">
        <v>2170</v>
      </c>
      <c r="K1833" s="0" t="s">
        <v>2170</v>
      </c>
      <c r="L1833" s="0" t="s">
        <v>2170</v>
      </c>
      <c r="M1833" s="0" t="s">
        <v>2170</v>
      </c>
      <c r="N1833" s="0" t="n">
        <f aca="false">FALSE()</f>
        <v>0</v>
      </c>
      <c r="O1833" s="0" t="s">
        <v>16817</v>
      </c>
      <c r="P1833" s="0" t="s">
        <v>2300</v>
      </c>
      <c r="Q1833" s="380" t="n">
        <v>25569.125</v>
      </c>
      <c r="R1833" s="0" t="n">
        <v>38042282</v>
      </c>
      <c r="S1833" s="0" t="s">
        <v>2301</v>
      </c>
      <c r="T1833" s="0" t="s">
        <v>2302</v>
      </c>
      <c r="U1833" s="0" t="s">
        <v>2365</v>
      </c>
      <c r="V1833" s="0" t="n">
        <v>250000000</v>
      </c>
      <c r="W1833" s="0" t="s">
        <v>2366</v>
      </c>
      <c r="X1833" s="0" t="n">
        <v>4</v>
      </c>
      <c r="Y1833" s="0" t="n">
        <f aca="false">FALSE()</f>
        <v>0</v>
      </c>
      <c r="Z1833" s="0" t="n">
        <f aca="false">FALSE()</f>
        <v>0</v>
      </c>
      <c r="AA1833" s="0" t="n">
        <f aca="false">FALSE()</f>
        <v>0</v>
      </c>
      <c r="AB1833" s="0" t="n">
        <f aca="false">FALSE()</f>
        <v>0</v>
      </c>
      <c r="AC1833" s="0" t="n">
        <v>1</v>
      </c>
      <c r="AD1833" s="0" t="s">
        <v>2129</v>
      </c>
      <c r="AE1833" s="0" t="n">
        <f aca="false">TRUE()</f>
        <v>1</v>
      </c>
      <c r="AF1833" s="0" t="s">
        <v>16818</v>
      </c>
      <c r="AG1833" s="0" t="n">
        <v>2</v>
      </c>
      <c r="AH1833" s="0" t="s">
        <v>16819</v>
      </c>
      <c r="AI1833" s="0" t="s">
        <v>16820</v>
      </c>
      <c r="AJ1833" s="0" t="n">
        <v>0</v>
      </c>
      <c r="AK1833" s="0" t="s">
        <v>2118</v>
      </c>
      <c r="AL1833" s="0" t="n">
        <f aca="false">FALSE()</f>
        <v>0</v>
      </c>
      <c r="AM1833" s="0" t="n">
        <f aca="false">TRUE()</f>
        <v>1</v>
      </c>
      <c r="AN1833" s="0" t="n">
        <f aca="false">FALSE()</f>
        <v>0</v>
      </c>
      <c r="AO1833" s="0" t="n">
        <f aca="false">FALSE()</f>
        <v>0</v>
      </c>
      <c r="AP1833" s="0" t="n">
        <f aca="false">FALSE()</f>
        <v>0</v>
      </c>
      <c r="AQ1833" s="380" t="n">
        <v>43627.6895833333</v>
      </c>
      <c r="AR1833" s="380" t="n">
        <v>42172.125</v>
      </c>
      <c r="AS1833" s="0" t="s">
        <v>16821</v>
      </c>
      <c r="AT1833" s="0" t="s">
        <v>2170</v>
      </c>
      <c r="AU1833" s="0" t="s">
        <v>2170</v>
      </c>
    </row>
    <row r="1834" customFormat="false" ht="15" hidden="true" customHeight="false" outlineLevel="0" collapsed="false">
      <c r="A1834" s="0" t="s">
        <v>1210</v>
      </c>
      <c r="B1834" s="0" t="s">
        <v>16822</v>
      </c>
      <c r="C1834" s="0" t="s">
        <v>1207</v>
      </c>
      <c r="D1834" s="0" t="s">
        <v>720</v>
      </c>
      <c r="E1834" s="0" t="s">
        <v>1210</v>
      </c>
      <c r="F1834" s="0" t="n">
        <v>10</v>
      </c>
      <c r="G1834" s="0" t="s">
        <v>434</v>
      </c>
      <c r="H1834" s="0" t="s">
        <v>2596</v>
      </c>
      <c r="I1834" s="0" t="s">
        <v>2596</v>
      </c>
      <c r="J1834" s="0" t="s">
        <v>2600</v>
      </c>
      <c r="K1834" s="0" t="s">
        <v>2600</v>
      </c>
      <c r="L1834" s="0" t="s">
        <v>3535</v>
      </c>
      <c r="M1834" s="0" t="s">
        <v>3535</v>
      </c>
      <c r="N1834" s="0" t="n">
        <f aca="false">TRUE()</f>
        <v>1</v>
      </c>
      <c r="O1834" s="0" t="s">
        <v>16823</v>
      </c>
      <c r="P1834" s="0" t="s">
        <v>2601</v>
      </c>
      <c r="Q1834" s="380" t="n">
        <v>37799.1666666667</v>
      </c>
      <c r="R1834" s="0" t="n">
        <v>93264311</v>
      </c>
      <c r="S1834" s="0" t="s">
        <v>601</v>
      </c>
      <c r="T1834" s="0" t="s">
        <v>2602</v>
      </c>
      <c r="U1834" s="0" t="s">
        <v>2693</v>
      </c>
      <c r="V1834" s="0" t="n">
        <v>131328000</v>
      </c>
      <c r="W1834" s="0" t="s">
        <v>2603</v>
      </c>
      <c r="X1834" s="0" t="n">
        <v>5</v>
      </c>
      <c r="Y1834" s="0" t="n">
        <f aca="false">FALSE()</f>
        <v>0</v>
      </c>
      <c r="Z1834" s="0" t="n">
        <f aca="false">TRUE()</f>
        <v>1</v>
      </c>
      <c r="AA1834" s="0" t="n">
        <f aca="false">TRUE()</f>
        <v>1</v>
      </c>
      <c r="AB1834" s="0" t="n">
        <f aca="false">TRUE()</f>
        <v>1</v>
      </c>
      <c r="AC1834" s="0" t="n">
        <v>2</v>
      </c>
      <c r="AD1834" s="0" t="s">
        <v>2137</v>
      </c>
      <c r="AE1834" s="0" t="n">
        <f aca="false">TRUE()</f>
        <v>1</v>
      </c>
      <c r="AF1834" s="0" t="s">
        <v>16824</v>
      </c>
      <c r="AG1834" s="0" t="n">
        <v>1</v>
      </c>
      <c r="AH1834" s="0" t="s">
        <v>16825</v>
      </c>
      <c r="AI1834" s="0" t="s">
        <v>16826</v>
      </c>
      <c r="AJ1834" s="0" t="n">
        <v>0</v>
      </c>
      <c r="AK1834" s="0" t="s">
        <v>2119</v>
      </c>
      <c r="AL1834" s="0" t="n">
        <f aca="false">TRUE()</f>
        <v>1</v>
      </c>
      <c r="AM1834" s="0" t="n">
        <f aca="false">FALSE()</f>
        <v>0</v>
      </c>
      <c r="AN1834" s="0" t="n">
        <f aca="false">TRUE()</f>
        <v>1</v>
      </c>
      <c r="AO1834" s="0" t="n">
        <f aca="false">FALSE()</f>
        <v>0</v>
      </c>
      <c r="AP1834" s="0" t="n">
        <f aca="false">FALSE()</f>
        <v>0</v>
      </c>
      <c r="AQ1834" s="380" t="n">
        <v>43166.9006944444</v>
      </c>
      <c r="AR1834" s="380" t="n">
        <v>36544.125</v>
      </c>
      <c r="AS1834" s="0" t="s">
        <v>8060</v>
      </c>
      <c r="AT1834" s="0" t="s">
        <v>2600</v>
      </c>
      <c r="AU1834" s="0" t="s">
        <v>2600</v>
      </c>
    </row>
    <row r="1835" customFormat="false" ht="15" hidden="true" customHeight="false" outlineLevel="0" collapsed="false">
      <c r="A1835" s="0" t="s">
        <v>16827</v>
      </c>
      <c r="B1835" s="0" t="s">
        <v>16828</v>
      </c>
      <c r="C1835" s="0" t="s">
        <v>16829</v>
      </c>
      <c r="D1835" s="0" t="s">
        <v>2297</v>
      </c>
      <c r="E1835" s="0" t="s">
        <v>16827</v>
      </c>
      <c r="F1835" s="0" t="n">
        <v>1</v>
      </c>
      <c r="G1835" s="0" t="s">
        <v>2298</v>
      </c>
      <c r="H1835" s="0" t="s">
        <v>2170</v>
      </c>
      <c r="I1835" s="0" t="s">
        <v>2170</v>
      </c>
      <c r="J1835" s="0" t="s">
        <v>2170</v>
      </c>
      <c r="K1835" s="0" t="s">
        <v>2170</v>
      </c>
      <c r="L1835" s="0" t="s">
        <v>2170</v>
      </c>
      <c r="M1835" s="0" t="s">
        <v>2170</v>
      </c>
      <c r="N1835" s="0" t="n">
        <f aca="false">FALSE()</f>
        <v>0</v>
      </c>
      <c r="O1835" s="0" t="s">
        <v>16830</v>
      </c>
      <c r="P1835" s="0" t="s">
        <v>2300</v>
      </c>
      <c r="Q1835" s="380" t="n">
        <v>43034.125</v>
      </c>
      <c r="R1835" s="0" t="n">
        <v>78217812</v>
      </c>
      <c r="S1835" s="0" t="s">
        <v>2301</v>
      </c>
      <c r="T1835" s="0" t="s">
        <v>2302</v>
      </c>
      <c r="U1835" s="0" t="s">
        <v>2365</v>
      </c>
      <c r="V1835" s="0" t="n">
        <v>200000000</v>
      </c>
      <c r="W1835" s="0" t="s">
        <v>2366</v>
      </c>
      <c r="X1835" s="0" t="n">
        <v>4</v>
      </c>
      <c r="Y1835" s="0" t="n">
        <f aca="false">FALSE()</f>
        <v>0</v>
      </c>
      <c r="Z1835" s="0" t="n">
        <f aca="false">FALSE()</f>
        <v>0</v>
      </c>
      <c r="AA1835" s="0" t="n">
        <f aca="false">FALSE()</f>
        <v>0</v>
      </c>
      <c r="AB1835" s="0" t="n">
        <f aca="false">FALSE()</f>
        <v>0</v>
      </c>
      <c r="AC1835" s="0" t="n">
        <v>1</v>
      </c>
      <c r="AD1835" s="0" t="s">
        <v>2129</v>
      </c>
      <c r="AE1835" s="0" t="n">
        <f aca="false">TRUE()</f>
        <v>1</v>
      </c>
      <c r="AF1835" s="0" t="s">
        <v>16831</v>
      </c>
      <c r="AG1835" s="0" t="n">
        <v>2</v>
      </c>
      <c r="AH1835" s="0" t="s">
        <v>16832</v>
      </c>
      <c r="AI1835" s="0" t="s">
        <v>16833</v>
      </c>
      <c r="AJ1835" s="0" t="n">
        <v>0</v>
      </c>
      <c r="AK1835" s="0" t="s">
        <v>2118</v>
      </c>
      <c r="AL1835" s="0" t="n">
        <f aca="false">FALSE()</f>
        <v>0</v>
      </c>
      <c r="AM1835" s="0" t="n">
        <f aca="false">TRUE()</f>
        <v>1</v>
      </c>
      <c r="AN1835" s="0" t="n">
        <f aca="false">FALSE()</f>
        <v>0</v>
      </c>
      <c r="AO1835" s="0" t="n">
        <f aca="false">FALSE()</f>
        <v>0</v>
      </c>
      <c r="AP1835" s="0" t="n">
        <f aca="false">FALSE()</f>
        <v>0</v>
      </c>
      <c r="AQ1835" s="380" t="n">
        <v>43627.6875</v>
      </c>
      <c r="AR1835" s="380" t="n">
        <v>43034.125</v>
      </c>
      <c r="AS1835" s="0" t="s">
        <v>16834</v>
      </c>
      <c r="AT1835" s="0" t="s">
        <v>2170</v>
      </c>
      <c r="AU1835" s="0" t="s">
        <v>2170</v>
      </c>
    </row>
    <row r="1836" customFormat="false" ht="15" hidden="true" customHeight="false" outlineLevel="0" collapsed="false">
      <c r="A1836" s="0" t="s">
        <v>16835</v>
      </c>
      <c r="B1836" s="0" t="s">
        <v>16836</v>
      </c>
      <c r="C1836" s="0" t="s">
        <v>16837</v>
      </c>
      <c r="D1836" s="0" t="s">
        <v>2297</v>
      </c>
      <c r="E1836" s="0" t="s">
        <v>16835</v>
      </c>
      <c r="F1836" s="0" t="n">
        <v>1</v>
      </c>
      <c r="G1836" s="0" t="s">
        <v>2298</v>
      </c>
      <c r="H1836" s="0" t="s">
        <v>2170</v>
      </c>
      <c r="I1836" s="0" t="s">
        <v>2170</v>
      </c>
      <c r="J1836" s="0" t="s">
        <v>2170</v>
      </c>
      <c r="K1836" s="0" t="s">
        <v>2170</v>
      </c>
      <c r="L1836" s="0" t="s">
        <v>2170</v>
      </c>
      <c r="M1836" s="0" t="s">
        <v>2170</v>
      </c>
      <c r="N1836" s="0" t="n">
        <f aca="false">FALSE()</f>
        <v>0</v>
      </c>
      <c r="O1836" s="0" t="s">
        <v>16838</v>
      </c>
      <c r="P1836" s="0" t="s">
        <v>2300</v>
      </c>
      <c r="Q1836" s="380" t="n">
        <v>25569.125</v>
      </c>
      <c r="R1836" s="0" t="n">
        <v>289947104</v>
      </c>
      <c r="S1836" s="0" t="s">
        <v>2301</v>
      </c>
      <c r="T1836" s="0" t="s">
        <v>2302</v>
      </c>
      <c r="U1836" s="0" t="s">
        <v>2116</v>
      </c>
      <c r="V1836" s="0" t="n">
        <v>2000000000</v>
      </c>
      <c r="W1836" s="0" t="s">
        <v>2321</v>
      </c>
      <c r="X1836" s="0" t="n">
        <v>4</v>
      </c>
      <c r="Y1836" s="0" t="n">
        <f aca="false">FALSE()</f>
        <v>0</v>
      </c>
      <c r="Z1836" s="0" t="n">
        <f aca="false">FALSE()</f>
        <v>0</v>
      </c>
      <c r="AA1836" s="0" t="n">
        <f aca="false">FALSE()</f>
        <v>0</v>
      </c>
      <c r="AB1836" s="0" t="n">
        <f aca="false">FALSE()</f>
        <v>0</v>
      </c>
      <c r="AC1836" s="0" t="n">
        <v>1</v>
      </c>
      <c r="AD1836" s="0" t="s">
        <v>2129</v>
      </c>
      <c r="AE1836" s="0" t="n">
        <f aca="false">TRUE()</f>
        <v>1</v>
      </c>
      <c r="AF1836" s="0" t="s">
        <v>16839</v>
      </c>
      <c r="AG1836" s="0" t="n">
        <v>2</v>
      </c>
      <c r="AH1836" s="0" t="s">
        <v>16840</v>
      </c>
      <c r="AI1836" s="0" t="s">
        <v>16841</v>
      </c>
      <c r="AJ1836" s="0" t="n">
        <v>0</v>
      </c>
      <c r="AK1836" s="0" t="s">
        <v>2118</v>
      </c>
      <c r="AL1836" s="0" t="n">
        <f aca="false">FALSE()</f>
        <v>0</v>
      </c>
      <c r="AM1836" s="0" t="n">
        <f aca="false">TRUE()</f>
        <v>1</v>
      </c>
      <c r="AN1836" s="0" t="n">
        <f aca="false">FALSE()</f>
        <v>0</v>
      </c>
      <c r="AO1836" s="0" t="n">
        <f aca="false">FALSE()</f>
        <v>0</v>
      </c>
      <c r="AP1836" s="0" t="n">
        <f aca="false">FALSE()</f>
        <v>0</v>
      </c>
      <c r="AQ1836" s="380" t="n">
        <v>43682.6604166667</v>
      </c>
      <c r="AR1836" s="380" t="n">
        <v>43682.4166666667</v>
      </c>
      <c r="AS1836" s="0" t="s">
        <v>16842</v>
      </c>
      <c r="AT1836" s="0" t="s">
        <v>2170</v>
      </c>
      <c r="AU1836" s="0" t="s">
        <v>2170</v>
      </c>
    </row>
    <row r="1837" customFormat="false" ht="15" hidden="true" customHeight="false" outlineLevel="0" collapsed="false">
      <c r="A1837" s="0" t="s">
        <v>16843</v>
      </c>
      <c r="B1837" s="0" t="s">
        <v>16844</v>
      </c>
      <c r="C1837" s="0" t="s">
        <v>16845</v>
      </c>
      <c r="D1837" s="0" t="s">
        <v>2297</v>
      </c>
      <c r="E1837" s="0" t="s">
        <v>16843</v>
      </c>
      <c r="F1837" s="0" t="n">
        <v>1</v>
      </c>
      <c r="G1837" s="0" t="s">
        <v>2298</v>
      </c>
      <c r="H1837" s="0" t="s">
        <v>2170</v>
      </c>
      <c r="I1837" s="0" t="s">
        <v>2170</v>
      </c>
      <c r="J1837" s="0" t="s">
        <v>2170</v>
      </c>
      <c r="K1837" s="0" t="s">
        <v>2170</v>
      </c>
      <c r="L1837" s="0" t="s">
        <v>2170</v>
      </c>
      <c r="M1837" s="0" t="s">
        <v>2170</v>
      </c>
      <c r="N1837" s="0" t="n">
        <f aca="false">FALSE()</f>
        <v>0</v>
      </c>
      <c r="O1837" s="0" t="s">
        <v>16846</v>
      </c>
      <c r="P1837" s="0" t="s">
        <v>2300</v>
      </c>
      <c r="Q1837" s="380" t="n">
        <v>25569.125</v>
      </c>
      <c r="R1837" s="0" t="n">
        <v>597800000</v>
      </c>
      <c r="S1837" s="0" t="s">
        <v>2301</v>
      </c>
      <c r="T1837" s="0" t="s">
        <v>2302</v>
      </c>
      <c r="U1837" s="0" t="s">
        <v>2115</v>
      </c>
      <c r="V1837" s="0" t="n">
        <v>1200000000</v>
      </c>
      <c r="W1837" s="0" t="s">
        <v>2400</v>
      </c>
      <c r="X1837" s="0" t="n">
        <v>4</v>
      </c>
      <c r="Y1837" s="0" t="n">
        <f aca="false">FALSE()</f>
        <v>0</v>
      </c>
      <c r="Z1837" s="0" t="n">
        <f aca="false">FALSE()</f>
        <v>0</v>
      </c>
      <c r="AA1837" s="0" t="n">
        <f aca="false">FALSE()</f>
        <v>0</v>
      </c>
      <c r="AB1837" s="0" t="n">
        <f aca="false">TRUE()</f>
        <v>1</v>
      </c>
      <c r="AC1837" s="0" t="n">
        <v>1</v>
      </c>
      <c r="AD1837" s="0" t="s">
        <v>2129</v>
      </c>
      <c r="AE1837" s="0" t="n">
        <f aca="false">TRUE()</f>
        <v>1</v>
      </c>
      <c r="AF1837" s="0" t="s">
        <v>16847</v>
      </c>
      <c r="AG1837" s="0" t="n">
        <v>2</v>
      </c>
      <c r="AH1837" s="0" t="s">
        <v>16848</v>
      </c>
      <c r="AI1837" s="0" t="s">
        <v>16849</v>
      </c>
      <c r="AJ1837" s="0" t="n">
        <v>0</v>
      </c>
      <c r="AK1837" s="0" t="s">
        <v>2118</v>
      </c>
      <c r="AL1837" s="0" t="n">
        <f aca="false">FALSE()</f>
        <v>0</v>
      </c>
      <c r="AM1837" s="0" t="n">
        <f aca="false">TRUE()</f>
        <v>1</v>
      </c>
      <c r="AN1837" s="0" t="n">
        <f aca="false">FALSE()</f>
        <v>0</v>
      </c>
      <c r="AO1837" s="0" t="n">
        <f aca="false">FALSE()</f>
        <v>0</v>
      </c>
      <c r="AP1837" s="0" t="n">
        <f aca="false">FALSE()</f>
        <v>0</v>
      </c>
      <c r="AQ1837" s="380" t="n">
        <v>43123.7291666667</v>
      </c>
      <c r="AR1837" s="380" t="n">
        <v>32398.1666666667</v>
      </c>
      <c r="AS1837" s="0" t="s">
        <v>16850</v>
      </c>
      <c r="AT1837" s="0" t="s">
        <v>2170</v>
      </c>
      <c r="AU1837" s="0" t="s">
        <v>2170</v>
      </c>
    </row>
    <row r="1838" customFormat="false" ht="15" hidden="true" customHeight="false" outlineLevel="0" collapsed="false">
      <c r="A1838" s="0" t="s">
        <v>16851</v>
      </c>
      <c r="B1838" s="0" t="s">
        <v>16852</v>
      </c>
      <c r="C1838" s="0" t="s">
        <v>16853</v>
      </c>
      <c r="D1838" s="0" t="s">
        <v>2297</v>
      </c>
      <c r="E1838" s="0" t="s">
        <v>16851</v>
      </c>
      <c r="F1838" s="0" t="n">
        <v>1</v>
      </c>
      <c r="G1838" s="0" t="s">
        <v>2298</v>
      </c>
      <c r="H1838" s="0" t="s">
        <v>2170</v>
      </c>
      <c r="I1838" s="0" t="s">
        <v>2170</v>
      </c>
      <c r="J1838" s="0" t="s">
        <v>2170</v>
      </c>
      <c r="K1838" s="0" t="s">
        <v>2170</v>
      </c>
      <c r="L1838" s="0" t="s">
        <v>2170</v>
      </c>
      <c r="M1838" s="0" t="s">
        <v>2170</v>
      </c>
      <c r="N1838" s="0" t="n">
        <f aca="false">FALSE()</f>
        <v>0</v>
      </c>
      <c r="O1838" s="0" t="s">
        <v>16854</v>
      </c>
      <c r="P1838" s="0" t="s">
        <v>2300</v>
      </c>
      <c r="Q1838" s="380" t="n">
        <v>25569.125</v>
      </c>
      <c r="R1838" s="0" t="n">
        <v>33283751</v>
      </c>
      <c r="S1838" s="0" t="s">
        <v>2301</v>
      </c>
      <c r="T1838" s="0" t="s">
        <v>2302</v>
      </c>
      <c r="U1838" s="0" t="s">
        <v>2365</v>
      </c>
      <c r="V1838" s="0" t="n">
        <v>65000000</v>
      </c>
      <c r="W1838" s="0" t="s">
        <v>2366</v>
      </c>
      <c r="X1838" s="0" t="n">
        <v>4</v>
      </c>
      <c r="Y1838" s="0" t="n">
        <f aca="false">FALSE()</f>
        <v>0</v>
      </c>
      <c r="Z1838" s="0" t="n">
        <f aca="false">FALSE()</f>
        <v>0</v>
      </c>
      <c r="AA1838" s="0" t="n">
        <f aca="false">FALSE()</f>
        <v>0</v>
      </c>
      <c r="AB1838" s="0" t="n">
        <f aca="false">TRUE()</f>
        <v>1</v>
      </c>
      <c r="AC1838" s="0" t="n">
        <v>1</v>
      </c>
      <c r="AD1838" s="0" t="s">
        <v>2129</v>
      </c>
      <c r="AE1838" s="0" t="n">
        <f aca="false">TRUE()</f>
        <v>1</v>
      </c>
      <c r="AF1838" s="0" t="s">
        <v>16855</v>
      </c>
      <c r="AG1838" s="0" t="n">
        <v>2</v>
      </c>
      <c r="AH1838" s="0" t="s">
        <v>16856</v>
      </c>
      <c r="AI1838" s="0" t="s">
        <v>16857</v>
      </c>
      <c r="AJ1838" s="0" t="n">
        <v>0</v>
      </c>
      <c r="AK1838" s="0" t="s">
        <v>2118</v>
      </c>
      <c r="AL1838" s="0" t="n">
        <f aca="false">FALSE()</f>
        <v>0</v>
      </c>
      <c r="AM1838" s="0" t="n">
        <f aca="false">TRUE()</f>
        <v>1</v>
      </c>
      <c r="AN1838" s="0" t="n">
        <f aca="false">FALSE()</f>
        <v>0</v>
      </c>
      <c r="AO1838" s="0" t="n">
        <f aca="false">FALSE()</f>
        <v>0</v>
      </c>
      <c r="AP1838" s="0" t="n">
        <f aca="false">FALSE()</f>
        <v>0</v>
      </c>
      <c r="AQ1838" s="380" t="n">
        <v>43969.6875</v>
      </c>
      <c r="AR1838" s="380" t="n">
        <v>43969.4166666667</v>
      </c>
      <c r="AS1838" s="0" t="s">
        <v>16858</v>
      </c>
      <c r="AT1838" s="0" t="s">
        <v>2170</v>
      </c>
      <c r="AU1838" s="0" t="s">
        <v>2170</v>
      </c>
    </row>
    <row r="1839" customFormat="false" ht="15" hidden="true" customHeight="false" outlineLevel="0" collapsed="false">
      <c r="A1839" s="0" t="s">
        <v>16859</v>
      </c>
      <c r="B1839" s="0" t="s">
        <v>16860</v>
      </c>
      <c r="C1839" s="0" t="s">
        <v>16861</v>
      </c>
      <c r="D1839" s="0" t="s">
        <v>2297</v>
      </c>
      <c r="E1839" s="0" t="s">
        <v>16859</v>
      </c>
      <c r="F1839" s="0" t="n">
        <v>1</v>
      </c>
      <c r="G1839" s="0" t="s">
        <v>2298</v>
      </c>
      <c r="H1839" s="0" t="s">
        <v>2170</v>
      </c>
      <c r="I1839" s="0" t="s">
        <v>2170</v>
      </c>
      <c r="J1839" s="0" t="s">
        <v>2170</v>
      </c>
      <c r="K1839" s="0" t="s">
        <v>2170</v>
      </c>
      <c r="L1839" s="0" t="s">
        <v>2170</v>
      </c>
      <c r="M1839" s="0" t="s">
        <v>2170</v>
      </c>
      <c r="N1839" s="0" t="n">
        <f aca="false">FALSE()</f>
        <v>0</v>
      </c>
      <c r="O1839" s="0" t="s">
        <v>16862</v>
      </c>
      <c r="P1839" s="0" t="s">
        <v>2300</v>
      </c>
      <c r="Q1839" s="380" t="n">
        <v>42629.125</v>
      </c>
      <c r="R1839" s="0" t="n">
        <v>35840359</v>
      </c>
      <c r="S1839" s="0" t="s">
        <v>2301</v>
      </c>
      <c r="T1839" s="0" t="s">
        <v>2302</v>
      </c>
      <c r="U1839" s="0" t="s">
        <v>2330</v>
      </c>
      <c r="V1839" s="0" t="n">
        <v>100000000</v>
      </c>
      <c r="W1839" s="0" t="s">
        <v>2321</v>
      </c>
      <c r="X1839" s="0" t="n">
        <v>4</v>
      </c>
      <c r="Y1839" s="0" t="n">
        <f aca="false">FALSE()</f>
        <v>0</v>
      </c>
      <c r="Z1839" s="0" t="n">
        <f aca="false">FALSE()</f>
        <v>0</v>
      </c>
      <c r="AA1839" s="0" t="n">
        <f aca="false">FALSE()</f>
        <v>0</v>
      </c>
      <c r="AB1839" s="0" t="n">
        <f aca="false">FALSE()</f>
        <v>0</v>
      </c>
      <c r="AC1839" s="0" t="n">
        <v>1</v>
      </c>
      <c r="AD1839" s="0" t="s">
        <v>2129</v>
      </c>
      <c r="AE1839" s="0" t="n">
        <f aca="false">TRUE()</f>
        <v>1</v>
      </c>
      <c r="AF1839" s="0" t="s">
        <v>16863</v>
      </c>
      <c r="AG1839" s="0" t="n">
        <v>2</v>
      </c>
      <c r="AH1839" s="0" t="s">
        <v>16864</v>
      </c>
      <c r="AI1839" s="0" t="s">
        <v>16865</v>
      </c>
      <c r="AJ1839" s="0" t="n">
        <v>0</v>
      </c>
      <c r="AK1839" s="0" t="s">
        <v>2118</v>
      </c>
      <c r="AL1839" s="0" t="n">
        <f aca="false">FALSE()</f>
        <v>0</v>
      </c>
      <c r="AM1839" s="0" t="n">
        <f aca="false">TRUE()</f>
        <v>1</v>
      </c>
      <c r="AN1839" s="0" t="n">
        <f aca="false">FALSE()</f>
        <v>0</v>
      </c>
      <c r="AO1839" s="0" t="n">
        <f aca="false">FALSE()</f>
        <v>0</v>
      </c>
      <c r="AP1839" s="0" t="n">
        <f aca="false">FALSE()</f>
        <v>0</v>
      </c>
      <c r="AQ1839" s="380" t="n">
        <v>43769.6361111111</v>
      </c>
      <c r="AR1839" s="380" t="n">
        <v>43769.4166666667</v>
      </c>
      <c r="AS1839" s="0" t="s">
        <v>16866</v>
      </c>
      <c r="AT1839" s="0" t="s">
        <v>2170</v>
      </c>
      <c r="AU1839" s="0" t="s">
        <v>2170</v>
      </c>
    </row>
    <row r="1840" customFormat="false" ht="15" hidden="true" customHeight="false" outlineLevel="0" collapsed="false">
      <c r="A1840" s="0" t="s">
        <v>16867</v>
      </c>
      <c r="B1840" s="0" t="s">
        <v>16868</v>
      </c>
      <c r="C1840" s="0" t="s">
        <v>16869</v>
      </c>
      <c r="D1840" s="0" t="s">
        <v>2525</v>
      </c>
      <c r="E1840" s="0" t="s">
        <v>16867</v>
      </c>
      <c r="F1840" s="0" t="n">
        <v>100</v>
      </c>
      <c r="G1840" s="0" t="s">
        <v>2526</v>
      </c>
      <c r="H1840" s="0" t="s">
        <v>2170</v>
      </c>
      <c r="I1840" s="0" t="s">
        <v>2170</v>
      </c>
      <c r="J1840" s="0" t="s">
        <v>2170</v>
      </c>
      <c r="K1840" s="0" t="s">
        <v>2170</v>
      </c>
      <c r="L1840" s="0" t="s">
        <v>2170</v>
      </c>
      <c r="M1840" s="0" t="s">
        <v>2170</v>
      </c>
      <c r="N1840" s="0" t="n">
        <f aca="false">FALSE()</f>
        <v>0</v>
      </c>
      <c r="O1840" s="0" t="s">
        <v>16870</v>
      </c>
      <c r="P1840" s="0" t="s">
        <v>2300</v>
      </c>
      <c r="Q1840" s="380" t="n">
        <v>25569.125</v>
      </c>
      <c r="R1840" s="0" t="n">
        <v>10000000000</v>
      </c>
      <c r="U1840" s="0" t="s">
        <v>2365</v>
      </c>
      <c r="V1840" s="0" t="n">
        <v>50000000000</v>
      </c>
      <c r="W1840" s="0" t="s">
        <v>3654</v>
      </c>
      <c r="X1840" s="0" t="n">
        <v>4</v>
      </c>
      <c r="Y1840" s="0" t="n">
        <f aca="false">FALSE()</f>
        <v>0</v>
      </c>
      <c r="Z1840" s="0" t="n">
        <f aca="false">FALSE()</f>
        <v>0</v>
      </c>
      <c r="AA1840" s="0" t="n">
        <f aca="false">FALSE()</f>
        <v>0</v>
      </c>
      <c r="AB1840" s="0" t="n">
        <f aca="false">TRUE()</f>
        <v>1</v>
      </c>
      <c r="AC1840" s="0" t="n">
        <v>1</v>
      </c>
      <c r="AD1840" s="0" t="s">
        <v>2803</v>
      </c>
      <c r="AE1840" s="0" t="n">
        <f aca="false">TRUE()</f>
        <v>1</v>
      </c>
      <c r="AF1840" s="0" t="s">
        <v>16871</v>
      </c>
      <c r="AG1840" s="0" t="n">
        <v>2</v>
      </c>
      <c r="AH1840" s="0" t="s">
        <v>16872</v>
      </c>
      <c r="AI1840" s="0" t="s">
        <v>16873</v>
      </c>
      <c r="AJ1840" s="0" t="n">
        <v>0</v>
      </c>
      <c r="AK1840" s="0" t="s">
        <v>2118</v>
      </c>
      <c r="AL1840" s="0" t="n">
        <f aca="false">FALSE()</f>
        <v>0</v>
      </c>
      <c r="AM1840" s="0" t="n">
        <f aca="false">FALSE()</f>
        <v>0</v>
      </c>
      <c r="AN1840" s="0" t="n">
        <f aca="false">FALSE()</f>
        <v>0</v>
      </c>
      <c r="AO1840" s="0" t="n">
        <f aca="false">FALSE()</f>
        <v>0</v>
      </c>
      <c r="AP1840" s="0" t="n">
        <f aca="false">TRUE()</f>
        <v>1</v>
      </c>
      <c r="AQ1840" s="380" t="n">
        <v>44900.3333333333</v>
      </c>
      <c r="AR1840" s="380" t="n">
        <v>44900.4166666667</v>
      </c>
      <c r="AS1840" s="0" t="s">
        <v>16874</v>
      </c>
      <c r="AT1840" s="0" t="s">
        <v>2170</v>
      </c>
      <c r="AU1840" s="0" t="s">
        <v>2170</v>
      </c>
    </row>
    <row r="1841" customFormat="false" ht="15" hidden="true" customHeight="false" outlineLevel="0" collapsed="false">
      <c r="A1841" s="0" t="s">
        <v>16875</v>
      </c>
      <c r="B1841" s="0" t="s">
        <v>16876</v>
      </c>
      <c r="C1841" s="0" t="s">
        <v>16877</v>
      </c>
      <c r="D1841" s="0" t="s">
        <v>2297</v>
      </c>
      <c r="E1841" s="0" t="s">
        <v>16875</v>
      </c>
      <c r="F1841" s="0" t="n">
        <v>1</v>
      </c>
      <c r="G1841" s="0" t="s">
        <v>2298</v>
      </c>
      <c r="H1841" s="0" t="s">
        <v>2170</v>
      </c>
      <c r="I1841" s="0" t="s">
        <v>2170</v>
      </c>
      <c r="J1841" s="0" t="s">
        <v>2170</v>
      </c>
      <c r="K1841" s="0" t="s">
        <v>2170</v>
      </c>
      <c r="L1841" s="0" t="s">
        <v>2170</v>
      </c>
      <c r="M1841" s="0" t="s">
        <v>2170</v>
      </c>
      <c r="N1841" s="0" t="n">
        <f aca="false">FALSE()</f>
        <v>0</v>
      </c>
      <c r="O1841" s="0" t="s">
        <v>16878</v>
      </c>
      <c r="P1841" s="0" t="s">
        <v>2300</v>
      </c>
      <c r="Q1841" s="380" t="n">
        <v>25569.125</v>
      </c>
      <c r="R1841" s="0" t="n">
        <v>126190351</v>
      </c>
      <c r="S1841" s="0" t="s">
        <v>2301</v>
      </c>
      <c r="T1841" s="0" t="s">
        <v>2302</v>
      </c>
      <c r="U1841" s="0" t="s">
        <v>610</v>
      </c>
      <c r="V1841" s="0" t="n">
        <v>550000000</v>
      </c>
      <c r="W1841" s="0" t="s">
        <v>2366</v>
      </c>
      <c r="X1841" s="0" t="n">
        <v>4</v>
      </c>
      <c r="Y1841" s="0" t="n">
        <f aca="false">FALSE()</f>
        <v>0</v>
      </c>
      <c r="Z1841" s="0" t="n">
        <f aca="false">FALSE()</f>
        <v>0</v>
      </c>
      <c r="AA1841" s="0" t="n">
        <f aca="false">FALSE()</f>
        <v>0</v>
      </c>
      <c r="AB1841" s="0" t="n">
        <f aca="false">FALSE()</f>
        <v>0</v>
      </c>
      <c r="AC1841" s="0" t="n">
        <v>1</v>
      </c>
      <c r="AD1841" s="0" t="s">
        <v>2129</v>
      </c>
      <c r="AE1841" s="0" t="n">
        <f aca="false">TRUE()</f>
        <v>1</v>
      </c>
      <c r="AF1841" s="0" t="s">
        <v>16879</v>
      </c>
      <c r="AG1841" s="0" t="n">
        <v>2</v>
      </c>
      <c r="AH1841" s="0" t="s">
        <v>16880</v>
      </c>
      <c r="AI1841" s="0" t="s">
        <v>16881</v>
      </c>
      <c r="AJ1841" s="0" t="n">
        <v>0</v>
      </c>
      <c r="AK1841" s="0" t="s">
        <v>2118</v>
      </c>
      <c r="AL1841" s="0" t="n">
        <f aca="false">FALSE()</f>
        <v>0</v>
      </c>
      <c r="AM1841" s="0" t="n">
        <f aca="false">TRUE()</f>
        <v>1</v>
      </c>
      <c r="AN1841" s="0" t="n">
        <f aca="false">FALSE()</f>
        <v>0</v>
      </c>
      <c r="AO1841" s="0" t="n">
        <f aca="false">FALSE()</f>
        <v>0</v>
      </c>
      <c r="AP1841" s="0" t="n">
        <f aca="false">FALSE()</f>
        <v>0</v>
      </c>
      <c r="AQ1841" s="380" t="n">
        <v>44495.6625</v>
      </c>
      <c r="AR1841" s="380" t="n">
        <v>44495.4166666667</v>
      </c>
      <c r="AS1841" s="0" t="s">
        <v>16882</v>
      </c>
      <c r="AT1841" s="0" t="s">
        <v>2170</v>
      </c>
      <c r="AU1841" s="0" t="s">
        <v>2170</v>
      </c>
    </row>
    <row r="1842" customFormat="false" ht="15" hidden="true" customHeight="false" outlineLevel="0" collapsed="false">
      <c r="A1842" s="0" t="s">
        <v>16883</v>
      </c>
      <c r="B1842" s="0" t="s">
        <v>16884</v>
      </c>
      <c r="C1842" s="0" t="s">
        <v>16885</v>
      </c>
      <c r="D1842" s="0" t="s">
        <v>2297</v>
      </c>
      <c r="E1842" s="0" t="s">
        <v>16883</v>
      </c>
      <c r="F1842" s="0" t="n">
        <v>1</v>
      </c>
      <c r="G1842" s="0" t="s">
        <v>2298</v>
      </c>
      <c r="H1842" s="0" t="s">
        <v>2170</v>
      </c>
      <c r="I1842" s="0" t="s">
        <v>2170</v>
      </c>
      <c r="J1842" s="0" t="s">
        <v>2170</v>
      </c>
      <c r="K1842" s="0" t="s">
        <v>2170</v>
      </c>
      <c r="L1842" s="0" t="s">
        <v>2170</v>
      </c>
      <c r="M1842" s="0" t="s">
        <v>2170</v>
      </c>
      <c r="N1842" s="0" t="n">
        <f aca="false">FALSE()</f>
        <v>0</v>
      </c>
      <c r="O1842" s="0" t="s">
        <v>16886</v>
      </c>
      <c r="P1842" s="0" t="s">
        <v>2300</v>
      </c>
      <c r="Q1842" s="380" t="n">
        <v>25569.125</v>
      </c>
      <c r="R1842" s="0" t="n">
        <v>100761057</v>
      </c>
      <c r="S1842" s="0" t="s">
        <v>2301</v>
      </c>
      <c r="T1842" s="0" t="s">
        <v>2302</v>
      </c>
      <c r="U1842" s="0" t="s">
        <v>2365</v>
      </c>
      <c r="V1842" s="0" t="n">
        <v>500000000</v>
      </c>
      <c r="W1842" s="0" t="s">
        <v>2321</v>
      </c>
      <c r="X1842" s="0" t="n">
        <v>4</v>
      </c>
      <c r="Y1842" s="0" t="n">
        <f aca="false">FALSE()</f>
        <v>0</v>
      </c>
      <c r="Z1842" s="0" t="n">
        <f aca="false">FALSE()</f>
        <v>0</v>
      </c>
      <c r="AA1842" s="0" t="n">
        <f aca="false">FALSE()</f>
        <v>0</v>
      </c>
      <c r="AB1842" s="0" t="n">
        <f aca="false">FALSE()</f>
        <v>0</v>
      </c>
      <c r="AC1842" s="0" t="n">
        <v>1</v>
      </c>
      <c r="AD1842" s="0" t="s">
        <v>2129</v>
      </c>
      <c r="AE1842" s="0" t="n">
        <f aca="false">TRUE()</f>
        <v>1</v>
      </c>
      <c r="AF1842" s="0" t="s">
        <v>16887</v>
      </c>
      <c r="AG1842" s="0" t="n">
        <v>2</v>
      </c>
      <c r="AH1842" s="0" t="s">
        <v>16888</v>
      </c>
      <c r="AI1842" s="0" t="s">
        <v>16889</v>
      </c>
      <c r="AJ1842" s="0" t="n">
        <v>0</v>
      </c>
      <c r="AK1842" s="0" t="s">
        <v>2118</v>
      </c>
      <c r="AL1842" s="0" t="n">
        <f aca="false">FALSE()</f>
        <v>0</v>
      </c>
      <c r="AM1842" s="0" t="n">
        <f aca="false">TRUE()</f>
        <v>1</v>
      </c>
      <c r="AN1842" s="0" t="n">
        <f aca="false">FALSE()</f>
        <v>0</v>
      </c>
      <c r="AO1842" s="0" t="n">
        <f aca="false">FALSE()</f>
        <v>0</v>
      </c>
      <c r="AP1842" s="0" t="n">
        <f aca="false">TRUE()</f>
        <v>1</v>
      </c>
      <c r="AQ1842" s="380" t="n">
        <v>44558.6465277778</v>
      </c>
      <c r="AR1842" s="380" t="n">
        <v>44558.4166666667</v>
      </c>
      <c r="AS1842" s="0" t="s">
        <v>16890</v>
      </c>
      <c r="AT1842" s="0" t="s">
        <v>2170</v>
      </c>
      <c r="AU1842" s="0" t="s">
        <v>2170</v>
      </c>
    </row>
    <row r="1843" customFormat="false" ht="15" hidden="true" customHeight="false" outlineLevel="0" collapsed="false">
      <c r="A1843" s="0" t="s">
        <v>16891</v>
      </c>
      <c r="B1843" s="0" t="s">
        <v>16892</v>
      </c>
      <c r="C1843" s="0" t="s">
        <v>16893</v>
      </c>
      <c r="D1843" s="0" t="s">
        <v>2297</v>
      </c>
      <c r="E1843" s="0" t="s">
        <v>16891</v>
      </c>
      <c r="F1843" s="0" t="n">
        <v>1</v>
      </c>
      <c r="G1843" s="0" t="s">
        <v>2298</v>
      </c>
      <c r="H1843" s="0" t="s">
        <v>2170</v>
      </c>
      <c r="I1843" s="0" t="s">
        <v>2170</v>
      </c>
      <c r="J1843" s="0" t="s">
        <v>2170</v>
      </c>
      <c r="K1843" s="0" t="s">
        <v>2170</v>
      </c>
      <c r="L1843" s="0" t="s">
        <v>2170</v>
      </c>
      <c r="M1843" s="0" t="s">
        <v>2170</v>
      </c>
      <c r="N1843" s="0" t="n">
        <f aca="false">FALSE()</f>
        <v>0</v>
      </c>
      <c r="O1843" s="0" t="s">
        <v>16894</v>
      </c>
      <c r="P1843" s="0" t="s">
        <v>2300</v>
      </c>
      <c r="Q1843" s="380" t="n">
        <v>40220.125</v>
      </c>
      <c r="R1843" s="0" t="n">
        <v>27403031</v>
      </c>
      <c r="S1843" s="0" t="s">
        <v>2301</v>
      </c>
      <c r="T1843" s="0" t="s">
        <v>2302</v>
      </c>
      <c r="U1843" s="0" t="s">
        <v>2114</v>
      </c>
      <c r="V1843" s="0" t="n">
        <v>60000000</v>
      </c>
      <c r="W1843" s="0" t="s">
        <v>2409</v>
      </c>
      <c r="X1843" s="0" t="n">
        <v>4</v>
      </c>
      <c r="Y1843" s="0" t="n">
        <f aca="false">FALSE()</f>
        <v>0</v>
      </c>
      <c r="Z1843" s="0" t="n">
        <f aca="false">FALSE()</f>
        <v>0</v>
      </c>
      <c r="AA1843" s="0" t="n">
        <f aca="false">FALSE()</f>
        <v>0</v>
      </c>
      <c r="AB1843" s="0" t="n">
        <f aca="false">FALSE()</f>
        <v>0</v>
      </c>
      <c r="AC1843" s="0" t="n">
        <v>1</v>
      </c>
      <c r="AD1843" s="0" t="s">
        <v>2129</v>
      </c>
      <c r="AE1843" s="0" t="n">
        <f aca="false">TRUE()</f>
        <v>1</v>
      </c>
      <c r="AF1843" s="0" t="s">
        <v>16895</v>
      </c>
      <c r="AG1843" s="0" t="n">
        <v>2</v>
      </c>
      <c r="AH1843" s="0" t="s">
        <v>16896</v>
      </c>
      <c r="AI1843" s="0" t="s">
        <v>16897</v>
      </c>
      <c r="AJ1843" s="0" t="n">
        <v>0</v>
      </c>
      <c r="AK1843" s="0" t="s">
        <v>2118</v>
      </c>
      <c r="AL1843" s="0" t="n">
        <f aca="false">FALSE()</f>
        <v>0</v>
      </c>
      <c r="AM1843" s="0" t="n">
        <f aca="false">TRUE()</f>
        <v>1</v>
      </c>
      <c r="AN1843" s="0" t="n">
        <f aca="false">FALSE()</f>
        <v>0</v>
      </c>
      <c r="AO1843" s="0" t="n">
        <f aca="false">FALSE()</f>
        <v>0</v>
      </c>
      <c r="AP1843" s="0" t="n">
        <f aca="false">FALSE()</f>
        <v>0</v>
      </c>
      <c r="AQ1843" s="380" t="n">
        <v>43769.6854166667</v>
      </c>
      <c r="AR1843" s="380" t="n">
        <v>43769.4166666667</v>
      </c>
      <c r="AS1843" s="0" t="s">
        <v>16898</v>
      </c>
      <c r="AT1843" s="0" t="s">
        <v>2170</v>
      </c>
      <c r="AU1843" s="0" t="s">
        <v>2170</v>
      </c>
    </row>
    <row r="1844" customFormat="false" ht="15" hidden="true" customHeight="false" outlineLevel="0" collapsed="false">
      <c r="A1844" s="0" t="s">
        <v>16899</v>
      </c>
      <c r="B1844" s="0" t="s">
        <v>16900</v>
      </c>
      <c r="C1844" s="0" t="s">
        <v>16901</v>
      </c>
      <c r="D1844" s="0" t="s">
        <v>2297</v>
      </c>
      <c r="E1844" s="0" t="s">
        <v>16899</v>
      </c>
      <c r="F1844" s="0" t="n">
        <v>1</v>
      </c>
      <c r="G1844" s="0" t="s">
        <v>2298</v>
      </c>
      <c r="H1844" s="0" t="s">
        <v>2170</v>
      </c>
      <c r="I1844" s="0" t="s">
        <v>2170</v>
      </c>
      <c r="J1844" s="0" t="s">
        <v>2170</v>
      </c>
      <c r="K1844" s="0" t="s">
        <v>2170</v>
      </c>
      <c r="L1844" s="0" t="s">
        <v>2170</v>
      </c>
      <c r="M1844" s="0" t="s">
        <v>2170</v>
      </c>
      <c r="N1844" s="0" t="n">
        <f aca="false">FALSE()</f>
        <v>0</v>
      </c>
      <c r="O1844" s="0" t="s">
        <v>16902</v>
      </c>
      <c r="P1844" s="0" t="s">
        <v>2300</v>
      </c>
      <c r="Q1844" s="380" t="n">
        <v>25569.125</v>
      </c>
      <c r="R1844" s="0" t="n">
        <v>67205810</v>
      </c>
      <c r="S1844" s="0" t="s">
        <v>2301</v>
      </c>
      <c r="T1844" s="0" t="s">
        <v>2302</v>
      </c>
      <c r="U1844" s="0" t="s">
        <v>2116</v>
      </c>
      <c r="V1844" s="0" t="n">
        <v>500000000</v>
      </c>
      <c r="W1844" s="0" t="s">
        <v>2565</v>
      </c>
      <c r="X1844" s="0" t="n">
        <v>4</v>
      </c>
      <c r="Y1844" s="0" t="n">
        <f aca="false">FALSE()</f>
        <v>0</v>
      </c>
      <c r="Z1844" s="0" t="n">
        <f aca="false">FALSE()</f>
        <v>0</v>
      </c>
      <c r="AA1844" s="0" t="n">
        <f aca="false">FALSE()</f>
        <v>0</v>
      </c>
      <c r="AB1844" s="0" t="n">
        <f aca="false">TRUE()</f>
        <v>1</v>
      </c>
      <c r="AC1844" s="0" t="n">
        <v>1</v>
      </c>
      <c r="AD1844" s="0" t="s">
        <v>2129</v>
      </c>
      <c r="AE1844" s="0" t="n">
        <f aca="false">TRUE()</f>
        <v>1</v>
      </c>
      <c r="AF1844" s="0" t="s">
        <v>16903</v>
      </c>
      <c r="AG1844" s="0" t="n">
        <v>2</v>
      </c>
      <c r="AH1844" s="0" t="s">
        <v>16904</v>
      </c>
      <c r="AI1844" s="0" t="s">
        <v>16905</v>
      </c>
      <c r="AJ1844" s="0" t="n">
        <v>0</v>
      </c>
      <c r="AK1844" s="0" t="s">
        <v>2118</v>
      </c>
      <c r="AL1844" s="0" t="n">
        <f aca="false">FALSE()</f>
        <v>0</v>
      </c>
      <c r="AM1844" s="0" t="n">
        <f aca="false">TRUE()</f>
        <v>1</v>
      </c>
      <c r="AN1844" s="0" t="n">
        <f aca="false">FALSE()</f>
        <v>0</v>
      </c>
      <c r="AO1844" s="0" t="n">
        <f aca="false">FALSE()</f>
        <v>0</v>
      </c>
      <c r="AP1844" s="0" t="n">
        <f aca="false">TRUE()</f>
        <v>1</v>
      </c>
      <c r="AQ1844" s="380" t="n">
        <v>44837.6472222222</v>
      </c>
      <c r="AR1844" s="380" t="n">
        <v>44837.4166666667</v>
      </c>
      <c r="AS1844" s="0" t="s">
        <v>16906</v>
      </c>
      <c r="AT1844" s="0" t="s">
        <v>2170</v>
      </c>
      <c r="AU1844" s="0" t="s">
        <v>2170</v>
      </c>
    </row>
    <row r="1845" customFormat="false" ht="15" hidden="true" customHeight="false" outlineLevel="0" collapsed="false">
      <c r="A1845" s="0" t="s">
        <v>16907</v>
      </c>
      <c r="B1845" s="0" t="s">
        <v>16908</v>
      </c>
      <c r="C1845" s="0" t="s">
        <v>16909</v>
      </c>
      <c r="D1845" s="0" t="s">
        <v>2297</v>
      </c>
      <c r="E1845" s="0" t="s">
        <v>16907</v>
      </c>
      <c r="F1845" s="0" t="n">
        <v>1</v>
      </c>
      <c r="G1845" s="0" t="s">
        <v>2298</v>
      </c>
      <c r="H1845" s="0" t="s">
        <v>2170</v>
      </c>
      <c r="I1845" s="0" t="s">
        <v>2170</v>
      </c>
      <c r="J1845" s="0" t="s">
        <v>2170</v>
      </c>
      <c r="K1845" s="0" t="s">
        <v>2170</v>
      </c>
      <c r="L1845" s="0" t="s">
        <v>2170</v>
      </c>
      <c r="M1845" s="0" t="s">
        <v>2170</v>
      </c>
      <c r="N1845" s="0" t="n">
        <f aca="false">FALSE()</f>
        <v>0</v>
      </c>
      <c r="O1845" s="0" t="s">
        <v>16910</v>
      </c>
      <c r="P1845" s="0" t="s">
        <v>2300</v>
      </c>
      <c r="Q1845" s="380" t="n">
        <v>36061.1666666667</v>
      </c>
      <c r="R1845" s="0" t="n">
        <v>650055805</v>
      </c>
      <c r="S1845" s="0" t="s">
        <v>2301</v>
      </c>
      <c r="T1845" s="0" t="s">
        <v>2302</v>
      </c>
      <c r="U1845" s="0" t="s">
        <v>2365</v>
      </c>
      <c r="V1845" s="0" t="n">
        <v>3580000000</v>
      </c>
      <c r="W1845" s="0" t="s">
        <v>2312</v>
      </c>
      <c r="X1845" s="0" t="n">
        <v>4</v>
      </c>
      <c r="Y1845" s="0" t="n">
        <f aca="false">FALSE()</f>
        <v>0</v>
      </c>
      <c r="Z1845" s="0" t="n">
        <f aca="false">FALSE()</f>
        <v>0</v>
      </c>
      <c r="AA1845" s="0" t="n">
        <f aca="false">FALSE()</f>
        <v>0</v>
      </c>
      <c r="AB1845" s="0" t="n">
        <f aca="false">TRUE()</f>
        <v>1</v>
      </c>
      <c r="AC1845" s="0" t="n">
        <v>1</v>
      </c>
      <c r="AD1845" s="0" t="s">
        <v>2129</v>
      </c>
      <c r="AE1845" s="0" t="n">
        <f aca="false">TRUE()</f>
        <v>1</v>
      </c>
      <c r="AF1845" s="0" t="s">
        <v>16911</v>
      </c>
      <c r="AG1845" s="0" t="n">
        <v>2</v>
      </c>
      <c r="AH1845" s="0" t="s">
        <v>16912</v>
      </c>
      <c r="AI1845" s="0" t="s">
        <v>16913</v>
      </c>
      <c r="AJ1845" s="0" t="n">
        <v>0</v>
      </c>
      <c r="AK1845" s="0" t="s">
        <v>2118</v>
      </c>
      <c r="AL1845" s="0" t="n">
        <f aca="false">FALSE()</f>
        <v>0</v>
      </c>
      <c r="AM1845" s="0" t="n">
        <f aca="false">TRUE()</f>
        <v>1</v>
      </c>
      <c r="AN1845" s="0" t="n">
        <f aca="false">FALSE()</f>
        <v>0</v>
      </c>
      <c r="AO1845" s="0" t="n">
        <f aca="false">FALSE()</f>
        <v>0</v>
      </c>
      <c r="AP1845" s="0" t="n">
        <f aca="false">FALSE()</f>
        <v>0</v>
      </c>
      <c r="AQ1845" s="380" t="n">
        <v>43123.4458333333</v>
      </c>
      <c r="AR1845" s="380" t="n">
        <v>36062.1666666667</v>
      </c>
      <c r="AS1845" s="0" t="s">
        <v>16914</v>
      </c>
      <c r="AT1845" s="0" t="s">
        <v>2170</v>
      </c>
      <c r="AU1845" s="0" t="s">
        <v>2170</v>
      </c>
    </row>
    <row r="1846" customFormat="false" ht="15" hidden="true" customHeight="false" outlineLevel="0" collapsed="false">
      <c r="A1846" s="0" t="s">
        <v>16915</v>
      </c>
      <c r="B1846" s="0" t="s">
        <v>16916</v>
      </c>
      <c r="C1846" s="0" t="s">
        <v>16917</v>
      </c>
      <c r="D1846" s="0" t="s">
        <v>2297</v>
      </c>
      <c r="E1846" s="0" t="s">
        <v>16915</v>
      </c>
      <c r="F1846" s="0" t="n">
        <v>1</v>
      </c>
      <c r="G1846" s="0" t="s">
        <v>2298</v>
      </c>
      <c r="H1846" s="0" t="s">
        <v>2170</v>
      </c>
      <c r="I1846" s="0" t="s">
        <v>2170</v>
      </c>
      <c r="J1846" s="0" t="s">
        <v>2170</v>
      </c>
      <c r="K1846" s="0" t="s">
        <v>2170</v>
      </c>
      <c r="L1846" s="0" t="s">
        <v>2170</v>
      </c>
      <c r="M1846" s="0" t="s">
        <v>2170</v>
      </c>
      <c r="N1846" s="0" t="n">
        <f aca="false">FALSE()</f>
        <v>0</v>
      </c>
      <c r="O1846" s="0" t="s">
        <v>16918</v>
      </c>
      <c r="P1846" s="0" t="s">
        <v>2300</v>
      </c>
      <c r="Q1846" s="380" t="n">
        <v>39197.1666666667</v>
      </c>
      <c r="R1846" s="0" t="n">
        <v>640013818</v>
      </c>
      <c r="S1846" s="0" t="s">
        <v>2301</v>
      </c>
      <c r="T1846" s="0" t="s">
        <v>2302</v>
      </c>
      <c r="U1846" s="0" t="s">
        <v>2115</v>
      </c>
      <c r="V1846" s="0" t="n">
        <v>0</v>
      </c>
      <c r="W1846" s="0" t="s">
        <v>2321</v>
      </c>
      <c r="X1846" s="0" t="n">
        <v>4</v>
      </c>
      <c r="Y1846" s="0" t="n">
        <f aca="false">FALSE()</f>
        <v>0</v>
      </c>
      <c r="Z1846" s="0" t="n">
        <f aca="false">FALSE()</f>
        <v>0</v>
      </c>
      <c r="AA1846" s="0" t="n">
        <f aca="false">FALSE()</f>
        <v>0</v>
      </c>
      <c r="AB1846" s="0" t="n">
        <f aca="false">TRUE()</f>
        <v>1</v>
      </c>
      <c r="AC1846" s="0" t="n">
        <v>1</v>
      </c>
      <c r="AD1846" s="0" t="s">
        <v>2129</v>
      </c>
      <c r="AE1846" s="0" t="n">
        <f aca="false">TRUE()</f>
        <v>1</v>
      </c>
      <c r="AF1846" s="0" t="s">
        <v>16919</v>
      </c>
      <c r="AG1846" s="0" t="n">
        <v>2</v>
      </c>
      <c r="AH1846" s="0" t="s">
        <v>16920</v>
      </c>
      <c r="AI1846" s="0" t="s">
        <v>16921</v>
      </c>
      <c r="AJ1846" s="0" t="n">
        <v>0</v>
      </c>
      <c r="AK1846" s="0" t="s">
        <v>2118</v>
      </c>
      <c r="AL1846" s="0" t="n">
        <f aca="false">FALSE()</f>
        <v>0</v>
      </c>
      <c r="AM1846" s="0" t="n">
        <f aca="false">TRUE()</f>
        <v>1</v>
      </c>
      <c r="AN1846" s="0" t="n">
        <f aca="false">FALSE()</f>
        <v>0</v>
      </c>
      <c r="AO1846" s="0" t="n">
        <f aca="false">FALSE()</f>
        <v>0</v>
      </c>
      <c r="AP1846" s="0" t="n">
        <f aca="false">FALSE()</f>
        <v>0</v>
      </c>
      <c r="AQ1846" s="380" t="n">
        <v>43123.7291666667</v>
      </c>
      <c r="AR1846" s="380" t="n">
        <v>39198.1666666667</v>
      </c>
      <c r="AS1846" s="0" t="s">
        <v>16922</v>
      </c>
      <c r="AT1846" s="0" t="s">
        <v>2170</v>
      </c>
      <c r="AU1846" s="0" t="s">
        <v>2170</v>
      </c>
    </row>
    <row r="1847" customFormat="false" ht="15" hidden="true" customHeight="false" outlineLevel="0" collapsed="false">
      <c r="A1847" s="0" t="s">
        <v>16923</v>
      </c>
      <c r="B1847" s="0" t="s">
        <v>16924</v>
      </c>
      <c r="C1847" s="0" t="s">
        <v>16925</v>
      </c>
      <c r="D1847" s="0" t="s">
        <v>2297</v>
      </c>
      <c r="E1847" s="0" t="s">
        <v>16923</v>
      </c>
      <c r="F1847" s="0" t="n">
        <v>1</v>
      </c>
      <c r="G1847" s="0" t="s">
        <v>2298</v>
      </c>
      <c r="H1847" s="0" t="s">
        <v>2170</v>
      </c>
      <c r="I1847" s="0" t="s">
        <v>2170</v>
      </c>
      <c r="J1847" s="0" t="s">
        <v>2170</v>
      </c>
      <c r="K1847" s="0" t="s">
        <v>2170</v>
      </c>
      <c r="L1847" s="0" t="s">
        <v>2170</v>
      </c>
      <c r="M1847" s="0" t="s">
        <v>2170</v>
      </c>
      <c r="N1847" s="0" t="n">
        <f aca="false">FALSE()</f>
        <v>0</v>
      </c>
      <c r="O1847" s="0" t="s">
        <v>16926</v>
      </c>
      <c r="P1847" s="0" t="s">
        <v>2300</v>
      </c>
      <c r="Q1847" s="380" t="n">
        <v>7145.16666666667</v>
      </c>
      <c r="R1847" s="0" t="n">
        <v>2463112791</v>
      </c>
      <c r="S1847" s="0" t="s">
        <v>2301</v>
      </c>
      <c r="T1847" s="0" t="s">
        <v>2302</v>
      </c>
      <c r="U1847" s="0" t="s">
        <v>2693</v>
      </c>
      <c r="V1847" s="0" t="n">
        <v>800000000</v>
      </c>
      <c r="W1847" s="0" t="s">
        <v>2409</v>
      </c>
      <c r="X1847" s="0" t="n">
        <v>4</v>
      </c>
      <c r="Y1847" s="0" t="n">
        <f aca="false">FALSE()</f>
        <v>0</v>
      </c>
      <c r="Z1847" s="0" t="n">
        <f aca="false">FALSE()</f>
        <v>0</v>
      </c>
      <c r="AA1847" s="0" t="n">
        <f aca="false">FALSE()</f>
        <v>0</v>
      </c>
      <c r="AB1847" s="0" t="n">
        <f aca="false">FALSE()</f>
        <v>0</v>
      </c>
      <c r="AC1847" s="0" t="n">
        <v>1</v>
      </c>
      <c r="AD1847" s="0" t="s">
        <v>2129</v>
      </c>
      <c r="AE1847" s="0" t="n">
        <f aca="false">TRUE()</f>
        <v>1</v>
      </c>
      <c r="AF1847" s="0" t="s">
        <v>16927</v>
      </c>
      <c r="AG1847" s="0" t="n">
        <v>2</v>
      </c>
      <c r="AH1847" s="0" t="s">
        <v>16928</v>
      </c>
      <c r="AI1847" s="0" t="s">
        <v>16929</v>
      </c>
      <c r="AJ1847" s="0" t="n">
        <v>0</v>
      </c>
      <c r="AK1847" s="0" t="s">
        <v>2118</v>
      </c>
      <c r="AL1847" s="0" t="n">
        <f aca="false">FALSE()</f>
        <v>0</v>
      </c>
      <c r="AM1847" s="0" t="n">
        <f aca="false">TRUE()</f>
        <v>1</v>
      </c>
      <c r="AN1847" s="0" t="n">
        <f aca="false">FALSE()</f>
        <v>0</v>
      </c>
      <c r="AO1847" s="0" t="n">
        <f aca="false">FALSE()</f>
        <v>0</v>
      </c>
      <c r="AP1847" s="0" t="n">
        <f aca="false">FALSE()</f>
        <v>0</v>
      </c>
      <c r="AQ1847" s="380" t="n">
        <v>43123.7256944444</v>
      </c>
      <c r="AR1847" s="380" t="n">
        <v>32398.1666666667</v>
      </c>
      <c r="AS1847" s="0" t="s">
        <v>16930</v>
      </c>
      <c r="AT1847" s="0" t="s">
        <v>2170</v>
      </c>
      <c r="AU1847" s="0" t="s">
        <v>2170</v>
      </c>
    </row>
    <row r="1848" customFormat="false" ht="15" hidden="true" customHeight="false" outlineLevel="0" collapsed="false">
      <c r="A1848" s="0" t="s">
        <v>16931</v>
      </c>
      <c r="B1848" s="0" t="s">
        <v>16932</v>
      </c>
      <c r="C1848" s="0" t="s">
        <v>16933</v>
      </c>
      <c r="D1848" s="0" t="s">
        <v>2297</v>
      </c>
      <c r="E1848" s="0" t="s">
        <v>16931</v>
      </c>
      <c r="F1848" s="0" t="n">
        <v>1</v>
      </c>
      <c r="G1848" s="0" t="s">
        <v>2298</v>
      </c>
      <c r="H1848" s="0" t="s">
        <v>2170</v>
      </c>
      <c r="I1848" s="0" t="s">
        <v>2170</v>
      </c>
      <c r="J1848" s="0" t="s">
        <v>2170</v>
      </c>
      <c r="K1848" s="0" t="s">
        <v>2170</v>
      </c>
      <c r="L1848" s="0" t="s">
        <v>2170</v>
      </c>
      <c r="M1848" s="0" t="s">
        <v>2170</v>
      </c>
      <c r="N1848" s="0" t="n">
        <f aca="false">FALSE()</f>
        <v>0</v>
      </c>
      <c r="O1848" s="0" t="s">
        <v>16934</v>
      </c>
      <c r="P1848" s="0" t="s">
        <v>2300</v>
      </c>
      <c r="Q1848" s="380" t="n">
        <v>25569.125</v>
      </c>
      <c r="R1848" s="0" t="n">
        <v>1538319792</v>
      </c>
      <c r="S1848" s="0" t="s">
        <v>2301</v>
      </c>
      <c r="T1848" s="0" t="s">
        <v>2302</v>
      </c>
      <c r="U1848" s="0" t="s">
        <v>2114</v>
      </c>
      <c r="V1848" s="0" t="n">
        <v>9000000000000</v>
      </c>
      <c r="W1848" s="0" t="s">
        <v>2366</v>
      </c>
      <c r="X1848" s="0" t="n">
        <v>4</v>
      </c>
      <c r="Y1848" s="0" t="n">
        <f aca="false">FALSE()</f>
        <v>0</v>
      </c>
      <c r="Z1848" s="0" t="n">
        <f aca="false">FALSE()</f>
        <v>0</v>
      </c>
      <c r="AA1848" s="0" t="n">
        <f aca="false">FALSE()</f>
        <v>0</v>
      </c>
      <c r="AB1848" s="0" t="n">
        <f aca="false">TRUE()</f>
        <v>1</v>
      </c>
      <c r="AC1848" s="0" t="n">
        <v>1</v>
      </c>
      <c r="AD1848" s="0" t="s">
        <v>2129</v>
      </c>
      <c r="AE1848" s="0" t="n">
        <f aca="false">TRUE()</f>
        <v>1</v>
      </c>
      <c r="AF1848" s="0" t="s">
        <v>16935</v>
      </c>
      <c r="AG1848" s="0" t="n">
        <v>2</v>
      </c>
      <c r="AH1848" s="0" t="s">
        <v>16936</v>
      </c>
      <c r="AI1848" s="0" t="s">
        <v>16937</v>
      </c>
      <c r="AJ1848" s="0" t="n">
        <v>0</v>
      </c>
      <c r="AK1848" s="0" t="s">
        <v>2118</v>
      </c>
      <c r="AL1848" s="0" t="n">
        <f aca="false">FALSE()</f>
        <v>0</v>
      </c>
      <c r="AM1848" s="0" t="n">
        <f aca="false">TRUE()</f>
        <v>1</v>
      </c>
      <c r="AN1848" s="0" t="n">
        <f aca="false">FALSE()</f>
        <v>0</v>
      </c>
      <c r="AO1848" s="0" t="n">
        <f aca="false">FALSE()</f>
        <v>0</v>
      </c>
      <c r="AP1848" s="0" t="n">
        <f aca="false">TRUE()</f>
        <v>1</v>
      </c>
      <c r="AQ1848" s="380" t="n">
        <v>44558.6618055556</v>
      </c>
      <c r="AR1848" s="380" t="n">
        <v>44558.4166666667</v>
      </c>
      <c r="AS1848" s="0" t="s">
        <v>16938</v>
      </c>
      <c r="AT1848" s="0" t="s">
        <v>2170</v>
      </c>
      <c r="AU1848" s="0" t="s">
        <v>2170</v>
      </c>
    </row>
    <row r="1849" customFormat="false" ht="15" hidden="true" customHeight="false" outlineLevel="0" collapsed="false">
      <c r="A1849" s="0" t="s">
        <v>16939</v>
      </c>
      <c r="B1849" s="0" t="s">
        <v>16940</v>
      </c>
      <c r="C1849" s="0" t="s">
        <v>16941</v>
      </c>
      <c r="D1849" s="0" t="s">
        <v>2525</v>
      </c>
      <c r="E1849" s="0" t="s">
        <v>16939</v>
      </c>
      <c r="F1849" s="0" t="n">
        <v>10</v>
      </c>
      <c r="G1849" s="0" t="s">
        <v>2526</v>
      </c>
      <c r="H1849" s="0" t="s">
        <v>2170</v>
      </c>
      <c r="I1849" s="0" t="s">
        <v>2170</v>
      </c>
      <c r="J1849" s="0" t="s">
        <v>2170</v>
      </c>
      <c r="K1849" s="0" t="s">
        <v>2170</v>
      </c>
      <c r="L1849" s="0" t="s">
        <v>2170</v>
      </c>
      <c r="M1849" s="0" t="s">
        <v>2170</v>
      </c>
      <c r="N1849" s="0" t="n">
        <f aca="false">FALSE()</f>
        <v>0</v>
      </c>
      <c r="O1849" s="0" t="s">
        <v>16942</v>
      </c>
      <c r="P1849" s="0" t="s">
        <v>2300</v>
      </c>
      <c r="Q1849" s="380" t="n">
        <v>25569.125</v>
      </c>
      <c r="R1849" s="0" t="n">
        <v>4590901172</v>
      </c>
      <c r="S1849" s="0" t="s">
        <v>2528</v>
      </c>
      <c r="T1849" s="0" t="s">
        <v>2529</v>
      </c>
      <c r="U1849" s="0" t="s">
        <v>610</v>
      </c>
      <c r="V1849" s="0" t="n">
        <v>0</v>
      </c>
      <c r="W1849" s="0" t="s">
        <v>2530</v>
      </c>
      <c r="X1849" s="0" t="n">
        <v>4</v>
      </c>
      <c r="Y1849" s="0" t="n">
        <f aca="false">FALSE()</f>
        <v>0</v>
      </c>
      <c r="Z1849" s="0" t="n">
        <f aca="false">FALSE()</f>
        <v>0</v>
      </c>
      <c r="AA1849" s="0" t="n">
        <f aca="false">FALSE()</f>
        <v>0</v>
      </c>
      <c r="AB1849" s="0" t="n">
        <f aca="false">TRUE()</f>
        <v>1</v>
      </c>
      <c r="AC1849" s="0" t="n">
        <v>1</v>
      </c>
      <c r="AD1849" s="0" t="s">
        <v>2137</v>
      </c>
      <c r="AE1849" s="0" t="n">
        <f aca="false">TRUE()</f>
        <v>1</v>
      </c>
      <c r="AF1849" s="0" t="s">
        <v>16943</v>
      </c>
      <c r="AG1849" s="0" t="n">
        <v>2</v>
      </c>
      <c r="AH1849" s="0" t="s">
        <v>16944</v>
      </c>
      <c r="AI1849" s="0" t="s">
        <v>16945</v>
      </c>
      <c r="AJ1849" s="0" t="n">
        <v>0</v>
      </c>
      <c r="AK1849" s="0" t="s">
        <v>2118</v>
      </c>
      <c r="AL1849" s="0" t="n">
        <f aca="false">FALSE()</f>
        <v>0</v>
      </c>
      <c r="AM1849" s="0" t="n">
        <f aca="false">FALSE()</f>
        <v>0</v>
      </c>
      <c r="AN1849" s="0" t="n">
        <f aca="false">FALSE()</f>
        <v>0</v>
      </c>
      <c r="AO1849" s="0" t="n">
        <f aca="false">FALSE()</f>
        <v>0</v>
      </c>
      <c r="AP1849" s="0" t="n">
        <f aca="false">TRUE()</f>
        <v>1</v>
      </c>
      <c r="AQ1849" s="380" t="n">
        <v>44900.3333333333</v>
      </c>
      <c r="AR1849" s="380" t="n">
        <v>44900.4166666667</v>
      </c>
      <c r="AS1849" s="0" t="s">
        <v>16946</v>
      </c>
      <c r="AT1849" s="0" t="s">
        <v>2170</v>
      </c>
      <c r="AU1849" s="0" t="s">
        <v>2170</v>
      </c>
    </row>
    <row r="1850" customFormat="false" ht="15" hidden="true" customHeight="false" outlineLevel="0" collapsed="false">
      <c r="A1850" s="0" t="s">
        <v>16947</v>
      </c>
      <c r="B1850" s="0" t="s">
        <v>16948</v>
      </c>
      <c r="C1850" s="0" t="s">
        <v>16949</v>
      </c>
      <c r="D1850" s="0" t="s">
        <v>2297</v>
      </c>
      <c r="E1850" s="0" t="s">
        <v>16947</v>
      </c>
      <c r="F1850" s="0" t="n">
        <v>1</v>
      </c>
      <c r="G1850" s="0" t="s">
        <v>2298</v>
      </c>
      <c r="H1850" s="0" t="s">
        <v>2170</v>
      </c>
      <c r="I1850" s="0" t="s">
        <v>2170</v>
      </c>
      <c r="J1850" s="0" t="s">
        <v>2170</v>
      </c>
      <c r="K1850" s="0" t="s">
        <v>2170</v>
      </c>
      <c r="L1850" s="0" t="s">
        <v>2170</v>
      </c>
      <c r="M1850" s="0" t="s">
        <v>2170</v>
      </c>
      <c r="N1850" s="0" t="n">
        <f aca="false">FALSE()</f>
        <v>0</v>
      </c>
      <c r="O1850" s="0" t="s">
        <v>16950</v>
      </c>
      <c r="P1850" s="0" t="s">
        <v>2300</v>
      </c>
      <c r="Q1850" s="380" t="n">
        <v>35243.1666666667</v>
      </c>
      <c r="R1850" s="0" t="n">
        <v>38239923</v>
      </c>
      <c r="S1850" s="0" t="s">
        <v>2301</v>
      </c>
      <c r="T1850" s="0" t="s">
        <v>2302</v>
      </c>
      <c r="U1850" s="0" t="s">
        <v>610</v>
      </c>
      <c r="V1850" s="0" t="n">
        <v>150000000</v>
      </c>
      <c r="W1850" s="0" t="s">
        <v>2366</v>
      </c>
      <c r="X1850" s="0" t="n">
        <v>4</v>
      </c>
      <c r="Y1850" s="0" t="n">
        <f aca="false">FALSE()</f>
        <v>0</v>
      </c>
      <c r="Z1850" s="0" t="n">
        <f aca="false">FALSE()</f>
        <v>0</v>
      </c>
      <c r="AA1850" s="0" t="n">
        <f aca="false">FALSE()</f>
        <v>0</v>
      </c>
      <c r="AB1850" s="0" t="n">
        <f aca="false">TRUE()</f>
        <v>1</v>
      </c>
      <c r="AC1850" s="0" t="n">
        <v>1</v>
      </c>
      <c r="AD1850" s="0" t="s">
        <v>2129</v>
      </c>
      <c r="AE1850" s="0" t="n">
        <f aca="false">TRUE()</f>
        <v>1</v>
      </c>
      <c r="AF1850" s="0" t="s">
        <v>16951</v>
      </c>
      <c r="AG1850" s="0" t="n">
        <v>2</v>
      </c>
      <c r="AH1850" s="0" t="s">
        <v>16952</v>
      </c>
      <c r="AI1850" s="0" t="s">
        <v>16953</v>
      </c>
      <c r="AJ1850" s="0" t="n">
        <v>0</v>
      </c>
      <c r="AK1850" s="0" t="s">
        <v>2118</v>
      </c>
      <c r="AL1850" s="0" t="n">
        <f aca="false">FALSE()</f>
        <v>0</v>
      </c>
      <c r="AM1850" s="0" t="n">
        <f aca="false">TRUE()</f>
        <v>1</v>
      </c>
      <c r="AN1850" s="0" t="n">
        <f aca="false">FALSE()</f>
        <v>0</v>
      </c>
      <c r="AO1850" s="0" t="n">
        <f aca="false">FALSE()</f>
        <v>0</v>
      </c>
      <c r="AP1850" s="0" t="n">
        <f aca="false">FALSE()</f>
        <v>0</v>
      </c>
      <c r="AQ1850" s="380" t="n">
        <v>43496.7291666667</v>
      </c>
      <c r="AR1850" s="380" t="n">
        <v>35244.1666666667</v>
      </c>
      <c r="AS1850" s="0" t="s">
        <v>16954</v>
      </c>
      <c r="AT1850" s="0" t="s">
        <v>2170</v>
      </c>
      <c r="AU1850" s="0" t="s">
        <v>2170</v>
      </c>
    </row>
    <row r="1851" customFormat="false" ht="15" hidden="true" customHeight="false" outlineLevel="0" collapsed="false">
      <c r="A1851" s="0" t="s">
        <v>16955</v>
      </c>
      <c r="B1851" s="0" t="s">
        <v>16956</v>
      </c>
      <c r="C1851" s="0" t="s">
        <v>16957</v>
      </c>
      <c r="D1851" s="0" t="s">
        <v>2297</v>
      </c>
      <c r="E1851" s="0" t="s">
        <v>16955</v>
      </c>
      <c r="F1851" s="0" t="n">
        <v>1</v>
      </c>
      <c r="G1851" s="0" t="s">
        <v>2298</v>
      </c>
      <c r="H1851" s="0" t="s">
        <v>2170</v>
      </c>
      <c r="I1851" s="0" t="s">
        <v>2170</v>
      </c>
      <c r="J1851" s="0" t="s">
        <v>2170</v>
      </c>
      <c r="K1851" s="0" t="s">
        <v>2170</v>
      </c>
      <c r="L1851" s="0" t="s">
        <v>2170</v>
      </c>
      <c r="M1851" s="0" t="s">
        <v>2170</v>
      </c>
      <c r="N1851" s="0" t="n">
        <f aca="false">FALSE()</f>
        <v>0</v>
      </c>
      <c r="O1851" s="0" t="s">
        <v>16958</v>
      </c>
      <c r="P1851" s="0" t="s">
        <v>2300</v>
      </c>
      <c r="Q1851" s="380" t="n">
        <v>25569.125</v>
      </c>
      <c r="R1851" s="0" t="n">
        <v>161172372</v>
      </c>
      <c r="S1851" s="0" t="s">
        <v>2301</v>
      </c>
      <c r="T1851" s="0" t="s">
        <v>2302</v>
      </c>
      <c r="U1851" s="0" t="s">
        <v>610</v>
      </c>
      <c r="V1851" s="0" t="n">
        <v>1125000000</v>
      </c>
      <c r="W1851" s="0" t="s">
        <v>2366</v>
      </c>
      <c r="X1851" s="0" t="n">
        <v>4</v>
      </c>
      <c r="Y1851" s="0" t="n">
        <f aca="false">FALSE()</f>
        <v>0</v>
      </c>
      <c r="Z1851" s="0" t="n">
        <f aca="false">FALSE()</f>
        <v>0</v>
      </c>
      <c r="AA1851" s="0" t="n">
        <f aca="false">FALSE()</f>
        <v>0</v>
      </c>
      <c r="AB1851" s="0" t="n">
        <f aca="false">TRUE()</f>
        <v>1</v>
      </c>
      <c r="AC1851" s="0" t="n">
        <v>1</v>
      </c>
      <c r="AD1851" s="0" t="s">
        <v>2129</v>
      </c>
      <c r="AE1851" s="0" t="n">
        <f aca="false">TRUE()</f>
        <v>1</v>
      </c>
      <c r="AF1851" s="0" t="s">
        <v>16959</v>
      </c>
      <c r="AG1851" s="0" t="n">
        <v>2</v>
      </c>
      <c r="AH1851" s="0" t="s">
        <v>16960</v>
      </c>
      <c r="AI1851" s="0" t="s">
        <v>16961</v>
      </c>
      <c r="AJ1851" s="0" t="n">
        <v>0</v>
      </c>
      <c r="AK1851" s="0" t="s">
        <v>2118</v>
      </c>
      <c r="AL1851" s="0" t="n">
        <f aca="false">FALSE()</f>
        <v>0</v>
      </c>
      <c r="AM1851" s="0" t="n">
        <f aca="false">TRUE()</f>
        <v>1</v>
      </c>
      <c r="AN1851" s="0" t="n">
        <f aca="false">FALSE()</f>
        <v>0</v>
      </c>
      <c r="AO1851" s="0" t="n">
        <f aca="false">FALSE()</f>
        <v>0</v>
      </c>
      <c r="AP1851" s="0" t="n">
        <f aca="false">FALSE()</f>
        <v>0</v>
      </c>
      <c r="AQ1851" s="380" t="n">
        <v>43123.7291666667</v>
      </c>
      <c r="AR1851" s="380" t="n">
        <v>41746.1666666667</v>
      </c>
      <c r="AS1851" s="0" t="s">
        <v>16962</v>
      </c>
      <c r="AT1851" s="0" t="s">
        <v>2170</v>
      </c>
      <c r="AU1851" s="0" t="s">
        <v>2170</v>
      </c>
    </row>
    <row r="1852" customFormat="false" ht="15" hidden="true" customHeight="false" outlineLevel="0" collapsed="false">
      <c r="A1852" s="0" t="s">
        <v>16963</v>
      </c>
      <c r="B1852" s="0" t="s">
        <v>16964</v>
      </c>
      <c r="C1852" s="0" t="s">
        <v>16965</v>
      </c>
      <c r="D1852" s="0" t="s">
        <v>2297</v>
      </c>
      <c r="E1852" s="0" t="s">
        <v>16963</v>
      </c>
      <c r="F1852" s="0" t="n">
        <v>1</v>
      </c>
      <c r="G1852" s="0" t="s">
        <v>2298</v>
      </c>
      <c r="H1852" s="0" t="s">
        <v>2170</v>
      </c>
      <c r="I1852" s="0" t="s">
        <v>2170</v>
      </c>
      <c r="J1852" s="0" t="s">
        <v>2170</v>
      </c>
      <c r="K1852" s="0" t="s">
        <v>2170</v>
      </c>
      <c r="L1852" s="0" t="s">
        <v>2170</v>
      </c>
      <c r="M1852" s="0" t="s">
        <v>2170</v>
      </c>
      <c r="N1852" s="0" t="n">
        <f aca="false">FALSE()</f>
        <v>0</v>
      </c>
      <c r="O1852" s="0" t="s">
        <v>16966</v>
      </c>
      <c r="P1852" s="0" t="s">
        <v>2300</v>
      </c>
      <c r="Q1852" s="380" t="n">
        <v>33659.125</v>
      </c>
      <c r="R1852" s="0" t="n">
        <v>152502754</v>
      </c>
      <c r="S1852" s="0" t="s">
        <v>2301</v>
      </c>
      <c r="T1852" s="0" t="s">
        <v>2302</v>
      </c>
      <c r="U1852" s="0" t="s">
        <v>2116</v>
      </c>
      <c r="V1852" s="0" t="n">
        <v>400000000</v>
      </c>
      <c r="W1852" s="0" t="s">
        <v>2366</v>
      </c>
      <c r="X1852" s="0" t="n">
        <v>4</v>
      </c>
      <c r="Y1852" s="0" t="n">
        <f aca="false">FALSE()</f>
        <v>0</v>
      </c>
      <c r="Z1852" s="0" t="n">
        <f aca="false">FALSE()</f>
        <v>0</v>
      </c>
      <c r="AA1852" s="0" t="n">
        <f aca="false">FALSE()</f>
        <v>0</v>
      </c>
      <c r="AB1852" s="0" t="n">
        <f aca="false">FALSE()</f>
        <v>0</v>
      </c>
      <c r="AC1852" s="0" t="n">
        <v>1</v>
      </c>
      <c r="AD1852" s="0" t="s">
        <v>2129</v>
      </c>
      <c r="AE1852" s="0" t="n">
        <f aca="false">TRUE()</f>
        <v>1</v>
      </c>
      <c r="AF1852" s="0" t="s">
        <v>16967</v>
      </c>
      <c r="AG1852" s="0" t="n">
        <v>2</v>
      </c>
      <c r="AH1852" s="0" t="s">
        <v>16968</v>
      </c>
      <c r="AI1852" s="0" t="s">
        <v>16969</v>
      </c>
      <c r="AJ1852" s="0" t="n">
        <v>0</v>
      </c>
      <c r="AK1852" s="0" t="s">
        <v>2118</v>
      </c>
      <c r="AL1852" s="0" t="n">
        <f aca="false">FALSE()</f>
        <v>0</v>
      </c>
      <c r="AM1852" s="0" t="n">
        <f aca="false">TRUE()</f>
        <v>1</v>
      </c>
      <c r="AN1852" s="0" t="n">
        <f aca="false">FALSE()</f>
        <v>0</v>
      </c>
      <c r="AO1852" s="0" t="n">
        <f aca="false">FALSE()</f>
        <v>0</v>
      </c>
      <c r="AP1852" s="0" t="n">
        <f aca="false">FALSE()</f>
        <v>0</v>
      </c>
      <c r="AQ1852" s="380" t="n">
        <v>43123.7291666667</v>
      </c>
      <c r="AR1852" s="380" t="n">
        <v>33660.125</v>
      </c>
      <c r="AS1852" s="0" t="s">
        <v>16970</v>
      </c>
      <c r="AT1852" s="0" t="s">
        <v>2170</v>
      </c>
      <c r="AU1852" s="0" t="s">
        <v>2170</v>
      </c>
    </row>
    <row r="1853" customFormat="false" ht="15" hidden="true" customHeight="false" outlineLevel="0" collapsed="false">
      <c r="A1853" s="0" t="s">
        <v>11421</v>
      </c>
      <c r="B1853" s="0" t="s">
        <v>16971</v>
      </c>
      <c r="C1853" s="0" t="s">
        <v>16972</v>
      </c>
      <c r="D1853" s="0" t="s">
        <v>3409</v>
      </c>
      <c r="E1853" s="0" t="s">
        <v>11421</v>
      </c>
      <c r="F1853" s="0" t="n">
        <v>1</v>
      </c>
      <c r="G1853" s="0" t="s">
        <v>2298</v>
      </c>
      <c r="H1853" s="0" t="s">
        <v>2170</v>
      </c>
      <c r="I1853" s="0" t="s">
        <v>2170</v>
      </c>
      <c r="J1853" s="0" t="s">
        <v>2170</v>
      </c>
      <c r="K1853" s="0" t="s">
        <v>2170</v>
      </c>
      <c r="L1853" s="0" t="s">
        <v>2170</v>
      </c>
      <c r="M1853" s="0" t="s">
        <v>2170</v>
      </c>
      <c r="N1853" s="0" t="n">
        <f aca="false">FALSE()</f>
        <v>0</v>
      </c>
      <c r="O1853" s="0" t="s">
        <v>11424</v>
      </c>
      <c r="P1853" s="0" t="s">
        <v>2300</v>
      </c>
      <c r="Q1853" s="380" t="n">
        <v>25569.125</v>
      </c>
      <c r="R1853" s="0" t="n">
        <v>61632398</v>
      </c>
      <c r="S1853" s="0" t="s">
        <v>2528</v>
      </c>
      <c r="T1853" s="0" t="s">
        <v>2529</v>
      </c>
      <c r="U1853" s="0" t="s">
        <v>2684</v>
      </c>
      <c r="V1853" s="0" t="n">
        <v>0</v>
      </c>
      <c r="W1853" s="0" t="s">
        <v>11425</v>
      </c>
      <c r="X1853" s="0" t="n">
        <v>1</v>
      </c>
      <c r="Y1853" s="0" t="n">
        <f aca="false">FALSE()</f>
        <v>0</v>
      </c>
      <c r="Z1853" s="0" t="n">
        <f aca="false">FALSE()</f>
        <v>0</v>
      </c>
      <c r="AA1853" s="0" t="n">
        <f aca="false">FALSE()</f>
        <v>0</v>
      </c>
      <c r="AB1853" s="0" t="n">
        <f aca="false">TRUE()</f>
        <v>1</v>
      </c>
      <c r="AC1853" s="0" t="n">
        <v>3</v>
      </c>
      <c r="AD1853" s="0" t="s">
        <v>2170</v>
      </c>
      <c r="AE1853" s="0" t="n">
        <f aca="false">TRUE()</f>
        <v>1</v>
      </c>
      <c r="AF1853" s="0" t="s">
        <v>16973</v>
      </c>
      <c r="AG1853" s="0" t="n">
        <v>0</v>
      </c>
      <c r="AH1853" s="0" t="s">
        <v>11427</v>
      </c>
      <c r="AI1853" s="0" t="s">
        <v>11428</v>
      </c>
      <c r="AJ1853" s="0" t="n">
        <v>0</v>
      </c>
      <c r="AK1853" s="0" t="s">
        <v>2118</v>
      </c>
      <c r="AL1853" s="0" t="n">
        <f aca="false">TRUE()</f>
        <v>1</v>
      </c>
      <c r="AM1853" s="0" t="n">
        <f aca="false">TRUE()</f>
        <v>1</v>
      </c>
      <c r="AN1853" s="0" t="n">
        <f aca="false">FALSE()</f>
        <v>0</v>
      </c>
      <c r="AO1853" s="0" t="n">
        <f aca="false">FALSE()</f>
        <v>0</v>
      </c>
      <c r="AP1853" s="0" t="n">
        <f aca="false">FALSE()</f>
        <v>0</v>
      </c>
      <c r="AQ1853" s="380" t="n">
        <v>25569.125</v>
      </c>
      <c r="AR1853" s="380" t="n">
        <v>25569.125</v>
      </c>
      <c r="AS1853" s="0" t="s">
        <v>11429</v>
      </c>
      <c r="AT1853" s="0" t="s">
        <v>2170</v>
      </c>
      <c r="AU1853" s="0" t="s">
        <v>2170</v>
      </c>
    </row>
    <row r="1854" customFormat="false" ht="15" hidden="true" customHeight="false" outlineLevel="0" collapsed="false">
      <c r="A1854" s="0" t="s">
        <v>16974</v>
      </c>
      <c r="B1854" s="0" t="s">
        <v>16975</v>
      </c>
      <c r="C1854" s="0" t="s">
        <v>16976</v>
      </c>
      <c r="D1854" s="0" t="s">
        <v>2297</v>
      </c>
      <c r="E1854" s="0" t="s">
        <v>16974</v>
      </c>
      <c r="F1854" s="0" t="n">
        <v>1</v>
      </c>
      <c r="G1854" s="0" t="s">
        <v>2298</v>
      </c>
      <c r="H1854" s="0" t="s">
        <v>2170</v>
      </c>
      <c r="I1854" s="0" t="s">
        <v>2170</v>
      </c>
      <c r="J1854" s="0" t="s">
        <v>2170</v>
      </c>
      <c r="K1854" s="0" t="s">
        <v>2170</v>
      </c>
      <c r="L1854" s="0" t="s">
        <v>2170</v>
      </c>
      <c r="M1854" s="0" t="s">
        <v>2170</v>
      </c>
      <c r="N1854" s="0" t="n">
        <f aca="false">FALSE()</f>
        <v>0</v>
      </c>
      <c r="O1854" s="0" t="s">
        <v>16977</v>
      </c>
      <c r="P1854" s="0" t="s">
        <v>2300</v>
      </c>
      <c r="Q1854" s="380" t="n">
        <v>25569.125</v>
      </c>
      <c r="R1854" s="0" t="n">
        <v>316397360</v>
      </c>
      <c r="S1854" s="0" t="s">
        <v>2301</v>
      </c>
      <c r="T1854" s="0" t="s">
        <v>2302</v>
      </c>
      <c r="U1854" s="0" t="s">
        <v>2330</v>
      </c>
      <c r="V1854" s="0" t="n">
        <v>400000000</v>
      </c>
      <c r="W1854" s="0" t="s">
        <v>2312</v>
      </c>
      <c r="X1854" s="0" t="n">
        <v>4</v>
      </c>
      <c r="Y1854" s="0" t="n">
        <f aca="false">FALSE()</f>
        <v>0</v>
      </c>
      <c r="Z1854" s="0" t="n">
        <f aca="false">FALSE()</f>
        <v>0</v>
      </c>
      <c r="AA1854" s="0" t="n">
        <f aca="false">FALSE()</f>
        <v>0</v>
      </c>
      <c r="AB1854" s="0" t="n">
        <f aca="false">FALSE()</f>
        <v>0</v>
      </c>
      <c r="AC1854" s="0" t="n">
        <v>1</v>
      </c>
      <c r="AD1854" s="0" t="s">
        <v>2129</v>
      </c>
      <c r="AE1854" s="0" t="n">
        <f aca="false">TRUE()</f>
        <v>1</v>
      </c>
      <c r="AF1854" s="0" t="s">
        <v>16978</v>
      </c>
      <c r="AG1854" s="0" t="n">
        <v>2</v>
      </c>
      <c r="AH1854" s="0" t="s">
        <v>16979</v>
      </c>
      <c r="AI1854" s="0" t="s">
        <v>16980</v>
      </c>
      <c r="AJ1854" s="0" t="n">
        <v>0</v>
      </c>
      <c r="AK1854" s="0" t="s">
        <v>2118</v>
      </c>
      <c r="AL1854" s="0" t="n">
        <f aca="false">FALSE()</f>
        <v>0</v>
      </c>
      <c r="AM1854" s="0" t="n">
        <f aca="false">TRUE()</f>
        <v>1</v>
      </c>
      <c r="AN1854" s="0" t="n">
        <f aca="false">FALSE()</f>
        <v>0</v>
      </c>
      <c r="AO1854" s="0" t="n">
        <f aca="false">FALSE()</f>
        <v>0</v>
      </c>
      <c r="AP1854" s="0" t="n">
        <f aca="false">FALSE()</f>
        <v>0</v>
      </c>
      <c r="AQ1854" s="380" t="n">
        <v>43682.6631944444</v>
      </c>
      <c r="AR1854" s="380" t="n">
        <v>43682.4166666667</v>
      </c>
      <c r="AS1854" s="0" t="s">
        <v>16981</v>
      </c>
      <c r="AT1854" s="0" t="s">
        <v>2170</v>
      </c>
      <c r="AU1854" s="0" t="s">
        <v>2170</v>
      </c>
    </row>
    <row r="1855" customFormat="false" ht="15" hidden="true" customHeight="false" outlineLevel="0" collapsed="false">
      <c r="A1855" s="0" t="s">
        <v>16982</v>
      </c>
      <c r="B1855" s="0" t="s">
        <v>16983</v>
      </c>
      <c r="C1855" s="0" t="s">
        <v>16984</v>
      </c>
      <c r="D1855" s="0" t="s">
        <v>2297</v>
      </c>
      <c r="E1855" s="0" t="s">
        <v>16982</v>
      </c>
      <c r="F1855" s="0" t="n">
        <v>1</v>
      </c>
      <c r="G1855" s="0" t="s">
        <v>2298</v>
      </c>
      <c r="H1855" s="0" t="s">
        <v>2170</v>
      </c>
      <c r="I1855" s="0" t="s">
        <v>2170</v>
      </c>
      <c r="J1855" s="0" t="s">
        <v>2170</v>
      </c>
      <c r="K1855" s="0" t="s">
        <v>2170</v>
      </c>
      <c r="L1855" s="0" t="s">
        <v>2170</v>
      </c>
      <c r="M1855" s="0" t="s">
        <v>2170</v>
      </c>
      <c r="N1855" s="0" t="n">
        <f aca="false">FALSE()</f>
        <v>0</v>
      </c>
      <c r="O1855" s="0" t="s">
        <v>16985</v>
      </c>
      <c r="P1855" s="0" t="s">
        <v>2300</v>
      </c>
      <c r="Q1855" s="380" t="n">
        <v>25569.125</v>
      </c>
      <c r="R1855" s="0" t="n">
        <v>713899565</v>
      </c>
      <c r="S1855" s="0" t="s">
        <v>2301</v>
      </c>
      <c r="T1855" s="0" t="s">
        <v>2302</v>
      </c>
      <c r="U1855" s="0" t="s">
        <v>2330</v>
      </c>
      <c r="V1855" s="0" t="n">
        <v>0</v>
      </c>
      <c r="W1855" s="0" t="s">
        <v>2366</v>
      </c>
      <c r="X1855" s="0" t="n">
        <v>4</v>
      </c>
      <c r="Y1855" s="0" t="n">
        <f aca="false">FALSE()</f>
        <v>0</v>
      </c>
      <c r="Z1855" s="0" t="n">
        <f aca="false">FALSE()</f>
        <v>0</v>
      </c>
      <c r="AA1855" s="0" t="n">
        <f aca="false">FALSE()</f>
        <v>0</v>
      </c>
      <c r="AB1855" s="0" t="n">
        <f aca="false">TRUE()</f>
        <v>1</v>
      </c>
      <c r="AC1855" s="0" t="n">
        <v>1</v>
      </c>
      <c r="AD1855" s="0" t="s">
        <v>2129</v>
      </c>
      <c r="AE1855" s="0" t="n">
        <f aca="false">TRUE()</f>
        <v>1</v>
      </c>
      <c r="AF1855" s="0" t="s">
        <v>16986</v>
      </c>
      <c r="AG1855" s="0" t="n">
        <v>2</v>
      </c>
      <c r="AH1855" s="0" t="s">
        <v>16987</v>
      </c>
      <c r="AI1855" s="0" t="s">
        <v>16988</v>
      </c>
      <c r="AJ1855" s="0" t="n">
        <v>0</v>
      </c>
      <c r="AK1855" s="0" t="s">
        <v>2118</v>
      </c>
      <c r="AL1855" s="0" t="n">
        <f aca="false">FALSE()</f>
        <v>0</v>
      </c>
      <c r="AM1855" s="0" t="n">
        <f aca="false">TRUE()</f>
        <v>1</v>
      </c>
      <c r="AN1855" s="0" t="n">
        <f aca="false">FALSE()</f>
        <v>0</v>
      </c>
      <c r="AO1855" s="0" t="n">
        <f aca="false">FALSE()</f>
        <v>0</v>
      </c>
      <c r="AP1855" s="0" t="n">
        <f aca="false">FALSE()</f>
        <v>0</v>
      </c>
      <c r="AQ1855" s="380" t="n">
        <v>43123.7291666667</v>
      </c>
      <c r="AR1855" s="380" t="n">
        <v>32398.1666666667</v>
      </c>
      <c r="AS1855" s="0" t="s">
        <v>16989</v>
      </c>
      <c r="AT1855" s="0" t="s">
        <v>2170</v>
      </c>
      <c r="AU1855" s="0" t="s">
        <v>2170</v>
      </c>
    </row>
    <row r="1856" customFormat="false" ht="15" hidden="true" customHeight="false" outlineLevel="0" collapsed="false">
      <c r="A1856" s="0" t="s">
        <v>16990</v>
      </c>
      <c r="B1856" s="0" t="s">
        <v>16991</v>
      </c>
      <c r="C1856" s="0" t="s">
        <v>16992</v>
      </c>
      <c r="D1856" s="0" t="s">
        <v>2297</v>
      </c>
      <c r="E1856" s="0" t="s">
        <v>16990</v>
      </c>
      <c r="F1856" s="0" t="n">
        <v>1</v>
      </c>
      <c r="G1856" s="0" t="s">
        <v>2298</v>
      </c>
      <c r="H1856" s="0" t="s">
        <v>2170</v>
      </c>
      <c r="I1856" s="0" t="s">
        <v>2170</v>
      </c>
      <c r="J1856" s="0" t="s">
        <v>2170</v>
      </c>
      <c r="K1856" s="0" t="s">
        <v>2170</v>
      </c>
      <c r="L1856" s="0" t="s">
        <v>2170</v>
      </c>
      <c r="M1856" s="0" t="s">
        <v>2170</v>
      </c>
      <c r="N1856" s="0" t="n">
        <f aca="false">FALSE()</f>
        <v>0</v>
      </c>
      <c r="O1856" s="0" t="s">
        <v>16993</v>
      </c>
      <c r="P1856" s="0" t="s">
        <v>2300</v>
      </c>
      <c r="Q1856" s="380" t="n">
        <v>25569.125</v>
      </c>
      <c r="R1856" s="0" t="n">
        <v>177760466</v>
      </c>
      <c r="S1856" s="0" t="s">
        <v>2667</v>
      </c>
      <c r="U1856" s="0" t="s">
        <v>2891</v>
      </c>
      <c r="V1856" s="0" t="n">
        <v>0</v>
      </c>
      <c r="W1856" s="0" t="s">
        <v>2409</v>
      </c>
      <c r="X1856" s="0" t="n">
        <v>4</v>
      </c>
      <c r="Y1856" s="0" t="n">
        <f aca="false">FALSE()</f>
        <v>0</v>
      </c>
      <c r="Z1856" s="0" t="n">
        <f aca="false">FALSE()</f>
        <v>0</v>
      </c>
      <c r="AA1856" s="0" t="n">
        <f aca="false">FALSE()</f>
        <v>0</v>
      </c>
      <c r="AB1856" s="0" t="n">
        <f aca="false">TRUE()</f>
        <v>1</v>
      </c>
      <c r="AC1856" s="0" t="n">
        <v>1</v>
      </c>
      <c r="AD1856" s="0" t="s">
        <v>2129</v>
      </c>
      <c r="AE1856" s="0" t="n">
        <f aca="false">TRUE()</f>
        <v>1</v>
      </c>
      <c r="AF1856" s="0" t="s">
        <v>16994</v>
      </c>
      <c r="AG1856" s="0" t="n">
        <v>2</v>
      </c>
      <c r="AH1856" s="0" t="s">
        <v>16995</v>
      </c>
      <c r="AI1856" s="0" t="s">
        <v>16996</v>
      </c>
      <c r="AJ1856" s="0" t="n">
        <v>0</v>
      </c>
      <c r="AK1856" s="0" t="s">
        <v>2118</v>
      </c>
      <c r="AL1856" s="0" t="n">
        <f aca="false">FALSE()</f>
        <v>0</v>
      </c>
      <c r="AM1856" s="0" t="n">
        <f aca="false">TRUE()</f>
        <v>1</v>
      </c>
      <c r="AN1856" s="0" t="n">
        <f aca="false">FALSE()</f>
        <v>0</v>
      </c>
      <c r="AO1856" s="0" t="n">
        <f aca="false">FALSE()</f>
        <v>0</v>
      </c>
      <c r="AP1856" s="0" t="n">
        <f aca="false">FALSE()</f>
        <v>0</v>
      </c>
      <c r="AQ1856" s="380" t="n">
        <v>44781.6263888889</v>
      </c>
      <c r="AR1856" s="380" t="n">
        <v>44781.4166666667</v>
      </c>
      <c r="AS1856" s="0" t="s">
        <v>16997</v>
      </c>
      <c r="AT1856" s="0" t="s">
        <v>2170</v>
      </c>
      <c r="AU1856" s="0" t="s">
        <v>2170</v>
      </c>
    </row>
    <row r="1857" customFormat="false" ht="15" hidden="true" customHeight="false" outlineLevel="0" collapsed="false">
      <c r="A1857" s="0" t="s">
        <v>16998</v>
      </c>
      <c r="B1857" s="0" t="s">
        <v>16999</v>
      </c>
      <c r="C1857" s="0" t="s">
        <v>17000</v>
      </c>
      <c r="D1857" s="0" t="s">
        <v>2297</v>
      </c>
      <c r="E1857" s="0" t="s">
        <v>16998</v>
      </c>
      <c r="F1857" s="0" t="n">
        <v>1</v>
      </c>
      <c r="G1857" s="0" t="s">
        <v>2298</v>
      </c>
      <c r="H1857" s="0" t="s">
        <v>2170</v>
      </c>
      <c r="I1857" s="0" t="s">
        <v>2170</v>
      </c>
      <c r="J1857" s="0" t="s">
        <v>2170</v>
      </c>
      <c r="K1857" s="0" t="s">
        <v>2170</v>
      </c>
      <c r="L1857" s="0" t="s">
        <v>2170</v>
      </c>
      <c r="M1857" s="0" t="s">
        <v>2170</v>
      </c>
      <c r="N1857" s="0" t="n">
        <f aca="false">FALSE()</f>
        <v>0</v>
      </c>
      <c r="O1857" s="0" t="s">
        <v>17001</v>
      </c>
      <c r="P1857" s="0" t="s">
        <v>2300</v>
      </c>
      <c r="Q1857" s="380" t="n">
        <v>25569.125</v>
      </c>
      <c r="R1857" s="0" t="n">
        <v>62583958</v>
      </c>
      <c r="S1857" s="0" t="s">
        <v>2301</v>
      </c>
      <c r="T1857" s="0" t="s">
        <v>2302</v>
      </c>
      <c r="U1857" s="0" t="s">
        <v>610</v>
      </c>
      <c r="V1857" s="0" t="n">
        <v>140000000</v>
      </c>
      <c r="W1857" s="0" t="s">
        <v>2366</v>
      </c>
      <c r="X1857" s="0" t="n">
        <v>4</v>
      </c>
      <c r="Y1857" s="0" t="n">
        <f aca="false">FALSE()</f>
        <v>0</v>
      </c>
      <c r="Z1857" s="0" t="n">
        <f aca="false">FALSE()</f>
        <v>0</v>
      </c>
      <c r="AA1857" s="0" t="n">
        <f aca="false">FALSE()</f>
        <v>0</v>
      </c>
      <c r="AB1857" s="0" t="n">
        <f aca="false">TRUE()</f>
        <v>1</v>
      </c>
      <c r="AC1857" s="0" t="n">
        <v>1</v>
      </c>
      <c r="AD1857" s="0" t="s">
        <v>2129</v>
      </c>
      <c r="AE1857" s="0" t="n">
        <f aca="false">TRUE()</f>
        <v>1</v>
      </c>
      <c r="AF1857" s="0" t="s">
        <v>17002</v>
      </c>
      <c r="AG1857" s="0" t="n">
        <v>2</v>
      </c>
      <c r="AH1857" s="0" t="s">
        <v>17003</v>
      </c>
      <c r="AI1857" s="0" t="s">
        <v>17004</v>
      </c>
      <c r="AJ1857" s="0" t="n">
        <v>0</v>
      </c>
      <c r="AK1857" s="0" t="s">
        <v>2118</v>
      </c>
      <c r="AL1857" s="0" t="n">
        <f aca="false">FALSE()</f>
        <v>0</v>
      </c>
      <c r="AM1857" s="0" t="n">
        <f aca="false">TRUE()</f>
        <v>1</v>
      </c>
      <c r="AN1857" s="0" t="n">
        <f aca="false">FALSE()</f>
        <v>0</v>
      </c>
      <c r="AO1857" s="0" t="n">
        <f aca="false">FALSE()</f>
        <v>0</v>
      </c>
      <c r="AP1857" s="0" t="n">
        <f aca="false">FALSE()</f>
        <v>0</v>
      </c>
      <c r="AQ1857" s="380" t="n">
        <v>43969.6875</v>
      </c>
      <c r="AR1857" s="380" t="n">
        <v>43969.4166666667</v>
      </c>
      <c r="AS1857" s="0" t="s">
        <v>17005</v>
      </c>
      <c r="AT1857" s="0" t="s">
        <v>2170</v>
      </c>
      <c r="AU1857" s="0" t="s">
        <v>2170</v>
      </c>
    </row>
    <row r="1858" customFormat="false" ht="15" hidden="true" customHeight="false" outlineLevel="0" collapsed="false">
      <c r="A1858" s="0" t="s">
        <v>17006</v>
      </c>
      <c r="B1858" s="0" t="s">
        <v>17007</v>
      </c>
      <c r="C1858" s="0" t="s">
        <v>17008</v>
      </c>
      <c r="D1858" s="0" t="s">
        <v>2297</v>
      </c>
      <c r="E1858" s="0" t="s">
        <v>17006</v>
      </c>
      <c r="F1858" s="0" t="n">
        <v>1</v>
      </c>
      <c r="G1858" s="0" t="s">
        <v>2298</v>
      </c>
      <c r="H1858" s="0" t="s">
        <v>2170</v>
      </c>
      <c r="I1858" s="0" t="s">
        <v>2170</v>
      </c>
      <c r="J1858" s="0" t="s">
        <v>2170</v>
      </c>
      <c r="K1858" s="0" t="s">
        <v>2170</v>
      </c>
      <c r="L1858" s="0" t="s">
        <v>2170</v>
      </c>
      <c r="M1858" s="0" t="s">
        <v>2170</v>
      </c>
      <c r="N1858" s="0" t="n">
        <f aca="false">FALSE()</f>
        <v>0</v>
      </c>
      <c r="O1858" s="0" t="s">
        <v>17009</v>
      </c>
      <c r="P1858" s="0" t="s">
        <v>2300</v>
      </c>
      <c r="Q1858" s="380" t="n">
        <v>25569.125</v>
      </c>
      <c r="R1858" s="0" t="n">
        <v>187923317</v>
      </c>
      <c r="S1858" s="0" t="s">
        <v>2301</v>
      </c>
      <c r="T1858" s="0" t="s">
        <v>2302</v>
      </c>
      <c r="U1858" s="0" t="s">
        <v>610</v>
      </c>
      <c r="V1858" s="0" t="n">
        <v>800000000</v>
      </c>
      <c r="W1858" s="0" t="s">
        <v>2409</v>
      </c>
      <c r="X1858" s="0" t="n">
        <v>4</v>
      </c>
      <c r="Y1858" s="0" t="n">
        <f aca="false">FALSE()</f>
        <v>0</v>
      </c>
      <c r="Z1858" s="0" t="n">
        <f aca="false">FALSE()</f>
        <v>0</v>
      </c>
      <c r="AA1858" s="0" t="n">
        <f aca="false">FALSE()</f>
        <v>0</v>
      </c>
      <c r="AB1858" s="0" t="n">
        <f aca="false">TRUE()</f>
        <v>1</v>
      </c>
      <c r="AC1858" s="0" t="n">
        <v>1</v>
      </c>
      <c r="AD1858" s="0" t="s">
        <v>2129</v>
      </c>
      <c r="AE1858" s="0" t="n">
        <f aca="false">TRUE()</f>
        <v>1</v>
      </c>
      <c r="AF1858" s="0" t="s">
        <v>17010</v>
      </c>
      <c r="AG1858" s="0" t="n">
        <v>2</v>
      </c>
      <c r="AH1858" s="0" t="s">
        <v>17011</v>
      </c>
      <c r="AI1858" s="0" t="s">
        <v>17012</v>
      </c>
      <c r="AJ1858" s="0" t="n">
        <v>0</v>
      </c>
      <c r="AK1858" s="0" t="s">
        <v>2118</v>
      </c>
      <c r="AL1858" s="0" t="n">
        <f aca="false">FALSE()</f>
        <v>0</v>
      </c>
      <c r="AM1858" s="0" t="n">
        <f aca="false">TRUE()</f>
        <v>1</v>
      </c>
      <c r="AN1858" s="0" t="n">
        <f aca="false">FALSE()</f>
        <v>0</v>
      </c>
      <c r="AO1858" s="0" t="n">
        <f aca="false">FALSE()</f>
        <v>0</v>
      </c>
      <c r="AP1858" s="0" t="n">
        <f aca="false">TRUE()</f>
        <v>1</v>
      </c>
      <c r="AQ1858" s="380" t="n">
        <v>44837.6659722222</v>
      </c>
      <c r="AR1858" s="380" t="n">
        <v>44837.4166666667</v>
      </c>
      <c r="AS1858" s="0" t="s">
        <v>17013</v>
      </c>
      <c r="AT1858" s="0" t="s">
        <v>2170</v>
      </c>
      <c r="AU1858" s="0" t="s">
        <v>2170</v>
      </c>
    </row>
    <row r="1859" customFormat="false" ht="15" hidden="true" customHeight="false" outlineLevel="0" collapsed="false">
      <c r="A1859" s="0" t="s">
        <v>17014</v>
      </c>
      <c r="B1859" s="0" t="s">
        <v>17015</v>
      </c>
      <c r="C1859" s="0" t="s">
        <v>17016</v>
      </c>
      <c r="D1859" s="0" t="s">
        <v>2297</v>
      </c>
      <c r="E1859" s="0" t="s">
        <v>17014</v>
      </c>
      <c r="F1859" s="0" t="n">
        <v>1</v>
      </c>
      <c r="G1859" s="0" t="s">
        <v>2298</v>
      </c>
      <c r="H1859" s="0" t="s">
        <v>2170</v>
      </c>
      <c r="I1859" s="0" t="s">
        <v>2170</v>
      </c>
      <c r="J1859" s="0" t="s">
        <v>2170</v>
      </c>
      <c r="K1859" s="0" t="s">
        <v>2170</v>
      </c>
      <c r="L1859" s="0" t="s">
        <v>2170</v>
      </c>
      <c r="M1859" s="0" t="s">
        <v>2170</v>
      </c>
      <c r="N1859" s="0" t="n">
        <f aca="false">FALSE()</f>
        <v>0</v>
      </c>
      <c r="O1859" s="0" t="s">
        <v>17017</v>
      </c>
      <c r="P1859" s="0" t="s">
        <v>2300</v>
      </c>
      <c r="Q1859" s="380" t="n">
        <v>25569.125</v>
      </c>
      <c r="R1859" s="0" t="n">
        <v>15024159</v>
      </c>
      <c r="S1859" s="0" t="s">
        <v>2301</v>
      </c>
      <c r="T1859" s="0" t="s">
        <v>2302</v>
      </c>
      <c r="U1859" s="0" t="s">
        <v>2115</v>
      </c>
      <c r="V1859" s="0" t="n">
        <v>50000000</v>
      </c>
      <c r="W1859" s="0" t="s">
        <v>2366</v>
      </c>
      <c r="X1859" s="0" t="n">
        <v>4</v>
      </c>
      <c r="Y1859" s="0" t="n">
        <f aca="false">FALSE()</f>
        <v>0</v>
      </c>
      <c r="Z1859" s="0" t="n">
        <f aca="false">FALSE()</f>
        <v>0</v>
      </c>
      <c r="AA1859" s="0" t="n">
        <f aca="false">FALSE()</f>
        <v>0</v>
      </c>
      <c r="AB1859" s="0" t="n">
        <f aca="false">TRUE()</f>
        <v>1</v>
      </c>
      <c r="AC1859" s="0" t="n">
        <v>1</v>
      </c>
      <c r="AD1859" s="0" t="s">
        <v>2129</v>
      </c>
      <c r="AE1859" s="0" t="n">
        <f aca="false">TRUE()</f>
        <v>1</v>
      </c>
      <c r="AF1859" s="0" t="s">
        <v>17018</v>
      </c>
      <c r="AG1859" s="0" t="n">
        <v>2</v>
      </c>
      <c r="AH1859" s="0" t="s">
        <v>17019</v>
      </c>
      <c r="AI1859" s="0" t="s">
        <v>17020</v>
      </c>
      <c r="AJ1859" s="0" t="n">
        <v>0</v>
      </c>
      <c r="AK1859" s="0" t="s">
        <v>2118</v>
      </c>
      <c r="AL1859" s="0" t="n">
        <f aca="false">TRUE()</f>
        <v>1</v>
      </c>
      <c r="AM1859" s="0" t="n">
        <f aca="false">TRUE()</f>
        <v>1</v>
      </c>
      <c r="AN1859" s="0" t="n">
        <f aca="false">FALSE()</f>
        <v>0</v>
      </c>
      <c r="AO1859" s="0" t="n">
        <f aca="false">FALSE()</f>
        <v>0</v>
      </c>
      <c r="AP1859" s="0" t="n">
        <f aca="false">FALSE()</f>
        <v>0</v>
      </c>
      <c r="AQ1859" s="380" t="n">
        <v>45859.125</v>
      </c>
      <c r="AR1859" s="380" t="n">
        <v>45859.125</v>
      </c>
      <c r="AS1859" s="0" t="s">
        <v>17021</v>
      </c>
      <c r="AT1859" s="0" t="s">
        <v>2170</v>
      </c>
      <c r="AU1859" s="0" t="s">
        <v>2170</v>
      </c>
    </row>
    <row r="1860" customFormat="false" ht="15" hidden="true" customHeight="false" outlineLevel="0" collapsed="false">
      <c r="A1860" s="0" t="s">
        <v>1301</v>
      </c>
      <c r="B1860" s="0" t="s">
        <v>17022</v>
      </c>
      <c r="C1860" s="0" t="s">
        <v>1298</v>
      </c>
      <c r="D1860" s="0" t="s">
        <v>720</v>
      </c>
      <c r="E1860" s="0" t="s">
        <v>1301</v>
      </c>
      <c r="F1860" s="0" t="n">
        <v>1000</v>
      </c>
      <c r="G1860" s="0" t="s">
        <v>434</v>
      </c>
      <c r="H1860" s="0" t="s">
        <v>2170</v>
      </c>
      <c r="I1860" s="0" t="s">
        <v>2170</v>
      </c>
      <c r="J1860" s="0" t="s">
        <v>2170</v>
      </c>
      <c r="K1860" s="0" t="s">
        <v>2170</v>
      </c>
      <c r="L1860" s="0" t="s">
        <v>2170</v>
      </c>
      <c r="M1860" s="0" t="s">
        <v>2170</v>
      </c>
      <c r="N1860" s="0" t="n">
        <f aca="false">FALSE()</f>
        <v>0</v>
      </c>
      <c r="O1860" s="0" t="s">
        <v>17023</v>
      </c>
      <c r="P1860" s="0" t="s">
        <v>2601</v>
      </c>
      <c r="Q1860" s="380" t="n">
        <v>38586.1666666667</v>
      </c>
      <c r="R1860" s="0" t="n">
        <v>94815163249</v>
      </c>
      <c r="S1860" s="0" t="s">
        <v>601</v>
      </c>
      <c r="T1860" s="0" t="s">
        <v>2602</v>
      </c>
      <c r="U1860" s="0" t="s">
        <v>2693</v>
      </c>
      <c r="V1860" s="0" t="n">
        <v>100000000</v>
      </c>
      <c r="W1860" s="0" t="s">
        <v>2892</v>
      </c>
      <c r="X1860" s="0" t="n">
        <v>5</v>
      </c>
      <c r="Y1860" s="0" t="n">
        <f aca="false">FALSE()</f>
        <v>0</v>
      </c>
      <c r="Z1860" s="0" t="n">
        <f aca="false">TRUE()</f>
        <v>1</v>
      </c>
      <c r="AA1860" s="0" t="n">
        <f aca="false">TRUE()</f>
        <v>1</v>
      </c>
      <c r="AB1860" s="0" t="n">
        <f aca="false">TRUE()</f>
        <v>1</v>
      </c>
      <c r="AC1860" s="0" t="n">
        <v>1</v>
      </c>
      <c r="AD1860" s="0" t="s">
        <v>2082</v>
      </c>
      <c r="AE1860" s="0" t="n">
        <f aca="false">TRUE()</f>
        <v>1</v>
      </c>
      <c r="AF1860" s="0" t="s">
        <v>17024</v>
      </c>
      <c r="AG1860" s="0" t="n">
        <v>1</v>
      </c>
      <c r="AH1860" s="0" t="s">
        <v>17025</v>
      </c>
      <c r="AI1860" s="0" t="s">
        <v>17026</v>
      </c>
      <c r="AJ1860" s="0" t="n">
        <v>0</v>
      </c>
      <c r="AK1860" s="0" t="s">
        <v>2119</v>
      </c>
      <c r="AL1860" s="0" t="n">
        <f aca="false">TRUE()</f>
        <v>1</v>
      </c>
      <c r="AM1860" s="0" t="n">
        <f aca="false">FALSE()</f>
        <v>0</v>
      </c>
      <c r="AN1860" s="0" t="n">
        <f aca="false">TRUE()</f>
        <v>1</v>
      </c>
      <c r="AO1860" s="0" t="n">
        <f aca="false">FALSE()</f>
        <v>0</v>
      </c>
      <c r="AP1860" s="0" t="n">
        <f aca="false">FALSE()</f>
        <v>0</v>
      </c>
      <c r="AQ1860" s="380" t="n">
        <v>43166.9173611111</v>
      </c>
      <c r="AR1860" s="380" t="n">
        <v>39682.1666666667</v>
      </c>
      <c r="AS1860" s="0" t="s">
        <v>17027</v>
      </c>
      <c r="AT1860" s="0" t="s">
        <v>2170</v>
      </c>
      <c r="AU1860" s="0" t="s">
        <v>2170</v>
      </c>
    </row>
    <row r="1861" customFormat="false" ht="15" hidden="true" customHeight="false" outlineLevel="0" collapsed="false">
      <c r="A1861" s="0" t="s">
        <v>17028</v>
      </c>
      <c r="B1861" s="0" t="s">
        <v>17029</v>
      </c>
      <c r="C1861" s="0" t="s">
        <v>17030</v>
      </c>
      <c r="D1861" s="0" t="s">
        <v>2297</v>
      </c>
      <c r="E1861" s="0" t="s">
        <v>17028</v>
      </c>
      <c r="F1861" s="0" t="n">
        <v>1</v>
      </c>
      <c r="G1861" s="0" t="s">
        <v>2298</v>
      </c>
      <c r="H1861" s="0" t="s">
        <v>2170</v>
      </c>
      <c r="I1861" s="0" t="s">
        <v>2170</v>
      </c>
      <c r="J1861" s="0" t="s">
        <v>2170</v>
      </c>
      <c r="K1861" s="0" t="s">
        <v>2170</v>
      </c>
      <c r="L1861" s="0" t="s">
        <v>2170</v>
      </c>
      <c r="M1861" s="0" t="s">
        <v>2170</v>
      </c>
      <c r="N1861" s="0" t="n">
        <f aca="false">FALSE()</f>
        <v>0</v>
      </c>
      <c r="O1861" s="0" t="s">
        <v>17031</v>
      </c>
      <c r="P1861" s="0" t="s">
        <v>2300</v>
      </c>
      <c r="Q1861" s="380" t="n">
        <v>41089.1666666667</v>
      </c>
      <c r="R1861" s="0" t="n">
        <v>198100000</v>
      </c>
      <c r="S1861" s="0" t="s">
        <v>2301</v>
      </c>
      <c r="T1861" s="0" t="s">
        <v>2302</v>
      </c>
      <c r="U1861" s="0" t="s">
        <v>2116</v>
      </c>
      <c r="V1861" s="0" t="n">
        <v>0</v>
      </c>
      <c r="W1861" s="0" t="s">
        <v>2312</v>
      </c>
      <c r="X1861" s="0" t="n">
        <v>4</v>
      </c>
      <c r="Y1861" s="0" t="n">
        <f aca="false">FALSE()</f>
        <v>0</v>
      </c>
      <c r="Z1861" s="0" t="n">
        <f aca="false">FALSE()</f>
        <v>0</v>
      </c>
      <c r="AA1861" s="0" t="n">
        <f aca="false">FALSE()</f>
        <v>0</v>
      </c>
      <c r="AB1861" s="0" t="n">
        <f aca="false">FALSE()</f>
        <v>0</v>
      </c>
      <c r="AC1861" s="0" t="n">
        <v>1</v>
      </c>
      <c r="AD1861" s="0" t="s">
        <v>2129</v>
      </c>
      <c r="AE1861" s="0" t="n">
        <f aca="false">TRUE()</f>
        <v>1</v>
      </c>
      <c r="AF1861" s="0" t="s">
        <v>17032</v>
      </c>
      <c r="AG1861" s="0" t="n">
        <v>2</v>
      </c>
      <c r="AH1861" s="0" t="s">
        <v>17033</v>
      </c>
      <c r="AI1861" s="0" t="s">
        <v>17034</v>
      </c>
      <c r="AJ1861" s="0" t="n">
        <v>0</v>
      </c>
      <c r="AK1861" s="0" t="s">
        <v>2118</v>
      </c>
      <c r="AL1861" s="0" t="n">
        <f aca="false">FALSE()</f>
        <v>0</v>
      </c>
      <c r="AM1861" s="0" t="n">
        <f aca="false">TRUE()</f>
        <v>1</v>
      </c>
      <c r="AN1861" s="0" t="n">
        <f aca="false">FALSE()</f>
        <v>0</v>
      </c>
      <c r="AO1861" s="0" t="n">
        <f aca="false">FALSE()</f>
        <v>0</v>
      </c>
      <c r="AP1861" s="0" t="n">
        <f aca="false">FALSE()</f>
        <v>0</v>
      </c>
      <c r="AQ1861" s="380" t="n">
        <v>43524.6701388889</v>
      </c>
      <c r="AR1861" s="380" t="n">
        <v>41089.1666666667</v>
      </c>
      <c r="AS1861" s="0" t="s">
        <v>17035</v>
      </c>
      <c r="AT1861" s="0" t="s">
        <v>2170</v>
      </c>
      <c r="AU1861" s="0" t="s">
        <v>2170</v>
      </c>
    </row>
    <row r="1862" customFormat="false" ht="15" hidden="true" customHeight="false" outlineLevel="0" collapsed="false">
      <c r="A1862" s="0" t="s">
        <v>17036</v>
      </c>
      <c r="B1862" s="0" t="s">
        <v>17037</v>
      </c>
      <c r="C1862" s="0" t="s">
        <v>17038</v>
      </c>
      <c r="D1862" s="0" t="s">
        <v>2297</v>
      </c>
      <c r="E1862" s="0" t="s">
        <v>17036</v>
      </c>
      <c r="F1862" s="0" t="n">
        <v>1</v>
      </c>
      <c r="G1862" s="0" t="s">
        <v>2298</v>
      </c>
      <c r="H1862" s="0" t="s">
        <v>2170</v>
      </c>
      <c r="I1862" s="0" t="s">
        <v>2170</v>
      </c>
      <c r="J1862" s="0" t="s">
        <v>2170</v>
      </c>
      <c r="K1862" s="0" t="s">
        <v>2170</v>
      </c>
      <c r="L1862" s="0" t="s">
        <v>2170</v>
      </c>
      <c r="M1862" s="0" t="s">
        <v>2170</v>
      </c>
      <c r="N1862" s="0" t="n">
        <f aca="false">FALSE()</f>
        <v>0</v>
      </c>
      <c r="O1862" s="0" t="s">
        <v>17039</v>
      </c>
      <c r="P1862" s="0" t="s">
        <v>2300</v>
      </c>
      <c r="Q1862" s="380" t="n">
        <v>43041.125</v>
      </c>
      <c r="R1862" s="0" t="n">
        <v>68398540</v>
      </c>
      <c r="S1862" s="0" t="s">
        <v>2301</v>
      </c>
      <c r="T1862" s="0" t="s">
        <v>2302</v>
      </c>
      <c r="U1862" s="0" t="s">
        <v>2330</v>
      </c>
      <c r="V1862" s="0" t="n">
        <v>5000000000</v>
      </c>
      <c r="W1862" s="0" t="s">
        <v>2321</v>
      </c>
      <c r="X1862" s="0" t="n">
        <v>4</v>
      </c>
      <c r="Y1862" s="0" t="n">
        <f aca="false">FALSE()</f>
        <v>0</v>
      </c>
      <c r="Z1862" s="0" t="n">
        <f aca="false">FALSE()</f>
        <v>0</v>
      </c>
      <c r="AA1862" s="0" t="n">
        <f aca="false">FALSE()</f>
        <v>0</v>
      </c>
      <c r="AB1862" s="0" t="n">
        <f aca="false">FALSE()</f>
        <v>0</v>
      </c>
      <c r="AC1862" s="0" t="n">
        <v>1</v>
      </c>
      <c r="AD1862" s="0" t="s">
        <v>2129</v>
      </c>
      <c r="AE1862" s="0" t="n">
        <f aca="false">TRUE()</f>
        <v>1</v>
      </c>
      <c r="AF1862" s="0" t="s">
        <v>17040</v>
      </c>
      <c r="AG1862" s="0" t="n">
        <v>2</v>
      </c>
      <c r="AH1862" s="0" t="s">
        <v>17041</v>
      </c>
      <c r="AI1862" s="0" t="s">
        <v>17042</v>
      </c>
      <c r="AJ1862" s="0" t="n">
        <v>0</v>
      </c>
      <c r="AK1862" s="0" t="s">
        <v>2118</v>
      </c>
      <c r="AL1862" s="0" t="n">
        <f aca="false">FALSE()</f>
        <v>0</v>
      </c>
      <c r="AM1862" s="0" t="n">
        <f aca="false">TRUE()</f>
        <v>1</v>
      </c>
      <c r="AN1862" s="0" t="n">
        <f aca="false">FALSE()</f>
        <v>0</v>
      </c>
      <c r="AO1862" s="0" t="n">
        <f aca="false">FALSE()</f>
        <v>0</v>
      </c>
      <c r="AP1862" s="0" t="n">
        <f aca="false">FALSE()</f>
        <v>0</v>
      </c>
      <c r="AQ1862" s="380" t="n">
        <v>43769.66875</v>
      </c>
      <c r="AR1862" s="380" t="n">
        <v>43769.4166666667</v>
      </c>
      <c r="AS1862" s="0" t="s">
        <v>17043</v>
      </c>
      <c r="AT1862" s="0" t="s">
        <v>2170</v>
      </c>
      <c r="AU1862" s="0" t="s">
        <v>2170</v>
      </c>
    </row>
    <row r="1863" customFormat="false" ht="15" hidden="true" customHeight="false" outlineLevel="0" collapsed="false">
      <c r="A1863" s="0" t="s">
        <v>17044</v>
      </c>
      <c r="B1863" s="0" t="s">
        <v>17045</v>
      </c>
      <c r="C1863" s="0" t="s">
        <v>17046</v>
      </c>
      <c r="D1863" s="0" t="s">
        <v>2297</v>
      </c>
      <c r="E1863" s="0" t="s">
        <v>17044</v>
      </c>
      <c r="F1863" s="0" t="n">
        <v>1</v>
      </c>
      <c r="G1863" s="0" t="s">
        <v>2298</v>
      </c>
      <c r="H1863" s="0" t="s">
        <v>2170</v>
      </c>
      <c r="I1863" s="0" t="s">
        <v>2170</v>
      </c>
      <c r="J1863" s="0" t="s">
        <v>2170</v>
      </c>
      <c r="K1863" s="0" t="s">
        <v>2170</v>
      </c>
      <c r="L1863" s="0" t="s">
        <v>2170</v>
      </c>
      <c r="M1863" s="0" t="s">
        <v>2170</v>
      </c>
      <c r="N1863" s="0" t="n">
        <f aca="false">FALSE()</f>
        <v>0</v>
      </c>
      <c r="O1863" s="0" t="s">
        <v>17047</v>
      </c>
      <c r="P1863" s="0" t="s">
        <v>2300</v>
      </c>
      <c r="Q1863" s="380" t="n">
        <v>25569.125</v>
      </c>
      <c r="R1863" s="0" t="n">
        <v>123451420</v>
      </c>
      <c r="S1863" s="0" t="s">
        <v>2301</v>
      </c>
      <c r="T1863" s="0" t="s">
        <v>2302</v>
      </c>
      <c r="U1863" s="0" t="s">
        <v>2115</v>
      </c>
      <c r="V1863" s="0" t="n">
        <v>700000000</v>
      </c>
      <c r="W1863" s="0" t="s">
        <v>2312</v>
      </c>
      <c r="X1863" s="0" t="n">
        <v>4</v>
      </c>
      <c r="Y1863" s="0" t="n">
        <f aca="false">FALSE()</f>
        <v>0</v>
      </c>
      <c r="Z1863" s="0" t="n">
        <f aca="false">FALSE()</f>
        <v>0</v>
      </c>
      <c r="AA1863" s="0" t="n">
        <f aca="false">FALSE()</f>
        <v>0</v>
      </c>
      <c r="AB1863" s="0" t="n">
        <f aca="false">FALSE()</f>
        <v>0</v>
      </c>
      <c r="AC1863" s="0" t="n">
        <v>1</v>
      </c>
      <c r="AD1863" s="0" t="s">
        <v>2129</v>
      </c>
      <c r="AE1863" s="0" t="n">
        <f aca="false">TRUE()</f>
        <v>1</v>
      </c>
      <c r="AF1863" s="0" t="s">
        <v>17048</v>
      </c>
      <c r="AG1863" s="0" t="n">
        <v>2</v>
      </c>
      <c r="AH1863" s="0" t="s">
        <v>17049</v>
      </c>
      <c r="AI1863" s="0" t="s">
        <v>17050</v>
      </c>
      <c r="AJ1863" s="0" t="n">
        <v>0</v>
      </c>
      <c r="AK1863" s="0" t="s">
        <v>2118</v>
      </c>
      <c r="AL1863" s="0" t="n">
        <f aca="false">FALSE()</f>
        <v>0</v>
      </c>
      <c r="AM1863" s="0" t="n">
        <f aca="false">TRUE()</f>
        <v>1</v>
      </c>
      <c r="AN1863" s="0" t="n">
        <f aca="false">FALSE()</f>
        <v>0</v>
      </c>
      <c r="AO1863" s="0" t="n">
        <f aca="false">FALSE()</f>
        <v>0</v>
      </c>
      <c r="AP1863" s="0" t="n">
        <f aca="false">FALSE()</f>
        <v>0</v>
      </c>
      <c r="AQ1863" s="380" t="n">
        <v>43417.7284722222</v>
      </c>
      <c r="AR1863" s="380" t="n">
        <v>43388.125</v>
      </c>
      <c r="AS1863" s="0" t="s">
        <v>17051</v>
      </c>
      <c r="AT1863" s="0" t="s">
        <v>2170</v>
      </c>
      <c r="AU1863" s="0" t="s">
        <v>2170</v>
      </c>
    </row>
    <row r="1864" customFormat="false" ht="15" hidden="true" customHeight="false" outlineLevel="0" collapsed="false">
      <c r="A1864" s="0" t="s">
        <v>17052</v>
      </c>
      <c r="B1864" s="0" t="s">
        <v>17053</v>
      </c>
      <c r="C1864" s="0" t="s">
        <v>17054</v>
      </c>
      <c r="D1864" s="0" t="s">
        <v>2297</v>
      </c>
      <c r="E1864" s="0" t="s">
        <v>17052</v>
      </c>
      <c r="F1864" s="0" t="n">
        <v>1</v>
      </c>
      <c r="G1864" s="0" t="s">
        <v>2298</v>
      </c>
      <c r="H1864" s="0" t="s">
        <v>2170</v>
      </c>
      <c r="I1864" s="0" t="s">
        <v>2170</v>
      </c>
      <c r="J1864" s="0" t="s">
        <v>2170</v>
      </c>
      <c r="K1864" s="0" t="s">
        <v>2170</v>
      </c>
      <c r="L1864" s="0" t="s">
        <v>2170</v>
      </c>
      <c r="M1864" s="0" t="s">
        <v>2170</v>
      </c>
      <c r="N1864" s="0" t="n">
        <f aca="false">FALSE()</f>
        <v>0</v>
      </c>
      <c r="O1864" s="0" t="s">
        <v>17055</v>
      </c>
      <c r="P1864" s="0" t="s">
        <v>2300</v>
      </c>
      <c r="Q1864" s="380" t="n">
        <v>19002.125</v>
      </c>
      <c r="R1864" s="0" t="n">
        <v>340878954</v>
      </c>
      <c r="S1864" s="0" t="s">
        <v>2301</v>
      </c>
      <c r="T1864" s="0" t="s">
        <v>2302</v>
      </c>
      <c r="U1864" s="0" t="s">
        <v>2365</v>
      </c>
      <c r="V1864" s="0" t="n">
        <v>0</v>
      </c>
      <c r="W1864" s="0" t="s">
        <v>3401</v>
      </c>
      <c r="X1864" s="0" t="n">
        <v>4</v>
      </c>
      <c r="Y1864" s="0" t="n">
        <f aca="false">FALSE()</f>
        <v>0</v>
      </c>
      <c r="Z1864" s="0" t="n">
        <f aca="false">FALSE()</f>
        <v>0</v>
      </c>
      <c r="AA1864" s="0" t="n">
        <f aca="false">FALSE()</f>
        <v>0</v>
      </c>
      <c r="AB1864" s="0" t="n">
        <f aca="false">TRUE()</f>
        <v>1</v>
      </c>
      <c r="AC1864" s="0" t="n">
        <v>1</v>
      </c>
      <c r="AD1864" s="0" t="s">
        <v>2129</v>
      </c>
      <c r="AE1864" s="0" t="n">
        <f aca="false">TRUE()</f>
        <v>1</v>
      </c>
      <c r="AF1864" s="0" t="s">
        <v>17056</v>
      </c>
      <c r="AG1864" s="0" t="n">
        <v>2</v>
      </c>
      <c r="AH1864" s="0" t="s">
        <v>17057</v>
      </c>
      <c r="AI1864" s="0" t="s">
        <v>17058</v>
      </c>
      <c r="AJ1864" s="0" t="n">
        <v>0</v>
      </c>
      <c r="AK1864" s="0" t="s">
        <v>2118</v>
      </c>
      <c r="AL1864" s="0" t="n">
        <f aca="false">FALSE()</f>
        <v>0</v>
      </c>
      <c r="AM1864" s="0" t="n">
        <f aca="false">TRUE()</f>
        <v>1</v>
      </c>
      <c r="AN1864" s="0" t="n">
        <f aca="false">FALSE()</f>
        <v>0</v>
      </c>
      <c r="AO1864" s="0" t="n">
        <f aca="false">FALSE()</f>
        <v>0</v>
      </c>
      <c r="AP1864" s="0" t="n">
        <f aca="false">FALSE()</f>
        <v>0</v>
      </c>
      <c r="AQ1864" s="380" t="n">
        <v>43123.7291666667</v>
      </c>
      <c r="AR1864" s="380" t="n">
        <v>32398.1666666667</v>
      </c>
      <c r="AS1864" s="0" t="s">
        <v>17059</v>
      </c>
      <c r="AT1864" s="0" t="s">
        <v>2170</v>
      </c>
      <c r="AU1864" s="0" t="s">
        <v>2170</v>
      </c>
    </row>
    <row r="1865" customFormat="false" ht="15" hidden="true" customHeight="false" outlineLevel="0" collapsed="false">
      <c r="A1865" s="0" t="s">
        <v>17060</v>
      </c>
      <c r="B1865" s="0" t="s">
        <v>17061</v>
      </c>
      <c r="C1865" s="0" t="s">
        <v>17062</v>
      </c>
      <c r="D1865" s="0" t="s">
        <v>2297</v>
      </c>
      <c r="E1865" s="0" t="s">
        <v>17060</v>
      </c>
      <c r="F1865" s="0" t="n">
        <v>1</v>
      </c>
      <c r="G1865" s="0" t="s">
        <v>2298</v>
      </c>
      <c r="H1865" s="0" t="s">
        <v>2170</v>
      </c>
      <c r="I1865" s="0" t="s">
        <v>2170</v>
      </c>
      <c r="J1865" s="0" t="s">
        <v>2170</v>
      </c>
      <c r="K1865" s="0" t="s">
        <v>2170</v>
      </c>
      <c r="L1865" s="0" t="s">
        <v>2170</v>
      </c>
      <c r="M1865" s="0" t="s">
        <v>2170</v>
      </c>
      <c r="N1865" s="0" t="n">
        <f aca="false">FALSE()</f>
        <v>0</v>
      </c>
      <c r="O1865" s="0" t="s">
        <v>17063</v>
      </c>
      <c r="P1865" s="0" t="s">
        <v>2300</v>
      </c>
      <c r="Q1865" s="380" t="n">
        <v>38071.125</v>
      </c>
      <c r="R1865" s="0" t="n">
        <v>18074207</v>
      </c>
      <c r="S1865" s="0" t="s">
        <v>2301</v>
      </c>
      <c r="T1865" s="0" t="s">
        <v>2302</v>
      </c>
      <c r="U1865" s="0" t="s">
        <v>2330</v>
      </c>
      <c r="V1865" s="0" t="n">
        <v>300000000</v>
      </c>
      <c r="W1865" s="0" t="s">
        <v>2312</v>
      </c>
      <c r="X1865" s="0" t="n">
        <v>4</v>
      </c>
      <c r="Y1865" s="0" t="n">
        <f aca="false">FALSE()</f>
        <v>0</v>
      </c>
      <c r="Z1865" s="0" t="n">
        <f aca="false">FALSE()</f>
        <v>0</v>
      </c>
      <c r="AA1865" s="0" t="n">
        <f aca="false">FALSE()</f>
        <v>0</v>
      </c>
      <c r="AB1865" s="0" t="n">
        <f aca="false">FALSE()</f>
        <v>0</v>
      </c>
      <c r="AC1865" s="0" t="n">
        <v>1</v>
      </c>
      <c r="AD1865" s="0" t="s">
        <v>2129</v>
      </c>
      <c r="AE1865" s="0" t="n">
        <f aca="false">TRUE()</f>
        <v>1</v>
      </c>
      <c r="AF1865" s="0" t="s">
        <v>17064</v>
      </c>
      <c r="AG1865" s="0" t="n">
        <v>2</v>
      </c>
      <c r="AH1865" s="0" t="s">
        <v>17065</v>
      </c>
      <c r="AI1865" s="0" t="s">
        <v>17066</v>
      </c>
      <c r="AJ1865" s="0" t="n">
        <v>0</v>
      </c>
      <c r="AK1865" s="0" t="s">
        <v>2118</v>
      </c>
      <c r="AL1865" s="0" t="n">
        <f aca="false">FALSE()</f>
        <v>0</v>
      </c>
      <c r="AM1865" s="0" t="n">
        <f aca="false">TRUE()</f>
        <v>1</v>
      </c>
      <c r="AN1865" s="0" t="n">
        <f aca="false">FALSE()</f>
        <v>0</v>
      </c>
      <c r="AO1865" s="0" t="n">
        <f aca="false">FALSE()</f>
        <v>0</v>
      </c>
      <c r="AP1865" s="0" t="n">
        <f aca="false">FALSE()</f>
        <v>0</v>
      </c>
      <c r="AQ1865" s="380" t="n">
        <v>43769.6875</v>
      </c>
      <c r="AR1865" s="380" t="n">
        <v>43769.4166666667</v>
      </c>
      <c r="AS1865" s="0" t="s">
        <v>17067</v>
      </c>
      <c r="AT1865" s="0" t="s">
        <v>2170</v>
      </c>
      <c r="AU1865" s="0" t="s">
        <v>2170</v>
      </c>
    </row>
    <row r="1866" customFormat="false" ht="15" hidden="true" customHeight="false" outlineLevel="0" collapsed="false">
      <c r="A1866" s="0" t="s">
        <v>17068</v>
      </c>
      <c r="B1866" s="0" t="s">
        <v>17069</v>
      </c>
      <c r="C1866" s="0" t="s">
        <v>17070</v>
      </c>
      <c r="D1866" s="0" t="s">
        <v>2297</v>
      </c>
      <c r="E1866" s="0" t="s">
        <v>17068</v>
      </c>
      <c r="F1866" s="0" t="n">
        <v>1</v>
      </c>
      <c r="G1866" s="0" t="s">
        <v>2298</v>
      </c>
      <c r="H1866" s="0" t="s">
        <v>2170</v>
      </c>
      <c r="I1866" s="0" t="s">
        <v>2170</v>
      </c>
      <c r="J1866" s="0" t="s">
        <v>2170</v>
      </c>
      <c r="K1866" s="0" t="s">
        <v>2170</v>
      </c>
      <c r="L1866" s="0" t="s">
        <v>2170</v>
      </c>
      <c r="M1866" s="0" t="s">
        <v>2170</v>
      </c>
      <c r="N1866" s="0" t="n">
        <f aca="false">FALSE()</f>
        <v>0</v>
      </c>
      <c r="O1866" s="0" t="s">
        <v>17071</v>
      </c>
      <c r="P1866" s="0" t="s">
        <v>2300</v>
      </c>
      <c r="Q1866" s="380" t="n">
        <v>25569.125</v>
      </c>
      <c r="R1866" s="0" t="n">
        <v>251381283</v>
      </c>
      <c r="S1866" s="0" t="s">
        <v>2301</v>
      </c>
      <c r="T1866" s="0" t="s">
        <v>2302</v>
      </c>
      <c r="U1866" s="0" t="s">
        <v>2684</v>
      </c>
      <c r="V1866" s="0" t="n">
        <v>0</v>
      </c>
      <c r="W1866" s="0" t="s">
        <v>2366</v>
      </c>
      <c r="X1866" s="0" t="n">
        <v>4</v>
      </c>
      <c r="Y1866" s="0" t="n">
        <f aca="false">FALSE()</f>
        <v>0</v>
      </c>
      <c r="Z1866" s="0" t="n">
        <f aca="false">FALSE()</f>
        <v>0</v>
      </c>
      <c r="AA1866" s="0" t="n">
        <f aca="false">FALSE()</f>
        <v>0</v>
      </c>
      <c r="AB1866" s="0" t="n">
        <f aca="false">TRUE()</f>
        <v>1</v>
      </c>
      <c r="AC1866" s="0" t="n">
        <v>1</v>
      </c>
      <c r="AD1866" s="0" t="s">
        <v>2129</v>
      </c>
      <c r="AE1866" s="0" t="n">
        <f aca="false">TRUE()</f>
        <v>1</v>
      </c>
      <c r="AF1866" s="0" t="s">
        <v>17072</v>
      </c>
      <c r="AG1866" s="0" t="n">
        <v>2</v>
      </c>
      <c r="AH1866" s="0" t="s">
        <v>17073</v>
      </c>
      <c r="AI1866" s="0" t="s">
        <v>17074</v>
      </c>
      <c r="AJ1866" s="0" t="n">
        <v>0</v>
      </c>
      <c r="AK1866" s="0" t="s">
        <v>2118</v>
      </c>
      <c r="AL1866" s="0" t="n">
        <f aca="false">FALSE()</f>
        <v>0</v>
      </c>
      <c r="AM1866" s="0" t="n">
        <f aca="false">TRUE()</f>
        <v>1</v>
      </c>
      <c r="AN1866" s="0" t="n">
        <f aca="false">FALSE()</f>
        <v>0</v>
      </c>
      <c r="AO1866" s="0" t="n">
        <f aca="false">FALSE()</f>
        <v>0</v>
      </c>
      <c r="AP1866" s="0" t="n">
        <f aca="false">FALSE()</f>
        <v>0</v>
      </c>
      <c r="AQ1866" s="380" t="n">
        <v>43123.7284722222</v>
      </c>
      <c r="AR1866" s="380" t="n">
        <v>43123.4166666667</v>
      </c>
      <c r="AS1866" s="0" t="s">
        <v>17075</v>
      </c>
      <c r="AT1866" s="0" t="s">
        <v>2170</v>
      </c>
      <c r="AU1866" s="0" t="s">
        <v>2170</v>
      </c>
    </row>
    <row r="1867" customFormat="false" ht="15" hidden="true" customHeight="false" outlineLevel="0" collapsed="false">
      <c r="A1867" s="0" t="s">
        <v>17076</v>
      </c>
      <c r="B1867" s="0" t="s">
        <v>17077</v>
      </c>
      <c r="C1867" s="0" t="s">
        <v>17078</v>
      </c>
      <c r="D1867" s="0" t="s">
        <v>2297</v>
      </c>
      <c r="E1867" s="0" t="s">
        <v>17076</v>
      </c>
      <c r="F1867" s="0" t="n">
        <v>1</v>
      </c>
      <c r="G1867" s="0" t="s">
        <v>2298</v>
      </c>
      <c r="H1867" s="0" t="s">
        <v>2170</v>
      </c>
      <c r="I1867" s="0" t="s">
        <v>2170</v>
      </c>
      <c r="J1867" s="0" t="s">
        <v>2170</v>
      </c>
      <c r="K1867" s="0" t="s">
        <v>2170</v>
      </c>
      <c r="L1867" s="0" t="s">
        <v>2170</v>
      </c>
      <c r="M1867" s="0" t="s">
        <v>2170</v>
      </c>
      <c r="N1867" s="0" t="n">
        <f aca="false">FALSE()</f>
        <v>0</v>
      </c>
      <c r="O1867" s="0" t="s">
        <v>17079</v>
      </c>
      <c r="P1867" s="0" t="s">
        <v>2300</v>
      </c>
      <c r="Q1867" s="380" t="n">
        <v>41725.1666666667</v>
      </c>
      <c r="R1867" s="0" t="n">
        <v>69991585</v>
      </c>
      <c r="S1867" s="0" t="s">
        <v>2301</v>
      </c>
      <c r="T1867" s="0" t="s">
        <v>2302</v>
      </c>
      <c r="U1867" s="0" t="s">
        <v>2115</v>
      </c>
      <c r="V1867" s="0" t="n">
        <v>750000000</v>
      </c>
      <c r="W1867" s="0" t="s">
        <v>2996</v>
      </c>
      <c r="X1867" s="0" t="n">
        <v>4</v>
      </c>
      <c r="Y1867" s="0" t="n">
        <f aca="false">FALSE()</f>
        <v>0</v>
      </c>
      <c r="Z1867" s="0" t="n">
        <f aca="false">FALSE()</f>
        <v>0</v>
      </c>
      <c r="AA1867" s="0" t="n">
        <f aca="false">FALSE()</f>
        <v>0</v>
      </c>
      <c r="AB1867" s="0" t="n">
        <f aca="false">FALSE()</f>
        <v>0</v>
      </c>
      <c r="AC1867" s="0" t="n">
        <v>1</v>
      </c>
      <c r="AD1867" s="0" t="s">
        <v>2129</v>
      </c>
      <c r="AE1867" s="0" t="n">
        <f aca="false">TRUE()</f>
        <v>1</v>
      </c>
      <c r="AF1867" s="0" t="s">
        <v>17080</v>
      </c>
      <c r="AG1867" s="0" t="n">
        <v>2</v>
      </c>
      <c r="AH1867" s="0" t="s">
        <v>17081</v>
      </c>
      <c r="AI1867" s="0" t="s">
        <v>17082</v>
      </c>
      <c r="AJ1867" s="0" t="n">
        <v>0</v>
      </c>
      <c r="AK1867" s="0" t="s">
        <v>2118</v>
      </c>
      <c r="AL1867" s="0" t="n">
        <f aca="false">FALSE()</f>
        <v>0</v>
      </c>
      <c r="AM1867" s="0" t="n">
        <f aca="false">TRUE()</f>
        <v>1</v>
      </c>
      <c r="AN1867" s="0" t="n">
        <f aca="false">FALSE()</f>
        <v>0</v>
      </c>
      <c r="AO1867" s="0" t="n">
        <f aca="false">FALSE()</f>
        <v>0</v>
      </c>
      <c r="AP1867" s="0" t="n">
        <f aca="false">FALSE()</f>
        <v>0</v>
      </c>
      <c r="AQ1867" s="380" t="n">
        <v>43524.7340277778</v>
      </c>
      <c r="AR1867" s="380" t="n">
        <v>41725.1666666667</v>
      </c>
      <c r="AS1867" s="0" t="s">
        <v>17083</v>
      </c>
      <c r="AT1867" s="0" t="s">
        <v>2170</v>
      </c>
      <c r="AU1867" s="0" t="s">
        <v>2170</v>
      </c>
    </row>
    <row r="1868" customFormat="false" ht="15" hidden="true" customHeight="false" outlineLevel="0" collapsed="false">
      <c r="A1868" s="0" t="s">
        <v>17084</v>
      </c>
      <c r="B1868" s="0" t="s">
        <v>17085</v>
      </c>
      <c r="C1868" s="0" t="s">
        <v>17086</v>
      </c>
      <c r="D1868" s="0" t="s">
        <v>2297</v>
      </c>
      <c r="E1868" s="0" t="s">
        <v>17084</v>
      </c>
      <c r="F1868" s="0" t="n">
        <v>1</v>
      </c>
      <c r="G1868" s="0" t="s">
        <v>2298</v>
      </c>
      <c r="H1868" s="0" t="s">
        <v>2170</v>
      </c>
      <c r="I1868" s="0" t="s">
        <v>2170</v>
      </c>
      <c r="J1868" s="0" t="s">
        <v>2170</v>
      </c>
      <c r="K1868" s="0" t="s">
        <v>2170</v>
      </c>
      <c r="L1868" s="0" t="s">
        <v>2170</v>
      </c>
      <c r="M1868" s="0" t="s">
        <v>2170</v>
      </c>
      <c r="N1868" s="0" t="n">
        <f aca="false">FALSE()</f>
        <v>0</v>
      </c>
      <c r="O1868" s="0" t="s">
        <v>17087</v>
      </c>
      <c r="P1868" s="0" t="s">
        <v>2300</v>
      </c>
      <c r="Q1868" s="380" t="n">
        <v>34411.125</v>
      </c>
      <c r="R1868" s="0" t="n">
        <v>25705842</v>
      </c>
      <c r="S1868" s="0" t="s">
        <v>2301</v>
      </c>
      <c r="T1868" s="0" t="s">
        <v>2302</v>
      </c>
      <c r="U1868" s="0" t="s">
        <v>2116</v>
      </c>
      <c r="V1868" s="0" t="n">
        <v>45000000</v>
      </c>
      <c r="W1868" s="0" t="s">
        <v>2409</v>
      </c>
      <c r="X1868" s="0" t="n">
        <v>4</v>
      </c>
      <c r="Y1868" s="0" t="n">
        <f aca="false">FALSE()</f>
        <v>0</v>
      </c>
      <c r="Z1868" s="0" t="n">
        <f aca="false">FALSE()</f>
        <v>0</v>
      </c>
      <c r="AA1868" s="0" t="n">
        <f aca="false">FALSE()</f>
        <v>0</v>
      </c>
      <c r="AB1868" s="0" t="n">
        <f aca="false">FALSE()</f>
        <v>0</v>
      </c>
      <c r="AC1868" s="0" t="n">
        <v>1</v>
      </c>
      <c r="AD1868" s="0" t="s">
        <v>2129</v>
      </c>
      <c r="AE1868" s="0" t="n">
        <f aca="false">TRUE()</f>
        <v>1</v>
      </c>
      <c r="AF1868" s="0" t="s">
        <v>17088</v>
      </c>
      <c r="AG1868" s="0" t="n">
        <v>2</v>
      </c>
      <c r="AH1868" s="0" t="s">
        <v>17089</v>
      </c>
      <c r="AI1868" s="0" t="s">
        <v>17090</v>
      </c>
      <c r="AJ1868" s="0" t="n">
        <v>0</v>
      </c>
      <c r="AK1868" s="0" t="s">
        <v>2118</v>
      </c>
      <c r="AL1868" s="0" t="n">
        <f aca="false">FALSE()</f>
        <v>0</v>
      </c>
      <c r="AM1868" s="0" t="n">
        <f aca="false">TRUE()</f>
        <v>1</v>
      </c>
      <c r="AN1868" s="0" t="n">
        <f aca="false">FALSE()</f>
        <v>0</v>
      </c>
      <c r="AO1868" s="0" t="n">
        <f aca="false">FALSE()</f>
        <v>0</v>
      </c>
      <c r="AP1868" s="0" t="n">
        <f aca="false">FALSE()</f>
        <v>0</v>
      </c>
      <c r="AQ1868" s="380" t="n">
        <v>43559.6875</v>
      </c>
      <c r="AR1868" s="380" t="n">
        <v>34411.125</v>
      </c>
      <c r="AS1868" s="0" t="s">
        <v>17091</v>
      </c>
      <c r="AT1868" s="0" t="s">
        <v>2170</v>
      </c>
      <c r="AU1868" s="0" t="s">
        <v>2170</v>
      </c>
    </row>
    <row r="1869" customFormat="false" ht="15" hidden="true" customHeight="false" outlineLevel="0" collapsed="false">
      <c r="A1869" s="0" t="s">
        <v>17092</v>
      </c>
      <c r="B1869" s="0" t="s">
        <v>17093</v>
      </c>
      <c r="C1869" s="0" t="s">
        <v>17094</v>
      </c>
      <c r="D1869" s="0" t="s">
        <v>2297</v>
      </c>
      <c r="E1869" s="0" t="s">
        <v>17092</v>
      </c>
      <c r="F1869" s="0" t="n">
        <v>1</v>
      </c>
      <c r="G1869" s="0" t="s">
        <v>2298</v>
      </c>
      <c r="H1869" s="0" t="s">
        <v>2170</v>
      </c>
      <c r="I1869" s="0" t="s">
        <v>2170</v>
      </c>
      <c r="J1869" s="0" t="s">
        <v>2170</v>
      </c>
      <c r="K1869" s="0" t="s">
        <v>2170</v>
      </c>
      <c r="L1869" s="0" t="s">
        <v>2170</v>
      </c>
      <c r="M1869" s="0" t="s">
        <v>2170</v>
      </c>
      <c r="N1869" s="0" t="n">
        <f aca="false">FALSE()</f>
        <v>0</v>
      </c>
      <c r="O1869" s="0" t="s">
        <v>17095</v>
      </c>
      <c r="P1869" s="0" t="s">
        <v>2300</v>
      </c>
      <c r="Q1869" s="380" t="n">
        <v>25569.125</v>
      </c>
      <c r="R1869" s="0" t="n">
        <v>63238446</v>
      </c>
      <c r="S1869" s="0" t="s">
        <v>2301</v>
      </c>
      <c r="T1869" s="0" t="s">
        <v>2302</v>
      </c>
      <c r="U1869" s="0" t="s">
        <v>2115</v>
      </c>
      <c r="V1869" s="0" t="n">
        <v>0</v>
      </c>
      <c r="W1869" s="0" t="s">
        <v>2409</v>
      </c>
      <c r="X1869" s="0" t="n">
        <v>4</v>
      </c>
      <c r="Y1869" s="0" t="n">
        <f aca="false">FALSE()</f>
        <v>0</v>
      </c>
      <c r="Z1869" s="0" t="n">
        <f aca="false">FALSE()</f>
        <v>0</v>
      </c>
      <c r="AA1869" s="0" t="n">
        <f aca="false">FALSE()</f>
        <v>0</v>
      </c>
      <c r="AB1869" s="0" t="n">
        <f aca="false">TRUE()</f>
        <v>1</v>
      </c>
      <c r="AC1869" s="0" t="n">
        <v>1</v>
      </c>
      <c r="AD1869" s="0" t="s">
        <v>2129</v>
      </c>
      <c r="AE1869" s="0" t="n">
        <f aca="false">TRUE()</f>
        <v>1</v>
      </c>
      <c r="AF1869" s="0" t="s">
        <v>17096</v>
      </c>
      <c r="AG1869" s="0" t="n">
        <v>2</v>
      </c>
      <c r="AH1869" s="0" t="s">
        <v>17097</v>
      </c>
      <c r="AI1869" s="0" t="s">
        <v>17098</v>
      </c>
      <c r="AJ1869" s="0" t="n">
        <v>0</v>
      </c>
      <c r="AK1869" s="0" t="s">
        <v>2118</v>
      </c>
      <c r="AL1869" s="0" t="n">
        <f aca="false">FALSE()</f>
        <v>0</v>
      </c>
      <c r="AM1869" s="0" t="n">
        <f aca="false">TRUE()</f>
        <v>1</v>
      </c>
      <c r="AN1869" s="0" t="n">
        <f aca="false">FALSE()</f>
        <v>0</v>
      </c>
      <c r="AO1869" s="0" t="n">
        <f aca="false">FALSE()</f>
        <v>0</v>
      </c>
      <c r="AP1869" s="0" t="n">
        <f aca="false">FALSE()</f>
        <v>0</v>
      </c>
      <c r="AQ1869" s="380" t="n">
        <v>43496.7291666667</v>
      </c>
      <c r="AR1869" s="380" t="n">
        <v>34431.1666666667</v>
      </c>
      <c r="AS1869" s="0" t="s">
        <v>17099</v>
      </c>
      <c r="AT1869" s="0" t="s">
        <v>2170</v>
      </c>
      <c r="AU1869" s="0" t="s">
        <v>2170</v>
      </c>
    </row>
    <row r="1870" customFormat="false" ht="15" hidden="true" customHeight="false" outlineLevel="0" collapsed="false">
      <c r="A1870" s="0" t="s">
        <v>17100</v>
      </c>
      <c r="B1870" s="0" t="s">
        <v>17101</v>
      </c>
      <c r="C1870" s="0" t="s">
        <v>17102</v>
      </c>
      <c r="D1870" s="0" t="s">
        <v>2297</v>
      </c>
      <c r="E1870" s="0" t="s">
        <v>17100</v>
      </c>
      <c r="F1870" s="0" t="n">
        <v>1</v>
      </c>
      <c r="G1870" s="0" t="s">
        <v>2298</v>
      </c>
      <c r="H1870" s="0" t="s">
        <v>2170</v>
      </c>
      <c r="I1870" s="0" t="s">
        <v>2170</v>
      </c>
      <c r="J1870" s="0" t="s">
        <v>2170</v>
      </c>
      <c r="K1870" s="0" t="s">
        <v>2170</v>
      </c>
      <c r="L1870" s="0" t="s">
        <v>2170</v>
      </c>
      <c r="M1870" s="0" t="s">
        <v>2170</v>
      </c>
      <c r="N1870" s="0" t="n">
        <f aca="false">FALSE()</f>
        <v>0</v>
      </c>
      <c r="O1870" s="0" t="s">
        <v>17103</v>
      </c>
      <c r="P1870" s="0" t="s">
        <v>2300</v>
      </c>
      <c r="Q1870" s="380" t="n">
        <v>25569.125</v>
      </c>
      <c r="R1870" s="0" t="n">
        <v>257196936</v>
      </c>
      <c r="S1870" s="0" t="s">
        <v>2301</v>
      </c>
      <c r="T1870" s="0" t="s">
        <v>2302</v>
      </c>
      <c r="U1870" s="0" t="s">
        <v>2116</v>
      </c>
      <c r="V1870" s="0" t="n">
        <v>380000000</v>
      </c>
      <c r="W1870" s="0" t="s">
        <v>2565</v>
      </c>
      <c r="X1870" s="0" t="n">
        <v>4</v>
      </c>
      <c r="Y1870" s="0" t="n">
        <f aca="false">FALSE()</f>
        <v>0</v>
      </c>
      <c r="Z1870" s="0" t="n">
        <f aca="false">FALSE()</f>
        <v>0</v>
      </c>
      <c r="AA1870" s="0" t="n">
        <f aca="false">FALSE()</f>
        <v>0</v>
      </c>
      <c r="AB1870" s="0" t="n">
        <f aca="false">FALSE()</f>
        <v>0</v>
      </c>
      <c r="AC1870" s="0" t="n">
        <v>1</v>
      </c>
      <c r="AD1870" s="0" t="s">
        <v>2129</v>
      </c>
      <c r="AE1870" s="0" t="n">
        <f aca="false">TRUE()</f>
        <v>1</v>
      </c>
      <c r="AF1870" s="0" t="s">
        <v>17104</v>
      </c>
      <c r="AG1870" s="0" t="n">
        <v>2</v>
      </c>
      <c r="AH1870" s="0" t="s">
        <v>17105</v>
      </c>
      <c r="AI1870" s="0" t="s">
        <v>17106</v>
      </c>
      <c r="AJ1870" s="0" t="n">
        <v>0</v>
      </c>
      <c r="AK1870" s="0" t="s">
        <v>2118</v>
      </c>
      <c r="AL1870" s="0" t="n">
        <f aca="false">FALSE()</f>
        <v>0</v>
      </c>
      <c r="AM1870" s="0" t="n">
        <f aca="false">TRUE()</f>
        <v>1</v>
      </c>
      <c r="AN1870" s="0" t="n">
        <f aca="false">FALSE()</f>
        <v>0</v>
      </c>
      <c r="AO1870" s="0" t="n">
        <f aca="false">FALSE()</f>
        <v>0</v>
      </c>
      <c r="AP1870" s="0" t="n">
        <f aca="false">FALSE()</f>
        <v>0</v>
      </c>
      <c r="AQ1870" s="380" t="n">
        <v>43851.7826388889</v>
      </c>
      <c r="AR1870" s="380" t="n">
        <v>43851.4166666667</v>
      </c>
      <c r="AS1870" s="0" t="s">
        <v>17107</v>
      </c>
      <c r="AT1870" s="0" t="s">
        <v>2170</v>
      </c>
      <c r="AU1870" s="0" t="s">
        <v>2170</v>
      </c>
    </row>
    <row r="1871" customFormat="false" ht="15" hidden="true" customHeight="false" outlineLevel="0" collapsed="false">
      <c r="A1871" s="0" t="s">
        <v>17108</v>
      </c>
      <c r="B1871" s="0" t="s">
        <v>17109</v>
      </c>
      <c r="C1871" s="0" t="s">
        <v>17110</v>
      </c>
      <c r="D1871" s="0" t="s">
        <v>2297</v>
      </c>
      <c r="E1871" s="0" t="s">
        <v>17108</v>
      </c>
      <c r="F1871" s="0" t="n">
        <v>1</v>
      </c>
      <c r="G1871" s="0" t="s">
        <v>2298</v>
      </c>
      <c r="H1871" s="0" t="s">
        <v>2170</v>
      </c>
      <c r="I1871" s="0" t="s">
        <v>2170</v>
      </c>
      <c r="J1871" s="0" t="s">
        <v>2170</v>
      </c>
      <c r="K1871" s="0" t="s">
        <v>2170</v>
      </c>
      <c r="L1871" s="0" t="s">
        <v>2170</v>
      </c>
      <c r="M1871" s="0" t="s">
        <v>2170</v>
      </c>
      <c r="N1871" s="0" t="n">
        <f aca="false">FALSE()</f>
        <v>0</v>
      </c>
      <c r="O1871" s="0" t="s">
        <v>17111</v>
      </c>
      <c r="P1871" s="0" t="s">
        <v>2300</v>
      </c>
      <c r="Q1871" s="380" t="n">
        <v>35069.125</v>
      </c>
      <c r="R1871" s="0" t="n">
        <v>773081269</v>
      </c>
      <c r="S1871" s="0" t="s">
        <v>17112</v>
      </c>
      <c r="T1871" s="0" t="s">
        <v>17113</v>
      </c>
      <c r="U1871" s="0" t="s">
        <v>2114</v>
      </c>
      <c r="V1871" s="0" t="n">
        <v>0</v>
      </c>
      <c r="W1871" s="0" t="s">
        <v>2366</v>
      </c>
      <c r="X1871" s="0" t="n">
        <v>4</v>
      </c>
      <c r="Y1871" s="0" t="n">
        <f aca="false">FALSE()</f>
        <v>0</v>
      </c>
      <c r="Z1871" s="0" t="n">
        <f aca="false">FALSE()</f>
        <v>0</v>
      </c>
      <c r="AA1871" s="0" t="n">
        <f aca="false">FALSE()</f>
        <v>0</v>
      </c>
      <c r="AB1871" s="0" t="n">
        <f aca="false">TRUE()</f>
        <v>1</v>
      </c>
      <c r="AC1871" s="0" t="n">
        <v>1</v>
      </c>
      <c r="AD1871" s="0" t="s">
        <v>2129</v>
      </c>
      <c r="AE1871" s="0" t="n">
        <f aca="false">TRUE()</f>
        <v>1</v>
      </c>
      <c r="AF1871" s="0" t="s">
        <v>17114</v>
      </c>
      <c r="AG1871" s="0" t="n">
        <v>2</v>
      </c>
      <c r="AH1871" s="0" t="s">
        <v>17115</v>
      </c>
      <c r="AI1871" s="0" t="s">
        <v>17116</v>
      </c>
      <c r="AJ1871" s="0" t="n">
        <v>0</v>
      </c>
      <c r="AK1871" s="0" t="s">
        <v>2118</v>
      </c>
      <c r="AL1871" s="0" t="n">
        <f aca="false">FALSE()</f>
        <v>0</v>
      </c>
      <c r="AM1871" s="0" t="n">
        <f aca="false">TRUE()</f>
        <v>1</v>
      </c>
      <c r="AN1871" s="0" t="n">
        <f aca="false">FALSE()</f>
        <v>0</v>
      </c>
      <c r="AO1871" s="0" t="n">
        <f aca="false">FALSE()</f>
        <v>0</v>
      </c>
      <c r="AP1871" s="0" t="n">
        <f aca="false">FALSE()</f>
        <v>0</v>
      </c>
      <c r="AQ1871" s="380" t="n">
        <v>43559.6888888889</v>
      </c>
      <c r="AR1871" s="380" t="n">
        <v>35069.125</v>
      </c>
      <c r="AS1871" s="0" t="s">
        <v>17117</v>
      </c>
      <c r="AT1871" s="0" t="s">
        <v>2170</v>
      </c>
      <c r="AU1871" s="0" t="s">
        <v>2170</v>
      </c>
    </row>
    <row r="1872" customFormat="false" ht="15" hidden="true" customHeight="false" outlineLevel="0" collapsed="false">
      <c r="A1872" s="0" t="s">
        <v>17118</v>
      </c>
      <c r="B1872" s="0" t="s">
        <v>17119</v>
      </c>
      <c r="C1872" s="0" t="s">
        <v>17120</v>
      </c>
      <c r="D1872" s="0" t="s">
        <v>2297</v>
      </c>
      <c r="E1872" s="0" t="s">
        <v>17118</v>
      </c>
      <c r="F1872" s="0" t="n">
        <v>1</v>
      </c>
      <c r="G1872" s="0" t="s">
        <v>2298</v>
      </c>
      <c r="H1872" s="0" t="s">
        <v>2170</v>
      </c>
      <c r="I1872" s="0" t="s">
        <v>2170</v>
      </c>
      <c r="J1872" s="0" t="s">
        <v>2170</v>
      </c>
      <c r="K1872" s="0" t="s">
        <v>2170</v>
      </c>
      <c r="L1872" s="0" t="s">
        <v>2170</v>
      </c>
      <c r="M1872" s="0" t="s">
        <v>2170</v>
      </c>
      <c r="N1872" s="0" t="n">
        <f aca="false">FALSE()</f>
        <v>0</v>
      </c>
      <c r="O1872" s="0" t="s">
        <v>17121</v>
      </c>
      <c r="P1872" s="0" t="s">
        <v>2300</v>
      </c>
      <c r="Q1872" s="380" t="n">
        <v>25569.125</v>
      </c>
      <c r="R1872" s="0" t="n">
        <v>47150133</v>
      </c>
      <c r="S1872" s="0" t="s">
        <v>2301</v>
      </c>
      <c r="T1872" s="0" t="s">
        <v>2302</v>
      </c>
      <c r="U1872" s="0" t="s">
        <v>2684</v>
      </c>
      <c r="V1872" s="0" t="n">
        <v>75000000</v>
      </c>
      <c r="W1872" s="0" t="s">
        <v>2312</v>
      </c>
      <c r="X1872" s="0" t="n">
        <v>4</v>
      </c>
      <c r="Y1872" s="0" t="n">
        <f aca="false">FALSE()</f>
        <v>0</v>
      </c>
      <c r="Z1872" s="0" t="n">
        <f aca="false">FALSE()</f>
        <v>0</v>
      </c>
      <c r="AA1872" s="0" t="n">
        <f aca="false">FALSE()</f>
        <v>0</v>
      </c>
      <c r="AB1872" s="0" t="n">
        <f aca="false">TRUE()</f>
        <v>1</v>
      </c>
      <c r="AC1872" s="0" t="n">
        <v>1</v>
      </c>
      <c r="AD1872" s="0" t="s">
        <v>2129</v>
      </c>
      <c r="AE1872" s="0" t="n">
        <f aca="false">TRUE()</f>
        <v>1</v>
      </c>
      <c r="AF1872" s="0" t="s">
        <v>17122</v>
      </c>
      <c r="AG1872" s="0" t="n">
        <v>2</v>
      </c>
      <c r="AH1872" s="0" t="s">
        <v>17123</v>
      </c>
      <c r="AI1872" s="0" t="s">
        <v>17124</v>
      </c>
      <c r="AJ1872" s="0" t="n">
        <v>0</v>
      </c>
      <c r="AK1872" s="0" t="s">
        <v>2118</v>
      </c>
      <c r="AL1872" s="0" t="n">
        <f aca="false">FALSE()</f>
        <v>0</v>
      </c>
      <c r="AM1872" s="0" t="n">
        <f aca="false">TRUE()</f>
        <v>1</v>
      </c>
      <c r="AN1872" s="0" t="n">
        <f aca="false">FALSE()</f>
        <v>0</v>
      </c>
      <c r="AO1872" s="0" t="n">
        <f aca="false">FALSE()</f>
        <v>0</v>
      </c>
      <c r="AP1872" s="0" t="n">
        <f aca="false">FALSE()</f>
        <v>0</v>
      </c>
      <c r="AQ1872" s="380" t="n">
        <v>44041.6875</v>
      </c>
      <c r="AR1872" s="380" t="n">
        <v>44041.4166666667</v>
      </c>
      <c r="AS1872" s="0" t="s">
        <v>17125</v>
      </c>
      <c r="AT1872" s="0" t="s">
        <v>2170</v>
      </c>
      <c r="AU1872" s="0" t="s">
        <v>2170</v>
      </c>
    </row>
    <row r="1873" customFormat="false" ht="15" hidden="true" customHeight="false" outlineLevel="0" collapsed="false">
      <c r="A1873" s="0" t="s">
        <v>17126</v>
      </c>
      <c r="B1873" s="0" t="s">
        <v>17127</v>
      </c>
      <c r="C1873" s="0" t="s">
        <v>17128</v>
      </c>
      <c r="D1873" s="0" t="s">
        <v>2297</v>
      </c>
      <c r="E1873" s="0" t="s">
        <v>17126</v>
      </c>
      <c r="F1873" s="0" t="n">
        <v>1</v>
      </c>
      <c r="G1873" s="0" t="s">
        <v>2298</v>
      </c>
      <c r="H1873" s="0" t="s">
        <v>2170</v>
      </c>
      <c r="I1873" s="0" t="s">
        <v>2170</v>
      </c>
      <c r="J1873" s="0" t="s">
        <v>2170</v>
      </c>
      <c r="K1873" s="0" t="s">
        <v>2170</v>
      </c>
      <c r="L1873" s="0" t="s">
        <v>2170</v>
      </c>
      <c r="M1873" s="0" t="s">
        <v>2170</v>
      </c>
      <c r="N1873" s="0" t="n">
        <f aca="false">FALSE()</f>
        <v>0</v>
      </c>
      <c r="O1873" s="0" t="s">
        <v>17129</v>
      </c>
      <c r="P1873" s="0" t="s">
        <v>2300</v>
      </c>
      <c r="Q1873" s="380" t="n">
        <v>38819.1666666667</v>
      </c>
      <c r="R1873" s="0" t="n">
        <v>56721172</v>
      </c>
      <c r="S1873" s="0" t="s">
        <v>2301</v>
      </c>
      <c r="T1873" s="0" t="s">
        <v>2302</v>
      </c>
      <c r="U1873" s="0" t="s">
        <v>2365</v>
      </c>
      <c r="V1873" s="0" t="n">
        <v>200000000</v>
      </c>
      <c r="W1873" s="0" t="s">
        <v>2366</v>
      </c>
      <c r="X1873" s="0" t="n">
        <v>4</v>
      </c>
      <c r="Y1873" s="0" t="n">
        <f aca="false">FALSE()</f>
        <v>0</v>
      </c>
      <c r="Z1873" s="0" t="n">
        <f aca="false">FALSE()</f>
        <v>0</v>
      </c>
      <c r="AA1873" s="0" t="n">
        <f aca="false">FALSE()</f>
        <v>0</v>
      </c>
      <c r="AB1873" s="0" t="n">
        <f aca="false">FALSE()</f>
        <v>0</v>
      </c>
      <c r="AC1873" s="0" t="n">
        <v>1</v>
      </c>
      <c r="AD1873" s="0" t="s">
        <v>2129</v>
      </c>
      <c r="AE1873" s="0" t="n">
        <f aca="false">TRUE()</f>
        <v>1</v>
      </c>
      <c r="AF1873" s="0" t="s">
        <v>17130</v>
      </c>
      <c r="AG1873" s="0" t="n">
        <v>2</v>
      </c>
      <c r="AH1873" s="0" t="s">
        <v>17131</v>
      </c>
      <c r="AI1873" s="0" t="s">
        <v>17132</v>
      </c>
      <c r="AJ1873" s="0" t="n">
        <v>0</v>
      </c>
      <c r="AK1873" s="0" t="s">
        <v>2118</v>
      </c>
      <c r="AL1873" s="0" t="n">
        <f aca="false">FALSE()</f>
        <v>0</v>
      </c>
      <c r="AM1873" s="0" t="n">
        <f aca="false">TRUE()</f>
        <v>1</v>
      </c>
      <c r="AN1873" s="0" t="n">
        <f aca="false">FALSE()</f>
        <v>0</v>
      </c>
      <c r="AO1873" s="0" t="n">
        <f aca="false">FALSE()</f>
        <v>0</v>
      </c>
      <c r="AP1873" s="0" t="n">
        <f aca="false">FALSE()</f>
        <v>0</v>
      </c>
      <c r="AQ1873" s="380" t="n">
        <v>43769.6875</v>
      </c>
      <c r="AR1873" s="380" t="n">
        <v>43769.4166666667</v>
      </c>
      <c r="AS1873" s="0" t="s">
        <v>17133</v>
      </c>
      <c r="AT1873" s="0" t="s">
        <v>2170</v>
      </c>
      <c r="AU1873" s="0" t="s">
        <v>2170</v>
      </c>
    </row>
    <row r="1874" customFormat="false" ht="15" hidden="true" customHeight="false" outlineLevel="0" collapsed="false">
      <c r="A1874" s="0" t="s">
        <v>17134</v>
      </c>
      <c r="B1874" s="0" t="s">
        <v>17135</v>
      </c>
      <c r="C1874" s="0" t="s">
        <v>17136</v>
      </c>
      <c r="D1874" s="0" t="s">
        <v>2297</v>
      </c>
      <c r="E1874" s="0" t="s">
        <v>17134</v>
      </c>
      <c r="F1874" s="0" t="n">
        <v>1</v>
      </c>
      <c r="G1874" s="0" t="s">
        <v>2298</v>
      </c>
      <c r="H1874" s="0" t="s">
        <v>2170</v>
      </c>
      <c r="I1874" s="0" t="s">
        <v>2170</v>
      </c>
      <c r="J1874" s="0" t="s">
        <v>2170</v>
      </c>
      <c r="K1874" s="0" t="s">
        <v>2170</v>
      </c>
      <c r="L1874" s="0" t="s">
        <v>2170</v>
      </c>
      <c r="M1874" s="0" t="s">
        <v>2170</v>
      </c>
      <c r="N1874" s="0" t="n">
        <f aca="false">FALSE()</f>
        <v>0</v>
      </c>
      <c r="O1874" s="0" t="s">
        <v>17137</v>
      </c>
      <c r="P1874" s="0" t="s">
        <v>2300</v>
      </c>
      <c r="Q1874" s="380" t="n">
        <v>43175.125</v>
      </c>
      <c r="R1874" s="0" t="n">
        <v>140081679</v>
      </c>
      <c r="S1874" s="0" t="s">
        <v>2301</v>
      </c>
      <c r="T1874" s="0" t="s">
        <v>2302</v>
      </c>
      <c r="U1874" s="0" t="s">
        <v>2116</v>
      </c>
      <c r="V1874" s="0" t="n">
        <v>1000000000</v>
      </c>
      <c r="W1874" s="0" t="s">
        <v>2312</v>
      </c>
      <c r="X1874" s="0" t="n">
        <v>4</v>
      </c>
      <c r="Y1874" s="0" t="n">
        <f aca="false">FALSE()</f>
        <v>0</v>
      </c>
      <c r="Z1874" s="0" t="n">
        <f aca="false">FALSE()</f>
        <v>0</v>
      </c>
      <c r="AA1874" s="0" t="n">
        <f aca="false">FALSE()</f>
        <v>0</v>
      </c>
      <c r="AB1874" s="0" t="n">
        <f aca="false">FALSE()</f>
        <v>0</v>
      </c>
      <c r="AC1874" s="0" t="n">
        <v>1</v>
      </c>
      <c r="AD1874" s="0" t="s">
        <v>2129</v>
      </c>
      <c r="AE1874" s="0" t="n">
        <f aca="false">TRUE()</f>
        <v>1</v>
      </c>
      <c r="AF1874" s="0" t="s">
        <v>17138</v>
      </c>
      <c r="AG1874" s="0" t="n">
        <v>2</v>
      </c>
      <c r="AH1874" s="0" t="s">
        <v>17139</v>
      </c>
      <c r="AI1874" s="0" t="s">
        <v>17140</v>
      </c>
      <c r="AJ1874" s="0" t="n">
        <v>0</v>
      </c>
      <c r="AK1874" s="0" t="s">
        <v>2118</v>
      </c>
      <c r="AL1874" s="0" t="n">
        <f aca="false">FALSE()</f>
        <v>0</v>
      </c>
      <c r="AM1874" s="0" t="n">
        <f aca="false">TRUE()</f>
        <v>1</v>
      </c>
      <c r="AN1874" s="0" t="n">
        <f aca="false">FALSE()</f>
        <v>0</v>
      </c>
      <c r="AO1874" s="0" t="n">
        <f aca="false">FALSE()</f>
        <v>0</v>
      </c>
      <c r="AP1874" s="0" t="n">
        <f aca="false">FALSE()</f>
        <v>0</v>
      </c>
      <c r="AQ1874" s="380" t="n">
        <v>43627.6034722222</v>
      </c>
      <c r="AR1874" s="380" t="n">
        <v>43175.125</v>
      </c>
      <c r="AS1874" s="0" t="s">
        <v>17141</v>
      </c>
      <c r="AT1874" s="0" t="s">
        <v>2170</v>
      </c>
      <c r="AU1874" s="0" t="s">
        <v>2170</v>
      </c>
    </row>
    <row r="1875" customFormat="false" ht="15" hidden="true" customHeight="false" outlineLevel="0" collapsed="false">
      <c r="A1875" s="0" t="s">
        <v>17142</v>
      </c>
      <c r="B1875" s="0" t="s">
        <v>17143</v>
      </c>
      <c r="C1875" s="0" t="s">
        <v>17144</v>
      </c>
      <c r="D1875" s="0" t="s">
        <v>2525</v>
      </c>
      <c r="E1875" s="0" t="s">
        <v>17142</v>
      </c>
      <c r="F1875" s="0" t="n">
        <v>100</v>
      </c>
      <c r="G1875" s="0" t="s">
        <v>2526</v>
      </c>
      <c r="H1875" s="0" t="s">
        <v>2170</v>
      </c>
      <c r="I1875" s="0" t="s">
        <v>2170</v>
      </c>
      <c r="J1875" s="0" t="s">
        <v>2170</v>
      </c>
      <c r="K1875" s="0" t="s">
        <v>2170</v>
      </c>
      <c r="L1875" s="0" t="s">
        <v>2170</v>
      </c>
      <c r="M1875" s="0" t="s">
        <v>2170</v>
      </c>
      <c r="N1875" s="0" t="n">
        <f aca="false">FALSE()</f>
        <v>0</v>
      </c>
      <c r="O1875" s="0" t="s">
        <v>17145</v>
      </c>
      <c r="P1875" s="0" t="s">
        <v>2300</v>
      </c>
      <c r="Q1875" s="380" t="n">
        <v>25569.125</v>
      </c>
      <c r="R1875" s="0" t="n">
        <v>30738823096</v>
      </c>
      <c r="S1875" s="0" t="s">
        <v>2528</v>
      </c>
      <c r="T1875" s="0" t="s">
        <v>2529</v>
      </c>
      <c r="U1875" s="0" t="s">
        <v>610</v>
      </c>
      <c r="V1875" s="0" t="n">
        <v>0</v>
      </c>
      <c r="W1875" s="0" t="s">
        <v>2530</v>
      </c>
      <c r="X1875" s="0" t="n">
        <v>4</v>
      </c>
      <c r="Y1875" s="0" t="n">
        <f aca="false">FALSE()</f>
        <v>0</v>
      </c>
      <c r="Z1875" s="0" t="n">
        <f aca="false">FALSE()</f>
        <v>0</v>
      </c>
      <c r="AA1875" s="0" t="n">
        <f aca="false">FALSE()</f>
        <v>0</v>
      </c>
      <c r="AB1875" s="0" t="n">
        <f aca="false">TRUE()</f>
        <v>1</v>
      </c>
      <c r="AC1875" s="0" t="n">
        <v>1</v>
      </c>
      <c r="AD1875" s="0" t="s">
        <v>2129</v>
      </c>
      <c r="AE1875" s="0" t="n">
        <f aca="false">TRUE()</f>
        <v>1</v>
      </c>
      <c r="AF1875" s="0" t="s">
        <v>17146</v>
      </c>
      <c r="AG1875" s="0" t="n">
        <v>2</v>
      </c>
      <c r="AH1875" s="0" t="s">
        <v>17147</v>
      </c>
      <c r="AI1875" s="0" t="s">
        <v>17148</v>
      </c>
      <c r="AJ1875" s="0" t="n">
        <v>0</v>
      </c>
      <c r="AK1875" s="0" t="s">
        <v>3378</v>
      </c>
      <c r="AL1875" s="0" t="n">
        <f aca="false">FALSE()</f>
        <v>0</v>
      </c>
      <c r="AM1875" s="0" t="n">
        <f aca="false">FALSE()</f>
        <v>0</v>
      </c>
      <c r="AN1875" s="0" t="n">
        <f aca="false">FALSE()</f>
        <v>0</v>
      </c>
      <c r="AO1875" s="0" t="n">
        <f aca="false">FALSE()</f>
        <v>0</v>
      </c>
      <c r="AP1875" s="0" t="n">
        <f aca="false">TRUE()</f>
        <v>1</v>
      </c>
      <c r="AQ1875" s="380" t="n">
        <v>44965.3333333333</v>
      </c>
      <c r="AR1875" s="380" t="n">
        <v>44965.4166666667</v>
      </c>
      <c r="AS1875" s="0" t="s">
        <v>17149</v>
      </c>
      <c r="AT1875" s="0" t="s">
        <v>2170</v>
      </c>
      <c r="AU1875" s="0" t="s">
        <v>2170</v>
      </c>
    </row>
    <row r="1876" customFormat="false" ht="15" hidden="true" customHeight="false" outlineLevel="0" collapsed="false">
      <c r="A1876" s="0" t="s">
        <v>201</v>
      </c>
      <c r="B1876" s="0" t="s">
        <v>2184</v>
      </c>
      <c r="C1876" s="0" t="s">
        <v>123</v>
      </c>
      <c r="D1876" s="0" t="s">
        <v>720</v>
      </c>
      <c r="E1876" s="0" t="s">
        <v>201</v>
      </c>
      <c r="F1876" s="0" t="n">
        <v>1</v>
      </c>
      <c r="G1876" s="0" t="s">
        <v>434</v>
      </c>
      <c r="H1876" s="0" t="s">
        <v>2596</v>
      </c>
      <c r="I1876" s="0" t="s">
        <v>2596</v>
      </c>
      <c r="J1876" s="0" t="s">
        <v>2723</v>
      </c>
      <c r="K1876" s="0" t="s">
        <v>2083</v>
      </c>
      <c r="L1876" s="0" t="s">
        <v>2783</v>
      </c>
      <c r="M1876" s="0" t="s">
        <v>2726</v>
      </c>
      <c r="N1876" s="0" t="n">
        <f aca="false">TRUE()</f>
        <v>1</v>
      </c>
      <c r="O1876" s="0" t="s">
        <v>124</v>
      </c>
      <c r="P1876" s="0" t="s">
        <v>2601</v>
      </c>
      <c r="Q1876" s="380" t="n">
        <v>37797.1666666667</v>
      </c>
      <c r="R1876" s="0" t="n">
        <v>692865762</v>
      </c>
      <c r="S1876" s="0" t="s">
        <v>601</v>
      </c>
      <c r="T1876" s="0" t="s">
        <v>2602</v>
      </c>
      <c r="U1876" s="0" t="s">
        <v>2574</v>
      </c>
      <c r="V1876" s="0" t="n">
        <v>850563255</v>
      </c>
      <c r="W1876" s="0" t="s">
        <v>17150</v>
      </c>
      <c r="X1876" s="0" t="n">
        <v>5</v>
      </c>
      <c r="Y1876" s="0" t="n">
        <f aca="false">FALSE()</f>
        <v>0</v>
      </c>
      <c r="Z1876" s="0" t="n">
        <f aca="false">TRUE()</f>
        <v>1</v>
      </c>
      <c r="AA1876" s="0" t="n">
        <f aca="false">TRUE()</f>
        <v>1</v>
      </c>
      <c r="AB1876" s="0" t="n">
        <f aca="false">TRUE()</f>
        <v>1</v>
      </c>
      <c r="AC1876" s="0" t="n">
        <v>1</v>
      </c>
      <c r="AD1876" s="0" t="s">
        <v>2600</v>
      </c>
      <c r="AE1876" s="0" t="n">
        <f aca="false">TRUE()</f>
        <v>1</v>
      </c>
      <c r="AF1876" s="0" t="s">
        <v>17151</v>
      </c>
      <c r="AG1876" s="0" t="n">
        <v>1</v>
      </c>
      <c r="AH1876" s="0" t="s">
        <v>17152</v>
      </c>
      <c r="AI1876" s="0" t="s">
        <v>17153</v>
      </c>
      <c r="AJ1876" s="0" t="n">
        <v>0</v>
      </c>
      <c r="AK1876" s="0" t="s">
        <v>2118</v>
      </c>
      <c r="AL1876" s="0" t="n">
        <f aca="false">TRUE()</f>
        <v>1</v>
      </c>
      <c r="AM1876" s="0" t="n">
        <f aca="false">FALSE()</f>
        <v>0</v>
      </c>
      <c r="AN1876" s="0" t="n">
        <f aca="false">TRUE()</f>
        <v>1</v>
      </c>
      <c r="AO1876" s="0" t="n">
        <f aca="false">FALSE()</f>
        <v>0</v>
      </c>
      <c r="AP1876" s="0" t="n">
        <f aca="false">TRUE()</f>
        <v>1</v>
      </c>
      <c r="AQ1876" s="380" t="n">
        <v>43166.8979166667</v>
      </c>
      <c r="AR1876" s="380" t="n">
        <v>36529.4166666667</v>
      </c>
      <c r="AS1876" s="0" t="s">
        <v>17154</v>
      </c>
      <c r="AT1876" s="0" t="s">
        <v>2723</v>
      </c>
      <c r="AU1876" s="0" t="s">
        <v>2083</v>
      </c>
    </row>
    <row r="1877" customFormat="false" ht="15" hidden="true" customHeight="false" outlineLevel="0" collapsed="false">
      <c r="A1877" s="0" t="s">
        <v>17155</v>
      </c>
      <c r="B1877" s="0" t="s">
        <v>17156</v>
      </c>
      <c r="C1877" s="0" t="s">
        <v>17157</v>
      </c>
      <c r="D1877" s="0" t="s">
        <v>2297</v>
      </c>
      <c r="E1877" s="0" t="s">
        <v>17155</v>
      </c>
      <c r="F1877" s="0" t="n">
        <v>1</v>
      </c>
      <c r="G1877" s="0" t="s">
        <v>2298</v>
      </c>
      <c r="H1877" s="0" t="s">
        <v>2170</v>
      </c>
      <c r="I1877" s="0" t="s">
        <v>2170</v>
      </c>
      <c r="J1877" s="0" t="s">
        <v>2170</v>
      </c>
      <c r="K1877" s="0" t="s">
        <v>2170</v>
      </c>
      <c r="L1877" s="0" t="s">
        <v>2170</v>
      </c>
      <c r="M1877" s="0" t="s">
        <v>2170</v>
      </c>
      <c r="N1877" s="0" t="n">
        <f aca="false">FALSE()</f>
        <v>0</v>
      </c>
      <c r="O1877" s="0" t="s">
        <v>17157</v>
      </c>
      <c r="P1877" s="0" t="s">
        <v>2300</v>
      </c>
      <c r="Q1877" s="380" t="n">
        <v>7390.125</v>
      </c>
      <c r="R1877" s="0" t="n">
        <v>71051546</v>
      </c>
      <c r="S1877" s="0" t="s">
        <v>2301</v>
      </c>
      <c r="T1877" s="0" t="s">
        <v>2302</v>
      </c>
      <c r="U1877" s="0" t="s">
        <v>2365</v>
      </c>
      <c r="V1877" s="0" t="n">
        <v>240000000</v>
      </c>
      <c r="W1877" s="0" t="s">
        <v>2356</v>
      </c>
      <c r="X1877" s="0" t="n">
        <v>4</v>
      </c>
      <c r="Y1877" s="0" t="n">
        <f aca="false">FALSE()</f>
        <v>0</v>
      </c>
      <c r="Z1877" s="0" t="n">
        <f aca="false">FALSE()</f>
        <v>0</v>
      </c>
      <c r="AA1877" s="0" t="n">
        <f aca="false">FALSE()</f>
        <v>0</v>
      </c>
      <c r="AB1877" s="0" t="n">
        <f aca="false">TRUE()</f>
        <v>1</v>
      </c>
      <c r="AC1877" s="0" t="n">
        <v>1</v>
      </c>
      <c r="AD1877" s="0" t="s">
        <v>2129</v>
      </c>
      <c r="AE1877" s="0" t="n">
        <f aca="false">TRUE()</f>
        <v>1</v>
      </c>
      <c r="AF1877" s="0" t="s">
        <v>17158</v>
      </c>
      <c r="AG1877" s="0" t="n">
        <v>2</v>
      </c>
      <c r="AH1877" s="0" t="s">
        <v>17159</v>
      </c>
      <c r="AI1877" s="0" t="s">
        <v>17160</v>
      </c>
      <c r="AJ1877" s="0" t="n">
        <v>0</v>
      </c>
      <c r="AK1877" s="0" t="s">
        <v>2118</v>
      </c>
      <c r="AL1877" s="0" t="n">
        <f aca="false">FALSE()</f>
        <v>0</v>
      </c>
      <c r="AM1877" s="0" t="n">
        <f aca="false">TRUE()</f>
        <v>1</v>
      </c>
      <c r="AN1877" s="0" t="n">
        <f aca="false">FALSE()</f>
        <v>0</v>
      </c>
      <c r="AO1877" s="0" t="n">
        <f aca="false">FALSE()</f>
        <v>0</v>
      </c>
      <c r="AP1877" s="0" t="n">
        <f aca="false">FALSE()</f>
        <v>0</v>
      </c>
      <c r="AQ1877" s="380" t="n">
        <v>43123.7291666667</v>
      </c>
      <c r="AR1877" s="380" t="n">
        <v>32398.1666666667</v>
      </c>
      <c r="AS1877" s="0" t="s">
        <v>17161</v>
      </c>
      <c r="AT1877" s="0" t="s">
        <v>2170</v>
      </c>
      <c r="AU1877" s="0" t="s">
        <v>2170</v>
      </c>
    </row>
    <row r="1878" customFormat="false" ht="15" hidden="true" customHeight="false" outlineLevel="0" collapsed="false">
      <c r="A1878" s="0" t="s">
        <v>17162</v>
      </c>
      <c r="B1878" s="0" t="s">
        <v>17163</v>
      </c>
      <c r="C1878" s="0" t="s">
        <v>17164</v>
      </c>
      <c r="D1878" s="0" t="s">
        <v>2297</v>
      </c>
      <c r="E1878" s="0" t="s">
        <v>17162</v>
      </c>
      <c r="F1878" s="0" t="n">
        <v>1</v>
      </c>
      <c r="G1878" s="0" t="s">
        <v>2298</v>
      </c>
      <c r="H1878" s="0" t="s">
        <v>2170</v>
      </c>
      <c r="I1878" s="0" t="s">
        <v>2170</v>
      </c>
      <c r="J1878" s="0" t="s">
        <v>2170</v>
      </c>
      <c r="K1878" s="0" t="s">
        <v>2170</v>
      </c>
      <c r="L1878" s="0" t="s">
        <v>2170</v>
      </c>
      <c r="M1878" s="0" t="s">
        <v>2170</v>
      </c>
      <c r="N1878" s="0" t="n">
        <f aca="false">FALSE()</f>
        <v>0</v>
      </c>
      <c r="O1878" s="0" t="s">
        <v>17165</v>
      </c>
      <c r="P1878" s="0" t="s">
        <v>2300</v>
      </c>
      <c r="Q1878" s="380" t="n">
        <v>29646.125</v>
      </c>
      <c r="R1878" s="0" t="n">
        <v>157278314</v>
      </c>
      <c r="S1878" s="0" t="s">
        <v>2301</v>
      </c>
      <c r="T1878" s="0" t="s">
        <v>2302</v>
      </c>
      <c r="U1878" s="0" t="s">
        <v>610</v>
      </c>
      <c r="V1878" s="0" t="n">
        <v>750000000</v>
      </c>
      <c r="W1878" s="0" t="s">
        <v>2366</v>
      </c>
      <c r="X1878" s="0" t="n">
        <v>4</v>
      </c>
      <c r="Y1878" s="0" t="n">
        <f aca="false">FALSE()</f>
        <v>0</v>
      </c>
      <c r="Z1878" s="0" t="n">
        <f aca="false">FALSE()</f>
        <v>0</v>
      </c>
      <c r="AA1878" s="0" t="n">
        <f aca="false">FALSE()</f>
        <v>0</v>
      </c>
      <c r="AB1878" s="0" t="n">
        <f aca="false">TRUE()</f>
        <v>1</v>
      </c>
      <c r="AC1878" s="0" t="n">
        <v>1</v>
      </c>
      <c r="AD1878" s="0" t="s">
        <v>2129</v>
      </c>
      <c r="AE1878" s="0" t="n">
        <f aca="false">TRUE()</f>
        <v>1</v>
      </c>
      <c r="AF1878" s="0" t="s">
        <v>17166</v>
      </c>
      <c r="AG1878" s="0" t="n">
        <v>2</v>
      </c>
      <c r="AH1878" s="0" t="s">
        <v>17167</v>
      </c>
      <c r="AI1878" s="0" t="s">
        <v>17168</v>
      </c>
      <c r="AJ1878" s="0" t="n">
        <v>0</v>
      </c>
      <c r="AK1878" s="0" t="s">
        <v>2118</v>
      </c>
      <c r="AL1878" s="0" t="n">
        <f aca="false">FALSE()</f>
        <v>0</v>
      </c>
      <c r="AM1878" s="0" t="n">
        <f aca="false">TRUE()</f>
        <v>1</v>
      </c>
      <c r="AN1878" s="0" t="n">
        <f aca="false">FALSE()</f>
        <v>0</v>
      </c>
      <c r="AO1878" s="0" t="n">
        <f aca="false">FALSE()</f>
        <v>0</v>
      </c>
      <c r="AP1878" s="0" t="n">
        <f aca="false">FALSE()</f>
        <v>0</v>
      </c>
      <c r="AQ1878" s="380" t="n">
        <v>43496.7291666667</v>
      </c>
      <c r="AR1878" s="380" t="n">
        <v>32652.1666666667</v>
      </c>
      <c r="AS1878" s="0" t="s">
        <v>17169</v>
      </c>
      <c r="AT1878" s="0" t="s">
        <v>2170</v>
      </c>
      <c r="AU1878" s="0" t="s">
        <v>2170</v>
      </c>
    </row>
    <row r="1879" customFormat="false" ht="15" hidden="true" customHeight="false" outlineLevel="0" collapsed="false">
      <c r="A1879" s="0" t="s">
        <v>17170</v>
      </c>
      <c r="B1879" s="0" t="s">
        <v>17171</v>
      </c>
      <c r="C1879" s="0" t="s">
        <v>17172</v>
      </c>
      <c r="D1879" s="0" t="s">
        <v>2297</v>
      </c>
      <c r="E1879" s="0" t="s">
        <v>17170</v>
      </c>
      <c r="F1879" s="0" t="n">
        <v>1</v>
      </c>
      <c r="G1879" s="0" t="s">
        <v>2298</v>
      </c>
      <c r="H1879" s="0" t="s">
        <v>2170</v>
      </c>
      <c r="I1879" s="0" t="s">
        <v>2170</v>
      </c>
      <c r="J1879" s="0" t="s">
        <v>2170</v>
      </c>
      <c r="K1879" s="0" t="s">
        <v>2170</v>
      </c>
      <c r="L1879" s="0" t="s">
        <v>2170</v>
      </c>
      <c r="M1879" s="0" t="s">
        <v>2170</v>
      </c>
      <c r="N1879" s="0" t="n">
        <f aca="false">FALSE()</f>
        <v>0</v>
      </c>
      <c r="O1879" s="0" t="s">
        <v>17173</v>
      </c>
      <c r="P1879" s="0" t="s">
        <v>2300</v>
      </c>
      <c r="Q1879" s="380" t="n">
        <v>25569.125</v>
      </c>
      <c r="R1879" s="0" t="n">
        <v>1884346863</v>
      </c>
      <c r="S1879" s="0" t="s">
        <v>2301</v>
      </c>
      <c r="T1879" s="0" t="s">
        <v>2302</v>
      </c>
      <c r="U1879" s="0" t="s">
        <v>2115</v>
      </c>
      <c r="V1879" s="0" t="n">
        <v>5000000000</v>
      </c>
      <c r="W1879" s="0" t="s">
        <v>2565</v>
      </c>
      <c r="X1879" s="0" t="n">
        <v>4</v>
      </c>
      <c r="Y1879" s="0" t="n">
        <f aca="false">FALSE()</f>
        <v>0</v>
      </c>
      <c r="Z1879" s="0" t="n">
        <f aca="false">FALSE()</f>
        <v>0</v>
      </c>
      <c r="AA1879" s="0" t="n">
        <f aca="false">FALSE()</f>
        <v>0</v>
      </c>
      <c r="AB1879" s="0" t="n">
        <f aca="false">FALSE()</f>
        <v>0</v>
      </c>
      <c r="AC1879" s="0" t="n">
        <v>1</v>
      </c>
      <c r="AD1879" s="0" t="s">
        <v>2129</v>
      </c>
      <c r="AE1879" s="0" t="n">
        <f aca="false">TRUE()</f>
        <v>1</v>
      </c>
      <c r="AF1879" s="0" t="s">
        <v>17174</v>
      </c>
      <c r="AG1879" s="0" t="n">
        <v>2</v>
      </c>
      <c r="AH1879" s="0" t="s">
        <v>17175</v>
      </c>
      <c r="AI1879" s="0" t="s">
        <v>17176</v>
      </c>
      <c r="AJ1879" s="0" t="n">
        <v>0</v>
      </c>
      <c r="AK1879" s="0" t="s">
        <v>2118</v>
      </c>
      <c r="AL1879" s="0" t="n">
        <f aca="false">FALSE()</f>
        <v>0</v>
      </c>
      <c r="AM1879" s="0" t="n">
        <f aca="false">TRUE()</f>
        <v>1</v>
      </c>
      <c r="AN1879" s="0" t="n">
        <f aca="false">FALSE()</f>
        <v>0</v>
      </c>
      <c r="AO1879" s="0" t="n">
        <f aca="false">FALSE()</f>
        <v>0</v>
      </c>
      <c r="AP1879" s="0" t="n">
        <f aca="false">TRUE()</f>
        <v>1</v>
      </c>
      <c r="AQ1879" s="380" t="n">
        <v>43636.6611111111</v>
      </c>
      <c r="AR1879" s="380" t="n">
        <v>43636.4166666667</v>
      </c>
      <c r="AS1879" s="0" t="s">
        <v>17177</v>
      </c>
      <c r="AT1879" s="0" t="s">
        <v>2170</v>
      </c>
      <c r="AU1879" s="0" t="s">
        <v>2170</v>
      </c>
    </row>
    <row r="1880" customFormat="false" ht="15" hidden="true" customHeight="false" outlineLevel="0" collapsed="false">
      <c r="A1880" s="0" t="s">
        <v>17178</v>
      </c>
      <c r="B1880" s="0" t="s">
        <v>17179</v>
      </c>
      <c r="C1880" s="0" t="s">
        <v>17180</v>
      </c>
      <c r="D1880" s="0" t="s">
        <v>2297</v>
      </c>
      <c r="E1880" s="0" t="s">
        <v>17178</v>
      </c>
      <c r="F1880" s="0" t="n">
        <v>1</v>
      </c>
      <c r="G1880" s="0" t="s">
        <v>2298</v>
      </c>
      <c r="H1880" s="0" t="s">
        <v>2170</v>
      </c>
      <c r="I1880" s="0" t="s">
        <v>2170</v>
      </c>
      <c r="J1880" s="0" t="s">
        <v>2170</v>
      </c>
      <c r="K1880" s="0" t="s">
        <v>2170</v>
      </c>
      <c r="L1880" s="0" t="s">
        <v>2170</v>
      </c>
      <c r="M1880" s="0" t="s">
        <v>2170</v>
      </c>
      <c r="N1880" s="0" t="n">
        <f aca="false">FALSE()</f>
        <v>0</v>
      </c>
      <c r="O1880" s="0" t="s">
        <v>17181</v>
      </c>
      <c r="P1880" s="0" t="s">
        <v>2300</v>
      </c>
      <c r="Q1880" s="380" t="n">
        <v>25569.125</v>
      </c>
      <c r="R1880" s="0" t="n">
        <v>106791120</v>
      </c>
      <c r="S1880" s="0" t="s">
        <v>2301</v>
      </c>
      <c r="T1880" s="0" t="s">
        <v>2302</v>
      </c>
      <c r="U1880" s="0" t="s">
        <v>2365</v>
      </c>
      <c r="V1880" s="0" t="n">
        <v>0</v>
      </c>
      <c r="W1880" s="0" t="s">
        <v>2366</v>
      </c>
      <c r="X1880" s="0" t="n">
        <v>4</v>
      </c>
      <c r="Y1880" s="0" t="n">
        <f aca="false">FALSE()</f>
        <v>0</v>
      </c>
      <c r="Z1880" s="0" t="n">
        <f aca="false">FALSE()</f>
        <v>0</v>
      </c>
      <c r="AA1880" s="0" t="n">
        <f aca="false">FALSE()</f>
        <v>0</v>
      </c>
      <c r="AB1880" s="0" t="n">
        <f aca="false">FALSE()</f>
        <v>0</v>
      </c>
      <c r="AC1880" s="0" t="n">
        <v>1</v>
      </c>
      <c r="AD1880" s="0" t="s">
        <v>2129</v>
      </c>
      <c r="AE1880" s="0" t="n">
        <f aca="false">TRUE()</f>
        <v>1</v>
      </c>
      <c r="AF1880" s="0" t="s">
        <v>17182</v>
      </c>
      <c r="AG1880" s="0" t="n">
        <v>2</v>
      </c>
      <c r="AH1880" s="0" t="s">
        <v>17183</v>
      </c>
      <c r="AI1880" s="0" t="s">
        <v>17184</v>
      </c>
      <c r="AJ1880" s="0" t="n">
        <v>0</v>
      </c>
      <c r="AK1880" s="0" t="s">
        <v>2118</v>
      </c>
      <c r="AL1880" s="0" t="n">
        <f aca="false">FALSE()</f>
        <v>0</v>
      </c>
      <c r="AM1880" s="0" t="n">
        <f aca="false">TRUE()</f>
        <v>1</v>
      </c>
      <c r="AN1880" s="0" t="n">
        <f aca="false">FALSE()</f>
        <v>0</v>
      </c>
      <c r="AO1880" s="0" t="n">
        <f aca="false">FALSE()</f>
        <v>0</v>
      </c>
      <c r="AP1880" s="0" t="n">
        <f aca="false">FALSE()</f>
        <v>0</v>
      </c>
      <c r="AQ1880" s="380" t="n">
        <v>44096.6291666667</v>
      </c>
      <c r="AR1880" s="380" t="n">
        <v>44096.4166666667</v>
      </c>
      <c r="AS1880" s="0" t="s">
        <v>17185</v>
      </c>
      <c r="AT1880" s="0" t="s">
        <v>2170</v>
      </c>
      <c r="AU1880" s="0" t="s">
        <v>2170</v>
      </c>
    </row>
    <row r="1881" customFormat="false" ht="15" hidden="true" customHeight="false" outlineLevel="0" collapsed="false">
      <c r="A1881" s="0" t="s">
        <v>17186</v>
      </c>
      <c r="B1881" s="0" t="s">
        <v>17187</v>
      </c>
      <c r="C1881" s="0" t="s">
        <v>17188</v>
      </c>
      <c r="D1881" s="0" t="s">
        <v>2297</v>
      </c>
      <c r="E1881" s="0" t="s">
        <v>17186</v>
      </c>
      <c r="F1881" s="0" t="n">
        <v>1</v>
      </c>
      <c r="G1881" s="0" t="s">
        <v>2298</v>
      </c>
      <c r="H1881" s="0" t="s">
        <v>2170</v>
      </c>
      <c r="I1881" s="0" t="s">
        <v>2170</v>
      </c>
      <c r="J1881" s="0" t="s">
        <v>2170</v>
      </c>
      <c r="K1881" s="0" t="s">
        <v>2170</v>
      </c>
      <c r="L1881" s="0" t="s">
        <v>2170</v>
      </c>
      <c r="M1881" s="0" t="s">
        <v>2170</v>
      </c>
      <c r="N1881" s="0" t="n">
        <f aca="false">FALSE()</f>
        <v>0</v>
      </c>
      <c r="O1881" s="0" t="s">
        <v>17189</v>
      </c>
      <c r="P1881" s="0" t="s">
        <v>2300</v>
      </c>
      <c r="Q1881" s="380" t="n">
        <v>26401.1666666667</v>
      </c>
      <c r="R1881" s="0" t="n">
        <v>425400000</v>
      </c>
      <c r="S1881" s="0" t="s">
        <v>2301</v>
      </c>
      <c r="T1881" s="0" t="s">
        <v>2302</v>
      </c>
      <c r="U1881" s="0" t="s">
        <v>2365</v>
      </c>
      <c r="V1881" s="0" t="n">
        <v>800000000</v>
      </c>
      <c r="W1881" s="0" t="s">
        <v>2356</v>
      </c>
      <c r="X1881" s="0" t="n">
        <v>4</v>
      </c>
      <c r="Y1881" s="0" t="n">
        <f aca="false">FALSE()</f>
        <v>0</v>
      </c>
      <c r="Z1881" s="0" t="n">
        <f aca="false">FALSE()</f>
        <v>0</v>
      </c>
      <c r="AA1881" s="0" t="n">
        <f aca="false">FALSE()</f>
        <v>0</v>
      </c>
      <c r="AB1881" s="0" t="n">
        <f aca="false">TRUE()</f>
        <v>1</v>
      </c>
      <c r="AC1881" s="0" t="n">
        <v>1</v>
      </c>
      <c r="AD1881" s="0" t="s">
        <v>2129</v>
      </c>
      <c r="AE1881" s="0" t="n">
        <f aca="false">TRUE()</f>
        <v>1</v>
      </c>
      <c r="AF1881" s="0" t="s">
        <v>17190</v>
      </c>
      <c r="AG1881" s="0" t="n">
        <v>2</v>
      </c>
      <c r="AH1881" s="0" t="s">
        <v>17191</v>
      </c>
      <c r="AI1881" s="0" t="s">
        <v>17192</v>
      </c>
      <c r="AJ1881" s="0" t="n">
        <v>0</v>
      </c>
      <c r="AK1881" s="0" t="s">
        <v>2118</v>
      </c>
      <c r="AL1881" s="0" t="n">
        <f aca="false">FALSE()</f>
        <v>0</v>
      </c>
      <c r="AM1881" s="0" t="n">
        <f aca="false">TRUE()</f>
        <v>1</v>
      </c>
      <c r="AN1881" s="0" t="n">
        <f aca="false">FALSE()</f>
        <v>0</v>
      </c>
      <c r="AO1881" s="0" t="n">
        <f aca="false">FALSE()</f>
        <v>0</v>
      </c>
      <c r="AP1881" s="0" t="n">
        <f aca="false">FALSE()</f>
        <v>0</v>
      </c>
      <c r="AQ1881" s="380" t="n">
        <v>43123.7291666667</v>
      </c>
      <c r="AR1881" s="380" t="n">
        <v>32398.1666666667</v>
      </c>
      <c r="AS1881" s="0" t="s">
        <v>17193</v>
      </c>
      <c r="AT1881" s="0" t="s">
        <v>2170</v>
      </c>
      <c r="AU1881" s="0" t="s">
        <v>2170</v>
      </c>
    </row>
    <row r="1882" customFormat="false" ht="15" hidden="true" customHeight="false" outlineLevel="0" collapsed="false">
      <c r="A1882" s="0" t="s">
        <v>876</v>
      </c>
      <c r="B1882" s="0" t="s">
        <v>17194</v>
      </c>
      <c r="C1882" s="0" t="s">
        <v>873</v>
      </c>
      <c r="D1882" s="0" t="s">
        <v>720</v>
      </c>
      <c r="E1882" s="0" t="s">
        <v>876</v>
      </c>
      <c r="F1882" s="0" t="n">
        <v>1</v>
      </c>
      <c r="G1882" s="0" t="s">
        <v>434</v>
      </c>
      <c r="H1882" s="0" t="s">
        <v>2596</v>
      </c>
      <c r="I1882" s="0" t="s">
        <v>2596</v>
      </c>
      <c r="J1882" s="0" t="s">
        <v>2597</v>
      </c>
      <c r="K1882" s="0" t="s">
        <v>2597</v>
      </c>
      <c r="L1882" s="0" t="s">
        <v>2599</v>
      </c>
      <c r="M1882" s="0" t="s">
        <v>2599</v>
      </c>
      <c r="N1882" s="0" t="n">
        <f aca="false">TRUE()</f>
        <v>1</v>
      </c>
      <c r="O1882" s="0" t="s">
        <v>17195</v>
      </c>
      <c r="P1882" s="0" t="s">
        <v>2601</v>
      </c>
      <c r="Q1882" s="380" t="n">
        <v>45148.125</v>
      </c>
      <c r="R1882" s="0" t="n">
        <v>175849057</v>
      </c>
      <c r="S1882" s="0" t="s">
        <v>601</v>
      </c>
      <c r="T1882" s="0" t="s">
        <v>2602</v>
      </c>
      <c r="U1882" s="0" t="s">
        <v>2116</v>
      </c>
      <c r="V1882" s="0" t="n">
        <v>160000000</v>
      </c>
      <c r="W1882" s="0" t="s">
        <v>17196</v>
      </c>
      <c r="X1882" s="0" t="n">
        <v>5</v>
      </c>
      <c r="Y1882" s="0" t="n">
        <f aca="false">FALSE()</f>
        <v>0</v>
      </c>
      <c r="Z1882" s="0" t="n">
        <f aca="false">TRUE()</f>
        <v>1</v>
      </c>
      <c r="AA1882" s="0" t="n">
        <f aca="false">TRUE()</f>
        <v>1</v>
      </c>
      <c r="AB1882" s="0" t="n">
        <f aca="false">FALSE()</f>
        <v>0</v>
      </c>
      <c r="AC1882" s="0" t="n">
        <v>1</v>
      </c>
      <c r="AD1882" s="0" t="s">
        <v>2137</v>
      </c>
      <c r="AE1882" s="0" t="n">
        <f aca="false">TRUE()</f>
        <v>1</v>
      </c>
      <c r="AF1882" s="0" t="s">
        <v>17197</v>
      </c>
      <c r="AG1882" s="0" t="n">
        <v>1</v>
      </c>
      <c r="AH1882" s="0" t="s">
        <v>17198</v>
      </c>
      <c r="AI1882" s="0" t="s">
        <v>17199</v>
      </c>
      <c r="AJ1882" s="0" t="n">
        <v>0</v>
      </c>
      <c r="AK1882" s="0" t="s">
        <v>2118</v>
      </c>
      <c r="AL1882" s="0" t="n">
        <f aca="false">TRUE()</f>
        <v>1</v>
      </c>
      <c r="AM1882" s="0" t="n">
        <f aca="false">FALSE()</f>
        <v>0</v>
      </c>
      <c r="AN1882" s="0" t="n">
        <f aca="false">TRUE()</f>
        <v>1</v>
      </c>
      <c r="AO1882" s="0" t="n">
        <f aca="false">FALSE()</f>
        <v>0</v>
      </c>
      <c r="AP1882" s="0" t="n">
        <f aca="false">FALSE()</f>
        <v>0</v>
      </c>
      <c r="AQ1882" s="380" t="n">
        <v>45329.4645833333</v>
      </c>
      <c r="AR1882" s="380" t="n">
        <v>45329.125</v>
      </c>
      <c r="AS1882" s="0" t="s">
        <v>17200</v>
      </c>
      <c r="AT1882" s="0" t="s">
        <v>2597</v>
      </c>
      <c r="AU1882" s="0" t="s">
        <v>2597</v>
      </c>
    </row>
    <row r="1883" customFormat="false" ht="15" hidden="true" customHeight="false" outlineLevel="0" collapsed="false">
      <c r="A1883" s="0" t="s">
        <v>17201</v>
      </c>
      <c r="B1883" s="0" t="s">
        <v>17202</v>
      </c>
      <c r="C1883" s="0" t="s">
        <v>17203</v>
      </c>
      <c r="D1883" s="0" t="s">
        <v>2297</v>
      </c>
      <c r="E1883" s="0" t="s">
        <v>17201</v>
      </c>
      <c r="F1883" s="0" t="n">
        <v>1</v>
      </c>
      <c r="G1883" s="0" t="s">
        <v>2298</v>
      </c>
      <c r="H1883" s="0" t="s">
        <v>2170</v>
      </c>
      <c r="I1883" s="0" t="s">
        <v>2170</v>
      </c>
      <c r="J1883" s="0" t="s">
        <v>2170</v>
      </c>
      <c r="K1883" s="0" t="s">
        <v>2170</v>
      </c>
      <c r="L1883" s="0" t="s">
        <v>2170</v>
      </c>
      <c r="M1883" s="0" t="s">
        <v>2170</v>
      </c>
      <c r="N1883" s="0" t="n">
        <f aca="false">FALSE()</f>
        <v>0</v>
      </c>
      <c r="O1883" s="0" t="s">
        <v>17204</v>
      </c>
      <c r="P1883" s="0" t="s">
        <v>2300</v>
      </c>
      <c r="Q1883" s="380" t="n">
        <v>25569.125</v>
      </c>
      <c r="R1883" s="0" t="n">
        <v>358390903</v>
      </c>
      <c r="S1883" s="0" t="s">
        <v>2301</v>
      </c>
      <c r="T1883" s="0" t="s">
        <v>2302</v>
      </c>
      <c r="U1883" s="0" t="s">
        <v>2115</v>
      </c>
      <c r="V1883" s="0" t="n">
        <v>2000000000</v>
      </c>
      <c r="W1883" s="0" t="s">
        <v>2366</v>
      </c>
      <c r="X1883" s="0" t="n">
        <v>4</v>
      </c>
      <c r="Y1883" s="0" t="n">
        <f aca="false">FALSE()</f>
        <v>0</v>
      </c>
      <c r="Z1883" s="0" t="n">
        <f aca="false">FALSE()</f>
        <v>0</v>
      </c>
      <c r="AA1883" s="0" t="n">
        <f aca="false">FALSE()</f>
        <v>0</v>
      </c>
      <c r="AB1883" s="0" t="n">
        <f aca="false">TRUE()</f>
        <v>1</v>
      </c>
      <c r="AC1883" s="0" t="n">
        <v>1</v>
      </c>
      <c r="AD1883" s="0" t="s">
        <v>2129</v>
      </c>
      <c r="AE1883" s="0" t="n">
        <f aca="false">TRUE()</f>
        <v>1</v>
      </c>
      <c r="AF1883" s="0" t="s">
        <v>17205</v>
      </c>
      <c r="AG1883" s="0" t="n">
        <v>2</v>
      </c>
      <c r="AH1883" s="0" t="s">
        <v>17206</v>
      </c>
      <c r="AI1883" s="0" t="s">
        <v>17207</v>
      </c>
      <c r="AJ1883" s="0" t="n">
        <v>0</v>
      </c>
      <c r="AK1883" s="0" t="s">
        <v>2118</v>
      </c>
      <c r="AL1883" s="0" t="n">
        <f aca="false">FALSE()</f>
        <v>0</v>
      </c>
      <c r="AM1883" s="0" t="n">
        <f aca="false">TRUE()</f>
        <v>1</v>
      </c>
      <c r="AN1883" s="0" t="n">
        <f aca="false">FALSE()</f>
        <v>0</v>
      </c>
      <c r="AO1883" s="0" t="n">
        <f aca="false">FALSE()</f>
        <v>0</v>
      </c>
      <c r="AP1883" s="0" t="n">
        <f aca="false">FALSE()</f>
        <v>0</v>
      </c>
      <c r="AQ1883" s="380" t="n">
        <v>43123.7284722222</v>
      </c>
      <c r="AR1883" s="380" t="n">
        <v>42534.125</v>
      </c>
      <c r="AS1883" s="0" t="s">
        <v>17208</v>
      </c>
      <c r="AT1883" s="0" t="s">
        <v>2170</v>
      </c>
      <c r="AU1883" s="0" t="s">
        <v>2170</v>
      </c>
    </row>
    <row r="1884" customFormat="false" ht="15" hidden="true" customHeight="false" outlineLevel="0" collapsed="false">
      <c r="A1884" s="0" t="s">
        <v>17209</v>
      </c>
      <c r="B1884" s="0" t="s">
        <v>17210</v>
      </c>
      <c r="C1884" s="0" t="s">
        <v>17211</v>
      </c>
      <c r="D1884" s="0" t="s">
        <v>2297</v>
      </c>
      <c r="E1884" s="0" t="s">
        <v>17209</v>
      </c>
      <c r="F1884" s="0" t="n">
        <v>1</v>
      </c>
      <c r="G1884" s="0" t="s">
        <v>2298</v>
      </c>
      <c r="H1884" s="0" t="s">
        <v>2170</v>
      </c>
      <c r="I1884" s="0" t="s">
        <v>2170</v>
      </c>
      <c r="J1884" s="0" t="s">
        <v>2170</v>
      </c>
      <c r="K1884" s="0" t="s">
        <v>2170</v>
      </c>
      <c r="L1884" s="0" t="s">
        <v>2170</v>
      </c>
      <c r="M1884" s="0" t="s">
        <v>2170</v>
      </c>
      <c r="N1884" s="0" t="n">
        <f aca="false">FALSE()</f>
        <v>0</v>
      </c>
      <c r="O1884" s="0" t="s">
        <v>17212</v>
      </c>
      <c r="P1884" s="0" t="s">
        <v>2300</v>
      </c>
      <c r="Q1884" s="380" t="n">
        <v>40983.1666666667</v>
      </c>
      <c r="R1884" s="0" t="n">
        <v>126129727</v>
      </c>
      <c r="S1884" s="0" t="s">
        <v>2301</v>
      </c>
      <c r="T1884" s="0" t="s">
        <v>2302</v>
      </c>
      <c r="U1884" s="0" t="s">
        <v>2115</v>
      </c>
      <c r="V1884" s="0" t="n">
        <v>1880000000</v>
      </c>
      <c r="W1884" s="0" t="s">
        <v>2366</v>
      </c>
      <c r="X1884" s="0" t="n">
        <v>4</v>
      </c>
      <c r="Y1884" s="0" t="n">
        <f aca="false">FALSE()</f>
        <v>0</v>
      </c>
      <c r="Z1884" s="0" t="n">
        <f aca="false">FALSE()</f>
        <v>0</v>
      </c>
      <c r="AA1884" s="0" t="n">
        <f aca="false">FALSE()</f>
        <v>0</v>
      </c>
      <c r="AB1884" s="0" t="n">
        <f aca="false">TRUE()</f>
        <v>1</v>
      </c>
      <c r="AC1884" s="0" t="n">
        <v>1</v>
      </c>
      <c r="AD1884" s="0" t="s">
        <v>2129</v>
      </c>
      <c r="AE1884" s="0" t="n">
        <f aca="false">TRUE()</f>
        <v>1</v>
      </c>
      <c r="AF1884" s="0" t="s">
        <v>17213</v>
      </c>
      <c r="AG1884" s="0" t="n">
        <v>2</v>
      </c>
      <c r="AH1884" s="0" t="s">
        <v>17214</v>
      </c>
      <c r="AI1884" s="0" t="s">
        <v>17215</v>
      </c>
      <c r="AJ1884" s="0" t="n">
        <v>0</v>
      </c>
      <c r="AK1884" s="0" t="s">
        <v>2118</v>
      </c>
      <c r="AL1884" s="0" t="n">
        <f aca="false">FALSE()</f>
        <v>0</v>
      </c>
      <c r="AM1884" s="0" t="n">
        <f aca="false">TRUE()</f>
        <v>1</v>
      </c>
      <c r="AN1884" s="0" t="n">
        <f aca="false">FALSE()</f>
        <v>0</v>
      </c>
      <c r="AO1884" s="0" t="n">
        <f aca="false">FALSE()</f>
        <v>0</v>
      </c>
      <c r="AP1884" s="0" t="n">
        <f aca="false">FALSE()</f>
        <v>0</v>
      </c>
      <c r="AQ1884" s="380" t="n">
        <v>43496.7319444444</v>
      </c>
      <c r="AR1884" s="380" t="n">
        <v>40983.1666666667</v>
      </c>
      <c r="AS1884" s="0" t="s">
        <v>17216</v>
      </c>
      <c r="AT1884" s="0" t="s">
        <v>2170</v>
      </c>
      <c r="AU1884" s="0" t="s">
        <v>2170</v>
      </c>
    </row>
    <row r="1885" customFormat="false" ht="15" hidden="true" customHeight="false" outlineLevel="0" collapsed="false">
      <c r="A1885" s="0" t="s">
        <v>17217</v>
      </c>
      <c r="B1885" s="0" t="s">
        <v>17218</v>
      </c>
      <c r="C1885" s="0" t="s">
        <v>17219</v>
      </c>
      <c r="D1885" s="0" t="s">
        <v>2297</v>
      </c>
      <c r="E1885" s="0" t="s">
        <v>17217</v>
      </c>
      <c r="F1885" s="0" t="n">
        <v>1</v>
      </c>
      <c r="G1885" s="0" t="s">
        <v>2298</v>
      </c>
      <c r="H1885" s="0" t="s">
        <v>2170</v>
      </c>
      <c r="I1885" s="0" t="s">
        <v>2170</v>
      </c>
      <c r="J1885" s="0" t="s">
        <v>2170</v>
      </c>
      <c r="K1885" s="0" t="s">
        <v>2170</v>
      </c>
      <c r="L1885" s="0" t="s">
        <v>2170</v>
      </c>
      <c r="M1885" s="0" t="s">
        <v>2170</v>
      </c>
      <c r="N1885" s="0" t="n">
        <f aca="false">FALSE()</f>
        <v>0</v>
      </c>
      <c r="O1885" s="0" t="s">
        <v>17220</v>
      </c>
      <c r="P1885" s="0" t="s">
        <v>2300</v>
      </c>
      <c r="Q1885" s="380" t="n">
        <v>25569.125</v>
      </c>
      <c r="R1885" s="0" t="n">
        <v>28288018</v>
      </c>
      <c r="S1885" s="0" t="s">
        <v>2301</v>
      </c>
      <c r="T1885" s="0" t="s">
        <v>2302</v>
      </c>
      <c r="U1885" s="0" t="s">
        <v>2116</v>
      </c>
      <c r="V1885" s="0" t="n">
        <v>60000000</v>
      </c>
      <c r="W1885" s="0" t="s">
        <v>2356</v>
      </c>
      <c r="X1885" s="0" t="n">
        <v>4</v>
      </c>
      <c r="Y1885" s="0" t="n">
        <f aca="false">FALSE()</f>
        <v>0</v>
      </c>
      <c r="Z1885" s="0" t="n">
        <f aca="false">FALSE()</f>
        <v>0</v>
      </c>
      <c r="AA1885" s="0" t="n">
        <f aca="false">FALSE()</f>
        <v>0</v>
      </c>
      <c r="AB1885" s="0" t="n">
        <f aca="false">TRUE()</f>
        <v>1</v>
      </c>
      <c r="AC1885" s="0" t="n">
        <v>1</v>
      </c>
      <c r="AD1885" s="0" t="s">
        <v>2129</v>
      </c>
      <c r="AE1885" s="0" t="n">
        <f aca="false">TRUE()</f>
        <v>1</v>
      </c>
      <c r="AF1885" s="0" t="s">
        <v>17221</v>
      </c>
      <c r="AG1885" s="0" t="n">
        <v>2</v>
      </c>
      <c r="AH1885" s="0" t="s">
        <v>17222</v>
      </c>
      <c r="AI1885" s="0" t="s">
        <v>17223</v>
      </c>
      <c r="AJ1885" s="0" t="n">
        <v>0</v>
      </c>
      <c r="AK1885" s="0" t="s">
        <v>2118</v>
      </c>
      <c r="AL1885" s="0" t="n">
        <f aca="false">FALSE()</f>
        <v>0</v>
      </c>
      <c r="AM1885" s="0" t="n">
        <f aca="false">TRUE()</f>
        <v>1</v>
      </c>
      <c r="AN1885" s="0" t="n">
        <f aca="false">FALSE()</f>
        <v>0</v>
      </c>
      <c r="AO1885" s="0" t="n">
        <f aca="false">FALSE()</f>
        <v>0</v>
      </c>
      <c r="AP1885" s="0" t="n">
        <f aca="false">TRUE()</f>
        <v>1</v>
      </c>
      <c r="AQ1885" s="380" t="n">
        <v>44837.6520833333</v>
      </c>
      <c r="AR1885" s="380" t="n">
        <v>44837.4166666667</v>
      </c>
      <c r="AS1885" s="0" t="s">
        <v>17224</v>
      </c>
      <c r="AT1885" s="0" t="s">
        <v>2170</v>
      </c>
      <c r="AU1885" s="0" t="s">
        <v>2170</v>
      </c>
    </row>
    <row r="1886" customFormat="false" ht="15" hidden="true" customHeight="false" outlineLevel="0" collapsed="false">
      <c r="A1886" s="0" t="s">
        <v>1254</v>
      </c>
      <c r="B1886" s="0" t="s">
        <v>17225</v>
      </c>
      <c r="C1886" s="0" t="s">
        <v>1251</v>
      </c>
      <c r="D1886" s="0" t="s">
        <v>720</v>
      </c>
      <c r="E1886" s="0" t="s">
        <v>1254</v>
      </c>
      <c r="F1886" s="0" t="n">
        <v>100</v>
      </c>
      <c r="G1886" s="0" t="s">
        <v>434</v>
      </c>
      <c r="H1886" s="0" t="s">
        <v>2170</v>
      </c>
      <c r="I1886" s="0" t="s">
        <v>2170</v>
      </c>
      <c r="J1886" s="0" t="s">
        <v>2170</v>
      </c>
      <c r="K1886" s="0" t="s">
        <v>2170</v>
      </c>
      <c r="L1886" s="0" t="s">
        <v>2170</v>
      </c>
      <c r="M1886" s="0" t="s">
        <v>2170</v>
      </c>
      <c r="N1886" s="0" t="n">
        <f aca="false">FALSE()</f>
        <v>0</v>
      </c>
      <c r="O1886" s="0" t="s">
        <v>1252</v>
      </c>
      <c r="P1886" s="0" t="s">
        <v>2601</v>
      </c>
      <c r="Q1886" s="380" t="n">
        <v>39104.125</v>
      </c>
      <c r="R1886" s="0" t="n">
        <v>1268545000</v>
      </c>
      <c r="S1886" s="0" t="s">
        <v>601</v>
      </c>
      <c r="T1886" s="0" t="s">
        <v>2602</v>
      </c>
      <c r="U1886" s="0" t="s">
        <v>610</v>
      </c>
      <c r="V1886" s="0" t="n">
        <v>872900000</v>
      </c>
      <c r="W1886" s="0" t="s">
        <v>2785</v>
      </c>
      <c r="X1886" s="0" t="n">
        <v>5</v>
      </c>
      <c r="Y1886" s="0" t="n">
        <f aca="false">FALSE()</f>
        <v>0</v>
      </c>
      <c r="Z1886" s="0" t="n">
        <f aca="false">TRUE()</f>
        <v>1</v>
      </c>
      <c r="AA1886" s="0" t="n">
        <f aca="false">TRUE()</f>
        <v>1</v>
      </c>
      <c r="AB1886" s="0" t="n">
        <f aca="false">FALSE()</f>
        <v>0</v>
      </c>
      <c r="AC1886" s="0" t="n">
        <v>1</v>
      </c>
      <c r="AD1886" s="0" t="s">
        <v>2082</v>
      </c>
      <c r="AE1886" s="0" t="n">
        <f aca="false">TRUE()</f>
        <v>1</v>
      </c>
      <c r="AF1886" s="0" t="s">
        <v>17226</v>
      </c>
      <c r="AG1886" s="0" t="n">
        <v>1</v>
      </c>
      <c r="AH1886" s="0" t="s">
        <v>17227</v>
      </c>
      <c r="AI1886" s="0" t="s">
        <v>17228</v>
      </c>
      <c r="AJ1886" s="0" t="n">
        <v>0</v>
      </c>
      <c r="AK1886" s="0" t="s">
        <v>2119</v>
      </c>
      <c r="AL1886" s="0" t="n">
        <f aca="false">TRUE()</f>
        <v>1</v>
      </c>
      <c r="AM1886" s="0" t="n">
        <f aca="false">FALSE()</f>
        <v>0</v>
      </c>
      <c r="AN1886" s="0" t="n">
        <f aca="false">TRUE()</f>
        <v>1</v>
      </c>
      <c r="AO1886" s="0" t="n">
        <f aca="false">FALSE()</f>
        <v>0</v>
      </c>
      <c r="AP1886" s="0" t="n">
        <f aca="false">FALSE()</f>
        <v>0</v>
      </c>
      <c r="AQ1886" s="380" t="n">
        <v>45288.6729166667</v>
      </c>
      <c r="AR1886" s="380" t="n">
        <v>45288.4166666667</v>
      </c>
      <c r="AS1886" s="0" t="s">
        <v>17229</v>
      </c>
      <c r="AT1886" s="0" t="s">
        <v>2170</v>
      </c>
      <c r="AU1886" s="0" t="s">
        <v>2170</v>
      </c>
    </row>
    <row r="1887" customFormat="false" ht="15" hidden="true" customHeight="false" outlineLevel="0" collapsed="false">
      <c r="A1887" s="0" t="s">
        <v>17230</v>
      </c>
      <c r="B1887" s="0" t="s">
        <v>17231</v>
      </c>
      <c r="C1887" s="0" t="s">
        <v>17232</v>
      </c>
      <c r="D1887" s="0" t="s">
        <v>2297</v>
      </c>
      <c r="E1887" s="0" t="s">
        <v>17230</v>
      </c>
      <c r="F1887" s="0" t="n">
        <v>1</v>
      </c>
      <c r="G1887" s="0" t="s">
        <v>2298</v>
      </c>
      <c r="H1887" s="0" t="s">
        <v>2170</v>
      </c>
      <c r="I1887" s="0" t="s">
        <v>2170</v>
      </c>
      <c r="J1887" s="0" t="s">
        <v>2170</v>
      </c>
      <c r="K1887" s="0" t="s">
        <v>2170</v>
      </c>
      <c r="L1887" s="0" t="s">
        <v>2170</v>
      </c>
      <c r="M1887" s="0" t="s">
        <v>2170</v>
      </c>
      <c r="N1887" s="0" t="n">
        <f aca="false">FALSE()</f>
        <v>0</v>
      </c>
      <c r="O1887" s="0" t="s">
        <v>17233</v>
      </c>
      <c r="P1887" s="0" t="s">
        <v>2300</v>
      </c>
      <c r="Q1887" s="380" t="n">
        <v>42516.125</v>
      </c>
      <c r="R1887" s="0" t="n">
        <v>40374750</v>
      </c>
      <c r="S1887" s="0" t="s">
        <v>2301</v>
      </c>
      <c r="T1887" s="0" t="s">
        <v>2302</v>
      </c>
      <c r="U1887" s="0" t="s">
        <v>2365</v>
      </c>
      <c r="V1887" s="0" t="n">
        <v>500000000</v>
      </c>
      <c r="W1887" s="0" t="s">
        <v>2366</v>
      </c>
      <c r="X1887" s="0" t="n">
        <v>4</v>
      </c>
      <c r="Y1887" s="0" t="n">
        <f aca="false">FALSE()</f>
        <v>0</v>
      </c>
      <c r="Z1887" s="0" t="n">
        <f aca="false">FALSE()</f>
        <v>0</v>
      </c>
      <c r="AA1887" s="0" t="n">
        <f aca="false">FALSE()</f>
        <v>0</v>
      </c>
      <c r="AB1887" s="0" t="n">
        <f aca="false">FALSE()</f>
        <v>0</v>
      </c>
      <c r="AC1887" s="0" t="n">
        <v>1</v>
      </c>
      <c r="AD1887" s="0" t="s">
        <v>2129</v>
      </c>
      <c r="AE1887" s="0" t="n">
        <f aca="false">TRUE()</f>
        <v>1</v>
      </c>
      <c r="AF1887" s="0" t="s">
        <v>17234</v>
      </c>
      <c r="AG1887" s="0" t="n">
        <v>2</v>
      </c>
      <c r="AH1887" s="0" t="s">
        <v>17235</v>
      </c>
      <c r="AI1887" s="0" t="s">
        <v>17236</v>
      </c>
      <c r="AJ1887" s="0" t="n">
        <v>0</v>
      </c>
      <c r="AK1887" s="0" t="s">
        <v>2118</v>
      </c>
      <c r="AL1887" s="0" t="n">
        <f aca="false">FALSE()</f>
        <v>0</v>
      </c>
      <c r="AM1887" s="0" t="n">
        <f aca="false">TRUE()</f>
        <v>1</v>
      </c>
      <c r="AN1887" s="0" t="n">
        <f aca="false">FALSE()</f>
        <v>0</v>
      </c>
      <c r="AO1887" s="0" t="n">
        <f aca="false">FALSE()</f>
        <v>0</v>
      </c>
      <c r="AP1887" s="0" t="n">
        <f aca="false">FALSE()</f>
        <v>0</v>
      </c>
      <c r="AQ1887" s="380" t="n">
        <v>43682.6888888889</v>
      </c>
      <c r="AR1887" s="380" t="n">
        <v>42516.125</v>
      </c>
      <c r="AS1887" s="0" t="s">
        <v>17237</v>
      </c>
      <c r="AT1887" s="0" t="s">
        <v>2170</v>
      </c>
      <c r="AU1887" s="0" t="s">
        <v>2170</v>
      </c>
    </row>
    <row r="1888" customFormat="false" ht="15" hidden="true" customHeight="false" outlineLevel="0" collapsed="false">
      <c r="A1888" s="0" t="s">
        <v>17238</v>
      </c>
      <c r="B1888" s="0" t="s">
        <v>17239</v>
      </c>
      <c r="C1888" s="0" t="s">
        <v>17240</v>
      </c>
      <c r="D1888" s="0" t="s">
        <v>2297</v>
      </c>
      <c r="E1888" s="0" t="s">
        <v>17238</v>
      </c>
      <c r="F1888" s="0" t="n">
        <v>1</v>
      </c>
      <c r="G1888" s="0" t="s">
        <v>2298</v>
      </c>
      <c r="H1888" s="0" t="s">
        <v>2170</v>
      </c>
      <c r="I1888" s="0" t="s">
        <v>2170</v>
      </c>
      <c r="J1888" s="0" t="s">
        <v>2170</v>
      </c>
      <c r="K1888" s="0" t="s">
        <v>2170</v>
      </c>
      <c r="L1888" s="0" t="s">
        <v>2170</v>
      </c>
      <c r="M1888" s="0" t="s">
        <v>2170</v>
      </c>
      <c r="N1888" s="0" t="n">
        <f aca="false">FALSE()</f>
        <v>0</v>
      </c>
      <c r="O1888" s="0" t="s">
        <v>17241</v>
      </c>
      <c r="P1888" s="0" t="s">
        <v>2300</v>
      </c>
      <c r="Q1888" s="380" t="n">
        <v>25569.125</v>
      </c>
      <c r="R1888" s="0" t="n">
        <v>124090903</v>
      </c>
      <c r="S1888" s="0" t="s">
        <v>2667</v>
      </c>
      <c r="U1888" s="0" t="s">
        <v>2365</v>
      </c>
      <c r="V1888" s="0" t="n">
        <v>400000000</v>
      </c>
      <c r="W1888" s="0" t="s">
        <v>4455</v>
      </c>
      <c r="X1888" s="0" t="n">
        <v>4</v>
      </c>
      <c r="Y1888" s="0" t="n">
        <f aca="false">FALSE()</f>
        <v>0</v>
      </c>
      <c r="Z1888" s="0" t="n">
        <f aca="false">FALSE()</f>
        <v>0</v>
      </c>
      <c r="AA1888" s="0" t="n">
        <f aca="false">FALSE()</f>
        <v>0</v>
      </c>
      <c r="AB1888" s="0" t="n">
        <f aca="false">FALSE()</f>
        <v>0</v>
      </c>
      <c r="AC1888" s="0" t="n">
        <v>1</v>
      </c>
      <c r="AD1888" s="0" t="s">
        <v>2129</v>
      </c>
      <c r="AE1888" s="0" t="n">
        <f aca="false">TRUE()</f>
        <v>1</v>
      </c>
      <c r="AF1888" s="0" t="s">
        <v>17242</v>
      </c>
      <c r="AG1888" s="0" t="n">
        <v>2</v>
      </c>
      <c r="AH1888" s="0" t="s">
        <v>17243</v>
      </c>
      <c r="AI1888" s="0" t="s">
        <v>17244</v>
      </c>
      <c r="AJ1888" s="0" t="n">
        <v>0</v>
      </c>
      <c r="AK1888" s="0" t="s">
        <v>2118</v>
      </c>
      <c r="AL1888" s="0" t="n">
        <f aca="false">FALSE()</f>
        <v>0</v>
      </c>
      <c r="AM1888" s="0" t="n">
        <f aca="false">TRUE()</f>
        <v>1</v>
      </c>
      <c r="AN1888" s="0" t="n">
        <f aca="false">FALSE()</f>
        <v>0</v>
      </c>
      <c r="AO1888" s="0" t="n">
        <f aca="false">FALSE()</f>
        <v>0</v>
      </c>
      <c r="AP1888" s="0" t="n">
        <f aca="false">FALSE()</f>
        <v>0</v>
      </c>
      <c r="AQ1888" s="380" t="n">
        <v>43496.6763888889</v>
      </c>
      <c r="AR1888" s="380" t="n">
        <v>39290.1666666667</v>
      </c>
      <c r="AS1888" s="0" t="s">
        <v>17245</v>
      </c>
      <c r="AT1888" s="0" t="s">
        <v>2170</v>
      </c>
      <c r="AU1888" s="0" t="s">
        <v>2170</v>
      </c>
    </row>
    <row r="1889" customFormat="false" ht="15" hidden="true" customHeight="false" outlineLevel="0" collapsed="false">
      <c r="A1889" s="0" t="s">
        <v>17246</v>
      </c>
      <c r="B1889" s="0" t="s">
        <v>17247</v>
      </c>
      <c r="C1889" s="0" t="s">
        <v>17248</v>
      </c>
      <c r="D1889" s="0" t="s">
        <v>2297</v>
      </c>
      <c r="E1889" s="0" t="s">
        <v>17246</v>
      </c>
      <c r="F1889" s="0" t="n">
        <v>1</v>
      </c>
      <c r="G1889" s="0" t="s">
        <v>2298</v>
      </c>
      <c r="H1889" s="0" t="s">
        <v>2170</v>
      </c>
      <c r="I1889" s="0" t="s">
        <v>2170</v>
      </c>
      <c r="J1889" s="0" t="s">
        <v>2170</v>
      </c>
      <c r="K1889" s="0" t="s">
        <v>2170</v>
      </c>
      <c r="L1889" s="0" t="s">
        <v>2170</v>
      </c>
      <c r="M1889" s="0" t="s">
        <v>2170</v>
      </c>
      <c r="N1889" s="0" t="n">
        <f aca="false">FALSE()</f>
        <v>0</v>
      </c>
      <c r="O1889" s="0" t="s">
        <v>17249</v>
      </c>
      <c r="P1889" s="0" t="s">
        <v>2300</v>
      </c>
      <c r="Q1889" s="380" t="n">
        <v>25569.125</v>
      </c>
      <c r="R1889" s="0" t="n">
        <v>20860045</v>
      </c>
      <c r="S1889" s="0" t="s">
        <v>2301</v>
      </c>
      <c r="T1889" s="0" t="s">
        <v>2302</v>
      </c>
      <c r="U1889" s="0" t="s">
        <v>2116</v>
      </c>
      <c r="V1889" s="0" t="n">
        <v>495000000</v>
      </c>
      <c r="W1889" s="0" t="s">
        <v>2312</v>
      </c>
      <c r="X1889" s="0" t="n">
        <v>4</v>
      </c>
      <c r="Y1889" s="0" t="n">
        <f aca="false">FALSE()</f>
        <v>0</v>
      </c>
      <c r="Z1889" s="0" t="n">
        <f aca="false">FALSE()</f>
        <v>0</v>
      </c>
      <c r="AA1889" s="0" t="n">
        <f aca="false">FALSE()</f>
        <v>0</v>
      </c>
      <c r="AB1889" s="0" t="n">
        <f aca="false">FALSE()</f>
        <v>0</v>
      </c>
      <c r="AC1889" s="0" t="n">
        <v>1</v>
      </c>
      <c r="AD1889" s="0" t="s">
        <v>2129</v>
      </c>
      <c r="AE1889" s="0" t="n">
        <f aca="false">TRUE()</f>
        <v>1</v>
      </c>
      <c r="AF1889" s="0" t="s">
        <v>17250</v>
      </c>
      <c r="AG1889" s="0" t="n">
        <v>2</v>
      </c>
      <c r="AH1889" s="0" t="s">
        <v>17251</v>
      </c>
      <c r="AI1889" s="0" t="s">
        <v>17252</v>
      </c>
      <c r="AJ1889" s="0" t="n">
        <v>0</v>
      </c>
      <c r="AK1889" s="0" t="s">
        <v>2118</v>
      </c>
      <c r="AL1889" s="0" t="n">
        <f aca="false">FALSE()</f>
        <v>0</v>
      </c>
      <c r="AM1889" s="0" t="n">
        <f aca="false">TRUE()</f>
        <v>1</v>
      </c>
      <c r="AN1889" s="0" t="n">
        <f aca="false">FALSE()</f>
        <v>0</v>
      </c>
      <c r="AO1889" s="0" t="n">
        <f aca="false">FALSE()</f>
        <v>0</v>
      </c>
      <c r="AP1889" s="0" t="n">
        <f aca="false">TRUE()</f>
        <v>1</v>
      </c>
      <c r="AQ1889" s="380" t="n">
        <v>44837.6472222222</v>
      </c>
      <c r="AR1889" s="380" t="n">
        <v>44837.4166666667</v>
      </c>
      <c r="AS1889" s="0" t="s">
        <v>17253</v>
      </c>
      <c r="AT1889" s="0" t="s">
        <v>2170</v>
      </c>
      <c r="AU1889" s="0" t="s">
        <v>2170</v>
      </c>
    </row>
    <row r="1890" customFormat="false" ht="15" hidden="true" customHeight="false" outlineLevel="0" collapsed="false">
      <c r="A1890" s="0" t="s">
        <v>17254</v>
      </c>
      <c r="B1890" s="0" t="s">
        <v>17255</v>
      </c>
      <c r="C1890" s="0" t="s">
        <v>17256</v>
      </c>
      <c r="D1890" s="0" t="s">
        <v>2297</v>
      </c>
      <c r="E1890" s="0" t="s">
        <v>17254</v>
      </c>
      <c r="F1890" s="0" t="n">
        <v>1</v>
      </c>
      <c r="G1890" s="0" t="s">
        <v>2298</v>
      </c>
      <c r="H1890" s="0" t="s">
        <v>2170</v>
      </c>
      <c r="I1890" s="0" t="s">
        <v>2170</v>
      </c>
      <c r="J1890" s="0" t="s">
        <v>2170</v>
      </c>
      <c r="K1890" s="0" t="s">
        <v>2170</v>
      </c>
      <c r="L1890" s="0" t="s">
        <v>2170</v>
      </c>
      <c r="M1890" s="0" t="s">
        <v>2170</v>
      </c>
      <c r="N1890" s="0" t="n">
        <f aca="false">FALSE()</f>
        <v>0</v>
      </c>
      <c r="O1890" s="0" t="s">
        <v>17257</v>
      </c>
      <c r="P1890" s="0" t="s">
        <v>2300</v>
      </c>
      <c r="Q1890" s="380" t="n">
        <v>25569.125</v>
      </c>
      <c r="R1890" s="0" t="n">
        <v>100000000</v>
      </c>
      <c r="S1890" s="0" t="s">
        <v>2301</v>
      </c>
      <c r="T1890" s="0" t="s">
        <v>2302</v>
      </c>
      <c r="U1890" s="0" t="s">
        <v>610</v>
      </c>
      <c r="V1890" s="0" t="n">
        <v>0</v>
      </c>
      <c r="W1890" s="0" t="s">
        <v>2366</v>
      </c>
      <c r="X1890" s="0" t="n">
        <v>4</v>
      </c>
      <c r="Y1890" s="0" t="n">
        <f aca="false">FALSE()</f>
        <v>0</v>
      </c>
      <c r="Z1890" s="0" t="n">
        <f aca="false">FALSE()</f>
        <v>0</v>
      </c>
      <c r="AA1890" s="0" t="n">
        <f aca="false">FALSE()</f>
        <v>0</v>
      </c>
      <c r="AB1890" s="0" t="n">
        <f aca="false">FALSE()</f>
        <v>0</v>
      </c>
      <c r="AC1890" s="0" t="n">
        <v>1</v>
      </c>
      <c r="AD1890" s="0" t="s">
        <v>2129</v>
      </c>
      <c r="AE1890" s="0" t="n">
        <f aca="false">TRUE()</f>
        <v>1</v>
      </c>
      <c r="AF1890" s="0" t="s">
        <v>17258</v>
      </c>
      <c r="AG1890" s="0" t="n">
        <v>2</v>
      </c>
      <c r="AH1890" s="0" t="s">
        <v>17259</v>
      </c>
      <c r="AI1890" s="0" t="s">
        <v>17260</v>
      </c>
      <c r="AJ1890" s="0" t="n">
        <v>0</v>
      </c>
      <c r="AK1890" s="0" t="s">
        <v>2118</v>
      </c>
      <c r="AL1890" s="0" t="n">
        <f aca="false">FALSE()</f>
        <v>0</v>
      </c>
      <c r="AM1890" s="0" t="n">
        <f aca="false">TRUE()</f>
        <v>1</v>
      </c>
      <c r="AN1890" s="0" t="n">
        <f aca="false">FALSE()</f>
        <v>0</v>
      </c>
      <c r="AO1890" s="0" t="n">
        <f aca="false">FALSE()</f>
        <v>0</v>
      </c>
      <c r="AP1890" s="0" t="n">
        <f aca="false">FALSE()</f>
        <v>0</v>
      </c>
      <c r="AQ1890" s="380" t="n">
        <v>45028.6451388889</v>
      </c>
      <c r="AR1890" s="380" t="n">
        <v>45028.4166666667</v>
      </c>
      <c r="AS1890" s="0" t="s">
        <v>17261</v>
      </c>
      <c r="AT1890" s="0" t="s">
        <v>2170</v>
      </c>
      <c r="AU1890" s="0" t="s">
        <v>2170</v>
      </c>
    </row>
    <row r="1891" customFormat="false" ht="15" hidden="true" customHeight="false" outlineLevel="0" collapsed="false">
      <c r="A1891" s="0" t="s">
        <v>17262</v>
      </c>
      <c r="B1891" s="0" t="s">
        <v>17263</v>
      </c>
      <c r="C1891" s="0" t="s">
        <v>17264</v>
      </c>
      <c r="D1891" s="0" t="s">
        <v>2297</v>
      </c>
      <c r="E1891" s="0" t="s">
        <v>17262</v>
      </c>
      <c r="F1891" s="0" t="n">
        <v>1</v>
      </c>
      <c r="G1891" s="0" t="s">
        <v>2298</v>
      </c>
      <c r="H1891" s="0" t="s">
        <v>2170</v>
      </c>
      <c r="I1891" s="0" t="s">
        <v>2170</v>
      </c>
      <c r="J1891" s="0" t="s">
        <v>2170</v>
      </c>
      <c r="K1891" s="0" t="s">
        <v>2170</v>
      </c>
      <c r="L1891" s="0" t="s">
        <v>2170</v>
      </c>
      <c r="M1891" s="0" t="s">
        <v>2170</v>
      </c>
      <c r="N1891" s="0" t="n">
        <f aca="false">FALSE()</f>
        <v>0</v>
      </c>
      <c r="O1891" s="0" t="s">
        <v>17265</v>
      </c>
      <c r="P1891" s="0" t="s">
        <v>2300</v>
      </c>
      <c r="Q1891" s="380" t="n">
        <v>37110.1666666667</v>
      </c>
      <c r="R1891" s="0" t="n">
        <v>41218603</v>
      </c>
      <c r="S1891" s="0" t="s">
        <v>2301</v>
      </c>
      <c r="T1891" s="0" t="s">
        <v>2302</v>
      </c>
      <c r="U1891" s="0" t="s">
        <v>2330</v>
      </c>
      <c r="V1891" s="0" t="n">
        <v>100000000</v>
      </c>
      <c r="W1891" s="0" t="s">
        <v>2312</v>
      </c>
      <c r="X1891" s="0" t="n">
        <v>4</v>
      </c>
      <c r="Y1891" s="0" t="n">
        <f aca="false">FALSE()</f>
        <v>0</v>
      </c>
      <c r="Z1891" s="0" t="n">
        <f aca="false">FALSE()</f>
        <v>0</v>
      </c>
      <c r="AA1891" s="0" t="n">
        <f aca="false">FALSE()</f>
        <v>0</v>
      </c>
      <c r="AB1891" s="0" t="n">
        <f aca="false">FALSE()</f>
        <v>0</v>
      </c>
      <c r="AC1891" s="0" t="n">
        <v>1</v>
      </c>
      <c r="AD1891" s="0" t="s">
        <v>2129</v>
      </c>
      <c r="AE1891" s="0" t="n">
        <f aca="false">TRUE()</f>
        <v>1</v>
      </c>
      <c r="AF1891" s="0" t="s">
        <v>17266</v>
      </c>
      <c r="AG1891" s="0" t="n">
        <v>2</v>
      </c>
      <c r="AH1891" s="0" t="s">
        <v>17267</v>
      </c>
      <c r="AI1891" s="0" t="s">
        <v>17268</v>
      </c>
      <c r="AJ1891" s="0" t="n">
        <v>0</v>
      </c>
      <c r="AK1891" s="0" t="s">
        <v>2118</v>
      </c>
      <c r="AL1891" s="0" t="n">
        <f aca="false">FALSE()</f>
        <v>0</v>
      </c>
      <c r="AM1891" s="0" t="n">
        <f aca="false">TRUE()</f>
        <v>1</v>
      </c>
      <c r="AN1891" s="0" t="n">
        <f aca="false">FALSE()</f>
        <v>0</v>
      </c>
      <c r="AO1891" s="0" t="n">
        <f aca="false">FALSE()</f>
        <v>0</v>
      </c>
      <c r="AP1891" s="0" t="n">
        <f aca="false">FALSE()</f>
        <v>0</v>
      </c>
      <c r="AQ1891" s="380" t="n">
        <v>43627.6875</v>
      </c>
      <c r="AR1891" s="380" t="n">
        <v>37110.1666666667</v>
      </c>
      <c r="AS1891" s="0" t="s">
        <v>17269</v>
      </c>
      <c r="AT1891" s="0" t="s">
        <v>2170</v>
      </c>
      <c r="AU1891" s="0" t="s">
        <v>2170</v>
      </c>
    </row>
    <row r="1892" customFormat="false" ht="15" hidden="true" customHeight="false" outlineLevel="0" collapsed="false">
      <c r="A1892" s="0" t="s">
        <v>17270</v>
      </c>
      <c r="B1892" s="0" t="s">
        <v>17271</v>
      </c>
      <c r="C1892" s="0" t="s">
        <v>17272</v>
      </c>
      <c r="D1892" s="0" t="s">
        <v>2525</v>
      </c>
      <c r="E1892" s="0" t="s">
        <v>17270</v>
      </c>
      <c r="F1892" s="0" t="n">
        <v>100</v>
      </c>
      <c r="G1892" s="0" t="s">
        <v>2526</v>
      </c>
      <c r="H1892" s="0" t="s">
        <v>2170</v>
      </c>
      <c r="I1892" s="0" t="s">
        <v>2170</v>
      </c>
      <c r="J1892" s="0" t="s">
        <v>2170</v>
      </c>
      <c r="K1892" s="0" t="s">
        <v>2170</v>
      </c>
      <c r="L1892" s="0" t="s">
        <v>2170</v>
      </c>
      <c r="M1892" s="0" t="s">
        <v>2170</v>
      </c>
      <c r="N1892" s="0" t="n">
        <f aca="false">FALSE()</f>
        <v>0</v>
      </c>
      <c r="O1892" s="0" t="s">
        <v>17273</v>
      </c>
      <c r="P1892" s="0" t="s">
        <v>2300</v>
      </c>
      <c r="Q1892" s="380" t="n">
        <v>25569.125</v>
      </c>
      <c r="R1892" s="0" t="n">
        <v>12072648974</v>
      </c>
      <c r="S1892" s="0" t="s">
        <v>4248</v>
      </c>
      <c r="U1892" s="0" t="s">
        <v>2330</v>
      </c>
      <c r="V1892" s="0" t="n">
        <v>0</v>
      </c>
      <c r="W1892" s="0" t="s">
        <v>17274</v>
      </c>
      <c r="X1892" s="0" t="n">
        <v>4</v>
      </c>
      <c r="Y1892" s="0" t="n">
        <f aca="false">FALSE()</f>
        <v>0</v>
      </c>
      <c r="Z1892" s="0" t="n">
        <f aca="false">FALSE()</f>
        <v>0</v>
      </c>
      <c r="AA1892" s="0" t="n">
        <f aca="false">FALSE()</f>
        <v>0</v>
      </c>
      <c r="AB1892" s="0" t="n">
        <f aca="false">FALSE()</f>
        <v>0</v>
      </c>
      <c r="AC1892" s="0" t="n">
        <v>1</v>
      </c>
      <c r="AD1892" s="0" t="s">
        <v>2129</v>
      </c>
      <c r="AE1892" s="0" t="n">
        <f aca="false">TRUE()</f>
        <v>1</v>
      </c>
      <c r="AF1892" s="0" t="s">
        <v>17275</v>
      </c>
      <c r="AG1892" s="0" t="n">
        <v>2</v>
      </c>
      <c r="AH1892" s="0" t="s">
        <v>17276</v>
      </c>
      <c r="AI1892" s="0" t="s">
        <v>17277</v>
      </c>
      <c r="AJ1892" s="0" t="n">
        <v>0</v>
      </c>
      <c r="AK1892" s="0" t="s">
        <v>2118</v>
      </c>
      <c r="AL1892" s="0" t="n">
        <f aca="false">FALSE()</f>
        <v>0</v>
      </c>
      <c r="AM1892" s="0" t="n">
        <f aca="false">FALSE()</f>
        <v>0</v>
      </c>
      <c r="AN1892" s="0" t="n">
        <f aca="false">FALSE()</f>
        <v>0</v>
      </c>
      <c r="AO1892" s="0" t="n">
        <f aca="false">FALSE()</f>
        <v>0</v>
      </c>
      <c r="AP1892" s="0" t="n">
        <f aca="false">TRUE()</f>
        <v>1</v>
      </c>
      <c r="AQ1892" s="380" t="n">
        <v>44846.3354166667</v>
      </c>
      <c r="AR1892" s="380" t="n">
        <v>44846.4166666667</v>
      </c>
      <c r="AS1892" s="0" t="s">
        <v>17278</v>
      </c>
      <c r="AT1892" s="0" t="s">
        <v>2170</v>
      </c>
      <c r="AU1892" s="0" t="s">
        <v>2170</v>
      </c>
    </row>
    <row r="1893" customFormat="false" ht="15" hidden="true" customHeight="false" outlineLevel="0" collapsed="false">
      <c r="A1893" s="0" t="s">
        <v>17279</v>
      </c>
      <c r="B1893" s="0" t="s">
        <v>17280</v>
      </c>
      <c r="C1893" s="0" t="s">
        <v>17281</v>
      </c>
      <c r="D1893" s="0" t="s">
        <v>2297</v>
      </c>
      <c r="E1893" s="0" t="s">
        <v>17279</v>
      </c>
      <c r="F1893" s="0" t="n">
        <v>1</v>
      </c>
      <c r="G1893" s="0" t="s">
        <v>2298</v>
      </c>
      <c r="H1893" s="0" t="s">
        <v>2170</v>
      </c>
      <c r="I1893" s="0" t="s">
        <v>2170</v>
      </c>
      <c r="J1893" s="0" t="s">
        <v>2170</v>
      </c>
      <c r="K1893" s="0" t="s">
        <v>2170</v>
      </c>
      <c r="L1893" s="0" t="s">
        <v>2170</v>
      </c>
      <c r="M1893" s="0" t="s">
        <v>2170</v>
      </c>
      <c r="N1893" s="0" t="n">
        <f aca="false">FALSE()</f>
        <v>0</v>
      </c>
      <c r="O1893" s="0" t="s">
        <v>17282</v>
      </c>
      <c r="P1893" s="0" t="s">
        <v>2300</v>
      </c>
      <c r="Q1893" s="380" t="n">
        <v>35880.125</v>
      </c>
      <c r="R1893" s="0" t="n">
        <v>34609322</v>
      </c>
      <c r="S1893" s="0" t="s">
        <v>2301</v>
      </c>
      <c r="T1893" s="0" t="s">
        <v>2302</v>
      </c>
      <c r="U1893" s="0" t="s">
        <v>2365</v>
      </c>
      <c r="V1893" s="0" t="n">
        <v>0</v>
      </c>
      <c r="W1893" s="0" t="s">
        <v>2409</v>
      </c>
      <c r="X1893" s="0" t="n">
        <v>4</v>
      </c>
      <c r="Y1893" s="0" t="n">
        <f aca="false">FALSE()</f>
        <v>0</v>
      </c>
      <c r="Z1893" s="0" t="n">
        <f aca="false">FALSE()</f>
        <v>0</v>
      </c>
      <c r="AA1893" s="0" t="n">
        <f aca="false">FALSE()</f>
        <v>0</v>
      </c>
      <c r="AB1893" s="0" t="n">
        <f aca="false">TRUE()</f>
        <v>1</v>
      </c>
      <c r="AC1893" s="0" t="n">
        <v>1</v>
      </c>
      <c r="AD1893" s="0" t="s">
        <v>2129</v>
      </c>
      <c r="AE1893" s="0" t="n">
        <f aca="false">TRUE()</f>
        <v>1</v>
      </c>
      <c r="AF1893" s="0" t="s">
        <v>17283</v>
      </c>
      <c r="AG1893" s="0" t="n">
        <v>2</v>
      </c>
      <c r="AH1893" s="0" t="s">
        <v>17284</v>
      </c>
      <c r="AI1893" s="0" t="s">
        <v>17285</v>
      </c>
      <c r="AJ1893" s="0" t="n">
        <v>0</v>
      </c>
      <c r="AK1893" s="0" t="s">
        <v>2118</v>
      </c>
      <c r="AL1893" s="0" t="n">
        <f aca="false">FALSE()</f>
        <v>0</v>
      </c>
      <c r="AM1893" s="0" t="n">
        <f aca="false">TRUE()</f>
        <v>1</v>
      </c>
      <c r="AN1893" s="0" t="n">
        <f aca="false">FALSE()</f>
        <v>0</v>
      </c>
      <c r="AO1893" s="0" t="n">
        <f aca="false">FALSE()</f>
        <v>0</v>
      </c>
      <c r="AP1893" s="0" t="n">
        <f aca="false">FALSE()</f>
        <v>0</v>
      </c>
      <c r="AQ1893" s="380" t="n">
        <v>43496.7291666667</v>
      </c>
      <c r="AR1893" s="380" t="n">
        <v>35881.125</v>
      </c>
      <c r="AS1893" s="0" t="s">
        <v>17286</v>
      </c>
      <c r="AT1893" s="0" t="s">
        <v>2170</v>
      </c>
      <c r="AU1893" s="0" t="s">
        <v>2170</v>
      </c>
    </row>
    <row r="1894" customFormat="false" ht="15" hidden="true" customHeight="false" outlineLevel="0" collapsed="false">
      <c r="A1894" s="0" t="s">
        <v>17287</v>
      </c>
      <c r="B1894" s="0" t="s">
        <v>17288</v>
      </c>
      <c r="C1894" s="0" t="s">
        <v>17289</v>
      </c>
      <c r="D1894" s="0" t="s">
        <v>2297</v>
      </c>
      <c r="E1894" s="0" t="s">
        <v>17287</v>
      </c>
      <c r="F1894" s="0" t="n">
        <v>1</v>
      </c>
      <c r="G1894" s="0" t="s">
        <v>2298</v>
      </c>
      <c r="H1894" s="0" t="s">
        <v>2170</v>
      </c>
      <c r="I1894" s="0" t="s">
        <v>2170</v>
      </c>
      <c r="J1894" s="0" t="s">
        <v>2170</v>
      </c>
      <c r="K1894" s="0" t="s">
        <v>2170</v>
      </c>
      <c r="L1894" s="0" t="s">
        <v>2170</v>
      </c>
      <c r="M1894" s="0" t="s">
        <v>2170</v>
      </c>
      <c r="N1894" s="0" t="n">
        <f aca="false">FALSE()</f>
        <v>0</v>
      </c>
      <c r="O1894" s="0" t="s">
        <v>17290</v>
      </c>
      <c r="P1894" s="0" t="s">
        <v>2300</v>
      </c>
      <c r="Q1894" s="380" t="n">
        <v>42173.125</v>
      </c>
      <c r="R1894" s="0" t="n">
        <v>103633094</v>
      </c>
      <c r="S1894" s="0" t="s">
        <v>2301</v>
      </c>
      <c r="T1894" s="0" t="s">
        <v>2302</v>
      </c>
      <c r="U1894" s="0" t="s">
        <v>610</v>
      </c>
      <c r="V1894" s="0" t="n">
        <v>200000000</v>
      </c>
      <c r="W1894" s="0" t="s">
        <v>2321</v>
      </c>
      <c r="X1894" s="0" t="n">
        <v>4</v>
      </c>
      <c r="Y1894" s="0" t="n">
        <f aca="false">FALSE()</f>
        <v>0</v>
      </c>
      <c r="Z1894" s="0" t="n">
        <f aca="false">FALSE()</f>
        <v>0</v>
      </c>
      <c r="AA1894" s="0" t="n">
        <f aca="false">FALSE()</f>
        <v>0</v>
      </c>
      <c r="AB1894" s="0" t="n">
        <f aca="false">TRUE()</f>
        <v>1</v>
      </c>
      <c r="AC1894" s="0" t="n">
        <v>1</v>
      </c>
      <c r="AD1894" s="0" t="s">
        <v>2129</v>
      </c>
      <c r="AE1894" s="0" t="n">
        <f aca="false">TRUE()</f>
        <v>1</v>
      </c>
      <c r="AF1894" s="0" t="s">
        <v>17291</v>
      </c>
      <c r="AG1894" s="0" t="n">
        <v>2</v>
      </c>
      <c r="AH1894" s="0" t="s">
        <v>17292</v>
      </c>
      <c r="AI1894" s="0" t="s">
        <v>17293</v>
      </c>
      <c r="AJ1894" s="0" t="n">
        <v>0</v>
      </c>
      <c r="AK1894" s="0" t="s">
        <v>2118</v>
      </c>
      <c r="AL1894" s="0" t="n">
        <f aca="false">FALSE()</f>
        <v>0</v>
      </c>
      <c r="AM1894" s="0" t="n">
        <f aca="false">TRUE()</f>
        <v>1</v>
      </c>
      <c r="AN1894" s="0" t="n">
        <f aca="false">FALSE()</f>
        <v>0</v>
      </c>
      <c r="AO1894" s="0" t="n">
        <f aca="false">FALSE()</f>
        <v>0</v>
      </c>
      <c r="AP1894" s="0" t="n">
        <f aca="false">FALSE()</f>
        <v>0</v>
      </c>
      <c r="AQ1894" s="380" t="n">
        <v>43769.6659722222</v>
      </c>
      <c r="AR1894" s="380" t="n">
        <v>43769.4166666667</v>
      </c>
      <c r="AS1894" s="0" t="s">
        <v>17294</v>
      </c>
      <c r="AT1894" s="0" t="s">
        <v>2170</v>
      </c>
      <c r="AU1894" s="0" t="s">
        <v>2170</v>
      </c>
    </row>
    <row r="1895" customFormat="false" ht="15" hidden="true" customHeight="false" outlineLevel="0" collapsed="false">
      <c r="A1895" s="0" t="s">
        <v>17295</v>
      </c>
      <c r="B1895" s="0" t="s">
        <v>17296</v>
      </c>
      <c r="C1895" s="0" t="s">
        <v>17297</v>
      </c>
      <c r="D1895" s="0" t="s">
        <v>2297</v>
      </c>
      <c r="E1895" s="0" t="s">
        <v>17295</v>
      </c>
      <c r="F1895" s="0" t="n">
        <v>1</v>
      </c>
      <c r="G1895" s="0" t="s">
        <v>2298</v>
      </c>
      <c r="H1895" s="0" t="s">
        <v>2170</v>
      </c>
      <c r="I1895" s="0" t="s">
        <v>2170</v>
      </c>
      <c r="J1895" s="0" t="s">
        <v>2170</v>
      </c>
      <c r="K1895" s="0" t="s">
        <v>2170</v>
      </c>
      <c r="L1895" s="0" t="s">
        <v>2170</v>
      </c>
      <c r="M1895" s="0" t="s">
        <v>2170</v>
      </c>
      <c r="N1895" s="0" t="n">
        <f aca="false">FALSE()</f>
        <v>0</v>
      </c>
      <c r="O1895" s="0" t="s">
        <v>17298</v>
      </c>
      <c r="P1895" s="0" t="s">
        <v>2300</v>
      </c>
      <c r="Q1895" s="380" t="n">
        <v>25569.125</v>
      </c>
      <c r="R1895" s="0" t="n">
        <v>500251339</v>
      </c>
      <c r="S1895" s="0" t="s">
        <v>2301</v>
      </c>
      <c r="T1895" s="0" t="s">
        <v>2302</v>
      </c>
      <c r="U1895" s="0" t="s">
        <v>2693</v>
      </c>
      <c r="V1895" s="0" t="n">
        <v>0</v>
      </c>
      <c r="W1895" s="0" t="s">
        <v>17299</v>
      </c>
      <c r="X1895" s="0" t="n">
        <v>4</v>
      </c>
      <c r="Y1895" s="0" t="n">
        <f aca="false">FALSE()</f>
        <v>0</v>
      </c>
      <c r="Z1895" s="0" t="n">
        <f aca="false">FALSE()</f>
        <v>0</v>
      </c>
      <c r="AA1895" s="0" t="n">
        <f aca="false">FALSE()</f>
        <v>0</v>
      </c>
      <c r="AB1895" s="0" t="n">
        <f aca="false">TRUE()</f>
        <v>1</v>
      </c>
      <c r="AC1895" s="0" t="n">
        <v>1</v>
      </c>
      <c r="AD1895" s="0" t="s">
        <v>2129</v>
      </c>
      <c r="AE1895" s="0" t="n">
        <f aca="false">TRUE()</f>
        <v>1</v>
      </c>
      <c r="AF1895" s="0" t="s">
        <v>17300</v>
      </c>
      <c r="AG1895" s="0" t="n">
        <v>2</v>
      </c>
      <c r="AH1895" s="0" t="s">
        <v>17301</v>
      </c>
      <c r="AI1895" s="0" t="s">
        <v>17302</v>
      </c>
      <c r="AJ1895" s="0" t="n">
        <v>0</v>
      </c>
      <c r="AK1895" s="0" t="s">
        <v>2118</v>
      </c>
      <c r="AL1895" s="0" t="n">
        <f aca="false">FALSE()</f>
        <v>0</v>
      </c>
      <c r="AM1895" s="0" t="n">
        <f aca="false">TRUE()</f>
        <v>1</v>
      </c>
      <c r="AN1895" s="0" t="n">
        <f aca="false">FALSE()</f>
        <v>0</v>
      </c>
      <c r="AO1895" s="0" t="n">
        <f aca="false">FALSE()</f>
        <v>0</v>
      </c>
      <c r="AP1895" s="0" t="n">
        <f aca="false">TRUE()</f>
        <v>1</v>
      </c>
      <c r="AQ1895" s="380" t="n">
        <v>44760.6256944444</v>
      </c>
      <c r="AR1895" s="380" t="n">
        <v>44760.4166666667</v>
      </c>
      <c r="AS1895" s="0" t="s">
        <v>17303</v>
      </c>
      <c r="AT1895" s="0" t="s">
        <v>2170</v>
      </c>
      <c r="AU1895" s="0" t="s">
        <v>2170</v>
      </c>
    </row>
    <row r="1896" customFormat="false" ht="15" hidden="true" customHeight="false" outlineLevel="0" collapsed="false">
      <c r="A1896" s="0" t="s">
        <v>17304</v>
      </c>
      <c r="B1896" s="0" t="s">
        <v>17305</v>
      </c>
      <c r="C1896" s="0" t="s">
        <v>17306</v>
      </c>
      <c r="D1896" s="0" t="s">
        <v>2297</v>
      </c>
      <c r="E1896" s="0" t="s">
        <v>17304</v>
      </c>
      <c r="F1896" s="0" t="n">
        <v>1</v>
      </c>
      <c r="G1896" s="0" t="s">
        <v>2298</v>
      </c>
      <c r="H1896" s="0" t="s">
        <v>2170</v>
      </c>
      <c r="I1896" s="0" t="s">
        <v>2170</v>
      </c>
      <c r="J1896" s="0" t="s">
        <v>2170</v>
      </c>
      <c r="K1896" s="0" t="s">
        <v>2170</v>
      </c>
      <c r="L1896" s="0" t="s">
        <v>2170</v>
      </c>
      <c r="M1896" s="0" t="s">
        <v>2170</v>
      </c>
      <c r="N1896" s="0" t="n">
        <f aca="false">FALSE()</f>
        <v>0</v>
      </c>
      <c r="O1896" s="0" t="s">
        <v>17307</v>
      </c>
      <c r="P1896" s="0" t="s">
        <v>2300</v>
      </c>
      <c r="Q1896" s="380" t="n">
        <v>41921.1666666667</v>
      </c>
      <c r="R1896" s="0" t="n">
        <v>38793031</v>
      </c>
      <c r="S1896" s="0" t="s">
        <v>2301</v>
      </c>
      <c r="T1896" s="0" t="s">
        <v>2302</v>
      </c>
      <c r="U1896" s="0" t="s">
        <v>2116</v>
      </c>
      <c r="V1896" s="0" t="n">
        <v>500000000</v>
      </c>
      <c r="W1896" s="0" t="s">
        <v>2312</v>
      </c>
      <c r="X1896" s="0" t="n">
        <v>4</v>
      </c>
      <c r="Y1896" s="0" t="n">
        <f aca="false">FALSE()</f>
        <v>0</v>
      </c>
      <c r="Z1896" s="0" t="n">
        <f aca="false">FALSE()</f>
        <v>0</v>
      </c>
      <c r="AA1896" s="0" t="n">
        <f aca="false">FALSE()</f>
        <v>0</v>
      </c>
      <c r="AB1896" s="0" t="n">
        <f aca="false">FALSE()</f>
        <v>0</v>
      </c>
      <c r="AC1896" s="0" t="n">
        <v>1</v>
      </c>
      <c r="AD1896" s="0" t="s">
        <v>2129</v>
      </c>
      <c r="AE1896" s="0" t="n">
        <f aca="false">TRUE()</f>
        <v>1</v>
      </c>
      <c r="AF1896" s="0" t="s">
        <v>17308</v>
      </c>
      <c r="AG1896" s="0" t="n">
        <v>2</v>
      </c>
      <c r="AH1896" s="0" t="s">
        <v>17309</v>
      </c>
      <c r="AI1896" s="0" t="s">
        <v>17310</v>
      </c>
      <c r="AJ1896" s="0" t="n">
        <v>0</v>
      </c>
      <c r="AK1896" s="0" t="s">
        <v>2118</v>
      </c>
      <c r="AL1896" s="0" t="n">
        <f aca="false">FALSE()</f>
        <v>0</v>
      </c>
      <c r="AM1896" s="0" t="n">
        <f aca="false">TRUE()</f>
        <v>1</v>
      </c>
      <c r="AN1896" s="0" t="n">
        <f aca="false">FALSE()</f>
        <v>0</v>
      </c>
      <c r="AO1896" s="0" t="n">
        <f aca="false">FALSE()</f>
        <v>0</v>
      </c>
      <c r="AP1896" s="0" t="n">
        <f aca="false">FALSE()</f>
        <v>0</v>
      </c>
      <c r="AQ1896" s="380" t="n">
        <v>43682.6930555556</v>
      </c>
      <c r="AR1896" s="380" t="n">
        <v>41921.1666666667</v>
      </c>
      <c r="AS1896" s="0" t="s">
        <v>17311</v>
      </c>
      <c r="AT1896" s="0" t="s">
        <v>2170</v>
      </c>
      <c r="AU1896" s="0" t="s">
        <v>2170</v>
      </c>
    </row>
    <row r="1897" customFormat="false" ht="15" hidden="true" customHeight="false" outlineLevel="0" collapsed="false">
      <c r="A1897" s="0" t="s">
        <v>17312</v>
      </c>
      <c r="B1897" s="0" t="s">
        <v>17313</v>
      </c>
      <c r="C1897" s="0" t="s">
        <v>17314</v>
      </c>
      <c r="D1897" s="0" t="s">
        <v>2525</v>
      </c>
      <c r="E1897" s="0" t="s">
        <v>17312</v>
      </c>
      <c r="F1897" s="0" t="n">
        <v>100</v>
      </c>
      <c r="G1897" s="0" t="s">
        <v>2526</v>
      </c>
      <c r="H1897" s="0" t="s">
        <v>2170</v>
      </c>
      <c r="I1897" s="0" t="s">
        <v>2170</v>
      </c>
      <c r="J1897" s="0" t="s">
        <v>2170</v>
      </c>
      <c r="K1897" s="0" t="s">
        <v>2170</v>
      </c>
      <c r="L1897" s="0" t="s">
        <v>2170</v>
      </c>
      <c r="M1897" s="0" t="s">
        <v>2170</v>
      </c>
      <c r="N1897" s="0" t="n">
        <f aca="false">FALSE()</f>
        <v>0</v>
      </c>
      <c r="O1897" s="0" t="s">
        <v>17315</v>
      </c>
      <c r="P1897" s="0" t="s">
        <v>2300</v>
      </c>
      <c r="Q1897" s="380" t="n">
        <v>25569.125</v>
      </c>
      <c r="R1897" s="0" t="n">
        <v>0</v>
      </c>
      <c r="S1897" s="0" t="s">
        <v>2879</v>
      </c>
      <c r="T1897" s="0" t="s">
        <v>2880</v>
      </c>
      <c r="U1897" s="0" t="s">
        <v>2365</v>
      </c>
      <c r="V1897" s="0" t="n">
        <v>0</v>
      </c>
      <c r="W1897" s="0" t="s">
        <v>17274</v>
      </c>
      <c r="X1897" s="0" t="n">
        <v>4</v>
      </c>
      <c r="Y1897" s="0" t="n">
        <f aca="false">FALSE()</f>
        <v>0</v>
      </c>
      <c r="Z1897" s="0" t="n">
        <f aca="false">FALSE()</f>
        <v>0</v>
      </c>
      <c r="AA1897" s="0" t="n">
        <f aca="false">FALSE()</f>
        <v>0</v>
      </c>
      <c r="AB1897" s="0" t="n">
        <f aca="false">TRUE()</f>
        <v>1</v>
      </c>
      <c r="AC1897" s="0" t="n">
        <v>1</v>
      </c>
      <c r="AD1897" s="0" t="s">
        <v>2803</v>
      </c>
      <c r="AE1897" s="0" t="n">
        <f aca="false">TRUE()</f>
        <v>1</v>
      </c>
      <c r="AF1897" s="0" t="s">
        <v>17316</v>
      </c>
      <c r="AG1897" s="0" t="n">
        <v>2</v>
      </c>
      <c r="AH1897" s="0" t="s">
        <v>17317</v>
      </c>
      <c r="AI1897" s="0" t="s">
        <v>17318</v>
      </c>
      <c r="AJ1897" s="0" t="n">
        <v>0</v>
      </c>
      <c r="AK1897" s="0" t="s">
        <v>3378</v>
      </c>
      <c r="AL1897" s="0" t="n">
        <f aca="false">FALSE()</f>
        <v>0</v>
      </c>
      <c r="AM1897" s="0" t="n">
        <f aca="false">FALSE()</f>
        <v>0</v>
      </c>
      <c r="AN1897" s="0" t="n">
        <f aca="false">FALSE()</f>
        <v>0</v>
      </c>
      <c r="AO1897" s="0" t="n">
        <f aca="false">FALSE()</f>
        <v>0</v>
      </c>
      <c r="AP1897" s="0" t="n">
        <f aca="false">TRUE()</f>
        <v>1</v>
      </c>
      <c r="AQ1897" s="380" t="n">
        <v>44846.3340277778</v>
      </c>
      <c r="AR1897" s="380" t="n">
        <v>44846.4166666667</v>
      </c>
      <c r="AS1897" s="0" t="s">
        <v>17319</v>
      </c>
      <c r="AT1897" s="0" t="s">
        <v>2170</v>
      </c>
      <c r="AU1897" s="0" t="s">
        <v>2170</v>
      </c>
    </row>
    <row r="1898" customFormat="false" ht="15" hidden="true" customHeight="false" outlineLevel="0" collapsed="false">
      <c r="A1898" s="0" t="s">
        <v>17320</v>
      </c>
      <c r="B1898" s="0" t="s">
        <v>17321</v>
      </c>
      <c r="C1898" s="0" t="s">
        <v>17322</v>
      </c>
      <c r="D1898" s="0" t="s">
        <v>2297</v>
      </c>
      <c r="E1898" s="0" t="s">
        <v>17320</v>
      </c>
      <c r="F1898" s="0" t="n">
        <v>1</v>
      </c>
      <c r="G1898" s="0" t="s">
        <v>2298</v>
      </c>
      <c r="H1898" s="0" t="s">
        <v>2170</v>
      </c>
      <c r="I1898" s="0" t="s">
        <v>2170</v>
      </c>
      <c r="J1898" s="0" t="s">
        <v>2170</v>
      </c>
      <c r="K1898" s="0" t="s">
        <v>2170</v>
      </c>
      <c r="L1898" s="0" t="s">
        <v>2170</v>
      </c>
      <c r="M1898" s="0" t="s">
        <v>2170</v>
      </c>
      <c r="N1898" s="0" t="n">
        <f aca="false">FALSE()</f>
        <v>0</v>
      </c>
      <c r="O1898" s="0" t="s">
        <v>17323</v>
      </c>
      <c r="P1898" s="0" t="s">
        <v>2300</v>
      </c>
      <c r="Q1898" s="380" t="n">
        <v>25569.125</v>
      </c>
      <c r="R1898" s="0" t="n">
        <v>105141385</v>
      </c>
      <c r="S1898" s="0" t="s">
        <v>2301</v>
      </c>
      <c r="T1898" s="0" t="s">
        <v>2302</v>
      </c>
      <c r="U1898" s="0" t="s">
        <v>610</v>
      </c>
      <c r="V1898" s="0" t="n">
        <v>200000000</v>
      </c>
      <c r="W1898" s="0" t="s">
        <v>3351</v>
      </c>
      <c r="X1898" s="0" t="n">
        <v>4</v>
      </c>
      <c r="Y1898" s="0" t="n">
        <f aca="false">FALSE()</f>
        <v>0</v>
      </c>
      <c r="Z1898" s="0" t="n">
        <f aca="false">FALSE()</f>
        <v>0</v>
      </c>
      <c r="AA1898" s="0" t="n">
        <f aca="false">FALSE()</f>
        <v>0</v>
      </c>
      <c r="AB1898" s="0" t="n">
        <f aca="false">TRUE()</f>
        <v>1</v>
      </c>
      <c r="AC1898" s="0" t="n">
        <v>1</v>
      </c>
      <c r="AD1898" s="0" t="s">
        <v>2129</v>
      </c>
      <c r="AE1898" s="0" t="n">
        <f aca="false">TRUE()</f>
        <v>1</v>
      </c>
      <c r="AF1898" s="0" t="s">
        <v>17324</v>
      </c>
      <c r="AG1898" s="0" t="n">
        <v>2</v>
      </c>
      <c r="AH1898" s="0" t="s">
        <v>17325</v>
      </c>
      <c r="AI1898" s="0" t="s">
        <v>17326</v>
      </c>
      <c r="AJ1898" s="0" t="n">
        <v>0</v>
      </c>
      <c r="AK1898" s="0" t="s">
        <v>2118</v>
      </c>
      <c r="AL1898" s="0" t="n">
        <f aca="false">FALSE()</f>
        <v>0</v>
      </c>
      <c r="AM1898" s="0" t="n">
        <f aca="false">TRUE()</f>
        <v>1</v>
      </c>
      <c r="AN1898" s="0" t="n">
        <f aca="false">FALSE()</f>
        <v>0</v>
      </c>
      <c r="AO1898" s="0" t="n">
        <f aca="false">FALSE()</f>
        <v>0</v>
      </c>
      <c r="AP1898" s="0" t="n">
        <f aca="false">FALSE()</f>
        <v>0</v>
      </c>
      <c r="AQ1898" s="380" t="n">
        <v>44169.7291666667</v>
      </c>
      <c r="AR1898" s="380" t="n">
        <v>44169.4166666667</v>
      </c>
      <c r="AS1898" s="0" t="s">
        <v>17327</v>
      </c>
      <c r="AT1898" s="0" t="s">
        <v>2170</v>
      </c>
      <c r="AU1898" s="0" t="s">
        <v>2170</v>
      </c>
    </row>
    <row r="1899" customFormat="false" ht="15" hidden="true" customHeight="false" outlineLevel="0" collapsed="false">
      <c r="A1899" s="0" t="s">
        <v>17328</v>
      </c>
      <c r="B1899" s="0" t="s">
        <v>17329</v>
      </c>
      <c r="C1899" s="0" t="s">
        <v>17330</v>
      </c>
      <c r="D1899" s="0" t="s">
        <v>2888</v>
      </c>
      <c r="E1899" s="0" t="s">
        <v>17328</v>
      </c>
      <c r="F1899" s="0" t="n">
        <v>1</v>
      </c>
      <c r="G1899" s="0" t="s">
        <v>434</v>
      </c>
      <c r="H1899" s="0" t="s">
        <v>2170</v>
      </c>
      <c r="I1899" s="0" t="s">
        <v>2170</v>
      </c>
      <c r="J1899" s="0" t="s">
        <v>2170</v>
      </c>
      <c r="K1899" s="0" t="s">
        <v>2170</v>
      </c>
      <c r="L1899" s="0" t="s">
        <v>2170</v>
      </c>
      <c r="M1899" s="0" t="s">
        <v>2170</v>
      </c>
      <c r="N1899" s="0" t="n">
        <f aca="false">FALSE()</f>
        <v>0</v>
      </c>
      <c r="O1899" s="0" t="s">
        <v>17331</v>
      </c>
      <c r="P1899" s="0" t="s">
        <v>2890</v>
      </c>
      <c r="Q1899" s="380" t="n">
        <v>39238.1666666667</v>
      </c>
      <c r="R1899" s="0" t="n">
        <v>3562066</v>
      </c>
      <c r="S1899" s="0" t="s">
        <v>601</v>
      </c>
      <c r="T1899" s="0" t="s">
        <v>2602</v>
      </c>
      <c r="U1899" s="0" t="s">
        <v>2574</v>
      </c>
      <c r="V1899" s="0" t="n">
        <v>2671549</v>
      </c>
      <c r="W1899" s="0" t="s">
        <v>2603</v>
      </c>
      <c r="X1899" s="0" t="n">
        <v>5</v>
      </c>
      <c r="Y1899" s="0" t="n">
        <f aca="false">FALSE()</f>
        <v>0</v>
      </c>
      <c r="Z1899" s="0" t="n">
        <f aca="false">TRUE()</f>
        <v>1</v>
      </c>
      <c r="AA1899" s="0" t="n">
        <f aca="false">TRUE()</f>
        <v>1</v>
      </c>
      <c r="AB1899" s="0" t="n">
        <f aca="false">FALSE()</f>
        <v>0</v>
      </c>
      <c r="AC1899" s="0" t="n">
        <v>1</v>
      </c>
      <c r="AD1899" s="0" t="s">
        <v>2129</v>
      </c>
      <c r="AE1899" s="0" t="n">
        <f aca="false">TRUE()</f>
        <v>1</v>
      </c>
      <c r="AF1899" s="0" t="s">
        <v>17332</v>
      </c>
      <c r="AG1899" s="0" t="n">
        <v>1</v>
      </c>
      <c r="AH1899" s="0" t="s">
        <v>17333</v>
      </c>
      <c r="AI1899" s="0" t="s">
        <v>17334</v>
      </c>
      <c r="AJ1899" s="0" t="n">
        <v>0</v>
      </c>
      <c r="AK1899" s="0" t="s">
        <v>2118</v>
      </c>
      <c r="AL1899" s="0" t="n">
        <f aca="false">TRUE()</f>
        <v>1</v>
      </c>
      <c r="AM1899" s="0" t="n">
        <f aca="false">TRUE()</f>
        <v>1</v>
      </c>
      <c r="AN1899" s="0" t="n">
        <f aca="false">FALSE()</f>
        <v>0</v>
      </c>
      <c r="AO1899" s="0" t="n">
        <f aca="false">FALSE()</f>
        <v>0</v>
      </c>
      <c r="AP1899" s="0" t="n">
        <f aca="false">FALSE()</f>
        <v>0</v>
      </c>
      <c r="AQ1899" s="380" t="n">
        <v>45042.8236111111</v>
      </c>
      <c r="AR1899" s="380" t="n">
        <v>45042.4166666667</v>
      </c>
      <c r="AS1899" s="0" t="s">
        <v>17335</v>
      </c>
      <c r="AT1899" s="0" t="s">
        <v>2170</v>
      </c>
      <c r="AU1899" s="0" t="s">
        <v>2170</v>
      </c>
    </row>
    <row r="1900" customFormat="false" ht="15" hidden="true" customHeight="false" outlineLevel="0" collapsed="false">
      <c r="A1900" s="0" t="s">
        <v>17336</v>
      </c>
      <c r="B1900" s="0" t="s">
        <v>17337</v>
      </c>
      <c r="C1900" s="0" t="s">
        <v>17338</v>
      </c>
      <c r="D1900" s="0" t="s">
        <v>2297</v>
      </c>
      <c r="E1900" s="0" t="s">
        <v>17336</v>
      </c>
      <c r="F1900" s="0" t="n">
        <v>1</v>
      </c>
      <c r="G1900" s="0" t="s">
        <v>2298</v>
      </c>
      <c r="H1900" s="0" t="s">
        <v>2170</v>
      </c>
      <c r="I1900" s="0" t="s">
        <v>2170</v>
      </c>
      <c r="J1900" s="0" t="s">
        <v>2170</v>
      </c>
      <c r="K1900" s="0" t="s">
        <v>2170</v>
      </c>
      <c r="L1900" s="0" t="s">
        <v>2170</v>
      </c>
      <c r="M1900" s="0" t="s">
        <v>2170</v>
      </c>
      <c r="N1900" s="0" t="n">
        <f aca="false">FALSE()</f>
        <v>0</v>
      </c>
      <c r="O1900" s="0" t="s">
        <v>17339</v>
      </c>
      <c r="P1900" s="0" t="s">
        <v>2300</v>
      </c>
      <c r="Q1900" s="380" t="n">
        <v>35416.125</v>
      </c>
      <c r="R1900" s="0" t="n">
        <v>22347635</v>
      </c>
      <c r="S1900" s="0" t="s">
        <v>2301</v>
      </c>
      <c r="T1900" s="0" t="s">
        <v>2302</v>
      </c>
      <c r="U1900" s="0" t="s">
        <v>2365</v>
      </c>
      <c r="V1900" s="0" t="n">
        <v>100000000</v>
      </c>
      <c r="W1900" s="0" t="s">
        <v>2409</v>
      </c>
      <c r="X1900" s="0" t="n">
        <v>4</v>
      </c>
      <c r="Y1900" s="0" t="n">
        <f aca="false">FALSE()</f>
        <v>0</v>
      </c>
      <c r="Z1900" s="0" t="n">
        <f aca="false">FALSE()</f>
        <v>0</v>
      </c>
      <c r="AA1900" s="0" t="n">
        <f aca="false">FALSE()</f>
        <v>0</v>
      </c>
      <c r="AB1900" s="0" t="n">
        <f aca="false">TRUE()</f>
        <v>1</v>
      </c>
      <c r="AC1900" s="0" t="n">
        <v>1</v>
      </c>
      <c r="AD1900" s="0" t="s">
        <v>2129</v>
      </c>
      <c r="AE1900" s="0" t="n">
        <f aca="false">TRUE()</f>
        <v>1</v>
      </c>
      <c r="AF1900" s="0" t="s">
        <v>17340</v>
      </c>
      <c r="AG1900" s="0" t="n">
        <v>2</v>
      </c>
      <c r="AH1900" s="0" t="s">
        <v>17341</v>
      </c>
      <c r="AI1900" s="0" t="s">
        <v>17342</v>
      </c>
      <c r="AJ1900" s="0" t="n">
        <v>0</v>
      </c>
      <c r="AK1900" s="0" t="s">
        <v>2118</v>
      </c>
      <c r="AL1900" s="0" t="n">
        <f aca="false">FALSE()</f>
        <v>0</v>
      </c>
      <c r="AM1900" s="0" t="n">
        <f aca="false">TRUE()</f>
        <v>1</v>
      </c>
      <c r="AN1900" s="0" t="n">
        <f aca="false">FALSE()</f>
        <v>0</v>
      </c>
      <c r="AO1900" s="0" t="n">
        <f aca="false">FALSE()</f>
        <v>0</v>
      </c>
      <c r="AP1900" s="0" t="n">
        <f aca="false">FALSE()</f>
        <v>0</v>
      </c>
      <c r="AQ1900" s="380" t="n">
        <v>43524.7305555556</v>
      </c>
      <c r="AR1900" s="380" t="n">
        <v>35417.125</v>
      </c>
      <c r="AS1900" s="0" t="s">
        <v>17343</v>
      </c>
      <c r="AT1900" s="0" t="s">
        <v>2170</v>
      </c>
      <c r="AU1900" s="0" t="s">
        <v>2170</v>
      </c>
    </row>
    <row r="1901" customFormat="false" ht="15" hidden="true" customHeight="false" outlineLevel="0" collapsed="false">
      <c r="A1901" s="0" t="s">
        <v>17344</v>
      </c>
      <c r="B1901" s="0" t="s">
        <v>17345</v>
      </c>
      <c r="C1901" s="0" t="s">
        <v>17346</v>
      </c>
      <c r="D1901" s="0" t="s">
        <v>2297</v>
      </c>
      <c r="E1901" s="0" t="s">
        <v>17344</v>
      </c>
      <c r="F1901" s="0" t="n">
        <v>1</v>
      </c>
      <c r="G1901" s="0" t="s">
        <v>2298</v>
      </c>
      <c r="H1901" s="0" t="s">
        <v>2170</v>
      </c>
      <c r="I1901" s="0" t="s">
        <v>2170</v>
      </c>
      <c r="J1901" s="0" t="s">
        <v>2170</v>
      </c>
      <c r="K1901" s="0" t="s">
        <v>2170</v>
      </c>
      <c r="L1901" s="0" t="s">
        <v>2170</v>
      </c>
      <c r="M1901" s="0" t="s">
        <v>2170</v>
      </c>
      <c r="N1901" s="0" t="n">
        <f aca="false">FALSE()</f>
        <v>0</v>
      </c>
      <c r="O1901" s="0" t="s">
        <v>17347</v>
      </c>
      <c r="P1901" s="0" t="s">
        <v>2300</v>
      </c>
      <c r="Q1901" s="380" t="n">
        <v>25569.125</v>
      </c>
      <c r="R1901" s="0" t="n">
        <v>1018869843</v>
      </c>
      <c r="S1901" s="0" t="s">
        <v>2301</v>
      </c>
      <c r="T1901" s="0" t="s">
        <v>2302</v>
      </c>
      <c r="U1901" s="0" t="s">
        <v>2451</v>
      </c>
      <c r="V1901" s="0" t="n">
        <v>1956937500</v>
      </c>
      <c r="W1901" s="0" t="s">
        <v>2366</v>
      </c>
      <c r="X1901" s="0" t="n">
        <v>4</v>
      </c>
      <c r="Y1901" s="0" t="n">
        <f aca="false">FALSE()</f>
        <v>0</v>
      </c>
      <c r="Z1901" s="0" t="n">
        <f aca="false">FALSE()</f>
        <v>0</v>
      </c>
      <c r="AA1901" s="0" t="n">
        <f aca="false">FALSE()</f>
        <v>0</v>
      </c>
      <c r="AB1901" s="0" t="n">
        <f aca="false">TRUE()</f>
        <v>1</v>
      </c>
      <c r="AC1901" s="0" t="n">
        <v>1</v>
      </c>
      <c r="AD1901" s="0" t="s">
        <v>2129</v>
      </c>
      <c r="AE1901" s="0" t="n">
        <f aca="false">TRUE()</f>
        <v>1</v>
      </c>
      <c r="AF1901" s="0" t="s">
        <v>17348</v>
      </c>
      <c r="AG1901" s="0" t="n">
        <v>2</v>
      </c>
      <c r="AH1901" s="0" t="s">
        <v>17349</v>
      </c>
      <c r="AI1901" s="0" t="s">
        <v>17350</v>
      </c>
      <c r="AJ1901" s="0" t="n">
        <v>0</v>
      </c>
      <c r="AK1901" s="0" t="s">
        <v>2118</v>
      </c>
      <c r="AL1901" s="0" t="n">
        <f aca="false">FALSE()</f>
        <v>0</v>
      </c>
      <c r="AM1901" s="0" t="n">
        <f aca="false">TRUE()</f>
        <v>1</v>
      </c>
      <c r="AN1901" s="0" t="n">
        <f aca="false">FALSE()</f>
        <v>0</v>
      </c>
      <c r="AO1901" s="0" t="n">
        <f aca="false">FALSE()</f>
        <v>0</v>
      </c>
      <c r="AP1901" s="0" t="n">
        <f aca="false">FALSE()</f>
        <v>0</v>
      </c>
      <c r="AQ1901" s="380" t="n">
        <v>44760.6298611111</v>
      </c>
      <c r="AR1901" s="380" t="n">
        <v>44760.4166666667</v>
      </c>
      <c r="AS1901" s="0" t="s">
        <v>17351</v>
      </c>
      <c r="AT1901" s="0" t="s">
        <v>2170</v>
      </c>
      <c r="AU1901" s="0" t="s">
        <v>2170</v>
      </c>
    </row>
    <row r="1902" customFormat="false" ht="15" hidden="true" customHeight="false" outlineLevel="0" collapsed="false">
      <c r="A1902" s="0" t="s">
        <v>17352</v>
      </c>
      <c r="B1902" s="0" t="s">
        <v>17353</v>
      </c>
      <c r="C1902" s="0" t="s">
        <v>17354</v>
      </c>
      <c r="D1902" s="0" t="s">
        <v>2297</v>
      </c>
      <c r="E1902" s="0" t="s">
        <v>17352</v>
      </c>
      <c r="F1902" s="0" t="n">
        <v>1</v>
      </c>
      <c r="G1902" s="0" t="s">
        <v>2298</v>
      </c>
      <c r="H1902" s="0" t="s">
        <v>2170</v>
      </c>
      <c r="I1902" s="0" t="s">
        <v>2170</v>
      </c>
      <c r="J1902" s="0" t="s">
        <v>2170</v>
      </c>
      <c r="K1902" s="0" t="s">
        <v>2170</v>
      </c>
      <c r="L1902" s="0" t="s">
        <v>2170</v>
      </c>
      <c r="M1902" s="0" t="s">
        <v>2170</v>
      </c>
      <c r="N1902" s="0" t="n">
        <f aca="false">FALSE()</f>
        <v>0</v>
      </c>
      <c r="O1902" s="0" t="s">
        <v>17355</v>
      </c>
      <c r="P1902" s="0" t="s">
        <v>2300</v>
      </c>
      <c r="Q1902" s="380" t="n">
        <v>31717.125</v>
      </c>
      <c r="R1902" s="0" t="n">
        <v>32036485</v>
      </c>
      <c r="S1902" s="0" t="s">
        <v>2301</v>
      </c>
      <c r="T1902" s="0" t="s">
        <v>2302</v>
      </c>
      <c r="U1902" s="0" t="s">
        <v>2114</v>
      </c>
      <c r="V1902" s="0" t="n">
        <v>120000000</v>
      </c>
      <c r="W1902" s="0" t="s">
        <v>17356</v>
      </c>
      <c r="X1902" s="0" t="n">
        <v>4</v>
      </c>
      <c r="Y1902" s="0" t="n">
        <f aca="false">FALSE()</f>
        <v>0</v>
      </c>
      <c r="Z1902" s="0" t="n">
        <f aca="false">FALSE()</f>
        <v>0</v>
      </c>
      <c r="AA1902" s="0" t="n">
        <f aca="false">FALSE()</f>
        <v>0</v>
      </c>
      <c r="AB1902" s="0" t="n">
        <f aca="false">TRUE()</f>
        <v>1</v>
      </c>
      <c r="AC1902" s="0" t="n">
        <v>1</v>
      </c>
      <c r="AD1902" s="0" t="s">
        <v>2129</v>
      </c>
      <c r="AE1902" s="0" t="n">
        <f aca="false">TRUE()</f>
        <v>1</v>
      </c>
      <c r="AF1902" s="0" t="s">
        <v>17357</v>
      </c>
      <c r="AG1902" s="0" t="n">
        <v>2</v>
      </c>
      <c r="AH1902" s="0" t="s">
        <v>17358</v>
      </c>
      <c r="AI1902" s="0" t="s">
        <v>17359</v>
      </c>
      <c r="AJ1902" s="0" t="n">
        <v>0</v>
      </c>
      <c r="AK1902" s="0" t="s">
        <v>2118</v>
      </c>
      <c r="AL1902" s="0" t="n">
        <f aca="false">FALSE()</f>
        <v>0</v>
      </c>
      <c r="AM1902" s="0" t="n">
        <f aca="false">TRUE()</f>
        <v>1</v>
      </c>
      <c r="AN1902" s="0" t="n">
        <f aca="false">FALSE()</f>
        <v>0</v>
      </c>
      <c r="AO1902" s="0" t="n">
        <f aca="false">FALSE()</f>
        <v>0</v>
      </c>
      <c r="AP1902" s="0" t="n">
        <f aca="false">FALSE()</f>
        <v>0</v>
      </c>
      <c r="AQ1902" s="380" t="n">
        <v>43769.6875</v>
      </c>
      <c r="AR1902" s="380" t="n">
        <v>43769.4166666667</v>
      </c>
      <c r="AS1902" s="0" t="s">
        <v>17360</v>
      </c>
      <c r="AT1902" s="0" t="s">
        <v>2170</v>
      </c>
      <c r="AU1902" s="0" t="s">
        <v>2170</v>
      </c>
    </row>
    <row r="1903" customFormat="false" ht="15" hidden="true" customHeight="false" outlineLevel="0" collapsed="false">
      <c r="A1903" s="0" t="s">
        <v>17361</v>
      </c>
      <c r="B1903" s="0" t="s">
        <v>17362</v>
      </c>
      <c r="C1903" s="0" t="s">
        <v>17363</v>
      </c>
      <c r="D1903" s="0" t="s">
        <v>2297</v>
      </c>
      <c r="E1903" s="0" t="s">
        <v>17361</v>
      </c>
      <c r="F1903" s="0" t="n">
        <v>1</v>
      </c>
      <c r="G1903" s="0" t="s">
        <v>2298</v>
      </c>
      <c r="H1903" s="0" t="s">
        <v>2170</v>
      </c>
      <c r="I1903" s="0" t="s">
        <v>2170</v>
      </c>
      <c r="J1903" s="0" t="s">
        <v>2170</v>
      </c>
      <c r="K1903" s="0" t="s">
        <v>2170</v>
      </c>
      <c r="L1903" s="0" t="s">
        <v>2170</v>
      </c>
      <c r="M1903" s="0" t="s">
        <v>2170</v>
      </c>
      <c r="N1903" s="0" t="n">
        <f aca="false">FALSE()</f>
        <v>0</v>
      </c>
      <c r="O1903" s="0" t="s">
        <v>17364</v>
      </c>
      <c r="P1903" s="0" t="s">
        <v>2300</v>
      </c>
      <c r="Q1903" s="380" t="n">
        <v>25569.125</v>
      </c>
      <c r="R1903" s="0" t="n">
        <v>89114522</v>
      </c>
      <c r="S1903" s="0" t="s">
        <v>2301</v>
      </c>
      <c r="T1903" s="0" t="s">
        <v>2302</v>
      </c>
      <c r="U1903" s="0" t="s">
        <v>2693</v>
      </c>
      <c r="V1903" s="0" t="n">
        <v>160000000</v>
      </c>
      <c r="W1903" s="0" t="s">
        <v>2409</v>
      </c>
      <c r="X1903" s="0" t="n">
        <v>4</v>
      </c>
      <c r="Y1903" s="0" t="n">
        <f aca="false">FALSE()</f>
        <v>0</v>
      </c>
      <c r="Z1903" s="0" t="n">
        <f aca="false">FALSE()</f>
        <v>0</v>
      </c>
      <c r="AA1903" s="0" t="n">
        <f aca="false">FALSE()</f>
        <v>0</v>
      </c>
      <c r="AB1903" s="0" t="n">
        <f aca="false">TRUE()</f>
        <v>1</v>
      </c>
      <c r="AC1903" s="0" t="n">
        <v>1</v>
      </c>
      <c r="AD1903" s="0" t="s">
        <v>2129</v>
      </c>
      <c r="AE1903" s="0" t="n">
        <f aca="false">TRUE()</f>
        <v>1</v>
      </c>
      <c r="AF1903" s="0" t="s">
        <v>17365</v>
      </c>
      <c r="AG1903" s="0" t="n">
        <v>2</v>
      </c>
      <c r="AH1903" s="0" t="s">
        <v>17366</v>
      </c>
      <c r="AI1903" s="0" t="s">
        <v>17367</v>
      </c>
      <c r="AJ1903" s="0" t="n">
        <v>0</v>
      </c>
      <c r="AK1903" s="0" t="s">
        <v>2118</v>
      </c>
      <c r="AL1903" s="0" t="n">
        <f aca="false">FALSE()</f>
        <v>0</v>
      </c>
      <c r="AM1903" s="0" t="n">
        <f aca="false">TRUE()</f>
        <v>1</v>
      </c>
      <c r="AN1903" s="0" t="n">
        <f aca="false">FALSE()</f>
        <v>0</v>
      </c>
      <c r="AO1903" s="0" t="n">
        <f aca="false">FALSE()</f>
        <v>0</v>
      </c>
      <c r="AP1903" s="0" t="n">
        <f aca="false">FALSE()</f>
        <v>0</v>
      </c>
      <c r="AQ1903" s="380" t="n">
        <v>44041.6895833333</v>
      </c>
      <c r="AR1903" s="380" t="n">
        <v>44041.4166666667</v>
      </c>
      <c r="AS1903" s="0" t="s">
        <v>17368</v>
      </c>
      <c r="AT1903" s="0" t="s">
        <v>2170</v>
      </c>
      <c r="AU1903" s="0" t="s">
        <v>2170</v>
      </c>
    </row>
    <row r="1904" customFormat="false" ht="15" hidden="true" customHeight="false" outlineLevel="0" collapsed="false">
      <c r="A1904" s="0" t="s">
        <v>17369</v>
      </c>
      <c r="B1904" s="0" t="s">
        <v>17370</v>
      </c>
      <c r="C1904" s="0" t="s">
        <v>17371</v>
      </c>
      <c r="D1904" s="0" t="s">
        <v>2297</v>
      </c>
      <c r="E1904" s="0" t="s">
        <v>17369</v>
      </c>
      <c r="F1904" s="0" t="n">
        <v>1</v>
      </c>
      <c r="G1904" s="0" t="s">
        <v>2298</v>
      </c>
      <c r="H1904" s="0" t="s">
        <v>2170</v>
      </c>
      <c r="I1904" s="0" t="s">
        <v>2170</v>
      </c>
      <c r="J1904" s="0" t="s">
        <v>2170</v>
      </c>
      <c r="K1904" s="0" t="s">
        <v>2170</v>
      </c>
      <c r="L1904" s="0" t="s">
        <v>2170</v>
      </c>
      <c r="M1904" s="0" t="s">
        <v>2170</v>
      </c>
      <c r="N1904" s="0" t="n">
        <f aca="false">FALSE()</f>
        <v>0</v>
      </c>
      <c r="O1904" s="0" t="s">
        <v>17372</v>
      </c>
      <c r="P1904" s="0" t="s">
        <v>2300</v>
      </c>
      <c r="Q1904" s="380" t="n">
        <v>29525.125</v>
      </c>
      <c r="R1904" s="0" t="n">
        <v>152737157</v>
      </c>
      <c r="S1904" s="0" t="s">
        <v>2301</v>
      </c>
      <c r="T1904" s="0" t="s">
        <v>2302</v>
      </c>
      <c r="U1904" s="0" t="s">
        <v>2116</v>
      </c>
      <c r="V1904" s="0" t="n">
        <v>0</v>
      </c>
      <c r="W1904" s="0" t="s">
        <v>2312</v>
      </c>
      <c r="X1904" s="0" t="n">
        <v>4</v>
      </c>
      <c r="Y1904" s="0" t="n">
        <f aca="false">FALSE()</f>
        <v>0</v>
      </c>
      <c r="Z1904" s="0" t="n">
        <f aca="false">FALSE()</f>
        <v>0</v>
      </c>
      <c r="AA1904" s="0" t="n">
        <f aca="false">FALSE()</f>
        <v>0</v>
      </c>
      <c r="AB1904" s="0" t="n">
        <f aca="false">TRUE()</f>
        <v>1</v>
      </c>
      <c r="AC1904" s="0" t="n">
        <v>1</v>
      </c>
      <c r="AD1904" s="0" t="s">
        <v>2129</v>
      </c>
      <c r="AE1904" s="0" t="n">
        <f aca="false">TRUE()</f>
        <v>1</v>
      </c>
      <c r="AF1904" s="0" t="s">
        <v>17373</v>
      </c>
      <c r="AG1904" s="0" t="n">
        <v>2</v>
      </c>
      <c r="AH1904" s="0" t="s">
        <v>17374</v>
      </c>
      <c r="AI1904" s="0" t="s">
        <v>17375</v>
      </c>
      <c r="AJ1904" s="0" t="n">
        <v>0</v>
      </c>
      <c r="AK1904" s="0" t="s">
        <v>2118</v>
      </c>
      <c r="AL1904" s="0" t="n">
        <f aca="false">FALSE()</f>
        <v>0</v>
      </c>
      <c r="AM1904" s="0" t="n">
        <f aca="false">TRUE()</f>
        <v>1</v>
      </c>
      <c r="AN1904" s="0" t="n">
        <f aca="false">FALSE()</f>
        <v>0</v>
      </c>
      <c r="AO1904" s="0" t="n">
        <f aca="false">FALSE()</f>
        <v>0</v>
      </c>
      <c r="AP1904" s="0" t="n">
        <f aca="false">FALSE()</f>
        <v>0</v>
      </c>
      <c r="AQ1904" s="380" t="n">
        <v>43123.7291666667</v>
      </c>
      <c r="AR1904" s="380" t="n">
        <v>32398.1666666667</v>
      </c>
      <c r="AS1904" s="0" t="s">
        <v>17376</v>
      </c>
      <c r="AT1904" s="0" t="s">
        <v>2170</v>
      </c>
      <c r="AU1904" s="0" t="s">
        <v>2170</v>
      </c>
    </row>
    <row r="1905" customFormat="false" ht="15" hidden="true" customHeight="false" outlineLevel="0" collapsed="false">
      <c r="A1905" s="0" t="s">
        <v>17377</v>
      </c>
      <c r="B1905" s="0" t="s">
        <v>17378</v>
      </c>
      <c r="C1905" s="0" t="s">
        <v>17379</v>
      </c>
      <c r="D1905" s="0" t="s">
        <v>2297</v>
      </c>
      <c r="E1905" s="0" t="s">
        <v>17377</v>
      </c>
      <c r="F1905" s="0" t="n">
        <v>1</v>
      </c>
      <c r="G1905" s="0" t="s">
        <v>2298</v>
      </c>
      <c r="H1905" s="0" t="s">
        <v>2170</v>
      </c>
      <c r="I1905" s="0" t="s">
        <v>2170</v>
      </c>
      <c r="J1905" s="0" t="s">
        <v>2170</v>
      </c>
      <c r="K1905" s="0" t="s">
        <v>2170</v>
      </c>
      <c r="L1905" s="0" t="s">
        <v>2170</v>
      </c>
      <c r="M1905" s="0" t="s">
        <v>2170</v>
      </c>
      <c r="N1905" s="0" t="n">
        <f aca="false">FALSE()</f>
        <v>0</v>
      </c>
      <c r="O1905" s="0" t="s">
        <v>17380</v>
      </c>
      <c r="P1905" s="0" t="s">
        <v>2300</v>
      </c>
      <c r="Q1905" s="380" t="n">
        <v>41543.1666666667</v>
      </c>
      <c r="R1905" s="0" t="n">
        <v>61826774</v>
      </c>
      <c r="S1905" s="0" t="s">
        <v>2301</v>
      </c>
      <c r="T1905" s="0" t="s">
        <v>2302</v>
      </c>
      <c r="U1905" s="0" t="s">
        <v>2330</v>
      </c>
      <c r="V1905" s="0" t="n">
        <v>500000000</v>
      </c>
      <c r="W1905" s="0" t="s">
        <v>2366</v>
      </c>
      <c r="X1905" s="0" t="n">
        <v>4</v>
      </c>
      <c r="Y1905" s="0" t="n">
        <f aca="false">FALSE()</f>
        <v>0</v>
      </c>
      <c r="Z1905" s="0" t="n">
        <f aca="false">FALSE()</f>
        <v>0</v>
      </c>
      <c r="AA1905" s="0" t="n">
        <f aca="false">FALSE()</f>
        <v>0</v>
      </c>
      <c r="AB1905" s="0" t="n">
        <f aca="false">TRUE()</f>
        <v>1</v>
      </c>
      <c r="AC1905" s="0" t="n">
        <v>1</v>
      </c>
      <c r="AD1905" s="0" t="s">
        <v>2129</v>
      </c>
      <c r="AE1905" s="0" t="n">
        <f aca="false">TRUE()</f>
        <v>1</v>
      </c>
      <c r="AF1905" s="0" t="s">
        <v>17381</v>
      </c>
      <c r="AG1905" s="0" t="n">
        <v>2</v>
      </c>
      <c r="AH1905" s="0" t="s">
        <v>17382</v>
      </c>
      <c r="AI1905" s="0" t="s">
        <v>17383</v>
      </c>
      <c r="AJ1905" s="0" t="n">
        <v>0</v>
      </c>
      <c r="AK1905" s="0" t="s">
        <v>2118</v>
      </c>
      <c r="AL1905" s="0" t="n">
        <f aca="false">FALSE()</f>
        <v>0</v>
      </c>
      <c r="AM1905" s="0" t="n">
        <f aca="false">TRUE()</f>
        <v>1</v>
      </c>
      <c r="AN1905" s="0" t="n">
        <f aca="false">FALSE()</f>
        <v>0</v>
      </c>
      <c r="AO1905" s="0" t="n">
        <f aca="false">FALSE()</f>
        <v>0</v>
      </c>
      <c r="AP1905" s="0" t="n">
        <f aca="false">FALSE()</f>
        <v>0</v>
      </c>
      <c r="AQ1905" s="380" t="n">
        <v>43627.6875</v>
      </c>
      <c r="AR1905" s="380" t="n">
        <v>41543.1666666667</v>
      </c>
      <c r="AS1905" s="0" t="s">
        <v>17384</v>
      </c>
      <c r="AT1905" s="0" t="s">
        <v>2170</v>
      </c>
      <c r="AU1905" s="0" t="s">
        <v>2170</v>
      </c>
    </row>
    <row r="1906" customFormat="false" ht="15" hidden="true" customHeight="false" outlineLevel="0" collapsed="false">
      <c r="A1906" s="0" t="s">
        <v>17385</v>
      </c>
      <c r="B1906" s="0" t="s">
        <v>17386</v>
      </c>
      <c r="C1906" s="0" t="s">
        <v>17387</v>
      </c>
      <c r="D1906" s="0" t="s">
        <v>2297</v>
      </c>
      <c r="E1906" s="0" t="s">
        <v>17385</v>
      </c>
      <c r="F1906" s="0" t="n">
        <v>1</v>
      </c>
      <c r="G1906" s="0" t="s">
        <v>2298</v>
      </c>
      <c r="H1906" s="0" t="s">
        <v>2170</v>
      </c>
      <c r="I1906" s="0" t="s">
        <v>2170</v>
      </c>
      <c r="J1906" s="0" t="s">
        <v>2170</v>
      </c>
      <c r="K1906" s="0" t="s">
        <v>2170</v>
      </c>
      <c r="L1906" s="0" t="s">
        <v>2170</v>
      </c>
      <c r="M1906" s="0" t="s">
        <v>2170</v>
      </c>
      <c r="N1906" s="0" t="n">
        <f aca="false">FALSE()</f>
        <v>0</v>
      </c>
      <c r="O1906" s="0" t="s">
        <v>17388</v>
      </c>
      <c r="P1906" s="0" t="s">
        <v>2300</v>
      </c>
      <c r="Q1906" s="380" t="n">
        <v>25569.125</v>
      </c>
      <c r="R1906" s="0" t="n">
        <v>23790333</v>
      </c>
      <c r="S1906" s="0" t="s">
        <v>2301</v>
      </c>
      <c r="T1906" s="0" t="s">
        <v>2302</v>
      </c>
      <c r="U1906" s="0" t="s">
        <v>2116</v>
      </c>
      <c r="V1906" s="0" t="n">
        <v>50000000</v>
      </c>
      <c r="W1906" s="0" t="s">
        <v>4034</v>
      </c>
      <c r="X1906" s="0" t="n">
        <v>4</v>
      </c>
      <c r="Y1906" s="0" t="n">
        <f aca="false">FALSE()</f>
        <v>0</v>
      </c>
      <c r="Z1906" s="0" t="n">
        <f aca="false">FALSE()</f>
        <v>0</v>
      </c>
      <c r="AA1906" s="0" t="n">
        <f aca="false">FALSE()</f>
        <v>0</v>
      </c>
      <c r="AB1906" s="0" t="n">
        <f aca="false">FALSE()</f>
        <v>0</v>
      </c>
      <c r="AC1906" s="0" t="n">
        <v>1</v>
      </c>
      <c r="AD1906" s="0" t="s">
        <v>2129</v>
      </c>
      <c r="AE1906" s="0" t="n">
        <f aca="false">TRUE()</f>
        <v>1</v>
      </c>
      <c r="AF1906" s="0" t="s">
        <v>17389</v>
      </c>
      <c r="AG1906" s="0" t="n">
        <v>2</v>
      </c>
      <c r="AH1906" s="0" t="s">
        <v>17390</v>
      </c>
      <c r="AI1906" s="0" t="s">
        <v>17391</v>
      </c>
      <c r="AJ1906" s="0" t="n">
        <v>0</v>
      </c>
      <c r="AK1906" s="0" t="s">
        <v>2118</v>
      </c>
      <c r="AL1906" s="0" t="n">
        <f aca="false">FALSE()</f>
        <v>0</v>
      </c>
      <c r="AM1906" s="0" t="n">
        <f aca="false">TRUE()</f>
        <v>1</v>
      </c>
      <c r="AN1906" s="0" t="n">
        <f aca="false">FALSE()</f>
        <v>0</v>
      </c>
      <c r="AO1906" s="0" t="n">
        <f aca="false">FALSE()</f>
        <v>0</v>
      </c>
      <c r="AP1906" s="0" t="n">
        <f aca="false">TRUE()</f>
        <v>1</v>
      </c>
      <c r="AQ1906" s="380" t="n">
        <v>44781.6520833333</v>
      </c>
      <c r="AR1906" s="380" t="n">
        <v>44781.4166666667</v>
      </c>
      <c r="AS1906" s="0" t="s">
        <v>17392</v>
      </c>
      <c r="AT1906" s="0" t="s">
        <v>2170</v>
      </c>
      <c r="AU1906" s="0" t="s">
        <v>2170</v>
      </c>
    </row>
    <row r="1907" customFormat="false" ht="15" hidden="true" customHeight="false" outlineLevel="0" collapsed="false">
      <c r="A1907" s="0" t="s">
        <v>17393</v>
      </c>
      <c r="B1907" s="0" t="s">
        <v>17394</v>
      </c>
      <c r="C1907" s="0" t="s">
        <v>17395</v>
      </c>
      <c r="D1907" s="0" t="s">
        <v>2297</v>
      </c>
      <c r="E1907" s="0" t="s">
        <v>17393</v>
      </c>
      <c r="F1907" s="0" t="n">
        <v>1</v>
      </c>
      <c r="G1907" s="0" t="s">
        <v>2298</v>
      </c>
      <c r="H1907" s="0" t="s">
        <v>2170</v>
      </c>
      <c r="I1907" s="0" t="s">
        <v>2170</v>
      </c>
      <c r="J1907" s="0" t="s">
        <v>2170</v>
      </c>
      <c r="K1907" s="0" t="s">
        <v>2170</v>
      </c>
      <c r="L1907" s="0" t="s">
        <v>2170</v>
      </c>
      <c r="M1907" s="0" t="s">
        <v>2170</v>
      </c>
      <c r="N1907" s="0" t="n">
        <f aca="false">FALSE()</f>
        <v>0</v>
      </c>
      <c r="O1907" s="0" t="s">
        <v>17396</v>
      </c>
      <c r="P1907" s="0" t="s">
        <v>2300</v>
      </c>
      <c r="Q1907" s="380" t="n">
        <v>25569.125</v>
      </c>
      <c r="R1907" s="0" t="n">
        <v>44228169</v>
      </c>
      <c r="S1907" s="0" t="s">
        <v>2301</v>
      </c>
      <c r="T1907" s="0" t="s">
        <v>2302</v>
      </c>
      <c r="U1907" s="0" t="s">
        <v>2115</v>
      </c>
      <c r="V1907" s="0" t="n">
        <v>100000000</v>
      </c>
      <c r="W1907" s="0" t="s">
        <v>2356</v>
      </c>
      <c r="X1907" s="0" t="n">
        <v>4</v>
      </c>
      <c r="Y1907" s="0" t="n">
        <f aca="false">FALSE()</f>
        <v>0</v>
      </c>
      <c r="Z1907" s="0" t="n">
        <f aca="false">FALSE()</f>
        <v>0</v>
      </c>
      <c r="AA1907" s="0" t="n">
        <f aca="false">FALSE()</f>
        <v>0</v>
      </c>
      <c r="AB1907" s="0" t="n">
        <f aca="false">TRUE()</f>
        <v>1</v>
      </c>
      <c r="AC1907" s="0" t="n">
        <v>1</v>
      </c>
      <c r="AD1907" s="0" t="s">
        <v>2129</v>
      </c>
      <c r="AE1907" s="0" t="n">
        <f aca="false">TRUE()</f>
        <v>1</v>
      </c>
      <c r="AF1907" s="0" t="s">
        <v>17397</v>
      </c>
      <c r="AG1907" s="0" t="n">
        <v>2</v>
      </c>
      <c r="AH1907" s="0" t="s">
        <v>17398</v>
      </c>
      <c r="AI1907" s="0" t="s">
        <v>17399</v>
      </c>
      <c r="AJ1907" s="0" t="n">
        <v>0</v>
      </c>
      <c r="AK1907" s="0" t="s">
        <v>2118</v>
      </c>
      <c r="AL1907" s="0" t="n">
        <f aca="false">FALSE()</f>
        <v>0</v>
      </c>
      <c r="AM1907" s="0" t="n">
        <f aca="false">TRUE()</f>
        <v>1</v>
      </c>
      <c r="AN1907" s="0" t="n">
        <f aca="false">FALSE()</f>
        <v>0</v>
      </c>
      <c r="AO1907" s="0" t="n">
        <f aca="false">FALSE()</f>
        <v>0</v>
      </c>
      <c r="AP1907" s="0" t="n">
        <f aca="false">FALSE()</f>
        <v>0</v>
      </c>
      <c r="AQ1907" s="380" t="n">
        <v>43969.6805555556</v>
      </c>
      <c r="AR1907" s="380" t="n">
        <v>43969.4166666667</v>
      </c>
      <c r="AS1907" s="0" t="s">
        <v>17400</v>
      </c>
      <c r="AT1907" s="0" t="s">
        <v>2170</v>
      </c>
      <c r="AU1907" s="0" t="s">
        <v>2170</v>
      </c>
    </row>
    <row r="1908" customFormat="false" ht="15" hidden="true" customHeight="false" outlineLevel="0" collapsed="false">
      <c r="A1908" s="0" t="s">
        <v>17401</v>
      </c>
      <c r="B1908" s="0" t="s">
        <v>17402</v>
      </c>
      <c r="C1908" s="0" t="s">
        <v>17403</v>
      </c>
      <c r="D1908" s="0" t="s">
        <v>2297</v>
      </c>
      <c r="E1908" s="0" t="s">
        <v>17401</v>
      </c>
      <c r="F1908" s="0" t="n">
        <v>1</v>
      </c>
      <c r="G1908" s="0" t="s">
        <v>2298</v>
      </c>
      <c r="H1908" s="0" t="s">
        <v>2170</v>
      </c>
      <c r="I1908" s="0" t="s">
        <v>2170</v>
      </c>
      <c r="J1908" s="0" t="s">
        <v>2170</v>
      </c>
      <c r="K1908" s="0" t="s">
        <v>2170</v>
      </c>
      <c r="L1908" s="0" t="s">
        <v>2170</v>
      </c>
      <c r="M1908" s="0" t="s">
        <v>2170</v>
      </c>
      <c r="N1908" s="0" t="n">
        <f aca="false">FALSE()</f>
        <v>0</v>
      </c>
      <c r="O1908" s="0" t="s">
        <v>17404</v>
      </c>
      <c r="P1908" s="0" t="s">
        <v>2300</v>
      </c>
      <c r="Q1908" s="380" t="n">
        <v>25569.125</v>
      </c>
      <c r="R1908" s="0" t="n">
        <v>603887944</v>
      </c>
      <c r="U1908" s="0" t="s">
        <v>2115</v>
      </c>
      <c r="V1908" s="0" t="n">
        <v>1400000000</v>
      </c>
      <c r="W1908" s="0" t="s">
        <v>2321</v>
      </c>
      <c r="X1908" s="0" t="n">
        <v>4</v>
      </c>
      <c r="Y1908" s="0" t="n">
        <f aca="false">FALSE()</f>
        <v>0</v>
      </c>
      <c r="Z1908" s="0" t="n">
        <f aca="false">FALSE()</f>
        <v>0</v>
      </c>
      <c r="AA1908" s="0" t="n">
        <f aca="false">FALSE()</f>
        <v>0</v>
      </c>
      <c r="AB1908" s="0" t="n">
        <f aca="false">FALSE()</f>
        <v>0</v>
      </c>
      <c r="AC1908" s="0" t="n">
        <v>1</v>
      </c>
      <c r="AD1908" s="0" t="s">
        <v>2129</v>
      </c>
      <c r="AE1908" s="0" t="n">
        <f aca="false">TRUE()</f>
        <v>1</v>
      </c>
      <c r="AF1908" s="0" t="s">
        <v>17405</v>
      </c>
      <c r="AG1908" s="0" t="n">
        <v>2</v>
      </c>
      <c r="AH1908" s="0" t="s">
        <v>17406</v>
      </c>
      <c r="AI1908" s="0" t="s">
        <v>17407</v>
      </c>
      <c r="AJ1908" s="0" t="n">
        <v>0</v>
      </c>
      <c r="AK1908" s="0" t="s">
        <v>2118</v>
      </c>
      <c r="AL1908" s="0" t="n">
        <f aca="false">FALSE()</f>
        <v>0</v>
      </c>
      <c r="AM1908" s="0" t="n">
        <f aca="false">TRUE()</f>
        <v>1</v>
      </c>
      <c r="AN1908" s="0" t="n">
        <f aca="false">FALSE()</f>
        <v>0</v>
      </c>
      <c r="AO1908" s="0" t="n">
        <f aca="false">FALSE()</f>
        <v>0</v>
      </c>
      <c r="AP1908" s="0" t="n">
        <f aca="false">TRUE()</f>
        <v>1</v>
      </c>
      <c r="AQ1908" s="380" t="n">
        <v>44837.6465277778</v>
      </c>
      <c r="AR1908" s="380" t="n">
        <v>44837.4166666667</v>
      </c>
      <c r="AS1908" s="0" t="s">
        <v>17408</v>
      </c>
      <c r="AT1908" s="0" t="s">
        <v>2170</v>
      </c>
      <c r="AU1908" s="0" t="s">
        <v>2170</v>
      </c>
    </row>
    <row r="1909" customFormat="false" ht="15" hidden="true" customHeight="false" outlineLevel="0" collapsed="false">
      <c r="A1909" s="0" t="s">
        <v>17409</v>
      </c>
      <c r="B1909" s="0" t="s">
        <v>17410</v>
      </c>
      <c r="C1909" s="0" t="s">
        <v>17411</v>
      </c>
      <c r="D1909" s="0" t="s">
        <v>2297</v>
      </c>
      <c r="E1909" s="0" t="s">
        <v>17409</v>
      </c>
      <c r="F1909" s="0" t="n">
        <v>1</v>
      </c>
      <c r="G1909" s="0" t="s">
        <v>2298</v>
      </c>
      <c r="H1909" s="0" t="s">
        <v>2170</v>
      </c>
      <c r="I1909" s="0" t="s">
        <v>2170</v>
      </c>
      <c r="J1909" s="0" t="s">
        <v>2170</v>
      </c>
      <c r="K1909" s="0" t="s">
        <v>2170</v>
      </c>
      <c r="L1909" s="0" t="s">
        <v>2170</v>
      </c>
      <c r="M1909" s="0" t="s">
        <v>2170</v>
      </c>
      <c r="N1909" s="0" t="n">
        <f aca="false">FALSE()</f>
        <v>0</v>
      </c>
      <c r="O1909" s="0" t="s">
        <v>17412</v>
      </c>
      <c r="P1909" s="0" t="s">
        <v>2300</v>
      </c>
      <c r="Q1909" s="380" t="n">
        <v>29221.125</v>
      </c>
      <c r="R1909" s="0" t="n">
        <v>393418899</v>
      </c>
      <c r="S1909" s="0" t="s">
        <v>2301</v>
      </c>
      <c r="T1909" s="0" t="s">
        <v>2302</v>
      </c>
      <c r="U1909" s="0" t="s">
        <v>2330</v>
      </c>
      <c r="V1909" s="0" t="n">
        <v>1200000000</v>
      </c>
      <c r="W1909" s="0" t="s">
        <v>2356</v>
      </c>
      <c r="X1909" s="0" t="n">
        <v>4</v>
      </c>
      <c r="Y1909" s="0" t="n">
        <f aca="false">FALSE()</f>
        <v>0</v>
      </c>
      <c r="Z1909" s="0" t="n">
        <f aca="false">FALSE()</f>
        <v>0</v>
      </c>
      <c r="AA1909" s="0" t="n">
        <f aca="false">FALSE()</f>
        <v>0</v>
      </c>
      <c r="AB1909" s="0" t="n">
        <f aca="false">TRUE()</f>
        <v>1</v>
      </c>
      <c r="AC1909" s="0" t="n">
        <v>1</v>
      </c>
      <c r="AD1909" s="0" t="s">
        <v>2129</v>
      </c>
      <c r="AE1909" s="0" t="n">
        <f aca="false">TRUE()</f>
        <v>1</v>
      </c>
      <c r="AF1909" s="0" t="s">
        <v>17413</v>
      </c>
      <c r="AG1909" s="0" t="n">
        <v>2</v>
      </c>
      <c r="AH1909" s="0" t="s">
        <v>17414</v>
      </c>
      <c r="AI1909" s="0" t="s">
        <v>17415</v>
      </c>
      <c r="AJ1909" s="0" t="n">
        <v>0</v>
      </c>
      <c r="AK1909" s="0" t="s">
        <v>2118</v>
      </c>
      <c r="AL1909" s="0" t="n">
        <f aca="false">FALSE()</f>
        <v>0</v>
      </c>
      <c r="AM1909" s="0" t="n">
        <f aca="false">TRUE()</f>
        <v>1</v>
      </c>
      <c r="AN1909" s="0" t="n">
        <f aca="false">FALSE()</f>
        <v>0</v>
      </c>
      <c r="AO1909" s="0" t="n">
        <f aca="false">FALSE()</f>
        <v>0</v>
      </c>
      <c r="AP1909" s="0" t="n">
        <f aca="false">FALSE()</f>
        <v>0</v>
      </c>
      <c r="AQ1909" s="380" t="n">
        <v>43123.7291666667</v>
      </c>
      <c r="AR1909" s="380" t="n">
        <v>32398.1666666667</v>
      </c>
      <c r="AS1909" s="0" t="s">
        <v>17416</v>
      </c>
      <c r="AT1909" s="0" t="s">
        <v>2170</v>
      </c>
      <c r="AU1909" s="0" t="s">
        <v>2170</v>
      </c>
    </row>
    <row r="1910" customFormat="false" ht="15" hidden="true" customHeight="false" outlineLevel="0" collapsed="false">
      <c r="A1910" s="0" t="s">
        <v>17417</v>
      </c>
      <c r="B1910" s="0" t="s">
        <v>17418</v>
      </c>
      <c r="C1910" s="0" t="s">
        <v>55</v>
      </c>
      <c r="D1910" s="0" t="s">
        <v>2297</v>
      </c>
      <c r="E1910" s="0" t="s">
        <v>17417</v>
      </c>
      <c r="F1910" s="0" t="n">
        <v>1</v>
      </c>
      <c r="G1910" s="0" t="s">
        <v>2298</v>
      </c>
      <c r="H1910" s="0" t="s">
        <v>2170</v>
      </c>
      <c r="I1910" s="0" t="s">
        <v>2170</v>
      </c>
      <c r="J1910" s="0" t="s">
        <v>2170</v>
      </c>
      <c r="K1910" s="0" t="s">
        <v>2170</v>
      </c>
      <c r="L1910" s="0" t="s">
        <v>2170</v>
      </c>
      <c r="M1910" s="0" t="s">
        <v>2170</v>
      </c>
      <c r="N1910" s="0" t="n">
        <f aca="false">FALSE()</f>
        <v>0</v>
      </c>
      <c r="O1910" s="0" t="s">
        <v>17419</v>
      </c>
      <c r="P1910" s="0" t="s">
        <v>2300</v>
      </c>
      <c r="Q1910" s="380" t="n">
        <v>35564.1666666667</v>
      </c>
      <c r="R1910" s="0" t="n">
        <v>10187554818</v>
      </c>
      <c r="S1910" s="0" t="s">
        <v>2301</v>
      </c>
      <c r="T1910" s="0" t="s">
        <v>2302</v>
      </c>
      <c r="U1910" s="0" t="s">
        <v>2365</v>
      </c>
      <c r="V1910" s="0" t="n">
        <v>100000000000</v>
      </c>
      <c r="W1910" s="0" t="s">
        <v>2366</v>
      </c>
      <c r="X1910" s="0" t="n">
        <v>4</v>
      </c>
      <c r="Y1910" s="0" t="n">
        <f aca="false">FALSE()</f>
        <v>0</v>
      </c>
      <c r="Z1910" s="0" t="n">
        <f aca="false">FALSE()</f>
        <v>0</v>
      </c>
      <c r="AA1910" s="0" t="n">
        <f aca="false">FALSE()</f>
        <v>0</v>
      </c>
      <c r="AB1910" s="0" t="n">
        <f aca="false">FALSE()</f>
        <v>0</v>
      </c>
      <c r="AC1910" s="0" t="n">
        <v>1</v>
      </c>
      <c r="AD1910" s="0" t="s">
        <v>2129</v>
      </c>
      <c r="AE1910" s="0" t="n">
        <f aca="false">TRUE()</f>
        <v>1</v>
      </c>
      <c r="AF1910" s="0" t="s">
        <v>17420</v>
      </c>
      <c r="AG1910" s="0" t="n">
        <v>2</v>
      </c>
      <c r="AH1910" s="0" t="s">
        <v>17421</v>
      </c>
      <c r="AI1910" s="0" t="s">
        <v>17422</v>
      </c>
      <c r="AJ1910" s="0" t="n">
        <v>0</v>
      </c>
      <c r="AK1910" s="0" t="s">
        <v>2118</v>
      </c>
      <c r="AL1910" s="0" t="n">
        <f aca="false">FALSE()</f>
        <v>0</v>
      </c>
      <c r="AM1910" s="0" t="n">
        <f aca="false">TRUE()</f>
        <v>1</v>
      </c>
      <c r="AN1910" s="0" t="n">
        <f aca="false">FALSE()</f>
        <v>0</v>
      </c>
      <c r="AO1910" s="0" t="n">
        <f aca="false">FALSE()</f>
        <v>0</v>
      </c>
      <c r="AP1910" s="0" t="n">
        <f aca="false">TRUE()</f>
        <v>1</v>
      </c>
      <c r="AQ1910" s="380" t="n">
        <v>43123.4486111111</v>
      </c>
      <c r="AR1910" s="380" t="n">
        <v>35565.1666666667</v>
      </c>
      <c r="AS1910" s="0" t="s">
        <v>17423</v>
      </c>
      <c r="AT1910" s="0" t="s">
        <v>2170</v>
      </c>
      <c r="AU1910" s="0" t="s">
        <v>2170</v>
      </c>
    </row>
    <row r="1911" customFormat="false" ht="15" hidden="true" customHeight="false" outlineLevel="0" collapsed="false">
      <c r="A1911" s="0" t="s">
        <v>17424</v>
      </c>
      <c r="B1911" s="0" t="s">
        <v>17425</v>
      </c>
      <c r="C1911" s="0" t="s">
        <v>17426</v>
      </c>
      <c r="D1911" s="0" t="s">
        <v>2297</v>
      </c>
      <c r="E1911" s="0" t="s">
        <v>17424</v>
      </c>
      <c r="F1911" s="0" t="n">
        <v>1</v>
      </c>
      <c r="G1911" s="0" t="s">
        <v>2298</v>
      </c>
      <c r="H1911" s="0" t="s">
        <v>2170</v>
      </c>
      <c r="I1911" s="0" t="s">
        <v>2170</v>
      </c>
      <c r="J1911" s="0" t="s">
        <v>2170</v>
      </c>
      <c r="K1911" s="0" t="s">
        <v>2170</v>
      </c>
      <c r="L1911" s="0" t="s">
        <v>2170</v>
      </c>
      <c r="M1911" s="0" t="s">
        <v>2170</v>
      </c>
      <c r="N1911" s="0" t="n">
        <f aca="false">FALSE()</f>
        <v>0</v>
      </c>
      <c r="O1911" s="0" t="s">
        <v>17427</v>
      </c>
      <c r="P1911" s="0" t="s">
        <v>2300</v>
      </c>
      <c r="Q1911" s="380" t="n">
        <v>25569.125</v>
      </c>
      <c r="R1911" s="0" t="n">
        <v>1468064383</v>
      </c>
      <c r="S1911" s="0" t="s">
        <v>2301</v>
      </c>
      <c r="T1911" s="0" t="s">
        <v>2302</v>
      </c>
      <c r="U1911" s="0" t="s">
        <v>2114</v>
      </c>
      <c r="V1911" s="0" t="n">
        <v>0</v>
      </c>
      <c r="W1911" s="0" t="s">
        <v>2383</v>
      </c>
      <c r="X1911" s="0" t="n">
        <v>4</v>
      </c>
      <c r="Y1911" s="0" t="n">
        <f aca="false">FALSE()</f>
        <v>0</v>
      </c>
      <c r="Z1911" s="0" t="n">
        <f aca="false">FALSE()</f>
        <v>0</v>
      </c>
      <c r="AA1911" s="0" t="n">
        <f aca="false">FALSE()</f>
        <v>0</v>
      </c>
      <c r="AB1911" s="0" t="n">
        <f aca="false">TRUE()</f>
        <v>1</v>
      </c>
      <c r="AC1911" s="0" t="n">
        <v>1</v>
      </c>
      <c r="AD1911" s="0" t="s">
        <v>2129</v>
      </c>
      <c r="AE1911" s="0" t="n">
        <f aca="false">TRUE()</f>
        <v>1</v>
      </c>
      <c r="AF1911" s="0" t="s">
        <v>17428</v>
      </c>
      <c r="AG1911" s="0" t="n">
        <v>2</v>
      </c>
      <c r="AH1911" s="0" t="s">
        <v>17429</v>
      </c>
      <c r="AI1911" s="0" t="s">
        <v>17430</v>
      </c>
      <c r="AJ1911" s="0" t="n">
        <v>0</v>
      </c>
      <c r="AK1911" s="0" t="s">
        <v>2118</v>
      </c>
      <c r="AL1911" s="0" t="n">
        <f aca="false">FALSE()</f>
        <v>0</v>
      </c>
      <c r="AM1911" s="0" t="n">
        <f aca="false">TRUE()</f>
        <v>1</v>
      </c>
      <c r="AN1911" s="0" t="n">
        <f aca="false">FALSE()</f>
        <v>0</v>
      </c>
      <c r="AO1911" s="0" t="n">
        <f aca="false">FALSE()</f>
        <v>0</v>
      </c>
      <c r="AP1911" s="0" t="n">
        <f aca="false">FALSE()</f>
        <v>0</v>
      </c>
      <c r="AQ1911" s="380" t="n">
        <v>43123.6138888889</v>
      </c>
      <c r="AR1911" s="380" t="n">
        <v>34890.1666666667</v>
      </c>
      <c r="AS1911" s="0" t="s">
        <v>17431</v>
      </c>
      <c r="AT1911" s="0" t="s">
        <v>2170</v>
      </c>
      <c r="AU1911" s="0" t="s">
        <v>2170</v>
      </c>
    </row>
    <row r="1912" customFormat="false" ht="15" hidden="true" customHeight="false" outlineLevel="0" collapsed="false">
      <c r="A1912" s="0" t="s">
        <v>17432</v>
      </c>
      <c r="B1912" s="0" t="s">
        <v>17433</v>
      </c>
      <c r="C1912" s="0" t="s">
        <v>17434</v>
      </c>
      <c r="D1912" s="0" t="s">
        <v>2297</v>
      </c>
      <c r="E1912" s="0" t="s">
        <v>17432</v>
      </c>
      <c r="F1912" s="0" t="n">
        <v>1</v>
      </c>
      <c r="G1912" s="0" t="s">
        <v>2298</v>
      </c>
      <c r="H1912" s="0" t="s">
        <v>2170</v>
      </c>
      <c r="I1912" s="0" t="s">
        <v>2170</v>
      </c>
      <c r="J1912" s="0" t="s">
        <v>2170</v>
      </c>
      <c r="K1912" s="0" t="s">
        <v>2170</v>
      </c>
      <c r="L1912" s="0" t="s">
        <v>2170</v>
      </c>
      <c r="M1912" s="0" t="s">
        <v>2170</v>
      </c>
      <c r="N1912" s="0" t="n">
        <f aca="false">FALSE()</f>
        <v>0</v>
      </c>
      <c r="O1912" s="0" t="s">
        <v>17435</v>
      </c>
      <c r="P1912" s="0" t="s">
        <v>2300</v>
      </c>
      <c r="Q1912" s="380" t="n">
        <v>38134.1666666667</v>
      </c>
      <c r="R1912" s="0" t="n">
        <v>91733369</v>
      </c>
      <c r="S1912" s="0" t="s">
        <v>2301</v>
      </c>
      <c r="T1912" s="0" t="s">
        <v>2302</v>
      </c>
      <c r="U1912" s="0" t="s">
        <v>2330</v>
      </c>
      <c r="V1912" s="0" t="n">
        <v>125000000</v>
      </c>
      <c r="W1912" s="0" t="s">
        <v>2366</v>
      </c>
      <c r="X1912" s="0" t="n">
        <v>4</v>
      </c>
      <c r="Y1912" s="0" t="n">
        <f aca="false">FALSE()</f>
        <v>0</v>
      </c>
      <c r="Z1912" s="0" t="n">
        <f aca="false">FALSE()</f>
        <v>0</v>
      </c>
      <c r="AA1912" s="0" t="n">
        <f aca="false">FALSE()</f>
        <v>0</v>
      </c>
      <c r="AB1912" s="0" t="n">
        <f aca="false">FALSE()</f>
        <v>0</v>
      </c>
      <c r="AC1912" s="0" t="n">
        <v>1</v>
      </c>
      <c r="AD1912" s="0" t="s">
        <v>2129</v>
      </c>
      <c r="AE1912" s="0" t="n">
        <f aca="false">TRUE()</f>
        <v>1</v>
      </c>
      <c r="AF1912" s="0" t="s">
        <v>17436</v>
      </c>
      <c r="AG1912" s="0" t="n">
        <v>2</v>
      </c>
      <c r="AH1912" s="0" t="s">
        <v>17437</v>
      </c>
      <c r="AI1912" s="0" t="s">
        <v>17438</v>
      </c>
      <c r="AJ1912" s="0" t="n">
        <v>0</v>
      </c>
      <c r="AK1912" s="0" t="s">
        <v>2118</v>
      </c>
      <c r="AL1912" s="0" t="n">
        <f aca="false">FALSE()</f>
        <v>0</v>
      </c>
      <c r="AM1912" s="0" t="n">
        <f aca="false">TRUE()</f>
        <v>1</v>
      </c>
      <c r="AN1912" s="0" t="n">
        <f aca="false">FALSE()</f>
        <v>0</v>
      </c>
      <c r="AO1912" s="0" t="n">
        <f aca="false">FALSE()</f>
        <v>0</v>
      </c>
      <c r="AP1912" s="0" t="n">
        <f aca="false">FALSE()</f>
        <v>0</v>
      </c>
      <c r="AQ1912" s="380" t="n">
        <v>43682.6847222222</v>
      </c>
      <c r="AR1912" s="380" t="n">
        <v>38135.1666666667</v>
      </c>
      <c r="AS1912" s="0" t="s">
        <v>17439</v>
      </c>
      <c r="AT1912" s="0" t="s">
        <v>2170</v>
      </c>
      <c r="AU1912" s="0" t="s">
        <v>2170</v>
      </c>
    </row>
    <row r="1913" customFormat="false" ht="15" hidden="true" customHeight="false" outlineLevel="0" collapsed="false">
      <c r="A1913" s="0" t="s">
        <v>17440</v>
      </c>
      <c r="B1913" s="0" t="s">
        <v>17441</v>
      </c>
      <c r="C1913" s="0" t="s">
        <v>17442</v>
      </c>
      <c r="D1913" s="0" t="s">
        <v>2297</v>
      </c>
      <c r="E1913" s="0" t="s">
        <v>17440</v>
      </c>
      <c r="F1913" s="0" t="n">
        <v>1</v>
      </c>
      <c r="G1913" s="0" t="s">
        <v>2298</v>
      </c>
      <c r="H1913" s="0" t="s">
        <v>2170</v>
      </c>
      <c r="I1913" s="0" t="s">
        <v>2170</v>
      </c>
      <c r="J1913" s="0" t="s">
        <v>2170</v>
      </c>
      <c r="K1913" s="0" t="s">
        <v>2170</v>
      </c>
      <c r="L1913" s="0" t="s">
        <v>2170</v>
      </c>
      <c r="M1913" s="0" t="s">
        <v>2170</v>
      </c>
      <c r="N1913" s="0" t="n">
        <f aca="false">FALSE()</f>
        <v>0</v>
      </c>
      <c r="O1913" s="0" t="s">
        <v>17443</v>
      </c>
      <c r="P1913" s="0" t="s">
        <v>2300</v>
      </c>
      <c r="Q1913" s="380" t="n">
        <v>25569.125</v>
      </c>
      <c r="R1913" s="0" t="n">
        <v>87112669</v>
      </c>
      <c r="S1913" s="0" t="s">
        <v>2301</v>
      </c>
      <c r="T1913" s="0" t="s">
        <v>2302</v>
      </c>
      <c r="U1913" s="0" t="s">
        <v>2330</v>
      </c>
      <c r="V1913" s="0" t="n">
        <v>350000000</v>
      </c>
      <c r="W1913" s="0" t="s">
        <v>2565</v>
      </c>
      <c r="X1913" s="0" t="n">
        <v>4</v>
      </c>
      <c r="Y1913" s="0" t="n">
        <f aca="false">FALSE()</f>
        <v>0</v>
      </c>
      <c r="Z1913" s="0" t="n">
        <f aca="false">FALSE()</f>
        <v>0</v>
      </c>
      <c r="AA1913" s="0" t="n">
        <f aca="false">FALSE()</f>
        <v>0</v>
      </c>
      <c r="AB1913" s="0" t="n">
        <f aca="false">FALSE()</f>
        <v>0</v>
      </c>
      <c r="AC1913" s="0" t="n">
        <v>1</v>
      </c>
      <c r="AD1913" s="0" t="s">
        <v>2129</v>
      </c>
      <c r="AE1913" s="0" t="n">
        <f aca="false">TRUE()</f>
        <v>1</v>
      </c>
      <c r="AF1913" s="0" t="s">
        <v>17444</v>
      </c>
      <c r="AG1913" s="0" t="n">
        <v>2</v>
      </c>
      <c r="AH1913" s="0" t="s">
        <v>17445</v>
      </c>
      <c r="AI1913" s="0" t="s">
        <v>17446</v>
      </c>
      <c r="AJ1913" s="0" t="n">
        <v>0</v>
      </c>
      <c r="AK1913" s="0" t="s">
        <v>2118</v>
      </c>
      <c r="AL1913" s="0" t="n">
        <f aca="false">FALSE()</f>
        <v>0</v>
      </c>
      <c r="AM1913" s="0" t="n">
        <f aca="false">TRUE()</f>
        <v>1</v>
      </c>
      <c r="AN1913" s="0" t="n">
        <f aca="false">FALSE()</f>
        <v>0</v>
      </c>
      <c r="AO1913" s="0" t="n">
        <f aca="false">FALSE()</f>
        <v>0</v>
      </c>
      <c r="AP1913" s="0" t="n">
        <f aca="false">FALSE()</f>
        <v>0</v>
      </c>
      <c r="AQ1913" s="380" t="n">
        <v>43682.6875</v>
      </c>
      <c r="AR1913" s="380" t="n">
        <v>43682.4166666667</v>
      </c>
      <c r="AS1913" s="0" t="s">
        <v>17447</v>
      </c>
      <c r="AT1913" s="0" t="s">
        <v>2170</v>
      </c>
      <c r="AU1913" s="0" t="s">
        <v>2170</v>
      </c>
    </row>
    <row r="1914" customFormat="false" ht="15" hidden="true" customHeight="false" outlineLevel="0" collapsed="false">
      <c r="A1914" s="0" t="s">
        <v>17448</v>
      </c>
      <c r="B1914" s="0" t="s">
        <v>17449</v>
      </c>
      <c r="C1914" s="0" t="s">
        <v>17450</v>
      </c>
      <c r="D1914" s="0" t="s">
        <v>2297</v>
      </c>
      <c r="E1914" s="0" t="s">
        <v>17448</v>
      </c>
      <c r="F1914" s="0" t="n">
        <v>1</v>
      </c>
      <c r="G1914" s="0" t="s">
        <v>2298</v>
      </c>
      <c r="H1914" s="0" t="s">
        <v>2170</v>
      </c>
      <c r="I1914" s="0" t="s">
        <v>2170</v>
      </c>
      <c r="J1914" s="0" t="s">
        <v>2170</v>
      </c>
      <c r="K1914" s="0" t="s">
        <v>2170</v>
      </c>
      <c r="L1914" s="0" t="s">
        <v>2170</v>
      </c>
      <c r="M1914" s="0" t="s">
        <v>2170</v>
      </c>
      <c r="N1914" s="0" t="n">
        <f aca="false">FALSE()</f>
        <v>0</v>
      </c>
      <c r="O1914" s="0" t="s">
        <v>17451</v>
      </c>
      <c r="P1914" s="0" t="s">
        <v>2300</v>
      </c>
      <c r="Q1914" s="380" t="n">
        <v>37238.125</v>
      </c>
      <c r="R1914" s="0" t="n">
        <v>583043563</v>
      </c>
      <c r="S1914" s="0" t="s">
        <v>2301</v>
      </c>
      <c r="T1914" s="0" t="s">
        <v>2302</v>
      </c>
      <c r="U1914" s="0" t="s">
        <v>2330</v>
      </c>
      <c r="V1914" s="0" t="n">
        <v>400000000</v>
      </c>
      <c r="W1914" s="0" t="s">
        <v>2312</v>
      </c>
      <c r="X1914" s="0" t="n">
        <v>4</v>
      </c>
      <c r="Y1914" s="0" t="n">
        <f aca="false">FALSE()</f>
        <v>0</v>
      </c>
      <c r="Z1914" s="0" t="n">
        <f aca="false">FALSE()</f>
        <v>0</v>
      </c>
      <c r="AA1914" s="0" t="n">
        <f aca="false">FALSE()</f>
        <v>0</v>
      </c>
      <c r="AB1914" s="0" t="n">
        <f aca="false">FALSE()</f>
        <v>0</v>
      </c>
      <c r="AC1914" s="0" t="n">
        <v>1</v>
      </c>
      <c r="AD1914" s="0" t="s">
        <v>2129</v>
      </c>
      <c r="AE1914" s="0" t="n">
        <f aca="false">TRUE()</f>
        <v>1</v>
      </c>
      <c r="AF1914" s="0" t="s">
        <v>17452</v>
      </c>
      <c r="AG1914" s="0" t="n">
        <v>2</v>
      </c>
      <c r="AH1914" s="0" t="s">
        <v>17453</v>
      </c>
      <c r="AI1914" s="0" t="s">
        <v>17454</v>
      </c>
      <c r="AJ1914" s="0" t="n">
        <v>0</v>
      </c>
      <c r="AK1914" s="0" t="s">
        <v>2118</v>
      </c>
      <c r="AL1914" s="0" t="n">
        <f aca="false">FALSE()</f>
        <v>0</v>
      </c>
      <c r="AM1914" s="0" t="n">
        <f aca="false">TRUE()</f>
        <v>1</v>
      </c>
      <c r="AN1914" s="0" t="n">
        <f aca="false">FALSE()</f>
        <v>0</v>
      </c>
      <c r="AO1914" s="0" t="n">
        <f aca="false">FALSE()</f>
        <v>0</v>
      </c>
      <c r="AP1914" s="0" t="n">
        <f aca="false">FALSE()</f>
        <v>0</v>
      </c>
      <c r="AQ1914" s="380" t="n">
        <v>43123.7284722222</v>
      </c>
      <c r="AR1914" s="380" t="n">
        <v>37238.125</v>
      </c>
      <c r="AS1914" s="0" t="s">
        <v>17455</v>
      </c>
      <c r="AT1914" s="0" t="s">
        <v>2170</v>
      </c>
      <c r="AU1914" s="0" t="s">
        <v>2170</v>
      </c>
    </row>
    <row r="1915" customFormat="false" ht="15" hidden="true" customHeight="false" outlineLevel="0" collapsed="false">
      <c r="A1915" s="0" t="s">
        <v>17456</v>
      </c>
      <c r="B1915" s="0" t="s">
        <v>17457</v>
      </c>
      <c r="C1915" s="0" t="s">
        <v>17458</v>
      </c>
      <c r="D1915" s="0" t="s">
        <v>2297</v>
      </c>
      <c r="E1915" s="0" t="s">
        <v>17456</v>
      </c>
      <c r="F1915" s="0" t="n">
        <v>1</v>
      </c>
      <c r="G1915" s="0" t="s">
        <v>2298</v>
      </c>
      <c r="H1915" s="0" t="s">
        <v>2170</v>
      </c>
      <c r="I1915" s="0" t="s">
        <v>2170</v>
      </c>
      <c r="J1915" s="0" t="s">
        <v>2170</v>
      </c>
      <c r="K1915" s="0" t="s">
        <v>2170</v>
      </c>
      <c r="L1915" s="0" t="s">
        <v>2170</v>
      </c>
      <c r="M1915" s="0" t="s">
        <v>2170</v>
      </c>
      <c r="N1915" s="0" t="n">
        <f aca="false">FALSE()</f>
        <v>0</v>
      </c>
      <c r="O1915" s="0" t="s">
        <v>17459</v>
      </c>
      <c r="P1915" s="0" t="s">
        <v>2300</v>
      </c>
      <c r="Q1915" s="380" t="n">
        <v>25569.125</v>
      </c>
      <c r="R1915" s="0" t="n">
        <v>171987437</v>
      </c>
      <c r="S1915" s="0" t="s">
        <v>2301</v>
      </c>
      <c r="T1915" s="0" t="s">
        <v>2302</v>
      </c>
      <c r="U1915" s="0" t="s">
        <v>2330</v>
      </c>
      <c r="V1915" s="0" t="n">
        <v>250000000</v>
      </c>
      <c r="W1915" s="0" t="s">
        <v>2312</v>
      </c>
      <c r="X1915" s="0" t="n">
        <v>4</v>
      </c>
      <c r="Y1915" s="0" t="n">
        <f aca="false">FALSE()</f>
        <v>0</v>
      </c>
      <c r="Z1915" s="0" t="n">
        <f aca="false">FALSE()</f>
        <v>0</v>
      </c>
      <c r="AA1915" s="0" t="n">
        <f aca="false">FALSE()</f>
        <v>0</v>
      </c>
      <c r="AB1915" s="0" t="n">
        <f aca="false">FALSE()</f>
        <v>0</v>
      </c>
      <c r="AC1915" s="0" t="n">
        <v>1</v>
      </c>
      <c r="AD1915" s="0" t="s">
        <v>2129</v>
      </c>
      <c r="AE1915" s="0" t="n">
        <f aca="false">TRUE()</f>
        <v>1</v>
      </c>
      <c r="AF1915" s="0" t="s">
        <v>17460</v>
      </c>
      <c r="AG1915" s="0" t="n">
        <v>2</v>
      </c>
      <c r="AH1915" s="0" t="s">
        <v>17461</v>
      </c>
      <c r="AI1915" s="0" t="s">
        <v>17462</v>
      </c>
      <c r="AJ1915" s="0" t="n">
        <v>0</v>
      </c>
      <c r="AK1915" s="0" t="s">
        <v>2118</v>
      </c>
      <c r="AL1915" s="0" t="n">
        <f aca="false">FALSE()</f>
        <v>0</v>
      </c>
      <c r="AM1915" s="0" t="n">
        <f aca="false">TRUE()</f>
        <v>1</v>
      </c>
      <c r="AN1915" s="0" t="n">
        <f aca="false">FALSE()</f>
        <v>0</v>
      </c>
      <c r="AO1915" s="0" t="n">
        <f aca="false">FALSE()</f>
        <v>0</v>
      </c>
      <c r="AP1915" s="0" t="n">
        <f aca="false">FALSE()</f>
        <v>0</v>
      </c>
      <c r="AQ1915" s="380" t="n">
        <v>43682.6861111111</v>
      </c>
      <c r="AR1915" s="380" t="n">
        <v>43682.4166666667</v>
      </c>
      <c r="AS1915" s="0" t="s">
        <v>17463</v>
      </c>
      <c r="AT1915" s="0" t="s">
        <v>2170</v>
      </c>
      <c r="AU1915" s="0" t="s">
        <v>2170</v>
      </c>
    </row>
    <row r="1916" customFormat="false" ht="15" hidden="true" customHeight="false" outlineLevel="0" collapsed="false">
      <c r="A1916" s="0" t="s">
        <v>17464</v>
      </c>
      <c r="B1916" s="0" t="s">
        <v>17465</v>
      </c>
      <c r="C1916" s="0" t="s">
        <v>17466</v>
      </c>
      <c r="D1916" s="0" t="s">
        <v>2297</v>
      </c>
      <c r="E1916" s="0" t="s">
        <v>17464</v>
      </c>
      <c r="F1916" s="0" t="n">
        <v>1</v>
      </c>
      <c r="G1916" s="0" t="s">
        <v>2298</v>
      </c>
      <c r="H1916" s="0" t="s">
        <v>2170</v>
      </c>
      <c r="I1916" s="0" t="s">
        <v>2170</v>
      </c>
      <c r="J1916" s="0" t="s">
        <v>2170</v>
      </c>
      <c r="K1916" s="0" t="s">
        <v>2170</v>
      </c>
      <c r="L1916" s="0" t="s">
        <v>2170</v>
      </c>
      <c r="M1916" s="0" t="s">
        <v>2170</v>
      </c>
      <c r="N1916" s="0" t="n">
        <f aca="false">FALSE()</f>
        <v>0</v>
      </c>
      <c r="O1916" s="0" t="s">
        <v>17467</v>
      </c>
      <c r="P1916" s="0" t="s">
        <v>2300</v>
      </c>
      <c r="Q1916" s="380" t="n">
        <v>34129.1666666667</v>
      </c>
      <c r="R1916" s="0" t="n">
        <v>295681408</v>
      </c>
      <c r="S1916" s="0" t="s">
        <v>2301</v>
      </c>
      <c r="T1916" s="0" t="s">
        <v>2302</v>
      </c>
      <c r="U1916" s="0" t="s">
        <v>610</v>
      </c>
      <c r="V1916" s="0" t="n">
        <v>2000000000</v>
      </c>
      <c r="W1916" s="0" t="s">
        <v>2366</v>
      </c>
      <c r="X1916" s="0" t="n">
        <v>4</v>
      </c>
      <c r="Y1916" s="0" t="n">
        <f aca="false">FALSE()</f>
        <v>0</v>
      </c>
      <c r="Z1916" s="0" t="n">
        <f aca="false">FALSE()</f>
        <v>0</v>
      </c>
      <c r="AA1916" s="0" t="n">
        <f aca="false">FALSE()</f>
        <v>0</v>
      </c>
      <c r="AB1916" s="0" t="n">
        <f aca="false">TRUE()</f>
        <v>1</v>
      </c>
      <c r="AC1916" s="0" t="n">
        <v>1</v>
      </c>
      <c r="AD1916" s="0" t="s">
        <v>2129</v>
      </c>
      <c r="AE1916" s="0" t="n">
        <f aca="false">TRUE()</f>
        <v>1</v>
      </c>
      <c r="AF1916" s="0" t="s">
        <v>17468</v>
      </c>
      <c r="AG1916" s="0" t="n">
        <v>2</v>
      </c>
      <c r="AH1916" s="0" t="s">
        <v>17469</v>
      </c>
      <c r="AI1916" s="0" t="s">
        <v>17470</v>
      </c>
      <c r="AJ1916" s="0" t="n">
        <v>0</v>
      </c>
      <c r="AK1916" s="0" t="s">
        <v>2118</v>
      </c>
      <c r="AL1916" s="0" t="n">
        <f aca="false">FALSE()</f>
        <v>0</v>
      </c>
      <c r="AM1916" s="0" t="n">
        <f aca="false">TRUE()</f>
        <v>1</v>
      </c>
      <c r="AN1916" s="0" t="n">
        <f aca="false">FALSE()</f>
        <v>0</v>
      </c>
      <c r="AO1916" s="0" t="n">
        <f aca="false">FALSE()</f>
        <v>0</v>
      </c>
      <c r="AP1916" s="0" t="n">
        <f aca="false">FALSE()</f>
        <v>0</v>
      </c>
      <c r="AQ1916" s="380" t="n">
        <v>43123.7291666667</v>
      </c>
      <c r="AR1916" s="380" t="n">
        <v>34123.1666666667</v>
      </c>
      <c r="AS1916" s="0" t="s">
        <v>17471</v>
      </c>
      <c r="AT1916" s="0" t="s">
        <v>2170</v>
      </c>
      <c r="AU1916" s="0" t="s">
        <v>2170</v>
      </c>
    </row>
    <row r="1917" customFormat="false" ht="15" hidden="true" customHeight="false" outlineLevel="0" collapsed="false">
      <c r="A1917" s="0" t="s">
        <v>17472</v>
      </c>
      <c r="B1917" s="0" t="s">
        <v>17473</v>
      </c>
      <c r="C1917" s="0" t="s">
        <v>17474</v>
      </c>
      <c r="D1917" s="0" t="s">
        <v>2297</v>
      </c>
      <c r="E1917" s="0" t="s">
        <v>17472</v>
      </c>
      <c r="F1917" s="0" t="n">
        <v>1</v>
      </c>
      <c r="G1917" s="0" t="s">
        <v>2298</v>
      </c>
      <c r="H1917" s="0" t="s">
        <v>2170</v>
      </c>
      <c r="I1917" s="0" t="s">
        <v>2170</v>
      </c>
      <c r="J1917" s="0" t="s">
        <v>2170</v>
      </c>
      <c r="K1917" s="0" t="s">
        <v>2170</v>
      </c>
      <c r="L1917" s="0" t="s">
        <v>2170</v>
      </c>
      <c r="M1917" s="0" t="s">
        <v>2170</v>
      </c>
      <c r="N1917" s="0" t="n">
        <f aca="false">FALSE()</f>
        <v>0</v>
      </c>
      <c r="O1917" s="0" t="s">
        <v>17475</v>
      </c>
      <c r="P1917" s="0" t="s">
        <v>2300</v>
      </c>
      <c r="Q1917" s="380" t="n">
        <v>40528.125</v>
      </c>
      <c r="R1917" s="0" t="n">
        <v>165957149</v>
      </c>
      <c r="S1917" s="0" t="s">
        <v>2301</v>
      </c>
      <c r="T1917" s="0" t="s">
        <v>2302</v>
      </c>
      <c r="U1917" s="0" t="s">
        <v>2115</v>
      </c>
      <c r="V1917" s="0" t="n">
        <v>500000000</v>
      </c>
      <c r="W1917" s="0" t="s">
        <v>2366</v>
      </c>
      <c r="X1917" s="0" t="n">
        <v>4</v>
      </c>
      <c r="Y1917" s="0" t="n">
        <f aca="false">FALSE()</f>
        <v>0</v>
      </c>
      <c r="Z1917" s="0" t="n">
        <f aca="false">FALSE()</f>
        <v>0</v>
      </c>
      <c r="AA1917" s="0" t="n">
        <f aca="false">FALSE()</f>
        <v>0</v>
      </c>
      <c r="AB1917" s="0" t="n">
        <f aca="false">TRUE()</f>
        <v>1</v>
      </c>
      <c r="AC1917" s="0" t="n">
        <v>1</v>
      </c>
      <c r="AD1917" s="0" t="s">
        <v>2129</v>
      </c>
      <c r="AE1917" s="0" t="n">
        <f aca="false">TRUE()</f>
        <v>1</v>
      </c>
      <c r="AF1917" s="0" t="s">
        <v>17476</v>
      </c>
      <c r="AG1917" s="0" t="n">
        <v>2</v>
      </c>
      <c r="AH1917" s="0" t="s">
        <v>17477</v>
      </c>
      <c r="AI1917" s="0" t="s">
        <v>17478</v>
      </c>
      <c r="AJ1917" s="0" t="n">
        <v>0</v>
      </c>
      <c r="AK1917" s="0" t="s">
        <v>2118</v>
      </c>
      <c r="AL1917" s="0" t="n">
        <f aca="false">FALSE()</f>
        <v>0</v>
      </c>
      <c r="AM1917" s="0" t="n">
        <f aca="false">TRUE()</f>
        <v>1</v>
      </c>
      <c r="AN1917" s="0" t="n">
        <f aca="false">FALSE()</f>
        <v>0</v>
      </c>
      <c r="AO1917" s="0" t="n">
        <f aca="false">FALSE()</f>
        <v>0</v>
      </c>
      <c r="AP1917" s="0" t="n">
        <f aca="false">FALSE()</f>
        <v>0</v>
      </c>
      <c r="AQ1917" s="380" t="n">
        <v>43559.6861111111</v>
      </c>
      <c r="AR1917" s="380" t="n">
        <v>40528.125</v>
      </c>
      <c r="AS1917" s="0" t="s">
        <v>17479</v>
      </c>
      <c r="AT1917" s="0" t="s">
        <v>2170</v>
      </c>
      <c r="AU1917" s="0" t="s">
        <v>2170</v>
      </c>
    </row>
    <row r="1918" customFormat="false" ht="15" hidden="true" customHeight="false" outlineLevel="0" collapsed="false">
      <c r="A1918" s="0" t="s">
        <v>1395</v>
      </c>
      <c r="B1918" s="0" t="s">
        <v>17480</v>
      </c>
      <c r="C1918" s="0" t="s">
        <v>1392</v>
      </c>
      <c r="D1918" s="0" t="s">
        <v>720</v>
      </c>
      <c r="E1918" s="0" t="s">
        <v>1395</v>
      </c>
      <c r="F1918" s="0" t="n">
        <v>100</v>
      </c>
      <c r="G1918" s="0" t="s">
        <v>434</v>
      </c>
      <c r="H1918" s="0" t="s">
        <v>2596</v>
      </c>
      <c r="I1918" s="0" t="s">
        <v>2596</v>
      </c>
      <c r="J1918" s="0" t="s">
        <v>2599</v>
      </c>
      <c r="K1918" s="0" t="s">
        <v>2599</v>
      </c>
      <c r="L1918" s="0" t="s">
        <v>2633</v>
      </c>
      <c r="M1918" s="0" t="s">
        <v>2633</v>
      </c>
      <c r="N1918" s="0" t="n">
        <f aca="false">TRUE()</f>
        <v>1</v>
      </c>
      <c r="O1918" s="0" t="s">
        <v>17481</v>
      </c>
      <c r="P1918" s="0" t="s">
        <v>2601</v>
      </c>
      <c r="Q1918" s="380" t="n">
        <v>37776.1666666667</v>
      </c>
      <c r="R1918" s="0" t="n">
        <v>19259815400</v>
      </c>
      <c r="S1918" s="0" t="s">
        <v>601</v>
      </c>
      <c r="T1918" s="0" t="s">
        <v>2602</v>
      </c>
      <c r="U1918" s="0" t="s">
        <v>2115</v>
      </c>
      <c r="V1918" s="0" t="n">
        <v>19259815400</v>
      </c>
      <c r="W1918" s="0" t="s">
        <v>2785</v>
      </c>
      <c r="X1918" s="0" t="n">
        <v>5</v>
      </c>
      <c r="Y1918" s="0" t="n">
        <f aca="false">FALSE()</f>
        <v>0</v>
      </c>
      <c r="Z1918" s="0" t="n">
        <f aca="false">TRUE()</f>
        <v>1</v>
      </c>
      <c r="AA1918" s="0" t="n">
        <f aca="false">TRUE()</f>
        <v>1</v>
      </c>
      <c r="AB1918" s="0" t="n">
        <f aca="false">TRUE()</f>
        <v>1</v>
      </c>
      <c r="AC1918" s="0" t="n">
        <v>1</v>
      </c>
      <c r="AD1918" s="0" t="s">
        <v>3529</v>
      </c>
      <c r="AE1918" s="0" t="n">
        <f aca="false">TRUE()</f>
        <v>1</v>
      </c>
      <c r="AF1918" s="0" t="s">
        <v>17482</v>
      </c>
      <c r="AG1918" s="0" t="n">
        <v>1</v>
      </c>
      <c r="AH1918" s="0" t="s">
        <v>17483</v>
      </c>
      <c r="AI1918" s="0" t="s">
        <v>17484</v>
      </c>
      <c r="AJ1918" s="0" t="n">
        <v>0</v>
      </c>
      <c r="AK1918" s="0" t="s">
        <v>2119</v>
      </c>
      <c r="AL1918" s="0" t="n">
        <f aca="false">TRUE()</f>
        <v>1</v>
      </c>
      <c r="AM1918" s="0" t="n">
        <f aca="false">FALSE()</f>
        <v>0</v>
      </c>
      <c r="AN1918" s="0" t="n">
        <f aca="false">TRUE()</f>
        <v>1</v>
      </c>
      <c r="AO1918" s="0" t="n">
        <f aca="false">FALSE()</f>
        <v>0</v>
      </c>
      <c r="AP1918" s="0" t="n">
        <f aca="false">FALSE()</f>
        <v>0</v>
      </c>
      <c r="AQ1918" s="380" t="n">
        <v>43166.9</v>
      </c>
      <c r="AR1918" s="380" t="n">
        <v>39394.125</v>
      </c>
      <c r="AS1918" s="0" t="s">
        <v>17485</v>
      </c>
      <c r="AT1918" s="0" t="s">
        <v>2599</v>
      </c>
      <c r="AU1918" s="0" t="s">
        <v>2599</v>
      </c>
    </row>
    <row r="1919" customFormat="false" ht="15" hidden="true" customHeight="false" outlineLevel="0" collapsed="false">
      <c r="A1919" s="0" t="s">
        <v>1679</v>
      </c>
      <c r="B1919" s="0" t="s">
        <v>17486</v>
      </c>
      <c r="C1919" s="0" t="s">
        <v>1676</v>
      </c>
      <c r="D1919" s="0" t="s">
        <v>720</v>
      </c>
      <c r="E1919" s="0" t="s">
        <v>1679</v>
      </c>
      <c r="F1919" s="0" t="n">
        <v>100000</v>
      </c>
      <c r="G1919" s="0" t="s">
        <v>434</v>
      </c>
      <c r="H1919" s="0" t="s">
        <v>2596</v>
      </c>
      <c r="I1919" s="0" t="s">
        <v>2596</v>
      </c>
      <c r="J1919" s="0" t="s">
        <v>2597</v>
      </c>
      <c r="K1919" s="0" t="s">
        <v>2597</v>
      </c>
      <c r="L1919" s="0" t="s">
        <v>2599</v>
      </c>
      <c r="M1919" s="0" t="s">
        <v>2599</v>
      </c>
      <c r="N1919" s="0" t="n">
        <f aca="false">TRUE()</f>
        <v>1</v>
      </c>
      <c r="O1919" s="0" t="s">
        <v>1677</v>
      </c>
      <c r="P1919" s="0" t="s">
        <v>2601</v>
      </c>
      <c r="Q1919" s="380" t="n">
        <v>38489.1666666667</v>
      </c>
      <c r="R1919" s="0" t="n">
        <v>3854341416571</v>
      </c>
      <c r="S1919" s="0" t="s">
        <v>601</v>
      </c>
      <c r="T1919" s="0" t="s">
        <v>2602</v>
      </c>
      <c r="U1919" s="0" t="s">
        <v>2693</v>
      </c>
      <c r="V1919" s="0" t="n">
        <v>1000000000</v>
      </c>
      <c r="W1919" s="0" t="s">
        <v>2785</v>
      </c>
      <c r="X1919" s="0" t="n">
        <v>5</v>
      </c>
      <c r="Y1919" s="0" t="n">
        <f aca="false">FALSE()</f>
        <v>0</v>
      </c>
      <c r="Z1919" s="0" t="n">
        <f aca="false">TRUE()</f>
        <v>1</v>
      </c>
      <c r="AA1919" s="0" t="n">
        <f aca="false">TRUE()</f>
        <v>1</v>
      </c>
      <c r="AB1919" s="0" t="n">
        <f aca="false">TRUE()</f>
        <v>1</v>
      </c>
      <c r="AC1919" s="0" t="n">
        <v>1</v>
      </c>
      <c r="AD1919" s="0" t="s">
        <v>17487</v>
      </c>
      <c r="AE1919" s="0" t="n">
        <f aca="false">TRUE()</f>
        <v>1</v>
      </c>
      <c r="AF1919" s="0" t="s">
        <v>17488</v>
      </c>
      <c r="AG1919" s="0" t="n">
        <v>1</v>
      </c>
      <c r="AH1919" s="0" t="s">
        <v>17489</v>
      </c>
      <c r="AI1919" s="0" t="s">
        <v>17490</v>
      </c>
      <c r="AJ1919" s="0" t="n">
        <v>0</v>
      </c>
      <c r="AK1919" s="0" t="s">
        <v>2118</v>
      </c>
      <c r="AL1919" s="0" t="n">
        <f aca="false">TRUE()</f>
        <v>1</v>
      </c>
      <c r="AM1919" s="0" t="n">
        <f aca="false">FALSE()</f>
        <v>0</v>
      </c>
      <c r="AN1919" s="0" t="n">
        <f aca="false">TRUE()</f>
        <v>1</v>
      </c>
      <c r="AO1919" s="0" t="n">
        <f aca="false">FALSE()</f>
        <v>0</v>
      </c>
      <c r="AP1919" s="0" t="n">
        <f aca="false">FALSE()</f>
        <v>0</v>
      </c>
      <c r="AQ1919" s="380" t="n">
        <v>43166.9013888889</v>
      </c>
      <c r="AR1919" s="380" t="n">
        <v>39171.1666666667</v>
      </c>
      <c r="AS1919" s="0" t="s">
        <v>17491</v>
      </c>
      <c r="AT1919" s="0" t="s">
        <v>2597</v>
      </c>
      <c r="AU1919" s="0" t="s">
        <v>2597</v>
      </c>
    </row>
    <row r="1920" customFormat="false" ht="15" hidden="true" customHeight="false" outlineLevel="0" collapsed="false">
      <c r="A1920" s="0" t="s">
        <v>17492</v>
      </c>
      <c r="B1920" s="0" t="s">
        <v>17493</v>
      </c>
      <c r="C1920" s="0" t="s">
        <v>17494</v>
      </c>
      <c r="D1920" s="0" t="s">
        <v>2297</v>
      </c>
      <c r="E1920" s="0" t="s">
        <v>17492</v>
      </c>
      <c r="F1920" s="0" t="n">
        <v>1</v>
      </c>
      <c r="G1920" s="0" t="s">
        <v>2298</v>
      </c>
      <c r="H1920" s="0" t="s">
        <v>2170</v>
      </c>
      <c r="I1920" s="0" t="s">
        <v>2170</v>
      </c>
      <c r="J1920" s="0" t="s">
        <v>2170</v>
      </c>
      <c r="K1920" s="0" t="s">
        <v>2170</v>
      </c>
      <c r="L1920" s="0" t="s">
        <v>2170</v>
      </c>
      <c r="M1920" s="0" t="s">
        <v>2170</v>
      </c>
      <c r="N1920" s="0" t="n">
        <f aca="false">FALSE()</f>
        <v>0</v>
      </c>
      <c r="O1920" s="0" t="s">
        <v>17495</v>
      </c>
      <c r="P1920" s="0" t="s">
        <v>2300</v>
      </c>
      <c r="Q1920" s="380" t="n">
        <v>41494.1666666667</v>
      </c>
      <c r="R1920" s="0" t="n">
        <v>38170784</v>
      </c>
      <c r="S1920" s="0" t="s">
        <v>2301</v>
      </c>
      <c r="T1920" s="0" t="s">
        <v>2302</v>
      </c>
      <c r="U1920" s="0" t="s">
        <v>2365</v>
      </c>
      <c r="V1920" s="0" t="n">
        <v>90000000</v>
      </c>
      <c r="W1920" s="0" t="s">
        <v>2312</v>
      </c>
      <c r="X1920" s="0" t="n">
        <v>4</v>
      </c>
      <c r="Y1920" s="0" t="n">
        <f aca="false">FALSE()</f>
        <v>0</v>
      </c>
      <c r="Z1920" s="0" t="n">
        <f aca="false">FALSE()</f>
        <v>0</v>
      </c>
      <c r="AA1920" s="0" t="n">
        <f aca="false">FALSE()</f>
        <v>0</v>
      </c>
      <c r="AB1920" s="0" t="n">
        <f aca="false">FALSE()</f>
        <v>0</v>
      </c>
      <c r="AC1920" s="0" t="n">
        <v>1</v>
      </c>
      <c r="AD1920" s="0" t="s">
        <v>2129</v>
      </c>
      <c r="AE1920" s="0" t="n">
        <f aca="false">TRUE()</f>
        <v>1</v>
      </c>
      <c r="AF1920" s="0" t="s">
        <v>17496</v>
      </c>
      <c r="AG1920" s="0" t="n">
        <v>2</v>
      </c>
      <c r="AH1920" s="0" t="s">
        <v>17497</v>
      </c>
      <c r="AI1920" s="0" t="s">
        <v>17498</v>
      </c>
      <c r="AJ1920" s="0" t="n">
        <v>0</v>
      </c>
      <c r="AK1920" s="0" t="s">
        <v>2118</v>
      </c>
      <c r="AL1920" s="0" t="n">
        <f aca="false">FALSE()</f>
        <v>0</v>
      </c>
      <c r="AM1920" s="0" t="n">
        <f aca="false">TRUE()</f>
        <v>1</v>
      </c>
      <c r="AN1920" s="0" t="n">
        <f aca="false">FALSE()</f>
        <v>0</v>
      </c>
      <c r="AO1920" s="0" t="n">
        <f aca="false">FALSE()</f>
        <v>0</v>
      </c>
      <c r="AP1920" s="0" t="n">
        <f aca="false">FALSE()</f>
        <v>0</v>
      </c>
      <c r="AQ1920" s="380" t="n">
        <v>43627.6875</v>
      </c>
      <c r="AR1920" s="380" t="n">
        <v>41494.1666666667</v>
      </c>
      <c r="AS1920" s="0" t="s">
        <v>17499</v>
      </c>
      <c r="AT1920" s="0" t="s">
        <v>2170</v>
      </c>
      <c r="AU1920" s="0" t="s">
        <v>2170</v>
      </c>
    </row>
    <row r="1921" customFormat="false" ht="15" hidden="true" customHeight="false" outlineLevel="0" collapsed="false">
      <c r="A1921" s="0" t="s">
        <v>17500</v>
      </c>
      <c r="B1921" s="0" t="s">
        <v>17501</v>
      </c>
      <c r="C1921" s="0" t="s">
        <v>17502</v>
      </c>
      <c r="D1921" s="0" t="s">
        <v>2297</v>
      </c>
      <c r="E1921" s="0" t="s">
        <v>17500</v>
      </c>
      <c r="F1921" s="0" t="n">
        <v>1</v>
      </c>
      <c r="G1921" s="0" t="s">
        <v>2298</v>
      </c>
      <c r="H1921" s="0" t="s">
        <v>2170</v>
      </c>
      <c r="I1921" s="0" t="s">
        <v>2170</v>
      </c>
      <c r="J1921" s="0" t="s">
        <v>2170</v>
      </c>
      <c r="K1921" s="0" t="s">
        <v>2170</v>
      </c>
      <c r="L1921" s="0" t="s">
        <v>2170</v>
      </c>
      <c r="M1921" s="0" t="s">
        <v>2170</v>
      </c>
      <c r="N1921" s="0" t="n">
        <f aca="false">FALSE()</f>
        <v>0</v>
      </c>
      <c r="O1921" s="0" t="s">
        <v>7914</v>
      </c>
      <c r="P1921" s="0" t="s">
        <v>2300</v>
      </c>
      <c r="Q1921" s="380" t="n">
        <v>41901.1666666667</v>
      </c>
      <c r="R1921" s="0" t="n">
        <v>2710913650</v>
      </c>
      <c r="S1921" s="0" t="s">
        <v>2528</v>
      </c>
      <c r="T1921" s="0" t="s">
        <v>2529</v>
      </c>
      <c r="U1921" s="0" t="s">
        <v>2365</v>
      </c>
      <c r="V1921" s="0" t="n">
        <v>0</v>
      </c>
      <c r="W1921" s="0" t="s">
        <v>9089</v>
      </c>
      <c r="X1921" s="0" t="n">
        <v>4</v>
      </c>
      <c r="Y1921" s="0" t="n">
        <f aca="false">FALSE()</f>
        <v>0</v>
      </c>
      <c r="Z1921" s="0" t="n">
        <f aca="false">FALSE()</f>
        <v>0</v>
      </c>
      <c r="AA1921" s="0" t="n">
        <f aca="false">FALSE()</f>
        <v>0</v>
      </c>
      <c r="AB1921" s="0" t="n">
        <f aca="false">FALSE()</f>
        <v>0</v>
      </c>
      <c r="AC1921" s="0" t="n">
        <v>3</v>
      </c>
      <c r="AD1921" s="0" t="s">
        <v>2129</v>
      </c>
      <c r="AE1921" s="0" t="n">
        <f aca="false">TRUE()</f>
        <v>1</v>
      </c>
      <c r="AF1921" s="0" t="s">
        <v>17503</v>
      </c>
      <c r="AG1921" s="0" t="n">
        <v>2</v>
      </c>
      <c r="AH1921" s="0" t="s">
        <v>17504</v>
      </c>
      <c r="AI1921" s="0" t="s">
        <v>17505</v>
      </c>
      <c r="AJ1921" s="0" t="n">
        <v>0</v>
      </c>
      <c r="AK1921" s="0" t="s">
        <v>2118</v>
      </c>
      <c r="AL1921" s="0" t="n">
        <f aca="false">FALSE()</f>
        <v>0</v>
      </c>
      <c r="AM1921" s="0" t="n">
        <f aca="false">TRUE()</f>
        <v>1</v>
      </c>
      <c r="AN1921" s="0" t="n">
        <f aca="false">FALSE()</f>
        <v>0</v>
      </c>
      <c r="AO1921" s="0" t="n">
        <f aca="false">FALSE()</f>
        <v>0</v>
      </c>
      <c r="AP1921" s="0" t="n">
        <f aca="false">TRUE()</f>
        <v>1</v>
      </c>
      <c r="AQ1921" s="380" t="n">
        <v>43123.4583333333</v>
      </c>
      <c r="AR1921" s="380" t="n">
        <v>41901.1666666667</v>
      </c>
      <c r="AS1921" s="0" t="s">
        <v>7919</v>
      </c>
      <c r="AT1921" s="0" t="s">
        <v>2170</v>
      </c>
      <c r="AU1921" s="0" t="s">
        <v>2170</v>
      </c>
    </row>
    <row r="1922" customFormat="false" ht="15" hidden="true" customHeight="false" outlineLevel="0" collapsed="false">
      <c r="A1922" s="0" t="s">
        <v>17506</v>
      </c>
      <c r="B1922" s="0" t="s">
        <v>17507</v>
      </c>
      <c r="C1922" s="0" t="s">
        <v>17508</v>
      </c>
      <c r="D1922" s="0" t="s">
        <v>2297</v>
      </c>
      <c r="E1922" s="0" t="s">
        <v>17506</v>
      </c>
      <c r="F1922" s="0" t="n">
        <v>1</v>
      </c>
      <c r="G1922" s="0" t="s">
        <v>2298</v>
      </c>
      <c r="H1922" s="0" t="s">
        <v>2170</v>
      </c>
      <c r="I1922" s="0" t="s">
        <v>2170</v>
      </c>
      <c r="J1922" s="0" t="s">
        <v>2170</v>
      </c>
      <c r="K1922" s="0" t="s">
        <v>2170</v>
      </c>
      <c r="L1922" s="0" t="s">
        <v>2170</v>
      </c>
      <c r="M1922" s="0" t="s">
        <v>2170</v>
      </c>
      <c r="N1922" s="0" t="n">
        <f aca="false">FALSE()</f>
        <v>0</v>
      </c>
      <c r="O1922" s="0" t="s">
        <v>17509</v>
      </c>
      <c r="P1922" s="0" t="s">
        <v>2300</v>
      </c>
      <c r="Q1922" s="380" t="n">
        <v>25569.125</v>
      </c>
      <c r="R1922" s="0" t="n">
        <v>100000</v>
      </c>
      <c r="S1922" s="0" t="s">
        <v>2301</v>
      </c>
      <c r="T1922" s="0" t="s">
        <v>2302</v>
      </c>
      <c r="U1922" s="0" t="s">
        <v>2365</v>
      </c>
      <c r="V1922" s="0" t="n">
        <v>0</v>
      </c>
      <c r="W1922" s="0" t="s">
        <v>2321</v>
      </c>
      <c r="X1922" s="0" t="n">
        <v>4</v>
      </c>
      <c r="Y1922" s="0" t="n">
        <f aca="false">FALSE()</f>
        <v>0</v>
      </c>
      <c r="Z1922" s="0" t="n">
        <f aca="false">FALSE()</f>
        <v>0</v>
      </c>
      <c r="AA1922" s="0" t="n">
        <f aca="false">FALSE()</f>
        <v>0</v>
      </c>
      <c r="AB1922" s="0" t="n">
        <f aca="false">FALSE()</f>
        <v>0</v>
      </c>
      <c r="AC1922" s="0" t="n">
        <v>1</v>
      </c>
      <c r="AD1922" s="0" t="s">
        <v>2129</v>
      </c>
      <c r="AE1922" s="0" t="n">
        <f aca="false">TRUE()</f>
        <v>1</v>
      </c>
      <c r="AF1922" s="0" t="s">
        <v>17510</v>
      </c>
      <c r="AG1922" s="0" t="n">
        <v>2</v>
      </c>
      <c r="AH1922" s="0" t="s">
        <v>17511</v>
      </c>
      <c r="AI1922" s="0" t="s">
        <v>17512</v>
      </c>
      <c r="AJ1922" s="0" t="n">
        <v>0</v>
      </c>
      <c r="AK1922" s="0" t="s">
        <v>2118</v>
      </c>
      <c r="AL1922" s="0" t="n">
        <f aca="false">FALSE()</f>
        <v>0</v>
      </c>
      <c r="AM1922" s="0" t="n">
        <f aca="false">TRUE()</f>
        <v>1</v>
      </c>
      <c r="AN1922" s="0" t="n">
        <f aca="false">FALSE()</f>
        <v>0</v>
      </c>
      <c r="AO1922" s="0" t="n">
        <f aca="false">FALSE()</f>
        <v>0</v>
      </c>
      <c r="AP1922" s="0" t="n">
        <f aca="false">FALSE()</f>
        <v>0</v>
      </c>
      <c r="AQ1922" s="380" t="n">
        <v>45212.6520833333</v>
      </c>
      <c r="AR1922" s="380" t="n">
        <v>45212.4166666667</v>
      </c>
      <c r="AS1922" s="0" t="s">
        <v>17513</v>
      </c>
      <c r="AT1922" s="0" t="s">
        <v>2170</v>
      </c>
      <c r="AU1922" s="0" t="s">
        <v>2170</v>
      </c>
    </row>
    <row r="1923" customFormat="false" ht="15" hidden="true" customHeight="false" outlineLevel="0" collapsed="false">
      <c r="A1923" s="0" t="s">
        <v>17514</v>
      </c>
      <c r="B1923" s="0" t="s">
        <v>17515</v>
      </c>
      <c r="C1923" s="0" t="s">
        <v>17516</v>
      </c>
      <c r="D1923" s="0" t="s">
        <v>2297</v>
      </c>
      <c r="E1923" s="0" t="s">
        <v>17514</v>
      </c>
      <c r="F1923" s="0" t="n">
        <v>1</v>
      </c>
      <c r="G1923" s="0" t="s">
        <v>2298</v>
      </c>
      <c r="H1923" s="0" t="s">
        <v>2170</v>
      </c>
      <c r="I1923" s="0" t="s">
        <v>2170</v>
      </c>
      <c r="J1923" s="0" t="s">
        <v>2170</v>
      </c>
      <c r="K1923" s="0" t="s">
        <v>2170</v>
      </c>
      <c r="L1923" s="0" t="s">
        <v>2170</v>
      </c>
      <c r="M1923" s="0" t="s">
        <v>2170</v>
      </c>
      <c r="N1923" s="0" t="n">
        <f aca="false">FALSE()</f>
        <v>0</v>
      </c>
      <c r="O1923" s="0" t="s">
        <v>17517</v>
      </c>
      <c r="P1923" s="0" t="s">
        <v>2300</v>
      </c>
      <c r="Q1923" s="380" t="n">
        <v>25569.125</v>
      </c>
      <c r="R1923" s="0" t="n">
        <v>26967594</v>
      </c>
      <c r="S1923" s="0" t="s">
        <v>2301</v>
      </c>
      <c r="T1923" s="0" t="s">
        <v>2302</v>
      </c>
      <c r="U1923" s="0" t="s">
        <v>2684</v>
      </c>
      <c r="V1923" s="0" t="n">
        <v>100000000</v>
      </c>
      <c r="W1923" s="0" t="s">
        <v>2321</v>
      </c>
      <c r="X1923" s="0" t="n">
        <v>4</v>
      </c>
      <c r="Y1923" s="0" t="n">
        <f aca="false">FALSE()</f>
        <v>0</v>
      </c>
      <c r="Z1923" s="0" t="n">
        <f aca="false">FALSE()</f>
        <v>0</v>
      </c>
      <c r="AA1923" s="0" t="n">
        <f aca="false">FALSE()</f>
        <v>0</v>
      </c>
      <c r="AB1923" s="0" t="n">
        <f aca="false">FALSE()</f>
        <v>0</v>
      </c>
      <c r="AC1923" s="0" t="n">
        <v>1</v>
      </c>
      <c r="AD1923" s="0" t="s">
        <v>2129</v>
      </c>
      <c r="AE1923" s="0" t="n">
        <f aca="false">TRUE()</f>
        <v>1</v>
      </c>
      <c r="AF1923" s="0" t="s">
        <v>17518</v>
      </c>
      <c r="AG1923" s="0" t="n">
        <v>2</v>
      </c>
      <c r="AH1923" s="0" t="s">
        <v>17519</v>
      </c>
      <c r="AI1923" s="0" t="s">
        <v>17520</v>
      </c>
      <c r="AJ1923" s="0" t="n">
        <v>0</v>
      </c>
      <c r="AK1923" s="0" t="s">
        <v>2118</v>
      </c>
      <c r="AL1923" s="0" t="n">
        <f aca="false">FALSE()</f>
        <v>0</v>
      </c>
      <c r="AM1923" s="0" t="n">
        <f aca="false">TRUE()</f>
        <v>1</v>
      </c>
      <c r="AN1923" s="0" t="n">
        <f aca="false">FALSE()</f>
        <v>0</v>
      </c>
      <c r="AO1923" s="0" t="n">
        <f aca="false">FALSE()</f>
        <v>0</v>
      </c>
      <c r="AP1923" s="0" t="n">
        <f aca="false">FALSE()</f>
        <v>0</v>
      </c>
      <c r="AQ1923" s="380" t="n">
        <v>44041.6875</v>
      </c>
      <c r="AR1923" s="380" t="n">
        <v>44041.4166666667</v>
      </c>
      <c r="AS1923" s="0" t="s">
        <v>17521</v>
      </c>
      <c r="AT1923" s="0" t="s">
        <v>2170</v>
      </c>
      <c r="AU1923" s="0" t="s">
        <v>2170</v>
      </c>
    </row>
    <row r="1924" customFormat="false" ht="15" hidden="true" customHeight="false" outlineLevel="0" collapsed="false">
      <c r="A1924" s="0" t="s">
        <v>17522</v>
      </c>
      <c r="B1924" s="0" t="s">
        <v>17523</v>
      </c>
      <c r="C1924" s="0" t="s">
        <v>17524</v>
      </c>
      <c r="D1924" s="0" t="s">
        <v>2297</v>
      </c>
      <c r="E1924" s="0" t="s">
        <v>17522</v>
      </c>
      <c r="F1924" s="0" t="n">
        <v>1</v>
      </c>
      <c r="G1924" s="0" t="s">
        <v>2298</v>
      </c>
      <c r="H1924" s="0" t="s">
        <v>2170</v>
      </c>
      <c r="I1924" s="0" t="s">
        <v>2170</v>
      </c>
      <c r="J1924" s="0" t="s">
        <v>2170</v>
      </c>
      <c r="K1924" s="0" t="s">
        <v>2170</v>
      </c>
      <c r="L1924" s="0" t="s">
        <v>2170</v>
      </c>
      <c r="M1924" s="0" t="s">
        <v>2170</v>
      </c>
      <c r="N1924" s="0" t="n">
        <f aca="false">FALSE()</f>
        <v>0</v>
      </c>
      <c r="O1924" s="0" t="s">
        <v>17525</v>
      </c>
      <c r="P1924" s="0" t="s">
        <v>2300</v>
      </c>
      <c r="Q1924" s="380" t="n">
        <v>25569.125</v>
      </c>
      <c r="R1924" s="0" t="n">
        <v>449410092</v>
      </c>
      <c r="S1924" s="0" t="s">
        <v>2491</v>
      </c>
      <c r="T1924" s="0" t="s">
        <v>2492</v>
      </c>
      <c r="U1924" s="0" t="s">
        <v>2365</v>
      </c>
      <c r="V1924" s="0" t="n">
        <v>0</v>
      </c>
      <c r="W1924" s="0" t="s">
        <v>2493</v>
      </c>
      <c r="X1924" s="0" t="n">
        <v>4</v>
      </c>
      <c r="Y1924" s="0" t="n">
        <f aca="false">FALSE()</f>
        <v>0</v>
      </c>
      <c r="Z1924" s="0" t="n">
        <f aca="false">FALSE()</f>
        <v>0</v>
      </c>
      <c r="AA1924" s="0" t="n">
        <f aca="false">FALSE()</f>
        <v>0</v>
      </c>
      <c r="AB1924" s="0" t="n">
        <f aca="false">TRUE()</f>
        <v>1</v>
      </c>
      <c r="AC1924" s="0" t="n">
        <v>1</v>
      </c>
      <c r="AD1924" s="0" t="s">
        <v>2129</v>
      </c>
      <c r="AE1924" s="0" t="n">
        <f aca="false">TRUE()</f>
        <v>1</v>
      </c>
      <c r="AF1924" s="0" t="s">
        <v>17526</v>
      </c>
      <c r="AG1924" s="0" t="n">
        <v>2</v>
      </c>
      <c r="AH1924" s="0" t="s">
        <v>17527</v>
      </c>
      <c r="AI1924" s="0" t="s">
        <v>17528</v>
      </c>
      <c r="AJ1924" s="0" t="n">
        <v>0</v>
      </c>
      <c r="AK1924" s="0" t="s">
        <v>2118</v>
      </c>
      <c r="AL1924" s="0" t="n">
        <f aca="false">FALSE()</f>
        <v>0</v>
      </c>
      <c r="AM1924" s="0" t="n">
        <f aca="false">TRUE()</f>
        <v>1</v>
      </c>
      <c r="AN1924" s="0" t="n">
        <f aca="false">FALSE()</f>
        <v>0</v>
      </c>
      <c r="AO1924" s="0" t="n">
        <f aca="false">FALSE()</f>
        <v>0</v>
      </c>
      <c r="AP1924" s="0" t="n">
        <f aca="false">TRUE()</f>
        <v>1</v>
      </c>
      <c r="AQ1924" s="380" t="n">
        <v>44428.63125</v>
      </c>
      <c r="AR1924" s="380" t="n">
        <v>44428.4166666667</v>
      </c>
      <c r="AS1924" s="0" t="s">
        <v>17529</v>
      </c>
      <c r="AT1924" s="0" t="s">
        <v>2170</v>
      </c>
      <c r="AU1924" s="0" t="s">
        <v>2170</v>
      </c>
    </row>
    <row r="1925" customFormat="false" ht="15" hidden="true" customHeight="false" outlineLevel="0" collapsed="false">
      <c r="A1925" s="0" t="s">
        <v>17530</v>
      </c>
      <c r="B1925" s="0" t="s">
        <v>17531</v>
      </c>
      <c r="C1925" s="0" t="s">
        <v>17532</v>
      </c>
      <c r="D1925" s="0" t="s">
        <v>2297</v>
      </c>
      <c r="E1925" s="0" t="s">
        <v>17530</v>
      </c>
      <c r="F1925" s="0" t="n">
        <v>1</v>
      </c>
      <c r="G1925" s="0" t="s">
        <v>2298</v>
      </c>
      <c r="H1925" s="0" t="s">
        <v>2170</v>
      </c>
      <c r="I1925" s="0" t="s">
        <v>2170</v>
      </c>
      <c r="J1925" s="0" t="s">
        <v>2170</v>
      </c>
      <c r="K1925" s="0" t="s">
        <v>2170</v>
      </c>
      <c r="L1925" s="0" t="s">
        <v>2170</v>
      </c>
      <c r="M1925" s="0" t="s">
        <v>2170</v>
      </c>
      <c r="N1925" s="0" t="n">
        <f aca="false">FALSE()</f>
        <v>0</v>
      </c>
      <c r="O1925" s="0" t="s">
        <v>17532</v>
      </c>
      <c r="P1925" s="0" t="s">
        <v>2300</v>
      </c>
      <c r="Q1925" s="380" t="n">
        <v>25569.125</v>
      </c>
      <c r="R1925" s="0" t="n">
        <v>306947796</v>
      </c>
      <c r="S1925" s="0" t="s">
        <v>2301</v>
      </c>
      <c r="T1925" s="0" t="s">
        <v>2302</v>
      </c>
      <c r="U1925" s="0" t="s">
        <v>610</v>
      </c>
      <c r="V1925" s="0" t="n">
        <v>0</v>
      </c>
      <c r="W1925" s="0" t="s">
        <v>2312</v>
      </c>
      <c r="X1925" s="0" t="n">
        <v>4</v>
      </c>
      <c r="Y1925" s="0" t="n">
        <f aca="false">FALSE()</f>
        <v>0</v>
      </c>
      <c r="Z1925" s="0" t="n">
        <f aca="false">FALSE()</f>
        <v>0</v>
      </c>
      <c r="AA1925" s="0" t="n">
        <f aca="false">FALSE()</f>
        <v>0</v>
      </c>
      <c r="AB1925" s="0" t="n">
        <f aca="false">TRUE()</f>
        <v>1</v>
      </c>
      <c r="AC1925" s="0" t="n">
        <v>1</v>
      </c>
      <c r="AD1925" s="0" t="s">
        <v>2129</v>
      </c>
      <c r="AE1925" s="0" t="n">
        <f aca="false">TRUE()</f>
        <v>1</v>
      </c>
      <c r="AF1925" s="0" t="s">
        <v>17533</v>
      </c>
      <c r="AG1925" s="0" t="n">
        <v>2</v>
      </c>
      <c r="AH1925" s="0" t="s">
        <v>17534</v>
      </c>
      <c r="AI1925" s="0" t="s">
        <v>17535</v>
      </c>
      <c r="AJ1925" s="0" t="n">
        <v>0</v>
      </c>
      <c r="AK1925" s="0" t="s">
        <v>2118</v>
      </c>
      <c r="AL1925" s="0" t="n">
        <f aca="false">FALSE()</f>
        <v>0</v>
      </c>
      <c r="AM1925" s="0" t="n">
        <f aca="false">TRUE()</f>
        <v>1</v>
      </c>
      <c r="AN1925" s="0" t="n">
        <f aca="false">FALSE()</f>
        <v>0</v>
      </c>
      <c r="AO1925" s="0" t="n">
        <f aca="false">FALSE()</f>
        <v>0</v>
      </c>
      <c r="AP1925" s="0" t="n">
        <f aca="false">FALSE()</f>
        <v>0</v>
      </c>
      <c r="AQ1925" s="380" t="n">
        <v>44574.5034722222</v>
      </c>
      <c r="AR1925" s="380" t="n">
        <v>44574.4166666667</v>
      </c>
      <c r="AS1925" s="0" t="s">
        <v>17536</v>
      </c>
      <c r="AT1925" s="0" t="s">
        <v>2170</v>
      </c>
      <c r="AU1925" s="0" t="s">
        <v>2170</v>
      </c>
    </row>
    <row r="1926" customFormat="false" ht="15" hidden="true" customHeight="false" outlineLevel="0" collapsed="false">
      <c r="A1926" s="0" t="s">
        <v>17537</v>
      </c>
      <c r="B1926" s="0" t="s">
        <v>17538</v>
      </c>
      <c r="C1926" s="0" t="s">
        <v>17539</v>
      </c>
      <c r="D1926" s="0" t="s">
        <v>2297</v>
      </c>
      <c r="E1926" s="0" t="s">
        <v>17537</v>
      </c>
      <c r="F1926" s="0" t="n">
        <v>1</v>
      </c>
      <c r="G1926" s="0" t="s">
        <v>2298</v>
      </c>
      <c r="H1926" s="0" t="s">
        <v>2170</v>
      </c>
      <c r="I1926" s="0" t="s">
        <v>2170</v>
      </c>
      <c r="J1926" s="0" t="s">
        <v>2170</v>
      </c>
      <c r="K1926" s="0" t="s">
        <v>2170</v>
      </c>
      <c r="L1926" s="0" t="s">
        <v>2170</v>
      </c>
      <c r="M1926" s="0" t="s">
        <v>2170</v>
      </c>
      <c r="N1926" s="0" t="n">
        <f aca="false">FALSE()</f>
        <v>0</v>
      </c>
      <c r="O1926" s="0" t="s">
        <v>17540</v>
      </c>
      <c r="P1926" s="0" t="s">
        <v>2300</v>
      </c>
      <c r="Q1926" s="380" t="n">
        <v>25569.125</v>
      </c>
      <c r="R1926" s="0" t="n">
        <v>77793031</v>
      </c>
      <c r="S1926" s="0" t="s">
        <v>2301</v>
      </c>
      <c r="T1926" s="0" t="s">
        <v>2302</v>
      </c>
      <c r="U1926" s="0" t="s">
        <v>2365</v>
      </c>
      <c r="V1926" s="0" t="n">
        <v>1100000000</v>
      </c>
      <c r="W1926" s="0" t="s">
        <v>2312</v>
      </c>
      <c r="X1926" s="0" t="n">
        <v>1</v>
      </c>
      <c r="Y1926" s="0" t="n">
        <f aca="false">FALSE()</f>
        <v>0</v>
      </c>
      <c r="Z1926" s="0" t="n">
        <f aca="false">FALSE()</f>
        <v>0</v>
      </c>
      <c r="AA1926" s="0" t="n">
        <f aca="false">FALSE()</f>
        <v>0</v>
      </c>
      <c r="AB1926" s="0" t="n">
        <f aca="false">FALSE()</f>
        <v>0</v>
      </c>
      <c r="AC1926" s="0" t="n">
        <v>1</v>
      </c>
      <c r="AD1926" s="0" t="s">
        <v>2129</v>
      </c>
      <c r="AE1926" s="0" t="n">
        <f aca="false">TRUE()</f>
        <v>1</v>
      </c>
      <c r="AF1926" s="0" t="s">
        <v>17541</v>
      </c>
      <c r="AG1926" s="0" t="n">
        <v>2</v>
      </c>
      <c r="AH1926" s="0" t="s">
        <v>17542</v>
      </c>
      <c r="AI1926" s="0" t="s">
        <v>17543</v>
      </c>
      <c r="AJ1926" s="0" t="n">
        <v>0</v>
      </c>
      <c r="AK1926" s="0" t="s">
        <v>2118</v>
      </c>
      <c r="AL1926" s="0" t="n">
        <f aca="false">FALSE()</f>
        <v>0</v>
      </c>
      <c r="AM1926" s="0" t="n">
        <f aca="false">TRUE()</f>
        <v>1</v>
      </c>
      <c r="AN1926" s="0" t="n">
        <f aca="false">FALSE()</f>
        <v>0</v>
      </c>
      <c r="AO1926" s="0" t="n">
        <f aca="false">FALSE()</f>
        <v>0</v>
      </c>
      <c r="AP1926" s="0" t="n">
        <f aca="false">FALSE()</f>
        <v>0</v>
      </c>
      <c r="AQ1926" s="380" t="n">
        <v>44510.6458333333</v>
      </c>
      <c r="AR1926" s="380" t="n">
        <v>44510.4166666667</v>
      </c>
      <c r="AS1926" s="0" t="s">
        <v>17544</v>
      </c>
      <c r="AT1926" s="0" t="s">
        <v>2170</v>
      </c>
      <c r="AU1926" s="0" t="s">
        <v>2170</v>
      </c>
    </row>
    <row r="1927" customFormat="false" ht="15" hidden="true" customHeight="false" outlineLevel="0" collapsed="false">
      <c r="A1927" s="0" t="s">
        <v>17545</v>
      </c>
      <c r="B1927" s="0" t="s">
        <v>17546</v>
      </c>
      <c r="C1927" s="0" t="s">
        <v>17547</v>
      </c>
      <c r="D1927" s="0" t="s">
        <v>2297</v>
      </c>
      <c r="E1927" s="0" t="s">
        <v>17545</v>
      </c>
      <c r="F1927" s="0" t="n">
        <v>1</v>
      </c>
      <c r="G1927" s="0" t="s">
        <v>2298</v>
      </c>
      <c r="H1927" s="0" t="s">
        <v>2170</v>
      </c>
      <c r="I1927" s="0" t="s">
        <v>2170</v>
      </c>
      <c r="J1927" s="0" t="s">
        <v>2170</v>
      </c>
      <c r="K1927" s="0" t="s">
        <v>2170</v>
      </c>
      <c r="L1927" s="0" t="s">
        <v>2170</v>
      </c>
      <c r="M1927" s="0" t="s">
        <v>2170</v>
      </c>
      <c r="N1927" s="0" t="n">
        <f aca="false">FALSE()</f>
        <v>0</v>
      </c>
      <c r="O1927" s="0" t="s">
        <v>17548</v>
      </c>
      <c r="P1927" s="0" t="s">
        <v>2300</v>
      </c>
      <c r="Q1927" s="380" t="n">
        <v>24746.1666666667</v>
      </c>
      <c r="R1927" s="0" t="n">
        <v>221281397</v>
      </c>
      <c r="S1927" s="0" t="s">
        <v>2301</v>
      </c>
      <c r="T1927" s="0" t="s">
        <v>2302</v>
      </c>
      <c r="U1927" s="0" t="s">
        <v>2684</v>
      </c>
      <c r="V1927" s="0" t="n">
        <v>800000000</v>
      </c>
      <c r="W1927" s="0" t="s">
        <v>2356</v>
      </c>
      <c r="X1927" s="0" t="n">
        <v>4</v>
      </c>
      <c r="Y1927" s="0" t="n">
        <f aca="false">FALSE()</f>
        <v>0</v>
      </c>
      <c r="Z1927" s="0" t="n">
        <f aca="false">FALSE()</f>
        <v>0</v>
      </c>
      <c r="AA1927" s="0" t="n">
        <f aca="false">FALSE()</f>
        <v>0</v>
      </c>
      <c r="AB1927" s="0" t="n">
        <f aca="false">TRUE()</f>
        <v>1</v>
      </c>
      <c r="AC1927" s="0" t="n">
        <v>1</v>
      </c>
      <c r="AD1927" s="0" t="s">
        <v>2129</v>
      </c>
      <c r="AE1927" s="0" t="n">
        <f aca="false">TRUE()</f>
        <v>1</v>
      </c>
      <c r="AF1927" s="0" t="s">
        <v>17549</v>
      </c>
      <c r="AG1927" s="0" t="n">
        <v>2</v>
      </c>
      <c r="AH1927" s="0" t="s">
        <v>17550</v>
      </c>
      <c r="AI1927" s="0" t="s">
        <v>17551</v>
      </c>
      <c r="AJ1927" s="0" t="n">
        <v>0</v>
      </c>
      <c r="AK1927" s="0" t="s">
        <v>2118</v>
      </c>
      <c r="AL1927" s="0" t="n">
        <f aca="false">FALSE()</f>
        <v>0</v>
      </c>
      <c r="AM1927" s="0" t="n">
        <f aca="false">TRUE()</f>
        <v>1</v>
      </c>
      <c r="AN1927" s="0" t="n">
        <f aca="false">FALSE()</f>
        <v>0</v>
      </c>
      <c r="AO1927" s="0" t="n">
        <f aca="false">FALSE()</f>
        <v>0</v>
      </c>
      <c r="AP1927" s="0" t="n">
        <f aca="false">FALSE()</f>
        <v>0</v>
      </c>
      <c r="AQ1927" s="380" t="n">
        <v>43123.7298611111</v>
      </c>
      <c r="AR1927" s="380" t="n">
        <v>32398.1666666667</v>
      </c>
      <c r="AS1927" s="0" t="s">
        <v>17552</v>
      </c>
      <c r="AT1927" s="0" t="s">
        <v>2170</v>
      </c>
      <c r="AU1927" s="0" t="s">
        <v>2170</v>
      </c>
    </row>
    <row r="1928" customFormat="false" ht="15" hidden="true" customHeight="false" outlineLevel="0" collapsed="false">
      <c r="A1928" s="0" t="s">
        <v>17553</v>
      </c>
      <c r="B1928" s="0" t="s">
        <v>17554</v>
      </c>
      <c r="C1928" s="0" t="s">
        <v>17555</v>
      </c>
      <c r="D1928" s="0" t="s">
        <v>2297</v>
      </c>
      <c r="E1928" s="0" t="s">
        <v>17553</v>
      </c>
      <c r="F1928" s="0" t="n">
        <v>1</v>
      </c>
      <c r="G1928" s="0" t="s">
        <v>2298</v>
      </c>
      <c r="H1928" s="0" t="s">
        <v>2170</v>
      </c>
      <c r="I1928" s="0" t="s">
        <v>2170</v>
      </c>
      <c r="J1928" s="0" t="s">
        <v>2170</v>
      </c>
      <c r="K1928" s="0" t="s">
        <v>2170</v>
      </c>
      <c r="L1928" s="0" t="s">
        <v>2170</v>
      </c>
      <c r="M1928" s="0" t="s">
        <v>2170</v>
      </c>
      <c r="N1928" s="0" t="n">
        <f aca="false">FALSE()</f>
        <v>0</v>
      </c>
      <c r="O1928" s="0" t="s">
        <v>17556</v>
      </c>
      <c r="P1928" s="0" t="s">
        <v>2300</v>
      </c>
      <c r="Q1928" s="380" t="n">
        <v>25569.125</v>
      </c>
      <c r="R1928" s="0" t="n">
        <v>39482536</v>
      </c>
      <c r="S1928" s="0" t="s">
        <v>2301</v>
      </c>
      <c r="T1928" s="0" t="s">
        <v>2302</v>
      </c>
      <c r="U1928" s="0" t="s">
        <v>2365</v>
      </c>
      <c r="V1928" s="0" t="n">
        <v>1000000000</v>
      </c>
      <c r="W1928" s="0" t="s">
        <v>2312</v>
      </c>
      <c r="X1928" s="0" t="n">
        <v>4</v>
      </c>
      <c r="Y1928" s="0" t="n">
        <f aca="false">FALSE()</f>
        <v>0</v>
      </c>
      <c r="Z1928" s="0" t="n">
        <f aca="false">FALSE()</f>
        <v>0</v>
      </c>
      <c r="AA1928" s="0" t="n">
        <f aca="false">FALSE()</f>
        <v>0</v>
      </c>
      <c r="AB1928" s="0" t="n">
        <f aca="false">FALSE()</f>
        <v>0</v>
      </c>
      <c r="AC1928" s="0" t="n">
        <v>1</v>
      </c>
      <c r="AD1928" s="0" t="s">
        <v>2129</v>
      </c>
      <c r="AE1928" s="0" t="n">
        <f aca="false">TRUE()</f>
        <v>1</v>
      </c>
      <c r="AF1928" s="0" t="s">
        <v>17557</v>
      </c>
      <c r="AG1928" s="0" t="n">
        <v>2</v>
      </c>
      <c r="AH1928" s="0" t="s">
        <v>17558</v>
      </c>
      <c r="AI1928" s="0" t="s">
        <v>17559</v>
      </c>
      <c r="AJ1928" s="0" t="n">
        <v>0</v>
      </c>
      <c r="AK1928" s="0" t="s">
        <v>2118</v>
      </c>
      <c r="AL1928" s="0" t="n">
        <f aca="false">FALSE()</f>
        <v>0</v>
      </c>
      <c r="AM1928" s="0" t="n">
        <f aca="false">TRUE()</f>
        <v>1</v>
      </c>
      <c r="AN1928" s="0" t="n">
        <f aca="false">FALSE()</f>
        <v>0</v>
      </c>
      <c r="AO1928" s="0" t="n">
        <f aca="false">FALSE()</f>
        <v>0</v>
      </c>
      <c r="AP1928" s="0" t="n">
        <f aca="false">FALSE()</f>
        <v>0</v>
      </c>
      <c r="AQ1928" s="380" t="n">
        <v>43769.6666666667</v>
      </c>
      <c r="AR1928" s="380" t="n">
        <v>43769.4166666667</v>
      </c>
      <c r="AS1928" s="0" t="s">
        <v>17560</v>
      </c>
      <c r="AT1928" s="0" t="s">
        <v>2170</v>
      </c>
      <c r="AU1928" s="0" t="s">
        <v>2170</v>
      </c>
    </row>
    <row r="1929" customFormat="false" ht="15" hidden="true" customHeight="false" outlineLevel="0" collapsed="false">
      <c r="A1929" s="0" t="s">
        <v>17561</v>
      </c>
      <c r="B1929" s="0" t="s">
        <v>17562</v>
      </c>
      <c r="C1929" s="0" t="s">
        <v>17563</v>
      </c>
      <c r="D1929" s="0" t="s">
        <v>2297</v>
      </c>
      <c r="E1929" s="0" t="s">
        <v>17561</v>
      </c>
      <c r="F1929" s="0" t="n">
        <v>1</v>
      </c>
      <c r="G1929" s="0" t="s">
        <v>2298</v>
      </c>
      <c r="H1929" s="0" t="s">
        <v>2170</v>
      </c>
      <c r="I1929" s="0" t="s">
        <v>2170</v>
      </c>
      <c r="J1929" s="0" t="s">
        <v>2170</v>
      </c>
      <c r="K1929" s="0" t="s">
        <v>2170</v>
      </c>
      <c r="L1929" s="0" t="s">
        <v>2170</v>
      </c>
      <c r="M1929" s="0" t="s">
        <v>2170</v>
      </c>
      <c r="N1929" s="0" t="n">
        <f aca="false">FALSE()</f>
        <v>0</v>
      </c>
      <c r="O1929" s="0" t="s">
        <v>17564</v>
      </c>
      <c r="P1929" s="0" t="s">
        <v>2300</v>
      </c>
      <c r="Q1929" s="380" t="n">
        <v>25569.125</v>
      </c>
      <c r="R1929" s="0" t="n">
        <v>3098232258</v>
      </c>
      <c r="S1929" s="0" t="s">
        <v>2491</v>
      </c>
      <c r="T1929" s="0" t="s">
        <v>2492</v>
      </c>
      <c r="U1929" s="0" t="s">
        <v>2330</v>
      </c>
      <c r="V1929" s="0" t="n">
        <v>0</v>
      </c>
      <c r="W1929" s="0" t="s">
        <v>2400</v>
      </c>
      <c r="X1929" s="0" t="n">
        <v>4</v>
      </c>
      <c r="Y1929" s="0" t="n">
        <f aca="false">FALSE()</f>
        <v>0</v>
      </c>
      <c r="Z1929" s="0" t="n">
        <f aca="false">FALSE()</f>
        <v>0</v>
      </c>
      <c r="AA1929" s="0" t="n">
        <f aca="false">FALSE()</f>
        <v>0</v>
      </c>
      <c r="AB1929" s="0" t="n">
        <f aca="false">TRUE()</f>
        <v>1</v>
      </c>
      <c r="AC1929" s="0" t="n">
        <v>3</v>
      </c>
      <c r="AD1929" s="0" t="s">
        <v>2129</v>
      </c>
      <c r="AE1929" s="0" t="n">
        <f aca="false">TRUE()</f>
        <v>1</v>
      </c>
      <c r="AF1929" s="0" t="s">
        <v>17565</v>
      </c>
      <c r="AG1929" s="0" t="n">
        <v>2</v>
      </c>
      <c r="AH1929" s="0" t="s">
        <v>17566</v>
      </c>
      <c r="AI1929" s="0" t="s">
        <v>17567</v>
      </c>
      <c r="AJ1929" s="0" t="n">
        <v>0</v>
      </c>
      <c r="AK1929" s="0" t="s">
        <v>2118</v>
      </c>
      <c r="AL1929" s="0" t="n">
        <f aca="false">FALSE()</f>
        <v>0</v>
      </c>
      <c r="AM1929" s="0" t="n">
        <f aca="false">TRUE()</f>
        <v>1</v>
      </c>
      <c r="AN1929" s="0" t="n">
        <f aca="false">FALSE()</f>
        <v>0</v>
      </c>
      <c r="AO1929" s="0" t="n">
        <f aca="false">FALSE()</f>
        <v>0</v>
      </c>
      <c r="AP1929" s="0" t="n">
        <f aca="false">TRUE()</f>
        <v>1</v>
      </c>
      <c r="AQ1929" s="380" t="n">
        <v>44400.60625</v>
      </c>
      <c r="AR1929" s="380" t="n">
        <v>44400.4166666667</v>
      </c>
      <c r="AS1929" s="0" t="s">
        <v>17568</v>
      </c>
      <c r="AT1929" s="0" t="s">
        <v>2170</v>
      </c>
      <c r="AU1929" s="0" t="s">
        <v>2170</v>
      </c>
    </row>
    <row r="1930" customFormat="false" ht="15" hidden="true" customHeight="false" outlineLevel="0" collapsed="false">
      <c r="A1930" s="0" t="s">
        <v>17569</v>
      </c>
      <c r="B1930" s="0" t="s">
        <v>17570</v>
      </c>
      <c r="C1930" s="0" t="s">
        <v>17571</v>
      </c>
      <c r="D1930" s="0" t="s">
        <v>2297</v>
      </c>
      <c r="E1930" s="0" t="s">
        <v>17569</v>
      </c>
      <c r="F1930" s="0" t="n">
        <v>1</v>
      </c>
      <c r="G1930" s="0" t="s">
        <v>2298</v>
      </c>
      <c r="H1930" s="0" t="s">
        <v>2170</v>
      </c>
      <c r="I1930" s="0" t="s">
        <v>2170</v>
      </c>
      <c r="J1930" s="0" t="s">
        <v>2170</v>
      </c>
      <c r="K1930" s="0" t="s">
        <v>2170</v>
      </c>
      <c r="L1930" s="0" t="s">
        <v>2170</v>
      </c>
      <c r="M1930" s="0" t="s">
        <v>2170</v>
      </c>
      <c r="N1930" s="0" t="n">
        <f aca="false">FALSE()</f>
        <v>0</v>
      </c>
      <c r="O1930" s="0" t="s">
        <v>17572</v>
      </c>
      <c r="P1930" s="0" t="s">
        <v>2300</v>
      </c>
      <c r="Q1930" s="380" t="n">
        <v>25569.125</v>
      </c>
      <c r="R1930" s="0" t="n">
        <v>48039777</v>
      </c>
      <c r="S1930" s="0" t="s">
        <v>2301</v>
      </c>
      <c r="T1930" s="0" t="s">
        <v>2302</v>
      </c>
      <c r="U1930" s="0" t="s">
        <v>2684</v>
      </c>
      <c r="V1930" s="0" t="n">
        <v>1600000000</v>
      </c>
      <c r="W1930" s="0" t="s">
        <v>2312</v>
      </c>
      <c r="X1930" s="0" t="n">
        <v>4</v>
      </c>
      <c r="Y1930" s="0" t="n">
        <f aca="false">FALSE()</f>
        <v>0</v>
      </c>
      <c r="Z1930" s="0" t="n">
        <f aca="false">FALSE()</f>
        <v>0</v>
      </c>
      <c r="AA1930" s="0" t="n">
        <f aca="false">FALSE()</f>
        <v>0</v>
      </c>
      <c r="AB1930" s="0" t="n">
        <f aca="false">FALSE()</f>
        <v>0</v>
      </c>
      <c r="AC1930" s="0" t="n">
        <v>1</v>
      </c>
      <c r="AD1930" s="0" t="s">
        <v>2129</v>
      </c>
      <c r="AE1930" s="0" t="n">
        <f aca="false">TRUE()</f>
        <v>1</v>
      </c>
      <c r="AF1930" s="0" t="s">
        <v>17573</v>
      </c>
      <c r="AG1930" s="0" t="n">
        <v>2</v>
      </c>
      <c r="AH1930" s="0" t="s">
        <v>17574</v>
      </c>
      <c r="AI1930" s="0" t="s">
        <v>17575</v>
      </c>
      <c r="AJ1930" s="0" t="n">
        <v>0</v>
      </c>
      <c r="AK1930" s="0" t="s">
        <v>2118</v>
      </c>
      <c r="AL1930" s="0" t="n">
        <f aca="false">FALSE()</f>
        <v>0</v>
      </c>
      <c r="AM1930" s="0" t="n">
        <f aca="false">TRUE()</f>
        <v>1</v>
      </c>
      <c r="AN1930" s="0" t="n">
        <f aca="false">FALSE()</f>
        <v>0</v>
      </c>
      <c r="AO1930" s="0" t="n">
        <f aca="false">FALSE()</f>
        <v>0</v>
      </c>
      <c r="AP1930" s="0" t="n">
        <f aca="false">TRUE()</f>
        <v>1</v>
      </c>
      <c r="AQ1930" s="380" t="n">
        <v>44442.6458333333</v>
      </c>
      <c r="AR1930" s="380" t="n">
        <v>44442.4166666667</v>
      </c>
      <c r="AS1930" s="0" t="s">
        <v>17576</v>
      </c>
      <c r="AT1930" s="0" t="s">
        <v>2170</v>
      </c>
      <c r="AU1930" s="0" t="s">
        <v>2170</v>
      </c>
    </row>
    <row r="1931" customFormat="false" ht="15" hidden="true" customHeight="false" outlineLevel="0" collapsed="false">
      <c r="A1931" s="0" t="s">
        <v>17577</v>
      </c>
      <c r="B1931" s="0" t="s">
        <v>17578</v>
      </c>
      <c r="C1931" s="0" t="s">
        <v>17579</v>
      </c>
      <c r="D1931" s="0" t="s">
        <v>2297</v>
      </c>
      <c r="E1931" s="0" t="s">
        <v>17577</v>
      </c>
      <c r="F1931" s="0" t="n">
        <v>1</v>
      </c>
      <c r="G1931" s="0" t="s">
        <v>2298</v>
      </c>
      <c r="H1931" s="0" t="s">
        <v>2170</v>
      </c>
      <c r="I1931" s="0" t="s">
        <v>2170</v>
      </c>
      <c r="J1931" s="0" t="s">
        <v>2170</v>
      </c>
      <c r="K1931" s="0" t="s">
        <v>2170</v>
      </c>
      <c r="L1931" s="0" t="s">
        <v>2170</v>
      </c>
      <c r="M1931" s="0" t="s">
        <v>2170</v>
      </c>
      <c r="N1931" s="0" t="n">
        <f aca="false">FALSE()</f>
        <v>0</v>
      </c>
      <c r="O1931" s="0" t="s">
        <v>17580</v>
      </c>
      <c r="P1931" s="0" t="s">
        <v>2300</v>
      </c>
      <c r="Q1931" s="380" t="n">
        <v>25569.125</v>
      </c>
      <c r="R1931" s="0" t="n">
        <v>21970177</v>
      </c>
      <c r="S1931" s="0" t="s">
        <v>2301</v>
      </c>
      <c r="T1931" s="0" t="s">
        <v>2302</v>
      </c>
      <c r="U1931" s="0" t="s">
        <v>2330</v>
      </c>
      <c r="V1931" s="0" t="n">
        <v>100000000</v>
      </c>
      <c r="W1931" s="0" t="s">
        <v>2321</v>
      </c>
      <c r="X1931" s="0" t="n">
        <v>4</v>
      </c>
      <c r="Y1931" s="0" t="n">
        <f aca="false">FALSE()</f>
        <v>0</v>
      </c>
      <c r="Z1931" s="0" t="n">
        <f aca="false">FALSE()</f>
        <v>0</v>
      </c>
      <c r="AA1931" s="0" t="n">
        <f aca="false">FALSE()</f>
        <v>0</v>
      </c>
      <c r="AB1931" s="0" t="n">
        <f aca="false">FALSE()</f>
        <v>0</v>
      </c>
      <c r="AC1931" s="0" t="n">
        <v>1</v>
      </c>
      <c r="AD1931" s="0" t="s">
        <v>2129</v>
      </c>
      <c r="AE1931" s="0" t="n">
        <f aca="false">TRUE()</f>
        <v>1</v>
      </c>
      <c r="AF1931" s="0" t="s">
        <v>17581</v>
      </c>
      <c r="AG1931" s="0" t="n">
        <v>2</v>
      </c>
      <c r="AH1931" s="0" t="s">
        <v>17582</v>
      </c>
      <c r="AI1931" s="0" t="s">
        <v>17583</v>
      </c>
      <c r="AJ1931" s="0" t="n">
        <v>0</v>
      </c>
      <c r="AK1931" s="0" t="s">
        <v>2118</v>
      </c>
      <c r="AL1931" s="0" t="n">
        <f aca="false">FALSE()</f>
        <v>0</v>
      </c>
      <c r="AM1931" s="0" t="n">
        <f aca="false">TRUE()</f>
        <v>1</v>
      </c>
      <c r="AN1931" s="0" t="n">
        <f aca="false">FALSE()</f>
        <v>0</v>
      </c>
      <c r="AO1931" s="0" t="n">
        <f aca="false">FALSE()</f>
        <v>0</v>
      </c>
      <c r="AP1931" s="0" t="n">
        <f aca="false">FALSE()</f>
        <v>0</v>
      </c>
      <c r="AQ1931" s="380" t="n">
        <v>44117.6868055556</v>
      </c>
      <c r="AR1931" s="380" t="n">
        <v>44117.4166666667</v>
      </c>
      <c r="AS1931" s="0" t="s">
        <v>17584</v>
      </c>
      <c r="AT1931" s="0" t="s">
        <v>2170</v>
      </c>
      <c r="AU1931" s="0" t="s">
        <v>2170</v>
      </c>
    </row>
    <row r="1932" customFormat="false" ht="15" hidden="true" customHeight="false" outlineLevel="0" collapsed="false">
      <c r="A1932" s="0" t="s">
        <v>17585</v>
      </c>
      <c r="B1932" s="0" t="s">
        <v>17586</v>
      </c>
      <c r="C1932" s="0" t="s">
        <v>17587</v>
      </c>
      <c r="D1932" s="0" t="s">
        <v>2297</v>
      </c>
      <c r="E1932" s="0" t="s">
        <v>17585</v>
      </c>
      <c r="F1932" s="0" t="n">
        <v>1</v>
      </c>
      <c r="G1932" s="0" t="s">
        <v>2298</v>
      </c>
      <c r="H1932" s="0" t="s">
        <v>2170</v>
      </c>
      <c r="I1932" s="0" t="s">
        <v>2170</v>
      </c>
      <c r="J1932" s="0" t="s">
        <v>2170</v>
      </c>
      <c r="K1932" s="0" t="s">
        <v>2170</v>
      </c>
      <c r="L1932" s="0" t="s">
        <v>2170</v>
      </c>
      <c r="M1932" s="0" t="s">
        <v>2170</v>
      </c>
      <c r="N1932" s="0" t="n">
        <f aca="false">FALSE()</f>
        <v>0</v>
      </c>
      <c r="O1932" s="0" t="s">
        <v>17588</v>
      </c>
      <c r="P1932" s="0" t="s">
        <v>2300</v>
      </c>
      <c r="Q1932" s="380" t="n">
        <v>25569.125</v>
      </c>
      <c r="R1932" s="0" t="n">
        <v>118474230</v>
      </c>
      <c r="S1932" s="0" t="s">
        <v>2301</v>
      </c>
      <c r="T1932" s="0" t="s">
        <v>2302</v>
      </c>
      <c r="U1932" s="0" t="s">
        <v>2330</v>
      </c>
      <c r="V1932" s="0" t="n">
        <v>340000000</v>
      </c>
      <c r="W1932" s="0" t="s">
        <v>2321</v>
      </c>
      <c r="X1932" s="0" t="n">
        <v>4</v>
      </c>
      <c r="Y1932" s="0" t="n">
        <f aca="false">FALSE()</f>
        <v>0</v>
      </c>
      <c r="Z1932" s="0" t="n">
        <f aca="false">FALSE()</f>
        <v>0</v>
      </c>
      <c r="AA1932" s="0" t="n">
        <f aca="false">FALSE()</f>
        <v>0</v>
      </c>
      <c r="AB1932" s="0" t="n">
        <f aca="false">FALSE()</f>
        <v>0</v>
      </c>
      <c r="AC1932" s="0" t="n">
        <v>1</v>
      </c>
      <c r="AD1932" s="0" t="s">
        <v>2129</v>
      </c>
      <c r="AE1932" s="0" t="n">
        <f aca="false">TRUE()</f>
        <v>1</v>
      </c>
      <c r="AF1932" s="0" t="s">
        <v>17589</v>
      </c>
      <c r="AG1932" s="0" t="n">
        <v>2</v>
      </c>
      <c r="AH1932" s="0" t="s">
        <v>17590</v>
      </c>
      <c r="AI1932" s="0" t="s">
        <v>17591</v>
      </c>
      <c r="AJ1932" s="0" t="n">
        <v>0</v>
      </c>
      <c r="AK1932" s="0" t="s">
        <v>2118</v>
      </c>
      <c r="AL1932" s="0" t="n">
        <f aca="false">FALSE()</f>
        <v>0</v>
      </c>
      <c r="AM1932" s="0" t="n">
        <f aca="false">TRUE()</f>
        <v>1</v>
      </c>
      <c r="AN1932" s="0" t="n">
        <f aca="false">FALSE()</f>
        <v>0</v>
      </c>
      <c r="AO1932" s="0" t="n">
        <f aca="false">FALSE()</f>
        <v>0</v>
      </c>
      <c r="AP1932" s="0" t="n">
        <f aca="false">FALSE()</f>
        <v>0</v>
      </c>
      <c r="AQ1932" s="380" t="n">
        <v>44169.7291666667</v>
      </c>
      <c r="AR1932" s="380" t="n">
        <v>44169.4166666667</v>
      </c>
      <c r="AS1932" s="0" t="s">
        <v>17592</v>
      </c>
      <c r="AT1932" s="0" t="s">
        <v>2170</v>
      </c>
      <c r="AU1932" s="0" t="s">
        <v>2170</v>
      </c>
    </row>
    <row r="1933" customFormat="false" ht="15" hidden="true" customHeight="false" outlineLevel="0" collapsed="false">
      <c r="A1933" s="0" t="s">
        <v>17593</v>
      </c>
      <c r="B1933" s="0" t="s">
        <v>17594</v>
      </c>
      <c r="C1933" s="0" t="s">
        <v>17595</v>
      </c>
      <c r="D1933" s="0" t="s">
        <v>2297</v>
      </c>
      <c r="E1933" s="0" t="s">
        <v>17593</v>
      </c>
      <c r="F1933" s="0" t="n">
        <v>1</v>
      </c>
      <c r="G1933" s="0" t="s">
        <v>2298</v>
      </c>
      <c r="H1933" s="0" t="s">
        <v>2170</v>
      </c>
      <c r="I1933" s="0" t="s">
        <v>2170</v>
      </c>
      <c r="J1933" s="0" t="s">
        <v>2170</v>
      </c>
      <c r="K1933" s="0" t="s">
        <v>2170</v>
      </c>
      <c r="L1933" s="0" t="s">
        <v>2170</v>
      </c>
      <c r="M1933" s="0" t="s">
        <v>2170</v>
      </c>
      <c r="N1933" s="0" t="n">
        <f aca="false">FALSE()</f>
        <v>0</v>
      </c>
      <c r="O1933" s="0" t="s">
        <v>17596</v>
      </c>
      <c r="P1933" s="0" t="s">
        <v>2300</v>
      </c>
      <c r="Q1933" s="380" t="n">
        <v>42089.125</v>
      </c>
      <c r="R1933" s="0" t="n">
        <v>52270276</v>
      </c>
      <c r="S1933" s="0" t="s">
        <v>3545</v>
      </c>
      <c r="T1933" s="0" t="s">
        <v>3546</v>
      </c>
      <c r="U1933" s="0" t="s">
        <v>3384</v>
      </c>
      <c r="V1933" s="0" t="n">
        <v>125000000</v>
      </c>
      <c r="W1933" s="0" t="s">
        <v>2321</v>
      </c>
      <c r="X1933" s="0" t="n">
        <v>4</v>
      </c>
      <c r="Y1933" s="0" t="n">
        <f aca="false">FALSE()</f>
        <v>0</v>
      </c>
      <c r="Z1933" s="0" t="n">
        <f aca="false">FALSE()</f>
        <v>0</v>
      </c>
      <c r="AA1933" s="0" t="n">
        <f aca="false">FALSE()</f>
        <v>0</v>
      </c>
      <c r="AB1933" s="0" t="n">
        <f aca="false">FALSE()</f>
        <v>0</v>
      </c>
      <c r="AC1933" s="0" t="n">
        <v>1</v>
      </c>
      <c r="AD1933" s="0" t="s">
        <v>2129</v>
      </c>
      <c r="AE1933" s="0" t="n">
        <f aca="false">TRUE()</f>
        <v>1</v>
      </c>
      <c r="AF1933" s="0" t="s">
        <v>17597</v>
      </c>
      <c r="AG1933" s="0" t="n">
        <v>2</v>
      </c>
      <c r="AH1933" s="0" t="s">
        <v>17598</v>
      </c>
      <c r="AI1933" s="0" t="s">
        <v>17599</v>
      </c>
      <c r="AJ1933" s="0" t="n">
        <v>0</v>
      </c>
      <c r="AK1933" s="0" t="s">
        <v>2118</v>
      </c>
      <c r="AL1933" s="0" t="n">
        <f aca="false">FALSE()</f>
        <v>0</v>
      </c>
      <c r="AM1933" s="0" t="n">
        <f aca="false">TRUE()</f>
        <v>1</v>
      </c>
      <c r="AN1933" s="0" t="n">
        <f aca="false">FALSE()</f>
        <v>0</v>
      </c>
      <c r="AO1933" s="0" t="n">
        <f aca="false">FALSE()</f>
        <v>0</v>
      </c>
      <c r="AP1933" s="0" t="n">
        <f aca="false">TRUE()</f>
        <v>1</v>
      </c>
      <c r="AQ1933" s="380" t="n">
        <v>43559.6875</v>
      </c>
      <c r="AR1933" s="380" t="n">
        <v>42089.125</v>
      </c>
      <c r="AS1933" s="0" t="s">
        <v>17600</v>
      </c>
      <c r="AT1933" s="0" t="s">
        <v>2170</v>
      </c>
      <c r="AU1933" s="0" t="s">
        <v>2170</v>
      </c>
    </row>
    <row r="1934" customFormat="false" ht="15" hidden="true" customHeight="false" outlineLevel="0" collapsed="false">
      <c r="A1934" s="0" t="s">
        <v>1347</v>
      </c>
      <c r="B1934" s="0" t="s">
        <v>17601</v>
      </c>
      <c r="C1934" s="0" t="s">
        <v>1344</v>
      </c>
      <c r="D1934" s="0" t="s">
        <v>720</v>
      </c>
      <c r="E1934" s="0" t="s">
        <v>1347</v>
      </c>
      <c r="F1934" s="0" t="n">
        <v>10</v>
      </c>
      <c r="G1934" s="0" t="s">
        <v>434</v>
      </c>
      <c r="H1934" s="0" t="s">
        <v>2596</v>
      </c>
      <c r="I1934" s="0" t="s">
        <v>2596</v>
      </c>
      <c r="J1934" s="0" t="s">
        <v>2599</v>
      </c>
      <c r="K1934" s="0" t="s">
        <v>17602</v>
      </c>
      <c r="L1934" s="0" t="s">
        <v>2725</v>
      </c>
      <c r="M1934" s="0" t="s">
        <v>17603</v>
      </c>
      <c r="N1934" s="0" t="n">
        <f aca="false">TRUE()</f>
        <v>1</v>
      </c>
      <c r="O1934" s="0" t="s">
        <v>17604</v>
      </c>
      <c r="P1934" s="0" t="s">
        <v>2601</v>
      </c>
      <c r="Q1934" s="380" t="n">
        <v>39604.1666666667</v>
      </c>
      <c r="R1934" s="0" t="n">
        <v>138756915</v>
      </c>
      <c r="S1934" s="0" t="s">
        <v>601</v>
      </c>
      <c r="T1934" s="0" t="s">
        <v>2602</v>
      </c>
      <c r="U1934" s="0" t="s">
        <v>2114</v>
      </c>
      <c r="V1934" s="0" t="n">
        <v>138756915</v>
      </c>
      <c r="W1934" s="0" t="s">
        <v>13561</v>
      </c>
      <c r="X1934" s="0" t="n">
        <v>5</v>
      </c>
      <c r="Y1934" s="0" t="n">
        <f aca="false">FALSE()</f>
        <v>0</v>
      </c>
      <c r="Z1934" s="0" t="n">
        <f aca="false">TRUE()</f>
        <v>1</v>
      </c>
      <c r="AA1934" s="0" t="n">
        <f aca="false">TRUE()</f>
        <v>1</v>
      </c>
      <c r="AB1934" s="0" t="n">
        <f aca="false">TRUE()</f>
        <v>1</v>
      </c>
      <c r="AC1934" s="0" t="n">
        <v>2</v>
      </c>
      <c r="AD1934" s="0" t="s">
        <v>2137</v>
      </c>
      <c r="AE1934" s="0" t="n">
        <f aca="false">TRUE()</f>
        <v>1</v>
      </c>
      <c r="AF1934" s="0" t="s">
        <v>17605</v>
      </c>
      <c r="AG1934" s="0" t="n">
        <v>1</v>
      </c>
      <c r="AH1934" s="0" t="s">
        <v>17606</v>
      </c>
      <c r="AI1934" s="0" t="s">
        <v>17607</v>
      </c>
      <c r="AJ1934" s="0" t="n">
        <v>0</v>
      </c>
      <c r="AK1934" s="0" t="s">
        <v>2118</v>
      </c>
      <c r="AL1934" s="0" t="n">
        <f aca="false">TRUE()</f>
        <v>1</v>
      </c>
      <c r="AM1934" s="0" t="n">
        <f aca="false">FALSE()</f>
        <v>0</v>
      </c>
      <c r="AN1934" s="0" t="n">
        <f aca="false">TRUE()</f>
        <v>1</v>
      </c>
      <c r="AO1934" s="0" t="n">
        <f aca="false">FALSE()</f>
        <v>0</v>
      </c>
      <c r="AP1934" s="0" t="n">
        <f aca="false">TRUE()</f>
        <v>1</v>
      </c>
      <c r="AQ1934" s="380" t="n">
        <v>43166.8986111111</v>
      </c>
      <c r="AR1934" s="380" t="n">
        <v>40654.1666666667</v>
      </c>
      <c r="AS1934" s="0" t="s">
        <v>15600</v>
      </c>
      <c r="AT1934" s="0" t="s">
        <v>2599</v>
      </c>
      <c r="AU1934" s="0" t="s">
        <v>17602</v>
      </c>
    </row>
    <row r="1935" customFormat="false" ht="15" hidden="true" customHeight="false" outlineLevel="0" collapsed="false">
      <c r="A1935" s="0" t="s">
        <v>17608</v>
      </c>
      <c r="B1935" s="0" t="s">
        <v>17609</v>
      </c>
      <c r="C1935" s="0" t="s">
        <v>17610</v>
      </c>
      <c r="D1935" s="0" t="s">
        <v>2297</v>
      </c>
      <c r="E1935" s="0" t="s">
        <v>17608</v>
      </c>
      <c r="F1935" s="0" t="n">
        <v>1</v>
      </c>
      <c r="G1935" s="0" t="s">
        <v>2298</v>
      </c>
      <c r="H1935" s="0" t="s">
        <v>2170</v>
      </c>
      <c r="I1935" s="0" t="s">
        <v>2170</v>
      </c>
      <c r="J1935" s="0" t="s">
        <v>2170</v>
      </c>
      <c r="K1935" s="0" t="s">
        <v>2170</v>
      </c>
      <c r="L1935" s="0" t="s">
        <v>2170</v>
      </c>
      <c r="M1935" s="0" t="s">
        <v>2170</v>
      </c>
      <c r="N1935" s="0" t="n">
        <f aca="false">FALSE()</f>
        <v>0</v>
      </c>
      <c r="O1935" s="0" t="s">
        <v>17611</v>
      </c>
      <c r="P1935" s="0" t="s">
        <v>2300</v>
      </c>
      <c r="Q1935" s="380" t="n">
        <v>25569.125</v>
      </c>
      <c r="R1935" s="0" t="n">
        <v>128020187</v>
      </c>
      <c r="S1935" s="0" t="s">
        <v>2301</v>
      </c>
      <c r="T1935" s="0" t="s">
        <v>2302</v>
      </c>
      <c r="U1935" s="0" t="s">
        <v>2365</v>
      </c>
      <c r="V1935" s="0" t="n">
        <v>750000000</v>
      </c>
      <c r="W1935" s="0" t="s">
        <v>2366</v>
      </c>
      <c r="X1935" s="0" t="n">
        <v>4</v>
      </c>
      <c r="Y1935" s="0" t="n">
        <f aca="false">FALSE()</f>
        <v>0</v>
      </c>
      <c r="Z1935" s="0" t="n">
        <f aca="false">FALSE()</f>
        <v>0</v>
      </c>
      <c r="AA1935" s="0" t="n">
        <f aca="false">FALSE()</f>
        <v>0</v>
      </c>
      <c r="AB1935" s="0" t="n">
        <f aca="false">FALSE()</f>
        <v>0</v>
      </c>
      <c r="AC1935" s="0" t="n">
        <v>1</v>
      </c>
      <c r="AD1935" s="0" t="s">
        <v>2129</v>
      </c>
      <c r="AE1935" s="0" t="n">
        <f aca="false">TRUE()</f>
        <v>1</v>
      </c>
      <c r="AF1935" s="0" t="s">
        <v>17612</v>
      </c>
      <c r="AG1935" s="0" t="n">
        <v>2</v>
      </c>
      <c r="AH1935" s="0" t="s">
        <v>17613</v>
      </c>
      <c r="AI1935" s="0" t="s">
        <v>17614</v>
      </c>
      <c r="AJ1935" s="0" t="n">
        <v>0</v>
      </c>
      <c r="AK1935" s="0" t="s">
        <v>2118</v>
      </c>
      <c r="AL1935" s="0" t="n">
        <f aca="false">FALSE()</f>
        <v>0</v>
      </c>
      <c r="AM1935" s="0" t="n">
        <f aca="false">TRUE()</f>
        <v>1</v>
      </c>
      <c r="AN1935" s="0" t="n">
        <f aca="false">FALSE()</f>
        <v>0</v>
      </c>
      <c r="AO1935" s="0" t="n">
        <f aca="false">FALSE()</f>
        <v>0</v>
      </c>
      <c r="AP1935" s="0" t="n">
        <f aca="false">FALSE()</f>
        <v>0</v>
      </c>
      <c r="AQ1935" s="380" t="n">
        <v>44922.6895833333</v>
      </c>
      <c r="AR1935" s="380" t="n">
        <v>44922.4166666667</v>
      </c>
      <c r="AS1935" s="0" t="s">
        <v>17615</v>
      </c>
      <c r="AT1935" s="0" t="s">
        <v>2170</v>
      </c>
      <c r="AU1935" s="0" t="s">
        <v>2170</v>
      </c>
    </row>
    <row r="1936" customFormat="false" ht="15" hidden="true" customHeight="false" outlineLevel="0" collapsed="false">
      <c r="A1936" s="0" t="s">
        <v>17616</v>
      </c>
      <c r="B1936" s="0" t="s">
        <v>17617</v>
      </c>
      <c r="C1936" s="0" t="s">
        <v>17618</v>
      </c>
      <c r="D1936" s="0" t="s">
        <v>2297</v>
      </c>
      <c r="E1936" s="0" t="s">
        <v>17616</v>
      </c>
      <c r="F1936" s="0" t="n">
        <v>1</v>
      </c>
      <c r="G1936" s="0" t="s">
        <v>2298</v>
      </c>
      <c r="H1936" s="0" t="s">
        <v>2170</v>
      </c>
      <c r="I1936" s="0" t="s">
        <v>2170</v>
      </c>
      <c r="J1936" s="0" t="s">
        <v>2170</v>
      </c>
      <c r="K1936" s="0" t="s">
        <v>2170</v>
      </c>
      <c r="L1936" s="0" t="s">
        <v>2170</v>
      </c>
      <c r="M1936" s="0" t="s">
        <v>2170</v>
      </c>
      <c r="N1936" s="0" t="n">
        <f aca="false">FALSE()</f>
        <v>0</v>
      </c>
      <c r="O1936" s="0" t="s">
        <v>17619</v>
      </c>
      <c r="P1936" s="0" t="s">
        <v>2300</v>
      </c>
      <c r="Q1936" s="380" t="n">
        <v>25569.125</v>
      </c>
      <c r="R1936" s="0" t="n">
        <v>87989162</v>
      </c>
      <c r="S1936" s="0" t="s">
        <v>2301</v>
      </c>
      <c r="T1936" s="0" t="s">
        <v>2302</v>
      </c>
      <c r="U1936" s="0" t="s">
        <v>2365</v>
      </c>
      <c r="V1936" s="0" t="n">
        <v>200000000</v>
      </c>
      <c r="W1936" s="0" t="s">
        <v>2356</v>
      </c>
      <c r="X1936" s="0" t="n">
        <v>4</v>
      </c>
      <c r="Y1936" s="0" t="n">
        <f aca="false">FALSE()</f>
        <v>0</v>
      </c>
      <c r="Z1936" s="0" t="n">
        <f aca="false">FALSE()</f>
        <v>0</v>
      </c>
      <c r="AA1936" s="0" t="n">
        <f aca="false">FALSE()</f>
        <v>0</v>
      </c>
      <c r="AB1936" s="0" t="n">
        <f aca="false">TRUE()</f>
        <v>1</v>
      </c>
      <c r="AC1936" s="0" t="n">
        <v>1</v>
      </c>
      <c r="AD1936" s="0" t="s">
        <v>2129</v>
      </c>
      <c r="AE1936" s="0" t="n">
        <f aca="false">TRUE()</f>
        <v>1</v>
      </c>
      <c r="AF1936" s="0" t="s">
        <v>17620</v>
      </c>
      <c r="AG1936" s="0" t="n">
        <v>2</v>
      </c>
      <c r="AH1936" s="0" t="s">
        <v>17621</v>
      </c>
      <c r="AI1936" s="0" t="s">
        <v>17622</v>
      </c>
      <c r="AJ1936" s="0" t="n">
        <v>0</v>
      </c>
      <c r="AK1936" s="0" t="s">
        <v>2118</v>
      </c>
      <c r="AL1936" s="0" t="n">
        <f aca="false">FALSE()</f>
        <v>0</v>
      </c>
      <c r="AM1936" s="0" t="n">
        <f aca="false">TRUE()</f>
        <v>1</v>
      </c>
      <c r="AN1936" s="0" t="n">
        <f aca="false">FALSE()</f>
        <v>0</v>
      </c>
      <c r="AO1936" s="0" t="n">
        <f aca="false">FALSE()</f>
        <v>0</v>
      </c>
      <c r="AP1936" s="0" t="n">
        <f aca="false">FALSE()</f>
        <v>0</v>
      </c>
      <c r="AQ1936" s="380" t="n">
        <v>44169.7291666667</v>
      </c>
      <c r="AR1936" s="380" t="n">
        <v>44169.4166666667</v>
      </c>
      <c r="AS1936" s="0" t="s">
        <v>17623</v>
      </c>
      <c r="AT1936" s="0" t="s">
        <v>2170</v>
      </c>
      <c r="AU1936" s="0" t="s">
        <v>2170</v>
      </c>
    </row>
    <row r="1937" customFormat="false" ht="15" hidden="true" customHeight="false" outlineLevel="0" collapsed="false">
      <c r="A1937" s="0" t="s">
        <v>17624</v>
      </c>
      <c r="B1937" s="0" t="s">
        <v>17625</v>
      </c>
      <c r="C1937" s="0" t="s">
        <v>10244</v>
      </c>
      <c r="D1937" s="0" t="s">
        <v>2297</v>
      </c>
      <c r="E1937" s="0" t="s">
        <v>17624</v>
      </c>
      <c r="F1937" s="0" t="n">
        <v>1</v>
      </c>
      <c r="G1937" s="0" t="s">
        <v>2298</v>
      </c>
      <c r="H1937" s="0" t="s">
        <v>2170</v>
      </c>
      <c r="I1937" s="0" t="s">
        <v>2170</v>
      </c>
      <c r="J1937" s="0" t="s">
        <v>2170</v>
      </c>
      <c r="K1937" s="0" t="s">
        <v>2170</v>
      </c>
      <c r="L1937" s="0" t="s">
        <v>2170</v>
      </c>
      <c r="M1937" s="0" t="s">
        <v>2170</v>
      </c>
      <c r="N1937" s="0" t="n">
        <f aca="false">FALSE()</f>
        <v>0</v>
      </c>
      <c r="O1937" s="0" t="s">
        <v>17626</v>
      </c>
      <c r="P1937" s="0" t="s">
        <v>2300</v>
      </c>
      <c r="Q1937" s="380" t="n">
        <v>14644.125</v>
      </c>
      <c r="R1937" s="0" t="n">
        <v>108881688</v>
      </c>
      <c r="S1937" s="0" t="s">
        <v>2301</v>
      </c>
      <c r="T1937" s="0" t="s">
        <v>2302</v>
      </c>
      <c r="U1937" s="0" t="s">
        <v>2574</v>
      </c>
      <c r="V1937" s="0" t="n">
        <v>160000000</v>
      </c>
      <c r="W1937" s="0" t="s">
        <v>2383</v>
      </c>
      <c r="X1937" s="0" t="n">
        <v>4</v>
      </c>
      <c r="Y1937" s="0" t="n">
        <f aca="false">FALSE()</f>
        <v>0</v>
      </c>
      <c r="Z1937" s="0" t="n">
        <f aca="false">FALSE()</f>
        <v>0</v>
      </c>
      <c r="AA1937" s="0" t="n">
        <f aca="false">FALSE()</f>
        <v>0</v>
      </c>
      <c r="AB1937" s="0" t="n">
        <f aca="false">TRUE()</f>
        <v>1</v>
      </c>
      <c r="AC1937" s="0" t="n">
        <v>1</v>
      </c>
      <c r="AD1937" s="0" t="s">
        <v>2129</v>
      </c>
      <c r="AE1937" s="0" t="n">
        <f aca="false">TRUE()</f>
        <v>1</v>
      </c>
      <c r="AF1937" s="0" t="s">
        <v>17627</v>
      </c>
      <c r="AG1937" s="0" t="n">
        <v>2</v>
      </c>
      <c r="AH1937" s="0" t="s">
        <v>17628</v>
      </c>
      <c r="AI1937" s="0" t="s">
        <v>17629</v>
      </c>
      <c r="AJ1937" s="0" t="n">
        <v>0</v>
      </c>
      <c r="AK1937" s="0" t="s">
        <v>2118</v>
      </c>
      <c r="AL1937" s="0" t="n">
        <f aca="false">FALSE()</f>
        <v>0</v>
      </c>
      <c r="AM1937" s="0" t="n">
        <f aca="false">TRUE()</f>
        <v>1</v>
      </c>
      <c r="AN1937" s="0" t="n">
        <f aca="false">FALSE()</f>
        <v>0</v>
      </c>
      <c r="AO1937" s="0" t="n">
        <f aca="false">FALSE()</f>
        <v>0</v>
      </c>
      <c r="AP1937" s="0" t="n">
        <f aca="false">FALSE()</f>
        <v>0</v>
      </c>
      <c r="AQ1937" s="380" t="n">
        <v>43123.7291666667</v>
      </c>
      <c r="AR1937" s="380" t="n">
        <v>32398.1666666667</v>
      </c>
      <c r="AS1937" s="0" t="s">
        <v>17630</v>
      </c>
      <c r="AT1937" s="0" t="s">
        <v>2170</v>
      </c>
      <c r="AU1937" s="0" t="s">
        <v>2170</v>
      </c>
    </row>
    <row r="1938" customFormat="false" ht="15" hidden="true" customHeight="false" outlineLevel="0" collapsed="false">
      <c r="A1938" s="0" t="s">
        <v>17631</v>
      </c>
      <c r="B1938" s="0" t="s">
        <v>17632</v>
      </c>
      <c r="C1938" s="0" t="s">
        <v>17633</v>
      </c>
      <c r="D1938" s="0" t="s">
        <v>2297</v>
      </c>
      <c r="E1938" s="0" t="s">
        <v>17631</v>
      </c>
      <c r="F1938" s="0" t="n">
        <v>1</v>
      </c>
      <c r="G1938" s="0" t="s">
        <v>2298</v>
      </c>
      <c r="H1938" s="0" t="s">
        <v>2170</v>
      </c>
      <c r="I1938" s="0" t="s">
        <v>2170</v>
      </c>
      <c r="J1938" s="0" t="s">
        <v>2170</v>
      </c>
      <c r="K1938" s="0" t="s">
        <v>2170</v>
      </c>
      <c r="L1938" s="0" t="s">
        <v>2170</v>
      </c>
      <c r="M1938" s="0" t="s">
        <v>2170</v>
      </c>
      <c r="N1938" s="0" t="n">
        <f aca="false">FALSE()</f>
        <v>0</v>
      </c>
      <c r="O1938" s="0" t="s">
        <v>17634</v>
      </c>
      <c r="P1938" s="0" t="s">
        <v>2300</v>
      </c>
      <c r="Q1938" s="380" t="n">
        <v>25569.125</v>
      </c>
      <c r="R1938" s="0" t="n">
        <v>229080000</v>
      </c>
      <c r="S1938" s="0" t="s">
        <v>2301</v>
      </c>
      <c r="T1938" s="0" t="s">
        <v>2302</v>
      </c>
      <c r="U1938" s="0" t="s">
        <v>2451</v>
      </c>
      <c r="V1938" s="0" t="n">
        <v>1000000000</v>
      </c>
      <c r="W1938" s="0" t="s">
        <v>2366</v>
      </c>
      <c r="X1938" s="0" t="n">
        <v>4</v>
      </c>
      <c r="Y1938" s="0" t="n">
        <f aca="false">FALSE()</f>
        <v>0</v>
      </c>
      <c r="Z1938" s="0" t="n">
        <f aca="false">FALSE()</f>
        <v>0</v>
      </c>
      <c r="AA1938" s="0" t="n">
        <f aca="false">FALSE()</f>
        <v>0</v>
      </c>
      <c r="AB1938" s="0" t="n">
        <f aca="false">TRUE()</f>
        <v>1</v>
      </c>
      <c r="AC1938" s="0" t="n">
        <v>1</v>
      </c>
      <c r="AD1938" s="0" t="s">
        <v>2129</v>
      </c>
      <c r="AE1938" s="0" t="n">
        <f aca="false">TRUE()</f>
        <v>1</v>
      </c>
      <c r="AF1938" s="0" t="s">
        <v>17635</v>
      </c>
      <c r="AG1938" s="0" t="n">
        <v>2</v>
      </c>
      <c r="AH1938" s="0" t="s">
        <v>17636</v>
      </c>
      <c r="AI1938" s="0" t="s">
        <v>17637</v>
      </c>
      <c r="AJ1938" s="0" t="n">
        <v>0</v>
      </c>
      <c r="AK1938" s="0" t="s">
        <v>2118</v>
      </c>
      <c r="AL1938" s="0" t="n">
        <f aca="false">FALSE()</f>
        <v>0</v>
      </c>
      <c r="AM1938" s="0" t="n">
        <f aca="false">TRUE()</f>
        <v>1</v>
      </c>
      <c r="AN1938" s="0" t="n">
        <f aca="false">FALSE()</f>
        <v>0</v>
      </c>
      <c r="AO1938" s="0" t="n">
        <f aca="false">FALSE()</f>
        <v>0</v>
      </c>
      <c r="AP1938" s="0" t="n">
        <f aca="false">FALSE()</f>
        <v>0</v>
      </c>
      <c r="AQ1938" s="380" t="n">
        <v>44776.6583333333</v>
      </c>
      <c r="AR1938" s="380" t="n">
        <v>44776.4166666667</v>
      </c>
      <c r="AS1938" s="0" t="s">
        <v>17638</v>
      </c>
      <c r="AT1938" s="0" t="s">
        <v>2170</v>
      </c>
      <c r="AU1938" s="0" t="s">
        <v>2170</v>
      </c>
    </row>
    <row r="1939" customFormat="false" ht="15" hidden="true" customHeight="false" outlineLevel="0" collapsed="false">
      <c r="A1939" s="0" t="s">
        <v>17639</v>
      </c>
      <c r="B1939" s="0" t="s">
        <v>17640</v>
      </c>
      <c r="C1939" s="0" t="s">
        <v>17641</v>
      </c>
      <c r="D1939" s="0" t="s">
        <v>2297</v>
      </c>
      <c r="E1939" s="0" t="s">
        <v>17639</v>
      </c>
      <c r="F1939" s="0" t="n">
        <v>1</v>
      </c>
      <c r="G1939" s="0" t="s">
        <v>2298</v>
      </c>
      <c r="H1939" s="0" t="s">
        <v>2170</v>
      </c>
      <c r="I1939" s="0" t="s">
        <v>2170</v>
      </c>
      <c r="J1939" s="0" t="s">
        <v>2170</v>
      </c>
      <c r="K1939" s="0" t="s">
        <v>2170</v>
      </c>
      <c r="L1939" s="0" t="s">
        <v>2170</v>
      </c>
      <c r="M1939" s="0" t="s">
        <v>2170</v>
      </c>
      <c r="N1939" s="0" t="n">
        <f aca="false">FALSE()</f>
        <v>0</v>
      </c>
      <c r="O1939" s="0" t="s">
        <v>17642</v>
      </c>
      <c r="P1939" s="0" t="s">
        <v>2300</v>
      </c>
      <c r="Q1939" s="380" t="n">
        <v>25569.125</v>
      </c>
      <c r="R1939" s="0" t="n">
        <v>29000000</v>
      </c>
      <c r="S1939" s="0" t="s">
        <v>2301</v>
      </c>
      <c r="T1939" s="0" t="s">
        <v>2302</v>
      </c>
      <c r="U1939" s="0" t="s">
        <v>2115</v>
      </c>
      <c r="V1939" s="0" t="n">
        <v>100000000</v>
      </c>
      <c r="W1939" s="0" t="s">
        <v>2312</v>
      </c>
      <c r="X1939" s="0" t="n">
        <v>4</v>
      </c>
      <c r="Y1939" s="0" t="n">
        <f aca="false">FALSE()</f>
        <v>0</v>
      </c>
      <c r="Z1939" s="0" t="n">
        <f aca="false">FALSE()</f>
        <v>0</v>
      </c>
      <c r="AA1939" s="0" t="n">
        <f aca="false">FALSE()</f>
        <v>0</v>
      </c>
      <c r="AB1939" s="0" t="n">
        <f aca="false">TRUE()</f>
        <v>1</v>
      </c>
      <c r="AC1939" s="0" t="n">
        <v>1</v>
      </c>
      <c r="AD1939" s="0" t="s">
        <v>2129</v>
      </c>
      <c r="AE1939" s="0" t="n">
        <f aca="false">TRUE()</f>
        <v>1</v>
      </c>
      <c r="AF1939" s="0" t="s">
        <v>17643</v>
      </c>
      <c r="AG1939" s="0" t="n">
        <v>2</v>
      </c>
      <c r="AH1939" s="0" t="s">
        <v>17644</v>
      </c>
      <c r="AI1939" s="0" t="s">
        <v>17645</v>
      </c>
      <c r="AJ1939" s="0" t="n">
        <v>0</v>
      </c>
      <c r="AK1939" s="0" t="s">
        <v>2118</v>
      </c>
      <c r="AL1939" s="0" t="n">
        <f aca="false">FALSE()</f>
        <v>0</v>
      </c>
      <c r="AM1939" s="0" t="n">
        <f aca="false">TRUE()</f>
        <v>1</v>
      </c>
      <c r="AN1939" s="0" t="n">
        <f aca="false">FALSE()</f>
        <v>0</v>
      </c>
      <c r="AO1939" s="0" t="n">
        <f aca="false">FALSE()</f>
        <v>0</v>
      </c>
      <c r="AP1939" s="0" t="n">
        <f aca="false">FALSE()</f>
        <v>0</v>
      </c>
      <c r="AQ1939" s="380" t="n">
        <v>44041.6909722222</v>
      </c>
      <c r="AR1939" s="380" t="n">
        <v>44041.4166666667</v>
      </c>
      <c r="AS1939" s="0" t="s">
        <v>17646</v>
      </c>
      <c r="AT1939" s="0" t="s">
        <v>2170</v>
      </c>
      <c r="AU1939" s="0" t="s">
        <v>2170</v>
      </c>
    </row>
    <row r="1940" customFormat="false" ht="15" hidden="true" customHeight="false" outlineLevel="0" collapsed="false">
      <c r="A1940" s="0" t="s">
        <v>17647</v>
      </c>
      <c r="B1940" s="0" t="s">
        <v>17648</v>
      </c>
      <c r="C1940" s="0" t="s">
        <v>17649</v>
      </c>
      <c r="D1940" s="0" t="s">
        <v>2297</v>
      </c>
      <c r="E1940" s="0" t="s">
        <v>17647</v>
      </c>
      <c r="F1940" s="0" t="n">
        <v>1</v>
      </c>
      <c r="G1940" s="0" t="s">
        <v>2298</v>
      </c>
      <c r="H1940" s="0" t="s">
        <v>2170</v>
      </c>
      <c r="I1940" s="0" t="s">
        <v>2170</v>
      </c>
      <c r="J1940" s="0" t="s">
        <v>2170</v>
      </c>
      <c r="K1940" s="0" t="s">
        <v>2170</v>
      </c>
      <c r="L1940" s="0" t="s">
        <v>2170</v>
      </c>
      <c r="M1940" s="0" t="s">
        <v>2170</v>
      </c>
      <c r="N1940" s="0" t="n">
        <f aca="false">FALSE()</f>
        <v>0</v>
      </c>
      <c r="O1940" s="0" t="s">
        <v>17650</v>
      </c>
      <c r="P1940" s="0" t="s">
        <v>2300</v>
      </c>
      <c r="Q1940" s="380" t="n">
        <v>34060.1666666667</v>
      </c>
      <c r="R1940" s="0" t="n">
        <v>250257856</v>
      </c>
      <c r="S1940" s="0" t="s">
        <v>2301</v>
      </c>
      <c r="T1940" s="0" t="s">
        <v>2302</v>
      </c>
      <c r="U1940" s="0" t="s">
        <v>2693</v>
      </c>
      <c r="V1940" s="0" t="n">
        <v>480000000</v>
      </c>
      <c r="W1940" s="0" t="s">
        <v>2366</v>
      </c>
      <c r="X1940" s="0" t="n">
        <v>4</v>
      </c>
      <c r="Y1940" s="0" t="n">
        <f aca="false">FALSE()</f>
        <v>0</v>
      </c>
      <c r="Z1940" s="0" t="n">
        <f aca="false">FALSE()</f>
        <v>0</v>
      </c>
      <c r="AA1940" s="0" t="n">
        <f aca="false">FALSE()</f>
        <v>0</v>
      </c>
      <c r="AB1940" s="0" t="n">
        <f aca="false">TRUE()</f>
        <v>1</v>
      </c>
      <c r="AC1940" s="0" t="n">
        <v>1</v>
      </c>
      <c r="AD1940" s="0" t="s">
        <v>2129</v>
      </c>
      <c r="AE1940" s="0" t="n">
        <f aca="false">TRUE()</f>
        <v>1</v>
      </c>
      <c r="AF1940" s="0" t="s">
        <v>17651</v>
      </c>
      <c r="AG1940" s="0" t="n">
        <v>2</v>
      </c>
      <c r="AH1940" s="0" t="s">
        <v>17652</v>
      </c>
      <c r="AI1940" s="0" t="s">
        <v>17653</v>
      </c>
      <c r="AJ1940" s="0" t="n">
        <v>0</v>
      </c>
      <c r="AK1940" s="0" t="s">
        <v>2118</v>
      </c>
      <c r="AL1940" s="0" t="n">
        <f aca="false">FALSE()</f>
        <v>0</v>
      </c>
      <c r="AM1940" s="0" t="n">
        <f aca="false">TRUE()</f>
        <v>1</v>
      </c>
      <c r="AN1940" s="0" t="n">
        <f aca="false">FALSE()</f>
        <v>0</v>
      </c>
      <c r="AO1940" s="0" t="n">
        <f aca="false">FALSE()</f>
        <v>0</v>
      </c>
      <c r="AP1940" s="0" t="n">
        <f aca="false">FALSE()</f>
        <v>0</v>
      </c>
      <c r="AQ1940" s="380" t="n">
        <v>43123.7291666667</v>
      </c>
      <c r="AR1940" s="380" t="n">
        <v>32398.1666666667</v>
      </c>
      <c r="AS1940" s="0" t="s">
        <v>17654</v>
      </c>
      <c r="AT1940" s="0" t="s">
        <v>2170</v>
      </c>
      <c r="AU1940" s="0" t="s">
        <v>2170</v>
      </c>
    </row>
    <row r="1941" customFormat="false" ht="15" hidden="true" customHeight="false" outlineLevel="0" collapsed="false">
      <c r="A1941" s="0" t="s">
        <v>17655</v>
      </c>
      <c r="B1941" s="0" t="s">
        <v>17656</v>
      </c>
      <c r="C1941" s="0" t="s">
        <v>17657</v>
      </c>
      <c r="D1941" s="0" t="s">
        <v>2297</v>
      </c>
      <c r="E1941" s="0" t="s">
        <v>17655</v>
      </c>
      <c r="F1941" s="0" t="n">
        <v>1</v>
      </c>
      <c r="G1941" s="0" t="s">
        <v>2298</v>
      </c>
      <c r="H1941" s="0" t="s">
        <v>2170</v>
      </c>
      <c r="I1941" s="0" t="s">
        <v>2170</v>
      </c>
      <c r="J1941" s="0" t="s">
        <v>2170</v>
      </c>
      <c r="K1941" s="0" t="s">
        <v>2170</v>
      </c>
      <c r="L1941" s="0" t="s">
        <v>2170</v>
      </c>
      <c r="M1941" s="0" t="s">
        <v>2170</v>
      </c>
      <c r="N1941" s="0" t="n">
        <f aca="false">FALSE()</f>
        <v>0</v>
      </c>
      <c r="O1941" s="0" t="s">
        <v>17658</v>
      </c>
      <c r="P1941" s="0" t="s">
        <v>2300</v>
      </c>
      <c r="Q1941" s="380" t="n">
        <v>25569.125</v>
      </c>
      <c r="R1941" s="0" t="n">
        <v>77761773</v>
      </c>
      <c r="S1941" s="0" t="s">
        <v>2301</v>
      </c>
      <c r="T1941" s="0" t="s">
        <v>2302</v>
      </c>
      <c r="U1941" s="0" t="s">
        <v>610</v>
      </c>
      <c r="V1941" s="0" t="n">
        <v>300000000</v>
      </c>
      <c r="W1941" s="0" t="s">
        <v>2356</v>
      </c>
      <c r="X1941" s="0" t="n">
        <v>4</v>
      </c>
      <c r="Y1941" s="0" t="n">
        <f aca="false">FALSE()</f>
        <v>0</v>
      </c>
      <c r="Z1941" s="0" t="n">
        <f aca="false">FALSE()</f>
        <v>0</v>
      </c>
      <c r="AA1941" s="0" t="n">
        <f aca="false">FALSE()</f>
        <v>0</v>
      </c>
      <c r="AB1941" s="0" t="n">
        <f aca="false">TRUE()</f>
        <v>1</v>
      </c>
      <c r="AC1941" s="0" t="n">
        <v>1</v>
      </c>
      <c r="AD1941" s="0" t="s">
        <v>2129</v>
      </c>
      <c r="AE1941" s="0" t="n">
        <f aca="false">TRUE()</f>
        <v>1</v>
      </c>
      <c r="AF1941" s="0" t="s">
        <v>17659</v>
      </c>
      <c r="AG1941" s="0" t="n">
        <v>2</v>
      </c>
      <c r="AH1941" s="0" t="s">
        <v>17660</v>
      </c>
      <c r="AI1941" s="0" t="s">
        <v>17661</v>
      </c>
      <c r="AJ1941" s="0" t="n">
        <v>0</v>
      </c>
      <c r="AK1941" s="0" t="s">
        <v>2118</v>
      </c>
      <c r="AL1941" s="0" t="n">
        <f aca="false">FALSE()</f>
        <v>0</v>
      </c>
      <c r="AM1941" s="0" t="n">
        <f aca="false">TRUE()</f>
        <v>1</v>
      </c>
      <c r="AN1941" s="0" t="n">
        <f aca="false">FALSE()</f>
        <v>0</v>
      </c>
      <c r="AO1941" s="0" t="n">
        <f aca="false">FALSE()</f>
        <v>0</v>
      </c>
      <c r="AP1941" s="0" t="n">
        <f aca="false">FALSE()</f>
        <v>0</v>
      </c>
      <c r="AQ1941" s="380" t="n">
        <v>44169.7291666667</v>
      </c>
      <c r="AR1941" s="380" t="n">
        <v>44169.4166666667</v>
      </c>
      <c r="AS1941" s="0" t="s">
        <v>17662</v>
      </c>
      <c r="AT1941" s="0" t="s">
        <v>2170</v>
      </c>
      <c r="AU1941" s="0" t="s">
        <v>2170</v>
      </c>
    </row>
    <row r="1942" customFormat="false" ht="15" hidden="true" customHeight="false" outlineLevel="0" collapsed="false">
      <c r="A1942" s="0" t="s">
        <v>17663</v>
      </c>
      <c r="B1942" s="0" t="s">
        <v>17664</v>
      </c>
      <c r="C1942" s="0" t="s">
        <v>17665</v>
      </c>
      <c r="D1942" s="0" t="s">
        <v>2297</v>
      </c>
      <c r="E1942" s="0" t="s">
        <v>17663</v>
      </c>
      <c r="F1942" s="0" t="n">
        <v>1</v>
      </c>
      <c r="G1942" s="0" t="s">
        <v>2298</v>
      </c>
      <c r="H1942" s="0" t="s">
        <v>2170</v>
      </c>
      <c r="I1942" s="0" t="s">
        <v>2170</v>
      </c>
      <c r="J1942" s="0" t="s">
        <v>2170</v>
      </c>
      <c r="K1942" s="0" t="s">
        <v>2170</v>
      </c>
      <c r="L1942" s="0" t="s">
        <v>2170</v>
      </c>
      <c r="M1942" s="0" t="s">
        <v>2170</v>
      </c>
      <c r="N1942" s="0" t="n">
        <f aca="false">FALSE()</f>
        <v>0</v>
      </c>
      <c r="O1942" s="0" t="s">
        <v>17666</v>
      </c>
      <c r="P1942" s="0" t="s">
        <v>2300</v>
      </c>
      <c r="Q1942" s="380" t="n">
        <v>36369.1666666667</v>
      </c>
      <c r="R1942" s="0" t="n">
        <v>128233545</v>
      </c>
      <c r="S1942" s="0" t="s">
        <v>2301</v>
      </c>
      <c r="T1942" s="0" t="s">
        <v>2302</v>
      </c>
      <c r="U1942" s="0" t="s">
        <v>2116</v>
      </c>
      <c r="V1942" s="0" t="n">
        <v>490000000</v>
      </c>
      <c r="W1942" s="0" t="s">
        <v>2321</v>
      </c>
      <c r="X1942" s="0" t="n">
        <v>4</v>
      </c>
      <c r="Y1942" s="0" t="n">
        <f aca="false">FALSE()</f>
        <v>0</v>
      </c>
      <c r="Z1942" s="0" t="n">
        <f aca="false">FALSE()</f>
        <v>0</v>
      </c>
      <c r="AA1942" s="0" t="n">
        <f aca="false">FALSE()</f>
        <v>0</v>
      </c>
      <c r="AB1942" s="0" t="n">
        <f aca="false">FALSE()</f>
        <v>0</v>
      </c>
      <c r="AC1942" s="0" t="n">
        <v>1</v>
      </c>
      <c r="AD1942" s="0" t="s">
        <v>2129</v>
      </c>
      <c r="AE1942" s="0" t="n">
        <f aca="false">TRUE()</f>
        <v>1</v>
      </c>
      <c r="AF1942" s="0" t="s">
        <v>17667</v>
      </c>
      <c r="AG1942" s="0" t="n">
        <v>2</v>
      </c>
      <c r="AH1942" s="0" t="s">
        <v>17668</v>
      </c>
      <c r="AI1942" s="0" t="s">
        <v>17669</v>
      </c>
      <c r="AJ1942" s="0" t="n">
        <v>0</v>
      </c>
      <c r="AK1942" s="0" t="s">
        <v>2118</v>
      </c>
      <c r="AL1942" s="0" t="n">
        <f aca="false">FALSE()</f>
        <v>0</v>
      </c>
      <c r="AM1942" s="0" t="n">
        <f aca="false">TRUE()</f>
        <v>1</v>
      </c>
      <c r="AN1942" s="0" t="n">
        <f aca="false">FALSE()</f>
        <v>0</v>
      </c>
      <c r="AO1942" s="0" t="n">
        <f aca="false">FALSE()</f>
        <v>0</v>
      </c>
      <c r="AP1942" s="0" t="n">
        <f aca="false">FALSE()</f>
        <v>0</v>
      </c>
      <c r="AQ1942" s="380" t="n">
        <v>43769.6875</v>
      </c>
      <c r="AR1942" s="380" t="n">
        <v>43769.4166666667</v>
      </c>
      <c r="AS1942" s="0" t="s">
        <v>17670</v>
      </c>
      <c r="AT1942" s="0" t="s">
        <v>2170</v>
      </c>
      <c r="AU1942" s="0" t="s">
        <v>2170</v>
      </c>
    </row>
    <row r="1943" customFormat="false" ht="15" hidden="true" customHeight="false" outlineLevel="0" collapsed="false">
      <c r="A1943" s="0" t="s">
        <v>1316</v>
      </c>
      <c r="B1943" s="0" t="s">
        <v>17671</v>
      </c>
      <c r="C1943" s="0" t="s">
        <v>1313</v>
      </c>
      <c r="D1943" s="0" t="s">
        <v>720</v>
      </c>
      <c r="E1943" s="0" t="s">
        <v>1316</v>
      </c>
      <c r="F1943" s="0" t="n">
        <v>10000</v>
      </c>
      <c r="G1943" s="0" t="s">
        <v>434</v>
      </c>
      <c r="H1943" s="0" t="s">
        <v>2170</v>
      </c>
      <c r="I1943" s="0" t="s">
        <v>2170</v>
      </c>
      <c r="J1943" s="0" t="s">
        <v>2170</v>
      </c>
      <c r="K1943" s="0" t="s">
        <v>2170</v>
      </c>
      <c r="L1943" s="0" t="s">
        <v>2170</v>
      </c>
      <c r="M1943" s="0" t="s">
        <v>2170</v>
      </c>
      <c r="N1943" s="0" t="n">
        <f aca="false">FALSE()</f>
        <v>0</v>
      </c>
      <c r="O1943" s="0" t="s">
        <v>17672</v>
      </c>
      <c r="P1943" s="0" t="s">
        <v>2601</v>
      </c>
      <c r="Q1943" s="380" t="n">
        <v>39345.1666666667</v>
      </c>
      <c r="R1943" s="0" t="n">
        <v>151641426354</v>
      </c>
      <c r="S1943" s="0" t="s">
        <v>601</v>
      </c>
      <c r="T1943" s="0" t="s">
        <v>2602</v>
      </c>
      <c r="U1943" s="0" t="s">
        <v>2693</v>
      </c>
      <c r="V1943" s="0" t="n">
        <v>100000000</v>
      </c>
      <c r="W1943" s="0" t="s">
        <v>2892</v>
      </c>
      <c r="X1943" s="0" t="n">
        <v>5</v>
      </c>
      <c r="Y1943" s="0" t="n">
        <f aca="false">FALSE()</f>
        <v>0</v>
      </c>
      <c r="Z1943" s="0" t="n">
        <f aca="false">TRUE()</f>
        <v>1</v>
      </c>
      <c r="AA1943" s="0" t="n">
        <f aca="false">TRUE()</f>
        <v>1</v>
      </c>
      <c r="AB1943" s="0" t="n">
        <f aca="false">TRUE()</f>
        <v>1</v>
      </c>
      <c r="AC1943" s="0" t="n">
        <v>1</v>
      </c>
      <c r="AD1943" s="0" t="s">
        <v>6443</v>
      </c>
      <c r="AE1943" s="0" t="n">
        <f aca="false">TRUE()</f>
        <v>1</v>
      </c>
      <c r="AF1943" s="0" t="s">
        <v>17673</v>
      </c>
      <c r="AG1943" s="0" t="n">
        <v>1</v>
      </c>
      <c r="AH1943" s="0" t="s">
        <v>17674</v>
      </c>
      <c r="AI1943" s="0" t="s">
        <v>17675</v>
      </c>
      <c r="AJ1943" s="0" t="n">
        <v>0</v>
      </c>
      <c r="AK1943" s="0" t="s">
        <v>2119</v>
      </c>
      <c r="AL1943" s="0" t="n">
        <f aca="false">TRUE()</f>
        <v>1</v>
      </c>
      <c r="AM1943" s="0" t="n">
        <f aca="false">FALSE()</f>
        <v>0</v>
      </c>
      <c r="AN1943" s="0" t="n">
        <f aca="false">TRUE()</f>
        <v>1</v>
      </c>
      <c r="AO1943" s="0" t="n">
        <f aca="false">FALSE()</f>
        <v>0</v>
      </c>
      <c r="AP1943" s="0" t="n">
        <f aca="false">FALSE()</f>
        <v>0</v>
      </c>
      <c r="AQ1943" s="380" t="n">
        <v>43166.8979166667</v>
      </c>
      <c r="AR1943" s="380" t="n">
        <v>39636.1666666667</v>
      </c>
      <c r="AS1943" s="0" t="s">
        <v>17676</v>
      </c>
      <c r="AT1943" s="0" t="s">
        <v>2170</v>
      </c>
      <c r="AU1943" s="0" t="s">
        <v>2170</v>
      </c>
    </row>
    <row r="1944" customFormat="false" ht="15" hidden="true" customHeight="false" outlineLevel="0" collapsed="false">
      <c r="A1944" s="0" t="s">
        <v>17677</v>
      </c>
      <c r="B1944" s="0" t="s">
        <v>17678</v>
      </c>
      <c r="C1944" s="0" t="s">
        <v>45</v>
      </c>
      <c r="D1944" s="0" t="s">
        <v>2297</v>
      </c>
      <c r="E1944" s="0" t="s">
        <v>17677</v>
      </c>
      <c r="F1944" s="0" t="n">
        <v>1</v>
      </c>
      <c r="G1944" s="0" t="s">
        <v>2298</v>
      </c>
      <c r="H1944" s="0" t="s">
        <v>2170</v>
      </c>
      <c r="I1944" s="0" t="s">
        <v>2170</v>
      </c>
      <c r="J1944" s="0" t="s">
        <v>2170</v>
      </c>
      <c r="K1944" s="0" t="s">
        <v>2170</v>
      </c>
      <c r="L1944" s="0" t="s">
        <v>2170</v>
      </c>
      <c r="M1944" s="0" t="s">
        <v>2170</v>
      </c>
      <c r="N1944" s="0" t="n">
        <f aca="false">FALSE()</f>
        <v>0</v>
      </c>
      <c r="O1944" s="0" t="s">
        <v>17679</v>
      </c>
      <c r="P1944" s="0" t="s">
        <v>2300</v>
      </c>
      <c r="Q1944" s="380" t="n">
        <v>25569.125</v>
      </c>
      <c r="R1944" s="0" t="n">
        <v>87114340</v>
      </c>
      <c r="S1944" s="0" t="s">
        <v>2301</v>
      </c>
      <c r="T1944" s="0" t="s">
        <v>2302</v>
      </c>
      <c r="U1944" s="0" t="s">
        <v>2330</v>
      </c>
      <c r="V1944" s="0" t="n">
        <v>220000000</v>
      </c>
      <c r="W1944" s="0" t="s">
        <v>2312</v>
      </c>
      <c r="X1944" s="0" t="n">
        <v>4</v>
      </c>
      <c r="Y1944" s="0" t="n">
        <f aca="false">FALSE()</f>
        <v>0</v>
      </c>
      <c r="Z1944" s="0" t="n">
        <f aca="false">FALSE()</f>
        <v>0</v>
      </c>
      <c r="AA1944" s="0" t="n">
        <f aca="false">FALSE()</f>
        <v>0</v>
      </c>
      <c r="AB1944" s="0" t="n">
        <f aca="false">FALSE()</f>
        <v>0</v>
      </c>
      <c r="AC1944" s="0" t="n">
        <v>1</v>
      </c>
      <c r="AD1944" s="0" t="s">
        <v>2129</v>
      </c>
      <c r="AE1944" s="0" t="n">
        <f aca="false">TRUE()</f>
        <v>1</v>
      </c>
      <c r="AF1944" s="0" t="s">
        <v>17680</v>
      </c>
      <c r="AG1944" s="0" t="n">
        <v>2</v>
      </c>
      <c r="AH1944" s="0" t="s">
        <v>17681</v>
      </c>
      <c r="AI1944" s="0" t="s">
        <v>17682</v>
      </c>
      <c r="AJ1944" s="0" t="n">
        <v>0</v>
      </c>
      <c r="AK1944" s="0" t="s">
        <v>2118</v>
      </c>
      <c r="AL1944" s="0" t="n">
        <f aca="false">FALSE()</f>
        <v>0</v>
      </c>
      <c r="AM1944" s="0" t="n">
        <f aca="false">TRUE()</f>
        <v>1</v>
      </c>
      <c r="AN1944" s="0" t="n">
        <f aca="false">FALSE()</f>
        <v>0</v>
      </c>
      <c r="AO1944" s="0" t="n">
        <f aca="false">FALSE()</f>
        <v>0</v>
      </c>
      <c r="AP1944" s="0" t="n">
        <f aca="false">FALSE()</f>
        <v>0</v>
      </c>
      <c r="AQ1944" s="380" t="n">
        <v>43682.6659722222</v>
      </c>
      <c r="AR1944" s="380" t="n">
        <v>43682.4166666667</v>
      </c>
      <c r="AS1944" s="0" t="s">
        <v>17683</v>
      </c>
      <c r="AT1944" s="0" t="s">
        <v>2170</v>
      </c>
      <c r="AU1944" s="0" t="s">
        <v>2170</v>
      </c>
    </row>
    <row r="1945" customFormat="false" ht="15" hidden="true" customHeight="false" outlineLevel="0" collapsed="false">
      <c r="A1945" s="0" t="s">
        <v>17684</v>
      </c>
      <c r="B1945" s="0" t="s">
        <v>17685</v>
      </c>
      <c r="C1945" s="0" t="s">
        <v>17686</v>
      </c>
      <c r="D1945" s="0" t="s">
        <v>11447</v>
      </c>
      <c r="E1945" s="0" t="s">
        <v>17684</v>
      </c>
      <c r="F1945" s="0" t="n">
        <v>1</v>
      </c>
      <c r="G1945" s="0" t="s">
        <v>434</v>
      </c>
      <c r="H1945" s="0" t="s">
        <v>2170</v>
      </c>
      <c r="I1945" s="0" t="s">
        <v>2170</v>
      </c>
      <c r="J1945" s="0" t="s">
        <v>2170</v>
      </c>
      <c r="K1945" s="0" t="s">
        <v>2170</v>
      </c>
      <c r="L1945" s="0" t="s">
        <v>2170</v>
      </c>
      <c r="M1945" s="0" t="s">
        <v>2170</v>
      </c>
      <c r="N1945" s="0" t="n">
        <f aca="false">FALSE()</f>
        <v>0</v>
      </c>
      <c r="O1945" s="0" t="s">
        <v>17687</v>
      </c>
      <c r="P1945" s="0" t="s">
        <v>17688</v>
      </c>
      <c r="Q1945" s="380" t="n">
        <v>45349.125</v>
      </c>
      <c r="R1945" s="0" t="n">
        <v>100000000</v>
      </c>
      <c r="S1945" s="0" t="s">
        <v>601</v>
      </c>
      <c r="T1945" s="0" t="s">
        <v>2602</v>
      </c>
      <c r="U1945" s="0" t="s">
        <v>610</v>
      </c>
      <c r="V1945" s="0" t="n">
        <v>100000000</v>
      </c>
      <c r="W1945" s="0" t="s">
        <v>2785</v>
      </c>
      <c r="X1945" s="0" t="n">
        <v>5</v>
      </c>
      <c r="Y1945" s="0" t="n">
        <f aca="false">FALSE()</f>
        <v>0</v>
      </c>
      <c r="Z1945" s="0" t="n">
        <f aca="false">TRUE()</f>
        <v>1</v>
      </c>
      <c r="AA1945" s="0" t="n">
        <f aca="false">TRUE()</f>
        <v>1</v>
      </c>
      <c r="AB1945" s="0" t="n">
        <f aca="false">FALSE()</f>
        <v>0</v>
      </c>
      <c r="AC1945" s="0" t="n">
        <v>1</v>
      </c>
      <c r="AD1945" s="0" t="s">
        <v>2129</v>
      </c>
      <c r="AE1945" s="0" t="n">
        <f aca="false">TRUE()</f>
        <v>1</v>
      </c>
      <c r="AF1945" s="0" t="s">
        <v>17689</v>
      </c>
      <c r="AG1945" s="0" t="n">
        <v>2</v>
      </c>
      <c r="AH1945" s="0" t="s">
        <v>17690</v>
      </c>
      <c r="AI1945" s="0" t="s">
        <v>17691</v>
      </c>
      <c r="AJ1945" s="0" t="n">
        <v>0</v>
      </c>
      <c r="AK1945" s="0" t="s">
        <v>2119</v>
      </c>
      <c r="AL1945" s="0" t="n">
        <f aca="false">TRUE()</f>
        <v>1</v>
      </c>
      <c r="AM1945" s="0" t="n">
        <f aca="false">FALSE()</f>
        <v>0</v>
      </c>
      <c r="AN1945" s="0" t="n">
        <f aca="false">FALSE()</f>
        <v>0</v>
      </c>
      <c r="AO1945" s="0" t="n">
        <f aca="false">FALSE()</f>
        <v>0</v>
      </c>
      <c r="AP1945" s="0" t="n">
        <f aca="false">FALSE()</f>
        <v>0</v>
      </c>
      <c r="AQ1945" s="380" t="n">
        <v>45742.6666666667</v>
      </c>
      <c r="AR1945" s="380" t="n">
        <v>45742.125</v>
      </c>
      <c r="AS1945" s="0" t="s">
        <v>17692</v>
      </c>
      <c r="AT1945" s="0" t="s">
        <v>2170</v>
      </c>
      <c r="AU1945" s="0" t="s">
        <v>2170</v>
      </c>
    </row>
    <row r="1946" customFormat="false" ht="15" hidden="true" customHeight="false" outlineLevel="0" collapsed="false">
      <c r="A1946" s="0" t="s">
        <v>17693</v>
      </c>
      <c r="B1946" s="0" t="s">
        <v>17694</v>
      </c>
      <c r="C1946" s="0" t="s">
        <v>17695</v>
      </c>
      <c r="D1946" s="0" t="s">
        <v>2297</v>
      </c>
      <c r="E1946" s="0" t="s">
        <v>17693</v>
      </c>
      <c r="F1946" s="0" t="n">
        <v>1</v>
      </c>
      <c r="G1946" s="0" t="s">
        <v>2298</v>
      </c>
      <c r="H1946" s="0" t="s">
        <v>2170</v>
      </c>
      <c r="I1946" s="0" t="s">
        <v>2170</v>
      </c>
      <c r="J1946" s="0" t="s">
        <v>2170</v>
      </c>
      <c r="K1946" s="0" t="s">
        <v>2170</v>
      </c>
      <c r="L1946" s="0" t="s">
        <v>2170</v>
      </c>
      <c r="M1946" s="0" t="s">
        <v>2170</v>
      </c>
      <c r="N1946" s="0" t="n">
        <f aca="false">FALSE()</f>
        <v>0</v>
      </c>
      <c r="O1946" s="0" t="s">
        <v>17696</v>
      </c>
      <c r="P1946" s="0" t="s">
        <v>2300</v>
      </c>
      <c r="Q1946" s="380" t="n">
        <v>42593.125</v>
      </c>
      <c r="R1946" s="0" t="n">
        <v>35818819</v>
      </c>
      <c r="S1946" s="0" t="s">
        <v>2301</v>
      </c>
      <c r="T1946" s="0" t="s">
        <v>2302</v>
      </c>
      <c r="U1946" s="0" t="s">
        <v>2330</v>
      </c>
      <c r="V1946" s="0" t="n">
        <v>250000000</v>
      </c>
      <c r="W1946" s="0" t="s">
        <v>2366</v>
      </c>
      <c r="X1946" s="0" t="n">
        <v>4</v>
      </c>
      <c r="Y1946" s="0" t="n">
        <f aca="false">FALSE()</f>
        <v>0</v>
      </c>
      <c r="Z1946" s="0" t="n">
        <f aca="false">FALSE()</f>
        <v>0</v>
      </c>
      <c r="AA1946" s="0" t="n">
        <f aca="false">FALSE()</f>
        <v>0</v>
      </c>
      <c r="AB1946" s="0" t="n">
        <f aca="false">FALSE()</f>
        <v>0</v>
      </c>
      <c r="AC1946" s="0" t="n">
        <v>1</v>
      </c>
      <c r="AD1946" s="0" t="s">
        <v>2129</v>
      </c>
      <c r="AE1946" s="0" t="n">
        <f aca="false">TRUE()</f>
        <v>1</v>
      </c>
      <c r="AF1946" s="0" t="s">
        <v>17697</v>
      </c>
      <c r="AG1946" s="0" t="n">
        <v>2</v>
      </c>
      <c r="AH1946" s="0" t="s">
        <v>17698</v>
      </c>
      <c r="AI1946" s="0" t="s">
        <v>17699</v>
      </c>
      <c r="AJ1946" s="0" t="n">
        <v>0</v>
      </c>
      <c r="AK1946" s="0" t="s">
        <v>2118</v>
      </c>
      <c r="AL1946" s="0" t="n">
        <f aca="false">FALSE()</f>
        <v>0</v>
      </c>
      <c r="AM1946" s="0" t="n">
        <f aca="false">TRUE()</f>
        <v>1</v>
      </c>
      <c r="AN1946" s="0" t="n">
        <f aca="false">FALSE()</f>
        <v>0</v>
      </c>
      <c r="AO1946" s="0" t="n">
        <f aca="false">FALSE()</f>
        <v>0</v>
      </c>
      <c r="AP1946" s="0" t="n">
        <f aca="false">FALSE()</f>
        <v>0</v>
      </c>
      <c r="AQ1946" s="380" t="n">
        <v>43627.6875</v>
      </c>
      <c r="AR1946" s="380" t="n">
        <v>42593.125</v>
      </c>
      <c r="AS1946" s="0" t="s">
        <v>17700</v>
      </c>
      <c r="AT1946" s="0" t="s">
        <v>2170</v>
      </c>
      <c r="AU1946" s="0" t="s">
        <v>2170</v>
      </c>
    </row>
    <row r="1947" customFormat="false" ht="15" hidden="true" customHeight="false" outlineLevel="0" collapsed="false">
      <c r="A1947" s="0" t="s">
        <v>17701</v>
      </c>
      <c r="B1947" s="0" t="s">
        <v>17702</v>
      </c>
      <c r="C1947" s="0" t="s">
        <v>17703</v>
      </c>
      <c r="D1947" s="0" t="s">
        <v>2297</v>
      </c>
      <c r="E1947" s="0" t="s">
        <v>17701</v>
      </c>
      <c r="F1947" s="0" t="n">
        <v>1</v>
      </c>
      <c r="G1947" s="0" t="s">
        <v>2298</v>
      </c>
      <c r="H1947" s="0" t="s">
        <v>2170</v>
      </c>
      <c r="I1947" s="0" t="s">
        <v>2170</v>
      </c>
      <c r="J1947" s="0" t="s">
        <v>2170</v>
      </c>
      <c r="K1947" s="0" t="s">
        <v>2170</v>
      </c>
      <c r="L1947" s="0" t="s">
        <v>2170</v>
      </c>
      <c r="M1947" s="0" t="s">
        <v>2170</v>
      </c>
      <c r="N1947" s="0" t="n">
        <f aca="false">FALSE()</f>
        <v>0</v>
      </c>
      <c r="O1947" s="0" t="s">
        <v>17704</v>
      </c>
      <c r="P1947" s="0" t="s">
        <v>2300</v>
      </c>
      <c r="Q1947" s="380" t="n">
        <v>25569.125</v>
      </c>
      <c r="R1947" s="0" t="n">
        <v>76292522</v>
      </c>
      <c r="S1947" s="0" t="s">
        <v>2301</v>
      </c>
      <c r="T1947" s="0" t="s">
        <v>2302</v>
      </c>
      <c r="U1947" s="0" t="s">
        <v>610</v>
      </c>
      <c r="V1947" s="0" t="n">
        <v>160000000</v>
      </c>
      <c r="W1947" s="0" t="s">
        <v>3351</v>
      </c>
      <c r="X1947" s="0" t="n">
        <v>4</v>
      </c>
      <c r="Y1947" s="0" t="n">
        <f aca="false">FALSE()</f>
        <v>0</v>
      </c>
      <c r="Z1947" s="0" t="n">
        <f aca="false">FALSE()</f>
        <v>0</v>
      </c>
      <c r="AA1947" s="0" t="n">
        <f aca="false">FALSE()</f>
        <v>0</v>
      </c>
      <c r="AB1947" s="0" t="n">
        <f aca="false">TRUE()</f>
        <v>1</v>
      </c>
      <c r="AC1947" s="0" t="n">
        <v>1</v>
      </c>
      <c r="AD1947" s="0" t="s">
        <v>2129</v>
      </c>
      <c r="AE1947" s="0" t="n">
        <f aca="false">TRUE()</f>
        <v>1</v>
      </c>
      <c r="AF1947" s="0" t="s">
        <v>17705</v>
      </c>
      <c r="AG1947" s="0" t="n">
        <v>2</v>
      </c>
      <c r="AH1947" s="0" t="s">
        <v>17706</v>
      </c>
      <c r="AI1947" s="0" t="s">
        <v>17707</v>
      </c>
      <c r="AJ1947" s="0" t="n">
        <v>0</v>
      </c>
      <c r="AK1947" s="0" t="s">
        <v>2118</v>
      </c>
      <c r="AL1947" s="0" t="n">
        <f aca="false">FALSE()</f>
        <v>0</v>
      </c>
      <c r="AM1947" s="0" t="n">
        <f aca="false">TRUE()</f>
        <v>1</v>
      </c>
      <c r="AN1947" s="0" t="n">
        <f aca="false">FALSE()</f>
        <v>0</v>
      </c>
      <c r="AO1947" s="0" t="n">
        <f aca="false">FALSE()</f>
        <v>0</v>
      </c>
      <c r="AP1947" s="0" t="n">
        <f aca="false">FALSE()</f>
        <v>0</v>
      </c>
      <c r="AQ1947" s="380" t="n">
        <v>44495.6652777778</v>
      </c>
      <c r="AR1947" s="380" t="n">
        <v>44495.4166666667</v>
      </c>
      <c r="AS1947" s="0" t="s">
        <v>17708</v>
      </c>
      <c r="AT1947" s="0" t="s">
        <v>2170</v>
      </c>
      <c r="AU1947" s="0" t="s">
        <v>2170</v>
      </c>
    </row>
    <row r="1948" customFormat="false" ht="15" hidden="true" customHeight="false" outlineLevel="0" collapsed="false">
      <c r="A1948" s="0" t="s">
        <v>17709</v>
      </c>
      <c r="B1948" s="0" t="s">
        <v>17710</v>
      </c>
      <c r="C1948" s="0" t="s">
        <v>17711</v>
      </c>
      <c r="D1948" s="0" t="s">
        <v>2297</v>
      </c>
      <c r="E1948" s="0" t="s">
        <v>17709</v>
      </c>
      <c r="F1948" s="0" t="n">
        <v>1</v>
      </c>
      <c r="G1948" s="0" t="s">
        <v>2298</v>
      </c>
      <c r="H1948" s="0" t="s">
        <v>2170</v>
      </c>
      <c r="I1948" s="0" t="s">
        <v>2170</v>
      </c>
      <c r="J1948" s="0" t="s">
        <v>2170</v>
      </c>
      <c r="K1948" s="0" t="s">
        <v>2170</v>
      </c>
      <c r="L1948" s="0" t="s">
        <v>2170</v>
      </c>
      <c r="M1948" s="0" t="s">
        <v>2170</v>
      </c>
      <c r="N1948" s="0" t="n">
        <f aca="false">FALSE()</f>
        <v>0</v>
      </c>
      <c r="O1948" s="0" t="s">
        <v>17712</v>
      </c>
      <c r="P1948" s="0" t="s">
        <v>2300</v>
      </c>
      <c r="Q1948" s="380" t="n">
        <v>25569.125</v>
      </c>
      <c r="R1948" s="0" t="n">
        <v>293748093</v>
      </c>
      <c r="S1948" s="0" t="s">
        <v>2301</v>
      </c>
      <c r="T1948" s="0" t="s">
        <v>2302</v>
      </c>
      <c r="U1948" s="0" t="s">
        <v>2116</v>
      </c>
      <c r="V1948" s="0" t="n">
        <v>200000000</v>
      </c>
      <c r="W1948" s="0" t="s">
        <v>2409</v>
      </c>
      <c r="X1948" s="0" t="n">
        <v>4</v>
      </c>
      <c r="Y1948" s="0" t="n">
        <f aca="false">FALSE()</f>
        <v>0</v>
      </c>
      <c r="Z1948" s="0" t="n">
        <f aca="false">FALSE()</f>
        <v>0</v>
      </c>
      <c r="AA1948" s="0" t="n">
        <f aca="false">FALSE()</f>
        <v>0</v>
      </c>
      <c r="AB1948" s="0" t="n">
        <f aca="false">TRUE()</f>
        <v>1</v>
      </c>
      <c r="AC1948" s="0" t="n">
        <v>1</v>
      </c>
      <c r="AD1948" s="0" t="s">
        <v>2129</v>
      </c>
      <c r="AE1948" s="0" t="n">
        <f aca="false">TRUE()</f>
        <v>1</v>
      </c>
      <c r="AF1948" s="0" t="s">
        <v>17713</v>
      </c>
      <c r="AG1948" s="0" t="n">
        <v>2</v>
      </c>
      <c r="AH1948" s="0" t="s">
        <v>17714</v>
      </c>
      <c r="AI1948" s="0" t="s">
        <v>17715</v>
      </c>
      <c r="AJ1948" s="0" t="n">
        <v>0</v>
      </c>
      <c r="AK1948" s="0" t="s">
        <v>2118</v>
      </c>
      <c r="AL1948" s="0" t="n">
        <f aca="false">FALSE()</f>
        <v>0</v>
      </c>
      <c r="AM1948" s="0" t="n">
        <f aca="false">TRUE()</f>
        <v>1</v>
      </c>
      <c r="AN1948" s="0" t="n">
        <f aca="false">FALSE()</f>
        <v>0</v>
      </c>
      <c r="AO1948" s="0" t="n">
        <f aca="false">FALSE()</f>
        <v>0</v>
      </c>
      <c r="AP1948" s="0" t="n">
        <f aca="false">FALSE()</f>
        <v>0</v>
      </c>
      <c r="AQ1948" s="380" t="n">
        <v>43123.7298611111</v>
      </c>
      <c r="AR1948" s="380" t="n">
        <v>36907.125</v>
      </c>
      <c r="AS1948" s="0" t="s">
        <v>17716</v>
      </c>
      <c r="AT1948" s="0" t="s">
        <v>2170</v>
      </c>
      <c r="AU1948" s="0" t="s">
        <v>2170</v>
      </c>
    </row>
    <row r="1949" customFormat="false" ht="15" hidden="true" customHeight="false" outlineLevel="0" collapsed="false">
      <c r="A1949" s="0" t="s">
        <v>17717</v>
      </c>
      <c r="B1949" s="0" t="s">
        <v>17718</v>
      </c>
      <c r="C1949" s="0" t="s">
        <v>17719</v>
      </c>
      <c r="D1949" s="0" t="s">
        <v>2297</v>
      </c>
      <c r="E1949" s="0" t="s">
        <v>17717</v>
      </c>
      <c r="F1949" s="0" t="n">
        <v>1</v>
      </c>
      <c r="G1949" s="0" t="s">
        <v>2298</v>
      </c>
      <c r="H1949" s="0" t="s">
        <v>2170</v>
      </c>
      <c r="I1949" s="0" t="s">
        <v>2170</v>
      </c>
      <c r="J1949" s="0" t="s">
        <v>2170</v>
      </c>
      <c r="K1949" s="0" t="s">
        <v>2170</v>
      </c>
      <c r="L1949" s="0" t="s">
        <v>2170</v>
      </c>
      <c r="M1949" s="0" t="s">
        <v>2170</v>
      </c>
      <c r="N1949" s="0" t="n">
        <f aca="false">FALSE()</f>
        <v>0</v>
      </c>
      <c r="O1949" s="0" t="s">
        <v>17720</v>
      </c>
      <c r="P1949" s="0" t="s">
        <v>2300</v>
      </c>
      <c r="Q1949" s="380" t="n">
        <v>25569.125</v>
      </c>
      <c r="R1949" s="0" t="n">
        <v>11197927</v>
      </c>
      <c r="S1949" s="0" t="s">
        <v>2301</v>
      </c>
      <c r="T1949" s="0" t="s">
        <v>2302</v>
      </c>
      <c r="U1949" s="0" t="s">
        <v>2330</v>
      </c>
      <c r="V1949" s="0" t="n">
        <v>120000000</v>
      </c>
      <c r="W1949" s="0" t="s">
        <v>2565</v>
      </c>
      <c r="X1949" s="0" t="n">
        <v>1</v>
      </c>
      <c r="Y1949" s="0" t="n">
        <f aca="false">FALSE()</f>
        <v>0</v>
      </c>
      <c r="Z1949" s="0" t="n">
        <f aca="false">FALSE()</f>
        <v>0</v>
      </c>
      <c r="AA1949" s="0" t="n">
        <f aca="false">FALSE()</f>
        <v>0</v>
      </c>
      <c r="AB1949" s="0" t="n">
        <f aca="false">FALSE()</f>
        <v>0</v>
      </c>
      <c r="AC1949" s="0" t="n">
        <v>1</v>
      </c>
      <c r="AD1949" s="0" t="s">
        <v>2129</v>
      </c>
      <c r="AE1949" s="0" t="n">
        <f aca="false">TRUE()</f>
        <v>1</v>
      </c>
      <c r="AF1949" s="0" t="s">
        <v>17721</v>
      </c>
      <c r="AG1949" s="0" t="n">
        <v>2</v>
      </c>
      <c r="AH1949" s="0" t="s">
        <v>17722</v>
      </c>
      <c r="AI1949" s="0" t="s">
        <v>17723</v>
      </c>
      <c r="AJ1949" s="0" t="n">
        <v>0</v>
      </c>
      <c r="AK1949" s="0" t="s">
        <v>2118</v>
      </c>
      <c r="AL1949" s="0" t="n">
        <f aca="false">FALSE()</f>
        <v>0</v>
      </c>
      <c r="AM1949" s="0" t="n">
        <f aca="false">TRUE()</f>
        <v>1</v>
      </c>
      <c r="AN1949" s="0" t="n">
        <f aca="false">FALSE()</f>
        <v>0</v>
      </c>
      <c r="AO1949" s="0" t="n">
        <f aca="false">FALSE()</f>
        <v>0</v>
      </c>
      <c r="AP1949" s="0" t="n">
        <f aca="false">FALSE()</f>
        <v>0</v>
      </c>
      <c r="AQ1949" s="380" t="n">
        <v>44386.66875</v>
      </c>
      <c r="AR1949" s="380" t="n">
        <v>44386.4166666667</v>
      </c>
      <c r="AS1949" s="0" t="s">
        <v>17724</v>
      </c>
      <c r="AT1949" s="0" t="s">
        <v>2170</v>
      </c>
      <c r="AU1949" s="0" t="s">
        <v>2170</v>
      </c>
    </row>
    <row r="1950" customFormat="false" ht="15" hidden="true" customHeight="false" outlineLevel="0" collapsed="false">
      <c r="A1950" s="0" t="s">
        <v>17725</v>
      </c>
      <c r="B1950" s="0" t="s">
        <v>17726</v>
      </c>
      <c r="C1950" s="0" t="s">
        <v>17727</v>
      </c>
      <c r="D1950" s="0" t="s">
        <v>2297</v>
      </c>
      <c r="E1950" s="0" t="s">
        <v>17725</v>
      </c>
      <c r="F1950" s="0" t="n">
        <v>1</v>
      </c>
      <c r="G1950" s="0" t="s">
        <v>2298</v>
      </c>
      <c r="H1950" s="0" t="s">
        <v>2170</v>
      </c>
      <c r="I1950" s="0" t="s">
        <v>2170</v>
      </c>
      <c r="J1950" s="0" t="s">
        <v>2170</v>
      </c>
      <c r="K1950" s="0" t="s">
        <v>2170</v>
      </c>
      <c r="L1950" s="0" t="s">
        <v>2170</v>
      </c>
      <c r="M1950" s="0" t="s">
        <v>2170</v>
      </c>
      <c r="N1950" s="0" t="n">
        <f aca="false">FALSE()</f>
        <v>0</v>
      </c>
      <c r="O1950" s="0" t="s">
        <v>17728</v>
      </c>
      <c r="P1950" s="0" t="s">
        <v>2300</v>
      </c>
      <c r="Q1950" s="380" t="n">
        <v>41592.1666666667</v>
      </c>
      <c r="R1950" s="0" t="n">
        <v>5022893</v>
      </c>
      <c r="S1950" s="0" t="s">
        <v>2301</v>
      </c>
      <c r="T1950" s="0" t="s">
        <v>2302</v>
      </c>
      <c r="U1950" s="0" t="s">
        <v>2330</v>
      </c>
      <c r="V1950" s="0" t="n">
        <v>100000000</v>
      </c>
      <c r="W1950" s="0" t="s">
        <v>2312</v>
      </c>
      <c r="X1950" s="0" t="n">
        <v>4</v>
      </c>
      <c r="Y1950" s="0" t="n">
        <f aca="false">FALSE()</f>
        <v>0</v>
      </c>
      <c r="Z1950" s="0" t="n">
        <f aca="false">FALSE()</f>
        <v>0</v>
      </c>
      <c r="AA1950" s="0" t="n">
        <f aca="false">FALSE()</f>
        <v>0</v>
      </c>
      <c r="AB1950" s="0" t="n">
        <f aca="false">FALSE()</f>
        <v>0</v>
      </c>
      <c r="AC1950" s="0" t="n">
        <v>1</v>
      </c>
      <c r="AD1950" s="0" t="s">
        <v>2129</v>
      </c>
      <c r="AE1950" s="0" t="n">
        <f aca="false">TRUE()</f>
        <v>1</v>
      </c>
      <c r="AF1950" s="0" t="s">
        <v>17729</v>
      </c>
      <c r="AG1950" s="0" t="n">
        <v>2</v>
      </c>
      <c r="AH1950" s="0" t="s">
        <v>17730</v>
      </c>
      <c r="AI1950" s="0" t="s">
        <v>17731</v>
      </c>
      <c r="AJ1950" s="0" t="n">
        <v>0</v>
      </c>
      <c r="AK1950" s="0" t="s">
        <v>2118</v>
      </c>
      <c r="AL1950" s="0" t="n">
        <f aca="false">FALSE()</f>
        <v>0</v>
      </c>
      <c r="AM1950" s="0" t="n">
        <f aca="false">TRUE()</f>
        <v>1</v>
      </c>
      <c r="AN1950" s="0" t="n">
        <f aca="false">FALSE()</f>
        <v>0</v>
      </c>
      <c r="AO1950" s="0" t="n">
        <f aca="false">FALSE()</f>
        <v>0</v>
      </c>
      <c r="AP1950" s="0" t="n">
        <f aca="false">FALSE()</f>
        <v>0</v>
      </c>
      <c r="AQ1950" s="380" t="n">
        <v>43682.6048611111</v>
      </c>
      <c r="AR1950" s="380" t="n">
        <v>41592.1666666667</v>
      </c>
      <c r="AS1950" s="0" t="s">
        <v>17732</v>
      </c>
      <c r="AT1950" s="0" t="s">
        <v>2170</v>
      </c>
      <c r="AU1950" s="0" t="s">
        <v>2170</v>
      </c>
    </row>
    <row r="1951" customFormat="false" ht="15" hidden="true" customHeight="false" outlineLevel="0" collapsed="false">
      <c r="A1951" s="0" t="s">
        <v>17733</v>
      </c>
      <c r="B1951" s="0" t="s">
        <v>17734</v>
      </c>
      <c r="C1951" s="0" t="s">
        <v>17735</v>
      </c>
      <c r="D1951" s="0" t="s">
        <v>2297</v>
      </c>
      <c r="E1951" s="0" t="s">
        <v>17733</v>
      </c>
      <c r="F1951" s="0" t="n">
        <v>1</v>
      </c>
      <c r="G1951" s="0" t="s">
        <v>2298</v>
      </c>
      <c r="H1951" s="0" t="s">
        <v>2170</v>
      </c>
      <c r="I1951" s="0" t="s">
        <v>2170</v>
      </c>
      <c r="J1951" s="0" t="s">
        <v>2170</v>
      </c>
      <c r="K1951" s="0" t="s">
        <v>2170</v>
      </c>
      <c r="L1951" s="0" t="s">
        <v>2170</v>
      </c>
      <c r="M1951" s="0" t="s">
        <v>2170</v>
      </c>
      <c r="N1951" s="0" t="n">
        <f aca="false">FALSE()</f>
        <v>0</v>
      </c>
      <c r="O1951" s="0" t="s">
        <v>17736</v>
      </c>
      <c r="P1951" s="0" t="s">
        <v>2300</v>
      </c>
      <c r="Q1951" s="380" t="n">
        <v>25569.125</v>
      </c>
      <c r="R1951" s="0" t="n">
        <v>28363471</v>
      </c>
      <c r="S1951" s="0" t="s">
        <v>2301</v>
      </c>
      <c r="T1951" s="0" t="s">
        <v>2302</v>
      </c>
      <c r="U1951" s="0" t="s">
        <v>2114</v>
      </c>
      <c r="V1951" s="0" t="n">
        <v>200000000</v>
      </c>
      <c r="W1951" s="0" t="s">
        <v>2366</v>
      </c>
      <c r="X1951" s="0" t="n">
        <v>4</v>
      </c>
      <c r="Y1951" s="0" t="n">
        <f aca="false">FALSE()</f>
        <v>0</v>
      </c>
      <c r="Z1951" s="0" t="n">
        <f aca="false">FALSE()</f>
        <v>0</v>
      </c>
      <c r="AA1951" s="0" t="n">
        <f aca="false">FALSE()</f>
        <v>0</v>
      </c>
      <c r="AB1951" s="0" t="n">
        <f aca="false">TRUE()</f>
        <v>1</v>
      </c>
      <c r="AC1951" s="0" t="n">
        <v>1</v>
      </c>
      <c r="AD1951" s="0" t="s">
        <v>2129</v>
      </c>
      <c r="AE1951" s="0" t="n">
        <f aca="false">TRUE()</f>
        <v>1</v>
      </c>
      <c r="AF1951" s="0" t="s">
        <v>17737</v>
      </c>
      <c r="AG1951" s="0" t="n">
        <v>2</v>
      </c>
      <c r="AH1951" s="0" t="s">
        <v>17738</v>
      </c>
      <c r="AI1951" s="0" t="s">
        <v>17739</v>
      </c>
      <c r="AJ1951" s="0" t="n">
        <v>0</v>
      </c>
      <c r="AK1951" s="0" t="s">
        <v>2118</v>
      </c>
      <c r="AL1951" s="0" t="n">
        <f aca="false">FALSE()</f>
        <v>0</v>
      </c>
      <c r="AM1951" s="0" t="n">
        <f aca="false">TRUE()</f>
        <v>1</v>
      </c>
      <c r="AN1951" s="0" t="n">
        <f aca="false">FALSE()</f>
        <v>0</v>
      </c>
      <c r="AO1951" s="0" t="n">
        <f aca="false">FALSE()</f>
        <v>0</v>
      </c>
      <c r="AP1951" s="0" t="n">
        <f aca="false">FALSE()</f>
        <v>0</v>
      </c>
      <c r="AQ1951" s="380" t="n">
        <v>43627.6909722222</v>
      </c>
      <c r="AR1951" s="380" t="n">
        <v>42628.125</v>
      </c>
      <c r="AS1951" s="0" t="s">
        <v>17740</v>
      </c>
      <c r="AT1951" s="0" t="s">
        <v>2170</v>
      </c>
      <c r="AU1951" s="0" t="s">
        <v>2170</v>
      </c>
    </row>
    <row r="1952" customFormat="false" ht="15" hidden="true" customHeight="false" outlineLevel="0" collapsed="false">
      <c r="A1952" s="0" t="s">
        <v>17741</v>
      </c>
      <c r="B1952" s="0" t="s">
        <v>17742</v>
      </c>
      <c r="C1952" s="0" t="s">
        <v>17743</v>
      </c>
      <c r="D1952" s="0" t="s">
        <v>2525</v>
      </c>
      <c r="E1952" s="0" t="s">
        <v>17741</v>
      </c>
      <c r="F1952" s="0" t="n">
        <v>100</v>
      </c>
      <c r="G1952" s="0" t="s">
        <v>2526</v>
      </c>
      <c r="H1952" s="0" t="s">
        <v>2170</v>
      </c>
      <c r="I1952" s="0" t="s">
        <v>2170</v>
      </c>
      <c r="J1952" s="0" t="s">
        <v>2170</v>
      </c>
      <c r="K1952" s="0" t="s">
        <v>2170</v>
      </c>
      <c r="L1952" s="0" t="s">
        <v>2170</v>
      </c>
      <c r="M1952" s="0" t="s">
        <v>2170</v>
      </c>
      <c r="N1952" s="0" t="n">
        <f aca="false">FALSE()</f>
        <v>0</v>
      </c>
      <c r="O1952" s="0" t="s">
        <v>17744</v>
      </c>
      <c r="P1952" s="0" t="s">
        <v>2300</v>
      </c>
      <c r="Q1952" s="380" t="n">
        <v>25569.125</v>
      </c>
      <c r="R1952" s="0" t="n">
        <v>22035408726</v>
      </c>
      <c r="S1952" s="0" t="s">
        <v>2528</v>
      </c>
      <c r="T1952" s="0" t="s">
        <v>2529</v>
      </c>
      <c r="U1952" s="0" t="s">
        <v>2451</v>
      </c>
      <c r="V1952" s="0" t="n">
        <v>0</v>
      </c>
      <c r="W1952" s="0" t="s">
        <v>3435</v>
      </c>
      <c r="X1952" s="0" t="n">
        <v>4</v>
      </c>
      <c r="Y1952" s="0" t="n">
        <f aca="false">FALSE()</f>
        <v>0</v>
      </c>
      <c r="Z1952" s="0" t="n">
        <f aca="false">FALSE()</f>
        <v>0</v>
      </c>
      <c r="AA1952" s="0" t="n">
        <f aca="false">FALSE()</f>
        <v>0</v>
      </c>
      <c r="AB1952" s="0" t="n">
        <f aca="false">TRUE()</f>
        <v>1</v>
      </c>
      <c r="AC1952" s="0" t="n">
        <v>1</v>
      </c>
      <c r="AD1952" s="0" t="s">
        <v>2129</v>
      </c>
      <c r="AE1952" s="0" t="n">
        <f aca="false">TRUE()</f>
        <v>1</v>
      </c>
      <c r="AF1952" s="0" t="s">
        <v>17745</v>
      </c>
      <c r="AG1952" s="0" t="n">
        <v>2</v>
      </c>
      <c r="AH1952" s="0" t="s">
        <v>17746</v>
      </c>
      <c r="AI1952" s="0" t="s">
        <v>17747</v>
      </c>
      <c r="AJ1952" s="0" t="n">
        <v>0</v>
      </c>
      <c r="AK1952" s="0" t="s">
        <v>3378</v>
      </c>
      <c r="AL1952" s="0" t="n">
        <f aca="false">FALSE()</f>
        <v>0</v>
      </c>
      <c r="AM1952" s="0" t="n">
        <f aca="false">FALSE()</f>
        <v>0</v>
      </c>
      <c r="AN1952" s="0" t="n">
        <f aca="false">FALSE()</f>
        <v>0</v>
      </c>
      <c r="AO1952" s="0" t="n">
        <f aca="false">FALSE()</f>
        <v>0</v>
      </c>
      <c r="AP1952" s="0" t="n">
        <f aca="false">TRUE()</f>
        <v>1</v>
      </c>
      <c r="AQ1952" s="380" t="n">
        <v>44188.1875</v>
      </c>
      <c r="AR1952" s="380" t="n">
        <v>39192.1666666667</v>
      </c>
      <c r="AS1952" s="0" t="s">
        <v>17748</v>
      </c>
      <c r="AT1952" s="0" t="s">
        <v>2170</v>
      </c>
      <c r="AU1952" s="0" t="s">
        <v>2170</v>
      </c>
    </row>
    <row r="1953" customFormat="false" ht="15" hidden="true" customHeight="false" outlineLevel="0" collapsed="false">
      <c r="A1953" s="0" t="s">
        <v>17749</v>
      </c>
      <c r="B1953" s="0" t="s">
        <v>17750</v>
      </c>
      <c r="C1953" s="0" t="s">
        <v>17751</v>
      </c>
      <c r="D1953" s="0" t="s">
        <v>2297</v>
      </c>
      <c r="E1953" s="0" t="s">
        <v>17749</v>
      </c>
      <c r="F1953" s="0" t="n">
        <v>1</v>
      </c>
      <c r="G1953" s="0" t="s">
        <v>2298</v>
      </c>
      <c r="H1953" s="0" t="s">
        <v>2170</v>
      </c>
      <c r="I1953" s="0" t="s">
        <v>2170</v>
      </c>
      <c r="J1953" s="0" t="s">
        <v>2170</v>
      </c>
      <c r="K1953" s="0" t="s">
        <v>2170</v>
      </c>
      <c r="L1953" s="0" t="s">
        <v>2170</v>
      </c>
      <c r="M1953" s="0" t="s">
        <v>2170</v>
      </c>
      <c r="N1953" s="0" t="n">
        <f aca="false">FALSE()</f>
        <v>0</v>
      </c>
      <c r="O1953" s="0" t="s">
        <v>17752</v>
      </c>
      <c r="P1953" s="0" t="s">
        <v>2300</v>
      </c>
      <c r="Q1953" s="380" t="n">
        <v>25569.125</v>
      </c>
      <c r="R1953" s="0" t="n">
        <v>522513846</v>
      </c>
      <c r="S1953" s="0" t="s">
        <v>2301</v>
      </c>
      <c r="T1953" s="0" t="s">
        <v>2302</v>
      </c>
      <c r="U1953" s="0" t="s">
        <v>2115</v>
      </c>
      <c r="V1953" s="0" t="n">
        <v>0</v>
      </c>
      <c r="W1953" s="0" t="s">
        <v>2356</v>
      </c>
      <c r="X1953" s="0" t="n">
        <v>4</v>
      </c>
      <c r="Y1953" s="0" t="n">
        <f aca="false">FALSE()</f>
        <v>0</v>
      </c>
      <c r="Z1953" s="0" t="n">
        <f aca="false">FALSE()</f>
        <v>0</v>
      </c>
      <c r="AA1953" s="0" t="n">
        <f aca="false">FALSE()</f>
        <v>0</v>
      </c>
      <c r="AB1953" s="0" t="n">
        <f aca="false">TRUE()</f>
        <v>1</v>
      </c>
      <c r="AC1953" s="0" t="n">
        <v>1</v>
      </c>
      <c r="AD1953" s="0" t="s">
        <v>2129</v>
      </c>
      <c r="AE1953" s="0" t="n">
        <f aca="false">TRUE()</f>
        <v>1</v>
      </c>
      <c r="AF1953" s="0" t="s">
        <v>17753</v>
      </c>
      <c r="AG1953" s="0" t="n">
        <v>2</v>
      </c>
      <c r="AH1953" s="0" t="s">
        <v>17754</v>
      </c>
      <c r="AI1953" s="0" t="s">
        <v>17755</v>
      </c>
      <c r="AJ1953" s="0" t="n">
        <v>0</v>
      </c>
      <c r="AK1953" s="0" t="s">
        <v>2118</v>
      </c>
      <c r="AL1953" s="0" t="n">
        <f aca="false">FALSE()</f>
        <v>0</v>
      </c>
      <c r="AM1953" s="0" t="n">
        <f aca="false">TRUE()</f>
        <v>1</v>
      </c>
      <c r="AN1953" s="0" t="n">
        <f aca="false">FALSE()</f>
        <v>0</v>
      </c>
      <c r="AO1953" s="0" t="n">
        <f aca="false">FALSE()</f>
        <v>0</v>
      </c>
      <c r="AP1953" s="0" t="n">
        <f aca="false">FALSE()</f>
        <v>0</v>
      </c>
      <c r="AQ1953" s="380" t="n">
        <v>43123.7284722222</v>
      </c>
      <c r="AR1953" s="380" t="n">
        <v>32398.1666666667</v>
      </c>
      <c r="AS1953" s="0" t="s">
        <v>17756</v>
      </c>
      <c r="AT1953" s="0" t="s">
        <v>2170</v>
      </c>
      <c r="AU1953" s="0" t="s">
        <v>2170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  <tableParts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000"/>
    <pageSetUpPr fitToPage="false"/>
  </sheetPr>
  <dimension ref="A1:BH1347"/>
  <sheetViews>
    <sheetView showFormulas="false" showGridLines="true" showRowColHeaders="true" showZeros="true" rightToLeft="false" tabSelected="false" showOutlineSymbols="true" defaultGridColor="true" view="normal" topLeftCell="BA1" colorId="64" zoomScale="100" zoomScaleNormal="100" zoomScalePageLayoutView="100" workbookViewId="0">
      <selection pane="topLeft" activeCell="F16" activeCellId="0" sqref="F16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5"/>
    <col collapsed="false" customWidth="true" hidden="false" outlineLevel="0" max="2" min="2" style="0" width="16.14"/>
    <col collapsed="false" customWidth="true" hidden="false" outlineLevel="0" max="3" min="3" style="0" width="15"/>
    <col collapsed="false" customWidth="true" hidden="false" outlineLevel="0" max="4" min="4" style="0" width="13.14"/>
    <col collapsed="false" customWidth="true" hidden="false" outlineLevel="0" max="5" min="5" style="0" width="15"/>
    <col collapsed="false" customWidth="true" hidden="false" outlineLevel="0" max="6" min="6" style="0" width="18.28"/>
    <col collapsed="false" customWidth="true" hidden="false" outlineLevel="0" max="7" min="7" style="0" width="11.14"/>
    <col collapsed="false" customWidth="true" hidden="false" outlineLevel="0" max="8" min="8" style="0" width="25.15"/>
    <col collapsed="false" customWidth="true" hidden="false" outlineLevel="0" max="9" min="9" style="0" width="25.28"/>
    <col collapsed="false" customWidth="true" hidden="false" outlineLevel="0" max="10" min="10" style="0" width="11.57"/>
    <col collapsed="false" customWidth="true" hidden="false" outlineLevel="0" max="12" min="12" style="0" width="12.57"/>
    <col collapsed="false" customWidth="true" hidden="false" outlineLevel="0" max="13" min="13" style="0" width="13.43"/>
    <col collapsed="false" customWidth="true" hidden="false" outlineLevel="0" max="14" min="14" style="0" width="20.57"/>
    <col collapsed="false" customWidth="true" hidden="false" outlineLevel="0" max="15" min="15" style="0" width="81.14"/>
    <col collapsed="false" customWidth="true" hidden="false" outlineLevel="0" max="16" min="16" style="0" width="25.57"/>
    <col collapsed="false" customWidth="true" hidden="false" outlineLevel="0" max="17" min="17" style="0" width="27.3"/>
    <col collapsed="false" customWidth="true" hidden="false" outlineLevel="0" max="18" min="18" style="0" width="15.85"/>
    <col collapsed="false" customWidth="true" hidden="false" outlineLevel="0" max="19" min="19" style="223" width="14.71"/>
    <col collapsed="false" customWidth="true" hidden="false" outlineLevel="0" max="20" min="20" style="0" width="16.71"/>
    <col collapsed="false" customWidth="true" hidden="false" outlineLevel="0" max="21" min="21" style="0" width="16.57"/>
    <col collapsed="false" customWidth="true" hidden="false" outlineLevel="0" max="22" min="22" style="0" width="17.85"/>
    <col collapsed="false" customWidth="true" hidden="false" outlineLevel="0" max="23" min="23" style="0" width="18.43"/>
    <col collapsed="false" customWidth="true" hidden="false" outlineLevel="0" max="24" min="24" style="0" width="16.71"/>
    <col collapsed="false" customWidth="true" hidden="false" outlineLevel="0" max="25" min="25" style="0" width="17.14"/>
    <col collapsed="false" customWidth="true" hidden="false" outlineLevel="0" max="26" min="26" style="0" width="63.14"/>
    <col collapsed="false" customWidth="true" hidden="false" outlineLevel="0" max="27" min="27" style="0" width="11.28"/>
    <col collapsed="false" customWidth="true" hidden="false" outlineLevel="0" max="28" min="28" style="0" width="17"/>
    <col collapsed="false" customWidth="true" hidden="false" outlineLevel="0" max="29" min="29" style="0" width="12.57"/>
    <col collapsed="false" customWidth="true" hidden="false" outlineLevel="0" max="30" min="30" style="0" width="17.43"/>
    <col collapsed="false" customWidth="true" hidden="false" outlineLevel="0" max="31" min="31" style="0" width="16.14"/>
    <col collapsed="false" customWidth="true" hidden="false" outlineLevel="0" max="32" min="32" style="0" width="36.85"/>
    <col collapsed="false" customWidth="true" hidden="false" outlineLevel="0" max="34" min="33" style="0" width="19.85"/>
    <col collapsed="false" customWidth="true" hidden="false" outlineLevel="0" max="35" min="35" style="0" width="22.15"/>
    <col collapsed="false" customWidth="true" hidden="false" outlineLevel="0" max="36" min="36" style="0" width="16.28"/>
    <col collapsed="false" customWidth="true" hidden="false" outlineLevel="0" max="37" min="37" style="0" width="18.85"/>
    <col collapsed="false" customWidth="true" hidden="false" outlineLevel="0" max="38" min="38" style="0" width="22.57"/>
    <col collapsed="false" customWidth="true" hidden="false" outlineLevel="0" max="39" min="39" style="0" width="25"/>
    <col collapsed="false" customWidth="true" hidden="false" outlineLevel="0" max="40" min="40" style="0" width="38.57"/>
    <col collapsed="false" customWidth="true" hidden="false" outlineLevel="0" max="41" min="41" style="0" width="16.28"/>
    <col collapsed="false" customWidth="true" hidden="false" outlineLevel="0" max="42" min="42" style="0" width="38.7"/>
    <col collapsed="false" customWidth="true" hidden="false" outlineLevel="0" max="43" min="43" style="0" width="38.57"/>
    <col collapsed="false" customWidth="true" hidden="false" outlineLevel="0" max="44" min="44" style="0" width="13"/>
    <col collapsed="false" customWidth="true" hidden="false" outlineLevel="0" max="45" min="45" style="0" width="23.28"/>
    <col collapsed="false" customWidth="true" hidden="false" outlineLevel="0" max="46" min="46" style="0" width="15.71"/>
    <col collapsed="false" customWidth="true" hidden="false" outlineLevel="0" max="47" min="47" style="0" width="18.28"/>
    <col collapsed="false" customWidth="true" hidden="false" outlineLevel="0" max="48" min="48" style="0" width="19.71"/>
    <col collapsed="false" customWidth="true" hidden="false" outlineLevel="0" max="49" min="49" style="0" width="14.85"/>
    <col collapsed="false" customWidth="true" hidden="false" outlineLevel="0" max="50" min="50" style="0" width="24.43"/>
    <col collapsed="false" customWidth="true" hidden="false" outlineLevel="0" max="51" min="51" style="0" width="24.15"/>
    <col collapsed="false" customWidth="true" hidden="false" outlineLevel="0" max="52" min="52" style="0" width="11.85"/>
    <col collapsed="false" customWidth="true" hidden="false" outlineLevel="0" max="53" min="53" style="0" width="81.14"/>
    <col collapsed="false" customWidth="true" hidden="false" outlineLevel="0" max="54" min="54" style="0" width="12.71"/>
    <col collapsed="false" customWidth="true" hidden="false" outlineLevel="0" max="56" min="55" style="0" width="14.28"/>
    <col collapsed="false" customWidth="true" hidden="false" outlineLevel="0" max="57" min="57" style="0" width="15.14"/>
    <col collapsed="false" customWidth="true" hidden="false" outlineLevel="0" max="58" min="58" style="0" width="27.72"/>
    <col collapsed="false" customWidth="true" hidden="false" outlineLevel="0" max="59" min="59" style="0" width="35.28"/>
    <col collapsed="false" customWidth="true" hidden="false" outlineLevel="0" max="60" min="60" style="0" width="19.14"/>
  </cols>
  <sheetData>
    <row r="1" customFormat="false" ht="150" hidden="false" customHeight="false" outlineLevel="0" collapsed="false">
      <c r="A1" s="396" t="s">
        <v>2066</v>
      </c>
      <c r="B1" s="392" t="s">
        <v>2182</v>
      </c>
      <c r="C1" s="396" t="s">
        <v>2068</v>
      </c>
      <c r="D1" s="396" t="s">
        <v>2106</v>
      </c>
      <c r="E1" s="396" t="s">
        <v>2066</v>
      </c>
      <c r="F1" s="396" t="s">
        <v>2079</v>
      </c>
      <c r="G1" s="396" t="s">
        <v>2103</v>
      </c>
      <c r="H1" s="392" t="s">
        <v>2236</v>
      </c>
      <c r="I1" s="392" t="s">
        <v>2237</v>
      </c>
      <c r="J1" s="392" t="s">
        <v>2238</v>
      </c>
      <c r="K1" s="392" t="s">
        <v>2239</v>
      </c>
      <c r="L1" s="392" t="s">
        <v>2240</v>
      </c>
      <c r="M1" s="392" t="s">
        <v>2241</v>
      </c>
      <c r="N1" s="392" t="s">
        <v>2242</v>
      </c>
      <c r="O1" s="396" t="s">
        <v>2072</v>
      </c>
      <c r="P1" s="392" t="s">
        <v>2243</v>
      </c>
      <c r="Q1" s="392" t="s">
        <v>597</v>
      </c>
      <c r="R1" s="395" t="s">
        <v>2138</v>
      </c>
      <c r="S1" s="398" t="s">
        <v>17757</v>
      </c>
      <c r="T1" s="392" t="s">
        <v>17758</v>
      </c>
      <c r="U1" s="392" t="s">
        <v>17759</v>
      </c>
      <c r="V1" s="392" t="s">
        <v>17760</v>
      </c>
      <c r="W1" s="392" t="s">
        <v>17761</v>
      </c>
      <c r="X1" s="395" t="s">
        <v>2134</v>
      </c>
      <c r="Y1" s="392" t="s">
        <v>17762</v>
      </c>
      <c r="Z1" s="392" t="s">
        <v>17763</v>
      </c>
      <c r="AA1" s="396" t="s">
        <v>368</v>
      </c>
      <c r="AB1" s="392" t="s">
        <v>17764</v>
      </c>
      <c r="AC1" s="392" t="s">
        <v>17765</v>
      </c>
      <c r="AD1" s="392" t="s">
        <v>2248</v>
      </c>
      <c r="AE1" s="395" t="s">
        <v>2113</v>
      </c>
      <c r="AF1" s="392" t="s">
        <v>2249</v>
      </c>
      <c r="AG1" s="392" t="s">
        <v>2250</v>
      </c>
      <c r="AH1" s="392" t="s">
        <v>2251</v>
      </c>
      <c r="AI1" s="395" t="s">
        <v>421</v>
      </c>
      <c r="AJ1" s="395" t="s">
        <v>422</v>
      </c>
      <c r="AK1" s="395" t="s">
        <v>423</v>
      </c>
      <c r="AL1" s="396" t="s">
        <v>371</v>
      </c>
      <c r="AM1" s="392" t="s">
        <v>17766</v>
      </c>
      <c r="AN1" s="392" t="s">
        <v>17767</v>
      </c>
      <c r="AO1" s="392" t="s">
        <v>17768</v>
      </c>
      <c r="AP1" s="392" t="s">
        <v>17769</v>
      </c>
      <c r="AQ1" s="392" t="s">
        <v>2256</v>
      </c>
      <c r="AR1" s="395" t="s">
        <v>425</v>
      </c>
      <c r="AS1" s="395" t="s">
        <v>2120</v>
      </c>
      <c r="AT1" s="392" t="s">
        <v>2258</v>
      </c>
      <c r="AU1" s="392" t="s">
        <v>17770</v>
      </c>
      <c r="AV1" s="395" t="s">
        <v>424</v>
      </c>
      <c r="AW1" s="395" t="s">
        <v>2139</v>
      </c>
      <c r="AX1" s="392" t="s">
        <v>2260</v>
      </c>
      <c r="AY1" s="392" t="s">
        <v>2261</v>
      </c>
      <c r="AZ1" s="395" t="s">
        <v>426</v>
      </c>
      <c r="BA1" s="392" t="s">
        <v>2262</v>
      </c>
      <c r="BB1" s="395" t="s">
        <v>2140</v>
      </c>
      <c r="BC1" s="392" t="s">
        <v>17771</v>
      </c>
      <c r="BD1" s="392" t="s">
        <v>17772</v>
      </c>
      <c r="BE1" s="392" t="s">
        <v>2264</v>
      </c>
      <c r="BF1" s="395"/>
      <c r="BG1" s="392" t="s">
        <v>417</v>
      </c>
      <c r="BH1" s="392" t="s">
        <v>2265</v>
      </c>
    </row>
    <row r="2" customFormat="false" ht="15" hidden="false" customHeight="false" outlineLevel="0" collapsed="false">
      <c r="A2" s="0" t="s">
        <v>353</v>
      </c>
      <c r="B2" s="399" t="s">
        <v>2183</v>
      </c>
      <c r="C2" s="399" t="s">
        <v>356</v>
      </c>
      <c r="D2" s="399" t="s">
        <v>416</v>
      </c>
      <c r="E2" s="399" t="s">
        <v>353</v>
      </c>
      <c r="F2" s="399" t="s">
        <v>357</v>
      </c>
      <c r="G2" s="399" t="s">
        <v>361</v>
      </c>
      <c r="H2" s="399" t="s">
        <v>2266</v>
      </c>
      <c r="I2" s="399" t="s">
        <v>2267</v>
      </c>
      <c r="J2" s="399" t="s">
        <v>2268</v>
      </c>
      <c r="K2" s="399" t="s">
        <v>2269</v>
      </c>
      <c r="L2" s="399" t="s">
        <v>2270</v>
      </c>
      <c r="M2" s="399" t="s">
        <v>2271</v>
      </c>
      <c r="N2" s="399" t="s">
        <v>2272</v>
      </c>
      <c r="O2" s="399" t="s">
        <v>354</v>
      </c>
      <c r="P2" s="399" t="s">
        <v>2273</v>
      </c>
      <c r="Q2" s="399" t="s">
        <v>592</v>
      </c>
      <c r="R2" s="399" t="s">
        <v>408</v>
      </c>
      <c r="S2" s="400" t="s">
        <v>407</v>
      </c>
      <c r="T2" s="399" t="s">
        <v>17773</v>
      </c>
      <c r="U2" s="399" t="s">
        <v>17774</v>
      </c>
      <c r="V2" s="399" t="s">
        <v>17775</v>
      </c>
      <c r="W2" s="399" t="s">
        <v>17776</v>
      </c>
      <c r="X2" s="399" t="s">
        <v>415</v>
      </c>
      <c r="Y2" s="399" t="s">
        <v>591</v>
      </c>
      <c r="Z2" s="399" t="s">
        <v>2276</v>
      </c>
      <c r="AA2" s="399" t="s">
        <v>355</v>
      </c>
      <c r="AB2" s="399" t="s">
        <v>17777</v>
      </c>
      <c r="AC2" s="399" t="s">
        <v>2275</v>
      </c>
      <c r="AD2" s="399" t="s">
        <v>2277</v>
      </c>
      <c r="AE2" s="399" t="s">
        <v>367</v>
      </c>
      <c r="AF2" s="399" t="s">
        <v>2278</v>
      </c>
      <c r="AG2" s="399" t="s">
        <v>2279</v>
      </c>
      <c r="AH2" s="399" t="s">
        <v>2280</v>
      </c>
      <c r="AI2" s="399" t="s">
        <v>409</v>
      </c>
      <c r="AJ2" s="399" t="s">
        <v>410</v>
      </c>
      <c r="AK2" s="399" t="s">
        <v>411</v>
      </c>
      <c r="AL2" s="399" t="s">
        <v>359</v>
      </c>
      <c r="AM2" s="399" t="s">
        <v>2281</v>
      </c>
      <c r="AN2" s="399" t="s">
        <v>2282</v>
      </c>
      <c r="AO2" s="399" t="s">
        <v>2283</v>
      </c>
      <c r="AP2" s="399" t="s">
        <v>2284</v>
      </c>
      <c r="AQ2" s="399" t="s">
        <v>2285</v>
      </c>
      <c r="AR2" s="399" t="s">
        <v>365</v>
      </c>
      <c r="AS2" s="399" t="s">
        <v>362</v>
      </c>
      <c r="AT2" s="399" t="s">
        <v>2287</v>
      </c>
      <c r="AU2" s="399" t="s">
        <v>2288</v>
      </c>
      <c r="AV2" s="399" t="s">
        <v>412</v>
      </c>
      <c r="AW2" s="399" t="s">
        <v>363</v>
      </c>
      <c r="AX2" s="399" t="s">
        <v>2289</v>
      </c>
      <c r="AY2" s="399" t="s">
        <v>2290</v>
      </c>
      <c r="AZ2" s="399" t="s">
        <v>413</v>
      </c>
      <c r="BA2" s="399" t="s">
        <v>2291</v>
      </c>
      <c r="BB2" s="399" t="s">
        <v>414</v>
      </c>
      <c r="BC2" s="399" t="s">
        <v>17778</v>
      </c>
      <c r="BD2" s="399" t="s">
        <v>2292</v>
      </c>
      <c r="BE2" s="399" t="s">
        <v>2293</v>
      </c>
      <c r="BF2" s="399" t="s">
        <v>364</v>
      </c>
      <c r="BG2" s="399" t="s">
        <v>406</v>
      </c>
      <c r="BH2" s="399" t="s">
        <v>358</v>
      </c>
    </row>
    <row r="3" customFormat="false" ht="15" hidden="false" customHeight="false" outlineLevel="0" collapsed="false">
      <c r="A3" s="0" t="s">
        <v>2123</v>
      </c>
      <c r="B3" s="0" t="s">
        <v>17779</v>
      </c>
      <c r="C3" s="0" t="s">
        <v>2123</v>
      </c>
      <c r="D3" s="0" t="s">
        <v>2133</v>
      </c>
      <c r="E3" s="0" t="s">
        <v>2123</v>
      </c>
      <c r="F3" s="0" t="n">
        <v>1</v>
      </c>
      <c r="G3" s="0" t="s">
        <v>434</v>
      </c>
      <c r="H3" s="0" t="s">
        <v>2170</v>
      </c>
      <c r="I3" s="0" t="s">
        <v>2170</v>
      </c>
      <c r="J3" s="0" t="s">
        <v>2170</v>
      </c>
      <c r="K3" s="0" t="s">
        <v>2170</v>
      </c>
      <c r="L3" s="0" t="s">
        <v>2170</v>
      </c>
      <c r="M3" s="0" t="s">
        <v>2170</v>
      </c>
      <c r="N3" s="0" t="n">
        <f aca="false">FALSE()</f>
        <v>0</v>
      </c>
      <c r="O3" s="0" t="s">
        <v>2126</v>
      </c>
      <c r="P3" s="0" t="s">
        <v>17780</v>
      </c>
      <c r="Q3" s="0" t="n">
        <v>12</v>
      </c>
      <c r="R3" s="380" t="n">
        <v>45993.125</v>
      </c>
      <c r="S3" s="223" t="n">
        <v>664</v>
      </c>
      <c r="T3" s="0" t="s">
        <v>2132</v>
      </c>
      <c r="U3" s="380" t="n">
        <v>45266.125</v>
      </c>
      <c r="V3" s="380" t="n">
        <v>45273.125</v>
      </c>
      <c r="W3" s="0" t="s">
        <v>2132</v>
      </c>
      <c r="X3" s="0" t="s">
        <v>2135</v>
      </c>
      <c r="Y3" s="0" t="s">
        <v>601</v>
      </c>
      <c r="Z3" s="0" t="s">
        <v>2602</v>
      </c>
      <c r="AA3" s="0" t="s">
        <v>2115</v>
      </c>
      <c r="AB3" s="0" t="s">
        <v>17781</v>
      </c>
      <c r="AC3" s="0" t="n">
        <v>1000000</v>
      </c>
      <c r="AD3" s="0" t="n">
        <v>1000000</v>
      </c>
      <c r="AE3" s="0" t="n">
        <v>5</v>
      </c>
      <c r="AF3" s="0" t="n">
        <f aca="false">FALSE()</f>
        <v>0</v>
      </c>
      <c r="AG3" s="0" t="n">
        <f aca="false">TRUE()</f>
        <v>1</v>
      </c>
      <c r="AH3" s="0" t="n">
        <f aca="false">TRUE()</f>
        <v>1</v>
      </c>
      <c r="AI3" s="0" t="n">
        <f aca="false">FALSE()</f>
        <v>0</v>
      </c>
      <c r="AJ3" s="0" t="n">
        <f aca="false">FALSE()</f>
        <v>0</v>
      </c>
      <c r="AK3" s="0" t="n">
        <f aca="false">TRUE()</f>
        <v>1</v>
      </c>
      <c r="AL3" s="0" t="s">
        <v>2129</v>
      </c>
      <c r="AM3" s="0" t="n">
        <f aca="false">TRUE()</f>
        <v>1</v>
      </c>
      <c r="AN3" s="0" t="s">
        <v>17782</v>
      </c>
      <c r="AO3" s="0" t="n">
        <v>1</v>
      </c>
      <c r="AP3" s="0" t="s">
        <v>17783</v>
      </c>
      <c r="AQ3" s="0" t="s">
        <v>17784</v>
      </c>
      <c r="AR3" s="0" t="n">
        <f aca="false">TRUE()</f>
        <v>1</v>
      </c>
      <c r="AS3" s="0" t="n">
        <f aca="false">FALSE()</f>
        <v>0</v>
      </c>
      <c r="AT3" s="0" t="n">
        <f aca="false">FALSE()</f>
        <v>0</v>
      </c>
      <c r="AU3" s="0" t="n">
        <f aca="false">FALSE()</f>
        <v>0</v>
      </c>
      <c r="AV3" s="0" t="n">
        <f aca="false">FALSE()</f>
        <v>0</v>
      </c>
      <c r="AW3" s="0" t="n">
        <f aca="false">TRUE()</f>
        <v>1</v>
      </c>
      <c r="AX3" s="380" t="n">
        <v>45273.6895833333</v>
      </c>
      <c r="AY3" s="380" t="n">
        <v>45273.4166666667</v>
      </c>
      <c r="AZ3" s="0" t="n">
        <v>2</v>
      </c>
      <c r="BA3" s="0" t="s">
        <v>17785</v>
      </c>
      <c r="BB3" s="0" t="n">
        <v>0</v>
      </c>
      <c r="BC3" s="380" t="n">
        <v>25569.125</v>
      </c>
      <c r="BD3" s="0" t="s">
        <v>2170</v>
      </c>
      <c r="BE3" s="0" t="s">
        <v>2170</v>
      </c>
      <c r="BF3" s="0" t="s">
        <v>604</v>
      </c>
    </row>
    <row r="4" customFormat="false" ht="15" hidden="false" customHeight="false" outlineLevel="0" collapsed="false">
      <c r="A4" s="0" t="s">
        <v>2124</v>
      </c>
      <c r="B4" s="0" t="s">
        <v>17786</v>
      </c>
      <c r="C4" s="0" t="s">
        <v>2124</v>
      </c>
      <c r="D4" s="0" t="s">
        <v>2133</v>
      </c>
      <c r="E4" s="0" t="s">
        <v>2124</v>
      </c>
      <c r="F4" s="0" t="n">
        <v>1</v>
      </c>
      <c r="G4" s="0" t="s">
        <v>434</v>
      </c>
      <c r="H4" s="0" t="s">
        <v>2170</v>
      </c>
      <c r="I4" s="0" t="s">
        <v>2170</v>
      </c>
      <c r="J4" s="0" t="s">
        <v>2170</v>
      </c>
      <c r="K4" s="0" t="s">
        <v>2170</v>
      </c>
      <c r="L4" s="0" t="s">
        <v>2170</v>
      </c>
      <c r="M4" s="0" t="s">
        <v>2170</v>
      </c>
      <c r="N4" s="0" t="n">
        <f aca="false">FALSE()</f>
        <v>0</v>
      </c>
      <c r="O4" s="0" t="s">
        <v>2127</v>
      </c>
      <c r="P4" s="0" t="s">
        <v>17780</v>
      </c>
      <c r="Q4" s="0" t="n">
        <v>2</v>
      </c>
      <c r="R4" s="380" t="n">
        <v>47737.125</v>
      </c>
      <c r="S4" s="223" t="n">
        <v>1000</v>
      </c>
      <c r="T4" s="0" t="s">
        <v>2132</v>
      </c>
      <c r="U4" s="380" t="n">
        <v>44028.125</v>
      </c>
      <c r="V4" s="380" t="n">
        <v>44097.125</v>
      </c>
      <c r="W4" s="0" t="s">
        <v>2170</v>
      </c>
      <c r="X4" s="0" t="s">
        <v>2136</v>
      </c>
      <c r="Y4" s="0" t="s">
        <v>6426</v>
      </c>
      <c r="Z4" s="0" t="s">
        <v>6427</v>
      </c>
      <c r="AA4" s="0" t="s">
        <v>600</v>
      </c>
      <c r="AB4" s="0" t="s">
        <v>17781</v>
      </c>
      <c r="AC4" s="0" t="n">
        <v>10000000</v>
      </c>
      <c r="AD4" s="0" t="n">
        <v>10000000</v>
      </c>
      <c r="AE4" s="0" t="n">
        <v>5</v>
      </c>
      <c r="AF4" s="0" t="n">
        <f aca="false">FALSE()</f>
        <v>0</v>
      </c>
      <c r="AG4" s="0" t="n">
        <f aca="false">TRUE()</f>
        <v>1</v>
      </c>
      <c r="AH4" s="0" t="n">
        <f aca="false">TRUE()</f>
        <v>1</v>
      </c>
      <c r="AI4" s="0" t="n">
        <f aca="false">FALSE()</f>
        <v>0</v>
      </c>
      <c r="AJ4" s="0" t="n">
        <f aca="false">FALSE()</f>
        <v>0</v>
      </c>
      <c r="AK4" s="0" t="n">
        <f aca="false">FALSE()</f>
        <v>0</v>
      </c>
      <c r="AL4" s="0" t="s">
        <v>2129</v>
      </c>
      <c r="AM4" s="0" t="n">
        <f aca="false">TRUE()</f>
        <v>1</v>
      </c>
      <c r="AN4" s="0" t="s">
        <v>17787</v>
      </c>
      <c r="AO4" s="0" t="n">
        <v>1</v>
      </c>
      <c r="AP4" s="0" t="s">
        <v>17788</v>
      </c>
      <c r="AQ4" s="0" t="s">
        <v>17789</v>
      </c>
      <c r="AR4" s="0" t="n">
        <f aca="false">FALSE()</f>
        <v>0</v>
      </c>
      <c r="AS4" s="0" t="n">
        <f aca="false">FALSE()</f>
        <v>0</v>
      </c>
      <c r="AT4" s="0" t="n">
        <f aca="false">FALSE()</f>
        <v>0</v>
      </c>
      <c r="AU4" s="0" t="n">
        <f aca="false">FALSE()</f>
        <v>0</v>
      </c>
      <c r="AV4" s="0" t="n">
        <f aca="false">FALSE()</f>
        <v>0</v>
      </c>
      <c r="AW4" s="0" t="n">
        <f aca="false">TRUE()</f>
        <v>1</v>
      </c>
      <c r="AX4" s="380" t="n">
        <v>44097.5895833333</v>
      </c>
      <c r="AY4" s="380" t="n">
        <v>44097.4166666667</v>
      </c>
      <c r="AZ4" s="0" t="n">
        <v>1</v>
      </c>
      <c r="BA4" s="0" t="s">
        <v>17790</v>
      </c>
      <c r="BB4" s="0" t="n">
        <v>0</v>
      </c>
      <c r="BC4" s="380" t="n">
        <v>25569.125</v>
      </c>
      <c r="BD4" s="0" t="s">
        <v>2170</v>
      </c>
      <c r="BE4" s="0" t="s">
        <v>2170</v>
      </c>
      <c r="BF4" s="0" t="s">
        <v>2118</v>
      </c>
    </row>
    <row r="5" customFormat="false" ht="15" hidden="false" customHeight="false" outlineLevel="0" collapsed="false">
      <c r="A5" s="0" t="s">
        <v>2125</v>
      </c>
      <c r="B5" s="0" t="s">
        <v>17791</v>
      </c>
      <c r="C5" s="0" t="s">
        <v>2125</v>
      </c>
      <c r="D5" s="0" t="s">
        <v>2133</v>
      </c>
      <c r="E5" s="0" t="s">
        <v>2125</v>
      </c>
      <c r="F5" s="0" t="n">
        <v>1</v>
      </c>
      <c r="G5" s="0" t="s">
        <v>434</v>
      </c>
      <c r="H5" s="0" t="s">
        <v>2170</v>
      </c>
      <c r="I5" s="0" t="s">
        <v>2170</v>
      </c>
      <c r="J5" s="0" t="s">
        <v>2170</v>
      </c>
      <c r="K5" s="0" t="s">
        <v>2170</v>
      </c>
      <c r="L5" s="0" t="s">
        <v>2170</v>
      </c>
      <c r="M5" s="0" t="s">
        <v>2170</v>
      </c>
      <c r="N5" s="0" t="n">
        <f aca="false">FALSE()</f>
        <v>0</v>
      </c>
      <c r="O5" s="0" t="s">
        <v>2128</v>
      </c>
      <c r="P5" s="0" t="s">
        <v>17780</v>
      </c>
      <c r="Q5" s="0" t="n">
        <v>2</v>
      </c>
      <c r="R5" s="380" t="n">
        <v>46059.125</v>
      </c>
      <c r="S5" s="223" t="n">
        <v>1000</v>
      </c>
      <c r="T5" s="0" t="s">
        <v>2132</v>
      </c>
      <c r="U5" s="380" t="n">
        <v>43985.125</v>
      </c>
      <c r="V5" s="380" t="n">
        <v>44239.125</v>
      </c>
      <c r="W5" s="0" t="s">
        <v>2132</v>
      </c>
      <c r="X5" s="0" t="s">
        <v>2137</v>
      </c>
      <c r="Y5" s="0" t="s">
        <v>601</v>
      </c>
      <c r="Z5" s="0" t="s">
        <v>2602</v>
      </c>
      <c r="AA5" s="0" t="s">
        <v>610</v>
      </c>
      <c r="AB5" s="0" t="s">
        <v>17781</v>
      </c>
      <c r="AC5" s="0" t="n">
        <v>15000000</v>
      </c>
      <c r="AD5" s="0" t="n">
        <v>15000000</v>
      </c>
      <c r="AE5" s="0" t="n">
        <v>5</v>
      </c>
      <c r="AF5" s="0" t="n">
        <f aca="false">FALSE()</f>
        <v>0</v>
      </c>
      <c r="AG5" s="0" t="n">
        <f aca="false">TRUE()</f>
        <v>1</v>
      </c>
      <c r="AH5" s="0" t="n">
        <f aca="false">TRUE()</f>
        <v>1</v>
      </c>
      <c r="AI5" s="0" t="n">
        <f aca="false">FALSE()</f>
        <v>0</v>
      </c>
      <c r="AJ5" s="0" t="n">
        <f aca="false">FALSE()</f>
        <v>0</v>
      </c>
      <c r="AK5" s="0" t="n">
        <f aca="false">FALSE()</f>
        <v>0</v>
      </c>
      <c r="AL5" s="0" t="s">
        <v>2129</v>
      </c>
      <c r="AM5" s="0" t="n">
        <f aca="false">TRUE()</f>
        <v>1</v>
      </c>
      <c r="AN5" s="0" t="s">
        <v>17792</v>
      </c>
      <c r="AO5" s="0" t="n">
        <v>1</v>
      </c>
      <c r="AP5" s="0" t="s">
        <v>17793</v>
      </c>
      <c r="AQ5" s="0" t="s">
        <v>17794</v>
      </c>
      <c r="AR5" s="0" t="n">
        <f aca="false">TRUE()</f>
        <v>1</v>
      </c>
      <c r="AS5" s="0" t="n">
        <f aca="false">FALSE()</f>
        <v>0</v>
      </c>
      <c r="AT5" s="0" t="n">
        <f aca="false">FALSE()</f>
        <v>0</v>
      </c>
      <c r="AU5" s="0" t="n">
        <f aca="false">FALSE()</f>
        <v>0</v>
      </c>
      <c r="AV5" s="0" t="n">
        <f aca="false">FALSE()</f>
        <v>0</v>
      </c>
      <c r="AW5" s="0" t="n">
        <f aca="false">FALSE()</f>
        <v>0</v>
      </c>
      <c r="AX5" s="380" t="n">
        <v>44239.5958333333</v>
      </c>
      <c r="AY5" s="380" t="n">
        <v>44239.4166666667</v>
      </c>
      <c r="AZ5" s="0" t="n">
        <v>1</v>
      </c>
      <c r="BA5" s="0" t="s">
        <v>17795</v>
      </c>
      <c r="BB5" s="0" t="n">
        <v>0</v>
      </c>
      <c r="BC5" s="380" t="n">
        <v>25569.125</v>
      </c>
      <c r="BD5" s="0" t="s">
        <v>2170</v>
      </c>
      <c r="BE5" s="0" t="s">
        <v>2170</v>
      </c>
      <c r="BF5" s="0" t="s">
        <v>2118</v>
      </c>
    </row>
    <row r="6" customFormat="false" ht="15" hidden="false" customHeight="false" outlineLevel="0" collapsed="false">
      <c r="A6" s="0" t="s">
        <v>17796</v>
      </c>
      <c r="B6" s="0" t="s">
        <v>17797</v>
      </c>
      <c r="C6" s="0" t="s">
        <v>17796</v>
      </c>
      <c r="D6" s="0" t="s">
        <v>2133</v>
      </c>
      <c r="E6" s="0" t="s">
        <v>17796</v>
      </c>
      <c r="F6" s="0" t="n">
        <v>1</v>
      </c>
      <c r="G6" s="0" t="s">
        <v>434</v>
      </c>
      <c r="H6" s="0" t="s">
        <v>2170</v>
      </c>
      <c r="I6" s="0" t="s">
        <v>2170</v>
      </c>
      <c r="J6" s="0" t="s">
        <v>2170</v>
      </c>
      <c r="K6" s="0" t="s">
        <v>2170</v>
      </c>
      <c r="L6" s="0" t="s">
        <v>2170</v>
      </c>
      <c r="M6" s="0" t="s">
        <v>2170</v>
      </c>
      <c r="N6" s="0" t="n">
        <f aca="false">FALSE()</f>
        <v>0</v>
      </c>
      <c r="O6" s="0" t="s">
        <v>17798</v>
      </c>
      <c r="P6" s="0" t="s">
        <v>17780</v>
      </c>
      <c r="Q6" s="0" t="n">
        <v>12</v>
      </c>
      <c r="R6" s="380" t="n">
        <v>47275.125</v>
      </c>
      <c r="S6" s="223" t="n">
        <v>1000</v>
      </c>
      <c r="T6" s="0" t="s">
        <v>2132</v>
      </c>
      <c r="U6" s="380" t="n">
        <v>45824.125</v>
      </c>
      <c r="V6" s="380" t="n">
        <v>45835.125</v>
      </c>
      <c r="W6" s="0" t="s">
        <v>2132</v>
      </c>
      <c r="X6" s="0" t="s">
        <v>17799</v>
      </c>
      <c r="AA6" s="0" t="s">
        <v>610</v>
      </c>
      <c r="AB6" s="0" t="s">
        <v>17781</v>
      </c>
      <c r="AC6" s="0" t="n">
        <v>750000</v>
      </c>
      <c r="AD6" s="0" t="n">
        <v>750000</v>
      </c>
      <c r="AE6" s="0" t="n">
        <v>5</v>
      </c>
      <c r="AF6" s="0" t="n">
        <f aca="false">FALSE()</f>
        <v>0</v>
      </c>
      <c r="AG6" s="0" t="n">
        <f aca="false">TRUE()</f>
        <v>1</v>
      </c>
      <c r="AH6" s="0" t="n">
        <f aca="false">TRUE()</f>
        <v>1</v>
      </c>
      <c r="AI6" s="0" t="n">
        <f aca="false">FALSE()</f>
        <v>0</v>
      </c>
      <c r="AJ6" s="0" t="n">
        <f aca="false">FALSE()</f>
        <v>0</v>
      </c>
      <c r="AK6" s="0" t="n">
        <f aca="false">FALSE()</f>
        <v>0</v>
      </c>
      <c r="AL6" s="0" t="s">
        <v>2129</v>
      </c>
      <c r="AM6" s="0" t="n">
        <f aca="false">TRUE()</f>
        <v>1</v>
      </c>
      <c r="AN6" s="0" t="s">
        <v>17800</v>
      </c>
      <c r="AO6" s="0" t="n">
        <v>1</v>
      </c>
      <c r="AP6" s="0" t="s">
        <v>17801</v>
      </c>
      <c r="AQ6" s="0" t="s">
        <v>17802</v>
      </c>
      <c r="AR6" s="0" t="n">
        <f aca="false">TRUE()</f>
        <v>1</v>
      </c>
      <c r="AS6" s="0" t="n">
        <f aca="false">FALSE()</f>
        <v>0</v>
      </c>
      <c r="AT6" s="0" t="n">
        <f aca="false">FALSE()</f>
        <v>0</v>
      </c>
      <c r="AU6" s="0" t="n">
        <f aca="false">FALSE()</f>
        <v>0</v>
      </c>
      <c r="AV6" s="0" t="n">
        <f aca="false">FALSE()</f>
        <v>0</v>
      </c>
      <c r="AW6" s="0" t="n">
        <f aca="false">TRUE()</f>
        <v>1</v>
      </c>
      <c r="AX6" s="380" t="n">
        <v>45835.6875</v>
      </c>
      <c r="AY6" s="380" t="n">
        <v>45835.125</v>
      </c>
      <c r="AZ6" s="0" t="n">
        <v>3</v>
      </c>
      <c r="BA6" s="0" t="s">
        <v>17803</v>
      </c>
      <c r="BB6" s="0" t="n">
        <v>0</v>
      </c>
      <c r="BC6" s="380" t="n">
        <v>25569.125</v>
      </c>
      <c r="BD6" s="0" t="s">
        <v>2170</v>
      </c>
      <c r="BE6" s="0" t="s">
        <v>2170</v>
      </c>
      <c r="BF6" s="0" t="s">
        <v>604</v>
      </c>
    </row>
    <row r="7" customFormat="false" ht="15" hidden="false" customHeight="false" outlineLevel="0" collapsed="false">
      <c r="A7" s="0" t="s">
        <v>17804</v>
      </c>
      <c r="B7" s="0" t="s">
        <v>17805</v>
      </c>
      <c r="C7" s="0" t="s">
        <v>17804</v>
      </c>
      <c r="D7" s="0" t="s">
        <v>2133</v>
      </c>
      <c r="E7" s="0" t="s">
        <v>17804</v>
      </c>
      <c r="F7" s="0" t="n">
        <v>1</v>
      </c>
      <c r="G7" s="0" t="s">
        <v>434</v>
      </c>
      <c r="H7" s="0" t="s">
        <v>2170</v>
      </c>
      <c r="I7" s="0" t="s">
        <v>2170</v>
      </c>
      <c r="J7" s="0" t="s">
        <v>2170</v>
      </c>
      <c r="K7" s="0" t="s">
        <v>2170</v>
      </c>
      <c r="L7" s="0" t="s">
        <v>2170</v>
      </c>
      <c r="M7" s="0" t="s">
        <v>2170</v>
      </c>
      <c r="N7" s="0" t="n">
        <f aca="false">FALSE()</f>
        <v>0</v>
      </c>
      <c r="O7" s="0" t="s">
        <v>17806</v>
      </c>
      <c r="P7" s="0" t="s">
        <v>17780</v>
      </c>
      <c r="Q7" s="0" t="n">
        <v>12</v>
      </c>
      <c r="R7" s="380" t="n">
        <v>47340.125</v>
      </c>
      <c r="S7" s="223" t="n">
        <v>1000</v>
      </c>
      <c r="T7" s="0" t="s">
        <v>2132</v>
      </c>
      <c r="U7" s="380" t="n">
        <v>44057.125</v>
      </c>
      <c r="V7" s="380" t="n">
        <v>44070.125</v>
      </c>
      <c r="W7" s="0" t="s">
        <v>2170</v>
      </c>
      <c r="X7" s="0" t="s">
        <v>17807</v>
      </c>
      <c r="Y7" s="0" t="s">
        <v>601</v>
      </c>
      <c r="Z7" s="0" t="s">
        <v>2602</v>
      </c>
      <c r="AA7" s="0" t="s">
        <v>2891</v>
      </c>
      <c r="AB7" s="0" t="s">
        <v>17781</v>
      </c>
      <c r="AC7" s="0" t="n">
        <v>1750000</v>
      </c>
      <c r="AD7" s="0" t="n">
        <v>1000000</v>
      </c>
      <c r="AE7" s="0" t="n">
        <v>5</v>
      </c>
      <c r="AF7" s="0" t="n">
        <f aca="false">FALSE()</f>
        <v>0</v>
      </c>
      <c r="AG7" s="0" t="n">
        <f aca="false">TRUE()</f>
        <v>1</v>
      </c>
      <c r="AH7" s="0" t="n">
        <f aca="false">TRUE()</f>
        <v>1</v>
      </c>
      <c r="AI7" s="0" t="n">
        <f aca="false">FALSE()</f>
        <v>0</v>
      </c>
      <c r="AJ7" s="0" t="n">
        <f aca="false">FALSE()</f>
        <v>0</v>
      </c>
      <c r="AK7" s="0" t="n">
        <f aca="false">FALSE()</f>
        <v>0</v>
      </c>
      <c r="AL7" s="0" t="s">
        <v>2129</v>
      </c>
      <c r="AM7" s="0" t="n">
        <f aca="false">TRUE()</f>
        <v>1</v>
      </c>
      <c r="AN7" s="0" t="s">
        <v>17808</v>
      </c>
      <c r="AO7" s="0" t="n">
        <v>1</v>
      </c>
      <c r="AP7" s="0" t="s">
        <v>17809</v>
      </c>
      <c r="AQ7" s="0" t="s">
        <v>17810</v>
      </c>
      <c r="AR7" s="0" t="n">
        <f aca="false">TRUE()</f>
        <v>1</v>
      </c>
      <c r="AS7" s="0" t="n">
        <f aca="false">FALSE()</f>
        <v>0</v>
      </c>
      <c r="AT7" s="0" t="n">
        <f aca="false">FALSE()</f>
        <v>0</v>
      </c>
      <c r="AU7" s="0" t="n">
        <f aca="false">FALSE()</f>
        <v>0</v>
      </c>
      <c r="AV7" s="0" t="n">
        <f aca="false">FALSE()</f>
        <v>0</v>
      </c>
      <c r="AW7" s="0" t="n">
        <f aca="false">TRUE()</f>
        <v>1</v>
      </c>
      <c r="AX7" s="380" t="n">
        <v>44070.6034722222</v>
      </c>
      <c r="AY7" s="380" t="n">
        <v>44070.4166666667</v>
      </c>
      <c r="AZ7" s="0" t="n">
        <v>2</v>
      </c>
      <c r="BA7" s="0" t="s">
        <v>17811</v>
      </c>
      <c r="BB7" s="0" t="n">
        <v>0</v>
      </c>
      <c r="BC7" s="380" t="n">
        <v>46050.125</v>
      </c>
      <c r="BD7" s="0" t="s">
        <v>2170</v>
      </c>
      <c r="BE7" s="0" t="s">
        <v>2170</v>
      </c>
      <c r="BF7" s="0" t="s">
        <v>604</v>
      </c>
    </row>
    <row r="8" customFormat="false" ht="15" hidden="false" customHeight="false" outlineLevel="0" collapsed="false">
      <c r="A8" s="0" t="s">
        <v>17812</v>
      </c>
      <c r="B8" s="0" t="s">
        <v>17813</v>
      </c>
      <c r="C8" s="0" t="s">
        <v>17812</v>
      </c>
      <c r="D8" s="0" t="s">
        <v>2133</v>
      </c>
      <c r="E8" s="0" t="s">
        <v>17812</v>
      </c>
      <c r="F8" s="0" t="n">
        <v>1</v>
      </c>
      <c r="G8" s="0" t="s">
        <v>434</v>
      </c>
      <c r="H8" s="0" t="s">
        <v>2170</v>
      </c>
      <c r="I8" s="0" t="s">
        <v>2170</v>
      </c>
      <c r="J8" s="0" t="s">
        <v>2170</v>
      </c>
      <c r="K8" s="0" t="s">
        <v>2170</v>
      </c>
      <c r="L8" s="0" t="s">
        <v>2170</v>
      </c>
      <c r="M8" s="0" t="s">
        <v>2170</v>
      </c>
      <c r="N8" s="0" t="n">
        <f aca="false">FALSE()</f>
        <v>0</v>
      </c>
      <c r="O8" s="0" t="s">
        <v>17814</v>
      </c>
      <c r="P8" s="0" t="s">
        <v>17780</v>
      </c>
      <c r="Q8" s="0" t="n">
        <v>4</v>
      </c>
      <c r="R8" s="380" t="n">
        <v>48628.125</v>
      </c>
      <c r="S8" s="223" t="n">
        <v>1000</v>
      </c>
      <c r="T8" s="0" t="s">
        <v>2132</v>
      </c>
      <c r="U8" s="380" t="n">
        <v>44984.125</v>
      </c>
      <c r="V8" s="380" t="n">
        <v>44988.125</v>
      </c>
      <c r="W8" s="0" t="s">
        <v>2132</v>
      </c>
      <c r="X8" s="0" t="s">
        <v>17815</v>
      </c>
      <c r="Y8" s="0" t="s">
        <v>601</v>
      </c>
      <c r="Z8" s="0" t="s">
        <v>2602</v>
      </c>
      <c r="AA8" s="0" t="s">
        <v>2365</v>
      </c>
      <c r="AB8" s="0" t="s">
        <v>17781</v>
      </c>
      <c r="AC8" s="0" t="n">
        <v>1000000</v>
      </c>
      <c r="AD8" s="0" t="n">
        <v>2000000</v>
      </c>
      <c r="AE8" s="0" t="n">
        <v>5</v>
      </c>
      <c r="AF8" s="0" t="n">
        <f aca="false">FALSE()</f>
        <v>0</v>
      </c>
      <c r="AG8" s="0" t="n">
        <f aca="false">TRUE()</f>
        <v>1</v>
      </c>
      <c r="AH8" s="0" t="n">
        <f aca="false">TRUE()</f>
        <v>1</v>
      </c>
      <c r="AI8" s="0" t="n">
        <f aca="false">FALSE()</f>
        <v>0</v>
      </c>
      <c r="AJ8" s="0" t="n">
        <f aca="false">FALSE()</f>
        <v>0</v>
      </c>
      <c r="AK8" s="0" t="n">
        <f aca="false">FALSE()</f>
        <v>0</v>
      </c>
      <c r="AL8" s="0" t="s">
        <v>2129</v>
      </c>
      <c r="AM8" s="0" t="n">
        <f aca="false">TRUE()</f>
        <v>1</v>
      </c>
      <c r="AN8" s="0" t="s">
        <v>17816</v>
      </c>
      <c r="AO8" s="0" t="n">
        <v>1</v>
      </c>
      <c r="AP8" s="0" t="s">
        <v>17817</v>
      </c>
      <c r="AQ8" s="0" t="s">
        <v>17818</v>
      </c>
      <c r="AR8" s="0" t="n">
        <f aca="false">TRUE()</f>
        <v>1</v>
      </c>
      <c r="AS8" s="0" t="n">
        <f aca="false">FALSE()</f>
        <v>0</v>
      </c>
      <c r="AT8" s="0" t="n">
        <f aca="false">FALSE()</f>
        <v>0</v>
      </c>
      <c r="AU8" s="0" t="n">
        <f aca="false">FALSE()</f>
        <v>0</v>
      </c>
      <c r="AV8" s="0" t="n">
        <f aca="false">FALSE()</f>
        <v>0</v>
      </c>
      <c r="AW8" s="0" t="n">
        <f aca="false">TRUE()</f>
        <v>1</v>
      </c>
      <c r="AX8" s="380" t="n">
        <v>44988.6291666667</v>
      </c>
      <c r="AY8" s="380" t="n">
        <v>44988.4166666667</v>
      </c>
      <c r="AZ8" s="0" t="n">
        <v>2</v>
      </c>
      <c r="BA8" s="0" t="s">
        <v>17819</v>
      </c>
      <c r="BB8" s="0" t="n">
        <v>0</v>
      </c>
      <c r="BC8" s="380" t="n">
        <v>46080.125</v>
      </c>
      <c r="BD8" s="0" t="s">
        <v>2170</v>
      </c>
      <c r="BE8" s="0" t="s">
        <v>2170</v>
      </c>
      <c r="BF8" s="0" t="s">
        <v>604</v>
      </c>
    </row>
    <row r="9" customFormat="false" ht="15" hidden="false" customHeight="false" outlineLevel="0" collapsed="false">
      <c r="A9" s="0" t="s">
        <v>17820</v>
      </c>
      <c r="B9" s="0" t="s">
        <v>17821</v>
      </c>
      <c r="C9" s="0" t="s">
        <v>17820</v>
      </c>
      <c r="D9" s="0" t="s">
        <v>2133</v>
      </c>
      <c r="E9" s="0" t="s">
        <v>17820</v>
      </c>
      <c r="F9" s="0" t="n">
        <v>1</v>
      </c>
      <c r="G9" s="0" t="s">
        <v>434</v>
      </c>
      <c r="H9" s="0" t="s">
        <v>2170</v>
      </c>
      <c r="I9" s="0" t="s">
        <v>2170</v>
      </c>
      <c r="J9" s="0" t="s">
        <v>2170</v>
      </c>
      <c r="K9" s="0" t="s">
        <v>2170</v>
      </c>
      <c r="L9" s="0" t="s">
        <v>2170</v>
      </c>
      <c r="M9" s="0" t="s">
        <v>2170</v>
      </c>
      <c r="N9" s="0" t="n">
        <f aca="false">FALSE()</f>
        <v>0</v>
      </c>
      <c r="O9" s="0" t="s">
        <v>17822</v>
      </c>
      <c r="P9" s="0" t="s">
        <v>17780</v>
      </c>
      <c r="Q9" s="0" t="n">
        <v>4</v>
      </c>
      <c r="R9" s="380" t="n">
        <v>46485.125</v>
      </c>
      <c r="S9" s="223" t="n">
        <v>1000</v>
      </c>
      <c r="T9" s="0" t="s">
        <v>2132</v>
      </c>
      <c r="U9" s="380" t="n">
        <v>45386.125</v>
      </c>
      <c r="V9" s="380" t="n">
        <v>45393.125</v>
      </c>
      <c r="W9" s="0" t="s">
        <v>2132</v>
      </c>
      <c r="X9" s="0" t="s">
        <v>17823</v>
      </c>
      <c r="Y9" s="0" t="s">
        <v>601</v>
      </c>
      <c r="Z9" s="0" t="s">
        <v>2602</v>
      </c>
      <c r="AA9" s="0" t="s">
        <v>2114</v>
      </c>
      <c r="AB9" s="0" t="s">
        <v>17781</v>
      </c>
      <c r="AC9" s="0" t="n">
        <v>10000000</v>
      </c>
      <c r="AD9" s="0" t="n">
        <v>10000000</v>
      </c>
      <c r="AE9" s="0" t="n">
        <v>5</v>
      </c>
      <c r="AF9" s="0" t="n">
        <f aca="false">FALSE()</f>
        <v>0</v>
      </c>
      <c r="AG9" s="0" t="n">
        <f aca="false">TRUE()</f>
        <v>1</v>
      </c>
      <c r="AH9" s="0" t="n">
        <f aca="false">TRUE()</f>
        <v>1</v>
      </c>
      <c r="AI9" s="0" t="n">
        <f aca="false">TRUE()</f>
        <v>1</v>
      </c>
      <c r="AJ9" s="0" t="n">
        <f aca="false">FALSE()</f>
        <v>0</v>
      </c>
      <c r="AK9" s="0" t="n">
        <f aca="false">FALSE()</f>
        <v>0</v>
      </c>
      <c r="AL9" s="0" t="s">
        <v>2129</v>
      </c>
      <c r="AM9" s="0" t="n">
        <f aca="false">TRUE()</f>
        <v>1</v>
      </c>
      <c r="AN9" s="0" t="s">
        <v>17824</v>
      </c>
      <c r="AO9" s="0" t="n">
        <v>1</v>
      </c>
      <c r="AP9" s="0" t="s">
        <v>17825</v>
      </c>
      <c r="AQ9" s="0" t="s">
        <v>17826</v>
      </c>
      <c r="AR9" s="0" t="n">
        <f aca="false">TRUE()</f>
        <v>1</v>
      </c>
      <c r="AS9" s="0" t="n">
        <f aca="false">TRUE()</f>
        <v>1</v>
      </c>
      <c r="AT9" s="0" t="n">
        <f aca="false">FALSE()</f>
        <v>0</v>
      </c>
      <c r="AU9" s="0" t="n">
        <f aca="false">FALSE()</f>
        <v>0</v>
      </c>
      <c r="AV9" s="0" t="n">
        <f aca="false">FALSE()</f>
        <v>0</v>
      </c>
      <c r="AW9" s="0" t="n">
        <f aca="false">TRUE()</f>
        <v>1</v>
      </c>
      <c r="AX9" s="380" t="n">
        <v>45393.6173611111</v>
      </c>
      <c r="AY9" s="380" t="n">
        <v>45393.125</v>
      </c>
      <c r="AZ9" s="0" t="n">
        <v>2</v>
      </c>
      <c r="BA9" s="0" t="s">
        <v>16717</v>
      </c>
      <c r="BB9" s="0" t="n">
        <v>0</v>
      </c>
      <c r="BC9" s="380" t="n">
        <v>25569.125</v>
      </c>
      <c r="BD9" s="0" t="s">
        <v>2170</v>
      </c>
      <c r="BE9" s="0" t="s">
        <v>2170</v>
      </c>
      <c r="BF9" s="0" t="s">
        <v>2118</v>
      </c>
    </row>
    <row r="10" customFormat="false" ht="15" hidden="false" customHeight="false" outlineLevel="0" collapsed="false">
      <c r="A10" s="0" t="s">
        <v>17827</v>
      </c>
      <c r="B10" s="0" t="s">
        <v>17828</v>
      </c>
      <c r="C10" s="0" t="s">
        <v>17827</v>
      </c>
      <c r="D10" s="0" t="s">
        <v>2133</v>
      </c>
      <c r="E10" s="0" t="s">
        <v>17827</v>
      </c>
      <c r="F10" s="0" t="n">
        <v>1</v>
      </c>
      <c r="G10" s="0" t="s">
        <v>434</v>
      </c>
      <c r="H10" s="0" t="s">
        <v>2170</v>
      </c>
      <c r="I10" s="0" t="s">
        <v>2170</v>
      </c>
      <c r="J10" s="0" t="s">
        <v>2170</v>
      </c>
      <c r="K10" s="0" t="s">
        <v>2170</v>
      </c>
      <c r="L10" s="0" t="s">
        <v>2170</v>
      </c>
      <c r="M10" s="0" t="s">
        <v>2170</v>
      </c>
      <c r="N10" s="0" t="n">
        <f aca="false">FALSE()</f>
        <v>0</v>
      </c>
      <c r="O10" s="0" t="s">
        <v>17829</v>
      </c>
      <c r="P10" s="0" t="s">
        <v>17780</v>
      </c>
      <c r="Q10" s="0" t="n">
        <v>12</v>
      </c>
      <c r="R10" s="380" t="n">
        <v>47599.125</v>
      </c>
      <c r="S10" s="223" t="n">
        <v>1000</v>
      </c>
      <c r="T10" s="0" t="s">
        <v>2132</v>
      </c>
      <c r="U10" s="380" t="n">
        <v>45796.125</v>
      </c>
      <c r="V10" s="380" t="n">
        <v>45799.125</v>
      </c>
      <c r="W10" s="0" t="s">
        <v>2132</v>
      </c>
      <c r="X10" s="0" t="s">
        <v>17830</v>
      </c>
      <c r="AA10" s="0" t="s">
        <v>2451</v>
      </c>
      <c r="AB10" s="0" t="s">
        <v>17781</v>
      </c>
      <c r="AC10" s="0" t="n">
        <v>500000</v>
      </c>
      <c r="AD10" s="0" t="n">
        <v>500000</v>
      </c>
      <c r="AE10" s="0" t="n">
        <v>5</v>
      </c>
      <c r="AF10" s="0" t="n">
        <f aca="false">FALSE()</f>
        <v>0</v>
      </c>
      <c r="AG10" s="0" t="n">
        <f aca="false">TRUE()</f>
        <v>1</v>
      </c>
      <c r="AH10" s="0" t="n">
        <f aca="false">TRUE()</f>
        <v>1</v>
      </c>
      <c r="AI10" s="0" t="n">
        <f aca="false">FALSE()</f>
        <v>0</v>
      </c>
      <c r="AJ10" s="0" t="n">
        <f aca="false">FALSE()</f>
        <v>0</v>
      </c>
      <c r="AK10" s="0" t="n">
        <f aca="false">TRUE()</f>
        <v>1</v>
      </c>
      <c r="AL10" s="0" t="s">
        <v>2129</v>
      </c>
      <c r="AM10" s="0" t="n">
        <f aca="false">TRUE()</f>
        <v>1</v>
      </c>
      <c r="AN10" s="0" t="s">
        <v>17831</v>
      </c>
      <c r="AO10" s="0" t="n">
        <v>1</v>
      </c>
      <c r="AP10" s="0" t="s">
        <v>17832</v>
      </c>
      <c r="AQ10" s="0" t="s">
        <v>17833</v>
      </c>
      <c r="AR10" s="0" t="n">
        <f aca="false">TRUE()</f>
        <v>1</v>
      </c>
      <c r="AS10" s="0" t="n">
        <f aca="false">FALSE()</f>
        <v>0</v>
      </c>
      <c r="AT10" s="0" t="n">
        <f aca="false">FALSE()</f>
        <v>0</v>
      </c>
      <c r="AU10" s="0" t="n">
        <f aca="false">FALSE()</f>
        <v>0</v>
      </c>
      <c r="AV10" s="0" t="n">
        <f aca="false">FALSE()</f>
        <v>0</v>
      </c>
      <c r="AW10" s="0" t="n">
        <f aca="false">TRUE()</f>
        <v>1</v>
      </c>
      <c r="AX10" s="380" t="n">
        <v>45799.6895833333</v>
      </c>
      <c r="AY10" s="380" t="n">
        <v>45799.125</v>
      </c>
      <c r="AZ10" s="0" t="n">
        <v>3</v>
      </c>
      <c r="BA10" s="0" t="s">
        <v>17834</v>
      </c>
      <c r="BB10" s="0" t="n">
        <v>0</v>
      </c>
      <c r="BC10" s="380" t="n">
        <v>25569.125</v>
      </c>
      <c r="BD10" s="0" t="s">
        <v>2170</v>
      </c>
      <c r="BE10" s="0" t="s">
        <v>2170</v>
      </c>
      <c r="BF10" s="0" t="s">
        <v>604</v>
      </c>
    </row>
    <row r="11" customFormat="false" ht="15" hidden="false" customHeight="false" outlineLevel="0" collapsed="false">
      <c r="A11" s="0" t="s">
        <v>17835</v>
      </c>
      <c r="B11" s="0" t="s">
        <v>17836</v>
      </c>
      <c r="C11" s="0" t="s">
        <v>17835</v>
      </c>
      <c r="D11" s="0" t="s">
        <v>2133</v>
      </c>
      <c r="E11" s="0" t="s">
        <v>17835</v>
      </c>
      <c r="F11" s="0" t="n">
        <v>1</v>
      </c>
      <c r="G11" s="0" t="s">
        <v>434</v>
      </c>
      <c r="H11" s="0" t="s">
        <v>2170</v>
      </c>
      <c r="I11" s="0" t="s">
        <v>2170</v>
      </c>
      <c r="J11" s="0" t="s">
        <v>2170</v>
      </c>
      <c r="K11" s="0" t="s">
        <v>2170</v>
      </c>
      <c r="L11" s="0" t="s">
        <v>2170</v>
      </c>
      <c r="M11" s="0" t="s">
        <v>2170</v>
      </c>
      <c r="N11" s="0" t="n">
        <f aca="false">FALSE()</f>
        <v>0</v>
      </c>
      <c r="O11" s="0" t="s">
        <v>17837</v>
      </c>
      <c r="P11" s="0" t="s">
        <v>17838</v>
      </c>
      <c r="Q11" s="0" t="n">
        <v>2</v>
      </c>
      <c r="R11" s="380" t="n">
        <v>48687.125</v>
      </c>
      <c r="S11" s="223" t="n">
        <v>1000</v>
      </c>
      <c r="T11" s="0" t="s">
        <v>2132</v>
      </c>
      <c r="U11" s="380" t="n">
        <v>44351.125</v>
      </c>
      <c r="V11" s="380" t="n">
        <v>45034.125</v>
      </c>
      <c r="W11" s="0" t="s">
        <v>2132</v>
      </c>
      <c r="X11" s="0" t="s">
        <v>17839</v>
      </c>
      <c r="Y11" s="0" t="s">
        <v>601</v>
      </c>
      <c r="Z11" s="0" t="s">
        <v>2602</v>
      </c>
      <c r="AA11" s="0" t="s">
        <v>2574</v>
      </c>
      <c r="AB11" s="0" t="s">
        <v>17781</v>
      </c>
      <c r="AC11" s="0" t="n">
        <v>10427011</v>
      </c>
      <c r="AD11" s="0" t="n">
        <v>5000000</v>
      </c>
      <c r="AE11" s="0" t="n">
        <v>5</v>
      </c>
      <c r="AF11" s="0" t="n">
        <f aca="false">FALSE()</f>
        <v>0</v>
      </c>
      <c r="AG11" s="0" t="n">
        <f aca="false">TRUE()</f>
        <v>1</v>
      </c>
      <c r="AH11" s="0" t="n">
        <f aca="false">TRUE()</f>
        <v>1</v>
      </c>
      <c r="AI11" s="0" t="n">
        <f aca="false">FALSE()</f>
        <v>0</v>
      </c>
      <c r="AJ11" s="0" t="n">
        <f aca="false">FALSE()</f>
        <v>0</v>
      </c>
      <c r="AK11" s="0" t="n">
        <f aca="false">FALSE()</f>
        <v>0</v>
      </c>
      <c r="AL11" s="0" t="s">
        <v>2129</v>
      </c>
      <c r="AM11" s="0" t="n">
        <f aca="false">TRUE()</f>
        <v>1</v>
      </c>
      <c r="AN11" s="0" t="s">
        <v>17840</v>
      </c>
      <c r="AO11" s="0" t="n">
        <v>1</v>
      </c>
      <c r="AP11" s="0" t="s">
        <v>17841</v>
      </c>
      <c r="AQ11" s="0" t="s">
        <v>17842</v>
      </c>
      <c r="AR11" s="0" t="n">
        <f aca="false">TRUE()</f>
        <v>1</v>
      </c>
      <c r="AS11" s="0" t="n">
        <f aca="false">FALSE()</f>
        <v>0</v>
      </c>
      <c r="AT11" s="0" t="n">
        <f aca="false">FALSE()</f>
        <v>0</v>
      </c>
      <c r="AU11" s="0" t="n">
        <f aca="false">FALSE()</f>
        <v>0</v>
      </c>
      <c r="AV11" s="0" t="n">
        <f aca="false">FALSE()</f>
        <v>0</v>
      </c>
      <c r="AW11" s="0" t="n">
        <f aca="false">TRUE()</f>
        <v>1</v>
      </c>
      <c r="AX11" s="380" t="n">
        <v>45034.7118055556</v>
      </c>
      <c r="AY11" s="380" t="n">
        <v>45034.4166666667</v>
      </c>
      <c r="AZ11" s="0" t="n">
        <v>1</v>
      </c>
      <c r="BA11" s="0" t="s">
        <v>7878</v>
      </c>
      <c r="BB11" s="0" t="n">
        <v>0</v>
      </c>
      <c r="BC11" s="380" t="n">
        <v>46313.125</v>
      </c>
      <c r="BD11" s="0" t="s">
        <v>2170</v>
      </c>
      <c r="BE11" s="0" t="s">
        <v>2170</v>
      </c>
      <c r="BF11" s="0" t="s">
        <v>2118</v>
      </c>
    </row>
    <row r="12" customFormat="false" ht="15" hidden="false" customHeight="false" outlineLevel="0" collapsed="false">
      <c r="A12" s="0" t="s">
        <v>17843</v>
      </c>
      <c r="B12" s="0" t="s">
        <v>17844</v>
      </c>
      <c r="C12" s="0" t="s">
        <v>17843</v>
      </c>
      <c r="D12" s="0" t="s">
        <v>2133</v>
      </c>
      <c r="E12" s="0" t="s">
        <v>17843</v>
      </c>
      <c r="F12" s="0" t="n">
        <v>1</v>
      </c>
      <c r="G12" s="0" t="s">
        <v>434</v>
      </c>
      <c r="H12" s="0" t="s">
        <v>2170</v>
      </c>
      <c r="I12" s="0" t="s">
        <v>2170</v>
      </c>
      <c r="J12" s="0" t="s">
        <v>2170</v>
      </c>
      <c r="K12" s="0" t="s">
        <v>2170</v>
      </c>
      <c r="L12" s="0" t="s">
        <v>2170</v>
      </c>
      <c r="M12" s="0" t="s">
        <v>2170</v>
      </c>
      <c r="N12" s="0" t="n">
        <f aca="false">FALSE()</f>
        <v>0</v>
      </c>
      <c r="O12" s="0" t="s">
        <v>17845</v>
      </c>
      <c r="P12" s="0" t="s">
        <v>17780</v>
      </c>
      <c r="Q12" s="0" t="n">
        <v>4</v>
      </c>
      <c r="R12" s="380" t="n">
        <v>46948.125</v>
      </c>
      <c r="S12" s="223" t="n">
        <v>1000</v>
      </c>
      <c r="T12" s="0" t="s">
        <v>2132</v>
      </c>
      <c r="U12" s="380" t="n">
        <v>45814.125</v>
      </c>
      <c r="V12" s="380" t="n">
        <v>45827.125</v>
      </c>
      <c r="W12" s="0" t="s">
        <v>2132</v>
      </c>
      <c r="X12" s="0" t="s">
        <v>17846</v>
      </c>
      <c r="AA12" s="0" t="s">
        <v>17847</v>
      </c>
      <c r="AB12" s="0" t="s">
        <v>17848</v>
      </c>
      <c r="AC12" s="0" t="n">
        <v>4000000</v>
      </c>
      <c r="AD12" s="0" t="n">
        <v>4000000</v>
      </c>
      <c r="AE12" s="0" t="n">
        <v>5</v>
      </c>
      <c r="AF12" s="0" t="n">
        <f aca="false">FALSE()</f>
        <v>0</v>
      </c>
      <c r="AG12" s="0" t="n">
        <f aca="false">TRUE()</f>
        <v>1</v>
      </c>
      <c r="AH12" s="0" t="n">
        <f aca="false">TRUE()</f>
        <v>1</v>
      </c>
      <c r="AI12" s="0" t="n">
        <f aca="false">FALSE()</f>
        <v>0</v>
      </c>
      <c r="AJ12" s="0" t="n">
        <f aca="false">FALSE()</f>
        <v>0</v>
      </c>
      <c r="AK12" s="0" t="n">
        <f aca="false">TRUE()</f>
        <v>1</v>
      </c>
      <c r="AL12" s="0" t="s">
        <v>2129</v>
      </c>
      <c r="AM12" s="0" t="n">
        <f aca="false">TRUE()</f>
        <v>1</v>
      </c>
      <c r="AN12" s="0" t="s">
        <v>17849</v>
      </c>
      <c r="AO12" s="0" t="n">
        <v>1</v>
      </c>
      <c r="AP12" s="0" t="s">
        <v>17850</v>
      </c>
      <c r="AQ12" s="0" t="s">
        <v>17851</v>
      </c>
      <c r="AR12" s="0" t="n">
        <f aca="false">TRUE()</f>
        <v>1</v>
      </c>
      <c r="AS12" s="0" t="n">
        <f aca="false">FALSE()</f>
        <v>0</v>
      </c>
      <c r="AT12" s="0" t="n">
        <f aca="false">FALSE()</f>
        <v>0</v>
      </c>
      <c r="AU12" s="0" t="n">
        <f aca="false">FALSE()</f>
        <v>0</v>
      </c>
      <c r="AV12" s="0" t="n">
        <f aca="false">FALSE()</f>
        <v>0</v>
      </c>
      <c r="AW12" s="0" t="n">
        <f aca="false">TRUE()</f>
        <v>1</v>
      </c>
      <c r="AX12" s="380" t="n">
        <v>45827.625</v>
      </c>
      <c r="AY12" s="380" t="n">
        <v>45827.125</v>
      </c>
      <c r="AZ12" s="0" t="n">
        <v>2</v>
      </c>
      <c r="BA12" s="0" t="s">
        <v>17852</v>
      </c>
      <c r="BB12" s="0" t="n">
        <v>0</v>
      </c>
      <c r="BC12" s="380" t="n">
        <v>25569.125</v>
      </c>
      <c r="BD12" s="0" t="s">
        <v>2170</v>
      </c>
      <c r="BE12" s="0" t="s">
        <v>2170</v>
      </c>
      <c r="BF12" s="0" t="s">
        <v>2118</v>
      </c>
    </row>
    <row r="13" customFormat="false" ht="15" hidden="false" customHeight="false" outlineLevel="0" collapsed="false">
      <c r="A13" s="0" t="s">
        <v>17853</v>
      </c>
      <c r="B13" s="0" t="s">
        <v>17854</v>
      </c>
      <c r="C13" s="0" t="s">
        <v>17853</v>
      </c>
      <c r="D13" s="0" t="s">
        <v>2133</v>
      </c>
      <c r="E13" s="0" t="s">
        <v>17853</v>
      </c>
      <c r="F13" s="0" t="n">
        <v>1</v>
      </c>
      <c r="G13" s="0" t="s">
        <v>434</v>
      </c>
      <c r="H13" s="0" t="s">
        <v>2170</v>
      </c>
      <c r="I13" s="0" t="s">
        <v>2170</v>
      </c>
      <c r="J13" s="0" t="s">
        <v>2170</v>
      </c>
      <c r="K13" s="0" t="s">
        <v>2170</v>
      </c>
      <c r="L13" s="0" t="s">
        <v>2170</v>
      </c>
      <c r="M13" s="0" t="s">
        <v>2170</v>
      </c>
      <c r="N13" s="0" t="n">
        <f aca="false">FALSE()</f>
        <v>0</v>
      </c>
      <c r="O13" s="0" t="s">
        <v>17855</v>
      </c>
      <c r="P13" s="0" t="s">
        <v>17780</v>
      </c>
      <c r="Q13" s="0" t="n">
        <v>12</v>
      </c>
      <c r="R13" s="380" t="n">
        <v>46378.125</v>
      </c>
      <c r="S13" s="223" t="n">
        <v>625</v>
      </c>
      <c r="T13" s="0" t="s">
        <v>2132</v>
      </c>
      <c r="U13" s="380" t="n">
        <v>44558.125</v>
      </c>
      <c r="V13" s="380" t="n">
        <v>44578.125</v>
      </c>
      <c r="W13" s="0" t="s">
        <v>2132</v>
      </c>
      <c r="X13" s="0" t="s">
        <v>17856</v>
      </c>
      <c r="Y13" s="0" t="s">
        <v>601</v>
      </c>
      <c r="Z13" s="0" t="s">
        <v>2602</v>
      </c>
      <c r="AA13" s="0" t="s">
        <v>2114</v>
      </c>
      <c r="AB13" s="0" t="s">
        <v>17781</v>
      </c>
      <c r="AC13" s="0" t="n">
        <v>160000</v>
      </c>
      <c r="AD13" s="0" t="n">
        <v>160000</v>
      </c>
      <c r="AE13" s="0" t="n">
        <v>5</v>
      </c>
      <c r="AF13" s="0" t="n">
        <f aca="false">FALSE()</f>
        <v>0</v>
      </c>
      <c r="AG13" s="0" t="n">
        <f aca="false">TRUE()</f>
        <v>1</v>
      </c>
      <c r="AH13" s="0" t="n">
        <f aca="false">TRUE()</f>
        <v>1</v>
      </c>
      <c r="AI13" s="0" t="n">
        <f aca="false">TRUE()</f>
        <v>1</v>
      </c>
      <c r="AJ13" s="0" t="n">
        <f aca="false">FALSE()</f>
        <v>0</v>
      </c>
      <c r="AK13" s="0" t="n">
        <f aca="false">TRUE()</f>
        <v>1</v>
      </c>
      <c r="AL13" s="0" t="s">
        <v>2129</v>
      </c>
      <c r="AM13" s="0" t="n">
        <f aca="false">TRUE()</f>
        <v>1</v>
      </c>
      <c r="AN13" s="0" t="s">
        <v>17857</v>
      </c>
      <c r="AO13" s="0" t="n">
        <v>1</v>
      </c>
      <c r="AP13" s="0" t="s">
        <v>17858</v>
      </c>
      <c r="AQ13" s="0" t="s">
        <v>17859</v>
      </c>
      <c r="AR13" s="0" t="n">
        <f aca="false">TRUE()</f>
        <v>1</v>
      </c>
      <c r="AS13" s="0" t="n">
        <f aca="false">FALSE()</f>
        <v>0</v>
      </c>
      <c r="AT13" s="0" t="n">
        <f aca="false">FALSE()</f>
        <v>0</v>
      </c>
      <c r="AU13" s="0" t="n">
        <f aca="false">FALSE()</f>
        <v>0</v>
      </c>
      <c r="AV13" s="0" t="n">
        <f aca="false">FALSE()</f>
        <v>0</v>
      </c>
      <c r="AW13" s="0" t="n">
        <f aca="false">FALSE()</f>
        <v>0</v>
      </c>
      <c r="AX13" s="380" t="n">
        <v>44578.5930555556</v>
      </c>
      <c r="AY13" s="380" t="n">
        <v>44578.4166666667</v>
      </c>
      <c r="AZ13" s="0" t="n">
        <v>1</v>
      </c>
      <c r="BA13" s="0" t="s">
        <v>17860</v>
      </c>
      <c r="BB13" s="0" t="n">
        <v>0</v>
      </c>
      <c r="BC13" s="380" t="n">
        <v>45928.125</v>
      </c>
      <c r="BD13" s="0" t="s">
        <v>2170</v>
      </c>
      <c r="BE13" s="0" t="s">
        <v>2170</v>
      </c>
      <c r="BF13" s="0" t="s">
        <v>2118</v>
      </c>
    </row>
    <row r="14" customFormat="false" ht="15" hidden="false" customHeight="false" outlineLevel="0" collapsed="false">
      <c r="A14" s="0" t="s">
        <v>17861</v>
      </c>
      <c r="B14" s="0" t="s">
        <v>17862</v>
      </c>
      <c r="C14" s="0" t="s">
        <v>17861</v>
      </c>
      <c r="D14" s="0" t="s">
        <v>2133</v>
      </c>
      <c r="E14" s="0" t="s">
        <v>17861</v>
      </c>
      <c r="F14" s="0" t="n">
        <v>1</v>
      </c>
      <c r="G14" s="0" t="s">
        <v>434</v>
      </c>
      <c r="H14" s="0" t="s">
        <v>2170</v>
      </c>
      <c r="I14" s="0" t="s">
        <v>2170</v>
      </c>
      <c r="J14" s="0" t="s">
        <v>2170</v>
      </c>
      <c r="K14" s="0" t="s">
        <v>2170</v>
      </c>
      <c r="L14" s="0" t="s">
        <v>2170</v>
      </c>
      <c r="M14" s="0" t="s">
        <v>2170</v>
      </c>
      <c r="N14" s="0" t="n">
        <f aca="false">FALSE()</f>
        <v>0</v>
      </c>
      <c r="O14" s="0" t="s">
        <v>17863</v>
      </c>
      <c r="P14" s="0" t="s">
        <v>17780</v>
      </c>
      <c r="Q14" s="0" t="n">
        <v>12</v>
      </c>
      <c r="R14" s="380" t="n">
        <v>46373.125</v>
      </c>
      <c r="S14" s="223" t="n">
        <v>1000</v>
      </c>
      <c r="T14" s="0" t="s">
        <v>2132</v>
      </c>
      <c r="U14" s="380" t="n">
        <v>45614.125</v>
      </c>
      <c r="V14" s="380" t="n">
        <v>45653.125</v>
      </c>
      <c r="W14" s="0" t="s">
        <v>2132</v>
      </c>
      <c r="X14" s="0" t="s">
        <v>17864</v>
      </c>
      <c r="Y14" s="0" t="s">
        <v>601</v>
      </c>
      <c r="Z14" s="0" t="s">
        <v>2602</v>
      </c>
      <c r="AA14" s="0" t="s">
        <v>2116</v>
      </c>
      <c r="AB14" s="0" t="s">
        <v>17781</v>
      </c>
      <c r="AC14" s="0" t="n">
        <v>4800000</v>
      </c>
      <c r="AD14" s="0" t="n">
        <v>4800000</v>
      </c>
      <c r="AE14" s="0" t="n">
        <v>5</v>
      </c>
      <c r="AF14" s="0" t="n">
        <f aca="false">FALSE()</f>
        <v>0</v>
      </c>
      <c r="AG14" s="0" t="n">
        <f aca="false">TRUE()</f>
        <v>1</v>
      </c>
      <c r="AH14" s="0" t="n">
        <f aca="false">TRUE()</f>
        <v>1</v>
      </c>
      <c r="AI14" s="0" t="n">
        <f aca="false">TRUE()</f>
        <v>1</v>
      </c>
      <c r="AJ14" s="0" t="n">
        <f aca="false">FALSE()</f>
        <v>0</v>
      </c>
      <c r="AK14" s="0" t="n">
        <f aca="false">FALSE()</f>
        <v>0</v>
      </c>
      <c r="AL14" s="0" t="s">
        <v>2129</v>
      </c>
      <c r="AM14" s="0" t="n">
        <f aca="false">TRUE()</f>
        <v>1</v>
      </c>
      <c r="AN14" s="0" t="s">
        <v>17865</v>
      </c>
      <c r="AO14" s="0" t="n">
        <v>1</v>
      </c>
      <c r="AP14" s="0" t="s">
        <v>17866</v>
      </c>
      <c r="AQ14" s="0" t="s">
        <v>17867</v>
      </c>
      <c r="AR14" s="0" t="n">
        <f aca="false">TRUE()</f>
        <v>1</v>
      </c>
      <c r="AS14" s="0" t="n">
        <f aca="false">FALSE()</f>
        <v>0</v>
      </c>
      <c r="AT14" s="0" t="n">
        <f aca="false">FALSE()</f>
        <v>0</v>
      </c>
      <c r="AU14" s="0" t="n">
        <f aca="false">FALSE()</f>
        <v>0</v>
      </c>
      <c r="AV14" s="0" t="n">
        <f aca="false">FALSE()</f>
        <v>0</v>
      </c>
      <c r="AW14" s="0" t="n">
        <f aca="false">TRUE()</f>
        <v>1</v>
      </c>
      <c r="AX14" s="380" t="n">
        <v>45653.6875</v>
      </c>
      <c r="AY14" s="380" t="n">
        <v>45653.125</v>
      </c>
      <c r="AZ14" s="0" t="n">
        <v>1</v>
      </c>
      <c r="BA14" s="0" t="s">
        <v>8153</v>
      </c>
      <c r="BB14" s="0" t="n">
        <v>0</v>
      </c>
      <c r="BC14" s="380" t="n">
        <v>25569.125</v>
      </c>
      <c r="BD14" s="0" t="s">
        <v>2170</v>
      </c>
      <c r="BE14" s="0" t="s">
        <v>2170</v>
      </c>
      <c r="BF14" s="0" t="s">
        <v>17868</v>
      </c>
    </row>
    <row r="15" customFormat="false" ht="15" hidden="false" customHeight="false" outlineLevel="0" collapsed="false">
      <c r="A15" s="0" t="s">
        <v>17869</v>
      </c>
      <c r="B15" s="0" t="s">
        <v>17870</v>
      </c>
      <c r="C15" s="0" t="s">
        <v>17869</v>
      </c>
      <c r="D15" s="0" t="s">
        <v>2133</v>
      </c>
      <c r="E15" s="0" t="s">
        <v>17869</v>
      </c>
      <c r="F15" s="0" t="n">
        <v>1</v>
      </c>
      <c r="G15" s="0" t="s">
        <v>434</v>
      </c>
      <c r="H15" s="0" t="s">
        <v>2170</v>
      </c>
      <c r="I15" s="0" t="s">
        <v>2170</v>
      </c>
      <c r="J15" s="0" t="s">
        <v>2170</v>
      </c>
      <c r="K15" s="0" t="s">
        <v>2170</v>
      </c>
      <c r="L15" s="0" t="s">
        <v>2170</v>
      </c>
      <c r="M15" s="0" t="s">
        <v>2170</v>
      </c>
      <c r="N15" s="0" t="n">
        <f aca="false">FALSE()</f>
        <v>0</v>
      </c>
      <c r="O15" s="0" t="s">
        <v>17871</v>
      </c>
      <c r="P15" s="0" t="s">
        <v>17780</v>
      </c>
      <c r="Q15" s="0" t="n">
        <v>2</v>
      </c>
      <c r="R15" s="380" t="n">
        <v>25569.125</v>
      </c>
      <c r="S15" s="223" t="n">
        <v>150000</v>
      </c>
      <c r="T15" s="0" t="s">
        <v>17872</v>
      </c>
      <c r="U15" s="380" t="n">
        <v>44230.125</v>
      </c>
      <c r="V15" s="380" t="n">
        <v>44235.125</v>
      </c>
      <c r="W15" s="0" t="s">
        <v>17872</v>
      </c>
      <c r="X15" s="0" t="s">
        <v>17873</v>
      </c>
      <c r="Y15" s="0" t="s">
        <v>601</v>
      </c>
      <c r="Z15" s="0" t="s">
        <v>2602</v>
      </c>
      <c r="AA15" s="0" t="s">
        <v>610</v>
      </c>
      <c r="AB15" s="0" t="s">
        <v>17781</v>
      </c>
      <c r="AC15" s="0" t="n">
        <v>5500</v>
      </c>
      <c r="AD15" s="0" t="n">
        <v>1000</v>
      </c>
      <c r="AE15" s="0" t="n">
        <v>5</v>
      </c>
      <c r="AF15" s="0" t="n">
        <f aca="false">FALSE()</f>
        <v>0</v>
      </c>
      <c r="AG15" s="0" t="n">
        <f aca="false">TRUE()</f>
        <v>1</v>
      </c>
      <c r="AH15" s="0" t="n">
        <f aca="false">TRUE()</f>
        <v>1</v>
      </c>
      <c r="AI15" s="0" t="n">
        <f aca="false">FALSE()</f>
        <v>0</v>
      </c>
      <c r="AJ15" s="0" t="n">
        <f aca="false">TRUE()</f>
        <v>1</v>
      </c>
      <c r="AK15" s="0" t="n">
        <f aca="false">FALSE()</f>
        <v>0</v>
      </c>
      <c r="AL15" s="0" t="s">
        <v>3129</v>
      </c>
      <c r="AM15" s="0" t="n">
        <f aca="false">TRUE()</f>
        <v>1</v>
      </c>
      <c r="AN15" s="0" t="s">
        <v>17874</v>
      </c>
      <c r="AO15" s="0" t="n">
        <v>1</v>
      </c>
      <c r="AP15" s="0" t="s">
        <v>17875</v>
      </c>
      <c r="AQ15" s="0" t="s">
        <v>17876</v>
      </c>
      <c r="AR15" s="0" t="n">
        <f aca="false">TRUE()</f>
        <v>1</v>
      </c>
      <c r="AS15" s="0" t="n">
        <f aca="false">TRUE()</f>
        <v>1</v>
      </c>
      <c r="AT15" s="0" t="n">
        <f aca="false">FALSE()</f>
        <v>0</v>
      </c>
      <c r="AU15" s="0" t="n">
        <f aca="false">FALSE()</f>
        <v>0</v>
      </c>
      <c r="AV15" s="0" t="n">
        <f aca="false">TRUE()</f>
        <v>1</v>
      </c>
      <c r="AW15" s="0" t="n">
        <f aca="false">TRUE()</f>
        <v>1</v>
      </c>
      <c r="AX15" s="380" t="n">
        <v>44238.6881944444</v>
      </c>
      <c r="AY15" s="380" t="n">
        <v>44238.4166666667</v>
      </c>
      <c r="AZ15" s="0" t="n">
        <v>2</v>
      </c>
      <c r="BA15" s="0" t="s">
        <v>10962</v>
      </c>
      <c r="BB15" s="0" t="n">
        <v>1</v>
      </c>
      <c r="BC15" s="380" t="n">
        <v>46237.125</v>
      </c>
      <c r="BD15" s="0" t="s">
        <v>2170</v>
      </c>
      <c r="BE15" s="0" t="s">
        <v>2170</v>
      </c>
      <c r="BF15" s="0" t="s">
        <v>2118</v>
      </c>
    </row>
    <row r="16" customFormat="false" ht="15" hidden="false" customHeight="false" outlineLevel="0" collapsed="false">
      <c r="A16" s="0" t="s">
        <v>17877</v>
      </c>
      <c r="B16" s="0" t="s">
        <v>17878</v>
      </c>
      <c r="C16" s="0" t="s">
        <v>17877</v>
      </c>
      <c r="D16" s="0" t="s">
        <v>2133</v>
      </c>
      <c r="E16" s="0" t="s">
        <v>17877</v>
      </c>
      <c r="F16" s="0" t="n">
        <v>1</v>
      </c>
      <c r="G16" s="0" t="s">
        <v>434</v>
      </c>
      <c r="H16" s="0" t="s">
        <v>2170</v>
      </c>
      <c r="I16" s="0" t="s">
        <v>2170</v>
      </c>
      <c r="J16" s="0" t="s">
        <v>2170</v>
      </c>
      <c r="K16" s="0" t="s">
        <v>2170</v>
      </c>
      <c r="L16" s="0" t="s">
        <v>2170</v>
      </c>
      <c r="M16" s="0" t="s">
        <v>2170</v>
      </c>
      <c r="N16" s="0" t="n">
        <f aca="false">FALSE()</f>
        <v>0</v>
      </c>
      <c r="O16" s="0" t="s">
        <v>17879</v>
      </c>
      <c r="P16" s="0" t="s">
        <v>17780</v>
      </c>
      <c r="Q16" s="0" t="n">
        <v>12</v>
      </c>
      <c r="R16" s="380" t="n">
        <v>49008.125</v>
      </c>
      <c r="S16" s="223" t="n">
        <v>1000</v>
      </c>
      <c r="T16" s="0" t="s">
        <v>2132</v>
      </c>
      <c r="U16" s="380" t="n">
        <v>45377.125</v>
      </c>
      <c r="V16" s="380" t="n">
        <v>45408.125</v>
      </c>
      <c r="W16" s="0" t="s">
        <v>2132</v>
      </c>
      <c r="X16" s="0" t="s">
        <v>17880</v>
      </c>
      <c r="Y16" s="0" t="s">
        <v>601</v>
      </c>
      <c r="Z16" s="0" t="s">
        <v>2602</v>
      </c>
      <c r="AA16" s="0" t="s">
        <v>610</v>
      </c>
      <c r="AB16" s="0" t="s">
        <v>17781</v>
      </c>
      <c r="AC16" s="0" t="n">
        <v>5000000</v>
      </c>
      <c r="AD16" s="0" t="n">
        <v>5000000</v>
      </c>
      <c r="AE16" s="0" t="n">
        <v>5</v>
      </c>
      <c r="AF16" s="0" t="n">
        <f aca="false">FALSE()</f>
        <v>0</v>
      </c>
      <c r="AG16" s="0" t="n">
        <f aca="false">TRUE()</f>
        <v>1</v>
      </c>
      <c r="AH16" s="0" t="n">
        <f aca="false">TRUE()</f>
        <v>1</v>
      </c>
      <c r="AI16" s="0" t="n">
        <f aca="false">FALSE()</f>
        <v>0</v>
      </c>
      <c r="AJ16" s="0" t="n">
        <f aca="false">FALSE()</f>
        <v>0</v>
      </c>
      <c r="AK16" s="0" t="n">
        <f aca="false">FALSE()</f>
        <v>0</v>
      </c>
      <c r="AL16" s="0" t="s">
        <v>2129</v>
      </c>
      <c r="AM16" s="0" t="n">
        <f aca="false">TRUE()</f>
        <v>1</v>
      </c>
      <c r="AN16" s="0" t="s">
        <v>17881</v>
      </c>
      <c r="AO16" s="0" t="n">
        <v>1</v>
      </c>
      <c r="AP16" s="0" t="s">
        <v>17882</v>
      </c>
      <c r="AQ16" s="0" t="s">
        <v>17883</v>
      </c>
      <c r="AR16" s="0" t="n">
        <f aca="false">TRUE()</f>
        <v>1</v>
      </c>
      <c r="AS16" s="0" t="n">
        <f aca="false">FALSE()</f>
        <v>0</v>
      </c>
      <c r="AT16" s="0" t="n">
        <f aca="false">FALSE()</f>
        <v>0</v>
      </c>
      <c r="AU16" s="0" t="n">
        <f aca="false">FALSE()</f>
        <v>0</v>
      </c>
      <c r="AV16" s="0" t="n">
        <f aca="false">FALSE()</f>
        <v>0</v>
      </c>
      <c r="AW16" s="0" t="n">
        <f aca="false">TRUE()</f>
        <v>1</v>
      </c>
      <c r="AX16" s="380" t="n">
        <v>45408.6875</v>
      </c>
      <c r="AY16" s="380" t="n">
        <v>45408.125</v>
      </c>
      <c r="AZ16" s="0" t="n">
        <v>1</v>
      </c>
      <c r="BA16" s="0" t="s">
        <v>17884</v>
      </c>
      <c r="BB16" s="0" t="n">
        <v>0</v>
      </c>
      <c r="BC16" s="380" t="n">
        <v>46488.125</v>
      </c>
      <c r="BD16" s="0" t="s">
        <v>2170</v>
      </c>
      <c r="BE16" s="0" t="s">
        <v>2170</v>
      </c>
      <c r="BF16" s="0" t="s">
        <v>2118</v>
      </c>
    </row>
    <row r="17" customFormat="false" ht="15" hidden="false" customHeight="false" outlineLevel="0" collapsed="false">
      <c r="A17" s="0" t="s">
        <v>17885</v>
      </c>
      <c r="B17" s="0" t="s">
        <v>17886</v>
      </c>
      <c r="C17" s="0" t="s">
        <v>17885</v>
      </c>
      <c r="D17" s="0" t="s">
        <v>2133</v>
      </c>
      <c r="E17" s="0" t="s">
        <v>17885</v>
      </c>
      <c r="F17" s="0" t="n">
        <v>1</v>
      </c>
      <c r="G17" s="0" t="s">
        <v>434</v>
      </c>
      <c r="H17" s="0" t="s">
        <v>2596</v>
      </c>
      <c r="I17" s="0" t="s">
        <v>2596</v>
      </c>
      <c r="J17" s="0" t="s">
        <v>12506</v>
      </c>
      <c r="K17" s="0" t="s">
        <v>2170</v>
      </c>
      <c r="L17" s="0" t="s">
        <v>12506</v>
      </c>
      <c r="M17" s="0" t="s">
        <v>2170</v>
      </c>
      <c r="N17" s="0" t="n">
        <f aca="false">FALSE()</f>
        <v>0</v>
      </c>
      <c r="O17" s="0" t="s">
        <v>17887</v>
      </c>
      <c r="P17" s="0" t="s">
        <v>17838</v>
      </c>
      <c r="Q17" s="0" t="n">
        <v>2</v>
      </c>
      <c r="R17" s="380" t="n">
        <v>46071.125</v>
      </c>
      <c r="S17" s="223" t="n">
        <v>1000</v>
      </c>
      <c r="T17" s="0" t="s">
        <v>2132</v>
      </c>
      <c r="U17" s="380" t="n">
        <v>45246.125</v>
      </c>
      <c r="V17" s="380" t="n">
        <v>45260.125</v>
      </c>
      <c r="W17" s="0" t="s">
        <v>2132</v>
      </c>
      <c r="X17" s="0" t="s">
        <v>17888</v>
      </c>
      <c r="Y17" s="0" t="s">
        <v>601</v>
      </c>
      <c r="Z17" s="0" t="s">
        <v>2602</v>
      </c>
      <c r="AA17" s="0" t="s">
        <v>610</v>
      </c>
      <c r="AB17" s="0" t="s">
        <v>17781</v>
      </c>
      <c r="AC17" s="0" t="n">
        <v>303644</v>
      </c>
      <c r="AD17" s="0" t="n">
        <v>550000</v>
      </c>
      <c r="AE17" s="0" t="n">
        <v>5</v>
      </c>
      <c r="AF17" s="0" t="n">
        <f aca="false">FALSE()</f>
        <v>0</v>
      </c>
      <c r="AG17" s="0" t="n">
        <f aca="false">TRUE()</f>
        <v>1</v>
      </c>
      <c r="AH17" s="0" t="n">
        <f aca="false">TRUE()</f>
        <v>1</v>
      </c>
      <c r="AI17" s="0" t="n">
        <f aca="false">FALSE()</f>
        <v>0</v>
      </c>
      <c r="AJ17" s="0" t="n">
        <f aca="false">FALSE()</f>
        <v>0</v>
      </c>
      <c r="AK17" s="0" t="n">
        <f aca="false">FALSE()</f>
        <v>0</v>
      </c>
      <c r="AL17" s="0" t="s">
        <v>3129</v>
      </c>
      <c r="AM17" s="0" t="n">
        <f aca="false">TRUE()</f>
        <v>1</v>
      </c>
      <c r="AN17" s="0" t="s">
        <v>17889</v>
      </c>
      <c r="AO17" s="0" t="n">
        <v>1</v>
      </c>
      <c r="AP17" s="0" t="s">
        <v>17890</v>
      </c>
      <c r="AQ17" s="0" t="s">
        <v>17891</v>
      </c>
      <c r="AR17" s="0" t="n">
        <f aca="false">TRUE()</f>
        <v>1</v>
      </c>
      <c r="AS17" s="0" t="n">
        <f aca="false">FALSE()</f>
        <v>0</v>
      </c>
      <c r="AT17" s="0" t="n">
        <f aca="false">FALSE()</f>
        <v>0</v>
      </c>
      <c r="AU17" s="0" t="n">
        <f aca="false">FALSE()</f>
        <v>0</v>
      </c>
      <c r="AV17" s="0" t="n">
        <f aca="false">FALSE()</f>
        <v>0</v>
      </c>
      <c r="AW17" s="0" t="n">
        <f aca="false">FALSE()</f>
        <v>0</v>
      </c>
      <c r="AX17" s="380" t="n">
        <v>45272.4201388889</v>
      </c>
      <c r="AY17" s="380" t="n">
        <v>45272.4166666667</v>
      </c>
      <c r="AZ17" s="0" t="n">
        <v>1</v>
      </c>
      <c r="BA17" s="0" t="s">
        <v>17892</v>
      </c>
      <c r="BB17" s="0" t="n">
        <v>1</v>
      </c>
      <c r="BC17" s="380" t="n">
        <v>25569.125</v>
      </c>
      <c r="BD17" s="0" t="s">
        <v>12506</v>
      </c>
      <c r="BE17" s="0" t="s">
        <v>2170</v>
      </c>
      <c r="BF17" s="0" t="s">
        <v>2118</v>
      </c>
    </row>
    <row r="18" customFormat="false" ht="15" hidden="false" customHeight="false" outlineLevel="0" collapsed="false">
      <c r="A18" s="0" t="s">
        <v>17893</v>
      </c>
      <c r="B18" s="0" t="s">
        <v>17894</v>
      </c>
      <c r="C18" s="0" t="s">
        <v>17895</v>
      </c>
      <c r="D18" s="0" t="s">
        <v>17896</v>
      </c>
      <c r="E18" s="0" t="s">
        <v>17893</v>
      </c>
      <c r="F18" s="0" t="n">
        <v>1</v>
      </c>
      <c r="G18" s="0" t="s">
        <v>434</v>
      </c>
      <c r="H18" s="0" t="s">
        <v>2596</v>
      </c>
      <c r="I18" s="0" t="s">
        <v>2596</v>
      </c>
      <c r="J18" s="0" t="s">
        <v>2599</v>
      </c>
      <c r="K18" s="0" t="s">
        <v>2170</v>
      </c>
      <c r="L18" s="0" t="s">
        <v>13583</v>
      </c>
      <c r="M18" s="0" t="s">
        <v>2170</v>
      </c>
      <c r="N18" s="0" t="n">
        <f aca="false">FALSE()</f>
        <v>0</v>
      </c>
      <c r="O18" s="0" t="s">
        <v>17897</v>
      </c>
      <c r="P18" s="0" t="s">
        <v>17898</v>
      </c>
      <c r="Q18" s="0" t="n">
        <v>2</v>
      </c>
      <c r="R18" s="380" t="n">
        <v>48535.125</v>
      </c>
      <c r="S18" s="223" t="n">
        <v>1000</v>
      </c>
      <c r="T18" s="0" t="s">
        <v>2132</v>
      </c>
      <c r="U18" s="380" t="n">
        <v>44875.125</v>
      </c>
      <c r="V18" s="380" t="n">
        <v>44881.125</v>
      </c>
      <c r="W18" s="0" t="s">
        <v>2170</v>
      </c>
      <c r="X18" s="0" t="s">
        <v>17899</v>
      </c>
      <c r="Y18" s="0" t="s">
        <v>601</v>
      </c>
      <c r="Z18" s="0" t="s">
        <v>2602</v>
      </c>
      <c r="AA18" s="0" t="s">
        <v>600</v>
      </c>
      <c r="AB18" s="0" t="s">
        <v>17848</v>
      </c>
      <c r="AC18" s="0" t="n">
        <v>750000000</v>
      </c>
      <c r="AD18" s="0" t="n">
        <v>750000000</v>
      </c>
      <c r="AE18" s="0" t="n">
        <v>5</v>
      </c>
      <c r="AF18" s="0" t="n">
        <f aca="false">FALSE()</f>
        <v>0</v>
      </c>
      <c r="AG18" s="0" t="n">
        <f aca="false">TRUE()</f>
        <v>1</v>
      </c>
      <c r="AH18" s="0" t="n">
        <f aca="false">TRUE()</f>
        <v>1</v>
      </c>
      <c r="AI18" s="0" t="n">
        <f aca="false">FALSE()</f>
        <v>0</v>
      </c>
      <c r="AJ18" s="0" t="n">
        <f aca="false">FALSE()</f>
        <v>0</v>
      </c>
      <c r="AK18" s="0" t="n">
        <f aca="false">FALSE()</f>
        <v>0</v>
      </c>
      <c r="AL18" s="0" t="s">
        <v>7337</v>
      </c>
      <c r="AM18" s="0" t="n">
        <f aca="false">TRUE()</f>
        <v>1</v>
      </c>
      <c r="AN18" s="0" t="s">
        <v>17900</v>
      </c>
      <c r="AO18" s="0" t="n">
        <v>1</v>
      </c>
      <c r="AP18" s="0" t="s">
        <v>17901</v>
      </c>
      <c r="AQ18" s="0" t="s">
        <v>17902</v>
      </c>
      <c r="AR18" s="0" t="n">
        <f aca="false">TRUE()</f>
        <v>1</v>
      </c>
      <c r="AS18" s="0" t="n">
        <f aca="false">FALSE()</f>
        <v>0</v>
      </c>
      <c r="AT18" s="0" t="n">
        <f aca="false">FALSE()</f>
        <v>0</v>
      </c>
      <c r="AU18" s="0" t="n">
        <f aca="false">FALSE()</f>
        <v>0</v>
      </c>
      <c r="AV18" s="0" t="n">
        <f aca="false">FALSE()</f>
        <v>0</v>
      </c>
      <c r="AW18" s="0" t="n">
        <f aca="false">TRUE()</f>
        <v>1</v>
      </c>
      <c r="AX18" s="380" t="n">
        <v>44882.4166666667</v>
      </c>
      <c r="AY18" s="380" t="n">
        <v>44882.4166666667</v>
      </c>
      <c r="AZ18" s="0" t="n">
        <v>1</v>
      </c>
      <c r="BA18" s="0" t="s">
        <v>17903</v>
      </c>
      <c r="BB18" s="0" t="n">
        <v>0</v>
      </c>
      <c r="BC18" s="380" t="n">
        <v>25569.125</v>
      </c>
      <c r="BD18" s="0" t="s">
        <v>2599</v>
      </c>
      <c r="BE18" s="0" t="s">
        <v>2170</v>
      </c>
      <c r="BF18" s="0" t="s">
        <v>2118</v>
      </c>
    </row>
    <row r="19" customFormat="false" ht="15" hidden="false" customHeight="false" outlineLevel="0" collapsed="false">
      <c r="A19" s="0" t="s">
        <v>17904</v>
      </c>
      <c r="B19" s="0" t="s">
        <v>17905</v>
      </c>
      <c r="C19" s="0" t="s">
        <v>17904</v>
      </c>
      <c r="D19" s="0" t="s">
        <v>2133</v>
      </c>
      <c r="E19" s="0" t="s">
        <v>17904</v>
      </c>
      <c r="F19" s="0" t="n">
        <v>1</v>
      </c>
      <c r="G19" s="0" t="s">
        <v>434</v>
      </c>
      <c r="H19" s="0" t="s">
        <v>2170</v>
      </c>
      <c r="I19" s="0" t="s">
        <v>2170</v>
      </c>
      <c r="J19" s="0" t="s">
        <v>2170</v>
      </c>
      <c r="K19" s="0" t="s">
        <v>2170</v>
      </c>
      <c r="L19" s="0" t="s">
        <v>2170</v>
      </c>
      <c r="M19" s="0" t="s">
        <v>2170</v>
      </c>
      <c r="N19" s="0" t="n">
        <f aca="false">FALSE()</f>
        <v>0</v>
      </c>
      <c r="O19" s="0" t="s">
        <v>17906</v>
      </c>
      <c r="P19" s="0" t="s">
        <v>17780</v>
      </c>
      <c r="Q19" s="0" t="n">
        <v>12</v>
      </c>
      <c r="R19" s="380" t="n">
        <v>49340.125</v>
      </c>
      <c r="S19" s="223" t="n">
        <v>1000</v>
      </c>
      <c r="T19" s="0" t="s">
        <v>2132</v>
      </c>
      <c r="U19" s="380" t="n">
        <v>45720.125</v>
      </c>
      <c r="V19" s="380" t="n">
        <v>45740.125</v>
      </c>
      <c r="W19" s="0" t="s">
        <v>2132</v>
      </c>
      <c r="X19" s="0" t="s">
        <v>2170</v>
      </c>
      <c r="Y19" s="0" t="s">
        <v>601</v>
      </c>
      <c r="Z19" s="0" t="s">
        <v>2602</v>
      </c>
      <c r="AA19" s="0" t="s">
        <v>610</v>
      </c>
      <c r="AB19" s="0" t="s">
        <v>17781</v>
      </c>
      <c r="AC19" s="0" t="n">
        <v>237428</v>
      </c>
      <c r="AD19" s="0" t="n">
        <v>400000</v>
      </c>
      <c r="AE19" s="0" t="n">
        <v>5</v>
      </c>
      <c r="AF19" s="0" t="n">
        <f aca="false">FALSE()</f>
        <v>0</v>
      </c>
      <c r="AG19" s="0" t="n">
        <f aca="false">TRUE()</f>
        <v>1</v>
      </c>
      <c r="AH19" s="0" t="n">
        <f aca="false">TRUE()</f>
        <v>1</v>
      </c>
      <c r="AI19" s="0" t="n">
        <f aca="false">FALSE()</f>
        <v>0</v>
      </c>
      <c r="AJ19" s="0" t="n">
        <f aca="false">FALSE()</f>
        <v>0</v>
      </c>
      <c r="AK19" s="0" t="n">
        <f aca="false">FALSE()</f>
        <v>0</v>
      </c>
      <c r="AL19" s="0" t="s">
        <v>2129</v>
      </c>
      <c r="AM19" s="0" t="n">
        <f aca="false">TRUE()</f>
        <v>1</v>
      </c>
      <c r="AN19" s="0" t="s">
        <v>17907</v>
      </c>
      <c r="AO19" s="0" t="n">
        <v>1</v>
      </c>
      <c r="AP19" s="0" t="s">
        <v>17908</v>
      </c>
      <c r="AQ19" s="0" t="s">
        <v>17909</v>
      </c>
      <c r="AR19" s="0" t="n">
        <f aca="false">TRUE()</f>
        <v>1</v>
      </c>
      <c r="AS19" s="0" t="n">
        <f aca="false">TRUE()</f>
        <v>1</v>
      </c>
      <c r="AT19" s="0" t="n">
        <f aca="false">FALSE()</f>
        <v>0</v>
      </c>
      <c r="AU19" s="0" t="n">
        <f aca="false">FALSE()</f>
        <v>0</v>
      </c>
      <c r="AV19" s="0" t="n">
        <f aca="false">FALSE()</f>
        <v>0</v>
      </c>
      <c r="AW19" s="0" t="n">
        <f aca="false">TRUE()</f>
        <v>1</v>
      </c>
      <c r="AX19" s="380" t="n">
        <v>45740.7020833333</v>
      </c>
      <c r="AY19" s="380" t="n">
        <v>45740.125</v>
      </c>
      <c r="AZ19" s="0" t="n">
        <v>3</v>
      </c>
      <c r="BA19" s="0" t="s">
        <v>17910</v>
      </c>
      <c r="BB19" s="0" t="n">
        <v>0</v>
      </c>
      <c r="BC19" s="380" t="n">
        <v>25569.125</v>
      </c>
      <c r="BD19" s="0" t="s">
        <v>2170</v>
      </c>
      <c r="BE19" s="0" t="s">
        <v>2170</v>
      </c>
      <c r="BF19" s="0" t="s">
        <v>2118</v>
      </c>
    </row>
    <row r="20" customFormat="false" ht="15" hidden="false" customHeight="false" outlineLevel="0" collapsed="false">
      <c r="A20" s="0" t="s">
        <v>17911</v>
      </c>
      <c r="B20" s="0" t="s">
        <v>17912</v>
      </c>
      <c r="C20" s="0" t="s">
        <v>17911</v>
      </c>
      <c r="D20" s="0" t="s">
        <v>2133</v>
      </c>
      <c r="E20" s="0" t="s">
        <v>17911</v>
      </c>
      <c r="F20" s="0" t="n">
        <v>1</v>
      </c>
      <c r="G20" s="0" t="s">
        <v>434</v>
      </c>
      <c r="H20" s="0" t="s">
        <v>2170</v>
      </c>
      <c r="I20" s="0" t="s">
        <v>2170</v>
      </c>
      <c r="J20" s="0" t="s">
        <v>2170</v>
      </c>
      <c r="K20" s="0" t="s">
        <v>2170</v>
      </c>
      <c r="L20" s="0" t="s">
        <v>2170</v>
      </c>
      <c r="M20" s="0" t="s">
        <v>2170</v>
      </c>
      <c r="N20" s="0" t="n">
        <f aca="false">FALSE()</f>
        <v>0</v>
      </c>
      <c r="O20" s="0" t="s">
        <v>17913</v>
      </c>
      <c r="P20" s="0" t="s">
        <v>17780</v>
      </c>
      <c r="Q20" s="0" t="n">
        <v>2</v>
      </c>
      <c r="R20" s="380" t="n">
        <v>45974.125</v>
      </c>
      <c r="S20" s="223" t="n">
        <v>1000</v>
      </c>
      <c r="T20" s="0" t="s">
        <v>2132</v>
      </c>
      <c r="U20" s="380" t="n">
        <v>44874.125</v>
      </c>
      <c r="V20" s="380" t="n">
        <v>44882.125</v>
      </c>
      <c r="W20" s="0" t="s">
        <v>2132</v>
      </c>
      <c r="X20" s="0" t="s">
        <v>17914</v>
      </c>
      <c r="Y20" s="0" t="s">
        <v>601</v>
      </c>
      <c r="Z20" s="0" t="s">
        <v>2602</v>
      </c>
      <c r="AA20" s="0" t="s">
        <v>2574</v>
      </c>
      <c r="AB20" s="0" t="s">
        <v>17781</v>
      </c>
      <c r="AC20" s="0" t="n">
        <v>30000000</v>
      </c>
      <c r="AD20" s="0" t="n">
        <v>30000000</v>
      </c>
      <c r="AE20" s="0" t="n">
        <v>5</v>
      </c>
      <c r="AF20" s="0" t="n">
        <f aca="false">FALSE()</f>
        <v>0</v>
      </c>
      <c r="AG20" s="0" t="n">
        <f aca="false">TRUE()</f>
        <v>1</v>
      </c>
      <c r="AH20" s="0" t="n">
        <f aca="false">TRUE()</f>
        <v>1</v>
      </c>
      <c r="AI20" s="0" t="n">
        <f aca="false">FALSE()</f>
        <v>0</v>
      </c>
      <c r="AJ20" s="0" t="n">
        <f aca="false">FALSE()</f>
        <v>0</v>
      </c>
      <c r="AK20" s="0" t="n">
        <f aca="false">FALSE()</f>
        <v>0</v>
      </c>
      <c r="AL20" s="0" t="s">
        <v>2129</v>
      </c>
      <c r="AM20" s="0" t="n">
        <f aca="false">TRUE()</f>
        <v>1</v>
      </c>
      <c r="AN20" s="0" t="s">
        <v>17915</v>
      </c>
      <c r="AO20" s="0" t="n">
        <v>1</v>
      </c>
      <c r="AP20" s="0" t="s">
        <v>17916</v>
      </c>
      <c r="AQ20" s="0" t="s">
        <v>17917</v>
      </c>
      <c r="AR20" s="0" t="n">
        <f aca="false">TRUE()</f>
        <v>1</v>
      </c>
      <c r="AS20" s="0" t="n">
        <f aca="false">FALSE()</f>
        <v>0</v>
      </c>
      <c r="AT20" s="0" t="n">
        <f aca="false">FALSE()</f>
        <v>0</v>
      </c>
      <c r="AU20" s="0" t="n">
        <f aca="false">FALSE()</f>
        <v>0</v>
      </c>
      <c r="AV20" s="0" t="n">
        <f aca="false">FALSE()</f>
        <v>0</v>
      </c>
      <c r="AW20" s="0" t="n">
        <f aca="false">TRUE()</f>
        <v>1</v>
      </c>
      <c r="AX20" s="380" t="n">
        <v>44882.6229166667</v>
      </c>
      <c r="AY20" s="380" t="n">
        <v>44882.4166666667</v>
      </c>
      <c r="AZ20" s="0" t="n">
        <v>1</v>
      </c>
      <c r="BA20" s="0" t="s">
        <v>7878</v>
      </c>
      <c r="BB20" s="0" t="n">
        <v>0</v>
      </c>
      <c r="BC20" s="380" t="n">
        <v>25569.125</v>
      </c>
      <c r="BD20" s="0" t="s">
        <v>2170</v>
      </c>
      <c r="BE20" s="0" t="s">
        <v>2170</v>
      </c>
      <c r="BF20" s="0" t="s">
        <v>2118</v>
      </c>
    </row>
    <row r="21" customFormat="false" ht="15" hidden="false" customHeight="false" outlineLevel="0" collapsed="false">
      <c r="A21" s="0" t="s">
        <v>17918</v>
      </c>
      <c r="B21" s="0" t="s">
        <v>17919</v>
      </c>
      <c r="C21" s="0" t="s">
        <v>17918</v>
      </c>
      <c r="D21" s="0" t="s">
        <v>2133</v>
      </c>
      <c r="E21" s="0" t="s">
        <v>17918</v>
      </c>
      <c r="F21" s="0" t="n">
        <v>1</v>
      </c>
      <c r="G21" s="0" t="s">
        <v>434</v>
      </c>
      <c r="H21" s="0" t="s">
        <v>2170</v>
      </c>
      <c r="I21" s="0" t="s">
        <v>2170</v>
      </c>
      <c r="J21" s="0" t="s">
        <v>2170</v>
      </c>
      <c r="K21" s="0" t="s">
        <v>2170</v>
      </c>
      <c r="L21" s="0" t="s">
        <v>2170</v>
      </c>
      <c r="M21" s="0" t="s">
        <v>2170</v>
      </c>
      <c r="N21" s="0" t="n">
        <f aca="false">FALSE()</f>
        <v>0</v>
      </c>
      <c r="O21" s="0" t="s">
        <v>17920</v>
      </c>
      <c r="P21" s="0" t="s">
        <v>17838</v>
      </c>
      <c r="Q21" s="0" t="n">
        <v>4</v>
      </c>
      <c r="R21" s="380" t="n">
        <v>48597.125</v>
      </c>
      <c r="S21" s="223" t="n">
        <v>1000</v>
      </c>
      <c r="T21" s="0" t="s">
        <v>2132</v>
      </c>
      <c r="U21" s="380" t="n">
        <v>43131.125</v>
      </c>
      <c r="V21" s="380" t="n">
        <v>43137.125</v>
      </c>
      <c r="W21" s="0" t="s">
        <v>17921</v>
      </c>
      <c r="X21" s="0" t="s">
        <v>17922</v>
      </c>
      <c r="Y21" s="0" t="s">
        <v>601</v>
      </c>
      <c r="Z21" s="0" t="s">
        <v>2602</v>
      </c>
      <c r="AA21" s="0" t="s">
        <v>610</v>
      </c>
      <c r="AB21" s="0" t="s">
        <v>17848</v>
      </c>
      <c r="AC21" s="0" t="n">
        <v>10000000</v>
      </c>
      <c r="AD21" s="0" t="n">
        <v>10000000</v>
      </c>
      <c r="AE21" s="0" t="n">
        <v>5</v>
      </c>
      <c r="AF21" s="0" t="n">
        <f aca="false">FALSE()</f>
        <v>0</v>
      </c>
      <c r="AG21" s="0" t="n">
        <f aca="false">TRUE()</f>
        <v>1</v>
      </c>
      <c r="AH21" s="0" t="n">
        <f aca="false">TRUE()</f>
        <v>1</v>
      </c>
      <c r="AI21" s="0" t="n">
        <f aca="false">FALSE()</f>
        <v>0</v>
      </c>
      <c r="AJ21" s="0" t="n">
        <f aca="false">FALSE()</f>
        <v>0</v>
      </c>
      <c r="AK21" s="0" t="n">
        <f aca="false">FALSE()</f>
        <v>0</v>
      </c>
      <c r="AL21" s="0" t="s">
        <v>2129</v>
      </c>
      <c r="AM21" s="0" t="n">
        <f aca="false">TRUE()</f>
        <v>1</v>
      </c>
      <c r="AN21" s="0" t="s">
        <v>17923</v>
      </c>
      <c r="AO21" s="0" t="n">
        <v>1</v>
      </c>
      <c r="AP21" s="0" t="s">
        <v>17924</v>
      </c>
      <c r="AQ21" s="0" t="s">
        <v>17925</v>
      </c>
      <c r="AR21" s="0" t="n">
        <f aca="false">TRUE()</f>
        <v>1</v>
      </c>
      <c r="AS21" s="0" t="n">
        <f aca="false">TRUE()</f>
        <v>1</v>
      </c>
      <c r="AT21" s="0" t="n">
        <f aca="false">FALSE()</f>
        <v>0</v>
      </c>
      <c r="AU21" s="0" t="n">
        <f aca="false">FALSE()</f>
        <v>0</v>
      </c>
      <c r="AV21" s="0" t="n">
        <f aca="false">FALSE()</f>
        <v>0</v>
      </c>
      <c r="AW21" s="0" t="n">
        <f aca="false">TRUE()</f>
        <v>1</v>
      </c>
      <c r="AX21" s="380" t="n">
        <v>43167.0736111111</v>
      </c>
      <c r="AY21" s="380" t="n">
        <v>43137.125</v>
      </c>
      <c r="AZ21" s="0" t="n">
        <v>2</v>
      </c>
      <c r="BA21" s="0" t="s">
        <v>17892</v>
      </c>
      <c r="BB21" s="0" t="n">
        <v>0</v>
      </c>
      <c r="BC21" s="380" t="n">
        <v>25569.125</v>
      </c>
      <c r="BD21" s="0" t="s">
        <v>2170</v>
      </c>
      <c r="BE21" s="0" t="s">
        <v>2170</v>
      </c>
      <c r="BF21" s="0" t="s">
        <v>2118</v>
      </c>
    </row>
    <row r="22" customFormat="false" ht="15" hidden="false" customHeight="false" outlineLevel="0" collapsed="false">
      <c r="A22" s="0" t="s">
        <v>17926</v>
      </c>
      <c r="B22" s="0" t="s">
        <v>17927</v>
      </c>
      <c r="C22" s="0" t="s">
        <v>17926</v>
      </c>
      <c r="D22" s="0" t="s">
        <v>2133</v>
      </c>
      <c r="E22" s="0" t="s">
        <v>17926</v>
      </c>
      <c r="F22" s="0" t="n">
        <v>1</v>
      </c>
      <c r="G22" s="0" t="s">
        <v>434</v>
      </c>
      <c r="H22" s="0" t="s">
        <v>2170</v>
      </c>
      <c r="I22" s="0" t="s">
        <v>2170</v>
      </c>
      <c r="J22" s="0" t="s">
        <v>2170</v>
      </c>
      <c r="K22" s="0" t="s">
        <v>2170</v>
      </c>
      <c r="L22" s="0" t="s">
        <v>2170</v>
      </c>
      <c r="M22" s="0" t="s">
        <v>2170</v>
      </c>
      <c r="N22" s="0" t="n">
        <f aca="false">FALSE()</f>
        <v>0</v>
      </c>
      <c r="O22" s="0" t="s">
        <v>17928</v>
      </c>
      <c r="P22" s="0" t="s">
        <v>17780</v>
      </c>
      <c r="Q22" s="0" t="n">
        <v>2</v>
      </c>
      <c r="R22" s="380" t="n">
        <v>25569.125</v>
      </c>
      <c r="S22" s="223" t="n">
        <v>100</v>
      </c>
      <c r="T22" s="0" t="s">
        <v>17929</v>
      </c>
      <c r="U22" s="380" t="n">
        <v>43122.125</v>
      </c>
      <c r="V22" s="380" t="n">
        <v>43166.125</v>
      </c>
      <c r="W22" s="0" t="s">
        <v>17929</v>
      </c>
      <c r="X22" s="0" t="s">
        <v>2170</v>
      </c>
      <c r="Y22" s="0" t="s">
        <v>601</v>
      </c>
      <c r="Z22" s="0" t="s">
        <v>2602</v>
      </c>
      <c r="AA22" s="0" t="s">
        <v>610</v>
      </c>
      <c r="AB22" s="0" t="s">
        <v>17848</v>
      </c>
      <c r="AC22" s="0" t="n">
        <v>1000000</v>
      </c>
      <c r="AD22" s="0" t="n">
        <v>1000000</v>
      </c>
      <c r="AE22" s="0" t="n">
        <v>5</v>
      </c>
      <c r="AF22" s="0" t="n">
        <f aca="false">FALSE()</f>
        <v>0</v>
      </c>
      <c r="AG22" s="0" t="n">
        <f aca="false">TRUE()</f>
        <v>1</v>
      </c>
      <c r="AH22" s="0" t="n">
        <f aca="false">TRUE()</f>
        <v>1</v>
      </c>
      <c r="AI22" s="0" t="n">
        <f aca="false">TRUE()</f>
        <v>1</v>
      </c>
      <c r="AJ22" s="0" t="n">
        <f aca="false">TRUE()</f>
        <v>1</v>
      </c>
      <c r="AK22" s="0" t="n">
        <f aca="false">FALSE()</f>
        <v>0</v>
      </c>
      <c r="AL22" s="0" t="s">
        <v>2129</v>
      </c>
      <c r="AM22" s="0" t="n">
        <f aca="false">TRUE()</f>
        <v>1</v>
      </c>
      <c r="AN22" s="0" t="s">
        <v>17930</v>
      </c>
      <c r="AO22" s="0" t="n">
        <v>1</v>
      </c>
      <c r="AP22" s="0" t="s">
        <v>17931</v>
      </c>
      <c r="AQ22" s="0" t="s">
        <v>17932</v>
      </c>
      <c r="AR22" s="0" t="n">
        <f aca="false">TRUE()</f>
        <v>1</v>
      </c>
      <c r="AS22" s="0" t="n">
        <f aca="false">FALSE()</f>
        <v>0</v>
      </c>
      <c r="AT22" s="0" t="n">
        <f aca="false">FALSE()</f>
        <v>0</v>
      </c>
      <c r="AU22" s="0" t="n">
        <f aca="false">FALSE()</f>
        <v>0</v>
      </c>
      <c r="AV22" s="0" t="n">
        <f aca="false">FALSE()</f>
        <v>0</v>
      </c>
      <c r="AW22" s="0" t="n">
        <f aca="false">FALSE()</f>
        <v>0</v>
      </c>
      <c r="AX22" s="380" t="n">
        <v>44074.5104166667</v>
      </c>
      <c r="AY22" s="380" t="n">
        <v>44074.4166666667</v>
      </c>
      <c r="AZ22" s="0" t="n">
        <v>0</v>
      </c>
      <c r="BA22" s="0" t="s">
        <v>10507</v>
      </c>
      <c r="BB22" s="0" t="n">
        <v>1</v>
      </c>
      <c r="BC22" s="380" t="n">
        <v>47170.125</v>
      </c>
      <c r="BD22" s="0" t="s">
        <v>2170</v>
      </c>
      <c r="BE22" s="0" t="s">
        <v>2170</v>
      </c>
      <c r="BF22" s="0" t="s">
        <v>604</v>
      </c>
    </row>
    <row r="23" customFormat="false" ht="15" hidden="false" customHeight="false" outlineLevel="0" collapsed="false">
      <c r="A23" s="0" t="s">
        <v>17933</v>
      </c>
      <c r="B23" s="0" t="s">
        <v>17934</v>
      </c>
      <c r="C23" s="0" t="s">
        <v>17933</v>
      </c>
      <c r="D23" s="0" t="s">
        <v>2133</v>
      </c>
      <c r="E23" s="0" t="s">
        <v>17933</v>
      </c>
      <c r="F23" s="0" t="n">
        <v>1</v>
      </c>
      <c r="G23" s="0" t="s">
        <v>434</v>
      </c>
      <c r="H23" s="0" t="s">
        <v>2596</v>
      </c>
      <c r="I23" s="0" t="s">
        <v>2596</v>
      </c>
      <c r="J23" s="0" t="s">
        <v>2598</v>
      </c>
      <c r="K23" s="0" t="s">
        <v>2170</v>
      </c>
      <c r="L23" s="0" t="s">
        <v>2600</v>
      </c>
      <c r="M23" s="0" t="s">
        <v>2170</v>
      </c>
      <c r="N23" s="0" t="n">
        <f aca="false">FALSE()</f>
        <v>0</v>
      </c>
      <c r="O23" s="0" t="s">
        <v>17935</v>
      </c>
      <c r="P23" s="0" t="s">
        <v>17780</v>
      </c>
      <c r="Q23" s="0" t="n">
        <v>12</v>
      </c>
      <c r="R23" s="380" t="n">
        <v>46488.125</v>
      </c>
      <c r="S23" s="223" t="n">
        <v>1000</v>
      </c>
      <c r="T23" s="0" t="s">
        <v>2132</v>
      </c>
      <c r="U23" s="380" t="n">
        <v>45757.125</v>
      </c>
      <c r="V23" s="380" t="n">
        <v>45768.125</v>
      </c>
      <c r="W23" s="0" t="s">
        <v>2132</v>
      </c>
      <c r="X23" s="0" t="s">
        <v>17936</v>
      </c>
      <c r="Y23" s="0" t="s">
        <v>601</v>
      </c>
      <c r="Z23" s="0" t="s">
        <v>2602</v>
      </c>
      <c r="AA23" s="0" t="s">
        <v>2116</v>
      </c>
      <c r="AB23" s="0" t="s">
        <v>17781</v>
      </c>
      <c r="AC23" s="0" t="n">
        <v>40000000</v>
      </c>
      <c r="AD23" s="0" t="n">
        <v>40000000</v>
      </c>
      <c r="AE23" s="0" t="n">
        <v>5</v>
      </c>
      <c r="AF23" s="0" t="n">
        <f aca="false">FALSE()</f>
        <v>0</v>
      </c>
      <c r="AG23" s="0" t="n">
        <f aca="false">TRUE()</f>
        <v>1</v>
      </c>
      <c r="AH23" s="0" t="n">
        <f aca="false">TRUE()</f>
        <v>1</v>
      </c>
      <c r="AI23" s="0" t="n">
        <f aca="false">TRUE()</f>
        <v>1</v>
      </c>
      <c r="AJ23" s="0" t="n">
        <f aca="false">FALSE()</f>
        <v>0</v>
      </c>
      <c r="AK23" s="0" t="n">
        <f aca="false">FALSE()</f>
        <v>0</v>
      </c>
      <c r="AL23" s="0" t="s">
        <v>2129</v>
      </c>
      <c r="AM23" s="0" t="n">
        <f aca="false">TRUE()</f>
        <v>1</v>
      </c>
      <c r="AN23" s="0" t="s">
        <v>17937</v>
      </c>
      <c r="AO23" s="0" t="n">
        <v>1</v>
      </c>
      <c r="AP23" s="0" t="s">
        <v>17938</v>
      </c>
      <c r="AQ23" s="0" t="s">
        <v>17939</v>
      </c>
      <c r="AR23" s="0" t="n">
        <f aca="false">TRUE()</f>
        <v>1</v>
      </c>
      <c r="AS23" s="0" t="n">
        <f aca="false">FALSE()</f>
        <v>0</v>
      </c>
      <c r="AT23" s="0" t="n">
        <f aca="false">FALSE()</f>
        <v>0</v>
      </c>
      <c r="AU23" s="0" t="n">
        <f aca="false">FALSE()</f>
        <v>0</v>
      </c>
      <c r="AV23" s="0" t="n">
        <f aca="false">FALSE()</f>
        <v>0</v>
      </c>
      <c r="AW23" s="0" t="n">
        <f aca="false">TRUE()</f>
        <v>1</v>
      </c>
      <c r="AX23" s="380" t="n">
        <v>45768.6875</v>
      </c>
      <c r="AY23" s="380" t="n">
        <v>45768.125</v>
      </c>
      <c r="AZ23" s="0" t="n">
        <v>1</v>
      </c>
      <c r="BA23" s="0" t="s">
        <v>14894</v>
      </c>
      <c r="BB23" s="0" t="n">
        <v>0</v>
      </c>
      <c r="BC23" s="380" t="n">
        <v>25569.125</v>
      </c>
      <c r="BD23" s="0" t="s">
        <v>2598</v>
      </c>
      <c r="BE23" s="0" t="s">
        <v>2170</v>
      </c>
      <c r="BF23" s="0" t="s">
        <v>17868</v>
      </c>
    </row>
    <row r="24" customFormat="false" ht="15" hidden="false" customHeight="false" outlineLevel="0" collapsed="false">
      <c r="A24" s="0" t="s">
        <v>17940</v>
      </c>
      <c r="B24" s="0" t="s">
        <v>17941</v>
      </c>
      <c r="C24" s="0" t="s">
        <v>17940</v>
      </c>
      <c r="D24" s="0" t="s">
        <v>2133</v>
      </c>
      <c r="E24" s="0" t="s">
        <v>17940</v>
      </c>
      <c r="F24" s="0" t="n">
        <v>1</v>
      </c>
      <c r="G24" s="0" t="s">
        <v>434</v>
      </c>
      <c r="H24" s="0" t="s">
        <v>2170</v>
      </c>
      <c r="I24" s="0" t="s">
        <v>2170</v>
      </c>
      <c r="J24" s="0" t="s">
        <v>2170</v>
      </c>
      <c r="K24" s="0" t="s">
        <v>2170</v>
      </c>
      <c r="L24" s="0" t="s">
        <v>2170</v>
      </c>
      <c r="M24" s="0" t="s">
        <v>2170</v>
      </c>
      <c r="N24" s="0" t="n">
        <f aca="false">FALSE()</f>
        <v>0</v>
      </c>
      <c r="O24" s="0" t="s">
        <v>17942</v>
      </c>
      <c r="P24" s="0" t="s">
        <v>17780</v>
      </c>
      <c r="Q24" s="0" t="n">
        <v>4</v>
      </c>
      <c r="R24" s="380" t="n">
        <v>46211.125</v>
      </c>
      <c r="S24" s="223" t="n">
        <v>1000</v>
      </c>
      <c r="T24" s="0" t="s">
        <v>2132</v>
      </c>
      <c r="U24" s="380" t="n">
        <v>44376.125</v>
      </c>
      <c r="V24" s="380" t="n">
        <v>44391.125</v>
      </c>
      <c r="W24" s="0" t="s">
        <v>2132</v>
      </c>
      <c r="X24" s="0" t="s">
        <v>17943</v>
      </c>
      <c r="Y24" s="0" t="s">
        <v>601</v>
      </c>
      <c r="Z24" s="0" t="s">
        <v>2602</v>
      </c>
      <c r="AA24" s="0" t="s">
        <v>2330</v>
      </c>
      <c r="AB24" s="0" t="s">
        <v>17781</v>
      </c>
      <c r="AC24" s="0" t="n">
        <v>300000</v>
      </c>
      <c r="AD24" s="0" t="n">
        <v>300000</v>
      </c>
      <c r="AE24" s="0" t="n">
        <v>5</v>
      </c>
      <c r="AF24" s="0" t="n">
        <f aca="false">FALSE()</f>
        <v>0</v>
      </c>
      <c r="AG24" s="0" t="n">
        <f aca="false">TRUE()</f>
        <v>1</v>
      </c>
      <c r="AH24" s="0" t="n">
        <f aca="false">TRUE()</f>
        <v>1</v>
      </c>
      <c r="AI24" s="0" t="n">
        <f aca="false">FALSE()</f>
        <v>0</v>
      </c>
      <c r="AJ24" s="0" t="n">
        <f aca="false">FALSE()</f>
        <v>0</v>
      </c>
      <c r="AK24" s="0" t="n">
        <f aca="false">FALSE()</f>
        <v>0</v>
      </c>
      <c r="AL24" s="0" t="s">
        <v>2129</v>
      </c>
      <c r="AM24" s="0" t="n">
        <f aca="false">TRUE()</f>
        <v>1</v>
      </c>
      <c r="AN24" s="0" t="s">
        <v>17944</v>
      </c>
      <c r="AO24" s="0" t="n">
        <v>1</v>
      </c>
      <c r="AP24" s="0" t="s">
        <v>17945</v>
      </c>
      <c r="AQ24" s="0" t="s">
        <v>17946</v>
      </c>
      <c r="AR24" s="0" t="n">
        <f aca="false">TRUE()</f>
        <v>1</v>
      </c>
      <c r="AS24" s="0" t="n">
        <f aca="false">FALSE()</f>
        <v>0</v>
      </c>
      <c r="AT24" s="0" t="n">
        <f aca="false">FALSE()</f>
        <v>0</v>
      </c>
      <c r="AU24" s="0" t="n">
        <f aca="false">FALSE()</f>
        <v>0</v>
      </c>
      <c r="AV24" s="0" t="n">
        <f aca="false">FALSE()</f>
        <v>0</v>
      </c>
      <c r="AW24" s="0" t="n">
        <f aca="false">TRUE()</f>
        <v>1</v>
      </c>
      <c r="AX24" s="380" t="n">
        <v>44391.6</v>
      </c>
      <c r="AY24" s="380" t="n">
        <v>44391.4166666667</v>
      </c>
      <c r="AZ24" s="0" t="n">
        <v>2</v>
      </c>
      <c r="BA24" s="0" t="s">
        <v>11588</v>
      </c>
      <c r="BB24" s="0" t="n">
        <v>0</v>
      </c>
      <c r="BC24" s="380" t="n">
        <v>46010.125</v>
      </c>
      <c r="BD24" s="0" t="s">
        <v>2170</v>
      </c>
      <c r="BE24" s="0" t="s">
        <v>2170</v>
      </c>
      <c r="BF24" s="0" t="s">
        <v>604</v>
      </c>
    </row>
    <row r="25" customFormat="false" ht="15" hidden="false" customHeight="false" outlineLevel="0" collapsed="false">
      <c r="A25" s="0" t="s">
        <v>17947</v>
      </c>
      <c r="B25" s="0" t="s">
        <v>17948</v>
      </c>
      <c r="C25" s="0" t="s">
        <v>17947</v>
      </c>
      <c r="D25" s="0" t="s">
        <v>2133</v>
      </c>
      <c r="E25" s="0" t="s">
        <v>17947</v>
      </c>
      <c r="F25" s="0" t="n">
        <v>1</v>
      </c>
      <c r="G25" s="0" t="s">
        <v>434</v>
      </c>
      <c r="H25" s="0" t="s">
        <v>2170</v>
      </c>
      <c r="I25" s="0" t="s">
        <v>2170</v>
      </c>
      <c r="J25" s="0" t="s">
        <v>2170</v>
      </c>
      <c r="K25" s="0" t="s">
        <v>2170</v>
      </c>
      <c r="L25" s="0" t="s">
        <v>2170</v>
      </c>
      <c r="M25" s="0" t="s">
        <v>2170</v>
      </c>
      <c r="N25" s="0" t="n">
        <f aca="false">FALSE()</f>
        <v>0</v>
      </c>
      <c r="O25" s="0" t="s">
        <v>17949</v>
      </c>
      <c r="P25" s="0" t="s">
        <v>17780</v>
      </c>
      <c r="Q25" s="0" t="n">
        <v>12</v>
      </c>
      <c r="R25" s="380" t="n">
        <v>46645.125</v>
      </c>
      <c r="S25" s="223" t="n">
        <v>1000</v>
      </c>
      <c r="T25" s="0" t="s">
        <v>2132</v>
      </c>
      <c r="U25" s="380" t="n">
        <v>45559.125</v>
      </c>
      <c r="V25" s="380" t="n">
        <v>45565.125</v>
      </c>
      <c r="W25" s="0" t="s">
        <v>2132</v>
      </c>
      <c r="X25" s="0" t="s">
        <v>17950</v>
      </c>
      <c r="Y25" s="0" t="s">
        <v>601</v>
      </c>
      <c r="Z25" s="0" t="s">
        <v>2602</v>
      </c>
      <c r="AA25" s="0" t="s">
        <v>2891</v>
      </c>
      <c r="AB25" s="0" t="s">
        <v>17781</v>
      </c>
      <c r="AC25" s="0" t="n">
        <v>237434</v>
      </c>
      <c r="AD25" s="0" t="n">
        <v>500000</v>
      </c>
      <c r="AE25" s="0" t="n">
        <v>5</v>
      </c>
      <c r="AF25" s="0" t="n">
        <f aca="false">FALSE()</f>
        <v>0</v>
      </c>
      <c r="AG25" s="0" t="n">
        <f aca="false">TRUE()</f>
        <v>1</v>
      </c>
      <c r="AH25" s="0" t="n">
        <f aca="false">TRUE()</f>
        <v>1</v>
      </c>
      <c r="AI25" s="0" t="n">
        <f aca="false">FALSE()</f>
        <v>0</v>
      </c>
      <c r="AJ25" s="0" t="n">
        <f aca="false">FALSE()</f>
        <v>0</v>
      </c>
      <c r="AK25" s="0" t="n">
        <f aca="false">FALSE()</f>
        <v>0</v>
      </c>
      <c r="AL25" s="0" t="s">
        <v>2129</v>
      </c>
      <c r="AM25" s="0" t="n">
        <f aca="false">TRUE()</f>
        <v>1</v>
      </c>
      <c r="AN25" s="0" t="s">
        <v>17951</v>
      </c>
      <c r="AO25" s="0" t="n">
        <v>1</v>
      </c>
      <c r="AP25" s="0" t="s">
        <v>17952</v>
      </c>
      <c r="AQ25" s="0" t="s">
        <v>17953</v>
      </c>
      <c r="AR25" s="0" t="n">
        <f aca="false">TRUE()</f>
        <v>1</v>
      </c>
      <c r="AS25" s="0" t="n">
        <f aca="false">FALSE()</f>
        <v>0</v>
      </c>
      <c r="AT25" s="0" t="n">
        <f aca="false">FALSE()</f>
        <v>0</v>
      </c>
      <c r="AU25" s="0" t="n">
        <f aca="false">FALSE()</f>
        <v>0</v>
      </c>
      <c r="AV25" s="0" t="n">
        <f aca="false">FALSE()</f>
        <v>0</v>
      </c>
      <c r="AW25" s="0" t="n">
        <f aca="false">TRUE()</f>
        <v>1</v>
      </c>
      <c r="AX25" s="380" t="n">
        <v>45565.6881944444</v>
      </c>
      <c r="AY25" s="380" t="n">
        <v>45565.125</v>
      </c>
      <c r="AZ25" s="0" t="n">
        <v>3</v>
      </c>
      <c r="BA25" s="0" t="s">
        <v>17954</v>
      </c>
      <c r="BB25" s="0" t="n">
        <v>0</v>
      </c>
      <c r="BC25" s="380" t="n">
        <v>45925.125</v>
      </c>
      <c r="BD25" s="0" t="s">
        <v>2170</v>
      </c>
      <c r="BE25" s="0" t="s">
        <v>2170</v>
      </c>
      <c r="BF25" s="0" t="s">
        <v>604</v>
      </c>
    </row>
    <row r="26" customFormat="false" ht="15" hidden="false" customHeight="false" outlineLevel="0" collapsed="false">
      <c r="A26" s="0" t="s">
        <v>17955</v>
      </c>
      <c r="B26" s="0" t="s">
        <v>17956</v>
      </c>
      <c r="C26" s="0" t="s">
        <v>17955</v>
      </c>
      <c r="D26" s="0" t="s">
        <v>2133</v>
      </c>
      <c r="E26" s="0" t="s">
        <v>17955</v>
      </c>
      <c r="F26" s="0" t="n">
        <v>1</v>
      </c>
      <c r="G26" s="0" t="s">
        <v>434</v>
      </c>
      <c r="H26" s="0" t="s">
        <v>2170</v>
      </c>
      <c r="I26" s="0" t="s">
        <v>2170</v>
      </c>
      <c r="J26" s="0" t="s">
        <v>2170</v>
      </c>
      <c r="K26" s="0" t="s">
        <v>2170</v>
      </c>
      <c r="L26" s="0" t="s">
        <v>2170</v>
      </c>
      <c r="M26" s="0" t="s">
        <v>2170</v>
      </c>
      <c r="N26" s="0" t="n">
        <f aca="false">FALSE()</f>
        <v>0</v>
      </c>
      <c r="O26" s="0" t="s">
        <v>17957</v>
      </c>
      <c r="P26" s="0" t="s">
        <v>17780</v>
      </c>
      <c r="Q26" s="0" t="n">
        <v>2</v>
      </c>
      <c r="R26" s="380" t="n">
        <v>50132.125</v>
      </c>
      <c r="S26" s="223" t="n">
        <v>1000</v>
      </c>
      <c r="T26" s="0" t="s">
        <v>2132</v>
      </c>
      <c r="U26" s="380" t="n">
        <v>42850.125</v>
      </c>
      <c r="V26" s="380" t="n">
        <v>42852.125</v>
      </c>
      <c r="W26" s="0" t="s">
        <v>2132</v>
      </c>
      <c r="X26" s="0" t="s">
        <v>17958</v>
      </c>
      <c r="Y26" s="0" t="s">
        <v>601</v>
      </c>
      <c r="Z26" s="0" t="s">
        <v>2602</v>
      </c>
      <c r="AA26" s="0" t="s">
        <v>2115</v>
      </c>
      <c r="AB26" s="0" t="s">
        <v>17848</v>
      </c>
      <c r="AC26" s="0" t="n">
        <v>15000000</v>
      </c>
      <c r="AD26" s="0" t="n">
        <v>15000000</v>
      </c>
      <c r="AE26" s="0" t="n">
        <v>5</v>
      </c>
      <c r="AF26" s="0" t="n">
        <f aca="false">FALSE()</f>
        <v>0</v>
      </c>
      <c r="AG26" s="0" t="n">
        <f aca="false">TRUE()</f>
        <v>1</v>
      </c>
      <c r="AH26" s="0" t="n">
        <f aca="false">TRUE()</f>
        <v>1</v>
      </c>
      <c r="AI26" s="0" t="n">
        <f aca="false">FALSE()</f>
        <v>0</v>
      </c>
      <c r="AJ26" s="0" t="n">
        <f aca="false">FALSE()</f>
        <v>0</v>
      </c>
      <c r="AK26" s="0" t="n">
        <f aca="false">FALSE()</f>
        <v>0</v>
      </c>
      <c r="AL26" s="0" t="s">
        <v>2129</v>
      </c>
      <c r="AM26" s="0" t="n">
        <f aca="false">TRUE()</f>
        <v>1</v>
      </c>
      <c r="AN26" s="0" t="s">
        <v>17959</v>
      </c>
      <c r="AO26" s="0" t="n">
        <v>1</v>
      </c>
      <c r="AP26" s="0" t="s">
        <v>17960</v>
      </c>
      <c r="AQ26" s="0" t="s">
        <v>17961</v>
      </c>
      <c r="AR26" s="0" t="n">
        <f aca="false">TRUE()</f>
        <v>1</v>
      </c>
      <c r="AS26" s="0" t="n">
        <f aca="false">FALSE()</f>
        <v>0</v>
      </c>
      <c r="AT26" s="0" t="n">
        <f aca="false">FALSE()</f>
        <v>0</v>
      </c>
      <c r="AU26" s="0" t="n">
        <f aca="false">FALSE()</f>
        <v>0</v>
      </c>
      <c r="AV26" s="0" t="n">
        <f aca="false">FALSE()</f>
        <v>0</v>
      </c>
      <c r="AW26" s="0" t="n">
        <f aca="false">TRUE()</f>
        <v>1</v>
      </c>
      <c r="AX26" s="380" t="n">
        <v>43166.9083333333</v>
      </c>
      <c r="AY26" s="380" t="n">
        <v>42852.125</v>
      </c>
      <c r="AZ26" s="0" t="n">
        <v>1</v>
      </c>
      <c r="BA26" s="0" t="s">
        <v>17962</v>
      </c>
      <c r="BB26" s="0" t="n">
        <v>0</v>
      </c>
      <c r="BC26" s="380" t="n">
        <v>46128.125</v>
      </c>
      <c r="BD26" s="0" t="s">
        <v>2170</v>
      </c>
      <c r="BE26" s="0" t="s">
        <v>2170</v>
      </c>
      <c r="BF26" s="0" t="s">
        <v>2118</v>
      </c>
    </row>
    <row r="27" customFormat="false" ht="15" hidden="false" customHeight="false" outlineLevel="0" collapsed="false">
      <c r="A27" s="0" t="s">
        <v>17963</v>
      </c>
      <c r="B27" s="0" t="s">
        <v>17964</v>
      </c>
      <c r="C27" s="0" t="s">
        <v>17963</v>
      </c>
      <c r="D27" s="0" t="s">
        <v>2133</v>
      </c>
      <c r="E27" s="0" t="s">
        <v>17963</v>
      </c>
      <c r="F27" s="0" t="n">
        <v>1</v>
      </c>
      <c r="G27" s="0" t="s">
        <v>434</v>
      </c>
      <c r="H27" s="0" t="s">
        <v>2170</v>
      </c>
      <c r="I27" s="0" t="s">
        <v>2170</v>
      </c>
      <c r="J27" s="0" t="s">
        <v>2170</v>
      </c>
      <c r="K27" s="0" t="s">
        <v>2170</v>
      </c>
      <c r="L27" s="0" t="s">
        <v>2170</v>
      </c>
      <c r="M27" s="0" t="s">
        <v>2170</v>
      </c>
      <c r="N27" s="0" t="n">
        <f aca="false">FALSE()</f>
        <v>0</v>
      </c>
      <c r="O27" s="0" t="s">
        <v>17965</v>
      </c>
      <c r="P27" s="0" t="s">
        <v>17780</v>
      </c>
      <c r="Q27" s="0" t="n">
        <v>4</v>
      </c>
      <c r="R27" s="380" t="n">
        <v>46195.125</v>
      </c>
      <c r="S27" s="223" t="n">
        <v>500</v>
      </c>
      <c r="T27" s="0" t="s">
        <v>2132</v>
      </c>
      <c r="U27" s="380" t="n">
        <v>44925.125</v>
      </c>
      <c r="V27" s="380" t="n">
        <v>45103.125</v>
      </c>
      <c r="W27" s="0" t="s">
        <v>2132</v>
      </c>
      <c r="X27" s="0" t="s">
        <v>17966</v>
      </c>
      <c r="Y27" s="0" t="s">
        <v>601</v>
      </c>
      <c r="Z27" s="0" t="s">
        <v>2602</v>
      </c>
      <c r="AA27" s="0" t="s">
        <v>2365</v>
      </c>
      <c r="AB27" s="0" t="s">
        <v>17781</v>
      </c>
      <c r="AC27" s="0" t="n">
        <v>200000</v>
      </c>
      <c r="AD27" s="0" t="n">
        <v>200000</v>
      </c>
      <c r="AE27" s="0" t="n">
        <v>5</v>
      </c>
      <c r="AF27" s="0" t="n">
        <f aca="false">FALSE()</f>
        <v>0</v>
      </c>
      <c r="AG27" s="0" t="n">
        <f aca="false">TRUE()</f>
        <v>1</v>
      </c>
      <c r="AH27" s="0" t="n">
        <f aca="false">TRUE()</f>
        <v>1</v>
      </c>
      <c r="AI27" s="0" t="n">
        <f aca="false">FALSE()</f>
        <v>0</v>
      </c>
      <c r="AJ27" s="0" t="n">
        <f aca="false">FALSE()</f>
        <v>0</v>
      </c>
      <c r="AK27" s="0" t="n">
        <f aca="false">TRUE()</f>
        <v>1</v>
      </c>
      <c r="AL27" s="0" t="s">
        <v>2129</v>
      </c>
      <c r="AM27" s="0" t="n">
        <f aca="false">TRUE()</f>
        <v>1</v>
      </c>
      <c r="AN27" s="0" t="s">
        <v>17967</v>
      </c>
      <c r="AO27" s="0" t="n">
        <v>1</v>
      </c>
      <c r="AP27" s="0" t="s">
        <v>17968</v>
      </c>
      <c r="AQ27" s="0" t="s">
        <v>17969</v>
      </c>
      <c r="AR27" s="0" t="n">
        <f aca="false">TRUE()</f>
        <v>1</v>
      </c>
      <c r="AS27" s="0" t="n">
        <f aca="false">FALSE()</f>
        <v>0</v>
      </c>
      <c r="AT27" s="0" t="n">
        <f aca="false">FALSE()</f>
        <v>0</v>
      </c>
      <c r="AU27" s="0" t="n">
        <f aca="false">FALSE()</f>
        <v>0</v>
      </c>
      <c r="AV27" s="0" t="n">
        <f aca="false">FALSE()</f>
        <v>0</v>
      </c>
      <c r="AW27" s="0" t="n">
        <f aca="false">TRUE()</f>
        <v>1</v>
      </c>
      <c r="AX27" s="380" t="n">
        <v>45103.7284722222</v>
      </c>
      <c r="AY27" s="380" t="n">
        <v>45103.4166666667</v>
      </c>
      <c r="AZ27" s="0" t="n">
        <v>2</v>
      </c>
      <c r="BA27" s="0" t="s">
        <v>17970</v>
      </c>
      <c r="BB27" s="0" t="n">
        <v>0</v>
      </c>
      <c r="BC27" s="380" t="n">
        <v>25569.125</v>
      </c>
      <c r="BD27" s="0" t="s">
        <v>2170</v>
      </c>
      <c r="BE27" s="0" t="s">
        <v>2170</v>
      </c>
      <c r="BF27" s="0" t="s">
        <v>604</v>
      </c>
    </row>
    <row r="28" customFormat="false" ht="15" hidden="false" customHeight="false" outlineLevel="0" collapsed="false">
      <c r="A28" s="0" t="s">
        <v>17971</v>
      </c>
      <c r="B28" s="0" t="s">
        <v>17972</v>
      </c>
      <c r="C28" s="0" t="s">
        <v>17973</v>
      </c>
      <c r="D28" s="0" t="s">
        <v>17896</v>
      </c>
      <c r="E28" s="0" t="s">
        <v>17971</v>
      </c>
      <c r="F28" s="0" t="n">
        <v>1</v>
      </c>
      <c r="G28" s="0" t="s">
        <v>434</v>
      </c>
      <c r="H28" s="0" t="s">
        <v>2170</v>
      </c>
      <c r="I28" s="0" t="s">
        <v>2170</v>
      </c>
      <c r="J28" s="0" t="s">
        <v>2170</v>
      </c>
      <c r="K28" s="0" t="s">
        <v>2170</v>
      </c>
      <c r="L28" s="0" t="s">
        <v>2170</v>
      </c>
      <c r="M28" s="0" t="s">
        <v>2170</v>
      </c>
      <c r="N28" s="0" t="n">
        <f aca="false">FALSE()</f>
        <v>0</v>
      </c>
      <c r="O28" s="0" t="s">
        <v>17974</v>
      </c>
      <c r="P28" s="0" t="s">
        <v>17898</v>
      </c>
      <c r="Q28" s="0" t="n">
        <v>2</v>
      </c>
      <c r="R28" s="380" t="n">
        <v>46226.125</v>
      </c>
      <c r="S28" s="223" t="n">
        <v>100</v>
      </c>
      <c r="T28" s="0" t="s">
        <v>2132</v>
      </c>
      <c r="U28" s="380" t="n">
        <v>40758.1666666667</v>
      </c>
      <c r="V28" s="380" t="n">
        <v>40816.1666666667</v>
      </c>
      <c r="W28" s="0" t="s">
        <v>2170</v>
      </c>
      <c r="X28" s="0" t="s">
        <v>17975</v>
      </c>
      <c r="Y28" s="0" t="s">
        <v>601</v>
      </c>
      <c r="Z28" s="0" t="s">
        <v>2602</v>
      </c>
      <c r="AA28" s="0" t="s">
        <v>600</v>
      </c>
      <c r="AB28" s="0" t="s">
        <v>17848</v>
      </c>
      <c r="AC28" s="0" t="n">
        <v>295000000</v>
      </c>
      <c r="AD28" s="0" t="n">
        <v>295000000</v>
      </c>
      <c r="AE28" s="0" t="n">
        <v>5</v>
      </c>
      <c r="AF28" s="0" t="n">
        <f aca="false">FALSE()</f>
        <v>0</v>
      </c>
      <c r="AG28" s="0" t="n">
        <f aca="false">TRUE()</f>
        <v>1</v>
      </c>
      <c r="AH28" s="0" t="n">
        <f aca="false">TRUE()</f>
        <v>1</v>
      </c>
      <c r="AI28" s="0" t="n">
        <f aca="false">FALSE()</f>
        <v>0</v>
      </c>
      <c r="AJ28" s="0" t="n">
        <f aca="false">FALSE()</f>
        <v>0</v>
      </c>
      <c r="AK28" s="0" t="n">
        <f aca="false">TRUE()</f>
        <v>1</v>
      </c>
      <c r="AL28" s="0" t="s">
        <v>7337</v>
      </c>
      <c r="AM28" s="0" t="n">
        <f aca="false">TRUE()</f>
        <v>1</v>
      </c>
      <c r="AN28" s="0" t="s">
        <v>17976</v>
      </c>
      <c r="AO28" s="0" t="n">
        <v>1</v>
      </c>
      <c r="AP28" s="0" t="s">
        <v>17977</v>
      </c>
      <c r="AQ28" s="0" t="s">
        <v>17978</v>
      </c>
      <c r="AR28" s="0" t="n">
        <f aca="false">TRUE()</f>
        <v>1</v>
      </c>
      <c r="AS28" s="0" t="n">
        <f aca="false">FALSE()</f>
        <v>0</v>
      </c>
      <c r="AT28" s="0" t="n">
        <f aca="false">FALSE()</f>
        <v>0</v>
      </c>
      <c r="AU28" s="0" t="n">
        <f aca="false">FALSE()</f>
        <v>0</v>
      </c>
      <c r="AV28" s="0" t="n">
        <f aca="false">FALSE()</f>
        <v>0</v>
      </c>
      <c r="AW28" s="0" t="n">
        <f aca="false">TRUE()</f>
        <v>1</v>
      </c>
      <c r="AX28" s="380" t="n">
        <v>43173.8368055556</v>
      </c>
      <c r="AY28" s="380" t="n">
        <v>43173.4166666667</v>
      </c>
      <c r="AZ28" s="0" t="n">
        <v>1</v>
      </c>
      <c r="BA28" s="0" t="s">
        <v>17903</v>
      </c>
      <c r="BB28" s="0" t="n">
        <v>0</v>
      </c>
      <c r="BC28" s="380" t="n">
        <v>25569.125</v>
      </c>
      <c r="BD28" s="0" t="s">
        <v>2170</v>
      </c>
      <c r="BE28" s="0" t="s">
        <v>2170</v>
      </c>
      <c r="BF28" s="0" t="s">
        <v>2118</v>
      </c>
    </row>
    <row r="29" customFormat="false" ht="15" hidden="false" customHeight="false" outlineLevel="0" collapsed="false">
      <c r="A29" s="0" t="s">
        <v>17979</v>
      </c>
      <c r="B29" s="0" t="s">
        <v>17980</v>
      </c>
      <c r="C29" s="0" t="s">
        <v>17979</v>
      </c>
      <c r="D29" s="0" t="s">
        <v>2133</v>
      </c>
      <c r="E29" s="0" t="s">
        <v>17979</v>
      </c>
      <c r="F29" s="0" t="n">
        <v>1</v>
      </c>
      <c r="G29" s="0" t="s">
        <v>434</v>
      </c>
      <c r="H29" s="0" t="s">
        <v>2170</v>
      </c>
      <c r="I29" s="0" t="s">
        <v>2170</v>
      </c>
      <c r="J29" s="0" t="s">
        <v>2170</v>
      </c>
      <c r="K29" s="0" t="s">
        <v>2170</v>
      </c>
      <c r="L29" s="0" t="s">
        <v>2170</v>
      </c>
      <c r="M29" s="0" t="s">
        <v>2170</v>
      </c>
      <c r="N29" s="0" t="n">
        <f aca="false">FALSE()</f>
        <v>0</v>
      </c>
      <c r="O29" s="0" t="s">
        <v>17981</v>
      </c>
      <c r="P29" s="0" t="s">
        <v>17780</v>
      </c>
      <c r="Q29" s="0" t="n">
        <v>4</v>
      </c>
      <c r="R29" s="380" t="n">
        <v>45902.125</v>
      </c>
      <c r="S29" s="223" t="n">
        <v>250</v>
      </c>
      <c r="T29" s="0" t="s">
        <v>2132</v>
      </c>
      <c r="U29" s="380" t="n">
        <v>44421.125</v>
      </c>
      <c r="V29" s="380" t="n">
        <v>44446.125</v>
      </c>
      <c r="W29" s="0" t="s">
        <v>2132</v>
      </c>
      <c r="X29" s="0" t="s">
        <v>17982</v>
      </c>
      <c r="Y29" s="0" t="s">
        <v>601</v>
      </c>
      <c r="Z29" s="0" t="s">
        <v>2602</v>
      </c>
      <c r="AA29" s="0" t="s">
        <v>2451</v>
      </c>
      <c r="AB29" s="0" t="s">
        <v>17781</v>
      </c>
      <c r="AC29" s="0" t="n">
        <v>500000</v>
      </c>
      <c r="AD29" s="0" t="n">
        <v>500000</v>
      </c>
      <c r="AE29" s="0" t="n">
        <v>5</v>
      </c>
      <c r="AF29" s="0" t="n">
        <f aca="false">FALSE()</f>
        <v>0</v>
      </c>
      <c r="AG29" s="0" t="n">
        <f aca="false">TRUE()</f>
        <v>1</v>
      </c>
      <c r="AH29" s="0" t="n">
        <f aca="false">TRUE()</f>
        <v>1</v>
      </c>
      <c r="AI29" s="0" t="n">
        <f aca="false">FALSE()</f>
        <v>0</v>
      </c>
      <c r="AJ29" s="0" t="n">
        <f aca="false">FALSE()</f>
        <v>0</v>
      </c>
      <c r="AK29" s="0" t="n">
        <f aca="false">TRUE()</f>
        <v>1</v>
      </c>
      <c r="AL29" s="0" t="s">
        <v>2129</v>
      </c>
      <c r="AM29" s="0" t="n">
        <f aca="false">TRUE()</f>
        <v>1</v>
      </c>
      <c r="AN29" s="0" t="s">
        <v>17983</v>
      </c>
      <c r="AO29" s="0" t="n">
        <v>1</v>
      </c>
      <c r="AP29" s="0" t="s">
        <v>17984</v>
      </c>
      <c r="AQ29" s="0" t="s">
        <v>17985</v>
      </c>
      <c r="AR29" s="0" t="n">
        <f aca="false">TRUE()</f>
        <v>1</v>
      </c>
      <c r="AS29" s="0" t="n">
        <f aca="false">TRUE()</f>
        <v>1</v>
      </c>
      <c r="AT29" s="0" t="n">
        <f aca="false">FALSE()</f>
        <v>0</v>
      </c>
      <c r="AU29" s="0" t="n">
        <f aca="false">FALSE()</f>
        <v>0</v>
      </c>
      <c r="AV29" s="0" t="n">
        <f aca="false">FALSE()</f>
        <v>0</v>
      </c>
      <c r="AW29" s="0" t="n">
        <f aca="false">TRUE()</f>
        <v>1</v>
      </c>
      <c r="AX29" s="380" t="n">
        <v>44446.7465277778</v>
      </c>
      <c r="AY29" s="380" t="n">
        <v>44446.4166666667</v>
      </c>
      <c r="AZ29" s="0" t="n">
        <v>3</v>
      </c>
      <c r="BA29" s="0" t="s">
        <v>17834</v>
      </c>
      <c r="BB29" s="0" t="n">
        <v>0</v>
      </c>
      <c r="BC29" s="380" t="n">
        <v>25569.125</v>
      </c>
      <c r="BD29" s="0" t="s">
        <v>2170</v>
      </c>
      <c r="BE29" s="0" t="s">
        <v>2170</v>
      </c>
      <c r="BF29" s="0" t="s">
        <v>2118</v>
      </c>
    </row>
    <row r="30" customFormat="false" ht="15" hidden="false" customHeight="false" outlineLevel="0" collapsed="false">
      <c r="A30" s="0" t="s">
        <v>17986</v>
      </c>
      <c r="B30" s="0" t="s">
        <v>17987</v>
      </c>
      <c r="C30" s="0" t="s">
        <v>17986</v>
      </c>
      <c r="D30" s="0" t="s">
        <v>2133</v>
      </c>
      <c r="E30" s="0" t="s">
        <v>17986</v>
      </c>
      <c r="F30" s="0" t="n">
        <v>1</v>
      </c>
      <c r="G30" s="0" t="s">
        <v>434</v>
      </c>
      <c r="H30" s="0" t="s">
        <v>2170</v>
      </c>
      <c r="I30" s="0" t="s">
        <v>2170</v>
      </c>
      <c r="J30" s="0" t="s">
        <v>2170</v>
      </c>
      <c r="K30" s="0" t="s">
        <v>2170</v>
      </c>
      <c r="L30" s="0" t="s">
        <v>2170</v>
      </c>
      <c r="M30" s="0" t="s">
        <v>2170</v>
      </c>
      <c r="N30" s="0" t="n">
        <f aca="false">FALSE()</f>
        <v>0</v>
      </c>
      <c r="O30" s="0" t="s">
        <v>17988</v>
      </c>
      <c r="P30" s="0" t="s">
        <v>17838</v>
      </c>
      <c r="Q30" s="0" t="n">
        <v>2</v>
      </c>
      <c r="R30" s="380" t="n">
        <v>46280.125</v>
      </c>
      <c r="S30" s="223" t="n">
        <v>1000</v>
      </c>
      <c r="T30" s="0" t="s">
        <v>2132</v>
      </c>
      <c r="U30" s="380" t="n">
        <v>44816.125</v>
      </c>
      <c r="V30" s="380" t="n">
        <v>44824.125</v>
      </c>
      <c r="W30" s="0" t="s">
        <v>2132</v>
      </c>
      <c r="X30" s="0" t="s">
        <v>17989</v>
      </c>
      <c r="Y30" s="0" t="s">
        <v>601</v>
      </c>
      <c r="Z30" s="0" t="s">
        <v>2602</v>
      </c>
      <c r="AA30" s="0" t="s">
        <v>2693</v>
      </c>
      <c r="AB30" s="0" t="s">
        <v>17781</v>
      </c>
      <c r="AC30" s="0" t="n">
        <v>20000000</v>
      </c>
      <c r="AD30" s="0" t="n">
        <v>20000000</v>
      </c>
      <c r="AE30" s="0" t="n">
        <v>5</v>
      </c>
      <c r="AF30" s="0" t="n">
        <f aca="false">FALSE()</f>
        <v>0</v>
      </c>
      <c r="AG30" s="0" t="n">
        <f aca="false">TRUE()</f>
        <v>1</v>
      </c>
      <c r="AH30" s="0" t="n">
        <f aca="false">TRUE()</f>
        <v>1</v>
      </c>
      <c r="AI30" s="0" t="n">
        <f aca="false">FALSE()</f>
        <v>0</v>
      </c>
      <c r="AJ30" s="0" t="n">
        <f aca="false">FALSE()</f>
        <v>0</v>
      </c>
      <c r="AK30" s="0" t="n">
        <f aca="false">FALSE()</f>
        <v>0</v>
      </c>
      <c r="AL30" s="0" t="s">
        <v>2129</v>
      </c>
      <c r="AM30" s="0" t="n">
        <f aca="false">TRUE()</f>
        <v>1</v>
      </c>
      <c r="AN30" s="0" t="s">
        <v>17990</v>
      </c>
      <c r="AO30" s="0" t="n">
        <v>1</v>
      </c>
      <c r="AP30" s="0" t="s">
        <v>17991</v>
      </c>
      <c r="AQ30" s="0" t="s">
        <v>17992</v>
      </c>
      <c r="AR30" s="0" t="n">
        <f aca="false">TRUE()</f>
        <v>1</v>
      </c>
      <c r="AS30" s="0" t="n">
        <f aca="false">FALSE()</f>
        <v>0</v>
      </c>
      <c r="AT30" s="0" t="n">
        <f aca="false">FALSE()</f>
        <v>0</v>
      </c>
      <c r="AU30" s="0" t="n">
        <f aca="false">FALSE()</f>
        <v>0</v>
      </c>
      <c r="AV30" s="0" t="n">
        <f aca="false">FALSE()</f>
        <v>0</v>
      </c>
      <c r="AW30" s="0" t="n">
        <f aca="false">TRUE()</f>
        <v>1</v>
      </c>
      <c r="AX30" s="380" t="n">
        <v>44824.625</v>
      </c>
      <c r="AY30" s="380" t="n">
        <v>44824.4166666667</v>
      </c>
      <c r="AZ30" s="0" t="n">
        <v>1</v>
      </c>
      <c r="BA30" s="0" t="s">
        <v>8550</v>
      </c>
      <c r="BB30" s="0" t="n">
        <v>0</v>
      </c>
      <c r="BC30" s="380" t="n">
        <v>25569.125</v>
      </c>
      <c r="BD30" s="0" t="s">
        <v>2170</v>
      </c>
      <c r="BE30" s="0" t="s">
        <v>2170</v>
      </c>
      <c r="BF30" s="0" t="s">
        <v>2118</v>
      </c>
    </row>
    <row r="31" customFormat="false" ht="15" hidden="false" customHeight="false" outlineLevel="0" collapsed="false">
      <c r="A31" s="0" t="s">
        <v>17993</v>
      </c>
      <c r="B31" s="0" t="s">
        <v>17994</v>
      </c>
      <c r="C31" s="0" t="s">
        <v>17995</v>
      </c>
      <c r="D31" s="0" t="s">
        <v>17896</v>
      </c>
      <c r="E31" s="0" t="s">
        <v>17993</v>
      </c>
      <c r="F31" s="0" t="n">
        <v>1</v>
      </c>
      <c r="G31" s="0" t="s">
        <v>434</v>
      </c>
      <c r="H31" s="0" t="s">
        <v>2596</v>
      </c>
      <c r="I31" s="0" t="s">
        <v>2596</v>
      </c>
      <c r="J31" s="0" t="s">
        <v>2599</v>
      </c>
      <c r="K31" s="0" t="s">
        <v>2170</v>
      </c>
      <c r="L31" s="0" t="s">
        <v>13583</v>
      </c>
      <c r="M31" s="0" t="s">
        <v>2170</v>
      </c>
      <c r="N31" s="0" t="n">
        <f aca="false">FALSE()</f>
        <v>0</v>
      </c>
      <c r="O31" s="0" t="s">
        <v>17996</v>
      </c>
      <c r="P31" s="0" t="s">
        <v>17898</v>
      </c>
      <c r="Q31" s="0" t="n">
        <v>2</v>
      </c>
      <c r="R31" s="380" t="n">
        <v>50845.125</v>
      </c>
      <c r="S31" s="223" t="n">
        <v>1000</v>
      </c>
      <c r="T31" s="0" t="s">
        <v>2132</v>
      </c>
      <c r="U31" s="380" t="n">
        <v>43619.125</v>
      </c>
      <c r="V31" s="380" t="n">
        <v>43621.125</v>
      </c>
      <c r="W31" s="0" t="s">
        <v>2170</v>
      </c>
      <c r="X31" s="0" t="s">
        <v>17997</v>
      </c>
      <c r="Y31" s="0" t="s">
        <v>601</v>
      </c>
      <c r="Z31" s="0" t="s">
        <v>2602</v>
      </c>
      <c r="AA31" s="0" t="s">
        <v>600</v>
      </c>
      <c r="AB31" s="0" t="s">
        <v>17848</v>
      </c>
      <c r="AC31" s="0" t="n">
        <v>300000000</v>
      </c>
      <c r="AD31" s="0" t="n">
        <v>300000000</v>
      </c>
      <c r="AE31" s="0" t="n">
        <v>5</v>
      </c>
      <c r="AF31" s="0" t="n">
        <f aca="false">FALSE()</f>
        <v>0</v>
      </c>
      <c r="AG31" s="0" t="n">
        <f aca="false">TRUE()</f>
        <v>1</v>
      </c>
      <c r="AH31" s="0" t="n">
        <f aca="false">TRUE()</f>
        <v>1</v>
      </c>
      <c r="AI31" s="0" t="n">
        <f aca="false">FALSE()</f>
        <v>0</v>
      </c>
      <c r="AJ31" s="0" t="n">
        <f aca="false">FALSE()</f>
        <v>0</v>
      </c>
      <c r="AK31" s="0" t="n">
        <f aca="false">FALSE()</f>
        <v>0</v>
      </c>
      <c r="AL31" s="0" t="s">
        <v>7337</v>
      </c>
      <c r="AM31" s="0" t="n">
        <f aca="false">TRUE()</f>
        <v>1</v>
      </c>
      <c r="AN31" s="0" t="s">
        <v>17998</v>
      </c>
      <c r="AO31" s="0" t="n">
        <v>1</v>
      </c>
      <c r="AP31" s="0" t="s">
        <v>17999</v>
      </c>
      <c r="AQ31" s="0" t="s">
        <v>18000</v>
      </c>
      <c r="AR31" s="0" t="n">
        <f aca="false">TRUE()</f>
        <v>1</v>
      </c>
      <c r="AS31" s="0" t="n">
        <f aca="false">FALSE()</f>
        <v>0</v>
      </c>
      <c r="AT31" s="0" t="n">
        <f aca="false">FALSE()</f>
        <v>0</v>
      </c>
      <c r="AU31" s="0" t="n">
        <f aca="false">FALSE()</f>
        <v>0</v>
      </c>
      <c r="AV31" s="0" t="n">
        <f aca="false">FALSE()</f>
        <v>0</v>
      </c>
      <c r="AW31" s="0" t="n">
        <f aca="false">TRUE()</f>
        <v>1</v>
      </c>
      <c r="AX31" s="380" t="n">
        <v>43635.6041666667</v>
      </c>
      <c r="AY31" s="380" t="n">
        <v>43635.4166666667</v>
      </c>
      <c r="AZ31" s="0" t="n">
        <v>1</v>
      </c>
      <c r="BA31" s="0" t="s">
        <v>17903</v>
      </c>
      <c r="BB31" s="0" t="n">
        <v>0</v>
      </c>
      <c r="BC31" s="380" t="n">
        <v>25569.125</v>
      </c>
      <c r="BD31" s="0" t="s">
        <v>2599</v>
      </c>
      <c r="BE31" s="0" t="s">
        <v>2170</v>
      </c>
      <c r="BF31" s="0" t="s">
        <v>2118</v>
      </c>
    </row>
    <row r="32" customFormat="false" ht="15" hidden="false" customHeight="false" outlineLevel="0" collapsed="false">
      <c r="A32" s="0" t="s">
        <v>18001</v>
      </c>
      <c r="B32" s="0" t="s">
        <v>18002</v>
      </c>
      <c r="C32" s="0" t="s">
        <v>18001</v>
      </c>
      <c r="D32" s="0" t="s">
        <v>2133</v>
      </c>
      <c r="E32" s="0" t="s">
        <v>18001</v>
      </c>
      <c r="F32" s="0" t="n">
        <v>1</v>
      </c>
      <c r="G32" s="0" t="s">
        <v>434</v>
      </c>
      <c r="H32" s="0" t="s">
        <v>2170</v>
      </c>
      <c r="I32" s="0" t="s">
        <v>2170</v>
      </c>
      <c r="J32" s="0" t="s">
        <v>2170</v>
      </c>
      <c r="K32" s="0" t="s">
        <v>2170</v>
      </c>
      <c r="L32" s="0" t="s">
        <v>2170</v>
      </c>
      <c r="M32" s="0" t="s">
        <v>2170</v>
      </c>
      <c r="N32" s="0" t="n">
        <f aca="false">FALSE()</f>
        <v>0</v>
      </c>
      <c r="O32" s="0" t="s">
        <v>18003</v>
      </c>
      <c r="P32" s="0" t="s">
        <v>17780</v>
      </c>
      <c r="Q32" s="0" t="n">
        <v>4</v>
      </c>
      <c r="R32" s="380" t="n">
        <v>49984.125</v>
      </c>
      <c r="S32" s="223" t="n">
        <v>1000</v>
      </c>
      <c r="T32" s="0" t="s">
        <v>2132</v>
      </c>
      <c r="U32" s="380" t="n">
        <v>44518.125</v>
      </c>
      <c r="V32" s="380" t="n">
        <v>44524.125</v>
      </c>
      <c r="W32" s="0" t="s">
        <v>2132</v>
      </c>
      <c r="X32" s="0" t="s">
        <v>18004</v>
      </c>
      <c r="Y32" s="0" t="s">
        <v>601</v>
      </c>
      <c r="Z32" s="0" t="s">
        <v>2602</v>
      </c>
      <c r="AA32" s="0" t="s">
        <v>2330</v>
      </c>
      <c r="AB32" s="0" t="s">
        <v>17781</v>
      </c>
      <c r="AC32" s="0" t="n">
        <v>3000000</v>
      </c>
      <c r="AD32" s="0" t="n">
        <v>3000000</v>
      </c>
      <c r="AE32" s="0" t="n">
        <v>5</v>
      </c>
      <c r="AF32" s="0" t="n">
        <f aca="false">FALSE()</f>
        <v>0</v>
      </c>
      <c r="AG32" s="0" t="n">
        <f aca="false">TRUE()</f>
        <v>1</v>
      </c>
      <c r="AH32" s="0" t="n">
        <f aca="false">TRUE()</f>
        <v>1</v>
      </c>
      <c r="AI32" s="0" t="n">
        <f aca="false">FALSE()</f>
        <v>0</v>
      </c>
      <c r="AJ32" s="0" t="n">
        <f aca="false">FALSE()</f>
        <v>0</v>
      </c>
      <c r="AK32" s="0" t="n">
        <f aca="false">FALSE()</f>
        <v>0</v>
      </c>
      <c r="AL32" s="0" t="s">
        <v>2129</v>
      </c>
      <c r="AM32" s="0" t="n">
        <f aca="false">TRUE()</f>
        <v>1</v>
      </c>
      <c r="AN32" s="0" t="s">
        <v>18005</v>
      </c>
      <c r="AO32" s="0" t="n">
        <v>1</v>
      </c>
      <c r="AP32" s="0" t="s">
        <v>18006</v>
      </c>
      <c r="AQ32" s="0" t="s">
        <v>18007</v>
      </c>
      <c r="AR32" s="0" t="n">
        <f aca="false">TRUE()</f>
        <v>1</v>
      </c>
      <c r="AS32" s="0" t="n">
        <f aca="false">FALSE()</f>
        <v>0</v>
      </c>
      <c r="AT32" s="0" t="n">
        <f aca="false">FALSE()</f>
        <v>0</v>
      </c>
      <c r="AU32" s="0" t="n">
        <f aca="false">FALSE()</f>
        <v>0</v>
      </c>
      <c r="AV32" s="0" t="n">
        <f aca="false">FALSE()</f>
        <v>0</v>
      </c>
      <c r="AW32" s="0" t="n">
        <f aca="false">TRUE()</f>
        <v>1</v>
      </c>
      <c r="AX32" s="380" t="n">
        <v>44524.6173611111</v>
      </c>
      <c r="AY32" s="380" t="n">
        <v>44524.4166666667</v>
      </c>
      <c r="AZ32" s="0" t="n">
        <v>1</v>
      </c>
      <c r="BA32" s="0" t="s">
        <v>18008</v>
      </c>
      <c r="BB32" s="0" t="n">
        <v>0</v>
      </c>
      <c r="BC32" s="380" t="n">
        <v>45980.125</v>
      </c>
      <c r="BD32" s="0" t="s">
        <v>2170</v>
      </c>
      <c r="BE32" s="0" t="s">
        <v>2170</v>
      </c>
      <c r="BF32" s="0" t="s">
        <v>604</v>
      </c>
    </row>
    <row r="33" customFormat="false" ht="15" hidden="false" customHeight="false" outlineLevel="0" collapsed="false">
      <c r="A33" s="0" t="s">
        <v>18009</v>
      </c>
      <c r="B33" s="0" t="s">
        <v>18010</v>
      </c>
      <c r="C33" s="0" t="s">
        <v>18009</v>
      </c>
      <c r="D33" s="0" t="s">
        <v>2133</v>
      </c>
      <c r="E33" s="0" t="s">
        <v>18009</v>
      </c>
      <c r="F33" s="0" t="n">
        <v>1</v>
      </c>
      <c r="G33" s="0" t="s">
        <v>434</v>
      </c>
      <c r="H33" s="0" t="s">
        <v>2170</v>
      </c>
      <c r="I33" s="0" t="s">
        <v>2170</v>
      </c>
      <c r="J33" s="0" t="s">
        <v>2170</v>
      </c>
      <c r="K33" s="0" t="s">
        <v>2170</v>
      </c>
      <c r="L33" s="0" t="s">
        <v>2170</v>
      </c>
      <c r="M33" s="0" t="s">
        <v>2170</v>
      </c>
      <c r="N33" s="0" t="n">
        <f aca="false">FALSE()</f>
        <v>0</v>
      </c>
      <c r="O33" s="0" t="s">
        <v>18011</v>
      </c>
      <c r="P33" s="0" t="s">
        <v>17780</v>
      </c>
      <c r="Q33" s="0" t="n">
        <v>4</v>
      </c>
      <c r="R33" s="380" t="n">
        <v>46112.125</v>
      </c>
      <c r="S33" s="223" t="n">
        <v>1000</v>
      </c>
      <c r="T33" s="0" t="s">
        <v>2132</v>
      </c>
      <c r="U33" s="380" t="n">
        <v>45105.125</v>
      </c>
      <c r="V33" s="380" t="n">
        <v>45111.125</v>
      </c>
      <c r="W33" s="0" t="s">
        <v>2132</v>
      </c>
      <c r="X33" s="0" t="s">
        <v>18012</v>
      </c>
      <c r="Y33" s="0" t="s">
        <v>601</v>
      </c>
      <c r="Z33" s="0" t="s">
        <v>2602</v>
      </c>
      <c r="AA33" s="0" t="s">
        <v>2693</v>
      </c>
      <c r="AB33" s="0" t="s">
        <v>17781</v>
      </c>
      <c r="AC33" s="0" t="n">
        <v>15000000</v>
      </c>
      <c r="AD33" s="0" t="n">
        <v>15000000</v>
      </c>
      <c r="AE33" s="0" t="n">
        <v>5</v>
      </c>
      <c r="AF33" s="0" t="n">
        <f aca="false">FALSE()</f>
        <v>0</v>
      </c>
      <c r="AG33" s="0" t="n">
        <f aca="false">TRUE()</f>
        <v>1</v>
      </c>
      <c r="AH33" s="0" t="n">
        <f aca="false">TRUE()</f>
        <v>1</v>
      </c>
      <c r="AI33" s="0" t="n">
        <f aca="false">FALSE()</f>
        <v>0</v>
      </c>
      <c r="AJ33" s="0" t="n">
        <f aca="false">FALSE()</f>
        <v>0</v>
      </c>
      <c r="AK33" s="0" t="n">
        <f aca="false">FALSE()</f>
        <v>0</v>
      </c>
      <c r="AL33" s="0" t="s">
        <v>2129</v>
      </c>
      <c r="AM33" s="0" t="n">
        <f aca="false">TRUE()</f>
        <v>1</v>
      </c>
      <c r="AN33" s="0" t="s">
        <v>18013</v>
      </c>
      <c r="AO33" s="0" t="n">
        <v>1</v>
      </c>
      <c r="AP33" s="0" t="s">
        <v>18014</v>
      </c>
      <c r="AQ33" s="0" t="s">
        <v>18015</v>
      </c>
      <c r="AR33" s="0" t="n">
        <f aca="false">TRUE()</f>
        <v>1</v>
      </c>
      <c r="AS33" s="0" t="n">
        <f aca="false">FALSE()</f>
        <v>0</v>
      </c>
      <c r="AT33" s="0" t="n">
        <f aca="false">FALSE()</f>
        <v>0</v>
      </c>
      <c r="AU33" s="0" t="n">
        <f aca="false">FALSE()</f>
        <v>0</v>
      </c>
      <c r="AV33" s="0" t="n">
        <f aca="false">FALSE()</f>
        <v>0</v>
      </c>
      <c r="AW33" s="0" t="n">
        <f aca="false">TRUE()</f>
        <v>1</v>
      </c>
      <c r="AX33" s="380" t="n">
        <v>45111.6416666667</v>
      </c>
      <c r="AY33" s="380" t="n">
        <v>45111.4166666667</v>
      </c>
      <c r="AZ33" s="0" t="n">
        <v>1</v>
      </c>
      <c r="BA33" s="0" t="s">
        <v>8550</v>
      </c>
      <c r="BB33" s="0" t="n">
        <v>0</v>
      </c>
      <c r="BC33" s="380" t="n">
        <v>25569.125</v>
      </c>
      <c r="BD33" s="0" t="s">
        <v>2170</v>
      </c>
      <c r="BE33" s="0" t="s">
        <v>2170</v>
      </c>
      <c r="BF33" s="0" t="s">
        <v>2118</v>
      </c>
    </row>
    <row r="34" customFormat="false" ht="15" hidden="false" customHeight="false" outlineLevel="0" collapsed="false">
      <c r="A34" s="0" t="s">
        <v>18016</v>
      </c>
      <c r="B34" s="0" t="s">
        <v>18017</v>
      </c>
      <c r="C34" s="0" t="s">
        <v>18016</v>
      </c>
      <c r="D34" s="0" t="s">
        <v>2133</v>
      </c>
      <c r="E34" s="0" t="s">
        <v>18016</v>
      </c>
      <c r="F34" s="0" t="n">
        <v>1</v>
      </c>
      <c r="G34" s="0" t="s">
        <v>434</v>
      </c>
      <c r="H34" s="0" t="s">
        <v>2170</v>
      </c>
      <c r="I34" s="0" t="s">
        <v>2170</v>
      </c>
      <c r="J34" s="0" t="s">
        <v>2170</v>
      </c>
      <c r="K34" s="0" t="s">
        <v>2170</v>
      </c>
      <c r="L34" s="0" t="s">
        <v>2170</v>
      </c>
      <c r="M34" s="0" t="s">
        <v>2170</v>
      </c>
      <c r="N34" s="0" t="n">
        <f aca="false">FALSE()</f>
        <v>0</v>
      </c>
      <c r="O34" s="0" t="s">
        <v>18018</v>
      </c>
      <c r="P34" s="0" t="s">
        <v>17780</v>
      </c>
      <c r="Q34" s="0" t="n">
        <v>2</v>
      </c>
      <c r="R34" s="380" t="n">
        <v>47812.125</v>
      </c>
      <c r="S34" s="223" t="n">
        <v>1000</v>
      </c>
      <c r="T34" s="0" t="s">
        <v>2132</v>
      </c>
      <c r="U34" s="380" t="n">
        <v>44161.125</v>
      </c>
      <c r="V34" s="380" t="n">
        <v>44172.125</v>
      </c>
      <c r="W34" s="0" t="s">
        <v>2132</v>
      </c>
      <c r="X34" s="0" t="s">
        <v>18019</v>
      </c>
      <c r="Y34" s="0" t="s">
        <v>601</v>
      </c>
      <c r="Z34" s="0" t="s">
        <v>2602</v>
      </c>
      <c r="AA34" s="0" t="s">
        <v>610</v>
      </c>
      <c r="AB34" s="0" t="s">
        <v>17781</v>
      </c>
      <c r="AC34" s="0" t="n">
        <v>14000000</v>
      </c>
      <c r="AD34" s="0" t="n">
        <v>14000000</v>
      </c>
      <c r="AE34" s="0" t="n">
        <v>5</v>
      </c>
      <c r="AF34" s="0" t="n">
        <f aca="false">FALSE()</f>
        <v>0</v>
      </c>
      <c r="AG34" s="0" t="n">
        <f aca="false">TRUE()</f>
        <v>1</v>
      </c>
      <c r="AH34" s="0" t="n">
        <f aca="false">TRUE()</f>
        <v>1</v>
      </c>
      <c r="AI34" s="0" t="n">
        <f aca="false">FALSE()</f>
        <v>0</v>
      </c>
      <c r="AJ34" s="0" t="n">
        <f aca="false">FALSE()</f>
        <v>0</v>
      </c>
      <c r="AK34" s="0" t="n">
        <f aca="false">FALSE()</f>
        <v>0</v>
      </c>
      <c r="AL34" s="0" t="s">
        <v>2129</v>
      </c>
      <c r="AM34" s="0" t="n">
        <f aca="false">TRUE()</f>
        <v>1</v>
      </c>
      <c r="AN34" s="0" t="s">
        <v>18020</v>
      </c>
      <c r="AO34" s="0" t="n">
        <v>1</v>
      </c>
      <c r="AP34" s="0" t="s">
        <v>18021</v>
      </c>
      <c r="AQ34" s="0" t="s">
        <v>18022</v>
      </c>
      <c r="AR34" s="0" t="n">
        <f aca="false">TRUE()</f>
        <v>1</v>
      </c>
      <c r="AS34" s="0" t="n">
        <f aca="false">FALSE()</f>
        <v>0</v>
      </c>
      <c r="AT34" s="0" t="n">
        <f aca="false">FALSE()</f>
        <v>0</v>
      </c>
      <c r="AU34" s="0" t="n">
        <f aca="false">FALSE()</f>
        <v>0</v>
      </c>
      <c r="AV34" s="0" t="n">
        <f aca="false">FALSE()</f>
        <v>0</v>
      </c>
      <c r="AW34" s="0" t="n">
        <f aca="false">TRUE()</f>
        <v>1</v>
      </c>
      <c r="AX34" s="380" t="n">
        <v>44172.6201388889</v>
      </c>
      <c r="AY34" s="380" t="n">
        <v>44172.4166666667</v>
      </c>
      <c r="AZ34" s="0" t="n">
        <v>1</v>
      </c>
      <c r="BA34" s="0" t="s">
        <v>9409</v>
      </c>
      <c r="BB34" s="0" t="n">
        <v>0</v>
      </c>
      <c r="BC34" s="380" t="n">
        <v>46174.125</v>
      </c>
      <c r="BD34" s="0" t="s">
        <v>2170</v>
      </c>
      <c r="BE34" s="0" t="s">
        <v>2170</v>
      </c>
      <c r="BF34" s="0" t="s">
        <v>2118</v>
      </c>
    </row>
    <row r="35" customFormat="false" ht="15" hidden="false" customHeight="false" outlineLevel="0" collapsed="false">
      <c r="A35" s="0" t="s">
        <v>18023</v>
      </c>
      <c r="B35" s="0" t="s">
        <v>18024</v>
      </c>
      <c r="C35" s="0" t="s">
        <v>18023</v>
      </c>
      <c r="D35" s="0" t="s">
        <v>2133</v>
      </c>
      <c r="E35" s="0" t="s">
        <v>18023</v>
      </c>
      <c r="F35" s="0" t="n">
        <v>1</v>
      </c>
      <c r="G35" s="0" t="s">
        <v>434</v>
      </c>
      <c r="H35" s="0" t="s">
        <v>2170</v>
      </c>
      <c r="I35" s="0" t="s">
        <v>2170</v>
      </c>
      <c r="J35" s="0" t="s">
        <v>2170</v>
      </c>
      <c r="K35" s="0" t="s">
        <v>2170</v>
      </c>
      <c r="L35" s="0" t="s">
        <v>2170</v>
      </c>
      <c r="M35" s="0" t="s">
        <v>2170</v>
      </c>
      <c r="N35" s="0" t="n">
        <f aca="false">FALSE()</f>
        <v>0</v>
      </c>
      <c r="O35" s="0" t="s">
        <v>18025</v>
      </c>
      <c r="P35" s="0" t="s">
        <v>17780</v>
      </c>
      <c r="Q35" s="0" t="n">
        <v>12</v>
      </c>
      <c r="R35" s="380" t="n">
        <v>46337.125</v>
      </c>
      <c r="S35" s="223" t="n">
        <v>1000</v>
      </c>
      <c r="T35" s="0" t="s">
        <v>2132</v>
      </c>
      <c r="U35" s="380" t="n">
        <v>45071.125</v>
      </c>
      <c r="V35" s="380" t="n">
        <v>45077.125</v>
      </c>
      <c r="W35" s="0" t="s">
        <v>2132</v>
      </c>
      <c r="X35" s="0" t="s">
        <v>18026</v>
      </c>
      <c r="Y35" s="0" t="s">
        <v>601</v>
      </c>
      <c r="Z35" s="0" t="s">
        <v>2602</v>
      </c>
      <c r="AA35" s="0" t="s">
        <v>610</v>
      </c>
      <c r="AB35" s="0" t="s">
        <v>17781</v>
      </c>
      <c r="AC35" s="0" t="n">
        <v>300000</v>
      </c>
      <c r="AD35" s="0" t="n">
        <v>300000</v>
      </c>
      <c r="AE35" s="0" t="n">
        <v>5</v>
      </c>
      <c r="AF35" s="0" t="n">
        <f aca="false">FALSE()</f>
        <v>0</v>
      </c>
      <c r="AG35" s="0" t="n">
        <f aca="false">TRUE()</f>
        <v>1</v>
      </c>
      <c r="AH35" s="0" t="n">
        <f aca="false">TRUE()</f>
        <v>1</v>
      </c>
      <c r="AI35" s="0" t="n">
        <f aca="false">FALSE()</f>
        <v>0</v>
      </c>
      <c r="AJ35" s="0" t="n">
        <f aca="false">FALSE()</f>
        <v>0</v>
      </c>
      <c r="AK35" s="0" t="n">
        <f aca="false">TRUE()</f>
        <v>1</v>
      </c>
      <c r="AL35" s="0" t="s">
        <v>2129</v>
      </c>
      <c r="AM35" s="0" t="n">
        <f aca="false">TRUE()</f>
        <v>1</v>
      </c>
      <c r="AN35" s="0" t="s">
        <v>18027</v>
      </c>
      <c r="AO35" s="0" t="n">
        <v>1</v>
      </c>
      <c r="AP35" s="0" t="s">
        <v>18028</v>
      </c>
      <c r="AQ35" s="0" t="s">
        <v>18029</v>
      </c>
      <c r="AR35" s="0" t="n">
        <f aca="false">TRUE()</f>
        <v>1</v>
      </c>
      <c r="AS35" s="0" t="n">
        <f aca="false">TRUE()</f>
        <v>1</v>
      </c>
      <c r="AT35" s="0" t="n">
        <f aca="false">FALSE()</f>
        <v>0</v>
      </c>
      <c r="AU35" s="0" t="n">
        <f aca="false">FALSE()</f>
        <v>0</v>
      </c>
      <c r="AV35" s="0" t="n">
        <f aca="false">FALSE()</f>
        <v>0</v>
      </c>
      <c r="AW35" s="0" t="n">
        <f aca="false">TRUE()</f>
        <v>1</v>
      </c>
      <c r="AX35" s="380" t="n">
        <v>45077.6888888889</v>
      </c>
      <c r="AY35" s="380" t="n">
        <v>45077.4166666667</v>
      </c>
      <c r="AZ35" s="0" t="n">
        <v>3</v>
      </c>
      <c r="BA35" s="0" t="s">
        <v>18030</v>
      </c>
      <c r="BB35" s="0" t="n">
        <v>0</v>
      </c>
      <c r="BC35" s="380" t="n">
        <v>25569.125</v>
      </c>
      <c r="BD35" s="0" t="s">
        <v>2170</v>
      </c>
      <c r="BE35" s="0" t="s">
        <v>2170</v>
      </c>
      <c r="BF35" s="0" t="s">
        <v>2118</v>
      </c>
    </row>
    <row r="36" customFormat="false" ht="15" hidden="false" customHeight="false" outlineLevel="0" collapsed="false">
      <c r="A36" s="0" t="s">
        <v>18031</v>
      </c>
      <c r="B36" s="0" t="s">
        <v>18032</v>
      </c>
      <c r="C36" s="0" t="s">
        <v>18031</v>
      </c>
      <c r="D36" s="0" t="s">
        <v>2133</v>
      </c>
      <c r="E36" s="0" t="s">
        <v>18031</v>
      </c>
      <c r="F36" s="0" t="n">
        <v>1</v>
      </c>
      <c r="G36" s="0" t="s">
        <v>434</v>
      </c>
      <c r="H36" s="0" t="s">
        <v>2596</v>
      </c>
      <c r="I36" s="0" t="s">
        <v>2596</v>
      </c>
      <c r="J36" s="0" t="s">
        <v>3535</v>
      </c>
      <c r="K36" s="0" t="s">
        <v>2170</v>
      </c>
      <c r="L36" s="0" t="s">
        <v>4904</v>
      </c>
      <c r="M36" s="0" t="s">
        <v>2170</v>
      </c>
      <c r="N36" s="0" t="n">
        <f aca="false">FALSE()</f>
        <v>0</v>
      </c>
      <c r="O36" s="0" t="s">
        <v>18033</v>
      </c>
      <c r="P36" s="0" t="s">
        <v>17780</v>
      </c>
      <c r="Q36" s="0" t="n">
        <v>12</v>
      </c>
      <c r="R36" s="380" t="n">
        <v>46240.125</v>
      </c>
      <c r="S36" s="223" t="n">
        <v>1000</v>
      </c>
      <c r="T36" s="0" t="s">
        <v>2132</v>
      </c>
      <c r="U36" s="380" t="n">
        <v>45492.125</v>
      </c>
      <c r="V36" s="380" t="n">
        <v>45520.125</v>
      </c>
      <c r="W36" s="0" t="s">
        <v>2132</v>
      </c>
      <c r="X36" s="0" t="s">
        <v>18034</v>
      </c>
      <c r="Y36" s="0" t="s">
        <v>601</v>
      </c>
      <c r="Z36" s="0" t="s">
        <v>2602</v>
      </c>
      <c r="AA36" s="0" t="s">
        <v>2365</v>
      </c>
      <c r="AB36" s="0" t="s">
        <v>17781</v>
      </c>
      <c r="AC36" s="0" t="n">
        <v>3750000</v>
      </c>
      <c r="AD36" s="0" t="n">
        <v>3750000</v>
      </c>
      <c r="AE36" s="0" t="n">
        <v>5</v>
      </c>
      <c r="AF36" s="0" t="n">
        <f aca="false">FALSE()</f>
        <v>0</v>
      </c>
      <c r="AG36" s="0" t="n">
        <f aca="false">TRUE()</f>
        <v>1</v>
      </c>
      <c r="AH36" s="0" t="n">
        <f aca="false">TRUE()</f>
        <v>1</v>
      </c>
      <c r="AI36" s="0" t="n">
        <f aca="false">TRUE()</f>
        <v>1</v>
      </c>
      <c r="AJ36" s="0" t="n">
        <f aca="false">FALSE()</f>
        <v>0</v>
      </c>
      <c r="AK36" s="0" t="n">
        <f aca="false">FALSE()</f>
        <v>0</v>
      </c>
      <c r="AL36" s="0" t="s">
        <v>2129</v>
      </c>
      <c r="AM36" s="0" t="n">
        <f aca="false">TRUE()</f>
        <v>1</v>
      </c>
      <c r="AN36" s="0" t="s">
        <v>18035</v>
      </c>
      <c r="AO36" s="0" t="n">
        <v>1</v>
      </c>
      <c r="AP36" s="0" t="s">
        <v>18036</v>
      </c>
      <c r="AQ36" s="0" t="s">
        <v>18037</v>
      </c>
      <c r="AR36" s="0" t="n">
        <f aca="false">TRUE()</f>
        <v>1</v>
      </c>
      <c r="AS36" s="0" t="n">
        <f aca="false">TRUE()</f>
        <v>1</v>
      </c>
      <c r="AT36" s="0" t="n">
        <f aca="false">FALSE()</f>
        <v>0</v>
      </c>
      <c r="AU36" s="0" t="n">
        <f aca="false">FALSE()</f>
        <v>0</v>
      </c>
      <c r="AV36" s="0" t="n">
        <f aca="false">FALSE()</f>
        <v>0</v>
      </c>
      <c r="AW36" s="0" t="n">
        <f aca="false">TRUE()</f>
        <v>1</v>
      </c>
      <c r="AX36" s="380" t="n">
        <v>45520.6152777778</v>
      </c>
      <c r="AY36" s="380" t="n">
        <v>45520.125</v>
      </c>
      <c r="AZ36" s="0" t="n">
        <v>2</v>
      </c>
      <c r="BA36" s="0" t="s">
        <v>15277</v>
      </c>
      <c r="BB36" s="0" t="n">
        <v>0</v>
      </c>
      <c r="BC36" s="380" t="n">
        <v>25569.125</v>
      </c>
      <c r="BD36" s="0" t="s">
        <v>3535</v>
      </c>
      <c r="BE36" s="0" t="s">
        <v>2170</v>
      </c>
      <c r="BF36" s="0" t="s">
        <v>2118</v>
      </c>
    </row>
    <row r="37" customFormat="false" ht="15" hidden="false" customHeight="false" outlineLevel="0" collapsed="false">
      <c r="A37" s="0" t="s">
        <v>18038</v>
      </c>
      <c r="B37" s="0" t="s">
        <v>18039</v>
      </c>
      <c r="C37" s="0" t="s">
        <v>18038</v>
      </c>
      <c r="D37" s="0" t="s">
        <v>18040</v>
      </c>
      <c r="E37" s="0" t="s">
        <v>18038</v>
      </c>
      <c r="F37" s="0" t="n">
        <v>1</v>
      </c>
      <c r="G37" s="0" t="s">
        <v>2298</v>
      </c>
      <c r="H37" s="0" t="s">
        <v>2170</v>
      </c>
      <c r="I37" s="0" t="s">
        <v>2170</v>
      </c>
      <c r="J37" s="0" t="s">
        <v>2170</v>
      </c>
      <c r="K37" s="0" t="s">
        <v>2170</v>
      </c>
      <c r="L37" s="0" t="s">
        <v>2170</v>
      </c>
      <c r="M37" s="0" t="s">
        <v>2170</v>
      </c>
      <c r="N37" s="0" t="n">
        <f aca="false">FALSE()</f>
        <v>0</v>
      </c>
      <c r="O37" s="0" t="s">
        <v>18041</v>
      </c>
      <c r="P37" s="0" t="s">
        <v>2300</v>
      </c>
      <c r="Q37" s="0" t="n">
        <v>2</v>
      </c>
      <c r="R37" s="380" t="n">
        <v>46665.125</v>
      </c>
      <c r="S37" s="223" t="n">
        <v>1000</v>
      </c>
      <c r="T37" s="0" t="s">
        <v>2132</v>
      </c>
      <c r="U37" s="380" t="n">
        <v>25569.125</v>
      </c>
      <c r="V37" s="380" t="n">
        <v>42830.125</v>
      </c>
      <c r="W37" s="0" t="s">
        <v>2170</v>
      </c>
      <c r="X37" s="0" t="s">
        <v>18042</v>
      </c>
      <c r="Y37" s="0" t="s">
        <v>601</v>
      </c>
      <c r="Z37" s="0" t="s">
        <v>2602</v>
      </c>
      <c r="AA37" s="0" t="s">
        <v>610</v>
      </c>
      <c r="AB37" s="0" t="s">
        <v>17848</v>
      </c>
      <c r="AC37" s="0" t="n">
        <v>440000</v>
      </c>
      <c r="AD37" s="0" t="n">
        <v>600000</v>
      </c>
      <c r="AE37" s="0" t="n">
        <v>4</v>
      </c>
      <c r="AF37" s="0" t="n">
        <f aca="false">FALSE()</f>
        <v>0</v>
      </c>
      <c r="AG37" s="0" t="n">
        <f aca="false">FALSE()</f>
        <v>0</v>
      </c>
      <c r="AH37" s="0" t="n">
        <f aca="false">FALSE()</f>
        <v>0</v>
      </c>
      <c r="AI37" s="0" t="n">
        <f aca="false">TRUE()</f>
        <v>1</v>
      </c>
      <c r="AJ37" s="0" t="n">
        <f aca="false">FALSE()</f>
        <v>0</v>
      </c>
      <c r="AK37" s="0" t="n">
        <f aca="false">FALSE()</f>
        <v>0</v>
      </c>
      <c r="AL37" s="0" t="s">
        <v>3129</v>
      </c>
      <c r="AM37" s="0" t="n">
        <f aca="false">TRUE()</f>
        <v>1</v>
      </c>
      <c r="AN37" s="0" t="s">
        <v>18043</v>
      </c>
      <c r="AO37" s="0" t="n">
        <v>1</v>
      </c>
      <c r="AP37" s="0" t="s">
        <v>18044</v>
      </c>
      <c r="AQ37" s="0" t="s">
        <v>18045</v>
      </c>
      <c r="AR37" s="0" t="n">
        <f aca="false">FALSE()</f>
        <v>0</v>
      </c>
      <c r="AS37" s="0" t="n">
        <f aca="false">TRUE()</f>
        <v>1</v>
      </c>
      <c r="AT37" s="0" t="n">
        <f aca="false">FALSE()</f>
        <v>0</v>
      </c>
      <c r="AU37" s="0" t="n">
        <f aca="false">FALSE()</f>
        <v>0</v>
      </c>
      <c r="AV37" s="0" t="n">
        <f aca="false">TRUE()</f>
        <v>1</v>
      </c>
      <c r="AW37" s="0" t="n">
        <f aca="false">TRUE()</f>
        <v>1</v>
      </c>
      <c r="AX37" s="380" t="n">
        <v>43188.8201388889</v>
      </c>
      <c r="AY37" s="380" t="n">
        <v>43188.4166666667</v>
      </c>
      <c r="AZ37" s="0" t="n">
        <v>3</v>
      </c>
      <c r="BA37" s="0" t="s">
        <v>13370</v>
      </c>
      <c r="BB37" s="0" t="n">
        <v>0</v>
      </c>
      <c r="BC37" s="380" t="n">
        <v>45935.125</v>
      </c>
      <c r="BD37" s="0" t="s">
        <v>2170</v>
      </c>
      <c r="BE37" s="0" t="s">
        <v>2170</v>
      </c>
      <c r="BF37" s="0" t="s">
        <v>2118</v>
      </c>
    </row>
    <row r="38" customFormat="false" ht="15" hidden="false" customHeight="false" outlineLevel="0" collapsed="false">
      <c r="A38" s="0" t="s">
        <v>18046</v>
      </c>
      <c r="B38" s="0" t="s">
        <v>18047</v>
      </c>
      <c r="C38" s="0" t="s">
        <v>18046</v>
      </c>
      <c r="D38" s="0" t="s">
        <v>2133</v>
      </c>
      <c r="E38" s="0" t="s">
        <v>18046</v>
      </c>
      <c r="F38" s="0" t="n">
        <v>1</v>
      </c>
      <c r="G38" s="0" t="s">
        <v>434</v>
      </c>
      <c r="H38" s="0" t="s">
        <v>2170</v>
      </c>
      <c r="I38" s="0" t="s">
        <v>2170</v>
      </c>
      <c r="J38" s="0" t="s">
        <v>2170</v>
      </c>
      <c r="K38" s="0" t="s">
        <v>2170</v>
      </c>
      <c r="L38" s="0" t="s">
        <v>2170</v>
      </c>
      <c r="M38" s="0" t="s">
        <v>2170</v>
      </c>
      <c r="N38" s="0" t="n">
        <f aca="false">FALSE()</f>
        <v>0</v>
      </c>
      <c r="O38" s="0" t="s">
        <v>18048</v>
      </c>
      <c r="P38" s="0" t="s">
        <v>17780</v>
      </c>
      <c r="Q38" s="0" t="n">
        <v>2</v>
      </c>
      <c r="R38" s="380" t="n">
        <v>47163.125</v>
      </c>
      <c r="S38" s="223" t="n">
        <v>1000</v>
      </c>
      <c r="T38" s="0" t="s">
        <v>2132</v>
      </c>
      <c r="U38" s="380" t="n">
        <v>42587.125</v>
      </c>
      <c r="V38" s="380" t="n">
        <v>43523.125</v>
      </c>
      <c r="W38" s="0" t="s">
        <v>2132</v>
      </c>
      <c r="X38" s="0" t="s">
        <v>18049</v>
      </c>
      <c r="Y38" s="0" t="s">
        <v>601</v>
      </c>
      <c r="Z38" s="0" t="s">
        <v>2602</v>
      </c>
      <c r="AA38" s="0" t="s">
        <v>2891</v>
      </c>
      <c r="AB38" s="0" t="s">
        <v>17848</v>
      </c>
      <c r="AC38" s="0" t="n">
        <v>3000000</v>
      </c>
      <c r="AD38" s="0" t="n">
        <v>3000000</v>
      </c>
      <c r="AE38" s="0" t="n">
        <v>5</v>
      </c>
      <c r="AF38" s="0" t="n">
        <f aca="false">FALSE()</f>
        <v>0</v>
      </c>
      <c r="AG38" s="0" t="n">
        <f aca="false">TRUE()</f>
        <v>1</v>
      </c>
      <c r="AH38" s="0" t="n">
        <f aca="false">TRUE()</f>
        <v>1</v>
      </c>
      <c r="AI38" s="0" t="n">
        <f aca="false">FALSE()</f>
        <v>0</v>
      </c>
      <c r="AJ38" s="0" t="n">
        <f aca="false">FALSE()</f>
        <v>0</v>
      </c>
      <c r="AK38" s="0" t="n">
        <f aca="false">FALSE()</f>
        <v>0</v>
      </c>
      <c r="AL38" s="0" t="s">
        <v>2129</v>
      </c>
      <c r="AM38" s="0" t="n">
        <f aca="false">TRUE()</f>
        <v>1</v>
      </c>
      <c r="AN38" s="0" t="s">
        <v>18050</v>
      </c>
      <c r="AO38" s="0" t="n">
        <v>1</v>
      </c>
      <c r="AP38" s="0" t="s">
        <v>18051</v>
      </c>
      <c r="AQ38" s="0" t="s">
        <v>18052</v>
      </c>
      <c r="AR38" s="0" t="n">
        <f aca="false">TRUE()</f>
        <v>1</v>
      </c>
      <c r="AS38" s="0" t="n">
        <f aca="false">FALSE()</f>
        <v>0</v>
      </c>
      <c r="AT38" s="0" t="n">
        <f aca="false">FALSE()</f>
        <v>0</v>
      </c>
      <c r="AU38" s="0" t="n">
        <f aca="false">FALSE()</f>
        <v>0</v>
      </c>
      <c r="AV38" s="0" t="n">
        <f aca="false">FALSE()</f>
        <v>0</v>
      </c>
      <c r="AW38" s="0" t="n">
        <f aca="false">TRUE()</f>
        <v>1</v>
      </c>
      <c r="AX38" s="380" t="n">
        <v>43523.7201388889</v>
      </c>
      <c r="AY38" s="380" t="n">
        <v>43523.4166666667</v>
      </c>
      <c r="AZ38" s="0" t="n">
        <v>1</v>
      </c>
      <c r="BA38" s="0" t="s">
        <v>9576</v>
      </c>
      <c r="BB38" s="0" t="n">
        <v>0</v>
      </c>
      <c r="BC38" s="380" t="n">
        <v>46071.125</v>
      </c>
      <c r="BD38" s="0" t="s">
        <v>2170</v>
      </c>
      <c r="BE38" s="0" t="s">
        <v>2170</v>
      </c>
      <c r="BF38" s="0" t="s">
        <v>2118</v>
      </c>
    </row>
    <row r="39" customFormat="false" ht="15" hidden="false" customHeight="false" outlineLevel="0" collapsed="false">
      <c r="A39" s="0" t="s">
        <v>18053</v>
      </c>
      <c r="B39" s="0" t="s">
        <v>18054</v>
      </c>
      <c r="C39" s="0" t="s">
        <v>18053</v>
      </c>
      <c r="D39" s="0" t="s">
        <v>2133</v>
      </c>
      <c r="E39" s="0" t="s">
        <v>18053</v>
      </c>
      <c r="F39" s="0" t="n">
        <v>1</v>
      </c>
      <c r="G39" s="0" t="s">
        <v>434</v>
      </c>
      <c r="H39" s="0" t="s">
        <v>2170</v>
      </c>
      <c r="I39" s="0" t="s">
        <v>2170</v>
      </c>
      <c r="J39" s="0" t="s">
        <v>2170</v>
      </c>
      <c r="K39" s="0" t="s">
        <v>2170</v>
      </c>
      <c r="L39" s="0" t="s">
        <v>2170</v>
      </c>
      <c r="M39" s="0" t="s">
        <v>2170</v>
      </c>
      <c r="N39" s="0" t="n">
        <f aca="false">FALSE()</f>
        <v>0</v>
      </c>
      <c r="O39" s="0" t="s">
        <v>18055</v>
      </c>
      <c r="P39" s="0" t="s">
        <v>17780</v>
      </c>
      <c r="Q39" s="0" t="n">
        <v>12</v>
      </c>
      <c r="R39" s="380" t="n">
        <v>45988.125</v>
      </c>
      <c r="S39" s="223" t="n">
        <v>1000</v>
      </c>
      <c r="T39" s="0" t="s">
        <v>2132</v>
      </c>
      <c r="U39" s="380" t="n">
        <v>44708.125</v>
      </c>
      <c r="V39" s="380" t="n">
        <v>44728.125</v>
      </c>
      <c r="W39" s="0" t="s">
        <v>2132</v>
      </c>
      <c r="X39" s="0" t="s">
        <v>18056</v>
      </c>
      <c r="Y39" s="0" t="s">
        <v>601</v>
      </c>
      <c r="Z39" s="0" t="s">
        <v>2602</v>
      </c>
      <c r="AA39" s="0" t="s">
        <v>610</v>
      </c>
      <c r="AB39" s="0" t="s">
        <v>17781</v>
      </c>
      <c r="AC39" s="0" t="n">
        <v>100000</v>
      </c>
      <c r="AD39" s="0" t="n">
        <v>100000</v>
      </c>
      <c r="AE39" s="0" t="n">
        <v>5</v>
      </c>
      <c r="AF39" s="0" t="n">
        <f aca="false">FALSE()</f>
        <v>0</v>
      </c>
      <c r="AG39" s="0" t="n">
        <f aca="false">TRUE()</f>
        <v>1</v>
      </c>
      <c r="AH39" s="0" t="n">
        <f aca="false">TRUE()</f>
        <v>1</v>
      </c>
      <c r="AI39" s="0" t="n">
        <f aca="false">FALSE()</f>
        <v>0</v>
      </c>
      <c r="AJ39" s="0" t="n">
        <f aca="false">FALSE()</f>
        <v>0</v>
      </c>
      <c r="AK39" s="0" t="n">
        <f aca="false">FALSE()</f>
        <v>0</v>
      </c>
      <c r="AL39" s="0" t="s">
        <v>2129</v>
      </c>
      <c r="AM39" s="0" t="n">
        <f aca="false">TRUE()</f>
        <v>1</v>
      </c>
      <c r="AN39" s="0" t="s">
        <v>18057</v>
      </c>
      <c r="AO39" s="0" t="n">
        <v>1</v>
      </c>
      <c r="AP39" s="0" t="s">
        <v>18058</v>
      </c>
      <c r="AQ39" s="0" t="s">
        <v>18059</v>
      </c>
      <c r="AR39" s="0" t="n">
        <f aca="false">TRUE()</f>
        <v>1</v>
      </c>
      <c r="AS39" s="0" t="n">
        <f aca="false">TRUE()</f>
        <v>1</v>
      </c>
      <c r="AT39" s="0" t="n">
        <f aca="false">FALSE()</f>
        <v>0</v>
      </c>
      <c r="AU39" s="0" t="n">
        <f aca="false">FALSE()</f>
        <v>0</v>
      </c>
      <c r="AV39" s="0" t="n">
        <f aca="false">FALSE()</f>
        <v>0</v>
      </c>
      <c r="AW39" s="0" t="n">
        <f aca="false">TRUE()</f>
        <v>1</v>
      </c>
      <c r="AX39" s="380" t="n">
        <v>44728.6875</v>
      </c>
      <c r="AY39" s="380" t="n">
        <v>44728.4166666667</v>
      </c>
      <c r="AZ39" s="0" t="n">
        <v>2</v>
      </c>
      <c r="BA39" s="0" t="s">
        <v>18060</v>
      </c>
      <c r="BB39" s="0" t="n">
        <v>0</v>
      </c>
      <c r="BC39" s="380" t="n">
        <v>25569.125</v>
      </c>
      <c r="BD39" s="0" t="s">
        <v>2170</v>
      </c>
      <c r="BE39" s="0" t="s">
        <v>2170</v>
      </c>
      <c r="BF39" s="0" t="s">
        <v>2118</v>
      </c>
    </row>
    <row r="40" customFormat="false" ht="15" hidden="false" customHeight="false" outlineLevel="0" collapsed="false">
      <c r="A40" s="0" t="s">
        <v>18061</v>
      </c>
      <c r="B40" s="0" t="s">
        <v>18062</v>
      </c>
      <c r="C40" s="0" t="s">
        <v>18061</v>
      </c>
      <c r="D40" s="0" t="s">
        <v>2133</v>
      </c>
      <c r="E40" s="0" t="s">
        <v>18061</v>
      </c>
      <c r="F40" s="0" t="n">
        <v>1</v>
      </c>
      <c r="G40" s="0" t="s">
        <v>434</v>
      </c>
      <c r="H40" s="0" t="s">
        <v>2170</v>
      </c>
      <c r="I40" s="0" t="s">
        <v>2170</v>
      </c>
      <c r="J40" s="0" t="s">
        <v>2170</v>
      </c>
      <c r="K40" s="0" t="s">
        <v>2170</v>
      </c>
      <c r="L40" s="0" t="s">
        <v>2170</v>
      </c>
      <c r="M40" s="0" t="s">
        <v>2170</v>
      </c>
      <c r="N40" s="0" t="n">
        <f aca="false">FALSE()</f>
        <v>0</v>
      </c>
      <c r="O40" s="0" t="s">
        <v>18063</v>
      </c>
      <c r="P40" s="0" t="s">
        <v>17780</v>
      </c>
      <c r="Q40" s="0" t="n">
        <v>4</v>
      </c>
      <c r="R40" s="380" t="n">
        <v>45896.125</v>
      </c>
      <c r="S40" s="223" t="n">
        <v>250</v>
      </c>
      <c r="T40" s="0" t="s">
        <v>2132</v>
      </c>
      <c r="U40" s="380" t="n">
        <v>44796.125</v>
      </c>
      <c r="V40" s="380" t="n">
        <v>44804.125</v>
      </c>
      <c r="W40" s="0" t="s">
        <v>2132</v>
      </c>
      <c r="X40" s="0" t="s">
        <v>18064</v>
      </c>
      <c r="Y40" s="0" t="s">
        <v>601</v>
      </c>
      <c r="Z40" s="0" t="s">
        <v>2602</v>
      </c>
      <c r="AA40" s="0" t="s">
        <v>2891</v>
      </c>
      <c r="AB40" s="0" t="s">
        <v>17781</v>
      </c>
      <c r="AC40" s="0" t="n">
        <v>5500000</v>
      </c>
      <c r="AD40" s="0" t="n">
        <v>5500000</v>
      </c>
      <c r="AE40" s="0" t="n">
        <v>5</v>
      </c>
      <c r="AF40" s="0" t="n">
        <f aca="false">FALSE()</f>
        <v>0</v>
      </c>
      <c r="AG40" s="0" t="n">
        <f aca="false">TRUE()</f>
        <v>1</v>
      </c>
      <c r="AH40" s="0" t="n">
        <f aca="false">TRUE()</f>
        <v>1</v>
      </c>
      <c r="AI40" s="0" t="n">
        <f aca="false">FALSE()</f>
        <v>0</v>
      </c>
      <c r="AJ40" s="0" t="n">
        <f aca="false">FALSE()</f>
        <v>0</v>
      </c>
      <c r="AK40" s="0" t="n">
        <f aca="false">TRUE()</f>
        <v>1</v>
      </c>
      <c r="AL40" s="0" t="s">
        <v>2129</v>
      </c>
      <c r="AM40" s="0" t="n">
        <f aca="false">TRUE()</f>
        <v>1</v>
      </c>
      <c r="AN40" s="0" t="s">
        <v>18065</v>
      </c>
      <c r="AO40" s="0" t="n">
        <v>1</v>
      </c>
      <c r="AP40" s="0" t="s">
        <v>18066</v>
      </c>
      <c r="AQ40" s="0" t="s">
        <v>18067</v>
      </c>
      <c r="AR40" s="0" t="n">
        <f aca="false">TRUE()</f>
        <v>1</v>
      </c>
      <c r="AS40" s="0" t="n">
        <f aca="false">FALSE()</f>
        <v>0</v>
      </c>
      <c r="AT40" s="0" t="n">
        <f aca="false">FALSE()</f>
        <v>0</v>
      </c>
      <c r="AU40" s="0" t="n">
        <f aca="false">FALSE()</f>
        <v>0</v>
      </c>
      <c r="AV40" s="0" t="n">
        <f aca="false">FALSE()</f>
        <v>0</v>
      </c>
      <c r="AW40" s="0" t="n">
        <f aca="false">TRUE()</f>
        <v>1</v>
      </c>
      <c r="AX40" s="380" t="n">
        <v>44804.6701388889</v>
      </c>
      <c r="AY40" s="380" t="n">
        <v>44804.4166666667</v>
      </c>
      <c r="AZ40" s="0" t="n">
        <v>1</v>
      </c>
      <c r="BA40" s="0" t="s">
        <v>9576</v>
      </c>
      <c r="BB40" s="0" t="n">
        <v>0</v>
      </c>
      <c r="BC40" s="380" t="n">
        <v>25569.125</v>
      </c>
      <c r="BD40" s="0" t="s">
        <v>2170</v>
      </c>
      <c r="BE40" s="0" t="s">
        <v>2170</v>
      </c>
      <c r="BF40" s="0" t="s">
        <v>2118</v>
      </c>
    </row>
    <row r="41" customFormat="false" ht="15" hidden="false" customHeight="false" outlineLevel="0" collapsed="false">
      <c r="A41" s="0" t="s">
        <v>18068</v>
      </c>
      <c r="B41" s="0" t="s">
        <v>18069</v>
      </c>
      <c r="C41" s="0" t="s">
        <v>18068</v>
      </c>
      <c r="D41" s="0" t="s">
        <v>2133</v>
      </c>
      <c r="E41" s="0" t="s">
        <v>18068</v>
      </c>
      <c r="F41" s="0" t="n">
        <v>1</v>
      </c>
      <c r="G41" s="0" t="s">
        <v>434</v>
      </c>
      <c r="H41" s="0" t="s">
        <v>2170</v>
      </c>
      <c r="I41" s="0" t="s">
        <v>2170</v>
      </c>
      <c r="J41" s="0" t="s">
        <v>2170</v>
      </c>
      <c r="K41" s="0" t="s">
        <v>2170</v>
      </c>
      <c r="L41" s="0" t="s">
        <v>2170</v>
      </c>
      <c r="M41" s="0" t="s">
        <v>2170</v>
      </c>
      <c r="N41" s="0" t="n">
        <f aca="false">FALSE()</f>
        <v>0</v>
      </c>
      <c r="O41" s="0" t="s">
        <v>18070</v>
      </c>
      <c r="P41" s="0" t="s">
        <v>17780</v>
      </c>
      <c r="Q41" s="0" t="n">
        <v>12</v>
      </c>
      <c r="R41" s="380" t="n">
        <v>46629.125</v>
      </c>
      <c r="S41" s="223" t="n">
        <v>1000</v>
      </c>
      <c r="T41" s="0" t="s">
        <v>2132</v>
      </c>
      <c r="U41" s="380" t="n">
        <v>45463.125</v>
      </c>
      <c r="V41" s="380" t="n">
        <v>45513.125</v>
      </c>
      <c r="W41" s="0" t="s">
        <v>2132</v>
      </c>
      <c r="X41" s="0" t="s">
        <v>18071</v>
      </c>
      <c r="Y41" s="0" t="s">
        <v>601</v>
      </c>
      <c r="Z41" s="0" t="s">
        <v>2602</v>
      </c>
      <c r="AA41" s="0" t="s">
        <v>610</v>
      </c>
      <c r="AB41" s="0" t="s">
        <v>17781</v>
      </c>
      <c r="AC41" s="0" t="n">
        <v>300000</v>
      </c>
      <c r="AD41" s="0" t="n">
        <v>300000</v>
      </c>
      <c r="AE41" s="0" t="n">
        <v>5</v>
      </c>
      <c r="AF41" s="0" t="n">
        <f aca="false">FALSE()</f>
        <v>0</v>
      </c>
      <c r="AG41" s="0" t="n">
        <f aca="false">TRUE()</f>
        <v>1</v>
      </c>
      <c r="AH41" s="0" t="n">
        <f aca="false">TRUE()</f>
        <v>1</v>
      </c>
      <c r="AI41" s="0" t="n">
        <f aca="false">TRUE()</f>
        <v>1</v>
      </c>
      <c r="AJ41" s="0" t="n">
        <f aca="false">FALSE()</f>
        <v>0</v>
      </c>
      <c r="AK41" s="0" t="n">
        <f aca="false">TRUE()</f>
        <v>1</v>
      </c>
      <c r="AL41" s="0" t="s">
        <v>2129</v>
      </c>
      <c r="AM41" s="0" t="n">
        <f aca="false">TRUE()</f>
        <v>1</v>
      </c>
      <c r="AN41" s="0" t="s">
        <v>18072</v>
      </c>
      <c r="AO41" s="0" t="n">
        <v>1</v>
      </c>
      <c r="AP41" s="0" t="s">
        <v>18073</v>
      </c>
      <c r="AQ41" s="0" t="s">
        <v>18074</v>
      </c>
      <c r="AR41" s="0" t="n">
        <f aca="false">TRUE()</f>
        <v>1</v>
      </c>
      <c r="AS41" s="0" t="n">
        <f aca="false">TRUE()</f>
        <v>1</v>
      </c>
      <c r="AT41" s="0" t="n">
        <f aca="false">FALSE()</f>
        <v>0</v>
      </c>
      <c r="AU41" s="0" t="n">
        <f aca="false">FALSE()</f>
        <v>0</v>
      </c>
      <c r="AV41" s="0" t="n">
        <f aca="false">FALSE()</f>
        <v>0</v>
      </c>
      <c r="AW41" s="0" t="n">
        <f aca="false">FALSE()</f>
        <v>0</v>
      </c>
      <c r="AX41" s="380" t="n">
        <v>45513.61875</v>
      </c>
      <c r="AY41" s="380" t="n">
        <v>45513.125</v>
      </c>
      <c r="AZ41" s="0" t="n">
        <v>3</v>
      </c>
      <c r="BA41" s="0" t="s">
        <v>18075</v>
      </c>
      <c r="BB41" s="0" t="n">
        <v>0</v>
      </c>
      <c r="BC41" s="380" t="n">
        <v>25569.125</v>
      </c>
      <c r="BD41" s="0" t="s">
        <v>2170</v>
      </c>
      <c r="BE41" s="0" t="s">
        <v>2170</v>
      </c>
      <c r="BF41" s="0" t="s">
        <v>2118</v>
      </c>
    </row>
    <row r="42" customFormat="false" ht="15" hidden="false" customHeight="false" outlineLevel="0" collapsed="false">
      <c r="A42" s="0" t="s">
        <v>18076</v>
      </c>
      <c r="B42" s="0" t="s">
        <v>18077</v>
      </c>
      <c r="C42" s="0" t="s">
        <v>18076</v>
      </c>
      <c r="D42" s="0" t="s">
        <v>2133</v>
      </c>
      <c r="E42" s="0" t="s">
        <v>18076</v>
      </c>
      <c r="F42" s="0" t="n">
        <v>1</v>
      </c>
      <c r="G42" s="0" t="s">
        <v>434</v>
      </c>
      <c r="H42" s="0" t="s">
        <v>2170</v>
      </c>
      <c r="I42" s="0" t="s">
        <v>2170</v>
      </c>
      <c r="J42" s="0" t="s">
        <v>2170</v>
      </c>
      <c r="K42" s="0" t="s">
        <v>2170</v>
      </c>
      <c r="L42" s="0" t="s">
        <v>2170</v>
      </c>
      <c r="M42" s="0" t="s">
        <v>2170</v>
      </c>
      <c r="N42" s="0" t="n">
        <f aca="false">FALSE()</f>
        <v>0</v>
      </c>
      <c r="O42" s="0" t="s">
        <v>18078</v>
      </c>
      <c r="P42" s="0" t="s">
        <v>17780</v>
      </c>
      <c r="Q42" s="0" t="n">
        <v>2</v>
      </c>
      <c r="R42" s="380" t="n">
        <v>46119.125</v>
      </c>
      <c r="S42" s="223" t="n">
        <v>1000</v>
      </c>
      <c r="T42" s="0" t="s">
        <v>2132</v>
      </c>
      <c r="U42" s="380" t="n">
        <v>41144.1666666667</v>
      </c>
      <c r="V42" s="380" t="n">
        <v>42479.125</v>
      </c>
      <c r="W42" s="0" t="s">
        <v>2132</v>
      </c>
      <c r="X42" s="0" t="s">
        <v>18079</v>
      </c>
      <c r="Y42" s="0" t="s">
        <v>601</v>
      </c>
      <c r="Z42" s="0" t="s">
        <v>2602</v>
      </c>
      <c r="AA42" s="0" t="s">
        <v>2114</v>
      </c>
      <c r="AB42" s="0" t="s">
        <v>17848</v>
      </c>
      <c r="AC42" s="0" t="n">
        <v>10000000</v>
      </c>
      <c r="AD42" s="0" t="n">
        <v>10000000</v>
      </c>
      <c r="AE42" s="0" t="n">
        <v>5</v>
      </c>
      <c r="AF42" s="0" t="n">
        <f aca="false">FALSE()</f>
        <v>0</v>
      </c>
      <c r="AG42" s="0" t="n">
        <f aca="false">TRUE()</f>
        <v>1</v>
      </c>
      <c r="AH42" s="0" t="n">
        <f aca="false">TRUE()</f>
        <v>1</v>
      </c>
      <c r="AI42" s="0" t="n">
        <f aca="false">FALSE()</f>
        <v>0</v>
      </c>
      <c r="AJ42" s="0" t="n">
        <f aca="false">FALSE()</f>
        <v>0</v>
      </c>
      <c r="AK42" s="0" t="n">
        <f aca="false">FALSE()</f>
        <v>0</v>
      </c>
      <c r="AL42" s="0" t="s">
        <v>2129</v>
      </c>
      <c r="AM42" s="0" t="n">
        <f aca="false">TRUE()</f>
        <v>1</v>
      </c>
      <c r="AN42" s="0" t="s">
        <v>18080</v>
      </c>
      <c r="AO42" s="0" t="n">
        <v>1</v>
      </c>
      <c r="AP42" s="0" t="s">
        <v>18081</v>
      </c>
      <c r="AQ42" s="0" t="s">
        <v>18082</v>
      </c>
      <c r="AR42" s="0" t="n">
        <f aca="false">TRUE()</f>
        <v>1</v>
      </c>
      <c r="AS42" s="0" t="n">
        <f aca="false">FALSE()</f>
        <v>0</v>
      </c>
      <c r="AT42" s="0" t="n">
        <f aca="false">FALSE()</f>
        <v>0</v>
      </c>
      <c r="AU42" s="0" t="n">
        <f aca="false">FALSE()</f>
        <v>0</v>
      </c>
      <c r="AV42" s="0" t="n">
        <f aca="false">FALSE()</f>
        <v>0</v>
      </c>
      <c r="AW42" s="0" t="n">
        <f aca="false">TRUE()</f>
        <v>1</v>
      </c>
      <c r="AX42" s="380" t="n">
        <v>43166.9756944445</v>
      </c>
      <c r="AY42" s="380" t="n">
        <v>42479.125</v>
      </c>
      <c r="AZ42" s="0" t="n">
        <v>1</v>
      </c>
      <c r="BA42" s="0" t="s">
        <v>3533</v>
      </c>
      <c r="BB42" s="0" t="n">
        <v>0</v>
      </c>
      <c r="BC42" s="380" t="n">
        <v>25569.125</v>
      </c>
      <c r="BD42" s="0" t="s">
        <v>2170</v>
      </c>
      <c r="BE42" s="0" t="s">
        <v>2170</v>
      </c>
      <c r="BF42" s="0" t="s">
        <v>604</v>
      </c>
    </row>
    <row r="43" customFormat="false" ht="15" hidden="false" customHeight="false" outlineLevel="0" collapsed="false">
      <c r="A43" s="0" t="s">
        <v>18083</v>
      </c>
      <c r="B43" s="0" t="s">
        <v>18084</v>
      </c>
      <c r="C43" s="0" t="s">
        <v>18083</v>
      </c>
      <c r="D43" s="0" t="s">
        <v>2133</v>
      </c>
      <c r="E43" s="0" t="s">
        <v>18083</v>
      </c>
      <c r="F43" s="0" t="n">
        <v>1</v>
      </c>
      <c r="G43" s="0" t="s">
        <v>434</v>
      </c>
      <c r="H43" s="0" t="s">
        <v>2596</v>
      </c>
      <c r="I43" s="0" t="s">
        <v>2596</v>
      </c>
      <c r="J43" s="0" t="s">
        <v>4904</v>
      </c>
      <c r="K43" s="0" t="s">
        <v>2170</v>
      </c>
      <c r="L43" s="0" t="s">
        <v>2597</v>
      </c>
      <c r="M43" s="0" t="s">
        <v>2170</v>
      </c>
      <c r="N43" s="0" t="n">
        <f aca="false">FALSE()</f>
        <v>0</v>
      </c>
      <c r="O43" s="0" t="s">
        <v>18085</v>
      </c>
      <c r="P43" s="0" t="s">
        <v>17838</v>
      </c>
      <c r="Q43" s="0" t="n">
        <v>12</v>
      </c>
      <c r="R43" s="380" t="n">
        <v>46998.125</v>
      </c>
      <c r="S43" s="223" t="n">
        <v>1000</v>
      </c>
      <c r="T43" s="0" t="s">
        <v>2132</v>
      </c>
      <c r="U43" s="380" t="n">
        <v>45551.125</v>
      </c>
      <c r="V43" s="380" t="n">
        <v>45558.125</v>
      </c>
      <c r="W43" s="0" t="s">
        <v>2132</v>
      </c>
      <c r="X43" s="0" t="s">
        <v>18086</v>
      </c>
      <c r="Y43" s="0" t="s">
        <v>601</v>
      </c>
      <c r="Z43" s="0" t="s">
        <v>2602</v>
      </c>
      <c r="AA43" s="0" t="s">
        <v>2114</v>
      </c>
      <c r="AB43" s="0" t="s">
        <v>17781</v>
      </c>
      <c r="AC43" s="0" t="n">
        <v>45000000</v>
      </c>
      <c r="AD43" s="0" t="n">
        <v>45000000</v>
      </c>
      <c r="AE43" s="0" t="n">
        <v>5</v>
      </c>
      <c r="AF43" s="0" t="n">
        <f aca="false">FALSE()</f>
        <v>0</v>
      </c>
      <c r="AG43" s="0" t="n">
        <f aca="false">TRUE()</f>
        <v>1</v>
      </c>
      <c r="AH43" s="0" t="n">
        <f aca="false">TRUE()</f>
        <v>1</v>
      </c>
      <c r="AI43" s="0" t="n">
        <f aca="false">TRUE()</f>
        <v>1</v>
      </c>
      <c r="AJ43" s="0" t="n">
        <f aca="false">FALSE()</f>
        <v>0</v>
      </c>
      <c r="AK43" s="0" t="n">
        <f aca="false">FALSE()</f>
        <v>0</v>
      </c>
      <c r="AL43" s="0" t="s">
        <v>2129</v>
      </c>
      <c r="AM43" s="0" t="n">
        <f aca="false">TRUE()</f>
        <v>1</v>
      </c>
      <c r="AN43" s="0" t="s">
        <v>18087</v>
      </c>
      <c r="AO43" s="0" t="n">
        <v>1</v>
      </c>
      <c r="AP43" s="0" t="s">
        <v>18088</v>
      </c>
      <c r="AQ43" s="0" t="s">
        <v>18089</v>
      </c>
      <c r="AR43" s="0" t="n">
        <f aca="false">TRUE()</f>
        <v>1</v>
      </c>
      <c r="AS43" s="0" t="n">
        <f aca="false">FALSE()</f>
        <v>0</v>
      </c>
      <c r="AT43" s="0" t="n">
        <f aca="false">FALSE()</f>
        <v>0</v>
      </c>
      <c r="AU43" s="0" t="n">
        <f aca="false">FALSE()</f>
        <v>0</v>
      </c>
      <c r="AV43" s="0" t="n">
        <f aca="false">FALSE()</f>
        <v>0</v>
      </c>
      <c r="AW43" s="0" t="n">
        <f aca="false">TRUE()</f>
        <v>1</v>
      </c>
      <c r="AX43" s="380" t="n">
        <v>45558.6875</v>
      </c>
      <c r="AY43" s="380" t="n">
        <v>45558.125</v>
      </c>
      <c r="AZ43" s="0" t="n">
        <v>1</v>
      </c>
      <c r="BA43" s="0" t="s">
        <v>3881</v>
      </c>
      <c r="BB43" s="0" t="n">
        <v>0</v>
      </c>
      <c r="BC43" s="380" t="n">
        <v>25569.125</v>
      </c>
      <c r="BD43" s="0" t="s">
        <v>4904</v>
      </c>
      <c r="BE43" s="0" t="s">
        <v>2170</v>
      </c>
      <c r="BF43" s="0" t="s">
        <v>17868</v>
      </c>
    </row>
    <row r="44" customFormat="false" ht="15" hidden="false" customHeight="false" outlineLevel="0" collapsed="false">
      <c r="A44" s="0" t="s">
        <v>18090</v>
      </c>
      <c r="B44" s="0" t="s">
        <v>18091</v>
      </c>
      <c r="C44" s="0" t="s">
        <v>18090</v>
      </c>
      <c r="D44" s="0" t="s">
        <v>2133</v>
      </c>
      <c r="E44" s="0" t="s">
        <v>18090</v>
      </c>
      <c r="F44" s="0" t="n">
        <v>1</v>
      </c>
      <c r="G44" s="0" t="s">
        <v>434</v>
      </c>
      <c r="H44" s="0" t="s">
        <v>2170</v>
      </c>
      <c r="I44" s="0" t="s">
        <v>2170</v>
      </c>
      <c r="J44" s="0" t="s">
        <v>2170</v>
      </c>
      <c r="K44" s="0" t="s">
        <v>2170</v>
      </c>
      <c r="L44" s="0" t="s">
        <v>2170</v>
      </c>
      <c r="M44" s="0" t="s">
        <v>2170</v>
      </c>
      <c r="N44" s="0" t="n">
        <f aca="false">FALSE()</f>
        <v>0</v>
      </c>
      <c r="O44" s="0" t="s">
        <v>18092</v>
      </c>
      <c r="P44" s="0" t="s">
        <v>17780</v>
      </c>
      <c r="Q44" s="0" t="n">
        <v>12</v>
      </c>
      <c r="R44" s="380" t="n">
        <v>45905.125</v>
      </c>
      <c r="S44" s="223" t="n">
        <v>80</v>
      </c>
      <c r="T44" s="0" t="s">
        <v>2132</v>
      </c>
      <c r="U44" s="380" t="n">
        <v>44476.125</v>
      </c>
      <c r="V44" s="380" t="n">
        <v>44825.125</v>
      </c>
      <c r="W44" s="0" t="s">
        <v>2132</v>
      </c>
      <c r="X44" s="0" t="s">
        <v>18093</v>
      </c>
      <c r="Y44" s="0" t="s">
        <v>601</v>
      </c>
      <c r="Z44" s="0" t="s">
        <v>2602</v>
      </c>
      <c r="AA44" s="0" t="s">
        <v>610</v>
      </c>
      <c r="AB44" s="0" t="s">
        <v>17781</v>
      </c>
      <c r="AC44" s="0" t="n">
        <v>250000</v>
      </c>
      <c r="AD44" s="0" t="n">
        <v>250000</v>
      </c>
      <c r="AE44" s="0" t="n">
        <v>5</v>
      </c>
      <c r="AF44" s="0" t="n">
        <f aca="false">FALSE()</f>
        <v>0</v>
      </c>
      <c r="AG44" s="0" t="n">
        <f aca="false">TRUE()</f>
        <v>1</v>
      </c>
      <c r="AH44" s="0" t="n">
        <f aca="false">TRUE()</f>
        <v>1</v>
      </c>
      <c r="AI44" s="0" t="n">
        <f aca="false">FALSE()</f>
        <v>0</v>
      </c>
      <c r="AJ44" s="0" t="n">
        <f aca="false">FALSE()</f>
        <v>0</v>
      </c>
      <c r="AK44" s="0" t="n">
        <f aca="false">TRUE()</f>
        <v>1</v>
      </c>
      <c r="AL44" s="0" t="s">
        <v>2129</v>
      </c>
      <c r="AM44" s="0" t="n">
        <f aca="false">TRUE()</f>
        <v>1</v>
      </c>
      <c r="AN44" s="0" t="s">
        <v>18094</v>
      </c>
      <c r="AO44" s="0" t="n">
        <v>1</v>
      </c>
      <c r="AP44" s="0" t="s">
        <v>18095</v>
      </c>
      <c r="AQ44" s="0" t="s">
        <v>18096</v>
      </c>
      <c r="AR44" s="0" t="n">
        <f aca="false">TRUE()</f>
        <v>1</v>
      </c>
      <c r="AS44" s="0" t="n">
        <f aca="false">TRUE()</f>
        <v>1</v>
      </c>
      <c r="AT44" s="0" t="n">
        <f aca="false">FALSE()</f>
        <v>0</v>
      </c>
      <c r="AU44" s="0" t="n">
        <f aca="false">FALSE()</f>
        <v>0</v>
      </c>
      <c r="AV44" s="0" t="n">
        <f aca="false">FALSE()</f>
        <v>0</v>
      </c>
      <c r="AW44" s="0" t="n">
        <f aca="false">FALSE()</f>
        <v>0</v>
      </c>
      <c r="AX44" s="380" t="n">
        <v>44825.6902777778</v>
      </c>
      <c r="AY44" s="380" t="n">
        <v>44825.4166666667</v>
      </c>
      <c r="AZ44" s="0" t="n">
        <v>3</v>
      </c>
      <c r="BA44" s="0" t="s">
        <v>18097</v>
      </c>
      <c r="BB44" s="0" t="n">
        <v>0</v>
      </c>
      <c r="BC44" s="380" t="n">
        <v>25569.125</v>
      </c>
      <c r="BD44" s="0" t="s">
        <v>2170</v>
      </c>
      <c r="BE44" s="0" t="s">
        <v>2170</v>
      </c>
      <c r="BF44" s="0" t="s">
        <v>2118</v>
      </c>
    </row>
    <row r="45" customFormat="false" ht="15" hidden="false" customHeight="false" outlineLevel="0" collapsed="false">
      <c r="A45" s="0" t="s">
        <v>18098</v>
      </c>
      <c r="B45" s="0" t="s">
        <v>18099</v>
      </c>
      <c r="C45" s="0" t="s">
        <v>18098</v>
      </c>
      <c r="D45" s="0" t="s">
        <v>2133</v>
      </c>
      <c r="E45" s="0" t="s">
        <v>18098</v>
      </c>
      <c r="F45" s="0" t="n">
        <v>1</v>
      </c>
      <c r="G45" s="0" t="s">
        <v>434</v>
      </c>
      <c r="H45" s="0" t="s">
        <v>2170</v>
      </c>
      <c r="I45" s="0" t="s">
        <v>2170</v>
      </c>
      <c r="J45" s="0" t="s">
        <v>2170</v>
      </c>
      <c r="K45" s="0" t="s">
        <v>2170</v>
      </c>
      <c r="L45" s="0" t="s">
        <v>2170</v>
      </c>
      <c r="M45" s="0" t="s">
        <v>2170</v>
      </c>
      <c r="N45" s="0" t="n">
        <f aca="false">FALSE()</f>
        <v>0</v>
      </c>
      <c r="O45" s="0" t="s">
        <v>18100</v>
      </c>
      <c r="P45" s="0" t="s">
        <v>17838</v>
      </c>
      <c r="Q45" s="0" t="n">
        <v>2</v>
      </c>
      <c r="R45" s="380" t="n">
        <v>46791.125</v>
      </c>
      <c r="S45" s="223" t="n">
        <v>1000</v>
      </c>
      <c r="T45" s="0" t="s">
        <v>2132</v>
      </c>
      <c r="U45" s="380" t="n">
        <v>45470.125</v>
      </c>
      <c r="V45" s="380" t="n">
        <v>45481.125</v>
      </c>
      <c r="W45" s="0" t="s">
        <v>2132</v>
      </c>
      <c r="X45" s="0" t="s">
        <v>18101</v>
      </c>
      <c r="Y45" s="0" t="s">
        <v>601</v>
      </c>
      <c r="Z45" s="0" t="s">
        <v>2602</v>
      </c>
      <c r="AA45" s="0" t="s">
        <v>2115</v>
      </c>
      <c r="AB45" s="0" t="s">
        <v>17781</v>
      </c>
      <c r="AC45" s="0" t="n">
        <v>354715</v>
      </c>
      <c r="AD45" s="0" t="n">
        <v>453000</v>
      </c>
      <c r="AE45" s="0" t="n">
        <v>5</v>
      </c>
      <c r="AF45" s="0" t="n">
        <f aca="false">FALSE()</f>
        <v>0</v>
      </c>
      <c r="AG45" s="0" t="n">
        <f aca="false">TRUE()</f>
        <v>1</v>
      </c>
      <c r="AH45" s="0" t="n">
        <f aca="false">TRUE()</f>
        <v>1</v>
      </c>
      <c r="AI45" s="0" t="n">
        <f aca="false">FALSE()</f>
        <v>0</v>
      </c>
      <c r="AJ45" s="0" t="n">
        <f aca="false">FALSE()</f>
        <v>0</v>
      </c>
      <c r="AK45" s="0" t="n">
        <f aca="false">FALSE()</f>
        <v>0</v>
      </c>
      <c r="AL45" s="0" t="s">
        <v>3129</v>
      </c>
      <c r="AM45" s="0" t="n">
        <f aca="false">TRUE()</f>
        <v>1</v>
      </c>
      <c r="AN45" s="0" t="s">
        <v>18102</v>
      </c>
      <c r="AO45" s="0" t="n">
        <v>1</v>
      </c>
      <c r="AP45" s="0" t="s">
        <v>18103</v>
      </c>
      <c r="AQ45" s="0" t="s">
        <v>18104</v>
      </c>
      <c r="AR45" s="0" t="n">
        <f aca="false">TRUE()</f>
        <v>1</v>
      </c>
      <c r="AS45" s="0" t="n">
        <f aca="false">FALSE()</f>
        <v>0</v>
      </c>
      <c r="AT45" s="0" t="n">
        <f aca="false">FALSE()</f>
        <v>0</v>
      </c>
      <c r="AU45" s="0" t="n">
        <f aca="false">FALSE()</f>
        <v>0</v>
      </c>
      <c r="AV45" s="0" t="n">
        <f aca="false">FALSE()</f>
        <v>0</v>
      </c>
      <c r="AW45" s="0" t="n">
        <f aca="false">FALSE()</f>
        <v>0</v>
      </c>
      <c r="AX45" s="380" t="n">
        <v>45519.5493055556</v>
      </c>
      <c r="AY45" s="380" t="n">
        <v>45519.125</v>
      </c>
      <c r="AZ45" s="0" t="n">
        <v>2</v>
      </c>
      <c r="BA45" s="0" t="s">
        <v>18105</v>
      </c>
      <c r="BB45" s="0" t="n">
        <v>1</v>
      </c>
      <c r="BC45" s="380" t="n">
        <v>46699.125</v>
      </c>
      <c r="BD45" s="0" t="s">
        <v>2170</v>
      </c>
      <c r="BE45" s="0" t="s">
        <v>2170</v>
      </c>
      <c r="BF45" s="0" t="s">
        <v>604</v>
      </c>
    </row>
    <row r="46" customFormat="false" ht="15" hidden="false" customHeight="false" outlineLevel="0" collapsed="false">
      <c r="A46" s="0" t="s">
        <v>18106</v>
      </c>
      <c r="B46" s="0" t="s">
        <v>18107</v>
      </c>
      <c r="C46" s="0" t="s">
        <v>18106</v>
      </c>
      <c r="D46" s="0" t="s">
        <v>2133</v>
      </c>
      <c r="E46" s="0" t="s">
        <v>18106</v>
      </c>
      <c r="F46" s="0" t="n">
        <v>1</v>
      </c>
      <c r="G46" s="0" t="s">
        <v>434</v>
      </c>
      <c r="H46" s="0" t="s">
        <v>2170</v>
      </c>
      <c r="I46" s="0" t="s">
        <v>2170</v>
      </c>
      <c r="J46" s="0" t="s">
        <v>2170</v>
      </c>
      <c r="K46" s="0" t="s">
        <v>2170</v>
      </c>
      <c r="L46" s="0" t="s">
        <v>2170</v>
      </c>
      <c r="M46" s="0" t="s">
        <v>2170</v>
      </c>
      <c r="N46" s="0" t="n">
        <f aca="false">FALSE()</f>
        <v>0</v>
      </c>
      <c r="O46" s="0" t="s">
        <v>18108</v>
      </c>
      <c r="P46" s="0" t="s">
        <v>17780</v>
      </c>
      <c r="Q46" s="0" t="n">
        <v>4</v>
      </c>
      <c r="R46" s="380" t="n">
        <v>46825.125</v>
      </c>
      <c r="S46" s="223" t="n">
        <v>1000</v>
      </c>
      <c r="T46" s="0" t="s">
        <v>2132</v>
      </c>
      <c r="U46" s="380" t="n">
        <v>45716.125</v>
      </c>
      <c r="V46" s="380" t="n">
        <v>45733.125</v>
      </c>
      <c r="W46" s="0" t="s">
        <v>2132</v>
      </c>
      <c r="X46" s="0" t="s">
        <v>18109</v>
      </c>
      <c r="Y46" s="0" t="s">
        <v>601</v>
      </c>
      <c r="Z46" s="0" t="s">
        <v>2602</v>
      </c>
      <c r="AA46" s="0" t="s">
        <v>2891</v>
      </c>
      <c r="AB46" s="0" t="s">
        <v>17781</v>
      </c>
      <c r="AC46" s="0" t="n">
        <v>360000</v>
      </c>
      <c r="AD46" s="0" t="n">
        <v>500000</v>
      </c>
      <c r="AE46" s="0" t="n">
        <v>5</v>
      </c>
      <c r="AF46" s="0" t="n">
        <f aca="false">FALSE()</f>
        <v>0</v>
      </c>
      <c r="AG46" s="0" t="n">
        <f aca="false">TRUE()</f>
        <v>1</v>
      </c>
      <c r="AH46" s="0" t="n">
        <f aca="false">TRUE()</f>
        <v>1</v>
      </c>
      <c r="AI46" s="0" t="n">
        <f aca="false">FALSE()</f>
        <v>0</v>
      </c>
      <c r="AJ46" s="0" t="n">
        <f aca="false">FALSE()</f>
        <v>0</v>
      </c>
      <c r="AK46" s="0" t="n">
        <f aca="false">FALSE()</f>
        <v>0</v>
      </c>
      <c r="AL46" s="0" t="s">
        <v>2129</v>
      </c>
      <c r="AM46" s="0" t="n">
        <f aca="false">TRUE()</f>
        <v>1</v>
      </c>
      <c r="AN46" s="0" t="s">
        <v>18110</v>
      </c>
      <c r="AO46" s="0" t="n">
        <v>1</v>
      </c>
      <c r="AP46" s="0" t="s">
        <v>18111</v>
      </c>
      <c r="AQ46" s="0" t="s">
        <v>18112</v>
      </c>
      <c r="AR46" s="0" t="n">
        <f aca="false">TRUE()</f>
        <v>1</v>
      </c>
      <c r="AS46" s="0" t="n">
        <f aca="false">FALSE()</f>
        <v>0</v>
      </c>
      <c r="AT46" s="0" t="n">
        <f aca="false">FALSE()</f>
        <v>0</v>
      </c>
      <c r="AU46" s="0" t="n">
        <f aca="false">FALSE()</f>
        <v>0</v>
      </c>
      <c r="AV46" s="0" t="n">
        <f aca="false">FALSE()</f>
        <v>0</v>
      </c>
      <c r="AW46" s="0" t="n">
        <f aca="false">TRUE()</f>
        <v>1</v>
      </c>
      <c r="AX46" s="380" t="n">
        <v>45733.6875</v>
      </c>
      <c r="AY46" s="380" t="n">
        <v>45733.125</v>
      </c>
      <c r="AZ46" s="0" t="n">
        <v>3</v>
      </c>
      <c r="BA46" s="0" t="s">
        <v>18113</v>
      </c>
      <c r="BB46" s="0" t="n">
        <v>0</v>
      </c>
      <c r="BC46" s="380" t="n">
        <v>25569.125</v>
      </c>
      <c r="BD46" s="0" t="s">
        <v>2170</v>
      </c>
      <c r="BE46" s="0" t="s">
        <v>2170</v>
      </c>
      <c r="BF46" s="0" t="s">
        <v>604</v>
      </c>
    </row>
    <row r="47" customFormat="false" ht="15" hidden="false" customHeight="false" outlineLevel="0" collapsed="false">
      <c r="A47" s="0" t="s">
        <v>18114</v>
      </c>
      <c r="B47" s="0" t="s">
        <v>18115</v>
      </c>
      <c r="C47" s="0" t="s">
        <v>18114</v>
      </c>
      <c r="D47" s="0" t="s">
        <v>2133</v>
      </c>
      <c r="E47" s="0" t="s">
        <v>18114</v>
      </c>
      <c r="F47" s="0" t="n">
        <v>1</v>
      </c>
      <c r="G47" s="0" t="s">
        <v>434</v>
      </c>
      <c r="H47" s="0" t="s">
        <v>2170</v>
      </c>
      <c r="I47" s="0" t="s">
        <v>2170</v>
      </c>
      <c r="J47" s="0" t="s">
        <v>2170</v>
      </c>
      <c r="K47" s="0" t="s">
        <v>2170</v>
      </c>
      <c r="L47" s="0" t="s">
        <v>2170</v>
      </c>
      <c r="M47" s="0" t="s">
        <v>2170</v>
      </c>
      <c r="N47" s="0" t="n">
        <f aca="false">FALSE()</f>
        <v>0</v>
      </c>
      <c r="O47" s="0" t="s">
        <v>18116</v>
      </c>
      <c r="P47" s="0" t="s">
        <v>17780</v>
      </c>
      <c r="Q47" s="0" t="n">
        <v>12</v>
      </c>
      <c r="R47" s="380" t="n">
        <v>46453.125</v>
      </c>
      <c r="S47" s="223" t="n">
        <v>1000</v>
      </c>
      <c r="T47" s="0" t="s">
        <v>2132</v>
      </c>
      <c r="U47" s="380" t="n">
        <v>45351.125</v>
      </c>
      <c r="V47" s="380" t="n">
        <v>45373.125</v>
      </c>
      <c r="W47" s="0" t="s">
        <v>2132</v>
      </c>
      <c r="X47" s="0" t="s">
        <v>18117</v>
      </c>
      <c r="Y47" s="0" t="s">
        <v>601</v>
      </c>
      <c r="Z47" s="0" t="s">
        <v>2602</v>
      </c>
      <c r="AA47" s="0" t="s">
        <v>2114</v>
      </c>
      <c r="AB47" s="0" t="s">
        <v>17781</v>
      </c>
      <c r="AC47" s="0" t="n">
        <v>661752</v>
      </c>
      <c r="AD47" s="0" t="n">
        <v>1000000</v>
      </c>
      <c r="AE47" s="0" t="n">
        <v>5</v>
      </c>
      <c r="AF47" s="0" t="n">
        <f aca="false">FALSE()</f>
        <v>0</v>
      </c>
      <c r="AG47" s="0" t="n">
        <f aca="false">TRUE()</f>
        <v>1</v>
      </c>
      <c r="AH47" s="0" t="n">
        <f aca="false">TRUE()</f>
        <v>1</v>
      </c>
      <c r="AI47" s="0" t="n">
        <f aca="false">FALSE()</f>
        <v>0</v>
      </c>
      <c r="AJ47" s="0" t="n">
        <f aca="false">FALSE()</f>
        <v>0</v>
      </c>
      <c r="AK47" s="0" t="n">
        <f aca="false">FALSE()</f>
        <v>0</v>
      </c>
      <c r="AL47" s="0" t="s">
        <v>2129</v>
      </c>
      <c r="AM47" s="0" t="n">
        <f aca="false">TRUE()</f>
        <v>1</v>
      </c>
      <c r="AN47" s="0" t="s">
        <v>18118</v>
      </c>
      <c r="AO47" s="0" t="n">
        <v>1</v>
      </c>
      <c r="AP47" s="0" t="s">
        <v>18119</v>
      </c>
      <c r="AQ47" s="0" t="s">
        <v>18120</v>
      </c>
      <c r="AR47" s="0" t="n">
        <f aca="false">TRUE()</f>
        <v>1</v>
      </c>
      <c r="AS47" s="0" t="n">
        <f aca="false">FALSE()</f>
        <v>0</v>
      </c>
      <c r="AT47" s="0" t="n">
        <f aca="false">FALSE()</f>
        <v>0</v>
      </c>
      <c r="AU47" s="0" t="n">
        <f aca="false">FALSE()</f>
        <v>0</v>
      </c>
      <c r="AV47" s="0" t="n">
        <f aca="false">FALSE()</f>
        <v>0</v>
      </c>
      <c r="AW47" s="0" t="n">
        <f aca="false">TRUE()</f>
        <v>1</v>
      </c>
      <c r="AX47" s="380" t="n">
        <v>45373.6145833333</v>
      </c>
      <c r="AY47" s="380" t="n">
        <v>45373.125</v>
      </c>
      <c r="AZ47" s="0" t="n">
        <v>1</v>
      </c>
      <c r="BA47" s="0" t="s">
        <v>18121</v>
      </c>
      <c r="BB47" s="0" t="n">
        <v>0</v>
      </c>
      <c r="BC47" s="380" t="n">
        <v>46093.125</v>
      </c>
      <c r="BD47" s="0" t="s">
        <v>2170</v>
      </c>
      <c r="BE47" s="0" t="s">
        <v>2170</v>
      </c>
      <c r="BF47" s="0" t="s">
        <v>604</v>
      </c>
    </row>
    <row r="48" customFormat="false" ht="15" hidden="false" customHeight="false" outlineLevel="0" collapsed="false">
      <c r="A48" s="0" t="s">
        <v>18122</v>
      </c>
      <c r="B48" s="0" t="s">
        <v>18123</v>
      </c>
      <c r="C48" s="0" t="s">
        <v>18122</v>
      </c>
      <c r="D48" s="0" t="s">
        <v>2133</v>
      </c>
      <c r="E48" s="0" t="s">
        <v>18122</v>
      </c>
      <c r="F48" s="0" t="n">
        <v>1</v>
      </c>
      <c r="G48" s="0" t="s">
        <v>434</v>
      </c>
      <c r="H48" s="0" t="s">
        <v>2170</v>
      </c>
      <c r="I48" s="0" t="s">
        <v>2170</v>
      </c>
      <c r="J48" s="0" t="s">
        <v>2170</v>
      </c>
      <c r="K48" s="0" t="s">
        <v>2170</v>
      </c>
      <c r="L48" s="0" t="s">
        <v>2170</v>
      </c>
      <c r="M48" s="0" t="s">
        <v>2170</v>
      </c>
      <c r="N48" s="0" t="n">
        <f aca="false">FALSE()</f>
        <v>0</v>
      </c>
      <c r="O48" s="0" t="s">
        <v>18124</v>
      </c>
      <c r="P48" s="0" t="s">
        <v>17780</v>
      </c>
      <c r="Q48" s="0" t="n">
        <v>12</v>
      </c>
      <c r="R48" s="380" t="n">
        <v>46822.125</v>
      </c>
      <c r="S48" s="223" t="n">
        <v>820</v>
      </c>
      <c r="T48" s="0" t="s">
        <v>2132</v>
      </c>
      <c r="U48" s="380" t="n">
        <v>45545.125</v>
      </c>
      <c r="V48" s="380" t="n">
        <v>45562.125</v>
      </c>
      <c r="W48" s="0" t="s">
        <v>2132</v>
      </c>
      <c r="X48" s="0" t="s">
        <v>18125</v>
      </c>
      <c r="Y48" s="0" t="s">
        <v>601</v>
      </c>
      <c r="Z48" s="0" t="s">
        <v>2602</v>
      </c>
      <c r="AA48" s="0" t="s">
        <v>610</v>
      </c>
      <c r="AB48" s="0" t="s">
        <v>17781</v>
      </c>
      <c r="AC48" s="0" t="n">
        <v>500000</v>
      </c>
      <c r="AD48" s="0" t="n">
        <v>500000</v>
      </c>
      <c r="AE48" s="0" t="n">
        <v>5</v>
      </c>
      <c r="AF48" s="0" t="n">
        <f aca="false">FALSE()</f>
        <v>0</v>
      </c>
      <c r="AG48" s="0" t="n">
        <f aca="false">TRUE()</f>
        <v>1</v>
      </c>
      <c r="AH48" s="0" t="n">
        <f aca="false">TRUE()</f>
        <v>1</v>
      </c>
      <c r="AI48" s="0" t="n">
        <f aca="false">FALSE()</f>
        <v>0</v>
      </c>
      <c r="AJ48" s="0" t="n">
        <f aca="false">FALSE()</f>
        <v>0</v>
      </c>
      <c r="AK48" s="0" t="n">
        <f aca="false">TRUE()</f>
        <v>1</v>
      </c>
      <c r="AL48" s="0" t="s">
        <v>2129</v>
      </c>
      <c r="AM48" s="0" t="n">
        <f aca="false">TRUE()</f>
        <v>1</v>
      </c>
      <c r="AN48" s="0" t="s">
        <v>18126</v>
      </c>
      <c r="AO48" s="0" t="n">
        <v>1</v>
      </c>
      <c r="AP48" s="0" t="s">
        <v>18127</v>
      </c>
      <c r="AQ48" s="0" t="s">
        <v>18128</v>
      </c>
      <c r="AR48" s="0" t="n">
        <f aca="false">TRUE()</f>
        <v>1</v>
      </c>
      <c r="AS48" s="0" t="n">
        <f aca="false">FALSE()</f>
        <v>0</v>
      </c>
      <c r="AT48" s="0" t="n">
        <f aca="false">FALSE()</f>
        <v>0</v>
      </c>
      <c r="AU48" s="0" t="n">
        <f aca="false">FALSE()</f>
        <v>0</v>
      </c>
      <c r="AV48" s="0" t="n">
        <f aca="false">FALSE()</f>
        <v>0</v>
      </c>
      <c r="AW48" s="0" t="n">
        <f aca="false">TRUE()</f>
        <v>1</v>
      </c>
      <c r="AX48" s="380" t="n">
        <v>45562.6916666667</v>
      </c>
      <c r="AY48" s="380" t="n">
        <v>45562.125</v>
      </c>
      <c r="AZ48" s="0" t="n">
        <v>3</v>
      </c>
      <c r="BA48" s="0" t="s">
        <v>18129</v>
      </c>
      <c r="BB48" s="0" t="n">
        <v>0</v>
      </c>
      <c r="BC48" s="380" t="n">
        <v>46102.125</v>
      </c>
      <c r="BD48" s="0" t="s">
        <v>2170</v>
      </c>
      <c r="BE48" s="0" t="s">
        <v>2170</v>
      </c>
      <c r="BF48" s="0" t="s">
        <v>604</v>
      </c>
    </row>
    <row r="49" customFormat="false" ht="15" hidden="false" customHeight="false" outlineLevel="0" collapsed="false">
      <c r="A49" s="0" t="s">
        <v>18130</v>
      </c>
      <c r="B49" s="0" t="s">
        <v>18131</v>
      </c>
      <c r="C49" s="0" t="s">
        <v>18130</v>
      </c>
      <c r="D49" s="0" t="s">
        <v>2133</v>
      </c>
      <c r="E49" s="0" t="s">
        <v>18130</v>
      </c>
      <c r="F49" s="0" t="n">
        <v>1</v>
      </c>
      <c r="G49" s="0" t="s">
        <v>434</v>
      </c>
      <c r="H49" s="0" t="s">
        <v>2170</v>
      </c>
      <c r="I49" s="0" t="s">
        <v>2170</v>
      </c>
      <c r="J49" s="0" t="s">
        <v>2170</v>
      </c>
      <c r="K49" s="0" t="s">
        <v>2170</v>
      </c>
      <c r="L49" s="0" t="s">
        <v>2170</v>
      </c>
      <c r="M49" s="0" t="s">
        <v>2170</v>
      </c>
      <c r="N49" s="0" t="n">
        <f aca="false">FALSE()</f>
        <v>0</v>
      </c>
      <c r="O49" s="0" t="s">
        <v>18132</v>
      </c>
      <c r="P49" s="0" t="s">
        <v>17838</v>
      </c>
      <c r="Q49" s="0" t="n">
        <v>4</v>
      </c>
      <c r="R49" s="380" t="n">
        <v>47065.125</v>
      </c>
      <c r="S49" s="223" t="n">
        <v>1000</v>
      </c>
      <c r="T49" s="0" t="s">
        <v>2132</v>
      </c>
      <c r="U49" s="380" t="n">
        <v>45509.125</v>
      </c>
      <c r="V49" s="380" t="n">
        <v>45518.125</v>
      </c>
      <c r="W49" s="0" t="s">
        <v>2132</v>
      </c>
      <c r="X49" s="0" t="s">
        <v>18133</v>
      </c>
      <c r="Y49" s="0" t="s">
        <v>601</v>
      </c>
      <c r="Z49" s="0" t="s">
        <v>2602</v>
      </c>
      <c r="AA49" s="0" t="s">
        <v>610</v>
      </c>
      <c r="AB49" s="0" t="s">
        <v>17781</v>
      </c>
      <c r="AC49" s="0" t="n">
        <v>11500000</v>
      </c>
      <c r="AD49" s="0" t="n">
        <v>11500000</v>
      </c>
      <c r="AE49" s="0" t="n">
        <v>5</v>
      </c>
      <c r="AF49" s="0" t="n">
        <f aca="false">FALSE()</f>
        <v>0</v>
      </c>
      <c r="AG49" s="0" t="n">
        <f aca="false">TRUE()</f>
        <v>1</v>
      </c>
      <c r="AH49" s="0" t="n">
        <f aca="false">TRUE()</f>
        <v>1</v>
      </c>
      <c r="AI49" s="0" t="n">
        <f aca="false">TRUE()</f>
        <v>1</v>
      </c>
      <c r="AJ49" s="0" t="n">
        <f aca="false">FALSE()</f>
        <v>0</v>
      </c>
      <c r="AK49" s="0" t="n">
        <f aca="false">FALSE()</f>
        <v>0</v>
      </c>
      <c r="AL49" s="0" t="s">
        <v>2129</v>
      </c>
      <c r="AM49" s="0" t="n">
        <f aca="false">TRUE()</f>
        <v>1</v>
      </c>
      <c r="AN49" s="0" t="s">
        <v>18134</v>
      </c>
      <c r="AO49" s="0" t="n">
        <v>1</v>
      </c>
      <c r="AP49" s="0" t="s">
        <v>18135</v>
      </c>
      <c r="AQ49" s="0" t="s">
        <v>18136</v>
      </c>
      <c r="AR49" s="0" t="n">
        <f aca="false">TRUE()</f>
        <v>1</v>
      </c>
      <c r="AS49" s="0" t="n">
        <f aca="false">FALSE()</f>
        <v>0</v>
      </c>
      <c r="AT49" s="0" t="n">
        <f aca="false">FALSE()</f>
        <v>0</v>
      </c>
      <c r="AU49" s="0" t="n">
        <f aca="false">FALSE()</f>
        <v>0</v>
      </c>
      <c r="AV49" s="0" t="n">
        <f aca="false">FALSE()</f>
        <v>0</v>
      </c>
      <c r="AW49" s="0" t="n">
        <f aca="false">TRUE()</f>
        <v>1</v>
      </c>
      <c r="AX49" s="380" t="n">
        <v>45518.6305555556</v>
      </c>
      <c r="AY49" s="380" t="n">
        <v>45518.125</v>
      </c>
      <c r="AZ49" s="0" t="n">
        <v>2</v>
      </c>
      <c r="BA49" s="0" t="s">
        <v>9409</v>
      </c>
      <c r="BB49" s="0" t="n">
        <v>0</v>
      </c>
      <c r="BC49" s="380" t="n">
        <v>25569.125</v>
      </c>
      <c r="BD49" s="0" t="s">
        <v>2170</v>
      </c>
      <c r="BE49" s="0" t="s">
        <v>2170</v>
      </c>
      <c r="BF49" s="0" t="s">
        <v>17868</v>
      </c>
    </row>
    <row r="50" customFormat="false" ht="15" hidden="false" customHeight="false" outlineLevel="0" collapsed="false">
      <c r="A50" s="0" t="s">
        <v>18137</v>
      </c>
      <c r="B50" s="0" t="s">
        <v>18138</v>
      </c>
      <c r="C50" s="0" t="s">
        <v>18137</v>
      </c>
      <c r="D50" s="0" t="s">
        <v>2133</v>
      </c>
      <c r="E50" s="0" t="s">
        <v>18137</v>
      </c>
      <c r="F50" s="0" t="n">
        <v>1</v>
      </c>
      <c r="G50" s="0" t="s">
        <v>434</v>
      </c>
      <c r="H50" s="0" t="s">
        <v>2170</v>
      </c>
      <c r="I50" s="0" t="s">
        <v>2170</v>
      </c>
      <c r="J50" s="0" t="s">
        <v>2170</v>
      </c>
      <c r="K50" s="0" t="s">
        <v>2170</v>
      </c>
      <c r="L50" s="0" t="s">
        <v>2170</v>
      </c>
      <c r="M50" s="0" t="s">
        <v>2170</v>
      </c>
      <c r="N50" s="0" t="n">
        <f aca="false">FALSE()</f>
        <v>0</v>
      </c>
      <c r="O50" s="0" t="s">
        <v>18139</v>
      </c>
      <c r="P50" s="0" t="s">
        <v>17838</v>
      </c>
      <c r="Q50" s="0" t="n">
        <v>4</v>
      </c>
      <c r="R50" s="380" t="n">
        <v>47459.125</v>
      </c>
      <c r="S50" s="223" t="n">
        <v>1000</v>
      </c>
      <c r="T50" s="0" t="s">
        <v>2132</v>
      </c>
      <c r="U50" s="380" t="n">
        <v>43816.125</v>
      </c>
      <c r="V50" s="380" t="n">
        <v>43819.125</v>
      </c>
      <c r="W50" s="0" t="s">
        <v>2132</v>
      </c>
      <c r="X50" s="0" t="s">
        <v>18140</v>
      </c>
      <c r="Y50" s="0" t="s">
        <v>601</v>
      </c>
      <c r="Z50" s="0" t="s">
        <v>2602</v>
      </c>
      <c r="AA50" s="0" t="s">
        <v>2574</v>
      </c>
      <c r="AB50" s="0" t="s">
        <v>17848</v>
      </c>
      <c r="AC50" s="0" t="n">
        <v>20000000</v>
      </c>
      <c r="AD50" s="0" t="n">
        <v>20000000</v>
      </c>
      <c r="AE50" s="0" t="n">
        <v>5</v>
      </c>
      <c r="AF50" s="0" t="n">
        <f aca="false">FALSE()</f>
        <v>0</v>
      </c>
      <c r="AG50" s="0" t="n">
        <f aca="false">TRUE()</f>
        <v>1</v>
      </c>
      <c r="AH50" s="0" t="n">
        <f aca="false">TRUE()</f>
        <v>1</v>
      </c>
      <c r="AI50" s="0" t="n">
        <f aca="false">FALSE()</f>
        <v>0</v>
      </c>
      <c r="AJ50" s="0" t="n">
        <f aca="false">FALSE()</f>
        <v>0</v>
      </c>
      <c r="AK50" s="0" t="n">
        <f aca="false">FALSE()</f>
        <v>0</v>
      </c>
      <c r="AL50" s="0" t="s">
        <v>2129</v>
      </c>
      <c r="AM50" s="0" t="n">
        <f aca="false">TRUE()</f>
        <v>1</v>
      </c>
      <c r="AN50" s="0" t="s">
        <v>18141</v>
      </c>
      <c r="AO50" s="0" t="n">
        <v>1</v>
      </c>
      <c r="AP50" s="0" t="s">
        <v>18142</v>
      </c>
      <c r="AQ50" s="0" t="s">
        <v>18143</v>
      </c>
      <c r="AR50" s="0" t="n">
        <f aca="false">TRUE()</f>
        <v>1</v>
      </c>
      <c r="AS50" s="0" t="n">
        <f aca="false">FALSE()</f>
        <v>0</v>
      </c>
      <c r="AT50" s="0" t="n">
        <f aca="false">FALSE()</f>
        <v>0</v>
      </c>
      <c r="AU50" s="0" t="n">
        <f aca="false">FALSE()</f>
        <v>0</v>
      </c>
      <c r="AV50" s="0" t="n">
        <f aca="false">FALSE()</f>
        <v>0</v>
      </c>
      <c r="AW50" s="0" t="n">
        <f aca="false">TRUE()</f>
        <v>1</v>
      </c>
      <c r="AX50" s="380" t="n">
        <v>43819.5791666667</v>
      </c>
      <c r="AY50" s="380" t="n">
        <v>43819.4166666667</v>
      </c>
      <c r="AZ50" s="0" t="n">
        <v>1</v>
      </c>
      <c r="BA50" s="0" t="s">
        <v>8293</v>
      </c>
      <c r="BB50" s="0" t="n">
        <v>0</v>
      </c>
      <c r="BC50" s="380" t="n">
        <v>25569.125</v>
      </c>
      <c r="BD50" s="0" t="s">
        <v>2170</v>
      </c>
      <c r="BE50" s="0" t="s">
        <v>2170</v>
      </c>
      <c r="BF50" s="0" t="s">
        <v>2118</v>
      </c>
    </row>
    <row r="51" customFormat="false" ht="15" hidden="false" customHeight="false" outlineLevel="0" collapsed="false">
      <c r="A51" s="0" t="s">
        <v>18144</v>
      </c>
      <c r="B51" s="0" t="s">
        <v>18145</v>
      </c>
      <c r="C51" s="0" t="s">
        <v>18144</v>
      </c>
      <c r="D51" s="0" t="s">
        <v>2133</v>
      </c>
      <c r="E51" s="0" t="s">
        <v>18144</v>
      </c>
      <c r="F51" s="0" t="n">
        <v>1</v>
      </c>
      <c r="G51" s="0" t="s">
        <v>434</v>
      </c>
      <c r="H51" s="0" t="s">
        <v>2596</v>
      </c>
      <c r="I51" s="0" t="s">
        <v>2596</v>
      </c>
      <c r="J51" s="0" t="s">
        <v>4903</v>
      </c>
      <c r="K51" s="0" t="s">
        <v>2170</v>
      </c>
      <c r="L51" s="0" t="s">
        <v>3535</v>
      </c>
      <c r="M51" s="0" t="s">
        <v>2170</v>
      </c>
      <c r="N51" s="0" t="n">
        <f aca="false">FALSE()</f>
        <v>0</v>
      </c>
      <c r="O51" s="0" t="s">
        <v>18146</v>
      </c>
      <c r="P51" s="0" t="s">
        <v>17838</v>
      </c>
      <c r="Q51" s="0" t="n">
        <v>1</v>
      </c>
      <c r="R51" s="380" t="n">
        <v>46846.125</v>
      </c>
      <c r="S51" s="223" t="n">
        <v>5000</v>
      </c>
      <c r="T51" s="0" t="s">
        <v>18147</v>
      </c>
      <c r="U51" s="380" t="n">
        <v>45386.125</v>
      </c>
      <c r="V51" s="380" t="n">
        <v>45397.125</v>
      </c>
      <c r="W51" s="0" t="s">
        <v>18147</v>
      </c>
      <c r="X51" s="0" t="s">
        <v>18148</v>
      </c>
      <c r="Y51" s="0" t="s">
        <v>601</v>
      </c>
      <c r="Z51" s="0" t="s">
        <v>2602</v>
      </c>
      <c r="AA51" s="0" t="s">
        <v>2115</v>
      </c>
      <c r="AB51" s="0" t="s">
        <v>17781</v>
      </c>
      <c r="AC51" s="0" t="n">
        <v>17293</v>
      </c>
      <c r="AD51" s="0" t="n">
        <v>30000</v>
      </c>
      <c r="AE51" s="0" t="n">
        <v>5</v>
      </c>
      <c r="AF51" s="0" t="n">
        <f aca="false">FALSE()</f>
        <v>0</v>
      </c>
      <c r="AG51" s="0" t="n">
        <f aca="false">TRUE()</f>
        <v>1</v>
      </c>
      <c r="AH51" s="0" t="n">
        <f aca="false">TRUE()</f>
        <v>1</v>
      </c>
      <c r="AI51" s="0" t="n">
        <f aca="false">FALSE()</f>
        <v>0</v>
      </c>
      <c r="AJ51" s="0" t="n">
        <f aca="false">FALSE()</f>
        <v>0</v>
      </c>
      <c r="AK51" s="0" t="n">
        <f aca="false">FALSE()</f>
        <v>0</v>
      </c>
      <c r="AL51" s="0" t="s">
        <v>3129</v>
      </c>
      <c r="AM51" s="0" t="n">
        <f aca="false">TRUE()</f>
        <v>1</v>
      </c>
      <c r="AN51" s="0" t="s">
        <v>18149</v>
      </c>
      <c r="AO51" s="0" t="n">
        <v>1</v>
      </c>
      <c r="AP51" s="0" t="s">
        <v>18150</v>
      </c>
      <c r="AQ51" s="0" t="s">
        <v>18151</v>
      </c>
      <c r="AR51" s="0" t="n">
        <f aca="false">TRUE()</f>
        <v>1</v>
      </c>
      <c r="AS51" s="0" t="n">
        <f aca="false">FALSE()</f>
        <v>0</v>
      </c>
      <c r="AT51" s="0" t="n">
        <f aca="false">FALSE()</f>
        <v>0</v>
      </c>
      <c r="AU51" s="0" t="n">
        <f aca="false">FALSE()</f>
        <v>0</v>
      </c>
      <c r="AV51" s="0" t="n">
        <f aca="false">FALSE()</f>
        <v>0</v>
      </c>
      <c r="AW51" s="0" t="n">
        <f aca="false">FALSE()</f>
        <v>0</v>
      </c>
      <c r="AX51" s="380" t="n">
        <v>45460.6097222222</v>
      </c>
      <c r="AY51" s="380" t="n">
        <v>45460.125</v>
      </c>
      <c r="AZ51" s="0" t="n">
        <v>0</v>
      </c>
      <c r="BA51" s="0" t="s">
        <v>17962</v>
      </c>
      <c r="BB51" s="0" t="n">
        <v>1</v>
      </c>
      <c r="BC51" s="380" t="n">
        <v>46115.125</v>
      </c>
      <c r="BD51" s="0" t="s">
        <v>4903</v>
      </c>
      <c r="BE51" s="0" t="s">
        <v>2170</v>
      </c>
      <c r="BF51" s="0" t="s">
        <v>2118</v>
      </c>
    </row>
    <row r="52" customFormat="false" ht="15" hidden="false" customHeight="false" outlineLevel="0" collapsed="false">
      <c r="A52" s="0" t="s">
        <v>18152</v>
      </c>
      <c r="B52" s="0" t="s">
        <v>18153</v>
      </c>
      <c r="C52" s="0" t="s">
        <v>18152</v>
      </c>
      <c r="D52" s="0" t="s">
        <v>2133</v>
      </c>
      <c r="E52" s="0" t="s">
        <v>18152</v>
      </c>
      <c r="F52" s="0" t="n">
        <v>1</v>
      </c>
      <c r="G52" s="0" t="s">
        <v>434</v>
      </c>
      <c r="H52" s="0" t="s">
        <v>2170</v>
      </c>
      <c r="I52" s="0" t="s">
        <v>2170</v>
      </c>
      <c r="J52" s="0" t="s">
        <v>2170</v>
      </c>
      <c r="K52" s="0" t="s">
        <v>2170</v>
      </c>
      <c r="L52" s="0" t="s">
        <v>2170</v>
      </c>
      <c r="M52" s="0" t="s">
        <v>2170</v>
      </c>
      <c r="N52" s="0" t="n">
        <f aca="false">FALSE()</f>
        <v>0</v>
      </c>
      <c r="O52" s="0" t="s">
        <v>18154</v>
      </c>
      <c r="P52" s="0" t="s">
        <v>17780</v>
      </c>
      <c r="Q52" s="0" t="n">
        <v>4</v>
      </c>
      <c r="R52" s="380" t="n">
        <v>48905.125</v>
      </c>
      <c r="S52" s="223" t="n">
        <v>1000</v>
      </c>
      <c r="T52" s="0" t="s">
        <v>2132</v>
      </c>
      <c r="U52" s="380" t="n">
        <v>45254.125</v>
      </c>
      <c r="V52" s="380" t="n">
        <v>45265.125</v>
      </c>
      <c r="W52" s="0" t="s">
        <v>2132</v>
      </c>
      <c r="X52" s="0" t="s">
        <v>18155</v>
      </c>
      <c r="Y52" s="0" t="s">
        <v>601</v>
      </c>
      <c r="Z52" s="0" t="s">
        <v>2602</v>
      </c>
      <c r="AA52" s="0" t="s">
        <v>610</v>
      </c>
      <c r="AB52" s="0" t="s">
        <v>17781</v>
      </c>
      <c r="AC52" s="0" t="n">
        <v>10000000</v>
      </c>
      <c r="AD52" s="0" t="n">
        <v>10000000</v>
      </c>
      <c r="AE52" s="0" t="n">
        <v>5</v>
      </c>
      <c r="AF52" s="0" t="n">
        <f aca="false">FALSE()</f>
        <v>0</v>
      </c>
      <c r="AG52" s="0" t="n">
        <f aca="false">TRUE()</f>
        <v>1</v>
      </c>
      <c r="AH52" s="0" t="n">
        <f aca="false">TRUE()</f>
        <v>1</v>
      </c>
      <c r="AI52" s="0" t="n">
        <f aca="false">FALSE()</f>
        <v>0</v>
      </c>
      <c r="AJ52" s="0" t="n">
        <f aca="false">FALSE()</f>
        <v>0</v>
      </c>
      <c r="AK52" s="0" t="n">
        <f aca="false">FALSE()</f>
        <v>0</v>
      </c>
      <c r="AL52" s="0" t="s">
        <v>2129</v>
      </c>
      <c r="AM52" s="0" t="n">
        <f aca="false">TRUE()</f>
        <v>1</v>
      </c>
      <c r="AN52" s="0" t="s">
        <v>18156</v>
      </c>
      <c r="AO52" s="0" t="n">
        <v>1</v>
      </c>
      <c r="AP52" s="0" t="s">
        <v>18157</v>
      </c>
      <c r="AQ52" s="0" t="s">
        <v>18158</v>
      </c>
      <c r="AR52" s="0" t="n">
        <f aca="false">TRUE()</f>
        <v>1</v>
      </c>
      <c r="AS52" s="0" t="n">
        <f aca="false">FALSE()</f>
        <v>0</v>
      </c>
      <c r="AT52" s="0" t="n">
        <f aca="false">FALSE()</f>
        <v>0</v>
      </c>
      <c r="AU52" s="0" t="n">
        <f aca="false">FALSE()</f>
        <v>0</v>
      </c>
      <c r="AV52" s="0" t="n">
        <f aca="false">FALSE()</f>
        <v>0</v>
      </c>
      <c r="AW52" s="0" t="n">
        <f aca="false">TRUE()</f>
        <v>1</v>
      </c>
      <c r="AX52" s="380" t="n">
        <v>45265.6881944445</v>
      </c>
      <c r="AY52" s="380" t="n">
        <v>45265.4166666667</v>
      </c>
      <c r="AZ52" s="0" t="n">
        <v>1</v>
      </c>
      <c r="BA52" s="0" t="s">
        <v>12512</v>
      </c>
      <c r="BB52" s="0" t="n">
        <v>0</v>
      </c>
      <c r="BC52" s="380" t="n">
        <v>46175.125</v>
      </c>
      <c r="BD52" s="0" t="s">
        <v>2170</v>
      </c>
      <c r="BE52" s="0" t="s">
        <v>2170</v>
      </c>
      <c r="BF52" s="0" t="s">
        <v>2118</v>
      </c>
    </row>
    <row r="53" customFormat="false" ht="15" hidden="false" customHeight="false" outlineLevel="0" collapsed="false">
      <c r="A53" s="0" t="s">
        <v>18159</v>
      </c>
      <c r="B53" s="0" t="s">
        <v>18160</v>
      </c>
      <c r="C53" s="0" t="s">
        <v>18159</v>
      </c>
      <c r="D53" s="0" t="s">
        <v>2133</v>
      </c>
      <c r="E53" s="0" t="s">
        <v>18159</v>
      </c>
      <c r="F53" s="0" t="n">
        <v>1</v>
      </c>
      <c r="G53" s="0" t="s">
        <v>434</v>
      </c>
      <c r="H53" s="0" t="s">
        <v>2170</v>
      </c>
      <c r="I53" s="0" t="s">
        <v>2170</v>
      </c>
      <c r="J53" s="0" t="s">
        <v>2170</v>
      </c>
      <c r="K53" s="0" t="s">
        <v>2170</v>
      </c>
      <c r="L53" s="0" t="s">
        <v>2170</v>
      </c>
      <c r="M53" s="0" t="s">
        <v>2170</v>
      </c>
      <c r="N53" s="0" t="n">
        <f aca="false">FALSE()</f>
        <v>0</v>
      </c>
      <c r="O53" s="0" t="s">
        <v>18161</v>
      </c>
      <c r="P53" s="0" t="s">
        <v>17780</v>
      </c>
      <c r="Q53" s="0" t="n">
        <v>2</v>
      </c>
      <c r="R53" s="380" t="n">
        <v>45930.125</v>
      </c>
      <c r="S53" s="223" t="n">
        <v>1000</v>
      </c>
      <c r="T53" s="0" t="s">
        <v>2132</v>
      </c>
      <c r="U53" s="380" t="n">
        <v>42286.125</v>
      </c>
      <c r="V53" s="380" t="n">
        <v>42290.125</v>
      </c>
      <c r="W53" s="0" t="s">
        <v>2132</v>
      </c>
      <c r="X53" s="0" t="s">
        <v>18162</v>
      </c>
      <c r="Y53" s="0" t="s">
        <v>601</v>
      </c>
      <c r="Z53" s="0" t="s">
        <v>2602</v>
      </c>
      <c r="AA53" s="0" t="s">
        <v>610</v>
      </c>
      <c r="AB53" s="0" t="s">
        <v>17848</v>
      </c>
      <c r="AC53" s="0" t="n">
        <v>5000000</v>
      </c>
      <c r="AD53" s="0" t="n">
        <v>5000000</v>
      </c>
      <c r="AE53" s="0" t="n">
        <v>5</v>
      </c>
      <c r="AF53" s="0" t="n">
        <f aca="false">FALSE()</f>
        <v>0</v>
      </c>
      <c r="AG53" s="0" t="n">
        <f aca="false">TRUE()</f>
        <v>1</v>
      </c>
      <c r="AH53" s="0" t="n">
        <f aca="false">TRUE()</f>
        <v>1</v>
      </c>
      <c r="AI53" s="0" t="n">
        <f aca="false">FALSE()</f>
        <v>0</v>
      </c>
      <c r="AJ53" s="0" t="n">
        <f aca="false">FALSE()</f>
        <v>0</v>
      </c>
      <c r="AK53" s="0" t="n">
        <f aca="false">FALSE()</f>
        <v>0</v>
      </c>
      <c r="AL53" s="0" t="s">
        <v>2129</v>
      </c>
      <c r="AM53" s="0" t="n">
        <f aca="false">TRUE()</f>
        <v>1</v>
      </c>
      <c r="AN53" s="0" t="s">
        <v>18163</v>
      </c>
      <c r="AO53" s="0" t="n">
        <v>1</v>
      </c>
      <c r="AP53" s="0" t="s">
        <v>18164</v>
      </c>
      <c r="AQ53" s="0" t="s">
        <v>18165</v>
      </c>
      <c r="AR53" s="0" t="n">
        <f aca="false">TRUE()</f>
        <v>1</v>
      </c>
      <c r="AS53" s="0" t="n">
        <f aca="false">FALSE()</f>
        <v>0</v>
      </c>
      <c r="AT53" s="0" t="n">
        <f aca="false">FALSE()</f>
        <v>0</v>
      </c>
      <c r="AU53" s="0" t="n">
        <f aca="false">FALSE()</f>
        <v>0</v>
      </c>
      <c r="AV53" s="0" t="n">
        <f aca="false">FALSE()</f>
        <v>0</v>
      </c>
      <c r="AW53" s="0" t="n">
        <f aca="false">TRUE()</f>
        <v>1</v>
      </c>
      <c r="AX53" s="380" t="n">
        <v>43166.9104166667</v>
      </c>
      <c r="AY53" s="380" t="n">
        <v>43166.4166666667</v>
      </c>
      <c r="AZ53" s="0" t="n">
        <v>1</v>
      </c>
      <c r="BA53" s="0" t="s">
        <v>9409</v>
      </c>
      <c r="BB53" s="0" t="n">
        <v>0</v>
      </c>
      <c r="BC53" s="380" t="n">
        <v>25569.125</v>
      </c>
      <c r="BD53" s="0" t="s">
        <v>2170</v>
      </c>
      <c r="BE53" s="0" t="s">
        <v>2170</v>
      </c>
      <c r="BF53" s="0" t="s">
        <v>2118</v>
      </c>
    </row>
    <row r="54" customFormat="false" ht="15" hidden="false" customHeight="false" outlineLevel="0" collapsed="false">
      <c r="A54" s="0" t="s">
        <v>18166</v>
      </c>
      <c r="B54" s="0" t="s">
        <v>18167</v>
      </c>
      <c r="C54" s="0" t="s">
        <v>18166</v>
      </c>
      <c r="D54" s="0" t="s">
        <v>2133</v>
      </c>
      <c r="E54" s="0" t="s">
        <v>18166</v>
      </c>
      <c r="F54" s="0" t="n">
        <v>1</v>
      </c>
      <c r="G54" s="0" t="s">
        <v>434</v>
      </c>
      <c r="H54" s="0" t="s">
        <v>2170</v>
      </c>
      <c r="I54" s="0" t="s">
        <v>2170</v>
      </c>
      <c r="J54" s="0" t="s">
        <v>2170</v>
      </c>
      <c r="K54" s="0" t="s">
        <v>2170</v>
      </c>
      <c r="L54" s="0" t="s">
        <v>2170</v>
      </c>
      <c r="M54" s="0" t="s">
        <v>2170</v>
      </c>
      <c r="N54" s="0" t="n">
        <f aca="false">FALSE()</f>
        <v>0</v>
      </c>
      <c r="O54" s="0" t="s">
        <v>18168</v>
      </c>
      <c r="P54" s="0" t="s">
        <v>17780</v>
      </c>
      <c r="Q54" s="0" t="n">
        <v>4</v>
      </c>
      <c r="R54" s="380" t="n">
        <v>46154.125</v>
      </c>
      <c r="S54" s="223" t="n">
        <v>1000</v>
      </c>
      <c r="T54" s="0" t="s">
        <v>2132</v>
      </c>
      <c r="U54" s="380" t="n">
        <v>44854.125</v>
      </c>
      <c r="V54" s="380" t="n">
        <v>45062.125</v>
      </c>
      <c r="W54" s="0" t="s">
        <v>2132</v>
      </c>
      <c r="X54" s="0" t="s">
        <v>18169</v>
      </c>
      <c r="Y54" s="0" t="s">
        <v>601</v>
      </c>
      <c r="Z54" s="0" t="s">
        <v>2602</v>
      </c>
      <c r="AA54" s="0" t="s">
        <v>610</v>
      </c>
      <c r="AB54" s="0" t="s">
        <v>17781</v>
      </c>
      <c r="AC54" s="0" t="n">
        <v>100000</v>
      </c>
      <c r="AD54" s="0" t="n">
        <v>100000</v>
      </c>
      <c r="AE54" s="0" t="n">
        <v>5</v>
      </c>
      <c r="AF54" s="0" t="n">
        <f aca="false">FALSE()</f>
        <v>0</v>
      </c>
      <c r="AG54" s="0" t="n">
        <f aca="false">TRUE()</f>
        <v>1</v>
      </c>
      <c r="AH54" s="0" t="n">
        <f aca="false">TRUE()</f>
        <v>1</v>
      </c>
      <c r="AI54" s="0" t="n">
        <f aca="false">FALSE()</f>
        <v>0</v>
      </c>
      <c r="AJ54" s="0" t="n">
        <f aca="false">FALSE()</f>
        <v>0</v>
      </c>
      <c r="AK54" s="0" t="n">
        <f aca="false">FALSE()</f>
        <v>0</v>
      </c>
      <c r="AL54" s="0" t="s">
        <v>2129</v>
      </c>
      <c r="AM54" s="0" t="n">
        <f aca="false">TRUE()</f>
        <v>1</v>
      </c>
      <c r="AN54" s="0" t="s">
        <v>18170</v>
      </c>
      <c r="AO54" s="0" t="n">
        <v>1</v>
      </c>
      <c r="AP54" s="0" t="s">
        <v>18171</v>
      </c>
      <c r="AQ54" s="0" t="s">
        <v>18172</v>
      </c>
      <c r="AR54" s="0" t="n">
        <f aca="false">TRUE()</f>
        <v>1</v>
      </c>
      <c r="AS54" s="0" t="n">
        <f aca="false">FALSE()</f>
        <v>0</v>
      </c>
      <c r="AT54" s="0" t="n">
        <f aca="false">FALSE()</f>
        <v>0</v>
      </c>
      <c r="AU54" s="0" t="n">
        <f aca="false">FALSE()</f>
        <v>0</v>
      </c>
      <c r="AV54" s="0" t="n">
        <f aca="false">FALSE()</f>
        <v>0</v>
      </c>
      <c r="AW54" s="0" t="n">
        <f aca="false">FALSE()</f>
        <v>0</v>
      </c>
      <c r="AX54" s="380" t="n">
        <v>45062.6881944444</v>
      </c>
      <c r="AY54" s="380" t="n">
        <v>45062.4166666667</v>
      </c>
      <c r="AZ54" s="0" t="n">
        <v>3</v>
      </c>
      <c r="BA54" s="0" t="s">
        <v>18173</v>
      </c>
      <c r="BB54" s="0" t="n">
        <v>0</v>
      </c>
      <c r="BC54" s="380" t="n">
        <v>25569.125</v>
      </c>
      <c r="BD54" s="0" t="s">
        <v>2170</v>
      </c>
      <c r="BE54" s="0" t="s">
        <v>2170</v>
      </c>
      <c r="BF54" s="0" t="s">
        <v>604</v>
      </c>
    </row>
    <row r="55" customFormat="false" ht="15" hidden="false" customHeight="false" outlineLevel="0" collapsed="false">
      <c r="A55" s="0" t="s">
        <v>18174</v>
      </c>
      <c r="B55" s="0" t="s">
        <v>18175</v>
      </c>
      <c r="C55" s="0" t="s">
        <v>18174</v>
      </c>
      <c r="D55" s="0" t="s">
        <v>2133</v>
      </c>
      <c r="E55" s="0" t="s">
        <v>18174</v>
      </c>
      <c r="F55" s="0" t="n">
        <v>1</v>
      </c>
      <c r="G55" s="0" t="s">
        <v>434</v>
      </c>
      <c r="H55" s="0" t="s">
        <v>2170</v>
      </c>
      <c r="I55" s="0" t="s">
        <v>2170</v>
      </c>
      <c r="J55" s="0" t="s">
        <v>2170</v>
      </c>
      <c r="K55" s="0" t="s">
        <v>2170</v>
      </c>
      <c r="L55" s="0" t="s">
        <v>2170</v>
      </c>
      <c r="M55" s="0" t="s">
        <v>2170</v>
      </c>
      <c r="N55" s="0" t="n">
        <f aca="false">FALSE()</f>
        <v>0</v>
      </c>
      <c r="O55" s="0" t="s">
        <v>18176</v>
      </c>
      <c r="P55" s="0" t="s">
        <v>17780</v>
      </c>
      <c r="Q55" s="0" t="n">
        <v>12</v>
      </c>
      <c r="R55" s="380" t="n">
        <v>46426.125</v>
      </c>
      <c r="S55" s="223" t="n">
        <v>1000</v>
      </c>
      <c r="T55" s="0" t="s">
        <v>2132</v>
      </c>
      <c r="U55" s="380" t="n">
        <v>45161.125</v>
      </c>
      <c r="V55" s="380" t="n">
        <v>45166.125</v>
      </c>
      <c r="W55" s="0" t="s">
        <v>2132</v>
      </c>
      <c r="X55" s="0" t="s">
        <v>18177</v>
      </c>
      <c r="Y55" s="0" t="s">
        <v>601</v>
      </c>
      <c r="Z55" s="0" t="s">
        <v>2602</v>
      </c>
      <c r="AA55" s="0" t="s">
        <v>610</v>
      </c>
      <c r="AB55" s="0" t="s">
        <v>17781</v>
      </c>
      <c r="AC55" s="0" t="n">
        <v>300000</v>
      </c>
      <c r="AD55" s="0" t="n">
        <v>250000</v>
      </c>
      <c r="AE55" s="0" t="n">
        <v>5</v>
      </c>
      <c r="AF55" s="0" t="n">
        <f aca="false">FALSE()</f>
        <v>0</v>
      </c>
      <c r="AG55" s="0" t="n">
        <f aca="false">TRUE()</f>
        <v>1</v>
      </c>
      <c r="AH55" s="0" t="n">
        <f aca="false">TRUE()</f>
        <v>1</v>
      </c>
      <c r="AI55" s="0" t="n">
        <f aca="false">FALSE()</f>
        <v>0</v>
      </c>
      <c r="AJ55" s="0" t="n">
        <f aca="false">FALSE()</f>
        <v>0</v>
      </c>
      <c r="AK55" s="0" t="n">
        <f aca="false">TRUE()</f>
        <v>1</v>
      </c>
      <c r="AL55" s="0" t="s">
        <v>2129</v>
      </c>
      <c r="AM55" s="0" t="n">
        <f aca="false">TRUE()</f>
        <v>1</v>
      </c>
      <c r="AN55" s="0" t="s">
        <v>18178</v>
      </c>
      <c r="AO55" s="0" t="n">
        <v>1</v>
      </c>
      <c r="AP55" s="0" t="s">
        <v>18179</v>
      </c>
      <c r="AQ55" s="0" t="s">
        <v>18180</v>
      </c>
      <c r="AR55" s="0" t="n">
        <f aca="false">TRUE()</f>
        <v>1</v>
      </c>
      <c r="AS55" s="0" t="n">
        <f aca="false">TRUE()</f>
        <v>1</v>
      </c>
      <c r="AT55" s="0" t="n">
        <f aca="false">FALSE()</f>
        <v>0</v>
      </c>
      <c r="AU55" s="0" t="n">
        <f aca="false">FALSE()</f>
        <v>0</v>
      </c>
      <c r="AV55" s="0" t="n">
        <f aca="false">FALSE()</f>
        <v>0</v>
      </c>
      <c r="AW55" s="0" t="n">
        <f aca="false">TRUE()</f>
        <v>1</v>
      </c>
      <c r="AX55" s="380" t="n">
        <v>45166.6875</v>
      </c>
      <c r="AY55" s="380" t="n">
        <v>45166.4166666667</v>
      </c>
      <c r="AZ55" s="0" t="n">
        <v>2</v>
      </c>
      <c r="BA55" s="0" t="s">
        <v>18097</v>
      </c>
      <c r="BB55" s="0" t="n">
        <v>0</v>
      </c>
      <c r="BC55" s="380" t="n">
        <v>25569.125</v>
      </c>
      <c r="BD55" s="0" t="s">
        <v>2170</v>
      </c>
      <c r="BE55" s="0" t="s">
        <v>2170</v>
      </c>
      <c r="BF55" s="0" t="s">
        <v>2118</v>
      </c>
    </row>
    <row r="56" customFormat="false" ht="15" hidden="false" customHeight="false" outlineLevel="0" collapsed="false">
      <c r="A56" s="0" t="s">
        <v>18181</v>
      </c>
      <c r="B56" s="0" t="s">
        <v>18182</v>
      </c>
      <c r="C56" s="0" t="s">
        <v>18181</v>
      </c>
      <c r="D56" s="0" t="s">
        <v>2133</v>
      </c>
      <c r="E56" s="0" t="s">
        <v>18181</v>
      </c>
      <c r="F56" s="0" t="n">
        <v>1</v>
      </c>
      <c r="G56" s="0" t="s">
        <v>434</v>
      </c>
      <c r="H56" s="0" t="s">
        <v>2170</v>
      </c>
      <c r="I56" s="0" t="s">
        <v>2170</v>
      </c>
      <c r="J56" s="0" t="s">
        <v>2170</v>
      </c>
      <c r="K56" s="0" t="s">
        <v>2170</v>
      </c>
      <c r="L56" s="0" t="s">
        <v>2170</v>
      </c>
      <c r="M56" s="0" t="s">
        <v>2170</v>
      </c>
      <c r="N56" s="0" t="n">
        <f aca="false">FALSE()</f>
        <v>0</v>
      </c>
      <c r="O56" s="0" t="s">
        <v>18183</v>
      </c>
      <c r="P56" s="0" t="s">
        <v>17780</v>
      </c>
      <c r="Q56" s="0" t="n">
        <v>4</v>
      </c>
      <c r="R56" s="380" t="n">
        <v>46133.125</v>
      </c>
      <c r="S56" s="223" t="n">
        <v>505</v>
      </c>
      <c r="T56" s="0" t="s">
        <v>2132</v>
      </c>
      <c r="U56" s="380" t="n">
        <v>45034.125</v>
      </c>
      <c r="V56" s="380" t="n">
        <v>45041.125</v>
      </c>
      <c r="W56" s="0" t="s">
        <v>2132</v>
      </c>
      <c r="X56" s="0" t="s">
        <v>2170</v>
      </c>
      <c r="Y56" s="0" t="s">
        <v>601</v>
      </c>
      <c r="Z56" s="0" t="s">
        <v>2602</v>
      </c>
      <c r="AA56" s="0" t="s">
        <v>2115</v>
      </c>
      <c r="AB56" s="0" t="s">
        <v>17781</v>
      </c>
      <c r="AC56" s="0" t="n">
        <v>1500000</v>
      </c>
      <c r="AD56" s="0" t="n">
        <v>1500000</v>
      </c>
      <c r="AE56" s="0" t="n">
        <v>5</v>
      </c>
      <c r="AF56" s="0" t="n">
        <f aca="false">FALSE()</f>
        <v>0</v>
      </c>
      <c r="AG56" s="0" t="n">
        <f aca="false">TRUE()</f>
        <v>1</v>
      </c>
      <c r="AH56" s="0" t="n">
        <f aca="false">TRUE()</f>
        <v>1</v>
      </c>
      <c r="AI56" s="0" t="n">
        <f aca="false">FALSE()</f>
        <v>0</v>
      </c>
      <c r="AJ56" s="0" t="n">
        <f aca="false">FALSE()</f>
        <v>0</v>
      </c>
      <c r="AK56" s="0" t="n">
        <f aca="false">TRUE()</f>
        <v>1</v>
      </c>
      <c r="AL56" s="0" t="s">
        <v>2129</v>
      </c>
      <c r="AM56" s="0" t="n">
        <f aca="false">TRUE()</f>
        <v>1</v>
      </c>
      <c r="AN56" s="0" t="s">
        <v>18184</v>
      </c>
      <c r="AO56" s="0" t="n">
        <v>1</v>
      </c>
      <c r="AP56" s="0" t="s">
        <v>18185</v>
      </c>
      <c r="AQ56" s="0" t="s">
        <v>18186</v>
      </c>
      <c r="AR56" s="0" t="n">
        <f aca="false">TRUE()</f>
        <v>1</v>
      </c>
      <c r="AS56" s="0" t="n">
        <f aca="false">FALSE()</f>
        <v>0</v>
      </c>
      <c r="AT56" s="0" t="n">
        <f aca="false">FALSE()</f>
        <v>0</v>
      </c>
      <c r="AU56" s="0" t="n">
        <f aca="false">FALSE()</f>
        <v>0</v>
      </c>
      <c r="AV56" s="0" t="n">
        <f aca="false">FALSE()</f>
        <v>0</v>
      </c>
      <c r="AW56" s="0" t="n">
        <f aca="false">TRUE()</f>
        <v>1</v>
      </c>
      <c r="AX56" s="380" t="n">
        <v>45041.7090277778</v>
      </c>
      <c r="AY56" s="380" t="n">
        <v>45041.4166666667</v>
      </c>
      <c r="AZ56" s="0" t="n">
        <v>2</v>
      </c>
      <c r="BA56" s="0" t="s">
        <v>18187</v>
      </c>
      <c r="BB56" s="0" t="n">
        <v>0</v>
      </c>
      <c r="BC56" s="380" t="n">
        <v>25569.125</v>
      </c>
      <c r="BD56" s="0" t="s">
        <v>2170</v>
      </c>
      <c r="BE56" s="0" t="s">
        <v>2170</v>
      </c>
      <c r="BF56" s="0" t="s">
        <v>604</v>
      </c>
    </row>
    <row r="57" customFormat="false" ht="15" hidden="false" customHeight="false" outlineLevel="0" collapsed="false">
      <c r="A57" s="0" t="s">
        <v>18188</v>
      </c>
      <c r="B57" s="0" t="s">
        <v>18189</v>
      </c>
      <c r="C57" s="0" t="s">
        <v>18190</v>
      </c>
      <c r="D57" s="0" t="s">
        <v>17896</v>
      </c>
      <c r="E57" s="0" t="s">
        <v>18188</v>
      </c>
      <c r="F57" s="0" t="n">
        <v>1</v>
      </c>
      <c r="G57" s="0" t="s">
        <v>434</v>
      </c>
      <c r="H57" s="0" t="s">
        <v>2596</v>
      </c>
      <c r="I57" s="0" t="s">
        <v>2596</v>
      </c>
      <c r="J57" s="0" t="s">
        <v>2599</v>
      </c>
      <c r="K57" s="0" t="s">
        <v>2170</v>
      </c>
      <c r="L57" s="0" t="s">
        <v>13583</v>
      </c>
      <c r="M57" s="0" t="s">
        <v>2170</v>
      </c>
      <c r="N57" s="0" t="n">
        <f aca="false">FALSE()</f>
        <v>0</v>
      </c>
      <c r="O57" s="0" t="s">
        <v>18191</v>
      </c>
      <c r="P57" s="0" t="s">
        <v>17898</v>
      </c>
      <c r="Q57" s="0" t="n">
        <v>4</v>
      </c>
      <c r="R57" s="380" t="n">
        <v>46106.125</v>
      </c>
      <c r="S57" s="223" t="n">
        <v>1000</v>
      </c>
      <c r="T57" s="0" t="s">
        <v>2132</v>
      </c>
      <c r="U57" s="380" t="n">
        <v>43958.125</v>
      </c>
      <c r="V57" s="380" t="n">
        <v>43964.125</v>
      </c>
      <c r="W57" s="0" t="s">
        <v>2170</v>
      </c>
      <c r="X57" s="0" t="s">
        <v>18192</v>
      </c>
      <c r="Y57" s="0" t="s">
        <v>601</v>
      </c>
      <c r="Z57" s="0" t="s">
        <v>2602</v>
      </c>
      <c r="AA57" s="0" t="s">
        <v>600</v>
      </c>
      <c r="AB57" s="0" t="s">
        <v>17848</v>
      </c>
      <c r="AC57" s="0" t="n">
        <v>450000000</v>
      </c>
      <c r="AD57" s="0" t="n">
        <v>450000000</v>
      </c>
      <c r="AE57" s="0" t="n">
        <v>5</v>
      </c>
      <c r="AF57" s="0" t="n">
        <f aca="false">FALSE()</f>
        <v>0</v>
      </c>
      <c r="AG57" s="0" t="n">
        <f aca="false">TRUE()</f>
        <v>1</v>
      </c>
      <c r="AH57" s="0" t="n">
        <f aca="false">TRUE()</f>
        <v>1</v>
      </c>
      <c r="AI57" s="0" t="n">
        <f aca="false">TRUE()</f>
        <v>1</v>
      </c>
      <c r="AJ57" s="0" t="n">
        <f aca="false">FALSE()</f>
        <v>0</v>
      </c>
      <c r="AK57" s="0" t="n">
        <f aca="false">FALSE()</f>
        <v>0</v>
      </c>
      <c r="AL57" s="0" t="s">
        <v>7337</v>
      </c>
      <c r="AM57" s="0" t="n">
        <f aca="false">TRUE()</f>
        <v>1</v>
      </c>
      <c r="AN57" s="0" t="s">
        <v>18193</v>
      </c>
      <c r="AO57" s="0" t="n">
        <v>1</v>
      </c>
      <c r="AP57" s="0" t="s">
        <v>18194</v>
      </c>
      <c r="AQ57" s="0" t="s">
        <v>18195</v>
      </c>
      <c r="AR57" s="0" t="n">
        <f aca="false">TRUE()</f>
        <v>1</v>
      </c>
      <c r="AS57" s="0" t="n">
        <f aca="false">FALSE()</f>
        <v>0</v>
      </c>
      <c r="AT57" s="0" t="n">
        <f aca="false">FALSE()</f>
        <v>0</v>
      </c>
      <c r="AU57" s="0" t="n">
        <f aca="false">FALSE()</f>
        <v>0</v>
      </c>
      <c r="AV57" s="0" t="n">
        <f aca="false">FALSE()</f>
        <v>0</v>
      </c>
      <c r="AW57" s="0" t="n">
        <f aca="false">TRUE()</f>
        <v>1</v>
      </c>
      <c r="AX57" s="380" t="n">
        <v>44020.6965277778</v>
      </c>
      <c r="AY57" s="380" t="n">
        <v>44020.4166666667</v>
      </c>
      <c r="AZ57" s="0" t="n">
        <v>1</v>
      </c>
      <c r="BA57" s="0" t="s">
        <v>17903</v>
      </c>
      <c r="BB57" s="0" t="n">
        <v>0</v>
      </c>
      <c r="BC57" s="380" t="n">
        <v>25569.125</v>
      </c>
      <c r="BD57" s="0" t="s">
        <v>2599</v>
      </c>
      <c r="BE57" s="0" t="s">
        <v>2170</v>
      </c>
      <c r="BF57" s="0" t="s">
        <v>17868</v>
      </c>
    </row>
    <row r="58" customFormat="false" ht="15" hidden="false" customHeight="false" outlineLevel="0" collapsed="false">
      <c r="A58" s="0" t="s">
        <v>18196</v>
      </c>
      <c r="B58" s="0" t="s">
        <v>18197</v>
      </c>
      <c r="C58" s="0" t="s">
        <v>18196</v>
      </c>
      <c r="D58" s="0" t="s">
        <v>2133</v>
      </c>
      <c r="E58" s="0" t="s">
        <v>18196</v>
      </c>
      <c r="F58" s="0" t="n">
        <v>1</v>
      </c>
      <c r="G58" s="0" t="s">
        <v>434</v>
      </c>
      <c r="H58" s="0" t="s">
        <v>2170</v>
      </c>
      <c r="I58" s="0" t="s">
        <v>2170</v>
      </c>
      <c r="J58" s="0" t="s">
        <v>2170</v>
      </c>
      <c r="K58" s="0" t="s">
        <v>2170</v>
      </c>
      <c r="L58" s="0" t="s">
        <v>2170</v>
      </c>
      <c r="M58" s="0" t="s">
        <v>2170</v>
      </c>
      <c r="N58" s="0" t="n">
        <f aca="false">FALSE()</f>
        <v>0</v>
      </c>
      <c r="O58" s="0" t="s">
        <v>18198</v>
      </c>
      <c r="P58" s="0" t="s">
        <v>17780</v>
      </c>
      <c r="Q58" s="0" t="n">
        <v>12</v>
      </c>
      <c r="R58" s="380" t="n">
        <v>46448.125</v>
      </c>
      <c r="S58" s="223" t="n">
        <v>1000</v>
      </c>
      <c r="T58" s="0" t="s">
        <v>2132</v>
      </c>
      <c r="U58" s="380" t="n">
        <v>45341.125</v>
      </c>
      <c r="V58" s="380" t="n">
        <v>45352.125</v>
      </c>
      <c r="W58" s="0" t="s">
        <v>2132</v>
      </c>
      <c r="X58" s="0" t="s">
        <v>18199</v>
      </c>
      <c r="Y58" s="0" t="s">
        <v>601</v>
      </c>
      <c r="Z58" s="0" t="s">
        <v>2602</v>
      </c>
      <c r="AA58" s="0" t="s">
        <v>610</v>
      </c>
      <c r="AB58" s="0" t="s">
        <v>17781</v>
      </c>
      <c r="AC58" s="0" t="n">
        <v>5361517</v>
      </c>
      <c r="AD58" s="0" t="n">
        <v>10000000</v>
      </c>
      <c r="AE58" s="0" t="n">
        <v>5</v>
      </c>
      <c r="AF58" s="0" t="n">
        <f aca="false">FALSE()</f>
        <v>0</v>
      </c>
      <c r="AG58" s="0" t="n">
        <f aca="false">TRUE()</f>
        <v>1</v>
      </c>
      <c r="AH58" s="0" t="n">
        <f aca="false">TRUE()</f>
        <v>1</v>
      </c>
      <c r="AI58" s="0" t="n">
        <f aca="false">TRUE()</f>
        <v>1</v>
      </c>
      <c r="AJ58" s="0" t="n">
        <f aca="false">FALSE()</f>
        <v>0</v>
      </c>
      <c r="AK58" s="0" t="n">
        <f aca="false">FALSE()</f>
        <v>0</v>
      </c>
      <c r="AL58" s="0" t="s">
        <v>2129</v>
      </c>
      <c r="AM58" s="0" t="n">
        <f aca="false">TRUE()</f>
        <v>1</v>
      </c>
      <c r="AN58" s="0" t="s">
        <v>18200</v>
      </c>
      <c r="AO58" s="0" t="n">
        <v>1</v>
      </c>
      <c r="AP58" s="0" t="s">
        <v>18201</v>
      </c>
      <c r="AQ58" s="0" t="s">
        <v>18202</v>
      </c>
      <c r="AR58" s="0" t="n">
        <f aca="false">TRUE()</f>
        <v>1</v>
      </c>
      <c r="AS58" s="0" t="n">
        <f aca="false">TRUE()</f>
        <v>1</v>
      </c>
      <c r="AT58" s="0" t="n">
        <f aca="false">FALSE()</f>
        <v>0</v>
      </c>
      <c r="AU58" s="0" t="n">
        <f aca="false">FALSE()</f>
        <v>0</v>
      </c>
      <c r="AV58" s="0" t="n">
        <f aca="false">FALSE()</f>
        <v>0</v>
      </c>
      <c r="AW58" s="0" t="n">
        <f aca="false">TRUE()</f>
        <v>1</v>
      </c>
      <c r="AX58" s="380" t="n">
        <v>45352.6993055556</v>
      </c>
      <c r="AY58" s="380" t="n">
        <v>45352.125</v>
      </c>
      <c r="AZ58" s="0" t="n">
        <v>1</v>
      </c>
      <c r="BA58" s="0" t="s">
        <v>10962</v>
      </c>
      <c r="BB58" s="0" t="n">
        <v>0</v>
      </c>
      <c r="BC58" s="380" t="n">
        <v>25569.125</v>
      </c>
      <c r="BD58" s="0" t="s">
        <v>2170</v>
      </c>
      <c r="BE58" s="0" t="s">
        <v>2170</v>
      </c>
      <c r="BF58" s="0" t="s">
        <v>2118</v>
      </c>
    </row>
    <row r="59" customFormat="false" ht="15" hidden="false" customHeight="false" outlineLevel="0" collapsed="false">
      <c r="A59" s="0" t="s">
        <v>18203</v>
      </c>
      <c r="B59" s="0" t="s">
        <v>18204</v>
      </c>
      <c r="C59" s="0" t="s">
        <v>18203</v>
      </c>
      <c r="D59" s="0" t="s">
        <v>2133</v>
      </c>
      <c r="E59" s="0" t="s">
        <v>18203</v>
      </c>
      <c r="F59" s="0" t="n">
        <v>1</v>
      </c>
      <c r="G59" s="0" t="s">
        <v>434</v>
      </c>
      <c r="H59" s="0" t="s">
        <v>2596</v>
      </c>
      <c r="I59" s="0" t="s">
        <v>2596</v>
      </c>
      <c r="J59" s="0" t="s">
        <v>2598</v>
      </c>
      <c r="K59" s="0" t="s">
        <v>2170</v>
      </c>
      <c r="L59" s="0" t="s">
        <v>2600</v>
      </c>
      <c r="M59" s="0" t="s">
        <v>2170</v>
      </c>
      <c r="N59" s="0" t="n">
        <f aca="false">FALSE()</f>
        <v>0</v>
      </c>
      <c r="O59" s="0" t="s">
        <v>18205</v>
      </c>
      <c r="P59" s="0" t="s">
        <v>17780</v>
      </c>
      <c r="Q59" s="0" t="n">
        <v>12</v>
      </c>
      <c r="R59" s="380" t="n">
        <v>46610.125</v>
      </c>
      <c r="S59" s="223" t="n">
        <v>1000</v>
      </c>
      <c r="T59" s="0" t="s">
        <v>2132</v>
      </c>
      <c r="U59" s="380" t="n">
        <v>45797.125</v>
      </c>
      <c r="V59" s="380" t="n">
        <v>45800.125</v>
      </c>
      <c r="W59" s="0" t="s">
        <v>2132</v>
      </c>
      <c r="X59" s="0" t="s">
        <v>2170</v>
      </c>
      <c r="Y59" s="0" t="s">
        <v>601</v>
      </c>
      <c r="Z59" s="0" t="s">
        <v>2602</v>
      </c>
      <c r="AA59" s="0" t="s">
        <v>2693</v>
      </c>
      <c r="AB59" s="0" t="s">
        <v>17781</v>
      </c>
      <c r="AC59" s="0" t="n">
        <v>15000000</v>
      </c>
      <c r="AD59" s="0" t="n">
        <v>15000000</v>
      </c>
      <c r="AE59" s="0" t="n">
        <v>5</v>
      </c>
      <c r="AF59" s="0" t="n">
        <f aca="false">FALSE()</f>
        <v>0</v>
      </c>
      <c r="AG59" s="0" t="n">
        <f aca="false">TRUE()</f>
        <v>1</v>
      </c>
      <c r="AH59" s="0" t="n">
        <f aca="false">TRUE()</f>
        <v>1</v>
      </c>
      <c r="AI59" s="0" t="n">
        <f aca="false">FALSE()</f>
        <v>0</v>
      </c>
      <c r="AJ59" s="0" t="n">
        <f aca="false">FALSE()</f>
        <v>0</v>
      </c>
      <c r="AK59" s="0" t="n">
        <f aca="false">FALSE()</f>
        <v>0</v>
      </c>
      <c r="AL59" s="0" t="s">
        <v>2129</v>
      </c>
      <c r="AM59" s="0" t="n">
        <f aca="false">TRUE()</f>
        <v>1</v>
      </c>
      <c r="AN59" s="0" t="s">
        <v>18206</v>
      </c>
      <c r="AO59" s="0" t="n">
        <v>1</v>
      </c>
      <c r="AP59" s="0" t="s">
        <v>18207</v>
      </c>
      <c r="AQ59" s="0" t="s">
        <v>18208</v>
      </c>
      <c r="AR59" s="0" t="n">
        <f aca="false">TRUE()</f>
        <v>1</v>
      </c>
      <c r="AS59" s="0" t="n">
        <f aca="false">FALSE()</f>
        <v>0</v>
      </c>
      <c r="AT59" s="0" t="n">
        <f aca="false">FALSE()</f>
        <v>0</v>
      </c>
      <c r="AU59" s="0" t="n">
        <f aca="false">FALSE()</f>
        <v>0</v>
      </c>
      <c r="AV59" s="0" t="n">
        <f aca="false">FALSE()</f>
        <v>0</v>
      </c>
      <c r="AW59" s="0" t="n">
        <f aca="false">TRUE()</f>
        <v>1</v>
      </c>
      <c r="AX59" s="380" t="n">
        <v>45800.6145833333</v>
      </c>
      <c r="AY59" s="380" t="n">
        <v>45800.125</v>
      </c>
      <c r="AZ59" s="0" t="n">
        <v>1</v>
      </c>
      <c r="BA59" s="0" t="s">
        <v>8550</v>
      </c>
      <c r="BB59" s="0" t="n">
        <v>0</v>
      </c>
      <c r="BC59" s="380" t="n">
        <v>25569.125</v>
      </c>
      <c r="BD59" s="0" t="s">
        <v>2598</v>
      </c>
      <c r="BE59" s="0" t="s">
        <v>2170</v>
      </c>
      <c r="BF59" s="0" t="s">
        <v>2118</v>
      </c>
    </row>
    <row r="60" customFormat="false" ht="15" hidden="false" customHeight="false" outlineLevel="0" collapsed="false">
      <c r="A60" s="0" t="s">
        <v>18209</v>
      </c>
      <c r="B60" s="0" t="s">
        <v>18210</v>
      </c>
      <c r="C60" s="0" t="s">
        <v>18209</v>
      </c>
      <c r="D60" s="0" t="s">
        <v>2133</v>
      </c>
      <c r="E60" s="0" t="s">
        <v>18209</v>
      </c>
      <c r="F60" s="0" t="n">
        <v>1</v>
      </c>
      <c r="G60" s="0" t="s">
        <v>434</v>
      </c>
      <c r="H60" s="0" t="s">
        <v>2170</v>
      </c>
      <c r="I60" s="0" t="s">
        <v>2170</v>
      </c>
      <c r="J60" s="0" t="s">
        <v>2170</v>
      </c>
      <c r="K60" s="0" t="s">
        <v>2170</v>
      </c>
      <c r="L60" s="0" t="s">
        <v>2170</v>
      </c>
      <c r="M60" s="0" t="s">
        <v>2170</v>
      </c>
      <c r="N60" s="0" t="n">
        <f aca="false">FALSE()</f>
        <v>0</v>
      </c>
      <c r="O60" s="0" t="s">
        <v>18211</v>
      </c>
      <c r="P60" s="0" t="s">
        <v>17780</v>
      </c>
      <c r="Q60" s="0" t="n">
        <v>4</v>
      </c>
      <c r="R60" s="380" t="n">
        <v>46777.125</v>
      </c>
      <c r="S60" s="223" t="n">
        <v>1000</v>
      </c>
      <c r="T60" s="0" t="s">
        <v>2132</v>
      </c>
      <c r="U60" s="380" t="n">
        <v>45131.125</v>
      </c>
      <c r="V60" s="380" t="n">
        <v>45139.125</v>
      </c>
      <c r="W60" s="0" t="s">
        <v>2132</v>
      </c>
      <c r="X60" s="0" t="s">
        <v>18212</v>
      </c>
      <c r="Y60" s="0" t="s">
        <v>601</v>
      </c>
      <c r="Z60" s="0" t="s">
        <v>2602</v>
      </c>
      <c r="AA60" s="0" t="s">
        <v>610</v>
      </c>
      <c r="AB60" s="0" t="s">
        <v>17781</v>
      </c>
      <c r="AC60" s="0" t="n">
        <v>300000</v>
      </c>
      <c r="AD60" s="0" t="n">
        <v>300000</v>
      </c>
      <c r="AE60" s="0" t="n">
        <v>5</v>
      </c>
      <c r="AF60" s="0" t="n">
        <f aca="false">FALSE()</f>
        <v>0</v>
      </c>
      <c r="AG60" s="0" t="n">
        <f aca="false">TRUE()</f>
        <v>1</v>
      </c>
      <c r="AH60" s="0" t="n">
        <f aca="false">TRUE()</f>
        <v>1</v>
      </c>
      <c r="AI60" s="0" t="n">
        <f aca="false">FALSE()</f>
        <v>0</v>
      </c>
      <c r="AJ60" s="0" t="n">
        <f aca="false">FALSE()</f>
        <v>0</v>
      </c>
      <c r="AK60" s="0" t="n">
        <f aca="false">FALSE()</f>
        <v>0</v>
      </c>
      <c r="AL60" s="0" t="s">
        <v>2129</v>
      </c>
      <c r="AM60" s="0" t="n">
        <f aca="false">TRUE()</f>
        <v>1</v>
      </c>
      <c r="AN60" s="0" t="s">
        <v>18213</v>
      </c>
      <c r="AO60" s="0" t="n">
        <v>1</v>
      </c>
      <c r="AP60" s="0" t="s">
        <v>18214</v>
      </c>
      <c r="AQ60" s="0" t="s">
        <v>18215</v>
      </c>
      <c r="AR60" s="0" t="n">
        <f aca="false">TRUE()</f>
        <v>1</v>
      </c>
      <c r="AS60" s="0" t="n">
        <f aca="false">TRUE()</f>
        <v>1</v>
      </c>
      <c r="AT60" s="0" t="n">
        <f aca="false">FALSE()</f>
        <v>0</v>
      </c>
      <c r="AU60" s="0" t="n">
        <f aca="false">FALSE()</f>
        <v>0</v>
      </c>
      <c r="AV60" s="0" t="n">
        <f aca="false">FALSE()</f>
        <v>0</v>
      </c>
      <c r="AW60" s="0" t="n">
        <f aca="false">TRUE()</f>
        <v>1</v>
      </c>
      <c r="AX60" s="380" t="n">
        <v>45139.6875</v>
      </c>
      <c r="AY60" s="380" t="n">
        <v>45139.4166666667</v>
      </c>
      <c r="AZ60" s="0" t="n">
        <v>3</v>
      </c>
      <c r="BA60" s="0" t="s">
        <v>17229</v>
      </c>
      <c r="BB60" s="0" t="n">
        <v>0</v>
      </c>
      <c r="BC60" s="380" t="n">
        <v>25569.125</v>
      </c>
      <c r="BD60" s="0" t="s">
        <v>2170</v>
      </c>
      <c r="BE60" s="0" t="s">
        <v>2170</v>
      </c>
      <c r="BF60" s="0" t="s">
        <v>2118</v>
      </c>
    </row>
    <row r="61" customFormat="false" ht="15" hidden="false" customHeight="false" outlineLevel="0" collapsed="false">
      <c r="A61" s="0" t="s">
        <v>18216</v>
      </c>
      <c r="B61" s="0" t="s">
        <v>18217</v>
      </c>
      <c r="C61" s="0" t="s">
        <v>18216</v>
      </c>
      <c r="D61" s="0" t="s">
        <v>2133</v>
      </c>
      <c r="E61" s="0" t="s">
        <v>18216</v>
      </c>
      <c r="F61" s="0" t="n">
        <v>1</v>
      </c>
      <c r="G61" s="0" t="s">
        <v>434</v>
      </c>
      <c r="H61" s="0" t="s">
        <v>2170</v>
      </c>
      <c r="I61" s="0" t="s">
        <v>2170</v>
      </c>
      <c r="J61" s="0" t="s">
        <v>2170</v>
      </c>
      <c r="K61" s="0" t="s">
        <v>2170</v>
      </c>
      <c r="L61" s="0" t="s">
        <v>2170</v>
      </c>
      <c r="M61" s="0" t="s">
        <v>2170</v>
      </c>
      <c r="N61" s="0" t="n">
        <f aca="false">FALSE()</f>
        <v>0</v>
      </c>
      <c r="O61" s="0" t="s">
        <v>18218</v>
      </c>
      <c r="P61" s="0" t="s">
        <v>17780</v>
      </c>
      <c r="Q61" s="0" t="n">
        <v>12</v>
      </c>
      <c r="R61" s="380" t="n">
        <v>46834.125</v>
      </c>
      <c r="S61" s="223" t="n">
        <v>1000</v>
      </c>
      <c r="T61" s="0" t="s">
        <v>2132</v>
      </c>
      <c r="U61" s="380" t="n">
        <v>45748.125</v>
      </c>
      <c r="V61" s="380" t="n">
        <v>45754.125</v>
      </c>
      <c r="W61" s="0" t="s">
        <v>2132</v>
      </c>
      <c r="X61" s="0" t="s">
        <v>18219</v>
      </c>
      <c r="Y61" s="0" t="s">
        <v>601</v>
      </c>
      <c r="Z61" s="0" t="s">
        <v>2602</v>
      </c>
      <c r="AA61" s="0" t="s">
        <v>2365</v>
      </c>
      <c r="AB61" s="0" t="s">
        <v>17781</v>
      </c>
      <c r="AC61" s="0" t="n">
        <v>2000000</v>
      </c>
      <c r="AD61" s="0" t="n">
        <v>2000000</v>
      </c>
      <c r="AE61" s="0" t="n">
        <v>5</v>
      </c>
      <c r="AF61" s="0" t="n">
        <f aca="false">FALSE()</f>
        <v>0</v>
      </c>
      <c r="AG61" s="0" t="n">
        <f aca="false">TRUE()</f>
        <v>1</v>
      </c>
      <c r="AH61" s="0" t="n">
        <f aca="false">TRUE()</f>
        <v>1</v>
      </c>
      <c r="AI61" s="0" t="n">
        <f aca="false">TRUE()</f>
        <v>1</v>
      </c>
      <c r="AJ61" s="0" t="n">
        <f aca="false">FALSE()</f>
        <v>0</v>
      </c>
      <c r="AK61" s="0" t="n">
        <f aca="false">FALSE()</f>
        <v>0</v>
      </c>
      <c r="AL61" s="0" t="s">
        <v>2129</v>
      </c>
      <c r="AM61" s="0" t="n">
        <f aca="false">TRUE()</f>
        <v>1</v>
      </c>
      <c r="AN61" s="0" t="s">
        <v>18220</v>
      </c>
      <c r="AO61" s="0" t="n">
        <v>1</v>
      </c>
      <c r="AP61" s="0" t="s">
        <v>18221</v>
      </c>
      <c r="AQ61" s="0" t="s">
        <v>18222</v>
      </c>
      <c r="AR61" s="0" t="n">
        <f aca="false">TRUE()</f>
        <v>1</v>
      </c>
      <c r="AS61" s="0" t="n">
        <f aca="false">FALSE()</f>
        <v>0</v>
      </c>
      <c r="AT61" s="0" t="n">
        <f aca="false">FALSE()</f>
        <v>0</v>
      </c>
      <c r="AU61" s="0" t="n">
        <f aca="false">FALSE()</f>
        <v>0</v>
      </c>
      <c r="AV61" s="0" t="n">
        <f aca="false">FALSE()</f>
        <v>0</v>
      </c>
      <c r="AW61" s="0" t="n">
        <f aca="false">TRUE()</f>
        <v>1</v>
      </c>
      <c r="AX61" s="380" t="n">
        <v>45754.6145833333</v>
      </c>
      <c r="AY61" s="380" t="n">
        <v>45754.125</v>
      </c>
      <c r="AZ61" s="0" t="n">
        <v>2</v>
      </c>
      <c r="BA61" s="0" t="s">
        <v>12659</v>
      </c>
      <c r="BB61" s="0" t="n">
        <v>0</v>
      </c>
      <c r="BC61" s="380" t="n">
        <v>25569.125</v>
      </c>
      <c r="BD61" s="0" t="s">
        <v>2170</v>
      </c>
      <c r="BE61" s="0" t="s">
        <v>2170</v>
      </c>
      <c r="BF61" s="0" t="s">
        <v>17868</v>
      </c>
    </row>
    <row r="62" customFormat="false" ht="15" hidden="false" customHeight="false" outlineLevel="0" collapsed="false">
      <c r="A62" s="0" t="s">
        <v>18223</v>
      </c>
      <c r="B62" s="0" t="s">
        <v>18224</v>
      </c>
      <c r="C62" s="0" t="s">
        <v>18223</v>
      </c>
      <c r="D62" s="0" t="s">
        <v>2133</v>
      </c>
      <c r="E62" s="0" t="s">
        <v>18223</v>
      </c>
      <c r="F62" s="0" t="n">
        <v>1</v>
      </c>
      <c r="G62" s="0" t="s">
        <v>434</v>
      </c>
      <c r="H62" s="0" t="s">
        <v>2170</v>
      </c>
      <c r="I62" s="0" t="s">
        <v>2170</v>
      </c>
      <c r="J62" s="0" t="s">
        <v>2170</v>
      </c>
      <c r="K62" s="0" t="s">
        <v>2170</v>
      </c>
      <c r="L62" s="0" t="s">
        <v>2170</v>
      </c>
      <c r="M62" s="0" t="s">
        <v>2170</v>
      </c>
      <c r="N62" s="0" t="n">
        <f aca="false">FALSE()</f>
        <v>0</v>
      </c>
      <c r="O62" s="0" t="s">
        <v>18225</v>
      </c>
      <c r="P62" s="0" t="s">
        <v>17780</v>
      </c>
      <c r="Q62" s="0" t="n">
        <v>4</v>
      </c>
      <c r="R62" s="380" t="n">
        <v>46155.125</v>
      </c>
      <c r="S62" s="223" t="n">
        <v>1000</v>
      </c>
      <c r="T62" s="0" t="s">
        <v>2132</v>
      </c>
      <c r="U62" s="380" t="n">
        <v>44914.125</v>
      </c>
      <c r="V62" s="380" t="n">
        <v>45063.125</v>
      </c>
      <c r="W62" s="0" t="s">
        <v>2132</v>
      </c>
      <c r="X62" s="0" t="s">
        <v>18226</v>
      </c>
      <c r="Y62" s="0" t="s">
        <v>601</v>
      </c>
      <c r="Z62" s="0" t="s">
        <v>2602</v>
      </c>
      <c r="AA62" s="0" t="s">
        <v>2451</v>
      </c>
      <c r="AB62" s="0" t="s">
        <v>17781</v>
      </c>
      <c r="AC62" s="0" t="n">
        <v>7000000</v>
      </c>
      <c r="AD62" s="0" t="n">
        <v>7000000</v>
      </c>
      <c r="AE62" s="0" t="n">
        <v>5</v>
      </c>
      <c r="AF62" s="0" t="n">
        <f aca="false">FALSE()</f>
        <v>0</v>
      </c>
      <c r="AG62" s="0" t="n">
        <f aca="false">TRUE()</f>
        <v>1</v>
      </c>
      <c r="AH62" s="0" t="n">
        <f aca="false">TRUE()</f>
        <v>1</v>
      </c>
      <c r="AI62" s="0" t="n">
        <f aca="false">FALSE()</f>
        <v>0</v>
      </c>
      <c r="AJ62" s="0" t="n">
        <f aca="false">FALSE()</f>
        <v>0</v>
      </c>
      <c r="AK62" s="0" t="n">
        <f aca="false">FALSE()</f>
        <v>0</v>
      </c>
      <c r="AL62" s="0" t="s">
        <v>2129</v>
      </c>
      <c r="AM62" s="0" t="n">
        <f aca="false">TRUE()</f>
        <v>1</v>
      </c>
      <c r="AN62" s="0" t="s">
        <v>18227</v>
      </c>
      <c r="AO62" s="0" t="n">
        <v>1</v>
      </c>
      <c r="AP62" s="0" t="s">
        <v>18228</v>
      </c>
      <c r="AQ62" s="0" t="s">
        <v>18229</v>
      </c>
      <c r="AR62" s="0" t="n">
        <f aca="false">TRUE()</f>
        <v>1</v>
      </c>
      <c r="AS62" s="0" t="n">
        <f aca="false">FALSE()</f>
        <v>0</v>
      </c>
      <c r="AT62" s="0" t="n">
        <f aca="false">FALSE()</f>
        <v>0</v>
      </c>
      <c r="AU62" s="0" t="n">
        <f aca="false">FALSE()</f>
        <v>0</v>
      </c>
      <c r="AV62" s="0" t="n">
        <f aca="false">FALSE()</f>
        <v>0</v>
      </c>
      <c r="AW62" s="0" t="n">
        <f aca="false">TRUE()</f>
        <v>1</v>
      </c>
      <c r="AX62" s="380" t="n">
        <v>45063.6145833333</v>
      </c>
      <c r="AY62" s="380" t="n">
        <v>45063.4166666667</v>
      </c>
      <c r="AZ62" s="0" t="n">
        <v>1</v>
      </c>
      <c r="BA62" s="0" t="s">
        <v>14122</v>
      </c>
      <c r="BB62" s="0" t="n">
        <v>0</v>
      </c>
      <c r="BC62" s="380" t="n">
        <v>25569.125</v>
      </c>
      <c r="BD62" s="0" t="s">
        <v>2170</v>
      </c>
      <c r="BE62" s="0" t="s">
        <v>2170</v>
      </c>
      <c r="BF62" s="0" t="s">
        <v>604</v>
      </c>
    </row>
    <row r="63" customFormat="false" ht="15" hidden="false" customHeight="false" outlineLevel="0" collapsed="false">
      <c r="A63" s="0" t="s">
        <v>18230</v>
      </c>
      <c r="B63" s="0" t="s">
        <v>18231</v>
      </c>
      <c r="C63" s="0" t="s">
        <v>18230</v>
      </c>
      <c r="D63" s="0" t="s">
        <v>2133</v>
      </c>
      <c r="E63" s="0" t="s">
        <v>18230</v>
      </c>
      <c r="F63" s="0" t="n">
        <v>1</v>
      </c>
      <c r="G63" s="0" t="s">
        <v>434</v>
      </c>
      <c r="H63" s="0" t="s">
        <v>2170</v>
      </c>
      <c r="I63" s="0" t="s">
        <v>2170</v>
      </c>
      <c r="J63" s="0" t="s">
        <v>2170</v>
      </c>
      <c r="K63" s="0" t="s">
        <v>2170</v>
      </c>
      <c r="L63" s="0" t="s">
        <v>2170</v>
      </c>
      <c r="M63" s="0" t="s">
        <v>2170</v>
      </c>
      <c r="N63" s="0" t="n">
        <f aca="false">FALSE()</f>
        <v>0</v>
      </c>
      <c r="O63" s="0" t="s">
        <v>18232</v>
      </c>
      <c r="P63" s="0" t="s">
        <v>17780</v>
      </c>
      <c r="Q63" s="0" t="n">
        <v>4</v>
      </c>
      <c r="R63" s="380" t="n">
        <v>48458.125</v>
      </c>
      <c r="S63" s="223" t="n">
        <v>589.14</v>
      </c>
      <c r="T63" s="0" t="s">
        <v>2132</v>
      </c>
      <c r="U63" s="380" t="n">
        <v>42992.125</v>
      </c>
      <c r="V63" s="380" t="n">
        <v>42998.125</v>
      </c>
      <c r="W63" s="0" t="s">
        <v>2132</v>
      </c>
      <c r="X63" s="0" t="s">
        <v>18233</v>
      </c>
      <c r="Y63" s="0" t="s">
        <v>601</v>
      </c>
      <c r="Z63" s="0" t="s">
        <v>2602</v>
      </c>
      <c r="AA63" s="0" t="s">
        <v>610</v>
      </c>
      <c r="AB63" s="0" t="s">
        <v>17848</v>
      </c>
      <c r="AC63" s="0" t="n">
        <v>20000000</v>
      </c>
      <c r="AD63" s="0" t="n">
        <v>20000000</v>
      </c>
      <c r="AE63" s="0" t="n">
        <v>5</v>
      </c>
      <c r="AF63" s="0" t="n">
        <f aca="false">FALSE()</f>
        <v>0</v>
      </c>
      <c r="AG63" s="0" t="n">
        <f aca="false">TRUE()</f>
        <v>1</v>
      </c>
      <c r="AH63" s="0" t="n">
        <f aca="false">TRUE()</f>
        <v>1</v>
      </c>
      <c r="AI63" s="0" t="n">
        <f aca="false">TRUE()</f>
        <v>1</v>
      </c>
      <c r="AJ63" s="0" t="n">
        <f aca="false">FALSE()</f>
        <v>0</v>
      </c>
      <c r="AK63" s="0" t="n">
        <f aca="false">TRUE()</f>
        <v>1</v>
      </c>
      <c r="AL63" s="0" t="s">
        <v>2129</v>
      </c>
      <c r="AM63" s="0" t="n">
        <f aca="false">TRUE()</f>
        <v>1</v>
      </c>
      <c r="AN63" s="0" t="s">
        <v>18234</v>
      </c>
      <c r="AO63" s="0" t="n">
        <v>1</v>
      </c>
      <c r="AP63" s="0" t="s">
        <v>18235</v>
      </c>
      <c r="AQ63" s="0" t="s">
        <v>18236</v>
      </c>
      <c r="AR63" s="0" t="n">
        <f aca="false">TRUE()</f>
        <v>1</v>
      </c>
      <c r="AS63" s="0" t="n">
        <f aca="false">TRUE()</f>
        <v>1</v>
      </c>
      <c r="AT63" s="0" t="n">
        <f aca="false">FALSE()</f>
        <v>0</v>
      </c>
      <c r="AU63" s="0" t="n">
        <f aca="false">FALSE()</f>
        <v>0</v>
      </c>
      <c r="AV63" s="0" t="n">
        <f aca="false">FALSE()</f>
        <v>0</v>
      </c>
      <c r="AW63" s="0" t="n">
        <f aca="false">TRUE()</f>
        <v>1</v>
      </c>
      <c r="AX63" s="380" t="n">
        <v>43167.3444444445</v>
      </c>
      <c r="AY63" s="380" t="n">
        <v>43172.4166666667</v>
      </c>
      <c r="AZ63" s="0" t="n">
        <v>2</v>
      </c>
      <c r="BA63" s="0" t="s">
        <v>17892</v>
      </c>
      <c r="BB63" s="0" t="n">
        <v>0</v>
      </c>
      <c r="BC63" s="380" t="n">
        <v>25569.125</v>
      </c>
      <c r="BD63" s="0" t="s">
        <v>2170</v>
      </c>
      <c r="BE63" s="0" t="s">
        <v>2170</v>
      </c>
      <c r="BF63" s="0" t="s">
        <v>2118</v>
      </c>
    </row>
    <row r="64" customFormat="false" ht="15" hidden="false" customHeight="false" outlineLevel="0" collapsed="false">
      <c r="A64" s="0" t="s">
        <v>18237</v>
      </c>
      <c r="B64" s="0" t="s">
        <v>18238</v>
      </c>
      <c r="C64" s="0" t="s">
        <v>18237</v>
      </c>
      <c r="D64" s="0" t="s">
        <v>2133</v>
      </c>
      <c r="E64" s="0" t="s">
        <v>18237</v>
      </c>
      <c r="F64" s="0" t="n">
        <v>1</v>
      </c>
      <c r="G64" s="0" t="s">
        <v>434</v>
      </c>
      <c r="H64" s="0" t="s">
        <v>2170</v>
      </c>
      <c r="I64" s="0" t="s">
        <v>2170</v>
      </c>
      <c r="J64" s="0" t="s">
        <v>2170</v>
      </c>
      <c r="K64" s="0" t="s">
        <v>2170</v>
      </c>
      <c r="L64" s="0" t="s">
        <v>2170</v>
      </c>
      <c r="M64" s="0" t="s">
        <v>2170</v>
      </c>
      <c r="N64" s="0" t="n">
        <f aca="false">FALSE()</f>
        <v>0</v>
      </c>
      <c r="O64" s="0" t="s">
        <v>18239</v>
      </c>
      <c r="P64" s="0" t="s">
        <v>17780</v>
      </c>
      <c r="Q64" s="0" t="n">
        <v>2</v>
      </c>
      <c r="R64" s="380" t="n">
        <v>47094.125</v>
      </c>
      <c r="S64" s="223" t="n">
        <v>1000</v>
      </c>
      <c r="T64" s="0" t="s">
        <v>2132</v>
      </c>
      <c r="U64" s="380" t="n">
        <v>44837.125</v>
      </c>
      <c r="V64" s="380" t="n">
        <v>45274.125</v>
      </c>
      <c r="W64" s="0" t="s">
        <v>2132</v>
      </c>
      <c r="X64" s="0" t="s">
        <v>18240</v>
      </c>
      <c r="Y64" s="0" t="s">
        <v>601</v>
      </c>
      <c r="Z64" s="0" t="s">
        <v>2602</v>
      </c>
      <c r="AA64" s="0" t="s">
        <v>610</v>
      </c>
      <c r="AB64" s="0" t="s">
        <v>17781</v>
      </c>
      <c r="AC64" s="0" t="n">
        <v>5000000</v>
      </c>
      <c r="AD64" s="0" t="n">
        <v>5000000</v>
      </c>
      <c r="AE64" s="0" t="n">
        <v>5</v>
      </c>
      <c r="AF64" s="0" t="n">
        <f aca="false">FALSE()</f>
        <v>0</v>
      </c>
      <c r="AG64" s="0" t="n">
        <f aca="false">TRUE()</f>
        <v>1</v>
      </c>
      <c r="AH64" s="0" t="n">
        <f aca="false">TRUE()</f>
        <v>1</v>
      </c>
      <c r="AI64" s="0" t="n">
        <f aca="false">FALSE()</f>
        <v>0</v>
      </c>
      <c r="AJ64" s="0" t="n">
        <f aca="false">FALSE()</f>
        <v>0</v>
      </c>
      <c r="AK64" s="0" t="n">
        <f aca="false">FALSE()</f>
        <v>0</v>
      </c>
      <c r="AL64" s="0" t="s">
        <v>2129</v>
      </c>
      <c r="AM64" s="0" t="n">
        <f aca="false">TRUE()</f>
        <v>1</v>
      </c>
      <c r="AN64" s="0" t="s">
        <v>18241</v>
      </c>
      <c r="AO64" s="0" t="n">
        <v>1</v>
      </c>
      <c r="AP64" s="0" t="s">
        <v>18242</v>
      </c>
      <c r="AQ64" s="0" t="s">
        <v>18243</v>
      </c>
      <c r="AR64" s="0" t="n">
        <f aca="false">TRUE()</f>
        <v>1</v>
      </c>
      <c r="AS64" s="0" t="n">
        <f aca="false">TRUE()</f>
        <v>1</v>
      </c>
      <c r="AT64" s="0" t="n">
        <f aca="false">FALSE()</f>
        <v>0</v>
      </c>
      <c r="AU64" s="0" t="n">
        <f aca="false">FALSE()</f>
        <v>0</v>
      </c>
      <c r="AV64" s="0" t="n">
        <f aca="false">FALSE()</f>
        <v>0</v>
      </c>
      <c r="AW64" s="0" t="n">
        <f aca="false">TRUE()</f>
        <v>1</v>
      </c>
      <c r="AX64" s="380" t="n">
        <v>45274.6284722222</v>
      </c>
      <c r="AY64" s="380" t="n">
        <v>45274.4166666667</v>
      </c>
      <c r="AZ64" s="0" t="n">
        <v>1</v>
      </c>
      <c r="BA64" s="0" t="s">
        <v>18244</v>
      </c>
      <c r="BB64" s="0" t="n">
        <v>0</v>
      </c>
      <c r="BC64" s="380" t="n">
        <v>46002.125</v>
      </c>
      <c r="BD64" s="0" t="s">
        <v>2170</v>
      </c>
      <c r="BE64" s="0" t="s">
        <v>2170</v>
      </c>
      <c r="BF64" s="0" t="s">
        <v>2118</v>
      </c>
    </row>
    <row r="65" customFormat="false" ht="15" hidden="false" customHeight="false" outlineLevel="0" collapsed="false">
      <c r="A65" s="0" t="s">
        <v>18245</v>
      </c>
      <c r="B65" s="0" t="s">
        <v>18246</v>
      </c>
      <c r="C65" s="0" t="s">
        <v>18245</v>
      </c>
      <c r="D65" s="0" t="s">
        <v>2133</v>
      </c>
      <c r="E65" s="0" t="s">
        <v>18245</v>
      </c>
      <c r="F65" s="0" t="n">
        <v>1</v>
      </c>
      <c r="G65" s="0" t="s">
        <v>434</v>
      </c>
      <c r="H65" s="0" t="s">
        <v>2170</v>
      </c>
      <c r="I65" s="0" t="s">
        <v>2170</v>
      </c>
      <c r="J65" s="0" t="s">
        <v>2170</v>
      </c>
      <c r="K65" s="0" t="s">
        <v>2170</v>
      </c>
      <c r="L65" s="0" t="s">
        <v>2170</v>
      </c>
      <c r="M65" s="0" t="s">
        <v>2170</v>
      </c>
      <c r="N65" s="0" t="n">
        <f aca="false">FALSE()</f>
        <v>0</v>
      </c>
      <c r="O65" s="0" t="s">
        <v>18247</v>
      </c>
      <c r="P65" s="0" t="s">
        <v>17780</v>
      </c>
      <c r="Q65" s="0" t="n">
        <v>12</v>
      </c>
      <c r="R65" s="380" t="n">
        <v>47303.125</v>
      </c>
      <c r="S65" s="223" t="n">
        <v>1000</v>
      </c>
      <c r="T65" s="0" t="s">
        <v>2132</v>
      </c>
      <c r="U65" s="380" t="n">
        <v>45425.125</v>
      </c>
      <c r="V65" s="380" t="n">
        <v>45443.125</v>
      </c>
      <c r="W65" s="0" t="s">
        <v>2132</v>
      </c>
      <c r="X65" s="0" t="s">
        <v>18248</v>
      </c>
      <c r="Y65" s="0" t="s">
        <v>601</v>
      </c>
      <c r="Z65" s="0" t="s">
        <v>2602</v>
      </c>
      <c r="AA65" s="0" t="s">
        <v>610</v>
      </c>
      <c r="AB65" s="0" t="s">
        <v>17781</v>
      </c>
      <c r="AC65" s="0" t="n">
        <v>7000000</v>
      </c>
      <c r="AD65" s="0" t="n">
        <v>7000000</v>
      </c>
      <c r="AE65" s="0" t="n">
        <v>5</v>
      </c>
      <c r="AF65" s="0" t="n">
        <f aca="false">FALSE()</f>
        <v>0</v>
      </c>
      <c r="AG65" s="0" t="n">
        <f aca="false">TRUE()</f>
        <v>1</v>
      </c>
      <c r="AH65" s="0" t="n">
        <f aca="false">TRUE()</f>
        <v>1</v>
      </c>
      <c r="AI65" s="0" t="n">
        <f aca="false">TRUE()</f>
        <v>1</v>
      </c>
      <c r="AJ65" s="0" t="n">
        <f aca="false">FALSE()</f>
        <v>0</v>
      </c>
      <c r="AK65" s="0" t="n">
        <f aca="false">TRUE()</f>
        <v>1</v>
      </c>
      <c r="AL65" s="0" t="s">
        <v>2129</v>
      </c>
      <c r="AM65" s="0" t="n">
        <f aca="false">TRUE()</f>
        <v>1</v>
      </c>
      <c r="AN65" s="0" t="s">
        <v>18249</v>
      </c>
      <c r="AO65" s="0" t="n">
        <v>1</v>
      </c>
      <c r="AP65" s="0" t="s">
        <v>18250</v>
      </c>
      <c r="AQ65" s="0" t="s">
        <v>18251</v>
      </c>
      <c r="AR65" s="0" t="n">
        <f aca="false">TRUE()</f>
        <v>1</v>
      </c>
      <c r="AS65" s="0" t="n">
        <f aca="false">TRUE()</f>
        <v>1</v>
      </c>
      <c r="AT65" s="0" t="n">
        <f aca="false">FALSE()</f>
        <v>0</v>
      </c>
      <c r="AU65" s="0" t="n">
        <f aca="false">FALSE()</f>
        <v>0</v>
      </c>
      <c r="AV65" s="0" t="n">
        <f aca="false">FALSE()</f>
        <v>0</v>
      </c>
      <c r="AW65" s="0" t="n">
        <f aca="false">TRUE()</f>
        <v>1</v>
      </c>
      <c r="AX65" s="380" t="n">
        <v>45443.6243055556</v>
      </c>
      <c r="AY65" s="380" t="n">
        <v>45443.125</v>
      </c>
      <c r="AZ65" s="0" t="n">
        <v>1</v>
      </c>
      <c r="BA65" s="0" t="s">
        <v>18244</v>
      </c>
      <c r="BB65" s="0" t="n">
        <v>0</v>
      </c>
      <c r="BC65" s="380" t="n">
        <v>25569.125</v>
      </c>
      <c r="BD65" s="0" t="s">
        <v>2170</v>
      </c>
      <c r="BE65" s="0" t="s">
        <v>2170</v>
      </c>
      <c r="BF65" s="0" t="s">
        <v>2118</v>
      </c>
    </row>
    <row r="66" customFormat="false" ht="15" hidden="false" customHeight="false" outlineLevel="0" collapsed="false">
      <c r="A66" s="0" t="s">
        <v>18252</v>
      </c>
      <c r="B66" s="0" t="s">
        <v>18253</v>
      </c>
      <c r="C66" s="0" t="s">
        <v>18252</v>
      </c>
      <c r="D66" s="0" t="s">
        <v>2133</v>
      </c>
      <c r="E66" s="0" t="s">
        <v>18252</v>
      </c>
      <c r="F66" s="0" t="n">
        <v>1</v>
      </c>
      <c r="G66" s="0" t="s">
        <v>434</v>
      </c>
      <c r="H66" s="0" t="s">
        <v>2596</v>
      </c>
      <c r="I66" s="0" t="s">
        <v>2596</v>
      </c>
      <c r="J66" s="0" t="s">
        <v>2600</v>
      </c>
      <c r="K66" s="0" t="s">
        <v>2170</v>
      </c>
      <c r="L66" s="0" t="s">
        <v>2600</v>
      </c>
      <c r="M66" s="0" t="s">
        <v>2170</v>
      </c>
      <c r="N66" s="0" t="n">
        <f aca="false">FALSE()</f>
        <v>0</v>
      </c>
      <c r="O66" s="0" t="s">
        <v>18254</v>
      </c>
      <c r="P66" s="0" t="s">
        <v>17838</v>
      </c>
      <c r="Q66" s="0" t="n">
        <v>12</v>
      </c>
      <c r="R66" s="380" t="n">
        <v>46453.125</v>
      </c>
      <c r="S66" s="223" t="n">
        <v>1000</v>
      </c>
      <c r="T66" s="0" t="s">
        <v>2132</v>
      </c>
      <c r="U66" s="380" t="n">
        <v>45723.125</v>
      </c>
      <c r="V66" s="380" t="n">
        <v>45733.125</v>
      </c>
      <c r="W66" s="0" t="s">
        <v>2132</v>
      </c>
      <c r="X66" s="0" t="s">
        <v>18255</v>
      </c>
      <c r="Y66" s="0" t="s">
        <v>601</v>
      </c>
      <c r="Z66" s="0" t="s">
        <v>2602</v>
      </c>
      <c r="AA66" s="0" t="s">
        <v>2574</v>
      </c>
      <c r="AB66" s="0" t="s">
        <v>17781</v>
      </c>
      <c r="AC66" s="0" t="n">
        <v>20000000</v>
      </c>
      <c r="AD66" s="0" t="n">
        <v>20000000</v>
      </c>
      <c r="AE66" s="0" t="n">
        <v>5</v>
      </c>
      <c r="AF66" s="0" t="n">
        <f aca="false">FALSE()</f>
        <v>0</v>
      </c>
      <c r="AG66" s="0" t="n">
        <f aca="false">TRUE()</f>
        <v>1</v>
      </c>
      <c r="AH66" s="0" t="n">
        <f aca="false">TRUE()</f>
        <v>1</v>
      </c>
      <c r="AI66" s="0" t="n">
        <f aca="false">TRUE()</f>
        <v>1</v>
      </c>
      <c r="AJ66" s="0" t="n">
        <f aca="false">FALSE()</f>
        <v>0</v>
      </c>
      <c r="AK66" s="0" t="n">
        <f aca="false">FALSE()</f>
        <v>0</v>
      </c>
      <c r="AL66" s="0" t="s">
        <v>2129</v>
      </c>
      <c r="AM66" s="0" t="n">
        <f aca="false">TRUE()</f>
        <v>1</v>
      </c>
      <c r="AN66" s="0" t="s">
        <v>18256</v>
      </c>
      <c r="AO66" s="0" t="n">
        <v>1</v>
      </c>
      <c r="AP66" s="0" t="s">
        <v>18257</v>
      </c>
      <c r="AQ66" s="0" t="s">
        <v>18258</v>
      </c>
      <c r="AR66" s="0" t="n">
        <f aca="false">TRUE()</f>
        <v>1</v>
      </c>
      <c r="AS66" s="0" t="n">
        <f aca="false">FALSE()</f>
        <v>0</v>
      </c>
      <c r="AT66" s="0" t="n">
        <f aca="false">FALSE()</f>
        <v>0</v>
      </c>
      <c r="AU66" s="0" t="n">
        <f aca="false">FALSE()</f>
        <v>0</v>
      </c>
      <c r="AV66" s="0" t="n">
        <f aca="false">FALSE()</f>
        <v>0</v>
      </c>
      <c r="AW66" s="0" t="n">
        <f aca="false">TRUE()</f>
        <v>1</v>
      </c>
      <c r="AX66" s="380" t="n">
        <v>45733.6166666667</v>
      </c>
      <c r="AY66" s="380" t="n">
        <v>45733.125</v>
      </c>
      <c r="AZ66" s="0" t="n">
        <v>1</v>
      </c>
      <c r="BA66" s="0" t="s">
        <v>18259</v>
      </c>
      <c r="BB66" s="0" t="n">
        <v>0</v>
      </c>
      <c r="BC66" s="380" t="n">
        <v>25569.125</v>
      </c>
      <c r="BD66" s="0" t="s">
        <v>2600</v>
      </c>
      <c r="BE66" s="0" t="s">
        <v>2170</v>
      </c>
      <c r="BF66" s="0" t="s">
        <v>17868</v>
      </c>
    </row>
    <row r="67" customFormat="false" ht="15" hidden="false" customHeight="false" outlineLevel="0" collapsed="false">
      <c r="A67" s="0" t="s">
        <v>18260</v>
      </c>
      <c r="B67" s="0" t="s">
        <v>18261</v>
      </c>
      <c r="C67" s="0" t="s">
        <v>18260</v>
      </c>
      <c r="D67" s="0" t="s">
        <v>2133</v>
      </c>
      <c r="E67" s="0" t="s">
        <v>18260</v>
      </c>
      <c r="F67" s="0" t="n">
        <v>1</v>
      </c>
      <c r="G67" s="0" t="s">
        <v>434</v>
      </c>
      <c r="H67" s="0" t="s">
        <v>2170</v>
      </c>
      <c r="I67" s="0" t="s">
        <v>2170</v>
      </c>
      <c r="J67" s="0" t="s">
        <v>2170</v>
      </c>
      <c r="K67" s="0" t="s">
        <v>2170</v>
      </c>
      <c r="L67" s="0" t="s">
        <v>2170</v>
      </c>
      <c r="M67" s="0" t="s">
        <v>2170</v>
      </c>
      <c r="N67" s="0" t="n">
        <f aca="false">FALSE()</f>
        <v>0</v>
      </c>
      <c r="O67" s="0" t="s">
        <v>18262</v>
      </c>
      <c r="P67" s="0" t="s">
        <v>17780</v>
      </c>
      <c r="Q67" s="0" t="n">
        <v>12</v>
      </c>
      <c r="R67" s="380" t="n">
        <v>46030.125</v>
      </c>
      <c r="S67" s="223" t="n">
        <v>300</v>
      </c>
      <c r="T67" s="0" t="s">
        <v>2132</v>
      </c>
      <c r="U67" s="380" t="n">
        <v>44935.125</v>
      </c>
      <c r="V67" s="380" t="n">
        <v>44950.125</v>
      </c>
      <c r="W67" s="0" t="s">
        <v>2132</v>
      </c>
      <c r="X67" s="0" t="s">
        <v>18263</v>
      </c>
      <c r="Y67" s="0" t="s">
        <v>601</v>
      </c>
      <c r="Z67" s="0" t="s">
        <v>2602</v>
      </c>
      <c r="AA67" s="0" t="s">
        <v>2891</v>
      </c>
      <c r="AB67" s="0" t="s">
        <v>17781</v>
      </c>
      <c r="AC67" s="0" t="n">
        <v>200000</v>
      </c>
      <c r="AD67" s="0" t="n">
        <v>200000</v>
      </c>
      <c r="AE67" s="0" t="n">
        <v>5</v>
      </c>
      <c r="AF67" s="0" t="n">
        <f aca="false">FALSE()</f>
        <v>0</v>
      </c>
      <c r="AG67" s="0" t="n">
        <f aca="false">TRUE()</f>
        <v>1</v>
      </c>
      <c r="AH67" s="0" t="n">
        <f aca="false">TRUE()</f>
        <v>1</v>
      </c>
      <c r="AI67" s="0" t="n">
        <f aca="false">FALSE()</f>
        <v>0</v>
      </c>
      <c r="AJ67" s="0" t="n">
        <f aca="false">FALSE()</f>
        <v>0</v>
      </c>
      <c r="AK67" s="0" t="n">
        <f aca="false">TRUE()</f>
        <v>1</v>
      </c>
      <c r="AL67" s="0" t="s">
        <v>2129</v>
      </c>
      <c r="AM67" s="0" t="n">
        <f aca="false">TRUE()</f>
        <v>1</v>
      </c>
      <c r="AN67" s="0" t="s">
        <v>18264</v>
      </c>
      <c r="AO67" s="0" t="n">
        <v>1</v>
      </c>
      <c r="AP67" s="0" t="s">
        <v>18265</v>
      </c>
      <c r="AQ67" s="0" t="s">
        <v>18266</v>
      </c>
      <c r="AR67" s="0" t="n">
        <f aca="false">TRUE()</f>
        <v>1</v>
      </c>
      <c r="AS67" s="0" t="n">
        <f aca="false">FALSE()</f>
        <v>0</v>
      </c>
      <c r="AT67" s="0" t="n">
        <f aca="false">FALSE()</f>
        <v>0</v>
      </c>
      <c r="AU67" s="0" t="n">
        <f aca="false">FALSE()</f>
        <v>0</v>
      </c>
      <c r="AV67" s="0" t="n">
        <f aca="false">FALSE()</f>
        <v>0</v>
      </c>
      <c r="AW67" s="0" t="n">
        <f aca="false">TRUE()</f>
        <v>1</v>
      </c>
      <c r="AX67" s="380" t="n">
        <v>44950.6875</v>
      </c>
      <c r="AY67" s="380" t="n">
        <v>44950.4166666667</v>
      </c>
      <c r="AZ67" s="0" t="n">
        <v>3</v>
      </c>
      <c r="BA67" s="0" t="s">
        <v>18267</v>
      </c>
      <c r="BB67" s="0" t="n">
        <v>0</v>
      </c>
      <c r="BC67" s="380" t="n">
        <v>25569.125</v>
      </c>
      <c r="BD67" s="0" t="s">
        <v>2170</v>
      </c>
      <c r="BE67" s="0" t="s">
        <v>2170</v>
      </c>
      <c r="BF67" s="0" t="s">
        <v>604</v>
      </c>
    </row>
    <row r="68" customFormat="false" ht="15" hidden="false" customHeight="false" outlineLevel="0" collapsed="false">
      <c r="A68" s="0" t="s">
        <v>18268</v>
      </c>
      <c r="B68" s="0" t="s">
        <v>18269</v>
      </c>
      <c r="C68" s="0" t="s">
        <v>18268</v>
      </c>
      <c r="D68" s="0" t="s">
        <v>2133</v>
      </c>
      <c r="E68" s="0" t="s">
        <v>18268</v>
      </c>
      <c r="F68" s="0" t="n">
        <v>1</v>
      </c>
      <c r="G68" s="0" t="s">
        <v>434</v>
      </c>
      <c r="H68" s="0" t="s">
        <v>2170</v>
      </c>
      <c r="I68" s="0" t="s">
        <v>2170</v>
      </c>
      <c r="J68" s="0" t="s">
        <v>2170</v>
      </c>
      <c r="K68" s="0" t="s">
        <v>2170</v>
      </c>
      <c r="L68" s="0" t="s">
        <v>2170</v>
      </c>
      <c r="M68" s="0" t="s">
        <v>2170</v>
      </c>
      <c r="N68" s="0" t="n">
        <f aca="false">FALSE()</f>
        <v>0</v>
      </c>
      <c r="O68" s="0" t="s">
        <v>18270</v>
      </c>
      <c r="P68" s="0" t="s">
        <v>17780</v>
      </c>
      <c r="Q68" s="0" t="n">
        <v>12</v>
      </c>
      <c r="R68" s="380" t="n">
        <v>47575.125</v>
      </c>
      <c r="S68" s="223" t="n">
        <v>239.58</v>
      </c>
      <c r="T68" s="0" t="s">
        <v>2132</v>
      </c>
      <c r="U68" s="380" t="n">
        <v>44854.125</v>
      </c>
      <c r="V68" s="380" t="n">
        <v>44886.125</v>
      </c>
      <c r="W68" s="0" t="s">
        <v>2132</v>
      </c>
      <c r="X68" s="0" t="s">
        <v>18271</v>
      </c>
      <c r="Y68" s="0" t="s">
        <v>601</v>
      </c>
      <c r="Z68" s="0" t="s">
        <v>2602</v>
      </c>
      <c r="AA68" s="0" t="s">
        <v>610</v>
      </c>
      <c r="AB68" s="0" t="s">
        <v>17781</v>
      </c>
      <c r="AC68" s="0" t="n">
        <v>10000000</v>
      </c>
      <c r="AD68" s="0" t="n">
        <v>10000000</v>
      </c>
      <c r="AE68" s="0" t="n">
        <v>5</v>
      </c>
      <c r="AF68" s="0" t="n">
        <f aca="false">FALSE()</f>
        <v>0</v>
      </c>
      <c r="AG68" s="0" t="n">
        <f aca="false">TRUE()</f>
        <v>1</v>
      </c>
      <c r="AH68" s="0" t="n">
        <f aca="false">TRUE()</f>
        <v>1</v>
      </c>
      <c r="AI68" s="0" t="n">
        <f aca="false">FALSE()</f>
        <v>0</v>
      </c>
      <c r="AJ68" s="0" t="n">
        <f aca="false">FALSE()</f>
        <v>0</v>
      </c>
      <c r="AK68" s="0" t="n">
        <f aca="false">TRUE()</f>
        <v>1</v>
      </c>
      <c r="AL68" s="0" t="s">
        <v>2129</v>
      </c>
      <c r="AM68" s="0" t="n">
        <f aca="false">TRUE()</f>
        <v>1</v>
      </c>
      <c r="AN68" s="0" t="s">
        <v>18272</v>
      </c>
      <c r="AO68" s="0" t="n">
        <v>1</v>
      </c>
      <c r="AP68" s="0" t="s">
        <v>18273</v>
      </c>
      <c r="AQ68" s="0" t="s">
        <v>18274</v>
      </c>
      <c r="AR68" s="0" t="n">
        <f aca="false">TRUE()</f>
        <v>1</v>
      </c>
      <c r="AS68" s="0" t="n">
        <f aca="false">FALSE()</f>
        <v>0</v>
      </c>
      <c r="AT68" s="0" t="n">
        <f aca="false">FALSE()</f>
        <v>0</v>
      </c>
      <c r="AU68" s="0" t="n">
        <f aca="false">FALSE()</f>
        <v>0</v>
      </c>
      <c r="AV68" s="0" t="n">
        <f aca="false">FALSE()</f>
        <v>0</v>
      </c>
      <c r="AW68" s="0" t="n">
        <f aca="false">TRUE()</f>
        <v>1</v>
      </c>
      <c r="AX68" s="380" t="n">
        <v>44886.7277777778</v>
      </c>
      <c r="AY68" s="380" t="n">
        <v>44886.4166666667</v>
      </c>
      <c r="AZ68" s="0" t="n">
        <v>1</v>
      </c>
      <c r="BA68" s="0" t="s">
        <v>10962</v>
      </c>
      <c r="BB68" s="0" t="n">
        <v>0</v>
      </c>
      <c r="BC68" s="380" t="n">
        <v>25569.125</v>
      </c>
      <c r="BD68" s="0" t="s">
        <v>2170</v>
      </c>
      <c r="BE68" s="0" t="s">
        <v>2170</v>
      </c>
      <c r="BF68" s="0" t="s">
        <v>18275</v>
      </c>
    </row>
    <row r="69" customFormat="false" ht="15" hidden="false" customHeight="false" outlineLevel="0" collapsed="false">
      <c r="A69" s="0" t="s">
        <v>18276</v>
      </c>
      <c r="B69" s="0" t="s">
        <v>18277</v>
      </c>
      <c r="C69" s="0" t="s">
        <v>18276</v>
      </c>
      <c r="D69" s="0" t="s">
        <v>2133</v>
      </c>
      <c r="E69" s="0" t="s">
        <v>18276</v>
      </c>
      <c r="F69" s="0" t="n">
        <v>1</v>
      </c>
      <c r="G69" s="0" t="s">
        <v>434</v>
      </c>
      <c r="H69" s="0" t="s">
        <v>2170</v>
      </c>
      <c r="I69" s="0" t="s">
        <v>2170</v>
      </c>
      <c r="J69" s="0" t="s">
        <v>2170</v>
      </c>
      <c r="K69" s="0" t="s">
        <v>2170</v>
      </c>
      <c r="L69" s="0" t="s">
        <v>2170</v>
      </c>
      <c r="M69" s="0" t="s">
        <v>2170</v>
      </c>
      <c r="N69" s="0" t="n">
        <f aca="false">FALSE()</f>
        <v>0</v>
      </c>
      <c r="O69" s="0" t="s">
        <v>18278</v>
      </c>
      <c r="P69" s="0" t="s">
        <v>17780</v>
      </c>
      <c r="Q69" s="0" t="n">
        <v>4</v>
      </c>
      <c r="R69" s="380" t="n">
        <v>46251.125</v>
      </c>
      <c r="S69" s="223" t="n">
        <v>1000</v>
      </c>
      <c r="T69" s="0" t="s">
        <v>2132</v>
      </c>
      <c r="U69" s="380" t="n">
        <v>45148.125</v>
      </c>
      <c r="V69" s="380" t="n">
        <v>45159.125</v>
      </c>
      <c r="W69" s="0" t="s">
        <v>2132</v>
      </c>
      <c r="X69" s="0" t="s">
        <v>18279</v>
      </c>
      <c r="Y69" s="0" t="s">
        <v>601</v>
      </c>
      <c r="Z69" s="0" t="s">
        <v>2602</v>
      </c>
      <c r="AA69" s="0" t="s">
        <v>2330</v>
      </c>
      <c r="AB69" s="0" t="s">
        <v>17781</v>
      </c>
      <c r="AC69" s="0" t="n">
        <v>700000</v>
      </c>
      <c r="AD69" s="0" t="n">
        <v>700000</v>
      </c>
      <c r="AE69" s="0" t="n">
        <v>5</v>
      </c>
      <c r="AF69" s="0" t="n">
        <f aca="false">FALSE()</f>
        <v>0</v>
      </c>
      <c r="AG69" s="0" t="n">
        <f aca="false">TRUE()</f>
        <v>1</v>
      </c>
      <c r="AH69" s="0" t="n">
        <f aca="false">TRUE()</f>
        <v>1</v>
      </c>
      <c r="AI69" s="0" t="n">
        <f aca="false">FALSE()</f>
        <v>0</v>
      </c>
      <c r="AJ69" s="0" t="n">
        <f aca="false">FALSE()</f>
        <v>0</v>
      </c>
      <c r="AK69" s="0" t="n">
        <f aca="false">FALSE()</f>
        <v>0</v>
      </c>
      <c r="AL69" s="0" t="s">
        <v>2129</v>
      </c>
      <c r="AM69" s="0" t="n">
        <f aca="false">TRUE()</f>
        <v>1</v>
      </c>
      <c r="AN69" s="0" t="s">
        <v>18280</v>
      </c>
      <c r="AO69" s="0" t="n">
        <v>1</v>
      </c>
      <c r="AP69" s="0" t="s">
        <v>18281</v>
      </c>
      <c r="AQ69" s="0" t="s">
        <v>18282</v>
      </c>
      <c r="AR69" s="0" t="n">
        <f aca="false">TRUE()</f>
        <v>1</v>
      </c>
      <c r="AS69" s="0" t="n">
        <f aca="false">FALSE()</f>
        <v>0</v>
      </c>
      <c r="AT69" s="0" t="n">
        <f aca="false">FALSE()</f>
        <v>0</v>
      </c>
      <c r="AU69" s="0" t="n">
        <f aca="false">FALSE()</f>
        <v>0</v>
      </c>
      <c r="AV69" s="0" t="n">
        <f aca="false">FALSE()</f>
        <v>0</v>
      </c>
      <c r="AW69" s="0" t="n">
        <f aca="false">TRUE()</f>
        <v>1</v>
      </c>
      <c r="AX69" s="380" t="n">
        <v>45159.6875</v>
      </c>
      <c r="AY69" s="380" t="n">
        <v>45159.4166666667</v>
      </c>
      <c r="AZ69" s="0" t="n">
        <v>1</v>
      </c>
      <c r="BA69" s="0" t="s">
        <v>11779</v>
      </c>
      <c r="BB69" s="0" t="n">
        <v>0</v>
      </c>
      <c r="BC69" s="380" t="n">
        <v>25569.125</v>
      </c>
      <c r="BD69" s="0" t="s">
        <v>2170</v>
      </c>
      <c r="BE69" s="0" t="s">
        <v>2170</v>
      </c>
      <c r="BF69" s="0" t="s">
        <v>604</v>
      </c>
    </row>
    <row r="70" customFormat="false" ht="15" hidden="false" customHeight="false" outlineLevel="0" collapsed="false">
      <c r="A70" s="0" t="s">
        <v>18283</v>
      </c>
      <c r="B70" s="0" t="s">
        <v>18284</v>
      </c>
      <c r="C70" s="0" t="s">
        <v>18283</v>
      </c>
      <c r="D70" s="0" t="s">
        <v>2133</v>
      </c>
      <c r="E70" s="0" t="s">
        <v>18283</v>
      </c>
      <c r="F70" s="0" t="n">
        <v>1</v>
      </c>
      <c r="G70" s="0" t="s">
        <v>434</v>
      </c>
      <c r="H70" s="0" t="s">
        <v>2170</v>
      </c>
      <c r="I70" s="0" t="s">
        <v>2170</v>
      </c>
      <c r="J70" s="0" t="s">
        <v>2170</v>
      </c>
      <c r="K70" s="0" t="s">
        <v>2170</v>
      </c>
      <c r="L70" s="0" t="s">
        <v>2170</v>
      </c>
      <c r="M70" s="0" t="s">
        <v>2170</v>
      </c>
      <c r="N70" s="0" t="n">
        <f aca="false">FALSE()</f>
        <v>0</v>
      </c>
      <c r="O70" s="0" t="s">
        <v>18285</v>
      </c>
      <c r="P70" s="0" t="s">
        <v>17780</v>
      </c>
      <c r="Q70" s="0" t="n">
        <v>4</v>
      </c>
      <c r="R70" s="380" t="n">
        <v>46203.125</v>
      </c>
      <c r="S70" s="223" t="n">
        <v>1000</v>
      </c>
      <c r="T70" s="0" t="s">
        <v>2132</v>
      </c>
      <c r="U70" s="380" t="n">
        <v>45093.125</v>
      </c>
      <c r="V70" s="380" t="n">
        <v>45111.125</v>
      </c>
      <c r="W70" s="0" t="s">
        <v>2132</v>
      </c>
      <c r="X70" s="0" t="s">
        <v>18286</v>
      </c>
      <c r="Y70" s="0" t="s">
        <v>601</v>
      </c>
      <c r="Z70" s="0" t="s">
        <v>2602</v>
      </c>
      <c r="AA70" s="0" t="s">
        <v>17847</v>
      </c>
      <c r="AB70" s="0" t="s">
        <v>17848</v>
      </c>
      <c r="AC70" s="0" t="n">
        <v>5500000</v>
      </c>
      <c r="AD70" s="0" t="n">
        <v>5500000</v>
      </c>
      <c r="AE70" s="0" t="n">
        <v>5</v>
      </c>
      <c r="AF70" s="0" t="n">
        <f aca="false">FALSE()</f>
        <v>0</v>
      </c>
      <c r="AG70" s="0" t="n">
        <f aca="false">TRUE()</f>
        <v>1</v>
      </c>
      <c r="AH70" s="0" t="n">
        <f aca="false">TRUE()</f>
        <v>1</v>
      </c>
      <c r="AI70" s="0" t="n">
        <f aca="false">FALSE()</f>
        <v>0</v>
      </c>
      <c r="AJ70" s="0" t="n">
        <f aca="false">FALSE()</f>
        <v>0</v>
      </c>
      <c r="AK70" s="0" t="n">
        <f aca="false">TRUE()</f>
        <v>1</v>
      </c>
      <c r="AL70" s="0" t="s">
        <v>2129</v>
      </c>
      <c r="AM70" s="0" t="n">
        <f aca="false">TRUE()</f>
        <v>1</v>
      </c>
      <c r="AN70" s="0" t="s">
        <v>18287</v>
      </c>
      <c r="AO70" s="0" t="n">
        <v>1</v>
      </c>
      <c r="AP70" s="0" t="s">
        <v>18288</v>
      </c>
      <c r="AQ70" s="0" t="s">
        <v>18289</v>
      </c>
      <c r="AR70" s="0" t="n">
        <f aca="false">TRUE()</f>
        <v>1</v>
      </c>
      <c r="AS70" s="0" t="n">
        <f aca="false">FALSE()</f>
        <v>0</v>
      </c>
      <c r="AT70" s="0" t="n">
        <f aca="false">FALSE()</f>
        <v>0</v>
      </c>
      <c r="AU70" s="0" t="n">
        <f aca="false">FALSE()</f>
        <v>0</v>
      </c>
      <c r="AV70" s="0" t="n">
        <f aca="false">FALSE()</f>
        <v>0</v>
      </c>
      <c r="AW70" s="0" t="n">
        <f aca="false">TRUE()</f>
        <v>1</v>
      </c>
      <c r="AX70" s="380" t="n">
        <v>45111.6416666667</v>
      </c>
      <c r="AY70" s="380" t="n">
        <v>45111.4166666667</v>
      </c>
      <c r="AZ70" s="0" t="n">
        <v>1</v>
      </c>
      <c r="BA70" s="0" t="s">
        <v>18290</v>
      </c>
      <c r="BB70" s="0" t="n">
        <v>0</v>
      </c>
      <c r="BC70" s="380" t="n">
        <v>25569.125</v>
      </c>
      <c r="BD70" s="0" t="s">
        <v>2170</v>
      </c>
      <c r="BE70" s="0" t="s">
        <v>2170</v>
      </c>
      <c r="BF70" s="0" t="s">
        <v>2118</v>
      </c>
    </row>
    <row r="71" customFormat="false" ht="15" hidden="false" customHeight="false" outlineLevel="0" collapsed="false">
      <c r="A71" s="0" t="s">
        <v>18291</v>
      </c>
      <c r="B71" s="0" t="s">
        <v>18292</v>
      </c>
      <c r="C71" s="0" t="s">
        <v>18291</v>
      </c>
      <c r="D71" s="0" t="s">
        <v>2133</v>
      </c>
      <c r="E71" s="0" t="s">
        <v>18291</v>
      </c>
      <c r="F71" s="0" t="n">
        <v>1</v>
      </c>
      <c r="G71" s="0" t="s">
        <v>434</v>
      </c>
      <c r="H71" s="0" t="s">
        <v>2170</v>
      </c>
      <c r="I71" s="0" t="s">
        <v>2170</v>
      </c>
      <c r="J71" s="0" t="s">
        <v>2170</v>
      </c>
      <c r="K71" s="0" t="s">
        <v>2170</v>
      </c>
      <c r="L71" s="0" t="s">
        <v>2170</v>
      </c>
      <c r="M71" s="0" t="s">
        <v>2170</v>
      </c>
      <c r="N71" s="0" t="n">
        <f aca="false">FALSE()</f>
        <v>0</v>
      </c>
      <c r="O71" s="0" t="s">
        <v>18293</v>
      </c>
      <c r="P71" s="0" t="s">
        <v>17780</v>
      </c>
      <c r="Q71" s="0" t="n">
        <v>4</v>
      </c>
      <c r="R71" s="380" t="n">
        <v>47312.125</v>
      </c>
      <c r="S71" s="223" t="n">
        <v>1000</v>
      </c>
      <c r="T71" s="0" t="s">
        <v>2132</v>
      </c>
      <c r="U71" s="380" t="n">
        <v>45854.125</v>
      </c>
      <c r="V71" s="380" t="n">
        <v>45856.125</v>
      </c>
      <c r="W71" s="0" t="s">
        <v>2132</v>
      </c>
      <c r="X71" s="0" t="s">
        <v>18294</v>
      </c>
      <c r="Y71" s="0" t="s">
        <v>601</v>
      </c>
      <c r="Z71" s="0" t="s">
        <v>2602</v>
      </c>
      <c r="AA71" s="0" t="s">
        <v>2574</v>
      </c>
      <c r="AB71" s="0" t="s">
        <v>17781</v>
      </c>
      <c r="AC71" s="0" t="n">
        <v>400000</v>
      </c>
      <c r="AD71" s="0" t="n">
        <v>400000</v>
      </c>
      <c r="AE71" s="0" t="n">
        <v>5</v>
      </c>
      <c r="AF71" s="0" t="n">
        <f aca="false">FALSE()</f>
        <v>0</v>
      </c>
      <c r="AG71" s="0" t="n">
        <f aca="false">TRUE()</f>
        <v>1</v>
      </c>
      <c r="AH71" s="0" t="n">
        <f aca="false">TRUE()</f>
        <v>1</v>
      </c>
      <c r="AI71" s="0" t="n">
        <f aca="false">FALSE()</f>
        <v>0</v>
      </c>
      <c r="AJ71" s="0" t="n">
        <f aca="false">FALSE()</f>
        <v>0</v>
      </c>
      <c r="AK71" s="0" t="n">
        <f aca="false">FALSE()</f>
        <v>0</v>
      </c>
      <c r="AL71" s="0" t="s">
        <v>3129</v>
      </c>
      <c r="AM71" s="0" t="n">
        <f aca="false">TRUE()</f>
        <v>1</v>
      </c>
      <c r="AN71" s="0" t="s">
        <v>18295</v>
      </c>
      <c r="AO71" s="0" t="n">
        <v>1</v>
      </c>
      <c r="AP71" s="0" t="s">
        <v>18296</v>
      </c>
      <c r="AQ71" s="0" t="s">
        <v>18297</v>
      </c>
      <c r="AR71" s="0" t="n">
        <f aca="false">TRUE()</f>
        <v>1</v>
      </c>
      <c r="AS71" s="0" t="n">
        <f aca="false">FALSE()</f>
        <v>0</v>
      </c>
      <c r="AT71" s="0" t="n">
        <f aca="false">FALSE()</f>
        <v>0</v>
      </c>
      <c r="AU71" s="0" t="n">
        <f aca="false">FALSE()</f>
        <v>0</v>
      </c>
      <c r="AV71" s="0" t="n">
        <f aca="false">FALSE()</f>
        <v>0</v>
      </c>
      <c r="AW71" s="0" t="n">
        <f aca="false">TRUE()</f>
        <v>1</v>
      </c>
      <c r="AX71" s="380" t="n">
        <v>45856.6145833333</v>
      </c>
      <c r="AY71" s="380" t="n">
        <v>45856.125</v>
      </c>
      <c r="AZ71" s="0" t="n">
        <v>1</v>
      </c>
      <c r="BA71" s="0" t="s">
        <v>18259</v>
      </c>
      <c r="BB71" s="0" t="n">
        <v>1</v>
      </c>
      <c r="BC71" s="380" t="n">
        <v>25569.125</v>
      </c>
      <c r="BD71" s="0" t="s">
        <v>2170</v>
      </c>
      <c r="BE71" s="0" t="s">
        <v>2170</v>
      </c>
      <c r="BF71" s="0" t="s">
        <v>2118</v>
      </c>
    </row>
    <row r="72" customFormat="false" ht="15" hidden="false" customHeight="false" outlineLevel="0" collapsed="false">
      <c r="A72" s="0" t="s">
        <v>18298</v>
      </c>
      <c r="B72" s="0" t="s">
        <v>18298</v>
      </c>
      <c r="C72" s="0" t="s">
        <v>18298</v>
      </c>
      <c r="D72" s="0" t="s">
        <v>2133</v>
      </c>
      <c r="E72" s="0" t="s">
        <v>18298</v>
      </c>
      <c r="F72" s="0" t="n">
        <v>1</v>
      </c>
      <c r="G72" s="0" t="s">
        <v>434</v>
      </c>
      <c r="H72" s="0" t="s">
        <v>2170</v>
      </c>
      <c r="I72" s="0" t="s">
        <v>2170</v>
      </c>
      <c r="J72" s="0" t="s">
        <v>2170</v>
      </c>
      <c r="K72" s="0" t="s">
        <v>2170</v>
      </c>
      <c r="L72" s="0" t="s">
        <v>2170</v>
      </c>
      <c r="M72" s="0" t="s">
        <v>2170</v>
      </c>
      <c r="N72" s="0" t="n">
        <f aca="false">FALSE()</f>
        <v>0</v>
      </c>
      <c r="O72" s="0" t="s">
        <v>18299</v>
      </c>
      <c r="P72" s="0" t="s">
        <v>17838</v>
      </c>
      <c r="Q72" s="0" t="n">
        <v>2</v>
      </c>
      <c r="R72" s="380" t="n">
        <v>46561.125</v>
      </c>
      <c r="S72" s="223" t="n">
        <v>200000</v>
      </c>
      <c r="T72" s="0" t="s">
        <v>18300</v>
      </c>
      <c r="U72" s="380" t="n">
        <v>42909.125</v>
      </c>
      <c r="V72" s="380" t="n">
        <v>42909.125</v>
      </c>
      <c r="W72" s="0" t="s">
        <v>2170</v>
      </c>
      <c r="X72" s="0" t="s">
        <v>18301</v>
      </c>
      <c r="Y72" s="0" t="s">
        <v>601</v>
      </c>
      <c r="Z72" s="0" t="s">
        <v>2602</v>
      </c>
      <c r="AA72" s="0" t="s">
        <v>600</v>
      </c>
      <c r="AB72" s="0" t="s">
        <v>17848</v>
      </c>
      <c r="AC72" s="0" t="n">
        <v>12023</v>
      </c>
      <c r="AD72" s="0" t="n">
        <v>5000</v>
      </c>
      <c r="AE72" s="0" t="n">
        <v>5</v>
      </c>
      <c r="AF72" s="0" t="n">
        <f aca="false">FALSE()</f>
        <v>0</v>
      </c>
      <c r="AG72" s="0" t="n">
        <f aca="false">TRUE()</f>
        <v>1</v>
      </c>
      <c r="AH72" s="0" t="n">
        <f aca="false">TRUE()</f>
        <v>1</v>
      </c>
      <c r="AI72" s="0" t="n">
        <f aca="false">FALSE()</f>
        <v>0</v>
      </c>
      <c r="AJ72" s="0" t="n">
        <f aca="false">FALSE()</f>
        <v>0</v>
      </c>
      <c r="AK72" s="0" t="n">
        <f aca="false">FALSE()</f>
        <v>0</v>
      </c>
      <c r="AL72" s="0" t="s">
        <v>3129</v>
      </c>
      <c r="AM72" s="0" t="n">
        <f aca="false">TRUE()</f>
        <v>1</v>
      </c>
      <c r="AN72" s="0" t="s">
        <v>18302</v>
      </c>
      <c r="AO72" s="0" t="n">
        <v>1</v>
      </c>
      <c r="AP72" s="0" t="s">
        <v>18303</v>
      </c>
      <c r="AQ72" s="0" t="s">
        <v>18304</v>
      </c>
      <c r="AR72" s="0" t="n">
        <f aca="false">TRUE()</f>
        <v>1</v>
      </c>
      <c r="AS72" s="0" t="n">
        <f aca="false">FALSE()</f>
        <v>0</v>
      </c>
      <c r="AT72" s="0" t="n">
        <f aca="false">FALSE()</f>
        <v>0</v>
      </c>
      <c r="AU72" s="0" t="n">
        <f aca="false">FALSE()</f>
        <v>0</v>
      </c>
      <c r="AV72" s="0" t="n">
        <f aca="false">FALSE()</f>
        <v>0</v>
      </c>
      <c r="AW72" s="0" t="n">
        <f aca="false">TRUE()</f>
        <v>1</v>
      </c>
      <c r="AX72" s="380" t="n">
        <v>44656.5305555556</v>
      </c>
      <c r="AY72" s="380" t="n">
        <v>44656.4166666667</v>
      </c>
      <c r="AZ72" s="0" t="n">
        <v>0</v>
      </c>
      <c r="BA72" s="0" t="s">
        <v>17903</v>
      </c>
      <c r="BB72" s="0" t="n">
        <v>1</v>
      </c>
      <c r="BC72" s="380" t="n">
        <v>25569.125</v>
      </c>
      <c r="BD72" s="0" t="s">
        <v>2170</v>
      </c>
      <c r="BE72" s="0" t="s">
        <v>2170</v>
      </c>
      <c r="BF72" s="0" t="s">
        <v>2118</v>
      </c>
    </row>
    <row r="73" customFormat="false" ht="15" hidden="false" customHeight="false" outlineLevel="0" collapsed="false">
      <c r="A73" s="0" t="s">
        <v>18305</v>
      </c>
      <c r="B73" s="0" t="s">
        <v>18306</v>
      </c>
      <c r="C73" s="0" t="s">
        <v>18305</v>
      </c>
      <c r="D73" s="0" t="s">
        <v>2133</v>
      </c>
      <c r="E73" s="0" t="s">
        <v>18305</v>
      </c>
      <c r="F73" s="0" t="n">
        <v>1</v>
      </c>
      <c r="G73" s="0" t="s">
        <v>434</v>
      </c>
      <c r="H73" s="0" t="s">
        <v>2170</v>
      </c>
      <c r="I73" s="0" t="s">
        <v>2170</v>
      </c>
      <c r="J73" s="0" t="s">
        <v>2170</v>
      </c>
      <c r="K73" s="0" t="s">
        <v>2170</v>
      </c>
      <c r="L73" s="0" t="s">
        <v>2170</v>
      </c>
      <c r="M73" s="0" t="s">
        <v>2170</v>
      </c>
      <c r="N73" s="0" t="n">
        <f aca="false">FALSE()</f>
        <v>0</v>
      </c>
      <c r="O73" s="0" t="s">
        <v>18307</v>
      </c>
      <c r="P73" s="0" t="s">
        <v>17780</v>
      </c>
      <c r="Q73" s="0" t="n">
        <v>12</v>
      </c>
      <c r="R73" s="380" t="n">
        <v>46872.125</v>
      </c>
      <c r="S73" s="223" t="n">
        <v>1000</v>
      </c>
      <c r="T73" s="0" t="s">
        <v>2132</v>
      </c>
      <c r="U73" s="380" t="n">
        <v>45755.125</v>
      </c>
      <c r="V73" s="380" t="n">
        <v>45762.125</v>
      </c>
      <c r="W73" s="0" t="s">
        <v>2132</v>
      </c>
      <c r="X73" s="0" t="s">
        <v>18308</v>
      </c>
      <c r="Y73" s="0" t="s">
        <v>601</v>
      </c>
      <c r="Z73" s="0" t="s">
        <v>2602</v>
      </c>
      <c r="AA73" s="0" t="s">
        <v>2574</v>
      </c>
      <c r="AB73" s="0" t="s">
        <v>17781</v>
      </c>
      <c r="AC73" s="0" t="n">
        <v>350000</v>
      </c>
      <c r="AD73" s="0" t="n">
        <v>350000</v>
      </c>
      <c r="AE73" s="0" t="n">
        <v>5</v>
      </c>
      <c r="AF73" s="0" t="n">
        <f aca="false">FALSE()</f>
        <v>0</v>
      </c>
      <c r="AG73" s="0" t="n">
        <f aca="false">TRUE()</f>
        <v>1</v>
      </c>
      <c r="AH73" s="0" t="n">
        <f aca="false">TRUE()</f>
        <v>1</v>
      </c>
      <c r="AI73" s="0" t="n">
        <f aca="false">FALSE()</f>
        <v>0</v>
      </c>
      <c r="AJ73" s="0" t="n">
        <f aca="false">FALSE()</f>
        <v>0</v>
      </c>
      <c r="AK73" s="0" t="n">
        <f aca="false">FALSE()</f>
        <v>0</v>
      </c>
      <c r="AL73" s="0" t="s">
        <v>3129</v>
      </c>
      <c r="AM73" s="0" t="n">
        <f aca="false">TRUE()</f>
        <v>1</v>
      </c>
      <c r="AN73" s="0" t="s">
        <v>18309</v>
      </c>
      <c r="AO73" s="0" t="n">
        <v>1</v>
      </c>
      <c r="AP73" s="0" t="s">
        <v>18310</v>
      </c>
      <c r="AQ73" s="0" t="s">
        <v>18311</v>
      </c>
      <c r="AR73" s="0" t="n">
        <f aca="false">TRUE()</f>
        <v>1</v>
      </c>
      <c r="AS73" s="0" t="n">
        <f aca="false">FALSE()</f>
        <v>0</v>
      </c>
      <c r="AT73" s="0" t="n">
        <f aca="false">FALSE()</f>
        <v>0</v>
      </c>
      <c r="AU73" s="0" t="n">
        <f aca="false">FALSE()</f>
        <v>0</v>
      </c>
      <c r="AV73" s="0" t="n">
        <f aca="false">FALSE()</f>
        <v>0</v>
      </c>
      <c r="AW73" s="0" t="n">
        <f aca="false">TRUE()</f>
        <v>1</v>
      </c>
      <c r="AX73" s="380" t="n">
        <v>45762.6159722222</v>
      </c>
      <c r="AY73" s="380" t="n">
        <v>45762.125</v>
      </c>
      <c r="AZ73" s="0" t="n">
        <v>1</v>
      </c>
      <c r="BA73" s="0" t="s">
        <v>7878</v>
      </c>
      <c r="BB73" s="0" t="n">
        <v>1</v>
      </c>
      <c r="BC73" s="380" t="n">
        <v>25569.125</v>
      </c>
      <c r="BD73" s="0" t="s">
        <v>2170</v>
      </c>
      <c r="BE73" s="0" t="s">
        <v>2170</v>
      </c>
      <c r="BF73" s="0" t="s">
        <v>2118</v>
      </c>
    </row>
    <row r="74" customFormat="false" ht="15" hidden="false" customHeight="false" outlineLevel="0" collapsed="false">
      <c r="A74" s="0" t="s">
        <v>18312</v>
      </c>
      <c r="B74" s="0" t="s">
        <v>18313</v>
      </c>
      <c r="C74" s="0" t="s">
        <v>18312</v>
      </c>
      <c r="D74" s="0" t="s">
        <v>2133</v>
      </c>
      <c r="E74" s="0" t="s">
        <v>18312</v>
      </c>
      <c r="F74" s="0" t="n">
        <v>1</v>
      </c>
      <c r="G74" s="0" t="s">
        <v>434</v>
      </c>
      <c r="H74" s="0" t="s">
        <v>2170</v>
      </c>
      <c r="I74" s="0" t="s">
        <v>2170</v>
      </c>
      <c r="J74" s="0" t="s">
        <v>2170</v>
      </c>
      <c r="K74" s="0" t="s">
        <v>2170</v>
      </c>
      <c r="L74" s="0" t="s">
        <v>2170</v>
      </c>
      <c r="M74" s="0" t="s">
        <v>2170</v>
      </c>
      <c r="N74" s="0" t="n">
        <f aca="false">FALSE()</f>
        <v>0</v>
      </c>
      <c r="O74" s="0" t="s">
        <v>18314</v>
      </c>
      <c r="P74" s="0" t="s">
        <v>17780</v>
      </c>
      <c r="Q74" s="0" t="n">
        <v>4</v>
      </c>
      <c r="R74" s="380" t="n">
        <v>46533.125</v>
      </c>
      <c r="S74" s="223" t="n">
        <v>1000</v>
      </c>
      <c r="T74" s="0" t="s">
        <v>2132</v>
      </c>
      <c r="U74" s="380" t="n">
        <v>44515.125</v>
      </c>
      <c r="V74" s="380" t="n">
        <v>44523.125</v>
      </c>
      <c r="W74" s="0" t="s">
        <v>2132</v>
      </c>
      <c r="X74" s="0" t="s">
        <v>18315</v>
      </c>
      <c r="Y74" s="0" t="s">
        <v>601</v>
      </c>
      <c r="Z74" s="0" t="s">
        <v>2602</v>
      </c>
      <c r="AA74" s="0" t="s">
        <v>17847</v>
      </c>
      <c r="AB74" s="0" t="s">
        <v>17848</v>
      </c>
      <c r="AC74" s="0" t="n">
        <v>15000000</v>
      </c>
      <c r="AD74" s="0" t="n">
        <v>15000000</v>
      </c>
      <c r="AE74" s="0" t="n">
        <v>5</v>
      </c>
      <c r="AF74" s="0" t="n">
        <f aca="false">FALSE()</f>
        <v>0</v>
      </c>
      <c r="AG74" s="0" t="n">
        <f aca="false">TRUE()</f>
        <v>1</v>
      </c>
      <c r="AH74" s="0" t="n">
        <f aca="false">TRUE()</f>
        <v>1</v>
      </c>
      <c r="AI74" s="0" t="n">
        <f aca="false">FALSE()</f>
        <v>0</v>
      </c>
      <c r="AJ74" s="0" t="n">
        <f aca="false">FALSE()</f>
        <v>0</v>
      </c>
      <c r="AK74" s="0" t="n">
        <f aca="false">TRUE()</f>
        <v>1</v>
      </c>
      <c r="AL74" s="0" t="s">
        <v>2129</v>
      </c>
      <c r="AM74" s="0" t="n">
        <f aca="false">TRUE()</f>
        <v>1</v>
      </c>
      <c r="AN74" s="0" t="s">
        <v>18316</v>
      </c>
      <c r="AO74" s="0" t="n">
        <v>1</v>
      </c>
      <c r="AP74" s="0" t="s">
        <v>18317</v>
      </c>
      <c r="AQ74" s="0" t="s">
        <v>18318</v>
      </c>
      <c r="AR74" s="0" t="n">
        <f aca="false">TRUE()</f>
        <v>1</v>
      </c>
      <c r="AS74" s="0" t="n">
        <f aca="false">FALSE()</f>
        <v>0</v>
      </c>
      <c r="AT74" s="0" t="n">
        <f aca="false">FALSE()</f>
        <v>0</v>
      </c>
      <c r="AU74" s="0" t="n">
        <f aca="false">FALSE()</f>
        <v>0</v>
      </c>
      <c r="AV74" s="0" t="n">
        <f aca="false">FALSE()</f>
        <v>0</v>
      </c>
      <c r="AW74" s="0" t="n">
        <f aca="false">TRUE()</f>
        <v>1</v>
      </c>
      <c r="AX74" s="380" t="n">
        <v>44523.6451388889</v>
      </c>
      <c r="AY74" s="380" t="n">
        <v>44523.4166666667</v>
      </c>
      <c r="AZ74" s="0" t="n">
        <v>1</v>
      </c>
      <c r="BA74" s="0" t="s">
        <v>18319</v>
      </c>
      <c r="BB74" s="0" t="n">
        <v>0</v>
      </c>
      <c r="BC74" s="380" t="n">
        <v>25569.125</v>
      </c>
      <c r="BD74" s="0" t="s">
        <v>2170</v>
      </c>
      <c r="BE74" s="0" t="s">
        <v>2170</v>
      </c>
      <c r="BF74" s="0" t="s">
        <v>2118</v>
      </c>
    </row>
    <row r="75" customFormat="false" ht="15" hidden="false" customHeight="false" outlineLevel="0" collapsed="false">
      <c r="A75" s="0" t="s">
        <v>18320</v>
      </c>
      <c r="B75" s="0" t="s">
        <v>18321</v>
      </c>
      <c r="C75" s="0" t="s">
        <v>18320</v>
      </c>
      <c r="D75" s="0" t="s">
        <v>18040</v>
      </c>
      <c r="E75" s="0" t="s">
        <v>18320</v>
      </c>
      <c r="F75" s="0" t="n">
        <v>1</v>
      </c>
      <c r="G75" s="0" t="s">
        <v>2298</v>
      </c>
      <c r="H75" s="0" t="s">
        <v>2170</v>
      </c>
      <c r="I75" s="0" t="s">
        <v>2170</v>
      </c>
      <c r="J75" s="0" t="s">
        <v>2170</v>
      </c>
      <c r="K75" s="0" t="s">
        <v>2170</v>
      </c>
      <c r="L75" s="0" t="s">
        <v>2170</v>
      </c>
      <c r="M75" s="0" t="s">
        <v>2170</v>
      </c>
      <c r="N75" s="0" t="n">
        <f aca="false">FALSE()</f>
        <v>0</v>
      </c>
      <c r="O75" s="0" t="s">
        <v>18322</v>
      </c>
      <c r="P75" s="0" t="s">
        <v>2300</v>
      </c>
      <c r="Q75" s="0" t="n">
        <v>2</v>
      </c>
      <c r="R75" s="380" t="n">
        <v>49062.125</v>
      </c>
      <c r="S75" s="223" t="n">
        <v>1000</v>
      </c>
      <c r="T75" s="0" t="s">
        <v>2132</v>
      </c>
      <c r="U75" s="380" t="n">
        <v>25569.125</v>
      </c>
      <c r="V75" s="380" t="n">
        <v>38105.1666666667</v>
      </c>
      <c r="W75" s="0" t="s">
        <v>2170</v>
      </c>
      <c r="X75" s="0" t="s">
        <v>2170</v>
      </c>
      <c r="Y75" s="0" t="s">
        <v>601</v>
      </c>
      <c r="Z75" s="0" t="s">
        <v>2602</v>
      </c>
      <c r="AA75" s="0" t="s">
        <v>2574</v>
      </c>
      <c r="AB75" s="0" t="s">
        <v>17848</v>
      </c>
      <c r="AC75" s="0" t="n">
        <v>1200000</v>
      </c>
      <c r="AD75" s="0" t="n">
        <v>1200000</v>
      </c>
      <c r="AE75" s="0" t="n">
        <v>1</v>
      </c>
      <c r="AF75" s="0" t="n">
        <f aca="false">FALSE()</f>
        <v>0</v>
      </c>
      <c r="AG75" s="0" t="n">
        <f aca="false">FALSE()</f>
        <v>0</v>
      </c>
      <c r="AH75" s="0" t="n">
        <f aca="false">FALSE()</f>
        <v>0</v>
      </c>
      <c r="AI75" s="0" t="n">
        <f aca="false">FALSE()</f>
        <v>0</v>
      </c>
      <c r="AJ75" s="0" t="n">
        <f aca="false">FALSE()</f>
        <v>0</v>
      </c>
      <c r="AK75" s="0" t="n">
        <f aca="false">FALSE()</f>
        <v>0</v>
      </c>
      <c r="AL75" s="0" t="s">
        <v>3129</v>
      </c>
      <c r="AM75" s="0" t="n">
        <f aca="false">TRUE()</f>
        <v>1</v>
      </c>
      <c r="AN75" s="0" t="s">
        <v>18323</v>
      </c>
      <c r="AO75" s="0" t="n">
        <v>1</v>
      </c>
      <c r="AP75" s="0" t="s">
        <v>18324</v>
      </c>
      <c r="AQ75" s="0" t="s">
        <v>18325</v>
      </c>
      <c r="AR75" s="0" t="n">
        <f aca="false">FALSE()</f>
        <v>0</v>
      </c>
      <c r="AS75" s="0" t="n">
        <f aca="false">TRUE()</f>
        <v>1</v>
      </c>
      <c r="AT75" s="0" t="n">
        <f aca="false">FALSE()</f>
        <v>0</v>
      </c>
      <c r="AU75" s="0" t="n">
        <f aca="false">FALSE()</f>
        <v>0</v>
      </c>
      <c r="AV75" s="0" t="n">
        <f aca="false">FALSE()</f>
        <v>0</v>
      </c>
      <c r="AW75" s="0" t="n">
        <f aca="false">TRUE()</f>
        <v>1</v>
      </c>
      <c r="AX75" s="380" t="n">
        <v>43167.3729166667</v>
      </c>
      <c r="AY75" s="380" t="n">
        <v>43171.4166666667</v>
      </c>
      <c r="AZ75" s="0" t="n">
        <v>1</v>
      </c>
      <c r="BA75" s="0" t="s">
        <v>7878</v>
      </c>
      <c r="BB75" s="0" t="n">
        <v>0</v>
      </c>
      <c r="BC75" s="380" t="n">
        <v>25569.125</v>
      </c>
      <c r="BD75" s="0" t="s">
        <v>2170</v>
      </c>
      <c r="BE75" s="0" t="s">
        <v>2170</v>
      </c>
      <c r="BF75" s="0" t="s">
        <v>2118</v>
      </c>
    </row>
    <row r="76" customFormat="false" ht="15" hidden="false" customHeight="false" outlineLevel="0" collapsed="false">
      <c r="A76" s="0" t="s">
        <v>18326</v>
      </c>
      <c r="B76" s="0" t="s">
        <v>18327</v>
      </c>
      <c r="C76" s="0" t="s">
        <v>18326</v>
      </c>
      <c r="D76" s="0" t="s">
        <v>2133</v>
      </c>
      <c r="E76" s="0" t="s">
        <v>18326</v>
      </c>
      <c r="F76" s="0" t="n">
        <v>1</v>
      </c>
      <c r="G76" s="0" t="s">
        <v>434</v>
      </c>
      <c r="H76" s="0" t="s">
        <v>2596</v>
      </c>
      <c r="I76" s="0" t="s">
        <v>2596</v>
      </c>
      <c r="J76" s="0" t="s">
        <v>2599</v>
      </c>
      <c r="K76" s="0" t="s">
        <v>2170</v>
      </c>
      <c r="L76" s="0" t="s">
        <v>13583</v>
      </c>
      <c r="M76" s="0" t="s">
        <v>2170</v>
      </c>
      <c r="N76" s="0" t="n">
        <f aca="false">FALSE()</f>
        <v>0</v>
      </c>
      <c r="O76" s="0" t="s">
        <v>18328</v>
      </c>
      <c r="P76" s="0" t="s">
        <v>17838</v>
      </c>
      <c r="Q76" s="0" t="n">
        <v>4</v>
      </c>
      <c r="R76" s="380" t="n">
        <v>46653.125</v>
      </c>
      <c r="S76" s="223" t="n">
        <v>1000</v>
      </c>
      <c r="T76" s="0" t="s">
        <v>2132</v>
      </c>
      <c r="U76" s="380" t="n">
        <v>45373.125</v>
      </c>
      <c r="V76" s="380" t="n">
        <v>45379.125</v>
      </c>
      <c r="W76" s="0" t="s">
        <v>2132</v>
      </c>
      <c r="X76" s="0" t="s">
        <v>18329</v>
      </c>
      <c r="Y76" s="0" t="s">
        <v>601</v>
      </c>
      <c r="Z76" s="0" t="s">
        <v>2602</v>
      </c>
      <c r="AA76" s="0" t="s">
        <v>2684</v>
      </c>
      <c r="AB76" s="0" t="s">
        <v>17781</v>
      </c>
      <c r="AC76" s="0" t="n">
        <v>25000000</v>
      </c>
      <c r="AD76" s="0" t="n">
        <v>25000000</v>
      </c>
      <c r="AE76" s="0" t="n">
        <v>5</v>
      </c>
      <c r="AF76" s="0" t="n">
        <f aca="false">FALSE()</f>
        <v>0</v>
      </c>
      <c r="AG76" s="0" t="n">
        <f aca="false">TRUE()</f>
        <v>1</v>
      </c>
      <c r="AH76" s="0" t="n">
        <f aca="false">TRUE()</f>
        <v>1</v>
      </c>
      <c r="AI76" s="0" t="n">
        <f aca="false">TRUE()</f>
        <v>1</v>
      </c>
      <c r="AJ76" s="0" t="n">
        <f aca="false">FALSE()</f>
        <v>0</v>
      </c>
      <c r="AK76" s="0" t="n">
        <f aca="false">FALSE()</f>
        <v>0</v>
      </c>
      <c r="AL76" s="0" t="s">
        <v>2129</v>
      </c>
      <c r="AM76" s="0" t="n">
        <f aca="false">TRUE()</f>
        <v>1</v>
      </c>
      <c r="AN76" s="0" t="s">
        <v>18330</v>
      </c>
      <c r="AO76" s="0" t="n">
        <v>1</v>
      </c>
      <c r="AP76" s="0" t="s">
        <v>18331</v>
      </c>
      <c r="AQ76" s="0" t="s">
        <v>18332</v>
      </c>
      <c r="AR76" s="0" t="n">
        <f aca="false">TRUE()</f>
        <v>1</v>
      </c>
      <c r="AS76" s="0" t="n">
        <f aca="false">FALSE()</f>
        <v>0</v>
      </c>
      <c r="AT76" s="0" t="n">
        <f aca="false">FALSE()</f>
        <v>0</v>
      </c>
      <c r="AU76" s="0" t="n">
        <f aca="false">FALSE()</f>
        <v>0</v>
      </c>
      <c r="AV76" s="0" t="n">
        <f aca="false">FALSE()</f>
        <v>0</v>
      </c>
      <c r="AW76" s="0" t="n">
        <f aca="false">TRUE()</f>
        <v>1</v>
      </c>
      <c r="AX76" s="380" t="n">
        <v>45379.6895833333</v>
      </c>
      <c r="AY76" s="380" t="n">
        <v>45379.125</v>
      </c>
      <c r="AZ76" s="0" t="n">
        <v>1</v>
      </c>
      <c r="BA76" s="0" t="s">
        <v>11757</v>
      </c>
      <c r="BB76" s="0" t="n">
        <v>0</v>
      </c>
      <c r="BC76" s="380" t="n">
        <v>25569.125</v>
      </c>
      <c r="BD76" s="0" t="s">
        <v>2599</v>
      </c>
      <c r="BE76" s="0" t="s">
        <v>2170</v>
      </c>
      <c r="BF76" s="0" t="s">
        <v>17868</v>
      </c>
    </row>
    <row r="77" customFormat="false" ht="15" hidden="false" customHeight="false" outlineLevel="0" collapsed="false">
      <c r="A77" s="0" t="s">
        <v>18333</v>
      </c>
      <c r="B77" s="0" t="s">
        <v>18334</v>
      </c>
      <c r="C77" s="0" t="s">
        <v>18333</v>
      </c>
      <c r="D77" s="0" t="s">
        <v>2133</v>
      </c>
      <c r="E77" s="0" t="s">
        <v>18333</v>
      </c>
      <c r="F77" s="0" t="n">
        <v>1</v>
      </c>
      <c r="G77" s="0" t="s">
        <v>434</v>
      </c>
      <c r="H77" s="0" t="s">
        <v>2170</v>
      </c>
      <c r="I77" s="0" t="s">
        <v>2170</v>
      </c>
      <c r="J77" s="0" t="s">
        <v>2170</v>
      </c>
      <c r="K77" s="0" t="s">
        <v>2170</v>
      </c>
      <c r="L77" s="0" t="s">
        <v>2170</v>
      </c>
      <c r="M77" s="0" t="s">
        <v>2170</v>
      </c>
      <c r="N77" s="0" t="n">
        <f aca="false">FALSE()</f>
        <v>0</v>
      </c>
      <c r="O77" s="0" t="s">
        <v>1028</v>
      </c>
      <c r="P77" s="0" t="s">
        <v>17780</v>
      </c>
      <c r="Q77" s="0" t="n">
        <v>2</v>
      </c>
      <c r="R77" s="380" t="n">
        <v>45982.125</v>
      </c>
      <c r="S77" s="223" t="n">
        <v>1000</v>
      </c>
      <c r="T77" s="0" t="s">
        <v>2132</v>
      </c>
      <c r="U77" s="380" t="n">
        <v>44886.125</v>
      </c>
      <c r="V77" s="380" t="n">
        <v>44890.125</v>
      </c>
      <c r="W77" s="0" t="s">
        <v>2132</v>
      </c>
      <c r="X77" s="0" t="s">
        <v>18335</v>
      </c>
      <c r="Y77" s="0" t="s">
        <v>601</v>
      </c>
      <c r="Z77" s="0" t="s">
        <v>2602</v>
      </c>
      <c r="AA77" s="0" t="s">
        <v>2693</v>
      </c>
      <c r="AB77" s="0" t="s">
        <v>17781</v>
      </c>
      <c r="AC77" s="0" t="n">
        <v>20000000</v>
      </c>
      <c r="AD77" s="0" t="n">
        <v>20000000</v>
      </c>
      <c r="AE77" s="0" t="n">
        <v>5</v>
      </c>
      <c r="AF77" s="0" t="n">
        <f aca="false">FALSE()</f>
        <v>0</v>
      </c>
      <c r="AG77" s="0" t="n">
        <f aca="false">TRUE()</f>
        <v>1</v>
      </c>
      <c r="AH77" s="0" t="n">
        <f aca="false">TRUE()</f>
        <v>1</v>
      </c>
      <c r="AI77" s="0" t="n">
        <f aca="false">FALSE()</f>
        <v>0</v>
      </c>
      <c r="AJ77" s="0" t="n">
        <f aca="false">FALSE()</f>
        <v>0</v>
      </c>
      <c r="AK77" s="0" t="n">
        <f aca="false">FALSE()</f>
        <v>0</v>
      </c>
      <c r="AL77" s="0" t="s">
        <v>2129</v>
      </c>
      <c r="AM77" s="0" t="n">
        <f aca="false">TRUE()</f>
        <v>1</v>
      </c>
      <c r="AN77" s="0" t="s">
        <v>18336</v>
      </c>
      <c r="AO77" s="0" t="n">
        <v>1</v>
      </c>
      <c r="AP77" s="0" t="s">
        <v>18337</v>
      </c>
      <c r="AQ77" s="0" t="s">
        <v>18338</v>
      </c>
      <c r="AR77" s="0" t="n">
        <f aca="false">TRUE()</f>
        <v>1</v>
      </c>
      <c r="AS77" s="0" t="n">
        <f aca="false">FALSE()</f>
        <v>0</v>
      </c>
      <c r="AT77" s="0" t="n">
        <f aca="false">FALSE()</f>
        <v>0</v>
      </c>
      <c r="AU77" s="0" t="n">
        <f aca="false">FALSE()</f>
        <v>0</v>
      </c>
      <c r="AV77" s="0" t="n">
        <f aca="false">FALSE()</f>
        <v>0</v>
      </c>
      <c r="AW77" s="0" t="n">
        <f aca="false">TRUE()</f>
        <v>1</v>
      </c>
      <c r="AX77" s="380" t="n">
        <v>44890.6222222222</v>
      </c>
      <c r="AY77" s="380" t="n">
        <v>44890.4166666667</v>
      </c>
      <c r="AZ77" s="0" t="n">
        <v>1</v>
      </c>
      <c r="BA77" s="0" t="s">
        <v>8550</v>
      </c>
      <c r="BB77" s="0" t="n">
        <v>0</v>
      </c>
      <c r="BC77" s="380" t="n">
        <v>25569.125</v>
      </c>
      <c r="BD77" s="0" t="s">
        <v>2170</v>
      </c>
      <c r="BE77" s="0" t="s">
        <v>2170</v>
      </c>
      <c r="BF77" s="0" t="s">
        <v>2118</v>
      </c>
    </row>
    <row r="78" customFormat="false" ht="15" hidden="false" customHeight="false" outlineLevel="0" collapsed="false">
      <c r="A78" s="0" t="s">
        <v>18339</v>
      </c>
      <c r="B78" s="0" t="s">
        <v>18340</v>
      </c>
      <c r="C78" s="0" t="s">
        <v>18339</v>
      </c>
      <c r="D78" s="0" t="s">
        <v>2133</v>
      </c>
      <c r="E78" s="0" t="s">
        <v>18339</v>
      </c>
      <c r="F78" s="0" t="n">
        <v>1</v>
      </c>
      <c r="G78" s="0" t="s">
        <v>434</v>
      </c>
      <c r="H78" s="0" t="s">
        <v>2170</v>
      </c>
      <c r="I78" s="0" t="s">
        <v>2170</v>
      </c>
      <c r="J78" s="0" t="s">
        <v>2170</v>
      </c>
      <c r="K78" s="0" t="s">
        <v>2170</v>
      </c>
      <c r="L78" s="0" t="s">
        <v>2170</v>
      </c>
      <c r="M78" s="0" t="s">
        <v>2170</v>
      </c>
      <c r="N78" s="0" t="n">
        <f aca="false">FALSE()</f>
        <v>0</v>
      </c>
      <c r="O78" s="0" t="s">
        <v>18341</v>
      </c>
      <c r="P78" s="0" t="s">
        <v>17780</v>
      </c>
      <c r="Q78" s="0" t="n">
        <v>12</v>
      </c>
      <c r="R78" s="380" t="n">
        <v>46256.125</v>
      </c>
      <c r="S78" s="223" t="n">
        <v>560</v>
      </c>
      <c r="T78" s="0" t="s">
        <v>2132</v>
      </c>
      <c r="U78" s="380" t="n">
        <v>45170.125</v>
      </c>
      <c r="V78" s="380" t="n">
        <v>45176.125</v>
      </c>
      <c r="W78" s="0" t="s">
        <v>2132</v>
      </c>
      <c r="X78" s="0" t="s">
        <v>18342</v>
      </c>
      <c r="Y78" s="0" t="s">
        <v>601</v>
      </c>
      <c r="Z78" s="0" t="s">
        <v>2602</v>
      </c>
      <c r="AA78" s="0" t="s">
        <v>610</v>
      </c>
      <c r="AB78" s="0" t="s">
        <v>17781</v>
      </c>
      <c r="AC78" s="0" t="n">
        <v>200000</v>
      </c>
      <c r="AD78" s="0" t="n">
        <v>200000</v>
      </c>
      <c r="AE78" s="0" t="n">
        <v>5</v>
      </c>
      <c r="AF78" s="0" t="n">
        <f aca="false">FALSE()</f>
        <v>0</v>
      </c>
      <c r="AG78" s="0" t="n">
        <f aca="false">TRUE()</f>
        <v>1</v>
      </c>
      <c r="AH78" s="0" t="n">
        <f aca="false">TRUE()</f>
        <v>1</v>
      </c>
      <c r="AI78" s="0" t="n">
        <f aca="false">FALSE()</f>
        <v>0</v>
      </c>
      <c r="AJ78" s="0" t="n">
        <f aca="false">FALSE()</f>
        <v>0</v>
      </c>
      <c r="AK78" s="0" t="n">
        <f aca="false">TRUE()</f>
        <v>1</v>
      </c>
      <c r="AL78" s="0" t="s">
        <v>2129</v>
      </c>
      <c r="AM78" s="0" t="n">
        <f aca="false">TRUE()</f>
        <v>1</v>
      </c>
      <c r="AN78" s="0" t="s">
        <v>18343</v>
      </c>
      <c r="AO78" s="0" t="n">
        <v>1</v>
      </c>
      <c r="AP78" s="0" t="s">
        <v>18344</v>
      </c>
      <c r="AQ78" s="0" t="s">
        <v>18345</v>
      </c>
      <c r="AR78" s="0" t="n">
        <f aca="false">TRUE()</f>
        <v>1</v>
      </c>
      <c r="AS78" s="0" t="n">
        <f aca="false">TRUE()</f>
        <v>1</v>
      </c>
      <c r="AT78" s="0" t="n">
        <f aca="false">FALSE()</f>
        <v>0</v>
      </c>
      <c r="AU78" s="0" t="n">
        <f aca="false">FALSE()</f>
        <v>0</v>
      </c>
      <c r="AV78" s="0" t="n">
        <f aca="false">FALSE()</f>
        <v>0</v>
      </c>
      <c r="AW78" s="0" t="n">
        <f aca="false">TRUE()</f>
        <v>1</v>
      </c>
      <c r="AX78" s="380" t="n">
        <v>45176.6923611111</v>
      </c>
      <c r="AY78" s="380" t="n">
        <v>45176.4166666667</v>
      </c>
      <c r="AZ78" s="0" t="n">
        <v>3</v>
      </c>
      <c r="BA78" s="0" t="s">
        <v>18346</v>
      </c>
      <c r="BB78" s="0" t="n">
        <v>0</v>
      </c>
      <c r="BC78" s="380" t="n">
        <v>25569.125</v>
      </c>
      <c r="BD78" s="0" t="s">
        <v>2170</v>
      </c>
      <c r="BE78" s="0" t="s">
        <v>2170</v>
      </c>
      <c r="BF78" s="0" t="s">
        <v>2118</v>
      </c>
    </row>
    <row r="79" customFormat="false" ht="15" hidden="false" customHeight="false" outlineLevel="0" collapsed="false">
      <c r="A79" s="0" t="s">
        <v>18347</v>
      </c>
      <c r="B79" s="0" t="s">
        <v>18348</v>
      </c>
      <c r="C79" s="0" t="s">
        <v>18347</v>
      </c>
      <c r="D79" s="0" t="s">
        <v>18040</v>
      </c>
      <c r="E79" s="0" t="s">
        <v>18347</v>
      </c>
      <c r="F79" s="0" t="n">
        <v>1</v>
      </c>
      <c r="G79" s="0" t="s">
        <v>2298</v>
      </c>
      <c r="H79" s="0" t="s">
        <v>2170</v>
      </c>
      <c r="I79" s="0" t="s">
        <v>2170</v>
      </c>
      <c r="J79" s="0" t="s">
        <v>2170</v>
      </c>
      <c r="K79" s="0" t="s">
        <v>2170</v>
      </c>
      <c r="L79" s="0" t="s">
        <v>2170</v>
      </c>
      <c r="M79" s="0" t="s">
        <v>2170</v>
      </c>
      <c r="N79" s="0" t="n">
        <f aca="false">FALSE()</f>
        <v>0</v>
      </c>
      <c r="O79" s="0" t="s">
        <v>18349</v>
      </c>
      <c r="P79" s="0" t="s">
        <v>2300</v>
      </c>
      <c r="Q79" s="0" t="n">
        <v>2</v>
      </c>
      <c r="R79" s="380" t="n">
        <v>46567.125</v>
      </c>
      <c r="S79" s="223" t="n">
        <v>1000</v>
      </c>
      <c r="T79" s="0" t="s">
        <v>2132</v>
      </c>
      <c r="U79" s="380" t="n">
        <v>25569.125</v>
      </c>
      <c r="V79" s="380" t="n">
        <v>42915.125</v>
      </c>
      <c r="W79" s="0" t="s">
        <v>2170</v>
      </c>
      <c r="X79" s="0" t="s">
        <v>18350</v>
      </c>
      <c r="AA79" s="0" t="s">
        <v>600</v>
      </c>
      <c r="AB79" s="0" t="s">
        <v>17848</v>
      </c>
      <c r="AC79" s="0" t="n">
        <v>600000</v>
      </c>
      <c r="AD79" s="0" t="n">
        <v>600000</v>
      </c>
      <c r="AE79" s="0" t="n">
        <v>4</v>
      </c>
      <c r="AF79" s="0" t="n">
        <f aca="false">FALSE()</f>
        <v>0</v>
      </c>
      <c r="AG79" s="0" t="n">
        <f aca="false">FALSE()</f>
        <v>0</v>
      </c>
      <c r="AH79" s="0" t="n">
        <f aca="false">FALSE()</f>
        <v>0</v>
      </c>
      <c r="AI79" s="0" t="n">
        <f aca="false">FALSE()</f>
        <v>0</v>
      </c>
      <c r="AJ79" s="0" t="n">
        <f aca="false">FALSE()</f>
        <v>0</v>
      </c>
      <c r="AK79" s="0" t="n">
        <f aca="false">FALSE()</f>
        <v>0</v>
      </c>
      <c r="AL79" s="0" t="s">
        <v>3129</v>
      </c>
      <c r="AM79" s="0" t="n">
        <f aca="false">TRUE()</f>
        <v>1</v>
      </c>
      <c r="AN79" s="0" t="s">
        <v>18351</v>
      </c>
      <c r="AO79" s="0" t="n">
        <v>1</v>
      </c>
      <c r="AP79" s="0" t="s">
        <v>18352</v>
      </c>
      <c r="AQ79" s="0" t="s">
        <v>18353</v>
      </c>
      <c r="AR79" s="0" t="n">
        <f aca="false">FALSE()</f>
        <v>0</v>
      </c>
      <c r="AS79" s="0" t="n">
        <f aca="false">FALSE()</f>
        <v>0</v>
      </c>
      <c r="AT79" s="0" t="n">
        <f aca="false">FALSE()</f>
        <v>0</v>
      </c>
      <c r="AU79" s="0" t="n">
        <f aca="false">FALSE()</f>
        <v>0</v>
      </c>
      <c r="AV79" s="0" t="n">
        <f aca="false">FALSE()</f>
        <v>0</v>
      </c>
      <c r="AW79" s="0" t="n">
        <f aca="false">TRUE()</f>
        <v>1</v>
      </c>
      <c r="AX79" s="380" t="n">
        <v>44386.6041666667</v>
      </c>
      <c r="AY79" s="380" t="n">
        <v>44386.4166666667</v>
      </c>
      <c r="AZ79" s="0" t="n">
        <v>2</v>
      </c>
      <c r="BA79" s="0" t="s">
        <v>18354</v>
      </c>
      <c r="BB79" s="0" t="n">
        <v>0</v>
      </c>
      <c r="BC79" s="380" t="n">
        <v>25569.125</v>
      </c>
      <c r="BD79" s="0" t="s">
        <v>2170</v>
      </c>
      <c r="BE79" s="0" t="s">
        <v>2170</v>
      </c>
      <c r="BF79" s="0" t="s">
        <v>2118</v>
      </c>
    </row>
    <row r="80" customFormat="false" ht="15" hidden="false" customHeight="false" outlineLevel="0" collapsed="false">
      <c r="A80" s="0" t="s">
        <v>18355</v>
      </c>
      <c r="B80" s="0" t="s">
        <v>18356</v>
      </c>
      <c r="C80" s="0" t="s">
        <v>18355</v>
      </c>
      <c r="D80" s="0" t="s">
        <v>2133</v>
      </c>
      <c r="E80" s="0" t="s">
        <v>18355</v>
      </c>
      <c r="F80" s="0" t="n">
        <v>1</v>
      </c>
      <c r="G80" s="0" t="s">
        <v>434</v>
      </c>
      <c r="H80" s="0" t="s">
        <v>2170</v>
      </c>
      <c r="I80" s="0" t="s">
        <v>2170</v>
      </c>
      <c r="J80" s="0" t="s">
        <v>2170</v>
      </c>
      <c r="K80" s="0" t="s">
        <v>2170</v>
      </c>
      <c r="L80" s="0" t="s">
        <v>2170</v>
      </c>
      <c r="M80" s="0" t="s">
        <v>2170</v>
      </c>
      <c r="N80" s="0" t="n">
        <f aca="false">FALSE()</f>
        <v>0</v>
      </c>
      <c r="O80" s="0" t="s">
        <v>18357</v>
      </c>
      <c r="P80" s="0" t="s">
        <v>17780</v>
      </c>
      <c r="Q80" s="0" t="n">
        <v>4</v>
      </c>
      <c r="R80" s="380" t="n">
        <v>50420.125</v>
      </c>
      <c r="S80" s="223" t="n">
        <v>1000</v>
      </c>
      <c r="T80" s="0" t="s">
        <v>2132</v>
      </c>
      <c r="U80" s="380" t="n">
        <v>44949.125</v>
      </c>
      <c r="V80" s="380" t="n">
        <v>44960.125</v>
      </c>
      <c r="W80" s="0" t="s">
        <v>2132</v>
      </c>
      <c r="X80" s="0" t="s">
        <v>18358</v>
      </c>
      <c r="Y80" s="0" t="s">
        <v>601</v>
      </c>
      <c r="Z80" s="0" t="s">
        <v>2602</v>
      </c>
      <c r="AA80" s="0" t="s">
        <v>2114</v>
      </c>
      <c r="AB80" s="0" t="s">
        <v>17781</v>
      </c>
      <c r="AC80" s="0" t="n">
        <v>6000000</v>
      </c>
      <c r="AD80" s="0" t="n">
        <v>6000000</v>
      </c>
      <c r="AE80" s="0" t="n">
        <v>5</v>
      </c>
      <c r="AF80" s="0" t="n">
        <f aca="false">FALSE()</f>
        <v>0</v>
      </c>
      <c r="AG80" s="0" t="n">
        <f aca="false">TRUE()</f>
        <v>1</v>
      </c>
      <c r="AH80" s="0" t="n">
        <f aca="false">TRUE()</f>
        <v>1</v>
      </c>
      <c r="AI80" s="0" t="n">
        <f aca="false">FALSE()</f>
        <v>0</v>
      </c>
      <c r="AJ80" s="0" t="n">
        <f aca="false">FALSE()</f>
        <v>0</v>
      </c>
      <c r="AK80" s="0" t="n">
        <f aca="false">FALSE()</f>
        <v>0</v>
      </c>
      <c r="AL80" s="0" t="s">
        <v>2129</v>
      </c>
      <c r="AM80" s="0" t="n">
        <f aca="false">TRUE()</f>
        <v>1</v>
      </c>
      <c r="AN80" s="0" t="s">
        <v>18359</v>
      </c>
      <c r="AO80" s="0" t="n">
        <v>1</v>
      </c>
      <c r="AP80" s="0" t="s">
        <v>18360</v>
      </c>
      <c r="AQ80" s="0" t="s">
        <v>18361</v>
      </c>
      <c r="AR80" s="0" t="n">
        <f aca="false">TRUE()</f>
        <v>1</v>
      </c>
      <c r="AS80" s="0" t="n">
        <f aca="false">FALSE()</f>
        <v>0</v>
      </c>
      <c r="AT80" s="0" t="n">
        <f aca="false">FALSE()</f>
        <v>0</v>
      </c>
      <c r="AU80" s="0" t="n">
        <f aca="false">FALSE()</f>
        <v>0</v>
      </c>
      <c r="AV80" s="0" t="n">
        <f aca="false">FALSE()</f>
        <v>0</v>
      </c>
      <c r="AW80" s="0" t="n">
        <f aca="false">TRUE()</f>
        <v>1</v>
      </c>
      <c r="AX80" s="380" t="n">
        <v>44960.6708333333</v>
      </c>
      <c r="AY80" s="380" t="n">
        <v>44960.4166666667</v>
      </c>
      <c r="AZ80" s="0" t="n">
        <v>2</v>
      </c>
      <c r="BA80" s="0" t="s">
        <v>16717</v>
      </c>
      <c r="BB80" s="0" t="n">
        <v>0</v>
      </c>
      <c r="BC80" s="380" t="n">
        <v>46143.125</v>
      </c>
      <c r="BD80" s="0" t="s">
        <v>2170</v>
      </c>
      <c r="BE80" s="0" t="s">
        <v>2170</v>
      </c>
      <c r="BF80" s="0" t="s">
        <v>604</v>
      </c>
    </row>
    <row r="81" customFormat="false" ht="15" hidden="false" customHeight="false" outlineLevel="0" collapsed="false">
      <c r="A81" s="0" t="s">
        <v>18362</v>
      </c>
      <c r="B81" s="0" t="s">
        <v>18363</v>
      </c>
      <c r="C81" s="0" t="s">
        <v>18362</v>
      </c>
      <c r="D81" s="0" t="s">
        <v>18364</v>
      </c>
      <c r="E81" s="0" t="s">
        <v>18362</v>
      </c>
      <c r="F81" s="0" t="n">
        <v>1</v>
      </c>
      <c r="G81" s="0" t="s">
        <v>434</v>
      </c>
      <c r="H81" s="0" t="s">
        <v>2170</v>
      </c>
      <c r="I81" s="0" t="s">
        <v>2170</v>
      </c>
      <c r="J81" s="0" t="s">
        <v>2170</v>
      </c>
      <c r="K81" s="0" t="s">
        <v>2170</v>
      </c>
      <c r="L81" s="0" t="s">
        <v>2170</v>
      </c>
      <c r="M81" s="0" t="s">
        <v>2170</v>
      </c>
      <c r="N81" s="0" t="n">
        <f aca="false">FALSE()</f>
        <v>0</v>
      </c>
      <c r="O81" s="0" t="s">
        <v>18365</v>
      </c>
      <c r="P81" s="0" t="s">
        <v>17780</v>
      </c>
      <c r="Q81" s="0" t="n">
        <v>12</v>
      </c>
      <c r="R81" s="380" t="n">
        <v>45871.125</v>
      </c>
      <c r="S81" s="223" t="n">
        <v>500</v>
      </c>
      <c r="T81" s="0" t="s">
        <v>2132</v>
      </c>
      <c r="U81" s="380" t="n">
        <v>44782.125</v>
      </c>
      <c r="V81" s="380" t="n">
        <v>44791.125</v>
      </c>
      <c r="W81" s="0" t="s">
        <v>2132</v>
      </c>
      <c r="X81" s="0" t="s">
        <v>2170</v>
      </c>
      <c r="Y81" s="0" t="s">
        <v>601</v>
      </c>
      <c r="Z81" s="0" t="s">
        <v>2602</v>
      </c>
      <c r="AA81" s="0" t="s">
        <v>2365</v>
      </c>
      <c r="AB81" s="0" t="s">
        <v>17781</v>
      </c>
      <c r="AC81" s="0" t="n">
        <v>200000</v>
      </c>
      <c r="AD81" s="0" t="n">
        <v>200000</v>
      </c>
      <c r="AE81" s="0" t="n">
        <v>5</v>
      </c>
      <c r="AF81" s="0" t="n">
        <f aca="false">FALSE()</f>
        <v>0</v>
      </c>
      <c r="AG81" s="0" t="n">
        <f aca="false">TRUE()</f>
        <v>1</v>
      </c>
      <c r="AH81" s="0" t="n">
        <f aca="false">TRUE()</f>
        <v>1</v>
      </c>
      <c r="AI81" s="0" t="n">
        <f aca="false">FALSE()</f>
        <v>0</v>
      </c>
      <c r="AJ81" s="0" t="n">
        <f aca="false">FALSE()</f>
        <v>0</v>
      </c>
      <c r="AK81" s="0" t="n">
        <f aca="false">TRUE()</f>
        <v>1</v>
      </c>
      <c r="AL81" s="0" t="s">
        <v>2129</v>
      </c>
      <c r="AM81" s="0" t="n">
        <f aca="false">TRUE()</f>
        <v>1</v>
      </c>
      <c r="AN81" s="0" t="s">
        <v>18366</v>
      </c>
      <c r="AO81" s="0" t="n">
        <v>1</v>
      </c>
      <c r="AP81" s="0" t="s">
        <v>18367</v>
      </c>
      <c r="AQ81" s="0" t="s">
        <v>18368</v>
      </c>
      <c r="AR81" s="0" t="n">
        <f aca="false">TRUE()</f>
        <v>1</v>
      </c>
      <c r="AS81" s="0" t="n">
        <f aca="false">FALSE()</f>
        <v>0</v>
      </c>
      <c r="AT81" s="0" t="n">
        <f aca="false">FALSE()</f>
        <v>0</v>
      </c>
      <c r="AU81" s="0" t="n">
        <f aca="false">FALSE()</f>
        <v>0</v>
      </c>
      <c r="AV81" s="0" t="n">
        <f aca="false">FALSE()</f>
        <v>0</v>
      </c>
      <c r="AW81" s="0" t="n">
        <f aca="false">TRUE()</f>
        <v>1</v>
      </c>
      <c r="AX81" s="380" t="n">
        <v>44847.41875</v>
      </c>
      <c r="AY81" s="380" t="n">
        <v>44847.4166666667</v>
      </c>
      <c r="AZ81" s="0" t="n">
        <v>3</v>
      </c>
      <c r="BA81" s="0" t="s">
        <v>18369</v>
      </c>
      <c r="BB81" s="0" t="n">
        <v>0</v>
      </c>
      <c r="BC81" s="380" t="n">
        <v>25569.125</v>
      </c>
      <c r="BD81" s="0" t="s">
        <v>2170</v>
      </c>
      <c r="BE81" s="0" t="s">
        <v>2170</v>
      </c>
      <c r="BF81" s="0" t="s">
        <v>604</v>
      </c>
    </row>
    <row r="82" customFormat="false" ht="15" hidden="false" customHeight="false" outlineLevel="0" collapsed="false">
      <c r="A82" s="0" t="s">
        <v>18370</v>
      </c>
      <c r="B82" s="0" t="s">
        <v>18371</v>
      </c>
      <c r="C82" s="0" t="s">
        <v>18370</v>
      </c>
      <c r="D82" s="0" t="s">
        <v>2133</v>
      </c>
      <c r="E82" s="0" t="s">
        <v>18370</v>
      </c>
      <c r="F82" s="0" t="n">
        <v>1</v>
      </c>
      <c r="G82" s="0" t="s">
        <v>434</v>
      </c>
      <c r="H82" s="0" t="s">
        <v>2170</v>
      </c>
      <c r="I82" s="0" t="s">
        <v>2170</v>
      </c>
      <c r="J82" s="0" t="s">
        <v>2170</v>
      </c>
      <c r="K82" s="0" t="s">
        <v>2170</v>
      </c>
      <c r="L82" s="0" t="s">
        <v>2170</v>
      </c>
      <c r="M82" s="0" t="s">
        <v>2170</v>
      </c>
      <c r="N82" s="0" t="n">
        <f aca="false">FALSE()</f>
        <v>0</v>
      </c>
      <c r="O82" s="0" t="s">
        <v>18372</v>
      </c>
      <c r="P82" s="0" t="s">
        <v>17780</v>
      </c>
      <c r="Q82" s="0" t="n">
        <v>12</v>
      </c>
      <c r="R82" s="380" t="n">
        <v>46911.125</v>
      </c>
      <c r="S82" s="223" t="n">
        <v>1000</v>
      </c>
      <c r="T82" s="0" t="s">
        <v>2132</v>
      </c>
      <c r="U82" s="380" t="n">
        <v>45099.125</v>
      </c>
      <c r="V82" s="380" t="n">
        <v>45111.125</v>
      </c>
      <c r="W82" s="0" t="s">
        <v>2132</v>
      </c>
      <c r="X82" s="0" t="s">
        <v>18373</v>
      </c>
      <c r="Y82" s="0" t="s">
        <v>601</v>
      </c>
      <c r="Z82" s="0" t="s">
        <v>2602</v>
      </c>
      <c r="AA82" s="0" t="s">
        <v>610</v>
      </c>
      <c r="AB82" s="0" t="s">
        <v>17781</v>
      </c>
      <c r="AC82" s="0" t="n">
        <v>300000</v>
      </c>
      <c r="AD82" s="0" t="n">
        <v>100000</v>
      </c>
      <c r="AE82" s="0" t="n">
        <v>5</v>
      </c>
      <c r="AF82" s="0" t="n">
        <f aca="false">FALSE()</f>
        <v>0</v>
      </c>
      <c r="AG82" s="0" t="n">
        <f aca="false">TRUE()</f>
        <v>1</v>
      </c>
      <c r="AH82" s="0" t="n">
        <f aca="false">TRUE()</f>
        <v>1</v>
      </c>
      <c r="AI82" s="0" t="n">
        <f aca="false">FALSE()</f>
        <v>0</v>
      </c>
      <c r="AJ82" s="0" t="n">
        <f aca="false">FALSE()</f>
        <v>0</v>
      </c>
      <c r="AK82" s="0" t="n">
        <f aca="false">TRUE()</f>
        <v>1</v>
      </c>
      <c r="AL82" s="0" t="s">
        <v>2129</v>
      </c>
      <c r="AM82" s="0" t="n">
        <f aca="false">TRUE()</f>
        <v>1</v>
      </c>
      <c r="AN82" s="0" t="s">
        <v>18374</v>
      </c>
      <c r="AO82" s="0" t="n">
        <v>1</v>
      </c>
      <c r="AP82" s="0" t="s">
        <v>18375</v>
      </c>
      <c r="AQ82" s="0" t="s">
        <v>18376</v>
      </c>
      <c r="AR82" s="0" t="n">
        <f aca="false">TRUE()</f>
        <v>1</v>
      </c>
      <c r="AS82" s="0" t="n">
        <f aca="false">FALSE()</f>
        <v>0</v>
      </c>
      <c r="AT82" s="0" t="n">
        <f aca="false">FALSE()</f>
        <v>0</v>
      </c>
      <c r="AU82" s="0" t="n">
        <f aca="false">FALSE()</f>
        <v>0</v>
      </c>
      <c r="AV82" s="0" t="n">
        <f aca="false">FALSE()</f>
        <v>0</v>
      </c>
      <c r="AW82" s="0" t="n">
        <f aca="false">TRUE()</f>
        <v>1</v>
      </c>
      <c r="AX82" s="380" t="n">
        <v>45111.6888888889</v>
      </c>
      <c r="AY82" s="380" t="n">
        <v>45111.4166666667</v>
      </c>
      <c r="AZ82" s="0" t="n">
        <v>2</v>
      </c>
      <c r="BA82" s="0" t="s">
        <v>18377</v>
      </c>
      <c r="BB82" s="0" t="n">
        <v>0</v>
      </c>
      <c r="BC82" s="380" t="n">
        <v>25569.125</v>
      </c>
      <c r="BD82" s="0" t="s">
        <v>2170</v>
      </c>
      <c r="BE82" s="0" t="s">
        <v>2170</v>
      </c>
      <c r="BF82" s="0" t="s">
        <v>604</v>
      </c>
    </row>
    <row r="83" customFormat="false" ht="15" hidden="false" customHeight="false" outlineLevel="0" collapsed="false">
      <c r="A83" s="0" t="s">
        <v>18378</v>
      </c>
      <c r="B83" s="0" t="s">
        <v>18379</v>
      </c>
      <c r="C83" s="0" t="s">
        <v>18378</v>
      </c>
      <c r="D83" s="0" t="s">
        <v>2133</v>
      </c>
      <c r="E83" s="0" t="s">
        <v>18378</v>
      </c>
      <c r="F83" s="0" t="n">
        <v>1</v>
      </c>
      <c r="G83" s="0" t="s">
        <v>434</v>
      </c>
      <c r="H83" s="0" t="s">
        <v>2170</v>
      </c>
      <c r="I83" s="0" t="s">
        <v>2170</v>
      </c>
      <c r="J83" s="0" t="s">
        <v>2170</v>
      </c>
      <c r="K83" s="0" t="s">
        <v>2170</v>
      </c>
      <c r="L83" s="0" t="s">
        <v>2170</v>
      </c>
      <c r="M83" s="0" t="s">
        <v>2170</v>
      </c>
      <c r="N83" s="0" t="n">
        <f aca="false">FALSE()</f>
        <v>0</v>
      </c>
      <c r="O83" s="0" t="s">
        <v>18380</v>
      </c>
      <c r="P83" s="0" t="s">
        <v>17780</v>
      </c>
      <c r="Q83" s="0" t="n">
        <v>4</v>
      </c>
      <c r="R83" s="380" t="n">
        <v>45993.125</v>
      </c>
      <c r="S83" s="223" t="n">
        <v>1000</v>
      </c>
      <c r="T83" s="0" t="s">
        <v>2132</v>
      </c>
      <c r="U83" s="380" t="n">
        <v>44895.125</v>
      </c>
      <c r="V83" s="380" t="n">
        <v>44901.125</v>
      </c>
      <c r="W83" s="0" t="s">
        <v>2132</v>
      </c>
      <c r="X83" s="0" t="s">
        <v>18381</v>
      </c>
      <c r="Y83" s="0" t="s">
        <v>601</v>
      </c>
      <c r="Z83" s="0" t="s">
        <v>2602</v>
      </c>
      <c r="AA83" s="0" t="s">
        <v>2574</v>
      </c>
      <c r="AB83" s="0" t="s">
        <v>17781</v>
      </c>
      <c r="AC83" s="0" t="n">
        <v>30000000</v>
      </c>
      <c r="AD83" s="0" t="n">
        <v>30000000</v>
      </c>
      <c r="AE83" s="0" t="n">
        <v>5</v>
      </c>
      <c r="AF83" s="0" t="n">
        <f aca="false">FALSE()</f>
        <v>0</v>
      </c>
      <c r="AG83" s="0" t="n">
        <f aca="false">TRUE()</f>
        <v>1</v>
      </c>
      <c r="AH83" s="0" t="n">
        <f aca="false">TRUE()</f>
        <v>1</v>
      </c>
      <c r="AI83" s="0" t="n">
        <f aca="false">FALSE()</f>
        <v>0</v>
      </c>
      <c r="AJ83" s="0" t="n">
        <f aca="false">FALSE()</f>
        <v>0</v>
      </c>
      <c r="AK83" s="0" t="n">
        <f aca="false">FALSE()</f>
        <v>0</v>
      </c>
      <c r="AL83" s="0" t="s">
        <v>2129</v>
      </c>
      <c r="AM83" s="0" t="n">
        <f aca="false">TRUE()</f>
        <v>1</v>
      </c>
      <c r="AN83" s="0" t="s">
        <v>18382</v>
      </c>
      <c r="AO83" s="0" t="n">
        <v>1</v>
      </c>
      <c r="AP83" s="0" t="s">
        <v>18383</v>
      </c>
      <c r="AQ83" s="0" t="s">
        <v>18384</v>
      </c>
      <c r="AR83" s="0" t="n">
        <f aca="false">TRUE()</f>
        <v>1</v>
      </c>
      <c r="AS83" s="0" t="n">
        <f aca="false">FALSE()</f>
        <v>0</v>
      </c>
      <c r="AT83" s="0" t="n">
        <f aca="false">FALSE()</f>
        <v>0</v>
      </c>
      <c r="AU83" s="0" t="n">
        <f aca="false">FALSE()</f>
        <v>0</v>
      </c>
      <c r="AV83" s="0" t="n">
        <f aca="false">FALSE()</f>
        <v>0</v>
      </c>
      <c r="AW83" s="0" t="n">
        <f aca="false">TRUE()</f>
        <v>1</v>
      </c>
      <c r="AX83" s="380" t="n">
        <v>44901.6215277778</v>
      </c>
      <c r="AY83" s="380" t="n">
        <v>44901.4166666667</v>
      </c>
      <c r="AZ83" s="0" t="n">
        <v>2</v>
      </c>
      <c r="BA83" s="0" t="s">
        <v>8293</v>
      </c>
      <c r="BB83" s="0" t="n">
        <v>0</v>
      </c>
      <c r="BC83" s="380" t="n">
        <v>25569.125</v>
      </c>
      <c r="BD83" s="0" t="s">
        <v>2170</v>
      </c>
      <c r="BE83" s="0" t="s">
        <v>2170</v>
      </c>
      <c r="BF83" s="0" t="s">
        <v>2118</v>
      </c>
    </row>
    <row r="84" customFormat="false" ht="15" hidden="false" customHeight="false" outlineLevel="0" collapsed="false">
      <c r="A84" s="0" t="s">
        <v>18385</v>
      </c>
      <c r="B84" s="0" t="s">
        <v>18386</v>
      </c>
      <c r="C84" s="0" t="s">
        <v>18385</v>
      </c>
      <c r="D84" s="0" t="s">
        <v>2133</v>
      </c>
      <c r="E84" s="0" t="s">
        <v>18385</v>
      </c>
      <c r="F84" s="0" t="n">
        <v>1</v>
      </c>
      <c r="G84" s="0" t="s">
        <v>434</v>
      </c>
      <c r="H84" s="0" t="s">
        <v>2170</v>
      </c>
      <c r="I84" s="0" t="s">
        <v>2170</v>
      </c>
      <c r="J84" s="0" t="s">
        <v>2170</v>
      </c>
      <c r="K84" s="0" t="s">
        <v>2170</v>
      </c>
      <c r="L84" s="0" t="s">
        <v>2170</v>
      </c>
      <c r="M84" s="0" t="s">
        <v>2170</v>
      </c>
      <c r="N84" s="0" t="n">
        <f aca="false">FALSE()</f>
        <v>0</v>
      </c>
      <c r="O84" s="0" t="s">
        <v>18387</v>
      </c>
      <c r="P84" s="0" t="s">
        <v>17780</v>
      </c>
      <c r="Q84" s="0" t="n">
        <v>2</v>
      </c>
      <c r="R84" s="380" t="n">
        <v>45993.125</v>
      </c>
      <c r="S84" s="223" t="n">
        <v>1000</v>
      </c>
      <c r="T84" s="0" t="s">
        <v>2132</v>
      </c>
      <c r="U84" s="380" t="n">
        <v>44894.125</v>
      </c>
      <c r="V84" s="380" t="n">
        <v>44901.125</v>
      </c>
      <c r="W84" s="0" t="s">
        <v>2132</v>
      </c>
      <c r="X84" s="0" t="s">
        <v>18388</v>
      </c>
      <c r="Y84" s="0" t="s">
        <v>601</v>
      </c>
      <c r="Z84" s="0" t="s">
        <v>2602</v>
      </c>
      <c r="AA84" s="0" t="s">
        <v>2574</v>
      </c>
      <c r="AB84" s="0" t="s">
        <v>17781</v>
      </c>
      <c r="AC84" s="0" t="n">
        <v>9000000</v>
      </c>
      <c r="AD84" s="0" t="n">
        <v>9000000</v>
      </c>
      <c r="AE84" s="0" t="n">
        <v>5</v>
      </c>
      <c r="AF84" s="0" t="n">
        <f aca="false">FALSE()</f>
        <v>0</v>
      </c>
      <c r="AG84" s="0" t="n">
        <f aca="false">TRUE()</f>
        <v>1</v>
      </c>
      <c r="AH84" s="0" t="n">
        <f aca="false">TRUE()</f>
        <v>1</v>
      </c>
      <c r="AI84" s="0" t="n">
        <f aca="false">FALSE()</f>
        <v>0</v>
      </c>
      <c r="AJ84" s="0" t="n">
        <f aca="false">FALSE()</f>
        <v>0</v>
      </c>
      <c r="AK84" s="0" t="n">
        <f aca="false">FALSE()</f>
        <v>0</v>
      </c>
      <c r="AL84" s="0" t="s">
        <v>2129</v>
      </c>
      <c r="AM84" s="0" t="n">
        <f aca="false">TRUE()</f>
        <v>1</v>
      </c>
      <c r="AN84" s="0" t="s">
        <v>18389</v>
      </c>
      <c r="AO84" s="0" t="n">
        <v>1</v>
      </c>
      <c r="AP84" s="0" t="s">
        <v>18390</v>
      </c>
      <c r="AQ84" s="0" t="s">
        <v>18391</v>
      </c>
      <c r="AR84" s="0" t="n">
        <f aca="false">TRUE()</f>
        <v>1</v>
      </c>
      <c r="AS84" s="0" t="n">
        <f aca="false">FALSE()</f>
        <v>0</v>
      </c>
      <c r="AT84" s="0" t="n">
        <f aca="false">FALSE()</f>
        <v>0</v>
      </c>
      <c r="AU84" s="0" t="n">
        <f aca="false">FALSE()</f>
        <v>0</v>
      </c>
      <c r="AV84" s="0" t="n">
        <f aca="false">FALSE()</f>
        <v>0</v>
      </c>
      <c r="AW84" s="0" t="n">
        <f aca="false">TRUE()</f>
        <v>1</v>
      </c>
      <c r="AX84" s="380" t="n">
        <v>44901.6243055556</v>
      </c>
      <c r="AY84" s="380" t="n">
        <v>44901.4166666667</v>
      </c>
      <c r="AZ84" s="0" t="n">
        <v>1</v>
      </c>
      <c r="BA84" s="0" t="s">
        <v>18259</v>
      </c>
      <c r="BB84" s="0" t="n">
        <v>0</v>
      </c>
      <c r="BC84" s="380" t="n">
        <v>25569.125</v>
      </c>
      <c r="BD84" s="0" t="s">
        <v>2170</v>
      </c>
      <c r="BE84" s="0" t="s">
        <v>2170</v>
      </c>
      <c r="BF84" s="0" t="s">
        <v>2118</v>
      </c>
    </row>
    <row r="85" customFormat="false" ht="15" hidden="false" customHeight="false" outlineLevel="0" collapsed="false">
      <c r="A85" s="0" t="s">
        <v>18392</v>
      </c>
      <c r="B85" s="0" t="s">
        <v>18393</v>
      </c>
      <c r="C85" s="0" t="s">
        <v>18392</v>
      </c>
      <c r="D85" s="0" t="s">
        <v>2133</v>
      </c>
      <c r="E85" s="0" t="s">
        <v>18392</v>
      </c>
      <c r="F85" s="0" t="n">
        <v>1</v>
      </c>
      <c r="G85" s="0" t="s">
        <v>434</v>
      </c>
      <c r="H85" s="0" t="s">
        <v>2170</v>
      </c>
      <c r="I85" s="0" t="s">
        <v>2170</v>
      </c>
      <c r="J85" s="0" t="s">
        <v>2170</v>
      </c>
      <c r="K85" s="0" t="s">
        <v>2170</v>
      </c>
      <c r="L85" s="0" t="s">
        <v>2170</v>
      </c>
      <c r="M85" s="0" t="s">
        <v>2170</v>
      </c>
      <c r="N85" s="0" t="n">
        <f aca="false">FALSE()</f>
        <v>0</v>
      </c>
      <c r="O85" s="0" t="s">
        <v>18394</v>
      </c>
      <c r="P85" s="0" t="s">
        <v>17780</v>
      </c>
      <c r="Q85" s="0" t="n">
        <v>12</v>
      </c>
      <c r="R85" s="380" t="n">
        <v>46560.125</v>
      </c>
      <c r="S85" s="223" t="n">
        <v>1000</v>
      </c>
      <c r="T85" s="0" t="s">
        <v>2132</v>
      </c>
      <c r="U85" s="380" t="n">
        <v>45826.125</v>
      </c>
      <c r="V85" s="380" t="n">
        <v>45832.125</v>
      </c>
      <c r="W85" s="0" t="s">
        <v>2132</v>
      </c>
      <c r="X85" s="0" t="s">
        <v>18395</v>
      </c>
      <c r="AA85" s="0" t="s">
        <v>17847</v>
      </c>
      <c r="AB85" s="0" t="s">
        <v>17848</v>
      </c>
      <c r="AC85" s="0" t="n">
        <v>7000000</v>
      </c>
      <c r="AD85" s="0" t="n">
        <v>7000000</v>
      </c>
      <c r="AE85" s="0" t="n">
        <v>5</v>
      </c>
      <c r="AF85" s="0" t="n">
        <f aca="false">FALSE()</f>
        <v>0</v>
      </c>
      <c r="AG85" s="0" t="n">
        <f aca="false">TRUE()</f>
        <v>1</v>
      </c>
      <c r="AH85" s="0" t="n">
        <f aca="false">TRUE()</f>
        <v>1</v>
      </c>
      <c r="AI85" s="0" t="n">
        <f aca="false">FALSE()</f>
        <v>0</v>
      </c>
      <c r="AJ85" s="0" t="n">
        <f aca="false">FALSE()</f>
        <v>0</v>
      </c>
      <c r="AK85" s="0" t="n">
        <f aca="false">TRUE()</f>
        <v>1</v>
      </c>
      <c r="AL85" s="0" t="s">
        <v>2129</v>
      </c>
      <c r="AM85" s="0" t="n">
        <f aca="false">TRUE()</f>
        <v>1</v>
      </c>
      <c r="AN85" s="0" t="s">
        <v>18396</v>
      </c>
      <c r="AO85" s="0" t="n">
        <v>1</v>
      </c>
      <c r="AP85" s="0" t="s">
        <v>18397</v>
      </c>
      <c r="AQ85" s="0" t="s">
        <v>18398</v>
      </c>
      <c r="AR85" s="0" t="n">
        <f aca="false">TRUE()</f>
        <v>1</v>
      </c>
      <c r="AS85" s="0" t="n">
        <f aca="false">FALSE()</f>
        <v>0</v>
      </c>
      <c r="AT85" s="0" t="n">
        <f aca="false">FALSE()</f>
        <v>0</v>
      </c>
      <c r="AU85" s="0" t="n">
        <f aca="false">FALSE()</f>
        <v>0</v>
      </c>
      <c r="AV85" s="0" t="n">
        <f aca="false">FALSE()</f>
        <v>0</v>
      </c>
      <c r="AW85" s="0" t="n">
        <f aca="false">TRUE()</f>
        <v>1</v>
      </c>
      <c r="AX85" s="380" t="n">
        <v>45832.6145833333</v>
      </c>
      <c r="AY85" s="380" t="n">
        <v>45832.125</v>
      </c>
      <c r="AZ85" s="0" t="n">
        <v>1</v>
      </c>
      <c r="BA85" s="0" t="s">
        <v>18290</v>
      </c>
      <c r="BB85" s="0" t="n">
        <v>0</v>
      </c>
      <c r="BC85" s="380" t="n">
        <v>25569.125</v>
      </c>
      <c r="BD85" s="0" t="s">
        <v>2170</v>
      </c>
      <c r="BE85" s="0" t="s">
        <v>2170</v>
      </c>
      <c r="BF85" s="0" t="s">
        <v>2118</v>
      </c>
    </row>
    <row r="86" customFormat="false" ht="15" hidden="false" customHeight="false" outlineLevel="0" collapsed="false">
      <c r="A86" s="0" t="s">
        <v>18399</v>
      </c>
      <c r="B86" s="0" t="s">
        <v>18400</v>
      </c>
      <c r="C86" s="0" t="s">
        <v>18399</v>
      </c>
      <c r="D86" s="0" t="s">
        <v>2133</v>
      </c>
      <c r="E86" s="0" t="s">
        <v>18399</v>
      </c>
      <c r="F86" s="0" t="n">
        <v>1</v>
      </c>
      <c r="G86" s="0" t="s">
        <v>434</v>
      </c>
      <c r="H86" s="0" t="s">
        <v>2170</v>
      </c>
      <c r="I86" s="0" t="s">
        <v>2170</v>
      </c>
      <c r="J86" s="0" t="s">
        <v>2170</v>
      </c>
      <c r="K86" s="0" t="s">
        <v>2170</v>
      </c>
      <c r="L86" s="0" t="s">
        <v>2170</v>
      </c>
      <c r="M86" s="0" t="s">
        <v>2170</v>
      </c>
      <c r="N86" s="0" t="n">
        <f aca="false">FALSE()</f>
        <v>0</v>
      </c>
      <c r="O86" s="0" t="s">
        <v>18401</v>
      </c>
      <c r="P86" s="0" t="s">
        <v>17838</v>
      </c>
      <c r="Q86" s="0" t="n">
        <v>4</v>
      </c>
      <c r="R86" s="380" t="n">
        <v>25569.125</v>
      </c>
      <c r="S86" s="223" t="n">
        <v>1000</v>
      </c>
      <c r="T86" s="0" t="s">
        <v>2132</v>
      </c>
      <c r="U86" s="380" t="n">
        <v>45440.125</v>
      </c>
      <c r="V86" s="380" t="n">
        <v>45450.125</v>
      </c>
      <c r="W86" s="0" t="s">
        <v>2132</v>
      </c>
      <c r="X86" s="0" t="s">
        <v>18402</v>
      </c>
      <c r="Y86" s="0" t="s">
        <v>601</v>
      </c>
      <c r="Z86" s="0" t="s">
        <v>2602</v>
      </c>
      <c r="AA86" s="0" t="s">
        <v>610</v>
      </c>
      <c r="AB86" s="0" t="s">
        <v>17781</v>
      </c>
      <c r="AC86" s="0" t="n">
        <v>137204</v>
      </c>
      <c r="AD86" s="0" t="n">
        <v>540000</v>
      </c>
      <c r="AE86" s="0" t="n">
        <v>5</v>
      </c>
      <c r="AF86" s="0" t="n">
        <f aca="false">FALSE()</f>
        <v>0</v>
      </c>
      <c r="AG86" s="0" t="n">
        <f aca="false">TRUE()</f>
        <v>1</v>
      </c>
      <c r="AH86" s="0" t="n">
        <f aca="false">TRUE()</f>
        <v>1</v>
      </c>
      <c r="AI86" s="0" t="n">
        <f aca="false">FALSE()</f>
        <v>0</v>
      </c>
      <c r="AJ86" s="0" t="n">
        <f aca="false">TRUE()</f>
        <v>1</v>
      </c>
      <c r="AK86" s="0" t="n">
        <f aca="false">FALSE()</f>
        <v>0</v>
      </c>
      <c r="AL86" s="0" t="s">
        <v>3129</v>
      </c>
      <c r="AM86" s="0" t="n">
        <f aca="false">TRUE()</f>
        <v>1</v>
      </c>
      <c r="AN86" s="0" t="s">
        <v>18403</v>
      </c>
      <c r="AO86" s="0" t="n">
        <v>1</v>
      </c>
      <c r="AP86" s="0" t="s">
        <v>18404</v>
      </c>
      <c r="AQ86" s="0" t="s">
        <v>18405</v>
      </c>
      <c r="AR86" s="0" t="n">
        <f aca="false">TRUE()</f>
        <v>1</v>
      </c>
      <c r="AS86" s="0" t="n">
        <f aca="false">TRUE()</f>
        <v>1</v>
      </c>
      <c r="AT86" s="0" t="n">
        <f aca="false">FALSE()</f>
        <v>0</v>
      </c>
      <c r="AU86" s="0" t="n">
        <f aca="false">FALSE()</f>
        <v>0</v>
      </c>
      <c r="AV86" s="0" t="n">
        <f aca="false">FALSE()</f>
        <v>0</v>
      </c>
      <c r="AW86" s="0" t="n">
        <f aca="false">FALSE()</f>
        <v>0</v>
      </c>
      <c r="AX86" s="380" t="n">
        <v>45464.5513888889</v>
      </c>
      <c r="AY86" s="380" t="n">
        <v>45464.125</v>
      </c>
      <c r="AZ86" s="0" t="n">
        <v>0</v>
      </c>
      <c r="BA86" s="0" t="s">
        <v>13370</v>
      </c>
      <c r="BB86" s="0" t="n">
        <v>1</v>
      </c>
      <c r="BC86" s="380" t="n">
        <v>46701.125</v>
      </c>
      <c r="BD86" s="0" t="s">
        <v>2170</v>
      </c>
      <c r="BE86" s="0" t="s">
        <v>2170</v>
      </c>
      <c r="BF86" s="0" t="s">
        <v>2118</v>
      </c>
    </row>
    <row r="87" customFormat="false" ht="15" hidden="false" customHeight="false" outlineLevel="0" collapsed="false">
      <c r="A87" s="0" t="s">
        <v>18406</v>
      </c>
      <c r="B87" s="0" t="s">
        <v>18407</v>
      </c>
      <c r="C87" s="0" t="s">
        <v>18408</v>
      </c>
      <c r="D87" s="0" t="s">
        <v>17896</v>
      </c>
      <c r="E87" s="0" t="s">
        <v>18406</v>
      </c>
      <c r="F87" s="0" t="n">
        <v>1</v>
      </c>
      <c r="G87" s="0" t="s">
        <v>434</v>
      </c>
      <c r="H87" s="0" t="s">
        <v>2596</v>
      </c>
      <c r="I87" s="0" t="s">
        <v>2596</v>
      </c>
      <c r="J87" s="0" t="s">
        <v>2599</v>
      </c>
      <c r="K87" s="0" t="s">
        <v>2170</v>
      </c>
      <c r="L87" s="0" t="s">
        <v>13583</v>
      </c>
      <c r="M87" s="0" t="s">
        <v>2170</v>
      </c>
      <c r="N87" s="0" t="n">
        <f aca="false">FALSE()</f>
        <v>0</v>
      </c>
      <c r="O87" s="0" t="s">
        <v>18409</v>
      </c>
      <c r="P87" s="0" t="s">
        <v>17898</v>
      </c>
      <c r="Q87" s="0" t="n">
        <v>4</v>
      </c>
      <c r="R87" s="380" t="n">
        <v>48780.125</v>
      </c>
      <c r="S87" s="223" t="n">
        <v>1000</v>
      </c>
      <c r="T87" s="0" t="s">
        <v>2132</v>
      </c>
      <c r="U87" s="380" t="n">
        <v>44875.125</v>
      </c>
      <c r="V87" s="380" t="n">
        <v>44881.125</v>
      </c>
      <c r="W87" s="0" t="s">
        <v>2170</v>
      </c>
      <c r="X87" s="0" t="s">
        <v>18410</v>
      </c>
      <c r="Y87" s="0" t="s">
        <v>601</v>
      </c>
      <c r="Z87" s="0" t="s">
        <v>2602</v>
      </c>
      <c r="AA87" s="0" t="s">
        <v>600</v>
      </c>
      <c r="AB87" s="0" t="s">
        <v>17848</v>
      </c>
      <c r="AC87" s="0" t="n">
        <v>1000000000</v>
      </c>
      <c r="AD87" s="0" t="n">
        <v>750000000</v>
      </c>
      <c r="AE87" s="0" t="n">
        <v>5</v>
      </c>
      <c r="AF87" s="0" t="n">
        <f aca="false">FALSE()</f>
        <v>0</v>
      </c>
      <c r="AG87" s="0" t="n">
        <f aca="false">TRUE()</f>
        <v>1</v>
      </c>
      <c r="AH87" s="0" t="n">
        <f aca="false">TRUE()</f>
        <v>1</v>
      </c>
      <c r="AI87" s="0" t="n">
        <f aca="false">TRUE()</f>
        <v>1</v>
      </c>
      <c r="AJ87" s="0" t="n">
        <f aca="false">FALSE()</f>
        <v>0</v>
      </c>
      <c r="AK87" s="0" t="n">
        <f aca="false">FALSE()</f>
        <v>0</v>
      </c>
      <c r="AL87" s="0" t="s">
        <v>7337</v>
      </c>
      <c r="AM87" s="0" t="n">
        <f aca="false">TRUE()</f>
        <v>1</v>
      </c>
      <c r="AN87" s="0" t="s">
        <v>18411</v>
      </c>
      <c r="AO87" s="0" t="n">
        <v>1</v>
      </c>
      <c r="AP87" s="0" t="s">
        <v>18412</v>
      </c>
      <c r="AQ87" s="0" t="s">
        <v>18413</v>
      </c>
      <c r="AR87" s="0" t="n">
        <f aca="false">TRUE()</f>
        <v>1</v>
      </c>
      <c r="AS87" s="0" t="n">
        <f aca="false">FALSE()</f>
        <v>0</v>
      </c>
      <c r="AT87" s="0" t="n">
        <f aca="false">FALSE()</f>
        <v>0</v>
      </c>
      <c r="AU87" s="0" t="n">
        <f aca="false">FALSE()</f>
        <v>0</v>
      </c>
      <c r="AV87" s="0" t="n">
        <f aca="false">FALSE()</f>
        <v>0</v>
      </c>
      <c r="AW87" s="0" t="n">
        <f aca="false">TRUE()</f>
        <v>1</v>
      </c>
      <c r="AX87" s="380" t="n">
        <v>44882.4520833333</v>
      </c>
      <c r="AY87" s="380" t="n">
        <v>44882.4166666667</v>
      </c>
      <c r="AZ87" s="0" t="n">
        <v>1</v>
      </c>
      <c r="BA87" s="0" t="s">
        <v>17903</v>
      </c>
      <c r="BB87" s="0" t="n">
        <v>0</v>
      </c>
      <c r="BC87" s="380" t="n">
        <v>25569.125</v>
      </c>
      <c r="BD87" s="0" t="s">
        <v>2599</v>
      </c>
      <c r="BE87" s="0" t="s">
        <v>2170</v>
      </c>
      <c r="BF87" s="0" t="s">
        <v>17868</v>
      </c>
    </row>
    <row r="88" customFormat="false" ht="15" hidden="false" customHeight="false" outlineLevel="0" collapsed="false">
      <c r="A88" s="0" t="s">
        <v>18414</v>
      </c>
      <c r="B88" s="0" t="s">
        <v>18415</v>
      </c>
      <c r="C88" s="0" t="s">
        <v>18414</v>
      </c>
      <c r="D88" s="0" t="s">
        <v>2133</v>
      </c>
      <c r="E88" s="0" t="s">
        <v>18414</v>
      </c>
      <c r="F88" s="0" t="n">
        <v>1</v>
      </c>
      <c r="G88" s="0" t="s">
        <v>434</v>
      </c>
      <c r="H88" s="0" t="s">
        <v>2596</v>
      </c>
      <c r="I88" s="0" t="s">
        <v>2596</v>
      </c>
      <c r="J88" s="0" t="s">
        <v>2599</v>
      </c>
      <c r="K88" s="0" t="s">
        <v>2170</v>
      </c>
      <c r="L88" s="0" t="s">
        <v>13583</v>
      </c>
      <c r="M88" s="0" t="s">
        <v>2170</v>
      </c>
      <c r="N88" s="0" t="n">
        <f aca="false">FALSE()</f>
        <v>0</v>
      </c>
      <c r="O88" s="0" t="s">
        <v>18416</v>
      </c>
      <c r="P88" s="0" t="s">
        <v>17780</v>
      </c>
      <c r="Q88" s="0" t="n">
        <v>12</v>
      </c>
      <c r="R88" s="380" t="n">
        <v>49346.125</v>
      </c>
      <c r="S88" s="223" t="n">
        <v>1000</v>
      </c>
      <c r="T88" s="0" t="s">
        <v>2132</v>
      </c>
      <c r="U88" s="380" t="n">
        <v>45687.125</v>
      </c>
      <c r="V88" s="380" t="n">
        <v>45716.125</v>
      </c>
      <c r="W88" s="0" t="s">
        <v>2132</v>
      </c>
      <c r="X88" s="0" t="s">
        <v>18417</v>
      </c>
      <c r="Y88" s="0" t="s">
        <v>601</v>
      </c>
      <c r="Z88" s="0" t="s">
        <v>2602</v>
      </c>
      <c r="AA88" s="0" t="s">
        <v>2365</v>
      </c>
      <c r="AB88" s="0" t="s">
        <v>17781</v>
      </c>
      <c r="AC88" s="0" t="n">
        <v>10000000</v>
      </c>
      <c r="AD88" s="0" t="n">
        <v>10000000</v>
      </c>
      <c r="AE88" s="0" t="n">
        <v>5</v>
      </c>
      <c r="AF88" s="0" t="n">
        <f aca="false">FALSE()</f>
        <v>0</v>
      </c>
      <c r="AG88" s="0" t="n">
        <f aca="false">TRUE()</f>
        <v>1</v>
      </c>
      <c r="AH88" s="0" t="n">
        <f aca="false">TRUE()</f>
        <v>1</v>
      </c>
      <c r="AI88" s="0" t="n">
        <f aca="false">FALSE()</f>
        <v>0</v>
      </c>
      <c r="AJ88" s="0" t="n">
        <f aca="false">FALSE()</f>
        <v>0</v>
      </c>
      <c r="AK88" s="0" t="n">
        <f aca="false">FALSE()</f>
        <v>0</v>
      </c>
      <c r="AL88" s="0" t="s">
        <v>2129</v>
      </c>
      <c r="AM88" s="0" t="n">
        <f aca="false">TRUE()</f>
        <v>1</v>
      </c>
      <c r="AN88" s="0" t="s">
        <v>18418</v>
      </c>
      <c r="AO88" s="0" t="n">
        <v>1</v>
      </c>
      <c r="AP88" s="0" t="s">
        <v>18419</v>
      </c>
      <c r="AQ88" s="0" t="s">
        <v>18420</v>
      </c>
      <c r="AR88" s="0" t="n">
        <f aca="false">TRUE()</f>
        <v>1</v>
      </c>
      <c r="AS88" s="0" t="n">
        <f aca="false">FALSE()</f>
        <v>0</v>
      </c>
      <c r="AT88" s="0" t="n">
        <f aca="false">FALSE()</f>
        <v>0</v>
      </c>
      <c r="AU88" s="0" t="n">
        <f aca="false">FALSE()</f>
        <v>0</v>
      </c>
      <c r="AV88" s="0" t="n">
        <f aca="false">FALSE()</f>
        <v>0</v>
      </c>
      <c r="AW88" s="0" t="n">
        <f aca="false">TRUE()</f>
        <v>1</v>
      </c>
      <c r="AX88" s="380" t="n">
        <v>45716.6527777778</v>
      </c>
      <c r="AY88" s="380" t="n">
        <v>45716.125</v>
      </c>
      <c r="AZ88" s="0" t="n">
        <v>1</v>
      </c>
      <c r="BA88" s="0" t="s">
        <v>12512</v>
      </c>
      <c r="BB88" s="0" t="n">
        <v>0</v>
      </c>
      <c r="BC88" s="380" t="n">
        <v>46436.125</v>
      </c>
      <c r="BD88" s="0" t="s">
        <v>2599</v>
      </c>
      <c r="BE88" s="0" t="s">
        <v>2170</v>
      </c>
      <c r="BF88" s="0" t="s">
        <v>2118</v>
      </c>
    </row>
    <row r="89" customFormat="false" ht="15" hidden="false" customHeight="false" outlineLevel="0" collapsed="false">
      <c r="A89" s="0" t="s">
        <v>18421</v>
      </c>
      <c r="B89" s="0" t="s">
        <v>18422</v>
      </c>
      <c r="C89" s="0" t="s">
        <v>18421</v>
      </c>
      <c r="D89" s="0" t="s">
        <v>2133</v>
      </c>
      <c r="E89" s="0" t="s">
        <v>18421</v>
      </c>
      <c r="F89" s="0" t="n">
        <v>1</v>
      </c>
      <c r="G89" s="0" t="s">
        <v>434</v>
      </c>
      <c r="H89" s="0" t="s">
        <v>2596</v>
      </c>
      <c r="I89" s="0" t="s">
        <v>2596</v>
      </c>
      <c r="J89" s="0" t="s">
        <v>2599</v>
      </c>
      <c r="K89" s="0" t="s">
        <v>2170</v>
      </c>
      <c r="L89" s="0" t="s">
        <v>13583</v>
      </c>
      <c r="M89" s="0" t="s">
        <v>2170</v>
      </c>
      <c r="N89" s="0" t="n">
        <f aca="false">FALSE()</f>
        <v>0</v>
      </c>
      <c r="O89" s="0" t="s">
        <v>18423</v>
      </c>
      <c r="P89" s="0" t="s">
        <v>17838</v>
      </c>
      <c r="Q89" s="0" t="n">
        <v>12</v>
      </c>
      <c r="R89" s="380" t="n">
        <v>46797.125</v>
      </c>
      <c r="S89" s="223" t="n">
        <v>1000</v>
      </c>
      <c r="T89" s="0" t="s">
        <v>2132</v>
      </c>
      <c r="U89" s="380" t="n">
        <v>45692.125</v>
      </c>
      <c r="V89" s="380" t="n">
        <v>45716.125</v>
      </c>
      <c r="W89" s="0" t="s">
        <v>2132</v>
      </c>
      <c r="X89" s="0" t="s">
        <v>18424</v>
      </c>
      <c r="AA89" s="0" t="s">
        <v>610</v>
      </c>
      <c r="AB89" s="0" t="s">
        <v>17781</v>
      </c>
      <c r="AC89" s="0" t="n">
        <v>6000000</v>
      </c>
      <c r="AD89" s="0" t="n">
        <v>6000000</v>
      </c>
      <c r="AE89" s="0" t="n">
        <v>5</v>
      </c>
      <c r="AF89" s="0" t="n">
        <f aca="false">FALSE()</f>
        <v>0</v>
      </c>
      <c r="AG89" s="0" t="n">
        <f aca="false">TRUE()</f>
        <v>1</v>
      </c>
      <c r="AH89" s="0" t="n">
        <f aca="false">TRUE()</f>
        <v>1</v>
      </c>
      <c r="AI89" s="0" t="n">
        <f aca="false">FALSE()</f>
        <v>0</v>
      </c>
      <c r="AJ89" s="0" t="n">
        <f aca="false">FALSE()</f>
        <v>0</v>
      </c>
      <c r="AK89" s="0" t="n">
        <f aca="false">TRUE()</f>
        <v>1</v>
      </c>
      <c r="AL89" s="0" t="s">
        <v>2129</v>
      </c>
      <c r="AM89" s="0" t="n">
        <f aca="false">TRUE()</f>
        <v>1</v>
      </c>
      <c r="AN89" s="0" t="s">
        <v>18425</v>
      </c>
      <c r="AO89" s="0" t="n">
        <v>1</v>
      </c>
      <c r="AP89" s="0" t="s">
        <v>18426</v>
      </c>
      <c r="AQ89" s="0" t="s">
        <v>18427</v>
      </c>
      <c r="AR89" s="0" t="n">
        <f aca="false">TRUE()</f>
        <v>1</v>
      </c>
      <c r="AS89" s="0" t="n">
        <f aca="false">FALSE()</f>
        <v>0</v>
      </c>
      <c r="AT89" s="0" t="n">
        <f aca="false">FALSE()</f>
        <v>0</v>
      </c>
      <c r="AU89" s="0" t="n">
        <f aca="false">FALSE()</f>
        <v>0</v>
      </c>
      <c r="AV89" s="0" t="n">
        <f aca="false">FALSE()</f>
        <v>0</v>
      </c>
      <c r="AW89" s="0" t="n">
        <f aca="false">TRUE()</f>
        <v>1</v>
      </c>
      <c r="AX89" s="380" t="n">
        <v>45716.6875</v>
      </c>
      <c r="AY89" s="380" t="n">
        <v>45716.125</v>
      </c>
      <c r="AZ89" s="0" t="n">
        <v>1</v>
      </c>
      <c r="BA89" s="0" t="s">
        <v>18428</v>
      </c>
      <c r="BB89" s="0" t="n">
        <v>0</v>
      </c>
      <c r="BC89" s="380" t="n">
        <v>25569.125</v>
      </c>
      <c r="BD89" s="0" t="s">
        <v>2599</v>
      </c>
      <c r="BE89" s="0" t="s">
        <v>2170</v>
      </c>
      <c r="BF89" s="0" t="s">
        <v>2118</v>
      </c>
    </row>
    <row r="90" customFormat="false" ht="15" hidden="false" customHeight="false" outlineLevel="0" collapsed="false">
      <c r="A90" s="0" t="s">
        <v>18429</v>
      </c>
      <c r="B90" s="0" t="s">
        <v>18430</v>
      </c>
      <c r="C90" s="0" t="s">
        <v>18429</v>
      </c>
      <c r="D90" s="0" t="s">
        <v>2133</v>
      </c>
      <c r="E90" s="0" t="s">
        <v>18429</v>
      </c>
      <c r="F90" s="0" t="n">
        <v>1</v>
      </c>
      <c r="G90" s="0" t="s">
        <v>434</v>
      </c>
      <c r="H90" s="0" t="s">
        <v>2170</v>
      </c>
      <c r="I90" s="0" t="s">
        <v>2170</v>
      </c>
      <c r="J90" s="0" t="s">
        <v>2170</v>
      </c>
      <c r="K90" s="0" t="s">
        <v>2170</v>
      </c>
      <c r="L90" s="0" t="s">
        <v>2170</v>
      </c>
      <c r="M90" s="0" t="s">
        <v>2170</v>
      </c>
      <c r="N90" s="0" t="n">
        <f aca="false">FALSE()</f>
        <v>0</v>
      </c>
      <c r="O90" s="0" t="s">
        <v>932</v>
      </c>
      <c r="P90" s="0" t="s">
        <v>17780</v>
      </c>
      <c r="Q90" s="0" t="n">
        <v>12</v>
      </c>
      <c r="R90" s="380" t="n">
        <v>46002.125</v>
      </c>
      <c r="S90" s="223" t="n">
        <v>1000</v>
      </c>
      <c r="T90" s="0" t="s">
        <v>2132</v>
      </c>
      <c r="U90" s="380" t="n">
        <v>44911.125</v>
      </c>
      <c r="V90" s="380" t="n">
        <v>44922.125</v>
      </c>
      <c r="W90" s="0" t="s">
        <v>2132</v>
      </c>
      <c r="X90" s="0" t="s">
        <v>18431</v>
      </c>
      <c r="Y90" s="0" t="s">
        <v>601</v>
      </c>
      <c r="Z90" s="0" t="s">
        <v>2602</v>
      </c>
      <c r="AA90" s="0" t="s">
        <v>2115</v>
      </c>
      <c r="AB90" s="0" t="s">
        <v>17781</v>
      </c>
      <c r="AC90" s="0" t="n">
        <v>3000000</v>
      </c>
      <c r="AD90" s="0" t="n">
        <v>3000000</v>
      </c>
      <c r="AE90" s="0" t="n">
        <v>5</v>
      </c>
      <c r="AF90" s="0" t="n">
        <f aca="false">FALSE()</f>
        <v>0</v>
      </c>
      <c r="AG90" s="0" t="n">
        <f aca="false">TRUE()</f>
        <v>1</v>
      </c>
      <c r="AH90" s="0" t="n">
        <f aca="false">TRUE()</f>
        <v>1</v>
      </c>
      <c r="AI90" s="0" t="n">
        <f aca="false">FALSE()</f>
        <v>0</v>
      </c>
      <c r="AJ90" s="0" t="n">
        <f aca="false">FALSE()</f>
        <v>0</v>
      </c>
      <c r="AK90" s="0" t="n">
        <f aca="false">FALSE()</f>
        <v>0</v>
      </c>
      <c r="AL90" s="0" t="s">
        <v>2129</v>
      </c>
      <c r="AM90" s="0" t="n">
        <f aca="false">TRUE()</f>
        <v>1</v>
      </c>
      <c r="AN90" s="0" t="s">
        <v>18432</v>
      </c>
      <c r="AO90" s="0" t="n">
        <v>1</v>
      </c>
      <c r="AP90" s="0" t="s">
        <v>18433</v>
      </c>
      <c r="AQ90" s="0" t="s">
        <v>18434</v>
      </c>
      <c r="AR90" s="0" t="n">
        <f aca="false">TRUE()</f>
        <v>1</v>
      </c>
      <c r="AS90" s="0" t="n">
        <f aca="false">FALSE()</f>
        <v>0</v>
      </c>
      <c r="AT90" s="0" t="n">
        <f aca="false">FALSE()</f>
        <v>0</v>
      </c>
      <c r="AU90" s="0" t="n">
        <f aca="false">FALSE()</f>
        <v>0</v>
      </c>
      <c r="AV90" s="0" t="n">
        <f aca="false">FALSE()</f>
        <v>0</v>
      </c>
      <c r="AW90" s="0" t="n">
        <f aca="false">TRUE()</f>
        <v>1</v>
      </c>
      <c r="AX90" s="380" t="n">
        <v>44922.6166666667</v>
      </c>
      <c r="AY90" s="380" t="n">
        <v>44922.4166666667</v>
      </c>
      <c r="AZ90" s="0" t="n">
        <v>2</v>
      </c>
      <c r="BA90" s="0" t="s">
        <v>5959</v>
      </c>
      <c r="BB90" s="0" t="n">
        <v>0</v>
      </c>
      <c r="BC90" s="380" t="n">
        <v>25569.125</v>
      </c>
      <c r="BD90" s="0" t="s">
        <v>2170</v>
      </c>
      <c r="BE90" s="0" t="s">
        <v>2170</v>
      </c>
      <c r="BF90" s="0" t="s">
        <v>604</v>
      </c>
    </row>
    <row r="91" customFormat="false" ht="15" hidden="false" customHeight="false" outlineLevel="0" collapsed="false">
      <c r="A91" s="0" t="s">
        <v>18435</v>
      </c>
      <c r="B91" s="0" t="s">
        <v>18436</v>
      </c>
      <c r="C91" s="0" t="s">
        <v>18435</v>
      </c>
      <c r="D91" s="0" t="s">
        <v>2133</v>
      </c>
      <c r="E91" s="0" t="s">
        <v>18435</v>
      </c>
      <c r="F91" s="0" t="n">
        <v>1</v>
      </c>
      <c r="G91" s="0" t="s">
        <v>434</v>
      </c>
      <c r="H91" s="0" t="s">
        <v>2170</v>
      </c>
      <c r="I91" s="0" t="s">
        <v>2170</v>
      </c>
      <c r="J91" s="0" t="s">
        <v>2170</v>
      </c>
      <c r="K91" s="0" t="s">
        <v>2170</v>
      </c>
      <c r="L91" s="0" t="s">
        <v>2170</v>
      </c>
      <c r="M91" s="0" t="s">
        <v>2170</v>
      </c>
      <c r="N91" s="0" t="n">
        <f aca="false">FALSE()</f>
        <v>0</v>
      </c>
      <c r="O91" s="0" t="s">
        <v>18437</v>
      </c>
      <c r="P91" s="0" t="s">
        <v>17780</v>
      </c>
      <c r="Q91" s="0" t="n">
        <v>12</v>
      </c>
      <c r="R91" s="380" t="n">
        <v>47554.125</v>
      </c>
      <c r="S91" s="223" t="n">
        <v>1000</v>
      </c>
      <c r="T91" s="0" t="s">
        <v>2132</v>
      </c>
      <c r="U91" s="380" t="n">
        <v>45744.125</v>
      </c>
      <c r="V91" s="380" t="n">
        <v>45754.125</v>
      </c>
      <c r="W91" s="0" t="s">
        <v>2132</v>
      </c>
      <c r="X91" s="0" t="s">
        <v>18438</v>
      </c>
      <c r="Y91" s="0" t="s">
        <v>601</v>
      </c>
      <c r="Z91" s="0" t="s">
        <v>2602</v>
      </c>
      <c r="AA91" s="0" t="s">
        <v>2451</v>
      </c>
      <c r="AB91" s="0" t="s">
        <v>17781</v>
      </c>
      <c r="AC91" s="0" t="n">
        <v>6000000</v>
      </c>
      <c r="AD91" s="0" t="n">
        <v>6000000</v>
      </c>
      <c r="AE91" s="0" t="n">
        <v>5</v>
      </c>
      <c r="AF91" s="0" t="n">
        <f aca="false">FALSE()</f>
        <v>0</v>
      </c>
      <c r="AG91" s="0" t="n">
        <f aca="false">TRUE()</f>
        <v>1</v>
      </c>
      <c r="AH91" s="0" t="n">
        <f aca="false">TRUE()</f>
        <v>1</v>
      </c>
      <c r="AI91" s="0" t="n">
        <f aca="false">FALSE()</f>
        <v>0</v>
      </c>
      <c r="AJ91" s="0" t="n">
        <f aca="false">FALSE()</f>
        <v>0</v>
      </c>
      <c r="AK91" s="0" t="n">
        <f aca="false">FALSE()</f>
        <v>0</v>
      </c>
      <c r="AL91" s="0" t="s">
        <v>2129</v>
      </c>
      <c r="AM91" s="0" t="n">
        <f aca="false">TRUE()</f>
        <v>1</v>
      </c>
      <c r="AN91" s="0" t="s">
        <v>18439</v>
      </c>
      <c r="AO91" s="0" t="n">
        <v>1</v>
      </c>
      <c r="AP91" s="0" t="s">
        <v>18440</v>
      </c>
      <c r="AQ91" s="0" t="s">
        <v>18441</v>
      </c>
      <c r="AR91" s="0" t="n">
        <f aca="false">TRUE()</f>
        <v>1</v>
      </c>
      <c r="AS91" s="0" t="n">
        <f aca="false">FALSE()</f>
        <v>0</v>
      </c>
      <c r="AT91" s="0" t="n">
        <f aca="false">FALSE()</f>
        <v>0</v>
      </c>
      <c r="AU91" s="0" t="n">
        <f aca="false">FALSE()</f>
        <v>0</v>
      </c>
      <c r="AV91" s="0" t="n">
        <f aca="false">FALSE()</f>
        <v>0</v>
      </c>
      <c r="AW91" s="0" t="n">
        <f aca="false">TRUE()</f>
        <v>1</v>
      </c>
      <c r="AX91" s="380" t="n">
        <v>45754.6875</v>
      </c>
      <c r="AY91" s="380" t="n">
        <v>45754.125</v>
      </c>
      <c r="AZ91" s="0" t="n">
        <v>2</v>
      </c>
      <c r="BA91" s="0" t="s">
        <v>18442</v>
      </c>
      <c r="BB91" s="0" t="n">
        <v>0</v>
      </c>
      <c r="BC91" s="380" t="n">
        <v>25569.125</v>
      </c>
      <c r="BD91" s="0" t="s">
        <v>2170</v>
      </c>
      <c r="BE91" s="0" t="s">
        <v>2170</v>
      </c>
      <c r="BF91" s="0" t="s">
        <v>604</v>
      </c>
    </row>
    <row r="92" customFormat="false" ht="15" hidden="false" customHeight="false" outlineLevel="0" collapsed="false">
      <c r="A92" s="0" t="s">
        <v>18443</v>
      </c>
      <c r="B92" s="0" t="s">
        <v>18444</v>
      </c>
      <c r="C92" s="0" t="s">
        <v>18443</v>
      </c>
      <c r="D92" s="0" t="s">
        <v>2133</v>
      </c>
      <c r="E92" s="0" t="s">
        <v>18443</v>
      </c>
      <c r="F92" s="0" t="n">
        <v>1</v>
      </c>
      <c r="G92" s="0" t="s">
        <v>434</v>
      </c>
      <c r="H92" s="0" t="s">
        <v>2170</v>
      </c>
      <c r="I92" s="0" t="s">
        <v>2170</v>
      </c>
      <c r="J92" s="0" t="s">
        <v>2170</v>
      </c>
      <c r="K92" s="0" t="s">
        <v>2170</v>
      </c>
      <c r="L92" s="0" t="s">
        <v>2170</v>
      </c>
      <c r="M92" s="0" t="s">
        <v>2170</v>
      </c>
      <c r="N92" s="0" t="n">
        <f aca="false">FALSE()</f>
        <v>0</v>
      </c>
      <c r="O92" s="0" t="s">
        <v>18445</v>
      </c>
      <c r="P92" s="0" t="s">
        <v>17780</v>
      </c>
      <c r="Q92" s="0" t="n">
        <v>4</v>
      </c>
      <c r="R92" s="380" t="n">
        <v>46062.125</v>
      </c>
      <c r="S92" s="223" t="n">
        <v>350</v>
      </c>
      <c r="T92" s="0" t="s">
        <v>2132</v>
      </c>
      <c r="U92" s="380" t="n">
        <v>44575.125</v>
      </c>
      <c r="V92" s="380" t="n">
        <v>44606.125</v>
      </c>
      <c r="W92" s="0" t="s">
        <v>2132</v>
      </c>
      <c r="X92" s="0" t="s">
        <v>18446</v>
      </c>
      <c r="Y92" s="0" t="s">
        <v>601</v>
      </c>
      <c r="Z92" s="0" t="s">
        <v>2602</v>
      </c>
      <c r="AA92" s="0" t="s">
        <v>2365</v>
      </c>
      <c r="AB92" s="0" t="s">
        <v>17781</v>
      </c>
      <c r="AC92" s="0" t="n">
        <v>375000</v>
      </c>
      <c r="AD92" s="0" t="n">
        <v>375000</v>
      </c>
      <c r="AE92" s="0" t="n">
        <v>5</v>
      </c>
      <c r="AF92" s="0" t="n">
        <f aca="false">FALSE()</f>
        <v>0</v>
      </c>
      <c r="AG92" s="0" t="n">
        <f aca="false">TRUE()</f>
        <v>1</v>
      </c>
      <c r="AH92" s="0" t="n">
        <f aca="false">TRUE()</f>
        <v>1</v>
      </c>
      <c r="AI92" s="0" t="n">
        <f aca="false">FALSE()</f>
        <v>0</v>
      </c>
      <c r="AJ92" s="0" t="n">
        <f aca="false">FALSE()</f>
        <v>0</v>
      </c>
      <c r="AK92" s="0" t="n">
        <f aca="false">TRUE()</f>
        <v>1</v>
      </c>
      <c r="AL92" s="0" t="s">
        <v>2129</v>
      </c>
      <c r="AM92" s="0" t="n">
        <f aca="false">TRUE()</f>
        <v>1</v>
      </c>
      <c r="AN92" s="0" t="s">
        <v>18447</v>
      </c>
      <c r="AO92" s="0" t="n">
        <v>1</v>
      </c>
      <c r="AP92" s="0" t="s">
        <v>18448</v>
      </c>
      <c r="AQ92" s="0" t="s">
        <v>18449</v>
      </c>
      <c r="AR92" s="0" t="n">
        <f aca="false">TRUE()</f>
        <v>1</v>
      </c>
      <c r="AS92" s="0" t="n">
        <f aca="false">TRUE()</f>
        <v>1</v>
      </c>
      <c r="AT92" s="0" t="n">
        <f aca="false">FALSE()</f>
        <v>0</v>
      </c>
      <c r="AU92" s="0" t="n">
        <f aca="false">FALSE()</f>
        <v>0</v>
      </c>
      <c r="AV92" s="0" t="n">
        <f aca="false">FALSE()</f>
        <v>0</v>
      </c>
      <c r="AW92" s="0" t="n">
        <f aca="false">TRUE()</f>
        <v>1</v>
      </c>
      <c r="AX92" s="380" t="n">
        <v>44606.6319444445</v>
      </c>
      <c r="AY92" s="380" t="n">
        <v>44606.4166666667</v>
      </c>
      <c r="AZ92" s="0" t="n">
        <v>3</v>
      </c>
      <c r="BA92" s="0" t="s">
        <v>18450</v>
      </c>
      <c r="BB92" s="0" t="n">
        <v>0</v>
      </c>
      <c r="BC92" s="380" t="n">
        <v>25569.125</v>
      </c>
      <c r="BD92" s="0" t="s">
        <v>2170</v>
      </c>
      <c r="BE92" s="0" t="s">
        <v>2170</v>
      </c>
      <c r="BF92" s="0" t="s">
        <v>2118</v>
      </c>
    </row>
    <row r="93" customFormat="false" ht="15" hidden="false" customHeight="false" outlineLevel="0" collapsed="false">
      <c r="A93" s="0" t="s">
        <v>18451</v>
      </c>
      <c r="B93" s="0" t="s">
        <v>18452</v>
      </c>
      <c r="C93" s="0" t="s">
        <v>18451</v>
      </c>
      <c r="D93" s="0" t="s">
        <v>2133</v>
      </c>
      <c r="E93" s="0" t="s">
        <v>18451</v>
      </c>
      <c r="F93" s="0" t="n">
        <v>1</v>
      </c>
      <c r="G93" s="0" t="s">
        <v>434</v>
      </c>
      <c r="H93" s="0" t="s">
        <v>2170</v>
      </c>
      <c r="I93" s="0" t="s">
        <v>2170</v>
      </c>
      <c r="J93" s="0" t="s">
        <v>2170</v>
      </c>
      <c r="K93" s="0" t="s">
        <v>2170</v>
      </c>
      <c r="L93" s="0" t="s">
        <v>2170</v>
      </c>
      <c r="M93" s="0" t="s">
        <v>2170</v>
      </c>
      <c r="N93" s="0" t="n">
        <f aca="false">FALSE()</f>
        <v>0</v>
      </c>
      <c r="O93" s="0" t="s">
        <v>18453</v>
      </c>
      <c r="P93" s="0" t="s">
        <v>17780</v>
      </c>
      <c r="Q93" s="0" t="n">
        <v>12</v>
      </c>
      <c r="R93" s="380" t="n">
        <v>46825.125</v>
      </c>
      <c r="S93" s="223" t="n">
        <v>1000</v>
      </c>
      <c r="T93" s="0" t="s">
        <v>2132</v>
      </c>
      <c r="U93" s="380" t="n">
        <v>45824.125</v>
      </c>
      <c r="V93" s="380" t="n">
        <v>45835.125</v>
      </c>
      <c r="W93" s="0" t="s">
        <v>2132</v>
      </c>
      <c r="X93" s="0" t="s">
        <v>18454</v>
      </c>
      <c r="Y93" s="0" t="s">
        <v>601</v>
      </c>
      <c r="Z93" s="0" t="s">
        <v>2602</v>
      </c>
      <c r="AB93" s="0" t="s">
        <v>17848</v>
      </c>
      <c r="AC93" s="0" t="n">
        <v>5000000</v>
      </c>
      <c r="AD93" s="0" t="n">
        <v>5000000</v>
      </c>
      <c r="AE93" s="0" t="n">
        <v>5</v>
      </c>
      <c r="AF93" s="0" t="n">
        <f aca="false">FALSE()</f>
        <v>0</v>
      </c>
      <c r="AG93" s="0" t="n">
        <f aca="false">TRUE()</f>
        <v>1</v>
      </c>
      <c r="AH93" s="0" t="n">
        <f aca="false">TRUE()</f>
        <v>1</v>
      </c>
      <c r="AI93" s="0" t="n">
        <f aca="false">FALSE()</f>
        <v>0</v>
      </c>
      <c r="AJ93" s="0" t="n">
        <f aca="false">FALSE()</f>
        <v>0</v>
      </c>
      <c r="AK93" s="0" t="n">
        <f aca="false">TRUE()</f>
        <v>1</v>
      </c>
      <c r="AL93" s="0" t="s">
        <v>2129</v>
      </c>
      <c r="AM93" s="0" t="n">
        <f aca="false">TRUE()</f>
        <v>1</v>
      </c>
      <c r="AN93" s="0" t="s">
        <v>18455</v>
      </c>
      <c r="AO93" s="0" t="n">
        <v>1</v>
      </c>
      <c r="AP93" s="0" t="s">
        <v>18456</v>
      </c>
      <c r="AQ93" s="0" t="s">
        <v>18457</v>
      </c>
      <c r="AR93" s="0" t="n">
        <f aca="false">TRUE()</f>
        <v>1</v>
      </c>
      <c r="AS93" s="0" t="n">
        <f aca="false">FALSE()</f>
        <v>0</v>
      </c>
      <c r="AT93" s="0" t="n">
        <f aca="false">FALSE()</f>
        <v>0</v>
      </c>
      <c r="AU93" s="0" t="n">
        <f aca="false">FALSE()</f>
        <v>0</v>
      </c>
      <c r="AV93" s="0" t="n">
        <f aca="false">FALSE()</f>
        <v>0</v>
      </c>
      <c r="AW93" s="0" t="n">
        <f aca="false">TRUE()</f>
        <v>1</v>
      </c>
      <c r="AX93" s="380" t="n">
        <v>45835.6145833333</v>
      </c>
      <c r="AY93" s="380" t="n">
        <v>45835.125</v>
      </c>
      <c r="AZ93" s="0" t="n">
        <v>2</v>
      </c>
      <c r="BA93" s="0" t="s">
        <v>18458</v>
      </c>
      <c r="BB93" s="0" t="n">
        <v>0</v>
      </c>
      <c r="BC93" s="380" t="n">
        <v>25569.125</v>
      </c>
      <c r="BD93" s="0" t="s">
        <v>2170</v>
      </c>
      <c r="BE93" s="0" t="s">
        <v>2170</v>
      </c>
      <c r="BF93" s="0" t="s">
        <v>2118</v>
      </c>
    </row>
    <row r="94" customFormat="false" ht="15" hidden="false" customHeight="false" outlineLevel="0" collapsed="false">
      <c r="A94" s="0" t="s">
        <v>18459</v>
      </c>
      <c r="B94" s="0" t="s">
        <v>18460</v>
      </c>
      <c r="C94" s="0" t="s">
        <v>18459</v>
      </c>
      <c r="D94" s="0" t="s">
        <v>2133</v>
      </c>
      <c r="E94" s="0" t="s">
        <v>18459</v>
      </c>
      <c r="F94" s="0" t="n">
        <v>1</v>
      </c>
      <c r="G94" s="0" t="s">
        <v>434</v>
      </c>
      <c r="H94" s="0" t="s">
        <v>2170</v>
      </c>
      <c r="I94" s="0" t="s">
        <v>2170</v>
      </c>
      <c r="J94" s="0" t="s">
        <v>2170</v>
      </c>
      <c r="K94" s="0" t="s">
        <v>2170</v>
      </c>
      <c r="L94" s="0" t="s">
        <v>2170</v>
      </c>
      <c r="M94" s="0" t="s">
        <v>2170</v>
      </c>
      <c r="N94" s="0" t="n">
        <f aca="false">FALSE()</f>
        <v>0</v>
      </c>
      <c r="O94" s="0" t="s">
        <v>18461</v>
      </c>
      <c r="P94" s="0" t="s">
        <v>17780</v>
      </c>
      <c r="Q94" s="0" t="n">
        <v>12</v>
      </c>
      <c r="R94" s="380" t="n">
        <v>46905.125</v>
      </c>
      <c r="S94" s="223" t="n">
        <v>1000</v>
      </c>
      <c r="T94" s="0" t="s">
        <v>2132</v>
      </c>
      <c r="U94" s="380" t="n">
        <v>45639.125</v>
      </c>
      <c r="V94" s="380" t="n">
        <v>45645.125</v>
      </c>
      <c r="W94" s="0" t="s">
        <v>2132</v>
      </c>
      <c r="X94" s="0" t="s">
        <v>18462</v>
      </c>
      <c r="Y94" s="0" t="s">
        <v>601</v>
      </c>
      <c r="Z94" s="0" t="s">
        <v>2602</v>
      </c>
      <c r="AA94" s="0" t="s">
        <v>2693</v>
      </c>
      <c r="AB94" s="0" t="s">
        <v>17781</v>
      </c>
      <c r="AC94" s="0" t="n">
        <v>150000</v>
      </c>
      <c r="AD94" s="0" t="n">
        <v>150000</v>
      </c>
      <c r="AE94" s="0" t="n">
        <v>5</v>
      </c>
      <c r="AF94" s="0" t="n">
        <f aca="false">FALSE()</f>
        <v>0</v>
      </c>
      <c r="AG94" s="0" t="n">
        <f aca="false">TRUE()</f>
        <v>1</v>
      </c>
      <c r="AH94" s="0" t="n">
        <f aca="false">TRUE()</f>
        <v>1</v>
      </c>
      <c r="AI94" s="0" t="n">
        <f aca="false">FALSE()</f>
        <v>0</v>
      </c>
      <c r="AJ94" s="0" t="n">
        <f aca="false">FALSE()</f>
        <v>0</v>
      </c>
      <c r="AK94" s="0" t="n">
        <f aca="false">FALSE()</f>
        <v>0</v>
      </c>
      <c r="AL94" s="0" t="s">
        <v>2129</v>
      </c>
      <c r="AM94" s="0" t="n">
        <f aca="false">TRUE()</f>
        <v>1</v>
      </c>
      <c r="AN94" s="0" t="s">
        <v>18463</v>
      </c>
      <c r="AO94" s="0" t="n">
        <v>1</v>
      </c>
      <c r="AP94" s="0" t="s">
        <v>18464</v>
      </c>
      <c r="AQ94" s="0" t="s">
        <v>18465</v>
      </c>
      <c r="AR94" s="0" t="n">
        <f aca="false">TRUE()</f>
        <v>1</v>
      </c>
      <c r="AS94" s="0" t="n">
        <f aca="false">FALSE()</f>
        <v>0</v>
      </c>
      <c r="AT94" s="0" t="n">
        <f aca="false">FALSE()</f>
        <v>0</v>
      </c>
      <c r="AU94" s="0" t="n">
        <f aca="false">FALSE()</f>
        <v>0</v>
      </c>
      <c r="AV94" s="0" t="n">
        <f aca="false">FALSE()</f>
        <v>0</v>
      </c>
      <c r="AW94" s="0" t="n">
        <f aca="false">TRUE()</f>
        <v>1</v>
      </c>
      <c r="AX94" s="380" t="n">
        <v>45645.6666666667</v>
      </c>
      <c r="AY94" s="380" t="n">
        <v>45645.125</v>
      </c>
      <c r="AZ94" s="0" t="n">
        <v>2</v>
      </c>
      <c r="BA94" s="0" t="s">
        <v>4314</v>
      </c>
      <c r="BB94" s="0" t="n">
        <v>0</v>
      </c>
      <c r="BC94" s="380" t="n">
        <v>25569.125</v>
      </c>
      <c r="BD94" s="0" t="s">
        <v>2170</v>
      </c>
      <c r="BE94" s="0" t="s">
        <v>2170</v>
      </c>
      <c r="BF94" s="0" t="s">
        <v>604</v>
      </c>
    </row>
    <row r="95" customFormat="false" ht="15" hidden="false" customHeight="false" outlineLevel="0" collapsed="false">
      <c r="A95" s="0" t="s">
        <v>18466</v>
      </c>
      <c r="B95" s="0" t="s">
        <v>18467</v>
      </c>
      <c r="C95" s="0" t="s">
        <v>18466</v>
      </c>
      <c r="D95" s="0" t="s">
        <v>2133</v>
      </c>
      <c r="E95" s="0" t="s">
        <v>18466</v>
      </c>
      <c r="F95" s="0" t="n">
        <v>1</v>
      </c>
      <c r="G95" s="0" t="s">
        <v>434</v>
      </c>
      <c r="H95" s="0" t="s">
        <v>2596</v>
      </c>
      <c r="I95" s="0" t="s">
        <v>2596</v>
      </c>
      <c r="J95" s="0" t="s">
        <v>2599</v>
      </c>
      <c r="K95" s="0" t="s">
        <v>2170</v>
      </c>
      <c r="L95" s="0" t="s">
        <v>13583</v>
      </c>
      <c r="M95" s="0" t="s">
        <v>2170</v>
      </c>
      <c r="N95" s="0" t="n">
        <f aca="false">FALSE()</f>
        <v>0</v>
      </c>
      <c r="O95" s="0" t="s">
        <v>18468</v>
      </c>
      <c r="P95" s="0" t="s">
        <v>17838</v>
      </c>
      <c r="Q95" s="0" t="n">
        <v>12</v>
      </c>
      <c r="R95" s="380" t="n">
        <v>46836.125</v>
      </c>
      <c r="S95" s="223" t="n">
        <v>1000</v>
      </c>
      <c r="T95" s="0" t="s">
        <v>2132</v>
      </c>
      <c r="U95" s="380" t="n">
        <v>45716.125</v>
      </c>
      <c r="V95" s="380" t="n">
        <v>45720.125</v>
      </c>
      <c r="W95" s="0" t="s">
        <v>2132</v>
      </c>
      <c r="X95" s="0" t="s">
        <v>18469</v>
      </c>
      <c r="AA95" s="0" t="s">
        <v>610</v>
      </c>
      <c r="AB95" s="0" t="s">
        <v>17781</v>
      </c>
      <c r="AC95" s="0" t="n">
        <v>12000000</v>
      </c>
      <c r="AD95" s="0" t="n">
        <v>12000000</v>
      </c>
      <c r="AE95" s="0" t="n">
        <v>5</v>
      </c>
      <c r="AF95" s="0" t="n">
        <f aca="false">FALSE()</f>
        <v>0</v>
      </c>
      <c r="AG95" s="0" t="n">
        <f aca="false">TRUE()</f>
        <v>1</v>
      </c>
      <c r="AH95" s="0" t="n">
        <f aca="false">TRUE()</f>
        <v>1</v>
      </c>
      <c r="AI95" s="0" t="n">
        <f aca="false">FALSE()</f>
        <v>0</v>
      </c>
      <c r="AJ95" s="0" t="n">
        <f aca="false">FALSE()</f>
        <v>0</v>
      </c>
      <c r="AK95" s="0" t="n">
        <f aca="false">FALSE()</f>
        <v>0</v>
      </c>
      <c r="AL95" s="0" t="s">
        <v>2129</v>
      </c>
      <c r="AM95" s="0" t="n">
        <f aca="false">TRUE()</f>
        <v>1</v>
      </c>
      <c r="AN95" s="0" t="s">
        <v>18470</v>
      </c>
      <c r="AO95" s="0" t="n">
        <v>1</v>
      </c>
      <c r="AP95" s="0" t="s">
        <v>18471</v>
      </c>
      <c r="AQ95" s="0" t="s">
        <v>18472</v>
      </c>
      <c r="AR95" s="0" t="n">
        <f aca="false">TRUE()</f>
        <v>1</v>
      </c>
      <c r="AS95" s="0" t="n">
        <f aca="false">FALSE()</f>
        <v>0</v>
      </c>
      <c r="AT95" s="0" t="n">
        <f aca="false">FALSE()</f>
        <v>0</v>
      </c>
      <c r="AU95" s="0" t="n">
        <f aca="false">FALSE()</f>
        <v>0</v>
      </c>
      <c r="AV95" s="0" t="n">
        <f aca="false">FALSE()</f>
        <v>0</v>
      </c>
      <c r="AW95" s="0" t="n">
        <f aca="false">TRUE()</f>
        <v>1</v>
      </c>
      <c r="AX95" s="380" t="n">
        <v>45720.6465277778</v>
      </c>
      <c r="AY95" s="380" t="n">
        <v>45720.125</v>
      </c>
      <c r="AZ95" s="0" t="n">
        <v>1</v>
      </c>
      <c r="BA95" s="0" t="s">
        <v>9409</v>
      </c>
      <c r="BB95" s="0" t="n">
        <v>0</v>
      </c>
      <c r="BC95" s="380" t="n">
        <v>46123.125</v>
      </c>
      <c r="BD95" s="0" t="s">
        <v>2599</v>
      </c>
      <c r="BE95" s="0" t="s">
        <v>2170</v>
      </c>
      <c r="BF95" s="0" t="s">
        <v>2118</v>
      </c>
    </row>
    <row r="96" customFormat="false" ht="15" hidden="false" customHeight="false" outlineLevel="0" collapsed="false">
      <c r="A96" s="0" t="s">
        <v>18473</v>
      </c>
      <c r="B96" s="0" t="s">
        <v>18474</v>
      </c>
      <c r="C96" s="0" t="s">
        <v>18473</v>
      </c>
      <c r="D96" s="0" t="s">
        <v>2133</v>
      </c>
      <c r="E96" s="0" t="s">
        <v>18473</v>
      </c>
      <c r="F96" s="0" t="n">
        <v>1</v>
      </c>
      <c r="G96" s="0" t="s">
        <v>434</v>
      </c>
      <c r="H96" s="0" t="s">
        <v>2170</v>
      </c>
      <c r="I96" s="0" t="s">
        <v>2170</v>
      </c>
      <c r="J96" s="0" t="s">
        <v>2170</v>
      </c>
      <c r="K96" s="0" t="s">
        <v>2170</v>
      </c>
      <c r="L96" s="0" t="s">
        <v>2170</v>
      </c>
      <c r="M96" s="0" t="s">
        <v>2170</v>
      </c>
      <c r="N96" s="0" t="n">
        <f aca="false">FALSE()</f>
        <v>0</v>
      </c>
      <c r="O96" s="0" t="s">
        <v>18475</v>
      </c>
      <c r="P96" s="0" t="s">
        <v>17780</v>
      </c>
      <c r="Q96" s="0" t="n">
        <v>4</v>
      </c>
      <c r="R96" s="380" t="n">
        <v>47486.125</v>
      </c>
      <c r="S96" s="223" t="n">
        <v>8355.37</v>
      </c>
      <c r="T96" s="0" t="s">
        <v>18476</v>
      </c>
      <c r="U96" s="380" t="n">
        <v>45050.125</v>
      </c>
      <c r="V96" s="380" t="n">
        <v>45211.125</v>
      </c>
      <c r="W96" s="0" t="s">
        <v>18476</v>
      </c>
      <c r="X96" s="0" t="s">
        <v>18477</v>
      </c>
      <c r="Y96" s="0" t="s">
        <v>601</v>
      </c>
      <c r="Z96" s="0" t="s">
        <v>2602</v>
      </c>
      <c r="AA96" s="0" t="s">
        <v>2114</v>
      </c>
      <c r="AB96" s="0" t="s">
        <v>17781</v>
      </c>
      <c r="AC96" s="0" t="n">
        <v>1154519</v>
      </c>
      <c r="AD96" s="0" t="n">
        <v>250000</v>
      </c>
      <c r="AE96" s="0" t="n">
        <v>5</v>
      </c>
      <c r="AF96" s="0" t="n">
        <f aca="false">FALSE()</f>
        <v>0</v>
      </c>
      <c r="AG96" s="0" t="n">
        <f aca="false">TRUE()</f>
        <v>1</v>
      </c>
      <c r="AH96" s="0" t="n">
        <f aca="false">TRUE()</f>
        <v>1</v>
      </c>
      <c r="AI96" s="0" t="n">
        <f aca="false">FALSE()</f>
        <v>0</v>
      </c>
      <c r="AJ96" s="0" t="n">
        <f aca="false">FALSE()</f>
        <v>0</v>
      </c>
      <c r="AK96" s="0" t="n">
        <f aca="false">TRUE()</f>
        <v>1</v>
      </c>
      <c r="AL96" s="0" t="s">
        <v>2129</v>
      </c>
      <c r="AM96" s="0" t="n">
        <f aca="false">TRUE()</f>
        <v>1</v>
      </c>
      <c r="AN96" s="0" t="s">
        <v>18478</v>
      </c>
      <c r="AO96" s="0" t="n">
        <v>1</v>
      </c>
      <c r="AP96" s="0" t="s">
        <v>18479</v>
      </c>
      <c r="AQ96" s="0" t="s">
        <v>18480</v>
      </c>
      <c r="AR96" s="0" t="n">
        <f aca="false">TRUE()</f>
        <v>1</v>
      </c>
      <c r="AS96" s="0" t="n">
        <f aca="false">FALSE()</f>
        <v>0</v>
      </c>
      <c r="AT96" s="0" t="n">
        <f aca="false">FALSE()</f>
        <v>0</v>
      </c>
      <c r="AU96" s="0" t="n">
        <f aca="false">FALSE()</f>
        <v>0</v>
      </c>
      <c r="AV96" s="0" t="n">
        <f aca="false">FALSE()</f>
        <v>0</v>
      </c>
      <c r="AW96" s="0" t="n">
        <f aca="false">TRUE()</f>
        <v>1</v>
      </c>
      <c r="AX96" s="380" t="n">
        <v>45211.6180555556</v>
      </c>
      <c r="AY96" s="380" t="n">
        <v>45211.4166666667</v>
      </c>
      <c r="AZ96" s="0" t="n">
        <v>1</v>
      </c>
      <c r="BA96" s="0" t="s">
        <v>3241</v>
      </c>
      <c r="BB96" s="0" t="n">
        <v>0</v>
      </c>
      <c r="BC96" s="380" t="n">
        <v>25569.125</v>
      </c>
      <c r="BD96" s="0" t="s">
        <v>2170</v>
      </c>
      <c r="BE96" s="0" t="s">
        <v>2170</v>
      </c>
      <c r="BF96" s="0" t="s">
        <v>2118</v>
      </c>
    </row>
    <row r="97" customFormat="false" ht="15" hidden="false" customHeight="false" outlineLevel="0" collapsed="false">
      <c r="A97" s="0" t="s">
        <v>18481</v>
      </c>
      <c r="B97" s="0" t="s">
        <v>18482</v>
      </c>
      <c r="C97" s="0" t="s">
        <v>18481</v>
      </c>
      <c r="D97" s="0" t="s">
        <v>2133</v>
      </c>
      <c r="E97" s="0" t="s">
        <v>18481</v>
      </c>
      <c r="F97" s="0" t="n">
        <v>1</v>
      </c>
      <c r="G97" s="0" t="s">
        <v>434</v>
      </c>
      <c r="H97" s="0" t="s">
        <v>2170</v>
      </c>
      <c r="I97" s="0" t="s">
        <v>2170</v>
      </c>
      <c r="J97" s="0" t="s">
        <v>2170</v>
      </c>
      <c r="K97" s="0" t="s">
        <v>2170</v>
      </c>
      <c r="L97" s="0" t="s">
        <v>2170</v>
      </c>
      <c r="M97" s="0" t="s">
        <v>2170</v>
      </c>
      <c r="N97" s="0" t="n">
        <f aca="false">FALSE()</f>
        <v>0</v>
      </c>
      <c r="O97" s="0" t="s">
        <v>18483</v>
      </c>
      <c r="P97" s="0" t="s">
        <v>17838</v>
      </c>
      <c r="Q97" s="0" t="n">
        <v>12</v>
      </c>
      <c r="R97" s="380" t="n">
        <v>46136.125</v>
      </c>
      <c r="S97" s="223" t="n">
        <v>100</v>
      </c>
      <c r="T97" s="0" t="s">
        <v>17929</v>
      </c>
      <c r="U97" s="380" t="n">
        <v>45771.125</v>
      </c>
      <c r="V97" s="380" t="n">
        <v>45776.125</v>
      </c>
      <c r="W97" s="0" t="s">
        <v>17929</v>
      </c>
      <c r="X97" s="0" t="s">
        <v>18484</v>
      </c>
      <c r="Y97" s="0" t="s">
        <v>601</v>
      </c>
      <c r="Z97" s="0" t="s">
        <v>2602</v>
      </c>
      <c r="AA97" s="0" t="s">
        <v>2114</v>
      </c>
      <c r="AB97" s="0" t="s">
        <v>17781</v>
      </c>
      <c r="AC97" s="0" t="n">
        <v>3500000</v>
      </c>
      <c r="AD97" s="0" t="n">
        <v>3500000</v>
      </c>
      <c r="AE97" s="0" t="n">
        <v>5</v>
      </c>
      <c r="AF97" s="0" t="n">
        <f aca="false">FALSE()</f>
        <v>0</v>
      </c>
      <c r="AG97" s="0" t="n">
        <f aca="false">TRUE()</f>
        <v>1</v>
      </c>
      <c r="AH97" s="0" t="n">
        <f aca="false">TRUE()</f>
        <v>1</v>
      </c>
      <c r="AI97" s="0" t="n">
        <f aca="false">FALSE()</f>
        <v>0</v>
      </c>
      <c r="AJ97" s="0" t="n">
        <f aca="false">FALSE()</f>
        <v>0</v>
      </c>
      <c r="AK97" s="0" t="n">
        <f aca="false">FALSE()</f>
        <v>0</v>
      </c>
      <c r="AL97" s="0" t="s">
        <v>3129</v>
      </c>
      <c r="AM97" s="0" t="n">
        <f aca="false">TRUE()</f>
        <v>1</v>
      </c>
      <c r="AN97" s="0" t="s">
        <v>18485</v>
      </c>
      <c r="AO97" s="0" t="n">
        <v>1</v>
      </c>
      <c r="AP97" s="0" t="s">
        <v>18486</v>
      </c>
      <c r="AQ97" s="0" t="s">
        <v>18487</v>
      </c>
      <c r="AR97" s="0" t="n">
        <f aca="false">TRUE()</f>
        <v>1</v>
      </c>
      <c r="AS97" s="0" t="n">
        <f aca="false">FALSE()</f>
        <v>0</v>
      </c>
      <c r="AT97" s="0" t="n">
        <f aca="false">FALSE()</f>
        <v>0</v>
      </c>
      <c r="AU97" s="0" t="n">
        <f aca="false">FALSE()</f>
        <v>0</v>
      </c>
      <c r="AV97" s="0" t="n">
        <f aca="false">FALSE()</f>
        <v>0</v>
      </c>
      <c r="AW97" s="0" t="n">
        <f aca="false">TRUE()</f>
        <v>1</v>
      </c>
      <c r="AX97" s="380" t="n">
        <v>45776.6881944445</v>
      </c>
      <c r="AY97" s="380" t="n">
        <v>45776.125</v>
      </c>
      <c r="AZ97" s="0" t="n">
        <v>1</v>
      </c>
      <c r="BA97" s="0" t="s">
        <v>3881</v>
      </c>
      <c r="BB97" s="0" t="n">
        <v>1</v>
      </c>
      <c r="BC97" s="380" t="n">
        <v>25569.125</v>
      </c>
      <c r="BD97" s="0" t="s">
        <v>2170</v>
      </c>
      <c r="BE97" s="0" t="s">
        <v>2170</v>
      </c>
      <c r="BF97" s="0" t="s">
        <v>2118</v>
      </c>
    </row>
    <row r="98" customFormat="false" ht="15" hidden="false" customHeight="false" outlineLevel="0" collapsed="false">
      <c r="A98" s="0" t="s">
        <v>18488</v>
      </c>
      <c r="B98" s="0" t="s">
        <v>18489</v>
      </c>
      <c r="C98" s="0" t="s">
        <v>18488</v>
      </c>
      <c r="D98" s="0" t="s">
        <v>2133</v>
      </c>
      <c r="E98" s="0" t="s">
        <v>18488</v>
      </c>
      <c r="F98" s="0" t="n">
        <v>1</v>
      </c>
      <c r="G98" s="0" t="s">
        <v>434</v>
      </c>
      <c r="H98" s="0" t="s">
        <v>2170</v>
      </c>
      <c r="I98" s="0" t="s">
        <v>2170</v>
      </c>
      <c r="J98" s="0" t="s">
        <v>2170</v>
      </c>
      <c r="K98" s="0" t="s">
        <v>2170</v>
      </c>
      <c r="L98" s="0" t="s">
        <v>2170</v>
      </c>
      <c r="M98" s="0" t="s">
        <v>2170</v>
      </c>
      <c r="N98" s="0" t="n">
        <f aca="false">FALSE()</f>
        <v>0</v>
      </c>
      <c r="O98" s="0" t="s">
        <v>18490</v>
      </c>
      <c r="P98" s="0" t="s">
        <v>17780</v>
      </c>
      <c r="Q98" s="0" t="n">
        <v>12</v>
      </c>
      <c r="R98" s="380" t="n">
        <v>46530.125</v>
      </c>
      <c r="S98" s="223" t="n">
        <v>1000</v>
      </c>
      <c r="T98" s="0" t="s">
        <v>2132</v>
      </c>
      <c r="U98" s="380" t="n">
        <v>45804.125</v>
      </c>
      <c r="V98" s="380" t="n">
        <v>45810.125</v>
      </c>
      <c r="W98" s="0" t="s">
        <v>2132</v>
      </c>
      <c r="X98" s="0" t="s">
        <v>18491</v>
      </c>
      <c r="AA98" s="0" t="s">
        <v>2891</v>
      </c>
      <c r="AB98" s="0" t="s">
        <v>17781</v>
      </c>
      <c r="AC98" s="0" t="n">
        <v>1500000</v>
      </c>
      <c r="AD98" s="0" t="n">
        <v>1500000</v>
      </c>
      <c r="AE98" s="0" t="n">
        <v>5</v>
      </c>
      <c r="AF98" s="0" t="n">
        <f aca="false">FALSE()</f>
        <v>0</v>
      </c>
      <c r="AG98" s="0" t="n">
        <f aca="false">TRUE()</f>
        <v>1</v>
      </c>
      <c r="AH98" s="0" t="n">
        <f aca="false">TRUE()</f>
        <v>1</v>
      </c>
      <c r="AI98" s="0" t="n">
        <f aca="false">TRUE()</f>
        <v>1</v>
      </c>
      <c r="AJ98" s="0" t="n">
        <f aca="false">FALSE()</f>
        <v>0</v>
      </c>
      <c r="AK98" s="0" t="n">
        <f aca="false">FALSE()</f>
        <v>0</v>
      </c>
      <c r="AL98" s="0" t="s">
        <v>2129</v>
      </c>
      <c r="AM98" s="0" t="n">
        <f aca="false">TRUE()</f>
        <v>1</v>
      </c>
      <c r="AN98" s="0" t="s">
        <v>18492</v>
      </c>
      <c r="AO98" s="0" t="n">
        <v>1</v>
      </c>
      <c r="AP98" s="0" t="s">
        <v>18493</v>
      </c>
      <c r="AQ98" s="0" t="s">
        <v>18494</v>
      </c>
      <c r="AR98" s="0" t="n">
        <f aca="false">TRUE()</f>
        <v>1</v>
      </c>
      <c r="AS98" s="0" t="n">
        <f aca="false">TRUE()</f>
        <v>1</v>
      </c>
      <c r="AT98" s="0" t="n">
        <f aca="false">FALSE()</f>
        <v>0</v>
      </c>
      <c r="AU98" s="0" t="n">
        <f aca="false">FALSE()</f>
        <v>0</v>
      </c>
      <c r="AV98" s="0" t="n">
        <f aca="false">FALSE()</f>
        <v>0</v>
      </c>
      <c r="AW98" s="0" t="n">
        <f aca="false">TRUE()</f>
        <v>1</v>
      </c>
      <c r="AX98" s="380" t="n">
        <v>45810.6993055556</v>
      </c>
      <c r="AY98" s="380" t="n">
        <v>45810.125</v>
      </c>
      <c r="AZ98" s="0" t="n">
        <v>3</v>
      </c>
      <c r="BA98" s="0" t="s">
        <v>18495</v>
      </c>
      <c r="BB98" s="0" t="n">
        <v>0</v>
      </c>
      <c r="BC98" s="380" t="n">
        <v>25569.125</v>
      </c>
      <c r="BD98" s="0" t="s">
        <v>2170</v>
      </c>
      <c r="BE98" s="0" t="s">
        <v>2170</v>
      </c>
      <c r="BF98" s="0" t="s">
        <v>2118</v>
      </c>
    </row>
    <row r="99" customFormat="false" ht="15" hidden="false" customHeight="false" outlineLevel="0" collapsed="false">
      <c r="A99" s="0" t="s">
        <v>18496</v>
      </c>
      <c r="B99" s="0" t="s">
        <v>18497</v>
      </c>
      <c r="C99" s="0" t="s">
        <v>18496</v>
      </c>
      <c r="D99" s="0" t="s">
        <v>18364</v>
      </c>
      <c r="E99" s="0" t="s">
        <v>18496</v>
      </c>
      <c r="F99" s="0" t="n">
        <v>1</v>
      </c>
      <c r="G99" s="0" t="s">
        <v>434</v>
      </c>
      <c r="H99" s="0" t="s">
        <v>2170</v>
      </c>
      <c r="I99" s="0" t="s">
        <v>2170</v>
      </c>
      <c r="J99" s="0" t="s">
        <v>2170</v>
      </c>
      <c r="K99" s="0" t="s">
        <v>2170</v>
      </c>
      <c r="L99" s="0" t="s">
        <v>2170</v>
      </c>
      <c r="M99" s="0" t="s">
        <v>2170</v>
      </c>
      <c r="N99" s="0" t="n">
        <f aca="false">FALSE()</f>
        <v>0</v>
      </c>
      <c r="O99" s="0" t="s">
        <v>18498</v>
      </c>
      <c r="P99" s="0" t="s">
        <v>17780</v>
      </c>
      <c r="Q99" s="0" t="n">
        <v>12</v>
      </c>
      <c r="R99" s="380" t="n">
        <v>47694.125</v>
      </c>
      <c r="S99" s="223" t="n">
        <v>1000</v>
      </c>
      <c r="T99" s="0" t="s">
        <v>2132</v>
      </c>
      <c r="U99" s="380" t="n">
        <v>45504.125</v>
      </c>
      <c r="V99" s="380" t="n">
        <v>45513.125</v>
      </c>
      <c r="W99" s="0" t="s">
        <v>2132</v>
      </c>
      <c r="X99" s="0" t="s">
        <v>2170</v>
      </c>
      <c r="Y99" s="0" t="s">
        <v>601</v>
      </c>
      <c r="Z99" s="0" t="s">
        <v>2602</v>
      </c>
      <c r="AA99" s="0" t="s">
        <v>610</v>
      </c>
      <c r="AB99" s="0" t="s">
        <v>17781</v>
      </c>
      <c r="AC99" s="0" t="n">
        <v>1500000</v>
      </c>
      <c r="AD99" s="0" t="n">
        <v>1500000</v>
      </c>
      <c r="AE99" s="0" t="n">
        <v>5</v>
      </c>
      <c r="AF99" s="0" t="n">
        <f aca="false">FALSE()</f>
        <v>0</v>
      </c>
      <c r="AG99" s="0" t="n">
        <f aca="false">TRUE()</f>
        <v>1</v>
      </c>
      <c r="AH99" s="0" t="n">
        <f aca="false">TRUE()</f>
        <v>1</v>
      </c>
      <c r="AI99" s="0" t="n">
        <f aca="false">FALSE()</f>
        <v>0</v>
      </c>
      <c r="AJ99" s="0" t="n">
        <f aca="false">FALSE()</f>
        <v>0</v>
      </c>
      <c r="AK99" s="0" t="n">
        <f aca="false">FALSE()</f>
        <v>0</v>
      </c>
      <c r="AL99" s="0" t="s">
        <v>2129</v>
      </c>
      <c r="AM99" s="0" t="n">
        <f aca="false">TRUE()</f>
        <v>1</v>
      </c>
      <c r="AN99" s="0" t="s">
        <v>18499</v>
      </c>
      <c r="AO99" s="0" t="n">
        <v>1</v>
      </c>
      <c r="AP99" s="0" t="s">
        <v>18500</v>
      </c>
      <c r="AQ99" s="0" t="s">
        <v>18501</v>
      </c>
      <c r="AR99" s="0" t="n">
        <f aca="false">TRUE()</f>
        <v>1</v>
      </c>
      <c r="AS99" s="0" t="n">
        <f aca="false">TRUE()</f>
        <v>1</v>
      </c>
      <c r="AT99" s="0" t="n">
        <f aca="false">FALSE()</f>
        <v>0</v>
      </c>
      <c r="AU99" s="0" t="n">
        <f aca="false">FALSE()</f>
        <v>0</v>
      </c>
      <c r="AV99" s="0" t="n">
        <f aca="false">FALSE()</f>
        <v>0</v>
      </c>
      <c r="AW99" s="0" t="n">
        <f aca="false">TRUE()</f>
        <v>1</v>
      </c>
      <c r="AX99" s="380" t="n">
        <v>45513.6166666667</v>
      </c>
      <c r="AY99" s="380" t="n">
        <v>45513.125</v>
      </c>
      <c r="AZ99" s="0" t="n">
        <v>3</v>
      </c>
      <c r="BA99" s="0" t="s">
        <v>18502</v>
      </c>
      <c r="BB99" s="0" t="n">
        <v>0</v>
      </c>
      <c r="BC99" s="380" t="n">
        <v>25569.125</v>
      </c>
      <c r="BD99" s="0" t="s">
        <v>2170</v>
      </c>
      <c r="BE99" s="0" t="s">
        <v>2170</v>
      </c>
      <c r="BF99" s="0" t="s">
        <v>2118</v>
      </c>
    </row>
    <row r="100" customFormat="false" ht="15" hidden="false" customHeight="false" outlineLevel="0" collapsed="false">
      <c r="A100" s="0" t="s">
        <v>18503</v>
      </c>
      <c r="B100" s="0" t="s">
        <v>18504</v>
      </c>
      <c r="C100" s="0" t="s">
        <v>18503</v>
      </c>
      <c r="D100" s="0" t="s">
        <v>2133</v>
      </c>
      <c r="E100" s="0" t="s">
        <v>18503</v>
      </c>
      <c r="F100" s="0" t="n">
        <v>1</v>
      </c>
      <c r="G100" s="0" t="s">
        <v>434</v>
      </c>
      <c r="H100" s="0" t="s">
        <v>2170</v>
      </c>
      <c r="I100" s="0" t="s">
        <v>2170</v>
      </c>
      <c r="J100" s="0" t="s">
        <v>2170</v>
      </c>
      <c r="K100" s="0" t="s">
        <v>2170</v>
      </c>
      <c r="L100" s="0" t="s">
        <v>2170</v>
      </c>
      <c r="M100" s="0" t="s">
        <v>2170</v>
      </c>
      <c r="N100" s="0" t="n">
        <f aca="false">FALSE()</f>
        <v>0</v>
      </c>
      <c r="O100" s="0" t="s">
        <v>18505</v>
      </c>
      <c r="P100" s="0" t="s">
        <v>17780</v>
      </c>
      <c r="Q100" s="0" t="n">
        <v>12</v>
      </c>
      <c r="R100" s="380" t="n">
        <v>48817.125</v>
      </c>
      <c r="S100" s="223" t="n">
        <v>635.4</v>
      </c>
      <c r="T100" s="0" t="s">
        <v>2132</v>
      </c>
      <c r="U100" s="380" t="n">
        <v>45512.125</v>
      </c>
      <c r="V100" s="380" t="n">
        <v>45534.125</v>
      </c>
      <c r="W100" s="0" t="s">
        <v>2132</v>
      </c>
      <c r="X100" s="0" t="s">
        <v>18506</v>
      </c>
      <c r="Y100" s="0" t="s">
        <v>601</v>
      </c>
      <c r="Z100" s="0" t="s">
        <v>2602</v>
      </c>
      <c r="AA100" s="0" t="s">
        <v>610</v>
      </c>
      <c r="AB100" s="0" t="s">
        <v>17781</v>
      </c>
      <c r="AC100" s="0" t="n">
        <v>9500000</v>
      </c>
      <c r="AD100" s="0" t="n">
        <v>12000000</v>
      </c>
      <c r="AE100" s="0" t="n">
        <v>5</v>
      </c>
      <c r="AF100" s="0" t="n">
        <f aca="false">FALSE()</f>
        <v>0</v>
      </c>
      <c r="AG100" s="0" t="n">
        <f aca="false">TRUE()</f>
        <v>1</v>
      </c>
      <c r="AH100" s="0" t="n">
        <f aca="false">TRUE()</f>
        <v>1</v>
      </c>
      <c r="AI100" s="0" t="n">
        <f aca="false">FALSE()</f>
        <v>0</v>
      </c>
      <c r="AJ100" s="0" t="n">
        <f aca="false">FALSE()</f>
        <v>0</v>
      </c>
      <c r="AK100" s="0" t="n">
        <f aca="false">TRUE()</f>
        <v>1</v>
      </c>
      <c r="AL100" s="0" t="s">
        <v>2129</v>
      </c>
      <c r="AM100" s="0" t="n">
        <f aca="false">TRUE()</f>
        <v>1</v>
      </c>
      <c r="AN100" s="0" t="s">
        <v>18507</v>
      </c>
      <c r="AO100" s="0" t="n">
        <v>1</v>
      </c>
      <c r="AP100" s="0" t="s">
        <v>18508</v>
      </c>
      <c r="AQ100" s="0" t="s">
        <v>18509</v>
      </c>
      <c r="AR100" s="0" t="n">
        <f aca="false">TRUE()</f>
        <v>1</v>
      </c>
      <c r="AS100" s="0" t="n">
        <f aca="false">FALSE()</f>
        <v>0</v>
      </c>
      <c r="AT100" s="0" t="n">
        <f aca="false">FALSE()</f>
        <v>0</v>
      </c>
      <c r="AU100" s="0" t="n">
        <f aca="false">FALSE()</f>
        <v>0</v>
      </c>
      <c r="AV100" s="0" t="n">
        <f aca="false">FALSE()</f>
        <v>0</v>
      </c>
      <c r="AW100" s="0" t="n">
        <f aca="false">TRUE()</f>
        <v>1</v>
      </c>
      <c r="AX100" s="380" t="n">
        <v>45534.6701388889</v>
      </c>
      <c r="AY100" s="380" t="n">
        <v>45534.125</v>
      </c>
      <c r="AZ100" s="0" t="n">
        <v>1</v>
      </c>
      <c r="BA100" s="0" t="s">
        <v>18510</v>
      </c>
      <c r="BB100" s="0" t="n">
        <v>0</v>
      </c>
      <c r="BC100" s="380" t="n">
        <v>25569.125</v>
      </c>
      <c r="BD100" s="0" t="s">
        <v>2170</v>
      </c>
      <c r="BE100" s="0" t="s">
        <v>2170</v>
      </c>
      <c r="BF100" s="0" t="s">
        <v>18275</v>
      </c>
    </row>
    <row r="101" customFormat="false" ht="15" hidden="false" customHeight="false" outlineLevel="0" collapsed="false">
      <c r="A101" s="0" t="s">
        <v>18511</v>
      </c>
      <c r="B101" s="0" t="s">
        <v>18512</v>
      </c>
      <c r="C101" s="0" t="s">
        <v>18511</v>
      </c>
      <c r="D101" s="0" t="s">
        <v>2133</v>
      </c>
      <c r="E101" s="0" t="s">
        <v>18511</v>
      </c>
      <c r="F101" s="0" t="n">
        <v>1</v>
      </c>
      <c r="G101" s="0" t="s">
        <v>434</v>
      </c>
      <c r="H101" s="0" t="s">
        <v>2170</v>
      </c>
      <c r="I101" s="0" t="s">
        <v>2170</v>
      </c>
      <c r="J101" s="0" t="s">
        <v>2170</v>
      </c>
      <c r="K101" s="0" t="s">
        <v>2170</v>
      </c>
      <c r="L101" s="0" t="s">
        <v>2170</v>
      </c>
      <c r="M101" s="0" t="s">
        <v>2170</v>
      </c>
      <c r="N101" s="0" t="n">
        <f aca="false">FALSE()</f>
        <v>0</v>
      </c>
      <c r="O101" s="0" t="s">
        <v>18513</v>
      </c>
      <c r="P101" s="0" t="s">
        <v>17780</v>
      </c>
      <c r="Q101" s="0" t="n">
        <v>12</v>
      </c>
      <c r="R101" s="380" t="n">
        <v>46726.125</v>
      </c>
      <c r="S101" s="223" t="n">
        <v>1000</v>
      </c>
      <c r="T101" s="0" t="s">
        <v>2132</v>
      </c>
      <c r="U101" s="380" t="n">
        <v>45279.125</v>
      </c>
      <c r="V101" s="380" t="n">
        <v>45286.125</v>
      </c>
      <c r="W101" s="0" t="s">
        <v>2132</v>
      </c>
      <c r="X101" s="0" t="s">
        <v>18431</v>
      </c>
      <c r="Y101" s="0" t="s">
        <v>601</v>
      </c>
      <c r="Z101" s="0" t="s">
        <v>2602</v>
      </c>
      <c r="AA101" s="0" t="s">
        <v>2365</v>
      </c>
      <c r="AB101" s="0" t="s">
        <v>17781</v>
      </c>
      <c r="AC101" s="0" t="n">
        <v>250000</v>
      </c>
      <c r="AD101" s="0" t="n">
        <v>250000</v>
      </c>
      <c r="AE101" s="0" t="n">
        <v>5</v>
      </c>
      <c r="AF101" s="0" t="n">
        <f aca="false">FALSE()</f>
        <v>0</v>
      </c>
      <c r="AG101" s="0" t="n">
        <f aca="false">TRUE()</f>
        <v>1</v>
      </c>
      <c r="AH101" s="0" t="n">
        <f aca="false">TRUE()</f>
        <v>1</v>
      </c>
      <c r="AI101" s="0" t="n">
        <f aca="false">FALSE()</f>
        <v>0</v>
      </c>
      <c r="AJ101" s="0" t="n">
        <f aca="false">FALSE()</f>
        <v>0</v>
      </c>
      <c r="AK101" s="0" t="n">
        <f aca="false">TRUE()</f>
        <v>1</v>
      </c>
      <c r="AL101" s="0" t="s">
        <v>2129</v>
      </c>
      <c r="AM101" s="0" t="n">
        <f aca="false">TRUE()</f>
        <v>1</v>
      </c>
      <c r="AN101" s="0" t="s">
        <v>18514</v>
      </c>
      <c r="AO101" s="0" t="n">
        <v>1</v>
      </c>
      <c r="AP101" s="0" t="s">
        <v>18515</v>
      </c>
      <c r="AQ101" s="0" t="s">
        <v>18516</v>
      </c>
      <c r="AR101" s="0" t="n">
        <f aca="false">TRUE()</f>
        <v>1</v>
      </c>
      <c r="AS101" s="0" t="n">
        <f aca="false">FALSE()</f>
        <v>0</v>
      </c>
      <c r="AT101" s="0" t="n">
        <f aca="false">FALSE()</f>
        <v>0</v>
      </c>
      <c r="AU101" s="0" t="n">
        <f aca="false">FALSE()</f>
        <v>0</v>
      </c>
      <c r="AV101" s="0" t="n">
        <f aca="false">FALSE()</f>
        <v>0</v>
      </c>
      <c r="AW101" s="0" t="n">
        <f aca="false">TRUE()</f>
        <v>1</v>
      </c>
      <c r="AX101" s="380" t="n">
        <v>45286.6875</v>
      </c>
      <c r="AY101" s="380" t="n">
        <v>45286.4166666667</v>
      </c>
      <c r="AZ101" s="0" t="n">
        <v>2</v>
      </c>
      <c r="BA101" s="0" t="s">
        <v>18517</v>
      </c>
      <c r="BB101" s="0" t="n">
        <v>0</v>
      </c>
      <c r="BC101" s="380" t="n">
        <v>46186.125</v>
      </c>
      <c r="BD101" s="0" t="s">
        <v>2170</v>
      </c>
      <c r="BE101" s="0" t="s">
        <v>2170</v>
      </c>
      <c r="BF101" s="0" t="s">
        <v>604</v>
      </c>
    </row>
    <row r="102" customFormat="false" ht="15" hidden="false" customHeight="false" outlineLevel="0" collapsed="false">
      <c r="A102" s="0" t="s">
        <v>18518</v>
      </c>
      <c r="B102" s="0" t="s">
        <v>18519</v>
      </c>
      <c r="C102" s="0" t="s">
        <v>18518</v>
      </c>
      <c r="D102" s="0" t="s">
        <v>2133</v>
      </c>
      <c r="E102" s="0" t="s">
        <v>18518</v>
      </c>
      <c r="F102" s="0" t="n">
        <v>1</v>
      </c>
      <c r="G102" s="0" t="s">
        <v>434</v>
      </c>
      <c r="H102" s="0" t="s">
        <v>2596</v>
      </c>
      <c r="I102" s="0" t="s">
        <v>2596</v>
      </c>
      <c r="J102" s="0" t="s">
        <v>2599</v>
      </c>
      <c r="K102" s="0" t="s">
        <v>2170</v>
      </c>
      <c r="L102" s="0" t="s">
        <v>13583</v>
      </c>
      <c r="M102" s="0" t="s">
        <v>2170</v>
      </c>
      <c r="N102" s="0" t="n">
        <f aca="false">FALSE()</f>
        <v>0</v>
      </c>
      <c r="O102" s="0" t="s">
        <v>18520</v>
      </c>
      <c r="P102" s="0" t="s">
        <v>17838</v>
      </c>
      <c r="Q102" s="0" t="n">
        <v>4</v>
      </c>
      <c r="R102" s="380" t="n">
        <v>47044.125</v>
      </c>
      <c r="S102" s="223" t="n">
        <v>1000</v>
      </c>
      <c r="T102" s="0" t="s">
        <v>2132</v>
      </c>
      <c r="U102" s="380" t="n">
        <v>44510.125</v>
      </c>
      <c r="V102" s="380" t="n">
        <v>44523.125</v>
      </c>
      <c r="W102" s="0" t="s">
        <v>2132</v>
      </c>
      <c r="X102" s="0" t="s">
        <v>18521</v>
      </c>
      <c r="Y102" s="0" t="s">
        <v>601</v>
      </c>
      <c r="Z102" s="0" t="s">
        <v>2602</v>
      </c>
      <c r="AA102" s="0" t="s">
        <v>610</v>
      </c>
      <c r="AB102" s="0" t="s">
        <v>17781</v>
      </c>
      <c r="AC102" s="0" t="n">
        <v>50000000</v>
      </c>
      <c r="AD102" s="0" t="n">
        <v>50000000</v>
      </c>
      <c r="AE102" s="0" t="n">
        <v>5</v>
      </c>
      <c r="AF102" s="0" t="n">
        <f aca="false">FALSE()</f>
        <v>0</v>
      </c>
      <c r="AG102" s="0" t="n">
        <f aca="false">TRUE()</f>
        <v>1</v>
      </c>
      <c r="AH102" s="0" t="n">
        <f aca="false">TRUE()</f>
        <v>1</v>
      </c>
      <c r="AI102" s="0" t="n">
        <f aca="false">TRUE()</f>
        <v>1</v>
      </c>
      <c r="AJ102" s="0" t="n">
        <f aca="false">FALSE()</f>
        <v>0</v>
      </c>
      <c r="AK102" s="0" t="n">
        <f aca="false">FALSE()</f>
        <v>0</v>
      </c>
      <c r="AL102" s="0" t="s">
        <v>2129</v>
      </c>
      <c r="AM102" s="0" t="n">
        <f aca="false">TRUE()</f>
        <v>1</v>
      </c>
      <c r="AN102" s="0" t="s">
        <v>18522</v>
      </c>
      <c r="AO102" s="0" t="n">
        <v>1</v>
      </c>
      <c r="AP102" s="0" t="s">
        <v>18523</v>
      </c>
      <c r="AQ102" s="0" t="s">
        <v>18524</v>
      </c>
      <c r="AR102" s="0" t="n">
        <f aca="false">TRUE()</f>
        <v>1</v>
      </c>
      <c r="AS102" s="0" t="n">
        <f aca="false">FALSE()</f>
        <v>0</v>
      </c>
      <c r="AT102" s="0" t="n">
        <f aca="false">FALSE()</f>
        <v>0</v>
      </c>
      <c r="AU102" s="0" t="n">
        <f aca="false">FALSE()</f>
        <v>0</v>
      </c>
      <c r="AV102" s="0" t="n">
        <f aca="false">FALSE()</f>
        <v>0</v>
      </c>
      <c r="AW102" s="0" t="n">
        <f aca="false">TRUE()</f>
        <v>1</v>
      </c>
      <c r="AX102" s="380" t="n">
        <v>44523.6527777778</v>
      </c>
      <c r="AY102" s="380" t="n">
        <v>44523.4166666667</v>
      </c>
      <c r="AZ102" s="0" t="n">
        <v>1</v>
      </c>
      <c r="BA102" s="0" t="s">
        <v>18525</v>
      </c>
      <c r="BB102" s="0" t="n">
        <v>0</v>
      </c>
      <c r="BC102" s="380" t="n">
        <v>25569.125</v>
      </c>
      <c r="BD102" s="0" t="s">
        <v>2599</v>
      </c>
      <c r="BE102" s="0" t="s">
        <v>2170</v>
      </c>
      <c r="BF102" s="0" t="s">
        <v>17868</v>
      </c>
    </row>
    <row r="103" customFormat="false" ht="15" hidden="false" customHeight="false" outlineLevel="0" collapsed="false">
      <c r="A103" s="0" t="s">
        <v>18526</v>
      </c>
      <c r="B103" s="0" t="s">
        <v>18527</v>
      </c>
      <c r="C103" s="0" t="s">
        <v>18526</v>
      </c>
      <c r="D103" s="0" t="s">
        <v>2133</v>
      </c>
      <c r="E103" s="0" t="s">
        <v>18526</v>
      </c>
      <c r="F103" s="0" t="n">
        <v>1</v>
      </c>
      <c r="G103" s="0" t="s">
        <v>434</v>
      </c>
      <c r="H103" s="0" t="s">
        <v>2170</v>
      </c>
      <c r="I103" s="0" t="s">
        <v>2170</v>
      </c>
      <c r="J103" s="0" t="s">
        <v>2170</v>
      </c>
      <c r="K103" s="0" t="s">
        <v>2170</v>
      </c>
      <c r="L103" s="0" t="s">
        <v>2170</v>
      </c>
      <c r="M103" s="0" t="s">
        <v>2170</v>
      </c>
      <c r="N103" s="0" t="n">
        <f aca="false">FALSE()</f>
        <v>0</v>
      </c>
      <c r="O103" s="0" t="s">
        <v>18528</v>
      </c>
      <c r="P103" s="0" t="s">
        <v>17780</v>
      </c>
      <c r="Q103" s="0" t="n">
        <v>12</v>
      </c>
      <c r="R103" s="380" t="n">
        <v>47635.125</v>
      </c>
      <c r="S103" s="223" t="n">
        <v>1000</v>
      </c>
      <c r="T103" s="0" t="s">
        <v>2132</v>
      </c>
      <c r="U103" s="380" t="n">
        <v>45832.125</v>
      </c>
      <c r="V103" s="380" t="n">
        <v>45835.125</v>
      </c>
      <c r="W103" s="0" t="s">
        <v>2132</v>
      </c>
      <c r="X103" s="0" t="s">
        <v>18529</v>
      </c>
      <c r="Y103" s="0" t="s">
        <v>601</v>
      </c>
      <c r="Z103" s="0" t="s">
        <v>2602</v>
      </c>
      <c r="AA103" s="0" t="s">
        <v>2684</v>
      </c>
      <c r="AB103" s="0" t="s">
        <v>17781</v>
      </c>
      <c r="AC103" s="0" t="n">
        <v>15000000</v>
      </c>
      <c r="AD103" s="0" t="n">
        <v>15000000</v>
      </c>
      <c r="AE103" s="0" t="n">
        <v>5</v>
      </c>
      <c r="AF103" s="0" t="n">
        <f aca="false">FALSE()</f>
        <v>0</v>
      </c>
      <c r="AG103" s="0" t="n">
        <f aca="false">TRUE()</f>
        <v>1</v>
      </c>
      <c r="AH103" s="0" t="n">
        <f aca="false">TRUE()</f>
        <v>1</v>
      </c>
      <c r="AI103" s="0" t="n">
        <f aca="false">FALSE()</f>
        <v>0</v>
      </c>
      <c r="AJ103" s="0" t="n">
        <f aca="false">FALSE()</f>
        <v>0</v>
      </c>
      <c r="AK103" s="0" t="n">
        <f aca="false">FALSE()</f>
        <v>0</v>
      </c>
      <c r="AL103" s="0" t="s">
        <v>2129</v>
      </c>
      <c r="AM103" s="0" t="n">
        <f aca="false">TRUE()</f>
        <v>1</v>
      </c>
      <c r="AN103" s="0" t="s">
        <v>18530</v>
      </c>
      <c r="AO103" s="0" t="n">
        <v>1</v>
      </c>
      <c r="AP103" s="0" t="s">
        <v>18531</v>
      </c>
      <c r="AQ103" s="0" t="s">
        <v>18532</v>
      </c>
      <c r="AR103" s="0" t="n">
        <f aca="false">TRUE()</f>
        <v>1</v>
      </c>
      <c r="AS103" s="0" t="n">
        <f aca="false">FALSE()</f>
        <v>0</v>
      </c>
      <c r="AT103" s="0" t="n">
        <f aca="false">FALSE()</f>
        <v>0</v>
      </c>
      <c r="AU103" s="0" t="n">
        <f aca="false">FALSE()</f>
        <v>0</v>
      </c>
      <c r="AV103" s="0" t="n">
        <f aca="false">FALSE()</f>
        <v>0</v>
      </c>
      <c r="AW103" s="0" t="n">
        <f aca="false">TRUE()</f>
        <v>1</v>
      </c>
      <c r="AX103" s="380" t="n">
        <v>45835.6895833333</v>
      </c>
      <c r="AY103" s="380" t="n">
        <v>45835.125</v>
      </c>
      <c r="AZ103" s="0" t="n">
        <v>1</v>
      </c>
      <c r="BA103" s="0" t="s">
        <v>11757</v>
      </c>
      <c r="BB103" s="0" t="n">
        <v>0</v>
      </c>
      <c r="BC103" s="380" t="n">
        <v>25569.125</v>
      </c>
      <c r="BD103" s="0" t="s">
        <v>2170</v>
      </c>
      <c r="BE103" s="0" t="s">
        <v>2170</v>
      </c>
      <c r="BF103" s="0" t="s">
        <v>2118</v>
      </c>
    </row>
    <row r="104" customFormat="false" ht="15" hidden="false" customHeight="false" outlineLevel="0" collapsed="false">
      <c r="A104" s="0" t="s">
        <v>18533</v>
      </c>
      <c r="B104" s="0" t="s">
        <v>18534</v>
      </c>
      <c r="C104" s="0" t="s">
        <v>18533</v>
      </c>
      <c r="D104" s="0" t="s">
        <v>2133</v>
      </c>
      <c r="E104" s="0" t="s">
        <v>18533</v>
      </c>
      <c r="F104" s="0" t="n">
        <v>1</v>
      </c>
      <c r="G104" s="0" t="s">
        <v>434</v>
      </c>
      <c r="H104" s="0" t="s">
        <v>2170</v>
      </c>
      <c r="I104" s="0" t="s">
        <v>2170</v>
      </c>
      <c r="J104" s="0" t="s">
        <v>2170</v>
      </c>
      <c r="K104" s="0" t="s">
        <v>2170</v>
      </c>
      <c r="L104" s="0" t="s">
        <v>2170</v>
      </c>
      <c r="M104" s="0" t="s">
        <v>2170</v>
      </c>
      <c r="N104" s="0" t="n">
        <f aca="false">FALSE()</f>
        <v>0</v>
      </c>
      <c r="O104" s="0" t="s">
        <v>18535</v>
      </c>
      <c r="P104" s="0" t="s">
        <v>17780</v>
      </c>
      <c r="Q104" s="0" t="n">
        <v>4</v>
      </c>
      <c r="R104" s="380" t="n">
        <v>46211.125</v>
      </c>
      <c r="S104" s="223" t="n">
        <v>1000</v>
      </c>
      <c r="T104" s="0" t="s">
        <v>2132</v>
      </c>
      <c r="U104" s="380" t="n">
        <v>45114.125</v>
      </c>
      <c r="V104" s="380" t="n">
        <v>45119.125</v>
      </c>
      <c r="W104" s="0" t="s">
        <v>2132</v>
      </c>
      <c r="X104" s="0" t="s">
        <v>18536</v>
      </c>
      <c r="Y104" s="0" t="s">
        <v>601</v>
      </c>
      <c r="Z104" s="0" t="s">
        <v>2602</v>
      </c>
      <c r="AA104" s="0" t="s">
        <v>610</v>
      </c>
      <c r="AB104" s="0" t="s">
        <v>17781</v>
      </c>
      <c r="AC104" s="0" t="n">
        <v>100000</v>
      </c>
      <c r="AD104" s="0" t="n">
        <v>100000</v>
      </c>
      <c r="AE104" s="0" t="n">
        <v>5</v>
      </c>
      <c r="AF104" s="0" t="n">
        <f aca="false">FALSE()</f>
        <v>0</v>
      </c>
      <c r="AG104" s="0" t="n">
        <f aca="false">TRUE()</f>
        <v>1</v>
      </c>
      <c r="AH104" s="0" t="n">
        <f aca="false">TRUE()</f>
        <v>1</v>
      </c>
      <c r="AI104" s="0" t="n">
        <f aca="false">FALSE()</f>
        <v>0</v>
      </c>
      <c r="AJ104" s="0" t="n">
        <f aca="false">FALSE()</f>
        <v>0</v>
      </c>
      <c r="AK104" s="0" t="n">
        <f aca="false">FALSE()</f>
        <v>0</v>
      </c>
      <c r="AL104" s="0" t="s">
        <v>2129</v>
      </c>
      <c r="AM104" s="0" t="n">
        <f aca="false">TRUE()</f>
        <v>1</v>
      </c>
      <c r="AN104" s="0" t="s">
        <v>18537</v>
      </c>
      <c r="AO104" s="0" t="n">
        <v>1</v>
      </c>
      <c r="AP104" s="0" t="s">
        <v>18538</v>
      </c>
      <c r="AQ104" s="0" t="s">
        <v>18539</v>
      </c>
      <c r="AR104" s="0" t="n">
        <f aca="false">TRUE()</f>
        <v>1</v>
      </c>
      <c r="AS104" s="0" t="n">
        <f aca="false">FALSE()</f>
        <v>0</v>
      </c>
      <c r="AT104" s="0" t="n">
        <f aca="false">FALSE()</f>
        <v>0</v>
      </c>
      <c r="AU104" s="0" t="n">
        <f aca="false">FALSE()</f>
        <v>0</v>
      </c>
      <c r="AV104" s="0" t="n">
        <f aca="false">FALSE()</f>
        <v>0</v>
      </c>
      <c r="AW104" s="0" t="n">
        <f aca="false">TRUE()</f>
        <v>1</v>
      </c>
      <c r="AX104" s="380" t="n">
        <v>45119.6881944444</v>
      </c>
      <c r="AY104" s="380" t="n">
        <v>45119.4166666667</v>
      </c>
      <c r="AZ104" s="0" t="n">
        <v>3</v>
      </c>
      <c r="BA104" s="0" t="s">
        <v>18540</v>
      </c>
      <c r="BB104" s="0" t="n">
        <v>0</v>
      </c>
      <c r="BC104" s="380" t="n">
        <v>25569.125</v>
      </c>
      <c r="BD104" s="0" t="s">
        <v>2170</v>
      </c>
      <c r="BE104" s="0" t="s">
        <v>2170</v>
      </c>
      <c r="BF104" s="0" t="s">
        <v>604</v>
      </c>
    </row>
    <row r="105" customFormat="false" ht="15" hidden="false" customHeight="false" outlineLevel="0" collapsed="false">
      <c r="A105" s="0" t="s">
        <v>18541</v>
      </c>
      <c r="B105" s="0" t="s">
        <v>18542</v>
      </c>
      <c r="C105" s="0" t="s">
        <v>18541</v>
      </c>
      <c r="D105" s="0" t="s">
        <v>2133</v>
      </c>
      <c r="E105" s="0" t="s">
        <v>18541</v>
      </c>
      <c r="F105" s="0" t="n">
        <v>1</v>
      </c>
      <c r="G105" s="0" t="s">
        <v>434</v>
      </c>
      <c r="H105" s="0" t="s">
        <v>2596</v>
      </c>
      <c r="I105" s="0" t="s">
        <v>2596</v>
      </c>
      <c r="J105" s="0" t="s">
        <v>2599</v>
      </c>
      <c r="K105" s="0" t="s">
        <v>2170</v>
      </c>
      <c r="L105" s="0" t="s">
        <v>13583</v>
      </c>
      <c r="M105" s="0" t="s">
        <v>2170</v>
      </c>
      <c r="N105" s="0" t="n">
        <f aca="false">FALSE()</f>
        <v>0</v>
      </c>
      <c r="O105" s="0" t="s">
        <v>18543</v>
      </c>
      <c r="P105" s="0" t="s">
        <v>17838</v>
      </c>
      <c r="Q105" s="0" t="n">
        <v>12</v>
      </c>
      <c r="R105" s="380" t="n">
        <v>46412.125</v>
      </c>
      <c r="S105" s="223" t="n">
        <v>1000</v>
      </c>
      <c r="T105" s="0" t="s">
        <v>2132</v>
      </c>
      <c r="U105" s="380" t="n">
        <v>45680.125</v>
      </c>
      <c r="V105" s="380" t="n">
        <v>45692.125</v>
      </c>
      <c r="W105" s="0" t="s">
        <v>2132</v>
      </c>
      <c r="X105" s="0" t="s">
        <v>18544</v>
      </c>
      <c r="Y105" s="0" t="s">
        <v>601</v>
      </c>
      <c r="Z105" s="0" t="s">
        <v>2602</v>
      </c>
      <c r="AA105" s="0" t="s">
        <v>2115</v>
      </c>
      <c r="AB105" s="0" t="s">
        <v>17781</v>
      </c>
      <c r="AC105" s="0" t="n">
        <v>10000000</v>
      </c>
      <c r="AD105" s="0" t="n">
        <v>10000000</v>
      </c>
      <c r="AE105" s="0" t="n">
        <v>5</v>
      </c>
      <c r="AF105" s="0" t="n">
        <f aca="false">FALSE()</f>
        <v>0</v>
      </c>
      <c r="AG105" s="0" t="n">
        <f aca="false">TRUE()</f>
        <v>1</v>
      </c>
      <c r="AH105" s="0" t="n">
        <f aca="false">TRUE()</f>
        <v>1</v>
      </c>
      <c r="AI105" s="0" t="n">
        <f aca="false">TRUE()</f>
        <v>1</v>
      </c>
      <c r="AJ105" s="0" t="n">
        <f aca="false">FALSE()</f>
        <v>0</v>
      </c>
      <c r="AK105" s="0" t="n">
        <f aca="false">FALSE()</f>
        <v>0</v>
      </c>
      <c r="AL105" s="0" t="s">
        <v>2129</v>
      </c>
      <c r="AM105" s="0" t="n">
        <f aca="false">TRUE()</f>
        <v>1</v>
      </c>
      <c r="AN105" s="0" t="s">
        <v>18545</v>
      </c>
      <c r="AO105" s="0" t="n">
        <v>1</v>
      </c>
      <c r="AP105" s="0" t="s">
        <v>18546</v>
      </c>
      <c r="AQ105" s="0" t="s">
        <v>18547</v>
      </c>
      <c r="AR105" s="0" t="n">
        <f aca="false">TRUE()</f>
        <v>1</v>
      </c>
      <c r="AS105" s="0" t="n">
        <f aca="false">FALSE()</f>
        <v>0</v>
      </c>
      <c r="AT105" s="0" t="n">
        <f aca="false">FALSE()</f>
        <v>0</v>
      </c>
      <c r="AU105" s="0" t="n">
        <f aca="false">FALSE()</f>
        <v>0</v>
      </c>
      <c r="AV105" s="0" t="n">
        <f aca="false">FALSE()</f>
        <v>0</v>
      </c>
      <c r="AW105" s="0" t="n">
        <f aca="false">TRUE()</f>
        <v>1</v>
      </c>
      <c r="AX105" s="380" t="n">
        <v>45692.6458333333</v>
      </c>
      <c r="AY105" s="380" t="n">
        <v>45692.125</v>
      </c>
      <c r="AZ105" s="0" t="n">
        <v>1</v>
      </c>
      <c r="BA105" s="0" t="s">
        <v>6833</v>
      </c>
      <c r="BB105" s="0" t="n">
        <v>0</v>
      </c>
      <c r="BC105" s="380" t="n">
        <v>25569.125</v>
      </c>
      <c r="BD105" s="0" t="s">
        <v>2599</v>
      </c>
      <c r="BE105" s="0" t="s">
        <v>2170</v>
      </c>
      <c r="BF105" s="0" t="s">
        <v>17868</v>
      </c>
    </row>
    <row r="106" customFormat="false" ht="15" hidden="false" customHeight="false" outlineLevel="0" collapsed="false">
      <c r="A106" s="0" t="s">
        <v>227</v>
      </c>
      <c r="B106" s="0" t="s">
        <v>18548</v>
      </c>
      <c r="C106" s="0" t="s">
        <v>18549</v>
      </c>
      <c r="D106" s="0" t="s">
        <v>17896</v>
      </c>
      <c r="E106" s="0" t="s">
        <v>227</v>
      </c>
      <c r="F106" s="0" t="n">
        <v>1</v>
      </c>
      <c r="G106" s="0" t="s">
        <v>434</v>
      </c>
      <c r="H106" s="0" t="s">
        <v>2596</v>
      </c>
      <c r="I106" s="0" t="s">
        <v>2596</v>
      </c>
      <c r="J106" s="0" t="s">
        <v>2599</v>
      </c>
      <c r="K106" s="0" t="s">
        <v>2170</v>
      </c>
      <c r="L106" s="0" t="s">
        <v>13583</v>
      </c>
      <c r="M106" s="0" t="s">
        <v>2170</v>
      </c>
      <c r="N106" s="0" t="n">
        <f aca="false">FALSE()</f>
        <v>0</v>
      </c>
      <c r="O106" s="0" t="s">
        <v>228</v>
      </c>
      <c r="P106" s="0" t="s">
        <v>17898</v>
      </c>
      <c r="Q106" s="0" t="n">
        <v>2</v>
      </c>
      <c r="R106" s="380" t="n">
        <v>46771.125</v>
      </c>
      <c r="S106" s="223" t="n">
        <v>1000</v>
      </c>
      <c r="T106" s="0" t="s">
        <v>2132</v>
      </c>
      <c r="U106" s="380" t="n">
        <v>41291.1666666667</v>
      </c>
      <c r="V106" s="380" t="n">
        <v>41297.1666666667</v>
      </c>
      <c r="W106" s="0" t="s">
        <v>2170</v>
      </c>
      <c r="X106" s="0" t="s">
        <v>18550</v>
      </c>
      <c r="Y106" s="0" t="s">
        <v>601</v>
      </c>
      <c r="Z106" s="0" t="s">
        <v>2602</v>
      </c>
      <c r="AA106" s="0" t="s">
        <v>600</v>
      </c>
      <c r="AB106" s="0" t="s">
        <v>17848</v>
      </c>
      <c r="AC106" s="0" t="n">
        <v>358927588</v>
      </c>
      <c r="AD106" s="0" t="n">
        <v>150000000</v>
      </c>
      <c r="AE106" s="0" t="n">
        <v>5</v>
      </c>
      <c r="AF106" s="0" t="n">
        <f aca="false">FALSE()</f>
        <v>0</v>
      </c>
      <c r="AG106" s="0" t="n">
        <f aca="false">TRUE()</f>
        <v>1</v>
      </c>
      <c r="AH106" s="0" t="n">
        <f aca="false">TRUE()</f>
        <v>1</v>
      </c>
      <c r="AI106" s="0" t="n">
        <f aca="false">FALSE()</f>
        <v>0</v>
      </c>
      <c r="AJ106" s="0" t="n">
        <f aca="false">FALSE()</f>
        <v>0</v>
      </c>
      <c r="AK106" s="0" t="n">
        <f aca="false">FALSE()</f>
        <v>0</v>
      </c>
      <c r="AL106" s="0" t="s">
        <v>7337</v>
      </c>
      <c r="AM106" s="0" t="n">
        <f aca="false">TRUE()</f>
        <v>1</v>
      </c>
      <c r="AN106" s="0" t="s">
        <v>18551</v>
      </c>
      <c r="AO106" s="0" t="n">
        <v>1</v>
      </c>
      <c r="AP106" s="0" t="s">
        <v>18552</v>
      </c>
      <c r="AQ106" s="0" t="s">
        <v>18553</v>
      </c>
      <c r="AR106" s="0" t="n">
        <f aca="false">TRUE()</f>
        <v>1</v>
      </c>
      <c r="AS106" s="0" t="n">
        <f aca="false">FALSE()</f>
        <v>0</v>
      </c>
      <c r="AT106" s="0" t="n">
        <f aca="false">FALSE()</f>
        <v>0</v>
      </c>
      <c r="AU106" s="0" t="n">
        <f aca="false">FALSE()</f>
        <v>0</v>
      </c>
      <c r="AV106" s="0" t="n">
        <f aca="false">FALSE()</f>
        <v>0</v>
      </c>
      <c r="AW106" s="0" t="n">
        <f aca="false">TRUE()</f>
        <v>1</v>
      </c>
      <c r="AX106" s="380" t="n">
        <v>43166.9305555556</v>
      </c>
      <c r="AY106" s="380" t="n">
        <v>41297.1666666667</v>
      </c>
      <c r="AZ106" s="0" t="n">
        <v>1</v>
      </c>
      <c r="BA106" s="0" t="s">
        <v>17903</v>
      </c>
      <c r="BB106" s="0" t="n">
        <v>0</v>
      </c>
      <c r="BC106" s="380" t="n">
        <v>25569.125</v>
      </c>
      <c r="BD106" s="0" t="s">
        <v>2599</v>
      </c>
      <c r="BE106" s="0" t="s">
        <v>2170</v>
      </c>
      <c r="BF106" s="0" t="s">
        <v>2118</v>
      </c>
    </row>
    <row r="107" customFormat="false" ht="15" hidden="false" customHeight="false" outlineLevel="0" collapsed="false">
      <c r="A107" s="0" t="s">
        <v>18554</v>
      </c>
      <c r="B107" s="0" t="s">
        <v>18555</v>
      </c>
      <c r="C107" s="0" t="s">
        <v>18554</v>
      </c>
      <c r="D107" s="0" t="s">
        <v>2133</v>
      </c>
      <c r="E107" s="0" t="s">
        <v>18554</v>
      </c>
      <c r="F107" s="0" t="n">
        <v>1</v>
      </c>
      <c r="G107" s="0" t="s">
        <v>434</v>
      </c>
      <c r="H107" s="0" t="s">
        <v>2170</v>
      </c>
      <c r="I107" s="0" t="s">
        <v>2170</v>
      </c>
      <c r="J107" s="0" t="s">
        <v>2170</v>
      </c>
      <c r="K107" s="0" t="s">
        <v>2170</v>
      </c>
      <c r="L107" s="0" t="s">
        <v>2170</v>
      </c>
      <c r="M107" s="0" t="s">
        <v>2170</v>
      </c>
      <c r="N107" s="0" t="n">
        <f aca="false">FALSE()</f>
        <v>0</v>
      </c>
      <c r="O107" s="0" t="s">
        <v>18556</v>
      </c>
      <c r="P107" s="0" t="s">
        <v>17780</v>
      </c>
      <c r="Q107" s="0" t="n">
        <v>4</v>
      </c>
      <c r="R107" s="380" t="n">
        <v>46233.125</v>
      </c>
      <c r="S107" s="223" t="n">
        <v>1000</v>
      </c>
      <c r="T107" s="0" t="s">
        <v>2132</v>
      </c>
      <c r="U107" s="380" t="n">
        <v>45126.125</v>
      </c>
      <c r="V107" s="380" t="n">
        <v>45141.125</v>
      </c>
      <c r="W107" s="0" t="s">
        <v>2132</v>
      </c>
      <c r="X107" s="0" t="s">
        <v>18557</v>
      </c>
      <c r="Y107" s="0" t="s">
        <v>601</v>
      </c>
      <c r="Z107" s="0" t="s">
        <v>2602</v>
      </c>
      <c r="AA107" s="0" t="s">
        <v>2116</v>
      </c>
      <c r="AB107" s="0" t="s">
        <v>17781</v>
      </c>
      <c r="AC107" s="0" t="n">
        <v>175000</v>
      </c>
      <c r="AD107" s="0" t="n">
        <v>175000</v>
      </c>
      <c r="AE107" s="0" t="n">
        <v>5</v>
      </c>
      <c r="AF107" s="0" t="n">
        <f aca="false">FALSE()</f>
        <v>0</v>
      </c>
      <c r="AG107" s="0" t="n">
        <f aca="false">TRUE()</f>
        <v>1</v>
      </c>
      <c r="AH107" s="0" t="n">
        <f aca="false">TRUE()</f>
        <v>1</v>
      </c>
      <c r="AI107" s="0" t="n">
        <f aca="false">FALSE()</f>
        <v>0</v>
      </c>
      <c r="AJ107" s="0" t="n">
        <f aca="false">FALSE()</f>
        <v>0</v>
      </c>
      <c r="AK107" s="0" t="n">
        <f aca="false">TRUE()</f>
        <v>1</v>
      </c>
      <c r="AL107" s="0" t="s">
        <v>2129</v>
      </c>
      <c r="AM107" s="0" t="n">
        <f aca="false">TRUE()</f>
        <v>1</v>
      </c>
      <c r="AN107" s="0" t="s">
        <v>18558</v>
      </c>
      <c r="AO107" s="0" t="n">
        <v>1</v>
      </c>
      <c r="AP107" s="0" t="s">
        <v>18559</v>
      </c>
      <c r="AQ107" s="0" t="s">
        <v>18560</v>
      </c>
      <c r="AR107" s="0" t="n">
        <f aca="false">TRUE()</f>
        <v>1</v>
      </c>
      <c r="AS107" s="0" t="n">
        <f aca="false">FALSE()</f>
        <v>0</v>
      </c>
      <c r="AT107" s="0" t="n">
        <f aca="false">FALSE()</f>
        <v>0</v>
      </c>
      <c r="AU107" s="0" t="n">
        <f aca="false">FALSE()</f>
        <v>0</v>
      </c>
      <c r="AV107" s="0" t="n">
        <f aca="false">FALSE()</f>
        <v>0</v>
      </c>
      <c r="AW107" s="0" t="n">
        <f aca="false">TRUE()</f>
        <v>1</v>
      </c>
      <c r="AX107" s="380" t="n">
        <v>45141.6875</v>
      </c>
      <c r="AY107" s="380" t="n">
        <v>45141.4166666667</v>
      </c>
      <c r="AZ107" s="0" t="n">
        <v>2</v>
      </c>
      <c r="BA107" s="0" t="s">
        <v>18561</v>
      </c>
      <c r="BB107" s="0" t="n">
        <v>0</v>
      </c>
      <c r="BC107" s="380" t="n">
        <v>25569.125</v>
      </c>
      <c r="BD107" s="0" t="s">
        <v>2170</v>
      </c>
      <c r="BE107" s="0" t="s">
        <v>2170</v>
      </c>
      <c r="BF107" s="0" t="s">
        <v>604</v>
      </c>
    </row>
    <row r="108" customFormat="false" ht="15" hidden="false" customHeight="false" outlineLevel="0" collapsed="false">
      <c r="A108" s="0" t="s">
        <v>18562</v>
      </c>
      <c r="B108" s="0" t="s">
        <v>18563</v>
      </c>
      <c r="C108" s="0" t="s">
        <v>18562</v>
      </c>
      <c r="D108" s="0" t="s">
        <v>2133</v>
      </c>
      <c r="E108" s="0" t="s">
        <v>18562</v>
      </c>
      <c r="F108" s="0" t="n">
        <v>1</v>
      </c>
      <c r="G108" s="0" t="s">
        <v>434</v>
      </c>
      <c r="H108" s="0" t="s">
        <v>2170</v>
      </c>
      <c r="I108" s="0" t="s">
        <v>2170</v>
      </c>
      <c r="J108" s="0" t="s">
        <v>2170</v>
      </c>
      <c r="K108" s="0" t="s">
        <v>2170</v>
      </c>
      <c r="L108" s="0" t="s">
        <v>2170</v>
      </c>
      <c r="M108" s="0" t="s">
        <v>2170</v>
      </c>
      <c r="N108" s="0" t="n">
        <f aca="false">FALSE()</f>
        <v>0</v>
      </c>
      <c r="O108" s="0" t="s">
        <v>18564</v>
      </c>
      <c r="P108" s="0" t="s">
        <v>17780</v>
      </c>
      <c r="Q108" s="0" t="n">
        <v>2</v>
      </c>
      <c r="R108" s="380" t="n">
        <v>47414.125</v>
      </c>
      <c r="S108" s="223" t="n">
        <v>1000</v>
      </c>
      <c r="T108" s="0" t="s">
        <v>2132</v>
      </c>
      <c r="U108" s="380" t="n">
        <v>43768.125</v>
      </c>
      <c r="V108" s="380" t="n">
        <v>43774.125</v>
      </c>
      <c r="W108" s="0" t="s">
        <v>2132</v>
      </c>
      <c r="X108" s="0" t="s">
        <v>18565</v>
      </c>
      <c r="Y108" s="0" t="s">
        <v>601</v>
      </c>
      <c r="Z108" s="0" t="s">
        <v>2602</v>
      </c>
      <c r="AA108" s="0" t="s">
        <v>610</v>
      </c>
      <c r="AB108" s="0" t="s">
        <v>17848</v>
      </c>
      <c r="AC108" s="0" t="n">
        <v>10000000</v>
      </c>
      <c r="AD108" s="0" t="n">
        <v>10000000</v>
      </c>
      <c r="AE108" s="0" t="n">
        <v>5</v>
      </c>
      <c r="AF108" s="0" t="n">
        <f aca="false">FALSE()</f>
        <v>0</v>
      </c>
      <c r="AG108" s="0" t="n">
        <f aca="false">TRUE()</f>
        <v>1</v>
      </c>
      <c r="AH108" s="0" t="n">
        <f aca="false">TRUE()</f>
        <v>1</v>
      </c>
      <c r="AI108" s="0" t="n">
        <f aca="false">FALSE()</f>
        <v>0</v>
      </c>
      <c r="AJ108" s="0" t="n">
        <f aca="false">FALSE()</f>
        <v>0</v>
      </c>
      <c r="AK108" s="0" t="n">
        <f aca="false">FALSE()</f>
        <v>0</v>
      </c>
      <c r="AL108" s="0" t="s">
        <v>2129</v>
      </c>
      <c r="AM108" s="0" t="n">
        <f aca="false">TRUE()</f>
        <v>1</v>
      </c>
      <c r="AN108" s="0" t="s">
        <v>18566</v>
      </c>
      <c r="AO108" s="0" t="n">
        <v>1</v>
      </c>
      <c r="AP108" s="0" t="s">
        <v>18567</v>
      </c>
      <c r="AQ108" s="0" t="s">
        <v>18568</v>
      </c>
      <c r="AR108" s="0" t="n">
        <f aca="false">TRUE()</f>
        <v>1</v>
      </c>
      <c r="AS108" s="0" t="n">
        <f aca="false">FALSE()</f>
        <v>0</v>
      </c>
      <c r="AT108" s="0" t="n">
        <f aca="false">FALSE()</f>
        <v>0</v>
      </c>
      <c r="AU108" s="0" t="n">
        <f aca="false">FALSE()</f>
        <v>0</v>
      </c>
      <c r="AV108" s="0" t="n">
        <f aca="false">FALSE()</f>
        <v>0</v>
      </c>
      <c r="AW108" s="0" t="n">
        <f aca="false">TRUE()</f>
        <v>1</v>
      </c>
      <c r="AX108" s="380" t="n">
        <v>43774.5902777778</v>
      </c>
      <c r="AY108" s="380" t="n">
        <v>43774.4166666667</v>
      </c>
      <c r="AZ108" s="0" t="n">
        <v>1</v>
      </c>
      <c r="BA108" s="0" t="s">
        <v>9409</v>
      </c>
      <c r="BB108" s="0" t="n">
        <v>0</v>
      </c>
      <c r="BC108" s="380" t="n">
        <v>45958.125</v>
      </c>
      <c r="BD108" s="0" t="s">
        <v>2170</v>
      </c>
      <c r="BE108" s="0" t="s">
        <v>2170</v>
      </c>
      <c r="BF108" s="0" t="s">
        <v>2118</v>
      </c>
    </row>
    <row r="109" customFormat="false" ht="15" hidden="false" customHeight="false" outlineLevel="0" collapsed="false">
      <c r="A109" s="0" t="s">
        <v>18569</v>
      </c>
      <c r="B109" s="0" t="s">
        <v>18570</v>
      </c>
      <c r="C109" s="0" t="s">
        <v>18569</v>
      </c>
      <c r="D109" s="0" t="s">
        <v>2133</v>
      </c>
      <c r="E109" s="0" t="s">
        <v>18569</v>
      </c>
      <c r="F109" s="0" t="n">
        <v>1</v>
      </c>
      <c r="G109" s="0" t="s">
        <v>434</v>
      </c>
      <c r="H109" s="0" t="s">
        <v>2170</v>
      </c>
      <c r="I109" s="0" t="s">
        <v>2170</v>
      </c>
      <c r="J109" s="0" t="s">
        <v>2170</v>
      </c>
      <c r="K109" s="0" t="s">
        <v>2170</v>
      </c>
      <c r="L109" s="0" t="s">
        <v>2170</v>
      </c>
      <c r="M109" s="0" t="s">
        <v>2170</v>
      </c>
      <c r="N109" s="0" t="n">
        <f aca="false">FALSE()</f>
        <v>0</v>
      </c>
      <c r="O109" s="0" t="s">
        <v>18571</v>
      </c>
      <c r="P109" s="0" t="s">
        <v>17838</v>
      </c>
      <c r="Q109" s="0" t="n">
        <v>12</v>
      </c>
      <c r="R109" s="380" t="n">
        <v>46709.125</v>
      </c>
      <c r="S109" s="223" t="n">
        <v>1000</v>
      </c>
      <c r="T109" s="0" t="s">
        <v>2132</v>
      </c>
      <c r="U109" s="380" t="n">
        <v>45625.125</v>
      </c>
      <c r="V109" s="380" t="n">
        <v>45629.125</v>
      </c>
      <c r="W109" s="0" t="s">
        <v>2132</v>
      </c>
      <c r="X109" s="0" t="s">
        <v>18572</v>
      </c>
      <c r="Y109" s="0" t="s">
        <v>601</v>
      </c>
      <c r="Z109" s="0" t="s">
        <v>2602</v>
      </c>
      <c r="AA109" s="0" t="s">
        <v>2891</v>
      </c>
      <c r="AB109" s="0" t="s">
        <v>17781</v>
      </c>
      <c r="AC109" s="0" t="n">
        <v>8500000</v>
      </c>
      <c r="AD109" s="0" t="n">
        <v>8500000</v>
      </c>
      <c r="AE109" s="0" t="n">
        <v>5</v>
      </c>
      <c r="AF109" s="0" t="n">
        <f aca="false">FALSE()</f>
        <v>0</v>
      </c>
      <c r="AG109" s="0" t="n">
        <f aca="false">TRUE()</f>
        <v>1</v>
      </c>
      <c r="AH109" s="0" t="n">
        <f aca="false">TRUE()</f>
        <v>1</v>
      </c>
      <c r="AI109" s="0" t="n">
        <f aca="false">TRUE()</f>
        <v>1</v>
      </c>
      <c r="AJ109" s="0" t="n">
        <f aca="false">FALSE()</f>
        <v>0</v>
      </c>
      <c r="AK109" s="0" t="n">
        <f aca="false">TRUE()</f>
        <v>1</v>
      </c>
      <c r="AL109" s="0" t="s">
        <v>2129</v>
      </c>
      <c r="AM109" s="0" t="n">
        <f aca="false">TRUE()</f>
        <v>1</v>
      </c>
      <c r="AN109" s="0" t="s">
        <v>18573</v>
      </c>
      <c r="AO109" s="0" t="n">
        <v>1</v>
      </c>
      <c r="AP109" s="0" t="s">
        <v>18574</v>
      </c>
      <c r="AQ109" s="0" t="s">
        <v>18575</v>
      </c>
      <c r="AR109" s="0" t="n">
        <f aca="false">TRUE()</f>
        <v>1</v>
      </c>
      <c r="AS109" s="0" t="n">
        <f aca="false">FALSE()</f>
        <v>0</v>
      </c>
      <c r="AT109" s="0" t="n">
        <f aca="false">FALSE()</f>
        <v>0</v>
      </c>
      <c r="AU109" s="0" t="n">
        <f aca="false">FALSE()</f>
        <v>0</v>
      </c>
      <c r="AV109" s="0" t="n">
        <f aca="false">FALSE()</f>
        <v>0</v>
      </c>
      <c r="AW109" s="0" t="n">
        <f aca="false">TRUE()</f>
        <v>1</v>
      </c>
      <c r="AX109" s="380" t="n">
        <v>45629.6291666667</v>
      </c>
      <c r="AY109" s="380" t="n">
        <v>45629.125</v>
      </c>
      <c r="AZ109" s="0" t="n">
        <v>1</v>
      </c>
      <c r="BA109" s="0" t="s">
        <v>9576</v>
      </c>
      <c r="BB109" s="0" t="n">
        <v>0</v>
      </c>
      <c r="BC109" s="380" t="n">
        <v>25569.125</v>
      </c>
      <c r="BD109" s="0" t="s">
        <v>2170</v>
      </c>
      <c r="BE109" s="0" t="s">
        <v>2170</v>
      </c>
      <c r="BF109" s="0" t="s">
        <v>17868</v>
      </c>
    </row>
    <row r="110" customFormat="false" ht="15" hidden="false" customHeight="false" outlineLevel="0" collapsed="false">
      <c r="A110" s="0" t="s">
        <v>18576</v>
      </c>
      <c r="B110" s="0" t="s">
        <v>18577</v>
      </c>
      <c r="C110" s="0" t="s">
        <v>18576</v>
      </c>
      <c r="D110" s="0" t="s">
        <v>18364</v>
      </c>
      <c r="E110" s="0" t="s">
        <v>18576</v>
      </c>
      <c r="F110" s="0" t="n">
        <v>1</v>
      </c>
      <c r="G110" s="0" t="s">
        <v>434</v>
      </c>
      <c r="H110" s="0" t="s">
        <v>2170</v>
      </c>
      <c r="I110" s="0" t="s">
        <v>2170</v>
      </c>
      <c r="J110" s="0" t="s">
        <v>2170</v>
      </c>
      <c r="K110" s="0" t="s">
        <v>2170</v>
      </c>
      <c r="L110" s="0" t="s">
        <v>2170</v>
      </c>
      <c r="M110" s="0" t="s">
        <v>2170</v>
      </c>
      <c r="N110" s="0" t="n">
        <f aca="false">FALSE()</f>
        <v>0</v>
      </c>
      <c r="O110" s="0" t="s">
        <v>18578</v>
      </c>
      <c r="P110" s="0" t="s">
        <v>17780</v>
      </c>
      <c r="Q110" s="0" t="n">
        <v>4</v>
      </c>
      <c r="R110" s="380" t="n">
        <v>46070.125</v>
      </c>
      <c r="S110" s="223" t="n">
        <v>750</v>
      </c>
      <c r="T110" s="0" t="s">
        <v>2132</v>
      </c>
      <c r="U110" s="380" t="n">
        <v>44964.125</v>
      </c>
      <c r="V110" s="380" t="n">
        <v>44978.125</v>
      </c>
      <c r="W110" s="0" t="s">
        <v>2132</v>
      </c>
      <c r="X110" s="0" t="s">
        <v>2170</v>
      </c>
      <c r="Y110" s="0" t="s">
        <v>601</v>
      </c>
      <c r="Z110" s="0" t="s">
        <v>2602</v>
      </c>
      <c r="AA110" s="0" t="s">
        <v>2115</v>
      </c>
      <c r="AB110" s="0" t="s">
        <v>17781</v>
      </c>
      <c r="AC110" s="0" t="n">
        <v>250000</v>
      </c>
      <c r="AD110" s="0" t="n">
        <v>250000</v>
      </c>
      <c r="AE110" s="0" t="n">
        <v>5</v>
      </c>
      <c r="AF110" s="0" t="n">
        <f aca="false">FALSE()</f>
        <v>0</v>
      </c>
      <c r="AG110" s="0" t="n">
        <f aca="false">TRUE()</f>
        <v>1</v>
      </c>
      <c r="AH110" s="0" t="n">
        <f aca="false">TRUE()</f>
        <v>1</v>
      </c>
      <c r="AI110" s="0" t="n">
        <f aca="false">FALSE()</f>
        <v>0</v>
      </c>
      <c r="AJ110" s="0" t="n">
        <f aca="false">FALSE()</f>
        <v>0</v>
      </c>
      <c r="AK110" s="0" t="n">
        <f aca="false">TRUE()</f>
        <v>1</v>
      </c>
      <c r="AL110" s="0" t="s">
        <v>2129</v>
      </c>
      <c r="AM110" s="0" t="n">
        <f aca="false">TRUE()</f>
        <v>1</v>
      </c>
      <c r="AN110" s="0" t="s">
        <v>18579</v>
      </c>
      <c r="AO110" s="0" t="n">
        <v>1</v>
      </c>
      <c r="AP110" s="0" t="s">
        <v>18580</v>
      </c>
      <c r="AQ110" s="0" t="s">
        <v>18581</v>
      </c>
      <c r="AR110" s="0" t="n">
        <f aca="false">TRUE()</f>
        <v>1</v>
      </c>
      <c r="AS110" s="0" t="n">
        <f aca="false">FALSE()</f>
        <v>0</v>
      </c>
      <c r="AT110" s="0" t="n">
        <f aca="false">FALSE()</f>
        <v>0</v>
      </c>
      <c r="AU110" s="0" t="n">
        <f aca="false">FALSE()</f>
        <v>0</v>
      </c>
      <c r="AV110" s="0" t="n">
        <f aca="false">FALSE()</f>
        <v>0</v>
      </c>
      <c r="AW110" s="0" t="n">
        <f aca="false">FALSE()</f>
        <v>0</v>
      </c>
      <c r="AX110" s="380" t="n">
        <v>44978.6881944444</v>
      </c>
      <c r="AY110" s="380" t="n">
        <v>44978.4166666667</v>
      </c>
      <c r="AZ110" s="0" t="n">
        <v>3</v>
      </c>
      <c r="BA110" s="0" t="s">
        <v>18582</v>
      </c>
      <c r="BB110" s="0" t="n">
        <v>0</v>
      </c>
      <c r="BC110" s="380" t="n">
        <v>25569.125</v>
      </c>
      <c r="BD110" s="0" t="s">
        <v>2170</v>
      </c>
      <c r="BE110" s="0" t="s">
        <v>2170</v>
      </c>
      <c r="BF110" s="0" t="s">
        <v>604</v>
      </c>
    </row>
    <row r="111" customFormat="false" ht="15" hidden="false" customHeight="false" outlineLevel="0" collapsed="false">
      <c r="A111" s="0" t="s">
        <v>18583</v>
      </c>
      <c r="B111" s="0" t="s">
        <v>18584</v>
      </c>
      <c r="C111" s="0" t="s">
        <v>18583</v>
      </c>
      <c r="D111" s="0" t="s">
        <v>2133</v>
      </c>
      <c r="E111" s="0" t="s">
        <v>18583</v>
      </c>
      <c r="F111" s="0" t="n">
        <v>1</v>
      </c>
      <c r="G111" s="0" t="s">
        <v>434</v>
      </c>
      <c r="H111" s="0" t="s">
        <v>2170</v>
      </c>
      <c r="I111" s="0" t="s">
        <v>2170</v>
      </c>
      <c r="J111" s="0" t="s">
        <v>2170</v>
      </c>
      <c r="K111" s="0" t="s">
        <v>2170</v>
      </c>
      <c r="L111" s="0" t="s">
        <v>2170</v>
      </c>
      <c r="M111" s="0" t="s">
        <v>2170</v>
      </c>
      <c r="N111" s="0" t="n">
        <f aca="false">FALSE()</f>
        <v>0</v>
      </c>
      <c r="O111" s="0" t="s">
        <v>18585</v>
      </c>
      <c r="P111" s="0" t="s">
        <v>17780</v>
      </c>
      <c r="Q111" s="0" t="n">
        <v>4</v>
      </c>
      <c r="R111" s="380" t="n">
        <v>46709.125</v>
      </c>
      <c r="S111" s="223" t="n">
        <v>1000</v>
      </c>
      <c r="T111" s="0" t="s">
        <v>2132</v>
      </c>
      <c r="U111" s="380" t="n">
        <v>44882.125</v>
      </c>
      <c r="V111" s="380" t="n">
        <v>44889.125</v>
      </c>
      <c r="W111" s="0" t="s">
        <v>2132</v>
      </c>
      <c r="X111" s="0" t="s">
        <v>18586</v>
      </c>
      <c r="Y111" s="0" t="s">
        <v>601</v>
      </c>
      <c r="Z111" s="0" t="s">
        <v>2602</v>
      </c>
      <c r="AA111" s="0" t="s">
        <v>2330</v>
      </c>
      <c r="AB111" s="0" t="s">
        <v>17781</v>
      </c>
      <c r="AC111" s="0" t="n">
        <v>150000</v>
      </c>
      <c r="AD111" s="0" t="n">
        <v>150000</v>
      </c>
      <c r="AE111" s="0" t="n">
        <v>5</v>
      </c>
      <c r="AF111" s="0" t="n">
        <f aca="false">FALSE()</f>
        <v>0</v>
      </c>
      <c r="AG111" s="0" t="n">
        <f aca="false">TRUE()</f>
        <v>1</v>
      </c>
      <c r="AH111" s="0" t="n">
        <f aca="false">TRUE()</f>
        <v>1</v>
      </c>
      <c r="AI111" s="0" t="n">
        <f aca="false">FALSE()</f>
        <v>0</v>
      </c>
      <c r="AJ111" s="0" t="n">
        <f aca="false">FALSE()</f>
        <v>0</v>
      </c>
      <c r="AK111" s="0" t="n">
        <f aca="false">TRUE()</f>
        <v>1</v>
      </c>
      <c r="AL111" s="0" t="s">
        <v>2129</v>
      </c>
      <c r="AM111" s="0" t="n">
        <f aca="false">TRUE()</f>
        <v>1</v>
      </c>
      <c r="AN111" s="0" t="s">
        <v>18587</v>
      </c>
      <c r="AO111" s="0" t="n">
        <v>1</v>
      </c>
      <c r="AP111" s="0" t="s">
        <v>18588</v>
      </c>
      <c r="AQ111" s="0" t="s">
        <v>18589</v>
      </c>
      <c r="AR111" s="0" t="n">
        <f aca="false">TRUE()</f>
        <v>1</v>
      </c>
      <c r="AS111" s="0" t="n">
        <f aca="false">FALSE()</f>
        <v>0</v>
      </c>
      <c r="AT111" s="0" t="n">
        <f aca="false">FALSE()</f>
        <v>0</v>
      </c>
      <c r="AU111" s="0" t="n">
        <f aca="false">FALSE()</f>
        <v>0</v>
      </c>
      <c r="AV111" s="0" t="n">
        <f aca="false">FALSE()</f>
        <v>0</v>
      </c>
      <c r="AW111" s="0" t="n">
        <f aca="false">TRUE()</f>
        <v>1</v>
      </c>
      <c r="AX111" s="380" t="n">
        <v>44890.4826388889</v>
      </c>
      <c r="AY111" s="380" t="n">
        <v>44890.4166666667</v>
      </c>
      <c r="AZ111" s="0" t="n">
        <v>2</v>
      </c>
      <c r="BA111" s="0" t="s">
        <v>18590</v>
      </c>
      <c r="BB111" s="0" t="n">
        <v>0</v>
      </c>
      <c r="BC111" s="380" t="n">
        <v>25569.125</v>
      </c>
      <c r="BD111" s="0" t="s">
        <v>2170</v>
      </c>
      <c r="BE111" s="0" t="s">
        <v>2170</v>
      </c>
      <c r="BF111" s="0" t="s">
        <v>604</v>
      </c>
    </row>
    <row r="112" customFormat="false" ht="15" hidden="false" customHeight="false" outlineLevel="0" collapsed="false">
      <c r="A112" s="0" t="s">
        <v>18591</v>
      </c>
      <c r="B112" s="0" t="s">
        <v>18592</v>
      </c>
      <c r="C112" s="0" t="s">
        <v>18591</v>
      </c>
      <c r="D112" s="0" t="s">
        <v>2133</v>
      </c>
      <c r="E112" s="0" t="s">
        <v>18591</v>
      </c>
      <c r="F112" s="0" t="n">
        <v>1</v>
      </c>
      <c r="G112" s="0" t="s">
        <v>434</v>
      </c>
      <c r="H112" s="0" t="s">
        <v>2170</v>
      </c>
      <c r="I112" s="0" t="s">
        <v>2170</v>
      </c>
      <c r="J112" s="0" t="s">
        <v>2170</v>
      </c>
      <c r="K112" s="0" t="s">
        <v>2170</v>
      </c>
      <c r="L112" s="0" t="s">
        <v>2170</v>
      </c>
      <c r="M112" s="0" t="s">
        <v>2170</v>
      </c>
      <c r="N112" s="0" t="n">
        <f aca="false">FALSE()</f>
        <v>0</v>
      </c>
      <c r="O112" s="0" t="s">
        <v>18593</v>
      </c>
      <c r="P112" s="0" t="s">
        <v>17780</v>
      </c>
      <c r="Q112" s="0" t="n">
        <v>12</v>
      </c>
      <c r="R112" s="380" t="n">
        <v>46247.125</v>
      </c>
      <c r="S112" s="223" t="n">
        <v>1000</v>
      </c>
      <c r="T112" s="0" t="s">
        <v>2132</v>
      </c>
      <c r="U112" s="380" t="n">
        <v>45159.125</v>
      </c>
      <c r="V112" s="380" t="n">
        <v>45167.125</v>
      </c>
      <c r="W112" s="0" t="s">
        <v>2132</v>
      </c>
      <c r="X112" s="0" t="s">
        <v>17936</v>
      </c>
      <c r="Y112" s="0" t="s">
        <v>601</v>
      </c>
      <c r="Z112" s="0" t="s">
        <v>2602</v>
      </c>
      <c r="AA112" s="0" t="s">
        <v>2365</v>
      </c>
      <c r="AB112" s="0" t="s">
        <v>17781</v>
      </c>
      <c r="AC112" s="0" t="n">
        <v>100000</v>
      </c>
      <c r="AD112" s="0" t="n">
        <v>100000</v>
      </c>
      <c r="AE112" s="0" t="n">
        <v>5</v>
      </c>
      <c r="AF112" s="0" t="n">
        <f aca="false">FALSE()</f>
        <v>0</v>
      </c>
      <c r="AG112" s="0" t="n">
        <f aca="false">TRUE()</f>
        <v>1</v>
      </c>
      <c r="AH112" s="0" t="n">
        <f aca="false">TRUE()</f>
        <v>1</v>
      </c>
      <c r="AI112" s="0" t="n">
        <f aca="false">FALSE()</f>
        <v>0</v>
      </c>
      <c r="AJ112" s="0" t="n">
        <f aca="false">FALSE()</f>
        <v>0</v>
      </c>
      <c r="AK112" s="0" t="n">
        <f aca="false">TRUE()</f>
        <v>1</v>
      </c>
      <c r="AL112" s="0" t="s">
        <v>2129</v>
      </c>
      <c r="AM112" s="0" t="n">
        <f aca="false">TRUE()</f>
        <v>1</v>
      </c>
      <c r="AN112" s="0" t="s">
        <v>18594</v>
      </c>
      <c r="AO112" s="0" t="n">
        <v>1</v>
      </c>
      <c r="AP112" s="0" t="s">
        <v>18595</v>
      </c>
      <c r="AQ112" s="0" t="s">
        <v>18596</v>
      </c>
      <c r="AR112" s="0" t="n">
        <f aca="false">TRUE()</f>
        <v>1</v>
      </c>
      <c r="AS112" s="0" t="n">
        <f aca="false">FALSE()</f>
        <v>0</v>
      </c>
      <c r="AT112" s="0" t="n">
        <f aca="false">FALSE()</f>
        <v>0</v>
      </c>
      <c r="AU112" s="0" t="n">
        <f aca="false">FALSE()</f>
        <v>0</v>
      </c>
      <c r="AV112" s="0" t="n">
        <f aca="false">FALSE()</f>
        <v>0</v>
      </c>
      <c r="AW112" s="0" t="n">
        <f aca="false">TRUE()</f>
        <v>1</v>
      </c>
      <c r="AX112" s="380" t="n">
        <v>45167.6875</v>
      </c>
      <c r="AY112" s="380" t="n">
        <v>45167.4166666667</v>
      </c>
      <c r="AZ112" s="0" t="n">
        <v>3</v>
      </c>
      <c r="BA112" s="0" t="s">
        <v>18597</v>
      </c>
      <c r="BB112" s="0" t="n">
        <v>0</v>
      </c>
      <c r="BC112" s="380" t="n">
        <v>25569.125</v>
      </c>
      <c r="BD112" s="0" t="s">
        <v>2170</v>
      </c>
      <c r="BE112" s="0" t="s">
        <v>2170</v>
      </c>
      <c r="BF112" s="0" t="s">
        <v>604</v>
      </c>
    </row>
    <row r="113" customFormat="false" ht="15" hidden="false" customHeight="false" outlineLevel="0" collapsed="false">
      <c r="A113" s="0" t="s">
        <v>18598</v>
      </c>
      <c r="B113" s="0" t="s">
        <v>18599</v>
      </c>
      <c r="C113" s="0" t="s">
        <v>18598</v>
      </c>
      <c r="D113" s="0" t="s">
        <v>2133</v>
      </c>
      <c r="E113" s="0" t="s">
        <v>18598</v>
      </c>
      <c r="F113" s="0" t="n">
        <v>1</v>
      </c>
      <c r="G113" s="0" t="s">
        <v>434</v>
      </c>
      <c r="H113" s="0" t="s">
        <v>2170</v>
      </c>
      <c r="I113" s="0" t="s">
        <v>2170</v>
      </c>
      <c r="J113" s="0" t="s">
        <v>2170</v>
      </c>
      <c r="K113" s="0" t="s">
        <v>2170</v>
      </c>
      <c r="L113" s="0" t="s">
        <v>2170</v>
      </c>
      <c r="M113" s="0" t="s">
        <v>2170</v>
      </c>
      <c r="N113" s="0" t="n">
        <f aca="false">FALSE()</f>
        <v>0</v>
      </c>
      <c r="O113" s="0" t="s">
        <v>18600</v>
      </c>
      <c r="P113" s="0" t="s">
        <v>17780</v>
      </c>
      <c r="Q113" s="0" t="n">
        <v>12</v>
      </c>
      <c r="R113" s="380" t="n">
        <v>46163.125</v>
      </c>
      <c r="S113" s="223" t="n">
        <v>1000</v>
      </c>
      <c r="T113" s="0" t="s">
        <v>2132</v>
      </c>
      <c r="U113" s="380" t="n">
        <v>45072.125</v>
      </c>
      <c r="V113" s="380" t="n">
        <v>45083.125</v>
      </c>
      <c r="W113" s="0" t="s">
        <v>2132</v>
      </c>
      <c r="X113" s="0" t="s">
        <v>18601</v>
      </c>
      <c r="Y113" s="0" t="s">
        <v>601</v>
      </c>
      <c r="Z113" s="0" t="s">
        <v>2602</v>
      </c>
      <c r="AA113" s="0" t="s">
        <v>2365</v>
      </c>
      <c r="AB113" s="0" t="s">
        <v>17781</v>
      </c>
      <c r="AC113" s="0" t="n">
        <v>150000</v>
      </c>
      <c r="AD113" s="0" t="n">
        <v>150000</v>
      </c>
      <c r="AE113" s="0" t="n">
        <v>5</v>
      </c>
      <c r="AF113" s="0" t="n">
        <f aca="false">FALSE()</f>
        <v>0</v>
      </c>
      <c r="AG113" s="0" t="n">
        <f aca="false">TRUE()</f>
        <v>1</v>
      </c>
      <c r="AH113" s="0" t="n">
        <f aca="false">TRUE()</f>
        <v>1</v>
      </c>
      <c r="AI113" s="0" t="n">
        <f aca="false">FALSE()</f>
        <v>0</v>
      </c>
      <c r="AJ113" s="0" t="n">
        <f aca="false">FALSE()</f>
        <v>0</v>
      </c>
      <c r="AK113" s="0" t="n">
        <f aca="false">TRUE()</f>
        <v>1</v>
      </c>
      <c r="AL113" s="0" t="s">
        <v>2129</v>
      </c>
      <c r="AM113" s="0" t="n">
        <f aca="false">TRUE()</f>
        <v>1</v>
      </c>
      <c r="AN113" s="0" t="s">
        <v>18602</v>
      </c>
      <c r="AO113" s="0" t="n">
        <v>1</v>
      </c>
      <c r="AP113" s="0" t="s">
        <v>18603</v>
      </c>
      <c r="AQ113" s="0" t="s">
        <v>18604</v>
      </c>
      <c r="AR113" s="0" t="n">
        <f aca="false">TRUE()</f>
        <v>1</v>
      </c>
      <c r="AS113" s="0" t="n">
        <f aca="false">FALSE()</f>
        <v>0</v>
      </c>
      <c r="AT113" s="0" t="n">
        <f aca="false">FALSE()</f>
        <v>0</v>
      </c>
      <c r="AU113" s="0" t="n">
        <f aca="false">FALSE()</f>
        <v>0</v>
      </c>
      <c r="AV113" s="0" t="n">
        <f aca="false">FALSE()</f>
        <v>0</v>
      </c>
      <c r="AW113" s="0" t="n">
        <f aca="false">TRUE()</f>
        <v>1</v>
      </c>
      <c r="AX113" s="380" t="n">
        <v>45083.6875</v>
      </c>
      <c r="AY113" s="380" t="n">
        <v>45083.4166666667</v>
      </c>
      <c r="AZ113" s="0" t="n">
        <v>2</v>
      </c>
      <c r="BA113" s="0" t="s">
        <v>18517</v>
      </c>
      <c r="BB113" s="0" t="n">
        <v>0</v>
      </c>
      <c r="BC113" s="380" t="n">
        <v>25569.125</v>
      </c>
      <c r="BD113" s="0" t="s">
        <v>2170</v>
      </c>
      <c r="BE113" s="0" t="s">
        <v>2170</v>
      </c>
      <c r="BF113" s="0" t="s">
        <v>604</v>
      </c>
    </row>
    <row r="114" customFormat="false" ht="15" hidden="false" customHeight="false" outlineLevel="0" collapsed="false">
      <c r="A114" s="0" t="s">
        <v>18605</v>
      </c>
      <c r="B114" s="0" t="s">
        <v>18606</v>
      </c>
      <c r="C114" s="0" t="s">
        <v>18607</v>
      </c>
      <c r="D114" s="0" t="s">
        <v>17896</v>
      </c>
      <c r="E114" s="0" t="s">
        <v>18605</v>
      </c>
      <c r="F114" s="0" t="n">
        <v>1</v>
      </c>
      <c r="G114" s="0" t="s">
        <v>434</v>
      </c>
      <c r="H114" s="0" t="s">
        <v>2596</v>
      </c>
      <c r="I114" s="0" t="s">
        <v>2596</v>
      </c>
      <c r="J114" s="0" t="s">
        <v>2599</v>
      </c>
      <c r="K114" s="0" t="s">
        <v>2170</v>
      </c>
      <c r="L114" s="0" t="s">
        <v>13583</v>
      </c>
      <c r="M114" s="0" t="s">
        <v>2170</v>
      </c>
      <c r="N114" s="0" t="n">
        <f aca="false">FALSE()</f>
        <v>0</v>
      </c>
      <c r="O114" s="0" t="s">
        <v>18608</v>
      </c>
      <c r="P114" s="0" t="s">
        <v>17898</v>
      </c>
      <c r="Q114" s="0" t="n">
        <v>2</v>
      </c>
      <c r="R114" s="380" t="n">
        <v>50544.125</v>
      </c>
      <c r="S114" s="223" t="n">
        <v>1000</v>
      </c>
      <c r="T114" s="0" t="s">
        <v>2132</v>
      </c>
      <c r="U114" s="380" t="n">
        <v>45096.125</v>
      </c>
      <c r="V114" s="380" t="n">
        <v>45098.125</v>
      </c>
      <c r="W114" s="0" t="s">
        <v>2170</v>
      </c>
      <c r="X114" s="0" t="s">
        <v>18609</v>
      </c>
      <c r="Y114" s="0" t="s">
        <v>601</v>
      </c>
      <c r="Z114" s="0" t="s">
        <v>2602</v>
      </c>
      <c r="AA114" s="0" t="s">
        <v>600</v>
      </c>
      <c r="AB114" s="0" t="s">
        <v>17848</v>
      </c>
      <c r="AC114" s="0" t="n">
        <v>750000000</v>
      </c>
      <c r="AD114" s="0" t="n">
        <v>750000000</v>
      </c>
      <c r="AE114" s="0" t="n">
        <v>5</v>
      </c>
      <c r="AF114" s="0" t="n">
        <f aca="false">FALSE()</f>
        <v>0</v>
      </c>
      <c r="AG114" s="0" t="n">
        <f aca="false">TRUE()</f>
        <v>1</v>
      </c>
      <c r="AH114" s="0" t="n">
        <f aca="false">TRUE()</f>
        <v>1</v>
      </c>
      <c r="AI114" s="0" t="n">
        <f aca="false">FALSE()</f>
        <v>0</v>
      </c>
      <c r="AJ114" s="0" t="n">
        <f aca="false">FALSE()</f>
        <v>0</v>
      </c>
      <c r="AK114" s="0" t="n">
        <f aca="false">FALSE()</f>
        <v>0</v>
      </c>
      <c r="AL114" s="0" t="s">
        <v>7337</v>
      </c>
      <c r="AM114" s="0" t="n">
        <f aca="false">TRUE()</f>
        <v>1</v>
      </c>
      <c r="AN114" s="0" t="s">
        <v>18610</v>
      </c>
      <c r="AO114" s="0" t="n">
        <v>1</v>
      </c>
      <c r="AP114" s="0" t="s">
        <v>18611</v>
      </c>
      <c r="AQ114" s="0" t="s">
        <v>18612</v>
      </c>
      <c r="AR114" s="0" t="n">
        <f aca="false">TRUE()</f>
        <v>1</v>
      </c>
      <c r="AS114" s="0" t="n">
        <f aca="false">FALSE()</f>
        <v>0</v>
      </c>
      <c r="AT114" s="0" t="n">
        <f aca="false">FALSE()</f>
        <v>0</v>
      </c>
      <c r="AU114" s="0" t="n">
        <f aca="false">FALSE()</f>
        <v>0</v>
      </c>
      <c r="AV114" s="0" t="n">
        <f aca="false">FALSE()</f>
        <v>0</v>
      </c>
      <c r="AW114" s="0" t="n">
        <f aca="false">TRUE()</f>
        <v>1</v>
      </c>
      <c r="AX114" s="380" t="n">
        <v>45099.4159722222</v>
      </c>
      <c r="AY114" s="380" t="n">
        <v>45099.4166666667</v>
      </c>
      <c r="AZ114" s="0" t="n">
        <v>1</v>
      </c>
      <c r="BA114" s="0" t="s">
        <v>17903</v>
      </c>
      <c r="BB114" s="0" t="n">
        <v>0</v>
      </c>
      <c r="BC114" s="380" t="n">
        <v>25569.125</v>
      </c>
      <c r="BD114" s="0" t="s">
        <v>2599</v>
      </c>
      <c r="BE114" s="0" t="s">
        <v>2170</v>
      </c>
      <c r="BF114" s="0" t="s">
        <v>2118</v>
      </c>
    </row>
    <row r="115" customFormat="false" ht="15" hidden="false" customHeight="false" outlineLevel="0" collapsed="false">
      <c r="A115" s="0" t="s">
        <v>18613</v>
      </c>
      <c r="B115" s="0" t="s">
        <v>18614</v>
      </c>
      <c r="C115" s="0" t="s">
        <v>18613</v>
      </c>
      <c r="D115" s="0" t="s">
        <v>2133</v>
      </c>
      <c r="E115" s="0" t="s">
        <v>18613</v>
      </c>
      <c r="F115" s="0" t="n">
        <v>1</v>
      </c>
      <c r="G115" s="0" t="s">
        <v>434</v>
      </c>
      <c r="H115" s="0" t="s">
        <v>2170</v>
      </c>
      <c r="I115" s="0" t="s">
        <v>2170</v>
      </c>
      <c r="J115" s="0" t="s">
        <v>2170</v>
      </c>
      <c r="K115" s="0" t="s">
        <v>2170</v>
      </c>
      <c r="L115" s="0" t="s">
        <v>2170</v>
      </c>
      <c r="M115" s="0" t="s">
        <v>2170</v>
      </c>
      <c r="N115" s="0" t="n">
        <f aca="false">FALSE()</f>
        <v>0</v>
      </c>
      <c r="O115" s="0" t="s">
        <v>18615</v>
      </c>
      <c r="P115" s="0" t="s">
        <v>17780</v>
      </c>
      <c r="Q115" s="0" t="n">
        <v>2</v>
      </c>
      <c r="R115" s="380" t="n">
        <v>46567.125</v>
      </c>
      <c r="S115" s="223" t="n">
        <v>1000</v>
      </c>
      <c r="T115" s="0" t="s">
        <v>2132</v>
      </c>
      <c r="U115" s="380" t="n">
        <v>45650.125</v>
      </c>
      <c r="V115" s="380" t="n">
        <v>45653.125</v>
      </c>
      <c r="W115" s="0" t="s">
        <v>2170</v>
      </c>
      <c r="X115" s="0" t="s">
        <v>18616</v>
      </c>
      <c r="AA115" s="0" t="s">
        <v>600</v>
      </c>
      <c r="AB115" s="0" t="s">
        <v>17848</v>
      </c>
      <c r="AC115" s="0" t="n">
        <v>240419</v>
      </c>
      <c r="AD115" s="0" t="n">
        <v>240419</v>
      </c>
      <c r="AE115" s="0" t="n">
        <v>5</v>
      </c>
      <c r="AF115" s="0" t="n">
        <f aca="false">FALSE()</f>
        <v>0</v>
      </c>
      <c r="AG115" s="0" t="n">
        <f aca="false">TRUE()</f>
        <v>1</v>
      </c>
      <c r="AH115" s="0" t="n">
        <f aca="false">TRUE()</f>
        <v>1</v>
      </c>
      <c r="AI115" s="0" t="n">
        <f aca="false">FALSE()</f>
        <v>0</v>
      </c>
      <c r="AJ115" s="0" t="n">
        <f aca="false">FALSE()</f>
        <v>0</v>
      </c>
      <c r="AK115" s="0" t="n">
        <f aca="false">FALSE()</f>
        <v>0</v>
      </c>
      <c r="AL115" s="0" t="s">
        <v>3129</v>
      </c>
      <c r="AM115" s="0" t="n">
        <f aca="false">TRUE()</f>
        <v>1</v>
      </c>
      <c r="AN115" s="0" t="s">
        <v>18617</v>
      </c>
      <c r="AO115" s="0" t="n">
        <v>1</v>
      </c>
      <c r="AP115" s="0" t="s">
        <v>18618</v>
      </c>
      <c r="AQ115" s="0" t="s">
        <v>18619</v>
      </c>
      <c r="AR115" s="0" t="n">
        <f aca="false">FALSE()</f>
        <v>0</v>
      </c>
      <c r="AS115" s="0" t="n">
        <f aca="false">FALSE()</f>
        <v>0</v>
      </c>
      <c r="AT115" s="0" t="n">
        <f aca="false">FALSE()</f>
        <v>0</v>
      </c>
      <c r="AU115" s="0" t="n">
        <f aca="false">FALSE()</f>
        <v>0</v>
      </c>
      <c r="AV115" s="0" t="n">
        <f aca="false">FALSE()</f>
        <v>0</v>
      </c>
      <c r="AW115" s="0" t="n">
        <f aca="false">TRUE()</f>
        <v>1</v>
      </c>
      <c r="AX115" s="380" t="n">
        <v>45678.4194444444</v>
      </c>
      <c r="AY115" s="380" t="n">
        <v>45678.125</v>
      </c>
      <c r="AZ115" s="0" t="n">
        <v>2</v>
      </c>
      <c r="BA115" s="0" t="s">
        <v>18354</v>
      </c>
      <c r="BB115" s="0" t="n">
        <v>1</v>
      </c>
      <c r="BC115" s="380" t="n">
        <v>25569.125</v>
      </c>
      <c r="BD115" s="0" t="s">
        <v>2170</v>
      </c>
      <c r="BE115" s="0" t="s">
        <v>2170</v>
      </c>
      <c r="BF115" s="0" t="s">
        <v>2118</v>
      </c>
    </row>
    <row r="116" customFormat="false" ht="15" hidden="false" customHeight="false" outlineLevel="0" collapsed="false">
      <c r="A116" s="0" t="s">
        <v>18620</v>
      </c>
      <c r="B116" s="0" t="s">
        <v>18621</v>
      </c>
      <c r="C116" s="0" t="s">
        <v>18620</v>
      </c>
      <c r="D116" s="0" t="s">
        <v>2133</v>
      </c>
      <c r="E116" s="0" t="s">
        <v>18620</v>
      </c>
      <c r="F116" s="0" t="n">
        <v>1</v>
      </c>
      <c r="G116" s="0" t="s">
        <v>434</v>
      </c>
      <c r="H116" s="0" t="s">
        <v>2170</v>
      </c>
      <c r="I116" s="0" t="s">
        <v>2170</v>
      </c>
      <c r="J116" s="0" t="s">
        <v>2170</v>
      </c>
      <c r="K116" s="0" t="s">
        <v>2170</v>
      </c>
      <c r="L116" s="0" t="s">
        <v>2170</v>
      </c>
      <c r="M116" s="0" t="s">
        <v>2170</v>
      </c>
      <c r="N116" s="0" t="n">
        <f aca="false">FALSE()</f>
        <v>0</v>
      </c>
      <c r="O116" s="0" t="s">
        <v>18622</v>
      </c>
      <c r="P116" s="0" t="s">
        <v>17780</v>
      </c>
      <c r="Q116" s="0" t="n">
        <v>12</v>
      </c>
      <c r="R116" s="380" t="n">
        <v>46480.125</v>
      </c>
      <c r="S116" s="223" t="n">
        <v>1000</v>
      </c>
      <c r="T116" s="0" t="s">
        <v>2132</v>
      </c>
      <c r="U116" s="380" t="n">
        <v>45371.125</v>
      </c>
      <c r="V116" s="380" t="n">
        <v>45400.125</v>
      </c>
      <c r="W116" s="0" t="s">
        <v>2132</v>
      </c>
      <c r="X116" s="0" t="s">
        <v>18623</v>
      </c>
      <c r="Y116" s="0" t="s">
        <v>601</v>
      </c>
      <c r="Z116" s="0" t="s">
        <v>2602</v>
      </c>
      <c r="AA116" s="0" t="s">
        <v>610</v>
      </c>
      <c r="AB116" s="0" t="s">
        <v>17781</v>
      </c>
      <c r="AC116" s="0" t="n">
        <v>3000000</v>
      </c>
      <c r="AD116" s="0" t="n">
        <v>3000000</v>
      </c>
      <c r="AE116" s="0" t="n">
        <v>5</v>
      </c>
      <c r="AF116" s="0" t="n">
        <f aca="false">FALSE()</f>
        <v>0</v>
      </c>
      <c r="AG116" s="0" t="n">
        <f aca="false">TRUE()</f>
        <v>1</v>
      </c>
      <c r="AH116" s="0" t="n">
        <f aca="false">TRUE()</f>
        <v>1</v>
      </c>
      <c r="AI116" s="0" t="n">
        <f aca="false">FALSE()</f>
        <v>0</v>
      </c>
      <c r="AJ116" s="0" t="n">
        <f aca="false">FALSE()</f>
        <v>0</v>
      </c>
      <c r="AK116" s="0" t="n">
        <f aca="false">TRUE()</f>
        <v>1</v>
      </c>
      <c r="AL116" s="0" t="s">
        <v>2129</v>
      </c>
      <c r="AM116" s="0" t="n">
        <f aca="false">TRUE()</f>
        <v>1</v>
      </c>
      <c r="AN116" s="0" t="s">
        <v>18624</v>
      </c>
      <c r="AO116" s="0" t="n">
        <v>1</v>
      </c>
      <c r="AP116" s="0" t="s">
        <v>18625</v>
      </c>
      <c r="AQ116" s="0" t="s">
        <v>18626</v>
      </c>
      <c r="AR116" s="0" t="n">
        <f aca="false">TRUE()</f>
        <v>1</v>
      </c>
      <c r="AS116" s="0" t="n">
        <f aca="false">FALSE()</f>
        <v>0</v>
      </c>
      <c r="AT116" s="0" t="n">
        <f aca="false">FALSE()</f>
        <v>0</v>
      </c>
      <c r="AU116" s="0" t="n">
        <f aca="false">FALSE()</f>
        <v>0</v>
      </c>
      <c r="AV116" s="0" t="n">
        <f aca="false">FALSE()</f>
        <v>0</v>
      </c>
      <c r="AW116" s="0" t="n">
        <f aca="false">TRUE()</f>
        <v>1</v>
      </c>
      <c r="AX116" s="380" t="n">
        <v>45400.6875</v>
      </c>
      <c r="AY116" s="380" t="n">
        <v>45400.125</v>
      </c>
      <c r="AZ116" s="0" t="n">
        <v>1</v>
      </c>
      <c r="BA116" s="0" t="s">
        <v>18627</v>
      </c>
      <c r="BB116" s="0" t="n">
        <v>0</v>
      </c>
      <c r="BC116" s="380" t="n">
        <v>25569.125</v>
      </c>
      <c r="BD116" s="0" t="s">
        <v>2170</v>
      </c>
      <c r="BE116" s="0" t="s">
        <v>2170</v>
      </c>
      <c r="BF116" s="0" t="s">
        <v>604</v>
      </c>
    </row>
    <row r="117" customFormat="false" ht="15" hidden="false" customHeight="false" outlineLevel="0" collapsed="false">
      <c r="A117" s="0" t="s">
        <v>18628</v>
      </c>
      <c r="B117" s="0" t="s">
        <v>18629</v>
      </c>
      <c r="C117" s="0" t="s">
        <v>18628</v>
      </c>
      <c r="D117" s="0" t="s">
        <v>18630</v>
      </c>
      <c r="E117" s="0" t="s">
        <v>18628</v>
      </c>
      <c r="F117" s="0" t="n">
        <v>1</v>
      </c>
      <c r="G117" s="0" t="s">
        <v>18631</v>
      </c>
      <c r="H117" s="0" t="s">
        <v>2170</v>
      </c>
      <c r="I117" s="0" t="s">
        <v>2170</v>
      </c>
      <c r="J117" s="0" t="s">
        <v>2170</v>
      </c>
      <c r="K117" s="0" t="s">
        <v>2170</v>
      </c>
      <c r="L117" s="0" t="s">
        <v>2170</v>
      </c>
      <c r="M117" s="0" t="s">
        <v>2170</v>
      </c>
      <c r="N117" s="0" t="n">
        <f aca="false">FALSE()</f>
        <v>0</v>
      </c>
      <c r="O117" s="0" t="s">
        <v>18632</v>
      </c>
      <c r="P117" s="0" t="s">
        <v>17780</v>
      </c>
      <c r="Q117" s="0" t="n">
        <v>4</v>
      </c>
      <c r="R117" s="380" t="n">
        <v>46640.125</v>
      </c>
      <c r="S117" s="223" t="n">
        <v>1000</v>
      </c>
      <c r="T117" s="0" t="s">
        <v>2132</v>
      </c>
      <c r="U117" s="380" t="n">
        <v>44816.125</v>
      </c>
      <c r="V117" s="380" t="n">
        <v>44820.125</v>
      </c>
      <c r="W117" s="0" t="s">
        <v>2132</v>
      </c>
      <c r="X117" s="0" t="s">
        <v>18633</v>
      </c>
      <c r="Y117" s="0" t="s">
        <v>601</v>
      </c>
      <c r="Z117" s="0" t="s">
        <v>2602</v>
      </c>
      <c r="AA117" s="0" t="s">
        <v>2115</v>
      </c>
      <c r="AB117" s="0" t="s">
        <v>17781</v>
      </c>
      <c r="AC117" s="0" t="n">
        <v>1000000</v>
      </c>
      <c r="AD117" s="0" t="n">
        <v>1000000</v>
      </c>
      <c r="AE117" s="0" t="n">
        <v>5</v>
      </c>
      <c r="AF117" s="0" t="n">
        <f aca="false">FALSE()</f>
        <v>0</v>
      </c>
      <c r="AG117" s="0" t="n">
        <f aca="false">TRUE()</f>
        <v>1</v>
      </c>
      <c r="AH117" s="0" t="n">
        <f aca="false">TRUE()</f>
        <v>1</v>
      </c>
      <c r="AI117" s="0" t="n">
        <f aca="false">FALSE()</f>
        <v>0</v>
      </c>
      <c r="AJ117" s="0" t="n">
        <f aca="false">FALSE()</f>
        <v>0</v>
      </c>
      <c r="AK117" s="0" t="n">
        <f aca="false">FALSE()</f>
        <v>0</v>
      </c>
      <c r="AL117" s="0" t="s">
        <v>3129</v>
      </c>
      <c r="AM117" s="0" t="n">
        <f aca="false">TRUE()</f>
        <v>1</v>
      </c>
      <c r="AN117" s="0" t="s">
        <v>18634</v>
      </c>
      <c r="AO117" s="0" t="n">
        <v>2</v>
      </c>
      <c r="AP117" s="0" t="s">
        <v>18635</v>
      </c>
      <c r="AQ117" s="0" t="s">
        <v>18636</v>
      </c>
      <c r="AR117" s="0" t="n">
        <f aca="false">TRUE()</f>
        <v>1</v>
      </c>
      <c r="AS117" s="0" t="n">
        <f aca="false">FALSE()</f>
        <v>0</v>
      </c>
      <c r="AT117" s="0" t="n">
        <f aca="false">FALSE()</f>
        <v>0</v>
      </c>
      <c r="AU117" s="0" t="n">
        <f aca="false">FALSE()</f>
        <v>0</v>
      </c>
      <c r="AV117" s="0" t="n">
        <f aca="false">FALSE()</f>
        <v>0</v>
      </c>
      <c r="AW117" s="0" t="n">
        <f aca="false">TRUE()</f>
        <v>1</v>
      </c>
      <c r="AX117" s="380" t="n">
        <v>44820.5402777778</v>
      </c>
      <c r="AY117" s="380" t="n">
        <v>44820.4166666667</v>
      </c>
      <c r="AZ117" s="0" t="n">
        <v>1</v>
      </c>
      <c r="BA117" s="0" t="s">
        <v>18637</v>
      </c>
      <c r="BB117" s="0" t="n">
        <v>0</v>
      </c>
      <c r="BC117" s="380" t="n">
        <v>25569.125</v>
      </c>
      <c r="BD117" s="0" t="s">
        <v>2170</v>
      </c>
      <c r="BE117" s="0" t="s">
        <v>2170</v>
      </c>
      <c r="BF117" s="0" t="s">
        <v>2118</v>
      </c>
    </row>
    <row r="118" customFormat="false" ht="15" hidden="false" customHeight="false" outlineLevel="0" collapsed="false">
      <c r="A118" s="0" t="s">
        <v>18638</v>
      </c>
      <c r="B118" s="0" t="s">
        <v>18639</v>
      </c>
      <c r="C118" s="0" t="s">
        <v>18638</v>
      </c>
      <c r="D118" s="0" t="s">
        <v>2133</v>
      </c>
      <c r="E118" s="0" t="s">
        <v>18638</v>
      </c>
      <c r="F118" s="0" t="n">
        <v>1</v>
      </c>
      <c r="G118" s="0" t="s">
        <v>434</v>
      </c>
      <c r="H118" s="0" t="s">
        <v>2170</v>
      </c>
      <c r="I118" s="0" t="s">
        <v>2170</v>
      </c>
      <c r="J118" s="0" t="s">
        <v>2170</v>
      </c>
      <c r="K118" s="0" t="s">
        <v>2170</v>
      </c>
      <c r="L118" s="0" t="s">
        <v>2170</v>
      </c>
      <c r="M118" s="0" t="s">
        <v>2170</v>
      </c>
      <c r="N118" s="0" t="n">
        <f aca="false">FALSE()</f>
        <v>0</v>
      </c>
      <c r="O118" s="0" t="s">
        <v>18640</v>
      </c>
      <c r="P118" s="0" t="s">
        <v>17780</v>
      </c>
      <c r="Q118" s="0" t="n">
        <v>12</v>
      </c>
      <c r="R118" s="380" t="n">
        <v>46478.125</v>
      </c>
      <c r="S118" s="223" t="n">
        <v>1000</v>
      </c>
      <c r="T118" s="0" t="s">
        <v>2132</v>
      </c>
      <c r="U118" s="380" t="n">
        <v>45743.125</v>
      </c>
      <c r="V118" s="380" t="n">
        <v>45758.125</v>
      </c>
      <c r="W118" s="0" t="s">
        <v>2132</v>
      </c>
      <c r="X118" s="0" t="s">
        <v>18641</v>
      </c>
      <c r="Y118" s="0" t="s">
        <v>601</v>
      </c>
      <c r="Z118" s="0" t="s">
        <v>2602</v>
      </c>
      <c r="AA118" s="0" t="s">
        <v>2574</v>
      </c>
      <c r="AB118" s="0" t="s">
        <v>17781</v>
      </c>
      <c r="AC118" s="0" t="n">
        <v>5500000</v>
      </c>
      <c r="AD118" s="0" t="n">
        <v>5500000</v>
      </c>
      <c r="AE118" s="0" t="n">
        <v>5</v>
      </c>
      <c r="AF118" s="0" t="n">
        <f aca="false">FALSE()</f>
        <v>0</v>
      </c>
      <c r="AG118" s="0" t="n">
        <f aca="false">TRUE()</f>
        <v>1</v>
      </c>
      <c r="AH118" s="0" t="n">
        <f aca="false">TRUE()</f>
        <v>1</v>
      </c>
      <c r="AI118" s="0" t="n">
        <f aca="false">TRUE()</f>
        <v>1</v>
      </c>
      <c r="AJ118" s="0" t="n">
        <f aca="false">FALSE()</f>
        <v>0</v>
      </c>
      <c r="AK118" s="0" t="n">
        <f aca="false">FALSE()</f>
        <v>0</v>
      </c>
      <c r="AL118" s="0" t="s">
        <v>2129</v>
      </c>
      <c r="AM118" s="0" t="n">
        <f aca="false">TRUE()</f>
        <v>1</v>
      </c>
      <c r="AN118" s="0" t="s">
        <v>18642</v>
      </c>
      <c r="AO118" s="0" t="n">
        <v>1</v>
      </c>
      <c r="AP118" s="0" t="s">
        <v>18643</v>
      </c>
      <c r="AQ118" s="0" t="s">
        <v>18644</v>
      </c>
      <c r="AR118" s="0" t="n">
        <f aca="false">TRUE()</f>
        <v>1</v>
      </c>
      <c r="AS118" s="0" t="n">
        <f aca="false">FALSE()</f>
        <v>0</v>
      </c>
      <c r="AT118" s="0" t="n">
        <f aca="false">FALSE()</f>
        <v>0</v>
      </c>
      <c r="AU118" s="0" t="n">
        <f aca="false">FALSE()</f>
        <v>0</v>
      </c>
      <c r="AV118" s="0" t="n">
        <f aca="false">FALSE()</f>
        <v>0</v>
      </c>
      <c r="AW118" s="0" t="n">
        <f aca="false">TRUE()</f>
        <v>1</v>
      </c>
      <c r="AX118" s="380" t="n">
        <v>45758.6145833333</v>
      </c>
      <c r="AY118" s="380" t="n">
        <v>45758.125</v>
      </c>
      <c r="AZ118" s="0" t="n">
        <v>1</v>
      </c>
      <c r="BA118" s="0" t="s">
        <v>16080</v>
      </c>
      <c r="BB118" s="0" t="n">
        <v>0</v>
      </c>
      <c r="BC118" s="380" t="n">
        <v>25569.125</v>
      </c>
      <c r="BD118" s="0" t="s">
        <v>2170</v>
      </c>
      <c r="BE118" s="0" t="s">
        <v>2170</v>
      </c>
      <c r="BF118" s="0" t="s">
        <v>17868</v>
      </c>
    </row>
    <row r="119" customFormat="false" ht="15" hidden="false" customHeight="false" outlineLevel="0" collapsed="false">
      <c r="A119" s="0" t="s">
        <v>18645</v>
      </c>
      <c r="B119" s="0" t="s">
        <v>18646</v>
      </c>
      <c r="C119" s="0" t="s">
        <v>18645</v>
      </c>
      <c r="D119" s="0" t="s">
        <v>2133</v>
      </c>
      <c r="E119" s="0" t="s">
        <v>18645</v>
      </c>
      <c r="F119" s="0" t="n">
        <v>1</v>
      </c>
      <c r="G119" s="0" t="s">
        <v>434</v>
      </c>
      <c r="H119" s="0" t="s">
        <v>2170</v>
      </c>
      <c r="I119" s="0" t="s">
        <v>2170</v>
      </c>
      <c r="J119" s="0" t="s">
        <v>2170</v>
      </c>
      <c r="K119" s="0" t="s">
        <v>2170</v>
      </c>
      <c r="L119" s="0" t="s">
        <v>2170</v>
      </c>
      <c r="M119" s="0" t="s">
        <v>2170</v>
      </c>
      <c r="N119" s="0" t="n">
        <f aca="false">FALSE()</f>
        <v>0</v>
      </c>
      <c r="O119" s="0" t="s">
        <v>18647</v>
      </c>
      <c r="P119" s="0" t="s">
        <v>17780</v>
      </c>
      <c r="Q119" s="0" t="n">
        <v>12</v>
      </c>
      <c r="R119" s="380" t="n">
        <v>47275.125</v>
      </c>
      <c r="S119" s="223" t="n">
        <v>1000</v>
      </c>
      <c r="T119" s="0" t="s">
        <v>2132</v>
      </c>
      <c r="U119" s="380" t="n">
        <v>45828.125</v>
      </c>
      <c r="V119" s="380" t="n">
        <v>45835.125</v>
      </c>
      <c r="W119" s="0" t="s">
        <v>2132</v>
      </c>
      <c r="X119" s="0" t="s">
        <v>18648</v>
      </c>
      <c r="Y119" s="0" t="s">
        <v>601</v>
      </c>
      <c r="Z119" s="0" t="s">
        <v>2602</v>
      </c>
      <c r="AA119" s="0" t="s">
        <v>2451</v>
      </c>
      <c r="AB119" s="0" t="s">
        <v>17781</v>
      </c>
      <c r="AC119" s="0" t="n">
        <v>15000000</v>
      </c>
      <c r="AD119" s="0" t="n">
        <v>15000000</v>
      </c>
      <c r="AE119" s="0" t="n">
        <v>5</v>
      </c>
      <c r="AF119" s="0" t="n">
        <f aca="false">FALSE()</f>
        <v>0</v>
      </c>
      <c r="AG119" s="0" t="n">
        <f aca="false">TRUE()</f>
        <v>1</v>
      </c>
      <c r="AH119" s="0" t="n">
        <f aca="false">TRUE()</f>
        <v>1</v>
      </c>
      <c r="AI119" s="0" t="n">
        <f aca="false">FALSE()</f>
        <v>0</v>
      </c>
      <c r="AJ119" s="0" t="n">
        <f aca="false">FALSE()</f>
        <v>0</v>
      </c>
      <c r="AK119" s="0" t="n">
        <f aca="false">FALSE()</f>
        <v>0</v>
      </c>
      <c r="AL119" s="0" t="s">
        <v>2129</v>
      </c>
      <c r="AM119" s="0" t="n">
        <f aca="false">TRUE()</f>
        <v>1</v>
      </c>
      <c r="AN119" s="0" t="s">
        <v>18649</v>
      </c>
      <c r="AO119" s="0" t="n">
        <v>1</v>
      </c>
      <c r="AP119" s="0" t="s">
        <v>18650</v>
      </c>
      <c r="AQ119" s="0" t="s">
        <v>18651</v>
      </c>
      <c r="AR119" s="0" t="n">
        <f aca="false">TRUE()</f>
        <v>1</v>
      </c>
      <c r="AS119" s="0" t="n">
        <f aca="false">FALSE()</f>
        <v>0</v>
      </c>
      <c r="AT119" s="0" t="n">
        <f aca="false">FALSE()</f>
        <v>0</v>
      </c>
      <c r="AU119" s="0" t="n">
        <f aca="false">FALSE()</f>
        <v>0</v>
      </c>
      <c r="AV119" s="0" t="n">
        <f aca="false">FALSE()</f>
        <v>0</v>
      </c>
      <c r="AW119" s="0" t="n">
        <f aca="false">TRUE()</f>
        <v>1</v>
      </c>
      <c r="AX119" s="380" t="n">
        <v>45835.6458333333</v>
      </c>
      <c r="AY119" s="380" t="n">
        <v>45835.125</v>
      </c>
      <c r="AZ119" s="0" t="n">
        <v>1</v>
      </c>
      <c r="BA119" s="0" t="s">
        <v>7267</v>
      </c>
      <c r="BB119" s="0" t="n">
        <v>0</v>
      </c>
      <c r="BC119" s="380" t="n">
        <v>25569.125</v>
      </c>
      <c r="BD119" s="0" t="s">
        <v>2170</v>
      </c>
      <c r="BE119" s="0" t="s">
        <v>2170</v>
      </c>
      <c r="BF119" s="0" t="s">
        <v>2118</v>
      </c>
    </row>
    <row r="120" customFormat="false" ht="15" hidden="false" customHeight="false" outlineLevel="0" collapsed="false">
      <c r="A120" s="0" t="s">
        <v>18652</v>
      </c>
      <c r="B120" s="0" t="s">
        <v>18653</v>
      </c>
      <c r="C120" s="0" t="s">
        <v>18652</v>
      </c>
      <c r="D120" s="0" t="s">
        <v>2133</v>
      </c>
      <c r="E120" s="0" t="s">
        <v>18652</v>
      </c>
      <c r="F120" s="0" t="n">
        <v>1</v>
      </c>
      <c r="G120" s="0" t="s">
        <v>434</v>
      </c>
      <c r="H120" s="0" t="s">
        <v>2170</v>
      </c>
      <c r="I120" s="0" t="s">
        <v>2170</v>
      </c>
      <c r="J120" s="0" t="s">
        <v>2170</v>
      </c>
      <c r="K120" s="0" t="s">
        <v>2170</v>
      </c>
      <c r="L120" s="0" t="s">
        <v>2170</v>
      </c>
      <c r="M120" s="0" t="s">
        <v>2170</v>
      </c>
      <c r="N120" s="0" t="n">
        <f aca="false">FALSE()</f>
        <v>0</v>
      </c>
      <c r="O120" s="0" t="s">
        <v>18654</v>
      </c>
      <c r="P120" s="0" t="s">
        <v>17780</v>
      </c>
      <c r="Q120" s="0" t="n">
        <v>1</v>
      </c>
      <c r="R120" s="380" t="n">
        <v>48538.125</v>
      </c>
      <c r="S120" s="223" t="n">
        <v>100000</v>
      </c>
      <c r="T120" s="0" t="s">
        <v>18300</v>
      </c>
      <c r="U120" s="380" t="n">
        <v>45629.125</v>
      </c>
      <c r="V120" s="380" t="n">
        <v>45631.125</v>
      </c>
      <c r="W120" s="0" t="s">
        <v>2170</v>
      </c>
      <c r="X120" s="0" t="s">
        <v>18655</v>
      </c>
      <c r="AA120" s="0" t="s">
        <v>600</v>
      </c>
      <c r="AB120" s="0" t="s">
        <v>17848</v>
      </c>
      <c r="AC120" s="0" t="n">
        <v>10263</v>
      </c>
      <c r="AD120" s="0" t="n">
        <v>12500</v>
      </c>
      <c r="AE120" s="0" t="n">
        <v>5</v>
      </c>
      <c r="AF120" s="0" t="n">
        <f aca="false">FALSE()</f>
        <v>0</v>
      </c>
      <c r="AG120" s="0" t="n">
        <f aca="false">TRUE()</f>
        <v>1</v>
      </c>
      <c r="AH120" s="0" t="n">
        <f aca="false">TRUE()</f>
        <v>1</v>
      </c>
      <c r="AI120" s="0" t="n">
        <f aca="false">FALSE()</f>
        <v>0</v>
      </c>
      <c r="AJ120" s="0" t="n">
        <f aca="false">FALSE()</f>
        <v>0</v>
      </c>
      <c r="AK120" s="0" t="n">
        <f aca="false">FALSE()</f>
        <v>0</v>
      </c>
      <c r="AL120" s="0" t="s">
        <v>3129</v>
      </c>
      <c r="AM120" s="0" t="n">
        <f aca="false">TRUE()</f>
        <v>1</v>
      </c>
      <c r="AN120" s="0" t="s">
        <v>18656</v>
      </c>
      <c r="AO120" s="0" t="n">
        <v>1</v>
      </c>
      <c r="AP120" s="0" t="s">
        <v>18657</v>
      </c>
      <c r="AQ120" s="0" t="s">
        <v>18658</v>
      </c>
      <c r="AR120" s="0" t="n">
        <f aca="false">TRUE()</f>
        <v>1</v>
      </c>
      <c r="AS120" s="0" t="n">
        <f aca="false">FALSE()</f>
        <v>0</v>
      </c>
      <c r="AT120" s="0" t="n">
        <f aca="false">FALSE()</f>
        <v>0</v>
      </c>
      <c r="AU120" s="0" t="n">
        <f aca="false">FALSE()</f>
        <v>0</v>
      </c>
      <c r="AV120" s="0" t="n">
        <f aca="false">FALSE()</f>
        <v>0</v>
      </c>
      <c r="AW120" s="0" t="n">
        <f aca="false">TRUE()</f>
        <v>1</v>
      </c>
      <c r="AX120" s="380" t="n">
        <v>45632.53125</v>
      </c>
      <c r="AY120" s="380" t="n">
        <v>45632.125</v>
      </c>
      <c r="AZ120" s="0" t="n">
        <v>1</v>
      </c>
      <c r="BA120" s="0" t="s">
        <v>17903</v>
      </c>
      <c r="BB120" s="0" t="n">
        <v>1</v>
      </c>
      <c r="BC120" s="380" t="n">
        <v>25569.125</v>
      </c>
      <c r="BD120" s="0" t="s">
        <v>2170</v>
      </c>
      <c r="BE120" s="0" t="s">
        <v>2170</v>
      </c>
      <c r="BF120" s="0" t="s">
        <v>2118</v>
      </c>
    </row>
    <row r="121" customFormat="false" ht="15" hidden="false" customHeight="false" outlineLevel="0" collapsed="false">
      <c r="A121" s="0" t="s">
        <v>18659</v>
      </c>
      <c r="B121" s="0" t="s">
        <v>18660</v>
      </c>
      <c r="C121" s="0" t="s">
        <v>18659</v>
      </c>
      <c r="D121" s="0" t="s">
        <v>2133</v>
      </c>
      <c r="E121" s="0" t="s">
        <v>18659</v>
      </c>
      <c r="F121" s="0" t="n">
        <v>1</v>
      </c>
      <c r="G121" s="0" t="s">
        <v>434</v>
      </c>
      <c r="H121" s="0" t="s">
        <v>2170</v>
      </c>
      <c r="I121" s="0" t="s">
        <v>2170</v>
      </c>
      <c r="J121" s="0" t="s">
        <v>2170</v>
      </c>
      <c r="K121" s="0" t="s">
        <v>2170</v>
      </c>
      <c r="L121" s="0" t="s">
        <v>2170</v>
      </c>
      <c r="M121" s="0" t="s">
        <v>2170</v>
      </c>
      <c r="N121" s="0" t="n">
        <f aca="false">FALSE()</f>
        <v>0</v>
      </c>
      <c r="O121" s="0" t="s">
        <v>18661</v>
      </c>
      <c r="P121" s="0" t="s">
        <v>17780</v>
      </c>
      <c r="Q121" s="0" t="n">
        <v>4</v>
      </c>
      <c r="R121" s="380" t="n">
        <v>46238.125</v>
      </c>
      <c r="S121" s="223" t="n">
        <v>400</v>
      </c>
      <c r="T121" s="0" t="s">
        <v>2132</v>
      </c>
      <c r="U121" s="380" t="n">
        <v>44039.125</v>
      </c>
      <c r="V121" s="380" t="n">
        <v>44054.125</v>
      </c>
      <c r="W121" s="0" t="s">
        <v>2170</v>
      </c>
      <c r="X121" s="0" t="s">
        <v>18662</v>
      </c>
      <c r="Y121" s="0" t="s">
        <v>601</v>
      </c>
      <c r="Z121" s="0" t="s">
        <v>2602</v>
      </c>
      <c r="AA121" s="0" t="s">
        <v>17847</v>
      </c>
      <c r="AB121" s="0" t="s">
        <v>17848</v>
      </c>
      <c r="AC121" s="0" t="n">
        <v>5000000</v>
      </c>
      <c r="AD121" s="0" t="n">
        <v>5000000</v>
      </c>
      <c r="AE121" s="0" t="n">
        <v>5</v>
      </c>
      <c r="AF121" s="0" t="n">
        <f aca="false">FALSE()</f>
        <v>0</v>
      </c>
      <c r="AG121" s="0" t="n">
        <f aca="false">TRUE()</f>
        <v>1</v>
      </c>
      <c r="AH121" s="0" t="n">
        <f aca="false">TRUE()</f>
        <v>1</v>
      </c>
      <c r="AI121" s="0" t="n">
        <f aca="false">FALSE()</f>
        <v>0</v>
      </c>
      <c r="AJ121" s="0" t="n">
        <f aca="false">FALSE()</f>
        <v>0</v>
      </c>
      <c r="AK121" s="0" t="n">
        <f aca="false">TRUE()</f>
        <v>1</v>
      </c>
      <c r="AL121" s="0" t="s">
        <v>2129</v>
      </c>
      <c r="AM121" s="0" t="n">
        <f aca="false">TRUE()</f>
        <v>1</v>
      </c>
      <c r="AN121" s="0" t="s">
        <v>18663</v>
      </c>
      <c r="AO121" s="0" t="n">
        <v>1</v>
      </c>
      <c r="AP121" s="0" t="s">
        <v>18664</v>
      </c>
      <c r="AQ121" s="0" t="s">
        <v>18665</v>
      </c>
      <c r="AR121" s="0" t="n">
        <f aca="false">TRUE()</f>
        <v>1</v>
      </c>
      <c r="AS121" s="0" t="n">
        <f aca="false">FALSE()</f>
        <v>0</v>
      </c>
      <c r="AT121" s="0" t="n">
        <f aca="false">FALSE()</f>
        <v>0</v>
      </c>
      <c r="AU121" s="0" t="n">
        <f aca="false">FALSE()</f>
        <v>0</v>
      </c>
      <c r="AV121" s="0" t="n">
        <f aca="false">FALSE()</f>
        <v>0</v>
      </c>
      <c r="AW121" s="0" t="n">
        <f aca="false">FALSE()</f>
        <v>0</v>
      </c>
      <c r="AX121" s="380" t="n">
        <v>44054.7083333333</v>
      </c>
      <c r="AY121" s="380" t="n">
        <v>44054.4166666667</v>
      </c>
      <c r="AZ121" s="0" t="n">
        <v>1</v>
      </c>
      <c r="BA121" s="0" t="s">
        <v>18666</v>
      </c>
      <c r="BB121" s="0" t="n">
        <v>0</v>
      </c>
      <c r="BC121" s="380" t="n">
        <v>25569.125</v>
      </c>
      <c r="BD121" s="0" t="s">
        <v>2170</v>
      </c>
      <c r="BE121" s="0" t="s">
        <v>2170</v>
      </c>
      <c r="BF121" s="0" t="s">
        <v>2118</v>
      </c>
    </row>
    <row r="122" customFormat="false" ht="15" hidden="false" customHeight="false" outlineLevel="0" collapsed="false">
      <c r="A122" s="0" t="s">
        <v>18667</v>
      </c>
      <c r="B122" s="0" t="s">
        <v>18668</v>
      </c>
      <c r="C122" s="0" t="s">
        <v>18667</v>
      </c>
      <c r="D122" s="0" t="s">
        <v>2133</v>
      </c>
      <c r="E122" s="0" t="s">
        <v>18667</v>
      </c>
      <c r="F122" s="0" t="n">
        <v>1</v>
      </c>
      <c r="G122" s="0" t="s">
        <v>434</v>
      </c>
      <c r="H122" s="0" t="s">
        <v>2170</v>
      </c>
      <c r="I122" s="0" t="s">
        <v>2170</v>
      </c>
      <c r="J122" s="0" t="s">
        <v>2170</v>
      </c>
      <c r="K122" s="0" t="s">
        <v>2170</v>
      </c>
      <c r="L122" s="0" t="s">
        <v>2170</v>
      </c>
      <c r="M122" s="0" t="s">
        <v>2170</v>
      </c>
      <c r="N122" s="0" t="n">
        <f aca="false">FALSE()</f>
        <v>0</v>
      </c>
      <c r="O122" s="0" t="s">
        <v>18669</v>
      </c>
      <c r="P122" s="0" t="s">
        <v>17838</v>
      </c>
      <c r="Q122" s="0" t="n">
        <v>4</v>
      </c>
      <c r="R122" s="380" t="n">
        <v>47161.125</v>
      </c>
      <c r="S122" s="223" t="n">
        <v>1000</v>
      </c>
      <c r="T122" s="0" t="s">
        <v>2132</v>
      </c>
      <c r="U122" s="380" t="n">
        <v>44951.125</v>
      </c>
      <c r="V122" s="380" t="n">
        <v>44988.125</v>
      </c>
      <c r="W122" s="0" t="s">
        <v>2132</v>
      </c>
      <c r="X122" s="0" t="s">
        <v>18670</v>
      </c>
      <c r="Y122" s="0" t="s">
        <v>601</v>
      </c>
      <c r="Z122" s="0" t="s">
        <v>2602</v>
      </c>
      <c r="AA122" s="0" t="s">
        <v>2684</v>
      </c>
      <c r="AB122" s="0" t="s">
        <v>17781</v>
      </c>
      <c r="AC122" s="0" t="n">
        <v>13912712</v>
      </c>
      <c r="AD122" s="0" t="n">
        <v>14000000</v>
      </c>
      <c r="AE122" s="0" t="n">
        <v>5</v>
      </c>
      <c r="AF122" s="0" t="n">
        <f aca="false">FALSE()</f>
        <v>0</v>
      </c>
      <c r="AG122" s="0" t="n">
        <f aca="false">TRUE()</f>
        <v>1</v>
      </c>
      <c r="AH122" s="0" t="n">
        <f aca="false">TRUE()</f>
        <v>1</v>
      </c>
      <c r="AI122" s="0" t="n">
        <f aca="false">FALSE()</f>
        <v>0</v>
      </c>
      <c r="AJ122" s="0" t="n">
        <f aca="false">FALSE()</f>
        <v>0</v>
      </c>
      <c r="AK122" s="0" t="n">
        <f aca="false">FALSE()</f>
        <v>0</v>
      </c>
      <c r="AL122" s="0" t="s">
        <v>2129</v>
      </c>
      <c r="AM122" s="0" t="n">
        <f aca="false">TRUE()</f>
        <v>1</v>
      </c>
      <c r="AN122" s="0" t="s">
        <v>18671</v>
      </c>
      <c r="AO122" s="0" t="n">
        <v>1</v>
      </c>
      <c r="AP122" s="0" t="s">
        <v>18672</v>
      </c>
      <c r="AQ122" s="0" t="s">
        <v>18673</v>
      </c>
      <c r="AR122" s="0" t="n">
        <f aca="false">TRUE()</f>
        <v>1</v>
      </c>
      <c r="AS122" s="0" t="n">
        <f aca="false">FALSE()</f>
        <v>0</v>
      </c>
      <c r="AT122" s="0" t="n">
        <f aca="false">FALSE()</f>
        <v>0</v>
      </c>
      <c r="AU122" s="0" t="n">
        <f aca="false">FALSE()</f>
        <v>0</v>
      </c>
      <c r="AV122" s="0" t="n">
        <f aca="false">FALSE()</f>
        <v>0</v>
      </c>
      <c r="AW122" s="0" t="n">
        <f aca="false">TRUE()</f>
        <v>1</v>
      </c>
      <c r="AX122" s="380" t="n">
        <v>44988.7263888889</v>
      </c>
      <c r="AY122" s="380" t="n">
        <v>44988.4166666667</v>
      </c>
      <c r="AZ122" s="0" t="n">
        <v>2</v>
      </c>
      <c r="BA122" s="0" t="s">
        <v>18674</v>
      </c>
      <c r="BB122" s="0" t="n">
        <v>0</v>
      </c>
      <c r="BC122" s="380" t="n">
        <v>47161.125</v>
      </c>
      <c r="BD122" s="0" t="s">
        <v>2170</v>
      </c>
      <c r="BE122" s="0" t="s">
        <v>2170</v>
      </c>
      <c r="BF122" s="0" t="s">
        <v>2118</v>
      </c>
    </row>
    <row r="123" customFormat="false" ht="15" hidden="false" customHeight="false" outlineLevel="0" collapsed="false">
      <c r="A123" s="0" t="s">
        <v>18675</v>
      </c>
      <c r="B123" s="0" t="s">
        <v>18676</v>
      </c>
      <c r="C123" s="0" t="s">
        <v>18675</v>
      </c>
      <c r="D123" s="0" t="s">
        <v>2133</v>
      </c>
      <c r="E123" s="0" t="s">
        <v>18675</v>
      </c>
      <c r="F123" s="0" t="n">
        <v>1</v>
      </c>
      <c r="G123" s="0" t="s">
        <v>434</v>
      </c>
      <c r="H123" s="0" t="s">
        <v>2170</v>
      </c>
      <c r="I123" s="0" t="s">
        <v>2170</v>
      </c>
      <c r="J123" s="0" t="s">
        <v>2170</v>
      </c>
      <c r="K123" s="0" t="s">
        <v>2170</v>
      </c>
      <c r="L123" s="0" t="s">
        <v>2170</v>
      </c>
      <c r="M123" s="0" t="s">
        <v>2170</v>
      </c>
      <c r="N123" s="0" t="n">
        <f aca="false">FALSE()</f>
        <v>0</v>
      </c>
      <c r="O123" s="0" t="s">
        <v>18677</v>
      </c>
      <c r="P123" s="0" t="s">
        <v>17780</v>
      </c>
      <c r="Q123" s="0" t="n">
        <v>12</v>
      </c>
      <c r="R123" s="380" t="n">
        <v>46660.125</v>
      </c>
      <c r="S123" s="223" t="n">
        <v>1000</v>
      </c>
      <c r="T123" s="0" t="s">
        <v>2132</v>
      </c>
      <c r="U123" s="380" t="n">
        <v>45567.125</v>
      </c>
      <c r="V123" s="380" t="n">
        <v>45580.125</v>
      </c>
      <c r="W123" s="0" t="s">
        <v>2132</v>
      </c>
      <c r="X123" s="0" t="s">
        <v>18678</v>
      </c>
      <c r="Y123" s="0" t="s">
        <v>601</v>
      </c>
      <c r="Z123" s="0" t="s">
        <v>2602</v>
      </c>
      <c r="AA123" s="0" t="s">
        <v>2451</v>
      </c>
      <c r="AB123" s="0" t="s">
        <v>17781</v>
      </c>
      <c r="AC123" s="0" t="n">
        <v>8000000</v>
      </c>
      <c r="AD123" s="0" t="n">
        <v>8000000</v>
      </c>
      <c r="AE123" s="0" t="n">
        <v>5</v>
      </c>
      <c r="AF123" s="0" t="n">
        <f aca="false">FALSE()</f>
        <v>0</v>
      </c>
      <c r="AG123" s="0" t="n">
        <f aca="false">TRUE()</f>
        <v>1</v>
      </c>
      <c r="AH123" s="0" t="n">
        <f aca="false">TRUE()</f>
        <v>1</v>
      </c>
      <c r="AI123" s="0" t="n">
        <f aca="false">TRUE()</f>
        <v>1</v>
      </c>
      <c r="AJ123" s="0" t="n">
        <f aca="false">FALSE()</f>
        <v>0</v>
      </c>
      <c r="AK123" s="0" t="n">
        <f aca="false">FALSE()</f>
        <v>0</v>
      </c>
      <c r="AL123" s="0" t="s">
        <v>2129</v>
      </c>
      <c r="AM123" s="0" t="n">
        <f aca="false">TRUE()</f>
        <v>1</v>
      </c>
      <c r="AN123" s="0" t="s">
        <v>18679</v>
      </c>
      <c r="AO123" s="0" t="n">
        <v>1</v>
      </c>
      <c r="AP123" s="0" t="s">
        <v>18680</v>
      </c>
      <c r="AQ123" s="0" t="s">
        <v>18681</v>
      </c>
      <c r="AR123" s="0" t="n">
        <f aca="false">TRUE()</f>
        <v>1</v>
      </c>
      <c r="AS123" s="0" t="n">
        <f aca="false">TRUE()</f>
        <v>1</v>
      </c>
      <c r="AT123" s="0" t="n">
        <f aca="false">FALSE()</f>
        <v>0</v>
      </c>
      <c r="AU123" s="0" t="n">
        <f aca="false">FALSE()</f>
        <v>0</v>
      </c>
      <c r="AV123" s="0" t="n">
        <f aca="false">FALSE()</f>
        <v>0</v>
      </c>
      <c r="AW123" s="0" t="n">
        <f aca="false">TRUE()</f>
        <v>1</v>
      </c>
      <c r="AX123" s="380" t="n">
        <v>45580.7090277778</v>
      </c>
      <c r="AY123" s="380" t="n">
        <v>45580.125</v>
      </c>
      <c r="AZ123" s="0" t="n">
        <v>1</v>
      </c>
      <c r="BA123" s="0" t="s">
        <v>18682</v>
      </c>
      <c r="BB123" s="0" t="n">
        <v>0</v>
      </c>
      <c r="BC123" s="380" t="n">
        <v>25569.125</v>
      </c>
      <c r="BD123" s="0" t="s">
        <v>2170</v>
      </c>
      <c r="BE123" s="0" t="s">
        <v>2170</v>
      </c>
      <c r="BF123" s="0" t="s">
        <v>2118</v>
      </c>
    </row>
    <row r="124" customFormat="false" ht="15" hidden="false" customHeight="false" outlineLevel="0" collapsed="false">
      <c r="A124" s="0" t="s">
        <v>18683</v>
      </c>
      <c r="B124" s="0" t="s">
        <v>18684</v>
      </c>
      <c r="C124" s="0" t="s">
        <v>18683</v>
      </c>
      <c r="D124" s="0" t="s">
        <v>2133</v>
      </c>
      <c r="E124" s="0" t="s">
        <v>18683</v>
      </c>
      <c r="F124" s="0" t="n">
        <v>1</v>
      </c>
      <c r="G124" s="0" t="s">
        <v>434</v>
      </c>
      <c r="H124" s="0" t="s">
        <v>2170</v>
      </c>
      <c r="I124" s="0" t="s">
        <v>2170</v>
      </c>
      <c r="J124" s="0" t="s">
        <v>2170</v>
      </c>
      <c r="K124" s="0" t="s">
        <v>2170</v>
      </c>
      <c r="L124" s="0" t="s">
        <v>2170</v>
      </c>
      <c r="M124" s="0" t="s">
        <v>2170</v>
      </c>
      <c r="N124" s="0" t="n">
        <f aca="false">FALSE()</f>
        <v>0</v>
      </c>
      <c r="O124" s="0" t="s">
        <v>18685</v>
      </c>
      <c r="P124" s="0" t="s">
        <v>17780</v>
      </c>
      <c r="Q124" s="0" t="n">
        <v>12</v>
      </c>
      <c r="R124" s="380" t="n">
        <v>47618.125</v>
      </c>
      <c r="S124" s="223" t="n">
        <v>1000</v>
      </c>
      <c r="T124" s="0" t="s">
        <v>2132</v>
      </c>
      <c r="U124" s="380" t="n">
        <v>45806.125</v>
      </c>
      <c r="V124" s="380" t="n">
        <v>45818.125</v>
      </c>
      <c r="W124" s="0" t="s">
        <v>2132</v>
      </c>
      <c r="X124" s="0" t="s">
        <v>18446</v>
      </c>
      <c r="Y124" s="0" t="s">
        <v>601</v>
      </c>
      <c r="Z124" s="0" t="s">
        <v>2602</v>
      </c>
      <c r="AA124" s="0" t="s">
        <v>2116</v>
      </c>
      <c r="AB124" s="0" t="s">
        <v>17781</v>
      </c>
      <c r="AC124" s="0" t="n">
        <v>100000</v>
      </c>
      <c r="AD124" s="0" t="n">
        <v>100000</v>
      </c>
      <c r="AE124" s="0" t="n">
        <v>5</v>
      </c>
      <c r="AF124" s="0" t="n">
        <f aca="false">FALSE()</f>
        <v>0</v>
      </c>
      <c r="AG124" s="0" t="n">
        <f aca="false">TRUE()</f>
        <v>1</v>
      </c>
      <c r="AH124" s="0" t="n">
        <f aca="false">TRUE()</f>
        <v>1</v>
      </c>
      <c r="AI124" s="0" t="n">
        <f aca="false">FALSE()</f>
        <v>0</v>
      </c>
      <c r="AJ124" s="0" t="n">
        <f aca="false">FALSE()</f>
        <v>0</v>
      </c>
      <c r="AK124" s="0" t="n">
        <f aca="false">TRUE()</f>
        <v>1</v>
      </c>
      <c r="AL124" s="0" t="s">
        <v>2129</v>
      </c>
      <c r="AM124" s="0" t="n">
        <f aca="false">TRUE()</f>
        <v>1</v>
      </c>
      <c r="AN124" s="0" t="s">
        <v>18686</v>
      </c>
      <c r="AO124" s="0" t="n">
        <v>1</v>
      </c>
      <c r="AP124" s="0" t="s">
        <v>18687</v>
      </c>
      <c r="AQ124" s="0" t="s">
        <v>18688</v>
      </c>
      <c r="AR124" s="0" t="n">
        <f aca="false">TRUE()</f>
        <v>1</v>
      </c>
      <c r="AS124" s="0" t="n">
        <f aca="false">TRUE()</f>
        <v>1</v>
      </c>
      <c r="AT124" s="0" t="n">
        <f aca="false">FALSE()</f>
        <v>0</v>
      </c>
      <c r="AU124" s="0" t="n">
        <f aca="false">FALSE()</f>
        <v>0</v>
      </c>
      <c r="AV124" s="0" t="n">
        <f aca="false">FALSE()</f>
        <v>0</v>
      </c>
      <c r="AW124" s="0" t="n">
        <f aca="false">TRUE()</f>
        <v>1</v>
      </c>
      <c r="AX124" s="380" t="n">
        <v>25569.125</v>
      </c>
      <c r="AY124" s="380" t="n">
        <v>25569.125</v>
      </c>
      <c r="AZ124" s="0" t="n">
        <v>3</v>
      </c>
      <c r="BA124" s="0" t="s">
        <v>18689</v>
      </c>
      <c r="BB124" s="0" t="n">
        <v>0</v>
      </c>
      <c r="BC124" s="380" t="n">
        <v>25569.125</v>
      </c>
      <c r="BD124" s="0" t="s">
        <v>2170</v>
      </c>
      <c r="BE124" s="0" t="s">
        <v>2170</v>
      </c>
      <c r="BF124" s="0" t="s">
        <v>2118</v>
      </c>
    </row>
    <row r="125" customFormat="false" ht="15" hidden="false" customHeight="false" outlineLevel="0" collapsed="false">
      <c r="A125" s="0" t="s">
        <v>18690</v>
      </c>
      <c r="B125" s="0" t="s">
        <v>18691</v>
      </c>
      <c r="C125" s="0" t="s">
        <v>18690</v>
      </c>
      <c r="D125" s="0" t="s">
        <v>18630</v>
      </c>
      <c r="E125" s="0" t="s">
        <v>18690</v>
      </c>
      <c r="F125" s="0" t="n">
        <v>1</v>
      </c>
      <c r="G125" s="0" t="s">
        <v>18631</v>
      </c>
      <c r="H125" s="0" t="s">
        <v>2170</v>
      </c>
      <c r="I125" s="0" t="s">
        <v>2170</v>
      </c>
      <c r="J125" s="0" t="s">
        <v>2170</v>
      </c>
      <c r="K125" s="0" t="s">
        <v>2170</v>
      </c>
      <c r="L125" s="0" t="s">
        <v>2170</v>
      </c>
      <c r="M125" s="0" t="s">
        <v>2170</v>
      </c>
      <c r="N125" s="0" t="n">
        <f aca="false">FALSE()</f>
        <v>0</v>
      </c>
      <c r="O125" s="0" t="s">
        <v>18692</v>
      </c>
      <c r="P125" s="0" t="s">
        <v>17780</v>
      </c>
      <c r="Q125" s="0" t="n">
        <v>4</v>
      </c>
      <c r="R125" s="380" t="n">
        <v>46072.125</v>
      </c>
      <c r="S125" s="223" t="n">
        <v>1000</v>
      </c>
      <c r="T125" s="0" t="s">
        <v>2132</v>
      </c>
      <c r="U125" s="380" t="n">
        <v>45342.125</v>
      </c>
      <c r="V125" s="380" t="n">
        <v>45344.125</v>
      </c>
      <c r="W125" s="0" t="s">
        <v>2132</v>
      </c>
      <c r="X125" s="0" t="s">
        <v>18693</v>
      </c>
      <c r="Y125" s="0" t="s">
        <v>601</v>
      </c>
      <c r="Z125" s="0" t="s">
        <v>2602</v>
      </c>
      <c r="AA125" s="0" t="s">
        <v>2114</v>
      </c>
      <c r="AB125" s="0" t="s">
        <v>17781</v>
      </c>
      <c r="AC125" s="0" t="n">
        <v>350000</v>
      </c>
      <c r="AD125" s="0" t="n">
        <v>350000</v>
      </c>
      <c r="AE125" s="0" t="n">
        <v>5</v>
      </c>
      <c r="AF125" s="0" t="n">
        <f aca="false">FALSE()</f>
        <v>0</v>
      </c>
      <c r="AG125" s="0" t="n">
        <f aca="false">TRUE()</f>
        <v>1</v>
      </c>
      <c r="AH125" s="0" t="n">
        <f aca="false">TRUE()</f>
        <v>1</v>
      </c>
      <c r="AI125" s="0" t="n">
        <f aca="false">FALSE()</f>
        <v>0</v>
      </c>
      <c r="AJ125" s="0" t="n">
        <f aca="false">FALSE()</f>
        <v>0</v>
      </c>
      <c r="AK125" s="0" t="n">
        <f aca="false">FALSE()</f>
        <v>0</v>
      </c>
      <c r="AL125" s="0" t="s">
        <v>3129</v>
      </c>
      <c r="AM125" s="0" t="n">
        <f aca="false">TRUE()</f>
        <v>1</v>
      </c>
      <c r="AN125" s="0" t="s">
        <v>18694</v>
      </c>
      <c r="AO125" s="0" t="n">
        <v>2</v>
      </c>
      <c r="AP125" s="0" t="s">
        <v>18695</v>
      </c>
      <c r="AQ125" s="0" t="s">
        <v>18696</v>
      </c>
      <c r="AR125" s="0" t="n">
        <f aca="false">TRUE()</f>
        <v>1</v>
      </c>
      <c r="AS125" s="0" t="n">
        <f aca="false">FALSE()</f>
        <v>0</v>
      </c>
      <c r="AT125" s="0" t="n">
        <f aca="false">FALSE()</f>
        <v>0</v>
      </c>
      <c r="AU125" s="0" t="n">
        <f aca="false">FALSE()</f>
        <v>0</v>
      </c>
      <c r="AV125" s="0" t="n">
        <f aca="false">FALSE()</f>
        <v>0</v>
      </c>
      <c r="AW125" s="0" t="n">
        <f aca="false">TRUE()</f>
        <v>1</v>
      </c>
      <c r="AX125" s="380" t="n">
        <v>45344.5173611111</v>
      </c>
      <c r="AY125" s="380" t="n">
        <v>45344.125</v>
      </c>
      <c r="AZ125" s="0" t="n">
        <v>1</v>
      </c>
      <c r="BA125" s="0" t="s">
        <v>18697</v>
      </c>
      <c r="BB125" s="0" t="n">
        <v>0</v>
      </c>
      <c r="BC125" s="380" t="n">
        <v>25569.125</v>
      </c>
      <c r="BD125" s="0" t="s">
        <v>2170</v>
      </c>
      <c r="BE125" s="0" t="s">
        <v>2170</v>
      </c>
      <c r="BF125" s="0" t="s">
        <v>2118</v>
      </c>
    </row>
    <row r="126" customFormat="false" ht="15" hidden="false" customHeight="false" outlineLevel="0" collapsed="false">
      <c r="A126" s="0" t="s">
        <v>18698</v>
      </c>
      <c r="B126" s="0" t="s">
        <v>18699</v>
      </c>
      <c r="C126" s="0" t="s">
        <v>18698</v>
      </c>
      <c r="D126" s="0" t="s">
        <v>2133</v>
      </c>
      <c r="E126" s="0" t="s">
        <v>18698</v>
      </c>
      <c r="F126" s="0" t="n">
        <v>1</v>
      </c>
      <c r="G126" s="0" t="s">
        <v>434</v>
      </c>
      <c r="H126" s="0" t="s">
        <v>2170</v>
      </c>
      <c r="I126" s="0" t="s">
        <v>2170</v>
      </c>
      <c r="J126" s="0" t="s">
        <v>2170</v>
      </c>
      <c r="K126" s="0" t="s">
        <v>2170</v>
      </c>
      <c r="L126" s="0" t="s">
        <v>2170</v>
      </c>
      <c r="M126" s="0" t="s">
        <v>2170</v>
      </c>
      <c r="N126" s="0" t="n">
        <f aca="false">FALSE()</f>
        <v>0</v>
      </c>
      <c r="O126" s="0" t="s">
        <v>18700</v>
      </c>
      <c r="P126" s="0" t="s">
        <v>17780</v>
      </c>
      <c r="Q126" s="0" t="n">
        <v>12</v>
      </c>
      <c r="R126" s="380" t="n">
        <v>46201.125</v>
      </c>
      <c r="S126" s="223" t="n">
        <v>1000</v>
      </c>
      <c r="T126" s="0" t="s">
        <v>2132</v>
      </c>
      <c r="U126" s="380" t="n">
        <v>45625.125</v>
      </c>
      <c r="V126" s="380" t="n">
        <v>45631.125</v>
      </c>
      <c r="W126" s="0" t="s">
        <v>2132</v>
      </c>
      <c r="X126" s="0" t="s">
        <v>18701</v>
      </c>
      <c r="Y126" s="0" t="s">
        <v>601</v>
      </c>
      <c r="Z126" s="0" t="s">
        <v>2602</v>
      </c>
      <c r="AA126" s="0" t="s">
        <v>2693</v>
      </c>
      <c r="AB126" s="0" t="s">
        <v>17781</v>
      </c>
      <c r="AC126" s="0" t="n">
        <v>11500000</v>
      </c>
      <c r="AD126" s="0" t="n">
        <v>11500000</v>
      </c>
      <c r="AE126" s="0" t="n">
        <v>5</v>
      </c>
      <c r="AF126" s="0" t="n">
        <f aca="false">FALSE()</f>
        <v>0</v>
      </c>
      <c r="AG126" s="0" t="n">
        <f aca="false">TRUE()</f>
        <v>1</v>
      </c>
      <c r="AH126" s="0" t="n">
        <f aca="false">TRUE()</f>
        <v>1</v>
      </c>
      <c r="AI126" s="0" t="n">
        <f aca="false">FALSE()</f>
        <v>0</v>
      </c>
      <c r="AJ126" s="0" t="n">
        <f aca="false">FALSE()</f>
        <v>0</v>
      </c>
      <c r="AK126" s="0" t="n">
        <f aca="false">FALSE()</f>
        <v>0</v>
      </c>
      <c r="AL126" s="0" t="s">
        <v>2129</v>
      </c>
      <c r="AM126" s="0" t="n">
        <f aca="false">TRUE()</f>
        <v>1</v>
      </c>
      <c r="AN126" s="0" t="s">
        <v>18702</v>
      </c>
      <c r="AO126" s="0" t="n">
        <v>1</v>
      </c>
      <c r="AP126" s="0" t="s">
        <v>18703</v>
      </c>
      <c r="AQ126" s="0" t="s">
        <v>18704</v>
      </c>
      <c r="AR126" s="0" t="n">
        <f aca="false">TRUE()</f>
        <v>1</v>
      </c>
      <c r="AS126" s="0" t="n">
        <f aca="false">FALSE()</f>
        <v>0</v>
      </c>
      <c r="AT126" s="0" t="n">
        <f aca="false">FALSE()</f>
        <v>0</v>
      </c>
      <c r="AU126" s="0" t="n">
        <f aca="false">FALSE()</f>
        <v>0</v>
      </c>
      <c r="AV126" s="0" t="n">
        <f aca="false">FALSE()</f>
        <v>0</v>
      </c>
      <c r="AW126" s="0" t="n">
        <f aca="false">TRUE()</f>
        <v>1</v>
      </c>
      <c r="AX126" s="380" t="n">
        <v>45631.6166666667</v>
      </c>
      <c r="AY126" s="380" t="n">
        <v>45631.125</v>
      </c>
      <c r="AZ126" s="0" t="n">
        <v>1</v>
      </c>
      <c r="BA126" s="0" t="s">
        <v>8550</v>
      </c>
      <c r="BB126" s="0" t="n">
        <v>0</v>
      </c>
      <c r="BC126" s="380" t="n">
        <v>25569.125</v>
      </c>
      <c r="BD126" s="0" t="s">
        <v>2170</v>
      </c>
      <c r="BE126" s="0" t="s">
        <v>2170</v>
      </c>
      <c r="BF126" s="0" t="s">
        <v>2118</v>
      </c>
    </row>
    <row r="127" customFormat="false" ht="15" hidden="false" customHeight="false" outlineLevel="0" collapsed="false">
      <c r="A127" s="0" t="s">
        <v>18705</v>
      </c>
      <c r="B127" s="0" t="s">
        <v>18706</v>
      </c>
      <c r="C127" s="0" t="s">
        <v>18705</v>
      </c>
      <c r="D127" s="0" t="s">
        <v>2133</v>
      </c>
      <c r="E127" s="0" t="s">
        <v>18705</v>
      </c>
      <c r="F127" s="0" t="n">
        <v>1</v>
      </c>
      <c r="G127" s="0" t="s">
        <v>434</v>
      </c>
      <c r="H127" s="0" t="s">
        <v>2170</v>
      </c>
      <c r="I127" s="0" t="s">
        <v>2170</v>
      </c>
      <c r="J127" s="0" t="s">
        <v>2170</v>
      </c>
      <c r="K127" s="0" t="s">
        <v>2170</v>
      </c>
      <c r="L127" s="0" t="s">
        <v>2170</v>
      </c>
      <c r="M127" s="0" t="s">
        <v>2170</v>
      </c>
      <c r="N127" s="0" t="n">
        <f aca="false">FALSE()</f>
        <v>0</v>
      </c>
      <c r="O127" s="0" t="s">
        <v>18707</v>
      </c>
      <c r="P127" s="0" t="s">
        <v>17838</v>
      </c>
      <c r="Q127" s="0" t="n">
        <v>2</v>
      </c>
      <c r="R127" s="380" t="n">
        <v>46472.125</v>
      </c>
      <c r="S127" s="223" t="n">
        <v>1000</v>
      </c>
      <c r="T127" s="0" t="s">
        <v>2132</v>
      </c>
      <c r="U127" s="380" t="n">
        <v>42829.125</v>
      </c>
      <c r="V127" s="380" t="n">
        <v>42832.125</v>
      </c>
      <c r="W127" s="0" t="s">
        <v>2132</v>
      </c>
      <c r="X127" s="0" t="s">
        <v>18708</v>
      </c>
      <c r="Y127" s="0" t="s">
        <v>601</v>
      </c>
      <c r="Z127" s="0" t="s">
        <v>2602</v>
      </c>
      <c r="AA127" s="0" t="s">
        <v>610</v>
      </c>
      <c r="AB127" s="0" t="s">
        <v>17848</v>
      </c>
      <c r="AC127" s="0" t="n">
        <v>15000000</v>
      </c>
      <c r="AD127" s="0" t="n">
        <v>15000000</v>
      </c>
      <c r="AE127" s="0" t="n">
        <v>5</v>
      </c>
      <c r="AF127" s="0" t="n">
        <f aca="false">FALSE()</f>
        <v>0</v>
      </c>
      <c r="AG127" s="0" t="n">
        <f aca="false">TRUE()</f>
        <v>1</v>
      </c>
      <c r="AH127" s="0" t="n">
        <f aca="false">TRUE()</f>
        <v>1</v>
      </c>
      <c r="AI127" s="0" t="n">
        <f aca="false">FALSE()</f>
        <v>0</v>
      </c>
      <c r="AJ127" s="0" t="n">
        <f aca="false">FALSE()</f>
        <v>0</v>
      </c>
      <c r="AK127" s="0" t="n">
        <f aca="false">FALSE()</f>
        <v>0</v>
      </c>
      <c r="AL127" s="0" t="s">
        <v>2129</v>
      </c>
      <c r="AM127" s="0" t="n">
        <f aca="false">TRUE()</f>
        <v>1</v>
      </c>
      <c r="AN127" s="0" t="s">
        <v>18709</v>
      </c>
      <c r="AO127" s="0" t="n">
        <v>1</v>
      </c>
      <c r="AP127" s="0" t="s">
        <v>18710</v>
      </c>
      <c r="AQ127" s="0" t="s">
        <v>18711</v>
      </c>
      <c r="AR127" s="0" t="n">
        <f aca="false">TRUE()</f>
        <v>1</v>
      </c>
      <c r="AS127" s="0" t="n">
        <f aca="false">FALSE()</f>
        <v>0</v>
      </c>
      <c r="AT127" s="0" t="n">
        <f aca="false">FALSE()</f>
        <v>0</v>
      </c>
      <c r="AU127" s="0" t="n">
        <f aca="false">FALSE()</f>
        <v>0</v>
      </c>
      <c r="AV127" s="0" t="n">
        <f aca="false">FALSE()</f>
        <v>0</v>
      </c>
      <c r="AW127" s="0" t="n">
        <f aca="false">TRUE()</f>
        <v>1</v>
      </c>
      <c r="AX127" s="380" t="n">
        <v>43166.9229166667</v>
      </c>
      <c r="AY127" s="380" t="n">
        <v>43166.4166666667</v>
      </c>
      <c r="AZ127" s="0" t="n">
        <v>2</v>
      </c>
      <c r="BA127" s="0" t="s">
        <v>9409</v>
      </c>
      <c r="BB127" s="0" t="n">
        <v>0</v>
      </c>
      <c r="BC127" s="380" t="n">
        <v>25569.125</v>
      </c>
      <c r="BD127" s="0" t="s">
        <v>2170</v>
      </c>
      <c r="BE127" s="0" t="s">
        <v>2170</v>
      </c>
      <c r="BF127" s="0" t="s">
        <v>2118</v>
      </c>
    </row>
    <row r="128" customFormat="false" ht="15" hidden="false" customHeight="false" outlineLevel="0" collapsed="false">
      <c r="A128" s="0" t="s">
        <v>18712</v>
      </c>
      <c r="B128" s="0" t="s">
        <v>18713</v>
      </c>
      <c r="C128" s="0" t="s">
        <v>18712</v>
      </c>
      <c r="D128" s="0" t="s">
        <v>2133</v>
      </c>
      <c r="E128" s="0" t="s">
        <v>18712</v>
      </c>
      <c r="F128" s="0" t="n">
        <v>1</v>
      </c>
      <c r="G128" s="0" t="s">
        <v>434</v>
      </c>
      <c r="H128" s="0" t="s">
        <v>2170</v>
      </c>
      <c r="I128" s="0" t="s">
        <v>2170</v>
      </c>
      <c r="J128" s="0" t="s">
        <v>2170</v>
      </c>
      <c r="K128" s="0" t="s">
        <v>2170</v>
      </c>
      <c r="L128" s="0" t="s">
        <v>2170</v>
      </c>
      <c r="M128" s="0" t="s">
        <v>2170</v>
      </c>
      <c r="N128" s="0" t="n">
        <f aca="false">FALSE()</f>
        <v>0</v>
      </c>
      <c r="O128" s="0" t="s">
        <v>18714</v>
      </c>
      <c r="P128" s="0" t="s">
        <v>17780</v>
      </c>
      <c r="Q128" s="0" t="n">
        <v>2</v>
      </c>
      <c r="R128" s="380" t="n">
        <v>46924.125</v>
      </c>
      <c r="S128" s="223" t="n">
        <v>1000</v>
      </c>
      <c r="T128" s="0" t="s">
        <v>2132</v>
      </c>
      <c r="U128" s="380" t="n">
        <v>42587.125</v>
      </c>
      <c r="V128" s="380" t="n">
        <v>43284.125</v>
      </c>
      <c r="W128" s="0" t="s">
        <v>2132</v>
      </c>
      <c r="X128" s="0" t="s">
        <v>18572</v>
      </c>
      <c r="Y128" s="0" t="s">
        <v>601</v>
      </c>
      <c r="Z128" s="0" t="s">
        <v>2602</v>
      </c>
      <c r="AA128" s="0" t="s">
        <v>2891</v>
      </c>
      <c r="AB128" s="0" t="s">
        <v>17848</v>
      </c>
      <c r="AC128" s="0" t="n">
        <v>5000000</v>
      </c>
      <c r="AD128" s="0" t="n">
        <v>5000000</v>
      </c>
      <c r="AE128" s="0" t="n">
        <v>5</v>
      </c>
      <c r="AF128" s="0" t="n">
        <f aca="false">FALSE()</f>
        <v>0</v>
      </c>
      <c r="AG128" s="0" t="n">
        <f aca="false">TRUE()</f>
        <v>1</v>
      </c>
      <c r="AH128" s="0" t="n">
        <f aca="false">TRUE()</f>
        <v>1</v>
      </c>
      <c r="AI128" s="0" t="n">
        <f aca="false">FALSE()</f>
        <v>0</v>
      </c>
      <c r="AJ128" s="0" t="n">
        <f aca="false">FALSE()</f>
        <v>0</v>
      </c>
      <c r="AK128" s="0" t="n">
        <f aca="false">FALSE()</f>
        <v>0</v>
      </c>
      <c r="AL128" s="0" t="s">
        <v>2129</v>
      </c>
      <c r="AM128" s="0" t="n">
        <f aca="false">TRUE()</f>
        <v>1</v>
      </c>
      <c r="AN128" s="0" t="s">
        <v>18715</v>
      </c>
      <c r="AO128" s="0" t="n">
        <v>1</v>
      </c>
      <c r="AP128" s="0" t="s">
        <v>18716</v>
      </c>
      <c r="AQ128" s="0" t="s">
        <v>18717</v>
      </c>
      <c r="AR128" s="0" t="n">
        <f aca="false">TRUE()</f>
        <v>1</v>
      </c>
      <c r="AS128" s="0" t="n">
        <f aca="false">FALSE()</f>
        <v>0</v>
      </c>
      <c r="AT128" s="0" t="n">
        <f aca="false">FALSE()</f>
        <v>0</v>
      </c>
      <c r="AU128" s="0" t="n">
        <f aca="false">FALSE()</f>
        <v>0</v>
      </c>
      <c r="AV128" s="0" t="n">
        <f aca="false">FALSE()</f>
        <v>0</v>
      </c>
      <c r="AW128" s="0" t="n">
        <f aca="false">TRUE()</f>
        <v>1</v>
      </c>
      <c r="AX128" s="380" t="n">
        <v>43284.7166666667</v>
      </c>
      <c r="AY128" s="380" t="n">
        <v>43284.4166666667</v>
      </c>
      <c r="AZ128" s="0" t="n">
        <v>1</v>
      </c>
      <c r="BA128" s="0" t="s">
        <v>9576</v>
      </c>
      <c r="BB128" s="0" t="n">
        <v>0</v>
      </c>
      <c r="BC128" s="380" t="n">
        <v>46196.125</v>
      </c>
      <c r="BD128" s="0" t="s">
        <v>2170</v>
      </c>
      <c r="BE128" s="0" t="s">
        <v>2170</v>
      </c>
      <c r="BF128" s="0" t="s">
        <v>2118</v>
      </c>
    </row>
    <row r="129" customFormat="false" ht="15" hidden="false" customHeight="false" outlineLevel="0" collapsed="false">
      <c r="A129" s="0" t="s">
        <v>18718</v>
      </c>
      <c r="B129" s="0" t="s">
        <v>18719</v>
      </c>
      <c r="C129" s="0" t="s">
        <v>18718</v>
      </c>
      <c r="D129" s="0" t="s">
        <v>2133</v>
      </c>
      <c r="E129" s="0" t="s">
        <v>18718</v>
      </c>
      <c r="F129" s="0" t="n">
        <v>1</v>
      </c>
      <c r="G129" s="0" t="s">
        <v>434</v>
      </c>
      <c r="H129" s="0" t="s">
        <v>2170</v>
      </c>
      <c r="I129" s="0" t="s">
        <v>2170</v>
      </c>
      <c r="J129" s="0" t="s">
        <v>2170</v>
      </c>
      <c r="K129" s="0" t="s">
        <v>2170</v>
      </c>
      <c r="L129" s="0" t="s">
        <v>2170</v>
      </c>
      <c r="M129" s="0" t="s">
        <v>2170</v>
      </c>
      <c r="N129" s="0" t="n">
        <f aca="false">FALSE()</f>
        <v>0</v>
      </c>
      <c r="O129" s="0" t="s">
        <v>18720</v>
      </c>
      <c r="P129" s="0" t="s">
        <v>17780</v>
      </c>
      <c r="Q129" s="0" t="n">
        <v>12</v>
      </c>
      <c r="R129" s="380" t="n">
        <v>45995.125</v>
      </c>
      <c r="S129" s="223" t="n">
        <v>1000</v>
      </c>
      <c r="T129" s="0" t="s">
        <v>2132</v>
      </c>
      <c r="U129" s="380" t="n">
        <v>45628.125</v>
      </c>
      <c r="V129" s="380" t="n">
        <v>45635.125</v>
      </c>
      <c r="W129" s="0" t="s">
        <v>2132</v>
      </c>
      <c r="X129" s="0" t="s">
        <v>18721</v>
      </c>
      <c r="Y129" s="0" t="s">
        <v>601</v>
      </c>
      <c r="Z129" s="0" t="s">
        <v>2602</v>
      </c>
      <c r="AA129" s="0" t="s">
        <v>2891</v>
      </c>
      <c r="AB129" s="0" t="s">
        <v>17781</v>
      </c>
      <c r="AC129" s="0" t="n">
        <v>260000</v>
      </c>
      <c r="AD129" s="0" t="n">
        <v>260000</v>
      </c>
      <c r="AE129" s="0" t="n">
        <v>5</v>
      </c>
      <c r="AF129" s="0" t="n">
        <f aca="false">FALSE()</f>
        <v>0</v>
      </c>
      <c r="AG129" s="0" t="n">
        <f aca="false">TRUE()</f>
        <v>1</v>
      </c>
      <c r="AH129" s="0" t="n">
        <f aca="false">TRUE()</f>
        <v>1</v>
      </c>
      <c r="AI129" s="0" t="n">
        <f aca="false">FALSE()</f>
        <v>0</v>
      </c>
      <c r="AJ129" s="0" t="n">
        <f aca="false">FALSE()</f>
        <v>0</v>
      </c>
      <c r="AK129" s="0" t="n">
        <f aca="false">FALSE()</f>
        <v>0</v>
      </c>
      <c r="AL129" s="0" t="s">
        <v>2129</v>
      </c>
      <c r="AM129" s="0" t="n">
        <f aca="false">TRUE()</f>
        <v>1</v>
      </c>
      <c r="AN129" s="0" t="s">
        <v>18722</v>
      </c>
      <c r="AO129" s="0" t="n">
        <v>1</v>
      </c>
      <c r="AP129" s="0" t="s">
        <v>18723</v>
      </c>
      <c r="AQ129" s="0" t="s">
        <v>18724</v>
      </c>
      <c r="AR129" s="0" t="n">
        <f aca="false">TRUE()</f>
        <v>1</v>
      </c>
      <c r="AS129" s="0" t="n">
        <f aca="false">FALSE()</f>
        <v>0</v>
      </c>
      <c r="AT129" s="0" t="n">
        <f aca="false">FALSE()</f>
        <v>0</v>
      </c>
      <c r="AU129" s="0" t="n">
        <f aca="false">FALSE()</f>
        <v>0</v>
      </c>
      <c r="AV129" s="0" t="n">
        <f aca="false">FALSE()</f>
        <v>0</v>
      </c>
      <c r="AW129" s="0" t="n">
        <f aca="false">TRUE()</f>
        <v>1</v>
      </c>
      <c r="AX129" s="380" t="n">
        <v>45635.6145833333</v>
      </c>
      <c r="AY129" s="380" t="n">
        <v>45635.125</v>
      </c>
      <c r="AZ129" s="0" t="n">
        <v>3</v>
      </c>
      <c r="BA129" s="0" t="s">
        <v>18725</v>
      </c>
      <c r="BB129" s="0" t="n">
        <v>0</v>
      </c>
      <c r="BC129" s="380" t="n">
        <v>25569.125</v>
      </c>
      <c r="BD129" s="0" t="s">
        <v>2170</v>
      </c>
      <c r="BE129" s="0" t="s">
        <v>2170</v>
      </c>
      <c r="BF129" s="0" t="s">
        <v>604</v>
      </c>
    </row>
    <row r="130" customFormat="false" ht="15" hidden="false" customHeight="false" outlineLevel="0" collapsed="false">
      <c r="A130" s="0" t="s">
        <v>18726</v>
      </c>
      <c r="B130" s="0" t="s">
        <v>18727</v>
      </c>
      <c r="C130" s="0" t="s">
        <v>18726</v>
      </c>
      <c r="D130" s="0" t="s">
        <v>2133</v>
      </c>
      <c r="E130" s="0" t="s">
        <v>18726</v>
      </c>
      <c r="F130" s="0" t="n">
        <v>1</v>
      </c>
      <c r="G130" s="0" t="s">
        <v>434</v>
      </c>
      <c r="H130" s="0" t="s">
        <v>2170</v>
      </c>
      <c r="I130" s="0" t="s">
        <v>2170</v>
      </c>
      <c r="J130" s="0" t="s">
        <v>2170</v>
      </c>
      <c r="K130" s="0" t="s">
        <v>2170</v>
      </c>
      <c r="L130" s="0" t="s">
        <v>2170</v>
      </c>
      <c r="M130" s="0" t="s">
        <v>2170</v>
      </c>
      <c r="N130" s="0" t="n">
        <f aca="false">FALSE()</f>
        <v>0</v>
      </c>
      <c r="O130" s="0" t="s">
        <v>18728</v>
      </c>
      <c r="P130" s="0" t="s">
        <v>17780</v>
      </c>
      <c r="Q130" s="0" t="n">
        <v>12</v>
      </c>
      <c r="R130" s="380" t="n">
        <v>46086.125</v>
      </c>
      <c r="S130" s="223" t="n">
        <v>1000</v>
      </c>
      <c r="T130" s="0" t="s">
        <v>2132</v>
      </c>
      <c r="U130" s="380" t="n">
        <v>45363.125</v>
      </c>
      <c r="V130" s="380" t="n">
        <v>45366.125</v>
      </c>
      <c r="W130" s="0" t="s">
        <v>2132</v>
      </c>
      <c r="X130" s="0" t="s">
        <v>18729</v>
      </c>
      <c r="Y130" s="0" t="s">
        <v>601</v>
      </c>
      <c r="Z130" s="0" t="s">
        <v>2602</v>
      </c>
      <c r="AA130" s="0" t="s">
        <v>2451</v>
      </c>
      <c r="AB130" s="0" t="s">
        <v>17781</v>
      </c>
      <c r="AC130" s="0" t="n">
        <v>1000000</v>
      </c>
      <c r="AD130" s="0" t="n">
        <v>1000000</v>
      </c>
      <c r="AE130" s="0" t="n">
        <v>5</v>
      </c>
      <c r="AF130" s="0" t="n">
        <f aca="false">FALSE()</f>
        <v>0</v>
      </c>
      <c r="AG130" s="0" t="n">
        <f aca="false">TRUE()</f>
        <v>1</v>
      </c>
      <c r="AH130" s="0" t="n">
        <f aca="false">TRUE()</f>
        <v>1</v>
      </c>
      <c r="AI130" s="0" t="n">
        <f aca="false">FALSE()</f>
        <v>0</v>
      </c>
      <c r="AJ130" s="0" t="n">
        <f aca="false">FALSE()</f>
        <v>0</v>
      </c>
      <c r="AK130" s="0" t="n">
        <f aca="false">FALSE()</f>
        <v>0</v>
      </c>
      <c r="AL130" s="0" t="s">
        <v>2129</v>
      </c>
      <c r="AM130" s="0" t="n">
        <f aca="false">TRUE()</f>
        <v>1</v>
      </c>
      <c r="AN130" s="0" t="s">
        <v>18730</v>
      </c>
      <c r="AO130" s="0" t="n">
        <v>1</v>
      </c>
      <c r="AP130" s="0" t="s">
        <v>18731</v>
      </c>
      <c r="AQ130" s="0" t="s">
        <v>18732</v>
      </c>
      <c r="AR130" s="0" t="n">
        <f aca="false">TRUE()</f>
        <v>1</v>
      </c>
      <c r="AS130" s="0" t="n">
        <f aca="false">FALSE()</f>
        <v>0</v>
      </c>
      <c r="AT130" s="0" t="n">
        <f aca="false">FALSE()</f>
        <v>0</v>
      </c>
      <c r="AU130" s="0" t="n">
        <f aca="false">FALSE()</f>
        <v>0</v>
      </c>
      <c r="AV130" s="0" t="n">
        <f aca="false">FALSE()</f>
        <v>0</v>
      </c>
      <c r="AW130" s="0" t="n">
        <f aca="false">TRUE()</f>
        <v>1</v>
      </c>
      <c r="AX130" s="380" t="n">
        <v>45366.6180555556</v>
      </c>
      <c r="AY130" s="380" t="n">
        <v>45366.125</v>
      </c>
      <c r="AZ130" s="0" t="n">
        <v>2</v>
      </c>
      <c r="BA130" s="0" t="s">
        <v>18733</v>
      </c>
      <c r="BB130" s="0" t="n">
        <v>0</v>
      </c>
      <c r="BC130" s="380" t="n">
        <v>25569.125</v>
      </c>
      <c r="BD130" s="0" t="s">
        <v>2170</v>
      </c>
      <c r="BE130" s="0" t="s">
        <v>2170</v>
      </c>
      <c r="BF130" s="0" t="s">
        <v>604</v>
      </c>
    </row>
    <row r="131" customFormat="false" ht="15" hidden="false" customHeight="false" outlineLevel="0" collapsed="false">
      <c r="A131" s="0" t="s">
        <v>18734</v>
      </c>
      <c r="B131" s="0" t="s">
        <v>18735</v>
      </c>
      <c r="C131" s="0" t="s">
        <v>18734</v>
      </c>
      <c r="D131" s="0" t="s">
        <v>2133</v>
      </c>
      <c r="E131" s="0" t="s">
        <v>18734</v>
      </c>
      <c r="F131" s="0" t="n">
        <v>1</v>
      </c>
      <c r="G131" s="0" t="s">
        <v>434</v>
      </c>
      <c r="H131" s="0" t="s">
        <v>2170</v>
      </c>
      <c r="I131" s="0" t="s">
        <v>2170</v>
      </c>
      <c r="J131" s="0" t="s">
        <v>2170</v>
      </c>
      <c r="K131" s="0" t="s">
        <v>2170</v>
      </c>
      <c r="L131" s="0" t="s">
        <v>2170</v>
      </c>
      <c r="M131" s="0" t="s">
        <v>2170</v>
      </c>
      <c r="N131" s="0" t="n">
        <f aca="false">FALSE()</f>
        <v>0</v>
      </c>
      <c r="O131" s="0" t="s">
        <v>18736</v>
      </c>
      <c r="P131" s="0" t="s">
        <v>17838</v>
      </c>
      <c r="Q131" s="0" t="n">
        <v>12</v>
      </c>
      <c r="R131" s="380" t="n">
        <v>46440.125</v>
      </c>
      <c r="S131" s="223" t="n">
        <v>100</v>
      </c>
      <c r="T131" s="0" t="s">
        <v>17929</v>
      </c>
      <c r="U131" s="380" t="n">
        <v>45713.125</v>
      </c>
      <c r="V131" s="380" t="n">
        <v>45720.125</v>
      </c>
      <c r="W131" s="0" t="s">
        <v>17929</v>
      </c>
      <c r="X131" s="0" t="s">
        <v>18737</v>
      </c>
      <c r="AA131" s="0" t="s">
        <v>2114</v>
      </c>
      <c r="AB131" s="0" t="s">
        <v>17781</v>
      </c>
      <c r="AC131" s="0" t="n">
        <v>2000000</v>
      </c>
      <c r="AD131" s="0" t="n">
        <v>2000000</v>
      </c>
      <c r="AE131" s="0" t="n">
        <v>5</v>
      </c>
      <c r="AF131" s="0" t="n">
        <f aca="false">FALSE()</f>
        <v>0</v>
      </c>
      <c r="AG131" s="0" t="n">
        <f aca="false">TRUE()</f>
        <v>1</v>
      </c>
      <c r="AH131" s="0" t="n">
        <f aca="false">TRUE()</f>
        <v>1</v>
      </c>
      <c r="AI131" s="0" t="n">
        <f aca="false">FALSE()</f>
        <v>0</v>
      </c>
      <c r="AJ131" s="0" t="n">
        <f aca="false">FALSE()</f>
        <v>0</v>
      </c>
      <c r="AK131" s="0" t="n">
        <f aca="false">FALSE()</f>
        <v>0</v>
      </c>
      <c r="AL131" s="0" t="s">
        <v>3129</v>
      </c>
      <c r="AM131" s="0" t="n">
        <f aca="false">TRUE()</f>
        <v>1</v>
      </c>
      <c r="AN131" s="0" t="s">
        <v>18738</v>
      </c>
      <c r="AO131" s="0" t="n">
        <v>1</v>
      </c>
      <c r="AP131" s="0" t="s">
        <v>18739</v>
      </c>
      <c r="AQ131" s="0" t="s">
        <v>18740</v>
      </c>
      <c r="AR131" s="0" t="n">
        <f aca="false">TRUE()</f>
        <v>1</v>
      </c>
      <c r="AS131" s="0" t="n">
        <f aca="false">FALSE()</f>
        <v>0</v>
      </c>
      <c r="AT131" s="0" t="n">
        <f aca="false">FALSE()</f>
        <v>0</v>
      </c>
      <c r="AU131" s="0" t="n">
        <f aca="false">FALSE()</f>
        <v>0</v>
      </c>
      <c r="AV131" s="0" t="n">
        <f aca="false">FALSE()</f>
        <v>0</v>
      </c>
      <c r="AW131" s="0" t="n">
        <f aca="false">TRUE()</f>
        <v>1</v>
      </c>
      <c r="AX131" s="380" t="n">
        <v>45720.6305555556</v>
      </c>
      <c r="AY131" s="380" t="n">
        <v>45720.125</v>
      </c>
      <c r="AZ131" s="0" t="n">
        <v>0</v>
      </c>
      <c r="BA131" s="0" t="s">
        <v>3133</v>
      </c>
      <c r="BB131" s="0" t="n">
        <v>1</v>
      </c>
      <c r="BC131" s="380" t="n">
        <v>25569.125</v>
      </c>
      <c r="BD131" s="0" t="s">
        <v>2170</v>
      </c>
      <c r="BE131" s="0" t="s">
        <v>2170</v>
      </c>
      <c r="BF131" s="0" t="s">
        <v>2118</v>
      </c>
    </row>
    <row r="132" customFormat="false" ht="15" hidden="false" customHeight="false" outlineLevel="0" collapsed="false">
      <c r="A132" s="0" t="s">
        <v>18741</v>
      </c>
      <c r="B132" s="0" t="s">
        <v>18742</v>
      </c>
      <c r="C132" s="0" t="s">
        <v>18741</v>
      </c>
      <c r="D132" s="0" t="s">
        <v>2133</v>
      </c>
      <c r="E132" s="0" t="s">
        <v>18741</v>
      </c>
      <c r="F132" s="0" t="n">
        <v>1</v>
      </c>
      <c r="G132" s="0" t="s">
        <v>434</v>
      </c>
      <c r="H132" s="0" t="s">
        <v>2170</v>
      </c>
      <c r="I132" s="0" t="s">
        <v>2170</v>
      </c>
      <c r="J132" s="0" t="s">
        <v>2170</v>
      </c>
      <c r="K132" s="0" t="s">
        <v>2170</v>
      </c>
      <c r="L132" s="0" t="s">
        <v>2170</v>
      </c>
      <c r="M132" s="0" t="s">
        <v>2170</v>
      </c>
      <c r="N132" s="0" t="n">
        <f aca="false">FALSE()</f>
        <v>0</v>
      </c>
      <c r="O132" s="0" t="s">
        <v>18743</v>
      </c>
      <c r="P132" s="0" t="s">
        <v>17780</v>
      </c>
      <c r="Q132" s="0" t="n">
        <v>12</v>
      </c>
      <c r="R132" s="380" t="n">
        <v>46735.125</v>
      </c>
      <c r="S132" s="223" t="n">
        <v>1000</v>
      </c>
      <c r="T132" s="0" t="s">
        <v>2132</v>
      </c>
      <c r="U132" s="380" t="n">
        <v>45628.125</v>
      </c>
      <c r="V132" s="380" t="n">
        <v>45643.125</v>
      </c>
      <c r="W132" s="0" t="s">
        <v>2132</v>
      </c>
      <c r="X132" s="0" t="s">
        <v>18744</v>
      </c>
      <c r="Y132" s="0" t="s">
        <v>601</v>
      </c>
      <c r="Z132" s="0" t="s">
        <v>2602</v>
      </c>
      <c r="AA132" s="0" t="s">
        <v>17847</v>
      </c>
      <c r="AB132" s="0" t="s">
        <v>17848</v>
      </c>
      <c r="AC132" s="0" t="n">
        <v>2500000</v>
      </c>
      <c r="AD132" s="0" t="n">
        <v>10500000</v>
      </c>
      <c r="AE132" s="0" t="n">
        <v>5</v>
      </c>
      <c r="AF132" s="0" t="n">
        <f aca="false">FALSE()</f>
        <v>0</v>
      </c>
      <c r="AG132" s="0" t="n">
        <f aca="false">TRUE()</f>
        <v>1</v>
      </c>
      <c r="AH132" s="0" t="n">
        <f aca="false">TRUE()</f>
        <v>1</v>
      </c>
      <c r="AI132" s="0" t="n">
        <f aca="false">FALSE()</f>
        <v>0</v>
      </c>
      <c r="AJ132" s="0" t="n">
        <f aca="false">FALSE()</f>
        <v>0</v>
      </c>
      <c r="AK132" s="0" t="n">
        <f aca="false">TRUE()</f>
        <v>1</v>
      </c>
      <c r="AL132" s="0" t="s">
        <v>2129</v>
      </c>
      <c r="AM132" s="0" t="n">
        <f aca="false">TRUE()</f>
        <v>1</v>
      </c>
      <c r="AN132" s="0" t="s">
        <v>18745</v>
      </c>
      <c r="AO132" s="0" t="n">
        <v>1</v>
      </c>
      <c r="AP132" s="0" t="s">
        <v>18746</v>
      </c>
      <c r="AQ132" s="0" t="s">
        <v>18747</v>
      </c>
      <c r="AR132" s="0" t="n">
        <f aca="false">TRUE()</f>
        <v>1</v>
      </c>
      <c r="AS132" s="0" t="n">
        <f aca="false">FALSE()</f>
        <v>0</v>
      </c>
      <c r="AT132" s="0" t="n">
        <f aca="false">FALSE()</f>
        <v>0</v>
      </c>
      <c r="AU132" s="0" t="n">
        <f aca="false">FALSE()</f>
        <v>0</v>
      </c>
      <c r="AV132" s="0" t="n">
        <f aca="false">FALSE()</f>
        <v>0</v>
      </c>
      <c r="AW132" s="0" t="n">
        <f aca="false">TRUE()</f>
        <v>1</v>
      </c>
      <c r="AX132" s="380" t="n">
        <v>45643.6145833333</v>
      </c>
      <c r="AY132" s="380" t="n">
        <v>45643.125</v>
      </c>
      <c r="AZ132" s="0" t="n">
        <v>2</v>
      </c>
      <c r="BA132" s="0" t="s">
        <v>18290</v>
      </c>
      <c r="BB132" s="0" t="n">
        <v>0</v>
      </c>
      <c r="BC132" s="380" t="n">
        <v>25569.125</v>
      </c>
      <c r="BD132" s="0" t="s">
        <v>2170</v>
      </c>
      <c r="BE132" s="0" t="s">
        <v>2170</v>
      </c>
      <c r="BF132" s="0" t="s">
        <v>2118</v>
      </c>
    </row>
    <row r="133" customFormat="false" ht="15" hidden="false" customHeight="false" outlineLevel="0" collapsed="false">
      <c r="A133" s="0" t="s">
        <v>18748</v>
      </c>
      <c r="B133" s="0" t="s">
        <v>18749</v>
      </c>
      <c r="C133" s="0" t="s">
        <v>18748</v>
      </c>
      <c r="D133" s="0" t="s">
        <v>2133</v>
      </c>
      <c r="E133" s="0" t="s">
        <v>18748</v>
      </c>
      <c r="F133" s="0" t="n">
        <v>1</v>
      </c>
      <c r="G133" s="0" t="s">
        <v>434</v>
      </c>
      <c r="H133" s="0" t="s">
        <v>2596</v>
      </c>
      <c r="I133" s="0" t="s">
        <v>2596</v>
      </c>
      <c r="J133" s="0" t="s">
        <v>12506</v>
      </c>
      <c r="K133" s="0" t="s">
        <v>2170</v>
      </c>
      <c r="L133" s="0" t="s">
        <v>12506</v>
      </c>
      <c r="M133" s="0" t="s">
        <v>2170</v>
      </c>
      <c r="N133" s="0" t="n">
        <f aca="false">FALSE()</f>
        <v>0</v>
      </c>
      <c r="O133" s="0" t="s">
        <v>18750</v>
      </c>
      <c r="P133" s="0" t="s">
        <v>17838</v>
      </c>
      <c r="Q133" s="0" t="n">
        <v>2</v>
      </c>
      <c r="R133" s="380" t="n">
        <v>46869.125</v>
      </c>
      <c r="S133" s="223" t="n">
        <v>1000</v>
      </c>
      <c r="T133" s="0" t="s">
        <v>2132</v>
      </c>
      <c r="U133" s="380" t="n">
        <v>44840.125</v>
      </c>
      <c r="V133" s="380" t="n">
        <v>44845.125</v>
      </c>
      <c r="W133" s="0" t="s">
        <v>2132</v>
      </c>
      <c r="X133" s="0" t="s">
        <v>18751</v>
      </c>
      <c r="Y133" s="0" t="s">
        <v>601</v>
      </c>
      <c r="Z133" s="0" t="s">
        <v>2602</v>
      </c>
      <c r="AA133" s="0" t="s">
        <v>2115</v>
      </c>
      <c r="AB133" s="0" t="s">
        <v>17781</v>
      </c>
      <c r="AC133" s="0" t="n">
        <v>382823</v>
      </c>
      <c r="AD133" s="0" t="n">
        <v>430000</v>
      </c>
      <c r="AE133" s="0" t="n">
        <v>5</v>
      </c>
      <c r="AF133" s="0" t="n">
        <f aca="false">FALSE()</f>
        <v>0</v>
      </c>
      <c r="AG133" s="0" t="n">
        <f aca="false">TRUE()</f>
        <v>1</v>
      </c>
      <c r="AH133" s="0" t="n">
        <f aca="false">TRUE()</f>
        <v>1</v>
      </c>
      <c r="AI133" s="0" t="n">
        <f aca="false">FALSE()</f>
        <v>0</v>
      </c>
      <c r="AJ133" s="0" t="n">
        <f aca="false">FALSE()</f>
        <v>0</v>
      </c>
      <c r="AK133" s="0" t="n">
        <f aca="false">FALSE()</f>
        <v>0</v>
      </c>
      <c r="AL133" s="0" t="s">
        <v>3129</v>
      </c>
      <c r="AM133" s="0" t="n">
        <f aca="false">TRUE()</f>
        <v>1</v>
      </c>
      <c r="AN133" s="0" t="s">
        <v>18752</v>
      </c>
      <c r="AO133" s="0" t="n">
        <v>1</v>
      </c>
      <c r="AP133" s="0" t="s">
        <v>18753</v>
      </c>
      <c r="AQ133" s="0" t="s">
        <v>18754</v>
      </c>
      <c r="AR133" s="0" t="n">
        <f aca="false">TRUE()</f>
        <v>1</v>
      </c>
      <c r="AS133" s="0" t="n">
        <f aca="false">FALSE()</f>
        <v>0</v>
      </c>
      <c r="AT133" s="0" t="n">
        <f aca="false">FALSE()</f>
        <v>0</v>
      </c>
      <c r="AU133" s="0" t="n">
        <f aca="false">FALSE()</f>
        <v>0</v>
      </c>
      <c r="AV133" s="0" t="n">
        <f aca="false">FALSE()</f>
        <v>0</v>
      </c>
      <c r="AW133" s="0" t="n">
        <f aca="false">TRUE()</f>
        <v>1</v>
      </c>
      <c r="AX133" s="380" t="n">
        <v>44873.5270833333</v>
      </c>
      <c r="AY133" s="380" t="n">
        <v>44873.4166666667</v>
      </c>
      <c r="AZ133" s="0" t="n">
        <v>1</v>
      </c>
      <c r="BA133" s="0" t="s">
        <v>11380</v>
      </c>
      <c r="BB133" s="0" t="n">
        <v>1</v>
      </c>
      <c r="BC133" s="380" t="n">
        <v>46778.125</v>
      </c>
      <c r="BD133" s="0" t="s">
        <v>12506</v>
      </c>
      <c r="BE133" s="0" t="s">
        <v>2170</v>
      </c>
      <c r="BF133" s="0" t="s">
        <v>2118</v>
      </c>
    </row>
    <row r="134" customFormat="false" ht="15" hidden="false" customHeight="false" outlineLevel="0" collapsed="false">
      <c r="A134" s="0" t="s">
        <v>18755</v>
      </c>
      <c r="B134" s="0" t="s">
        <v>18756</v>
      </c>
      <c r="C134" s="0" t="s">
        <v>18755</v>
      </c>
      <c r="D134" s="0" t="s">
        <v>2133</v>
      </c>
      <c r="E134" s="0" t="s">
        <v>18755</v>
      </c>
      <c r="F134" s="0" t="n">
        <v>1</v>
      </c>
      <c r="G134" s="0" t="s">
        <v>434</v>
      </c>
      <c r="H134" s="0" t="s">
        <v>2170</v>
      </c>
      <c r="I134" s="0" t="s">
        <v>2170</v>
      </c>
      <c r="J134" s="0" t="s">
        <v>2170</v>
      </c>
      <c r="K134" s="0" t="s">
        <v>2170</v>
      </c>
      <c r="L134" s="0" t="s">
        <v>2170</v>
      </c>
      <c r="M134" s="0" t="s">
        <v>2170</v>
      </c>
      <c r="N134" s="0" t="n">
        <f aca="false">FALSE()</f>
        <v>0</v>
      </c>
      <c r="O134" s="0" t="s">
        <v>18757</v>
      </c>
      <c r="P134" s="0" t="s">
        <v>17838</v>
      </c>
      <c r="Q134" s="0" t="n">
        <v>2</v>
      </c>
      <c r="R134" s="380" t="n">
        <v>45934.125</v>
      </c>
      <c r="S134" s="223" t="n">
        <v>100000</v>
      </c>
      <c r="T134" s="0" t="s">
        <v>18758</v>
      </c>
      <c r="U134" s="380" t="n">
        <v>45386.125</v>
      </c>
      <c r="V134" s="380" t="n">
        <v>45397.125</v>
      </c>
      <c r="W134" s="0" t="s">
        <v>18758</v>
      </c>
      <c r="X134" s="0" t="s">
        <v>18759</v>
      </c>
      <c r="Y134" s="0" t="s">
        <v>601</v>
      </c>
      <c r="Z134" s="0" t="s">
        <v>2602</v>
      </c>
      <c r="AA134" s="0" t="s">
        <v>2115</v>
      </c>
      <c r="AB134" s="0" t="s">
        <v>17781</v>
      </c>
      <c r="AC134" s="0" t="n">
        <v>99862</v>
      </c>
      <c r="AD134" s="0" t="n">
        <v>200000</v>
      </c>
      <c r="AE134" s="0" t="n">
        <v>5</v>
      </c>
      <c r="AF134" s="0" t="n">
        <f aca="false">FALSE()</f>
        <v>0</v>
      </c>
      <c r="AG134" s="0" t="n">
        <f aca="false">TRUE()</f>
        <v>1</v>
      </c>
      <c r="AH134" s="0" t="n">
        <f aca="false">TRUE()</f>
        <v>1</v>
      </c>
      <c r="AI134" s="0" t="n">
        <f aca="false">FALSE()</f>
        <v>0</v>
      </c>
      <c r="AJ134" s="0" t="n">
        <f aca="false">FALSE()</f>
        <v>0</v>
      </c>
      <c r="AK134" s="0" t="n">
        <f aca="false">FALSE()</f>
        <v>0</v>
      </c>
      <c r="AL134" s="0" t="s">
        <v>2129</v>
      </c>
      <c r="AM134" s="0" t="n">
        <f aca="false">TRUE()</f>
        <v>1</v>
      </c>
      <c r="AN134" s="0" t="s">
        <v>18760</v>
      </c>
      <c r="AO134" s="0" t="n">
        <v>1</v>
      </c>
      <c r="AP134" s="0" t="s">
        <v>18761</v>
      </c>
      <c r="AQ134" s="0" t="s">
        <v>18762</v>
      </c>
      <c r="AR134" s="0" t="n">
        <f aca="false">TRUE()</f>
        <v>1</v>
      </c>
      <c r="AS134" s="0" t="n">
        <f aca="false">FALSE()</f>
        <v>0</v>
      </c>
      <c r="AT134" s="0" t="n">
        <f aca="false">FALSE()</f>
        <v>0</v>
      </c>
      <c r="AU134" s="0" t="n">
        <f aca="false">FALSE()</f>
        <v>0</v>
      </c>
      <c r="AV134" s="0" t="n">
        <f aca="false">FALSE()</f>
        <v>0</v>
      </c>
      <c r="AW134" s="0" t="n">
        <f aca="false">TRUE()</f>
        <v>1</v>
      </c>
      <c r="AX134" s="380" t="n">
        <v>45468.5798611111</v>
      </c>
      <c r="AY134" s="380" t="n">
        <v>45468.125</v>
      </c>
      <c r="AZ134" s="0" t="n">
        <v>1</v>
      </c>
      <c r="BA134" s="0" t="s">
        <v>17962</v>
      </c>
      <c r="BB134" s="0" t="n">
        <v>0</v>
      </c>
      <c r="BC134" s="380" t="n">
        <v>25569.125</v>
      </c>
      <c r="BD134" s="0" t="s">
        <v>2170</v>
      </c>
      <c r="BE134" s="0" t="s">
        <v>2170</v>
      </c>
      <c r="BF134" s="0" t="s">
        <v>2118</v>
      </c>
    </row>
    <row r="135" customFormat="false" ht="15" hidden="false" customHeight="false" outlineLevel="0" collapsed="false">
      <c r="A135" s="0" t="s">
        <v>18763</v>
      </c>
      <c r="B135" s="0" t="s">
        <v>18764</v>
      </c>
      <c r="C135" s="0" t="s">
        <v>18763</v>
      </c>
      <c r="D135" s="0" t="s">
        <v>2133</v>
      </c>
      <c r="E135" s="0" t="s">
        <v>18763</v>
      </c>
      <c r="F135" s="0" t="n">
        <v>1</v>
      </c>
      <c r="G135" s="0" t="s">
        <v>434</v>
      </c>
      <c r="H135" s="0" t="s">
        <v>2170</v>
      </c>
      <c r="I135" s="0" t="s">
        <v>2170</v>
      </c>
      <c r="J135" s="0" t="s">
        <v>2170</v>
      </c>
      <c r="K135" s="0" t="s">
        <v>2170</v>
      </c>
      <c r="L135" s="0" t="s">
        <v>2170</v>
      </c>
      <c r="M135" s="0" t="s">
        <v>2170</v>
      </c>
      <c r="N135" s="0" t="n">
        <f aca="false">FALSE()</f>
        <v>0</v>
      </c>
      <c r="O135" s="0" t="s">
        <v>18765</v>
      </c>
      <c r="P135" s="0" t="s">
        <v>17780</v>
      </c>
      <c r="Q135" s="0" t="n">
        <v>4</v>
      </c>
      <c r="R135" s="380" t="n">
        <v>45982.125</v>
      </c>
      <c r="S135" s="223" t="n">
        <v>1000</v>
      </c>
      <c r="T135" s="0" t="s">
        <v>2132</v>
      </c>
      <c r="U135" s="380" t="n">
        <v>45610.125</v>
      </c>
      <c r="V135" s="380" t="n">
        <v>45618.125</v>
      </c>
      <c r="W135" s="0" t="s">
        <v>2132</v>
      </c>
      <c r="X135" s="0" t="s">
        <v>18766</v>
      </c>
      <c r="Y135" s="0" t="s">
        <v>601</v>
      </c>
      <c r="Z135" s="0" t="s">
        <v>2602</v>
      </c>
      <c r="AA135" s="0" t="s">
        <v>610</v>
      </c>
      <c r="AB135" s="0" t="s">
        <v>17781</v>
      </c>
      <c r="AC135" s="0" t="n">
        <v>8000000</v>
      </c>
      <c r="AD135" s="0" t="n">
        <v>35000000</v>
      </c>
      <c r="AE135" s="0" t="n">
        <v>5</v>
      </c>
      <c r="AF135" s="0" t="n">
        <f aca="false">FALSE()</f>
        <v>0</v>
      </c>
      <c r="AG135" s="0" t="n">
        <f aca="false">TRUE()</f>
        <v>1</v>
      </c>
      <c r="AH135" s="0" t="n">
        <f aca="false">TRUE()</f>
        <v>1</v>
      </c>
      <c r="AI135" s="0" t="n">
        <f aca="false">TRUE()</f>
        <v>1</v>
      </c>
      <c r="AJ135" s="0" t="n">
        <f aca="false">FALSE()</f>
        <v>0</v>
      </c>
      <c r="AK135" s="0" t="n">
        <f aca="false">FALSE()</f>
        <v>0</v>
      </c>
      <c r="AL135" s="0" t="s">
        <v>2129</v>
      </c>
      <c r="AM135" s="0" t="n">
        <f aca="false">TRUE()</f>
        <v>1</v>
      </c>
      <c r="AN135" s="0" t="s">
        <v>18767</v>
      </c>
      <c r="AO135" s="0" t="n">
        <v>1</v>
      </c>
      <c r="AP135" s="0" t="s">
        <v>18768</v>
      </c>
      <c r="AQ135" s="0" t="s">
        <v>18769</v>
      </c>
      <c r="AR135" s="0" t="n">
        <f aca="false">TRUE()</f>
        <v>1</v>
      </c>
      <c r="AS135" s="0" t="n">
        <f aca="false">FALSE()</f>
        <v>0</v>
      </c>
      <c r="AT135" s="0" t="n">
        <f aca="false">FALSE()</f>
        <v>0</v>
      </c>
      <c r="AU135" s="0" t="n">
        <f aca="false">FALSE()</f>
        <v>0</v>
      </c>
      <c r="AV135" s="0" t="n">
        <f aca="false">FALSE()</f>
        <v>0</v>
      </c>
      <c r="AW135" s="0" t="n">
        <f aca="false">TRUE()</f>
        <v>1</v>
      </c>
      <c r="AX135" s="380" t="n">
        <v>45618.6791666667</v>
      </c>
      <c r="AY135" s="380" t="n">
        <v>45618.125</v>
      </c>
      <c r="AZ135" s="0" t="n">
        <v>1</v>
      </c>
      <c r="BA135" s="0" t="s">
        <v>7388</v>
      </c>
      <c r="BB135" s="0" t="n">
        <v>0</v>
      </c>
      <c r="BC135" s="380" t="n">
        <v>25569.125</v>
      </c>
      <c r="BD135" s="0" t="s">
        <v>2170</v>
      </c>
      <c r="BE135" s="0" t="s">
        <v>2170</v>
      </c>
      <c r="BF135" s="0" t="s">
        <v>17868</v>
      </c>
    </row>
    <row r="136" customFormat="false" ht="15" hidden="false" customHeight="false" outlineLevel="0" collapsed="false">
      <c r="A136" s="0" t="s">
        <v>18770</v>
      </c>
      <c r="B136" s="0" t="s">
        <v>18771</v>
      </c>
      <c r="C136" s="0" t="s">
        <v>18770</v>
      </c>
      <c r="D136" s="0" t="s">
        <v>2133</v>
      </c>
      <c r="E136" s="0" t="s">
        <v>18770</v>
      </c>
      <c r="F136" s="0" t="n">
        <v>1</v>
      </c>
      <c r="G136" s="0" t="s">
        <v>434</v>
      </c>
      <c r="H136" s="0" t="s">
        <v>2170</v>
      </c>
      <c r="I136" s="0" t="s">
        <v>2170</v>
      </c>
      <c r="J136" s="0" t="s">
        <v>2170</v>
      </c>
      <c r="K136" s="0" t="s">
        <v>2170</v>
      </c>
      <c r="L136" s="0" t="s">
        <v>2170</v>
      </c>
      <c r="M136" s="0" t="s">
        <v>2170</v>
      </c>
      <c r="N136" s="0" t="n">
        <f aca="false">FALSE()</f>
        <v>0</v>
      </c>
      <c r="O136" s="0" t="s">
        <v>18772</v>
      </c>
      <c r="P136" s="0" t="s">
        <v>17780</v>
      </c>
      <c r="Q136" s="0" t="n">
        <v>4</v>
      </c>
      <c r="R136" s="380" t="n">
        <v>49003.125</v>
      </c>
      <c r="S136" s="223" t="n">
        <v>1000</v>
      </c>
      <c r="T136" s="0" t="s">
        <v>2132</v>
      </c>
      <c r="U136" s="380" t="n">
        <v>45273.125</v>
      </c>
      <c r="V136" s="380" t="n">
        <v>45363.125</v>
      </c>
      <c r="W136" s="0" t="s">
        <v>2132</v>
      </c>
      <c r="X136" s="0" t="s">
        <v>18773</v>
      </c>
      <c r="Y136" s="0" t="s">
        <v>601</v>
      </c>
      <c r="Z136" s="0" t="s">
        <v>2602</v>
      </c>
      <c r="AA136" s="0" t="s">
        <v>610</v>
      </c>
      <c r="AB136" s="0" t="s">
        <v>17781</v>
      </c>
      <c r="AC136" s="0" t="n">
        <v>10000000</v>
      </c>
      <c r="AD136" s="0" t="n">
        <v>10000000</v>
      </c>
      <c r="AE136" s="0" t="n">
        <v>5</v>
      </c>
      <c r="AF136" s="0" t="n">
        <f aca="false">FALSE()</f>
        <v>0</v>
      </c>
      <c r="AG136" s="0" t="n">
        <f aca="false">TRUE()</f>
        <v>1</v>
      </c>
      <c r="AH136" s="0" t="n">
        <f aca="false">TRUE()</f>
        <v>1</v>
      </c>
      <c r="AI136" s="0" t="n">
        <f aca="false">TRUE()</f>
        <v>1</v>
      </c>
      <c r="AJ136" s="0" t="n">
        <f aca="false">FALSE()</f>
        <v>0</v>
      </c>
      <c r="AK136" s="0" t="n">
        <f aca="false">FALSE()</f>
        <v>0</v>
      </c>
      <c r="AL136" s="0" t="s">
        <v>2129</v>
      </c>
      <c r="AM136" s="0" t="n">
        <f aca="false">TRUE()</f>
        <v>1</v>
      </c>
      <c r="AN136" s="0" t="s">
        <v>18774</v>
      </c>
      <c r="AO136" s="0" t="n">
        <v>1</v>
      </c>
      <c r="AP136" s="0" t="s">
        <v>18775</v>
      </c>
      <c r="AQ136" s="0" t="s">
        <v>18776</v>
      </c>
      <c r="AR136" s="0" t="n">
        <f aca="false">TRUE()</f>
        <v>1</v>
      </c>
      <c r="AS136" s="0" t="n">
        <f aca="false">FALSE()</f>
        <v>0</v>
      </c>
      <c r="AT136" s="0" t="n">
        <f aca="false">FALSE()</f>
        <v>0</v>
      </c>
      <c r="AU136" s="0" t="n">
        <f aca="false">FALSE()</f>
        <v>0</v>
      </c>
      <c r="AV136" s="0" t="n">
        <f aca="false">FALSE()</f>
        <v>0</v>
      </c>
      <c r="AW136" s="0" t="n">
        <f aca="false">TRUE()</f>
        <v>1</v>
      </c>
      <c r="AX136" s="380" t="n">
        <v>45363.6680555556</v>
      </c>
      <c r="AY136" s="380" t="n">
        <v>45363.125</v>
      </c>
      <c r="AZ136" s="0" t="n">
        <v>1</v>
      </c>
      <c r="BA136" s="0" t="s">
        <v>12512</v>
      </c>
      <c r="BB136" s="0" t="n">
        <v>0</v>
      </c>
      <c r="BC136" s="380" t="n">
        <v>46273.125</v>
      </c>
      <c r="BD136" s="0" t="s">
        <v>2170</v>
      </c>
      <c r="BE136" s="0" t="s">
        <v>2170</v>
      </c>
      <c r="BF136" s="0" t="s">
        <v>17868</v>
      </c>
    </row>
    <row r="137" customFormat="false" ht="15" hidden="false" customHeight="false" outlineLevel="0" collapsed="false">
      <c r="A137" s="0" t="s">
        <v>18777</v>
      </c>
      <c r="B137" s="0" t="s">
        <v>18778</v>
      </c>
      <c r="C137" s="0" t="s">
        <v>18777</v>
      </c>
      <c r="D137" s="0" t="s">
        <v>2133</v>
      </c>
      <c r="E137" s="0" t="s">
        <v>18777</v>
      </c>
      <c r="F137" s="0" t="n">
        <v>1</v>
      </c>
      <c r="G137" s="0" t="s">
        <v>434</v>
      </c>
      <c r="H137" s="0" t="s">
        <v>2170</v>
      </c>
      <c r="I137" s="0" t="s">
        <v>2170</v>
      </c>
      <c r="J137" s="0" t="s">
        <v>2170</v>
      </c>
      <c r="K137" s="0" t="s">
        <v>2170</v>
      </c>
      <c r="L137" s="0" t="s">
        <v>2170</v>
      </c>
      <c r="M137" s="0" t="s">
        <v>2170</v>
      </c>
      <c r="N137" s="0" t="n">
        <f aca="false">FALSE()</f>
        <v>0</v>
      </c>
      <c r="O137" s="0" t="s">
        <v>18779</v>
      </c>
      <c r="P137" s="0" t="s">
        <v>17780</v>
      </c>
      <c r="Q137" s="0" t="n">
        <v>4</v>
      </c>
      <c r="R137" s="380" t="n">
        <v>46378.125</v>
      </c>
      <c r="S137" s="223" t="n">
        <v>500.2</v>
      </c>
      <c r="T137" s="0" t="s">
        <v>2132</v>
      </c>
      <c r="U137" s="380" t="n">
        <v>45281.125</v>
      </c>
      <c r="V137" s="380" t="n">
        <v>45286.125</v>
      </c>
      <c r="W137" s="0" t="s">
        <v>2132</v>
      </c>
      <c r="X137" s="0" t="s">
        <v>18780</v>
      </c>
      <c r="Y137" s="0" t="s">
        <v>601</v>
      </c>
      <c r="Z137" s="0" t="s">
        <v>2602</v>
      </c>
      <c r="AA137" s="0" t="s">
        <v>2115</v>
      </c>
      <c r="AB137" s="0" t="s">
        <v>17781</v>
      </c>
      <c r="AC137" s="0" t="n">
        <v>1000000</v>
      </c>
      <c r="AD137" s="0" t="n">
        <v>1000000</v>
      </c>
      <c r="AE137" s="0" t="n">
        <v>5</v>
      </c>
      <c r="AF137" s="0" t="n">
        <f aca="false">FALSE()</f>
        <v>0</v>
      </c>
      <c r="AG137" s="0" t="n">
        <f aca="false">TRUE()</f>
        <v>1</v>
      </c>
      <c r="AH137" s="0" t="n">
        <f aca="false">TRUE()</f>
        <v>1</v>
      </c>
      <c r="AI137" s="0" t="n">
        <f aca="false">FALSE()</f>
        <v>0</v>
      </c>
      <c r="AJ137" s="0" t="n">
        <f aca="false">FALSE()</f>
        <v>0</v>
      </c>
      <c r="AK137" s="0" t="n">
        <f aca="false">TRUE()</f>
        <v>1</v>
      </c>
      <c r="AL137" s="0" t="s">
        <v>2129</v>
      </c>
      <c r="AM137" s="0" t="n">
        <f aca="false">TRUE()</f>
        <v>1</v>
      </c>
      <c r="AN137" s="0" t="s">
        <v>18781</v>
      </c>
      <c r="AO137" s="0" t="n">
        <v>1</v>
      </c>
      <c r="AP137" s="0" t="s">
        <v>18782</v>
      </c>
      <c r="AQ137" s="0" t="s">
        <v>18783</v>
      </c>
      <c r="AR137" s="0" t="n">
        <f aca="false">TRUE()</f>
        <v>1</v>
      </c>
      <c r="AS137" s="0" t="n">
        <f aca="false">FALSE()</f>
        <v>0</v>
      </c>
      <c r="AT137" s="0" t="n">
        <f aca="false">FALSE()</f>
        <v>0</v>
      </c>
      <c r="AU137" s="0" t="n">
        <f aca="false">FALSE()</f>
        <v>0</v>
      </c>
      <c r="AV137" s="0" t="n">
        <f aca="false">FALSE()</f>
        <v>0</v>
      </c>
      <c r="AW137" s="0" t="n">
        <f aca="false">TRUE()</f>
        <v>1</v>
      </c>
      <c r="AX137" s="380" t="n">
        <v>45286.6159722222</v>
      </c>
      <c r="AY137" s="380" t="n">
        <v>45286.4166666667</v>
      </c>
      <c r="AZ137" s="0" t="n">
        <v>2</v>
      </c>
      <c r="BA137" s="0" t="s">
        <v>18784</v>
      </c>
      <c r="BB137" s="0" t="n">
        <v>0</v>
      </c>
      <c r="BC137" s="380" t="n">
        <v>25569.125</v>
      </c>
      <c r="BD137" s="0" t="s">
        <v>2170</v>
      </c>
      <c r="BE137" s="0" t="s">
        <v>2170</v>
      </c>
      <c r="BF137" s="0" t="s">
        <v>604</v>
      </c>
    </row>
    <row r="138" customFormat="false" ht="15" hidden="false" customHeight="false" outlineLevel="0" collapsed="false">
      <c r="A138" s="0" t="s">
        <v>18785</v>
      </c>
      <c r="B138" s="0" t="s">
        <v>18786</v>
      </c>
      <c r="C138" s="0" t="s">
        <v>18785</v>
      </c>
      <c r="D138" s="0" t="s">
        <v>2133</v>
      </c>
      <c r="E138" s="0" t="s">
        <v>18785</v>
      </c>
      <c r="F138" s="0" t="n">
        <v>1</v>
      </c>
      <c r="G138" s="0" t="s">
        <v>434</v>
      </c>
      <c r="H138" s="0" t="s">
        <v>2170</v>
      </c>
      <c r="I138" s="0" t="s">
        <v>2170</v>
      </c>
      <c r="J138" s="0" t="s">
        <v>2170</v>
      </c>
      <c r="K138" s="0" t="s">
        <v>2170</v>
      </c>
      <c r="L138" s="0" t="s">
        <v>2170</v>
      </c>
      <c r="M138" s="0" t="s">
        <v>2170</v>
      </c>
      <c r="N138" s="0" t="n">
        <f aca="false">FALSE()</f>
        <v>0</v>
      </c>
      <c r="O138" s="0" t="s">
        <v>18787</v>
      </c>
      <c r="P138" s="0" t="s">
        <v>17780</v>
      </c>
      <c r="Q138" s="0" t="n">
        <v>12</v>
      </c>
      <c r="R138" s="380" t="n">
        <v>49252.125</v>
      </c>
      <c r="S138" s="223" t="n">
        <v>1000</v>
      </c>
      <c r="T138" s="0" t="s">
        <v>2132</v>
      </c>
      <c r="U138" s="380" t="n">
        <v>44560.125</v>
      </c>
      <c r="V138" s="380" t="n">
        <v>45652.125</v>
      </c>
      <c r="W138" s="0" t="s">
        <v>2132</v>
      </c>
      <c r="X138" s="0" t="s">
        <v>18788</v>
      </c>
      <c r="Y138" s="0" t="s">
        <v>601</v>
      </c>
      <c r="Z138" s="0" t="s">
        <v>2602</v>
      </c>
      <c r="AA138" s="0" t="s">
        <v>610</v>
      </c>
      <c r="AB138" s="0" t="s">
        <v>17781</v>
      </c>
      <c r="AC138" s="0" t="n">
        <v>5000000</v>
      </c>
      <c r="AD138" s="0" t="n">
        <v>5000000</v>
      </c>
      <c r="AE138" s="0" t="n">
        <v>5</v>
      </c>
      <c r="AF138" s="0" t="n">
        <f aca="false">FALSE()</f>
        <v>0</v>
      </c>
      <c r="AG138" s="0" t="n">
        <f aca="false">TRUE()</f>
        <v>1</v>
      </c>
      <c r="AH138" s="0" t="n">
        <f aca="false">TRUE()</f>
        <v>1</v>
      </c>
      <c r="AI138" s="0" t="n">
        <f aca="false">FALSE()</f>
        <v>0</v>
      </c>
      <c r="AJ138" s="0" t="n">
        <f aca="false">FALSE()</f>
        <v>0</v>
      </c>
      <c r="AK138" s="0" t="n">
        <f aca="false">FALSE()</f>
        <v>0</v>
      </c>
      <c r="AL138" s="0" t="s">
        <v>2129</v>
      </c>
      <c r="AM138" s="0" t="n">
        <f aca="false">TRUE()</f>
        <v>1</v>
      </c>
      <c r="AN138" s="0" t="s">
        <v>18789</v>
      </c>
      <c r="AO138" s="0" t="n">
        <v>1</v>
      </c>
      <c r="AP138" s="0" t="s">
        <v>18790</v>
      </c>
      <c r="AQ138" s="0" t="s">
        <v>18791</v>
      </c>
      <c r="AR138" s="0" t="n">
        <f aca="false">TRUE()</f>
        <v>1</v>
      </c>
      <c r="AS138" s="0" t="n">
        <f aca="false">FALSE()</f>
        <v>0</v>
      </c>
      <c r="AT138" s="0" t="n">
        <f aca="false">FALSE()</f>
        <v>0</v>
      </c>
      <c r="AU138" s="0" t="n">
        <f aca="false">FALSE()</f>
        <v>0</v>
      </c>
      <c r="AV138" s="0" t="n">
        <f aca="false">FALSE()</f>
        <v>0</v>
      </c>
      <c r="AW138" s="0" t="n">
        <f aca="false">TRUE()</f>
        <v>1</v>
      </c>
      <c r="AX138" s="380" t="n">
        <v>45652.6458333333</v>
      </c>
      <c r="AY138" s="380" t="n">
        <v>45652.125</v>
      </c>
      <c r="AZ138" s="0" t="n">
        <v>1</v>
      </c>
      <c r="BA138" s="0" t="s">
        <v>17884</v>
      </c>
      <c r="BB138" s="0" t="n">
        <v>0</v>
      </c>
      <c r="BC138" s="380" t="n">
        <v>25569.125</v>
      </c>
      <c r="BD138" s="0" t="s">
        <v>2170</v>
      </c>
      <c r="BE138" s="0" t="s">
        <v>2170</v>
      </c>
      <c r="BF138" s="0" t="s">
        <v>2118</v>
      </c>
    </row>
    <row r="139" customFormat="false" ht="15" hidden="false" customHeight="false" outlineLevel="0" collapsed="false">
      <c r="A139" s="0" t="s">
        <v>18792</v>
      </c>
      <c r="B139" s="0" t="s">
        <v>18793</v>
      </c>
      <c r="C139" s="0" t="s">
        <v>18792</v>
      </c>
      <c r="D139" s="0" t="s">
        <v>2133</v>
      </c>
      <c r="E139" s="0" t="s">
        <v>18792</v>
      </c>
      <c r="F139" s="0" t="n">
        <v>1</v>
      </c>
      <c r="G139" s="0" t="s">
        <v>434</v>
      </c>
      <c r="H139" s="0" t="s">
        <v>2170</v>
      </c>
      <c r="I139" s="0" t="s">
        <v>2170</v>
      </c>
      <c r="J139" s="0" t="s">
        <v>2170</v>
      </c>
      <c r="K139" s="0" t="s">
        <v>2170</v>
      </c>
      <c r="L139" s="0" t="s">
        <v>2170</v>
      </c>
      <c r="M139" s="0" t="s">
        <v>2170</v>
      </c>
      <c r="N139" s="0" t="n">
        <f aca="false">FALSE()</f>
        <v>0</v>
      </c>
      <c r="O139" s="0" t="s">
        <v>18794</v>
      </c>
      <c r="P139" s="0" t="s">
        <v>17780</v>
      </c>
      <c r="Q139" s="0" t="n">
        <v>12</v>
      </c>
      <c r="R139" s="380" t="n">
        <v>49095.125</v>
      </c>
      <c r="S139" s="223" t="n">
        <v>1000</v>
      </c>
      <c r="T139" s="0" t="s">
        <v>2132</v>
      </c>
      <c r="U139" s="380" t="n">
        <v>45483.125</v>
      </c>
      <c r="V139" s="380" t="n">
        <v>45495.125</v>
      </c>
      <c r="W139" s="0" t="s">
        <v>2132</v>
      </c>
      <c r="X139" s="0" t="s">
        <v>18795</v>
      </c>
      <c r="Y139" s="0" t="s">
        <v>601</v>
      </c>
      <c r="Z139" s="0" t="s">
        <v>2602</v>
      </c>
      <c r="AA139" s="0" t="s">
        <v>610</v>
      </c>
      <c r="AB139" s="0" t="s">
        <v>17781</v>
      </c>
      <c r="AC139" s="0" t="n">
        <v>400000</v>
      </c>
      <c r="AD139" s="0" t="n">
        <v>400000</v>
      </c>
      <c r="AE139" s="0" t="n">
        <v>5</v>
      </c>
      <c r="AF139" s="0" t="n">
        <f aca="false">FALSE()</f>
        <v>0</v>
      </c>
      <c r="AG139" s="0" t="n">
        <f aca="false">TRUE()</f>
        <v>1</v>
      </c>
      <c r="AH139" s="0" t="n">
        <f aca="false">TRUE()</f>
        <v>1</v>
      </c>
      <c r="AI139" s="0" t="n">
        <f aca="false">TRUE()</f>
        <v>1</v>
      </c>
      <c r="AJ139" s="0" t="n">
        <f aca="false">FALSE()</f>
        <v>0</v>
      </c>
      <c r="AK139" s="0" t="n">
        <f aca="false">FALSE()</f>
        <v>0</v>
      </c>
      <c r="AL139" s="0" t="s">
        <v>2129</v>
      </c>
      <c r="AM139" s="0" t="n">
        <f aca="false">TRUE()</f>
        <v>1</v>
      </c>
      <c r="AN139" s="0" t="s">
        <v>18796</v>
      </c>
      <c r="AO139" s="0" t="n">
        <v>1</v>
      </c>
      <c r="AP139" s="0" t="s">
        <v>18797</v>
      </c>
      <c r="AQ139" s="0" t="s">
        <v>18798</v>
      </c>
      <c r="AR139" s="0" t="n">
        <f aca="false">TRUE()</f>
        <v>1</v>
      </c>
      <c r="AS139" s="0" t="n">
        <f aca="false">TRUE()</f>
        <v>1</v>
      </c>
      <c r="AT139" s="0" t="n">
        <f aca="false">FALSE()</f>
        <v>0</v>
      </c>
      <c r="AU139" s="0" t="n">
        <f aca="false">FALSE()</f>
        <v>0</v>
      </c>
      <c r="AV139" s="0" t="n">
        <f aca="false">FALSE()</f>
        <v>0</v>
      </c>
      <c r="AW139" s="0" t="n">
        <f aca="false">TRUE()</f>
        <v>1</v>
      </c>
      <c r="AX139" s="380" t="n">
        <v>45495.6909722222</v>
      </c>
      <c r="AY139" s="380" t="n">
        <v>45495.125</v>
      </c>
      <c r="AZ139" s="0" t="n">
        <v>3</v>
      </c>
      <c r="BA139" s="0" t="s">
        <v>17910</v>
      </c>
      <c r="BB139" s="0" t="n">
        <v>0</v>
      </c>
      <c r="BC139" s="380" t="n">
        <v>25569.125</v>
      </c>
      <c r="BD139" s="0" t="s">
        <v>2170</v>
      </c>
      <c r="BE139" s="0" t="s">
        <v>2170</v>
      </c>
      <c r="BF139" s="0" t="s">
        <v>2118</v>
      </c>
    </row>
    <row r="140" customFormat="false" ht="15" hidden="false" customHeight="false" outlineLevel="0" collapsed="false">
      <c r="A140" s="0" t="s">
        <v>18799</v>
      </c>
      <c r="B140" s="0" t="s">
        <v>18800</v>
      </c>
      <c r="C140" s="0" t="s">
        <v>18799</v>
      </c>
      <c r="D140" s="0" t="s">
        <v>2133</v>
      </c>
      <c r="E140" s="0" t="s">
        <v>18799</v>
      </c>
      <c r="F140" s="0" t="n">
        <v>1</v>
      </c>
      <c r="G140" s="0" t="s">
        <v>434</v>
      </c>
      <c r="H140" s="0" t="s">
        <v>2170</v>
      </c>
      <c r="I140" s="0" t="s">
        <v>2170</v>
      </c>
      <c r="J140" s="0" t="s">
        <v>2170</v>
      </c>
      <c r="K140" s="0" t="s">
        <v>2170</v>
      </c>
      <c r="L140" s="0" t="s">
        <v>2170</v>
      </c>
      <c r="M140" s="0" t="s">
        <v>2170</v>
      </c>
      <c r="N140" s="0" t="n">
        <f aca="false">FALSE()</f>
        <v>0</v>
      </c>
      <c r="O140" s="0" t="s">
        <v>18801</v>
      </c>
      <c r="P140" s="0" t="s">
        <v>17780</v>
      </c>
      <c r="Q140" s="0" t="n">
        <v>2</v>
      </c>
      <c r="R140" s="380" t="n">
        <v>46225.125</v>
      </c>
      <c r="S140" s="223" t="n">
        <v>1000</v>
      </c>
      <c r="T140" s="0" t="s">
        <v>2132</v>
      </c>
      <c r="U140" s="380" t="n">
        <v>44399.125</v>
      </c>
      <c r="V140" s="380" t="n">
        <v>44405.125</v>
      </c>
      <c r="W140" s="0" t="s">
        <v>2132</v>
      </c>
      <c r="X140" s="0" t="s">
        <v>18802</v>
      </c>
      <c r="Y140" s="0" t="s">
        <v>601</v>
      </c>
      <c r="Z140" s="0" t="s">
        <v>2602</v>
      </c>
      <c r="AA140" s="0" t="s">
        <v>2115</v>
      </c>
      <c r="AB140" s="0" t="s">
        <v>17781</v>
      </c>
      <c r="AC140" s="0" t="n">
        <v>10000000</v>
      </c>
      <c r="AD140" s="0" t="n">
        <v>10000000</v>
      </c>
      <c r="AE140" s="0" t="n">
        <v>5</v>
      </c>
      <c r="AF140" s="0" t="n">
        <f aca="false">FALSE()</f>
        <v>0</v>
      </c>
      <c r="AG140" s="0" t="n">
        <f aca="false">TRUE()</f>
        <v>1</v>
      </c>
      <c r="AH140" s="0" t="n">
        <f aca="false">TRUE()</f>
        <v>1</v>
      </c>
      <c r="AI140" s="0" t="n">
        <f aca="false">FALSE()</f>
        <v>0</v>
      </c>
      <c r="AJ140" s="0" t="n">
        <f aca="false">FALSE()</f>
        <v>0</v>
      </c>
      <c r="AK140" s="0" t="n">
        <f aca="false">FALSE()</f>
        <v>0</v>
      </c>
      <c r="AL140" s="0" t="s">
        <v>2129</v>
      </c>
      <c r="AM140" s="0" t="n">
        <f aca="false">TRUE()</f>
        <v>1</v>
      </c>
      <c r="AN140" s="0" t="s">
        <v>18803</v>
      </c>
      <c r="AO140" s="0" t="n">
        <v>1</v>
      </c>
      <c r="AP140" s="0" t="s">
        <v>18804</v>
      </c>
      <c r="AQ140" s="0" t="s">
        <v>18805</v>
      </c>
      <c r="AR140" s="0" t="n">
        <f aca="false">TRUE()</f>
        <v>1</v>
      </c>
      <c r="AS140" s="0" t="n">
        <f aca="false">FALSE()</f>
        <v>0</v>
      </c>
      <c r="AT140" s="0" t="n">
        <f aca="false">FALSE()</f>
        <v>0</v>
      </c>
      <c r="AU140" s="0" t="n">
        <f aca="false">FALSE()</f>
        <v>0</v>
      </c>
      <c r="AV140" s="0" t="n">
        <f aca="false">FALSE()</f>
        <v>0</v>
      </c>
      <c r="AW140" s="0" t="n">
        <f aca="false">TRUE()</f>
        <v>1</v>
      </c>
      <c r="AX140" s="380" t="n">
        <v>44405.6361111111</v>
      </c>
      <c r="AY140" s="380" t="n">
        <v>44405.4166666667</v>
      </c>
      <c r="AZ140" s="0" t="n">
        <v>1</v>
      </c>
      <c r="BA140" s="0" t="s">
        <v>18806</v>
      </c>
      <c r="BB140" s="0" t="n">
        <v>0</v>
      </c>
      <c r="BC140" s="380" t="n">
        <v>25569.125</v>
      </c>
      <c r="BD140" s="0" t="s">
        <v>2170</v>
      </c>
      <c r="BE140" s="0" t="s">
        <v>2170</v>
      </c>
      <c r="BF140" s="0" t="s">
        <v>2118</v>
      </c>
    </row>
    <row r="141" customFormat="false" ht="15" hidden="false" customHeight="false" outlineLevel="0" collapsed="false">
      <c r="A141" s="0" t="s">
        <v>18807</v>
      </c>
      <c r="B141" s="0" t="s">
        <v>18808</v>
      </c>
      <c r="C141" s="0" t="s">
        <v>18807</v>
      </c>
      <c r="D141" s="0" t="s">
        <v>2133</v>
      </c>
      <c r="E141" s="0" t="s">
        <v>18807</v>
      </c>
      <c r="F141" s="0" t="n">
        <v>1</v>
      </c>
      <c r="G141" s="0" t="s">
        <v>434</v>
      </c>
      <c r="H141" s="0" t="s">
        <v>2170</v>
      </c>
      <c r="I141" s="0" t="s">
        <v>2170</v>
      </c>
      <c r="J141" s="0" t="s">
        <v>2170</v>
      </c>
      <c r="K141" s="0" t="s">
        <v>2170</v>
      </c>
      <c r="L141" s="0" t="s">
        <v>2170</v>
      </c>
      <c r="M141" s="0" t="s">
        <v>2170</v>
      </c>
      <c r="N141" s="0" t="n">
        <f aca="false">FALSE()</f>
        <v>0</v>
      </c>
      <c r="O141" s="0" t="s">
        <v>18809</v>
      </c>
      <c r="P141" s="0" t="s">
        <v>17780</v>
      </c>
      <c r="Q141" s="0" t="n">
        <v>4</v>
      </c>
      <c r="R141" s="380" t="n">
        <v>47214.125</v>
      </c>
      <c r="S141" s="223" t="n">
        <v>1000</v>
      </c>
      <c r="T141" s="0" t="s">
        <v>2132</v>
      </c>
      <c r="U141" s="380" t="n">
        <v>43572.125</v>
      </c>
      <c r="V141" s="380" t="n">
        <v>43574.125</v>
      </c>
      <c r="W141" s="0" t="s">
        <v>2132</v>
      </c>
      <c r="X141" s="0" t="s">
        <v>18810</v>
      </c>
      <c r="Y141" s="0" t="s">
        <v>601</v>
      </c>
      <c r="Z141" s="0" t="s">
        <v>2602</v>
      </c>
      <c r="AA141" s="0" t="s">
        <v>2365</v>
      </c>
      <c r="AB141" s="0" t="s">
        <v>17848</v>
      </c>
      <c r="AC141" s="0" t="n">
        <v>5000000</v>
      </c>
      <c r="AD141" s="0" t="n">
        <v>5000000</v>
      </c>
      <c r="AE141" s="0" t="n">
        <v>5</v>
      </c>
      <c r="AF141" s="0" t="n">
        <f aca="false">FALSE()</f>
        <v>0</v>
      </c>
      <c r="AG141" s="0" t="n">
        <f aca="false">TRUE()</f>
        <v>1</v>
      </c>
      <c r="AH141" s="0" t="n">
        <f aca="false">TRUE()</f>
        <v>1</v>
      </c>
      <c r="AI141" s="0" t="n">
        <f aca="false">FALSE()</f>
        <v>0</v>
      </c>
      <c r="AJ141" s="0" t="n">
        <f aca="false">FALSE()</f>
        <v>0</v>
      </c>
      <c r="AK141" s="0" t="n">
        <f aca="false">FALSE()</f>
        <v>0</v>
      </c>
      <c r="AL141" s="0" t="s">
        <v>2129</v>
      </c>
      <c r="AM141" s="0" t="n">
        <f aca="false">TRUE()</f>
        <v>1</v>
      </c>
      <c r="AN141" s="0" t="s">
        <v>18811</v>
      </c>
      <c r="AO141" s="0" t="n">
        <v>1</v>
      </c>
      <c r="AP141" s="0" t="s">
        <v>18812</v>
      </c>
      <c r="AQ141" s="0" t="s">
        <v>18813</v>
      </c>
      <c r="AR141" s="0" t="n">
        <f aca="false">TRUE()</f>
        <v>1</v>
      </c>
      <c r="AS141" s="0" t="n">
        <f aca="false">FALSE()</f>
        <v>0</v>
      </c>
      <c r="AT141" s="0" t="n">
        <f aca="false">FALSE()</f>
        <v>0</v>
      </c>
      <c r="AU141" s="0" t="n">
        <f aca="false">FALSE()</f>
        <v>0</v>
      </c>
      <c r="AV141" s="0" t="n">
        <f aca="false">FALSE()</f>
        <v>0</v>
      </c>
      <c r="AW141" s="0" t="n">
        <f aca="false">TRUE()</f>
        <v>1</v>
      </c>
      <c r="AX141" s="380" t="n">
        <v>43574.5881944444</v>
      </c>
      <c r="AY141" s="380" t="n">
        <v>43574.4166666667</v>
      </c>
      <c r="AZ141" s="0" t="n">
        <v>1</v>
      </c>
      <c r="BA141" s="0" t="s">
        <v>11250</v>
      </c>
      <c r="BB141" s="0" t="n">
        <v>0</v>
      </c>
      <c r="BC141" s="380" t="n">
        <v>25569.125</v>
      </c>
      <c r="BD141" s="0" t="s">
        <v>2170</v>
      </c>
      <c r="BE141" s="0" t="s">
        <v>2170</v>
      </c>
      <c r="BF141" s="0" t="s">
        <v>604</v>
      </c>
    </row>
    <row r="142" customFormat="false" ht="15" hidden="false" customHeight="false" outlineLevel="0" collapsed="false">
      <c r="A142" s="0" t="s">
        <v>18814</v>
      </c>
      <c r="B142" s="0" t="s">
        <v>18815</v>
      </c>
      <c r="C142" s="0" t="s">
        <v>18814</v>
      </c>
      <c r="D142" s="0" t="s">
        <v>2133</v>
      </c>
      <c r="E142" s="0" t="s">
        <v>18814</v>
      </c>
      <c r="F142" s="0" t="n">
        <v>1</v>
      </c>
      <c r="G142" s="0" t="s">
        <v>434</v>
      </c>
      <c r="H142" s="0" t="s">
        <v>2170</v>
      </c>
      <c r="I142" s="0" t="s">
        <v>2170</v>
      </c>
      <c r="J142" s="0" t="s">
        <v>2170</v>
      </c>
      <c r="K142" s="0" t="s">
        <v>2170</v>
      </c>
      <c r="L142" s="0" t="s">
        <v>2170</v>
      </c>
      <c r="M142" s="0" t="s">
        <v>2170</v>
      </c>
      <c r="N142" s="0" t="n">
        <f aca="false">FALSE()</f>
        <v>0</v>
      </c>
      <c r="O142" s="0" t="s">
        <v>18816</v>
      </c>
      <c r="P142" s="0" t="s">
        <v>17780</v>
      </c>
      <c r="Q142" s="0" t="n">
        <v>12</v>
      </c>
      <c r="R142" s="380" t="n">
        <v>46953.125</v>
      </c>
      <c r="S142" s="223" t="n">
        <v>1000</v>
      </c>
      <c r="T142" s="0" t="s">
        <v>2132</v>
      </c>
      <c r="U142" s="380" t="n">
        <v>45118.125</v>
      </c>
      <c r="V142" s="380" t="n">
        <v>45124.125</v>
      </c>
      <c r="W142" s="0" t="s">
        <v>2132</v>
      </c>
      <c r="X142" s="0" t="s">
        <v>18817</v>
      </c>
      <c r="Y142" s="0" t="s">
        <v>601</v>
      </c>
      <c r="Z142" s="0" t="s">
        <v>2602</v>
      </c>
      <c r="AA142" s="0" t="s">
        <v>2115</v>
      </c>
      <c r="AB142" s="0" t="s">
        <v>17781</v>
      </c>
      <c r="AC142" s="0" t="n">
        <v>30000000</v>
      </c>
      <c r="AD142" s="0" t="n">
        <v>30000000</v>
      </c>
      <c r="AE142" s="0" t="n">
        <v>5</v>
      </c>
      <c r="AF142" s="0" t="n">
        <f aca="false">FALSE()</f>
        <v>0</v>
      </c>
      <c r="AG142" s="0" t="n">
        <f aca="false">TRUE()</f>
        <v>1</v>
      </c>
      <c r="AH142" s="0" t="n">
        <f aca="false">TRUE()</f>
        <v>1</v>
      </c>
      <c r="AI142" s="0" t="n">
        <f aca="false">TRUE()</f>
        <v>1</v>
      </c>
      <c r="AJ142" s="0" t="n">
        <f aca="false">FALSE()</f>
        <v>0</v>
      </c>
      <c r="AK142" s="0" t="n">
        <f aca="false">FALSE()</f>
        <v>0</v>
      </c>
      <c r="AL142" s="0" t="s">
        <v>2129</v>
      </c>
      <c r="AM142" s="0" t="n">
        <f aca="false">TRUE()</f>
        <v>1</v>
      </c>
      <c r="AN142" s="0" t="s">
        <v>18818</v>
      </c>
      <c r="AO142" s="0" t="n">
        <v>1</v>
      </c>
      <c r="AP142" s="0" t="s">
        <v>18819</v>
      </c>
      <c r="AQ142" s="0" t="s">
        <v>18820</v>
      </c>
      <c r="AR142" s="0" t="n">
        <f aca="false">TRUE()</f>
        <v>1</v>
      </c>
      <c r="AS142" s="0" t="n">
        <f aca="false">FALSE()</f>
        <v>0</v>
      </c>
      <c r="AT142" s="0" t="n">
        <f aca="false">FALSE()</f>
        <v>0</v>
      </c>
      <c r="AU142" s="0" t="n">
        <f aca="false">FALSE()</f>
        <v>0</v>
      </c>
      <c r="AV142" s="0" t="n">
        <f aca="false">FALSE()</f>
        <v>0</v>
      </c>
      <c r="AW142" s="0" t="n">
        <f aca="false">TRUE()</f>
        <v>1</v>
      </c>
      <c r="AX142" s="380" t="n">
        <v>45124.6277777778</v>
      </c>
      <c r="AY142" s="380" t="n">
        <v>45124.4166666667</v>
      </c>
      <c r="AZ142" s="0" t="n">
        <v>1</v>
      </c>
      <c r="BA142" s="0" t="s">
        <v>17962</v>
      </c>
      <c r="BB142" s="0" t="n">
        <v>0</v>
      </c>
      <c r="BC142" s="380" t="n">
        <v>25569.125</v>
      </c>
      <c r="BD142" s="0" t="s">
        <v>2170</v>
      </c>
      <c r="BE142" s="0" t="s">
        <v>2170</v>
      </c>
      <c r="BF142" s="0" t="s">
        <v>17868</v>
      </c>
    </row>
    <row r="143" customFormat="false" ht="15" hidden="false" customHeight="false" outlineLevel="0" collapsed="false">
      <c r="A143" s="0" t="s">
        <v>18821</v>
      </c>
      <c r="B143" s="0" t="s">
        <v>18822</v>
      </c>
      <c r="C143" s="0" t="s">
        <v>18821</v>
      </c>
      <c r="D143" s="0" t="s">
        <v>2133</v>
      </c>
      <c r="E143" s="0" t="s">
        <v>18821</v>
      </c>
      <c r="F143" s="0" t="n">
        <v>1</v>
      </c>
      <c r="G143" s="0" t="s">
        <v>434</v>
      </c>
      <c r="H143" s="0" t="s">
        <v>2596</v>
      </c>
      <c r="I143" s="0" t="s">
        <v>2596</v>
      </c>
      <c r="J143" s="0" t="s">
        <v>18823</v>
      </c>
      <c r="K143" s="0" t="s">
        <v>2170</v>
      </c>
      <c r="L143" s="0" t="s">
        <v>13583</v>
      </c>
      <c r="M143" s="0" t="s">
        <v>2170</v>
      </c>
      <c r="N143" s="0" t="n">
        <f aca="false">FALSE()</f>
        <v>0</v>
      </c>
      <c r="O143" s="0" t="s">
        <v>18824</v>
      </c>
      <c r="P143" s="0" t="s">
        <v>17838</v>
      </c>
      <c r="Q143" s="0" t="n">
        <v>12</v>
      </c>
      <c r="R143" s="380" t="n">
        <v>46948.125</v>
      </c>
      <c r="S143" s="223" t="n">
        <v>1000</v>
      </c>
      <c r="T143" s="0" t="s">
        <v>2132</v>
      </c>
      <c r="U143" s="380" t="n">
        <v>45680.125</v>
      </c>
      <c r="V143" s="380" t="n">
        <v>45688.125</v>
      </c>
      <c r="W143" s="0" t="s">
        <v>2132</v>
      </c>
      <c r="X143" s="0" t="s">
        <v>18825</v>
      </c>
      <c r="Y143" s="0" t="s">
        <v>601</v>
      </c>
      <c r="Z143" s="0" t="s">
        <v>2602</v>
      </c>
      <c r="AA143" s="0" t="s">
        <v>2891</v>
      </c>
      <c r="AB143" s="0" t="s">
        <v>17781</v>
      </c>
      <c r="AC143" s="0" t="n">
        <v>16000000</v>
      </c>
      <c r="AD143" s="0" t="n">
        <v>16000000</v>
      </c>
      <c r="AE143" s="0" t="n">
        <v>5</v>
      </c>
      <c r="AF143" s="0" t="n">
        <f aca="false">FALSE()</f>
        <v>0</v>
      </c>
      <c r="AG143" s="0" t="n">
        <f aca="false">TRUE()</f>
        <v>1</v>
      </c>
      <c r="AH143" s="0" t="n">
        <f aca="false">TRUE()</f>
        <v>1</v>
      </c>
      <c r="AI143" s="0" t="n">
        <f aca="false">FALSE()</f>
        <v>0</v>
      </c>
      <c r="AJ143" s="0" t="n">
        <f aca="false">FALSE()</f>
        <v>0</v>
      </c>
      <c r="AK143" s="0" t="n">
        <f aca="false">TRUE()</f>
        <v>1</v>
      </c>
      <c r="AL143" s="0" t="s">
        <v>2129</v>
      </c>
      <c r="AM143" s="0" t="n">
        <f aca="false">TRUE()</f>
        <v>1</v>
      </c>
      <c r="AN143" s="0" t="s">
        <v>18826</v>
      </c>
      <c r="AO143" s="0" t="n">
        <v>1</v>
      </c>
      <c r="AP143" s="0" t="s">
        <v>18827</v>
      </c>
      <c r="AQ143" s="0" t="s">
        <v>18828</v>
      </c>
      <c r="AR143" s="0" t="n">
        <f aca="false">TRUE()</f>
        <v>1</v>
      </c>
      <c r="AS143" s="0" t="n">
        <f aca="false">FALSE()</f>
        <v>0</v>
      </c>
      <c r="AT143" s="0" t="n">
        <f aca="false">FALSE()</f>
        <v>0</v>
      </c>
      <c r="AU143" s="0" t="n">
        <f aca="false">FALSE()</f>
        <v>0</v>
      </c>
      <c r="AV143" s="0" t="n">
        <f aca="false">FALSE()</f>
        <v>0</v>
      </c>
      <c r="AW143" s="0" t="n">
        <f aca="false">TRUE()</f>
        <v>1</v>
      </c>
      <c r="AX143" s="380" t="n">
        <v>45688.6458333333</v>
      </c>
      <c r="AY143" s="380" t="n">
        <v>45688.125</v>
      </c>
      <c r="AZ143" s="0" t="n">
        <v>1</v>
      </c>
      <c r="BA143" s="0" t="s">
        <v>9576</v>
      </c>
      <c r="BB143" s="0" t="n">
        <v>0</v>
      </c>
      <c r="BC143" s="380" t="n">
        <v>25569.125</v>
      </c>
      <c r="BD143" s="0" t="s">
        <v>18823</v>
      </c>
      <c r="BE143" s="0" t="s">
        <v>2170</v>
      </c>
      <c r="BF143" s="0" t="s">
        <v>2118</v>
      </c>
    </row>
    <row r="144" customFormat="false" ht="15" hidden="false" customHeight="false" outlineLevel="0" collapsed="false">
      <c r="A144" s="0" t="s">
        <v>18829</v>
      </c>
      <c r="B144" s="0" t="s">
        <v>18830</v>
      </c>
      <c r="C144" s="0" t="s">
        <v>18829</v>
      </c>
      <c r="D144" s="0" t="s">
        <v>2133</v>
      </c>
      <c r="E144" s="0" t="s">
        <v>18829</v>
      </c>
      <c r="F144" s="0" t="n">
        <v>1</v>
      </c>
      <c r="G144" s="0" t="s">
        <v>434</v>
      </c>
      <c r="H144" s="0" t="s">
        <v>2170</v>
      </c>
      <c r="I144" s="0" t="s">
        <v>2170</v>
      </c>
      <c r="J144" s="0" t="s">
        <v>2170</v>
      </c>
      <c r="K144" s="0" t="s">
        <v>2170</v>
      </c>
      <c r="L144" s="0" t="s">
        <v>2170</v>
      </c>
      <c r="M144" s="0" t="s">
        <v>2170</v>
      </c>
      <c r="N144" s="0" t="n">
        <f aca="false">FALSE()</f>
        <v>0</v>
      </c>
      <c r="O144" s="0" t="s">
        <v>18831</v>
      </c>
      <c r="P144" s="0" t="s">
        <v>17780</v>
      </c>
      <c r="Q144" s="0" t="n">
        <v>2</v>
      </c>
      <c r="R144" s="380" t="n">
        <v>46370.125</v>
      </c>
      <c r="S144" s="223" t="n">
        <v>1000</v>
      </c>
      <c r="T144" s="0" t="s">
        <v>2132</v>
      </c>
      <c r="U144" s="380" t="n">
        <v>45272.125</v>
      </c>
      <c r="V144" s="380" t="n">
        <v>45278.125</v>
      </c>
      <c r="W144" s="0" t="s">
        <v>2132</v>
      </c>
      <c r="X144" s="0" t="s">
        <v>18832</v>
      </c>
      <c r="Y144" s="0" t="s">
        <v>601</v>
      </c>
      <c r="Z144" s="0" t="s">
        <v>2602</v>
      </c>
      <c r="AA144" s="0" t="s">
        <v>610</v>
      </c>
      <c r="AB144" s="0" t="s">
        <v>17781</v>
      </c>
      <c r="AC144" s="0" t="n">
        <v>5500000</v>
      </c>
      <c r="AD144" s="0" t="n">
        <v>5500000</v>
      </c>
      <c r="AE144" s="0" t="n">
        <v>5</v>
      </c>
      <c r="AF144" s="0" t="n">
        <f aca="false">FALSE()</f>
        <v>0</v>
      </c>
      <c r="AG144" s="0" t="n">
        <f aca="false">TRUE()</f>
        <v>1</v>
      </c>
      <c r="AH144" s="0" t="n">
        <f aca="false">TRUE()</f>
        <v>1</v>
      </c>
      <c r="AI144" s="0" t="n">
        <f aca="false">TRUE()</f>
        <v>1</v>
      </c>
      <c r="AJ144" s="0" t="n">
        <f aca="false">FALSE()</f>
        <v>0</v>
      </c>
      <c r="AK144" s="0" t="n">
        <f aca="false">FALSE()</f>
        <v>0</v>
      </c>
      <c r="AL144" s="0" t="s">
        <v>2129</v>
      </c>
      <c r="AM144" s="0" t="n">
        <f aca="false">TRUE()</f>
        <v>1</v>
      </c>
      <c r="AN144" s="0" t="s">
        <v>18833</v>
      </c>
      <c r="AO144" s="0" t="n">
        <v>1</v>
      </c>
      <c r="AP144" s="0" t="s">
        <v>18834</v>
      </c>
      <c r="AQ144" s="0" t="s">
        <v>18835</v>
      </c>
      <c r="AR144" s="0" t="n">
        <f aca="false">TRUE()</f>
        <v>1</v>
      </c>
      <c r="AS144" s="0" t="n">
        <f aca="false">FALSE()</f>
        <v>0</v>
      </c>
      <c r="AT144" s="0" t="n">
        <f aca="false">FALSE()</f>
        <v>0</v>
      </c>
      <c r="AU144" s="0" t="n">
        <f aca="false">FALSE()</f>
        <v>0</v>
      </c>
      <c r="AV144" s="0" t="n">
        <f aca="false">FALSE()</f>
        <v>0</v>
      </c>
      <c r="AW144" s="0" t="n">
        <f aca="false">TRUE()</f>
        <v>1</v>
      </c>
      <c r="AX144" s="380" t="n">
        <v>45278.6930555556</v>
      </c>
      <c r="AY144" s="380" t="n">
        <v>45278.4166666667</v>
      </c>
      <c r="AZ144" s="0" t="n">
        <v>1</v>
      </c>
      <c r="BA144" s="0" t="s">
        <v>18836</v>
      </c>
      <c r="BB144" s="0" t="n">
        <v>0</v>
      </c>
      <c r="BC144" s="380" t="n">
        <v>25569.125</v>
      </c>
      <c r="BD144" s="0" t="s">
        <v>2170</v>
      </c>
      <c r="BE144" s="0" t="s">
        <v>2170</v>
      </c>
      <c r="BF144" s="0" t="s">
        <v>17868</v>
      </c>
    </row>
    <row r="145" customFormat="false" ht="15" hidden="false" customHeight="false" outlineLevel="0" collapsed="false">
      <c r="A145" s="0" t="s">
        <v>18837</v>
      </c>
      <c r="B145" s="0" t="s">
        <v>18838</v>
      </c>
      <c r="C145" s="0" t="s">
        <v>18837</v>
      </c>
      <c r="D145" s="0" t="s">
        <v>2133</v>
      </c>
      <c r="E145" s="0" t="s">
        <v>18837</v>
      </c>
      <c r="F145" s="0" t="n">
        <v>1</v>
      </c>
      <c r="G145" s="0" t="s">
        <v>434</v>
      </c>
      <c r="H145" s="0" t="s">
        <v>2170</v>
      </c>
      <c r="I145" s="0" t="s">
        <v>2170</v>
      </c>
      <c r="J145" s="0" t="s">
        <v>2170</v>
      </c>
      <c r="K145" s="0" t="s">
        <v>2170</v>
      </c>
      <c r="L145" s="0" t="s">
        <v>2170</v>
      </c>
      <c r="M145" s="0" t="s">
        <v>2170</v>
      </c>
      <c r="N145" s="0" t="n">
        <f aca="false">FALSE()</f>
        <v>0</v>
      </c>
      <c r="O145" s="0" t="s">
        <v>18839</v>
      </c>
      <c r="P145" s="0" t="s">
        <v>17838</v>
      </c>
      <c r="Q145" s="0" t="n">
        <v>1</v>
      </c>
      <c r="R145" s="380" t="n">
        <v>48538.125</v>
      </c>
      <c r="S145" s="223" t="n">
        <v>100000</v>
      </c>
      <c r="T145" s="0" t="s">
        <v>18758</v>
      </c>
      <c r="U145" s="380" t="n">
        <v>44155.125</v>
      </c>
      <c r="V145" s="380" t="n">
        <v>44155.125</v>
      </c>
      <c r="W145" s="0" t="s">
        <v>2170</v>
      </c>
      <c r="X145" s="0" t="s">
        <v>18655</v>
      </c>
      <c r="Y145" s="0" t="s">
        <v>601</v>
      </c>
      <c r="Z145" s="0" t="s">
        <v>2602</v>
      </c>
      <c r="AA145" s="0" t="s">
        <v>600</v>
      </c>
      <c r="AB145" s="0" t="s">
        <v>17848</v>
      </c>
      <c r="AC145" s="0" t="n">
        <v>12500</v>
      </c>
      <c r="AD145" s="0" t="n">
        <v>12500</v>
      </c>
      <c r="AE145" s="0" t="n">
        <v>5</v>
      </c>
      <c r="AF145" s="0" t="n">
        <f aca="false">FALSE()</f>
        <v>0</v>
      </c>
      <c r="AG145" s="0" t="n">
        <f aca="false">TRUE()</f>
        <v>1</v>
      </c>
      <c r="AH145" s="0" t="n">
        <f aca="false">TRUE()</f>
        <v>1</v>
      </c>
      <c r="AI145" s="0" t="n">
        <f aca="false">FALSE()</f>
        <v>0</v>
      </c>
      <c r="AJ145" s="0" t="n">
        <f aca="false">FALSE()</f>
        <v>0</v>
      </c>
      <c r="AK145" s="0" t="n">
        <f aca="false">FALSE()</f>
        <v>0</v>
      </c>
      <c r="AL145" s="0" t="s">
        <v>3129</v>
      </c>
      <c r="AM145" s="0" t="n">
        <f aca="false">TRUE()</f>
        <v>1</v>
      </c>
      <c r="AN145" s="0" t="s">
        <v>18840</v>
      </c>
      <c r="AO145" s="0" t="n">
        <v>1</v>
      </c>
      <c r="AP145" s="0" t="s">
        <v>18841</v>
      </c>
      <c r="AQ145" s="0" t="s">
        <v>18842</v>
      </c>
      <c r="AR145" s="0" t="n">
        <f aca="false">TRUE()</f>
        <v>1</v>
      </c>
      <c r="AS145" s="0" t="n">
        <f aca="false">FALSE()</f>
        <v>0</v>
      </c>
      <c r="AT145" s="0" t="n">
        <f aca="false">FALSE()</f>
        <v>0</v>
      </c>
      <c r="AU145" s="0" t="n">
        <f aca="false">FALSE()</f>
        <v>0</v>
      </c>
      <c r="AV145" s="0" t="n">
        <f aca="false">FALSE()</f>
        <v>0</v>
      </c>
      <c r="AW145" s="0" t="n">
        <f aca="false">TRUE()</f>
        <v>1</v>
      </c>
      <c r="AX145" s="380" t="n">
        <v>45044.625</v>
      </c>
      <c r="AY145" s="380" t="n">
        <v>45044.4166666667</v>
      </c>
      <c r="AZ145" s="0" t="n">
        <v>0</v>
      </c>
      <c r="BA145" s="0" t="s">
        <v>17903</v>
      </c>
      <c r="BB145" s="0" t="n">
        <v>1</v>
      </c>
      <c r="BC145" s="380" t="n">
        <v>25569.125</v>
      </c>
      <c r="BD145" s="0" t="s">
        <v>2170</v>
      </c>
      <c r="BE145" s="0" t="s">
        <v>2170</v>
      </c>
      <c r="BF145" s="0" t="s">
        <v>2118</v>
      </c>
    </row>
    <row r="146" customFormat="false" ht="15" hidden="false" customHeight="false" outlineLevel="0" collapsed="false">
      <c r="A146" s="0" t="s">
        <v>18843</v>
      </c>
      <c r="B146" s="0" t="s">
        <v>18844</v>
      </c>
      <c r="C146" s="0" t="s">
        <v>18843</v>
      </c>
      <c r="D146" s="0" t="s">
        <v>2133</v>
      </c>
      <c r="E146" s="0" t="s">
        <v>18843</v>
      </c>
      <c r="F146" s="0" t="n">
        <v>1</v>
      </c>
      <c r="G146" s="0" t="s">
        <v>434</v>
      </c>
      <c r="H146" s="0" t="s">
        <v>2170</v>
      </c>
      <c r="I146" s="0" t="s">
        <v>2170</v>
      </c>
      <c r="J146" s="0" t="s">
        <v>2170</v>
      </c>
      <c r="K146" s="0" t="s">
        <v>2170</v>
      </c>
      <c r="L146" s="0" t="s">
        <v>2170</v>
      </c>
      <c r="M146" s="0" t="s">
        <v>2170</v>
      </c>
      <c r="N146" s="0" t="n">
        <f aca="false">FALSE()</f>
        <v>0</v>
      </c>
      <c r="O146" s="0" t="s">
        <v>1604</v>
      </c>
      <c r="P146" s="0" t="s">
        <v>17780</v>
      </c>
      <c r="Q146" s="0" t="n">
        <v>4</v>
      </c>
      <c r="R146" s="380" t="n">
        <v>50171.125</v>
      </c>
      <c r="S146" s="223" t="n">
        <v>1000</v>
      </c>
      <c r="T146" s="0" t="s">
        <v>2132</v>
      </c>
      <c r="U146" s="380" t="n">
        <v>44705.125</v>
      </c>
      <c r="V146" s="380" t="n">
        <v>44711.125</v>
      </c>
      <c r="W146" s="0" t="s">
        <v>2132</v>
      </c>
      <c r="X146" s="0" t="s">
        <v>18845</v>
      </c>
      <c r="Y146" s="0" t="s">
        <v>601</v>
      </c>
      <c r="Z146" s="0" t="s">
        <v>2602</v>
      </c>
      <c r="AA146" s="0" t="s">
        <v>2114</v>
      </c>
      <c r="AB146" s="0" t="s">
        <v>17781</v>
      </c>
      <c r="AC146" s="0" t="n">
        <v>8200000</v>
      </c>
      <c r="AD146" s="0" t="n">
        <v>7000000</v>
      </c>
      <c r="AE146" s="0" t="n">
        <v>5</v>
      </c>
      <c r="AF146" s="0" t="n">
        <f aca="false">FALSE()</f>
        <v>0</v>
      </c>
      <c r="AG146" s="0" t="n">
        <f aca="false">TRUE()</f>
        <v>1</v>
      </c>
      <c r="AH146" s="0" t="n">
        <f aca="false">TRUE()</f>
        <v>1</v>
      </c>
      <c r="AI146" s="0" t="n">
        <f aca="false">FALSE()</f>
        <v>0</v>
      </c>
      <c r="AJ146" s="0" t="n">
        <f aca="false">FALSE()</f>
        <v>0</v>
      </c>
      <c r="AK146" s="0" t="n">
        <f aca="false">FALSE()</f>
        <v>0</v>
      </c>
      <c r="AL146" s="0" t="s">
        <v>2129</v>
      </c>
      <c r="AM146" s="0" t="n">
        <f aca="false">TRUE()</f>
        <v>1</v>
      </c>
      <c r="AN146" s="0" t="s">
        <v>18846</v>
      </c>
      <c r="AO146" s="0" t="n">
        <v>1</v>
      </c>
      <c r="AP146" s="0" t="s">
        <v>18847</v>
      </c>
      <c r="AQ146" s="0" t="s">
        <v>18848</v>
      </c>
      <c r="AR146" s="0" t="n">
        <f aca="false">TRUE()</f>
        <v>1</v>
      </c>
      <c r="AS146" s="0" t="n">
        <f aca="false">FALSE()</f>
        <v>0</v>
      </c>
      <c r="AT146" s="0" t="n">
        <f aca="false">FALSE()</f>
        <v>0</v>
      </c>
      <c r="AU146" s="0" t="n">
        <f aca="false">FALSE()</f>
        <v>0</v>
      </c>
      <c r="AV146" s="0" t="n">
        <f aca="false">FALSE()</f>
        <v>0</v>
      </c>
      <c r="AW146" s="0" t="n">
        <f aca="false">TRUE()</f>
        <v>1</v>
      </c>
      <c r="AX146" s="380" t="n">
        <v>44711.5694444444</v>
      </c>
      <c r="AY146" s="380" t="n">
        <v>44711.4166666667</v>
      </c>
      <c r="AZ146" s="0" t="n">
        <v>2</v>
      </c>
      <c r="BA146" s="0" t="s">
        <v>16717</v>
      </c>
      <c r="BB146" s="0" t="n">
        <v>0</v>
      </c>
      <c r="BC146" s="380" t="n">
        <v>46167.125</v>
      </c>
      <c r="BD146" s="0" t="s">
        <v>2170</v>
      </c>
      <c r="BE146" s="0" t="s">
        <v>2170</v>
      </c>
      <c r="BF146" s="0" t="s">
        <v>604</v>
      </c>
    </row>
    <row r="147" customFormat="false" ht="15" hidden="false" customHeight="false" outlineLevel="0" collapsed="false">
      <c r="A147" s="0" t="s">
        <v>18849</v>
      </c>
      <c r="B147" s="0" t="s">
        <v>18850</v>
      </c>
      <c r="C147" s="0" t="s">
        <v>18849</v>
      </c>
      <c r="D147" s="0" t="s">
        <v>2133</v>
      </c>
      <c r="E147" s="0" t="s">
        <v>18849</v>
      </c>
      <c r="F147" s="0" t="n">
        <v>1</v>
      </c>
      <c r="G147" s="0" t="s">
        <v>434</v>
      </c>
      <c r="H147" s="0" t="s">
        <v>2170</v>
      </c>
      <c r="I147" s="0" t="s">
        <v>2170</v>
      </c>
      <c r="J147" s="0" t="s">
        <v>2170</v>
      </c>
      <c r="K147" s="0" t="s">
        <v>2170</v>
      </c>
      <c r="L147" s="0" t="s">
        <v>2170</v>
      </c>
      <c r="M147" s="0" t="s">
        <v>2170</v>
      </c>
      <c r="N147" s="0" t="n">
        <f aca="false">FALSE()</f>
        <v>0</v>
      </c>
      <c r="O147" s="0" t="s">
        <v>18851</v>
      </c>
      <c r="P147" s="0" t="s">
        <v>17838</v>
      </c>
      <c r="Q147" s="0" t="n">
        <v>4</v>
      </c>
      <c r="R147" s="380" t="n">
        <v>49452.125</v>
      </c>
      <c r="S147" s="223" t="n">
        <v>1000</v>
      </c>
      <c r="T147" s="0" t="s">
        <v>2132</v>
      </c>
      <c r="U147" s="380" t="n">
        <v>43823.125</v>
      </c>
      <c r="V147" s="380" t="n">
        <v>43992.125</v>
      </c>
      <c r="W147" s="0" t="s">
        <v>2132</v>
      </c>
      <c r="X147" s="0" t="s">
        <v>18438</v>
      </c>
      <c r="Y147" s="0" t="s">
        <v>601</v>
      </c>
      <c r="Z147" s="0" t="s">
        <v>2602</v>
      </c>
      <c r="AA147" s="0" t="s">
        <v>610</v>
      </c>
      <c r="AB147" s="0" t="s">
        <v>17781</v>
      </c>
      <c r="AC147" s="0" t="n">
        <v>5000000</v>
      </c>
      <c r="AD147" s="0" t="n">
        <v>5000000</v>
      </c>
      <c r="AE147" s="0" t="n">
        <v>5</v>
      </c>
      <c r="AF147" s="0" t="n">
        <f aca="false">FALSE()</f>
        <v>0</v>
      </c>
      <c r="AG147" s="0" t="n">
        <f aca="false">TRUE()</f>
        <v>1</v>
      </c>
      <c r="AH147" s="0" t="n">
        <f aca="false">TRUE()</f>
        <v>1</v>
      </c>
      <c r="AI147" s="0" t="n">
        <f aca="false">FALSE()</f>
        <v>0</v>
      </c>
      <c r="AJ147" s="0" t="n">
        <f aca="false">FALSE()</f>
        <v>0</v>
      </c>
      <c r="AK147" s="0" t="n">
        <f aca="false">FALSE()</f>
        <v>0</v>
      </c>
      <c r="AL147" s="0" t="s">
        <v>2129</v>
      </c>
      <c r="AM147" s="0" t="n">
        <f aca="false">TRUE()</f>
        <v>1</v>
      </c>
      <c r="AN147" s="0" t="s">
        <v>18852</v>
      </c>
      <c r="AO147" s="0" t="n">
        <v>1</v>
      </c>
      <c r="AP147" s="0" t="s">
        <v>18853</v>
      </c>
      <c r="AQ147" s="0" t="s">
        <v>18854</v>
      </c>
      <c r="AR147" s="0" t="n">
        <f aca="false">TRUE()</f>
        <v>1</v>
      </c>
      <c r="AS147" s="0" t="n">
        <f aca="false">FALSE()</f>
        <v>0</v>
      </c>
      <c r="AT147" s="0" t="n">
        <f aca="false">FALSE()</f>
        <v>0</v>
      </c>
      <c r="AU147" s="0" t="n">
        <f aca="false">FALSE()</f>
        <v>0</v>
      </c>
      <c r="AV147" s="0" t="n">
        <f aca="false">FALSE()</f>
        <v>0</v>
      </c>
      <c r="AW147" s="0" t="n">
        <f aca="false">TRUE()</f>
        <v>1</v>
      </c>
      <c r="AX147" s="380" t="n">
        <v>43992.6041666667</v>
      </c>
      <c r="AY147" s="380" t="n">
        <v>43992.4166666667</v>
      </c>
      <c r="AZ147" s="0" t="n">
        <v>2</v>
      </c>
      <c r="BA147" s="0" t="s">
        <v>17892</v>
      </c>
      <c r="BB147" s="0" t="n">
        <v>0</v>
      </c>
      <c r="BC147" s="380" t="n">
        <v>46904.125</v>
      </c>
      <c r="BD147" s="0" t="s">
        <v>2170</v>
      </c>
      <c r="BE147" s="0" t="s">
        <v>2170</v>
      </c>
      <c r="BF147" s="0" t="s">
        <v>2118</v>
      </c>
    </row>
    <row r="148" customFormat="false" ht="15" hidden="false" customHeight="false" outlineLevel="0" collapsed="false">
      <c r="A148" s="0" t="s">
        <v>18855</v>
      </c>
      <c r="B148" s="0" t="s">
        <v>18856</v>
      </c>
      <c r="C148" s="0" t="s">
        <v>18855</v>
      </c>
      <c r="D148" s="0" t="s">
        <v>2133</v>
      </c>
      <c r="E148" s="0" t="s">
        <v>18855</v>
      </c>
      <c r="F148" s="0" t="n">
        <v>1</v>
      </c>
      <c r="G148" s="0" t="s">
        <v>434</v>
      </c>
      <c r="H148" s="0" t="s">
        <v>2170</v>
      </c>
      <c r="I148" s="0" t="s">
        <v>2170</v>
      </c>
      <c r="J148" s="0" t="s">
        <v>2170</v>
      </c>
      <c r="K148" s="0" t="s">
        <v>2170</v>
      </c>
      <c r="L148" s="0" t="s">
        <v>2170</v>
      </c>
      <c r="M148" s="0" t="s">
        <v>2170</v>
      </c>
      <c r="N148" s="0" t="n">
        <f aca="false">FALSE()</f>
        <v>0</v>
      </c>
      <c r="O148" s="0" t="s">
        <v>18857</v>
      </c>
      <c r="P148" s="0" t="s">
        <v>17780</v>
      </c>
      <c r="Q148" s="0" t="n">
        <v>2</v>
      </c>
      <c r="R148" s="380" t="n">
        <v>46941.125</v>
      </c>
      <c r="S148" s="223" t="n">
        <v>1000</v>
      </c>
      <c r="T148" s="0" t="s">
        <v>2132</v>
      </c>
      <c r="U148" s="380" t="n">
        <v>45118.125</v>
      </c>
      <c r="V148" s="380" t="n">
        <v>45121.125</v>
      </c>
      <c r="W148" s="0" t="s">
        <v>2132</v>
      </c>
      <c r="X148" s="0" t="s">
        <v>18858</v>
      </c>
      <c r="Y148" s="0" t="s">
        <v>6426</v>
      </c>
      <c r="Z148" s="0" t="s">
        <v>6427</v>
      </c>
      <c r="AA148" s="0" t="s">
        <v>610</v>
      </c>
      <c r="AB148" s="0" t="s">
        <v>17781</v>
      </c>
      <c r="AC148" s="0" t="n">
        <v>6000000</v>
      </c>
      <c r="AD148" s="0" t="n">
        <v>6000000</v>
      </c>
      <c r="AE148" s="0" t="n">
        <v>5</v>
      </c>
      <c r="AF148" s="0" t="n">
        <f aca="false">FALSE()</f>
        <v>0</v>
      </c>
      <c r="AG148" s="0" t="n">
        <f aca="false">TRUE()</f>
        <v>1</v>
      </c>
      <c r="AH148" s="0" t="n">
        <f aca="false">TRUE()</f>
        <v>1</v>
      </c>
      <c r="AI148" s="0" t="n">
        <f aca="false">TRUE()</f>
        <v>1</v>
      </c>
      <c r="AJ148" s="0" t="n">
        <f aca="false">FALSE()</f>
        <v>0</v>
      </c>
      <c r="AK148" s="0" t="n">
        <f aca="false">FALSE()</f>
        <v>0</v>
      </c>
      <c r="AL148" s="0" t="s">
        <v>2129</v>
      </c>
      <c r="AM148" s="0" t="n">
        <f aca="false">TRUE()</f>
        <v>1</v>
      </c>
      <c r="AN148" s="0" t="s">
        <v>18859</v>
      </c>
      <c r="AO148" s="0" t="n">
        <v>1</v>
      </c>
      <c r="AP148" s="0" t="s">
        <v>18860</v>
      </c>
      <c r="AQ148" s="0" t="s">
        <v>18861</v>
      </c>
      <c r="AR148" s="0" t="n">
        <f aca="false">FALSE()</f>
        <v>0</v>
      </c>
      <c r="AS148" s="0" t="n">
        <f aca="false">FALSE()</f>
        <v>0</v>
      </c>
      <c r="AT148" s="0" t="n">
        <f aca="false">FALSE()</f>
        <v>0</v>
      </c>
      <c r="AU148" s="0" t="n">
        <f aca="false">FALSE()</f>
        <v>0</v>
      </c>
      <c r="AV148" s="0" t="n">
        <f aca="false">FALSE()</f>
        <v>0</v>
      </c>
      <c r="AW148" s="0" t="n">
        <f aca="false">FALSE()</f>
        <v>0</v>
      </c>
      <c r="AX148" s="380" t="n">
        <v>45121.7541666667</v>
      </c>
      <c r="AY148" s="380" t="n">
        <v>45121.4166666667</v>
      </c>
      <c r="AZ148" s="0" t="n">
        <v>1</v>
      </c>
      <c r="BA148" s="0" t="s">
        <v>18862</v>
      </c>
      <c r="BB148" s="0" t="n">
        <v>0</v>
      </c>
      <c r="BC148" s="380" t="n">
        <v>25569.125</v>
      </c>
      <c r="BD148" s="0" t="s">
        <v>2170</v>
      </c>
      <c r="BE148" s="0" t="s">
        <v>2170</v>
      </c>
      <c r="BF148" s="0" t="s">
        <v>17868</v>
      </c>
    </row>
    <row r="149" customFormat="false" ht="15" hidden="false" customHeight="false" outlineLevel="0" collapsed="false">
      <c r="A149" s="0" t="s">
        <v>18863</v>
      </c>
      <c r="B149" s="0" t="s">
        <v>18864</v>
      </c>
      <c r="C149" s="0" t="s">
        <v>18863</v>
      </c>
      <c r="D149" s="0" t="s">
        <v>2133</v>
      </c>
      <c r="E149" s="0" t="s">
        <v>18863</v>
      </c>
      <c r="F149" s="0" t="n">
        <v>1</v>
      </c>
      <c r="G149" s="0" t="s">
        <v>434</v>
      </c>
      <c r="H149" s="0" t="s">
        <v>2170</v>
      </c>
      <c r="I149" s="0" t="s">
        <v>2170</v>
      </c>
      <c r="J149" s="0" t="s">
        <v>2170</v>
      </c>
      <c r="K149" s="0" t="s">
        <v>2170</v>
      </c>
      <c r="L149" s="0" t="s">
        <v>2170</v>
      </c>
      <c r="M149" s="0" t="s">
        <v>2170</v>
      </c>
      <c r="N149" s="0" t="n">
        <f aca="false">FALSE()</f>
        <v>0</v>
      </c>
      <c r="O149" s="0" t="s">
        <v>18865</v>
      </c>
      <c r="P149" s="0" t="s">
        <v>17780</v>
      </c>
      <c r="Q149" s="0" t="n">
        <v>12</v>
      </c>
      <c r="R149" s="380" t="n">
        <v>46788.125</v>
      </c>
      <c r="S149" s="223" t="n">
        <v>1000</v>
      </c>
      <c r="T149" s="0" t="s">
        <v>2132</v>
      </c>
      <c r="U149" s="380" t="n">
        <v>45651.125</v>
      </c>
      <c r="V149" s="380" t="n">
        <v>45708.125</v>
      </c>
      <c r="W149" s="0" t="s">
        <v>2132</v>
      </c>
      <c r="X149" s="0" t="s">
        <v>18866</v>
      </c>
      <c r="Y149" s="0" t="s">
        <v>601</v>
      </c>
      <c r="Z149" s="0" t="s">
        <v>2602</v>
      </c>
      <c r="AA149" s="0" t="s">
        <v>2891</v>
      </c>
      <c r="AB149" s="0" t="s">
        <v>17781</v>
      </c>
      <c r="AC149" s="0" t="n">
        <v>250000</v>
      </c>
      <c r="AD149" s="0" t="n">
        <v>250000</v>
      </c>
      <c r="AE149" s="0" t="n">
        <v>5</v>
      </c>
      <c r="AF149" s="0" t="n">
        <f aca="false">FALSE()</f>
        <v>0</v>
      </c>
      <c r="AG149" s="0" t="n">
        <f aca="false">TRUE()</f>
        <v>1</v>
      </c>
      <c r="AH149" s="0" t="n">
        <f aca="false">TRUE()</f>
        <v>1</v>
      </c>
      <c r="AI149" s="0" t="n">
        <f aca="false">FALSE()</f>
        <v>0</v>
      </c>
      <c r="AJ149" s="0" t="n">
        <f aca="false">FALSE()</f>
        <v>0</v>
      </c>
      <c r="AK149" s="0" t="n">
        <f aca="false">FALSE()</f>
        <v>0</v>
      </c>
      <c r="AL149" s="0" t="s">
        <v>2129</v>
      </c>
      <c r="AM149" s="0" t="n">
        <f aca="false">TRUE()</f>
        <v>1</v>
      </c>
      <c r="AN149" s="0" t="s">
        <v>18867</v>
      </c>
      <c r="AO149" s="0" t="n">
        <v>1</v>
      </c>
      <c r="AP149" s="0" t="s">
        <v>18868</v>
      </c>
      <c r="AQ149" s="0" t="s">
        <v>18869</v>
      </c>
      <c r="AR149" s="0" t="n">
        <f aca="false">TRUE()</f>
        <v>1</v>
      </c>
      <c r="AS149" s="0" t="n">
        <f aca="false">FALSE()</f>
        <v>0</v>
      </c>
      <c r="AT149" s="0" t="n">
        <f aca="false">FALSE()</f>
        <v>0</v>
      </c>
      <c r="AU149" s="0" t="n">
        <f aca="false">FALSE()</f>
        <v>0</v>
      </c>
      <c r="AV149" s="0" t="n">
        <f aca="false">FALSE()</f>
        <v>0</v>
      </c>
      <c r="AW149" s="0" t="n">
        <f aca="false">TRUE()</f>
        <v>1</v>
      </c>
      <c r="AX149" s="380" t="n">
        <v>45708.6875</v>
      </c>
      <c r="AY149" s="380" t="n">
        <v>45708.125</v>
      </c>
      <c r="AZ149" s="0" t="n">
        <v>3</v>
      </c>
      <c r="BA149" s="0" t="s">
        <v>18870</v>
      </c>
      <c r="BB149" s="0" t="n">
        <v>0</v>
      </c>
      <c r="BC149" s="380" t="n">
        <v>25569.125</v>
      </c>
      <c r="BD149" s="0" t="s">
        <v>2170</v>
      </c>
      <c r="BE149" s="0" t="s">
        <v>2170</v>
      </c>
      <c r="BF149" s="0" t="s">
        <v>604</v>
      </c>
    </row>
    <row r="150" customFormat="false" ht="15" hidden="false" customHeight="false" outlineLevel="0" collapsed="false">
      <c r="A150" s="0" t="s">
        <v>18871</v>
      </c>
      <c r="B150" s="0" t="s">
        <v>18872</v>
      </c>
      <c r="C150" s="0" t="s">
        <v>18871</v>
      </c>
      <c r="D150" s="0" t="s">
        <v>2133</v>
      </c>
      <c r="E150" s="0" t="s">
        <v>18871</v>
      </c>
      <c r="F150" s="0" t="n">
        <v>1</v>
      </c>
      <c r="G150" s="0" t="s">
        <v>434</v>
      </c>
      <c r="H150" s="0" t="s">
        <v>2170</v>
      </c>
      <c r="I150" s="0" t="s">
        <v>2170</v>
      </c>
      <c r="J150" s="0" t="s">
        <v>2170</v>
      </c>
      <c r="K150" s="0" t="s">
        <v>2170</v>
      </c>
      <c r="L150" s="0" t="s">
        <v>2170</v>
      </c>
      <c r="M150" s="0" t="s">
        <v>2170</v>
      </c>
      <c r="N150" s="0" t="n">
        <f aca="false">FALSE()</f>
        <v>0</v>
      </c>
      <c r="O150" s="0" t="s">
        <v>18873</v>
      </c>
      <c r="P150" s="0" t="s">
        <v>17838</v>
      </c>
      <c r="Q150" s="0" t="n">
        <v>2</v>
      </c>
      <c r="R150" s="380" t="n">
        <v>52490.125</v>
      </c>
      <c r="S150" s="223" t="n">
        <v>200000</v>
      </c>
      <c r="T150" s="0" t="s">
        <v>18300</v>
      </c>
      <c r="U150" s="380" t="n">
        <v>41535.1666666667</v>
      </c>
      <c r="V150" s="380" t="n">
        <v>41533.1666666667</v>
      </c>
      <c r="W150" s="0" t="s">
        <v>2170</v>
      </c>
      <c r="X150" s="0" t="s">
        <v>18874</v>
      </c>
      <c r="Y150" s="0" t="s">
        <v>601</v>
      </c>
      <c r="Z150" s="0" t="s">
        <v>2602</v>
      </c>
      <c r="AA150" s="0" t="s">
        <v>600</v>
      </c>
      <c r="AB150" s="0" t="s">
        <v>17848</v>
      </c>
      <c r="AC150" s="0" t="n">
        <v>7500</v>
      </c>
      <c r="AD150" s="0" t="n">
        <v>7500</v>
      </c>
      <c r="AE150" s="0" t="n">
        <v>5</v>
      </c>
      <c r="AF150" s="0" t="n">
        <f aca="false">FALSE()</f>
        <v>0</v>
      </c>
      <c r="AG150" s="0" t="n">
        <f aca="false">TRUE()</f>
        <v>1</v>
      </c>
      <c r="AH150" s="0" t="n">
        <f aca="false">TRUE()</f>
        <v>1</v>
      </c>
      <c r="AI150" s="0" t="n">
        <f aca="false">FALSE()</f>
        <v>0</v>
      </c>
      <c r="AJ150" s="0" t="n">
        <f aca="false">FALSE()</f>
        <v>0</v>
      </c>
      <c r="AK150" s="0" t="n">
        <f aca="false">FALSE()</f>
        <v>0</v>
      </c>
      <c r="AL150" s="0" t="s">
        <v>3129</v>
      </c>
      <c r="AM150" s="0" t="n">
        <f aca="false">TRUE()</f>
        <v>1</v>
      </c>
      <c r="AN150" s="0" t="s">
        <v>18875</v>
      </c>
      <c r="AO150" s="0" t="n">
        <v>1</v>
      </c>
      <c r="AP150" s="0" t="s">
        <v>18876</v>
      </c>
      <c r="AQ150" s="0" t="s">
        <v>18877</v>
      </c>
      <c r="AR150" s="0" t="n">
        <f aca="false">TRUE()</f>
        <v>1</v>
      </c>
      <c r="AS150" s="0" t="n">
        <f aca="false">FALSE()</f>
        <v>0</v>
      </c>
      <c r="AT150" s="0" t="n">
        <f aca="false">FALSE()</f>
        <v>0</v>
      </c>
      <c r="AU150" s="0" t="n">
        <f aca="false">FALSE()</f>
        <v>0</v>
      </c>
      <c r="AV150" s="0" t="n">
        <f aca="false">FALSE()</f>
        <v>0</v>
      </c>
      <c r="AW150" s="0" t="n">
        <f aca="false">TRUE()</f>
        <v>1</v>
      </c>
      <c r="AX150" s="380" t="n">
        <v>43775.6472222222</v>
      </c>
      <c r="AY150" s="380" t="n">
        <v>43775.4166666667</v>
      </c>
      <c r="AZ150" s="0" t="n">
        <v>0</v>
      </c>
      <c r="BA150" s="0" t="s">
        <v>17903</v>
      </c>
      <c r="BB150" s="0" t="n">
        <v>1</v>
      </c>
      <c r="BC150" s="380" t="n">
        <v>25569.125</v>
      </c>
      <c r="BD150" s="0" t="s">
        <v>2170</v>
      </c>
      <c r="BE150" s="0" t="s">
        <v>2170</v>
      </c>
      <c r="BF150" s="0" t="s">
        <v>2118</v>
      </c>
    </row>
    <row r="151" customFormat="false" ht="15" hidden="false" customHeight="false" outlineLevel="0" collapsed="false">
      <c r="A151" s="0" t="s">
        <v>18878</v>
      </c>
      <c r="B151" s="0" t="s">
        <v>18879</v>
      </c>
      <c r="C151" s="0" t="s">
        <v>18878</v>
      </c>
      <c r="D151" s="0" t="s">
        <v>2133</v>
      </c>
      <c r="E151" s="0" t="s">
        <v>18878</v>
      </c>
      <c r="F151" s="0" t="n">
        <v>1</v>
      </c>
      <c r="G151" s="0" t="s">
        <v>434</v>
      </c>
      <c r="H151" s="0" t="s">
        <v>2596</v>
      </c>
      <c r="I151" s="0" t="s">
        <v>2596</v>
      </c>
      <c r="J151" s="0" t="s">
        <v>2600</v>
      </c>
      <c r="K151" s="0" t="s">
        <v>2170</v>
      </c>
      <c r="L151" s="0" t="s">
        <v>2600</v>
      </c>
      <c r="M151" s="0" t="s">
        <v>2170</v>
      </c>
      <c r="N151" s="0" t="n">
        <f aca="false">FALSE()</f>
        <v>0</v>
      </c>
      <c r="O151" s="0" t="s">
        <v>18880</v>
      </c>
      <c r="P151" s="0" t="s">
        <v>17780</v>
      </c>
      <c r="Q151" s="0" t="n">
        <v>4</v>
      </c>
      <c r="R151" s="380" t="n">
        <v>46483.125</v>
      </c>
      <c r="S151" s="223" t="n">
        <v>1000</v>
      </c>
      <c r="T151" s="0" t="s">
        <v>2132</v>
      </c>
      <c r="U151" s="380" t="n">
        <v>45749.125</v>
      </c>
      <c r="V151" s="380" t="n">
        <v>45755.125</v>
      </c>
      <c r="W151" s="0" t="s">
        <v>2132</v>
      </c>
      <c r="X151" s="0" t="s">
        <v>18881</v>
      </c>
      <c r="Y151" s="0" t="s">
        <v>601</v>
      </c>
      <c r="Z151" s="0" t="s">
        <v>2602</v>
      </c>
      <c r="AA151" s="0" t="s">
        <v>610</v>
      </c>
      <c r="AB151" s="0" t="s">
        <v>17781</v>
      </c>
      <c r="AC151" s="0" t="n">
        <v>50000000</v>
      </c>
      <c r="AD151" s="0" t="n">
        <v>50000000</v>
      </c>
      <c r="AE151" s="0" t="n">
        <v>5</v>
      </c>
      <c r="AF151" s="0" t="n">
        <f aca="false">FALSE()</f>
        <v>0</v>
      </c>
      <c r="AG151" s="0" t="n">
        <f aca="false">TRUE()</f>
        <v>1</v>
      </c>
      <c r="AH151" s="0" t="n">
        <f aca="false">TRUE()</f>
        <v>1</v>
      </c>
      <c r="AI151" s="0" t="n">
        <f aca="false">TRUE()</f>
        <v>1</v>
      </c>
      <c r="AJ151" s="0" t="n">
        <f aca="false">FALSE()</f>
        <v>0</v>
      </c>
      <c r="AK151" s="0" t="n">
        <f aca="false">FALSE()</f>
        <v>0</v>
      </c>
      <c r="AL151" s="0" t="s">
        <v>2129</v>
      </c>
      <c r="AM151" s="0" t="n">
        <f aca="false">TRUE()</f>
        <v>1</v>
      </c>
      <c r="AN151" s="0" t="s">
        <v>18882</v>
      </c>
      <c r="AO151" s="0" t="n">
        <v>1</v>
      </c>
      <c r="AP151" s="0" t="s">
        <v>18883</v>
      </c>
      <c r="AQ151" s="0" t="s">
        <v>18884</v>
      </c>
      <c r="AR151" s="0" t="n">
        <f aca="false">TRUE()</f>
        <v>1</v>
      </c>
      <c r="AS151" s="0" t="n">
        <f aca="false">FALSE()</f>
        <v>0</v>
      </c>
      <c r="AT151" s="0" t="n">
        <f aca="false">FALSE()</f>
        <v>0</v>
      </c>
      <c r="AU151" s="0" t="n">
        <f aca="false">FALSE()</f>
        <v>0</v>
      </c>
      <c r="AV151" s="0" t="n">
        <f aca="false">FALSE()</f>
        <v>0</v>
      </c>
      <c r="AW151" s="0" t="n">
        <f aca="false">TRUE()</f>
        <v>1</v>
      </c>
      <c r="AX151" s="380" t="n">
        <v>45755.6284722222</v>
      </c>
      <c r="AY151" s="380" t="n">
        <v>45755.125</v>
      </c>
      <c r="AZ151" s="0" t="n">
        <v>1</v>
      </c>
      <c r="BA151" s="0" t="s">
        <v>18525</v>
      </c>
      <c r="BB151" s="0" t="n">
        <v>0</v>
      </c>
      <c r="BC151" s="380" t="n">
        <v>25569.125</v>
      </c>
      <c r="BD151" s="0" t="s">
        <v>2600</v>
      </c>
      <c r="BE151" s="0" t="s">
        <v>2170</v>
      </c>
      <c r="BF151" s="0" t="s">
        <v>17868</v>
      </c>
    </row>
    <row r="152" customFormat="false" ht="15" hidden="false" customHeight="false" outlineLevel="0" collapsed="false">
      <c r="A152" s="0" t="s">
        <v>18885</v>
      </c>
      <c r="B152" s="0" t="s">
        <v>18886</v>
      </c>
      <c r="C152" s="0" t="s">
        <v>18885</v>
      </c>
      <c r="D152" s="0" t="s">
        <v>2133</v>
      </c>
      <c r="E152" s="0" t="s">
        <v>18885</v>
      </c>
      <c r="F152" s="0" t="n">
        <v>1</v>
      </c>
      <c r="G152" s="0" t="s">
        <v>434</v>
      </c>
      <c r="H152" s="0" t="s">
        <v>2170</v>
      </c>
      <c r="I152" s="0" t="s">
        <v>2170</v>
      </c>
      <c r="J152" s="0" t="s">
        <v>2170</v>
      </c>
      <c r="K152" s="0" t="s">
        <v>2170</v>
      </c>
      <c r="L152" s="0" t="s">
        <v>2170</v>
      </c>
      <c r="M152" s="0" t="s">
        <v>2170</v>
      </c>
      <c r="N152" s="0" t="n">
        <f aca="false">FALSE()</f>
        <v>0</v>
      </c>
      <c r="O152" s="0" t="s">
        <v>18887</v>
      </c>
      <c r="P152" s="0" t="s">
        <v>17780</v>
      </c>
      <c r="Q152" s="0" t="n">
        <v>12</v>
      </c>
      <c r="R152" s="380" t="n">
        <v>46357.125</v>
      </c>
      <c r="S152" s="223" t="n">
        <v>1000</v>
      </c>
      <c r="T152" s="0" t="s">
        <v>2132</v>
      </c>
      <c r="U152" s="380" t="n">
        <v>45253.125</v>
      </c>
      <c r="V152" s="380" t="n">
        <v>45261.125</v>
      </c>
      <c r="W152" s="0" t="s">
        <v>2132</v>
      </c>
      <c r="X152" s="0" t="s">
        <v>18721</v>
      </c>
      <c r="Y152" s="0" t="s">
        <v>601</v>
      </c>
      <c r="Z152" s="0" t="s">
        <v>2602</v>
      </c>
      <c r="AA152" s="0" t="s">
        <v>610</v>
      </c>
      <c r="AB152" s="0" t="s">
        <v>17781</v>
      </c>
      <c r="AC152" s="0" t="n">
        <v>3269736</v>
      </c>
      <c r="AD152" s="0" t="n">
        <v>10000000</v>
      </c>
      <c r="AE152" s="0" t="n">
        <v>5</v>
      </c>
      <c r="AF152" s="0" t="n">
        <f aca="false">FALSE()</f>
        <v>0</v>
      </c>
      <c r="AG152" s="0" t="n">
        <f aca="false">TRUE()</f>
        <v>1</v>
      </c>
      <c r="AH152" s="0" t="n">
        <f aca="false">TRUE()</f>
        <v>1</v>
      </c>
      <c r="AI152" s="0" t="n">
        <f aca="false">TRUE()</f>
        <v>1</v>
      </c>
      <c r="AJ152" s="0" t="n">
        <f aca="false">FALSE()</f>
        <v>0</v>
      </c>
      <c r="AK152" s="0" t="n">
        <f aca="false">FALSE()</f>
        <v>0</v>
      </c>
      <c r="AL152" s="0" t="s">
        <v>2129</v>
      </c>
      <c r="AM152" s="0" t="n">
        <f aca="false">TRUE()</f>
        <v>1</v>
      </c>
      <c r="AN152" s="0" t="s">
        <v>18888</v>
      </c>
      <c r="AO152" s="0" t="n">
        <v>1</v>
      </c>
      <c r="AP152" s="0" t="s">
        <v>18889</v>
      </c>
      <c r="AQ152" s="0" t="s">
        <v>18890</v>
      </c>
      <c r="AR152" s="0" t="n">
        <f aca="false">TRUE()</f>
        <v>1</v>
      </c>
      <c r="AS152" s="0" t="n">
        <f aca="false">TRUE()</f>
        <v>1</v>
      </c>
      <c r="AT152" s="0" t="n">
        <f aca="false">FALSE()</f>
        <v>0</v>
      </c>
      <c r="AU152" s="0" t="n">
        <f aca="false">FALSE()</f>
        <v>0</v>
      </c>
      <c r="AV152" s="0" t="n">
        <f aca="false">FALSE()</f>
        <v>0</v>
      </c>
      <c r="AW152" s="0" t="n">
        <f aca="false">TRUE()</f>
        <v>1</v>
      </c>
      <c r="AX152" s="380" t="n">
        <v>45261.6951388889</v>
      </c>
      <c r="AY152" s="380" t="n">
        <v>45261.4166666667</v>
      </c>
      <c r="AZ152" s="0" t="n">
        <v>1</v>
      </c>
      <c r="BA152" s="0" t="s">
        <v>10962</v>
      </c>
      <c r="BB152" s="0" t="n">
        <v>0</v>
      </c>
      <c r="BC152" s="380" t="n">
        <v>25569.125</v>
      </c>
      <c r="BD152" s="0" t="s">
        <v>2170</v>
      </c>
      <c r="BE152" s="0" t="s">
        <v>2170</v>
      </c>
      <c r="BF152" s="0" t="s">
        <v>2118</v>
      </c>
    </row>
    <row r="153" customFormat="false" ht="15" hidden="false" customHeight="false" outlineLevel="0" collapsed="false">
      <c r="A153" s="0" t="s">
        <v>18891</v>
      </c>
      <c r="B153" s="0" t="s">
        <v>18892</v>
      </c>
      <c r="C153" s="0" t="s">
        <v>18891</v>
      </c>
      <c r="D153" s="0" t="s">
        <v>2133</v>
      </c>
      <c r="E153" s="0" t="s">
        <v>18891</v>
      </c>
      <c r="F153" s="0" t="n">
        <v>1</v>
      </c>
      <c r="G153" s="0" t="s">
        <v>434</v>
      </c>
      <c r="H153" s="0" t="s">
        <v>2596</v>
      </c>
      <c r="I153" s="0" t="s">
        <v>2596</v>
      </c>
      <c r="J153" s="0" t="s">
        <v>18093</v>
      </c>
      <c r="K153" s="0" t="s">
        <v>2170</v>
      </c>
      <c r="L153" s="0" t="s">
        <v>12506</v>
      </c>
      <c r="M153" s="0" t="s">
        <v>2170</v>
      </c>
      <c r="N153" s="0" t="n">
        <f aca="false">FALSE()</f>
        <v>0</v>
      </c>
      <c r="O153" s="0" t="s">
        <v>18893</v>
      </c>
      <c r="P153" s="0" t="s">
        <v>17838</v>
      </c>
      <c r="Q153" s="0" t="n">
        <v>4</v>
      </c>
      <c r="R153" s="380" t="n">
        <v>25569.125</v>
      </c>
      <c r="S153" s="223" t="n">
        <v>1000</v>
      </c>
      <c r="T153" s="0" t="s">
        <v>2132</v>
      </c>
      <c r="U153" s="380" t="n">
        <v>45208.125</v>
      </c>
      <c r="V153" s="380" t="n">
        <v>45243.125</v>
      </c>
      <c r="W153" s="0" t="s">
        <v>2132</v>
      </c>
      <c r="X153" s="0" t="s">
        <v>18894</v>
      </c>
      <c r="Y153" s="0" t="s">
        <v>601</v>
      </c>
      <c r="Z153" s="0" t="s">
        <v>2602</v>
      </c>
      <c r="AA153" s="0" t="s">
        <v>610</v>
      </c>
      <c r="AB153" s="0" t="s">
        <v>17781</v>
      </c>
      <c r="AC153" s="0" t="n">
        <v>146215</v>
      </c>
      <c r="AD153" s="0" t="n">
        <v>300000</v>
      </c>
      <c r="AE153" s="0" t="n">
        <v>5</v>
      </c>
      <c r="AF153" s="0" t="n">
        <f aca="false">FALSE()</f>
        <v>0</v>
      </c>
      <c r="AG153" s="0" t="n">
        <f aca="false">TRUE()</f>
        <v>1</v>
      </c>
      <c r="AH153" s="0" t="n">
        <f aca="false">TRUE()</f>
        <v>1</v>
      </c>
      <c r="AI153" s="0" t="n">
        <f aca="false">TRUE()</f>
        <v>1</v>
      </c>
      <c r="AJ153" s="0" t="n">
        <f aca="false">TRUE()</f>
        <v>1</v>
      </c>
      <c r="AK153" s="0" t="n">
        <f aca="false">FALSE()</f>
        <v>0</v>
      </c>
      <c r="AL153" s="0" t="s">
        <v>3129</v>
      </c>
      <c r="AM153" s="0" t="n">
        <f aca="false">TRUE()</f>
        <v>1</v>
      </c>
      <c r="AN153" s="0" t="s">
        <v>18895</v>
      </c>
      <c r="AO153" s="0" t="n">
        <v>1</v>
      </c>
      <c r="AP153" s="0" t="s">
        <v>18896</v>
      </c>
      <c r="AQ153" s="0" t="s">
        <v>18897</v>
      </c>
      <c r="AR153" s="0" t="n">
        <f aca="false">TRUE()</f>
        <v>1</v>
      </c>
      <c r="AS153" s="0" t="n">
        <f aca="false">TRUE()</f>
        <v>1</v>
      </c>
      <c r="AT153" s="0" t="n">
        <f aca="false">FALSE()</f>
        <v>0</v>
      </c>
      <c r="AU153" s="0" t="n">
        <f aca="false">FALSE()</f>
        <v>0</v>
      </c>
      <c r="AV153" s="0" t="n">
        <f aca="false">TRUE()</f>
        <v>1</v>
      </c>
      <c r="AW153" s="0" t="n">
        <f aca="false">FALSE()</f>
        <v>0</v>
      </c>
      <c r="AX153" s="380" t="n">
        <v>45253.4215277778</v>
      </c>
      <c r="AY153" s="380" t="n">
        <v>45253.4166666667</v>
      </c>
      <c r="AZ153" s="0" t="n">
        <v>1</v>
      </c>
      <c r="BA153" s="0" t="s">
        <v>6411</v>
      </c>
      <c r="BB153" s="0" t="n">
        <v>1</v>
      </c>
      <c r="BC153" s="380" t="n">
        <v>45915.125</v>
      </c>
      <c r="BD153" s="0" t="s">
        <v>18093</v>
      </c>
      <c r="BE153" s="0" t="s">
        <v>2170</v>
      </c>
      <c r="BF153" s="0" t="s">
        <v>2118</v>
      </c>
    </row>
    <row r="154" customFormat="false" ht="15" hidden="false" customHeight="false" outlineLevel="0" collapsed="false">
      <c r="A154" s="0" t="s">
        <v>18898</v>
      </c>
      <c r="B154" s="0" t="s">
        <v>18899</v>
      </c>
      <c r="C154" s="0" t="s">
        <v>18898</v>
      </c>
      <c r="D154" s="0" t="s">
        <v>2133</v>
      </c>
      <c r="E154" s="0" t="s">
        <v>18898</v>
      </c>
      <c r="F154" s="0" t="n">
        <v>1</v>
      </c>
      <c r="G154" s="0" t="s">
        <v>434</v>
      </c>
      <c r="H154" s="0" t="s">
        <v>2170</v>
      </c>
      <c r="I154" s="0" t="s">
        <v>2170</v>
      </c>
      <c r="J154" s="0" t="s">
        <v>2170</v>
      </c>
      <c r="K154" s="0" t="s">
        <v>2170</v>
      </c>
      <c r="L154" s="0" t="s">
        <v>2170</v>
      </c>
      <c r="M154" s="0" t="s">
        <v>2170</v>
      </c>
      <c r="N154" s="0" t="n">
        <f aca="false">FALSE()</f>
        <v>0</v>
      </c>
      <c r="O154" s="0" t="s">
        <v>18900</v>
      </c>
      <c r="P154" s="0" t="s">
        <v>17780</v>
      </c>
      <c r="Q154" s="0" t="n">
        <v>12</v>
      </c>
      <c r="R154" s="380" t="n">
        <v>46484.125</v>
      </c>
      <c r="S154" s="223" t="n">
        <v>1000</v>
      </c>
      <c r="T154" s="0" t="s">
        <v>2132</v>
      </c>
      <c r="U154" s="380" t="n">
        <v>45393.125</v>
      </c>
      <c r="V154" s="380" t="n">
        <v>45404.125</v>
      </c>
      <c r="W154" s="0" t="s">
        <v>2132</v>
      </c>
      <c r="X154" s="0" t="s">
        <v>18901</v>
      </c>
      <c r="Y154" s="0" t="s">
        <v>601</v>
      </c>
      <c r="Z154" s="0" t="s">
        <v>2602</v>
      </c>
      <c r="AA154" s="0" t="s">
        <v>2574</v>
      </c>
      <c r="AB154" s="0" t="s">
        <v>17781</v>
      </c>
      <c r="AC154" s="0" t="n">
        <v>1000000</v>
      </c>
      <c r="AD154" s="0" t="n">
        <v>1000000</v>
      </c>
      <c r="AE154" s="0" t="n">
        <v>5</v>
      </c>
      <c r="AF154" s="0" t="n">
        <f aca="false">FALSE()</f>
        <v>0</v>
      </c>
      <c r="AG154" s="0" t="n">
        <f aca="false">TRUE()</f>
        <v>1</v>
      </c>
      <c r="AH154" s="0" t="n">
        <f aca="false">TRUE()</f>
        <v>1</v>
      </c>
      <c r="AI154" s="0" t="n">
        <f aca="false">FALSE()</f>
        <v>0</v>
      </c>
      <c r="AJ154" s="0" t="n">
        <f aca="false">FALSE()</f>
        <v>0</v>
      </c>
      <c r="AK154" s="0" t="n">
        <f aca="false">FALSE()</f>
        <v>0</v>
      </c>
      <c r="AL154" s="0" t="s">
        <v>2129</v>
      </c>
      <c r="AM154" s="0" t="n">
        <f aca="false">TRUE()</f>
        <v>1</v>
      </c>
      <c r="AN154" s="0" t="s">
        <v>18902</v>
      </c>
      <c r="AO154" s="0" t="n">
        <v>1</v>
      </c>
      <c r="AP154" s="0" t="s">
        <v>18903</v>
      </c>
      <c r="AQ154" s="0" t="s">
        <v>18904</v>
      </c>
      <c r="AR154" s="0" t="n">
        <f aca="false">TRUE()</f>
        <v>1</v>
      </c>
      <c r="AS154" s="0" t="n">
        <f aca="false">FALSE()</f>
        <v>0</v>
      </c>
      <c r="AT154" s="0" t="n">
        <f aca="false">FALSE()</f>
        <v>0</v>
      </c>
      <c r="AU154" s="0" t="n">
        <f aca="false">FALSE()</f>
        <v>0</v>
      </c>
      <c r="AV154" s="0" t="n">
        <f aca="false">FALSE()</f>
        <v>0</v>
      </c>
      <c r="AW154" s="0" t="n">
        <f aca="false">TRUE()</f>
        <v>1</v>
      </c>
      <c r="AX154" s="380" t="n">
        <v>45404.6875</v>
      </c>
      <c r="AY154" s="380" t="n">
        <v>45404.125</v>
      </c>
      <c r="AZ154" s="0" t="n">
        <v>3</v>
      </c>
      <c r="BA154" s="0" t="s">
        <v>18905</v>
      </c>
      <c r="BB154" s="0" t="n">
        <v>0</v>
      </c>
      <c r="BC154" s="380" t="n">
        <v>25569.125</v>
      </c>
      <c r="BD154" s="0" t="s">
        <v>2170</v>
      </c>
      <c r="BE154" s="0" t="s">
        <v>2170</v>
      </c>
      <c r="BF154" s="0" t="s">
        <v>604</v>
      </c>
    </row>
    <row r="155" customFormat="false" ht="15" hidden="false" customHeight="false" outlineLevel="0" collapsed="false">
      <c r="A155" s="0" t="s">
        <v>18906</v>
      </c>
      <c r="B155" s="0" t="s">
        <v>18907</v>
      </c>
      <c r="C155" s="0" t="s">
        <v>18906</v>
      </c>
      <c r="D155" s="0" t="s">
        <v>2133</v>
      </c>
      <c r="E155" s="0" t="s">
        <v>18906</v>
      </c>
      <c r="F155" s="0" t="n">
        <v>1</v>
      </c>
      <c r="G155" s="0" t="s">
        <v>434</v>
      </c>
      <c r="H155" s="0" t="s">
        <v>2170</v>
      </c>
      <c r="I155" s="0" t="s">
        <v>2170</v>
      </c>
      <c r="J155" s="0" t="s">
        <v>2170</v>
      </c>
      <c r="K155" s="0" t="s">
        <v>2170</v>
      </c>
      <c r="L155" s="0" t="s">
        <v>2170</v>
      </c>
      <c r="M155" s="0" t="s">
        <v>2170</v>
      </c>
      <c r="N155" s="0" t="n">
        <f aca="false">FALSE()</f>
        <v>0</v>
      </c>
      <c r="O155" s="0" t="s">
        <v>18908</v>
      </c>
      <c r="P155" s="0" t="s">
        <v>17780</v>
      </c>
      <c r="Q155" s="0" t="n">
        <v>4</v>
      </c>
      <c r="R155" s="380" t="n">
        <v>47169.125</v>
      </c>
      <c r="S155" s="223" t="n">
        <v>1000</v>
      </c>
      <c r="T155" s="0" t="s">
        <v>2132</v>
      </c>
      <c r="U155" s="380" t="n">
        <v>45337.125</v>
      </c>
      <c r="V155" s="380" t="n">
        <v>45349.125</v>
      </c>
      <c r="W155" s="0" t="s">
        <v>2132</v>
      </c>
      <c r="X155" s="0" t="s">
        <v>18909</v>
      </c>
      <c r="Y155" s="0" t="s">
        <v>601</v>
      </c>
      <c r="Z155" s="0" t="s">
        <v>2602</v>
      </c>
      <c r="AA155" s="0" t="s">
        <v>610</v>
      </c>
      <c r="AB155" s="0" t="s">
        <v>17781</v>
      </c>
      <c r="AC155" s="0" t="n">
        <v>500000</v>
      </c>
      <c r="AD155" s="0" t="n">
        <v>500000</v>
      </c>
      <c r="AE155" s="0" t="n">
        <v>5</v>
      </c>
      <c r="AF155" s="0" t="n">
        <f aca="false">FALSE()</f>
        <v>0</v>
      </c>
      <c r="AG155" s="0" t="n">
        <f aca="false">TRUE()</f>
        <v>1</v>
      </c>
      <c r="AH155" s="0" t="n">
        <f aca="false">TRUE()</f>
        <v>1</v>
      </c>
      <c r="AI155" s="0" t="n">
        <f aca="false">FALSE()</f>
        <v>0</v>
      </c>
      <c r="AJ155" s="0" t="n">
        <f aca="false">FALSE()</f>
        <v>0</v>
      </c>
      <c r="AK155" s="0" t="n">
        <f aca="false">FALSE()</f>
        <v>0</v>
      </c>
      <c r="AL155" s="0" t="s">
        <v>2129</v>
      </c>
      <c r="AM155" s="0" t="n">
        <f aca="false">TRUE()</f>
        <v>1</v>
      </c>
      <c r="AN155" s="0" t="s">
        <v>18910</v>
      </c>
      <c r="AO155" s="0" t="n">
        <v>1</v>
      </c>
      <c r="AP155" s="0" t="s">
        <v>18911</v>
      </c>
      <c r="AQ155" s="0" t="s">
        <v>18912</v>
      </c>
      <c r="AR155" s="0" t="n">
        <f aca="false">TRUE()</f>
        <v>1</v>
      </c>
      <c r="AS155" s="0" t="n">
        <f aca="false">TRUE()</f>
        <v>1</v>
      </c>
      <c r="AT155" s="0" t="n">
        <f aca="false">FALSE()</f>
        <v>0</v>
      </c>
      <c r="AU155" s="0" t="n">
        <f aca="false">FALSE()</f>
        <v>0</v>
      </c>
      <c r="AV155" s="0" t="n">
        <f aca="false">FALSE()</f>
        <v>0</v>
      </c>
      <c r="AW155" s="0" t="n">
        <f aca="false">TRUE()</f>
        <v>1</v>
      </c>
      <c r="AX155" s="380" t="n">
        <v>45349.6875</v>
      </c>
      <c r="AY155" s="380" t="n">
        <v>45349.125</v>
      </c>
      <c r="AZ155" s="0" t="n">
        <v>3</v>
      </c>
      <c r="BA155" s="0" t="s">
        <v>17229</v>
      </c>
      <c r="BB155" s="0" t="n">
        <v>0</v>
      </c>
      <c r="BC155" s="380" t="n">
        <v>25569.125</v>
      </c>
      <c r="BD155" s="0" t="s">
        <v>2170</v>
      </c>
      <c r="BE155" s="0" t="s">
        <v>2170</v>
      </c>
      <c r="BF155" s="0" t="s">
        <v>2118</v>
      </c>
    </row>
    <row r="156" customFormat="false" ht="15" hidden="false" customHeight="false" outlineLevel="0" collapsed="false">
      <c r="A156" s="0" t="s">
        <v>18913</v>
      </c>
      <c r="B156" s="0" t="s">
        <v>18914</v>
      </c>
      <c r="C156" s="0" t="s">
        <v>18913</v>
      </c>
      <c r="D156" s="0" t="s">
        <v>2133</v>
      </c>
      <c r="E156" s="0" t="s">
        <v>18913</v>
      </c>
      <c r="F156" s="0" t="n">
        <v>1</v>
      </c>
      <c r="G156" s="0" t="s">
        <v>434</v>
      </c>
      <c r="H156" s="0" t="s">
        <v>2170</v>
      </c>
      <c r="I156" s="0" t="s">
        <v>2170</v>
      </c>
      <c r="J156" s="0" t="s">
        <v>2170</v>
      </c>
      <c r="K156" s="0" t="s">
        <v>2170</v>
      </c>
      <c r="L156" s="0" t="s">
        <v>2170</v>
      </c>
      <c r="M156" s="0" t="s">
        <v>2170</v>
      </c>
      <c r="N156" s="0" t="n">
        <f aca="false">FALSE()</f>
        <v>0</v>
      </c>
      <c r="O156" s="0" t="s">
        <v>18915</v>
      </c>
      <c r="P156" s="0" t="s">
        <v>17780</v>
      </c>
      <c r="Q156" s="0" t="n">
        <v>12</v>
      </c>
      <c r="R156" s="380" t="n">
        <v>46470.125</v>
      </c>
      <c r="S156" s="223" t="n">
        <v>1000</v>
      </c>
      <c r="T156" s="0" t="s">
        <v>2132</v>
      </c>
      <c r="U156" s="380" t="n">
        <v>45831.125</v>
      </c>
      <c r="V156" s="380" t="n">
        <v>45840.125</v>
      </c>
      <c r="W156" s="0" t="s">
        <v>2132</v>
      </c>
      <c r="X156" s="0" t="s">
        <v>18693</v>
      </c>
      <c r="AA156" s="0" t="s">
        <v>610</v>
      </c>
      <c r="AB156" s="0" t="s">
        <v>17781</v>
      </c>
      <c r="AC156" s="0" t="n">
        <v>12000000</v>
      </c>
      <c r="AD156" s="0" t="n">
        <v>12000000</v>
      </c>
      <c r="AE156" s="0" t="n">
        <v>5</v>
      </c>
      <c r="AF156" s="0" t="n">
        <f aca="false">FALSE()</f>
        <v>0</v>
      </c>
      <c r="AG156" s="0" t="n">
        <f aca="false">TRUE()</f>
        <v>1</v>
      </c>
      <c r="AH156" s="0" t="n">
        <f aca="false">TRUE()</f>
        <v>1</v>
      </c>
      <c r="AI156" s="0" t="n">
        <f aca="false">FALSE()</f>
        <v>0</v>
      </c>
      <c r="AJ156" s="0" t="n">
        <f aca="false">FALSE()</f>
        <v>0</v>
      </c>
      <c r="AK156" s="0" t="n">
        <f aca="false">FALSE()</f>
        <v>0</v>
      </c>
      <c r="AL156" s="0" t="s">
        <v>2129</v>
      </c>
      <c r="AM156" s="0" t="n">
        <f aca="false">TRUE()</f>
        <v>1</v>
      </c>
      <c r="AN156" s="0" t="s">
        <v>18916</v>
      </c>
      <c r="AO156" s="0" t="n">
        <v>1</v>
      </c>
      <c r="AP156" s="0" t="s">
        <v>18917</v>
      </c>
      <c r="AQ156" s="0" t="s">
        <v>18918</v>
      </c>
      <c r="AR156" s="0" t="n">
        <f aca="false">TRUE()</f>
        <v>1</v>
      </c>
      <c r="AS156" s="0" t="n">
        <f aca="false">FALSE()</f>
        <v>0</v>
      </c>
      <c r="AT156" s="0" t="n">
        <f aca="false">FALSE()</f>
        <v>0</v>
      </c>
      <c r="AU156" s="0" t="n">
        <f aca="false">FALSE()</f>
        <v>0</v>
      </c>
      <c r="AV156" s="0" t="n">
        <f aca="false">FALSE()</f>
        <v>0</v>
      </c>
      <c r="AW156" s="0" t="n">
        <f aca="false">TRUE()</f>
        <v>1</v>
      </c>
      <c r="AX156" s="380" t="n">
        <v>45840.6458333333</v>
      </c>
      <c r="AY156" s="380" t="n">
        <v>45840.125</v>
      </c>
      <c r="AZ156" s="0" t="n">
        <v>1</v>
      </c>
      <c r="BA156" s="0" t="s">
        <v>9409</v>
      </c>
      <c r="BB156" s="0" t="n">
        <v>0</v>
      </c>
      <c r="BC156" s="380" t="n">
        <v>25569.125</v>
      </c>
      <c r="BD156" s="0" t="s">
        <v>2170</v>
      </c>
      <c r="BE156" s="0" t="s">
        <v>2170</v>
      </c>
      <c r="BF156" s="0" t="s">
        <v>2118</v>
      </c>
    </row>
    <row r="157" customFormat="false" ht="15" hidden="false" customHeight="false" outlineLevel="0" collapsed="false">
      <c r="A157" s="0" t="s">
        <v>18919</v>
      </c>
      <c r="B157" s="0" t="s">
        <v>18920</v>
      </c>
      <c r="C157" s="0" t="s">
        <v>18919</v>
      </c>
      <c r="D157" s="0" t="s">
        <v>2133</v>
      </c>
      <c r="E157" s="0" t="s">
        <v>18919</v>
      </c>
      <c r="F157" s="0" t="n">
        <v>1</v>
      </c>
      <c r="G157" s="0" t="s">
        <v>434</v>
      </c>
      <c r="H157" s="0" t="s">
        <v>2170</v>
      </c>
      <c r="I157" s="0" t="s">
        <v>2170</v>
      </c>
      <c r="J157" s="0" t="s">
        <v>2170</v>
      </c>
      <c r="K157" s="0" t="s">
        <v>2170</v>
      </c>
      <c r="L157" s="0" t="s">
        <v>2170</v>
      </c>
      <c r="M157" s="0" t="s">
        <v>2170</v>
      </c>
      <c r="N157" s="0" t="n">
        <f aca="false">FALSE()</f>
        <v>0</v>
      </c>
      <c r="O157" s="0" t="s">
        <v>18921</v>
      </c>
      <c r="P157" s="0" t="s">
        <v>17780</v>
      </c>
      <c r="Q157" s="0" t="n">
        <v>4</v>
      </c>
      <c r="R157" s="380" t="n">
        <v>46832.125</v>
      </c>
      <c r="S157" s="223" t="n">
        <v>1000</v>
      </c>
      <c r="T157" s="0" t="s">
        <v>2132</v>
      </c>
      <c r="U157" s="380" t="n">
        <v>45007.125</v>
      </c>
      <c r="V157" s="380" t="n">
        <v>45012.125</v>
      </c>
      <c r="W157" s="0" t="s">
        <v>2132</v>
      </c>
      <c r="X157" s="0" t="s">
        <v>18922</v>
      </c>
      <c r="Y157" s="0" t="s">
        <v>601</v>
      </c>
      <c r="Z157" s="0" t="s">
        <v>2602</v>
      </c>
      <c r="AA157" s="0" t="s">
        <v>2693</v>
      </c>
      <c r="AB157" s="0" t="s">
        <v>17781</v>
      </c>
      <c r="AC157" s="0" t="n">
        <v>10000000</v>
      </c>
      <c r="AD157" s="0" t="n">
        <v>10000000</v>
      </c>
      <c r="AE157" s="0" t="n">
        <v>5</v>
      </c>
      <c r="AF157" s="0" t="n">
        <f aca="false">FALSE()</f>
        <v>0</v>
      </c>
      <c r="AG157" s="0" t="n">
        <f aca="false">TRUE()</f>
        <v>1</v>
      </c>
      <c r="AH157" s="0" t="n">
        <f aca="false">TRUE()</f>
        <v>1</v>
      </c>
      <c r="AI157" s="0" t="n">
        <f aca="false">TRUE()</f>
        <v>1</v>
      </c>
      <c r="AJ157" s="0" t="n">
        <f aca="false">FALSE()</f>
        <v>0</v>
      </c>
      <c r="AK157" s="0" t="n">
        <f aca="false">FALSE()</f>
        <v>0</v>
      </c>
      <c r="AL157" s="0" t="s">
        <v>2129</v>
      </c>
      <c r="AM157" s="0" t="n">
        <f aca="false">TRUE()</f>
        <v>1</v>
      </c>
      <c r="AN157" s="0" t="s">
        <v>18923</v>
      </c>
      <c r="AO157" s="0" t="n">
        <v>1</v>
      </c>
      <c r="AP157" s="0" t="s">
        <v>18924</v>
      </c>
      <c r="AQ157" s="0" t="s">
        <v>18925</v>
      </c>
      <c r="AR157" s="0" t="n">
        <f aca="false">TRUE()</f>
        <v>1</v>
      </c>
      <c r="AS157" s="0" t="n">
        <f aca="false">TRUE()</f>
        <v>1</v>
      </c>
      <c r="AT157" s="0" t="n">
        <f aca="false">FALSE()</f>
        <v>0</v>
      </c>
      <c r="AU157" s="0" t="n">
        <f aca="false">FALSE()</f>
        <v>0</v>
      </c>
      <c r="AV157" s="0" t="n">
        <f aca="false">FALSE()</f>
        <v>0</v>
      </c>
      <c r="AW157" s="0" t="n">
        <f aca="false">TRUE()</f>
        <v>1</v>
      </c>
      <c r="AX157" s="380" t="n">
        <v>45012.6319444444</v>
      </c>
      <c r="AY157" s="380" t="n">
        <v>45012.4166666667</v>
      </c>
      <c r="AZ157" s="0" t="n">
        <v>1</v>
      </c>
      <c r="BA157" s="0" t="s">
        <v>8550</v>
      </c>
      <c r="BB157" s="0" t="n">
        <v>0</v>
      </c>
      <c r="BC157" s="380" t="n">
        <v>25569.125</v>
      </c>
      <c r="BD157" s="0" t="s">
        <v>2170</v>
      </c>
      <c r="BE157" s="0" t="s">
        <v>2170</v>
      </c>
      <c r="BF157" s="0" t="s">
        <v>2118</v>
      </c>
    </row>
    <row r="158" customFormat="false" ht="15" hidden="false" customHeight="false" outlineLevel="0" collapsed="false">
      <c r="A158" s="0" t="s">
        <v>18926</v>
      </c>
      <c r="B158" s="0" t="s">
        <v>18927</v>
      </c>
      <c r="C158" s="0" t="s">
        <v>18926</v>
      </c>
      <c r="D158" s="0" t="s">
        <v>2133</v>
      </c>
      <c r="E158" s="0" t="s">
        <v>18926</v>
      </c>
      <c r="F158" s="0" t="n">
        <v>1</v>
      </c>
      <c r="G158" s="0" t="s">
        <v>434</v>
      </c>
      <c r="H158" s="0" t="s">
        <v>2170</v>
      </c>
      <c r="I158" s="0" t="s">
        <v>2170</v>
      </c>
      <c r="J158" s="0" t="s">
        <v>2170</v>
      </c>
      <c r="K158" s="0" t="s">
        <v>2170</v>
      </c>
      <c r="L158" s="0" t="s">
        <v>2170</v>
      </c>
      <c r="M158" s="0" t="s">
        <v>2170</v>
      </c>
      <c r="N158" s="0" t="n">
        <f aca="false">FALSE()</f>
        <v>0</v>
      </c>
      <c r="O158" s="0" t="s">
        <v>18928</v>
      </c>
      <c r="P158" s="0" t="s">
        <v>17780</v>
      </c>
      <c r="Q158" s="0" t="n">
        <v>2</v>
      </c>
      <c r="R158" s="380" t="n">
        <v>45924.125</v>
      </c>
      <c r="S158" s="223" t="n">
        <v>340</v>
      </c>
      <c r="T158" s="0" t="s">
        <v>2132</v>
      </c>
      <c r="U158" s="380" t="n">
        <v>44827.125</v>
      </c>
      <c r="V158" s="380" t="n">
        <v>44832.125</v>
      </c>
      <c r="W158" s="0" t="s">
        <v>2132</v>
      </c>
      <c r="X158" s="0" t="s">
        <v>18929</v>
      </c>
      <c r="Y158" s="0" t="s">
        <v>601</v>
      </c>
      <c r="Z158" s="0" t="s">
        <v>2602</v>
      </c>
      <c r="AA158" s="0" t="s">
        <v>610</v>
      </c>
      <c r="AB158" s="0" t="s">
        <v>17781</v>
      </c>
      <c r="AC158" s="0" t="n">
        <v>13000000</v>
      </c>
      <c r="AD158" s="0" t="n">
        <v>3000000</v>
      </c>
      <c r="AE158" s="0" t="n">
        <v>5</v>
      </c>
      <c r="AF158" s="0" t="n">
        <f aca="false">FALSE()</f>
        <v>0</v>
      </c>
      <c r="AG158" s="0" t="n">
        <f aca="false">TRUE()</f>
        <v>1</v>
      </c>
      <c r="AH158" s="0" t="n">
        <f aca="false">TRUE()</f>
        <v>1</v>
      </c>
      <c r="AI158" s="0" t="n">
        <f aca="false">FALSE()</f>
        <v>0</v>
      </c>
      <c r="AJ158" s="0" t="n">
        <f aca="false">FALSE()</f>
        <v>0</v>
      </c>
      <c r="AK158" s="0" t="n">
        <f aca="false">TRUE()</f>
        <v>1</v>
      </c>
      <c r="AL158" s="0" t="s">
        <v>2129</v>
      </c>
      <c r="AM158" s="0" t="n">
        <f aca="false">TRUE()</f>
        <v>1</v>
      </c>
      <c r="AN158" s="0" t="s">
        <v>18930</v>
      </c>
      <c r="AO158" s="0" t="n">
        <v>1</v>
      </c>
      <c r="AP158" s="0" t="s">
        <v>18931</v>
      </c>
      <c r="AQ158" s="0" t="s">
        <v>18932</v>
      </c>
      <c r="AR158" s="0" t="n">
        <f aca="false">TRUE()</f>
        <v>1</v>
      </c>
      <c r="AS158" s="0" t="n">
        <f aca="false">FALSE()</f>
        <v>0</v>
      </c>
      <c r="AT158" s="0" t="n">
        <f aca="false">FALSE()</f>
        <v>0</v>
      </c>
      <c r="AU158" s="0" t="n">
        <f aca="false">FALSE()</f>
        <v>0</v>
      </c>
      <c r="AV158" s="0" t="n">
        <f aca="false">FALSE()</f>
        <v>0</v>
      </c>
      <c r="AW158" s="0" t="n">
        <f aca="false">TRUE()</f>
        <v>1</v>
      </c>
      <c r="AX158" s="380" t="n">
        <v>44901.6027777778</v>
      </c>
      <c r="AY158" s="380" t="n">
        <v>44901.4166666667</v>
      </c>
      <c r="AZ158" s="0" t="n">
        <v>2</v>
      </c>
      <c r="BA158" s="0" t="s">
        <v>18428</v>
      </c>
      <c r="BB158" s="0" t="n">
        <v>0</v>
      </c>
      <c r="BC158" s="380" t="n">
        <v>25569.125</v>
      </c>
      <c r="BD158" s="0" t="s">
        <v>2170</v>
      </c>
      <c r="BE158" s="0" t="s">
        <v>2170</v>
      </c>
      <c r="BF158" s="0" t="s">
        <v>2118</v>
      </c>
    </row>
    <row r="159" customFormat="false" ht="15" hidden="false" customHeight="false" outlineLevel="0" collapsed="false">
      <c r="A159" s="0" t="s">
        <v>18933</v>
      </c>
      <c r="B159" s="0" t="s">
        <v>18934</v>
      </c>
      <c r="C159" s="0" t="s">
        <v>18933</v>
      </c>
      <c r="D159" s="0" t="s">
        <v>2133</v>
      </c>
      <c r="E159" s="0" t="s">
        <v>18933</v>
      </c>
      <c r="F159" s="0" t="n">
        <v>1</v>
      </c>
      <c r="G159" s="0" t="s">
        <v>434</v>
      </c>
      <c r="H159" s="0" t="s">
        <v>2170</v>
      </c>
      <c r="I159" s="0" t="s">
        <v>2170</v>
      </c>
      <c r="J159" s="0" t="s">
        <v>2170</v>
      </c>
      <c r="K159" s="0" t="s">
        <v>2170</v>
      </c>
      <c r="L159" s="0" t="s">
        <v>2170</v>
      </c>
      <c r="M159" s="0" t="s">
        <v>2170</v>
      </c>
      <c r="N159" s="0" t="n">
        <f aca="false">FALSE()</f>
        <v>0</v>
      </c>
      <c r="O159" s="0" t="s">
        <v>18935</v>
      </c>
      <c r="P159" s="0" t="s">
        <v>17780</v>
      </c>
      <c r="Q159" s="0" t="n">
        <v>4</v>
      </c>
      <c r="R159" s="380" t="n">
        <v>48376.125</v>
      </c>
      <c r="S159" s="223" t="n">
        <v>1000</v>
      </c>
      <c r="T159" s="0" t="s">
        <v>2132</v>
      </c>
      <c r="U159" s="380" t="n">
        <v>44732.125</v>
      </c>
      <c r="V159" s="380" t="n">
        <v>44736.125</v>
      </c>
      <c r="W159" s="0" t="s">
        <v>2132</v>
      </c>
      <c r="X159" s="0" t="s">
        <v>18936</v>
      </c>
      <c r="Y159" s="0" t="s">
        <v>601</v>
      </c>
      <c r="Z159" s="0" t="s">
        <v>2602</v>
      </c>
      <c r="AA159" s="0" t="s">
        <v>2574</v>
      </c>
      <c r="AB159" s="0" t="s">
        <v>17781</v>
      </c>
      <c r="AC159" s="0" t="n">
        <v>10000000</v>
      </c>
      <c r="AD159" s="0" t="n">
        <v>10000000</v>
      </c>
      <c r="AE159" s="0" t="n">
        <v>5</v>
      </c>
      <c r="AF159" s="0" t="n">
        <f aca="false">FALSE()</f>
        <v>0</v>
      </c>
      <c r="AG159" s="0" t="n">
        <f aca="false">TRUE()</f>
        <v>1</v>
      </c>
      <c r="AH159" s="0" t="n">
        <f aca="false">TRUE()</f>
        <v>1</v>
      </c>
      <c r="AI159" s="0" t="n">
        <f aca="false">FALSE()</f>
        <v>0</v>
      </c>
      <c r="AJ159" s="0" t="n">
        <f aca="false">FALSE()</f>
        <v>0</v>
      </c>
      <c r="AK159" s="0" t="n">
        <f aca="false">FALSE()</f>
        <v>0</v>
      </c>
      <c r="AL159" s="0" t="s">
        <v>2129</v>
      </c>
      <c r="AM159" s="0" t="n">
        <f aca="false">TRUE()</f>
        <v>1</v>
      </c>
      <c r="AN159" s="0" t="s">
        <v>18937</v>
      </c>
      <c r="AO159" s="0" t="n">
        <v>1</v>
      </c>
      <c r="AP159" s="0" t="s">
        <v>18938</v>
      </c>
      <c r="AQ159" s="0" t="s">
        <v>18939</v>
      </c>
      <c r="AR159" s="0" t="n">
        <f aca="false">TRUE()</f>
        <v>1</v>
      </c>
      <c r="AS159" s="0" t="n">
        <f aca="false">FALSE()</f>
        <v>0</v>
      </c>
      <c r="AT159" s="0" t="n">
        <f aca="false">FALSE()</f>
        <v>0</v>
      </c>
      <c r="AU159" s="0" t="n">
        <f aca="false">FALSE()</f>
        <v>0</v>
      </c>
      <c r="AV159" s="0" t="n">
        <f aca="false">FALSE()</f>
        <v>0</v>
      </c>
      <c r="AW159" s="0" t="n">
        <f aca="false">TRUE()</f>
        <v>1</v>
      </c>
      <c r="AX159" s="380" t="n">
        <v>44736.6180555556</v>
      </c>
      <c r="AY159" s="380" t="n">
        <v>44736.4166666667</v>
      </c>
      <c r="AZ159" s="0" t="n">
        <v>1</v>
      </c>
      <c r="BA159" s="0" t="s">
        <v>3306</v>
      </c>
      <c r="BB159" s="0" t="n">
        <v>0</v>
      </c>
      <c r="BC159" s="380" t="n">
        <v>46738.125</v>
      </c>
      <c r="BD159" s="0" t="s">
        <v>2170</v>
      </c>
      <c r="BE159" s="0" t="s">
        <v>2170</v>
      </c>
      <c r="BF159" s="0" t="s">
        <v>2118</v>
      </c>
    </row>
    <row r="160" customFormat="false" ht="15" hidden="false" customHeight="false" outlineLevel="0" collapsed="false">
      <c r="A160" s="0" t="s">
        <v>18940</v>
      </c>
      <c r="B160" s="0" t="s">
        <v>18941</v>
      </c>
      <c r="C160" s="0" t="s">
        <v>18942</v>
      </c>
      <c r="D160" s="0" t="s">
        <v>17896</v>
      </c>
      <c r="E160" s="0" t="s">
        <v>18940</v>
      </c>
      <c r="F160" s="0" t="n">
        <v>1</v>
      </c>
      <c r="G160" s="0" t="s">
        <v>434</v>
      </c>
      <c r="H160" s="0" t="s">
        <v>2596</v>
      </c>
      <c r="I160" s="0" t="s">
        <v>2596</v>
      </c>
      <c r="J160" s="0" t="s">
        <v>2599</v>
      </c>
      <c r="K160" s="0" t="s">
        <v>2170</v>
      </c>
      <c r="L160" s="0" t="s">
        <v>13583</v>
      </c>
      <c r="M160" s="0" t="s">
        <v>2170</v>
      </c>
      <c r="N160" s="0" t="n">
        <f aca="false">FALSE()</f>
        <v>0</v>
      </c>
      <c r="O160" s="0" t="s">
        <v>18943</v>
      </c>
      <c r="P160" s="0" t="s">
        <v>17898</v>
      </c>
      <c r="Q160" s="0" t="n">
        <v>2</v>
      </c>
      <c r="R160" s="380" t="n">
        <v>51636.125</v>
      </c>
      <c r="S160" s="223" t="n">
        <v>1000</v>
      </c>
      <c r="T160" s="0" t="s">
        <v>2132</v>
      </c>
      <c r="U160" s="380" t="n">
        <v>44358.125</v>
      </c>
      <c r="V160" s="380" t="n">
        <v>44363.125</v>
      </c>
      <c r="W160" s="0" t="s">
        <v>2170</v>
      </c>
      <c r="X160" s="0" t="s">
        <v>18944</v>
      </c>
      <c r="Y160" s="0" t="s">
        <v>601</v>
      </c>
      <c r="Z160" s="0" t="s">
        <v>2602</v>
      </c>
      <c r="AA160" s="0" t="s">
        <v>600</v>
      </c>
      <c r="AB160" s="0" t="s">
        <v>17848</v>
      </c>
      <c r="AC160" s="0" t="n">
        <v>500000000</v>
      </c>
      <c r="AD160" s="0" t="n">
        <v>500000000</v>
      </c>
      <c r="AE160" s="0" t="n">
        <v>5</v>
      </c>
      <c r="AF160" s="0" t="n">
        <f aca="false">FALSE()</f>
        <v>0</v>
      </c>
      <c r="AG160" s="0" t="n">
        <f aca="false">TRUE()</f>
        <v>1</v>
      </c>
      <c r="AH160" s="0" t="n">
        <f aca="false">TRUE()</f>
        <v>1</v>
      </c>
      <c r="AI160" s="0" t="n">
        <f aca="false">FALSE()</f>
        <v>0</v>
      </c>
      <c r="AJ160" s="0" t="n">
        <f aca="false">FALSE()</f>
        <v>0</v>
      </c>
      <c r="AK160" s="0" t="n">
        <f aca="false">FALSE()</f>
        <v>0</v>
      </c>
      <c r="AL160" s="0" t="s">
        <v>7337</v>
      </c>
      <c r="AM160" s="0" t="n">
        <f aca="false">TRUE()</f>
        <v>1</v>
      </c>
      <c r="AN160" s="0" t="s">
        <v>18945</v>
      </c>
      <c r="AO160" s="0" t="n">
        <v>1</v>
      </c>
      <c r="AP160" s="0" t="s">
        <v>18946</v>
      </c>
      <c r="AQ160" s="0" t="s">
        <v>18947</v>
      </c>
      <c r="AR160" s="0" t="n">
        <f aca="false">TRUE()</f>
        <v>1</v>
      </c>
      <c r="AS160" s="0" t="n">
        <f aca="false">FALSE()</f>
        <v>0</v>
      </c>
      <c r="AT160" s="0" t="n">
        <f aca="false">FALSE()</f>
        <v>0</v>
      </c>
      <c r="AU160" s="0" t="n">
        <f aca="false">FALSE()</f>
        <v>0</v>
      </c>
      <c r="AV160" s="0" t="n">
        <f aca="false">FALSE()</f>
        <v>0</v>
      </c>
      <c r="AW160" s="0" t="n">
        <f aca="false">TRUE()</f>
        <v>1</v>
      </c>
      <c r="AX160" s="380" t="n">
        <v>44370.6138888889</v>
      </c>
      <c r="AY160" s="380" t="n">
        <v>44370.4166666667</v>
      </c>
      <c r="AZ160" s="0" t="n">
        <v>1</v>
      </c>
      <c r="BA160" s="0" t="s">
        <v>17903</v>
      </c>
      <c r="BB160" s="0" t="n">
        <v>0</v>
      </c>
      <c r="BC160" s="380" t="n">
        <v>25569.125</v>
      </c>
      <c r="BD160" s="0" t="s">
        <v>2599</v>
      </c>
      <c r="BE160" s="0" t="s">
        <v>2170</v>
      </c>
      <c r="BF160" s="0" t="s">
        <v>2118</v>
      </c>
    </row>
    <row r="161" customFormat="false" ht="15" hidden="false" customHeight="false" outlineLevel="0" collapsed="false">
      <c r="A161" s="0" t="s">
        <v>18948</v>
      </c>
      <c r="B161" s="0" t="s">
        <v>18949</v>
      </c>
      <c r="C161" s="0" t="s">
        <v>18948</v>
      </c>
      <c r="D161" s="0" t="s">
        <v>18364</v>
      </c>
      <c r="E161" s="0" t="s">
        <v>18948</v>
      </c>
      <c r="F161" s="0" t="n">
        <v>1</v>
      </c>
      <c r="G161" s="0" t="s">
        <v>434</v>
      </c>
      <c r="H161" s="0" t="s">
        <v>2170</v>
      </c>
      <c r="I161" s="0" t="s">
        <v>2170</v>
      </c>
      <c r="J161" s="0" t="s">
        <v>2170</v>
      </c>
      <c r="K161" s="0" t="s">
        <v>2170</v>
      </c>
      <c r="L161" s="0" t="s">
        <v>2170</v>
      </c>
      <c r="M161" s="0" t="s">
        <v>2170</v>
      </c>
      <c r="N161" s="0" t="n">
        <f aca="false">FALSE()</f>
        <v>0</v>
      </c>
      <c r="O161" s="0" t="s">
        <v>18950</v>
      </c>
      <c r="P161" s="0" t="s">
        <v>17780</v>
      </c>
      <c r="Q161" s="0" t="n">
        <v>4</v>
      </c>
      <c r="R161" s="380" t="n">
        <v>45979.125</v>
      </c>
      <c r="S161" s="223" t="n">
        <v>1000</v>
      </c>
      <c r="T161" s="0" t="s">
        <v>2132</v>
      </c>
      <c r="U161" s="380" t="n">
        <v>44881.125</v>
      </c>
      <c r="V161" s="380" t="n">
        <v>44887.125</v>
      </c>
      <c r="W161" s="0" t="s">
        <v>2132</v>
      </c>
      <c r="X161" s="0" t="s">
        <v>2170</v>
      </c>
      <c r="Y161" s="0" t="s">
        <v>601</v>
      </c>
      <c r="Z161" s="0" t="s">
        <v>2602</v>
      </c>
      <c r="AA161" s="0" t="s">
        <v>610</v>
      </c>
      <c r="AB161" s="0" t="s">
        <v>17781</v>
      </c>
      <c r="AC161" s="0" t="n">
        <v>1500000</v>
      </c>
      <c r="AD161" s="0" t="n">
        <v>1500000</v>
      </c>
      <c r="AE161" s="0" t="n">
        <v>5</v>
      </c>
      <c r="AF161" s="0" t="n">
        <f aca="false">FALSE()</f>
        <v>0</v>
      </c>
      <c r="AG161" s="0" t="n">
        <f aca="false">TRUE()</f>
        <v>1</v>
      </c>
      <c r="AH161" s="0" t="n">
        <f aca="false">TRUE()</f>
        <v>1</v>
      </c>
      <c r="AI161" s="0" t="n">
        <f aca="false">FALSE()</f>
        <v>0</v>
      </c>
      <c r="AJ161" s="0" t="n">
        <f aca="false">FALSE()</f>
        <v>0</v>
      </c>
      <c r="AK161" s="0" t="n">
        <f aca="false">FALSE()</f>
        <v>0</v>
      </c>
      <c r="AL161" s="0" t="s">
        <v>2129</v>
      </c>
      <c r="AM161" s="0" t="n">
        <f aca="false">TRUE()</f>
        <v>1</v>
      </c>
      <c r="AN161" s="0" t="s">
        <v>18951</v>
      </c>
      <c r="AO161" s="0" t="n">
        <v>1</v>
      </c>
      <c r="AP161" s="0" t="s">
        <v>18952</v>
      </c>
      <c r="AQ161" s="0" t="s">
        <v>18953</v>
      </c>
      <c r="AR161" s="0" t="n">
        <f aca="false">TRUE()</f>
        <v>1</v>
      </c>
      <c r="AS161" s="0" t="n">
        <f aca="false">FALSE()</f>
        <v>0</v>
      </c>
      <c r="AT161" s="0" t="n">
        <f aca="false">FALSE()</f>
        <v>0</v>
      </c>
      <c r="AU161" s="0" t="n">
        <f aca="false">FALSE()</f>
        <v>0</v>
      </c>
      <c r="AV161" s="0" t="n">
        <f aca="false">FALSE()</f>
        <v>0</v>
      </c>
      <c r="AW161" s="0" t="n">
        <f aca="false">TRUE()</f>
        <v>1</v>
      </c>
      <c r="AX161" s="380" t="n">
        <v>44887.6222222222</v>
      </c>
      <c r="AY161" s="380" t="n">
        <v>44887.4166666667</v>
      </c>
      <c r="AZ161" s="0" t="n">
        <v>2</v>
      </c>
      <c r="BA161" s="0" t="s">
        <v>18502</v>
      </c>
      <c r="BB161" s="0" t="n">
        <v>0</v>
      </c>
      <c r="BC161" s="380" t="n">
        <v>25569.125</v>
      </c>
      <c r="BD161" s="0" t="s">
        <v>2170</v>
      </c>
      <c r="BE161" s="0" t="s">
        <v>2170</v>
      </c>
      <c r="BF161" s="0" t="s">
        <v>604</v>
      </c>
    </row>
    <row r="162" customFormat="false" ht="15" hidden="false" customHeight="false" outlineLevel="0" collapsed="false">
      <c r="A162" s="0" t="s">
        <v>18954</v>
      </c>
      <c r="B162" s="0" t="s">
        <v>18955</v>
      </c>
      <c r="C162" s="0" t="s">
        <v>18954</v>
      </c>
      <c r="D162" s="0" t="s">
        <v>2133</v>
      </c>
      <c r="E162" s="0" t="s">
        <v>18954</v>
      </c>
      <c r="F162" s="0" t="n">
        <v>1</v>
      </c>
      <c r="G162" s="0" t="s">
        <v>434</v>
      </c>
      <c r="H162" s="0" t="s">
        <v>2596</v>
      </c>
      <c r="I162" s="0" t="s">
        <v>2596</v>
      </c>
      <c r="J162" s="0" t="s">
        <v>2598</v>
      </c>
      <c r="K162" s="0" t="s">
        <v>2170</v>
      </c>
      <c r="L162" s="0" t="s">
        <v>2600</v>
      </c>
      <c r="M162" s="0" t="s">
        <v>2170</v>
      </c>
      <c r="N162" s="0" t="n">
        <f aca="false">FALSE()</f>
        <v>0</v>
      </c>
      <c r="O162" s="0" t="s">
        <v>18956</v>
      </c>
      <c r="P162" s="0" t="s">
        <v>17780</v>
      </c>
      <c r="Q162" s="0" t="n">
        <v>12</v>
      </c>
      <c r="R162" s="380" t="n">
        <v>46527.125</v>
      </c>
      <c r="S162" s="223" t="n">
        <v>1000</v>
      </c>
      <c r="T162" s="0" t="s">
        <v>2132</v>
      </c>
      <c r="U162" s="380" t="n">
        <v>45796.125</v>
      </c>
      <c r="V162" s="380" t="n">
        <v>45807.125</v>
      </c>
      <c r="W162" s="0" t="s">
        <v>2132</v>
      </c>
      <c r="X162" s="0" t="s">
        <v>18957</v>
      </c>
      <c r="Y162" s="0" t="s">
        <v>601</v>
      </c>
      <c r="Z162" s="0" t="s">
        <v>2602</v>
      </c>
      <c r="AA162" s="0" t="s">
        <v>610</v>
      </c>
      <c r="AB162" s="0" t="s">
        <v>17781</v>
      </c>
      <c r="AC162" s="0" t="n">
        <v>12000000</v>
      </c>
      <c r="AD162" s="0" t="n">
        <v>12000000</v>
      </c>
      <c r="AE162" s="0" t="n">
        <v>5</v>
      </c>
      <c r="AF162" s="0" t="n">
        <f aca="false">FALSE()</f>
        <v>0</v>
      </c>
      <c r="AG162" s="0" t="n">
        <f aca="false">TRUE()</f>
        <v>1</v>
      </c>
      <c r="AH162" s="0" t="n">
        <f aca="false">TRUE()</f>
        <v>1</v>
      </c>
      <c r="AI162" s="0" t="n">
        <f aca="false">FALSE()</f>
        <v>0</v>
      </c>
      <c r="AJ162" s="0" t="n">
        <f aca="false">FALSE()</f>
        <v>0</v>
      </c>
      <c r="AK162" s="0" t="n">
        <f aca="false">FALSE()</f>
        <v>0</v>
      </c>
      <c r="AL162" s="0" t="s">
        <v>2129</v>
      </c>
      <c r="AM162" s="0" t="n">
        <f aca="false">TRUE()</f>
        <v>1</v>
      </c>
      <c r="AN162" s="0" t="s">
        <v>18958</v>
      </c>
      <c r="AO162" s="0" t="n">
        <v>1</v>
      </c>
      <c r="AP162" s="0" t="s">
        <v>18959</v>
      </c>
      <c r="AQ162" s="0" t="s">
        <v>18960</v>
      </c>
      <c r="AR162" s="0" t="n">
        <f aca="false">TRUE()</f>
        <v>1</v>
      </c>
      <c r="AS162" s="0" t="n">
        <f aca="false">FALSE()</f>
        <v>0</v>
      </c>
      <c r="AT162" s="0" t="n">
        <f aca="false">FALSE()</f>
        <v>0</v>
      </c>
      <c r="AU162" s="0" t="n">
        <f aca="false">FALSE()</f>
        <v>0</v>
      </c>
      <c r="AV162" s="0" t="n">
        <f aca="false">FALSE()</f>
        <v>0</v>
      </c>
      <c r="AW162" s="0" t="n">
        <f aca="false">TRUE()</f>
        <v>1</v>
      </c>
      <c r="AX162" s="380" t="n">
        <v>45807.6458333333</v>
      </c>
      <c r="AY162" s="380" t="n">
        <v>45807.125</v>
      </c>
      <c r="AZ162" s="0" t="n">
        <v>1</v>
      </c>
      <c r="BA162" s="0" t="s">
        <v>9409</v>
      </c>
      <c r="BB162" s="0" t="n">
        <v>0</v>
      </c>
      <c r="BC162" s="380" t="n">
        <v>25569.125</v>
      </c>
      <c r="BD162" s="0" t="s">
        <v>2598</v>
      </c>
      <c r="BE162" s="0" t="s">
        <v>2170</v>
      </c>
      <c r="BF162" s="0" t="s">
        <v>2118</v>
      </c>
    </row>
    <row r="163" customFormat="false" ht="15" hidden="false" customHeight="false" outlineLevel="0" collapsed="false">
      <c r="A163" s="0" t="s">
        <v>18961</v>
      </c>
      <c r="B163" s="0" t="s">
        <v>18962</v>
      </c>
      <c r="C163" s="0" t="s">
        <v>18961</v>
      </c>
      <c r="D163" s="0" t="s">
        <v>2133</v>
      </c>
      <c r="E163" s="0" t="s">
        <v>18961</v>
      </c>
      <c r="F163" s="0" t="n">
        <v>1</v>
      </c>
      <c r="G163" s="0" t="s">
        <v>434</v>
      </c>
      <c r="H163" s="0" t="s">
        <v>2170</v>
      </c>
      <c r="I163" s="0" t="s">
        <v>2170</v>
      </c>
      <c r="J163" s="0" t="s">
        <v>2170</v>
      </c>
      <c r="K163" s="0" t="s">
        <v>2170</v>
      </c>
      <c r="L163" s="0" t="s">
        <v>2170</v>
      </c>
      <c r="M163" s="0" t="s">
        <v>2170</v>
      </c>
      <c r="N163" s="0" t="n">
        <f aca="false">FALSE()</f>
        <v>0</v>
      </c>
      <c r="O163" s="0" t="s">
        <v>18963</v>
      </c>
      <c r="P163" s="0" t="s">
        <v>17780</v>
      </c>
      <c r="Q163" s="0" t="n">
        <v>12</v>
      </c>
      <c r="R163" s="380" t="n">
        <v>46769.125</v>
      </c>
      <c r="S163" s="223" t="n">
        <v>1000</v>
      </c>
      <c r="T163" s="0" t="s">
        <v>2132</v>
      </c>
      <c r="U163" s="380" t="n">
        <v>45646.125</v>
      </c>
      <c r="V163" s="380" t="n">
        <v>45653.125</v>
      </c>
      <c r="W163" s="0" t="s">
        <v>2132</v>
      </c>
      <c r="X163" s="0" t="s">
        <v>18964</v>
      </c>
      <c r="Y163" s="0" t="s">
        <v>601</v>
      </c>
      <c r="Z163" s="0" t="s">
        <v>2602</v>
      </c>
      <c r="AA163" s="0" t="s">
        <v>610</v>
      </c>
      <c r="AB163" s="0" t="s">
        <v>17781</v>
      </c>
      <c r="AC163" s="0" t="n">
        <v>20000000</v>
      </c>
      <c r="AD163" s="0" t="n">
        <v>20000000</v>
      </c>
      <c r="AE163" s="0" t="n">
        <v>5</v>
      </c>
      <c r="AF163" s="0" t="n">
        <f aca="false">FALSE()</f>
        <v>0</v>
      </c>
      <c r="AG163" s="0" t="n">
        <f aca="false">TRUE()</f>
        <v>1</v>
      </c>
      <c r="AH163" s="0" t="n">
        <f aca="false">TRUE()</f>
        <v>1</v>
      </c>
      <c r="AI163" s="0" t="n">
        <f aca="false">TRUE()</f>
        <v>1</v>
      </c>
      <c r="AJ163" s="0" t="n">
        <f aca="false">FALSE()</f>
        <v>0</v>
      </c>
      <c r="AK163" s="0" t="n">
        <f aca="false">FALSE()</f>
        <v>0</v>
      </c>
      <c r="AL163" s="0" t="s">
        <v>2129</v>
      </c>
      <c r="AM163" s="0" t="n">
        <f aca="false">TRUE()</f>
        <v>1</v>
      </c>
      <c r="AN163" s="0" t="s">
        <v>18965</v>
      </c>
      <c r="AO163" s="0" t="n">
        <v>1</v>
      </c>
      <c r="AP163" s="0" t="s">
        <v>18966</v>
      </c>
      <c r="AQ163" s="0" t="s">
        <v>18967</v>
      </c>
      <c r="AR163" s="0" t="n">
        <f aca="false">TRUE()</f>
        <v>1</v>
      </c>
      <c r="AS163" s="0" t="n">
        <f aca="false">FALSE()</f>
        <v>0</v>
      </c>
      <c r="AT163" s="0" t="n">
        <f aca="false">FALSE()</f>
        <v>0</v>
      </c>
      <c r="AU163" s="0" t="n">
        <f aca="false">FALSE()</f>
        <v>0</v>
      </c>
      <c r="AV163" s="0" t="n">
        <f aca="false">FALSE()</f>
        <v>0</v>
      </c>
      <c r="AW163" s="0" t="n">
        <f aca="false">FALSE()</f>
        <v>0</v>
      </c>
      <c r="AX163" s="380" t="n">
        <v>45654.4465277778</v>
      </c>
      <c r="AY163" s="380" t="n">
        <v>45654.125</v>
      </c>
      <c r="AZ163" s="0" t="n">
        <v>1</v>
      </c>
      <c r="BA163" s="0" t="s">
        <v>18968</v>
      </c>
      <c r="BB163" s="0" t="n">
        <v>0</v>
      </c>
      <c r="BC163" s="380" t="n">
        <v>46769.125</v>
      </c>
      <c r="BD163" s="0" t="s">
        <v>2170</v>
      </c>
      <c r="BE163" s="0" t="s">
        <v>2170</v>
      </c>
      <c r="BF163" s="0" t="s">
        <v>17868</v>
      </c>
    </row>
    <row r="164" customFormat="false" ht="15" hidden="false" customHeight="false" outlineLevel="0" collapsed="false">
      <c r="A164" s="0" t="s">
        <v>18969</v>
      </c>
      <c r="B164" s="0" t="s">
        <v>18970</v>
      </c>
      <c r="C164" s="0" t="s">
        <v>18969</v>
      </c>
      <c r="D164" s="0" t="s">
        <v>18364</v>
      </c>
      <c r="E164" s="0" t="s">
        <v>18969</v>
      </c>
      <c r="F164" s="0" t="n">
        <v>1</v>
      </c>
      <c r="G164" s="0" t="s">
        <v>434</v>
      </c>
      <c r="H164" s="0" t="s">
        <v>2170</v>
      </c>
      <c r="I164" s="0" t="s">
        <v>2170</v>
      </c>
      <c r="J164" s="0" t="s">
        <v>2170</v>
      </c>
      <c r="K164" s="0" t="s">
        <v>2170</v>
      </c>
      <c r="L164" s="0" t="s">
        <v>2170</v>
      </c>
      <c r="M164" s="0" t="s">
        <v>2170</v>
      </c>
      <c r="N164" s="0" t="n">
        <f aca="false">FALSE()</f>
        <v>0</v>
      </c>
      <c r="O164" s="0" t="s">
        <v>18971</v>
      </c>
      <c r="P164" s="0" t="s">
        <v>17780</v>
      </c>
      <c r="Q164" s="0" t="n">
        <v>12</v>
      </c>
      <c r="R164" s="380" t="n">
        <v>46097.125</v>
      </c>
      <c r="S164" s="223" t="n">
        <v>680</v>
      </c>
      <c r="T164" s="0" t="s">
        <v>2132</v>
      </c>
      <c r="U164" s="380" t="n">
        <v>45366.125</v>
      </c>
      <c r="V164" s="380" t="n">
        <v>45377.125</v>
      </c>
      <c r="W164" s="0" t="s">
        <v>2132</v>
      </c>
      <c r="X164" s="0" t="s">
        <v>2170</v>
      </c>
      <c r="Y164" s="0" t="s">
        <v>601</v>
      </c>
      <c r="Z164" s="0" t="s">
        <v>2602</v>
      </c>
      <c r="AA164" s="0" t="s">
        <v>2365</v>
      </c>
      <c r="AB164" s="0" t="s">
        <v>17781</v>
      </c>
      <c r="AC164" s="0" t="n">
        <v>500000</v>
      </c>
      <c r="AD164" s="0" t="n">
        <v>500000</v>
      </c>
      <c r="AE164" s="0" t="n">
        <v>5</v>
      </c>
      <c r="AF164" s="0" t="n">
        <f aca="false">FALSE()</f>
        <v>0</v>
      </c>
      <c r="AG164" s="0" t="n">
        <f aca="false">TRUE()</f>
        <v>1</v>
      </c>
      <c r="AH164" s="0" t="n">
        <f aca="false">TRUE()</f>
        <v>1</v>
      </c>
      <c r="AI164" s="0" t="n">
        <f aca="false">FALSE()</f>
        <v>0</v>
      </c>
      <c r="AJ164" s="0" t="n">
        <f aca="false">FALSE()</f>
        <v>0</v>
      </c>
      <c r="AK164" s="0" t="n">
        <f aca="false">TRUE()</f>
        <v>1</v>
      </c>
      <c r="AL164" s="0" t="s">
        <v>2129</v>
      </c>
      <c r="AM164" s="0" t="n">
        <f aca="false">TRUE()</f>
        <v>1</v>
      </c>
      <c r="AN164" s="0" t="s">
        <v>18972</v>
      </c>
      <c r="AO164" s="0" t="n">
        <v>1</v>
      </c>
      <c r="AP164" s="0" t="s">
        <v>18973</v>
      </c>
      <c r="AQ164" s="0" t="s">
        <v>18974</v>
      </c>
      <c r="AR164" s="0" t="n">
        <f aca="false">TRUE()</f>
        <v>1</v>
      </c>
      <c r="AS164" s="0" t="n">
        <f aca="false">TRUE()</f>
        <v>1</v>
      </c>
      <c r="AT164" s="0" t="n">
        <f aca="false">FALSE()</f>
        <v>0</v>
      </c>
      <c r="AU164" s="0" t="n">
        <f aca="false">FALSE()</f>
        <v>0</v>
      </c>
      <c r="AV164" s="0" t="n">
        <f aca="false">FALSE()</f>
        <v>0</v>
      </c>
      <c r="AW164" s="0" t="n">
        <f aca="false">FALSE()</f>
        <v>0</v>
      </c>
      <c r="AX164" s="380" t="n">
        <v>45377.6881944444</v>
      </c>
      <c r="AY164" s="380" t="n">
        <v>45377.125</v>
      </c>
      <c r="AZ164" s="0" t="n">
        <v>3</v>
      </c>
      <c r="BA164" s="0" t="s">
        <v>18975</v>
      </c>
      <c r="BB164" s="0" t="n">
        <v>0</v>
      </c>
      <c r="BC164" s="380" t="n">
        <v>25569.125</v>
      </c>
      <c r="BD164" s="0" t="s">
        <v>2170</v>
      </c>
      <c r="BE164" s="0" t="s">
        <v>2170</v>
      </c>
      <c r="BF164" s="0" t="s">
        <v>2118</v>
      </c>
    </row>
    <row r="165" customFormat="false" ht="15" hidden="false" customHeight="false" outlineLevel="0" collapsed="false">
      <c r="A165" s="0" t="s">
        <v>18976</v>
      </c>
      <c r="B165" s="0" t="s">
        <v>18977</v>
      </c>
      <c r="C165" s="0" t="s">
        <v>18976</v>
      </c>
      <c r="D165" s="0" t="s">
        <v>2133</v>
      </c>
      <c r="E165" s="0" t="s">
        <v>18976</v>
      </c>
      <c r="F165" s="0" t="n">
        <v>1</v>
      </c>
      <c r="G165" s="0" t="s">
        <v>434</v>
      </c>
      <c r="H165" s="0" t="s">
        <v>2170</v>
      </c>
      <c r="I165" s="0" t="s">
        <v>2170</v>
      </c>
      <c r="J165" s="0" t="s">
        <v>2170</v>
      </c>
      <c r="K165" s="0" t="s">
        <v>2170</v>
      </c>
      <c r="L165" s="0" t="s">
        <v>2170</v>
      </c>
      <c r="M165" s="0" t="s">
        <v>2170</v>
      </c>
      <c r="N165" s="0" t="n">
        <f aca="false">FALSE()</f>
        <v>0</v>
      </c>
      <c r="O165" s="0" t="s">
        <v>18978</v>
      </c>
      <c r="P165" s="0" t="s">
        <v>17780</v>
      </c>
      <c r="Q165" s="0" t="n">
        <v>12</v>
      </c>
      <c r="R165" s="380" t="n">
        <v>46891.125</v>
      </c>
      <c r="S165" s="223" t="n">
        <v>1000</v>
      </c>
      <c r="T165" s="0" t="s">
        <v>2132</v>
      </c>
      <c r="U165" s="380" t="n">
        <v>45805.125</v>
      </c>
      <c r="V165" s="380" t="n">
        <v>45811.125</v>
      </c>
      <c r="W165" s="0" t="s">
        <v>2132</v>
      </c>
      <c r="X165" s="0" t="s">
        <v>18979</v>
      </c>
      <c r="AA165" s="0" t="s">
        <v>2115</v>
      </c>
      <c r="AB165" s="0" t="s">
        <v>17781</v>
      </c>
      <c r="AC165" s="0" t="n">
        <v>45000000</v>
      </c>
      <c r="AD165" s="0" t="n">
        <v>45000000</v>
      </c>
      <c r="AE165" s="0" t="n">
        <v>5</v>
      </c>
      <c r="AF165" s="0" t="n">
        <f aca="false">FALSE()</f>
        <v>0</v>
      </c>
      <c r="AG165" s="0" t="n">
        <f aca="false">TRUE()</f>
        <v>1</v>
      </c>
      <c r="AH165" s="0" t="n">
        <f aca="false">TRUE()</f>
        <v>1</v>
      </c>
      <c r="AI165" s="0" t="n">
        <f aca="false">TRUE()</f>
        <v>1</v>
      </c>
      <c r="AJ165" s="0" t="n">
        <f aca="false">FALSE()</f>
        <v>0</v>
      </c>
      <c r="AK165" s="0" t="n">
        <f aca="false">FALSE()</f>
        <v>0</v>
      </c>
      <c r="AL165" s="0" t="s">
        <v>2129</v>
      </c>
      <c r="AM165" s="0" t="n">
        <f aca="false">TRUE()</f>
        <v>1</v>
      </c>
      <c r="AN165" s="0" t="s">
        <v>18980</v>
      </c>
      <c r="AO165" s="0" t="n">
        <v>1</v>
      </c>
      <c r="AP165" s="0" t="s">
        <v>18981</v>
      </c>
      <c r="AQ165" s="0" t="s">
        <v>18982</v>
      </c>
      <c r="AR165" s="0" t="n">
        <f aca="false">TRUE()</f>
        <v>1</v>
      </c>
      <c r="AS165" s="0" t="n">
        <f aca="false">FALSE()</f>
        <v>0</v>
      </c>
      <c r="AT165" s="0" t="n">
        <f aca="false">FALSE()</f>
        <v>0</v>
      </c>
      <c r="AU165" s="0" t="n">
        <f aca="false">FALSE()</f>
        <v>0</v>
      </c>
      <c r="AV165" s="0" t="n">
        <f aca="false">FALSE()</f>
        <v>0</v>
      </c>
      <c r="AW165" s="0" t="n">
        <f aca="false">TRUE()</f>
        <v>1</v>
      </c>
      <c r="AX165" s="380" t="n">
        <v>45811.6506944444</v>
      </c>
      <c r="AY165" s="380" t="n">
        <v>45811.125</v>
      </c>
      <c r="AZ165" s="0" t="n">
        <v>1</v>
      </c>
      <c r="BA165" s="0" t="s">
        <v>18637</v>
      </c>
      <c r="BB165" s="0" t="n">
        <v>0</v>
      </c>
      <c r="BC165" s="380" t="n">
        <v>25569.125</v>
      </c>
      <c r="BD165" s="0" t="s">
        <v>2170</v>
      </c>
      <c r="BE165" s="0" t="s">
        <v>2170</v>
      </c>
      <c r="BF165" s="0" t="s">
        <v>17868</v>
      </c>
    </row>
    <row r="166" customFormat="false" ht="15" hidden="false" customHeight="false" outlineLevel="0" collapsed="false">
      <c r="A166" s="0" t="s">
        <v>18983</v>
      </c>
      <c r="B166" s="0" t="s">
        <v>18984</v>
      </c>
      <c r="C166" s="0" t="s">
        <v>18983</v>
      </c>
      <c r="D166" s="0" t="s">
        <v>2133</v>
      </c>
      <c r="E166" s="0" t="s">
        <v>18983</v>
      </c>
      <c r="F166" s="0" t="n">
        <v>1</v>
      </c>
      <c r="G166" s="0" t="s">
        <v>434</v>
      </c>
      <c r="H166" s="0" t="s">
        <v>2170</v>
      </c>
      <c r="I166" s="0" t="s">
        <v>2170</v>
      </c>
      <c r="J166" s="0" t="s">
        <v>2170</v>
      </c>
      <c r="K166" s="0" t="s">
        <v>2170</v>
      </c>
      <c r="L166" s="0" t="s">
        <v>2170</v>
      </c>
      <c r="M166" s="0" t="s">
        <v>2170</v>
      </c>
      <c r="N166" s="0" t="n">
        <f aca="false">FALSE()</f>
        <v>0</v>
      </c>
      <c r="O166" s="0" t="s">
        <v>18985</v>
      </c>
      <c r="P166" s="0" t="s">
        <v>17838</v>
      </c>
      <c r="Q166" s="0" t="n">
        <v>0</v>
      </c>
      <c r="R166" s="380" t="n">
        <v>47434.125</v>
      </c>
      <c r="S166" s="223" t="n">
        <v>1000</v>
      </c>
      <c r="T166" s="0" t="s">
        <v>2132</v>
      </c>
      <c r="U166" s="380" t="n">
        <v>45589.125</v>
      </c>
      <c r="V166" s="380" t="n">
        <v>45607.125</v>
      </c>
      <c r="W166" s="0" t="s">
        <v>18986</v>
      </c>
      <c r="X166" s="0" t="s">
        <v>2170</v>
      </c>
      <c r="Y166" s="0" t="s">
        <v>601</v>
      </c>
      <c r="Z166" s="0" t="s">
        <v>2602</v>
      </c>
      <c r="AA166" s="0" t="s">
        <v>610</v>
      </c>
      <c r="AB166" s="0" t="s">
        <v>17781</v>
      </c>
      <c r="AC166" s="0" t="n">
        <v>16000000</v>
      </c>
      <c r="AD166" s="0" t="n">
        <v>12000000</v>
      </c>
      <c r="AE166" s="0" t="n">
        <v>5</v>
      </c>
      <c r="AF166" s="0" t="n">
        <f aca="false">FALSE()</f>
        <v>0</v>
      </c>
      <c r="AG166" s="0" t="n">
        <f aca="false">TRUE()</f>
        <v>1</v>
      </c>
      <c r="AH166" s="0" t="n">
        <f aca="false">TRUE()</f>
        <v>1</v>
      </c>
      <c r="AI166" s="0" t="n">
        <f aca="false">FALSE()</f>
        <v>0</v>
      </c>
      <c r="AJ166" s="0" t="n">
        <f aca="false">FALSE()</f>
        <v>0</v>
      </c>
      <c r="AK166" s="0" t="n">
        <f aca="false">FALSE()</f>
        <v>0</v>
      </c>
      <c r="AL166" s="0" t="s">
        <v>2129</v>
      </c>
      <c r="AM166" s="0" t="n">
        <f aca="false">TRUE()</f>
        <v>1</v>
      </c>
      <c r="AN166" s="0" t="s">
        <v>18987</v>
      </c>
      <c r="AO166" s="0" t="n">
        <v>1</v>
      </c>
      <c r="AP166" s="0" t="s">
        <v>18988</v>
      </c>
      <c r="AQ166" s="0" t="s">
        <v>18989</v>
      </c>
      <c r="AR166" s="0" t="n">
        <f aca="false">TRUE()</f>
        <v>1</v>
      </c>
      <c r="AS166" s="0" t="n">
        <f aca="false">FALSE()</f>
        <v>0</v>
      </c>
      <c r="AT166" s="0" t="n">
        <f aca="false">FALSE()</f>
        <v>0</v>
      </c>
      <c r="AU166" s="0" t="n">
        <f aca="false">FALSE()</f>
        <v>0</v>
      </c>
      <c r="AV166" s="0" t="n">
        <f aca="false">FALSE()</f>
        <v>0</v>
      </c>
      <c r="AW166" s="0" t="n">
        <f aca="false">TRUE()</f>
        <v>1</v>
      </c>
      <c r="AX166" s="380" t="n">
        <v>45607.6722222222</v>
      </c>
      <c r="AY166" s="380" t="n">
        <v>45607.125</v>
      </c>
      <c r="AZ166" s="0" t="n">
        <v>1</v>
      </c>
      <c r="BA166" s="0" t="s">
        <v>7388</v>
      </c>
      <c r="BB166" s="0" t="n">
        <v>0</v>
      </c>
      <c r="BC166" s="380" t="n">
        <v>25569.125</v>
      </c>
      <c r="BD166" s="0" t="s">
        <v>2170</v>
      </c>
      <c r="BE166" s="0" t="s">
        <v>2170</v>
      </c>
      <c r="BF166" s="0" t="s">
        <v>2118</v>
      </c>
    </row>
    <row r="167" customFormat="false" ht="15" hidden="false" customHeight="false" outlineLevel="0" collapsed="false">
      <c r="A167" s="0" t="s">
        <v>18990</v>
      </c>
      <c r="B167" s="0" t="s">
        <v>18991</v>
      </c>
      <c r="C167" s="0" t="s">
        <v>18990</v>
      </c>
      <c r="D167" s="0" t="s">
        <v>2133</v>
      </c>
      <c r="E167" s="0" t="s">
        <v>18990</v>
      </c>
      <c r="F167" s="0" t="n">
        <v>1</v>
      </c>
      <c r="G167" s="0" t="s">
        <v>434</v>
      </c>
      <c r="H167" s="0" t="s">
        <v>2170</v>
      </c>
      <c r="I167" s="0" t="s">
        <v>2170</v>
      </c>
      <c r="J167" s="0" t="s">
        <v>2170</v>
      </c>
      <c r="K167" s="0" t="s">
        <v>2170</v>
      </c>
      <c r="L167" s="0" t="s">
        <v>2170</v>
      </c>
      <c r="M167" s="0" t="s">
        <v>2170</v>
      </c>
      <c r="N167" s="0" t="n">
        <f aca="false">FALSE()</f>
        <v>0</v>
      </c>
      <c r="O167" s="0" t="s">
        <v>18992</v>
      </c>
      <c r="P167" s="0" t="s">
        <v>17780</v>
      </c>
      <c r="Q167" s="0" t="n">
        <v>2</v>
      </c>
      <c r="R167" s="380" t="n">
        <v>47746.125</v>
      </c>
      <c r="S167" s="223" t="n">
        <v>1000</v>
      </c>
      <c r="T167" s="0" t="s">
        <v>2132</v>
      </c>
      <c r="U167" s="380" t="n">
        <v>41066.1666666667</v>
      </c>
      <c r="V167" s="380" t="n">
        <v>44106.125</v>
      </c>
      <c r="W167" s="0" t="s">
        <v>2132</v>
      </c>
      <c r="X167" s="0" t="s">
        <v>18993</v>
      </c>
      <c r="Y167" s="0" t="s">
        <v>601</v>
      </c>
      <c r="Z167" s="0" t="s">
        <v>2602</v>
      </c>
      <c r="AA167" s="0" t="s">
        <v>2365</v>
      </c>
      <c r="AB167" s="0" t="s">
        <v>17781</v>
      </c>
      <c r="AC167" s="0" t="n">
        <v>3000000</v>
      </c>
      <c r="AD167" s="0" t="n">
        <v>3000000</v>
      </c>
      <c r="AE167" s="0" t="n">
        <v>5</v>
      </c>
      <c r="AF167" s="0" t="n">
        <f aca="false">FALSE()</f>
        <v>0</v>
      </c>
      <c r="AG167" s="0" t="n">
        <f aca="false">TRUE()</f>
        <v>1</v>
      </c>
      <c r="AH167" s="0" t="n">
        <f aca="false">TRUE()</f>
        <v>1</v>
      </c>
      <c r="AI167" s="0" t="n">
        <f aca="false">FALSE()</f>
        <v>0</v>
      </c>
      <c r="AJ167" s="0" t="n">
        <f aca="false">FALSE()</f>
        <v>0</v>
      </c>
      <c r="AK167" s="0" t="n">
        <f aca="false">FALSE()</f>
        <v>0</v>
      </c>
      <c r="AL167" s="0" t="s">
        <v>2129</v>
      </c>
      <c r="AM167" s="0" t="n">
        <f aca="false">TRUE()</f>
        <v>1</v>
      </c>
      <c r="AN167" s="0" t="s">
        <v>18994</v>
      </c>
      <c r="AO167" s="0" t="n">
        <v>1</v>
      </c>
      <c r="AP167" s="0" t="s">
        <v>18995</v>
      </c>
      <c r="AQ167" s="0" t="s">
        <v>18996</v>
      </c>
      <c r="AR167" s="0" t="n">
        <f aca="false">TRUE()</f>
        <v>1</v>
      </c>
      <c r="AS167" s="0" t="n">
        <f aca="false">FALSE()</f>
        <v>0</v>
      </c>
      <c r="AT167" s="0" t="n">
        <f aca="false">FALSE()</f>
        <v>0</v>
      </c>
      <c r="AU167" s="0" t="n">
        <f aca="false">FALSE()</f>
        <v>0</v>
      </c>
      <c r="AV167" s="0" t="n">
        <f aca="false">FALSE()</f>
        <v>0</v>
      </c>
      <c r="AW167" s="0" t="n">
        <f aca="false">TRUE()</f>
        <v>1</v>
      </c>
      <c r="AX167" s="380" t="n">
        <v>44106.575</v>
      </c>
      <c r="AY167" s="380" t="n">
        <v>44106.4166666667</v>
      </c>
      <c r="AZ167" s="0" t="n">
        <v>1</v>
      </c>
      <c r="BA167" s="0" t="s">
        <v>18997</v>
      </c>
      <c r="BB167" s="0" t="n">
        <v>0</v>
      </c>
      <c r="BC167" s="380" t="n">
        <v>45926.125</v>
      </c>
      <c r="BD167" s="0" t="s">
        <v>2170</v>
      </c>
      <c r="BE167" s="0" t="s">
        <v>2170</v>
      </c>
      <c r="BF167" s="0" t="s">
        <v>2118</v>
      </c>
    </row>
    <row r="168" customFormat="false" ht="15" hidden="false" customHeight="false" outlineLevel="0" collapsed="false">
      <c r="A168" s="0" t="s">
        <v>18998</v>
      </c>
      <c r="B168" s="0" t="s">
        <v>18999</v>
      </c>
      <c r="C168" s="0" t="s">
        <v>18998</v>
      </c>
      <c r="D168" s="0" t="s">
        <v>18630</v>
      </c>
      <c r="E168" s="0" t="s">
        <v>18998</v>
      </c>
      <c r="F168" s="0" t="n">
        <v>1</v>
      </c>
      <c r="G168" s="0" t="s">
        <v>18631</v>
      </c>
      <c r="H168" s="0" t="s">
        <v>2170</v>
      </c>
      <c r="I168" s="0" t="s">
        <v>2170</v>
      </c>
      <c r="J168" s="0" t="s">
        <v>2170</v>
      </c>
      <c r="K168" s="0" t="s">
        <v>2170</v>
      </c>
      <c r="L168" s="0" t="s">
        <v>2170</v>
      </c>
      <c r="M168" s="0" t="s">
        <v>2170</v>
      </c>
      <c r="N168" s="0" t="n">
        <f aca="false">FALSE()</f>
        <v>0</v>
      </c>
      <c r="O168" s="0" t="s">
        <v>19000</v>
      </c>
      <c r="P168" s="0" t="s">
        <v>17780</v>
      </c>
      <c r="Q168" s="0" t="n">
        <v>2</v>
      </c>
      <c r="R168" s="380" t="n">
        <v>46002.125</v>
      </c>
      <c r="S168" s="223" t="n">
        <v>1000</v>
      </c>
      <c r="T168" s="0" t="s">
        <v>2132</v>
      </c>
      <c r="U168" s="380" t="n">
        <v>44902.125</v>
      </c>
      <c r="V168" s="380" t="n">
        <v>44910.125</v>
      </c>
      <c r="W168" s="0" t="s">
        <v>2132</v>
      </c>
      <c r="X168" s="0" t="s">
        <v>19001</v>
      </c>
      <c r="Y168" s="0" t="s">
        <v>601</v>
      </c>
      <c r="Z168" s="0" t="s">
        <v>2602</v>
      </c>
      <c r="AA168" s="0" t="s">
        <v>2115</v>
      </c>
      <c r="AB168" s="0" t="s">
        <v>17781</v>
      </c>
      <c r="AC168" s="0" t="n">
        <v>1000000</v>
      </c>
      <c r="AD168" s="0" t="n">
        <v>1000000</v>
      </c>
      <c r="AE168" s="0" t="n">
        <v>5</v>
      </c>
      <c r="AF168" s="0" t="n">
        <f aca="false">FALSE()</f>
        <v>0</v>
      </c>
      <c r="AG168" s="0" t="n">
        <f aca="false">TRUE()</f>
        <v>1</v>
      </c>
      <c r="AH168" s="0" t="n">
        <f aca="false">TRUE()</f>
        <v>1</v>
      </c>
      <c r="AI168" s="0" t="n">
        <f aca="false">FALSE()</f>
        <v>0</v>
      </c>
      <c r="AJ168" s="0" t="n">
        <f aca="false">FALSE()</f>
        <v>0</v>
      </c>
      <c r="AK168" s="0" t="n">
        <f aca="false">FALSE()</f>
        <v>0</v>
      </c>
      <c r="AL168" s="0" t="s">
        <v>3129</v>
      </c>
      <c r="AM168" s="0" t="n">
        <f aca="false">TRUE()</f>
        <v>1</v>
      </c>
      <c r="AN168" s="0" t="s">
        <v>19002</v>
      </c>
      <c r="AO168" s="0" t="n">
        <v>2</v>
      </c>
      <c r="AP168" s="0" t="s">
        <v>19003</v>
      </c>
      <c r="AQ168" s="0" t="s">
        <v>19004</v>
      </c>
      <c r="AR168" s="0" t="n">
        <f aca="false">TRUE()</f>
        <v>1</v>
      </c>
      <c r="AS168" s="0" t="n">
        <f aca="false">FALSE()</f>
        <v>0</v>
      </c>
      <c r="AT168" s="0" t="n">
        <f aca="false">FALSE()</f>
        <v>0</v>
      </c>
      <c r="AU168" s="0" t="n">
        <f aca="false">FALSE()</f>
        <v>0</v>
      </c>
      <c r="AV168" s="0" t="n">
        <f aca="false">FALSE()</f>
        <v>0</v>
      </c>
      <c r="AW168" s="0" t="n">
        <f aca="false">TRUE()</f>
        <v>1</v>
      </c>
      <c r="AX168" s="380" t="n">
        <v>44910.5173611111</v>
      </c>
      <c r="AY168" s="380" t="n">
        <v>44910.4166666667</v>
      </c>
      <c r="AZ168" s="0" t="n">
        <v>1</v>
      </c>
      <c r="BA168" s="0" t="s">
        <v>18637</v>
      </c>
      <c r="BB168" s="0" t="n">
        <v>0</v>
      </c>
      <c r="BC168" s="380" t="n">
        <v>25569.125</v>
      </c>
      <c r="BD168" s="0" t="s">
        <v>2170</v>
      </c>
      <c r="BE168" s="0" t="s">
        <v>2170</v>
      </c>
      <c r="BF168" s="0" t="s">
        <v>2118</v>
      </c>
    </row>
    <row r="169" customFormat="false" ht="15" hidden="false" customHeight="false" outlineLevel="0" collapsed="false">
      <c r="A169" s="0" t="s">
        <v>19005</v>
      </c>
      <c r="B169" s="0" t="s">
        <v>19006</v>
      </c>
      <c r="C169" s="0" t="s">
        <v>19007</v>
      </c>
      <c r="D169" s="0" t="s">
        <v>17896</v>
      </c>
      <c r="E169" s="0" t="s">
        <v>19005</v>
      </c>
      <c r="F169" s="0" t="n">
        <v>1</v>
      </c>
      <c r="G169" s="0" t="s">
        <v>434</v>
      </c>
      <c r="H169" s="0" t="s">
        <v>2596</v>
      </c>
      <c r="I169" s="0" t="s">
        <v>2596</v>
      </c>
      <c r="J169" s="0" t="s">
        <v>2599</v>
      </c>
      <c r="K169" s="0" t="s">
        <v>2170</v>
      </c>
      <c r="L169" s="0" t="s">
        <v>13583</v>
      </c>
      <c r="M169" s="0" t="s">
        <v>2170</v>
      </c>
      <c r="N169" s="0" t="n">
        <f aca="false">FALSE()</f>
        <v>0</v>
      </c>
      <c r="O169" s="0" t="s">
        <v>19008</v>
      </c>
      <c r="P169" s="0" t="s">
        <v>17898</v>
      </c>
      <c r="Q169" s="0" t="n">
        <v>2</v>
      </c>
      <c r="R169" s="380" t="n">
        <v>49746.125</v>
      </c>
      <c r="S169" s="223" t="n">
        <v>1000</v>
      </c>
      <c r="T169" s="0" t="s">
        <v>2132</v>
      </c>
      <c r="U169" s="380" t="n">
        <v>45420.125</v>
      </c>
      <c r="V169" s="380" t="n">
        <v>45427.125</v>
      </c>
      <c r="W169" s="0" t="s">
        <v>2170</v>
      </c>
      <c r="X169" s="0" t="s">
        <v>19009</v>
      </c>
      <c r="Y169" s="0" t="s">
        <v>601</v>
      </c>
      <c r="Z169" s="0" t="s">
        <v>2602</v>
      </c>
      <c r="AA169" s="0" t="s">
        <v>600</v>
      </c>
      <c r="AB169" s="0" t="s">
        <v>17848</v>
      </c>
      <c r="AC169" s="0" t="n">
        <v>671668435</v>
      </c>
      <c r="AD169" s="0" t="n">
        <v>750000000</v>
      </c>
      <c r="AE169" s="0" t="n">
        <v>5</v>
      </c>
      <c r="AF169" s="0" t="n">
        <f aca="false">FALSE()</f>
        <v>0</v>
      </c>
      <c r="AG169" s="0" t="n">
        <f aca="false">TRUE()</f>
        <v>1</v>
      </c>
      <c r="AH169" s="0" t="n">
        <f aca="false">TRUE()</f>
        <v>1</v>
      </c>
      <c r="AI169" s="0" t="n">
        <f aca="false">FALSE()</f>
        <v>0</v>
      </c>
      <c r="AJ169" s="0" t="n">
        <f aca="false">FALSE()</f>
        <v>0</v>
      </c>
      <c r="AK169" s="0" t="n">
        <f aca="false">FALSE()</f>
        <v>0</v>
      </c>
      <c r="AL169" s="0" t="s">
        <v>7337</v>
      </c>
      <c r="AM169" s="0" t="n">
        <f aca="false">TRUE()</f>
        <v>1</v>
      </c>
      <c r="AN169" s="0" t="s">
        <v>19010</v>
      </c>
      <c r="AO169" s="0" t="n">
        <v>1</v>
      </c>
      <c r="AP169" s="0" t="s">
        <v>19011</v>
      </c>
      <c r="AQ169" s="0" t="s">
        <v>19012</v>
      </c>
      <c r="AR169" s="0" t="n">
        <f aca="false">TRUE()</f>
        <v>1</v>
      </c>
      <c r="AS169" s="0" t="n">
        <f aca="false">FALSE()</f>
        <v>0</v>
      </c>
      <c r="AT169" s="0" t="n">
        <f aca="false">FALSE()</f>
        <v>0</v>
      </c>
      <c r="AU169" s="0" t="n">
        <f aca="false">FALSE()</f>
        <v>0</v>
      </c>
      <c r="AV169" s="0" t="n">
        <f aca="false">FALSE()</f>
        <v>0</v>
      </c>
      <c r="AW169" s="0" t="n">
        <f aca="false">TRUE()</f>
        <v>1</v>
      </c>
      <c r="AX169" s="380" t="n">
        <v>45435.4166666667</v>
      </c>
      <c r="AY169" s="380" t="n">
        <v>45435.125</v>
      </c>
      <c r="AZ169" s="0" t="n">
        <v>1</v>
      </c>
      <c r="BA169" s="0" t="s">
        <v>17903</v>
      </c>
      <c r="BB169" s="0" t="n">
        <v>0</v>
      </c>
      <c r="BC169" s="380" t="n">
        <v>25569.125</v>
      </c>
      <c r="BD169" s="0" t="s">
        <v>2599</v>
      </c>
      <c r="BE169" s="0" t="s">
        <v>2170</v>
      </c>
      <c r="BF169" s="0" t="s">
        <v>2118</v>
      </c>
    </row>
    <row r="170" customFormat="false" ht="15" hidden="false" customHeight="false" outlineLevel="0" collapsed="false">
      <c r="A170" s="0" t="s">
        <v>19013</v>
      </c>
      <c r="B170" s="0" t="s">
        <v>19014</v>
      </c>
      <c r="C170" s="0" t="s">
        <v>19013</v>
      </c>
      <c r="D170" s="0" t="s">
        <v>2133</v>
      </c>
      <c r="E170" s="0" t="s">
        <v>19013</v>
      </c>
      <c r="F170" s="0" t="n">
        <v>1</v>
      </c>
      <c r="G170" s="0" t="s">
        <v>434</v>
      </c>
      <c r="H170" s="0" t="s">
        <v>2170</v>
      </c>
      <c r="I170" s="0" t="s">
        <v>2170</v>
      </c>
      <c r="J170" s="0" t="s">
        <v>2170</v>
      </c>
      <c r="K170" s="0" t="s">
        <v>2170</v>
      </c>
      <c r="L170" s="0" t="s">
        <v>2170</v>
      </c>
      <c r="M170" s="0" t="s">
        <v>2170</v>
      </c>
      <c r="N170" s="0" t="n">
        <f aca="false">FALSE()</f>
        <v>0</v>
      </c>
      <c r="O170" s="0" t="s">
        <v>19015</v>
      </c>
      <c r="P170" s="0" t="s">
        <v>17780</v>
      </c>
      <c r="Q170" s="0" t="n">
        <v>12</v>
      </c>
      <c r="R170" s="380" t="n">
        <v>46547.125</v>
      </c>
      <c r="S170" s="223" t="n">
        <v>1000</v>
      </c>
      <c r="T170" s="0" t="s">
        <v>2132</v>
      </c>
      <c r="U170" s="380" t="n">
        <v>45811.125</v>
      </c>
      <c r="V170" s="380" t="n">
        <v>45827.125</v>
      </c>
      <c r="W170" s="0" t="s">
        <v>2132</v>
      </c>
      <c r="X170" s="0" t="s">
        <v>19016</v>
      </c>
      <c r="AA170" s="0" t="s">
        <v>2891</v>
      </c>
      <c r="AB170" s="0" t="s">
        <v>17781</v>
      </c>
      <c r="AC170" s="0" t="n">
        <v>1000000</v>
      </c>
      <c r="AD170" s="0" t="n">
        <v>1000000</v>
      </c>
      <c r="AE170" s="0" t="n">
        <v>5</v>
      </c>
      <c r="AF170" s="0" t="n">
        <f aca="false">FALSE()</f>
        <v>0</v>
      </c>
      <c r="AG170" s="0" t="n">
        <f aca="false">TRUE()</f>
        <v>1</v>
      </c>
      <c r="AH170" s="0" t="n">
        <f aca="false">TRUE()</f>
        <v>1</v>
      </c>
      <c r="AI170" s="0" t="n">
        <f aca="false">FALSE()</f>
        <v>0</v>
      </c>
      <c r="AJ170" s="0" t="n">
        <f aca="false">FALSE()</f>
        <v>0</v>
      </c>
      <c r="AK170" s="0" t="n">
        <f aca="false">FALSE()</f>
        <v>0</v>
      </c>
      <c r="AL170" s="0" t="s">
        <v>2129</v>
      </c>
      <c r="AM170" s="0" t="n">
        <f aca="false">TRUE()</f>
        <v>1</v>
      </c>
      <c r="AN170" s="0" t="s">
        <v>19017</v>
      </c>
      <c r="AO170" s="0" t="n">
        <v>1</v>
      </c>
      <c r="AP170" s="0" t="s">
        <v>19018</v>
      </c>
      <c r="AQ170" s="0" t="s">
        <v>19019</v>
      </c>
      <c r="AR170" s="0" t="n">
        <f aca="false">TRUE()</f>
        <v>1</v>
      </c>
      <c r="AS170" s="0" t="n">
        <f aca="false">FALSE()</f>
        <v>0</v>
      </c>
      <c r="AT170" s="0" t="n">
        <f aca="false">FALSE()</f>
        <v>0</v>
      </c>
      <c r="AU170" s="0" t="n">
        <f aca="false">FALSE()</f>
        <v>0</v>
      </c>
      <c r="AV170" s="0" t="n">
        <f aca="false">FALSE()</f>
        <v>0</v>
      </c>
      <c r="AW170" s="0" t="n">
        <f aca="false">TRUE()</f>
        <v>1</v>
      </c>
      <c r="AX170" s="380" t="n">
        <v>45827.6875</v>
      </c>
      <c r="AY170" s="380" t="n">
        <v>45827.125</v>
      </c>
      <c r="AZ170" s="0" t="n">
        <v>3</v>
      </c>
      <c r="BA170" s="0" t="s">
        <v>19020</v>
      </c>
      <c r="BB170" s="0" t="n">
        <v>0</v>
      </c>
      <c r="BC170" s="380" t="n">
        <v>25569.125</v>
      </c>
      <c r="BD170" s="0" t="s">
        <v>2170</v>
      </c>
      <c r="BE170" s="0" t="s">
        <v>2170</v>
      </c>
      <c r="BF170" s="0" t="s">
        <v>604</v>
      </c>
    </row>
    <row r="171" customFormat="false" ht="15" hidden="false" customHeight="false" outlineLevel="0" collapsed="false">
      <c r="A171" s="0" t="s">
        <v>19021</v>
      </c>
      <c r="B171" s="0" t="s">
        <v>19022</v>
      </c>
      <c r="C171" s="0" t="s">
        <v>19021</v>
      </c>
      <c r="D171" s="0" t="s">
        <v>2133</v>
      </c>
      <c r="E171" s="0" t="s">
        <v>19021</v>
      </c>
      <c r="F171" s="0" t="n">
        <v>1</v>
      </c>
      <c r="G171" s="0" t="s">
        <v>434</v>
      </c>
      <c r="H171" s="0" t="s">
        <v>2170</v>
      </c>
      <c r="I171" s="0" t="s">
        <v>2170</v>
      </c>
      <c r="J171" s="0" t="s">
        <v>2170</v>
      </c>
      <c r="K171" s="0" t="s">
        <v>2170</v>
      </c>
      <c r="L171" s="0" t="s">
        <v>2170</v>
      </c>
      <c r="M171" s="0" t="s">
        <v>2170</v>
      </c>
      <c r="N171" s="0" t="n">
        <f aca="false">FALSE()</f>
        <v>0</v>
      </c>
      <c r="O171" s="0" t="s">
        <v>19023</v>
      </c>
      <c r="P171" s="0" t="s">
        <v>17780</v>
      </c>
      <c r="Q171" s="0" t="n">
        <v>12</v>
      </c>
      <c r="R171" s="380" t="n">
        <v>46921.125</v>
      </c>
      <c r="S171" s="223" t="n">
        <v>1000</v>
      </c>
      <c r="T171" s="0" t="s">
        <v>2132</v>
      </c>
      <c r="U171" s="380" t="n">
        <v>45831.125</v>
      </c>
      <c r="V171" s="380" t="n">
        <v>45841.125</v>
      </c>
      <c r="W171" s="0" t="s">
        <v>2132</v>
      </c>
      <c r="X171" s="0" t="s">
        <v>19024</v>
      </c>
      <c r="Y171" s="0" t="s">
        <v>601</v>
      </c>
      <c r="Z171" s="0" t="s">
        <v>2602</v>
      </c>
      <c r="AA171" s="0" t="s">
        <v>2891</v>
      </c>
      <c r="AB171" s="0" t="s">
        <v>17781</v>
      </c>
      <c r="AC171" s="0" t="n">
        <v>300000</v>
      </c>
      <c r="AD171" s="0" t="n">
        <v>300000</v>
      </c>
      <c r="AE171" s="0" t="n">
        <v>5</v>
      </c>
      <c r="AF171" s="0" t="n">
        <f aca="false">FALSE()</f>
        <v>0</v>
      </c>
      <c r="AG171" s="0" t="n">
        <f aca="false">TRUE()</f>
        <v>1</v>
      </c>
      <c r="AH171" s="0" t="n">
        <f aca="false">TRUE()</f>
        <v>1</v>
      </c>
      <c r="AI171" s="0" t="n">
        <f aca="false">FALSE()</f>
        <v>0</v>
      </c>
      <c r="AJ171" s="0" t="n">
        <f aca="false">FALSE()</f>
        <v>0</v>
      </c>
      <c r="AK171" s="0" t="n">
        <f aca="false">FALSE()</f>
        <v>0</v>
      </c>
      <c r="AL171" s="0" t="s">
        <v>2129</v>
      </c>
      <c r="AM171" s="0" t="n">
        <f aca="false">TRUE()</f>
        <v>1</v>
      </c>
      <c r="AN171" s="0" t="s">
        <v>19025</v>
      </c>
      <c r="AO171" s="0" t="n">
        <v>1</v>
      </c>
      <c r="AP171" s="0" t="s">
        <v>19026</v>
      </c>
      <c r="AQ171" s="0" t="s">
        <v>19027</v>
      </c>
      <c r="AR171" s="0" t="n">
        <f aca="false">TRUE()</f>
        <v>1</v>
      </c>
      <c r="AS171" s="0" t="n">
        <f aca="false">FALSE()</f>
        <v>0</v>
      </c>
      <c r="AT171" s="0" t="n">
        <f aca="false">FALSE()</f>
        <v>0</v>
      </c>
      <c r="AU171" s="0" t="n">
        <f aca="false">FALSE()</f>
        <v>0</v>
      </c>
      <c r="AV171" s="0" t="n">
        <f aca="false">FALSE()</f>
        <v>0</v>
      </c>
      <c r="AW171" s="0" t="n">
        <f aca="false">TRUE()</f>
        <v>1</v>
      </c>
      <c r="AX171" s="380" t="n">
        <v>25569.125</v>
      </c>
      <c r="AY171" s="380" t="n">
        <v>25569.125</v>
      </c>
      <c r="AZ171" s="0" t="n">
        <v>3</v>
      </c>
      <c r="BA171" s="0" t="s">
        <v>19028</v>
      </c>
      <c r="BB171" s="0" t="n">
        <v>0</v>
      </c>
      <c r="BC171" s="380" t="n">
        <v>25569.125</v>
      </c>
      <c r="BD171" s="0" t="s">
        <v>2170</v>
      </c>
      <c r="BE171" s="0" t="s">
        <v>2170</v>
      </c>
      <c r="BF171" s="0" t="s">
        <v>604</v>
      </c>
    </row>
    <row r="172" customFormat="false" ht="15" hidden="false" customHeight="false" outlineLevel="0" collapsed="false">
      <c r="A172" s="0" t="s">
        <v>19029</v>
      </c>
      <c r="B172" s="0" t="s">
        <v>19030</v>
      </c>
      <c r="C172" s="0" t="s">
        <v>19029</v>
      </c>
      <c r="D172" s="0" t="s">
        <v>2133</v>
      </c>
      <c r="E172" s="0" t="s">
        <v>19029</v>
      </c>
      <c r="F172" s="0" t="n">
        <v>1</v>
      </c>
      <c r="G172" s="0" t="s">
        <v>434</v>
      </c>
      <c r="H172" s="0" t="s">
        <v>2170</v>
      </c>
      <c r="I172" s="0" t="s">
        <v>2170</v>
      </c>
      <c r="J172" s="0" t="s">
        <v>2170</v>
      </c>
      <c r="K172" s="0" t="s">
        <v>2170</v>
      </c>
      <c r="L172" s="0" t="s">
        <v>2170</v>
      </c>
      <c r="M172" s="0" t="s">
        <v>2170</v>
      </c>
      <c r="N172" s="0" t="n">
        <f aca="false">FALSE()</f>
        <v>0</v>
      </c>
      <c r="O172" s="0" t="s">
        <v>19031</v>
      </c>
      <c r="P172" s="0" t="s">
        <v>17780</v>
      </c>
      <c r="Q172" s="0" t="n">
        <v>12</v>
      </c>
      <c r="R172" s="380" t="n">
        <v>46911.125</v>
      </c>
      <c r="S172" s="223" t="n">
        <v>1000</v>
      </c>
      <c r="T172" s="0" t="s">
        <v>2132</v>
      </c>
      <c r="U172" s="380" t="n">
        <v>45461.125</v>
      </c>
      <c r="V172" s="380" t="n">
        <v>45469.125</v>
      </c>
      <c r="W172" s="0" t="s">
        <v>2132</v>
      </c>
      <c r="X172" s="0" t="s">
        <v>19032</v>
      </c>
      <c r="Y172" s="0" t="s">
        <v>601</v>
      </c>
      <c r="Z172" s="0" t="s">
        <v>2602</v>
      </c>
      <c r="AA172" s="0" t="s">
        <v>610</v>
      </c>
      <c r="AB172" s="0" t="s">
        <v>17781</v>
      </c>
      <c r="AC172" s="0" t="n">
        <v>3000000</v>
      </c>
      <c r="AD172" s="0" t="n">
        <v>3000000</v>
      </c>
      <c r="AE172" s="0" t="n">
        <v>5</v>
      </c>
      <c r="AF172" s="0" t="n">
        <f aca="false">FALSE()</f>
        <v>0</v>
      </c>
      <c r="AG172" s="0" t="n">
        <f aca="false">TRUE()</f>
        <v>1</v>
      </c>
      <c r="AH172" s="0" t="n">
        <f aca="false">TRUE()</f>
        <v>1</v>
      </c>
      <c r="AI172" s="0" t="n">
        <f aca="false">TRUE()</f>
        <v>1</v>
      </c>
      <c r="AJ172" s="0" t="n">
        <f aca="false">FALSE()</f>
        <v>0</v>
      </c>
      <c r="AK172" s="0" t="n">
        <f aca="false">TRUE()</f>
        <v>1</v>
      </c>
      <c r="AL172" s="0" t="s">
        <v>2129</v>
      </c>
      <c r="AM172" s="0" t="n">
        <f aca="false">TRUE()</f>
        <v>1</v>
      </c>
      <c r="AN172" s="0" t="s">
        <v>19033</v>
      </c>
      <c r="AO172" s="0" t="n">
        <v>1</v>
      </c>
      <c r="AP172" s="0" t="s">
        <v>19034</v>
      </c>
      <c r="AQ172" s="0" t="s">
        <v>19035</v>
      </c>
      <c r="AR172" s="0" t="n">
        <f aca="false">TRUE()</f>
        <v>1</v>
      </c>
      <c r="AS172" s="0" t="n">
        <f aca="false">TRUE()</f>
        <v>1</v>
      </c>
      <c r="AT172" s="0" t="n">
        <f aca="false">FALSE()</f>
        <v>0</v>
      </c>
      <c r="AU172" s="0" t="n">
        <f aca="false">FALSE()</f>
        <v>0</v>
      </c>
      <c r="AV172" s="0" t="n">
        <f aca="false">FALSE()</f>
        <v>0</v>
      </c>
      <c r="AW172" s="0" t="n">
        <f aca="false">TRUE()</f>
        <v>1</v>
      </c>
      <c r="AX172" s="380" t="n">
        <v>45469.6152777778</v>
      </c>
      <c r="AY172" s="380" t="n">
        <v>45469.125</v>
      </c>
      <c r="AZ172" s="0" t="n">
        <v>0</v>
      </c>
      <c r="BA172" s="0" t="s">
        <v>19036</v>
      </c>
      <c r="BB172" s="0" t="n">
        <v>0</v>
      </c>
      <c r="BC172" s="380" t="n">
        <v>25569.125</v>
      </c>
      <c r="BD172" s="0" t="s">
        <v>2170</v>
      </c>
      <c r="BE172" s="0" t="s">
        <v>2170</v>
      </c>
      <c r="BF172" s="0" t="s">
        <v>2118</v>
      </c>
    </row>
    <row r="173" customFormat="false" ht="15" hidden="false" customHeight="false" outlineLevel="0" collapsed="false">
      <c r="A173" s="0" t="s">
        <v>19037</v>
      </c>
      <c r="B173" s="0" t="s">
        <v>19038</v>
      </c>
      <c r="C173" s="0" t="s">
        <v>19037</v>
      </c>
      <c r="D173" s="0" t="s">
        <v>2133</v>
      </c>
      <c r="E173" s="0" t="s">
        <v>19037</v>
      </c>
      <c r="F173" s="0" t="n">
        <v>1</v>
      </c>
      <c r="G173" s="0" t="s">
        <v>434</v>
      </c>
      <c r="H173" s="0" t="s">
        <v>2170</v>
      </c>
      <c r="I173" s="0" t="s">
        <v>2170</v>
      </c>
      <c r="J173" s="0" t="s">
        <v>2170</v>
      </c>
      <c r="K173" s="0" t="s">
        <v>2170</v>
      </c>
      <c r="L173" s="0" t="s">
        <v>2170</v>
      </c>
      <c r="M173" s="0" t="s">
        <v>2170</v>
      </c>
      <c r="N173" s="0" t="n">
        <f aca="false">FALSE()</f>
        <v>0</v>
      </c>
      <c r="O173" s="0" t="s">
        <v>19039</v>
      </c>
      <c r="P173" s="0" t="s">
        <v>17780</v>
      </c>
      <c r="Q173" s="0" t="n">
        <v>12</v>
      </c>
      <c r="R173" s="380" t="n">
        <v>46670.125</v>
      </c>
      <c r="S173" s="223" t="n">
        <v>1000</v>
      </c>
      <c r="T173" s="0" t="s">
        <v>2132</v>
      </c>
      <c r="U173" s="380" t="n">
        <v>45587.125</v>
      </c>
      <c r="V173" s="380" t="n">
        <v>45590.125</v>
      </c>
      <c r="W173" s="0" t="s">
        <v>2132</v>
      </c>
      <c r="X173" s="0" t="s">
        <v>2170</v>
      </c>
      <c r="Y173" s="0" t="s">
        <v>601</v>
      </c>
      <c r="Z173" s="0" t="s">
        <v>2602</v>
      </c>
      <c r="AA173" s="0" t="s">
        <v>2365</v>
      </c>
      <c r="AB173" s="0" t="s">
        <v>17781</v>
      </c>
      <c r="AC173" s="0" t="n">
        <v>4500000</v>
      </c>
      <c r="AD173" s="0" t="n">
        <v>4500000</v>
      </c>
      <c r="AE173" s="0" t="n">
        <v>5</v>
      </c>
      <c r="AF173" s="0" t="n">
        <f aca="false">FALSE()</f>
        <v>0</v>
      </c>
      <c r="AG173" s="0" t="n">
        <f aca="false">TRUE()</f>
        <v>1</v>
      </c>
      <c r="AH173" s="0" t="n">
        <f aca="false">TRUE()</f>
        <v>1</v>
      </c>
      <c r="AI173" s="0" t="n">
        <f aca="false">TRUE()</f>
        <v>1</v>
      </c>
      <c r="AJ173" s="0" t="n">
        <f aca="false">FALSE()</f>
        <v>0</v>
      </c>
      <c r="AK173" s="0" t="n">
        <f aca="false">FALSE()</f>
        <v>0</v>
      </c>
      <c r="AL173" s="0" t="s">
        <v>2129</v>
      </c>
      <c r="AM173" s="0" t="n">
        <f aca="false">TRUE()</f>
        <v>1</v>
      </c>
      <c r="AN173" s="0" t="s">
        <v>19040</v>
      </c>
      <c r="AO173" s="0" t="n">
        <v>1</v>
      </c>
      <c r="AP173" s="0" t="s">
        <v>19041</v>
      </c>
      <c r="AQ173" s="0" t="s">
        <v>19042</v>
      </c>
      <c r="AR173" s="0" t="n">
        <f aca="false">TRUE()</f>
        <v>1</v>
      </c>
      <c r="AS173" s="0" t="n">
        <f aca="false">TRUE()</f>
        <v>1</v>
      </c>
      <c r="AT173" s="0" t="n">
        <f aca="false">FALSE()</f>
        <v>0</v>
      </c>
      <c r="AU173" s="0" t="n">
        <f aca="false">FALSE()</f>
        <v>0</v>
      </c>
      <c r="AV173" s="0" t="n">
        <f aca="false">FALSE()</f>
        <v>0</v>
      </c>
      <c r="AW173" s="0" t="n">
        <f aca="false">TRUE()</f>
        <v>1</v>
      </c>
      <c r="AX173" s="380" t="n">
        <v>45590.6152777778</v>
      </c>
      <c r="AY173" s="380" t="n">
        <v>45590.125</v>
      </c>
      <c r="AZ173" s="0" t="n">
        <v>2</v>
      </c>
      <c r="BA173" s="0" t="s">
        <v>6643</v>
      </c>
      <c r="BB173" s="0" t="n">
        <v>0</v>
      </c>
      <c r="BC173" s="380" t="n">
        <v>25569.125</v>
      </c>
      <c r="BD173" s="0" t="s">
        <v>2170</v>
      </c>
      <c r="BE173" s="0" t="s">
        <v>2170</v>
      </c>
      <c r="BF173" s="0" t="s">
        <v>2118</v>
      </c>
    </row>
    <row r="174" customFormat="false" ht="15" hidden="false" customHeight="false" outlineLevel="0" collapsed="false">
      <c r="A174" s="0" t="s">
        <v>19043</v>
      </c>
      <c r="B174" s="0" t="s">
        <v>19044</v>
      </c>
      <c r="C174" s="0" t="s">
        <v>19043</v>
      </c>
      <c r="D174" s="0" t="s">
        <v>2133</v>
      </c>
      <c r="E174" s="0" t="s">
        <v>19043</v>
      </c>
      <c r="F174" s="0" t="n">
        <v>1</v>
      </c>
      <c r="G174" s="0" t="s">
        <v>434</v>
      </c>
      <c r="H174" s="0" t="s">
        <v>2170</v>
      </c>
      <c r="I174" s="0" t="s">
        <v>2170</v>
      </c>
      <c r="J174" s="0" t="s">
        <v>2170</v>
      </c>
      <c r="K174" s="0" t="s">
        <v>2170</v>
      </c>
      <c r="L174" s="0" t="s">
        <v>2170</v>
      </c>
      <c r="M174" s="0" t="s">
        <v>2170</v>
      </c>
      <c r="N174" s="0" t="n">
        <f aca="false">FALSE()</f>
        <v>0</v>
      </c>
      <c r="O174" s="0" t="s">
        <v>19045</v>
      </c>
      <c r="P174" s="0" t="s">
        <v>17780</v>
      </c>
      <c r="Q174" s="0" t="n">
        <v>12</v>
      </c>
      <c r="R174" s="380" t="n">
        <v>46793.125</v>
      </c>
      <c r="S174" s="223" t="n">
        <v>1000</v>
      </c>
      <c r="T174" s="0" t="s">
        <v>2132</v>
      </c>
      <c r="U174" s="380" t="n">
        <v>45590.125</v>
      </c>
      <c r="V174" s="380" t="n">
        <v>45713.125</v>
      </c>
      <c r="W174" s="0" t="s">
        <v>2132</v>
      </c>
      <c r="X174" s="0" t="s">
        <v>19046</v>
      </c>
      <c r="Y174" s="0" t="s">
        <v>601</v>
      </c>
      <c r="Z174" s="0" t="s">
        <v>2602</v>
      </c>
      <c r="AA174" s="0" t="s">
        <v>610</v>
      </c>
      <c r="AB174" s="0" t="s">
        <v>17781</v>
      </c>
      <c r="AC174" s="0" t="n">
        <v>500000</v>
      </c>
      <c r="AD174" s="0" t="n">
        <v>500000</v>
      </c>
      <c r="AE174" s="0" t="n">
        <v>5</v>
      </c>
      <c r="AF174" s="0" t="n">
        <f aca="false">FALSE()</f>
        <v>0</v>
      </c>
      <c r="AG174" s="0" t="n">
        <f aca="false">TRUE()</f>
        <v>1</v>
      </c>
      <c r="AH174" s="0" t="n">
        <f aca="false">TRUE()</f>
        <v>1</v>
      </c>
      <c r="AI174" s="0" t="n">
        <f aca="false">FALSE()</f>
        <v>0</v>
      </c>
      <c r="AJ174" s="0" t="n">
        <f aca="false">FALSE()</f>
        <v>0</v>
      </c>
      <c r="AK174" s="0" t="n">
        <f aca="false">FALSE()</f>
        <v>0</v>
      </c>
      <c r="AL174" s="0" t="s">
        <v>2129</v>
      </c>
      <c r="AM174" s="0" t="n">
        <f aca="false">TRUE()</f>
        <v>1</v>
      </c>
      <c r="AN174" s="0" t="s">
        <v>19047</v>
      </c>
      <c r="AO174" s="0" t="n">
        <v>1</v>
      </c>
      <c r="AP174" s="0" t="s">
        <v>19048</v>
      </c>
      <c r="AQ174" s="0" t="s">
        <v>19049</v>
      </c>
      <c r="AR174" s="0" t="n">
        <f aca="false">TRUE()</f>
        <v>1</v>
      </c>
      <c r="AS174" s="0" t="n">
        <f aca="false">TRUE()</f>
        <v>1</v>
      </c>
      <c r="AT174" s="0" t="n">
        <f aca="false">FALSE()</f>
        <v>0</v>
      </c>
      <c r="AU174" s="0" t="n">
        <f aca="false">FALSE()</f>
        <v>0</v>
      </c>
      <c r="AV174" s="0" t="n">
        <f aca="false">FALSE()</f>
        <v>0</v>
      </c>
      <c r="AW174" s="0" t="n">
        <f aca="false">TRUE()</f>
        <v>1</v>
      </c>
      <c r="AX174" s="380" t="n">
        <v>45713.6875</v>
      </c>
      <c r="AY174" s="380" t="n">
        <v>45713.125</v>
      </c>
      <c r="AZ174" s="0" t="n">
        <v>3</v>
      </c>
      <c r="BA174" s="0" t="s">
        <v>19050</v>
      </c>
      <c r="BB174" s="0" t="n">
        <v>0</v>
      </c>
      <c r="BC174" s="380" t="n">
        <v>25569.125</v>
      </c>
      <c r="BD174" s="0" t="s">
        <v>2170</v>
      </c>
      <c r="BE174" s="0" t="s">
        <v>2170</v>
      </c>
      <c r="BF174" s="0" t="s">
        <v>2118</v>
      </c>
    </row>
    <row r="175" customFormat="false" ht="15" hidden="false" customHeight="false" outlineLevel="0" collapsed="false">
      <c r="A175" s="0" t="s">
        <v>19051</v>
      </c>
      <c r="B175" s="0" t="s">
        <v>19052</v>
      </c>
      <c r="C175" s="0" t="s">
        <v>19051</v>
      </c>
      <c r="D175" s="0" t="s">
        <v>2133</v>
      </c>
      <c r="E175" s="0" t="s">
        <v>19051</v>
      </c>
      <c r="F175" s="0" t="n">
        <v>1</v>
      </c>
      <c r="G175" s="0" t="s">
        <v>434</v>
      </c>
      <c r="H175" s="0" t="s">
        <v>2170</v>
      </c>
      <c r="I175" s="0" t="s">
        <v>2170</v>
      </c>
      <c r="J175" s="0" t="s">
        <v>2170</v>
      </c>
      <c r="K175" s="0" t="s">
        <v>2170</v>
      </c>
      <c r="L175" s="0" t="s">
        <v>2170</v>
      </c>
      <c r="M175" s="0" t="s">
        <v>2170</v>
      </c>
      <c r="N175" s="0" t="n">
        <f aca="false">FALSE()</f>
        <v>0</v>
      </c>
      <c r="O175" s="0" t="s">
        <v>19053</v>
      </c>
      <c r="P175" s="0" t="s">
        <v>17780</v>
      </c>
      <c r="Q175" s="0" t="n">
        <v>4</v>
      </c>
      <c r="R175" s="380" t="n">
        <v>45869.125</v>
      </c>
      <c r="S175" s="223" t="n">
        <v>600</v>
      </c>
      <c r="T175" s="0" t="s">
        <v>2132</v>
      </c>
      <c r="U175" s="380" t="n">
        <v>44403.125</v>
      </c>
      <c r="V175" s="380" t="n">
        <v>44413.125</v>
      </c>
      <c r="W175" s="0" t="s">
        <v>2132</v>
      </c>
      <c r="X175" s="0" t="s">
        <v>19054</v>
      </c>
      <c r="Y175" s="0" t="s">
        <v>601</v>
      </c>
      <c r="Z175" s="0" t="s">
        <v>2602</v>
      </c>
      <c r="AA175" s="0" t="s">
        <v>2114</v>
      </c>
      <c r="AB175" s="0" t="s">
        <v>17781</v>
      </c>
      <c r="AC175" s="0" t="n">
        <v>150000</v>
      </c>
      <c r="AD175" s="0" t="n">
        <v>150000</v>
      </c>
      <c r="AE175" s="0" t="n">
        <v>5</v>
      </c>
      <c r="AF175" s="0" t="n">
        <f aca="false">FALSE()</f>
        <v>0</v>
      </c>
      <c r="AG175" s="0" t="n">
        <f aca="false">TRUE()</f>
        <v>1</v>
      </c>
      <c r="AH175" s="0" t="n">
        <f aca="false">TRUE()</f>
        <v>1</v>
      </c>
      <c r="AI175" s="0" t="n">
        <f aca="false">FALSE()</f>
        <v>0</v>
      </c>
      <c r="AJ175" s="0" t="n">
        <f aca="false">FALSE()</f>
        <v>0</v>
      </c>
      <c r="AK175" s="0" t="n">
        <f aca="false">TRUE()</f>
        <v>1</v>
      </c>
      <c r="AL175" s="0" t="s">
        <v>2129</v>
      </c>
      <c r="AM175" s="0" t="n">
        <f aca="false">TRUE()</f>
        <v>1</v>
      </c>
      <c r="AN175" s="0" t="s">
        <v>19055</v>
      </c>
      <c r="AO175" s="0" t="n">
        <v>1</v>
      </c>
      <c r="AP175" s="0" t="s">
        <v>19056</v>
      </c>
      <c r="AQ175" s="0" t="s">
        <v>19057</v>
      </c>
      <c r="AR175" s="0" t="n">
        <f aca="false">TRUE()</f>
        <v>1</v>
      </c>
      <c r="AS175" s="0" t="n">
        <f aca="false">FALSE()</f>
        <v>0</v>
      </c>
      <c r="AT175" s="0" t="n">
        <f aca="false">FALSE()</f>
        <v>0</v>
      </c>
      <c r="AU175" s="0" t="n">
        <f aca="false">FALSE()</f>
        <v>0</v>
      </c>
      <c r="AV175" s="0" t="n">
        <f aca="false">FALSE()</f>
        <v>0</v>
      </c>
      <c r="AW175" s="0" t="n">
        <f aca="false">TRUE()</f>
        <v>1</v>
      </c>
      <c r="AX175" s="380" t="n">
        <v>44413.6513888889</v>
      </c>
      <c r="AY175" s="380" t="n">
        <v>44413.4166666667</v>
      </c>
      <c r="AZ175" s="0" t="n">
        <v>2</v>
      </c>
      <c r="BA175" s="0" t="s">
        <v>19058</v>
      </c>
      <c r="BB175" s="0" t="n">
        <v>0</v>
      </c>
      <c r="BC175" s="380" t="n">
        <v>25569.125</v>
      </c>
      <c r="BD175" s="0" t="s">
        <v>2170</v>
      </c>
      <c r="BE175" s="0" t="s">
        <v>2170</v>
      </c>
      <c r="BF175" s="0" t="s">
        <v>604</v>
      </c>
    </row>
    <row r="176" customFormat="false" ht="15" hidden="false" customHeight="false" outlineLevel="0" collapsed="false">
      <c r="A176" s="0" t="s">
        <v>19059</v>
      </c>
      <c r="B176" s="0" t="s">
        <v>19060</v>
      </c>
      <c r="C176" s="0" t="s">
        <v>19059</v>
      </c>
      <c r="D176" s="0" t="s">
        <v>2133</v>
      </c>
      <c r="E176" s="0" t="s">
        <v>19059</v>
      </c>
      <c r="F176" s="0" t="n">
        <v>1</v>
      </c>
      <c r="G176" s="0" t="s">
        <v>434</v>
      </c>
      <c r="H176" s="0" t="s">
        <v>2170</v>
      </c>
      <c r="I176" s="0" t="s">
        <v>2170</v>
      </c>
      <c r="J176" s="0" t="s">
        <v>2170</v>
      </c>
      <c r="K176" s="0" t="s">
        <v>2170</v>
      </c>
      <c r="L176" s="0" t="s">
        <v>2170</v>
      </c>
      <c r="M176" s="0" t="s">
        <v>2170</v>
      </c>
      <c r="N176" s="0" t="n">
        <f aca="false">FALSE()</f>
        <v>0</v>
      </c>
      <c r="O176" s="0" t="s">
        <v>19061</v>
      </c>
      <c r="P176" s="0" t="s">
        <v>17780</v>
      </c>
      <c r="Q176" s="0" t="n">
        <v>2</v>
      </c>
      <c r="R176" s="380" t="n">
        <v>46178.125</v>
      </c>
      <c r="S176" s="223" t="n">
        <v>1000</v>
      </c>
      <c r="T176" s="0" t="s">
        <v>2132</v>
      </c>
      <c r="U176" s="380" t="n">
        <v>44354.125</v>
      </c>
      <c r="V176" s="380" t="n">
        <v>44358.125</v>
      </c>
      <c r="W176" s="0" t="s">
        <v>2132</v>
      </c>
      <c r="X176" s="0" t="s">
        <v>19062</v>
      </c>
      <c r="Y176" s="0" t="s">
        <v>601</v>
      </c>
      <c r="Z176" s="0" t="s">
        <v>2602</v>
      </c>
      <c r="AA176" s="0" t="s">
        <v>2115</v>
      </c>
      <c r="AB176" s="0" t="s">
        <v>17781</v>
      </c>
      <c r="AC176" s="0" t="n">
        <v>10000000</v>
      </c>
      <c r="AD176" s="0" t="n">
        <v>10000000</v>
      </c>
      <c r="AE176" s="0" t="n">
        <v>5</v>
      </c>
      <c r="AF176" s="0" t="n">
        <f aca="false">FALSE()</f>
        <v>0</v>
      </c>
      <c r="AG176" s="0" t="n">
        <f aca="false">TRUE()</f>
        <v>1</v>
      </c>
      <c r="AH176" s="0" t="n">
        <f aca="false">TRUE()</f>
        <v>1</v>
      </c>
      <c r="AI176" s="0" t="n">
        <f aca="false">FALSE()</f>
        <v>0</v>
      </c>
      <c r="AJ176" s="0" t="n">
        <f aca="false">FALSE()</f>
        <v>0</v>
      </c>
      <c r="AK176" s="0" t="n">
        <f aca="false">FALSE()</f>
        <v>0</v>
      </c>
      <c r="AL176" s="0" t="s">
        <v>2129</v>
      </c>
      <c r="AM176" s="0" t="n">
        <f aca="false">TRUE()</f>
        <v>1</v>
      </c>
      <c r="AN176" s="0" t="s">
        <v>19063</v>
      </c>
      <c r="AO176" s="0" t="n">
        <v>1</v>
      </c>
      <c r="AP176" s="0" t="s">
        <v>19064</v>
      </c>
      <c r="AQ176" s="0" t="s">
        <v>19065</v>
      </c>
      <c r="AR176" s="0" t="n">
        <f aca="false">TRUE()</f>
        <v>1</v>
      </c>
      <c r="AS176" s="0" t="n">
        <f aca="false">FALSE()</f>
        <v>0</v>
      </c>
      <c r="AT176" s="0" t="n">
        <f aca="false">FALSE()</f>
        <v>0</v>
      </c>
      <c r="AU176" s="0" t="n">
        <f aca="false">FALSE()</f>
        <v>0</v>
      </c>
      <c r="AV176" s="0" t="n">
        <f aca="false">FALSE()</f>
        <v>0</v>
      </c>
      <c r="AW176" s="0" t="n">
        <f aca="false">TRUE()</f>
        <v>1</v>
      </c>
      <c r="AX176" s="380" t="n">
        <v>44358.5847222222</v>
      </c>
      <c r="AY176" s="380" t="n">
        <v>44358.4166666667</v>
      </c>
      <c r="AZ176" s="0" t="n">
        <v>1</v>
      </c>
      <c r="BA176" s="0" t="s">
        <v>19066</v>
      </c>
      <c r="BB176" s="0" t="n">
        <v>0</v>
      </c>
      <c r="BC176" s="380" t="n">
        <v>25569.125</v>
      </c>
      <c r="BD176" s="0" t="s">
        <v>2170</v>
      </c>
      <c r="BE176" s="0" t="s">
        <v>2170</v>
      </c>
      <c r="BF176" s="0" t="s">
        <v>2118</v>
      </c>
    </row>
    <row r="177" customFormat="false" ht="15" hidden="false" customHeight="false" outlineLevel="0" collapsed="false">
      <c r="A177" s="0" t="s">
        <v>19067</v>
      </c>
      <c r="B177" s="0" t="s">
        <v>19068</v>
      </c>
      <c r="C177" s="0" t="s">
        <v>19067</v>
      </c>
      <c r="D177" s="0" t="s">
        <v>2133</v>
      </c>
      <c r="E177" s="0" t="s">
        <v>19067</v>
      </c>
      <c r="F177" s="0" t="n">
        <v>1</v>
      </c>
      <c r="G177" s="0" t="s">
        <v>434</v>
      </c>
      <c r="H177" s="0" t="s">
        <v>2170</v>
      </c>
      <c r="I177" s="0" t="s">
        <v>2170</v>
      </c>
      <c r="J177" s="0" t="s">
        <v>2170</v>
      </c>
      <c r="K177" s="0" t="s">
        <v>2170</v>
      </c>
      <c r="L177" s="0" t="s">
        <v>2170</v>
      </c>
      <c r="M177" s="0" t="s">
        <v>2170</v>
      </c>
      <c r="N177" s="0" t="n">
        <f aca="false">FALSE()</f>
        <v>0</v>
      </c>
      <c r="O177" s="0" t="s">
        <v>19069</v>
      </c>
      <c r="P177" s="0" t="s">
        <v>17780</v>
      </c>
      <c r="Q177" s="0" t="n">
        <v>4</v>
      </c>
      <c r="R177" s="380" t="n">
        <v>50382.125</v>
      </c>
      <c r="S177" s="223" t="n">
        <v>1000</v>
      </c>
      <c r="T177" s="0" t="s">
        <v>2132</v>
      </c>
      <c r="U177" s="380" t="n">
        <v>44915.125</v>
      </c>
      <c r="V177" s="380" t="n">
        <v>44922.125</v>
      </c>
      <c r="W177" s="0" t="s">
        <v>2132</v>
      </c>
      <c r="X177" s="0" t="s">
        <v>19070</v>
      </c>
      <c r="Y177" s="0" t="s">
        <v>601</v>
      </c>
      <c r="Z177" s="0" t="s">
        <v>2602</v>
      </c>
      <c r="AA177" s="0" t="s">
        <v>2693</v>
      </c>
      <c r="AB177" s="0" t="s">
        <v>17781</v>
      </c>
      <c r="AC177" s="0" t="n">
        <v>30000000</v>
      </c>
      <c r="AD177" s="0" t="n">
        <v>30000000</v>
      </c>
      <c r="AE177" s="0" t="n">
        <v>5</v>
      </c>
      <c r="AF177" s="0" t="n">
        <f aca="false">FALSE()</f>
        <v>0</v>
      </c>
      <c r="AG177" s="0" t="n">
        <f aca="false">TRUE()</f>
        <v>1</v>
      </c>
      <c r="AH177" s="0" t="n">
        <f aca="false">TRUE()</f>
        <v>1</v>
      </c>
      <c r="AI177" s="0" t="n">
        <f aca="false">FALSE()</f>
        <v>0</v>
      </c>
      <c r="AJ177" s="0" t="n">
        <f aca="false">FALSE()</f>
        <v>0</v>
      </c>
      <c r="AK177" s="0" t="n">
        <f aca="false">FALSE()</f>
        <v>0</v>
      </c>
      <c r="AL177" s="0" t="s">
        <v>2129</v>
      </c>
      <c r="AM177" s="0" t="n">
        <f aca="false">TRUE()</f>
        <v>1</v>
      </c>
      <c r="AN177" s="0" t="s">
        <v>19071</v>
      </c>
      <c r="AO177" s="0" t="n">
        <v>1</v>
      </c>
      <c r="AP177" s="0" t="s">
        <v>19072</v>
      </c>
      <c r="AQ177" s="0" t="s">
        <v>19073</v>
      </c>
      <c r="AR177" s="0" t="n">
        <f aca="false">TRUE()</f>
        <v>1</v>
      </c>
      <c r="AS177" s="0" t="n">
        <f aca="false">FALSE()</f>
        <v>0</v>
      </c>
      <c r="AT177" s="0" t="n">
        <f aca="false">FALSE()</f>
        <v>0</v>
      </c>
      <c r="AU177" s="0" t="n">
        <f aca="false">FALSE()</f>
        <v>0</v>
      </c>
      <c r="AV177" s="0" t="n">
        <f aca="false">FALSE()</f>
        <v>0</v>
      </c>
      <c r="AW177" s="0" t="n">
        <f aca="false">TRUE()</f>
        <v>1</v>
      </c>
      <c r="AX177" s="380" t="n">
        <v>44922.6236111111</v>
      </c>
      <c r="AY177" s="380" t="n">
        <v>44922.4166666667</v>
      </c>
      <c r="AZ177" s="0" t="n">
        <v>1</v>
      </c>
      <c r="BA177" s="0" t="s">
        <v>6022</v>
      </c>
      <c r="BB177" s="0" t="n">
        <v>0</v>
      </c>
      <c r="BC177" s="380" t="n">
        <v>46196.125</v>
      </c>
      <c r="BD177" s="0" t="s">
        <v>2170</v>
      </c>
      <c r="BE177" s="0" t="s">
        <v>2170</v>
      </c>
      <c r="BF177" s="0" t="s">
        <v>2118</v>
      </c>
    </row>
    <row r="178" customFormat="false" ht="15" hidden="false" customHeight="false" outlineLevel="0" collapsed="false">
      <c r="A178" s="0" t="s">
        <v>19074</v>
      </c>
      <c r="B178" s="0" t="s">
        <v>19075</v>
      </c>
      <c r="C178" s="0" t="s">
        <v>19074</v>
      </c>
      <c r="D178" s="0" t="s">
        <v>2133</v>
      </c>
      <c r="E178" s="0" t="s">
        <v>19074</v>
      </c>
      <c r="F178" s="0" t="n">
        <v>1</v>
      </c>
      <c r="G178" s="0" t="s">
        <v>434</v>
      </c>
      <c r="H178" s="0" t="s">
        <v>2170</v>
      </c>
      <c r="I178" s="0" t="s">
        <v>2170</v>
      </c>
      <c r="J178" s="0" t="s">
        <v>2170</v>
      </c>
      <c r="K178" s="0" t="s">
        <v>2170</v>
      </c>
      <c r="L178" s="0" t="s">
        <v>2170</v>
      </c>
      <c r="M178" s="0" t="s">
        <v>2170</v>
      </c>
      <c r="N178" s="0" t="n">
        <f aca="false">FALSE()</f>
        <v>0</v>
      </c>
      <c r="O178" s="0" t="s">
        <v>19076</v>
      </c>
      <c r="P178" s="0" t="s">
        <v>17780</v>
      </c>
      <c r="Q178" s="0" t="n">
        <v>2</v>
      </c>
      <c r="R178" s="380" t="n">
        <v>48022.125</v>
      </c>
      <c r="S178" s="223" t="n">
        <v>1000</v>
      </c>
      <c r="T178" s="0" t="s">
        <v>2132</v>
      </c>
      <c r="U178" s="380" t="n">
        <v>44376.125</v>
      </c>
      <c r="V178" s="380" t="n">
        <v>44382.125</v>
      </c>
      <c r="W178" s="0" t="s">
        <v>2132</v>
      </c>
      <c r="X178" s="0" t="s">
        <v>19077</v>
      </c>
      <c r="Y178" s="0" t="s">
        <v>601</v>
      </c>
      <c r="Z178" s="0" t="s">
        <v>2602</v>
      </c>
      <c r="AA178" s="0" t="s">
        <v>610</v>
      </c>
      <c r="AB178" s="0" t="s">
        <v>17781</v>
      </c>
      <c r="AC178" s="0" t="n">
        <v>15000000</v>
      </c>
      <c r="AD178" s="0" t="n">
        <v>15000000</v>
      </c>
      <c r="AE178" s="0" t="n">
        <v>5</v>
      </c>
      <c r="AF178" s="0" t="n">
        <f aca="false">FALSE()</f>
        <v>0</v>
      </c>
      <c r="AG178" s="0" t="n">
        <f aca="false">TRUE()</f>
        <v>1</v>
      </c>
      <c r="AH178" s="0" t="n">
        <f aca="false">TRUE()</f>
        <v>1</v>
      </c>
      <c r="AI178" s="0" t="n">
        <f aca="false">FALSE()</f>
        <v>0</v>
      </c>
      <c r="AJ178" s="0" t="n">
        <f aca="false">FALSE()</f>
        <v>0</v>
      </c>
      <c r="AK178" s="0" t="n">
        <f aca="false">FALSE()</f>
        <v>0</v>
      </c>
      <c r="AL178" s="0" t="s">
        <v>2129</v>
      </c>
      <c r="AM178" s="0" t="n">
        <f aca="false">TRUE()</f>
        <v>1</v>
      </c>
      <c r="AN178" s="0" t="s">
        <v>19078</v>
      </c>
      <c r="AO178" s="0" t="n">
        <v>1</v>
      </c>
      <c r="AP178" s="0" t="s">
        <v>19079</v>
      </c>
      <c r="AQ178" s="0" t="s">
        <v>19080</v>
      </c>
      <c r="AR178" s="0" t="n">
        <f aca="false">TRUE()</f>
        <v>1</v>
      </c>
      <c r="AS178" s="0" t="n">
        <f aca="false">FALSE()</f>
        <v>0</v>
      </c>
      <c r="AT178" s="0" t="n">
        <f aca="false">FALSE()</f>
        <v>0</v>
      </c>
      <c r="AU178" s="0" t="n">
        <f aca="false">FALSE()</f>
        <v>0</v>
      </c>
      <c r="AV178" s="0" t="n">
        <f aca="false">FALSE()</f>
        <v>0</v>
      </c>
      <c r="AW178" s="0" t="n">
        <f aca="false">TRUE()</f>
        <v>1</v>
      </c>
      <c r="AX178" s="380" t="n">
        <v>44382.5854166667</v>
      </c>
      <c r="AY178" s="380" t="n">
        <v>44382.4166666667</v>
      </c>
      <c r="AZ178" s="0" t="n">
        <v>1</v>
      </c>
      <c r="BA178" s="0" t="s">
        <v>9409</v>
      </c>
      <c r="BB178" s="0" t="n">
        <v>0</v>
      </c>
      <c r="BC178" s="380" t="n">
        <v>46202.125</v>
      </c>
      <c r="BD178" s="0" t="s">
        <v>2170</v>
      </c>
      <c r="BE178" s="0" t="s">
        <v>2170</v>
      </c>
      <c r="BF178" s="0" t="s">
        <v>2118</v>
      </c>
    </row>
    <row r="179" customFormat="false" ht="15" hidden="false" customHeight="false" outlineLevel="0" collapsed="false">
      <c r="A179" s="0" t="s">
        <v>19081</v>
      </c>
      <c r="B179" s="0" t="s">
        <v>19082</v>
      </c>
      <c r="C179" s="0" t="s">
        <v>19081</v>
      </c>
      <c r="D179" s="0" t="s">
        <v>2133</v>
      </c>
      <c r="E179" s="0" t="s">
        <v>19081</v>
      </c>
      <c r="F179" s="0" t="n">
        <v>1</v>
      </c>
      <c r="G179" s="0" t="s">
        <v>434</v>
      </c>
      <c r="H179" s="0" t="s">
        <v>2170</v>
      </c>
      <c r="I179" s="0" t="s">
        <v>2170</v>
      </c>
      <c r="J179" s="0" t="s">
        <v>2170</v>
      </c>
      <c r="K179" s="0" t="s">
        <v>2170</v>
      </c>
      <c r="L179" s="0" t="s">
        <v>2170</v>
      </c>
      <c r="M179" s="0" t="s">
        <v>2170</v>
      </c>
      <c r="N179" s="0" t="n">
        <f aca="false">FALSE()</f>
        <v>0</v>
      </c>
      <c r="O179" s="0" t="s">
        <v>19083</v>
      </c>
      <c r="P179" s="0" t="s">
        <v>17780</v>
      </c>
      <c r="Q179" s="0" t="n">
        <v>4</v>
      </c>
      <c r="R179" s="380" t="n">
        <v>50047.125</v>
      </c>
      <c r="S179" s="223" t="n">
        <v>1000</v>
      </c>
      <c r="T179" s="0" t="s">
        <v>2132</v>
      </c>
      <c r="U179" s="380" t="n">
        <v>44582.125</v>
      </c>
      <c r="V179" s="380" t="n">
        <v>44587.125</v>
      </c>
      <c r="W179" s="0" t="s">
        <v>2132</v>
      </c>
      <c r="X179" s="0" t="s">
        <v>19084</v>
      </c>
      <c r="Y179" s="0" t="s">
        <v>601</v>
      </c>
      <c r="Z179" s="0" t="s">
        <v>2602</v>
      </c>
      <c r="AA179" s="0" t="s">
        <v>2114</v>
      </c>
      <c r="AB179" s="0" t="s">
        <v>17781</v>
      </c>
      <c r="AC179" s="0" t="n">
        <v>9000000</v>
      </c>
      <c r="AD179" s="0" t="n">
        <v>9000000</v>
      </c>
      <c r="AE179" s="0" t="n">
        <v>5</v>
      </c>
      <c r="AF179" s="0" t="n">
        <f aca="false">FALSE()</f>
        <v>0</v>
      </c>
      <c r="AG179" s="0" t="n">
        <f aca="false">TRUE()</f>
        <v>1</v>
      </c>
      <c r="AH179" s="0" t="n">
        <f aca="false">TRUE()</f>
        <v>1</v>
      </c>
      <c r="AI179" s="0" t="n">
        <f aca="false">FALSE()</f>
        <v>0</v>
      </c>
      <c r="AJ179" s="0" t="n">
        <f aca="false">FALSE()</f>
        <v>0</v>
      </c>
      <c r="AK179" s="0" t="n">
        <f aca="false">FALSE()</f>
        <v>0</v>
      </c>
      <c r="AL179" s="0" t="s">
        <v>2129</v>
      </c>
      <c r="AM179" s="0" t="n">
        <f aca="false">TRUE()</f>
        <v>1</v>
      </c>
      <c r="AN179" s="0" t="s">
        <v>19085</v>
      </c>
      <c r="AO179" s="0" t="n">
        <v>1</v>
      </c>
      <c r="AP179" s="0" t="s">
        <v>19086</v>
      </c>
      <c r="AQ179" s="0" t="s">
        <v>19087</v>
      </c>
      <c r="AR179" s="0" t="n">
        <f aca="false">TRUE()</f>
        <v>1</v>
      </c>
      <c r="AS179" s="0" t="n">
        <f aca="false">FALSE()</f>
        <v>0</v>
      </c>
      <c r="AT179" s="0" t="n">
        <f aca="false">FALSE()</f>
        <v>0</v>
      </c>
      <c r="AU179" s="0" t="n">
        <f aca="false">FALSE()</f>
        <v>0</v>
      </c>
      <c r="AV179" s="0" t="n">
        <f aca="false">FALSE()</f>
        <v>0</v>
      </c>
      <c r="AW179" s="0" t="n">
        <f aca="false">TRUE()</f>
        <v>1</v>
      </c>
      <c r="AX179" s="380" t="n">
        <v>44587.5965277778</v>
      </c>
      <c r="AY179" s="380" t="n">
        <v>44587.4166666667</v>
      </c>
      <c r="AZ179" s="0" t="n">
        <v>2</v>
      </c>
      <c r="BA179" s="0" t="s">
        <v>16717</v>
      </c>
      <c r="BB179" s="0" t="n">
        <v>0</v>
      </c>
      <c r="BC179" s="380" t="n">
        <v>46043.125</v>
      </c>
      <c r="BD179" s="0" t="s">
        <v>2170</v>
      </c>
      <c r="BE179" s="0" t="s">
        <v>2170</v>
      </c>
      <c r="BF179" s="0" t="s">
        <v>604</v>
      </c>
    </row>
    <row r="180" customFormat="false" ht="15" hidden="false" customHeight="false" outlineLevel="0" collapsed="false">
      <c r="A180" s="0" t="s">
        <v>19088</v>
      </c>
      <c r="B180" s="0" t="s">
        <v>19089</v>
      </c>
      <c r="C180" s="0" t="s">
        <v>19088</v>
      </c>
      <c r="D180" s="0" t="s">
        <v>2133</v>
      </c>
      <c r="E180" s="0" t="s">
        <v>19088</v>
      </c>
      <c r="F180" s="0" t="n">
        <v>1</v>
      </c>
      <c r="G180" s="0" t="s">
        <v>434</v>
      </c>
      <c r="H180" s="0" t="s">
        <v>2170</v>
      </c>
      <c r="I180" s="0" t="s">
        <v>2170</v>
      </c>
      <c r="J180" s="0" t="s">
        <v>2170</v>
      </c>
      <c r="K180" s="0" t="s">
        <v>2170</v>
      </c>
      <c r="L180" s="0" t="s">
        <v>2170</v>
      </c>
      <c r="M180" s="0" t="s">
        <v>2170</v>
      </c>
      <c r="N180" s="0" t="n">
        <f aca="false">FALSE()</f>
        <v>0</v>
      </c>
      <c r="O180" s="0" t="s">
        <v>19090</v>
      </c>
      <c r="P180" s="0" t="s">
        <v>17780</v>
      </c>
      <c r="Q180" s="0" t="n">
        <v>12</v>
      </c>
      <c r="R180" s="380" t="n">
        <v>46728.125</v>
      </c>
      <c r="S180" s="223" t="n">
        <v>100</v>
      </c>
      <c r="T180" s="0" t="s">
        <v>17929</v>
      </c>
      <c r="U180" s="380" t="n">
        <v>45814.125</v>
      </c>
      <c r="V180" s="380" t="n">
        <v>45828.125</v>
      </c>
      <c r="W180" s="0" t="s">
        <v>17929</v>
      </c>
      <c r="X180" s="0" t="s">
        <v>19091</v>
      </c>
      <c r="AA180" s="0" t="s">
        <v>2114</v>
      </c>
      <c r="AB180" s="0" t="s">
        <v>17781</v>
      </c>
      <c r="AC180" s="0" t="n">
        <v>170000</v>
      </c>
      <c r="AD180" s="0" t="n">
        <v>170000</v>
      </c>
      <c r="AE180" s="0" t="n">
        <v>5</v>
      </c>
      <c r="AF180" s="0" t="n">
        <f aca="false">FALSE()</f>
        <v>0</v>
      </c>
      <c r="AG180" s="0" t="n">
        <f aca="false">TRUE()</f>
        <v>1</v>
      </c>
      <c r="AH180" s="0" t="n">
        <f aca="false">TRUE()</f>
        <v>1</v>
      </c>
      <c r="AI180" s="0" t="n">
        <f aca="false">FALSE()</f>
        <v>0</v>
      </c>
      <c r="AJ180" s="0" t="n">
        <f aca="false">FALSE()</f>
        <v>0</v>
      </c>
      <c r="AK180" s="0" t="n">
        <f aca="false">FALSE()</f>
        <v>0</v>
      </c>
      <c r="AL180" s="0" t="s">
        <v>3129</v>
      </c>
      <c r="AM180" s="0" t="n">
        <f aca="false">TRUE()</f>
        <v>1</v>
      </c>
      <c r="AN180" s="0" t="s">
        <v>19092</v>
      </c>
      <c r="AO180" s="0" t="n">
        <v>1</v>
      </c>
      <c r="AP180" s="0" t="s">
        <v>19093</v>
      </c>
      <c r="AQ180" s="0" t="s">
        <v>19094</v>
      </c>
      <c r="AR180" s="0" t="n">
        <f aca="false">TRUE()</f>
        <v>1</v>
      </c>
      <c r="AS180" s="0" t="n">
        <f aca="false">FALSE()</f>
        <v>0</v>
      </c>
      <c r="AT180" s="0" t="n">
        <f aca="false">FALSE()</f>
        <v>0</v>
      </c>
      <c r="AU180" s="0" t="n">
        <f aca="false">FALSE()</f>
        <v>0</v>
      </c>
      <c r="AV180" s="0" t="n">
        <f aca="false">FALSE()</f>
        <v>0</v>
      </c>
      <c r="AW180" s="0" t="n">
        <f aca="false">TRUE()</f>
        <v>1</v>
      </c>
      <c r="AX180" s="380" t="n">
        <v>45828.6145833333</v>
      </c>
      <c r="AY180" s="380" t="n">
        <v>45828.125</v>
      </c>
      <c r="AZ180" s="0" t="n">
        <v>2</v>
      </c>
      <c r="BA180" s="0" t="s">
        <v>19095</v>
      </c>
      <c r="BB180" s="0" t="n">
        <v>1</v>
      </c>
      <c r="BC180" s="380" t="n">
        <v>25569.125</v>
      </c>
      <c r="BD180" s="0" t="s">
        <v>2170</v>
      </c>
      <c r="BE180" s="0" t="s">
        <v>2170</v>
      </c>
      <c r="BF180" s="0" t="s">
        <v>604</v>
      </c>
    </row>
    <row r="181" customFormat="false" ht="15" hidden="false" customHeight="false" outlineLevel="0" collapsed="false">
      <c r="A181" s="0" t="s">
        <v>19096</v>
      </c>
      <c r="B181" s="0" t="s">
        <v>19097</v>
      </c>
      <c r="C181" s="0" t="s">
        <v>19096</v>
      </c>
      <c r="D181" s="0" t="s">
        <v>18630</v>
      </c>
      <c r="E181" s="0" t="s">
        <v>19096</v>
      </c>
      <c r="F181" s="0" t="n">
        <v>1</v>
      </c>
      <c r="G181" s="0" t="s">
        <v>18631</v>
      </c>
      <c r="H181" s="0" t="s">
        <v>2170</v>
      </c>
      <c r="I181" s="0" t="s">
        <v>2170</v>
      </c>
      <c r="J181" s="0" t="s">
        <v>2170</v>
      </c>
      <c r="K181" s="0" t="s">
        <v>2170</v>
      </c>
      <c r="L181" s="0" t="s">
        <v>2170</v>
      </c>
      <c r="M181" s="0" t="s">
        <v>2170</v>
      </c>
      <c r="N181" s="0" t="n">
        <f aca="false">FALSE()</f>
        <v>0</v>
      </c>
      <c r="O181" s="0" t="s">
        <v>19098</v>
      </c>
      <c r="P181" s="0" t="s">
        <v>17780</v>
      </c>
      <c r="Q181" s="0" t="n">
        <v>2</v>
      </c>
      <c r="R181" s="380" t="n">
        <v>46623.125</v>
      </c>
      <c r="S181" s="223" t="n">
        <v>1000</v>
      </c>
      <c r="T181" s="0" t="s">
        <v>2132</v>
      </c>
      <c r="U181" s="380" t="n">
        <v>44792.125</v>
      </c>
      <c r="V181" s="380" t="n">
        <v>44803.125</v>
      </c>
      <c r="W181" s="0" t="s">
        <v>2132</v>
      </c>
      <c r="X181" s="0" t="s">
        <v>19099</v>
      </c>
      <c r="Y181" s="0" t="s">
        <v>601</v>
      </c>
      <c r="Z181" s="0" t="s">
        <v>2602</v>
      </c>
      <c r="AA181" s="0" t="s">
        <v>2114</v>
      </c>
      <c r="AB181" s="0" t="s">
        <v>17781</v>
      </c>
      <c r="AC181" s="0" t="n">
        <v>4600000</v>
      </c>
      <c r="AD181" s="0" t="n">
        <v>4600000</v>
      </c>
      <c r="AE181" s="0" t="n">
        <v>5</v>
      </c>
      <c r="AF181" s="0" t="n">
        <f aca="false">FALSE()</f>
        <v>0</v>
      </c>
      <c r="AG181" s="0" t="n">
        <f aca="false">TRUE()</f>
        <v>1</v>
      </c>
      <c r="AH181" s="0" t="n">
        <f aca="false">TRUE()</f>
        <v>1</v>
      </c>
      <c r="AI181" s="0" t="n">
        <f aca="false">FALSE()</f>
        <v>0</v>
      </c>
      <c r="AJ181" s="0" t="n">
        <f aca="false">FALSE()</f>
        <v>0</v>
      </c>
      <c r="AK181" s="0" t="n">
        <f aca="false">FALSE()</f>
        <v>0</v>
      </c>
      <c r="AL181" s="0" t="s">
        <v>3129</v>
      </c>
      <c r="AM181" s="0" t="n">
        <f aca="false">TRUE()</f>
        <v>1</v>
      </c>
      <c r="AN181" s="0" t="s">
        <v>19100</v>
      </c>
      <c r="AO181" s="0" t="n">
        <v>2</v>
      </c>
      <c r="AP181" s="0" t="s">
        <v>19101</v>
      </c>
      <c r="AQ181" s="0" t="s">
        <v>19102</v>
      </c>
      <c r="AR181" s="0" t="n">
        <f aca="false">TRUE()</f>
        <v>1</v>
      </c>
      <c r="AS181" s="0" t="n">
        <f aca="false">FALSE()</f>
        <v>0</v>
      </c>
      <c r="AT181" s="0" t="n">
        <f aca="false">FALSE()</f>
        <v>0</v>
      </c>
      <c r="AU181" s="0" t="n">
        <f aca="false">FALSE()</f>
        <v>0</v>
      </c>
      <c r="AV181" s="0" t="n">
        <f aca="false">FALSE()</f>
        <v>0</v>
      </c>
      <c r="AW181" s="0" t="n">
        <f aca="false">TRUE()</f>
        <v>1</v>
      </c>
      <c r="AX181" s="380" t="n">
        <v>44803.5166666667</v>
      </c>
      <c r="AY181" s="380" t="n">
        <v>44803.4166666667</v>
      </c>
      <c r="AZ181" s="0" t="n">
        <v>1</v>
      </c>
      <c r="BA181" s="0" t="s">
        <v>9454</v>
      </c>
      <c r="BB181" s="0" t="n">
        <v>0</v>
      </c>
      <c r="BC181" s="380" t="n">
        <v>25569.125</v>
      </c>
      <c r="BD181" s="0" t="s">
        <v>2170</v>
      </c>
      <c r="BE181" s="0" t="s">
        <v>2170</v>
      </c>
      <c r="BF181" s="0" t="s">
        <v>2118</v>
      </c>
    </row>
    <row r="182" customFormat="false" ht="15" hidden="false" customHeight="false" outlineLevel="0" collapsed="false">
      <c r="A182" s="0" t="s">
        <v>19103</v>
      </c>
      <c r="B182" s="0" t="s">
        <v>19104</v>
      </c>
      <c r="C182" s="0" t="s">
        <v>19103</v>
      </c>
      <c r="D182" s="0" t="s">
        <v>2133</v>
      </c>
      <c r="E182" s="0" t="s">
        <v>19103</v>
      </c>
      <c r="F182" s="0" t="n">
        <v>1</v>
      </c>
      <c r="G182" s="0" t="s">
        <v>434</v>
      </c>
      <c r="H182" s="0" t="s">
        <v>2170</v>
      </c>
      <c r="I182" s="0" t="s">
        <v>2170</v>
      </c>
      <c r="J182" s="0" t="s">
        <v>2170</v>
      </c>
      <c r="K182" s="0" t="s">
        <v>2170</v>
      </c>
      <c r="L182" s="0" t="s">
        <v>2170</v>
      </c>
      <c r="M182" s="0" t="s">
        <v>2170</v>
      </c>
      <c r="N182" s="0" t="n">
        <f aca="false">FALSE()</f>
        <v>0</v>
      </c>
      <c r="O182" s="0" t="s">
        <v>19105</v>
      </c>
      <c r="P182" s="0" t="s">
        <v>17780</v>
      </c>
      <c r="Q182" s="0" t="n">
        <v>4</v>
      </c>
      <c r="R182" s="380" t="n">
        <v>45944.125</v>
      </c>
      <c r="S182" s="223" t="n">
        <v>1000</v>
      </c>
      <c r="T182" s="0" t="s">
        <v>2132</v>
      </c>
      <c r="U182" s="380" t="n">
        <v>44798.125</v>
      </c>
      <c r="V182" s="380" t="n">
        <v>44852.125</v>
      </c>
      <c r="W182" s="0" t="s">
        <v>2132</v>
      </c>
      <c r="X182" s="0" t="s">
        <v>19106</v>
      </c>
      <c r="Y182" s="0" t="s">
        <v>601</v>
      </c>
      <c r="Z182" s="0" t="s">
        <v>2602</v>
      </c>
      <c r="AA182" s="0" t="s">
        <v>2365</v>
      </c>
      <c r="AB182" s="0" t="s">
        <v>17781</v>
      </c>
      <c r="AC182" s="0" t="n">
        <v>200000</v>
      </c>
      <c r="AD182" s="0" t="n">
        <v>200000</v>
      </c>
      <c r="AE182" s="0" t="n">
        <v>5</v>
      </c>
      <c r="AF182" s="0" t="n">
        <f aca="false">FALSE()</f>
        <v>0</v>
      </c>
      <c r="AG182" s="0" t="n">
        <f aca="false">TRUE()</f>
        <v>1</v>
      </c>
      <c r="AH182" s="0" t="n">
        <f aca="false">TRUE()</f>
        <v>1</v>
      </c>
      <c r="AI182" s="0" t="n">
        <f aca="false">FALSE()</f>
        <v>0</v>
      </c>
      <c r="AJ182" s="0" t="n">
        <f aca="false">FALSE()</f>
        <v>0</v>
      </c>
      <c r="AK182" s="0" t="n">
        <f aca="false">FALSE()</f>
        <v>0</v>
      </c>
      <c r="AL182" s="0" t="s">
        <v>2129</v>
      </c>
      <c r="AM182" s="0" t="n">
        <f aca="false">TRUE()</f>
        <v>1</v>
      </c>
      <c r="AN182" s="0" t="s">
        <v>19107</v>
      </c>
      <c r="AO182" s="0" t="n">
        <v>1</v>
      </c>
      <c r="AP182" s="0" t="s">
        <v>19108</v>
      </c>
      <c r="AQ182" s="0" t="s">
        <v>19109</v>
      </c>
      <c r="AR182" s="0" t="n">
        <f aca="false">TRUE()</f>
        <v>1</v>
      </c>
      <c r="AS182" s="0" t="n">
        <f aca="false">FALSE()</f>
        <v>0</v>
      </c>
      <c r="AT182" s="0" t="n">
        <f aca="false">FALSE()</f>
        <v>0</v>
      </c>
      <c r="AU182" s="0" t="n">
        <f aca="false">FALSE()</f>
        <v>0</v>
      </c>
      <c r="AV182" s="0" t="n">
        <f aca="false">FALSE()</f>
        <v>0</v>
      </c>
      <c r="AW182" s="0" t="n">
        <f aca="false">TRUE()</f>
        <v>1</v>
      </c>
      <c r="AX182" s="380" t="n">
        <v>44852.7097222222</v>
      </c>
      <c r="AY182" s="380" t="n">
        <v>44852.4166666667</v>
      </c>
      <c r="AZ182" s="0" t="n">
        <v>2</v>
      </c>
      <c r="BA182" s="0" t="s">
        <v>19110</v>
      </c>
      <c r="BB182" s="0" t="n">
        <v>0</v>
      </c>
      <c r="BC182" s="380" t="n">
        <v>25569.125</v>
      </c>
      <c r="BD182" s="0" t="s">
        <v>2170</v>
      </c>
      <c r="BE182" s="0" t="s">
        <v>2170</v>
      </c>
      <c r="BF182" s="0" t="s">
        <v>604</v>
      </c>
    </row>
    <row r="183" customFormat="false" ht="15" hidden="false" customHeight="false" outlineLevel="0" collapsed="false">
      <c r="A183" s="0" t="s">
        <v>19111</v>
      </c>
      <c r="B183" s="0" t="s">
        <v>19112</v>
      </c>
      <c r="C183" s="0" t="s">
        <v>19111</v>
      </c>
      <c r="D183" s="0" t="s">
        <v>2133</v>
      </c>
      <c r="E183" s="0" t="s">
        <v>19111</v>
      </c>
      <c r="F183" s="0" t="n">
        <v>1</v>
      </c>
      <c r="G183" s="0" t="s">
        <v>434</v>
      </c>
      <c r="H183" s="0" t="s">
        <v>2170</v>
      </c>
      <c r="I183" s="0" t="s">
        <v>2170</v>
      </c>
      <c r="J183" s="0" t="s">
        <v>2170</v>
      </c>
      <c r="K183" s="0" t="s">
        <v>2170</v>
      </c>
      <c r="L183" s="0" t="s">
        <v>2170</v>
      </c>
      <c r="M183" s="0" t="s">
        <v>2170</v>
      </c>
      <c r="N183" s="0" t="n">
        <f aca="false">FALSE()</f>
        <v>0</v>
      </c>
      <c r="O183" s="0" t="s">
        <v>19113</v>
      </c>
      <c r="P183" s="0" t="s">
        <v>17780</v>
      </c>
      <c r="Q183" s="0" t="n">
        <v>4</v>
      </c>
      <c r="R183" s="380" t="n">
        <v>46777.125</v>
      </c>
      <c r="S183" s="223" t="n">
        <v>1000</v>
      </c>
      <c r="T183" s="0" t="s">
        <v>2132</v>
      </c>
      <c r="U183" s="380" t="n">
        <v>45315.125</v>
      </c>
      <c r="V183" s="380" t="n">
        <v>45321.125</v>
      </c>
      <c r="W183" s="0" t="s">
        <v>2132</v>
      </c>
      <c r="X183" s="0" t="s">
        <v>19114</v>
      </c>
      <c r="Y183" s="0" t="s">
        <v>601</v>
      </c>
      <c r="Z183" s="0" t="s">
        <v>2602</v>
      </c>
      <c r="AA183" s="0" t="s">
        <v>2891</v>
      </c>
      <c r="AB183" s="0" t="s">
        <v>17781</v>
      </c>
      <c r="AC183" s="0" t="n">
        <v>250000</v>
      </c>
      <c r="AD183" s="0" t="n">
        <v>250000</v>
      </c>
      <c r="AE183" s="0" t="n">
        <v>5</v>
      </c>
      <c r="AF183" s="0" t="n">
        <f aca="false">FALSE()</f>
        <v>0</v>
      </c>
      <c r="AG183" s="0" t="n">
        <f aca="false">TRUE()</f>
        <v>1</v>
      </c>
      <c r="AH183" s="0" t="n">
        <f aca="false">TRUE()</f>
        <v>1</v>
      </c>
      <c r="AI183" s="0" t="n">
        <f aca="false">FALSE()</f>
        <v>0</v>
      </c>
      <c r="AJ183" s="0" t="n">
        <f aca="false">FALSE()</f>
        <v>0</v>
      </c>
      <c r="AK183" s="0" t="n">
        <f aca="false">TRUE()</f>
        <v>1</v>
      </c>
      <c r="AL183" s="0" t="s">
        <v>2129</v>
      </c>
      <c r="AM183" s="0" t="n">
        <f aca="false">TRUE()</f>
        <v>1</v>
      </c>
      <c r="AN183" s="0" t="s">
        <v>19115</v>
      </c>
      <c r="AO183" s="0" t="n">
        <v>1</v>
      </c>
      <c r="AP183" s="0" t="s">
        <v>19116</v>
      </c>
      <c r="AQ183" s="0" t="s">
        <v>19117</v>
      </c>
      <c r="AR183" s="0" t="n">
        <f aca="false">TRUE()</f>
        <v>1</v>
      </c>
      <c r="AS183" s="0" t="n">
        <f aca="false">FALSE()</f>
        <v>0</v>
      </c>
      <c r="AT183" s="0" t="n">
        <f aca="false">FALSE()</f>
        <v>0</v>
      </c>
      <c r="AU183" s="0" t="n">
        <f aca="false">FALSE()</f>
        <v>0</v>
      </c>
      <c r="AV183" s="0" t="n">
        <f aca="false">FALSE()</f>
        <v>0</v>
      </c>
      <c r="AW183" s="0" t="n">
        <f aca="false">TRUE()</f>
        <v>1</v>
      </c>
      <c r="AX183" s="380" t="n">
        <v>45321.6875</v>
      </c>
      <c r="AY183" s="380" t="n">
        <v>45321.4166666667</v>
      </c>
      <c r="AZ183" s="0" t="n">
        <v>3</v>
      </c>
      <c r="BA183" s="0" t="s">
        <v>19118</v>
      </c>
      <c r="BB183" s="0" t="n">
        <v>0</v>
      </c>
      <c r="BC183" s="380" t="n">
        <v>46049.125</v>
      </c>
      <c r="BD183" s="0" t="s">
        <v>2170</v>
      </c>
      <c r="BE183" s="0" t="s">
        <v>2170</v>
      </c>
      <c r="BF183" s="0" t="s">
        <v>604</v>
      </c>
    </row>
    <row r="184" customFormat="false" ht="15" hidden="false" customHeight="false" outlineLevel="0" collapsed="false">
      <c r="A184" s="0" t="s">
        <v>19119</v>
      </c>
      <c r="B184" s="0" t="s">
        <v>19120</v>
      </c>
      <c r="C184" s="0" t="s">
        <v>19119</v>
      </c>
      <c r="D184" s="0" t="s">
        <v>2133</v>
      </c>
      <c r="E184" s="0" t="s">
        <v>19119</v>
      </c>
      <c r="F184" s="0" t="n">
        <v>1</v>
      </c>
      <c r="G184" s="0" t="s">
        <v>434</v>
      </c>
      <c r="H184" s="0" t="s">
        <v>2170</v>
      </c>
      <c r="I184" s="0" t="s">
        <v>2170</v>
      </c>
      <c r="J184" s="0" t="s">
        <v>2170</v>
      </c>
      <c r="K184" s="0" t="s">
        <v>2170</v>
      </c>
      <c r="L184" s="0" t="s">
        <v>2170</v>
      </c>
      <c r="M184" s="0" t="s">
        <v>2170</v>
      </c>
      <c r="N184" s="0" t="n">
        <f aca="false">FALSE()</f>
        <v>0</v>
      </c>
      <c r="O184" s="0" t="s">
        <v>19121</v>
      </c>
      <c r="P184" s="0" t="s">
        <v>17780</v>
      </c>
      <c r="Q184" s="0" t="n">
        <v>2</v>
      </c>
      <c r="R184" s="380" t="n">
        <v>52490.125</v>
      </c>
      <c r="S184" s="223" t="n">
        <v>200000</v>
      </c>
      <c r="T184" s="0" t="s">
        <v>18300</v>
      </c>
      <c r="U184" s="380" t="n">
        <v>45629.125</v>
      </c>
      <c r="V184" s="380" t="n">
        <v>45631.125</v>
      </c>
      <c r="W184" s="0" t="s">
        <v>2170</v>
      </c>
      <c r="X184" s="0" t="s">
        <v>18874</v>
      </c>
      <c r="Y184" s="0" t="s">
        <v>601</v>
      </c>
      <c r="Z184" s="0" t="s">
        <v>2602</v>
      </c>
      <c r="AA184" s="0" t="s">
        <v>600</v>
      </c>
      <c r="AB184" s="0" t="s">
        <v>17848</v>
      </c>
      <c r="AC184" s="0" t="n">
        <v>3506</v>
      </c>
      <c r="AD184" s="0" t="n">
        <v>7500</v>
      </c>
      <c r="AE184" s="0" t="n">
        <v>5</v>
      </c>
      <c r="AF184" s="0" t="n">
        <f aca="false">FALSE()</f>
        <v>0</v>
      </c>
      <c r="AG184" s="0" t="n">
        <f aca="false">TRUE()</f>
        <v>1</v>
      </c>
      <c r="AH184" s="0" t="n">
        <f aca="false">TRUE()</f>
        <v>1</v>
      </c>
      <c r="AI184" s="0" t="n">
        <f aca="false">FALSE()</f>
        <v>0</v>
      </c>
      <c r="AJ184" s="0" t="n">
        <f aca="false">FALSE()</f>
        <v>0</v>
      </c>
      <c r="AK184" s="0" t="n">
        <f aca="false">FALSE()</f>
        <v>0</v>
      </c>
      <c r="AL184" s="0" t="s">
        <v>3129</v>
      </c>
      <c r="AM184" s="0" t="n">
        <f aca="false">TRUE()</f>
        <v>1</v>
      </c>
      <c r="AN184" s="0" t="s">
        <v>19122</v>
      </c>
      <c r="AO184" s="0" t="n">
        <v>1</v>
      </c>
      <c r="AP184" s="0" t="s">
        <v>19123</v>
      </c>
      <c r="AQ184" s="0" t="s">
        <v>19124</v>
      </c>
      <c r="AR184" s="0" t="n">
        <f aca="false">TRUE()</f>
        <v>1</v>
      </c>
      <c r="AS184" s="0" t="n">
        <f aca="false">FALSE()</f>
        <v>0</v>
      </c>
      <c r="AT184" s="0" t="n">
        <f aca="false">FALSE()</f>
        <v>0</v>
      </c>
      <c r="AU184" s="0" t="n">
        <f aca="false">FALSE()</f>
        <v>0</v>
      </c>
      <c r="AV184" s="0" t="n">
        <f aca="false">FALSE()</f>
        <v>0</v>
      </c>
      <c r="AW184" s="0" t="n">
        <f aca="false">TRUE()</f>
        <v>1</v>
      </c>
      <c r="AX184" s="380" t="n">
        <v>45636.6159722222</v>
      </c>
      <c r="AY184" s="380" t="n">
        <v>45636.125</v>
      </c>
      <c r="AZ184" s="0" t="n">
        <v>1</v>
      </c>
      <c r="BA184" s="0" t="s">
        <v>17903</v>
      </c>
      <c r="BB184" s="0" t="n">
        <v>1</v>
      </c>
      <c r="BC184" s="380" t="n">
        <v>25569.125</v>
      </c>
      <c r="BD184" s="0" t="s">
        <v>2170</v>
      </c>
      <c r="BE184" s="0" t="s">
        <v>2170</v>
      </c>
      <c r="BF184" s="0" t="s">
        <v>2118</v>
      </c>
    </row>
    <row r="185" customFormat="false" ht="15" hidden="false" customHeight="false" outlineLevel="0" collapsed="false">
      <c r="A185" s="0" t="s">
        <v>19125</v>
      </c>
      <c r="B185" s="0" t="s">
        <v>19126</v>
      </c>
      <c r="C185" s="0" t="s">
        <v>19125</v>
      </c>
      <c r="D185" s="0" t="s">
        <v>2133</v>
      </c>
      <c r="E185" s="0" t="s">
        <v>19125</v>
      </c>
      <c r="F185" s="0" t="n">
        <v>1</v>
      </c>
      <c r="G185" s="0" t="s">
        <v>434</v>
      </c>
      <c r="H185" s="0" t="s">
        <v>2170</v>
      </c>
      <c r="I185" s="0" t="s">
        <v>2170</v>
      </c>
      <c r="J185" s="0" t="s">
        <v>2170</v>
      </c>
      <c r="K185" s="0" t="s">
        <v>2170</v>
      </c>
      <c r="L185" s="0" t="s">
        <v>2170</v>
      </c>
      <c r="M185" s="0" t="s">
        <v>2170</v>
      </c>
      <c r="N185" s="0" t="n">
        <f aca="false">FALSE()</f>
        <v>0</v>
      </c>
      <c r="O185" s="0" t="s">
        <v>19127</v>
      </c>
      <c r="P185" s="0" t="s">
        <v>17780</v>
      </c>
      <c r="Q185" s="0" t="n">
        <v>12</v>
      </c>
      <c r="R185" s="380" t="n">
        <v>46325.125</v>
      </c>
      <c r="S185" s="223" t="n">
        <v>700</v>
      </c>
      <c r="T185" s="0" t="s">
        <v>2132</v>
      </c>
      <c r="U185" s="380" t="n">
        <v>45202.125</v>
      </c>
      <c r="V185" s="380" t="n">
        <v>45245.125</v>
      </c>
      <c r="W185" s="0" t="s">
        <v>2132</v>
      </c>
      <c r="X185" s="0" t="s">
        <v>19128</v>
      </c>
      <c r="Y185" s="0" t="s">
        <v>601</v>
      </c>
      <c r="Z185" s="0" t="s">
        <v>2602</v>
      </c>
      <c r="AA185" s="0" t="s">
        <v>610</v>
      </c>
      <c r="AB185" s="0" t="s">
        <v>17781</v>
      </c>
      <c r="AC185" s="0" t="n">
        <v>500000</v>
      </c>
      <c r="AD185" s="0" t="n">
        <v>500000</v>
      </c>
      <c r="AE185" s="0" t="n">
        <v>5</v>
      </c>
      <c r="AF185" s="0" t="n">
        <f aca="false">FALSE()</f>
        <v>0</v>
      </c>
      <c r="AG185" s="0" t="n">
        <f aca="false">TRUE()</f>
        <v>1</v>
      </c>
      <c r="AH185" s="0" t="n">
        <f aca="false">TRUE()</f>
        <v>1</v>
      </c>
      <c r="AI185" s="0" t="n">
        <f aca="false">FALSE()</f>
        <v>0</v>
      </c>
      <c r="AJ185" s="0" t="n">
        <f aca="false">FALSE()</f>
        <v>0</v>
      </c>
      <c r="AK185" s="0" t="n">
        <f aca="false">TRUE()</f>
        <v>1</v>
      </c>
      <c r="AL185" s="0" t="s">
        <v>2129</v>
      </c>
      <c r="AM185" s="0" t="n">
        <f aca="false">TRUE()</f>
        <v>1</v>
      </c>
      <c r="AN185" s="0" t="s">
        <v>19129</v>
      </c>
      <c r="AO185" s="0" t="n">
        <v>1</v>
      </c>
      <c r="AP185" s="0" t="s">
        <v>19130</v>
      </c>
      <c r="AQ185" s="0" t="s">
        <v>19131</v>
      </c>
      <c r="AR185" s="0" t="n">
        <f aca="false">TRUE()</f>
        <v>1</v>
      </c>
      <c r="AS185" s="0" t="n">
        <f aca="false">TRUE()</f>
        <v>1</v>
      </c>
      <c r="AT185" s="0" t="n">
        <f aca="false">FALSE()</f>
        <v>0</v>
      </c>
      <c r="AU185" s="0" t="n">
        <f aca="false">FALSE()</f>
        <v>0</v>
      </c>
      <c r="AV185" s="0" t="n">
        <f aca="false">FALSE()</f>
        <v>0</v>
      </c>
      <c r="AW185" s="0" t="n">
        <f aca="false">TRUE()</f>
        <v>1</v>
      </c>
      <c r="AX185" s="380" t="n">
        <v>45245.6875</v>
      </c>
      <c r="AY185" s="380" t="n">
        <v>45245.4166666667</v>
      </c>
      <c r="AZ185" s="0" t="n">
        <v>3</v>
      </c>
      <c r="BA185" s="0" t="s">
        <v>19132</v>
      </c>
      <c r="BB185" s="0" t="n">
        <v>0</v>
      </c>
      <c r="BC185" s="380" t="n">
        <v>25569.125</v>
      </c>
      <c r="BD185" s="0" t="s">
        <v>2170</v>
      </c>
      <c r="BE185" s="0" t="s">
        <v>2170</v>
      </c>
      <c r="BF185" s="0" t="s">
        <v>2118</v>
      </c>
    </row>
    <row r="186" customFormat="false" ht="15" hidden="false" customHeight="false" outlineLevel="0" collapsed="false">
      <c r="A186" s="0" t="s">
        <v>19133</v>
      </c>
      <c r="B186" s="0" t="s">
        <v>19134</v>
      </c>
      <c r="C186" s="0" t="s">
        <v>19133</v>
      </c>
      <c r="D186" s="0" t="s">
        <v>2133</v>
      </c>
      <c r="E186" s="0" t="s">
        <v>19133</v>
      </c>
      <c r="F186" s="0" t="n">
        <v>1</v>
      </c>
      <c r="G186" s="0" t="s">
        <v>434</v>
      </c>
      <c r="H186" s="0" t="s">
        <v>2170</v>
      </c>
      <c r="I186" s="0" t="s">
        <v>2170</v>
      </c>
      <c r="J186" s="0" t="s">
        <v>2170</v>
      </c>
      <c r="K186" s="0" t="s">
        <v>2170</v>
      </c>
      <c r="L186" s="0" t="s">
        <v>2170</v>
      </c>
      <c r="M186" s="0" t="s">
        <v>2170</v>
      </c>
      <c r="N186" s="0" t="n">
        <f aca="false">FALSE()</f>
        <v>0</v>
      </c>
      <c r="O186" s="0" t="s">
        <v>19135</v>
      </c>
      <c r="P186" s="0" t="s">
        <v>17780</v>
      </c>
      <c r="Q186" s="0" t="n">
        <v>12</v>
      </c>
      <c r="R186" s="380" t="n">
        <v>46578.125</v>
      </c>
      <c r="S186" s="223" t="n">
        <v>667.6</v>
      </c>
      <c r="T186" s="0" t="s">
        <v>2132</v>
      </c>
      <c r="U186" s="380" t="n">
        <v>45491.125</v>
      </c>
      <c r="V186" s="380" t="n">
        <v>45498.125</v>
      </c>
      <c r="W186" s="0" t="s">
        <v>2132</v>
      </c>
      <c r="X186" s="0" t="s">
        <v>19136</v>
      </c>
      <c r="Y186" s="0" t="s">
        <v>601</v>
      </c>
      <c r="Z186" s="0" t="s">
        <v>2602</v>
      </c>
      <c r="AA186" s="0" t="s">
        <v>610</v>
      </c>
      <c r="AB186" s="0" t="s">
        <v>17781</v>
      </c>
      <c r="AC186" s="0" t="n">
        <v>2000000</v>
      </c>
      <c r="AD186" s="0" t="n">
        <v>2000000</v>
      </c>
      <c r="AE186" s="0" t="n">
        <v>5</v>
      </c>
      <c r="AF186" s="0" t="n">
        <f aca="false">FALSE()</f>
        <v>0</v>
      </c>
      <c r="AG186" s="0" t="n">
        <f aca="false">TRUE()</f>
        <v>1</v>
      </c>
      <c r="AH186" s="0" t="n">
        <f aca="false">TRUE()</f>
        <v>1</v>
      </c>
      <c r="AI186" s="0" t="n">
        <f aca="false">FALSE()</f>
        <v>0</v>
      </c>
      <c r="AJ186" s="0" t="n">
        <f aca="false">FALSE()</f>
        <v>0</v>
      </c>
      <c r="AK186" s="0" t="n">
        <f aca="false">TRUE()</f>
        <v>1</v>
      </c>
      <c r="AL186" s="0" t="s">
        <v>2129</v>
      </c>
      <c r="AM186" s="0" t="n">
        <f aca="false">TRUE()</f>
        <v>1</v>
      </c>
      <c r="AN186" s="0" t="s">
        <v>19137</v>
      </c>
      <c r="AO186" s="0" t="n">
        <v>1</v>
      </c>
      <c r="AP186" s="0" t="s">
        <v>19138</v>
      </c>
      <c r="AQ186" s="0" t="s">
        <v>19139</v>
      </c>
      <c r="AR186" s="0" t="n">
        <f aca="false">TRUE()</f>
        <v>1</v>
      </c>
      <c r="AS186" s="0" t="n">
        <f aca="false">FALSE()</f>
        <v>0</v>
      </c>
      <c r="AT186" s="0" t="n">
        <f aca="false">FALSE()</f>
        <v>0</v>
      </c>
      <c r="AU186" s="0" t="n">
        <f aca="false">FALSE()</f>
        <v>0</v>
      </c>
      <c r="AV186" s="0" t="n">
        <f aca="false">FALSE()</f>
        <v>0</v>
      </c>
      <c r="AW186" s="0" t="n">
        <f aca="false">TRUE()</f>
        <v>1</v>
      </c>
      <c r="AX186" s="380" t="n">
        <v>45498.6708333333</v>
      </c>
      <c r="AY186" s="380" t="n">
        <v>45498.125</v>
      </c>
      <c r="AZ186" s="0" t="n">
        <v>2</v>
      </c>
      <c r="BA186" s="0" t="s">
        <v>19140</v>
      </c>
      <c r="BB186" s="0" t="n">
        <v>0</v>
      </c>
      <c r="BC186" s="380" t="n">
        <v>25569.125</v>
      </c>
      <c r="BD186" s="0" t="s">
        <v>2170</v>
      </c>
      <c r="BE186" s="0" t="s">
        <v>2170</v>
      </c>
      <c r="BF186" s="0" t="s">
        <v>604</v>
      </c>
    </row>
    <row r="187" customFormat="false" ht="15" hidden="false" customHeight="false" outlineLevel="0" collapsed="false">
      <c r="A187" s="0" t="s">
        <v>19141</v>
      </c>
      <c r="B187" s="0" t="s">
        <v>19142</v>
      </c>
      <c r="C187" s="0" t="s">
        <v>19141</v>
      </c>
      <c r="D187" s="0" t="s">
        <v>2133</v>
      </c>
      <c r="E187" s="0" t="s">
        <v>19141</v>
      </c>
      <c r="F187" s="0" t="n">
        <v>1</v>
      </c>
      <c r="G187" s="0" t="s">
        <v>434</v>
      </c>
      <c r="H187" s="0" t="s">
        <v>2170</v>
      </c>
      <c r="I187" s="0" t="s">
        <v>2170</v>
      </c>
      <c r="J187" s="0" t="s">
        <v>2170</v>
      </c>
      <c r="K187" s="0" t="s">
        <v>2170</v>
      </c>
      <c r="L187" s="0" t="s">
        <v>2170</v>
      </c>
      <c r="M187" s="0" t="s">
        <v>2170</v>
      </c>
      <c r="N187" s="0" t="n">
        <f aca="false">FALSE()</f>
        <v>0</v>
      </c>
      <c r="O187" s="0" t="s">
        <v>19143</v>
      </c>
      <c r="P187" s="0" t="s">
        <v>17780</v>
      </c>
      <c r="Q187" s="0" t="n">
        <v>4</v>
      </c>
      <c r="R187" s="380" t="n">
        <v>49823.125</v>
      </c>
      <c r="S187" s="223" t="n">
        <v>1000</v>
      </c>
      <c r="T187" s="0" t="s">
        <v>2132</v>
      </c>
      <c r="U187" s="380" t="n">
        <v>44354.125</v>
      </c>
      <c r="V187" s="380" t="n">
        <v>44363.125</v>
      </c>
      <c r="W187" s="0" t="s">
        <v>2132</v>
      </c>
      <c r="X187" s="0" t="s">
        <v>19144</v>
      </c>
      <c r="Y187" s="0" t="s">
        <v>601</v>
      </c>
      <c r="Z187" s="0" t="s">
        <v>2602</v>
      </c>
      <c r="AA187" s="0" t="s">
        <v>610</v>
      </c>
      <c r="AB187" s="0" t="s">
        <v>17781</v>
      </c>
      <c r="AC187" s="0" t="n">
        <v>7000000</v>
      </c>
      <c r="AD187" s="0" t="n">
        <v>7000000</v>
      </c>
      <c r="AE187" s="0" t="n">
        <v>5</v>
      </c>
      <c r="AF187" s="0" t="n">
        <f aca="false">FALSE()</f>
        <v>0</v>
      </c>
      <c r="AG187" s="0" t="n">
        <f aca="false">TRUE()</f>
        <v>1</v>
      </c>
      <c r="AH187" s="0" t="n">
        <f aca="false">TRUE()</f>
        <v>1</v>
      </c>
      <c r="AI187" s="0" t="n">
        <f aca="false">TRUE()</f>
        <v>1</v>
      </c>
      <c r="AJ187" s="0" t="n">
        <f aca="false">FALSE()</f>
        <v>0</v>
      </c>
      <c r="AK187" s="0" t="n">
        <f aca="false">FALSE()</f>
        <v>0</v>
      </c>
      <c r="AL187" s="0" t="s">
        <v>2129</v>
      </c>
      <c r="AM187" s="0" t="n">
        <f aca="false">TRUE()</f>
        <v>1</v>
      </c>
      <c r="AN187" s="0" t="s">
        <v>19145</v>
      </c>
      <c r="AO187" s="0" t="n">
        <v>1</v>
      </c>
      <c r="AP187" s="0" t="s">
        <v>19146</v>
      </c>
      <c r="AQ187" s="0" t="s">
        <v>19147</v>
      </c>
      <c r="AR187" s="0" t="n">
        <f aca="false">TRUE()</f>
        <v>1</v>
      </c>
      <c r="AS187" s="0" t="n">
        <f aca="false">TRUE()</f>
        <v>1</v>
      </c>
      <c r="AT187" s="0" t="n">
        <f aca="false">FALSE()</f>
        <v>0</v>
      </c>
      <c r="AU187" s="0" t="n">
        <f aca="false">FALSE()</f>
        <v>0</v>
      </c>
      <c r="AV187" s="0" t="n">
        <f aca="false">FALSE()</f>
        <v>0</v>
      </c>
      <c r="AW187" s="0" t="n">
        <f aca="false">TRUE()</f>
        <v>1</v>
      </c>
      <c r="AX187" s="380" t="n">
        <v>44363.6013888889</v>
      </c>
      <c r="AY187" s="380" t="n">
        <v>44363.4166666667</v>
      </c>
      <c r="AZ187" s="0" t="n">
        <v>2</v>
      </c>
      <c r="BA187" s="0" t="s">
        <v>17892</v>
      </c>
      <c r="BB187" s="0" t="n">
        <v>0</v>
      </c>
      <c r="BC187" s="380" t="n">
        <v>46820.125</v>
      </c>
      <c r="BD187" s="0" t="s">
        <v>2170</v>
      </c>
      <c r="BE187" s="0" t="s">
        <v>2170</v>
      </c>
      <c r="BF187" s="0" t="s">
        <v>2118</v>
      </c>
    </row>
    <row r="188" customFormat="false" ht="15" hidden="false" customHeight="false" outlineLevel="0" collapsed="false">
      <c r="A188" s="0" t="s">
        <v>19148</v>
      </c>
      <c r="B188" s="0" t="s">
        <v>19149</v>
      </c>
      <c r="C188" s="0" t="s">
        <v>19148</v>
      </c>
      <c r="D188" s="0" t="s">
        <v>2133</v>
      </c>
      <c r="E188" s="0" t="s">
        <v>19148</v>
      </c>
      <c r="F188" s="0" t="n">
        <v>1</v>
      </c>
      <c r="G188" s="0" t="s">
        <v>434</v>
      </c>
      <c r="H188" s="0" t="s">
        <v>2170</v>
      </c>
      <c r="I188" s="0" t="s">
        <v>2170</v>
      </c>
      <c r="J188" s="0" t="s">
        <v>2170</v>
      </c>
      <c r="K188" s="0" t="s">
        <v>2170</v>
      </c>
      <c r="L188" s="0" t="s">
        <v>2170</v>
      </c>
      <c r="M188" s="0" t="s">
        <v>2170</v>
      </c>
      <c r="N188" s="0" t="n">
        <f aca="false">FALSE()</f>
        <v>0</v>
      </c>
      <c r="O188" s="0" t="s">
        <v>19150</v>
      </c>
      <c r="P188" s="0" t="s">
        <v>17780</v>
      </c>
      <c r="Q188" s="0" t="n">
        <v>12</v>
      </c>
      <c r="R188" s="380" t="n">
        <v>48549.125</v>
      </c>
      <c r="S188" s="223" t="n">
        <v>673.9</v>
      </c>
      <c r="T188" s="0" t="s">
        <v>2132</v>
      </c>
      <c r="U188" s="380" t="n">
        <v>45546.125</v>
      </c>
      <c r="V188" s="380" t="n">
        <v>45572.125</v>
      </c>
      <c r="W188" s="0" t="s">
        <v>2132</v>
      </c>
      <c r="X188" s="0" t="s">
        <v>19151</v>
      </c>
      <c r="Y188" s="0" t="s">
        <v>601</v>
      </c>
      <c r="Z188" s="0" t="s">
        <v>2602</v>
      </c>
      <c r="AA188" s="0" t="s">
        <v>610</v>
      </c>
      <c r="AB188" s="0" t="s">
        <v>17781</v>
      </c>
      <c r="AC188" s="0" t="n">
        <v>20000000</v>
      </c>
      <c r="AD188" s="0" t="n">
        <v>20000000</v>
      </c>
      <c r="AE188" s="0" t="n">
        <v>5</v>
      </c>
      <c r="AF188" s="0" t="n">
        <f aca="false">FALSE()</f>
        <v>0</v>
      </c>
      <c r="AG188" s="0" t="n">
        <f aca="false">TRUE()</f>
        <v>1</v>
      </c>
      <c r="AH188" s="0" t="n">
        <f aca="false">TRUE()</f>
        <v>1</v>
      </c>
      <c r="AI188" s="0" t="n">
        <f aca="false">FALSE()</f>
        <v>0</v>
      </c>
      <c r="AJ188" s="0" t="n">
        <f aca="false">FALSE()</f>
        <v>0</v>
      </c>
      <c r="AK188" s="0" t="n">
        <f aca="false">TRUE()</f>
        <v>1</v>
      </c>
      <c r="AL188" s="0" t="s">
        <v>2129</v>
      </c>
      <c r="AM188" s="0" t="n">
        <f aca="false">TRUE()</f>
        <v>1</v>
      </c>
      <c r="AN188" s="0" t="s">
        <v>19152</v>
      </c>
      <c r="AO188" s="0" t="n">
        <v>1</v>
      </c>
      <c r="AP188" s="0" t="s">
        <v>19153</v>
      </c>
      <c r="AQ188" s="0" t="s">
        <v>19154</v>
      </c>
      <c r="AR188" s="0" t="n">
        <f aca="false">TRUE()</f>
        <v>1</v>
      </c>
      <c r="AS188" s="0" t="n">
        <f aca="false">FALSE()</f>
        <v>0</v>
      </c>
      <c r="AT188" s="0" t="n">
        <f aca="false">FALSE()</f>
        <v>0</v>
      </c>
      <c r="AU188" s="0" t="n">
        <f aca="false">FALSE()</f>
        <v>0</v>
      </c>
      <c r="AV188" s="0" t="n">
        <f aca="false">FALSE()</f>
        <v>0</v>
      </c>
      <c r="AW188" s="0" t="n">
        <f aca="false">TRUE()</f>
        <v>1</v>
      </c>
      <c r="AX188" s="380" t="n">
        <v>45572.7722222222</v>
      </c>
      <c r="AY188" s="380" t="n">
        <v>45572.125</v>
      </c>
      <c r="AZ188" s="0" t="n">
        <v>1</v>
      </c>
      <c r="BA188" s="0" t="s">
        <v>10962</v>
      </c>
      <c r="BB188" s="0" t="n">
        <v>0</v>
      </c>
      <c r="BC188" s="380" t="n">
        <v>46143.125</v>
      </c>
      <c r="BD188" s="0" t="s">
        <v>2170</v>
      </c>
      <c r="BE188" s="0" t="s">
        <v>2170</v>
      </c>
      <c r="BF188" s="0" t="s">
        <v>18275</v>
      </c>
    </row>
    <row r="189" customFormat="false" ht="15" hidden="false" customHeight="false" outlineLevel="0" collapsed="false">
      <c r="A189" s="0" t="s">
        <v>19155</v>
      </c>
      <c r="B189" s="0" t="s">
        <v>19156</v>
      </c>
      <c r="C189" s="0" t="s">
        <v>19155</v>
      </c>
      <c r="D189" s="0" t="s">
        <v>2133</v>
      </c>
      <c r="E189" s="0" t="s">
        <v>19155</v>
      </c>
      <c r="F189" s="0" t="n">
        <v>1</v>
      </c>
      <c r="G189" s="0" t="s">
        <v>434</v>
      </c>
      <c r="H189" s="0" t="s">
        <v>2170</v>
      </c>
      <c r="I189" s="0" t="s">
        <v>2170</v>
      </c>
      <c r="J189" s="0" t="s">
        <v>2170</v>
      </c>
      <c r="K189" s="0" t="s">
        <v>2170</v>
      </c>
      <c r="L189" s="0" t="s">
        <v>2170</v>
      </c>
      <c r="M189" s="0" t="s">
        <v>2170</v>
      </c>
      <c r="N189" s="0" t="n">
        <f aca="false">FALSE()</f>
        <v>0</v>
      </c>
      <c r="O189" s="0" t="s">
        <v>19157</v>
      </c>
      <c r="P189" s="0" t="s">
        <v>17780</v>
      </c>
      <c r="Q189" s="0" t="n">
        <v>4</v>
      </c>
      <c r="R189" s="380" t="n">
        <v>46259.125</v>
      </c>
      <c r="S189" s="223" t="n">
        <v>1000</v>
      </c>
      <c r="T189" s="0" t="s">
        <v>2132</v>
      </c>
      <c r="U189" s="380" t="n">
        <v>45098.125</v>
      </c>
      <c r="V189" s="380" t="n">
        <v>45107.125</v>
      </c>
      <c r="W189" s="0" t="s">
        <v>2132</v>
      </c>
      <c r="X189" s="0" t="s">
        <v>19158</v>
      </c>
      <c r="Y189" s="0" t="s">
        <v>601</v>
      </c>
      <c r="Z189" s="0" t="s">
        <v>2602</v>
      </c>
      <c r="AA189" s="0" t="s">
        <v>610</v>
      </c>
      <c r="AB189" s="0" t="s">
        <v>17781</v>
      </c>
      <c r="AC189" s="0" t="n">
        <v>2000000</v>
      </c>
      <c r="AD189" s="0" t="n">
        <v>2000000</v>
      </c>
      <c r="AE189" s="0" t="n">
        <v>5</v>
      </c>
      <c r="AF189" s="0" t="n">
        <f aca="false">FALSE()</f>
        <v>0</v>
      </c>
      <c r="AG189" s="0" t="n">
        <f aca="false">TRUE()</f>
        <v>1</v>
      </c>
      <c r="AH189" s="0" t="n">
        <f aca="false">TRUE()</f>
        <v>1</v>
      </c>
      <c r="AI189" s="0" t="n">
        <f aca="false">FALSE()</f>
        <v>0</v>
      </c>
      <c r="AJ189" s="0" t="n">
        <f aca="false">FALSE()</f>
        <v>0</v>
      </c>
      <c r="AK189" s="0" t="n">
        <f aca="false">FALSE()</f>
        <v>0</v>
      </c>
      <c r="AL189" s="0" t="s">
        <v>2129</v>
      </c>
      <c r="AM189" s="0" t="n">
        <f aca="false">TRUE()</f>
        <v>1</v>
      </c>
      <c r="AN189" s="0" t="s">
        <v>19159</v>
      </c>
      <c r="AO189" s="0" t="n">
        <v>1</v>
      </c>
      <c r="AP189" s="0" t="s">
        <v>19160</v>
      </c>
      <c r="AQ189" s="0" t="s">
        <v>19161</v>
      </c>
      <c r="AR189" s="0" t="n">
        <f aca="false">TRUE()</f>
        <v>1</v>
      </c>
      <c r="AS189" s="0" t="n">
        <f aca="false">FALSE()</f>
        <v>0</v>
      </c>
      <c r="AT189" s="0" t="n">
        <f aca="false">FALSE()</f>
        <v>0</v>
      </c>
      <c r="AU189" s="0" t="n">
        <f aca="false">FALSE()</f>
        <v>0</v>
      </c>
      <c r="AV189" s="0" t="n">
        <f aca="false">FALSE()</f>
        <v>0</v>
      </c>
      <c r="AW189" s="0" t="n">
        <f aca="false">TRUE()</f>
        <v>1</v>
      </c>
      <c r="AX189" s="380" t="n">
        <v>45107.6666666667</v>
      </c>
      <c r="AY189" s="380" t="n">
        <v>45107.4166666667</v>
      </c>
      <c r="AZ189" s="0" t="n">
        <v>1</v>
      </c>
      <c r="BA189" s="0" t="s">
        <v>19162</v>
      </c>
      <c r="BB189" s="0" t="n">
        <v>0</v>
      </c>
      <c r="BC189" s="380" t="n">
        <v>25569.125</v>
      </c>
      <c r="BD189" s="0" t="s">
        <v>2170</v>
      </c>
      <c r="BE189" s="0" t="s">
        <v>2170</v>
      </c>
      <c r="BF189" s="0" t="s">
        <v>2118</v>
      </c>
    </row>
    <row r="190" customFormat="false" ht="15" hidden="false" customHeight="false" outlineLevel="0" collapsed="false">
      <c r="A190" s="0" t="s">
        <v>19163</v>
      </c>
      <c r="B190" s="0" t="s">
        <v>19164</v>
      </c>
      <c r="C190" s="0" t="s">
        <v>19163</v>
      </c>
      <c r="D190" s="0" t="s">
        <v>2133</v>
      </c>
      <c r="E190" s="0" t="s">
        <v>19163</v>
      </c>
      <c r="F190" s="0" t="n">
        <v>1</v>
      </c>
      <c r="G190" s="0" t="s">
        <v>434</v>
      </c>
      <c r="H190" s="0" t="s">
        <v>2596</v>
      </c>
      <c r="I190" s="0" t="s">
        <v>2596</v>
      </c>
      <c r="J190" s="0" t="s">
        <v>2599</v>
      </c>
      <c r="K190" s="0" t="s">
        <v>2170</v>
      </c>
      <c r="L190" s="0" t="s">
        <v>13583</v>
      </c>
      <c r="M190" s="0" t="s">
        <v>2170</v>
      </c>
      <c r="N190" s="0" t="n">
        <f aca="false">FALSE()</f>
        <v>0</v>
      </c>
      <c r="O190" s="0" t="s">
        <v>19165</v>
      </c>
      <c r="P190" s="0" t="s">
        <v>17780</v>
      </c>
      <c r="Q190" s="0" t="n">
        <v>12</v>
      </c>
      <c r="R190" s="380" t="n">
        <v>46131.125</v>
      </c>
      <c r="S190" s="223" t="n">
        <v>1000</v>
      </c>
      <c r="T190" s="0" t="s">
        <v>2132</v>
      </c>
      <c r="U190" s="380" t="n">
        <v>45638.125</v>
      </c>
      <c r="V190" s="380" t="n">
        <v>45681.125</v>
      </c>
      <c r="W190" s="0" t="s">
        <v>2132</v>
      </c>
      <c r="X190" s="0" t="s">
        <v>19166</v>
      </c>
      <c r="Y190" s="0" t="s">
        <v>601</v>
      </c>
      <c r="Z190" s="0" t="s">
        <v>2602</v>
      </c>
      <c r="AA190" s="0" t="s">
        <v>2365</v>
      </c>
      <c r="AB190" s="0" t="s">
        <v>17781</v>
      </c>
      <c r="AC190" s="0" t="n">
        <v>36000000</v>
      </c>
      <c r="AD190" s="0" t="n">
        <v>36000000</v>
      </c>
      <c r="AE190" s="0" t="n">
        <v>5</v>
      </c>
      <c r="AF190" s="0" t="n">
        <f aca="false">FALSE()</f>
        <v>0</v>
      </c>
      <c r="AG190" s="0" t="n">
        <f aca="false">TRUE()</f>
        <v>1</v>
      </c>
      <c r="AH190" s="0" t="n">
        <f aca="false">TRUE()</f>
        <v>1</v>
      </c>
      <c r="AI190" s="0" t="n">
        <f aca="false">FALSE()</f>
        <v>0</v>
      </c>
      <c r="AJ190" s="0" t="n">
        <f aca="false">FALSE()</f>
        <v>0</v>
      </c>
      <c r="AK190" s="0" t="n">
        <f aca="false">FALSE()</f>
        <v>0</v>
      </c>
      <c r="AL190" s="0" t="s">
        <v>2129</v>
      </c>
      <c r="AM190" s="0" t="n">
        <f aca="false">TRUE()</f>
        <v>1</v>
      </c>
      <c r="AN190" s="0" t="s">
        <v>19167</v>
      </c>
      <c r="AO190" s="0" t="n">
        <v>1</v>
      </c>
      <c r="AP190" s="0" t="s">
        <v>19168</v>
      </c>
      <c r="AQ190" s="0" t="s">
        <v>19169</v>
      </c>
      <c r="AR190" s="0" t="n">
        <f aca="false">TRUE()</f>
        <v>1</v>
      </c>
      <c r="AS190" s="0" t="n">
        <f aca="false">FALSE()</f>
        <v>0</v>
      </c>
      <c r="AT190" s="0" t="n">
        <f aca="false">FALSE()</f>
        <v>0</v>
      </c>
      <c r="AU190" s="0" t="n">
        <f aca="false">FALSE()</f>
        <v>0</v>
      </c>
      <c r="AV190" s="0" t="n">
        <f aca="false">FALSE()</f>
        <v>0</v>
      </c>
      <c r="AW190" s="0" t="n">
        <f aca="false">TRUE()</f>
        <v>1</v>
      </c>
      <c r="AX190" s="380" t="n">
        <v>45681.6875</v>
      </c>
      <c r="AY190" s="380" t="n">
        <v>45681.125</v>
      </c>
      <c r="AZ190" s="0" t="n">
        <v>1</v>
      </c>
      <c r="BA190" s="0" t="s">
        <v>2789</v>
      </c>
      <c r="BB190" s="0" t="n">
        <v>0</v>
      </c>
      <c r="BC190" s="380" t="n">
        <v>25569.125</v>
      </c>
      <c r="BD190" s="0" t="s">
        <v>2599</v>
      </c>
      <c r="BE190" s="0" t="s">
        <v>2170</v>
      </c>
      <c r="BF190" s="0" t="s">
        <v>2118</v>
      </c>
    </row>
    <row r="191" customFormat="false" ht="15" hidden="false" customHeight="false" outlineLevel="0" collapsed="false">
      <c r="A191" s="0" t="s">
        <v>19170</v>
      </c>
      <c r="B191" s="0" t="s">
        <v>19171</v>
      </c>
      <c r="C191" s="0" t="s">
        <v>19170</v>
      </c>
      <c r="D191" s="0" t="s">
        <v>2133</v>
      </c>
      <c r="E191" s="0" t="s">
        <v>19170</v>
      </c>
      <c r="F191" s="0" t="n">
        <v>1</v>
      </c>
      <c r="G191" s="0" t="s">
        <v>434</v>
      </c>
      <c r="H191" s="0" t="s">
        <v>2170</v>
      </c>
      <c r="I191" s="0" t="s">
        <v>2170</v>
      </c>
      <c r="J191" s="0" t="s">
        <v>2170</v>
      </c>
      <c r="K191" s="0" t="s">
        <v>2170</v>
      </c>
      <c r="L191" s="0" t="s">
        <v>2170</v>
      </c>
      <c r="M191" s="0" t="s">
        <v>2170</v>
      </c>
      <c r="N191" s="0" t="n">
        <f aca="false">FALSE()</f>
        <v>0</v>
      </c>
      <c r="O191" s="0" t="s">
        <v>19172</v>
      </c>
      <c r="P191" s="0" t="s">
        <v>17780</v>
      </c>
      <c r="Q191" s="0" t="n">
        <v>2</v>
      </c>
      <c r="R191" s="380" t="n">
        <v>48015.125</v>
      </c>
      <c r="S191" s="223" t="n">
        <v>1000</v>
      </c>
      <c r="T191" s="0" t="s">
        <v>2132</v>
      </c>
      <c r="U191" s="380" t="n">
        <v>44028.125</v>
      </c>
      <c r="V191" s="380" t="n">
        <v>44375.125</v>
      </c>
      <c r="W191" s="0" t="s">
        <v>2132</v>
      </c>
      <c r="X191" s="0" t="s">
        <v>19173</v>
      </c>
      <c r="Y191" s="0" t="s">
        <v>6426</v>
      </c>
      <c r="Z191" s="0" t="s">
        <v>6427</v>
      </c>
      <c r="AA191" s="0" t="s">
        <v>600</v>
      </c>
      <c r="AB191" s="0" t="s">
        <v>17781</v>
      </c>
      <c r="AC191" s="0" t="n">
        <v>10000000</v>
      </c>
      <c r="AD191" s="0" t="n">
        <v>10000000</v>
      </c>
      <c r="AE191" s="0" t="n">
        <v>5</v>
      </c>
      <c r="AF191" s="0" t="n">
        <f aca="false">FALSE()</f>
        <v>0</v>
      </c>
      <c r="AG191" s="0" t="n">
        <f aca="false">TRUE()</f>
        <v>1</v>
      </c>
      <c r="AH191" s="0" t="n">
        <f aca="false">TRUE()</f>
        <v>1</v>
      </c>
      <c r="AI191" s="0" t="n">
        <f aca="false">FALSE()</f>
        <v>0</v>
      </c>
      <c r="AJ191" s="0" t="n">
        <f aca="false">FALSE()</f>
        <v>0</v>
      </c>
      <c r="AK191" s="0" t="n">
        <f aca="false">FALSE()</f>
        <v>0</v>
      </c>
      <c r="AL191" s="0" t="s">
        <v>2129</v>
      </c>
      <c r="AM191" s="0" t="n">
        <f aca="false">TRUE()</f>
        <v>1</v>
      </c>
      <c r="AN191" s="0" t="s">
        <v>19174</v>
      </c>
      <c r="AO191" s="0" t="n">
        <v>1</v>
      </c>
      <c r="AP191" s="0" t="s">
        <v>19175</v>
      </c>
      <c r="AQ191" s="0" t="s">
        <v>19176</v>
      </c>
      <c r="AR191" s="0" t="n">
        <f aca="false">FALSE()</f>
        <v>0</v>
      </c>
      <c r="AS191" s="0" t="n">
        <f aca="false">FALSE()</f>
        <v>0</v>
      </c>
      <c r="AT191" s="0" t="n">
        <f aca="false">FALSE()</f>
        <v>0</v>
      </c>
      <c r="AU191" s="0" t="n">
        <f aca="false">FALSE()</f>
        <v>0</v>
      </c>
      <c r="AV191" s="0" t="n">
        <f aca="false">FALSE()</f>
        <v>0</v>
      </c>
      <c r="AW191" s="0" t="n">
        <f aca="false">FALSE()</f>
        <v>0</v>
      </c>
      <c r="AX191" s="380" t="n">
        <v>44375.7645833333</v>
      </c>
      <c r="AY191" s="380" t="n">
        <v>44375.4166666667</v>
      </c>
      <c r="AZ191" s="0" t="n">
        <v>2</v>
      </c>
      <c r="BA191" s="0" t="s">
        <v>17790</v>
      </c>
      <c r="BB191" s="0" t="n">
        <v>0</v>
      </c>
      <c r="BC191" s="380" t="n">
        <v>25569.125</v>
      </c>
      <c r="BD191" s="0" t="s">
        <v>2170</v>
      </c>
      <c r="BE191" s="0" t="s">
        <v>2170</v>
      </c>
      <c r="BF191" s="0" t="s">
        <v>2118</v>
      </c>
    </row>
    <row r="192" customFormat="false" ht="15" hidden="false" customHeight="false" outlineLevel="0" collapsed="false">
      <c r="A192" s="0" t="s">
        <v>19177</v>
      </c>
      <c r="B192" s="0" t="s">
        <v>19178</v>
      </c>
      <c r="C192" s="0" t="s">
        <v>19177</v>
      </c>
      <c r="D192" s="0" t="s">
        <v>2133</v>
      </c>
      <c r="E192" s="0" t="s">
        <v>19177</v>
      </c>
      <c r="F192" s="0" t="n">
        <v>1</v>
      </c>
      <c r="G192" s="0" t="s">
        <v>434</v>
      </c>
      <c r="H192" s="0" t="s">
        <v>2170</v>
      </c>
      <c r="I192" s="0" t="s">
        <v>2170</v>
      </c>
      <c r="J192" s="0" t="s">
        <v>2170</v>
      </c>
      <c r="K192" s="0" t="s">
        <v>2170</v>
      </c>
      <c r="L192" s="0" t="s">
        <v>2170</v>
      </c>
      <c r="M192" s="0" t="s">
        <v>2170</v>
      </c>
      <c r="N192" s="0" t="n">
        <f aca="false">FALSE()</f>
        <v>0</v>
      </c>
      <c r="O192" s="0" t="s">
        <v>19179</v>
      </c>
      <c r="P192" s="0" t="s">
        <v>17780</v>
      </c>
      <c r="Q192" s="0" t="n">
        <v>12</v>
      </c>
      <c r="R192" s="380" t="n">
        <v>46711.125</v>
      </c>
      <c r="S192" s="223" t="n">
        <v>1000</v>
      </c>
      <c r="T192" s="0" t="s">
        <v>2132</v>
      </c>
      <c r="U192" s="380" t="n">
        <v>45264.125</v>
      </c>
      <c r="V192" s="380" t="n">
        <v>45271.125</v>
      </c>
      <c r="W192" s="0" t="s">
        <v>2132</v>
      </c>
      <c r="X192" s="0" t="s">
        <v>19180</v>
      </c>
      <c r="Y192" s="0" t="s">
        <v>601</v>
      </c>
      <c r="Z192" s="0" t="s">
        <v>2602</v>
      </c>
      <c r="AA192" s="0" t="s">
        <v>610</v>
      </c>
      <c r="AB192" s="0" t="s">
        <v>17781</v>
      </c>
      <c r="AC192" s="0" t="n">
        <v>150000</v>
      </c>
      <c r="AD192" s="0" t="n">
        <v>150000</v>
      </c>
      <c r="AE192" s="0" t="n">
        <v>5</v>
      </c>
      <c r="AF192" s="0" t="n">
        <f aca="false">FALSE()</f>
        <v>0</v>
      </c>
      <c r="AG192" s="0" t="n">
        <f aca="false">TRUE()</f>
        <v>1</v>
      </c>
      <c r="AH192" s="0" t="n">
        <f aca="false">TRUE()</f>
        <v>1</v>
      </c>
      <c r="AI192" s="0" t="n">
        <f aca="false">TRUE()</f>
        <v>1</v>
      </c>
      <c r="AJ192" s="0" t="n">
        <f aca="false">FALSE()</f>
        <v>0</v>
      </c>
      <c r="AK192" s="0" t="n">
        <f aca="false">TRUE()</f>
        <v>1</v>
      </c>
      <c r="AL192" s="0" t="s">
        <v>2129</v>
      </c>
      <c r="AM192" s="0" t="n">
        <f aca="false">TRUE()</f>
        <v>1</v>
      </c>
      <c r="AN192" s="0" t="s">
        <v>19181</v>
      </c>
      <c r="AO192" s="0" t="n">
        <v>1</v>
      </c>
      <c r="AP192" s="0" t="s">
        <v>19182</v>
      </c>
      <c r="AQ192" s="0" t="s">
        <v>19183</v>
      </c>
      <c r="AR192" s="0" t="n">
        <f aca="false">TRUE()</f>
        <v>1</v>
      </c>
      <c r="AS192" s="0" t="n">
        <f aca="false">TRUE()</f>
        <v>1</v>
      </c>
      <c r="AT192" s="0" t="n">
        <f aca="false">FALSE()</f>
        <v>0</v>
      </c>
      <c r="AU192" s="0" t="n">
        <f aca="false">FALSE()</f>
        <v>0</v>
      </c>
      <c r="AV192" s="0" t="n">
        <f aca="false">FALSE()</f>
        <v>0</v>
      </c>
      <c r="AW192" s="0" t="n">
        <f aca="false">TRUE()</f>
        <v>1</v>
      </c>
      <c r="AX192" s="380" t="n">
        <v>45271.6881944444</v>
      </c>
      <c r="AY192" s="380" t="n">
        <v>45271.4166666667</v>
      </c>
      <c r="AZ192" s="0" t="n">
        <v>1</v>
      </c>
      <c r="BA192" s="0" t="s">
        <v>19184</v>
      </c>
      <c r="BB192" s="0" t="n">
        <v>0</v>
      </c>
      <c r="BC192" s="380" t="n">
        <v>25569.125</v>
      </c>
      <c r="BD192" s="0" t="s">
        <v>2170</v>
      </c>
      <c r="BE192" s="0" t="s">
        <v>2170</v>
      </c>
      <c r="BF192" s="0" t="s">
        <v>2118</v>
      </c>
    </row>
    <row r="193" customFormat="false" ht="15" hidden="false" customHeight="false" outlineLevel="0" collapsed="false">
      <c r="A193" s="0" t="s">
        <v>19185</v>
      </c>
      <c r="B193" s="0" t="s">
        <v>19186</v>
      </c>
      <c r="C193" s="0" t="s">
        <v>19185</v>
      </c>
      <c r="D193" s="0" t="s">
        <v>2133</v>
      </c>
      <c r="E193" s="0" t="s">
        <v>19185</v>
      </c>
      <c r="F193" s="0" t="n">
        <v>1</v>
      </c>
      <c r="G193" s="0" t="s">
        <v>434</v>
      </c>
      <c r="H193" s="0" t="s">
        <v>2596</v>
      </c>
      <c r="I193" s="0" t="s">
        <v>2596</v>
      </c>
      <c r="J193" s="0" t="s">
        <v>2600</v>
      </c>
      <c r="K193" s="0" t="s">
        <v>2170</v>
      </c>
      <c r="L193" s="0" t="s">
        <v>2600</v>
      </c>
      <c r="M193" s="0" t="s">
        <v>2170</v>
      </c>
      <c r="N193" s="0" t="n">
        <f aca="false">FALSE()</f>
        <v>0</v>
      </c>
      <c r="O193" s="0" t="s">
        <v>19187</v>
      </c>
      <c r="P193" s="0" t="s">
        <v>17780</v>
      </c>
      <c r="Q193" s="0" t="n">
        <v>2</v>
      </c>
      <c r="R193" s="380" t="n">
        <v>45860.125</v>
      </c>
      <c r="S193" s="223" t="n">
        <v>1000</v>
      </c>
      <c r="T193" s="0" t="s">
        <v>2132</v>
      </c>
      <c r="U193" s="380" t="n">
        <v>40765.1666666667</v>
      </c>
      <c r="V193" s="380" t="n">
        <v>43312.125</v>
      </c>
      <c r="W193" s="0" t="s">
        <v>2132</v>
      </c>
      <c r="X193" s="0" t="s">
        <v>2170</v>
      </c>
      <c r="Y193" s="0" t="s">
        <v>601</v>
      </c>
      <c r="Z193" s="0" t="s">
        <v>2602</v>
      </c>
      <c r="AA193" s="0" t="s">
        <v>2574</v>
      </c>
      <c r="AB193" s="0" t="s">
        <v>17848</v>
      </c>
      <c r="AC193" s="0" t="n">
        <v>15000000</v>
      </c>
      <c r="AD193" s="0" t="n">
        <v>15000000</v>
      </c>
      <c r="AE193" s="0" t="n">
        <v>4</v>
      </c>
      <c r="AF193" s="0" t="n">
        <f aca="false">FALSE()</f>
        <v>0</v>
      </c>
      <c r="AG193" s="0" t="n">
        <f aca="false">TRUE()</f>
        <v>1</v>
      </c>
      <c r="AH193" s="0" t="n">
        <f aca="false">TRUE()</f>
        <v>1</v>
      </c>
      <c r="AI193" s="0" t="n">
        <f aca="false">FALSE()</f>
        <v>0</v>
      </c>
      <c r="AJ193" s="0" t="n">
        <f aca="false">FALSE()</f>
        <v>0</v>
      </c>
      <c r="AK193" s="0" t="n">
        <f aca="false">FALSE()</f>
        <v>0</v>
      </c>
      <c r="AL193" s="0" t="s">
        <v>2129</v>
      </c>
      <c r="AM193" s="0" t="n">
        <f aca="false">TRUE()</f>
        <v>1</v>
      </c>
      <c r="AN193" s="0" t="s">
        <v>19188</v>
      </c>
      <c r="AO193" s="0" t="n">
        <v>1</v>
      </c>
      <c r="AP193" s="0" t="s">
        <v>19189</v>
      </c>
      <c r="AQ193" s="0" t="s">
        <v>19190</v>
      </c>
      <c r="AR193" s="0" t="n">
        <f aca="false">TRUE()</f>
        <v>1</v>
      </c>
      <c r="AS193" s="0" t="n">
        <f aca="false">FALSE()</f>
        <v>0</v>
      </c>
      <c r="AT193" s="0" t="n">
        <f aca="false">FALSE()</f>
        <v>0</v>
      </c>
      <c r="AU193" s="0" t="n">
        <f aca="false">FALSE()</f>
        <v>0</v>
      </c>
      <c r="AV193" s="0" t="n">
        <f aca="false">FALSE()</f>
        <v>0</v>
      </c>
      <c r="AW193" s="0" t="n">
        <f aca="false">TRUE()</f>
        <v>1</v>
      </c>
      <c r="AX193" s="380" t="n">
        <v>43312.6083333333</v>
      </c>
      <c r="AY193" s="380" t="n">
        <v>43312.4166666667</v>
      </c>
      <c r="AZ193" s="0" t="n">
        <v>2</v>
      </c>
      <c r="BA193" s="0" t="s">
        <v>7878</v>
      </c>
      <c r="BB193" s="0" t="n">
        <v>0</v>
      </c>
      <c r="BC193" s="380" t="n">
        <v>45860.125</v>
      </c>
      <c r="BD193" s="0" t="s">
        <v>2600</v>
      </c>
      <c r="BE193" s="0" t="s">
        <v>2170</v>
      </c>
      <c r="BF193" s="0" t="s">
        <v>2118</v>
      </c>
    </row>
    <row r="194" customFormat="false" ht="15" hidden="false" customHeight="false" outlineLevel="0" collapsed="false">
      <c r="A194" s="0" t="s">
        <v>19191</v>
      </c>
      <c r="B194" s="0" t="s">
        <v>19192</v>
      </c>
      <c r="C194" s="0" t="s">
        <v>19191</v>
      </c>
      <c r="D194" s="0" t="s">
        <v>2133</v>
      </c>
      <c r="E194" s="0" t="s">
        <v>19191</v>
      </c>
      <c r="F194" s="0" t="n">
        <v>1</v>
      </c>
      <c r="G194" s="0" t="s">
        <v>434</v>
      </c>
      <c r="H194" s="0" t="s">
        <v>2170</v>
      </c>
      <c r="I194" s="0" t="s">
        <v>2170</v>
      </c>
      <c r="J194" s="0" t="s">
        <v>2170</v>
      </c>
      <c r="K194" s="0" t="s">
        <v>2170</v>
      </c>
      <c r="L194" s="0" t="s">
        <v>2170</v>
      </c>
      <c r="M194" s="0" t="s">
        <v>2170</v>
      </c>
      <c r="N194" s="0" t="n">
        <f aca="false">FALSE()</f>
        <v>0</v>
      </c>
      <c r="O194" s="0" t="s">
        <v>19193</v>
      </c>
      <c r="P194" s="0" t="s">
        <v>17780</v>
      </c>
      <c r="Q194" s="0" t="n">
        <v>12</v>
      </c>
      <c r="R194" s="380" t="n">
        <v>46295.125</v>
      </c>
      <c r="S194" s="223" t="n">
        <v>1000</v>
      </c>
      <c r="T194" s="0" t="s">
        <v>2132</v>
      </c>
      <c r="U194" s="380" t="n">
        <v>45744.125</v>
      </c>
      <c r="V194" s="380" t="n">
        <v>45755.125</v>
      </c>
      <c r="W194" s="0" t="s">
        <v>2132</v>
      </c>
      <c r="X194" s="0" t="s">
        <v>19194</v>
      </c>
      <c r="Y194" s="0" t="s">
        <v>601</v>
      </c>
      <c r="Z194" s="0" t="s">
        <v>2602</v>
      </c>
      <c r="AA194" s="0" t="s">
        <v>2451</v>
      </c>
      <c r="AB194" s="0" t="s">
        <v>17781</v>
      </c>
      <c r="AC194" s="0" t="n">
        <v>1000000</v>
      </c>
      <c r="AD194" s="0" t="n">
        <v>1000000</v>
      </c>
      <c r="AE194" s="0" t="n">
        <v>5</v>
      </c>
      <c r="AF194" s="0" t="n">
        <f aca="false">FALSE()</f>
        <v>0</v>
      </c>
      <c r="AG194" s="0" t="n">
        <f aca="false">TRUE()</f>
        <v>1</v>
      </c>
      <c r="AH194" s="0" t="n">
        <f aca="false">TRUE()</f>
        <v>1</v>
      </c>
      <c r="AI194" s="0" t="n">
        <f aca="false">FALSE()</f>
        <v>0</v>
      </c>
      <c r="AJ194" s="0" t="n">
        <f aca="false">FALSE()</f>
        <v>0</v>
      </c>
      <c r="AK194" s="0" t="n">
        <f aca="false">FALSE()</f>
        <v>0</v>
      </c>
      <c r="AL194" s="0" t="s">
        <v>2129</v>
      </c>
      <c r="AM194" s="0" t="n">
        <f aca="false">TRUE()</f>
        <v>1</v>
      </c>
      <c r="AN194" s="0" t="s">
        <v>19195</v>
      </c>
      <c r="AO194" s="0" t="n">
        <v>1</v>
      </c>
      <c r="AP194" s="0" t="s">
        <v>19196</v>
      </c>
      <c r="AQ194" s="0" t="s">
        <v>19197</v>
      </c>
      <c r="AR194" s="0" t="n">
        <f aca="false">TRUE()</f>
        <v>1</v>
      </c>
      <c r="AS194" s="0" t="n">
        <f aca="false">FALSE()</f>
        <v>0</v>
      </c>
      <c r="AT194" s="0" t="n">
        <f aca="false">FALSE()</f>
        <v>0</v>
      </c>
      <c r="AU194" s="0" t="n">
        <f aca="false">FALSE()</f>
        <v>0</v>
      </c>
      <c r="AV194" s="0" t="n">
        <f aca="false">FALSE()</f>
        <v>0</v>
      </c>
      <c r="AW194" s="0" t="n">
        <f aca="false">TRUE()</f>
        <v>1</v>
      </c>
      <c r="AX194" s="380" t="n">
        <v>45755.6458333333</v>
      </c>
      <c r="AY194" s="380" t="n">
        <v>45755.125</v>
      </c>
      <c r="AZ194" s="0" t="n">
        <v>3</v>
      </c>
      <c r="BA194" s="0" t="s">
        <v>19198</v>
      </c>
      <c r="BB194" s="0" t="n">
        <v>0</v>
      </c>
      <c r="BC194" s="380" t="n">
        <v>25569.125</v>
      </c>
      <c r="BD194" s="0" t="s">
        <v>2170</v>
      </c>
      <c r="BE194" s="0" t="s">
        <v>2170</v>
      </c>
      <c r="BF194" s="0" t="s">
        <v>604</v>
      </c>
    </row>
    <row r="195" customFormat="false" ht="15" hidden="false" customHeight="false" outlineLevel="0" collapsed="false">
      <c r="A195" s="0" t="s">
        <v>19199</v>
      </c>
      <c r="B195" s="0" t="s">
        <v>19200</v>
      </c>
      <c r="C195" s="0" t="s">
        <v>19199</v>
      </c>
      <c r="D195" s="0" t="s">
        <v>2133</v>
      </c>
      <c r="E195" s="0" t="s">
        <v>19199</v>
      </c>
      <c r="F195" s="0" t="n">
        <v>1</v>
      </c>
      <c r="G195" s="0" t="s">
        <v>434</v>
      </c>
      <c r="H195" s="0" t="s">
        <v>2170</v>
      </c>
      <c r="I195" s="0" t="s">
        <v>2170</v>
      </c>
      <c r="J195" s="0" t="s">
        <v>2170</v>
      </c>
      <c r="K195" s="0" t="s">
        <v>2170</v>
      </c>
      <c r="L195" s="0" t="s">
        <v>2170</v>
      </c>
      <c r="M195" s="0" t="s">
        <v>2170</v>
      </c>
      <c r="N195" s="0" t="n">
        <f aca="false">FALSE()</f>
        <v>0</v>
      </c>
      <c r="O195" s="0" t="s">
        <v>19201</v>
      </c>
      <c r="P195" s="0" t="s">
        <v>17780</v>
      </c>
      <c r="Q195" s="0" t="n">
        <v>12</v>
      </c>
      <c r="R195" s="380" t="n">
        <v>46460.125</v>
      </c>
      <c r="S195" s="223" t="n">
        <v>1000</v>
      </c>
      <c r="T195" s="0" t="s">
        <v>2132</v>
      </c>
      <c r="U195" s="380" t="n">
        <v>45371.125</v>
      </c>
      <c r="V195" s="380" t="n">
        <v>45380.125</v>
      </c>
      <c r="W195" s="0" t="s">
        <v>2132</v>
      </c>
      <c r="X195" s="0" t="s">
        <v>2170</v>
      </c>
      <c r="Y195" s="0" t="s">
        <v>601</v>
      </c>
      <c r="Z195" s="0" t="s">
        <v>2602</v>
      </c>
      <c r="AA195" s="0" t="s">
        <v>2451</v>
      </c>
      <c r="AB195" s="0" t="s">
        <v>17781</v>
      </c>
      <c r="AC195" s="0" t="n">
        <v>12000000</v>
      </c>
      <c r="AD195" s="0" t="n">
        <v>12000000</v>
      </c>
      <c r="AE195" s="0" t="n">
        <v>5</v>
      </c>
      <c r="AF195" s="0" t="n">
        <f aca="false">FALSE()</f>
        <v>0</v>
      </c>
      <c r="AG195" s="0" t="n">
        <f aca="false">TRUE()</f>
        <v>1</v>
      </c>
      <c r="AH195" s="0" t="n">
        <f aca="false">TRUE()</f>
        <v>1</v>
      </c>
      <c r="AI195" s="0" t="n">
        <f aca="false">FALSE()</f>
        <v>0</v>
      </c>
      <c r="AJ195" s="0" t="n">
        <f aca="false">FALSE()</f>
        <v>0</v>
      </c>
      <c r="AK195" s="0" t="n">
        <f aca="false">FALSE()</f>
        <v>0</v>
      </c>
      <c r="AL195" s="0" t="s">
        <v>2129</v>
      </c>
      <c r="AM195" s="0" t="n">
        <f aca="false">TRUE()</f>
        <v>1</v>
      </c>
      <c r="AN195" s="0" t="s">
        <v>19202</v>
      </c>
      <c r="AO195" s="0" t="n">
        <v>1</v>
      </c>
      <c r="AP195" s="0" t="s">
        <v>19203</v>
      </c>
      <c r="AQ195" s="0" t="s">
        <v>19204</v>
      </c>
      <c r="AR195" s="0" t="n">
        <f aca="false">TRUE()</f>
        <v>1</v>
      </c>
      <c r="AS195" s="0" t="n">
        <f aca="false">FALSE()</f>
        <v>0</v>
      </c>
      <c r="AT195" s="0" t="n">
        <f aca="false">FALSE()</f>
        <v>0</v>
      </c>
      <c r="AU195" s="0" t="n">
        <f aca="false">FALSE()</f>
        <v>0</v>
      </c>
      <c r="AV195" s="0" t="n">
        <f aca="false">FALSE()</f>
        <v>0</v>
      </c>
      <c r="AW195" s="0" t="n">
        <f aca="false">TRUE()</f>
        <v>1</v>
      </c>
      <c r="AX195" s="380" t="n">
        <v>45380.6881944445</v>
      </c>
      <c r="AY195" s="380" t="n">
        <v>45380.125</v>
      </c>
      <c r="AZ195" s="0" t="n">
        <v>1</v>
      </c>
      <c r="BA195" s="0" t="s">
        <v>18442</v>
      </c>
      <c r="BB195" s="0" t="n">
        <v>0</v>
      </c>
      <c r="BC195" s="380" t="n">
        <v>46100.125</v>
      </c>
      <c r="BD195" s="0" t="s">
        <v>2170</v>
      </c>
      <c r="BE195" s="0" t="s">
        <v>2170</v>
      </c>
      <c r="BF195" s="0" t="s">
        <v>604</v>
      </c>
    </row>
    <row r="196" customFormat="false" ht="15" hidden="false" customHeight="false" outlineLevel="0" collapsed="false">
      <c r="A196" s="0" t="s">
        <v>19205</v>
      </c>
      <c r="B196" s="0" t="s">
        <v>19206</v>
      </c>
      <c r="C196" s="0" t="s">
        <v>19205</v>
      </c>
      <c r="D196" s="0" t="s">
        <v>2133</v>
      </c>
      <c r="E196" s="0" t="s">
        <v>19205</v>
      </c>
      <c r="F196" s="0" t="n">
        <v>1</v>
      </c>
      <c r="G196" s="0" t="s">
        <v>434</v>
      </c>
      <c r="H196" s="0" t="s">
        <v>2170</v>
      </c>
      <c r="I196" s="0" t="s">
        <v>2170</v>
      </c>
      <c r="J196" s="0" t="s">
        <v>2170</v>
      </c>
      <c r="K196" s="0" t="s">
        <v>2170</v>
      </c>
      <c r="L196" s="0" t="s">
        <v>2170</v>
      </c>
      <c r="M196" s="0" t="s">
        <v>2170</v>
      </c>
      <c r="N196" s="0" t="n">
        <f aca="false">FALSE()</f>
        <v>0</v>
      </c>
      <c r="O196" s="0" t="s">
        <v>19207</v>
      </c>
      <c r="P196" s="0" t="s">
        <v>17838</v>
      </c>
      <c r="Q196" s="0" t="n">
        <v>12</v>
      </c>
      <c r="R196" s="380" t="n">
        <v>46624.125</v>
      </c>
      <c r="S196" s="223" t="n">
        <v>1000</v>
      </c>
      <c r="T196" s="0" t="s">
        <v>2132</v>
      </c>
      <c r="U196" s="380" t="n">
        <v>45503.125</v>
      </c>
      <c r="V196" s="380" t="n">
        <v>45544.125</v>
      </c>
      <c r="W196" s="0" t="s">
        <v>2132</v>
      </c>
      <c r="X196" s="0" t="s">
        <v>19208</v>
      </c>
      <c r="Y196" s="0" t="s">
        <v>601</v>
      </c>
      <c r="Z196" s="0" t="s">
        <v>2602</v>
      </c>
      <c r="AA196" s="0" t="s">
        <v>610</v>
      </c>
      <c r="AB196" s="0" t="s">
        <v>17781</v>
      </c>
      <c r="AC196" s="0" t="n">
        <v>7500000</v>
      </c>
      <c r="AD196" s="0" t="n">
        <v>7500000</v>
      </c>
      <c r="AE196" s="0" t="n">
        <v>5</v>
      </c>
      <c r="AF196" s="0" t="n">
        <f aca="false">FALSE()</f>
        <v>0</v>
      </c>
      <c r="AG196" s="0" t="n">
        <f aca="false">TRUE()</f>
        <v>1</v>
      </c>
      <c r="AH196" s="0" t="n">
        <f aca="false">TRUE()</f>
        <v>1</v>
      </c>
      <c r="AI196" s="0" t="n">
        <f aca="false">TRUE()</f>
        <v>1</v>
      </c>
      <c r="AJ196" s="0" t="n">
        <f aca="false">FALSE()</f>
        <v>0</v>
      </c>
      <c r="AK196" s="0" t="n">
        <f aca="false">TRUE()</f>
        <v>1</v>
      </c>
      <c r="AL196" s="0" t="s">
        <v>2129</v>
      </c>
      <c r="AM196" s="0" t="n">
        <f aca="false">TRUE()</f>
        <v>1</v>
      </c>
      <c r="AN196" s="0" t="s">
        <v>19209</v>
      </c>
      <c r="AO196" s="0" t="n">
        <v>1</v>
      </c>
      <c r="AP196" s="0" t="s">
        <v>19210</v>
      </c>
      <c r="AQ196" s="0" t="s">
        <v>19211</v>
      </c>
      <c r="AR196" s="0" t="n">
        <f aca="false">TRUE()</f>
        <v>1</v>
      </c>
      <c r="AS196" s="0" t="n">
        <f aca="false">FALSE()</f>
        <v>0</v>
      </c>
      <c r="AT196" s="0" t="n">
        <f aca="false">FALSE()</f>
        <v>0</v>
      </c>
      <c r="AU196" s="0" t="n">
        <f aca="false">FALSE()</f>
        <v>0</v>
      </c>
      <c r="AV196" s="0" t="n">
        <f aca="false">FALSE()</f>
        <v>0</v>
      </c>
      <c r="AW196" s="0" t="n">
        <f aca="false">TRUE()</f>
        <v>1</v>
      </c>
      <c r="AX196" s="380" t="n">
        <v>45544.6666666667</v>
      </c>
      <c r="AY196" s="380" t="n">
        <v>45544.125</v>
      </c>
      <c r="AZ196" s="0" t="n">
        <v>1</v>
      </c>
      <c r="BA196" s="0" t="s">
        <v>18428</v>
      </c>
      <c r="BB196" s="0" t="n">
        <v>0</v>
      </c>
      <c r="BC196" s="380" t="n">
        <v>25569.125</v>
      </c>
      <c r="BD196" s="0" t="s">
        <v>2170</v>
      </c>
      <c r="BE196" s="0" t="s">
        <v>2170</v>
      </c>
      <c r="BF196" s="0" t="s">
        <v>17868</v>
      </c>
    </row>
    <row r="197" customFormat="false" ht="15" hidden="false" customHeight="false" outlineLevel="0" collapsed="false">
      <c r="A197" s="0" t="s">
        <v>19212</v>
      </c>
      <c r="B197" s="0" t="s">
        <v>19213</v>
      </c>
      <c r="C197" s="0" t="s">
        <v>19214</v>
      </c>
      <c r="D197" s="0" t="s">
        <v>17896</v>
      </c>
      <c r="E197" s="0" t="s">
        <v>19212</v>
      </c>
      <c r="F197" s="0" t="n">
        <v>1</v>
      </c>
      <c r="G197" s="0" t="s">
        <v>434</v>
      </c>
      <c r="H197" s="0" t="s">
        <v>2596</v>
      </c>
      <c r="I197" s="0" t="s">
        <v>2596</v>
      </c>
      <c r="J197" s="0" t="s">
        <v>2599</v>
      </c>
      <c r="K197" s="0" t="s">
        <v>2170</v>
      </c>
      <c r="L197" s="0" t="s">
        <v>13583</v>
      </c>
      <c r="M197" s="0" t="s">
        <v>2170</v>
      </c>
      <c r="N197" s="0" t="n">
        <f aca="false">FALSE()</f>
        <v>0</v>
      </c>
      <c r="O197" s="0" t="s">
        <v>19215</v>
      </c>
      <c r="P197" s="0" t="s">
        <v>17898</v>
      </c>
      <c r="Q197" s="0" t="n">
        <v>4</v>
      </c>
      <c r="R197" s="380" t="n">
        <v>49417.125</v>
      </c>
      <c r="S197" s="223" t="n">
        <v>1000</v>
      </c>
      <c r="T197" s="0" t="s">
        <v>2132</v>
      </c>
      <c r="U197" s="380" t="n">
        <v>45041.125</v>
      </c>
      <c r="V197" s="380" t="n">
        <v>45049.125</v>
      </c>
      <c r="W197" s="0" t="s">
        <v>2170</v>
      </c>
      <c r="X197" s="0" t="s">
        <v>18410</v>
      </c>
      <c r="Y197" s="0" t="s">
        <v>601</v>
      </c>
      <c r="Z197" s="0" t="s">
        <v>2602</v>
      </c>
      <c r="AA197" s="0" t="s">
        <v>600</v>
      </c>
      <c r="AB197" s="0" t="s">
        <v>17848</v>
      </c>
      <c r="AC197" s="0" t="n">
        <v>743804137</v>
      </c>
      <c r="AD197" s="0" t="n">
        <v>750000000</v>
      </c>
      <c r="AE197" s="0" t="n">
        <v>5</v>
      </c>
      <c r="AF197" s="0" t="n">
        <f aca="false">FALSE()</f>
        <v>0</v>
      </c>
      <c r="AG197" s="0" t="n">
        <f aca="false">TRUE()</f>
        <v>1</v>
      </c>
      <c r="AH197" s="0" t="n">
        <f aca="false">TRUE()</f>
        <v>1</v>
      </c>
      <c r="AI197" s="0" t="n">
        <f aca="false">TRUE()</f>
        <v>1</v>
      </c>
      <c r="AJ197" s="0" t="n">
        <f aca="false">FALSE()</f>
        <v>0</v>
      </c>
      <c r="AK197" s="0" t="n">
        <f aca="false">FALSE()</f>
        <v>0</v>
      </c>
      <c r="AL197" s="0" t="s">
        <v>7337</v>
      </c>
      <c r="AM197" s="0" t="n">
        <f aca="false">TRUE()</f>
        <v>1</v>
      </c>
      <c r="AN197" s="0" t="s">
        <v>19216</v>
      </c>
      <c r="AO197" s="0" t="n">
        <v>1</v>
      </c>
      <c r="AP197" s="0" t="s">
        <v>19217</v>
      </c>
      <c r="AQ197" s="0" t="s">
        <v>19218</v>
      </c>
      <c r="AR197" s="0" t="n">
        <f aca="false">TRUE()</f>
        <v>1</v>
      </c>
      <c r="AS197" s="0" t="n">
        <f aca="false">FALSE()</f>
        <v>0</v>
      </c>
      <c r="AT197" s="0" t="n">
        <f aca="false">FALSE()</f>
        <v>0</v>
      </c>
      <c r="AU197" s="0" t="n">
        <f aca="false">FALSE()</f>
        <v>0</v>
      </c>
      <c r="AV197" s="0" t="n">
        <f aca="false">FALSE()</f>
        <v>0</v>
      </c>
      <c r="AW197" s="0" t="n">
        <f aca="false">TRUE()</f>
        <v>1</v>
      </c>
      <c r="AX197" s="380" t="n">
        <v>45050.4166666667</v>
      </c>
      <c r="AY197" s="380" t="n">
        <v>45050.4166666667</v>
      </c>
      <c r="AZ197" s="0" t="n">
        <v>1</v>
      </c>
      <c r="BA197" s="0" t="s">
        <v>17903</v>
      </c>
      <c r="BB197" s="0" t="n">
        <v>0</v>
      </c>
      <c r="BC197" s="380" t="n">
        <v>25569.125</v>
      </c>
      <c r="BD197" s="0" t="s">
        <v>2599</v>
      </c>
      <c r="BE197" s="0" t="s">
        <v>2170</v>
      </c>
      <c r="BF197" s="0" t="s">
        <v>17868</v>
      </c>
    </row>
    <row r="198" customFormat="false" ht="15" hidden="false" customHeight="false" outlineLevel="0" collapsed="false">
      <c r="A198" s="0" t="s">
        <v>19219</v>
      </c>
      <c r="B198" s="0" t="s">
        <v>19220</v>
      </c>
      <c r="C198" s="0" t="s">
        <v>19219</v>
      </c>
      <c r="D198" s="0" t="s">
        <v>2133</v>
      </c>
      <c r="E198" s="0" t="s">
        <v>19219</v>
      </c>
      <c r="F198" s="0" t="n">
        <v>1</v>
      </c>
      <c r="G198" s="0" t="s">
        <v>434</v>
      </c>
      <c r="H198" s="0" t="s">
        <v>2170</v>
      </c>
      <c r="I198" s="0" t="s">
        <v>2170</v>
      </c>
      <c r="J198" s="0" t="s">
        <v>2170</v>
      </c>
      <c r="K198" s="0" t="s">
        <v>2170</v>
      </c>
      <c r="L198" s="0" t="s">
        <v>2170</v>
      </c>
      <c r="M198" s="0" t="s">
        <v>2170</v>
      </c>
      <c r="N198" s="0" t="n">
        <f aca="false">FALSE()</f>
        <v>0</v>
      </c>
      <c r="O198" s="0" t="s">
        <v>19221</v>
      </c>
      <c r="P198" s="0" t="s">
        <v>17780</v>
      </c>
      <c r="Q198" s="0" t="n">
        <v>2</v>
      </c>
      <c r="R198" s="380" t="n">
        <v>47637.125</v>
      </c>
      <c r="S198" s="223" t="n">
        <v>1000</v>
      </c>
      <c r="T198" s="0" t="s">
        <v>2132</v>
      </c>
      <c r="U198" s="380" t="n">
        <v>43986.125</v>
      </c>
      <c r="V198" s="380" t="n">
        <v>43997.125</v>
      </c>
      <c r="W198" s="0" t="s">
        <v>2132</v>
      </c>
      <c r="X198" s="0" t="s">
        <v>19222</v>
      </c>
      <c r="Y198" s="0" t="s">
        <v>601</v>
      </c>
      <c r="Z198" s="0" t="s">
        <v>2602</v>
      </c>
      <c r="AA198" s="0" t="s">
        <v>610</v>
      </c>
      <c r="AB198" s="0" t="s">
        <v>17848</v>
      </c>
      <c r="AC198" s="0" t="n">
        <v>5000000</v>
      </c>
      <c r="AD198" s="0" t="n">
        <v>5000000</v>
      </c>
      <c r="AE198" s="0" t="n">
        <v>5</v>
      </c>
      <c r="AF198" s="0" t="n">
        <f aca="false">FALSE()</f>
        <v>0</v>
      </c>
      <c r="AG198" s="0" t="n">
        <f aca="false">TRUE()</f>
        <v>1</v>
      </c>
      <c r="AH198" s="0" t="n">
        <f aca="false">TRUE()</f>
        <v>1</v>
      </c>
      <c r="AI198" s="0" t="n">
        <f aca="false">FALSE()</f>
        <v>0</v>
      </c>
      <c r="AJ198" s="0" t="n">
        <f aca="false">FALSE()</f>
        <v>0</v>
      </c>
      <c r="AK198" s="0" t="n">
        <f aca="false">FALSE()</f>
        <v>0</v>
      </c>
      <c r="AL198" s="0" t="s">
        <v>2129</v>
      </c>
      <c r="AM198" s="0" t="n">
        <f aca="false">TRUE()</f>
        <v>1</v>
      </c>
      <c r="AN198" s="0" t="s">
        <v>19223</v>
      </c>
      <c r="AO198" s="0" t="n">
        <v>1</v>
      </c>
      <c r="AP198" s="0" t="s">
        <v>19224</v>
      </c>
      <c r="AQ198" s="0" t="s">
        <v>19225</v>
      </c>
      <c r="AR198" s="0" t="n">
        <f aca="false">TRUE()</f>
        <v>1</v>
      </c>
      <c r="AS198" s="0" t="n">
        <f aca="false">FALSE()</f>
        <v>0</v>
      </c>
      <c r="AT198" s="0" t="n">
        <f aca="false">FALSE()</f>
        <v>0</v>
      </c>
      <c r="AU198" s="0" t="n">
        <f aca="false">FALSE()</f>
        <v>0</v>
      </c>
      <c r="AV198" s="0" t="n">
        <f aca="false">FALSE()</f>
        <v>0</v>
      </c>
      <c r="AW198" s="0" t="n">
        <f aca="false">TRUE()</f>
        <v>1</v>
      </c>
      <c r="AX198" s="380" t="n">
        <v>44005.7722222222</v>
      </c>
      <c r="AY198" s="380" t="n">
        <v>44005.4166666667</v>
      </c>
      <c r="AZ198" s="0" t="n">
        <v>1</v>
      </c>
      <c r="BA198" s="0" t="s">
        <v>18836</v>
      </c>
      <c r="BB198" s="0" t="n">
        <v>0</v>
      </c>
      <c r="BC198" s="380" t="n">
        <v>25569.125</v>
      </c>
      <c r="BD198" s="0" t="s">
        <v>2170</v>
      </c>
      <c r="BE198" s="0" t="s">
        <v>2170</v>
      </c>
      <c r="BF198" s="0" t="s">
        <v>2118</v>
      </c>
    </row>
    <row r="199" customFormat="false" ht="15" hidden="false" customHeight="false" outlineLevel="0" collapsed="false">
      <c r="A199" s="0" t="s">
        <v>19226</v>
      </c>
      <c r="B199" s="0" t="s">
        <v>19227</v>
      </c>
      <c r="C199" s="0" t="s">
        <v>19226</v>
      </c>
      <c r="D199" s="0" t="s">
        <v>2133</v>
      </c>
      <c r="E199" s="0" t="s">
        <v>19226</v>
      </c>
      <c r="F199" s="0" t="n">
        <v>1</v>
      </c>
      <c r="G199" s="0" t="s">
        <v>434</v>
      </c>
      <c r="H199" s="0" t="s">
        <v>2170</v>
      </c>
      <c r="I199" s="0" t="s">
        <v>2170</v>
      </c>
      <c r="J199" s="0" t="s">
        <v>2170</v>
      </c>
      <c r="K199" s="0" t="s">
        <v>2170</v>
      </c>
      <c r="L199" s="0" t="s">
        <v>2170</v>
      </c>
      <c r="M199" s="0" t="s">
        <v>2170</v>
      </c>
      <c r="N199" s="0" t="n">
        <f aca="false">FALSE()</f>
        <v>0</v>
      </c>
      <c r="O199" s="0" t="s">
        <v>19228</v>
      </c>
      <c r="P199" s="0" t="s">
        <v>17780</v>
      </c>
      <c r="Q199" s="0" t="n">
        <v>12</v>
      </c>
      <c r="R199" s="380" t="n">
        <v>46338.125</v>
      </c>
      <c r="S199" s="223" t="n">
        <v>1000</v>
      </c>
      <c r="T199" s="0" t="s">
        <v>2132</v>
      </c>
      <c r="U199" s="380" t="n">
        <v>45246.125</v>
      </c>
      <c r="V199" s="380" t="n">
        <v>45258.125</v>
      </c>
      <c r="W199" s="0" t="s">
        <v>2132</v>
      </c>
      <c r="X199" s="0" t="s">
        <v>19229</v>
      </c>
      <c r="Y199" s="0" t="s">
        <v>601</v>
      </c>
      <c r="Z199" s="0" t="s">
        <v>2602</v>
      </c>
      <c r="AA199" s="0" t="s">
        <v>610</v>
      </c>
      <c r="AB199" s="0" t="s">
        <v>17781</v>
      </c>
      <c r="AC199" s="0" t="n">
        <v>150000</v>
      </c>
      <c r="AD199" s="0" t="n">
        <v>150000</v>
      </c>
      <c r="AE199" s="0" t="n">
        <v>5</v>
      </c>
      <c r="AF199" s="0" t="n">
        <f aca="false">FALSE()</f>
        <v>0</v>
      </c>
      <c r="AG199" s="0" t="n">
        <f aca="false">TRUE()</f>
        <v>1</v>
      </c>
      <c r="AH199" s="0" t="n">
        <f aca="false">TRUE()</f>
        <v>1</v>
      </c>
      <c r="AI199" s="0" t="n">
        <f aca="false">FALSE()</f>
        <v>0</v>
      </c>
      <c r="AJ199" s="0" t="n">
        <f aca="false">FALSE()</f>
        <v>0</v>
      </c>
      <c r="AK199" s="0" t="n">
        <f aca="false">TRUE()</f>
        <v>1</v>
      </c>
      <c r="AL199" s="0" t="s">
        <v>2129</v>
      </c>
      <c r="AM199" s="0" t="n">
        <f aca="false">TRUE()</f>
        <v>1</v>
      </c>
      <c r="AN199" s="0" t="s">
        <v>19230</v>
      </c>
      <c r="AO199" s="0" t="n">
        <v>1</v>
      </c>
      <c r="AP199" s="0" t="s">
        <v>19231</v>
      </c>
      <c r="AQ199" s="0" t="s">
        <v>19232</v>
      </c>
      <c r="AR199" s="0" t="n">
        <f aca="false">TRUE()</f>
        <v>1</v>
      </c>
      <c r="AS199" s="0" t="n">
        <f aca="false">TRUE()</f>
        <v>1</v>
      </c>
      <c r="AT199" s="0" t="n">
        <f aca="false">FALSE()</f>
        <v>0</v>
      </c>
      <c r="AU199" s="0" t="n">
        <f aca="false">FALSE()</f>
        <v>0</v>
      </c>
      <c r="AV199" s="0" t="n">
        <f aca="false">FALSE()</f>
        <v>0</v>
      </c>
      <c r="AW199" s="0" t="n">
        <f aca="false">FALSE()</f>
        <v>0</v>
      </c>
      <c r="AX199" s="380" t="n">
        <v>45258.6930555556</v>
      </c>
      <c r="AY199" s="380" t="n">
        <v>45258.4166666667</v>
      </c>
      <c r="AZ199" s="0" t="n">
        <v>3</v>
      </c>
      <c r="BA199" s="0" t="s">
        <v>19233</v>
      </c>
      <c r="BB199" s="0" t="n">
        <v>0</v>
      </c>
      <c r="BC199" s="380" t="n">
        <v>25569.125</v>
      </c>
      <c r="BD199" s="0" t="s">
        <v>2170</v>
      </c>
      <c r="BE199" s="0" t="s">
        <v>2170</v>
      </c>
      <c r="BF199" s="0" t="s">
        <v>2118</v>
      </c>
    </row>
    <row r="200" customFormat="false" ht="15" hidden="false" customHeight="false" outlineLevel="0" collapsed="false">
      <c r="A200" s="0" t="s">
        <v>19234</v>
      </c>
      <c r="B200" s="0" t="s">
        <v>19235</v>
      </c>
      <c r="C200" s="0" t="s">
        <v>19234</v>
      </c>
      <c r="D200" s="0" t="s">
        <v>2133</v>
      </c>
      <c r="E200" s="0" t="s">
        <v>19234</v>
      </c>
      <c r="F200" s="0" t="n">
        <v>1</v>
      </c>
      <c r="G200" s="0" t="s">
        <v>434</v>
      </c>
      <c r="H200" s="0" t="s">
        <v>2596</v>
      </c>
      <c r="I200" s="0" t="s">
        <v>2596</v>
      </c>
      <c r="J200" s="0" t="s">
        <v>4904</v>
      </c>
      <c r="K200" s="0" t="s">
        <v>2170</v>
      </c>
      <c r="L200" s="0" t="s">
        <v>2597</v>
      </c>
      <c r="M200" s="0" t="s">
        <v>2170</v>
      </c>
      <c r="N200" s="0" t="n">
        <f aca="false">FALSE()</f>
        <v>0</v>
      </c>
      <c r="O200" s="0" t="s">
        <v>19236</v>
      </c>
      <c r="P200" s="0" t="s">
        <v>17838</v>
      </c>
      <c r="Q200" s="0" t="n">
        <v>4</v>
      </c>
      <c r="R200" s="380" t="n">
        <v>51196.125</v>
      </c>
      <c r="S200" s="223" t="n">
        <v>1000</v>
      </c>
      <c r="T200" s="0" t="s">
        <v>2132</v>
      </c>
      <c r="U200" s="380" t="n">
        <v>45730.125</v>
      </c>
      <c r="V200" s="380" t="n">
        <v>45736.125</v>
      </c>
      <c r="W200" s="0" t="s">
        <v>2132</v>
      </c>
      <c r="X200" s="0" t="s">
        <v>19237</v>
      </c>
      <c r="Y200" s="0" t="s">
        <v>601</v>
      </c>
      <c r="Z200" s="0" t="s">
        <v>2602</v>
      </c>
      <c r="AA200" s="0" t="s">
        <v>2115</v>
      </c>
      <c r="AB200" s="0" t="s">
        <v>17781</v>
      </c>
      <c r="AC200" s="0" t="n">
        <v>30000000</v>
      </c>
      <c r="AD200" s="0" t="n">
        <v>30000000</v>
      </c>
      <c r="AE200" s="0" t="n">
        <v>5</v>
      </c>
      <c r="AF200" s="0" t="n">
        <f aca="false">FALSE()</f>
        <v>0</v>
      </c>
      <c r="AG200" s="0" t="n">
        <f aca="false">TRUE()</f>
        <v>1</v>
      </c>
      <c r="AH200" s="0" t="n">
        <f aca="false">TRUE()</f>
        <v>1</v>
      </c>
      <c r="AI200" s="0" t="n">
        <f aca="false">FALSE()</f>
        <v>0</v>
      </c>
      <c r="AJ200" s="0" t="n">
        <f aca="false">FALSE()</f>
        <v>0</v>
      </c>
      <c r="AK200" s="0" t="n">
        <f aca="false">FALSE()</f>
        <v>0</v>
      </c>
      <c r="AL200" s="0" t="s">
        <v>2129</v>
      </c>
      <c r="AM200" s="0" t="n">
        <f aca="false">TRUE()</f>
        <v>1</v>
      </c>
      <c r="AN200" s="0" t="s">
        <v>19238</v>
      </c>
      <c r="AO200" s="0" t="n">
        <v>1</v>
      </c>
      <c r="AP200" s="0" t="s">
        <v>19239</v>
      </c>
      <c r="AQ200" s="0" t="s">
        <v>19240</v>
      </c>
      <c r="AR200" s="0" t="n">
        <f aca="false">TRUE()</f>
        <v>1</v>
      </c>
      <c r="AS200" s="0" t="n">
        <f aca="false">FALSE()</f>
        <v>0</v>
      </c>
      <c r="AT200" s="0" t="n">
        <f aca="false">FALSE()</f>
        <v>0</v>
      </c>
      <c r="AU200" s="0" t="n">
        <f aca="false">FALSE()</f>
        <v>0</v>
      </c>
      <c r="AV200" s="0" t="n">
        <f aca="false">FALSE()</f>
        <v>0</v>
      </c>
      <c r="AW200" s="0" t="n">
        <f aca="false">TRUE()</f>
        <v>1</v>
      </c>
      <c r="AX200" s="380" t="n">
        <v>45736.6145833333</v>
      </c>
      <c r="AY200" s="380" t="n">
        <v>45736.125</v>
      </c>
      <c r="AZ200" s="0" t="n">
        <v>1</v>
      </c>
      <c r="BA200" s="0" t="s">
        <v>17962</v>
      </c>
      <c r="BB200" s="0" t="n">
        <v>0</v>
      </c>
      <c r="BC200" s="380" t="n">
        <v>25569.125</v>
      </c>
      <c r="BD200" s="0" t="s">
        <v>4904</v>
      </c>
      <c r="BE200" s="0" t="s">
        <v>2170</v>
      </c>
      <c r="BF200" s="0" t="s">
        <v>2118</v>
      </c>
    </row>
    <row r="201" customFormat="false" ht="15" hidden="false" customHeight="false" outlineLevel="0" collapsed="false">
      <c r="A201" s="0" t="s">
        <v>19241</v>
      </c>
      <c r="B201" s="0" t="s">
        <v>19242</v>
      </c>
      <c r="C201" s="0" t="s">
        <v>19241</v>
      </c>
      <c r="D201" s="0" t="s">
        <v>2133</v>
      </c>
      <c r="E201" s="0" t="s">
        <v>19241</v>
      </c>
      <c r="F201" s="0" t="n">
        <v>1</v>
      </c>
      <c r="G201" s="0" t="s">
        <v>434</v>
      </c>
      <c r="H201" s="0" t="s">
        <v>2596</v>
      </c>
      <c r="I201" s="0" t="s">
        <v>2596</v>
      </c>
      <c r="J201" s="0" t="s">
        <v>2600</v>
      </c>
      <c r="K201" s="0" t="s">
        <v>2170</v>
      </c>
      <c r="L201" s="0" t="s">
        <v>2600</v>
      </c>
      <c r="M201" s="0" t="s">
        <v>2170</v>
      </c>
      <c r="N201" s="0" t="n">
        <f aca="false">FALSE()</f>
        <v>0</v>
      </c>
      <c r="O201" s="0" t="s">
        <v>19243</v>
      </c>
      <c r="P201" s="0" t="s">
        <v>17838</v>
      </c>
      <c r="Q201" s="0" t="n">
        <v>2</v>
      </c>
      <c r="R201" s="380" t="n">
        <v>48642.125</v>
      </c>
      <c r="S201" s="223" t="n">
        <v>1000</v>
      </c>
      <c r="T201" s="0" t="s">
        <v>2132</v>
      </c>
      <c r="U201" s="380" t="n">
        <v>41676.1666666667</v>
      </c>
      <c r="V201" s="380" t="n">
        <v>43152.125</v>
      </c>
      <c r="W201" s="0" t="s">
        <v>2132</v>
      </c>
      <c r="X201" s="0" t="s">
        <v>19244</v>
      </c>
      <c r="Y201" s="0" t="s">
        <v>601</v>
      </c>
      <c r="Z201" s="0" t="s">
        <v>2602</v>
      </c>
      <c r="AA201" s="0" t="s">
        <v>610</v>
      </c>
      <c r="AB201" s="0" t="s">
        <v>17848</v>
      </c>
      <c r="AC201" s="0" t="n">
        <v>10000000</v>
      </c>
      <c r="AD201" s="0" t="n">
        <v>10000000</v>
      </c>
      <c r="AE201" s="0" t="n">
        <v>5</v>
      </c>
      <c r="AF201" s="0" t="n">
        <f aca="false">FALSE()</f>
        <v>0</v>
      </c>
      <c r="AG201" s="0" t="n">
        <f aca="false">TRUE()</f>
        <v>1</v>
      </c>
      <c r="AH201" s="0" t="n">
        <f aca="false">TRUE()</f>
        <v>1</v>
      </c>
      <c r="AI201" s="0" t="n">
        <f aca="false">FALSE()</f>
        <v>0</v>
      </c>
      <c r="AJ201" s="0" t="n">
        <f aca="false">FALSE()</f>
        <v>0</v>
      </c>
      <c r="AK201" s="0" t="n">
        <f aca="false">FALSE()</f>
        <v>0</v>
      </c>
      <c r="AL201" s="0" t="s">
        <v>2129</v>
      </c>
      <c r="AM201" s="0" t="n">
        <f aca="false">TRUE()</f>
        <v>1</v>
      </c>
      <c r="AN201" s="0" t="s">
        <v>19245</v>
      </c>
      <c r="AO201" s="0" t="n">
        <v>1</v>
      </c>
      <c r="AP201" s="0" t="s">
        <v>19246</v>
      </c>
      <c r="AQ201" s="0" t="s">
        <v>19247</v>
      </c>
      <c r="AR201" s="0" t="n">
        <f aca="false">TRUE()</f>
        <v>1</v>
      </c>
      <c r="AS201" s="0" t="n">
        <f aca="false">FALSE()</f>
        <v>0</v>
      </c>
      <c r="AT201" s="0" t="n">
        <f aca="false">FALSE()</f>
        <v>0</v>
      </c>
      <c r="AU201" s="0" t="n">
        <f aca="false">FALSE()</f>
        <v>0</v>
      </c>
      <c r="AV201" s="0" t="n">
        <f aca="false">FALSE()</f>
        <v>0</v>
      </c>
      <c r="AW201" s="0" t="n">
        <f aca="false">TRUE()</f>
        <v>1</v>
      </c>
      <c r="AX201" s="380" t="n">
        <v>43166.9173611111</v>
      </c>
      <c r="AY201" s="380" t="n">
        <v>43152.125</v>
      </c>
      <c r="AZ201" s="0" t="n">
        <v>1</v>
      </c>
      <c r="BA201" s="0" t="s">
        <v>19248</v>
      </c>
      <c r="BB201" s="0" t="n">
        <v>0</v>
      </c>
      <c r="BC201" s="380" t="n">
        <v>46444.125</v>
      </c>
      <c r="BD201" s="0" t="s">
        <v>2600</v>
      </c>
      <c r="BE201" s="0" t="s">
        <v>2170</v>
      </c>
      <c r="BF201" s="0" t="s">
        <v>2118</v>
      </c>
    </row>
    <row r="202" customFormat="false" ht="15" hidden="false" customHeight="false" outlineLevel="0" collapsed="false">
      <c r="A202" s="0" t="s">
        <v>19249</v>
      </c>
      <c r="B202" s="0" t="s">
        <v>19250</v>
      </c>
      <c r="C202" s="0" t="s">
        <v>19249</v>
      </c>
      <c r="D202" s="0" t="s">
        <v>2133</v>
      </c>
      <c r="E202" s="0" t="s">
        <v>19249</v>
      </c>
      <c r="F202" s="0" t="n">
        <v>1</v>
      </c>
      <c r="G202" s="0" t="s">
        <v>434</v>
      </c>
      <c r="H202" s="0" t="s">
        <v>2170</v>
      </c>
      <c r="I202" s="0" t="s">
        <v>2170</v>
      </c>
      <c r="J202" s="0" t="s">
        <v>2170</v>
      </c>
      <c r="K202" s="0" t="s">
        <v>2170</v>
      </c>
      <c r="L202" s="0" t="s">
        <v>2170</v>
      </c>
      <c r="M202" s="0" t="s">
        <v>2170</v>
      </c>
      <c r="N202" s="0" t="n">
        <f aca="false">FALSE()</f>
        <v>0</v>
      </c>
      <c r="O202" s="0" t="s">
        <v>19251</v>
      </c>
      <c r="P202" s="0" t="s">
        <v>17780</v>
      </c>
      <c r="Q202" s="0" t="n">
        <v>2</v>
      </c>
      <c r="R202" s="380" t="n">
        <v>45959.125</v>
      </c>
      <c r="S202" s="223" t="n">
        <v>1000</v>
      </c>
      <c r="T202" s="0" t="s">
        <v>2132</v>
      </c>
      <c r="U202" s="380" t="n">
        <v>44865.125</v>
      </c>
      <c r="V202" s="380" t="n">
        <v>44867.125</v>
      </c>
      <c r="W202" s="0" t="s">
        <v>2132</v>
      </c>
      <c r="X202" s="0" t="s">
        <v>19252</v>
      </c>
      <c r="Y202" s="0" t="s">
        <v>601</v>
      </c>
      <c r="Z202" s="0" t="s">
        <v>2602</v>
      </c>
      <c r="AA202" s="0" t="s">
        <v>2114</v>
      </c>
      <c r="AB202" s="0" t="s">
        <v>17781</v>
      </c>
      <c r="AC202" s="0" t="n">
        <v>10000000</v>
      </c>
      <c r="AD202" s="0" t="n">
        <v>10000000</v>
      </c>
      <c r="AE202" s="0" t="n">
        <v>5</v>
      </c>
      <c r="AF202" s="0" t="n">
        <f aca="false">FALSE()</f>
        <v>0</v>
      </c>
      <c r="AG202" s="0" t="n">
        <f aca="false">TRUE()</f>
        <v>1</v>
      </c>
      <c r="AH202" s="0" t="n">
        <f aca="false">TRUE()</f>
        <v>1</v>
      </c>
      <c r="AI202" s="0" t="n">
        <f aca="false">FALSE()</f>
        <v>0</v>
      </c>
      <c r="AJ202" s="0" t="n">
        <f aca="false">FALSE()</f>
        <v>0</v>
      </c>
      <c r="AK202" s="0" t="n">
        <f aca="false">FALSE()</f>
        <v>0</v>
      </c>
      <c r="AL202" s="0" t="s">
        <v>2129</v>
      </c>
      <c r="AM202" s="0" t="n">
        <f aca="false">TRUE()</f>
        <v>1</v>
      </c>
      <c r="AN202" s="0" t="s">
        <v>19253</v>
      </c>
      <c r="AO202" s="0" t="n">
        <v>1</v>
      </c>
      <c r="AP202" s="0" t="s">
        <v>19254</v>
      </c>
      <c r="AQ202" s="0" t="s">
        <v>19255</v>
      </c>
      <c r="AR202" s="0" t="n">
        <f aca="false">TRUE()</f>
        <v>1</v>
      </c>
      <c r="AS202" s="0" t="n">
        <f aca="false">FALSE()</f>
        <v>0</v>
      </c>
      <c r="AT202" s="0" t="n">
        <f aca="false">FALSE()</f>
        <v>0</v>
      </c>
      <c r="AU202" s="0" t="n">
        <f aca="false">FALSE()</f>
        <v>0</v>
      </c>
      <c r="AV202" s="0" t="n">
        <f aca="false">FALSE()</f>
        <v>0</v>
      </c>
      <c r="AW202" s="0" t="n">
        <f aca="false">TRUE()</f>
        <v>1</v>
      </c>
      <c r="AX202" s="380" t="n">
        <v>44867.6145833333</v>
      </c>
      <c r="AY202" s="380" t="n">
        <v>44867.4166666667</v>
      </c>
      <c r="AZ202" s="0" t="n">
        <v>1</v>
      </c>
      <c r="BA202" s="0" t="s">
        <v>3241</v>
      </c>
      <c r="BB202" s="0" t="n">
        <v>0</v>
      </c>
      <c r="BC202" s="380" t="n">
        <v>25569.125</v>
      </c>
      <c r="BD202" s="0" t="s">
        <v>2170</v>
      </c>
      <c r="BE202" s="0" t="s">
        <v>2170</v>
      </c>
      <c r="BF202" s="0" t="s">
        <v>2118</v>
      </c>
    </row>
    <row r="203" customFormat="false" ht="15" hidden="false" customHeight="false" outlineLevel="0" collapsed="false">
      <c r="A203" s="0" t="s">
        <v>19256</v>
      </c>
      <c r="B203" s="0" t="s">
        <v>19257</v>
      </c>
      <c r="C203" s="0" t="s">
        <v>19256</v>
      </c>
      <c r="D203" s="0" t="s">
        <v>2133</v>
      </c>
      <c r="E203" s="0" t="s">
        <v>19256</v>
      </c>
      <c r="F203" s="0" t="n">
        <v>1</v>
      </c>
      <c r="G203" s="0" t="s">
        <v>434</v>
      </c>
      <c r="H203" s="0" t="s">
        <v>2170</v>
      </c>
      <c r="I203" s="0" t="s">
        <v>2170</v>
      </c>
      <c r="J203" s="0" t="s">
        <v>2170</v>
      </c>
      <c r="K203" s="0" t="s">
        <v>2170</v>
      </c>
      <c r="L203" s="0" t="s">
        <v>2170</v>
      </c>
      <c r="M203" s="0" t="s">
        <v>2170</v>
      </c>
      <c r="N203" s="0" t="n">
        <f aca="false">FALSE()</f>
        <v>0</v>
      </c>
      <c r="O203" s="0" t="s">
        <v>19258</v>
      </c>
      <c r="P203" s="0" t="s">
        <v>17838</v>
      </c>
      <c r="Q203" s="0" t="n">
        <v>2</v>
      </c>
      <c r="R203" s="380" t="n">
        <v>46273.125</v>
      </c>
      <c r="S203" s="223" t="n">
        <v>1000</v>
      </c>
      <c r="T203" s="0" t="s">
        <v>2132</v>
      </c>
      <c r="U203" s="380" t="n">
        <v>44442.125</v>
      </c>
      <c r="V203" s="380" t="n">
        <v>44453.125</v>
      </c>
      <c r="W203" s="0" t="s">
        <v>2132</v>
      </c>
      <c r="X203" s="0" t="s">
        <v>19259</v>
      </c>
      <c r="Y203" s="0" t="s">
        <v>601</v>
      </c>
      <c r="Z203" s="0" t="s">
        <v>2602</v>
      </c>
      <c r="AA203" s="0" t="s">
        <v>2115</v>
      </c>
      <c r="AB203" s="0" t="s">
        <v>17781</v>
      </c>
      <c r="AC203" s="0" t="n">
        <v>5000000</v>
      </c>
      <c r="AD203" s="0" t="n">
        <v>5000000</v>
      </c>
      <c r="AE203" s="0" t="n">
        <v>5</v>
      </c>
      <c r="AF203" s="0" t="n">
        <f aca="false">FALSE()</f>
        <v>0</v>
      </c>
      <c r="AG203" s="0" t="n">
        <f aca="false">TRUE()</f>
        <v>1</v>
      </c>
      <c r="AH203" s="0" t="n">
        <f aca="false">TRUE()</f>
        <v>1</v>
      </c>
      <c r="AI203" s="0" t="n">
        <f aca="false">FALSE()</f>
        <v>0</v>
      </c>
      <c r="AJ203" s="0" t="n">
        <f aca="false">FALSE()</f>
        <v>0</v>
      </c>
      <c r="AK203" s="0" t="n">
        <f aca="false">FALSE()</f>
        <v>0</v>
      </c>
      <c r="AL203" s="0" t="s">
        <v>2129</v>
      </c>
      <c r="AM203" s="0" t="n">
        <f aca="false">TRUE()</f>
        <v>1</v>
      </c>
      <c r="AN203" s="0" t="s">
        <v>19260</v>
      </c>
      <c r="AO203" s="0" t="n">
        <v>1</v>
      </c>
      <c r="AP203" s="0" t="s">
        <v>19261</v>
      </c>
      <c r="AQ203" s="0" t="s">
        <v>19262</v>
      </c>
      <c r="AR203" s="0" t="n">
        <f aca="false">TRUE()</f>
        <v>1</v>
      </c>
      <c r="AS203" s="0" t="n">
        <f aca="false">FALSE()</f>
        <v>0</v>
      </c>
      <c r="AT203" s="0" t="n">
        <f aca="false">FALSE()</f>
        <v>0</v>
      </c>
      <c r="AU203" s="0" t="n">
        <f aca="false">FALSE()</f>
        <v>0</v>
      </c>
      <c r="AV203" s="0" t="n">
        <f aca="false">FALSE()</f>
        <v>0</v>
      </c>
      <c r="AW203" s="0" t="n">
        <f aca="false">TRUE()</f>
        <v>1</v>
      </c>
      <c r="AX203" s="380" t="n">
        <v>44454.4340277778</v>
      </c>
      <c r="AY203" s="380" t="n">
        <v>44454.4166666667</v>
      </c>
      <c r="AZ203" s="0" t="n">
        <v>1</v>
      </c>
      <c r="BA203" s="0" t="s">
        <v>19263</v>
      </c>
      <c r="BB203" s="0" t="n">
        <v>0</v>
      </c>
      <c r="BC203" s="380" t="n">
        <v>25569.125</v>
      </c>
      <c r="BD203" s="0" t="s">
        <v>2170</v>
      </c>
      <c r="BE203" s="0" t="s">
        <v>2170</v>
      </c>
      <c r="BF203" s="0" t="s">
        <v>2118</v>
      </c>
    </row>
    <row r="204" customFormat="false" ht="15" hidden="false" customHeight="false" outlineLevel="0" collapsed="false">
      <c r="A204" s="0" t="s">
        <v>19264</v>
      </c>
      <c r="B204" s="0" t="s">
        <v>19265</v>
      </c>
      <c r="C204" s="0" t="s">
        <v>19264</v>
      </c>
      <c r="D204" s="0" t="s">
        <v>2133</v>
      </c>
      <c r="E204" s="0" t="s">
        <v>19264</v>
      </c>
      <c r="F204" s="0" t="n">
        <v>1</v>
      </c>
      <c r="G204" s="0" t="s">
        <v>434</v>
      </c>
      <c r="H204" s="0" t="s">
        <v>2170</v>
      </c>
      <c r="I204" s="0" t="s">
        <v>2170</v>
      </c>
      <c r="J204" s="0" t="s">
        <v>2170</v>
      </c>
      <c r="K204" s="0" t="s">
        <v>2170</v>
      </c>
      <c r="L204" s="0" t="s">
        <v>2170</v>
      </c>
      <c r="M204" s="0" t="s">
        <v>2170</v>
      </c>
      <c r="N204" s="0" t="n">
        <f aca="false">FALSE()</f>
        <v>0</v>
      </c>
      <c r="O204" s="0" t="s">
        <v>19266</v>
      </c>
      <c r="P204" s="0" t="s">
        <v>17780</v>
      </c>
      <c r="Q204" s="0" t="n">
        <v>12</v>
      </c>
      <c r="R204" s="380" t="n">
        <v>45976.125</v>
      </c>
      <c r="S204" s="223" t="n">
        <v>200</v>
      </c>
      <c r="T204" s="0" t="s">
        <v>2132</v>
      </c>
      <c r="U204" s="380" t="n">
        <v>44888.125</v>
      </c>
      <c r="V204" s="380" t="n">
        <v>44896.125</v>
      </c>
      <c r="W204" s="0" t="s">
        <v>2132</v>
      </c>
      <c r="X204" s="0" t="s">
        <v>19267</v>
      </c>
      <c r="Y204" s="0" t="s">
        <v>601</v>
      </c>
      <c r="Z204" s="0" t="s">
        <v>2602</v>
      </c>
      <c r="AA204" s="0" t="s">
        <v>610</v>
      </c>
      <c r="AB204" s="0" t="s">
        <v>17781</v>
      </c>
      <c r="AC204" s="0" t="n">
        <v>100000</v>
      </c>
      <c r="AD204" s="0" t="n">
        <v>100000</v>
      </c>
      <c r="AE204" s="0" t="n">
        <v>5</v>
      </c>
      <c r="AF204" s="0" t="n">
        <f aca="false">FALSE()</f>
        <v>0</v>
      </c>
      <c r="AG204" s="0" t="n">
        <f aca="false">TRUE()</f>
        <v>1</v>
      </c>
      <c r="AH204" s="0" t="n">
        <f aca="false">TRUE()</f>
        <v>1</v>
      </c>
      <c r="AI204" s="0" t="n">
        <f aca="false">FALSE()</f>
        <v>0</v>
      </c>
      <c r="AJ204" s="0" t="n">
        <f aca="false">FALSE()</f>
        <v>0</v>
      </c>
      <c r="AK204" s="0" t="n">
        <f aca="false">TRUE()</f>
        <v>1</v>
      </c>
      <c r="AL204" s="0" t="s">
        <v>2129</v>
      </c>
      <c r="AM204" s="0" t="n">
        <f aca="false">TRUE()</f>
        <v>1</v>
      </c>
      <c r="AN204" s="0" t="s">
        <v>19268</v>
      </c>
      <c r="AO204" s="0" t="n">
        <v>1</v>
      </c>
      <c r="AP204" s="0" t="s">
        <v>19269</v>
      </c>
      <c r="AQ204" s="0" t="s">
        <v>19270</v>
      </c>
      <c r="AR204" s="0" t="n">
        <f aca="false">TRUE()</f>
        <v>1</v>
      </c>
      <c r="AS204" s="0" t="n">
        <f aca="false">FALSE()</f>
        <v>0</v>
      </c>
      <c r="AT204" s="0" t="n">
        <f aca="false">FALSE()</f>
        <v>0</v>
      </c>
      <c r="AU204" s="0" t="n">
        <f aca="false">FALSE()</f>
        <v>0</v>
      </c>
      <c r="AV204" s="0" t="n">
        <f aca="false">FALSE()</f>
        <v>0</v>
      </c>
      <c r="AW204" s="0" t="n">
        <f aca="false">FALSE()</f>
        <v>0</v>
      </c>
      <c r="AX204" s="380" t="n">
        <v>44896.6888888889</v>
      </c>
      <c r="AY204" s="380" t="n">
        <v>44896.4166666667</v>
      </c>
      <c r="AZ204" s="0" t="n">
        <v>2</v>
      </c>
      <c r="BA204" s="0" t="s">
        <v>19184</v>
      </c>
      <c r="BB204" s="0" t="n">
        <v>0</v>
      </c>
      <c r="BC204" s="380" t="n">
        <v>25569.125</v>
      </c>
      <c r="BD204" s="0" t="s">
        <v>2170</v>
      </c>
      <c r="BE204" s="0" t="s">
        <v>2170</v>
      </c>
      <c r="BF204" s="0" t="s">
        <v>604</v>
      </c>
    </row>
    <row r="205" customFormat="false" ht="15" hidden="false" customHeight="false" outlineLevel="0" collapsed="false">
      <c r="A205" s="0" t="s">
        <v>19271</v>
      </c>
      <c r="B205" s="0" t="s">
        <v>19272</v>
      </c>
      <c r="C205" s="0" t="s">
        <v>19271</v>
      </c>
      <c r="D205" s="0" t="s">
        <v>2133</v>
      </c>
      <c r="E205" s="0" t="s">
        <v>19271</v>
      </c>
      <c r="F205" s="0" t="n">
        <v>1</v>
      </c>
      <c r="G205" s="0" t="s">
        <v>434</v>
      </c>
      <c r="H205" s="0" t="s">
        <v>2170</v>
      </c>
      <c r="I205" s="0" t="s">
        <v>2170</v>
      </c>
      <c r="J205" s="0" t="s">
        <v>2170</v>
      </c>
      <c r="K205" s="0" t="s">
        <v>2170</v>
      </c>
      <c r="L205" s="0" t="s">
        <v>2170</v>
      </c>
      <c r="M205" s="0" t="s">
        <v>2170</v>
      </c>
      <c r="N205" s="0" t="n">
        <f aca="false">FALSE()</f>
        <v>0</v>
      </c>
      <c r="O205" s="0" t="s">
        <v>19273</v>
      </c>
      <c r="P205" s="0" t="s">
        <v>17780</v>
      </c>
      <c r="Q205" s="0" t="n">
        <v>12</v>
      </c>
      <c r="R205" s="380" t="n">
        <v>47520.125</v>
      </c>
      <c r="S205" s="223" t="n">
        <v>1000</v>
      </c>
      <c r="T205" s="0" t="s">
        <v>2132</v>
      </c>
      <c r="U205" s="380" t="n">
        <v>45714.125</v>
      </c>
      <c r="V205" s="380" t="n">
        <v>45720.125</v>
      </c>
      <c r="W205" s="0" t="s">
        <v>2132</v>
      </c>
      <c r="X205" s="0" t="s">
        <v>19274</v>
      </c>
      <c r="Y205" s="0" t="s">
        <v>601</v>
      </c>
      <c r="Z205" s="0" t="s">
        <v>2602</v>
      </c>
      <c r="AA205" s="0" t="s">
        <v>2451</v>
      </c>
      <c r="AB205" s="0" t="s">
        <v>17781</v>
      </c>
      <c r="AC205" s="0" t="n">
        <v>1000000</v>
      </c>
      <c r="AD205" s="0" t="n">
        <v>1000000</v>
      </c>
      <c r="AE205" s="0" t="n">
        <v>5</v>
      </c>
      <c r="AF205" s="0" t="n">
        <f aca="false">FALSE()</f>
        <v>0</v>
      </c>
      <c r="AG205" s="0" t="n">
        <f aca="false">TRUE()</f>
        <v>1</v>
      </c>
      <c r="AH205" s="0" t="n">
        <f aca="false">TRUE()</f>
        <v>1</v>
      </c>
      <c r="AI205" s="0" t="n">
        <f aca="false">FALSE()</f>
        <v>0</v>
      </c>
      <c r="AJ205" s="0" t="n">
        <f aca="false">FALSE()</f>
        <v>0</v>
      </c>
      <c r="AK205" s="0" t="n">
        <f aca="false">TRUE()</f>
        <v>1</v>
      </c>
      <c r="AL205" s="0" t="s">
        <v>2129</v>
      </c>
      <c r="AM205" s="0" t="n">
        <f aca="false">TRUE()</f>
        <v>1</v>
      </c>
      <c r="AN205" s="0" t="s">
        <v>19275</v>
      </c>
      <c r="AO205" s="0" t="n">
        <v>1</v>
      </c>
      <c r="AP205" s="0" t="s">
        <v>19276</v>
      </c>
      <c r="AQ205" s="0" t="s">
        <v>19277</v>
      </c>
      <c r="AR205" s="0" t="n">
        <f aca="false">TRUE()</f>
        <v>1</v>
      </c>
      <c r="AS205" s="0" t="n">
        <f aca="false">FALSE()</f>
        <v>0</v>
      </c>
      <c r="AT205" s="0" t="n">
        <f aca="false">FALSE()</f>
        <v>0</v>
      </c>
      <c r="AU205" s="0" t="n">
        <f aca="false">FALSE()</f>
        <v>0</v>
      </c>
      <c r="AV205" s="0" t="n">
        <f aca="false">FALSE()</f>
        <v>0</v>
      </c>
      <c r="AW205" s="0" t="n">
        <f aca="false">TRUE()</f>
        <v>1</v>
      </c>
      <c r="AX205" s="380" t="n">
        <v>45720.6881944444</v>
      </c>
      <c r="AY205" s="380" t="n">
        <v>45720.125</v>
      </c>
      <c r="AZ205" s="0" t="n">
        <v>3</v>
      </c>
      <c r="BA205" s="0" t="s">
        <v>17834</v>
      </c>
      <c r="BB205" s="0" t="n">
        <v>0</v>
      </c>
      <c r="BC205" s="380" t="n">
        <v>25569.125</v>
      </c>
      <c r="BD205" s="0" t="s">
        <v>2170</v>
      </c>
      <c r="BE205" s="0" t="s">
        <v>2170</v>
      </c>
      <c r="BF205" s="0" t="s">
        <v>604</v>
      </c>
    </row>
    <row r="206" customFormat="false" ht="15" hidden="false" customHeight="false" outlineLevel="0" collapsed="false">
      <c r="A206" s="0" t="s">
        <v>19278</v>
      </c>
      <c r="B206" s="0" t="s">
        <v>19279</v>
      </c>
      <c r="C206" s="0" t="s">
        <v>19278</v>
      </c>
      <c r="D206" s="0" t="s">
        <v>2133</v>
      </c>
      <c r="E206" s="0" t="s">
        <v>19278</v>
      </c>
      <c r="F206" s="0" t="n">
        <v>1</v>
      </c>
      <c r="G206" s="0" t="s">
        <v>434</v>
      </c>
      <c r="H206" s="0" t="s">
        <v>2170</v>
      </c>
      <c r="I206" s="0" t="s">
        <v>2170</v>
      </c>
      <c r="J206" s="0" t="s">
        <v>2170</v>
      </c>
      <c r="K206" s="0" t="s">
        <v>2170</v>
      </c>
      <c r="L206" s="0" t="s">
        <v>2170</v>
      </c>
      <c r="M206" s="0" t="s">
        <v>2170</v>
      </c>
      <c r="N206" s="0" t="n">
        <f aca="false">FALSE()</f>
        <v>0</v>
      </c>
      <c r="O206" s="0" t="s">
        <v>19280</v>
      </c>
      <c r="P206" s="0" t="s">
        <v>17780</v>
      </c>
      <c r="Q206" s="0" t="n">
        <v>12</v>
      </c>
      <c r="R206" s="380" t="n">
        <v>46816.125</v>
      </c>
      <c r="S206" s="223" t="n">
        <v>1000</v>
      </c>
      <c r="T206" s="0" t="s">
        <v>2132</v>
      </c>
      <c r="U206" s="380" t="n">
        <v>45720.125</v>
      </c>
      <c r="V206" s="380" t="n">
        <v>45736.125</v>
      </c>
      <c r="W206" s="0" t="s">
        <v>2132</v>
      </c>
      <c r="X206" s="0" t="s">
        <v>19281</v>
      </c>
      <c r="Y206" s="0" t="s">
        <v>601</v>
      </c>
      <c r="Z206" s="0" t="s">
        <v>2602</v>
      </c>
      <c r="AA206" s="0" t="s">
        <v>2891</v>
      </c>
      <c r="AB206" s="0" t="s">
        <v>17781</v>
      </c>
      <c r="AC206" s="0" t="n">
        <v>1700000</v>
      </c>
      <c r="AD206" s="0" t="n">
        <v>3000000</v>
      </c>
      <c r="AE206" s="0" t="n">
        <v>5</v>
      </c>
      <c r="AF206" s="0" t="n">
        <f aca="false">FALSE()</f>
        <v>0</v>
      </c>
      <c r="AG206" s="0" t="n">
        <f aca="false">TRUE()</f>
        <v>1</v>
      </c>
      <c r="AH206" s="0" t="n">
        <f aca="false">TRUE()</f>
        <v>1</v>
      </c>
      <c r="AI206" s="0" t="n">
        <f aca="false">FALSE()</f>
        <v>0</v>
      </c>
      <c r="AJ206" s="0" t="n">
        <f aca="false">FALSE()</f>
        <v>0</v>
      </c>
      <c r="AK206" s="0" t="n">
        <f aca="false">FALSE()</f>
        <v>0</v>
      </c>
      <c r="AL206" s="0" t="s">
        <v>2129</v>
      </c>
      <c r="AM206" s="0" t="n">
        <f aca="false">TRUE()</f>
        <v>1</v>
      </c>
      <c r="AN206" s="0" t="s">
        <v>19282</v>
      </c>
      <c r="AO206" s="0" t="n">
        <v>1</v>
      </c>
      <c r="AP206" s="0" t="s">
        <v>19283</v>
      </c>
      <c r="AQ206" s="0" t="s">
        <v>19284</v>
      </c>
      <c r="AR206" s="0" t="n">
        <f aca="false">TRUE()</f>
        <v>1</v>
      </c>
      <c r="AS206" s="0" t="n">
        <f aca="false">FALSE()</f>
        <v>0</v>
      </c>
      <c r="AT206" s="0" t="n">
        <f aca="false">FALSE()</f>
        <v>0</v>
      </c>
      <c r="AU206" s="0" t="n">
        <f aca="false">FALSE()</f>
        <v>0</v>
      </c>
      <c r="AV206" s="0" t="n">
        <f aca="false">FALSE()</f>
        <v>0</v>
      </c>
      <c r="AW206" s="0" t="n">
        <f aca="false">TRUE()</f>
        <v>1</v>
      </c>
      <c r="AX206" s="380" t="n">
        <v>45736.6159722222</v>
      </c>
      <c r="AY206" s="380" t="n">
        <v>45736.125</v>
      </c>
      <c r="AZ206" s="0" t="n">
        <v>2</v>
      </c>
      <c r="BA206" s="0" t="s">
        <v>19285</v>
      </c>
      <c r="BB206" s="0" t="n">
        <v>0</v>
      </c>
      <c r="BC206" s="380" t="n">
        <v>25569.125</v>
      </c>
      <c r="BD206" s="0" t="s">
        <v>2170</v>
      </c>
      <c r="BE206" s="0" t="s">
        <v>2170</v>
      </c>
      <c r="BF206" s="0" t="s">
        <v>604</v>
      </c>
    </row>
    <row r="207" customFormat="false" ht="15" hidden="false" customHeight="false" outlineLevel="0" collapsed="false">
      <c r="A207" s="0" t="s">
        <v>19286</v>
      </c>
      <c r="B207" s="0" t="s">
        <v>19287</v>
      </c>
      <c r="C207" s="0" t="s">
        <v>19286</v>
      </c>
      <c r="D207" s="0" t="s">
        <v>2133</v>
      </c>
      <c r="E207" s="0" t="s">
        <v>19286</v>
      </c>
      <c r="F207" s="0" t="n">
        <v>1</v>
      </c>
      <c r="G207" s="0" t="s">
        <v>434</v>
      </c>
      <c r="H207" s="0" t="s">
        <v>2170</v>
      </c>
      <c r="I207" s="0" t="s">
        <v>2170</v>
      </c>
      <c r="J207" s="0" t="s">
        <v>2170</v>
      </c>
      <c r="K207" s="0" t="s">
        <v>2170</v>
      </c>
      <c r="L207" s="0" t="s">
        <v>2170</v>
      </c>
      <c r="M207" s="0" t="s">
        <v>2170</v>
      </c>
      <c r="N207" s="0" t="n">
        <f aca="false">FALSE()</f>
        <v>0</v>
      </c>
      <c r="O207" s="0" t="s">
        <v>19288</v>
      </c>
      <c r="P207" s="0" t="s">
        <v>17780</v>
      </c>
      <c r="Q207" s="0" t="n">
        <v>4</v>
      </c>
      <c r="R207" s="380" t="n">
        <v>46043.125</v>
      </c>
      <c r="S207" s="223" t="n">
        <v>1000</v>
      </c>
      <c r="T207" s="0" t="s">
        <v>2132</v>
      </c>
      <c r="U207" s="380" t="n">
        <v>45310.125</v>
      </c>
      <c r="V207" s="380" t="n">
        <v>45315.125</v>
      </c>
      <c r="W207" s="0" t="s">
        <v>2132</v>
      </c>
      <c r="X207" s="0" t="s">
        <v>19289</v>
      </c>
      <c r="Y207" s="0" t="s">
        <v>601</v>
      </c>
      <c r="Z207" s="0" t="s">
        <v>2602</v>
      </c>
      <c r="AA207" s="0" t="s">
        <v>2115</v>
      </c>
      <c r="AB207" s="0" t="s">
        <v>17781</v>
      </c>
      <c r="AC207" s="0" t="n">
        <v>10000000</v>
      </c>
      <c r="AD207" s="0" t="n">
        <v>10000000</v>
      </c>
      <c r="AE207" s="0" t="n">
        <v>5</v>
      </c>
      <c r="AF207" s="0" t="n">
        <f aca="false">FALSE()</f>
        <v>0</v>
      </c>
      <c r="AG207" s="0" t="n">
        <f aca="false">TRUE()</f>
        <v>1</v>
      </c>
      <c r="AH207" s="0" t="n">
        <f aca="false">TRUE()</f>
        <v>1</v>
      </c>
      <c r="AI207" s="0" t="n">
        <f aca="false">FALSE()</f>
        <v>0</v>
      </c>
      <c r="AJ207" s="0" t="n">
        <f aca="false">FALSE()</f>
        <v>0</v>
      </c>
      <c r="AK207" s="0" t="n">
        <f aca="false">FALSE()</f>
        <v>0</v>
      </c>
      <c r="AL207" s="0" t="s">
        <v>2129</v>
      </c>
      <c r="AM207" s="0" t="n">
        <f aca="false">TRUE()</f>
        <v>1</v>
      </c>
      <c r="AN207" s="0" t="s">
        <v>19290</v>
      </c>
      <c r="AO207" s="0" t="n">
        <v>1</v>
      </c>
      <c r="AP207" s="0" t="s">
        <v>19291</v>
      </c>
      <c r="AQ207" s="0" t="s">
        <v>19292</v>
      </c>
      <c r="AR207" s="0" t="n">
        <f aca="false">TRUE()</f>
        <v>1</v>
      </c>
      <c r="AS207" s="0" t="n">
        <f aca="false">FALSE()</f>
        <v>0</v>
      </c>
      <c r="AT207" s="0" t="n">
        <f aca="false">FALSE()</f>
        <v>0</v>
      </c>
      <c r="AU207" s="0" t="n">
        <f aca="false">FALSE()</f>
        <v>0</v>
      </c>
      <c r="AV207" s="0" t="n">
        <f aca="false">FALSE()</f>
        <v>0</v>
      </c>
      <c r="AW207" s="0" t="n">
        <f aca="false">TRUE()</f>
        <v>1</v>
      </c>
      <c r="AX207" s="380" t="n">
        <v>45315.6875</v>
      </c>
      <c r="AY207" s="380" t="n">
        <v>45315.4166666667</v>
      </c>
      <c r="AZ207" s="0" t="n">
        <v>1</v>
      </c>
      <c r="BA207" s="0" t="s">
        <v>6833</v>
      </c>
      <c r="BB207" s="0" t="n">
        <v>0</v>
      </c>
      <c r="BC207" s="380" t="n">
        <v>25569.125</v>
      </c>
      <c r="BD207" s="0" t="s">
        <v>2170</v>
      </c>
      <c r="BE207" s="0" t="s">
        <v>2170</v>
      </c>
      <c r="BF207" s="0" t="s">
        <v>2118</v>
      </c>
    </row>
    <row r="208" customFormat="false" ht="15" hidden="false" customHeight="false" outlineLevel="0" collapsed="false">
      <c r="A208" s="0" t="s">
        <v>19293</v>
      </c>
      <c r="B208" s="0" t="s">
        <v>19294</v>
      </c>
      <c r="C208" s="0" t="s">
        <v>19293</v>
      </c>
      <c r="D208" s="0" t="s">
        <v>2133</v>
      </c>
      <c r="E208" s="0" t="s">
        <v>19293</v>
      </c>
      <c r="F208" s="0" t="n">
        <v>1</v>
      </c>
      <c r="G208" s="0" t="s">
        <v>434</v>
      </c>
      <c r="H208" s="0" t="s">
        <v>2170</v>
      </c>
      <c r="I208" s="0" t="s">
        <v>2170</v>
      </c>
      <c r="J208" s="0" t="s">
        <v>2170</v>
      </c>
      <c r="K208" s="0" t="s">
        <v>2170</v>
      </c>
      <c r="L208" s="0" t="s">
        <v>2170</v>
      </c>
      <c r="M208" s="0" t="s">
        <v>2170</v>
      </c>
      <c r="N208" s="0" t="n">
        <f aca="false">FALSE()</f>
        <v>0</v>
      </c>
      <c r="O208" s="0" t="s">
        <v>19295</v>
      </c>
      <c r="P208" s="0" t="s">
        <v>17780</v>
      </c>
      <c r="Q208" s="0" t="n">
        <v>12</v>
      </c>
      <c r="R208" s="380" t="n">
        <v>47078.125</v>
      </c>
      <c r="S208" s="223" t="n">
        <v>1000</v>
      </c>
      <c r="T208" s="0" t="s">
        <v>2132</v>
      </c>
      <c r="U208" s="380" t="n">
        <v>45202.125</v>
      </c>
      <c r="V208" s="380" t="n">
        <v>45218.125</v>
      </c>
      <c r="W208" s="0" t="s">
        <v>2132</v>
      </c>
      <c r="X208" s="0" t="s">
        <v>18944</v>
      </c>
      <c r="Y208" s="0" t="s">
        <v>601</v>
      </c>
      <c r="Z208" s="0" t="s">
        <v>2602</v>
      </c>
      <c r="AA208" s="0" t="s">
        <v>610</v>
      </c>
      <c r="AB208" s="0" t="s">
        <v>17781</v>
      </c>
      <c r="AC208" s="0" t="n">
        <v>300000</v>
      </c>
      <c r="AD208" s="0" t="n">
        <v>300000</v>
      </c>
      <c r="AE208" s="0" t="n">
        <v>5</v>
      </c>
      <c r="AF208" s="0" t="n">
        <f aca="false">FALSE()</f>
        <v>0</v>
      </c>
      <c r="AG208" s="0" t="n">
        <f aca="false">TRUE()</f>
        <v>1</v>
      </c>
      <c r="AH208" s="0" t="n">
        <f aca="false">TRUE()</f>
        <v>1</v>
      </c>
      <c r="AI208" s="0" t="n">
        <f aca="false">FALSE()</f>
        <v>0</v>
      </c>
      <c r="AJ208" s="0" t="n">
        <f aca="false">FALSE()</f>
        <v>0</v>
      </c>
      <c r="AK208" s="0" t="n">
        <f aca="false">FALSE()</f>
        <v>0</v>
      </c>
      <c r="AL208" s="0" t="s">
        <v>2129</v>
      </c>
      <c r="AM208" s="0" t="n">
        <f aca="false">TRUE()</f>
        <v>1</v>
      </c>
      <c r="AN208" s="0" t="s">
        <v>19296</v>
      </c>
      <c r="AO208" s="0" t="n">
        <v>1</v>
      </c>
      <c r="AP208" s="0" t="s">
        <v>19297</v>
      </c>
      <c r="AQ208" s="0" t="s">
        <v>19298</v>
      </c>
      <c r="AR208" s="0" t="n">
        <f aca="false">TRUE()</f>
        <v>1</v>
      </c>
      <c r="AS208" s="0" t="n">
        <f aca="false">FALSE()</f>
        <v>0</v>
      </c>
      <c r="AT208" s="0" t="n">
        <f aca="false">FALSE()</f>
        <v>0</v>
      </c>
      <c r="AU208" s="0" t="n">
        <f aca="false">FALSE()</f>
        <v>0</v>
      </c>
      <c r="AV208" s="0" t="n">
        <f aca="false">FALSE()</f>
        <v>0</v>
      </c>
      <c r="AW208" s="0" t="n">
        <f aca="false">TRUE()</f>
        <v>1</v>
      </c>
      <c r="AX208" s="380" t="n">
        <v>45218.6888888889</v>
      </c>
      <c r="AY208" s="380" t="n">
        <v>45218.4166666667</v>
      </c>
      <c r="AZ208" s="0" t="n">
        <v>2</v>
      </c>
      <c r="BA208" s="0" t="s">
        <v>18075</v>
      </c>
      <c r="BB208" s="0" t="n">
        <v>0</v>
      </c>
      <c r="BC208" s="380" t="n">
        <v>45962.125</v>
      </c>
      <c r="BD208" s="0" t="s">
        <v>2170</v>
      </c>
      <c r="BE208" s="0" t="s">
        <v>2170</v>
      </c>
      <c r="BF208" s="0" t="s">
        <v>604</v>
      </c>
    </row>
    <row r="209" customFormat="false" ht="15" hidden="false" customHeight="false" outlineLevel="0" collapsed="false">
      <c r="A209" s="0" t="s">
        <v>19299</v>
      </c>
      <c r="B209" s="0" t="s">
        <v>19300</v>
      </c>
      <c r="C209" s="0" t="s">
        <v>19299</v>
      </c>
      <c r="D209" s="0" t="s">
        <v>2133</v>
      </c>
      <c r="E209" s="0" t="s">
        <v>19299</v>
      </c>
      <c r="F209" s="0" t="n">
        <v>1</v>
      </c>
      <c r="G209" s="0" t="s">
        <v>434</v>
      </c>
      <c r="H209" s="0" t="s">
        <v>2170</v>
      </c>
      <c r="I209" s="0" t="s">
        <v>2170</v>
      </c>
      <c r="J209" s="0" t="s">
        <v>2170</v>
      </c>
      <c r="K209" s="0" t="s">
        <v>2170</v>
      </c>
      <c r="L209" s="0" t="s">
        <v>2170</v>
      </c>
      <c r="M209" s="0" t="s">
        <v>2170</v>
      </c>
      <c r="N209" s="0" t="n">
        <f aca="false">FALSE()</f>
        <v>0</v>
      </c>
      <c r="O209" s="0" t="s">
        <v>19301</v>
      </c>
      <c r="P209" s="0" t="s">
        <v>17780</v>
      </c>
      <c r="Q209" s="0" t="n">
        <v>12</v>
      </c>
      <c r="R209" s="380" t="n">
        <v>46053.125</v>
      </c>
      <c r="S209" s="223" t="n">
        <v>292.8</v>
      </c>
      <c r="T209" s="0" t="s">
        <v>2132</v>
      </c>
      <c r="U209" s="380" t="n">
        <v>44966.125</v>
      </c>
      <c r="V209" s="380" t="n">
        <v>44973.125</v>
      </c>
      <c r="W209" s="0" t="s">
        <v>2132</v>
      </c>
      <c r="X209" s="0" t="s">
        <v>19302</v>
      </c>
      <c r="Y209" s="0" t="s">
        <v>601</v>
      </c>
      <c r="Z209" s="0" t="s">
        <v>2602</v>
      </c>
      <c r="AA209" s="0" t="s">
        <v>610</v>
      </c>
      <c r="AB209" s="0" t="s">
        <v>17781</v>
      </c>
      <c r="AC209" s="0" t="n">
        <v>200000</v>
      </c>
      <c r="AD209" s="0" t="n">
        <v>200000</v>
      </c>
      <c r="AE209" s="0" t="n">
        <v>5</v>
      </c>
      <c r="AF209" s="0" t="n">
        <f aca="false">FALSE()</f>
        <v>0</v>
      </c>
      <c r="AG209" s="0" t="n">
        <f aca="false">TRUE()</f>
        <v>1</v>
      </c>
      <c r="AH209" s="0" t="n">
        <f aca="false">TRUE()</f>
        <v>1</v>
      </c>
      <c r="AI209" s="0" t="n">
        <f aca="false">FALSE()</f>
        <v>0</v>
      </c>
      <c r="AJ209" s="0" t="n">
        <f aca="false">FALSE()</f>
        <v>0</v>
      </c>
      <c r="AK209" s="0" t="n">
        <f aca="false">TRUE()</f>
        <v>1</v>
      </c>
      <c r="AL209" s="0" t="s">
        <v>2129</v>
      </c>
      <c r="AM209" s="0" t="n">
        <f aca="false">TRUE()</f>
        <v>1</v>
      </c>
      <c r="AN209" s="0" t="s">
        <v>19303</v>
      </c>
      <c r="AO209" s="0" t="n">
        <v>1</v>
      </c>
      <c r="AP209" s="0" t="s">
        <v>19304</v>
      </c>
      <c r="AQ209" s="0" t="s">
        <v>19305</v>
      </c>
      <c r="AR209" s="0" t="n">
        <f aca="false">TRUE()</f>
        <v>1</v>
      </c>
      <c r="AS209" s="0" t="n">
        <f aca="false">TRUE()</f>
        <v>1</v>
      </c>
      <c r="AT209" s="0" t="n">
        <f aca="false">FALSE()</f>
        <v>0</v>
      </c>
      <c r="AU209" s="0" t="n">
        <f aca="false">FALSE()</f>
        <v>0</v>
      </c>
      <c r="AV209" s="0" t="n">
        <f aca="false">FALSE()</f>
        <v>0</v>
      </c>
      <c r="AW209" s="0" t="n">
        <f aca="false">FALSE()</f>
        <v>0</v>
      </c>
      <c r="AX209" s="380" t="n">
        <v>44973.6888888889</v>
      </c>
      <c r="AY209" s="380" t="n">
        <v>44973.4166666667</v>
      </c>
      <c r="AZ209" s="0" t="n">
        <v>2</v>
      </c>
      <c r="BA209" s="0" t="s">
        <v>19306</v>
      </c>
      <c r="BB209" s="0" t="n">
        <v>0</v>
      </c>
      <c r="BC209" s="380" t="n">
        <v>25569.125</v>
      </c>
      <c r="BD209" s="0" t="s">
        <v>2170</v>
      </c>
      <c r="BE209" s="0" t="s">
        <v>2170</v>
      </c>
      <c r="BF209" s="0" t="s">
        <v>2118</v>
      </c>
    </row>
    <row r="210" customFormat="false" ht="15" hidden="false" customHeight="false" outlineLevel="0" collapsed="false">
      <c r="A210" s="0" t="s">
        <v>19307</v>
      </c>
      <c r="B210" s="0" t="s">
        <v>19308</v>
      </c>
      <c r="C210" s="0" t="s">
        <v>19307</v>
      </c>
      <c r="D210" s="0" t="s">
        <v>2133</v>
      </c>
      <c r="E210" s="0" t="s">
        <v>19307</v>
      </c>
      <c r="F210" s="0" t="n">
        <v>1</v>
      </c>
      <c r="G210" s="0" t="s">
        <v>434</v>
      </c>
      <c r="H210" s="0" t="s">
        <v>2170</v>
      </c>
      <c r="I210" s="0" t="s">
        <v>2170</v>
      </c>
      <c r="J210" s="0" t="s">
        <v>2170</v>
      </c>
      <c r="K210" s="0" t="s">
        <v>2170</v>
      </c>
      <c r="L210" s="0" t="s">
        <v>2170</v>
      </c>
      <c r="M210" s="0" t="s">
        <v>2170</v>
      </c>
      <c r="N210" s="0" t="n">
        <f aca="false">FALSE()</f>
        <v>0</v>
      </c>
      <c r="O210" s="0" t="s">
        <v>19309</v>
      </c>
      <c r="P210" s="0" t="s">
        <v>17780</v>
      </c>
      <c r="Q210" s="0" t="n">
        <v>4</v>
      </c>
      <c r="R210" s="380" t="n">
        <v>48871.125</v>
      </c>
      <c r="S210" s="223" t="n">
        <v>1000</v>
      </c>
      <c r="T210" s="0" t="s">
        <v>2132</v>
      </c>
      <c r="U210" s="380" t="n">
        <v>45222.125</v>
      </c>
      <c r="V210" s="380" t="n">
        <v>45231.125</v>
      </c>
      <c r="W210" s="0" t="s">
        <v>2132</v>
      </c>
      <c r="X210" s="0" t="s">
        <v>19310</v>
      </c>
      <c r="Y210" s="0" t="s">
        <v>601</v>
      </c>
      <c r="Z210" s="0" t="s">
        <v>2602</v>
      </c>
      <c r="AA210" s="0" t="s">
        <v>610</v>
      </c>
      <c r="AB210" s="0" t="s">
        <v>17781</v>
      </c>
      <c r="AC210" s="0" t="n">
        <v>11000000</v>
      </c>
      <c r="AD210" s="0" t="n">
        <v>11000000</v>
      </c>
      <c r="AE210" s="0" t="n">
        <v>5</v>
      </c>
      <c r="AF210" s="0" t="n">
        <f aca="false">FALSE()</f>
        <v>0</v>
      </c>
      <c r="AG210" s="0" t="n">
        <f aca="false">TRUE()</f>
        <v>1</v>
      </c>
      <c r="AH210" s="0" t="n">
        <f aca="false">TRUE()</f>
        <v>1</v>
      </c>
      <c r="AI210" s="0" t="n">
        <f aca="false">TRUE()</f>
        <v>1</v>
      </c>
      <c r="AJ210" s="0" t="n">
        <f aca="false">FALSE()</f>
        <v>0</v>
      </c>
      <c r="AK210" s="0" t="n">
        <f aca="false">FALSE()</f>
        <v>0</v>
      </c>
      <c r="AL210" s="0" t="s">
        <v>2129</v>
      </c>
      <c r="AM210" s="0" t="n">
        <f aca="false">TRUE()</f>
        <v>1</v>
      </c>
      <c r="AN210" s="0" t="s">
        <v>19311</v>
      </c>
      <c r="AO210" s="0" t="n">
        <v>1</v>
      </c>
      <c r="AP210" s="0" t="s">
        <v>19312</v>
      </c>
      <c r="AQ210" s="0" t="s">
        <v>19313</v>
      </c>
      <c r="AR210" s="0" t="n">
        <f aca="false">TRUE()</f>
        <v>1</v>
      </c>
      <c r="AS210" s="0" t="n">
        <f aca="false">FALSE()</f>
        <v>0</v>
      </c>
      <c r="AT210" s="0" t="n">
        <f aca="false">FALSE()</f>
        <v>0</v>
      </c>
      <c r="AU210" s="0" t="n">
        <f aca="false">FALSE()</f>
        <v>0</v>
      </c>
      <c r="AV210" s="0" t="n">
        <f aca="false">FALSE()</f>
        <v>0</v>
      </c>
      <c r="AW210" s="0" t="n">
        <f aca="false">TRUE()</f>
        <v>1</v>
      </c>
      <c r="AX210" s="380" t="n">
        <v>45231.6944444444</v>
      </c>
      <c r="AY210" s="380" t="n">
        <v>45231.4166666667</v>
      </c>
      <c r="AZ210" s="0" t="n">
        <v>1</v>
      </c>
      <c r="BA210" s="0" t="s">
        <v>17884</v>
      </c>
      <c r="BB210" s="0" t="n">
        <v>0</v>
      </c>
      <c r="BC210" s="380" t="n">
        <v>25569.125</v>
      </c>
      <c r="BD210" s="0" t="s">
        <v>2170</v>
      </c>
      <c r="BE210" s="0" t="s">
        <v>2170</v>
      </c>
      <c r="BF210" s="0" t="s">
        <v>17868</v>
      </c>
    </row>
    <row r="211" customFormat="false" ht="15" hidden="false" customHeight="false" outlineLevel="0" collapsed="false">
      <c r="A211" s="0" t="s">
        <v>19314</v>
      </c>
      <c r="B211" s="0" t="s">
        <v>19315</v>
      </c>
      <c r="C211" s="0" t="s">
        <v>19314</v>
      </c>
      <c r="D211" s="0" t="s">
        <v>2133</v>
      </c>
      <c r="E211" s="0" t="s">
        <v>19314</v>
      </c>
      <c r="F211" s="0" t="n">
        <v>1</v>
      </c>
      <c r="G211" s="0" t="s">
        <v>434</v>
      </c>
      <c r="H211" s="0" t="s">
        <v>2170</v>
      </c>
      <c r="I211" s="0" t="s">
        <v>2170</v>
      </c>
      <c r="J211" s="0" t="s">
        <v>2170</v>
      </c>
      <c r="K211" s="0" t="s">
        <v>2170</v>
      </c>
      <c r="L211" s="0" t="s">
        <v>2170</v>
      </c>
      <c r="M211" s="0" t="s">
        <v>2170</v>
      </c>
      <c r="N211" s="0" t="n">
        <f aca="false">FALSE()</f>
        <v>0</v>
      </c>
      <c r="O211" s="0" t="s">
        <v>19316</v>
      </c>
      <c r="P211" s="0" t="s">
        <v>17838</v>
      </c>
      <c r="Q211" s="0" t="n">
        <v>12</v>
      </c>
      <c r="R211" s="380" t="n">
        <v>46442.125</v>
      </c>
      <c r="S211" s="223" t="n">
        <v>1000</v>
      </c>
      <c r="T211" s="0" t="s">
        <v>2132</v>
      </c>
      <c r="U211" s="380" t="n">
        <v>45719.125</v>
      </c>
      <c r="V211" s="380" t="n">
        <v>45722.125</v>
      </c>
      <c r="W211" s="0" t="s">
        <v>2132</v>
      </c>
      <c r="X211" s="0" t="s">
        <v>19317</v>
      </c>
      <c r="Y211" s="0" t="s">
        <v>601</v>
      </c>
      <c r="Z211" s="0" t="s">
        <v>2602</v>
      </c>
      <c r="AA211" s="0" t="s">
        <v>610</v>
      </c>
      <c r="AB211" s="0" t="s">
        <v>17781</v>
      </c>
      <c r="AC211" s="0" t="n">
        <v>5000000</v>
      </c>
      <c r="AD211" s="0" t="n">
        <v>5000000</v>
      </c>
      <c r="AE211" s="0" t="n">
        <v>5</v>
      </c>
      <c r="AF211" s="0" t="n">
        <f aca="false">FALSE()</f>
        <v>0</v>
      </c>
      <c r="AG211" s="0" t="n">
        <f aca="false">TRUE()</f>
        <v>1</v>
      </c>
      <c r="AH211" s="0" t="n">
        <f aca="false">TRUE()</f>
        <v>1</v>
      </c>
      <c r="AI211" s="0" t="n">
        <f aca="false">FALSE()</f>
        <v>0</v>
      </c>
      <c r="AJ211" s="0" t="n">
        <f aca="false">FALSE()</f>
        <v>0</v>
      </c>
      <c r="AK211" s="0" t="n">
        <f aca="false">FALSE()</f>
        <v>0</v>
      </c>
      <c r="AL211" s="0" t="s">
        <v>2129</v>
      </c>
      <c r="AM211" s="0" t="n">
        <f aca="false">TRUE()</f>
        <v>1</v>
      </c>
      <c r="AN211" s="0" t="s">
        <v>19318</v>
      </c>
      <c r="AO211" s="0" t="n">
        <v>1</v>
      </c>
      <c r="AP211" s="0" t="s">
        <v>19319</v>
      </c>
      <c r="AQ211" s="0" t="s">
        <v>19320</v>
      </c>
      <c r="AR211" s="0" t="n">
        <f aca="false">TRUE()</f>
        <v>1</v>
      </c>
      <c r="AS211" s="0" t="n">
        <f aca="false">FALSE()</f>
        <v>0</v>
      </c>
      <c r="AT211" s="0" t="n">
        <f aca="false">FALSE()</f>
        <v>0</v>
      </c>
      <c r="AU211" s="0" t="n">
        <f aca="false">FALSE()</f>
        <v>0</v>
      </c>
      <c r="AV211" s="0" t="n">
        <f aca="false">FALSE()</f>
        <v>0</v>
      </c>
      <c r="AW211" s="0" t="n">
        <f aca="false">TRUE()</f>
        <v>1</v>
      </c>
      <c r="AX211" s="380" t="n">
        <v>45722.6833333333</v>
      </c>
      <c r="AY211" s="380" t="n">
        <v>45722.125</v>
      </c>
      <c r="AZ211" s="0" t="n">
        <v>1</v>
      </c>
      <c r="BA211" s="0" t="s">
        <v>19321</v>
      </c>
      <c r="BB211" s="0" t="n">
        <v>0</v>
      </c>
      <c r="BC211" s="380" t="n">
        <v>25569.125</v>
      </c>
      <c r="BD211" s="0" t="s">
        <v>2170</v>
      </c>
      <c r="BE211" s="0" t="s">
        <v>2170</v>
      </c>
      <c r="BF211" s="0" t="s">
        <v>2118</v>
      </c>
    </row>
    <row r="212" customFormat="false" ht="15" hidden="false" customHeight="false" outlineLevel="0" collapsed="false">
      <c r="A212" s="0" t="s">
        <v>19322</v>
      </c>
      <c r="B212" s="0" t="s">
        <v>19323</v>
      </c>
      <c r="C212" s="0" t="s">
        <v>19322</v>
      </c>
      <c r="D212" s="0" t="s">
        <v>2133</v>
      </c>
      <c r="E212" s="0" t="s">
        <v>19322</v>
      </c>
      <c r="F212" s="0" t="n">
        <v>1</v>
      </c>
      <c r="G212" s="0" t="s">
        <v>434</v>
      </c>
      <c r="H212" s="0" t="s">
        <v>2170</v>
      </c>
      <c r="I212" s="0" t="s">
        <v>2170</v>
      </c>
      <c r="J212" s="0" t="s">
        <v>2170</v>
      </c>
      <c r="K212" s="0" t="s">
        <v>2170</v>
      </c>
      <c r="L212" s="0" t="s">
        <v>2170</v>
      </c>
      <c r="M212" s="0" t="s">
        <v>2170</v>
      </c>
      <c r="N212" s="0" t="n">
        <f aca="false">FALSE()</f>
        <v>0</v>
      </c>
      <c r="O212" s="0" t="s">
        <v>19324</v>
      </c>
      <c r="P212" s="0" t="s">
        <v>17780</v>
      </c>
      <c r="Q212" s="0" t="n">
        <v>4</v>
      </c>
      <c r="R212" s="380" t="n">
        <v>47129.125</v>
      </c>
      <c r="S212" s="223" t="n">
        <v>1000</v>
      </c>
      <c r="T212" s="0" t="s">
        <v>2132</v>
      </c>
      <c r="U212" s="380" t="n">
        <v>45286.125</v>
      </c>
      <c r="V212" s="380" t="n">
        <v>45309.125</v>
      </c>
      <c r="W212" s="0" t="s">
        <v>2132</v>
      </c>
      <c r="X212" s="0" t="s">
        <v>19325</v>
      </c>
      <c r="Y212" s="0" t="s">
        <v>601</v>
      </c>
      <c r="Z212" s="0" t="s">
        <v>2602</v>
      </c>
      <c r="AA212" s="0" t="s">
        <v>2115</v>
      </c>
      <c r="AB212" s="0" t="s">
        <v>17781</v>
      </c>
      <c r="AC212" s="0" t="n">
        <v>400000</v>
      </c>
      <c r="AD212" s="0" t="n">
        <v>400000</v>
      </c>
      <c r="AE212" s="0" t="n">
        <v>5</v>
      </c>
      <c r="AF212" s="0" t="n">
        <f aca="false">FALSE()</f>
        <v>0</v>
      </c>
      <c r="AG212" s="0" t="n">
        <f aca="false">TRUE()</f>
        <v>1</v>
      </c>
      <c r="AH212" s="0" t="n">
        <f aca="false">TRUE()</f>
        <v>1</v>
      </c>
      <c r="AI212" s="0" t="n">
        <f aca="false">FALSE()</f>
        <v>0</v>
      </c>
      <c r="AJ212" s="0" t="n">
        <f aca="false">FALSE()</f>
        <v>0</v>
      </c>
      <c r="AK212" s="0" t="n">
        <f aca="false">TRUE()</f>
        <v>1</v>
      </c>
      <c r="AL212" s="0" t="s">
        <v>2129</v>
      </c>
      <c r="AM212" s="0" t="n">
        <f aca="false">TRUE()</f>
        <v>1</v>
      </c>
      <c r="AN212" s="0" t="s">
        <v>19326</v>
      </c>
      <c r="AO212" s="0" t="n">
        <v>1</v>
      </c>
      <c r="AP212" s="0" t="s">
        <v>19327</v>
      </c>
      <c r="AQ212" s="0" t="s">
        <v>19328</v>
      </c>
      <c r="AR212" s="0" t="n">
        <f aca="false">TRUE()</f>
        <v>1</v>
      </c>
      <c r="AS212" s="0" t="n">
        <f aca="false">FALSE()</f>
        <v>0</v>
      </c>
      <c r="AT212" s="0" t="n">
        <f aca="false">FALSE()</f>
        <v>0</v>
      </c>
      <c r="AU212" s="0" t="n">
        <f aca="false">FALSE()</f>
        <v>0</v>
      </c>
      <c r="AV212" s="0" t="n">
        <f aca="false">FALSE()</f>
        <v>0</v>
      </c>
      <c r="AW212" s="0" t="n">
        <f aca="false">TRUE()</f>
        <v>1</v>
      </c>
      <c r="AX212" s="380" t="n">
        <v>45309.6875</v>
      </c>
      <c r="AY212" s="380" t="n">
        <v>45309.4166666667</v>
      </c>
      <c r="AZ212" s="0" t="n">
        <v>3</v>
      </c>
      <c r="BA212" s="0" t="s">
        <v>19329</v>
      </c>
      <c r="BB212" s="0" t="n">
        <v>0</v>
      </c>
      <c r="BC212" s="380" t="n">
        <v>25569.125</v>
      </c>
      <c r="BD212" s="0" t="s">
        <v>2170</v>
      </c>
      <c r="BE212" s="0" t="s">
        <v>2170</v>
      </c>
      <c r="BF212" s="0" t="s">
        <v>604</v>
      </c>
    </row>
    <row r="213" customFormat="false" ht="15" hidden="false" customHeight="false" outlineLevel="0" collapsed="false">
      <c r="A213" s="0" t="s">
        <v>19330</v>
      </c>
      <c r="B213" s="0" t="s">
        <v>19331</v>
      </c>
      <c r="C213" s="0" t="s">
        <v>19330</v>
      </c>
      <c r="D213" s="0" t="s">
        <v>2133</v>
      </c>
      <c r="E213" s="0" t="s">
        <v>19330</v>
      </c>
      <c r="F213" s="0" t="n">
        <v>1</v>
      </c>
      <c r="G213" s="0" t="s">
        <v>434</v>
      </c>
      <c r="H213" s="0" t="s">
        <v>2170</v>
      </c>
      <c r="I213" s="0" t="s">
        <v>2170</v>
      </c>
      <c r="J213" s="0" t="s">
        <v>2170</v>
      </c>
      <c r="K213" s="0" t="s">
        <v>2170</v>
      </c>
      <c r="L213" s="0" t="s">
        <v>2170</v>
      </c>
      <c r="M213" s="0" t="s">
        <v>2170</v>
      </c>
      <c r="N213" s="0" t="n">
        <f aca="false">FALSE()</f>
        <v>0</v>
      </c>
      <c r="O213" s="0" t="s">
        <v>19332</v>
      </c>
      <c r="P213" s="0" t="s">
        <v>17838</v>
      </c>
      <c r="Q213" s="0" t="n">
        <v>2</v>
      </c>
      <c r="R213" s="380" t="n">
        <v>47381.125</v>
      </c>
      <c r="S213" s="223" t="n">
        <v>1000</v>
      </c>
      <c r="T213" s="0" t="s">
        <v>2132</v>
      </c>
      <c r="U213" s="380" t="n">
        <v>42587.125</v>
      </c>
      <c r="V213" s="380" t="n">
        <v>43741.125</v>
      </c>
      <c r="W213" s="0" t="s">
        <v>2132</v>
      </c>
      <c r="X213" s="0" t="s">
        <v>19333</v>
      </c>
      <c r="Y213" s="0" t="s">
        <v>601</v>
      </c>
      <c r="Z213" s="0" t="s">
        <v>2602</v>
      </c>
      <c r="AA213" s="0" t="s">
        <v>2891</v>
      </c>
      <c r="AB213" s="0" t="s">
        <v>17848</v>
      </c>
      <c r="AC213" s="0" t="n">
        <v>5000000</v>
      </c>
      <c r="AD213" s="0" t="n">
        <v>5000000</v>
      </c>
      <c r="AE213" s="0" t="n">
        <v>5</v>
      </c>
      <c r="AF213" s="0" t="n">
        <f aca="false">FALSE()</f>
        <v>0</v>
      </c>
      <c r="AG213" s="0" t="n">
        <f aca="false">TRUE()</f>
        <v>1</v>
      </c>
      <c r="AH213" s="0" t="n">
        <f aca="false">TRUE()</f>
        <v>1</v>
      </c>
      <c r="AI213" s="0" t="n">
        <f aca="false">FALSE()</f>
        <v>0</v>
      </c>
      <c r="AJ213" s="0" t="n">
        <f aca="false">FALSE()</f>
        <v>0</v>
      </c>
      <c r="AK213" s="0" t="n">
        <f aca="false">FALSE()</f>
        <v>0</v>
      </c>
      <c r="AL213" s="0" t="s">
        <v>2129</v>
      </c>
      <c r="AM213" s="0" t="n">
        <f aca="false">TRUE()</f>
        <v>1</v>
      </c>
      <c r="AN213" s="0" t="s">
        <v>19334</v>
      </c>
      <c r="AO213" s="0" t="n">
        <v>1</v>
      </c>
      <c r="AP213" s="0" t="s">
        <v>19335</v>
      </c>
      <c r="AQ213" s="0" t="s">
        <v>19336</v>
      </c>
      <c r="AR213" s="0" t="n">
        <f aca="false">TRUE()</f>
        <v>1</v>
      </c>
      <c r="AS213" s="0" t="n">
        <f aca="false">FALSE()</f>
        <v>0</v>
      </c>
      <c r="AT213" s="0" t="n">
        <f aca="false">FALSE()</f>
        <v>0</v>
      </c>
      <c r="AU213" s="0" t="n">
        <f aca="false">FALSE()</f>
        <v>0</v>
      </c>
      <c r="AV213" s="0" t="n">
        <f aca="false">FALSE()</f>
        <v>0</v>
      </c>
      <c r="AW213" s="0" t="n">
        <f aca="false">TRUE()</f>
        <v>1</v>
      </c>
      <c r="AX213" s="380" t="n">
        <v>43741.6159722222</v>
      </c>
      <c r="AY213" s="380" t="n">
        <v>43741.4166666667</v>
      </c>
      <c r="AZ213" s="0" t="n">
        <v>1</v>
      </c>
      <c r="BA213" s="0" t="s">
        <v>9576</v>
      </c>
      <c r="BB213" s="0" t="n">
        <v>0</v>
      </c>
      <c r="BC213" s="380" t="n">
        <v>46471.125</v>
      </c>
      <c r="BD213" s="0" t="s">
        <v>2170</v>
      </c>
      <c r="BE213" s="0" t="s">
        <v>2170</v>
      </c>
      <c r="BF213" s="0" t="s">
        <v>2118</v>
      </c>
    </row>
    <row r="214" customFormat="false" ht="15" hidden="false" customHeight="false" outlineLevel="0" collapsed="false">
      <c r="A214" s="0" t="s">
        <v>19337</v>
      </c>
      <c r="B214" s="0" t="s">
        <v>19338</v>
      </c>
      <c r="C214" s="0" t="s">
        <v>19337</v>
      </c>
      <c r="D214" s="0" t="s">
        <v>2133</v>
      </c>
      <c r="E214" s="0" t="s">
        <v>19337</v>
      </c>
      <c r="F214" s="0" t="n">
        <v>1</v>
      </c>
      <c r="G214" s="0" t="s">
        <v>434</v>
      </c>
      <c r="H214" s="0" t="s">
        <v>2170</v>
      </c>
      <c r="I214" s="0" t="s">
        <v>2170</v>
      </c>
      <c r="J214" s="0" t="s">
        <v>2170</v>
      </c>
      <c r="K214" s="0" t="s">
        <v>2170</v>
      </c>
      <c r="L214" s="0" t="s">
        <v>2170</v>
      </c>
      <c r="M214" s="0" t="s">
        <v>2170</v>
      </c>
      <c r="N214" s="0" t="n">
        <f aca="false">FALSE()</f>
        <v>0</v>
      </c>
      <c r="O214" s="0" t="s">
        <v>19339</v>
      </c>
      <c r="P214" s="0" t="s">
        <v>17780</v>
      </c>
      <c r="Q214" s="0" t="n">
        <v>2</v>
      </c>
      <c r="R214" s="380" t="n">
        <v>46070.125</v>
      </c>
      <c r="S214" s="223" t="n">
        <v>1000</v>
      </c>
      <c r="T214" s="0" t="s">
        <v>2132</v>
      </c>
      <c r="U214" s="380" t="n">
        <v>41372.1666666667</v>
      </c>
      <c r="V214" s="380" t="n">
        <v>44244.125</v>
      </c>
      <c r="W214" s="0" t="s">
        <v>2132</v>
      </c>
      <c r="X214" s="0" t="s">
        <v>19340</v>
      </c>
      <c r="Y214" s="0" t="s">
        <v>601</v>
      </c>
      <c r="Z214" s="0" t="s">
        <v>2602</v>
      </c>
      <c r="AA214" s="0" t="s">
        <v>610</v>
      </c>
      <c r="AB214" s="0" t="s">
        <v>17781</v>
      </c>
      <c r="AC214" s="0" t="n">
        <v>4000000</v>
      </c>
      <c r="AD214" s="0" t="n">
        <v>4000000</v>
      </c>
      <c r="AE214" s="0" t="n">
        <v>5</v>
      </c>
      <c r="AF214" s="0" t="n">
        <f aca="false">FALSE()</f>
        <v>0</v>
      </c>
      <c r="AG214" s="0" t="n">
        <f aca="false">TRUE()</f>
        <v>1</v>
      </c>
      <c r="AH214" s="0" t="n">
        <f aca="false">TRUE()</f>
        <v>1</v>
      </c>
      <c r="AI214" s="0" t="n">
        <f aca="false">FALSE()</f>
        <v>0</v>
      </c>
      <c r="AJ214" s="0" t="n">
        <f aca="false">FALSE()</f>
        <v>0</v>
      </c>
      <c r="AK214" s="0" t="n">
        <f aca="false">FALSE()</f>
        <v>0</v>
      </c>
      <c r="AL214" s="0" t="s">
        <v>2129</v>
      </c>
      <c r="AM214" s="0" t="n">
        <f aca="false">TRUE()</f>
        <v>1</v>
      </c>
      <c r="AN214" s="0" t="s">
        <v>19341</v>
      </c>
      <c r="AO214" s="0" t="n">
        <v>1</v>
      </c>
      <c r="AP214" s="0" t="s">
        <v>19342</v>
      </c>
      <c r="AQ214" s="0" t="s">
        <v>19343</v>
      </c>
      <c r="AR214" s="0" t="n">
        <f aca="false">TRUE()</f>
        <v>1</v>
      </c>
      <c r="AS214" s="0" t="n">
        <f aca="false">FALSE()</f>
        <v>0</v>
      </c>
      <c r="AT214" s="0" t="n">
        <f aca="false">FALSE()</f>
        <v>0</v>
      </c>
      <c r="AU214" s="0" t="n">
        <f aca="false">FALSE()</f>
        <v>0</v>
      </c>
      <c r="AV214" s="0" t="n">
        <f aca="false">FALSE()</f>
        <v>0</v>
      </c>
      <c r="AW214" s="0" t="n">
        <f aca="false">TRUE()</f>
        <v>1</v>
      </c>
      <c r="AX214" s="380" t="n">
        <v>44244.6</v>
      </c>
      <c r="AY214" s="380" t="n">
        <v>44244.4166666667</v>
      </c>
      <c r="AZ214" s="0" t="n">
        <v>2</v>
      </c>
      <c r="BA214" s="0" t="s">
        <v>19344</v>
      </c>
      <c r="BB214" s="0" t="n">
        <v>0</v>
      </c>
      <c r="BC214" s="380" t="n">
        <v>25569.125</v>
      </c>
      <c r="BD214" s="0" t="s">
        <v>2170</v>
      </c>
      <c r="BE214" s="0" t="s">
        <v>2170</v>
      </c>
      <c r="BF214" s="0" t="s">
        <v>604</v>
      </c>
    </row>
    <row r="215" customFormat="false" ht="15" hidden="false" customHeight="false" outlineLevel="0" collapsed="false">
      <c r="A215" s="0" t="s">
        <v>19345</v>
      </c>
      <c r="B215" s="0" t="s">
        <v>19346</v>
      </c>
      <c r="C215" s="0" t="s">
        <v>19345</v>
      </c>
      <c r="D215" s="0" t="s">
        <v>2133</v>
      </c>
      <c r="E215" s="0" t="s">
        <v>19345</v>
      </c>
      <c r="F215" s="0" t="n">
        <v>1</v>
      </c>
      <c r="G215" s="0" t="s">
        <v>434</v>
      </c>
      <c r="H215" s="0" t="s">
        <v>2170</v>
      </c>
      <c r="I215" s="0" t="s">
        <v>2170</v>
      </c>
      <c r="J215" s="0" t="s">
        <v>2170</v>
      </c>
      <c r="K215" s="0" t="s">
        <v>2170</v>
      </c>
      <c r="L215" s="0" t="s">
        <v>2170</v>
      </c>
      <c r="M215" s="0" t="s">
        <v>2170</v>
      </c>
      <c r="N215" s="0" t="n">
        <f aca="false">FALSE()</f>
        <v>0</v>
      </c>
      <c r="O215" s="0" t="s">
        <v>19347</v>
      </c>
      <c r="P215" s="0" t="s">
        <v>17780</v>
      </c>
      <c r="Q215" s="0" t="n">
        <v>12</v>
      </c>
      <c r="R215" s="380" t="n">
        <v>45869.125</v>
      </c>
      <c r="S215" s="223" t="n">
        <v>700</v>
      </c>
      <c r="T215" s="0" t="s">
        <v>2132</v>
      </c>
      <c r="U215" s="380" t="n">
        <v>44062.125</v>
      </c>
      <c r="V215" s="380" t="n">
        <v>44069.125</v>
      </c>
      <c r="W215" s="0" t="s">
        <v>2132</v>
      </c>
      <c r="X215" s="0" t="s">
        <v>2135</v>
      </c>
      <c r="Y215" s="0" t="s">
        <v>601</v>
      </c>
      <c r="Z215" s="0" t="s">
        <v>2602</v>
      </c>
      <c r="AA215" s="0" t="s">
        <v>610</v>
      </c>
      <c r="AB215" s="0" t="s">
        <v>17781</v>
      </c>
      <c r="AC215" s="0" t="n">
        <v>250000</v>
      </c>
      <c r="AD215" s="0" t="n">
        <v>250000</v>
      </c>
      <c r="AE215" s="0" t="n">
        <v>5</v>
      </c>
      <c r="AF215" s="0" t="n">
        <f aca="false">FALSE()</f>
        <v>0</v>
      </c>
      <c r="AG215" s="0" t="n">
        <f aca="false">TRUE()</f>
        <v>1</v>
      </c>
      <c r="AH215" s="0" t="n">
        <f aca="false">TRUE()</f>
        <v>1</v>
      </c>
      <c r="AI215" s="0" t="n">
        <f aca="false">FALSE()</f>
        <v>0</v>
      </c>
      <c r="AJ215" s="0" t="n">
        <f aca="false">FALSE()</f>
        <v>0</v>
      </c>
      <c r="AK215" s="0" t="n">
        <f aca="false">TRUE()</f>
        <v>1</v>
      </c>
      <c r="AL215" s="0" t="s">
        <v>2129</v>
      </c>
      <c r="AM215" s="0" t="n">
        <f aca="false">TRUE()</f>
        <v>1</v>
      </c>
      <c r="AN215" s="0" t="s">
        <v>19348</v>
      </c>
      <c r="AO215" s="0" t="n">
        <v>1</v>
      </c>
      <c r="AP215" s="0" t="s">
        <v>19349</v>
      </c>
      <c r="AQ215" s="0" t="s">
        <v>19350</v>
      </c>
      <c r="AR215" s="0" t="n">
        <f aca="false">TRUE()</f>
        <v>1</v>
      </c>
      <c r="AS215" s="0" t="n">
        <f aca="false">FALSE()</f>
        <v>0</v>
      </c>
      <c r="AT215" s="0" t="n">
        <f aca="false">FALSE()</f>
        <v>0</v>
      </c>
      <c r="AU215" s="0" t="n">
        <f aca="false">FALSE()</f>
        <v>0</v>
      </c>
      <c r="AV215" s="0" t="n">
        <f aca="false">FALSE()</f>
        <v>0</v>
      </c>
      <c r="AW215" s="0" t="n">
        <f aca="false">TRUE()</f>
        <v>1</v>
      </c>
      <c r="AX215" s="380" t="n">
        <v>44069.6152777778</v>
      </c>
      <c r="AY215" s="380" t="n">
        <v>44069.4166666667</v>
      </c>
      <c r="AZ215" s="0" t="n">
        <v>3</v>
      </c>
      <c r="BA215" s="0" t="s">
        <v>19351</v>
      </c>
      <c r="BB215" s="0" t="n">
        <v>0</v>
      </c>
      <c r="BC215" s="380" t="n">
        <v>25569.125</v>
      </c>
      <c r="BD215" s="0" t="s">
        <v>2170</v>
      </c>
      <c r="BE215" s="0" t="s">
        <v>2170</v>
      </c>
      <c r="BF215" s="0" t="s">
        <v>604</v>
      </c>
    </row>
    <row r="216" customFormat="false" ht="15" hidden="false" customHeight="false" outlineLevel="0" collapsed="false">
      <c r="A216" s="0" t="s">
        <v>19352</v>
      </c>
      <c r="B216" s="0" t="s">
        <v>19353</v>
      </c>
      <c r="C216" s="0" t="s">
        <v>19352</v>
      </c>
      <c r="D216" s="0" t="s">
        <v>2133</v>
      </c>
      <c r="E216" s="0" t="s">
        <v>19352</v>
      </c>
      <c r="F216" s="0" t="n">
        <v>1</v>
      </c>
      <c r="G216" s="0" t="s">
        <v>434</v>
      </c>
      <c r="H216" s="0" t="s">
        <v>2596</v>
      </c>
      <c r="I216" s="0" t="s">
        <v>2596</v>
      </c>
      <c r="J216" s="0" t="s">
        <v>2600</v>
      </c>
      <c r="K216" s="0" t="s">
        <v>2170</v>
      </c>
      <c r="L216" s="0" t="s">
        <v>2600</v>
      </c>
      <c r="M216" s="0" t="s">
        <v>2170</v>
      </c>
      <c r="N216" s="0" t="n">
        <f aca="false">FALSE()</f>
        <v>0</v>
      </c>
      <c r="O216" s="0" t="s">
        <v>19354</v>
      </c>
      <c r="P216" s="0" t="s">
        <v>17780</v>
      </c>
      <c r="Q216" s="0" t="n">
        <v>4</v>
      </c>
      <c r="R216" s="380" t="n">
        <v>46603.125</v>
      </c>
      <c r="S216" s="223" t="n">
        <v>1000</v>
      </c>
      <c r="T216" s="0" t="s">
        <v>2132</v>
      </c>
      <c r="U216" s="380" t="n">
        <v>45504.125</v>
      </c>
      <c r="V216" s="380" t="n">
        <v>45511.125</v>
      </c>
      <c r="W216" s="0" t="s">
        <v>2132</v>
      </c>
      <c r="X216" s="0" t="s">
        <v>19355</v>
      </c>
      <c r="Y216" s="0" t="s">
        <v>601</v>
      </c>
      <c r="Z216" s="0" t="s">
        <v>2602</v>
      </c>
      <c r="AA216" s="0" t="s">
        <v>2684</v>
      </c>
      <c r="AB216" s="0" t="s">
        <v>17781</v>
      </c>
      <c r="AC216" s="0" t="n">
        <v>15000000</v>
      </c>
      <c r="AD216" s="0" t="n">
        <v>15000000</v>
      </c>
      <c r="AE216" s="0" t="n">
        <v>5</v>
      </c>
      <c r="AF216" s="0" t="n">
        <f aca="false">FALSE()</f>
        <v>0</v>
      </c>
      <c r="AG216" s="0" t="n">
        <f aca="false">TRUE()</f>
        <v>1</v>
      </c>
      <c r="AH216" s="0" t="n">
        <f aca="false">TRUE()</f>
        <v>1</v>
      </c>
      <c r="AI216" s="0" t="n">
        <f aca="false">TRUE()</f>
        <v>1</v>
      </c>
      <c r="AJ216" s="0" t="n">
        <f aca="false">FALSE()</f>
        <v>0</v>
      </c>
      <c r="AK216" s="0" t="n">
        <f aca="false">FALSE()</f>
        <v>0</v>
      </c>
      <c r="AL216" s="0" t="s">
        <v>2129</v>
      </c>
      <c r="AM216" s="0" t="n">
        <f aca="false">TRUE()</f>
        <v>1</v>
      </c>
      <c r="AN216" s="0" t="s">
        <v>19356</v>
      </c>
      <c r="AO216" s="0" t="n">
        <v>1</v>
      </c>
      <c r="AP216" s="0" t="s">
        <v>19357</v>
      </c>
      <c r="AQ216" s="0" t="s">
        <v>19358</v>
      </c>
      <c r="AR216" s="0" t="n">
        <f aca="false">TRUE()</f>
        <v>1</v>
      </c>
      <c r="AS216" s="0" t="n">
        <f aca="false">FALSE()</f>
        <v>0</v>
      </c>
      <c r="AT216" s="0" t="n">
        <f aca="false">FALSE()</f>
        <v>0</v>
      </c>
      <c r="AU216" s="0" t="n">
        <f aca="false">FALSE()</f>
        <v>0</v>
      </c>
      <c r="AV216" s="0" t="n">
        <f aca="false">FALSE()</f>
        <v>0</v>
      </c>
      <c r="AW216" s="0" t="n">
        <f aca="false">TRUE()</f>
        <v>1</v>
      </c>
      <c r="AX216" s="380" t="n">
        <v>45511.6222222222</v>
      </c>
      <c r="AY216" s="380" t="n">
        <v>45511.125</v>
      </c>
      <c r="AZ216" s="0" t="n">
        <v>1</v>
      </c>
      <c r="BA216" s="0" t="s">
        <v>19359</v>
      </c>
      <c r="BB216" s="0" t="n">
        <v>0</v>
      </c>
      <c r="BC216" s="380" t="n">
        <v>25569.125</v>
      </c>
      <c r="BD216" s="0" t="s">
        <v>2600</v>
      </c>
      <c r="BE216" s="0" t="s">
        <v>2170</v>
      </c>
      <c r="BF216" s="0" t="s">
        <v>17868</v>
      </c>
    </row>
    <row r="217" customFormat="false" ht="15" hidden="false" customHeight="false" outlineLevel="0" collapsed="false">
      <c r="A217" s="0" t="s">
        <v>19360</v>
      </c>
      <c r="B217" s="0" t="s">
        <v>19361</v>
      </c>
      <c r="C217" s="0" t="s">
        <v>19360</v>
      </c>
      <c r="D217" s="0" t="s">
        <v>2133</v>
      </c>
      <c r="E217" s="0" t="s">
        <v>19360</v>
      </c>
      <c r="F217" s="0" t="n">
        <v>1</v>
      </c>
      <c r="G217" s="0" t="s">
        <v>434</v>
      </c>
      <c r="H217" s="0" t="s">
        <v>2170</v>
      </c>
      <c r="I217" s="0" t="s">
        <v>2170</v>
      </c>
      <c r="J217" s="0" t="s">
        <v>2170</v>
      </c>
      <c r="K217" s="0" t="s">
        <v>2170</v>
      </c>
      <c r="L217" s="0" t="s">
        <v>2170</v>
      </c>
      <c r="M217" s="0" t="s">
        <v>2170</v>
      </c>
      <c r="N217" s="0" t="n">
        <f aca="false">FALSE()</f>
        <v>0</v>
      </c>
      <c r="O217" s="0" t="s">
        <v>19362</v>
      </c>
      <c r="P217" s="0" t="s">
        <v>17780</v>
      </c>
      <c r="Q217" s="0" t="n">
        <v>12</v>
      </c>
      <c r="R217" s="380" t="n">
        <v>46489.125</v>
      </c>
      <c r="S217" s="223" t="n">
        <v>1000</v>
      </c>
      <c r="T217" s="0" t="s">
        <v>2132</v>
      </c>
      <c r="U217" s="380" t="n">
        <v>45762.125</v>
      </c>
      <c r="V217" s="380" t="n">
        <v>45769.125</v>
      </c>
      <c r="W217" s="0" t="s">
        <v>2132</v>
      </c>
      <c r="X217" s="0" t="s">
        <v>19363</v>
      </c>
      <c r="Y217" s="0" t="s">
        <v>601</v>
      </c>
      <c r="Z217" s="0" t="s">
        <v>2602</v>
      </c>
      <c r="AA217" s="0" t="s">
        <v>2684</v>
      </c>
      <c r="AB217" s="0" t="s">
        <v>17781</v>
      </c>
      <c r="AC217" s="0" t="n">
        <v>15000000</v>
      </c>
      <c r="AD217" s="0" t="n">
        <v>15000000</v>
      </c>
      <c r="AE217" s="0" t="n">
        <v>5</v>
      </c>
      <c r="AF217" s="0" t="n">
        <f aca="false">FALSE()</f>
        <v>0</v>
      </c>
      <c r="AG217" s="0" t="n">
        <f aca="false">TRUE()</f>
        <v>1</v>
      </c>
      <c r="AH217" s="0" t="n">
        <f aca="false">TRUE()</f>
        <v>1</v>
      </c>
      <c r="AI217" s="0" t="n">
        <f aca="false">FALSE()</f>
        <v>0</v>
      </c>
      <c r="AJ217" s="0" t="n">
        <f aca="false">FALSE()</f>
        <v>0</v>
      </c>
      <c r="AK217" s="0" t="n">
        <f aca="false">FALSE()</f>
        <v>0</v>
      </c>
      <c r="AL217" s="0" t="s">
        <v>2129</v>
      </c>
      <c r="AM217" s="0" t="n">
        <f aca="false">TRUE()</f>
        <v>1</v>
      </c>
      <c r="AN217" s="0" t="s">
        <v>19364</v>
      </c>
      <c r="AO217" s="0" t="n">
        <v>1</v>
      </c>
      <c r="AP217" s="0" t="s">
        <v>19365</v>
      </c>
      <c r="AQ217" s="0" t="s">
        <v>19366</v>
      </c>
      <c r="AR217" s="0" t="n">
        <f aca="false">TRUE()</f>
        <v>1</v>
      </c>
      <c r="AS217" s="0" t="n">
        <f aca="false">FALSE()</f>
        <v>0</v>
      </c>
      <c r="AT217" s="0" t="n">
        <f aca="false">FALSE()</f>
        <v>0</v>
      </c>
      <c r="AU217" s="0" t="n">
        <f aca="false">FALSE()</f>
        <v>0</v>
      </c>
      <c r="AV217" s="0" t="n">
        <f aca="false">FALSE()</f>
        <v>0</v>
      </c>
      <c r="AW217" s="0" t="n">
        <f aca="false">TRUE()</f>
        <v>1</v>
      </c>
      <c r="AX217" s="380" t="n">
        <v>45769.6145833333</v>
      </c>
      <c r="AY217" s="380" t="n">
        <v>45769.125</v>
      </c>
      <c r="AZ217" s="0" t="n">
        <v>1</v>
      </c>
      <c r="BA217" s="0" t="s">
        <v>19359</v>
      </c>
      <c r="BB217" s="0" t="n">
        <v>0</v>
      </c>
      <c r="BC217" s="380" t="n">
        <v>25569.125</v>
      </c>
      <c r="BD217" s="0" t="s">
        <v>2170</v>
      </c>
      <c r="BE217" s="0" t="s">
        <v>2170</v>
      </c>
      <c r="BF217" s="0" t="s">
        <v>2118</v>
      </c>
    </row>
    <row r="218" customFormat="false" ht="15" hidden="false" customHeight="false" outlineLevel="0" collapsed="false">
      <c r="A218" s="0" t="s">
        <v>19367</v>
      </c>
      <c r="B218" s="0" t="s">
        <v>19368</v>
      </c>
      <c r="C218" s="0" t="s">
        <v>19367</v>
      </c>
      <c r="D218" s="0" t="s">
        <v>2133</v>
      </c>
      <c r="E218" s="0" t="s">
        <v>19367</v>
      </c>
      <c r="F218" s="0" t="n">
        <v>1</v>
      </c>
      <c r="G218" s="0" t="s">
        <v>434</v>
      </c>
      <c r="H218" s="0" t="s">
        <v>2170</v>
      </c>
      <c r="I218" s="0" t="s">
        <v>2170</v>
      </c>
      <c r="J218" s="0" t="s">
        <v>2170</v>
      </c>
      <c r="K218" s="0" t="s">
        <v>2170</v>
      </c>
      <c r="L218" s="0" t="s">
        <v>2170</v>
      </c>
      <c r="M218" s="0" t="s">
        <v>2170</v>
      </c>
      <c r="N218" s="0" t="n">
        <f aca="false">FALSE()</f>
        <v>0</v>
      </c>
      <c r="O218" s="0" t="s">
        <v>19369</v>
      </c>
      <c r="P218" s="0" t="s">
        <v>17780</v>
      </c>
      <c r="Q218" s="0" t="n">
        <v>4</v>
      </c>
      <c r="R218" s="380" t="n">
        <v>46350.125</v>
      </c>
      <c r="S218" s="223" t="n">
        <v>1000</v>
      </c>
      <c r="T218" s="0" t="s">
        <v>2132</v>
      </c>
      <c r="U218" s="380" t="n">
        <v>45252.125</v>
      </c>
      <c r="V218" s="380" t="n">
        <v>45258.125</v>
      </c>
      <c r="W218" s="0" t="s">
        <v>2132</v>
      </c>
      <c r="X218" s="0" t="s">
        <v>19370</v>
      </c>
      <c r="Y218" s="0" t="s">
        <v>601</v>
      </c>
      <c r="Z218" s="0" t="s">
        <v>2602</v>
      </c>
      <c r="AA218" s="0" t="s">
        <v>610</v>
      </c>
      <c r="AB218" s="0" t="s">
        <v>17781</v>
      </c>
      <c r="AC218" s="0" t="n">
        <v>150000</v>
      </c>
      <c r="AD218" s="0" t="n">
        <v>150000</v>
      </c>
      <c r="AE218" s="0" t="n">
        <v>5</v>
      </c>
      <c r="AF218" s="0" t="n">
        <f aca="false">FALSE()</f>
        <v>0</v>
      </c>
      <c r="AG218" s="0" t="n">
        <f aca="false">TRUE()</f>
        <v>1</v>
      </c>
      <c r="AH218" s="0" t="n">
        <f aca="false">TRUE()</f>
        <v>1</v>
      </c>
      <c r="AI218" s="0" t="n">
        <f aca="false">FALSE()</f>
        <v>0</v>
      </c>
      <c r="AJ218" s="0" t="n">
        <f aca="false">FALSE()</f>
        <v>0</v>
      </c>
      <c r="AK218" s="0" t="n">
        <f aca="false">FALSE()</f>
        <v>0</v>
      </c>
      <c r="AL218" s="0" t="s">
        <v>2129</v>
      </c>
      <c r="AM218" s="0" t="n">
        <f aca="false">TRUE()</f>
        <v>1</v>
      </c>
      <c r="AN218" s="0" t="s">
        <v>19371</v>
      </c>
      <c r="AO218" s="0" t="n">
        <v>1</v>
      </c>
      <c r="AP218" s="0" t="s">
        <v>19372</v>
      </c>
      <c r="AQ218" s="0" t="s">
        <v>19373</v>
      </c>
      <c r="AR218" s="0" t="n">
        <f aca="false">TRUE()</f>
        <v>1</v>
      </c>
      <c r="AS218" s="0" t="n">
        <f aca="false">FALSE()</f>
        <v>0</v>
      </c>
      <c r="AT218" s="0" t="n">
        <f aca="false">FALSE()</f>
        <v>0</v>
      </c>
      <c r="AU218" s="0" t="n">
        <f aca="false">FALSE()</f>
        <v>0</v>
      </c>
      <c r="AV218" s="0" t="n">
        <f aca="false">FALSE()</f>
        <v>0</v>
      </c>
      <c r="AW218" s="0" t="n">
        <f aca="false">TRUE()</f>
        <v>1</v>
      </c>
      <c r="AX218" s="380" t="n">
        <v>45258.6875</v>
      </c>
      <c r="AY218" s="380" t="n">
        <v>45258.4166666667</v>
      </c>
      <c r="AZ218" s="0" t="n">
        <v>3</v>
      </c>
      <c r="BA218" s="0" t="s">
        <v>18540</v>
      </c>
      <c r="BB218" s="0" t="n">
        <v>0</v>
      </c>
      <c r="BC218" s="380" t="n">
        <v>25569.125</v>
      </c>
      <c r="BD218" s="0" t="s">
        <v>2170</v>
      </c>
      <c r="BE218" s="0" t="s">
        <v>2170</v>
      </c>
      <c r="BF218" s="0" t="s">
        <v>604</v>
      </c>
    </row>
    <row r="219" customFormat="false" ht="15" hidden="false" customHeight="false" outlineLevel="0" collapsed="false">
      <c r="A219" s="0" t="s">
        <v>221</v>
      </c>
      <c r="B219" s="0" t="s">
        <v>19374</v>
      </c>
      <c r="C219" s="0" t="s">
        <v>221</v>
      </c>
      <c r="D219" s="0" t="s">
        <v>2133</v>
      </c>
      <c r="E219" s="0" t="s">
        <v>221</v>
      </c>
      <c r="F219" s="0" t="n">
        <v>1</v>
      </c>
      <c r="G219" s="0" t="s">
        <v>434</v>
      </c>
      <c r="H219" s="0" t="s">
        <v>2596</v>
      </c>
      <c r="I219" s="0" t="s">
        <v>2596</v>
      </c>
      <c r="J219" s="0" t="s">
        <v>19375</v>
      </c>
      <c r="K219" s="0" t="s">
        <v>2170</v>
      </c>
      <c r="L219" s="0" t="s">
        <v>13583</v>
      </c>
      <c r="M219" s="0" t="s">
        <v>2170</v>
      </c>
      <c r="N219" s="0" t="n">
        <f aca="false">FALSE()</f>
        <v>0</v>
      </c>
      <c r="O219" s="0" t="s">
        <v>19376</v>
      </c>
      <c r="P219" s="0" t="s">
        <v>17838</v>
      </c>
      <c r="Q219" s="0" t="n">
        <v>2</v>
      </c>
      <c r="R219" s="380" t="n">
        <v>46569.125</v>
      </c>
      <c r="S219" s="223" t="n">
        <v>1000</v>
      </c>
      <c r="T219" s="0" t="s">
        <v>2132</v>
      </c>
      <c r="U219" s="380" t="n">
        <v>44742.125</v>
      </c>
      <c r="V219" s="380" t="n">
        <v>44749.125</v>
      </c>
      <c r="W219" s="0" t="s">
        <v>2132</v>
      </c>
      <c r="X219" s="0" t="s">
        <v>19377</v>
      </c>
      <c r="Y219" s="0" t="s">
        <v>601</v>
      </c>
      <c r="Z219" s="0" t="s">
        <v>2602</v>
      </c>
      <c r="AA219" s="0" t="s">
        <v>2115</v>
      </c>
      <c r="AB219" s="0" t="s">
        <v>17781</v>
      </c>
      <c r="AC219" s="0" t="n">
        <v>30513100</v>
      </c>
      <c r="AD219" s="0" t="n">
        <v>30513100</v>
      </c>
      <c r="AE219" s="0" t="n">
        <v>5</v>
      </c>
      <c r="AF219" s="0" t="n">
        <f aca="false">FALSE()</f>
        <v>0</v>
      </c>
      <c r="AG219" s="0" t="n">
        <f aca="false">TRUE()</f>
        <v>1</v>
      </c>
      <c r="AH219" s="0" t="n">
        <f aca="false">TRUE()</f>
        <v>1</v>
      </c>
      <c r="AI219" s="0" t="n">
        <f aca="false">FALSE()</f>
        <v>0</v>
      </c>
      <c r="AJ219" s="0" t="n">
        <f aca="false">FALSE()</f>
        <v>0</v>
      </c>
      <c r="AK219" s="0" t="n">
        <f aca="false">FALSE()</f>
        <v>0</v>
      </c>
      <c r="AL219" s="0" t="s">
        <v>2129</v>
      </c>
      <c r="AM219" s="0" t="n">
        <f aca="false">TRUE()</f>
        <v>1</v>
      </c>
      <c r="AN219" s="0" t="s">
        <v>19378</v>
      </c>
      <c r="AO219" s="0" t="n">
        <v>1</v>
      </c>
      <c r="AP219" s="0" t="s">
        <v>19379</v>
      </c>
      <c r="AQ219" s="0" t="s">
        <v>19380</v>
      </c>
      <c r="AR219" s="0" t="n">
        <f aca="false">TRUE()</f>
        <v>1</v>
      </c>
      <c r="AS219" s="0" t="n">
        <f aca="false">FALSE()</f>
        <v>0</v>
      </c>
      <c r="AT219" s="0" t="n">
        <f aca="false">FALSE()</f>
        <v>0</v>
      </c>
      <c r="AU219" s="0" t="n">
        <f aca="false">FALSE()</f>
        <v>0</v>
      </c>
      <c r="AV219" s="0" t="n">
        <f aca="false">FALSE()</f>
        <v>0</v>
      </c>
      <c r="AW219" s="0" t="n">
        <f aca="false">TRUE()</f>
        <v>1</v>
      </c>
      <c r="AX219" s="380" t="n">
        <v>44749.61875</v>
      </c>
      <c r="AY219" s="380" t="n">
        <v>44749.4166666667</v>
      </c>
      <c r="AZ219" s="0" t="n">
        <v>2</v>
      </c>
      <c r="BA219" s="0" t="s">
        <v>19263</v>
      </c>
      <c r="BB219" s="0" t="n">
        <v>0</v>
      </c>
      <c r="BC219" s="380" t="n">
        <v>25569.125</v>
      </c>
      <c r="BD219" s="0" t="s">
        <v>19375</v>
      </c>
      <c r="BE219" s="0" t="s">
        <v>2170</v>
      </c>
      <c r="BF219" s="0" t="s">
        <v>2118</v>
      </c>
    </row>
    <row r="220" customFormat="false" ht="15" hidden="false" customHeight="false" outlineLevel="0" collapsed="false">
      <c r="A220" s="0" t="s">
        <v>19381</v>
      </c>
      <c r="B220" s="0" t="s">
        <v>19382</v>
      </c>
      <c r="C220" s="0" t="s">
        <v>19381</v>
      </c>
      <c r="D220" s="0" t="s">
        <v>2133</v>
      </c>
      <c r="E220" s="0" t="s">
        <v>19381</v>
      </c>
      <c r="F220" s="0" t="n">
        <v>1</v>
      </c>
      <c r="G220" s="0" t="s">
        <v>434</v>
      </c>
      <c r="H220" s="0" t="s">
        <v>2170</v>
      </c>
      <c r="I220" s="0" t="s">
        <v>2170</v>
      </c>
      <c r="J220" s="0" t="s">
        <v>2170</v>
      </c>
      <c r="K220" s="0" t="s">
        <v>2170</v>
      </c>
      <c r="L220" s="0" t="s">
        <v>2170</v>
      </c>
      <c r="M220" s="0" t="s">
        <v>2170</v>
      </c>
      <c r="N220" s="0" t="n">
        <f aca="false">FALSE()</f>
        <v>0</v>
      </c>
      <c r="O220" s="0" t="s">
        <v>19383</v>
      </c>
      <c r="P220" s="0" t="s">
        <v>17780</v>
      </c>
      <c r="Q220" s="0" t="n">
        <v>12</v>
      </c>
      <c r="R220" s="380" t="n">
        <v>46884.125</v>
      </c>
      <c r="S220" s="223" t="n">
        <v>1000</v>
      </c>
      <c r="T220" s="0" t="s">
        <v>2132</v>
      </c>
      <c r="U220" s="380" t="n">
        <v>45777.125</v>
      </c>
      <c r="V220" s="380" t="n">
        <v>45804.125</v>
      </c>
      <c r="W220" s="0" t="s">
        <v>2132</v>
      </c>
      <c r="X220" s="0" t="s">
        <v>19384</v>
      </c>
      <c r="Y220" s="0" t="s">
        <v>601</v>
      </c>
      <c r="Z220" s="0" t="s">
        <v>2602</v>
      </c>
      <c r="AA220" s="0" t="s">
        <v>17847</v>
      </c>
      <c r="AB220" s="0" t="s">
        <v>17848</v>
      </c>
      <c r="AC220" s="0" t="n">
        <v>7700000</v>
      </c>
      <c r="AD220" s="0" t="n">
        <v>7700000</v>
      </c>
      <c r="AE220" s="0" t="n">
        <v>5</v>
      </c>
      <c r="AF220" s="0" t="n">
        <f aca="false">FALSE()</f>
        <v>0</v>
      </c>
      <c r="AG220" s="0" t="n">
        <f aca="false">TRUE()</f>
        <v>1</v>
      </c>
      <c r="AH220" s="0" t="n">
        <f aca="false">TRUE()</f>
        <v>1</v>
      </c>
      <c r="AI220" s="0" t="n">
        <f aca="false">TRUE()</f>
        <v>1</v>
      </c>
      <c r="AJ220" s="0" t="n">
        <f aca="false">FALSE()</f>
        <v>0</v>
      </c>
      <c r="AK220" s="0" t="n">
        <f aca="false">TRUE()</f>
        <v>1</v>
      </c>
      <c r="AL220" s="0" t="s">
        <v>2129</v>
      </c>
      <c r="AM220" s="0" t="n">
        <f aca="false">TRUE()</f>
        <v>1</v>
      </c>
      <c r="AN220" s="0" t="s">
        <v>19385</v>
      </c>
      <c r="AO220" s="0" t="n">
        <v>1</v>
      </c>
      <c r="AP220" s="0" t="s">
        <v>19386</v>
      </c>
      <c r="AQ220" s="0" t="s">
        <v>19387</v>
      </c>
      <c r="AR220" s="0" t="n">
        <f aca="false">TRUE()</f>
        <v>1</v>
      </c>
      <c r="AS220" s="0" t="n">
        <f aca="false">TRUE()</f>
        <v>1</v>
      </c>
      <c r="AT220" s="0" t="n">
        <f aca="false">FALSE()</f>
        <v>0</v>
      </c>
      <c r="AU220" s="0" t="n">
        <f aca="false">FALSE()</f>
        <v>0</v>
      </c>
      <c r="AV220" s="0" t="n">
        <f aca="false">FALSE()</f>
        <v>0</v>
      </c>
      <c r="AW220" s="0" t="n">
        <f aca="false">TRUE()</f>
        <v>1</v>
      </c>
      <c r="AX220" s="380" t="n">
        <v>45804.6881944444</v>
      </c>
      <c r="AY220" s="380" t="n">
        <v>45804.125</v>
      </c>
      <c r="AZ220" s="0" t="n">
        <v>1</v>
      </c>
      <c r="BA220" s="0" t="s">
        <v>19388</v>
      </c>
      <c r="BB220" s="0" t="n">
        <v>0</v>
      </c>
      <c r="BC220" s="380" t="n">
        <v>25569.125</v>
      </c>
      <c r="BD220" s="0" t="s">
        <v>2170</v>
      </c>
      <c r="BE220" s="0" t="s">
        <v>2170</v>
      </c>
      <c r="BF220" s="0" t="s">
        <v>2118</v>
      </c>
    </row>
    <row r="221" customFormat="false" ht="15" hidden="false" customHeight="false" outlineLevel="0" collapsed="false">
      <c r="A221" s="0" t="s">
        <v>19389</v>
      </c>
      <c r="B221" s="0" t="s">
        <v>19390</v>
      </c>
      <c r="C221" s="0" t="s">
        <v>19389</v>
      </c>
      <c r="D221" s="0" t="s">
        <v>2133</v>
      </c>
      <c r="E221" s="0" t="s">
        <v>19389</v>
      </c>
      <c r="F221" s="0" t="n">
        <v>1</v>
      </c>
      <c r="G221" s="0" t="s">
        <v>434</v>
      </c>
      <c r="H221" s="0" t="s">
        <v>2596</v>
      </c>
      <c r="I221" s="0" t="s">
        <v>2596</v>
      </c>
      <c r="J221" s="0" t="s">
        <v>2599</v>
      </c>
      <c r="K221" s="0" t="s">
        <v>2170</v>
      </c>
      <c r="L221" s="0" t="s">
        <v>3535</v>
      </c>
      <c r="M221" s="0" t="s">
        <v>2170</v>
      </c>
      <c r="N221" s="0" t="n">
        <f aca="false">FALSE()</f>
        <v>0</v>
      </c>
      <c r="O221" s="0" t="s">
        <v>19391</v>
      </c>
      <c r="P221" s="0" t="s">
        <v>17780</v>
      </c>
      <c r="Q221" s="0" t="n">
        <v>12</v>
      </c>
      <c r="R221" s="380" t="n">
        <v>46333.125</v>
      </c>
      <c r="S221" s="223" t="n">
        <v>1000</v>
      </c>
      <c r="T221" s="0" t="s">
        <v>2132</v>
      </c>
      <c r="U221" s="380" t="n">
        <v>45428.125</v>
      </c>
      <c r="V221" s="380" t="n">
        <v>45433.125</v>
      </c>
      <c r="W221" s="0" t="s">
        <v>2132</v>
      </c>
      <c r="X221" s="0" t="s">
        <v>19392</v>
      </c>
      <c r="Y221" s="0" t="s">
        <v>601</v>
      </c>
      <c r="Z221" s="0" t="s">
        <v>2602</v>
      </c>
      <c r="AA221" s="0" t="s">
        <v>2114</v>
      </c>
      <c r="AB221" s="0" t="s">
        <v>17781</v>
      </c>
      <c r="AC221" s="0" t="n">
        <v>40000000</v>
      </c>
      <c r="AD221" s="0" t="n">
        <v>40000000</v>
      </c>
      <c r="AE221" s="0" t="n">
        <v>5</v>
      </c>
      <c r="AF221" s="0" t="n">
        <f aca="false">FALSE()</f>
        <v>0</v>
      </c>
      <c r="AG221" s="0" t="n">
        <f aca="false">TRUE()</f>
        <v>1</v>
      </c>
      <c r="AH221" s="0" t="n">
        <f aca="false">TRUE()</f>
        <v>1</v>
      </c>
      <c r="AI221" s="0" t="n">
        <f aca="false">TRUE()</f>
        <v>1</v>
      </c>
      <c r="AJ221" s="0" t="n">
        <f aca="false">FALSE()</f>
        <v>0</v>
      </c>
      <c r="AK221" s="0" t="n">
        <f aca="false">FALSE()</f>
        <v>0</v>
      </c>
      <c r="AL221" s="0" t="s">
        <v>2129</v>
      </c>
      <c r="AM221" s="0" t="n">
        <f aca="false">TRUE()</f>
        <v>1</v>
      </c>
      <c r="AN221" s="0" t="s">
        <v>19393</v>
      </c>
      <c r="AO221" s="0" t="n">
        <v>1</v>
      </c>
      <c r="AP221" s="0" t="s">
        <v>19394</v>
      </c>
      <c r="AQ221" s="0" t="s">
        <v>19395</v>
      </c>
      <c r="AR221" s="0" t="n">
        <f aca="false">TRUE()</f>
        <v>1</v>
      </c>
      <c r="AS221" s="0" t="n">
        <f aca="false">FALSE()</f>
        <v>0</v>
      </c>
      <c r="AT221" s="0" t="n">
        <f aca="false">FALSE()</f>
        <v>0</v>
      </c>
      <c r="AU221" s="0" t="n">
        <f aca="false">FALSE()</f>
        <v>0</v>
      </c>
      <c r="AV221" s="0" t="n">
        <f aca="false">FALSE()</f>
        <v>0</v>
      </c>
      <c r="AW221" s="0" t="n">
        <f aca="false">TRUE()</f>
        <v>1</v>
      </c>
      <c r="AX221" s="380" t="n">
        <v>45433.6222222222</v>
      </c>
      <c r="AY221" s="380" t="n">
        <v>45433.125</v>
      </c>
      <c r="AZ221" s="0" t="n">
        <v>1</v>
      </c>
      <c r="BA221" s="0" t="s">
        <v>19396</v>
      </c>
      <c r="BB221" s="0" t="n">
        <v>0</v>
      </c>
      <c r="BC221" s="380" t="n">
        <v>25569.125</v>
      </c>
      <c r="BD221" s="0" t="s">
        <v>2599</v>
      </c>
      <c r="BE221" s="0" t="s">
        <v>2170</v>
      </c>
      <c r="BF221" s="0" t="s">
        <v>17868</v>
      </c>
    </row>
    <row r="222" customFormat="false" ht="15" hidden="false" customHeight="false" outlineLevel="0" collapsed="false">
      <c r="A222" s="0" t="s">
        <v>19397</v>
      </c>
      <c r="B222" s="0" t="s">
        <v>19398</v>
      </c>
      <c r="C222" s="0" t="s">
        <v>19399</v>
      </c>
      <c r="D222" s="0" t="s">
        <v>17896</v>
      </c>
      <c r="E222" s="0" t="s">
        <v>19397</v>
      </c>
      <c r="F222" s="0" t="n">
        <v>1</v>
      </c>
      <c r="G222" s="0" t="s">
        <v>434</v>
      </c>
      <c r="H222" s="0" t="s">
        <v>2596</v>
      </c>
      <c r="I222" s="0" t="s">
        <v>2596</v>
      </c>
      <c r="J222" s="0" t="s">
        <v>2599</v>
      </c>
      <c r="K222" s="0" t="s">
        <v>2170</v>
      </c>
      <c r="L222" s="0" t="s">
        <v>13583</v>
      </c>
      <c r="M222" s="0" t="s">
        <v>2170</v>
      </c>
      <c r="N222" s="0" t="n">
        <f aca="false">FALSE()</f>
        <v>0</v>
      </c>
      <c r="O222" s="0" t="s">
        <v>19400</v>
      </c>
      <c r="P222" s="0" t="s">
        <v>17898</v>
      </c>
      <c r="Q222" s="0" t="n">
        <v>2</v>
      </c>
      <c r="R222" s="380" t="n">
        <v>48052.125</v>
      </c>
      <c r="S222" s="223" t="n">
        <v>1000</v>
      </c>
      <c r="T222" s="0" t="s">
        <v>2132</v>
      </c>
      <c r="U222" s="380" t="n">
        <v>44358.125</v>
      </c>
      <c r="V222" s="380" t="n">
        <v>44363.125</v>
      </c>
      <c r="W222" s="0" t="s">
        <v>2170</v>
      </c>
      <c r="X222" s="0" t="s">
        <v>19401</v>
      </c>
      <c r="Y222" s="0" t="s">
        <v>601</v>
      </c>
      <c r="Z222" s="0" t="s">
        <v>2602</v>
      </c>
      <c r="AA222" s="0" t="s">
        <v>600</v>
      </c>
      <c r="AB222" s="0" t="s">
        <v>17848</v>
      </c>
      <c r="AC222" s="0" t="n">
        <v>500000000</v>
      </c>
      <c r="AD222" s="0" t="n">
        <v>500000000</v>
      </c>
      <c r="AE222" s="0" t="n">
        <v>5</v>
      </c>
      <c r="AF222" s="0" t="n">
        <f aca="false">FALSE()</f>
        <v>0</v>
      </c>
      <c r="AG222" s="0" t="n">
        <f aca="false">TRUE()</f>
        <v>1</v>
      </c>
      <c r="AH222" s="0" t="n">
        <f aca="false">TRUE()</f>
        <v>1</v>
      </c>
      <c r="AI222" s="0" t="n">
        <f aca="false">FALSE()</f>
        <v>0</v>
      </c>
      <c r="AJ222" s="0" t="n">
        <f aca="false">FALSE()</f>
        <v>0</v>
      </c>
      <c r="AK222" s="0" t="n">
        <f aca="false">FALSE()</f>
        <v>0</v>
      </c>
      <c r="AL222" s="0" t="s">
        <v>7337</v>
      </c>
      <c r="AM222" s="0" t="n">
        <f aca="false">TRUE()</f>
        <v>1</v>
      </c>
      <c r="AN222" s="0" t="s">
        <v>19402</v>
      </c>
      <c r="AO222" s="0" t="n">
        <v>1</v>
      </c>
      <c r="AP222" s="0" t="s">
        <v>19403</v>
      </c>
      <c r="AQ222" s="0" t="s">
        <v>19404</v>
      </c>
      <c r="AR222" s="0" t="n">
        <f aca="false">TRUE()</f>
        <v>1</v>
      </c>
      <c r="AS222" s="0" t="n">
        <f aca="false">FALSE()</f>
        <v>0</v>
      </c>
      <c r="AT222" s="0" t="n">
        <f aca="false">FALSE()</f>
        <v>0</v>
      </c>
      <c r="AU222" s="0" t="n">
        <f aca="false">FALSE()</f>
        <v>0</v>
      </c>
      <c r="AV222" s="0" t="n">
        <f aca="false">FALSE()</f>
        <v>0</v>
      </c>
      <c r="AW222" s="0" t="n">
        <f aca="false">TRUE()</f>
        <v>1</v>
      </c>
      <c r="AX222" s="380" t="n">
        <v>44363.6243055556</v>
      </c>
      <c r="AY222" s="380" t="n">
        <v>44363.4166666667</v>
      </c>
      <c r="AZ222" s="0" t="n">
        <v>1</v>
      </c>
      <c r="BA222" s="0" t="s">
        <v>17903</v>
      </c>
      <c r="BB222" s="0" t="n">
        <v>0</v>
      </c>
      <c r="BC222" s="380" t="n">
        <v>25569.125</v>
      </c>
      <c r="BD222" s="0" t="s">
        <v>2599</v>
      </c>
      <c r="BE222" s="0" t="s">
        <v>2170</v>
      </c>
      <c r="BF222" s="0" t="s">
        <v>2118</v>
      </c>
    </row>
    <row r="223" customFormat="false" ht="15" hidden="false" customHeight="false" outlineLevel="0" collapsed="false">
      <c r="A223" s="0" t="s">
        <v>19405</v>
      </c>
      <c r="B223" s="0" t="s">
        <v>19406</v>
      </c>
      <c r="C223" s="0" t="s">
        <v>19405</v>
      </c>
      <c r="D223" s="0" t="s">
        <v>2133</v>
      </c>
      <c r="E223" s="0" t="s">
        <v>19405</v>
      </c>
      <c r="F223" s="0" t="n">
        <v>1</v>
      </c>
      <c r="G223" s="0" t="s">
        <v>434</v>
      </c>
      <c r="H223" s="0" t="s">
        <v>2596</v>
      </c>
      <c r="I223" s="0" t="s">
        <v>2596</v>
      </c>
      <c r="J223" s="0" t="s">
        <v>2598</v>
      </c>
      <c r="K223" s="0" t="s">
        <v>2170</v>
      </c>
      <c r="L223" s="0" t="s">
        <v>2600</v>
      </c>
      <c r="M223" s="0" t="s">
        <v>2170</v>
      </c>
      <c r="N223" s="0" t="n">
        <f aca="false">FALSE()</f>
        <v>0</v>
      </c>
      <c r="O223" s="0" t="s">
        <v>19407</v>
      </c>
      <c r="P223" s="0" t="s">
        <v>17780</v>
      </c>
      <c r="Q223" s="0" t="n">
        <v>4</v>
      </c>
      <c r="R223" s="380" t="n">
        <v>47584.125</v>
      </c>
      <c r="S223" s="223" t="n">
        <v>1000</v>
      </c>
      <c r="T223" s="0" t="s">
        <v>2132</v>
      </c>
      <c r="U223" s="380" t="n">
        <v>45757.125</v>
      </c>
      <c r="V223" s="380" t="n">
        <v>45764.125</v>
      </c>
      <c r="W223" s="0" t="s">
        <v>2132</v>
      </c>
      <c r="X223" s="0" t="s">
        <v>19408</v>
      </c>
      <c r="Y223" s="0" t="s">
        <v>601</v>
      </c>
      <c r="Z223" s="0" t="s">
        <v>2602</v>
      </c>
      <c r="AA223" s="0" t="s">
        <v>2574</v>
      </c>
      <c r="AB223" s="0" t="s">
        <v>17781</v>
      </c>
      <c r="AC223" s="0" t="n">
        <v>40000000</v>
      </c>
      <c r="AD223" s="0" t="n">
        <v>40000000</v>
      </c>
      <c r="AE223" s="0" t="n">
        <v>5</v>
      </c>
      <c r="AF223" s="0" t="n">
        <f aca="false">FALSE()</f>
        <v>0</v>
      </c>
      <c r="AG223" s="0" t="n">
        <f aca="false">TRUE()</f>
        <v>1</v>
      </c>
      <c r="AH223" s="0" t="n">
        <f aca="false">TRUE()</f>
        <v>1</v>
      </c>
      <c r="AI223" s="0" t="n">
        <f aca="false">FALSE()</f>
        <v>0</v>
      </c>
      <c r="AJ223" s="0" t="n">
        <f aca="false">FALSE()</f>
        <v>0</v>
      </c>
      <c r="AK223" s="0" t="n">
        <f aca="false">FALSE()</f>
        <v>0</v>
      </c>
      <c r="AL223" s="0" t="s">
        <v>2129</v>
      </c>
      <c r="AM223" s="0" t="n">
        <f aca="false">TRUE()</f>
        <v>1</v>
      </c>
      <c r="AN223" s="0" t="s">
        <v>19409</v>
      </c>
      <c r="AO223" s="0" t="n">
        <v>1</v>
      </c>
      <c r="AP223" s="0" t="s">
        <v>19410</v>
      </c>
      <c r="AQ223" s="0" t="s">
        <v>19411</v>
      </c>
      <c r="AR223" s="0" t="n">
        <f aca="false">TRUE()</f>
        <v>1</v>
      </c>
      <c r="AS223" s="0" t="n">
        <f aca="false">FALSE()</f>
        <v>0</v>
      </c>
      <c r="AT223" s="0" t="n">
        <f aca="false">FALSE()</f>
        <v>0</v>
      </c>
      <c r="AU223" s="0" t="n">
        <f aca="false">FALSE()</f>
        <v>0</v>
      </c>
      <c r="AV223" s="0" t="n">
        <f aca="false">FALSE()</f>
        <v>0</v>
      </c>
      <c r="AW223" s="0" t="n">
        <f aca="false">TRUE()</f>
        <v>1</v>
      </c>
      <c r="AX223" s="380" t="n">
        <v>45764.6145833333</v>
      </c>
      <c r="AY223" s="380" t="n">
        <v>45764.125</v>
      </c>
      <c r="AZ223" s="0" t="n">
        <v>1</v>
      </c>
      <c r="BA223" s="0" t="s">
        <v>18259</v>
      </c>
      <c r="BB223" s="0" t="n">
        <v>0</v>
      </c>
      <c r="BC223" s="380" t="n">
        <v>25569.125</v>
      </c>
      <c r="BD223" s="0" t="s">
        <v>2598</v>
      </c>
      <c r="BE223" s="0" t="s">
        <v>2170</v>
      </c>
      <c r="BF223" s="0" t="s">
        <v>2118</v>
      </c>
    </row>
    <row r="224" customFormat="false" ht="15" hidden="false" customHeight="false" outlineLevel="0" collapsed="false">
      <c r="A224" s="0" t="s">
        <v>19412</v>
      </c>
      <c r="B224" s="0" t="s">
        <v>19413</v>
      </c>
      <c r="C224" s="0" t="s">
        <v>19412</v>
      </c>
      <c r="D224" s="0" t="s">
        <v>2133</v>
      </c>
      <c r="E224" s="0" t="s">
        <v>19412</v>
      </c>
      <c r="F224" s="0" t="n">
        <v>1</v>
      </c>
      <c r="G224" s="0" t="s">
        <v>434</v>
      </c>
      <c r="H224" s="0" t="s">
        <v>2170</v>
      </c>
      <c r="I224" s="0" t="s">
        <v>2170</v>
      </c>
      <c r="J224" s="0" t="s">
        <v>2170</v>
      </c>
      <c r="K224" s="0" t="s">
        <v>2170</v>
      </c>
      <c r="L224" s="0" t="s">
        <v>2170</v>
      </c>
      <c r="M224" s="0" t="s">
        <v>2170</v>
      </c>
      <c r="N224" s="0" t="n">
        <f aca="false">FALSE()</f>
        <v>0</v>
      </c>
      <c r="O224" s="0" t="s">
        <v>19414</v>
      </c>
      <c r="P224" s="0" t="s">
        <v>17780</v>
      </c>
      <c r="Q224" s="0" t="n">
        <v>4</v>
      </c>
      <c r="R224" s="380" t="n">
        <v>45867.125</v>
      </c>
      <c r="S224" s="223" t="n">
        <v>1000</v>
      </c>
      <c r="T224" s="0" t="s">
        <v>2132</v>
      </c>
      <c r="U224" s="380" t="n">
        <v>45071.125</v>
      </c>
      <c r="V224" s="380" t="n">
        <v>45321.125</v>
      </c>
      <c r="W224" s="0" t="s">
        <v>2132</v>
      </c>
      <c r="X224" s="0" t="s">
        <v>18212</v>
      </c>
      <c r="Y224" s="0" t="s">
        <v>601</v>
      </c>
      <c r="Z224" s="0" t="s">
        <v>2602</v>
      </c>
      <c r="AA224" s="0" t="s">
        <v>610</v>
      </c>
      <c r="AB224" s="0" t="s">
        <v>17781</v>
      </c>
      <c r="AC224" s="0" t="n">
        <v>500000</v>
      </c>
      <c r="AD224" s="0" t="n">
        <v>500000</v>
      </c>
      <c r="AE224" s="0" t="n">
        <v>5</v>
      </c>
      <c r="AF224" s="0" t="n">
        <f aca="false">FALSE()</f>
        <v>0</v>
      </c>
      <c r="AG224" s="0" t="n">
        <f aca="false">TRUE()</f>
        <v>1</v>
      </c>
      <c r="AH224" s="0" t="n">
        <f aca="false">TRUE()</f>
        <v>1</v>
      </c>
      <c r="AI224" s="0" t="n">
        <f aca="false">FALSE()</f>
        <v>0</v>
      </c>
      <c r="AJ224" s="0" t="n">
        <f aca="false">FALSE()</f>
        <v>0</v>
      </c>
      <c r="AK224" s="0" t="n">
        <f aca="false">FALSE()</f>
        <v>0</v>
      </c>
      <c r="AL224" s="0" t="s">
        <v>2129</v>
      </c>
      <c r="AM224" s="0" t="n">
        <f aca="false">TRUE()</f>
        <v>1</v>
      </c>
      <c r="AN224" s="0" t="s">
        <v>19415</v>
      </c>
      <c r="AO224" s="0" t="n">
        <v>1</v>
      </c>
      <c r="AP224" s="0" t="s">
        <v>19416</v>
      </c>
      <c r="AQ224" s="0" t="s">
        <v>19417</v>
      </c>
      <c r="AR224" s="0" t="n">
        <f aca="false">TRUE()</f>
        <v>1</v>
      </c>
      <c r="AS224" s="0" t="n">
        <f aca="false">FALSE()</f>
        <v>0</v>
      </c>
      <c r="AT224" s="0" t="n">
        <f aca="false">FALSE()</f>
        <v>0</v>
      </c>
      <c r="AU224" s="0" t="n">
        <f aca="false">FALSE()</f>
        <v>0</v>
      </c>
      <c r="AV224" s="0" t="n">
        <f aca="false">FALSE()</f>
        <v>0</v>
      </c>
      <c r="AW224" s="0" t="n">
        <f aca="false">TRUE()</f>
        <v>1</v>
      </c>
      <c r="AX224" s="380" t="n">
        <v>45321.6875</v>
      </c>
      <c r="AY224" s="380" t="n">
        <v>45321.4166666667</v>
      </c>
      <c r="AZ224" s="0" t="n">
        <v>1</v>
      </c>
      <c r="BA224" s="0" t="s">
        <v>18968</v>
      </c>
      <c r="BB224" s="0" t="n">
        <v>0</v>
      </c>
      <c r="BC224" s="380" t="n">
        <v>45867.125</v>
      </c>
      <c r="BD224" s="0" t="s">
        <v>2170</v>
      </c>
      <c r="BE224" s="0" t="s">
        <v>2170</v>
      </c>
      <c r="BF224" s="0" t="s">
        <v>2118</v>
      </c>
    </row>
    <row r="225" customFormat="false" ht="15" hidden="false" customHeight="false" outlineLevel="0" collapsed="false">
      <c r="A225" s="0" t="s">
        <v>19418</v>
      </c>
      <c r="B225" s="0" t="s">
        <v>19419</v>
      </c>
      <c r="C225" s="0" t="s">
        <v>19418</v>
      </c>
      <c r="D225" s="0" t="s">
        <v>2133</v>
      </c>
      <c r="E225" s="0" t="s">
        <v>19418</v>
      </c>
      <c r="F225" s="0" t="n">
        <v>1</v>
      </c>
      <c r="G225" s="0" t="s">
        <v>434</v>
      </c>
      <c r="H225" s="0" t="s">
        <v>2170</v>
      </c>
      <c r="I225" s="0" t="s">
        <v>2170</v>
      </c>
      <c r="J225" s="0" t="s">
        <v>2170</v>
      </c>
      <c r="K225" s="0" t="s">
        <v>2170</v>
      </c>
      <c r="L225" s="0" t="s">
        <v>2170</v>
      </c>
      <c r="M225" s="0" t="s">
        <v>2170</v>
      </c>
      <c r="N225" s="0" t="n">
        <f aca="false">FALSE()</f>
        <v>0</v>
      </c>
      <c r="O225" s="0" t="s">
        <v>19420</v>
      </c>
      <c r="P225" s="0" t="s">
        <v>17838</v>
      </c>
      <c r="Q225" s="0" t="n">
        <v>12</v>
      </c>
      <c r="R225" s="380" t="n">
        <v>49090.125</v>
      </c>
      <c r="S225" s="223" t="n">
        <v>1000</v>
      </c>
      <c r="T225" s="0" t="s">
        <v>2132</v>
      </c>
      <c r="U225" s="380" t="n">
        <v>45804.125</v>
      </c>
      <c r="V225" s="380" t="n">
        <v>45838.125</v>
      </c>
      <c r="W225" s="0" t="s">
        <v>2132</v>
      </c>
      <c r="X225" s="0" t="s">
        <v>19421</v>
      </c>
      <c r="AA225" s="0" t="s">
        <v>610</v>
      </c>
      <c r="AB225" s="0" t="s">
        <v>17781</v>
      </c>
      <c r="AC225" s="0" t="n">
        <v>10900000</v>
      </c>
      <c r="AD225" s="0" t="n">
        <v>16000000</v>
      </c>
      <c r="AE225" s="0" t="n">
        <v>5</v>
      </c>
      <c r="AF225" s="0" t="n">
        <f aca="false">FALSE()</f>
        <v>0</v>
      </c>
      <c r="AG225" s="0" t="n">
        <f aca="false">TRUE()</f>
        <v>1</v>
      </c>
      <c r="AH225" s="0" t="n">
        <f aca="false">TRUE()</f>
        <v>1</v>
      </c>
      <c r="AI225" s="0" t="n">
        <f aca="false">FALSE()</f>
        <v>0</v>
      </c>
      <c r="AJ225" s="0" t="n">
        <f aca="false">FALSE()</f>
        <v>0</v>
      </c>
      <c r="AK225" s="0" t="n">
        <f aca="false">TRUE()</f>
        <v>1</v>
      </c>
      <c r="AL225" s="0" t="s">
        <v>2129</v>
      </c>
      <c r="AM225" s="0" t="n">
        <f aca="false">TRUE()</f>
        <v>1</v>
      </c>
      <c r="AN225" s="0" t="s">
        <v>19422</v>
      </c>
      <c r="AO225" s="0" t="n">
        <v>1</v>
      </c>
      <c r="AP225" s="0" t="s">
        <v>19423</v>
      </c>
      <c r="AQ225" s="0" t="s">
        <v>19424</v>
      </c>
      <c r="AR225" s="0" t="n">
        <f aca="false">TRUE()</f>
        <v>1</v>
      </c>
      <c r="AS225" s="0" t="n">
        <f aca="false">FALSE()</f>
        <v>0</v>
      </c>
      <c r="AT225" s="0" t="n">
        <f aca="false">FALSE()</f>
        <v>0</v>
      </c>
      <c r="AU225" s="0" t="n">
        <f aca="false">FALSE()</f>
        <v>0</v>
      </c>
      <c r="AV225" s="0" t="n">
        <f aca="false">FALSE()</f>
        <v>0</v>
      </c>
      <c r="AW225" s="0" t="n">
        <f aca="false">TRUE()</f>
        <v>1</v>
      </c>
      <c r="AX225" s="380" t="n">
        <v>45838.66875</v>
      </c>
      <c r="AY225" s="380" t="n">
        <v>45838.125</v>
      </c>
      <c r="AZ225" s="0" t="n">
        <v>1</v>
      </c>
      <c r="BA225" s="0" t="s">
        <v>18510</v>
      </c>
      <c r="BB225" s="0" t="n">
        <v>0</v>
      </c>
      <c r="BC225" s="380" t="n">
        <v>25569.125</v>
      </c>
      <c r="BD225" s="0" t="s">
        <v>2170</v>
      </c>
      <c r="BE225" s="0" t="s">
        <v>2170</v>
      </c>
      <c r="BF225" s="0" t="s">
        <v>18275</v>
      </c>
    </row>
    <row r="226" customFormat="false" ht="15" hidden="false" customHeight="false" outlineLevel="0" collapsed="false">
      <c r="A226" s="0" t="s">
        <v>19425</v>
      </c>
      <c r="B226" s="0" t="s">
        <v>19426</v>
      </c>
      <c r="C226" s="0" t="s">
        <v>19425</v>
      </c>
      <c r="D226" s="0" t="s">
        <v>2133</v>
      </c>
      <c r="E226" s="0" t="s">
        <v>19425</v>
      </c>
      <c r="F226" s="0" t="n">
        <v>1</v>
      </c>
      <c r="G226" s="0" t="s">
        <v>434</v>
      </c>
      <c r="H226" s="0" t="s">
        <v>2170</v>
      </c>
      <c r="I226" s="0" t="s">
        <v>2170</v>
      </c>
      <c r="J226" s="0" t="s">
        <v>2170</v>
      </c>
      <c r="K226" s="0" t="s">
        <v>2170</v>
      </c>
      <c r="L226" s="0" t="s">
        <v>2170</v>
      </c>
      <c r="M226" s="0" t="s">
        <v>2170</v>
      </c>
      <c r="N226" s="0" t="n">
        <f aca="false">FALSE()</f>
        <v>0</v>
      </c>
      <c r="O226" s="0" t="s">
        <v>19427</v>
      </c>
      <c r="P226" s="0" t="s">
        <v>17780</v>
      </c>
      <c r="Q226" s="0" t="n">
        <v>12</v>
      </c>
      <c r="R226" s="380" t="n">
        <v>46590.125</v>
      </c>
      <c r="S226" s="223" t="n">
        <v>1000</v>
      </c>
      <c r="T226" s="0" t="s">
        <v>2132</v>
      </c>
      <c r="U226" s="380" t="n">
        <v>45496.125</v>
      </c>
      <c r="V226" s="380" t="n">
        <v>45510.125</v>
      </c>
      <c r="W226" s="0" t="s">
        <v>2132</v>
      </c>
      <c r="X226" s="0" t="s">
        <v>18395</v>
      </c>
      <c r="Y226" s="0" t="s">
        <v>601</v>
      </c>
      <c r="Z226" s="0" t="s">
        <v>2602</v>
      </c>
      <c r="AA226" s="0" t="s">
        <v>2451</v>
      </c>
      <c r="AB226" s="0" t="s">
        <v>17781</v>
      </c>
      <c r="AC226" s="0" t="n">
        <v>20000000</v>
      </c>
      <c r="AD226" s="0" t="n">
        <v>20000000</v>
      </c>
      <c r="AE226" s="0" t="n">
        <v>5</v>
      </c>
      <c r="AF226" s="0" t="n">
        <f aca="false">FALSE()</f>
        <v>0</v>
      </c>
      <c r="AG226" s="0" t="n">
        <f aca="false">TRUE()</f>
        <v>1</v>
      </c>
      <c r="AH226" s="0" t="n">
        <f aca="false">TRUE()</f>
        <v>1</v>
      </c>
      <c r="AI226" s="0" t="n">
        <f aca="false">TRUE()</f>
        <v>1</v>
      </c>
      <c r="AJ226" s="0" t="n">
        <f aca="false">FALSE()</f>
        <v>0</v>
      </c>
      <c r="AK226" s="0" t="n">
        <f aca="false">FALSE()</f>
        <v>0</v>
      </c>
      <c r="AL226" s="0" t="s">
        <v>2129</v>
      </c>
      <c r="AM226" s="0" t="n">
        <f aca="false">TRUE()</f>
        <v>1</v>
      </c>
      <c r="AN226" s="0" t="s">
        <v>19428</v>
      </c>
      <c r="AO226" s="0" t="n">
        <v>1</v>
      </c>
      <c r="AP226" s="0" t="s">
        <v>19429</v>
      </c>
      <c r="AQ226" s="0" t="s">
        <v>19430</v>
      </c>
      <c r="AR226" s="0" t="n">
        <f aca="false">TRUE()</f>
        <v>1</v>
      </c>
      <c r="AS226" s="0" t="n">
        <f aca="false">TRUE()</f>
        <v>1</v>
      </c>
      <c r="AT226" s="0" t="n">
        <f aca="false">FALSE()</f>
        <v>0</v>
      </c>
      <c r="AU226" s="0" t="n">
        <f aca="false">FALSE()</f>
        <v>0</v>
      </c>
      <c r="AV226" s="0" t="n">
        <f aca="false">FALSE()</f>
        <v>0</v>
      </c>
      <c r="AW226" s="0" t="n">
        <f aca="false">TRUE()</f>
        <v>1</v>
      </c>
      <c r="AX226" s="380" t="n">
        <v>45510.6875</v>
      </c>
      <c r="AY226" s="380" t="n">
        <v>45510.125</v>
      </c>
      <c r="AZ226" s="0" t="n">
        <v>1</v>
      </c>
      <c r="BA226" s="0" t="s">
        <v>7267</v>
      </c>
      <c r="BB226" s="0" t="n">
        <v>0</v>
      </c>
      <c r="BC226" s="380" t="n">
        <v>25569.125</v>
      </c>
      <c r="BD226" s="0" t="s">
        <v>2170</v>
      </c>
      <c r="BE226" s="0" t="s">
        <v>2170</v>
      </c>
      <c r="BF226" s="0" t="s">
        <v>2118</v>
      </c>
    </row>
    <row r="227" customFormat="false" ht="15" hidden="false" customHeight="false" outlineLevel="0" collapsed="false">
      <c r="A227" s="0" t="s">
        <v>19431</v>
      </c>
      <c r="B227" s="0" t="s">
        <v>19432</v>
      </c>
      <c r="C227" s="0" t="s">
        <v>19431</v>
      </c>
      <c r="D227" s="0" t="s">
        <v>2133</v>
      </c>
      <c r="E227" s="0" t="s">
        <v>19431</v>
      </c>
      <c r="F227" s="0" t="n">
        <v>1</v>
      </c>
      <c r="G227" s="0" t="s">
        <v>434</v>
      </c>
      <c r="H227" s="0" t="s">
        <v>2170</v>
      </c>
      <c r="I227" s="0" t="s">
        <v>2170</v>
      </c>
      <c r="J227" s="0" t="s">
        <v>2170</v>
      </c>
      <c r="K227" s="0" t="s">
        <v>2170</v>
      </c>
      <c r="L227" s="0" t="s">
        <v>2170</v>
      </c>
      <c r="M227" s="0" t="s">
        <v>2170</v>
      </c>
      <c r="N227" s="0" t="n">
        <f aca="false">FALSE()</f>
        <v>0</v>
      </c>
      <c r="O227" s="0" t="s">
        <v>19433</v>
      </c>
      <c r="P227" s="0" t="s">
        <v>17780</v>
      </c>
      <c r="Q227" s="0" t="n">
        <v>4</v>
      </c>
      <c r="R227" s="380" t="n">
        <v>46316.125</v>
      </c>
      <c r="S227" s="223" t="n">
        <v>1000</v>
      </c>
      <c r="T227" s="0" t="s">
        <v>2132</v>
      </c>
      <c r="U227" s="380" t="n">
        <v>45216.125</v>
      </c>
      <c r="V227" s="380" t="n">
        <v>45222.125</v>
      </c>
      <c r="W227" s="0" t="s">
        <v>2132</v>
      </c>
      <c r="X227" s="0" t="s">
        <v>19434</v>
      </c>
      <c r="Y227" s="0" t="s">
        <v>601</v>
      </c>
      <c r="Z227" s="0" t="s">
        <v>2602</v>
      </c>
      <c r="AA227" s="0" t="s">
        <v>610</v>
      </c>
      <c r="AB227" s="0" t="s">
        <v>17781</v>
      </c>
      <c r="AC227" s="0" t="n">
        <v>10000000</v>
      </c>
      <c r="AD227" s="0" t="n">
        <v>10000000</v>
      </c>
      <c r="AE227" s="0" t="n">
        <v>5</v>
      </c>
      <c r="AF227" s="0" t="n">
        <f aca="false">FALSE()</f>
        <v>0</v>
      </c>
      <c r="AG227" s="0" t="n">
        <f aca="false">TRUE()</f>
        <v>1</v>
      </c>
      <c r="AH227" s="0" t="n">
        <f aca="false">TRUE()</f>
        <v>1</v>
      </c>
      <c r="AI227" s="0" t="n">
        <f aca="false">TRUE()</f>
        <v>1</v>
      </c>
      <c r="AJ227" s="0" t="n">
        <f aca="false">FALSE()</f>
        <v>0</v>
      </c>
      <c r="AK227" s="0" t="n">
        <f aca="false">FALSE()</f>
        <v>0</v>
      </c>
      <c r="AL227" s="0" t="s">
        <v>2129</v>
      </c>
      <c r="AM227" s="0" t="n">
        <f aca="false">TRUE()</f>
        <v>1</v>
      </c>
      <c r="AN227" s="0" t="s">
        <v>19435</v>
      </c>
      <c r="AO227" s="0" t="n">
        <v>1</v>
      </c>
      <c r="AP227" s="0" t="s">
        <v>19436</v>
      </c>
      <c r="AQ227" s="0" t="s">
        <v>19437</v>
      </c>
      <c r="AR227" s="0" t="n">
        <f aca="false">TRUE()</f>
        <v>1</v>
      </c>
      <c r="AS227" s="0" t="n">
        <f aca="false">TRUE()</f>
        <v>1</v>
      </c>
      <c r="AT227" s="0" t="n">
        <f aca="false">FALSE()</f>
        <v>0</v>
      </c>
      <c r="AU227" s="0" t="n">
        <f aca="false">FALSE()</f>
        <v>0</v>
      </c>
      <c r="AV227" s="0" t="n">
        <f aca="false">FALSE()</f>
        <v>0</v>
      </c>
      <c r="AW227" s="0" t="n">
        <f aca="false">TRUE()</f>
        <v>1</v>
      </c>
      <c r="AX227" s="380" t="n">
        <v>45222.6888888889</v>
      </c>
      <c r="AY227" s="380" t="n">
        <v>45222.4166666667</v>
      </c>
      <c r="AZ227" s="0" t="n">
        <v>1</v>
      </c>
      <c r="BA227" s="0" t="s">
        <v>5333</v>
      </c>
      <c r="BB227" s="0" t="n">
        <v>0</v>
      </c>
      <c r="BC227" s="380" t="n">
        <v>25569.125</v>
      </c>
      <c r="BD227" s="0" t="s">
        <v>2170</v>
      </c>
      <c r="BE227" s="0" t="s">
        <v>2170</v>
      </c>
      <c r="BF227" s="0" t="s">
        <v>2118</v>
      </c>
    </row>
    <row r="228" customFormat="false" ht="15" hidden="false" customHeight="false" outlineLevel="0" collapsed="false">
      <c r="A228" s="0" t="s">
        <v>19438</v>
      </c>
      <c r="B228" s="0" t="s">
        <v>19439</v>
      </c>
      <c r="C228" s="0" t="s">
        <v>19438</v>
      </c>
      <c r="D228" s="0" t="s">
        <v>18364</v>
      </c>
      <c r="E228" s="0" t="s">
        <v>19438</v>
      </c>
      <c r="F228" s="0" t="n">
        <v>1</v>
      </c>
      <c r="G228" s="0" t="s">
        <v>434</v>
      </c>
      <c r="H228" s="0" t="s">
        <v>2170</v>
      </c>
      <c r="I228" s="0" t="s">
        <v>2170</v>
      </c>
      <c r="J228" s="0" t="s">
        <v>2170</v>
      </c>
      <c r="K228" s="0" t="s">
        <v>2170</v>
      </c>
      <c r="L228" s="0" t="s">
        <v>2170</v>
      </c>
      <c r="M228" s="0" t="s">
        <v>2170</v>
      </c>
      <c r="N228" s="0" t="n">
        <f aca="false">FALSE()</f>
        <v>0</v>
      </c>
      <c r="O228" s="0" t="s">
        <v>19440</v>
      </c>
      <c r="P228" s="0" t="s">
        <v>17780</v>
      </c>
      <c r="Q228" s="0" t="n">
        <v>4</v>
      </c>
      <c r="R228" s="380" t="n">
        <v>47164.125</v>
      </c>
      <c r="S228" s="223" t="n">
        <v>1000</v>
      </c>
      <c r="T228" s="0" t="s">
        <v>2132</v>
      </c>
      <c r="U228" s="380" t="n">
        <v>45336.125</v>
      </c>
      <c r="V228" s="380" t="n">
        <v>45344.125</v>
      </c>
      <c r="W228" s="0" t="s">
        <v>2132</v>
      </c>
      <c r="X228" s="0" t="s">
        <v>2170</v>
      </c>
      <c r="Y228" s="0" t="s">
        <v>601</v>
      </c>
      <c r="Z228" s="0" t="s">
        <v>2602</v>
      </c>
      <c r="AA228" s="0" t="s">
        <v>2891</v>
      </c>
      <c r="AB228" s="0" t="s">
        <v>17781</v>
      </c>
      <c r="AC228" s="0" t="n">
        <v>200000</v>
      </c>
      <c r="AD228" s="0" t="n">
        <v>200000</v>
      </c>
      <c r="AE228" s="0" t="n">
        <v>1</v>
      </c>
      <c r="AF228" s="0" t="n">
        <f aca="false">FALSE()</f>
        <v>0</v>
      </c>
      <c r="AG228" s="0" t="n">
        <f aca="false">TRUE()</f>
        <v>1</v>
      </c>
      <c r="AH228" s="0" t="n">
        <f aca="false">TRUE()</f>
        <v>1</v>
      </c>
      <c r="AI228" s="0" t="n">
        <f aca="false">FALSE()</f>
        <v>0</v>
      </c>
      <c r="AJ228" s="0" t="n">
        <f aca="false">FALSE()</f>
        <v>0</v>
      </c>
      <c r="AK228" s="0" t="n">
        <f aca="false">TRUE()</f>
        <v>1</v>
      </c>
      <c r="AL228" s="0" t="s">
        <v>2129</v>
      </c>
      <c r="AM228" s="0" t="n">
        <f aca="false">TRUE()</f>
        <v>1</v>
      </c>
      <c r="AN228" s="0" t="s">
        <v>19441</v>
      </c>
      <c r="AO228" s="0" t="n">
        <v>1</v>
      </c>
      <c r="AP228" s="0" t="s">
        <v>19442</v>
      </c>
      <c r="AQ228" s="0" t="s">
        <v>19443</v>
      </c>
      <c r="AR228" s="0" t="n">
        <f aca="false">TRUE()</f>
        <v>1</v>
      </c>
      <c r="AS228" s="0" t="n">
        <f aca="false">FALSE()</f>
        <v>0</v>
      </c>
      <c r="AT228" s="0" t="n">
        <f aca="false">FALSE()</f>
        <v>0</v>
      </c>
      <c r="AU228" s="0" t="n">
        <f aca="false">FALSE()</f>
        <v>0</v>
      </c>
      <c r="AV228" s="0" t="n">
        <f aca="false">FALSE()</f>
        <v>0</v>
      </c>
      <c r="AW228" s="0" t="n">
        <f aca="false">FALSE()</f>
        <v>0</v>
      </c>
      <c r="AX228" s="380" t="n">
        <v>45344.6875</v>
      </c>
      <c r="AY228" s="380" t="n">
        <v>45344.125</v>
      </c>
      <c r="AZ228" s="0" t="n">
        <v>3</v>
      </c>
      <c r="BA228" s="0" t="s">
        <v>19444</v>
      </c>
      <c r="BB228" s="0" t="n">
        <v>0</v>
      </c>
      <c r="BC228" s="380" t="n">
        <v>25569.125</v>
      </c>
      <c r="BD228" s="0" t="s">
        <v>2170</v>
      </c>
      <c r="BE228" s="0" t="s">
        <v>2170</v>
      </c>
      <c r="BF228" s="0" t="s">
        <v>604</v>
      </c>
    </row>
    <row r="229" customFormat="false" ht="15" hidden="false" customHeight="false" outlineLevel="0" collapsed="false">
      <c r="A229" s="0" t="s">
        <v>19445</v>
      </c>
      <c r="B229" s="0" t="s">
        <v>19446</v>
      </c>
      <c r="C229" s="0" t="s">
        <v>19445</v>
      </c>
      <c r="D229" s="0" t="s">
        <v>2133</v>
      </c>
      <c r="E229" s="0" t="s">
        <v>19445</v>
      </c>
      <c r="F229" s="0" t="n">
        <v>1</v>
      </c>
      <c r="G229" s="0" t="s">
        <v>434</v>
      </c>
      <c r="H229" s="0" t="s">
        <v>2596</v>
      </c>
      <c r="I229" s="0" t="s">
        <v>2596</v>
      </c>
      <c r="J229" s="0" t="s">
        <v>19447</v>
      </c>
      <c r="K229" s="0" t="s">
        <v>2170</v>
      </c>
      <c r="L229" s="0" t="s">
        <v>13583</v>
      </c>
      <c r="M229" s="0" t="s">
        <v>2170</v>
      </c>
      <c r="N229" s="0" t="n">
        <f aca="false">FALSE()</f>
        <v>0</v>
      </c>
      <c r="O229" s="0" t="s">
        <v>19448</v>
      </c>
      <c r="P229" s="0" t="s">
        <v>17838</v>
      </c>
      <c r="Q229" s="0" t="n">
        <v>4</v>
      </c>
      <c r="R229" s="380" t="n">
        <v>46954.125</v>
      </c>
      <c r="S229" s="223" t="n">
        <v>1000</v>
      </c>
      <c r="T229" s="0" t="s">
        <v>2132</v>
      </c>
      <c r="U229" s="380" t="n">
        <v>45350.125</v>
      </c>
      <c r="V229" s="380" t="n">
        <v>45498.125</v>
      </c>
      <c r="W229" s="0" t="s">
        <v>2132</v>
      </c>
      <c r="X229" s="0" t="s">
        <v>19449</v>
      </c>
      <c r="Y229" s="0" t="s">
        <v>601</v>
      </c>
      <c r="Z229" s="0" t="s">
        <v>2602</v>
      </c>
      <c r="AA229" s="0" t="s">
        <v>610</v>
      </c>
      <c r="AB229" s="0" t="s">
        <v>17781</v>
      </c>
      <c r="AC229" s="0" t="n">
        <v>65000000</v>
      </c>
      <c r="AD229" s="0" t="n">
        <v>65000000</v>
      </c>
      <c r="AE229" s="0" t="n">
        <v>5</v>
      </c>
      <c r="AF229" s="0" t="n">
        <f aca="false">FALSE()</f>
        <v>0</v>
      </c>
      <c r="AG229" s="0" t="n">
        <f aca="false">TRUE()</f>
        <v>1</v>
      </c>
      <c r="AH229" s="0" t="n">
        <f aca="false">TRUE()</f>
        <v>1</v>
      </c>
      <c r="AI229" s="0" t="n">
        <f aca="false">TRUE()</f>
        <v>1</v>
      </c>
      <c r="AJ229" s="0" t="n">
        <f aca="false">FALSE()</f>
        <v>0</v>
      </c>
      <c r="AK229" s="0" t="n">
        <f aca="false">FALSE()</f>
        <v>0</v>
      </c>
      <c r="AL229" s="0" t="s">
        <v>2129</v>
      </c>
      <c r="AM229" s="0" t="n">
        <f aca="false">TRUE()</f>
        <v>1</v>
      </c>
      <c r="AN229" s="0" t="s">
        <v>19450</v>
      </c>
      <c r="AO229" s="0" t="n">
        <v>1</v>
      </c>
      <c r="AP229" s="0" t="s">
        <v>19451</v>
      </c>
      <c r="AQ229" s="0" t="s">
        <v>19452</v>
      </c>
      <c r="AR229" s="0" t="n">
        <f aca="false">TRUE()</f>
        <v>1</v>
      </c>
      <c r="AS229" s="0" t="n">
        <f aca="false">FALSE()</f>
        <v>0</v>
      </c>
      <c r="AT229" s="0" t="n">
        <f aca="false">FALSE()</f>
        <v>0</v>
      </c>
      <c r="AU229" s="0" t="n">
        <f aca="false">FALSE()</f>
        <v>0</v>
      </c>
      <c r="AV229" s="0" t="n">
        <f aca="false">FALSE()</f>
        <v>0</v>
      </c>
      <c r="AW229" s="0" t="n">
        <f aca="false">TRUE()</f>
        <v>1</v>
      </c>
      <c r="AX229" s="380" t="n">
        <v>45498.6145833333</v>
      </c>
      <c r="AY229" s="380" t="n">
        <v>45498.125</v>
      </c>
      <c r="AZ229" s="0" t="n">
        <v>1</v>
      </c>
      <c r="BA229" s="0" t="s">
        <v>18525</v>
      </c>
      <c r="BB229" s="0" t="n">
        <v>0</v>
      </c>
      <c r="BC229" s="380" t="n">
        <v>46954.125</v>
      </c>
      <c r="BD229" s="0" t="s">
        <v>19447</v>
      </c>
      <c r="BE229" s="0" t="s">
        <v>2170</v>
      </c>
      <c r="BF229" s="0" t="s">
        <v>17868</v>
      </c>
    </row>
    <row r="230" customFormat="false" ht="15" hidden="false" customHeight="false" outlineLevel="0" collapsed="false">
      <c r="A230" s="0" t="s">
        <v>19453</v>
      </c>
      <c r="B230" s="0" t="s">
        <v>19454</v>
      </c>
      <c r="C230" s="0" t="s">
        <v>19453</v>
      </c>
      <c r="D230" s="0" t="s">
        <v>2133</v>
      </c>
      <c r="E230" s="0" t="s">
        <v>19453</v>
      </c>
      <c r="F230" s="0" t="n">
        <v>1</v>
      </c>
      <c r="G230" s="0" t="s">
        <v>434</v>
      </c>
      <c r="H230" s="0" t="s">
        <v>2170</v>
      </c>
      <c r="I230" s="0" t="s">
        <v>2170</v>
      </c>
      <c r="J230" s="0" t="s">
        <v>2170</v>
      </c>
      <c r="K230" s="0" t="s">
        <v>2170</v>
      </c>
      <c r="L230" s="0" t="s">
        <v>2170</v>
      </c>
      <c r="M230" s="0" t="s">
        <v>2170</v>
      </c>
      <c r="N230" s="0" t="n">
        <f aca="false">FALSE()</f>
        <v>0</v>
      </c>
      <c r="O230" s="0" t="s">
        <v>19455</v>
      </c>
      <c r="P230" s="0" t="s">
        <v>17780</v>
      </c>
      <c r="Q230" s="0" t="n">
        <v>4</v>
      </c>
      <c r="R230" s="380" t="n">
        <v>46065.125</v>
      </c>
      <c r="S230" s="223" t="n">
        <v>1000</v>
      </c>
      <c r="T230" s="0" t="s">
        <v>2132</v>
      </c>
      <c r="U230" s="380" t="n">
        <v>45509.125</v>
      </c>
      <c r="V230" s="380" t="n">
        <v>45519.125</v>
      </c>
      <c r="W230" s="0" t="s">
        <v>2132</v>
      </c>
      <c r="X230" s="0" t="s">
        <v>19456</v>
      </c>
      <c r="Y230" s="0" t="s">
        <v>601</v>
      </c>
      <c r="Z230" s="0" t="s">
        <v>2602</v>
      </c>
      <c r="AA230" s="0" t="s">
        <v>610</v>
      </c>
      <c r="AB230" s="0" t="s">
        <v>17781</v>
      </c>
      <c r="AC230" s="0" t="n">
        <v>200000</v>
      </c>
      <c r="AD230" s="0" t="n">
        <v>200000</v>
      </c>
      <c r="AE230" s="0" t="n">
        <v>5</v>
      </c>
      <c r="AF230" s="0" t="n">
        <f aca="false">FALSE()</f>
        <v>0</v>
      </c>
      <c r="AG230" s="0" t="n">
        <f aca="false">TRUE()</f>
        <v>1</v>
      </c>
      <c r="AH230" s="0" t="n">
        <f aca="false">TRUE()</f>
        <v>1</v>
      </c>
      <c r="AI230" s="0" t="n">
        <f aca="false">FALSE()</f>
        <v>0</v>
      </c>
      <c r="AJ230" s="0" t="n">
        <f aca="false">FALSE()</f>
        <v>0</v>
      </c>
      <c r="AK230" s="0" t="n">
        <f aca="false">FALSE()</f>
        <v>0</v>
      </c>
      <c r="AL230" s="0" t="s">
        <v>2129</v>
      </c>
      <c r="AM230" s="0" t="n">
        <f aca="false">TRUE()</f>
        <v>1</v>
      </c>
      <c r="AN230" s="0" t="s">
        <v>19457</v>
      </c>
      <c r="AO230" s="0" t="n">
        <v>1</v>
      </c>
      <c r="AP230" s="0" t="s">
        <v>19458</v>
      </c>
      <c r="AQ230" s="0" t="s">
        <v>19459</v>
      </c>
      <c r="AR230" s="0" t="n">
        <f aca="false">TRUE()</f>
        <v>1</v>
      </c>
      <c r="AS230" s="0" t="n">
        <f aca="false">TRUE()</f>
        <v>1</v>
      </c>
      <c r="AT230" s="0" t="n">
        <f aca="false">FALSE()</f>
        <v>0</v>
      </c>
      <c r="AU230" s="0" t="n">
        <f aca="false">FALSE()</f>
        <v>0</v>
      </c>
      <c r="AV230" s="0" t="n">
        <f aca="false">FALSE()</f>
        <v>0</v>
      </c>
      <c r="AW230" s="0" t="n">
        <f aca="false">TRUE()</f>
        <v>1</v>
      </c>
      <c r="AX230" s="380" t="n">
        <v>45519.6875</v>
      </c>
      <c r="AY230" s="380" t="n">
        <v>45519.125</v>
      </c>
      <c r="AZ230" s="0" t="n">
        <v>3</v>
      </c>
      <c r="BA230" s="0" t="s">
        <v>19460</v>
      </c>
      <c r="BB230" s="0" t="n">
        <v>0</v>
      </c>
      <c r="BC230" s="380" t="n">
        <v>45883.125</v>
      </c>
      <c r="BD230" s="0" t="s">
        <v>2170</v>
      </c>
      <c r="BE230" s="0" t="s">
        <v>2170</v>
      </c>
      <c r="BF230" s="0" t="s">
        <v>2118</v>
      </c>
    </row>
    <row r="231" customFormat="false" ht="15" hidden="false" customHeight="false" outlineLevel="0" collapsed="false">
      <c r="A231" s="0" t="s">
        <v>19461</v>
      </c>
      <c r="B231" s="0" t="s">
        <v>19462</v>
      </c>
      <c r="C231" s="0" t="s">
        <v>19461</v>
      </c>
      <c r="D231" s="0" t="s">
        <v>2133</v>
      </c>
      <c r="E231" s="0" t="s">
        <v>19461</v>
      </c>
      <c r="F231" s="0" t="n">
        <v>1</v>
      </c>
      <c r="G231" s="0" t="s">
        <v>434</v>
      </c>
      <c r="H231" s="0" t="s">
        <v>2170</v>
      </c>
      <c r="I231" s="0" t="s">
        <v>2170</v>
      </c>
      <c r="J231" s="0" t="s">
        <v>2170</v>
      </c>
      <c r="K231" s="0" t="s">
        <v>2170</v>
      </c>
      <c r="L231" s="0" t="s">
        <v>2170</v>
      </c>
      <c r="M231" s="0" t="s">
        <v>2170</v>
      </c>
      <c r="N231" s="0" t="n">
        <f aca="false">FALSE()</f>
        <v>0</v>
      </c>
      <c r="O231" s="0" t="s">
        <v>19463</v>
      </c>
      <c r="P231" s="0" t="s">
        <v>17780</v>
      </c>
      <c r="Q231" s="0" t="n">
        <v>12</v>
      </c>
      <c r="R231" s="380" t="n">
        <v>46146.125</v>
      </c>
      <c r="S231" s="223" t="n">
        <v>1000</v>
      </c>
      <c r="T231" s="0" t="s">
        <v>2132</v>
      </c>
      <c r="U231" s="380" t="n">
        <v>45418.125</v>
      </c>
      <c r="V231" s="380" t="n">
        <v>45426.125</v>
      </c>
      <c r="W231" s="0" t="s">
        <v>2132</v>
      </c>
      <c r="X231" s="0" t="s">
        <v>19464</v>
      </c>
      <c r="Y231" s="0" t="s">
        <v>601</v>
      </c>
      <c r="Z231" s="0" t="s">
        <v>2602</v>
      </c>
      <c r="AA231" s="0" t="s">
        <v>610</v>
      </c>
      <c r="AB231" s="0" t="s">
        <v>17781</v>
      </c>
      <c r="AC231" s="0" t="n">
        <v>150000</v>
      </c>
      <c r="AD231" s="0" t="n">
        <v>150000</v>
      </c>
      <c r="AE231" s="0" t="n">
        <v>5</v>
      </c>
      <c r="AF231" s="0" t="n">
        <f aca="false">FALSE()</f>
        <v>0</v>
      </c>
      <c r="AG231" s="0" t="n">
        <f aca="false">TRUE()</f>
        <v>1</v>
      </c>
      <c r="AH231" s="0" t="n">
        <f aca="false">TRUE()</f>
        <v>1</v>
      </c>
      <c r="AI231" s="0" t="n">
        <f aca="false">FALSE()</f>
        <v>0</v>
      </c>
      <c r="AJ231" s="0" t="n">
        <f aca="false">FALSE()</f>
        <v>0</v>
      </c>
      <c r="AK231" s="0" t="n">
        <f aca="false">FALSE()</f>
        <v>0</v>
      </c>
      <c r="AL231" s="0" t="s">
        <v>2129</v>
      </c>
      <c r="AM231" s="0" t="n">
        <f aca="false">TRUE()</f>
        <v>1</v>
      </c>
      <c r="AN231" s="0" t="s">
        <v>19465</v>
      </c>
      <c r="AO231" s="0" t="n">
        <v>1</v>
      </c>
      <c r="AP231" s="0" t="s">
        <v>19466</v>
      </c>
      <c r="AQ231" s="0" t="s">
        <v>19467</v>
      </c>
      <c r="AR231" s="0" t="n">
        <f aca="false">TRUE()</f>
        <v>1</v>
      </c>
      <c r="AS231" s="0" t="n">
        <f aca="false">FALSE()</f>
        <v>0</v>
      </c>
      <c r="AT231" s="0" t="n">
        <f aca="false">FALSE()</f>
        <v>0</v>
      </c>
      <c r="AU231" s="0" t="n">
        <f aca="false">FALSE()</f>
        <v>0</v>
      </c>
      <c r="AV231" s="0" t="n">
        <f aca="false">FALSE()</f>
        <v>0</v>
      </c>
      <c r="AW231" s="0" t="n">
        <f aca="false">TRUE()</f>
        <v>1</v>
      </c>
      <c r="AX231" s="380" t="n">
        <v>45426.6881944445</v>
      </c>
      <c r="AY231" s="380" t="n">
        <v>45426.125</v>
      </c>
      <c r="AZ231" s="0" t="n">
        <v>2</v>
      </c>
      <c r="BA231" s="0" t="s">
        <v>19468</v>
      </c>
      <c r="BB231" s="0" t="n">
        <v>0</v>
      </c>
      <c r="BC231" s="380" t="n">
        <v>25569.125</v>
      </c>
      <c r="BD231" s="0" t="s">
        <v>2170</v>
      </c>
      <c r="BE231" s="0" t="s">
        <v>2170</v>
      </c>
      <c r="BF231" s="0" t="s">
        <v>604</v>
      </c>
    </row>
    <row r="232" customFormat="false" ht="15" hidden="false" customHeight="false" outlineLevel="0" collapsed="false">
      <c r="A232" s="0" t="s">
        <v>19469</v>
      </c>
      <c r="B232" s="0" t="s">
        <v>19470</v>
      </c>
      <c r="C232" s="0" t="s">
        <v>19471</v>
      </c>
      <c r="D232" s="0" t="s">
        <v>19472</v>
      </c>
      <c r="E232" s="0" t="s">
        <v>19469</v>
      </c>
      <c r="F232" s="0" t="n">
        <v>1</v>
      </c>
      <c r="G232" s="0" t="s">
        <v>2298</v>
      </c>
      <c r="H232" s="0" t="s">
        <v>2170</v>
      </c>
      <c r="I232" s="0" t="s">
        <v>2170</v>
      </c>
      <c r="J232" s="0" t="s">
        <v>2170</v>
      </c>
      <c r="K232" s="0" t="s">
        <v>2170</v>
      </c>
      <c r="L232" s="0" t="s">
        <v>2170</v>
      </c>
      <c r="M232" s="0" t="s">
        <v>2170</v>
      </c>
      <c r="N232" s="0" t="n">
        <f aca="false">FALSE()</f>
        <v>0</v>
      </c>
      <c r="O232" s="0" t="s">
        <v>19473</v>
      </c>
      <c r="P232" s="0" t="s">
        <v>2300</v>
      </c>
      <c r="Q232" s="0" t="n">
        <v>2</v>
      </c>
      <c r="R232" s="380" t="n">
        <v>54074.125</v>
      </c>
      <c r="S232" s="223" t="n">
        <v>1000</v>
      </c>
      <c r="T232" s="0" t="s">
        <v>2132</v>
      </c>
      <c r="U232" s="380" t="n">
        <v>25569.125</v>
      </c>
      <c r="V232" s="380" t="n">
        <v>43117.125</v>
      </c>
      <c r="W232" s="0" t="s">
        <v>2170</v>
      </c>
      <c r="X232" s="0" t="s">
        <v>2170</v>
      </c>
      <c r="AA232" s="0" t="s">
        <v>600</v>
      </c>
      <c r="AB232" s="0" t="s">
        <v>17848</v>
      </c>
      <c r="AC232" s="0" t="n">
        <v>2750000</v>
      </c>
      <c r="AD232" s="0" t="n">
        <v>2750000</v>
      </c>
      <c r="AE232" s="0" t="n">
        <v>4</v>
      </c>
      <c r="AF232" s="0" t="n">
        <f aca="false">FALSE()</f>
        <v>0</v>
      </c>
      <c r="AG232" s="0" t="n">
        <f aca="false">FALSE()</f>
        <v>0</v>
      </c>
      <c r="AH232" s="0" t="n">
        <f aca="false">FALSE()</f>
        <v>0</v>
      </c>
      <c r="AI232" s="0" t="n">
        <f aca="false">FALSE()</f>
        <v>0</v>
      </c>
      <c r="AJ232" s="0" t="n">
        <f aca="false">FALSE()</f>
        <v>0</v>
      </c>
      <c r="AK232" s="0" t="n">
        <f aca="false">FALSE()</f>
        <v>0</v>
      </c>
      <c r="AL232" s="0" t="s">
        <v>2129</v>
      </c>
      <c r="AM232" s="0" t="n">
        <f aca="false">TRUE()</f>
        <v>1</v>
      </c>
      <c r="AN232" s="0" t="s">
        <v>19474</v>
      </c>
      <c r="AO232" s="0" t="n">
        <v>2</v>
      </c>
      <c r="AP232" s="0" t="s">
        <v>19475</v>
      </c>
      <c r="AQ232" s="0" t="s">
        <v>19476</v>
      </c>
      <c r="AR232" s="0" t="n">
        <f aca="false">FALSE()</f>
        <v>0</v>
      </c>
      <c r="AS232" s="0" t="n">
        <f aca="false">TRUE()</f>
        <v>1</v>
      </c>
      <c r="AT232" s="0" t="n">
        <f aca="false">FALSE()</f>
        <v>0</v>
      </c>
      <c r="AU232" s="0" t="n">
        <f aca="false">FALSE()</f>
        <v>0</v>
      </c>
      <c r="AV232" s="0" t="n">
        <f aca="false">FALSE()</f>
        <v>0</v>
      </c>
      <c r="AW232" s="0" t="n">
        <f aca="false">TRUE()</f>
        <v>1</v>
      </c>
      <c r="AX232" s="380" t="n">
        <v>44421.6458333333</v>
      </c>
      <c r="AY232" s="380" t="n">
        <v>44421.4166666667</v>
      </c>
      <c r="AZ232" s="0" t="n">
        <v>3</v>
      </c>
      <c r="BA232" s="0" t="s">
        <v>19477</v>
      </c>
      <c r="BB232" s="0" t="n">
        <v>0</v>
      </c>
      <c r="BC232" s="380" t="n">
        <v>25569.125</v>
      </c>
      <c r="BD232" s="0" t="s">
        <v>2170</v>
      </c>
      <c r="BE232" s="0" t="s">
        <v>2170</v>
      </c>
      <c r="BF232" s="0" t="s">
        <v>2118</v>
      </c>
    </row>
    <row r="233" customFormat="false" ht="15" hidden="false" customHeight="false" outlineLevel="0" collapsed="false">
      <c r="A233" s="0" t="s">
        <v>19478</v>
      </c>
      <c r="B233" s="0" t="s">
        <v>19479</v>
      </c>
      <c r="C233" s="0" t="s">
        <v>19478</v>
      </c>
      <c r="D233" s="0" t="s">
        <v>2133</v>
      </c>
      <c r="E233" s="0" t="s">
        <v>19478</v>
      </c>
      <c r="F233" s="0" t="n">
        <v>1</v>
      </c>
      <c r="G233" s="0" t="s">
        <v>434</v>
      </c>
      <c r="H233" s="0" t="s">
        <v>2170</v>
      </c>
      <c r="I233" s="0" t="s">
        <v>2170</v>
      </c>
      <c r="J233" s="0" t="s">
        <v>2170</v>
      </c>
      <c r="K233" s="0" t="s">
        <v>2170</v>
      </c>
      <c r="L233" s="0" t="s">
        <v>2170</v>
      </c>
      <c r="M233" s="0" t="s">
        <v>2170</v>
      </c>
      <c r="N233" s="0" t="n">
        <f aca="false">FALSE()</f>
        <v>0</v>
      </c>
      <c r="O233" s="0" t="s">
        <v>19480</v>
      </c>
      <c r="P233" s="0" t="s">
        <v>17780</v>
      </c>
      <c r="Q233" s="0" t="n">
        <v>4</v>
      </c>
      <c r="R233" s="380" t="n">
        <v>46644.125</v>
      </c>
      <c r="S233" s="223" t="n">
        <v>1000</v>
      </c>
      <c r="T233" s="0" t="s">
        <v>2132</v>
      </c>
      <c r="U233" s="380" t="n">
        <v>44084.125</v>
      </c>
      <c r="V233" s="380" t="n">
        <v>44096.125</v>
      </c>
      <c r="W233" s="0" t="s">
        <v>2132</v>
      </c>
      <c r="X233" s="0" t="s">
        <v>19481</v>
      </c>
      <c r="Y233" s="0" t="s">
        <v>601</v>
      </c>
      <c r="Z233" s="0" t="s">
        <v>2602</v>
      </c>
      <c r="AA233" s="0" t="s">
        <v>2115</v>
      </c>
      <c r="AB233" s="0" t="s">
        <v>17781</v>
      </c>
      <c r="AC233" s="0" t="n">
        <v>500000</v>
      </c>
      <c r="AD233" s="0" t="n">
        <v>500000</v>
      </c>
      <c r="AE233" s="0" t="n">
        <v>5</v>
      </c>
      <c r="AF233" s="0" t="n">
        <f aca="false">FALSE()</f>
        <v>0</v>
      </c>
      <c r="AG233" s="0" t="n">
        <f aca="false">TRUE()</f>
        <v>1</v>
      </c>
      <c r="AH233" s="0" t="n">
        <f aca="false">TRUE()</f>
        <v>1</v>
      </c>
      <c r="AI233" s="0" t="n">
        <f aca="false">FALSE()</f>
        <v>0</v>
      </c>
      <c r="AJ233" s="0" t="n">
        <f aca="false">FALSE()</f>
        <v>0</v>
      </c>
      <c r="AK233" s="0" t="n">
        <f aca="false">FALSE()</f>
        <v>0</v>
      </c>
      <c r="AL233" s="0" t="s">
        <v>2129</v>
      </c>
      <c r="AM233" s="0" t="n">
        <f aca="false">TRUE()</f>
        <v>1</v>
      </c>
      <c r="AN233" s="0" t="s">
        <v>19482</v>
      </c>
      <c r="AO233" s="0" t="n">
        <v>1</v>
      </c>
      <c r="AP233" s="0" t="s">
        <v>19483</v>
      </c>
      <c r="AQ233" s="0" t="s">
        <v>19484</v>
      </c>
      <c r="AR233" s="0" t="n">
        <f aca="false">TRUE()</f>
        <v>1</v>
      </c>
      <c r="AS233" s="0" t="n">
        <f aca="false">FALSE()</f>
        <v>0</v>
      </c>
      <c r="AT233" s="0" t="n">
        <f aca="false">FALSE()</f>
        <v>0</v>
      </c>
      <c r="AU233" s="0" t="n">
        <f aca="false">FALSE()</f>
        <v>0</v>
      </c>
      <c r="AV233" s="0" t="n">
        <f aca="false">FALSE()</f>
        <v>0</v>
      </c>
      <c r="AW233" s="0" t="n">
        <f aca="false">TRUE()</f>
        <v>1</v>
      </c>
      <c r="AX233" s="380" t="n">
        <v>44096.6590277778</v>
      </c>
      <c r="AY233" s="380" t="n">
        <v>44096.4166666667</v>
      </c>
      <c r="AZ233" s="0" t="n">
        <v>2</v>
      </c>
      <c r="BA233" s="0" t="s">
        <v>19485</v>
      </c>
      <c r="BB233" s="0" t="n">
        <v>0</v>
      </c>
      <c r="BC233" s="380" t="n">
        <v>25569.125</v>
      </c>
      <c r="BD233" s="0" t="s">
        <v>2170</v>
      </c>
      <c r="BE233" s="0" t="s">
        <v>2170</v>
      </c>
      <c r="BF233" s="0" t="s">
        <v>604</v>
      </c>
    </row>
    <row r="234" customFormat="false" ht="15" hidden="false" customHeight="false" outlineLevel="0" collapsed="false">
      <c r="A234" s="0" t="s">
        <v>19486</v>
      </c>
      <c r="B234" s="0" t="s">
        <v>19487</v>
      </c>
      <c r="C234" s="0" t="s">
        <v>19486</v>
      </c>
      <c r="D234" s="0" t="s">
        <v>2133</v>
      </c>
      <c r="E234" s="0" t="s">
        <v>19486</v>
      </c>
      <c r="F234" s="0" t="n">
        <v>1</v>
      </c>
      <c r="G234" s="0" t="s">
        <v>434</v>
      </c>
      <c r="H234" s="0" t="s">
        <v>2170</v>
      </c>
      <c r="I234" s="0" t="s">
        <v>2170</v>
      </c>
      <c r="J234" s="0" t="s">
        <v>2170</v>
      </c>
      <c r="K234" s="0" t="s">
        <v>2170</v>
      </c>
      <c r="L234" s="0" t="s">
        <v>2170</v>
      </c>
      <c r="M234" s="0" t="s">
        <v>2170</v>
      </c>
      <c r="N234" s="0" t="n">
        <f aca="false">FALSE()</f>
        <v>0</v>
      </c>
      <c r="O234" s="0" t="s">
        <v>19488</v>
      </c>
      <c r="P234" s="0" t="s">
        <v>17780</v>
      </c>
      <c r="Q234" s="0" t="n">
        <v>4</v>
      </c>
      <c r="R234" s="380" t="n">
        <v>46694.125</v>
      </c>
      <c r="S234" s="223" t="n">
        <v>1000</v>
      </c>
      <c r="T234" s="0" t="s">
        <v>2132</v>
      </c>
      <c r="U234" s="380" t="n">
        <v>45593.125</v>
      </c>
      <c r="V234" s="380" t="n">
        <v>45602.125</v>
      </c>
      <c r="W234" s="0" t="s">
        <v>2132</v>
      </c>
      <c r="X234" s="0" t="s">
        <v>19489</v>
      </c>
      <c r="Y234" s="0" t="s">
        <v>601</v>
      </c>
      <c r="Z234" s="0" t="s">
        <v>2602</v>
      </c>
      <c r="AA234" s="0" t="s">
        <v>2115</v>
      </c>
      <c r="AB234" s="0" t="s">
        <v>17781</v>
      </c>
      <c r="AC234" s="0" t="n">
        <v>362193</v>
      </c>
      <c r="AD234" s="0" t="n">
        <v>500000</v>
      </c>
      <c r="AE234" s="0" t="n">
        <v>5</v>
      </c>
      <c r="AF234" s="0" t="n">
        <f aca="false">FALSE()</f>
        <v>0</v>
      </c>
      <c r="AG234" s="0" t="n">
        <f aca="false">TRUE()</f>
        <v>1</v>
      </c>
      <c r="AH234" s="0" t="n">
        <f aca="false">TRUE()</f>
        <v>1</v>
      </c>
      <c r="AI234" s="0" t="n">
        <f aca="false">FALSE()</f>
        <v>0</v>
      </c>
      <c r="AJ234" s="0" t="n">
        <f aca="false">FALSE()</f>
        <v>0</v>
      </c>
      <c r="AK234" s="0" t="n">
        <f aca="false">FALSE()</f>
        <v>0</v>
      </c>
      <c r="AL234" s="0" t="s">
        <v>2129</v>
      </c>
      <c r="AM234" s="0" t="n">
        <f aca="false">TRUE()</f>
        <v>1</v>
      </c>
      <c r="AN234" s="0" t="s">
        <v>19490</v>
      </c>
      <c r="AO234" s="0" t="n">
        <v>1</v>
      </c>
      <c r="AP234" s="0" t="s">
        <v>19491</v>
      </c>
      <c r="AQ234" s="0" t="s">
        <v>19492</v>
      </c>
      <c r="AR234" s="0" t="n">
        <f aca="false">TRUE()</f>
        <v>1</v>
      </c>
      <c r="AS234" s="0" t="n">
        <f aca="false">FALSE()</f>
        <v>0</v>
      </c>
      <c r="AT234" s="0" t="n">
        <f aca="false">FALSE()</f>
        <v>0</v>
      </c>
      <c r="AU234" s="0" t="n">
        <f aca="false">FALSE()</f>
        <v>0</v>
      </c>
      <c r="AV234" s="0" t="n">
        <f aca="false">FALSE()</f>
        <v>0</v>
      </c>
      <c r="AW234" s="0" t="n">
        <f aca="false">TRUE()</f>
        <v>1</v>
      </c>
      <c r="AX234" s="380" t="n">
        <v>45602.7027777778</v>
      </c>
      <c r="AY234" s="380" t="n">
        <v>45602.125</v>
      </c>
      <c r="AZ234" s="0" t="n">
        <v>3</v>
      </c>
      <c r="BA234" s="0" t="s">
        <v>19493</v>
      </c>
      <c r="BB234" s="0" t="n">
        <v>0</v>
      </c>
      <c r="BC234" s="380" t="n">
        <v>25569.125</v>
      </c>
      <c r="BD234" s="0" t="s">
        <v>2170</v>
      </c>
      <c r="BE234" s="0" t="s">
        <v>2170</v>
      </c>
      <c r="BF234" s="0" t="s">
        <v>604</v>
      </c>
    </row>
    <row r="235" customFormat="false" ht="15" hidden="false" customHeight="false" outlineLevel="0" collapsed="false">
      <c r="A235" s="0" t="s">
        <v>19494</v>
      </c>
      <c r="B235" s="0" t="s">
        <v>19495</v>
      </c>
      <c r="C235" s="0" t="s">
        <v>19494</v>
      </c>
      <c r="D235" s="0" t="s">
        <v>2133</v>
      </c>
      <c r="E235" s="0" t="s">
        <v>19494</v>
      </c>
      <c r="F235" s="0" t="n">
        <v>1</v>
      </c>
      <c r="G235" s="0" t="s">
        <v>434</v>
      </c>
      <c r="H235" s="0" t="s">
        <v>2170</v>
      </c>
      <c r="I235" s="0" t="s">
        <v>2170</v>
      </c>
      <c r="J235" s="0" t="s">
        <v>2170</v>
      </c>
      <c r="K235" s="0" t="s">
        <v>2170</v>
      </c>
      <c r="L235" s="0" t="s">
        <v>2170</v>
      </c>
      <c r="M235" s="0" t="s">
        <v>2170</v>
      </c>
      <c r="N235" s="0" t="n">
        <f aca="false">FALSE()</f>
        <v>0</v>
      </c>
      <c r="O235" s="0" t="s">
        <v>19496</v>
      </c>
      <c r="P235" s="0" t="s">
        <v>17780</v>
      </c>
      <c r="Q235" s="0" t="n">
        <v>4</v>
      </c>
      <c r="R235" s="380" t="n">
        <v>50461.125</v>
      </c>
      <c r="S235" s="223" t="n">
        <v>1000</v>
      </c>
      <c r="T235" s="0" t="s">
        <v>2132</v>
      </c>
      <c r="U235" s="380" t="n">
        <v>44991.125</v>
      </c>
      <c r="V235" s="380" t="n">
        <v>45001.125</v>
      </c>
      <c r="W235" s="0" t="s">
        <v>2132</v>
      </c>
      <c r="X235" s="0" t="s">
        <v>19497</v>
      </c>
      <c r="Y235" s="0" t="s">
        <v>601</v>
      </c>
      <c r="Z235" s="0" t="s">
        <v>2602</v>
      </c>
      <c r="AA235" s="0" t="s">
        <v>2330</v>
      </c>
      <c r="AB235" s="0" t="s">
        <v>17781</v>
      </c>
      <c r="AC235" s="0" t="n">
        <v>3000000</v>
      </c>
      <c r="AD235" s="0" t="n">
        <v>3000000</v>
      </c>
      <c r="AE235" s="0" t="n">
        <v>5</v>
      </c>
      <c r="AF235" s="0" t="n">
        <f aca="false">FALSE()</f>
        <v>0</v>
      </c>
      <c r="AG235" s="0" t="n">
        <f aca="false">TRUE()</f>
        <v>1</v>
      </c>
      <c r="AH235" s="0" t="n">
        <f aca="false">TRUE()</f>
        <v>1</v>
      </c>
      <c r="AI235" s="0" t="n">
        <f aca="false">FALSE()</f>
        <v>0</v>
      </c>
      <c r="AJ235" s="0" t="n">
        <f aca="false">FALSE()</f>
        <v>0</v>
      </c>
      <c r="AK235" s="0" t="n">
        <f aca="false">FALSE()</f>
        <v>0</v>
      </c>
      <c r="AL235" s="0" t="s">
        <v>2129</v>
      </c>
      <c r="AM235" s="0" t="n">
        <f aca="false">TRUE()</f>
        <v>1</v>
      </c>
      <c r="AN235" s="0" t="s">
        <v>19498</v>
      </c>
      <c r="AO235" s="0" t="n">
        <v>1</v>
      </c>
      <c r="AP235" s="0" t="s">
        <v>19499</v>
      </c>
      <c r="AQ235" s="0" t="s">
        <v>19500</v>
      </c>
      <c r="AR235" s="0" t="n">
        <f aca="false">TRUE()</f>
        <v>1</v>
      </c>
      <c r="AS235" s="0" t="n">
        <f aca="false">FALSE()</f>
        <v>0</v>
      </c>
      <c r="AT235" s="0" t="n">
        <f aca="false">FALSE()</f>
        <v>0</v>
      </c>
      <c r="AU235" s="0" t="n">
        <f aca="false">FALSE()</f>
        <v>0</v>
      </c>
      <c r="AV235" s="0" t="n">
        <f aca="false">FALSE()</f>
        <v>0</v>
      </c>
      <c r="AW235" s="0" t="n">
        <f aca="false">TRUE()</f>
        <v>1</v>
      </c>
      <c r="AX235" s="380" t="n">
        <v>45001.7395833333</v>
      </c>
      <c r="AY235" s="380" t="n">
        <v>45001.4166666667</v>
      </c>
      <c r="AZ235" s="0" t="n">
        <v>1</v>
      </c>
      <c r="BA235" s="0" t="s">
        <v>19501</v>
      </c>
      <c r="BB235" s="0" t="n">
        <v>0</v>
      </c>
      <c r="BC235" s="380" t="n">
        <v>46093.125</v>
      </c>
      <c r="BD235" s="0" t="s">
        <v>2170</v>
      </c>
      <c r="BE235" s="0" t="s">
        <v>2170</v>
      </c>
      <c r="BF235" s="0" t="s">
        <v>2118</v>
      </c>
    </row>
    <row r="236" customFormat="false" ht="15" hidden="false" customHeight="false" outlineLevel="0" collapsed="false">
      <c r="A236" s="0" t="s">
        <v>19502</v>
      </c>
      <c r="B236" s="0" t="s">
        <v>19503</v>
      </c>
      <c r="C236" s="0" t="s">
        <v>19502</v>
      </c>
      <c r="D236" s="0" t="s">
        <v>2133</v>
      </c>
      <c r="E236" s="0" t="s">
        <v>19502</v>
      </c>
      <c r="F236" s="0" t="n">
        <v>1</v>
      </c>
      <c r="G236" s="0" t="s">
        <v>434</v>
      </c>
      <c r="H236" s="0" t="s">
        <v>2170</v>
      </c>
      <c r="I236" s="0" t="s">
        <v>2170</v>
      </c>
      <c r="J236" s="0" t="s">
        <v>2170</v>
      </c>
      <c r="K236" s="0" t="s">
        <v>2170</v>
      </c>
      <c r="L236" s="0" t="s">
        <v>2170</v>
      </c>
      <c r="M236" s="0" t="s">
        <v>2170</v>
      </c>
      <c r="N236" s="0" t="n">
        <f aca="false">FALSE()</f>
        <v>0</v>
      </c>
      <c r="O236" s="0" t="s">
        <v>19504</v>
      </c>
      <c r="P236" s="0" t="s">
        <v>17780</v>
      </c>
      <c r="Q236" s="0" t="n">
        <v>12</v>
      </c>
      <c r="R236" s="380" t="n">
        <v>46415.125</v>
      </c>
      <c r="S236" s="223" t="n">
        <v>792</v>
      </c>
      <c r="T236" s="0" t="s">
        <v>2132</v>
      </c>
      <c r="U236" s="380" t="n">
        <v>45322.125</v>
      </c>
      <c r="V236" s="380" t="n">
        <v>45335.125</v>
      </c>
      <c r="W236" s="0" t="s">
        <v>2132</v>
      </c>
      <c r="X236" s="0" t="s">
        <v>19505</v>
      </c>
      <c r="Y236" s="0" t="s">
        <v>601</v>
      </c>
      <c r="Z236" s="0" t="s">
        <v>2602</v>
      </c>
      <c r="AA236" s="0" t="s">
        <v>610</v>
      </c>
      <c r="AB236" s="0" t="s">
        <v>17781</v>
      </c>
      <c r="AC236" s="0" t="n">
        <v>150000</v>
      </c>
      <c r="AD236" s="0" t="n">
        <v>150000</v>
      </c>
      <c r="AE236" s="0" t="n">
        <v>5</v>
      </c>
      <c r="AF236" s="0" t="n">
        <f aca="false">FALSE()</f>
        <v>0</v>
      </c>
      <c r="AG236" s="0" t="n">
        <f aca="false">TRUE()</f>
        <v>1</v>
      </c>
      <c r="AH236" s="0" t="n">
        <f aca="false">TRUE()</f>
        <v>1</v>
      </c>
      <c r="AI236" s="0" t="n">
        <f aca="false">TRUE()</f>
        <v>1</v>
      </c>
      <c r="AJ236" s="0" t="n">
        <f aca="false">FALSE()</f>
        <v>0</v>
      </c>
      <c r="AK236" s="0" t="n">
        <f aca="false">TRUE()</f>
        <v>1</v>
      </c>
      <c r="AL236" s="0" t="s">
        <v>2129</v>
      </c>
      <c r="AM236" s="0" t="n">
        <f aca="false">TRUE()</f>
        <v>1</v>
      </c>
      <c r="AN236" s="0" t="s">
        <v>19506</v>
      </c>
      <c r="AO236" s="0" t="n">
        <v>1</v>
      </c>
      <c r="AP236" s="0" t="s">
        <v>19507</v>
      </c>
      <c r="AQ236" s="0" t="s">
        <v>19508</v>
      </c>
      <c r="AR236" s="0" t="n">
        <f aca="false">TRUE()</f>
        <v>1</v>
      </c>
      <c r="AS236" s="0" t="n">
        <f aca="false">TRUE()</f>
        <v>1</v>
      </c>
      <c r="AT236" s="0" t="n">
        <f aca="false">FALSE()</f>
        <v>0</v>
      </c>
      <c r="AU236" s="0" t="n">
        <f aca="false">FALSE()</f>
        <v>0</v>
      </c>
      <c r="AV236" s="0" t="n">
        <f aca="false">FALSE()</f>
        <v>0</v>
      </c>
      <c r="AW236" s="0" t="n">
        <f aca="false">TRUE()</f>
        <v>1</v>
      </c>
      <c r="AX236" s="380" t="n">
        <v>45335.7263888889</v>
      </c>
      <c r="AY236" s="380" t="n">
        <v>45335.125</v>
      </c>
      <c r="AZ236" s="0" t="n">
        <v>1</v>
      </c>
      <c r="BA236" s="0" t="s">
        <v>19306</v>
      </c>
      <c r="BB236" s="0" t="n">
        <v>0</v>
      </c>
      <c r="BC236" s="380" t="n">
        <v>25569.125</v>
      </c>
      <c r="BD236" s="0" t="s">
        <v>2170</v>
      </c>
      <c r="BE236" s="0" t="s">
        <v>2170</v>
      </c>
      <c r="BF236" s="0" t="s">
        <v>2118</v>
      </c>
    </row>
    <row r="237" customFormat="false" ht="15" hidden="false" customHeight="false" outlineLevel="0" collapsed="false">
      <c r="A237" s="0" t="s">
        <v>19509</v>
      </c>
      <c r="B237" s="0" t="s">
        <v>19510</v>
      </c>
      <c r="C237" s="0" t="s">
        <v>19509</v>
      </c>
      <c r="D237" s="0" t="s">
        <v>2133</v>
      </c>
      <c r="E237" s="0" t="s">
        <v>19509</v>
      </c>
      <c r="F237" s="0" t="n">
        <v>1</v>
      </c>
      <c r="G237" s="0" t="s">
        <v>434</v>
      </c>
      <c r="H237" s="0" t="s">
        <v>2170</v>
      </c>
      <c r="I237" s="0" t="s">
        <v>2170</v>
      </c>
      <c r="J237" s="0" t="s">
        <v>2170</v>
      </c>
      <c r="K237" s="0" t="s">
        <v>2170</v>
      </c>
      <c r="L237" s="0" t="s">
        <v>2170</v>
      </c>
      <c r="M237" s="0" t="s">
        <v>2170</v>
      </c>
      <c r="N237" s="0" t="n">
        <f aca="false">FALSE()</f>
        <v>0</v>
      </c>
      <c r="O237" s="0" t="s">
        <v>19511</v>
      </c>
      <c r="P237" s="0" t="s">
        <v>17780</v>
      </c>
      <c r="Q237" s="0" t="n">
        <v>12</v>
      </c>
      <c r="R237" s="380" t="n">
        <v>47187.125</v>
      </c>
      <c r="S237" s="223" t="n">
        <v>1000</v>
      </c>
      <c r="T237" s="0" t="s">
        <v>2132</v>
      </c>
      <c r="U237" s="380" t="n">
        <v>45365.125</v>
      </c>
      <c r="V237" s="380" t="n">
        <v>45387.125</v>
      </c>
      <c r="W237" s="0" t="s">
        <v>2132</v>
      </c>
      <c r="X237" s="0" t="s">
        <v>19512</v>
      </c>
      <c r="Y237" s="0" t="s">
        <v>601</v>
      </c>
      <c r="Z237" s="0" t="s">
        <v>2602</v>
      </c>
      <c r="AA237" s="0" t="s">
        <v>2115</v>
      </c>
      <c r="AB237" s="0" t="s">
        <v>17781</v>
      </c>
      <c r="AC237" s="0" t="n">
        <v>10000000</v>
      </c>
      <c r="AD237" s="0" t="n">
        <v>10000000</v>
      </c>
      <c r="AE237" s="0" t="n">
        <v>5</v>
      </c>
      <c r="AF237" s="0" t="n">
        <f aca="false">FALSE()</f>
        <v>0</v>
      </c>
      <c r="AG237" s="0" t="n">
        <f aca="false">TRUE()</f>
        <v>1</v>
      </c>
      <c r="AH237" s="0" t="n">
        <f aca="false">TRUE()</f>
        <v>1</v>
      </c>
      <c r="AI237" s="0" t="n">
        <f aca="false">FALSE()</f>
        <v>0</v>
      </c>
      <c r="AJ237" s="0" t="n">
        <f aca="false">FALSE()</f>
        <v>0</v>
      </c>
      <c r="AK237" s="0" t="n">
        <f aca="false">FALSE()</f>
        <v>0</v>
      </c>
      <c r="AL237" s="0" t="s">
        <v>2129</v>
      </c>
      <c r="AM237" s="0" t="n">
        <f aca="false">TRUE()</f>
        <v>1</v>
      </c>
      <c r="AN237" s="0" t="s">
        <v>19513</v>
      </c>
      <c r="AO237" s="0" t="n">
        <v>1</v>
      </c>
      <c r="AP237" s="0" t="s">
        <v>19514</v>
      </c>
      <c r="AQ237" s="0" t="s">
        <v>19515</v>
      </c>
      <c r="AR237" s="0" t="n">
        <f aca="false">TRUE()</f>
        <v>1</v>
      </c>
      <c r="AS237" s="0" t="n">
        <f aca="false">FALSE()</f>
        <v>0</v>
      </c>
      <c r="AT237" s="0" t="n">
        <f aca="false">FALSE()</f>
        <v>0</v>
      </c>
      <c r="AU237" s="0" t="n">
        <f aca="false">FALSE()</f>
        <v>0</v>
      </c>
      <c r="AV237" s="0" t="n">
        <f aca="false">FALSE()</f>
        <v>0</v>
      </c>
      <c r="AW237" s="0" t="n">
        <f aca="false">TRUE()</f>
        <v>1</v>
      </c>
      <c r="AX237" s="380" t="n">
        <v>45387.6458333333</v>
      </c>
      <c r="AY237" s="380" t="n">
        <v>45387.125</v>
      </c>
      <c r="AZ237" s="0" t="n">
        <v>1</v>
      </c>
      <c r="BA237" s="0" t="s">
        <v>18806</v>
      </c>
      <c r="BB237" s="0" t="n">
        <v>0</v>
      </c>
      <c r="BC237" s="380" t="n">
        <v>46107.125</v>
      </c>
      <c r="BD237" s="0" t="s">
        <v>2170</v>
      </c>
      <c r="BE237" s="0" t="s">
        <v>2170</v>
      </c>
      <c r="BF237" s="0" t="s">
        <v>2118</v>
      </c>
    </row>
    <row r="238" customFormat="false" ht="15" hidden="false" customHeight="false" outlineLevel="0" collapsed="false">
      <c r="A238" s="0" t="s">
        <v>19516</v>
      </c>
      <c r="B238" s="0" t="s">
        <v>19517</v>
      </c>
      <c r="C238" s="0" t="s">
        <v>19516</v>
      </c>
      <c r="D238" s="0" t="s">
        <v>18040</v>
      </c>
      <c r="E238" s="0" t="s">
        <v>19516</v>
      </c>
      <c r="F238" s="0" t="n">
        <v>1</v>
      </c>
      <c r="G238" s="0" t="s">
        <v>2298</v>
      </c>
      <c r="H238" s="0" t="s">
        <v>2170</v>
      </c>
      <c r="I238" s="0" t="s">
        <v>2170</v>
      </c>
      <c r="J238" s="0" t="s">
        <v>2170</v>
      </c>
      <c r="K238" s="0" t="s">
        <v>2170</v>
      </c>
      <c r="L238" s="0" t="s">
        <v>2170</v>
      </c>
      <c r="M238" s="0" t="s">
        <v>2170</v>
      </c>
      <c r="N238" s="0" t="n">
        <f aca="false">FALSE()</f>
        <v>0</v>
      </c>
      <c r="O238" s="0" t="s">
        <v>18041</v>
      </c>
      <c r="P238" s="0" t="s">
        <v>2300</v>
      </c>
      <c r="Q238" s="0" t="n">
        <v>2</v>
      </c>
      <c r="R238" s="380" t="n">
        <v>46286.125</v>
      </c>
      <c r="S238" s="223" t="n">
        <v>1000</v>
      </c>
      <c r="T238" s="0" t="s">
        <v>2132</v>
      </c>
      <c r="U238" s="380" t="n">
        <v>25569.125</v>
      </c>
      <c r="V238" s="380" t="n">
        <v>44460.125</v>
      </c>
      <c r="W238" s="0" t="s">
        <v>2170</v>
      </c>
      <c r="X238" s="0" t="s">
        <v>19518</v>
      </c>
      <c r="Y238" s="0" t="s">
        <v>8882</v>
      </c>
      <c r="AA238" s="0" t="s">
        <v>610</v>
      </c>
      <c r="AB238" s="0" t="s">
        <v>17848</v>
      </c>
      <c r="AC238" s="0" t="n">
        <v>500000</v>
      </c>
      <c r="AD238" s="0" t="n">
        <v>500000</v>
      </c>
      <c r="AE238" s="0" t="n">
        <v>4</v>
      </c>
      <c r="AF238" s="0" t="n">
        <f aca="false">FALSE()</f>
        <v>0</v>
      </c>
      <c r="AG238" s="0" t="n">
        <f aca="false">FALSE()</f>
        <v>0</v>
      </c>
      <c r="AH238" s="0" t="n">
        <f aca="false">FALSE()</f>
        <v>0</v>
      </c>
      <c r="AI238" s="0" t="n">
        <f aca="false">FALSE()</f>
        <v>0</v>
      </c>
      <c r="AJ238" s="0" t="n">
        <f aca="false">FALSE()</f>
        <v>0</v>
      </c>
      <c r="AK238" s="0" t="n">
        <f aca="false">FALSE()</f>
        <v>0</v>
      </c>
      <c r="AL238" s="0" t="s">
        <v>3129</v>
      </c>
      <c r="AM238" s="0" t="n">
        <f aca="false">TRUE()</f>
        <v>1</v>
      </c>
      <c r="AN238" s="0" t="s">
        <v>19519</v>
      </c>
      <c r="AO238" s="0" t="n">
        <v>1</v>
      </c>
      <c r="AP238" s="0" t="s">
        <v>19520</v>
      </c>
      <c r="AQ238" s="0" t="s">
        <v>19521</v>
      </c>
      <c r="AR238" s="0" t="n">
        <f aca="false">FALSE()</f>
        <v>0</v>
      </c>
      <c r="AS238" s="0" t="n">
        <f aca="false">TRUE()</f>
        <v>1</v>
      </c>
      <c r="AT238" s="0" t="n">
        <f aca="false">FALSE()</f>
        <v>0</v>
      </c>
      <c r="AU238" s="0" t="n">
        <f aca="false">FALSE()</f>
        <v>0</v>
      </c>
      <c r="AV238" s="0" t="n">
        <f aca="false">FALSE()</f>
        <v>0</v>
      </c>
      <c r="AW238" s="0" t="n">
        <f aca="false">TRUE()</f>
        <v>1</v>
      </c>
      <c r="AX238" s="380" t="n">
        <v>44468.5263888889</v>
      </c>
      <c r="AY238" s="380" t="n">
        <v>44468.4166666667</v>
      </c>
      <c r="AZ238" s="0" t="n">
        <v>2</v>
      </c>
      <c r="BA238" s="0" t="s">
        <v>13370</v>
      </c>
      <c r="BB238" s="0" t="n">
        <v>0</v>
      </c>
      <c r="BC238" s="380" t="n">
        <v>46194.125</v>
      </c>
      <c r="BD238" s="0" t="s">
        <v>2170</v>
      </c>
      <c r="BE238" s="0" t="s">
        <v>2170</v>
      </c>
      <c r="BF238" s="0" t="s">
        <v>2118</v>
      </c>
    </row>
    <row r="239" customFormat="false" ht="15" hidden="false" customHeight="false" outlineLevel="0" collapsed="false">
      <c r="A239" s="0" t="s">
        <v>19522</v>
      </c>
      <c r="B239" s="0" t="s">
        <v>19523</v>
      </c>
      <c r="C239" s="0" t="s">
        <v>19522</v>
      </c>
      <c r="D239" s="0" t="s">
        <v>18630</v>
      </c>
      <c r="E239" s="0" t="s">
        <v>19522</v>
      </c>
      <c r="F239" s="0" t="n">
        <v>1</v>
      </c>
      <c r="G239" s="0" t="s">
        <v>18631</v>
      </c>
      <c r="H239" s="0" t="s">
        <v>2170</v>
      </c>
      <c r="I239" s="0" t="s">
        <v>2170</v>
      </c>
      <c r="J239" s="0" t="s">
        <v>2170</v>
      </c>
      <c r="K239" s="0" t="s">
        <v>2170</v>
      </c>
      <c r="L239" s="0" t="s">
        <v>2170</v>
      </c>
      <c r="M239" s="0" t="s">
        <v>2170</v>
      </c>
      <c r="N239" s="0" t="n">
        <f aca="false">FALSE()</f>
        <v>0</v>
      </c>
      <c r="O239" s="0" t="s">
        <v>19524</v>
      </c>
      <c r="P239" s="0" t="s">
        <v>17780</v>
      </c>
      <c r="Q239" s="0" t="n">
        <v>4</v>
      </c>
      <c r="R239" s="380" t="n">
        <v>46343.125</v>
      </c>
      <c r="S239" s="223" t="n">
        <v>1000</v>
      </c>
      <c r="T239" s="0" t="s">
        <v>2132</v>
      </c>
      <c r="U239" s="380" t="n">
        <v>45414.125</v>
      </c>
      <c r="V239" s="380" t="n">
        <v>45433.125</v>
      </c>
      <c r="W239" s="0" t="s">
        <v>2132</v>
      </c>
      <c r="X239" s="0" t="s">
        <v>19525</v>
      </c>
      <c r="Y239" s="0" t="s">
        <v>601</v>
      </c>
      <c r="Z239" s="0" t="s">
        <v>2602</v>
      </c>
      <c r="AA239" s="0" t="s">
        <v>2693</v>
      </c>
      <c r="AB239" s="0" t="s">
        <v>17781</v>
      </c>
      <c r="AC239" s="0" t="n">
        <v>1100000</v>
      </c>
      <c r="AD239" s="0" t="n">
        <v>1100000</v>
      </c>
      <c r="AE239" s="0" t="n">
        <v>5</v>
      </c>
      <c r="AF239" s="0" t="n">
        <f aca="false">FALSE()</f>
        <v>0</v>
      </c>
      <c r="AG239" s="0" t="n">
        <f aca="false">TRUE()</f>
        <v>1</v>
      </c>
      <c r="AH239" s="0" t="n">
        <f aca="false">TRUE()</f>
        <v>1</v>
      </c>
      <c r="AI239" s="0" t="n">
        <f aca="false">FALSE()</f>
        <v>0</v>
      </c>
      <c r="AJ239" s="0" t="n">
        <f aca="false">FALSE()</f>
        <v>0</v>
      </c>
      <c r="AK239" s="0" t="n">
        <f aca="false">FALSE()</f>
        <v>0</v>
      </c>
      <c r="AL239" s="0" t="s">
        <v>3129</v>
      </c>
      <c r="AM239" s="0" t="n">
        <f aca="false">TRUE()</f>
        <v>1</v>
      </c>
      <c r="AN239" s="0" t="s">
        <v>19526</v>
      </c>
      <c r="AO239" s="0" t="n">
        <v>2</v>
      </c>
      <c r="AP239" s="0" t="s">
        <v>19527</v>
      </c>
      <c r="AQ239" s="0" t="s">
        <v>19528</v>
      </c>
      <c r="AR239" s="0" t="n">
        <f aca="false">TRUE()</f>
        <v>1</v>
      </c>
      <c r="AS239" s="0" t="n">
        <f aca="false">FALSE()</f>
        <v>0</v>
      </c>
      <c r="AT239" s="0" t="n">
        <f aca="false">FALSE()</f>
        <v>0</v>
      </c>
      <c r="AU239" s="0" t="n">
        <f aca="false">FALSE()</f>
        <v>0</v>
      </c>
      <c r="AV239" s="0" t="n">
        <f aca="false">FALSE()</f>
        <v>0</v>
      </c>
      <c r="AW239" s="0" t="n">
        <f aca="false">TRUE()</f>
        <v>1</v>
      </c>
      <c r="AX239" s="380" t="n">
        <v>45433.5097222222</v>
      </c>
      <c r="AY239" s="380" t="n">
        <v>45433.125</v>
      </c>
      <c r="AZ239" s="0" t="n">
        <v>1</v>
      </c>
      <c r="BA239" s="0" t="s">
        <v>19529</v>
      </c>
      <c r="BB239" s="0" t="n">
        <v>0</v>
      </c>
      <c r="BC239" s="380" t="n">
        <v>25569.125</v>
      </c>
      <c r="BD239" s="0" t="s">
        <v>2170</v>
      </c>
      <c r="BE239" s="0" t="s">
        <v>2170</v>
      </c>
      <c r="BF239" s="0" t="s">
        <v>2118</v>
      </c>
    </row>
    <row r="240" customFormat="false" ht="15" hidden="false" customHeight="false" outlineLevel="0" collapsed="false">
      <c r="A240" s="0" t="s">
        <v>19530</v>
      </c>
      <c r="B240" s="0" t="s">
        <v>19531</v>
      </c>
      <c r="C240" s="0" t="s">
        <v>19530</v>
      </c>
      <c r="D240" s="0" t="s">
        <v>2133</v>
      </c>
      <c r="E240" s="0" t="s">
        <v>19530</v>
      </c>
      <c r="F240" s="0" t="n">
        <v>1</v>
      </c>
      <c r="G240" s="0" t="s">
        <v>434</v>
      </c>
      <c r="H240" s="0" t="s">
        <v>2170</v>
      </c>
      <c r="I240" s="0" t="s">
        <v>2170</v>
      </c>
      <c r="J240" s="0" t="s">
        <v>2170</v>
      </c>
      <c r="K240" s="0" t="s">
        <v>2170</v>
      </c>
      <c r="L240" s="0" t="s">
        <v>2170</v>
      </c>
      <c r="M240" s="0" t="s">
        <v>2170</v>
      </c>
      <c r="N240" s="0" t="n">
        <f aca="false">FALSE()</f>
        <v>0</v>
      </c>
      <c r="O240" s="0" t="s">
        <v>19532</v>
      </c>
      <c r="P240" s="0" t="s">
        <v>17838</v>
      </c>
      <c r="Q240" s="0" t="n">
        <v>4</v>
      </c>
      <c r="R240" s="380" t="n">
        <v>46847.125</v>
      </c>
      <c r="S240" s="223" t="n">
        <v>1000</v>
      </c>
      <c r="T240" s="0" t="s">
        <v>2132</v>
      </c>
      <c r="U240" s="380" t="n">
        <v>45204.125</v>
      </c>
      <c r="V240" s="380" t="n">
        <v>45209.125</v>
      </c>
      <c r="W240" s="0" t="s">
        <v>2132</v>
      </c>
      <c r="X240" s="0" t="s">
        <v>19533</v>
      </c>
      <c r="Y240" s="0" t="s">
        <v>601</v>
      </c>
      <c r="Z240" s="0" t="s">
        <v>2602</v>
      </c>
      <c r="AA240" s="0" t="s">
        <v>2574</v>
      </c>
      <c r="AB240" s="0" t="s">
        <v>17781</v>
      </c>
      <c r="AC240" s="0" t="n">
        <v>30000000</v>
      </c>
      <c r="AD240" s="0" t="n">
        <v>30000000</v>
      </c>
      <c r="AE240" s="0" t="n">
        <v>5</v>
      </c>
      <c r="AF240" s="0" t="n">
        <f aca="false">FALSE()</f>
        <v>0</v>
      </c>
      <c r="AG240" s="0" t="n">
        <f aca="false">TRUE()</f>
        <v>1</v>
      </c>
      <c r="AH240" s="0" t="n">
        <f aca="false">TRUE()</f>
        <v>1</v>
      </c>
      <c r="AI240" s="0" t="n">
        <f aca="false">TRUE()</f>
        <v>1</v>
      </c>
      <c r="AJ240" s="0" t="n">
        <f aca="false">FALSE()</f>
        <v>0</v>
      </c>
      <c r="AK240" s="0" t="n">
        <f aca="false">FALSE()</f>
        <v>0</v>
      </c>
      <c r="AL240" s="0" t="s">
        <v>2129</v>
      </c>
      <c r="AM240" s="0" t="n">
        <f aca="false">TRUE()</f>
        <v>1</v>
      </c>
      <c r="AN240" s="0" t="s">
        <v>19534</v>
      </c>
      <c r="AO240" s="0" t="n">
        <v>1</v>
      </c>
      <c r="AP240" s="0" t="s">
        <v>19535</v>
      </c>
      <c r="AQ240" s="0" t="s">
        <v>19536</v>
      </c>
      <c r="AR240" s="0" t="n">
        <f aca="false">TRUE()</f>
        <v>1</v>
      </c>
      <c r="AS240" s="0" t="n">
        <f aca="false">FALSE()</f>
        <v>0</v>
      </c>
      <c r="AT240" s="0" t="n">
        <f aca="false">FALSE()</f>
        <v>0</v>
      </c>
      <c r="AU240" s="0" t="n">
        <f aca="false">FALSE()</f>
        <v>0</v>
      </c>
      <c r="AV240" s="0" t="n">
        <f aca="false">FALSE()</f>
        <v>0</v>
      </c>
      <c r="AW240" s="0" t="n">
        <f aca="false">TRUE()</f>
        <v>1</v>
      </c>
      <c r="AX240" s="380" t="n">
        <v>45209.6243055556</v>
      </c>
      <c r="AY240" s="380" t="n">
        <v>45209.4166666667</v>
      </c>
      <c r="AZ240" s="0" t="n">
        <v>1</v>
      </c>
      <c r="BA240" s="0" t="s">
        <v>7878</v>
      </c>
      <c r="BB240" s="0" t="n">
        <v>0</v>
      </c>
      <c r="BC240" s="380" t="n">
        <v>25569.125</v>
      </c>
      <c r="BD240" s="0" t="s">
        <v>2170</v>
      </c>
      <c r="BE240" s="0" t="s">
        <v>2170</v>
      </c>
      <c r="BF240" s="0" t="s">
        <v>17868</v>
      </c>
    </row>
    <row r="241" customFormat="false" ht="15" hidden="false" customHeight="false" outlineLevel="0" collapsed="false">
      <c r="A241" s="0" t="s">
        <v>19537</v>
      </c>
      <c r="B241" s="0" t="s">
        <v>19538</v>
      </c>
      <c r="C241" s="0" t="s">
        <v>19537</v>
      </c>
      <c r="D241" s="0" t="s">
        <v>2133</v>
      </c>
      <c r="E241" s="0" t="s">
        <v>19537</v>
      </c>
      <c r="F241" s="0" t="n">
        <v>1</v>
      </c>
      <c r="G241" s="0" t="s">
        <v>434</v>
      </c>
      <c r="H241" s="0" t="s">
        <v>2170</v>
      </c>
      <c r="I241" s="0" t="s">
        <v>2170</v>
      </c>
      <c r="J241" s="0" t="s">
        <v>2170</v>
      </c>
      <c r="K241" s="0" t="s">
        <v>2170</v>
      </c>
      <c r="L241" s="0" t="s">
        <v>2170</v>
      </c>
      <c r="M241" s="0" t="s">
        <v>2170</v>
      </c>
      <c r="N241" s="0" t="n">
        <f aca="false">FALSE()</f>
        <v>0</v>
      </c>
      <c r="O241" s="0" t="s">
        <v>19539</v>
      </c>
      <c r="P241" s="0" t="s">
        <v>17780</v>
      </c>
      <c r="Q241" s="0" t="n">
        <v>4</v>
      </c>
      <c r="R241" s="380" t="n">
        <v>47016.125</v>
      </c>
      <c r="S241" s="223" t="n">
        <v>1000</v>
      </c>
      <c r="T241" s="0" t="s">
        <v>2132</v>
      </c>
      <c r="U241" s="380" t="n">
        <v>45187.125</v>
      </c>
      <c r="V241" s="380" t="n">
        <v>45196.125</v>
      </c>
      <c r="W241" s="0" t="s">
        <v>2170</v>
      </c>
      <c r="X241" s="0" t="s">
        <v>19540</v>
      </c>
      <c r="Y241" s="0" t="s">
        <v>601</v>
      </c>
      <c r="Z241" s="0" t="s">
        <v>2602</v>
      </c>
      <c r="AA241" s="0" t="s">
        <v>17847</v>
      </c>
      <c r="AB241" s="0" t="s">
        <v>17848</v>
      </c>
      <c r="AC241" s="0" t="n">
        <v>1000000</v>
      </c>
      <c r="AD241" s="0" t="n">
        <v>2000000</v>
      </c>
      <c r="AE241" s="0" t="n">
        <v>5</v>
      </c>
      <c r="AF241" s="0" t="n">
        <f aca="false">FALSE()</f>
        <v>0</v>
      </c>
      <c r="AG241" s="0" t="n">
        <f aca="false">TRUE()</f>
        <v>1</v>
      </c>
      <c r="AH241" s="0" t="n">
        <f aca="false">TRUE()</f>
        <v>1</v>
      </c>
      <c r="AI241" s="0" t="n">
        <f aca="false">FALSE()</f>
        <v>0</v>
      </c>
      <c r="AJ241" s="0" t="n">
        <f aca="false">FALSE()</f>
        <v>0</v>
      </c>
      <c r="AK241" s="0" t="n">
        <f aca="false">TRUE()</f>
        <v>1</v>
      </c>
      <c r="AL241" s="0" t="s">
        <v>2129</v>
      </c>
      <c r="AM241" s="0" t="n">
        <f aca="false">TRUE()</f>
        <v>1</v>
      </c>
      <c r="AN241" s="0" t="s">
        <v>19541</v>
      </c>
      <c r="AO241" s="0" t="n">
        <v>1</v>
      </c>
      <c r="AP241" s="0" t="s">
        <v>19542</v>
      </c>
      <c r="AQ241" s="0" t="s">
        <v>19543</v>
      </c>
      <c r="AR241" s="0" t="n">
        <f aca="false">TRUE()</f>
        <v>1</v>
      </c>
      <c r="AS241" s="0" t="n">
        <f aca="false">FALSE()</f>
        <v>0</v>
      </c>
      <c r="AT241" s="0" t="n">
        <f aca="false">FALSE()</f>
        <v>0</v>
      </c>
      <c r="AU241" s="0" t="n">
        <f aca="false">FALSE()</f>
        <v>0</v>
      </c>
      <c r="AV241" s="0" t="n">
        <f aca="false">FALSE()</f>
        <v>0</v>
      </c>
      <c r="AW241" s="0" t="n">
        <f aca="false">TRUE()</f>
        <v>1</v>
      </c>
      <c r="AX241" s="380" t="n">
        <v>45196.6895833333</v>
      </c>
      <c r="AY241" s="380" t="n">
        <v>45196.4166666667</v>
      </c>
      <c r="AZ241" s="0" t="n">
        <v>2</v>
      </c>
      <c r="BA241" s="0" t="s">
        <v>19544</v>
      </c>
      <c r="BB241" s="0" t="n">
        <v>0</v>
      </c>
      <c r="BC241" s="380" t="n">
        <v>25569.125</v>
      </c>
      <c r="BD241" s="0" t="s">
        <v>2170</v>
      </c>
      <c r="BE241" s="0" t="s">
        <v>2170</v>
      </c>
      <c r="BF241" s="0" t="s">
        <v>2118</v>
      </c>
    </row>
    <row r="242" customFormat="false" ht="15" hidden="false" customHeight="false" outlineLevel="0" collapsed="false">
      <c r="A242" s="0" t="s">
        <v>19545</v>
      </c>
      <c r="B242" s="0" t="s">
        <v>19546</v>
      </c>
      <c r="C242" s="0" t="s">
        <v>19545</v>
      </c>
      <c r="D242" s="0" t="s">
        <v>2133</v>
      </c>
      <c r="E242" s="0" t="s">
        <v>19545</v>
      </c>
      <c r="F242" s="0" t="n">
        <v>1</v>
      </c>
      <c r="G242" s="0" t="s">
        <v>434</v>
      </c>
      <c r="H242" s="0" t="s">
        <v>2170</v>
      </c>
      <c r="I242" s="0" t="s">
        <v>2170</v>
      </c>
      <c r="J242" s="0" t="s">
        <v>2170</v>
      </c>
      <c r="K242" s="0" t="s">
        <v>2170</v>
      </c>
      <c r="L242" s="0" t="s">
        <v>2170</v>
      </c>
      <c r="M242" s="0" t="s">
        <v>2170</v>
      </c>
      <c r="N242" s="0" t="n">
        <f aca="false">FALSE()</f>
        <v>0</v>
      </c>
      <c r="O242" s="0" t="s">
        <v>19547</v>
      </c>
      <c r="P242" s="0" t="s">
        <v>17780</v>
      </c>
      <c r="Q242" s="0" t="n">
        <v>2</v>
      </c>
      <c r="R242" s="380" t="n">
        <v>49977.125</v>
      </c>
      <c r="S242" s="223" t="n">
        <v>1000</v>
      </c>
      <c r="T242" s="0" t="s">
        <v>2132</v>
      </c>
      <c r="U242" s="380" t="n">
        <v>44512.125</v>
      </c>
      <c r="V242" s="380" t="n">
        <v>44517.125</v>
      </c>
      <c r="W242" s="0" t="s">
        <v>2132</v>
      </c>
      <c r="X242" s="0" t="s">
        <v>19548</v>
      </c>
      <c r="Y242" s="0" t="s">
        <v>601</v>
      </c>
      <c r="Z242" s="0" t="s">
        <v>2602</v>
      </c>
      <c r="AA242" s="0" t="s">
        <v>2114</v>
      </c>
      <c r="AB242" s="0" t="s">
        <v>17781</v>
      </c>
      <c r="AC242" s="0" t="n">
        <v>10000000</v>
      </c>
      <c r="AD242" s="0" t="n">
        <v>10000000</v>
      </c>
      <c r="AE242" s="0" t="n">
        <v>5</v>
      </c>
      <c r="AF242" s="0" t="n">
        <f aca="false">FALSE()</f>
        <v>0</v>
      </c>
      <c r="AG242" s="0" t="n">
        <f aca="false">TRUE()</f>
        <v>1</v>
      </c>
      <c r="AH242" s="0" t="n">
        <f aca="false">TRUE()</f>
        <v>1</v>
      </c>
      <c r="AI242" s="0" t="n">
        <f aca="false">FALSE()</f>
        <v>0</v>
      </c>
      <c r="AJ242" s="0" t="n">
        <f aca="false">FALSE()</f>
        <v>0</v>
      </c>
      <c r="AK242" s="0" t="n">
        <f aca="false">FALSE()</f>
        <v>0</v>
      </c>
      <c r="AL242" s="0" t="s">
        <v>2129</v>
      </c>
      <c r="AM242" s="0" t="n">
        <f aca="false">TRUE()</f>
        <v>1</v>
      </c>
      <c r="AN242" s="0" t="s">
        <v>19549</v>
      </c>
      <c r="AO242" s="0" t="n">
        <v>1</v>
      </c>
      <c r="AP242" s="0" t="s">
        <v>19550</v>
      </c>
      <c r="AQ242" s="0" t="s">
        <v>19551</v>
      </c>
      <c r="AR242" s="0" t="n">
        <f aca="false">TRUE()</f>
        <v>1</v>
      </c>
      <c r="AS242" s="0" t="n">
        <f aca="false">FALSE()</f>
        <v>0</v>
      </c>
      <c r="AT242" s="0" t="n">
        <f aca="false">FALSE()</f>
        <v>0</v>
      </c>
      <c r="AU242" s="0" t="n">
        <f aca="false">FALSE()</f>
        <v>0</v>
      </c>
      <c r="AV242" s="0" t="n">
        <f aca="false">FALSE()</f>
        <v>0</v>
      </c>
      <c r="AW242" s="0" t="n">
        <f aca="false">TRUE()</f>
        <v>1</v>
      </c>
      <c r="AX242" s="380" t="n">
        <v>44517.6069444444</v>
      </c>
      <c r="AY242" s="380" t="n">
        <v>44517.4166666667</v>
      </c>
      <c r="AZ242" s="0" t="n">
        <v>2</v>
      </c>
      <c r="BA242" s="0" t="s">
        <v>16717</v>
      </c>
      <c r="BB242" s="0" t="n">
        <v>0</v>
      </c>
      <c r="BC242" s="380" t="n">
        <v>46337.125</v>
      </c>
      <c r="BD242" s="0" t="s">
        <v>2170</v>
      </c>
      <c r="BE242" s="0" t="s">
        <v>2170</v>
      </c>
      <c r="BF242" s="0" t="s">
        <v>604</v>
      </c>
    </row>
    <row r="243" customFormat="false" ht="15" hidden="false" customHeight="false" outlineLevel="0" collapsed="false">
      <c r="A243" s="0" t="s">
        <v>19552</v>
      </c>
      <c r="B243" s="0" t="s">
        <v>19553</v>
      </c>
      <c r="C243" s="0" t="s">
        <v>19552</v>
      </c>
      <c r="D243" s="0" t="s">
        <v>2133</v>
      </c>
      <c r="E243" s="0" t="s">
        <v>19552</v>
      </c>
      <c r="F243" s="0" t="n">
        <v>1</v>
      </c>
      <c r="G243" s="0" t="s">
        <v>434</v>
      </c>
      <c r="H243" s="0" t="s">
        <v>2170</v>
      </c>
      <c r="I243" s="0" t="s">
        <v>2170</v>
      </c>
      <c r="J243" s="0" t="s">
        <v>2170</v>
      </c>
      <c r="K243" s="0" t="s">
        <v>2170</v>
      </c>
      <c r="L243" s="0" t="s">
        <v>2170</v>
      </c>
      <c r="M243" s="0" t="s">
        <v>2170</v>
      </c>
      <c r="N243" s="0" t="n">
        <f aca="false">FALSE()</f>
        <v>0</v>
      </c>
      <c r="O243" s="0" t="s">
        <v>19554</v>
      </c>
      <c r="P243" s="0" t="s">
        <v>17780</v>
      </c>
      <c r="Q243" s="0" t="n">
        <v>12</v>
      </c>
      <c r="R243" s="380" t="n">
        <v>47009.125</v>
      </c>
      <c r="S243" s="223" t="n">
        <v>1000</v>
      </c>
      <c r="T243" s="0" t="s">
        <v>2132</v>
      </c>
      <c r="U243" s="380" t="n">
        <v>45159.125</v>
      </c>
      <c r="V243" s="380" t="n">
        <v>45209.125</v>
      </c>
      <c r="W243" s="0" t="s">
        <v>2132</v>
      </c>
      <c r="X243" s="0" t="s">
        <v>19555</v>
      </c>
      <c r="Y243" s="0" t="s">
        <v>601</v>
      </c>
      <c r="Z243" s="0" t="s">
        <v>2602</v>
      </c>
      <c r="AA243" s="0" t="s">
        <v>610</v>
      </c>
      <c r="AB243" s="0" t="s">
        <v>17781</v>
      </c>
      <c r="AC243" s="0" t="n">
        <v>750000</v>
      </c>
      <c r="AD243" s="0" t="n">
        <v>750000</v>
      </c>
      <c r="AE243" s="0" t="n">
        <v>5</v>
      </c>
      <c r="AF243" s="0" t="n">
        <f aca="false">FALSE()</f>
        <v>0</v>
      </c>
      <c r="AG243" s="0" t="n">
        <f aca="false">TRUE()</f>
        <v>1</v>
      </c>
      <c r="AH243" s="0" t="n">
        <f aca="false">TRUE()</f>
        <v>1</v>
      </c>
      <c r="AI243" s="0" t="n">
        <f aca="false">FALSE()</f>
        <v>0</v>
      </c>
      <c r="AJ243" s="0" t="n">
        <f aca="false">FALSE()</f>
        <v>0</v>
      </c>
      <c r="AK243" s="0" t="n">
        <f aca="false">FALSE()</f>
        <v>0</v>
      </c>
      <c r="AL243" s="0" t="s">
        <v>2129</v>
      </c>
      <c r="AM243" s="0" t="n">
        <f aca="false">TRUE()</f>
        <v>1</v>
      </c>
      <c r="AN243" s="0" t="s">
        <v>19556</v>
      </c>
      <c r="AO243" s="0" t="n">
        <v>1</v>
      </c>
      <c r="AP243" s="0" t="s">
        <v>19557</v>
      </c>
      <c r="AQ243" s="0" t="s">
        <v>19558</v>
      </c>
      <c r="AR243" s="0" t="n">
        <f aca="false">TRUE()</f>
        <v>1</v>
      </c>
      <c r="AS243" s="0" t="n">
        <f aca="false">FALSE()</f>
        <v>0</v>
      </c>
      <c r="AT243" s="0" t="n">
        <f aca="false">FALSE()</f>
        <v>0</v>
      </c>
      <c r="AU243" s="0" t="n">
        <f aca="false">FALSE()</f>
        <v>0</v>
      </c>
      <c r="AV243" s="0" t="n">
        <f aca="false">FALSE()</f>
        <v>0</v>
      </c>
      <c r="AW243" s="0" t="n">
        <f aca="false">TRUE()</f>
        <v>1</v>
      </c>
      <c r="AX243" s="380" t="n">
        <v>45209.6173611111</v>
      </c>
      <c r="AY243" s="380" t="n">
        <v>45209.4166666667</v>
      </c>
      <c r="AZ243" s="0" t="n">
        <v>2</v>
      </c>
      <c r="BA243" s="0" t="s">
        <v>19559</v>
      </c>
      <c r="BB243" s="0" t="n">
        <v>0</v>
      </c>
      <c r="BC243" s="380" t="n">
        <v>25569.125</v>
      </c>
      <c r="BD243" s="0" t="s">
        <v>2170</v>
      </c>
      <c r="BE243" s="0" t="s">
        <v>2170</v>
      </c>
      <c r="BF243" s="0" t="s">
        <v>604</v>
      </c>
    </row>
    <row r="244" customFormat="false" ht="15" hidden="false" customHeight="false" outlineLevel="0" collapsed="false">
      <c r="A244" s="0" t="s">
        <v>19560</v>
      </c>
      <c r="B244" s="0" t="s">
        <v>19561</v>
      </c>
      <c r="C244" s="0" t="s">
        <v>19560</v>
      </c>
      <c r="D244" s="0" t="s">
        <v>2133</v>
      </c>
      <c r="E244" s="0" t="s">
        <v>19560</v>
      </c>
      <c r="F244" s="0" t="n">
        <v>1</v>
      </c>
      <c r="G244" s="0" t="s">
        <v>434</v>
      </c>
      <c r="H244" s="0" t="s">
        <v>2170</v>
      </c>
      <c r="I244" s="0" t="s">
        <v>2170</v>
      </c>
      <c r="J244" s="0" t="s">
        <v>2170</v>
      </c>
      <c r="K244" s="0" t="s">
        <v>2170</v>
      </c>
      <c r="L244" s="0" t="s">
        <v>2170</v>
      </c>
      <c r="M244" s="0" t="s">
        <v>2170</v>
      </c>
      <c r="N244" s="0" t="n">
        <f aca="false">FALSE()</f>
        <v>0</v>
      </c>
      <c r="O244" s="0" t="s">
        <v>19562</v>
      </c>
      <c r="P244" s="0" t="s">
        <v>17780</v>
      </c>
      <c r="Q244" s="0" t="n">
        <v>4</v>
      </c>
      <c r="R244" s="380" t="n">
        <v>45951.125</v>
      </c>
      <c r="S244" s="223" t="n">
        <v>200</v>
      </c>
      <c r="T244" s="0" t="s">
        <v>2132</v>
      </c>
      <c r="U244" s="380" t="n">
        <v>43762.125</v>
      </c>
      <c r="V244" s="380" t="n">
        <v>43767.125</v>
      </c>
      <c r="W244" s="0" t="s">
        <v>2132</v>
      </c>
      <c r="X244" s="0" t="s">
        <v>2170</v>
      </c>
      <c r="Y244" s="0" t="s">
        <v>601</v>
      </c>
      <c r="Z244" s="0" t="s">
        <v>2602</v>
      </c>
      <c r="AA244" s="0" t="s">
        <v>610</v>
      </c>
      <c r="AB244" s="0" t="s">
        <v>17848</v>
      </c>
      <c r="AC244" s="0" t="n">
        <v>25000000</v>
      </c>
      <c r="AD244" s="0" t="n">
        <v>25000000</v>
      </c>
      <c r="AE244" s="0" t="n">
        <v>5</v>
      </c>
      <c r="AF244" s="0" t="n">
        <f aca="false">FALSE()</f>
        <v>0</v>
      </c>
      <c r="AG244" s="0" t="n">
        <f aca="false">TRUE()</f>
        <v>1</v>
      </c>
      <c r="AH244" s="0" t="n">
        <f aca="false">TRUE()</f>
        <v>1</v>
      </c>
      <c r="AI244" s="0" t="n">
        <f aca="false">FALSE()</f>
        <v>0</v>
      </c>
      <c r="AJ244" s="0" t="n">
        <f aca="false">FALSE()</f>
        <v>0</v>
      </c>
      <c r="AK244" s="0" t="n">
        <f aca="false">TRUE()</f>
        <v>1</v>
      </c>
      <c r="AL244" s="0" t="s">
        <v>2129</v>
      </c>
      <c r="AM244" s="0" t="n">
        <f aca="false">TRUE()</f>
        <v>1</v>
      </c>
      <c r="AN244" s="0" t="s">
        <v>19563</v>
      </c>
      <c r="AO244" s="0" t="n">
        <v>1</v>
      </c>
      <c r="AP244" s="0" t="s">
        <v>19564</v>
      </c>
      <c r="AQ244" s="0" t="s">
        <v>19565</v>
      </c>
      <c r="AR244" s="0" t="n">
        <f aca="false">TRUE()</f>
        <v>1</v>
      </c>
      <c r="AS244" s="0" t="n">
        <f aca="false">FALSE()</f>
        <v>0</v>
      </c>
      <c r="AT244" s="0" t="n">
        <f aca="false">FALSE()</f>
        <v>0</v>
      </c>
      <c r="AU244" s="0" t="n">
        <f aca="false">FALSE()</f>
        <v>0</v>
      </c>
      <c r="AV244" s="0" t="n">
        <f aca="false">FALSE()</f>
        <v>0</v>
      </c>
      <c r="AW244" s="0" t="n">
        <f aca="false">TRUE()</f>
        <v>1</v>
      </c>
      <c r="AX244" s="380" t="n">
        <v>43767.6090277778</v>
      </c>
      <c r="AY244" s="380" t="n">
        <v>43767.4166666667</v>
      </c>
      <c r="AZ244" s="0" t="n">
        <v>2</v>
      </c>
      <c r="BA244" s="0" t="s">
        <v>17892</v>
      </c>
      <c r="BB244" s="0" t="n">
        <v>0</v>
      </c>
      <c r="BC244" s="380" t="n">
        <v>25569.125</v>
      </c>
      <c r="BD244" s="0" t="s">
        <v>2170</v>
      </c>
      <c r="BE244" s="0" t="s">
        <v>2170</v>
      </c>
      <c r="BF244" s="0" t="s">
        <v>2118</v>
      </c>
    </row>
    <row r="245" customFormat="false" ht="15" hidden="false" customHeight="false" outlineLevel="0" collapsed="false">
      <c r="A245" s="0" t="s">
        <v>19566</v>
      </c>
      <c r="B245" s="0" t="s">
        <v>19567</v>
      </c>
      <c r="C245" s="0" t="s">
        <v>19566</v>
      </c>
      <c r="D245" s="0" t="s">
        <v>2133</v>
      </c>
      <c r="E245" s="0" t="s">
        <v>19566</v>
      </c>
      <c r="F245" s="0" t="n">
        <v>1</v>
      </c>
      <c r="G245" s="0" t="s">
        <v>434</v>
      </c>
      <c r="H245" s="0" t="s">
        <v>2170</v>
      </c>
      <c r="I245" s="0" t="s">
        <v>2170</v>
      </c>
      <c r="J245" s="0" t="s">
        <v>2170</v>
      </c>
      <c r="K245" s="0" t="s">
        <v>2170</v>
      </c>
      <c r="L245" s="0" t="s">
        <v>2170</v>
      </c>
      <c r="M245" s="0" t="s">
        <v>2170</v>
      </c>
      <c r="N245" s="0" t="n">
        <f aca="false">FALSE()</f>
        <v>0</v>
      </c>
      <c r="O245" s="0" t="s">
        <v>19568</v>
      </c>
      <c r="P245" s="0" t="s">
        <v>17838</v>
      </c>
      <c r="Q245" s="0" t="n">
        <v>2</v>
      </c>
      <c r="R245" s="380" t="n">
        <v>47196.125</v>
      </c>
      <c r="S245" s="223" t="n">
        <v>1000</v>
      </c>
      <c r="T245" s="0" t="s">
        <v>2132</v>
      </c>
      <c r="U245" s="380" t="n">
        <v>43552.125</v>
      </c>
      <c r="V245" s="380" t="n">
        <v>43556.125</v>
      </c>
      <c r="W245" s="0" t="s">
        <v>2132</v>
      </c>
      <c r="X245" s="0" t="s">
        <v>19569</v>
      </c>
      <c r="Y245" s="0" t="s">
        <v>601</v>
      </c>
      <c r="Z245" s="0" t="s">
        <v>2602</v>
      </c>
      <c r="AA245" s="0" t="s">
        <v>2115</v>
      </c>
      <c r="AB245" s="0" t="s">
        <v>17848</v>
      </c>
      <c r="AC245" s="0" t="n">
        <v>20000000</v>
      </c>
      <c r="AD245" s="0" t="n">
        <v>20000000</v>
      </c>
      <c r="AE245" s="0" t="n">
        <v>5</v>
      </c>
      <c r="AF245" s="0" t="n">
        <f aca="false">FALSE()</f>
        <v>0</v>
      </c>
      <c r="AG245" s="0" t="n">
        <f aca="false">TRUE()</f>
        <v>1</v>
      </c>
      <c r="AH245" s="0" t="n">
        <f aca="false">TRUE()</f>
        <v>1</v>
      </c>
      <c r="AI245" s="0" t="n">
        <f aca="false">FALSE()</f>
        <v>0</v>
      </c>
      <c r="AJ245" s="0" t="n">
        <f aca="false">FALSE()</f>
        <v>0</v>
      </c>
      <c r="AK245" s="0" t="n">
        <f aca="false">FALSE()</f>
        <v>0</v>
      </c>
      <c r="AL245" s="0" t="s">
        <v>2129</v>
      </c>
      <c r="AM245" s="0" t="n">
        <f aca="false">TRUE()</f>
        <v>1</v>
      </c>
      <c r="AN245" s="0" t="s">
        <v>19570</v>
      </c>
      <c r="AO245" s="0" t="n">
        <v>1</v>
      </c>
      <c r="AP245" s="0" t="s">
        <v>19571</v>
      </c>
      <c r="AQ245" s="0" t="s">
        <v>19572</v>
      </c>
      <c r="AR245" s="0" t="n">
        <f aca="false">TRUE()</f>
        <v>1</v>
      </c>
      <c r="AS245" s="0" t="n">
        <f aca="false">FALSE()</f>
        <v>0</v>
      </c>
      <c r="AT245" s="0" t="n">
        <f aca="false">FALSE()</f>
        <v>0</v>
      </c>
      <c r="AU245" s="0" t="n">
        <f aca="false">FALSE()</f>
        <v>0</v>
      </c>
      <c r="AV245" s="0" t="n">
        <f aca="false">FALSE()</f>
        <v>0</v>
      </c>
      <c r="AW245" s="0" t="n">
        <f aca="false">TRUE()</f>
        <v>1</v>
      </c>
      <c r="AX245" s="380" t="n">
        <v>43783.6375</v>
      </c>
      <c r="AY245" s="380" t="n">
        <v>43783.4166666667</v>
      </c>
      <c r="AZ245" s="0" t="n">
        <v>1</v>
      </c>
      <c r="BA245" s="0" t="s">
        <v>17962</v>
      </c>
      <c r="BB245" s="0" t="n">
        <v>0</v>
      </c>
      <c r="BC245" s="380" t="n">
        <v>25569.125</v>
      </c>
      <c r="BD245" s="0" t="s">
        <v>2170</v>
      </c>
      <c r="BE245" s="0" t="s">
        <v>2170</v>
      </c>
      <c r="BF245" s="0" t="s">
        <v>2118</v>
      </c>
    </row>
    <row r="246" customFormat="false" ht="15" hidden="false" customHeight="false" outlineLevel="0" collapsed="false">
      <c r="A246" s="0" t="s">
        <v>19573</v>
      </c>
      <c r="B246" s="0" t="s">
        <v>19574</v>
      </c>
      <c r="C246" s="0" t="s">
        <v>19573</v>
      </c>
      <c r="D246" s="0" t="s">
        <v>2133</v>
      </c>
      <c r="E246" s="0" t="s">
        <v>19573</v>
      </c>
      <c r="F246" s="0" t="n">
        <v>1</v>
      </c>
      <c r="G246" s="0" t="s">
        <v>434</v>
      </c>
      <c r="H246" s="0" t="s">
        <v>2170</v>
      </c>
      <c r="I246" s="0" t="s">
        <v>2170</v>
      </c>
      <c r="J246" s="0" t="s">
        <v>2170</v>
      </c>
      <c r="K246" s="0" t="s">
        <v>2170</v>
      </c>
      <c r="L246" s="0" t="s">
        <v>2170</v>
      </c>
      <c r="M246" s="0" t="s">
        <v>2170</v>
      </c>
      <c r="N246" s="0" t="n">
        <f aca="false">FALSE()</f>
        <v>0</v>
      </c>
      <c r="O246" s="0" t="s">
        <v>19575</v>
      </c>
      <c r="P246" s="0" t="s">
        <v>17780</v>
      </c>
      <c r="Q246" s="0" t="n">
        <v>4</v>
      </c>
      <c r="R246" s="380" t="n">
        <v>46846.125</v>
      </c>
      <c r="S246" s="223" t="n">
        <v>1000</v>
      </c>
      <c r="T246" s="0" t="s">
        <v>2132</v>
      </c>
      <c r="U246" s="380" t="n">
        <v>45748.125</v>
      </c>
      <c r="V246" s="380" t="n">
        <v>45754.125</v>
      </c>
      <c r="W246" s="0" t="s">
        <v>2132</v>
      </c>
      <c r="X246" s="0" t="s">
        <v>19576</v>
      </c>
      <c r="Y246" s="0" t="s">
        <v>601</v>
      </c>
      <c r="Z246" s="0" t="s">
        <v>2602</v>
      </c>
      <c r="AA246" s="0" t="s">
        <v>2365</v>
      </c>
      <c r="AB246" s="0" t="s">
        <v>17781</v>
      </c>
      <c r="AC246" s="0" t="n">
        <v>2000000</v>
      </c>
      <c r="AD246" s="0" t="n">
        <v>2000000</v>
      </c>
      <c r="AE246" s="0" t="n">
        <v>5</v>
      </c>
      <c r="AF246" s="0" t="n">
        <f aca="false">FALSE()</f>
        <v>0</v>
      </c>
      <c r="AG246" s="0" t="n">
        <f aca="false">TRUE()</f>
        <v>1</v>
      </c>
      <c r="AH246" s="0" t="n">
        <f aca="false">TRUE()</f>
        <v>1</v>
      </c>
      <c r="AI246" s="0" t="n">
        <f aca="false">FALSE()</f>
        <v>0</v>
      </c>
      <c r="AJ246" s="0" t="n">
        <f aca="false">FALSE()</f>
        <v>0</v>
      </c>
      <c r="AK246" s="0" t="n">
        <f aca="false">FALSE()</f>
        <v>0</v>
      </c>
      <c r="AL246" s="0" t="s">
        <v>2129</v>
      </c>
      <c r="AM246" s="0" t="n">
        <f aca="false">TRUE()</f>
        <v>1</v>
      </c>
      <c r="AN246" s="0" t="s">
        <v>19577</v>
      </c>
      <c r="AO246" s="0" t="n">
        <v>1</v>
      </c>
      <c r="AP246" s="0" t="s">
        <v>19578</v>
      </c>
      <c r="AQ246" s="0" t="s">
        <v>19579</v>
      </c>
      <c r="AR246" s="0" t="n">
        <f aca="false">TRUE()</f>
        <v>1</v>
      </c>
      <c r="AS246" s="0" t="n">
        <f aca="false">FALSE()</f>
        <v>0</v>
      </c>
      <c r="AT246" s="0" t="n">
        <f aca="false">FALSE()</f>
        <v>0</v>
      </c>
      <c r="AU246" s="0" t="n">
        <f aca="false">FALSE()</f>
        <v>0</v>
      </c>
      <c r="AV246" s="0" t="n">
        <f aca="false">FALSE()</f>
        <v>0</v>
      </c>
      <c r="AW246" s="0" t="n">
        <f aca="false">TRUE()</f>
        <v>1</v>
      </c>
      <c r="AX246" s="380" t="n">
        <v>45754.6145833333</v>
      </c>
      <c r="AY246" s="380" t="n">
        <v>45754.125</v>
      </c>
      <c r="AZ246" s="0" t="n">
        <v>2</v>
      </c>
      <c r="BA246" s="0" t="s">
        <v>12659</v>
      </c>
      <c r="BB246" s="0" t="n">
        <v>0</v>
      </c>
      <c r="BC246" s="380" t="n">
        <v>25569.125</v>
      </c>
      <c r="BD246" s="0" t="s">
        <v>2170</v>
      </c>
      <c r="BE246" s="0" t="s">
        <v>2170</v>
      </c>
      <c r="BF246" s="0" t="s">
        <v>2118</v>
      </c>
    </row>
    <row r="247" customFormat="false" ht="15" hidden="false" customHeight="false" outlineLevel="0" collapsed="false">
      <c r="A247" s="0" t="s">
        <v>19580</v>
      </c>
      <c r="B247" s="0" t="s">
        <v>19581</v>
      </c>
      <c r="C247" s="0" t="s">
        <v>19580</v>
      </c>
      <c r="D247" s="0" t="s">
        <v>2133</v>
      </c>
      <c r="E247" s="0" t="s">
        <v>19580</v>
      </c>
      <c r="F247" s="0" t="n">
        <v>1</v>
      </c>
      <c r="G247" s="0" t="s">
        <v>434</v>
      </c>
      <c r="H247" s="0" t="s">
        <v>2170</v>
      </c>
      <c r="I247" s="0" t="s">
        <v>2170</v>
      </c>
      <c r="J247" s="0" t="s">
        <v>2170</v>
      </c>
      <c r="K247" s="0" t="s">
        <v>2170</v>
      </c>
      <c r="L247" s="0" t="s">
        <v>2170</v>
      </c>
      <c r="M247" s="0" t="s">
        <v>2170</v>
      </c>
      <c r="N247" s="0" t="n">
        <f aca="false">FALSE()</f>
        <v>0</v>
      </c>
      <c r="O247" s="0" t="s">
        <v>19582</v>
      </c>
      <c r="P247" s="0" t="s">
        <v>17780</v>
      </c>
      <c r="Q247" s="0" t="n">
        <v>4</v>
      </c>
      <c r="R247" s="380" t="n">
        <v>47896.125</v>
      </c>
      <c r="S247" s="223" t="n">
        <v>1000</v>
      </c>
      <c r="T247" s="0" t="s">
        <v>2132</v>
      </c>
      <c r="U247" s="380" t="n">
        <v>44247.125</v>
      </c>
      <c r="V247" s="380" t="n">
        <v>44256.125</v>
      </c>
      <c r="W247" s="0" t="s">
        <v>2132</v>
      </c>
      <c r="X247" s="0" t="s">
        <v>19583</v>
      </c>
      <c r="Y247" s="0" t="s">
        <v>601</v>
      </c>
      <c r="Z247" s="0" t="s">
        <v>2602</v>
      </c>
      <c r="AA247" s="0" t="s">
        <v>610</v>
      </c>
      <c r="AB247" s="0" t="s">
        <v>17781</v>
      </c>
      <c r="AC247" s="0" t="n">
        <v>5000000</v>
      </c>
      <c r="AD247" s="0" t="n">
        <v>5000000</v>
      </c>
      <c r="AE247" s="0" t="n">
        <v>5</v>
      </c>
      <c r="AF247" s="0" t="n">
        <f aca="false">FALSE()</f>
        <v>0</v>
      </c>
      <c r="AG247" s="0" t="n">
        <f aca="false">TRUE()</f>
        <v>1</v>
      </c>
      <c r="AH247" s="0" t="n">
        <f aca="false">TRUE()</f>
        <v>1</v>
      </c>
      <c r="AI247" s="0" t="n">
        <f aca="false">FALSE()</f>
        <v>0</v>
      </c>
      <c r="AJ247" s="0" t="n">
        <f aca="false">FALSE()</f>
        <v>0</v>
      </c>
      <c r="AK247" s="0" t="n">
        <f aca="false">FALSE()</f>
        <v>0</v>
      </c>
      <c r="AL247" s="0" t="s">
        <v>2129</v>
      </c>
      <c r="AM247" s="0" t="n">
        <f aca="false">TRUE()</f>
        <v>1</v>
      </c>
      <c r="AN247" s="0" t="s">
        <v>19584</v>
      </c>
      <c r="AO247" s="0" t="n">
        <v>1</v>
      </c>
      <c r="AP247" s="0" t="s">
        <v>19585</v>
      </c>
      <c r="AQ247" s="0" t="s">
        <v>19586</v>
      </c>
      <c r="AR247" s="0" t="n">
        <f aca="false">TRUE()</f>
        <v>1</v>
      </c>
      <c r="AS247" s="0" t="n">
        <f aca="false">FALSE()</f>
        <v>0</v>
      </c>
      <c r="AT247" s="0" t="n">
        <f aca="false">FALSE()</f>
        <v>0</v>
      </c>
      <c r="AU247" s="0" t="n">
        <f aca="false">FALSE()</f>
        <v>0</v>
      </c>
      <c r="AV247" s="0" t="n">
        <f aca="false">FALSE()</f>
        <v>0</v>
      </c>
      <c r="AW247" s="0" t="n">
        <f aca="false">TRUE()</f>
        <v>1</v>
      </c>
      <c r="AX247" s="380" t="n">
        <v>44256.6458333333</v>
      </c>
      <c r="AY247" s="380" t="n">
        <v>44256.4166666667</v>
      </c>
      <c r="AZ247" s="0" t="n">
        <v>1</v>
      </c>
      <c r="BA247" s="0" t="s">
        <v>9409</v>
      </c>
      <c r="BB247" s="0" t="n">
        <v>0</v>
      </c>
      <c r="BC247" s="380" t="n">
        <v>46167.125</v>
      </c>
      <c r="BD247" s="0" t="s">
        <v>2170</v>
      </c>
      <c r="BE247" s="0" t="s">
        <v>2170</v>
      </c>
      <c r="BF247" s="0" t="s">
        <v>2118</v>
      </c>
    </row>
    <row r="248" customFormat="false" ht="15" hidden="false" customHeight="false" outlineLevel="0" collapsed="false">
      <c r="A248" s="0" t="s">
        <v>19587</v>
      </c>
      <c r="B248" s="0" t="s">
        <v>19588</v>
      </c>
      <c r="C248" s="0" t="s">
        <v>19587</v>
      </c>
      <c r="D248" s="0" t="s">
        <v>2133</v>
      </c>
      <c r="E248" s="0" t="s">
        <v>19587</v>
      </c>
      <c r="F248" s="0" t="n">
        <v>1</v>
      </c>
      <c r="G248" s="0" t="s">
        <v>434</v>
      </c>
      <c r="H248" s="0" t="s">
        <v>2170</v>
      </c>
      <c r="I248" s="0" t="s">
        <v>2170</v>
      </c>
      <c r="J248" s="0" t="s">
        <v>2170</v>
      </c>
      <c r="K248" s="0" t="s">
        <v>2170</v>
      </c>
      <c r="L248" s="0" t="s">
        <v>2170</v>
      </c>
      <c r="M248" s="0" t="s">
        <v>2170</v>
      </c>
      <c r="N248" s="0" t="n">
        <f aca="false">FALSE()</f>
        <v>0</v>
      </c>
      <c r="O248" s="0" t="s">
        <v>19589</v>
      </c>
      <c r="P248" s="0" t="s">
        <v>17780</v>
      </c>
      <c r="Q248" s="0" t="n">
        <v>12</v>
      </c>
      <c r="R248" s="380" t="n">
        <v>46165.125</v>
      </c>
      <c r="S248" s="223" t="n">
        <v>600</v>
      </c>
      <c r="T248" s="0" t="s">
        <v>2132</v>
      </c>
      <c r="U248" s="380" t="n">
        <v>45076.125</v>
      </c>
      <c r="V248" s="380" t="n">
        <v>45085.125</v>
      </c>
      <c r="W248" s="0" t="s">
        <v>2132</v>
      </c>
      <c r="X248" s="0" t="s">
        <v>19590</v>
      </c>
      <c r="Y248" s="0" t="s">
        <v>601</v>
      </c>
      <c r="Z248" s="0" t="s">
        <v>2602</v>
      </c>
      <c r="AA248" s="0" t="s">
        <v>610</v>
      </c>
      <c r="AB248" s="0" t="s">
        <v>17781</v>
      </c>
      <c r="AC248" s="0" t="n">
        <v>800000</v>
      </c>
      <c r="AD248" s="0" t="n">
        <v>800000</v>
      </c>
      <c r="AE248" s="0" t="n">
        <v>5</v>
      </c>
      <c r="AF248" s="0" t="n">
        <f aca="false">FALSE()</f>
        <v>0</v>
      </c>
      <c r="AG248" s="0" t="n">
        <f aca="false">TRUE()</f>
        <v>1</v>
      </c>
      <c r="AH248" s="0" t="n">
        <f aca="false">TRUE()</f>
        <v>1</v>
      </c>
      <c r="AI248" s="0" t="n">
        <f aca="false">FALSE()</f>
        <v>0</v>
      </c>
      <c r="AJ248" s="0" t="n">
        <f aca="false">FALSE()</f>
        <v>0</v>
      </c>
      <c r="AK248" s="0" t="n">
        <f aca="false">TRUE()</f>
        <v>1</v>
      </c>
      <c r="AL248" s="0" t="s">
        <v>2129</v>
      </c>
      <c r="AM248" s="0" t="n">
        <f aca="false">TRUE()</f>
        <v>1</v>
      </c>
      <c r="AN248" s="0" t="s">
        <v>19591</v>
      </c>
      <c r="AO248" s="0" t="n">
        <v>1</v>
      </c>
      <c r="AP248" s="0" t="s">
        <v>19592</v>
      </c>
      <c r="AQ248" s="0" t="s">
        <v>19593</v>
      </c>
      <c r="AR248" s="0" t="n">
        <f aca="false">TRUE()</f>
        <v>1</v>
      </c>
      <c r="AS248" s="0" t="n">
        <f aca="false">TRUE()</f>
        <v>1</v>
      </c>
      <c r="AT248" s="0" t="n">
        <f aca="false">FALSE()</f>
        <v>0</v>
      </c>
      <c r="AU248" s="0" t="n">
        <f aca="false">FALSE()</f>
        <v>0</v>
      </c>
      <c r="AV248" s="0" t="n">
        <f aca="false">FALSE()</f>
        <v>0</v>
      </c>
      <c r="AW248" s="0" t="n">
        <f aca="false">TRUE()</f>
        <v>1</v>
      </c>
      <c r="AX248" s="380" t="n">
        <v>45085.6875</v>
      </c>
      <c r="AY248" s="380" t="n">
        <v>45085.4166666667</v>
      </c>
      <c r="AZ248" s="0" t="n">
        <v>3</v>
      </c>
      <c r="BA248" s="0" t="s">
        <v>19132</v>
      </c>
      <c r="BB248" s="0" t="n">
        <v>0</v>
      </c>
      <c r="BC248" s="380" t="n">
        <v>25569.125</v>
      </c>
      <c r="BD248" s="0" t="s">
        <v>2170</v>
      </c>
      <c r="BE248" s="0" t="s">
        <v>2170</v>
      </c>
      <c r="BF248" s="0" t="s">
        <v>2118</v>
      </c>
    </row>
    <row r="249" customFormat="false" ht="15" hidden="false" customHeight="false" outlineLevel="0" collapsed="false">
      <c r="A249" s="0" t="s">
        <v>19594</v>
      </c>
      <c r="B249" s="0" t="s">
        <v>19595</v>
      </c>
      <c r="C249" s="0" t="s">
        <v>19594</v>
      </c>
      <c r="D249" s="0" t="s">
        <v>2133</v>
      </c>
      <c r="E249" s="0" t="s">
        <v>19594</v>
      </c>
      <c r="F249" s="0" t="n">
        <v>1</v>
      </c>
      <c r="G249" s="0" t="s">
        <v>434</v>
      </c>
      <c r="H249" s="0" t="s">
        <v>2170</v>
      </c>
      <c r="I249" s="0" t="s">
        <v>2170</v>
      </c>
      <c r="J249" s="0" t="s">
        <v>2170</v>
      </c>
      <c r="K249" s="0" t="s">
        <v>2170</v>
      </c>
      <c r="L249" s="0" t="s">
        <v>2170</v>
      </c>
      <c r="M249" s="0" t="s">
        <v>2170</v>
      </c>
      <c r="N249" s="0" t="n">
        <f aca="false">FALSE()</f>
        <v>0</v>
      </c>
      <c r="O249" s="0" t="s">
        <v>19596</v>
      </c>
      <c r="P249" s="0" t="s">
        <v>17780</v>
      </c>
      <c r="Q249" s="0" t="n">
        <v>4</v>
      </c>
      <c r="R249" s="380" t="n">
        <v>46626.125</v>
      </c>
      <c r="S249" s="223" t="n">
        <v>750</v>
      </c>
      <c r="T249" s="0" t="s">
        <v>2132</v>
      </c>
      <c r="U249" s="380" t="n">
        <v>45350.125</v>
      </c>
      <c r="V249" s="380" t="n">
        <v>45352.125</v>
      </c>
      <c r="W249" s="0" t="s">
        <v>2132</v>
      </c>
      <c r="X249" s="0" t="s">
        <v>19597</v>
      </c>
      <c r="Y249" s="0" t="s">
        <v>601</v>
      </c>
      <c r="Z249" s="0" t="s">
        <v>2602</v>
      </c>
      <c r="AA249" s="0" t="s">
        <v>610</v>
      </c>
      <c r="AB249" s="0" t="s">
        <v>17781</v>
      </c>
      <c r="AC249" s="0" t="n">
        <v>500000</v>
      </c>
      <c r="AD249" s="0" t="n">
        <v>500000</v>
      </c>
      <c r="AE249" s="0" t="n">
        <v>5</v>
      </c>
      <c r="AF249" s="0" t="n">
        <f aca="false">FALSE()</f>
        <v>0</v>
      </c>
      <c r="AG249" s="0" t="n">
        <f aca="false">TRUE()</f>
        <v>1</v>
      </c>
      <c r="AH249" s="0" t="n">
        <f aca="false">TRUE()</f>
        <v>1</v>
      </c>
      <c r="AI249" s="0" t="n">
        <f aca="false">TRUE()</f>
        <v>1</v>
      </c>
      <c r="AJ249" s="0" t="n">
        <f aca="false">FALSE()</f>
        <v>0</v>
      </c>
      <c r="AK249" s="0" t="n">
        <f aca="false">TRUE()</f>
        <v>1</v>
      </c>
      <c r="AL249" s="0" t="s">
        <v>2129</v>
      </c>
      <c r="AM249" s="0" t="n">
        <f aca="false">TRUE()</f>
        <v>1</v>
      </c>
      <c r="AN249" s="0" t="s">
        <v>19598</v>
      </c>
      <c r="AO249" s="0" t="n">
        <v>1</v>
      </c>
      <c r="AP249" s="0" t="s">
        <v>19599</v>
      </c>
      <c r="AQ249" s="0" t="s">
        <v>19600</v>
      </c>
      <c r="AR249" s="0" t="n">
        <f aca="false">TRUE()</f>
        <v>1</v>
      </c>
      <c r="AS249" s="0" t="n">
        <f aca="false">TRUE()</f>
        <v>1</v>
      </c>
      <c r="AT249" s="0" t="n">
        <f aca="false">FALSE()</f>
        <v>0</v>
      </c>
      <c r="AU249" s="0" t="n">
        <f aca="false">FALSE()</f>
        <v>0</v>
      </c>
      <c r="AV249" s="0" t="n">
        <f aca="false">FALSE()</f>
        <v>0</v>
      </c>
      <c r="AW249" s="0" t="n">
        <f aca="false">TRUE()</f>
        <v>1</v>
      </c>
      <c r="AX249" s="380" t="n">
        <v>45352.6875</v>
      </c>
      <c r="AY249" s="380" t="n">
        <v>45352.125</v>
      </c>
      <c r="AZ249" s="0" t="n">
        <v>2</v>
      </c>
      <c r="BA249" s="0" t="s">
        <v>18129</v>
      </c>
      <c r="BB249" s="0" t="n">
        <v>0</v>
      </c>
      <c r="BC249" s="380" t="n">
        <v>25569.125</v>
      </c>
      <c r="BD249" s="0" t="s">
        <v>2170</v>
      </c>
      <c r="BE249" s="0" t="s">
        <v>2170</v>
      </c>
      <c r="BF249" s="0" t="s">
        <v>2118</v>
      </c>
    </row>
    <row r="250" customFormat="false" ht="15" hidden="false" customHeight="false" outlineLevel="0" collapsed="false">
      <c r="A250" s="0" t="s">
        <v>19601</v>
      </c>
      <c r="B250" s="0" t="s">
        <v>19601</v>
      </c>
      <c r="C250" s="0" t="s">
        <v>19601</v>
      </c>
      <c r="D250" s="0" t="s">
        <v>2133</v>
      </c>
      <c r="E250" s="0" t="s">
        <v>19601</v>
      </c>
      <c r="F250" s="0" t="n">
        <v>1</v>
      </c>
      <c r="G250" s="0" t="s">
        <v>434</v>
      </c>
      <c r="H250" s="0" t="s">
        <v>2170</v>
      </c>
      <c r="I250" s="0" t="s">
        <v>2170</v>
      </c>
      <c r="J250" s="0" t="s">
        <v>2170</v>
      </c>
      <c r="K250" s="0" t="s">
        <v>2170</v>
      </c>
      <c r="L250" s="0" t="s">
        <v>2170</v>
      </c>
      <c r="M250" s="0" t="s">
        <v>2170</v>
      </c>
      <c r="N250" s="0" t="n">
        <f aca="false">FALSE()</f>
        <v>0</v>
      </c>
      <c r="O250" s="0" t="s">
        <v>19602</v>
      </c>
      <c r="P250" s="0" t="s">
        <v>17780</v>
      </c>
      <c r="Q250" s="0" t="n">
        <v>12</v>
      </c>
      <c r="R250" s="380" t="n">
        <v>46598.125</v>
      </c>
      <c r="S250" s="223" t="n">
        <v>1000</v>
      </c>
      <c r="T250" s="0" t="s">
        <v>2132</v>
      </c>
      <c r="U250" s="380" t="n">
        <v>45506.125</v>
      </c>
      <c r="V250" s="380" t="n">
        <v>45518.125</v>
      </c>
      <c r="W250" s="0" t="s">
        <v>2132</v>
      </c>
      <c r="X250" s="0" t="s">
        <v>19603</v>
      </c>
      <c r="Y250" s="0" t="s">
        <v>601</v>
      </c>
      <c r="Z250" s="0" t="s">
        <v>2602</v>
      </c>
      <c r="AA250" s="0" t="s">
        <v>2451</v>
      </c>
      <c r="AB250" s="0" t="s">
        <v>17781</v>
      </c>
      <c r="AC250" s="0" t="n">
        <v>5000000</v>
      </c>
      <c r="AD250" s="0" t="n">
        <v>5000000</v>
      </c>
      <c r="AE250" s="0" t="n">
        <v>5</v>
      </c>
      <c r="AF250" s="0" t="n">
        <f aca="false">FALSE()</f>
        <v>0</v>
      </c>
      <c r="AG250" s="0" t="n">
        <f aca="false">TRUE()</f>
        <v>1</v>
      </c>
      <c r="AH250" s="0" t="n">
        <f aca="false">TRUE()</f>
        <v>1</v>
      </c>
      <c r="AI250" s="0" t="n">
        <f aca="false">FALSE()</f>
        <v>0</v>
      </c>
      <c r="AJ250" s="0" t="n">
        <f aca="false">FALSE()</f>
        <v>0</v>
      </c>
      <c r="AK250" s="0" t="n">
        <f aca="false">FALSE()</f>
        <v>0</v>
      </c>
      <c r="AL250" s="0" t="s">
        <v>2129</v>
      </c>
      <c r="AM250" s="0" t="n">
        <f aca="false">TRUE()</f>
        <v>1</v>
      </c>
      <c r="AN250" s="0" t="s">
        <v>19604</v>
      </c>
      <c r="AO250" s="0" t="n">
        <v>1</v>
      </c>
      <c r="AP250" s="0" t="s">
        <v>19605</v>
      </c>
      <c r="AQ250" s="0" t="s">
        <v>19606</v>
      </c>
      <c r="AR250" s="0" t="n">
        <f aca="false">TRUE()</f>
        <v>1</v>
      </c>
      <c r="AS250" s="0" t="n">
        <f aca="false">FALSE()</f>
        <v>0</v>
      </c>
      <c r="AT250" s="0" t="n">
        <f aca="false">FALSE()</f>
        <v>0</v>
      </c>
      <c r="AU250" s="0" t="n">
        <f aca="false">FALSE()</f>
        <v>0</v>
      </c>
      <c r="AV250" s="0" t="n">
        <f aca="false">FALSE()</f>
        <v>0</v>
      </c>
      <c r="AW250" s="0" t="n">
        <f aca="false">TRUE()</f>
        <v>1</v>
      </c>
      <c r="AX250" s="380" t="n">
        <v>45518.7291666667</v>
      </c>
      <c r="AY250" s="380" t="n">
        <v>45518.125</v>
      </c>
      <c r="AZ250" s="0" t="n">
        <v>1</v>
      </c>
      <c r="BA250" s="0" t="s">
        <v>7267</v>
      </c>
      <c r="BB250" s="0" t="n">
        <v>0</v>
      </c>
      <c r="BC250" s="380" t="n">
        <v>46238.125</v>
      </c>
      <c r="BD250" s="0" t="s">
        <v>2170</v>
      </c>
      <c r="BE250" s="0" t="s">
        <v>2170</v>
      </c>
      <c r="BF250" s="0" t="s">
        <v>2118</v>
      </c>
    </row>
    <row r="251" customFormat="false" ht="15" hidden="false" customHeight="false" outlineLevel="0" collapsed="false">
      <c r="A251" s="0" t="s">
        <v>19607</v>
      </c>
      <c r="B251" s="0" t="s">
        <v>19608</v>
      </c>
      <c r="C251" s="0" t="s">
        <v>19607</v>
      </c>
      <c r="D251" s="0" t="s">
        <v>2133</v>
      </c>
      <c r="E251" s="0" t="s">
        <v>19607</v>
      </c>
      <c r="F251" s="0" t="n">
        <v>1</v>
      </c>
      <c r="G251" s="0" t="s">
        <v>434</v>
      </c>
      <c r="H251" s="0" t="s">
        <v>2170</v>
      </c>
      <c r="I251" s="0" t="s">
        <v>2170</v>
      </c>
      <c r="J251" s="0" t="s">
        <v>2170</v>
      </c>
      <c r="K251" s="0" t="s">
        <v>2170</v>
      </c>
      <c r="L251" s="0" t="s">
        <v>2170</v>
      </c>
      <c r="M251" s="0" t="s">
        <v>2170</v>
      </c>
      <c r="N251" s="0" t="n">
        <f aca="false">FALSE()</f>
        <v>0</v>
      </c>
      <c r="O251" s="0" t="s">
        <v>19609</v>
      </c>
      <c r="P251" s="0" t="s">
        <v>17780</v>
      </c>
      <c r="Q251" s="0" t="n">
        <v>12</v>
      </c>
      <c r="R251" s="380" t="n">
        <v>46875.125</v>
      </c>
      <c r="S251" s="223" t="n">
        <v>1000</v>
      </c>
      <c r="T251" s="0" t="s">
        <v>2132</v>
      </c>
      <c r="U251" s="380" t="n">
        <v>45755.125</v>
      </c>
      <c r="V251" s="380" t="n">
        <v>45765.125</v>
      </c>
      <c r="W251" s="0" t="s">
        <v>2132</v>
      </c>
      <c r="X251" s="0" t="s">
        <v>19610</v>
      </c>
      <c r="Y251" s="0" t="s">
        <v>601</v>
      </c>
      <c r="Z251" s="0" t="s">
        <v>2602</v>
      </c>
      <c r="AA251" s="0" t="s">
        <v>2574</v>
      </c>
      <c r="AB251" s="0" t="s">
        <v>17781</v>
      </c>
      <c r="AC251" s="0" t="n">
        <v>350000</v>
      </c>
      <c r="AD251" s="0" t="n">
        <v>350000</v>
      </c>
      <c r="AE251" s="0" t="n">
        <v>5</v>
      </c>
      <c r="AF251" s="0" t="n">
        <f aca="false">FALSE()</f>
        <v>0</v>
      </c>
      <c r="AG251" s="0" t="n">
        <f aca="false">TRUE()</f>
        <v>1</v>
      </c>
      <c r="AH251" s="0" t="n">
        <f aca="false">TRUE()</f>
        <v>1</v>
      </c>
      <c r="AI251" s="0" t="n">
        <f aca="false">FALSE()</f>
        <v>0</v>
      </c>
      <c r="AJ251" s="0" t="n">
        <f aca="false">FALSE()</f>
        <v>0</v>
      </c>
      <c r="AK251" s="0" t="n">
        <f aca="false">FALSE()</f>
        <v>0</v>
      </c>
      <c r="AL251" s="0" t="s">
        <v>3129</v>
      </c>
      <c r="AM251" s="0" t="n">
        <f aca="false">TRUE()</f>
        <v>1</v>
      </c>
      <c r="AN251" s="0" t="s">
        <v>19611</v>
      </c>
      <c r="AO251" s="0" t="n">
        <v>1</v>
      </c>
      <c r="AP251" s="0" t="s">
        <v>19612</v>
      </c>
      <c r="AQ251" s="0" t="s">
        <v>19613</v>
      </c>
      <c r="AR251" s="0" t="n">
        <f aca="false">TRUE()</f>
        <v>1</v>
      </c>
      <c r="AS251" s="0" t="n">
        <f aca="false">FALSE()</f>
        <v>0</v>
      </c>
      <c r="AT251" s="0" t="n">
        <f aca="false">FALSE()</f>
        <v>0</v>
      </c>
      <c r="AU251" s="0" t="n">
        <f aca="false">FALSE()</f>
        <v>0</v>
      </c>
      <c r="AV251" s="0" t="n">
        <f aca="false">FALSE()</f>
        <v>0</v>
      </c>
      <c r="AW251" s="0" t="n">
        <f aca="false">TRUE()</f>
        <v>1</v>
      </c>
      <c r="AX251" s="380" t="n">
        <v>45765.6201388889</v>
      </c>
      <c r="AY251" s="380" t="n">
        <v>45765.125</v>
      </c>
      <c r="AZ251" s="0" t="n">
        <v>1</v>
      </c>
      <c r="BA251" s="0" t="s">
        <v>7878</v>
      </c>
      <c r="BB251" s="0" t="n">
        <v>1</v>
      </c>
      <c r="BC251" s="380" t="n">
        <v>25569.125</v>
      </c>
      <c r="BD251" s="0" t="s">
        <v>2170</v>
      </c>
      <c r="BE251" s="0" t="s">
        <v>2170</v>
      </c>
      <c r="BF251" s="0" t="s">
        <v>2118</v>
      </c>
    </row>
    <row r="252" customFormat="false" ht="15" hidden="false" customHeight="false" outlineLevel="0" collapsed="false">
      <c r="A252" s="0" t="s">
        <v>19614</v>
      </c>
      <c r="B252" s="0" t="s">
        <v>19615</v>
      </c>
      <c r="C252" s="0" t="s">
        <v>19614</v>
      </c>
      <c r="D252" s="0" t="s">
        <v>2133</v>
      </c>
      <c r="E252" s="0" t="s">
        <v>19614</v>
      </c>
      <c r="F252" s="0" t="n">
        <v>1</v>
      </c>
      <c r="G252" s="0" t="s">
        <v>434</v>
      </c>
      <c r="H252" s="0" t="s">
        <v>2170</v>
      </c>
      <c r="I252" s="0" t="s">
        <v>2170</v>
      </c>
      <c r="J252" s="0" t="s">
        <v>2170</v>
      </c>
      <c r="K252" s="0" t="s">
        <v>2170</v>
      </c>
      <c r="L252" s="0" t="s">
        <v>2170</v>
      </c>
      <c r="M252" s="0" t="s">
        <v>2170</v>
      </c>
      <c r="N252" s="0" t="n">
        <f aca="false">FALSE()</f>
        <v>0</v>
      </c>
      <c r="O252" s="0" t="s">
        <v>19616</v>
      </c>
      <c r="P252" s="0" t="s">
        <v>17780</v>
      </c>
      <c r="Q252" s="0" t="n">
        <v>2</v>
      </c>
      <c r="R252" s="380" t="n">
        <v>47826.125</v>
      </c>
      <c r="S252" s="223" t="n">
        <v>1000</v>
      </c>
      <c r="T252" s="0" t="s">
        <v>2132</v>
      </c>
      <c r="U252" s="380" t="n">
        <v>43818.125</v>
      </c>
      <c r="V252" s="380" t="n">
        <v>44186.125</v>
      </c>
      <c r="W252" s="0" t="s">
        <v>2132</v>
      </c>
      <c r="X252" s="0" t="s">
        <v>19617</v>
      </c>
      <c r="Y252" s="0" t="s">
        <v>601</v>
      </c>
      <c r="Z252" s="0" t="s">
        <v>2602</v>
      </c>
      <c r="AA252" s="0" t="s">
        <v>610</v>
      </c>
      <c r="AB252" s="0" t="s">
        <v>17781</v>
      </c>
      <c r="AC252" s="0" t="n">
        <v>5000000</v>
      </c>
      <c r="AD252" s="0" t="n">
        <v>5000000</v>
      </c>
      <c r="AE252" s="0" t="n">
        <v>5</v>
      </c>
      <c r="AF252" s="0" t="n">
        <f aca="false">FALSE()</f>
        <v>0</v>
      </c>
      <c r="AG252" s="0" t="n">
        <f aca="false">TRUE()</f>
        <v>1</v>
      </c>
      <c r="AH252" s="0" t="n">
        <f aca="false">TRUE()</f>
        <v>1</v>
      </c>
      <c r="AI252" s="0" t="n">
        <f aca="false">FALSE()</f>
        <v>0</v>
      </c>
      <c r="AJ252" s="0" t="n">
        <f aca="false">FALSE()</f>
        <v>0</v>
      </c>
      <c r="AK252" s="0" t="n">
        <f aca="false">FALSE()</f>
        <v>0</v>
      </c>
      <c r="AL252" s="0" t="s">
        <v>2129</v>
      </c>
      <c r="AM252" s="0" t="n">
        <f aca="false">TRUE()</f>
        <v>1</v>
      </c>
      <c r="AN252" s="0" t="s">
        <v>19618</v>
      </c>
      <c r="AO252" s="0" t="n">
        <v>1</v>
      </c>
      <c r="AP252" s="0" t="s">
        <v>19619</v>
      </c>
      <c r="AQ252" s="0" t="s">
        <v>19620</v>
      </c>
      <c r="AR252" s="0" t="n">
        <f aca="false">TRUE()</f>
        <v>1</v>
      </c>
      <c r="AS252" s="0" t="n">
        <f aca="false">FALSE()</f>
        <v>0</v>
      </c>
      <c r="AT252" s="0" t="n">
        <f aca="false">FALSE()</f>
        <v>0</v>
      </c>
      <c r="AU252" s="0" t="n">
        <f aca="false">FALSE()</f>
        <v>0</v>
      </c>
      <c r="AV252" s="0" t="n">
        <f aca="false">FALSE()</f>
        <v>0</v>
      </c>
      <c r="AW252" s="0" t="n">
        <f aca="false">TRUE()</f>
        <v>1</v>
      </c>
      <c r="AX252" s="380" t="n">
        <v>44186.6020833333</v>
      </c>
      <c r="AY252" s="380" t="n">
        <v>44186.4166666667</v>
      </c>
      <c r="AZ252" s="0" t="n">
        <v>1</v>
      </c>
      <c r="BA252" s="0" t="s">
        <v>17884</v>
      </c>
      <c r="BB252" s="0" t="n">
        <v>0</v>
      </c>
      <c r="BC252" s="380" t="n">
        <v>46006.125</v>
      </c>
      <c r="BD252" s="0" t="s">
        <v>2170</v>
      </c>
      <c r="BE252" s="0" t="s">
        <v>2170</v>
      </c>
      <c r="BF252" s="0" t="s">
        <v>2118</v>
      </c>
    </row>
    <row r="253" customFormat="false" ht="15" hidden="false" customHeight="false" outlineLevel="0" collapsed="false">
      <c r="A253" s="0" t="s">
        <v>19621</v>
      </c>
      <c r="B253" s="0" t="s">
        <v>19622</v>
      </c>
      <c r="C253" s="0" t="s">
        <v>19621</v>
      </c>
      <c r="D253" s="0" t="s">
        <v>2133</v>
      </c>
      <c r="E253" s="0" t="s">
        <v>19621</v>
      </c>
      <c r="F253" s="0" t="n">
        <v>1</v>
      </c>
      <c r="G253" s="0" t="s">
        <v>434</v>
      </c>
      <c r="H253" s="0" t="s">
        <v>2170</v>
      </c>
      <c r="I253" s="0" t="s">
        <v>2170</v>
      </c>
      <c r="J253" s="0" t="s">
        <v>2170</v>
      </c>
      <c r="K253" s="0" t="s">
        <v>2170</v>
      </c>
      <c r="L253" s="0" t="s">
        <v>2170</v>
      </c>
      <c r="M253" s="0" t="s">
        <v>2170</v>
      </c>
      <c r="N253" s="0" t="n">
        <f aca="false">FALSE()</f>
        <v>0</v>
      </c>
      <c r="O253" s="0" t="s">
        <v>19623</v>
      </c>
      <c r="P253" s="0" t="s">
        <v>17838</v>
      </c>
      <c r="Q253" s="0" t="n">
        <v>2</v>
      </c>
      <c r="R253" s="380" t="n">
        <v>46518.125</v>
      </c>
      <c r="S253" s="223" t="n">
        <v>1000</v>
      </c>
      <c r="T253" s="0" t="s">
        <v>2132</v>
      </c>
      <c r="U253" s="380" t="n">
        <v>42857.125</v>
      </c>
      <c r="V253" s="380" t="n">
        <v>42878.125</v>
      </c>
      <c r="W253" s="0" t="s">
        <v>2132</v>
      </c>
      <c r="X253" s="0" t="s">
        <v>19624</v>
      </c>
      <c r="Y253" s="0" t="s">
        <v>601</v>
      </c>
      <c r="Z253" s="0" t="s">
        <v>2602</v>
      </c>
      <c r="AA253" s="0" t="s">
        <v>2115</v>
      </c>
      <c r="AB253" s="0" t="s">
        <v>17848</v>
      </c>
      <c r="AC253" s="0" t="n">
        <v>5000000</v>
      </c>
      <c r="AD253" s="0" t="n">
        <v>5000000</v>
      </c>
      <c r="AE253" s="0" t="n">
        <v>5</v>
      </c>
      <c r="AF253" s="0" t="n">
        <f aca="false">FALSE()</f>
        <v>0</v>
      </c>
      <c r="AG253" s="0" t="n">
        <f aca="false">TRUE()</f>
        <v>1</v>
      </c>
      <c r="AH253" s="0" t="n">
        <f aca="false">TRUE()</f>
        <v>1</v>
      </c>
      <c r="AI253" s="0" t="n">
        <f aca="false">FALSE()</f>
        <v>0</v>
      </c>
      <c r="AJ253" s="0" t="n">
        <f aca="false">FALSE()</f>
        <v>0</v>
      </c>
      <c r="AK253" s="0" t="n">
        <f aca="false">FALSE()</f>
        <v>0</v>
      </c>
      <c r="AL253" s="0" t="s">
        <v>2129</v>
      </c>
      <c r="AM253" s="0" t="n">
        <f aca="false">TRUE()</f>
        <v>1</v>
      </c>
      <c r="AN253" s="0" t="s">
        <v>19625</v>
      </c>
      <c r="AO253" s="0" t="n">
        <v>1</v>
      </c>
      <c r="AP253" s="0" t="s">
        <v>19626</v>
      </c>
      <c r="AQ253" s="0" t="s">
        <v>19627</v>
      </c>
      <c r="AR253" s="0" t="n">
        <f aca="false">TRUE()</f>
        <v>1</v>
      </c>
      <c r="AS253" s="0" t="n">
        <f aca="false">FALSE()</f>
        <v>0</v>
      </c>
      <c r="AT253" s="0" t="n">
        <f aca="false">FALSE()</f>
        <v>0</v>
      </c>
      <c r="AU253" s="0" t="n">
        <f aca="false">FALSE()</f>
        <v>0</v>
      </c>
      <c r="AV253" s="0" t="n">
        <f aca="false">FALSE()</f>
        <v>0</v>
      </c>
      <c r="AW253" s="0" t="n">
        <f aca="false">TRUE()</f>
        <v>1</v>
      </c>
      <c r="AX253" s="380" t="n">
        <v>43179.1548611111</v>
      </c>
      <c r="AY253" s="380" t="n">
        <v>42878.125</v>
      </c>
      <c r="AZ253" s="0" t="n">
        <v>1</v>
      </c>
      <c r="BA253" s="0" t="s">
        <v>19628</v>
      </c>
      <c r="BB253" s="0" t="n">
        <v>0</v>
      </c>
      <c r="BC253" s="380" t="n">
        <v>25569.125</v>
      </c>
      <c r="BD253" s="0" t="s">
        <v>2170</v>
      </c>
      <c r="BE253" s="0" t="s">
        <v>2170</v>
      </c>
      <c r="BF253" s="0" t="s">
        <v>2118</v>
      </c>
    </row>
    <row r="254" customFormat="false" ht="15" hidden="false" customHeight="false" outlineLevel="0" collapsed="false">
      <c r="A254" s="0" t="s">
        <v>19629</v>
      </c>
      <c r="B254" s="0" t="s">
        <v>19630</v>
      </c>
      <c r="C254" s="0" t="s">
        <v>19629</v>
      </c>
      <c r="D254" s="0" t="s">
        <v>2133</v>
      </c>
      <c r="E254" s="0" t="s">
        <v>19629</v>
      </c>
      <c r="F254" s="0" t="n">
        <v>1</v>
      </c>
      <c r="G254" s="0" t="s">
        <v>434</v>
      </c>
      <c r="H254" s="0" t="s">
        <v>2170</v>
      </c>
      <c r="I254" s="0" t="s">
        <v>2170</v>
      </c>
      <c r="J254" s="0" t="s">
        <v>2170</v>
      </c>
      <c r="K254" s="0" t="s">
        <v>2170</v>
      </c>
      <c r="L254" s="0" t="s">
        <v>2170</v>
      </c>
      <c r="M254" s="0" t="s">
        <v>2170</v>
      </c>
      <c r="N254" s="0" t="n">
        <f aca="false">FALSE()</f>
        <v>0</v>
      </c>
      <c r="O254" s="0" t="s">
        <v>19631</v>
      </c>
      <c r="P254" s="0" t="s">
        <v>17780</v>
      </c>
      <c r="Q254" s="0" t="n">
        <v>4</v>
      </c>
      <c r="R254" s="380" t="n">
        <v>46198.125</v>
      </c>
      <c r="S254" s="223" t="n">
        <v>1000</v>
      </c>
      <c r="T254" s="0" t="s">
        <v>2132</v>
      </c>
      <c r="U254" s="380" t="n">
        <v>44659.125</v>
      </c>
      <c r="V254" s="380" t="n">
        <v>44742.125</v>
      </c>
      <c r="W254" s="0" t="s">
        <v>2132</v>
      </c>
      <c r="X254" s="0" t="s">
        <v>19632</v>
      </c>
      <c r="Y254" s="0" t="s">
        <v>601</v>
      </c>
      <c r="Z254" s="0" t="s">
        <v>2602</v>
      </c>
      <c r="AA254" s="0" t="s">
        <v>2693</v>
      </c>
      <c r="AB254" s="0" t="s">
        <v>17781</v>
      </c>
      <c r="AC254" s="0" t="n">
        <v>119017</v>
      </c>
      <c r="AD254" s="0" t="n">
        <v>150000</v>
      </c>
      <c r="AE254" s="0" t="n">
        <v>5</v>
      </c>
      <c r="AF254" s="0" t="n">
        <f aca="false">FALSE()</f>
        <v>0</v>
      </c>
      <c r="AG254" s="0" t="n">
        <f aca="false">TRUE()</f>
        <v>1</v>
      </c>
      <c r="AH254" s="0" t="n">
        <f aca="false">TRUE()</f>
        <v>1</v>
      </c>
      <c r="AI254" s="0" t="n">
        <f aca="false">FALSE()</f>
        <v>0</v>
      </c>
      <c r="AJ254" s="0" t="n">
        <f aca="false">FALSE()</f>
        <v>0</v>
      </c>
      <c r="AK254" s="0" t="n">
        <f aca="false">FALSE()</f>
        <v>0</v>
      </c>
      <c r="AL254" s="0" t="s">
        <v>2129</v>
      </c>
      <c r="AM254" s="0" t="n">
        <f aca="false">TRUE()</f>
        <v>1</v>
      </c>
      <c r="AN254" s="0" t="s">
        <v>19633</v>
      </c>
      <c r="AO254" s="0" t="n">
        <v>1</v>
      </c>
      <c r="AP254" s="0" t="s">
        <v>19634</v>
      </c>
      <c r="AQ254" s="0" t="s">
        <v>19635</v>
      </c>
      <c r="AR254" s="0" t="n">
        <f aca="false">TRUE()</f>
        <v>1</v>
      </c>
      <c r="AS254" s="0" t="n">
        <f aca="false">FALSE()</f>
        <v>0</v>
      </c>
      <c r="AT254" s="0" t="n">
        <f aca="false">FALSE()</f>
        <v>0</v>
      </c>
      <c r="AU254" s="0" t="n">
        <f aca="false">FALSE()</f>
        <v>0</v>
      </c>
      <c r="AV254" s="0" t="n">
        <f aca="false">FALSE()</f>
        <v>0</v>
      </c>
      <c r="AW254" s="0" t="n">
        <f aca="false">TRUE()</f>
        <v>1</v>
      </c>
      <c r="AX254" s="380" t="n">
        <v>44742.6951388889</v>
      </c>
      <c r="AY254" s="380" t="n">
        <v>44742.4166666667</v>
      </c>
      <c r="AZ254" s="0" t="n">
        <v>3</v>
      </c>
      <c r="BA254" s="0" t="s">
        <v>19636</v>
      </c>
      <c r="BB254" s="0" t="n">
        <v>0</v>
      </c>
      <c r="BC254" s="380" t="n">
        <v>25569.125</v>
      </c>
      <c r="BD254" s="0" t="s">
        <v>2170</v>
      </c>
      <c r="BE254" s="0" t="s">
        <v>2170</v>
      </c>
      <c r="BF254" s="0" t="s">
        <v>604</v>
      </c>
    </row>
    <row r="255" customFormat="false" ht="15" hidden="false" customHeight="false" outlineLevel="0" collapsed="false">
      <c r="A255" s="0" t="s">
        <v>19637</v>
      </c>
      <c r="B255" s="0" t="s">
        <v>19638</v>
      </c>
      <c r="C255" s="0" t="s">
        <v>19637</v>
      </c>
      <c r="D255" s="0" t="s">
        <v>2133</v>
      </c>
      <c r="E255" s="0" t="s">
        <v>19637</v>
      </c>
      <c r="F255" s="0" t="n">
        <v>1</v>
      </c>
      <c r="G255" s="0" t="s">
        <v>434</v>
      </c>
      <c r="H255" s="0" t="s">
        <v>2596</v>
      </c>
      <c r="I255" s="0" t="s">
        <v>2596</v>
      </c>
      <c r="J255" s="0" t="s">
        <v>12506</v>
      </c>
      <c r="K255" s="0" t="s">
        <v>2170</v>
      </c>
      <c r="L255" s="0" t="s">
        <v>12506</v>
      </c>
      <c r="M255" s="0" t="s">
        <v>2170</v>
      </c>
      <c r="N255" s="0" t="n">
        <f aca="false">FALSE()</f>
        <v>0</v>
      </c>
      <c r="O255" s="0" t="s">
        <v>19639</v>
      </c>
      <c r="P255" s="0" t="s">
        <v>17838</v>
      </c>
      <c r="Q255" s="0" t="n">
        <v>12</v>
      </c>
      <c r="R255" s="380" t="n">
        <v>46430.125</v>
      </c>
      <c r="S255" s="223" t="n">
        <v>1000</v>
      </c>
      <c r="T255" s="0" t="s">
        <v>2132</v>
      </c>
      <c r="U255" s="380" t="n">
        <v>45344.125</v>
      </c>
      <c r="V255" s="380" t="n">
        <v>45350.125</v>
      </c>
      <c r="W255" s="0" t="s">
        <v>2132</v>
      </c>
      <c r="X255" s="0" t="s">
        <v>2170</v>
      </c>
      <c r="Y255" s="0" t="s">
        <v>601</v>
      </c>
      <c r="Z255" s="0" t="s">
        <v>2602</v>
      </c>
      <c r="AA255" s="0" t="s">
        <v>2574</v>
      </c>
      <c r="AB255" s="0" t="s">
        <v>17781</v>
      </c>
      <c r="AC255" s="0" t="n">
        <v>50000000</v>
      </c>
      <c r="AD255" s="0" t="n">
        <v>50000000</v>
      </c>
      <c r="AE255" s="0" t="n">
        <v>5</v>
      </c>
      <c r="AF255" s="0" t="n">
        <f aca="false">FALSE()</f>
        <v>0</v>
      </c>
      <c r="AG255" s="0" t="n">
        <f aca="false">TRUE()</f>
        <v>1</v>
      </c>
      <c r="AH255" s="0" t="n">
        <f aca="false">TRUE()</f>
        <v>1</v>
      </c>
      <c r="AI255" s="0" t="n">
        <f aca="false">TRUE()</f>
        <v>1</v>
      </c>
      <c r="AJ255" s="0" t="n">
        <f aca="false">FALSE()</f>
        <v>0</v>
      </c>
      <c r="AK255" s="0" t="n">
        <f aca="false">FALSE()</f>
        <v>0</v>
      </c>
      <c r="AL255" s="0" t="s">
        <v>2129</v>
      </c>
      <c r="AM255" s="0" t="n">
        <f aca="false">TRUE()</f>
        <v>1</v>
      </c>
      <c r="AN255" s="0" t="s">
        <v>19640</v>
      </c>
      <c r="AO255" s="0" t="n">
        <v>1</v>
      </c>
      <c r="AP255" s="0" t="s">
        <v>19641</v>
      </c>
      <c r="AQ255" s="0" t="s">
        <v>19642</v>
      </c>
      <c r="AR255" s="0" t="n">
        <f aca="false">TRUE()</f>
        <v>1</v>
      </c>
      <c r="AS255" s="0" t="n">
        <f aca="false">FALSE()</f>
        <v>0</v>
      </c>
      <c r="AT255" s="0" t="n">
        <f aca="false">FALSE()</f>
        <v>0</v>
      </c>
      <c r="AU255" s="0" t="n">
        <f aca="false">FALSE()</f>
        <v>0</v>
      </c>
      <c r="AV255" s="0" t="n">
        <f aca="false">FALSE()</f>
        <v>0</v>
      </c>
      <c r="AW255" s="0" t="n">
        <f aca="false">TRUE()</f>
        <v>1</v>
      </c>
      <c r="AX255" s="380" t="n">
        <v>45350.6173611111</v>
      </c>
      <c r="AY255" s="380" t="n">
        <v>45350.125</v>
      </c>
      <c r="AZ255" s="0" t="n">
        <v>1</v>
      </c>
      <c r="BA255" s="0" t="s">
        <v>8293</v>
      </c>
      <c r="BB255" s="0" t="n">
        <v>0</v>
      </c>
      <c r="BC255" s="380" t="n">
        <v>25569.125</v>
      </c>
      <c r="BD255" s="0" t="s">
        <v>12506</v>
      </c>
      <c r="BE255" s="0" t="s">
        <v>2170</v>
      </c>
      <c r="BF255" s="0" t="s">
        <v>17868</v>
      </c>
    </row>
    <row r="256" customFormat="false" ht="15" hidden="false" customHeight="false" outlineLevel="0" collapsed="false">
      <c r="A256" s="0" t="s">
        <v>19643</v>
      </c>
      <c r="B256" s="0" t="s">
        <v>19643</v>
      </c>
      <c r="C256" s="0" t="s">
        <v>19643</v>
      </c>
      <c r="D256" s="0" t="s">
        <v>2133</v>
      </c>
      <c r="E256" s="0" t="s">
        <v>19643</v>
      </c>
      <c r="F256" s="0" t="n">
        <v>1</v>
      </c>
      <c r="G256" s="0" t="s">
        <v>434</v>
      </c>
      <c r="H256" s="0" t="s">
        <v>2170</v>
      </c>
      <c r="I256" s="0" t="s">
        <v>2170</v>
      </c>
      <c r="J256" s="0" t="s">
        <v>2170</v>
      </c>
      <c r="K256" s="0" t="s">
        <v>2170</v>
      </c>
      <c r="L256" s="0" t="s">
        <v>2170</v>
      </c>
      <c r="M256" s="0" t="s">
        <v>2170</v>
      </c>
      <c r="N256" s="0" t="n">
        <f aca="false">FALSE()</f>
        <v>0</v>
      </c>
      <c r="O256" s="0" t="s">
        <v>19644</v>
      </c>
      <c r="P256" s="0" t="s">
        <v>17780</v>
      </c>
      <c r="Q256" s="0" t="n">
        <v>12</v>
      </c>
      <c r="R256" s="380" t="n">
        <v>49117.125</v>
      </c>
      <c r="S256" s="223" t="n">
        <v>1000</v>
      </c>
      <c r="T256" s="0" t="s">
        <v>2132</v>
      </c>
      <c r="U256" s="380" t="n">
        <v>45510.125</v>
      </c>
      <c r="V256" s="380" t="n">
        <v>45517.125</v>
      </c>
      <c r="W256" s="0" t="s">
        <v>2132</v>
      </c>
      <c r="X256" s="0" t="s">
        <v>19645</v>
      </c>
      <c r="Y256" s="0" t="s">
        <v>601</v>
      </c>
      <c r="Z256" s="0" t="s">
        <v>2602</v>
      </c>
      <c r="AA256" s="0" t="s">
        <v>2365</v>
      </c>
      <c r="AB256" s="0" t="s">
        <v>17781</v>
      </c>
      <c r="AC256" s="0" t="n">
        <v>1050000</v>
      </c>
      <c r="AD256" s="0" t="n">
        <v>1050000</v>
      </c>
      <c r="AE256" s="0" t="n">
        <v>5</v>
      </c>
      <c r="AF256" s="0" t="n">
        <f aca="false">FALSE()</f>
        <v>0</v>
      </c>
      <c r="AG256" s="0" t="n">
        <f aca="false">TRUE()</f>
        <v>1</v>
      </c>
      <c r="AH256" s="0" t="n">
        <f aca="false">TRUE()</f>
        <v>1</v>
      </c>
      <c r="AI256" s="0" t="n">
        <f aca="false">TRUE()</f>
        <v>1</v>
      </c>
      <c r="AJ256" s="0" t="n">
        <f aca="false">FALSE()</f>
        <v>0</v>
      </c>
      <c r="AK256" s="0" t="n">
        <f aca="false">FALSE()</f>
        <v>0</v>
      </c>
      <c r="AL256" s="0" t="s">
        <v>2129</v>
      </c>
      <c r="AM256" s="0" t="n">
        <f aca="false">TRUE()</f>
        <v>1</v>
      </c>
      <c r="AN256" s="0" t="s">
        <v>19646</v>
      </c>
      <c r="AO256" s="0" t="n">
        <v>1</v>
      </c>
      <c r="AP256" s="0" t="s">
        <v>19647</v>
      </c>
      <c r="AQ256" s="0" t="s">
        <v>19648</v>
      </c>
      <c r="AR256" s="0" t="n">
        <f aca="false">TRUE()</f>
        <v>1</v>
      </c>
      <c r="AS256" s="0" t="n">
        <f aca="false">TRUE()</f>
        <v>1</v>
      </c>
      <c r="AT256" s="0" t="n">
        <f aca="false">FALSE()</f>
        <v>0</v>
      </c>
      <c r="AU256" s="0" t="n">
        <f aca="false">FALSE()</f>
        <v>0</v>
      </c>
      <c r="AV256" s="0" t="n">
        <f aca="false">FALSE()</f>
        <v>0</v>
      </c>
      <c r="AW256" s="0" t="n">
        <f aca="false">TRUE()</f>
        <v>1</v>
      </c>
      <c r="AX256" s="380" t="n">
        <v>45517.6145833333</v>
      </c>
      <c r="AY256" s="380" t="n">
        <v>45517.125</v>
      </c>
      <c r="AZ256" s="0" t="n">
        <v>2</v>
      </c>
      <c r="BA256" s="0" t="s">
        <v>17819</v>
      </c>
      <c r="BB256" s="0" t="n">
        <v>0</v>
      </c>
      <c r="BC256" s="380" t="n">
        <v>46237.125</v>
      </c>
      <c r="BD256" s="0" t="s">
        <v>2170</v>
      </c>
      <c r="BE256" s="0" t="s">
        <v>2170</v>
      </c>
      <c r="BF256" s="0" t="s">
        <v>2118</v>
      </c>
    </row>
    <row r="257" customFormat="false" ht="15" hidden="false" customHeight="false" outlineLevel="0" collapsed="false">
      <c r="A257" s="0" t="s">
        <v>19649</v>
      </c>
      <c r="B257" s="0" t="s">
        <v>19650</v>
      </c>
      <c r="C257" s="0" t="s">
        <v>19649</v>
      </c>
      <c r="D257" s="0" t="s">
        <v>2133</v>
      </c>
      <c r="E257" s="0" t="s">
        <v>19649</v>
      </c>
      <c r="F257" s="0" t="n">
        <v>1</v>
      </c>
      <c r="G257" s="0" t="s">
        <v>434</v>
      </c>
      <c r="H257" s="0" t="s">
        <v>2170</v>
      </c>
      <c r="I257" s="0" t="s">
        <v>2170</v>
      </c>
      <c r="J257" s="0" t="s">
        <v>2170</v>
      </c>
      <c r="K257" s="0" t="s">
        <v>2170</v>
      </c>
      <c r="L257" s="0" t="s">
        <v>2170</v>
      </c>
      <c r="M257" s="0" t="s">
        <v>2170</v>
      </c>
      <c r="N257" s="0" t="n">
        <f aca="false">FALSE()</f>
        <v>0</v>
      </c>
      <c r="O257" s="0" t="s">
        <v>19651</v>
      </c>
      <c r="P257" s="0" t="s">
        <v>17780</v>
      </c>
      <c r="Q257" s="0" t="n">
        <v>4</v>
      </c>
      <c r="R257" s="380" t="n">
        <v>46339.125</v>
      </c>
      <c r="S257" s="223" t="n">
        <v>1000</v>
      </c>
      <c r="T257" s="0" t="s">
        <v>2132</v>
      </c>
      <c r="U257" s="380" t="n">
        <v>42695.125</v>
      </c>
      <c r="V257" s="380" t="n">
        <v>42699.125</v>
      </c>
      <c r="W257" s="0" t="s">
        <v>2132</v>
      </c>
      <c r="X257" s="0" t="s">
        <v>19652</v>
      </c>
      <c r="Y257" s="0" t="s">
        <v>601</v>
      </c>
      <c r="Z257" s="0" t="s">
        <v>2602</v>
      </c>
      <c r="AA257" s="0" t="s">
        <v>610</v>
      </c>
      <c r="AB257" s="0" t="s">
        <v>17848</v>
      </c>
      <c r="AC257" s="0" t="n">
        <v>10000000</v>
      </c>
      <c r="AD257" s="0" t="n">
        <v>10000000</v>
      </c>
      <c r="AE257" s="0" t="n">
        <v>5</v>
      </c>
      <c r="AF257" s="0" t="n">
        <f aca="false">FALSE()</f>
        <v>0</v>
      </c>
      <c r="AG257" s="0" t="n">
        <f aca="false">TRUE()</f>
        <v>1</v>
      </c>
      <c r="AH257" s="0" t="n">
        <f aca="false">TRUE()</f>
        <v>1</v>
      </c>
      <c r="AI257" s="0" t="n">
        <f aca="false">FALSE()</f>
        <v>0</v>
      </c>
      <c r="AJ257" s="0" t="n">
        <f aca="false">FALSE()</f>
        <v>0</v>
      </c>
      <c r="AK257" s="0" t="n">
        <f aca="false">FALSE()</f>
        <v>0</v>
      </c>
      <c r="AL257" s="0" t="s">
        <v>2129</v>
      </c>
      <c r="AM257" s="0" t="n">
        <f aca="false">TRUE()</f>
        <v>1</v>
      </c>
      <c r="AN257" s="0" t="s">
        <v>19653</v>
      </c>
      <c r="AO257" s="0" t="n">
        <v>1</v>
      </c>
      <c r="AP257" s="0" t="s">
        <v>19654</v>
      </c>
      <c r="AQ257" s="0" t="s">
        <v>19655</v>
      </c>
      <c r="AR257" s="0" t="n">
        <f aca="false">TRUE()</f>
        <v>1</v>
      </c>
      <c r="AS257" s="0" t="n">
        <f aca="false">FALSE()</f>
        <v>0</v>
      </c>
      <c r="AT257" s="0" t="n">
        <f aca="false">FALSE()</f>
        <v>0</v>
      </c>
      <c r="AU257" s="0" t="n">
        <f aca="false">FALSE()</f>
        <v>0</v>
      </c>
      <c r="AV257" s="0" t="n">
        <f aca="false">FALSE()</f>
        <v>0</v>
      </c>
      <c r="AW257" s="0" t="n">
        <f aca="false">TRUE()</f>
        <v>1</v>
      </c>
      <c r="AX257" s="380" t="n">
        <v>43166.9131944445</v>
      </c>
      <c r="AY257" s="380" t="n">
        <v>43166.4166666667</v>
      </c>
      <c r="AZ257" s="0" t="n">
        <v>1</v>
      </c>
      <c r="BA257" s="0" t="s">
        <v>9409</v>
      </c>
      <c r="BB257" s="0" t="n">
        <v>0</v>
      </c>
      <c r="BC257" s="380" t="n">
        <v>45884.125</v>
      </c>
      <c r="BD257" s="0" t="s">
        <v>2170</v>
      </c>
      <c r="BE257" s="0" t="s">
        <v>2170</v>
      </c>
      <c r="BF257" s="0" t="s">
        <v>2118</v>
      </c>
    </row>
    <row r="258" customFormat="false" ht="15" hidden="false" customHeight="false" outlineLevel="0" collapsed="false">
      <c r="A258" s="0" t="s">
        <v>19656</v>
      </c>
      <c r="B258" s="0" t="s">
        <v>19657</v>
      </c>
      <c r="C258" s="0" t="s">
        <v>19656</v>
      </c>
      <c r="D258" s="0" t="s">
        <v>18364</v>
      </c>
      <c r="E258" s="0" t="s">
        <v>19656</v>
      </c>
      <c r="F258" s="0" t="n">
        <v>1</v>
      </c>
      <c r="G258" s="0" t="s">
        <v>434</v>
      </c>
      <c r="H258" s="0" t="s">
        <v>2170</v>
      </c>
      <c r="I258" s="0" t="s">
        <v>2170</v>
      </c>
      <c r="J258" s="0" t="s">
        <v>2170</v>
      </c>
      <c r="K258" s="0" t="s">
        <v>2170</v>
      </c>
      <c r="L258" s="0" t="s">
        <v>2170</v>
      </c>
      <c r="M258" s="0" t="s">
        <v>2170</v>
      </c>
      <c r="N258" s="0" t="n">
        <f aca="false">FALSE()</f>
        <v>0</v>
      </c>
      <c r="O258" s="0" t="s">
        <v>19658</v>
      </c>
      <c r="P258" s="0" t="s">
        <v>17780</v>
      </c>
      <c r="Q258" s="0" t="n">
        <v>4</v>
      </c>
      <c r="R258" s="380" t="n">
        <v>45867.125</v>
      </c>
      <c r="S258" s="223" t="n">
        <v>160</v>
      </c>
      <c r="T258" s="0" t="s">
        <v>2132</v>
      </c>
      <c r="U258" s="380" t="n">
        <v>44610.125</v>
      </c>
      <c r="V258" s="380" t="n">
        <v>44775.125</v>
      </c>
      <c r="W258" s="0" t="s">
        <v>2132</v>
      </c>
      <c r="X258" s="0" t="s">
        <v>2170</v>
      </c>
      <c r="Y258" s="0" t="s">
        <v>601</v>
      </c>
      <c r="Z258" s="0" t="s">
        <v>2602</v>
      </c>
      <c r="AA258" s="0" t="s">
        <v>2365</v>
      </c>
      <c r="AB258" s="0" t="s">
        <v>17781</v>
      </c>
      <c r="AC258" s="0" t="n">
        <v>300000</v>
      </c>
      <c r="AD258" s="0" t="n">
        <v>300000</v>
      </c>
      <c r="AE258" s="0" t="n">
        <v>5</v>
      </c>
      <c r="AF258" s="0" t="n">
        <f aca="false">FALSE()</f>
        <v>0</v>
      </c>
      <c r="AG258" s="0" t="n">
        <f aca="false">TRUE()</f>
        <v>1</v>
      </c>
      <c r="AH258" s="0" t="n">
        <f aca="false">TRUE()</f>
        <v>1</v>
      </c>
      <c r="AI258" s="0" t="n">
        <f aca="false">FALSE()</f>
        <v>0</v>
      </c>
      <c r="AJ258" s="0" t="n">
        <f aca="false">FALSE()</f>
        <v>0</v>
      </c>
      <c r="AK258" s="0" t="n">
        <f aca="false">TRUE()</f>
        <v>1</v>
      </c>
      <c r="AL258" s="0" t="s">
        <v>2129</v>
      </c>
      <c r="AM258" s="0" t="n">
        <f aca="false">TRUE()</f>
        <v>1</v>
      </c>
      <c r="AN258" s="0" t="s">
        <v>19659</v>
      </c>
      <c r="AO258" s="0" t="n">
        <v>1</v>
      </c>
      <c r="AP258" s="0" t="s">
        <v>19660</v>
      </c>
      <c r="AQ258" s="0" t="s">
        <v>19661</v>
      </c>
      <c r="AR258" s="0" t="n">
        <f aca="false">TRUE()</f>
        <v>1</v>
      </c>
      <c r="AS258" s="0" t="n">
        <f aca="false">FALSE()</f>
        <v>0</v>
      </c>
      <c r="AT258" s="0" t="n">
        <f aca="false">FALSE()</f>
        <v>0</v>
      </c>
      <c r="AU258" s="0" t="n">
        <f aca="false">FALSE()</f>
        <v>0</v>
      </c>
      <c r="AV258" s="0" t="n">
        <f aca="false">FALSE()</f>
        <v>0</v>
      </c>
      <c r="AW258" s="0" t="n">
        <f aca="false">FALSE()</f>
        <v>0</v>
      </c>
      <c r="AX258" s="380" t="n">
        <v>44775.6993055556</v>
      </c>
      <c r="AY258" s="380" t="n">
        <v>44775.4166666667</v>
      </c>
      <c r="AZ258" s="0" t="n">
        <v>3</v>
      </c>
      <c r="BA258" s="0" t="s">
        <v>19662</v>
      </c>
      <c r="BB258" s="0" t="n">
        <v>0</v>
      </c>
      <c r="BC258" s="380" t="n">
        <v>25569.125</v>
      </c>
      <c r="BD258" s="0" t="s">
        <v>2170</v>
      </c>
      <c r="BE258" s="0" t="s">
        <v>2170</v>
      </c>
      <c r="BF258" s="0" t="s">
        <v>604</v>
      </c>
    </row>
    <row r="259" customFormat="false" ht="15" hidden="false" customHeight="false" outlineLevel="0" collapsed="false">
      <c r="A259" s="0" t="s">
        <v>19663</v>
      </c>
      <c r="B259" s="0" t="s">
        <v>19664</v>
      </c>
      <c r="C259" s="0" t="s">
        <v>19663</v>
      </c>
      <c r="D259" s="0" t="s">
        <v>2133</v>
      </c>
      <c r="E259" s="0" t="s">
        <v>19663</v>
      </c>
      <c r="F259" s="0" t="n">
        <v>1</v>
      </c>
      <c r="G259" s="0" t="s">
        <v>434</v>
      </c>
      <c r="H259" s="0" t="s">
        <v>2170</v>
      </c>
      <c r="I259" s="0" t="s">
        <v>2170</v>
      </c>
      <c r="J259" s="0" t="s">
        <v>2170</v>
      </c>
      <c r="K259" s="0" t="s">
        <v>2170</v>
      </c>
      <c r="L259" s="0" t="s">
        <v>2170</v>
      </c>
      <c r="M259" s="0" t="s">
        <v>2170</v>
      </c>
      <c r="N259" s="0" t="n">
        <f aca="false">FALSE()</f>
        <v>0</v>
      </c>
      <c r="O259" s="0" t="s">
        <v>19665</v>
      </c>
      <c r="P259" s="0" t="s">
        <v>17780</v>
      </c>
      <c r="Q259" s="0" t="n">
        <v>2</v>
      </c>
      <c r="R259" s="380" t="n">
        <v>46107.125</v>
      </c>
      <c r="S259" s="223" t="n">
        <v>670</v>
      </c>
      <c r="T259" s="0" t="s">
        <v>2132</v>
      </c>
      <c r="U259" s="380" t="n">
        <v>45002.125</v>
      </c>
      <c r="V259" s="380" t="n">
        <v>45015.125</v>
      </c>
      <c r="W259" s="0" t="s">
        <v>2132</v>
      </c>
      <c r="X259" s="0" t="s">
        <v>19666</v>
      </c>
      <c r="Y259" s="0" t="s">
        <v>601</v>
      </c>
      <c r="Z259" s="0" t="s">
        <v>2602</v>
      </c>
      <c r="AA259" s="0" t="s">
        <v>610</v>
      </c>
      <c r="AB259" s="0" t="s">
        <v>17781</v>
      </c>
      <c r="AC259" s="0" t="n">
        <v>5000000</v>
      </c>
      <c r="AD259" s="0" t="n">
        <v>5000000</v>
      </c>
      <c r="AE259" s="0" t="n">
        <v>5</v>
      </c>
      <c r="AF259" s="0" t="n">
        <f aca="false">FALSE()</f>
        <v>0</v>
      </c>
      <c r="AG259" s="0" t="n">
        <f aca="false">TRUE()</f>
        <v>1</v>
      </c>
      <c r="AH259" s="0" t="n">
        <f aca="false">TRUE()</f>
        <v>1</v>
      </c>
      <c r="AI259" s="0" t="n">
        <f aca="false">FALSE()</f>
        <v>0</v>
      </c>
      <c r="AJ259" s="0" t="n">
        <f aca="false">FALSE()</f>
        <v>0</v>
      </c>
      <c r="AK259" s="0" t="n">
        <f aca="false">TRUE()</f>
        <v>1</v>
      </c>
      <c r="AL259" s="0" t="s">
        <v>2129</v>
      </c>
      <c r="AM259" s="0" t="n">
        <f aca="false">TRUE()</f>
        <v>1</v>
      </c>
      <c r="AN259" s="0" t="s">
        <v>19667</v>
      </c>
      <c r="AO259" s="0" t="n">
        <v>1</v>
      </c>
      <c r="AP259" s="0" t="s">
        <v>19668</v>
      </c>
      <c r="AQ259" s="0" t="s">
        <v>19669</v>
      </c>
      <c r="AR259" s="0" t="n">
        <f aca="false">TRUE()</f>
        <v>1</v>
      </c>
      <c r="AS259" s="0" t="n">
        <f aca="false">FALSE()</f>
        <v>0</v>
      </c>
      <c r="AT259" s="0" t="n">
        <f aca="false">FALSE()</f>
        <v>0</v>
      </c>
      <c r="AU259" s="0" t="n">
        <f aca="false">FALSE()</f>
        <v>0</v>
      </c>
      <c r="AV259" s="0" t="n">
        <f aca="false">FALSE()</f>
        <v>0</v>
      </c>
      <c r="AW259" s="0" t="n">
        <f aca="false">FALSE()</f>
        <v>0</v>
      </c>
      <c r="AX259" s="380" t="n">
        <v>45015.6673611111</v>
      </c>
      <c r="AY259" s="380" t="n">
        <v>45015.4166666667</v>
      </c>
      <c r="AZ259" s="0" t="n">
        <v>1</v>
      </c>
      <c r="BA259" s="0" t="s">
        <v>18428</v>
      </c>
      <c r="BB259" s="0" t="n">
        <v>0</v>
      </c>
      <c r="BC259" s="380" t="n">
        <v>25569.125</v>
      </c>
      <c r="BD259" s="0" t="s">
        <v>2170</v>
      </c>
      <c r="BE259" s="0" t="s">
        <v>2170</v>
      </c>
      <c r="BF259" s="0" t="s">
        <v>2118</v>
      </c>
    </row>
    <row r="260" customFormat="false" ht="15" hidden="false" customHeight="false" outlineLevel="0" collapsed="false">
      <c r="A260" s="0" t="s">
        <v>19670</v>
      </c>
      <c r="B260" s="0" t="s">
        <v>19671</v>
      </c>
      <c r="C260" s="0" t="s">
        <v>19670</v>
      </c>
      <c r="D260" s="0" t="s">
        <v>2133</v>
      </c>
      <c r="E260" s="0" t="s">
        <v>19670</v>
      </c>
      <c r="F260" s="0" t="n">
        <v>1</v>
      </c>
      <c r="G260" s="0" t="s">
        <v>434</v>
      </c>
      <c r="H260" s="0" t="s">
        <v>2596</v>
      </c>
      <c r="I260" s="0" t="s">
        <v>2596</v>
      </c>
      <c r="J260" s="0" t="s">
        <v>2598</v>
      </c>
      <c r="K260" s="0" t="s">
        <v>2170</v>
      </c>
      <c r="L260" s="0" t="s">
        <v>2600</v>
      </c>
      <c r="M260" s="0" t="s">
        <v>2170</v>
      </c>
      <c r="N260" s="0" t="n">
        <f aca="false">FALSE()</f>
        <v>0</v>
      </c>
      <c r="O260" s="0" t="s">
        <v>19672</v>
      </c>
      <c r="P260" s="0" t="s">
        <v>17780</v>
      </c>
      <c r="Q260" s="0" t="n">
        <v>12</v>
      </c>
      <c r="R260" s="380" t="n">
        <v>46447.125</v>
      </c>
      <c r="S260" s="223" t="n">
        <v>1000</v>
      </c>
      <c r="T260" s="0" t="s">
        <v>2132</v>
      </c>
      <c r="U260" s="380" t="n">
        <v>45720.125</v>
      </c>
      <c r="V260" s="380" t="n">
        <v>45727.125</v>
      </c>
      <c r="W260" s="0" t="s">
        <v>2132</v>
      </c>
      <c r="X260" s="0" t="s">
        <v>19673</v>
      </c>
      <c r="Y260" s="0" t="s">
        <v>601</v>
      </c>
      <c r="Z260" s="0" t="s">
        <v>2602</v>
      </c>
      <c r="AA260" s="0" t="s">
        <v>2114</v>
      </c>
      <c r="AB260" s="0" t="s">
        <v>17781</v>
      </c>
      <c r="AC260" s="0" t="n">
        <v>3500000</v>
      </c>
      <c r="AD260" s="0" t="n">
        <v>3500000</v>
      </c>
      <c r="AE260" s="0" t="n">
        <v>5</v>
      </c>
      <c r="AF260" s="0" t="n">
        <f aca="false">FALSE()</f>
        <v>0</v>
      </c>
      <c r="AG260" s="0" t="n">
        <f aca="false">TRUE()</f>
        <v>1</v>
      </c>
      <c r="AH260" s="0" t="n">
        <f aca="false">TRUE()</f>
        <v>1</v>
      </c>
      <c r="AI260" s="0" t="n">
        <f aca="false">FALSE()</f>
        <v>0</v>
      </c>
      <c r="AJ260" s="0" t="n">
        <f aca="false">FALSE()</f>
        <v>0</v>
      </c>
      <c r="AK260" s="0" t="n">
        <f aca="false">FALSE()</f>
        <v>0</v>
      </c>
      <c r="AL260" s="0" t="s">
        <v>2129</v>
      </c>
      <c r="AM260" s="0" t="n">
        <f aca="false">TRUE()</f>
        <v>1</v>
      </c>
      <c r="AN260" s="0" t="s">
        <v>19674</v>
      </c>
      <c r="AO260" s="0" t="n">
        <v>1</v>
      </c>
      <c r="AP260" s="0" t="s">
        <v>19675</v>
      </c>
      <c r="AQ260" s="0" t="s">
        <v>19676</v>
      </c>
      <c r="AR260" s="0" t="n">
        <f aca="false">TRUE()</f>
        <v>1</v>
      </c>
      <c r="AS260" s="0" t="n">
        <f aca="false">FALSE()</f>
        <v>0</v>
      </c>
      <c r="AT260" s="0" t="n">
        <f aca="false">FALSE()</f>
        <v>0</v>
      </c>
      <c r="AU260" s="0" t="n">
        <f aca="false">FALSE()</f>
        <v>0</v>
      </c>
      <c r="AV260" s="0" t="n">
        <f aca="false">FALSE()</f>
        <v>0</v>
      </c>
      <c r="AW260" s="0" t="n">
        <f aca="false">TRUE()</f>
        <v>1</v>
      </c>
      <c r="AX260" s="380" t="n">
        <v>45727.625</v>
      </c>
      <c r="AY260" s="380" t="n">
        <v>45727.125</v>
      </c>
      <c r="AZ260" s="0" t="n">
        <v>1</v>
      </c>
      <c r="BA260" s="0" t="s">
        <v>3241</v>
      </c>
      <c r="BB260" s="0" t="n">
        <v>0</v>
      </c>
      <c r="BC260" s="380" t="n">
        <v>25569.125</v>
      </c>
      <c r="BD260" s="0" t="s">
        <v>2598</v>
      </c>
      <c r="BE260" s="0" t="s">
        <v>2170</v>
      </c>
      <c r="BF260" s="0" t="s">
        <v>2118</v>
      </c>
    </row>
    <row r="261" customFormat="false" ht="15" hidden="false" customHeight="false" outlineLevel="0" collapsed="false">
      <c r="A261" s="0" t="s">
        <v>19677</v>
      </c>
      <c r="B261" s="0" t="s">
        <v>19678</v>
      </c>
      <c r="C261" s="0" t="s">
        <v>19677</v>
      </c>
      <c r="D261" s="0" t="s">
        <v>2133</v>
      </c>
      <c r="E261" s="0" t="s">
        <v>19677</v>
      </c>
      <c r="F261" s="0" t="n">
        <v>1</v>
      </c>
      <c r="G261" s="0" t="s">
        <v>434</v>
      </c>
      <c r="H261" s="0" t="s">
        <v>2170</v>
      </c>
      <c r="I261" s="0" t="s">
        <v>2170</v>
      </c>
      <c r="J261" s="0" t="s">
        <v>2170</v>
      </c>
      <c r="K261" s="0" t="s">
        <v>2170</v>
      </c>
      <c r="L261" s="0" t="s">
        <v>2170</v>
      </c>
      <c r="M261" s="0" t="s">
        <v>2170</v>
      </c>
      <c r="N261" s="0" t="n">
        <f aca="false">FALSE()</f>
        <v>0</v>
      </c>
      <c r="O261" s="0" t="s">
        <v>19679</v>
      </c>
      <c r="P261" s="0" t="s">
        <v>17838</v>
      </c>
      <c r="Q261" s="0" t="n">
        <v>12</v>
      </c>
      <c r="R261" s="380" t="n">
        <v>47191.125</v>
      </c>
      <c r="S261" s="223" t="n">
        <v>1000</v>
      </c>
      <c r="T261" s="0" t="s">
        <v>2132</v>
      </c>
      <c r="U261" s="380" t="n">
        <v>45390.125</v>
      </c>
      <c r="V261" s="380" t="n">
        <v>45391.125</v>
      </c>
      <c r="W261" s="0" t="s">
        <v>2132</v>
      </c>
      <c r="X261" s="0" t="s">
        <v>19680</v>
      </c>
      <c r="Y261" s="0" t="s">
        <v>601</v>
      </c>
      <c r="Z261" s="0" t="s">
        <v>2602</v>
      </c>
      <c r="AA261" s="0" t="s">
        <v>2574</v>
      </c>
      <c r="AB261" s="0" t="s">
        <v>17781</v>
      </c>
      <c r="AC261" s="0" t="n">
        <v>20000000</v>
      </c>
      <c r="AD261" s="0" t="n">
        <v>20000000</v>
      </c>
      <c r="AE261" s="0" t="n">
        <v>5</v>
      </c>
      <c r="AF261" s="0" t="n">
        <f aca="false">FALSE()</f>
        <v>0</v>
      </c>
      <c r="AG261" s="0" t="n">
        <f aca="false">TRUE()</f>
        <v>1</v>
      </c>
      <c r="AH261" s="0" t="n">
        <f aca="false">TRUE()</f>
        <v>1</v>
      </c>
      <c r="AI261" s="0" t="n">
        <f aca="false">TRUE()</f>
        <v>1</v>
      </c>
      <c r="AJ261" s="0" t="n">
        <f aca="false">FALSE()</f>
        <v>0</v>
      </c>
      <c r="AK261" s="0" t="n">
        <f aca="false">FALSE()</f>
        <v>0</v>
      </c>
      <c r="AL261" s="0" t="s">
        <v>2129</v>
      </c>
      <c r="AM261" s="0" t="n">
        <f aca="false">TRUE()</f>
        <v>1</v>
      </c>
      <c r="AN261" s="0" t="s">
        <v>19681</v>
      </c>
      <c r="AO261" s="0" t="n">
        <v>1</v>
      </c>
      <c r="AP261" s="0" t="s">
        <v>19682</v>
      </c>
      <c r="AQ261" s="0" t="s">
        <v>19683</v>
      </c>
      <c r="AR261" s="0" t="n">
        <f aca="false">TRUE()</f>
        <v>1</v>
      </c>
      <c r="AS261" s="0" t="n">
        <f aca="false">FALSE()</f>
        <v>0</v>
      </c>
      <c r="AT261" s="0" t="n">
        <f aca="false">FALSE()</f>
        <v>0</v>
      </c>
      <c r="AU261" s="0" t="n">
        <f aca="false">FALSE()</f>
        <v>0</v>
      </c>
      <c r="AV261" s="0" t="n">
        <f aca="false">FALSE()</f>
        <v>0</v>
      </c>
      <c r="AW261" s="0" t="n">
        <f aca="false">TRUE()</f>
        <v>1</v>
      </c>
      <c r="AX261" s="380" t="n">
        <v>45391.6166666667</v>
      </c>
      <c r="AY261" s="380" t="n">
        <v>45391.125</v>
      </c>
      <c r="AZ261" s="0" t="n">
        <v>1</v>
      </c>
      <c r="BA261" s="0" t="s">
        <v>7878</v>
      </c>
      <c r="BB261" s="0" t="n">
        <v>0</v>
      </c>
      <c r="BC261" s="380" t="n">
        <v>25569.125</v>
      </c>
      <c r="BD261" s="0" t="s">
        <v>2170</v>
      </c>
      <c r="BE261" s="0" t="s">
        <v>2170</v>
      </c>
      <c r="BF261" s="0" t="s">
        <v>17868</v>
      </c>
    </row>
    <row r="262" customFormat="false" ht="15" hidden="false" customHeight="false" outlineLevel="0" collapsed="false">
      <c r="A262" s="0" t="s">
        <v>19684</v>
      </c>
      <c r="B262" s="0" t="s">
        <v>19685</v>
      </c>
      <c r="C262" s="0" t="s">
        <v>19684</v>
      </c>
      <c r="D262" s="0" t="s">
        <v>2133</v>
      </c>
      <c r="E262" s="0" t="s">
        <v>19684</v>
      </c>
      <c r="F262" s="0" t="n">
        <v>1</v>
      </c>
      <c r="G262" s="0" t="s">
        <v>434</v>
      </c>
      <c r="H262" s="0" t="s">
        <v>2170</v>
      </c>
      <c r="I262" s="0" t="s">
        <v>2170</v>
      </c>
      <c r="J262" s="0" t="s">
        <v>2170</v>
      </c>
      <c r="K262" s="0" t="s">
        <v>2170</v>
      </c>
      <c r="L262" s="0" t="s">
        <v>2170</v>
      </c>
      <c r="M262" s="0" t="s">
        <v>2170</v>
      </c>
      <c r="N262" s="0" t="n">
        <f aca="false">FALSE()</f>
        <v>0</v>
      </c>
      <c r="O262" s="0" t="s">
        <v>19686</v>
      </c>
      <c r="P262" s="0" t="s">
        <v>17780</v>
      </c>
      <c r="Q262" s="0" t="n">
        <v>4</v>
      </c>
      <c r="R262" s="380" t="n">
        <v>45951.125</v>
      </c>
      <c r="S262" s="223" t="n">
        <v>150</v>
      </c>
      <c r="T262" s="0" t="s">
        <v>2132</v>
      </c>
      <c r="U262" s="380" t="n">
        <v>44771.125</v>
      </c>
      <c r="V262" s="380" t="n">
        <v>44859.125</v>
      </c>
      <c r="W262" s="0" t="s">
        <v>2132</v>
      </c>
      <c r="X262" s="0" t="s">
        <v>2170</v>
      </c>
      <c r="Y262" s="0" t="s">
        <v>601</v>
      </c>
      <c r="Z262" s="0" t="s">
        <v>2602</v>
      </c>
      <c r="AA262" s="0" t="s">
        <v>2330</v>
      </c>
      <c r="AB262" s="0" t="s">
        <v>17781</v>
      </c>
      <c r="AC262" s="0" t="n">
        <v>200000</v>
      </c>
      <c r="AD262" s="0" t="n">
        <v>200000</v>
      </c>
      <c r="AE262" s="0" t="n">
        <v>5</v>
      </c>
      <c r="AF262" s="0" t="n">
        <f aca="false">FALSE()</f>
        <v>0</v>
      </c>
      <c r="AG262" s="0" t="n">
        <f aca="false">TRUE()</f>
        <v>1</v>
      </c>
      <c r="AH262" s="0" t="n">
        <f aca="false">TRUE()</f>
        <v>1</v>
      </c>
      <c r="AI262" s="0" t="n">
        <f aca="false">FALSE()</f>
        <v>0</v>
      </c>
      <c r="AJ262" s="0" t="n">
        <f aca="false">FALSE()</f>
        <v>0</v>
      </c>
      <c r="AK262" s="0" t="n">
        <f aca="false">TRUE()</f>
        <v>1</v>
      </c>
      <c r="AL262" s="0" t="s">
        <v>2129</v>
      </c>
      <c r="AM262" s="0" t="n">
        <f aca="false">TRUE()</f>
        <v>1</v>
      </c>
      <c r="AN262" s="0" t="s">
        <v>19687</v>
      </c>
      <c r="AO262" s="0" t="n">
        <v>1</v>
      </c>
      <c r="AP262" s="0" t="s">
        <v>19688</v>
      </c>
      <c r="AQ262" s="0" t="s">
        <v>19689</v>
      </c>
      <c r="AR262" s="0" t="n">
        <f aca="false">TRUE()</f>
        <v>1</v>
      </c>
      <c r="AS262" s="0" t="n">
        <f aca="false">FALSE()</f>
        <v>0</v>
      </c>
      <c r="AT262" s="0" t="n">
        <f aca="false">FALSE()</f>
        <v>0</v>
      </c>
      <c r="AU262" s="0" t="n">
        <f aca="false">FALSE()</f>
        <v>0</v>
      </c>
      <c r="AV262" s="0" t="n">
        <f aca="false">FALSE()</f>
        <v>0</v>
      </c>
      <c r="AW262" s="0" t="n">
        <f aca="false">TRUE()</f>
        <v>1</v>
      </c>
      <c r="AX262" s="380" t="n">
        <v>44859.6888888889</v>
      </c>
      <c r="AY262" s="380" t="n">
        <v>44859.4166666667</v>
      </c>
      <c r="AZ262" s="0" t="n">
        <v>3</v>
      </c>
      <c r="BA262" s="0" t="s">
        <v>19690</v>
      </c>
      <c r="BB262" s="0" t="n">
        <v>0</v>
      </c>
      <c r="BC262" s="380" t="n">
        <v>25569.125</v>
      </c>
      <c r="BD262" s="0" t="s">
        <v>2170</v>
      </c>
      <c r="BE262" s="0" t="s">
        <v>2170</v>
      </c>
      <c r="BF262" s="0" t="s">
        <v>604</v>
      </c>
    </row>
    <row r="263" customFormat="false" ht="15" hidden="false" customHeight="false" outlineLevel="0" collapsed="false">
      <c r="A263" s="0" t="s">
        <v>19691</v>
      </c>
      <c r="B263" s="0" t="s">
        <v>19692</v>
      </c>
      <c r="C263" s="0" t="s">
        <v>19691</v>
      </c>
      <c r="D263" s="0" t="s">
        <v>2133</v>
      </c>
      <c r="E263" s="0" t="s">
        <v>19691</v>
      </c>
      <c r="F263" s="0" t="n">
        <v>1</v>
      </c>
      <c r="G263" s="0" t="s">
        <v>434</v>
      </c>
      <c r="H263" s="0" t="s">
        <v>2170</v>
      </c>
      <c r="I263" s="0" t="s">
        <v>2170</v>
      </c>
      <c r="J263" s="0" t="s">
        <v>2170</v>
      </c>
      <c r="K263" s="0" t="s">
        <v>2170</v>
      </c>
      <c r="L263" s="0" t="s">
        <v>2170</v>
      </c>
      <c r="M263" s="0" t="s">
        <v>2170</v>
      </c>
      <c r="N263" s="0" t="n">
        <f aca="false">FALSE()</f>
        <v>0</v>
      </c>
      <c r="O263" s="0" t="s">
        <v>19693</v>
      </c>
      <c r="P263" s="0" t="s">
        <v>17780</v>
      </c>
      <c r="Q263" s="0" t="n">
        <v>4</v>
      </c>
      <c r="R263" s="380" t="n">
        <v>47375.125</v>
      </c>
      <c r="S263" s="223" t="n">
        <v>8355.37</v>
      </c>
      <c r="T263" s="0" t="s">
        <v>19694</v>
      </c>
      <c r="U263" s="380" t="n">
        <v>45355.125</v>
      </c>
      <c r="V263" s="380" t="n">
        <v>45464.125</v>
      </c>
      <c r="W263" s="0" t="s">
        <v>19694</v>
      </c>
      <c r="X263" s="0" t="s">
        <v>19695</v>
      </c>
      <c r="Y263" s="0" t="s">
        <v>601</v>
      </c>
      <c r="Z263" s="0" t="s">
        <v>2602</v>
      </c>
      <c r="AA263" s="0" t="s">
        <v>2114</v>
      </c>
      <c r="AB263" s="0" t="s">
        <v>17781</v>
      </c>
      <c r="AC263" s="0" t="n">
        <v>173673</v>
      </c>
      <c r="AD263" s="0" t="n">
        <v>300000</v>
      </c>
      <c r="AE263" s="0" t="n">
        <v>5</v>
      </c>
      <c r="AF263" s="0" t="n">
        <f aca="false">FALSE()</f>
        <v>0</v>
      </c>
      <c r="AG263" s="0" t="n">
        <f aca="false">TRUE()</f>
        <v>1</v>
      </c>
      <c r="AH263" s="0" t="n">
        <f aca="false">TRUE()</f>
        <v>1</v>
      </c>
      <c r="AI263" s="0" t="n">
        <f aca="false">FALSE()</f>
        <v>0</v>
      </c>
      <c r="AJ263" s="0" t="n">
        <f aca="false">FALSE()</f>
        <v>0</v>
      </c>
      <c r="AK263" s="0" t="n">
        <f aca="false">FALSE()</f>
        <v>0</v>
      </c>
      <c r="AL263" s="0" t="s">
        <v>2129</v>
      </c>
      <c r="AM263" s="0" t="n">
        <f aca="false">TRUE()</f>
        <v>1</v>
      </c>
      <c r="AN263" s="0" t="s">
        <v>19696</v>
      </c>
      <c r="AO263" s="0" t="n">
        <v>1</v>
      </c>
      <c r="AP263" s="0" t="s">
        <v>19697</v>
      </c>
      <c r="AQ263" s="0" t="s">
        <v>19698</v>
      </c>
      <c r="AR263" s="0" t="n">
        <f aca="false">TRUE()</f>
        <v>1</v>
      </c>
      <c r="AS263" s="0" t="n">
        <f aca="false">FALSE()</f>
        <v>0</v>
      </c>
      <c r="AT263" s="0" t="n">
        <f aca="false">FALSE()</f>
        <v>0</v>
      </c>
      <c r="AU263" s="0" t="n">
        <f aca="false">FALSE()</f>
        <v>0</v>
      </c>
      <c r="AV263" s="0" t="n">
        <f aca="false">FALSE()</f>
        <v>0</v>
      </c>
      <c r="AW263" s="0" t="n">
        <f aca="false">TRUE()</f>
        <v>1</v>
      </c>
      <c r="AX263" s="380" t="n">
        <v>45464.6270833333</v>
      </c>
      <c r="AY263" s="380" t="n">
        <v>45464.125</v>
      </c>
      <c r="AZ263" s="0" t="n">
        <v>0</v>
      </c>
      <c r="BA263" s="0" t="s">
        <v>3241</v>
      </c>
      <c r="BB263" s="0" t="n">
        <v>0</v>
      </c>
      <c r="BC263" s="380" t="n">
        <v>25569.125</v>
      </c>
      <c r="BD263" s="0" t="s">
        <v>2170</v>
      </c>
      <c r="BE263" s="0" t="s">
        <v>2170</v>
      </c>
      <c r="BF263" s="0" t="s">
        <v>2118</v>
      </c>
    </row>
    <row r="264" customFormat="false" ht="15" hidden="false" customHeight="false" outlineLevel="0" collapsed="false">
      <c r="A264" s="0" t="s">
        <v>19699</v>
      </c>
      <c r="B264" s="0" t="s">
        <v>19700</v>
      </c>
      <c r="C264" s="0" t="s">
        <v>19699</v>
      </c>
      <c r="D264" s="0" t="s">
        <v>2133</v>
      </c>
      <c r="E264" s="0" t="s">
        <v>19699</v>
      </c>
      <c r="F264" s="0" t="n">
        <v>1</v>
      </c>
      <c r="G264" s="0" t="s">
        <v>434</v>
      </c>
      <c r="H264" s="0" t="s">
        <v>2596</v>
      </c>
      <c r="I264" s="0" t="s">
        <v>2596</v>
      </c>
      <c r="J264" s="0" t="s">
        <v>2599</v>
      </c>
      <c r="K264" s="0" t="s">
        <v>2170</v>
      </c>
      <c r="L264" s="0" t="s">
        <v>13583</v>
      </c>
      <c r="M264" s="0" t="s">
        <v>2170</v>
      </c>
      <c r="N264" s="0" t="n">
        <f aca="false">FALSE()</f>
        <v>0</v>
      </c>
      <c r="O264" s="0" t="s">
        <v>19701</v>
      </c>
      <c r="P264" s="0" t="s">
        <v>17780</v>
      </c>
      <c r="Q264" s="0" t="n">
        <v>12</v>
      </c>
      <c r="R264" s="380" t="n">
        <v>46774.125</v>
      </c>
      <c r="S264" s="223" t="n">
        <v>1000</v>
      </c>
      <c r="T264" s="0" t="s">
        <v>2132</v>
      </c>
      <c r="U264" s="380" t="n">
        <v>45685.125</v>
      </c>
      <c r="V264" s="380" t="n">
        <v>45694.125</v>
      </c>
      <c r="W264" s="0" t="s">
        <v>2132</v>
      </c>
      <c r="X264" s="0" t="s">
        <v>19702</v>
      </c>
      <c r="AA264" s="0" t="s">
        <v>2330</v>
      </c>
      <c r="AB264" s="0" t="s">
        <v>17781</v>
      </c>
      <c r="AC264" s="0" t="n">
        <v>4000000</v>
      </c>
      <c r="AD264" s="0" t="n">
        <v>4000000</v>
      </c>
      <c r="AE264" s="0" t="n">
        <v>5</v>
      </c>
      <c r="AF264" s="0" t="n">
        <f aca="false">FALSE()</f>
        <v>0</v>
      </c>
      <c r="AG264" s="0" t="n">
        <f aca="false">TRUE()</f>
        <v>1</v>
      </c>
      <c r="AH264" s="0" t="n">
        <f aca="false">TRUE()</f>
        <v>1</v>
      </c>
      <c r="AI264" s="0" t="n">
        <f aca="false">FALSE()</f>
        <v>0</v>
      </c>
      <c r="AJ264" s="0" t="n">
        <f aca="false">FALSE()</f>
        <v>0</v>
      </c>
      <c r="AK264" s="0" t="n">
        <f aca="false">FALSE()</f>
        <v>0</v>
      </c>
      <c r="AL264" s="0" t="s">
        <v>2129</v>
      </c>
      <c r="AM264" s="0" t="n">
        <f aca="false">TRUE()</f>
        <v>1</v>
      </c>
      <c r="AN264" s="0" t="s">
        <v>19703</v>
      </c>
      <c r="AO264" s="0" t="n">
        <v>1</v>
      </c>
      <c r="AP264" s="0" t="s">
        <v>19704</v>
      </c>
      <c r="AQ264" s="0" t="s">
        <v>19705</v>
      </c>
      <c r="AR264" s="0" t="n">
        <f aca="false">TRUE()</f>
        <v>1</v>
      </c>
      <c r="AS264" s="0" t="n">
        <f aca="false">FALSE()</f>
        <v>0</v>
      </c>
      <c r="AT264" s="0" t="n">
        <f aca="false">FALSE()</f>
        <v>0</v>
      </c>
      <c r="AU264" s="0" t="n">
        <f aca="false">FALSE()</f>
        <v>0</v>
      </c>
      <c r="AV264" s="0" t="n">
        <f aca="false">FALSE()</f>
        <v>0</v>
      </c>
      <c r="AW264" s="0" t="n">
        <f aca="false">TRUE()</f>
        <v>1</v>
      </c>
      <c r="AX264" s="380" t="n">
        <v>45694.6875</v>
      </c>
      <c r="AY264" s="380" t="n">
        <v>45694.125</v>
      </c>
      <c r="AZ264" s="0" t="n">
        <v>2</v>
      </c>
      <c r="BA264" s="0" t="s">
        <v>18008</v>
      </c>
      <c r="BB264" s="0" t="n">
        <v>0</v>
      </c>
      <c r="BC264" s="380" t="n">
        <v>46234.125</v>
      </c>
      <c r="BD264" s="0" t="s">
        <v>2599</v>
      </c>
      <c r="BE264" s="0" t="s">
        <v>2170</v>
      </c>
      <c r="BF264" s="0" t="s">
        <v>604</v>
      </c>
    </row>
    <row r="265" customFormat="false" ht="15" hidden="false" customHeight="false" outlineLevel="0" collapsed="false">
      <c r="A265" s="0" t="s">
        <v>19706</v>
      </c>
      <c r="B265" s="0" t="s">
        <v>19707</v>
      </c>
      <c r="C265" s="0" t="s">
        <v>19706</v>
      </c>
      <c r="D265" s="0" t="s">
        <v>2133</v>
      </c>
      <c r="E265" s="0" t="s">
        <v>19706</v>
      </c>
      <c r="F265" s="0" t="n">
        <v>1</v>
      </c>
      <c r="G265" s="0" t="s">
        <v>434</v>
      </c>
      <c r="H265" s="0" t="s">
        <v>2170</v>
      </c>
      <c r="I265" s="0" t="s">
        <v>2170</v>
      </c>
      <c r="J265" s="0" t="s">
        <v>2170</v>
      </c>
      <c r="K265" s="0" t="s">
        <v>2170</v>
      </c>
      <c r="L265" s="0" t="s">
        <v>2170</v>
      </c>
      <c r="M265" s="0" t="s">
        <v>2170</v>
      </c>
      <c r="N265" s="0" t="n">
        <f aca="false">FALSE()</f>
        <v>0</v>
      </c>
      <c r="O265" s="0" t="s">
        <v>19708</v>
      </c>
      <c r="P265" s="0" t="s">
        <v>17780</v>
      </c>
      <c r="Q265" s="0" t="n">
        <v>4</v>
      </c>
      <c r="R265" s="380" t="n">
        <v>45958.125</v>
      </c>
      <c r="S265" s="223" t="n">
        <v>1000</v>
      </c>
      <c r="T265" s="0" t="s">
        <v>2132</v>
      </c>
      <c r="U265" s="380" t="n">
        <v>44125.125</v>
      </c>
      <c r="V265" s="380" t="n">
        <v>44138.125</v>
      </c>
      <c r="W265" s="0" t="s">
        <v>2132</v>
      </c>
      <c r="X265" s="0" t="s">
        <v>19709</v>
      </c>
      <c r="Y265" s="0" t="s">
        <v>601</v>
      </c>
      <c r="Z265" s="0" t="s">
        <v>2602</v>
      </c>
      <c r="AA265" s="0" t="s">
        <v>2330</v>
      </c>
      <c r="AB265" s="0" t="s">
        <v>17781</v>
      </c>
      <c r="AC265" s="0" t="n">
        <v>500000</v>
      </c>
      <c r="AD265" s="0" t="n">
        <v>500000</v>
      </c>
      <c r="AE265" s="0" t="n">
        <v>5</v>
      </c>
      <c r="AF265" s="0" t="n">
        <f aca="false">FALSE()</f>
        <v>0</v>
      </c>
      <c r="AG265" s="0" t="n">
        <f aca="false">TRUE()</f>
        <v>1</v>
      </c>
      <c r="AH265" s="0" t="n">
        <f aca="false">TRUE()</f>
        <v>1</v>
      </c>
      <c r="AI265" s="0" t="n">
        <f aca="false">FALSE()</f>
        <v>0</v>
      </c>
      <c r="AJ265" s="0" t="n">
        <f aca="false">FALSE()</f>
        <v>0</v>
      </c>
      <c r="AK265" s="0" t="n">
        <f aca="false">FALSE()</f>
        <v>0</v>
      </c>
      <c r="AL265" s="0" t="s">
        <v>2129</v>
      </c>
      <c r="AM265" s="0" t="n">
        <f aca="false">TRUE()</f>
        <v>1</v>
      </c>
      <c r="AN265" s="0" t="s">
        <v>19710</v>
      </c>
      <c r="AO265" s="0" t="n">
        <v>1</v>
      </c>
      <c r="AP265" s="0" t="s">
        <v>19711</v>
      </c>
      <c r="AQ265" s="0" t="s">
        <v>19712</v>
      </c>
      <c r="AR265" s="0" t="n">
        <f aca="false">TRUE()</f>
        <v>1</v>
      </c>
      <c r="AS265" s="0" t="n">
        <f aca="false">FALSE()</f>
        <v>0</v>
      </c>
      <c r="AT265" s="0" t="n">
        <f aca="false">FALSE()</f>
        <v>0</v>
      </c>
      <c r="AU265" s="0" t="n">
        <f aca="false">FALSE()</f>
        <v>0</v>
      </c>
      <c r="AV265" s="0" t="n">
        <f aca="false">FALSE()</f>
        <v>0</v>
      </c>
      <c r="AW265" s="0" t="n">
        <f aca="false">TRUE()</f>
        <v>1</v>
      </c>
      <c r="AX265" s="380" t="n">
        <v>44138.6631944445</v>
      </c>
      <c r="AY265" s="380" t="n">
        <v>44138.4166666667</v>
      </c>
      <c r="AZ265" s="0" t="n">
        <v>2</v>
      </c>
      <c r="BA265" s="0" t="s">
        <v>19713</v>
      </c>
      <c r="BB265" s="0" t="n">
        <v>0</v>
      </c>
      <c r="BC265" s="380" t="n">
        <v>25569.125</v>
      </c>
      <c r="BD265" s="0" t="s">
        <v>2170</v>
      </c>
      <c r="BE265" s="0" t="s">
        <v>2170</v>
      </c>
      <c r="BF265" s="0" t="s">
        <v>604</v>
      </c>
    </row>
    <row r="266" customFormat="false" ht="15" hidden="false" customHeight="false" outlineLevel="0" collapsed="false">
      <c r="A266" s="0" t="s">
        <v>19714</v>
      </c>
      <c r="B266" s="0" t="s">
        <v>19715</v>
      </c>
      <c r="C266" s="0" t="s">
        <v>19716</v>
      </c>
      <c r="D266" s="0" t="s">
        <v>17896</v>
      </c>
      <c r="E266" s="0" t="s">
        <v>19714</v>
      </c>
      <c r="F266" s="0" t="n">
        <v>1</v>
      </c>
      <c r="G266" s="0" t="s">
        <v>434</v>
      </c>
      <c r="H266" s="0" t="s">
        <v>2596</v>
      </c>
      <c r="I266" s="0" t="s">
        <v>2596</v>
      </c>
      <c r="J266" s="0" t="s">
        <v>2599</v>
      </c>
      <c r="K266" s="0" t="s">
        <v>2170</v>
      </c>
      <c r="L266" s="0" t="s">
        <v>13583</v>
      </c>
      <c r="M266" s="0" t="s">
        <v>2170</v>
      </c>
      <c r="N266" s="0" t="n">
        <f aca="false">FALSE()</f>
        <v>0</v>
      </c>
      <c r="O266" s="0" t="s">
        <v>19717</v>
      </c>
      <c r="P266" s="0" t="s">
        <v>17898</v>
      </c>
      <c r="Q266" s="0" t="n">
        <v>2</v>
      </c>
      <c r="R266" s="380" t="n">
        <v>48108.125</v>
      </c>
      <c r="S266" s="223" t="n">
        <v>1000</v>
      </c>
      <c r="T266" s="0" t="s">
        <v>2132</v>
      </c>
      <c r="U266" s="380" t="n">
        <v>42300.125</v>
      </c>
      <c r="V266" s="380" t="n">
        <v>42305.125</v>
      </c>
      <c r="W266" s="0" t="s">
        <v>2170</v>
      </c>
      <c r="X266" s="0" t="s">
        <v>19718</v>
      </c>
      <c r="Y266" s="0" t="s">
        <v>601</v>
      </c>
      <c r="Z266" s="0" t="s">
        <v>2602</v>
      </c>
      <c r="AA266" s="0" t="s">
        <v>600</v>
      </c>
      <c r="AB266" s="0" t="s">
        <v>17848</v>
      </c>
      <c r="AC266" s="0" t="n">
        <v>250000000</v>
      </c>
      <c r="AD266" s="0" t="n">
        <v>250000000</v>
      </c>
      <c r="AE266" s="0" t="n">
        <v>5</v>
      </c>
      <c r="AF266" s="0" t="n">
        <f aca="false">FALSE()</f>
        <v>0</v>
      </c>
      <c r="AG266" s="0" t="n">
        <f aca="false">TRUE()</f>
        <v>1</v>
      </c>
      <c r="AH266" s="0" t="n">
        <f aca="false">TRUE()</f>
        <v>1</v>
      </c>
      <c r="AI266" s="0" t="n">
        <f aca="false">FALSE()</f>
        <v>0</v>
      </c>
      <c r="AJ266" s="0" t="n">
        <f aca="false">FALSE()</f>
        <v>0</v>
      </c>
      <c r="AK266" s="0" t="n">
        <f aca="false">FALSE()</f>
        <v>0</v>
      </c>
      <c r="AL266" s="0" t="s">
        <v>7337</v>
      </c>
      <c r="AM266" s="0" t="n">
        <f aca="false">TRUE()</f>
        <v>1</v>
      </c>
      <c r="AN266" s="0" t="s">
        <v>19719</v>
      </c>
      <c r="AO266" s="0" t="n">
        <v>1</v>
      </c>
      <c r="AP266" s="0" t="s">
        <v>19720</v>
      </c>
      <c r="AQ266" s="0" t="s">
        <v>19721</v>
      </c>
      <c r="AR266" s="0" t="n">
        <f aca="false">TRUE()</f>
        <v>1</v>
      </c>
      <c r="AS266" s="0" t="n">
        <f aca="false">FALSE()</f>
        <v>0</v>
      </c>
      <c r="AT266" s="0" t="n">
        <f aca="false">FALSE()</f>
        <v>0</v>
      </c>
      <c r="AU266" s="0" t="n">
        <f aca="false">FALSE()</f>
        <v>0</v>
      </c>
      <c r="AV266" s="0" t="n">
        <f aca="false">FALSE()</f>
        <v>0</v>
      </c>
      <c r="AW266" s="0" t="n">
        <f aca="false">TRUE()</f>
        <v>1</v>
      </c>
      <c r="AX266" s="380" t="n">
        <v>43166.9020833333</v>
      </c>
      <c r="AY266" s="380" t="n">
        <v>42417.125</v>
      </c>
      <c r="AZ266" s="0" t="n">
        <v>1</v>
      </c>
      <c r="BA266" s="0" t="s">
        <v>17903</v>
      </c>
      <c r="BB266" s="0" t="n">
        <v>0</v>
      </c>
      <c r="BC266" s="380" t="n">
        <v>25569.125</v>
      </c>
      <c r="BD266" s="0" t="s">
        <v>2599</v>
      </c>
      <c r="BE266" s="0" t="s">
        <v>2170</v>
      </c>
      <c r="BF266" s="0" t="s">
        <v>2118</v>
      </c>
    </row>
    <row r="267" customFormat="false" ht="15" hidden="false" customHeight="false" outlineLevel="0" collapsed="false">
      <c r="A267" s="0" t="s">
        <v>19722</v>
      </c>
      <c r="B267" s="0" t="s">
        <v>19723</v>
      </c>
      <c r="C267" s="0" t="s">
        <v>19722</v>
      </c>
      <c r="D267" s="0" t="s">
        <v>2133</v>
      </c>
      <c r="E267" s="0" t="s">
        <v>19722</v>
      </c>
      <c r="F267" s="0" t="n">
        <v>1</v>
      </c>
      <c r="G267" s="0" t="s">
        <v>434</v>
      </c>
      <c r="H267" s="0" t="s">
        <v>2170</v>
      </c>
      <c r="I267" s="0" t="s">
        <v>2170</v>
      </c>
      <c r="J267" s="0" t="s">
        <v>2170</v>
      </c>
      <c r="K267" s="0" t="s">
        <v>2170</v>
      </c>
      <c r="L267" s="0" t="s">
        <v>2170</v>
      </c>
      <c r="M267" s="0" t="s">
        <v>2170</v>
      </c>
      <c r="N267" s="0" t="n">
        <f aca="false">FALSE()</f>
        <v>0</v>
      </c>
      <c r="O267" s="0" t="s">
        <v>19724</v>
      </c>
      <c r="P267" s="0" t="s">
        <v>17780</v>
      </c>
      <c r="Q267" s="0" t="n">
        <v>12</v>
      </c>
      <c r="R267" s="380" t="n">
        <v>46246.125</v>
      </c>
      <c r="S267" s="223" t="n">
        <v>1000</v>
      </c>
      <c r="T267" s="0" t="s">
        <v>2132</v>
      </c>
      <c r="U267" s="380" t="n">
        <v>45700.125</v>
      </c>
      <c r="V267" s="380" t="n">
        <v>45706.125</v>
      </c>
      <c r="W267" s="0" t="s">
        <v>2132</v>
      </c>
      <c r="X267" s="0" t="s">
        <v>19725</v>
      </c>
      <c r="Y267" s="0" t="s">
        <v>601</v>
      </c>
      <c r="Z267" s="0" t="s">
        <v>2602</v>
      </c>
      <c r="AA267" s="0" t="s">
        <v>2365</v>
      </c>
      <c r="AB267" s="0" t="s">
        <v>17781</v>
      </c>
      <c r="AC267" s="0" t="n">
        <v>1000000</v>
      </c>
      <c r="AD267" s="0" t="n">
        <v>1000000</v>
      </c>
      <c r="AE267" s="0" t="n">
        <v>5</v>
      </c>
      <c r="AF267" s="0" t="n">
        <f aca="false">FALSE()</f>
        <v>0</v>
      </c>
      <c r="AG267" s="0" t="n">
        <f aca="false">TRUE()</f>
        <v>1</v>
      </c>
      <c r="AH267" s="0" t="n">
        <f aca="false">TRUE()</f>
        <v>1</v>
      </c>
      <c r="AI267" s="0" t="n">
        <f aca="false">FALSE()</f>
        <v>0</v>
      </c>
      <c r="AJ267" s="0" t="n">
        <f aca="false">FALSE()</f>
        <v>0</v>
      </c>
      <c r="AK267" s="0" t="n">
        <f aca="false">FALSE()</f>
        <v>0</v>
      </c>
      <c r="AL267" s="0" t="s">
        <v>2129</v>
      </c>
      <c r="AM267" s="0" t="n">
        <f aca="false">TRUE()</f>
        <v>1</v>
      </c>
      <c r="AN267" s="0" t="s">
        <v>19726</v>
      </c>
      <c r="AO267" s="0" t="n">
        <v>1</v>
      </c>
      <c r="AP267" s="0" t="s">
        <v>19727</v>
      </c>
      <c r="AQ267" s="0" t="s">
        <v>19728</v>
      </c>
      <c r="AR267" s="0" t="n">
        <f aca="false">TRUE()</f>
        <v>1</v>
      </c>
      <c r="AS267" s="0" t="n">
        <f aca="false">FALSE()</f>
        <v>0</v>
      </c>
      <c r="AT267" s="0" t="n">
        <f aca="false">FALSE()</f>
        <v>0</v>
      </c>
      <c r="AU267" s="0" t="n">
        <f aca="false">FALSE()</f>
        <v>0</v>
      </c>
      <c r="AV267" s="0" t="n">
        <f aca="false">FALSE()</f>
        <v>0</v>
      </c>
      <c r="AW267" s="0" t="n">
        <f aca="false">TRUE()</f>
        <v>1</v>
      </c>
      <c r="AX267" s="380" t="n">
        <v>45706.6458333333</v>
      </c>
      <c r="AY267" s="380" t="n">
        <v>45706.125</v>
      </c>
      <c r="AZ267" s="0" t="n">
        <v>2</v>
      </c>
      <c r="BA267" s="0" t="s">
        <v>6643</v>
      </c>
      <c r="BB267" s="0" t="n">
        <v>0</v>
      </c>
      <c r="BC267" s="380" t="n">
        <v>25569.125</v>
      </c>
      <c r="BD267" s="0" t="s">
        <v>2170</v>
      </c>
      <c r="BE267" s="0" t="s">
        <v>2170</v>
      </c>
      <c r="BF267" s="0" t="s">
        <v>604</v>
      </c>
    </row>
    <row r="268" customFormat="false" ht="15" hidden="false" customHeight="false" outlineLevel="0" collapsed="false">
      <c r="A268" s="0" t="s">
        <v>19729</v>
      </c>
      <c r="B268" s="0" t="s">
        <v>19730</v>
      </c>
      <c r="C268" s="0" t="s">
        <v>19729</v>
      </c>
      <c r="D268" s="0" t="s">
        <v>2133</v>
      </c>
      <c r="E268" s="0" t="s">
        <v>19729</v>
      </c>
      <c r="F268" s="0" t="n">
        <v>1</v>
      </c>
      <c r="G268" s="0" t="s">
        <v>434</v>
      </c>
      <c r="H268" s="0" t="s">
        <v>2170</v>
      </c>
      <c r="I268" s="0" t="s">
        <v>2170</v>
      </c>
      <c r="J268" s="0" t="s">
        <v>2170</v>
      </c>
      <c r="K268" s="0" t="s">
        <v>2170</v>
      </c>
      <c r="L268" s="0" t="s">
        <v>2170</v>
      </c>
      <c r="M268" s="0" t="s">
        <v>2170</v>
      </c>
      <c r="N268" s="0" t="n">
        <f aca="false">FALSE()</f>
        <v>0</v>
      </c>
      <c r="O268" s="0" t="s">
        <v>19731</v>
      </c>
      <c r="P268" s="0" t="s">
        <v>17780</v>
      </c>
      <c r="Q268" s="0" t="n">
        <v>4</v>
      </c>
      <c r="R268" s="380" t="n">
        <v>46267.125</v>
      </c>
      <c r="S268" s="223" t="n">
        <v>1000</v>
      </c>
      <c r="T268" s="0" t="s">
        <v>2132</v>
      </c>
      <c r="U268" s="380" t="n">
        <v>45258.125</v>
      </c>
      <c r="V268" s="380" t="n">
        <v>45266.125</v>
      </c>
      <c r="W268" s="0" t="s">
        <v>2132</v>
      </c>
      <c r="X268" s="0" t="s">
        <v>19732</v>
      </c>
      <c r="Y268" s="0" t="s">
        <v>601</v>
      </c>
      <c r="Z268" s="0" t="s">
        <v>2602</v>
      </c>
      <c r="AA268" s="0" t="s">
        <v>2114</v>
      </c>
      <c r="AB268" s="0" t="s">
        <v>17781</v>
      </c>
      <c r="AC268" s="0" t="n">
        <v>4544179</v>
      </c>
      <c r="AD268" s="0" t="n">
        <v>5000000</v>
      </c>
      <c r="AE268" s="0" t="n">
        <v>5</v>
      </c>
      <c r="AF268" s="0" t="n">
        <f aca="false">FALSE()</f>
        <v>0</v>
      </c>
      <c r="AG268" s="0" t="n">
        <f aca="false">TRUE()</f>
        <v>1</v>
      </c>
      <c r="AH268" s="0" t="n">
        <f aca="false">TRUE()</f>
        <v>1</v>
      </c>
      <c r="AI268" s="0" t="n">
        <f aca="false">TRUE()</f>
        <v>1</v>
      </c>
      <c r="AJ268" s="0" t="n">
        <f aca="false">FALSE()</f>
        <v>0</v>
      </c>
      <c r="AK268" s="0" t="n">
        <f aca="false">FALSE()</f>
        <v>0</v>
      </c>
      <c r="AL268" s="0" t="s">
        <v>2129</v>
      </c>
      <c r="AM268" s="0" t="n">
        <f aca="false">TRUE()</f>
        <v>1</v>
      </c>
      <c r="AN268" s="0" t="s">
        <v>19733</v>
      </c>
      <c r="AO268" s="0" t="n">
        <v>1</v>
      </c>
      <c r="AP268" s="0" t="s">
        <v>19734</v>
      </c>
      <c r="AQ268" s="0" t="s">
        <v>19735</v>
      </c>
      <c r="AR268" s="0" t="n">
        <f aca="false">TRUE()</f>
        <v>1</v>
      </c>
      <c r="AS268" s="0" t="n">
        <f aca="false">FALSE()</f>
        <v>0</v>
      </c>
      <c r="AT268" s="0" t="n">
        <f aca="false">FALSE()</f>
        <v>0</v>
      </c>
      <c r="AU268" s="0" t="n">
        <f aca="false">FALSE()</f>
        <v>0</v>
      </c>
      <c r="AV268" s="0" t="n">
        <f aca="false">FALSE()</f>
        <v>0</v>
      </c>
      <c r="AW268" s="0" t="n">
        <f aca="false">TRUE()</f>
        <v>1</v>
      </c>
      <c r="AX268" s="380" t="n">
        <v>45266.6895833333</v>
      </c>
      <c r="AY268" s="380" t="n">
        <v>45266.4166666667</v>
      </c>
      <c r="AZ268" s="0" t="n">
        <v>2</v>
      </c>
      <c r="BA268" s="0" t="s">
        <v>16717</v>
      </c>
      <c r="BB268" s="0" t="n">
        <v>0</v>
      </c>
      <c r="BC268" s="380" t="n">
        <v>25569.125</v>
      </c>
      <c r="BD268" s="0" t="s">
        <v>2170</v>
      </c>
      <c r="BE268" s="0" t="s">
        <v>2170</v>
      </c>
      <c r="BF268" s="0" t="s">
        <v>604</v>
      </c>
    </row>
    <row r="269" customFormat="false" ht="15" hidden="false" customHeight="false" outlineLevel="0" collapsed="false">
      <c r="A269" s="0" t="s">
        <v>19736</v>
      </c>
      <c r="B269" s="0" t="s">
        <v>19737</v>
      </c>
      <c r="C269" s="0" t="s">
        <v>19736</v>
      </c>
      <c r="D269" s="0" t="s">
        <v>2133</v>
      </c>
      <c r="E269" s="0" t="s">
        <v>19736</v>
      </c>
      <c r="F269" s="0" t="n">
        <v>1</v>
      </c>
      <c r="G269" s="0" t="s">
        <v>434</v>
      </c>
      <c r="H269" s="0" t="s">
        <v>2170</v>
      </c>
      <c r="I269" s="0" t="s">
        <v>2170</v>
      </c>
      <c r="J269" s="0" t="s">
        <v>2170</v>
      </c>
      <c r="K269" s="0" t="s">
        <v>2170</v>
      </c>
      <c r="L269" s="0" t="s">
        <v>2170</v>
      </c>
      <c r="M269" s="0" t="s">
        <v>2170</v>
      </c>
      <c r="N269" s="0" t="n">
        <f aca="false">FALSE()</f>
        <v>0</v>
      </c>
      <c r="O269" s="0" t="s">
        <v>19738</v>
      </c>
      <c r="P269" s="0" t="s">
        <v>17780</v>
      </c>
      <c r="Q269" s="0" t="n">
        <v>12</v>
      </c>
      <c r="R269" s="380" t="n">
        <v>47500.125</v>
      </c>
      <c r="S269" s="223" t="n">
        <v>1000</v>
      </c>
      <c r="T269" s="0" t="s">
        <v>2132</v>
      </c>
      <c r="U269" s="380" t="n">
        <v>45617.125</v>
      </c>
      <c r="V269" s="380" t="n">
        <v>45700.125</v>
      </c>
      <c r="W269" s="0" t="s">
        <v>2132</v>
      </c>
      <c r="X269" s="0" t="s">
        <v>19739</v>
      </c>
      <c r="Y269" s="0" t="s">
        <v>601</v>
      </c>
      <c r="Z269" s="0" t="s">
        <v>2602</v>
      </c>
      <c r="AA269" s="0" t="s">
        <v>2451</v>
      </c>
      <c r="AB269" s="0" t="s">
        <v>17781</v>
      </c>
      <c r="AC269" s="0" t="n">
        <v>305000</v>
      </c>
      <c r="AD269" s="0" t="n">
        <v>200000</v>
      </c>
      <c r="AE269" s="0" t="n">
        <v>5</v>
      </c>
      <c r="AF269" s="0" t="n">
        <f aca="false">FALSE()</f>
        <v>0</v>
      </c>
      <c r="AG269" s="0" t="n">
        <f aca="false">TRUE()</f>
        <v>1</v>
      </c>
      <c r="AH269" s="0" t="n">
        <f aca="false">TRUE()</f>
        <v>1</v>
      </c>
      <c r="AI269" s="0" t="n">
        <f aca="false">FALSE()</f>
        <v>0</v>
      </c>
      <c r="AJ269" s="0" t="n">
        <f aca="false">FALSE()</f>
        <v>0</v>
      </c>
      <c r="AK269" s="0" t="n">
        <f aca="false">FALSE()</f>
        <v>0</v>
      </c>
      <c r="AL269" s="0" t="s">
        <v>2129</v>
      </c>
      <c r="AM269" s="0" t="n">
        <f aca="false">TRUE()</f>
        <v>1</v>
      </c>
      <c r="AN269" s="0" t="s">
        <v>19740</v>
      </c>
      <c r="AO269" s="0" t="n">
        <v>1</v>
      </c>
      <c r="AP269" s="0" t="s">
        <v>19741</v>
      </c>
      <c r="AQ269" s="0" t="s">
        <v>19742</v>
      </c>
      <c r="AR269" s="0" t="n">
        <f aca="false">TRUE()</f>
        <v>1</v>
      </c>
      <c r="AS269" s="0" t="n">
        <f aca="false">FALSE()</f>
        <v>0</v>
      </c>
      <c r="AT269" s="0" t="n">
        <f aca="false">FALSE()</f>
        <v>0</v>
      </c>
      <c r="AU269" s="0" t="n">
        <f aca="false">FALSE()</f>
        <v>0</v>
      </c>
      <c r="AV269" s="0" t="n">
        <f aca="false">FALSE()</f>
        <v>0</v>
      </c>
      <c r="AW269" s="0" t="n">
        <f aca="false">TRUE()</f>
        <v>1</v>
      </c>
      <c r="AX269" s="380" t="n">
        <v>45700.6145833333</v>
      </c>
      <c r="AY269" s="380" t="n">
        <v>45700.125</v>
      </c>
      <c r="AZ269" s="0" t="n">
        <v>3</v>
      </c>
      <c r="BA269" s="0" t="s">
        <v>17834</v>
      </c>
      <c r="BB269" s="0" t="n">
        <v>0</v>
      </c>
      <c r="BC269" s="380" t="n">
        <v>25569.125</v>
      </c>
      <c r="BD269" s="0" t="s">
        <v>2170</v>
      </c>
      <c r="BE269" s="0" t="s">
        <v>2170</v>
      </c>
      <c r="BF269" s="0" t="s">
        <v>604</v>
      </c>
    </row>
    <row r="270" customFormat="false" ht="15" hidden="false" customHeight="false" outlineLevel="0" collapsed="false">
      <c r="A270" s="0" t="s">
        <v>19743</v>
      </c>
      <c r="B270" s="0" t="s">
        <v>19744</v>
      </c>
      <c r="C270" s="0" t="s">
        <v>19743</v>
      </c>
      <c r="D270" s="0" t="s">
        <v>2133</v>
      </c>
      <c r="E270" s="0" t="s">
        <v>19743</v>
      </c>
      <c r="F270" s="0" t="n">
        <v>1</v>
      </c>
      <c r="G270" s="0" t="s">
        <v>434</v>
      </c>
      <c r="H270" s="0" t="s">
        <v>2170</v>
      </c>
      <c r="I270" s="0" t="s">
        <v>2170</v>
      </c>
      <c r="J270" s="0" t="s">
        <v>2170</v>
      </c>
      <c r="K270" s="0" t="s">
        <v>2170</v>
      </c>
      <c r="L270" s="0" t="s">
        <v>2170</v>
      </c>
      <c r="M270" s="0" t="s">
        <v>2170</v>
      </c>
      <c r="N270" s="0" t="n">
        <f aca="false">FALSE()</f>
        <v>0</v>
      </c>
      <c r="O270" s="0" t="s">
        <v>19745</v>
      </c>
      <c r="P270" s="0" t="s">
        <v>17780</v>
      </c>
      <c r="Q270" s="0" t="n">
        <v>12</v>
      </c>
      <c r="R270" s="380" t="n">
        <v>46407.125</v>
      </c>
      <c r="S270" s="223" t="n">
        <v>1000</v>
      </c>
      <c r="T270" s="0" t="s">
        <v>2132</v>
      </c>
      <c r="U270" s="380" t="n">
        <v>45320.125</v>
      </c>
      <c r="V270" s="380" t="n">
        <v>45327.125</v>
      </c>
      <c r="W270" s="0" t="s">
        <v>2132</v>
      </c>
      <c r="X270" s="0" t="s">
        <v>19746</v>
      </c>
      <c r="Y270" s="0" t="s">
        <v>601</v>
      </c>
      <c r="Z270" s="0" t="s">
        <v>2602</v>
      </c>
      <c r="AA270" s="0" t="s">
        <v>610</v>
      </c>
      <c r="AB270" s="0" t="s">
        <v>17781</v>
      </c>
      <c r="AC270" s="0" t="n">
        <v>389157</v>
      </c>
      <c r="AD270" s="0" t="n">
        <v>492300</v>
      </c>
      <c r="AE270" s="0" t="n">
        <v>5</v>
      </c>
      <c r="AF270" s="0" t="n">
        <f aca="false">FALSE()</f>
        <v>0</v>
      </c>
      <c r="AG270" s="0" t="n">
        <f aca="false">TRUE()</f>
        <v>1</v>
      </c>
      <c r="AH270" s="0" t="n">
        <f aca="false">TRUE()</f>
        <v>1</v>
      </c>
      <c r="AI270" s="0" t="n">
        <f aca="false">TRUE()</f>
        <v>1</v>
      </c>
      <c r="AJ270" s="0" t="n">
        <f aca="false">FALSE()</f>
        <v>0</v>
      </c>
      <c r="AK270" s="0" t="n">
        <f aca="false">FALSE()</f>
        <v>0</v>
      </c>
      <c r="AL270" s="0" t="s">
        <v>2129</v>
      </c>
      <c r="AM270" s="0" t="n">
        <f aca="false">TRUE()</f>
        <v>1</v>
      </c>
      <c r="AN270" s="0" t="s">
        <v>19747</v>
      </c>
      <c r="AO270" s="0" t="n">
        <v>1</v>
      </c>
      <c r="AP270" s="0" t="s">
        <v>19748</v>
      </c>
      <c r="AQ270" s="0" t="s">
        <v>19749</v>
      </c>
      <c r="AR270" s="0" t="n">
        <f aca="false">TRUE()</f>
        <v>1</v>
      </c>
      <c r="AS270" s="0" t="n">
        <f aca="false">TRUE()</f>
        <v>1</v>
      </c>
      <c r="AT270" s="0" t="n">
        <f aca="false">FALSE()</f>
        <v>0</v>
      </c>
      <c r="AU270" s="0" t="n">
        <f aca="false">FALSE()</f>
        <v>0</v>
      </c>
      <c r="AV270" s="0" t="n">
        <f aca="false">FALSE()</f>
        <v>0</v>
      </c>
      <c r="AW270" s="0" t="n">
        <f aca="false">TRUE()</f>
        <v>1</v>
      </c>
      <c r="AX270" s="380" t="n">
        <v>45327.6888888889</v>
      </c>
      <c r="AY270" s="380" t="n">
        <v>45327.125</v>
      </c>
      <c r="AZ270" s="0" t="n">
        <v>2</v>
      </c>
      <c r="BA270" s="0" t="s">
        <v>19750</v>
      </c>
      <c r="BB270" s="0" t="n">
        <v>0</v>
      </c>
      <c r="BC270" s="380" t="n">
        <v>25569.125</v>
      </c>
      <c r="BD270" s="0" t="s">
        <v>2170</v>
      </c>
      <c r="BE270" s="0" t="s">
        <v>2170</v>
      </c>
      <c r="BF270" s="0" t="s">
        <v>2118</v>
      </c>
    </row>
    <row r="271" customFormat="false" ht="15" hidden="false" customHeight="false" outlineLevel="0" collapsed="false">
      <c r="A271" s="0" t="s">
        <v>19751</v>
      </c>
      <c r="B271" s="0" t="s">
        <v>19752</v>
      </c>
      <c r="C271" s="0" t="s">
        <v>19751</v>
      </c>
      <c r="D271" s="0" t="s">
        <v>2133</v>
      </c>
      <c r="E271" s="0" t="s">
        <v>19751</v>
      </c>
      <c r="F271" s="0" t="n">
        <v>1</v>
      </c>
      <c r="G271" s="0" t="s">
        <v>434</v>
      </c>
      <c r="H271" s="0" t="s">
        <v>2170</v>
      </c>
      <c r="I271" s="0" t="s">
        <v>2170</v>
      </c>
      <c r="J271" s="0" t="s">
        <v>2170</v>
      </c>
      <c r="K271" s="0" t="s">
        <v>2170</v>
      </c>
      <c r="L271" s="0" t="s">
        <v>2170</v>
      </c>
      <c r="M271" s="0" t="s">
        <v>2170</v>
      </c>
      <c r="N271" s="0" t="n">
        <f aca="false">FALSE()</f>
        <v>0</v>
      </c>
      <c r="O271" s="0" t="s">
        <v>19753</v>
      </c>
      <c r="P271" s="0" t="s">
        <v>17780</v>
      </c>
      <c r="Q271" s="0" t="n">
        <v>12</v>
      </c>
      <c r="R271" s="380" t="n">
        <v>46880.125</v>
      </c>
      <c r="S271" s="223" t="n">
        <v>1000</v>
      </c>
      <c r="T271" s="0" t="s">
        <v>2132</v>
      </c>
      <c r="U271" s="380" t="n">
        <v>45713.125</v>
      </c>
      <c r="V271" s="380" t="n">
        <v>45800.125</v>
      </c>
      <c r="W271" s="0" t="s">
        <v>2132</v>
      </c>
      <c r="X271" s="0" t="s">
        <v>2170</v>
      </c>
      <c r="Y271" s="0" t="s">
        <v>601</v>
      </c>
      <c r="Z271" s="0" t="s">
        <v>2602</v>
      </c>
      <c r="AA271" s="0" t="s">
        <v>2115</v>
      </c>
      <c r="AB271" s="0" t="s">
        <v>17781</v>
      </c>
      <c r="AC271" s="0" t="n">
        <v>2500000</v>
      </c>
      <c r="AD271" s="0" t="n">
        <v>2500000</v>
      </c>
      <c r="AE271" s="0" t="n">
        <v>5</v>
      </c>
      <c r="AF271" s="0" t="n">
        <f aca="false">FALSE()</f>
        <v>0</v>
      </c>
      <c r="AG271" s="0" t="n">
        <f aca="false">TRUE()</f>
        <v>1</v>
      </c>
      <c r="AH271" s="0" t="n">
        <f aca="false">TRUE()</f>
        <v>1</v>
      </c>
      <c r="AI271" s="0" t="n">
        <f aca="false">FALSE()</f>
        <v>0</v>
      </c>
      <c r="AJ271" s="0" t="n">
        <f aca="false">FALSE()</f>
        <v>0</v>
      </c>
      <c r="AK271" s="0" t="n">
        <f aca="false">TRUE()</f>
        <v>1</v>
      </c>
      <c r="AL271" s="0" t="s">
        <v>2129</v>
      </c>
      <c r="AM271" s="0" t="n">
        <f aca="false">TRUE()</f>
        <v>1</v>
      </c>
      <c r="AN271" s="0" t="s">
        <v>19754</v>
      </c>
      <c r="AO271" s="0" t="n">
        <v>1</v>
      </c>
      <c r="AP271" s="0" t="s">
        <v>19755</v>
      </c>
      <c r="AQ271" s="0" t="s">
        <v>19756</v>
      </c>
      <c r="AR271" s="0" t="n">
        <f aca="false">TRUE()</f>
        <v>1</v>
      </c>
      <c r="AS271" s="0" t="n">
        <f aca="false">FALSE()</f>
        <v>0</v>
      </c>
      <c r="AT271" s="0" t="n">
        <f aca="false">FALSE()</f>
        <v>0</v>
      </c>
      <c r="AU271" s="0" t="n">
        <f aca="false">FALSE()</f>
        <v>0</v>
      </c>
      <c r="AV271" s="0" t="n">
        <f aca="false">FALSE()</f>
        <v>0</v>
      </c>
      <c r="AW271" s="0" t="n">
        <f aca="false">TRUE()</f>
        <v>1</v>
      </c>
      <c r="AX271" s="380" t="n">
        <v>45800.6458333333</v>
      </c>
      <c r="AY271" s="380" t="n">
        <v>45800.125</v>
      </c>
      <c r="AZ271" s="0" t="n">
        <v>3</v>
      </c>
      <c r="BA271" s="0" t="s">
        <v>18187</v>
      </c>
      <c r="BB271" s="0" t="n">
        <v>0</v>
      </c>
      <c r="BC271" s="380" t="n">
        <v>25569.125</v>
      </c>
      <c r="BD271" s="0" t="s">
        <v>2170</v>
      </c>
      <c r="BE271" s="0" t="s">
        <v>2170</v>
      </c>
      <c r="BF271" s="0" t="s">
        <v>604</v>
      </c>
    </row>
    <row r="272" customFormat="false" ht="15" hidden="false" customHeight="false" outlineLevel="0" collapsed="false">
      <c r="A272" s="0" t="s">
        <v>19757</v>
      </c>
      <c r="B272" s="0" t="s">
        <v>19758</v>
      </c>
      <c r="C272" s="0" t="s">
        <v>19757</v>
      </c>
      <c r="D272" s="0" t="s">
        <v>2133</v>
      </c>
      <c r="E272" s="0" t="s">
        <v>19757</v>
      </c>
      <c r="F272" s="0" t="n">
        <v>1</v>
      </c>
      <c r="G272" s="0" t="s">
        <v>434</v>
      </c>
      <c r="H272" s="0" t="s">
        <v>2170</v>
      </c>
      <c r="I272" s="0" t="s">
        <v>2170</v>
      </c>
      <c r="J272" s="0" t="s">
        <v>2170</v>
      </c>
      <c r="K272" s="0" t="s">
        <v>2170</v>
      </c>
      <c r="L272" s="0" t="s">
        <v>2170</v>
      </c>
      <c r="M272" s="0" t="s">
        <v>2170</v>
      </c>
      <c r="N272" s="0" t="n">
        <f aca="false">FALSE()</f>
        <v>0</v>
      </c>
      <c r="O272" s="0" t="s">
        <v>19759</v>
      </c>
      <c r="P272" s="0" t="s">
        <v>17780</v>
      </c>
      <c r="Q272" s="0" t="n">
        <v>4</v>
      </c>
      <c r="R272" s="380" t="n">
        <v>47162.125</v>
      </c>
      <c r="S272" s="223" t="n">
        <v>1000</v>
      </c>
      <c r="T272" s="0" t="s">
        <v>2132</v>
      </c>
      <c r="U272" s="380" t="n">
        <v>45331.125</v>
      </c>
      <c r="V272" s="380" t="n">
        <v>45342.125</v>
      </c>
      <c r="W272" s="0" t="s">
        <v>2132</v>
      </c>
      <c r="X272" s="0" t="s">
        <v>19760</v>
      </c>
      <c r="Y272" s="0" t="s">
        <v>601</v>
      </c>
      <c r="Z272" s="0" t="s">
        <v>2602</v>
      </c>
      <c r="AA272" s="0" t="s">
        <v>2115</v>
      </c>
      <c r="AB272" s="0" t="s">
        <v>17781</v>
      </c>
      <c r="AC272" s="0" t="n">
        <v>220000</v>
      </c>
      <c r="AD272" s="0" t="n">
        <v>220000</v>
      </c>
      <c r="AE272" s="0" t="n">
        <v>5</v>
      </c>
      <c r="AF272" s="0" t="n">
        <f aca="false">FALSE()</f>
        <v>0</v>
      </c>
      <c r="AG272" s="0" t="n">
        <f aca="false">TRUE()</f>
        <v>1</v>
      </c>
      <c r="AH272" s="0" t="n">
        <f aca="false">TRUE()</f>
        <v>1</v>
      </c>
      <c r="AI272" s="0" t="n">
        <f aca="false">FALSE()</f>
        <v>0</v>
      </c>
      <c r="AJ272" s="0" t="n">
        <f aca="false">FALSE()</f>
        <v>0</v>
      </c>
      <c r="AK272" s="0" t="n">
        <f aca="false">FALSE()</f>
        <v>0</v>
      </c>
      <c r="AL272" s="0" t="s">
        <v>2129</v>
      </c>
      <c r="AM272" s="0" t="n">
        <f aca="false">TRUE()</f>
        <v>1</v>
      </c>
      <c r="AN272" s="0" t="s">
        <v>19761</v>
      </c>
      <c r="AO272" s="0" t="n">
        <v>1</v>
      </c>
      <c r="AP272" s="0" t="s">
        <v>19762</v>
      </c>
      <c r="AQ272" s="0" t="s">
        <v>19763</v>
      </c>
      <c r="AR272" s="0" t="n">
        <f aca="false">TRUE()</f>
        <v>1</v>
      </c>
      <c r="AS272" s="0" t="n">
        <f aca="false">FALSE()</f>
        <v>0</v>
      </c>
      <c r="AT272" s="0" t="n">
        <f aca="false">FALSE()</f>
        <v>0</v>
      </c>
      <c r="AU272" s="0" t="n">
        <f aca="false">FALSE()</f>
        <v>0</v>
      </c>
      <c r="AV272" s="0" t="n">
        <f aca="false">FALSE()</f>
        <v>0</v>
      </c>
      <c r="AW272" s="0" t="n">
        <f aca="false">TRUE()</f>
        <v>1</v>
      </c>
      <c r="AX272" s="380" t="n">
        <v>45342.6881944445</v>
      </c>
      <c r="AY272" s="380" t="n">
        <v>45342.125</v>
      </c>
      <c r="AZ272" s="0" t="n">
        <v>2</v>
      </c>
      <c r="BA272" s="0" t="s">
        <v>19764</v>
      </c>
      <c r="BB272" s="0" t="n">
        <v>0</v>
      </c>
      <c r="BC272" s="380" t="n">
        <v>46070.125</v>
      </c>
      <c r="BD272" s="0" t="s">
        <v>2170</v>
      </c>
      <c r="BE272" s="0" t="s">
        <v>2170</v>
      </c>
      <c r="BF272" s="0" t="s">
        <v>604</v>
      </c>
    </row>
    <row r="273" customFormat="false" ht="15" hidden="false" customHeight="false" outlineLevel="0" collapsed="false">
      <c r="A273" s="0" t="s">
        <v>19765</v>
      </c>
      <c r="B273" s="0" t="s">
        <v>19766</v>
      </c>
      <c r="C273" s="0" t="s">
        <v>19765</v>
      </c>
      <c r="D273" s="0" t="s">
        <v>2133</v>
      </c>
      <c r="E273" s="0" t="s">
        <v>19765</v>
      </c>
      <c r="F273" s="0" t="n">
        <v>1</v>
      </c>
      <c r="G273" s="0" t="s">
        <v>434</v>
      </c>
      <c r="H273" s="0" t="s">
        <v>2170</v>
      </c>
      <c r="I273" s="0" t="s">
        <v>2170</v>
      </c>
      <c r="J273" s="0" t="s">
        <v>2170</v>
      </c>
      <c r="K273" s="0" t="s">
        <v>2170</v>
      </c>
      <c r="L273" s="0" t="s">
        <v>2170</v>
      </c>
      <c r="M273" s="0" t="s">
        <v>2170</v>
      </c>
      <c r="N273" s="0" t="n">
        <f aca="false">FALSE()</f>
        <v>0</v>
      </c>
      <c r="O273" s="0" t="s">
        <v>19767</v>
      </c>
      <c r="P273" s="0" t="s">
        <v>17780</v>
      </c>
      <c r="Q273" s="0" t="n">
        <v>12</v>
      </c>
      <c r="R273" s="380" t="n">
        <v>46656.125</v>
      </c>
      <c r="S273" s="223" t="n">
        <v>1000</v>
      </c>
      <c r="T273" s="0" t="s">
        <v>2132</v>
      </c>
      <c r="U273" s="380" t="n">
        <v>45573.125</v>
      </c>
      <c r="V273" s="380" t="n">
        <v>45576.125</v>
      </c>
      <c r="W273" s="0" t="s">
        <v>2132</v>
      </c>
      <c r="X273" s="0" t="s">
        <v>19768</v>
      </c>
      <c r="Y273" s="0" t="s">
        <v>601</v>
      </c>
      <c r="Z273" s="0" t="s">
        <v>2602</v>
      </c>
      <c r="AA273" s="0" t="s">
        <v>2891</v>
      </c>
      <c r="AB273" s="0" t="s">
        <v>17781</v>
      </c>
      <c r="AC273" s="0" t="n">
        <v>289707</v>
      </c>
      <c r="AD273" s="0" t="n">
        <v>500000</v>
      </c>
      <c r="AE273" s="0" t="n">
        <v>5</v>
      </c>
      <c r="AF273" s="0" t="n">
        <f aca="false">FALSE()</f>
        <v>0</v>
      </c>
      <c r="AG273" s="0" t="n">
        <f aca="false">TRUE()</f>
        <v>1</v>
      </c>
      <c r="AH273" s="0" t="n">
        <f aca="false">TRUE()</f>
        <v>1</v>
      </c>
      <c r="AI273" s="0" t="n">
        <f aca="false">TRUE()</f>
        <v>1</v>
      </c>
      <c r="AJ273" s="0" t="n">
        <f aca="false">FALSE()</f>
        <v>0</v>
      </c>
      <c r="AK273" s="0" t="n">
        <f aca="false">FALSE()</f>
        <v>0</v>
      </c>
      <c r="AL273" s="0" t="s">
        <v>2129</v>
      </c>
      <c r="AM273" s="0" t="n">
        <f aca="false">TRUE()</f>
        <v>1</v>
      </c>
      <c r="AN273" s="0" t="s">
        <v>19769</v>
      </c>
      <c r="AO273" s="0" t="n">
        <v>1</v>
      </c>
      <c r="AP273" s="0" t="s">
        <v>19770</v>
      </c>
      <c r="AQ273" s="0" t="s">
        <v>19771</v>
      </c>
      <c r="AR273" s="0" t="n">
        <f aca="false">TRUE()</f>
        <v>1</v>
      </c>
      <c r="AS273" s="0" t="n">
        <f aca="false">TRUE()</f>
        <v>1</v>
      </c>
      <c r="AT273" s="0" t="n">
        <f aca="false">FALSE()</f>
        <v>0</v>
      </c>
      <c r="AU273" s="0" t="n">
        <f aca="false">FALSE()</f>
        <v>0</v>
      </c>
      <c r="AV273" s="0" t="n">
        <f aca="false">FALSE()</f>
        <v>0</v>
      </c>
      <c r="AW273" s="0" t="n">
        <f aca="false">TRUE()</f>
        <v>1</v>
      </c>
      <c r="AX273" s="380" t="n">
        <v>45576.6145833333</v>
      </c>
      <c r="AY273" s="380" t="n">
        <v>45576.125</v>
      </c>
      <c r="AZ273" s="0" t="n">
        <v>3</v>
      </c>
      <c r="BA273" s="0" t="s">
        <v>18725</v>
      </c>
      <c r="BB273" s="0" t="n">
        <v>0</v>
      </c>
      <c r="BC273" s="380" t="n">
        <v>25569.125</v>
      </c>
      <c r="BD273" s="0" t="s">
        <v>2170</v>
      </c>
      <c r="BE273" s="0" t="s">
        <v>2170</v>
      </c>
      <c r="BF273" s="0" t="s">
        <v>2118</v>
      </c>
    </row>
    <row r="274" customFormat="false" ht="15" hidden="false" customHeight="false" outlineLevel="0" collapsed="false">
      <c r="A274" s="0" t="s">
        <v>19772</v>
      </c>
      <c r="B274" s="0" t="s">
        <v>19773</v>
      </c>
      <c r="C274" s="0" t="s">
        <v>19772</v>
      </c>
      <c r="D274" s="0" t="s">
        <v>2133</v>
      </c>
      <c r="E274" s="0" t="s">
        <v>19772</v>
      </c>
      <c r="F274" s="0" t="n">
        <v>1</v>
      </c>
      <c r="G274" s="0" t="s">
        <v>434</v>
      </c>
      <c r="H274" s="0" t="s">
        <v>2170</v>
      </c>
      <c r="I274" s="0" t="s">
        <v>2170</v>
      </c>
      <c r="J274" s="0" t="s">
        <v>2170</v>
      </c>
      <c r="K274" s="0" t="s">
        <v>2170</v>
      </c>
      <c r="L274" s="0" t="s">
        <v>2170</v>
      </c>
      <c r="M274" s="0" t="s">
        <v>2170</v>
      </c>
      <c r="N274" s="0" t="n">
        <f aca="false">FALSE()</f>
        <v>0</v>
      </c>
      <c r="O274" s="0" t="s">
        <v>19774</v>
      </c>
      <c r="P274" s="0" t="s">
        <v>17780</v>
      </c>
      <c r="Q274" s="0" t="n">
        <v>12</v>
      </c>
      <c r="R274" s="380" t="n">
        <v>46732.125</v>
      </c>
      <c r="S274" s="223" t="n">
        <v>1000</v>
      </c>
      <c r="T274" s="0" t="s">
        <v>2132</v>
      </c>
      <c r="U274" s="380" t="n">
        <v>45594.125</v>
      </c>
      <c r="V274" s="380" t="n">
        <v>45652.125</v>
      </c>
      <c r="W274" s="0" t="s">
        <v>2132</v>
      </c>
      <c r="X274" s="0" t="s">
        <v>19775</v>
      </c>
      <c r="Y274" s="0" t="s">
        <v>601</v>
      </c>
      <c r="Z274" s="0" t="s">
        <v>2602</v>
      </c>
      <c r="AA274" s="0" t="s">
        <v>2114</v>
      </c>
      <c r="AB274" s="0" t="s">
        <v>17781</v>
      </c>
      <c r="AC274" s="0" t="n">
        <v>1200000</v>
      </c>
      <c r="AD274" s="0" t="n">
        <v>1200000</v>
      </c>
      <c r="AE274" s="0" t="n">
        <v>5</v>
      </c>
      <c r="AF274" s="0" t="n">
        <f aca="false">FALSE()</f>
        <v>0</v>
      </c>
      <c r="AG274" s="0" t="n">
        <f aca="false">TRUE()</f>
        <v>1</v>
      </c>
      <c r="AH274" s="0" t="n">
        <f aca="false">TRUE()</f>
        <v>1</v>
      </c>
      <c r="AI274" s="0" t="n">
        <f aca="false">TRUE()</f>
        <v>1</v>
      </c>
      <c r="AJ274" s="0" t="n">
        <f aca="false">FALSE()</f>
        <v>0</v>
      </c>
      <c r="AK274" s="0" t="n">
        <f aca="false">FALSE()</f>
        <v>0</v>
      </c>
      <c r="AL274" s="0" t="s">
        <v>2129</v>
      </c>
      <c r="AM274" s="0" t="n">
        <f aca="false">TRUE()</f>
        <v>1</v>
      </c>
      <c r="AN274" s="0" t="s">
        <v>19776</v>
      </c>
      <c r="AO274" s="0" t="n">
        <v>1</v>
      </c>
      <c r="AP274" s="0" t="s">
        <v>19777</v>
      </c>
      <c r="AQ274" s="0" t="s">
        <v>19778</v>
      </c>
      <c r="AR274" s="0" t="n">
        <f aca="false">TRUE()</f>
        <v>1</v>
      </c>
      <c r="AS274" s="0" t="n">
        <f aca="false">TRUE()</f>
        <v>1</v>
      </c>
      <c r="AT274" s="0" t="n">
        <f aca="false">FALSE()</f>
        <v>0</v>
      </c>
      <c r="AU274" s="0" t="n">
        <f aca="false">FALSE()</f>
        <v>0</v>
      </c>
      <c r="AV274" s="0" t="n">
        <f aca="false">FALSE()</f>
        <v>0</v>
      </c>
      <c r="AW274" s="0" t="n">
        <f aca="false">TRUE()</f>
        <v>1</v>
      </c>
      <c r="AX274" s="380" t="n">
        <v>45652.6159722222</v>
      </c>
      <c r="AY274" s="380" t="n">
        <v>45652.125</v>
      </c>
      <c r="AZ274" s="0" t="n">
        <v>2</v>
      </c>
      <c r="BA274" s="0" t="s">
        <v>19779</v>
      </c>
      <c r="BB274" s="0" t="n">
        <v>0</v>
      </c>
      <c r="BC274" s="380" t="n">
        <v>46192.125</v>
      </c>
      <c r="BD274" s="0" t="s">
        <v>2170</v>
      </c>
      <c r="BE274" s="0" t="s">
        <v>2170</v>
      </c>
      <c r="BF274" s="0" t="s">
        <v>2118</v>
      </c>
    </row>
    <row r="275" customFormat="false" ht="15" hidden="false" customHeight="false" outlineLevel="0" collapsed="false">
      <c r="A275" s="0" t="s">
        <v>19780</v>
      </c>
      <c r="B275" s="0" t="s">
        <v>19781</v>
      </c>
      <c r="C275" s="0" t="s">
        <v>19780</v>
      </c>
      <c r="D275" s="0" t="s">
        <v>2133</v>
      </c>
      <c r="E275" s="0" t="s">
        <v>19780</v>
      </c>
      <c r="F275" s="0" t="n">
        <v>1</v>
      </c>
      <c r="G275" s="0" t="s">
        <v>434</v>
      </c>
      <c r="H275" s="0" t="s">
        <v>2170</v>
      </c>
      <c r="I275" s="0" t="s">
        <v>2170</v>
      </c>
      <c r="J275" s="0" t="s">
        <v>4904</v>
      </c>
      <c r="K275" s="0" t="s">
        <v>2170</v>
      </c>
      <c r="L275" s="0" t="s">
        <v>2597</v>
      </c>
      <c r="M275" s="0" t="s">
        <v>2170</v>
      </c>
      <c r="N275" s="0" t="n">
        <f aca="false">FALSE()</f>
        <v>0</v>
      </c>
      <c r="O275" s="0" t="s">
        <v>19782</v>
      </c>
      <c r="P275" s="0" t="s">
        <v>17838</v>
      </c>
      <c r="Q275" s="0" t="n">
        <v>2</v>
      </c>
      <c r="R275" s="380" t="n">
        <v>46928.125</v>
      </c>
      <c r="S275" s="223" t="n">
        <v>1000</v>
      </c>
      <c r="T275" s="0" t="s">
        <v>2132</v>
      </c>
      <c r="U275" s="380" t="n">
        <v>45629.125</v>
      </c>
      <c r="V275" s="380" t="n">
        <v>45631.125</v>
      </c>
      <c r="W275" s="0" t="s">
        <v>2170</v>
      </c>
      <c r="X275" s="0" t="s">
        <v>19783</v>
      </c>
      <c r="AA275" s="0" t="s">
        <v>600</v>
      </c>
      <c r="AB275" s="0" t="s">
        <v>17848</v>
      </c>
      <c r="AC275" s="0" t="n">
        <v>2023411</v>
      </c>
      <c r="AD275" s="0" t="n">
        <v>2499850</v>
      </c>
      <c r="AE275" s="0" t="n">
        <v>5</v>
      </c>
      <c r="AF275" s="0" t="n">
        <f aca="false">FALSE()</f>
        <v>0</v>
      </c>
      <c r="AG275" s="0" t="n">
        <f aca="false">TRUE()</f>
        <v>1</v>
      </c>
      <c r="AH275" s="0" t="n">
        <f aca="false">TRUE()</f>
        <v>1</v>
      </c>
      <c r="AI275" s="0" t="n">
        <f aca="false">FALSE()</f>
        <v>0</v>
      </c>
      <c r="AJ275" s="0" t="n">
        <f aca="false">FALSE()</f>
        <v>0</v>
      </c>
      <c r="AK275" s="0" t="n">
        <f aca="false">FALSE()</f>
        <v>0</v>
      </c>
      <c r="AL275" s="0" t="s">
        <v>3129</v>
      </c>
      <c r="AM275" s="0" t="n">
        <f aca="false">TRUE()</f>
        <v>1</v>
      </c>
      <c r="AN275" s="0" t="s">
        <v>19784</v>
      </c>
      <c r="AO275" s="0" t="n">
        <v>1</v>
      </c>
      <c r="AP275" s="0" t="s">
        <v>19785</v>
      </c>
      <c r="AQ275" s="0" t="s">
        <v>19786</v>
      </c>
      <c r="AR275" s="0" t="n">
        <f aca="false">TRUE()</f>
        <v>1</v>
      </c>
      <c r="AS275" s="0" t="n">
        <f aca="false">FALSE()</f>
        <v>0</v>
      </c>
      <c r="AT275" s="0" t="n">
        <f aca="false">FALSE()</f>
        <v>0</v>
      </c>
      <c r="AU275" s="0" t="n">
        <f aca="false">FALSE()</f>
        <v>0</v>
      </c>
      <c r="AV275" s="0" t="n">
        <f aca="false">FALSE()</f>
        <v>0</v>
      </c>
      <c r="AW275" s="0" t="n">
        <f aca="false">TRUE()</f>
        <v>1</v>
      </c>
      <c r="AX275" s="380" t="n">
        <v>45631.7458333333</v>
      </c>
      <c r="AY275" s="380" t="n">
        <v>45631.125</v>
      </c>
      <c r="AZ275" s="0" t="n">
        <v>1</v>
      </c>
      <c r="BA275" s="0" t="s">
        <v>17903</v>
      </c>
      <c r="BB275" s="0" t="n">
        <v>1</v>
      </c>
      <c r="BC275" s="380" t="n">
        <v>25569.125</v>
      </c>
      <c r="BD275" s="0" t="s">
        <v>4904</v>
      </c>
      <c r="BE275" s="0" t="s">
        <v>2170</v>
      </c>
      <c r="BF275" s="0" t="s">
        <v>2118</v>
      </c>
    </row>
    <row r="276" customFormat="false" ht="15" hidden="false" customHeight="false" outlineLevel="0" collapsed="false">
      <c r="A276" s="0" t="s">
        <v>19787</v>
      </c>
      <c r="B276" s="0" t="s">
        <v>19788</v>
      </c>
      <c r="C276" s="0" t="s">
        <v>19787</v>
      </c>
      <c r="D276" s="0" t="s">
        <v>2133</v>
      </c>
      <c r="E276" s="0" t="s">
        <v>19787</v>
      </c>
      <c r="F276" s="0" t="n">
        <v>1</v>
      </c>
      <c r="G276" s="0" t="s">
        <v>434</v>
      </c>
      <c r="H276" s="0" t="s">
        <v>2170</v>
      </c>
      <c r="I276" s="0" t="s">
        <v>2170</v>
      </c>
      <c r="J276" s="0" t="s">
        <v>2170</v>
      </c>
      <c r="K276" s="0" t="s">
        <v>2170</v>
      </c>
      <c r="L276" s="0" t="s">
        <v>2170</v>
      </c>
      <c r="M276" s="0" t="s">
        <v>2170</v>
      </c>
      <c r="N276" s="0" t="n">
        <f aca="false">FALSE()</f>
        <v>0</v>
      </c>
      <c r="O276" s="0" t="s">
        <v>19789</v>
      </c>
      <c r="P276" s="0" t="s">
        <v>17780</v>
      </c>
      <c r="Q276" s="0" t="n">
        <v>2</v>
      </c>
      <c r="R276" s="380" t="n">
        <v>45860.125</v>
      </c>
      <c r="S276" s="223" t="n">
        <v>1000</v>
      </c>
      <c r="T276" s="0" t="s">
        <v>2132</v>
      </c>
      <c r="U276" s="380" t="n">
        <v>40765.1666666667</v>
      </c>
      <c r="V276" s="380" t="n">
        <v>43312.125</v>
      </c>
      <c r="W276" s="0" t="s">
        <v>2132</v>
      </c>
      <c r="X276" s="0" t="s">
        <v>2170</v>
      </c>
      <c r="Y276" s="0" t="s">
        <v>601</v>
      </c>
      <c r="Z276" s="0" t="s">
        <v>2602</v>
      </c>
      <c r="AA276" s="0" t="s">
        <v>2574</v>
      </c>
      <c r="AB276" s="0" t="s">
        <v>17848</v>
      </c>
      <c r="AC276" s="0" t="n">
        <v>15000000</v>
      </c>
      <c r="AD276" s="0" t="n">
        <v>15000000</v>
      </c>
      <c r="AE276" s="0" t="n">
        <v>4</v>
      </c>
      <c r="AF276" s="0" t="n">
        <f aca="false">FALSE()</f>
        <v>0</v>
      </c>
      <c r="AG276" s="0" t="n">
        <f aca="false">TRUE()</f>
        <v>1</v>
      </c>
      <c r="AH276" s="0" t="n">
        <f aca="false">TRUE()</f>
        <v>1</v>
      </c>
      <c r="AI276" s="0" t="n">
        <f aca="false">FALSE()</f>
        <v>0</v>
      </c>
      <c r="AJ276" s="0" t="n">
        <f aca="false">FALSE()</f>
        <v>0</v>
      </c>
      <c r="AK276" s="0" t="n">
        <f aca="false">FALSE()</f>
        <v>0</v>
      </c>
      <c r="AL276" s="0" t="s">
        <v>2129</v>
      </c>
      <c r="AM276" s="0" t="n">
        <f aca="false">TRUE()</f>
        <v>1</v>
      </c>
      <c r="AN276" s="0" t="s">
        <v>19790</v>
      </c>
      <c r="AO276" s="0" t="n">
        <v>1</v>
      </c>
      <c r="AP276" s="0" t="s">
        <v>19791</v>
      </c>
      <c r="AQ276" s="0" t="s">
        <v>19792</v>
      </c>
      <c r="AR276" s="0" t="n">
        <f aca="false">TRUE()</f>
        <v>1</v>
      </c>
      <c r="AS276" s="0" t="n">
        <f aca="false">FALSE()</f>
        <v>0</v>
      </c>
      <c r="AT276" s="0" t="n">
        <f aca="false">FALSE()</f>
        <v>0</v>
      </c>
      <c r="AU276" s="0" t="n">
        <f aca="false">FALSE()</f>
        <v>0</v>
      </c>
      <c r="AV276" s="0" t="n">
        <f aca="false">FALSE()</f>
        <v>0</v>
      </c>
      <c r="AW276" s="0" t="n">
        <f aca="false">TRUE()</f>
        <v>1</v>
      </c>
      <c r="AX276" s="380" t="n">
        <v>43753.4291666667</v>
      </c>
      <c r="AY276" s="380" t="n">
        <v>43753.4166666667</v>
      </c>
      <c r="AZ276" s="0" t="n">
        <v>1</v>
      </c>
      <c r="BA276" s="0" t="s">
        <v>7878</v>
      </c>
      <c r="BB276" s="0" t="n">
        <v>0</v>
      </c>
      <c r="BC276" s="380" t="n">
        <v>45860.125</v>
      </c>
      <c r="BD276" s="0" t="s">
        <v>2170</v>
      </c>
      <c r="BE276" s="0" t="s">
        <v>2170</v>
      </c>
      <c r="BF276" s="0" t="s">
        <v>2118</v>
      </c>
    </row>
    <row r="277" customFormat="false" ht="15" hidden="false" customHeight="false" outlineLevel="0" collapsed="false">
      <c r="A277" s="0" t="s">
        <v>19793</v>
      </c>
      <c r="B277" s="0" t="s">
        <v>19794</v>
      </c>
      <c r="C277" s="0" t="s">
        <v>19793</v>
      </c>
      <c r="D277" s="0" t="s">
        <v>2133</v>
      </c>
      <c r="E277" s="0" t="s">
        <v>19793</v>
      </c>
      <c r="F277" s="0" t="n">
        <v>1</v>
      </c>
      <c r="G277" s="0" t="s">
        <v>434</v>
      </c>
      <c r="H277" s="0" t="s">
        <v>2170</v>
      </c>
      <c r="I277" s="0" t="s">
        <v>2170</v>
      </c>
      <c r="J277" s="0" t="s">
        <v>2170</v>
      </c>
      <c r="K277" s="0" t="s">
        <v>2170</v>
      </c>
      <c r="L277" s="0" t="s">
        <v>2170</v>
      </c>
      <c r="M277" s="0" t="s">
        <v>2170</v>
      </c>
      <c r="N277" s="0" t="n">
        <f aca="false">FALSE()</f>
        <v>0</v>
      </c>
      <c r="O277" s="0" t="s">
        <v>19795</v>
      </c>
      <c r="P277" s="0" t="s">
        <v>17780</v>
      </c>
      <c r="Q277" s="0" t="n">
        <v>12</v>
      </c>
      <c r="R277" s="380" t="n">
        <v>46837.125</v>
      </c>
      <c r="S277" s="223" t="n">
        <v>1000</v>
      </c>
      <c r="T277" s="0" t="s">
        <v>2132</v>
      </c>
      <c r="U277" s="380" t="n">
        <v>45748.125</v>
      </c>
      <c r="V277" s="380" t="n">
        <v>45757.125</v>
      </c>
      <c r="W277" s="0" t="s">
        <v>2132</v>
      </c>
      <c r="X277" s="0" t="s">
        <v>19796</v>
      </c>
      <c r="Y277" s="0" t="s">
        <v>601</v>
      </c>
      <c r="Z277" s="0" t="s">
        <v>2602</v>
      </c>
      <c r="AA277" s="0" t="s">
        <v>610</v>
      </c>
      <c r="AB277" s="0" t="s">
        <v>17781</v>
      </c>
      <c r="AC277" s="0" t="n">
        <v>150000</v>
      </c>
      <c r="AD277" s="0" t="n">
        <v>150000</v>
      </c>
      <c r="AE277" s="0" t="n">
        <v>5</v>
      </c>
      <c r="AF277" s="0" t="n">
        <f aca="false">FALSE()</f>
        <v>0</v>
      </c>
      <c r="AG277" s="0" t="n">
        <f aca="false">TRUE()</f>
        <v>1</v>
      </c>
      <c r="AH277" s="0" t="n">
        <f aca="false">TRUE()</f>
        <v>1</v>
      </c>
      <c r="AI277" s="0" t="n">
        <f aca="false">FALSE()</f>
        <v>0</v>
      </c>
      <c r="AJ277" s="0" t="n">
        <f aca="false">FALSE()</f>
        <v>0</v>
      </c>
      <c r="AK277" s="0" t="n">
        <f aca="false">FALSE()</f>
        <v>0</v>
      </c>
      <c r="AL277" s="0" t="s">
        <v>2129</v>
      </c>
      <c r="AM277" s="0" t="n">
        <f aca="false">TRUE()</f>
        <v>1</v>
      </c>
      <c r="AN277" s="0" t="s">
        <v>19797</v>
      </c>
      <c r="AO277" s="0" t="n">
        <v>1</v>
      </c>
      <c r="AP277" s="0" t="s">
        <v>19798</v>
      </c>
      <c r="AQ277" s="0" t="s">
        <v>19799</v>
      </c>
      <c r="AR277" s="0" t="n">
        <f aca="false">TRUE()</f>
        <v>1</v>
      </c>
      <c r="AS277" s="0" t="n">
        <f aca="false">TRUE()</f>
        <v>1</v>
      </c>
      <c r="AT277" s="0" t="n">
        <f aca="false">FALSE()</f>
        <v>0</v>
      </c>
      <c r="AU277" s="0" t="n">
        <f aca="false">FALSE()</f>
        <v>0</v>
      </c>
      <c r="AV277" s="0" t="n">
        <f aca="false">FALSE()</f>
        <v>0</v>
      </c>
      <c r="AW277" s="0" t="n">
        <f aca="false">TRUE()</f>
        <v>1</v>
      </c>
      <c r="AX277" s="380" t="n">
        <v>45757.6694444444</v>
      </c>
      <c r="AY277" s="380" t="n">
        <v>45757.125</v>
      </c>
      <c r="AZ277" s="0" t="n">
        <v>3</v>
      </c>
      <c r="BA277" s="0" t="s">
        <v>18540</v>
      </c>
      <c r="BB277" s="0" t="n">
        <v>0</v>
      </c>
      <c r="BC277" s="380" t="n">
        <v>25569.125</v>
      </c>
      <c r="BD277" s="0" t="s">
        <v>2170</v>
      </c>
      <c r="BE277" s="0" t="s">
        <v>2170</v>
      </c>
      <c r="BF277" s="0" t="s">
        <v>2118</v>
      </c>
    </row>
    <row r="278" customFormat="false" ht="15" hidden="false" customHeight="false" outlineLevel="0" collapsed="false">
      <c r="A278" s="0" t="s">
        <v>19800</v>
      </c>
      <c r="B278" s="0" t="s">
        <v>19801</v>
      </c>
      <c r="C278" s="0" t="s">
        <v>19800</v>
      </c>
      <c r="D278" s="0" t="s">
        <v>2133</v>
      </c>
      <c r="E278" s="0" t="s">
        <v>19800</v>
      </c>
      <c r="F278" s="0" t="n">
        <v>1</v>
      </c>
      <c r="G278" s="0" t="s">
        <v>434</v>
      </c>
      <c r="H278" s="0" t="s">
        <v>2170</v>
      </c>
      <c r="I278" s="0" t="s">
        <v>2170</v>
      </c>
      <c r="J278" s="0" t="s">
        <v>2170</v>
      </c>
      <c r="K278" s="0" t="s">
        <v>2170</v>
      </c>
      <c r="L278" s="0" t="s">
        <v>2170</v>
      </c>
      <c r="M278" s="0" t="s">
        <v>2170</v>
      </c>
      <c r="N278" s="0" t="n">
        <f aca="false">FALSE()</f>
        <v>0</v>
      </c>
      <c r="O278" s="0" t="s">
        <v>19802</v>
      </c>
      <c r="P278" s="0" t="s">
        <v>17780</v>
      </c>
      <c r="Q278" s="0" t="n">
        <v>4</v>
      </c>
      <c r="R278" s="380" t="n">
        <v>46129.125</v>
      </c>
      <c r="S278" s="223" t="n">
        <v>1000</v>
      </c>
      <c r="T278" s="0" t="s">
        <v>2132</v>
      </c>
      <c r="U278" s="380" t="n">
        <v>44909.125</v>
      </c>
      <c r="V278" s="380" t="n">
        <v>45037.125</v>
      </c>
      <c r="W278" s="0" t="s">
        <v>2132</v>
      </c>
      <c r="X278" s="0" t="s">
        <v>19803</v>
      </c>
      <c r="Y278" s="0" t="s">
        <v>601</v>
      </c>
      <c r="Z278" s="0" t="s">
        <v>2602</v>
      </c>
      <c r="AA278" s="0" t="s">
        <v>2365</v>
      </c>
      <c r="AB278" s="0" t="s">
        <v>17781</v>
      </c>
      <c r="AC278" s="0" t="n">
        <v>7000000</v>
      </c>
      <c r="AD278" s="0" t="n">
        <v>7000000</v>
      </c>
      <c r="AE278" s="0" t="n">
        <v>5</v>
      </c>
      <c r="AF278" s="0" t="n">
        <f aca="false">FALSE()</f>
        <v>0</v>
      </c>
      <c r="AG278" s="0" t="n">
        <f aca="false">TRUE()</f>
        <v>1</v>
      </c>
      <c r="AH278" s="0" t="n">
        <f aca="false">TRUE()</f>
        <v>1</v>
      </c>
      <c r="AI278" s="0" t="n">
        <f aca="false">FALSE()</f>
        <v>0</v>
      </c>
      <c r="AJ278" s="0" t="n">
        <f aca="false">FALSE()</f>
        <v>0</v>
      </c>
      <c r="AK278" s="0" t="n">
        <f aca="false">FALSE()</f>
        <v>0</v>
      </c>
      <c r="AL278" s="0" t="s">
        <v>2129</v>
      </c>
      <c r="AM278" s="0" t="n">
        <f aca="false">TRUE()</f>
        <v>1</v>
      </c>
      <c r="AN278" s="0" t="s">
        <v>19804</v>
      </c>
      <c r="AO278" s="0" t="n">
        <v>1</v>
      </c>
      <c r="AP278" s="0" t="s">
        <v>19805</v>
      </c>
      <c r="AQ278" s="0" t="s">
        <v>19806</v>
      </c>
      <c r="AR278" s="0" t="n">
        <f aca="false">TRUE()</f>
        <v>1</v>
      </c>
      <c r="AS278" s="0" t="n">
        <f aca="false">FALSE()</f>
        <v>0</v>
      </c>
      <c r="AT278" s="0" t="n">
        <f aca="false">FALSE()</f>
        <v>0</v>
      </c>
      <c r="AU278" s="0" t="n">
        <f aca="false">FALSE()</f>
        <v>0</v>
      </c>
      <c r="AV278" s="0" t="n">
        <f aca="false">FALSE()</f>
        <v>0</v>
      </c>
      <c r="AW278" s="0" t="n">
        <f aca="false">TRUE()</f>
        <v>1</v>
      </c>
      <c r="AX278" s="380" t="n">
        <v>45037.6145833333</v>
      </c>
      <c r="AY278" s="380" t="n">
        <v>45037.4166666667</v>
      </c>
      <c r="AZ278" s="0" t="n">
        <v>2</v>
      </c>
      <c r="BA278" s="0" t="s">
        <v>15277</v>
      </c>
      <c r="BB278" s="0" t="n">
        <v>0</v>
      </c>
      <c r="BC278" s="380" t="n">
        <v>25569.125</v>
      </c>
      <c r="BD278" s="0" t="s">
        <v>2170</v>
      </c>
      <c r="BE278" s="0" t="s">
        <v>2170</v>
      </c>
      <c r="BF278" s="0" t="s">
        <v>604</v>
      </c>
    </row>
    <row r="279" customFormat="false" ht="15" hidden="false" customHeight="false" outlineLevel="0" collapsed="false">
      <c r="A279" s="0" t="s">
        <v>19807</v>
      </c>
      <c r="B279" s="0" t="s">
        <v>19808</v>
      </c>
      <c r="C279" s="0" t="s">
        <v>19807</v>
      </c>
      <c r="D279" s="0" t="s">
        <v>2133</v>
      </c>
      <c r="E279" s="0" t="s">
        <v>19807</v>
      </c>
      <c r="F279" s="0" t="n">
        <v>1</v>
      </c>
      <c r="G279" s="0" t="s">
        <v>434</v>
      </c>
      <c r="H279" s="0" t="s">
        <v>2170</v>
      </c>
      <c r="I279" s="0" t="s">
        <v>2170</v>
      </c>
      <c r="J279" s="0" t="s">
        <v>2170</v>
      </c>
      <c r="K279" s="0" t="s">
        <v>2170</v>
      </c>
      <c r="L279" s="0" t="s">
        <v>2170</v>
      </c>
      <c r="M279" s="0" t="s">
        <v>2170</v>
      </c>
      <c r="N279" s="0" t="n">
        <f aca="false">FALSE()</f>
        <v>0</v>
      </c>
      <c r="O279" s="0" t="s">
        <v>19809</v>
      </c>
      <c r="P279" s="0" t="s">
        <v>17838</v>
      </c>
      <c r="Q279" s="0" t="n">
        <v>2</v>
      </c>
      <c r="R279" s="380" t="n">
        <v>77080.125</v>
      </c>
      <c r="S279" s="223" t="n">
        <v>1000</v>
      </c>
      <c r="T279" s="0" t="s">
        <v>2132</v>
      </c>
      <c r="U279" s="380" t="n">
        <v>45330.125</v>
      </c>
      <c r="V279" s="380" t="n">
        <v>45376.125</v>
      </c>
      <c r="W279" s="0" t="s">
        <v>2132</v>
      </c>
      <c r="X279" s="0" t="s">
        <v>19810</v>
      </c>
      <c r="Y279" s="0" t="s">
        <v>601</v>
      </c>
      <c r="Z279" s="0" t="s">
        <v>2602</v>
      </c>
      <c r="AA279" s="0" t="s">
        <v>610</v>
      </c>
      <c r="AB279" s="0" t="s">
        <v>17781</v>
      </c>
      <c r="AC279" s="0" t="n">
        <v>1698421</v>
      </c>
      <c r="AD279" s="0" t="n">
        <v>2250000</v>
      </c>
      <c r="AE279" s="0" t="n">
        <v>5</v>
      </c>
      <c r="AF279" s="0" t="n">
        <f aca="false">FALSE()</f>
        <v>0</v>
      </c>
      <c r="AG279" s="0" t="n">
        <f aca="false">TRUE()</f>
        <v>1</v>
      </c>
      <c r="AH279" s="0" t="n">
        <f aca="false">TRUE()</f>
        <v>1</v>
      </c>
      <c r="AI279" s="0" t="n">
        <f aca="false">FALSE()</f>
        <v>0</v>
      </c>
      <c r="AJ279" s="0" t="n">
        <f aca="false">TRUE()</f>
        <v>1</v>
      </c>
      <c r="AK279" s="0" t="n">
        <f aca="false">FALSE()</f>
        <v>0</v>
      </c>
      <c r="AL279" s="0" t="s">
        <v>3129</v>
      </c>
      <c r="AM279" s="0" t="n">
        <f aca="false">TRUE()</f>
        <v>1</v>
      </c>
      <c r="AN279" s="0" t="s">
        <v>19811</v>
      </c>
      <c r="AO279" s="0" t="n">
        <v>1</v>
      </c>
      <c r="AP279" s="0" t="s">
        <v>19812</v>
      </c>
      <c r="AQ279" s="0" t="s">
        <v>19813</v>
      </c>
      <c r="AR279" s="0" t="n">
        <f aca="false">TRUE()</f>
        <v>1</v>
      </c>
      <c r="AS279" s="0" t="n">
        <f aca="false">TRUE()</f>
        <v>1</v>
      </c>
      <c r="AT279" s="0" t="n">
        <f aca="false">FALSE()</f>
        <v>0</v>
      </c>
      <c r="AU279" s="0" t="n">
        <f aca="false">FALSE()</f>
        <v>0</v>
      </c>
      <c r="AV279" s="0" t="n">
        <f aca="false">TRUE()</f>
        <v>1</v>
      </c>
      <c r="AW279" s="0" t="n">
        <f aca="false">TRUE()</f>
        <v>1</v>
      </c>
      <c r="AX279" s="380" t="n">
        <v>45460.4604166667</v>
      </c>
      <c r="AY279" s="380" t="n">
        <v>45460.125</v>
      </c>
      <c r="AZ279" s="0" t="n">
        <v>0</v>
      </c>
      <c r="BA279" s="0" t="s">
        <v>19814</v>
      </c>
      <c r="BB279" s="0" t="n">
        <v>1</v>
      </c>
      <c r="BC279" s="380" t="n">
        <v>45997.125</v>
      </c>
      <c r="BD279" s="0" t="s">
        <v>2170</v>
      </c>
      <c r="BE279" s="0" t="s">
        <v>2170</v>
      </c>
      <c r="BF279" s="0" t="s">
        <v>2118</v>
      </c>
    </row>
    <row r="280" customFormat="false" ht="15" hidden="false" customHeight="false" outlineLevel="0" collapsed="false">
      <c r="A280" s="0" t="s">
        <v>19815</v>
      </c>
      <c r="B280" s="0" t="s">
        <v>19816</v>
      </c>
      <c r="C280" s="0" t="s">
        <v>19815</v>
      </c>
      <c r="D280" s="0" t="s">
        <v>2133</v>
      </c>
      <c r="E280" s="0" t="s">
        <v>19815</v>
      </c>
      <c r="F280" s="0" t="n">
        <v>1</v>
      </c>
      <c r="G280" s="0" t="s">
        <v>434</v>
      </c>
      <c r="H280" s="0" t="s">
        <v>2596</v>
      </c>
      <c r="I280" s="0" t="s">
        <v>2596</v>
      </c>
      <c r="J280" s="0" t="s">
        <v>19817</v>
      </c>
      <c r="K280" s="0" t="s">
        <v>2170</v>
      </c>
      <c r="L280" s="0" t="s">
        <v>2599</v>
      </c>
      <c r="M280" s="0" t="s">
        <v>2170</v>
      </c>
      <c r="N280" s="0" t="n">
        <f aca="false">FALSE()</f>
        <v>0</v>
      </c>
      <c r="O280" s="0" t="s">
        <v>19818</v>
      </c>
      <c r="P280" s="0" t="s">
        <v>17838</v>
      </c>
      <c r="Q280" s="0" t="n">
        <v>4</v>
      </c>
      <c r="R280" s="380" t="n">
        <v>46982.125</v>
      </c>
      <c r="S280" s="223" t="n">
        <v>1000</v>
      </c>
      <c r="T280" s="0" t="s">
        <v>2132</v>
      </c>
      <c r="U280" s="380" t="n">
        <v>45428.125</v>
      </c>
      <c r="V280" s="380" t="n">
        <v>45435.125</v>
      </c>
      <c r="W280" s="0" t="s">
        <v>2132</v>
      </c>
      <c r="X280" s="0" t="s">
        <v>19819</v>
      </c>
      <c r="Y280" s="0" t="s">
        <v>601</v>
      </c>
      <c r="Z280" s="0" t="s">
        <v>2602</v>
      </c>
      <c r="AA280" s="0" t="s">
        <v>610</v>
      </c>
      <c r="AB280" s="0" t="s">
        <v>17781</v>
      </c>
      <c r="AC280" s="0" t="n">
        <v>12000000</v>
      </c>
      <c r="AD280" s="0" t="n">
        <v>12000000</v>
      </c>
      <c r="AE280" s="0" t="n">
        <v>5</v>
      </c>
      <c r="AF280" s="0" t="n">
        <f aca="false">FALSE()</f>
        <v>0</v>
      </c>
      <c r="AG280" s="0" t="n">
        <f aca="false">TRUE()</f>
        <v>1</v>
      </c>
      <c r="AH280" s="0" t="n">
        <f aca="false">TRUE()</f>
        <v>1</v>
      </c>
      <c r="AI280" s="0" t="n">
        <f aca="false">TRUE()</f>
        <v>1</v>
      </c>
      <c r="AJ280" s="0" t="n">
        <f aca="false">FALSE()</f>
        <v>0</v>
      </c>
      <c r="AK280" s="0" t="n">
        <f aca="false">FALSE()</f>
        <v>0</v>
      </c>
      <c r="AL280" s="0" t="s">
        <v>2129</v>
      </c>
      <c r="AM280" s="0" t="n">
        <f aca="false">TRUE()</f>
        <v>1</v>
      </c>
      <c r="AN280" s="0" t="s">
        <v>19820</v>
      </c>
      <c r="AO280" s="0" t="n">
        <v>1</v>
      </c>
      <c r="AP280" s="0" t="s">
        <v>19821</v>
      </c>
      <c r="AQ280" s="0" t="s">
        <v>19822</v>
      </c>
      <c r="AR280" s="0" t="n">
        <f aca="false">TRUE()</f>
        <v>1</v>
      </c>
      <c r="AS280" s="0" t="n">
        <f aca="false">FALSE()</f>
        <v>0</v>
      </c>
      <c r="AT280" s="0" t="n">
        <f aca="false">FALSE()</f>
        <v>0</v>
      </c>
      <c r="AU280" s="0" t="n">
        <f aca="false">FALSE()</f>
        <v>0</v>
      </c>
      <c r="AV280" s="0" t="n">
        <f aca="false">FALSE()</f>
        <v>0</v>
      </c>
      <c r="AW280" s="0" t="n">
        <f aca="false">TRUE()</f>
        <v>1</v>
      </c>
      <c r="AX280" s="380" t="n">
        <v>45435.625</v>
      </c>
      <c r="AY280" s="380" t="n">
        <v>45435.125</v>
      </c>
      <c r="AZ280" s="0" t="n">
        <v>1</v>
      </c>
      <c r="BA280" s="0" t="s">
        <v>9409</v>
      </c>
      <c r="BB280" s="0" t="n">
        <v>0</v>
      </c>
      <c r="BC280" s="380" t="n">
        <v>25569.125</v>
      </c>
      <c r="BD280" s="0" t="s">
        <v>19817</v>
      </c>
      <c r="BE280" s="0" t="s">
        <v>2170</v>
      </c>
      <c r="BF280" s="0" t="s">
        <v>17868</v>
      </c>
    </row>
    <row r="281" customFormat="false" ht="15" hidden="false" customHeight="false" outlineLevel="0" collapsed="false">
      <c r="A281" s="0" t="s">
        <v>19823</v>
      </c>
      <c r="B281" s="0" t="s">
        <v>19824</v>
      </c>
      <c r="C281" s="0" t="s">
        <v>19823</v>
      </c>
      <c r="D281" s="0" t="s">
        <v>2133</v>
      </c>
      <c r="E281" s="0" t="s">
        <v>19823</v>
      </c>
      <c r="F281" s="0" t="n">
        <v>1</v>
      </c>
      <c r="G281" s="0" t="s">
        <v>434</v>
      </c>
      <c r="H281" s="0" t="s">
        <v>2170</v>
      </c>
      <c r="I281" s="0" t="s">
        <v>2170</v>
      </c>
      <c r="J281" s="0" t="s">
        <v>2170</v>
      </c>
      <c r="K281" s="0" t="s">
        <v>2170</v>
      </c>
      <c r="L281" s="0" t="s">
        <v>2170</v>
      </c>
      <c r="M281" s="0" t="s">
        <v>2170</v>
      </c>
      <c r="N281" s="0" t="n">
        <f aca="false">FALSE()</f>
        <v>0</v>
      </c>
      <c r="O281" s="0" t="s">
        <v>19825</v>
      </c>
      <c r="P281" s="0" t="s">
        <v>17780</v>
      </c>
      <c r="Q281" s="0" t="n">
        <v>12</v>
      </c>
      <c r="R281" s="380" t="n">
        <v>46227.125</v>
      </c>
      <c r="S281" s="223" t="n">
        <v>860</v>
      </c>
      <c r="T281" s="0" t="s">
        <v>2132</v>
      </c>
      <c r="U281" s="380" t="n">
        <v>45134.125</v>
      </c>
      <c r="V281" s="380" t="n">
        <v>45147.125</v>
      </c>
      <c r="W281" s="0" t="s">
        <v>2132</v>
      </c>
      <c r="X281" s="0" t="s">
        <v>19070</v>
      </c>
      <c r="Y281" s="0" t="s">
        <v>601</v>
      </c>
      <c r="Z281" s="0" t="s">
        <v>2602</v>
      </c>
      <c r="AA281" s="0" t="s">
        <v>2365</v>
      </c>
      <c r="AB281" s="0" t="s">
        <v>17781</v>
      </c>
      <c r="AC281" s="0" t="n">
        <v>100000</v>
      </c>
      <c r="AD281" s="0" t="n">
        <v>100000</v>
      </c>
      <c r="AE281" s="0" t="n">
        <v>5</v>
      </c>
      <c r="AF281" s="0" t="n">
        <f aca="false">FALSE()</f>
        <v>0</v>
      </c>
      <c r="AG281" s="0" t="n">
        <f aca="false">TRUE()</f>
        <v>1</v>
      </c>
      <c r="AH281" s="0" t="n">
        <f aca="false">TRUE()</f>
        <v>1</v>
      </c>
      <c r="AI281" s="0" t="n">
        <f aca="false">FALSE()</f>
        <v>0</v>
      </c>
      <c r="AJ281" s="0" t="n">
        <f aca="false">FALSE()</f>
        <v>0</v>
      </c>
      <c r="AK281" s="0" t="n">
        <f aca="false">TRUE()</f>
        <v>1</v>
      </c>
      <c r="AL281" s="0" t="s">
        <v>2129</v>
      </c>
      <c r="AM281" s="0" t="n">
        <f aca="false">TRUE()</f>
        <v>1</v>
      </c>
      <c r="AN281" s="0" t="s">
        <v>19826</v>
      </c>
      <c r="AO281" s="0" t="n">
        <v>1</v>
      </c>
      <c r="AP281" s="0" t="s">
        <v>19827</v>
      </c>
      <c r="AQ281" s="0" t="s">
        <v>19828</v>
      </c>
      <c r="AR281" s="0" t="n">
        <f aca="false">TRUE()</f>
        <v>1</v>
      </c>
      <c r="AS281" s="0" t="n">
        <f aca="false">TRUE()</f>
        <v>1</v>
      </c>
      <c r="AT281" s="0" t="n">
        <f aca="false">FALSE()</f>
        <v>0</v>
      </c>
      <c r="AU281" s="0" t="n">
        <f aca="false">FALSE()</f>
        <v>0</v>
      </c>
      <c r="AV281" s="0" t="n">
        <f aca="false">FALSE()</f>
        <v>0</v>
      </c>
      <c r="AW281" s="0" t="n">
        <f aca="false">FALSE()</f>
        <v>0</v>
      </c>
      <c r="AX281" s="380" t="n">
        <v>45147.6972222222</v>
      </c>
      <c r="AY281" s="380" t="n">
        <v>45147.4166666667</v>
      </c>
      <c r="AZ281" s="0" t="n">
        <v>3</v>
      </c>
      <c r="BA281" s="0" t="s">
        <v>19829</v>
      </c>
      <c r="BB281" s="0" t="n">
        <v>0</v>
      </c>
      <c r="BC281" s="380" t="n">
        <v>25569.125</v>
      </c>
      <c r="BD281" s="0" t="s">
        <v>2170</v>
      </c>
      <c r="BE281" s="0" t="s">
        <v>2170</v>
      </c>
      <c r="BF281" s="0" t="s">
        <v>2118</v>
      </c>
    </row>
    <row r="282" customFormat="false" ht="15" hidden="false" customHeight="false" outlineLevel="0" collapsed="false">
      <c r="A282" s="0" t="s">
        <v>19830</v>
      </c>
      <c r="B282" s="0" t="s">
        <v>19831</v>
      </c>
      <c r="C282" s="0" t="s">
        <v>19830</v>
      </c>
      <c r="D282" s="0" t="s">
        <v>2133</v>
      </c>
      <c r="E282" s="0" t="s">
        <v>19830</v>
      </c>
      <c r="F282" s="0" t="n">
        <v>1</v>
      </c>
      <c r="G282" s="0" t="s">
        <v>434</v>
      </c>
      <c r="H282" s="0" t="s">
        <v>2170</v>
      </c>
      <c r="I282" s="0" t="s">
        <v>2170</v>
      </c>
      <c r="J282" s="0" t="s">
        <v>2170</v>
      </c>
      <c r="K282" s="0" t="s">
        <v>2170</v>
      </c>
      <c r="L282" s="0" t="s">
        <v>2170</v>
      </c>
      <c r="M282" s="0" t="s">
        <v>2170</v>
      </c>
      <c r="N282" s="0" t="n">
        <f aca="false">FALSE()</f>
        <v>0</v>
      </c>
      <c r="O282" s="0" t="s">
        <v>19832</v>
      </c>
      <c r="P282" s="0" t="s">
        <v>17780</v>
      </c>
      <c r="Q282" s="0" t="n">
        <v>12</v>
      </c>
      <c r="R282" s="380" t="n">
        <v>45942.125</v>
      </c>
      <c r="S282" s="223" t="n">
        <v>1000</v>
      </c>
      <c r="T282" s="0" t="s">
        <v>2132</v>
      </c>
      <c r="U282" s="380" t="n">
        <v>44852.125</v>
      </c>
      <c r="V282" s="380" t="n">
        <v>44862.125</v>
      </c>
      <c r="W282" s="0" t="s">
        <v>2132</v>
      </c>
      <c r="X282" s="0" t="s">
        <v>19833</v>
      </c>
      <c r="Y282" s="0" t="s">
        <v>601</v>
      </c>
      <c r="Z282" s="0" t="s">
        <v>2602</v>
      </c>
      <c r="AA282" s="0" t="s">
        <v>2891</v>
      </c>
      <c r="AB282" s="0" t="s">
        <v>17781</v>
      </c>
      <c r="AC282" s="0" t="n">
        <v>300000</v>
      </c>
      <c r="AD282" s="0" t="n">
        <v>300000</v>
      </c>
      <c r="AE282" s="0" t="n">
        <v>5</v>
      </c>
      <c r="AF282" s="0" t="n">
        <f aca="false">FALSE()</f>
        <v>0</v>
      </c>
      <c r="AG282" s="0" t="n">
        <f aca="false">TRUE()</f>
        <v>1</v>
      </c>
      <c r="AH282" s="0" t="n">
        <f aca="false">TRUE()</f>
        <v>1</v>
      </c>
      <c r="AI282" s="0" t="n">
        <f aca="false">FALSE()</f>
        <v>0</v>
      </c>
      <c r="AJ282" s="0" t="n">
        <f aca="false">FALSE()</f>
        <v>0</v>
      </c>
      <c r="AK282" s="0" t="n">
        <f aca="false">TRUE()</f>
        <v>1</v>
      </c>
      <c r="AL282" s="0" t="s">
        <v>2129</v>
      </c>
      <c r="AM282" s="0" t="n">
        <f aca="false">TRUE()</f>
        <v>1</v>
      </c>
      <c r="AN282" s="0" t="s">
        <v>19834</v>
      </c>
      <c r="AO282" s="0" t="n">
        <v>1</v>
      </c>
      <c r="AP282" s="0" t="s">
        <v>19835</v>
      </c>
      <c r="AQ282" s="0" t="s">
        <v>19836</v>
      </c>
      <c r="AR282" s="0" t="n">
        <f aca="false">TRUE()</f>
        <v>1</v>
      </c>
      <c r="AS282" s="0" t="n">
        <f aca="false">FALSE()</f>
        <v>0</v>
      </c>
      <c r="AT282" s="0" t="n">
        <f aca="false">FALSE()</f>
        <v>0</v>
      </c>
      <c r="AU282" s="0" t="n">
        <f aca="false">FALSE()</f>
        <v>0</v>
      </c>
      <c r="AV282" s="0" t="n">
        <f aca="false">FALSE()</f>
        <v>0</v>
      </c>
      <c r="AW282" s="0" t="n">
        <f aca="false">TRUE()</f>
        <v>1</v>
      </c>
      <c r="AX282" s="380" t="n">
        <v>44862.6902777778</v>
      </c>
      <c r="AY282" s="380" t="n">
        <v>44862.4166666667</v>
      </c>
      <c r="AZ282" s="0" t="n">
        <v>3</v>
      </c>
      <c r="BA282" s="0" t="s">
        <v>19837</v>
      </c>
      <c r="BB282" s="0" t="n">
        <v>0</v>
      </c>
      <c r="BC282" s="380" t="n">
        <v>25569.125</v>
      </c>
      <c r="BD282" s="0" t="s">
        <v>2170</v>
      </c>
      <c r="BE282" s="0" t="s">
        <v>2170</v>
      </c>
      <c r="BF282" s="0" t="s">
        <v>604</v>
      </c>
    </row>
    <row r="283" customFormat="false" ht="15" hidden="false" customHeight="false" outlineLevel="0" collapsed="false">
      <c r="A283" s="0" t="s">
        <v>19838</v>
      </c>
      <c r="B283" s="0" t="s">
        <v>19839</v>
      </c>
      <c r="C283" s="0" t="s">
        <v>19838</v>
      </c>
      <c r="D283" s="0" t="s">
        <v>2133</v>
      </c>
      <c r="E283" s="0" t="s">
        <v>19838</v>
      </c>
      <c r="F283" s="0" t="n">
        <v>1</v>
      </c>
      <c r="G283" s="0" t="s">
        <v>434</v>
      </c>
      <c r="H283" s="0" t="s">
        <v>2170</v>
      </c>
      <c r="I283" s="0" t="s">
        <v>2170</v>
      </c>
      <c r="J283" s="0" t="s">
        <v>2170</v>
      </c>
      <c r="K283" s="0" t="s">
        <v>2170</v>
      </c>
      <c r="L283" s="0" t="s">
        <v>2170</v>
      </c>
      <c r="M283" s="0" t="s">
        <v>2170</v>
      </c>
      <c r="N283" s="0" t="n">
        <f aca="false">FALSE()</f>
        <v>0</v>
      </c>
      <c r="O283" s="0" t="s">
        <v>19840</v>
      </c>
      <c r="P283" s="0" t="s">
        <v>17780</v>
      </c>
      <c r="Q283" s="0" t="n">
        <v>4</v>
      </c>
      <c r="R283" s="380" t="n">
        <v>46093.125</v>
      </c>
      <c r="S283" s="223" t="n">
        <v>1000</v>
      </c>
      <c r="T283" s="0" t="s">
        <v>2132</v>
      </c>
      <c r="U283" s="380" t="n">
        <v>44224.125</v>
      </c>
      <c r="V283" s="380" t="n">
        <v>44273.125</v>
      </c>
      <c r="W283" s="0" t="s">
        <v>2132</v>
      </c>
      <c r="X283" s="0" t="s">
        <v>19841</v>
      </c>
      <c r="Y283" s="0" t="s">
        <v>601</v>
      </c>
      <c r="Z283" s="0" t="s">
        <v>2602</v>
      </c>
      <c r="AA283" s="0" t="s">
        <v>2115</v>
      </c>
      <c r="AB283" s="0" t="s">
        <v>17781</v>
      </c>
      <c r="AC283" s="0" t="n">
        <v>2690000</v>
      </c>
      <c r="AD283" s="0" t="n">
        <v>2690000</v>
      </c>
      <c r="AE283" s="0" t="n">
        <v>5</v>
      </c>
      <c r="AF283" s="0" t="n">
        <f aca="false">FALSE()</f>
        <v>0</v>
      </c>
      <c r="AG283" s="0" t="n">
        <f aca="false">TRUE()</f>
        <v>1</v>
      </c>
      <c r="AH283" s="0" t="n">
        <f aca="false">TRUE()</f>
        <v>1</v>
      </c>
      <c r="AI283" s="0" t="n">
        <f aca="false">FALSE()</f>
        <v>0</v>
      </c>
      <c r="AJ283" s="0" t="n">
        <f aca="false">FALSE()</f>
        <v>0</v>
      </c>
      <c r="AK283" s="0" t="n">
        <f aca="false">FALSE()</f>
        <v>0</v>
      </c>
      <c r="AL283" s="0" t="s">
        <v>2129</v>
      </c>
      <c r="AM283" s="0" t="n">
        <f aca="false">TRUE()</f>
        <v>1</v>
      </c>
      <c r="AN283" s="0" t="s">
        <v>19842</v>
      </c>
      <c r="AO283" s="0" t="n">
        <v>1</v>
      </c>
      <c r="AP283" s="0" t="s">
        <v>19843</v>
      </c>
      <c r="AQ283" s="0" t="s">
        <v>19844</v>
      </c>
      <c r="AR283" s="0" t="n">
        <f aca="false">TRUE()</f>
        <v>1</v>
      </c>
      <c r="AS283" s="0" t="n">
        <f aca="false">FALSE()</f>
        <v>0</v>
      </c>
      <c r="AT283" s="0" t="n">
        <f aca="false">FALSE()</f>
        <v>0</v>
      </c>
      <c r="AU283" s="0" t="n">
        <f aca="false">FALSE()</f>
        <v>0</v>
      </c>
      <c r="AV283" s="0" t="n">
        <f aca="false">FALSE()</f>
        <v>0</v>
      </c>
      <c r="AW283" s="0" t="n">
        <f aca="false">TRUE()</f>
        <v>1</v>
      </c>
      <c r="AX283" s="380" t="n">
        <v>44273.6631944444</v>
      </c>
      <c r="AY283" s="380" t="n">
        <v>44273.4166666667</v>
      </c>
      <c r="AZ283" s="0" t="n">
        <v>2</v>
      </c>
      <c r="BA283" s="0" t="s">
        <v>19845</v>
      </c>
      <c r="BB283" s="0" t="n">
        <v>0</v>
      </c>
      <c r="BC283" s="380" t="n">
        <v>25569.125</v>
      </c>
      <c r="BD283" s="0" t="s">
        <v>2170</v>
      </c>
      <c r="BE283" s="0" t="s">
        <v>2170</v>
      </c>
      <c r="BF283" s="0" t="s">
        <v>604</v>
      </c>
    </row>
    <row r="284" customFormat="false" ht="15" hidden="false" customHeight="false" outlineLevel="0" collapsed="false">
      <c r="A284" s="0" t="s">
        <v>19846</v>
      </c>
      <c r="B284" s="0" t="s">
        <v>19847</v>
      </c>
      <c r="C284" s="0" t="s">
        <v>19846</v>
      </c>
      <c r="D284" s="0" t="s">
        <v>2133</v>
      </c>
      <c r="E284" s="0" t="s">
        <v>19846</v>
      </c>
      <c r="F284" s="0" t="n">
        <v>1</v>
      </c>
      <c r="G284" s="0" t="s">
        <v>434</v>
      </c>
      <c r="H284" s="0" t="s">
        <v>2170</v>
      </c>
      <c r="I284" s="0" t="s">
        <v>2170</v>
      </c>
      <c r="J284" s="0" t="s">
        <v>2170</v>
      </c>
      <c r="K284" s="0" t="s">
        <v>2170</v>
      </c>
      <c r="L284" s="0" t="s">
        <v>2170</v>
      </c>
      <c r="M284" s="0" t="s">
        <v>2170</v>
      </c>
      <c r="N284" s="0" t="n">
        <f aca="false">FALSE()</f>
        <v>0</v>
      </c>
      <c r="O284" s="0" t="s">
        <v>19848</v>
      </c>
      <c r="P284" s="0" t="s">
        <v>17780</v>
      </c>
      <c r="Q284" s="0" t="n">
        <v>4</v>
      </c>
      <c r="R284" s="380" t="n">
        <v>46107.125</v>
      </c>
      <c r="S284" s="223" t="n">
        <v>1000</v>
      </c>
      <c r="T284" s="0" t="s">
        <v>2132</v>
      </c>
      <c r="U284" s="380" t="n">
        <v>45005.125</v>
      </c>
      <c r="V284" s="380" t="n">
        <v>45015.125</v>
      </c>
      <c r="W284" s="0" t="s">
        <v>2132</v>
      </c>
      <c r="X284" s="0" t="s">
        <v>19194</v>
      </c>
      <c r="Y284" s="0" t="s">
        <v>601</v>
      </c>
      <c r="Z284" s="0" t="s">
        <v>2602</v>
      </c>
      <c r="AA284" s="0" t="s">
        <v>2684</v>
      </c>
      <c r="AB284" s="0" t="s">
        <v>17781</v>
      </c>
      <c r="AC284" s="0" t="n">
        <v>500000</v>
      </c>
      <c r="AD284" s="0" t="n">
        <v>500000</v>
      </c>
      <c r="AE284" s="0" t="n">
        <v>5</v>
      </c>
      <c r="AF284" s="0" t="n">
        <f aca="false">FALSE()</f>
        <v>0</v>
      </c>
      <c r="AG284" s="0" t="n">
        <f aca="false">TRUE()</f>
        <v>1</v>
      </c>
      <c r="AH284" s="0" t="n">
        <f aca="false">TRUE()</f>
        <v>1</v>
      </c>
      <c r="AI284" s="0" t="n">
        <f aca="false">FALSE()</f>
        <v>0</v>
      </c>
      <c r="AJ284" s="0" t="n">
        <f aca="false">FALSE()</f>
        <v>0</v>
      </c>
      <c r="AK284" s="0" t="n">
        <f aca="false">TRUE()</f>
        <v>1</v>
      </c>
      <c r="AL284" s="0" t="s">
        <v>2129</v>
      </c>
      <c r="AM284" s="0" t="n">
        <f aca="false">TRUE()</f>
        <v>1</v>
      </c>
      <c r="AN284" s="0" t="s">
        <v>19849</v>
      </c>
      <c r="AO284" s="0" t="n">
        <v>1</v>
      </c>
      <c r="AP284" s="0" t="s">
        <v>19850</v>
      </c>
      <c r="AQ284" s="0" t="s">
        <v>19851</v>
      </c>
      <c r="AR284" s="0" t="n">
        <f aca="false">TRUE()</f>
        <v>1</v>
      </c>
      <c r="AS284" s="0" t="n">
        <f aca="false">FALSE()</f>
        <v>0</v>
      </c>
      <c r="AT284" s="0" t="n">
        <f aca="false">FALSE()</f>
        <v>0</v>
      </c>
      <c r="AU284" s="0" t="n">
        <f aca="false">FALSE()</f>
        <v>0</v>
      </c>
      <c r="AV284" s="0" t="n">
        <f aca="false">FALSE()</f>
        <v>0</v>
      </c>
      <c r="AW284" s="0" t="n">
        <f aca="false">TRUE()</f>
        <v>1</v>
      </c>
      <c r="AX284" s="380" t="n">
        <v>45015.6875</v>
      </c>
      <c r="AY284" s="380" t="n">
        <v>45015.4166666667</v>
      </c>
      <c r="AZ284" s="0" t="n">
        <v>3</v>
      </c>
      <c r="BA284" s="0" t="s">
        <v>19852</v>
      </c>
      <c r="BB284" s="0" t="n">
        <v>0</v>
      </c>
      <c r="BC284" s="380" t="n">
        <v>25569.125</v>
      </c>
      <c r="BD284" s="0" t="s">
        <v>2170</v>
      </c>
      <c r="BE284" s="0" t="s">
        <v>2170</v>
      </c>
      <c r="BF284" s="0" t="s">
        <v>604</v>
      </c>
    </row>
    <row r="285" customFormat="false" ht="15" hidden="false" customHeight="false" outlineLevel="0" collapsed="false">
      <c r="A285" s="0" t="s">
        <v>19853</v>
      </c>
      <c r="B285" s="0" t="s">
        <v>19854</v>
      </c>
      <c r="C285" s="0" t="s">
        <v>19855</v>
      </c>
      <c r="D285" s="0" t="s">
        <v>19472</v>
      </c>
      <c r="E285" s="0" t="s">
        <v>19853</v>
      </c>
      <c r="F285" s="0" t="n">
        <v>1</v>
      </c>
      <c r="G285" s="0" t="s">
        <v>2298</v>
      </c>
      <c r="H285" s="0" t="s">
        <v>2170</v>
      </c>
      <c r="I285" s="0" t="s">
        <v>2170</v>
      </c>
      <c r="J285" s="0" t="s">
        <v>2170</v>
      </c>
      <c r="K285" s="0" t="s">
        <v>2170</v>
      </c>
      <c r="L285" s="0" t="s">
        <v>2170</v>
      </c>
      <c r="M285" s="0" t="s">
        <v>2170</v>
      </c>
      <c r="N285" s="0" t="n">
        <f aca="false">FALSE()</f>
        <v>0</v>
      </c>
      <c r="O285" s="0" t="s">
        <v>19856</v>
      </c>
      <c r="P285" s="0" t="s">
        <v>2300</v>
      </c>
      <c r="Q285" s="0" t="n">
        <v>2</v>
      </c>
      <c r="R285" s="380" t="n">
        <v>46800.125</v>
      </c>
      <c r="S285" s="223" t="n">
        <v>1000</v>
      </c>
      <c r="T285" s="0" t="s">
        <v>2132</v>
      </c>
      <c r="U285" s="380" t="n">
        <v>25569.125</v>
      </c>
      <c r="V285" s="380" t="n">
        <v>43117.125</v>
      </c>
      <c r="W285" s="0" t="s">
        <v>2170</v>
      </c>
      <c r="X285" s="0" t="s">
        <v>2170</v>
      </c>
      <c r="Y285" s="0" t="s">
        <v>19857</v>
      </c>
      <c r="Z285" s="0" t="s">
        <v>19858</v>
      </c>
      <c r="AA285" s="0" t="s">
        <v>600</v>
      </c>
      <c r="AB285" s="0" t="s">
        <v>17848</v>
      </c>
      <c r="AC285" s="0" t="n">
        <v>2000000</v>
      </c>
      <c r="AD285" s="0" t="n">
        <v>2000000</v>
      </c>
      <c r="AE285" s="0" t="n">
        <v>4</v>
      </c>
      <c r="AF285" s="0" t="n">
        <f aca="false">FALSE()</f>
        <v>0</v>
      </c>
      <c r="AG285" s="0" t="n">
        <f aca="false">FALSE()</f>
        <v>0</v>
      </c>
      <c r="AH285" s="0" t="n">
        <f aca="false">FALSE()</f>
        <v>0</v>
      </c>
      <c r="AI285" s="0" t="n">
        <f aca="false">FALSE()</f>
        <v>0</v>
      </c>
      <c r="AJ285" s="0" t="n">
        <f aca="false">FALSE()</f>
        <v>0</v>
      </c>
      <c r="AK285" s="0" t="n">
        <f aca="false">FALSE()</f>
        <v>0</v>
      </c>
      <c r="AL285" s="0" t="s">
        <v>2129</v>
      </c>
      <c r="AM285" s="0" t="n">
        <f aca="false">TRUE()</f>
        <v>1</v>
      </c>
      <c r="AN285" s="0" t="s">
        <v>19859</v>
      </c>
      <c r="AO285" s="0" t="n">
        <v>2</v>
      </c>
      <c r="AP285" s="0" t="s">
        <v>19860</v>
      </c>
      <c r="AQ285" s="0" t="s">
        <v>19861</v>
      </c>
      <c r="AR285" s="0" t="n">
        <f aca="false">FALSE()</f>
        <v>0</v>
      </c>
      <c r="AS285" s="0" t="n">
        <f aca="false">TRUE()</f>
        <v>1</v>
      </c>
      <c r="AT285" s="0" t="n">
        <f aca="false">FALSE()</f>
        <v>0</v>
      </c>
      <c r="AU285" s="0" t="n">
        <f aca="false">FALSE()</f>
        <v>0</v>
      </c>
      <c r="AV285" s="0" t="n">
        <f aca="false">FALSE()</f>
        <v>0</v>
      </c>
      <c r="AW285" s="0" t="n">
        <f aca="false">TRUE()</f>
        <v>1</v>
      </c>
      <c r="AX285" s="380" t="n">
        <v>44354.6527777778</v>
      </c>
      <c r="AY285" s="380" t="n">
        <v>44354.4166666667</v>
      </c>
      <c r="AZ285" s="0" t="n">
        <v>3</v>
      </c>
      <c r="BA285" s="0" t="s">
        <v>19862</v>
      </c>
      <c r="BB285" s="0" t="n">
        <v>0</v>
      </c>
      <c r="BC285" s="380" t="n">
        <v>25569.125</v>
      </c>
      <c r="BD285" s="0" t="s">
        <v>2170</v>
      </c>
      <c r="BE285" s="0" t="s">
        <v>2170</v>
      </c>
      <c r="BF285" s="0" t="s">
        <v>2118</v>
      </c>
    </row>
    <row r="286" customFormat="false" ht="15" hidden="false" customHeight="false" outlineLevel="0" collapsed="false">
      <c r="A286" s="0" t="s">
        <v>19863</v>
      </c>
      <c r="B286" s="0" t="s">
        <v>19864</v>
      </c>
      <c r="C286" s="0" t="s">
        <v>19863</v>
      </c>
      <c r="D286" s="0" t="s">
        <v>2133</v>
      </c>
      <c r="E286" s="0" t="s">
        <v>19863</v>
      </c>
      <c r="F286" s="0" t="n">
        <v>1</v>
      </c>
      <c r="G286" s="0" t="s">
        <v>434</v>
      </c>
      <c r="H286" s="0" t="s">
        <v>2170</v>
      </c>
      <c r="I286" s="0" t="s">
        <v>2170</v>
      </c>
      <c r="J286" s="0" t="s">
        <v>2170</v>
      </c>
      <c r="K286" s="0" t="s">
        <v>2170</v>
      </c>
      <c r="L286" s="0" t="s">
        <v>2170</v>
      </c>
      <c r="M286" s="0" t="s">
        <v>2170</v>
      </c>
      <c r="N286" s="0" t="n">
        <f aca="false">FALSE()</f>
        <v>0</v>
      </c>
      <c r="O286" s="0" t="s">
        <v>19865</v>
      </c>
      <c r="P286" s="0" t="s">
        <v>17780</v>
      </c>
      <c r="Q286" s="0" t="n">
        <v>12</v>
      </c>
      <c r="R286" s="380" t="n">
        <v>46969.125</v>
      </c>
      <c r="S286" s="223" t="n">
        <v>1000</v>
      </c>
      <c r="T286" s="0" t="s">
        <v>2132</v>
      </c>
      <c r="U286" s="380" t="n">
        <v>45672.125</v>
      </c>
      <c r="V286" s="380" t="n">
        <v>45709.125</v>
      </c>
      <c r="W286" s="0" t="s">
        <v>2132</v>
      </c>
      <c r="X286" s="0" t="s">
        <v>17880</v>
      </c>
      <c r="Y286" s="0" t="s">
        <v>601</v>
      </c>
      <c r="Z286" s="0" t="s">
        <v>2602</v>
      </c>
      <c r="AA286" s="0" t="s">
        <v>2451</v>
      </c>
      <c r="AB286" s="0" t="s">
        <v>17781</v>
      </c>
      <c r="AC286" s="0" t="n">
        <v>150000</v>
      </c>
      <c r="AD286" s="0" t="n">
        <v>150000</v>
      </c>
      <c r="AE286" s="0" t="n">
        <v>5</v>
      </c>
      <c r="AF286" s="0" t="n">
        <f aca="false">FALSE()</f>
        <v>0</v>
      </c>
      <c r="AG286" s="0" t="n">
        <f aca="false">TRUE()</f>
        <v>1</v>
      </c>
      <c r="AH286" s="0" t="n">
        <f aca="false">TRUE()</f>
        <v>1</v>
      </c>
      <c r="AI286" s="0" t="n">
        <f aca="false">FALSE()</f>
        <v>0</v>
      </c>
      <c r="AJ286" s="0" t="n">
        <f aca="false">FALSE()</f>
        <v>0</v>
      </c>
      <c r="AK286" s="0" t="n">
        <f aca="false">TRUE()</f>
        <v>1</v>
      </c>
      <c r="AL286" s="0" t="s">
        <v>2129</v>
      </c>
      <c r="AM286" s="0" t="n">
        <f aca="false">TRUE()</f>
        <v>1</v>
      </c>
      <c r="AN286" s="0" t="s">
        <v>19866</v>
      </c>
      <c r="AO286" s="0" t="n">
        <v>1</v>
      </c>
      <c r="AP286" s="0" t="s">
        <v>19867</v>
      </c>
      <c r="AQ286" s="0" t="s">
        <v>19868</v>
      </c>
      <c r="AR286" s="0" t="n">
        <f aca="false">TRUE()</f>
        <v>1</v>
      </c>
      <c r="AS286" s="0" t="n">
        <f aca="false">FALSE()</f>
        <v>0</v>
      </c>
      <c r="AT286" s="0" t="n">
        <f aca="false">FALSE()</f>
        <v>0</v>
      </c>
      <c r="AU286" s="0" t="n">
        <f aca="false">FALSE()</f>
        <v>0</v>
      </c>
      <c r="AV286" s="0" t="n">
        <f aca="false">FALSE()</f>
        <v>0</v>
      </c>
      <c r="AW286" s="0" t="n">
        <f aca="false">TRUE()</f>
        <v>1</v>
      </c>
      <c r="AX286" s="380" t="n">
        <v>45709.6875</v>
      </c>
      <c r="AY286" s="380" t="n">
        <v>45709.125</v>
      </c>
      <c r="AZ286" s="0" t="n">
        <v>3</v>
      </c>
      <c r="BA286" s="0" t="s">
        <v>19869</v>
      </c>
      <c r="BB286" s="0" t="n">
        <v>0</v>
      </c>
      <c r="BC286" s="380" t="n">
        <v>46249.125</v>
      </c>
      <c r="BD286" s="0" t="s">
        <v>2170</v>
      </c>
      <c r="BE286" s="0" t="s">
        <v>2170</v>
      </c>
      <c r="BF286" s="0" t="s">
        <v>604</v>
      </c>
    </row>
    <row r="287" customFormat="false" ht="15" hidden="false" customHeight="false" outlineLevel="0" collapsed="false">
      <c r="A287" s="0" t="s">
        <v>19870</v>
      </c>
      <c r="B287" s="0" t="s">
        <v>19871</v>
      </c>
      <c r="C287" s="0" t="s">
        <v>19870</v>
      </c>
      <c r="D287" s="0" t="s">
        <v>2133</v>
      </c>
      <c r="E287" s="0" t="s">
        <v>19870</v>
      </c>
      <c r="F287" s="0" t="n">
        <v>1</v>
      </c>
      <c r="G287" s="0" t="s">
        <v>434</v>
      </c>
      <c r="H287" s="0" t="s">
        <v>2170</v>
      </c>
      <c r="I287" s="0" t="s">
        <v>2170</v>
      </c>
      <c r="J287" s="0" t="s">
        <v>2170</v>
      </c>
      <c r="K287" s="0" t="s">
        <v>2170</v>
      </c>
      <c r="L287" s="0" t="s">
        <v>2170</v>
      </c>
      <c r="M287" s="0" t="s">
        <v>2170</v>
      </c>
      <c r="N287" s="0" t="n">
        <f aca="false">FALSE()</f>
        <v>0</v>
      </c>
      <c r="O287" s="0" t="s">
        <v>19872</v>
      </c>
      <c r="P287" s="0" t="s">
        <v>17780</v>
      </c>
      <c r="Q287" s="0" t="n">
        <v>12</v>
      </c>
      <c r="R287" s="380" t="n">
        <v>46530.125</v>
      </c>
      <c r="S287" s="223" t="n">
        <v>1000</v>
      </c>
      <c r="T287" s="0" t="s">
        <v>2132</v>
      </c>
      <c r="U287" s="380" t="n">
        <v>45623.125</v>
      </c>
      <c r="V287" s="380" t="n">
        <v>45630.125</v>
      </c>
      <c r="W287" s="0" t="s">
        <v>2132</v>
      </c>
      <c r="X287" s="0" t="s">
        <v>18491</v>
      </c>
      <c r="AA287" s="0" t="s">
        <v>2116</v>
      </c>
      <c r="AB287" s="0" t="s">
        <v>17781</v>
      </c>
      <c r="AC287" s="0" t="n">
        <v>4000000</v>
      </c>
      <c r="AD287" s="0" t="n">
        <v>4000000</v>
      </c>
      <c r="AE287" s="0" t="n">
        <v>5</v>
      </c>
      <c r="AF287" s="0" t="n">
        <f aca="false">FALSE()</f>
        <v>0</v>
      </c>
      <c r="AG287" s="0" t="n">
        <f aca="false">TRUE()</f>
        <v>1</v>
      </c>
      <c r="AH287" s="0" t="n">
        <f aca="false">TRUE()</f>
        <v>1</v>
      </c>
      <c r="AI287" s="0" t="n">
        <f aca="false">TRUE()</f>
        <v>1</v>
      </c>
      <c r="AJ287" s="0" t="n">
        <f aca="false">FALSE()</f>
        <v>0</v>
      </c>
      <c r="AK287" s="0" t="n">
        <f aca="false">FALSE()</f>
        <v>0</v>
      </c>
      <c r="AL287" s="0" t="s">
        <v>2129</v>
      </c>
      <c r="AM287" s="0" t="n">
        <f aca="false">TRUE()</f>
        <v>1</v>
      </c>
      <c r="AN287" s="0" t="s">
        <v>19873</v>
      </c>
      <c r="AO287" s="0" t="n">
        <v>1</v>
      </c>
      <c r="AP287" s="0" t="s">
        <v>19874</v>
      </c>
      <c r="AQ287" s="0" t="s">
        <v>19875</v>
      </c>
      <c r="AR287" s="0" t="n">
        <f aca="false">TRUE()</f>
        <v>1</v>
      </c>
      <c r="AS287" s="0" t="n">
        <f aca="false">FALSE()</f>
        <v>0</v>
      </c>
      <c r="AT287" s="0" t="n">
        <f aca="false">FALSE()</f>
        <v>0</v>
      </c>
      <c r="AU287" s="0" t="n">
        <f aca="false">FALSE()</f>
        <v>0</v>
      </c>
      <c r="AV287" s="0" t="n">
        <f aca="false">FALSE()</f>
        <v>0</v>
      </c>
      <c r="AW287" s="0" t="n">
        <f aca="false">TRUE()</f>
        <v>1</v>
      </c>
      <c r="AX287" s="380" t="n">
        <v>45630.6145833333</v>
      </c>
      <c r="AY287" s="380" t="n">
        <v>45630.125</v>
      </c>
      <c r="AZ287" s="0" t="n">
        <v>1</v>
      </c>
      <c r="BA287" s="0" t="s">
        <v>19876</v>
      </c>
      <c r="BB287" s="0" t="n">
        <v>0</v>
      </c>
      <c r="BC287" s="380" t="n">
        <v>25569.125</v>
      </c>
      <c r="BD287" s="0" t="s">
        <v>2170</v>
      </c>
      <c r="BE287" s="0" t="s">
        <v>2170</v>
      </c>
      <c r="BF287" s="0" t="s">
        <v>17868</v>
      </c>
    </row>
    <row r="288" customFormat="false" ht="15" hidden="false" customHeight="false" outlineLevel="0" collapsed="false">
      <c r="A288" s="0" t="s">
        <v>19877</v>
      </c>
      <c r="B288" s="0" t="s">
        <v>19878</v>
      </c>
      <c r="C288" s="0" t="s">
        <v>19877</v>
      </c>
      <c r="D288" s="0" t="s">
        <v>2133</v>
      </c>
      <c r="E288" s="0" t="s">
        <v>19877</v>
      </c>
      <c r="F288" s="0" t="n">
        <v>1</v>
      </c>
      <c r="G288" s="0" t="s">
        <v>434</v>
      </c>
      <c r="H288" s="0" t="s">
        <v>2170</v>
      </c>
      <c r="I288" s="0" t="s">
        <v>2170</v>
      </c>
      <c r="J288" s="0" t="s">
        <v>2170</v>
      </c>
      <c r="K288" s="0" t="s">
        <v>2170</v>
      </c>
      <c r="L288" s="0" t="s">
        <v>2170</v>
      </c>
      <c r="M288" s="0" t="s">
        <v>2170</v>
      </c>
      <c r="N288" s="0" t="n">
        <f aca="false">FALSE()</f>
        <v>0</v>
      </c>
      <c r="O288" s="0" t="s">
        <v>19879</v>
      </c>
      <c r="P288" s="0" t="s">
        <v>17780</v>
      </c>
      <c r="Q288" s="0" t="n">
        <v>2</v>
      </c>
      <c r="R288" s="380" t="n">
        <v>46059.125</v>
      </c>
      <c r="S288" s="223" t="n">
        <v>1000</v>
      </c>
      <c r="T288" s="0" t="s">
        <v>2132</v>
      </c>
      <c r="U288" s="380" t="n">
        <v>44960.125</v>
      </c>
      <c r="V288" s="380" t="n">
        <v>44967.125</v>
      </c>
      <c r="W288" s="0" t="s">
        <v>2132</v>
      </c>
      <c r="X288" s="0" t="s">
        <v>19880</v>
      </c>
      <c r="Y288" s="0" t="s">
        <v>601</v>
      </c>
      <c r="Z288" s="0" t="s">
        <v>2602</v>
      </c>
      <c r="AA288" s="0" t="s">
        <v>2574</v>
      </c>
      <c r="AB288" s="0" t="s">
        <v>17781</v>
      </c>
      <c r="AC288" s="0" t="n">
        <v>30000000</v>
      </c>
      <c r="AD288" s="0" t="n">
        <v>30000000</v>
      </c>
      <c r="AE288" s="0" t="n">
        <v>5</v>
      </c>
      <c r="AF288" s="0" t="n">
        <f aca="false">FALSE()</f>
        <v>0</v>
      </c>
      <c r="AG288" s="0" t="n">
        <f aca="false">TRUE()</f>
        <v>1</v>
      </c>
      <c r="AH288" s="0" t="n">
        <f aca="false">TRUE()</f>
        <v>1</v>
      </c>
      <c r="AI288" s="0" t="n">
        <f aca="false">FALSE()</f>
        <v>0</v>
      </c>
      <c r="AJ288" s="0" t="n">
        <f aca="false">FALSE()</f>
        <v>0</v>
      </c>
      <c r="AK288" s="0" t="n">
        <f aca="false">FALSE()</f>
        <v>0</v>
      </c>
      <c r="AL288" s="0" t="s">
        <v>2129</v>
      </c>
      <c r="AM288" s="0" t="n">
        <f aca="false">TRUE()</f>
        <v>1</v>
      </c>
      <c r="AN288" s="0" t="s">
        <v>19881</v>
      </c>
      <c r="AO288" s="0" t="n">
        <v>1</v>
      </c>
      <c r="AP288" s="0" t="s">
        <v>19882</v>
      </c>
      <c r="AQ288" s="0" t="s">
        <v>19883</v>
      </c>
      <c r="AR288" s="0" t="n">
        <f aca="false">TRUE()</f>
        <v>1</v>
      </c>
      <c r="AS288" s="0" t="n">
        <f aca="false">FALSE()</f>
        <v>0</v>
      </c>
      <c r="AT288" s="0" t="n">
        <f aca="false">FALSE()</f>
        <v>0</v>
      </c>
      <c r="AU288" s="0" t="n">
        <f aca="false">FALSE()</f>
        <v>0</v>
      </c>
      <c r="AV288" s="0" t="n">
        <f aca="false">FALSE()</f>
        <v>0</v>
      </c>
      <c r="AW288" s="0" t="n">
        <f aca="false">TRUE()</f>
        <v>1</v>
      </c>
      <c r="AX288" s="380" t="n">
        <v>44967.6194444444</v>
      </c>
      <c r="AY288" s="380" t="n">
        <v>44967.4166666667</v>
      </c>
      <c r="AZ288" s="0" t="n">
        <v>1</v>
      </c>
      <c r="BA288" s="0" t="s">
        <v>7878</v>
      </c>
      <c r="BB288" s="0" t="n">
        <v>0</v>
      </c>
      <c r="BC288" s="380" t="n">
        <v>25569.125</v>
      </c>
      <c r="BD288" s="0" t="s">
        <v>2170</v>
      </c>
      <c r="BE288" s="0" t="s">
        <v>2170</v>
      </c>
      <c r="BF288" s="0" t="s">
        <v>2118</v>
      </c>
    </row>
    <row r="289" customFormat="false" ht="15" hidden="false" customHeight="false" outlineLevel="0" collapsed="false">
      <c r="A289" s="0" t="s">
        <v>19884</v>
      </c>
      <c r="B289" s="0" t="s">
        <v>19885</v>
      </c>
      <c r="C289" s="0" t="s">
        <v>19884</v>
      </c>
      <c r="D289" s="0" t="s">
        <v>2133</v>
      </c>
      <c r="E289" s="0" t="s">
        <v>19884</v>
      </c>
      <c r="F289" s="0" t="n">
        <v>1</v>
      </c>
      <c r="G289" s="0" t="s">
        <v>434</v>
      </c>
      <c r="H289" s="0" t="s">
        <v>2170</v>
      </c>
      <c r="I289" s="0" t="s">
        <v>2170</v>
      </c>
      <c r="J289" s="0" t="s">
        <v>2170</v>
      </c>
      <c r="K289" s="0" t="s">
        <v>2170</v>
      </c>
      <c r="L289" s="0" t="s">
        <v>2170</v>
      </c>
      <c r="M289" s="0" t="s">
        <v>2170</v>
      </c>
      <c r="N289" s="0" t="n">
        <f aca="false">FALSE()</f>
        <v>0</v>
      </c>
      <c r="O289" s="0" t="s">
        <v>19886</v>
      </c>
      <c r="P289" s="0" t="s">
        <v>17780</v>
      </c>
      <c r="Q289" s="0" t="n">
        <v>4</v>
      </c>
      <c r="R289" s="380" t="n">
        <v>47284.125</v>
      </c>
      <c r="S289" s="223" t="n">
        <v>1000</v>
      </c>
      <c r="T289" s="0" t="s">
        <v>2132</v>
      </c>
      <c r="U289" s="380" t="n">
        <v>43642.125</v>
      </c>
      <c r="V289" s="380" t="n">
        <v>43644.125</v>
      </c>
      <c r="W289" s="0" t="s">
        <v>2132</v>
      </c>
      <c r="X289" s="0" t="s">
        <v>19887</v>
      </c>
      <c r="Y289" s="0" t="s">
        <v>601</v>
      </c>
      <c r="Z289" s="0" t="s">
        <v>2602</v>
      </c>
      <c r="AA289" s="0" t="s">
        <v>2365</v>
      </c>
      <c r="AB289" s="0" t="s">
        <v>17848</v>
      </c>
      <c r="AC289" s="0" t="n">
        <v>3500000</v>
      </c>
      <c r="AD289" s="0" t="n">
        <v>3500000</v>
      </c>
      <c r="AE289" s="0" t="n">
        <v>5</v>
      </c>
      <c r="AF289" s="0" t="n">
        <f aca="false">FALSE()</f>
        <v>0</v>
      </c>
      <c r="AG289" s="0" t="n">
        <f aca="false">TRUE()</f>
        <v>1</v>
      </c>
      <c r="AH289" s="0" t="n">
        <f aca="false">TRUE()</f>
        <v>1</v>
      </c>
      <c r="AI289" s="0" t="n">
        <f aca="false">FALSE()</f>
        <v>0</v>
      </c>
      <c r="AJ289" s="0" t="n">
        <f aca="false">FALSE()</f>
        <v>0</v>
      </c>
      <c r="AK289" s="0" t="n">
        <f aca="false">FALSE()</f>
        <v>0</v>
      </c>
      <c r="AL289" s="0" t="s">
        <v>2129</v>
      </c>
      <c r="AM289" s="0" t="n">
        <f aca="false">TRUE()</f>
        <v>1</v>
      </c>
      <c r="AN289" s="0" t="s">
        <v>19888</v>
      </c>
      <c r="AO289" s="0" t="n">
        <v>1</v>
      </c>
      <c r="AP289" s="0" t="s">
        <v>19889</v>
      </c>
      <c r="AQ289" s="0" t="s">
        <v>19890</v>
      </c>
      <c r="AR289" s="0" t="n">
        <f aca="false">TRUE()</f>
        <v>1</v>
      </c>
      <c r="AS289" s="0" t="n">
        <f aca="false">FALSE()</f>
        <v>0</v>
      </c>
      <c r="AT289" s="0" t="n">
        <f aca="false">FALSE()</f>
        <v>0</v>
      </c>
      <c r="AU289" s="0" t="n">
        <f aca="false">FALSE()</f>
        <v>0</v>
      </c>
      <c r="AV289" s="0" t="n">
        <f aca="false">FALSE()</f>
        <v>0</v>
      </c>
      <c r="AW289" s="0" t="n">
        <f aca="false">TRUE()</f>
        <v>1</v>
      </c>
      <c r="AX289" s="380" t="n">
        <v>43644.5756944444</v>
      </c>
      <c r="AY289" s="380" t="n">
        <v>43644.4166666667</v>
      </c>
      <c r="AZ289" s="0" t="n">
        <v>2</v>
      </c>
      <c r="BA289" s="0" t="s">
        <v>17819</v>
      </c>
      <c r="BB289" s="0" t="n">
        <v>0</v>
      </c>
      <c r="BC289" s="380" t="n">
        <v>45919.125</v>
      </c>
      <c r="BD289" s="0" t="s">
        <v>2170</v>
      </c>
      <c r="BE289" s="0" t="s">
        <v>2170</v>
      </c>
      <c r="BF289" s="0" t="s">
        <v>604</v>
      </c>
    </row>
    <row r="290" customFormat="false" ht="15" hidden="false" customHeight="false" outlineLevel="0" collapsed="false">
      <c r="A290" s="0" t="s">
        <v>19891</v>
      </c>
      <c r="B290" s="0" t="s">
        <v>19892</v>
      </c>
      <c r="C290" s="0" t="s">
        <v>19891</v>
      </c>
      <c r="D290" s="0" t="s">
        <v>2133</v>
      </c>
      <c r="E290" s="0" t="s">
        <v>19891</v>
      </c>
      <c r="F290" s="0" t="n">
        <v>1</v>
      </c>
      <c r="G290" s="0" t="s">
        <v>434</v>
      </c>
      <c r="H290" s="0" t="s">
        <v>2170</v>
      </c>
      <c r="I290" s="0" t="s">
        <v>2170</v>
      </c>
      <c r="J290" s="0" t="s">
        <v>2170</v>
      </c>
      <c r="K290" s="0" t="s">
        <v>2170</v>
      </c>
      <c r="L290" s="0" t="s">
        <v>2170</v>
      </c>
      <c r="M290" s="0" t="s">
        <v>2170</v>
      </c>
      <c r="N290" s="0" t="n">
        <f aca="false">FALSE()</f>
        <v>0</v>
      </c>
      <c r="O290" s="0" t="s">
        <v>19893</v>
      </c>
      <c r="P290" s="0" t="s">
        <v>17780</v>
      </c>
      <c r="Q290" s="0" t="n">
        <v>12</v>
      </c>
      <c r="R290" s="380" t="n">
        <v>46969.125</v>
      </c>
      <c r="S290" s="223" t="n">
        <v>848.9</v>
      </c>
      <c r="T290" s="0" t="s">
        <v>2132</v>
      </c>
      <c r="U290" s="380" t="n">
        <v>45120.125</v>
      </c>
      <c r="V290" s="380" t="n">
        <v>45169.125</v>
      </c>
      <c r="W290" s="0" t="s">
        <v>2132</v>
      </c>
      <c r="X290" s="0" t="s">
        <v>19894</v>
      </c>
      <c r="Y290" s="0" t="s">
        <v>601</v>
      </c>
      <c r="Z290" s="0" t="s">
        <v>2602</v>
      </c>
      <c r="AA290" s="0" t="s">
        <v>2115</v>
      </c>
      <c r="AB290" s="0" t="s">
        <v>17781</v>
      </c>
      <c r="AC290" s="0" t="n">
        <v>1000000</v>
      </c>
      <c r="AD290" s="0" t="n">
        <v>1000000</v>
      </c>
      <c r="AE290" s="0" t="n">
        <v>5</v>
      </c>
      <c r="AF290" s="0" t="n">
        <f aca="false">FALSE()</f>
        <v>0</v>
      </c>
      <c r="AG290" s="0" t="n">
        <f aca="false">TRUE()</f>
        <v>1</v>
      </c>
      <c r="AH290" s="0" t="n">
        <f aca="false">TRUE()</f>
        <v>1</v>
      </c>
      <c r="AI290" s="0" t="n">
        <f aca="false">FALSE()</f>
        <v>0</v>
      </c>
      <c r="AJ290" s="0" t="n">
        <f aca="false">FALSE()</f>
        <v>0</v>
      </c>
      <c r="AK290" s="0" t="n">
        <f aca="false">TRUE()</f>
        <v>1</v>
      </c>
      <c r="AL290" s="0" t="s">
        <v>2129</v>
      </c>
      <c r="AM290" s="0" t="n">
        <f aca="false">TRUE()</f>
        <v>1</v>
      </c>
      <c r="AN290" s="0" t="s">
        <v>19895</v>
      </c>
      <c r="AO290" s="0" t="n">
        <v>1</v>
      </c>
      <c r="AP290" s="0" t="s">
        <v>19896</v>
      </c>
      <c r="AQ290" s="0" t="s">
        <v>19897</v>
      </c>
      <c r="AR290" s="0" t="n">
        <f aca="false">TRUE()</f>
        <v>1</v>
      </c>
      <c r="AS290" s="0" t="n">
        <f aca="false">FALSE()</f>
        <v>0</v>
      </c>
      <c r="AT290" s="0" t="n">
        <f aca="false">FALSE()</f>
        <v>0</v>
      </c>
      <c r="AU290" s="0" t="n">
        <f aca="false">FALSE()</f>
        <v>0</v>
      </c>
      <c r="AV290" s="0" t="n">
        <f aca="false">FALSE()</f>
        <v>0</v>
      </c>
      <c r="AW290" s="0" t="n">
        <f aca="false">TRUE()</f>
        <v>1</v>
      </c>
      <c r="AX290" s="380" t="n">
        <v>45169.6875</v>
      </c>
      <c r="AY290" s="380" t="n">
        <v>45169.4166666667</v>
      </c>
      <c r="AZ290" s="0" t="n">
        <v>2</v>
      </c>
      <c r="BA290" s="0" t="s">
        <v>19898</v>
      </c>
      <c r="BB290" s="0" t="n">
        <v>0</v>
      </c>
      <c r="BC290" s="380" t="n">
        <v>25569.125</v>
      </c>
      <c r="BD290" s="0" t="s">
        <v>2170</v>
      </c>
      <c r="BE290" s="0" t="s">
        <v>2170</v>
      </c>
      <c r="BF290" s="0" t="s">
        <v>604</v>
      </c>
    </row>
    <row r="291" customFormat="false" ht="15" hidden="false" customHeight="false" outlineLevel="0" collapsed="false">
      <c r="A291" s="0" t="s">
        <v>19899</v>
      </c>
      <c r="B291" s="0" t="s">
        <v>19900</v>
      </c>
      <c r="C291" s="0" t="s">
        <v>19899</v>
      </c>
      <c r="D291" s="0" t="s">
        <v>2133</v>
      </c>
      <c r="E291" s="0" t="s">
        <v>19899</v>
      </c>
      <c r="F291" s="0" t="n">
        <v>1</v>
      </c>
      <c r="G291" s="0" t="s">
        <v>434</v>
      </c>
      <c r="H291" s="0" t="s">
        <v>2170</v>
      </c>
      <c r="I291" s="0" t="s">
        <v>2170</v>
      </c>
      <c r="J291" s="0" t="s">
        <v>2170</v>
      </c>
      <c r="K291" s="0" t="s">
        <v>2170</v>
      </c>
      <c r="L291" s="0" t="s">
        <v>2170</v>
      </c>
      <c r="M291" s="0" t="s">
        <v>2170</v>
      </c>
      <c r="N291" s="0" t="n">
        <f aca="false">FALSE()</f>
        <v>0</v>
      </c>
      <c r="O291" s="0" t="s">
        <v>19901</v>
      </c>
      <c r="P291" s="0" t="s">
        <v>17780</v>
      </c>
      <c r="Q291" s="0" t="n">
        <v>12</v>
      </c>
      <c r="R291" s="380" t="n">
        <v>46205.125</v>
      </c>
      <c r="S291" s="223" t="n">
        <v>1000</v>
      </c>
      <c r="T291" s="0" t="s">
        <v>2132</v>
      </c>
      <c r="U291" s="380" t="n">
        <v>45470.125</v>
      </c>
      <c r="V291" s="380" t="n">
        <v>45485.125</v>
      </c>
      <c r="W291" s="0" t="s">
        <v>2132</v>
      </c>
      <c r="X291" s="0" t="s">
        <v>19902</v>
      </c>
      <c r="Y291" s="0" t="s">
        <v>601</v>
      </c>
      <c r="Z291" s="0" t="s">
        <v>2602</v>
      </c>
      <c r="AA291" s="0" t="s">
        <v>2891</v>
      </c>
      <c r="AB291" s="0" t="s">
        <v>17781</v>
      </c>
      <c r="AC291" s="0" t="n">
        <v>1000000</v>
      </c>
      <c r="AD291" s="0" t="n">
        <v>1000000</v>
      </c>
      <c r="AE291" s="0" t="n">
        <v>5</v>
      </c>
      <c r="AF291" s="0" t="n">
        <f aca="false">FALSE()</f>
        <v>0</v>
      </c>
      <c r="AG291" s="0" t="n">
        <f aca="false">TRUE()</f>
        <v>1</v>
      </c>
      <c r="AH291" s="0" t="n">
        <f aca="false">TRUE()</f>
        <v>1</v>
      </c>
      <c r="AI291" s="0" t="n">
        <f aca="false">FALSE()</f>
        <v>0</v>
      </c>
      <c r="AJ291" s="0" t="n">
        <f aca="false">FALSE()</f>
        <v>0</v>
      </c>
      <c r="AK291" s="0" t="n">
        <f aca="false">FALSE()</f>
        <v>0</v>
      </c>
      <c r="AL291" s="0" t="s">
        <v>2129</v>
      </c>
      <c r="AM291" s="0" t="n">
        <f aca="false">TRUE()</f>
        <v>1</v>
      </c>
      <c r="AN291" s="0" t="s">
        <v>19903</v>
      </c>
      <c r="AO291" s="0" t="n">
        <v>1</v>
      </c>
      <c r="AP291" s="0" t="s">
        <v>19904</v>
      </c>
      <c r="AQ291" s="0" t="s">
        <v>19905</v>
      </c>
      <c r="AR291" s="0" t="n">
        <f aca="false">TRUE()</f>
        <v>1</v>
      </c>
      <c r="AS291" s="0" t="n">
        <f aca="false">FALSE()</f>
        <v>0</v>
      </c>
      <c r="AT291" s="0" t="n">
        <f aca="false">FALSE()</f>
        <v>0</v>
      </c>
      <c r="AU291" s="0" t="n">
        <f aca="false">FALSE()</f>
        <v>0</v>
      </c>
      <c r="AV291" s="0" t="n">
        <f aca="false">FALSE()</f>
        <v>0</v>
      </c>
      <c r="AW291" s="0" t="n">
        <f aca="false">TRUE()</f>
        <v>1</v>
      </c>
      <c r="AX291" s="380" t="n">
        <v>45485.6701388889</v>
      </c>
      <c r="AY291" s="380" t="n">
        <v>45485.125</v>
      </c>
      <c r="AZ291" s="0" t="n">
        <v>0</v>
      </c>
      <c r="BA291" s="0" t="s">
        <v>19906</v>
      </c>
      <c r="BB291" s="0" t="n">
        <v>0</v>
      </c>
      <c r="BC291" s="380" t="n">
        <v>25569.125</v>
      </c>
      <c r="BD291" s="0" t="s">
        <v>2170</v>
      </c>
      <c r="BE291" s="0" t="s">
        <v>2170</v>
      </c>
      <c r="BF291" s="0" t="s">
        <v>2118</v>
      </c>
    </row>
    <row r="292" customFormat="false" ht="15" hidden="false" customHeight="false" outlineLevel="0" collapsed="false">
      <c r="A292" s="0" t="s">
        <v>19907</v>
      </c>
      <c r="B292" s="0" t="s">
        <v>19908</v>
      </c>
      <c r="C292" s="0" t="s">
        <v>19907</v>
      </c>
      <c r="D292" s="0" t="s">
        <v>2133</v>
      </c>
      <c r="E292" s="0" t="s">
        <v>19907</v>
      </c>
      <c r="F292" s="0" t="n">
        <v>1</v>
      </c>
      <c r="G292" s="0" t="s">
        <v>434</v>
      </c>
      <c r="H292" s="0" t="s">
        <v>2596</v>
      </c>
      <c r="I292" s="0" t="s">
        <v>2596</v>
      </c>
      <c r="J292" s="0" t="s">
        <v>2599</v>
      </c>
      <c r="K292" s="0" t="s">
        <v>2170</v>
      </c>
      <c r="L292" s="0" t="s">
        <v>13583</v>
      </c>
      <c r="M292" s="0" t="s">
        <v>2170</v>
      </c>
      <c r="N292" s="0" t="n">
        <f aca="false">FALSE()</f>
        <v>0</v>
      </c>
      <c r="O292" s="0" t="s">
        <v>19909</v>
      </c>
      <c r="P292" s="0" t="s">
        <v>17780</v>
      </c>
      <c r="Q292" s="0" t="n">
        <v>2</v>
      </c>
      <c r="R292" s="380" t="n">
        <v>47499.125</v>
      </c>
      <c r="S292" s="223" t="n">
        <v>1000</v>
      </c>
      <c r="T292" s="0" t="s">
        <v>2132</v>
      </c>
      <c r="U292" s="380" t="n">
        <v>43857.125</v>
      </c>
      <c r="V292" s="380" t="n">
        <v>43859.125</v>
      </c>
      <c r="W292" s="0" t="s">
        <v>2132</v>
      </c>
      <c r="X292" s="0" t="s">
        <v>19910</v>
      </c>
      <c r="Y292" s="0" t="s">
        <v>601</v>
      </c>
      <c r="Z292" s="0" t="s">
        <v>2602</v>
      </c>
      <c r="AA292" s="0" t="s">
        <v>2115</v>
      </c>
      <c r="AB292" s="0" t="s">
        <v>17781</v>
      </c>
      <c r="AC292" s="0" t="n">
        <v>30000000</v>
      </c>
      <c r="AD292" s="0" t="n">
        <v>30000000</v>
      </c>
      <c r="AE292" s="0" t="n">
        <v>5</v>
      </c>
      <c r="AF292" s="0" t="n">
        <f aca="false">FALSE()</f>
        <v>0</v>
      </c>
      <c r="AG292" s="0" t="n">
        <f aca="false">TRUE()</f>
        <v>1</v>
      </c>
      <c r="AH292" s="0" t="n">
        <f aca="false">TRUE()</f>
        <v>1</v>
      </c>
      <c r="AI292" s="0" t="n">
        <f aca="false">FALSE()</f>
        <v>0</v>
      </c>
      <c r="AJ292" s="0" t="n">
        <f aca="false">FALSE()</f>
        <v>0</v>
      </c>
      <c r="AK292" s="0" t="n">
        <f aca="false">FALSE()</f>
        <v>0</v>
      </c>
      <c r="AL292" s="0" t="s">
        <v>2129</v>
      </c>
      <c r="AM292" s="0" t="n">
        <f aca="false">TRUE()</f>
        <v>1</v>
      </c>
      <c r="AN292" s="0" t="s">
        <v>19911</v>
      </c>
      <c r="AO292" s="0" t="n">
        <v>1</v>
      </c>
      <c r="AP292" s="0" t="s">
        <v>19912</v>
      </c>
      <c r="AQ292" s="0" t="s">
        <v>19913</v>
      </c>
      <c r="AR292" s="0" t="n">
        <f aca="false">TRUE()</f>
        <v>1</v>
      </c>
      <c r="AS292" s="0" t="n">
        <f aca="false">FALSE()</f>
        <v>0</v>
      </c>
      <c r="AT292" s="0" t="n">
        <f aca="false">FALSE()</f>
        <v>0</v>
      </c>
      <c r="AU292" s="0" t="n">
        <f aca="false">FALSE()</f>
        <v>0</v>
      </c>
      <c r="AV292" s="0" t="n">
        <f aca="false">FALSE()</f>
        <v>0</v>
      </c>
      <c r="AW292" s="0" t="n">
        <f aca="false">TRUE()</f>
        <v>1</v>
      </c>
      <c r="AX292" s="380" t="n">
        <v>43859.6243055556</v>
      </c>
      <c r="AY292" s="380" t="n">
        <v>43859.4166666667</v>
      </c>
      <c r="AZ292" s="0" t="n">
        <v>1</v>
      </c>
      <c r="BA292" s="0" t="s">
        <v>19914</v>
      </c>
      <c r="BB292" s="0" t="n">
        <v>0</v>
      </c>
      <c r="BC292" s="380" t="n">
        <v>46043.125</v>
      </c>
      <c r="BD292" s="0" t="s">
        <v>2599</v>
      </c>
      <c r="BE292" s="0" t="s">
        <v>2170</v>
      </c>
      <c r="BF292" s="0" t="s">
        <v>2118</v>
      </c>
    </row>
    <row r="293" customFormat="false" ht="15" hidden="false" customHeight="false" outlineLevel="0" collapsed="false">
      <c r="A293" s="0" t="s">
        <v>19915</v>
      </c>
      <c r="B293" s="0" t="s">
        <v>19916</v>
      </c>
      <c r="C293" s="0" t="s">
        <v>19915</v>
      </c>
      <c r="D293" s="0" t="s">
        <v>2133</v>
      </c>
      <c r="E293" s="0" t="s">
        <v>19915</v>
      </c>
      <c r="F293" s="0" t="n">
        <v>1</v>
      </c>
      <c r="G293" s="0" t="s">
        <v>434</v>
      </c>
      <c r="H293" s="0" t="s">
        <v>2170</v>
      </c>
      <c r="I293" s="0" t="s">
        <v>2170</v>
      </c>
      <c r="J293" s="0" t="s">
        <v>2170</v>
      </c>
      <c r="K293" s="0" t="s">
        <v>2170</v>
      </c>
      <c r="L293" s="0" t="s">
        <v>2170</v>
      </c>
      <c r="M293" s="0" t="s">
        <v>2170</v>
      </c>
      <c r="N293" s="0" t="n">
        <f aca="false">FALSE()</f>
        <v>0</v>
      </c>
      <c r="O293" s="0" t="s">
        <v>19917</v>
      </c>
      <c r="P293" s="0" t="s">
        <v>17780</v>
      </c>
      <c r="Q293" s="0" t="n">
        <v>12</v>
      </c>
      <c r="R293" s="380" t="n">
        <v>47513.125</v>
      </c>
      <c r="S293" s="223" t="n">
        <v>1000</v>
      </c>
      <c r="T293" s="0" t="s">
        <v>2132</v>
      </c>
      <c r="U293" s="380" t="n">
        <v>45706.125</v>
      </c>
      <c r="V293" s="380" t="n">
        <v>45713.125</v>
      </c>
      <c r="W293" s="0" t="s">
        <v>2132</v>
      </c>
      <c r="X293" s="0" t="s">
        <v>19918</v>
      </c>
      <c r="Y293" s="0" t="s">
        <v>601</v>
      </c>
      <c r="Z293" s="0" t="s">
        <v>2602</v>
      </c>
      <c r="AA293" s="0" t="s">
        <v>2114</v>
      </c>
      <c r="AB293" s="0" t="s">
        <v>17781</v>
      </c>
      <c r="AC293" s="0" t="n">
        <v>2100000</v>
      </c>
      <c r="AD293" s="0" t="n">
        <v>2100000</v>
      </c>
      <c r="AE293" s="0" t="n">
        <v>5</v>
      </c>
      <c r="AF293" s="0" t="n">
        <f aca="false">FALSE()</f>
        <v>0</v>
      </c>
      <c r="AG293" s="0" t="n">
        <f aca="false">TRUE()</f>
        <v>1</v>
      </c>
      <c r="AH293" s="0" t="n">
        <f aca="false">TRUE()</f>
        <v>1</v>
      </c>
      <c r="AI293" s="0" t="n">
        <f aca="false">TRUE()</f>
        <v>1</v>
      </c>
      <c r="AJ293" s="0" t="n">
        <f aca="false">FALSE()</f>
        <v>0</v>
      </c>
      <c r="AK293" s="0" t="n">
        <f aca="false">FALSE()</f>
        <v>0</v>
      </c>
      <c r="AL293" s="0" t="s">
        <v>2129</v>
      </c>
      <c r="AM293" s="0" t="n">
        <f aca="false">TRUE()</f>
        <v>1</v>
      </c>
      <c r="AN293" s="0" t="s">
        <v>19919</v>
      </c>
      <c r="AO293" s="0" t="n">
        <v>1</v>
      </c>
      <c r="AP293" s="0" t="s">
        <v>19920</v>
      </c>
      <c r="AQ293" s="0" t="s">
        <v>19921</v>
      </c>
      <c r="AR293" s="0" t="n">
        <f aca="false">TRUE()</f>
        <v>1</v>
      </c>
      <c r="AS293" s="0" t="n">
        <f aca="false">TRUE()</f>
        <v>1</v>
      </c>
      <c r="AT293" s="0" t="n">
        <f aca="false">FALSE()</f>
        <v>0</v>
      </c>
      <c r="AU293" s="0" t="n">
        <f aca="false">FALSE()</f>
        <v>0</v>
      </c>
      <c r="AV293" s="0" t="n">
        <f aca="false">FALSE()</f>
        <v>0</v>
      </c>
      <c r="AW293" s="0" t="n">
        <f aca="false">TRUE()</f>
        <v>1</v>
      </c>
      <c r="AX293" s="380" t="n">
        <v>45713.7090277778</v>
      </c>
      <c r="AY293" s="380" t="n">
        <v>45713.125</v>
      </c>
      <c r="AZ293" s="0" t="n">
        <v>2</v>
      </c>
      <c r="BA293" s="0" t="s">
        <v>19095</v>
      </c>
      <c r="BB293" s="0" t="n">
        <v>0</v>
      </c>
      <c r="BC293" s="380" t="n">
        <v>46433.125</v>
      </c>
      <c r="BD293" s="0" t="s">
        <v>2170</v>
      </c>
      <c r="BE293" s="0" t="s">
        <v>2170</v>
      </c>
      <c r="BF293" s="0" t="s">
        <v>2118</v>
      </c>
    </row>
    <row r="294" customFormat="false" ht="15" hidden="false" customHeight="false" outlineLevel="0" collapsed="false">
      <c r="A294" s="0" t="s">
        <v>19922</v>
      </c>
      <c r="B294" s="0" t="s">
        <v>19923</v>
      </c>
      <c r="C294" s="0" t="s">
        <v>19922</v>
      </c>
      <c r="D294" s="0" t="s">
        <v>2133</v>
      </c>
      <c r="E294" s="0" t="s">
        <v>19922</v>
      </c>
      <c r="F294" s="0" t="n">
        <v>1</v>
      </c>
      <c r="G294" s="0" t="s">
        <v>434</v>
      </c>
      <c r="H294" s="0" t="s">
        <v>2170</v>
      </c>
      <c r="I294" s="0" t="s">
        <v>2170</v>
      </c>
      <c r="J294" s="0" t="s">
        <v>2170</v>
      </c>
      <c r="K294" s="0" t="s">
        <v>2170</v>
      </c>
      <c r="L294" s="0" t="s">
        <v>2170</v>
      </c>
      <c r="M294" s="0" t="s">
        <v>2170</v>
      </c>
      <c r="N294" s="0" t="n">
        <f aca="false">FALSE()</f>
        <v>0</v>
      </c>
      <c r="O294" s="0" t="s">
        <v>19924</v>
      </c>
      <c r="P294" s="0" t="s">
        <v>17780</v>
      </c>
      <c r="Q294" s="0" t="n">
        <v>12</v>
      </c>
      <c r="R294" s="380" t="n">
        <v>47191.125</v>
      </c>
      <c r="S294" s="223" t="n">
        <v>1000</v>
      </c>
      <c r="T294" s="0" t="s">
        <v>2132</v>
      </c>
      <c r="U294" s="380" t="n">
        <v>45384.125</v>
      </c>
      <c r="V294" s="380" t="n">
        <v>45391.125</v>
      </c>
      <c r="W294" s="0" t="s">
        <v>2132</v>
      </c>
      <c r="X294" s="0" t="s">
        <v>19925</v>
      </c>
      <c r="Y294" s="0" t="s">
        <v>601</v>
      </c>
      <c r="Z294" s="0" t="s">
        <v>2602</v>
      </c>
      <c r="AA294" s="0" t="s">
        <v>2684</v>
      </c>
      <c r="AB294" s="0" t="s">
        <v>17781</v>
      </c>
      <c r="AC294" s="0" t="n">
        <v>8000000</v>
      </c>
      <c r="AD294" s="0" t="n">
        <v>8000000</v>
      </c>
      <c r="AE294" s="0" t="n">
        <v>5</v>
      </c>
      <c r="AF294" s="0" t="n">
        <f aca="false">FALSE()</f>
        <v>0</v>
      </c>
      <c r="AG294" s="0" t="n">
        <f aca="false">TRUE()</f>
        <v>1</v>
      </c>
      <c r="AH294" s="0" t="n">
        <f aca="false">TRUE()</f>
        <v>1</v>
      </c>
      <c r="AI294" s="0" t="n">
        <f aca="false">FALSE()</f>
        <v>0</v>
      </c>
      <c r="AJ294" s="0" t="n">
        <f aca="false">FALSE()</f>
        <v>0</v>
      </c>
      <c r="AK294" s="0" t="n">
        <f aca="false">FALSE()</f>
        <v>0</v>
      </c>
      <c r="AL294" s="0" t="s">
        <v>2129</v>
      </c>
      <c r="AM294" s="0" t="n">
        <f aca="false">TRUE()</f>
        <v>1</v>
      </c>
      <c r="AN294" s="0" t="s">
        <v>19926</v>
      </c>
      <c r="AO294" s="0" t="n">
        <v>1</v>
      </c>
      <c r="AP294" s="0" t="s">
        <v>19927</v>
      </c>
      <c r="AQ294" s="0" t="s">
        <v>19928</v>
      </c>
      <c r="AR294" s="0" t="n">
        <f aca="false">TRUE()</f>
        <v>1</v>
      </c>
      <c r="AS294" s="0" t="n">
        <f aca="false">FALSE()</f>
        <v>0</v>
      </c>
      <c r="AT294" s="0" t="n">
        <f aca="false">FALSE()</f>
        <v>0</v>
      </c>
      <c r="AU294" s="0" t="n">
        <f aca="false">FALSE()</f>
        <v>0</v>
      </c>
      <c r="AV294" s="0" t="n">
        <f aca="false">FALSE()</f>
        <v>0</v>
      </c>
      <c r="AW294" s="0" t="n">
        <f aca="false">TRUE()</f>
        <v>1</v>
      </c>
      <c r="AX294" s="380" t="n">
        <v>45391.61875</v>
      </c>
      <c r="AY294" s="380" t="n">
        <v>45391.125</v>
      </c>
      <c r="AZ294" s="0" t="n">
        <v>1</v>
      </c>
      <c r="BA294" s="0" t="s">
        <v>19929</v>
      </c>
      <c r="BB294" s="0" t="n">
        <v>0</v>
      </c>
      <c r="BC294" s="380" t="n">
        <v>46111.125</v>
      </c>
      <c r="BD294" s="0" t="s">
        <v>2170</v>
      </c>
      <c r="BE294" s="0" t="s">
        <v>2170</v>
      </c>
      <c r="BF294" s="0" t="s">
        <v>604</v>
      </c>
    </row>
    <row r="295" customFormat="false" ht="15" hidden="false" customHeight="false" outlineLevel="0" collapsed="false">
      <c r="A295" s="0" t="s">
        <v>19930</v>
      </c>
      <c r="B295" s="0" t="s">
        <v>19931</v>
      </c>
      <c r="C295" s="0" t="s">
        <v>19932</v>
      </c>
      <c r="D295" s="0" t="s">
        <v>17896</v>
      </c>
      <c r="E295" s="0" t="s">
        <v>19930</v>
      </c>
      <c r="F295" s="0" t="n">
        <v>1</v>
      </c>
      <c r="G295" s="0" t="s">
        <v>434</v>
      </c>
      <c r="H295" s="0" t="s">
        <v>2596</v>
      </c>
      <c r="I295" s="0" t="s">
        <v>2596</v>
      </c>
      <c r="J295" s="0" t="s">
        <v>2599</v>
      </c>
      <c r="K295" s="0" t="s">
        <v>2170</v>
      </c>
      <c r="L295" s="0" t="s">
        <v>13583</v>
      </c>
      <c r="M295" s="0" t="s">
        <v>2170</v>
      </c>
      <c r="N295" s="0" t="n">
        <f aca="false">FALSE()</f>
        <v>0</v>
      </c>
      <c r="O295" s="0" t="s">
        <v>19933</v>
      </c>
      <c r="P295" s="0" t="s">
        <v>17898</v>
      </c>
      <c r="Q295" s="0" t="n">
        <v>2</v>
      </c>
      <c r="R295" s="380" t="n">
        <v>47261.125</v>
      </c>
      <c r="S295" s="223" t="n">
        <v>1000</v>
      </c>
      <c r="T295" s="0" t="s">
        <v>2132</v>
      </c>
      <c r="U295" s="380" t="n">
        <v>43146.125</v>
      </c>
      <c r="V295" s="380" t="n">
        <v>43152.125</v>
      </c>
      <c r="W295" s="0" t="s">
        <v>2170</v>
      </c>
      <c r="X295" s="0" t="s">
        <v>19934</v>
      </c>
      <c r="Y295" s="0" t="s">
        <v>601</v>
      </c>
      <c r="Z295" s="0" t="s">
        <v>2602</v>
      </c>
      <c r="AA295" s="0" t="s">
        <v>600</v>
      </c>
      <c r="AB295" s="0" t="s">
        <v>17848</v>
      </c>
      <c r="AC295" s="0" t="n">
        <v>350000000</v>
      </c>
      <c r="AD295" s="0" t="n">
        <v>350000000</v>
      </c>
      <c r="AE295" s="0" t="n">
        <v>5</v>
      </c>
      <c r="AF295" s="0" t="n">
        <f aca="false">FALSE()</f>
        <v>0</v>
      </c>
      <c r="AG295" s="0" t="n">
        <f aca="false">TRUE()</f>
        <v>1</v>
      </c>
      <c r="AH295" s="0" t="n">
        <f aca="false">TRUE()</f>
        <v>1</v>
      </c>
      <c r="AI295" s="0" t="n">
        <f aca="false">FALSE()</f>
        <v>0</v>
      </c>
      <c r="AJ295" s="0" t="n">
        <f aca="false">FALSE()</f>
        <v>0</v>
      </c>
      <c r="AK295" s="0" t="n">
        <f aca="false">FALSE()</f>
        <v>0</v>
      </c>
      <c r="AL295" s="0" t="s">
        <v>7337</v>
      </c>
      <c r="AM295" s="0" t="n">
        <f aca="false">TRUE()</f>
        <v>1</v>
      </c>
      <c r="AN295" s="0" t="s">
        <v>19935</v>
      </c>
      <c r="AO295" s="0" t="n">
        <v>1</v>
      </c>
      <c r="AP295" s="0" t="s">
        <v>19936</v>
      </c>
      <c r="AQ295" s="0" t="s">
        <v>19937</v>
      </c>
      <c r="AR295" s="0" t="n">
        <f aca="false">TRUE()</f>
        <v>1</v>
      </c>
      <c r="AS295" s="0" t="n">
        <f aca="false">FALSE()</f>
        <v>0</v>
      </c>
      <c r="AT295" s="0" t="n">
        <f aca="false">FALSE()</f>
        <v>0</v>
      </c>
      <c r="AU295" s="0" t="n">
        <f aca="false">FALSE()</f>
        <v>0</v>
      </c>
      <c r="AV295" s="0" t="n">
        <f aca="false">FALSE()</f>
        <v>0</v>
      </c>
      <c r="AW295" s="0" t="n">
        <f aca="false">TRUE()</f>
        <v>1</v>
      </c>
      <c r="AX295" s="380" t="n">
        <v>43166.9027777778</v>
      </c>
      <c r="AY295" s="380" t="n">
        <v>43166.4166666667</v>
      </c>
      <c r="AZ295" s="0" t="n">
        <v>1</v>
      </c>
      <c r="BA295" s="0" t="s">
        <v>17903</v>
      </c>
      <c r="BB295" s="0" t="n">
        <v>0</v>
      </c>
      <c r="BC295" s="380" t="n">
        <v>25569.125</v>
      </c>
      <c r="BD295" s="0" t="s">
        <v>2599</v>
      </c>
      <c r="BE295" s="0" t="s">
        <v>2170</v>
      </c>
      <c r="BF295" s="0" t="s">
        <v>2118</v>
      </c>
    </row>
    <row r="296" customFormat="false" ht="15" hidden="false" customHeight="false" outlineLevel="0" collapsed="false">
      <c r="A296" s="0" t="s">
        <v>19938</v>
      </c>
      <c r="B296" s="0" t="s">
        <v>19939</v>
      </c>
      <c r="C296" s="0" t="s">
        <v>19938</v>
      </c>
      <c r="D296" s="0" t="s">
        <v>18630</v>
      </c>
      <c r="E296" s="0" t="s">
        <v>19938</v>
      </c>
      <c r="F296" s="0" t="n">
        <v>1</v>
      </c>
      <c r="G296" s="0" t="s">
        <v>18631</v>
      </c>
      <c r="H296" s="0" t="s">
        <v>2170</v>
      </c>
      <c r="I296" s="0" t="s">
        <v>2170</v>
      </c>
      <c r="J296" s="0" t="s">
        <v>2170</v>
      </c>
      <c r="K296" s="0" t="s">
        <v>2170</v>
      </c>
      <c r="L296" s="0" t="s">
        <v>2170</v>
      </c>
      <c r="M296" s="0" t="s">
        <v>2170</v>
      </c>
      <c r="N296" s="0" t="n">
        <f aca="false">FALSE()</f>
        <v>0</v>
      </c>
      <c r="O296" s="0" t="s">
        <v>19940</v>
      </c>
      <c r="P296" s="0" t="s">
        <v>17780</v>
      </c>
      <c r="Q296" s="0" t="n">
        <v>4</v>
      </c>
      <c r="R296" s="380" t="n">
        <v>50335.125</v>
      </c>
      <c r="S296" s="223" t="n">
        <v>1000</v>
      </c>
      <c r="T296" s="0" t="s">
        <v>2132</v>
      </c>
      <c r="U296" s="380" t="n">
        <v>44872.125</v>
      </c>
      <c r="V296" s="380" t="n">
        <v>44875.125</v>
      </c>
      <c r="W296" s="0" t="s">
        <v>2132</v>
      </c>
      <c r="X296" s="0" t="s">
        <v>19941</v>
      </c>
      <c r="Y296" s="0" t="s">
        <v>601</v>
      </c>
      <c r="Z296" s="0" t="s">
        <v>2602</v>
      </c>
      <c r="AA296" s="0" t="s">
        <v>2114</v>
      </c>
      <c r="AB296" s="0" t="s">
        <v>17781</v>
      </c>
      <c r="AC296" s="0" t="n">
        <v>500000</v>
      </c>
      <c r="AD296" s="0" t="n">
        <v>500000</v>
      </c>
      <c r="AE296" s="0" t="n">
        <v>5</v>
      </c>
      <c r="AF296" s="0" t="n">
        <f aca="false">FALSE()</f>
        <v>0</v>
      </c>
      <c r="AG296" s="0" t="n">
        <f aca="false">TRUE()</f>
        <v>1</v>
      </c>
      <c r="AH296" s="0" t="n">
        <f aca="false">TRUE()</f>
        <v>1</v>
      </c>
      <c r="AI296" s="0" t="n">
        <f aca="false">FALSE()</f>
        <v>0</v>
      </c>
      <c r="AJ296" s="0" t="n">
        <f aca="false">FALSE()</f>
        <v>0</v>
      </c>
      <c r="AK296" s="0" t="n">
        <f aca="false">FALSE()</f>
        <v>0</v>
      </c>
      <c r="AL296" s="0" t="s">
        <v>3129</v>
      </c>
      <c r="AM296" s="0" t="n">
        <f aca="false">TRUE()</f>
        <v>1</v>
      </c>
      <c r="AN296" s="0" t="s">
        <v>19942</v>
      </c>
      <c r="AO296" s="0" t="n">
        <v>2</v>
      </c>
      <c r="AP296" s="0" t="s">
        <v>19943</v>
      </c>
      <c r="AQ296" s="0" t="s">
        <v>19944</v>
      </c>
      <c r="AR296" s="0" t="n">
        <f aca="false">TRUE()</f>
        <v>1</v>
      </c>
      <c r="AS296" s="0" t="n">
        <f aca="false">FALSE()</f>
        <v>0</v>
      </c>
      <c r="AT296" s="0" t="n">
        <f aca="false">FALSE()</f>
        <v>0</v>
      </c>
      <c r="AU296" s="0" t="n">
        <f aca="false">FALSE()</f>
        <v>0</v>
      </c>
      <c r="AV296" s="0" t="n">
        <f aca="false">FALSE()</f>
        <v>0</v>
      </c>
      <c r="AW296" s="0" t="n">
        <f aca="false">TRUE()</f>
        <v>1</v>
      </c>
      <c r="AX296" s="380" t="n">
        <v>44875.5118055556</v>
      </c>
      <c r="AY296" s="380" t="n">
        <v>44875.4166666667</v>
      </c>
      <c r="AZ296" s="0" t="n">
        <v>3</v>
      </c>
      <c r="BA296" s="0" t="s">
        <v>16717</v>
      </c>
      <c r="BB296" s="0" t="n">
        <v>0</v>
      </c>
      <c r="BC296" s="380" t="n">
        <v>45967.125</v>
      </c>
      <c r="BD296" s="0" t="s">
        <v>2170</v>
      </c>
      <c r="BE296" s="0" t="s">
        <v>2170</v>
      </c>
      <c r="BF296" s="0" t="s">
        <v>604</v>
      </c>
    </row>
    <row r="297" customFormat="false" ht="15" hidden="false" customHeight="false" outlineLevel="0" collapsed="false">
      <c r="A297" s="0" t="s">
        <v>19945</v>
      </c>
      <c r="B297" s="0" t="s">
        <v>19946</v>
      </c>
      <c r="C297" s="0" t="s">
        <v>19945</v>
      </c>
      <c r="D297" s="0" t="s">
        <v>2133</v>
      </c>
      <c r="E297" s="0" t="s">
        <v>19945</v>
      </c>
      <c r="F297" s="0" t="n">
        <v>1</v>
      </c>
      <c r="G297" s="0" t="s">
        <v>434</v>
      </c>
      <c r="H297" s="0" t="s">
        <v>2170</v>
      </c>
      <c r="I297" s="0" t="s">
        <v>2170</v>
      </c>
      <c r="J297" s="0" t="s">
        <v>2170</v>
      </c>
      <c r="K297" s="0" t="s">
        <v>2170</v>
      </c>
      <c r="L297" s="0" t="s">
        <v>2170</v>
      </c>
      <c r="M297" s="0" t="s">
        <v>2170</v>
      </c>
      <c r="N297" s="0" t="n">
        <f aca="false">FALSE()</f>
        <v>0</v>
      </c>
      <c r="O297" s="0" t="s">
        <v>19947</v>
      </c>
      <c r="P297" s="0" t="s">
        <v>17838</v>
      </c>
      <c r="Q297" s="0" t="n">
        <v>2</v>
      </c>
      <c r="R297" s="380" t="n">
        <v>48373.125</v>
      </c>
      <c r="S297" s="223" t="n">
        <v>1000</v>
      </c>
      <c r="T297" s="0" t="s">
        <v>2132</v>
      </c>
      <c r="U297" s="380" t="n">
        <v>44539.125</v>
      </c>
      <c r="V297" s="380" t="n">
        <v>44733.125</v>
      </c>
      <c r="W297" s="0" t="s">
        <v>2132</v>
      </c>
      <c r="X297" s="0" t="s">
        <v>19948</v>
      </c>
      <c r="Y297" s="0" t="s">
        <v>601</v>
      </c>
      <c r="Z297" s="0" t="s">
        <v>2602</v>
      </c>
      <c r="AA297" s="0" t="s">
        <v>2891</v>
      </c>
      <c r="AB297" s="0" t="s">
        <v>17781</v>
      </c>
      <c r="AC297" s="0" t="n">
        <v>10000000</v>
      </c>
      <c r="AD297" s="0" t="n">
        <v>10000000</v>
      </c>
      <c r="AE297" s="0" t="n">
        <v>5</v>
      </c>
      <c r="AF297" s="0" t="n">
        <f aca="false">FALSE()</f>
        <v>0</v>
      </c>
      <c r="AG297" s="0" t="n">
        <f aca="false">TRUE()</f>
        <v>1</v>
      </c>
      <c r="AH297" s="0" t="n">
        <f aca="false">TRUE()</f>
        <v>1</v>
      </c>
      <c r="AI297" s="0" t="n">
        <f aca="false">FALSE()</f>
        <v>0</v>
      </c>
      <c r="AJ297" s="0" t="n">
        <f aca="false">FALSE()</f>
        <v>0</v>
      </c>
      <c r="AK297" s="0" t="n">
        <f aca="false">FALSE()</f>
        <v>0</v>
      </c>
      <c r="AL297" s="0" t="s">
        <v>2129</v>
      </c>
      <c r="AM297" s="0" t="n">
        <f aca="false">TRUE()</f>
        <v>1</v>
      </c>
      <c r="AN297" s="0" t="s">
        <v>19949</v>
      </c>
      <c r="AO297" s="0" t="n">
        <v>1</v>
      </c>
      <c r="AP297" s="0" t="s">
        <v>19950</v>
      </c>
      <c r="AQ297" s="0" t="s">
        <v>19951</v>
      </c>
      <c r="AR297" s="0" t="n">
        <f aca="false">TRUE()</f>
        <v>1</v>
      </c>
      <c r="AS297" s="0" t="n">
        <f aca="false">FALSE()</f>
        <v>0</v>
      </c>
      <c r="AT297" s="0" t="n">
        <f aca="false">FALSE()</f>
        <v>0</v>
      </c>
      <c r="AU297" s="0" t="n">
        <f aca="false">FALSE()</f>
        <v>0</v>
      </c>
      <c r="AV297" s="0" t="n">
        <f aca="false">FALSE()</f>
        <v>0</v>
      </c>
      <c r="AW297" s="0" t="n">
        <f aca="false">TRUE()</f>
        <v>1</v>
      </c>
      <c r="AX297" s="380" t="n">
        <v>44733.6361111111</v>
      </c>
      <c r="AY297" s="380" t="n">
        <v>44733.4166666667</v>
      </c>
      <c r="AZ297" s="0" t="n">
        <v>2</v>
      </c>
      <c r="BA297" s="0" t="s">
        <v>19952</v>
      </c>
      <c r="BB297" s="0" t="n">
        <v>0</v>
      </c>
      <c r="BC297" s="380" t="n">
        <v>25569.125</v>
      </c>
      <c r="BD297" s="0" t="s">
        <v>2170</v>
      </c>
      <c r="BE297" s="0" t="s">
        <v>2170</v>
      </c>
      <c r="BF297" s="0" t="s">
        <v>2118</v>
      </c>
    </row>
    <row r="298" customFormat="false" ht="15" hidden="false" customHeight="false" outlineLevel="0" collapsed="false">
      <c r="A298" s="0" t="s">
        <v>19953</v>
      </c>
      <c r="B298" s="0" t="s">
        <v>19954</v>
      </c>
      <c r="C298" s="0" t="s">
        <v>19953</v>
      </c>
      <c r="D298" s="0" t="s">
        <v>2133</v>
      </c>
      <c r="E298" s="0" t="s">
        <v>19953</v>
      </c>
      <c r="F298" s="0" t="n">
        <v>1</v>
      </c>
      <c r="G298" s="0" t="s">
        <v>434</v>
      </c>
      <c r="H298" s="0" t="s">
        <v>2170</v>
      </c>
      <c r="I298" s="0" t="s">
        <v>2170</v>
      </c>
      <c r="J298" s="0" t="s">
        <v>2170</v>
      </c>
      <c r="K298" s="0" t="s">
        <v>2170</v>
      </c>
      <c r="L298" s="0" t="s">
        <v>2170</v>
      </c>
      <c r="M298" s="0" t="s">
        <v>2170</v>
      </c>
      <c r="N298" s="0" t="n">
        <f aca="false">FALSE()</f>
        <v>0</v>
      </c>
      <c r="O298" s="0" t="s">
        <v>19955</v>
      </c>
      <c r="P298" s="0" t="s">
        <v>17780</v>
      </c>
      <c r="Q298" s="0" t="n">
        <v>6</v>
      </c>
      <c r="R298" s="380" t="n">
        <v>46280.125</v>
      </c>
      <c r="S298" s="223" t="n">
        <v>1000</v>
      </c>
      <c r="T298" s="0" t="s">
        <v>2132</v>
      </c>
      <c r="U298" s="380" t="n">
        <v>44475.125</v>
      </c>
      <c r="V298" s="380" t="n">
        <v>44480.125</v>
      </c>
      <c r="W298" s="0" t="s">
        <v>2132</v>
      </c>
      <c r="X298" s="0" t="s">
        <v>2170</v>
      </c>
      <c r="Y298" s="0" t="s">
        <v>601</v>
      </c>
      <c r="Z298" s="0" t="s">
        <v>2602</v>
      </c>
      <c r="AA298" s="0" t="s">
        <v>2365</v>
      </c>
      <c r="AB298" s="0" t="s">
        <v>17781</v>
      </c>
      <c r="AC298" s="0" t="n">
        <v>300000</v>
      </c>
      <c r="AD298" s="0" t="n">
        <v>300000</v>
      </c>
      <c r="AE298" s="0" t="n">
        <v>5</v>
      </c>
      <c r="AF298" s="0" t="n">
        <f aca="false">FALSE()</f>
        <v>0</v>
      </c>
      <c r="AG298" s="0" t="n">
        <f aca="false">TRUE()</f>
        <v>1</v>
      </c>
      <c r="AH298" s="0" t="n">
        <f aca="false">TRUE()</f>
        <v>1</v>
      </c>
      <c r="AI298" s="0" t="n">
        <f aca="false">FALSE()</f>
        <v>0</v>
      </c>
      <c r="AJ298" s="0" t="n">
        <f aca="false">FALSE()</f>
        <v>0</v>
      </c>
      <c r="AK298" s="0" t="n">
        <f aca="false">TRUE()</f>
        <v>1</v>
      </c>
      <c r="AL298" s="0" t="s">
        <v>2129</v>
      </c>
      <c r="AM298" s="0" t="n">
        <f aca="false">TRUE()</f>
        <v>1</v>
      </c>
      <c r="AN298" s="0" t="s">
        <v>19956</v>
      </c>
      <c r="AO298" s="0" t="n">
        <v>1</v>
      </c>
      <c r="AP298" s="0" t="s">
        <v>19957</v>
      </c>
      <c r="AQ298" s="0" t="s">
        <v>19958</v>
      </c>
      <c r="AR298" s="0" t="n">
        <f aca="false">TRUE()</f>
        <v>1</v>
      </c>
      <c r="AS298" s="0" t="n">
        <f aca="false">FALSE()</f>
        <v>0</v>
      </c>
      <c r="AT298" s="0" t="n">
        <f aca="false">FALSE()</f>
        <v>0</v>
      </c>
      <c r="AU298" s="0" t="n">
        <f aca="false">FALSE()</f>
        <v>0</v>
      </c>
      <c r="AV298" s="0" t="n">
        <f aca="false">FALSE()</f>
        <v>0</v>
      </c>
      <c r="AW298" s="0" t="n">
        <f aca="false">TRUE()</f>
        <v>1</v>
      </c>
      <c r="AX298" s="380" t="n">
        <v>44480.5854166667</v>
      </c>
      <c r="AY298" s="380" t="n">
        <v>44480.4166666667</v>
      </c>
      <c r="AZ298" s="0" t="n">
        <v>2</v>
      </c>
      <c r="BA298" s="0" t="s">
        <v>19959</v>
      </c>
      <c r="BB298" s="0" t="n">
        <v>0</v>
      </c>
      <c r="BC298" s="380" t="n">
        <v>45920.125</v>
      </c>
      <c r="BD298" s="0" t="s">
        <v>2170</v>
      </c>
      <c r="BE298" s="0" t="s">
        <v>2170</v>
      </c>
      <c r="BF298" s="0" t="s">
        <v>604</v>
      </c>
    </row>
    <row r="299" customFormat="false" ht="15" hidden="false" customHeight="false" outlineLevel="0" collapsed="false">
      <c r="A299" s="0" t="s">
        <v>19960</v>
      </c>
      <c r="B299" s="0" t="s">
        <v>19961</v>
      </c>
      <c r="C299" s="0" t="s">
        <v>19960</v>
      </c>
      <c r="D299" s="0" t="s">
        <v>2133</v>
      </c>
      <c r="E299" s="0" t="s">
        <v>19960</v>
      </c>
      <c r="F299" s="0" t="n">
        <v>1</v>
      </c>
      <c r="G299" s="0" t="s">
        <v>434</v>
      </c>
      <c r="H299" s="0" t="s">
        <v>2170</v>
      </c>
      <c r="I299" s="0" t="s">
        <v>2170</v>
      </c>
      <c r="J299" s="0" t="s">
        <v>2170</v>
      </c>
      <c r="K299" s="0" t="s">
        <v>2170</v>
      </c>
      <c r="L299" s="0" t="s">
        <v>2170</v>
      </c>
      <c r="M299" s="0" t="s">
        <v>2170</v>
      </c>
      <c r="N299" s="0" t="n">
        <f aca="false">FALSE()</f>
        <v>0</v>
      </c>
      <c r="O299" s="0" t="s">
        <v>19962</v>
      </c>
      <c r="P299" s="0" t="s">
        <v>17780</v>
      </c>
      <c r="Q299" s="0" t="n">
        <v>4</v>
      </c>
      <c r="R299" s="380" t="n">
        <v>46073.125</v>
      </c>
      <c r="S299" s="223" t="n">
        <v>1000</v>
      </c>
      <c r="T299" s="0" t="s">
        <v>2132</v>
      </c>
      <c r="U299" s="380" t="n">
        <v>45068.125</v>
      </c>
      <c r="V299" s="380" t="n">
        <v>45072.125</v>
      </c>
      <c r="W299" s="0" t="s">
        <v>2132</v>
      </c>
      <c r="X299" s="0" t="s">
        <v>19963</v>
      </c>
      <c r="Y299" s="0" t="s">
        <v>601</v>
      </c>
      <c r="Z299" s="0" t="s">
        <v>2602</v>
      </c>
      <c r="AA299" s="0" t="s">
        <v>2116</v>
      </c>
      <c r="AB299" s="0" t="s">
        <v>17781</v>
      </c>
      <c r="AC299" s="0" t="n">
        <v>6000000</v>
      </c>
      <c r="AD299" s="0" t="n">
        <v>6000000</v>
      </c>
      <c r="AE299" s="0" t="n">
        <v>5</v>
      </c>
      <c r="AF299" s="0" t="n">
        <f aca="false">FALSE()</f>
        <v>0</v>
      </c>
      <c r="AG299" s="0" t="n">
        <f aca="false">TRUE()</f>
        <v>1</v>
      </c>
      <c r="AH299" s="0" t="n">
        <f aca="false">TRUE()</f>
        <v>1</v>
      </c>
      <c r="AI299" s="0" t="n">
        <f aca="false">FALSE()</f>
        <v>0</v>
      </c>
      <c r="AJ299" s="0" t="n">
        <f aca="false">FALSE()</f>
        <v>0</v>
      </c>
      <c r="AK299" s="0" t="n">
        <f aca="false">FALSE()</f>
        <v>0</v>
      </c>
      <c r="AL299" s="0" t="s">
        <v>2129</v>
      </c>
      <c r="AM299" s="0" t="n">
        <f aca="false">TRUE()</f>
        <v>1</v>
      </c>
      <c r="AN299" s="0" t="s">
        <v>19964</v>
      </c>
      <c r="AO299" s="0" t="n">
        <v>1</v>
      </c>
      <c r="AP299" s="0" t="s">
        <v>19965</v>
      </c>
      <c r="AQ299" s="0" t="s">
        <v>19966</v>
      </c>
      <c r="AR299" s="0" t="n">
        <f aca="false">TRUE()</f>
        <v>1</v>
      </c>
      <c r="AS299" s="0" t="n">
        <f aca="false">FALSE()</f>
        <v>0</v>
      </c>
      <c r="AT299" s="0" t="n">
        <f aca="false">FALSE()</f>
        <v>0</v>
      </c>
      <c r="AU299" s="0" t="n">
        <f aca="false">FALSE()</f>
        <v>0</v>
      </c>
      <c r="AV299" s="0" t="n">
        <f aca="false">FALSE()</f>
        <v>0</v>
      </c>
      <c r="AW299" s="0" t="n">
        <f aca="false">TRUE()</f>
        <v>1</v>
      </c>
      <c r="AX299" s="380" t="n">
        <v>45072.6152777778</v>
      </c>
      <c r="AY299" s="380" t="n">
        <v>45072.4166666667</v>
      </c>
      <c r="AZ299" s="0" t="n">
        <v>2</v>
      </c>
      <c r="BA299" s="0" t="s">
        <v>13590</v>
      </c>
      <c r="BB299" s="0" t="n">
        <v>0</v>
      </c>
      <c r="BC299" s="380" t="n">
        <v>25569.125</v>
      </c>
      <c r="BD299" s="0" t="s">
        <v>2170</v>
      </c>
      <c r="BE299" s="0" t="s">
        <v>2170</v>
      </c>
      <c r="BF299" s="0" t="s">
        <v>604</v>
      </c>
    </row>
    <row r="300" customFormat="false" ht="15" hidden="false" customHeight="false" outlineLevel="0" collapsed="false">
      <c r="A300" s="0" t="s">
        <v>19967</v>
      </c>
      <c r="B300" s="0" t="s">
        <v>19968</v>
      </c>
      <c r="C300" s="0" t="s">
        <v>19967</v>
      </c>
      <c r="D300" s="0" t="s">
        <v>2133</v>
      </c>
      <c r="E300" s="0" t="s">
        <v>19967</v>
      </c>
      <c r="F300" s="0" t="n">
        <v>1</v>
      </c>
      <c r="G300" s="0" t="s">
        <v>434</v>
      </c>
      <c r="H300" s="0" t="s">
        <v>2170</v>
      </c>
      <c r="I300" s="0" t="s">
        <v>2170</v>
      </c>
      <c r="J300" s="0" t="s">
        <v>2170</v>
      </c>
      <c r="K300" s="0" t="s">
        <v>2170</v>
      </c>
      <c r="L300" s="0" t="s">
        <v>2170</v>
      </c>
      <c r="M300" s="0" t="s">
        <v>2170</v>
      </c>
      <c r="N300" s="0" t="n">
        <f aca="false">FALSE()</f>
        <v>0</v>
      </c>
      <c r="O300" s="0" t="s">
        <v>19969</v>
      </c>
      <c r="P300" s="0" t="s">
        <v>17780</v>
      </c>
      <c r="Q300" s="0" t="n">
        <v>2</v>
      </c>
      <c r="R300" s="380" t="n">
        <v>45991.125</v>
      </c>
      <c r="S300" s="223" t="n">
        <v>1000</v>
      </c>
      <c r="T300" s="0" t="s">
        <v>2132</v>
      </c>
      <c r="U300" s="380" t="n">
        <v>45071.125</v>
      </c>
      <c r="V300" s="380" t="n">
        <v>45076.125</v>
      </c>
      <c r="W300" s="0" t="s">
        <v>2132</v>
      </c>
      <c r="X300" s="0" t="s">
        <v>19970</v>
      </c>
      <c r="Y300" s="0" t="s">
        <v>601</v>
      </c>
      <c r="Z300" s="0" t="s">
        <v>2602</v>
      </c>
      <c r="AA300" s="0" t="s">
        <v>610</v>
      </c>
      <c r="AB300" s="0" t="s">
        <v>17781</v>
      </c>
      <c r="AC300" s="0" t="n">
        <v>13000000</v>
      </c>
      <c r="AD300" s="0" t="n">
        <v>13000000</v>
      </c>
      <c r="AE300" s="0" t="n">
        <v>5</v>
      </c>
      <c r="AF300" s="0" t="n">
        <f aca="false">FALSE()</f>
        <v>0</v>
      </c>
      <c r="AG300" s="0" t="n">
        <f aca="false">TRUE()</f>
        <v>1</v>
      </c>
      <c r="AH300" s="0" t="n">
        <f aca="false">TRUE()</f>
        <v>1</v>
      </c>
      <c r="AI300" s="0" t="n">
        <f aca="false">FALSE()</f>
        <v>0</v>
      </c>
      <c r="AJ300" s="0" t="n">
        <f aca="false">FALSE()</f>
        <v>0</v>
      </c>
      <c r="AK300" s="0" t="n">
        <f aca="false">FALSE()</f>
        <v>0</v>
      </c>
      <c r="AL300" s="0" t="s">
        <v>2129</v>
      </c>
      <c r="AM300" s="0" t="n">
        <f aca="false">TRUE()</f>
        <v>1</v>
      </c>
      <c r="AN300" s="0" t="s">
        <v>19971</v>
      </c>
      <c r="AO300" s="0" t="n">
        <v>1</v>
      </c>
      <c r="AP300" s="0" t="s">
        <v>19972</v>
      </c>
      <c r="AQ300" s="0" t="s">
        <v>19973</v>
      </c>
      <c r="AR300" s="0" t="n">
        <f aca="false">TRUE()</f>
        <v>1</v>
      </c>
      <c r="AS300" s="0" t="n">
        <f aca="false">FALSE()</f>
        <v>0</v>
      </c>
      <c r="AT300" s="0" t="n">
        <f aca="false">FALSE()</f>
        <v>0</v>
      </c>
      <c r="AU300" s="0" t="n">
        <f aca="false">FALSE()</f>
        <v>0</v>
      </c>
      <c r="AV300" s="0" t="n">
        <f aca="false">FALSE()</f>
        <v>0</v>
      </c>
      <c r="AW300" s="0" t="n">
        <f aca="false">TRUE()</f>
        <v>1</v>
      </c>
      <c r="AX300" s="380" t="n">
        <v>45076.6875</v>
      </c>
      <c r="AY300" s="380" t="n">
        <v>45076.4166666667</v>
      </c>
      <c r="AZ300" s="0" t="n">
        <v>1</v>
      </c>
      <c r="BA300" s="0" t="s">
        <v>19248</v>
      </c>
      <c r="BB300" s="0" t="n">
        <v>0</v>
      </c>
      <c r="BC300" s="380" t="n">
        <v>25569.125</v>
      </c>
      <c r="BD300" s="0" t="s">
        <v>2170</v>
      </c>
      <c r="BE300" s="0" t="s">
        <v>2170</v>
      </c>
      <c r="BF300" s="0" t="s">
        <v>2118</v>
      </c>
    </row>
    <row r="301" customFormat="false" ht="15" hidden="false" customHeight="false" outlineLevel="0" collapsed="false">
      <c r="A301" s="0" t="s">
        <v>19974</v>
      </c>
      <c r="B301" s="0" t="s">
        <v>19975</v>
      </c>
      <c r="C301" s="0" t="s">
        <v>19974</v>
      </c>
      <c r="D301" s="0" t="s">
        <v>2133</v>
      </c>
      <c r="E301" s="0" t="s">
        <v>19974</v>
      </c>
      <c r="F301" s="0" t="n">
        <v>1</v>
      </c>
      <c r="G301" s="0" t="s">
        <v>434</v>
      </c>
      <c r="H301" s="0" t="s">
        <v>2170</v>
      </c>
      <c r="I301" s="0" t="s">
        <v>2170</v>
      </c>
      <c r="J301" s="0" t="s">
        <v>2170</v>
      </c>
      <c r="K301" s="0" t="s">
        <v>2170</v>
      </c>
      <c r="L301" s="0" t="s">
        <v>2170</v>
      </c>
      <c r="M301" s="0" t="s">
        <v>2170</v>
      </c>
      <c r="N301" s="0" t="n">
        <f aca="false">FALSE()</f>
        <v>0</v>
      </c>
      <c r="O301" s="0" t="s">
        <v>19976</v>
      </c>
      <c r="P301" s="0" t="s">
        <v>17780</v>
      </c>
      <c r="Q301" s="0" t="n">
        <v>12</v>
      </c>
      <c r="R301" s="380" t="n">
        <v>47127.125</v>
      </c>
      <c r="S301" s="223" t="n">
        <v>1000</v>
      </c>
      <c r="T301" s="0" t="s">
        <v>2132</v>
      </c>
      <c r="U301" s="380" t="n">
        <v>45684.125</v>
      </c>
      <c r="V301" s="380" t="n">
        <v>45687.125</v>
      </c>
      <c r="W301" s="0" t="s">
        <v>2132</v>
      </c>
      <c r="X301" s="0" t="s">
        <v>19977</v>
      </c>
      <c r="Y301" s="0" t="s">
        <v>601</v>
      </c>
      <c r="Z301" s="0" t="s">
        <v>2602</v>
      </c>
      <c r="AA301" s="0" t="s">
        <v>2693</v>
      </c>
      <c r="AB301" s="0" t="s">
        <v>17781</v>
      </c>
      <c r="AC301" s="0" t="n">
        <v>4500000</v>
      </c>
      <c r="AD301" s="0" t="n">
        <v>4500000</v>
      </c>
      <c r="AE301" s="0" t="n">
        <v>5</v>
      </c>
      <c r="AF301" s="0" t="n">
        <f aca="false">FALSE()</f>
        <v>0</v>
      </c>
      <c r="AG301" s="0" t="n">
        <f aca="false">TRUE()</f>
        <v>1</v>
      </c>
      <c r="AH301" s="0" t="n">
        <f aca="false">TRUE()</f>
        <v>1</v>
      </c>
      <c r="AI301" s="0" t="n">
        <f aca="false">FALSE()</f>
        <v>0</v>
      </c>
      <c r="AJ301" s="0" t="n">
        <f aca="false">FALSE()</f>
        <v>0</v>
      </c>
      <c r="AK301" s="0" t="n">
        <f aca="false">FALSE()</f>
        <v>0</v>
      </c>
      <c r="AL301" s="0" t="s">
        <v>2129</v>
      </c>
      <c r="AM301" s="0" t="n">
        <f aca="false">TRUE()</f>
        <v>1</v>
      </c>
      <c r="AN301" s="0" t="s">
        <v>19978</v>
      </c>
      <c r="AO301" s="0" t="n">
        <v>1</v>
      </c>
      <c r="AP301" s="0" t="s">
        <v>19979</v>
      </c>
      <c r="AQ301" s="0" t="s">
        <v>19980</v>
      </c>
      <c r="AR301" s="0" t="n">
        <f aca="false">TRUE()</f>
        <v>1</v>
      </c>
      <c r="AS301" s="0" t="n">
        <f aca="false">FALSE()</f>
        <v>0</v>
      </c>
      <c r="AT301" s="0" t="n">
        <f aca="false">FALSE()</f>
        <v>0</v>
      </c>
      <c r="AU301" s="0" t="n">
        <f aca="false">FALSE()</f>
        <v>0</v>
      </c>
      <c r="AV301" s="0" t="n">
        <f aca="false">FALSE()</f>
        <v>0</v>
      </c>
      <c r="AW301" s="0" t="n">
        <f aca="false">TRUE()</f>
        <v>1</v>
      </c>
      <c r="AX301" s="380" t="n">
        <v>45687.6875</v>
      </c>
      <c r="AY301" s="380" t="n">
        <v>45687.125</v>
      </c>
      <c r="AZ301" s="0" t="n">
        <v>2</v>
      </c>
      <c r="BA301" s="0" t="s">
        <v>4314</v>
      </c>
      <c r="BB301" s="0" t="n">
        <v>0</v>
      </c>
      <c r="BC301" s="380" t="n">
        <v>25569.125</v>
      </c>
      <c r="BD301" s="0" t="s">
        <v>2170</v>
      </c>
      <c r="BE301" s="0" t="s">
        <v>2170</v>
      </c>
      <c r="BF301" s="0" t="s">
        <v>604</v>
      </c>
    </row>
    <row r="302" customFormat="false" ht="15" hidden="false" customHeight="false" outlineLevel="0" collapsed="false">
      <c r="A302" s="0" t="s">
        <v>19981</v>
      </c>
      <c r="B302" s="0" t="s">
        <v>19982</v>
      </c>
      <c r="C302" s="0" t="s">
        <v>19981</v>
      </c>
      <c r="D302" s="0" t="s">
        <v>2133</v>
      </c>
      <c r="E302" s="0" t="s">
        <v>19981</v>
      </c>
      <c r="F302" s="0" t="n">
        <v>1</v>
      </c>
      <c r="G302" s="0" t="s">
        <v>434</v>
      </c>
      <c r="H302" s="0" t="s">
        <v>2170</v>
      </c>
      <c r="I302" s="0" t="s">
        <v>2170</v>
      </c>
      <c r="J302" s="0" t="s">
        <v>2170</v>
      </c>
      <c r="K302" s="0" t="s">
        <v>2170</v>
      </c>
      <c r="L302" s="0" t="s">
        <v>2170</v>
      </c>
      <c r="M302" s="0" t="s">
        <v>2170</v>
      </c>
      <c r="N302" s="0" t="n">
        <f aca="false">FALSE()</f>
        <v>0</v>
      </c>
      <c r="O302" s="0" t="s">
        <v>19983</v>
      </c>
      <c r="P302" s="0" t="s">
        <v>17780</v>
      </c>
      <c r="Q302" s="0" t="n">
        <v>12</v>
      </c>
      <c r="R302" s="380" t="n">
        <v>46810.125</v>
      </c>
      <c r="S302" s="223" t="n">
        <v>1000</v>
      </c>
      <c r="T302" s="0" t="s">
        <v>2132</v>
      </c>
      <c r="U302" s="380" t="n">
        <v>45523.125</v>
      </c>
      <c r="V302" s="380" t="n">
        <v>45730.125</v>
      </c>
      <c r="W302" s="0" t="s">
        <v>2132</v>
      </c>
      <c r="X302" s="0" t="s">
        <v>19984</v>
      </c>
      <c r="Y302" s="0" t="s">
        <v>601</v>
      </c>
      <c r="Z302" s="0" t="s">
        <v>2602</v>
      </c>
      <c r="AA302" s="0" t="s">
        <v>610</v>
      </c>
      <c r="AB302" s="0" t="s">
        <v>17781</v>
      </c>
      <c r="AC302" s="0" t="n">
        <v>1300000</v>
      </c>
      <c r="AD302" s="0" t="n">
        <v>1300000</v>
      </c>
      <c r="AE302" s="0" t="n">
        <v>5</v>
      </c>
      <c r="AF302" s="0" t="n">
        <f aca="false">FALSE()</f>
        <v>0</v>
      </c>
      <c r="AG302" s="0" t="n">
        <f aca="false">TRUE()</f>
        <v>1</v>
      </c>
      <c r="AH302" s="0" t="n">
        <f aca="false">TRUE()</f>
        <v>1</v>
      </c>
      <c r="AI302" s="0" t="n">
        <f aca="false">FALSE()</f>
        <v>0</v>
      </c>
      <c r="AJ302" s="0" t="n">
        <f aca="false">FALSE()</f>
        <v>0</v>
      </c>
      <c r="AK302" s="0" t="n">
        <f aca="false">FALSE()</f>
        <v>0</v>
      </c>
      <c r="AL302" s="0" t="s">
        <v>2129</v>
      </c>
      <c r="AM302" s="0" t="n">
        <f aca="false">TRUE()</f>
        <v>1</v>
      </c>
      <c r="AN302" s="0" t="s">
        <v>19985</v>
      </c>
      <c r="AO302" s="0" t="n">
        <v>1</v>
      </c>
      <c r="AP302" s="0" t="s">
        <v>19986</v>
      </c>
      <c r="AQ302" s="0" t="s">
        <v>19987</v>
      </c>
      <c r="AR302" s="0" t="n">
        <f aca="false">TRUE()</f>
        <v>1</v>
      </c>
      <c r="AS302" s="0" t="n">
        <f aca="false">FALSE()</f>
        <v>0</v>
      </c>
      <c r="AT302" s="0" t="n">
        <f aca="false">FALSE()</f>
        <v>0</v>
      </c>
      <c r="AU302" s="0" t="n">
        <f aca="false">FALSE()</f>
        <v>0</v>
      </c>
      <c r="AV302" s="0" t="n">
        <f aca="false">FALSE()</f>
        <v>0</v>
      </c>
      <c r="AW302" s="0" t="n">
        <f aca="false">TRUE()</f>
        <v>1</v>
      </c>
      <c r="AX302" s="380" t="n">
        <v>45730.6875</v>
      </c>
      <c r="AY302" s="380" t="n">
        <v>45730.125</v>
      </c>
      <c r="AZ302" s="0" t="n">
        <v>3</v>
      </c>
      <c r="BA302" s="0" t="s">
        <v>17803</v>
      </c>
      <c r="BB302" s="0" t="n">
        <v>0</v>
      </c>
      <c r="BC302" s="380" t="n">
        <v>25569.125</v>
      </c>
      <c r="BD302" s="0" t="s">
        <v>2170</v>
      </c>
      <c r="BE302" s="0" t="s">
        <v>2170</v>
      </c>
      <c r="BF302" s="0" t="s">
        <v>604</v>
      </c>
    </row>
    <row r="303" customFormat="false" ht="15" hidden="false" customHeight="false" outlineLevel="0" collapsed="false">
      <c r="A303" s="0" t="s">
        <v>19988</v>
      </c>
      <c r="B303" s="0" t="s">
        <v>19989</v>
      </c>
      <c r="C303" s="0" t="s">
        <v>19988</v>
      </c>
      <c r="D303" s="0" t="s">
        <v>2133</v>
      </c>
      <c r="E303" s="0" t="s">
        <v>19988</v>
      </c>
      <c r="F303" s="0" t="n">
        <v>1</v>
      </c>
      <c r="G303" s="0" t="s">
        <v>434</v>
      </c>
      <c r="H303" s="0" t="s">
        <v>2596</v>
      </c>
      <c r="I303" s="0" t="s">
        <v>2596</v>
      </c>
      <c r="J303" s="0" t="s">
        <v>2599</v>
      </c>
      <c r="K303" s="0" t="s">
        <v>2170</v>
      </c>
      <c r="L303" s="0" t="s">
        <v>13583</v>
      </c>
      <c r="M303" s="0" t="s">
        <v>2170</v>
      </c>
      <c r="N303" s="0" t="n">
        <f aca="false">FALSE()</f>
        <v>0</v>
      </c>
      <c r="O303" s="0" t="s">
        <v>19990</v>
      </c>
      <c r="P303" s="0" t="s">
        <v>17780</v>
      </c>
      <c r="Q303" s="0" t="n">
        <v>12</v>
      </c>
      <c r="R303" s="380" t="n">
        <v>47348.125</v>
      </c>
      <c r="S303" s="223" t="n">
        <v>1000</v>
      </c>
      <c r="T303" s="0" t="s">
        <v>2132</v>
      </c>
      <c r="U303" s="380" t="n">
        <v>45482.125</v>
      </c>
      <c r="V303" s="380" t="n">
        <v>45488.125</v>
      </c>
      <c r="W303" s="0" t="s">
        <v>2132</v>
      </c>
      <c r="X303" s="0" t="s">
        <v>2170</v>
      </c>
      <c r="Y303" s="0" t="s">
        <v>601</v>
      </c>
      <c r="Z303" s="0" t="s">
        <v>2602</v>
      </c>
      <c r="AA303" s="0" t="s">
        <v>2115</v>
      </c>
      <c r="AB303" s="0" t="s">
        <v>17781</v>
      </c>
      <c r="AC303" s="0" t="n">
        <v>45000000</v>
      </c>
      <c r="AD303" s="0" t="n">
        <v>45000000</v>
      </c>
      <c r="AE303" s="0" t="n">
        <v>5</v>
      </c>
      <c r="AF303" s="0" t="n">
        <f aca="false">FALSE()</f>
        <v>0</v>
      </c>
      <c r="AG303" s="0" t="n">
        <f aca="false">TRUE()</f>
        <v>1</v>
      </c>
      <c r="AH303" s="0" t="n">
        <f aca="false">TRUE()</f>
        <v>1</v>
      </c>
      <c r="AI303" s="0" t="n">
        <f aca="false">TRUE()</f>
        <v>1</v>
      </c>
      <c r="AJ303" s="0" t="n">
        <f aca="false">FALSE()</f>
        <v>0</v>
      </c>
      <c r="AK303" s="0" t="n">
        <f aca="false">FALSE()</f>
        <v>0</v>
      </c>
      <c r="AL303" s="0" t="s">
        <v>2129</v>
      </c>
      <c r="AM303" s="0" t="n">
        <f aca="false">TRUE()</f>
        <v>1</v>
      </c>
      <c r="AN303" s="0" t="s">
        <v>19991</v>
      </c>
      <c r="AO303" s="0" t="n">
        <v>1</v>
      </c>
      <c r="AP303" s="0" t="s">
        <v>19992</v>
      </c>
      <c r="AQ303" s="0" t="s">
        <v>19993</v>
      </c>
      <c r="AR303" s="0" t="n">
        <f aca="false">TRUE()</f>
        <v>1</v>
      </c>
      <c r="AS303" s="0" t="n">
        <f aca="false">FALSE()</f>
        <v>0</v>
      </c>
      <c r="AT303" s="0" t="n">
        <f aca="false">FALSE()</f>
        <v>0</v>
      </c>
      <c r="AU303" s="0" t="n">
        <f aca="false">FALSE()</f>
        <v>0</v>
      </c>
      <c r="AV303" s="0" t="n">
        <f aca="false">FALSE()</f>
        <v>0</v>
      </c>
      <c r="AW303" s="0" t="n">
        <f aca="false">TRUE()</f>
        <v>1</v>
      </c>
      <c r="AX303" s="380" t="n">
        <v>45488.6215277778</v>
      </c>
      <c r="AY303" s="380" t="n">
        <v>45488.125</v>
      </c>
      <c r="AZ303" s="0" t="n">
        <v>0</v>
      </c>
      <c r="BA303" s="0" t="s">
        <v>17962</v>
      </c>
      <c r="BB303" s="0" t="n">
        <v>0</v>
      </c>
      <c r="BC303" s="380" t="n">
        <v>25569.125</v>
      </c>
      <c r="BD303" s="0" t="s">
        <v>2599</v>
      </c>
      <c r="BE303" s="0" t="s">
        <v>2170</v>
      </c>
      <c r="BF303" s="0" t="s">
        <v>17868</v>
      </c>
    </row>
    <row r="304" customFormat="false" ht="15" hidden="false" customHeight="false" outlineLevel="0" collapsed="false">
      <c r="A304" s="0" t="s">
        <v>19994</v>
      </c>
      <c r="B304" s="0" t="s">
        <v>19995</v>
      </c>
      <c r="C304" s="0" t="s">
        <v>19994</v>
      </c>
      <c r="D304" s="0" t="s">
        <v>2133</v>
      </c>
      <c r="E304" s="0" t="s">
        <v>19994</v>
      </c>
      <c r="F304" s="0" t="n">
        <v>1</v>
      </c>
      <c r="G304" s="0" t="s">
        <v>434</v>
      </c>
      <c r="H304" s="0" t="s">
        <v>2170</v>
      </c>
      <c r="I304" s="0" t="s">
        <v>2170</v>
      </c>
      <c r="J304" s="0" t="s">
        <v>2170</v>
      </c>
      <c r="K304" s="0" t="s">
        <v>2170</v>
      </c>
      <c r="L304" s="0" t="s">
        <v>2170</v>
      </c>
      <c r="M304" s="0" t="s">
        <v>2170</v>
      </c>
      <c r="N304" s="0" t="n">
        <f aca="false">FALSE()</f>
        <v>0</v>
      </c>
      <c r="O304" s="0" t="s">
        <v>19996</v>
      </c>
      <c r="P304" s="0" t="s">
        <v>17780</v>
      </c>
      <c r="Q304" s="0" t="n">
        <v>2</v>
      </c>
      <c r="R304" s="380" t="n">
        <v>53866.125</v>
      </c>
      <c r="S304" s="223" t="n">
        <v>200000</v>
      </c>
      <c r="T304" s="0" t="s">
        <v>18300</v>
      </c>
      <c r="U304" s="380" t="n">
        <v>45629.125</v>
      </c>
      <c r="V304" s="380" t="n">
        <v>45631.125</v>
      </c>
      <c r="W304" s="0" t="s">
        <v>2170</v>
      </c>
      <c r="X304" s="0" t="s">
        <v>19997</v>
      </c>
      <c r="Y304" s="0" t="s">
        <v>601</v>
      </c>
      <c r="Z304" s="0" t="s">
        <v>2602</v>
      </c>
      <c r="AA304" s="0" t="s">
        <v>600</v>
      </c>
      <c r="AB304" s="0" t="s">
        <v>17848</v>
      </c>
      <c r="AC304" s="0" t="n">
        <v>13257</v>
      </c>
      <c r="AD304" s="0" t="n">
        <v>35000</v>
      </c>
      <c r="AE304" s="0" t="n">
        <v>5</v>
      </c>
      <c r="AF304" s="0" t="n">
        <f aca="false">FALSE()</f>
        <v>0</v>
      </c>
      <c r="AG304" s="0" t="n">
        <f aca="false">TRUE()</f>
        <v>1</v>
      </c>
      <c r="AH304" s="0" t="n">
        <f aca="false">TRUE()</f>
        <v>1</v>
      </c>
      <c r="AI304" s="0" t="n">
        <f aca="false">FALSE()</f>
        <v>0</v>
      </c>
      <c r="AJ304" s="0" t="n">
        <f aca="false">FALSE()</f>
        <v>0</v>
      </c>
      <c r="AK304" s="0" t="n">
        <f aca="false">FALSE()</f>
        <v>0</v>
      </c>
      <c r="AL304" s="0" t="s">
        <v>3129</v>
      </c>
      <c r="AM304" s="0" t="n">
        <f aca="false">TRUE()</f>
        <v>1</v>
      </c>
      <c r="AN304" s="0" t="s">
        <v>19998</v>
      </c>
      <c r="AO304" s="0" t="n">
        <v>1</v>
      </c>
      <c r="AP304" s="0" t="s">
        <v>19999</v>
      </c>
      <c r="AQ304" s="0" t="s">
        <v>20000</v>
      </c>
      <c r="AR304" s="0" t="n">
        <f aca="false">TRUE()</f>
        <v>1</v>
      </c>
      <c r="AS304" s="0" t="n">
        <f aca="false">FALSE()</f>
        <v>0</v>
      </c>
      <c r="AT304" s="0" t="n">
        <f aca="false">FALSE()</f>
        <v>0</v>
      </c>
      <c r="AU304" s="0" t="n">
        <f aca="false">FALSE()</f>
        <v>0</v>
      </c>
      <c r="AV304" s="0" t="n">
        <f aca="false">FALSE()</f>
        <v>0</v>
      </c>
      <c r="AW304" s="0" t="n">
        <f aca="false">TRUE()</f>
        <v>1</v>
      </c>
      <c r="AX304" s="380" t="n">
        <v>45632.5416666667</v>
      </c>
      <c r="AY304" s="380" t="n">
        <v>45632.125</v>
      </c>
      <c r="AZ304" s="0" t="n">
        <v>1</v>
      </c>
      <c r="BA304" s="0" t="s">
        <v>17903</v>
      </c>
      <c r="BB304" s="0" t="n">
        <v>1</v>
      </c>
      <c r="BC304" s="380" t="n">
        <v>25569.125</v>
      </c>
      <c r="BD304" s="0" t="s">
        <v>2170</v>
      </c>
      <c r="BE304" s="0" t="s">
        <v>2170</v>
      </c>
      <c r="BF304" s="0" t="s">
        <v>2118</v>
      </c>
    </row>
    <row r="305" customFormat="false" ht="15" hidden="false" customHeight="false" outlineLevel="0" collapsed="false">
      <c r="A305" s="0" t="s">
        <v>20001</v>
      </c>
      <c r="B305" s="0" t="s">
        <v>20002</v>
      </c>
      <c r="C305" s="0" t="s">
        <v>20001</v>
      </c>
      <c r="D305" s="0" t="s">
        <v>2133</v>
      </c>
      <c r="E305" s="0" t="s">
        <v>20001</v>
      </c>
      <c r="F305" s="0" t="n">
        <v>1</v>
      </c>
      <c r="G305" s="0" t="s">
        <v>434</v>
      </c>
      <c r="H305" s="0" t="s">
        <v>2170</v>
      </c>
      <c r="I305" s="0" t="s">
        <v>2170</v>
      </c>
      <c r="J305" s="0" t="s">
        <v>2170</v>
      </c>
      <c r="K305" s="0" t="s">
        <v>2170</v>
      </c>
      <c r="L305" s="0" t="s">
        <v>2170</v>
      </c>
      <c r="M305" s="0" t="s">
        <v>2170</v>
      </c>
      <c r="N305" s="0" t="n">
        <f aca="false">FALSE()</f>
        <v>0</v>
      </c>
      <c r="O305" s="0" t="s">
        <v>20003</v>
      </c>
      <c r="P305" s="0" t="s">
        <v>17780</v>
      </c>
      <c r="Q305" s="0" t="n">
        <v>4</v>
      </c>
      <c r="R305" s="380" t="n">
        <v>46499.125</v>
      </c>
      <c r="S305" s="223" t="n">
        <v>1000</v>
      </c>
      <c r="T305" s="0" t="s">
        <v>2132</v>
      </c>
      <c r="U305" s="380" t="n">
        <v>45037.125</v>
      </c>
      <c r="V305" s="380" t="n">
        <v>45043.125</v>
      </c>
      <c r="W305" s="0" t="s">
        <v>2132</v>
      </c>
      <c r="X305" s="0" t="s">
        <v>20004</v>
      </c>
      <c r="Y305" s="0" t="s">
        <v>601</v>
      </c>
      <c r="Z305" s="0" t="s">
        <v>2602</v>
      </c>
      <c r="AA305" s="0" t="s">
        <v>2451</v>
      </c>
      <c r="AB305" s="0" t="s">
        <v>17781</v>
      </c>
      <c r="AC305" s="0" t="n">
        <v>1000000</v>
      </c>
      <c r="AD305" s="0" t="n">
        <v>750000</v>
      </c>
      <c r="AE305" s="0" t="n">
        <v>5</v>
      </c>
      <c r="AF305" s="0" t="n">
        <f aca="false">FALSE()</f>
        <v>0</v>
      </c>
      <c r="AG305" s="0" t="n">
        <f aca="false">TRUE()</f>
        <v>1</v>
      </c>
      <c r="AH305" s="0" t="n">
        <f aca="false">TRUE()</f>
        <v>1</v>
      </c>
      <c r="AI305" s="0" t="n">
        <f aca="false">FALSE()</f>
        <v>0</v>
      </c>
      <c r="AJ305" s="0" t="n">
        <f aca="false">FALSE()</f>
        <v>0</v>
      </c>
      <c r="AK305" s="0" t="n">
        <f aca="false">TRUE()</f>
        <v>1</v>
      </c>
      <c r="AL305" s="0" t="s">
        <v>2129</v>
      </c>
      <c r="AM305" s="0" t="n">
        <f aca="false">TRUE()</f>
        <v>1</v>
      </c>
      <c r="AN305" s="0" t="s">
        <v>20005</v>
      </c>
      <c r="AO305" s="0" t="n">
        <v>1</v>
      </c>
      <c r="AP305" s="0" t="s">
        <v>20006</v>
      </c>
      <c r="AQ305" s="0" t="s">
        <v>20007</v>
      </c>
      <c r="AR305" s="0" t="n">
        <f aca="false">TRUE()</f>
        <v>1</v>
      </c>
      <c r="AS305" s="0" t="n">
        <f aca="false">FALSE()</f>
        <v>0</v>
      </c>
      <c r="AT305" s="0" t="n">
        <f aca="false">FALSE()</f>
        <v>0</v>
      </c>
      <c r="AU305" s="0" t="n">
        <f aca="false">FALSE()</f>
        <v>0</v>
      </c>
      <c r="AV305" s="0" t="n">
        <f aca="false">FALSE()</f>
        <v>0</v>
      </c>
      <c r="AW305" s="0" t="n">
        <f aca="false">TRUE()</f>
        <v>1</v>
      </c>
      <c r="AX305" s="380" t="n">
        <v>45043.6875</v>
      </c>
      <c r="AY305" s="380" t="n">
        <v>45043.4166666667</v>
      </c>
      <c r="AZ305" s="0" t="n">
        <v>3</v>
      </c>
      <c r="BA305" s="0" t="s">
        <v>17834</v>
      </c>
      <c r="BB305" s="0" t="n">
        <v>0</v>
      </c>
      <c r="BC305" s="380" t="n">
        <v>25569.125</v>
      </c>
      <c r="BD305" s="0" t="s">
        <v>2170</v>
      </c>
      <c r="BE305" s="0" t="s">
        <v>2170</v>
      </c>
      <c r="BF305" s="0" t="s">
        <v>604</v>
      </c>
    </row>
    <row r="306" customFormat="false" ht="15" hidden="false" customHeight="false" outlineLevel="0" collapsed="false">
      <c r="A306" s="0" t="s">
        <v>20008</v>
      </c>
      <c r="B306" s="0" t="s">
        <v>20009</v>
      </c>
      <c r="C306" s="0" t="s">
        <v>20008</v>
      </c>
      <c r="D306" s="0" t="s">
        <v>18364</v>
      </c>
      <c r="E306" s="0" t="s">
        <v>20008</v>
      </c>
      <c r="F306" s="0" t="n">
        <v>1</v>
      </c>
      <c r="G306" s="0" t="s">
        <v>434</v>
      </c>
      <c r="H306" s="0" t="s">
        <v>2170</v>
      </c>
      <c r="I306" s="0" t="s">
        <v>2170</v>
      </c>
      <c r="J306" s="0" t="s">
        <v>2170</v>
      </c>
      <c r="K306" s="0" t="s">
        <v>2170</v>
      </c>
      <c r="L306" s="0" t="s">
        <v>2170</v>
      </c>
      <c r="M306" s="0" t="s">
        <v>2170</v>
      </c>
      <c r="N306" s="0" t="n">
        <f aca="false">FALSE()</f>
        <v>0</v>
      </c>
      <c r="O306" s="0" t="s">
        <v>20010</v>
      </c>
      <c r="P306" s="0" t="s">
        <v>17780</v>
      </c>
      <c r="Q306" s="0" t="n">
        <v>12</v>
      </c>
      <c r="R306" s="380" t="n">
        <v>45945.125</v>
      </c>
      <c r="S306" s="223" t="n">
        <v>1000</v>
      </c>
      <c r="T306" s="0" t="s">
        <v>2132</v>
      </c>
      <c r="U306" s="380" t="n">
        <v>44855.125</v>
      </c>
      <c r="V306" s="380" t="n">
        <v>44865.125</v>
      </c>
      <c r="W306" s="0" t="s">
        <v>2132</v>
      </c>
      <c r="X306" s="0" t="s">
        <v>2170</v>
      </c>
      <c r="Y306" s="0" t="s">
        <v>601</v>
      </c>
      <c r="Z306" s="0" t="s">
        <v>2602</v>
      </c>
      <c r="AA306" s="0" t="s">
        <v>2574</v>
      </c>
      <c r="AB306" s="0" t="s">
        <v>17781</v>
      </c>
      <c r="AC306" s="0" t="n">
        <v>100000</v>
      </c>
      <c r="AD306" s="0" t="n">
        <v>100000</v>
      </c>
      <c r="AE306" s="0" t="n">
        <v>5</v>
      </c>
      <c r="AF306" s="0" t="n">
        <f aca="false">FALSE()</f>
        <v>0</v>
      </c>
      <c r="AG306" s="0" t="n">
        <f aca="false">TRUE()</f>
        <v>1</v>
      </c>
      <c r="AH306" s="0" t="n">
        <f aca="false">TRUE()</f>
        <v>1</v>
      </c>
      <c r="AI306" s="0" t="n">
        <f aca="false">FALSE()</f>
        <v>0</v>
      </c>
      <c r="AJ306" s="0" t="n">
        <f aca="false">FALSE()</f>
        <v>0</v>
      </c>
      <c r="AK306" s="0" t="n">
        <f aca="false">FALSE()</f>
        <v>0</v>
      </c>
      <c r="AL306" s="0" t="s">
        <v>2129</v>
      </c>
      <c r="AM306" s="0" t="n">
        <f aca="false">TRUE()</f>
        <v>1</v>
      </c>
      <c r="AN306" s="0" t="s">
        <v>20011</v>
      </c>
      <c r="AO306" s="0" t="n">
        <v>1</v>
      </c>
      <c r="AP306" s="0" t="s">
        <v>20012</v>
      </c>
      <c r="AQ306" s="0" t="s">
        <v>20013</v>
      </c>
      <c r="AR306" s="0" t="n">
        <f aca="false">TRUE()</f>
        <v>1</v>
      </c>
      <c r="AS306" s="0" t="n">
        <f aca="false">FALSE()</f>
        <v>0</v>
      </c>
      <c r="AT306" s="0" t="n">
        <f aca="false">FALSE()</f>
        <v>0</v>
      </c>
      <c r="AU306" s="0" t="n">
        <f aca="false">FALSE()</f>
        <v>0</v>
      </c>
      <c r="AV306" s="0" t="n">
        <f aca="false">FALSE()</f>
        <v>0</v>
      </c>
      <c r="AW306" s="0" t="n">
        <f aca="false">TRUE()</f>
        <v>1</v>
      </c>
      <c r="AX306" s="380" t="n">
        <v>44865.7090277778</v>
      </c>
      <c r="AY306" s="380" t="n">
        <v>44865.4166666667</v>
      </c>
      <c r="AZ306" s="0" t="n">
        <v>2</v>
      </c>
      <c r="BA306" s="0" t="s">
        <v>20014</v>
      </c>
      <c r="BB306" s="0" t="n">
        <v>0</v>
      </c>
      <c r="BC306" s="380" t="n">
        <v>25569.125</v>
      </c>
      <c r="BD306" s="0" t="s">
        <v>2170</v>
      </c>
      <c r="BE306" s="0" t="s">
        <v>2170</v>
      </c>
      <c r="BF306" s="0" t="s">
        <v>604</v>
      </c>
    </row>
    <row r="307" customFormat="false" ht="15" hidden="false" customHeight="false" outlineLevel="0" collapsed="false">
      <c r="A307" s="0" t="s">
        <v>20015</v>
      </c>
      <c r="B307" s="0" t="s">
        <v>20016</v>
      </c>
      <c r="C307" s="0" t="s">
        <v>20015</v>
      </c>
      <c r="D307" s="0" t="s">
        <v>2133</v>
      </c>
      <c r="E307" s="0" t="s">
        <v>20015</v>
      </c>
      <c r="F307" s="0" t="n">
        <v>1</v>
      </c>
      <c r="G307" s="0" t="s">
        <v>434</v>
      </c>
      <c r="H307" s="0" t="s">
        <v>2170</v>
      </c>
      <c r="I307" s="0" t="s">
        <v>2170</v>
      </c>
      <c r="J307" s="0" t="s">
        <v>2170</v>
      </c>
      <c r="K307" s="0" t="s">
        <v>2170</v>
      </c>
      <c r="L307" s="0" t="s">
        <v>2170</v>
      </c>
      <c r="M307" s="0" t="s">
        <v>2170</v>
      </c>
      <c r="N307" s="0" t="n">
        <f aca="false">FALSE()</f>
        <v>0</v>
      </c>
      <c r="O307" s="0" t="s">
        <v>20017</v>
      </c>
      <c r="P307" s="0" t="s">
        <v>17838</v>
      </c>
      <c r="Q307" s="0" t="n">
        <v>2</v>
      </c>
      <c r="R307" s="380" t="n">
        <v>48500.125</v>
      </c>
      <c r="S307" s="223" t="n">
        <v>1000</v>
      </c>
      <c r="T307" s="0" t="s">
        <v>2132</v>
      </c>
      <c r="U307" s="380" t="n">
        <v>41676.1666666667</v>
      </c>
      <c r="V307" s="380" t="n">
        <v>43010.125</v>
      </c>
      <c r="W307" s="0" t="s">
        <v>2132</v>
      </c>
      <c r="X307" s="0" t="s">
        <v>20018</v>
      </c>
      <c r="Y307" s="0" t="s">
        <v>601</v>
      </c>
      <c r="Z307" s="0" t="s">
        <v>2602</v>
      </c>
      <c r="AA307" s="0" t="s">
        <v>610</v>
      </c>
      <c r="AB307" s="0" t="s">
        <v>17848</v>
      </c>
      <c r="AC307" s="0" t="n">
        <v>5000000</v>
      </c>
      <c r="AD307" s="0" t="n">
        <v>5000000</v>
      </c>
      <c r="AE307" s="0" t="n">
        <v>5</v>
      </c>
      <c r="AF307" s="0" t="n">
        <f aca="false">FALSE()</f>
        <v>0</v>
      </c>
      <c r="AG307" s="0" t="n">
        <f aca="false">TRUE()</f>
        <v>1</v>
      </c>
      <c r="AH307" s="0" t="n">
        <f aca="false">TRUE()</f>
        <v>1</v>
      </c>
      <c r="AI307" s="0" t="n">
        <f aca="false">FALSE()</f>
        <v>0</v>
      </c>
      <c r="AJ307" s="0" t="n">
        <f aca="false">FALSE()</f>
        <v>0</v>
      </c>
      <c r="AK307" s="0" t="n">
        <f aca="false">FALSE()</f>
        <v>0</v>
      </c>
      <c r="AL307" s="0" t="s">
        <v>2129</v>
      </c>
      <c r="AM307" s="0" t="n">
        <f aca="false">TRUE()</f>
        <v>1</v>
      </c>
      <c r="AN307" s="0" t="s">
        <v>20019</v>
      </c>
      <c r="AO307" s="0" t="n">
        <v>1</v>
      </c>
      <c r="AP307" s="0" t="s">
        <v>20020</v>
      </c>
      <c r="AQ307" s="0" t="s">
        <v>20021</v>
      </c>
      <c r="AR307" s="0" t="n">
        <f aca="false">TRUE()</f>
        <v>1</v>
      </c>
      <c r="AS307" s="0" t="n">
        <f aca="false">FALSE()</f>
        <v>0</v>
      </c>
      <c r="AT307" s="0" t="n">
        <f aca="false">FALSE()</f>
        <v>0</v>
      </c>
      <c r="AU307" s="0" t="n">
        <f aca="false">FALSE()</f>
        <v>0</v>
      </c>
      <c r="AV307" s="0" t="n">
        <f aca="false">FALSE()</f>
        <v>0</v>
      </c>
      <c r="AW307" s="0" t="n">
        <f aca="false">TRUE()</f>
        <v>1</v>
      </c>
      <c r="AX307" s="380" t="n">
        <v>43794.425</v>
      </c>
      <c r="AY307" s="380" t="n">
        <v>43794.4166666667</v>
      </c>
      <c r="AZ307" s="0" t="n">
        <v>1</v>
      </c>
      <c r="BA307" s="0" t="s">
        <v>19248</v>
      </c>
      <c r="BB307" s="0" t="n">
        <v>0</v>
      </c>
      <c r="BC307" s="380" t="n">
        <v>46304.125</v>
      </c>
      <c r="BD307" s="0" t="s">
        <v>2170</v>
      </c>
      <c r="BE307" s="0" t="s">
        <v>2170</v>
      </c>
      <c r="BF307" s="0" t="s">
        <v>2118</v>
      </c>
    </row>
    <row r="308" customFormat="false" ht="15" hidden="false" customHeight="false" outlineLevel="0" collapsed="false">
      <c r="A308" s="0" t="s">
        <v>20022</v>
      </c>
      <c r="B308" s="0" t="s">
        <v>20023</v>
      </c>
      <c r="C308" s="0" t="s">
        <v>20022</v>
      </c>
      <c r="D308" s="0" t="s">
        <v>2133</v>
      </c>
      <c r="E308" s="0" t="s">
        <v>20022</v>
      </c>
      <c r="F308" s="0" t="n">
        <v>1</v>
      </c>
      <c r="G308" s="0" t="s">
        <v>434</v>
      </c>
      <c r="H308" s="0" t="s">
        <v>2596</v>
      </c>
      <c r="I308" s="0" t="s">
        <v>2596</v>
      </c>
      <c r="J308" s="0" t="s">
        <v>2599</v>
      </c>
      <c r="K308" s="0" t="s">
        <v>2170</v>
      </c>
      <c r="L308" s="0" t="s">
        <v>13583</v>
      </c>
      <c r="M308" s="0" t="s">
        <v>2170</v>
      </c>
      <c r="N308" s="0" t="n">
        <f aca="false">FALSE()</f>
        <v>0</v>
      </c>
      <c r="O308" s="0" t="s">
        <v>20024</v>
      </c>
      <c r="P308" s="0" t="s">
        <v>17838</v>
      </c>
      <c r="Q308" s="0" t="n">
        <v>4</v>
      </c>
      <c r="R308" s="380" t="n">
        <v>46735.125</v>
      </c>
      <c r="S308" s="223" t="n">
        <v>1000</v>
      </c>
      <c r="T308" s="0" t="s">
        <v>2132</v>
      </c>
      <c r="U308" s="380" t="n">
        <v>45252.125</v>
      </c>
      <c r="V308" s="380" t="n">
        <v>45279.125</v>
      </c>
      <c r="W308" s="0" t="s">
        <v>2132</v>
      </c>
      <c r="X308" s="0" t="s">
        <v>20025</v>
      </c>
      <c r="Y308" s="0" t="s">
        <v>601</v>
      </c>
      <c r="Z308" s="0" t="s">
        <v>2602</v>
      </c>
      <c r="AA308" s="0" t="s">
        <v>2574</v>
      </c>
      <c r="AB308" s="0" t="s">
        <v>17781</v>
      </c>
      <c r="AC308" s="0" t="n">
        <v>40000000</v>
      </c>
      <c r="AD308" s="0" t="n">
        <v>40000000</v>
      </c>
      <c r="AE308" s="0" t="n">
        <v>5</v>
      </c>
      <c r="AF308" s="0" t="n">
        <f aca="false">FALSE()</f>
        <v>0</v>
      </c>
      <c r="AG308" s="0" t="n">
        <f aca="false">TRUE()</f>
        <v>1</v>
      </c>
      <c r="AH308" s="0" t="n">
        <f aca="false">TRUE()</f>
        <v>1</v>
      </c>
      <c r="AI308" s="0" t="n">
        <f aca="false">TRUE()</f>
        <v>1</v>
      </c>
      <c r="AJ308" s="0" t="n">
        <f aca="false">FALSE()</f>
        <v>0</v>
      </c>
      <c r="AK308" s="0" t="n">
        <f aca="false">FALSE()</f>
        <v>0</v>
      </c>
      <c r="AL308" s="0" t="s">
        <v>2129</v>
      </c>
      <c r="AM308" s="0" t="n">
        <f aca="false">TRUE()</f>
        <v>1</v>
      </c>
      <c r="AN308" s="0" t="s">
        <v>20026</v>
      </c>
      <c r="AO308" s="0" t="n">
        <v>1</v>
      </c>
      <c r="AP308" s="0" t="s">
        <v>20027</v>
      </c>
      <c r="AQ308" s="0" t="s">
        <v>20028</v>
      </c>
      <c r="AR308" s="0" t="n">
        <f aca="false">TRUE()</f>
        <v>1</v>
      </c>
      <c r="AS308" s="0" t="n">
        <f aca="false">FALSE()</f>
        <v>0</v>
      </c>
      <c r="AT308" s="0" t="n">
        <f aca="false">FALSE()</f>
        <v>0</v>
      </c>
      <c r="AU308" s="0" t="n">
        <f aca="false">FALSE()</f>
        <v>0</v>
      </c>
      <c r="AV308" s="0" t="n">
        <f aca="false">FALSE()</f>
        <v>0</v>
      </c>
      <c r="AW308" s="0" t="n">
        <f aca="false">TRUE()</f>
        <v>1</v>
      </c>
      <c r="AX308" s="380" t="n">
        <v>45279.6229166667</v>
      </c>
      <c r="AY308" s="380" t="n">
        <v>45279.4166666667</v>
      </c>
      <c r="AZ308" s="0" t="n">
        <v>1</v>
      </c>
      <c r="BA308" s="0" t="s">
        <v>7878</v>
      </c>
      <c r="BB308" s="0" t="n">
        <v>0</v>
      </c>
      <c r="BC308" s="380" t="n">
        <v>25569.125</v>
      </c>
      <c r="BD308" s="0" t="s">
        <v>2599</v>
      </c>
      <c r="BE308" s="0" t="s">
        <v>2170</v>
      </c>
      <c r="BF308" s="0" t="s">
        <v>17868</v>
      </c>
    </row>
    <row r="309" customFormat="false" ht="15" hidden="false" customHeight="false" outlineLevel="0" collapsed="false">
      <c r="A309" s="0" t="s">
        <v>20029</v>
      </c>
      <c r="B309" s="0" t="s">
        <v>20030</v>
      </c>
      <c r="C309" s="0" t="s">
        <v>20029</v>
      </c>
      <c r="D309" s="0" t="s">
        <v>18364</v>
      </c>
      <c r="E309" s="0" t="s">
        <v>20029</v>
      </c>
      <c r="F309" s="0" t="n">
        <v>1</v>
      </c>
      <c r="G309" s="0" t="s">
        <v>434</v>
      </c>
      <c r="H309" s="0" t="s">
        <v>2170</v>
      </c>
      <c r="I309" s="0" t="s">
        <v>2170</v>
      </c>
      <c r="J309" s="0" t="s">
        <v>2170</v>
      </c>
      <c r="K309" s="0" t="s">
        <v>2170</v>
      </c>
      <c r="L309" s="0" t="s">
        <v>2170</v>
      </c>
      <c r="M309" s="0" t="s">
        <v>2170</v>
      </c>
      <c r="N309" s="0" t="n">
        <f aca="false">FALSE()</f>
        <v>0</v>
      </c>
      <c r="O309" s="0" t="s">
        <v>20031</v>
      </c>
      <c r="P309" s="0" t="s">
        <v>17780</v>
      </c>
      <c r="Q309" s="0" t="n">
        <v>12</v>
      </c>
      <c r="R309" s="380" t="n">
        <v>46724.125</v>
      </c>
      <c r="S309" s="223" t="n">
        <v>1000</v>
      </c>
      <c r="T309" s="0" t="s">
        <v>2132</v>
      </c>
      <c r="U309" s="380" t="n">
        <v>45631.125</v>
      </c>
      <c r="V309" s="380" t="n">
        <v>45644.125</v>
      </c>
      <c r="W309" s="0" t="s">
        <v>2132</v>
      </c>
      <c r="X309" s="0" t="s">
        <v>2170</v>
      </c>
      <c r="Y309" s="0" t="s">
        <v>601</v>
      </c>
      <c r="Z309" s="0" t="s">
        <v>2602</v>
      </c>
      <c r="AA309" s="0" t="s">
        <v>2574</v>
      </c>
      <c r="AB309" s="0" t="s">
        <v>17781</v>
      </c>
      <c r="AC309" s="0" t="n">
        <v>250000</v>
      </c>
      <c r="AD309" s="0" t="n">
        <v>250000</v>
      </c>
      <c r="AE309" s="0" t="n">
        <v>5</v>
      </c>
      <c r="AF309" s="0" t="n">
        <f aca="false">FALSE()</f>
        <v>0</v>
      </c>
      <c r="AG309" s="0" t="n">
        <f aca="false">TRUE()</f>
        <v>1</v>
      </c>
      <c r="AH309" s="0" t="n">
        <f aca="false">TRUE()</f>
        <v>1</v>
      </c>
      <c r="AI309" s="0" t="n">
        <f aca="false">FALSE()</f>
        <v>0</v>
      </c>
      <c r="AJ309" s="0" t="n">
        <f aca="false">FALSE()</f>
        <v>0</v>
      </c>
      <c r="AK309" s="0" t="n">
        <f aca="false">TRUE()</f>
        <v>1</v>
      </c>
      <c r="AL309" s="0" t="s">
        <v>2129</v>
      </c>
      <c r="AM309" s="0" t="n">
        <f aca="false">TRUE()</f>
        <v>1</v>
      </c>
      <c r="AN309" s="0" t="s">
        <v>20032</v>
      </c>
      <c r="AO309" s="0" t="n">
        <v>1</v>
      </c>
      <c r="AP309" s="0" t="s">
        <v>20033</v>
      </c>
      <c r="AQ309" s="0" t="s">
        <v>20034</v>
      </c>
      <c r="AR309" s="0" t="n">
        <f aca="false">TRUE()</f>
        <v>1</v>
      </c>
      <c r="AS309" s="0" t="n">
        <f aca="false">FALSE()</f>
        <v>0</v>
      </c>
      <c r="AT309" s="0" t="n">
        <f aca="false">FALSE()</f>
        <v>0</v>
      </c>
      <c r="AU309" s="0" t="n">
        <f aca="false">FALSE()</f>
        <v>0</v>
      </c>
      <c r="AV309" s="0" t="n">
        <f aca="false">FALSE()</f>
        <v>0</v>
      </c>
      <c r="AW309" s="0" t="n">
        <f aca="false">TRUE()</f>
        <v>1</v>
      </c>
      <c r="AX309" s="380" t="n">
        <v>45644.6875</v>
      </c>
      <c r="AY309" s="380" t="n">
        <v>45644.125</v>
      </c>
      <c r="AZ309" s="0" t="n">
        <v>3</v>
      </c>
      <c r="BA309" s="0" t="s">
        <v>20014</v>
      </c>
      <c r="BB309" s="0" t="n">
        <v>0</v>
      </c>
      <c r="BC309" s="380" t="n">
        <v>46364.125</v>
      </c>
      <c r="BD309" s="0" t="s">
        <v>2170</v>
      </c>
      <c r="BE309" s="0" t="s">
        <v>2170</v>
      </c>
      <c r="BF309" s="0" t="s">
        <v>604</v>
      </c>
    </row>
    <row r="310" customFormat="false" ht="15" hidden="false" customHeight="false" outlineLevel="0" collapsed="false">
      <c r="A310" s="0" t="s">
        <v>20035</v>
      </c>
      <c r="B310" s="0" t="s">
        <v>20036</v>
      </c>
      <c r="C310" s="0" t="s">
        <v>20035</v>
      </c>
      <c r="D310" s="0" t="s">
        <v>2133</v>
      </c>
      <c r="E310" s="0" t="s">
        <v>20035</v>
      </c>
      <c r="F310" s="0" t="n">
        <v>1</v>
      </c>
      <c r="G310" s="0" t="s">
        <v>434</v>
      </c>
      <c r="H310" s="0" t="s">
        <v>2170</v>
      </c>
      <c r="I310" s="0" t="s">
        <v>2170</v>
      </c>
      <c r="J310" s="0" t="s">
        <v>2170</v>
      </c>
      <c r="K310" s="0" t="s">
        <v>2170</v>
      </c>
      <c r="L310" s="0" t="s">
        <v>2170</v>
      </c>
      <c r="M310" s="0" t="s">
        <v>2170</v>
      </c>
      <c r="N310" s="0" t="n">
        <f aca="false">FALSE()</f>
        <v>0</v>
      </c>
      <c r="O310" s="0" t="s">
        <v>20037</v>
      </c>
      <c r="P310" s="0" t="s">
        <v>17780</v>
      </c>
      <c r="Q310" s="0" t="n">
        <v>2</v>
      </c>
      <c r="R310" s="380" t="n">
        <v>46693.125</v>
      </c>
      <c r="S310" s="223" t="n">
        <v>1000</v>
      </c>
      <c r="T310" s="0" t="s">
        <v>2132</v>
      </c>
      <c r="U310" s="380" t="n">
        <v>44550.125</v>
      </c>
      <c r="V310" s="380" t="n">
        <v>44873.125</v>
      </c>
      <c r="W310" s="0" t="s">
        <v>2132</v>
      </c>
      <c r="X310" s="0" t="s">
        <v>20038</v>
      </c>
      <c r="Y310" s="0" t="s">
        <v>601</v>
      </c>
      <c r="Z310" s="0" t="s">
        <v>2602</v>
      </c>
      <c r="AA310" s="0" t="s">
        <v>2114</v>
      </c>
      <c r="AB310" s="0" t="s">
        <v>17781</v>
      </c>
      <c r="AC310" s="0" t="n">
        <v>800000</v>
      </c>
      <c r="AD310" s="0" t="n">
        <v>1000000</v>
      </c>
      <c r="AE310" s="0" t="n">
        <v>5</v>
      </c>
      <c r="AF310" s="0" t="n">
        <f aca="false">FALSE()</f>
        <v>0</v>
      </c>
      <c r="AG310" s="0" t="n">
        <f aca="false">TRUE()</f>
        <v>1</v>
      </c>
      <c r="AH310" s="0" t="n">
        <f aca="false">TRUE()</f>
        <v>1</v>
      </c>
      <c r="AI310" s="0" t="n">
        <f aca="false">FALSE()</f>
        <v>0</v>
      </c>
      <c r="AJ310" s="0" t="n">
        <f aca="false">FALSE()</f>
        <v>0</v>
      </c>
      <c r="AK310" s="0" t="n">
        <f aca="false">FALSE()</f>
        <v>0</v>
      </c>
      <c r="AL310" s="0" t="s">
        <v>2129</v>
      </c>
      <c r="AM310" s="0" t="n">
        <f aca="false">TRUE()</f>
        <v>1</v>
      </c>
      <c r="AN310" s="0" t="s">
        <v>20039</v>
      </c>
      <c r="AO310" s="0" t="n">
        <v>1</v>
      </c>
      <c r="AP310" s="0" t="s">
        <v>20040</v>
      </c>
      <c r="AQ310" s="0" t="s">
        <v>20041</v>
      </c>
      <c r="AR310" s="0" t="n">
        <f aca="false">TRUE()</f>
        <v>1</v>
      </c>
      <c r="AS310" s="0" t="n">
        <f aca="false">FALSE()</f>
        <v>0</v>
      </c>
      <c r="AT310" s="0" t="n">
        <f aca="false">FALSE()</f>
        <v>0</v>
      </c>
      <c r="AU310" s="0" t="n">
        <f aca="false">FALSE()</f>
        <v>0</v>
      </c>
      <c r="AV310" s="0" t="n">
        <f aca="false">FALSE()</f>
        <v>0</v>
      </c>
      <c r="AW310" s="0" t="n">
        <f aca="false">TRUE()</f>
        <v>1</v>
      </c>
      <c r="AX310" s="380" t="n">
        <v>44873.6340277778</v>
      </c>
      <c r="AY310" s="380" t="n">
        <v>44873.4166666667</v>
      </c>
      <c r="AZ310" s="0" t="n">
        <v>1</v>
      </c>
      <c r="BA310" s="0" t="s">
        <v>18121</v>
      </c>
      <c r="BB310" s="0" t="n">
        <v>0</v>
      </c>
      <c r="BC310" s="380" t="n">
        <v>25569.125</v>
      </c>
      <c r="BD310" s="0" t="s">
        <v>2170</v>
      </c>
      <c r="BE310" s="0" t="s">
        <v>2170</v>
      </c>
      <c r="BF310" s="0" t="s">
        <v>604</v>
      </c>
    </row>
    <row r="311" customFormat="false" ht="15" hidden="false" customHeight="false" outlineLevel="0" collapsed="false">
      <c r="A311" s="0" t="s">
        <v>20042</v>
      </c>
      <c r="B311" s="0" t="s">
        <v>20043</v>
      </c>
      <c r="C311" s="0" t="s">
        <v>20042</v>
      </c>
      <c r="D311" s="0" t="s">
        <v>2133</v>
      </c>
      <c r="E311" s="0" t="s">
        <v>20042</v>
      </c>
      <c r="F311" s="0" t="n">
        <v>1</v>
      </c>
      <c r="G311" s="0" t="s">
        <v>434</v>
      </c>
      <c r="H311" s="0" t="s">
        <v>2170</v>
      </c>
      <c r="I311" s="0" t="s">
        <v>2170</v>
      </c>
      <c r="J311" s="0" t="s">
        <v>2170</v>
      </c>
      <c r="K311" s="0" t="s">
        <v>2170</v>
      </c>
      <c r="L311" s="0" t="s">
        <v>2170</v>
      </c>
      <c r="M311" s="0" t="s">
        <v>2170</v>
      </c>
      <c r="N311" s="0" t="n">
        <f aca="false">FALSE()</f>
        <v>0</v>
      </c>
      <c r="O311" s="0" t="s">
        <v>20044</v>
      </c>
      <c r="P311" s="0" t="s">
        <v>17780</v>
      </c>
      <c r="Q311" s="0" t="n">
        <v>12</v>
      </c>
      <c r="R311" s="380" t="n">
        <v>46151.125</v>
      </c>
      <c r="S311" s="223" t="n">
        <v>1000</v>
      </c>
      <c r="T311" s="0" t="s">
        <v>2132</v>
      </c>
      <c r="U311" s="380" t="n">
        <v>45692.125</v>
      </c>
      <c r="V311" s="380" t="n">
        <v>45701.125</v>
      </c>
      <c r="W311" s="0" t="s">
        <v>2132</v>
      </c>
      <c r="X311" s="0" t="s">
        <v>19173</v>
      </c>
      <c r="Y311" s="0" t="s">
        <v>601</v>
      </c>
      <c r="Z311" s="0" t="s">
        <v>2602</v>
      </c>
      <c r="AA311" s="0" t="s">
        <v>2116</v>
      </c>
      <c r="AB311" s="0" t="s">
        <v>17781</v>
      </c>
      <c r="AC311" s="0" t="n">
        <v>2000000</v>
      </c>
      <c r="AD311" s="0" t="n">
        <v>2000000</v>
      </c>
      <c r="AE311" s="0" t="n">
        <v>5</v>
      </c>
      <c r="AF311" s="0" t="n">
        <f aca="false">FALSE()</f>
        <v>0</v>
      </c>
      <c r="AG311" s="0" t="n">
        <f aca="false">TRUE()</f>
        <v>1</v>
      </c>
      <c r="AH311" s="0" t="n">
        <f aca="false">TRUE()</f>
        <v>1</v>
      </c>
      <c r="AI311" s="0" t="n">
        <f aca="false">FALSE()</f>
        <v>0</v>
      </c>
      <c r="AJ311" s="0" t="n">
        <f aca="false">FALSE()</f>
        <v>0</v>
      </c>
      <c r="AK311" s="0" t="n">
        <f aca="false">FALSE()</f>
        <v>0</v>
      </c>
      <c r="AL311" s="0" t="s">
        <v>2129</v>
      </c>
      <c r="AM311" s="0" t="n">
        <f aca="false">TRUE()</f>
        <v>1</v>
      </c>
      <c r="AN311" s="0" t="s">
        <v>20045</v>
      </c>
      <c r="AO311" s="0" t="n">
        <v>1</v>
      </c>
      <c r="AP311" s="0" t="s">
        <v>20046</v>
      </c>
      <c r="AQ311" s="0" t="s">
        <v>20047</v>
      </c>
      <c r="AR311" s="0" t="n">
        <f aca="false">TRUE()</f>
        <v>1</v>
      </c>
      <c r="AS311" s="0" t="n">
        <f aca="false">FALSE()</f>
        <v>0</v>
      </c>
      <c r="AT311" s="0" t="n">
        <f aca="false">FALSE()</f>
        <v>0</v>
      </c>
      <c r="AU311" s="0" t="n">
        <f aca="false">FALSE()</f>
        <v>0</v>
      </c>
      <c r="AV311" s="0" t="n">
        <f aca="false">FALSE()</f>
        <v>0</v>
      </c>
      <c r="AW311" s="0" t="n">
        <f aca="false">TRUE()</f>
        <v>1</v>
      </c>
      <c r="AX311" s="380" t="n">
        <v>45701.6458333333</v>
      </c>
      <c r="AY311" s="380" t="n">
        <v>45701.125</v>
      </c>
      <c r="AZ311" s="0" t="n">
        <v>2</v>
      </c>
      <c r="BA311" s="0" t="s">
        <v>17200</v>
      </c>
      <c r="BB311" s="0" t="n">
        <v>0</v>
      </c>
      <c r="BC311" s="380" t="n">
        <v>25569.125</v>
      </c>
      <c r="BD311" s="0" t="s">
        <v>2170</v>
      </c>
      <c r="BE311" s="0" t="s">
        <v>2170</v>
      </c>
      <c r="BF311" s="0" t="s">
        <v>604</v>
      </c>
    </row>
    <row r="312" customFormat="false" ht="15" hidden="false" customHeight="false" outlineLevel="0" collapsed="false">
      <c r="A312" s="0" t="s">
        <v>20048</v>
      </c>
      <c r="B312" s="0" t="s">
        <v>20049</v>
      </c>
      <c r="C312" s="0" t="s">
        <v>20048</v>
      </c>
      <c r="D312" s="0" t="s">
        <v>2133</v>
      </c>
      <c r="E312" s="0" t="s">
        <v>20048</v>
      </c>
      <c r="F312" s="0" t="n">
        <v>1</v>
      </c>
      <c r="G312" s="0" t="s">
        <v>434</v>
      </c>
      <c r="H312" s="0" t="s">
        <v>2170</v>
      </c>
      <c r="I312" s="0" t="s">
        <v>2170</v>
      </c>
      <c r="J312" s="0" t="s">
        <v>2170</v>
      </c>
      <c r="K312" s="0" t="s">
        <v>2170</v>
      </c>
      <c r="L312" s="0" t="s">
        <v>2170</v>
      </c>
      <c r="M312" s="0" t="s">
        <v>2170</v>
      </c>
      <c r="N312" s="0" t="n">
        <f aca="false">FALSE()</f>
        <v>0</v>
      </c>
      <c r="O312" s="0" t="s">
        <v>20050</v>
      </c>
      <c r="P312" s="0" t="s">
        <v>17780</v>
      </c>
      <c r="Q312" s="0" t="n">
        <v>2</v>
      </c>
      <c r="R312" s="380" t="n">
        <v>47392.125</v>
      </c>
      <c r="S312" s="223" t="n">
        <v>1000</v>
      </c>
      <c r="T312" s="0" t="s">
        <v>2132</v>
      </c>
      <c r="U312" s="380" t="n">
        <v>43748.125</v>
      </c>
      <c r="V312" s="380" t="n">
        <v>43752.125</v>
      </c>
      <c r="W312" s="0" t="s">
        <v>2132</v>
      </c>
      <c r="X312" s="0" t="s">
        <v>20051</v>
      </c>
      <c r="Y312" s="0" t="s">
        <v>601</v>
      </c>
      <c r="Z312" s="0" t="s">
        <v>2602</v>
      </c>
      <c r="AA312" s="0" t="s">
        <v>2114</v>
      </c>
      <c r="AB312" s="0" t="s">
        <v>17848</v>
      </c>
      <c r="AC312" s="0" t="n">
        <v>20000000</v>
      </c>
      <c r="AD312" s="0" t="n">
        <v>20000000</v>
      </c>
      <c r="AE312" s="0" t="n">
        <v>5</v>
      </c>
      <c r="AF312" s="0" t="n">
        <f aca="false">FALSE()</f>
        <v>0</v>
      </c>
      <c r="AG312" s="0" t="n">
        <f aca="false">TRUE()</f>
        <v>1</v>
      </c>
      <c r="AH312" s="0" t="n">
        <f aca="false">TRUE()</f>
        <v>1</v>
      </c>
      <c r="AI312" s="0" t="n">
        <f aca="false">TRUE()</f>
        <v>1</v>
      </c>
      <c r="AJ312" s="0" t="n">
        <f aca="false">FALSE()</f>
        <v>0</v>
      </c>
      <c r="AK312" s="0" t="n">
        <f aca="false">FALSE()</f>
        <v>0</v>
      </c>
      <c r="AL312" s="0" t="s">
        <v>2129</v>
      </c>
      <c r="AM312" s="0" t="n">
        <f aca="false">TRUE()</f>
        <v>1</v>
      </c>
      <c r="AN312" s="0" t="s">
        <v>20052</v>
      </c>
      <c r="AO312" s="0" t="n">
        <v>1</v>
      </c>
      <c r="AP312" s="0" t="s">
        <v>20053</v>
      </c>
      <c r="AQ312" s="0" t="s">
        <v>20054</v>
      </c>
      <c r="AR312" s="0" t="n">
        <f aca="false">TRUE()</f>
        <v>1</v>
      </c>
      <c r="AS312" s="0" t="n">
        <f aca="false">FALSE()</f>
        <v>0</v>
      </c>
      <c r="AT312" s="0" t="n">
        <f aca="false">FALSE()</f>
        <v>0</v>
      </c>
      <c r="AU312" s="0" t="n">
        <f aca="false">FALSE()</f>
        <v>0</v>
      </c>
      <c r="AV312" s="0" t="n">
        <f aca="false">FALSE()</f>
        <v>0</v>
      </c>
      <c r="AW312" s="0" t="n">
        <f aca="false">TRUE()</f>
        <v>1</v>
      </c>
      <c r="AX312" s="380" t="n">
        <v>43752.6798611111</v>
      </c>
      <c r="AY312" s="380" t="n">
        <v>43752.4166666667</v>
      </c>
      <c r="AZ312" s="0" t="n">
        <v>1</v>
      </c>
      <c r="BA312" s="0" t="s">
        <v>9454</v>
      </c>
      <c r="BB312" s="0" t="n">
        <v>0</v>
      </c>
      <c r="BC312" s="380" t="n">
        <v>45936.125</v>
      </c>
      <c r="BD312" s="0" t="s">
        <v>2170</v>
      </c>
      <c r="BE312" s="0" t="s">
        <v>2170</v>
      </c>
      <c r="BF312" s="0" t="s">
        <v>2118</v>
      </c>
    </row>
    <row r="313" customFormat="false" ht="15" hidden="false" customHeight="false" outlineLevel="0" collapsed="false">
      <c r="A313" s="0" t="s">
        <v>20055</v>
      </c>
      <c r="B313" s="0" t="s">
        <v>20056</v>
      </c>
      <c r="C313" s="0" t="s">
        <v>20055</v>
      </c>
      <c r="D313" s="0" t="s">
        <v>2133</v>
      </c>
      <c r="E313" s="0" t="s">
        <v>20055</v>
      </c>
      <c r="F313" s="0" t="n">
        <v>1</v>
      </c>
      <c r="G313" s="0" t="s">
        <v>434</v>
      </c>
      <c r="H313" s="0" t="s">
        <v>2596</v>
      </c>
      <c r="I313" s="0" t="s">
        <v>2596</v>
      </c>
      <c r="J313" s="0" t="s">
        <v>2600</v>
      </c>
      <c r="K313" s="0" t="s">
        <v>2170</v>
      </c>
      <c r="L313" s="0" t="s">
        <v>2600</v>
      </c>
      <c r="M313" s="0" t="s">
        <v>2170</v>
      </c>
      <c r="N313" s="0" t="n">
        <f aca="false">FALSE()</f>
        <v>0</v>
      </c>
      <c r="O313" s="0" t="s">
        <v>20057</v>
      </c>
      <c r="P313" s="0" t="s">
        <v>17780</v>
      </c>
      <c r="Q313" s="0" t="n">
        <v>4</v>
      </c>
      <c r="R313" s="380" t="n">
        <v>46643.125</v>
      </c>
      <c r="S313" s="223" t="n">
        <v>1000</v>
      </c>
      <c r="T313" s="0" t="s">
        <v>2132</v>
      </c>
      <c r="U313" s="380" t="n">
        <v>45545.125</v>
      </c>
      <c r="V313" s="380" t="n">
        <v>45551.125</v>
      </c>
      <c r="W313" s="0" t="s">
        <v>2132</v>
      </c>
      <c r="X313" s="0" t="s">
        <v>20058</v>
      </c>
      <c r="Y313" s="0" t="s">
        <v>601</v>
      </c>
      <c r="Z313" s="0" t="s">
        <v>2602</v>
      </c>
      <c r="AA313" s="0" t="s">
        <v>2684</v>
      </c>
      <c r="AB313" s="0" t="s">
        <v>17781</v>
      </c>
      <c r="AC313" s="0" t="n">
        <v>15000000</v>
      </c>
      <c r="AD313" s="0" t="n">
        <v>15000000</v>
      </c>
      <c r="AE313" s="0" t="n">
        <v>5</v>
      </c>
      <c r="AF313" s="0" t="n">
        <f aca="false">FALSE()</f>
        <v>0</v>
      </c>
      <c r="AG313" s="0" t="n">
        <f aca="false">TRUE()</f>
        <v>1</v>
      </c>
      <c r="AH313" s="0" t="n">
        <f aca="false">TRUE()</f>
        <v>1</v>
      </c>
      <c r="AI313" s="0" t="n">
        <f aca="false">TRUE()</f>
        <v>1</v>
      </c>
      <c r="AJ313" s="0" t="n">
        <f aca="false">FALSE()</f>
        <v>0</v>
      </c>
      <c r="AK313" s="0" t="n">
        <f aca="false">FALSE()</f>
        <v>0</v>
      </c>
      <c r="AL313" s="0" t="s">
        <v>2129</v>
      </c>
      <c r="AM313" s="0" t="n">
        <f aca="false">TRUE()</f>
        <v>1</v>
      </c>
      <c r="AN313" s="0" t="s">
        <v>20059</v>
      </c>
      <c r="AO313" s="0" t="n">
        <v>1</v>
      </c>
      <c r="AP313" s="0" t="s">
        <v>20060</v>
      </c>
      <c r="AQ313" s="0" t="s">
        <v>20061</v>
      </c>
      <c r="AR313" s="0" t="n">
        <f aca="false">TRUE()</f>
        <v>1</v>
      </c>
      <c r="AS313" s="0" t="n">
        <f aca="false">FALSE()</f>
        <v>0</v>
      </c>
      <c r="AT313" s="0" t="n">
        <f aca="false">FALSE()</f>
        <v>0</v>
      </c>
      <c r="AU313" s="0" t="n">
        <f aca="false">FALSE()</f>
        <v>0</v>
      </c>
      <c r="AV313" s="0" t="n">
        <f aca="false">FALSE()</f>
        <v>0</v>
      </c>
      <c r="AW313" s="0" t="n">
        <f aca="false">FALSE()</f>
        <v>0</v>
      </c>
      <c r="AX313" s="380" t="n">
        <v>45551.6145833333</v>
      </c>
      <c r="AY313" s="380" t="n">
        <v>45551.125</v>
      </c>
      <c r="AZ313" s="0" t="n">
        <v>1</v>
      </c>
      <c r="BA313" s="0" t="s">
        <v>19359</v>
      </c>
      <c r="BB313" s="0" t="n">
        <v>0</v>
      </c>
      <c r="BC313" s="380" t="n">
        <v>25569.125</v>
      </c>
      <c r="BD313" s="0" t="s">
        <v>2600</v>
      </c>
      <c r="BE313" s="0" t="s">
        <v>2170</v>
      </c>
      <c r="BF313" s="0" t="s">
        <v>17868</v>
      </c>
    </row>
    <row r="314" customFormat="false" ht="15" hidden="false" customHeight="false" outlineLevel="0" collapsed="false">
      <c r="A314" s="0" t="s">
        <v>20062</v>
      </c>
      <c r="B314" s="0" t="s">
        <v>20063</v>
      </c>
      <c r="C314" s="0" t="s">
        <v>20062</v>
      </c>
      <c r="D314" s="0" t="s">
        <v>2133</v>
      </c>
      <c r="E314" s="0" t="s">
        <v>20062</v>
      </c>
      <c r="F314" s="0" t="n">
        <v>1</v>
      </c>
      <c r="G314" s="0" t="s">
        <v>434</v>
      </c>
      <c r="H314" s="0" t="s">
        <v>2170</v>
      </c>
      <c r="I314" s="0" t="s">
        <v>2170</v>
      </c>
      <c r="J314" s="0" t="s">
        <v>2170</v>
      </c>
      <c r="K314" s="0" t="s">
        <v>2170</v>
      </c>
      <c r="L314" s="0" t="s">
        <v>2170</v>
      </c>
      <c r="M314" s="0" t="s">
        <v>2170</v>
      </c>
      <c r="N314" s="0" t="n">
        <f aca="false">FALSE()</f>
        <v>0</v>
      </c>
      <c r="O314" s="0" t="s">
        <v>20064</v>
      </c>
      <c r="P314" s="0" t="s">
        <v>17780</v>
      </c>
      <c r="Q314" s="0" t="n">
        <v>2</v>
      </c>
      <c r="R314" s="380" t="n">
        <v>48030.125</v>
      </c>
      <c r="S314" s="223" t="n">
        <v>1000</v>
      </c>
      <c r="T314" s="0" t="s">
        <v>2132</v>
      </c>
      <c r="U314" s="380" t="n">
        <v>43272.125</v>
      </c>
      <c r="V314" s="380" t="n">
        <v>44390.125</v>
      </c>
      <c r="W314" s="0" t="s">
        <v>2132</v>
      </c>
      <c r="X314" s="0" t="s">
        <v>20065</v>
      </c>
      <c r="Y314" s="0" t="s">
        <v>601</v>
      </c>
      <c r="Z314" s="0" t="s">
        <v>2602</v>
      </c>
      <c r="AA314" s="0" t="s">
        <v>2114</v>
      </c>
      <c r="AB314" s="0" t="s">
        <v>17781</v>
      </c>
      <c r="AC314" s="0" t="n">
        <v>10000000</v>
      </c>
      <c r="AD314" s="0" t="n">
        <v>10000000</v>
      </c>
      <c r="AE314" s="0" t="n">
        <v>5</v>
      </c>
      <c r="AF314" s="0" t="n">
        <f aca="false">FALSE()</f>
        <v>0</v>
      </c>
      <c r="AG314" s="0" t="n">
        <f aca="false">TRUE()</f>
        <v>1</v>
      </c>
      <c r="AH314" s="0" t="n">
        <f aca="false">TRUE()</f>
        <v>1</v>
      </c>
      <c r="AI314" s="0" t="n">
        <f aca="false">FALSE()</f>
        <v>0</v>
      </c>
      <c r="AJ314" s="0" t="n">
        <f aca="false">FALSE()</f>
        <v>0</v>
      </c>
      <c r="AK314" s="0" t="n">
        <f aca="false">FALSE()</f>
        <v>0</v>
      </c>
      <c r="AL314" s="0" t="s">
        <v>2129</v>
      </c>
      <c r="AM314" s="0" t="n">
        <f aca="false">TRUE()</f>
        <v>1</v>
      </c>
      <c r="AN314" s="0" t="s">
        <v>20066</v>
      </c>
      <c r="AO314" s="0" t="n">
        <v>1</v>
      </c>
      <c r="AP314" s="0" t="s">
        <v>20067</v>
      </c>
      <c r="AQ314" s="0" t="s">
        <v>20068</v>
      </c>
      <c r="AR314" s="0" t="n">
        <f aca="false">TRUE()</f>
        <v>1</v>
      </c>
      <c r="AS314" s="0" t="n">
        <f aca="false">FALSE()</f>
        <v>0</v>
      </c>
      <c r="AT314" s="0" t="n">
        <f aca="false">FALSE()</f>
        <v>0</v>
      </c>
      <c r="AU314" s="0" t="n">
        <f aca="false">FALSE()</f>
        <v>0</v>
      </c>
      <c r="AV314" s="0" t="n">
        <f aca="false">FALSE()</f>
        <v>0</v>
      </c>
      <c r="AW314" s="0" t="n">
        <f aca="false">TRUE()</f>
        <v>1</v>
      </c>
      <c r="AX314" s="380" t="n">
        <v>44390.6263888889</v>
      </c>
      <c r="AY314" s="380" t="n">
        <v>44390.4166666667</v>
      </c>
      <c r="AZ314" s="0" t="n">
        <v>1</v>
      </c>
      <c r="BA314" s="0" t="s">
        <v>20069</v>
      </c>
      <c r="BB314" s="0" t="n">
        <v>0</v>
      </c>
      <c r="BC314" s="380" t="n">
        <v>46574.125</v>
      </c>
      <c r="BD314" s="0" t="s">
        <v>2170</v>
      </c>
      <c r="BE314" s="0" t="s">
        <v>2170</v>
      </c>
      <c r="BF314" s="0" t="s">
        <v>2118</v>
      </c>
    </row>
    <row r="315" customFormat="false" ht="15" hidden="false" customHeight="false" outlineLevel="0" collapsed="false">
      <c r="A315" s="0" t="s">
        <v>20070</v>
      </c>
      <c r="B315" s="0" t="s">
        <v>20071</v>
      </c>
      <c r="C315" s="0" t="s">
        <v>20070</v>
      </c>
      <c r="D315" s="0" t="s">
        <v>2133</v>
      </c>
      <c r="E315" s="0" t="s">
        <v>20070</v>
      </c>
      <c r="F315" s="0" t="n">
        <v>1</v>
      </c>
      <c r="G315" s="0" t="s">
        <v>434</v>
      </c>
      <c r="H315" s="0" t="s">
        <v>2596</v>
      </c>
      <c r="I315" s="0" t="s">
        <v>2596</v>
      </c>
      <c r="J315" s="0" t="s">
        <v>20072</v>
      </c>
      <c r="K315" s="0" t="s">
        <v>2170</v>
      </c>
      <c r="L315" s="0" t="s">
        <v>20073</v>
      </c>
      <c r="M315" s="0" t="s">
        <v>2170</v>
      </c>
      <c r="N315" s="0" t="n">
        <f aca="false">FALSE()</f>
        <v>0</v>
      </c>
      <c r="O315" s="0" t="s">
        <v>20074</v>
      </c>
      <c r="P315" s="0" t="s">
        <v>17780</v>
      </c>
      <c r="Q315" s="0" t="n">
        <v>4</v>
      </c>
      <c r="R315" s="380" t="n">
        <v>48235.125</v>
      </c>
      <c r="S315" s="223" t="n">
        <v>1000</v>
      </c>
      <c r="T315" s="0" t="s">
        <v>2132</v>
      </c>
      <c r="U315" s="380" t="n">
        <v>42769.125</v>
      </c>
      <c r="V315" s="380" t="n">
        <v>42775.125</v>
      </c>
      <c r="W315" s="0" t="s">
        <v>2132</v>
      </c>
      <c r="X315" s="0" t="s">
        <v>20075</v>
      </c>
      <c r="Y315" s="0" t="s">
        <v>601</v>
      </c>
      <c r="Z315" s="0" t="s">
        <v>2602</v>
      </c>
      <c r="AA315" s="0" t="s">
        <v>2115</v>
      </c>
      <c r="AB315" s="0" t="s">
        <v>17848</v>
      </c>
      <c r="AC315" s="0" t="n">
        <v>10000000</v>
      </c>
      <c r="AD315" s="0" t="n">
        <v>10000000</v>
      </c>
      <c r="AE315" s="0" t="n">
        <v>5</v>
      </c>
      <c r="AF315" s="0" t="n">
        <f aca="false">FALSE()</f>
        <v>0</v>
      </c>
      <c r="AG315" s="0" t="n">
        <f aca="false">TRUE()</f>
        <v>1</v>
      </c>
      <c r="AH315" s="0" t="n">
        <f aca="false">TRUE()</f>
        <v>1</v>
      </c>
      <c r="AI315" s="0" t="n">
        <f aca="false">TRUE()</f>
        <v>1</v>
      </c>
      <c r="AJ315" s="0" t="n">
        <f aca="false">FALSE()</f>
        <v>0</v>
      </c>
      <c r="AK315" s="0" t="n">
        <f aca="false">FALSE()</f>
        <v>0</v>
      </c>
      <c r="AL315" s="0" t="s">
        <v>2129</v>
      </c>
      <c r="AM315" s="0" t="n">
        <f aca="false">TRUE()</f>
        <v>1</v>
      </c>
      <c r="AN315" s="0" t="s">
        <v>20076</v>
      </c>
      <c r="AO315" s="0" t="n">
        <v>1</v>
      </c>
      <c r="AP315" s="0" t="s">
        <v>20077</v>
      </c>
      <c r="AQ315" s="0" t="s">
        <v>20078</v>
      </c>
      <c r="AR315" s="0" t="n">
        <f aca="false">TRUE()</f>
        <v>1</v>
      </c>
      <c r="AS315" s="0" t="n">
        <f aca="false">TRUE()</f>
        <v>1</v>
      </c>
      <c r="AT315" s="0" t="n">
        <f aca="false">FALSE()</f>
        <v>0</v>
      </c>
      <c r="AU315" s="0" t="n">
        <f aca="false">FALSE()</f>
        <v>0</v>
      </c>
      <c r="AV315" s="0" t="n">
        <f aca="false">FALSE()</f>
        <v>0</v>
      </c>
      <c r="AW315" s="0" t="n">
        <f aca="false">TRUE()</f>
        <v>1</v>
      </c>
      <c r="AX315" s="380" t="n">
        <v>43166.9708333333</v>
      </c>
      <c r="AY315" s="380" t="n">
        <v>42775.125</v>
      </c>
      <c r="AZ315" s="0" t="n">
        <v>1</v>
      </c>
      <c r="BA315" s="0" t="s">
        <v>20079</v>
      </c>
      <c r="BB315" s="0" t="n">
        <v>0</v>
      </c>
      <c r="BC315" s="380" t="n">
        <v>25569.125</v>
      </c>
      <c r="BD315" s="0" t="s">
        <v>20072</v>
      </c>
      <c r="BE315" s="0" t="s">
        <v>2170</v>
      </c>
      <c r="BF315" s="0" t="s">
        <v>2118</v>
      </c>
    </row>
    <row r="316" customFormat="false" ht="15" hidden="false" customHeight="false" outlineLevel="0" collapsed="false">
      <c r="A316" s="0" t="s">
        <v>20080</v>
      </c>
      <c r="B316" s="0" t="s">
        <v>20081</v>
      </c>
      <c r="C316" s="0" t="s">
        <v>20080</v>
      </c>
      <c r="D316" s="0" t="s">
        <v>2133</v>
      </c>
      <c r="E316" s="0" t="s">
        <v>20080</v>
      </c>
      <c r="F316" s="0" t="n">
        <v>1</v>
      </c>
      <c r="G316" s="0" t="s">
        <v>434</v>
      </c>
      <c r="H316" s="0" t="s">
        <v>2596</v>
      </c>
      <c r="I316" s="0" t="s">
        <v>2596</v>
      </c>
      <c r="J316" s="0" t="s">
        <v>4904</v>
      </c>
      <c r="K316" s="0" t="s">
        <v>2170</v>
      </c>
      <c r="L316" s="0" t="s">
        <v>2597</v>
      </c>
      <c r="M316" s="0" t="s">
        <v>2170</v>
      </c>
      <c r="N316" s="0" t="n">
        <f aca="false">FALSE()</f>
        <v>0</v>
      </c>
      <c r="O316" s="0" t="s">
        <v>20082</v>
      </c>
      <c r="P316" s="0" t="s">
        <v>17780</v>
      </c>
      <c r="Q316" s="0" t="n">
        <v>12</v>
      </c>
      <c r="R316" s="380" t="n">
        <v>46313.125</v>
      </c>
      <c r="S316" s="223" t="n">
        <v>1000</v>
      </c>
      <c r="T316" s="0" t="s">
        <v>2132</v>
      </c>
      <c r="U316" s="380" t="n">
        <v>45582.125</v>
      </c>
      <c r="V316" s="380" t="n">
        <v>45587.125</v>
      </c>
      <c r="W316" s="0" t="s">
        <v>2132</v>
      </c>
      <c r="X316" s="0" t="s">
        <v>20083</v>
      </c>
      <c r="Y316" s="0" t="s">
        <v>601</v>
      </c>
      <c r="Z316" s="0" t="s">
        <v>2602</v>
      </c>
      <c r="AA316" s="0" t="s">
        <v>610</v>
      </c>
      <c r="AB316" s="0" t="s">
        <v>17781</v>
      </c>
      <c r="AC316" s="0" t="n">
        <v>101000000</v>
      </c>
      <c r="AD316" s="0" t="n">
        <v>101000000</v>
      </c>
      <c r="AE316" s="0" t="n">
        <v>5</v>
      </c>
      <c r="AF316" s="0" t="n">
        <f aca="false">FALSE()</f>
        <v>0</v>
      </c>
      <c r="AG316" s="0" t="n">
        <f aca="false">TRUE()</f>
        <v>1</v>
      </c>
      <c r="AH316" s="0" t="n">
        <f aca="false">TRUE()</f>
        <v>1</v>
      </c>
      <c r="AI316" s="0" t="n">
        <f aca="false">TRUE()</f>
        <v>1</v>
      </c>
      <c r="AJ316" s="0" t="n">
        <f aca="false">FALSE()</f>
        <v>0</v>
      </c>
      <c r="AK316" s="0" t="n">
        <f aca="false">FALSE()</f>
        <v>0</v>
      </c>
      <c r="AL316" s="0" t="s">
        <v>2129</v>
      </c>
      <c r="AM316" s="0" t="n">
        <f aca="false">TRUE()</f>
        <v>1</v>
      </c>
      <c r="AN316" s="0" t="s">
        <v>20084</v>
      </c>
      <c r="AO316" s="0" t="n">
        <v>1</v>
      </c>
      <c r="AP316" s="0" t="s">
        <v>20085</v>
      </c>
      <c r="AQ316" s="0" t="s">
        <v>20086</v>
      </c>
      <c r="AR316" s="0" t="n">
        <f aca="false">TRUE()</f>
        <v>1</v>
      </c>
      <c r="AS316" s="0" t="n">
        <f aca="false">TRUE()</f>
        <v>1</v>
      </c>
      <c r="AT316" s="0" t="n">
        <f aca="false">FALSE()</f>
        <v>0</v>
      </c>
      <c r="AU316" s="0" t="n">
        <f aca="false">FALSE()</f>
        <v>0</v>
      </c>
      <c r="AV316" s="0" t="n">
        <f aca="false">FALSE()</f>
        <v>0</v>
      </c>
      <c r="AW316" s="0" t="n">
        <f aca="false">TRUE()</f>
        <v>1</v>
      </c>
      <c r="AX316" s="380" t="n">
        <v>45587.6902777778</v>
      </c>
      <c r="AY316" s="380" t="n">
        <v>45587.125</v>
      </c>
      <c r="AZ316" s="0" t="n">
        <v>1</v>
      </c>
      <c r="BA316" s="0" t="s">
        <v>20087</v>
      </c>
      <c r="BB316" s="0" t="n">
        <v>0</v>
      </c>
      <c r="BC316" s="380" t="n">
        <v>25569.125</v>
      </c>
      <c r="BD316" s="0" t="s">
        <v>4904</v>
      </c>
      <c r="BE316" s="0" t="s">
        <v>2170</v>
      </c>
      <c r="BF316" s="0" t="s">
        <v>2118</v>
      </c>
    </row>
    <row r="317" customFormat="false" ht="15" hidden="false" customHeight="false" outlineLevel="0" collapsed="false">
      <c r="A317" s="0" t="s">
        <v>20088</v>
      </c>
      <c r="B317" s="0" t="s">
        <v>20089</v>
      </c>
      <c r="C317" s="0" t="s">
        <v>20088</v>
      </c>
      <c r="D317" s="0" t="s">
        <v>2133</v>
      </c>
      <c r="E317" s="0" t="s">
        <v>20088</v>
      </c>
      <c r="F317" s="0" t="n">
        <v>1</v>
      </c>
      <c r="G317" s="0" t="s">
        <v>434</v>
      </c>
      <c r="H317" s="0" t="s">
        <v>2170</v>
      </c>
      <c r="I317" s="0" t="s">
        <v>2170</v>
      </c>
      <c r="J317" s="0" t="s">
        <v>2170</v>
      </c>
      <c r="K317" s="0" t="s">
        <v>2170</v>
      </c>
      <c r="L317" s="0" t="s">
        <v>2170</v>
      </c>
      <c r="M317" s="0" t="s">
        <v>2170</v>
      </c>
      <c r="N317" s="0" t="n">
        <f aca="false">FALSE()</f>
        <v>0</v>
      </c>
      <c r="O317" s="0" t="s">
        <v>20090</v>
      </c>
      <c r="P317" s="0" t="s">
        <v>17780</v>
      </c>
      <c r="Q317" s="0" t="n">
        <v>4</v>
      </c>
      <c r="R317" s="380" t="n">
        <v>46450.125</v>
      </c>
      <c r="S317" s="223" t="n">
        <v>1000</v>
      </c>
      <c r="T317" s="0" t="s">
        <v>2132</v>
      </c>
      <c r="U317" s="380" t="n">
        <v>45349.125</v>
      </c>
      <c r="V317" s="380" t="n">
        <v>45358.125</v>
      </c>
      <c r="W317" s="0" t="s">
        <v>2132</v>
      </c>
      <c r="X317" s="0" t="s">
        <v>20091</v>
      </c>
      <c r="Y317" s="0" t="s">
        <v>601</v>
      </c>
      <c r="Z317" s="0" t="s">
        <v>2602</v>
      </c>
      <c r="AA317" s="0" t="s">
        <v>2115</v>
      </c>
      <c r="AB317" s="0" t="s">
        <v>17781</v>
      </c>
      <c r="AC317" s="0" t="n">
        <v>10000000</v>
      </c>
      <c r="AD317" s="0" t="n">
        <v>10000000</v>
      </c>
      <c r="AE317" s="0" t="n">
        <v>5</v>
      </c>
      <c r="AF317" s="0" t="n">
        <f aca="false">FALSE()</f>
        <v>0</v>
      </c>
      <c r="AG317" s="0" t="n">
        <f aca="false">TRUE()</f>
        <v>1</v>
      </c>
      <c r="AH317" s="0" t="n">
        <f aca="false">TRUE()</f>
        <v>1</v>
      </c>
      <c r="AI317" s="0" t="n">
        <f aca="false">FALSE()</f>
        <v>0</v>
      </c>
      <c r="AJ317" s="0" t="n">
        <f aca="false">FALSE()</f>
        <v>0</v>
      </c>
      <c r="AK317" s="0" t="n">
        <f aca="false">TRUE()</f>
        <v>1</v>
      </c>
      <c r="AL317" s="0" t="s">
        <v>2129</v>
      </c>
      <c r="AM317" s="0" t="n">
        <f aca="false">TRUE()</f>
        <v>1</v>
      </c>
      <c r="AN317" s="0" t="s">
        <v>20092</v>
      </c>
      <c r="AO317" s="0" t="n">
        <v>1</v>
      </c>
      <c r="AP317" s="0" t="s">
        <v>20093</v>
      </c>
      <c r="AQ317" s="0" t="s">
        <v>20094</v>
      </c>
      <c r="AR317" s="0" t="n">
        <f aca="false">TRUE()</f>
        <v>1</v>
      </c>
      <c r="AS317" s="0" t="n">
        <f aca="false">FALSE()</f>
        <v>0</v>
      </c>
      <c r="AT317" s="0" t="n">
        <f aca="false">FALSE()</f>
        <v>0</v>
      </c>
      <c r="AU317" s="0" t="n">
        <f aca="false">FALSE()</f>
        <v>0</v>
      </c>
      <c r="AV317" s="0" t="n">
        <f aca="false">FALSE()</f>
        <v>0</v>
      </c>
      <c r="AW317" s="0" t="n">
        <f aca="false">TRUE()</f>
        <v>1</v>
      </c>
      <c r="AX317" s="380" t="n">
        <v>45358.6888888889</v>
      </c>
      <c r="AY317" s="380" t="n">
        <v>45358.125</v>
      </c>
      <c r="AZ317" s="0" t="n">
        <v>1</v>
      </c>
      <c r="BA317" s="0" t="s">
        <v>20095</v>
      </c>
      <c r="BB317" s="0" t="n">
        <v>0</v>
      </c>
      <c r="BC317" s="380" t="n">
        <v>25569.125</v>
      </c>
      <c r="BD317" s="0" t="s">
        <v>2170</v>
      </c>
      <c r="BE317" s="0" t="s">
        <v>2170</v>
      </c>
      <c r="BF317" s="0" t="s">
        <v>2118</v>
      </c>
    </row>
    <row r="318" customFormat="false" ht="15" hidden="false" customHeight="false" outlineLevel="0" collapsed="false">
      <c r="A318" s="0" t="s">
        <v>20096</v>
      </c>
      <c r="B318" s="0" t="s">
        <v>20097</v>
      </c>
      <c r="C318" s="0" t="s">
        <v>20096</v>
      </c>
      <c r="D318" s="0" t="s">
        <v>2133</v>
      </c>
      <c r="E318" s="0" t="s">
        <v>20096</v>
      </c>
      <c r="F318" s="0" t="n">
        <v>1</v>
      </c>
      <c r="G318" s="0" t="s">
        <v>434</v>
      </c>
      <c r="H318" s="0" t="s">
        <v>2170</v>
      </c>
      <c r="I318" s="0" t="s">
        <v>2170</v>
      </c>
      <c r="J318" s="0" t="s">
        <v>2170</v>
      </c>
      <c r="K318" s="0" t="s">
        <v>2170</v>
      </c>
      <c r="L318" s="0" t="s">
        <v>2170</v>
      </c>
      <c r="M318" s="0" t="s">
        <v>2170</v>
      </c>
      <c r="N318" s="0" t="n">
        <f aca="false">FALSE()</f>
        <v>0</v>
      </c>
      <c r="O318" s="0" t="s">
        <v>20098</v>
      </c>
      <c r="P318" s="0" t="s">
        <v>17780</v>
      </c>
      <c r="Q318" s="0" t="n">
        <v>4</v>
      </c>
      <c r="R318" s="380" t="n">
        <v>46561.125</v>
      </c>
      <c r="S318" s="223" t="n">
        <v>1000</v>
      </c>
      <c r="T318" s="0" t="s">
        <v>2132</v>
      </c>
      <c r="U318" s="380" t="n">
        <v>45461.125</v>
      </c>
      <c r="V318" s="380" t="n">
        <v>45469.125</v>
      </c>
      <c r="W318" s="0" t="s">
        <v>2132</v>
      </c>
      <c r="X318" s="0" t="s">
        <v>20099</v>
      </c>
      <c r="Y318" s="0" t="s">
        <v>601</v>
      </c>
      <c r="Z318" s="0" t="s">
        <v>2602</v>
      </c>
      <c r="AA318" s="0" t="s">
        <v>2365</v>
      </c>
      <c r="AB318" s="0" t="s">
        <v>17781</v>
      </c>
      <c r="AC318" s="0" t="n">
        <v>160330</v>
      </c>
      <c r="AD318" s="0" t="n">
        <v>200000</v>
      </c>
      <c r="AE318" s="0" t="n">
        <v>5</v>
      </c>
      <c r="AF318" s="0" t="n">
        <f aca="false">FALSE()</f>
        <v>0</v>
      </c>
      <c r="AG318" s="0" t="n">
        <f aca="false">TRUE()</f>
        <v>1</v>
      </c>
      <c r="AH318" s="0" t="n">
        <f aca="false">TRUE()</f>
        <v>1</v>
      </c>
      <c r="AI318" s="0" t="n">
        <f aca="false">FALSE()</f>
        <v>0</v>
      </c>
      <c r="AJ318" s="0" t="n">
        <f aca="false">FALSE()</f>
        <v>0</v>
      </c>
      <c r="AK318" s="0" t="n">
        <f aca="false">FALSE()</f>
        <v>0</v>
      </c>
      <c r="AL318" s="0" t="s">
        <v>2129</v>
      </c>
      <c r="AM318" s="0" t="n">
        <f aca="false">TRUE()</f>
        <v>1</v>
      </c>
      <c r="AN318" s="0" t="s">
        <v>20100</v>
      </c>
      <c r="AO318" s="0" t="n">
        <v>1</v>
      </c>
      <c r="AP318" s="0" t="s">
        <v>20101</v>
      </c>
      <c r="AQ318" s="0" t="s">
        <v>20102</v>
      </c>
      <c r="AR318" s="0" t="n">
        <f aca="false">TRUE()</f>
        <v>1</v>
      </c>
      <c r="AS318" s="0" t="n">
        <f aca="false">FALSE()</f>
        <v>0</v>
      </c>
      <c r="AT318" s="0" t="n">
        <f aca="false">FALSE()</f>
        <v>0</v>
      </c>
      <c r="AU318" s="0" t="n">
        <f aca="false">FALSE()</f>
        <v>0</v>
      </c>
      <c r="AV318" s="0" t="n">
        <f aca="false">FALSE()</f>
        <v>0</v>
      </c>
      <c r="AW318" s="0" t="n">
        <f aca="false">TRUE()</f>
        <v>1</v>
      </c>
      <c r="AX318" s="380" t="n">
        <v>45469.6909722222</v>
      </c>
      <c r="AY318" s="380" t="n">
        <v>45469.125</v>
      </c>
      <c r="AZ318" s="0" t="n">
        <v>0</v>
      </c>
      <c r="BA318" s="0" t="s">
        <v>20103</v>
      </c>
      <c r="BB318" s="0" t="n">
        <v>0</v>
      </c>
      <c r="BC318" s="380" t="n">
        <v>25569.125</v>
      </c>
      <c r="BD318" s="0" t="s">
        <v>2170</v>
      </c>
      <c r="BE318" s="0" t="s">
        <v>2170</v>
      </c>
      <c r="BF318" s="0" t="s">
        <v>604</v>
      </c>
    </row>
    <row r="319" customFormat="false" ht="15" hidden="false" customHeight="false" outlineLevel="0" collapsed="false">
      <c r="A319" s="0" t="s">
        <v>20104</v>
      </c>
      <c r="B319" s="0" t="s">
        <v>20105</v>
      </c>
      <c r="C319" s="0" t="s">
        <v>20104</v>
      </c>
      <c r="D319" s="0" t="s">
        <v>2133</v>
      </c>
      <c r="E319" s="0" t="s">
        <v>20104</v>
      </c>
      <c r="F319" s="0" t="n">
        <v>1</v>
      </c>
      <c r="G319" s="0" t="s">
        <v>434</v>
      </c>
      <c r="H319" s="0" t="s">
        <v>2170</v>
      </c>
      <c r="I319" s="0" t="s">
        <v>2170</v>
      </c>
      <c r="J319" s="0" t="s">
        <v>2170</v>
      </c>
      <c r="K319" s="0" t="s">
        <v>2170</v>
      </c>
      <c r="L319" s="0" t="s">
        <v>2170</v>
      </c>
      <c r="M319" s="0" t="s">
        <v>2170</v>
      </c>
      <c r="N319" s="0" t="n">
        <f aca="false">FALSE()</f>
        <v>0</v>
      </c>
      <c r="O319" s="0" t="s">
        <v>20106</v>
      </c>
      <c r="P319" s="0" t="s">
        <v>17838</v>
      </c>
      <c r="Q319" s="0" t="n">
        <v>4</v>
      </c>
      <c r="R319" s="380" t="n">
        <v>46860.125</v>
      </c>
      <c r="S319" s="223" t="n">
        <v>1000</v>
      </c>
      <c r="T319" s="0" t="s">
        <v>2132</v>
      </c>
      <c r="U319" s="380" t="n">
        <v>44921.125</v>
      </c>
      <c r="V319" s="380" t="n">
        <v>44987.125</v>
      </c>
      <c r="W319" s="0" t="s">
        <v>2132</v>
      </c>
      <c r="X319" s="0" t="s">
        <v>19363</v>
      </c>
      <c r="Y319" s="0" t="s">
        <v>601</v>
      </c>
      <c r="Z319" s="0" t="s">
        <v>2602</v>
      </c>
      <c r="AA319" s="0" t="s">
        <v>2684</v>
      </c>
      <c r="AB319" s="0" t="s">
        <v>17781</v>
      </c>
      <c r="AC319" s="0" t="n">
        <v>5979937</v>
      </c>
      <c r="AD319" s="0" t="n">
        <v>6000000</v>
      </c>
      <c r="AE319" s="0" t="n">
        <v>5</v>
      </c>
      <c r="AF319" s="0" t="n">
        <f aca="false">FALSE()</f>
        <v>0</v>
      </c>
      <c r="AG319" s="0" t="n">
        <f aca="false">TRUE()</f>
        <v>1</v>
      </c>
      <c r="AH319" s="0" t="n">
        <f aca="false">TRUE()</f>
        <v>1</v>
      </c>
      <c r="AI319" s="0" t="n">
        <f aca="false">FALSE()</f>
        <v>0</v>
      </c>
      <c r="AJ319" s="0" t="n">
        <f aca="false">FALSE()</f>
        <v>0</v>
      </c>
      <c r="AK319" s="0" t="n">
        <f aca="false">FALSE()</f>
        <v>0</v>
      </c>
      <c r="AL319" s="0" t="s">
        <v>2129</v>
      </c>
      <c r="AM319" s="0" t="n">
        <f aca="false">TRUE()</f>
        <v>1</v>
      </c>
      <c r="AN319" s="0" t="s">
        <v>20107</v>
      </c>
      <c r="AO319" s="0" t="n">
        <v>1</v>
      </c>
      <c r="AP319" s="0" t="s">
        <v>20108</v>
      </c>
      <c r="AQ319" s="0" t="s">
        <v>20109</v>
      </c>
      <c r="AR319" s="0" t="n">
        <f aca="false">TRUE()</f>
        <v>1</v>
      </c>
      <c r="AS319" s="0" t="n">
        <f aca="false">FALSE()</f>
        <v>0</v>
      </c>
      <c r="AT319" s="0" t="n">
        <f aca="false">FALSE()</f>
        <v>0</v>
      </c>
      <c r="AU319" s="0" t="n">
        <f aca="false">FALSE()</f>
        <v>0</v>
      </c>
      <c r="AV319" s="0" t="n">
        <f aca="false">FALSE()</f>
        <v>0</v>
      </c>
      <c r="AW319" s="0" t="n">
        <f aca="false">FALSE()</f>
        <v>0</v>
      </c>
      <c r="AX319" s="380" t="n">
        <v>45243.4777777778</v>
      </c>
      <c r="AY319" s="380" t="n">
        <v>45243.4166666667</v>
      </c>
      <c r="AZ319" s="0" t="n">
        <v>1</v>
      </c>
      <c r="BA319" s="0" t="s">
        <v>18674</v>
      </c>
      <c r="BB319" s="0" t="n">
        <v>0</v>
      </c>
      <c r="BC319" s="380" t="n">
        <v>46859.125</v>
      </c>
      <c r="BD319" s="0" t="s">
        <v>2170</v>
      </c>
      <c r="BE319" s="0" t="s">
        <v>2170</v>
      </c>
      <c r="BF319" s="0" t="s">
        <v>2118</v>
      </c>
    </row>
    <row r="320" customFormat="false" ht="15" hidden="false" customHeight="false" outlineLevel="0" collapsed="false">
      <c r="A320" s="0" t="s">
        <v>20110</v>
      </c>
      <c r="B320" s="0" t="s">
        <v>20111</v>
      </c>
      <c r="C320" s="0" t="s">
        <v>20110</v>
      </c>
      <c r="D320" s="0" t="s">
        <v>2133</v>
      </c>
      <c r="E320" s="0" t="s">
        <v>20110</v>
      </c>
      <c r="F320" s="0" t="n">
        <v>1</v>
      </c>
      <c r="G320" s="0" t="s">
        <v>434</v>
      </c>
      <c r="H320" s="0" t="s">
        <v>2170</v>
      </c>
      <c r="I320" s="0" t="s">
        <v>2170</v>
      </c>
      <c r="J320" s="0" t="s">
        <v>2170</v>
      </c>
      <c r="K320" s="0" t="s">
        <v>2170</v>
      </c>
      <c r="L320" s="0" t="s">
        <v>2170</v>
      </c>
      <c r="M320" s="0" t="s">
        <v>2170</v>
      </c>
      <c r="N320" s="0" t="n">
        <f aca="false">FALSE()</f>
        <v>0</v>
      </c>
      <c r="O320" s="0" t="s">
        <v>19947</v>
      </c>
      <c r="P320" s="0" t="s">
        <v>17838</v>
      </c>
      <c r="Q320" s="0" t="n">
        <v>2</v>
      </c>
      <c r="R320" s="380" t="n">
        <v>48451.125</v>
      </c>
      <c r="S320" s="223" t="n">
        <v>1000</v>
      </c>
      <c r="T320" s="0" t="s">
        <v>2132</v>
      </c>
      <c r="U320" s="380" t="n">
        <v>44788.125</v>
      </c>
      <c r="V320" s="380" t="n">
        <v>44811.125</v>
      </c>
      <c r="W320" s="0" t="s">
        <v>2132</v>
      </c>
      <c r="X320" s="0" t="s">
        <v>20112</v>
      </c>
      <c r="Y320" s="0" t="s">
        <v>601</v>
      </c>
      <c r="Z320" s="0" t="s">
        <v>2602</v>
      </c>
      <c r="AA320" s="0" t="s">
        <v>2891</v>
      </c>
      <c r="AB320" s="0" t="s">
        <v>17781</v>
      </c>
      <c r="AC320" s="0" t="n">
        <v>20000000</v>
      </c>
      <c r="AD320" s="0" t="n">
        <v>20000000</v>
      </c>
      <c r="AE320" s="0" t="n">
        <v>5</v>
      </c>
      <c r="AF320" s="0" t="n">
        <f aca="false">FALSE()</f>
        <v>0</v>
      </c>
      <c r="AG320" s="0" t="n">
        <f aca="false">TRUE()</f>
        <v>1</v>
      </c>
      <c r="AH320" s="0" t="n">
        <f aca="false">TRUE()</f>
        <v>1</v>
      </c>
      <c r="AI320" s="0" t="n">
        <f aca="false">FALSE()</f>
        <v>0</v>
      </c>
      <c r="AJ320" s="0" t="n">
        <f aca="false">FALSE()</f>
        <v>0</v>
      </c>
      <c r="AK320" s="0" t="n">
        <f aca="false">FALSE()</f>
        <v>0</v>
      </c>
      <c r="AL320" s="0" t="s">
        <v>2129</v>
      </c>
      <c r="AM320" s="0" t="n">
        <f aca="false">TRUE()</f>
        <v>1</v>
      </c>
      <c r="AN320" s="0" t="s">
        <v>20113</v>
      </c>
      <c r="AO320" s="0" t="n">
        <v>1</v>
      </c>
      <c r="AP320" s="0" t="s">
        <v>20114</v>
      </c>
      <c r="AQ320" s="0" t="s">
        <v>20115</v>
      </c>
      <c r="AR320" s="0" t="n">
        <f aca="false">TRUE()</f>
        <v>1</v>
      </c>
      <c r="AS320" s="0" t="n">
        <f aca="false">FALSE()</f>
        <v>0</v>
      </c>
      <c r="AT320" s="0" t="n">
        <f aca="false">FALSE()</f>
        <v>0</v>
      </c>
      <c r="AU320" s="0" t="n">
        <f aca="false">FALSE()</f>
        <v>0</v>
      </c>
      <c r="AV320" s="0" t="n">
        <f aca="false">FALSE()</f>
        <v>0</v>
      </c>
      <c r="AW320" s="0" t="n">
        <f aca="false">TRUE()</f>
        <v>1</v>
      </c>
      <c r="AX320" s="380" t="n">
        <v>44811.6243055556</v>
      </c>
      <c r="AY320" s="380" t="n">
        <v>44811.4166666667</v>
      </c>
      <c r="AZ320" s="0" t="n">
        <v>1</v>
      </c>
      <c r="BA320" s="0" t="s">
        <v>19952</v>
      </c>
      <c r="BB320" s="0" t="n">
        <v>0</v>
      </c>
      <c r="BC320" s="380" t="n">
        <v>46631.125</v>
      </c>
      <c r="BD320" s="0" t="s">
        <v>2170</v>
      </c>
      <c r="BE320" s="0" t="s">
        <v>2170</v>
      </c>
      <c r="BF320" s="0" t="s">
        <v>2118</v>
      </c>
    </row>
    <row r="321" customFormat="false" ht="15" hidden="false" customHeight="false" outlineLevel="0" collapsed="false">
      <c r="A321" s="0" t="s">
        <v>20116</v>
      </c>
      <c r="B321" s="0" t="s">
        <v>20117</v>
      </c>
      <c r="C321" s="0" t="s">
        <v>20116</v>
      </c>
      <c r="D321" s="0" t="s">
        <v>2133</v>
      </c>
      <c r="E321" s="0" t="s">
        <v>20116</v>
      </c>
      <c r="F321" s="0" t="n">
        <v>1</v>
      </c>
      <c r="G321" s="0" t="s">
        <v>434</v>
      </c>
      <c r="H321" s="0" t="s">
        <v>2170</v>
      </c>
      <c r="I321" s="0" t="s">
        <v>2170</v>
      </c>
      <c r="J321" s="0" t="s">
        <v>2170</v>
      </c>
      <c r="K321" s="0" t="s">
        <v>2170</v>
      </c>
      <c r="L321" s="0" t="s">
        <v>2170</v>
      </c>
      <c r="M321" s="0" t="s">
        <v>2170</v>
      </c>
      <c r="N321" s="0" t="n">
        <f aca="false">FALSE()</f>
        <v>0</v>
      </c>
      <c r="O321" s="0" t="s">
        <v>20118</v>
      </c>
      <c r="P321" s="0" t="s">
        <v>17780</v>
      </c>
      <c r="Q321" s="0" t="n">
        <v>2</v>
      </c>
      <c r="R321" s="380" t="n">
        <v>46574.125</v>
      </c>
      <c r="S321" s="223" t="n">
        <v>1000</v>
      </c>
      <c r="T321" s="0" t="s">
        <v>2132</v>
      </c>
      <c r="U321" s="380" t="n">
        <v>44746.125</v>
      </c>
      <c r="V321" s="380" t="n">
        <v>44754.125</v>
      </c>
      <c r="W321" s="0" t="s">
        <v>2132</v>
      </c>
      <c r="X321" s="0" t="s">
        <v>20119</v>
      </c>
      <c r="Y321" s="0" t="s">
        <v>601</v>
      </c>
      <c r="Z321" s="0" t="s">
        <v>2602</v>
      </c>
      <c r="AA321" s="0" t="s">
        <v>2365</v>
      </c>
      <c r="AB321" s="0" t="s">
        <v>17781</v>
      </c>
      <c r="AC321" s="0" t="n">
        <v>7000000</v>
      </c>
      <c r="AD321" s="0" t="n">
        <v>7000000</v>
      </c>
      <c r="AE321" s="0" t="n">
        <v>5</v>
      </c>
      <c r="AF321" s="0" t="n">
        <f aca="false">FALSE()</f>
        <v>0</v>
      </c>
      <c r="AG321" s="0" t="n">
        <f aca="false">TRUE()</f>
        <v>1</v>
      </c>
      <c r="AH321" s="0" t="n">
        <f aca="false">TRUE()</f>
        <v>1</v>
      </c>
      <c r="AI321" s="0" t="n">
        <f aca="false">FALSE()</f>
        <v>0</v>
      </c>
      <c r="AJ321" s="0" t="n">
        <f aca="false">FALSE()</f>
        <v>0</v>
      </c>
      <c r="AK321" s="0" t="n">
        <f aca="false">TRUE()</f>
        <v>1</v>
      </c>
      <c r="AL321" s="0" t="s">
        <v>2129</v>
      </c>
      <c r="AM321" s="0" t="n">
        <f aca="false">TRUE()</f>
        <v>1</v>
      </c>
      <c r="AN321" s="0" t="s">
        <v>20120</v>
      </c>
      <c r="AO321" s="0" t="n">
        <v>1</v>
      </c>
      <c r="AP321" s="0" t="s">
        <v>20121</v>
      </c>
      <c r="AQ321" s="0" t="s">
        <v>20122</v>
      </c>
      <c r="AR321" s="0" t="n">
        <f aca="false">TRUE()</f>
        <v>1</v>
      </c>
      <c r="AS321" s="0" t="n">
        <f aca="false">FALSE()</f>
        <v>0</v>
      </c>
      <c r="AT321" s="0" t="n">
        <f aca="false">FALSE()</f>
        <v>0</v>
      </c>
      <c r="AU321" s="0" t="n">
        <f aca="false">FALSE()</f>
        <v>0</v>
      </c>
      <c r="AV321" s="0" t="n">
        <f aca="false">FALSE()</f>
        <v>0</v>
      </c>
      <c r="AW321" s="0" t="n">
        <f aca="false">TRUE()</f>
        <v>1</v>
      </c>
      <c r="AX321" s="380" t="n">
        <v>44754.7131944444</v>
      </c>
      <c r="AY321" s="380" t="n">
        <v>44754.4166666667</v>
      </c>
      <c r="AZ321" s="0" t="n">
        <v>1</v>
      </c>
      <c r="BA321" s="0" t="s">
        <v>16426</v>
      </c>
      <c r="BB321" s="0" t="n">
        <v>0</v>
      </c>
      <c r="BC321" s="380" t="n">
        <v>25569.125</v>
      </c>
      <c r="BD321" s="0" t="s">
        <v>2170</v>
      </c>
      <c r="BE321" s="0" t="s">
        <v>2170</v>
      </c>
      <c r="BF321" s="0" t="s">
        <v>2118</v>
      </c>
    </row>
    <row r="322" customFormat="false" ht="15" hidden="false" customHeight="false" outlineLevel="0" collapsed="false">
      <c r="A322" s="0" t="s">
        <v>20123</v>
      </c>
      <c r="B322" s="0" t="s">
        <v>20124</v>
      </c>
      <c r="C322" s="0" t="s">
        <v>20123</v>
      </c>
      <c r="D322" s="0" t="s">
        <v>2133</v>
      </c>
      <c r="E322" s="0" t="s">
        <v>20123</v>
      </c>
      <c r="F322" s="0" t="n">
        <v>1</v>
      </c>
      <c r="G322" s="0" t="s">
        <v>434</v>
      </c>
      <c r="H322" s="0" t="s">
        <v>2170</v>
      </c>
      <c r="I322" s="0" t="s">
        <v>2170</v>
      </c>
      <c r="J322" s="0" t="s">
        <v>2170</v>
      </c>
      <c r="K322" s="0" t="s">
        <v>2170</v>
      </c>
      <c r="L322" s="0" t="s">
        <v>2170</v>
      </c>
      <c r="M322" s="0" t="s">
        <v>2170</v>
      </c>
      <c r="N322" s="0" t="n">
        <f aca="false">FALSE()</f>
        <v>0</v>
      </c>
      <c r="O322" s="0" t="s">
        <v>20125</v>
      </c>
      <c r="P322" s="0" t="s">
        <v>17780</v>
      </c>
      <c r="Q322" s="0" t="n">
        <v>4</v>
      </c>
      <c r="R322" s="380" t="n">
        <v>46018.125</v>
      </c>
      <c r="S322" s="223" t="n">
        <v>150</v>
      </c>
      <c r="T322" s="0" t="s">
        <v>2132</v>
      </c>
      <c r="U322" s="380" t="n">
        <v>44183.125</v>
      </c>
      <c r="V322" s="380" t="n">
        <v>44193.125</v>
      </c>
      <c r="W322" s="0" t="s">
        <v>2170</v>
      </c>
      <c r="X322" s="0" t="s">
        <v>20126</v>
      </c>
      <c r="Y322" s="0" t="s">
        <v>601</v>
      </c>
      <c r="Z322" s="0" t="s">
        <v>2602</v>
      </c>
      <c r="AA322" s="0" t="s">
        <v>17847</v>
      </c>
      <c r="AB322" s="0" t="s">
        <v>17848</v>
      </c>
      <c r="AC322" s="0" t="n">
        <v>1000000</v>
      </c>
      <c r="AD322" s="0" t="n">
        <v>1000000</v>
      </c>
      <c r="AE322" s="0" t="n">
        <v>5</v>
      </c>
      <c r="AF322" s="0" t="n">
        <f aca="false">FALSE()</f>
        <v>0</v>
      </c>
      <c r="AG322" s="0" t="n">
        <f aca="false">TRUE()</f>
        <v>1</v>
      </c>
      <c r="AH322" s="0" t="n">
        <f aca="false">TRUE()</f>
        <v>1</v>
      </c>
      <c r="AI322" s="0" t="n">
        <f aca="false">FALSE()</f>
        <v>0</v>
      </c>
      <c r="AJ322" s="0" t="n">
        <f aca="false">FALSE()</f>
        <v>0</v>
      </c>
      <c r="AK322" s="0" t="n">
        <f aca="false">TRUE()</f>
        <v>1</v>
      </c>
      <c r="AL322" s="0" t="s">
        <v>2129</v>
      </c>
      <c r="AM322" s="0" t="n">
        <f aca="false">TRUE()</f>
        <v>1</v>
      </c>
      <c r="AN322" s="0" t="s">
        <v>20127</v>
      </c>
      <c r="AO322" s="0" t="n">
        <v>1</v>
      </c>
      <c r="AP322" s="0" t="s">
        <v>20128</v>
      </c>
      <c r="AQ322" s="0" t="s">
        <v>20129</v>
      </c>
      <c r="AR322" s="0" t="n">
        <f aca="false">TRUE()</f>
        <v>1</v>
      </c>
      <c r="AS322" s="0" t="n">
        <f aca="false">FALSE()</f>
        <v>0</v>
      </c>
      <c r="AT322" s="0" t="n">
        <f aca="false">FALSE()</f>
        <v>0</v>
      </c>
      <c r="AU322" s="0" t="n">
        <f aca="false">FALSE()</f>
        <v>0</v>
      </c>
      <c r="AV322" s="0" t="n">
        <f aca="false">FALSE()</f>
        <v>0</v>
      </c>
      <c r="AW322" s="0" t="n">
        <f aca="false">FALSE()</f>
        <v>0</v>
      </c>
      <c r="AX322" s="380" t="n">
        <v>44194.4215277778</v>
      </c>
      <c r="AY322" s="380" t="n">
        <v>44194.4166666667</v>
      </c>
      <c r="AZ322" s="0" t="n">
        <v>2</v>
      </c>
      <c r="BA322" s="0" t="s">
        <v>20130</v>
      </c>
      <c r="BB322" s="0" t="n">
        <v>0</v>
      </c>
      <c r="BC322" s="380" t="n">
        <v>25569.125</v>
      </c>
      <c r="BD322" s="0" t="s">
        <v>2170</v>
      </c>
      <c r="BE322" s="0" t="s">
        <v>2170</v>
      </c>
      <c r="BF322" s="0" t="s">
        <v>604</v>
      </c>
    </row>
    <row r="323" customFormat="false" ht="15" hidden="false" customHeight="false" outlineLevel="0" collapsed="false">
      <c r="A323" s="0" t="s">
        <v>20131</v>
      </c>
      <c r="B323" s="0" t="s">
        <v>20132</v>
      </c>
      <c r="C323" s="0" t="s">
        <v>20131</v>
      </c>
      <c r="D323" s="0" t="s">
        <v>2133</v>
      </c>
      <c r="E323" s="0" t="s">
        <v>20131</v>
      </c>
      <c r="F323" s="0" t="n">
        <v>1</v>
      </c>
      <c r="G323" s="0" t="s">
        <v>434</v>
      </c>
      <c r="H323" s="0" t="s">
        <v>2170</v>
      </c>
      <c r="I323" s="0" t="s">
        <v>2170</v>
      </c>
      <c r="J323" s="0" t="s">
        <v>2170</v>
      </c>
      <c r="K323" s="0" t="s">
        <v>2170</v>
      </c>
      <c r="L323" s="0" t="s">
        <v>2170</v>
      </c>
      <c r="M323" s="0" t="s">
        <v>2170</v>
      </c>
      <c r="N323" s="0" t="n">
        <f aca="false">FALSE()</f>
        <v>0</v>
      </c>
      <c r="O323" s="0" t="s">
        <v>20133</v>
      </c>
      <c r="P323" s="0" t="s">
        <v>17780</v>
      </c>
      <c r="Q323" s="0" t="n">
        <v>12</v>
      </c>
      <c r="R323" s="380" t="n">
        <v>46471.125</v>
      </c>
      <c r="S323" s="223" t="n">
        <v>700</v>
      </c>
      <c r="T323" s="0" t="s">
        <v>2132</v>
      </c>
      <c r="U323" s="380" t="n">
        <v>45386.125</v>
      </c>
      <c r="V323" s="380" t="n">
        <v>45391.125</v>
      </c>
      <c r="W323" s="0" t="s">
        <v>2132</v>
      </c>
      <c r="X323" s="0" t="s">
        <v>20134</v>
      </c>
      <c r="Y323" s="0" t="s">
        <v>601</v>
      </c>
      <c r="Z323" s="0" t="s">
        <v>2602</v>
      </c>
      <c r="AA323" s="0" t="s">
        <v>610</v>
      </c>
      <c r="AB323" s="0" t="s">
        <v>17781</v>
      </c>
      <c r="AC323" s="0" t="n">
        <v>500000</v>
      </c>
      <c r="AD323" s="0" t="n">
        <v>300000</v>
      </c>
      <c r="AE323" s="0" t="n">
        <v>5</v>
      </c>
      <c r="AF323" s="0" t="n">
        <f aca="false">FALSE()</f>
        <v>0</v>
      </c>
      <c r="AG323" s="0" t="n">
        <f aca="false">TRUE()</f>
        <v>1</v>
      </c>
      <c r="AH323" s="0" t="n">
        <f aca="false">TRUE()</f>
        <v>1</v>
      </c>
      <c r="AI323" s="0" t="n">
        <f aca="false">TRUE()</f>
        <v>1</v>
      </c>
      <c r="AJ323" s="0" t="n">
        <f aca="false">FALSE()</f>
        <v>0</v>
      </c>
      <c r="AK323" s="0" t="n">
        <f aca="false">TRUE()</f>
        <v>1</v>
      </c>
      <c r="AL323" s="0" t="s">
        <v>2129</v>
      </c>
      <c r="AM323" s="0" t="n">
        <f aca="false">TRUE()</f>
        <v>1</v>
      </c>
      <c r="AN323" s="0" t="s">
        <v>20135</v>
      </c>
      <c r="AO323" s="0" t="n">
        <v>1</v>
      </c>
      <c r="AP323" s="0" t="s">
        <v>20136</v>
      </c>
      <c r="AQ323" s="0" t="s">
        <v>20137</v>
      </c>
      <c r="AR323" s="0" t="n">
        <f aca="false">TRUE()</f>
        <v>1</v>
      </c>
      <c r="AS323" s="0" t="n">
        <f aca="false">TRUE()</f>
        <v>1</v>
      </c>
      <c r="AT323" s="0" t="n">
        <f aca="false">FALSE()</f>
        <v>0</v>
      </c>
      <c r="AU323" s="0" t="n">
        <f aca="false">FALSE()</f>
        <v>0</v>
      </c>
      <c r="AV323" s="0" t="n">
        <f aca="false">FALSE()</f>
        <v>0</v>
      </c>
      <c r="AW323" s="0" t="n">
        <f aca="false">TRUE()</f>
        <v>1</v>
      </c>
      <c r="AX323" s="380" t="n">
        <v>45391.6881944445</v>
      </c>
      <c r="AY323" s="380" t="n">
        <v>45391.125</v>
      </c>
      <c r="AZ323" s="0" t="n">
        <v>2</v>
      </c>
      <c r="BA323" s="0" t="s">
        <v>3508</v>
      </c>
      <c r="BB323" s="0" t="n">
        <v>0</v>
      </c>
      <c r="BC323" s="380" t="n">
        <v>25569.125</v>
      </c>
      <c r="BD323" s="0" t="s">
        <v>2170</v>
      </c>
      <c r="BE323" s="0" t="s">
        <v>2170</v>
      </c>
      <c r="BF323" s="0" t="s">
        <v>2118</v>
      </c>
    </row>
    <row r="324" customFormat="false" ht="15" hidden="false" customHeight="false" outlineLevel="0" collapsed="false">
      <c r="A324" s="0" t="s">
        <v>20138</v>
      </c>
      <c r="B324" s="0" t="s">
        <v>20139</v>
      </c>
      <c r="C324" s="0" t="s">
        <v>20138</v>
      </c>
      <c r="D324" s="0" t="s">
        <v>2133</v>
      </c>
      <c r="E324" s="0" t="s">
        <v>20138</v>
      </c>
      <c r="F324" s="0" t="n">
        <v>1</v>
      </c>
      <c r="G324" s="0" t="s">
        <v>434</v>
      </c>
      <c r="H324" s="0" t="s">
        <v>2170</v>
      </c>
      <c r="I324" s="0" t="s">
        <v>2170</v>
      </c>
      <c r="J324" s="0" t="s">
        <v>2170</v>
      </c>
      <c r="K324" s="0" t="s">
        <v>2170</v>
      </c>
      <c r="L324" s="0" t="s">
        <v>2170</v>
      </c>
      <c r="M324" s="0" t="s">
        <v>2170</v>
      </c>
      <c r="N324" s="0" t="n">
        <f aca="false">FALSE()</f>
        <v>0</v>
      </c>
      <c r="O324" s="0" t="s">
        <v>20140</v>
      </c>
      <c r="P324" s="0" t="s">
        <v>17780</v>
      </c>
      <c r="Q324" s="0" t="n">
        <v>4</v>
      </c>
      <c r="R324" s="380" t="n">
        <v>47331.125</v>
      </c>
      <c r="S324" s="223" t="n">
        <v>1000</v>
      </c>
      <c r="T324" s="0" t="s">
        <v>2132</v>
      </c>
      <c r="U324" s="380" t="n">
        <v>43686.125</v>
      </c>
      <c r="V324" s="380" t="n">
        <v>43691.125</v>
      </c>
      <c r="W324" s="0" t="s">
        <v>2132</v>
      </c>
      <c r="X324" s="0" t="s">
        <v>20141</v>
      </c>
      <c r="Y324" s="0" t="s">
        <v>601</v>
      </c>
      <c r="Z324" s="0" t="s">
        <v>2602</v>
      </c>
      <c r="AA324" s="0" t="s">
        <v>2451</v>
      </c>
      <c r="AB324" s="0" t="s">
        <v>17848</v>
      </c>
      <c r="AC324" s="0" t="n">
        <v>500000</v>
      </c>
      <c r="AD324" s="0" t="n">
        <v>500000</v>
      </c>
      <c r="AE324" s="0" t="n">
        <v>5</v>
      </c>
      <c r="AF324" s="0" t="n">
        <f aca="false">FALSE()</f>
        <v>0</v>
      </c>
      <c r="AG324" s="0" t="n">
        <f aca="false">TRUE()</f>
        <v>1</v>
      </c>
      <c r="AH324" s="0" t="n">
        <f aca="false">TRUE()</f>
        <v>1</v>
      </c>
      <c r="AI324" s="0" t="n">
        <f aca="false">FALSE()</f>
        <v>0</v>
      </c>
      <c r="AJ324" s="0" t="n">
        <f aca="false">FALSE()</f>
        <v>0</v>
      </c>
      <c r="AK324" s="0" t="n">
        <f aca="false">FALSE()</f>
        <v>0</v>
      </c>
      <c r="AL324" s="0" t="s">
        <v>2129</v>
      </c>
      <c r="AM324" s="0" t="n">
        <f aca="false">TRUE()</f>
        <v>1</v>
      </c>
      <c r="AN324" s="0" t="s">
        <v>20142</v>
      </c>
      <c r="AO324" s="0" t="n">
        <v>1</v>
      </c>
      <c r="AP324" s="0" t="s">
        <v>20143</v>
      </c>
      <c r="AQ324" s="0" t="s">
        <v>20144</v>
      </c>
      <c r="AR324" s="0" t="n">
        <f aca="false">TRUE()</f>
        <v>1</v>
      </c>
      <c r="AS324" s="0" t="n">
        <f aca="false">FALSE()</f>
        <v>0</v>
      </c>
      <c r="AT324" s="0" t="n">
        <f aca="false">FALSE()</f>
        <v>0</v>
      </c>
      <c r="AU324" s="0" t="n">
        <f aca="false">FALSE()</f>
        <v>0</v>
      </c>
      <c r="AV324" s="0" t="n">
        <f aca="false">FALSE()</f>
        <v>0</v>
      </c>
      <c r="AW324" s="0" t="n">
        <f aca="false">TRUE()</f>
        <v>1</v>
      </c>
      <c r="AX324" s="380" t="n">
        <v>44057.4715277778</v>
      </c>
      <c r="AY324" s="380" t="n">
        <v>44057.4166666667</v>
      </c>
      <c r="AZ324" s="0" t="n">
        <v>2</v>
      </c>
      <c r="BA324" s="0" t="s">
        <v>7267</v>
      </c>
      <c r="BB324" s="0" t="n">
        <v>0</v>
      </c>
      <c r="BC324" s="380" t="n">
        <v>25569.125</v>
      </c>
      <c r="BD324" s="0" t="s">
        <v>2170</v>
      </c>
      <c r="BE324" s="0" t="s">
        <v>2170</v>
      </c>
      <c r="BF324" s="0" t="s">
        <v>2118</v>
      </c>
    </row>
    <row r="325" customFormat="false" ht="15" hidden="false" customHeight="false" outlineLevel="0" collapsed="false">
      <c r="A325" s="0" t="s">
        <v>20145</v>
      </c>
      <c r="B325" s="0" t="s">
        <v>20146</v>
      </c>
      <c r="C325" s="0" t="s">
        <v>20145</v>
      </c>
      <c r="D325" s="0" t="s">
        <v>2133</v>
      </c>
      <c r="E325" s="0" t="s">
        <v>20145</v>
      </c>
      <c r="F325" s="0" t="n">
        <v>1</v>
      </c>
      <c r="G325" s="0" t="s">
        <v>434</v>
      </c>
      <c r="H325" s="0" t="s">
        <v>2170</v>
      </c>
      <c r="I325" s="0" t="s">
        <v>2170</v>
      </c>
      <c r="J325" s="0" t="s">
        <v>2170</v>
      </c>
      <c r="K325" s="0" t="s">
        <v>2170</v>
      </c>
      <c r="L325" s="0" t="s">
        <v>2170</v>
      </c>
      <c r="M325" s="0" t="s">
        <v>2170</v>
      </c>
      <c r="N325" s="0" t="n">
        <f aca="false">FALSE()</f>
        <v>0</v>
      </c>
      <c r="O325" s="0" t="s">
        <v>20147</v>
      </c>
      <c r="P325" s="0" t="s">
        <v>17780</v>
      </c>
      <c r="Q325" s="0" t="n">
        <v>4</v>
      </c>
      <c r="R325" s="380" t="n">
        <v>46248.125</v>
      </c>
      <c r="S325" s="223" t="n">
        <v>1000</v>
      </c>
      <c r="T325" s="0" t="s">
        <v>2132</v>
      </c>
      <c r="U325" s="380" t="n">
        <v>45149.125</v>
      </c>
      <c r="V325" s="380" t="n">
        <v>45156.125</v>
      </c>
      <c r="W325" s="0" t="s">
        <v>2132</v>
      </c>
      <c r="X325" s="0" t="s">
        <v>20148</v>
      </c>
      <c r="Y325" s="0" t="s">
        <v>601</v>
      </c>
      <c r="Z325" s="0" t="s">
        <v>2602</v>
      </c>
      <c r="AA325" s="0" t="s">
        <v>2891</v>
      </c>
      <c r="AB325" s="0" t="s">
        <v>17781</v>
      </c>
      <c r="AC325" s="0" t="n">
        <v>200000</v>
      </c>
      <c r="AD325" s="0" t="n">
        <v>200000</v>
      </c>
      <c r="AE325" s="0" t="n">
        <v>5</v>
      </c>
      <c r="AF325" s="0" t="n">
        <f aca="false">FALSE()</f>
        <v>0</v>
      </c>
      <c r="AG325" s="0" t="n">
        <f aca="false">TRUE()</f>
        <v>1</v>
      </c>
      <c r="AH325" s="0" t="n">
        <f aca="false">TRUE()</f>
        <v>1</v>
      </c>
      <c r="AI325" s="0" t="n">
        <f aca="false">FALSE()</f>
        <v>0</v>
      </c>
      <c r="AJ325" s="0" t="n">
        <f aca="false">FALSE()</f>
        <v>0</v>
      </c>
      <c r="AK325" s="0" t="n">
        <f aca="false">FALSE()</f>
        <v>0</v>
      </c>
      <c r="AL325" s="0" t="s">
        <v>2129</v>
      </c>
      <c r="AM325" s="0" t="n">
        <f aca="false">TRUE()</f>
        <v>1</v>
      </c>
      <c r="AN325" s="0" t="s">
        <v>20149</v>
      </c>
      <c r="AO325" s="0" t="n">
        <v>1</v>
      </c>
      <c r="AP325" s="0" t="s">
        <v>20150</v>
      </c>
      <c r="AQ325" s="0" t="s">
        <v>20151</v>
      </c>
      <c r="AR325" s="0" t="n">
        <f aca="false">TRUE()</f>
        <v>1</v>
      </c>
      <c r="AS325" s="0" t="n">
        <f aca="false">TRUE()</f>
        <v>1</v>
      </c>
      <c r="AT325" s="0" t="n">
        <f aca="false">FALSE()</f>
        <v>0</v>
      </c>
      <c r="AU325" s="0" t="n">
        <f aca="false">FALSE()</f>
        <v>0</v>
      </c>
      <c r="AV325" s="0" t="n">
        <f aca="false">FALSE()</f>
        <v>0</v>
      </c>
      <c r="AW325" s="0" t="n">
        <f aca="false">TRUE()</f>
        <v>1</v>
      </c>
      <c r="AX325" s="380" t="n">
        <v>45156.6875</v>
      </c>
      <c r="AY325" s="380" t="n">
        <v>45156.4166666667</v>
      </c>
      <c r="AZ325" s="0" t="n">
        <v>3</v>
      </c>
      <c r="BA325" s="0" t="s">
        <v>20152</v>
      </c>
      <c r="BB325" s="0" t="n">
        <v>0</v>
      </c>
      <c r="BC325" s="380" t="n">
        <v>25569.125</v>
      </c>
      <c r="BD325" s="0" t="s">
        <v>2170</v>
      </c>
      <c r="BE325" s="0" t="s">
        <v>2170</v>
      </c>
      <c r="BF325" s="0" t="s">
        <v>2118</v>
      </c>
    </row>
    <row r="326" customFormat="false" ht="15" hidden="false" customHeight="false" outlineLevel="0" collapsed="false">
      <c r="A326" s="0" t="s">
        <v>20153</v>
      </c>
      <c r="B326" s="0" t="s">
        <v>20154</v>
      </c>
      <c r="C326" s="0" t="s">
        <v>20153</v>
      </c>
      <c r="D326" s="0" t="s">
        <v>2133</v>
      </c>
      <c r="E326" s="0" t="s">
        <v>20153</v>
      </c>
      <c r="F326" s="0" t="n">
        <v>1</v>
      </c>
      <c r="G326" s="0" t="s">
        <v>434</v>
      </c>
      <c r="H326" s="0" t="s">
        <v>2170</v>
      </c>
      <c r="I326" s="0" t="s">
        <v>2170</v>
      </c>
      <c r="J326" s="0" t="s">
        <v>2170</v>
      </c>
      <c r="K326" s="0" t="s">
        <v>2170</v>
      </c>
      <c r="L326" s="0" t="s">
        <v>2170</v>
      </c>
      <c r="M326" s="0" t="s">
        <v>2170</v>
      </c>
      <c r="N326" s="0" t="n">
        <f aca="false">FALSE()</f>
        <v>0</v>
      </c>
      <c r="O326" s="0" t="s">
        <v>20155</v>
      </c>
      <c r="P326" s="0" t="s">
        <v>17780</v>
      </c>
      <c r="Q326" s="0" t="n">
        <v>4</v>
      </c>
      <c r="R326" s="380" t="n">
        <v>48886.125</v>
      </c>
      <c r="S326" s="223" t="n">
        <v>1000</v>
      </c>
      <c r="T326" s="0" t="s">
        <v>2132</v>
      </c>
      <c r="U326" s="380" t="n">
        <v>45243.125</v>
      </c>
      <c r="V326" s="380" t="n">
        <v>45246.125</v>
      </c>
      <c r="W326" s="0" t="s">
        <v>2132</v>
      </c>
      <c r="X326" s="0" t="s">
        <v>20156</v>
      </c>
      <c r="Y326" s="0" t="s">
        <v>601</v>
      </c>
      <c r="Z326" s="0" t="s">
        <v>2602</v>
      </c>
      <c r="AA326" s="0" t="s">
        <v>610</v>
      </c>
      <c r="AB326" s="0" t="s">
        <v>17781</v>
      </c>
      <c r="AC326" s="0" t="n">
        <v>20000000</v>
      </c>
      <c r="AD326" s="0" t="n">
        <v>20000000</v>
      </c>
      <c r="AE326" s="0" t="n">
        <v>5</v>
      </c>
      <c r="AF326" s="0" t="n">
        <f aca="false">FALSE()</f>
        <v>0</v>
      </c>
      <c r="AG326" s="0" t="n">
        <f aca="false">TRUE()</f>
        <v>1</v>
      </c>
      <c r="AH326" s="0" t="n">
        <f aca="false">TRUE()</f>
        <v>1</v>
      </c>
      <c r="AI326" s="0" t="n">
        <f aca="false">TRUE()</f>
        <v>1</v>
      </c>
      <c r="AJ326" s="0" t="n">
        <f aca="false">FALSE()</f>
        <v>0</v>
      </c>
      <c r="AK326" s="0" t="n">
        <f aca="false">FALSE()</f>
        <v>0</v>
      </c>
      <c r="AL326" s="0" t="s">
        <v>2129</v>
      </c>
      <c r="AM326" s="0" t="n">
        <f aca="false">TRUE()</f>
        <v>1</v>
      </c>
      <c r="AN326" s="0" t="s">
        <v>20157</v>
      </c>
      <c r="AO326" s="0" t="n">
        <v>1</v>
      </c>
      <c r="AP326" s="0" t="s">
        <v>20158</v>
      </c>
      <c r="AQ326" s="0" t="s">
        <v>20159</v>
      </c>
      <c r="AR326" s="0" t="n">
        <f aca="false">TRUE()</f>
        <v>1</v>
      </c>
      <c r="AS326" s="0" t="n">
        <f aca="false">FALSE()</f>
        <v>0</v>
      </c>
      <c r="AT326" s="0" t="n">
        <f aca="false">FALSE()</f>
        <v>0</v>
      </c>
      <c r="AU326" s="0" t="n">
        <f aca="false">FALSE()</f>
        <v>0</v>
      </c>
      <c r="AV326" s="0" t="n">
        <f aca="false">FALSE()</f>
        <v>0</v>
      </c>
      <c r="AW326" s="0" t="n">
        <f aca="false">TRUE()</f>
        <v>1</v>
      </c>
      <c r="AX326" s="380" t="n">
        <v>45246.6895833333</v>
      </c>
      <c r="AY326" s="380" t="n">
        <v>45246.4166666667</v>
      </c>
      <c r="AZ326" s="0" t="n">
        <v>2</v>
      </c>
      <c r="BA326" s="0" t="s">
        <v>20160</v>
      </c>
      <c r="BB326" s="0" t="n">
        <v>0</v>
      </c>
      <c r="BC326" s="380" t="n">
        <v>46338.125</v>
      </c>
      <c r="BD326" s="0" t="s">
        <v>2170</v>
      </c>
      <c r="BE326" s="0" t="s">
        <v>2170</v>
      </c>
      <c r="BF326" s="0" t="s">
        <v>17868</v>
      </c>
    </row>
    <row r="327" customFormat="false" ht="15" hidden="false" customHeight="false" outlineLevel="0" collapsed="false">
      <c r="A327" s="0" t="s">
        <v>20161</v>
      </c>
      <c r="B327" s="0" t="s">
        <v>20162</v>
      </c>
      <c r="C327" s="0" t="s">
        <v>20161</v>
      </c>
      <c r="D327" s="0" t="s">
        <v>2133</v>
      </c>
      <c r="E327" s="0" t="s">
        <v>20161</v>
      </c>
      <c r="F327" s="0" t="n">
        <v>1</v>
      </c>
      <c r="G327" s="0" t="s">
        <v>434</v>
      </c>
      <c r="H327" s="0" t="s">
        <v>2170</v>
      </c>
      <c r="I327" s="0" t="s">
        <v>2170</v>
      </c>
      <c r="J327" s="0" t="s">
        <v>2170</v>
      </c>
      <c r="K327" s="0" t="s">
        <v>2170</v>
      </c>
      <c r="L327" s="0" t="s">
        <v>2170</v>
      </c>
      <c r="M327" s="0" t="s">
        <v>2170</v>
      </c>
      <c r="N327" s="0" t="n">
        <f aca="false">FALSE()</f>
        <v>0</v>
      </c>
      <c r="O327" s="0" t="s">
        <v>20163</v>
      </c>
      <c r="P327" s="0" t="s">
        <v>17780</v>
      </c>
      <c r="Q327" s="0" t="n">
        <v>12</v>
      </c>
      <c r="R327" s="380" t="n">
        <v>46579.125</v>
      </c>
      <c r="S327" s="223" t="n">
        <v>1000</v>
      </c>
      <c r="T327" s="0" t="s">
        <v>2132</v>
      </c>
      <c r="U327" s="380" t="n">
        <v>45763.125</v>
      </c>
      <c r="V327" s="380" t="n">
        <v>45769.125</v>
      </c>
      <c r="W327" s="0" t="s">
        <v>2132</v>
      </c>
      <c r="X327" s="0" t="s">
        <v>12506</v>
      </c>
      <c r="Y327" s="0" t="s">
        <v>601</v>
      </c>
      <c r="Z327" s="0" t="s">
        <v>2602</v>
      </c>
      <c r="AA327" s="0" t="s">
        <v>2684</v>
      </c>
      <c r="AB327" s="0" t="s">
        <v>17781</v>
      </c>
      <c r="AC327" s="0" t="n">
        <v>15000000</v>
      </c>
      <c r="AD327" s="0" t="n">
        <v>15000000</v>
      </c>
      <c r="AE327" s="0" t="n">
        <v>5</v>
      </c>
      <c r="AF327" s="0" t="n">
        <f aca="false">FALSE()</f>
        <v>0</v>
      </c>
      <c r="AG327" s="0" t="n">
        <f aca="false">TRUE()</f>
        <v>1</v>
      </c>
      <c r="AH327" s="0" t="n">
        <f aca="false">TRUE()</f>
        <v>1</v>
      </c>
      <c r="AI327" s="0" t="n">
        <f aca="false">TRUE()</f>
        <v>1</v>
      </c>
      <c r="AJ327" s="0" t="n">
        <f aca="false">FALSE()</f>
        <v>0</v>
      </c>
      <c r="AK327" s="0" t="n">
        <f aca="false">FALSE()</f>
        <v>0</v>
      </c>
      <c r="AL327" s="0" t="s">
        <v>2129</v>
      </c>
      <c r="AM327" s="0" t="n">
        <f aca="false">TRUE()</f>
        <v>1</v>
      </c>
      <c r="AN327" s="0" t="s">
        <v>20164</v>
      </c>
      <c r="AO327" s="0" t="n">
        <v>1</v>
      </c>
      <c r="AP327" s="0" t="s">
        <v>20165</v>
      </c>
      <c r="AQ327" s="0" t="s">
        <v>20166</v>
      </c>
      <c r="AR327" s="0" t="n">
        <f aca="false">TRUE()</f>
        <v>1</v>
      </c>
      <c r="AS327" s="0" t="n">
        <f aca="false">FALSE()</f>
        <v>0</v>
      </c>
      <c r="AT327" s="0" t="n">
        <f aca="false">FALSE()</f>
        <v>0</v>
      </c>
      <c r="AU327" s="0" t="n">
        <f aca="false">FALSE()</f>
        <v>0</v>
      </c>
      <c r="AV327" s="0" t="n">
        <f aca="false">FALSE()</f>
        <v>0</v>
      </c>
      <c r="AW327" s="0" t="n">
        <f aca="false">TRUE()</f>
        <v>1</v>
      </c>
      <c r="AX327" s="380" t="n">
        <v>45769.6173611111</v>
      </c>
      <c r="AY327" s="380" t="n">
        <v>45769.125</v>
      </c>
      <c r="AZ327" s="0" t="n">
        <v>1</v>
      </c>
      <c r="BA327" s="0" t="s">
        <v>20167</v>
      </c>
      <c r="BB327" s="0" t="n">
        <v>0</v>
      </c>
      <c r="BC327" s="380" t="n">
        <v>25569.125</v>
      </c>
      <c r="BD327" s="0" t="s">
        <v>2170</v>
      </c>
      <c r="BE327" s="0" t="s">
        <v>2170</v>
      </c>
      <c r="BF327" s="0" t="s">
        <v>17868</v>
      </c>
    </row>
    <row r="328" customFormat="false" ht="15" hidden="false" customHeight="false" outlineLevel="0" collapsed="false">
      <c r="A328" s="0" t="s">
        <v>20168</v>
      </c>
      <c r="B328" s="0" t="s">
        <v>20169</v>
      </c>
      <c r="C328" s="0" t="s">
        <v>20168</v>
      </c>
      <c r="D328" s="0" t="s">
        <v>2133</v>
      </c>
      <c r="E328" s="0" t="s">
        <v>20168</v>
      </c>
      <c r="F328" s="0" t="n">
        <v>1</v>
      </c>
      <c r="G328" s="0" t="s">
        <v>434</v>
      </c>
      <c r="H328" s="0" t="s">
        <v>2170</v>
      </c>
      <c r="I328" s="0" t="s">
        <v>2170</v>
      </c>
      <c r="J328" s="0" t="s">
        <v>2170</v>
      </c>
      <c r="K328" s="0" t="s">
        <v>2170</v>
      </c>
      <c r="L328" s="0" t="s">
        <v>2170</v>
      </c>
      <c r="M328" s="0" t="s">
        <v>2170</v>
      </c>
      <c r="N328" s="0" t="n">
        <f aca="false">FALSE()</f>
        <v>0</v>
      </c>
      <c r="O328" s="0" t="s">
        <v>20170</v>
      </c>
      <c r="P328" s="0" t="s">
        <v>17780</v>
      </c>
      <c r="Q328" s="0" t="n">
        <v>4</v>
      </c>
      <c r="R328" s="380" t="n">
        <v>50584.125</v>
      </c>
      <c r="S328" s="223" t="n">
        <v>1000</v>
      </c>
      <c r="T328" s="0" t="s">
        <v>2132</v>
      </c>
      <c r="U328" s="380" t="n">
        <v>45119.125</v>
      </c>
      <c r="V328" s="380" t="n">
        <v>45124.125</v>
      </c>
      <c r="W328" s="0" t="s">
        <v>2132</v>
      </c>
      <c r="X328" s="0" t="s">
        <v>20171</v>
      </c>
      <c r="Y328" s="0" t="s">
        <v>601</v>
      </c>
      <c r="Z328" s="0" t="s">
        <v>2602</v>
      </c>
      <c r="AA328" s="0" t="s">
        <v>2330</v>
      </c>
      <c r="AB328" s="0" t="s">
        <v>17781</v>
      </c>
      <c r="AC328" s="0" t="n">
        <v>3000000</v>
      </c>
      <c r="AD328" s="0" t="n">
        <v>3000000</v>
      </c>
      <c r="AE328" s="0" t="n">
        <v>5</v>
      </c>
      <c r="AF328" s="0" t="n">
        <f aca="false">FALSE()</f>
        <v>0</v>
      </c>
      <c r="AG328" s="0" t="n">
        <f aca="false">TRUE()</f>
        <v>1</v>
      </c>
      <c r="AH328" s="0" t="n">
        <f aca="false">TRUE()</f>
        <v>1</v>
      </c>
      <c r="AI328" s="0" t="n">
        <f aca="false">FALSE()</f>
        <v>0</v>
      </c>
      <c r="AJ328" s="0" t="n">
        <f aca="false">FALSE()</f>
        <v>0</v>
      </c>
      <c r="AK328" s="0" t="n">
        <f aca="false">FALSE()</f>
        <v>0</v>
      </c>
      <c r="AL328" s="0" t="s">
        <v>2129</v>
      </c>
      <c r="AM328" s="0" t="n">
        <f aca="false">TRUE()</f>
        <v>1</v>
      </c>
      <c r="AN328" s="0" t="s">
        <v>20172</v>
      </c>
      <c r="AO328" s="0" t="n">
        <v>1</v>
      </c>
      <c r="AP328" s="0" t="s">
        <v>20173</v>
      </c>
      <c r="AQ328" s="0" t="s">
        <v>20174</v>
      </c>
      <c r="AR328" s="0" t="n">
        <f aca="false">TRUE()</f>
        <v>1</v>
      </c>
      <c r="AS328" s="0" t="n">
        <f aca="false">FALSE()</f>
        <v>0</v>
      </c>
      <c r="AT328" s="0" t="n">
        <f aca="false">FALSE()</f>
        <v>0</v>
      </c>
      <c r="AU328" s="0" t="n">
        <f aca="false">FALSE()</f>
        <v>0</v>
      </c>
      <c r="AV328" s="0" t="n">
        <f aca="false">FALSE()</f>
        <v>0</v>
      </c>
      <c r="AW328" s="0" t="n">
        <f aca="false">TRUE()</f>
        <v>1</v>
      </c>
      <c r="AX328" s="380" t="n">
        <v>45124.6881944445</v>
      </c>
      <c r="AY328" s="380" t="n">
        <v>45124.4166666667</v>
      </c>
      <c r="AZ328" s="0" t="n">
        <v>1</v>
      </c>
      <c r="BA328" s="0" t="s">
        <v>19501</v>
      </c>
      <c r="BB328" s="0" t="n">
        <v>0</v>
      </c>
      <c r="BC328" s="380" t="n">
        <v>45943.125</v>
      </c>
      <c r="BD328" s="0" t="s">
        <v>2170</v>
      </c>
      <c r="BE328" s="0" t="s">
        <v>2170</v>
      </c>
      <c r="BF328" s="0" t="s">
        <v>2118</v>
      </c>
    </row>
    <row r="329" customFormat="false" ht="15" hidden="false" customHeight="false" outlineLevel="0" collapsed="false">
      <c r="A329" s="0" t="s">
        <v>20175</v>
      </c>
      <c r="B329" s="0" t="s">
        <v>20176</v>
      </c>
      <c r="C329" s="0" t="s">
        <v>20175</v>
      </c>
      <c r="D329" s="0" t="s">
        <v>2133</v>
      </c>
      <c r="E329" s="0" t="s">
        <v>20175</v>
      </c>
      <c r="F329" s="0" t="n">
        <v>1</v>
      </c>
      <c r="G329" s="0" t="s">
        <v>434</v>
      </c>
      <c r="H329" s="0" t="s">
        <v>2170</v>
      </c>
      <c r="I329" s="0" t="s">
        <v>2170</v>
      </c>
      <c r="J329" s="0" t="s">
        <v>2170</v>
      </c>
      <c r="K329" s="0" t="s">
        <v>2170</v>
      </c>
      <c r="L329" s="0" t="s">
        <v>2170</v>
      </c>
      <c r="M329" s="0" t="s">
        <v>2170</v>
      </c>
      <c r="N329" s="0" t="n">
        <f aca="false">FALSE()</f>
        <v>0</v>
      </c>
      <c r="O329" s="0" t="s">
        <v>20177</v>
      </c>
      <c r="P329" s="0" t="s">
        <v>17838</v>
      </c>
      <c r="Q329" s="0" t="n">
        <v>4</v>
      </c>
      <c r="R329" s="380" t="n">
        <v>46435.125</v>
      </c>
      <c r="S329" s="223" t="n">
        <v>1000</v>
      </c>
      <c r="T329" s="0" t="s">
        <v>2132</v>
      </c>
      <c r="U329" s="380" t="n">
        <v>45338.125</v>
      </c>
      <c r="V329" s="380" t="n">
        <v>45343.125</v>
      </c>
      <c r="W329" s="0" t="s">
        <v>2132</v>
      </c>
      <c r="X329" s="0" t="s">
        <v>20178</v>
      </c>
      <c r="Y329" s="0" t="s">
        <v>601</v>
      </c>
      <c r="Z329" s="0" t="s">
        <v>2602</v>
      </c>
      <c r="AA329" s="0" t="s">
        <v>610</v>
      </c>
      <c r="AB329" s="0" t="s">
        <v>17781</v>
      </c>
      <c r="AC329" s="0" t="n">
        <v>11000000</v>
      </c>
      <c r="AD329" s="0" t="n">
        <v>11000000</v>
      </c>
      <c r="AE329" s="0" t="n">
        <v>5</v>
      </c>
      <c r="AF329" s="0" t="n">
        <f aca="false">FALSE()</f>
        <v>0</v>
      </c>
      <c r="AG329" s="0" t="n">
        <f aca="false">TRUE()</f>
        <v>1</v>
      </c>
      <c r="AH329" s="0" t="n">
        <f aca="false">TRUE()</f>
        <v>1</v>
      </c>
      <c r="AI329" s="0" t="n">
        <f aca="false">FALSE()</f>
        <v>0</v>
      </c>
      <c r="AJ329" s="0" t="n">
        <f aca="false">FALSE()</f>
        <v>0</v>
      </c>
      <c r="AK329" s="0" t="n">
        <f aca="false">FALSE()</f>
        <v>0</v>
      </c>
      <c r="AL329" s="0" t="s">
        <v>2129</v>
      </c>
      <c r="AM329" s="0" t="n">
        <f aca="false">TRUE()</f>
        <v>1</v>
      </c>
      <c r="AN329" s="0" t="s">
        <v>20179</v>
      </c>
      <c r="AO329" s="0" t="n">
        <v>1</v>
      </c>
      <c r="AP329" s="0" t="s">
        <v>20180</v>
      </c>
      <c r="AQ329" s="0" t="s">
        <v>20181</v>
      </c>
      <c r="AR329" s="0" t="n">
        <f aca="false">TRUE()</f>
        <v>1</v>
      </c>
      <c r="AS329" s="0" t="n">
        <f aca="false">FALSE()</f>
        <v>0</v>
      </c>
      <c r="AT329" s="0" t="n">
        <f aca="false">FALSE()</f>
        <v>0</v>
      </c>
      <c r="AU329" s="0" t="n">
        <f aca="false">FALSE()</f>
        <v>0</v>
      </c>
      <c r="AV329" s="0" t="n">
        <f aca="false">FALSE()</f>
        <v>0</v>
      </c>
      <c r="AW329" s="0" t="n">
        <f aca="false">TRUE()</f>
        <v>1</v>
      </c>
      <c r="AX329" s="380" t="n">
        <v>45343.6875</v>
      </c>
      <c r="AY329" s="380" t="n">
        <v>45343.125</v>
      </c>
      <c r="AZ329" s="0" t="n">
        <v>1</v>
      </c>
      <c r="BA329" s="0" t="s">
        <v>19248</v>
      </c>
      <c r="BB329" s="0" t="n">
        <v>0</v>
      </c>
      <c r="BC329" s="380" t="n">
        <v>25569.125</v>
      </c>
      <c r="BD329" s="0" t="s">
        <v>2170</v>
      </c>
      <c r="BE329" s="0" t="s">
        <v>2170</v>
      </c>
      <c r="BF329" s="0" t="s">
        <v>2118</v>
      </c>
    </row>
    <row r="330" customFormat="false" ht="15" hidden="false" customHeight="false" outlineLevel="0" collapsed="false">
      <c r="A330" s="0" t="s">
        <v>20182</v>
      </c>
      <c r="B330" s="0" t="s">
        <v>20183</v>
      </c>
      <c r="C330" s="0" t="s">
        <v>20182</v>
      </c>
      <c r="D330" s="0" t="s">
        <v>2133</v>
      </c>
      <c r="E330" s="0" t="s">
        <v>20182</v>
      </c>
      <c r="F330" s="0" t="n">
        <v>1</v>
      </c>
      <c r="G330" s="0" t="s">
        <v>434</v>
      </c>
      <c r="H330" s="0" t="s">
        <v>2170</v>
      </c>
      <c r="I330" s="0" t="s">
        <v>2170</v>
      </c>
      <c r="J330" s="0" t="s">
        <v>2170</v>
      </c>
      <c r="K330" s="0" t="s">
        <v>2170</v>
      </c>
      <c r="L330" s="0" t="s">
        <v>2170</v>
      </c>
      <c r="M330" s="0" t="s">
        <v>2170</v>
      </c>
      <c r="N330" s="0" t="n">
        <f aca="false">FALSE()</f>
        <v>0</v>
      </c>
      <c r="O330" s="0" t="s">
        <v>20184</v>
      </c>
      <c r="P330" s="0" t="s">
        <v>17780</v>
      </c>
      <c r="Q330" s="0" t="n">
        <v>2</v>
      </c>
      <c r="R330" s="380" t="n">
        <v>46226.125</v>
      </c>
      <c r="S330" s="223" t="n">
        <v>1000</v>
      </c>
      <c r="T330" s="0" t="s">
        <v>2132</v>
      </c>
      <c r="U330" s="380" t="n">
        <v>44371.125</v>
      </c>
      <c r="V330" s="380" t="n">
        <v>44406.125</v>
      </c>
      <c r="W330" s="0" t="s">
        <v>2132</v>
      </c>
      <c r="X330" s="0" t="s">
        <v>20185</v>
      </c>
      <c r="Y330" s="0" t="s">
        <v>601</v>
      </c>
      <c r="Z330" s="0" t="s">
        <v>2602</v>
      </c>
      <c r="AA330" s="0" t="s">
        <v>610</v>
      </c>
      <c r="AB330" s="0" t="s">
        <v>17781</v>
      </c>
      <c r="AC330" s="0" t="n">
        <v>550000</v>
      </c>
      <c r="AD330" s="0" t="n">
        <v>550000</v>
      </c>
      <c r="AE330" s="0" t="n">
        <v>5</v>
      </c>
      <c r="AF330" s="0" t="n">
        <f aca="false">FALSE()</f>
        <v>0</v>
      </c>
      <c r="AG330" s="0" t="n">
        <f aca="false">TRUE()</f>
        <v>1</v>
      </c>
      <c r="AH330" s="0" t="n">
        <f aca="false">TRUE()</f>
        <v>1</v>
      </c>
      <c r="AI330" s="0" t="n">
        <f aca="false">FALSE()</f>
        <v>0</v>
      </c>
      <c r="AJ330" s="0" t="n">
        <f aca="false">FALSE()</f>
        <v>0</v>
      </c>
      <c r="AK330" s="0" t="n">
        <f aca="false">FALSE()</f>
        <v>0</v>
      </c>
      <c r="AL330" s="0" t="s">
        <v>3129</v>
      </c>
      <c r="AM330" s="0" t="n">
        <f aca="false">TRUE()</f>
        <v>1</v>
      </c>
      <c r="AN330" s="0" t="s">
        <v>20186</v>
      </c>
      <c r="AO330" s="0" t="n">
        <v>1</v>
      </c>
      <c r="AP330" s="0" t="s">
        <v>20187</v>
      </c>
      <c r="AQ330" s="0" t="s">
        <v>20188</v>
      </c>
      <c r="AR330" s="0" t="n">
        <f aca="false">TRUE()</f>
        <v>1</v>
      </c>
      <c r="AS330" s="0" t="n">
        <f aca="false">FALSE()</f>
        <v>0</v>
      </c>
      <c r="AT330" s="0" t="n">
        <f aca="false">FALSE()</f>
        <v>0</v>
      </c>
      <c r="AU330" s="0" t="n">
        <f aca="false">FALSE()</f>
        <v>0</v>
      </c>
      <c r="AV330" s="0" t="n">
        <f aca="false">FALSE()</f>
        <v>0</v>
      </c>
      <c r="AW330" s="0" t="n">
        <f aca="false">FALSE()</f>
        <v>0</v>
      </c>
      <c r="AX330" s="380" t="n">
        <v>44406.6534722222</v>
      </c>
      <c r="AY330" s="380" t="n">
        <v>44406.4166666667</v>
      </c>
      <c r="AZ330" s="0" t="n">
        <v>1</v>
      </c>
      <c r="BA330" s="0" t="s">
        <v>18525</v>
      </c>
      <c r="BB330" s="0" t="n">
        <v>1</v>
      </c>
      <c r="BC330" s="380" t="n">
        <v>25569.125</v>
      </c>
      <c r="BD330" s="0" t="s">
        <v>2170</v>
      </c>
      <c r="BE330" s="0" t="s">
        <v>2170</v>
      </c>
      <c r="BF330" s="0" t="s">
        <v>2118</v>
      </c>
    </row>
    <row r="331" customFormat="false" ht="15" hidden="false" customHeight="false" outlineLevel="0" collapsed="false">
      <c r="A331" s="0" t="s">
        <v>20189</v>
      </c>
      <c r="B331" s="0" t="s">
        <v>20190</v>
      </c>
      <c r="C331" s="0" t="s">
        <v>20189</v>
      </c>
      <c r="D331" s="0" t="s">
        <v>2133</v>
      </c>
      <c r="E331" s="0" t="s">
        <v>20189</v>
      </c>
      <c r="F331" s="0" t="n">
        <v>1</v>
      </c>
      <c r="G331" s="0" t="s">
        <v>434</v>
      </c>
      <c r="H331" s="0" t="s">
        <v>2170</v>
      </c>
      <c r="I331" s="0" t="s">
        <v>2170</v>
      </c>
      <c r="J331" s="0" t="s">
        <v>2170</v>
      </c>
      <c r="K331" s="0" t="s">
        <v>2170</v>
      </c>
      <c r="L331" s="0" t="s">
        <v>2170</v>
      </c>
      <c r="M331" s="0" t="s">
        <v>2170</v>
      </c>
      <c r="N331" s="0" t="n">
        <f aca="false">FALSE()</f>
        <v>0</v>
      </c>
      <c r="O331" s="0" t="s">
        <v>20191</v>
      </c>
      <c r="P331" s="0" t="s">
        <v>17780</v>
      </c>
      <c r="Q331" s="0" t="n">
        <v>12</v>
      </c>
      <c r="R331" s="380" t="n">
        <v>46582.125</v>
      </c>
      <c r="S331" s="223" t="n">
        <v>1000</v>
      </c>
      <c r="T331" s="0" t="s">
        <v>2132</v>
      </c>
      <c r="U331" s="380" t="n">
        <v>45314.125</v>
      </c>
      <c r="V331" s="380" t="n">
        <v>45322.125</v>
      </c>
      <c r="W331" s="0" t="s">
        <v>2132</v>
      </c>
      <c r="X331" s="0" t="s">
        <v>20192</v>
      </c>
      <c r="Y331" s="0" t="s">
        <v>601</v>
      </c>
      <c r="Z331" s="0" t="s">
        <v>2602</v>
      </c>
      <c r="AA331" s="0" t="s">
        <v>610</v>
      </c>
      <c r="AB331" s="0" t="s">
        <v>17781</v>
      </c>
      <c r="AC331" s="0" t="n">
        <v>300000</v>
      </c>
      <c r="AD331" s="0" t="n">
        <v>250000</v>
      </c>
      <c r="AE331" s="0" t="n">
        <v>5</v>
      </c>
      <c r="AF331" s="0" t="n">
        <f aca="false">FALSE()</f>
        <v>0</v>
      </c>
      <c r="AG331" s="0" t="n">
        <f aca="false">TRUE()</f>
        <v>1</v>
      </c>
      <c r="AH331" s="0" t="n">
        <f aca="false">TRUE()</f>
        <v>1</v>
      </c>
      <c r="AI331" s="0" t="n">
        <f aca="false">FALSE()</f>
        <v>0</v>
      </c>
      <c r="AJ331" s="0" t="n">
        <f aca="false">FALSE()</f>
        <v>0</v>
      </c>
      <c r="AK331" s="0" t="n">
        <f aca="false">TRUE()</f>
        <v>1</v>
      </c>
      <c r="AL331" s="0" t="s">
        <v>2129</v>
      </c>
      <c r="AM331" s="0" t="n">
        <f aca="false">TRUE()</f>
        <v>1</v>
      </c>
      <c r="AN331" s="0" t="s">
        <v>20193</v>
      </c>
      <c r="AO331" s="0" t="n">
        <v>1</v>
      </c>
      <c r="AP331" s="0" t="s">
        <v>20194</v>
      </c>
      <c r="AQ331" s="0" t="s">
        <v>20195</v>
      </c>
      <c r="AR331" s="0" t="n">
        <f aca="false">TRUE()</f>
        <v>1</v>
      </c>
      <c r="AS331" s="0" t="n">
        <f aca="false">TRUE()</f>
        <v>1</v>
      </c>
      <c r="AT331" s="0" t="n">
        <f aca="false">FALSE()</f>
        <v>0</v>
      </c>
      <c r="AU331" s="0" t="n">
        <f aca="false">FALSE()</f>
        <v>0</v>
      </c>
      <c r="AV331" s="0" t="n">
        <f aca="false">FALSE()</f>
        <v>0</v>
      </c>
      <c r="AW331" s="0" t="n">
        <f aca="false">TRUE()</f>
        <v>1</v>
      </c>
      <c r="AX331" s="380" t="n">
        <v>45322.6875</v>
      </c>
      <c r="AY331" s="380" t="n">
        <v>45322.4166666667</v>
      </c>
      <c r="AZ331" s="0" t="n">
        <v>3</v>
      </c>
      <c r="BA331" s="0" t="s">
        <v>18030</v>
      </c>
      <c r="BB331" s="0" t="n">
        <v>0</v>
      </c>
      <c r="BC331" s="380" t="n">
        <v>25569.125</v>
      </c>
      <c r="BD331" s="0" t="s">
        <v>2170</v>
      </c>
      <c r="BE331" s="0" t="s">
        <v>2170</v>
      </c>
      <c r="BF331" s="0" t="s">
        <v>2118</v>
      </c>
    </row>
    <row r="332" customFormat="false" ht="15" hidden="false" customHeight="false" outlineLevel="0" collapsed="false">
      <c r="A332" s="0" t="s">
        <v>20196</v>
      </c>
      <c r="B332" s="0" t="s">
        <v>20197</v>
      </c>
      <c r="C332" s="0" t="s">
        <v>20196</v>
      </c>
      <c r="D332" s="0" t="s">
        <v>2133</v>
      </c>
      <c r="E332" s="0" t="s">
        <v>20196</v>
      </c>
      <c r="F332" s="0" t="n">
        <v>1</v>
      </c>
      <c r="G332" s="0" t="s">
        <v>434</v>
      </c>
      <c r="H332" s="0" t="s">
        <v>2170</v>
      </c>
      <c r="I332" s="0" t="s">
        <v>2170</v>
      </c>
      <c r="J332" s="0" t="s">
        <v>2170</v>
      </c>
      <c r="K332" s="0" t="s">
        <v>2170</v>
      </c>
      <c r="L332" s="0" t="s">
        <v>2170</v>
      </c>
      <c r="M332" s="0" t="s">
        <v>2170</v>
      </c>
      <c r="N332" s="0" t="n">
        <f aca="false">FALSE()</f>
        <v>0</v>
      </c>
      <c r="O332" s="0" t="s">
        <v>20198</v>
      </c>
      <c r="P332" s="0" t="s">
        <v>17780</v>
      </c>
      <c r="Q332" s="0" t="n">
        <v>12</v>
      </c>
      <c r="R332" s="380" t="n">
        <v>46639.125</v>
      </c>
      <c r="S332" s="223" t="n">
        <v>1000</v>
      </c>
      <c r="T332" s="0" t="s">
        <v>2132</v>
      </c>
      <c r="U332" s="380" t="n">
        <v>45554.125</v>
      </c>
      <c r="V332" s="380" t="n">
        <v>45559.125</v>
      </c>
      <c r="W332" s="0" t="s">
        <v>2132</v>
      </c>
      <c r="X332" s="0" t="s">
        <v>20199</v>
      </c>
      <c r="Y332" s="0" t="s">
        <v>601</v>
      </c>
      <c r="Z332" s="0" t="s">
        <v>2602</v>
      </c>
      <c r="AA332" s="0" t="s">
        <v>2365</v>
      </c>
      <c r="AB332" s="0" t="s">
        <v>17781</v>
      </c>
      <c r="AC332" s="0" t="n">
        <v>500000</v>
      </c>
      <c r="AD332" s="0" t="n">
        <v>500000</v>
      </c>
      <c r="AE332" s="0" t="n">
        <v>5</v>
      </c>
      <c r="AF332" s="0" t="n">
        <f aca="false">FALSE()</f>
        <v>0</v>
      </c>
      <c r="AG332" s="0" t="n">
        <f aca="false">TRUE()</f>
        <v>1</v>
      </c>
      <c r="AH332" s="0" t="n">
        <f aca="false">TRUE()</f>
        <v>1</v>
      </c>
      <c r="AI332" s="0" t="n">
        <f aca="false">TRUE()</f>
        <v>1</v>
      </c>
      <c r="AJ332" s="0" t="n">
        <f aca="false">FALSE()</f>
        <v>0</v>
      </c>
      <c r="AK332" s="0" t="n">
        <f aca="false">FALSE()</f>
        <v>0</v>
      </c>
      <c r="AL332" s="0" t="s">
        <v>2129</v>
      </c>
      <c r="AM332" s="0" t="n">
        <f aca="false">TRUE()</f>
        <v>1</v>
      </c>
      <c r="AN332" s="0" t="s">
        <v>20200</v>
      </c>
      <c r="AO332" s="0" t="n">
        <v>1</v>
      </c>
      <c r="AP332" s="0" t="s">
        <v>20201</v>
      </c>
      <c r="AQ332" s="0" t="s">
        <v>20202</v>
      </c>
      <c r="AR332" s="0" t="n">
        <f aca="false">TRUE()</f>
        <v>1</v>
      </c>
      <c r="AS332" s="0" t="n">
        <f aca="false">TRUE()</f>
        <v>1</v>
      </c>
      <c r="AT332" s="0" t="n">
        <f aca="false">FALSE()</f>
        <v>0</v>
      </c>
      <c r="AU332" s="0" t="n">
        <f aca="false">FALSE()</f>
        <v>0</v>
      </c>
      <c r="AV332" s="0" t="n">
        <f aca="false">FALSE()</f>
        <v>0</v>
      </c>
      <c r="AW332" s="0" t="n">
        <f aca="false">TRUE()</f>
        <v>1</v>
      </c>
      <c r="AX332" s="380" t="n">
        <v>45559.6159722222</v>
      </c>
      <c r="AY332" s="380" t="n">
        <v>45559.125</v>
      </c>
      <c r="AZ332" s="0" t="n">
        <v>2</v>
      </c>
      <c r="BA332" s="0" t="s">
        <v>20203</v>
      </c>
      <c r="BB332" s="0" t="n">
        <v>0</v>
      </c>
      <c r="BC332" s="380" t="n">
        <v>25569.125</v>
      </c>
      <c r="BD332" s="0" t="s">
        <v>2170</v>
      </c>
      <c r="BE332" s="0" t="s">
        <v>2170</v>
      </c>
      <c r="BF332" s="0" t="s">
        <v>2118</v>
      </c>
    </row>
    <row r="333" customFormat="false" ht="15" hidden="false" customHeight="false" outlineLevel="0" collapsed="false">
      <c r="A333" s="0" t="s">
        <v>20204</v>
      </c>
      <c r="B333" s="0" t="s">
        <v>20205</v>
      </c>
      <c r="C333" s="0" t="s">
        <v>20204</v>
      </c>
      <c r="D333" s="0" t="s">
        <v>2133</v>
      </c>
      <c r="E333" s="0" t="s">
        <v>20204</v>
      </c>
      <c r="F333" s="0" t="n">
        <v>1</v>
      </c>
      <c r="G333" s="0" t="s">
        <v>434</v>
      </c>
      <c r="H333" s="0" t="s">
        <v>2170</v>
      </c>
      <c r="I333" s="0" t="s">
        <v>2170</v>
      </c>
      <c r="J333" s="0" t="s">
        <v>2170</v>
      </c>
      <c r="K333" s="0" t="s">
        <v>2170</v>
      </c>
      <c r="L333" s="0" t="s">
        <v>2170</v>
      </c>
      <c r="M333" s="0" t="s">
        <v>2170</v>
      </c>
      <c r="N333" s="0" t="n">
        <f aca="false">FALSE()</f>
        <v>0</v>
      </c>
      <c r="O333" s="0" t="s">
        <v>20206</v>
      </c>
      <c r="P333" s="0" t="s">
        <v>17780</v>
      </c>
      <c r="Q333" s="0" t="n">
        <v>12</v>
      </c>
      <c r="R333" s="380" t="n">
        <v>47324.125</v>
      </c>
      <c r="S333" s="223" t="n">
        <v>1000</v>
      </c>
      <c r="T333" s="0" t="s">
        <v>2132</v>
      </c>
      <c r="U333" s="380" t="n">
        <v>45518.125</v>
      </c>
      <c r="V333" s="380" t="n">
        <v>45524.125</v>
      </c>
      <c r="W333" s="0" t="s">
        <v>2132</v>
      </c>
      <c r="X333" s="0" t="s">
        <v>20207</v>
      </c>
      <c r="Y333" s="0" t="s">
        <v>601</v>
      </c>
      <c r="Z333" s="0" t="s">
        <v>2602</v>
      </c>
      <c r="AA333" s="0" t="s">
        <v>2693</v>
      </c>
      <c r="AB333" s="0" t="s">
        <v>17781</v>
      </c>
      <c r="AC333" s="0" t="n">
        <v>3500000</v>
      </c>
      <c r="AD333" s="0" t="n">
        <v>3500000</v>
      </c>
      <c r="AE333" s="0" t="n">
        <v>5</v>
      </c>
      <c r="AF333" s="0" t="n">
        <f aca="false">FALSE()</f>
        <v>0</v>
      </c>
      <c r="AG333" s="0" t="n">
        <f aca="false">TRUE()</f>
        <v>1</v>
      </c>
      <c r="AH333" s="0" t="n">
        <f aca="false">TRUE()</f>
        <v>1</v>
      </c>
      <c r="AI333" s="0" t="n">
        <f aca="false">TRUE()</f>
        <v>1</v>
      </c>
      <c r="AJ333" s="0" t="n">
        <f aca="false">FALSE()</f>
        <v>0</v>
      </c>
      <c r="AK333" s="0" t="n">
        <f aca="false">FALSE()</f>
        <v>0</v>
      </c>
      <c r="AL333" s="0" t="s">
        <v>2129</v>
      </c>
      <c r="AM333" s="0" t="n">
        <f aca="false">TRUE()</f>
        <v>1</v>
      </c>
      <c r="AN333" s="0" t="s">
        <v>20208</v>
      </c>
      <c r="AO333" s="0" t="n">
        <v>1</v>
      </c>
      <c r="AP333" s="0" t="s">
        <v>20209</v>
      </c>
      <c r="AQ333" s="0" t="s">
        <v>20210</v>
      </c>
      <c r="AR333" s="0" t="n">
        <f aca="false">TRUE()</f>
        <v>1</v>
      </c>
      <c r="AS333" s="0" t="n">
        <f aca="false">FALSE()</f>
        <v>0</v>
      </c>
      <c r="AT333" s="0" t="n">
        <f aca="false">FALSE()</f>
        <v>0</v>
      </c>
      <c r="AU333" s="0" t="n">
        <f aca="false">FALSE()</f>
        <v>0</v>
      </c>
      <c r="AV333" s="0" t="n">
        <f aca="false">FALSE()</f>
        <v>0</v>
      </c>
      <c r="AW333" s="0" t="n">
        <f aca="false">TRUE()</f>
        <v>1</v>
      </c>
      <c r="AX333" s="380" t="n">
        <v>45524.6159722222</v>
      </c>
      <c r="AY333" s="380" t="n">
        <v>45524.125</v>
      </c>
      <c r="AZ333" s="0" t="n">
        <v>1</v>
      </c>
      <c r="BA333" s="0" t="s">
        <v>20211</v>
      </c>
      <c r="BB333" s="0" t="n">
        <v>0</v>
      </c>
      <c r="BC333" s="380" t="n">
        <v>46604.125</v>
      </c>
      <c r="BD333" s="0" t="s">
        <v>2170</v>
      </c>
      <c r="BE333" s="0" t="s">
        <v>2170</v>
      </c>
      <c r="BF333" s="0" t="s">
        <v>17868</v>
      </c>
    </row>
    <row r="334" customFormat="false" ht="15" hidden="false" customHeight="false" outlineLevel="0" collapsed="false">
      <c r="A334" s="0" t="s">
        <v>20212</v>
      </c>
      <c r="B334" s="0" t="s">
        <v>20213</v>
      </c>
      <c r="C334" s="0" t="s">
        <v>20212</v>
      </c>
      <c r="D334" s="0" t="s">
        <v>2133</v>
      </c>
      <c r="E334" s="0" t="s">
        <v>20212</v>
      </c>
      <c r="F334" s="0" t="n">
        <v>1</v>
      </c>
      <c r="G334" s="0" t="s">
        <v>434</v>
      </c>
      <c r="H334" s="0" t="s">
        <v>2170</v>
      </c>
      <c r="I334" s="0" t="s">
        <v>2170</v>
      </c>
      <c r="J334" s="0" t="s">
        <v>2170</v>
      </c>
      <c r="K334" s="0" t="s">
        <v>2170</v>
      </c>
      <c r="L334" s="0" t="s">
        <v>2170</v>
      </c>
      <c r="M334" s="0" t="s">
        <v>2170</v>
      </c>
      <c r="N334" s="0" t="n">
        <f aca="false">FALSE()</f>
        <v>0</v>
      </c>
      <c r="O334" s="0" t="s">
        <v>20214</v>
      </c>
      <c r="P334" s="0" t="s">
        <v>17780</v>
      </c>
      <c r="Q334" s="0" t="n">
        <v>12</v>
      </c>
      <c r="R334" s="380" t="n">
        <v>46450.125</v>
      </c>
      <c r="S334" s="223" t="n">
        <v>1000</v>
      </c>
      <c r="T334" s="0" t="s">
        <v>2132</v>
      </c>
      <c r="U334" s="380" t="n">
        <v>45722.125</v>
      </c>
      <c r="V334" s="380" t="n">
        <v>45730.125</v>
      </c>
      <c r="W334" s="0" t="s">
        <v>2132</v>
      </c>
      <c r="X334" s="0" t="s">
        <v>20215</v>
      </c>
      <c r="Y334" s="0" t="s">
        <v>601</v>
      </c>
      <c r="Z334" s="0" t="s">
        <v>2602</v>
      </c>
      <c r="AA334" s="0" t="s">
        <v>610</v>
      </c>
      <c r="AB334" s="0" t="s">
        <v>17781</v>
      </c>
      <c r="AC334" s="0" t="n">
        <v>1500000</v>
      </c>
      <c r="AD334" s="0" t="n">
        <v>1500000</v>
      </c>
      <c r="AE334" s="0" t="n">
        <v>5</v>
      </c>
      <c r="AF334" s="0" t="n">
        <f aca="false">FALSE()</f>
        <v>0</v>
      </c>
      <c r="AG334" s="0" t="n">
        <f aca="false">TRUE()</f>
        <v>1</v>
      </c>
      <c r="AH334" s="0" t="n">
        <f aca="false">TRUE()</f>
        <v>1</v>
      </c>
      <c r="AI334" s="0" t="n">
        <f aca="false">FALSE()</f>
        <v>0</v>
      </c>
      <c r="AJ334" s="0" t="n">
        <f aca="false">FALSE()</f>
        <v>0</v>
      </c>
      <c r="AK334" s="0" t="n">
        <f aca="false">FALSE()</f>
        <v>0</v>
      </c>
      <c r="AL334" s="0" t="s">
        <v>2129</v>
      </c>
      <c r="AM334" s="0" t="n">
        <f aca="false">TRUE()</f>
        <v>1</v>
      </c>
      <c r="AN334" s="0" t="s">
        <v>20216</v>
      </c>
      <c r="AO334" s="0" t="n">
        <v>1</v>
      </c>
      <c r="AP334" s="0" t="s">
        <v>20217</v>
      </c>
      <c r="AQ334" s="0" t="s">
        <v>20218</v>
      </c>
      <c r="AR334" s="0" t="n">
        <f aca="false">TRUE()</f>
        <v>1</v>
      </c>
      <c r="AS334" s="0" t="n">
        <f aca="false">FALSE()</f>
        <v>0</v>
      </c>
      <c r="AT334" s="0" t="n">
        <f aca="false">FALSE()</f>
        <v>0</v>
      </c>
      <c r="AU334" s="0" t="n">
        <f aca="false">FALSE()</f>
        <v>0</v>
      </c>
      <c r="AV334" s="0" t="n">
        <f aca="false">FALSE()</f>
        <v>0</v>
      </c>
      <c r="AW334" s="0" t="n">
        <f aca="false">TRUE()</f>
        <v>1</v>
      </c>
      <c r="AX334" s="380" t="n">
        <v>45730.6458333333</v>
      </c>
      <c r="AY334" s="380" t="n">
        <v>45730.125</v>
      </c>
      <c r="AZ334" s="0" t="n">
        <v>1</v>
      </c>
      <c r="BA334" s="0" t="s">
        <v>19162</v>
      </c>
      <c r="BB334" s="0" t="n">
        <v>0</v>
      </c>
      <c r="BC334" s="380" t="n">
        <v>25569.125</v>
      </c>
      <c r="BD334" s="0" t="s">
        <v>2170</v>
      </c>
      <c r="BE334" s="0" t="s">
        <v>2170</v>
      </c>
      <c r="BF334" s="0" t="s">
        <v>2118</v>
      </c>
    </row>
    <row r="335" customFormat="false" ht="15" hidden="false" customHeight="false" outlineLevel="0" collapsed="false">
      <c r="A335" s="0" t="s">
        <v>20219</v>
      </c>
      <c r="B335" s="0" t="s">
        <v>20220</v>
      </c>
      <c r="C335" s="0" t="s">
        <v>20219</v>
      </c>
      <c r="D335" s="0" t="s">
        <v>2133</v>
      </c>
      <c r="E335" s="0" t="s">
        <v>20219</v>
      </c>
      <c r="F335" s="0" t="n">
        <v>1</v>
      </c>
      <c r="G335" s="0" t="s">
        <v>434</v>
      </c>
      <c r="H335" s="0" t="s">
        <v>2170</v>
      </c>
      <c r="I335" s="0" t="s">
        <v>2170</v>
      </c>
      <c r="J335" s="0" t="s">
        <v>2170</v>
      </c>
      <c r="K335" s="0" t="s">
        <v>2170</v>
      </c>
      <c r="L335" s="0" t="s">
        <v>2170</v>
      </c>
      <c r="M335" s="0" t="s">
        <v>2170</v>
      </c>
      <c r="N335" s="0" t="n">
        <f aca="false">FALSE()</f>
        <v>0</v>
      </c>
      <c r="O335" s="0" t="s">
        <v>20221</v>
      </c>
      <c r="P335" s="0" t="s">
        <v>17780</v>
      </c>
      <c r="Q335" s="0" t="n">
        <v>12</v>
      </c>
      <c r="R335" s="380" t="n">
        <v>46601.125</v>
      </c>
      <c r="S335" s="223" t="n">
        <v>667.6</v>
      </c>
      <c r="T335" s="0" t="s">
        <v>2132</v>
      </c>
      <c r="U335" s="380" t="n">
        <v>45481.125</v>
      </c>
      <c r="V335" s="380" t="n">
        <v>45485.125</v>
      </c>
      <c r="W335" s="0" t="s">
        <v>2132</v>
      </c>
      <c r="X335" s="0" t="s">
        <v>20222</v>
      </c>
      <c r="Y335" s="0" t="s">
        <v>601</v>
      </c>
      <c r="Z335" s="0" t="s">
        <v>2602</v>
      </c>
      <c r="AA335" s="0" t="s">
        <v>2115</v>
      </c>
      <c r="AB335" s="0" t="s">
        <v>17781</v>
      </c>
      <c r="AC335" s="0" t="n">
        <v>1500000</v>
      </c>
      <c r="AD335" s="0" t="n">
        <v>1500000</v>
      </c>
      <c r="AE335" s="0" t="n">
        <v>5</v>
      </c>
      <c r="AF335" s="0" t="n">
        <f aca="false">FALSE()</f>
        <v>0</v>
      </c>
      <c r="AG335" s="0" t="n">
        <f aca="false">TRUE()</f>
        <v>1</v>
      </c>
      <c r="AH335" s="0" t="n">
        <f aca="false">TRUE()</f>
        <v>1</v>
      </c>
      <c r="AI335" s="0" t="n">
        <f aca="false">TRUE()</f>
        <v>1</v>
      </c>
      <c r="AJ335" s="0" t="n">
        <f aca="false">FALSE()</f>
        <v>0</v>
      </c>
      <c r="AK335" s="0" t="n">
        <f aca="false">TRUE()</f>
        <v>1</v>
      </c>
      <c r="AL335" s="0" t="s">
        <v>2129</v>
      </c>
      <c r="AM335" s="0" t="n">
        <f aca="false">TRUE()</f>
        <v>1</v>
      </c>
      <c r="AN335" s="0" t="s">
        <v>20223</v>
      </c>
      <c r="AO335" s="0" t="n">
        <v>1</v>
      </c>
      <c r="AP335" s="0" t="s">
        <v>20224</v>
      </c>
      <c r="AQ335" s="0" t="s">
        <v>20225</v>
      </c>
      <c r="AR335" s="0" t="n">
        <f aca="false">TRUE()</f>
        <v>1</v>
      </c>
      <c r="AS335" s="0" t="n">
        <f aca="false">TRUE()</f>
        <v>1</v>
      </c>
      <c r="AT335" s="0" t="n">
        <f aca="false">FALSE()</f>
        <v>0</v>
      </c>
      <c r="AU335" s="0" t="n">
        <f aca="false">FALSE()</f>
        <v>0</v>
      </c>
      <c r="AV335" s="0" t="n">
        <f aca="false">FALSE()</f>
        <v>0</v>
      </c>
      <c r="AW335" s="0" t="n">
        <f aca="false">TRUE()</f>
        <v>1</v>
      </c>
      <c r="AX335" s="380" t="n">
        <v>45485.6270833333</v>
      </c>
      <c r="AY335" s="380" t="n">
        <v>45485.125</v>
      </c>
      <c r="AZ335" s="0" t="n">
        <v>0</v>
      </c>
      <c r="BA335" s="0" t="s">
        <v>20226</v>
      </c>
      <c r="BB335" s="0" t="n">
        <v>0</v>
      </c>
      <c r="BC335" s="380" t="n">
        <v>25569.125</v>
      </c>
      <c r="BD335" s="0" t="s">
        <v>2170</v>
      </c>
      <c r="BE335" s="0" t="s">
        <v>2170</v>
      </c>
      <c r="BF335" s="0" t="s">
        <v>2118</v>
      </c>
    </row>
    <row r="336" customFormat="false" ht="15" hidden="false" customHeight="false" outlineLevel="0" collapsed="false">
      <c r="A336" s="0" t="s">
        <v>20227</v>
      </c>
      <c r="B336" s="0" t="s">
        <v>20228</v>
      </c>
      <c r="C336" s="0" t="s">
        <v>20227</v>
      </c>
      <c r="D336" s="0" t="s">
        <v>2133</v>
      </c>
      <c r="E336" s="0" t="s">
        <v>20227</v>
      </c>
      <c r="F336" s="0" t="n">
        <v>1</v>
      </c>
      <c r="G336" s="0" t="s">
        <v>434</v>
      </c>
      <c r="H336" s="0" t="s">
        <v>2596</v>
      </c>
      <c r="I336" s="0" t="s">
        <v>2596</v>
      </c>
      <c r="J336" s="0" t="s">
        <v>2599</v>
      </c>
      <c r="K336" s="0" t="s">
        <v>2170</v>
      </c>
      <c r="L336" s="0" t="s">
        <v>13583</v>
      </c>
      <c r="M336" s="0" t="s">
        <v>2170</v>
      </c>
      <c r="N336" s="0" t="n">
        <f aca="false">FALSE()</f>
        <v>0</v>
      </c>
      <c r="O336" s="0" t="s">
        <v>20229</v>
      </c>
      <c r="P336" s="0" t="s">
        <v>17780</v>
      </c>
      <c r="Q336" s="0" t="n">
        <v>2</v>
      </c>
      <c r="R336" s="380" t="n">
        <v>46169.125</v>
      </c>
      <c r="S336" s="223" t="n">
        <v>1000</v>
      </c>
      <c r="T336" s="0" t="s">
        <v>2132</v>
      </c>
      <c r="U336" s="380" t="n">
        <v>45069.125</v>
      </c>
      <c r="V336" s="380" t="n">
        <v>45077.125</v>
      </c>
      <c r="W336" s="0" t="s">
        <v>2132</v>
      </c>
      <c r="X336" s="0" t="s">
        <v>20230</v>
      </c>
      <c r="Y336" s="0" t="s">
        <v>601</v>
      </c>
      <c r="Z336" s="0" t="s">
        <v>2602</v>
      </c>
      <c r="AA336" s="0" t="s">
        <v>610</v>
      </c>
      <c r="AB336" s="0" t="s">
        <v>17781</v>
      </c>
      <c r="AC336" s="0" t="n">
        <v>68000000</v>
      </c>
      <c r="AD336" s="0" t="n">
        <v>80000000</v>
      </c>
      <c r="AE336" s="0" t="n">
        <v>5</v>
      </c>
      <c r="AF336" s="0" t="n">
        <f aca="false">FALSE()</f>
        <v>0</v>
      </c>
      <c r="AG336" s="0" t="n">
        <f aca="false">TRUE()</f>
        <v>1</v>
      </c>
      <c r="AH336" s="0" t="n">
        <f aca="false">TRUE()</f>
        <v>1</v>
      </c>
      <c r="AI336" s="0" t="n">
        <f aca="false">FALSE()</f>
        <v>0</v>
      </c>
      <c r="AJ336" s="0" t="n">
        <f aca="false">FALSE()</f>
        <v>0</v>
      </c>
      <c r="AK336" s="0" t="n">
        <f aca="false">FALSE()</f>
        <v>0</v>
      </c>
      <c r="AL336" s="0" t="s">
        <v>2129</v>
      </c>
      <c r="AM336" s="0" t="n">
        <f aca="false">TRUE()</f>
        <v>1</v>
      </c>
      <c r="AN336" s="0" t="s">
        <v>20231</v>
      </c>
      <c r="AO336" s="0" t="n">
        <v>1</v>
      </c>
      <c r="AP336" s="0" t="s">
        <v>20232</v>
      </c>
      <c r="AQ336" s="0" t="s">
        <v>20233</v>
      </c>
      <c r="AR336" s="0" t="n">
        <f aca="false">TRUE()</f>
        <v>1</v>
      </c>
      <c r="AS336" s="0" t="n">
        <f aca="false">FALSE()</f>
        <v>0</v>
      </c>
      <c r="AT336" s="0" t="n">
        <f aca="false">FALSE()</f>
        <v>0</v>
      </c>
      <c r="AU336" s="0" t="n">
        <f aca="false">FALSE()</f>
        <v>0</v>
      </c>
      <c r="AV336" s="0" t="n">
        <f aca="false">FALSE()</f>
        <v>0</v>
      </c>
      <c r="AW336" s="0" t="n">
        <f aca="false">TRUE()</f>
        <v>1</v>
      </c>
      <c r="AX336" s="380" t="n">
        <v>45077.6680555556</v>
      </c>
      <c r="AY336" s="380" t="n">
        <v>45077.4166666667</v>
      </c>
      <c r="AZ336" s="0" t="n">
        <v>1</v>
      </c>
      <c r="BA336" s="0" t="s">
        <v>7388</v>
      </c>
      <c r="BB336" s="0" t="n">
        <v>0</v>
      </c>
      <c r="BC336" s="380" t="n">
        <v>25569.125</v>
      </c>
      <c r="BD336" s="0" t="s">
        <v>2599</v>
      </c>
      <c r="BE336" s="0" t="s">
        <v>2170</v>
      </c>
      <c r="BF336" s="0" t="s">
        <v>2118</v>
      </c>
    </row>
    <row r="337" customFormat="false" ht="15" hidden="false" customHeight="false" outlineLevel="0" collapsed="false">
      <c r="A337" s="0" t="s">
        <v>20234</v>
      </c>
      <c r="B337" s="0" t="s">
        <v>20235</v>
      </c>
      <c r="C337" s="0" t="s">
        <v>20234</v>
      </c>
      <c r="D337" s="0" t="s">
        <v>2133</v>
      </c>
      <c r="E337" s="0" t="s">
        <v>20234</v>
      </c>
      <c r="F337" s="0" t="n">
        <v>1</v>
      </c>
      <c r="G337" s="0" t="s">
        <v>434</v>
      </c>
      <c r="H337" s="0" t="s">
        <v>2170</v>
      </c>
      <c r="I337" s="0" t="s">
        <v>2170</v>
      </c>
      <c r="J337" s="0" t="s">
        <v>2170</v>
      </c>
      <c r="K337" s="0" t="s">
        <v>2170</v>
      </c>
      <c r="L337" s="0" t="s">
        <v>2170</v>
      </c>
      <c r="M337" s="0" t="s">
        <v>2170</v>
      </c>
      <c r="N337" s="0" t="n">
        <f aca="false">FALSE()</f>
        <v>0</v>
      </c>
      <c r="O337" s="0" t="s">
        <v>20236</v>
      </c>
      <c r="P337" s="0" t="s">
        <v>17780</v>
      </c>
      <c r="Q337" s="0" t="n">
        <v>12</v>
      </c>
      <c r="R337" s="380" t="n">
        <v>46660.125</v>
      </c>
      <c r="S337" s="223" t="n">
        <v>1000</v>
      </c>
      <c r="T337" s="0" t="s">
        <v>2132</v>
      </c>
      <c r="U337" s="380" t="n">
        <v>45394.125</v>
      </c>
      <c r="V337" s="380" t="n">
        <v>45400.125</v>
      </c>
      <c r="W337" s="0" t="s">
        <v>2132</v>
      </c>
      <c r="X337" s="0" t="s">
        <v>20237</v>
      </c>
      <c r="Y337" s="0" t="s">
        <v>601</v>
      </c>
      <c r="Z337" s="0" t="s">
        <v>2602</v>
      </c>
      <c r="AA337" s="0" t="s">
        <v>610</v>
      </c>
      <c r="AB337" s="0" t="s">
        <v>17781</v>
      </c>
      <c r="AC337" s="0" t="n">
        <v>431434</v>
      </c>
      <c r="AD337" s="0" t="n">
        <v>350000</v>
      </c>
      <c r="AE337" s="0" t="n">
        <v>5</v>
      </c>
      <c r="AF337" s="0" t="n">
        <f aca="false">FALSE()</f>
        <v>0</v>
      </c>
      <c r="AG337" s="0" t="n">
        <f aca="false">TRUE()</f>
        <v>1</v>
      </c>
      <c r="AH337" s="0" t="n">
        <f aca="false">TRUE()</f>
        <v>1</v>
      </c>
      <c r="AI337" s="0" t="n">
        <f aca="false">FALSE()</f>
        <v>0</v>
      </c>
      <c r="AJ337" s="0" t="n">
        <f aca="false">FALSE()</f>
        <v>0</v>
      </c>
      <c r="AK337" s="0" t="n">
        <f aca="false">TRUE()</f>
        <v>1</v>
      </c>
      <c r="AL337" s="0" t="s">
        <v>2129</v>
      </c>
      <c r="AM337" s="0" t="n">
        <f aca="false">TRUE()</f>
        <v>1</v>
      </c>
      <c r="AN337" s="0" t="s">
        <v>20238</v>
      </c>
      <c r="AO337" s="0" t="n">
        <v>1</v>
      </c>
      <c r="AP337" s="0" t="s">
        <v>20239</v>
      </c>
      <c r="AQ337" s="0" t="s">
        <v>20240</v>
      </c>
      <c r="AR337" s="0" t="n">
        <f aca="false">TRUE()</f>
        <v>1</v>
      </c>
      <c r="AS337" s="0" t="n">
        <f aca="false">TRUE()</f>
        <v>1</v>
      </c>
      <c r="AT337" s="0" t="n">
        <f aca="false">FALSE()</f>
        <v>0</v>
      </c>
      <c r="AU337" s="0" t="n">
        <f aca="false">FALSE()</f>
        <v>0</v>
      </c>
      <c r="AV337" s="0" t="n">
        <f aca="false">FALSE()</f>
        <v>0</v>
      </c>
      <c r="AW337" s="0" t="n">
        <f aca="false">TRUE()</f>
        <v>1</v>
      </c>
      <c r="AX337" s="380" t="n">
        <v>45400.6895833333</v>
      </c>
      <c r="AY337" s="380" t="n">
        <v>45400.125</v>
      </c>
      <c r="AZ337" s="0" t="n">
        <v>2</v>
      </c>
      <c r="BA337" s="0" t="s">
        <v>18097</v>
      </c>
      <c r="BB337" s="0" t="n">
        <v>0</v>
      </c>
      <c r="BC337" s="380" t="n">
        <v>25569.125</v>
      </c>
      <c r="BD337" s="0" t="s">
        <v>2170</v>
      </c>
      <c r="BE337" s="0" t="s">
        <v>2170</v>
      </c>
      <c r="BF337" s="0" t="s">
        <v>2118</v>
      </c>
    </row>
    <row r="338" customFormat="false" ht="15" hidden="false" customHeight="false" outlineLevel="0" collapsed="false">
      <c r="A338" s="0" t="s">
        <v>20241</v>
      </c>
      <c r="B338" s="0" t="s">
        <v>20242</v>
      </c>
      <c r="C338" s="0" t="s">
        <v>20241</v>
      </c>
      <c r="D338" s="0" t="s">
        <v>2133</v>
      </c>
      <c r="E338" s="0" t="s">
        <v>20241</v>
      </c>
      <c r="F338" s="0" t="n">
        <v>1</v>
      </c>
      <c r="G338" s="0" t="s">
        <v>434</v>
      </c>
      <c r="H338" s="0" t="s">
        <v>2170</v>
      </c>
      <c r="I338" s="0" t="s">
        <v>2170</v>
      </c>
      <c r="J338" s="0" t="s">
        <v>2170</v>
      </c>
      <c r="K338" s="0" t="s">
        <v>2170</v>
      </c>
      <c r="L338" s="0" t="s">
        <v>2170</v>
      </c>
      <c r="M338" s="0" t="s">
        <v>2170</v>
      </c>
      <c r="N338" s="0" t="n">
        <f aca="false">FALSE()</f>
        <v>0</v>
      </c>
      <c r="O338" s="0" t="s">
        <v>20243</v>
      </c>
      <c r="P338" s="0" t="s">
        <v>17780</v>
      </c>
      <c r="Q338" s="0" t="n">
        <v>12</v>
      </c>
      <c r="R338" s="380" t="n">
        <v>46537.125</v>
      </c>
      <c r="S338" s="223" t="n">
        <v>1000</v>
      </c>
      <c r="T338" s="0" t="s">
        <v>2132</v>
      </c>
      <c r="U338" s="380" t="n">
        <v>45810.125</v>
      </c>
      <c r="V338" s="380" t="n">
        <v>45817.125</v>
      </c>
      <c r="W338" s="0" t="s">
        <v>2132</v>
      </c>
      <c r="X338" s="0" t="s">
        <v>20244</v>
      </c>
      <c r="AA338" s="0" t="s">
        <v>2693</v>
      </c>
      <c r="AB338" s="0" t="s">
        <v>17781</v>
      </c>
      <c r="AC338" s="0" t="n">
        <v>50000000</v>
      </c>
      <c r="AD338" s="0" t="n">
        <v>50000000</v>
      </c>
      <c r="AE338" s="0" t="n">
        <v>5</v>
      </c>
      <c r="AF338" s="0" t="n">
        <f aca="false">FALSE()</f>
        <v>0</v>
      </c>
      <c r="AG338" s="0" t="n">
        <f aca="false">TRUE()</f>
        <v>1</v>
      </c>
      <c r="AH338" s="0" t="n">
        <f aca="false">TRUE()</f>
        <v>1</v>
      </c>
      <c r="AI338" s="0" t="n">
        <f aca="false">TRUE()</f>
        <v>1</v>
      </c>
      <c r="AJ338" s="0" t="n">
        <f aca="false">FALSE()</f>
        <v>0</v>
      </c>
      <c r="AK338" s="0" t="n">
        <f aca="false">FALSE()</f>
        <v>0</v>
      </c>
      <c r="AL338" s="0" t="s">
        <v>2129</v>
      </c>
      <c r="AM338" s="0" t="n">
        <f aca="false">TRUE()</f>
        <v>1</v>
      </c>
      <c r="AN338" s="0" t="s">
        <v>20245</v>
      </c>
      <c r="AO338" s="0" t="n">
        <v>1</v>
      </c>
      <c r="AP338" s="0" t="s">
        <v>20246</v>
      </c>
      <c r="AQ338" s="0" t="s">
        <v>20247</v>
      </c>
      <c r="AR338" s="0" t="n">
        <f aca="false">TRUE()</f>
        <v>1</v>
      </c>
      <c r="AS338" s="0" t="n">
        <f aca="false">FALSE()</f>
        <v>0</v>
      </c>
      <c r="AT338" s="0" t="n">
        <f aca="false">FALSE()</f>
        <v>0</v>
      </c>
      <c r="AU338" s="0" t="n">
        <f aca="false">FALSE()</f>
        <v>0</v>
      </c>
      <c r="AV338" s="0" t="n">
        <f aca="false">FALSE()</f>
        <v>0</v>
      </c>
      <c r="AW338" s="0" t="n">
        <f aca="false">TRUE()</f>
        <v>1</v>
      </c>
      <c r="AX338" s="380" t="n">
        <v>45817.6180555556</v>
      </c>
      <c r="AY338" s="380" t="n">
        <v>45817.125</v>
      </c>
      <c r="AZ338" s="0" t="n">
        <v>1</v>
      </c>
      <c r="BA338" s="0" t="s">
        <v>8550</v>
      </c>
      <c r="BB338" s="0" t="n">
        <v>0</v>
      </c>
      <c r="BC338" s="380" t="n">
        <v>25569.125</v>
      </c>
      <c r="BD338" s="0" t="s">
        <v>2170</v>
      </c>
      <c r="BE338" s="0" t="s">
        <v>2170</v>
      </c>
      <c r="BF338" s="0" t="s">
        <v>17868</v>
      </c>
    </row>
    <row r="339" customFormat="false" ht="15" hidden="false" customHeight="false" outlineLevel="0" collapsed="false">
      <c r="A339" s="0" t="s">
        <v>20248</v>
      </c>
      <c r="B339" s="0" t="s">
        <v>20249</v>
      </c>
      <c r="C339" s="0" t="s">
        <v>20248</v>
      </c>
      <c r="D339" s="0" t="s">
        <v>2133</v>
      </c>
      <c r="E339" s="0" t="s">
        <v>20248</v>
      </c>
      <c r="F339" s="0" t="n">
        <v>1</v>
      </c>
      <c r="G339" s="0" t="s">
        <v>434</v>
      </c>
      <c r="H339" s="0" t="s">
        <v>2170</v>
      </c>
      <c r="I339" s="0" t="s">
        <v>2170</v>
      </c>
      <c r="J339" s="0" t="s">
        <v>2170</v>
      </c>
      <c r="K339" s="0" t="s">
        <v>2170</v>
      </c>
      <c r="L339" s="0" t="s">
        <v>2170</v>
      </c>
      <c r="M339" s="0" t="s">
        <v>2170</v>
      </c>
      <c r="N339" s="0" t="n">
        <f aca="false">FALSE()</f>
        <v>0</v>
      </c>
      <c r="O339" s="0" t="s">
        <v>20250</v>
      </c>
      <c r="P339" s="0" t="s">
        <v>17780</v>
      </c>
      <c r="Q339" s="0" t="n">
        <v>12</v>
      </c>
      <c r="R339" s="380" t="n">
        <v>46796.125</v>
      </c>
      <c r="S339" s="223" t="n">
        <v>1000</v>
      </c>
      <c r="T339" s="0" t="s">
        <v>2132</v>
      </c>
      <c r="U339" s="380" t="n">
        <v>45654.125</v>
      </c>
      <c r="V339" s="380" t="n">
        <v>45716.125</v>
      </c>
      <c r="W339" s="0" t="s">
        <v>2132</v>
      </c>
      <c r="X339" s="0" t="s">
        <v>20251</v>
      </c>
      <c r="Y339" s="0" t="s">
        <v>601</v>
      </c>
      <c r="Z339" s="0" t="s">
        <v>2602</v>
      </c>
      <c r="AB339" s="0" t="s">
        <v>17781</v>
      </c>
      <c r="AC339" s="0" t="n">
        <v>100000</v>
      </c>
      <c r="AD339" s="0" t="n">
        <v>100000</v>
      </c>
      <c r="AE339" s="0" t="n">
        <v>5</v>
      </c>
      <c r="AF339" s="0" t="n">
        <f aca="false">FALSE()</f>
        <v>0</v>
      </c>
      <c r="AG339" s="0" t="n">
        <f aca="false">TRUE()</f>
        <v>1</v>
      </c>
      <c r="AH339" s="0" t="n">
        <f aca="false">TRUE()</f>
        <v>1</v>
      </c>
      <c r="AI339" s="0" t="n">
        <f aca="false">FALSE()</f>
        <v>0</v>
      </c>
      <c r="AJ339" s="0" t="n">
        <f aca="false">FALSE()</f>
        <v>0</v>
      </c>
      <c r="AK339" s="0" t="n">
        <f aca="false">FALSE()</f>
        <v>0</v>
      </c>
      <c r="AL339" s="0" t="s">
        <v>2129</v>
      </c>
      <c r="AM339" s="0" t="n">
        <f aca="false">TRUE()</f>
        <v>1</v>
      </c>
      <c r="AN339" s="0" t="s">
        <v>20252</v>
      </c>
      <c r="AO339" s="0" t="n">
        <v>1</v>
      </c>
      <c r="AP339" s="0" t="s">
        <v>20253</v>
      </c>
      <c r="AQ339" s="0" t="s">
        <v>20254</v>
      </c>
      <c r="AR339" s="0" t="n">
        <f aca="false">TRUE()</f>
        <v>1</v>
      </c>
      <c r="AS339" s="0" t="n">
        <f aca="false">FALSE()</f>
        <v>0</v>
      </c>
      <c r="AT339" s="0" t="n">
        <f aca="false">FALSE()</f>
        <v>0</v>
      </c>
      <c r="AU339" s="0" t="n">
        <f aca="false">FALSE()</f>
        <v>0</v>
      </c>
      <c r="AV339" s="0" t="n">
        <f aca="false">FALSE()</f>
        <v>0</v>
      </c>
      <c r="AW339" s="0" t="n">
        <f aca="false">TRUE()</f>
        <v>1</v>
      </c>
      <c r="AX339" s="380" t="n">
        <v>45716.6458333333</v>
      </c>
      <c r="AY339" s="380" t="n">
        <v>45716.125</v>
      </c>
      <c r="AZ339" s="0" t="n">
        <v>3</v>
      </c>
      <c r="BA339" s="0" t="s">
        <v>20255</v>
      </c>
      <c r="BB339" s="0" t="n">
        <v>0</v>
      </c>
      <c r="BC339" s="380" t="n">
        <v>25569.125</v>
      </c>
      <c r="BD339" s="0" t="s">
        <v>2170</v>
      </c>
      <c r="BE339" s="0" t="s">
        <v>2170</v>
      </c>
      <c r="BF339" s="0" t="s">
        <v>604</v>
      </c>
    </row>
    <row r="340" customFormat="false" ht="15" hidden="false" customHeight="false" outlineLevel="0" collapsed="false">
      <c r="A340" s="0" t="s">
        <v>20256</v>
      </c>
      <c r="B340" s="0" t="s">
        <v>20257</v>
      </c>
      <c r="C340" s="0" t="s">
        <v>20256</v>
      </c>
      <c r="D340" s="0" t="s">
        <v>2133</v>
      </c>
      <c r="E340" s="0" t="s">
        <v>20256</v>
      </c>
      <c r="F340" s="0" t="n">
        <v>1</v>
      </c>
      <c r="G340" s="0" t="s">
        <v>434</v>
      </c>
      <c r="H340" s="0" t="s">
        <v>2170</v>
      </c>
      <c r="I340" s="0" t="s">
        <v>2170</v>
      </c>
      <c r="J340" s="0" t="s">
        <v>2170</v>
      </c>
      <c r="K340" s="0" t="s">
        <v>2170</v>
      </c>
      <c r="L340" s="0" t="s">
        <v>2170</v>
      </c>
      <c r="M340" s="0" t="s">
        <v>2170</v>
      </c>
      <c r="N340" s="0" t="n">
        <f aca="false">FALSE()</f>
        <v>0</v>
      </c>
      <c r="O340" s="0" t="s">
        <v>20258</v>
      </c>
      <c r="P340" s="0" t="s">
        <v>17780</v>
      </c>
      <c r="Q340" s="0" t="n">
        <v>12</v>
      </c>
      <c r="R340" s="380" t="n">
        <v>47290.125</v>
      </c>
      <c r="S340" s="223" t="n">
        <v>1000</v>
      </c>
      <c r="T340" s="0" t="s">
        <v>2132</v>
      </c>
      <c r="U340" s="380" t="n">
        <v>45485.125</v>
      </c>
      <c r="V340" s="380" t="n">
        <v>45490.125</v>
      </c>
      <c r="W340" s="0" t="s">
        <v>2132</v>
      </c>
      <c r="X340" s="0" t="s">
        <v>18678</v>
      </c>
      <c r="Y340" s="0" t="s">
        <v>601</v>
      </c>
      <c r="Z340" s="0" t="s">
        <v>2602</v>
      </c>
      <c r="AA340" s="0" t="s">
        <v>610</v>
      </c>
      <c r="AB340" s="0" t="s">
        <v>17781</v>
      </c>
      <c r="AC340" s="0" t="n">
        <v>500000</v>
      </c>
      <c r="AD340" s="0" t="n">
        <v>500000</v>
      </c>
      <c r="AE340" s="0" t="n">
        <v>5</v>
      </c>
      <c r="AF340" s="0" t="n">
        <f aca="false">FALSE()</f>
        <v>0</v>
      </c>
      <c r="AG340" s="0" t="n">
        <f aca="false">TRUE()</f>
        <v>1</v>
      </c>
      <c r="AH340" s="0" t="n">
        <f aca="false">TRUE()</f>
        <v>1</v>
      </c>
      <c r="AI340" s="0" t="n">
        <f aca="false">FALSE()</f>
        <v>0</v>
      </c>
      <c r="AJ340" s="0" t="n">
        <f aca="false">FALSE()</f>
        <v>0</v>
      </c>
      <c r="AK340" s="0" t="n">
        <f aca="false">FALSE()</f>
        <v>0</v>
      </c>
      <c r="AL340" s="0" t="s">
        <v>2129</v>
      </c>
      <c r="AM340" s="0" t="n">
        <f aca="false">TRUE()</f>
        <v>1</v>
      </c>
      <c r="AN340" s="0" t="s">
        <v>20259</v>
      </c>
      <c r="AO340" s="0" t="n">
        <v>1</v>
      </c>
      <c r="AP340" s="0" t="s">
        <v>20260</v>
      </c>
      <c r="AQ340" s="0" t="s">
        <v>20261</v>
      </c>
      <c r="AR340" s="0" t="n">
        <f aca="false">TRUE()</f>
        <v>1</v>
      </c>
      <c r="AS340" s="0" t="n">
        <f aca="false">TRUE()</f>
        <v>1</v>
      </c>
      <c r="AT340" s="0" t="n">
        <f aca="false">FALSE()</f>
        <v>0</v>
      </c>
      <c r="AU340" s="0" t="n">
        <f aca="false">FALSE()</f>
        <v>0</v>
      </c>
      <c r="AV340" s="0" t="n">
        <f aca="false">FALSE()</f>
        <v>0</v>
      </c>
      <c r="AW340" s="0" t="n">
        <f aca="false">TRUE()</f>
        <v>1</v>
      </c>
      <c r="AX340" s="380" t="n">
        <v>45490.6875</v>
      </c>
      <c r="AY340" s="380" t="n">
        <v>45490.125</v>
      </c>
      <c r="AZ340" s="0" t="n">
        <v>0</v>
      </c>
      <c r="BA340" s="0" t="s">
        <v>17229</v>
      </c>
      <c r="BB340" s="0" t="n">
        <v>0</v>
      </c>
      <c r="BC340" s="380" t="n">
        <v>25569.125</v>
      </c>
      <c r="BD340" s="0" t="s">
        <v>2170</v>
      </c>
      <c r="BE340" s="0" t="s">
        <v>2170</v>
      </c>
      <c r="BF340" s="0" t="s">
        <v>2118</v>
      </c>
    </row>
    <row r="341" customFormat="false" ht="15" hidden="false" customHeight="false" outlineLevel="0" collapsed="false">
      <c r="A341" s="0" t="s">
        <v>20262</v>
      </c>
      <c r="B341" s="0" t="s">
        <v>20263</v>
      </c>
      <c r="C341" s="0" t="s">
        <v>20262</v>
      </c>
      <c r="D341" s="0" t="s">
        <v>2133</v>
      </c>
      <c r="E341" s="0" t="s">
        <v>20262</v>
      </c>
      <c r="F341" s="0" t="n">
        <v>1</v>
      </c>
      <c r="G341" s="0" t="s">
        <v>434</v>
      </c>
      <c r="H341" s="0" t="s">
        <v>2170</v>
      </c>
      <c r="I341" s="0" t="s">
        <v>2170</v>
      </c>
      <c r="J341" s="0" t="s">
        <v>2170</v>
      </c>
      <c r="K341" s="0" t="s">
        <v>2170</v>
      </c>
      <c r="L341" s="0" t="s">
        <v>2170</v>
      </c>
      <c r="M341" s="0" t="s">
        <v>2170</v>
      </c>
      <c r="N341" s="0" t="n">
        <f aca="false">FALSE()</f>
        <v>0</v>
      </c>
      <c r="O341" s="0" t="s">
        <v>20264</v>
      </c>
      <c r="P341" s="0" t="s">
        <v>17780</v>
      </c>
      <c r="Q341" s="0" t="n">
        <v>12</v>
      </c>
      <c r="R341" s="380" t="n">
        <v>46654.125</v>
      </c>
      <c r="S341" s="223" t="n">
        <v>1000</v>
      </c>
      <c r="T341" s="0" t="s">
        <v>2132</v>
      </c>
      <c r="U341" s="380" t="n">
        <v>45562.125</v>
      </c>
      <c r="V341" s="380" t="n">
        <v>45574.125</v>
      </c>
      <c r="W341" s="0" t="s">
        <v>2132</v>
      </c>
      <c r="X341" s="0" t="s">
        <v>18469</v>
      </c>
      <c r="Y341" s="0" t="s">
        <v>601</v>
      </c>
      <c r="Z341" s="0" t="s">
        <v>2602</v>
      </c>
      <c r="AA341" s="0" t="s">
        <v>2115</v>
      </c>
      <c r="AB341" s="0" t="s">
        <v>17781</v>
      </c>
      <c r="AC341" s="0" t="n">
        <v>1000000</v>
      </c>
      <c r="AD341" s="0" t="n">
        <v>1000000</v>
      </c>
      <c r="AE341" s="0" t="n">
        <v>5</v>
      </c>
      <c r="AF341" s="0" t="n">
        <f aca="false">FALSE()</f>
        <v>0</v>
      </c>
      <c r="AG341" s="0" t="n">
        <f aca="false">TRUE()</f>
        <v>1</v>
      </c>
      <c r="AH341" s="0" t="n">
        <f aca="false">TRUE()</f>
        <v>1</v>
      </c>
      <c r="AI341" s="0" t="n">
        <f aca="false">TRUE()</f>
        <v>1</v>
      </c>
      <c r="AJ341" s="0" t="n">
        <f aca="false">FALSE()</f>
        <v>0</v>
      </c>
      <c r="AK341" s="0" t="n">
        <f aca="false">TRUE()</f>
        <v>1</v>
      </c>
      <c r="AL341" s="0" t="s">
        <v>2129</v>
      </c>
      <c r="AM341" s="0" t="n">
        <f aca="false">TRUE()</f>
        <v>1</v>
      </c>
      <c r="AN341" s="0" t="s">
        <v>20265</v>
      </c>
      <c r="AO341" s="0" t="n">
        <v>1</v>
      </c>
      <c r="AP341" s="0" t="s">
        <v>20266</v>
      </c>
      <c r="AQ341" s="0" t="s">
        <v>20267</v>
      </c>
      <c r="AR341" s="0" t="n">
        <f aca="false">TRUE()</f>
        <v>1</v>
      </c>
      <c r="AS341" s="0" t="n">
        <f aca="false">TRUE()</f>
        <v>1</v>
      </c>
      <c r="AT341" s="0" t="n">
        <f aca="false">FALSE()</f>
        <v>0</v>
      </c>
      <c r="AU341" s="0" t="n">
        <f aca="false">FALSE()</f>
        <v>0</v>
      </c>
      <c r="AV341" s="0" t="n">
        <f aca="false">FALSE()</f>
        <v>0</v>
      </c>
      <c r="AW341" s="0" t="n">
        <f aca="false">TRUE()</f>
        <v>1</v>
      </c>
      <c r="AX341" s="380" t="n">
        <v>45574.6888888889</v>
      </c>
      <c r="AY341" s="380" t="n">
        <v>45574.125</v>
      </c>
      <c r="AZ341" s="0" t="n">
        <v>2</v>
      </c>
      <c r="BA341" s="0" t="s">
        <v>18187</v>
      </c>
      <c r="BB341" s="0" t="n">
        <v>0</v>
      </c>
      <c r="BC341" s="380" t="n">
        <v>25569.125</v>
      </c>
      <c r="BD341" s="0" t="s">
        <v>2170</v>
      </c>
      <c r="BE341" s="0" t="s">
        <v>2170</v>
      </c>
      <c r="BF341" s="0" t="s">
        <v>2118</v>
      </c>
    </row>
    <row r="342" customFormat="false" ht="15" hidden="false" customHeight="false" outlineLevel="0" collapsed="false">
      <c r="A342" s="0" t="s">
        <v>20268</v>
      </c>
      <c r="B342" s="0" t="s">
        <v>20269</v>
      </c>
      <c r="C342" s="0" t="s">
        <v>20268</v>
      </c>
      <c r="D342" s="0" t="s">
        <v>2133</v>
      </c>
      <c r="E342" s="0" t="s">
        <v>20268</v>
      </c>
      <c r="F342" s="0" t="n">
        <v>1</v>
      </c>
      <c r="G342" s="0" t="s">
        <v>434</v>
      </c>
      <c r="H342" s="0" t="s">
        <v>2170</v>
      </c>
      <c r="I342" s="0" t="s">
        <v>2170</v>
      </c>
      <c r="J342" s="0" t="s">
        <v>2170</v>
      </c>
      <c r="K342" s="0" t="s">
        <v>2170</v>
      </c>
      <c r="L342" s="0" t="s">
        <v>2170</v>
      </c>
      <c r="M342" s="0" t="s">
        <v>2170</v>
      </c>
      <c r="N342" s="0" t="n">
        <f aca="false">FALSE()</f>
        <v>0</v>
      </c>
      <c r="O342" s="0" t="s">
        <v>20270</v>
      </c>
      <c r="P342" s="0" t="s">
        <v>17780</v>
      </c>
      <c r="Q342" s="0" t="n">
        <v>2</v>
      </c>
      <c r="R342" s="380" t="n">
        <v>45968.125</v>
      </c>
      <c r="S342" s="223" t="n">
        <v>1000</v>
      </c>
      <c r="T342" s="0" t="s">
        <v>2132</v>
      </c>
      <c r="U342" s="380" t="n">
        <v>43782.125</v>
      </c>
      <c r="V342" s="380" t="n">
        <v>43784.125</v>
      </c>
      <c r="W342" s="0" t="s">
        <v>2132</v>
      </c>
      <c r="X342" s="0" t="s">
        <v>20271</v>
      </c>
      <c r="Y342" s="0" t="s">
        <v>601</v>
      </c>
      <c r="Z342" s="0" t="s">
        <v>2602</v>
      </c>
      <c r="AA342" s="0" t="s">
        <v>2574</v>
      </c>
      <c r="AB342" s="0" t="s">
        <v>17848</v>
      </c>
      <c r="AC342" s="0" t="n">
        <v>5000000</v>
      </c>
      <c r="AD342" s="0" t="n">
        <v>5000000</v>
      </c>
      <c r="AE342" s="0" t="n">
        <v>5</v>
      </c>
      <c r="AF342" s="0" t="n">
        <f aca="false">FALSE()</f>
        <v>0</v>
      </c>
      <c r="AG342" s="0" t="n">
        <f aca="false">TRUE()</f>
        <v>1</v>
      </c>
      <c r="AH342" s="0" t="n">
        <f aca="false">TRUE()</f>
        <v>1</v>
      </c>
      <c r="AI342" s="0" t="n">
        <f aca="false">FALSE()</f>
        <v>0</v>
      </c>
      <c r="AJ342" s="0" t="n">
        <f aca="false">FALSE()</f>
        <v>0</v>
      </c>
      <c r="AK342" s="0" t="n">
        <f aca="false">FALSE()</f>
        <v>0</v>
      </c>
      <c r="AL342" s="0" t="s">
        <v>2129</v>
      </c>
      <c r="AM342" s="0" t="n">
        <f aca="false">TRUE()</f>
        <v>1</v>
      </c>
      <c r="AN342" s="0" t="s">
        <v>20272</v>
      </c>
      <c r="AO342" s="0" t="n">
        <v>1</v>
      </c>
      <c r="AP342" s="0" t="s">
        <v>20273</v>
      </c>
      <c r="AQ342" s="0" t="s">
        <v>20274</v>
      </c>
      <c r="AR342" s="0" t="n">
        <f aca="false">TRUE()</f>
        <v>1</v>
      </c>
      <c r="AS342" s="0" t="n">
        <f aca="false">FALSE()</f>
        <v>0</v>
      </c>
      <c r="AT342" s="0" t="n">
        <f aca="false">FALSE()</f>
        <v>0</v>
      </c>
      <c r="AU342" s="0" t="n">
        <f aca="false">FALSE()</f>
        <v>0</v>
      </c>
      <c r="AV342" s="0" t="n">
        <f aca="false">FALSE()</f>
        <v>0</v>
      </c>
      <c r="AW342" s="0" t="n">
        <f aca="false">TRUE()</f>
        <v>1</v>
      </c>
      <c r="AX342" s="380" t="n">
        <v>43784.7555555556</v>
      </c>
      <c r="AY342" s="380" t="n">
        <v>43784.4166666667</v>
      </c>
      <c r="AZ342" s="0" t="n">
        <v>2</v>
      </c>
      <c r="BA342" s="0" t="s">
        <v>20275</v>
      </c>
      <c r="BB342" s="0" t="n">
        <v>0</v>
      </c>
      <c r="BC342" s="380" t="n">
        <v>25569.125</v>
      </c>
      <c r="BD342" s="0" t="s">
        <v>2170</v>
      </c>
      <c r="BE342" s="0" t="s">
        <v>2170</v>
      </c>
      <c r="BF342" s="0" t="s">
        <v>2118</v>
      </c>
    </row>
    <row r="343" customFormat="false" ht="15" hidden="false" customHeight="false" outlineLevel="0" collapsed="false">
      <c r="A343" s="0" t="s">
        <v>20276</v>
      </c>
      <c r="B343" s="0" t="s">
        <v>20277</v>
      </c>
      <c r="C343" s="0" t="s">
        <v>20276</v>
      </c>
      <c r="D343" s="0" t="s">
        <v>2133</v>
      </c>
      <c r="E343" s="0" t="s">
        <v>20276</v>
      </c>
      <c r="F343" s="0" t="n">
        <v>1</v>
      </c>
      <c r="G343" s="0" t="s">
        <v>434</v>
      </c>
      <c r="H343" s="0" t="s">
        <v>2170</v>
      </c>
      <c r="I343" s="0" t="s">
        <v>2170</v>
      </c>
      <c r="J343" s="0" t="s">
        <v>2170</v>
      </c>
      <c r="K343" s="0" t="s">
        <v>2170</v>
      </c>
      <c r="L343" s="0" t="s">
        <v>2170</v>
      </c>
      <c r="M343" s="0" t="s">
        <v>2170</v>
      </c>
      <c r="N343" s="0" t="n">
        <f aca="false">FALSE()</f>
        <v>0</v>
      </c>
      <c r="O343" s="0" t="s">
        <v>20278</v>
      </c>
      <c r="P343" s="0" t="s">
        <v>17780</v>
      </c>
      <c r="Q343" s="0" t="n">
        <v>2</v>
      </c>
      <c r="R343" s="380" t="n">
        <v>46008.125</v>
      </c>
      <c r="S343" s="223" t="n">
        <v>1000</v>
      </c>
      <c r="T343" s="0" t="s">
        <v>2132</v>
      </c>
      <c r="U343" s="380" t="n">
        <v>44167.125</v>
      </c>
      <c r="V343" s="380" t="n">
        <v>44188.125</v>
      </c>
      <c r="W343" s="0" t="s">
        <v>2132</v>
      </c>
      <c r="X343" s="0" t="s">
        <v>20279</v>
      </c>
      <c r="Y343" s="0" t="s">
        <v>601</v>
      </c>
      <c r="Z343" s="0" t="s">
        <v>2602</v>
      </c>
      <c r="AA343" s="0" t="s">
        <v>610</v>
      </c>
      <c r="AB343" s="0" t="s">
        <v>17781</v>
      </c>
      <c r="AC343" s="0" t="n">
        <v>350000</v>
      </c>
      <c r="AD343" s="0" t="n">
        <v>350000</v>
      </c>
      <c r="AE343" s="0" t="n">
        <v>5</v>
      </c>
      <c r="AF343" s="0" t="n">
        <f aca="false">FALSE()</f>
        <v>0</v>
      </c>
      <c r="AG343" s="0" t="n">
        <f aca="false">TRUE()</f>
        <v>1</v>
      </c>
      <c r="AH343" s="0" t="n">
        <f aca="false">TRUE()</f>
        <v>1</v>
      </c>
      <c r="AI343" s="0" t="n">
        <f aca="false">FALSE()</f>
        <v>0</v>
      </c>
      <c r="AJ343" s="0" t="n">
        <f aca="false">FALSE()</f>
        <v>0</v>
      </c>
      <c r="AK343" s="0" t="n">
        <f aca="false">FALSE()</f>
        <v>0</v>
      </c>
      <c r="AL343" s="0" t="s">
        <v>3129</v>
      </c>
      <c r="AM343" s="0" t="n">
        <f aca="false">TRUE()</f>
        <v>1</v>
      </c>
      <c r="AN343" s="0" t="s">
        <v>20280</v>
      </c>
      <c r="AO343" s="0" t="n">
        <v>1</v>
      </c>
      <c r="AP343" s="0" t="s">
        <v>20281</v>
      </c>
      <c r="AQ343" s="0" t="s">
        <v>20282</v>
      </c>
      <c r="AR343" s="0" t="n">
        <f aca="false">TRUE()</f>
        <v>1</v>
      </c>
      <c r="AS343" s="0" t="n">
        <f aca="false">FALSE()</f>
        <v>0</v>
      </c>
      <c r="AT343" s="0" t="n">
        <f aca="false">FALSE()</f>
        <v>0</v>
      </c>
      <c r="AU343" s="0" t="n">
        <f aca="false">FALSE()</f>
        <v>0</v>
      </c>
      <c r="AV343" s="0" t="n">
        <f aca="false">FALSE()</f>
        <v>0</v>
      </c>
      <c r="AW343" s="0" t="n">
        <f aca="false">FALSE()</f>
        <v>0</v>
      </c>
      <c r="AX343" s="380" t="n">
        <v>44188.6888888889</v>
      </c>
      <c r="AY343" s="380" t="n">
        <v>44188.4166666667</v>
      </c>
      <c r="AZ343" s="0" t="n">
        <v>1</v>
      </c>
      <c r="BA343" s="0" t="s">
        <v>18525</v>
      </c>
      <c r="BB343" s="0" t="n">
        <v>1</v>
      </c>
      <c r="BC343" s="380" t="n">
        <v>25569.125</v>
      </c>
      <c r="BD343" s="0" t="s">
        <v>2170</v>
      </c>
      <c r="BE343" s="0" t="s">
        <v>2170</v>
      </c>
      <c r="BF343" s="0" t="s">
        <v>2118</v>
      </c>
    </row>
    <row r="344" customFormat="false" ht="15" hidden="false" customHeight="false" outlineLevel="0" collapsed="false">
      <c r="A344" s="0" t="s">
        <v>20283</v>
      </c>
      <c r="B344" s="0" t="s">
        <v>20284</v>
      </c>
      <c r="C344" s="0" t="s">
        <v>20285</v>
      </c>
      <c r="D344" s="0" t="s">
        <v>17896</v>
      </c>
      <c r="E344" s="0" t="s">
        <v>20283</v>
      </c>
      <c r="F344" s="0" t="n">
        <v>1</v>
      </c>
      <c r="G344" s="0" t="s">
        <v>434</v>
      </c>
      <c r="H344" s="0" t="s">
        <v>2596</v>
      </c>
      <c r="I344" s="0" t="s">
        <v>2596</v>
      </c>
      <c r="J344" s="0" t="s">
        <v>2599</v>
      </c>
      <c r="K344" s="0" t="s">
        <v>2170</v>
      </c>
      <c r="L344" s="0" t="s">
        <v>13583</v>
      </c>
      <c r="M344" s="0" t="s">
        <v>2170</v>
      </c>
      <c r="N344" s="0" t="n">
        <f aca="false">FALSE()</f>
        <v>0</v>
      </c>
      <c r="O344" s="0" t="s">
        <v>20286</v>
      </c>
      <c r="P344" s="0" t="s">
        <v>17898</v>
      </c>
      <c r="Q344" s="0" t="n">
        <v>4</v>
      </c>
      <c r="R344" s="380" t="n">
        <v>49179.125</v>
      </c>
      <c r="S344" s="223" t="n">
        <v>1000</v>
      </c>
      <c r="T344" s="0" t="s">
        <v>2132</v>
      </c>
      <c r="U344" s="380" t="n">
        <v>44900.125</v>
      </c>
      <c r="V344" s="380" t="n">
        <v>44902.125</v>
      </c>
      <c r="W344" s="0" t="s">
        <v>2170</v>
      </c>
      <c r="X344" s="0" t="s">
        <v>20287</v>
      </c>
      <c r="Y344" s="0" t="s">
        <v>601</v>
      </c>
      <c r="Z344" s="0" t="s">
        <v>2602</v>
      </c>
      <c r="AA344" s="0" t="s">
        <v>600</v>
      </c>
      <c r="AB344" s="0" t="s">
        <v>17848</v>
      </c>
      <c r="AC344" s="0" t="n">
        <v>1000000000</v>
      </c>
      <c r="AD344" s="0" t="n">
        <v>750000000</v>
      </c>
      <c r="AE344" s="0" t="n">
        <v>5</v>
      </c>
      <c r="AF344" s="0" t="n">
        <f aca="false">FALSE()</f>
        <v>0</v>
      </c>
      <c r="AG344" s="0" t="n">
        <f aca="false">TRUE()</f>
        <v>1</v>
      </c>
      <c r="AH344" s="0" t="n">
        <f aca="false">TRUE()</f>
        <v>1</v>
      </c>
      <c r="AI344" s="0" t="n">
        <f aca="false">TRUE()</f>
        <v>1</v>
      </c>
      <c r="AJ344" s="0" t="n">
        <f aca="false">FALSE()</f>
        <v>0</v>
      </c>
      <c r="AK344" s="0" t="n">
        <f aca="false">FALSE()</f>
        <v>0</v>
      </c>
      <c r="AL344" s="0" t="s">
        <v>7337</v>
      </c>
      <c r="AM344" s="0" t="n">
        <f aca="false">TRUE()</f>
        <v>1</v>
      </c>
      <c r="AN344" s="0" t="s">
        <v>20288</v>
      </c>
      <c r="AO344" s="0" t="n">
        <v>1</v>
      </c>
      <c r="AP344" s="0" t="s">
        <v>20289</v>
      </c>
      <c r="AQ344" s="0" t="s">
        <v>20290</v>
      </c>
      <c r="AR344" s="0" t="n">
        <f aca="false">TRUE()</f>
        <v>1</v>
      </c>
      <c r="AS344" s="0" t="n">
        <f aca="false">FALSE()</f>
        <v>0</v>
      </c>
      <c r="AT344" s="0" t="n">
        <f aca="false">FALSE()</f>
        <v>0</v>
      </c>
      <c r="AU344" s="0" t="n">
        <f aca="false">FALSE()</f>
        <v>0</v>
      </c>
      <c r="AV344" s="0" t="n">
        <f aca="false">FALSE()</f>
        <v>0</v>
      </c>
      <c r="AW344" s="0" t="n">
        <f aca="false">TRUE()</f>
        <v>1</v>
      </c>
      <c r="AX344" s="380" t="n">
        <v>44903.4298611111</v>
      </c>
      <c r="AY344" s="380" t="n">
        <v>44903.4166666667</v>
      </c>
      <c r="AZ344" s="0" t="n">
        <v>1</v>
      </c>
      <c r="BA344" s="0" t="s">
        <v>17903</v>
      </c>
      <c r="BB344" s="0" t="n">
        <v>0</v>
      </c>
      <c r="BC344" s="380" t="n">
        <v>25569.125</v>
      </c>
      <c r="BD344" s="0" t="s">
        <v>2599</v>
      </c>
      <c r="BE344" s="0" t="s">
        <v>2170</v>
      </c>
      <c r="BF344" s="0" t="s">
        <v>17868</v>
      </c>
    </row>
    <row r="345" customFormat="false" ht="15" hidden="false" customHeight="false" outlineLevel="0" collapsed="false">
      <c r="A345" s="0" t="s">
        <v>20291</v>
      </c>
      <c r="B345" s="0" t="s">
        <v>20292</v>
      </c>
      <c r="C345" s="0" t="s">
        <v>20291</v>
      </c>
      <c r="D345" s="0" t="s">
        <v>2133</v>
      </c>
      <c r="E345" s="0" t="s">
        <v>20291</v>
      </c>
      <c r="F345" s="0" t="n">
        <v>1</v>
      </c>
      <c r="G345" s="0" t="s">
        <v>434</v>
      </c>
      <c r="H345" s="0" t="s">
        <v>2170</v>
      </c>
      <c r="I345" s="0" t="s">
        <v>2170</v>
      </c>
      <c r="J345" s="0" t="s">
        <v>2170</v>
      </c>
      <c r="K345" s="0" t="s">
        <v>2170</v>
      </c>
      <c r="L345" s="0" t="s">
        <v>2170</v>
      </c>
      <c r="M345" s="0" t="s">
        <v>2170</v>
      </c>
      <c r="N345" s="0" t="n">
        <f aca="false">FALSE()</f>
        <v>0</v>
      </c>
      <c r="O345" s="0" t="s">
        <v>20293</v>
      </c>
      <c r="P345" s="0" t="s">
        <v>17780</v>
      </c>
      <c r="Q345" s="0" t="n">
        <v>12</v>
      </c>
      <c r="R345" s="380" t="n">
        <v>46046.125</v>
      </c>
      <c r="S345" s="223" t="n">
        <v>500</v>
      </c>
      <c r="T345" s="0" t="s">
        <v>2132</v>
      </c>
      <c r="U345" s="380" t="n">
        <v>44949.125</v>
      </c>
      <c r="V345" s="380" t="n">
        <v>44966.125</v>
      </c>
      <c r="W345" s="0" t="s">
        <v>2132</v>
      </c>
      <c r="X345" s="0" t="s">
        <v>20294</v>
      </c>
      <c r="Y345" s="0" t="s">
        <v>601</v>
      </c>
      <c r="Z345" s="0" t="s">
        <v>2602</v>
      </c>
      <c r="AA345" s="0" t="s">
        <v>610</v>
      </c>
      <c r="AB345" s="0" t="s">
        <v>17781</v>
      </c>
      <c r="AC345" s="0" t="n">
        <v>300000</v>
      </c>
      <c r="AD345" s="0" t="n">
        <v>300000</v>
      </c>
      <c r="AE345" s="0" t="n">
        <v>5</v>
      </c>
      <c r="AF345" s="0" t="n">
        <f aca="false">FALSE()</f>
        <v>0</v>
      </c>
      <c r="AG345" s="0" t="n">
        <f aca="false">TRUE()</f>
        <v>1</v>
      </c>
      <c r="AH345" s="0" t="n">
        <f aca="false">TRUE()</f>
        <v>1</v>
      </c>
      <c r="AI345" s="0" t="n">
        <f aca="false">FALSE()</f>
        <v>0</v>
      </c>
      <c r="AJ345" s="0" t="n">
        <f aca="false">FALSE()</f>
        <v>0</v>
      </c>
      <c r="AK345" s="0" t="n">
        <f aca="false">TRUE()</f>
        <v>1</v>
      </c>
      <c r="AL345" s="0" t="s">
        <v>2129</v>
      </c>
      <c r="AM345" s="0" t="n">
        <f aca="false">TRUE()</f>
        <v>1</v>
      </c>
      <c r="AN345" s="0" t="s">
        <v>20295</v>
      </c>
      <c r="AO345" s="0" t="n">
        <v>1</v>
      </c>
      <c r="AP345" s="0" t="s">
        <v>20296</v>
      </c>
      <c r="AQ345" s="0" t="s">
        <v>20297</v>
      </c>
      <c r="AR345" s="0" t="n">
        <f aca="false">TRUE()</f>
        <v>1</v>
      </c>
      <c r="AS345" s="0" t="n">
        <f aca="false">FALSE()</f>
        <v>0</v>
      </c>
      <c r="AT345" s="0" t="n">
        <f aca="false">FALSE()</f>
        <v>0</v>
      </c>
      <c r="AU345" s="0" t="n">
        <f aca="false">FALSE()</f>
        <v>0</v>
      </c>
      <c r="AV345" s="0" t="n">
        <f aca="false">FALSE()</f>
        <v>0</v>
      </c>
      <c r="AW345" s="0" t="n">
        <f aca="false">TRUE()</f>
        <v>1</v>
      </c>
      <c r="AX345" s="380" t="n">
        <v>44966.6875</v>
      </c>
      <c r="AY345" s="380" t="n">
        <v>44966.4166666667</v>
      </c>
      <c r="AZ345" s="0" t="n">
        <v>2</v>
      </c>
      <c r="BA345" s="0" t="s">
        <v>18075</v>
      </c>
      <c r="BB345" s="0" t="n">
        <v>0</v>
      </c>
      <c r="BC345" s="380" t="n">
        <v>25569.125</v>
      </c>
      <c r="BD345" s="0" t="s">
        <v>2170</v>
      </c>
      <c r="BE345" s="0" t="s">
        <v>2170</v>
      </c>
      <c r="BF345" s="0" t="s">
        <v>604</v>
      </c>
    </row>
    <row r="346" customFormat="false" ht="15" hidden="false" customHeight="false" outlineLevel="0" collapsed="false">
      <c r="A346" s="0" t="s">
        <v>20298</v>
      </c>
      <c r="B346" s="0" t="s">
        <v>20299</v>
      </c>
      <c r="C346" s="0" t="s">
        <v>20298</v>
      </c>
      <c r="D346" s="0" t="s">
        <v>2133</v>
      </c>
      <c r="E346" s="0" t="s">
        <v>20298</v>
      </c>
      <c r="F346" s="0" t="n">
        <v>1</v>
      </c>
      <c r="G346" s="0" t="s">
        <v>434</v>
      </c>
      <c r="H346" s="0" t="s">
        <v>2170</v>
      </c>
      <c r="I346" s="0" t="s">
        <v>2170</v>
      </c>
      <c r="J346" s="0" t="s">
        <v>2170</v>
      </c>
      <c r="K346" s="0" t="s">
        <v>2170</v>
      </c>
      <c r="L346" s="0" t="s">
        <v>2170</v>
      </c>
      <c r="M346" s="0" t="s">
        <v>2170</v>
      </c>
      <c r="N346" s="0" t="n">
        <f aca="false">FALSE()</f>
        <v>0</v>
      </c>
      <c r="O346" s="0" t="s">
        <v>20300</v>
      </c>
      <c r="P346" s="0" t="s">
        <v>17780</v>
      </c>
      <c r="Q346" s="0" t="n">
        <v>12</v>
      </c>
      <c r="R346" s="380" t="n">
        <v>46368.125</v>
      </c>
      <c r="S346" s="223" t="n">
        <v>1000</v>
      </c>
      <c r="T346" s="0" t="s">
        <v>2132</v>
      </c>
      <c r="U346" s="380" t="n">
        <v>45609.125</v>
      </c>
      <c r="V346" s="380" t="n">
        <v>45624.125</v>
      </c>
      <c r="W346" s="0" t="s">
        <v>2170</v>
      </c>
      <c r="X346" s="0" t="s">
        <v>20301</v>
      </c>
      <c r="Y346" s="0" t="s">
        <v>601</v>
      </c>
      <c r="Z346" s="0" t="s">
        <v>2602</v>
      </c>
      <c r="AA346" s="0" t="s">
        <v>17847</v>
      </c>
      <c r="AB346" s="0" t="s">
        <v>17848</v>
      </c>
      <c r="AC346" s="0" t="n">
        <v>1200000</v>
      </c>
      <c r="AD346" s="0" t="n">
        <v>1200000</v>
      </c>
      <c r="AE346" s="0" t="n">
        <v>5</v>
      </c>
      <c r="AF346" s="0" t="n">
        <f aca="false">FALSE()</f>
        <v>0</v>
      </c>
      <c r="AG346" s="0" t="n">
        <f aca="false">TRUE()</f>
        <v>1</v>
      </c>
      <c r="AH346" s="0" t="n">
        <f aca="false">TRUE()</f>
        <v>1</v>
      </c>
      <c r="AI346" s="0" t="n">
        <f aca="false">FALSE()</f>
        <v>0</v>
      </c>
      <c r="AJ346" s="0" t="n">
        <f aca="false">FALSE()</f>
        <v>0</v>
      </c>
      <c r="AK346" s="0" t="n">
        <f aca="false">TRUE()</f>
        <v>1</v>
      </c>
      <c r="AL346" s="0" t="s">
        <v>2129</v>
      </c>
      <c r="AM346" s="0" t="n">
        <f aca="false">TRUE()</f>
        <v>1</v>
      </c>
      <c r="AN346" s="0" t="s">
        <v>20302</v>
      </c>
      <c r="AO346" s="0" t="n">
        <v>1</v>
      </c>
      <c r="AP346" s="0" t="s">
        <v>20303</v>
      </c>
      <c r="AQ346" s="0" t="s">
        <v>20304</v>
      </c>
      <c r="AR346" s="0" t="n">
        <f aca="false">TRUE()</f>
        <v>1</v>
      </c>
      <c r="AS346" s="0" t="n">
        <f aca="false">FALSE()</f>
        <v>0</v>
      </c>
      <c r="AT346" s="0" t="n">
        <f aca="false">FALSE()</f>
        <v>0</v>
      </c>
      <c r="AU346" s="0" t="n">
        <f aca="false">FALSE()</f>
        <v>0</v>
      </c>
      <c r="AV346" s="0" t="n">
        <f aca="false">FALSE()</f>
        <v>0</v>
      </c>
      <c r="AW346" s="0" t="n">
        <f aca="false">TRUE()</f>
        <v>1</v>
      </c>
      <c r="AX346" s="380" t="n">
        <v>45624.6875</v>
      </c>
      <c r="AY346" s="380" t="n">
        <v>45624.125</v>
      </c>
      <c r="AZ346" s="0" t="n">
        <v>2</v>
      </c>
      <c r="BA346" s="0" t="s">
        <v>20130</v>
      </c>
      <c r="BB346" s="0" t="n">
        <v>0</v>
      </c>
      <c r="BC346" s="380" t="n">
        <v>25569.125</v>
      </c>
      <c r="BD346" s="0" t="s">
        <v>2170</v>
      </c>
      <c r="BE346" s="0" t="s">
        <v>2170</v>
      </c>
      <c r="BF346" s="0" t="s">
        <v>604</v>
      </c>
    </row>
    <row r="347" customFormat="false" ht="15" hidden="false" customHeight="false" outlineLevel="0" collapsed="false">
      <c r="A347" s="0" t="s">
        <v>20305</v>
      </c>
      <c r="B347" s="0" t="s">
        <v>20306</v>
      </c>
      <c r="C347" s="0" t="s">
        <v>20305</v>
      </c>
      <c r="D347" s="0" t="s">
        <v>2133</v>
      </c>
      <c r="E347" s="0" t="s">
        <v>20305</v>
      </c>
      <c r="F347" s="0" t="n">
        <v>1</v>
      </c>
      <c r="G347" s="0" t="s">
        <v>434</v>
      </c>
      <c r="H347" s="0" t="s">
        <v>2170</v>
      </c>
      <c r="I347" s="0" t="s">
        <v>2170</v>
      </c>
      <c r="J347" s="0" t="s">
        <v>2170</v>
      </c>
      <c r="K347" s="0" t="s">
        <v>2170</v>
      </c>
      <c r="L347" s="0" t="s">
        <v>2170</v>
      </c>
      <c r="M347" s="0" t="s">
        <v>2170</v>
      </c>
      <c r="N347" s="0" t="n">
        <f aca="false">FALSE()</f>
        <v>0</v>
      </c>
      <c r="O347" s="0" t="s">
        <v>20307</v>
      </c>
      <c r="P347" s="0" t="s">
        <v>17780</v>
      </c>
      <c r="Q347" s="0" t="n">
        <v>12</v>
      </c>
      <c r="R347" s="380" t="n">
        <v>46450.125</v>
      </c>
      <c r="S347" s="223" t="n">
        <v>1000</v>
      </c>
      <c r="T347" s="0" t="s">
        <v>2132</v>
      </c>
      <c r="U347" s="380" t="n">
        <v>45723.125</v>
      </c>
      <c r="V347" s="380" t="n">
        <v>45730.125</v>
      </c>
      <c r="W347" s="0" t="s">
        <v>2132</v>
      </c>
      <c r="X347" s="0" t="s">
        <v>20308</v>
      </c>
      <c r="AA347" s="0" t="s">
        <v>2114</v>
      </c>
      <c r="AB347" s="0" t="s">
        <v>17781</v>
      </c>
      <c r="AC347" s="0" t="n">
        <v>1600000</v>
      </c>
      <c r="AD347" s="0" t="n">
        <v>1600000</v>
      </c>
      <c r="AE347" s="0" t="n">
        <v>5</v>
      </c>
      <c r="AF347" s="0" t="n">
        <f aca="false">FALSE()</f>
        <v>0</v>
      </c>
      <c r="AG347" s="0" t="n">
        <f aca="false">TRUE()</f>
        <v>1</v>
      </c>
      <c r="AH347" s="0" t="n">
        <f aca="false">TRUE()</f>
        <v>1</v>
      </c>
      <c r="AI347" s="0" t="n">
        <f aca="false">FALSE()</f>
        <v>0</v>
      </c>
      <c r="AJ347" s="0" t="n">
        <f aca="false">FALSE()</f>
        <v>0</v>
      </c>
      <c r="AK347" s="0" t="n">
        <f aca="false">TRUE()</f>
        <v>1</v>
      </c>
      <c r="AL347" s="0" t="s">
        <v>3129</v>
      </c>
      <c r="AM347" s="0" t="n">
        <f aca="false">TRUE()</f>
        <v>1</v>
      </c>
      <c r="AN347" s="0" t="s">
        <v>20309</v>
      </c>
      <c r="AO347" s="0" t="n">
        <v>1</v>
      </c>
      <c r="AP347" s="0" t="s">
        <v>20310</v>
      </c>
      <c r="AQ347" s="0" t="s">
        <v>20311</v>
      </c>
      <c r="AR347" s="0" t="n">
        <f aca="false">TRUE()</f>
        <v>1</v>
      </c>
      <c r="AS347" s="0" t="n">
        <f aca="false">FALSE()</f>
        <v>0</v>
      </c>
      <c r="AT347" s="0" t="n">
        <f aca="false">FALSE()</f>
        <v>0</v>
      </c>
      <c r="AU347" s="0" t="n">
        <f aca="false">FALSE()</f>
        <v>0</v>
      </c>
      <c r="AV347" s="0" t="n">
        <f aca="false">FALSE()</f>
        <v>0</v>
      </c>
      <c r="AW347" s="0" t="n">
        <f aca="false">TRUE()</f>
        <v>1</v>
      </c>
      <c r="AX347" s="380" t="n">
        <v>45730.6145833333</v>
      </c>
      <c r="AY347" s="380" t="n">
        <v>45730.125</v>
      </c>
      <c r="AZ347" s="0" t="n">
        <v>1</v>
      </c>
      <c r="BA347" s="0" t="s">
        <v>15724</v>
      </c>
      <c r="BB347" s="0" t="n">
        <v>1</v>
      </c>
      <c r="BC347" s="380" t="n">
        <v>25569.125</v>
      </c>
      <c r="BD347" s="0" t="s">
        <v>2170</v>
      </c>
      <c r="BE347" s="0" t="s">
        <v>2170</v>
      </c>
      <c r="BF347" s="0" t="s">
        <v>2118</v>
      </c>
    </row>
    <row r="348" customFormat="false" ht="15" hidden="false" customHeight="false" outlineLevel="0" collapsed="false">
      <c r="A348" s="0" t="s">
        <v>20312</v>
      </c>
      <c r="B348" s="0" t="s">
        <v>20313</v>
      </c>
      <c r="C348" s="0" t="s">
        <v>20312</v>
      </c>
      <c r="D348" s="0" t="s">
        <v>2133</v>
      </c>
      <c r="E348" s="0" t="s">
        <v>20312</v>
      </c>
      <c r="F348" s="0" t="n">
        <v>1</v>
      </c>
      <c r="G348" s="0" t="s">
        <v>434</v>
      </c>
      <c r="H348" s="0" t="s">
        <v>2596</v>
      </c>
      <c r="I348" s="0" t="s">
        <v>2596</v>
      </c>
      <c r="J348" s="0" t="s">
        <v>2599</v>
      </c>
      <c r="K348" s="0" t="s">
        <v>2170</v>
      </c>
      <c r="L348" s="0" t="s">
        <v>13583</v>
      </c>
      <c r="M348" s="0" t="s">
        <v>2170</v>
      </c>
      <c r="N348" s="0" t="n">
        <f aca="false">FALSE()</f>
        <v>0</v>
      </c>
      <c r="O348" s="0" t="s">
        <v>20314</v>
      </c>
      <c r="P348" s="0" t="s">
        <v>17838</v>
      </c>
      <c r="Q348" s="0" t="n">
        <v>2</v>
      </c>
      <c r="R348" s="380" t="n">
        <v>46786.125</v>
      </c>
      <c r="S348" s="223" t="n">
        <v>1000</v>
      </c>
      <c r="T348" s="0" t="s">
        <v>2132</v>
      </c>
      <c r="U348" s="380" t="n">
        <v>43143.125</v>
      </c>
      <c r="V348" s="380" t="n">
        <v>43146.125</v>
      </c>
      <c r="W348" s="0" t="s">
        <v>2132</v>
      </c>
      <c r="X348" s="0" t="s">
        <v>20315</v>
      </c>
      <c r="Y348" s="0" t="s">
        <v>601</v>
      </c>
      <c r="Z348" s="0" t="s">
        <v>2602</v>
      </c>
      <c r="AA348" s="0" t="s">
        <v>2574</v>
      </c>
      <c r="AB348" s="0" t="s">
        <v>17848</v>
      </c>
      <c r="AC348" s="0" t="n">
        <v>50000000</v>
      </c>
      <c r="AD348" s="0" t="n">
        <v>50000000</v>
      </c>
      <c r="AE348" s="0" t="n">
        <v>5</v>
      </c>
      <c r="AF348" s="0" t="n">
        <f aca="false">FALSE()</f>
        <v>0</v>
      </c>
      <c r="AG348" s="0" t="n">
        <f aca="false">TRUE()</f>
        <v>1</v>
      </c>
      <c r="AH348" s="0" t="n">
        <f aca="false">TRUE()</f>
        <v>1</v>
      </c>
      <c r="AI348" s="0" t="n">
        <f aca="false">FALSE()</f>
        <v>0</v>
      </c>
      <c r="AJ348" s="0" t="n">
        <f aca="false">FALSE()</f>
        <v>0</v>
      </c>
      <c r="AK348" s="0" t="n">
        <f aca="false">FALSE()</f>
        <v>0</v>
      </c>
      <c r="AL348" s="0" t="s">
        <v>2129</v>
      </c>
      <c r="AM348" s="0" t="n">
        <f aca="false">TRUE()</f>
        <v>1</v>
      </c>
      <c r="AN348" s="0" t="s">
        <v>20316</v>
      </c>
      <c r="AO348" s="0" t="n">
        <v>1</v>
      </c>
      <c r="AP348" s="0" t="s">
        <v>20317</v>
      </c>
      <c r="AQ348" s="0" t="s">
        <v>20318</v>
      </c>
      <c r="AR348" s="0" t="n">
        <f aca="false">TRUE()</f>
        <v>1</v>
      </c>
      <c r="AS348" s="0" t="n">
        <f aca="false">FALSE()</f>
        <v>0</v>
      </c>
      <c r="AT348" s="0" t="n">
        <f aca="false">FALSE()</f>
        <v>0</v>
      </c>
      <c r="AU348" s="0" t="n">
        <f aca="false">FALSE()</f>
        <v>0</v>
      </c>
      <c r="AV348" s="0" t="n">
        <f aca="false">FALSE()</f>
        <v>0</v>
      </c>
      <c r="AW348" s="0" t="n">
        <f aca="false">TRUE()</f>
        <v>1</v>
      </c>
      <c r="AX348" s="380" t="n">
        <v>43166.9104166667</v>
      </c>
      <c r="AY348" s="380" t="n">
        <v>43146.125</v>
      </c>
      <c r="AZ348" s="0" t="n">
        <v>1</v>
      </c>
      <c r="BA348" s="0" t="s">
        <v>5936</v>
      </c>
      <c r="BB348" s="0" t="n">
        <v>0</v>
      </c>
      <c r="BC348" s="380" t="n">
        <v>46058.125</v>
      </c>
      <c r="BD348" s="0" t="s">
        <v>2599</v>
      </c>
      <c r="BE348" s="0" t="s">
        <v>2170</v>
      </c>
      <c r="BF348" s="0" t="s">
        <v>2118</v>
      </c>
    </row>
    <row r="349" customFormat="false" ht="15" hidden="false" customHeight="false" outlineLevel="0" collapsed="false">
      <c r="A349" s="0" t="s">
        <v>20319</v>
      </c>
      <c r="B349" s="0" t="s">
        <v>20320</v>
      </c>
      <c r="C349" s="0" t="s">
        <v>20319</v>
      </c>
      <c r="D349" s="0" t="s">
        <v>2133</v>
      </c>
      <c r="E349" s="0" t="s">
        <v>20319</v>
      </c>
      <c r="F349" s="0" t="n">
        <v>1</v>
      </c>
      <c r="G349" s="0" t="s">
        <v>434</v>
      </c>
      <c r="H349" s="0" t="s">
        <v>2596</v>
      </c>
      <c r="I349" s="0" t="s">
        <v>2596</v>
      </c>
      <c r="J349" s="0" t="s">
        <v>2599</v>
      </c>
      <c r="K349" s="0" t="s">
        <v>2170</v>
      </c>
      <c r="L349" s="0" t="s">
        <v>13583</v>
      </c>
      <c r="M349" s="0" t="s">
        <v>2170</v>
      </c>
      <c r="N349" s="0" t="n">
        <f aca="false">FALSE()</f>
        <v>0</v>
      </c>
      <c r="O349" s="0" t="s">
        <v>20321</v>
      </c>
      <c r="P349" s="0" t="s">
        <v>17780</v>
      </c>
      <c r="Q349" s="0" t="n">
        <v>2</v>
      </c>
      <c r="R349" s="380" t="n">
        <v>46050.125</v>
      </c>
      <c r="S349" s="223" t="n">
        <v>1000</v>
      </c>
      <c r="T349" s="0" t="s">
        <v>2132</v>
      </c>
      <c r="U349" s="380" t="n">
        <v>44952.125</v>
      </c>
      <c r="V349" s="380" t="n">
        <v>44958.125</v>
      </c>
      <c r="W349" s="0" t="s">
        <v>2132</v>
      </c>
      <c r="X349" s="0" t="s">
        <v>20322</v>
      </c>
      <c r="Y349" s="0" t="s">
        <v>601</v>
      </c>
      <c r="Z349" s="0" t="s">
        <v>2602</v>
      </c>
      <c r="AA349" s="0" t="s">
        <v>2693</v>
      </c>
      <c r="AB349" s="0" t="s">
        <v>17781</v>
      </c>
      <c r="AC349" s="0" t="n">
        <v>35000000</v>
      </c>
      <c r="AD349" s="0" t="n">
        <v>35000000</v>
      </c>
      <c r="AE349" s="0" t="n">
        <v>5</v>
      </c>
      <c r="AF349" s="0" t="n">
        <f aca="false">FALSE()</f>
        <v>0</v>
      </c>
      <c r="AG349" s="0" t="n">
        <f aca="false">TRUE()</f>
        <v>1</v>
      </c>
      <c r="AH349" s="0" t="n">
        <f aca="false">TRUE()</f>
        <v>1</v>
      </c>
      <c r="AI349" s="0" t="n">
        <f aca="false">FALSE()</f>
        <v>0</v>
      </c>
      <c r="AJ349" s="0" t="n">
        <f aca="false">FALSE()</f>
        <v>0</v>
      </c>
      <c r="AK349" s="0" t="n">
        <f aca="false">FALSE()</f>
        <v>0</v>
      </c>
      <c r="AL349" s="0" t="s">
        <v>2129</v>
      </c>
      <c r="AM349" s="0" t="n">
        <f aca="false">TRUE()</f>
        <v>1</v>
      </c>
      <c r="AN349" s="0" t="s">
        <v>20323</v>
      </c>
      <c r="AO349" s="0" t="n">
        <v>1</v>
      </c>
      <c r="AP349" s="0" t="s">
        <v>20324</v>
      </c>
      <c r="AQ349" s="0" t="s">
        <v>20325</v>
      </c>
      <c r="AR349" s="0" t="n">
        <f aca="false">TRUE()</f>
        <v>1</v>
      </c>
      <c r="AS349" s="0" t="n">
        <f aca="false">FALSE()</f>
        <v>0</v>
      </c>
      <c r="AT349" s="0" t="n">
        <f aca="false">FALSE()</f>
        <v>0</v>
      </c>
      <c r="AU349" s="0" t="n">
        <f aca="false">FALSE()</f>
        <v>0</v>
      </c>
      <c r="AV349" s="0" t="n">
        <f aca="false">FALSE()</f>
        <v>0</v>
      </c>
      <c r="AW349" s="0" t="n">
        <f aca="false">TRUE()</f>
        <v>1</v>
      </c>
      <c r="AX349" s="380" t="n">
        <v>44958.6215277778</v>
      </c>
      <c r="AY349" s="380" t="n">
        <v>44958.4166666667</v>
      </c>
      <c r="AZ349" s="0" t="n">
        <v>1</v>
      </c>
      <c r="BA349" s="0" t="s">
        <v>8550</v>
      </c>
      <c r="BB349" s="0" t="n">
        <v>0</v>
      </c>
      <c r="BC349" s="380" t="n">
        <v>25569.125</v>
      </c>
      <c r="BD349" s="0" t="s">
        <v>2599</v>
      </c>
      <c r="BE349" s="0" t="s">
        <v>2170</v>
      </c>
      <c r="BF349" s="0" t="s">
        <v>2118</v>
      </c>
    </row>
    <row r="350" customFormat="false" ht="15" hidden="false" customHeight="false" outlineLevel="0" collapsed="false">
      <c r="A350" s="0" t="s">
        <v>20326</v>
      </c>
      <c r="B350" s="0" t="s">
        <v>20327</v>
      </c>
      <c r="C350" s="0" t="s">
        <v>20326</v>
      </c>
      <c r="D350" s="0" t="s">
        <v>2133</v>
      </c>
      <c r="E350" s="0" t="s">
        <v>20326</v>
      </c>
      <c r="F350" s="0" t="n">
        <v>1</v>
      </c>
      <c r="G350" s="0" t="s">
        <v>434</v>
      </c>
      <c r="H350" s="0" t="s">
        <v>2170</v>
      </c>
      <c r="I350" s="0" t="s">
        <v>2170</v>
      </c>
      <c r="J350" s="0" t="s">
        <v>2170</v>
      </c>
      <c r="K350" s="0" t="s">
        <v>2170</v>
      </c>
      <c r="L350" s="0" t="s">
        <v>2170</v>
      </c>
      <c r="M350" s="0" t="s">
        <v>2170</v>
      </c>
      <c r="N350" s="0" t="n">
        <f aca="false">FALSE()</f>
        <v>0</v>
      </c>
      <c r="O350" s="0" t="s">
        <v>20328</v>
      </c>
      <c r="P350" s="0" t="s">
        <v>17838</v>
      </c>
      <c r="Q350" s="0" t="n">
        <v>2</v>
      </c>
      <c r="R350" s="380" t="n">
        <v>46268.125</v>
      </c>
      <c r="S350" s="223" t="n">
        <v>1000</v>
      </c>
      <c r="T350" s="0" t="s">
        <v>2132</v>
      </c>
      <c r="U350" s="380" t="n">
        <v>44172.125</v>
      </c>
      <c r="V350" s="380" t="n">
        <v>44448.125</v>
      </c>
      <c r="W350" s="0" t="s">
        <v>2132</v>
      </c>
      <c r="X350" s="0" t="s">
        <v>20329</v>
      </c>
      <c r="Y350" s="0" t="s">
        <v>601</v>
      </c>
      <c r="Z350" s="0" t="s">
        <v>2602</v>
      </c>
      <c r="AA350" s="0" t="s">
        <v>610</v>
      </c>
      <c r="AB350" s="0" t="s">
        <v>17781</v>
      </c>
      <c r="AC350" s="0" t="n">
        <v>15000000</v>
      </c>
      <c r="AD350" s="0" t="n">
        <v>20000000</v>
      </c>
      <c r="AE350" s="0" t="n">
        <v>5</v>
      </c>
      <c r="AF350" s="0" t="n">
        <f aca="false">FALSE()</f>
        <v>0</v>
      </c>
      <c r="AG350" s="0" t="n">
        <f aca="false">TRUE()</f>
        <v>1</v>
      </c>
      <c r="AH350" s="0" t="n">
        <f aca="false">TRUE()</f>
        <v>1</v>
      </c>
      <c r="AI350" s="0" t="n">
        <f aca="false">FALSE()</f>
        <v>0</v>
      </c>
      <c r="AJ350" s="0" t="n">
        <f aca="false">FALSE()</f>
        <v>0</v>
      </c>
      <c r="AK350" s="0" t="n">
        <f aca="false">FALSE()</f>
        <v>0</v>
      </c>
      <c r="AL350" s="0" t="s">
        <v>2129</v>
      </c>
      <c r="AM350" s="0" t="n">
        <f aca="false">TRUE()</f>
        <v>1</v>
      </c>
      <c r="AN350" s="0" t="s">
        <v>20330</v>
      </c>
      <c r="AO350" s="0" t="n">
        <v>1</v>
      </c>
      <c r="AP350" s="0" t="s">
        <v>20331</v>
      </c>
      <c r="AQ350" s="0" t="s">
        <v>20332</v>
      </c>
      <c r="AR350" s="0" t="n">
        <f aca="false">TRUE()</f>
        <v>1</v>
      </c>
      <c r="AS350" s="0" t="n">
        <f aca="false">FALSE()</f>
        <v>0</v>
      </c>
      <c r="AT350" s="0" t="n">
        <f aca="false">FALSE()</f>
        <v>0</v>
      </c>
      <c r="AU350" s="0" t="n">
        <f aca="false">FALSE()</f>
        <v>0</v>
      </c>
      <c r="AV350" s="0" t="n">
        <f aca="false">FALSE()</f>
        <v>0</v>
      </c>
      <c r="AW350" s="0" t="n">
        <f aca="false">TRUE()</f>
        <v>1</v>
      </c>
      <c r="AX350" s="380" t="n">
        <v>44448.5930555556</v>
      </c>
      <c r="AY350" s="380" t="n">
        <v>44448.4166666667</v>
      </c>
      <c r="AZ350" s="0" t="n">
        <v>1</v>
      </c>
      <c r="BA350" s="0" t="s">
        <v>20333</v>
      </c>
      <c r="BB350" s="0" t="n">
        <v>0</v>
      </c>
      <c r="BC350" s="380" t="n">
        <v>45904.125</v>
      </c>
      <c r="BD350" s="0" t="s">
        <v>2170</v>
      </c>
      <c r="BE350" s="0" t="s">
        <v>2170</v>
      </c>
      <c r="BF350" s="0" t="s">
        <v>2118</v>
      </c>
    </row>
    <row r="351" customFormat="false" ht="15" hidden="false" customHeight="false" outlineLevel="0" collapsed="false">
      <c r="A351" s="0" t="s">
        <v>20334</v>
      </c>
      <c r="B351" s="0" t="s">
        <v>20335</v>
      </c>
      <c r="C351" s="0" t="s">
        <v>20334</v>
      </c>
      <c r="D351" s="0" t="s">
        <v>2133</v>
      </c>
      <c r="E351" s="0" t="s">
        <v>20334</v>
      </c>
      <c r="F351" s="0" t="n">
        <v>1</v>
      </c>
      <c r="G351" s="0" t="s">
        <v>434</v>
      </c>
      <c r="H351" s="0" t="s">
        <v>2170</v>
      </c>
      <c r="I351" s="0" t="s">
        <v>2170</v>
      </c>
      <c r="J351" s="0" t="s">
        <v>2170</v>
      </c>
      <c r="K351" s="0" t="s">
        <v>2170</v>
      </c>
      <c r="L351" s="0" t="s">
        <v>2170</v>
      </c>
      <c r="M351" s="0" t="s">
        <v>2170</v>
      </c>
      <c r="N351" s="0" t="n">
        <f aca="false">FALSE()</f>
        <v>0</v>
      </c>
      <c r="O351" s="0" t="s">
        <v>20336</v>
      </c>
      <c r="P351" s="0" t="s">
        <v>17780</v>
      </c>
      <c r="Q351" s="0" t="n">
        <v>4</v>
      </c>
      <c r="R351" s="380" t="n">
        <v>46302.125</v>
      </c>
      <c r="S351" s="223" t="n">
        <v>1000</v>
      </c>
      <c r="T351" s="0" t="s">
        <v>2132</v>
      </c>
      <c r="U351" s="380" t="n">
        <v>45160.125</v>
      </c>
      <c r="V351" s="380" t="n">
        <v>45210.125</v>
      </c>
      <c r="W351" s="0" t="s">
        <v>2132</v>
      </c>
      <c r="X351" s="0" t="s">
        <v>20337</v>
      </c>
      <c r="Y351" s="0" t="s">
        <v>601</v>
      </c>
      <c r="Z351" s="0" t="s">
        <v>2602</v>
      </c>
      <c r="AA351" s="0" t="s">
        <v>2451</v>
      </c>
      <c r="AB351" s="0" t="s">
        <v>17781</v>
      </c>
      <c r="AC351" s="0" t="n">
        <v>500000</v>
      </c>
      <c r="AD351" s="0" t="n">
        <v>500000</v>
      </c>
      <c r="AE351" s="0" t="n">
        <v>5</v>
      </c>
      <c r="AF351" s="0" t="n">
        <f aca="false">FALSE()</f>
        <v>0</v>
      </c>
      <c r="AG351" s="0" t="n">
        <f aca="false">TRUE()</f>
        <v>1</v>
      </c>
      <c r="AH351" s="0" t="n">
        <f aca="false">TRUE()</f>
        <v>1</v>
      </c>
      <c r="AI351" s="0" t="n">
        <f aca="false">FALSE()</f>
        <v>0</v>
      </c>
      <c r="AJ351" s="0" t="n">
        <f aca="false">FALSE()</f>
        <v>0</v>
      </c>
      <c r="AK351" s="0" t="n">
        <f aca="false">FALSE()</f>
        <v>0</v>
      </c>
      <c r="AL351" s="0" t="s">
        <v>2129</v>
      </c>
      <c r="AM351" s="0" t="n">
        <f aca="false">TRUE()</f>
        <v>1</v>
      </c>
      <c r="AN351" s="0" t="s">
        <v>20338</v>
      </c>
      <c r="AO351" s="0" t="n">
        <v>1</v>
      </c>
      <c r="AP351" s="0" t="s">
        <v>20339</v>
      </c>
      <c r="AQ351" s="0" t="s">
        <v>20340</v>
      </c>
      <c r="AR351" s="0" t="n">
        <f aca="false">TRUE()</f>
        <v>1</v>
      </c>
      <c r="AS351" s="0" t="n">
        <f aca="false">FALSE()</f>
        <v>0</v>
      </c>
      <c r="AT351" s="0" t="n">
        <f aca="false">FALSE()</f>
        <v>0</v>
      </c>
      <c r="AU351" s="0" t="n">
        <f aca="false">FALSE()</f>
        <v>0</v>
      </c>
      <c r="AV351" s="0" t="n">
        <f aca="false">FALSE()</f>
        <v>0</v>
      </c>
      <c r="AW351" s="0" t="n">
        <f aca="false">TRUE()</f>
        <v>1</v>
      </c>
      <c r="AX351" s="380" t="n">
        <v>45210.6965277778</v>
      </c>
      <c r="AY351" s="380" t="n">
        <v>45210.4166666667</v>
      </c>
      <c r="AZ351" s="0" t="n">
        <v>3</v>
      </c>
      <c r="BA351" s="0" t="s">
        <v>20341</v>
      </c>
      <c r="BB351" s="0" t="n">
        <v>0</v>
      </c>
      <c r="BC351" s="380" t="n">
        <v>25569.125</v>
      </c>
      <c r="BD351" s="0" t="s">
        <v>2170</v>
      </c>
      <c r="BE351" s="0" t="s">
        <v>2170</v>
      </c>
      <c r="BF351" s="0" t="s">
        <v>604</v>
      </c>
    </row>
    <row r="352" customFormat="false" ht="15" hidden="false" customHeight="false" outlineLevel="0" collapsed="false">
      <c r="A352" s="0" t="s">
        <v>20342</v>
      </c>
      <c r="B352" s="0" t="s">
        <v>20343</v>
      </c>
      <c r="C352" s="0" t="s">
        <v>20342</v>
      </c>
      <c r="D352" s="0" t="s">
        <v>2133</v>
      </c>
      <c r="E352" s="0" t="s">
        <v>20342</v>
      </c>
      <c r="F352" s="0" t="n">
        <v>1</v>
      </c>
      <c r="G352" s="0" t="s">
        <v>434</v>
      </c>
      <c r="H352" s="0" t="s">
        <v>2170</v>
      </c>
      <c r="I352" s="0" t="s">
        <v>2170</v>
      </c>
      <c r="J352" s="0" t="s">
        <v>2170</v>
      </c>
      <c r="K352" s="0" t="s">
        <v>2170</v>
      </c>
      <c r="L352" s="0" t="s">
        <v>2170</v>
      </c>
      <c r="M352" s="0" t="s">
        <v>2170</v>
      </c>
      <c r="N352" s="0" t="n">
        <f aca="false">FALSE()</f>
        <v>0</v>
      </c>
      <c r="O352" s="0" t="s">
        <v>20344</v>
      </c>
      <c r="P352" s="0" t="s">
        <v>17780</v>
      </c>
      <c r="Q352" s="0" t="n">
        <v>4</v>
      </c>
      <c r="R352" s="380" t="n">
        <v>46304.125</v>
      </c>
      <c r="S352" s="223" t="n">
        <v>1000</v>
      </c>
      <c r="T352" s="0" t="s">
        <v>2132</v>
      </c>
      <c r="U352" s="380" t="n">
        <v>45196.125</v>
      </c>
      <c r="V352" s="380" t="n">
        <v>45212.125</v>
      </c>
      <c r="W352" s="0" t="s">
        <v>2132</v>
      </c>
      <c r="X352" s="0" t="s">
        <v>20345</v>
      </c>
      <c r="Y352" s="0" t="s">
        <v>601</v>
      </c>
      <c r="Z352" s="0" t="s">
        <v>2602</v>
      </c>
      <c r="AA352" s="0" t="s">
        <v>2574</v>
      </c>
      <c r="AB352" s="0" t="s">
        <v>17781</v>
      </c>
      <c r="AC352" s="0" t="n">
        <v>6000000</v>
      </c>
      <c r="AD352" s="0" t="n">
        <v>6000000</v>
      </c>
      <c r="AE352" s="0" t="n">
        <v>5</v>
      </c>
      <c r="AF352" s="0" t="n">
        <f aca="false">FALSE()</f>
        <v>0</v>
      </c>
      <c r="AG352" s="0" t="n">
        <f aca="false">TRUE()</f>
        <v>1</v>
      </c>
      <c r="AH352" s="0" t="n">
        <f aca="false">TRUE()</f>
        <v>1</v>
      </c>
      <c r="AI352" s="0" t="n">
        <f aca="false">FALSE()</f>
        <v>0</v>
      </c>
      <c r="AJ352" s="0" t="n">
        <f aca="false">FALSE()</f>
        <v>0</v>
      </c>
      <c r="AK352" s="0" t="n">
        <f aca="false">FALSE()</f>
        <v>0</v>
      </c>
      <c r="AL352" s="0" t="s">
        <v>2129</v>
      </c>
      <c r="AM352" s="0" t="n">
        <f aca="false">TRUE()</f>
        <v>1</v>
      </c>
      <c r="AN352" s="0" t="s">
        <v>20346</v>
      </c>
      <c r="AO352" s="0" t="n">
        <v>1</v>
      </c>
      <c r="AP352" s="0" t="s">
        <v>20347</v>
      </c>
      <c r="AQ352" s="0" t="s">
        <v>20348</v>
      </c>
      <c r="AR352" s="0" t="n">
        <f aca="false">TRUE()</f>
        <v>1</v>
      </c>
      <c r="AS352" s="0" t="n">
        <f aca="false">FALSE()</f>
        <v>0</v>
      </c>
      <c r="AT352" s="0" t="n">
        <f aca="false">FALSE()</f>
        <v>0</v>
      </c>
      <c r="AU352" s="0" t="n">
        <f aca="false">FALSE()</f>
        <v>0</v>
      </c>
      <c r="AV352" s="0" t="n">
        <f aca="false">FALSE()</f>
        <v>0</v>
      </c>
      <c r="AW352" s="0" t="n">
        <f aca="false">TRUE()</f>
        <v>1</v>
      </c>
      <c r="AX352" s="380" t="n">
        <v>45212.6381944444</v>
      </c>
      <c r="AY352" s="380" t="n">
        <v>45212.4166666667</v>
      </c>
      <c r="AZ352" s="0" t="n">
        <v>1</v>
      </c>
      <c r="BA352" s="0" t="s">
        <v>16080</v>
      </c>
      <c r="BB352" s="0" t="n">
        <v>0</v>
      </c>
      <c r="BC352" s="380" t="n">
        <v>25569.125</v>
      </c>
      <c r="BD352" s="0" t="s">
        <v>2170</v>
      </c>
      <c r="BE352" s="0" t="s">
        <v>2170</v>
      </c>
      <c r="BF352" s="0" t="s">
        <v>604</v>
      </c>
    </row>
    <row r="353" customFormat="false" ht="15" hidden="false" customHeight="false" outlineLevel="0" collapsed="false">
      <c r="A353" s="0" t="s">
        <v>20349</v>
      </c>
      <c r="B353" s="0" t="s">
        <v>20350</v>
      </c>
      <c r="C353" s="0" t="s">
        <v>20349</v>
      </c>
      <c r="D353" s="0" t="s">
        <v>2133</v>
      </c>
      <c r="E353" s="0" t="s">
        <v>20349</v>
      </c>
      <c r="F353" s="0" t="n">
        <v>1</v>
      </c>
      <c r="G353" s="0" t="s">
        <v>434</v>
      </c>
      <c r="H353" s="0" t="s">
        <v>2596</v>
      </c>
      <c r="I353" s="0" t="s">
        <v>2596</v>
      </c>
      <c r="J353" s="0" t="s">
        <v>4904</v>
      </c>
      <c r="K353" s="0" t="s">
        <v>2170</v>
      </c>
      <c r="L353" s="0" t="s">
        <v>2597</v>
      </c>
      <c r="M353" s="0" t="s">
        <v>2170</v>
      </c>
      <c r="N353" s="0" t="n">
        <f aca="false">FALSE()</f>
        <v>0</v>
      </c>
      <c r="O353" s="0" t="s">
        <v>20351</v>
      </c>
      <c r="P353" s="0" t="s">
        <v>17838</v>
      </c>
      <c r="Q353" s="0" t="n">
        <v>12</v>
      </c>
      <c r="R353" s="380" t="n">
        <v>47418.125</v>
      </c>
      <c r="S353" s="223" t="n">
        <v>1000</v>
      </c>
      <c r="T353" s="0" t="s">
        <v>2132</v>
      </c>
      <c r="U353" s="380" t="n">
        <v>45616.125</v>
      </c>
      <c r="V353" s="380" t="n">
        <v>45618.125</v>
      </c>
      <c r="W353" s="0" t="s">
        <v>2132</v>
      </c>
      <c r="X353" s="0" t="s">
        <v>20352</v>
      </c>
      <c r="Y353" s="0" t="s">
        <v>601</v>
      </c>
      <c r="Z353" s="0" t="s">
        <v>2602</v>
      </c>
      <c r="AA353" s="0" t="s">
        <v>2114</v>
      </c>
      <c r="AB353" s="0" t="s">
        <v>17781</v>
      </c>
      <c r="AC353" s="0" t="n">
        <v>60000000</v>
      </c>
      <c r="AD353" s="0" t="n">
        <v>20000000</v>
      </c>
      <c r="AE353" s="0" t="n">
        <v>5</v>
      </c>
      <c r="AF353" s="0" t="n">
        <f aca="false">FALSE()</f>
        <v>0</v>
      </c>
      <c r="AG353" s="0" t="n">
        <f aca="false">TRUE()</f>
        <v>1</v>
      </c>
      <c r="AH353" s="0" t="n">
        <f aca="false">TRUE()</f>
        <v>1</v>
      </c>
      <c r="AI353" s="0" t="n">
        <f aca="false">TRUE()</f>
        <v>1</v>
      </c>
      <c r="AJ353" s="0" t="n">
        <f aca="false">FALSE()</f>
        <v>0</v>
      </c>
      <c r="AK353" s="0" t="n">
        <f aca="false">FALSE()</f>
        <v>0</v>
      </c>
      <c r="AL353" s="0" t="s">
        <v>2129</v>
      </c>
      <c r="AM353" s="0" t="n">
        <f aca="false">TRUE()</f>
        <v>1</v>
      </c>
      <c r="AN353" s="0" t="s">
        <v>20353</v>
      </c>
      <c r="AO353" s="0" t="n">
        <v>1</v>
      </c>
      <c r="AP353" s="0" t="s">
        <v>20354</v>
      </c>
      <c r="AQ353" s="0" t="s">
        <v>20355</v>
      </c>
      <c r="AR353" s="0" t="n">
        <f aca="false">TRUE()</f>
        <v>1</v>
      </c>
      <c r="AS353" s="0" t="n">
        <f aca="false">FALSE()</f>
        <v>0</v>
      </c>
      <c r="AT353" s="0" t="n">
        <f aca="false">FALSE()</f>
        <v>0</v>
      </c>
      <c r="AU353" s="0" t="n">
        <f aca="false">FALSE()</f>
        <v>0</v>
      </c>
      <c r="AV353" s="0" t="n">
        <f aca="false">FALSE()</f>
        <v>0</v>
      </c>
      <c r="AW353" s="0" t="n">
        <f aca="false">TRUE()</f>
        <v>1</v>
      </c>
      <c r="AX353" s="380" t="n">
        <v>45618.6145833333</v>
      </c>
      <c r="AY353" s="380" t="n">
        <v>45618.125</v>
      </c>
      <c r="AZ353" s="0" t="n">
        <v>1</v>
      </c>
      <c r="BA353" s="0" t="s">
        <v>10738</v>
      </c>
      <c r="BB353" s="0" t="n">
        <v>0</v>
      </c>
      <c r="BC353" s="380" t="n">
        <v>46338.125</v>
      </c>
      <c r="BD353" s="0" t="s">
        <v>4904</v>
      </c>
      <c r="BE353" s="0" t="s">
        <v>2170</v>
      </c>
      <c r="BF353" s="0" t="s">
        <v>17868</v>
      </c>
    </row>
    <row r="354" customFormat="false" ht="15" hidden="false" customHeight="false" outlineLevel="0" collapsed="false">
      <c r="A354" s="0" t="s">
        <v>20356</v>
      </c>
      <c r="B354" s="0" t="s">
        <v>20357</v>
      </c>
      <c r="C354" s="0" t="s">
        <v>20356</v>
      </c>
      <c r="D354" s="0" t="s">
        <v>2133</v>
      </c>
      <c r="E354" s="0" t="s">
        <v>20356</v>
      </c>
      <c r="F354" s="0" t="n">
        <v>1</v>
      </c>
      <c r="G354" s="0" t="s">
        <v>434</v>
      </c>
      <c r="H354" s="0" t="s">
        <v>2170</v>
      </c>
      <c r="I354" s="0" t="s">
        <v>2170</v>
      </c>
      <c r="J354" s="0" t="s">
        <v>2170</v>
      </c>
      <c r="K354" s="0" t="s">
        <v>2170</v>
      </c>
      <c r="L354" s="0" t="s">
        <v>2170</v>
      </c>
      <c r="M354" s="0" t="s">
        <v>2170</v>
      </c>
      <c r="N354" s="0" t="n">
        <f aca="false">FALSE()</f>
        <v>0</v>
      </c>
      <c r="O354" s="0" t="s">
        <v>20358</v>
      </c>
      <c r="P354" s="0" t="s">
        <v>17780</v>
      </c>
      <c r="Q354" s="0" t="n">
        <v>4</v>
      </c>
      <c r="R354" s="380" t="n">
        <v>47325.125</v>
      </c>
      <c r="S354" s="223" t="n">
        <v>1000</v>
      </c>
      <c r="T354" s="0" t="s">
        <v>2132</v>
      </c>
      <c r="U354" s="380" t="n">
        <v>45653.125</v>
      </c>
      <c r="V354" s="380" t="n">
        <v>45687.125</v>
      </c>
      <c r="W354" s="0" t="s">
        <v>2132</v>
      </c>
      <c r="X354" s="0" t="s">
        <v>20359</v>
      </c>
      <c r="Y354" s="0" t="s">
        <v>601</v>
      </c>
      <c r="Z354" s="0" t="s">
        <v>2602</v>
      </c>
      <c r="AA354" s="0" t="s">
        <v>2891</v>
      </c>
      <c r="AB354" s="0" t="s">
        <v>17781</v>
      </c>
      <c r="AC354" s="0" t="n">
        <v>250000</v>
      </c>
      <c r="AD354" s="0" t="n">
        <v>200000</v>
      </c>
      <c r="AE354" s="0" t="n">
        <v>5</v>
      </c>
      <c r="AF354" s="0" t="n">
        <f aca="false">FALSE()</f>
        <v>0</v>
      </c>
      <c r="AG354" s="0" t="n">
        <f aca="false">TRUE()</f>
        <v>1</v>
      </c>
      <c r="AH354" s="0" t="n">
        <f aca="false">TRUE()</f>
        <v>1</v>
      </c>
      <c r="AI354" s="0" t="n">
        <f aca="false">FALSE()</f>
        <v>0</v>
      </c>
      <c r="AJ354" s="0" t="n">
        <f aca="false">FALSE()</f>
        <v>0</v>
      </c>
      <c r="AK354" s="0" t="n">
        <f aca="false">FALSE()</f>
        <v>0</v>
      </c>
      <c r="AL354" s="0" t="s">
        <v>2129</v>
      </c>
      <c r="AM354" s="0" t="n">
        <f aca="false">TRUE()</f>
        <v>1</v>
      </c>
      <c r="AN354" s="0" t="s">
        <v>20360</v>
      </c>
      <c r="AO354" s="0" t="n">
        <v>1</v>
      </c>
      <c r="AP354" s="0" t="s">
        <v>20361</v>
      </c>
      <c r="AQ354" s="0" t="s">
        <v>20362</v>
      </c>
      <c r="AR354" s="0" t="n">
        <f aca="false">TRUE()</f>
        <v>1</v>
      </c>
      <c r="AS354" s="0" t="n">
        <f aca="false">FALSE()</f>
        <v>0</v>
      </c>
      <c r="AT354" s="0" t="n">
        <f aca="false">FALSE()</f>
        <v>0</v>
      </c>
      <c r="AU354" s="0" t="n">
        <f aca="false">FALSE()</f>
        <v>0</v>
      </c>
      <c r="AV354" s="0" t="n">
        <f aca="false">FALSE()</f>
        <v>0</v>
      </c>
      <c r="AW354" s="0" t="n">
        <f aca="false">TRUE()</f>
        <v>1</v>
      </c>
      <c r="AX354" s="380" t="n">
        <v>45687.6888888889</v>
      </c>
      <c r="AY354" s="380" t="n">
        <v>45687.125</v>
      </c>
      <c r="AZ354" s="0" t="n">
        <v>3</v>
      </c>
      <c r="BA354" s="0" t="s">
        <v>20363</v>
      </c>
      <c r="BB354" s="0" t="n">
        <v>0</v>
      </c>
      <c r="BC354" s="380" t="n">
        <v>25569.125</v>
      </c>
      <c r="BD354" s="0" t="s">
        <v>2170</v>
      </c>
      <c r="BE354" s="0" t="s">
        <v>2170</v>
      </c>
      <c r="BF354" s="0" t="s">
        <v>604</v>
      </c>
    </row>
    <row r="355" customFormat="false" ht="15" hidden="false" customHeight="false" outlineLevel="0" collapsed="false">
      <c r="A355" s="0" t="s">
        <v>20364</v>
      </c>
      <c r="B355" s="0" t="s">
        <v>20365</v>
      </c>
      <c r="C355" s="0" t="s">
        <v>20364</v>
      </c>
      <c r="D355" s="0" t="s">
        <v>2133</v>
      </c>
      <c r="E355" s="0" t="s">
        <v>20364</v>
      </c>
      <c r="F355" s="0" t="n">
        <v>1</v>
      </c>
      <c r="G355" s="0" t="s">
        <v>434</v>
      </c>
      <c r="H355" s="0" t="s">
        <v>2170</v>
      </c>
      <c r="I355" s="0" t="s">
        <v>2170</v>
      </c>
      <c r="J355" s="0" t="s">
        <v>2170</v>
      </c>
      <c r="K355" s="0" t="s">
        <v>2170</v>
      </c>
      <c r="L355" s="0" t="s">
        <v>2170</v>
      </c>
      <c r="M355" s="0" t="s">
        <v>2170</v>
      </c>
      <c r="N355" s="0" t="n">
        <f aca="false">FALSE()</f>
        <v>0</v>
      </c>
      <c r="O355" s="0" t="s">
        <v>20366</v>
      </c>
      <c r="P355" s="0" t="s">
        <v>17780</v>
      </c>
      <c r="Q355" s="0" t="n">
        <v>4</v>
      </c>
      <c r="R355" s="380" t="n">
        <v>46800.125</v>
      </c>
      <c r="S355" s="223" t="n">
        <v>375</v>
      </c>
      <c r="T355" s="0" t="s">
        <v>2132</v>
      </c>
      <c r="U355" s="380" t="n">
        <v>43823.125</v>
      </c>
      <c r="V355" s="380" t="n">
        <v>43888.125</v>
      </c>
      <c r="W355" s="0" t="s">
        <v>2132</v>
      </c>
      <c r="X355" s="0" t="s">
        <v>17982</v>
      </c>
      <c r="Y355" s="0" t="s">
        <v>601</v>
      </c>
      <c r="Z355" s="0" t="s">
        <v>2602</v>
      </c>
      <c r="AA355" s="0" t="s">
        <v>610</v>
      </c>
      <c r="AB355" s="0" t="s">
        <v>17781</v>
      </c>
      <c r="AC355" s="0" t="n">
        <v>10000000</v>
      </c>
      <c r="AD355" s="0" t="n">
        <v>10000000</v>
      </c>
      <c r="AE355" s="0" t="n">
        <v>5</v>
      </c>
      <c r="AF355" s="0" t="n">
        <f aca="false">FALSE()</f>
        <v>0</v>
      </c>
      <c r="AG355" s="0" t="n">
        <f aca="false">TRUE()</f>
        <v>1</v>
      </c>
      <c r="AH355" s="0" t="n">
        <f aca="false">TRUE()</f>
        <v>1</v>
      </c>
      <c r="AI355" s="0" t="n">
        <f aca="false">FALSE()</f>
        <v>0</v>
      </c>
      <c r="AJ355" s="0" t="n">
        <f aca="false">FALSE()</f>
        <v>0</v>
      </c>
      <c r="AK355" s="0" t="n">
        <f aca="false">TRUE()</f>
        <v>1</v>
      </c>
      <c r="AL355" s="0" t="s">
        <v>2129</v>
      </c>
      <c r="AM355" s="0" t="n">
        <f aca="false">TRUE()</f>
        <v>1</v>
      </c>
      <c r="AN355" s="0" t="s">
        <v>20367</v>
      </c>
      <c r="AO355" s="0" t="n">
        <v>1</v>
      </c>
      <c r="AP355" s="0" t="s">
        <v>20368</v>
      </c>
      <c r="AQ355" s="0" t="s">
        <v>20369</v>
      </c>
      <c r="AR355" s="0" t="n">
        <f aca="false">TRUE()</f>
        <v>1</v>
      </c>
      <c r="AS355" s="0" t="n">
        <f aca="false">FALSE()</f>
        <v>0</v>
      </c>
      <c r="AT355" s="0" t="n">
        <f aca="false">FALSE()</f>
        <v>0</v>
      </c>
      <c r="AU355" s="0" t="n">
        <f aca="false">FALSE()</f>
        <v>0</v>
      </c>
      <c r="AV355" s="0" t="n">
        <f aca="false">FALSE()</f>
        <v>0</v>
      </c>
      <c r="AW355" s="0" t="n">
        <f aca="false">TRUE()</f>
        <v>1</v>
      </c>
      <c r="AX355" s="380" t="n">
        <v>43888.5819444444</v>
      </c>
      <c r="AY355" s="380" t="n">
        <v>43888.4166666667</v>
      </c>
      <c r="AZ355" s="0" t="n">
        <v>1</v>
      </c>
      <c r="BA355" s="0" t="s">
        <v>17892</v>
      </c>
      <c r="BB355" s="0" t="n">
        <v>0</v>
      </c>
      <c r="BC355" s="380" t="n">
        <v>25569.125</v>
      </c>
      <c r="BD355" s="0" t="s">
        <v>2170</v>
      </c>
      <c r="BE355" s="0" t="s">
        <v>2170</v>
      </c>
      <c r="BF355" s="0" t="s">
        <v>2118</v>
      </c>
    </row>
    <row r="356" customFormat="false" ht="15" hidden="false" customHeight="false" outlineLevel="0" collapsed="false">
      <c r="A356" s="0" t="s">
        <v>20370</v>
      </c>
      <c r="B356" s="0" t="s">
        <v>20371</v>
      </c>
      <c r="C356" s="0" t="s">
        <v>20370</v>
      </c>
      <c r="D356" s="0" t="s">
        <v>2133</v>
      </c>
      <c r="E356" s="0" t="s">
        <v>20370</v>
      </c>
      <c r="F356" s="0" t="n">
        <v>1</v>
      </c>
      <c r="G356" s="0" t="s">
        <v>434</v>
      </c>
      <c r="H356" s="0" t="s">
        <v>2170</v>
      </c>
      <c r="I356" s="0" t="s">
        <v>2170</v>
      </c>
      <c r="J356" s="0" t="s">
        <v>2170</v>
      </c>
      <c r="K356" s="0" t="s">
        <v>2170</v>
      </c>
      <c r="L356" s="0" t="s">
        <v>2170</v>
      </c>
      <c r="M356" s="0" t="s">
        <v>2170</v>
      </c>
      <c r="N356" s="0" t="n">
        <f aca="false">FALSE()</f>
        <v>0</v>
      </c>
      <c r="O356" s="0" t="s">
        <v>20372</v>
      </c>
      <c r="P356" s="0" t="s">
        <v>17780</v>
      </c>
      <c r="Q356" s="0" t="n">
        <v>12</v>
      </c>
      <c r="R356" s="380" t="n">
        <v>46246.125</v>
      </c>
      <c r="S356" s="223" t="n">
        <v>1000</v>
      </c>
      <c r="T356" s="0" t="s">
        <v>2132</v>
      </c>
      <c r="U356" s="380" t="n">
        <v>45700.125</v>
      </c>
      <c r="V356" s="380" t="n">
        <v>45706.125</v>
      </c>
      <c r="W356" s="0" t="s">
        <v>2132</v>
      </c>
      <c r="X356" s="0" t="s">
        <v>20373</v>
      </c>
      <c r="Y356" s="0" t="s">
        <v>601</v>
      </c>
      <c r="Z356" s="0" t="s">
        <v>2602</v>
      </c>
      <c r="AA356" s="0" t="s">
        <v>2114</v>
      </c>
      <c r="AB356" s="0" t="s">
        <v>17781</v>
      </c>
      <c r="AC356" s="0" t="n">
        <v>1000000</v>
      </c>
      <c r="AD356" s="0" t="n">
        <v>1000000</v>
      </c>
      <c r="AE356" s="0" t="n">
        <v>5</v>
      </c>
      <c r="AF356" s="0" t="n">
        <f aca="false">FALSE()</f>
        <v>0</v>
      </c>
      <c r="AG356" s="0" t="n">
        <f aca="false">TRUE()</f>
        <v>1</v>
      </c>
      <c r="AH356" s="0" t="n">
        <f aca="false">TRUE()</f>
        <v>1</v>
      </c>
      <c r="AI356" s="0" t="n">
        <f aca="false">FALSE()</f>
        <v>0</v>
      </c>
      <c r="AJ356" s="0" t="n">
        <f aca="false">FALSE()</f>
        <v>0</v>
      </c>
      <c r="AK356" s="0" t="n">
        <f aca="false">FALSE()</f>
        <v>0</v>
      </c>
      <c r="AL356" s="0" t="s">
        <v>3129</v>
      </c>
      <c r="AM356" s="0" t="n">
        <f aca="false">TRUE()</f>
        <v>1</v>
      </c>
      <c r="AN356" s="0" t="s">
        <v>20374</v>
      </c>
      <c r="AO356" s="0" t="n">
        <v>1</v>
      </c>
      <c r="AP356" s="0" t="s">
        <v>20375</v>
      </c>
      <c r="AQ356" s="0" t="s">
        <v>20376</v>
      </c>
      <c r="AR356" s="0" t="n">
        <f aca="false">TRUE()</f>
        <v>1</v>
      </c>
      <c r="AS356" s="0" t="n">
        <f aca="false">FALSE()</f>
        <v>0</v>
      </c>
      <c r="AT356" s="0" t="n">
        <f aca="false">FALSE()</f>
        <v>0</v>
      </c>
      <c r="AU356" s="0" t="n">
        <f aca="false">FALSE()</f>
        <v>0</v>
      </c>
      <c r="AV356" s="0" t="n">
        <f aca="false">FALSE()</f>
        <v>0</v>
      </c>
      <c r="AW356" s="0" t="n">
        <f aca="false">TRUE()</f>
        <v>1</v>
      </c>
      <c r="AX356" s="380" t="n">
        <v>45706.6152777778</v>
      </c>
      <c r="AY356" s="380" t="n">
        <v>45706.125</v>
      </c>
      <c r="AZ356" s="0" t="n">
        <v>1</v>
      </c>
      <c r="BA356" s="0" t="s">
        <v>10738</v>
      </c>
      <c r="BB356" s="0" t="n">
        <v>1</v>
      </c>
      <c r="BC356" s="380" t="n">
        <v>25569.125</v>
      </c>
      <c r="BD356" s="0" t="s">
        <v>2170</v>
      </c>
      <c r="BE356" s="0" t="s">
        <v>2170</v>
      </c>
      <c r="BF356" s="0" t="s">
        <v>2118</v>
      </c>
    </row>
    <row r="357" customFormat="false" ht="15" hidden="false" customHeight="false" outlineLevel="0" collapsed="false">
      <c r="A357" s="0" t="s">
        <v>20377</v>
      </c>
      <c r="B357" s="0" t="s">
        <v>20378</v>
      </c>
      <c r="C357" s="0" t="s">
        <v>20377</v>
      </c>
      <c r="D357" s="0" t="s">
        <v>2133</v>
      </c>
      <c r="E357" s="0" t="s">
        <v>20377</v>
      </c>
      <c r="F357" s="0" t="n">
        <v>1</v>
      </c>
      <c r="G357" s="0" t="s">
        <v>434</v>
      </c>
      <c r="H357" s="0" t="s">
        <v>2170</v>
      </c>
      <c r="I357" s="0" t="s">
        <v>2170</v>
      </c>
      <c r="J357" s="0" t="s">
        <v>2170</v>
      </c>
      <c r="K357" s="0" t="s">
        <v>2170</v>
      </c>
      <c r="L357" s="0" t="s">
        <v>2170</v>
      </c>
      <c r="M357" s="0" t="s">
        <v>2170</v>
      </c>
      <c r="N357" s="0" t="n">
        <f aca="false">FALSE()</f>
        <v>0</v>
      </c>
      <c r="O357" s="0" t="s">
        <v>20379</v>
      </c>
      <c r="P357" s="0" t="s">
        <v>17838</v>
      </c>
      <c r="Q357" s="0" t="n">
        <v>4</v>
      </c>
      <c r="R357" s="380" t="n">
        <v>25569.125</v>
      </c>
      <c r="S357" s="223" t="n">
        <v>1000</v>
      </c>
      <c r="T357" s="0" t="s">
        <v>2132</v>
      </c>
      <c r="U357" s="380" t="n">
        <v>45442.125</v>
      </c>
      <c r="V357" s="380" t="n">
        <v>45453.125</v>
      </c>
      <c r="W357" s="0" t="s">
        <v>2132</v>
      </c>
      <c r="X357" s="0" t="s">
        <v>20380</v>
      </c>
      <c r="Y357" s="0" t="s">
        <v>601</v>
      </c>
      <c r="Z357" s="0" t="s">
        <v>2602</v>
      </c>
      <c r="AA357" s="0" t="s">
        <v>610</v>
      </c>
      <c r="AB357" s="0" t="s">
        <v>17781</v>
      </c>
      <c r="AC357" s="0" t="n">
        <v>218531</v>
      </c>
      <c r="AD357" s="0" t="n">
        <v>500000</v>
      </c>
      <c r="AE357" s="0" t="n">
        <v>5</v>
      </c>
      <c r="AF357" s="0" t="n">
        <f aca="false">FALSE()</f>
        <v>0</v>
      </c>
      <c r="AG357" s="0" t="n">
        <f aca="false">TRUE()</f>
        <v>1</v>
      </c>
      <c r="AH357" s="0" t="n">
        <f aca="false">TRUE()</f>
        <v>1</v>
      </c>
      <c r="AI357" s="0" t="n">
        <f aca="false">FALSE()</f>
        <v>0</v>
      </c>
      <c r="AJ357" s="0" t="n">
        <f aca="false">TRUE()</f>
        <v>1</v>
      </c>
      <c r="AK357" s="0" t="n">
        <f aca="false">FALSE()</f>
        <v>0</v>
      </c>
      <c r="AL357" s="0" t="s">
        <v>3129</v>
      </c>
      <c r="AM357" s="0" t="n">
        <f aca="false">TRUE()</f>
        <v>1</v>
      </c>
      <c r="AN357" s="0" t="s">
        <v>20381</v>
      </c>
      <c r="AO357" s="0" t="n">
        <v>1</v>
      </c>
      <c r="AP357" s="0" t="s">
        <v>20382</v>
      </c>
      <c r="AQ357" s="0" t="s">
        <v>20383</v>
      </c>
      <c r="AR357" s="0" t="n">
        <f aca="false">TRUE()</f>
        <v>1</v>
      </c>
      <c r="AS357" s="0" t="n">
        <f aca="false">TRUE()</f>
        <v>1</v>
      </c>
      <c r="AT357" s="0" t="n">
        <f aca="false">FALSE()</f>
        <v>0</v>
      </c>
      <c r="AU357" s="0" t="n">
        <f aca="false">FALSE()</f>
        <v>0</v>
      </c>
      <c r="AV357" s="0" t="n">
        <f aca="false">FALSE()</f>
        <v>0</v>
      </c>
      <c r="AW357" s="0" t="n">
        <f aca="false">FALSE()</f>
        <v>0</v>
      </c>
      <c r="AX357" s="380" t="n">
        <v>45467.425</v>
      </c>
      <c r="AY357" s="380" t="n">
        <v>45467.125</v>
      </c>
      <c r="AZ357" s="0" t="n">
        <v>0</v>
      </c>
      <c r="BA357" s="0" t="s">
        <v>19248</v>
      </c>
      <c r="BB357" s="0" t="n">
        <v>1</v>
      </c>
      <c r="BC357" s="380" t="n">
        <v>45868.125</v>
      </c>
      <c r="BD357" s="0" t="s">
        <v>2170</v>
      </c>
      <c r="BE357" s="0" t="s">
        <v>2170</v>
      </c>
      <c r="BF357" s="0" t="s">
        <v>2118</v>
      </c>
    </row>
    <row r="358" customFormat="false" ht="15" hidden="false" customHeight="false" outlineLevel="0" collapsed="false">
      <c r="A358" s="0" t="s">
        <v>20384</v>
      </c>
      <c r="B358" s="0" t="s">
        <v>20385</v>
      </c>
      <c r="C358" s="0" t="s">
        <v>20384</v>
      </c>
      <c r="D358" s="0" t="s">
        <v>2133</v>
      </c>
      <c r="E358" s="0" t="s">
        <v>20384</v>
      </c>
      <c r="F358" s="0" t="n">
        <v>1</v>
      </c>
      <c r="G358" s="0" t="s">
        <v>434</v>
      </c>
      <c r="H358" s="0" t="s">
        <v>2170</v>
      </c>
      <c r="I358" s="0" t="s">
        <v>2170</v>
      </c>
      <c r="J358" s="0" t="s">
        <v>2170</v>
      </c>
      <c r="K358" s="0" t="s">
        <v>2170</v>
      </c>
      <c r="L358" s="0" t="s">
        <v>2170</v>
      </c>
      <c r="M358" s="0" t="s">
        <v>2170</v>
      </c>
      <c r="N358" s="0" t="n">
        <f aca="false">FALSE()</f>
        <v>0</v>
      </c>
      <c r="O358" s="0" t="s">
        <v>20386</v>
      </c>
      <c r="P358" s="0" t="s">
        <v>17780</v>
      </c>
      <c r="Q358" s="0" t="n">
        <v>4</v>
      </c>
      <c r="R358" s="380" t="n">
        <v>48542.125</v>
      </c>
      <c r="S358" s="223" t="n">
        <v>1000</v>
      </c>
      <c r="T358" s="0" t="s">
        <v>2132</v>
      </c>
      <c r="U358" s="380" t="n">
        <v>44554.125</v>
      </c>
      <c r="V358" s="380" t="n">
        <v>44902.125</v>
      </c>
      <c r="W358" s="0" t="s">
        <v>2132</v>
      </c>
      <c r="X358" s="0" t="s">
        <v>18491</v>
      </c>
      <c r="Y358" s="0" t="s">
        <v>601</v>
      </c>
      <c r="Z358" s="0" t="s">
        <v>2602</v>
      </c>
      <c r="AA358" s="0" t="s">
        <v>610</v>
      </c>
      <c r="AB358" s="0" t="s">
        <v>17781</v>
      </c>
      <c r="AC358" s="0" t="n">
        <v>10000000</v>
      </c>
      <c r="AD358" s="0" t="n">
        <v>10000000</v>
      </c>
      <c r="AE358" s="0" t="n">
        <v>5</v>
      </c>
      <c r="AF358" s="0" t="n">
        <f aca="false">FALSE()</f>
        <v>0</v>
      </c>
      <c r="AG358" s="0" t="n">
        <f aca="false">TRUE()</f>
        <v>1</v>
      </c>
      <c r="AH358" s="0" t="n">
        <f aca="false">TRUE()</f>
        <v>1</v>
      </c>
      <c r="AI358" s="0" t="n">
        <f aca="false">FALSE()</f>
        <v>0</v>
      </c>
      <c r="AJ358" s="0" t="n">
        <f aca="false">FALSE()</f>
        <v>0</v>
      </c>
      <c r="AK358" s="0" t="n">
        <f aca="false">FALSE()</f>
        <v>0</v>
      </c>
      <c r="AL358" s="0" t="s">
        <v>2129</v>
      </c>
      <c r="AM358" s="0" t="n">
        <f aca="false">TRUE()</f>
        <v>1</v>
      </c>
      <c r="AN358" s="0" t="s">
        <v>20387</v>
      </c>
      <c r="AO358" s="0" t="n">
        <v>1</v>
      </c>
      <c r="AP358" s="0" t="s">
        <v>20388</v>
      </c>
      <c r="AQ358" s="0" t="s">
        <v>20389</v>
      </c>
      <c r="AR358" s="0" t="n">
        <f aca="false">TRUE()</f>
        <v>1</v>
      </c>
      <c r="AS358" s="0" t="n">
        <f aca="false">FALSE()</f>
        <v>0</v>
      </c>
      <c r="AT358" s="0" t="n">
        <f aca="false">FALSE()</f>
        <v>0</v>
      </c>
      <c r="AU358" s="0" t="n">
        <f aca="false">FALSE()</f>
        <v>0</v>
      </c>
      <c r="AV358" s="0" t="n">
        <f aca="false">FALSE()</f>
        <v>0</v>
      </c>
      <c r="AW358" s="0" t="n">
        <f aca="false">TRUE()</f>
        <v>1</v>
      </c>
      <c r="AX358" s="380" t="n">
        <v>44902.6486111111</v>
      </c>
      <c r="AY358" s="380" t="n">
        <v>44902.4166666667</v>
      </c>
      <c r="AZ358" s="0" t="n">
        <v>2</v>
      </c>
      <c r="BA358" s="0" t="s">
        <v>9409</v>
      </c>
      <c r="BB358" s="0" t="n">
        <v>0</v>
      </c>
      <c r="BC358" s="380" t="n">
        <v>45994.125</v>
      </c>
      <c r="BD358" s="0" t="s">
        <v>2170</v>
      </c>
      <c r="BE358" s="0" t="s">
        <v>2170</v>
      </c>
      <c r="BF358" s="0" t="s">
        <v>2118</v>
      </c>
    </row>
    <row r="359" customFormat="false" ht="15" hidden="false" customHeight="false" outlineLevel="0" collapsed="false">
      <c r="A359" s="0" t="s">
        <v>20390</v>
      </c>
      <c r="B359" s="0" t="s">
        <v>20391</v>
      </c>
      <c r="C359" s="0" t="s">
        <v>20390</v>
      </c>
      <c r="D359" s="0" t="s">
        <v>2133</v>
      </c>
      <c r="E359" s="0" t="s">
        <v>20390</v>
      </c>
      <c r="F359" s="0" t="n">
        <v>1</v>
      </c>
      <c r="G359" s="0" t="s">
        <v>434</v>
      </c>
      <c r="H359" s="0" t="s">
        <v>2170</v>
      </c>
      <c r="I359" s="0" t="s">
        <v>2170</v>
      </c>
      <c r="J359" s="0" t="s">
        <v>2170</v>
      </c>
      <c r="K359" s="0" t="s">
        <v>2170</v>
      </c>
      <c r="L359" s="0" t="s">
        <v>2170</v>
      </c>
      <c r="M359" s="0" t="s">
        <v>2170</v>
      </c>
      <c r="N359" s="0" t="n">
        <f aca="false">FALSE()</f>
        <v>0</v>
      </c>
      <c r="O359" s="0" t="s">
        <v>20392</v>
      </c>
      <c r="P359" s="0" t="s">
        <v>17780</v>
      </c>
      <c r="Q359" s="0" t="n">
        <v>12</v>
      </c>
      <c r="R359" s="380" t="n">
        <v>47127.125</v>
      </c>
      <c r="S359" s="223" t="n">
        <v>1000</v>
      </c>
      <c r="T359" s="0" t="s">
        <v>2132</v>
      </c>
      <c r="U359" s="380" t="n">
        <v>45684.125</v>
      </c>
      <c r="V359" s="380" t="n">
        <v>45687.125</v>
      </c>
      <c r="W359" s="0" t="s">
        <v>2132</v>
      </c>
      <c r="X359" s="0" t="s">
        <v>20393</v>
      </c>
      <c r="Y359" s="0" t="s">
        <v>601</v>
      </c>
      <c r="Z359" s="0" t="s">
        <v>2602</v>
      </c>
      <c r="AA359" s="0" t="s">
        <v>2693</v>
      </c>
      <c r="AB359" s="0" t="s">
        <v>17781</v>
      </c>
      <c r="AC359" s="0" t="n">
        <v>350000</v>
      </c>
      <c r="AD359" s="0" t="n">
        <v>350000</v>
      </c>
      <c r="AE359" s="0" t="n">
        <v>5</v>
      </c>
      <c r="AF359" s="0" t="n">
        <f aca="false">FALSE()</f>
        <v>0</v>
      </c>
      <c r="AG359" s="0" t="n">
        <f aca="false">TRUE()</f>
        <v>1</v>
      </c>
      <c r="AH359" s="0" t="n">
        <f aca="false">TRUE()</f>
        <v>1</v>
      </c>
      <c r="AI359" s="0" t="n">
        <f aca="false">TRUE()</f>
        <v>1</v>
      </c>
      <c r="AJ359" s="0" t="n">
        <f aca="false">FALSE()</f>
        <v>0</v>
      </c>
      <c r="AK359" s="0" t="n">
        <f aca="false">FALSE()</f>
        <v>0</v>
      </c>
      <c r="AL359" s="0" t="s">
        <v>2129</v>
      </c>
      <c r="AM359" s="0" t="n">
        <f aca="false">TRUE()</f>
        <v>1</v>
      </c>
      <c r="AN359" s="0" t="s">
        <v>20394</v>
      </c>
      <c r="AO359" s="0" t="n">
        <v>1</v>
      </c>
      <c r="AP359" s="0" t="s">
        <v>20395</v>
      </c>
      <c r="AQ359" s="0" t="s">
        <v>20396</v>
      </c>
      <c r="AR359" s="0" t="n">
        <f aca="false">TRUE()</f>
        <v>1</v>
      </c>
      <c r="AS359" s="0" t="n">
        <f aca="false">TRUE()</f>
        <v>1</v>
      </c>
      <c r="AT359" s="0" t="n">
        <f aca="false">FALSE()</f>
        <v>0</v>
      </c>
      <c r="AU359" s="0" t="n">
        <f aca="false">FALSE()</f>
        <v>0</v>
      </c>
      <c r="AV359" s="0" t="n">
        <f aca="false">FALSE()</f>
        <v>0</v>
      </c>
      <c r="AW359" s="0" t="n">
        <f aca="false">TRUE()</f>
        <v>1</v>
      </c>
      <c r="AX359" s="380" t="n">
        <v>45687.6881944444</v>
      </c>
      <c r="AY359" s="380" t="n">
        <v>45687.125</v>
      </c>
      <c r="AZ359" s="0" t="n">
        <v>2</v>
      </c>
      <c r="BA359" s="0" t="s">
        <v>4314</v>
      </c>
      <c r="BB359" s="0" t="n">
        <v>0</v>
      </c>
      <c r="BC359" s="380" t="n">
        <v>25569.125</v>
      </c>
      <c r="BD359" s="0" t="s">
        <v>2170</v>
      </c>
      <c r="BE359" s="0" t="s">
        <v>2170</v>
      </c>
      <c r="BF359" s="0" t="s">
        <v>2118</v>
      </c>
    </row>
    <row r="360" customFormat="false" ht="15" hidden="false" customHeight="false" outlineLevel="0" collapsed="false">
      <c r="A360" s="0" t="s">
        <v>20397</v>
      </c>
      <c r="B360" s="0" t="s">
        <v>20398</v>
      </c>
      <c r="C360" s="0" t="s">
        <v>20397</v>
      </c>
      <c r="D360" s="0" t="s">
        <v>2133</v>
      </c>
      <c r="E360" s="0" t="s">
        <v>20397</v>
      </c>
      <c r="F360" s="0" t="n">
        <v>1</v>
      </c>
      <c r="G360" s="0" t="s">
        <v>434</v>
      </c>
      <c r="H360" s="0" t="s">
        <v>2170</v>
      </c>
      <c r="I360" s="0" t="s">
        <v>2170</v>
      </c>
      <c r="J360" s="0" t="s">
        <v>2170</v>
      </c>
      <c r="K360" s="0" t="s">
        <v>2170</v>
      </c>
      <c r="L360" s="0" t="s">
        <v>2170</v>
      </c>
      <c r="M360" s="0" t="s">
        <v>2170</v>
      </c>
      <c r="N360" s="0" t="n">
        <f aca="false">FALSE()</f>
        <v>0</v>
      </c>
      <c r="O360" s="0" t="s">
        <v>20399</v>
      </c>
      <c r="P360" s="0" t="s">
        <v>17780</v>
      </c>
      <c r="Q360" s="0" t="n">
        <v>12</v>
      </c>
      <c r="R360" s="380" t="n">
        <v>46266.125</v>
      </c>
      <c r="S360" s="223" t="n">
        <v>1000</v>
      </c>
      <c r="T360" s="0" t="s">
        <v>2132</v>
      </c>
      <c r="U360" s="380" t="n">
        <v>45166.125</v>
      </c>
      <c r="V360" s="380" t="n">
        <v>45170.125</v>
      </c>
      <c r="W360" s="0" t="s">
        <v>2132</v>
      </c>
      <c r="X360" s="0" t="s">
        <v>18721</v>
      </c>
      <c r="Y360" s="0" t="s">
        <v>601</v>
      </c>
      <c r="Z360" s="0" t="s">
        <v>2602</v>
      </c>
      <c r="AA360" s="0" t="s">
        <v>610</v>
      </c>
      <c r="AB360" s="0" t="s">
        <v>17781</v>
      </c>
      <c r="AC360" s="0" t="n">
        <v>14901802</v>
      </c>
      <c r="AD360" s="0" t="n">
        <v>20000000</v>
      </c>
      <c r="AE360" s="0" t="n">
        <v>5</v>
      </c>
      <c r="AF360" s="0" t="n">
        <f aca="false">FALSE()</f>
        <v>0</v>
      </c>
      <c r="AG360" s="0" t="n">
        <f aca="false">TRUE()</f>
        <v>1</v>
      </c>
      <c r="AH360" s="0" t="n">
        <f aca="false">TRUE()</f>
        <v>1</v>
      </c>
      <c r="AI360" s="0" t="n">
        <f aca="false">TRUE()</f>
        <v>1</v>
      </c>
      <c r="AJ360" s="0" t="n">
        <f aca="false">FALSE()</f>
        <v>0</v>
      </c>
      <c r="AK360" s="0" t="n">
        <f aca="false">FALSE()</f>
        <v>0</v>
      </c>
      <c r="AL360" s="0" t="s">
        <v>2129</v>
      </c>
      <c r="AM360" s="0" t="n">
        <f aca="false">TRUE()</f>
        <v>1</v>
      </c>
      <c r="AN360" s="0" t="s">
        <v>20400</v>
      </c>
      <c r="AO360" s="0" t="n">
        <v>1</v>
      </c>
      <c r="AP360" s="0" t="s">
        <v>20401</v>
      </c>
      <c r="AQ360" s="0" t="s">
        <v>20402</v>
      </c>
      <c r="AR360" s="0" t="n">
        <f aca="false">TRUE()</f>
        <v>1</v>
      </c>
      <c r="AS360" s="0" t="n">
        <f aca="false">TRUE()</f>
        <v>1</v>
      </c>
      <c r="AT360" s="0" t="n">
        <f aca="false">FALSE()</f>
        <v>0</v>
      </c>
      <c r="AU360" s="0" t="n">
        <f aca="false">FALSE()</f>
        <v>0</v>
      </c>
      <c r="AV360" s="0" t="n">
        <f aca="false">FALSE()</f>
        <v>0</v>
      </c>
      <c r="AW360" s="0" t="n">
        <f aca="false">TRUE()</f>
        <v>1</v>
      </c>
      <c r="AX360" s="380" t="n">
        <v>45170.7506944445</v>
      </c>
      <c r="AY360" s="380" t="n">
        <v>45170.4166666667</v>
      </c>
      <c r="AZ360" s="0" t="n">
        <v>1</v>
      </c>
      <c r="BA360" s="0" t="s">
        <v>10962</v>
      </c>
      <c r="BB360" s="0" t="n">
        <v>0</v>
      </c>
      <c r="BC360" s="380" t="n">
        <v>25569.125</v>
      </c>
      <c r="BD360" s="0" t="s">
        <v>2170</v>
      </c>
      <c r="BE360" s="0" t="s">
        <v>2170</v>
      </c>
      <c r="BF360" s="0" t="s">
        <v>2118</v>
      </c>
    </row>
    <row r="361" customFormat="false" ht="15" hidden="false" customHeight="false" outlineLevel="0" collapsed="false">
      <c r="A361" s="0" t="s">
        <v>20403</v>
      </c>
      <c r="B361" s="0" t="s">
        <v>20404</v>
      </c>
      <c r="C361" s="0" t="s">
        <v>20403</v>
      </c>
      <c r="D361" s="0" t="s">
        <v>2133</v>
      </c>
      <c r="E361" s="0" t="s">
        <v>20403</v>
      </c>
      <c r="F361" s="0" t="n">
        <v>1</v>
      </c>
      <c r="G361" s="0" t="s">
        <v>434</v>
      </c>
      <c r="H361" s="0" t="s">
        <v>2170</v>
      </c>
      <c r="I361" s="0" t="s">
        <v>2170</v>
      </c>
      <c r="J361" s="0" t="s">
        <v>2170</v>
      </c>
      <c r="K361" s="0" t="s">
        <v>2170</v>
      </c>
      <c r="L361" s="0" t="s">
        <v>2170</v>
      </c>
      <c r="M361" s="0" t="s">
        <v>2170</v>
      </c>
      <c r="N361" s="0" t="n">
        <f aca="false">FALSE()</f>
        <v>0</v>
      </c>
      <c r="O361" s="0" t="s">
        <v>20405</v>
      </c>
      <c r="P361" s="0" t="s">
        <v>17780</v>
      </c>
      <c r="Q361" s="0" t="n">
        <v>12</v>
      </c>
      <c r="R361" s="380" t="n">
        <v>48362.125</v>
      </c>
      <c r="S361" s="223" t="n">
        <v>663.1</v>
      </c>
      <c r="T361" s="0" t="s">
        <v>2132</v>
      </c>
      <c r="U361" s="380" t="n">
        <v>44711.125</v>
      </c>
      <c r="V361" s="380" t="n">
        <v>44715.125</v>
      </c>
      <c r="W361" s="0" t="s">
        <v>2132</v>
      </c>
      <c r="X361" s="0" t="s">
        <v>20406</v>
      </c>
      <c r="Y361" s="0" t="s">
        <v>601</v>
      </c>
      <c r="Z361" s="0" t="s">
        <v>2602</v>
      </c>
      <c r="AA361" s="0" t="s">
        <v>610</v>
      </c>
      <c r="AB361" s="0" t="s">
        <v>17781</v>
      </c>
      <c r="AC361" s="0" t="n">
        <v>6183696</v>
      </c>
      <c r="AD361" s="0" t="n">
        <v>6183696</v>
      </c>
      <c r="AE361" s="0" t="n">
        <v>5</v>
      </c>
      <c r="AF361" s="0" t="n">
        <f aca="false">FALSE()</f>
        <v>0</v>
      </c>
      <c r="AG361" s="0" t="n">
        <f aca="false">TRUE()</f>
        <v>1</v>
      </c>
      <c r="AH361" s="0" t="n">
        <f aca="false">TRUE()</f>
        <v>1</v>
      </c>
      <c r="AI361" s="0" t="n">
        <f aca="false">TRUE()</f>
        <v>1</v>
      </c>
      <c r="AJ361" s="0" t="n">
        <f aca="false">FALSE()</f>
        <v>0</v>
      </c>
      <c r="AK361" s="0" t="n">
        <f aca="false">TRUE()</f>
        <v>1</v>
      </c>
      <c r="AL361" s="0" t="s">
        <v>2129</v>
      </c>
      <c r="AM361" s="0" t="n">
        <f aca="false">TRUE()</f>
        <v>1</v>
      </c>
      <c r="AN361" s="0" t="s">
        <v>20407</v>
      </c>
      <c r="AO361" s="0" t="n">
        <v>1</v>
      </c>
      <c r="AP361" s="0" t="s">
        <v>20408</v>
      </c>
      <c r="AQ361" s="0" t="s">
        <v>20409</v>
      </c>
      <c r="AR361" s="0" t="n">
        <f aca="false">TRUE()</f>
        <v>1</v>
      </c>
      <c r="AS361" s="0" t="n">
        <f aca="false">TRUE()</f>
        <v>1</v>
      </c>
      <c r="AT361" s="0" t="n">
        <f aca="false">FALSE()</f>
        <v>0</v>
      </c>
      <c r="AU361" s="0" t="n">
        <f aca="false">FALSE()</f>
        <v>0</v>
      </c>
      <c r="AV361" s="0" t="n">
        <f aca="false">FALSE()</f>
        <v>0</v>
      </c>
      <c r="AW361" s="0" t="n">
        <f aca="false">FALSE()</f>
        <v>0</v>
      </c>
      <c r="AX361" s="380" t="n">
        <v>44715.56875</v>
      </c>
      <c r="AY361" s="380" t="n">
        <v>44715.4166666667</v>
      </c>
      <c r="AZ361" s="0" t="n">
        <v>1</v>
      </c>
      <c r="BA361" s="0" t="s">
        <v>20087</v>
      </c>
      <c r="BB361" s="0" t="n">
        <v>0</v>
      </c>
      <c r="BC361" s="380" t="n">
        <v>25569.125</v>
      </c>
      <c r="BD361" s="0" t="s">
        <v>2170</v>
      </c>
      <c r="BE361" s="0" t="s">
        <v>2170</v>
      </c>
      <c r="BF361" s="0" t="s">
        <v>2118</v>
      </c>
    </row>
    <row r="362" customFormat="false" ht="15" hidden="false" customHeight="false" outlineLevel="0" collapsed="false">
      <c r="A362" s="0" t="s">
        <v>20410</v>
      </c>
      <c r="B362" s="0" t="s">
        <v>20411</v>
      </c>
      <c r="C362" s="0" t="s">
        <v>20410</v>
      </c>
      <c r="D362" s="0" t="s">
        <v>2133</v>
      </c>
      <c r="E362" s="0" t="s">
        <v>20410</v>
      </c>
      <c r="F362" s="0" t="n">
        <v>1</v>
      </c>
      <c r="G362" s="0" t="s">
        <v>434</v>
      </c>
      <c r="H362" s="0" t="s">
        <v>2170</v>
      </c>
      <c r="I362" s="0" t="s">
        <v>2170</v>
      </c>
      <c r="J362" s="0" t="s">
        <v>2170</v>
      </c>
      <c r="K362" s="0" t="s">
        <v>2170</v>
      </c>
      <c r="L362" s="0" t="s">
        <v>2170</v>
      </c>
      <c r="M362" s="0" t="s">
        <v>2170</v>
      </c>
      <c r="N362" s="0" t="n">
        <f aca="false">FALSE()</f>
        <v>0</v>
      </c>
      <c r="O362" s="0" t="s">
        <v>20412</v>
      </c>
      <c r="P362" s="0" t="s">
        <v>17838</v>
      </c>
      <c r="Q362" s="0" t="n">
        <v>2</v>
      </c>
      <c r="R362" s="380" t="n">
        <v>46814.125</v>
      </c>
      <c r="S362" s="223" t="n">
        <v>100000</v>
      </c>
      <c r="T362" s="0" t="s">
        <v>18758</v>
      </c>
      <c r="U362" s="380" t="n">
        <v>45386.125</v>
      </c>
      <c r="V362" s="380" t="n">
        <v>45397.125</v>
      </c>
      <c r="W362" s="0" t="s">
        <v>18758</v>
      </c>
      <c r="X362" s="0" t="s">
        <v>20413</v>
      </c>
      <c r="Y362" s="0" t="s">
        <v>601</v>
      </c>
      <c r="Z362" s="0" t="s">
        <v>2602</v>
      </c>
      <c r="AA362" s="0" t="s">
        <v>2115</v>
      </c>
      <c r="AB362" s="0" t="s">
        <v>17781</v>
      </c>
      <c r="AC362" s="0" t="n">
        <v>173506</v>
      </c>
      <c r="AD362" s="0" t="n">
        <v>250000</v>
      </c>
      <c r="AE362" s="0" t="n">
        <v>5</v>
      </c>
      <c r="AF362" s="0" t="n">
        <f aca="false">FALSE()</f>
        <v>0</v>
      </c>
      <c r="AG362" s="0" t="n">
        <f aca="false">TRUE()</f>
        <v>1</v>
      </c>
      <c r="AH362" s="0" t="n">
        <f aca="false">TRUE()</f>
        <v>1</v>
      </c>
      <c r="AI362" s="0" t="n">
        <f aca="false">FALSE()</f>
        <v>0</v>
      </c>
      <c r="AJ362" s="0" t="n">
        <f aca="false">FALSE()</f>
        <v>0</v>
      </c>
      <c r="AK362" s="0" t="n">
        <f aca="false">FALSE()</f>
        <v>0</v>
      </c>
      <c r="AL362" s="0" t="s">
        <v>2129</v>
      </c>
      <c r="AM362" s="0" t="n">
        <f aca="false">TRUE()</f>
        <v>1</v>
      </c>
      <c r="AN362" s="0" t="s">
        <v>20414</v>
      </c>
      <c r="AO362" s="0" t="n">
        <v>1</v>
      </c>
      <c r="AP362" s="0" t="s">
        <v>20415</v>
      </c>
      <c r="AQ362" s="0" t="s">
        <v>20416</v>
      </c>
      <c r="AR362" s="0" t="n">
        <f aca="false">TRUE()</f>
        <v>1</v>
      </c>
      <c r="AS362" s="0" t="n">
        <f aca="false">FALSE()</f>
        <v>0</v>
      </c>
      <c r="AT362" s="0" t="n">
        <f aca="false">FALSE()</f>
        <v>0</v>
      </c>
      <c r="AU362" s="0" t="n">
        <f aca="false">FALSE()</f>
        <v>0</v>
      </c>
      <c r="AV362" s="0" t="n">
        <f aca="false">FALSE()</f>
        <v>0</v>
      </c>
      <c r="AW362" s="0" t="n">
        <f aca="false">TRUE()</f>
        <v>1</v>
      </c>
      <c r="AX362" s="380" t="n">
        <v>45460.4986111111</v>
      </c>
      <c r="AY362" s="380" t="n">
        <v>45460.125</v>
      </c>
      <c r="AZ362" s="0" t="n">
        <v>1</v>
      </c>
      <c r="BA362" s="0" t="s">
        <v>17962</v>
      </c>
      <c r="BB362" s="0" t="n">
        <v>0</v>
      </c>
      <c r="BC362" s="380" t="n">
        <v>25569.125</v>
      </c>
      <c r="BD362" s="0" t="s">
        <v>2170</v>
      </c>
      <c r="BE362" s="0" t="s">
        <v>2170</v>
      </c>
      <c r="BF362" s="0" t="s">
        <v>2118</v>
      </c>
    </row>
    <row r="363" customFormat="false" ht="15" hidden="false" customHeight="false" outlineLevel="0" collapsed="false">
      <c r="A363" s="0" t="s">
        <v>20417</v>
      </c>
      <c r="B363" s="0" t="s">
        <v>20418</v>
      </c>
      <c r="C363" s="0" t="s">
        <v>20417</v>
      </c>
      <c r="D363" s="0" t="s">
        <v>2133</v>
      </c>
      <c r="E363" s="0" t="s">
        <v>20417</v>
      </c>
      <c r="F363" s="0" t="n">
        <v>1</v>
      </c>
      <c r="G363" s="0" t="s">
        <v>434</v>
      </c>
      <c r="H363" s="0" t="s">
        <v>2170</v>
      </c>
      <c r="I363" s="0" t="s">
        <v>2170</v>
      </c>
      <c r="J363" s="0" t="s">
        <v>2170</v>
      </c>
      <c r="K363" s="0" t="s">
        <v>2170</v>
      </c>
      <c r="L363" s="0" t="s">
        <v>2170</v>
      </c>
      <c r="M363" s="0" t="s">
        <v>2170</v>
      </c>
      <c r="N363" s="0" t="n">
        <f aca="false">FALSE()</f>
        <v>0</v>
      </c>
      <c r="O363" s="0" t="s">
        <v>20419</v>
      </c>
      <c r="P363" s="0" t="s">
        <v>17780</v>
      </c>
      <c r="Q363" s="0" t="n">
        <v>4</v>
      </c>
      <c r="R363" s="380" t="n">
        <v>46884.125</v>
      </c>
      <c r="S363" s="223" t="n">
        <v>1000</v>
      </c>
      <c r="T363" s="0" t="s">
        <v>2132</v>
      </c>
      <c r="U363" s="380" t="n">
        <v>45044.125</v>
      </c>
      <c r="V363" s="380" t="n">
        <v>45064.125</v>
      </c>
      <c r="W363" s="0" t="s">
        <v>2132</v>
      </c>
      <c r="X363" s="0" t="s">
        <v>20420</v>
      </c>
      <c r="Y363" s="0" t="s">
        <v>601</v>
      </c>
      <c r="Z363" s="0" t="s">
        <v>2602</v>
      </c>
      <c r="AA363" s="0" t="s">
        <v>2116</v>
      </c>
      <c r="AB363" s="0" t="s">
        <v>17781</v>
      </c>
      <c r="AC363" s="0" t="n">
        <v>500000</v>
      </c>
      <c r="AD363" s="0" t="n">
        <v>500000</v>
      </c>
      <c r="AE363" s="0" t="n">
        <v>5</v>
      </c>
      <c r="AF363" s="0" t="n">
        <f aca="false">FALSE()</f>
        <v>0</v>
      </c>
      <c r="AG363" s="0" t="n">
        <f aca="false">TRUE()</f>
        <v>1</v>
      </c>
      <c r="AH363" s="0" t="n">
        <f aca="false">TRUE()</f>
        <v>1</v>
      </c>
      <c r="AI363" s="0" t="n">
        <f aca="false">FALSE()</f>
        <v>0</v>
      </c>
      <c r="AJ363" s="0" t="n">
        <f aca="false">FALSE()</f>
        <v>0</v>
      </c>
      <c r="AK363" s="0" t="n">
        <f aca="false">TRUE()</f>
        <v>1</v>
      </c>
      <c r="AL363" s="0" t="s">
        <v>2129</v>
      </c>
      <c r="AM363" s="0" t="n">
        <f aca="false">TRUE()</f>
        <v>1</v>
      </c>
      <c r="AN363" s="0" t="s">
        <v>20421</v>
      </c>
      <c r="AO363" s="0" t="n">
        <v>1</v>
      </c>
      <c r="AP363" s="0" t="s">
        <v>20422</v>
      </c>
      <c r="AQ363" s="0" t="s">
        <v>20423</v>
      </c>
      <c r="AR363" s="0" t="n">
        <f aca="false">TRUE()</f>
        <v>1</v>
      </c>
      <c r="AS363" s="0" t="n">
        <f aca="false">FALSE()</f>
        <v>0</v>
      </c>
      <c r="AT363" s="0" t="n">
        <f aca="false">FALSE()</f>
        <v>0</v>
      </c>
      <c r="AU363" s="0" t="n">
        <f aca="false">FALSE()</f>
        <v>0</v>
      </c>
      <c r="AV363" s="0" t="n">
        <f aca="false">FALSE()</f>
        <v>0</v>
      </c>
      <c r="AW363" s="0" t="n">
        <f aca="false">TRUE()</f>
        <v>1</v>
      </c>
      <c r="AX363" s="380" t="n">
        <v>45064.6875</v>
      </c>
      <c r="AY363" s="380" t="n">
        <v>45064.4166666667</v>
      </c>
      <c r="AZ363" s="0" t="n">
        <v>2</v>
      </c>
      <c r="BA363" s="0" t="s">
        <v>20424</v>
      </c>
      <c r="BB363" s="0" t="n">
        <v>0</v>
      </c>
      <c r="BC363" s="380" t="n">
        <v>25569.125</v>
      </c>
      <c r="BD363" s="0" t="s">
        <v>2170</v>
      </c>
      <c r="BE363" s="0" t="s">
        <v>2170</v>
      </c>
      <c r="BF363" s="0" t="s">
        <v>604</v>
      </c>
    </row>
    <row r="364" customFormat="false" ht="15" hidden="false" customHeight="false" outlineLevel="0" collapsed="false">
      <c r="A364" s="0" t="s">
        <v>20425</v>
      </c>
      <c r="B364" s="0" t="s">
        <v>20426</v>
      </c>
      <c r="C364" s="0" t="s">
        <v>20425</v>
      </c>
      <c r="D364" s="0" t="s">
        <v>2133</v>
      </c>
      <c r="E364" s="0" t="s">
        <v>20425</v>
      </c>
      <c r="F364" s="0" t="n">
        <v>1</v>
      </c>
      <c r="G364" s="0" t="s">
        <v>434</v>
      </c>
      <c r="H364" s="0" t="s">
        <v>2170</v>
      </c>
      <c r="I364" s="0" t="s">
        <v>2170</v>
      </c>
      <c r="J364" s="0" t="s">
        <v>2170</v>
      </c>
      <c r="K364" s="0" t="s">
        <v>2170</v>
      </c>
      <c r="L364" s="0" t="s">
        <v>2170</v>
      </c>
      <c r="M364" s="0" t="s">
        <v>2170</v>
      </c>
      <c r="N364" s="0" t="n">
        <f aca="false">FALSE()</f>
        <v>0</v>
      </c>
      <c r="O364" s="0" t="s">
        <v>20427</v>
      </c>
      <c r="P364" s="0" t="s">
        <v>17780</v>
      </c>
      <c r="Q364" s="0" t="n">
        <v>4</v>
      </c>
      <c r="R364" s="380" t="n">
        <v>46332.125</v>
      </c>
      <c r="S364" s="223" t="n">
        <v>1000</v>
      </c>
      <c r="T364" s="0" t="s">
        <v>2132</v>
      </c>
      <c r="U364" s="380" t="n">
        <v>44501.125</v>
      </c>
      <c r="V364" s="380" t="n">
        <v>44512.125</v>
      </c>
      <c r="W364" s="0" t="s">
        <v>2132</v>
      </c>
      <c r="X364" s="0" t="s">
        <v>20428</v>
      </c>
      <c r="Y364" s="0" t="s">
        <v>601</v>
      </c>
      <c r="Z364" s="0" t="s">
        <v>2602</v>
      </c>
      <c r="AA364" s="0" t="s">
        <v>610</v>
      </c>
      <c r="AB364" s="0" t="s">
        <v>17781</v>
      </c>
      <c r="AC364" s="0" t="n">
        <v>34000</v>
      </c>
      <c r="AD364" s="0" t="n">
        <v>34000</v>
      </c>
      <c r="AE364" s="0" t="n">
        <v>5</v>
      </c>
      <c r="AF364" s="0" t="n">
        <f aca="false">FALSE()</f>
        <v>0</v>
      </c>
      <c r="AG364" s="0" t="n">
        <f aca="false">TRUE()</f>
        <v>1</v>
      </c>
      <c r="AH364" s="0" t="n">
        <f aca="false">TRUE()</f>
        <v>1</v>
      </c>
      <c r="AI364" s="0" t="n">
        <f aca="false">FALSE()</f>
        <v>0</v>
      </c>
      <c r="AJ364" s="0" t="n">
        <f aca="false">FALSE()</f>
        <v>0</v>
      </c>
      <c r="AK364" s="0" t="n">
        <f aca="false">FALSE()</f>
        <v>0</v>
      </c>
      <c r="AL364" s="0" t="s">
        <v>3129</v>
      </c>
      <c r="AM364" s="0" t="n">
        <f aca="false">TRUE()</f>
        <v>1</v>
      </c>
      <c r="AN364" s="0" t="s">
        <v>20429</v>
      </c>
      <c r="AO364" s="0" t="n">
        <v>1</v>
      </c>
      <c r="AP364" s="0" t="s">
        <v>20430</v>
      </c>
      <c r="AQ364" s="0" t="s">
        <v>20431</v>
      </c>
      <c r="AR364" s="0" t="n">
        <f aca="false">TRUE()</f>
        <v>1</v>
      </c>
      <c r="AS364" s="0" t="n">
        <f aca="false">FALSE()</f>
        <v>0</v>
      </c>
      <c r="AT364" s="0" t="n">
        <f aca="false">FALSE()</f>
        <v>0</v>
      </c>
      <c r="AU364" s="0" t="n">
        <f aca="false">FALSE()</f>
        <v>0</v>
      </c>
      <c r="AV364" s="0" t="n">
        <f aca="false">FALSE()</f>
        <v>0</v>
      </c>
      <c r="AW364" s="0" t="n">
        <f aca="false">FALSE()</f>
        <v>0</v>
      </c>
      <c r="AX364" s="380" t="n">
        <v>45379.4381944445</v>
      </c>
      <c r="AY364" s="380" t="n">
        <v>45379.125</v>
      </c>
      <c r="AZ364" s="0" t="n">
        <v>2</v>
      </c>
      <c r="BA364" s="0" t="s">
        <v>20432</v>
      </c>
      <c r="BB364" s="0" t="n">
        <v>1</v>
      </c>
      <c r="BC364" s="380" t="n">
        <v>25569.125</v>
      </c>
      <c r="BD364" s="0" t="s">
        <v>2170</v>
      </c>
      <c r="BE364" s="0" t="s">
        <v>2170</v>
      </c>
      <c r="BF364" s="0" t="s">
        <v>604</v>
      </c>
    </row>
    <row r="365" customFormat="false" ht="15" hidden="false" customHeight="false" outlineLevel="0" collapsed="false">
      <c r="A365" s="0" t="s">
        <v>20433</v>
      </c>
      <c r="B365" s="0" t="s">
        <v>20434</v>
      </c>
      <c r="C365" s="0" t="s">
        <v>20433</v>
      </c>
      <c r="D365" s="0" t="s">
        <v>2133</v>
      </c>
      <c r="E365" s="0" t="s">
        <v>20433</v>
      </c>
      <c r="F365" s="0" t="n">
        <v>1</v>
      </c>
      <c r="G365" s="0" t="s">
        <v>434</v>
      </c>
      <c r="H365" s="0" t="s">
        <v>2170</v>
      </c>
      <c r="I365" s="0" t="s">
        <v>2170</v>
      </c>
      <c r="J365" s="0" t="s">
        <v>2170</v>
      </c>
      <c r="K365" s="0" t="s">
        <v>2170</v>
      </c>
      <c r="L365" s="0" t="s">
        <v>2170</v>
      </c>
      <c r="M365" s="0" t="s">
        <v>2170</v>
      </c>
      <c r="N365" s="0" t="n">
        <f aca="false">FALSE()</f>
        <v>0</v>
      </c>
      <c r="O365" s="0" t="s">
        <v>20435</v>
      </c>
      <c r="P365" s="0" t="s">
        <v>17838</v>
      </c>
      <c r="Q365" s="0" t="n">
        <v>4</v>
      </c>
      <c r="R365" s="380" t="n">
        <v>46658.125</v>
      </c>
      <c r="S365" s="223" t="n">
        <v>1000</v>
      </c>
      <c r="T365" s="0" t="s">
        <v>2132</v>
      </c>
      <c r="U365" s="380" t="n">
        <v>45196.125</v>
      </c>
      <c r="V365" s="380" t="n">
        <v>45202.125</v>
      </c>
      <c r="W365" s="0" t="s">
        <v>2132</v>
      </c>
      <c r="X365" s="0" t="s">
        <v>20436</v>
      </c>
      <c r="Y365" s="0" t="s">
        <v>601</v>
      </c>
      <c r="Z365" s="0" t="s">
        <v>2602</v>
      </c>
      <c r="AA365" s="0" t="s">
        <v>610</v>
      </c>
      <c r="AB365" s="0" t="s">
        <v>17781</v>
      </c>
      <c r="AC365" s="0" t="n">
        <v>15000000</v>
      </c>
      <c r="AD365" s="0" t="n">
        <v>15000000</v>
      </c>
      <c r="AE365" s="0" t="n">
        <v>5</v>
      </c>
      <c r="AF365" s="0" t="n">
        <f aca="false">FALSE()</f>
        <v>0</v>
      </c>
      <c r="AG365" s="0" t="n">
        <f aca="false">TRUE()</f>
        <v>1</v>
      </c>
      <c r="AH365" s="0" t="n">
        <f aca="false">TRUE()</f>
        <v>1</v>
      </c>
      <c r="AI365" s="0" t="n">
        <f aca="false">TRUE()</f>
        <v>1</v>
      </c>
      <c r="AJ365" s="0" t="n">
        <f aca="false">FALSE()</f>
        <v>0</v>
      </c>
      <c r="AK365" s="0" t="n">
        <f aca="false">FALSE()</f>
        <v>0</v>
      </c>
      <c r="AL365" s="0" t="s">
        <v>2129</v>
      </c>
      <c r="AM365" s="0" t="n">
        <f aca="false">TRUE()</f>
        <v>1</v>
      </c>
      <c r="AN365" s="0" t="s">
        <v>20437</v>
      </c>
      <c r="AO365" s="0" t="n">
        <v>1</v>
      </c>
      <c r="AP365" s="0" t="s">
        <v>20438</v>
      </c>
      <c r="AQ365" s="0" t="s">
        <v>20439</v>
      </c>
      <c r="AR365" s="0" t="n">
        <f aca="false">TRUE()</f>
        <v>1</v>
      </c>
      <c r="AS365" s="0" t="n">
        <f aca="false">FALSE()</f>
        <v>0</v>
      </c>
      <c r="AT365" s="0" t="n">
        <f aca="false">FALSE()</f>
        <v>0</v>
      </c>
      <c r="AU365" s="0" t="n">
        <f aca="false">FALSE()</f>
        <v>0</v>
      </c>
      <c r="AV365" s="0" t="n">
        <f aca="false">FALSE()</f>
        <v>0</v>
      </c>
      <c r="AW365" s="0" t="n">
        <f aca="false">TRUE()</f>
        <v>1</v>
      </c>
      <c r="AX365" s="380" t="n">
        <v>45202.6215277778</v>
      </c>
      <c r="AY365" s="380" t="n">
        <v>45202.4166666667</v>
      </c>
      <c r="AZ365" s="0" t="n">
        <v>1</v>
      </c>
      <c r="BA365" s="0" t="s">
        <v>9409</v>
      </c>
      <c r="BB365" s="0" t="n">
        <v>0</v>
      </c>
      <c r="BC365" s="380" t="n">
        <v>25569.125</v>
      </c>
      <c r="BD365" s="0" t="s">
        <v>2170</v>
      </c>
      <c r="BE365" s="0" t="s">
        <v>2170</v>
      </c>
      <c r="BF365" s="0" t="s">
        <v>17868</v>
      </c>
    </row>
    <row r="366" customFormat="false" ht="15" hidden="false" customHeight="false" outlineLevel="0" collapsed="false">
      <c r="A366" s="0" t="s">
        <v>20440</v>
      </c>
      <c r="B366" s="0" t="s">
        <v>20441</v>
      </c>
      <c r="C366" s="0" t="s">
        <v>20440</v>
      </c>
      <c r="D366" s="0" t="s">
        <v>2133</v>
      </c>
      <c r="E366" s="0" t="s">
        <v>20440</v>
      </c>
      <c r="F366" s="0" t="n">
        <v>1</v>
      </c>
      <c r="G366" s="0" t="s">
        <v>434</v>
      </c>
      <c r="H366" s="0" t="s">
        <v>2170</v>
      </c>
      <c r="I366" s="0" t="s">
        <v>2170</v>
      </c>
      <c r="J366" s="0" t="s">
        <v>2170</v>
      </c>
      <c r="K366" s="0" t="s">
        <v>2170</v>
      </c>
      <c r="L366" s="0" t="s">
        <v>2170</v>
      </c>
      <c r="M366" s="0" t="s">
        <v>2170</v>
      </c>
      <c r="N366" s="0" t="n">
        <f aca="false">FALSE()</f>
        <v>0</v>
      </c>
      <c r="O366" s="0" t="s">
        <v>20442</v>
      </c>
      <c r="P366" s="0" t="s">
        <v>17780</v>
      </c>
      <c r="Q366" s="0" t="n">
        <v>12</v>
      </c>
      <c r="R366" s="380" t="n">
        <v>46527.125</v>
      </c>
      <c r="S366" s="223" t="n">
        <v>1000</v>
      </c>
      <c r="T366" s="0" t="s">
        <v>2132</v>
      </c>
      <c r="U366" s="380" t="n">
        <v>45764.125</v>
      </c>
      <c r="V366" s="380" t="n">
        <v>45807.125</v>
      </c>
      <c r="W366" s="0" t="s">
        <v>2132</v>
      </c>
      <c r="X366" s="0" t="s">
        <v>20443</v>
      </c>
      <c r="Y366" s="0" t="s">
        <v>601</v>
      </c>
      <c r="Z366" s="0" t="s">
        <v>2602</v>
      </c>
      <c r="AA366" s="0" t="s">
        <v>2891</v>
      </c>
      <c r="AB366" s="0" t="s">
        <v>17781</v>
      </c>
      <c r="AC366" s="0" t="n">
        <v>300000</v>
      </c>
      <c r="AD366" s="0" t="n">
        <v>300000</v>
      </c>
      <c r="AE366" s="0" t="n">
        <v>5</v>
      </c>
      <c r="AF366" s="0" t="n">
        <f aca="false">FALSE()</f>
        <v>0</v>
      </c>
      <c r="AG366" s="0" t="n">
        <f aca="false">TRUE()</f>
        <v>1</v>
      </c>
      <c r="AH366" s="0" t="n">
        <f aca="false">TRUE()</f>
        <v>1</v>
      </c>
      <c r="AI366" s="0" t="n">
        <f aca="false">FALSE()</f>
        <v>0</v>
      </c>
      <c r="AJ366" s="0" t="n">
        <f aca="false">FALSE()</f>
        <v>0</v>
      </c>
      <c r="AK366" s="0" t="n">
        <f aca="false">FALSE()</f>
        <v>0</v>
      </c>
      <c r="AL366" s="0" t="s">
        <v>2129</v>
      </c>
      <c r="AM366" s="0" t="n">
        <f aca="false">TRUE()</f>
        <v>1</v>
      </c>
      <c r="AN366" s="0" t="s">
        <v>20444</v>
      </c>
      <c r="AO366" s="0" t="n">
        <v>1</v>
      </c>
      <c r="AP366" s="0" t="s">
        <v>20445</v>
      </c>
      <c r="AQ366" s="0" t="s">
        <v>20446</v>
      </c>
      <c r="AR366" s="0" t="n">
        <f aca="false">TRUE()</f>
        <v>1</v>
      </c>
      <c r="AS366" s="0" t="n">
        <f aca="false">FALSE()</f>
        <v>0</v>
      </c>
      <c r="AT366" s="0" t="n">
        <f aca="false">FALSE()</f>
        <v>0</v>
      </c>
      <c r="AU366" s="0" t="n">
        <f aca="false">FALSE()</f>
        <v>0</v>
      </c>
      <c r="AV366" s="0" t="n">
        <f aca="false">FALSE()</f>
        <v>0</v>
      </c>
      <c r="AW366" s="0" t="n">
        <f aca="false">TRUE()</f>
        <v>1</v>
      </c>
      <c r="AX366" s="380" t="n">
        <v>45807.6458333333</v>
      </c>
      <c r="AY366" s="380" t="n">
        <v>45807.125</v>
      </c>
      <c r="AZ366" s="0" t="n">
        <v>3</v>
      </c>
      <c r="BA366" s="0" t="s">
        <v>20447</v>
      </c>
      <c r="BB366" s="0" t="n">
        <v>0</v>
      </c>
      <c r="BC366" s="380" t="n">
        <v>25569.125</v>
      </c>
      <c r="BD366" s="0" t="s">
        <v>2170</v>
      </c>
      <c r="BE366" s="0" t="s">
        <v>2170</v>
      </c>
      <c r="BF366" s="0" t="s">
        <v>604</v>
      </c>
    </row>
    <row r="367" customFormat="false" ht="15" hidden="false" customHeight="false" outlineLevel="0" collapsed="false">
      <c r="A367" s="0" t="s">
        <v>20448</v>
      </c>
      <c r="B367" s="0" t="s">
        <v>20449</v>
      </c>
      <c r="C367" s="0" t="s">
        <v>20448</v>
      </c>
      <c r="D367" s="0" t="s">
        <v>2133</v>
      </c>
      <c r="E367" s="0" t="s">
        <v>20448</v>
      </c>
      <c r="F367" s="0" t="n">
        <v>1</v>
      </c>
      <c r="G367" s="0" t="s">
        <v>434</v>
      </c>
      <c r="H367" s="0" t="s">
        <v>2170</v>
      </c>
      <c r="I367" s="0" t="s">
        <v>2170</v>
      </c>
      <c r="J367" s="0" t="s">
        <v>2170</v>
      </c>
      <c r="K367" s="0" t="s">
        <v>2170</v>
      </c>
      <c r="L367" s="0" t="s">
        <v>2170</v>
      </c>
      <c r="M367" s="0" t="s">
        <v>2170</v>
      </c>
      <c r="N367" s="0" t="n">
        <f aca="false">FALSE()</f>
        <v>0</v>
      </c>
      <c r="O367" s="0" t="s">
        <v>20450</v>
      </c>
      <c r="P367" s="0" t="s">
        <v>17780</v>
      </c>
      <c r="Q367" s="0" t="n">
        <v>12</v>
      </c>
      <c r="R367" s="380" t="n">
        <v>47369.125</v>
      </c>
      <c r="S367" s="223" t="n">
        <v>1000</v>
      </c>
      <c r="T367" s="0" t="s">
        <v>2132</v>
      </c>
      <c r="U367" s="380" t="n">
        <v>45559.125</v>
      </c>
      <c r="V367" s="380" t="n">
        <v>45569.125</v>
      </c>
      <c r="W367" s="0" t="s">
        <v>2132</v>
      </c>
      <c r="X367" s="0" t="s">
        <v>20451</v>
      </c>
      <c r="Y367" s="0" t="s">
        <v>601</v>
      </c>
      <c r="Z367" s="0" t="s">
        <v>2602</v>
      </c>
      <c r="AA367" s="0" t="s">
        <v>610</v>
      </c>
      <c r="AB367" s="0" t="s">
        <v>17781</v>
      </c>
      <c r="AC367" s="0" t="n">
        <v>5000000</v>
      </c>
      <c r="AD367" s="0" t="n">
        <v>5000000</v>
      </c>
      <c r="AE367" s="0" t="n">
        <v>5</v>
      </c>
      <c r="AF367" s="0" t="n">
        <f aca="false">FALSE()</f>
        <v>0</v>
      </c>
      <c r="AG367" s="0" t="n">
        <f aca="false">TRUE()</f>
        <v>1</v>
      </c>
      <c r="AH367" s="0" t="n">
        <f aca="false">TRUE()</f>
        <v>1</v>
      </c>
      <c r="AI367" s="0" t="n">
        <f aca="false">TRUE()</f>
        <v>1</v>
      </c>
      <c r="AJ367" s="0" t="n">
        <f aca="false">FALSE()</f>
        <v>0</v>
      </c>
      <c r="AK367" s="0" t="n">
        <f aca="false">FALSE()</f>
        <v>0</v>
      </c>
      <c r="AL367" s="0" t="s">
        <v>2129</v>
      </c>
      <c r="AM367" s="0" t="n">
        <f aca="false">TRUE()</f>
        <v>1</v>
      </c>
      <c r="AN367" s="0" t="s">
        <v>20452</v>
      </c>
      <c r="AO367" s="0" t="n">
        <v>1</v>
      </c>
      <c r="AP367" s="0" t="s">
        <v>20453</v>
      </c>
      <c r="AQ367" s="0" t="s">
        <v>20454</v>
      </c>
      <c r="AR367" s="0" t="n">
        <f aca="false">TRUE()</f>
        <v>1</v>
      </c>
      <c r="AS367" s="0" t="n">
        <f aca="false">TRUE()</f>
        <v>1</v>
      </c>
      <c r="AT367" s="0" t="n">
        <f aca="false">FALSE()</f>
        <v>0</v>
      </c>
      <c r="AU367" s="0" t="n">
        <f aca="false">FALSE()</f>
        <v>0</v>
      </c>
      <c r="AV367" s="0" t="n">
        <f aca="false">FALSE()</f>
        <v>0</v>
      </c>
      <c r="AW367" s="0" t="n">
        <f aca="false">TRUE()</f>
        <v>1</v>
      </c>
      <c r="AX367" s="380" t="n">
        <v>45569.6923611111</v>
      </c>
      <c r="AY367" s="380" t="n">
        <v>45569.125</v>
      </c>
      <c r="AZ367" s="0" t="n">
        <v>2</v>
      </c>
      <c r="BA367" s="0" t="s">
        <v>20455</v>
      </c>
      <c r="BB367" s="0" t="n">
        <v>0</v>
      </c>
      <c r="BC367" s="380" t="n">
        <v>25569.125</v>
      </c>
      <c r="BD367" s="0" t="s">
        <v>2170</v>
      </c>
      <c r="BE367" s="0" t="s">
        <v>2170</v>
      </c>
      <c r="BF367" s="0" t="s">
        <v>2118</v>
      </c>
    </row>
    <row r="368" customFormat="false" ht="15" hidden="false" customHeight="false" outlineLevel="0" collapsed="false">
      <c r="A368" s="0" t="s">
        <v>20456</v>
      </c>
      <c r="B368" s="0" t="s">
        <v>20457</v>
      </c>
      <c r="C368" s="0" t="s">
        <v>20456</v>
      </c>
      <c r="D368" s="0" t="s">
        <v>2133</v>
      </c>
      <c r="E368" s="0" t="s">
        <v>20456</v>
      </c>
      <c r="F368" s="0" t="n">
        <v>1</v>
      </c>
      <c r="G368" s="0" t="s">
        <v>434</v>
      </c>
      <c r="H368" s="0" t="s">
        <v>2170</v>
      </c>
      <c r="I368" s="0" t="s">
        <v>2170</v>
      </c>
      <c r="J368" s="0" t="s">
        <v>2170</v>
      </c>
      <c r="K368" s="0" t="s">
        <v>2170</v>
      </c>
      <c r="L368" s="0" t="s">
        <v>2170</v>
      </c>
      <c r="M368" s="0" t="s">
        <v>2170</v>
      </c>
      <c r="N368" s="0" t="n">
        <f aca="false">FALSE()</f>
        <v>0</v>
      </c>
      <c r="O368" s="0" t="s">
        <v>20458</v>
      </c>
      <c r="P368" s="0" t="s">
        <v>17838</v>
      </c>
      <c r="Q368" s="0" t="n">
        <v>12</v>
      </c>
      <c r="R368" s="380" t="n">
        <v>46275.125</v>
      </c>
      <c r="S368" s="223" t="n">
        <v>1000</v>
      </c>
      <c r="T368" s="0" t="s">
        <v>2132</v>
      </c>
      <c r="U368" s="380" t="n">
        <v>45728.125</v>
      </c>
      <c r="V368" s="380" t="n">
        <v>45735.125</v>
      </c>
      <c r="W368" s="0" t="s">
        <v>2132</v>
      </c>
      <c r="X368" s="0" t="s">
        <v>18117</v>
      </c>
      <c r="Y368" s="0" t="s">
        <v>601</v>
      </c>
      <c r="Z368" s="0" t="s">
        <v>2602</v>
      </c>
      <c r="AA368" s="0" t="s">
        <v>2365</v>
      </c>
      <c r="AB368" s="0" t="s">
        <v>17781</v>
      </c>
      <c r="AC368" s="0" t="n">
        <v>10000000</v>
      </c>
      <c r="AD368" s="0" t="n">
        <v>10000000</v>
      </c>
      <c r="AE368" s="0" t="n">
        <v>5</v>
      </c>
      <c r="AF368" s="0" t="n">
        <f aca="false">FALSE()</f>
        <v>0</v>
      </c>
      <c r="AG368" s="0" t="n">
        <f aca="false">TRUE()</f>
        <v>1</v>
      </c>
      <c r="AH368" s="0" t="n">
        <f aca="false">TRUE()</f>
        <v>1</v>
      </c>
      <c r="AI368" s="0" t="n">
        <f aca="false">TRUE()</f>
        <v>1</v>
      </c>
      <c r="AJ368" s="0" t="n">
        <f aca="false">FALSE()</f>
        <v>0</v>
      </c>
      <c r="AK368" s="0" t="n">
        <f aca="false">FALSE()</f>
        <v>0</v>
      </c>
      <c r="AL368" s="0" t="s">
        <v>2129</v>
      </c>
      <c r="AM368" s="0" t="n">
        <f aca="false">TRUE()</f>
        <v>1</v>
      </c>
      <c r="AN368" s="0" t="s">
        <v>20459</v>
      </c>
      <c r="AO368" s="0" t="n">
        <v>1</v>
      </c>
      <c r="AP368" s="0" t="s">
        <v>20460</v>
      </c>
      <c r="AQ368" s="0" t="s">
        <v>20461</v>
      </c>
      <c r="AR368" s="0" t="n">
        <f aca="false">TRUE()</f>
        <v>1</v>
      </c>
      <c r="AS368" s="0" t="n">
        <f aca="false">FALSE()</f>
        <v>0</v>
      </c>
      <c r="AT368" s="0" t="n">
        <f aca="false">FALSE()</f>
        <v>0</v>
      </c>
      <c r="AU368" s="0" t="n">
        <f aca="false">FALSE()</f>
        <v>0</v>
      </c>
      <c r="AV368" s="0" t="n">
        <f aca="false">FALSE()</f>
        <v>0</v>
      </c>
      <c r="AW368" s="0" t="n">
        <f aca="false">TRUE()</f>
        <v>1</v>
      </c>
      <c r="AX368" s="380" t="n">
        <v>45735.6875</v>
      </c>
      <c r="AY368" s="380" t="n">
        <v>45735.125</v>
      </c>
      <c r="AZ368" s="0" t="n">
        <v>1</v>
      </c>
      <c r="BA368" s="0" t="s">
        <v>4884</v>
      </c>
      <c r="BB368" s="0" t="n">
        <v>0</v>
      </c>
      <c r="BC368" s="380" t="n">
        <v>25569.125</v>
      </c>
      <c r="BD368" s="0" t="s">
        <v>2170</v>
      </c>
      <c r="BE368" s="0" t="s">
        <v>2170</v>
      </c>
      <c r="BF368" s="0" t="s">
        <v>17868</v>
      </c>
    </row>
    <row r="369" customFormat="false" ht="15" hidden="false" customHeight="false" outlineLevel="0" collapsed="false">
      <c r="A369" s="0" t="s">
        <v>20462</v>
      </c>
      <c r="B369" s="0" t="s">
        <v>20463</v>
      </c>
      <c r="C369" s="0" t="s">
        <v>20462</v>
      </c>
      <c r="D369" s="0" t="s">
        <v>2133</v>
      </c>
      <c r="E369" s="0" t="s">
        <v>20462</v>
      </c>
      <c r="F369" s="0" t="n">
        <v>1</v>
      </c>
      <c r="G369" s="0" t="s">
        <v>434</v>
      </c>
      <c r="H369" s="0" t="s">
        <v>2170</v>
      </c>
      <c r="I369" s="0" t="s">
        <v>2170</v>
      </c>
      <c r="J369" s="0" t="s">
        <v>2170</v>
      </c>
      <c r="K369" s="0" t="s">
        <v>2170</v>
      </c>
      <c r="L369" s="0" t="s">
        <v>2170</v>
      </c>
      <c r="M369" s="0" t="s">
        <v>2170</v>
      </c>
      <c r="N369" s="0" t="n">
        <f aca="false">FALSE()</f>
        <v>0</v>
      </c>
      <c r="O369" s="0" t="s">
        <v>20464</v>
      </c>
      <c r="P369" s="0" t="s">
        <v>17780</v>
      </c>
      <c r="Q369" s="0" t="n">
        <v>2</v>
      </c>
      <c r="R369" s="380" t="n">
        <v>48709.125</v>
      </c>
      <c r="S369" s="223" t="n">
        <v>1000</v>
      </c>
      <c r="T369" s="0" t="s">
        <v>2132</v>
      </c>
      <c r="U369" s="380" t="n">
        <v>42159.125</v>
      </c>
      <c r="V369" s="380" t="n">
        <v>43249.125</v>
      </c>
      <c r="W369" s="0" t="s">
        <v>2132</v>
      </c>
      <c r="X369" s="0" t="s">
        <v>20465</v>
      </c>
      <c r="Y369" s="0" t="s">
        <v>601</v>
      </c>
      <c r="Z369" s="0" t="s">
        <v>2602</v>
      </c>
      <c r="AA369" s="0" t="s">
        <v>2115</v>
      </c>
      <c r="AB369" s="0" t="s">
        <v>17848</v>
      </c>
      <c r="AC369" s="0" t="n">
        <v>3000000</v>
      </c>
      <c r="AD369" s="0" t="n">
        <v>3000000</v>
      </c>
      <c r="AE369" s="0" t="n">
        <v>5</v>
      </c>
      <c r="AF369" s="0" t="n">
        <f aca="false">FALSE()</f>
        <v>0</v>
      </c>
      <c r="AG369" s="0" t="n">
        <f aca="false">TRUE()</f>
        <v>1</v>
      </c>
      <c r="AH369" s="0" t="n">
        <f aca="false">TRUE()</f>
        <v>1</v>
      </c>
      <c r="AI369" s="0" t="n">
        <f aca="false">TRUE()</f>
        <v>1</v>
      </c>
      <c r="AJ369" s="0" t="n">
        <f aca="false">FALSE()</f>
        <v>0</v>
      </c>
      <c r="AK369" s="0" t="n">
        <f aca="false">FALSE()</f>
        <v>0</v>
      </c>
      <c r="AL369" s="0" t="s">
        <v>2129</v>
      </c>
      <c r="AM369" s="0" t="n">
        <f aca="false">TRUE()</f>
        <v>1</v>
      </c>
      <c r="AN369" s="0" t="s">
        <v>20466</v>
      </c>
      <c r="AO369" s="0" t="n">
        <v>1</v>
      </c>
      <c r="AP369" s="0" t="s">
        <v>20467</v>
      </c>
      <c r="AQ369" s="0" t="s">
        <v>20468</v>
      </c>
      <c r="AR369" s="0" t="n">
        <f aca="false">TRUE()</f>
        <v>1</v>
      </c>
      <c r="AS369" s="0" t="n">
        <f aca="false">FALSE()</f>
        <v>0</v>
      </c>
      <c r="AT369" s="0" t="n">
        <f aca="false">FALSE()</f>
        <v>0</v>
      </c>
      <c r="AU369" s="0" t="n">
        <f aca="false">FALSE()</f>
        <v>0</v>
      </c>
      <c r="AV369" s="0" t="n">
        <f aca="false">FALSE()</f>
        <v>0</v>
      </c>
      <c r="AW369" s="0" t="n">
        <f aca="false">TRUE()</f>
        <v>1</v>
      </c>
      <c r="AX369" s="380" t="n">
        <v>43250.7930555556</v>
      </c>
      <c r="AY369" s="380" t="n">
        <v>43250.4166666667</v>
      </c>
      <c r="AZ369" s="0" t="n">
        <v>2</v>
      </c>
      <c r="BA369" s="0" t="s">
        <v>6833</v>
      </c>
      <c r="BB369" s="0" t="n">
        <v>0</v>
      </c>
      <c r="BC369" s="380" t="n">
        <v>25569.125</v>
      </c>
      <c r="BD369" s="0" t="s">
        <v>2170</v>
      </c>
      <c r="BE369" s="0" t="s">
        <v>2170</v>
      </c>
      <c r="BF369" s="0" t="s">
        <v>17868</v>
      </c>
    </row>
    <row r="370" customFormat="false" ht="15" hidden="false" customHeight="false" outlineLevel="0" collapsed="false">
      <c r="A370" s="0" t="s">
        <v>20469</v>
      </c>
      <c r="B370" s="0" t="s">
        <v>20470</v>
      </c>
      <c r="C370" s="0" t="s">
        <v>20469</v>
      </c>
      <c r="D370" s="0" t="s">
        <v>2133</v>
      </c>
      <c r="E370" s="0" t="s">
        <v>20469</v>
      </c>
      <c r="F370" s="0" t="n">
        <v>1</v>
      </c>
      <c r="G370" s="0" t="s">
        <v>434</v>
      </c>
      <c r="H370" s="0" t="s">
        <v>2170</v>
      </c>
      <c r="I370" s="0" t="s">
        <v>2170</v>
      </c>
      <c r="J370" s="0" t="s">
        <v>2170</v>
      </c>
      <c r="K370" s="0" t="s">
        <v>2170</v>
      </c>
      <c r="L370" s="0" t="s">
        <v>2170</v>
      </c>
      <c r="M370" s="0" t="s">
        <v>2170</v>
      </c>
      <c r="N370" s="0" t="n">
        <f aca="false">FALSE()</f>
        <v>0</v>
      </c>
      <c r="O370" s="0" t="s">
        <v>20471</v>
      </c>
      <c r="P370" s="0" t="s">
        <v>17780</v>
      </c>
      <c r="Q370" s="0" t="n">
        <v>4</v>
      </c>
      <c r="R370" s="380" t="n">
        <v>49090.125</v>
      </c>
      <c r="S370" s="223" t="n">
        <v>1000</v>
      </c>
      <c r="T370" s="0" t="s">
        <v>2132</v>
      </c>
      <c r="U370" s="380" t="n">
        <v>45406.125</v>
      </c>
      <c r="V370" s="380" t="n">
        <v>45450.125</v>
      </c>
      <c r="W370" s="0" t="s">
        <v>2132</v>
      </c>
      <c r="X370" s="0" t="s">
        <v>20472</v>
      </c>
      <c r="Y370" s="0" t="s">
        <v>601</v>
      </c>
      <c r="Z370" s="0" t="s">
        <v>2602</v>
      </c>
      <c r="AA370" s="0" t="s">
        <v>610</v>
      </c>
      <c r="AB370" s="0" t="s">
        <v>17781</v>
      </c>
      <c r="AC370" s="0" t="n">
        <v>10000000</v>
      </c>
      <c r="AD370" s="0" t="n">
        <v>10000000</v>
      </c>
      <c r="AE370" s="0" t="n">
        <v>5</v>
      </c>
      <c r="AF370" s="0" t="n">
        <f aca="false">FALSE()</f>
        <v>0</v>
      </c>
      <c r="AG370" s="0" t="n">
        <f aca="false">TRUE()</f>
        <v>1</v>
      </c>
      <c r="AH370" s="0" t="n">
        <f aca="false">TRUE()</f>
        <v>1</v>
      </c>
      <c r="AI370" s="0" t="n">
        <f aca="false">TRUE()</f>
        <v>1</v>
      </c>
      <c r="AJ370" s="0" t="n">
        <f aca="false">FALSE()</f>
        <v>0</v>
      </c>
      <c r="AK370" s="0" t="n">
        <f aca="false">FALSE()</f>
        <v>0</v>
      </c>
      <c r="AL370" s="0" t="s">
        <v>2129</v>
      </c>
      <c r="AM370" s="0" t="n">
        <f aca="false">TRUE()</f>
        <v>1</v>
      </c>
      <c r="AN370" s="0" t="s">
        <v>20473</v>
      </c>
      <c r="AO370" s="0" t="n">
        <v>1</v>
      </c>
      <c r="AP370" s="0" t="s">
        <v>20474</v>
      </c>
      <c r="AQ370" s="0" t="s">
        <v>20475</v>
      </c>
      <c r="AR370" s="0" t="n">
        <f aca="false">TRUE()</f>
        <v>1</v>
      </c>
      <c r="AS370" s="0" t="n">
        <f aca="false">FALSE()</f>
        <v>0</v>
      </c>
      <c r="AT370" s="0" t="n">
        <f aca="false">FALSE()</f>
        <v>0</v>
      </c>
      <c r="AU370" s="0" t="n">
        <f aca="false">FALSE()</f>
        <v>0</v>
      </c>
      <c r="AV370" s="0" t="n">
        <f aca="false">FALSE()</f>
        <v>0</v>
      </c>
      <c r="AW370" s="0" t="n">
        <f aca="false">TRUE()</f>
        <v>1</v>
      </c>
      <c r="AX370" s="380" t="n">
        <v>45450.6631944444</v>
      </c>
      <c r="AY370" s="380" t="n">
        <v>45450.125</v>
      </c>
      <c r="AZ370" s="0" t="n">
        <v>0</v>
      </c>
      <c r="BA370" s="0" t="s">
        <v>12512</v>
      </c>
      <c r="BB370" s="0" t="n">
        <v>0</v>
      </c>
      <c r="BC370" s="380" t="n">
        <v>46542.125</v>
      </c>
      <c r="BD370" s="0" t="s">
        <v>2170</v>
      </c>
      <c r="BE370" s="0" t="s">
        <v>2170</v>
      </c>
      <c r="BF370" s="0" t="s">
        <v>17868</v>
      </c>
    </row>
    <row r="371" customFormat="false" ht="15" hidden="false" customHeight="false" outlineLevel="0" collapsed="false">
      <c r="A371" s="0" t="s">
        <v>20476</v>
      </c>
      <c r="B371" s="0" t="s">
        <v>20477</v>
      </c>
      <c r="C371" s="0" t="s">
        <v>20476</v>
      </c>
      <c r="D371" s="0" t="s">
        <v>2133</v>
      </c>
      <c r="E371" s="0" t="s">
        <v>20476</v>
      </c>
      <c r="F371" s="0" t="n">
        <v>1</v>
      </c>
      <c r="G371" s="0" t="s">
        <v>434</v>
      </c>
      <c r="H371" s="0" t="s">
        <v>2170</v>
      </c>
      <c r="I371" s="0" t="s">
        <v>2170</v>
      </c>
      <c r="J371" s="0" t="s">
        <v>2170</v>
      </c>
      <c r="K371" s="0" t="s">
        <v>2170</v>
      </c>
      <c r="L371" s="0" t="s">
        <v>2170</v>
      </c>
      <c r="M371" s="0" t="s">
        <v>2170</v>
      </c>
      <c r="N371" s="0" t="n">
        <f aca="false">FALSE()</f>
        <v>0</v>
      </c>
      <c r="O371" s="0" t="s">
        <v>20478</v>
      </c>
      <c r="P371" s="0" t="s">
        <v>17838</v>
      </c>
      <c r="Q371" s="0" t="n">
        <v>1</v>
      </c>
      <c r="R371" s="380" t="n">
        <v>46175.125</v>
      </c>
      <c r="S371" s="223" t="n">
        <v>1000</v>
      </c>
      <c r="T371" s="0" t="s">
        <v>2132</v>
      </c>
      <c r="U371" s="380" t="n">
        <v>45275.125</v>
      </c>
      <c r="V371" s="380" t="n">
        <v>45457.125</v>
      </c>
      <c r="W371" s="0" t="s">
        <v>2132</v>
      </c>
      <c r="X371" s="0" t="s">
        <v>20479</v>
      </c>
      <c r="Y371" s="0" t="s">
        <v>601</v>
      </c>
      <c r="Z371" s="0" t="s">
        <v>2602</v>
      </c>
      <c r="AA371" s="0" t="s">
        <v>2114</v>
      </c>
      <c r="AB371" s="0" t="s">
        <v>17781</v>
      </c>
      <c r="AC371" s="0" t="n">
        <v>159461</v>
      </c>
      <c r="AD371" s="0" t="n">
        <v>500000</v>
      </c>
      <c r="AE371" s="0" t="n">
        <v>5</v>
      </c>
      <c r="AF371" s="0" t="n">
        <f aca="false">FALSE()</f>
        <v>0</v>
      </c>
      <c r="AG371" s="0" t="n">
        <f aca="false">TRUE()</f>
        <v>1</v>
      </c>
      <c r="AH371" s="0" t="n">
        <f aca="false">TRUE()</f>
        <v>1</v>
      </c>
      <c r="AI371" s="0" t="n">
        <f aca="false">FALSE()</f>
        <v>0</v>
      </c>
      <c r="AJ371" s="0" t="n">
        <f aca="false">FALSE()</f>
        <v>0</v>
      </c>
      <c r="AK371" s="0" t="n">
        <f aca="false">FALSE()</f>
        <v>0</v>
      </c>
      <c r="AL371" s="0" t="s">
        <v>3129</v>
      </c>
      <c r="AM371" s="0" t="n">
        <f aca="false">TRUE()</f>
        <v>1</v>
      </c>
      <c r="AN371" s="0" t="s">
        <v>20480</v>
      </c>
      <c r="AO371" s="0" t="n">
        <v>1</v>
      </c>
      <c r="AP371" s="0" t="s">
        <v>20481</v>
      </c>
      <c r="AQ371" s="0" t="s">
        <v>20482</v>
      </c>
      <c r="AR371" s="0" t="n">
        <f aca="false">TRUE()</f>
        <v>1</v>
      </c>
      <c r="AS371" s="0" t="n">
        <f aca="false">FALSE()</f>
        <v>0</v>
      </c>
      <c r="AT371" s="0" t="n">
        <f aca="false">FALSE()</f>
        <v>0</v>
      </c>
      <c r="AU371" s="0" t="n">
        <f aca="false">FALSE()</f>
        <v>0</v>
      </c>
      <c r="AV371" s="0" t="n">
        <f aca="false">FALSE()</f>
        <v>0</v>
      </c>
      <c r="AW371" s="0" t="n">
        <f aca="false">FALSE()</f>
        <v>0</v>
      </c>
      <c r="AX371" s="380" t="n">
        <v>45516.7576388889</v>
      </c>
      <c r="AY371" s="380" t="n">
        <v>45516.125</v>
      </c>
      <c r="AZ371" s="0" t="n">
        <v>1</v>
      </c>
      <c r="BA371" s="0" t="s">
        <v>16420</v>
      </c>
      <c r="BB371" s="0" t="n">
        <v>1</v>
      </c>
      <c r="BC371" s="380" t="n">
        <v>46083.125</v>
      </c>
      <c r="BD371" s="0" t="s">
        <v>2170</v>
      </c>
      <c r="BE371" s="0" t="s">
        <v>2170</v>
      </c>
      <c r="BF371" s="0" t="s">
        <v>2118</v>
      </c>
    </row>
    <row r="372" customFormat="false" ht="15" hidden="false" customHeight="false" outlineLevel="0" collapsed="false">
      <c r="A372" s="0" t="s">
        <v>20483</v>
      </c>
      <c r="B372" s="0" t="s">
        <v>20484</v>
      </c>
      <c r="C372" s="0" t="s">
        <v>20483</v>
      </c>
      <c r="D372" s="0" t="s">
        <v>2133</v>
      </c>
      <c r="E372" s="0" t="s">
        <v>20483</v>
      </c>
      <c r="F372" s="0" t="n">
        <v>1</v>
      </c>
      <c r="G372" s="0" t="s">
        <v>434</v>
      </c>
      <c r="H372" s="0" t="s">
        <v>2596</v>
      </c>
      <c r="I372" s="0" t="s">
        <v>2596</v>
      </c>
      <c r="J372" s="0" t="s">
        <v>2598</v>
      </c>
      <c r="K372" s="0" t="s">
        <v>2170</v>
      </c>
      <c r="L372" s="0" t="s">
        <v>2600</v>
      </c>
      <c r="M372" s="0" t="s">
        <v>2170</v>
      </c>
      <c r="N372" s="0" t="n">
        <f aca="false">FALSE()</f>
        <v>0</v>
      </c>
      <c r="O372" s="0" t="s">
        <v>20485</v>
      </c>
      <c r="P372" s="0" t="s">
        <v>17780</v>
      </c>
      <c r="Q372" s="0" t="n">
        <v>12</v>
      </c>
      <c r="R372" s="380" t="n">
        <v>49370.125</v>
      </c>
      <c r="S372" s="223" t="n">
        <v>1000</v>
      </c>
      <c r="T372" s="0" t="s">
        <v>2132</v>
      </c>
      <c r="U372" s="380" t="n">
        <v>45687.125</v>
      </c>
      <c r="V372" s="380" t="n">
        <v>45740.125</v>
      </c>
      <c r="W372" s="0" t="s">
        <v>2132</v>
      </c>
      <c r="X372" s="0" t="s">
        <v>2170</v>
      </c>
      <c r="Y372" s="0" t="s">
        <v>601</v>
      </c>
      <c r="Z372" s="0" t="s">
        <v>2602</v>
      </c>
      <c r="AA372" s="0" t="s">
        <v>2365</v>
      </c>
      <c r="AB372" s="0" t="s">
        <v>17781</v>
      </c>
      <c r="AC372" s="0" t="n">
        <v>15000000</v>
      </c>
      <c r="AD372" s="0" t="n">
        <v>15000000</v>
      </c>
      <c r="AE372" s="0" t="n">
        <v>5</v>
      </c>
      <c r="AF372" s="0" t="n">
        <f aca="false">FALSE()</f>
        <v>0</v>
      </c>
      <c r="AG372" s="0" t="n">
        <f aca="false">TRUE()</f>
        <v>1</v>
      </c>
      <c r="AH372" s="0" t="n">
        <f aca="false">TRUE()</f>
        <v>1</v>
      </c>
      <c r="AI372" s="0" t="n">
        <f aca="false">FALSE()</f>
        <v>0</v>
      </c>
      <c r="AJ372" s="0" t="n">
        <f aca="false">FALSE()</f>
        <v>0</v>
      </c>
      <c r="AK372" s="0" t="n">
        <f aca="false">FALSE()</f>
        <v>0</v>
      </c>
      <c r="AL372" s="0" t="s">
        <v>2129</v>
      </c>
      <c r="AM372" s="0" t="n">
        <f aca="false">TRUE()</f>
        <v>1</v>
      </c>
      <c r="AN372" s="0" t="s">
        <v>20486</v>
      </c>
      <c r="AO372" s="0" t="n">
        <v>1</v>
      </c>
      <c r="AP372" s="0" t="s">
        <v>20487</v>
      </c>
      <c r="AQ372" s="0" t="s">
        <v>20488</v>
      </c>
      <c r="AR372" s="0" t="n">
        <f aca="false">TRUE()</f>
        <v>1</v>
      </c>
      <c r="AS372" s="0" t="n">
        <f aca="false">FALSE()</f>
        <v>0</v>
      </c>
      <c r="AT372" s="0" t="n">
        <f aca="false">FALSE()</f>
        <v>0</v>
      </c>
      <c r="AU372" s="0" t="n">
        <f aca="false">FALSE()</f>
        <v>0</v>
      </c>
      <c r="AV372" s="0" t="n">
        <f aca="false">FALSE()</f>
        <v>0</v>
      </c>
      <c r="AW372" s="0" t="n">
        <f aca="false">TRUE()</f>
        <v>1</v>
      </c>
      <c r="AX372" s="380" t="n">
        <v>45740.6458333333</v>
      </c>
      <c r="AY372" s="380" t="n">
        <v>45740.125</v>
      </c>
      <c r="AZ372" s="0" t="n">
        <v>1</v>
      </c>
      <c r="BA372" s="0" t="s">
        <v>12512</v>
      </c>
      <c r="BB372" s="0" t="n">
        <v>0</v>
      </c>
      <c r="BC372" s="380" t="n">
        <v>25569.125</v>
      </c>
      <c r="BD372" s="0" t="s">
        <v>2598</v>
      </c>
      <c r="BE372" s="0" t="s">
        <v>2170</v>
      </c>
      <c r="BF372" s="0" t="s">
        <v>2118</v>
      </c>
    </row>
    <row r="373" customFormat="false" ht="15" hidden="false" customHeight="false" outlineLevel="0" collapsed="false">
      <c r="A373" s="0" t="s">
        <v>20489</v>
      </c>
      <c r="B373" s="0" t="s">
        <v>20490</v>
      </c>
      <c r="C373" s="0" t="s">
        <v>20489</v>
      </c>
      <c r="D373" s="0" t="s">
        <v>2133</v>
      </c>
      <c r="E373" s="0" t="s">
        <v>20489</v>
      </c>
      <c r="F373" s="0" t="n">
        <v>1</v>
      </c>
      <c r="G373" s="0" t="s">
        <v>434</v>
      </c>
      <c r="H373" s="0" t="s">
        <v>2170</v>
      </c>
      <c r="I373" s="0" t="s">
        <v>2170</v>
      </c>
      <c r="J373" s="0" t="s">
        <v>2170</v>
      </c>
      <c r="K373" s="0" t="s">
        <v>2170</v>
      </c>
      <c r="L373" s="0" t="s">
        <v>2170</v>
      </c>
      <c r="M373" s="0" t="s">
        <v>2170</v>
      </c>
      <c r="N373" s="0" t="n">
        <f aca="false">FALSE()</f>
        <v>0</v>
      </c>
      <c r="O373" s="0" t="s">
        <v>20491</v>
      </c>
      <c r="P373" s="0" t="s">
        <v>17780</v>
      </c>
      <c r="Q373" s="0" t="n">
        <v>2</v>
      </c>
      <c r="R373" s="380" t="n">
        <v>46065.125</v>
      </c>
      <c r="S373" s="223" t="n">
        <v>1000</v>
      </c>
      <c r="T373" s="0" t="s">
        <v>2132</v>
      </c>
      <c r="U373" s="380" t="n">
        <v>44967.125</v>
      </c>
      <c r="V373" s="380" t="n">
        <v>44973.125</v>
      </c>
      <c r="W373" s="0" t="s">
        <v>2132</v>
      </c>
      <c r="X373" s="0" t="s">
        <v>20492</v>
      </c>
      <c r="Y373" s="0" t="s">
        <v>601</v>
      </c>
      <c r="Z373" s="0" t="s">
        <v>2602</v>
      </c>
      <c r="AA373" s="0" t="s">
        <v>2115</v>
      </c>
      <c r="AB373" s="0" t="s">
        <v>17781</v>
      </c>
      <c r="AC373" s="0" t="n">
        <v>4000000</v>
      </c>
      <c r="AD373" s="0" t="n">
        <v>4000000</v>
      </c>
      <c r="AE373" s="0" t="n">
        <v>5</v>
      </c>
      <c r="AF373" s="0" t="n">
        <f aca="false">FALSE()</f>
        <v>0</v>
      </c>
      <c r="AG373" s="0" t="n">
        <f aca="false">TRUE()</f>
        <v>1</v>
      </c>
      <c r="AH373" s="0" t="n">
        <f aca="false">TRUE()</f>
        <v>1</v>
      </c>
      <c r="AI373" s="0" t="n">
        <f aca="false">FALSE()</f>
        <v>0</v>
      </c>
      <c r="AJ373" s="0" t="n">
        <f aca="false">FALSE()</f>
        <v>0</v>
      </c>
      <c r="AK373" s="0" t="n">
        <f aca="false">FALSE()</f>
        <v>0</v>
      </c>
      <c r="AL373" s="0" t="s">
        <v>2129</v>
      </c>
      <c r="AM373" s="0" t="n">
        <f aca="false">TRUE()</f>
        <v>1</v>
      </c>
      <c r="AN373" s="0" t="s">
        <v>20493</v>
      </c>
      <c r="AO373" s="0" t="n">
        <v>1</v>
      </c>
      <c r="AP373" s="0" t="s">
        <v>20494</v>
      </c>
      <c r="AQ373" s="0" t="s">
        <v>20495</v>
      </c>
      <c r="AR373" s="0" t="n">
        <f aca="false">TRUE()</f>
        <v>1</v>
      </c>
      <c r="AS373" s="0" t="n">
        <f aca="false">FALSE()</f>
        <v>0</v>
      </c>
      <c r="AT373" s="0" t="n">
        <f aca="false">FALSE()</f>
        <v>0</v>
      </c>
      <c r="AU373" s="0" t="n">
        <f aca="false">FALSE()</f>
        <v>0</v>
      </c>
      <c r="AV373" s="0" t="n">
        <f aca="false">FALSE()</f>
        <v>0</v>
      </c>
      <c r="AW373" s="0" t="n">
        <f aca="false">TRUE()</f>
        <v>1</v>
      </c>
      <c r="AX373" s="380" t="n">
        <v>44973.6291666667</v>
      </c>
      <c r="AY373" s="380" t="n">
        <v>44973.4166666667</v>
      </c>
      <c r="AZ373" s="0" t="n">
        <v>1</v>
      </c>
      <c r="BA373" s="0" t="s">
        <v>19263</v>
      </c>
      <c r="BB373" s="0" t="n">
        <v>0</v>
      </c>
      <c r="BC373" s="380" t="n">
        <v>25569.125</v>
      </c>
      <c r="BD373" s="0" t="s">
        <v>2170</v>
      </c>
      <c r="BE373" s="0" t="s">
        <v>2170</v>
      </c>
      <c r="BF373" s="0" t="s">
        <v>2118</v>
      </c>
    </row>
    <row r="374" customFormat="false" ht="15" hidden="false" customHeight="false" outlineLevel="0" collapsed="false">
      <c r="A374" s="0" t="s">
        <v>20496</v>
      </c>
      <c r="B374" s="0" t="s">
        <v>20497</v>
      </c>
      <c r="C374" s="0" t="s">
        <v>20496</v>
      </c>
      <c r="D374" s="0" t="s">
        <v>2133</v>
      </c>
      <c r="E374" s="0" t="s">
        <v>20496</v>
      </c>
      <c r="F374" s="0" t="n">
        <v>1</v>
      </c>
      <c r="G374" s="0" t="s">
        <v>434</v>
      </c>
      <c r="H374" s="0" t="s">
        <v>2170</v>
      </c>
      <c r="I374" s="0" t="s">
        <v>2170</v>
      </c>
      <c r="J374" s="0" t="s">
        <v>2170</v>
      </c>
      <c r="K374" s="0" t="s">
        <v>2170</v>
      </c>
      <c r="L374" s="0" t="s">
        <v>2170</v>
      </c>
      <c r="M374" s="0" t="s">
        <v>2170</v>
      </c>
      <c r="N374" s="0" t="n">
        <f aca="false">FALSE()</f>
        <v>0</v>
      </c>
      <c r="O374" s="0" t="s">
        <v>20498</v>
      </c>
      <c r="P374" s="0" t="s">
        <v>17838</v>
      </c>
      <c r="Q374" s="0" t="n">
        <v>4</v>
      </c>
      <c r="R374" s="380" t="n">
        <v>47186.125</v>
      </c>
      <c r="S374" s="223" t="n">
        <v>1000</v>
      </c>
      <c r="T374" s="0" t="s">
        <v>2132</v>
      </c>
      <c r="U374" s="380" t="n">
        <v>44988.125</v>
      </c>
      <c r="V374" s="380" t="n">
        <v>44994.125</v>
      </c>
      <c r="W374" s="0" t="s">
        <v>2132</v>
      </c>
      <c r="X374" s="0" t="s">
        <v>20499</v>
      </c>
      <c r="Y374" s="0" t="s">
        <v>601</v>
      </c>
      <c r="Z374" s="0" t="s">
        <v>2602</v>
      </c>
      <c r="AA374" s="0" t="s">
        <v>2684</v>
      </c>
      <c r="AB374" s="0" t="s">
        <v>17781</v>
      </c>
      <c r="AC374" s="0" t="n">
        <v>9389601</v>
      </c>
      <c r="AD374" s="0" t="n">
        <v>9500000</v>
      </c>
      <c r="AE374" s="0" t="n">
        <v>5</v>
      </c>
      <c r="AF374" s="0" t="n">
        <f aca="false">FALSE()</f>
        <v>0</v>
      </c>
      <c r="AG374" s="0" t="n">
        <f aca="false">TRUE()</f>
        <v>1</v>
      </c>
      <c r="AH374" s="0" t="n">
        <f aca="false">TRUE()</f>
        <v>1</v>
      </c>
      <c r="AI374" s="0" t="n">
        <f aca="false">FALSE()</f>
        <v>0</v>
      </c>
      <c r="AJ374" s="0" t="n">
        <f aca="false">FALSE()</f>
        <v>0</v>
      </c>
      <c r="AK374" s="0" t="n">
        <f aca="false">FALSE()</f>
        <v>0</v>
      </c>
      <c r="AL374" s="0" t="s">
        <v>2129</v>
      </c>
      <c r="AM374" s="0" t="n">
        <f aca="false">TRUE()</f>
        <v>1</v>
      </c>
      <c r="AN374" s="0" t="s">
        <v>20500</v>
      </c>
      <c r="AO374" s="0" t="n">
        <v>1</v>
      </c>
      <c r="AP374" s="0" t="s">
        <v>20501</v>
      </c>
      <c r="AQ374" s="0" t="s">
        <v>20502</v>
      </c>
      <c r="AR374" s="0" t="n">
        <f aca="false">TRUE()</f>
        <v>1</v>
      </c>
      <c r="AS374" s="0" t="n">
        <f aca="false">FALSE()</f>
        <v>0</v>
      </c>
      <c r="AT374" s="0" t="n">
        <f aca="false">FALSE()</f>
        <v>0</v>
      </c>
      <c r="AU374" s="0" t="n">
        <f aca="false">FALSE()</f>
        <v>0</v>
      </c>
      <c r="AV374" s="0" t="n">
        <f aca="false">FALSE()</f>
        <v>0</v>
      </c>
      <c r="AW374" s="0" t="n">
        <f aca="false">TRUE()</f>
        <v>1</v>
      </c>
      <c r="AX374" s="380" t="n">
        <v>44994.7576388889</v>
      </c>
      <c r="AY374" s="380" t="n">
        <v>44994.4166666667</v>
      </c>
      <c r="AZ374" s="0" t="n">
        <v>1</v>
      </c>
      <c r="BA374" s="0" t="s">
        <v>18674</v>
      </c>
      <c r="BB374" s="0" t="n">
        <v>0</v>
      </c>
      <c r="BC374" s="380" t="n">
        <v>25569.125</v>
      </c>
      <c r="BD374" s="0" t="s">
        <v>2170</v>
      </c>
      <c r="BE374" s="0" t="s">
        <v>2170</v>
      </c>
      <c r="BF374" s="0" t="s">
        <v>2118</v>
      </c>
    </row>
    <row r="375" customFormat="false" ht="15" hidden="false" customHeight="false" outlineLevel="0" collapsed="false">
      <c r="A375" s="0" t="s">
        <v>20503</v>
      </c>
      <c r="B375" s="0" t="s">
        <v>20504</v>
      </c>
      <c r="C375" s="0" t="s">
        <v>20503</v>
      </c>
      <c r="D375" s="0" t="s">
        <v>2133</v>
      </c>
      <c r="E375" s="0" t="s">
        <v>20503</v>
      </c>
      <c r="F375" s="0" t="n">
        <v>1</v>
      </c>
      <c r="G375" s="0" t="s">
        <v>434</v>
      </c>
      <c r="H375" s="0" t="s">
        <v>2170</v>
      </c>
      <c r="I375" s="0" t="s">
        <v>2170</v>
      </c>
      <c r="J375" s="0" t="s">
        <v>2170</v>
      </c>
      <c r="K375" s="0" t="s">
        <v>2170</v>
      </c>
      <c r="L375" s="0" t="s">
        <v>2170</v>
      </c>
      <c r="M375" s="0" t="s">
        <v>2170</v>
      </c>
      <c r="N375" s="0" t="n">
        <f aca="false">FALSE()</f>
        <v>0</v>
      </c>
      <c r="O375" s="0" t="s">
        <v>20505</v>
      </c>
      <c r="P375" s="0" t="s">
        <v>17780</v>
      </c>
      <c r="Q375" s="0" t="n">
        <v>2</v>
      </c>
      <c r="R375" s="380" t="n">
        <v>51960.125</v>
      </c>
      <c r="S375" s="223" t="n">
        <v>200000</v>
      </c>
      <c r="T375" s="0" t="s">
        <v>18300</v>
      </c>
      <c r="U375" s="380" t="n">
        <v>45629.125</v>
      </c>
      <c r="V375" s="380" t="n">
        <v>45631.125</v>
      </c>
      <c r="W375" s="0" t="s">
        <v>2170</v>
      </c>
      <c r="X375" s="0" t="s">
        <v>20506</v>
      </c>
      <c r="Y375" s="0" t="s">
        <v>601</v>
      </c>
      <c r="Z375" s="0" t="s">
        <v>2602</v>
      </c>
      <c r="AA375" s="0" t="s">
        <v>600</v>
      </c>
      <c r="AB375" s="0" t="s">
        <v>17848</v>
      </c>
      <c r="AC375" s="0" t="n">
        <v>6092</v>
      </c>
      <c r="AD375" s="0" t="n">
        <v>15000</v>
      </c>
      <c r="AE375" s="0" t="n">
        <v>5</v>
      </c>
      <c r="AF375" s="0" t="n">
        <f aca="false">FALSE()</f>
        <v>0</v>
      </c>
      <c r="AG375" s="0" t="n">
        <f aca="false">TRUE()</f>
        <v>1</v>
      </c>
      <c r="AH375" s="0" t="n">
        <f aca="false">TRUE()</f>
        <v>1</v>
      </c>
      <c r="AI375" s="0" t="n">
        <f aca="false">FALSE()</f>
        <v>0</v>
      </c>
      <c r="AJ375" s="0" t="n">
        <f aca="false">FALSE()</f>
        <v>0</v>
      </c>
      <c r="AK375" s="0" t="n">
        <f aca="false">FALSE()</f>
        <v>0</v>
      </c>
      <c r="AL375" s="0" t="s">
        <v>3129</v>
      </c>
      <c r="AM375" s="0" t="n">
        <f aca="false">TRUE()</f>
        <v>1</v>
      </c>
      <c r="AN375" s="0" t="s">
        <v>20507</v>
      </c>
      <c r="AO375" s="0" t="n">
        <v>1</v>
      </c>
      <c r="AP375" s="0" t="s">
        <v>20508</v>
      </c>
      <c r="AQ375" s="0" t="s">
        <v>20509</v>
      </c>
      <c r="AR375" s="0" t="n">
        <f aca="false">TRUE()</f>
        <v>1</v>
      </c>
      <c r="AS375" s="0" t="n">
        <f aca="false">FALSE()</f>
        <v>0</v>
      </c>
      <c r="AT375" s="0" t="n">
        <f aca="false">FALSE()</f>
        <v>0</v>
      </c>
      <c r="AU375" s="0" t="n">
        <f aca="false">FALSE()</f>
        <v>0</v>
      </c>
      <c r="AV375" s="0" t="n">
        <f aca="false">FALSE()</f>
        <v>0</v>
      </c>
      <c r="AW375" s="0" t="n">
        <f aca="false">TRUE()</f>
        <v>1</v>
      </c>
      <c r="AX375" s="380" t="n">
        <v>45632.4909722222</v>
      </c>
      <c r="AY375" s="380" t="n">
        <v>45632.125</v>
      </c>
      <c r="AZ375" s="0" t="n">
        <v>1</v>
      </c>
      <c r="BA375" s="0" t="s">
        <v>17903</v>
      </c>
      <c r="BB375" s="0" t="n">
        <v>1</v>
      </c>
      <c r="BC375" s="380" t="n">
        <v>25569.125</v>
      </c>
      <c r="BD375" s="0" t="s">
        <v>2170</v>
      </c>
      <c r="BE375" s="0" t="s">
        <v>2170</v>
      </c>
      <c r="BF375" s="0" t="s">
        <v>2118</v>
      </c>
    </row>
    <row r="376" customFormat="false" ht="15" hidden="false" customHeight="false" outlineLevel="0" collapsed="false">
      <c r="A376" s="0" t="s">
        <v>20510</v>
      </c>
      <c r="B376" s="0" t="s">
        <v>20511</v>
      </c>
      <c r="C376" s="0" t="s">
        <v>20510</v>
      </c>
      <c r="D376" s="0" t="s">
        <v>2133</v>
      </c>
      <c r="E376" s="0" t="s">
        <v>20510</v>
      </c>
      <c r="F376" s="0" t="n">
        <v>1</v>
      </c>
      <c r="G376" s="0" t="s">
        <v>434</v>
      </c>
      <c r="H376" s="0" t="s">
        <v>2170</v>
      </c>
      <c r="I376" s="0" t="s">
        <v>2170</v>
      </c>
      <c r="J376" s="0" t="s">
        <v>2170</v>
      </c>
      <c r="K376" s="0" t="s">
        <v>2170</v>
      </c>
      <c r="L376" s="0" t="s">
        <v>2170</v>
      </c>
      <c r="M376" s="0" t="s">
        <v>2170</v>
      </c>
      <c r="N376" s="0" t="n">
        <f aca="false">FALSE()</f>
        <v>0</v>
      </c>
      <c r="O376" s="0" t="s">
        <v>20512</v>
      </c>
      <c r="P376" s="0" t="s">
        <v>17838</v>
      </c>
      <c r="Q376" s="0" t="n">
        <v>0</v>
      </c>
      <c r="R376" s="380" t="n">
        <v>47391.125</v>
      </c>
      <c r="S376" s="223" t="n">
        <v>1000</v>
      </c>
      <c r="T376" s="0" t="s">
        <v>2132</v>
      </c>
      <c r="U376" s="380" t="n">
        <v>45555.125</v>
      </c>
      <c r="V376" s="380" t="n">
        <v>45565.125</v>
      </c>
      <c r="W376" s="0" t="s">
        <v>20513</v>
      </c>
      <c r="X376" s="0" t="s">
        <v>2170</v>
      </c>
      <c r="Y376" s="0" t="s">
        <v>601</v>
      </c>
      <c r="Z376" s="0" t="s">
        <v>2602</v>
      </c>
      <c r="AA376" s="0" t="s">
        <v>610</v>
      </c>
      <c r="AB376" s="0" t="s">
        <v>17781</v>
      </c>
      <c r="AC376" s="0" t="n">
        <v>12000000</v>
      </c>
      <c r="AD376" s="0" t="n">
        <v>20000000</v>
      </c>
      <c r="AE376" s="0" t="n">
        <v>5</v>
      </c>
      <c r="AF376" s="0" t="n">
        <f aca="false">FALSE()</f>
        <v>0</v>
      </c>
      <c r="AG376" s="0" t="n">
        <f aca="false">TRUE()</f>
        <v>1</v>
      </c>
      <c r="AH376" s="0" t="n">
        <f aca="false">TRUE()</f>
        <v>1</v>
      </c>
      <c r="AI376" s="0" t="n">
        <f aca="false">FALSE()</f>
        <v>0</v>
      </c>
      <c r="AJ376" s="0" t="n">
        <f aca="false">FALSE()</f>
        <v>0</v>
      </c>
      <c r="AK376" s="0" t="n">
        <f aca="false">FALSE()</f>
        <v>0</v>
      </c>
      <c r="AL376" s="0" t="s">
        <v>2129</v>
      </c>
      <c r="AM376" s="0" t="n">
        <f aca="false">TRUE()</f>
        <v>1</v>
      </c>
      <c r="AN376" s="0" t="s">
        <v>20514</v>
      </c>
      <c r="AO376" s="0" t="n">
        <v>1</v>
      </c>
      <c r="AP376" s="0" t="s">
        <v>20515</v>
      </c>
      <c r="AQ376" s="0" t="s">
        <v>20516</v>
      </c>
      <c r="AR376" s="0" t="n">
        <f aca="false">TRUE()</f>
        <v>1</v>
      </c>
      <c r="AS376" s="0" t="n">
        <f aca="false">FALSE()</f>
        <v>0</v>
      </c>
      <c r="AT376" s="0" t="n">
        <f aca="false">FALSE()</f>
        <v>0</v>
      </c>
      <c r="AU376" s="0" t="n">
        <f aca="false">FALSE()</f>
        <v>0</v>
      </c>
      <c r="AV376" s="0" t="n">
        <f aca="false">FALSE()</f>
        <v>0</v>
      </c>
      <c r="AW376" s="0" t="n">
        <f aca="false">TRUE()</f>
        <v>1</v>
      </c>
      <c r="AX376" s="380" t="n">
        <v>45565.6715277778</v>
      </c>
      <c r="AY376" s="380" t="n">
        <v>45565.125</v>
      </c>
      <c r="AZ376" s="0" t="n">
        <v>1</v>
      </c>
      <c r="BA376" s="0" t="s">
        <v>7388</v>
      </c>
      <c r="BB376" s="0" t="n">
        <v>0</v>
      </c>
      <c r="BC376" s="380" t="n">
        <v>25569.125</v>
      </c>
      <c r="BD376" s="0" t="s">
        <v>2170</v>
      </c>
      <c r="BE376" s="0" t="s">
        <v>2170</v>
      </c>
      <c r="BF376" s="0" t="s">
        <v>2118</v>
      </c>
    </row>
    <row r="377" customFormat="false" ht="15" hidden="false" customHeight="false" outlineLevel="0" collapsed="false">
      <c r="A377" s="0" t="s">
        <v>20517</v>
      </c>
      <c r="B377" s="0" t="s">
        <v>20518</v>
      </c>
      <c r="C377" s="0" t="s">
        <v>20517</v>
      </c>
      <c r="D377" s="0" t="s">
        <v>2133</v>
      </c>
      <c r="E377" s="0" t="s">
        <v>20517</v>
      </c>
      <c r="F377" s="0" t="n">
        <v>1</v>
      </c>
      <c r="G377" s="0" t="s">
        <v>434</v>
      </c>
      <c r="H377" s="0" t="s">
        <v>2170</v>
      </c>
      <c r="I377" s="0" t="s">
        <v>2170</v>
      </c>
      <c r="J377" s="0" t="s">
        <v>2170</v>
      </c>
      <c r="K377" s="0" t="s">
        <v>2170</v>
      </c>
      <c r="L377" s="0" t="s">
        <v>2170</v>
      </c>
      <c r="M377" s="0" t="s">
        <v>2170</v>
      </c>
      <c r="N377" s="0" t="n">
        <f aca="false">FALSE()</f>
        <v>0</v>
      </c>
      <c r="O377" s="0" t="s">
        <v>20519</v>
      </c>
      <c r="P377" s="0" t="s">
        <v>17780</v>
      </c>
      <c r="Q377" s="0" t="n">
        <v>4</v>
      </c>
      <c r="R377" s="380" t="n">
        <v>46686.125</v>
      </c>
      <c r="S377" s="223" t="n">
        <v>1000</v>
      </c>
      <c r="T377" s="0" t="s">
        <v>2132</v>
      </c>
      <c r="U377" s="380" t="n">
        <v>45222.125</v>
      </c>
      <c r="V377" s="380" t="n">
        <v>45230.125</v>
      </c>
      <c r="W377" s="0" t="s">
        <v>2132</v>
      </c>
      <c r="X377" s="0" t="s">
        <v>20520</v>
      </c>
      <c r="Y377" s="0" t="s">
        <v>601</v>
      </c>
      <c r="Z377" s="0" t="s">
        <v>2602</v>
      </c>
      <c r="AA377" s="0" t="s">
        <v>2116</v>
      </c>
      <c r="AB377" s="0" t="s">
        <v>17781</v>
      </c>
      <c r="AC377" s="0" t="n">
        <v>8500000</v>
      </c>
      <c r="AD377" s="0" t="n">
        <v>8500000</v>
      </c>
      <c r="AE377" s="0" t="n">
        <v>5</v>
      </c>
      <c r="AF377" s="0" t="n">
        <f aca="false">FALSE()</f>
        <v>0</v>
      </c>
      <c r="AG377" s="0" t="n">
        <f aca="false">TRUE()</f>
        <v>1</v>
      </c>
      <c r="AH377" s="0" t="n">
        <f aca="false">TRUE()</f>
        <v>1</v>
      </c>
      <c r="AI377" s="0" t="n">
        <f aca="false">TRUE()</f>
        <v>1</v>
      </c>
      <c r="AJ377" s="0" t="n">
        <f aca="false">FALSE()</f>
        <v>0</v>
      </c>
      <c r="AK377" s="0" t="n">
        <f aca="false">FALSE()</f>
        <v>0</v>
      </c>
      <c r="AL377" s="0" t="s">
        <v>2129</v>
      </c>
      <c r="AM377" s="0" t="n">
        <f aca="false">TRUE()</f>
        <v>1</v>
      </c>
      <c r="AN377" s="0" t="s">
        <v>20521</v>
      </c>
      <c r="AO377" s="0" t="n">
        <v>1</v>
      </c>
      <c r="AP377" s="0" t="s">
        <v>20522</v>
      </c>
      <c r="AQ377" s="0" t="s">
        <v>20523</v>
      </c>
      <c r="AR377" s="0" t="n">
        <f aca="false">TRUE()</f>
        <v>1</v>
      </c>
      <c r="AS377" s="0" t="n">
        <f aca="false">FALSE()</f>
        <v>0</v>
      </c>
      <c r="AT377" s="0" t="n">
        <f aca="false">FALSE()</f>
        <v>0</v>
      </c>
      <c r="AU377" s="0" t="n">
        <f aca="false">FALSE()</f>
        <v>0</v>
      </c>
      <c r="AV377" s="0" t="n">
        <f aca="false">FALSE()</f>
        <v>0</v>
      </c>
      <c r="AW377" s="0" t="n">
        <f aca="false">FALSE()</f>
        <v>0</v>
      </c>
      <c r="AX377" s="380" t="n">
        <v>45418.4958333333</v>
      </c>
      <c r="AY377" s="380" t="n">
        <v>45418.125</v>
      </c>
      <c r="AZ377" s="0" t="n">
        <v>0</v>
      </c>
      <c r="BA377" s="0" t="s">
        <v>16287</v>
      </c>
      <c r="BB377" s="0" t="n">
        <v>0</v>
      </c>
      <c r="BC377" s="380" t="n">
        <v>45958.125</v>
      </c>
      <c r="BD377" s="0" t="s">
        <v>2170</v>
      </c>
      <c r="BE377" s="0" t="s">
        <v>2170</v>
      </c>
      <c r="BF377" s="0" t="s">
        <v>2118</v>
      </c>
    </row>
    <row r="378" customFormat="false" ht="15" hidden="false" customHeight="false" outlineLevel="0" collapsed="false">
      <c r="A378" s="0" t="s">
        <v>20524</v>
      </c>
      <c r="B378" s="0" t="s">
        <v>20525</v>
      </c>
      <c r="C378" s="0" t="s">
        <v>20524</v>
      </c>
      <c r="D378" s="0" t="s">
        <v>2133</v>
      </c>
      <c r="E378" s="0" t="s">
        <v>20524</v>
      </c>
      <c r="F378" s="0" t="n">
        <v>1</v>
      </c>
      <c r="G378" s="0" t="s">
        <v>434</v>
      </c>
      <c r="H378" s="0" t="s">
        <v>2170</v>
      </c>
      <c r="I378" s="0" t="s">
        <v>2170</v>
      </c>
      <c r="J378" s="0" t="s">
        <v>2170</v>
      </c>
      <c r="K378" s="0" t="s">
        <v>2170</v>
      </c>
      <c r="L378" s="0" t="s">
        <v>2170</v>
      </c>
      <c r="M378" s="0" t="s">
        <v>2170</v>
      </c>
      <c r="N378" s="0" t="n">
        <f aca="false">FALSE()</f>
        <v>0</v>
      </c>
      <c r="O378" s="0" t="s">
        <v>20526</v>
      </c>
      <c r="P378" s="0" t="s">
        <v>17780</v>
      </c>
      <c r="Q378" s="0" t="n">
        <v>12</v>
      </c>
      <c r="R378" s="380" t="n">
        <v>46634.125</v>
      </c>
      <c r="S378" s="223" t="n">
        <v>1000</v>
      </c>
      <c r="T378" s="0" t="s">
        <v>2132</v>
      </c>
      <c r="U378" s="380" t="n">
        <v>45524.125</v>
      </c>
      <c r="V378" s="380" t="n">
        <v>45554.125</v>
      </c>
      <c r="W378" s="0" t="s">
        <v>2132</v>
      </c>
      <c r="X378" s="0" t="s">
        <v>20527</v>
      </c>
      <c r="Y378" s="0" t="s">
        <v>601</v>
      </c>
      <c r="Z378" s="0" t="s">
        <v>2602</v>
      </c>
      <c r="AA378" s="0" t="s">
        <v>2891</v>
      </c>
      <c r="AB378" s="0" t="s">
        <v>17781</v>
      </c>
      <c r="AC378" s="0" t="n">
        <v>150000</v>
      </c>
      <c r="AD378" s="0" t="n">
        <v>150000</v>
      </c>
      <c r="AE378" s="0" t="n">
        <v>5</v>
      </c>
      <c r="AF378" s="0" t="n">
        <f aca="false">FALSE()</f>
        <v>0</v>
      </c>
      <c r="AG378" s="0" t="n">
        <f aca="false">TRUE()</f>
        <v>1</v>
      </c>
      <c r="AH378" s="0" t="n">
        <f aca="false">TRUE()</f>
        <v>1</v>
      </c>
      <c r="AI378" s="0" t="n">
        <f aca="false">FALSE()</f>
        <v>0</v>
      </c>
      <c r="AJ378" s="0" t="n">
        <f aca="false">FALSE()</f>
        <v>0</v>
      </c>
      <c r="AK378" s="0" t="n">
        <f aca="false">TRUE()</f>
        <v>1</v>
      </c>
      <c r="AL378" s="0" t="s">
        <v>2129</v>
      </c>
      <c r="AM378" s="0" t="n">
        <f aca="false">TRUE()</f>
        <v>1</v>
      </c>
      <c r="AN378" s="0" t="s">
        <v>20528</v>
      </c>
      <c r="AO378" s="0" t="n">
        <v>1</v>
      </c>
      <c r="AP378" s="0" t="s">
        <v>20529</v>
      </c>
      <c r="AQ378" s="0" t="s">
        <v>20530</v>
      </c>
      <c r="AR378" s="0" t="n">
        <f aca="false">TRUE()</f>
        <v>1</v>
      </c>
      <c r="AS378" s="0" t="n">
        <f aca="false">FALSE()</f>
        <v>0</v>
      </c>
      <c r="AT378" s="0" t="n">
        <f aca="false">FALSE()</f>
        <v>0</v>
      </c>
      <c r="AU378" s="0" t="n">
        <f aca="false">FALSE()</f>
        <v>0</v>
      </c>
      <c r="AV378" s="0" t="n">
        <f aca="false">FALSE()</f>
        <v>0</v>
      </c>
      <c r="AW378" s="0" t="n">
        <f aca="false">TRUE()</f>
        <v>1</v>
      </c>
      <c r="AX378" s="380" t="n">
        <v>45554.6875</v>
      </c>
      <c r="AY378" s="380" t="n">
        <v>45554.125</v>
      </c>
      <c r="AZ378" s="0" t="n">
        <v>3</v>
      </c>
      <c r="BA378" s="0" t="s">
        <v>20531</v>
      </c>
      <c r="BB378" s="0" t="n">
        <v>0</v>
      </c>
      <c r="BC378" s="380" t="n">
        <v>46274.125</v>
      </c>
      <c r="BD378" s="0" t="s">
        <v>2170</v>
      </c>
      <c r="BE378" s="0" t="s">
        <v>2170</v>
      </c>
      <c r="BF378" s="0" t="s">
        <v>604</v>
      </c>
    </row>
    <row r="379" customFormat="false" ht="15" hidden="false" customHeight="false" outlineLevel="0" collapsed="false">
      <c r="A379" s="0" t="s">
        <v>20532</v>
      </c>
      <c r="B379" s="0" t="s">
        <v>20533</v>
      </c>
      <c r="C379" s="0" t="s">
        <v>20532</v>
      </c>
      <c r="D379" s="0" t="s">
        <v>2133</v>
      </c>
      <c r="E379" s="0" t="s">
        <v>20532</v>
      </c>
      <c r="F379" s="0" t="n">
        <v>1</v>
      </c>
      <c r="G379" s="0" t="s">
        <v>434</v>
      </c>
      <c r="H379" s="0" t="s">
        <v>2170</v>
      </c>
      <c r="I379" s="0" t="s">
        <v>2170</v>
      </c>
      <c r="J379" s="0" t="s">
        <v>2170</v>
      </c>
      <c r="K379" s="0" t="s">
        <v>2170</v>
      </c>
      <c r="L379" s="0" t="s">
        <v>2170</v>
      </c>
      <c r="M379" s="0" t="s">
        <v>2170</v>
      </c>
      <c r="N379" s="0" t="n">
        <f aca="false">FALSE()</f>
        <v>0</v>
      </c>
      <c r="O379" s="0" t="s">
        <v>20534</v>
      </c>
      <c r="P379" s="0" t="s">
        <v>17780</v>
      </c>
      <c r="Q379" s="0" t="n">
        <v>12</v>
      </c>
      <c r="R379" s="380" t="n">
        <v>46912.125</v>
      </c>
      <c r="S379" s="223" t="n">
        <v>1000</v>
      </c>
      <c r="T379" s="0" t="s">
        <v>2132</v>
      </c>
      <c r="U379" s="380" t="n">
        <v>45825.125</v>
      </c>
      <c r="V379" s="380" t="n">
        <v>45832.125</v>
      </c>
      <c r="W379" s="0" t="s">
        <v>2132</v>
      </c>
      <c r="X379" s="0" t="s">
        <v>20192</v>
      </c>
      <c r="AA379" s="0" t="s">
        <v>2114</v>
      </c>
      <c r="AB379" s="0" t="s">
        <v>17781</v>
      </c>
      <c r="AC379" s="0" t="n">
        <v>150000</v>
      </c>
      <c r="AD379" s="0" t="n">
        <v>150000</v>
      </c>
      <c r="AE379" s="0" t="n">
        <v>5</v>
      </c>
      <c r="AF379" s="0" t="n">
        <f aca="false">FALSE()</f>
        <v>0</v>
      </c>
      <c r="AG379" s="0" t="n">
        <f aca="false">TRUE()</f>
        <v>1</v>
      </c>
      <c r="AH379" s="0" t="n">
        <f aca="false">TRUE()</f>
        <v>1</v>
      </c>
      <c r="AI379" s="0" t="n">
        <f aca="false">FALSE()</f>
        <v>0</v>
      </c>
      <c r="AJ379" s="0" t="n">
        <f aca="false">FALSE()</f>
        <v>0</v>
      </c>
      <c r="AK379" s="0" t="n">
        <f aca="false">FALSE()</f>
        <v>0</v>
      </c>
      <c r="AL379" s="0" t="s">
        <v>2129</v>
      </c>
      <c r="AM379" s="0" t="n">
        <f aca="false">TRUE()</f>
        <v>1</v>
      </c>
      <c r="AN379" s="0" t="s">
        <v>20535</v>
      </c>
      <c r="AO379" s="0" t="n">
        <v>1</v>
      </c>
      <c r="AP379" s="0" t="s">
        <v>20536</v>
      </c>
      <c r="AQ379" s="0" t="s">
        <v>20537</v>
      </c>
      <c r="AR379" s="0" t="n">
        <f aca="false">TRUE()</f>
        <v>1</v>
      </c>
      <c r="AS379" s="0" t="n">
        <f aca="false">FALSE()</f>
        <v>0</v>
      </c>
      <c r="AT379" s="0" t="n">
        <f aca="false">FALSE()</f>
        <v>0</v>
      </c>
      <c r="AU379" s="0" t="n">
        <f aca="false">FALSE()</f>
        <v>0</v>
      </c>
      <c r="AV379" s="0" t="n">
        <f aca="false">FALSE()</f>
        <v>0</v>
      </c>
      <c r="AW379" s="0" t="n">
        <f aca="false">TRUE()</f>
        <v>1</v>
      </c>
      <c r="AX379" s="380" t="n">
        <v>45832.6875</v>
      </c>
      <c r="AY379" s="380" t="n">
        <v>45832.125</v>
      </c>
      <c r="AZ379" s="0" t="n">
        <v>3</v>
      </c>
      <c r="BA379" s="0" t="s">
        <v>20538</v>
      </c>
      <c r="BB379" s="0" t="n">
        <v>0</v>
      </c>
      <c r="BC379" s="380" t="n">
        <v>25569.125</v>
      </c>
      <c r="BD379" s="0" t="s">
        <v>2170</v>
      </c>
      <c r="BE379" s="0" t="s">
        <v>2170</v>
      </c>
      <c r="BF379" s="0" t="s">
        <v>604</v>
      </c>
    </row>
    <row r="380" customFormat="false" ht="15" hidden="false" customHeight="false" outlineLevel="0" collapsed="false">
      <c r="A380" s="0" t="s">
        <v>20539</v>
      </c>
      <c r="B380" s="0" t="s">
        <v>20540</v>
      </c>
      <c r="C380" s="0" t="s">
        <v>20539</v>
      </c>
      <c r="D380" s="0" t="s">
        <v>2133</v>
      </c>
      <c r="E380" s="0" t="s">
        <v>20539</v>
      </c>
      <c r="F380" s="0" t="n">
        <v>1</v>
      </c>
      <c r="G380" s="0" t="s">
        <v>434</v>
      </c>
      <c r="H380" s="0" t="s">
        <v>2170</v>
      </c>
      <c r="I380" s="0" t="s">
        <v>2170</v>
      </c>
      <c r="J380" s="0" t="s">
        <v>2170</v>
      </c>
      <c r="K380" s="0" t="s">
        <v>2170</v>
      </c>
      <c r="L380" s="0" t="s">
        <v>2170</v>
      </c>
      <c r="M380" s="0" t="s">
        <v>2170</v>
      </c>
      <c r="N380" s="0" t="n">
        <f aca="false">FALSE()</f>
        <v>0</v>
      </c>
      <c r="O380" s="0" t="s">
        <v>20541</v>
      </c>
      <c r="P380" s="0" t="s">
        <v>17780</v>
      </c>
      <c r="Q380" s="0" t="n">
        <v>12</v>
      </c>
      <c r="R380" s="380" t="n">
        <v>46545.125</v>
      </c>
      <c r="S380" s="223" t="n">
        <v>1000</v>
      </c>
      <c r="T380" s="0" t="s">
        <v>2132</v>
      </c>
      <c r="U380" s="380" t="n">
        <v>45819.125</v>
      </c>
      <c r="V380" s="380" t="n">
        <v>45825.125</v>
      </c>
      <c r="W380" s="0" t="s">
        <v>2132</v>
      </c>
      <c r="X380" s="0" t="s">
        <v>20542</v>
      </c>
      <c r="Y380" s="0" t="s">
        <v>601</v>
      </c>
      <c r="Z380" s="0" t="s">
        <v>2602</v>
      </c>
      <c r="AA380" s="0" t="s">
        <v>2693</v>
      </c>
      <c r="AB380" s="0" t="s">
        <v>17781</v>
      </c>
      <c r="AC380" s="0" t="n">
        <v>15000000</v>
      </c>
      <c r="AD380" s="0" t="n">
        <v>15000000</v>
      </c>
      <c r="AE380" s="0" t="n">
        <v>5</v>
      </c>
      <c r="AF380" s="0" t="n">
        <f aca="false">FALSE()</f>
        <v>0</v>
      </c>
      <c r="AG380" s="0" t="n">
        <f aca="false">TRUE()</f>
        <v>1</v>
      </c>
      <c r="AH380" s="0" t="n">
        <f aca="false">TRUE()</f>
        <v>1</v>
      </c>
      <c r="AI380" s="0" t="n">
        <f aca="false">FALSE()</f>
        <v>0</v>
      </c>
      <c r="AJ380" s="0" t="n">
        <f aca="false">FALSE()</f>
        <v>0</v>
      </c>
      <c r="AK380" s="0" t="n">
        <f aca="false">FALSE()</f>
        <v>0</v>
      </c>
      <c r="AL380" s="0" t="s">
        <v>2129</v>
      </c>
      <c r="AM380" s="0" t="n">
        <f aca="false">TRUE()</f>
        <v>1</v>
      </c>
      <c r="AN380" s="0" t="s">
        <v>20543</v>
      </c>
      <c r="AO380" s="0" t="n">
        <v>1</v>
      </c>
      <c r="AP380" s="0" t="s">
        <v>20544</v>
      </c>
      <c r="AQ380" s="0" t="s">
        <v>20545</v>
      </c>
      <c r="AR380" s="0" t="n">
        <f aca="false">TRUE()</f>
        <v>1</v>
      </c>
      <c r="AS380" s="0" t="n">
        <f aca="false">FALSE()</f>
        <v>0</v>
      </c>
      <c r="AT380" s="0" t="n">
        <f aca="false">FALSE()</f>
        <v>0</v>
      </c>
      <c r="AU380" s="0" t="n">
        <f aca="false">FALSE()</f>
        <v>0</v>
      </c>
      <c r="AV380" s="0" t="n">
        <f aca="false">FALSE()</f>
        <v>0</v>
      </c>
      <c r="AW380" s="0" t="n">
        <f aca="false">TRUE()</f>
        <v>1</v>
      </c>
      <c r="AX380" s="380" t="n">
        <v>45825.6263888889</v>
      </c>
      <c r="AY380" s="380" t="n">
        <v>45825.125</v>
      </c>
      <c r="AZ380" s="0" t="n">
        <v>1</v>
      </c>
      <c r="BA380" s="0" t="s">
        <v>6022</v>
      </c>
      <c r="BB380" s="0" t="n">
        <v>0</v>
      </c>
      <c r="BC380" s="380" t="n">
        <v>25569.125</v>
      </c>
      <c r="BD380" s="0" t="s">
        <v>2170</v>
      </c>
      <c r="BE380" s="0" t="s">
        <v>2170</v>
      </c>
      <c r="BF380" s="0" t="s">
        <v>2118</v>
      </c>
    </row>
    <row r="381" customFormat="false" ht="15" hidden="false" customHeight="false" outlineLevel="0" collapsed="false">
      <c r="A381" s="0" t="s">
        <v>20546</v>
      </c>
      <c r="B381" s="0" t="s">
        <v>20547</v>
      </c>
      <c r="C381" s="0" t="s">
        <v>20546</v>
      </c>
      <c r="D381" s="0" t="s">
        <v>2133</v>
      </c>
      <c r="E381" s="0" t="s">
        <v>20546</v>
      </c>
      <c r="F381" s="0" t="n">
        <v>1</v>
      </c>
      <c r="G381" s="0" t="s">
        <v>434</v>
      </c>
      <c r="H381" s="0" t="s">
        <v>2170</v>
      </c>
      <c r="I381" s="0" t="s">
        <v>2170</v>
      </c>
      <c r="J381" s="0" t="s">
        <v>2170</v>
      </c>
      <c r="K381" s="0" t="s">
        <v>2170</v>
      </c>
      <c r="L381" s="0" t="s">
        <v>2170</v>
      </c>
      <c r="M381" s="0" t="s">
        <v>2170</v>
      </c>
      <c r="N381" s="0" t="n">
        <f aca="false">FALSE()</f>
        <v>0</v>
      </c>
      <c r="O381" s="0" t="s">
        <v>20548</v>
      </c>
      <c r="P381" s="0" t="s">
        <v>17838</v>
      </c>
      <c r="Q381" s="0" t="n">
        <v>12</v>
      </c>
      <c r="R381" s="380" t="n">
        <v>47435.125</v>
      </c>
      <c r="S381" s="223" t="n">
        <v>1000</v>
      </c>
      <c r="T381" s="0" t="s">
        <v>2132</v>
      </c>
      <c r="U381" s="380" t="n">
        <v>45429.125</v>
      </c>
      <c r="V381" s="380" t="n">
        <v>45635.125</v>
      </c>
      <c r="W381" s="0" t="s">
        <v>2132</v>
      </c>
      <c r="X381" s="0" t="s">
        <v>20549</v>
      </c>
      <c r="Y381" s="0" t="s">
        <v>601</v>
      </c>
      <c r="Z381" s="0" t="s">
        <v>2602</v>
      </c>
      <c r="AA381" s="0" t="s">
        <v>2365</v>
      </c>
      <c r="AB381" s="0" t="s">
        <v>17781</v>
      </c>
      <c r="AC381" s="0" t="n">
        <v>12500000</v>
      </c>
      <c r="AD381" s="0" t="n">
        <v>12500000</v>
      </c>
      <c r="AE381" s="0" t="n">
        <v>5</v>
      </c>
      <c r="AF381" s="0" t="n">
        <f aca="false">FALSE()</f>
        <v>0</v>
      </c>
      <c r="AG381" s="0" t="n">
        <f aca="false">TRUE()</f>
        <v>1</v>
      </c>
      <c r="AH381" s="0" t="n">
        <f aca="false">TRUE()</f>
        <v>1</v>
      </c>
      <c r="AI381" s="0" t="n">
        <f aca="false">FALSE()</f>
        <v>0</v>
      </c>
      <c r="AJ381" s="0" t="n">
        <f aca="false">FALSE()</f>
        <v>0</v>
      </c>
      <c r="AK381" s="0" t="n">
        <f aca="false">FALSE()</f>
        <v>0</v>
      </c>
      <c r="AL381" s="0" t="s">
        <v>2129</v>
      </c>
      <c r="AM381" s="0" t="n">
        <f aca="false">TRUE()</f>
        <v>1</v>
      </c>
      <c r="AN381" s="0" t="s">
        <v>20550</v>
      </c>
      <c r="AO381" s="0" t="n">
        <v>1</v>
      </c>
      <c r="AP381" s="0" t="s">
        <v>20551</v>
      </c>
      <c r="AQ381" s="0" t="s">
        <v>20552</v>
      </c>
      <c r="AR381" s="0" t="n">
        <f aca="false">TRUE()</f>
        <v>1</v>
      </c>
      <c r="AS381" s="0" t="n">
        <f aca="false">FALSE()</f>
        <v>0</v>
      </c>
      <c r="AT381" s="0" t="n">
        <f aca="false">FALSE()</f>
        <v>0</v>
      </c>
      <c r="AU381" s="0" t="n">
        <f aca="false">FALSE()</f>
        <v>0</v>
      </c>
      <c r="AV381" s="0" t="n">
        <f aca="false">FALSE()</f>
        <v>0</v>
      </c>
      <c r="AW381" s="0" t="n">
        <f aca="false">TRUE()</f>
        <v>1</v>
      </c>
      <c r="AX381" s="380" t="n">
        <v>45635.6881944445</v>
      </c>
      <c r="AY381" s="380" t="n">
        <v>45635.125</v>
      </c>
      <c r="AZ381" s="0" t="n">
        <v>1</v>
      </c>
      <c r="BA381" s="0" t="s">
        <v>2789</v>
      </c>
      <c r="BB381" s="0" t="n">
        <v>0</v>
      </c>
      <c r="BC381" s="380" t="n">
        <v>46085.125</v>
      </c>
      <c r="BD381" s="0" t="s">
        <v>2170</v>
      </c>
      <c r="BE381" s="0" t="s">
        <v>2170</v>
      </c>
      <c r="BF381" s="0" t="s">
        <v>2118</v>
      </c>
    </row>
    <row r="382" customFormat="false" ht="15" hidden="false" customHeight="false" outlineLevel="0" collapsed="false">
      <c r="A382" s="0" t="s">
        <v>20553</v>
      </c>
      <c r="B382" s="0" t="s">
        <v>20554</v>
      </c>
      <c r="C382" s="0" t="s">
        <v>20553</v>
      </c>
      <c r="D382" s="0" t="s">
        <v>2133</v>
      </c>
      <c r="E382" s="0" t="s">
        <v>20553</v>
      </c>
      <c r="F382" s="0" t="n">
        <v>1</v>
      </c>
      <c r="G382" s="0" t="s">
        <v>434</v>
      </c>
      <c r="H382" s="0" t="s">
        <v>2170</v>
      </c>
      <c r="I382" s="0" t="s">
        <v>2170</v>
      </c>
      <c r="J382" s="0" t="s">
        <v>2170</v>
      </c>
      <c r="K382" s="0" t="s">
        <v>2170</v>
      </c>
      <c r="L382" s="0" t="s">
        <v>2170</v>
      </c>
      <c r="M382" s="0" t="s">
        <v>2170</v>
      </c>
      <c r="N382" s="0" t="n">
        <f aca="false">FALSE()</f>
        <v>0</v>
      </c>
      <c r="O382" s="0" t="s">
        <v>20555</v>
      </c>
      <c r="P382" s="0" t="s">
        <v>17780</v>
      </c>
      <c r="Q382" s="0" t="n">
        <v>2</v>
      </c>
      <c r="R382" s="380" t="n">
        <v>46839.125</v>
      </c>
      <c r="S382" s="223" t="n">
        <v>1000</v>
      </c>
      <c r="T382" s="0" t="s">
        <v>2132</v>
      </c>
      <c r="U382" s="380" t="n">
        <v>43549.125</v>
      </c>
      <c r="V382" s="380" t="n">
        <v>43563.125</v>
      </c>
      <c r="W382" s="0" t="s">
        <v>2132</v>
      </c>
      <c r="X382" s="0" t="s">
        <v>20556</v>
      </c>
      <c r="Y382" s="0" t="s">
        <v>601</v>
      </c>
      <c r="Z382" s="0" t="s">
        <v>2602</v>
      </c>
      <c r="AA382" s="0" t="s">
        <v>610</v>
      </c>
      <c r="AB382" s="0" t="s">
        <v>17848</v>
      </c>
      <c r="AC382" s="0" t="n">
        <v>13400000</v>
      </c>
      <c r="AD382" s="0" t="n">
        <v>13400000</v>
      </c>
      <c r="AE382" s="0" t="n">
        <v>5</v>
      </c>
      <c r="AF382" s="0" t="n">
        <f aca="false">FALSE()</f>
        <v>0</v>
      </c>
      <c r="AG382" s="0" t="n">
        <f aca="false">TRUE()</f>
        <v>1</v>
      </c>
      <c r="AH382" s="0" t="n">
        <f aca="false">TRUE()</f>
        <v>1</v>
      </c>
      <c r="AI382" s="0" t="n">
        <f aca="false">TRUE()</f>
        <v>1</v>
      </c>
      <c r="AJ382" s="0" t="n">
        <f aca="false">FALSE()</f>
        <v>0</v>
      </c>
      <c r="AK382" s="0" t="n">
        <f aca="false">FALSE()</f>
        <v>0</v>
      </c>
      <c r="AL382" s="0" t="s">
        <v>2129</v>
      </c>
      <c r="AM382" s="0" t="n">
        <f aca="false">TRUE()</f>
        <v>1</v>
      </c>
      <c r="AN382" s="0" t="s">
        <v>20557</v>
      </c>
      <c r="AO382" s="0" t="n">
        <v>1</v>
      </c>
      <c r="AP382" s="0" t="s">
        <v>20558</v>
      </c>
      <c r="AQ382" s="0" t="s">
        <v>20559</v>
      </c>
      <c r="AR382" s="0" t="n">
        <f aca="false">TRUE()</f>
        <v>1</v>
      </c>
      <c r="AS382" s="0" t="n">
        <f aca="false">TRUE()</f>
        <v>1</v>
      </c>
      <c r="AT382" s="0" t="n">
        <f aca="false">FALSE()</f>
        <v>0</v>
      </c>
      <c r="AU382" s="0" t="n">
        <f aca="false">FALSE()</f>
        <v>0</v>
      </c>
      <c r="AV382" s="0" t="n">
        <f aca="false">FALSE()</f>
        <v>0</v>
      </c>
      <c r="AW382" s="0" t="n">
        <f aca="false">TRUE()</f>
        <v>1</v>
      </c>
      <c r="AX382" s="380" t="n">
        <v>43563.6541666667</v>
      </c>
      <c r="AY382" s="380" t="n">
        <v>43563.4166666667</v>
      </c>
      <c r="AZ382" s="0" t="n">
        <v>2</v>
      </c>
      <c r="BA382" s="0" t="s">
        <v>20560</v>
      </c>
      <c r="BB382" s="0" t="n">
        <v>0</v>
      </c>
      <c r="BC382" s="380" t="n">
        <v>25569.125</v>
      </c>
      <c r="BD382" s="0" t="s">
        <v>2170</v>
      </c>
      <c r="BE382" s="0" t="s">
        <v>2170</v>
      </c>
      <c r="BF382" s="0" t="s">
        <v>2118</v>
      </c>
    </row>
    <row r="383" customFormat="false" ht="15" hidden="false" customHeight="false" outlineLevel="0" collapsed="false">
      <c r="A383" s="0" t="s">
        <v>20561</v>
      </c>
      <c r="B383" s="0" t="s">
        <v>20562</v>
      </c>
      <c r="C383" s="0" t="s">
        <v>20561</v>
      </c>
      <c r="D383" s="0" t="s">
        <v>2133</v>
      </c>
      <c r="E383" s="0" t="s">
        <v>20561</v>
      </c>
      <c r="F383" s="0" t="n">
        <v>1</v>
      </c>
      <c r="G383" s="0" t="s">
        <v>434</v>
      </c>
      <c r="H383" s="0" t="s">
        <v>2170</v>
      </c>
      <c r="I383" s="0" t="s">
        <v>2170</v>
      </c>
      <c r="J383" s="0" t="s">
        <v>2170</v>
      </c>
      <c r="K383" s="0" t="s">
        <v>2170</v>
      </c>
      <c r="L383" s="0" t="s">
        <v>2170</v>
      </c>
      <c r="M383" s="0" t="s">
        <v>2170</v>
      </c>
      <c r="N383" s="0" t="n">
        <f aca="false">FALSE()</f>
        <v>0</v>
      </c>
      <c r="O383" s="0" t="s">
        <v>20563</v>
      </c>
      <c r="P383" s="0" t="s">
        <v>17780</v>
      </c>
      <c r="Q383" s="0" t="n">
        <v>4</v>
      </c>
      <c r="R383" s="380" t="n">
        <v>46562.125</v>
      </c>
      <c r="S383" s="223" t="n">
        <v>1000</v>
      </c>
      <c r="T383" s="0" t="s">
        <v>2132</v>
      </c>
      <c r="U383" s="380" t="n">
        <v>45189.125</v>
      </c>
      <c r="V383" s="380" t="n">
        <v>45197.125</v>
      </c>
      <c r="W383" s="0" t="s">
        <v>2132</v>
      </c>
      <c r="X383" s="0" t="s">
        <v>20564</v>
      </c>
      <c r="Y383" s="0" t="s">
        <v>601</v>
      </c>
      <c r="Z383" s="0" t="s">
        <v>2602</v>
      </c>
      <c r="AA383" s="0" t="s">
        <v>2365</v>
      </c>
      <c r="AB383" s="0" t="s">
        <v>17781</v>
      </c>
      <c r="AC383" s="0" t="n">
        <v>150000</v>
      </c>
      <c r="AD383" s="0" t="n">
        <v>150000</v>
      </c>
      <c r="AE383" s="0" t="n">
        <v>5</v>
      </c>
      <c r="AF383" s="0" t="n">
        <f aca="false">FALSE()</f>
        <v>0</v>
      </c>
      <c r="AG383" s="0" t="n">
        <f aca="false">TRUE()</f>
        <v>1</v>
      </c>
      <c r="AH383" s="0" t="n">
        <f aca="false">TRUE()</f>
        <v>1</v>
      </c>
      <c r="AI383" s="0" t="n">
        <f aca="false">FALSE()</f>
        <v>0</v>
      </c>
      <c r="AJ383" s="0" t="n">
        <f aca="false">FALSE()</f>
        <v>0</v>
      </c>
      <c r="AK383" s="0" t="n">
        <f aca="false">TRUE()</f>
        <v>1</v>
      </c>
      <c r="AL383" s="0" t="s">
        <v>2129</v>
      </c>
      <c r="AM383" s="0" t="n">
        <f aca="false">TRUE()</f>
        <v>1</v>
      </c>
      <c r="AN383" s="0" t="s">
        <v>20565</v>
      </c>
      <c r="AO383" s="0" t="n">
        <v>1</v>
      </c>
      <c r="AP383" s="0" t="s">
        <v>20566</v>
      </c>
      <c r="AQ383" s="0" t="s">
        <v>20567</v>
      </c>
      <c r="AR383" s="0" t="n">
        <f aca="false">TRUE()</f>
        <v>1</v>
      </c>
      <c r="AS383" s="0" t="n">
        <f aca="false">FALSE()</f>
        <v>0</v>
      </c>
      <c r="AT383" s="0" t="n">
        <f aca="false">FALSE()</f>
        <v>0</v>
      </c>
      <c r="AU383" s="0" t="n">
        <f aca="false">FALSE()</f>
        <v>0</v>
      </c>
      <c r="AV383" s="0" t="n">
        <f aca="false">FALSE()</f>
        <v>0</v>
      </c>
      <c r="AW383" s="0" t="n">
        <f aca="false">TRUE()</f>
        <v>1</v>
      </c>
      <c r="AX383" s="380" t="n">
        <v>45197.6875</v>
      </c>
      <c r="AY383" s="380" t="n">
        <v>45197.4166666667</v>
      </c>
      <c r="AZ383" s="0" t="n">
        <v>3</v>
      </c>
      <c r="BA383" s="0" t="s">
        <v>20568</v>
      </c>
      <c r="BB383" s="0" t="n">
        <v>0</v>
      </c>
      <c r="BC383" s="380" t="n">
        <v>45925.125</v>
      </c>
      <c r="BD383" s="0" t="s">
        <v>2170</v>
      </c>
      <c r="BE383" s="0" t="s">
        <v>2170</v>
      </c>
      <c r="BF383" s="0" t="s">
        <v>604</v>
      </c>
    </row>
    <row r="384" customFormat="false" ht="15" hidden="false" customHeight="false" outlineLevel="0" collapsed="false">
      <c r="A384" s="0" t="s">
        <v>20569</v>
      </c>
      <c r="B384" s="0" t="s">
        <v>20570</v>
      </c>
      <c r="C384" s="0" t="s">
        <v>20569</v>
      </c>
      <c r="D384" s="0" t="s">
        <v>2133</v>
      </c>
      <c r="E384" s="0" t="s">
        <v>20569</v>
      </c>
      <c r="F384" s="0" t="n">
        <v>1</v>
      </c>
      <c r="G384" s="0" t="s">
        <v>434</v>
      </c>
      <c r="H384" s="0" t="s">
        <v>2170</v>
      </c>
      <c r="I384" s="0" t="s">
        <v>2170</v>
      </c>
      <c r="J384" s="0" t="s">
        <v>2170</v>
      </c>
      <c r="K384" s="0" t="s">
        <v>2170</v>
      </c>
      <c r="L384" s="0" t="s">
        <v>2170</v>
      </c>
      <c r="M384" s="0" t="s">
        <v>2170</v>
      </c>
      <c r="N384" s="0" t="n">
        <f aca="false">FALSE()</f>
        <v>0</v>
      </c>
      <c r="O384" s="0" t="s">
        <v>20571</v>
      </c>
      <c r="P384" s="0" t="s">
        <v>17780</v>
      </c>
      <c r="Q384" s="0" t="n">
        <v>2</v>
      </c>
      <c r="R384" s="380" t="n">
        <v>46195.125</v>
      </c>
      <c r="S384" s="223" t="n">
        <v>1000</v>
      </c>
      <c r="T384" s="0" t="s">
        <v>2132</v>
      </c>
      <c r="U384" s="380" t="n">
        <v>44028.125</v>
      </c>
      <c r="V384" s="380" t="n">
        <v>44375.125</v>
      </c>
      <c r="W384" s="0" t="s">
        <v>2132</v>
      </c>
      <c r="X384" s="0" t="s">
        <v>20572</v>
      </c>
      <c r="Y384" s="0" t="s">
        <v>6426</v>
      </c>
      <c r="Z384" s="0" t="s">
        <v>6427</v>
      </c>
      <c r="AA384" s="0" t="s">
        <v>600</v>
      </c>
      <c r="AB384" s="0" t="s">
        <v>17781</v>
      </c>
      <c r="AC384" s="0" t="n">
        <v>10000000</v>
      </c>
      <c r="AD384" s="0" t="n">
        <v>10000000</v>
      </c>
      <c r="AE384" s="0" t="n">
        <v>5</v>
      </c>
      <c r="AF384" s="0" t="n">
        <f aca="false">FALSE()</f>
        <v>0</v>
      </c>
      <c r="AG384" s="0" t="n">
        <f aca="false">TRUE()</f>
        <v>1</v>
      </c>
      <c r="AH384" s="0" t="n">
        <f aca="false">TRUE()</f>
        <v>1</v>
      </c>
      <c r="AI384" s="0" t="n">
        <f aca="false">FALSE()</f>
        <v>0</v>
      </c>
      <c r="AJ384" s="0" t="n">
        <f aca="false">FALSE()</f>
        <v>0</v>
      </c>
      <c r="AK384" s="0" t="n">
        <f aca="false">FALSE()</f>
        <v>0</v>
      </c>
      <c r="AL384" s="0" t="s">
        <v>2129</v>
      </c>
      <c r="AM384" s="0" t="n">
        <f aca="false">TRUE()</f>
        <v>1</v>
      </c>
      <c r="AN384" s="0" t="s">
        <v>20573</v>
      </c>
      <c r="AO384" s="0" t="n">
        <v>1</v>
      </c>
      <c r="AP384" s="0" t="s">
        <v>20574</v>
      </c>
      <c r="AQ384" s="0" t="s">
        <v>20575</v>
      </c>
      <c r="AR384" s="0" t="n">
        <f aca="false">FALSE()</f>
        <v>0</v>
      </c>
      <c r="AS384" s="0" t="n">
        <f aca="false">FALSE()</f>
        <v>0</v>
      </c>
      <c r="AT384" s="0" t="n">
        <f aca="false">FALSE()</f>
        <v>0</v>
      </c>
      <c r="AU384" s="0" t="n">
        <f aca="false">FALSE()</f>
        <v>0</v>
      </c>
      <c r="AV384" s="0" t="n">
        <f aca="false">FALSE()</f>
        <v>0</v>
      </c>
      <c r="AW384" s="0" t="n">
        <f aca="false">TRUE()</f>
        <v>1</v>
      </c>
      <c r="AX384" s="380" t="n">
        <v>44375.6423611111</v>
      </c>
      <c r="AY384" s="380" t="n">
        <v>44375.4166666667</v>
      </c>
      <c r="AZ384" s="0" t="n">
        <v>1</v>
      </c>
      <c r="BA384" s="0" t="s">
        <v>17790</v>
      </c>
      <c r="BB384" s="0" t="n">
        <v>0</v>
      </c>
      <c r="BC384" s="380" t="n">
        <v>25569.125</v>
      </c>
      <c r="BD384" s="0" t="s">
        <v>2170</v>
      </c>
      <c r="BE384" s="0" t="s">
        <v>2170</v>
      </c>
      <c r="BF384" s="0" t="s">
        <v>2118</v>
      </c>
    </row>
    <row r="385" customFormat="false" ht="15" hidden="false" customHeight="false" outlineLevel="0" collapsed="false">
      <c r="A385" s="0" t="s">
        <v>20576</v>
      </c>
      <c r="B385" s="0" t="s">
        <v>20577</v>
      </c>
      <c r="C385" s="0" t="s">
        <v>20576</v>
      </c>
      <c r="D385" s="0" t="s">
        <v>2133</v>
      </c>
      <c r="E385" s="0" t="s">
        <v>20576</v>
      </c>
      <c r="F385" s="0" t="n">
        <v>1</v>
      </c>
      <c r="G385" s="0" t="s">
        <v>434</v>
      </c>
      <c r="H385" s="0" t="s">
        <v>2596</v>
      </c>
      <c r="I385" s="0" t="s">
        <v>2596</v>
      </c>
      <c r="J385" s="0" t="s">
        <v>2599</v>
      </c>
      <c r="K385" s="0" t="s">
        <v>2170</v>
      </c>
      <c r="L385" s="0" t="s">
        <v>13583</v>
      </c>
      <c r="M385" s="0" t="s">
        <v>2170</v>
      </c>
      <c r="N385" s="0" t="n">
        <f aca="false">FALSE()</f>
        <v>0</v>
      </c>
      <c r="O385" s="0" t="s">
        <v>20578</v>
      </c>
      <c r="P385" s="0" t="s">
        <v>17838</v>
      </c>
      <c r="Q385" s="0" t="n">
        <v>4</v>
      </c>
      <c r="R385" s="380" t="n">
        <v>46693.125</v>
      </c>
      <c r="S385" s="223" t="n">
        <v>1000</v>
      </c>
      <c r="T385" s="0" t="s">
        <v>2132</v>
      </c>
      <c r="U385" s="380" t="n">
        <v>45232.125</v>
      </c>
      <c r="V385" s="380" t="n">
        <v>45237.125</v>
      </c>
      <c r="W385" s="0" t="s">
        <v>2132</v>
      </c>
      <c r="X385" s="0" t="s">
        <v>20579</v>
      </c>
      <c r="Y385" s="0" t="s">
        <v>601</v>
      </c>
      <c r="Z385" s="0" t="s">
        <v>2602</v>
      </c>
      <c r="AA385" s="0" t="s">
        <v>2574</v>
      </c>
      <c r="AB385" s="0" t="s">
        <v>17781</v>
      </c>
      <c r="AC385" s="0" t="n">
        <v>34000000</v>
      </c>
      <c r="AD385" s="0" t="n">
        <v>34000000</v>
      </c>
      <c r="AE385" s="0" t="n">
        <v>5</v>
      </c>
      <c r="AF385" s="0" t="n">
        <f aca="false">FALSE()</f>
        <v>0</v>
      </c>
      <c r="AG385" s="0" t="n">
        <f aca="false">TRUE()</f>
        <v>1</v>
      </c>
      <c r="AH385" s="0" t="n">
        <f aca="false">TRUE()</f>
        <v>1</v>
      </c>
      <c r="AI385" s="0" t="n">
        <f aca="false">TRUE()</f>
        <v>1</v>
      </c>
      <c r="AJ385" s="0" t="n">
        <f aca="false">FALSE()</f>
        <v>0</v>
      </c>
      <c r="AK385" s="0" t="n">
        <f aca="false">FALSE()</f>
        <v>0</v>
      </c>
      <c r="AL385" s="0" t="s">
        <v>2129</v>
      </c>
      <c r="AM385" s="0" t="n">
        <f aca="false">TRUE()</f>
        <v>1</v>
      </c>
      <c r="AN385" s="0" t="s">
        <v>20580</v>
      </c>
      <c r="AO385" s="0" t="n">
        <v>1</v>
      </c>
      <c r="AP385" s="0" t="s">
        <v>20581</v>
      </c>
      <c r="AQ385" s="0" t="s">
        <v>20582</v>
      </c>
      <c r="AR385" s="0" t="n">
        <f aca="false">TRUE()</f>
        <v>1</v>
      </c>
      <c r="AS385" s="0" t="n">
        <f aca="false">FALSE()</f>
        <v>0</v>
      </c>
      <c r="AT385" s="0" t="n">
        <f aca="false">FALSE()</f>
        <v>0</v>
      </c>
      <c r="AU385" s="0" t="n">
        <f aca="false">FALSE()</f>
        <v>0</v>
      </c>
      <c r="AV385" s="0" t="n">
        <f aca="false">FALSE()</f>
        <v>0</v>
      </c>
      <c r="AW385" s="0" t="n">
        <f aca="false">TRUE()</f>
        <v>1</v>
      </c>
      <c r="AX385" s="380" t="n">
        <v>45237.6347222222</v>
      </c>
      <c r="AY385" s="380" t="n">
        <v>45237.4166666667</v>
      </c>
      <c r="AZ385" s="0" t="n">
        <v>1</v>
      </c>
      <c r="BA385" s="0" t="s">
        <v>8293</v>
      </c>
      <c r="BB385" s="0" t="n">
        <v>0</v>
      </c>
      <c r="BC385" s="380" t="n">
        <v>25569.125</v>
      </c>
      <c r="BD385" s="0" t="s">
        <v>2599</v>
      </c>
      <c r="BE385" s="0" t="s">
        <v>2170</v>
      </c>
      <c r="BF385" s="0" t="s">
        <v>17868</v>
      </c>
    </row>
    <row r="386" customFormat="false" ht="15" hidden="false" customHeight="false" outlineLevel="0" collapsed="false">
      <c r="A386" s="0" t="s">
        <v>20583</v>
      </c>
      <c r="B386" s="0" t="s">
        <v>20584</v>
      </c>
      <c r="C386" s="0" t="s">
        <v>20585</v>
      </c>
      <c r="D386" s="0" t="s">
        <v>17896</v>
      </c>
      <c r="E386" s="0" t="s">
        <v>20583</v>
      </c>
      <c r="F386" s="0" t="n">
        <v>1</v>
      </c>
      <c r="G386" s="0" t="s">
        <v>434</v>
      </c>
      <c r="H386" s="0" t="s">
        <v>2596</v>
      </c>
      <c r="I386" s="0" t="s">
        <v>2596</v>
      </c>
      <c r="J386" s="0" t="s">
        <v>2599</v>
      </c>
      <c r="K386" s="0" t="s">
        <v>2170</v>
      </c>
      <c r="L386" s="0" t="s">
        <v>13583</v>
      </c>
      <c r="M386" s="0" t="s">
        <v>2170</v>
      </c>
      <c r="N386" s="0" t="n">
        <f aca="false">FALSE()</f>
        <v>0</v>
      </c>
      <c r="O386" s="0" t="s">
        <v>20586</v>
      </c>
      <c r="P386" s="0" t="s">
        <v>17898</v>
      </c>
      <c r="Q386" s="0" t="n">
        <v>2</v>
      </c>
      <c r="R386" s="380" t="n">
        <v>49018.125</v>
      </c>
      <c r="S386" s="223" t="n">
        <v>1000</v>
      </c>
      <c r="T386" s="0" t="s">
        <v>2132</v>
      </c>
      <c r="U386" s="380" t="n">
        <v>45219.125</v>
      </c>
      <c r="V386" s="380" t="n">
        <v>45224.125</v>
      </c>
      <c r="W386" s="0" t="s">
        <v>2170</v>
      </c>
      <c r="X386" s="0" t="s">
        <v>20587</v>
      </c>
      <c r="Y386" s="0" t="s">
        <v>601</v>
      </c>
      <c r="Z386" s="0" t="s">
        <v>2602</v>
      </c>
      <c r="AA386" s="0" t="s">
        <v>600</v>
      </c>
      <c r="AB386" s="0" t="s">
        <v>17848</v>
      </c>
      <c r="AC386" s="0" t="n">
        <v>750000000</v>
      </c>
      <c r="AD386" s="0" t="n">
        <v>750000000</v>
      </c>
      <c r="AE386" s="0" t="n">
        <v>5</v>
      </c>
      <c r="AF386" s="0" t="n">
        <f aca="false">FALSE()</f>
        <v>0</v>
      </c>
      <c r="AG386" s="0" t="n">
        <f aca="false">TRUE()</f>
        <v>1</v>
      </c>
      <c r="AH386" s="0" t="n">
        <f aca="false">TRUE()</f>
        <v>1</v>
      </c>
      <c r="AI386" s="0" t="n">
        <f aca="false">FALSE()</f>
        <v>0</v>
      </c>
      <c r="AJ386" s="0" t="n">
        <f aca="false">FALSE()</f>
        <v>0</v>
      </c>
      <c r="AK386" s="0" t="n">
        <f aca="false">FALSE()</f>
        <v>0</v>
      </c>
      <c r="AL386" s="0" t="s">
        <v>7337</v>
      </c>
      <c r="AM386" s="0" t="n">
        <f aca="false">TRUE()</f>
        <v>1</v>
      </c>
      <c r="AN386" s="0" t="s">
        <v>20588</v>
      </c>
      <c r="AO386" s="0" t="n">
        <v>1</v>
      </c>
      <c r="AP386" s="0" t="s">
        <v>20589</v>
      </c>
      <c r="AQ386" s="0" t="s">
        <v>20590</v>
      </c>
      <c r="AR386" s="0" t="n">
        <f aca="false">TRUE()</f>
        <v>1</v>
      </c>
      <c r="AS386" s="0" t="n">
        <f aca="false">FALSE()</f>
        <v>0</v>
      </c>
      <c r="AT386" s="0" t="n">
        <f aca="false">FALSE()</f>
        <v>0</v>
      </c>
      <c r="AU386" s="0" t="n">
        <f aca="false">FALSE()</f>
        <v>0</v>
      </c>
      <c r="AV386" s="0" t="n">
        <f aca="false">FALSE()</f>
        <v>0</v>
      </c>
      <c r="AW386" s="0" t="n">
        <f aca="false">TRUE()</f>
        <v>1</v>
      </c>
      <c r="AX386" s="380" t="n">
        <v>45232.4159722222</v>
      </c>
      <c r="AY386" s="380" t="n">
        <v>45232.4166666667</v>
      </c>
      <c r="AZ386" s="0" t="n">
        <v>1</v>
      </c>
      <c r="BA386" s="0" t="s">
        <v>17903</v>
      </c>
      <c r="BB386" s="0" t="n">
        <v>0</v>
      </c>
      <c r="BC386" s="380" t="n">
        <v>25569.125</v>
      </c>
      <c r="BD386" s="0" t="s">
        <v>2599</v>
      </c>
      <c r="BE386" s="0" t="s">
        <v>2170</v>
      </c>
      <c r="BF386" s="0" t="s">
        <v>2118</v>
      </c>
    </row>
    <row r="387" customFormat="false" ht="15" hidden="false" customHeight="false" outlineLevel="0" collapsed="false">
      <c r="A387" s="0" t="s">
        <v>20591</v>
      </c>
      <c r="B387" s="0" t="s">
        <v>20592</v>
      </c>
      <c r="C387" s="0" t="s">
        <v>20591</v>
      </c>
      <c r="D387" s="0" t="s">
        <v>2133</v>
      </c>
      <c r="E387" s="0" t="s">
        <v>20591</v>
      </c>
      <c r="F387" s="0" t="n">
        <v>1</v>
      </c>
      <c r="G387" s="0" t="s">
        <v>434</v>
      </c>
      <c r="H387" s="0" t="s">
        <v>2170</v>
      </c>
      <c r="I387" s="0" t="s">
        <v>2170</v>
      </c>
      <c r="J387" s="0" t="s">
        <v>2170</v>
      </c>
      <c r="K387" s="0" t="s">
        <v>2170</v>
      </c>
      <c r="L387" s="0" t="s">
        <v>2170</v>
      </c>
      <c r="M387" s="0" t="s">
        <v>2170</v>
      </c>
      <c r="N387" s="0" t="n">
        <f aca="false">FALSE()</f>
        <v>0</v>
      </c>
      <c r="O387" s="0" t="s">
        <v>20593</v>
      </c>
      <c r="P387" s="0" t="s">
        <v>17780</v>
      </c>
      <c r="Q387" s="0" t="n">
        <v>12</v>
      </c>
      <c r="R387" s="380" t="n">
        <v>47198.125</v>
      </c>
      <c r="S387" s="223" t="n">
        <v>1000</v>
      </c>
      <c r="T387" s="0" t="s">
        <v>2132</v>
      </c>
      <c r="U387" s="380" t="n">
        <v>45315.125</v>
      </c>
      <c r="V387" s="380" t="n">
        <v>45338.125</v>
      </c>
      <c r="W387" s="0" t="s">
        <v>2132</v>
      </c>
      <c r="X387" s="0" t="s">
        <v>20564</v>
      </c>
      <c r="Y387" s="0" t="s">
        <v>601</v>
      </c>
      <c r="Z387" s="0" t="s">
        <v>2602</v>
      </c>
      <c r="AA387" s="0" t="s">
        <v>610</v>
      </c>
      <c r="AB387" s="0" t="s">
        <v>17781</v>
      </c>
      <c r="AC387" s="0" t="n">
        <v>400000</v>
      </c>
      <c r="AD387" s="0" t="n">
        <v>400000</v>
      </c>
      <c r="AE387" s="0" t="n">
        <v>5</v>
      </c>
      <c r="AF387" s="0" t="n">
        <f aca="false">FALSE()</f>
        <v>0</v>
      </c>
      <c r="AG387" s="0" t="n">
        <f aca="false">TRUE()</f>
        <v>1</v>
      </c>
      <c r="AH387" s="0" t="n">
        <f aca="false">TRUE()</f>
        <v>1</v>
      </c>
      <c r="AI387" s="0" t="n">
        <f aca="false">FALSE()</f>
        <v>0</v>
      </c>
      <c r="AJ387" s="0" t="n">
        <f aca="false">FALSE()</f>
        <v>0</v>
      </c>
      <c r="AK387" s="0" t="n">
        <f aca="false">FALSE()</f>
        <v>0</v>
      </c>
      <c r="AL387" s="0" t="s">
        <v>2129</v>
      </c>
      <c r="AM387" s="0" t="n">
        <f aca="false">TRUE()</f>
        <v>1</v>
      </c>
      <c r="AN387" s="0" t="s">
        <v>20594</v>
      </c>
      <c r="AO387" s="0" t="n">
        <v>1</v>
      </c>
      <c r="AP387" s="0" t="s">
        <v>20595</v>
      </c>
      <c r="AQ387" s="0" t="s">
        <v>20596</v>
      </c>
      <c r="AR387" s="0" t="n">
        <f aca="false">TRUE()</f>
        <v>1</v>
      </c>
      <c r="AS387" s="0" t="n">
        <f aca="false">FALSE()</f>
        <v>0</v>
      </c>
      <c r="AT387" s="0" t="n">
        <f aca="false">FALSE()</f>
        <v>0</v>
      </c>
      <c r="AU387" s="0" t="n">
        <f aca="false">FALSE()</f>
        <v>0</v>
      </c>
      <c r="AV387" s="0" t="n">
        <f aca="false">FALSE()</f>
        <v>0</v>
      </c>
      <c r="AW387" s="0" t="n">
        <f aca="false">TRUE()</f>
        <v>1</v>
      </c>
      <c r="AX387" s="380" t="n">
        <v>45338.7027777778</v>
      </c>
      <c r="AY387" s="380" t="n">
        <v>45338.125</v>
      </c>
      <c r="AZ387" s="0" t="n">
        <v>2</v>
      </c>
      <c r="BA387" s="0" t="s">
        <v>18075</v>
      </c>
      <c r="BB387" s="0" t="n">
        <v>0</v>
      </c>
      <c r="BC387" s="380" t="n">
        <v>46082.125</v>
      </c>
      <c r="BD387" s="0" t="s">
        <v>2170</v>
      </c>
      <c r="BE387" s="0" t="s">
        <v>2170</v>
      </c>
      <c r="BF387" s="0" t="s">
        <v>604</v>
      </c>
    </row>
    <row r="388" customFormat="false" ht="15" hidden="false" customHeight="false" outlineLevel="0" collapsed="false">
      <c r="A388" s="0" t="s">
        <v>20597</v>
      </c>
      <c r="B388" s="0" t="s">
        <v>20598</v>
      </c>
      <c r="C388" s="0" t="s">
        <v>20599</v>
      </c>
      <c r="D388" s="0" t="s">
        <v>19472</v>
      </c>
      <c r="E388" s="0" t="s">
        <v>20597</v>
      </c>
      <c r="F388" s="0" t="n">
        <v>1</v>
      </c>
      <c r="G388" s="0" t="s">
        <v>2298</v>
      </c>
      <c r="H388" s="0" t="s">
        <v>2170</v>
      </c>
      <c r="I388" s="0" t="s">
        <v>2170</v>
      </c>
      <c r="J388" s="0" t="s">
        <v>2170</v>
      </c>
      <c r="K388" s="0" t="s">
        <v>2170</v>
      </c>
      <c r="L388" s="0" t="s">
        <v>2170</v>
      </c>
      <c r="M388" s="0" t="s">
        <v>2170</v>
      </c>
      <c r="N388" s="0" t="n">
        <f aca="false">FALSE()</f>
        <v>0</v>
      </c>
      <c r="O388" s="0" t="s">
        <v>20600</v>
      </c>
      <c r="P388" s="0" t="s">
        <v>2300</v>
      </c>
      <c r="Q388" s="0" t="n">
        <v>2</v>
      </c>
      <c r="R388" s="380" t="n">
        <v>47178.125</v>
      </c>
      <c r="S388" s="223" t="n">
        <v>1000</v>
      </c>
      <c r="T388" s="0" t="s">
        <v>2132</v>
      </c>
      <c r="U388" s="380" t="n">
        <v>25569.125</v>
      </c>
      <c r="V388" s="380" t="n">
        <v>43522.125</v>
      </c>
      <c r="W388" s="0" t="s">
        <v>2170</v>
      </c>
      <c r="X388" s="0" t="s">
        <v>2170</v>
      </c>
      <c r="AA388" s="0" t="s">
        <v>600</v>
      </c>
      <c r="AB388" s="0" t="s">
        <v>17848</v>
      </c>
      <c r="AC388" s="0" t="n">
        <v>1750000</v>
      </c>
      <c r="AD388" s="0" t="n">
        <v>1750000</v>
      </c>
      <c r="AE388" s="0" t="n">
        <v>4</v>
      </c>
      <c r="AF388" s="0" t="n">
        <f aca="false">FALSE()</f>
        <v>0</v>
      </c>
      <c r="AG388" s="0" t="n">
        <f aca="false">FALSE()</f>
        <v>0</v>
      </c>
      <c r="AH388" s="0" t="n">
        <f aca="false">FALSE()</f>
        <v>0</v>
      </c>
      <c r="AI388" s="0" t="n">
        <f aca="false">FALSE()</f>
        <v>0</v>
      </c>
      <c r="AJ388" s="0" t="n">
        <f aca="false">FALSE()</f>
        <v>0</v>
      </c>
      <c r="AK388" s="0" t="n">
        <f aca="false">FALSE()</f>
        <v>0</v>
      </c>
      <c r="AL388" s="0" t="s">
        <v>2129</v>
      </c>
      <c r="AM388" s="0" t="n">
        <f aca="false">TRUE()</f>
        <v>1</v>
      </c>
      <c r="AN388" s="0" t="s">
        <v>20601</v>
      </c>
      <c r="AO388" s="0" t="n">
        <v>2</v>
      </c>
      <c r="AP388" s="0" t="s">
        <v>20602</v>
      </c>
      <c r="AQ388" s="0" t="s">
        <v>20603</v>
      </c>
      <c r="AR388" s="0" t="n">
        <f aca="false">FALSE()</f>
        <v>0</v>
      </c>
      <c r="AS388" s="0" t="n">
        <f aca="false">TRUE()</f>
        <v>1</v>
      </c>
      <c r="AT388" s="0" t="n">
        <f aca="false">FALSE()</f>
        <v>0</v>
      </c>
      <c r="AU388" s="0" t="n">
        <f aca="false">FALSE()</f>
        <v>0</v>
      </c>
      <c r="AV388" s="0" t="n">
        <f aca="false">FALSE()</f>
        <v>0</v>
      </c>
      <c r="AW388" s="0" t="n">
        <f aca="false">TRUE()</f>
        <v>1</v>
      </c>
      <c r="AX388" s="380" t="n">
        <v>43980.65</v>
      </c>
      <c r="AY388" s="380" t="n">
        <v>43980.4166666667</v>
      </c>
      <c r="AZ388" s="0" t="n">
        <v>2</v>
      </c>
      <c r="BA388" s="0" t="s">
        <v>20604</v>
      </c>
      <c r="BB388" s="0" t="n">
        <v>0</v>
      </c>
      <c r="BC388" s="380" t="n">
        <v>25569.125</v>
      </c>
      <c r="BD388" s="0" t="s">
        <v>2170</v>
      </c>
      <c r="BE388" s="0" t="s">
        <v>2170</v>
      </c>
      <c r="BF388" s="0" t="s">
        <v>2118</v>
      </c>
    </row>
    <row r="389" customFormat="false" ht="15" hidden="false" customHeight="false" outlineLevel="0" collapsed="false">
      <c r="A389" s="0" t="s">
        <v>20605</v>
      </c>
      <c r="B389" s="0" t="s">
        <v>20606</v>
      </c>
      <c r="C389" s="0" t="s">
        <v>20605</v>
      </c>
      <c r="D389" s="0" t="s">
        <v>2133</v>
      </c>
      <c r="E389" s="0" t="s">
        <v>20605</v>
      </c>
      <c r="F389" s="0" t="n">
        <v>1</v>
      </c>
      <c r="G389" s="0" t="s">
        <v>434</v>
      </c>
      <c r="H389" s="0" t="s">
        <v>2596</v>
      </c>
      <c r="I389" s="0" t="s">
        <v>2596</v>
      </c>
      <c r="J389" s="0" t="s">
        <v>2599</v>
      </c>
      <c r="K389" s="0" t="s">
        <v>2170</v>
      </c>
      <c r="L389" s="0" t="s">
        <v>13583</v>
      </c>
      <c r="M389" s="0" t="s">
        <v>2170</v>
      </c>
      <c r="N389" s="0" t="n">
        <f aca="false">FALSE()</f>
        <v>0</v>
      </c>
      <c r="O389" s="0" t="s">
        <v>20607</v>
      </c>
      <c r="P389" s="0" t="s">
        <v>17780</v>
      </c>
      <c r="Q389" s="0" t="n">
        <v>12</v>
      </c>
      <c r="R389" s="380" t="n">
        <v>46777.125</v>
      </c>
      <c r="S389" s="223" t="n">
        <v>1000</v>
      </c>
      <c r="T389" s="0" t="s">
        <v>2132</v>
      </c>
      <c r="U389" s="380" t="n">
        <v>45628.125</v>
      </c>
      <c r="V389" s="380" t="n">
        <v>45712.125</v>
      </c>
      <c r="W389" s="0" t="s">
        <v>2132</v>
      </c>
      <c r="X389" s="0" t="s">
        <v>20608</v>
      </c>
      <c r="AA389" s="0" t="s">
        <v>610</v>
      </c>
      <c r="AB389" s="0" t="s">
        <v>17781</v>
      </c>
      <c r="AC389" s="0" t="n">
        <v>8000000</v>
      </c>
      <c r="AD389" s="0" t="n">
        <v>40000000</v>
      </c>
      <c r="AE389" s="0" t="n">
        <v>5</v>
      </c>
      <c r="AF389" s="0" t="n">
        <f aca="false">FALSE()</f>
        <v>0</v>
      </c>
      <c r="AG389" s="0" t="n">
        <f aca="false">TRUE()</f>
        <v>1</v>
      </c>
      <c r="AH389" s="0" t="n">
        <f aca="false">TRUE()</f>
        <v>1</v>
      </c>
      <c r="AI389" s="0" t="n">
        <f aca="false">FALSE()</f>
        <v>0</v>
      </c>
      <c r="AJ389" s="0" t="n">
        <f aca="false">FALSE()</f>
        <v>0</v>
      </c>
      <c r="AK389" s="0" t="n">
        <f aca="false">TRUE()</f>
        <v>1</v>
      </c>
      <c r="AL389" s="0" t="s">
        <v>2129</v>
      </c>
      <c r="AM389" s="0" t="n">
        <f aca="false">TRUE()</f>
        <v>1</v>
      </c>
      <c r="AN389" s="0" t="s">
        <v>20609</v>
      </c>
      <c r="AO389" s="0" t="n">
        <v>1</v>
      </c>
      <c r="AP389" s="0" t="s">
        <v>20610</v>
      </c>
      <c r="AQ389" s="0" t="s">
        <v>20611</v>
      </c>
      <c r="AR389" s="0" t="n">
        <f aca="false">TRUE()</f>
        <v>1</v>
      </c>
      <c r="AS389" s="0" t="n">
        <f aca="false">FALSE()</f>
        <v>0</v>
      </c>
      <c r="AT389" s="0" t="n">
        <f aca="false">FALSE()</f>
        <v>0</v>
      </c>
      <c r="AU389" s="0" t="n">
        <f aca="false">FALSE()</f>
        <v>0</v>
      </c>
      <c r="AV389" s="0" t="n">
        <f aca="false">FALSE()</f>
        <v>0</v>
      </c>
      <c r="AW389" s="0" t="n">
        <f aca="false">TRUE()</f>
        <v>1</v>
      </c>
      <c r="AX389" s="380" t="n">
        <v>45712.6458333333</v>
      </c>
      <c r="AY389" s="380" t="n">
        <v>45712.125</v>
      </c>
      <c r="AZ389" s="0" t="n">
        <v>1</v>
      </c>
      <c r="BA389" s="0" t="s">
        <v>10507</v>
      </c>
      <c r="BB389" s="0" t="n">
        <v>0</v>
      </c>
      <c r="BC389" s="380" t="n">
        <v>25569.125</v>
      </c>
      <c r="BD389" s="0" t="s">
        <v>2599</v>
      </c>
      <c r="BE389" s="0" t="s">
        <v>2170</v>
      </c>
      <c r="BF389" s="0" t="s">
        <v>18275</v>
      </c>
    </row>
    <row r="390" customFormat="false" ht="15" hidden="false" customHeight="false" outlineLevel="0" collapsed="false">
      <c r="A390" s="0" t="s">
        <v>20612</v>
      </c>
      <c r="B390" s="0" t="s">
        <v>20613</v>
      </c>
      <c r="C390" s="0" t="s">
        <v>20612</v>
      </c>
      <c r="D390" s="0" t="s">
        <v>2133</v>
      </c>
      <c r="E390" s="0" t="s">
        <v>20612</v>
      </c>
      <c r="F390" s="0" t="n">
        <v>1</v>
      </c>
      <c r="G390" s="0" t="s">
        <v>434</v>
      </c>
      <c r="H390" s="0" t="s">
        <v>2596</v>
      </c>
      <c r="I390" s="0" t="s">
        <v>2596</v>
      </c>
      <c r="J390" s="0" t="s">
        <v>2599</v>
      </c>
      <c r="K390" s="0" t="s">
        <v>2170</v>
      </c>
      <c r="L390" s="0" t="s">
        <v>13583</v>
      </c>
      <c r="M390" s="0" t="s">
        <v>2170</v>
      </c>
      <c r="N390" s="0" t="n">
        <f aca="false">FALSE()</f>
        <v>0</v>
      </c>
      <c r="O390" s="0" t="s">
        <v>20614</v>
      </c>
      <c r="P390" s="0" t="s">
        <v>17780</v>
      </c>
      <c r="Q390" s="0" t="n">
        <v>12</v>
      </c>
      <c r="R390" s="380" t="n">
        <v>47521.125</v>
      </c>
      <c r="S390" s="223" t="n">
        <v>1000</v>
      </c>
      <c r="T390" s="0" t="s">
        <v>2132</v>
      </c>
      <c r="U390" s="380" t="n">
        <v>45714.125</v>
      </c>
      <c r="V390" s="380" t="n">
        <v>45721.125</v>
      </c>
      <c r="W390" s="0" t="s">
        <v>2132</v>
      </c>
      <c r="X390" s="0" t="s">
        <v>20615</v>
      </c>
      <c r="Y390" s="0" t="s">
        <v>601</v>
      </c>
      <c r="Z390" s="0" t="s">
        <v>2602</v>
      </c>
      <c r="AA390" s="0" t="s">
        <v>2451</v>
      </c>
      <c r="AB390" s="0" t="s">
        <v>17781</v>
      </c>
      <c r="AC390" s="0" t="n">
        <v>4000000</v>
      </c>
      <c r="AD390" s="0" t="n">
        <v>4000000</v>
      </c>
      <c r="AE390" s="0" t="n">
        <v>5</v>
      </c>
      <c r="AF390" s="0" t="n">
        <f aca="false">FALSE()</f>
        <v>0</v>
      </c>
      <c r="AG390" s="0" t="n">
        <f aca="false">TRUE()</f>
        <v>1</v>
      </c>
      <c r="AH390" s="0" t="n">
        <f aca="false">TRUE()</f>
        <v>1</v>
      </c>
      <c r="AI390" s="0" t="n">
        <f aca="false">FALSE()</f>
        <v>0</v>
      </c>
      <c r="AJ390" s="0" t="n">
        <f aca="false">FALSE()</f>
        <v>0</v>
      </c>
      <c r="AK390" s="0" t="n">
        <f aca="false">FALSE()</f>
        <v>0</v>
      </c>
      <c r="AL390" s="0" t="s">
        <v>2129</v>
      </c>
      <c r="AM390" s="0" t="n">
        <f aca="false">TRUE()</f>
        <v>1</v>
      </c>
      <c r="AN390" s="0" t="s">
        <v>20616</v>
      </c>
      <c r="AO390" s="0" t="n">
        <v>1</v>
      </c>
      <c r="AP390" s="0" t="s">
        <v>20617</v>
      </c>
      <c r="AQ390" s="0" t="s">
        <v>20618</v>
      </c>
      <c r="AR390" s="0" t="n">
        <f aca="false">TRUE()</f>
        <v>1</v>
      </c>
      <c r="AS390" s="0" t="n">
        <f aca="false">FALSE()</f>
        <v>0</v>
      </c>
      <c r="AT390" s="0" t="n">
        <f aca="false">FALSE()</f>
        <v>0</v>
      </c>
      <c r="AU390" s="0" t="n">
        <f aca="false">FALSE()</f>
        <v>0</v>
      </c>
      <c r="AV390" s="0" t="n">
        <f aca="false">FALSE()</f>
        <v>0</v>
      </c>
      <c r="AW390" s="0" t="n">
        <f aca="false">TRUE()</f>
        <v>1</v>
      </c>
      <c r="AX390" s="380" t="n">
        <v>45721.6458333333</v>
      </c>
      <c r="AY390" s="380" t="n">
        <v>45721.125</v>
      </c>
      <c r="AZ390" s="0" t="n">
        <v>1</v>
      </c>
      <c r="BA390" s="0" t="s">
        <v>14122</v>
      </c>
      <c r="BB390" s="0" t="n">
        <v>0</v>
      </c>
      <c r="BC390" s="380" t="n">
        <v>46261.125</v>
      </c>
      <c r="BD390" s="0" t="s">
        <v>2599</v>
      </c>
      <c r="BE390" s="0" t="s">
        <v>2170</v>
      </c>
      <c r="BF390" s="0" t="s">
        <v>604</v>
      </c>
    </row>
    <row r="391" customFormat="false" ht="15" hidden="false" customHeight="false" outlineLevel="0" collapsed="false">
      <c r="A391" s="0" t="s">
        <v>20619</v>
      </c>
      <c r="B391" s="0" t="s">
        <v>20620</v>
      </c>
      <c r="C391" s="0" t="s">
        <v>20619</v>
      </c>
      <c r="D391" s="0" t="s">
        <v>2133</v>
      </c>
      <c r="E391" s="0" t="s">
        <v>20619</v>
      </c>
      <c r="F391" s="0" t="n">
        <v>1</v>
      </c>
      <c r="G391" s="0" t="s">
        <v>434</v>
      </c>
      <c r="H391" s="0" t="s">
        <v>2170</v>
      </c>
      <c r="I391" s="0" t="s">
        <v>2170</v>
      </c>
      <c r="J391" s="0" t="s">
        <v>2170</v>
      </c>
      <c r="K391" s="0" t="s">
        <v>2170</v>
      </c>
      <c r="L391" s="0" t="s">
        <v>2170</v>
      </c>
      <c r="M391" s="0" t="s">
        <v>2170</v>
      </c>
      <c r="N391" s="0" t="n">
        <f aca="false">FALSE()</f>
        <v>0</v>
      </c>
      <c r="O391" s="0" t="s">
        <v>20621</v>
      </c>
      <c r="P391" s="0" t="s">
        <v>17780</v>
      </c>
      <c r="Q391" s="0" t="n">
        <v>12</v>
      </c>
      <c r="R391" s="380" t="n">
        <v>46595.125</v>
      </c>
      <c r="S391" s="223" t="n">
        <v>1000</v>
      </c>
      <c r="T391" s="0" t="s">
        <v>2132</v>
      </c>
      <c r="U391" s="380" t="n">
        <v>45625.125</v>
      </c>
      <c r="V391" s="380" t="n">
        <v>45635.125</v>
      </c>
      <c r="W391" s="0" t="s">
        <v>2132</v>
      </c>
      <c r="X391" s="0" t="s">
        <v>20622</v>
      </c>
      <c r="Y391" s="0" t="s">
        <v>601</v>
      </c>
      <c r="Z391" s="0" t="s">
        <v>2602</v>
      </c>
      <c r="AA391" s="0" t="s">
        <v>2114</v>
      </c>
      <c r="AB391" s="0" t="s">
        <v>17781</v>
      </c>
      <c r="AC391" s="0" t="n">
        <v>11500000</v>
      </c>
      <c r="AD391" s="0" t="n">
        <v>12000000</v>
      </c>
      <c r="AE391" s="0" t="n">
        <v>5</v>
      </c>
      <c r="AF391" s="0" t="n">
        <f aca="false">FALSE()</f>
        <v>0</v>
      </c>
      <c r="AG391" s="0" t="n">
        <f aca="false">TRUE()</f>
        <v>1</v>
      </c>
      <c r="AH391" s="0" t="n">
        <f aca="false">TRUE()</f>
        <v>1</v>
      </c>
      <c r="AI391" s="0" t="n">
        <f aca="false">TRUE()</f>
        <v>1</v>
      </c>
      <c r="AJ391" s="0" t="n">
        <f aca="false">FALSE()</f>
        <v>0</v>
      </c>
      <c r="AK391" s="0" t="n">
        <f aca="false">TRUE()</f>
        <v>1</v>
      </c>
      <c r="AL391" s="0" t="s">
        <v>2129</v>
      </c>
      <c r="AM391" s="0" t="n">
        <f aca="false">TRUE()</f>
        <v>1</v>
      </c>
      <c r="AN391" s="0" t="s">
        <v>20623</v>
      </c>
      <c r="AO391" s="0" t="n">
        <v>1</v>
      </c>
      <c r="AP391" s="0" t="s">
        <v>20624</v>
      </c>
      <c r="AQ391" s="0" t="s">
        <v>20625</v>
      </c>
      <c r="AR391" s="0" t="n">
        <f aca="false">TRUE()</f>
        <v>1</v>
      </c>
      <c r="AS391" s="0" t="n">
        <f aca="false">FALSE()</f>
        <v>0</v>
      </c>
      <c r="AT391" s="0" t="n">
        <f aca="false">FALSE()</f>
        <v>0</v>
      </c>
      <c r="AU391" s="0" t="n">
        <f aca="false">FALSE()</f>
        <v>0</v>
      </c>
      <c r="AV391" s="0" t="n">
        <f aca="false">FALSE()</f>
        <v>0</v>
      </c>
      <c r="AW391" s="0" t="n">
        <f aca="false">TRUE()</f>
        <v>1</v>
      </c>
      <c r="AX391" s="380" t="n">
        <v>45635.6145833333</v>
      </c>
      <c r="AY391" s="380" t="n">
        <v>45635.125</v>
      </c>
      <c r="AZ391" s="0" t="n">
        <v>1</v>
      </c>
      <c r="BA391" s="0" t="s">
        <v>15724</v>
      </c>
      <c r="BB391" s="0" t="n">
        <v>0</v>
      </c>
      <c r="BC391" s="380" t="n">
        <v>25569.125</v>
      </c>
      <c r="BD391" s="0" t="s">
        <v>2170</v>
      </c>
      <c r="BE391" s="0" t="s">
        <v>2170</v>
      </c>
      <c r="BF391" s="0" t="s">
        <v>17868</v>
      </c>
    </row>
    <row r="392" customFormat="false" ht="15" hidden="false" customHeight="false" outlineLevel="0" collapsed="false">
      <c r="A392" s="0" t="s">
        <v>20626</v>
      </c>
      <c r="B392" s="0" t="s">
        <v>20627</v>
      </c>
      <c r="C392" s="0" t="s">
        <v>20626</v>
      </c>
      <c r="D392" s="0" t="s">
        <v>2133</v>
      </c>
      <c r="E392" s="0" t="s">
        <v>20626</v>
      </c>
      <c r="F392" s="0" t="n">
        <v>1</v>
      </c>
      <c r="G392" s="0" t="s">
        <v>434</v>
      </c>
      <c r="H392" s="0" t="s">
        <v>2170</v>
      </c>
      <c r="I392" s="0" t="s">
        <v>2170</v>
      </c>
      <c r="J392" s="0" t="s">
        <v>2170</v>
      </c>
      <c r="K392" s="0" t="s">
        <v>2170</v>
      </c>
      <c r="L392" s="0" t="s">
        <v>2170</v>
      </c>
      <c r="M392" s="0" t="s">
        <v>2170</v>
      </c>
      <c r="N392" s="0" t="n">
        <f aca="false">FALSE()</f>
        <v>0</v>
      </c>
      <c r="O392" s="0" t="s">
        <v>20628</v>
      </c>
      <c r="P392" s="0" t="s">
        <v>17780</v>
      </c>
      <c r="Q392" s="0" t="n">
        <v>12</v>
      </c>
      <c r="R392" s="380" t="n">
        <v>45987.125</v>
      </c>
      <c r="S392" s="223" t="n">
        <v>1000</v>
      </c>
      <c r="T392" s="0" t="s">
        <v>2132</v>
      </c>
      <c r="U392" s="380" t="n">
        <v>44173.125</v>
      </c>
      <c r="V392" s="380" t="n">
        <v>44902.125</v>
      </c>
      <c r="W392" s="0" t="s">
        <v>2132</v>
      </c>
      <c r="X392" s="0" t="s">
        <v>20629</v>
      </c>
      <c r="Y392" s="0" t="s">
        <v>601</v>
      </c>
      <c r="Z392" s="0" t="s">
        <v>2602</v>
      </c>
      <c r="AA392" s="0" t="s">
        <v>610</v>
      </c>
      <c r="AB392" s="0" t="s">
        <v>17781</v>
      </c>
      <c r="AC392" s="0" t="n">
        <v>2738389</v>
      </c>
      <c r="AD392" s="0" t="n">
        <v>5000000</v>
      </c>
      <c r="AE392" s="0" t="n">
        <v>5</v>
      </c>
      <c r="AF392" s="0" t="n">
        <f aca="false">FALSE()</f>
        <v>0</v>
      </c>
      <c r="AG392" s="0" t="n">
        <f aca="false">TRUE()</f>
        <v>1</v>
      </c>
      <c r="AH392" s="0" t="n">
        <f aca="false">TRUE()</f>
        <v>1</v>
      </c>
      <c r="AI392" s="0" t="n">
        <f aca="false">FALSE()</f>
        <v>0</v>
      </c>
      <c r="AJ392" s="0" t="n">
        <f aca="false">FALSE()</f>
        <v>0</v>
      </c>
      <c r="AK392" s="0" t="n">
        <f aca="false">FALSE()</f>
        <v>0</v>
      </c>
      <c r="AL392" s="0" t="s">
        <v>2129</v>
      </c>
      <c r="AM392" s="0" t="n">
        <f aca="false">TRUE()</f>
        <v>1</v>
      </c>
      <c r="AN392" s="0" t="s">
        <v>20630</v>
      </c>
      <c r="AO392" s="0" t="n">
        <v>1</v>
      </c>
      <c r="AP392" s="0" t="s">
        <v>20631</v>
      </c>
      <c r="AQ392" s="0" t="s">
        <v>20632</v>
      </c>
      <c r="AR392" s="0" t="n">
        <f aca="false">TRUE()</f>
        <v>1</v>
      </c>
      <c r="AS392" s="0" t="n">
        <f aca="false">FALSE()</f>
        <v>0</v>
      </c>
      <c r="AT392" s="0" t="n">
        <f aca="false">FALSE()</f>
        <v>0</v>
      </c>
      <c r="AU392" s="0" t="n">
        <f aca="false">FALSE()</f>
        <v>0</v>
      </c>
      <c r="AV392" s="0" t="n">
        <f aca="false">FALSE()</f>
        <v>0</v>
      </c>
      <c r="AW392" s="0" t="n">
        <f aca="false">TRUE()</f>
        <v>1</v>
      </c>
      <c r="AX392" s="380" t="n">
        <v>44903.6076388889</v>
      </c>
      <c r="AY392" s="380" t="n">
        <v>44903.4166666667</v>
      </c>
      <c r="AZ392" s="0" t="n">
        <v>1</v>
      </c>
      <c r="BA392" s="0" t="s">
        <v>20333</v>
      </c>
      <c r="BB392" s="0" t="n">
        <v>0</v>
      </c>
      <c r="BC392" s="380" t="n">
        <v>25569.125</v>
      </c>
      <c r="BD392" s="0" t="s">
        <v>2170</v>
      </c>
      <c r="BE392" s="0" t="s">
        <v>2170</v>
      </c>
      <c r="BF392" s="0" t="s">
        <v>2118</v>
      </c>
    </row>
    <row r="393" customFormat="false" ht="15" hidden="false" customHeight="false" outlineLevel="0" collapsed="false">
      <c r="A393" s="0" t="s">
        <v>20633</v>
      </c>
      <c r="B393" s="0" t="s">
        <v>20634</v>
      </c>
      <c r="C393" s="0" t="s">
        <v>20633</v>
      </c>
      <c r="D393" s="0" t="s">
        <v>2133</v>
      </c>
      <c r="E393" s="0" t="s">
        <v>20633</v>
      </c>
      <c r="F393" s="0" t="n">
        <v>1</v>
      </c>
      <c r="G393" s="0" t="s">
        <v>434</v>
      </c>
      <c r="H393" s="0" t="s">
        <v>2170</v>
      </c>
      <c r="I393" s="0" t="s">
        <v>2170</v>
      </c>
      <c r="J393" s="0" t="s">
        <v>2170</v>
      </c>
      <c r="K393" s="0" t="s">
        <v>2170</v>
      </c>
      <c r="L393" s="0" t="s">
        <v>2170</v>
      </c>
      <c r="M393" s="0" t="s">
        <v>2170</v>
      </c>
      <c r="N393" s="0" t="n">
        <f aca="false">FALSE()</f>
        <v>0</v>
      </c>
      <c r="O393" s="0" t="s">
        <v>20635</v>
      </c>
      <c r="P393" s="0" t="s">
        <v>17780</v>
      </c>
      <c r="Q393" s="0" t="n">
        <v>2</v>
      </c>
      <c r="R393" s="380" t="n">
        <v>25569.125</v>
      </c>
      <c r="S393" s="223" t="n">
        <v>10000000</v>
      </c>
      <c r="T393" s="0" t="s">
        <v>20636</v>
      </c>
      <c r="U393" s="380" t="n">
        <v>44441.125</v>
      </c>
      <c r="V393" s="380" t="n">
        <v>44473.125</v>
      </c>
      <c r="W393" s="0" t="s">
        <v>20636</v>
      </c>
      <c r="X393" s="0" t="s">
        <v>20637</v>
      </c>
      <c r="Y393" s="0" t="s">
        <v>601</v>
      </c>
      <c r="Z393" s="0" t="s">
        <v>2602</v>
      </c>
      <c r="AA393" s="0" t="s">
        <v>610</v>
      </c>
      <c r="AB393" s="0" t="s">
        <v>17781</v>
      </c>
      <c r="AC393" s="0" t="n">
        <v>2900</v>
      </c>
      <c r="AD393" s="0" t="n">
        <v>500</v>
      </c>
      <c r="AE393" s="0" t="n">
        <v>5</v>
      </c>
      <c r="AF393" s="0" t="n">
        <f aca="false">FALSE()</f>
        <v>0</v>
      </c>
      <c r="AG393" s="0" t="n">
        <f aca="false">TRUE()</f>
        <v>1</v>
      </c>
      <c r="AH393" s="0" t="n">
        <f aca="false">TRUE()</f>
        <v>1</v>
      </c>
      <c r="AI393" s="0" t="n">
        <f aca="false">TRUE()</f>
        <v>1</v>
      </c>
      <c r="AJ393" s="0" t="n">
        <f aca="false">TRUE()</f>
        <v>1</v>
      </c>
      <c r="AK393" s="0" t="n">
        <f aca="false">FALSE()</f>
        <v>0</v>
      </c>
      <c r="AL393" s="0" t="s">
        <v>2129</v>
      </c>
      <c r="AM393" s="0" t="n">
        <f aca="false">TRUE()</f>
        <v>1</v>
      </c>
      <c r="AN393" s="0" t="s">
        <v>20638</v>
      </c>
      <c r="AO393" s="0" t="n">
        <v>1</v>
      </c>
      <c r="AP393" s="0" t="s">
        <v>20639</v>
      </c>
      <c r="AQ393" s="0" t="s">
        <v>20640</v>
      </c>
      <c r="AR393" s="0" t="n">
        <f aca="false">TRUE()</f>
        <v>1</v>
      </c>
      <c r="AS393" s="0" t="n">
        <f aca="false">TRUE()</f>
        <v>1</v>
      </c>
      <c r="AT393" s="0" t="n">
        <f aca="false">FALSE()</f>
        <v>0</v>
      </c>
      <c r="AU393" s="0" t="n">
        <f aca="false">FALSE()</f>
        <v>0</v>
      </c>
      <c r="AV393" s="0" t="n">
        <f aca="false">TRUE()</f>
        <v>1</v>
      </c>
      <c r="AW393" s="0" t="n">
        <f aca="false">TRUE()</f>
        <v>1</v>
      </c>
      <c r="AX393" s="380" t="n">
        <v>44481.5909722222</v>
      </c>
      <c r="AY393" s="380" t="n">
        <v>44481.4166666667</v>
      </c>
      <c r="AZ393" s="0" t="n">
        <v>2</v>
      </c>
      <c r="BA393" s="0" t="s">
        <v>10962</v>
      </c>
      <c r="BB393" s="0" t="n">
        <v>0</v>
      </c>
      <c r="BC393" s="380" t="n">
        <v>46475.125</v>
      </c>
      <c r="BD393" s="0" t="s">
        <v>2170</v>
      </c>
      <c r="BE393" s="0" t="s">
        <v>2170</v>
      </c>
      <c r="BF393" s="0" t="s">
        <v>2118</v>
      </c>
    </row>
    <row r="394" customFormat="false" ht="15" hidden="false" customHeight="false" outlineLevel="0" collapsed="false">
      <c r="A394" s="0" t="s">
        <v>20641</v>
      </c>
      <c r="B394" s="0" t="s">
        <v>20642</v>
      </c>
      <c r="C394" s="0" t="s">
        <v>20641</v>
      </c>
      <c r="D394" s="0" t="s">
        <v>2133</v>
      </c>
      <c r="E394" s="0" t="s">
        <v>20641</v>
      </c>
      <c r="F394" s="0" t="n">
        <v>1</v>
      </c>
      <c r="G394" s="0" t="s">
        <v>434</v>
      </c>
      <c r="H394" s="0" t="s">
        <v>2170</v>
      </c>
      <c r="I394" s="0" t="s">
        <v>2170</v>
      </c>
      <c r="J394" s="0" t="s">
        <v>2170</v>
      </c>
      <c r="K394" s="0" t="s">
        <v>2170</v>
      </c>
      <c r="L394" s="0" t="s">
        <v>2170</v>
      </c>
      <c r="M394" s="0" t="s">
        <v>2170</v>
      </c>
      <c r="N394" s="0" t="n">
        <f aca="false">FALSE()</f>
        <v>0</v>
      </c>
      <c r="O394" s="0" t="s">
        <v>20643</v>
      </c>
      <c r="P394" s="0" t="s">
        <v>17780</v>
      </c>
      <c r="Q394" s="0" t="n">
        <v>2</v>
      </c>
      <c r="R394" s="380" t="n">
        <v>46178.125</v>
      </c>
      <c r="S394" s="223" t="n">
        <v>1000</v>
      </c>
      <c r="T394" s="0" t="s">
        <v>2132</v>
      </c>
      <c r="U394" s="380" t="n">
        <v>44477.125</v>
      </c>
      <c r="V394" s="380" t="n">
        <v>45086.125</v>
      </c>
      <c r="W394" s="0" t="s">
        <v>2132</v>
      </c>
      <c r="X394" s="0" t="s">
        <v>20644</v>
      </c>
      <c r="Y394" s="0" t="s">
        <v>601</v>
      </c>
      <c r="Z394" s="0" t="s">
        <v>2602</v>
      </c>
      <c r="AA394" s="0" t="s">
        <v>2115</v>
      </c>
      <c r="AB394" s="0" t="s">
        <v>17781</v>
      </c>
      <c r="AC394" s="0" t="n">
        <v>10000000</v>
      </c>
      <c r="AD394" s="0" t="n">
        <v>10000000</v>
      </c>
      <c r="AE394" s="0" t="n">
        <v>5</v>
      </c>
      <c r="AF394" s="0" t="n">
        <f aca="false">FALSE()</f>
        <v>0</v>
      </c>
      <c r="AG394" s="0" t="n">
        <f aca="false">TRUE()</f>
        <v>1</v>
      </c>
      <c r="AH394" s="0" t="n">
        <f aca="false">TRUE()</f>
        <v>1</v>
      </c>
      <c r="AI394" s="0" t="n">
        <f aca="false">FALSE()</f>
        <v>0</v>
      </c>
      <c r="AJ394" s="0" t="n">
        <f aca="false">FALSE()</f>
        <v>0</v>
      </c>
      <c r="AK394" s="0" t="n">
        <f aca="false">FALSE()</f>
        <v>0</v>
      </c>
      <c r="AL394" s="0" t="s">
        <v>2129</v>
      </c>
      <c r="AM394" s="0" t="n">
        <f aca="false">TRUE()</f>
        <v>1</v>
      </c>
      <c r="AN394" s="0" t="s">
        <v>20645</v>
      </c>
      <c r="AO394" s="0" t="n">
        <v>1</v>
      </c>
      <c r="AP394" s="0" t="s">
        <v>20646</v>
      </c>
      <c r="AQ394" s="0" t="s">
        <v>20647</v>
      </c>
      <c r="AR394" s="0" t="n">
        <f aca="false">TRUE()</f>
        <v>1</v>
      </c>
      <c r="AS394" s="0" t="n">
        <f aca="false">FALSE()</f>
        <v>0</v>
      </c>
      <c r="AT394" s="0" t="n">
        <f aca="false">FALSE()</f>
        <v>0</v>
      </c>
      <c r="AU394" s="0" t="n">
        <f aca="false">FALSE()</f>
        <v>0</v>
      </c>
      <c r="AV394" s="0" t="n">
        <f aca="false">FALSE()</f>
        <v>0</v>
      </c>
      <c r="AW394" s="0" t="n">
        <f aca="false">TRUE()</f>
        <v>1</v>
      </c>
      <c r="AX394" s="380" t="n">
        <v>45086.6229166667</v>
      </c>
      <c r="AY394" s="380" t="n">
        <v>45086.4166666667</v>
      </c>
      <c r="AZ394" s="0" t="n">
        <v>1</v>
      </c>
      <c r="BA394" s="0" t="s">
        <v>19066</v>
      </c>
      <c r="BB394" s="0" t="n">
        <v>0</v>
      </c>
      <c r="BC394" s="380" t="n">
        <v>46178.125</v>
      </c>
      <c r="BD394" s="0" t="s">
        <v>2170</v>
      </c>
      <c r="BE394" s="0" t="s">
        <v>2170</v>
      </c>
      <c r="BF394" s="0" t="s">
        <v>2118</v>
      </c>
    </row>
    <row r="395" customFormat="false" ht="15" hidden="false" customHeight="false" outlineLevel="0" collapsed="false">
      <c r="A395" s="0" t="s">
        <v>20648</v>
      </c>
      <c r="B395" s="0" t="s">
        <v>20649</v>
      </c>
      <c r="C395" s="0" t="s">
        <v>20648</v>
      </c>
      <c r="D395" s="0" t="s">
        <v>2133</v>
      </c>
      <c r="E395" s="0" t="s">
        <v>20648</v>
      </c>
      <c r="F395" s="0" t="n">
        <v>1</v>
      </c>
      <c r="G395" s="0" t="s">
        <v>434</v>
      </c>
      <c r="H395" s="0" t="s">
        <v>2170</v>
      </c>
      <c r="I395" s="0" t="s">
        <v>2170</v>
      </c>
      <c r="J395" s="0" t="s">
        <v>2170</v>
      </c>
      <c r="K395" s="0" t="s">
        <v>2170</v>
      </c>
      <c r="L395" s="0" t="s">
        <v>2170</v>
      </c>
      <c r="M395" s="0" t="s">
        <v>2170</v>
      </c>
      <c r="N395" s="0" t="n">
        <f aca="false">FALSE()</f>
        <v>0</v>
      </c>
      <c r="O395" s="0" t="s">
        <v>20650</v>
      </c>
      <c r="P395" s="0" t="s">
        <v>17838</v>
      </c>
      <c r="Q395" s="0" t="n">
        <v>2</v>
      </c>
      <c r="R395" s="380" t="n">
        <v>46563.125</v>
      </c>
      <c r="S395" s="223" t="n">
        <v>1000</v>
      </c>
      <c r="T395" s="0" t="s">
        <v>2132</v>
      </c>
      <c r="U395" s="380" t="n">
        <v>45460.125</v>
      </c>
      <c r="V395" s="380" t="n">
        <v>45469.125</v>
      </c>
      <c r="W395" s="0" t="s">
        <v>2132</v>
      </c>
      <c r="X395" s="0" t="s">
        <v>20651</v>
      </c>
      <c r="Y395" s="0" t="s">
        <v>601</v>
      </c>
      <c r="Z395" s="0" t="s">
        <v>2602</v>
      </c>
      <c r="AA395" s="0" t="s">
        <v>2114</v>
      </c>
      <c r="AB395" s="0" t="s">
        <v>17781</v>
      </c>
      <c r="AC395" s="0" t="n">
        <v>198416</v>
      </c>
      <c r="AD395" s="0" t="n">
        <v>500000</v>
      </c>
      <c r="AE395" s="0" t="n">
        <v>5</v>
      </c>
      <c r="AF395" s="0" t="n">
        <f aca="false">FALSE()</f>
        <v>0</v>
      </c>
      <c r="AG395" s="0" t="n">
        <f aca="false">TRUE()</f>
        <v>1</v>
      </c>
      <c r="AH395" s="0" t="n">
        <f aca="false">TRUE()</f>
        <v>1</v>
      </c>
      <c r="AI395" s="0" t="n">
        <f aca="false">FALSE()</f>
        <v>0</v>
      </c>
      <c r="AJ395" s="0" t="n">
        <f aca="false">FALSE()</f>
        <v>0</v>
      </c>
      <c r="AK395" s="0" t="n">
        <f aca="false">FALSE()</f>
        <v>0</v>
      </c>
      <c r="AL395" s="0" t="s">
        <v>3129</v>
      </c>
      <c r="AM395" s="0" t="n">
        <f aca="false">TRUE()</f>
        <v>1</v>
      </c>
      <c r="AN395" s="0" t="s">
        <v>20652</v>
      </c>
      <c r="AO395" s="0" t="n">
        <v>1</v>
      </c>
      <c r="AP395" s="0" t="s">
        <v>20653</v>
      </c>
      <c r="AQ395" s="0" t="s">
        <v>20654</v>
      </c>
      <c r="AR395" s="0" t="n">
        <f aca="false">TRUE()</f>
        <v>1</v>
      </c>
      <c r="AS395" s="0" t="n">
        <f aca="false">FALSE()</f>
        <v>0</v>
      </c>
      <c r="AT395" s="0" t="n">
        <f aca="false">FALSE()</f>
        <v>0</v>
      </c>
      <c r="AU395" s="0" t="n">
        <f aca="false">FALSE()</f>
        <v>0</v>
      </c>
      <c r="AV395" s="0" t="n">
        <f aca="false">FALSE()</f>
        <v>0</v>
      </c>
      <c r="AW395" s="0" t="n">
        <f aca="false">TRUE()</f>
        <v>1</v>
      </c>
      <c r="AX395" s="380" t="n">
        <v>45482.7319444444</v>
      </c>
      <c r="AY395" s="380" t="n">
        <v>45482.125</v>
      </c>
      <c r="AZ395" s="0" t="n">
        <v>0</v>
      </c>
      <c r="BA395" s="0" t="s">
        <v>3881</v>
      </c>
      <c r="BB395" s="0" t="n">
        <v>1</v>
      </c>
      <c r="BC395" s="380" t="n">
        <v>46471.125</v>
      </c>
      <c r="BD395" s="0" t="s">
        <v>2170</v>
      </c>
      <c r="BE395" s="0" t="s">
        <v>2170</v>
      </c>
      <c r="BF395" s="0" t="s">
        <v>2118</v>
      </c>
    </row>
    <row r="396" customFormat="false" ht="15" hidden="false" customHeight="false" outlineLevel="0" collapsed="false">
      <c r="A396" s="0" t="s">
        <v>20655</v>
      </c>
      <c r="B396" s="0" t="s">
        <v>20656</v>
      </c>
      <c r="C396" s="0" t="s">
        <v>20655</v>
      </c>
      <c r="D396" s="0" t="s">
        <v>2133</v>
      </c>
      <c r="E396" s="0" t="s">
        <v>20655</v>
      </c>
      <c r="F396" s="0" t="n">
        <v>1</v>
      </c>
      <c r="G396" s="0" t="s">
        <v>434</v>
      </c>
      <c r="H396" s="0" t="s">
        <v>2170</v>
      </c>
      <c r="I396" s="0" t="s">
        <v>2170</v>
      </c>
      <c r="J396" s="0" t="s">
        <v>2170</v>
      </c>
      <c r="K396" s="0" t="s">
        <v>2170</v>
      </c>
      <c r="L396" s="0" t="s">
        <v>2170</v>
      </c>
      <c r="M396" s="0" t="s">
        <v>2170</v>
      </c>
      <c r="N396" s="0" t="n">
        <f aca="false">FALSE()</f>
        <v>0</v>
      </c>
      <c r="O396" s="0" t="s">
        <v>20657</v>
      </c>
      <c r="P396" s="0" t="s">
        <v>17838</v>
      </c>
      <c r="Q396" s="0" t="n">
        <v>4</v>
      </c>
      <c r="R396" s="380" t="n">
        <v>46388.125</v>
      </c>
      <c r="S396" s="223" t="n">
        <v>1000</v>
      </c>
      <c r="T396" s="0" t="s">
        <v>2132</v>
      </c>
      <c r="U396" s="380" t="n">
        <v>45476.125</v>
      </c>
      <c r="V396" s="380" t="n">
        <v>45478.125</v>
      </c>
      <c r="W396" s="0" t="s">
        <v>2132</v>
      </c>
      <c r="X396" s="0" t="s">
        <v>20658</v>
      </c>
      <c r="Y396" s="0" t="s">
        <v>601</v>
      </c>
      <c r="Z396" s="0" t="s">
        <v>2602</v>
      </c>
      <c r="AA396" s="0" t="s">
        <v>2115</v>
      </c>
      <c r="AB396" s="0" t="s">
        <v>17781</v>
      </c>
      <c r="AC396" s="0" t="n">
        <v>10000000</v>
      </c>
      <c r="AD396" s="0" t="n">
        <v>10000000</v>
      </c>
      <c r="AE396" s="0" t="n">
        <v>5</v>
      </c>
      <c r="AF396" s="0" t="n">
        <f aca="false">FALSE()</f>
        <v>0</v>
      </c>
      <c r="AG396" s="0" t="n">
        <f aca="false">TRUE()</f>
        <v>1</v>
      </c>
      <c r="AH396" s="0" t="n">
        <f aca="false">TRUE()</f>
        <v>1</v>
      </c>
      <c r="AI396" s="0" t="n">
        <f aca="false">TRUE()</f>
        <v>1</v>
      </c>
      <c r="AJ396" s="0" t="n">
        <f aca="false">FALSE()</f>
        <v>0</v>
      </c>
      <c r="AK396" s="0" t="n">
        <f aca="false">FALSE()</f>
        <v>0</v>
      </c>
      <c r="AL396" s="0" t="s">
        <v>2129</v>
      </c>
      <c r="AM396" s="0" t="n">
        <f aca="false">TRUE()</f>
        <v>1</v>
      </c>
      <c r="AN396" s="0" t="s">
        <v>20659</v>
      </c>
      <c r="AO396" s="0" t="n">
        <v>1</v>
      </c>
      <c r="AP396" s="0" t="s">
        <v>20660</v>
      </c>
      <c r="AQ396" s="0" t="s">
        <v>20661</v>
      </c>
      <c r="AR396" s="0" t="n">
        <f aca="false">TRUE()</f>
        <v>1</v>
      </c>
      <c r="AS396" s="0" t="n">
        <f aca="false">FALSE()</f>
        <v>0</v>
      </c>
      <c r="AT396" s="0" t="n">
        <f aca="false">FALSE()</f>
        <v>0</v>
      </c>
      <c r="AU396" s="0" t="n">
        <f aca="false">FALSE()</f>
        <v>0</v>
      </c>
      <c r="AV396" s="0" t="n">
        <f aca="false">FALSE()</f>
        <v>0</v>
      </c>
      <c r="AW396" s="0" t="n">
        <f aca="false">TRUE()</f>
        <v>1</v>
      </c>
      <c r="AX396" s="380" t="n">
        <v>45478.6284722222</v>
      </c>
      <c r="AY396" s="380" t="n">
        <v>45478.125</v>
      </c>
      <c r="AZ396" s="0" t="n">
        <v>0</v>
      </c>
      <c r="BA396" s="0" t="s">
        <v>18637</v>
      </c>
      <c r="BB396" s="0" t="n">
        <v>0</v>
      </c>
      <c r="BC396" s="380" t="n">
        <v>25569.125</v>
      </c>
      <c r="BD396" s="0" t="s">
        <v>2170</v>
      </c>
      <c r="BE396" s="0" t="s">
        <v>2170</v>
      </c>
      <c r="BF396" s="0" t="s">
        <v>17868</v>
      </c>
    </row>
    <row r="397" customFormat="false" ht="15" hidden="false" customHeight="false" outlineLevel="0" collapsed="false">
      <c r="A397" s="0" t="s">
        <v>20662</v>
      </c>
      <c r="B397" s="0" t="s">
        <v>20663</v>
      </c>
      <c r="C397" s="0" t="s">
        <v>20662</v>
      </c>
      <c r="D397" s="0" t="s">
        <v>2133</v>
      </c>
      <c r="E397" s="0" t="s">
        <v>20662</v>
      </c>
      <c r="F397" s="0" t="n">
        <v>1</v>
      </c>
      <c r="G397" s="0" t="s">
        <v>434</v>
      </c>
      <c r="H397" s="0" t="s">
        <v>2170</v>
      </c>
      <c r="I397" s="0" t="s">
        <v>2170</v>
      </c>
      <c r="J397" s="0" t="s">
        <v>2170</v>
      </c>
      <c r="K397" s="0" t="s">
        <v>2170</v>
      </c>
      <c r="L397" s="0" t="s">
        <v>2170</v>
      </c>
      <c r="M397" s="0" t="s">
        <v>2170</v>
      </c>
      <c r="N397" s="0" t="n">
        <f aca="false">FALSE()</f>
        <v>0</v>
      </c>
      <c r="O397" s="0" t="s">
        <v>20664</v>
      </c>
      <c r="P397" s="0" t="s">
        <v>17780</v>
      </c>
      <c r="Q397" s="0" t="n">
        <v>2</v>
      </c>
      <c r="R397" s="380" t="n">
        <v>46002.125</v>
      </c>
      <c r="S397" s="223" t="n">
        <v>1000</v>
      </c>
      <c r="T397" s="0" t="s">
        <v>2132</v>
      </c>
      <c r="U397" s="380" t="n">
        <v>44540.125</v>
      </c>
      <c r="V397" s="380" t="n">
        <v>44546.125</v>
      </c>
      <c r="W397" s="0" t="s">
        <v>2132</v>
      </c>
      <c r="X397" s="0" t="s">
        <v>20665</v>
      </c>
      <c r="Y397" s="0" t="s">
        <v>601</v>
      </c>
      <c r="Z397" s="0" t="s">
        <v>2602</v>
      </c>
      <c r="AA397" s="0" t="s">
        <v>610</v>
      </c>
      <c r="AB397" s="0" t="s">
        <v>17781</v>
      </c>
      <c r="AC397" s="0" t="n">
        <v>7000000</v>
      </c>
      <c r="AD397" s="0" t="n">
        <v>7000000</v>
      </c>
      <c r="AE397" s="0" t="n">
        <v>5</v>
      </c>
      <c r="AF397" s="0" t="n">
        <f aca="false">FALSE()</f>
        <v>0</v>
      </c>
      <c r="AG397" s="0" t="n">
        <f aca="false">TRUE()</f>
        <v>1</v>
      </c>
      <c r="AH397" s="0" t="n">
        <f aca="false">TRUE()</f>
        <v>1</v>
      </c>
      <c r="AI397" s="0" t="n">
        <f aca="false">TRUE()</f>
        <v>1</v>
      </c>
      <c r="AJ397" s="0" t="n">
        <f aca="false">FALSE()</f>
        <v>0</v>
      </c>
      <c r="AK397" s="0" t="n">
        <f aca="false">FALSE()</f>
        <v>0</v>
      </c>
      <c r="AL397" s="0" t="s">
        <v>2129</v>
      </c>
      <c r="AM397" s="0" t="n">
        <f aca="false">TRUE()</f>
        <v>1</v>
      </c>
      <c r="AN397" s="0" t="s">
        <v>20666</v>
      </c>
      <c r="AO397" s="0" t="n">
        <v>1</v>
      </c>
      <c r="AP397" s="0" t="s">
        <v>20667</v>
      </c>
      <c r="AQ397" s="0" t="s">
        <v>20668</v>
      </c>
      <c r="AR397" s="0" t="n">
        <f aca="false">TRUE()</f>
        <v>1</v>
      </c>
      <c r="AS397" s="0" t="n">
        <f aca="false">FALSE()</f>
        <v>0</v>
      </c>
      <c r="AT397" s="0" t="n">
        <f aca="false">FALSE()</f>
        <v>0</v>
      </c>
      <c r="AU397" s="0" t="n">
        <f aca="false">FALSE()</f>
        <v>0</v>
      </c>
      <c r="AV397" s="0" t="n">
        <f aca="false">FALSE()</f>
        <v>0</v>
      </c>
      <c r="AW397" s="0" t="n">
        <f aca="false">TRUE()</f>
        <v>1</v>
      </c>
      <c r="AX397" s="380" t="n">
        <v>44547.5506944444</v>
      </c>
      <c r="AY397" s="380" t="n">
        <v>44547.4166666667</v>
      </c>
      <c r="AZ397" s="0" t="n">
        <v>1</v>
      </c>
      <c r="BA397" s="0" t="s">
        <v>17884</v>
      </c>
      <c r="BB397" s="0" t="n">
        <v>0</v>
      </c>
      <c r="BC397" s="380" t="n">
        <v>25569.125</v>
      </c>
      <c r="BD397" s="0" t="s">
        <v>2170</v>
      </c>
      <c r="BE397" s="0" t="s">
        <v>2170</v>
      </c>
      <c r="BF397" s="0" t="s">
        <v>17868</v>
      </c>
    </row>
    <row r="398" customFormat="false" ht="15" hidden="false" customHeight="false" outlineLevel="0" collapsed="false">
      <c r="A398" s="0" t="s">
        <v>20669</v>
      </c>
      <c r="B398" s="0" t="s">
        <v>20670</v>
      </c>
      <c r="C398" s="0" t="s">
        <v>20669</v>
      </c>
      <c r="D398" s="0" t="s">
        <v>2133</v>
      </c>
      <c r="E398" s="0" t="s">
        <v>20669</v>
      </c>
      <c r="F398" s="0" t="n">
        <v>1</v>
      </c>
      <c r="G398" s="0" t="s">
        <v>434</v>
      </c>
      <c r="H398" s="0" t="s">
        <v>2170</v>
      </c>
      <c r="I398" s="0" t="s">
        <v>2170</v>
      </c>
      <c r="J398" s="0" t="s">
        <v>2170</v>
      </c>
      <c r="K398" s="0" t="s">
        <v>2170</v>
      </c>
      <c r="L398" s="0" t="s">
        <v>2170</v>
      </c>
      <c r="M398" s="0" t="s">
        <v>2170</v>
      </c>
      <c r="N398" s="0" t="n">
        <f aca="false">FALSE()</f>
        <v>0</v>
      </c>
      <c r="O398" s="0" t="s">
        <v>20671</v>
      </c>
      <c r="P398" s="0" t="s">
        <v>17780</v>
      </c>
      <c r="Q398" s="0" t="n">
        <v>4</v>
      </c>
      <c r="R398" s="380" t="n">
        <v>45869.125</v>
      </c>
      <c r="S398" s="223" t="n">
        <v>1000</v>
      </c>
      <c r="T398" s="0" t="s">
        <v>2132</v>
      </c>
      <c r="U398" s="380" t="n">
        <v>45468.125</v>
      </c>
      <c r="V398" s="380" t="n">
        <v>45505.125</v>
      </c>
      <c r="W398" s="0" t="s">
        <v>2132</v>
      </c>
      <c r="X398" s="0" t="s">
        <v>20672</v>
      </c>
      <c r="Y398" s="0" t="s">
        <v>601</v>
      </c>
      <c r="Z398" s="0" t="s">
        <v>2602</v>
      </c>
      <c r="AA398" s="0" t="s">
        <v>610</v>
      </c>
      <c r="AB398" s="0" t="s">
        <v>17781</v>
      </c>
      <c r="AC398" s="0" t="n">
        <v>515996</v>
      </c>
      <c r="AD398" s="0" t="n">
        <v>5000000</v>
      </c>
      <c r="AE398" s="0" t="n">
        <v>5</v>
      </c>
      <c r="AF398" s="0" t="n">
        <f aca="false">FALSE()</f>
        <v>0</v>
      </c>
      <c r="AG398" s="0" t="n">
        <f aca="false">TRUE()</f>
        <v>1</v>
      </c>
      <c r="AH398" s="0" t="n">
        <f aca="false">TRUE()</f>
        <v>1</v>
      </c>
      <c r="AI398" s="0" t="n">
        <f aca="false">FALSE()</f>
        <v>0</v>
      </c>
      <c r="AJ398" s="0" t="n">
        <f aca="false">FALSE()</f>
        <v>0</v>
      </c>
      <c r="AK398" s="0" t="n">
        <f aca="false">FALSE()</f>
        <v>0</v>
      </c>
      <c r="AL398" s="0" t="s">
        <v>2129</v>
      </c>
      <c r="AM398" s="0" t="n">
        <f aca="false">TRUE()</f>
        <v>1</v>
      </c>
      <c r="AN398" s="0" t="s">
        <v>20673</v>
      </c>
      <c r="AO398" s="0" t="n">
        <v>1</v>
      </c>
      <c r="AP398" s="0" t="s">
        <v>20674</v>
      </c>
      <c r="AQ398" s="0" t="s">
        <v>20675</v>
      </c>
      <c r="AR398" s="0" t="n">
        <f aca="false">TRUE()</f>
        <v>1</v>
      </c>
      <c r="AS398" s="0" t="n">
        <f aca="false">FALSE()</f>
        <v>0</v>
      </c>
      <c r="AT398" s="0" t="n">
        <f aca="false">FALSE()</f>
        <v>0</v>
      </c>
      <c r="AU398" s="0" t="n">
        <f aca="false">FALSE()</f>
        <v>0</v>
      </c>
      <c r="AV398" s="0" t="n">
        <f aca="false">FALSE()</f>
        <v>0</v>
      </c>
      <c r="AW398" s="0" t="n">
        <f aca="false">TRUE()</f>
        <v>1</v>
      </c>
      <c r="AX398" s="380" t="n">
        <v>45505.7513888889</v>
      </c>
      <c r="AY398" s="380" t="n">
        <v>45505.125</v>
      </c>
      <c r="AZ398" s="0" t="n">
        <v>1</v>
      </c>
      <c r="BA398" s="0" t="s">
        <v>10962</v>
      </c>
      <c r="BB398" s="0" t="n">
        <v>0</v>
      </c>
      <c r="BC398" s="380" t="n">
        <v>25569.125</v>
      </c>
      <c r="BD398" s="0" t="s">
        <v>2170</v>
      </c>
      <c r="BE398" s="0" t="s">
        <v>2170</v>
      </c>
      <c r="BF398" s="0" t="s">
        <v>2118</v>
      </c>
    </row>
    <row r="399" customFormat="false" ht="15" hidden="false" customHeight="false" outlineLevel="0" collapsed="false">
      <c r="A399" s="0" t="s">
        <v>20676</v>
      </c>
      <c r="B399" s="0" t="s">
        <v>20677</v>
      </c>
      <c r="C399" s="0" t="s">
        <v>20676</v>
      </c>
      <c r="D399" s="0" t="s">
        <v>2133</v>
      </c>
      <c r="E399" s="0" t="s">
        <v>20676</v>
      </c>
      <c r="F399" s="0" t="n">
        <v>1</v>
      </c>
      <c r="G399" s="0" t="s">
        <v>434</v>
      </c>
      <c r="H399" s="0" t="s">
        <v>2170</v>
      </c>
      <c r="I399" s="0" t="s">
        <v>2170</v>
      </c>
      <c r="J399" s="0" t="s">
        <v>2170</v>
      </c>
      <c r="K399" s="0" t="s">
        <v>2170</v>
      </c>
      <c r="L399" s="0" t="s">
        <v>2170</v>
      </c>
      <c r="M399" s="0" t="s">
        <v>2170</v>
      </c>
      <c r="N399" s="0" t="n">
        <f aca="false">FALSE()</f>
        <v>0</v>
      </c>
      <c r="O399" s="0" t="s">
        <v>20678</v>
      </c>
      <c r="P399" s="0" t="s">
        <v>17780</v>
      </c>
      <c r="Q399" s="0" t="n">
        <v>2</v>
      </c>
      <c r="R399" s="380" t="n">
        <v>46903.125</v>
      </c>
      <c r="S399" s="223" t="n">
        <v>1000</v>
      </c>
      <c r="T399" s="0" t="s">
        <v>2132</v>
      </c>
      <c r="U399" s="380" t="n">
        <v>44608.125</v>
      </c>
      <c r="V399" s="380" t="n">
        <v>45083.125</v>
      </c>
      <c r="W399" s="0" t="s">
        <v>2132</v>
      </c>
      <c r="X399" s="0" t="s">
        <v>20679</v>
      </c>
      <c r="Y399" s="0" t="s">
        <v>601</v>
      </c>
      <c r="Z399" s="0" t="s">
        <v>2602</v>
      </c>
      <c r="AA399" s="0" t="s">
        <v>2115</v>
      </c>
      <c r="AB399" s="0" t="s">
        <v>17781</v>
      </c>
      <c r="AC399" s="0" t="n">
        <v>4000000</v>
      </c>
      <c r="AD399" s="0" t="n">
        <v>4000000</v>
      </c>
      <c r="AE399" s="0" t="n">
        <v>5</v>
      </c>
      <c r="AF399" s="0" t="n">
        <f aca="false">FALSE()</f>
        <v>0</v>
      </c>
      <c r="AG399" s="0" t="n">
        <f aca="false">TRUE()</f>
        <v>1</v>
      </c>
      <c r="AH399" s="0" t="n">
        <f aca="false">TRUE()</f>
        <v>1</v>
      </c>
      <c r="AI399" s="0" t="n">
        <f aca="false">FALSE()</f>
        <v>0</v>
      </c>
      <c r="AJ399" s="0" t="n">
        <f aca="false">FALSE()</f>
        <v>0</v>
      </c>
      <c r="AK399" s="0" t="n">
        <f aca="false">FALSE()</f>
        <v>0</v>
      </c>
      <c r="AL399" s="0" t="s">
        <v>2129</v>
      </c>
      <c r="AM399" s="0" t="n">
        <f aca="false">TRUE()</f>
        <v>1</v>
      </c>
      <c r="AN399" s="0" t="s">
        <v>20680</v>
      </c>
      <c r="AO399" s="0" t="n">
        <v>1</v>
      </c>
      <c r="AP399" s="0" t="s">
        <v>20681</v>
      </c>
      <c r="AQ399" s="0" t="s">
        <v>20682</v>
      </c>
      <c r="AR399" s="0" t="n">
        <f aca="false">TRUE()</f>
        <v>1</v>
      </c>
      <c r="AS399" s="0" t="n">
        <f aca="false">FALSE()</f>
        <v>0</v>
      </c>
      <c r="AT399" s="0" t="n">
        <f aca="false">FALSE()</f>
        <v>0</v>
      </c>
      <c r="AU399" s="0" t="n">
        <f aca="false">FALSE()</f>
        <v>0</v>
      </c>
      <c r="AV399" s="0" t="n">
        <f aca="false">FALSE()</f>
        <v>0</v>
      </c>
      <c r="AW399" s="0" t="n">
        <f aca="false">TRUE()</f>
        <v>1</v>
      </c>
      <c r="AX399" s="380" t="n">
        <v>45083.625</v>
      </c>
      <c r="AY399" s="380" t="n">
        <v>45083.4166666667</v>
      </c>
      <c r="AZ399" s="0" t="n">
        <v>2</v>
      </c>
      <c r="BA399" s="0" t="s">
        <v>19263</v>
      </c>
      <c r="BB399" s="0" t="n">
        <v>0</v>
      </c>
      <c r="BC399" s="380" t="n">
        <v>46175.125</v>
      </c>
      <c r="BD399" s="0" t="s">
        <v>2170</v>
      </c>
      <c r="BE399" s="0" t="s">
        <v>2170</v>
      </c>
      <c r="BF399" s="0" t="s">
        <v>2118</v>
      </c>
    </row>
    <row r="400" customFormat="false" ht="15" hidden="false" customHeight="false" outlineLevel="0" collapsed="false">
      <c r="A400" s="0" t="s">
        <v>20683</v>
      </c>
      <c r="B400" s="0" t="s">
        <v>20684</v>
      </c>
      <c r="C400" s="0" t="s">
        <v>20683</v>
      </c>
      <c r="D400" s="0" t="s">
        <v>2133</v>
      </c>
      <c r="E400" s="0" t="s">
        <v>20683</v>
      </c>
      <c r="F400" s="0" t="n">
        <v>1</v>
      </c>
      <c r="G400" s="0" t="s">
        <v>434</v>
      </c>
      <c r="H400" s="0" t="s">
        <v>2170</v>
      </c>
      <c r="I400" s="0" t="s">
        <v>2170</v>
      </c>
      <c r="J400" s="0" t="s">
        <v>2170</v>
      </c>
      <c r="K400" s="0" t="s">
        <v>2170</v>
      </c>
      <c r="L400" s="0" t="s">
        <v>2170</v>
      </c>
      <c r="M400" s="0" t="s">
        <v>2170</v>
      </c>
      <c r="N400" s="0" t="n">
        <f aca="false">FALSE()</f>
        <v>0</v>
      </c>
      <c r="O400" s="0" t="s">
        <v>20685</v>
      </c>
      <c r="P400" s="0" t="s">
        <v>17780</v>
      </c>
      <c r="Q400" s="0" t="n">
        <v>12</v>
      </c>
      <c r="R400" s="380" t="n">
        <v>46128.125</v>
      </c>
      <c r="S400" s="223" t="n">
        <v>900</v>
      </c>
      <c r="T400" s="0" t="s">
        <v>2132</v>
      </c>
      <c r="U400" s="380" t="n">
        <v>44302.125</v>
      </c>
      <c r="V400" s="380" t="n">
        <v>44328.125</v>
      </c>
      <c r="W400" s="0" t="s">
        <v>2132</v>
      </c>
      <c r="X400" s="0" t="s">
        <v>20686</v>
      </c>
      <c r="Y400" s="0" t="s">
        <v>601</v>
      </c>
      <c r="Z400" s="0" t="s">
        <v>2602</v>
      </c>
      <c r="AA400" s="0" t="s">
        <v>610</v>
      </c>
      <c r="AB400" s="0" t="s">
        <v>17781</v>
      </c>
      <c r="AC400" s="0" t="n">
        <v>500000</v>
      </c>
      <c r="AD400" s="0" t="n">
        <v>500000</v>
      </c>
      <c r="AE400" s="0" t="n">
        <v>5</v>
      </c>
      <c r="AF400" s="0" t="n">
        <f aca="false">FALSE()</f>
        <v>0</v>
      </c>
      <c r="AG400" s="0" t="n">
        <f aca="false">TRUE()</f>
        <v>1</v>
      </c>
      <c r="AH400" s="0" t="n">
        <f aca="false">TRUE()</f>
        <v>1</v>
      </c>
      <c r="AI400" s="0" t="n">
        <f aca="false">FALSE()</f>
        <v>0</v>
      </c>
      <c r="AJ400" s="0" t="n">
        <f aca="false">FALSE()</f>
        <v>0</v>
      </c>
      <c r="AK400" s="0" t="n">
        <f aca="false">TRUE()</f>
        <v>1</v>
      </c>
      <c r="AL400" s="0" t="s">
        <v>2129</v>
      </c>
      <c r="AM400" s="0" t="n">
        <f aca="false">TRUE()</f>
        <v>1</v>
      </c>
      <c r="AN400" s="0" t="s">
        <v>20687</v>
      </c>
      <c r="AO400" s="0" t="n">
        <v>1</v>
      </c>
      <c r="AP400" s="0" t="s">
        <v>20688</v>
      </c>
      <c r="AQ400" s="0" t="s">
        <v>20689</v>
      </c>
      <c r="AR400" s="0" t="n">
        <f aca="false">TRUE()</f>
        <v>1</v>
      </c>
      <c r="AS400" s="0" t="n">
        <f aca="false">FALSE()</f>
        <v>0</v>
      </c>
      <c r="AT400" s="0" t="n">
        <f aca="false">FALSE()</f>
        <v>0</v>
      </c>
      <c r="AU400" s="0" t="n">
        <f aca="false">FALSE()</f>
        <v>0</v>
      </c>
      <c r="AV400" s="0" t="n">
        <f aca="false">FALSE()</f>
        <v>0</v>
      </c>
      <c r="AW400" s="0" t="n">
        <f aca="false">TRUE()</f>
        <v>1</v>
      </c>
      <c r="AX400" s="380" t="n">
        <v>44328.6131944444</v>
      </c>
      <c r="AY400" s="380" t="n">
        <v>44328.4166666667</v>
      </c>
      <c r="AZ400" s="0" t="n">
        <v>3</v>
      </c>
      <c r="BA400" s="0" t="s">
        <v>19351</v>
      </c>
      <c r="BB400" s="0" t="n">
        <v>0</v>
      </c>
      <c r="BC400" s="380" t="n">
        <v>25569.125</v>
      </c>
      <c r="BD400" s="0" t="s">
        <v>2170</v>
      </c>
      <c r="BE400" s="0" t="s">
        <v>2170</v>
      </c>
      <c r="BF400" s="0" t="s">
        <v>604</v>
      </c>
    </row>
    <row r="401" customFormat="false" ht="15" hidden="false" customHeight="false" outlineLevel="0" collapsed="false">
      <c r="A401" s="0" t="s">
        <v>20690</v>
      </c>
      <c r="B401" s="0" t="s">
        <v>20691</v>
      </c>
      <c r="C401" s="0" t="s">
        <v>20690</v>
      </c>
      <c r="D401" s="0" t="s">
        <v>2133</v>
      </c>
      <c r="E401" s="0" t="s">
        <v>20690</v>
      </c>
      <c r="F401" s="0" t="n">
        <v>1</v>
      </c>
      <c r="G401" s="0" t="s">
        <v>434</v>
      </c>
      <c r="H401" s="0" t="s">
        <v>2596</v>
      </c>
      <c r="I401" s="0" t="s">
        <v>2596</v>
      </c>
      <c r="J401" s="0" t="s">
        <v>2600</v>
      </c>
      <c r="K401" s="0" t="s">
        <v>2170</v>
      </c>
      <c r="L401" s="0" t="s">
        <v>2600</v>
      </c>
      <c r="M401" s="0" t="s">
        <v>2170</v>
      </c>
      <c r="N401" s="0" t="n">
        <f aca="false">FALSE()</f>
        <v>0</v>
      </c>
      <c r="O401" s="0" t="s">
        <v>20692</v>
      </c>
      <c r="P401" s="0" t="s">
        <v>17780</v>
      </c>
      <c r="Q401" s="0" t="n">
        <v>4</v>
      </c>
      <c r="R401" s="380" t="n">
        <v>48310.125</v>
      </c>
      <c r="S401" s="223" t="n">
        <v>1000</v>
      </c>
      <c r="T401" s="0" t="s">
        <v>2132</v>
      </c>
      <c r="U401" s="380" t="n">
        <v>42845.125</v>
      </c>
      <c r="V401" s="380" t="n">
        <v>42850.125</v>
      </c>
      <c r="W401" s="0" t="s">
        <v>2132</v>
      </c>
      <c r="X401" s="0" t="s">
        <v>20693</v>
      </c>
      <c r="Y401" s="0" t="s">
        <v>601</v>
      </c>
      <c r="Z401" s="0" t="s">
        <v>2602</v>
      </c>
      <c r="AA401" s="0" t="s">
        <v>610</v>
      </c>
      <c r="AB401" s="0" t="s">
        <v>17848</v>
      </c>
      <c r="AC401" s="0" t="n">
        <v>10000000</v>
      </c>
      <c r="AD401" s="0" t="n">
        <v>10000000</v>
      </c>
      <c r="AE401" s="0" t="n">
        <v>5</v>
      </c>
      <c r="AF401" s="0" t="n">
        <f aca="false">FALSE()</f>
        <v>0</v>
      </c>
      <c r="AG401" s="0" t="n">
        <f aca="false">TRUE()</f>
        <v>1</v>
      </c>
      <c r="AH401" s="0" t="n">
        <f aca="false">TRUE()</f>
        <v>1</v>
      </c>
      <c r="AI401" s="0" t="n">
        <f aca="false">FALSE()</f>
        <v>0</v>
      </c>
      <c r="AJ401" s="0" t="n">
        <f aca="false">FALSE()</f>
        <v>0</v>
      </c>
      <c r="AK401" s="0" t="n">
        <f aca="false">FALSE()</f>
        <v>0</v>
      </c>
      <c r="AL401" s="0" t="s">
        <v>2129</v>
      </c>
      <c r="AM401" s="0" t="n">
        <f aca="false">TRUE()</f>
        <v>1</v>
      </c>
      <c r="AN401" s="0" t="s">
        <v>20694</v>
      </c>
      <c r="AO401" s="0" t="n">
        <v>1</v>
      </c>
      <c r="AP401" s="0" t="s">
        <v>20695</v>
      </c>
      <c r="AQ401" s="0" t="s">
        <v>20696</v>
      </c>
      <c r="AR401" s="0" t="n">
        <f aca="false">TRUE()</f>
        <v>1</v>
      </c>
      <c r="AS401" s="0" t="n">
        <f aca="false">FALSE()</f>
        <v>0</v>
      </c>
      <c r="AT401" s="0" t="n">
        <f aca="false">FALSE()</f>
        <v>0</v>
      </c>
      <c r="AU401" s="0" t="n">
        <f aca="false">FALSE()</f>
        <v>0</v>
      </c>
      <c r="AV401" s="0" t="n">
        <f aca="false">FALSE()</f>
        <v>0</v>
      </c>
      <c r="AW401" s="0" t="n">
        <f aca="false">TRUE()</f>
        <v>1</v>
      </c>
      <c r="AX401" s="380" t="n">
        <v>43166.9256944444</v>
      </c>
      <c r="AY401" s="380" t="n">
        <v>42850.125</v>
      </c>
      <c r="AZ401" s="0" t="n">
        <v>1</v>
      </c>
      <c r="BA401" s="0" t="s">
        <v>17892</v>
      </c>
      <c r="BB401" s="0" t="n">
        <v>0</v>
      </c>
      <c r="BC401" s="380" t="n">
        <v>25569.125</v>
      </c>
      <c r="BD401" s="0" t="s">
        <v>2600</v>
      </c>
      <c r="BE401" s="0" t="s">
        <v>2170</v>
      </c>
      <c r="BF401" s="0" t="s">
        <v>2118</v>
      </c>
    </row>
    <row r="402" customFormat="false" ht="15" hidden="false" customHeight="false" outlineLevel="0" collapsed="false">
      <c r="A402" s="0" t="s">
        <v>20697</v>
      </c>
      <c r="B402" s="0" t="s">
        <v>20698</v>
      </c>
      <c r="C402" s="0" t="s">
        <v>20697</v>
      </c>
      <c r="D402" s="0" t="s">
        <v>2133</v>
      </c>
      <c r="E402" s="0" t="s">
        <v>20697</v>
      </c>
      <c r="F402" s="0" t="n">
        <v>1</v>
      </c>
      <c r="G402" s="0" t="s">
        <v>434</v>
      </c>
      <c r="H402" s="0" t="s">
        <v>2170</v>
      </c>
      <c r="I402" s="0" t="s">
        <v>2170</v>
      </c>
      <c r="J402" s="0" t="s">
        <v>2170</v>
      </c>
      <c r="K402" s="0" t="s">
        <v>2170</v>
      </c>
      <c r="L402" s="0" t="s">
        <v>2170</v>
      </c>
      <c r="M402" s="0" t="s">
        <v>2170</v>
      </c>
      <c r="N402" s="0" t="n">
        <f aca="false">FALSE()</f>
        <v>0</v>
      </c>
      <c r="O402" s="0" t="s">
        <v>20699</v>
      </c>
      <c r="P402" s="0" t="s">
        <v>17780</v>
      </c>
      <c r="Q402" s="0" t="n">
        <v>4</v>
      </c>
      <c r="R402" s="380" t="n">
        <v>46415.125</v>
      </c>
      <c r="S402" s="223" t="n">
        <v>1000</v>
      </c>
      <c r="T402" s="0" t="s">
        <v>2132</v>
      </c>
      <c r="U402" s="380" t="n">
        <v>44921.125</v>
      </c>
      <c r="V402" s="380" t="n">
        <v>44959.125</v>
      </c>
      <c r="W402" s="0" t="s">
        <v>2132</v>
      </c>
      <c r="X402" s="0" t="s">
        <v>20700</v>
      </c>
      <c r="Y402" s="0" t="s">
        <v>601</v>
      </c>
      <c r="Z402" s="0" t="s">
        <v>2602</v>
      </c>
      <c r="AA402" s="0" t="s">
        <v>2115</v>
      </c>
      <c r="AB402" s="0" t="s">
        <v>17781</v>
      </c>
      <c r="AC402" s="0" t="n">
        <v>200000</v>
      </c>
      <c r="AD402" s="0" t="n">
        <v>200000</v>
      </c>
      <c r="AE402" s="0" t="n">
        <v>5</v>
      </c>
      <c r="AF402" s="0" t="n">
        <f aca="false">FALSE()</f>
        <v>0</v>
      </c>
      <c r="AG402" s="0" t="n">
        <f aca="false">TRUE()</f>
        <v>1</v>
      </c>
      <c r="AH402" s="0" t="n">
        <f aca="false">TRUE()</f>
        <v>1</v>
      </c>
      <c r="AI402" s="0" t="n">
        <f aca="false">FALSE()</f>
        <v>0</v>
      </c>
      <c r="AJ402" s="0" t="n">
        <f aca="false">FALSE()</f>
        <v>0</v>
      </c>
      <c r="AK402" s="0" t="n">
        <f aca="false">TRUE()</f>
        <v>1</v>
      </c>
      <c r="AL402" s="0" t="s">
        <v>2129</v>
      </c>
      <c r="AM402" s="0" t="n">
        <f aca="false">TRUE()</f>
        <v>1</v>
      </c>
      <c r="AN402" s="0" t="s">
        <v>20701</v>
      </c>
      <c r="AO402" s="0" t="n">
        <v>1</v>
      </c>
      <c r="AP402" s="0" t="s">
        <v>20702</v>
      </c>
      <c r="AQ402" s="0" t="s">
        <v>20703</v>
      </c>
      <c r="AR402" s="0" t="n">
        <f aca="false">TRUE()</f>
        <v>1</v>
      </c>
      <c r="AS402" s="0" t="n">
        <f aca="false">FALSE()</f>
        <v>0</v>
      </c>
      <c r="AT402" s="0" t="n">
        <f aca="false">FALSE()</f>
        <v>0</v>
      </c>
      <c r="AU402" s="0" t="n">
        <f aca="false">FALSE()</f>
        <v>0</v>
      </c>
      <c r="AV402" s="0" t="n">
        <f aca="false">FALSE()</f>
        <v>0</v>
      </c>
      <c r="AW402" s="0" t="n">
        <f aca="false">TRUE()</f>
        <v>1</v>
      </c>
      <c r="AX402" s="380" t="n">
        <v>44959.6895833333</v>
      </c>
      <c r="AY402" s="380" t="n">
        <v>44959.4166666667</v>
      </c>
      <c r="AZ402" s="0" t="n">
        <v>3</v>
      </c>
      <c r="BA402" s="0" t="s">
        <v>19329</v>
      </c>
      <c r="BB402" s="0" t="n">
        <v>0</v>
      </c>
      <c r="BC402" s="380" t="n">
        <v>25569.125</v>
      </c>
      <c r="BD402" s="0" t="s">
        <v>2170</v>
      </c>
      <c r="BE402" s="0" t="s">
        <v>2170</v>
      </c>
      <c r="BF402" s="0" t="s">
        <v>604</v>
      </c>
    </row>
    <row r="403" customFormat="false" ht="15" hidden="false" customHeight="false" outlineLevel="0" collapsed="false">
      <c r="A403" s="0" t="s">
        <v>20704</v>
      </c>
      <c r="B403" s="0" t="s">
        <v>20705</v>
      </c>
      <c r="C403" s="0" t="s">
        <v>20704</v>
      </c>
      <c r="D403" s="0" t="s">
        <v>2133</v>
      </c>
      <c r="E403" s="0" t="s">
        <v>20704</v>
      </c>
      <c r="F403" s="0" t="n">
        <v>1</v>
      </c>
      <c r="G403" s="0" t="s">
        <v>434</v>
      </c>
      <c r="H403" s="0" t="s">
        <v>2170</v>
      </c>
      <c r="I403" s="0" t="s">
        <v>2170</v>
      </c>
      <c r="J403" s="0" t="s">
        <v>2170</v>
      </c>
      <c r="K403" s="0" t="s">
        <v>2170</v>
      </c>
      <c r="L403" s="0" t="s">
        <v>2170</v>
      </c>
      <c r="M403" s="0" t="s">
        <v>2170</v>
      </c>
      <c r="N403" s="0" t="n">
        <f aca="false">FALSE()</f>
        <v>0</v>
      </c>
      <c r="O403" s="0" t="s">
        <v>20706</v>
      </c>
      <c r="P403" s="0" t="s">
        <v>17780</v>
      </c>
      <c r="Q403" s="0" t="n">
        <v>12</v>
      </c>
      <c r="R403" s="380" t="n">
        <v>46081.125</v>
      </c>
      <c r="S403" s="223" t="n">
        <v>1000</v>
      </c>
      <c r="T403" s="0" t="s">
        <v>2132</v>
      </c>
      <c r="U403" s="380" t="n">
        <v>44634.125</v>
      </c>
      <c r="V403" s="380" t="n">
        <v>45001.125</v>
      </c>
      <c r="W403" s="0" t="s">
        <v>2132</v>
      </c>
      <c r="X403" s="0" t="s">
        <v>20707</v>
      </c>
      <c r="Y403" s="0" t="s">
        <v>601</v>
      </c>
      <c r="Z403" s="0" t="s">
        <v>2602</v>
      </c>
      <c r="AA403" s="0" t="s">
        <v>2451</v>
      </c>
      <c r="AB403" s="0" t="s">
        <v>17781</v>
      </c>
      <c r="AC403" s="0" t="n">
        <v>1000000</v>
      </c>
      <c r="AD403" s="0" t="n">
        <v>1000000</v>
      </c>
      <c r="AE403" s="0" t="n">
        <v>5</v>
      </c>
      <c r="AF403" s="0" t="n">
        <f aca="false">FALSE()</f>
        <v>0</v>
      </c>
      <c r="AG403" s="0" t="n">
        <f aca="false">TRUE()</f>
        <v>1</v>
      </c>
      <c r="AH403" s="0" t="n">
        <f aca="false">TRUE()</f>
        <v>1</v>
      </c>
      <c r="AI403" s="0" t="n">
        <f aca="false">FALSE()</f>
        <v>0</v>
      </c>
      <c r="AJ403" s="0" t="n">
        <f aca="false">FALSE()</f>
        <v>0</v>
      </c>
      <c r="AK403" s="0" t="n">
        <f aca="false">FALSE()</f>
        <v>0</v>
      </c>
      <c r="AL403" s="0" t="s">
        <v>2129</v>
      </c>
      <c r="AM403" s="0" t="n">
        <f aca="false">TRUE()</f>
        <v>1</v>
      </c>
      <c r="AN403" s="0" t="s">
        <v>20708</v>
      </c>
      <c r="AO403" s="0" t="n">
        <v>1</v>
      </c>
      <c r="AP403" s="0" t="s">
        <v>20709</v>
      </c>
      <c r="AQ403" s="0" t="s">
        <v>20710</v>
      </c>
      <c r="AR403" s="0" t="n">
        <f aca="false">TRUE()</f>
        <v>1</v>
      </c>
      <c r="AS403" s="0" t="n">
        <f aca="false">FALSE()</f>
        <v>0</v>
      </c>
      <c r="AT403" s="0" t="n">
        <f aca="false">FALSE()</f>
        <v>0</v>
      </c>
      <c r="AU403" s="0" t="n">
        <f aca="false">FALSE()</f>
        <v>0</v>
      </c>
      <c r="AV403" s="0" t="n">
        <f aca="false">FALSE()</f>
        <v>0</v>
      </c>
      <c r="AW403" s="0" t="n">
        <f aca="false">TRUE()</f>
        <v>1</v>
      </c>
      <c r="AX403" s="380" t="n">
        <v>45001.6881944444</v>
      </c>
      <c r="AY403" s="380" t="n">
        <v>45001.4166666667</v>
      </c>
      <c r="AZ403" s="0" t="n">
        <v>2</v>
      </c>
      <c r="BA403" s="0" t="s">
        <v>20711</v>
      </c>
      <c r="BB403" s="0" t="n">
        <v>0</v>
      </c>
      <c r="BC403" s="380" t="n">
        <v>25569.125</v>
      </c>
      <c r="BD403" s="0" t="s">
        <v>2170</v>
      </c>
      <c r="BE403" s="0" t="s">
        <v>2170</v>
      </c>
      <c r="BF403" s="0" t="s">
        <v>604</v>
      </c>
    </row>
    <row r="404" customFormat="false" ht="15" hidden="false" customHeight="false" outlineLevel="0" collapsed="false">
      <c r="A404" s="0" t="s">
        <v>20712</v>
      </c>
      <c r="B404" s="0" t="s">
        <v>20713</v>
      </c>
      <c r="C404" s="0" t="s">
        <v>20712</v>
      </c>
      <c r="D404" s="0" t="s">
        <v>2133</v>
      </c>
      <c r="E404" s="0" t="s">
        <v>20712</v>
      </c>
      <c r="F404" s="0" t="n">
        <v>1</v>
      </c>
      <c r="G404" s="0" t="s">
        <v>434</v>
      </c>
      <c r="H404" s="0" t="s">
        <v>2170</v>
      </c>
      <c r="I404" s="0" t="s">
        <v>2170</v>
      </c>
      <c r="J404" s="0" t="s">
        <v>2170</v>
      </c>
      <c r="K404" s="0" t="s">
        <v>2170</v>
      </c>
      <c r="L404" s="0" t="s">
        <v>2170</v>
      </c>
      <c r="M404" s="0" t="s">
        <v>2170</v>
      </c>
      <c r="N404" s="0" t="n">
        <f aca="false">FALSE()</f>
        <v>0</v>
      </c>
      <c r="O404" s="0" t="s">
        <v>20714</v>
      </c>
      <c r="P404" s="0" t="s">
        <v>17780</v>
      </c>
      <c r="Q404" s="0" t="n">
        <v>12</v>
      </c>
      <c r="R404" s="380" t="n">
        <v>46408.125</v>
      </c>
      <c r="S404" s="223" t="n">
        <v>1000</v>
      </c>
      <c r="T404" s="0" t="s">
        <v>2132</v>
      </c>
      <c r="U404" s="380" t="n">
        <v>45684.125</v>
      </c>
      <c r="V404" s="380" t="n">
        <v>45688.125</v>
      </c>
      <c r="W404" s="0" t="s">
        <v>2132</v>
      </c>
      <c r="X404" s="0" t="s">
        <v>19384</v>
      </c>
      <c r="Y404" s="0" t="s">
        <v>601</v>
      </c>
      <c r="Z404" s="0" t="s">
        <v>2602</v>
      </c>
      <c r="AA404" s="0" t="s">
        <v>2365</v>
      </c>
      <c r="AB404" s="0" t="s">
        <v>17781</v>
      </c>
      <c r="AC404" s="0" t="n">
        <v>400000</v>
      </c>
      <c r="AD404" s="0" t="n">
        <v>400000</v>
      </c>
      <c r="AE404" s="0" t="n">
        <v>5</v>
      </c>
      <c r="AF404" s="0" t="n">
        <f aca="false">FALSE()</f>
        <v>0</v>
      </c>
      <c r="AG404" s="0" t="n">
        <f aca="false">TRUE()</f>
        <v>1</v>
      </c>
      <c r="AH404" s="0" t="n">
        <f aca="false">TRUE()</f>
        <v>1</v>
      </c>
      <c r="AI404" s="0" t="n">
        <f aca="false">TRUE()</f>
        <v>1</v>
      </c>
      <c r="AJ404" s="0" t="n">
        <f aca="false">FALSE()</f>
        <v>0</v>
      </c>
      <c r="AK404" s="0" t="n">
        <f aca="false">FALSE()</f>
        <v>0</v>
      </c>
      <c r="AL404" s="0" t="s">
        <v>2129</v>
      </c>
      <c r="AM404" s="0" t="n">
        <f aca="false">TRUE()</f>
        <v>1</v>
      </c>
      <c r="AN404" s="0" t="s">
        <v>20715</v>
      </c>
      <c r="AO404" s="0" t="n">
        <v>1</v>
      </c>
      <c r="AP404" s="0" t="s">
        <v>20716</v>
      </c>
      <c r="AQ404" s="0" t="s">
        <v>20717</v>
      </c>
      <c r="AR404" s="0" t="n">
        <f aca="false">TRUE()</f>
        <v>1</v>
      </c>
      <c r="AS404" s="0" t="n">
        <f aca="false">TRUE()</f>
        <v>1</v>
      </c>
      <c r="AT404" s="0" t="n">
        <f aca="false">FALSE()</f>
        <v>0</v>
      </c>
      <c r="AU404" s="0" t="n">
        <f aca="false">FALSE()</f>
        <v>0</v>
      </c>
      <c r="AV404" s="0" t="n">
        <f aca="false">FALSE()</f>
        <v>0</v>
      </c>
      <c r="AW404" s="0" t="n">
        <f aca="false">TRUE()</f>
        <v>1</v>
      </c>
      <c r="AX404" s="380" t="n">
        <v>45688.6208333333</v>
      </c>
      <c r="AY404" s="380" t="n">
        <v>45688.125</v>
      </c>
      <c r="AZ404" s="0" t="n">
        <v>2</v>
      </c>
      <c r="BA404" s="0" t="s">
        <v>20203</v>
      </c>
      <c r="BB404" s="0" t="n">
        <v>0</v>
      </c>
      <c r="BC404" s="380" t="n">
        <v>25569.125</v>
      </c>
      <c r="BD404" s="0" t="s">
        <v>2170</v>
      </c>
      <c r="BE404" s="0" t="s">
        <v>2170</v>
      </c>
      <c r="BF404" s="0" t="s">
        <v>2118</v>
      </c>
    </row>
    <row r="405" customFormat="false" ht="15" hidden="false" customHeight="false" outlineLevel="0" collapsed="false">
      <c r="A405" s="0" t="s">
        <v>20718</v>
      </c>
      <c r="B405" s="0" t="s">
        <v>20719</v>
      </c>
      <c r="C405" s="0" t="s">
        <v>20718</v>
      </c>
      <c r="D405" s="0" t="s">
        <v>2133</v>
      </c>
      <c r="E405" s="0" t="s">
        <v>20718</v>
      </c>
      <c r="F405" s="0" t="n">
        <v>1</v>
      </c>
      <c r="G405" s="0" t="s">
        <v>434</v>
      </c>
      <c r="H405" s="0" t="s">
        <v>2170</v>
      </c>
      <c r="I405" s="0" t="s">
        <v>2170</v>
      </c>
      <c r="J405" s="0" t="s">
        <v>2170</v>
      </c>
      <c r="K405" s="0" t="s">
        <v>2170</v>
      </c>
      <c r="L405" s="0" t="s">
        <v>2170</v>
      </c>
      <c r="M405" s="0" t="s">
        <v>2170</v>
      </c>
      <c r="N405" s="0" t="n">
        <f aca="false">FALSE()</f>
        <v>0</v>
      </c>
      <c r="O405" s="0" t="s">
        <v>20720</v>
      </c>
      <c r="P405" s="0" t="s">
        <v>17838</v>
      </c>
      <c r="Q405" s="0" t="n">
        <v>4</v>
      </c>
      <c r="R405" s="380" t="n">
        <v>25569.125</v>
      </c>
      <c r="S405" s="223" t="n">
        <v>1000</v>
      </c>
      <c r="T405" s="0" t="s">
        <v>2132</v>
      </c>
      <c r="U405" s="380" t="n">
        <v>45247.125</v>
      </c>
      <c r="V405" s="380" t="n">
        <v>45264.125</v>
      </c>
      <c r="W405" s="0" t="s">
        <v>2132</v>
      </c>
      <c r="X405" s="0" t="s">
        <v>20721</v>
      </c>
      <c r="Y405" s="0" t="s">
        <v>601</v>
      </c>
      <c r="Z405" s="0" t="s">
        <v>2602</v>
      </c>
      <c r="AA405" s="0" t="s">
        <v>610</v>
      </c>
      <c r="AB405" s="0" t="s">
        <v>17781</v>
      </c>
      <c r="AC405" s="0" t="n">
        <v>116426</v>
      </c>
      <c r="AD405" s="0" t="n">
        <v>300000</v>
      </c>
      <c r="AE405" s="0" t="n">
        <v>5</v>
      </c>
      <c r="AF405" s="0" t="n">
        <f aca="false">FALSE()</f>
        <v>0</v>
      </c>
      <c r="AG405" s="0" t="n">
        <f aca="false">TRUE()</f>
        <v>1</v>
      </c>
      <c r="AH405" s="0" t="n">
        <f aca="false">TRUE()</f>
        <v>1</v>
      </c>
      <c r="AI405" s="0" t="n">
        <f aca="false">FALSE()</f>
        <v>0</v>
      </c>
      <c r="AJ405" s="0" t="n">
        <f aca="false">TRUE()</f>
        <v>1</v>
      </c>
      <c r="AK405" s="0" t="n">
        <f aca="false">FALSE()</f>
        <v>0</v>
      </c>
      <c r="AL405" s="0" t="s">
        <v>3129</v>
      </c>
      <c r="AM405" s="0" t="n">
        <f aca="false">TRUE()</f>
        <v>1</v>
      </c>
      <c r="AN405" s="0" t="s">
        <v>20722</v>
      </c>
      <c r="AO405" s="0" t="n">
        <v>1</v>
      </c>
      <c r="AP405" s="0" t="s">
        <v>20723</v>
      </c>
      <c r="AQ405" s="0" t="s">
        <v>20724</v>
      </c>
      <c r="AR405" s="0" t="n">
        <f aca="false">TRUE()</f>
        <v>1</v>
      </c>
      <c r="AS405" s="0" t="n">
        <f aca="false">TRUE()</f>
        <v>1</v>
      </c>
      <c r="AT405" s="0" t="n">
        <f aca="false">FALSE()</f>
        <v>0</v>
      </c>
      <c r="AU405" s="0" t="n">
        <f aca="false">FALSE()</f>
        <v>0</v>
      </c>
      <c r="AV405" s="0" t="n">
        <f aca="false">TRUE()</f>
        <v>1</v>
      </c>
      <c r="AW405" s="0" t="n">
        <f aca="false">FALSE()</f>
        <v>0</v>
      </c>
      <c r="AX405" s="380" t="n">
        <v>45274.4173611111</v>
      </c>
      <c r="AY405" s="380" t="n">
        <v>45274.4166666667</v>
      </c>
      <c r="AZ405" s="0" t="n">
        <v>1</v>
      </c>
      <c r="BA405" s="0" t="s">
        <v>10507</v>
      </c>
      <c r="BB405" s="0" t="n">
        <v>1</v>
      </c>
      <c r="BC405" s="380" t="n">
        <v>46435.125</v>
      </c>
      <c r="BD405" s="0" t="s">
        <v>2170</v>
      </c>
      <c r="BE405" s="0" t="s">
        <v>2170</v>
      </c>
      <c r="BF405" s="0" t="s">
        <v>2118</v>
      </c>
    </row>
    <row r="406" customFormat="false" ht="15" hidden="false" customHeight="false" outlineLevel="0" collapsed="false">
      <c r="A406" s="0" t="s">
        <v>212</v>
      </c>
      <c r="B406" s="0" t="s">
        <v>20725</v>
      </c>
      <c r="C406" s="0" t="s">
        <v>212</v>
      </c>
      <c r="D406" s="0" t="s">
        <v>2133</v>
      </c>
      <c r="E406" s="0" t="s">
        <v>212</v>
      </c>
      <c r="F406" s="0" t="n">
        <v>1</v>
      </c>
      <c r="G406" s="0" t="s">
        <v>434</v>
      </c>
      <c r="H406" s="0" t="s">
        <v>2170</v>
      </c>
      <c r="I406" s="0" t="s">
        <v>2170</v>
      </c>
      <c r="J406" s="0" t="s">
        <v>2170</v>
      </c>
      <c r="K406" s="0" t="s">
        <v>2170</v>
      </c>
      <c r="L406" s="0" t="s">
        <v>2170</v>
      </c>
      <c r="M406" s="0" t="s">
        <v>2170</v>
      </c>
      <c r="N406" s="0" t="n">
        <f aca="false">FALSE()</f>
        <v>0</v>
      </c>
      <c r="O406" s="0" t="s">
        <v>20726</v>
      </c>
      <c r="P406" s="0" t="s">
        <v>17780</v>
      </c>
      <c r="Q406" s="0" t="n">
        <v>2</v>
      </c>
      <c r="R406" s="380" t="n">
        <v>46121.125</v>
      </c>
      <c r="S406" s="223" t="n">
        <v>1000</v>
      </c>
      <c r="T406" s="0" t="s">
        <v>2132</v>
      </c>
      <c r="U406" s="380" t="n">
        <v>44291.125</v>
      </c>
      <c r="V406" s="380" t="n">
        <v>44301.125</v>
      </c>
      <c r="W406" s="0" t="s">
        <v>2132</v>
      </c>
      <c r="X406" s="0" t="s">
        <v>20727</v>
      </c>
      <c r="Y406" s="0" t="s">
        <v>601</v>
      </c>
      <c r="Z406" s="0" t="s">
        <v>2602</v>
      </c>
      <c r="AA406" s="0" t="s">
        <v>610</v>
      </c>
      <c r="AB406" s="0" t="s">
        <v>17781</v>
      </c>
      <c r="AC406" s="0" t="n">
        <v>18000000</v>
      </c>
      <c r="AD406" s="0" t="n">
        <v>40000000</v>
      </c>
      <c r="AE406" s="0" t="n">
        <v>5</v>
      </c>
      <c r="AF406" s="0" t="n">
        <f aca="false">FALSE()</f>
        <v>0</v>
      </c>
      <c r="AG406" s="0" t="n">
        <f aca="false">TRUE()</f>
        <v>1</v>
      </c>
      <c r="AH406" s="0" t="n">
        <f aca="false">TRUE()</f>
        <v>1</v>
      </c>
      <c r="AI406" s="0" t="n">
        <f aca="false">FALSE()</f>
        <v>0</v>
      </c>
      <c r="AJ406" s="0" t="n">
        <f aca="false">FALSE()</f>
        <v>0</v>
      </c>
      <c r="AK406" s="0" t="n">
        <f aca="false">FALSE()</f>
        <v>0</v>
      </c>
      <c r="AL406" s="0" t="s">
        <v>2129</v>
      </c>
      <c r="AM406" s="0" t="n">
        <f aca="false">TRUE()</f>
        <v>1</v>
      </c>
      <c r="AN406" s="0" t="s">
        <v>20728</v>
      </c>
      <c r="AO406" s="0" t="n">
        <v>1</v>
      </c>
      <c r="AP406" s="0" t="s">
        <v>20729</v>
      </c>
      <c r="AQ406" s="0" t="s">
        <v>20730</v>
      </c>
      <c r="AR406" s="0" t="n">
        <f aca="false">TRUE()</f>
        <v>1</v>
      </c>
      <c r="AS406" s="0" t="n">
        <f aca="false">FALSE()</f>
        <v>0</v>
      </c>
      <c r="AT406" s="0" t="n">
        <f aca="false">FALSE()</f>
        <v>0</v>
      </c>
      <c r="AU406" s="0" t="n">
        <f aca="false">FALSE()</f>
        <v>0</v>
      </c>
      <c r="AV406" s="0" t="n">
        <f aca="false">FALSE()</f>
        <v>0</v>
      </c>
      <c r="AW406" s="0" t="n">
        <f aca="false">TRUE()</f>
        <v>1</v>
      </c>
      <c r="AX406" s="380" t="n">
        <v>44301.6388888889</v>
      </c>
      <c r="AY406" s="380" t="n">
        <v>44301.4166666667</v>
      </c>
      <c r="AZ406" s="0" t="n">
        <v>1</v>
      </c>
      <c r="BA406" s="0" t="s">
        <v>7388</v>
      </c>
      <c r="BB406" s="0" t="n">
        <v>0</v>
      </c>
      <c r="BC406" s="380" t="n">
        <v>25569.125</v>
      </c>
      <c r="BD406" s="0" t="s">
        <v>2170</v>
      </c>
      <c r="BE406" s="0" t="s">
        <v>2170</v>
      </c>
      <c r="BF406" s="0" t="s">
        <v>2118</v>
      </c>
    </row>
    <row r="407" customFormat="false" ht="15" hidden="false" customHeight="false" outlineLevel="0" collapsed="false">
      <c r="A407" s="0" t="s">
        <v>20731</v>
      </c>
      <c r="B407" s="0" t="s">
        <v>20732</v>
      </c>
      <c r="C407" s="0" t="s">
        <v>20731</v>
      </c>
      <c r="D407" s="0" t="s">
        <v>2133</v>
      </c>
      <c r="E407" s="0" t="s">
        <v>20731</v>
      </c>
      <c r="F407" s="0" t="n">
        <v>1</v>
      </c>
      <c r="G407" s="0" t="s">
        <v>434</v>
      </c>
      <c r="H407" s="0" t="s">
        <v>2170</v>
      </c>
      <c r="I407" s="0" t="s">
        <v>2170</v>
      </c>
      <c r="J407" s="0" t="s">
        <v>2170</v>
      </c>
      <c r="K407" s="0" t="s">
        <v>2170</v>
      </c>
      <c r="L407" s="0" t="s">
        <v>2170</v>
      </c>
      <c r="M407" s="0" t="s">
        <v>2170</v>
      </c>
      <c r="N407" s="0" t="n">
        <f aca="false">FALSE()</f>
        <v>0</v>
      </c>
      <c r="O407" s="0" t="s">
        <v>20733</v>
      </c>
      <c r="P407" s="0" t="s">
        <v>17780</v>
      </c>
      <c r="Q407" s="0" t="n">
        <v>2</v>
      </c>
      <c r="R407" s="380" t="n">
        <v>46962.125</v>
      </c>
      <c r="S407" s="223" t="n">
        <v>1000</v>
      </c>
      <c r="T407" s="0" t="s">
        <v>2132</v>
      </c>
      <c r="U407" s="380" t="n">
        <v>45133.125</v>
      </c>
      <c r="V407" s="380" t="n">
        <v>45142.125</v>
      </c>
      <c r="W407" s="0" t="s">
        <v>2132</v>
      </c>
      <c r="X407" s="0" t="s">
        <v>20734</v>
      </c>
      <c r="Y407" s="0" t="s">
        <v>601</v>
      </c>
      <c r="Z407" s="0" t="s">
        <v>2602</v>
      </c>
      <c r="AA407" s="0" t="s">
        <v>2115</v>
      </c>
      <c r="AB407" s="0" t="s">
        <v>17781</v>
      </c>
      <c r="AC407" s="0" t="n">
        <v>15000000</v>
      </c>
      <c r="AD407" s="0" t="n">
        <v>15000000</v>
      </c>
      <c r="AE407" s="0" t="n">
        <v>5</v>
      </c>
      <c r="AF407" s="0" t="n">
        <f aca="false">FALSE()</f>
        <v>0</v>
      </c>
      <c r="AG407" s="0" t="n">
        <f aca="false">TRUE()</f>
        <v>1</v>
      </c>
      <c r="AH407" s="0" t="n">
        <f aca="false">TRUE()</f>
        <v>1</v>
      </c>
      <c r="AI407" s="0" t="n">
        <f aca="false">FALSE()</f>
        <v>0</v>
      </c>
      <c r="AJ407" s="0" t="n">
        <f aca="false">FALSE()</f>
        <v>0</v>
      </c>
      <c r="AK407" s="0" t="n">
        <f aca="false">FALSE()</f>
        <v>0</v>
      </c>
      <c r="AL407" s="0" t="s">
        <v>2129</v>
      </c>
      <c r="AM407" s="0" t="n">
        <f aca="false">TRUE()</f>
        <v>1</v>
      </c>
      <c r="AN407" s="0" t="s">
        <v>20735</v>
      </c>
      <c r="AO407" s="0" t="n">
        <v>1</v>
      </c>
      <c r="AP407" s="0" t="s">
        <v>20736</v>
      </c>
      <c r="AQ407" s="0" t="s">
        <v>20737</v>
      </c>
      <c r="AR407" s="0" t="n">
        <f aca="false">TRUE()</f>
        <v>1</v>
      </c>
      <c r="AS407" s="0" t="n">
        <f aca="false">FALSE()</f>
        <v>0</v>
      </c>
      <c r="AT407" s="0" t="n">
        <f aca="false">FALSE()</f>
        <v>0</v>
      </c>
      <c r="AU407" s="0" t="n">
        <f aca="false">FALSE()</f>
        <v>0</v>
      </c>
      <c r="AV407" s="0" t="n">
        <f aca="false">FALSE()</f>
        <v>0</v>
      </c>
      <c r="AW407" s="0" t="n">
        <f aca="false">TRUE()</f>
        <v>1</v>
      </c>
      <c r="AX407" s="380" t="n">
        <v>45142.6875</v>
      </c>
      <c r="AY407" s="380" t="n">
        <v>45142.4166666667</v>
      </c>
      <c r="AZ407" s="0" t="n">
        <v>2</v>
      </c>
      <c r="BA407" s="0" t="s">
        <v>20738</v>
      </c>
      <c r="BB407" s="0" t="n">
        <v>0</v>
      </c>
      <c r="BC407" s="380" t="n">
        <v>25569.125</v>
      </c>
      <c r="BD407" s="0" t="s">
        <v>2170</v>
      </c>
      <c r="BE407" s="0" t="s">
        <v>2170</v>
      </c>
      <c r="BF407" s="0" t="s">
        <v>2118</v>
      </c>
    </row>
    <row r="408" customFormat="false" ht="15" hidden="false" customHeight="false" outlineLevel="0" collapsed="false">
      <c r="A408" s="0" t="s">
        <v>20739</v>
      </c>
      <c r="B408" s="0" t="s">
        <v>20740</v>
      </c>
      <c r="C408" s="0" t="s">
        <v>20739</v>
      </c>
      <c r="D408" s="0" t="s">
        <v>2133</v>
      </c>
      <c r="E408" s="0" t="s">
        <v>20739</v>
      </c>
      <c r="F408" s="0" t="n">
        <v>1</v>
      </c>
      <c r="G408" s="0" t="s">
        <v>434</v>
      </c>
      <c r="H408" s="0" t="s">
        <v>2170</v>
      </c>
      <c r="I408" s="0" t="s">
        <v>2170</v>
      </c>
      <c r="J408" s="0" t="s">
        <v>2170</v>
      </c>
      <c r="K408" s="0" t="s">
        <v>2170</v>
      </c>
      <c r="L408" s="0" t="s">
        <v>2170</v>
      </c>
      <c r="M408" s="0" t="s">
        <v>2170</v>
      </c>
      <c r="N408" s="0" t="n">
        <f aca="false">FALSE()</f>
        <v>0</v>
      </c>
      <c r="O408" s="0" t="s">
        <v>20741</v>
      </c>
      <c r="P408" s="0" t="s">
        <v>17780</v>
      </c>
      <c r="Q408" s="0" t="n">
        <v>12</v>
      </c>
      <c r="R408" s="380" t="n">
        <v>46317.125</v>
      </c>
      <c r="S408" s="223" t="n">
        <v>1000</v>
      </c>
      <c r="T408" s="0" t="s">
        <v>2132</v>
      </c>
      <c r="U408" s="380" t="n">
        <v>45588.125</v>
      </c>
      <c r="V408" s="380" t="n">
        <v>45597.125</v>
      </c>
      <c r="W408" s="0" t="s">
        <v>2132</v>
      </c>
      <c r="X408" s="0" t="s">
        <v>20742</v>
      </c>
      <c r="Y408" s="0" t="s">
        <v>601</v>
      </c>
      <c r="Z408" s="0" t="s">
        <v>2602</v>
      </c>
      <c r="AA408" s="0" t="s">
        <v>2693</v>
      </c>
      <c r="AB408" s="0" t="s">
        <v>17781</v>
      </c>
      <c r="AC408" s="0" t="n">
        <v>23000000</v>
      </c>
      <c r="AD408" s="0" t="n">
        <v>23000000</v>
      </c>
      <c r="AE408" s="0" t="n">
        <v>5</v>
      </c>
      <c r="AF408" s="0" t="n">
        <f aca="false">FALSE()</f>
        <v>0</v>
      </c>
      <c r="AG408" s="0" t="n">
        <f aca="false">TRUE()</f>
        <v>1</v>
      </c>
      <c r="AH408" s="0" t="n">
        <f aca="false">TRUE()</f>
        <v>1</v>
      </c>
      <c r="AI408" s="0" t="n">
        <f aca="false">TRUE()</f>
        <v>1</v>
      </c>
      <c r="AJ408" s="0" t="n">
        <f aca="false">FALSE()</f>
        <v>0</v>
      </c>
      <c r="AK408" s="0" t="n">
        <f aca="false">FALSE()</f>
        <v>0</v>
      </c>
      <c r="AL408" s="0" t="s">
        <v>2129</v>
      </c>
      <c r="AM408" s="0" t="n">
        <f aca="false">TRUE()</f>
        <v>1</v>
      </c>
      <c r="AN408" s="0" t="s">
        <v>20743</v>
      </c>
      <c r="AO408" s="0" t="n">
        <v>1</v>
      </c>
      <c r="AP408" s="0" t="s">
        <v>20744</v>
      </c>
      <c r="AQ408" s="0" t="s">
        <v>20745</v>
      </c>
      <c r="AR408" s="0" t="n">
        <f aca="false">TRUE()</f>
        <v>1</v>
      </c>
      <c r="AS408" s="0" t="n">
        <f aca="false">FALSE()</f>
        <v>0</v>
      </c>
      <c r="AT408" s="0" t="n">
        <f aca="false">FALSE()</f>
        <v>0</v>
      </c>
      <c r="AU408" s="0" t="n">
        <f aca="false">FALSE()</f>
        <v>0</v>
      </c>
      <c r="AV408" s="0" t="n">
        <f aca="false">FALSE()</f>
        <v>0</v>
      </c>
      <c r="AW408" s="0" t="n">
        <f aca="false">TRUE()</f>
        <v>1</v>
      </c>
      <c r="AX408" s="380" t="n">
        <v>45597.6145833333</v>
      </c>
      <c r="AY408" s="380" t="n">
        <v>45597.125</v>
      </c>
      <c r="AZ408" s="0" t="n">
        <v>1</v>
      </c>
      <c r="BA408" s="0" t="s">
        <v>6022</v>
      </c>
      <c r="BB408" s="0" t="n">
        <v>0</v>
      </c>
      <c r="BC408" s="380" t="n">
        <v>25569.125</v>
      </c>
      <c r="BD408" s="0" t="s">
        <v>2170</v>
      </c>
      <c r="BE408" s="0" t="s">
        <v>2170</v>
      </c>
      <c r="BF408" s="0" t="s">
        <v>17868</v>
      </c>
    </row>
    <row r="409" customFormat="false" ht="15" hidden="false" customHeight="false" outlineLevel="0" collapsed="false">
      <c r="A409" s="0" t="s">
        <v>20746</v>
      </c>
      <c r="B409" s="0" t="s">
        <v>20747</v>
      </c>
      <c r="C409" s="0" t="s">
        <v>20746</v>
      </c>
      <c r="D409" s="0" t="s">
        <v>2133</v>
      </c>
      <c r="E409" s="0" t="s">
        <v>20746</v>
      </c>
      <c r="F409" s="0" t="n">
        <v>1</v>
      </c>
      <c r="G409" s="0" t="s">
        <v>434</v>
      </c>
      <c r="H409" s="0" t="s">
        <v>2170</v>
      </c>
      <c r="I409" s="0" t="s">
        <v>2170</v>
      </c>
      <c r="J409" s="0" t="s">
        <v>2170</v>
      </c>
      <c r="K409" s="0" t="s">
        <v>2170</v>
      </c>
      <c r="L409" s="0" t="s">
        <v>2170</v>
      </c>
      <c r="M409" s="0" t="s">
        <v>2170</v>
      </c>
      <c r="N409" s="0" t="n">
        <f aca="false">FALSE()</f>
        <v>0</v>
      </c>
      <c r="O409" s="0" t="s">
        <v>20748</v>
      </c>
      <c r="P409" s="0" t="s">
        <v>17780</v>
      </c>
      <c r="Q409" s="0" t="n">
        <v>12</v>
      </c>
      <c r="R409" s="380" t="n">
        <v>46939.125</v>
      </c>
      <c r="S409" s="223" t="n">
        <v>1000</v>
      </c>
      <c r="T409" s="0" t="s">
        <v>2132</v>
      </c>
      <c r="U409" s="380" t="n">
        <v>45840.125</v>
      </c>
      <c r="V409" s="380" t="n">
        <v>45859.125</v>
      </c>
      <c r="W409" s="0" t="s">
        <v>2132</v>
      </c>
      <c r="X409" s="0" t="s">
        <v>20749</v>
      </c>
      <c r="Y409" s="0" t="s">
        <v>601</v>
      </c>
      <c r="Z409" s="0" t="s">
        <v>2602</v>
      </c>
      <c r="AA409" s="0" t="s">
        <v>610</v>
      </c>
      <c r="AB409" s="0" t="s">
        <v>17781</v>
      </c>
      <c r="AC409" s="0" t="n">
        <v>7500000</v>
      </c>
      <c r="AD409" s="0" t="n">
        <v>7500000</v>
      </c>
      <c r="AE409" s="0" t="n">
        <v>5</v>
      </c>
      <c r="AF409" s="0" t="n">
        <f aca="false">FALSE()</f>
        <v>0</v>
      </c>
      <c r="AG409" s="0" t="n">
        <f aca="false">TRUE()</f>
        <v>1</v>
      </c>
      <c r="AH409" s="0" t="n">
        <f aca="false">TRUE()</f>
        <v>1</v>
      </c>
      <c r="AI409" s="0" t="n">
        <f aca="false">FALSE()</f>
        <v>0</v>
      </c>
      <c r="AJ409" s="0" t="n">
        <f aca="false">FALSE()</f>
        <v>0</v>
      </c>
      <c r="AK409" s="0" t="n">
        <f aca="false">TRUE()</f>
        <v>1</v>
      </c>
      <c r="AL409" s="0" t="s">
        <v>2129</v>
      </c>
      <c r="AM409" s="0" t="n">
        <f aca="false">TRUE()</f>
        <v>1</v>
      </c>
      <c r="AN409" s="0" t="s">
        <v>20750</v>
      </c>
      <c r="AO409" s="0" t="n">
        <v>1</v>
      </c>
      <c r="AP409" s="0" t="s">
        <v>20751</v>
      </c>
      <c r="AQ409" s="0" t="s">
        <v>20752</v>
      </c>
      <c r="AR409" s="0" t="n">
        <f aca="false">TRUE()</f>
        <v>1</v>
      </c>
      <c r="AS409" s="0" t="n">
        <f aca="false">FALSE()</f>
        <v>0</v>
      </c>
      <c r="AT409" s="0" t="n">
        <f aca="false">FALSE()</f>
        <v>0</v>
      </c>
      <c r="AU409" s="0" t="n">
        <f aca="false">FALSE()</f>
        <v>0</v>
      </c>
      <c r="AV409" s="0" t="n">
        <f aca="false">FALSE()</f>
        <v>0</v>
      </c>
      <c r="AW409" s="0" t="n">
        <f aca="false">TRUE()</f>
        <v>1</v>
      </c>
      <c r="AX409" s="380" t="n">
        <v>45859.125</v>
      </c>
      <c r="AY409" s="380" t="n">
        <v>45859.125</v>
      </c>
      <c r="AZ409" s="0" t="n">
        <v>1</v>
      </c>
      <c r="BA409" s="0" t="s">
        <v>18428</v>
      </c>
      <c r="BB409" s="0" t="n">
        <v>0</v>
      </c>
      <c r="BC409" s="380" t="n">
        <v>25569.125</v>
      </c>
      <c r="BD409" s="0" t="s">
        <v>2170</v>
      </c>
      <c r="BE409" s="0" t="s">
        <v>2170</v>
      </c>
      <c r="BF409" s="0" t="s">
        <v>2118</v>
      </c>
    </row>
    <row r="410" customFormat="false" ht="15" hidden="false" customHeight="false" outlineLevel="0" collapsed="false">
      <c r="A410" s="0" t="s">
        <v>20753</v>
      </c>
      <c r="B410" s="0" t="s">
        <v>20754</v>
      </c>
      <c r="C410" s="0" t="s">
        <v>20753</v>
      </c>
      <c r="D410" s="0" t="s">
        <v>2133</v>
      </c>
      <c r="E410" s="0" t="s">
        <v>20753</v>
      </c>
      <c r="F410" s="0" t="n">
        <v>1</v>
      </c>
      <c r="G410" s="0" t="s">
        <v>434</v>
      </c>
      <c r="H410" s="0" t="s">
        <v>2596</v>
      </c>
      <c r="I410" s="0" t="s">
        <v>2596</v>
      </c>
      <c r="J410" s="0" t="s">
        <v>19447</v>
      </c>
      <c r="K410" s="0" t="s">
        <v>2170</v>
      </c>
      <c r="L410" s="0" t="s">
        <v>13583</v>
      </c>
      <c r="M410" s="0" t="s">
        <v>2170</v>
      </c>
      <c r="N410" s="0" t="n">
        <f aca="false">FALSE()</f>
        <v>0</v>
      </c>
      <c r="O410" s="0" t="s">
        <v>20755</v>
      </c>
      <c r="P410" s="0" t="s">
        <v>17780</v>
      </c>
      <c r="Q410" s="0" t="n">
        <v>12</v>
      </c>
      <c r="R410" s="380" t="n">
        <v>46416.125</v>
      </c>
      <c r="S410" s="223" t="n">
        <v>1000</v>
      </c>
      <c r="T410" s="0" t="s">
        <v>2132</v>
      </c>
      <c r="U410" s="380" t="n">
        <v>44179.125</v>
      </c>
      <c r="V410" s="380" t="n">
        <v>45331.125</v>
      </c>
      <c r="W410" s="0" t="s">
        <v>2132</v>
      </c>
      <c r="X410" s="0" t="s">
        <v>18086</v>
      </c>
      <c r="Y410" s="0" t="s">
        <v>601</v>
      </c>
      <c r="Z410" s="0" t="s">
        <v>2602</v>
      </c>
      <c r="AA410" s="0" t="s">
        <v>610</v>
      </c>
      <c r="AB410" s="0" t="s">
        <v>17781</v>
      </c>
      <c r="AC410" s="0" t="n">
        <v>42000000</v>
      </c>
      <c r="AD410" s="0" t="n">
        <v>20000000</v>
      </c>
      <c r="AE410" s="0" t="n">
        <v>5</v>
      </c>
      <c r="AF410" s="0" t="n">
        <f aca="false">FALSE()</f>
        <v>0</v>
      </c>
      <c r="AG410" s="0" t="n">
        <f aca="false">TRUE()</f>
        <v>1</v>
      </c>
      <c r="AH410" s="0" t="n">
        <f aca="false">TRUE()</f>
        <v>1</v>
      </c>
      <c r="AI410" s="0" t="n">
        <f aca="false">TRUE()</f>
        <v>1</v>
      </c>
      <c r="AJ410" s="0" t="n">
        <f aca="false">FALSE()</f>
        <v>0</v>
      </c>
      <c r="AK410" s="0" t="n">
        <f aca="false">FALSE()</f>
        <v>0</v>
      </c>
      <c r="AL410" s="0" t="s">
        <v>2129</v>
      </c>
      <c r="AM410" s="0" t="n">
        <f aca="false">TRUE()</f>
        <v>1</v>
      </c>
      <c r="AN410" s="0" t="s">
        <v>20756</v>
      </c>
      <c r="AO410" s="0" t="n">
        <v>1</v>
      </c>
      <c r="AP410" s="0" t="s">
        <v>20757</v>
      </c>
      <c r="AQ410" s="0" t="s">
        <v>20758</v>
      </c>
      <c r="AR410" s="0" t="n">
        <f aca="false">TRUE()</f>
        <v>1</v>
      </c>
      <c r="AS410" s="0" t="n">
        <f aca="false">FALSE()</f>
        <v>0</v>
      </c>
      <c r="AT410" s="0" t="n">
        <f aca="false">FALSE()</f>
        <v>0</v>
      </c>
      <c r="AU410" s="0" t="n">
        <f aca="false">FALSE()</f>
        <v>0</v>
      </c>
      <c r="AV410" s="0" t="n">
        <f aca="false">FALSE()</f>
        <v>0</v>
      </c>
      <c r="AW410" s="0" t="n">
        <f aca="false">TRUE()</f>
        <v>1</v>
      </c>
      <c r="AX410" s="380" t="n">
        <v>45331.6895833333</v>
      </c>
      <c r="AY410" s="380" t="n">
        <v>45331.125</v>
      </c>
      <c r="AZ410" s="0" t="n">
        <v>1</v>
      </c>
      <c r="BA410" s="0" t="s">
        <v>20333</v>
      </c>
      <c r="BB410" s="0" t="n">
        <v>0</v>
      </c>
      <c r="BC410" s="380" t="n">
        <v>25569.125</v>
      </c>
      <c r="BD410" s="0" t="s">
        <v>19447</v>
      </c>
      <c r="BE410" s="0" t="s">
        <v>2170</v>
      </c>
      <c r="BF410" s="0" t="s">
        <v>17868</v>
      </c>
    </row>
    <row r="411" customFormat="false" ht="15" hidden="false" customHeight="false" outlineLevel="0" collapsed="false">
      <c r="A411" s="0" t="s">
        <v>20759</v>
      </c>
      <c r="B411" s="0" t="s">
        <v>20760</v>
      </c>
      <c r="C411" s="0" t="s">
        <v>20759</v>
      </c>
      <c r="D411" s="0" t="s">
        <v>2133</v>
      </c>
      <c r="E411" s="0" t="s">
        <v>20759</v>
      </c>
      <c r="F411" s="0" t="n">
        <v>1</v>
      </c>
      <c r="G411" s="0" t="s">
        <v>434</v>
      </c>
      <c r="H411" s="0" t="s">
        <v>2170</v>
      </c>
      <c r="I411" s="0" t="s">
        <v>2170</v>
      </c>
      <c r="J411" s="0" t="s">
        <v>2170</v>
      </c>
      <c r="K411" s="0" t="s">
        <v>2170</v>
      </c>
      <c r="L411" s="0" t="s">
        <v>2170</v>
      </c>
      <c r="M411" s="0" t="s">
        <v>2170</v>
      </c>
      <c r="N411" s="0" t="n">
        <f aca="false">FALSE()</f>
        <v>0</v>
      </c>
      <c r="O411" s="0" t="s">
        <v>20761</v>
      </c>
      <c r="P411" s="0" t="s">
        <v>17838</v>
      </c>
      <c r="Q411" s="0" t="n">
        <v>2</v>
      </c>
      <c r="R411" s="380" t="n">
        <v>48147.125</v>
      </c>
      <c r="S411" s="223" t="n">
        <v>1000</v>
      </c>
      <c r="T411" s="0" t="s">
        <v>2132</v>
      </c>
      <c r="U411" s="380" t="n">
        <v>45428.125</v>
      </c>
      <c r="V411" s="380" t="n">
        <v>45439.125</v>
      </c>
      <c r="W411" s="0" t="s">
        <v>2132</v>
      </c>
      <c r="X411" s="0" t="s">
        <v>20762</v>
      </c>
      <c r="Y411" s="0" t="s">
        <v>601</v>
      </c>
      <c r="Z411" s="0" t="s">
        <v>2602</v>
      </c>
      <c r="AA411" s="0" t="s">
        <v>610</v>
      </c>
      <c r="AB411" s="0" t="s">
        <v>17781</v>
      </c>
      <c r="AC411" s="0" t="n">
        <v>168489</v>
      </c>
      <c r="AD411" s="0" t="n">
        <v>350000</v>
      </c>
      <c r="AE411" s="0" t="n">
        <v>5</v>
      </c>
      <c r="AF411" s="0" t="n">
        <f aca="false">FALSE()</f>
        <v>0</v>
      </c>
      <c r="AG411" s="0" t="n">
        <f aca="false">TRUE()</f>
        <v>1</v>
      </c>
      <c r="AH411" s="0" t="n">
        <f aca="false">TRUE()</f>
        <v>1</v>
      </c>
      <c r="AI411" s="0" t="n">
        <f aca="false">FALSE()</f>
        <v>0</v>
      </c>
      <c r="AJ411" s="0" t="n">
        <f aca="false">FALSE()</f>
        <v>0</v>
      </c>
      <c r="AK411" s="0" t="n">
        <f aca="false">FALSE()</f>
        <v>0</v>
      </c>
      <c r="AL411" s="0" t="s">
        <v>3129</v>
      </c>
      <c r="AM411" s="0" t="n">
        <f aca="false">TRUE()</f>
        <v>1</v>
      </c>
      <c r="AN411" s="0" t="s">
        <v>20763</v>
      </c>
      <c r="AO411" s="0" t="n">
        <v>1</v>
      </c>
      <c r="AP411" s="0" t="s">
        <v>20764</v>
      </c>
      <c r="AQ411" s="0" t="s">
        <v>20765</v>
      </c>
      <c r="AR411" s="0" t="n">
        <f aca="false">TRUE()</f>
        <v>1</v>
      </c>
      <c r="AS411" s="0" t="n">
        <f aca="false">TRUE()</f>
        <v>1</v>
      </c>
      <c r="AT411" s="0" t="n">
        <f aca="false">FALSE()</f>
        <v>0</v>
      </c>
      <c r="AU411" s="0" t="n">
        <f aca="false">FALSE()</f>
        <v>0</v>
      </c>
      <c r="AV411" s="0" t="n">
        <f aca="false">TRUE()</f>
        <v>1</v>
      </c>
      <c r="AW411" s="0" t="n">
        <f aca="false">FALSE()</f>
        <v>0</v>
      </c>
      <c r="AX411" s="380" t="n">
        <v>45450.5472222222</v>
      </c>
      <c r="AY411" s="380" t="n">
        <v>45450.125</v>
      </c>
      <c r="AZ411" s="0" t="n">
        <v>1</v>
      </c>
      <c r="BA411" s="0" t="s">
        <v>19248</v>
      </c>
      <c r="BB411" s="0" t="n">
        <v>1</v>
      </c>
      <c r="BC411" s="380" t="n">
        <v>46321.125</v>
      </c>
      <c r="BD411" s="0" t="s">
        <v>2170</v>
      </c>
      <c r="BE411" s="0" t="s">
        <v>2170</v>
      </c>
      <c r="BF411" s="0" t="s">
        <v>2118</v>
      </c>
    </row>
    <row r="412" customFormat="false" ht="15" hidden="false" customHeight="false" outlineLevel="0" collapsed="false">
      <c r="A412" s="0" t="s">
        <v>20766</v>
      </c>
      <c r="B412" s="0" t="s">
        <v>20767</v>
      </c>
      <c r="C412" s="0" t="s">
        <v>20766</v>
      </c>
      <c r="D412" s="0" t="s">
        <v>2133</v>
      </c>
      <c r="E412" s="0" t="s">
        <v>20766</v>
      </c>
      <c r="F412" s="0" t="n">
        <v>1</v>
      </c>
      <c r="G412" s="0" t="s">
        <v>434</v>
      </c>
      <c r="H412" s="0" t="s">
        <v>2170</v>
      </c>
      <c r="I412" s="0" t="s">
        <v>2170</v>
      </c>
      <c r="J412" s="0" t="s">
        <v>2170</v>
      </c>
      <c r="K412" s="0" t="s">
        <v>2170</v>
      </c>
      <c r="L412" s="0" t="s">
        <v>2170</v>
      </c>
      <c r="M412" s="0" t="s">
        <v>2170</v>
      </c>
      <c r="N412" s="0" t="n">
        <f aca="false">FALSE()</f>
        <v>0</v>
      </c>
      <c r="O412" s="0" t="s">
        <v>4879</v>
      </c>
      <c r="P412" s="0" t="s">
        <v>17780</v>
      </c>
      <c r="Q412" s="0" t="n">
        <v>4</v>
      </c>
      <c r="R412" s="380" t="n">
        <v>46730.125</v>
      </c>
      <c r="S412" s="223" t="n">
        <v>1000</v>
      </c>
      <c r="T412" s="0" t="s">
        <v>2132</v>
      </c>
      <c r="U412" s="380" t="n">
        <v>44903.125</v>
      </c>
      <c r="V412" s="380" t="n">
        <v>44910.125</v>
      </c>
      <c r="W412" s="0" t="s">
        <v>2132</v>
      </c>
      <c r="X412" s="0" t="s">
        <v>20768</v>
      </c>
      <c r="Y412" s="0" t="s">
        <v>601</v>
      </c>
      <c r="Z412" s="0" t="s">
        <v>2602</v>
      </c>
      <c r="AA412" s="0" t="s">
        <v>2365</v>
      </c>
      <c r="AB412" s="0" t="s">
        <v>17781</v>
      </c>
      <c r="AC412" s="0" t="n">
        <v>10000000</v>
      </c>
      <c r="AD412" s="0" t="n">
        <v>10000000</v>
      </c>
      <c r="AE412" s="0" t="n">
        <v>5</v>
      </c>
      <c r="AF412" s="0" t="n">
        <f aca="false">FALSE()</f>
        <v>0</v>
      </c>
      <c r="AG412" s="0" t="n">
        <f aca="false">TRUE()</f>
        <v>1</v>
      </c>
      <c r="AH412" s="0" t="n">
        <f aca="false">TRUE()</f>
        <v>1</v>
      </c>
      <c r="AI412" s="0" t="n">
        <f aca="false">FALSE()</f>
        <v>0</v>
      </c>
      <c r="AJ412" s="0" t="n">
        <f aca="false">FALSE()</f>
        <v>0</v>
      </c>
      <c r="AK412" s="0" t="n">
        <f aca="false">FALSE()</f>
        <v>0</v>
      </c>
      <c r="AL412" s="0" t="s">
        <v>2129</v>
      </c>
      <c r="AM412" s="0" t="n">
        <f aca="false">TRUE()</f>
        <v>1</v>
      </c>
      <c r="AN412" s="0" t="s">
        <v>20769</v>
      </c>
      <c r="AO412" s="0" t="n">
        <v>1</v>
      </c>
      <c r="AP412" s="0" t="s">
        <v>20770</v>
      </c>
      <c r="AQ412" s="0" t="s">
        <v>20771</v>
      </c>
      <c r="AR412" s="0" t="n">
        <f aca="false">TRUE()</f>
        <v>1</v>
      </c>
      <c r="AS412" s="0" t="n">
        <f aca="false">FALSE()</f>
        <v>0</v>
      </c>
      <c r="AT412" s="0" t="n">
        <f aca="false">FALSE()</f>
        <v>0</v>
      </c>
      <c r="AU412" s="0" t="n">
        <f aca="false">FALSE()</f>
        <v>0</v>
      </c>
      <c r="AV412" s="0" t="n">
        <f aca="false">FALSE()</f>
        <v>0</v>
      </c>
      <c r="AW412" s="0" t="n">
        <f aca="false">TRUE()</f>
        <v>1</v>
      </c>
      <c r="AX412" s="380" t="n">
        <v>45859.125</v>
      </c>
      <c r="AY412" s="380" t="n">
        <v>45859.125</v>
      </c>
      <c r="AZ412" s="0" t="n">
        <v>0</v>
      </c>
      <c r="BA412" s="0" t="s">
        <v>4884</v>
      </c>
      <c r="BB412" s="0" t="n">
        <v>0</v>
      </c>
      <c r="BC412" s="380" t="n">
        <v>25569.125</v>
      </c>
      <c r="BD412" s="0" t="s">
        <v>2170</v>
      </c>
      <c r="BE412" s="0" t="s">
        <v>2170</v>
      </c>
      <c r="BF412" s="0" t="s">
        <v>2118</v>
      </c>
    </row>
    <row r="413" customFormat="false" ht="15" hidden="false" customHeight="false" outlineLevel="0" collapsed="false">
      <c r="A413" s="0" t="s">
        <v>20772</v>
      </c>
      <c r="B413" s="0" t="s">
        <v>20773</v>
      </c>
      <c r="C413" s="0" t="s">
        <v>20774</v>
      </c>
      <c r="D413" s="0" t="s">
        <v>20775</v>
      </c>
      <c r="E413" s="0" t="s">
        <v>20772</v>
      </c>
      <c r="F413" s="0" t="n">
        <v>1</v>
      </c>
      <c r="G413" s="0" t="s">
        <v>434</v>
      </c>
      <c r="H413" s="0" t="s">
        <v>2170</v>
      </c>
      <c r="I413" s="0" t="s">
        <v>2170</v>
      </c>
      <c r="J413" s="0" t="s">
        <v>2170</v>
      </c>
      <c r="K413" s="0" t="s">
        <v>2170</v>
      </c>
      <c r="L413" s="0" t="s">
        <v>2170</v>
      </c>
      <c r="M413" s="0" t="s">
        <v>2170</v>
      </c>
      <c r="N413" s="0" t="n">
        <f aca="false">FALSE()</f>
        <v>0</v>
      </c>
      <c r="O413" s="0" t="s">
        <v>20776</v>
      </c>
      <c r="P413" s="0" t="s">
        <v>17688</v>
      </c>
      <c r="Q413" s="0" t="n">
        <v>12</v>
      </c>
      <c r="R413" s="380" t="n">
        <v>46569.125</v>
      </c>
      <c r="S413" s="223" t="n">
        <v>100</v>
      </c>
      <c r="T413" s="0" t="s">
        <v>17929</v>
      </c>
      <c r="U413" s="380" t="n">
        <v>45842.125</v>
      </c>
      <c r="V413" s="380" t="n">
        <v>45849.125</v>
      </c>
      <c r="W413" s="0" t="s">
        <v>17929</v>
      </c>
      <c r="X413" s="0" t="s">
        <v>20777</v>
      </c>
      <c r="AA413" s="0" t="s">
        <v>2574</v>
      </c>
      <c r="AB413" s="0" t="s">
        <v>17781</v>
      </c>
      <c r="AC413" s="0" t="n">
        <v>1250000</v>
      </c>
      <c r="AD413" s="0" t="n">
        <v>1250000</v>
      </c>
      <c r="AE413" s="0" t="n">
        <v>5</v>
      </c>
      <c r="AF413" s="0" t="n">
        <f aca="false">FALSE()</f>
        <v>0</v>
      </c>
      <c r="AG413" s="0" t="n">
        <f aca="false">TRUE()</f>
        <v>1</v>
      </c>
      <c r="AH413" s="0" t="n">
        <f aca="false">TRUE()</f>
        <v>1</v>
      </c>
      <c r="AI413" s="0" t="n">
        <f aca="false">FALSE()</f>
        <v>0</v>
      </c>
      <c r="AJ413" s="0" t="n">
        <f aca="false">FALSE()</f>
        <v>0</v>
      </c>
      <c r="AK413" s="0" t="n">
        <f aca="false">FALSE()</f>
        <v>0</v>
      </c>
      <c r="AL413" s="0" t="s">
        <v>2129</v>
      </c>
      <c r="AM413" s="0" t="n">
        <f aca="false">TRUE()</f>
        <v>1</v>
      </c>
      <c r="AN413" s="0" t="s">
        <v>20778</v>
      </c>
      <c r="AO413" s="0" t="n">
        <v>2</v>
      </c>
      <c r="AP413" s="0" t="s">
        <v>20779</v>
      </c>
      <c r="AQ413" s="0" t="s">
        <v>20780</v>
      </c>
      <c r="AR413" s="0" t="n">
        <f aca="false">TRUE()</f>
        <v>1</v>
      </c>
      <c r="AS413" s="0" t="n">
        <f aca="false">FALSE()</f>
        <v>0</v>
      </c>
      <c r="AT413" s="0" t="n">
        <f aca="false">FALSE()</f>
        <v>0</v>
      </c>
      <c r="AU413" s="0" t="n">
        <f aca="false">FALSE()</f>
        <v>0</v>
      </c>
      <c r="AV413" s="0" t="n">
        <f aca="false">FALSE()</f>
        <v>0</v>
      </c>
      <c r="AW413" s="0" t="n">
        <f aca="false">TRUE()</f>
        <v>1</v>
      </c>
      <c r="AX413" s="380" t="n">
        <v>45849.6666666667</v>
      </c>
      <c r="AY413" s="380" t="n">
        <v>45849.125</v>
      </c>
      <c r="AZ413" s="0" t="n">
        <v>1</v>
      </c>
      <c r="BA413" s="0" t="s">
        <v>8293</v>
      </c>
      <c r="BB413" s="0" t="n">
        <v>1</v>
      </c>
      <c r="BC413" s="380" t="n">
        <v>25569.125</v>
      </c>
      <c r="BD413" s="0" t="s">
        <v>2170</v>
      </c>
      <c r="BE413" s="0" t="s">
        <v>2170</v>
      </c>
      <c r="BF413" s="0" t="s">
        <v>2118</v>
      </c>
    </row>
    <row r="414" customFormat="false" ht="15" hidden="false" customHeight="false" outlineLevel="0" collapsed="false">
      <c r="A414" s="0" t="s">
        <v>20781</v>
      </c>
      <c r="B414" s="0" t="s">
        <v>20782</v>
      </c>
      <c r="C414" s="0" t="s">
        <v>20781</v>
      </c>
      <c r="D414" s="0" t="s">
        <v>2133</v>
      </c>
      <c r="E414" s="0" t="s">
        <v>20781</v>
      </c>
      <c r="F414" s="0" t="n">
        <v>1</v>
      </c>
      <c r="G414" s="0" t="s">
        <v>434</v>
      </c>
      <c r="H414" s="0" t="s">
        <v>2170</v>
      </c>
      <c r="I414" s="0" t="s">
        <v>2170</v>
      </c>
      <c r="J414" s="0" t="s">
        <v>2170</v>
      </c>
      <c r="K414" s="0" t="s">
        <v>2170</v>
      </c>
      <c r="L414" s="0" t="s">
        <v>2170</v>
      </c>
      <c r="M414" s="0" t="s">
        <v>2170</v>
      </c>
      <c r="N414" s="0" t="n">
        <f aca="false">FALSE()</f>
        <v>0</v>
      </c>
      <c r="O414" s="0" t="s">
        <v>20783</v>
      </c>
      <c r="P414" s="0" t="s">
        <v>17780</v>
      </c>
      <c r="Q414" s="0" t="n">
        <v>12</v>
      </c>
      <c r="R414" s="380" t="n">
        <v>47305.125</v>
      </c>
      <c r="S414" s="223" t="n">
        <v>1000</v>
      </c>
      <c r="T414" s="0" t="s">
        <v>2132</v>
      </c>
      <c r="U414" s="380" t="n">
        <v>45498.125</v>
      </c>
      <c r="V414" s="380" t="n">
        <v>45505.125</v>
      </c>
      <c r="W414" s="0" t="s">
        <v>2132</v>
      </c>
      <c r="X414" s="0" t="s">
        <v>20784</v>
      </c>
      <c r="Y414" s="0" t="s">
        <v>601</v>
      </c>
      <c r="Z414" s="0" t="s">
        <v>2602</v>
      </c>
      <c r="AA414" s="0" t="s">
        <v>2891</v>
      </c>
      <c r="AB414" s="0" t="s">
        <v>17781</v>
      </c>
      <c r="AC414" s="0" t="n">
        <v>250000</v>
      </c>
      <c r="AD414" s="0" t="n">
        <v>250000</v>
      </c>
      <c r="AE414" s="0" t="n">
        <v>5</v>
      </c>
      <c r="AF414" s="0" t="n">
        <f aca="false">FALSE()</f>
        <v>0</v>
      </c>
      <c r="AG414" s="0" t="n">
        <f aca="false">TRUE()</f>
        <v>1</v>
      </c>
      <c r="AH414" s="0" t="n">
        <f aca="false">TRUE()</f>
        <v>1</v>
      </c>
      <c r="AI414" s="0" t="n">
        <f aca="false">TRUE()</f>
        <v>1</v>
      </c>
      <c r="AJ414" s="0" t="n">
        <f aca="false">FALSE()</f>
        <v>0</v>
      </c>
      <c r="AK414" s="0" t="n">
        <f aca="false">TRUE()</f>
        <v>1</v>
      </c>
      <c r="AL414" s="0" t="s">
        <v>2129</v>
      </c>
      <c r="AM414" s="0" t="n">
        <f aca="false">TRUE()</f>
        <v>1</v>
      </c>
      <c r="AN414" s="0" t="s">
        <v>20785</v>
      </c>
      <c r="AO414" s="0" t="n">
        <v>1</v>
      </c>
      <c r="AP414" s="0" t="s">
        <v>20786</v>
      </c>
      <c r="AQ414" s="0" t="s">
        <v>20787</v>
      </c>
      <c r="AR414" s="0" t="n">
        <f aca="false">TRUE()</f>
        <v>1</v>
      </c>
      <c r="AS414" s="0" t="n">
        <f aca="false">TRUE()</f>
        <v>1</v>
      </c>
      <c r="AT414" s="0" t="n">
        <f aca="false">FALSE()</f>
        <v>0</v>
      </c>
      <c r="AU414" s="0" t="n">
        <f aca="false">FALSE()</f>
        <v>0</v>
      </c>
      <c r="AV414" s="0" t="n">
        <f aca="false">FALSE()</f>
        <v>0</v>
      </c>
      <c r="AW414" s="0" t="n">
        <f aca="false">TRUE()</f>
        <v>1</v>
      </c>
      <c r="AX414" s="380" t="n">
        <v>45505.6881944445</v>
      </c>
      <c r="AY414" s="380" t="n">
        <v>45505.125</v>
      </c>
      <c r="AZ414" s="0" t="n">
        <v>3</v>
      </c>
      <c r="BA414" s="0" t="s">
        <v>18870</v>
      </c>
      <c r="BB414" s="0" t="n">
        <v>0</v>
      </c>
      <c r="BC414" s="380" t="n">
        <v>46585.125</v>
      </c>
      <c r="BD414" s="0" t="s">
        <v>2170</v>
      </c>
      <c r="BE414" s="0" t="s">
        <v>2170</v>
      </c>
      <c r="BF414" s="0" t="s">
        <v>2118</v>
      </c>
    </row>
    <row r="415" customFormat="false" ht="15" hidden="false" customHeight="false" outlineLevel="0" collapsed="false">
      <c r="A415" s="0" t="s">
        <v>20788</v>
      </c>
      <c r="B415" s="0" t="s">
        <v>20789</v>
      </c>
      <c r="C415" s="0" t="s">
        <v>20788</v>
      </c>
      <c r="D415" s="0" t="s">
        <v>2133</v>
      </c>
      <c r="E415" s="0" t="s">
        <v>20788</v>
      </c>
      <c r="F415" s="0" t="n">
        <v>1</v>
      </c>
      <c r="G415" s="0" t="s">
        <v>434</v>
      </c>
      <c r="H415" s="0" t="s">
        <v>2596</v>
      </c>
      <c r="I415" s="0" t="s">
        <v>2596</v>
      </c>
      <c r="J415" s="0" t="s">
        <v>2599</v>
      </c>
      <c r="K415" s="0" t="s">
        <v>2170</v>
      </c>
      <c r="L415" s="0" t="s">
        <v>13583</v>
      </c>
      <c r="M415" s="0" t="s">
        <v>2170</v>
      </c>
      <c r="N415" s="0" t="n">
        <f aca="false">FALSE()</f>
        <v>0</v>
      </c>
      <c r="O415" s="0" t="s">
        <v>20790</v>
      </c>
      <c r="P415" s="0" t="s">
        <v>17780</v>
      </c>
      <c r="Q415" s="0" t="n">
        <v>12</v>
      </c>
      <c r="R415" s="380" t="n">
        <v>47177.125</v>
      </c>
      <c r="S415" s="223" t="n">
        <v>1000</v>
      </c>
      <c r="T415" s="0" t="s">
        <v>2132</v>
      </c>
      <c r="U415" s="380" t="n">
        <v>45372.125</v>
      </c>
      <c r="V415" s="380" t="n">
        <v>45377.125</v>
      </c>
      <c r="W415" s="0" t="s">
        <v>2132</v>
      </c>
      <c r="X415" s="0" t="s">
        <v>20791</v>
      </c>
      <c r="Y415" s="0" t="s">
        <v>601</v>
      </c>
      <c r="Z415" s="0" t="s">
        <v>2602</v>
      </c>
      <c r="AA415" s="0" t="s">
        <v>2114</v>
      </c>
      <c r="AB415" s="0" t="s">
        <v>17781</v>
      </c>
      <c r="AC415" s="0" t="n">
        <v>100000000</v>
      </c>
      <c r="AD415" s="0" t="n">
        <v>100000000</v>
      </c>
      <c r="AE415" s="0" t="n">
        <v>5</v>
      </c>
      <c r="AF415" s="0" t="n">
        <f aca="false">FALSE()</f>
        <v>0</v>
      </c>
      <c r="AG415" s="0" t="n">
        <f aca="false">TRUE()</f>
        <v>1</v>
      </c>
      <c r="AH415" s="0" t="n">
        <f aca="false">TRUE()</f>
        <v>1</v>
      </c>
      <c r="AI415" s="0" t="n">
        <f aca="false">TRUE()</f>
        <v>1</v>
      </c>
      <c r="AJ415" s="0" t="n">
        <f aca="false">FALSE()</f>
        <v>0</v>
      </c>
      <c r="AK415" s="0" t="n">
        <f aca="false">FALSE()</f>
        <v>0</v>
      </c>
      <c r="AL415" s="0" t="s">
        <v>2129</v>
      </c>
      <c r="AM415" s="0" t="n">
        <f aca="false">TRUE()</f>
        <v>1</v>
      </c>
      <c r="AN415" s="0" t="s">
        <v>20792</v>
      </c>
      <c r="AO415" s="0" t="n">
        <v>1</v>
      </c>
      <c r="AP415" s="0" t="s">
        <v>20793</v>
      </c>
      <c r="AQ415" s="0" t="s">
        <v>20794</v>
      </c>
      <c r="AR415" s="0" t="n">
        <f aca="false">TRUE()</f>
        <v>1</v>
      </c>
      <c r="AS415" s="0" t="n">
        <f aca="false">TRUE()</f>
        <v>1</v>
      </c>
      <c r="AT415" s="0" t="n">
        <f aca="false">FALSE()</f>
        <v>0</v>
      </c>
      <c r="AU415" s="0" t="n">
        <f aca="false">FALSE()</f>
        <v>0</v>
      </c>
      <c r="AV415" s="0" t="n">
        <f aca="false">FALSE()</f>
        <v>0</v>
      </c>
      <c r="AW415" s="0" t="n">
        <f aca="false">TRUE()</f>
        <v>1</v>
      </c>
      <c r="AX415" s="380" t="n">
        <v>45377.6152777778</v>
      </c>
      <c r="AY415" s="380" t="n">
        <v>45377.125</v>
      </c>
      <c r="AZ415" s="0" t="n">
        <v>1</v>
      </c>
      <c r="BA415" s="0" t="s">
        <v>9116</v>
      </c>
      <c r="BB415" s="0" t="n">
        <v>0</v>
      </c>
      <c r="BC415" s="380" t="n">
        <v>25569.125</v>
      </c>
      <c r="BD415" s="0" t="s">
        <v>2599</v>
      </c>
      <c r="BE415" s="0" t="s">
        <v>2170</v>
      </c>
      <c r="BF415" s="0" t="s">
        <v>2118</v>
      </c>
    </row>
    <row r="416" customFormat="false" ht="15" hidden="false" customHeight="false" outlineLevel="0" collapsed="false">
      <c r="A416" s="0" t="s">
        <v>20795</v>
      </c>
      <c r="B416" s="0" t="s">
        <v>20796</v>
      </c>
      <c r="C416" s="0" t="s">
        <v>20797</v>
      </c>
      <c r="D416" s="0" t="s">
        <v>17896</v>
      </c>
      <c r="E416" s="0" t="s">
        <v>20795</v>
      </c>
      <c r="F416" s="0" t="n">
        <v>1</v>
      </c>
      <c r="G416" s="0" t="s">
        <v>434</v>
      </c>
      <c r="H416" s="0" t="s">
        <v>2170</v>
      </c>
      <c r="I416" s="0" t="s">
        <v>2170</v>
      </c>
      <c r="J416" s="0" t="s">
        <v>2170</v>
      </c>
      <c r="K416" s="0" t="s">
        <v>2170</v>
      </c>
      <c r="L416" s="0" t="s">
        <v>2170</v>
      </c>
      <c r="M416" s="0" t="s">
        <v>2170</v>
      </c>
      <c r="N416" s="0" t="n">
        <f aca="false">FALSE()</f>
        <v>0</v>
      </c>
      <c r="O416" s="0" t="s">
        <v>20798</v>
      </c>
      <c r="P416" s="0" t="s">
        <v>17898</v>
      </c>
      <c r="Q416" s="0" t="n">
        <v>2</v>
      </c>
      <c r="R416" s="380" t="n">
        <v>47681.125</v>
      </c>
      <c r="S416" s="223" t="n">
        <v>1508.65</v>
      </c>
      <c r="T416" s="0" t="s">
        <v>2132</v>
      </c>
      <c r="U416" s="380" t="n">
        <v>44048.125</v>
      </c>
      <c r="V416" s="380" t="n">
        <v>44055.125</v>
      </c>
      <c r="W416" s="0" t="s">
        <v>2170</v>
      </c>
      <c r="X416" s="0" t="s">
        <v>20799</v>
      </c>
      <c r="Y416" s="0" t="s">
        <v>601</v>
      </c>
      <c r="Z416" s="0" t="s">
        <v>2602</v>
      </c>
      <c r="AA416" s="0" t="s">
        <v>600</v>
      </c>
      <c r="AB416" s="0" t="s">
        <v>17848</v>
      </c>
      <c r="AC416" s="0" t="n">
        <v>218186911</v>
      </c>
      <c r="AD416" s="0" t="n">
        <v>250000000</v>
      </c>
      <c r="AE416" s="0" t="n">
        <v>5</v>
      </c>
      <c r="AF416" s="0" t="n">
        <f aca="false">FALSE()</f>
        <v>0</v>
      </c>
      <c r="AG416" s="0" t="n">
        <f aca="false">TRUE()</f>
        <v>1</v>
      </c>
      <c r="AH416" s="0" t="n">
        <f aca="false">TRUE()</f>
        <v>1</v>
      </c>
      <c r="AI416" s="0" t="n">
        <f aca="false">FALSE()</f>
        <v>0</v>
      </c>
      <c r="AJ416" s="0" t="n">
        <f aca="false">FALSE()</f>
        <v>0</v>
      </c>
      <c r="AK416" s="0" t="n">
        <f aca="false">FALSE()</f>
        <v>0</v>
      </c>
      <c r="AL416" s="0" t="s">
        <v>7337</v>
      </c>
      <c r="AM416" s="0" t="n">
        <f aca="false">TRUE()</f>
        <v>1</v>
      </c>
      <c r="AN416" s="0" t="s">
        <v>20800</v>
      </c>
      <c r="AO416" s="0" t="n">
        <v>1</v>
      </c>
      <c r="AP416" s="0" t="s">
        <v>20801</v>
      </c>
      <c r="AQ416" s="0" t="s">
        <v>20802</v>
      </c>
      <c r="AR416" s="0" t="n">
        <f aca="false">TRUE()</f>
        <v>1</v>
      </c>
      <c r="AS416" s="0" t="n">
        <f aca="false">FALSE()</f>
        <v>0</v>
      </c>
      <c r="AT416" s="0" t="n">
        <f aca="false">FALSE()</f>
        <v>0</v>
      </c>
      <c r="AU416" s="0" t="n">
        <f aca="false">FALSE()</f>
        <v>0</v>
      </c>
      <c r="AV416" s="0" t="n">
        <f aca="false">FALSE()</f>
        <v>0</v>
      </c>
      <c r="AW416" s="0" t="n">
        <f aca="false">TRUE()</f>
        <v>1</v>
      </c>
      <c r="AX416" s="380" t="n">
        <v>44090.7770833333</v>
      </c>
      <c r="AY416" s="380" t="n">
        <v>44090.4166666667</v>
      </c>
      <c r="AZ416" s="0" t="n">
        <v>1</v>
      </c>
      <c r="BA416" s="0" t="s">
        <v>17903</v>
      </c>
      <c r="BB416" s="0" t="n">
        <v>0</v>
      </c>
      <c r="BC416" s="380" t="n">
        <v>25569.125</v>
      </c>
      <c r="BD416" s="0" t="s">
        <v>2170</v>
      </c>
      <c r="BE416" s="0" t="s">
        <v>2170</v>
      </c>
      <c r="BF416" s="0" t="s">
        <v>17868</v>
      </c>
    </row>
    <row r="417" customFormat="false" ht="15" hidden="false" customHeight="false" outlineLevel="0" collapsed="false">
      <c r="A417" s="0" t="s">
        <v>20803</v>
      </c>
      <c r="B417" s="0" t="s">
        <v>20804</v>
      </c>
      <c r="C417" s="0" t="s">
        <v>20803</v>
      </c>
      <c r="D417" s="0" t="s">
        <v>2133</v>
      </c>
      <c r="E417" s="0" t="s">
        <v>20803</v>
      </c>
      <c r="F417" s="0" t="n">
        <v>1</v>
      </c>
      <c r="G417" s="0" t="s">
        <v>434</v>
      </c>
      <c r="H417" s="0" t="s">
        <v>2170</v>
      </c>
      <c r="I417" s="0" t="s">
        <v>2170</v>
      </c>
      <c r="J417" s="0" t="s">
        <v>2170</v>
      </c>
      <c r="K417" s="0" t="s">
        <v>2170</v>
      </c>
      <c r="L417" s="0" t="s">
        <v>2170</v>
      </c>
      <c r="M417" s="0" t="s">
        <v>2170</v>
      </c>
      <c r="N417" s="0" t="n">
        <f aca="false">FALSE()</f>
        <v>0</v>
      </c>
      <c r="O417" s="0" t="s">
        <v>20805</v>
      </c>
      <c r="P417" s="0" t="s">
        <v>17780</v>
      </c>
      <c r="Q417" s="0" t="n">
        <v>12</v>
      </c>
      <c r="R417" s="380" t="n">
        <v>47495.125</v>
      </c>
      <c r="S417" s="223" t="n">
        <v>1000</v>
      </c>
      <c r="T417" s="0" t="s">
        <v>2132</v>
      </c>
      <c r="U417" s="380" t="n">
        <v>45691.125</v>
      </c>
      <c r="V417" s="380" t="n">
        <v>45695.125</v>
      </c>
      <c r="W417" s="0" t="s">
        <v>2132</v>
      </c>
      <c r="X417" s="0" t="s">
        <v>20806</v>
      </c>
      <c r="Y417" s="0" t="s">
        <v>601</v>
      </c>
      <c r="Z417" s="0" t="s">
        <v>2602</v>
      </c>
      <c r="AA417" s="0" t="s">
        <v>2115</v>
      </c>
      <c r="AB417" s="0" t="s">
        <v>17781</v>
      </c>
      <c r="AC417" s="0" t="n">
        <v>1930000</v>
      </c>
      <c r="AD417" s="0" t="n">
        <v>1930000</v>
      </c>
      <c r="AE417" s="0" t="n">
        <v>5</v>
      </c>
      <c r="AF417" s="0" t="n">
        <f aca="false">FALSE()</f>
        <v>0</v>
      </c>
      <c r="AG417" s="0" t="n">
        <f aca="false">TRUE()</f>
        <v>1</v>
      </c>
      <c r="AH417" s="0" t="n">
        <f aca="false">TRUE()</f>
        <v>1</v>
      </c>
      <c r="AI417" s="0" t="n">
        <f aca="false">FALSE()</f>
        <v>0</v>
      </c>
      <c r="AJ417" s="0" t="n">
        <f aca="false">FALSE()</f>
        <v>0</v>
      </c>
      <c r="AK417" s="0" t="n">
        <f aca="false">FALSE()</f>
        <v>0</v>
      </c>
      <c r="AL417" s="0" t="s">
        <v>2129</v>
      </c>
      <c r="AM417" s="0" t="n">
        <f aca="false">TRUE()</f>
        <v>1</v>
      </c>
      <c r="AN417" s="0" t="s">
        <v>20807</v>
      </c>
      <c r="AO417" s="0" t="n">
        <v>1</v>
      </c>
      <c r="AP417" s="0" t="s">
        <v>20808</v>
      </c>
      <c r="AQ417" s="0" t="s">
        <v>20809</v>
      </c>
      <c r="AR417" s="0" t="n">
        <f aca="false">TRUE()</f>
        <v>1</v>
      </c>
      <c r="AS417" s="0" t="n">
        <f aca="false">FALSE()</f>
        <v>0</v>
      </c>
      <c r="AT417" s="0" t="n">
        <f aca="false">FALSE()</f>
        <v>0</v>
      </c>
      <c r="AU417" s="0" t="n">
        <f aca="false">FALSE()</f>
        <v>0</v>
      </c>
      <c r="AV417" s="0" t="n">
        <f aca="false">FALSE()</f>
        <v>0</v>
      </c>
      <c r="AW417" s="0" t="n">
        <f aca="false">TRUE()</f>
        <v>1</v>
      </c>
      <c r="AX417" s="380" t="n">
        <v>45695.6145833333</v>
      </c>
      <c r="AY417" s="380" t="n">
        <v>45695.125</v>
      </c>
      <c r="AZ417" s="0" t="n">
        <v>3</v>
      </c>
      <c r="BA417" s="0" t="s">
        <v>5959</v>
      </c>
      <c r="BB417" s="0" t="n">
        <v>0</v>
      </c>
      <c r="BC417" s="380" t="n">
        <v>25569.125</v>
      </c>
      <c r="BD417" s="0" t="s">
        <v>2170</v>
      </c>
      <c r="BE417" s="0" t="s">
        <v>2170</v>
      </c>
      <c r="BF417" s="0" t="s">
        <v>604</v>
      </c>
    </row>
    <row r="418" customFormat="false" ht="15" hidden="false" customHeight="false" outlineLevel="0" collapsed="false">
      <c r="A418" s="0" t="s">
        <v>20810</v>
      </c>
      <c r="B418" s="0" t="s">
        <v>20811</v>
      </c>
      <c r="C418" s="0" t="s">
        <v>20810</v>
      </c>
      <c r="D418" s="0" t="s">
        <v>2133</v>
      </c>
      <c r="E418" s="0" t="s">
        <v>20810</v>
      </c>
      <c r="F418" s="0" t="n">
        <v>1</v>
      </c>
      <c r="G418" s="0" t="s">
        <v>434</v>
      </c>
      <c r="H418" s="0" t="s">
        <v>2170</v>
      </c>
      <c r="I418" s="0" t="s">
        <v>2170</v>
      </c>
      <c r="J418" s="0" t="s">
        <v>2170</v>
      </c>
      <c r="K418" s="0" t="s">
        <v>2170</v>
      </c>
      <c r="L418" s="0" t="s">
        <v>2170</v>
      </c>
      <c r="M418" s="0" t="s">
        <v>2170</v>
      </c>
      <c r="N418" s="0" t="n">
        <f aca="false">FALSE()</f>
        <v>0</v>
      </c>
      <c r="O418" s="0" t="s">
        <v>20812</v>
      </c>
      <c r="P418" s="0" t="s">
        <v>17780</v>
      </c>
      <c r="Q418" s="0" t="n">
        <v>2</v>
      </c>
      <c r="R418" s="380" t="n">
        <v>48015.125</v>
      </c>
      <c r="S418" s="223" t="n">
        <v>1000</v>
      </c>
      <c r="T418" s="0" t="s">
        <v>2132</v>
      </c>
      <c r="U418" s="380" t="n">
        <v>44028.125</v>
      </c>
      <c r="V418" s="380" t="n">
        <v>44375.125</v>
      </c>
      <c r="W418" s="0" t="s">
        <v>2132</v>
      </c>
      <c r="X418" s="0" t="s">
        <v>19173</v>
      </c>
      <c r="Y418" s="0" t="s">
        <v>6426</v>
      </c>
      <c r="Z418" s="0" t="s">
        <v>6427</v>
      </c>
      <c r="AA418" s="0" t="s">
        <v>600</v>
      </c>
      <c r="AB418" s="0" t="s">
        <v>17781</v>
      </c>
      <c r="AC418" s="0" t="n">
        <v>10000000</v>
      </c>
      <c r="AD418" s="0" t="n">
        <v>10000000</v>
      </c>
      <c r="AE418" s="0" t="n">
        <v>5</v>
      </c>
      <c r="AF418" s="0" t="n">
        <f aca="false">FALSE()</f>
        <v>0</v>
      </c>
      <c r="AG418" s="0" t="n">
        <f aca="false">TRUE()</f>
        <v>1</v>
      </c>
      <c r="AH418" s="0" t="n">
        <f aca="false">TRUE()</f>
        <v>1</v>
      </c>
      <c r="AI418" s="0" t="n">
        <f aca="false">FALSE()</f>
        <v>0</v>
      </c>
      <c r="AJ418" s="0" t="n">
        <f aca="false">FALSE()</f>
        <v>0</v>
      </c>
      <c r="AK418" s="0" t="n">
        <f aca="false">FALSE()</f>
        <v>0</v>
      </c>
      <c r="AL418" s="0" t="s">
        <v>2129</v>
      </c>
      <c r="AM418" s="0" t="n">
        <f aca="false">TRUE()</f>
        <v>1</v>
      </c>
      <c r="AN418" s="0" t="s">
        <v>20813</v>
      </c>
      <c r="AO418" s="0" t="n">
        <v>1</v>
      </c>
      <c r="AP418" s="0" t="s">
        <v>20814</v>
      </c>
      <c r="AQ418" s="0" t="s">
        <v>20815</v>
      </c>
      <c r="AR418" s="0" t="n">
        <f aca="false">FALSE()</f>
        <v>0</v>
      </c>
      <c r="AS418" s="0" t="n">
        <f aca="false">FALSE()</f>
        <v>0</v>
      </c>
      <c r="AT418" s="0" t="n">
        <f aca="false">FALSE()</f>
        <v>0</v>
      </c>
      <c r="AU418" s="0" t="n">
        <f aca="false">FALSE()</f>
        <v>0</v>
      </c>
      <c r="AV418" s="0" t="n">
        <f aca="false">FALSE()</f>
        <v>0</v>
      </c>
      <c r="AW418" s="0" t="n">
        <f aca="false">FALSE()</f>
        <v>0</v>
      </c>
      <c r="AX418" s="380" t="n">
        <v>44376.4583333333</v>
      </c>
      <c r="AY418" s="380" t="n">
        <v>44376.4166666667</v>
      </c>
      <c r="AZ418" s="0" t="n">
        <v>2</v>
      </c>
      <c r="BA418" s="0" t="s">
        <v>17790</v>
      </c>
      <c r="BB418" s="0" t="n">
        <v>0</v>
      </c>
      <c r="BC418" s="380" t="n">
        <v>25569.125</v>
      </c>
      <c r="BD418" s="0" t="s">
        <v>2170</v>
      </c>
      <c r="BE418" s="0" t="s">
        <v>2170</v>
      </c>
      <c r="BF418" s="0" t="s">
        <v>2118</v>
      </c>
    </row>
    <row r="419" customFormat="false" ht="15" hidden="false" customHeight="false" outlineLevel="0" collapsed="false">
      <c r="A419" s="0" t="s">
        <v>20816</v>
      </c>
      <c r="B419" s="0" t="s">
        <v>20817</v>
      </c>
      <c r="C419" s="0" t="s">
        <v>20816</v>
      </c>
      <c r="D419" s="0" t="s">
        <v>2133</v>
      </c>
      <c r="E419" s="0" t="s">
        <v>20816</v>
      </c>
      <c r="F419" s="0" t="n">
        <v>1</v>
      </c>
      <c r="G419" s="0" t="s">
        <v>434</v>
      </c>
      <c r="H419" s="0" t="s">
        <v>2170</v>
      </c>
      <c r="I419" s="0" t="s">
        <v>2170</v>
      </c>
      <c r="J419" s="0" t="s">
        <v>2170</v>
      </c>
      <c r="K419" s="0" t="s">
        <v>2170</v>
      </c>
      <c r="L419" s="0" t="s">
        <v>2170</v>
      </c>
      <c r="M419" s="0" t="s">
        <v>2170</v>
      </c>
      <c r="N419" s="0" t="n">
        <f aca="false">FALSE()</f>
        <v>0</v>
      </c>
      <c r="O419" s="0" t="s">
        <v>20818</v>
      </c>
      <c r="P419" s="0" t="s">
        <v>17838</v>
      </c>
      <c r="Q419" s="0" t="n">
        <v>2</v>
      </c>
      <c r="R419" s="380" t="n">
        <v>47040.125</v>
      </c>
      <c r="S419" s="223" t="n">
        <v>1000</v>
      </c>
      <c r="T419" s="0" t="s">
        <v>2132</v>
      </c>
      <c r="U419" s="380" t="n">
        <v>45442.125</v>
      </c>
      <c r="V419" s="380" t="n">
        <v>45456.125</v>
      </c>
      <c r="W419" s="0" t="s">
        <v>2132</v>
      </c>
      <c r="X419" s="0" t="s">
        <v>20819</v>
      </c>
      <c r="Y419" s="0" t="s">
        <v>601</v>
      </c>
      <c r="Z419" s="0" t="s">
        <v>2602</v>
      </c>
      <c r="AA419" s="0" t="s">
        <v>2114</v>
      </c>
      <c r="AB419" s="0" t="s">
        <v>17781</v>
      </c>
      <c r="AC419" s="0" t="n">
        <v>450832</v>
      </c>
      <c r="AD419" s="0" t="n">
        <v>700000</v>
      </c>
      <c r="AE419" s="0" t="n">
        <v>5</v>
      </c>
      <c r="AF419" s="0" t="n">
        <f aca="false">FALSE()</f>
        <v>0</v>
      </c>
      <c r="AG419" s="0" t="n">
        <f aca="false">TRUE()</f>
        <v>1</v>
      </c>
      <c r="AH419" s="0" t="n">
        <f aca="false">TRUE()</f>
        <v>1</v>
      </c>
      <c r="AI419" s="0" t="n">
        <f aca="false">FALSE()</f>
        <v>0</v>
      </c>
      <c r="AJ419" s="0" t="n">
        <f aca="false">FALSE()</f>
        <v>0</v>
      </c>
      <c r="AK419" s="0" t="n">
        <f aca="false">FALSE()</f>
        <v>0</v>
      </c>
      <c r="AL419" s="0" t="s">
        <v>3129</v>
      </c>
      <c r="AM419" s="0" t="n">
        <f aca="false">TRUE()</f>
        <v>1</v>
      </c>
      <c r="AN419" s="0" t="s">
        <v>20820</v>
      </c>
      <c r="AO419" s="0" t="n">
        <v>1</v>
      </c>
      <c r="AP419" s="0" t="s">
        <v>20821</v>
      </c>
      <c r="AQ419" s="0" t="s">
        <v>20822</v>
      </c>
      <c r="AR419" s="0" t="n">
        <f aca="false">TRUE()</f>
        <v>1</v>
      </c>
      <c r="AS419" s="0" t="n">
        <f aca="false">FALSE()</f>
        <v>0</v>
      </c>
      <c r="AT419" s="0" t="n">
        <f aca="false">FALSE()</f>
        <v>0</v>
      </c>
      <c r="AU419" s="0" t="n">
        <f aca="false">FALSE()</f>
        <v>0</v>
      </c>
      <c r="AV419" s="0" t="n">
        <f aca="false">FALSE()</f>
        <v>0</v>
      </c>
      <c r="AW419" s="0" t="n">
        <f aca="false">TRUE()</f>
        <v>1</v>
      </c>
      <c r="AX419" s="380" t="n">
        <v>45470.6909722222</v>
      </c>
      <c r="AY419" s="380" t="n">
        <v>45470.125</v>
      </c>
      <c r="AZ419" s="0" t="n">
        <v>0</v>
      </c>
      <c r="BA419" s="0" t="s">
        <v>9454</v>
      </c>
      <c r="BB419" s="0" t="n">
        <v>1</v>
      </c>
      <c r="BC419" s="380" t="n">
        <v>46948.125</v>
      </c>
      <c r="BD419" s="0" t="s">
        <v>2170</v>
      </c>
      <c r="BE419" s="0" t="s">
        <v>2170</v>
      </c>
      <c r="BF419" s="0" t="s">
        <v>2118</v>
      </c>
    </row>
    <row r="420" customFormat="false" ht="15" hidden="false" customHeight="false" outlineLevel="0" collapsed="false">
      <c r="A420" s="0" t="s">
        <v>20823</v>
      </c>
      <c r="B420" s="0" t="s">
        <v>20824</v>
      </c>
      <c r="C420" s="0" t="s">
        <v>20823</v>
      </c>
      <c r="D420" s="0" t="s">
        <v>2133</v>
      </c>
      <c r="E420" s="0" t="s">
        <v>20823</v>
      </c>
      <c r="F420" s="0" t="n">
        <v>1</v>
      </c>
      <c r="G420" s="0" t="s">
        <v>434</v>
      </c>
      <c r="H420" s="0" t="s">
        <v>2170</v>
      </c>
      <c r="I420" s="0" t="s">
        <v>2170</v>
      </c>
      <c r="J420" s="0" t="s">
        <v>2170</v>
      </c>
      <c r="K420" s="0" t="s">
        <v>2170</v>
      </c>
      <c r="L420" s="0" t="s">
        <v>2170</v>
      </c>
      <c r="M420" s="0" t="s">
        <v>2170</v>
      </c>
      <c r="N420" s="0" t="n">
        <f aca="false">FALSE()</f>
        <v>0</v>
      </c>
      <c r="O420" s="0" t="s">
        <v>20825</v>
      </c>
      <c r="P420" s="0" t="s">
        <v>17780</v>
      </c>
      <c r="Q420" s="0" t="n">
        <v>12</v>
      </c>
      <c r="R420" s="380" t="n">
        <v>46368.125</v>
      </c>
      <c r="S420" s="223" t="n">
        <v>1000</v>
      </c>
      <c r="T420" s="0" t="s">
        <v>2132</v>
      </c>
      <c r="U420" s="380" t="n">
        <v>45460.125</v>
      </c>
      <c r="V420" s="380" t="n">
        <v>45468.125</v>
      </c>
      <c r="W420" s="0" t="s">
        <v>2132</v>
      </c>
      <c r="X420" s="0" t="s">
        <v>20826</v>
      </c>
      <c r="Y420" s="0" t="s">
        <v>601</v>
      </c>
      <c r="Z420" s="0" t="s">
        <v>2602</v>
      </c>
      <c r="AA420" s="0" t="s">
        <v>2451</v>
      </c>
      <c r="AB420" s="0" t="s">
        <v>17781</v>
      </c>
      <c r="AC420" s="0" t="n">
        <v>3000000</v>
      </c>
      <c r="AD420" s="0" t="n">
        <v>3000000</v>
      </c>
      <c r="AE420" s="0" t="n">
        <v>5</v>
      </c>
      <c r="AF420" s="0" t="n">
        <f aca="false">FALSE()</f>
        <v>0</v>
      </c>
      <c r="AG420" s="0" t="n">
        <f aca="false">TRUE()</f>
        <v>1</v>
      </c>
      <c r="AH420" s="0" t="n">
        <f aca="false">TRUE()</f>
        <v>1</v>
      </c>
      <c r="AI420" s="0" t="n">
        <f aca="false">TRUE()</f>
        <v>1</v>
      </c>
      <c r="AJ420" s="0" t="n">
        <f aca="false">FALSE()</f>
        <v>0</v>
      </c>
      <c r="AK420" s="0" t="n">
        <f aca="false">FALSE()</f>
        <v>0</v>
      </c>
      <c r="AL420" s="0" t="s">
        <v>2129</v>
      </c>
      <c r="AM420" s="0" t="n">
        <f aca="false">TRUE()</f>
        <v>1</v>
      </c>
      <c r="AN420" s="0" t="s">
        <v>20827</v>
      </c>
      <c r="AO420" s="0" t="n">
        <v>1</v>
      </c>
      <c r="AP420" s="0" t="s">
        <v>20828</v>
      </c>
      <c r="AQ420" s="0" t="s">
        <v>20829</v>
      </c>
      <c r="AR420" s="0" t="n">
        <f aca="false">TRUE()</f>
        <v>1</v>
      </c>
      <c r="AS420" s="0" t="n">
        <f aca="false">TRUE()</f>
        <v>1</v>
      </c>
      <c r="AT420" s="0" t="n">
        <f aca="false">FALSE()</f>
        <v>0</v>
      </c>
      <c r="AU420" s="0" t="n">
        <f aca="false">FALSE()</f>
        <v>0</v>
      </c>
      <c r="AV420" s="0" t="n">
        <f aca="false">FALSE()</f>
        <v>0</v>
      </c>
      <c r="AW420" s="0" t="n">
        <f aca="false">TRUE()</f>
        <v>1</v>
      </c>
      <c r="AX420" s="380" t="n">
        <v>45468.6875</v>
      </c>
      <c r="AY420" s="380" t="n">
        <v>45468.125</v>
      </c>
      <c r="AZ420" s="0" t="n">
        <v>2</v>
      </c>
      <c r="BA420" s="0" t="s">
        <v>20830</v>
      </c>
      <c r="BB420" s="0" t="n">
        <v>0</v>
      </c>
      <c r="BC420" s="380" t="n">
        <v>25569.125</v>
      </c>
      <c r="BD420" s="0" t="s">
        <v>2170</v>
      </c>
      <c r="BE420" s="0" t="s">
        <v>2170</v>
      </c>
      <c r="BF420" s="0" t="s">
        <v>2118</v>
      </c>
    </row>
    <row r="421" customFormat="false" ht="15" hidden="false" customHeight="false" outlineLevel="0" collapsed="false">
      <c r="A421" s="0" t="s">
        <v>20831</v>
      </c>
      <c r="B421" s="0" t="s">
        <v>20832</v>
      </c>
      <c r="C421" s="0" t="s">
        <v>20831</v>
      </c>
      <c r="D421" s="0" t="s">
        <v>2133</v>
      </c>
      <c r="E421" s="0" t="s">
        <v>20831</v>
      </c>
      <c r="F421" s="0" t="n">
        <v>1</v>
      </c>
      <c r="G421" s="0" t="s">
        <v>434</v>
      </c>
      <c r="H421" s="0" t="s">
        <v>2170</v>
      </c>
      <c r="I421" s="0" t="s">
        <v>2170</v>
      </c>
      <c r="J421" s="0" t="s">
        <v>2170</v>
      </c>
      <c r="K421" s="0" t="s">
        <v>2170</v>
      </c>
      <c r="L421" s="0" t="s">
        <v>2170</v>
      </c>
      <c r="M421" s="0" t="s">
        <v>2170</v>
      </c>
      <c r="N421" s="0" t="n">
        <f aca="false">FALSE()</f>
        <v>0</v>
      </c>
      <c r="O421" s="0" t="s">
        <v>20833</v>
      </c>
      <c r="P421" s="0" t="s">
        <v>17780</v>
      </c>
      <c r="Q421" s="0" t="n">
        <v>4</v>
      </c>
      <c r="R421" s="380" t="n">
        <v>45924.125</v>
      </c>
      <c r="S421" s="223" t="n">
        <v>400</v>
      </c>
      <c r="T421" s="0" t="s">
        <v>2132</v>
      </c>
      <c r="U421" s="380" t="n">
        <v>44092.125</v>
      </c>
      <c r="V421" s="380" t="n">
        <v>44104.125</v>
      </c>
      <c r="W421" s="0" t="s">
        <v>2170</v>
      </c>
      <c r="X421" s="0" t="s">
        <v>20791</v>
      </c>
      <c r="Y421" s="0" t="s">
        <v>601</v>
      </c>
      <c r="Z421" s="0" t="s">
        <v>2602</v>
      </c>
      <c r="AA421" s="0" t="s">
        <v>17847</v>
      </c>
      <c r="AB421" s="0" t="s">
        <v>17848</v>
      </c>
      <c r="AC421" s="0" t="n">
        <v>5000000</v>
      </c>
      <c r="AD421" s="0" t="n">
        <v>5000000</v>
      </c>
      <c r="AE421" s="0" t="n">
        <v>5</v>
      </c>
      <c r="AF421" s="0" t="n">
        <f aca="false">FALSE()</f>
        <v>0</v>
      </c>
      <c r="AG421" s="0" t="n">
        <f aca="false">TRUE()</f>
        <v>1</v>
      </c>
      <c r="AH421" s="0" t="n">
        <f aca="false">TRUE()</f>
        <v>1</v>
      </c>
      <c r="AI421" s="0" t="n">
        <f aca="false">FALSE()</f>
        <v>0</v>
      </c>
      <c r="AJ421" s="0" t="n">
        <f aca="false">FALSE()</f>
        <v>0</v>
      </c>
      <c r="AK421" s="0" t="n">
        <f aca="false">TRUE()</f>
        <v>1</v>
      </c>
      <c r="AL421" s="0" t="s">
        <v>2129</v>
      </c>
      <c r="AM421" s="0" t="n">
        <f aca="false">TRUE()</f>
        <v>1</v>
      </c>
      <c r="AN421" s="0" t="s">
        <v>20834</v>
      </c>
      <c r="AO421" s="0" t="n">
        <v>1</v>
      </c>
      <c r="AP421" s="0" t="s">
        <v>20835</v>
      </c>
      <c r="AQ421" s="0" t="s">
        <v>20836</v>
      </c>
      <c r="AR421" s="0" t="n">
        <f aca="false">TRUE()</f>
        <v>1</v>
      </c>
      <c r="AS421" s="0" t="n">
        <f aca="false">FALSE()</f>
        <v>0</v>
      </c>
      <c r="AT421" s="0" t="n">
        <f aca="false">FALSE()</f>
        <v>0</v>
      </c>
      <c r="AU421" s="0" t="n">
        <f aca="false">FALSE()</f>
        <v>0</v>
      </c>
      <c r="AV421" s="0" t="n">
        <f aca="false">FALSE()</f>
        <v>0</v>
      </c>
      <c r="AW421" s="0" t="n">
        <f aca="false">FALSE()</f>
        <v>0</v>
      </c>
      <c r="AX421" s="380" t="n">
        <v>44104.6868055556</v>
      </c>
      <c r="AY421" s="380" t="n">
        <v>44104.4166666667</v>
      </c>
      <c r="AZ421" s="0" t="n">
        <v>1</v>
      </c>
      <c r="BA421" s="0" t="s">
        <v>18290</v>
      </c>
      <c r="BB421" s="0" t="n">
        <v>0</v>
      </c>
      <c r="BC421" s="380" t="n">
        <v>25569.125</v>
      </c>
      <c r="BD421" s="0" t="s">
        <v>2170</v>
      </c>
      <c r="BE421" s="0" t="s">
        <v>2170</v>
      </c>
      <c r="BF421" s="0" t="s">
        <v>2118</v>
      </c>
    </row>
    <row r="422" customFormat="false" ht="15" hidden="false" customHeight="false" outlineLevel="0" collapsed="false">
      <c r="A422" s="0" t="s">
        <v>20837</v>
      </c>
      <c r="B422" s="0" t="s">
        <v>20838</v>
      </c>
      <c r="C422" s="0" t="s">
        <v>20839</v>
      </c>
      <c r="D422" s="0" t="s">
        <v>17896</v>
      </c>
      <c r="E422" s="0" t="s">
        <v>20837</v>
      </c>
      <c r="F422" s="0" t="n">
        <v>1</v>
      </c>
      <c r="G422" s="0" t="s">
        <v>434</v>
      </c>
      <c r="H422" s="0" t="s">
        <v>2596</v>
      </c>
      <c r="I422" s="0" t="s">
        <v>2596</v>
      </c>
      <c r="J422" s="0" t="s">
        <v>2599</v>
      </c>
      <c r="K422" s="0" t="s">
        <v>2170</v>
      </c>
      <c r="L422" s="0" t="s">
        <v>13583</v>
      </c>
      <c r="M422" s="0" t="s">
        <v>2170</v>
      </c>
      <c r="N422" s="0" t="n">
        <f aca="false">FALSE()</f>
        <v>0</v>
      </c>
      <c r="O422" s="0" t="s">
        <v>20840</v>
      </c>
      <c r="P422" s="0" t="s">
        <v>17898</v>
      </c>
      <c r="Q422" s="0" t="n">
        <v>2</v>
      </c>
      <c r="R422" s="380" t="n">
        <v>46449.125</v>
      </c>
      <c r="S422" s="223" t="n">
        <v>1000</v>
      </c>
      <c r="T422" s="0" t="s">
        <v>2132</v>
      </c>
      <c r="U422" s="380" t="n">
        <v>42004.125</v>
      </c>
      <c r="V422" s="380" t="n">
        <v>42004.125</v>
      </c>
      <c r="W422" s="0" t="s">
        <v>2170</v>
      </c>
      <c r="X422" s="0" t="s">
        <v>20841</v>
      </c>
      <c r="Y422" s="0" t="s">
        <v>601</v>
      </c>
      <c r="Z422" s="0" t="s">
        <v>2602</v>
      </c>
      <c r="AA422" s="0" t="s">
        <v>600</v>
      </c>
      <c r="AB422" s="0" t="s">
        <v>17848</v>
      </c>
      <c r="AC422" s="0" t="n">
        <v>200000000</v>
      </c>
      <c r="AD422" s="0" t="n">
        <v>400000000</v>
      </c>
      <c r="AE422" s="0" t="n">
        <v>5</v>
      </c>
      <c r="AF422" s="0" t="n">
        <f aca="false">FALSE()</f>
        <v>0</v>
      </c>
      <c r="AG422" s="0" t="n">
        <f aca="false">TRUE()</f>
        <v>1</v>
      </c>
      <c r="AH422" s="0" t="n">
        <f aca="false">TRUE()</f>
        <v>1</v>
      </c>
      <c r="AI422" s="0" t="n">
        <f aca="false">TRUE()</f>
        <v>1</v>
      </c>
      <c r="AJ422" s="0" t="n">
        <f aca="false">FALSE()</f>
        <v>0</v>
      </c>
      <c r="AK422" s="0" t="n">
        <f aca="false">FALSE()</f>
        <v>0</v>
      </c>
      <c r="AL422" s="0" t="s">
        <v>7337</v>
      </c>
      <c r="AM422" s="0" t="n">
        <f aca="false">TRUE()</f>
        <v>1</v>
      </c>
      <c r="AN422" s="0" t="s">
        <v>20842</v>
      </c>
      <c r="AO422" s="0" t="n">
        <v>1</v>
      </c>
      <c r="AP422" s="0" t="s">
        <v>20843</v>
      </c>
      <c r="AQ422" s="0" t="s">
        <v>20844</v>
      </c>
      <c r="AR422" s="0" t="n">
        <f aca="false">TRUE()</f>
        <v>1</v>
      </c>
      <c r="AS422" s="0" t="n">
        <f aca="false">FALSE()</f>
        <v>0</v>
      </c>
      <c r="AT422" s="0" t="n">
        <f aca="false">FALSE()</f>
        <v>0</v>
      </c>
      <c r="AU422" s="0" t="n">
        <f aca="false">FALSE()</f>
        <v>0</v>
      </c>
      <c r="AV422" s="0" t="n">
        <f aca="false">FALSE()</f>
        <v>0</v>
      </c>
      <c r="AW422" s="0" t="n">
        <f aca="false">TRUE()</f>
        <v>1</v>
      </c>
      <c r="AX422" s="380" t="n">
        <v>43166.9131944445</v>
      </c>
      <c r="AY422" s="380" t="n">
        <v>43166.4166666667</v>
      </c>
      <c r="AZ422" s="0" t="n">
        <v>1</v>
      </c>
      <c r="BA422" s="0" t="s">
        <v>17903</v>
      </c>
      <c r="BB422" s="0" t="n">
        <v>0</v>
      </c>
      <c r="BC422" s="380" t="n">
        <v>25569.125</v>
      </c>
      <c r="BD422" s="0" t="s">
        <v>2599</v>
      </c>
      <c r="BE422" s="0" t="s">
        <v>2170</v>
      </c>
      <c r="BF422" s="0" t="s">
        <v>17868</v>
      </c>
    </row>
    <row r="423" customFormat="false" ht="15" hidden="false" customHeight="false" outlineLevel="0" collapsed="false">
      <c r="A423" s="0" t="s">
        <v>20845</v>
      </c>
      <c r="B423" s="0" t="s">
        <v>20846</v>
      </c>
      <c r="C423" s="0" t="s">
        <v>20845</v>
      </c>
      <c r="D423" s="0" t="s">
        <v>2133</v>
      </c>
      <c r="E423" s="0" t="s">
        <v>20845</v>
      </c>
      <c r="F423" s="0" t="n">
        <v>1</v>
      </c>
      <c r="G423" s="0" t="s">
        <v>434</v>
      </c>
      <c r="H423" s="0" t="s">
        <v>2170</v>
      </c>
      <c r="I423" s="0" t="s">
        <v>2170</v>
      </c>
      <c r="J423" s="0" t="s">
        <v>2170</v>
      </c>
      <c r="K423" s="0" t="s">
        <v>2170</v>
      </c>
      <c r="L423" s="0" t="s">
        <v>2170</v>
      </c>
      <c r="M423" s="0" t="s">
        <v>2170</v>
      </c>
      <c r="N423" s="0" t="n">
        <f aca="false">FALSE()</f>
        <v>0</v>
      </c>
      <c r="O423" s="0" t="s">
        <v>20847</v>
      </c>
      <c r="P423" s="0" t="s">
        <v>17780</v>
      </c>
      <c r="Q423" s="0" t="n">
        <v>12</v>
      </c>
      <c r="R423" s="380" t="n">
        <v>46033.125</v>
      </c>
      <c r="S423" s="223" t="n">
        <v>1000</v>
      </c>
      <c r="T423" s="0" t="s">
        <v>2132</v>
      </c>
      <c r="U423" s="380" t="n">
        <v>45635.125</v>
      </c>
      <c r="V423" s="380" t="n">
        <v>45643.125</v>
      </c>
      <c r="W423" s="0" t="s">
        <v>2132</v>
      </c>
      <c r="X423" s="0" t="s">
        <v>18623</v>
      </c>
      <c r="Y423" s="0" t="s">
        <v>601</v>
      </c>
      <c r="Z423" s="0" t="s">
        <v>2602</v>
      </c>
      <c r="AA423" s="0" t="s">
        <v>610</v>
      </c>
      <c r="AB423" s="0" t="s">
        <v>17781</v>
      </c>
      <c r="AC423" s="0" t="n">
        <v>4474575</v>
      </c>
      <c r="AD423" s="0" t="n">
        <v>5000000</v>
      </c>
      <c r="AE423" s="0" t="n">
        <v>5</v>
      </c>
      <c r="AF423" s="0" t="n">
        <f aca="false">FALSE()</f>
        <v>0</v>
      </c>
      <c r="AG423" s="0" t="n">
        <f aca="false">TRUE()</f>
        <v>1</v>
      </c>
      <c r="AH423" s="0" t="n">
        <f aca="false">TRUE()</f>
        <v>1</v>
      </c>
      <c r="AI423" s="0" t="n">
        <f aca="false">FALSE()</f>
        <v>0</v>
      </c>
      <c r="AJ423" s="0" t="n">
        <f aca="false">FALSE()</f>
        <v>0</v>
      </c>
      <c r="AK423" s="0" t="n">
        <f aca="false">FALSE()</f>
        <v>0</v>
      </c>
      <c r="AL423" s="0" t="s">
        <v>2129</v>
      </c>
      <c r="AM423" s="0" t="n">
        <f aca="false">TRUE()</f>
        <v>1</v>
      </c>
      <c r="AN423" s="0" t="s">
        <v>20848</v>
      </c>
      <c r="AO423" s="0" t="n">
        <v>1</v>
      </c>
      <c r="AP423" s="0" t="s">
        <v>20849</v>
      </c>
      <c r="AQ423" s="0" t="s">
        <v>20850</v>
      </c>
      <c r="AR423" s="0" t="n">
        <f aca="false">TRUE()</f>
        <v>1</v>
      </c>
      <c r="AS423" s="0" t="n">
        <f aca="false">FALSE()</f>
        <v>0</v>
      </c>
      <c r="AT423" s="0" t="n">
        <f aca="false">FALSE()</f>
        <v>0</v>
      </c>
      <c r="AU423" s="0" t="n">
        <f aca="false">FALSE()</f>
        <v>0</v>
      </c>
      <c r="AV423" s="0" t="n">
        <f aca="false">FALSE()</f>
        <v>0</v>
      </c>
      <c r="AW423" s="0" t="n">
        <f aca="false">TRUE()</f>
        <v>1</v>
      </c>
      <c r="AX423" s="380" t="n">
        <v>45643.6923611111</v>
      </c>
      <c r="AY423" s="380" t="n">
        <v>45643.125</v>
      </c>
      <c r="AZ423" s="0" t="n">
        <v>1</v>
      </c>
      <c r="BA423" s="0" t="s">
        <v>20851</v>
      </c>
      <c r="BB423" s="0" t="n">
        <v>0</v>
      </c>
      <c r="BC423" s="380" t="n">
        <v>25569.125</v>
      </c>
      <c r="BD423" s="0" t="s">
        <v>2170</v>
      </c>
      <c r="BE423" s="0" t="s">
        <v>2170</v>
      </c>
      <c r="BF423" s="0" t="s">
        <v>2118</v>
      </c>
    </row>
    <row r="424" customFormat="false" ht="15" hidden="false" customHeight="false" outlineLevel="0" collapsed="false">
      <c r="A424" s="0" t="s">
        <v>20852</v>
      </c>
      <c r="B424" s="0" t="s">
        <v>20853</v>
      </c>
      <c r="C424" s="0" t="s">
        <v>20852</v>
      </c>
      <c r="D424" s="0" t="s">
        <v>2133</v>
      </c>
      <c r="E424" s="0" t="s">
        <v>20852</v>
      </c>
      <c r="F424" s="0" t="n">
        <v>1</v>
      </c>
      <c r="G424" s="0" t="s">
        <v>434</v>
      </c>
      <c r="H424" s="0" t="s">
        <v>2170</v>
      </c>
      <c r="I424" s="0" t="s">
        <v>2170</v>
      </c>
      <c r="J424" s="0" t="s">
        <v>2170</v>
      </c>
      <c r="K424" s="0" t="s">
        <v>2170</v>
      </c>
      <c r="L424" s="0" t="s">
        <v>2170</v>
      </c>
      <c r="M424" s="0" t="s">
        <v>2170</v>
      </c>
      <c r="N424" s="0" t="n">
        <f aca="false">FALSE()</f>
        <v>0</v>
      </c>
      <c r="O424" s="0" t="s">
        <v>20854</v>
      </c>
      <c r="P424" s="0" t="s">
        <v>17780</v>
      </c>
      <c r="Q424" s="0" t="n">
        <v>4</v>
      </c>
      <c r="R424" s="380" t="n">
        <v>46374.125</v>
      </c>
      <c r="S424" s="223" t="n">
        <v>1000</v>
      </c>
      <c r="T424" s="0" t="s">
        <v>2132</v>
      </c>
      <c r="U424" s="380" t="n">
        <v>45279.125</v>
      </c>
      <c r="V424" s="380" t="n">
        <v>45282.125</v>
      </c>
      <c r="W424" s="0" t="s">
        <v>2132</v>
      </c>
      <c r="X424" s="0" t="s">
        <v>20855</v>
      </c>
      <c r="Y424" s="0" t="s">
        <v>601</v>
      </c>
      <c r="Z424" s="0" t="s">
        <v>2602</v>
      </c>
      <c r="AA424" s="0" t="s">
        <v>2891</v>
      </c>
      <c r="AB424" s="0" t="s">
        <v>17781</v>
      </c>
      <c r="AC424" s="0" t="n">
        <v>150000</v>
      </c>
      <c r="AD424" s="0" t="n">
        <v>150000</v>
      </c>
      <c r="AE424" s="0" t="n">
        <v>5</v>
      </c>
      <c r="AF424" s="0" t="n">
        <f aca="false">FALSE()</f>
        <v>0</v>
      </c>
      <c r="AG424" s="0" t="n">
        <f aca="false">TRUE()</f>
        <v>1</v>
      </c>
      <c r="AH424" s="0" t="n">
        <f aca="false">TRUE()</f>
        <v>1</v>
      </c>
      <c r="AI424" s="0" t="n">
        <f aca="false">FALSE()</f>
        <v>0</v>
      </c>
      <c r="AJ424" s="0" t="n">
        <f aca="false">FALSE()</f>
        <v>0</v>
      </c>
      <c r="AK424" s="0" t="n">
        <f aca="false">FALSE()</f>
        <v>0</v>
      </c>
      <c r="AL424" s="0" t="s">
        <v>2129</v>
      </c>
      <c r="AM424" s="0" t="n">
        <f aca="false">TRUE()</f>
        <v>1</v>
      </c>
      <c r="AN424" s="0" t="s">
        <v>20856</v>
      </c>
      <c r="AO424" s="0" t="n">
        <v>1</v>
      </c>
      <c r="AP424" s="0" t="s">
        <v>20857</v>
      </c>
      <c r="AQ424" s="0" t="s">
        <v>20858</v>
      </c>
      <c r="AR424" s="0" t="n">
        <f aca="false">TRUE()</f>
        <v>1</v>
      </c>
      <c r="AS424" s="0" t="n">
        <f aca="false">FALSE()</f>
        <v>0</v>
      </c>
      <c r="AT424" s="0" t="n">
        <f aca="false">FALSE()</f>
        <v>0</v>
      </c>
      <c r="AU424" s="0" t="n">
        <f aca="false">FALSE()</f>
        <v>0</v>
      </c>
      <c r="AV424" s="0" t="n">
        <f aca="false">FALSE()</f>
        <v>0</v>
      </c>
      <c r="AW424" s="0" t="n">
        <f aca="false">TRUE()</f>
        <v>1</v>
      </c>
      <c r="AX424" s="380" t="n">
        <v>45282.6902777778</v>
      </c>
      <c r="AY424" s="380" t="n">
        <v>45282.4166666667</v>
      </c>
      <c r="AZ424" s="0" t="n">
        <v>2</v>
      </c>
      <c r="BA424" s="0" t="s">
        <v>20859</v>
      </c>
      <c r="BB424" s="0" t="n">
        <v>0</v>
      </c>
      <c r="BC424" s="380" t="n">
        <v>25569.125</v>
      </c>
      <c r="BD424" s="0" t="s">
        <v>2170</v>
      </c>
      <c r="BE424" s="0" t="s">
        <v>2170</v>
      </c>
      <c r="BF424" s="0" t="s">
        <v>604</v>
      </c>
    </row>
    <row r="425" customFormat="false" ht="15" hidden="false" customHeight="false" outlineLevel="0" collapsed="false">
      <c r="A425" s="0" t="s">
        <v>20860</v>
      </c>
      <c r="B425" s="0" t="s">
        <v>20861</v>
      </c>
      <c r="C425" s="0" t="s">
        <v>20860</v>
      </c>
      <c r="D425" s="0" t="s">
        <v>2133</v>
      </c>
      <c r="E425" s="0" t="s">
        <v>20860</v>
      </c>
      <c r="F425" s="0" t="n">
        <v>1</v>
      </c>
      <c r="G425" s="0" t="s">
        <v>434</v>
      </c>
      <c r="H425" s="0" t="s">
        <v>2170</v>
      </c>
      <c r="I425" s="0" t="s">
        <v>2170</v>
      </c>
      <c r="J425" s="0" t="s">
        <v>2170</v>
      </c>
      <c r="K425" s="0" t="s">
        <v>2170</v>
      </c>
      <c r="L425" s="0" t="s">
        <v>2170</v>
      </c>
      <c r="M425" s="0" t="s">
        <v>2170</v>
      </c>
      <c r="N425" s="0" t="n">
        <f aca="false">FALSE()</f>
        <v>0</v>
      </c>
      <c r="O425" s="0" t="s">
        <v>20862</v>
      </c>
      <c r="P425" s="0" t="s">
        <v>17780</v>
      </c>
      <c r="Q425" s="0" t="n">
        <v>4</v>
      </c>
      <c r="R425" s="380" t="n">
        <v>46406.125</v>
      </c>
      <c r="S425" s="223" t="n">
        <v>520</v>
      </c>
      <c r="T425" s="0" t="s">
        <v>2132</v>
      </c>
      <c r="U425" s="380" t="n">
        <v>45282.125</v>
      </c>
      <c r="V425" s="380" t="n">
        <v>45314.125</v>
      </c>
      <c r="W425" s="0" t="s">
        <v>2132</v>
      </c>
      <c r="X425" s="0" t="s">
        <v>2170</v>
      </c>
      <c r="Y425" s="0" t="s">
        <v>601</v>
      </c>
      <c r="Z425" s="0" t="s">
        <v>2602</v>
      </c>
      <c r="AA425" s="0" t="s">
        <v>610</v>
      </c>
      <c r="AB425" s="0" t="s">
        <v>17781</v>
      </c>
      <c r="AC425" s="0" t="n">
        <v>100000</v>
      </c>
      <c r="AD425" s="0" t="n">
        <v>100000</v>
      </c>
      <c r="AE425" s="0" t="n">
        <v>5</v>
      </c>
      <c r="AF425" s="0" t="n">
        <f aca="false">FALSE()</f>
        <v>0</v>
      </c>
      <c r="AG425" s="0" t="n">
        <f aca="false">TRUE()</f>
        <v>1</v>
      </c>
      <c r="AH425" s="0" t="n">
        <f aca="false">TRUE()</f>
        <v>1</v>
      </c>
      <c r="AI425" s="0" t="n">
        <f aca="false">FALSE()</f>
        <v>0</v>
      </c>
      <c r="AJ425" s="0" t="n">
        <f aca="false">FALSE()</f>
        <v>0</v>
      </c>
      <c r="AK425" s="0" t="n">
        <f aca="false">TRUE()</f>
        <v>1</v>
      </c>
      <c r="AL425" s="0" t="s">
        <v>2129</v>
      </c>
      <c r="AM425" s="0" t="n">
        <f aca="false">TRUE()</f>
        <v>1</v>
      </c>
      <c r="AN425" s="0" t="s">
        <v>20863</v>
      </c>
      <c r="AO425" s="0" t="n">
        <v>1</v>
      </c>
      <c r="AP425" s="0" t="s">
        <v>20864</v>
      </c>
      <c r="AQ425" s="0" t="s">
        <v>20865</v>
      </c>
      <c r="AR425" s="0" t="n">
        <f aca="false">TRUE()</f>
        <v>1</v>
      </c>
      <c r="AS425" s="0" t="n">
        <f aca="false">FALSE()</f>
        <v>0</v>
      </c>
      <c r="AT425" s="0" t="n">
        <f aca="false">FALSE()</f>
        <v>0</v>
      </c>
      <c r="AU425" s="0" t="n">
        <f aca="false">FALSE()</f>
        <v>0</v>
      </c>
      <c r="AV425" s="0" t="n">
        <f aca="false">FALSE()</f>
        <v>0</v>
      </c>
      <c r="AW425" s="0" t="n">
        <f aca="false">FALSE()</f>
        <v>0</v>
      </c>
      <c r="AX425" s="380" t="n">
        <v>45314.6875</v>
      </c>
      <c r="AY425" s="380" t="n">
        <v>45314.4166666667</v>
      </c>
      <c r="AZ425" s="0" t="n">
        <v>2</v>
      </c>
      <c r="BA425" s="0" t="s">
        <v>20866</v>
      </c>
      <c r="BB425" s="0" t="n">
        <v>0</v>
      </c>
      <c r="BC425" s="380" t="n">
        <v>25569.125</v>
      </c>
      <c r="BD425" s="0" t="s">
        <v>2170</v>
      </c>
      <c r="BE425" s="0" t="s">
        <v>2170</v>
      </c>
      <c r="BF425" s="0" t="s">
        <v>604</v>
      </c>
    </row>
    <row r="426" customFormat="false" ht="15" hidden="false" customHeight="false" outlineLevel="0" collapsed="false">
      <c r="A426" s="0" t="s">
        <v>20867</v>
      </c>
      <c r="B426" s="0" t="s">
        <v>20868</v>
      </c>
      <c r="C426" s="0" t="s">
        <v>20867</v>
      </c>
      <c r="D426" s="0" t="s">
        <v>18364</v>
      </c>
      <c r="E426" s="0" t="s">
        <v>20867</v>
      </c>
      <c r="F426" s="0" t="n">
        <v>1</v>
      </c>
      <c r="G426" s="0" t="s">
        <v>434</v>
      </c>
      <c r="H426" s="0" t="s">
        <v>2170</v>
      </c>
      <c r="I426" s="0" t="s">
        <v>2170</v>
      </c>
      <c r="J426" s="0" t="s">
        <v>2170</v>
      </c>
      <c r="K426" s="0" t="s">
        <v>2170</v>
      </c>
      <c r="L426" s="0" t="s">
        <v>2170</v>
      </c>
      <c r="M426" s="0" t="s">
        <v>2170</v>
      </c>
      <c r="N426" s="0" t="n">
        <f aca="false">FALSE()</f>
        <v>0</v>
      </c>
      <c r="O426" s="0" t="s">
        <v>20869</v>
      </c>
      <c r="P426" s="0" t="s">
        <v>17780</v>
      </c>
      <c r="Q426" s="0" t="n">
        <v>4</v>
      </c>
      <c r="R426" s="380" t="n">
        <v>46994.125</v>
      </c>
      <c r="S426" s="223" t="n">
        <v>1000</v>
      </c>
      <c r="T426" s="0" t="s">
        <v>2132</v>
      </c>
      <c r="U426" s="380" t="n">
        <v>45162.125</v>
      </c>
      <c r="V426" s="380" t="n">
        <v>45174.125</v>
      </c>
      <c r="W426" s="0" t="s">
        <v>2132</v>
      </c>
      <c r="X426" s="0" t="s">
        <v>2170</v>
      </c>
      <c r="Y426" s="0" t="s">
        <v>601</v>
      </c>
      <c r="Z426" s="0" t="s">
        <v>2602</v>
      </c>
      <c r="AA426" s="0" t="s">
        <v>2365</v>
      </c>
      <c r="AB426" s="0" t="s">
        <v>17781</v>
      </c>
      <c r="AC426" s="0" t="n">
        <v>300000</v>
      </c>
      <c r="AD426" s="0" t="n">
        <v>300000</v>
      </c>
      <c r="AE426" s="0" t="n">
        <v>5</v>
      </c>
      <c r="AF426" s="0" t="n">
        <f aca="false">FALSE()</f>
        <v>0</v>
      </c>
      <c r="AG426" s="0" t="n">
        <f aca="false">TRUE()</f>
        <v>1</v>
      </c>
      <c r="AH426" s="0" t="n">
        <f aca="false">TRUE()</f>
        <v>1</v>
      </c>
      <c r="AI426" s="0" t="n">
        <f aca="false">FALSE()</f>
        <v>0</v>
      </c>
      <c r="AJ426" s="0" t="n">
        <f aca="false">FALSE()</f>
        <v>0</v>
      </c>
      <c r="AK426" s="0" t="n">
        <f aca="false">TRUE()</f>
        <v>1</v>
      </c>
      <c r="AL426" s="0" t="s">
        <v>2129</v>
      </c>
      <c r="AM426" s="0" t="n">
        <f aca="false">TRUE()</f>
        <v>1</v>
      </c>
      <c r="AN426" s="0" t="s">
        <v>20870</v>
      </c>
      <c r="AO426" s="0" t="n">
        <v>1</v>
      </c>
      <c r="AP426" s="0" t="s">
        <v>20871</v>
      </c>
      <c r="AQ426" s="0" t="s">
        <v>20872</v>
      </c>
      <c r="AR426" s="0" t="n">
        <f aca="false">TRUE()</f>
        <v>1</v>
      </c>
      <c r="AS426" s="0" t="n">
        <f aca="false">FALSE()</f>
        <v>0</v>
      </c>
      <c r="AT426" s="0" t="n">
        <f aca="false">FALSE()</f>
        <v>0</v>
      </c>
      <c r="AU426" s="0" t="n">
        <f aca="false">FALSE()</f>
        <v>0</v>
      </c>
      <c r="AV426" s="0" t="n">
        <f aca="false">FALSE()</f>
        <v>0</v>
      </c>
      <c r="AW426" s="0" t="n">
        <f aca="false">FALSE()</f>
        <v>0</v>
      </c>
      <c r="AX426" s="380" t="n">
        <v>45174.6875</v>
      </c>
      <c r="AY426" s="380" t="n">
        <v>45174.4166666667</v>
      </c>
      <c r="AZ426" s="0" t="n">
        <v>3</v>
      </c>
      <c r="BA426" s="0" t="s">
        <v>19662</v>
      </c>
      <c r="BB426" s="0" t="n">
        <v>0</v>
      </c>
      <c r="BC426" s="380" t="n">
        <v>45902.125</v>
      </c>
      <c r="BD426" s="0" t="s">
        <v>2170</v>
      </c>
      <c r="BE426" s="0" t="s">
        <v>2170</v>
      </c>
      <c r="BF426" s="0" t="s">
        <v>604</v>
      </c>
    </row>
    <row r="427" customFormat="false" ht="15" hidden="false" customHeight="false" outlineLevel="0" collapsed="false">
      <c r="A427" s="0" t="s">
        <v>20873</v>
      </c>
      <c r="B427" s="0" t="s">
        <v>20874</v>
      </c>
      <c r="C427" s="0" t="s">
        <v>20873</v>
      </c>
      <c r="D427" s="0" t="s">
        <v>2133</v>
      </c>
      <c r="E427" s="0" t="s">
        <v>20873</v>
      </c>
      <c r="F427" s="0" t="n">
        <v>1</v>
      </c>
      <c r="G427" s="0" t="s">
        <v>434</v>
      </c>
      <c r="H427" s="0" t="s">
        <v>2170</v>
      </c>
      <c r="I427" s="0" t="s">
        <v>2170</v>
      </c>
      <c r="J427" s="0" t="s">
        <v>2170</v>
      </c>
      <c r="K427" s="0" t="s">
        <v>2170</v>
      </c>
      <c r="L427" s="0" t="s">
        <v>2170</v>
      </c>
      <c r="M427" s="0" t="s">
        <v>2170</v>
      </c>
      <c r="N427" s="0" t="n">
        <f aca="false">FALSE()</f>
        <v>0</v>
      </c>
      <c r="O427" s="0" t="s">
        <v>20875</v>
      </c>
      <c r="P427" s="0" t="s">
        <v>17780</v>
      </c>
      <c r="Q427" s="0" t="n">
        <v>2</v>
      </c>
      <c r="R427" s="380" t="n">
        <v>46128.125</v>
      </c>
      <c r="S427" s="223" t="n">
        <v>1000</v>
      </c>
      <c r="T427" s="0" t="s">
        <v>2132</v>
      </c>
      <c r="U427" s="380" t="n">
        <v>44924.125</v>
      </c>
      <c r="V427" s="380" t="n">
        <v>45036.125</v>
      </c>
      <c r="W427" s="0" t="s">
        <v>2132</v>
      </c>
      <c r="X427" s="0" t="s">
        <v>20876</v>
      </c>
      <c r="Y427" s="0" t="s">
        <v>601</v>
      </c>
      <c r="Z427" s="0" t="s">
        <v>2602</v>
      </c>
      <c r="AA427" s="0" t="s">
        <v>2891</v>
      </c>
      <c r="AB427" s="0" t="s">
        <v>17781</v>
      </c>
      <c r="AC427" s="0" t="n">
        <v>1000000</v>
      </c>
      <c r="AD427" s="0" t="n">
        <v>1000000</v>
      </c>
      <c r="AE427" s="0" t="n">
        <v>5</v>
      </c>
      <c r="AF427" s="0" t="n">
        <f aca="false">FALSE()</f>
        <v>0</v>
      </c>
      <c r="AG427" s="0" t="n">
        <f aca="false">TRUE()</f>
        <v>1</v>
      </c>
      <c r="AH427" s="0" t="n">
        <f aca="false">TRUE()</f>
        <v>1</v>
      </c>
      <c r="AI427" s="0" t="n">
        <f aca="false">FALSE()</f>
        <v>0</v>
      </c>
      <c r="AJ427" s="0" t="n">
        <f aca="false">FALSE()</f>
        <v>0</v>
      </c>
      <c r="AK427" s="0" t="n">
        <f aca="false">FALSE()</f>
        <v>0</v>
      </c>
      <c r="AL427" s="0" t="s">
        <v>2129</v>
      </c>
      <c r="AM427" s="0" t="n">
        <f aca="false">TRUE()</f>
        <v>1</v>
      </c>
      <c r="AN427" s="0" t="s">
        <v>20877</v>
      </c>
      <c r="AO427" s="0" t="n">
        <v>1</v>
      </c>
      <c r="AP427" s="0" t="s">
        <v>20878</v>
      </c>
      <c r="AQ427" s="0" t="s">
        <v>20879</v>
      </c>
      <c r="AR427" s="0" t="n">
        <f aca="false">TRUE()</f>
        <v>1</v>
      </c>
      <c r="AS427" s="0" t="n">
        <f aca="false">FALSE()</f>
        <v>0</v>
      </c>
      <c r="AT427" s="0" t="n">
        <f aca="false">FALSE()</f>
        <v>0</v>
      </c>
      <c r="AU427" s="0" t="n">
        <f aca="false">FALSE()</f>
        <v>0</v>
      </c>
      <c r="AV427" s="0" t="n">
        <f aca="false">FALSE()</f>
        <v>0</v>
      </c>
      <c r="AW427" s="0" t="n">
        <f aca="false">TRUE()</f>
        <v>1</v>
      </c>
      <c r="AX427" s="380" t="n">
        <v>45036.6909722222</v>
      </c>
      <c r="AY427" s="380" t="n">
        <v>45036.4166666667</v>
      </c>
      <c r="AZ427" s="0" t="n">
        <v>2</v>
      </c>
      <c r="BA427" s="0" t="s">
        <v>20880</v>
      </c>
      <c r="BB427" s="0" t="n">
        <v>0</v>
      </c>
      <c r="BC427" s="380" t="n">
        <v>25569.125</v>
      </c>
      <c r="BD427" s="0" t="s">
        <v>2170</v>
      </c>
      <c r="BE427" s="0" t="s">
        <v>2170</v>
      </c>
      <c r="BF427" s="0" t="s">
        <v>604</v>
      </c>
    </row>
    <row r="428" customFormat="false" ht="15" hidden="false" customHeight="false" outlineLevel="0" collapsed="false">
      <c r="A428" s="0" t="s">
        <v>20881</v>
      </c>
      <c r="B428" s="0" t="s">
        <v>20882</v>
      </c>
      <c r="C428" s="0" t="s">
        <v>20881</v>
      </c>
      <c r="D428" s="0" t="s">
        <v>2133</v>
      </c>
      <c r="E428" s="0" t="s">
        <v>20881</v>
      </c>
      <c r="F428" s="0" t="n">
        <v>1</v>
      </c>
      <c r="G428" s="0" t="s">
        <v>434</v>
      </c>
      <c r="H428" s="0" t="s">
        <v>2170</v>
      </c>
      <c r="I428" s="0" t="s">
        <v>2170</v>
      </c>
      <c r="J428" s="0" t="s">
        <v>2170</v>
      </c>
      <c r="K428" s="0" t="s">
        <v>2170</v>
      </c>
      <c r="L428" s="0" t="s">
        <v>2170</v>
      </c>
      <c r="M428" s="0" t="s">
        <v>2170</v>
      </c>
      <c r="N428" s="0" t="n">
        <f aca="false">FALSE()</f>
        <v>0</v>
      </c>
      <c r="O428" s="0" t="s">
        <v>20883</v>
      </c>
      <c r="P428" s="0" t="s">
        <v>17780</v>
      </c>
      <c r="Q428" s="0" t="n">
        <v>12</v>
      </c>
      <c r="R428" s="380" t="n">
        <v>45927.125</v>
      </c>
      <c r="S428" s="223" t="n">
        <v>500</v>
      </c>
      <c r="T428" s="0" t="s">
        <v>2132</v>
      </c>
      <c r="U428" s="380" t="n">
        <v>44844.125</v>
      </c>
      <c r="V428" s="380" t="n">
        <v>44847.125</v>
      </c>
      <c r="W428" s="0" t="s">
        <v>2132</v>
      </c>
      <c r="X428" s="0" t="s">
        <v>18678</v>
      </c>
      <c r="Y428" s="0" t="s">
        <v>601</v>
      </c>
      <c r="Z428" s="0" t="s">
        <v>2602</v>
      </c>
      <c r="AA428" s="0" t="s">
        <v>610</v>
      </c>
      <c r="AB428" s="0" t="s">
        <v>17781</v>
      </c>
      <c r="AC428" s="0" t="n">
        <v>500000</v>
      </c>
      <c r="AD428" s="0" t="n">
        <v>500000</v>
      </c>
      <c r="AE428" s="0" t="n">
        <v>5</v>
      </c>
      <c r="AF428" s="0" t="n">
        <f aca="false">FALSE()</f>
        <v>0</v>
      </c>
      <c r="AG428" s="0" t="n">
        <f aca="false">TRUE()</f>
        <v>1</v>
      </c>
      <c r="AH428" s="0" t="n">
        <f aca="false">TRUE()</f>
        <v>1</v>
      </c>
      <c r="AI428" s="0" t="n">
        <f aca="false">FALSE()</f>
        <v>0</v>
      </c>
      <c r="AJ428" s="0" t="n">
        <f aca="false">FALSE()</f>
        <v>0</v>
      </c>
      <c r="AK428" s="0" t="n">
        <f aca="false">TRUE()</f>
        <v>1</v>
      </c>
      <c r="AL428" s="0" t="s">
        <v>2129</v>
      </c>
      <c r="AM428" s="0" t="n">
        <f aca="false">TRUE()</f>
        <v>1</v>
      </c>
      <c r="AN428" s="0" t="s">
        <v>20884</v>
      </c>
      <c r="AO428" s="0" t="n">
        <v>1</v>
      </c>
      <c r="AP428" s="0" t="s">
        <v>20885</v>
      </c>
      <c r="AQ428" s="0" t="s">
        <v>20886</v>
      </c>
      <c r="AR428" s="0" t="n">
        <f aca="false">TRUE()</f>
        <v>1</v>
      </c>
      <c r="AS428" s="0" t="n">
        <f aca="false">TRUE()</f>
        <v>1</v>
      </c>
      <c r="AT428" s="0" t="n">
        <f aca="false">FALSE()</f>
        <v>0</v>
      </c>
      <c r="AU428" s="0" t="n">
        <f aca="false">FALSE()</f>
        <v>0</v>
      </c>
      <c r="AV428" s="0" t="n">
        <f aca="false">FALSE()</f>
        <v>0</v>
      </c>
      <c r="AW428" s="0" t="n">
        <f aca="false">TRUE()</f>
        <v>1</v>
      </c>
      <c r="AX428" s="380" t="n">
        <v>44847.6916666667</v>
      </c>
      <c r="AY428" s="380" t="n">
        <v>44847.4166666667</v>
      </c>
      <c r="AZ428" s="0" t="n">
        <v>3</v>
      </c>
      <c r="BA428" s="0" t="s">
        <v>19132</v>
      </c>
      <c r="BB428" s="0" t="n">
        <v>0</v>
      </c>
      <c r="BC428" s="380" t="n">
        <v>25569.125</v>
      </c>
      <c r="BD428" s="0" t="s">
        <v>2170</v>
      </c>
      <c r="BE428" s="0" t="s">
        <v>2170</v>
      </c>
      <c r="BF428" s="0" t="s">
        <v>2118</v>
      </c>
    </row>
    <row r="429" customFormat="false" ht="15" hidden="false" customHeight="false" outlineLevel="0" collapsed="false">
      <c r="A429" s="0" t="s">
        <v>20887</v>
      </c>
      <c r="B429" s="0" t="s">
        <v>20888</v>
      </c>
      <c r="C429" s="0" t="s">
        <v>20887</v>
      </c>
      <c r="D429" s="0" t="s">
        <v>2133</v>
      </c>
      <c r="E429" s="0" t="s">
        <v>20887</v>
      </c>
      <c r="F429" s="0" t="n">
        <v>1</v>
      </c>
      <c r="G429" s="0" t="s">
        <v>434</v>
      </c>
      <c r="H429" s="0" t="s">
        <v>2170</v>
      </c>
      <c r="I429" s="0" t="s">
        <v>2170</v>
      </c>
      <c r="J429" s="0" t="s">
        <v>2170</v>
      </c>
      <c r="K429" s="0" t="s">
        <v>2170</v>
      </c>
      <c r="L429" s="0" t="s">
        <v>2170</v>
      </c>
      <c r="M429" s="0" t="s">
        <v>2170</v>
      </c>
      <c r="N429" s="0" t="n">
        <f aca="false">FALSE()</f>
        <v>0</v>
      </c>
      <c r="O429" s="0" t="s">
        <v>20889</v>
      </c>
      <c r="P429" s="0" t="s">
        <v>17780</v>
      </c>
      <c r="Q429" s="0" t="n">
        <v>4</v>
      </c>
      <c r="R429" s="380" t="n">
        <v>50803.125</v>
      </c>
      <c r="S429" s="223" t="n">
        <v>1000</v>
      </c>
      <c r="T429" s="0" t="s">
        <v>2132</v>
      </c>
      <c r="U429" s="380" t="n">
        <v>44686.125</v>
      </c>
      <c r="V429" s="380" t="n">
        <v>45343.125</v>
      </c>
      <c r="W429" s="0" t="s">
        <v>2132</v>
      </c>
      <c r="X429" s="0" t="s">
        <v>20890</v>
      </c>
      <c r="Y429" s="0" t="s">
        <v>601</v>
      </c>
      <c r="Z429" s="0" t="s">
        <v>2602</v>
      </c>
      <c r="AA429" s="0" t="s">
        <v>610</v>
      </c>
      <c r="AB429" s="0" t="s">
        <v>17781</v>
      </c>
      <c r="AC429" s="0" t="n">
        <v>7500000</v>
      </c>
      <c r="AD429" s="0" t="n">
        <v>7500000</v>
      </c>
      <c r="AE429" s="0" t="n">
        <v>5</v>
      </c>
      <c r="AF429" s="0" t="n">
        <f aca="false">FALSE()</f>
        <v>0</v>
      </c>
      <c r="AG429" s="0" t="n">
        <f aca="false">TRUE()</f>
        <v>1</v>
      </c>
      <c r="AH429" s="0" t="n">
        <f aca="false">TRUE()</f>
        <v>1</v>
      </c>
      <c r="AI429" s="0" t="n">
        <f aca="false">TRUE()</f>
        <v>1</v>
      </c>
      <c r="AJ429" s="0" t="n">
        <f aca="false">FALSE()</f>
        <v>0</v>
      </c>
      <c r="AK429" s="0" t="n">
        <f aca="false">FALSE()</f>
        <v>0</v>
      </c>
      <c r="AL429" s="0" t="s">
        <v>2129</v>
      </c>
      <c r="AM429" s="0" t="n">
        <f aca="false">TRUE()</f>
        <v>1</v>
      </c>
      <c r="AN429" s="0" t="s">
        <v>20891</v>
      </c>
      <c r="AO429" s="0" t="n">
        <v>1</v>
      </c>
      <c r="AP429" s="0" t="s">
        <v>20892</v>
      </c>
      <c r="AQ429" s="0" t="s">
        <v>20893</v>
      </c>
      <c r="AR429" s="0" t="n">
        <f aca="false">TRUE()</f>
        <v>1</v>
      </c>
      <c r="AS429" s="0" t="n">
        <f aca="false">FALSE()</f>
        <v>0</v>
      </c>
      <c r="AT429" s="0" t="n">
        <f aca="false">FALSE()</f>
        <v>0</v>
      </c>
      <c r="AU429" s="0" t="n">
        <f aca="false">FALSE()</f>
        <v>0</v>
      </c>
      <c r="AV429" s="0" t="n">
        <f aca="false">FALSE()</f>
        <v>0</v>
      </c>
      <c r="AW429" s="0" t="n">
        <f aca="false">TRUE()</f>
        <v>1</v>
      </c>
      <c r="AX429" s="380" t="n">
        <v>45343.6875</v>
      </c>
      <c r="AY429" s="380" t="n">
        <v>45343.125</v>
      </c>
      <c r="AZ429" s="0" t="n">
        <v>1</v>
      </c>
      <c r="BA429" s="0" t="s">
        <v>17892</v>
      </c>
      <c r="BB429" s="0" t="n">
        <v>0</v>
      </c>
      <c r="BC429" s="380" t="n">
        <v>46526.125</v>
      </c>
      <c r="BD429" s="0" t="s">
        <v>2170</v>
      </c>
      <c r="BE429" s="0" t="s">
        <v>2170</v>
      </c>
      <c r="BF429" s="0" t="s">
        <v>17868</v>
      </c>
    </row>
    <row r="430" customFormat="false" ht="15" hidden="false" customHeight="false" outlineLevel="0" collapsed="false">
      <c r="A430" s="0" t="s">
        <v>20894</v>
      </c>
      <c r="B430" s="0" t="s">
        <v>20895</v>
      </c>
      <c r="C430" s="0" t="s">
        <v>20894</v>
      </c>
      <c r="D430" s="0" t="s">
        <v>2133</v>
      </c>
      <c r="E430" s="0" t="s">
        <v>20894</v>
      </c>
      <c r="F430" s="0" t="n">
        <v>1</v>
      </c>
      <c r="G430" s="0" t="s">
        <v>434</v>
      </c>
      <c r="H430" s="0" t="s">
        <v>2170</v>
      </c>
      <c r="I430" s="0" t="s">
        <v>2170</v>
      </c>
      <c r="J430" s="0" t="s">
        <v>2170</v>
      </c>
      <c r="K430" s="0" t="s">
        <v>2170</v>
      </c>
      <c r="L430" s="0" t="s">
        <v>2170</v>
      </c>
      <c r="M430" s="0" t="s">
        <v>2170</v>
      </c>
      <c r="N430" s="0" t="n">
        <f aca="false">FALSE()</f>
        <v>0</v>
      </c>
      <c r="O430" s="0" t="s">
        <v>20896</v>
      </c>
      <c r="P430" s="0" t="s">
        <v>17780</v>
      </c>
      <c r="Q430" s="0" t="n">
        <v>4</v>
      </c>
      <c r="R430" s="380" t="n">
        <v>46246.125</v>
      </c>
      <c r="S430" s="223" t="n">
        <v>1000</v>
      </c>
      <c r="T430" s="0" t="s">
        <v>2132</v>
      </c>
      <c r="U430" s="380" t="n">
        <v>45139.125</v>
      </c>
      <c r="V430" s="380" t="n">
        <v>45154.125</v>
      </c>
      <c r="W430" s="0" t="s">
        <v>2132</v>
      </c>
      <c r="X430" s="0" t="s">
        <v>20897</v>
      </c>
      <c r="Y430" s="0" t="s">
        <v>601</v>
      </c>
      <c r="Z430" s="0" t="s">
        <v>2602</v>
      </c>
      <c r="AA430" s="0" t="s">
        <v>610</v>
      </c>
      <c r="AB430" s="0" t="s">
        <v>17781</v>
      </c>
      <c r="AC430" s="0" t="n">
        <v>100000</v>
      </c>
      <c r="AD430" s="0" t="n">
        <v>100000</v>
      </c>
      <c r="AE430" s="0" t="n">
        <v>5</v>
      </c>
      <c r="AF430" s="0" t="n">
        <f aca="false">FALSE()</f>
        <v>0</v>
      </c>
      <c r="AG430" s="0" t="n">
        <f aca="false">TRUE()</f>
        <v>1</v>
      </c>
      <c r="AH430" s="0" t="n">
        <f aca="false">TRUE()</f>
        <v>1</v>
      </c>
      <c r="AI430" s="0" t="n">
        <f aca="false">FALSE()</f>
        <v>0</v>
      </c>
      <c r="AJ430" s="0" t="n">
        <f aca="false">FALSE()</f>
        <v>0</v>
      </c>
      <c r="AK430" s="0" t="n">
        <f aca="false">FALSE()</f>
        <v>0</v>
      </c>
      <c r="AL430" s="0" t="s">
        <v>2129</v>
      </c>
      <c r="AM430" s="0" t="n">
        <f aca="false">TRUE()</f>
        <v>1</v>
      </c>
      <c r="AN430" s="0" t="s">
        <v>20898</v>
      </c>
      <c r="AO430" s="0" t="n">
        <v>1</v>
      </c>
      <c r="AP430" s="0" t="s">
        <v>20899</v>
      </c>
      <c r="AQ430" s="0" t="s">
        <v>20900</v>
      </c>
      <c r="AR430" s="0" t="n">
        <f aca="false">TRUE()</f>
        <v>1</v>
      </c>
      <c r="AS430" s="0" t="n">
        <f aca="false">FALSE()</f>
        <v>0</v>
      </c>
      <c r="AT430" s="0" t="n">
        <f aca="false">FALSE()</f>
        <v>0</v>
      </c>
      <c r="AU430" s="0" t="n">
        <f aca="false">FALSE()</f>
        <v>0</v>
      </c>
      <c r="AV430" s="0" t="n">
        <f aca="false">FALSE()</f>
        <v>0</v>
      </c>
      <c r="AW430" s="0" t="n">
        <f aca="false">FALSE()</f>
        <v>0</v>
      </c>
      <c r="AX430" s="380" t="n">
        <v>45154.6875</v>
      </c>
      <c r="AY430" s="380" t="n">
        <v>45154.4166666667</v>
      </c>
      <c r="AZ430" s="0" t="n">
        <v>2</v>
      </c>
      <c r="BA430" s="0" t="s">
        <v>18173</v>
      </c>
      <c r="BB430" s="0" t="n">
        <v>0</v>
      </c>
      <c r="BC430" s="380" t="n">
        <v>25569.125</v>
      </c>
      <c r="BD430" s="0" t="s">
        <v>2170</v>
      </c>
      <c r="BE430" s="0" t="s">
        <v>2170</v>
      </c>
      <c r="BF430" s="0" t="s">
        <v>604</v>
      </c>
    </row>
    <row r="431" customFormat="false" ht="15" hidden="false" customHeight="false" outlineLevel="0" collapsed="false">
      <c r="A431" s="0" t="s">
        <v>20901</v>
      </c>
      <c r="B431" s="0" t="s">
        <v>20902</v>
      </c>
      <c r="C431" s="0" t="s">
        <v>20901</v>
      </c>
      <c r="D431" s="0" t="s">
        <v>2133</v>
      </c>
      <c r="E431" s="0" t="s">
        <v>20901</v>
      </c>
      <c r="F431" s="0" t="n">
        <v>1</v>
      </c>
      <c r="G431" s="0" t="s">
        <v>434</v>
      </c>
      <c r="H431" s="0" t="s">
        <v>2170</v>
      </c>
      <c r="I431" s="0" t="s">
        <v>2170</v>
      </c>
      <c r="J431" s="0" t="s">
        <v>2170</v>
      </c>
      <c r="K431" s="0" t="s">
        <v>2170</v>
      </c>
      <c r="L431" s="0" t="s">
        <v>2170</v>
      </c>
      <c r="M431" s="0" t="s">
        <v>2170</v>
      </c>
      <c r="N431" s="0" t="n">
        <f aca="false">FALSE()</f>
        <v>0</v>
      </c>
      <c r="O431" s="0" t="s">
        <v>20903</v>
      </c>
      <c r="P431" s="0" t="s">
        <v>17780</v>
      </c>
      <c r="Q431" s="0" t="n">
        <v>4</v>
      </c>
      <c r="R431" s="380" t="n">
        <v>54602.125</v>
      </c>
      <c r="S431" s="223" t="n">
        <v>335.58</v>
      </c>
      <c r="T431" s="0" t="s">
        <v>2132</v>
      </c>
      <c r="U431" s="380" t="n">
        <v>44288.125</v>
      </c>
      <c r="V431" s="380" t="n">
        <v>44308.125</v>
      </c>
      <c r="W431" s="0" t="s">
        <v>2132</v>
      </c>
      <c r="X431" s="0" t="s">
        <v>20904</v>
      </c>
      <c r="Y431" s="0" t="s">
        <v>601</v>
      </c>
      <c r="Z431" s="0" t="s">
        <v>2602</v>
      </c>
      <c r="AA431" s="0" t="s">
        <v>610</v>
      </c>
      <c r="AB431" s="0" t="s">
        <v>17781</v>
      </c>
      <c r="AC431" s="0" t="n">
        <v>11252259</v>
      </c>
      <c r="AD431" s="0" t="n">
        <v>11252259</v>
      </c>
      <c r="AE431" s="0" t="n">
        <v>5</v>
      </c>
      <c r="AF431" s="0" t="n">
        <f aca="false">FALSE()</f>
        <v>0</v>
      </c>
      <c r="AG431" s="0" t="n">
        <f aca="false">TRUE()</f>
        <v>1</v>
      </c>
      <c r="AH431" s="0" t="n">
        <f aca="false">TRUE()</f>
        <v>1</v>
      </c>
      <c r="AI431" s="0" t="n">
        <f aca="false">FALSE()</f>
        <v>0</v>
      </c>
      <c r="AJ431" s="0" t="n">
        <f aca="false">FALSE()</f>
        <v>0</v>
      </c>
      <c r="AK431" s="0" t="n">
        <f aca="false">TRUE()</f>
        <v>1</v>
      </c>
      <c r="AL431" s="0" t="s">
        <v>2129</v>
      </c>
      <c r="AM431" s="0" t="n">
        <f aca="false">TRUE()</f>
        <v>1</v>
      </c>
      <c r="AN431" s="0" t="s">
        <v>20905</v>
      </c>
      <c r="AO431" s="0" t="n">
        <v>1</v>
      </c>
      <c r="AP431" s="0" t="s">
        <v>20906</v>
      </c>
      <c r="AQ431" s="0" t="s">
        <v>20907</v>
      </c>
      <c r="AR431" s="0" t="n">
        <f aca="false">TRUE()</f>
        <v>1</v>
      </c>
      <c r="AS431" s="0" t="n">
        <f aca="false">FALSE()</f>
        <v>0</v>
      </c>
      <c r="AT431" s="0" t="n">
        <f aca="false">FALSE()</f>
        <v>0</v>
      </c>
      <c r="AU431" s="0" t="n">
        <f aca="false">FALSE()</f>
        <v>0</v>
      </c>
      <c r="AV431" s="0" t="n">
        <f aca="false">FALSE()</f>
        <v>0</v>
      </c>
      <c r="AW431" s="0" t="n">
        <f aca="false">TRUE()</f>
        <v>1</v>
      </c>
      <c r="AX431" s="380" t="n">
        <v>44308.5659722222</v>
      </c>
      <c r="AY431" s="380" t="n">
        <v>44308.4166666667</v>
      </c>
      <c r="AZ431" s="0" t="n">
        <v>2</v>
      </c>
      <c r="BA431" s="0" t="s">
        <v>20087</v>
      </c>
      <c r="BB431" s="0" t="n">
        <v>0</v>
      </c>
      <c r="BC431" s="380" t="n">
        <v>25569.125</v>
      </c>
      <c r="BD431" s="0" t="s">
        <v>2170</v>
      </c>
      <c r="BE431" s="0" t="s">
        <v>2170</v>
      </c>
      <c r="BF431" s="0" t="s">
        <v>2118</v>
      </c>
    </row>
    <row r="432" customFormat="false" ht="15" hidden="false" customHeight="false" outlineLevel="0" collapsed="false">
      <c r="A432" s="0" t="s">
        <v>20908</v>
      </c>
      <c r="B432" s="0" t="s">
        <v>20909</v>
      </c>
      <c r="C432" s="0" t="s">
        <v>20908</v>
      </c>
      <c r="D432" s="0" t="s">
        <v>2133</v>
      </c>
      <c r="E432" s="0" t="s">
        <v>20908</v>
      </c>
      <c r="F432" s="0" t="n">
        <v>1</v>
      </c>
      <c r="G432" s="0" t="s">
        <v>434</v>
      </c>
      <c r="H432" s="0" t="s">
        <v>2596</v>
      </c>
      <c r="I432" s="0" t="s">
        <v>2596</v>
      </c>
      <c r="J432" s="0" t="s">
        <v>4904</v>
      </c>
      <c r="K432" s="0" t="s">
        <v>2170</v>
      </c>
      <c r="L432" s="0" t="s">
        <v>2597</v>
      </c>
      <c r="M432" s="0" t="s">
        <v>2170</v>
      </c>
      <c r="N432" s="0" t="n">
        <f aca="false">FALSE()</f>
        <v>0</v>
      </c>
      <c r="O432" s="0" t="s">
        <v>20910</v>
      </c>
      <c r="P432" s="0" t="s">
        <v>17780</v>
      </c>
      <c r="Q432" s="0" t="n">
        <v>12</v>
      </c>
      <c r="R432" s="380" t="n">
        <v>47387.125</v>
      </c>
      <c r="S432" s="223" t="n">
        <v>1000</v>
      </c>
      <c r="T432" s="0" t="s">
        <v>2132</v>
      </c>
      <c r="U432" s="380" t="n">
        <v>45580.125</v>
      </c>
      <c r="V432" s="380" t="n">
        <v>45587.125</v>
      </c>
      <c r="W432" s="0" t="s">
        <v>2132</v>
      </c>
      <c r="X432" s="0" t="s">
        <v>20911</v>
      </c>
      <c r="Y432" s="0" t="s">
        <v>601</v>
      </c>
      <c r="Z432" s="0" t="s">
        <v>2602</v>
      </c>
      <c r="AA432" s="0" t="s">
        <v>2114</v>
      </c>
      <c r="AB432" s="0" t="s">
        <v>17781</v>
      </c>
      <c r="AC432" s="0" t="n">
        <v>100000000</v>
      </c>
      <c r="AD432" s="0" t="n">
        <v>100000000</v>
      </c>
      <c r="AE432" s="0" t="n">
        <v>5</v>
      </c>
      <c r="AF432" s="0" t="n">
        <f aca="false">FALSE()</f>
        <v>0</v>
      </c>
      <c r="AG432" s="0" t="n">
        <f aca="false">TRUE()</f>
        <v>1</v>
      </c>
      <c r="AH432" s="0" t="n">
        <f aca="false">TRUE()</f>
        <v>1</v>
      </c>
      <c r="AI432" s="0" t="n">
        <f aca="false">TRUE()</f>
        <v>1</v>
      </c>
      <c r="AJ432" s="0" t="n">
        <f aca="false">FALSE()</f>
        <v>0</v>
      </c>
      <c r="AK432" s="0" t="n">
        <f aca="false">FALSE()</f>
        <v>0</v>
      </c>
      <c r="AL432" s="0" t="s">
        <v>2129</v>
      </c>
      <c r="AM432" s="0" t="n">
        <f aca="false">TRUE()</f>
        <v>1</v>
      </c>
      <c r="AN432" s="0" t="s">
        <v>20912</v>
      </c>
      <c r="AO432" s="0" t="n">
        <v>1</v>
      </c>
      <c r="AP432" s="0" t="s">
        <v>20913</v>
      </c>
      <c r="AQ432" s="0" t="s">
        <v>20914</v>
      </c>
      <c r="AR432" s="0" t="n">
        <f aca="false">TRUE()</f>
        <v>1</v>
      </c>
      <c r="AS432" s="0" t="n">
        <f aca="false">FALSE()</f>
        <v>0</v>
      </c>
      <c r="AT432" s="0" t="n">
        <f aca="false">FALSE()</f>
        <v>0</v>
      </c>
      <c r="AU432" s="0" t="n">
        <f aca="false">FALSE()</f>
        <v>0</v>
      </c>
      <c r="AV432" s="0" t="n">
        <f aca="false">FALSE()</f>
        <v>0</v>
      </c>
      <c r="AW432" s="0" t="n">
        <f aca="false">TRUE()</f>
        <v>1</v>
      </c>
      <c r="AX432" s="380" t="n">
        <v>45587.61875</v>
      </c>
      <c r="AY432" s="380" t="n">
        <v>45587.125</v>
      </c>
      <c r="AZ432" s="0" t="n">
        <v>1</v>
      </c>
      <c r="BA432" s="0" t="s">
        <v>9116</v>
      </c>
      <c r="BB432" s="0" t="n">
        <v>0</v>
      </c>
      <c r="BC432" s="380" t="n">
        <v>25569.125</v>
      </c>
      <c r="BD432" s="0" t="s">
        <v>4904</v>
      </c>
      <c r="BE432" s="0" t="s">
        <v>2170</v>
      </c>
      <c r="BF432" s="0" t="s">
        <v>17868</v>
      </c>
    </row>
    <row r="433" customFormat="false" ht="15" hidden="false" customHeight="false" outlineLevel="0" collapsed="false">
      <c r="A433" s="0" t="s">
        <v>20915</v>
      </c>
      <c r="B433" s="0" t="s">
        <v>20916</v>
      </c>
      <c r="C433" s="0" t="s">
        <v>20915</v>
      </c>
      <c r="D433" s="0" t="s">
        <v>18364</v>
      </c>
      <c r="E433" s="0" t="s">
        <v>20915</v>
      </c>
      <c r="F433" s="0" t="n">
        <v>1</v>
      </c>
      <c r="G433" s="0" t="s">
        <v>434</v>
      </c>
      <c r="H433" s="0" t="s">
        <v>2170</v>
      </c>
      <c r="I433" s="0" t="s">
        <v>2170</v>
      </c>
      <c r="J433" s="0" t="s">
        <v>2170</v>
      </c>
      <c r="K433" s="0" t="s">
        <v>2170</v>
      </c>
      <c r="L433" s="0" t="s">
        <v>2170</v>
      </c>
      <c r="M433" s="0" t="s">
        <v>2170</v>
      </c>
      <c r="N433" s="0" t="n">
        <f aca="false">FALSE()</f>
        <v>0</v>
      </c>
      <c r="O433" s="0" t="s">
        <v>20917</v>
      </c>
      <c r="P433" s="0" t="s">
        <v>17780</v>
      </c>
      <c r="Q433" s="0" t="n">
        <v>12</v>
      </c>
      <c r="R433" s="380" t="n">
        <v>47166.125</v>
      </c>
      <c r="S433" s="223" t="n">
        <v>1000</v>
      </c>
      <c r="T433" s="0" t="s">
        <v>2132</v>
      </c>
      <c r="U433" s="380" t="n">
        <v>45721.125</v>
      </c>
      <c r="V433" s="380" t="n">
        <v>45726.125</v>
      </c>
      <c r="W433" s="0" t="s">
        <v>2132</v>
      </c>
      <c r="X433" s="0" t="s">
        <v>2170</v>
      </c>
      <c r="Y433" s="0" t="s">
        <v>601</v>
      </c>
      <c r="Z433" s="0" t="s">
        <v>2602</v>
      </c>
      <c r="AA433" s="0" t="s">
        <v>2574</v>
      </c>
      <c r="AB433" s="0" t="s">
        <v>17781</v>
      </c>
      <c r="AC433" s="0" t="n">
        <v>250000</v>
      </c>
      <c r="AD433" s="0" t="n">
        <v>250000</v>
      </c>
      <c r="AE433" s="0" t="n">
        <v>5</v>
      </c>
      <c r="AF433" s="0" t="n">
        <f aca="false">FALSE()</f>
        <v>0</v>
      </c>
      <c r="AG433" s="0" t="n">
        <f aca="false">TRUE()</f>
        <v>1</v>
      </c>
      <c r="AH433" s="0" t="n">
        <f aca="false">TRUE()</f>
        <v>1</v>
      </c>
      <c r="AI433" s="0" t="n">
        <f aca="false">FALSE()</f>
        <v>0</v>
      </c>
      <c r="AJ433" s="0" t="n">
        <f aca="false">FALSE()</f>
        <v>0</v>
      </c>
      <c r="AK433" s="0" t="n">
        <f aca="false">TRUE()</f>
        <v>1</v>
      </c>
      <c r="AL433" s="0" t="s">
        <v>2129</v>
      </c>
      <c r="AM433" s="0" t="n">
        <f aca="false">TRUE()</f>
        <v>1</v>
      </c>
      <c r="AN433" s="0" t="s">
        <v>20918</v>
      </c>
      <c r="AO433" s="0" t="n">
        <v>1</v>
      </c>
      <c r="AP433" s="0" t="s">
        <v>20919</v>
      </c>
      <c r="AQ433" s="0" t="s">
        <v>20920</v>
      </c>
      <c r="AR433" s="0" t="n">
        <f aca="false">TRUE()</f>
        <v>1</v>
      </c>
      <c r="AS433" s="0" t="n">
        <f aca="false">FALSE()</f>
        <v>0</v>
      </c>
      <c r="AT433" s="0" t="n">
        <f aca="false">FALSE()</f>
        <v>0</v>
      </c>
      <c r="AU433" s="0" t="n">
        <f aca="false">FALSE()</f>
        <v>0</v>
      </c>
      <c r="AV433" s="0" t="n">
        <f aca="false">FALSE()</f>
        <v>0</v>
      </c>
      <c r="AW433" s="0" t="n">
        <f aca="false">TRUE()</f>
        <v>1</v>
      </c>
      <c r="AX433" s="380" t="n">
        <v>45726.6875</v>
      </c>
      <c r="AY433" s="380" t="n">
        <v>45726.125</v>
      </c>
      <c r="AZ433" s="0" t="n">
        <v>3</v>
      </c>
      <c r="BA433" s="0" t="s">
        <v>20014</v>
      </c>
      <c r="BB433" s="0" t="n">
        <v>0</v>
      </c>
      <c r="BC433" s="380" t="n">
        <v>25569.125</v>
      </c>
      <c r="BD433" s="0" t="s">
        <v>2170</v>
      </c>
      <c r="BE433" s="0" t="s">
        <v>2170</v>
      </c>
      <c r="BF433" s="0" t="s">
        <v>604</v>
      </c>
    </row>
    <row r="434" customFormat="false" ht="15" hidden="false" customHeight="false" outlineLevel="0" collapsed="false">
      <c r="A434" s="0" t="s">
        <v>20921</v>
      </c>
      <c r="B434" s="0" t="s">
        <v>20922</v>
      </c>
      <c r="C434" s="0" t="s">
        <v>20921</v>
      </c>
      <c r="D434" s="0" t="s">
        <v>2133</v>
      </c>
      <c r="E434" s="0" t="s">
        <v>20921</v>
      </c>
      <c r="F434" s="0" t="n">
        <v>1</v>
      </c>
      <c r="G434" s="0" t="s">
        <v>434</v>
      </c>
      <c r="H434" s="0" t="s">
        <v>2596</v>
      </c>
      <c r="I434" s="0" t="s">
        <v>2596</v>
      </c>
      <c r="J434" s="0" t="s">
        <v>18093</v>
      </c>
      <c r="K434" s="0" t="s">
        <v>2170</v>
      </c>
      <c r="L434" s="0" t="s">
        <v>12506</v>
      </c>
      <c r="M434" s="0" t="s">
        <v>2170</v>
      </c>
      <c r="N434" s="0" t="n">
        <f aca="false">FALSE()</f>
        <v>0</v>
      </c>
      <c r="O434" s="0" t="s">
        <v>20923</v>
      </c>
      <c r="P434" s="0" t="s">
        <v>17780</v>
      </c>
      <c r="Q434" s="0" t="n">
        <v>12</v>
      </c>
      <c r="R434" s="380" t="n">
        <v>46526.125</v>
      </c>
      <c r="S434" s="223" t="n">
        <v>1000</v>
      </c>
      <c r="T434" s="0" t="s">
        <v>2132</v>
      </c>
      <c r="U434" s="380" t="n">
        <v>45799.125</v>
      </c>
      <c r="V434" s="380" t="n">
        <v>45806.125</v>
      </c>
      <c r="W434" s="0" t="s">
        <v>2132</v>
      </c>
      <c r="X434" s="0" t="s">
        <v>20924</v>
      </c>
      <c r="Y434" s="0" t="s">
        <v>601</v>
      </c>
      <c r="Z434" s="0" t="s">
        <v>2602</v>
      </c>
      <c r="AA434" s="0" t="s">
        <v>2114</v>
      </c>
      <c r="AB434" s="0" t="s">
        <v>17781</v>
      </c>
      <c r="AC434" s="0" t="n">
        <v>7700000</v>
      </c>
      <c r="AD434" s="0" t="n">
        <v>7700000</v>
      </c>
      <c r="AE434" s="0" t="n">
        <v>5</v>
      </c>
      <c r="AF434" s="0" t="n">
        <f aca="false">FALSE()</f>
        <v>0</v>
      </c>
      <c r="AG434" s="0" t="n">
        <f aca="false">TRUE()</f>
        <v>1</v>
      </c>
      <c r="AH434" s="0" t="n">
        <f aca="false">TRUE()</f>
        <v>1</v>
      </c>
      <c r="AI434" s="0" t="n">
        <f aca="false">FALSE()</f>
        <v>0</v>
      </c>
      <c r="AJ434" s="0" t="n">
        <f aca="false">FALSE()</f>
        <v>0</v>
      </c>
      <c r="AK434" s="0" t="n">
        <f aca="false">FALSE()</f>
        <v>0</v>
      </c>
      <c r="AL434" s="0" t="s">
        <v>2129</v>
      </c>
      <c r="AM434" s="0" t="n">
        <f aca="false">TRUE()</f>
        <v>1</v>
      </c>
      <c r="AN434" s="0" t="s">
        <v>20925</v>
      </c>
      <c r="AO434" s="0" t="n">
        <v>1</v>
      </c>
      <c r="AP434" s="0" t="s">
        <v>20926</v>
      </c>
      <c r="AQ434" s="0" t="s">
        <v>20927</v>
      </c>
      <c r="AR434" s="0" t="n">
        <f aca="false">TRUE()</f>
        <v>1</v>
      </c>
      <c r="AS434" s="0" t="n">
        <f aca="false">FALSE()</f>
        <v>0</v>
      </c>
      <c r="AT434" s="0" t="n">
        <f aca="false">FALSE()</f>
        <v>0</v>
      </c>
      <c r="AU434" s="0" t="n">
        <f aca="false">FALSE()</f>
        <v>0</v>
      </c>
      <c r="AV434" s="0" t="n">
        <f aca="false">FALSE()</f>
        <v>0</v>
      </c>
      <c r="AW434" s="0" t="n">
        <f aca="false">TRUE()</f>
        <v>1</v>
      </c>
      <c r="AX434" s="380" t="n">
        <v>45806.6145833333</v>
      </c>
      <c r="AY434" s="380" t="n">
        <v>45806.125</v>
      </c>
      <c r="AZ434" s="0" t="n">
        <v>2</v>
      </c>
      <c r="BA434" s="0" t="s">
        <v>19095</v>
      </c>
      <c r="BB434" s="0" t="n">
        <v>0</v>
      </c>
      <c r="BC434" s="380" t="n">
        <v>25569.125</v>
      </c>
      <c r="BD434" s="0" t="s">
        <v>18093</v>
      </c>
      <c r="BE434" s="0" t="s">
        <v>2170</v>
      </c>
      <c r="BF434" s="0" t="s">
        <v>604</v>
      </c>
    </row>
    <row r="435" customFormat="false" ht="15" hidden="false" customHeight="false" outlineLevel="0" collapsed="false">
      <c r="A435" s="0" t="s">
        <v>20928</v>
      </c>
      <c r="B435" s="0" t="s">
        <v>20929</v>
      </c>
      <c r="C435" s="0" t="s">
        <v>20928</v>
      </c>
      <c r="D435" s="0" t="s">
        <v>2133</v>
      </c>
      <c r="E435" s="0" t="s">
        <v>20928</v>
      </c>
      <c r="F435" s="0" t="n">
        <v>1</v>
      </c>
      <c r="G435" s="0" t="s">
        <v>434</v>
      </c>
      <c r="H435" s="0" t="s">
        <v>2170</v>
      </c>
      <c r="I435" s="0" t="s">
        <v>2170</v>
      </c>
      <c r="J435" s="0" t="s">
        <v>2170</v>
      </c>
      <c r="K435" s="0" t="s">
        <v>2170</v>
      </c>
      <c r="L435" s="0" t="s">
        <v>2170</v>
      </c>
      <c r="M435" s="0" t="s">
        <v>2170</v>
      </c>
      <c r="N435" s="0" t="n">
        <f aca="false">FALSE()</f>
        <v>0</v>
      </c>
      <c r="O435" s="0" t="s">
        <v>20930</v>
      </c>
      <c r="P435" s="0" t="s">
        <v>17780</v>
      </c>
      <c r="Q435" s="0" t="n">
        <v>12</v>
      </c>
      <c r="R435" s="380" t="n">
        <v>46199.125</v>
      </c>
      <c r="S435" s="223" t="n">
        <v>1000</v>
      </c>
      <c r="T435" s="0" t="s">
        <v>2132</v>
      </c>
      <c r="U435" s="380" t="n">
        <v>45833.125</v>
      </c>
      <c r="V435" s="380" t="n">
        <v>45839.125</v>
      </c>
      <c r="W435" s="0" t="s">
        <v>2132</v>
      </c>
      <c r="X435" s="0" t="s">
        <v>20931</v>
      </c>
      <c r="AA435" s="0" t="s">
        <v>2574</v>
      </c>
      <c r="AB435" s="0" t="s">
        <v>17781</v>
      </c>
      <c r="AC435" s="0" t="n">
        <v>4500000</v>
      </c>
      <c r="AD435" s="0" t="n">
        <v>4000000</v>
      </c>
      <c r="AE435" s="0" t="n">
        <v>5</v>
      </c>
      <c r="AF435" s="0" t="n">
        <f aca="false">FALSE()</f>
        <v>0</v>
      </c>
      <c r="AG435" s="0" t="n">
        <f aca="false">TRUE()</f>
        <v>1</v>
      </c>
      <c r="AH435" s="0" t="n">
        <f aca="false">TRUE()</f>
        <v>1</v>
      </c>
      <c r="AI435" s="0" t="n">
        <f aca="false">FALSE()</f>
        <v>0</v>
      </c>
      <c r="AJ435" s="0" t="n">
        <f aca="false">FALSE()</f>
        <v>0</v>
      </c>
      <c r="AK435" s="0" t="n">
        <f aca="false">FALSE()</f>
        <v>0</v>
      </c>
      <c r="AL435" s="0" t="s">
        <v>3129</v>
      </c>
      <c r="AM435" s="0" t="n">
        <f aca="false">TRUE()</f>
        <v>1</v>
      </c>
      <c r="AN435" s="0" t="s">
        <v>20932</v>
      </c>
      <c r="AO435" s="0" t="n">
        <v>1</v>
      </c>
      <c r="AP435" s="0" t="s">
        <v>20933</v>
      </c>
      <c r="AQ435" s="0" t="s">
        <v>20934</v>
      </c>
      <c r="AR435" s="0" t="n">
        <f aca="false">TRUE()</f>
        <v>1</v>
      </c>
      <c r="AS435" s="0" t="n">
        <f aca="false">FALSE()</f>
        <v>0</v>
      </c>
      <c r="AT435" s="0" t="n">
        <f aca="false">FALSE()</f>
        <v>0</v>
      </c>
      <c r="AU435" s="0" t="n">
        <f aca="false">FALSE()</f>
        <v>0</v>
      </c>
      <c r="AV435" s="0" t="n">
        <f aca="false">FALSE()</f>
        <v>0</v>
      </c>
      <c r="AW435" s="0" t="n">
        <f aca="false">TRUE()</f>
        <v>1</v>
      </c>
      <c r="AX435" s="380" t="n">
        <v>45839.6173611111</v>
      </c>
      <c r="AY435" s="380" t="n">
        <v>45839.125</v>
      </c>
      <c r="AZ435" s="0" t="n">
        <v>1</v>
      </c>
      <c r="BA435" s="0" t="s">
        <v>7878</v>
      </c>
      <c r="BB435" s="0" t="n">
        <v>1</v>
      </c>
      <c r="BC435" s="380" t="n">
        <v>25569.125</v>
      </c>
      <c r="BD435" s="0" t="s">
        <v>2170</v>
      </c>
      <c r="BE435" s="0" t="s">
        <v>2170</v>
      </c>
      <c r="BF435" s="0" t="s">
        <v>2118</v>
      </c>
    </row>
    <row r="436" customFormat="false" ht="15" hidden="false" customHeight="false" outlineLevel="0" collapsed="false">
      <c r="A436" s="0" t="s">
        <v>20935</v>
      </c>
      <c r="B436" s="0" t="s">
        <v>20936</v>
      </c>
      <c r="C436" s="0" t="s">
        <v>20935</v>
      </c>
      <c r="D436" s="0" t="s">
        <v>2133</v>
      </c>
      <c r="E436" s="0" t="s">
        <v>20935</v>
      </c>
      <c r="F436" s="0" t="n">
        <v>1</v>
      </c>
      <c r="G436" s="0" t="s">
        <v>434</v>
      </c>
      <c r="H436" s="0" t="s">
        <v>2170</v>
      </c>
      <c r="I436" s="0" t="s">
        <v>2170</v>
      </c>
      <c r="J436" s="0" t="s">
        <v>2170</v>
      </c>
      <c r="K436" s="0" t="s">
        <v>2170</v>
      </c>
      <c r="L436" s="0" t="s">
        <v>2170</v>
      </c>
      <c r="M436" s="0" t="s">
        <v>2170</v>
      </c>
      <c r="N436" s="0" t="n">
        <f aca="false">FALSE()</f>
        <v>0</v>
      </c>
      <c r="O436" s="0" t="s">
        <v>20937</v>
      </c>
      <c r="P436" s="0" t="s">
        <v>17780</v>
      </c>
      <c r="Q436" s="0" t="n">
        <v>12</v>
      </c>
      <c r="R436" s="380" t="n">
        <v>49029.125</v>
      </c>
      <c r="S436" s="223" t="n">
        <v>1000</v>
      </c>
      <c r="T436" s="0" t="s">
        <v>2132</v>
      </c>
      <c r="U436" s="380" t="n">
        <v>45646.125</v>
      </c>
      <c r="V436" s="380" t="n">
        <v>45744.125</v>
      </c>
      <c r="W436" s="0" t="s">
        <v>2132</v>
      </c>
      <c r="X436" s="0" t="s">
        <v>20938</v>
      </c>
      <c r="Y436" s="0" t="s">
        <v>601</v>
      </c>
      <c r="Z436" s="0" t="s">
        <v>2602</v>
      </c>
      <c r="AA436" s="0" t="s">
        <v>2891</v>
      </c>
      <c r="AB436" s="0" t="s">
        <v>17781</v>
      </c>
      <c r="AC436" s="0" t="n">
        <v>4000000</v>
      </c>
      <c r="AD436" s="0" t="n">
        <v>4000000</v>
      </c>
      <c r="AE436" s="0" t="n">
        <v>5</v>
      </c>
      <c r="AF436" s="0" t="n">
        <f aca="false">FALSE()</f>
        <v>0</v>
      </c>
      <c r="AG436" s="0" t="n">
        <f aca="false">TRUE()</f>
        <v>1</v>
      </c>
      <c r="AH436" s="0" t="n">
        <f aca="false">TRUE()</f>
        <v>1</v>
      </c>
      <c r="AI436" s="0" t="n">
        <f aca="false">FALSE()</f>
        <v>0</v>
      </c>
      <c r="AJ436" s="0" t="n">
        <f aca="false">FALSE()</f>
        <v>0</v>
      </c>
      <c r="AK436" s="0" t="n">
        <f aca="false">TRUE()</f>
        <v>1</v>
      </c>
      <c r="AL436" s="0" t="s">
        <v>2129</v>
      </c>
      <c r="AM436" s="0" t="n">
        <f aca="false">TRUE()</f>
        <v>1</v>
      </c>
      <c r="AN436" s="0" t="s">
        <v>20939</v>
      </c>
      <c r="AO436" s="0" t="n">
        <v>1</v>
      </c>
      <c r="AP436" s="0" t="s">
        <v>20940</v>
      </c>
      <c r="AQ436" s="0" t="s">
        <v>20941</v>
      </c>
      <c r="AR436" s="0" t="n">
        <f aca="false">TRUE()</f>
        <v>1</v>
      </c>
      <c r="AS436" s="0" t="n">
        <f aca="false">FALSE()</f>
        <v>0</v>
      </c>
      <c r="AT436" s="0" t="n">
        <f aca="false">FALSE()</f>
        <v>0</v>
      </c>
      <c r="AU436" s="0" t="n">
        <f aca="false">FALSE()</f>
        <v>0</v>
      </c>
      <c r="AV436" s="0" t="n">
        <f aca="false">FALSE()</f>
        <v>0</v>
      </c>
      <c r="AW436" s="0" t="n">
        <f aca="false">TRUE()</f>
        <v>1</v>
      </c>
      <c r="AX436" s="380" t="n">
        <v>45744.6236111111</v>
      </c>
      <c r="AY436" s="380" t="n">
        <v>45744.125</v>
      </c>
      <c r="AZ436" s="0" t="n">
        <v>1</v>
      </c>
      <c r="BA436" s="0" t="s">
        <v>20942</v>
      </c>
      <c r="BB436" s="0" t="n">
        <v>0</v>
      </c>
      <c r="BC436" s="380" t="n">
        <v>25569.125</v>
      </c>
      <c r="BD436" s="0" t="s">
        <v>2170</v>
      </c>
      <c r="BE436" s="0" t="s">
        <v>2170</v>
      </c>
      <c r="BF436" s="0" t="s">
        <v>18275</v>
      </c>
    </row>
    <row r="437" customFormat="false" ht="15" hidden="false" customHeight="false" outlineLevel="0" collapsed="false">
      <c r="A437" s="0" t="s">
        <v>20943</v>
      </c>
      <c r="B437" s="0" t="s">
        <v>20944</v>
      </c>
      <c r="C437" s="0" t="s">
        <v>20943</v>
      </c>
      <c r="D437" s="0" t="s">
        <v>2133</v>
      </c>
      <c r="E437" s="0" t="s">
        <v>20943</v>
      </c>
      <c r="F437" s="0" t="n">
        <v>1</v>
      </c>
      <c r="G437" s="0" t="s">
        <v>434</v>
      </c>
      <c r="H437" s="0" t="s">
        <v>2170</v>
      </c>
      <c r="I437" s="0" t="s">
        <v>2170</v>
      </c>
      <c r="J437" s="0" t="s">
        <v>2170</v>
      </c>
      <c r="K437" s="0" t="s">
        <v>2170</v>
      </c>
      <c r="L437" s="0" t="s">
        <v>2170</v>
      </c>
      <c r="M437" s="0" t="s">
        <v>2170</v>
      </c>
      <c r="N437" s="0" t="n">
        <f aca="false">FALSE()</f>
        <v>0</v>
      </c>
      <c r="O437" s="0" t="s">
        <v>20945</v>
      </c>
      <c r="P437" s="0" t="s">
        <v>17780</v>
      </c>
      <c r="Q437" s="0" t="n">
        <v>12</v>
      </c>
      <c r="R437" s="380" t="n">
        <v>46659.125</v>
      </c>
      <c r="S437" s="223" t="n">
        <v>1000</v>
      </c>
      <c r="T437" s="0" t="s">
        <v>2132</v>
      </c>
      <c r="U437" s="380" t="n">
        <v>45812.125</v>
      </c>
      <c r="V437" s="380" t="n">
        <v>45819.125</v>
      </c>
      <c r="W437" s="0" t="s">
        <v>2132</v>
      </c>
      <c r="X437" s="0" t="s">
        <v>20946</v>
      </c>
      <c r="AA437" s="0" t="s">
        <v>2684</v>
      </c>
      <c r="AB437" s="0" t="s">
        <v>17781</v>
      </c>
      <c r="AC437" s="0" t="n">
        <v>15000000</v>
      </c>
      <c r="AD437" s="0" t="n">
        <v>15000000</v>
      </c>
      <c r="AE437" s="0" t="n">
        <v>5</v>
      </c>
      <c r="AF437" s="0" t="n">
        <f aca="false">FALSE()</f>
        <v>0</v>
      </c>
      <c r="AG437" s="0" t="n">
        <f aca="false">TRUE()</f>
        <v>1</v>
      </c>
      <c r="AH437" s="0" t="n">
        <f aca="false">TRUE()</f>
        <v>1</v>
      </c>
      <c r="AI437" s="0" t="n">
        <f aca="false">FALSE()</f>
        <v>0</v>
      </c>
      <c r="AJ437" s="0" t="n">
        <f aca="false">FALSE()</f>
        <v>0</v>
      </c>
      <c r="AK437" s="0" t="n">
        <f aca="false">FALSE()</f>
        <v>0</v>
      </c>
      <c r="AL437" s="0" t="s">
        <v>2129</v>
      </c>
      <c r="AM437" s="0" t="n">
        <f aca="false">TRUE()</f>
        <v>1</v>
      </c>
      <c r="AN437" s="0" t="s">
        <v>20947</v>
      </c>
      <c r="AO437" s="0" t="n">
        <v>1</v>
      </c>
      <c r="AP437" s="0" t="s">
        <v>20948</v>
      </c>
      <c r="AQ437" s="0" t="s">
        <v>20949</v>
      </c>
      <c r="AR437" s="0" t="n">
        <f aca="false">TRUE()</f>
        <v>1</v>
      </c>
      <c r="AS437" s="0" t="n">
        <f aca="false">FALSE()</f>
        <v>0</v>
      </c>
      <c r="AT437" s="0" t="n">
        <f aca="false">FALSE()</f>
        <v>0</v>
      </c>
      <c r="AU437" s="0" t="n">
        <f aca="false">FALSE()</f>
        <v>0</v>
      </c>
      <c r="AV437" s="0" t="n">
        <f aca="false">FALSE()</f>
        <v>0</v>
      </c>
      <c r="AW437" s="0" t="n">
        <f aca="false">TRUE()</f>
        <v>1</v>
      </c>
      <c r="AX437" s="380" t="n">
        <v>45819.6145833333</v>
      </c>
      <c r="AY437" s="380" t="n">
        <v>45819.125</v>
      </c>
      <c r="AZ437" s="0" t="n">
        <v>1</v>
      </c>
      <c r="BA437" s="0" t="s">
        <v>19359</v>
      </c>
      <c r="BB437" s="0" t="n">
        <v>0</v>
      </c>
      <c r="BC437" s="380" t="n">
        <v>25569.125</v>
      </c>
      <c r="BD437" s="0" t="s">
        <v>2170</v>
      </c>
      <c r="BE437" s="0" t="s">
        <v>2170</v>
      </c>
      <c r="BF437" s="0" t="s">
        <v>2118</v>
      </c>
    </row>
    <row r="438" customFormat="false" ht="15" hidden="false" customHeight="false" outlineLevel="0" collapsed="false">
      <c r="A438" s="0" t="s">
        <v>20950</v>
      </c>
      <c r="B438" s="0" t="s">
        <v>20951</v>
      </c>
      <c r="C438" s="0" t="s">
        <v>20950</v>
      </c>
      <c r="D438" s="0" t="s">
        <v>2133</v>
      </c>
      <c r="E438" s="0" t="s">
        <v>20950</v>
      </c>
      <c r="F438" s="0" t="n">
        <v>1</v>
      </c>
      <c r="G438" s="0" t="s">
        <v>434</v>
      </c>
      <c r="H438" s="0" t="s">
        <v>2596</v>
      </c>
      <c r="I438" s="0" t="s">
        <v>2596</v>
      </c>
      <c r="J438" s="0" t="s">
        <v>2598</v>
      </c>
      <c r="K438" s="0" t="s">
        <v>2170</v>
      </c>
      <c r="L438" s="0" t="s">
        <v>2600</v>
      </c>
      <c r="M438" s="0" t="s">
        <v>2170</v>
      </c>
      <c r="N438" s="0" t="n">
        <f aca="false">FALSE()</f>
        <v>0</v>
      </c>
      <c r="O438" s="0" t="s">
        <v>20952</v>
      </c>
      <c r="P438" s="0" t="s">
        <v>17780</v>
      </c>
      <c r="Q438" s="0" t="n">
        <v>12</v>
      </c>
      <c r="R438" s="380" t="n">
        <v>46276.125</v>
      </c>
      <c r="S438" s="223" t="n">
        <v>1000</v>
      </c>
      <c r="T438" s="0" t="s">
        <v>2132</v>
      </c>
      <c r="U438" s="380" t="n">
        <v>45729.125</v>
      </c>
      <c r="V438" s="380" t="n">
        <v>45736.125</v>
      </c>
      <c r="W438" s="0" t="s">
        <v>2132</v>
      </c>
      <c r="X438" s="0" t="s">
        <v>20953</v>
      </c>
      <c r="Y438" s="0" t="s">
        <v>601</v>
      </c>
      <c r="Z438" s="0" t="s">
        <v>2602</v>
      </c>
      <c r="AA438" s="0" t="s">
        <v>2115</v>
      </c>
      <c r="AB438" s="0" t="s">
        <v>17781</v>
      </c>
      <c r="AC438" s="0" t="n">
        <v>15000000</v>
      </c>
      <c r="AD438" s="0" t="n">
        <v>15000000</v>
      </c>
      <c r="AE438" s="0" t="n">
        <v>5</v>
      </c>
      <c r="AF438" s="0" t="n">
        <f aca="false">FALSE()</f>
        <v>0</v>
      </c>
      <c r="AG438" s="0" t="n">
        <f aca="false">TRUE()</f>
        <v>1</v>
      </c>
      <c r="AH438" s="0" t="n">
        <f aca="false">TRUE()</f>
        <v>1</v>
      </c>
      <c r="AI438" s="0" t="n">
        <f aca="false">FALSE()</f>
        <v>0</v>
      </c>
      <c r="AJ438" s="0" t="n">
        <f aca="false">FALSE()</f>
        <v>0</v>
      </c>
      <c r="AK438" s="0" t="n">
        <f aca="false">FALSE()</f>
        <v>0</v>
      </c>
      <c r="AL438" s="0" t="s">
        <v>2129</v>
      </c>
      <c r="AM438" s="0" t="n">
        <f aca="false">TRUE()</f>
        <v>1</v>
      </c>
      <c r="AN438" s="0" t="s">
        <v>20954</v>
      </c>
      <c r="AO438" s="0" t="n">
        <v>1</v>
      </c>
      <c r="AP438" s="0" t="s">
        <v>20955</v>
      </c>
      <c r="AQ438" s="0" t="s">
        <v>20956</v>
      </c>
      <c r="AR438" s="0" t="n">
        <f aca="false">TRUE()</f>
        <v>1</v>
      </c>
      <c r="AS438" s="0" t="n">
        <f aca="false">FALSE()</f>
        <v>0</v>
      </c>
      <c r="AT438" s="0" t="n">
        <f aca="false">FALSE()</f>
        <v>0</v>
      </c>
      <c r="AU438" s="0" t="n">
        <f aca="false">FALSE()</f>
        <v>0</v>
      </c>
      <c r="AV438" s="0" t="n">
        <f aca="false">FALSE()</f>
        <v>0</v>
      </c>
      <c r="AW438" s="0" t="n">
        <f aca="false">TRUE()</f>
        <v>1</v>
      </c>
      <c r="AX438" s="380" t="n">
        <v>45736.6458333333</v>
      </c>
      <c r="AY438" s="380" t="n">
        <v>45736.125</v>
      </c>
      <c r="AZ438" s="0" t="n">
        <v>1</v>
      </c>
      <c r="BA438" s="0" t="s">
        <v>20957</v>
      </c>
      <c r="BB438" s="0" t="n">
        <v>0</v>
      </c>
      <c r="BC438" s="380" t="n">
        <v>25569.125</v>
      </c>
      <c r="BD438" s="0" t="s">
        <v>2598</v>
      </c>
      <c r="BE438" s="0" t="s">
        <v>2170</v>
      </c>
      <c r="BF438" s="0" t="s">
        <v>2118</v>
      </c>
    </row>
    <row r="439" customFormat="false" ht="15" hidden="false" customHeight="false" outlineLevel="0" collapsed="false">
      <c r="A439" s="0" t="s">
        <v>20958</v>
      </c>
      <c r="B439" s="0" t="s">
        <v>20959</v>
      </c>
      <c r="C439" s="0" t="s">
        <v>20958</v>
      </c>
      <c r="D439" s="0" t="s">
        <v>2133</v>
      </c>
      <c r="E439" s="0" t="s">
        <v>20958</v>
      </c>
      <c r="F439" s="0" t="n">
        <v>1</v>
      </c>
      <c r="G439" s="0" t="s">
        <v>434</v>
      </c>
      <c r="H439" s="0" t="s">
        <v>2170</v>
      </c>
      <c r="I439" s="0" t="s">
        <v>2170</v>
      </c>
      <c r="J439" s="0" t="s">
        <v>2170</v>
      </c>
      <c r="K439" s="0" t="s">
        <v>2170</v>
      </c>
      <c r="L439" s="0" t="s">
        <v>2170</v>
      </c>
      <c r="M439" s="0" t="s">
        <v>2170</v>
      </c>
      <c r="N439" s="0" t="n">
        <f aca="false">FALSE()</f>
        <v>0</v>
      </c>
      <c r="O439" s="0" t="s">
        <v>20960</v>
      </c>
      <c r="P439" s="0" t="s">
        <v>17780</v>
      </c>
      <c r="Q439" s="0" t="n">
        <v>12</v>
      </c>
      <c r="R439" s="380" t="n">
        <v>46546.125</v>
      </c>
      <c r="S439" s="223" t="n">
        <v>1000</v>
      </c>
      <c r="T439" s="0" t="s">
        <v>2132</v>
      </c>
      <c r="U439" s="380" t="n">
        <v>45819.125</v>
      </c>
      <c r="V439" s="380" t="n">
        <v>45826.125</v>
      </c>
      <c r="W439" s="0" t="s">
        <v>2132</v>
      </c>
      <c r="X439" s="0" t="s">
        <v>20961</v>
      </c>
      <c r="Y439" s="0" t="s">
        <v>601</v>
      </c>
      <c r="Z439" s="0" t="s">
        <v>2602</v>
      </c>
      <c r="AA439" s="0" t="s">
        <v>2684</v>
      </c>
      <c r="AB439" s="0" t="s">
        <v>17781</v>
      </c>
      <c r="AC439" s="0" t="n">
        <v>15000000</v>
      </c>
      <c r="AD439" s="0" t="n">
        <v>15000000</v>
      </c>
      <c r="AE439" s="0" t="n">
        <v>5</v>
      </c>
      <c r="AF439" s="0" t="n">
        <f aca="false">FALSE()</f>
        <v>0</v>
      </c>
      <c r="AG439" s="0" t="n">
        <f aca="false">TRUE()</f>
        <v>1</v>
      </c>
      <c r="AH439" s="0" t="n">
        <f aca="false">TRUE()</f>
        <v>1</v>
      </c>
      <c r="AI439" s="0" t="n">
        <f aca="false">TRUE()</f>
        <v>1</v>
      </c>
      <c r="AJ439" s="0" t="n">
        <f aca="false">FALSE()</f>
        <v>0</v>
      </c>
      <c r="AK439" s="0" t="n">
        <f aca="false">FALSE()</f>
        <v>0</v>
      </c>
      <c r="AL439" s="0" t="s">
        <v>2129</v>
      </c>
      <c r="AM439" s="0" t="n">
        <f aca="false">TRUE()</f>
        <v>1</v>
      </c>
      <c r="AN439" s="0" t="s">
        <v>20962</v>
      </c>
      <c r="AO439" s="0" t="n">
        <v>1</v>
      </c>
      <c r="AP439" s="0" t="s">
        <v>20963</v>
      </c>
      <c r="AQ439" s="0" t="s">
        <v>20964</v>
      </c>
      <c r="AR439" s="0" t="n">
        <f aca="false">TRUE()</f>
        <v>1</v>
      </c>
      <c r="AS439" s="0" t="n">
        <f aca="false">FALSE()</f>
        <v>0</v>
      </c>
      <c r="AT439" s="0" t="n">
        <f aca="false">FALSE()</f>
        <v>0</v>
      </c>
      <c r="AU439" s="0" t="n">
        <f aca="false">FALSE()</f>
        <v>0</v>
      </c>
      <c r="AV439" s="0" t="n">
        <f aca="false">FALSE()</f>
        <v>0</v>
      </c>
      <c r="AW439" s="0" t="n">
        <f aca="false">TRUE()</f>
        <v>1</v>
      </c>
      <c r="AX439" s="380" t="n">
        <v>45826.6215277778</v>
      </c>
      <c r="AY439" s="380" t="n">
        <v>45826.125</v>
      </c>
      <c r="AZ439" s="0" t="n">
        <v>1</v>
      </c>
      <c r="BA439" s="0" t="s">
        <v>19359</v>
      </c>
      <c r="BB439" s="0" t="n">
        <v>0</v>
      </c>
      <c r="BC439" s="380" t="n">
        <v>25569.125</v>
      </c>
      <c r="BD439" s="0" t="s">
        <v>2170</v>
      </c>
      <c r="BE439" s="0" t="s">
        <v>2170</v>
      </c>
      <c r="BF439" s="0" t="s">
        <v>17868</v>
      </c>
    </row>
    <row r="440" customFormat="false" ht="15" hidden="false" customHeight="false" outlineLevel="0" collapsed="false">
      <c r="A440" s="0" t="s">
        <v>20965</v>
      </c>
      <c r="B440" s="0" t="s">
        <v>20966</v>
      </c>
      <c r="C440" s="0" t="s">
        <v>20965</v>
      </c>
      <c r="D440" s="0" t="s">
        <v>2133</v>
      </c>
      <c r="E440" s="0" t="s">
        <v>20965</v>
      </c>
      <c r="F440" s="0" t="n">
        <v>1</v>
      </c>
      <c r="G440" s="0" t="s">
        <v>434</v>
      </c>
      <c r="H440" s="0" t="s">
        <v>2170</v>
      </c>
      <c r="I440" s="0" t="s">
        <v>2170</v>
      </c>
      <c r="J440" s="0" t="s">
        <v>2170</v>
      </c>
      <c r="K440" s="0" t="s">
        <v>2170</v>
      </c>
      <c r="L440" s="0" t="s">
        <v>2170</v>
      </c>
      <c r="M440" s="0" t="s">
        <v>2170</v>
      </c>
      <c r="N440" s="0" t="n">
        <f aca="false">FALSE()</f>
        <v>0</v>
      </c>
      <c r="O440" s="0" t="s">
        <v>20967</v>
      </c>
      <c r="P440" s="0" t="s">
        <v>17838</v>
      </c>
      <c r="Q440" s="0" t="n">
        <v>2</v>
      </c>
      <c r="R440" s="380" t="n">
        <v>46199.125</v>
      </c>
      <c r="S440" s="223" t="n">
        <v>1000</v>
      </c>
      <c r="T440" s="0" t="s">
        <v>2132</v>
      </c>
      <c r="U440" s="380" t="n">
        <v>44179.125</v>
      </c>
      <c r="V440" s="380" t="n">
        <v>45107.125</v>
      </c>
      <c r="W440" s="0" t="s">
        <v>2132</v>
      </c>
      <c r="X440" s="0" t="s">
        <v>20968</v>
      </c>
      <c r="Y440" s="0" t="s">
        <v>601</v>
      </c>
      <c r="Z440" s="0" t="s">
        <v>2602</v>
      </c>
      <c r="AA440" s="0" t="s">
        <v>610</v>
      </c>
      <c r="AB440" s="0" t="s">
        <v>17781</v>
      </c>
      <c r="AC440" s="0" t="n">
        <v>15000000</v>
      </c>
      <c r="AD440" s="0" t="n">
        <v>20000000</v>
      </c>
      <c r="AE440" s="0" t="n">
        <v>5</v>
      </c>
      <c r="AF440" s="0" t="n">
        <f aca="false">FALSE()</f>
        <v>0</v>
      </c>
      <c r="AG440" s="0" t="n">
        <f aca="false">TRUE()</f>
        <v>1</v>
      </c>
      <c r="AH440" s="0" t="n">
        <f aca="false">TRUE()</f>
        <v>1</v>
      </c>
      <c r="AI440" s="0" t="n">
        <f aca="false">FALSE()</f>
        <v>0</v>
      </c>
      <c r="AJ440" s="0" t="n">
        <f aca="false">FALSE()</f>
        <v>0</v>
      </c>
      <c r="AK440" s="0" t="n">
        <f aca="false">FALSE()</f>
        <v>0</v>
      </c>
      <c r="AL440" s="0" t="s">
        <v>2129</v>
      </c>
      <c r="AM440" s="0" t="n">
        <f aca="false">TRUE()</f>
        <v>1</v>
      </c>
      <c r="AN440" s="0" t="s">
        <v>20969</v>
      </c>
      <c r="AO440" s="0" t="n">
        <v>1</v>
      </c>
      <c r="AP440" s="0" t="s">
        <v>20970</v>
      </c>
      <c r="AQ440" s="0" t="s">
        <v>20971</v>
      </c>
      <c r="AR440" s="0" t="n">
        <f aca="false">TRUE()</f>
        <v>1</v>
      </c>
      <c r="AS440" s="0" t="n">
        <f aca="false">FALSE()</f>
        <v>0</v>
      </c>
      <c r="AT440" s="0" t="n">
        <f aca="false">FALSE()</f>
        <v>0</v>
      </c>
      <c r="AU440" s="0" t="n">
        <f aca="false">FALSE()</f>
        <v>0</v>
      </c>
      <c r="AV440" s="0" t="n">
        <f aca="false">FALSE()</f>
        <v>0</v>
      </c>
      <c r="AW440" s="0" t="n">
        <f aca="false">TRUE()</f>
        <v>1</v>
      </c>
      <c r="AX440" s="380" t="n">
        <v>45107.6486111111</v>
      </c>
      <c r="AY440" s="380" t="n">
        <v>45107.4166666667</v>
      </c>
      <c r="AZ440" s="0" t="n">
        <v>1</v>
      </c>
      <c r="BA440" s="0" t="s">
        <v>20333</v>
      </c>
      <c r="BB440" s="0" t="n">
        <v>0</v>
      </c>
      <c r="BC440" s="380" t="n">
        <v>25569.125</v>
      </c>
      <c r="BD440" s="0" t="s">
        <v>2170</v>
      </c>
      <c r="BE440" s="0" t="s">
        <v>2170</v>
      </c>
      <c r="BF440" s="0" t="s">
        <v>2118</v>
      </c>
    </row>
    <row r="441" customFormat="false" ht="15" hidden="false" customHeight="false" outlineLevel="0" collapsed="false">
      <c r="A441" s="0" t="s">
        <v>20972</v>
      </c>
      <c r="B441" s="0" t="s">
        <v>20973</v>
      </c>
      <c r="C441" s="0" t="s">
        <v>20972</v>
      </c>
      <c r="D441" s="0" t="s">
        <v>2133</v>
      </c>
      <c r="E441" s="0" t="s">
        <v>20972</v>
      </c>
      <c r="F441" s="0" t="n">
        <v>1</v>
      </c>
      <c r="G441" s="0" t="s">
        <v>434</v>
      </c>
      <c r="H441" s="0" t="s">
        <v>2170</v>
      </c>
      <c r="I441" s="0" t="s">
        <v>2170</v>
      </c>
      <c r="J441" s="0" t="s">
        <v>2170</v>
      </c>
      <c r="K441" s="0" t="s">
        <v>2170</v>
      </c>
      <c r="L441" s="0" t="s">
        <v>2170</v>
      </c>
      <c r="M441" s="0" t="s">
        <v>2170</v>
      </c>
      <c r="N441" s="0" t="n">
        <f aca="false">FALSE()</f>
        <v>0</v>
      </c>
      <c r="O441" s="0" t="s">
        <v>20974</v>
      </c>
      <c r="P441" s="0" t="s">
        <v>17780</v>
      </c>
      <c r="Q441" s="0" t="n">
        <v>4</v>
      </c>
      <c r="R441" s="380" t="n">
        <v>46434.125</v>
      </c>
      <c r="S441" s="223" t="n">
        <v>1000</v>
      </c>
      <c r="T441" s="0" t="s">
        <v>2132</v>
      </c>
      <c r="U441" s="380" t="n">
        <v>45324.125</v>
      </c>
      <c r="V441" s="380" t="n">
        <v>45342.125</v>
      </c>
      <c r="W441" s="0" t="s">
        <v>2132</v>
      </c>
      <c r="X441" s="0" t="s">
        <v>20975</v>
      </c>
      <c r="Y441" s="0" t="s">
        <v>601</v>
      </c>
      <c r="Z441" s="0" t="s">
        <v>2602</v>
      </c>
      <c r="AA441" s="0" t="s">
        <v>2891</v>
      </c>
      <c r="AB441" s="0" t="s">
        <v>17781</v>
      </c>
      <c r="AC441" s="0" t="n">
        <v>5000000</v>
      </c>
      <c r="AD441" s="0" t="n">
        <v>5000000</v>
      </c>
      <c r="AE441" s="0" t="n">
        <v>5</v>
      </c>
      <c r="AF441" s="0" t="n">
        <f aca="false">FALSE()</f>
        <v>0</v>
      </c>
      <c r="AG441" s="0" t="n">
        <f aca="false">TRUE()</f>
        <v>1</v>
      </c>
      <c r="AH441" s="0" t="n">
        <f aca="false">TRUE()</f>
        <v>1</v>
      </c>
      <c r="AI441" s="0" t="n">
        <f aca="false">FALSE()</f>
        <v>0</v>
      </c>
      <c r="AJ441" s="0" t="n">
        <f aca="false">FALSE()</f>
        <v>0</v>
      </c>
      <c r="AK441" s="0" t="n">
        <f aca="false">FALSE()</f>
        <v>0</v>
      </c>
      <c r="AL441" s="0" t="s">
        <v>2129</v>
      </c>
      <c r="AM441" s="0" t="n">
        <f aca="false">TRUE()</f>
        <v>1</v>
      </c>
      <c r="AN441" s="0" t="s">
        <v>20976</v>
      </c>
      <c r="AO441" s="0" t="n">
        <v>1</v>
      </c>
      <c r="AP441" s="0" t="s">
        <v>20977</v>
      </c>
      <c r="AQ441" s="0" t="s">
        <v>20978</v>
      </c>
      <c r="AR441" s="0" t="n">
        <f aca="false">TRUE()</f>
        <v>1</v>
      </c>
      <c r="AS441" s="0" t="n">
        <f aca="false">FALSE()</f>
        <v>0</v>
      </c>
      <c r="AT441" s="0" t="n">
        <f aca="false">FALSE()</f>
        <v>0</v>
      </c>
      <c r="AU441" s="0" t="n">
        <f aca="false">FALSE()</f>
        <v>0</v>
      </c>
      <c r="AV441" s="0" t="n">
        <f aca="false">FALSE()</f>
        <v>0</v>
      </c>
      <c r="AW441" s="0" t="n">
        <f aca="false">TRUE()</f>
        <v>1</v>
      </c>
      <c r="AX441" s="380" t="n">
        <v>45342.6263888889</v>
      </c>
      <c r="AY441" s="380" t="n">
        <v>45342.125</v>
      </c>
      <c r="AZ441" s="0" t="n">
        <v>1</v>
      </c>
      <c r="BA441" s="0" t="s">
        <v>20979</v>
      </c>
      <c r="BB441" s="0" t="n">
        <v>0</v>
      </c>
      <c r="BC441" s="380" t="n">
        <v>45888.125</v>
      </c>
      <c r="BD441" s="0" t="s">
        <v>2170</v>
      </c>
      <c r="BE441" s="0" t="s">
        <v>2170</v>
      </c>
      <c r="BF441" s="0" t="s">
        <v>2118</v>
      </c>
    </row>
    <row r="442" customFormat="false" ht="15" hidden="false" customHeight="false" outlineLevel="0" collapsed="false">
      <c r="A442" s="0" t="s">
        <v>20980</v>
      </c>
      <c r="B442" s="0" t="s">
        <v>20981</v>
      </c>
      <c r="C442" s="0" t="s">
        <v>20980</v>
      </c>
      <c r="D442" s="0" t="s">
        <v>2133</v>
      </c>
      <c r="E442" s="0" t="s">
        <v>20980</v>
      </c>
      <c r="F442" s="0" t="n">
        <v>1</v>
      </c>
      <c r="G442" s="0" t="s">
        <v>434</v>
      </c>
      <c r="H442" s="0" t="s">
        <v>2170</v>
      </c>
      <c r="I442" s="0" t="s">
        <v>2170</v>
      </c>
      <c r="J442" s="0" t="s">
        <v>2170</v>
      </c>
      <c r="K442" s="0" t="s">
        <v>2170</v>
      </c>
      <c r="L442" s="0" t="s">
        <v>2170</v>
      </c>
      <c r="M442" s="0" t="s">
        <v>2170</v>
      </c>
      <c r="N442" s="0" t="n">
        <f aca="false">FALSE()</f>
        <v>0</v>
      </c>
      <c r="O442" s="0" t="s">
        <v>20982</v>
      </c>
      <c r="P442" s="0" t="s">
        <v>17780</v>
      </c>
      <c r="Q442" s="0" t="n">
        <v>12</v>
      </c>
      <c r="R442" s="380" t="n">
        <v>46801.125</v>
      </c>
      <c r="S442" s="223" t="n">
        <v>1000</v>
      </c>
      <c r="T442" s="0" t="s">
        <v>2132</v>
      </c>
      <c r="U442" s="380" t="n">
        <v>45693.125</v>
      </c>
      <c r="V442" s="380" t="n">
        <v>45721.125</v>
      </c>
      <c r="W442" s="0" t="s">
        <v>2132</v>
      </c>
      <c r="X442" s="0" t="s">
        <v>19024</v>
      </c>
      <c r="Y442" s="0" t="s">
        <v>601</v>
      </c>
      <c r="Z442" s="0" t="s">
        <v>2602</v>
      </c>
      <c r="AA442" s="0" t="s">
        <v>610</v>
      </c>
      <c r="AB442" s="0" t="s">
        <v>17781</v>
      </c>
      <c r="AC442" s="0" t="n">
        <v>100000</v>
      </c>
      <c r="AD442" s="0" t="n">
        <v>100000</v>
      </c>
      <c r="AE442" s="0" t="n">
        <v>5</v>
      </c>
      <c r="AF442" s="0" t="n">
        <f aca="false">FALSE()</f>
        <v>0</v>
      </c>
      <c r="AG442" s="0" t="n">
        <f aca="false">TRUE()</f>
        <v>1</v>
      </c>
      <c r="AH442" s="0" t="n">
        <f aca="false">TRUE()</f>
        <v>1</v>
      </c>
      <c r="AI442" s="0" t="n">
        <f aca="false">FALSE()</f>
        <v>0</v>
      </c>
      <c r="AJ442" s="0" t="n">
        <f aca="false">FALSE()</f>
        <v>0</v>
      </c>
      <c r="AK442" s="0" t="n">
        <f aca="false">FALSE()</f>
        <v>0</v>
      </c>
      <c r="AL442" s="0" t="s">
        <v>2129</v>
      </c>
      <c r="AM442" s="0" t="n">
        <f aca="false">TRUE()</f>
        <v>1</v>
      </c>
      <c r="AN442" s="0" t="s">
        <v>20983</v>
      </c>
      <c r="AO442" s="0" t="n">
        <v>1</v>
      </c>
      <c r="AP442" s="0" t="s">
        <v>20984</v>
      </c>
      <c r="AQ442" s="0" t="s">
        <v>20985</v>
      </c>
      <c r="AR442" s="0" t="n">
        <f aca="false">TRUE()</f>
        <v>1</v>
      </c>
      <c r="AS442" s="0" t="n">
        <f aca="false">FALSE()</f>
        <v>0</v>
      </c>
      <c r="AT442" s="0" t="n">
        <f aca="false">FALSE()</f>
        <v>0</v>
      </c>
      <c r="AU442" s="0" t="n">
        <f aca="false">FALSE()</f>
        <v>0</v>
      </c>
      <c r="AV442" s="0" t="n">
        <f aca="false">FALSE()</f>
        <v>0</v>
      </c>
      <c r="AW442" s="0" t="n">
        <f aca="false">TRUE()</f>
        <v>1</v>
      </c>
      <c r="AX442" s="380" t="n">
        <v>45721.6875</v>
      </c>
      <c r="AY442" s="380" t="n">
        <v>45721.125</v>
      </c>
      <c r="AZ442" s="0" t="n">
        <v>3</v>
      </c>
      <c r="BA442" s="0" t="s">
        <v>18173</v>
      </c>
      <c r="BB442" s="0" t="n">
        <v>0</v>
      </c>
      <c r="BC442" s="380" t="n">
        <v>25569.125</v>
      </c>
      <c r="BD442" s="0" t="s">
        <v>2170</v>
      </c>
      <c r="BE442" s="0" t="s">
        <v>2170</v>
      </c>
      <c r="BF442" s="0" t="s">
        <v>604</v>
      </c>
    </row>
    <row r="443" customFormat="false" ht="15" hidden="false" customHeight="false" outlineLevel="0" collapsed="false">
      <c r="A443" s="0" t="s">
        <v>20986</v>
      </c>
      <c r="B443" s="0" t="s">
        <v>20987</v>
      </c>
      <c r="C443" s="0" t="s">
        <v>20986</v>
      </c>
      <c r="D443" s="0" t="s">
        <v>2133</v>
      </c>
      <c r="E443" s="0" t="s">
        <v>20986</v>
      </c>
      <c r="F443" s="0" t="n">
        <v>1</v>
      </c>
      <c r="G443" s="0" t="s">
        <v>434</v>
      </c>
      <c r="H443" s="0" t="s">
        <v>2170</v>
      </c>
      <c r="I443" s="0" t="s">
        <v>2170</v>
      </c>
      <c r="J443" s="0" t="s">
        <v>2170</v>
      </c>
      <c r="K443" s="0" t="s">
        <v>2170</v>
      </c>
      <c r="L443" s="0" t="s">
        <v>2170</v>
      </c>
      <c r="M443" s="0" t="s">
        <v>2170</v>
      </c>
      <c r="N443" s="0" t="n">
        <f aca="false">FALSE()</f>
        <v>0</v>
      </c>
      <c r="O443" s="0" t="s">
        <v>20988</v>
      </c>
      <c r="P443" s="0" t="s">
        <v>17780</v>
      </c>
      <c r="Q443" s="0" t="n">
        <v>12</v>
      </c>
      <c r="R443" s="380" t="n">
        <v>46815.125</v>
      </c>
      <c r="S443" s="223" t="n">
        <v>1000</v>
      </c>
      <c r="T443" s="0" t="s">
        <v>2132</v>
      </c>
      <c r="U443" s="380" t="n">
        <v>45723.125</v>
      </c>
      <c r="V443" s="380" t="n">
        <v>45735.125</v>
      </c>
      <c r="W443" s="0" t="s">
        <v>2132</v>
      </c>
      <c r="X443" s="0" t="s">
        <v>20989</v>
      </c>
      <c r="Y443" s="0" t="s">
        <v>601</v>
      </c>
      <c r="Z443" s="0" t="s">
        <v>2602</v>
      </c>
      <c r="AA443" s="0" t="s">
        <v>2451</v>
      </c>
      <c r="AB443" s="0" t="s">
        <v>17781</v>
      </c>
      <c r="AC443" s="0" t="n">
        <v>3000000</v>
      </c>
      <c r="AD443" s="0" t="n">
        <v>3000000</v>
      </c>
      <c r="AE443" s="0" t="n">
        <v>5</v>
      </c>
      <c r="AF443" s="0" t="n">
        <f aca="false">FALSE()</f>
        <v>0</v>
      </c>
      <c r="AG443" s="0" t="n">
        <f aca="false">TRUE()</f>
        <v>1</v>
      </c>
      <c r="AH443" s="0" t="n">
        <f aca="false">TRUE()</f>
        <v>1</v>
      </c>
      <c r="AI443" s="0" t="n">
        <f aca="false">FALSE()</f>
        <v>0</v>
      </c>
      <c r="AJ443" s="0" t="n">
        <f aca="false">FALSE()</f>
        <v>0</v>
      </c>
      <c r="AK443" s="0" t="n">
        <f aca="false">FALSE()</f>
        <v>0</v>
      </c>
      <c r="AL443" s="0" t="s">
        <v>2129</v>
      </c>
      <c r="AM443" s="0" t="n">
        <f aca="false">TRUE()</f>
        <v>1</v>
      </c>
      <c r="AN443" s="0" t="s">
        <v>20990</v>
      </c>
      <c r="AO443" s="0" t="n">
        <v>1</v>
      </c>
      <c r="AP443" s="0" t="s">
        <v>20991</v>
      </c>
      <c r="AQ443" s="0" t="s">
        <v>20992</v>
      </c>
      <c r="AR443" s="0" t="n">
        <f aca="false">TRUE()</f>
        <v>1</v>
      </c>
      <c r="AS443" s="0" t="n">
        <f aca="false">FALSE()</f>
        <v>0</v>
      </c>
      <c r="AT443" s="0" t="n">
        <f aca="false">FALSE()</f>
        <v>0</v>
      </c>
      <c r="AU443" s="0" t="n">
        <f aca="false">FALSE()</f>
        <v>0</v>
      </c>
      <c r="AV443" s="0" t="n">
        <f aca="false">FALSE()</f>
        <v>0</v>
      </c>
      <c r="AW443" s="0" t="n">
        <f aca="false">TRUE()</f>
        <v>1</v>
      </c>
      <c r="AX443" s="380" t="n">
        <v>45735.65625</v>
      </c>
      <c r="AY443" s="380" t="n">
        <v>45735.125</v>
      </c>
      <c r="AZ443" s="0" t="n">
        <v>1</v>
      </c>
      <c r="BA443" s="0" t="s">
        <v>20993</v>
      </c>
      <c r="BB443" s="0" t="n">
        <v>0</v>
      </c>
      <c r="BC443" s="380" t="n">
        <v>25569.125</v>
      </c>
      <c r="BD443" s="0" t="s">
        <v>2170</v>
      </c>
      <c r="BE443" s="0" t="s">
        <v>2170</v>
      </c>
      <c r="BF443" s="0" t="s">
        <v>604</v>
      </c>
    </row>
    <row r="444" customFormat="false" ht="15" hidden="false" customHeight="false" outlineLevel="0" collapsed="false">
      <c r="A444" s="0" t="s">
        <v>20994</v>
      </c>
      <c r="B444" s="0" t="s">
        <v>20995</v>
      </c>
      <c r="C444" s="0" t="s">
        <v>20994</v>
      </c>
      <c r="D444" s="0" t="s">
        <v>2133</v>
      </c>
      <c r="E444" s="0" t="s">
        <v>20994</v>
      </c>
      <c r="F444" s="0" t="n">
        <v>1</v>
      </c>
      <c r="G444" s="0" t="s">
        <v>434</v>
      </c>
      <c r="H444" s="0" t="s">
        <v>2170</v>
      </c>
      <c r="I444" s="0" t="s">
        <v>2170</v>
      </c>
      <c r="J444" s="0" t="s">
        <v>2170</v>
      </c>
      <c r="K444" s="0" t="s">
        <v>2170</v>
      </c>
      <c r="L444" s="0" t="s">
        <v>2170</v>
      </c>
      <c r="M444" s="0" t="s">
        <v>2170</v>
      </c>
      <c r="N444" s="0" t="n">
        <f aca="false">FALSE()</f>
        <v>0</v>
      </c>
      <c r="O444" s="0" t="s">
        <v>20996</v>
      </c>
      <c r="P444" s="0" t="s">
        <v>17780</v>
      </c>
      <c r="Q444" s="0" t="n">
        <v>12</v>
      </c>
      <c r="R444" s="380" t="n">
        <v>46516.125</v>
      </c>
      <c r="S444" s="223" t="n">
        <v>840</v>
      </c>
      <c r="T444" s="0" t="s">
        <v>2132</v>
      </c>
      <c r="U444" s="380" t="n">
        <v>45071.125</v>
      </c>
      <c r="V444" s="380" t="n">
        <v>45076.125</v>
      </c>
      <c r="W444" s="0" t="s">
        <v>2132</v>
      </c>
      <c r="X444" s="0" t="s">
        <v>20997</v>
      </c>
      <c r="Y444" s="0" t="s">
        <v>601</v>
      </c>
      <c r="Z444" s="0" t="s">
        <v>2602</v>
      </c>
      <c r="AA444" s="0" t="s">
        <v>2891</v>
      </c>
      <c r="AB444" s="0" t="s">
        <v>17781</v>
      </c>
      <c r="AC444" s="0" t="n">
        <v>250000</v>
      </c>
      <c r="AD444" s="0" t="n">
        <v>250000</v>
      </c>
      <c r="AE444" s="0" t="n">
        <v>5</v>
      </c>
      <c r="AF444" s="0" t="n">
        <f aca="false">FALSE()</f>
        <v>0</v>
      </c>
      <c r="AG444" s="0" t="n">
        <f aca="false">TRUE()</f>
        <v>1</v>
      </c>
      <c r="AH444" s="0" t="n">
        <f aca="false">TRUE()</f>
        <v>1</v>
      </c>
      <c r="AI444" s="0" t="n">
        <f aca="false">FALSE()</f>
        <v>0</v>
      </c>
      <c r="AJ444" s="0" t="n">
        <f aca="false">FALSE()</f>
        <v>0</v>
      </c>
      <c r="AK444" s="0" t="n">
        <f aca="false">TRUE()</f>
        <v>1</v>
      </c>
      <c r="AL444" s="0" t="s">
        <v>2129</v>
      </c>
      <c r="AM444" s="0" t="n">
        <f aca="false">TRUE()</f>
        <v>1</v>
      </c>
      <c r="AN444" s="0" t="s">
        <v>20998</v>
      </c>
      <c r="AO444" s="0" t="n">
        <v>1</v>
      </c>
      <c r="AP444" s="0" t="s">
        <v>20999</v>
      </c>
      <c r="AQ444" s="0" t="s">
        <v>21000</v>
      </c>
      <c r="AR444" s="0" t="n">
        <f aca="false">TRUE()</f>
        <v>1</v>
      </c>
      <c r="AS444" s="0" t="n">
        <f aca="false">FALSE()</f>
        <v>0</v>
      </c>
      <c r="AT444" s="0" t="n">
        <f aca="false">FALSE()</f>
        <v>0</v>
      </c>
      <c r="AU444" s="0" t="n">
        <f aca="false">FALSE()</f>
        <v>0</v>
      </c>
      <c r="AV444" s="0" t="n">
        <f aca="false">FALSE()</f>
        <v>0</v>
      </c>
      <c r="AW444" s="0" t="n">
        <f aca="false">FALSE()</f>
        <v>0</v>
      </c>
      <c r="AX444" s="380" t="n">
        <v>45076.7729166667</v>
      </c>
      <c r="AY444" s="380" t="n">
        <v>45076.4166666667</v>
      </c>
      <c r="AZ444" s="0" t="n">
        <v>2</v>
      </c>
      <c r="BA444" s="0" t="s">
        <v>21001</v>
      </c>
      <c r="BB444" s="0" t="n">
        <v>0</v>
      </c>
      <c r="BC444" s="380" t="n">
        <v>25569.125</v>
      </c>
      <c r="BD444" s="0" t="s">
        <v>2170</v>
      </c>
      <c r="BE444" s="0" t="s">
        <v>2170</v>
      </c>
      <c r="BF444" s="0" t="s">
        <v>604</v>
      </c>
    </row>
    <row r="445" customFormat="false" ht="15" hidden="false" customHeight="false" outlineLevel="0" collapsed="false">
      <c r="A445" s="0" t="s">
        <v>21002</v>
      </c>
      <c r="B445" s="0" t="s">
        <v>21003</v>
      </c>
      <c r="C445" s="0" t="s">
        <v>21002</v>
      </c>
      <c r="D445" s="0" t="s">
        <v>2133</v>
      </c>
      <c r="E445" s="0" t="s">
        <v>21002</v>
      </c>
      <c r="F445" s="0" t="n">
        <v>1</v>
      </c>
      <c r="G445" s="0" t="s">
        <v>434</v>
      </c>
      <c r="H445" s="0" t="s">
        <v>2170</v>
      </c>
      <c r="I445" s="0" t="s">
        <v>2170</v>
      </c>
      <c r="J445" s="0" t="s">
        <v>2170</v>
      </c>
      <c r="K445" s="0" t="s">
        <v>2170</v>
      </c>
      <c r="L445" s="0" t="s">
        <v>2170</v>
      </c>
      <c r="M445" s="0" t="s">
        <v>2170</v>
      </c>
      <c r="N445" s="0" t="n">
        <f aca="false">FALSE()</f>
        <v>0</v>
      </c>
      <c r="O445" s="0" t="s">
        <v>21004</v>
      </c>
      <c r="P445" s="0" t="s">
        <v>17838</v>
      </c>
      <c r="Q445" s="0" t="n">
        <v>12</v>
      </c>
      <c r="R445" s="380" t="n">
        <v>47079.125</v>
      </c>
      <c r="S445" s="223" t="n">
        <v>1000</v>
      </c>
      <c r="T445" s="0" t="s">
        <v>2132</v>
      </c>
      <c r="U445" s="380" t="n">
        <v>45694.125</v>
      </c>
      <c r="V445" s="380" t="n">
        <v>45699.125</v>
      </c>
      <c r="W445" s="0" t="s">
        <v>2132</v>
      </c>
      <c r="X445" s="0" t="s">
        <v>21005</v>
      </c>
      <c r="Y445" s="0" t="s">
        <v>601</v>
      </c>
      <c r="Z445" s="0" t="s">
        <v>2602</v>
      </c>
      <c r="AA445" s="0" t="s">
        <v>2115</v>
      </c>
      <c r="AB445" s="0" t="s">
        <v>17781</v>
      </c>
      <c r="AC445" s="0" t="n">
        <v>20000000</v>
      </c>
      <c r="AD445" s="0" t="n">
        <v>20000000</v>
      </c>
      <c r="AE445" s="0" t="n">
        <v>5</v>
      </c>
      <c r="AF445" s="0" t="n">
        <f aca="false">FALSE()</f>
        <v>0</v>
      </c>
      <c r="AG445" s="0" t="n">
        <f aca="false">TRUE()</f>
        <v>1</v>
      </c>
      <c r="AH445" s="0" t="n">
        <f aca="false">TRUE()</f>
        <v>1</v>
      </c>
      <c r="AI445" s="0" t="n">
        <f aca="false">FALSE()</f>
        <v>0</v>
      </c>
      <c r="AJ445" s="0" t="n">
        <f aca="false">FALSE()</f>
        <v>0</v>
      </c>
      <c r="AK445" s="0" t="n">
        <f aca="false">FALSE()</f>
        <v>0</v>
      </c>
      <c r="AL445" s="0" t="s">
        <v>2129</v>
      </c>
      <c r="AM445" s="0" t="n">
        <f aca="false">TRUE()</f>
        <v>1</v>
      </c>
      <c r="AN445" s="0" t="s">
        <v>21006</v>
      </c>
      <c r="AO445" s="0" t="n">
        <v>1</v>
      </c>
      <c r="AP445" s="0" t="s">
        <v>21007</v>
      </c>
      <c r="AQ445" s="0" t="s">
        <v>21008</v>
      </c>
      <c r="AR445" s="0" t="n">
        <f aca="false">TRUE()</f>
        <v>1</v>
      </c>
      <c r="AS445" s="0" t="n">
        <f aca="false">FALSE()</f>
        <v>0</v>
      </c>
      <c r="AT445" s="0" t="n">
        <f aca="false">FALSE()</f>
        <v>0</v>
      </c>
      <c r="AU445" s="0" t="n">
        <f aca="false">FALSE()</f>
        <v>0</v>
      </c>
      <c r="AV445" s="0" t="n">
        <f aca="false">FALSE()</f>
        <v>0</v>
      </c>
      <c r="AW445" s="0" t="n">
        <f aca="false">TRUE()</f>
        <v>1</v>
      </c>
      <c r="AX445" s="380" t="n">
        <v>45699.7277777778</v>
      </c>
      <c r="AY445" s="380" t="n">
        <v>45699.125</v>
      </c>
      <c r="AZ445" s="0" t="n">
        <v>1</v>
      </c>
      <c r="BA445" s="0" t="s">
        <v>17962</v>
      </c>
      <c r="BB445" s="0" t="n">
        <v>0</v>
      </c>
      <c r="BC445" s="380" t="n">
        <v>25569.125</v>
      </c>
      <c r="BD445" s="0" t="s">
        <v>2170</v>
      </c>
      <c r="BE445" s="0" t="s">
        <v>2170</v>
      </c>
      <c r="BF445" s="0" t="s">
        <v>2118</v>
      </c>
    </row>
    <row r="446" customFormat="false" ht="15" hidden="false" customHeight="false" outlineLevel="0" collapsed="false">
      <c r="A446" s="0" t="s">
        <v>21009</v>
      </c>
      <c r="B446" s="0" t="s">
        <v>21010</v>
      </c>
      <c r="C446" s="0" t="s">
        <v>21009</v>
      </c>
      <c r="D446" s="0" t="s">
        <v>2133</v>
      </c>
      <c r="E446" s="0" t="s">
        <v>21009</v>
      </c>
      <c r="F446" s="0" t="n">
        <v>1</v>
      </c>
      <c r="G446" s="0" t="s">
        <v>434</v>
      </c>
      <c r="H446" s="0" t="s">
        <v>2596</v>
      </c>
      <c r="I446" s="0" t="s">
        <v>2596</v>
      </c>
      <c r="J446" s="0" t="s">
        <v>19447</v>
      </c>
      <c r="K446" s="0" t="s">
        <v>2170</v>
      </c>
      <c r="L446" s="0" t="s">
        <v>13583</v>
      </c>
      <c r="M446" s="0" t="s">
        <v>2170</v>
      </c>
      <c r="N446" s="0" t="n">
        <f aca="false">FALSE()</f>
        <v>0</v>
      </c>
      <c r="O446" s="0" t="s">
        <v>21011</v>
      </c>
      <c r="P446" s="0" t="s">
        <v>17780</v>
      </c>
      <c r="Q446" s="0" t="n">
        <v>12</v>
      </c>
      <c r="R446" s="380" t="n">
        <v>46555.125</v>
      </c>
      <c r="S446" s="223" t="n">
        <v>1000</v>
      </c>
      <c r="T446" s="0" t="s">
        <v>2132</v>
      </c>
      <c r="U446" s="380" t="n">
        <v>45469.125</v>
      </c>
      <c r="V446" s="380" t="n">
        <v>45475.125</v>
      </c>
      <c r="W446" s="0" t="s">
        <v>2132</v>
      </c>
      <c r="X446" s="0" t="s">
        <v>21012</v>
      </c>
      <c r="Y446" s="0" t="s">
        <v>601</v>
      </c>
      <c r="Z446" s="0" t="s">
        <v>2602</v>
      </c>
      <c r="AA446" s="0" t="s">
        <v>2114</v>
      </c>
      <c r="AB446" s="0" t="s">
        <v>17781</v>
      </c>
      <c r="AC446" s="0" t="n">
        <v>30000000</v>
      </c>
      <c r="AD446" s="0" t="n">
        <v>30000000</v>
      </c>
      <c r="AE446" s="0" t="n">
        <v>5</v>
      </c>
      <c r="AF446" s="0" t="n">
        <f aca="false">FALSE()</f>
        <v>0</v>
      </c>
      <c r="AG446" s="0" t="n">
        <f aca="false">TRUE()</f>
        <v>1</v>
      </c>
      <c r="AH446" s="0" t="n">
        <f aca="false">TRUE()</f>
        <v>1</v>
      </c>
      <c r="AI446" s="0" t="n">
        <f aca="false">TRUE()</f>
        <v>1</v>
      </c>
      <c r="AJ446" s="0" t="n">
        <f aca="false">FALSE()</f>
        <v>0</v>
      </c>
      <c r="AK446" s="0" t="n">
        <f aca="false">FALSE()</f>
        <v>0</v>
      </c>
      <c r="AL446" s="0" t="s">
        <v>2129</v>
      </c>
      <c r="AM446" s="0" t="n">
        <f aca="false">TRUE()</f>
        <v>1</v>
      </c>
      <c r="AN446" s="0" t="s">
        <v>21013</v>
      </c>
      <c r="AO446" s="0" t="n">
        <v>1</v>
      </c>
      <c r="AP446" s="0" t="s">
        <v>21014</v>
      </c>
      <c r="AQ446" s="0" t="s">
        <v>21015</v>
      </c>
      <c r="AR446" s="0" t="n">
        <f aca="false">TRUE()</f>
        <v>1</v>
      </c>
      <c r="AS446" s="0" t="n">
        <f aca="false">TRUE()</f>
        <v>1</v>
      </c>
      <c r="AT446" s="0" t="n">
        <f aca="false">FALSE()</f>
        <v>0</v>
      </c>
      <c r="AU446" s="0" t="n">
        <f aca="false">FALSE()</f>
        <v>0</v>
      </c>
      <c r="AV446" s="0" t="n">
        <f aca="false">FALSE()</f>
        <v>0</v>
      </c>
      <c r="AW446" s="0" t="n">
        <f aca="false">TRUE()</f>
        <v>1</v>
      </c>
      <c r="AX446" s="380" t="n">
        <v>45475.6180555556</v>
      </c>
      <c r="AY446" s="380" t="n">
        <v>45475.125</v>
      </c>
      <c r="AZ446" s="0" t="n">
        <v>2</v>
      </c>
      <c r="BA446" s="0" t="s">
        <v>3533</v>
      </c>
      <c r="BB446" s="0" t="n">
        <v>0</v>
      </c>
      <c r="BC446" s="380" t="n">
        <v>25569.125</v>
      </c>
      <c r="BD446" s="0" t="s">
        <v>19447</v>
      </c>
      <c r="BE446" s="0" t="s">
        <v>2170</v>
      </c>
      <c r="BF446" s="0" t="s">
        <v>2118</v>
      </c>
    </row>
    <row r="447" customFormat="false" ht="15" hidden="false" customHeight="false" outlineLevel="0" collapsed="false">
      <c r="A447" s="0" t="s">
        <v>21016</v>
      </c>
      <c r="B447" s="0" t="s">
        <v>21017</v>
      </c>
      <c r="C447" s="0" t="s">
        <v>21016</v>
      </c>
      <c r="D447" s="0" t="s">
        <v>2133</v>
      </c>
      <c r="E447" s="0" t="s">
        <v>21016</v>
      </c>
      <c r="F447" s="0" t="n">
        <v>1</v>
      </c>
      <c r="G447" s="0" t="s">
        <v>434</v>
      </c>
      <c r="H447" s="0" t="s">
        <v>2170</v>
      </c>
      <c r="I447" s="0" t="s">
        <v>2170</v>
      </c>
      <c r="J447" s="0" t="s">
        <v>2170</v>
      </c>
      <c r="K447" s="0" t="s">
        <v>2170</v>
      </c>
      <c r="L447" s="0" t="s">
        <v>2170</v>
      </c>
      <c r="M447" s="0" t="s">
        <v>2170</v>
      </c>
      <c r="N447" s="0" t="n">
        <f aca="false">FALSE()</f>
        <v>0</v>
      </c>
      <c r="O447" s="0" t="s">
        <v>21018</v>
      </c>
      <c r="P447" s="0" t="s">
        <v>17780</v>
      </c>
      <c r="Q447" s="0" t="n">
        <v>2</v>
      </c>
      <c r="R447" s="380" t="n">
        <v>48218.125</v>
      </c>
      <c r="S447" s="223" t="n">
        <v>1000</v>
      </c>
      <c r="T447" s="0" t="s">
        <v>2132</v>
      </c>
      <c r="U447" s="380" t="n">
        <v>41676.1666666667</v>
      </c>
      <c r="V447" s="380" t="n">
        <v>42758.125</v>
      </c>
      <c r="W447" s="0" t="s">
        <v>2132</v>
      </c>
      <c r="X447" s="0" t="s">
        <v>21019</v>
      </c>
      <c r="Y447" s="0" t="s">
        <v>601</v>
      </c>
      <c r="Z447" s="0" t="s">
        <v>2602</v>
      </c>
      <c r="AA447" s="0" t="s">
        <v>610</v>
      </c>
      <c r="AB447" s="0" t="s">
        <v>17848</v>
      </c>
      <c r="AC447" s="0" t="n">
        <v>5000000</v>
      </c>
      <c r="AD447" s="0" t="n">
        <v>5000000</v>
      </c>
      <c r="AE447" s="0" t="n">
        <v>5</v>
      </c>
      <c r="AF447" s="0" t="n">
        <f aca="false">FALSE()</f>
        <v>0</v>
      </c>
      <c r="AG447" s="0" t="n">
        <f aca="false">TRUE()</f>
        <v>1</v>
      </c>
      <c r="AH447" s="0" t="n">
        <f aca="false">TRUE()</f>
        <v>1</v>
      </c>
      <c r="AI447" s="0" t="n">
        <f aca="false">FALSE()</f>
        <v>0</v>
      </c>
      <c r="AJ447" s="0" t="n">
        <f aca="false">FALSE()</f>
        <v>0</v>
      </c>
      <c r="AK447" s="0" t="n">
        <f aca="false">FALSE()</f>
        <v>0</v>
      </c>
      <c r="AL447" s="0" t="s">
        <v>2129</v>
      </c>
      <c r="AM447" s="0" t="n">
        <f aca="false">TRUE()</f>
        <v>1</v>
      </c>
      <c r="AN447" s="0" t="s">
        <v>21020</v>
      </c>
      <c r="AO447" s="0" t="n">
        <v>1</v>
      </c>
      <c r="AP447" s="0" t="s">
        <v>21021</v>
      </c>
      <c r="AQ447" s="0" t="s">
        <v>21022</v>
      </c>
      <c r="AR447" s="0" t="n">
        <f aca="false">TRUE()</f>
        <v>1</v>
      </c>
      <c r="AS447" s="0" t="n">
        <f aca="false">FALSE()</f>
        <v>0</v>
      </c>
      <c r="AT447" s="0" t="n">
        <f aca="false">FALSE()</f>
        <v>0</v>
      </c>
      <c r="AU447" s="0" t="n">
        <f aca="false">FALSE()</f>
        <v>0</v>
      </c>
      <c r="AV447" s="0" t="n">
        <f aca="false">FALSE()</f>
        <v>0</v>
      </c>
      <c r="AW447" s="0" t="n">
        <f aca="false">TRUE()</f>
        <v>1</v>
      </c>
      <c r="AX447" s="380" t="n">
        <v>43167.0993055556</v>
      </c>
      <c r="AY447" s="380" t="n">
        <v>42758.125</v>
      </c>
      <c r="AZ447" s="0" t="n">
        <v>1</v>
      </c>
      <c r="BA447" s="0" t="s">
        <v>19248</v>
      </c>
      <c r="BB447" s="0" t="n">
        <v>0</v>
      </c>
      <c r="BC447" s="380" t="n">
        <v>46034.125</v>
      </c>
      <c r="BD447" s="0" t="s">
        <v>2170</v>
      </c>
      <c r="BE447" s="0" t="s">
        <v>2170</v>
      </c>
      <c r="BF447" s="0" t="s">
        <v>2118</v>
      </c>
    </row>
    <row r="448" customFormat="false" ht="15" hidden="false" customHeight="false" outlineLevel="0" collapsed="false">
      <c r="A448" s="0" t="s">
        <v>21023</v>
      </c>
      <c r="B448" s="0" t="s">
        <v>21024</v>
      </c>
      <c r="C448" s="0" t="s">
        <v>21023</v>
      </c>
      <c r="D448" s="0" t="s">
        <v>2133</v>
      </c>
      <c r="E448" s="0" t="s">
        <v>21023</v>
      </c>
      <c r="F448" s="0" t="n">
        <v>1</v>
      </c>
      <c r="G448" s="0" t="s">
        <v>434</v>
      </c>
      <c r="H448" s="0" t="s">
        <v>2170</v>
      </c>
      <c r="I448" s="0" t="s">
        <v>2170</v>
      </c>
      <c r="J448" s="0" t="s">
        <v>2170</v>
      </c>
      <c r="K448" s="0" t="s">
        <v>2170</v>
      </c>
      <c r="L448" s="0" t="s">
        <v>2170</v>
      </c>
      <c r="M448" s="0" t="s">
        <v>2170</v>
      </c>
      <c r="N448" s="0" t="n">
        <f aca="false">FALSE()</f>
        <v>0</v>
      </c>
      <c r="O448" s="0" t="s">
        <v>21025</v>
      </c>
      <c r="P448" s="0" t="s">
        <v>17780</v>
      </c>
      <c r="Q448" s="0" t="n">
        <v>12</v>
      </c>
      <c r="R448" s="380" t="n">
        <v>46650.125</v>
      </c>
      <c r="S448" s="223" t="n">
        <v>1000</v>
      </c>
      <c r="T448" s="0" t="s">
        <v>2132</v>
      </c>
      <c r="U448" s="380" t="n">
        <v>45478.125</v>
      </c>
      <c r="V448" s="380" t="n">
        <v>45554.125</v>
      </c>
      <c r="W448" s="0" t="s">
        <v>2132</v>
      </c>
      <c r="X448" s="0" t="s">
        <v>21026</v>
      </c>
      <c r="Y448" s="0" t="s">
        <v>601</v>
      </c>
      <c r="Z448" s="0" t="s">
        <v>2602</v>
      </c>
      <c r="AA448" s="0" t="s">
        <v>610</v>
      </c>
      <c r="AB448" s="0" t="s">
        <v>17781</v>
      </c>
      <c r="AC448" s="0" t="n">
        <v>1067930</v>
      </c>
      <c r="AD448" s="0" t="n">
        <v>10000000</v>
      </c>
      <c r="AE448" s="0" t="n">
        <v>5</v>
      </c>
      <c r="AF448" s="0" t="n">
        <f aca="false">FALSE()</f>
        <v>0</v>
      </c>
      <c r="AG448" s="0" t="n">
        <f aca="false">TRUE()</f>
        <v>1</v>
      </c>
      <c r="AH448" s="0" t="n">
        <f aca="false">TRUE()</f>
        <v>1</v>
      </c>
      <c r="AI448" s="0" t="n">
        <f aca="false">TRUE()</f>
        <v>1</v>
      </c>
      <c r="AJ448" s="0" t="n">
        <f aca="false">FALSE()</f>
        <v>0</v>
      </c>
      <c r="AK448" s="0" t="n">
        <f aca="false">FALSE()</f>
        <v>0</v>
      </c>
      <c r="AL448" s="0" t="s">
        <v>2129</v>
      </c>
      <c r="AM448" s="0" t="n">
        <f aca="false">TRUE()</f>
        <v>1</v>
      </c>
      <c r="AN448" s="0" t="s">
        <v>21027</v>
      </c>
      <c r="AO448" s="0" t="n">
        <v>1</v>
      </c>
      <c r="AP448" s="0" t="s">
        <v>21028</v>
      </c>
      <c r="AQ448" s="0" t="s">
        <v>21029</v>
      </c>
      <c r="AR448" s="0" t="n">
        <f aca="false">TRUE()</f>
        <v>1</v>
      </c>
      <c r="AS448" s="0" t="n">
        <f aca="false">TRUE()</f>
        <v>1</v>
      </c>
      <c r="AT448" s="0" t="n">
        <f aca="false">FALSE()</f>
        <v>0</v>
      </c>
      <c r="AU448" s="0" t="n">
        <f aca="false">FALSE()</f>
        <v>0</v>
      </c>
      <c r="AV448" s="0" t="n">
        <f aca="false">FALSE()</f>
        <v>0</v>
      </c>
      <c r="AW448" s="0" t="n">
        <f aca="false">TRUE()</f>
        <v>1</v>
      </c>
      <c r="AX448" s="380" t="n">
        <v>45558.5847222222</v>
      </c>
      <c r="AY448" s="380" t="n">
        <v>45558.125</v>
      </c>
      <c r="AZ448" s="0" t="n">
        <v>1</v>
      </c>
      <c r="BA448" s="0" t="s">
        <v>10962</v>
      </c>
      <c r="BB448" s="0" t="n">
        <v>0</v>
      </c>
      <c r="BC448" s="380" t="n">
        <v>25569.125</v>
      </c>
      <c r="BD448" s="0" t="s">
        <v>2170</v>
      </c>
      <c r="BE448" s="0" t="s">
        <v>2170</v>
      </c>
      <c r="BF448" s="0" t="s">
        <v>2118</v>
      </c>
    </row>
    <row r="449" customFormat="false" ht="15" hidden="false" customHeight="false" outlineLevel="0" collapsed="false">
      <c r="A449" s="0" t="s">
        <v>21030</v>
      </c>
      <c r="B449" s="0" t="s">
        <v>21031</v>
      </c>
      <c r="C449" s="0" t="s">
        <v>21030</v>
      </c>
      <c r="D449" s="0" t="s">
        <v>2133</v>
      </c>
      <c r="E449" s="0" t="s">
        <v>21030</v>
      </c>
      <c r="F449" s="0" t="n">
        <v>1</v>
      </c>
      <c r="G449" s="0" t="s">
        <v>434</v>
      </c>
      <c r="H449" s="0" t="s">
        <v>2596</v>
      </c>
      <c r="I449" s="0" t="s">
        <v>2596</v>
      </c>
      <c r="J449" s="0" t="s">
        <v>2600</v>
      </c>
      <c r="K449" s="0" t="s">
        <v>2170</v>
      </c>
      <c r="L449" s="0" t="s">
        <v>2600</v>
      </c>
      <c r="M449" s="0" t="s">
        <v>2170</v>
      </c>
      <c r="N449" s="0" t="n">
        <f aca="false">FALSE()</f>
        <v>0</v>
      </c>
      <c r="O449" s="0" t="s">
        <v>21032</v>
      </c>
      <c r="P449" s="0" t="s">
        <v>17780</v>
      </c>
      <c r="Q449" s="0" t="n">
        <v>12</v>
      </c>
      <c r="R449" s="380" t="n">
        <v>46478.125</v>
      </c>
      <c r="S449" s="223" t="n">
        <v>1000</v>
      </c>
      <c r="T449" s="0" t="s">
        <v>2132</v>
      </c>
      <c r="U449" s="380" t="n">
        <v>45750.125</v>
      </c>
      <c r="V449" s="380" t="n">
        <v>45758.125</v>
      </c>
      <c r="W449" s="0" t="s">
        <v>2132</v>
      </c>
      <c r="X449" s="0" t="s">
        <v>21033</v>
      </c>
      <c r="Y449" s="0" t="s">
        <v>601</v>
      </c>
      <c r="Z449" s="0" t="s">
        <v>2602</v>
      </c>
      <c r="AA449" s="0" t="s">
        <v>2451</v>
      </c>
      <c r="AB449" s="0" t="s">
        <v>17781</v>
      </c>
      <c r="AC449" s="0" t="n">
        <v>6750000</v>
      </c>
      <c r="AD449" s="0" t="n">
        <v>6750000</v>
      </c>
      <c r="AE449" s="0" t="n">
        <v>5</v>
      </c>
      <c r="AF449" s="0" t="n">
        <f aca="false">FALSE()</f>
        <v>0</v>
      </c>
      <c r="AG449" s="0" t="n">
        <f aca="false">TRUE()</f>
        <v>1</v>
      </c>
      <c r="AH449" s="0" t="n">
        <f aca="false">TRUE()</f>
        <v>1</v>
      </c>
      <c r="AI449" s="0" t="n">
        <f aca="false">FALSE()</f>
        <v>0</v>
      </c>
      <c r="AJ449" s="0" t="n">
        <f aca="false">FALSE()</f>
        <v>0</v>
      </c>
      <c r="AK449" s="0" t="n">
        <f aca="false">FALSE()</f>
        <v>0</v>
      </c>
      <c r="AL449" s="0" t="s">
        <v>2129</v>
      </c>
      <c r="AM449" s="0" t="n">
        <f aca="false">TRUE()</f>
        <v>1</v>
      </c>
      <c r="AN449" s="0" t="s">
        <v>21034</v>
      </c>
      <c r="AO449" s="0" t="n">
        <v>1</v>
      </c>
      <c r="AP449" s="0" t="s">
        <v>21035</v>
      </c>
      <c r="AQ449" s="0" t="s">
        <v>21036</v>
      </c>
      <c r="AR449" s="0" t="n">
        <f aca="false">TRUE()</f>
        <v>1</v>
      </c>
      <c r="AS449" s="0" t="n">
        <f aca="false">FALSE()</f>
        <v>0</v>
      </c>
      <c r="AT449" s="0" t="n">
        <f aca="false">FALSE()</f>
        <v>0</v>
      </c>
      <c r="AU449" s="0" t="n">
        <f aca="false">FALSE()</f>
        <v>0</v>
      </c>
      <c r="AV449" s="0" t="n">
        <f aca="false">FALSE()</f>
        <v>0</v>
      </c>
      <c r="AW449" s="0" t="n">
        <f aca="false">TRUE()</f>
        <v>1</v>
      </c>
      <c r="AX449" s="380" t="n">
        <v>45758.6875</v>
      </c>
      <c r="AY449" s="380" t="n">
        <v>45758.125</v>
      </c>
      <c r="AZ449" s="0" t="n">
        <v>1</v>
      </c>
      <c r="BA449" s="0" t="s">
        <v>18682</v>
      </c>
      <c r="BB449" s="0" t="n">
        <v>0</v>
      </c>
      <c r="BC449" s="380" t="n">
        <v>25569.125</v>
      </c>
      <c r="BD449" s="0" t="s">
        <v>2600</v>
      </c>
      <c r="BE449" s="0" t="s">
        <v>2170</v>
      </c>
      <c r="BF449" s="0" t="s">
        <v>604</v>
      </c>
    </row>
    <row r="450" customFormat="false" ht="15" hidden="false" customHeight="false" outlineLevel="0" collapsed="false">
      <c r="A450" s="0" t="s">
        <v>21037</v>
      </c>
      <c r="B450" s="0" t="s">
        <v>21038</v>
      </c>
      <c r="C450" s="0" t="s">
        <v>21037</v>
      </c>
      <c r="D450" s="0" t="s">
        <v>2133</v>
      </c>
      <c r="E450" s="0" t="s">
        <v>21037</v>
      </c>
      <c r="F450" s="0" t="n">
        <v>1</v>
      </c>
      <c r="G450" s="0" t="s">
        <v>434</v>
      </c>
      <c r="H450" s="0" t="s">
        <v>2170</v>
      </c>
      <c r="I450" s="0" t="s">
        <v>2170</v>
      </c>
      <c r="J450" s="0" t="s">
        <v>2170</v>
      </c>
      <c r="K450" s="0" t="s">
        <v>2170</v>
      </c>
      <c r="L450" s="0" t="s">
        <v>2170</v>
      </c>
      <c r="M450" s="0" t="s">
        <v>2170</v>
      </c>
      <c r="N450" s="0" t="n">
        <f aca="false">FALSE()</f>
        <v>0</v>
      </c>
      <c r="O450" s="0" t="s">
        <v>21039</v>
      </c>
      <c r="P450" s="0" t="s">
        <v>17780</v>
      </c>
      <c r="Q450" s="0" t="n">
        <v>2</v>
      </c>
      <c r="R450" s="380" t="n">
        <v>45905.125</v>
      </c>
      <c r="S450" s="223" t="n">
        <v>1000</v>
      </c>
      <c r="T450" s="0" t="s">
        <v>2132</v>
      </c>
      <c r="U450" s="380" t="n">
        <v>45169.125</v>
      </c>
      <c r="V450" s="380" t="n">
        <v>45177.125</v>
      </c>
      <c r="W450" s="0" t="s">
        <v>2132</v>
      </c>
      <c r="X450" s="0" t="s">
        <v>21040</v>
      </c>
      <c r="Y450" s="0" t="s">
        <v>601</v>
      </c>
      <c r="Z450" s="0" t="s">
        <v>2602</v>
      </c>
      <c r="AA450" s="0" t="s">
        <v>2114</v>
      </c>
      <c r="AB450" s="0" t="s">
        <v>17781</v>
      </c>
      <c r="AC450" s="0" t="n">
        <v>370000</v>
      </c>
      <c r="AD450" s="0" t="n">
        <v>370000</v>
      </c>
      <c r="AE450" s="0" t="n">
        <v>5</v>
      </c>
      <c r="AF450" s="0" t="n">
        <f aca="false">FALSE()</f>
        <v>0</v>
      </c>
      <c r="AG450" s="0" t="n">
        <f aca="false">TRUE()</f>
        <v>1</v>
      </c>
      <c r="AH450" s="0" t="n">
        <f aca="false">TRUE()</f>
        <v>1</v>
      </c>
      <c r="AI450" s="0" t="n">
        <f aca="false">FALSE()</f>
        <v>0</v>
      </c>
      <c r="AJ450" s="0" t="n">
        <f aca="false">FALSE()</f>
        <v>0</v>
      </c>
      <c r="AK450" s="0" t="n">
        <f aca="false">FALSE()</f>
        <v>0</v>
      </c>
      <c r="AL450" s="0" t="s">
        <v>3129</v>
      </c>
      <c r="AM450" s="0" t="n">
        <f aca="false">TRUE()</f>
        <v>1</v>
      </c>
      <c r="AN450" s="0" t="s">
        <v>21041</v>
      </c>
      <c r="AO450" s="0" t="n">
        <v>1</v>
      </c>
      <c r="AP450" s="0" t="s">
        <v>21042</v>
      </c>
      <c r="AQ450" s="0" t="s">
        <v>21043</v>
      </c>
      <c r="AR450" s="0" t="n">
        <f aca="false">TRUE()</f>
        <v>1</v>
      </c>
      <c r="AS450" s="0" t="n">
        <f aca="false">FALSE()</f>
        <v>0</v>
      </c>
      <c r="AT450" s="0" t="n">
        <f aca="false">FALSE()</f>
        <v>0</v>
      </c>
      <c r="AU450" s="0" t="n">
        <f aca="false">FALSE()</f>
        <v>0</v>
      </c>
      <c r="AV450" s="0" t="n">
        <f aca="false">FALSE()</f>
        <v>0</v>
      </c>
      <c r="AW450" s="0" t="n">
        <f aca="false">TRUE()</f>
        <v>1</v>
      </c>
      <c r="AX450" s="380" t="n">
        <v>45180.4777777778</v>
      </c>
      <c r="AY450" s="380" t="n">
        <v>45180.4166666667</v>
      </c>
      <c r="AZ450" s="0" t="n">
        <v>1</v>
      </c>
      <c r="BA450" s="0" t="s">
        <v>3533</v>
      </c>
      <c r="BB450" s="0" t="n">
        <v>1</v>
      </c>
      <c r="BC450" s="380" t="n">
        <v>25569.125</v>
      </c>
      <c r="BD450" s="0" t="s">
        <v>2170</v>
      </c>
      <c r="BE450" s="0" t="s">
        <v>2170</v>
      </c>
      <c r="BF450" s="0" t="s">
        <v>2118</v>
      </c>
    </row>
    <row r="451" customFormat="false" ht="15" hidden="false" customHeight="false" outlineLevel="0" collapsed="false">
      <c r="A451" s="0" t="s">
        <v>21044</v>
      </c>
      <c r="B451" s="0" t="s">
        <v>21045</v>
      </c>
      <c r="C451" s="0" t="s">
        <v>21044</v>
      </c>
      <c r="D451" s="0" t="s">
        <v>2133</v>
      </c>
      <c r="E451" s="0" t="s">
        <v>21044</v>
      </c>
      <c r="F451" s="0" t="n">
        <v>1</v>
      </c>
      <c r="G451" s="0" t="s">
        <v>434</v>
      </c>
      <c r="H451" s="0" t="s">
        <v>2170</v>
      </c>
      <c r="I451" s="0" t="s">
        <v>2170</v>
      </c>
      <c r="J451" s="0" t="s">
        <v>2170</v>
      </c>
      <c r="K451" s="0" t="s">
        <v>2170</v>
      </c>
      <c r="L451" s="0" t="s">
        <v>2170</v>
      </c>
      <c r="M451" s="0" t="s">
        <v>2170</v>
      </c>
      <c r="N451" s="0" t="n">
        <f aca="false">FALSE()</f>
        <v>0</v>
      </c>
      <c r="O451" s="0" t="s">
        <v>21046</v>
      </c>
      <c r="P451" s="0" t="s">
        <v>17780</v>
      </c>
      <c r="Q451" s="0" t="n">
        <v>4</v>
      </c>
      <c r="R451" s="380" t="n">
        <v>46721.125</v>
      </c>
      <c r="S451" s="223" t="n">
        <v>1000</v>
      </c>
      <c r="T451" s="0" t="s">
        <v>2132</v>
      </c>
      <c r="U451" s="380" t="n">
        <v>45622.125</v>
      </c>
      <c r="V451" s="380" t="n">
        <v>45629.125</v>
      </c>
      <c r="W451" s="0" t="s">
        <v>2132</v>
      </c>
      <c r="X451" s="0" t="s">
        <v>21047</v>
      </c>
      <c r="Y451" s="0" t="s">
        <v>601</v>
      </c>
      <c r="Z451" s="0" t="s">
        <v>2602</v>
      </c>
      <c r="AA451" s="0" t="s">
        <v>2891</v>
      </c>
      <c r="AB451" s="0" t="s">
        <v>17781</v>
      </c>
      <c r="AC451" s="0" t="n">
        <v>100000</v>
      </c>
      <c r="AD451" s="0" t="n">
        <v>100000</v>
      </c>
      <c r="AE451" s="0" t="n">
        <v>5</v>
      </c>
      <c r="AF451" s="0" t="n">
        <f aca="false">FALSE()</f>
        <v>0</v>
      </c>
      <c r="AG451" s="0" t="n">
        <f aca="false">TRUE()</f>
        <v>1</v>
      </c>
      <c r="AH451" s="0" t="n">
        <f aca="false">TRUE()</f>
        <v>1</v>
      </c>
      <c r="AI451" s="0" t="n">
        <f aca="false">FALSE()</f>
        <v>0</v>
      </c>
      <c r="AJ451" s="0" t="n">
        <f aca="false">FALSE()</f>
        <v>0</v>
      </c>
      <c r="AK451" s="0" t="n">
        <f aca="false">TRUE()</f>
        <v>1</v>
      </c>
      <c r="AL451" s="0" t="s">
        <v>2129</v>
      </c>
      <c r="AM451" s="0" t="n">
        <f aca="false">TRUE()</f>
        <v>1</v>
      </c>
      <c r="AN451" s="0" t="s">
        <v>21048</v>
      </c>
      <c r="AO451" s="0" t="n">
        <v>1</v>
      </c>
      <c r="AP451" s="0" t="s">
        <v>21049</v>
      </c>
      <c r="AQ451" s="0" t="s">
        <v>21050</v>
      </c>
      <c r="AR451" s="0" t="n">
        <f aca="false">TRUE()</f>
        <v>1</v>
      </c>
      <c r="AS451" s="0" t="n">
        <f aca="false">FALSE()</f>
        <v>0</v>
      </c>
      <c r="AT451" s="0" t="n">
        <f aca="false">FALSE()</f>
        <v>0</v>
      </c>
      <c r="AU451" s="0" t="n">
        <f aca="false">FALSE()</f>
        <v>0</v>
      </c>
      <c r="AV451" s="0" t="n">
        <f aca="false">FALSE()</f>
        <v>0</v>
      </c>
      <c r="AW451" s="0" t="n">
        <f aca="false">TRUE()</f>
        <v>1</v>
      </c>
      <c r="AX451" s="380" t="n">
        <v>45629.6965277778</v>
      </c>
      <c r="AY451" s="380" t="n">
        <v>45629.125</v>
      </c>
      <c r="AZ451" s="0" t="n">
        <v>3</v>
      </c>
      <c r="BA451" s="0" t="s">
        <v>21051</v>
      </c>
      <c r="BB451" s="0" t="n">
        <v>0</v>
      </c>
      <c r="BC451" s="380" t="n">
        <v>45993.125</v>
      </c>
      <c r="BD451" s="0" t="s">
        <v>2170</v>
      </c>
      <c r="BE451" s="0" t="s">
        <v>2170</v>
      </c>
      <c r="BF451" s="0" t="s">
        <v>604</v>
      </c>
    </row>
    <row r="452" customFormat="false" ht="15" hidden="false" customHeight="false" outlineLevel="0" collapsed="false">
      <c r="A452" s="0" t="s">
        <v>21052</v>
      </c>
      <c r="B452" s="0" t="s">
        <v>21053</v>
      </c>
      <c r="C452" s="0" t="s">
        <v>21052</v>
      </c>
      <c r="D452" s="0" t="s">
        <v>2133</v>
      </c>
      <c r="E452" s="0" t="s">
        <v>21052</v>
      </c>
      <c r="F452" s="0" t="n">
        <v>1</v>
      </c>
      <c r="G452" s="0" t="s">
        <v>434</v>
      </c>
      <c r="H452" s="0" t="s">
        <v>2170</v>
      </c>
      <c r="I452" s="0" t="s">
        <v>2170</v>
      </c>
      <c r="J452" s="0" t="s">
        <v>2170</v>
      </c>
      <c r="K452" s="0" t="s">
        <v>2170</v>
      </c>
      <c r="L452" s="0" t="s">
        <v>2170</v>
      </c>
      <c r="M452" s="0" t="s">
        <v>2170</v>
      </c>
      <c r="N452" s="0" t="n">
        <f aca="false">FALSE()</f>
        <v>0</v>
      </c>
      <c r="O452" s="0" t="s">
        <v>21054</v>
      </c>
      <c r="P452" s="0" t="s">
        <v>17780</v>
      </c>
      <c r="Q452" s="0" t="n">
        <v>12</v>
      </c>
      <c r="R452" s="380" t="n">
        <v>46525.125</v>
      </c>
      <c r="S452" s="223" t="n">
        <v>1000</v>
      </c>
      <c r="T452" s="0" t="s">
        <v>2132</v>
      </c>
      <c r="U452" s="380" t="n">
        <v>45257.125</v>
      </c>
      <c r="V452" s="380" t="n">
        <v>45265.125</v>
      </c>
      <c r="W452" s="0" t="s">
        <v>2132</v>
      </c>
      <c r="X452" s="0" t="s">
        <v>17899</v>
      </c>
      <c r="Y452" s="0" t="s">
        <v>601</v>
      </c>
      <c r="Z452" s="0" t="s">
        <v>2602</v>
      </c>
      <c r="AA452" s="0" t="s">
        <v>2693</v>
      </c>
      <c r="AB452" s="0" t="s">
        <v>17781</v>
      </c>
      <c r="AC452" s="0" t="n">
        <v>5000000</v>
      </c>
      <c r="AD452" s="0" t="n">
        <v>5000000</v>
      </c>
      <c r="AE452" s="0" t="n">
        <v>5</v>
      </c>
      <c r="AF452" s="0" t="n">
        <f aca="false">FALSE()</f>
        <v>0</v>
      </c>
      <c r="AG452" s="0" t="n">
        <f aca="false">TRUE()</f>
        <v>1</v>
      </c>
      <c r="AH452" s="0" t="n">
        <f aca="false">TRUE()</f>
        <v>1</v>
      </c>
      <c r="AI452" s="0" t="n">
        <f aca="false">TRUE()</f>
        <v>1</v>
      </c>
      <c r="AJ452" s="0" t="n">
        <f aca="false">FALSE()</f>
        <v>0</v>
      </c>
      <c r="AK452" s="0" t="n">
        <f aca="false">FALSE()</f>
        <v>0</v>
      </c>
      <c r="AL452" s="0" t="s">
        <v>2129</v>
      </c>
      <c r="AM452" s="0" t="n">
        <f aca="false">TRUE()</f>
        <v>1</v>
      </c>
      <c r="AN452" s="0" t="s">
        <v>21055</v>
      </c>
      <c r="AO452" s="0" t="n">
        <v>1</v>
      </c>
      <c r="AP452" s="0" t="s">
        <v>21056</v>
      </c>
      <c r="AQ452" s="0" t="s">
        <v>21057</v>
      </c>
      <c r="AR452" s="0" t="n">
        <f aca="false">TRUE()</f>
        <v>1</v>
      </c>
      <c r="AS452" s="0" t="n">
        <f aca="false">FALSE()</f>
        <v>0</v>
      </c>
      <c r="AT452" s="0" t="n">
        <f aca="false">FALSE()</f>
        <v>0</v>
      </c>
      <c r="AU452" s="0" t="n">
        <f aca="false">FALSE()</f>
        <v>0</v>
      </c>
      <c r="AV452" s="0" t="n">
        <f aca="false">FALSE()</f>
        <v>0</v>
      </c>
      <c r="AW452" s="0" t="n">
        <f aca="false">TRUE()</f>
        <v>1</v>
      </c>
      <c r="AX452" s="380" t="n">
        <v>45265.6173611111</v>
      </c>
      <c r="AY452" s="380" t="n">
        <v>45265.4166666667</v>
      </c>
      <c r="AZ452" s="0" t="n">
        <v>1</v>
      </c>
      <c r="BA452" s="0" t="s">
        <v>6022</v>
      </c>
      <c r="BB452" s="0" t="n">
        <v>0</v>
      </c>
      <c r="BC452" s="380" t="n">
        <v>25569.125</v>
      </c>
      <c r="BD452" s="0" t="s">
        <v>2170</v>
      </c>
      <c r="BE452" s="0" t="s">
        <v>2170</v>
      </c>
      <c r="BF452" s="0" t="s">
        <v>17868</v>
      </c>
    </row>
    <row r="453" customFormat="false" ht="15" hidden="false" customHeight="false" outlineLevel="0" collapsed="false">
      <c r="A453" s="0" t="s">
        <v>21058</v>
      </c>
      <c r="B453" s="0" t="s">
        <v>21059</v>
      </c>
      <c r="C453" s="0" t="s">
        <v>21058</v>
      </c>
      <c r="D453" s="0" t="s">
        <v>2133</v>
      </c>
      <c r="E453" s="0" t="s">
        <v>21058</v>
      </c>
      <c r="F453" s="0" t="n">
        <v>1</v>
      </c>
      <c r="G453" s="0" t="s">
        <v>434</v>
      </c>
      <c r="H453" s="0" t="s">
        <v>2170</v>
      </c>
      <c r="I453" s="0" t="s">
        <v>2170</v>
      </c>
      <c r="J453" s="0" t="s">
        <v>2170</v>
      </c>
      <c r="K453" s="0" t="s">
        <v>2170</v>
      </c>
      <c r="L453" s="0" t="s">
        <v>2170</v>
      </c>
      <c r="M453" s="0" t="s">
        <v>2170</v>
      </c>
      <c r="N453" s="0" t="n">
        <f aca="false">FALSE()</f>
        <v>0</v>
      </c>
      <c r="O453" s="0" t="s">
        <v>21060</v>
      </c>
      <c r="P453" s="0" t="s">
        <v>17780</v>
      </c>
      <c r="Q453" s="0" t="n">
        <v>12</v>
      </c>
      <c r="R453" s="380" t="n">
        <v>46084.125</v>
      </c>
      <c r="S453" s="223" t="n">
        <v>400</v>
      </c>
      <c r="T453" s="0" t="s">
        <v>2132</v>
      </c>
      <c r="U453" s="380" t="n">
        <v>45355.125</v>
      </c>
      <c r="V453" s="380" t="n">
        <v>45364.125</v>
      </c>
      <c r="W453" s="0" t="s">
        <v>2132</v>
      </c>
      <c r="X453" s="0" t="s">
        <v>21061</v>
      </c>
      <c r="Y453" s="0" t="s">
        <v>601</v>
      </c>
      <c r="Z453" s="0" t="s">
        <v>2602</v>
      </c>
      <c r="AA453" s="0" t="s">
        <v>610</v>
      </c>
      <c r="AB453" s="0" t="s">
        <v>17781</v>
      </c>
      <c r="AC453" s="0" t="n">
        <v>2500000</v>
      </c>
      <c r="AD453" s="0" t="n">
        <v>2500000</v>
      </c>
      <c r="AE453" s="0" t="n">
        <v>5</v>
      </c>
      <c r="AF453" s="0" t="n">
        <f aca="false">FALSE()</f>
        <v>0</v>
      </c>
      <c r="AG453" s="0" t="n">
        <f aca="false">TRUE()</f>
        <v>1</v>
      </c>
      <c r="AH453" s="0" t="n">
        <f aca="false">TRUE()</f>
        <v>1</v>
      </c>
      <c r="AI453" s="0" t="n">
        <f aca="false">FALSE()</f>
        <v>0</v>
      </c>
      <c r="AJ453" s="0" t="n">
        <f aca="false">FALSE()</f>
        <v>0</v>
      </c>
      <c r="AK453" s="0" t="n">
        <f aca="false">TRUE()</f>
        <v>1</v>
      </c>
      <c r="AL453" s="0" t="s">
        <v>2129</v>
      </c>
      <c r="AM453" s="0" t="n">
        <f aca="false">TRUE()</f>
        <v>1</v>
      </c>
      <c r="AN453" s="0" t="s">
        <v>21062</v>
      </c>
      <c r="AO453" s="0" t="n">
        <v>1</v>
      </c>
      <c r="AP453" s="0" t="s">
        <v>21063</v>
      </c>
      <c r="AQ453" s="0" t="s">
        <v>21064</v>
      </c>
      <c r="AR453" s="0" t="n">
        <f aca="false">TRUE()</f>
        <v>1</v>
      </c>
      <c r="AS453" s="0" t="n">
        <f aca="false">FALSE()</f>
        <v>0</v>
      </c>
      <c r="AT453" s="0" t="n">
        <f aca="false">FALSE()</f>
        <v>0</v>
      </c>
      <c r="AU453" s="0" t="n">
        <f aca="false">FALSE()</f>
        <v>0</v>
      </c>
      <c r="AV453" s="0" t="n">
        <f aca="false">FALSE()</f>
        <v>0</v>
      </c>
      <c r="AW453" s="0" t="n">
        <f aca="false">TRUE()</f>
        <v>1</v>
      </c>
      <c r="AX453" s="380" t="n">
        <v>45364.6875</v>
      </c>
      <c r="AY453" s="380" t="n">
        <v>45364.125</v>
      </c>
      <c r="AZ453" s="0" t="n">
        <v>1</v>
      </c>
      <c r="BA453" s="0" t="s">
        <v>19140</v>
      </c>
      <c r="BB453" s="0" t="n">
        <v>0</v>
      </c>
      <c r="BC453" s="380" t="n">
        <v>25569.125</v>
      </c>
      <c r="BD453" s="0" t="s">
        <v>2170</v>
      </c>
      <c r="BE453" s="0" t="s">
        <v>2170</v>
      </c>
      <c r="BF453" s="0" t="s">
        <v>604</v>
      </c>
    </row>
    <row r="454" customFormat="false" ht="15" hidden="false" customHeight="false" outlineLevel="0" collapsed="false">
      <c r="A454" s="0" t="s">
        <v>21065</v>
      </c>
      <c r="B454" s="0" t="s">
        <v>21066</v>
      </c>
      <c r="C454" s="0" t="s">
        <v>21065</v>
      </c>
      <c r="D454" s="0" t="s">
        <v>2133</v>
      </c>
      <c r="E454" s="0" t="s">
        <v>21065</v>
      </c>
      <c r="F454" s="0" t="n">
        <v>1</v>
      </c>
      <c r="G454" s="0" t="s">
        <v>434</v>
      </c>
      <c r="H454" s="0" t="s">
        <v>2170</v>
      </c>
      <c r="I454" s="0" t="s">
        <v>2170</v>
      </c>
      <c r="J454" s="0" t="s">
        <v>2170</v>
      </c>
      <c r="K454" s="0" t="s">
        <v>2170</v>
      </c>
      <c r="L454" s="0" t="s">
        <v>2170</v>
      </c>
      <c r="M454" s="0" t="s">
        <v>2170</v>
      </c>
      <c r="N454" s="0" t="n">
        <f aca="false">FALSE()</f>
        <v>0</v>
      </c>
      <c r="O454" s="0" t="s">
        <v>21067</v>
      </c>
      <c r="P454" s="0" t="s">
        <v>17780</v>
      </c>
      <c r="Q454" s="0" t="n">
        <v>12</v>
      </c>
      <c r="R454" s="380" t="n">
        <v>47627.125</v>
      </c>
      <c r="S454" s="223" t="n">
        <v>100</v>
      </c>
      <c r="T454" s="0" t="s">
        <v>17929</v>
      </c>
      <c r="U454" s="380" t="n">
        <v>45824.125</v>
      </c>
      <c r="V454" s="380" t="n">
        <v>45827.125</v>
      </c>
      <c r="W454" s="0" t="s">
        <v>17929</v>
      </c>
      <c r="X454" s="0" t="s">
        <v>19091</v>
      </c>
      <c r="AA454" s="0" t="s">
        <v>2114</v>
      </c>
      <c r="AB454" s="0" t="s">
        <v>17781</v>
      </c>
      <c r="AC454" s="0" t="n">
        <v>5000000</v>
      </c>
      <c r="AD454" s="0" t="n">
        <v>5000000</v>
      </c>
      <c r="AE454" s="0" t="n">
        <v>5</v>
      </c>
      <c r="AF454" s="0" t="n">
        <f aca="false">FALSE()</f>
        <v>0</v>
      </c>
      <c r="AG454" s="0" t="n">
        <f aca="false">TRUE()</f>
        <v>1</v>
      </c>
      <c r="AH454" s="0" t="n">
        <f aca="false">TRUE()</f>
        <v>1</v>
      </c>
      <c r="AI454" s="0" t="n">
        <f aca="false">FALSE()</f>
        <v>0</v>
      </c>
      <c r="AJ454" s="0" t="n">
        <f aca="false">FALSE()</f>
        <v>0</v>
      </c>
      <c r="AK454" s="0" t="n">
        <f aca="false">FALSE()</f>
        <v>0</v>
      </c>
      <c r="AL454" s="0" t="s">
        <v>3129</v>
      </c>
      <c r="AM454" s="0" t="n">
        <f aca="false">TRUE()</f>
        <v>1</v>
      </c>
      <c r="AN454" s="0" t="s">
        <v>21068</v>
      </c>
      <c r="AO454" s="0" t="n">
        <v>1</v>
      </c>
      <c r="AP454" s="0" t="s">
        <v>21069</v>
      </c>
      <c r="AQ454" s="0" t="s">
        <v>21070</v>
      </c>
      <c r="AR454" s="0" t="n">
        <f aca="false">TRUE()</f>
        <v>1</v>
      </c>
      <c r="AS454" s="0" t="n">
        <f aca="false">FALSE()</f>
        <v>0</v>
      </c>
      <c r="AT454" s="0" t="n">
        <f aca="false">FALSE()</f>
        <v>0</v>
      </c>
      <c r="AU454" s="0" t="n">
        <f aca="false">FALSE()</f>
        <v>0</v>
      </c>
      <c r="AV454" s="0" t="n">
        <f aca="false">FALSE()</f>
        <v>0</v>
      </c>
      <c r="AW454" s="0" t="n">
        <f aca="false">FALSE()</f>
        <v>0</v>
      </c>
      <c r="AX454" s="380" t="n">
        <v>45827.6243055556</v>
      </c>
      <c r="AY454" s="380" t="n">
        <v>45827.125</v>
      </c>
      <c r="AZ454" s="0" t="n">
        <v>1</v>
      </c>
      <c r="BA454" s="0" t="s">
        <v>9116</v>
      </c>
      <c r="BB454" s="0" t="n">
        <v>1</v>
      </c>
      <c r="BC454" s="380" t="n">
        <v>25569.125</v>
      </c>
      <c r="BD454" s="0" t="s">
        <v>2170</v>
      </c>
      <c r="BE454" s="0" t="s">
        <v>2170</v>
      </c>
      <c r="BF454" s="0" t="s">
        <v>2118</v>
      </c>
    </row>
    <row r="455" customFormat="false" ht="15" hidden="false" customHeight="false" outlineLevel="0" collapsed="false">
      <c r="A455" s="0" t="s">
        <v>21071</v>
      </c>
      <c r="B455" s="0" t="s">
        <v>21072</v>
      </c>
      <c r="C455" s="0" t="s">
        <v>21071</v>
      </c>
      <c r="D455" s="0" t="s">
        <v>2133</v>
      </c>
      <c r="E455" s="0" t="s">
        <v>21071</v>
      </c>
      <c r="F455" s="0" t="n">
        <v>1</v>
      </c>
      <c r="G455" s="0" t="s">
        <v>434</v>
      </c>
      <c r="H455" s="0" t="s">
        <v>2170</v>
      </c>
      <c r="I455" s="0" t="s">
        <v>2170</v>
      </c>
      <c r="J455" s="0" t="s">
        <v>2170</v>
      </c>
      <c r="K455" s="0" t="s">
        <v>2170</v>
      </c>
      <c r="L455" s="0" t="s">
        <v>2170</v>
      </c>
      <c r="M455" s="0" t="s">
        <v>2170</v>
      </c>
      <c r="N455" s="0" t="n">
        <f aca="false">FALSE()</f>
        <v>0</v>
      </c>
      <c r="O455" s="0" t="s">
        <v>21073</v>
      </c>
      <c r="P455" s="0" t="s">
        <v>17780</v>
      </c>
      <c r="Q455" s="0" t="n">
        <v>12</v>
      </c>
      <c r="R455" s="380" t="n">
        <v>46698.125</v>
      </c>
      <c r="S455" s="223" t="n">
        <v>1000</v>
      </c>
      <c r="T455" s="0" t="s">
        <v>2132</v>
      </c>
      <c r="U455" s="380" t="n">
        <v>45597.125</v>
      </c>
      <c r="V455" s="380" t="n">
        <v>45616.125</v>
      </c>
      <c r="W455" s="0" t="s">
        <v>2132</v>
      </c>
      <c r="X455" s="0" t="s">
        <v>21074</v>
      </c>
      <c r="Y455" s="0" t="s">
        <v>601</v>
      </c>
      <c r="Z455" s="0" t="s">
        <v>2602</v>
      </c>
      <c r="AA455" s="0" t="s">
        <v>610</v>
      </c>
      <c r="AB455" s="0" t="s">
        <v>17781</v>
      </c>
      <c r="AC455" s="0" t="n">
        <v>1000000</v>
      </c>
      <c r="AD455" s="0" t="n">
        <v>1000000</v>
      </c>
      <c r="AE455" s="0" t="n">
        <v>5</v>
      </c>
      <c r="AF455" s="0" t="n">
        <f aca="false">FALSE()</f>
        <v>0</v>
      </c>
      <c r="AG455" s="0" t="n">
        <f aca="false">TRUE()</f>
        <v>1</v>
      </c>
      <c r="AH455" s="0" t="n">
        <f aca="false">TRUE()</f>
        <v>1</v>
      </c>
      <c r="AI455" s="0" t="n">
        <f aca="false">TRUE()</f>
        <v>1</v>
      </c>
      <c r="AJ455" s="0" t="n">
        <f aca="false">FALSE()</f>
        <v>0</v>
      </c>
      <c r="AK455" s="0" t="n">
        <f aca="false">TRUE()</f>
        <v>1</v>
      </c>
      <c r="AL455" s="0" t="s">
        <v>2129</v>
      </c>
      <c r="AM455" s="0" t="n">
        <f aca="false">TRUE()</f>
        <v>1</v>
      </c>
      <c r="AN455" s="0" t="s">
        <v>21075</v>
      </c>
      <c r="AO455" s="0" t="n">
        <v>1</v>
      </c>
      <c r="AP455" s="0" t="s">
        <v>21076</v>
      </c>
      <c r="AQ455" s="0" t="s">
        <v>21077</v>
      </c>
      <c r="AR455" s="0" t="n">
        <f aca="false">TRUE()</f>
        <v>1</v>
      </c>
      <c r="AS455" s="0" t="n">
        <f aca="false">FALSE()</f>
        <v>0</v>
      </c>
      <c r="AT455" s="0" t="n">
        <f aca="false">FALSE()</f>
        <v>0</v>
      </c>
      <c r="AU455" s="0" t="n">
        <f aca="false">FALSE()</f>
        <v>0</v>
      </c>
      <c r="AV455" s="0" t="n">
        <f aca="false">FALSE()</f>
        <v>0</v>
      </c>
      <c r="AW455" s="0" t="n">
        <f aca="false">TRUE()</f>
        <v>1</v>
      </c>
      <c r="AX455" s="380" t="n">
        <v>45616.6895833333</v>
      </c>
      <c r="AY455" s="380" t="n">
        <v>45616.125</v>
      </c>
      <c r="AZ455" s="0" t="n">
        <v>2</v>
      </c>
      <c r="BA455" s="0" t="s">
        <v>19036</v>
      </c>
      <c r="BB455" s="0" t="n">
        <v>0</v>
      </c>
      <c r="BC455" s="380" t="n">
        <v>25569.125</v>
      </c>
      <c r="BD455" s="0" t="s">
        <v>2170</v>
      </c>
      <c r="BE455" s="0" t="s">
        <v>2170</v>
      </c>
      <c r="BF455" s="0" t="s">
        <v>17868</v>
      </c>
    </row>
    <row r="456" customFormat="false" ht="15" hidden="false" customHeight="false" outlineLevel="0" collapsed="false">
      <c r="A456" s="0" t="s">
        <v>21078</v>
      </c>
      <c r="B456" s="0" t="s">
        <v>21079</v>
      </c>
      <c r="C456" s="0" t="s">
        <v>21078</v>
      </c>
      <c r="D456" s="0" t="s">
        <v>2133</v>
      </c>
      <c r="E456" s="0" t="s">
        <v>21078</v>
      </c>
      <c r="F456" s="0" t="n">
        <v>1</v>
      </c>
      <c r="G456" s="0" t="s">
        <v>434</v>
      </c>
      <c r="H456" s="0" t="s">
        <v>2170</v>
      </c>
      <c r="I456" s="0" t="s">
        <v>2170</v>
      </c>
      <c r="J456" s="0" t="s">
        <v>2170</v>
      </c>
      <c r="K456" s="0" t="s">
        <v>2170</v>
      </c>
      <c r="L456" s="0" t="s">
        <v>2170</v>
      </c>
      <c r="M456" s="0" t="s">
        <v>2170</v>
      </c>
      <c r="N456" s="0" t="n">
        <f aca="false">FALSE()</f>
        <v>0</v>
      </c>
      <c r="O456" s="0" t="s">
        <v>21080</v>
      </c>
      <c r="P456" s="0" t="s">
        <v>17780</v>
      </c>
      <c r="Q456" s="0" t="n">
        <v>12</v>
      </c>
      <c r="R456" s="380" t="n">
        <v>47818.125</v>
      </c>
      <c r="S456" s="223" t="n">
        <v>426.46</v>
      </c>
      <c r="T456" s="0" t="s">
        <v>2132</v>
      </c>
      <c r="U456" s="380" t="n">
        <v>44193.125</v>
      </c>
      <c r="V456" s="380" t="n">
        <v>44357.125</v>
      </c>
      <c r="W456" s="0" t="s">
        <v>2170</v>
      </c>
      <c r="X456" s="0" t="s">
        <v>21081</v>
      </c>
      <c r="Y456" s="0" t="s">
        <v>601</v>
      </c>
      <c r="Z456" s="0" t="s">
        <v>2602</v>
      </c>
      <c r="AA456" s="0" t="s">
        <v>610</v>
      </c>
      <c r="AB456" s="0" t="s">
        <v>17781</v>
      </c>
      <c r="AC456" s="0" t="n">
        <v>35000000</v>
      </c>
      <c r="AD456" s="0" t="n">
        <v>35000000</v>
      </c>
      <c r="AE456" s="0" t="n">
        <v>5</v>
      </c>
      <c r="AF456" s="0" t="n">
        <f aca="false">FALSE()</f>
        <v>0</v>
      </c>
      <c r="AG456" s="0" t="n">
        <f aca="false">TRUE()</f>
        <v>1</v>
      </c>
      <c r="AH456" s="0" t="n">
        <f aca="false">TRUE()</f>
        <v>1</v>
      </c>
      <c r="AI456" s="0" t="n">
        <f aca="false">FALSE()</f>
        <v>0</v>
      </c>
      <c r="AJ456" s="0" t="n">
        <f aca="false">FALSE()</f>
        <v>0</v>
      </c>
      <c r="AK456" s="0" t="n">
        <f aca="false">TRUE()</f>
        <v>1</v>
      </c>
      <c r="AL456" s="0" t="s">
        <v>2129</v>
      </c>
      <c r="AM456" s="0" t="n">
        <f aca="false">TRUE()</f>
        <v>1</v>
      </c>
      <c r="AN456" s="0" t="s">
        <v>21082</v>
      </c>
      <c r="AO456" s="0" t="n">
        <v>1</v>
      </c>
      <c r="AP456" s="0" t="s">
        <v>21083</v>
      </c>
      <c r="AQ456" s="0" t="s">
        <v>21084</v>
      </c>
      <c r="AR456" s="0" t="n">
        <f aca="false">TRUE()</f>
        <v>1</v>
      </c>
      <c r="AS456" s="0" t="n">
        <f aca="false">FALSE()</f>
        <v>0</v>
      </c>
      <c r="AT456" s="0" t="n">
        <f aca="false">FALSE()</f>
        <v>0</v>
      </c>
      <c r="AU456" s="0" t="n">
        <f aca="false">FALSE()</f>
        <v>0</v>
      </c>
      <c r="AV456" s="0" t="n">
        <f aca="false">FALSE()</f>
        <v>0</v>
      </c>
      <c r="AW456" s="0" t="n">
        <f aca="false">TRUE()</f>
        <v>1</v>
      </c>
      <c r="AX456" s="380" t="n">
        <v>44357.5972222222</v>
      </c>
      <c r="AY456" s="380" t="n">
        <v>44357.4166666667</v>
      </c>
      <c r="AZ456" s="0" t="n">
        <v>1</v>
      </c>
      <c r="BA456" s="0" t="s">
        <v>10962</v>
      </c>
      <c r="BB456" s="0" t="n">
        <v>0</v>
      </c>
      <c r="BC456" s="380" t="n">
        <v>25569.125</v>
      </c>
      <c r="BD456" s="0" t="s">
        <v>2170</v>
      </c>
      <c r="BE456" s="0" t="s">
        <v>2170</v>
      </c>
      <c r="BF456" s="0" t="s">
        <v>18275</v>
      </c>
    </row>
    <row r="457" customFormat="false" ht="15" hidden="false" customHeight="false" outlineLevel="0" collapsed="false">
      <c r="A457" s="0" t="s">
        <v>21085</v>
      </c>
      <c r="B457" s="0" t="s">
        <v>21086</v>
      </c>
      <c r="C457" s="0" t="s">
        <v>21085</v>
      </c>
      <c r="D457" s="0" t="s">
        <v>2133</v>
      </c>
      <c r="E457" s="0" t="s">
        <v>21085</v>
      </c>
      <c r="F457" s="0" t="n">
        <v>1</v>
      </c>
      <c r="G457" s="0" t="s">
        <v>434</v>
      </c>
      <c r="H457" s="0" t="s">
        <v>2170</v>
      </c>
      <c r="I457" s="0" t="s">
        <v>2170</v>
      </c>
      <c r="J457" s="0" t="s">
        <v>2170</v>
      </c>
      <c r="K457" s="0" t="s">
        <v>2170</v>
      </c>
      <c r="L457" s="0" t="s">
        <v>2170</v>
      </c>
      <c r="M457" s="0" t="s">
        <v>2170</v>
      </c>
      <c r="N457" s="0" t="n">
        <f aca="false">FALSE()</f>
        <v>0</v>
      </c>
      <c r="O457" s="0" t="s">
        <v>21087</v>
      </c>
      <c r="P457" s="0" t="s">
        <v>17780</v>
      </c>
      <c r="Q457" s="0" t="n">
        <v>12</v>
      </c>
      <c r="R457" s="380" t="n">
        <v>46925.125</v>
      </c>
      <c r="S457" s="223" t="n">
        <v>1000</v>
      </c>
      <c r="T457" s="0" t="s">
        <v>2132</v>
      </c>
      <c r="U457" s="380" t="n">
        <v>45835.125</v>
      </c>
      <c r="V457" s="380" t="n">
        <v>45845.125</v>
      </c>
      <c r="W457" s="0" t="s">
        <v>2132</v>
      </c>
      <c r="X457" s="0" t="s">
        <v>21088</v>
      </c>
      <c r="AA457" s="0" t="s">
        <v>2451</v>
      </c>
      <c r="AB457" s="0" t="s">
        <v>17781</v>
      </c>
      <c r="AC457" s="0" t="n">
        <v>7000000</v>
      </c>
      <c r="AD457" s="0" t="n">
        <v>7000000</v>
      </c>
      <c r="AE457" s="0" t="n">
        <v>5</v>
      </c>
      <c r="AF457" s="0" t="n">
        <f aca="false">FALSE()</f>
        <v>0</v>
      </c>
      <c r="AG457" s="0" t="n">
        <f aca="false">TRUE()</f>
        <v>1</v>
      </c>
      <c r="AH457" s="0" t="n">
        <f aca="false">TRUE()</f>
        <v>1</v>
      </c>
      <c r="AI457" s="0" t="n">
        <f aca="false">TRUE()</f>
        <v>1</v>
      </c>
      <c r="AJ457" s="0" t="n">
        <f aca="false">FALSE()</f>
        <v>0</v>
      </c>
      <c r="AK457" s="0" t="n">
        <f aca="false">FALSE()</f>
        <v>0</v>
      </c>
      <c r="AL457" s="0" t="s">
        <v>2129</v>
      </c>
      <c r="AM457" s="0" t="n">
        <f aca="false">TRUE()</f>
        <v>1</v>
      </c>
      <c r="AN457" s="0" t="s">
        <v>21089</v>
      </c>
      <c r="AO457" s="0" t="n">
        <v>1</v>
      </c>
      <c r="AP457" s="0" t="s">
        <v>21090</v>
      </c>
      <c r="AQ457" s="0" t="s">
        <v>21091</v>
      </c>
      <c r="AR457" s="0" t="n">
        <f aca="false">TRUE()</f>
        <v>1</v>
      </c>
      <c r="AS457" s="0" t="n">
        <f aca="false">TRUE()</f>
        <v>1</v>
      </c>
      <c r="AT457" s="0" t="n">
        <f aca="false">FALSE()</f>
        <v>0</v>
      </c>
      <c r="AU457" s="0" t="n">
        <f aca="false">FALSE()</f>
        <v>0</v>
      </c>
      <c r="AV457" s="0" t="n">
        <f aca="false">FALSE()</f>
        <v>0</v>
      </c>
      <c r="AW457" s="0" t="n">
        <f aca="false">TRUE()</f>
        <v>1</v>
      </c>
      <c r="AX457" s="380" t="n">
        <v>45859.125</v>
      </c>
      <c r="AY457" s="380" t="n">
        <v>45859.125</v>
      </c>
      <c r="AZ457" s="0" t="n">
        <v>1</v>
      </c>
      <c r="BA457" s="0" t="s">
        <v>18442</v>
      </c>
      <c r="BB457" s="0" t="n">
        <v>0</v>
      </c>
      <c r="BC457" s="380" t="n">
        <v>25569.125</v>
      </c>
      <c r="BD457" s="0" t="s">
        <v>2170</v>
      </c>
      <c r="BE457" s="0" t="s">
        <v>2170</v>
      </c>
      <c r="BF457" s="0" t="s">
        <v>2118</v>
      </c>
    </row>
    <row r="458" customFormat="false" ht="15" hidden="false" customHeight="false" outlineLevel="0" collapsed="false">
      <c r="A458" s="0" t="s">
        <v>21092</v>
      </c>
      <c r="B458" s="0" t="s">
        <v>21093</v>
      </c>
      <c r="C458" s="0" t="s">
        <v>21092</v>
      </c>
      <c r="D458" s="0" t="s">
        <v>2133</v>
      </c>
      <c r="E458" s="0" t="s">
        <v>21092</v>
      </c>
      <c r="F458" s="0" t="n">
        <v>1</v>
      </c>
      <c r="G458" s="0" t="s">
        <v>434</v>
      </c>
      <c r="H458" s="0" t="s">
        <v>2170</v>
      </c>
      <c r="I458" s="0" t="s">
        <v>2170</v>
      </c>
      <c r="J458" s="0" t="s">
        <v>2170</v>
      </c>
      <c r="K458" s="0" t="s">
        <v>2170</v>
      </c>
      <c r="L458" s="0" t="s">
        <v>2170</v>
      </c>
      <c r="M458" s="0" t="s">
        <v>2170</v>
      </c>
      <c r="N458" s="0" t="n">
        <f aca="false">FALSE()</f>
        <v>0</v>
      </c>
      <c r="O458" s="0" t="s">
        <v>21094</v>
      </c>
      <c r="P458" s="0" t="s">
        <v>17780</v>
      </c>
      <c r="Q458" s="0" t="n">
        <v>4</v>
      </c>
      <c r="R458" s="380" t="n">
        <v>46590.125</v>
      </c>
      <c r="S458" s="223" t="n">
        <v>1000</v>
      </c>
      <c r="T458" s="0" t="s">
        <v>2132</v>
      </c>
      <c r="U458" s="380" t="n">
        <v>45034.125</v>
      </c>
      <c r="V458" s="380" t="n">
        <v>45043.125</v>
      </c>
      <c r="W458" s="0" t="s">
        <v>2132</v>
      </c>
      <c r="X458" s="0" t="s">
        <v>21095</v>
      </c>
      <c r="Y458" s="0" t="s">
        <v>601</v>
      </c>
      <c r="Z458" s="0" t="s">
        <v>2602</v>
      </c>
      <c r="AA458" s="0" t="s">
        <v>2365</v>
      </c>
      <c r="AB458" s="0" t="s">
        <v>17781</v>
      </c>
      <c r="AC458" s="0" t="n">
        <v>115000</v>
      </c>
      <c r="AD458" s="0" t="n">
        <v>115000</v>
      </c>
      <c r="AE458" s="0" t="n">
        <v>5</v>
      </c>
      <c r="AF458" s="0" t="n">
        <f aca="false">FALSE()</f>
        <v>0</v>
      </c>
      <c r="AG458" s="0" t="n">
        <f aca="false">TRUE()</f>
        <v>1</v>
      </c>
      <c r="AH458" s="0" t="n">
        <f aca="false">TRUE()</f>
        <v>1</v>
      </c>
      <c r="AI458" s="0" t="n">
        <f aca="false">FALSE()</f>
        <v>0</v>
      </c>
      <c r="AJ458" s="0" t="n">
        <f aca="false">FALSE()</f>
        <v>0</v>
      </c>
      <c r="AK458" s="0" t="n">
        <f aca="false">TRUE()</f>
        <v>1</v>
      </c>
      <c r="AL458" s="0" t="s">
        <v>2129</v>
      </c>
      <c r="AM458" s="0" t="n">
        <f aca="false">TRUE()</f>
        <v>1</v>
      </c>
      <c r="AN458" s="0" t="s">
        <v>21096</v>
      </c>
      <c r="AO458" s="0" t="n">
        <v>1</v>
      </c>
      <c r="AP458" s="0" t="s">
        <v>21097</v>
      </c>
      <c r="AQ458" s="0" t="s">
        <v>21098</v>
      </c>
      <c r="AR458" s="0" t="n">
        <f aca="false">TRUE()</f>
        <v>1</v>
      </c>
      <c r="AS458" s="0" t="n">
        <f aca="false">FALSE()</f>
        <v>0</v>
      </c>
      <c r="AT458" s="0" t="n">
        <f aca="false">FALSE()</f>
        <v>0</v>
      </c>
      <c r="AU458" s="0" t="n">
        <f aca="false">FALSE()</f>
        <v>0</v>
      </c>
      <c r="AV458" s="0" t="n">
        <f aca="false">FALSE()</f>
        <v>0</v>
      </c>
      <c r="AW458" s="0" t="n">
        <f aca="false">TRUE()</f>
        <v>1</v>
      </c>
      <c r="AX458" s="380" t="n">
        <v>45043.6875</v>
      </c>
      <c r="AY458" s="380" t="n">
        <v>45043.4166666667</v>
      </c>
      <c r="AZ458" s="0" t="n">
        <v>3</v>
      </c>
      <c r="BA458" s="0" t="s">
        <v>20568</v>
      </c>
      <c r="BB458" s="0" t="n">
        <v>0</v>
      </c>
      <c r="BC458" s="380" t="n">
        <v>25569.125</v>
      </c>
      <c r="BD458" s="0" t="s">
        <v>2170</v>
      </c>
      <c r="BE458" s="0" t="s">
        <v>2170</v>
      </c>
      <c r="BF458" s="0" t="s">
        <v>604</v>
      </c>
    </row>
    <row r="459" customFormat="false" ht="15" hidden="false" customHeight="false" outlineLevel="0" collapsed="false">
      <c r="A459" s="0" t="s">
        <v>21099</v>
      </c>
      <c r="B459" s="0" t="s">
        <v>21100</v>
      </c>
      <c r="C459" s="0" t="s">
        <v>21099</v>
      </c>
      <c r="D459" s="0" t="s">
        <v>2133</v>
      </c>
      <c r="E459" s="0" t="s">
        <v>21099</v>
      </c>
      <c r="F459" s="0" t="n">
        <v>1</v>
      </c>
      <c r="G459" s="0" t="s">
        <v>434</v>
      </c>
      <c r="H459" s="0" t="s">
        <v>2170</v>
      </c>
      <c r="I459" s="0" t="s">
        <v>2170</v>
      </c>
      <c r="J459" s="0" t="s">
        <v>2170</v>
      </c>
      <c r="K459" s="0" t="s">
        <v>2170</v>
      </c>
      <c r="L459" s="0" t="s">
        <v>2170</v>
      </c>
      <c r="M459" s="0" t="s">
        <v>2170</v>
      </c>
      <c r="N459" s="0" t="n">
        <f aca="false">FALSE()</f>
        <v>0</v>
      </c>
      <c r="O459" s="0" t="s">
        <v>21101</v>
      </c>
      <c r="P459" s="0" t="s">
        <v>17838</v>
      </c>
      <c r="Q459" s="0" t="n">
        <v>2</v>
      </c>
      <c r="R459" s="380" t="n">
        <v>46282.125</v>
      </c>
      <c r="S459" s="223" t="n">
        <v>1000</v>
      </c>
      <c r="T459" s="0" t="s">
        <v>2132</v>
      </c>
      <c r="U459" s="380" t="n">
        <v>44874.125</v>
      </c>
      <c r="V459" s="380" t="n">
        <v>44886.125</v>
      </c>
      <c r="W459" s="0" t="s">
        <v>2132</v>
      </c>
      <c r="X459" s="0" t="s">
        <v>21102</v>
      </c>
      <c r="Y459" s="0" t="s">
        <v>601</v>
      </c>
      <c r="Z459" s="0" t="s">
        <v>2602</v>
      </c>
      <c r="AA459" s="0" t="s">
        <v>2574</v>
      </c>
      <c r="AB459" s="0" t="s">
        <v>17781</v>
      </c>
      <c r="AC459" s="0" t="n">
        <v>254111</v>
      </c>
      <c r="AD459" s="0" t="n">
        <v>350000</v>
      </c>
      <c r="AE459" s="0" t="n">
        <v>5</v>
      </c>
      <c r="AF459" s="0" t="n">
        <f aca="false">FALSE()</f>
        <v>0</v>
      </c>
      <c r="AG459" s="0" t="n">
        <f aca="false">TRUE()</f>
        <v>1</v>
      </c>
      <c r="AH459" s="0" t="n">
        <f aca="false">TRUE()</f>
        <v>1</v>
      </c>
      <c r="AI459" s="0" t="n">
        <f aca="false">FALSE()</f>
        <v>0</v>
      </c>
      <c r="AJ459" s="0" t="n">
        <f aca="false">FALSE()</f>
        <v>0</v>
      </c>
      <c r="AK459" s="0" t="n">
        <f aca="false">FALSE()</f>
        <v>0</v>
      </c>
      <c r="AL459" s="0" t="s">
        <v>3129</v>
      </c>
      <c r="AM459" s="0" t="n">
        <f aca="false">TRUE()</f>
        <v>1</v>
      </c>
      <c r="AN459" s="0" t="s">
        <v>21103</v>
      </c>
      <c r="AO459" s="0" t="n">
        <v>1</v>
      </c>
      <c r="AP459" s="0" t="s">
        <v>21104</v>
      </c>
      <c r="AQ459" s="0" t="s">
        <v>21105</v>
      </c>
      <c r="AR459" s="0" t="n">
        <f aca="false">TRUE()</f>
        <v>1</v>
      </c>
      <c r="AS459" s="0" t="n">
        <f aca="false">FALSE()</f>
        <v>0</v>
      </c>
      <c r="AT459" s="0" t="n">
        <f aca="false">FALSE()</f>
        <v>0</v>
      </c>
      <c r="AU459" s="0" t="n">
        <f aca="false">FALSE()</f>
        <v>0</v>
      </c>
      <c r="AV459" s="0" t="n">
        <f aca="false">FALSE()</f>
        <v>0</v>
      </c>
      <c r="AW459" s="0" t="n">
        <f aca="false">TRUE()</f>
        <v>1</v>
      </c>
      <c r="AX459" s="380" t="n">
        <v>44921.6368055556</v>
      </c>
      <c r="AY459" s="380" t="n">
        <v>44921.4166666667</v>
      </c>
      <c r="AZ459" s="0" t="n">
        <v>3</v>
      </c>
      <c r="BA459" s="0" t="s">
        <v>21106</v>
      </c>
      <c r="BB459" s="0" t="n">
        <v>1</v>
      </c>
      <c r="BC459" s="380" t="n">
        <v>25569.125</v>
      </c>
      <c r="BD459" s="0" t="s">
        <v>2170</v>
      </c>
      <c r="BE459" s="0" t="s">
        <v>2170</v>
      </c>
      <c r="BF459" s="0" t="s">
        <v>604</v>
      </c>
    </row>
    <row r="460" customFormat="false" ht="15" hidden="false" customHeight="false" outlineLevel="0" collapsed="false">
      <c r="A460" s="0" t="s">
        <v>21107</v>
      </c>
      <c r="B460" s="0" t="s">
        <v>21108</v>
      </c>
      <c r="C460" s="0" t="s">
        <v>21107</v>
      </c>
      <c r="D460" s="0" t="s">
        <v>2133</v>
      </c>
      <c r="E460" s="0" t="s">
        <v>21107</v>
      </c>
      <c r="F460" s="0" t="n">
        <v>1</v>
      </c>
      <c r="G460" s="0" t="s">
        <v>434</v>
      </c>
      <c r="H460" s="0" t="s">
        <v>2170</v>
      </c>
      <c r="I460" s="0" t="s">
        <v>2170</v>
      </c>
      <c r="J460" s="0" t="s">
        <v>2170</v>
      </c>
      <c r="K460" s="0" t="s">
        <v>2170</v>
      </c>
      <c r="L460" s="0" t="s">
        <v>2170</v>
      </c>
      <c r="M460" s="0" t="s">
        <v>2170</v>
      </c>
      <c r="N460" s="0" t="n">
        <f aca="false">FALSE()</f>
        <v>0</v>
      </c>
      <c r="O460" s="0" t="s">
        <v>21109</v>
      </c>
      <c r="P460" s="0" t="s">
        <v>17838</v>
      </c>
      <c r="Q460" s="0" t="n">
        <v>12</v>
      </c>
      <c r="R460" s="380" t="n">
        <v>46670.125</v>
      </c>
      <c r="S460" s="223" t="n">
        <v>1000</v>
      </c>
      <c r="T460" s="0" t="s">
        <v>2132</v>
      </c>
      <c r="U460" s="380" t="n">
        <v>45586.125</v>
      </c>
      <c r="V460" s="380" t="n">
        <v>45590.125</v>
      </c>
      <c r="W460" s="0" t="s">
        <v>2132</v>
      </c>
      <c r="X460" s="0" t="s">
        <v>2170</v>
      </c>
      <c r="AA460" s="0" t="s">
        <v>610</v>
      </c>
      <c r="AB460" s="0" t="s">
        <v>17781</v>
      </c>
      <c r="AC460" s="0" t="n">
        <v>22000000</v>
      </c>
      <c r="AD460" s="0" t="n">
        <v>22000000</v>
      </c>
      <c r="AE460" s="0" t="n">
        <v>5</v>
      </c>
      <c r="AF460" s="0" t="n">
        <f aca="false">FALSE()</f>
        <v>0</v>
      </c>
      <c r="AG460" s="0" t="n">
        <f aca="false">TRUE()</f>
        <v>1</v>
      </c>
      <c r="AH460" s="0" t="n">
        <f aca="false">TRUE()</f>
        <v>1</v>
      </c>
      <c r="AI460" s="0" t="n">
        <f aca="false">TRUE()</f>
        <v>1</v>
      </c>
      <c r="AJ460" s="0" t="n">
        <f aca="false">FALSE()</f>
        <v>0</v>
      </c>
      <c r="AK460" s="0" t="n">
        <f aca="false">FALSE()</f>
        <v>0</v>
      </c>
      <c r="AL460" s="0" t="s">
        <v>2129</v>
      </c>
      <c r="AM460" s="0" t="n">
        <f aca="false">TRUE()</f>
        <v>1</v>
      </c>
      <c r="AN460" s="0" t="s">
        <v>21110</v>
      </c>
      <c r="AO460" s="0" t="n">
        <v>1</v>
      </c>
      <c r="AP460" s="0" t="s">
        <v>21111</v>
      </c>
      <c r="AQ460" s="0" t="s">
        <v>21112</v>
      </c>
      <c r="AR460" s="0" t="n">
        <f aca="false">TRUE()</f>
        <v>1</v>
      </c>
      <c r="AS460" s="0" t="n">
        <f aca="false">FALSE()</f>
        <v>0</v>
      </c>
      <c r="AT460" s="0" t="n">
        <f aca="false">FALSE()</f>
        <v>0</v>
      </c>
      <c r="AU460" s="0" t="n">
        <f aca="false">FALSE()</f>
        <v>0</v>
      </c>
      <c r="AV460" s="0" t="n">
        <f aca="false">FALSE()</f>
        <v>0</v>
      </c>
      <c r="AW460" s="0" t="n">
        <f aca="false">TRUE()</f>
        <v>1</v>
      </c>
      <c r="AX460" s="380" t="n">
        <v>45590.6041666667</v>
      </c>
      <c r="AY460" s="380" t="n">
        <v>45590.125</v>
      </c>
      <c r="AZ460" s="0" t="n">
        <v>1</v>
      </c>
      <c r="BA460" s="0" t="s">
        <v>10507</v>
      </c>
      <c r="BB460" s="0" t="n">
        <v>0</v>
      </c>
      <c r="BC460" s="380" t="n">
        <v>25569.125</v>
      </c>
      <c r="BD460" s="0" t="s">
        <v>2170</v>
      </c>
      <c r="BE460" s="0" t="s">
        <v>2170</v>
      </c>
      <c r="BF460" s="0" t="s">
        <v>17868</v>
      </c>
    </row>
    <row r="461" customFormat="false" ht="15" hidden="false" customHeight="false" outlineLevel="0" collapsed="false">
      <c r="A461" s="0" t="s">
        <v>21113</v>
      </c>
      <c r="B461" s="0" t="s">
        <v>21114</v>
      </c>
      <c r="C461" s="0" t="s">
        <v>21113</v>
      </c>
      <c r="D461" s="0" t="s">
        <v>2133</v>
      </c>
      <c r="E461" s="0" t="s">
        <v>21113</v>
      </c>
      <c r="F461" s="0" t="n">
        <v>1</v>
      </c>
      <c r="G461" s="0" t="s">
        <v>434</v>
      </c>
      <c r="H461" s="0" t="s">
        <v>2170</v>
      </c>
      <c r="I461" s="0" t="s">
        <v>2170</v>
      </c>
      <c r="J461" s="0" t="s">
        <v>2170</v>
      </c>
      <c r="K461" s="0" t="s">
        <v>2170</v>
      </c>
      <c r="L461" s="0" t="s">
        <v>2170</v>
      </c>
      <c r="M461" s="0" t="s">
        <v>2170</v>
      </c>
      <c r="N461" s="0" t="n">
        <f aca="false">FALSE()</f>
        <v>0</v>
      </c>
      <c r="O461" s="0" t="s">
        <v>21115</v>
      </c>
      <c r="P461" s="0" t="s">
        <v>17780</v>
      </c>
      <c r="Q461" s="0" t="n">
        <v>12</v>
      </c>
      <c r="R461" s="380" t="n">
        <v>46446.125</v>
      </c>
      <c r="S461" s="223" t="n">
        <v>1000</v>
      </c>
      <c r="T461" s="0" t="s">
        <v>2132</v>
      </c>
      <c r="U461" s="380" t="n">
        <v>45721.125</v>
      </c>
      <c r="V461" s="380" t="n">
        <v>45726.125</v>
      </c>
      <c r="W461" s="0" t="s">
        <v>2132</v>
      </c>
      <c r="X461" s="0" t="s">
        <v>21116</v>
      </c>
      <c r="Y461" s="0" t="s">
        <v>601</v>
      </c>
      <c r="Z461" s="0" t="s">
        <v>2602</v>
      </c>
      <c r="AA461" s="0" t="s">
        <v>2451</v>
      </c>
      <c r="AB461" s="0" t="s">
        <v>17781</v>
      </c>
      <c r="AC461" s="0" t="n">
        <v>1500000</v>
      </c>
      <c r="AD461" s="0" t="n">
        <v>1500000</v>
      </c>
      <c r="AE461" s="0" t="n">
        <v>5</v>
      </c>
      <c r="AF461" s="0" t="n">
        <f aca="false">FALSE()</f>
        <v>0</v>
      </c>
      <c r="AG461" s="0" t="n">
        <f aca="false">TRUE()</f>
        <v>1</v>
      </c>
      <c r="AH461" s="0" t="n">
        <f aca="false">TRUE()</f>
        <v>1</v>
      </c>
      <c r="AI461" s="0" t="n">
        <f aca="false">FALSE()</f>
        <v>0</v>
      </c>
      <c r="AJ461" s="0" t="n">
        <f aca="false">FALSE()</f>
        <v>0</v>
      </c>
      <c r="AK461" s="0" t="n">
        <f aca="false">FALSE()</f>
        <v>0</v>
      </c>
      <c r="AL461" s="0" t="s">
        <v>2129</v>
      </c>
      <c r="AM461" s="0" t="n">
        <f aca="false">TRUE()</f>
        <v>1</v>
      </c>
      <c r="AN461" s="0" t="s">
        <v>21117</v>
      </c>
      <c r="AO461" s="0" t="n">
        <v>1</v>
      </c>
      <c r="AP461" s="0" t="s">
        <v>21118</v>
      </c>
      <c r="AQ461" s="0" t="s">
        <v>21119</v>
      </c>
      <c r="AR461" s="0" t="n">
        <f aca="false">TRUE()</f>
        <v>1</v>
      </c>
      <c r="AS461" s="0" t="n">
        <f aca="false">FALSE()</f>
        <v>0</v>
      </c>
      <c r="AT461" s="0" t="n">
        <f aca="false">FALSE()</f>
        <v>0</v>
      </c>
      <c r="AU461" s="0" t="n">
        <f aca="false">FALSE()</f>
        <v>0</v>
      </c>
      <c r="AV461" s="0" t="n">
        <f aca="false">FALSE()</f>
        <v>0</v>
      </c>
      <c r="AW461" s="0" t="n">
        <f aca="false">TRUE()</f>
        <v>1</v>
      </c>
      <c r="AX461" s="380" t="n">
        <v>45726.6458333333</v>
      </c>
      <c r="AY461" s="380" t="n">
        <v>45726.125</v>
      </c>
      <c r="AZ461" s="0" t="n">
        <v>2</v>
      </c>
      <c r="BA461" s="0" t="s">
        <v>20830</v>
      </c>
      <c r="BB461" s="0" t="n">
        <v>0</v>
      </c>
      <c r="BC461" s="380" t="n">
        <v>25569.125</v>
      </c>
      <c r="BD461" s="0" t="s">
        <v>2170</v>
      </c>
      <c r="BE461" s="0" t="s">
        <v>2170</v>
      </c>
      <c r="BF461" s="0" t="s">
        <v>604</v>
      </c>
    </row>
    <row r="462" customFormat="false" ht="15" hidden="false" customHeight="false" outlineLevel="0" collapsed="false">
      <c r="A462" s="0" t="s">
        <v>21120</v>
      </c>
      <c r="B462" s="0" t="s">
        <v>21121</v>
      </c>
      <c r="C462" s="0" t="s">
        <v>21120</v>
      </c>
      <c r="D462" s="0" t="s">
        <v>2133</v>
      </c>
      <c r="E462" s="0" t="s">
        <v>21120</v>
      </c>
      <c r="F462" s="0" t="n">
        <v>1</v>
      </c>
      <c r="G462" s="0" t="s">
        <v>434</v>
      </c>
      <c r="H462" s="0" t="s">
        <v>2596</v>
      </c>
      <c r="I462" s="0" t="s">
        <v>2596</v>
      </c>
      <c r="J462" s="0" t="s">
        <v>2599</v>
      </c>
      <c r="K462" s="0" t="s">
        <v>2170</v>
      </c>
      <c r="L462" s="0" t="s">
        <v>13583</v>
      </c>
      <c r="M462" s="0" t="s">
        <v>2170</v>
      </c>
      <c r="N462" s="0" t="n">
        <f aca="false">FALSE()</f>
        <v>0</v>
      </c>
      <c r="O462" s="0" t="s">
        <v>21122</v>
      </c>
      <c r="P462" s="0" t="s">
        <v>17780</v>
      </c>
      <c r="Q462" s="0" t="n">
        <v>4</v>
      </c>
      <c r="R462" s="380" t="n">
        <v>47030.125</v>
      </c>
      <c r="S462" s="223" t="n">
        <v>1000</v>
      </c>
      <c r="T462" s="0" t="s">
        <v>2132</v>
      </c>
      <c r="U462" s="380" t="n">
        <v>45202.125</v>
      </c>
      <c r="V462" s="380" t="n">
        <v>45210.125</v>
      </c>
      <c r="W462" s="0" t="s">
        <v>2132</v>
      </c>
      <c r="X462" s="0" t="s">
        <v>20707</v>
      </c>
      <c r="Y462" s="0" t="s">
        <v>601</v>
      </c>
      <c r="Z462" s="0" t="s">
        <v>2602</v>
      </c>
      <c r="AA462" s="0" t="s">
        <v>2693</v>
      </c>
      <c r="AB462" s="0" t="s">
        <v>17781</v>
      </c>
      <c r="AC462" s="0" t="n">
        <v>30000000</v>
      </c>
      <c r="AD462" s="0" t="n">
        <v>30000000</v>
      </c>
      <c r="AE462" s="0" t="n">
        <v>5</v>
      </c>
      <c r="AF462" s="0" t="n">
        <f aca="false">FALSE()</f>
        <v>0</v>
      </c>
      <c r="AG462" s="0" t="n">
        <f aca="false">TRUE()</f>
        <v>1</v>
      </c>
      <c r="AH462" s="0" t="n">
        <f aca="false">TRUE()</f>
        <v>1</v>
      </c>
      <c r="AI462" s="0" t="n">
        <f aca="false">TRUE()</f>
        <v>1</v>
      </c>
      <c r="AJ462" s="0" t="n">
        <f aca="false">FALSE()</f>
        <v>0</v>
      </c>
      <c r="AK462" s="0" t="n">
        <f aca="false">FALSE()</f>
        <v>0</v>
      </c>
      <c r="AL462" s="0" t="s">
        <v>2129</v>
      </c>
      <c r="AM462" s="0" t="n">
        <f aca="false">TRUE()</f>
        <v>1</v>
      </c>
      <c r="AN462" s="0" t="s">
        <v>21123</v>
      </c>
      <c r="AO462" s="0" t="n">
        <v>1</v>
      </c>
      <c r="AP462" s="0" t="s">
        <v>21124</v>
      </c>
      <c r="AQ462" s="0" t="s">
        <v>21125</v>
      </c>
      <c r="AR462" s="0" t="n">
        <f aca="false">TRUE()</f>
        <v>1</v>
      </c>
      <c r="AS462" s="0" t="n">
        <f aca="false">FALSE()</f>
        <v>0</v>
      </c>
      <c r="AT462" s="0" t="n">
        <f aca="false">FALSE()</f>
        <v>0</v>
      </c>
      <c r="AU462" s="0" t="n">
        <f aca="false">FALSE()</f>
        <v>0</v>
      </c>
      <c r="AV462" s="0" t="n">
        <f aca="false">FALSE()</f>
        <v>0</v>
      </c>
      <c r="AW462" s="0" t="n">
        <f aca="false">TRUE()</f>
        <v>1</v>
      </c>
      <c r="AX462" s="380" t="n">
        <v>45210.6916666667</v>
      </c>
      <c r="AY462" s="380" t="n">
        <v>45210.4166666667</v>
      </c>
      <c r="AZ462" s="0" t="n">
        <v>1</v>
      </c>
      <c r="BA462" s="0" t="s">
        <v>8550</v>
      </c>
      <c r="BB462" s="0" t="n">
        <v>0</v>
      </c>
      <c r="BC462" s="380" t="n">
        <v>25569.125</v>
      </c>
      <c r="BD462" s="0" t="s">
        <v>2599</v>
      </c>
      <c r="BE462" s="0" t="s">
        <v>2170</v>
      </c>
      <c r="BF462" s="0" t="s">
        <v>17868</v>
      </c>
    </row>
    <row r="463" customFormat="false" ht="15" hidden="false" customHeight="false" outlineLevel="0" collapsed="false">
      <c r="A463" s="0" t="s">
        <v>21126</v>
      </c>
      <c r="B463" s="0" t="s">
        <v>21127</v>
      </c>
      <c r="C463" s="0" t="s">
        <v>21126</v>
      </c>
      <c r="D463" s="0" t="s">
        <v>2133</v>
      </c>
      <c r="E463" s="0" t="s">
        <v>21126</v>
      </c>
      <c r="F463" s="0" t="n">
        <v>1</v>
      </c>
      <c r="G463" s="0" t="s">
        <v>434</v>
      </c>
      <c r="H463" s="0" t="s">
        <v>2596</v>
      </c>
      <c r="I463" s="0" t="s">
        <v>2596</v>
      </c>
      <c r="J463" s="0" t="s">
        <v>12506</v>
      </c>
      <c r="K463" s="0" t="s">
        <v>2170</v>
      </c>
      <c r="L463" s="0" t="s">
        <v>12506</v>
      </c>
      <c r="M463" s="0" t="s">
        <v>2170</v>
      </c>
      <c r="N463" s="0" t="n">
        <f aca="false">FALSE()</f>
        <v>0</v>
      </c>
      <c r="O463" s="0" t="s">
        <v>21128</v>
      </c>
      <c r="P463" s="0" t="s">
        <v>17838</v>
      </c>
      <c r="Q463" s="0" t="n">
        <v>2</v>
      </c>
      <c r="R463" s="380" t="n">
        <v>49062.125</v>
      </c>
      <c r="S463" s="223" t="n">
        <v>1000</v>
      </c>
      <c r="T463" s="0" t="s">
        <v>2132</v>
      </c>
      <c r="U463" s="380" t="n">
        <v>44840.125</v>
      </c>
      <c r="V463" s="380" t="n">
        <v>44845.125</v>
      </c>
      <c r="W463" s="0" t="s">
        <v>2132</v>
      </c>
      <c r="X463" s="0" t="s">
        <v>21129</v>
      </c>
      <c r="Y463" s="0" t="s">
        <v>601</v>
      </c>
      <c r="Z463" s="0" t="s">
        <v>2602</v>
      </c>
      <c r="AA463" s="0" t="s">
        <v>2574</v>
      </c>
      <c r="AB463" s="0" t="s">
        <v>17781</v>
      </c>
      <c r="AC463" s="0" t="n">
        <v>748626</v>
      </c>
      <c r="AD463" s="0" t="n">
        <v>1200000</v>
      </c>
      <c r="AE463" s="0" t="n">
        <v>5</v>
      </c>
      <c r="AF463" s="0" t="n">
        <f aca="false">FALSE()</f>
        <v>0</v>
      </c>
      <c r="AG463" s="0" t="n">
        <f aca="false">TRUE()</f>
        <v>1</v>
      </c>
      <c r="AH463" s="0" t="n">
        <f aca="false">TRUE()</f>
        <v>1</v>
      </c>
      <c r="AI463" s="0" t="n">
        <f aca="false">FALSE()</f>
        <v>0</v>
      </c>
      <c r="AJ463" s="0" t="n">
        <f aca="false">FALSE()</f>
        <v>0</v>
      </c>
      <c r="AK463" s="0" t="n">
        <f aca="false">FALSE()</f>
        <v>0</v>
      </c>
      <c r="AL463" s="0" t="s">
        <v>3129</v>
      </c>
      <c r="AM463" s="0" t="n">
        <f aca="false">TRUE()</f>
        <v>1</v>
      </c>
      <c r="AN463" s="0" t="s">
        <v>21130</v>
      </c>
      <c r="AO463" s="0" t="n">
        <v>1</v>
      </c>
      <c r="AP463" s="0" t="s">
        <v>21131</v>
      </c>
      <c r="AQ463" s="0" t="s">
        <v>21132</v>
      </c>
      <c r="AR463" s="0" t="n">
        <f aca="false">TRUE()</f>
        <v>1</v>
      </c>
      <c r="AS463" s="0" t="n">
        <f aca="false">FALSE()</f>
        <v>0</v>
      </c>
      <c r="AT463" s="0" t="n">
        <f aca="false">FALSE()</f>
        <v>0</v>
      </c>
      <c r="AU463" s="0" t="n">
        <f aca="false">FALSE()</f>
        <v>0</v>
      </c>
      <c r="AV463" s="0" t="n">
        <f aca="false">FALSE()</f>
        <v>0</v>
      </c>
      <c r="AW463" s="0" t="n">
        <f aca="false">TRUE()</f>
        <v>1</v>
      </c>
      <c r="AX463" s="380" t="n">
        <v>44855.4201388889</v>
      </c>
      <c r="AY463" s="380" t="n">
        <v>44855.4166666667</v>
      </c>
      <c r="AZ463" s="0" t="n">
        <v>1</v>
      </c>
      <c r="BA463" s="0" t="s">
        <v>7878</v>
      </c>
      <c r="BB463" s="0" t="n">
        <v>1</v>
      </c>
      <c r="BC463" s="380" t="n">
        <v>25569.125</v>
      </c>
      <c r="BD463" s="0" t="s">
        <v>12506</v>
      </c>
      <c r="BE463" s="0" t="s">
        <v>2170</v>
      </c>
      <c r="BF463" s="0" t="s">
        <v>2118</v>
      </c>
    </row>
    <row r="464" customFormat="false" ht="15" hidden="false" customHeight="false" outlineLevel="0" collapsed="false">
      <c r="A464" s="0" t="s">
        <v>21133</v>
      </c>
      <c r="B464" s="0" t="s">
        <v>21134</v>
      </c>
      <c r="C464" s="0" t="s">
        <v>21133</v>
      </c>
      <c r="D464" s="0" t="s">
        <v>2133</v>
      </c>
      <c r="E464" s="0" t="s">
        <v>21133</v>
      </c>
      <c r="F464" s="0" t="n">
        <v>1</v>
      </c>
      <c r="G464" s="0" t="s">
        <v>434</v>
      </c>
      <c r="H464" s="0" t="s">
        <v>2170</v>
      </c>
      <c r="I464" s="0" t="s">
        <v>2170</v>
      </c>
      <c r="J464" s="0" t="s">
        <v>2170</v>
      </c>
      <c r="K464" s="0" t="s">
        <v>2170</v>
      </c>
      <c r="L464" s="0" t="s">
        <v>2170</v>
      </c>
      <c r="M464" s="0" t="s">
        <v>2170</v>
      </c>
      <c r="N464" s="0" t="n">
        <f aca="false">FALSE()</f>
        <v>0</v>
      </c>
      <c r="O464" s="0" t="s">
        <v>21135</v>
      </c>
      <c r="P464" s="0" t="s">
        <v>17780</v>
      </c>
      <c r="Q464" s="0" t="n">
        <v>2</v>
      </c>
      <c r="R464" s="380" t="n">
        <v>25569.125</v>
      </c>
      <c r="S464" s="223" t="n">
        <v>1000</v>
      </c>
      <c r="T464" s="0" t="s">
        <v>2132</v>
      </c>
      <c r="U464" s="380" t="n">
        <v>43412.125</v>
      </c>
      <c r="V464" s="380" t="n">
        <v>43451.125</v>
      </c>
      <c r="W464" s="0" t="s">
        <v>2132</v>
      </c>
      <c r="X464" s="0" t="s">
        <v>21136</v>
      </c>
      <c r="Y464" s="0" t="s">
        <v>601</v>
      </c>
      <c r="Z464" s="0" t="s">
        <v>2602</v>
      </c>
      <c r="AA464" s="0" t="s">
        <v>610</v>
      </c>
      <c r="AB464" s="0" t="s">
        <v>17848</v>
      </c>
      <c r="AC464" s="0" t="n">
        <v>50000</v>
      </c>
      <c r="AD464" s="0" t="n">
        <v>50000</v>
      </c>
      <c r="AE464" s="0" t="n">
        <v>5</v>
      </c>
      <c r="AF464" s="0" t="n">
        <f aca="false">FALSE()</f>
        <v>0</v>
      </c>
      <c r="AG464" s="0" t="n">
        <f aca="false">TRUE()</f>
        <v>1</v>
      </c>
      <c r="AH464" s="0" t="n">
        <f aca="false">TRUE()</f>
        <v>1</v>
      </c>
      <c r="AI464" s="0" t="n">
        <f aca="false">FALSE()</f>
        <v>0</v>
      </c>
      <c r="AJ464" s="0" t="n">
        <f aca="false">TRUE()</f>
        <v>1</v>
      </c>
      <c r="AK464" s="0" t="n">
        <f aca="false">FALSE()</f>
        <v>0</v>
      </c>
      <c r="AL464" s="0" t="s">
        <v>3129</v>
      </c>
      <c r="AM464" s="0" t="n">
        <f aca="false">TRUE()</f>
        <v>1</v>
      </c>
      <c r="AN464" s="0" t="s">
        <v>21137</v>
      </c>
      <c r="AO464" s="0" t="n">
        <v>1</v>
      </c>
      <c r="AP464" s="0" t="s">
        <v>21138</v>
      </c>
      <c r="AQ464" s="0" t="s">
        <v>21139</v>
      </c>
      <c r="AR464" s="0" t="n">
        <f aca="false">TRUE()</f>
        <v>1</v>
      </c>
      <c r="AS464" s="0" t="n">
        <f aca="false">TRUE()</f>
        <v>1</v>
      </c>
      <c r="AT464" s="0" t="n">
        <f aca="false">FALSE()</f>
        <v>0</v>
      </c>
      <c r="AU464" s="0" t="n">
        <f aca="false">FALSE()</f>
        <v>0</v>
      </c>
      <c r="AV464" s="0" t="n">
        <f aca="false">TRUE()</f>
        <v>1</v>
      </c>
      <c r="AW464" s="0" t="n">
        <f aca="false">FALSE()</f>
        <v>0</v>
      </c>
      <c r="AX464" s="380" t="n">
        <v>44004.55625</v>
      </c>
      <c r="AY464" s="380" t="n">
        <v>44004.4166666667</v>
      </c>
      <c r="AZ464" s="0" t="n">
        <v>2</v>
      </c>
      <c r="BA464" s="0" t="s">
        <v>20333</v>
      </c>
      <c r="BB464" s="0" t="n">
        <v>1</v>
      </c>
      <c r="BC464" s="380" t="n">
        <v>47091.125</v>
      </c>
      <c r="BD464" s="0" t="s">
        <v>2170</v>
      </c>
      <c r="BE464" s="0" t="s">
        <v>2170</v>
      </c>
      <c r="BF464" s="0" t="s">
        <v>2118</v>
      </c>
    </row>
    <row r="465" customFormat="false" ht="15" hidden="false" customHeight="false" outlineLevel="0" collapsed="false">
      <c r="A465" s="0" t="s">
        <v>21140</v>
      </c>
      <c r="B465" s="0" t="s">
        <v>21141</v>
      </c>
      <c r="C465" s="0" t="s">
        <v>21140</v>
      </c>
      <c r="D465" s="0" t="s">
        <v>2133</v>
      </c>
      <c r="E465" s="0" t="s">
        <v>21140</v>
      </c>
      <c r="F465" s="0" t="n">
        <v>1</v>
      </c>
      <c r="G465" s="0" t="s">
        <v>434</v>
      </c>
      <c r="H465" s="0" t="s">
        <v>2170</v>
      </c>
      <c r="I465" s="0" t="s">
        <v>2170</v>
      </c>
      <c r="J465" s="0" t="s">
        <v>2170</v>
      </c>
      <c r="K465" s="0" t="s">
        <v>2170</v>
      </c>
      <c r="L465" s="0" t="s">
        <v>2170</v>
      </c>
      <c r="M465" s="0" t="s">
        <v>2170</v>
      </c>
      <c r="N465" s="0" t="n">
        <f aca="false">FALSE()</f>
        <v>0</v>
      </c>
      <c r="O465" s="0" t="s">
        <v>21142</v>
      </c>
      <c r="P465" s="0" t="s">
        <v>17780</v>
      </c>
      <c r="Q465" s="0" t="n">
        <v>4</v>
      </c>
      <c r="R465" s="380" t="n">
        <v>47064.125</v>
      </c>
      <c r="S465" s="223" t="n">
        <v>1000</v>
      </c>
      <c r="T465" s="0" t="s">
        <v>2132</v>
      </c>
      <c r="U465" s="380" t="n">
        <v>45224.125</v>
      </c>
      <c r="V465" s="380" t="n">
        <v>45244.125</v>
      </c>
      <c r="W465" s="0" t="s">
        <v>2132</v>
      </c>
      <c r="X465" s="0" t="s">
        <v>21143</v>
      </c>
      <c r="Y465" s="0" t="s">
        <v>601</v>
      </c>
      <c r="Z465" s="0" t="s">
        <v>2602</v>
      </c>
      <c r="AA465" s="0" t="s">
        <v>2365</v>
      </c>
      <c r="AB465" s="0" t="s">
        <v>17781</v>
      </c>
      <c r="AC465" s="0" t="n">
        <v>200000</v>
      </c>
      <c r="AD465" s="0" t="n">
        <v>200000</v>
      </c>
      <c r="AE465" s="0" t="n">
        <v>5</v>
      </c>
      <c r="AF465" s="0" t="n">
        <f aca="false">FALSE()</f>
        <v>0</v>
      </c>
      <c r="AG465" s="0" t="n">
        <f aca="false">TRUE()</f>
        <v>1</v>
      </c>
      <c r="AH465" s="0" t="n">
        <f aca="false">TRUE()</f>
        <v>1</v>
      </c>
      <c r="AI465" s="0" t="n">
        <f aca="false">FALSE()</f>
        <v>0</v>
      </c>
      <c r="AJ465" s="0" t="n">
        <f aca="false">FALSE()</f>
        <v>0</v>
      </c>
      <c r="AK465" s="0" t="n">
        <f aca="false">TRUE()</f>
        <v>1</v>
      </c>
      <c r="AL465" s="0" t="s">
        <v>2129</v>
      </c>
      <c r="AM465" s="0" t="n">
        <f aca="false">TRUE()</f>
        <v>1</v>
      </c>
      <c r="AN465" s="0" t="s">
        <v>21144</v>
      </c>
      <c r="AO465" s="0" t="n">
        <v>1</v>
      </c>
      <c r="AP465" s="0" t="s">
        <v>21145</v>
      </c>
      <c r="AQ465" s="0" t="s">
        <v>21146</v>
      </c>
      <c r="AR465" s="0" t="n">
        <f aca="false">TRUE()</f>
        <v>1</v>
      </c>
      <c r="AS465" s="0" t="n">
        <f aca="false">FALSE()</f>
        <v>0</v>
      </c>
      <c r="AT465" s="0" t="n">
        <f aca="false">FALSE()</f>
        <v>0</v>
      </c>
      <c r="AU465" s="0" t="n">
        <f aca="false">FALSE()</f>
        <v>0</v>
      </c>
      <c r="AV465" s="0" t="n">
        <f aca="false">FALSE()</f>
        <v>0</v>
      </c>
      <c r="AW465" s="0" t="n">
        <f aca="false">TRUE()</f>
        <v>1</v>
      </c>
      <c r="AX465" s="380" t="n">
        <v>45244.6875</v>
      </c>
      <c r="AY465" s="380" t="n">
        <v>45244.4166666667</v>
      </c>
      <c r="AZ465" s="0" t="n">
        <v>3</v>
      </c>
      <c r="BA465" s="0" t="s">
        <v>18450</v>
      </c>
      <c r="BB465" s="0" t="n">
        <v>0</v>
      </c>
      <c r="BC465" s="380" t="n">
        <v>25569.125</v>
      </c>
      <c r="BD465" s="0" t="s">
        <v>2170</v>
      </c>
      <c r="BE465" s="0" t="s">
        <v>2170</v>
      </c>
      <c r="BF465" s="0" t="s">
        <v>604</v>
      </c>
    </row>
    <row r="466" customFormat="false" ht="15" hidden="false" customHeight="false" outlineLevel="0" collapsed="false">
      <c r="A466" s="0" t="s">
        <v>21147</v>
      </c>
      <c r="B466" s="0" t="s">
        <v>21148</v>
      </c>
      <c r="C466" s="0" t="s">
        <v>21147</v>
      </c>
      <c r="D466" s="0" t="s">
        <v>2133</v>
      </c>
      <c r="E466" s="0" t="s">
        <v>21147</v>
      </c>
      <c r="F466" s="0" t="n">
        <v>1000</v>
      </c>
      <c r="G466" s="0" t="s">
        <v>434</v>
      </c>
      <c r="H466" s="0" t="s">
        <v>2170</v>
      </c>
      <c r="I466" s="0" t="s">
        <v>2170</v>
      </c>
      <c r="J466" s="0" t="s">
        <v>2170</v>
      </c>
      <c r="K466" s="0" t="s">
        <v>2170</v>
      </c>
      <c r="L466" s="0" t="s">
        <v>2170</v>
      </c>
      <c r="M466" s="0" t="s">
        <v>2170</v>
      </c>
      <c r="N466" s="0" t="n">
        <f aca="false">FALSE()</f>
        <v>0</v>
      </c>
      <c r="O466" s="0" t="s">
        <v>21149</v>
      </c>
      <c r="P466" s="0" t="s">
        <v>17838</v>
      </c>
      <c r="Q466" s="0" t="n">
        <v>2</v>
      </c>
      <c r="R466" s="380" t="n">
        <v>47573.125</v>
      </c>
      <c r="S466" s="223" t="n">
        <v>0.5</v>
      </c>
      <c r="T466" s="0" t="s">
        <v>4880</v>
      </c>
      <c r="U466" s="380" t="n">
        <v>45629.125</v>
      </c>
      <c r="V466" s="380" t="n">
        <v>45631.125</v>
      </c>
      <c r="W466" s="0" t="s">
        <v>2170</v>
      </c>
      <c r="X466" s="0" t="s">
        <v>21150</v>
      </c>
      <c r="Y466" s="0" t="s">
        <v>601</v>
      </c>
      <c r="Z466" s="0" t="s">
        <v>2602</v>
      </c>
      <c r="AA466" s="0" t="s">
        <v>600</v>
      </c>
      <c r="AB466" s="0" t="s">
        <v>17848</v>
      </c>
      <c r="AC466" s="0" t="n">
        <v>7929149731</v>
      </c>
      <c r="AD466" s="0" t="n">
        <v>8823873937</v>
      </c>
      <c r="AE466" s="0" t="n">
        <v>5</v>
      </c>
      <c r="AF466" s="0" t="n">
        <f aca="false">FALSE()</f>
        <v>0</v>
      </c>
      <c r="AG466" s="0" t="n">
        <f aca="false">TRUE()</f>
        <v>1</v>
      </c>
      <c r="AH466" s="0" t="n">
        <f aca="false">TRUE()</f>
        <v>1</v>
      </c>
      <c r="AI466" s="0" t="n">
        <f aca="false">FALSE()</f>
        <v>0</v>
      </c>
      <c r="AJ466" s="0" t="n">
        <f aca="false">FALSE()</f>
        <v>0</v>
      </c>
      <c r="AK466" s="0" t="n">
        <f aca="false">TRUE()</f>
        <v>1</v>
      </c>
      <c r="AL466" s="0" t="s">
        <v>3129</v>
      </c>
      <c r="AM466" s="0" t="n">
        <f aca="false">TRUE()</f>
        <v>1</v>
      </c>
      <c r="AN466" s="0" t="s">
        <v>21151</v>
      </c>
      <c r="AO466" s="0" t="n">
        <v>1</v>
      </c>
      <c r="AP466" s="0" t="s">
        <v>21152</v>
      </c>
      <c r="AQ466" s="0" t="s">
        <v>21153</v>
      </c>
      <c r="AR466" s="0" t="n">
        <f aca="false">TRUE()</f>
        <v>1</v>
      </c>
      <c r="AS466" s="0" t="n">
        <f aca="false">FALSE()</f>
        <v>0</v>
      </c>
      <c r="AT466" s="0" t="n">
        <f aca="false">FALSE()</f>
        <v>0</v>
      </c>
      <c r="AU466" s="0" t="n">
        <f aca="false">FALSE()</f>
        <v>0</v>
      </c>
      <c r="AV466" s="0" t="n">
        <f aca="false">FALSE()</f>
        <v>0</v>
      </c>
      <c r="AW466" s="0" t="n">
        <f aca="false">FALSE()</f>
        <v>0</v>
      </c>
      <c r="AX466" s="380" t="n">
        <v>45632.5319444445</v>
      </c>
      <c r="AY466" s="380" t="n">
        <v>45632.125</v>
      </c>
      <c r="AZ466" s="0" t="n">
        <v>1</v>
      </c>
      <c r="BA466" s="0" t="s">
        <v>17903</v>
      </c>
      <c r="BB466" s="0" t="n">
        <v>1</v>
      </c>
      <c r="BC466" s="380" t="n">
        <v>25569.125</v>
      </c>
      <c r="BD466" s="0" t="s">
        <v>2170</v>
      </c>
      <c r="BE466" s="0" t="s">
        <v>2170</v>
      </c>
      <c r="BF466" s="0" t="s">
        <v>2118</v>
      </c>
    </row>
    <row r="467" customFormat="false" ht="15" hidden="false" customHeight="false" outlineLevel="0" collapsed="false">
      <c r="A467" s="0" t="s">
        <v>21154</v>
      </c>
      <c r="B467" s="0" t="s">
        <v>21155</v>
      </c>
      <c r="C467" s="0" t="s">
        <v>21154</v>
      </c>
      <c r="D467" s="0" t="s">
        <v>2133</v>
      </c>
      <c r="E467" s="0" t="s">
        <v>21154</v>
      </c>
      <c r="F467" s="0" t="n">
        <v>1</v>
      </c>
      <c r="G467" s="0" t="s">
        <v>434</v>
      </c>
      <c r="H467" s="0" t="s">
        <v>2170</v>
      </c>
      <c r="I467" s="0" t="s">
        <v>2170</v>
      </c>
      <c r="J467" s="0" t="s">
        <v>2170</v>
      </c>
      <c r="K467" s="0" t="s">
        <v>2170</v>
      </c>
      <c r="L467" s="0" t="s">
        <v>2170</v>
      </c>
      <c r="M467" s="0" t="s">
        <v>2170</v>
      </c>
      <c r="N467" s="0" t="n">
        <f aca="false">FALSE()</f>
        <v>0</v>
      </c>
      <c r="O467" s="0" t="s">
        <v>21156</v>
      </c>
      <c r="P467" s="0" t="s">
        <v>17838</v>
      </c>
      <c r="Q467" s="0" t="n">
        <v>12</v>
      </c>
      <c r="R467" s="380" t="n">
        <v>46572.125</v>
      </c>
      <c r="S467" s="223" t="n">
        <v>1000</v>
      </c>
      <c r="T467" s="0" t="s">
        <v>2132</v>
      </c>
      <c r="U467" s="380" t="n">
        <v>45485.125</v>
      </c>
      <c r="V467" s="380" t="n">
        <v>45492.125</v>
      </c>
      <c r="W467" s="0" t="s">
        <v>2132</v>
      </c>
      <c r="X467" s="0" t="s">
        <v>21157</v>
      </c>
      <c r="Y467" s="0" t="s">
        <v>601</v>
      </c>
      <c r="Z467" s="0" t="s">
        <v>2602</v>
      </c>
      <c r="AA467" s="0" t="s">
        <v>2116</v>
      </c>
      <c r="AB467" s="0" t="s">
        <v>17781</v>
      </c>
      <c r="AC467" s="0" t="n">
        <v>5000000</v>
      </c>
      <c r="AD467" s="0" t="n">
        <v>5000000</v>
      </c>
      <c r="AE467" s="0" t="n">
        <v>5</v>
      </c>
      <c r="AF467" s="0" t="n">
        <f aca="false">FALSE()</f>
        <v>0</v>
      </c>
      <c r="AG467" s="0" t="n">
        <f aca="false">TRUE()</f>
        <v>1</v>
      </c>
      <c r="AH467" s="0" t="n">
        <f aca="false">TRUE()</f>
        <v>1</v>
      </c>
      <c r="AI467" s="0" t="n">
        <f aca="false">TRUE()</f>
        <v>1</v>
      </c>
      <c r="AJ467" s="0" t="n">
        <f aca="false">FALSE()</f>
        <v>0</v>
      </c>
      <c r="AK467" s="0" t="n">
        <f aca="false">FALSE()</f>
        <v>0</v>
      </c>
      <c r="AL467" s="0" t="s">
        <v>2129</v>
      </c>
      <c r="AM467" s="0" t="n">
        <f aca="false">TRUE()</f>
        <v>1</v>
      </c>
      <c r="AN467" s="0" t="s">
        <v>21158</v>
      </c>
      <c r="AO467" s="0" t="n">
        <v>1</v>
      </c>
      <c r="AP467" s="0" t="s">
        <v>21159</v>
      </c>
      <c r="AQ467" s="0" t="s">
        <v>21160</v>
      </c>
      <c r="AR467" s="0" t="n">
        <f aca="false">TRUE()</f>
        <v>1</v>
      </c>
      <c r="AS467" s="0" t="n">
        <f aca="false">FALSE()</f>
        <v>0</v>
      </c>
      <c r="AT467" s="0" t="n">
        <f aca="false">FALSE()</f>
        <v>0</v>
      </c>
      <c r="AU467" s="0" t="n">
        <f aca="false">FALSE()</f>
        <v>0</v>
      </c>
      <c r="AV467" s="0" t="n">
        <f aca="false">FALSE()</f>
        <v>0</v>
      </c>
      <c r="AW467" s="0" t="n">
        <f aca="false">TRUE()</f>
        <v>1</v>
      </c>
      <c r="AX467" s="380" t="n">
        <v>45492.6875</v>
      </c>
      <c r="AY467" s="380" t="n">
        <v>45492.125</v>
      </c>
      <c r="AZ467" s="0" t="n">
        <v>1</v>
      </c>
      <c r="BA467" s="0" t="s">
        <v>8153</v>
      </c>
      <c r="BB467" s="0" t="n">
        <v>0</v>
      </c>
      <c r="BC467" s="380" t="n">
        <v>25569.125</v>
      </c>
      <c r="BD467" s="0" t="s">
        <v>2170</v>
      </c>
      <c r="BE467" s="0" t="s">
        <v>2170</v>
      </c>
      <c r="BF467" s="0" t="s">
        <v>17868</v>
      </c>
    </row>
    <row r="468" customFormat="false" ht="15" hidden="false" customHeight="false" outlineLevel="0" collapsed="false">
      <c r="A468" s="0" t="s">
        <v>21161</v>
      </c>
      <c r="B468" s="0" t="s">
        <v>21162</v>
      </c>
      <c r="C468" s="0" t="s">
        <v>21161</v>
      </c>
      <c r="D468" s="0" t="s">
        <v>2133</v>
      </c>
      <c r="E468" s="0" t="s">
        <v>21161</v>
      </c>
      <c r="F468" s="0" t="n">
        <v>1</v>
      </c>
      <c r="G468" s="0" t="s">
        <v>434</v>
      </c>
      <c r="H468" s="0" t="s">
        <v>2170</v>
      </c>
      <c r="I468" s="0" t="s">
        <v>2170</v>
      </c>
      <c r="J468" s="0" t="s">
        <v>2170</v>
      </c>
      <c r="K468" s="0" t="s">
        <v>2170</v>
      </c>
      <c r="L468" s="0" t="s">
        <v>2170</v>
      </c>
      <c r="M468" s="0" t="s">
        <v>2170</v>
      </c>
      <c r="N468" s="0" t="n">
        <f aca="false">FALSE()</f>
        <v>0</v>
      </c>
      <c r="O468" s="0" t="s">
        <v>21163</v>
      </c>
      <c r="P468" s="0" t="s">
        <v>17780</v>
      </c>
      <c r="Q468" s="0" t="n">
        <v>12</v>
      </c>
      <c r="R468" s="380" t="n">
        <v>46165.125</v>
      </c>
      <c r="S468" s="223" t="n">
        <v>1000</v>
      </c>
      <c r="T468" s="0" t="s">
        <v>2132</v>
      </c>
      <c r="U468" s="380" t="n">
        <v>45616.125</v>
      </c>
      <c r="V468" s="380" t="n">
        <v>45625.125</v>
      </c>
      <c r="W468" s="0" t="s">
        <v>2132</v>
      </c>
      <c r="X468" s="0" t="s">
        <v>19632</v>
      </c>
      <c r="Y468" s="0" t="s">
        <v>601</v>
      </c>
      <c r="Z468" s="0" t="s">
        <v>2602</v>
      </c>
      <c r="AA468" s="0" t="s">
        <v>2365</v>
      </c>
      <c r="AB468" s="0" t="s">
        <v>17781</v>
      </c>
      <c r="AC468" s="0" t="n">
        <v>300000</v>
      </c>
      <c r="AD468" s="0" t="n">
        <v>300000</v>
      </c>
      <c r="AE468" s="0" t="n">
        <v>5</v>
      </c>
      <c r="AF468" s="0" t="n">
        <f aca="false">FALSE()</f>
        <v>0</v>
      </c>
      <c r="AG468" s="0" t="n">
        <f aca="false">TRUE()</f>
        <v>1</v>
      </c>
      <c r="AH468" s="0" t="n">
        <f aca="false">TRUE()</f>
        <v>1</v>
      </c>
      <c r="AI468" s="0" t="n">
        <f aca="false">FALSE()</f>
        <v>0</v>
      </c>
      <c r="AJ468" s="0" t="n">
        <f aca="false">FALSE()</f>
        <v>0</v>
      </c>
      <c r="AK468" s="0" t="n">
        <f aca="false">FALSE()</f>
        <v>0</v>
      </c>
      <c r="AL468" s="0" t="s">
        <v>2129</v>
      </c>
      <c r="AM468" s="0" t="n">
        <f aca="false">TRUE()</f>
        <v>1</v>
      </c>
      <c r="AN468" s="0" t="s">
        <v>21164</v>
      </c>
      <c r="AO468" s="0" t="n">
        <v>1</v>
      </c>
      <c r="AP468" s="0" t="s">
        <v>21165</v>
      </c>
      <c r="AQ468" s="0" t="s">
        <v>21166</v>
      </c>
      <c r="AR468" s="0" t="n">
        <f aca="false">TRUE()</f>
        <v>1</v>
      </c>
      <c r="AS468" s="0" t="n">
        <f aca="false">FALSE()</f>
        <v>0</v>
      </c>
      <c r="AT468" s="0" t="n">
        <f aca="false">FALSE()</f>
        <v>0</v>
      </c>
      <c r="AU468" s="0" t="n">
        <f aca="false">FALSE()</f>
        <v>0</v>
      </c>
      <c r="AV468" s="0" t="n">
        <f aca="false">FALSE()</f>
        <v>0</v>
      </c>
      <c r="AW468" s="0" t="n">
        <f aca="false">TRUE()</f>
        <v>1</v>
      </c>
      <c r="AX468" s="380" t="n">
        <v>45625.6145833333</v>
      </c>
      <c r="AY468" s="380" t="n">
        <v>45625.125</v>
      </c>
      <c r="AZ468" s="0" t="n">
        <v>2</v>
      </c>
      <c r="BA468" s="0" t="s">
        <v>20203</v>
      </c>
      <c r="BB468" s="0" t="n">
        <v>0</v>
      </c>
      <c r="BC468" s="380" t="n">
        <v>25569.125</v>
      </c>
      <c r="BD468" s="0" t="s">
        <v>2170</v>
      </c>
      <c r="BE468" s="0" t="s">
        <v>2170</v>
      </c>
      <c r="BF468" s="0" t="s">
        <v>604</v>
      </c>
    </row>
    <row r="469" customFormat="false" ht="15" hidden="false" customHeight="false" outlineLevel="0" collapsed="false">
      <c r="A469" s="0" t="s">
        <v>21167</v>
      </c>
      <c r="B469" s="0" t="s">
        <v>21168</v>
      </c>
      <c r="C469" s="0" t="s">
        <v>21167</v>
      </c>
      <c r="D469" s="0" t="s">
        <v>2133</v>
      </c>
      <c r="E469" s="0" t="s">
        <v>21167</v>
      </c>
      <c r="F469" s="0" t="n">
        <v>1</v>
      </c>
      <c r="G469" s="0" t="s">
        <v>434</v>
      </c>
      <c r="H469" s="0" t="s">
        <v>2170</v>
      </c>
      <c r="I469" s="0" t="s">
        <v>2170</v>
      </c>
      <c r="J469" s="0" t="s">
        <v>2170</v>
      </c>
      <c r="K469" s="0" t="s">
        <v>2170</v>
      </c>
      <c r="L469" s="0" t="s">
        <v>2170</v>
      </c>
      <c r="M469" s="0" t="s">
        <v>2170</v>
      </c>
      <c r="N469" s="0" t="n">
        <f aca="false">FALSE()</f>
        <v>0</v>
      </c>
      <c r="O469" s="0" t="s">
        <v>21169</v>
      </c>
      <c r="P469" s="0" t="s">
        <v>17838</v>
      </c>
      <c r="Q469" s="0" t="n">
        <v>4</v>
      </c>
      <c r="R469" s="380" t="n">
        <v>46863.125</v>
      </c>
      <c r="S469" s="223" t="n">
        <v>1000</v>
      </c>
      <c r="T469" s="0" t="s">
        <v>2132</v>
      </c>
      <c r="U469" s="380" t="n">
        <v>44103.125</v>
      </c>
      <c r="V469" s="380" t="n">
        <v>45043.125</v>
      </c>
      <c r="W469" s="0" t="s">
        <v>2132</v>
      </c>
      <c r="X469" s="0" t="s">
        <v>21170</v>
      </c>
      <c r="Y469" s="0" t="s">
        <v>601</v>
      </c>
      <c r="Z469" s="0" t="s">
        <v>2602</v>
      </c>
      <c r="AA469" s="0" t="s">
        <v>2574</v>
      </c>
      <c r="AB469" s="0" t="s">
        <v>17781</v>
      </c>
      <c r="AC469" s="0" t="n">
        <v>30000000</v>
      </c>
      <c r="AD469" s="0" t="n">
        <v>30000000</v>
      </c>
      <c r="AE469" s="0" t="n">
        <v>5</v>
      </c>
      <c r="AF469" s="0" t="n">
        <f aca="false">FALSE()</f>
        <v>0</v>
      </c>
      <c r="AG469" s="0" t="n">
        <f aca="false">TRUE()</f>
        <v>1</v>
      </c>
      <c r="AH469" s="0" t="n">
        <f aca="false">TRUE()</f>
        <v>1</v>
      </c>
      <c r="AI469" s="0" t="n">
        <f aca="false">FALSE()</f>
        <v>0</v>
      </c>
      <c r="AJ469" s="0" t="n">
        <f aca="false">FALSE()</f>
        <v>0</v>
      </c>
      <c r="AK469" s="0" t="n">
        <f aca="false">FALSE()</f>
        <v>0</v>
      </c>
      <c r="AL469" s="0" t="s">
        <v>2129</v>
      </c>
      <c r="AM469" s="0" t="n">
        <f aca="false">TRUE()</f>
        <v>1</v>
      </c>
      <c r="AN469" s="0" t="s">
        <v>21171</v>
      </c>
      <c r="AO469" s="0" t="n">
        <v>1</v>
      </c>
      <c r="AP469" s="0" t="s">
        <v>21172</v>
      </c>
      <c r="AQ469" s="0" t="s">
        <v>21173</v>
      </c>
      <c r="AR469" s="0" t="n">
        <f aca="false">TRUE()</f>
        <v>1</v>
      </c>
      <c r="AS469" s="0" t="n">
        <f aca="false">FALSE()</f>
        <v>0</v>
      </c>
      <c r="AT469" s="0" t="n">
        <f aca="false">FALSE()</f>
        <v>0</v>
      </c>
      <c r="AU469" s="0" t="n">
        <f aca="false">FALSE()</f>
        <v>0</v>
      </c>
      <c r="AV469" s="0" t="n">
        <f aca="false">FALSE()</f>
        <v>0</v>
      </c>
      <c r="AW469" s="0" t="n">
        <f aca="false">TRUE()</f>
        <v>1</v>
      </c>
      <c r="AX469" s="380" t="n">
        <v>45043.6236111111</v>
      </c>
      <c r="AY469" s="380" t="n">
        <v>45043.4166666667</v>
      </c>
      <c r="AZ469" s="0" t="n">
        <v>1</v>
      </c>
      <c r="BA469" s="0" t="s">
        <v>7878</v>
      </c>
      <c r="BB469" s="0" t="n">
        <v>0</v>
      </c>
      <c r="BC469" s="380" t="n">
        <v>46499.125</v>
      </c>
      <c r="BD469" s="0" t="s">
        <v>2170</v>
      </c>
      <c r="BE469" s="0" t="s">
        <v>2170</v>
      </c>
      <c r="BF469" s="0" t="s">
        <v>2118</v>
      </c>
    </row>
    <row r="470" customFormat="false" ht="15" hidden="false" customHeight="false" outlineLevel="0" collapsed="false">
      <c r="A470" s="0" t="s">
        <v>215</v>
      </c>
      <c r="B470" s="0" t="s">
        <v>21174</v>
      </c>
      <c r="C470" s="0" t="s">
        <v>215</v>
      </c>
      <c r="D470" s="0" t="s">
        <v>2133</v>
      </c>
      <c r="E470" s="0" t="s">
        <v>215</v>
      </c>
      <c r="F470" s="0" t="n">
        <v>1</v>
      </c>
      <c r="G470" s="0" t="s">
        <v>434</v>
      </c>
      <c r="H470" s="0" t="s">
        <v>2170</v>
      </c>
      <c r="I470" s="0" t="s">
        <v>2170</v>
      </c>
      <c r="J470" s="0" t="s">
        <v>2170</v>
      </c>
      <c r="K470" s="0" t="s">
        <v>2170</v>
      </c>
      <c r="L470" s="0" t="s">
        <v>2170</v>
      </c>
      <c r="M470" s="0" t="s">
        <v>2170</v>
      </c>
      <c r="N470" s="0" t="n">
        <f aca="false">FALSE()</f>
        <v>0</v>
      </c>
      <c r="O470" s="0" t="s">
        <v>21175</v>
      </c>
      <c r="P470" s="0" t="s">
        <v>17780</v>
      </c>
      <c r="Q470" s="0" t="n">
        <v>2</v>
      </c>
      <c r="R470" s="380" t="n">
        <v>45993.125</v>
      </c>
      <c r="S470" s="223" t="n">
        <v>1000</v>
      </c>
      <c r="T470" s="0" t="s">
        <v>2132</v>
      </c>
      <c r="U470" s="380" t="n">
        <v>44411.125</v>
      </c>
      <c r="V470" s="380" t="n">
        <v>44901.125</v>
      </c>
      <c r="W470" s="0" t="s">
        <v>2132</v>
      </c>
      <c r="X470" s="0" t="s">
        <v>21176</v>
      </c>
      <c r="Y470" s="0" t="s">
        <v>601</v>
      </c>
      <c r="Z470" s="0" t="s">
        <v>2602</v>
      </c>
      <c r="AA470" s="0" t="s">
        <v>2365</v>
      </c>
      <c r="AB470" s="0" t="s">
        <v>17781</v>
      </c>
      <c r="AC470" s="0" t="n">
        <v>20000000</v>
      </c>
      <c r="AD470" s="0" t="n">
        <v>20000000</v>
      </c>
      <c r="AE470" s="0" t="n">
        <v>5</v>
      </c>
      <c r="AF470" s="0" t="n">
        <f aca="false">FALSE()</f>
        <v>0</v>
      </c>
      <c r="AG470" s="0" t="n">
        <f aca="false">TRUE()</f>
        <v>1</v>
      </c>
      <c r="AH470" s="0" t="n">
        <f aca="false">TRUE()</f>
        <v>1</v>
      </c>
      <c r="AI470" s="0" t="n">
        <f aca="false">FALSE()</f>
        <v>0</v>
      </c>
      <c r="AJ470" s="0" t="n">
        <f aca="false">FALSE()</f>
        <v>0</v>
      </c>
      <c r="AK470" s="0" t="n">
        <f aca="false">FALSE()</f>
        <v>0</v>
      </c>
      <c r="AL470" s="0" t="s">
        <v>2129</v>
      </c>
      <c r="AM470" s="0" t="n">
        <f aca="false">TRUE()</f>
        <v>1</v>
      </c>
      <c r="AN470" s="0" t="s">
        <v>21177</v>
      </c>
      <c r="AO470" s="0" t="n">
        <v>1</v>
      </c>
      <c r="AP470" s="0" t="s">
        <v>21178</v>
      </c>
      <c r="AQ470" s="0" t="s">
        <v>21179</v>
      </c>
      <c r="AR470" s="0" t="n">
        <f aca="false">TRUE()</f>
        <v>1</v>
      </c>
      <c r="AS470" s="0" t="n">
        <f aca="false">FALSE()</f>
        <v>0</v>
      </c>
      <c r="AT470" s="0" t="n">
        <f aca="false">FALSE()</f>
        <v>0</v>
      </c>
      <c r="AU470" s="0" t="n">
        <f aca="false">FALSE()</f>
        <v>0</v>
      </c>
      <c r="AV470" s="0" t="n">
        <f aca="false">FALSE()</f>
        <v>0</v>
      </c>
      <c r="AW470" s="0" t="n">
        <f aca="false">TRUE()</f>
        <v>1</v>
      </c>
      <c r="AX470" s="380" t="n">
        <v>44901.63125</v>
      </c>
      <c r="AY470" s="380" t="n">
        <v>44901.4166666667</v>
      </c>
      <c r="AZ470" s="0" t="n">
        <v>1</v>
      </c>
      <c r="BA470" s="0" t="s">
        <v>2789</v>
      </c>
      <c r="BB470" s="0" t="n">
        <v>0</v>
      </c>
      <c r="BC470" s="380" t="n">
        <v>25569.125</v>
      </c>
      <c r="BD470" s="0" t="s">
        <v>2170</v>
      </c>
      <c r="BE470" s="0" t="s">
        <v>2170</v>
      </c>
      <c r="BF470" s="0" t="s">
        <v>2118</v>
      </c>
    </row>
    <row r="471" customFormat="false" ht="15" hidden="false" customHeight="false" outlineLevel="0" collapsed="false">
      <c r="A471" s="0" t="s">
        <v>21180</v>
      </c>
      <c r="B471" s="0" t="s">
        <v>21181</v>
      </c>
      <c r="C471" s="0" t="s">
        <v>21182</v>
      </c>
      <c r="D471" s="0" t="s">
        <v>17896</v>
      </c>
      <c r="E471" s="0" t="s">
        <v>21180</v>
      </c>
      <c r="F471" s="0" t="n">
        <v>1</v>
      </c>
      <c r="G471" s="0" t="s">
        <v>434</v>
      </c>
      <c r="H471" s="0" t="s">
        <v>2170</v>
      </c>
      <c r="I471" s="0" t="s">
        <v>2170</v>
      </c>
      <c r="J471" s="0" t="s">
        <v>2170</v>
      </c>
      <c r="K471" s="0" t="s">
        <v>2170</v>
      </c>
      <c r="L471" s="0" t="s">
        <v>2170</v>
      </c>
      <c r="M471" s="0" t="s">
        <v>2170</v>
      </c>
      <c r="N471" s="0" t="n">
        <f aca="false">FALSE()</f>
        <v>0</v>
      </c>
      <c r="O471" s="0" t="s">
        <v>21183</v>
      </c>
      <c r="P471" s="0" t="s">
        <v>17898</v>
      </c>
      <c r="Q471" s="0" t="n">
        <v>2</v>
      </c>
      <c r="R471" s="380" t="n">
        <v>48381.125</v>
      </c>
      <c r="S471" s="223" t="n">
        <v>1000</v>
      </c>
      <c r="T471" s="0" t="s">
        <v>2132</v>
      </c>
      <c r="U471" s="380" t="n">
        <v>45828.125</v>
      </c>
      <c r="V471" s="380" t="n">
        <v>45833.125</v>
      </c>
      <c r="W471" s="0" t="s">
        <v>2170</v>
      </c>
      <c r="X471" s="0" t="s">
        <v>21184</v>
      </c>
      <c r="AA471" s="0" t="s">
        <v>600</v>
      </c>
      <c r="AB471" s="0" t="s">
        <v>17848</v>
      </c>
      <c r="AC471" s="0" t="n">
        <v>27645442</v>
      </c>
      <c r="AD471" s="0" t="n">
        <v>500000000</v>
      </c>
      <c r="AE471" s="0" t="n">
        <v>5</v>
      </c>
      <c r="AF471" s="0" t="n">
        <f aca="false">FALSE()</f>
        <v>0</v>
      </c>
      <c r="AG471" s="0" t="n">
        <f aca="false">TRUE()</f>
        <v>1</v>
      </c>
      <c r="AH471" s="0" t="n">
        <f aca="false">TRUE()</f>
        <v>1</v>
      </c>
      <c r="AI471" s="0" t="n">
        <f aca="false">FALSE()</f>
        <v>0</v>
      </c>
      <c r="AJ471" s="0" t="n">
        <f aca="false">FALSE()</f>
        <v>0</v>
      </c>
      <c r="AK471" s="0" t="n">
        <f aca="false">FALSE()</f>
        <v>0</v>
      </c>
      <c r="AL471" s="0" t="s">
        <v>7337</v>
      </c>
      <c r="AM471" s="0" t="n">
        <f aca="false">TRUE()</f>
        <v>1</v>
      </c>
      <c r="AN471" s="0" t="s">
        <v>21185</v>
      </c>
      <c r="AO471" s="0" t="n">
        <v>1</v>
      </c>
      <c r="AP471" s="0" t="s">
        <v>21186</v>
      </c>
      <c r="AQ471" s="0" t="s">
        <v>21187</v>
      </c>
      <c r="AR471" s="0" t="n">
        <f aca="false">TRUE()</f>
        <v>1</v>
      </c>
      <c r="AS471" s="0" t="n">
        <f aca="false">FALSE()</f>
        <v>0</v>
      </c>
      <c r="AT471" s="0" t="n">
        <f aca="false">FALSE()</f>
        <v>0</v>
      </c>
      <c r="AU471" s="0" t="n">
        <f aca="false">FALSE()</f>
        <v>0</v>
      </c>
      <c r="AV471" s="0" t="n">
        <f aca="false">FALSE()</f>
        <v>0</v>
      </c>
      <c r="AW471" s="0" t="n">
        <f aca="false">TRUE()</f>
        <v>1</v>
      </c>
      <c r="AX471" s="380" t="n">
        <v>45848.3791666667</v>
      </c>
      <c r="AY471" s="380" t="n">
        <v>45848.125</v>
      </c>
      <c r="AZ471" s="0" t="n">
        <v>1</v>
      </c>
      <c r="BA471" s="0" t="s">
        <v>17903</v>
      </c>
      <c r="BB471" s="0" t="n">
        <v>0</v>
      </c>
      <c r="BC471" s="380" t="n">
        <v>25569.125</v>
      </c>
      <c r="BD471" s="0" t="s">
        <v>2170</v>
      </c>
      <c r="BE471" s="0" t="s">
        <v>2170</v>
      </c>
      <c r="BF471" s="0" t="s">
        <v>2118</v>
      </c>
    </row>
    <row r="472" customFormat="false" ht="15" hidden="false" customHeight="false" outlineLevel="0" collapsed="false">
      <c r="A472" s="0" t="s">
        <v>21188</v>
      </c>
      <c r="B472" s="0" t="s">
        <v>21189</v>
      </c>
      <c r="C472" s="0" t="s">
        <v>21188</v>
      </c>
      <c r="D472" s="0" t="s">
        <v>2133</v>
      </c>
      <c r="E472" s="0" t="s">
        <v>21188</v>
      </c>
      <c r="F472" s="0" t="n">
        <v>1</v>
      </c>
      <c r="G472" s="0" t="s">
        <v>434</v>
      </c>
      <c r="H472" s="0" t="s">
        <v>2170</v>
      </c>
      <c r="I472" s="0" t="s">
        <v>2170</v>
      </c>
      <c r="J472" s="0" t="s">
        <v>2170</v>
      </c>
      <c r="K472" s="0" t="s">
        <v>2170</v>
      </c>
      <c r="L472" s="0" t="s">
        <v>2170</v>
      </c>
      <c r="M472" s="0" t="s">
        <v>2170</v>
      </c>
      <c r="N472" s="0" t="n">
        <f aca="false">FALSE()</f>
        <v>0</v>
      </c>
      <c r="O472" s="0" t="s">
        <v>21190</v>
      </c>
      <c r="P472" s="0" t="s">
        <v>17780</v>
      </c>
      <c r="Q472" s="0" t="n">
        <v>2</v>
      </c>
      <c r="R472" s="380" t="n">
        <v>48709.125</v>
      </c>
      <c r="S472" s="223" t="n">
        <v>1000</v>
      </c>
      <c r="T472" s="0" t="s">
        <v>2132</v>
      </c>
      <c r="U472" s="380" t="n">
        <v>42159.125</v>
      </c>
      <c r="V472" s="380" t="n">
        <v>43249.125</v>
      </c>
      <c r="W472" s="0" t="s">
        <v>2132</v>
      </c>
      <c r="X472" s="0" t="s">
        <v>20465</v>
      </c>
      <c r="Y472" s="0" t="s">
        <v>601</v>
      </c>
      <c r="Z472" s="0" t="s">
        <v>2602</v>
      </c>
      <c r="AA472" s="0" t="s">
        <v>2115</v>
      </c>
      <c r="AB472" s="0" t="s">
        <v>17848</v>
      </c>
      <c r="AC472" s="0" t="n">
        <v>3000000</v>
      </c>
      <c r="AD472" s="0" t="n">
        <v>3000000</v>
      </c>
      <c r="AE472" s="0" t="n">
        <v>5</v>
      </c>
      <c r="AF472" s="0" t="n">
        <f aca="false">FALSE()</f>
        <v>0</v>
      </c>
      <c r="AG472" s="0" t="n">
        <f aca="false">TRUE()</f>
        <v>1</v>
      </c>
      <c r="AH472" s="0" t="n">
        <f aca="false">TRUE()</f>
        <v>1</v>
      </c>
      <c r="AI472" s="0" t="n">
        <f aca="false">TRUE()</f>
        <v>1</v>
      </c>
      <c r="AJ472" s="0" t="n">
        <f aca="false">FALSE()</f>
        <v>0</v>
      </c>
      <c r="AK472" s="0" t="n">
        <f aca="false">FALSE()</f>
        <v>0</v>
      </c>
      <c r="AL472" s="0" t="s">
        <v>2129</v>
      </c>
      <c r="AM472" s="0" t="n">
        <f aca="false">TRUE()</f>
        <v>1</v>
      </c>
      <c r="AN472" s="0" t="s">
        <v>21191</v>
      </c>
      <c r="AO472" s="0" t="n">
        <v>1</v>
      </c>
      <c r="AP472" s="0" t="s">
        <v>21192</v>
      </c>
      <c r="AQ472" s="0" t="s">
        <v>21193</v>
      </c>
      <c r="AR472" s="0" t="n">
        <f aca="false">TRUE()</f>
        <v>1</v>
      </c>
      <c r="AS472" s="0" t="n">
        <f aca="false">FALSE()</f>
        <v>0</v>
      </c>
      <c r="AT472" s="0" t="n">
        <f aca="false">FALSE()</f>
        <v>0</v>
      </c>
      <c r="AU472" s="0" t="n">
        <f aca="false">FALSE()</f>
        <v>0</v>
      </c>
      <c r="AV472" s="0" t="n">
        <f aca="false">FALSE()</f>
        <v>0</v>
      </c>
      <c r="AW472" s="0" t="n">
        <f aca="false">FALSE()</f>
        <v>0</v>
      </c>
      <c r="AX472" s="380" t="n">
        <v>43250.0909722222</v>
      </c>
      <c r="AY472" s="380" t="n">
        <v>43249.4166666667</v>
      </c>
      <c r="AZ472" s="0" t="n">
        <v>2</v>
      </c>
      <c r="BA472" s="0" t="s">
        <v>6833</v>
      </c>
      <c r="BB472" s="0" t="n">
        <v>0</v>
      </c>
      <c r="BC472" s="380" t="n">
        <v>25569.125</v>
      </c>
      <c r="BD472" s="0" t="s">
        <v>2170</v>
      </c>
      <c r="BE472" s="0" t="s">
        <v>2170</v>
      </c>
      <c r="BF472" s="0" t="s">
        <v>17868</v>
      </c>
    </row>
    <row r="473" customFormat="false" ht="15" hidden="false" customHeight="false" outlineLevel="0" collapsed="false">
      <c r="A473" s="0" t="s">
        <v>21194</v>
      </c>
      <c r="B473" s="0" t="s">
        <v>21195</v>
      </c>
      <c r="C473" s="0" t="s">
        <v>21194</v>
      </c>
      <c r="D473" s="0" t="s">
        <v>2133</v>
      </c>
      <c r="E473" s="0" t="s">
        <v>21194</v>
      </c>
      <c r="F473" s="0" t="n">
        <v>1</v>
      </c>
      <c r="G473" s="0" t="s">
        <v>434</v>
      </c>
      <c r="H473" s="0" t="s">
        <v>2170</v>
      </c>
      <c r="I473" s="0" t="s">
        <v>2170</v>
      </c>
      <c r="J473" s="0" t="s">
        <v>2170</v>
      </c>
      <c r="K473" s="0" t="s">
        <v>2170</v>
      </c>
      <c r="L473" s="0" t="s">
        <v>2170</v>
      </c>
      <c r="M473" s="0" t="s">
        <v>2170</v>
      </c>
      <c r="N473" s="0" t="n">
        <f aca="false">FALSE()</f>
        <v>0</v>
      </c>
      <c r="O473" s="0" t="s">
        <v>21196</v>
      </c>
      <c r="P473" s="0" t="s">
        <v>17838</v>
      </c>
      <c r="Q473" s="0" t="n">
        <v>4</v>
      </c>
      <c r="R473" s="380" t="n">
        <v>49452.125</v>
      </c>
      <c r="S473" s="223" t="n">
        <v>1000</v>
      </c>
      <c r="T473" s="0" t="s">
        <v>2132</v>
      </c>
      <c r="U473" s="380" t="n">
        <v>43823.125</v>
      </c>
      <c r="V473" s="380" t="n">
        <v>43992.125</v>
      </c>
      <c r="W473" s="0" t="s">
        <v>2132</v>
      </c>
      <c r="X473" s="0" t="s">
        <v>19481</v>
      </c>
      <c r="Y473" s="0" t="s">
        <v>601</v>
      </c>
      <c r="Z473" s="0" t="s">
        <v>2602</v>
      </c>
      <c r="AA473" s="0" t="s">
        <v>610</v>
      </c>
      <c r="AB473" s="0" t="s">
        <v>17781</v>
      </c>
      <c r="AC473" s="0" t="n">
        <v>5000000</v>
      </c>
      <c r="AD473" s="0" t="n">
        <v>5000000</v>
      </c>
      <c r="AE473" s="0" t="n">
        <v>5</v>
      </c>
      <c r="AF473" s="0" t="n">
        <f aca="false">FALSE()</f>
        <v>0</v>
      </c>
      <c r="AG473" s="0" t="n">
        <f aca="false">TRUE()</f>
        <v>1</v>
      </c>
      <c r="AH473" s="0" t="n">
        <f aca="false">TRUE()</f>
        <v>1</v>
      </c>
      <c r="AI473" s="0" t="n">
        <f aca="false">FALSE()</f>
        <v>0</v>
      </c>
      <c r="AJ473" s="0" t="n">
        <f aca="false">FALSE()</f>
        <v>0</v>
      </c>
      <c r="AK473" s="0" t="n">
        <f aca="false">FALSE()</f>
        <v>0</v>
      </c>
      <c r="AL473" s="0" t="s">
        <v>2129</v>
      </c>
      <c r="AM473" s="0" t="n">
        <f aca="false">TRUE()</f>
        <v>1</v>
      </c>
      <c r="AN473" s="0" t="s">
        <v>21197</v>
      </c>
      <c r="AO473" s="0" t="n">
        <v>1</v>
      </c>
      <c r="AP473" s="0" t="s">
        <v>21198</v>
      </c>
      <c r="AQ473" s="0" t="s">
        <v>21199</v>
      </c>
      <c r="AR473" s="0" t="n">
        <f aca="false">TRUE()</f>
        <v>1</v>
      </c>
      <c r="AS473" s="0" t="n">
        <f aca="false">FALSE()</f>
        <v>0</v>
      </c>
      <c r="AT473" s="0" t="n">
        <f aca="false">FALSE()</f>
        <v>0</v>
      </c>
      <c r="AU473" s="0" t="n">
        <f aca="false">FALSE()</f>
        <v>0</v>
      </c>
      <c r="AV473" s="0" t="n">
        <f aca="false">FALSE()</f>
        <v>0</v>
      </c>
      <c r="AW473" s="0" t="n">
        <f aca="false">TRUE()</f>
        <v>1</v>
      </c>
      <c r="AX473" s="380" t="n">
        <v>43992.6152777778</v>
      </c>
      <c r="AY473" s="380" t="n">
        <v>43992.4166666667</v>
      </c>
      <c r="AZ473" s="0" t="n">
        <v>2</v>
      </c>
      <c r="BA473" s="0" t="s">
        <v>17892</v>
      </c>
      <c r="BB473" s="0" t="n">
        <v>0</v>
      </c>
      <c r="BC473" s="380" t="n">
        <v>46540.125</v>
      </c>
      <c r="BD473" s="0" t="s">
        <v>2170</v>
      </c>
      <c r="BE473" s="0" t="s">
        <v>2170</v>
      </c>
      <c r="BF473" s="0" t="s">
        <v>2118</v>
      </c>
    </row>
    <row r="474" customFormat="false" ht="15" hidden="false" customHeight="false" outlineLevel="0" collapsed="false">
      <c r="A474" s="0" t="s">
        <v>21200</v>
      </c>
      <c r="B474" s="0" t="s">
        <v>21201</v>
      </c>
      <c r="C474" s="0" t="s">
        <v>21200</v>
      </c>
      <c r="D474" s="0" t="s">
        <v>2133</v>
      </c>
      <c r="E474" s="0" t="s">
        <v>21200</v>
      </c>
      <c r="F474" s="0" t="n">
        <v>1</v>
      </c>
      <c r="G474" s="0" t="s">
        <v>434</v>
      </c>
      <c r="H474" s="0" t="s">
        <v>2170</v>
      </c>
      <c r="I474" s="0" t="s">
        <v>2170</v>
      </c>
      <c r="J474" s="0" t="s">
        <v>2170</v>
      </c>
      <c r="K474" s="0" t="s">
        <v>2170</v>
      </c>
      <c r="L474" s="0" t="s">
        <v>2170</v>
      </c>
      <c r="M474" s="0" t="s">
        <v>2170</v>
      </c>
      <c r="N474" s="0" t="n">
        <f aca="false">FALSE()</f>
        <v>0</v>
      </c>
      <c r="O474" s="0" t="s">
        <v>21202</v>
      </c>
      <c r="P474" s="0" t="s">
        <v>17780</v>
      </c>
      <c r="Q474" s="0" t="n">
        <v>12</v>
      </c>
      <c r="R474" s="380" t="n">
        <v>46273.125</v>
      </c>
      <c r="S474" s="223" t="n">
        <v>1000</v>
      </c>
      <c r="T474" s="0" t="s">
        <v>2132</v>
      </c>
      <c r="U474" s="380" t="n">
        <v>45722.125</v>
      </c>
      <c r="V474" s="380" t="n">
        <v>45733.125</v>
      </c>
      <c r="W474" s="0" t="s">
        <v>2132</v>
      </c>
      <c r="X474" s="0" t="s">
        <v>18744</v>
      </c>
      <c r="Y474" s="0" t="s">
        <v>601</v>
      </c>
      <c r="Z474" s="0" t="s">
        <v>2602</v>
      </c>
      <c r="AA474" s="0" t="s">
        <v>2891</v>
      </c>
      <c r="AB474" s="0" t="s">
        <v>17781</v>
      </c>
      <c r="AC474" s="0" t="n">
        <v>2000000</v>
      </c>
      <c r="AD474" s="0" t="n">
        <v>2000000</v>
      </c>
      <c r="AE474" s="0" t="n">
        <v>5</v>
      </c>
      <c r="AF474" s="0" t="n">
        <f aca="false">FALSE()</f>
        <v>0</v>
      </c>
      <c r="AG474" s="0" t="n">
        <f aca="false">TRUE()</f>
        <v>1</v>
      </c>
      <c r="AH474" s="0" t="n">
        <f aca="false">TRUE()</f>
        <v>1</v>
      </c>
      <c r="AI474" s="0" t="n">
        <f aca="false">FALSE()</f>
        <v>0</v>
      </c>
      <c r="AJ474" s="0" t="n">
        <f aca="false">FALSE()</f>
        <v>0</v>
      </c>
      <c r="AK474" s="0" t="n">
        <f aca="false">FALSE()</f>
        <v>0</v>
      </c>
      <c r="AL474" s="0" t="s">
        <v>2129</v>
      </c>
      <c r="AM474" s="0" t="n">
        <f aca="false">TRUE()</f>
        <v>1</v>
      </c>
      <c r="AN474" s="0" t="s">
        <v>21203</v>
      </c>
      <c r="AO474" s="0" t="n">
        <v>1</v>
      </c>
      <c r="AP474" s="0" t="s">
        <v>21204</v>
      </c>
      <c r="AQ474" s="0" t="s">
        <v>21205</v>
      </c>
      <c r="AR474" s="0" t="n">
        <f aca="false">TRUE()</f>
        <v>1</v>
      </c>
      <c r="AS474" s="0" t="n">
        <f aca="false">FALSE()</f>
        <v>0</v>
      </c>
      <c r="AT474" s="0" t="n">
        <f aca="false">FALSE()</f>
        <v>0</v>
      </c>
      <c r="AU474" s="0" t="n">
        <f aca="false">FALSE()</f>
        <v>0</v>
      </c>
      <c r="AV474" s="0" t="n">
        <f aca="false">FALSE()</f>
        <v>0</v>
      </c>
      <c r="AW474" s="0" t="n">
        <f aca="false">TRUE()</f>
        <v>1</v>
      </c>
      <c r="AX474" s="380" t="n">
        <v>45733.6458333333</v>
      </c>
      <c r="AY474" s="380" t="n">
        <v>45733.125</v>
      </c>
      <c r="AZ474" s="0" t="n">
        <v>2</v>
      </c>
      <c r="BA474" s="0" t="s">
        <v>21206</v>
      </c>
      <c r="BB474" s="0" t="n">
        <v>0</v>
      </c>
      <c r="BC474" s="380" t="n">
        <v>25569.125</v>
      </c>
      <c r="BD474" s="0" t="s">
        <v>2170</v>
      </c>
      <c r="BE474" s="0" t="s">
        <v>2170</v>
      </c>
      <c r="BF474" s="0" t="s">
        <v>604</v>
      </c>
    </row>
    <row r="475" customFormat="false" ht="15" hidden="false" customHeight="false" outlineLevel="0" collapsed="false">
      <c r="A475" s="0" t="s">
        <v>21207</v>
      </c>
      <c r="B475" s="0" t="s">
        <v>21208</v>
      </c>
      <c r="C475" s="0" t="s">
        <v>21207</v>
      </c>
      <c r="D475" s="0" t="s">
        <v>2133</v>
      </c>
      <c r="E475" s="0" t="s">
        <v>21207</v>
      </c>
      <c r="F475" s="0" t="n">
        <v>1</v>
      </c>
      <c r="G475" s="0" t="s">
        <v>434</v>
      </c>
      <c r="H475" s="0" t="s">
        <v>2170</v>
      </c>
      <c r="I475" s="0" t="s">
        <v>2170</v>
      </c>
      <c r="J475" s="0" t="s">
        <v>2170</v>
      </c>
      <c r="K475" s="0" t="s">
        <v>2170</v>
      </c>
      <c r="L475" s="0" t="s">
        <v>2170</v>
      </c>
      <c r="M475" s="0" t="s">
        <v>2170</v>
      </c>
      <c r="N475" s="0" t="n">
        <f aca="false">FALSE()</f>
        <v>0</v>
      </c>
      <c r="O475" s="0" t="s">
        <v>21209</v>
      </c>
      <c r="P475" s="0" t="s">
        <v>17780</v>
      </c>
      <c r="Q475" s="0" t="n">
        <v>12</v>
      </c>
      <c r="R475" s="380" t="n">
        <v>47571.125</v>
      </c>
      <c r="S475" s="223" t="n">
        <v>1000</v>
      </c>
      <c r="T475" s="0" t="s">
        <v>2132</v>
      </c>
      <c r="U475" s="380" t="n">
        <v>45755.125</v>
      </c>
      <c r="V475" s="380" t="n">
        <v>45771.125</v>
      </c>
      <c r="W475" s="0" t="s">
        <v>2132</v>
      </c>
      <c r="X475" s="0" t="s">
        <v>21210</v>
      </c>
      <c r="Y475" s="0" t="s">
        <v>601</v>
      </c>
      <c r="Z475" s="0" t="s">
        <v>2602</v>
      </c>
      <c r="AA475" s="0" t="s">
        <v>2116</v>
      </c>
      <c r="AB475" s="0" t="s">
        <v>17781</v>
      </c>
      <c r="AC475" s="0" t="n">
        <v>150000</v>
      </c>
      <c r="AD475" s="0" t="n">
        <v>150000</v>
      </c>
      <c r="AE475" s="0" t="n">
        <v>5</v>
      </c>
      <c r="AF475" s="0" t="n">
        <f aca="false">FALSE()</f>
        <v>0</v>
      </c>
      <c r="AG475" s="0" t="n">
        <f aca="false">TRUE()</f>
        <v>1</v>
      </c>
      <c r="AH475" s="0" t="n">
        <f aca="false">TRUE()</f>
        <v>1</v>
      </c>
      <c r="AI475" s="0" t="n">
        <f aca="false">FALSE()</f>
        <v>0</v>
      </c>
      <c r="AJ475" s="0" t="n">
        <f aca="false">FALSE()</f>
        <v>0</v>
      </c>
      <c r="AK475" s="0" t="n">
        <f aca="false">TRUE()</f>
        <v>1</v>
      </c>
      <c r="AL475" s="0" t="s">
        <v>2129</v>
      </c>
      <c r="AM475" s="0" t="n">
        <f aca="false">TRUE()</f>
        <v>1</v>
      </c>
      <c r="AN475" s="0" t="s">
        <v>21211</v>
      </c>
      <c r="AO475" s="0" t="n">
        <v>1</v>
      </c>
      <c r="AP475" s="0" t="s">
        <v>21212</v>
      </c>
      <c r="AQ475" s="0" t="s">
        <v>21213</v>
      </c>
      <c r="AR475" s="0" t="n">
        <f aca="false">TRUE()</f>
        <v>1</v>
      </c>
      <c r="AS475" s="0" t="n">
        <f aca="false">TRUE()</f>
        <v>1</v>
      </c>
      <c r="AT475" s="0" t="n">
        <f aca="false">FALSE()</f>
        <v>0</v>
      </c>
      <c r="AU475" s="0" t="n">
        <f aca="false">FALSE()</f>
        <v>0</v>
      </c>
      <c r="AV475" s="0" t="n">
        <f aca="false">FALSE()</f>
        <v>0</v>
      </c>
      <c r="AW475" s="0" t="n">
        <f aca="false">TRUE()</f>
        <v>1</v>
      </c>
      <c r="AX475" s="380" t="n">
        <v>45771.6875</v>
      </c>
      <c r="AY475" s="380" t="n">
        <v>45771.125</v>
      </c>
      <c r="AZ475" s="0" t="n">
        <v>3</v>
      </c>
      <c r="BA475" s="0" t="s">
        <v>18689</v>
      </c>
      <c r="BB475" s="0" t="n">
        <v>0</v>
      </c>
      <c r="BC475" s="380" t="n">
        <v>25569.125</v>
      </c>
      <c r="BD475" s="0" t="s">
        <v>2170</v>
      </c>
      <c r="BE475" s="0" t="s">
        <v>2170</v>
      </c>
      <c r="BF475" s="0" t="s">
        <v>2118</v>
      </c>
    </row>
    <row r="476" customFormat="false" ht="15" hidden="false" customHeight="false" outlineLevel="0" collapsed="false">
      <c r="A476" s="0" t="s">
        <v>21214</v>
      </c>
      <c r="B476" s="0" t="s">
        <v>21215</v>
      </c>
      <c r="C476" s="0" t="s">
        <v>21214</v>
      </c>
      <c r="D476" s="0" t="s">
        <v>2133</v>
      </c>
      <c r="E476" s="0" t="s">
        <v>21214</v>
      </c>
      <c r="F476" s="0" t="n">
        <v>1</v>
      </c>
      <c r="G476" s="0" t="s">
        <v>434</v>
      </c>
      <c r="H476" s="0" t="s">
        <v>2170</v>
      </c>
      <c r="I476" s="0" t="s">
        <v>2170</v>
      </c>
      <c r="J476" s="0" t="s">
        <v>2170</v>
      </c>
      <c r="K476" s="0" t="s">
        <v>2170</v>
      </c>
      <c r="L476" s="0" t="s">
        <v>2170</v>
      </c>
      <c r="M476" s="0" t="s">
        <v>2170</v>
      </c>
      <c r="N476" s="0" t="n">
        <f aca="false">FALSE()</f>
        <v>0</v>
      </c>
      <c r="O476" s="0" t="s">
        <v>21216</v>
      </c>
      <c r="P476" s="0" t="s">
        <v>17780</v>
      </c>
      <c r="Q476" s="0" t="n">
        <v>2</v>
      </c>
      <c r="R476" s="380" t="n">
        <v>47165.125</v>
      </c>
      <c r="S476" s="223" t="n">
        <v>1000</v>
      </c>
      <c r="T476" s="0" t="s">
        <v>2132</v>
      </c>
      <c r="U476" s="380" t="n">
        <v>43523.125</v>
      </c>
      <c r="V476" s="380" t="n">
        <v>43525.125</v>
      </c>
      <c r="W476" s="0" t="s">
        <v>2132</v>
      </c>
      <c r="X476" s="0" t="s">
        <v>21217</v>
      </c>
      <c r="Y476" s="0" t="s">
        <v>601</v>
      </c>
      <c r="Z476" s="0" t="s">
        <v>2602</v>
      </c>
      <c r="AA476" s="0" t="s">
        <v>610</v>
      </c>
      <c r="AB476" s="0" t="s">
        <v>17848</v>
      </c>
      <c r="AC476" s="0" t="n">
        <v>10000000</v>
      </c>
      <c r="AD476" s="0" t="n">
        <v>10000000</v>
      </c>
      <c r="AE476" s="0" t="n">
        <v>5</v>
      </c>
      <c r="AF476" s="0" t="n">
        <f aca="false">FALSE()</f>
        <v>0</v>
      </c>
      <c r="AG476" s="0" t="n">
        <f aca="false">TRUE()</f>
        <v>1</v>
      </c>
      <c r="AH476" s="0" t="n">
        <f aca="false">TRUE()</f>
        <v>1</v>
      </c>
      <c r="AI476" s="0" t="n">
        <f aca="false">FALSE()</f>
        <v>0</v>
      </c>
      <c r="AJ476" s="0" t="n">
        <f aca="false">FALSE()</f>
        <v>0</v>
      </c>
      <c r="AK476" s="0" t="n">
        <f aca="false">FALSE()</f>
        <v>0</v>
      </c>
      <c r="AL476" s="0" t="s">
        <v>2129</v>
      </c>
      <c r="AM476" s="0" t="n">
        <f aca="false">TRUE()</f>
        <v>1</v>
      </c>
      <c r="AN476" s="0" t="s">
        <v>21218</v>
      </c>
      <c r="AO476" s="0" t="n">
        <v>1</v>
      </c>
      <c r="AP476" s="0" t="s">
        <v>21219</v>
      </c>
      <c r="AQ476" s="0" t="s">
        <v>21220</v>
      </c>
      <c r="AR476" s="0" t="n">
        <f aca="false">TRUE()</f>
        <v>1</v>
      </c>
      <c r="AS476" s="0" t="n">
        <f aca="false">FALSE()</f>
        <v>0</v>
      </c>
      <c r="AT476" s="0" t="n">
        <f aca="false">FALSE()</f>
        <v>0</v>
      </c>
      <c r="AU476" s="0" t="n">
        <f aca="false">FALSE()</f>
        <v>0</v>
      </c>
      <c r="AV476" s="0" t="n">
        <f aca="false">FALSE()</f>
        <v>0</v>
      </c>
      <c r="AW476" s="0" t="n">
        <f aca="false">TRUE()</f>
        <v>1</v>
      </c>
      <c r="AX476" s="380" t="n">
        <v>43795.6263888889</v>
      </c>
      <c r="AY476" s="380" t="n">
        <v>43795.4166666667</v>
      </c>
      <c r="AZ476" s="0" t="n">
        <v>0</v>
      </c>
      <c r="BA476" s="0" t="s">
        <v>20087</v>
      </c>
      <c r="BB476" s="0" t="n">
        <v>0</v>
      </c>
      <c r="BC476" s="380" t="n">
        <v>45891.125</v>
      </c>
      <c r="BD476" s="0" t="s">
        <v>2170</v>
      </c>
      <c r="BE476" s="0" t="s">
        <v>2170</v>
      </c>
      <c r="BF476" s="0" t="s">
        <v>2118</v>
      </c>
    </row>
    <row r="477" customFormat="false" ht="15" hidden="false" customHeight="false" outlineLevel="0" collapsed="false">
      <c r="A477" s="0" t="s">
        <v>21221</v>
      </c>
      <c r="B477" s="0" t="s">
        <v>21222</v>
      </c>
      <c r="C477" s="0" t="s">
        <v>21221</v>
      </c>
      <c r="D477" s="0" t="s">
        <v>2133</v>
      </c>
      <c r="E477" s="0" t="s">
        <v>21221</v>
      </c>
      <c r="F477" s="0" t="n">
        <v>1</v>
      </c>
      <c r="G477" s="0" t="s">
        <v>434</v>
      </c>
      <c r="H477" s="0" t="s">
        <v>2170</v>
      </c>
      <c r="I477" s="0" t="s">
        <v>2170</v>
      </c>
      <c r="J477" s="0" t="s">
        <v>2170</v>
      </c>
      <c r="K477" s="0" t="s">
        <v>2170</v>
      </c>
      <c r="L477" s="0" t="s">
        <v>2170</v>
      </c>
      <c r="M477" s="0" t="s">
        <v>2170</v>
      </c>
      <c r="N477" s="0" t="n">
        <f aca="false">FALSE()</f>
        <v>0</v>
      </c>
      <c r="O477" s="0" t="s">
        <v>21223</v>
      </c>
      <c r="P477" s="0" t="s">
        <v>17780</v>
      </c>
      <c r="Q477" s="0" t="n">
        <v>4</v>
      </c>
      <c r="R477" s="380" t="n">
        <v>46259.125</v>
      </c>
      <c r="S477" s="223" t="n">
        <v>1000</v>
      </c>
      <c r="T477" s="0" t="s">
        <v>2132</v>
      </c>
      <c r="U477" s="380" t="n">
        <v>45155.125</v>
      </c>
      <c r="V477" s="380" t="n">
        <v>45167.125</v>
      </c>
      <c r="W477" s="0" t="s">
        <v>2132</v>
      </c>
      <c r="X477" s="0" t="s">
        <v>18788</v>
      </c>
      <c r="Y477" s="0" t="s">
        <v>601</v>
      </c>
      <c r="Z477" s="0" t="s">
        <v>2602</v>
      </c>
      <c r="AA477" s="0" t="s">
        <v>2115</v>
      </c>
      <c r="AB477" s="0" t="s">
        <v>17781</v>
      </c>
      <c r="AC477" s="0" t="n">
        <v>6500000</v>
      </c>
      <c r="AD477" s="0" t="n">
        <v>6500000</v>
      </c>
      <c r="AE477" s="0" t="n">
        <v>5</v>
      </c>
      <c r="AF477" s="0" t="n">
        <f aca="false">FALSE()</f>
        <v>0</v>
      </c>
      <c r="AG477" s="0" t="n">
        <f aca="false">TRUE()</f>
        <v>1</v>
      </c>
      <c r="AH477" s="0" t="n">
        <f aca="false">TRUE()</f>
        <v>1</v>
      </c>
      <c r="AI477" s="0" t="n">
        <f aca="false">FALSE()</f>
        <v>0</v>
      </c>
      <c r="AJ477" s="0" t="n">
        <f aca="false">FALSE()</f>
        <v>0</v>
      </c>
      <c r="AK477" s="0" t="n">
        <f aca="false">TRUE()</f>
        <v>1</v>
      </c>
      <c r="AL477" s="0" t="s">
        <v>2129</v>
      </c>
      <c r="AM477" s="0" t="n">
        <f aca="false">TRUE()</f>
        <v>1</v>
      </c>
      <c r="AN477" s="0" t="s">
        <v>21224</v>
      </c>
      <c r="AO477" s="0" t="n">
        <v>1</v>
      </c>
      <c r="AP477" s="0" t="s">
        <v>21225</v>
      </c>
      <c r="AQ477" s="0" t="s">
        <v>21226</v>
      </c>
      <c r="AR477" s="0" t="n">
        <f aca="false">TRUE()</f>
        <v>1</v>
      </c>
      <c r="AS477" s="0" t="n">
        <f aca="false">FALSE()</f>
        <v>0</v>
      </c>
      <c r="AT477" s="0" t="n">
        <f aca="false">FALSE()</f>
        <v>0</v>
      </c>
      <c r="AU477" s="0" t="n">
        <f aca="false">FALSE()</f>
        <v>0</v>
      </c>
      <c r="AV477" s="0" t="n">
        <f aca="false">FALSE()</f>
        <v>0</v>
      </c>
      <c r="AW477" s="0" t="n">
        <f aca="false">TRUE()</f>
        <v>1</v>
      </c>
      <c r="AX477" s="380" t="n">
        <v>45167.6173611111</v>
      </c>
      <c r="AY477" s="380" t="n">
        <v>45167.4166666667</v>
      </c>
      <c r="AZ477" s="0" t="n">
        <v>1</v>
      </c>
      <c r="BA477" s="0" t="s">
        <v>20095</v>
      </c>
      <c r="BB477" s="0" t="n">
        <v>0</v>
      </c>
      <c r="BC477" s="380" t="n">
        <v>25569.125</v>
      </c>
      <c r="BD477" s="0" t="s">
        <v>2170</v>
      </c>
      <c r="BE477" s="0" t="s">
        <v>2170</v>
      </c>
      <c r="BF477" s="0" t="s">
        <v>2118</v>
      </c>
    </row>
    <row r="478" customFormat="false" ht="15" hidden="false" customHeight="false" outlineLevel="0" collapsed="false">
      <c r="A478" s="0" t="s">
        <v>21227</v>
      </c>
      <c r="B478" s="0" t="s">
        <v>21228</v>
      </c>
      <c r="C478" s="0" t="s">
        <v>21229</v>
      </c>
      <c r="D478" s="0" t="s">
        <v>17896</v>
      </c>
      <c r="E478" s="0" t="s">
        <v>21227</v>
      </c>
      <c r="F478" s="0" t="n">
        <v>1</v>
      </c>
      <c r="G478" s="0" t="s">
        <v>434</v>
      </c>
      <c r="H478" s="0" t="s">
        <v>2596</v>
      </c>
      <c r="I478" s="0" t="s">
        <v>2596</v>
      </c>
      <c r="J478" s="0" t="s">
        <v>2599</v>
      </c>
      <c r="K478" s="0" t="s">
        <v>2170</v>
      </c>
      <c r="L478" s="0" t="s">
        <v>13583</v>
      </c>
      <c r="M478" s="0" t="s">
        <v>2170</v>
      </c>
      <c r="N478" s="0" t="n">
        <f aca="false">FALSE()</f>
        <v>0</v>
      </c>
      <c r="O478" s="0" t="s">
        <v>21230</v>
      </c>
      <c r="P478" s="0" t="s">
        <v>17898</v>
      </c>
      <c r="Q478" s="0" t="n">
        <v>2</v>
      </c>
      <c r="R478" s="380" t="n">
        <v>49886.125</v>
      </c>
      <c r="S478" s="223" t="n">
        <v>1000</v>
      </c>
      <c r="T478" s="0" t="s">
        <v>2132</v>
      </c>
      <c r="U478" s="380" t="n">
        <v>44375.125</v>
      </c>
      <c r="V478" s="380" t="n">
        <v>44377.125</v>
      </c>
      <c r="W478" s="0" t="s">
        <v>2170</v>
      </c>
      <c r="X478" s="0" t="s">
        <v>18909</v>
      </c>
      <c r="Y478" s="0" t="s">
        <v>601</v>
      </c>
      <c r="Z478" s="0" t="s">
        <v>2602</v>
      </c>
      <c r="AA478" s="0" t="s">
        <v>600</v>
      </c>
      <c r="AB478" s="0" t="s">
        <v>17848</v>
      </c>
      <c r="AC478" s="0" t="n">
        <v>500000000</v>
      </c>
      <c r="AD478" s="0" t="n">
        <v>500000000</v>
      </c>
      <c r="AE478" s="0" t="n">
        <v>5</v>
      </c>
      <c r="AF478" s="0" t="n">
        <f aca="false">FALSE()</f>
        <v>0</v>
      </c>
      <c r="AG478" s="0" t="n">
        <f aca="false">TRUE()</f>
        <v>1</v>
      </c>
      <c r="AH478" s="0" t="n">
        <f aca="false">TRUE()</f>
        <v>1</v>
      </c>
      <c r="AI478" s="0" t="n">
        <f aca="false">FALSE()</f>
        <v>0</v>
      </c>
      <c r="AJ478" s="0" t="n">
        <f aca="false">FALSE()</f>
        <v>0</v>
      </c>
      <c r="AK478" s="0" t="n">
        <f aca="false">FALSE()</f>
        <v>0</v>
      </c>
      <c r="AL478" s="0" t="s">
        <v>7337</v>
      </c>
      <c r="AM478" s="0" t="n">
        <f aca="false">TRUE()</f>
        <v>1</v>
      </c>
      <c r="AN478" s="0" t="s">
        <v>21231</v>
      </c>
      <c r="AO478" s="0" t="n">
        <v>1</v>
      </c>
      <c r="AP478" s="0" t="s">
        <v>21232</v>
      </c>
      <c r="AQ478" s="0" t="s">
        <v>21233</v>
      </c>
      <c r="AR478" s="0" t="n">
        <f aca="false">TRUE()</f>
        <v>1</v>
      </c>
      <c r="AS478" s="0" t="n">
        <f aca="false">FALSE()</f>
        <v>0</v>
      </c>
      <c r="AT478" s="0" t="n">
        <f aca="false">FALSE()</f>
        <v>0</v>
      </c>
      <c r="AU478" s="0" t="n">
        <f aca="false">FALSE()</f>
        <v>0</v>
      </c>
      <c r="AV478" s="0" t="n">
        <f aca="false">FALSE()</f>
        <v>0</v>
      </c>
      <c r="AW478" s="0" t="n">
        <f aca="false">TRUE()</f>
        <v>1</v>
      </c>
      <c r="AX478" s="380" t="n">
        <v>44392.4277777778</v>
      </c>
      <c r="AY478" s="380" t="n">
        <v>44392.4166666667</v>
      </c>
      <c r="AZ478" s="0" t="n">
        <v>1</v>
      </c>
      <c r="BA478" s="0" t="s">
        <v>17903</v>
      </c>
      <c r="BB478" s="0" t="n">
        <v>0</v>
      </c>
      <c r="BC478" s="380" t="n">
        <v>25569.125</v>
      </c>
      <c r="BD478" s="0" t="s">
        <v>2599</v>
      </c>
      <c r="BE478" s="0" t="s">
        <v>2170</v>
      </c>
      <c r="BF478" s="0" t="s">
        <v>2118</v>
      </c>
    </row>
    <row r="479" customFormat="false" ht="15" hidden="false" customHeight="false" outlineLevel="0" collapsed="false">
      <c r="A479" s="0" t="s">
        <v>21234</v>
      </c>
      <c r="B479" s="0" t="s">
        <v>21235</v>
      </c>
      <c r="C479" s="0" t="s">
        <v>21234</v>
      </c>
      <c r="D479" s="0" t="s">
        <v>2133</v>
      </c>
      <c r="E479" s="0" t="s">
        <v>21234</v>
      </c>
      <c r="F479" s="0" t="n">
        <v>1</v>
      </c>
      <c r="G479" s="0" t="s">
        <v>434</v>
      </c>
      <c r="H479" s="0" t="s">
        <v>2170</v>
      </c>
      <c r="I479" s="0" t="s">
        <v>2170</v>
      </c>
      <c r="J479" s="0" t="s">
        <v>2170</v>
      </c>
      <c r="K479" s="0" t="s">
        <v>2170</v>
      </c>
      <c r="L479" s="0" t="s">
        <v>2170</v>
      </c>
      <c r="M479" s="0" t="s">
        <v>2170</v>
      </c>
      <c r="N479" s="0" t="n">
        <f aca="false">FALSE()</f>
        <v>0</v>
      </c>
      <c r="O479" s="0" t="s">
        <v>21236</v>
      </c>
      <c r="P479" s="0" t="s">
        <v>17780</v>
      </c>
      <c r="Q479" s="0" t="n">
        <v>4</v>
      </c>
      <c r="R479" s="380" t="n">
        <v>45961.125</v>
      </c>
      <c r="S479" s="223" t="n">
        <v>1000</v>
      </c>
      <c r="T479" s="0" t="s">
        <v>2132</v>
      </c>
      <c r="U479" s="380" t="n">
        <v>45541.125</v>
      </c>
      <c r="V479" s="380" t="n">
        <v>45597.125</v>
      </c>
      <c r="W479" s="0" t="s">
        <v>2132</v>
      </c>
      <c r="X479" s="0" t="s">
        <v>21237</v>
      </c>
      <c r="Y479" s="0" t="s">
        <v>601</v>
      </c>
      <c r="Z479" s="0" t="s">
        <v>2602</v>
      </c>
      <c r="AA479" s="0" t="s">
        <v>610</v>
      </c>
      <c r="AB479" s="0" t="s">
        <v>17781</v>
      </c>
      <c r="AC479" s="0" t="n">
        <v>2105626</v>
      </c>
      <c r="AD479" s="0" t="n">
        <v>5000000</v>
      </c>
      <c r="AE479" s="0" t="n">
        <v>5</v>
      </c>
      <c r="AF479" s="0" t="n">
        <f aca="false">FALSE()</f>
        <v>0</v>
      </c>
      <c r="AG479" s="0" t="n">
        <f aca="false">TRUE()</f>
        <v>1</v>
      </c>
      <c r="AH479" s="0" t="n">
        <f aca="false">TRUE()</f>
        <v>1</v>
      </c>
      <c r="AI479" s="0" t="n">
        <f aca="false">FALSE()</f>
        <v>0</v>
      </c>
      <c r="AJ479" s="0" t="n">
        <f aca="false">FALSE()</f>
        <v>0</v>
      </c>
      <c r="AK479" s="0" t="n">
        <f aca="false">FALSE()</f>
        <v>0</v>
      </c>
      <c r="AL479" s="0" t="s">
        <v>2129</v>
      </c>
      <c r="AM479" s="0" t="n">
        <f aca="false">TRUE()</f>
        <v>1</v>
      </c>
      <c r="AN479" s="0" t="s">
        <v>21238</v>
      </c>
      <c r="AO479" s="0" t="n">
        <v>1</v>
      </c>
      <c r="AP479" s="0" t="s">
        <v>21239</v>
      </c>
      <c r="AQ479" s="0" t="s">
        <v>21240</v>
      </c>
      <c r="AR479" s="0" t="n">
        <f aca="false">TRUE()</f>
        <v>1</v>
      </c>
      <c r="AS479" s="0" t="n">
        <f aca="false">FALSE()</f>
        <v>0</v>
      </c>
      <c r="AT479" s="0" t="n">
        <f aca="false">FALSE()</f>
        <v>0</v>
      </c>
      <c r="AU479" s="0" t="n">
        <f aca="false">FALSE()</f>
        <v>0</v>
      </c>
      <c r="AV479" s="0" t="n">
        <f aca="false">FALSE()</f>
        <v>0</v>
      </c>
      <c r="AW479" s="0" t="n">
        <f aca="false">TRUE()</f>
        <v>1</v>
      </c>
      <c r="AX479" s="380" t="n">
        <v>45597.7284722222</v>
      </c>
      <c r="AY479" s="380" t="n">
        <v>45597.125</v>
      </c>
      <c r="AZ479" s="0" t="n">
        <v>1</v>
      </c>
      <c r="BA479" s="0" t="s">
        <v>10962</v>
      </c>
      <c r="BB479" s="0" t="n">
        <v>0</v>
      </c>
      <c r="BC479" s="380" t="n">
        <v>25569.125</v>
      </c>
      <c r="BD479" s="0" t="s">
        <v>2170</v>
      </c>
      <c r="BE479" s="0" t="s">
        <v>2170</v>
      </c>
      <c r="BF479" s="0" t="s">
        <v>2118</v>
      </c>
    </row>
    <row r="480" customFormat="false" ht="15" hidden="false" customHeight="false" outlineLevel="0" collapsed="false">
      <c r="A480" s="0" t="s">
        <v>21241</v>
      </c>
      <c r="B480" s="0" t="s">
        <v>21242</v>
      </c>
      <c r="C480" s="0" t="s">
        <v>21241</v>
      </c>
      <c r="D480" s="0" t="s">
        <v>2133</v>
      </c>
      <c r="E480" s="0" t="s">
        <v>21241</v>
      </c>
      <c r="F480" s="0" t="n">
        <v>1</v>
      </c>
      <c r="G480" s="0" t="s">
        <v>434</v>
      </c>
      <c r="H480" s="0" t="s">
        <v>2170</v>
      </c>
      <c r="I480" s="0" t="s">
        <v>2170</v>
      </c>
      <c r="J480" s="0" t="s">
        <v>2170</v>
      </c>
      <c r="K480" s="0" t="s">
        <v>2170</v>
      </c>
      <c r="L480" s="0" t="s">
        <v>2170</v>
      </c>
      <c r="M480" s="0" t="s">
        <v>2170</v>
      </c>
      <c r="N480" s="0" t="n">
        <f aca="false">FALSE()</f>
        <v>0</v>
      </c>
      <c r="O480" s="0" t="s">
        <v>21243</v>
      </c>
      <c r="P480" s="0" t="s">
        <v>17780</v>
      </c>
      <c r="Q480" s="0" t="n">
        <v>4</v>
      </c>
      <c r="R480" s="380" t="n">
        <v>46258.125</v>
      </c>
      <c r="S480" s="223" t="n">
        <v>835</v>
      </c>
      <c r="T480" s="0" t="s">
        <v>2132</v>
      </c>
      <c r="U480" s="380" t="n">
        <v>45138.125</v>
      </c>
      <c r="V480" s="380" t="n">
        <v>45166.125</v>
      </c>
      <c r="W480" s="0" t="s">
        <v>2132</v>
      </c>
      <c r="X480" s="0" t="s">
        <v>21244</v>
      </c>
      <c r="Y480" s="0" t="s">
        <v>601</v>
      </c>
      <c r="Z480" s="0" t="s">
        <v>2602</v>
      </c>
      <c r="AA480" s="0" t="s">
        <v>610</v>
      </c>
      <c r="AB480" s="0" t="s">
        <v>17781</v>
      </c>
      <c r="AC480" s="0" t="n">
        <v>4500000</v>
      </c>
      <c r="AD480" s="0" t="n">
        <v>4500000</v>
      </c>
      <c r="AE480" s="0" t="n">
        <v>5</v>
      </c>
      <c r="AF480" s="0" t="n">
        <f aca="false">FALSE()</f>
        <v>0</v>
      </c>
      <c r="AG480" s="0" t="n">
        <f aca="false">TRUE()</f>
        <v>1</v>
      </c>
      <c r="AH480" s="0" t="n">
        <f aca="false">TRUE()</f>
        <v>1</v>
      </c>
      <c r="AI480" s="0" t="n">
        <f aca="false">FALSE()</f>
        <v>0</v>
      </c>
      <c r="AJ480" s="0" t="n">
        <f aca="false">FALSE()</f>
        <v>0</v>
      </c>
      <c r="AK480" s="0" t="n">
        <f aca="false">TRUE()</f>
        <v>1</v>
      </c>
      <c r="AL480" s="0" t="s">
        <v>2129</v>
      </c>
      <c r="AM480" s="0" t="n">
        <f aca="false">TRUE()</f>
        <v>1</v>
      </c>
      <c r="AN480" s="0" t="s">
        <v>21245</v>
      </c>
      <c r="AO480" s="0" t="n">
        <v>1</v>
      </c>
      <c r="AP480" s="0" t="s">
        <v>21246</v>
      </c>
      <c r="AQ480" s="0" t="s">
        <v>21247</v>
      </c>
      <c r="AR480" s="0" t="n">
        <f aca="false">TRUE()</f>
        <v>1</v>
      </c>
      <c r="AS480" s="0" t="n">
        <f aca="false">FALSE()</f>
        <v>0</v>
      </c>
      <c r="AT480" s="0" t="n">
        <f aca="false">FALSE()</f>
        <v>0</v>
      </c>
      <c r="AU480" s="0" t="n">
        <f aca="false">FALSE()</f>
        <v>0</v>
      </c>
      <c r="AV480" s="0" t="n">
        <f aca="false">FALSE()</f>
        <v>0</v>
      </c>
      <c r="AW480" s="0" t="n">
        <f aca="false">TRUE()</f>
        <v>1</v>
      </c>
      <c r="AX480" s="380" t="n">
        <v>45166.6875</v>
      </c>
      <c r="AY480" s="380" t="n">
        <v>45166.4166666667</v>
      </c>
      <c r="AZ480" s="0" t="n">
        <v>1</v>
      </c>
      <c r="BA480" s="0" t="s">
        <v>18627</v>
      </c>
      <c r="BB480" s="0" t="n">
        <v>0</v>
      </c>
      <c r="BC480" s="380" t="n">
        <v>25569.125</v>
      </c>
      <c r="BD480" s="0" t="s">
        <v>2170</v>
      </c>
      <c r="BE480" s="0" t="s">
        <v>2170</v>
      </c>
      <c r="BF480" s="0" t="s">
        <v>604</v>
      </c>
    </row>
    <row r="481" customFormat="false" ht="15" hidden="false" customHeight="false" outlineLevel="0" collapsed="false">
      <c r="A481" s="0" t="s">
        <v>21248</v>
      </c>
      <c r="B481" s="0" t="s">
        <v>21249</v>
      </c>
      <c r="C481" s="0" t="s">
        <v>21248</v>
      </c>
      <c r="D481" s="0" t="s">
        <v>2133</v>
      </c>
      <c r="E481" s="0" t="s">
        <v>21248</v>
      </c>
      <c r="F481" s="0" t="n">
        <v>1</v>
      </c>
      <c r="G481" s="0" t="s">
        <v>434</v>
      </c>
      <c r="H481" s="0" t="s">
        <v>2170</v>
      </c>
      <c r="I481" s="0" t="s">
        <v>2170</v>
      </c>
      <c r="J481" s="0" t="s">
        <v>2170</v>
      </c>
      <c r="K481" s="0" t="s">
        <v>2170</v>
      </c>
      <c r="L481" s="0" t="s">
        <v>2170</v>
      </c>
      <c r="M481" s="0" t="s">
        <v>2170</v>
      </c>
      <c r="N481" s="0" t="n">
        <f aca="false">FALSE()</f>
        <v>0</v>
      </c>
      <c r="O481" s="0" t="s">
        <v>21250</v>
      </c>
      <c r="P481" s="0" t="s">
        <v>17838</v>
      </c>
      <c r="Q481" s="0" t="n">
        <v>2</v>
      </c>
      <c r="R481" s="380" t="n">
        <v>47301.125</v>
      </c>
      <c r="S481" s="223" t="n">
        <v>1000</v>
      </c>
      <c r="T481" s="0" t="s">
        <v>2132</v>
      </c>
      <c r="U481" s="380" t="n">
        <v>43657.125</v>
      </c>
      <c r="V481" s="380" t="n">
        <v>43661.125</v>
      </c>
      <c r="W481" s="0" t="s">
        <v>2132</v>
      </c>
      <c r="X481" s="0" t="s">
        <v>21251</v>
      </c>
      <c r="Y481" s="0" t="s">
        <v>601</v>
      </c>
      <c r="Z481" s="0" t="s">
        <v>2602</v>
      </c>
      <c r="AA481" s="0" t="s">
        <v>2574</v>
      </c>
      <c r="AB481" s="0" t="s">
        <v>17848</v>
      </c>
      <c r="AC481" s="0" t="n">
        <v>25000000</v>
      </c>
      <c r="AD481" s="0" t="n">
        <v>25000000</v>
      </c>
      <c r="AE481" s="0" t="n">
        <v>5</v>
      </c>
      <c r="AF481" s="0" t="n">
        <f aca="false">FALSE()</f>
        <v>0</v>
      </c>
      <c r="AG481" s="0" t="n">
        <f aca="false">TRUE()</f>
        <v>1</v>
      </c>
      <c r="AH481" s="0" t="n">
        <f aca="false">TRUE()</f>
        <v>1</v>
      </c>
      <c r="AI481" s="0" t="n">
        <f aca="false">FALSE()</f>
        <v>0</v>
      </c>
      <c r="AJ481" s="0" t="n">
        <f aca="false">FALSE()</f>
        <v>0</v>
      </c>
      <c r="AK481" s="0" t="n">
        <f aca="false">FALSE()</f>
        <v>0</v>
      </c>
      <c r="AL481" s="0" t="s">
        <v>2129</v>
      </c>
      <c r="AM481" s="0" t="n">
        <f aca="false">TRUE()</f>
        <v>1</v>
      </c>
      <c r="AN481" s="0" t="s">
        <v>21252</v>
      </c>
      <c r="AO481" s="0" t="n">
        <v>1</v>
      </c>
      <c r="AP481" s="0" t="s">
        <v>21253</v>
      </c>
      <c r="AQ481" s="0" t="s">
        <v>21254</v>
      </c>
      <c r="AR481" s="0" t="n">
        <f aca="false">TRUE()</f>
        <v>1</v>
      </c>
      <c r="AS481" s="0" t="n">
        <f aca="false">FALSE()</f>
        <v>0</v>
      </c>
      <c r="AT481" s="0" t="n">
        <f aca="false">FALSE()</f>
        <v>0</v>
      </c>
      <c r="AU481" s="0" t="n">
        <f aca="false">FALSE()</f>
        <v>0</v>
      </c>
      <c r="AV481" s="0" t="n">
        <f aca="false">FALSE()</f>
        <v>0</v>
      </c>
      <c r="AW481" s="0" t="n">
        <f aca="false">FALSE()</f>
        <v>0</v>
      </c>
      <c r="AX481" s="380" t="n">
        <v>43794.6576388889</v>
      </c>
      <c r="AY481" s="380" t="n">
        <v>43794.4166666667</v>
      </c>
      <c r="AZ481" s="0" t="n">
        <v>0</v>
      </c>
      <c r="BA481" s="0" t="s">
        <v>5936</v>
      </c>
      <c r="BB481" s="0" t="n">
        <v>0</v>
      </c>
      <c r="BC481" s="380" t="n">
        <v>25569.125</v>
      </c>
      <c r="BD481" s="0" t="s">
        <v>2170</v>
      </c>
      <c r="BE481" s="0" t="s">
        <v>2170</v>
      </c>
      <c r="BF481" s="0" t="s">
        <v>2118</v>
      </c>
    </row>
    <row r="482" customFormat="false" ht="15" hidden="false" customHeight="false" outlineLevel="0" collapsed="false">
      <c r="A482" s="0" t="s">
        <v>21255</v>
      </c>
      <c r="B482" s="0" t="s">
        <v>21256</v>
      </c>
      <c r="C482" s="0" t="s">
        <v>21255</v>
      </c>
      <c r="D482" s="0" t="s">
        <v>2133</v>
      </c>
      <c r="E482" s="0" t="s">
        <v>21255</v>
      </c>
      <c r="F482" s="0" t="n">
        <v>1</v>
      </c>
      <c r="G482" s="0" t="s">
        <v>434</v>
      </c>
      <c r="H482" s="0" t="s">
        <v>2170</v>
      </c>
      <c r="I482" s="0" t="s">
        <v>2170</v>
      </c>
      <c r="J482" s="0" t="s">
        <v>2170</v>
      </c>
      <c r="K482" s="0" t="s">
        <v>2170</v>
      </c>
      <c r="L482" s="0" t="s">
        <v>2170</v>
      </c>
      <c r="M482" s="0" t="s">
        <v>2170</v>
      </c>
      <c r="N482" s="0" t="n">
        <f aca="false">FALSE()</f>
        <v>0</v>
      </c>
      <c r="O482" s="0" t="s">
        <v>21257</v>
      </c>
      <c r="P482" s="0" t="s">
        <v>17780</v>
      </c>
      <c r="Q482" s="0" t="n">
        <v>12</v>
      </c>
      <c r="R482" s="380" t="n">
        <v>46170.125</v>
      </c>
      <c r="S482" s="223" t="n">
        <v>458.29</v>
      </c>
      <c r="T482" s="0" t="s">
        <v>2132</v>
      </c>
      <c r="U482" s="380" t="n">
        <v>45084.125</v>
      </c>
      <c r="V482" s="380" t="n">
        <v>45090.125</v>
      </c>
      <c r="W482" s="0" t="s">
        <v>2132</v>
      </c>
      <c r="X482" s="0" t="s">
        <v>20989</v>
      </c>
      <c r="Y482" s="0" t="s">
        <v>601</v>
      </c>
      <c r="Z482" s="0" t="s">
        <v>2602</v>
      </c>
      <c r="AA482" s="0" t="s">
        <v>610</v>
      </c>
      <c r="AB482" s="0" t="s">
        <v>17781</v>
      </c>
      <c r="AC482" s="0" t="n">
        <v>300000</v>
      </c>
      <c r="AD482" s="0" t="n">
        <v>300000</v>
      </c>
      <c r="AE482" s="0" t="n">
        <v>5</v>
      </c>
      <c r="AF482" s="0" t="n">
        <f aca="false">FALSE()</f>
        <v>0</v>
      </c>
      <c r="AG482" s="0" t="n">
        <f aca="false">TRUE()</f>
        <v>1</v>
      </c>
      <c r="AH482" s="0" t="n">
        <f aca="false">TRUE()</f>
        <v>1</v>
      </c>
      <c r="AI482" s="0" t="n">
        <f aca="false">FALSE()</f>
        <v>0</v>
      </c>
      <c r="AJ482" s="0" t="n">
        <f aca="false">FALSE()</f>
        <v>0</v>
      </c>
      <c r="AK482" s="0" t="n">
        <f aca="false">TRUE()</f>
        <v>1</v>
      </c>
      <c r="AL482" s="0" t="s">
        <v>2129</v>
      </c>
      <c r="AM482" s="0" t="n">
        <f aca="false">TRUE()</f>
        <v>1</v>
      </c>
      <c r="AN482" s="0" t="s">
        <v>21258</v>
      </c>
      <c r="AO482" s="0" t="n">
        <v>1</v>
      </c>
      <c r="AP482" s="0" t="s">
        <v>21259</v>
      </c>
      <c r="AQ482" s="0" t="s">
        <v>21260</v>
      </c>
      <c r="AR482" s="0" t="n">
        <f aca="false">TRUE()</f>
        <v>1</v>
      </c>
      <c r="AS482" s="0" t="n">
        <f aca="false">FALSE()</f>
        <v>0</v>
      </c>
      <c r="AT482" s="0" t="n">
        <f aca="false">FALSE()</f>
        <v>0</v>
      </c>
      <c r="AU482" s="0" t="n">
        <f aca="false">FALSE()</f>
        <v>0</v>
      </c>
      <c r="AV482" s="0" t="n">
        <f aca="false">FALSE()</f>
        <v>0</v>
      </c>
      <c r="AW482" s="0" t="n">
        <f aca="false">TRUE()</f>
        <v>1</v>
      </c>
      <c r="AX482" s="380" t="n">
        <v>45090.6902777778</v>
      </c>
      <c r="AY482" s="380" t="n">
        <v>45090.4166666667</v>
      </c>
      <c r="AZ482" s="0" t="n">
        <v>2</v>
      </c>
      <c r="BA482" s="0" t="s">
        <v>21261</v>
      </c>
      <c r="BB482" s="0" t="n">
        <v>0</v>
      </c>
      <c r="BC482" s="380" t="n">
        <v>25569.125</v>
      </c>
      <c r="BD482" s="0" t="s">
        <v>2170</v>
      </c>
      <c r="BE482" s="0" t="s">
        <v>2170</v>
      </c>
      <c r="BF482" s="0" t="s">
        <v>604</v>
      </c>
    </row>
    <row r="483" customFormat="false" ht="15" hidden="false" customHeight="false" outlineLevel="0" collapsed="false">
      <c r="A483" s="0" t="s">
        <v>21262</v>
      </c>
      <c r="B483" s="0" t="s">
        <v>21263</v>
      </c>
      <c r="C483" s="0" t="s">
        <v>21262</v>
      </c>
      <c r="D483" s="0" t="s">
        <v>2133</v>
      </c>
      <c r="E483" s="0" t="s">
        <v>21262</v>
      </c>
      <c r="F483" s="0" t="n">
        <v>1</v>
      </c>
      <c r="G483" s="0" t="s">
        <v>434</v>
      </c>
      <c r="H483" s="0" t="s">
        <v>2170</v>
      </c>
      <c r="I483" s="0" t="s">
        <v>2170</v>
      </c>
      <c r="J483" s="0" t="s">
        <v>2170</v>
      </c>
      <c r="K483" s="0" t="s">
        <v>2170</v>
      </c>
      <c r="L483" s="0" t="s">
        <v>2170</v>
      </c>
      <c r="M483" s="0" t="s">
        <v>2170</v>
      </c>
      <c r="N483" s="0" t="n">
        <f aca="false">FALSE()</f>
        <v>0</v>
      </c>
      <c r="O483" s="0" t="s">
        <v>21264</v>
      </c>
      <c r="P483" s="0" t="s">
        <v>17780</v>
      </c>
      <c r="Q483" s="0" t="n">
        <v>4</v>
      </c>
      <c r="R483" s="380" t="n">
        <v>46465.125</v>
      </c>
      <c r="S483" s="223" t="n">
        <v>1000</v>
      </c>
      <c r="T483" s="0" t="s">
        <v>2132</v>
      </c>
      <c r="U483" s="380" t="n">
        <v>45726.125</v>
      </c>
      <c r="V483" s="380" t="n">
        <v>45737.125</v>
      </c>
      <c r="W483" s="0" t="s">
        <v>2132</v>
      </c>
      <c r="X483" s="0" t="s">
        <v>21265</v>
      </c>
      <c r="Y483" s="0" t="s">
        <v>601</v>
      </c>
      <c r="Z483" s="0" t="s">
        <v>2602</v>
      </c>
      <c r="AA483" s="0" t="s">
        <v>2574</v>
      </c>
      <c r="AB483" s="0" t="s">
        <v>17781</v>
      </c>
      <c r="AC483" s="0" t="n">
        <v>1600000</v>
      </c>
      <c r="AD483" s="0" t="n">
        <v>1600000</v>
      </c>
      <c r="AE483" s="0" t="n">
        <v>5</v>
      </c>
      <c r="AF483" s="0" t="n">
        <f aca="false">FALSE()</f>
        <v>0</v>
      </c>
      <c r="AG483" s="0" t="n">
        <f aca="false">TRUE()</f>
        <v>1</v>
      </c>
      <c r="AH483" s="0" t="n">
        <f aca="false">TRUE()</f>
        <v>1</v>
      </c>
      <c r="AI483" s="0" t="n">
        <f aca="false">FALSE()</f>
        <v>0</v>
      </c>
      <c r="AJ483" s="0" t="n">
        <f aca="false">FALSE()</f>
        <v>0</v>
      </c>
      <c r="AK483" s="0" t="n">
        <f aca="false">FALSE()</f>
        <v>0</v>
      </c>
      <c r="AL483" s="0" t="s">
        <v>2129</v>
      </c>
      <c r="AM483" s="0" t="n">
        <f aca="false">TRUE()</f>
        <v>1</v>
      </c>
      <c r="AN483" s="0" t="s">
        <v>21266</v>
      </c>
      <c r="AO483" s="0" t="n">
        <v>1</v>
      </c>
      <c r="AP483" s="0" t="s">
        <v>21267</v>
      </c>
      <c r="AQ483" s="0" t="s">
        <v>21268</v>
      </c>
      <c r="AR483" s="0" t="n">
        <f aca="false">TRUE()</f>
        <v>1</v>
      </c>
      <c r="AS483" s="0" t="n">
        <f aca="false">FALSE()</f>
        <v>0</v>
      </c>
      <c r="AT483" s="0" t="n">
        <f aca="false">FALSE()</f>
        <v>0</v>
      </c>
      <c r="AU483" s="0" t="n">
        <f aca="false">FALSE()</f>
        <v>0</v>
      </c>
      <c r="AV483" s="0" t="n">
        <f aca="false">FALSE()</f>
        <v>0</v>
      </c>
      <c r="AW483" s="0" t="n">
        <f aca="false">TRUE()</f>
        <v>1</v>
      </c>
      <c r="AX483" s="380" t="n">
        <v>45737.6875</v>
      </c>
      <c r="AY483" s="380" t="n">
        <v>45737.125</v>
      </c>
      <c r="AZ483" s="0" t="n">
        <v>2</v>
      </c>
      <c r="BA483" s="0" t="s">
        <v>21269</v>
      </c>
      <c r="BB483" s="0" t="n">
        <v>0</v>
      </c>
      <c r="BC483" s="380" t="n">
        <v>25569.125</v>
      </c>
      <c r="BD483" s="0" t="s">
        <v>2170</v>
      </c>
      <c r="BE483" s="0" t="s">
        <v>2170</v>
      </c>
      <c r="BF483" s="0" t="s">
        <v>604</v>
      </c>
    </row>
    <row r="484" customFormat="false" ht="15" hidden="false" customHeight="false" outlineLevel="0" collapsed="false">
      <c r="A484" s="0" t="s">
        <v>21270</v>
      </c>
      <c r="B484" s="0" t="s">
        <v>21271</v>
      </c>
      <c r="C484" s="0" t="s">
        <v>21270</v>
      </c>
      <c r="D484" s="0" t="s">
        <v>2133</v>
      </c>
      <c r="E484" s="0" t="s">
        <v>21270</v>
      </c>
      <c r="F484" s="0" t="n">
        <v>1</v>
      </c>
      <c r="G484" s="0" t="s">
        <v>434</v>
      </c>
      <c r="H484" s="0" t="s">
        <v>2170</v>
      </c>
      <c r="I484" s="0" t="s">
        <v>2170</v>
      </c>
      <c r="J484" s="0" t="s">
        <v>2170</v>
      </c>
      <c r="K484" s="0" t="s">
        <v>2170</v>
      </c>
      <c r="L484" s="0" t="s">
        <v>2170</v>
      </c>
      <c r="M484" s="0" t="s">
        <v>2170</v>
      </c>
      <c r="N484" s="0" t="n">
        <f aca="false">FALSE()</f>
        <v>0</v>
      </c>
      <c r="O484" s="0" t="s">
        <v>21272</v>
      </c>
      <c r="P484" s="0" t="s">
        <v>17780</v>
      </c>
      <c r="Q484" s="0" t="n">
        <v>2</v>
      </c>
      <c r="R484" s="380" t="n">
        <v>47918.125</v>
      </c>
      <c r="S484" s="223" t="n">
        <v>10000000</v>
      </c>
      <c r="T484" s="0" t="s">
        <v>20636</v>
      </c>
      <c r="U484" s="380" t="n">
        <v>44176.125</v>
      </c>
      <c r="V484" s="380" t="n">
        <v>44218.125</v>
      </c>
      <c r="W484" s="0" t="s">
        <v>20636</v>
      </c>
      <c r="X484" s="0" t="s">
        <v>21273</v>
      </c>
      <c r="Y484" s="0" t="s">
        <v>601</v>
      </c>
      <c r="Z484" s="0" t="s">
        <v>2602</v>
      </c>
      <c r="AA484" s="0" t="s">
        <v>610</v>
      </c>
      <c r="AB484" s="0" t="s">
        <v>17781</v>
      </c>
      <c r="AC484" s="0" t="n">
        <v>5600</v>
      </c>
      <c r="AD484" s="0" t="n">
        <v>7000</v>
      </c>
      <c r="AE484" s="0" t="n">
        <v>5</v>
      </c>
      <c r="AF484" s="0" t="n">
        <f aca="false">FALSE()</f>
        <v>0</v>
      </c>
      <c r="AG484" s="0" t="n">
        <f aca="false">TRUE()</f>
        <v>1</v>
      </c>
      <c r="AH484" s="0" t="n">
        <f aca="false">TRUE()</f>
        <v>1</v>
      </c>
      <c r="AI484" s="0" t="n">
        <f aca="false">FALSE()</f>
        <v>0</v>
      </c>
      <c r="AJ484" s="0" t="n">
        <f aca="false">FALSE()</f>
        <v>0</v>
      </c>
      <c r="AK484" s="0" t="n">
        <f aca="false">FALSE()</f>
        <v>0</v>
      </c>
      <c r="AL484" s="0" t="s">
        <v>2129</v>
      </c>
      <c r="AM484" s="0" t="n">
        <f aca="false">TRUE()</f>
        <v>1</v>
      </c>
      <c r="AN484" s="0" t="s">
        <v>21274</v>
      </c>
      <c r="AO484" s="0" t="n">
        <v>1</v>
      </c>
      <c r="AP484" s="0" t="s">
        <v>21275</v>
      </c>
      <c r="AQ484" s="0" t="s">
        <v>21276</v>
      </c>
      <c r="AR484" s="0" t="n">
        <f aca="false">TRUE()</f>
        <v>1</v>
      </c>
      <c r="AS484" s="0" t="n">
        <f aca="false">TRUE()</f>
        <v>1</v>
      </c>
      <c r="AT484" s="0" t="n">
        <f aca="false">FALSE()</f>
        <v>0</v>
      </c>
      <c r="AU484" s="0" t="n">
        <f aca="false">FALSE()</f>
        <v>0</v>
      </c>
      <c r="AV484" s="0" t="n">
        <f aca="false">TRUE()</f>
        <v>1</v>
      </c>
      <c r="AW484" s="0" t="n">
        <f aca="false">TRUE()</f>
        <v>1</v>
      </c>
      <c r="AX484" s="380" t="n">
        <v>44221.6402777778</v>
      </c>
      <c r="AY484" s="380" t="n">
        <v>44221.4166666667</v>
      </c>
      <c r="AZ484" s="0" t="n">
        <v>2</v>
      </c>
      <c r="BA484" s="0" t="s">
        <v>7388</v>
      </c>
      <c r="BB484" s="0" t="n">
        <v>0</v>
      </c>
      <c r="BC484" s="380" t="n">
        <v>46098.125</v>
      </c>
      <c r="BD484" s="0" t="s">
        <v>2170</v>
      </c>
      <c r="BE484" s="0" t="s">
        <v>2170</v>
      </c>
      <c r="BF484" s="0" t="s">
        <v>2118</v>
      </c>
    </row>
    <row r="485" customFormat="false" ht="15" hidden="false" customHeight="false" outlineLevel="0" collapsed="false">
      <c r="A485" s="0" t="s">
        <v>21277</v>
      </c>
      <c r="B485" s="0" t="s">
        <v>21278</v>
      </c>
      <c r="C485" s="0" t="s">
        <v>21277</v>
      </c>
      <c r="D485" s="0" t="s">
        <v>2133</v>
      </c>
      <c r="E485" s="0" t="s">
        <v>21277</v>
      </c>
      <c r="F485" s="0" t="n">
        <v>1</v>
      </c>
      <c r="G485" s="0" t="s">
        <v>434</v>
      </c>
      <c r="H485" s="0" t="s">
        <v>2170</v>
      </c>
      <c r="I485" s="0" t="s">
        <v>2170</v>
      </c>
      <c r="J485" s="0" t="s">
        <v>2170</v>
      </c>
      <c r="K485" s="0" t="s">
        <v>2170</v>
      </c>
      <c r="L485" s="0" t="s">
        <v>2170</v>
      </c>
      <c r="M485" s="0" t="s">
        <v>2170</v>
      </c>
      <c r="N485" s="0" t="n">
        <f aca="false">FALSE()</f>
        <v>0</v>
      </c>
      <c r="O485" s="0" t="s">
        <v>21279</v>
      </c>
      <c r="P485" s="0" t="s">
        <v>17780</v>
      </c>
      <c r="Q485" s="0" t="n">
        <v>12</v>
      </c>
      <c r="R485" s="380" t="n">
        <v>48354.125</v>
      </c>
      <c r="S485" s="223" t="n">
        <v>1000</v>
      </c>
      <c r="T485" s="0" t="s">
        <v>2132</v>
      </c>
      <c r="U485" s="380" t="n">
        <v>45818.125</v>
      </c>
      <c r="V485" s="380" t="n">
        <v>45834.125</v>
      </c>
      <c r="W485" s="0" t="s">
        <v>2132</v>
      </c>
      <c r="X485" s="0" t="s">
        <v>20393</v>
      </c>
      <c r="AA485" s="0" t="s">
        <v>2115</v>
      </c>
      <c r="AB485" s="0" t="s">
        <v>17781</v>
      </c>
      <c r="AC485" s="0" t="n">
        <v>1793415</v>
      </c>
      <c r="AD485" s="0" t="n">
        <v>4000000</v>
      </c>
      <c r="AE485" s="0" t="n">
        <v>5</v>
      </c>
      <c r="AF485" s="0" t="n">
        <f aca="false">FALSE()</f>
        <v>0</v>
      </c>
      <c r="AG485" s="0" t="n">
        <f aca="false">TRUE()</f>
        <v>1</v>
      </c>
      <c r="AH485" s="0" t="n">
        <f aca="false">TRUE()</f>
        <v>1</v>
      </c>
      <c r="AI485" s="0" t="n">
        <f aca="false">FALSE()</f>
        <v>0</v>
      </c>
      <c r="AJ485" s="0" t="n">
        <f aca="false">FALSE()</f>
        <v>0</v>
      </c>
      <c r="AK485" s="0" t="n">
        <f aca="false">TRUE()</f>
        <v>1</v>
      </c>
      <c r="AL485" s="0" t="s">
        <v>2129</v>
      </c>
      <c r="AM485" s="0" t="n">
        <f aca="false">TRUE()</f>
        <v>1</v>
      </c>
      <c r="AN485" s="0" t="s">
        <v>21280</v>
      </c>
      <c r="AO485" s="0" t="n">
        <v>1</v>
      </c>
      <c r="AP485" s="0" t="s">
        <v>21281</v>
      </c>
      <c r="AQ485" s="0" t="s">
        <v>21282</v>
      </c>
      <c r="AR485" s="0" t="n">
        <f aca="false">TRUE()</f>
        <v>1</v>
      </c>
      <c r="AS485" s="0" t="n">
        <f aca="false">FALSE()</f>
        <v>0</v>
      </c>
      <c r="AT485" s="0" t="n">
        <f aca="false">FALSE()</f>
        <v>0</v>
      </c>
      <c r="AU485" s="0" t="n">
        <f aca="false">FALSE()</f>
        <v>0</v>
      </c>
      <c r="AV485" s="0" t="n">
        <f aca="false">FALSE()</f>
        <v>0</v>
      </c>
      <c r="AW485" s="0" t="n">
        <f aca="false">TRUE()</f>
        <v>1</v>
      </c>
      <c r="AX485" s="380" t="n">
        <v>45834.6145833333</v>
      </c>
      <c r="AY485" s="380" t="n">
        <v>45834.125</v>
      </c>
      <c r="AZ485" s="0" t="n">
        <v>3</v>
      </c>
      <c r="BA485" s="0" t="s">
        <v>5959</v>
      </c>
      <c r="BB485" s="0" t="n">
        <v>0</v>
      </c>
      <c r="BC485" s="380" t="n">
        <v>25569.125</v>
      </c>
      <c r="BD485" s="0" t="s">
        <v>2170</v>
      </c>
      <c r="BE485" s="0" t="s">
        <v>2170</v>
      </c>
      <c r="BF485" s="0" t="s">
        <v>604</v>
      </c>
    </row>
    <row r="486" customFormat="false" ht="15" hidden="false" customHeight="false" outlineLevel="0" collapsed="false">
      <c r="A486" s="0" t="s">
        <v>21283</v>
      </c>
      <c r="B486" s="0" t="s">
        <v>21284</v>
      </c>
      <c r="C486" s="0" t="s">
        <v>21283</v>
      </c>
      <c r="D486" s="0" t="s">
        <v>18630</v>
      </c>
      <c r="E486" s="0" t="s">
        <v>21283</v>
      </c>
      <c r="F486" s="0" t="n">
        <v>1</v>
      </c>
      <c r="G486" s="0" t="s">
        <v>18631</v>
      </c>
      <c r="H486" s="0" t="s">
        <v>2170</v>
      </c>
      <c r="I486" s="0" t="s">
        <v>2170</v>
      </c>
      <c r="J486" s="0" t="s">
        <v>2170</v>
      </c>
      <c r="K486" s="0" t="s">
        <v>2170</v>
      </c>
      <c r="L486" s="0" t="s">
        <v>2170</v>
      </c>
      <c r="M486" s="0" t="s">
        <v>2170</v>
      </c>
      <c r="N486" s="0" t="n">
        <f aca="false">FALSE()</f>
        <v>0</v>
      </c>
      <c r="O486" s="0" t="s">
        <v>21285</v>
      </c>
      <c r="P486" s="0" t="s">
        <v>17780</v>
      </c>
      <c r="Q486" s="0" t="n">
        <v>4</v>
      </c>
      <c r="R486" s="380" t="n">
        <v>46370.125</v>
      </c>
      <c r="S486" s="223" t="n">
        <v>1000</v>
      </c>
      <c r="T486" s="0" t="s">
        <v>2132</v>
      </c>
      <c r="U486" s="380" t="n">
        <v>45454.125</v>
      </c>
      <c r="V486" s="380" t="n">
        <v>45460.125</v>
      </c>
      <c r="W486" s="0" t="s">
        <v>2132</v>
      </c>
      <c r="X486" s="0" t="s">
        <v>18140</v>
      </c>
      <c r="Y486" s="0" t="s">
        <v>601</v>
      </c>
      <c r="Z486" s="0" t="s">
        <v>2602</v>
      </c>
      <c r="AA486" s="0" t="s">
        <v>2574</v>
      </c>
      <c r="AB486" s="0" t="s">
        <v>17781</v>
      </c>
      <c r="AC486" s="0" t="n">
        <v>2000000</v>
      </c>
      <c r="AD486" s="0" t="n">
        <v>2000000</v>
      </c>
      <c r="AE486" s="0" t="n">
        <v>5</v>
      </c>
      <c r="AF486" s="0" t="n">
        <f aca="false">FALSE()</f>
        <v>0</v>
      </c>
      <c r="AG486" s="0" t="n">
        <f aca="false">TRUE()</f>
        <v>1</v>
      </c>
      <c r="AH486" s="0" t="n">
        <f aca="false">TRUE()</f>
        <v>1</v>
      </c>
      <c r="AI486" s="0" t="n">
        <f aca="false">FALSE()</f>
        <v>0</v>
      </c>
      <c r="AJ486" s="0" t="n">
        <f aca="false">FALSE()</f>
        <v>0</v>
      </c>
      <c r="AK486" s="0" t="n">
        <f aca="false">FALSE()</f>
        <v>0</v>
      </c>
      <c r="AL486" s="0" t="s">
        <v>3129</v>
      </c>
      <c r="AM486" s="0" t="n">
        <f aca="false">TRUE()</f>
        <v>1</v>
      </c>
      <c r="AN486" s="0" t="s">
        <v>21286</v>
      </c>
      <c r="AO486" s="0" t="n">
        <v>2</v>
      </c>
      <c r="AP486" s="0" t="s">
        <v>21287</v>
      </c>
      <c r="AQ486" s="0" t="s">
        <v>21288</v>
      </c>
      <c r="AR486" s="0" t="n">
        <f aca="false">TRUE()</f>
        <v>1</v>
      </c>
      <c r="AS486" s="0" t="n">
        <f aca="false">FALSE()</f>
        <v>0</v>
      </c>
      <c r="AT486" s="0" t="n">
        <f aca="false">FALSE()</f>
        <v>0</v>
      </c>
      <c r="AU486" s="0" t="n">
        <f aca="false">FALSE()</f>
        <v>0</v>
      </c>
      <c r="AV486" s="0" t="n">
        <f aca="false">FALSE()</f>
        <v>0</v>
      </c>
      <c r="AW486" s="0" t="n">
        <f aca="false">TRUE()</f>
        <v>1</v>
      </c>
      <c r="AX486" s="380" t="n">
        <v>45460.5194444444</v>
      </c>
      <c r="AY486" s="380" t="n">
        <v>45460.125</v>
      </c>
      <c r="AZ486" s="0" t="n">
        <v>0</v>
      </c>
      <c r="BA486" s="0" t="s">
        <v>8293</v>
      </c>
      <c r="BB486" s="0" t="n">
        <v>0</v>
      </c>
      <c r="BC486" s="380" t="n">
        <v>25569.125</v>
      </c>
      <c r="BD486" s="0" t="s">
        <v>2170</v>
      </c>
      <c r="BE486" s="0" t="s">
        <v>2170</v>
      </c>
      <c r="BF486" s="0" t="s">
        <v>2118</v>
      </c>
    </row>
    <row r="487" customFormat="false" ht="15" hidden="false" customHeight="false" outlineLevel="0" collapsed="false">
      <c r="A487" s="0" t="s">
        <v>21289</v>
      </c>
      <c r="B487" s="0" t="s">
        <v>21290</v>
      </c>
      <c r="C487" s="0" t="s">
        <v>21289</v>
      </c>
      <c r="D487" s="0" t="s">
        <v>2133</v>
      </c>
      <c r="E487" s="0" t="s">
        <v>21289</v>
      </c>
      <c r="F487" s="0" t="n">
        <v>1</v>
      </c>
      <c r="G487" s="0" t="s">
        <v>434</v>
      </c>
      <c r="H487" s="0" t="s">
        <v>2596</v>
      </c>
      <c r="I487" s="0" t="s">
        <v>2596</v>
      </c>
      <c r="J487" s="0" t="s">
        <v>12506</v>
      </c>
      <c r="K487" s="0" t="s">
        <v>2170</v>
      </c>
      <c r="L487" s="0" t="s">
        <v>12506</v>
      </c>
      <c r="M487" s="0" t="s">
        <v>2170</v>
      </c>
      <c r="N487" s="0" t="n">
        <f aca="false">FALSE()</f>
        <v>0</v>
      </c>
      <c r="O487" s="0" t="s">
        <v>21291</v>
      </c>
      <c r="P487" s="0" t="s">
        <v>17838</v>
      </c>
      <c r="Q487" s="0" t="n">
        <v>2</v>
      </c>
      <c r="R487" s="380" t="n">
        <v>46328.125</v>
      </c>
      <c r="S487" s="223" t="n">
        <v>1000</v>
      </c>
      <c r="T487" s="0" t="s">
        <v>2132</v>
      </c>
      <c r="U487" s="380" t="n">
        <v>44833.125</v>
      </c>
      <c r="V487" s="380" t="n">
        <v>44838.125</v>
      </c>
      <c r="W487" s="0" t="s">
        <v>2132</v>
      </c>
      <c r="X487" s="0" t="s">
        <v>21292</v>
      </c>
      <c r="Y487" s="0" t="s">
        <v>601</v>
      </c>
      <c r="Z487" s="0" t="s">
        <v>2602</v>
      </c>
      <c r="AA487" s="0" t="s">
        <v>2574</v>
      </c>
      <c r="AB487" s="0" t="s">
        <v>17781</v>
      </c>
      <c r="AC487" s="0" t="n">
        <v>315760</v>
      </c>
      <c r="AD487" s="0" t="n">
        <v>1000000</v>
      </c>
      <c r="AE487" s="0" t="n">
        <v>5</v>
      </c>
      <c r="AF487" s="0" t="n">
        <f aca="false">FALSE()</f>
        <v>0</v>
      </c>
      <c r="AG487" s="0" t="n">
        <f aca="false">TRUE()</f>
        <v>1</v>
      </c>
      <c r="AH487" s="0" t="n">
        <f aca="false">TRUE()</f>
        <v>1</v>
      </c>
      <c r="AI487" s="0" t="n">
        <f aca="false">FALSE()</f>
        <v>0</v>
      </c>
      <c r="AJ487" s="0" t="n">
        <f aca="false">FALSE()</f>
        <v>0</v>
      </c>
      <c r="AK487" s="0" t="n">
        <f aca="false">FALSE()</f>
        <v>0</v>
      </c>
      <c r="AL487" s="0" t="s">
        <v>3129</v>
      </c>
      <c r="AM487" s="0" t="n">
        <f aca="false">TRUE()</f>
        <v>1</v>
      </c>
      <c r="AN487" s="0" t="s">
        <v>21293</v>
      </c>
      <c r="AO487" s="0" t="n">
        <v>1</v>
      </c>
      <c r="AP487" s="0" t="s">
        <v>21294</v>
      </c>
      <c r="AQ487" s="0" t="s">
        <v>21295</v>
      </c>
      <c r="AR487" s="0" t="n">
        <f aca="false">TRUE()</f>
        <v>1</v>
      </c>
      <c r="AS487" s="0" t="n">
        <f aca="false">FALSE()</f>
        <v>0</v>
      </c>
      <c r="AT487" s="0" t="n">
        <f aca="false">FALSE()</f>
        <v>0</v>
      </c>
      <c r="AU487" s="0" t="n">
        <f aca="false">FALSE()</f>
        <v>0</v>
      </c>
      <c r="AV487" s="0" t="n">
        <f aca="false">FALSE()</f>
        <v>0</v>
      </c>
      <c r="AW487" s="0" t="n">
        <f aca="false">TRUE()</f>
        <v>1</v>
      </c>
      <c r="AX487" s="380" t="n">
        <v>44872.7027777778</v>
      </c>
      <c r="AY487" s="380" t="n">
        <v>44872.4166666667</v>
      </c>
      <c r="AZ487" s="0" t="n">
        <v>1</v>
      </c>
      <c r="BA487" s="0" t="s">
        <v>17154</v>
      </c>
      <c r="BB487" s="0" t="n">
        <v>1</v>
      </c>
      <c r="BC487" s="380" t="n">
        <v>45963.125</v>
      </c>
      <c r="BD487" s="0" t="s">
        <v>12506</v>
      </c>
      <c r="BE487" s="0" t="s">
        <v>2170</v>
      </c>
      <c r="BF487" s="0" t="s">
        <v>2118</v>
      </c>
    </row>
    <row r="488" customFormat="false" ht="15" hidden="false" customHeight="false" outlineLevel="0" collapsed="false">
      <c r="A488" s="0" t="s">
        <v>21296</v>
      </c>
      <c r="B488" s="0" t="s">
        <v>21297</v>
      </c>
      <c r="C488" s="0" t="s">
        <v>21296</v>
      </c>
      <c r="D488" s="0" t="s">
        <v>2133</v>
      </c>
      <c r="E488" s="0" t="s">
        <v>21296</v>
      </c>
      <c r="F488" s="0" t="n">
        <v>1</v>
      </c>
      <c r="G488" s="0" t="s">
        <v>434</v>
      </c>
      <c r="H488" s="0" t="s">
        <v>2170</v>
      </c>
      <c r="I488" s="0" t="s">
        <v>2170</v>
      </c>
      <c r="J488" s="0" t="s">
        <v>2170</v>
      </c>
      <c r="K488" s="0" t="s">
        <v>2170</v>
      </c>
      <c r="L488" s="0" t="s">
        <v>2170</v>
      </c>
      <c r="M488" s="0" t="s">
        <v>2170</v>
      </c>
      <c r="N488" s="0" t="n">
        <f aca="false">FALSE()</f>
        <v>0</v>
      </c>
      <c r="O488" s="0" t="s">
        <v>21298</v>
      </c>
      <c r="P488" s="0" t="s">
        <v>17780</v>
      </c>
      <c r="Q488" s="0" t="n">
        <v>2</v>
      </c>
      <c r="R488" s="380" t="n">
        <v>25569.125</v>
      </c>
      <c r="S488" s="223" t="n">
        <v>150000</v>
      </c>
      <c r="T488" s="0" t="s">
        <v>17872</v>
      </c>
      <c r="U488" s="380" t="n">
        <v>44441.125</v>
      </c>
      <c r="V488" s="380" t="n">
        <v>44473.125</v>
      </c>
      <c r="W488" s="0" t="s">
        <v>17872</v>
      </c>
      <c r="X488" s="0" t="s">
        <v>21299</v>
      </c>
      <c r="Y488" s="0" t="s">
        <v>601</v>
      </c>
      <c r="Z488" s="0" t="s">
        <v>2602</v>
      </c>
      <c r="AA488" s="0" t="s">
        <v>610</v>
      </c>
      <c r="AB488" s="0" t="s">
        <v>17781</v>
      </c>
      <c r="AC488" s="0" t="n">
        <v>1100</v>
      </c>
      <c r="AD488" s="0" t="n">
        <v>350</v>
      </c>
      <c r="AE488" s="0" t="n">
        <v>5</v>
      </c>
      <c r="AF488" s="0" t="n">
        <f aca="false">FALSE()</f>
        <v>0</v>
      </c>
      <c r="AG488" s="0" t="n">
        <f aca="false">TRUE()</f>
        <v>1</v>
      </c>
      <c r="AH488" s="0" t="n">
        <f aca="false">TRUE()</f>
        <v>1</v>
      </c>
      <c r="AI488" s="0" t="n">
        <f aca="false">TRUE()</f>
        <v>1</v>
      </c>
      <c r="AJ488" s="0" t="n">
        <f aca="false">TRUE()</f>
        <v>1</v>
      </c>
      <c r="AK488" s="0" t="n">
        <f aca="false">FALSE()</f>
        <v>0</v>
      </c>
      <c r="AL488" s="0" t="s">
        <v>3129</v>
      </c>
      <c r="AM488" s="0" t="n">
        <f aca="false">TRUE()</f>
        <v>1</v>
      </c>
      <c r="AN488" s="0" t="s">
        <v>21300</v>
      </c>
      <c r="AO488" s="0" t="n">
        <v>1</v>
      </c>
      <c r="AP488" s="0" t="s">
        <v>21301</v>
      </c>
      <c r="AQ488" s="0" t="s">
        <v>21302</v>
      </c>
      <c r="AR488" s="0" t="n">
        <f aca="false">TRUE()</f>
        <v>1</v>
      </c>
      <c r="AS488" s="0" t="n">
        <f aca="false">TRUE()</f>
        <v>1</v>
      </c>
      <c r="AT488" s="0" t="n">
        <f aca="false">FALSE()</f>
        <v>0</v>
      </c>
      <c r="AU488" s="0" t="n">
        <f aca="false">FALSE()</f>
        <v>0</v>
      </c>
      <c r="AV488" s="0" t="n">
        <f aca="false">TRUE()</f>
        <v>1</v>
      </c>
      <c r="AW488" s="0" t="n">
        <f aca="false">TRUE()</f>
        <v>1</v>
      </c>
      <c r="AX488" s="380" t="n">
        <v>44526.4798611111</v>
      </c>
      <c r="AY488" s="380" t="n">
        <v>44526.4166666667</v>
      </c>
      <c r="AZ488" s="0" t="n">
        <v>2</v>
      </c>
      <c r="BA488" s="0" t="s">
        <v>10962</v>
      </c>
      <c r="BB488" s="0" t="n">
        <v>1</v>
      </c>
      <c r="BC488" s="380" t="n">
        <v>46475.125</v>
      </c>
      <c r="BD488" s="0" t="s">
        <v>2170</v>
      </c>
      <c r="BE488" s="0" t="s">
        <v>2170</v>
      </c>
      <c r="BF488" s="0" t="s">
        <v>2118</v>
      </c>
    </row>
    <row r="489" customFormat="false" ht="15" hidden="false" customHeight="false" outlineLevel="0" collapsed="false">
      <c r="A489" s="0" t="s">
        <v>21303</v>
      </c>
      <c r="B489" s="0" t="s">
        <v>21304</v>
      </c>
      <c r="C489" s="0" t="s">
        <v>21303</v>
      </c>
      <c r="D489" s="0" t="s">
        <v>2133</v>
      </c>
      <c r="E489" s="0" t="s">
        <v>21303</v>
      </c>
      <c r="F489" s="0" t="n">
        <v>1</v>
      </c>
      <c r="G489" s="0" t="s">
        <v>434</v>
      </c>
      <c r="H489" s="0" t="s">
        <v>2170</v>
      </c>
      <c r="I489" s="0" t="s">
        <v>2170</v>
      </c>
      <c r="J489" s="0" t="s">
        <v>2170</v>
      </c>
      <c r="K489" s="0" t="s">
        <v>2170</v>
      </c>
      <c r="L489" s="0" t="s">
        <v>2170</v>
      </c>
      <c r="M489" s="0" t="s">
        <v>2170</v>
      </c>
      <c r="N489" s="0" t="n">
        <f aca="false">FALSE()</f>
        <v>0</v>
      </c>
      <c r="O489" s="0" t="s">
        <v>21305</v>
      </c>
      <c r="P489" s="0" t="s">
        <v>17780</v>
      </c>
      <c r="Q489" s="0" t="n">
        <v>4</v>
      </c>
      <c r="R489" s="380" t="n">
        <v>46597.125</v>
      </c>
      <c r="S489" s="223" t="n">
        <v>1000</v>
      </c>
      <c r="T489" s="0" t="s">
        <v>2132</v>
      </c>
      <c r="U489" s="380" t="n">
        <v>45498.125</v>
      </c>
      <c r="V489" s="380" t="n">
        <v>45505.125</v>
      </c>
      <c r="W489" s="0" t="s">
        <v>2132</v>
      </c>
      <c r="X489" s="0" t="s">
        <v>21306</v>
      </c>
      <c r="Y489" s="0" t="s">
        <v>601</v>
      </c>
      <c r="Z489" s="0" t="s">
        <v>2602</v>
      </c>
      <c r="AA489" s="0" t="s">
        <v>2891</v>
      </c>
      <c r="AB489" s="0" t="s">
        <v>17781</v>
      </c>
      <c r="AC489" s="0" t="n">
        <v>200000</v>
      </c>
      <c r="AD489" s="0" t="n">
        <v>200000</v>
      </c>
      <c r="AE489" s="0" t="n">
        <v>5</v>
      </c>
      <c r="AF489" s="0" t="n">
        <f aca="false">FALSE()</f>
        <v>0</v>
      </c>
      <c r="AG489" s="0" t="n">
        <f aca="false">TRUE()</f>
        <v>1</v>
      </c>
      <c r="AH489" s="0" t="n">
        <f aca="false">TRUE()</f>
        <v>1</v>
      </c>
      <c r="AI489" s="0" t="n">
        <f aca="false">FALSE()</f>
        <v>0</v>
      </c>
      <c r="AJ489" s="0" t="n">
        <f aca="false">FALSE()</f>
        <v>0</v>
      </c>
      <c r="AK489" s="0" t="n">
        <f aca="false">TRUE()</f>
        <v>1</v>
      </c>
      <c r="AL489" s="0" t="s">
        <v>2129</v>
      </c>
      <c r="AM489" s="0" t="n">
        <f aca="false">TRUE()</f>
        <v>1</v>
      </c>
      <c r="AN489" s="0" t="s">
        <v>21307</v>
      </c>
      <c r="AO489" s="0" t="n">
        <v>1</v>
      </c>
      <c r="AP489" s="0" t="s">
        <v>21308</v>
      </c>
      <c r="AQ489" s="0" t="s">
        <v>21309</v>
      </c>
      <c r="AR489" s="0" t="n">
        <f aca="false">TRUE()</f>
        <v>1</v>
      </c>
      <c r="AS489" s="0" t="n">
        <f aca="false">FALSE()</f>
        <v>0</v>
      </c>
      <c r="AT489" s="0" t="n">
        <f aca="false">FALSE()</f>
        <v>0</v>
      </c>
      <c r="AU489" s="0" t="n">
        <f aca="false">FALSE()</f>
        <v>0</v>
      </c>
      <c r="AV489" s="0" t="n">
        <f aca="false">FALSE()</f>
        <v>0</v>
      </c>
      <c r="AW489" s="0" t="n">
        <f aca="false">TRUE()</f>
        <v>1</v>
      </c>
      <c r="AX489" s="380" t="n">
        <v>45505.6881944445</v>
      </c>
      <c r="AY489" s="380" t="n">
        <v>45505.125</v>
      </c>
      <c r="AZ489" s="0" t="n">
        <v>3</v>
      </c>
      <c r="BA489" s="0" t="s">
        <v>21310</v>
      </c>
      <c r="BB489" s="0" t="n">
        <v>0</v>
      </c>
      <c r="BC489" s="380" t="n">
        <v>25569.125</v>
      </c>
      <c r="BD489" s="0" t="s">
        <v>2170</v>
      </c>
      <c r="BE489" s="0" t="s">
        <v>2170</v>
      </c>
      <c r="BF489" s="0" t="s">
        <v>604</v>
      </c>
    </row>
    <row r="490" customFormat="false" ht="15" hidden="false" customHeight="false" outlineLevel="0" collapsed="false">
      <c r="A490" s="0" t="s">
        <v>21311</v>
      </c>
      <c r="B490" s="0" t="s">
        <v>21312</v>
      </c>
      <c r="C490" s="0" t="s">
        <v>21311</v>
      </c>
      <c r="D490" s="0" t="s">
        <v>18364</v>
      </c>
      <c r="E490" s="0" t="s">
        <v>21311</v>
      </c>
      <c r="F490" s="0" t="n">
        <v>1</v>
      </c>
      <c r="G490" s="0" t="s">
        <v>434</v>
      </c>
      <c r="H490" s="0" t="s">
        <v>2170</v>
      </c>
      <c r="I490" s="0" t="s">
        <v>2170</v>
      </c>
      <c r="J490" s="0" t="s">
        <v>2170</v>
      </c>
      <c r="K490" s="0" t="s">
        <v>2170</v>
      </c>
      <c r="L490" s="0" t="s">
        <v>2170</v>
      </c>
      <c r="M490" s="0" t="s">
        <v>2170</v>
      </c>
      <c r="N490" s="0" t="n">
        <f aca="false">FALSE()</f>
        <v>0</v>
      </c>
      <c r="O490" s="0" t="s">
        <v>21313</v>
      </c>
      <c r="P490" s="0" t="s">
        <v>17780</v>
      </c>
      <c r="Q490" s="0" t="n">
        <v>12</v>
      </c>
      <c r="R490" s="380" t="n">
        <v>46275.125</v>
      </c>
      <c r="S490" s="223" t="n">
        <v>1000</v>
      </c>
      <c r="T490" s="0" t="s">
        <v>2132</v>
      </c>
      <c r="U490" s="380" t="n">
        <v>45184.125</v>
      </c>
      <c r="V490" s="380" t="n">
        <v>45195.125</v>
      </c>
      <c r="W490" s="0" t="s">
        <v>2132</v>
      </c>
      <c r="X490" s="0" t="s">
        <v>2170</v>
      </c>
      <c r="Y490" s="0" t="s">
        <v>601</v>
      </c>
      <c r="Z490" s="0" t="s">
        <v>2602</v>
      </c>
      <c r="AA490" s="0" t="s">
        <v>2574</v>
      </c>
      <c r="AB490" s="0" t="s">
        <v>17781</v>
      </c>
      <c r="AC490" s="0" t="n">
        <v>250000</v>
      </c>
      <c r="AD490" s="0" t="n">
        <v>250000</v>
      </c>
      <c r="AE490" s="0" t="n">
        <v>5</v>
      </c>
      <c r="AF490" s="0" t="n">
        <f aca="false">FALSE()</f>
        <v>0</v>
      </c>
      <c r="AG490" s="0" t="n">
        <f aca="false">TRUE()</f>
        <v>1</v>
      </c>
      <c r="AH490" s="0" t="n">
        <f aca="false">TRUE()</f>
        <v>1</v>
      </c>
      <c r="AI490" s="0" t="n">
        <f aca="false">FALSE()</f>
        <v>0</v>
      </c>
      <c r="AJ490" s="0" t="n">
        <f aca="false">FALSE()</f>
        <v>0</v>
      </c>
      <c r="AK490" s="0" t="n">
        <f aca="false">FALSE()</f>
        <v>0</v>
      </c>
      <c r="AL490" s="0" t="s">
        <v>2129</v>
      </c>
      <c r="AM490" s="0" t="n">
        <f aca="false">TRUE()</f>
        <v>1</v>
      </c>
      <c r="AN490" s="0" t="s">
        <v>21314</v>
      </c>
      <c r="AO490" s="0" t="n">
        <v>1</v>
      </c>
      <c r="AP490" s="0" t="s">
        <v>21315</v>
      </c>
      <c r="AQ490" s="0" t="s">
        <v>21316</v>
      </c>
      <c r="AR490" s="0" t="n">
        <f aca="false">TRUE()</f>
        <v>1</v>
      </c>
      <c r="AS490" s="0" t="n">
        <f aca="false">FALSE()</f>
        <v>0</v>
      </c>
      <c r="AT490" s="0" t="n">
        <f aca="false">FALSE()</f>
        <v>0</v>
      </c>
      <c r="AU490" s="0" t="n">
        <f aca="false">FALSE()</f>
        <v>0</v>
      </c>
      <c r="AV490" s="0" t="n">
        <f aca="false">FALSE()</f>
        <v>0</v>
      </c>
      <c r="AW490" s="0" t="n">
        <f aca="false">TRUE()</f>
        <v>1</v>
      </c>
      <c r="AX490" s="380" t="n">
        <v>45195.6875</v>
      </c>
      <c r="AY490" s="380" t="n">
        <v>45195.4166666667</v>
      </c>
      <c r="AZ490" s="0" t="n">
        <v>3</v>
      </c>
      <c r="BA490" s="0" t="s">
        <v>20014</v>
      </c>
      <c r="BB490" s="0" t="n">
        <v>0</v>
      </c>
      <c r="BC490" s="380" t="n">
        <v>25569.125</v>
      </c>
      <c r="BD490" s="0" t="s">
        <v>2170</v>
      </c>
      <c r="BE490" s="0" t="s">
        <v>2170</v>
      </c>
      <c r="BF490" s="0" t="s">
        <v>604</v>
      </c>
    </row>
    <row r="491" customFormat="false" ht="15" hidden="false" customHeight="false" outlineLevel="0" collapsed="false">
      <c r="A491" s="0" t="s">
        <v>21317</v>
      </c>
      <c r="B491" s="0" t="s">
        <v>21318</v>
      </c>
      <c r="C491" s="0" t="s">
        <v>21317</v>
      </c>
      <c r="D491" s="0" t="s">
        <v>2133</v>
      </c>
      <c r="E491" s="0" t="s">
        <v>21317</v>
      </c>
      <c r="F491" s="0" t="n">
        <v>1</v>
      </c>
      <c r="G491" s="0" t="s">
        <v>434</v>
      </c>
      <c r="H491" s="0" t="s">
        <v>2170</v>
      </c>
      <c r="I491" s="0" t="s">
        <v>2170</v>
      </c>
      <c r="J491" s="0" t="s">
        <v>2170</v>
      </c>
      <c r="K491" s="0" t="s">
        <v>2170</v>
      </c>
      <c r="L491" s="0" t="s">
        <v>2170</v>
      </c>
      <c r="M491" s="0" t="s">
        <v>2170</v>
      </c>
      <c r="N491" s="0" t="n">
        <f aca="false">FALSE()</f>
        <v>0</v>
      </c>
      <c r="O491" s="0" t="s">
        <v>21319</v>
      </c>
      <c r="P491" s="0" t="s">
        <v>17780</v>
      </c>
      <c r="Q491" s="0" t="n">
        <v>2</v>
      </c>
      <c r="R491" s="380" t="n">
        <v>50251.125</v>
      </c>
      <c r="S491" s="223" t="n">
        <v>1000</v>
      </c>
      <c r="T491" s="0" t="s">
        <v>2132</v>
      </c>
      <c r="U491" s="380" t="n">
        <v>44783.125</v>
      </c>
      <c r="V491" s="380" t="n">
        <v>44791.125</v>
      </c>
      <c r="W491" s="0" t="s">
        <v>2132</v>
      </c>
      <c r="X491" s="0" t="s">
        <v>21320</v>
      </c>
      <c r="Y491" s="0" t="s">
        <v>601</v>
      </c>
      <c r="Z491" s="0" t="s">
        <v>2602</v>
      </c>
      <c r="AA491" s="0" t="s">
        <v>2114</v>
      </c>
      <c r="AB491" s="0" t="s">
        <v>17781</v>
      </c>
      <c r="AC491" s="0" t="n">
        <v>10000000</v>
      </c>
      <c r="AD491" s="0" t="n">
        <v>10000000</v>
      </c>
      <c r="AE491" s="0" t="n">
        <v>5</v>
      </c>
      <c r="AF491" s="0" t="n">
        <f aca="false">FALSE()</f>
        <v>0</v>
      </c>
      <c r="AG491" s="0" t="n">
        <f aca="false">TRUE()</f>
        <v>1</v>
      </c>
      <c r="AH491" s="0" t="n">
        <f aca="false">TRUE()</f>
        <v>1</v>
      </c>
      <c r="AI491" s="0" t="n">
        <f aca="false">FALSE()</f>
        <v>0</v>
      </c>
      <c r="AJ491" s="0" t="n">
        <f aca="false">FALSE()</f>
        <v>0</v>
      </c>
      <c r="AK491" s="0" t="n">
        <f aca="false">FALSE()</f>
        <v>0</v>
      </c>
      <c r="AL491" s="0" t="s">
        <v>2129</v>
      </c>
      <c r="AM491" s="0" t="n">
        <f aca="false">TRUE()</f>
        <v>1</v>
      </c>
      <c r="AN491" s="0" t="s">
        <v>21321</v>
      </c>
      <c r="AO491" s="0" t="n">
        <v>1</v>
      </c>
      <c r="AP491" s="0" t="s">
        <v>21322</v>
      </c>
      <c r="AQ491" s="0" t="s">
        <v>21323</v>
      </c>
      <c r="AR491" s="0" t="n">
        <f aca="false">TRUE()</f>
        <v>1</v>
      </c>
      <c r="AS491" s="0" t="n">
        <f aca="false">FALSE()</f>
        <v>0</v>
      </c>
      <c r="AT491" s="0" t="n">
        <f aca="false">FALSE()</f>
        <v>0</v>
      </c>
      <c r="AU491" s="0" t="n">
        <f aca="false">FALSE()</f>
        <v>0</v>
      </c>
      <c r="AV491" s="0" t="n">
        <f aca="false">FALSE()</f>
        <v>0</v>
      </c>
      <c r="AW491" s="0" t="n">
        <f aca="false">TRUE()</f>
        <v>1</v>
      </c>
      <c r="AX491" s="380" t="n">
        <v>44791.6881944444</v>
      </c>
      <c r="AY491" s="380" t="n">
        <v>44791.4166666667</v>
      </c>
      <c r="AZ491" s="0" t="n">
        <v>2</v>
      </c>
      <c r="BA491" s="0" t="s">
        <v>16717</v>
      </c>
      <c r="BB491" s="0" t="n">
        <v>0</v>
      </c>
      <c r="BC491" s="380" t="n">
        <v>46065.125</v>
      </c>
      <c r="BD491" s="0" t="s">
        <v>2170</v>
      </c>
      <c r="BE491" s="0" t="s">
        <v>2170</v>
      </c>
      <c r="BF491" s="0" t="s">
        <v>604</v>
      </c>
    </row>
    <row r="492" customFormat="false" ht="15" hidden="false" customHeight="false" outlineLevel="0" collapsed="false">
      <c r="A492" s="0" t="s">
        <v>21324</v>
      </c>
      <c r="B492" s="0" t="s">
        <v>21325</v>
      </c>
      <c r="C492" s="0" t="s">
        <v>21324</v>
      </c>
      <c r="D492" s="0" t="s">
        <v>2133</v>
      </c>
      <c r="E492" s="0" t="s">
        <v>21324</v>
      </c>
      <c r="F492" s="0" t="n">
        <v>1</v>
      </c>
      <c r="G492" s="0" t="s">
        <v>434</v>
      </c>
      <c r="H492" s="0" t="s">
        <v>2170</v>
      </c>
      <c r="I492" s="0" t="s">
        <v>2170</v>
      </c>
      <c r="J492" s="0" t="s">
        <v>2170</v>
      </c>
      <c r="K492" s="0" t="s">
        <v>2170</v>
      </c>
      <c r="L492" s="0" t="s">
        <v>2170</v>
      </c>
      <c r="M492" s="0" t="s">
        <v>2170</v>
      </c>
      <c r="N492" s="0" t="n">
        <f aca="false">FALSE()</f>
        <v>0</v>
      </c>
      <c r="O492" s="0" t="s">
        <v>21326</v>
      </c>
      <c r="P492" s="0" t="s">
        <v>17780</v>
      </c>
      <c r="Q492" s="0" t="n">
        <v>12</v>
      </c>
      <c r="R492" s="380" t="n">
        <v>46724.125</v>
      </c>
      <c r="S492" s="223" t="n">
        <v>1000</v>
      </c>
      <c r="T492" s="0" t="s">
        <v>2132</v>
      </c>
      <c r="U492" s="380" t="n">
        <v>45629.125</v>
      </c>
      <c r="V492" s="380" t="n">
        <v>45644.125</v>
      </c>
      <c r="W492" s="0" t="s">
        <v>2132</v>
      </c>
      <c r="X492" s="0" t="s">
        <v>20294</v>
      </c>
      <c r="Y492" s="0" t="s">
        <v>601</v>
      </c>
      <c r="Z492" s="0" t="s">
        <v>2602</v>
      </c>
      <c r="AA492" s="0" t="s">
        <v>2891</v>
      </c>
      <c r="AB492" s="0" t="s">
        <v>17781</v>
      </c>
      <c r="AC492" s="0" t="n">
        <v>500000</v>
      </c>
      <c r="AD492" s="0" t="n">
        <v>500000</v>
      </c>
      <c r="AE492" s="0" t="n">
        <v>5</v>
      </c>
      <c r="AF492" s="0" t="n">
        <f aca="false">FALSE()</f>
        <v>0</v>
      </c>
      <c r="AG492" s="0" t="n">
        <f aca="false">TRUE()</f>
        <v>1</v>
      </c>
      <c r="AH492" s="0" t="n">
        <f aca="false">TRUE()</f>
        <v>1</v>
      </c>
      <c r="AI492" s="0" t="n">
        <f aca="false">FALSE()</f>
        <v>0</v>
      </c>
      <c r="AJ492" s="0" t="n">
        <f aca="false">FALSE()</f>
        <v>0</v>
      </c>
      <c r="AK492" s="0" t="n">
        <f aca="false">FALSE()</f>
        <v>0</v>
      </c>
      <c r="AL492" s="0" t="s">
        <v>2129</v>
      </c>
      <c r="AM492" s="0" t="n">
        <f aca="false">TRUE()</f>
        <v>1</v>
      </c>
      <c r="AN492" s="0" t="s">
        <v>21327</v>
      </c>
      <c r="AO492" s="0" t="n">
        <v>1</v>
      </c>
      <c r="AP492" s="0" t="s">
        <v>21328</v>
      </c>
      <c r="AQ492" s="0" t="s">
        <v>21329</v>
      </c>
      <c r="AR492" s="0" t="n">
        <f aca="false">TRUE()</f>
        <v>1</v>
      </c>
      <c r="AS492" s="0" t="n">
        <f aca="false">FALSE()</f>
        <v>0</v>
      </c>
      <c r="AT492" s="0" t="n">
        <f aca="false">FALSE()</f>
        <v>0</v>
      </c>
      <c r="AU492" s="0" t="n">
        <f aca="false">FALSE()</f>
        <v>0</v>
      </c>
      <c r="AV492" s="0" t="n">
        <f aca="false">FALSE()</f>
        <v>0</v>
      </c>
      <c r="AW492" s="0" t="n">
        <f aca="false">TRUE()</f>
        <v>1</v>
      </c>
      <c r="AX492" s="380" t="n">
        <v>45644.6152777778</v>
      </c>
      <c r="AY492" s="380" t="n">
        <v>45644.125</v>
      </c>
      <c r="AZ492" s="0" t="n">
        <v>2</v>
      </c>
      <c r="BA492" s="0" t="s">
        <v>19285</v>
      </c>
      <c r="BB492" s="0" t="n">
        <v>0</v>
      </c>
      <c r="BC492" s="380" t="n">
        <v>46364.125</v>
      </c>
      <c r="BD492" s="0" t="s">
        <v>2170</v>
      </c>
      <c r="BE492" s="0" t="s">
        <v>2170</v>
      </c>
      <c r="BF492" s="0" t="s">
        <v>604</v>
      </c>
    </row>
    <row r="493" customFormat="false" ht="15" hidden="false" customHeight="false" outlineLevel="0" collapsed="false">
      <c r="A493" s="0" t="s">
        <v>21330</v>
      </c>
      <c r="B493" s="0" t="s">
        <v>21331</v>
      </c>
      <c r="C493" s="0" t="s">
        <v>21330</v>
      </c>
      <c r="D493" s="0" t="s">
        <v>2133</v>
      </c>
      <c r="E493" s="0" t="s">
        <v>21330</v>
      </c>
      <c r="F493" s="0" t="n">
        <v>1</v>
      </c>
      <c r="G493" s="0" t="s">
        <v>434</v>
      </c>
      <c r="H493" s="0" t="s">
        <v>2170</v>
      </c>
      <c r="I493" s="0" t="s">
        <v>2170</v>
      </c>
      <c r="J493" s="0" t="s">
        <v>2170</v>
      </c>
      <c r="K493" s="0" t="s">
        <v>2170</v>
      </c>
      <c r="L493" s="0" t="s">
        <v>2170</v>
      </c>
      <c r="M493" s="0" t="s">
        <v>2170</v>
      </c>
      <c r="N493" s="0" t="n">
        <f aca="false">FALSE()</f>
        <v>0</v>
      </c>
      <c r="O493" s="0" t="s">
        <v>21332</v>
      </c>
      <c r="P493" s="0" t="s">
        <v>17780</v>
      </c>
      <c r="Q493" s="0" t="n">
        <v>4</v>
      </c>
      <c r="R493" s="380" t="n">
        <v>45945.125</v>
      </c>
      <c r="S493" s="223" t="n">
        <v>1000</v>
      </c>
      <c r="T493" s="0" t="s">
        <v>2132</v>
      </c>
      <c r="U493" s="380" t="n">
        <v>45394.125</v>
      </c>
      <c r="V493" s="380" t="n">
        <v>45399.125</v>
      </c>
      <c r="W493" s="0" t="s">
        <v>2132</v>
      </c>
      <c r="X493" s="0" t="s">
        <v>21333</v>
      </c>
      <c r="Y493" s="0" t="s">
        <v>601</v>
      </c>
      <c r="Z493" s="0" t="s">
        <v>2602</v>
      </c>
      <c r="AA493" s="0" t="s">
        <v>2115</v>
      </c>
      <c r="AB493" s="0" t="s">
        <v>17781</v>
      </c>
      <c r="AC493" s="0" t="n">
        <v>10000000</v>
      </c>
      <c r="AD493" s="0" t="n">
        <v>10000000</v>
      </c>
      <c r="AE493" s="0" t="n">
        <v>5</v>
      </c>
      <c r="AF493" s="0" t="n">
        <f aca="false">FALSE()</f>
        <v>0</v>
      </c>
      <c r="AG493" s="0" t="n">
        <f aca="false">TRUE()</f>
        <v>1</v>
      </c>
      <c r="AH493" s="0" t="n">
        <f aca="false">TRUE()</f>
        <v>1</v>
      </c>
      <c r="AI493" s="0" t="n">
        <f aca="false">FALSE()</f>
        <v>0</v>
      </c>
      <c r="AJ493" s="0" t="n">
        <f aca="false">FALSE()</f>
        <v>0</v>
      </c>
      <c r="AK493" s="0" t="n">
        <f aca="false">FALSE()</f>
        <v>0</v>
      </c>
      <c r="AL493" s="0" t="s">
        <v>2129</v>
      </c>
      <c r="AM493" s="0" t="n">
        <f aca="false">TRUE()</f>
        <v>1</v>
      </c>
      <c r="AN493" s="0" t="s">
        <v>21334</v>
      </c>
      <c r="AO493" s="0" t="n">
        <v>1</v>
      </c>
      <c r="AP493" s="0" t="s">
        <v>21335</v>
      </c>
      <c r="AQ493" s="0" t="s">
        <v>21336</v>
      </c>
      <c r="AR493" s="0" t="n">
        <f aca="false">TRUE()</f>
        <v>1</v>
      </c>
      <c r="AS493" s="0" t="n">
        <f aca="false">FALSE()</f>
        <v>0</v>
      </c>
      <c r="AT493" s="0" t="n">
        <f aca="false">FALSE()</f>
        <v>0</v>
      </c>
      <c r="AU493" s="0" t="n">
        <f aca="false">FALSE()</f>
        <v>0</v>
      </c>
      <c r="AV493" s="0" t="n">
        <f aca="false">FALSE()</f>
        <v>0</v>
      </c>
      <c r="AW493" s="0" t="n">
        <f aca="false">TRUE()</f>
        <v>1</v>
      </c>
      <c r="AX493" s="380" t="n">
        <v>45399.7055555556</v>
      </c>
      <c r="AY493" s="380" t="n">
        <v>45399.125</v>
      </c>
      <c r="AZ493" s="0" t="n">
        <v>1</v>
      </c>
      <c r="BA493" s="0" t="s">
        <v>21337</v>
      </c>
      <c r="BB493" s="0" t="n">
        <v>0</v>
      </c>
      <c r="BC493" s="380" t="n">
        <v>25569.125</v>
      </c>
      <c r="BD493" s="0" t="s">
        <v>2170</v>
      </c>
      <c r="BE493" s="0" t="s">
        <v>2170</v>
      </c>
      <c r="BF493" s="0" t="s">
        <v>2118</v>
      </c>
    </row>
    <row r="494" customFormat="false" ht="15" hidden="false" customHeight="false" outlineLevel="0" collapsed="false">
      <c r="A494" s="0" t="s">
        <v>21338</v>
      </c>
      <c r="B494" s="0" t="s">
        <v>21339</v>
      </c>
      <c r="C494" s="0" t="s">
        <v>21338</v>
      </c>
      <c r="D494" s="0" t="s">
        <v>2133</v>
      </c>
      <c r="E494" s="0" t="s">
        <v>21338</v>
      </c>
      <c r="F494" s="0" t="n">
        <v>1</v>
      </c>
      <c r="G494" s="0" t="s">
        <v>434</v>
      </c>
      <c r="H494" s="0" t="s">
        <v>2170</v>
      </c>
      <c r="I494" s="0" t="s">
        <v>2170</v>
      </c>
      <c r="J494" s="0" t="s">
        <v>2170</v>
      </c>
      <c r="K494" s="0" t="s">
        <v>2170</v>
      </c>
      <c r="L494" s="0" t="s">
        <v>2170</v>
      </c>
      <c r="M494" s="0" t="s">
        <v>2170</v>
      </c>
      <c r="N494" s="0" t="n">
        <f aca="false">FALSE()</f>
        <v>0</v>
      </c>
      <c r="O494" s="0" t="s">
        <v>21340</v>
      </c>
      <c r="P494" s="0" t="s">
        <v>17780</v>
      </c>
      <c r="Q494" s="0" t="n">
        <v>4</v>
      </c>
      <c r="R494" s="380" t="n">
        <v>47134.125</v>
      </c>
      <c r="S494" s="223" t="n">
        <v>1000</v>
      </c>
      <c r="T494" s="0" t="s">
        <v>2132</v>
      </c>
      <c r="U494" s="380" t="n">
        <v>45253.125</v>
      </c>
      <c r="V494" s="380" t="n">
        <v>45314.125</v>
      </c>
      <c r="W494" s="0" t="s">
        <v>2132</v>
      </c>
      <c r="X494" s="0" t="s">
        <v>2170</v>
      </c>
      <c r="Y494" s="0" t="s">
        <v>601</v>
      </c>
      <c r="Z494" s="0" t="s">
        <v>2602</v>
      </c>
      <c r="AA494" s="0" t="s">
        <v>2365</v>
      </c>
      <c r="AB494" s="0" t="s">
        <v>17781</v>
      </c>
      <c r="AC494" s="0" t="n">
        <v>200000</v>
      </c>
      <c r="AD494" s="0" t="n">
        <v>200000</v>
      </c>
      <c r="AE494" s="0" t="n">
        <v>5</v>
      </c>
      <c r="AF494" s="0" t="n">
        <f aca="false">FALSE()</f>
        <v>0</v>
      </c>
      <c r="AG494" s="0" t="n">
        <f aca="false">TRUE()</f>
        <v>1</v>
      </c>
      <c r="AH494" s="0" t="n">
        <f aca="false">TRUE()</f>
        <v>1</v>
      </c>
      <c r="AI494" s="0" t="n">
        <f aca="false">TRUE()</f>
        <v>1</v>
      </c>
      <c r="AJ494" s="0" t="n">
        <f aca="false">FALSE()</f>
        <v>0</v>
      </c>
      <c r="AK494" s="0" t="n">
        <f aca="false">TRUE()</f>
        <v>1</v>
      </c>
      <c r="AL494" s="0" t="s">
        <v>2129</v>
      </c>
      <c r="AM494" s="0" t="n">
        <f aca="false">TRUE()</f>
        <v>1</v>
      </c>
      <c r="AN494" s="0" t="s">
        <v>21341</v>
      </c>
      <c r="AO494" s="0" t="n">
        <v>1</v>
      </c>
      <c r="AP494" s="0" t="s">
        <v>21342</v>
      </c>
      <c r="AQ494" s="0" t="s">
        <v>21343</v>
      </c>
      <c r="AR494" s="0" t="n">
        <f aca="false">TRUE()</f>
        <v>1</v>
      </c>
      <c r="AS494" s="0" t="n">
        <f aca="false">TRUE()</f>
        <v>1</v>
      </c>
      <c r="AT494" s="0" t="n">
        <f aca="false">FALSE()</f>
        <v>0</v>
      </c>
      <c r="AU494" s="0" t="n">
        <f aca="false">FALSE()</f>
        <v>0</v>
      </c>
      <c r="AV494" s="0" t="n">
        <f aca="false">FALSE()</f>
        <v>0</v>
      </c>
      <c r="AW494" s="0" t="n">
        <f aca="false">TRUE()</f>
        <v>1</v>
      </c>
      <c r="AX494" s="380" t="n">
        <v>45314.6875</v>
      </c>
      <c r="AY494" s="380" t="n">
        <v>45314.4166666667</v>
      </c>
      <c r="AZ494" s="0" t="n">
        <v>3</v>
      </c>
      <c r="BA494" s="0" t="s">
        <v>18450</v>
      </c>
      <c r="BB494" s="0" t="n">
        <v>0</v>
      </c>
      <c r="BC494" s="380" t="n">
        <v>25569.125</v>
      </c>
      <c r="BD494" s="0" t="s">
        <v>2170</v>
      </c>
      <c r="BE494" s="0" t="s">
        <v>2170</v>
      </c>
      <c r="BF494" s="0" t="s">
        <v>2118</v>
      </c>
    </row>
    <row r="495" customFormat="false" ht="15" hidden="false" customHeight="false" outlineLevel="0" collapsed="false">
      <c r="A495" s="0" t="s">
        <v>21344</v>
      </c>
      <c r="B495" s="0" t="s">
        <v>21345</v>
      </c>
      <c r="C495" s="0" t="s">
        <v>21344</v>
      </c>
      <c r="D495" s="0" t="s">
        <v>2133</v>
      </c>
      <c r="E495" s="0" t="s">
        <v>21344</v>
      </c>
      <c r="F495" s="0" t="n">
        <v>1</v>
      </c>
      <c r="G495" s="0" t="s">
        <v>434</v>
      </c>
      <c r="H495" s="0" t="s">
        <v>2170</v>
      </c>
      <c r="I495" s="0" t="s">
        <v>2170</v>
      </c>
      <c r="J495" s="0" t="s">
        <v>2170</v>
      </c>
      <c r="K495" s="0" t="s">
        <v>2170</v>
      </c>
      <c r="L495" s="0" t="s">
        <v>2170</v>
      </c>
      <c r="M495" s="0" t="s">
        <v>2170</v>
      </c>
      <c r="N495" s="0" t="n">
        <f aca="false">FALSE()</f>
        <v>0</v>
      </c>
      <c r="O495" s="0" t="s">
        <v>21346</v>
      </c>
      <c r="P495" s="0" t="s">
        <v>17838</v>
      </c>
      <c r="Q495" s="0" t="n">
        <v>4</v>
      </c>
      <c r="R495" s="380" t="n">
        <v>46492.125</v>
      </c>
      <c r="S495" s="223" t="n">
        <v>1000</v>
      </c>
      <c r="T495" s="0" t="s">
        <v>2132</v>
      </c>
      <c r="U495" s="380" t="n">
        <v>45576.125</v>
      </c>
      <c r="V495" s="380" t="n">
        <v>45582.125</v>
      </c>
      <c r="W495" s="0" t="s">
        <v>2132</v>
      </c>
      <c r="X495" s="0" t="s">
        <v>21347</v>
      </c>
      <c r="Y495" s="0" t="s">
        <v>601</v>
      </c>
      <c r="Z495" s="0" t="s">
        <v>2602</v>
      </c>
      <c r="AA495" s="0" t="s">
        <v>2684</v>
      </c>
      <c r="AB495" s="0" t="s">
        <v>17781</v>
      </c>
      <c r="AC495" s="0" t="n">
        <v>11000000</v>
      </c>
      <c r="AD495" s="0" t="n">
        <v>11000000</v>
      </c>
      <c r="AE495" s="0" t="n">
        <v>5</v>
      </c>
      <c r="AF495" s="0" t="n">
        <f aca="false">FALSE()</f>
        <v>0</v>
      </c>
      <c r="AG495" s="0" t="n">
        <f aca="false">TRUE()</f>
        <v>1</v>
      </c>
      <c r="AH495" s="0" t="n">
        <f aca="false">TRUE()</f>
        <v>1</v>
      </c>
      <c r="AI495" s="0" t="n">
        <f aca="false">TRUE()</f>
        <v>1</v>
      </c>
      <c r="AJ495" s="0" t="n">
        <f aca="false">FALSE()</f>
        <v>0</v>
      </c>
      <c r="AK495" s="0" t="n">
        <f aca="false">FALSE()</f>
        <v>0</v>
      </c>
      <c r="AL495" s="0" t="s">
        <v>2129</v>
      </c>
      <c r="AM495" s="0" t="n">
        <f aca="false">TRUE()</f>
        <v>1</v>
      </c>
      <c r="AN495" s="0" t="s">
        <v>21348</v>
      </c>
      <c r="AO495" s="0" t="n">
        <v>1</v>
      </c>
      <c r="AP495" s="0" t="s">
        <v>21349</v>
      </c>
      <c r="AQ495" s="0" t="s">
        <v>21350</v>
      </c>
      <c r="AR495" s="0" t="n">
        <f aca="false">TRUE()</f>
        <v>1</v>
      </c>
      <c r="AS495" s="0" t="n">
        <f aca="false">FALSE()</f>
        <v>0</v>
      </c>
      <c r="AT495" s="0" t="n">
        <f aca="false">FALSE()</f>
        <v>0</v>
      </c>
      <c r="AU495" s="0" t="n">
        <f aca="false">FALSE()</f>
        <v>0</v>
      </c>
      <c r="AV495" s="0" t="n">
        <f aca="false">FALSE()</f>
        <v>0</v>
      </c>
      <c r="AW495" s="0" t="n">
        <f aca="false">TRUE()</f>
        <v>1</v>
      </c>
      <c r="AX495" s="380" t="n">
        <v>45582.65</v>
      </c>
      <c r="AY495" s="380" t="n">
        <v>45582.125</v>
      </c>
      <c r="AZ495" s="0" t="n">
        <v>1</v>
      </c>
      <c r="BA495" s="0" t="s">
        <v>20167</v>
      </c>
      <c r="BB495" s="0" t="n">
        <v>0</v>
      </c>
      <c r="BC495" s="380" t="n">
        <v>25569.125</v>
      </c>
      <c r="BD495" s="0" t="s">
        <v>2170</v>
      </c>
      <c r="BE495" s="0" t="s">
        <v>2170</v>
      </c>
      <c r="BF495" s="0" t="s">
        <v>17868</v>
      </c>
    </row>
    <row r="496" customFormat="false" ht="15" hidden="false" customHeight="false" outlineLevel="0" collapsed="false">
      <c r="A496" s="0" t="s">
        <v>21351</v>
      </c>
      <c r="B496" s="0" t="s">
        <v>21352</v>
      </c>
      <c r="C496" s="0" t="s">
        <v>21351</v>
      </c>
      <c r="D496" s="0" t="s">
        <v>2133</v>
      </c>
      <c r="E496" s="0" t="s">
        <v>21351</v>
      </c>
      <c r="F496" s="0" t="n">
        <v>1</v>
      </c>
      <c r="G496" s="0" t="s">
        <v>434</v>
      </c>
      <c r="H496" s="0" t="s">
        <v>2170</v>
      </c>
      <c r="I496" s="0" t="s">
        <v>2170</v>
      </c>
      <c r="J496" s="0" t="s">
        <v>2170</v>
      </c>
      <c r="K496" s="0" t="s">
        <v>2170</v>
      </c>
      <c r="L496" s="0" t="s">
        <v>2170</v>
      </c>
      <c r="M496" s="0" t="s">
        <v>2170</v>
      </c>
      <c r="N496" s="0" t="n">
        <f aca="false">FALSE()</f>
        <v>0</v>
      </c>
      <c r="O496" s="0" t="s">
        <v>21353</v>
      </c>
      <c r="P496" s="0" t="s">
        <v>17780</v>
      </c>
      <c r="Q496" s="0" t="n">
        <v>12</v>
      </c>
      <c r="R496" s="380" t="n">
        <v>46142.125</v>
      </c>
      <c r="S496" s="223" t="n">
        <v>833.4</v>
      </c>
      <c r="T496" s="0" t="s">
        <v>2132</v>
      </c>
      <c r="U496" s="380" t="n">
        <v>44340.125</v>
      </c>
      <c r="V496" s="380" t="n">
        <v>44342.125</v>
      </c>
      <c r="W496" s="0" t="s">
        <v>2132</v>
      </c>
      <c r="X496" s="0" t="s">
        <v>21354</v>
      </c>
      <c r="Y496" s="0" t="s">
        <v>601</v>
      </c>
      <c r="Z496" s="0" t="s">
        <v>2602</v>
      </c>
      <c r="AA496" s="0" t="s">
        <v>610</v>
      </c>
      <c r="AB496" s="0" t="s">
        <v>17781</v>
      </c>
      <c r="AC496" s="0" t="n">
        <v>500000</v>
      </c>
      <c r="AD496" s="0" t="n">
        <v>500000</v>
      </c>
      <c r="AE496" s="0" t="n">
        <v>5</v>
      </c>
      <c r="AF496" s="0" t="n">
        <f aca="false">FALSE()</f>
        <v>0</v>
      </c>
      <c r="AG496" s="0" t="n">
        <f aca="false">TRUE()</f>
        <v>1</v>
      </c>
      <c r="AH496" s="0" t="n">
        <f aca="false">TRUE()</f>
        <v>1</v>
      </c>
      <c r="AI496" s="0" t="n">
        <f aca="false">FALSE()</f>
        <v>0</v>
      </c>
      <c r="AJ496" s="0" t="n">
        <f aca="false">FALSE()</f>
        <v>0</v>
      </c>
      <c r="AK496" s="0" t="n">
        <f aca="false">TRUE()</f>
        <v>1</v>
      </c>
      <c r="AL496" s="0" t="s">
        <v>2129</v>
      </c>
      <c r="AM496" s="0" t="n">
        <f aca="false">TRUE()</f>
        <v>1</v>
      </c>
      <c r="AN496" s="0" t="s">
        <v>21355</v>
      </c>
      <c r="AO496" s="0" t="n">
        <v>1</v>
      </c>
      <c r="AP496" s="0" t="s">
        <v>21356</v>
      </c>
      <c r="AQ496" s="0" t="s">
        <v>21357</v>
      </c>
      <c r="AR496" s="0" t="n">
        <f aca="false">TRUE()</f>
        <v>1</v>
      </c>
      <c r="AS496" s="0" t="n">
        <f aca="false">FALSE()</f>
        <v>0</v>
      </c>
      <c r="AT496" s="0" t="n">
        <f aca="false">FALSE()</f>
        <v>0</v>
      </c>
      <c r="AU496" s="0" t="n">
        <f aca="false">FALSE()</f>
        <v>0</v>
      </c>
      <c r="AV496" s="0" t="n">
        <f aca="false">FALSE()</f>
        <v>0</v>
      </c>
      <c r="AW496" s="0" t="n">
        <f aca="false">TRUE()</f>
        <v>1</v>
      </c>
      <c r="AX496" s="380" t="n">
        <v>44342.5875</v>
      </c>
      <c r="AY496" s="380" t="n">
        <v>44342.4166666667</v>
      </c>
      <c r="AZ496" s="0" t="n">
        <v>3</v>
      </c>
      <c r="BA496" s="0" t="s">
        <v>18377</v>
      </c>
      <c r="BB496" s="0" t="n">
        <v>0</v>
      </c>
      <c r="BC496" s="380" t="n">
        <v>25569.125</v>
      </c>
      <c r="BD496" s="0" t="s">
        <v>2170</v>
      </c>
      <c r="BE496" s="0" t="s">
        <v>2170</v>
      </c>
      <c r="BF496" s="0" t="s">
        <v>604</v>
      </c>
    </row>
    <row r="497" customFormat="false" ht="15" hidden="false" customHeight="false" outlineLevel="0" collapsed="false">
      <c r="A497" s="0" t="s">
        <v>21358</v>
      </c>
      <c r="B497" s="0" t="s">
        <v>21359</v>
      </c>
      <c r="C497" s="0" t="s">
        <v>21358</v>
      </c>
      <c r="D497" s="0" t="s">
        <v>2133</v>
      </c>
      <c r="E497" s="0" t="s">
        <v>21358</v>
      </c>
      <c r="F497" s="0" t="n">
        <v>1</v>
      </c>
      <c r="G497" s="0" t="s">
        <v>434</v>
      </c>
      <c r="H497" s="0" t="s">
        <v>2170</v>
      </c>
      <c r="I497" s="0" t="s">
        <v>2170</v>
      </c>
      <c r="J497" s="0" t="s">
        <v>2170</v>
      </c>
      <c r="K497" s="0" t="s">
        <v>2170</v>
      </c>
      <c r="L497" s="0" t="s">
        <v>2170</v>
      </c>
      <c r="M497" s="0" t="s">
        <v>2170</v>
      </c>
      <c r="N497" s="0" t="n">
        <f aca="false">FALSE()</f>
        <v>0</v>
      </c>
      <c r="O497" s="0" t="s">
        <v>21360</v>
      </c>
      <c r="P497" s="0" t="s">
        <v>17780</v>
      </c>
      <c r="Q497" s="0" t="n">
        <v>4</v>
      </c>
      <c r="R497" s="380" t="n">
        <v>46486.125</v>
      </c>
      <c r="S497" s="223" t="n">
        <v>1000</v>
      </c>
      <c r="T497" s="0" t="s">
        <v>2132</v>
      </c>
      <c r="U497" s="380" t="n">
        <v>45392.125</v>
      </c>
      <c r="V497" s="380" t="n">
        <v>45394.125</v>
      </c>
      <c r="W497" s="0" t="s">
        <v>2132</v>
      </c>
      <c r="X497" s="0" t="s">
        <v>21361</v>
      </c>
      <c r="Y497" s="0" t="s">
        <v>601</v>
      </c>
      <c r="Z497" s="0" t="s">
        <v>2602</v>
      </c>
      <c r="AA497" s="0" t="s">
        <v>2891</v>
      </c>
      <c r="AB497" s="0" t="s">
        <v>17781</v>
      </c>
      <c r="AC497" s="0" t="n">
        <v>350000</v>
      </c>
      <c r="AD497" s="0" t="n">
        <v>350000</v>
      </c>
      <c r="AE497" s="0" t="n">
        <v>5</v>
      </c>
      <c r="AF497" s="0" t="n">
        <f aca="false">FALSE()</f>
        <v>0</v>
      </c>
      <c r="AG497" s="0" t="n">
        <f aca="false">TRUE()</f>
        <v>1</v>
      </c>
      <c r="AH497" s="0" t="n">
        <f aca="false">TRUE()</f>
        <v>1</v>
      </c>
      <c r="AI497" s="0" t="n">
        <f aca="false">FALSE()</f>
        <v>0</v>
      </c>
      <c r="AJ497" s="0" t="n">
        <f aca="false">FALSE()</f>
        <v>0</v>
      </c>
      <c r="AK497" s="0" t="n">
        <f aca="false">TRUE()</f>
        <v>1</v>
      </c>
      <c r="AL497" s="0" t="s">
        <v>2129</v>
      </c>
      <c r="AM497" s="0" t="n">
        <f aca="false">TRUE()</f>
        <v>1</v>
      </c>
      <c r="AN497" s="0" t="s">
        <v>21362</v>
      </c>
      <c r="AO497" s="0" t="n">
        <v>1</v>
      </c>
      <c r="AP497" s="0" t="s">
        <v>21363</v>
      </c>
      <c r="AQ497" s="0" t="s">
        <v>21364</v>
      </c>
      <c r="AR497" s="0" t="n">
        <f aca="false">TRUE()</f>
        <v>1</v>
      </c>
      <c r="AS497" s="0" t="n">
        <f aca="false">TRUE()</f>
        <v>1</v>
      </c>
      <c r="AT497" s="0" t="n">
        <f aca="false">FALSE()</f>
        <v>0</v>
      </c>
      <c r="AU497" s="0" t="n">
        <f aca="false">FALSE()</f>
        <v>0</v>
      </c>
      <c r="AV497" s="0" t="n">
        <f aca="false">FALSE()</f>
        <v>0</v>
      </c>
      <c r="AW497" s="0" t="n">
        <f aca="false">TRUE()</f>
        <v>1</v>
      </c>
      <c r="AX497" s="380" t="n">
        <v>45394.6875</v>
      </c>
      <c r="AY497" s="380" t="n">
        <v>45394.125</v>
      </c>
      <c r="AZ497" s="0" t="n">
        <v>3</v>
      </c>
      <c r="BA497" s="0" t="s">
        <v>20152</v>
      </c>
      <c r="BB497" s="0" t="n">
        <v>0</v>
      </c>
      <c r="BC497" s="380" t="n">
        <v>25569.125</v>
      </c>
      <c r="BD497" s="0" t="s">
        <v>2170</v>
      </c>
      <c r="BE497" s="0" t="s">
        <v>2170</v>
      </c>
      <c r="BF497" s="0" t="s">
        <v>2118</v>
      </c>
    </row>
    <row r="498" customFormat="false" ht="15" hidden="false" customHeight="false" outlineLevel="0" collapsed="false">
      <c r="A498" s="0" t="s">
        <v>21365</v>
      </c>
      <c r="B498" s="0" t="s">
        <v>21366</v>
      </c>
      <c r="C498" s="0" t="s">
        <v>21365</v>
      </c>
      <c r="D498" s="0" t="s">
        <v>2133</v>
      </c>
      <c r="E498" s="0" t="s">
        <v>21365</v>
      </c>
      <c r="F498" s="0" t="n">
        <v>1</v>
      </c>
      <c r="G498" s="0" t="s">
        <v>434</v>
      </c>
      <c r="H498" s="0" t="s">
        <v>2170</v>
      </c>
      <c r="I498" s="0" t="s">
        <v>2170</v>
      </c>
      <c r="J498" s="0" t="s">
        <v>2170</v>
      </c>
      <c r="K498" s="0" t="s">
        <v>2170</v>
      </c>
      <c r="L498" s="0" t="s">
        <v>2170</v>
      </c>
      <c r="M498" s="0" t="s">
        <v>2170</v>
      </c>
      <c r="N498" s="0" t="n">
        <f aca="false">FALSE()</f>
        <v>0</v>
      </c>
      <c r="O498" s="0" t="s">
        <v>21367</v>
      </c>
      <c r="P498" s="0" t="s">
        <v>17780</v>
      </c>
      <c r="Q498" s="0" t="n">
        <v>12</v>
      </c>
      <c r="R498" s="380" t="n">
        <v>46710.125</v>
      </c>
      <c r="S498" s="223" t="n">
        <v>806.1</v>
      </c>
      <c r="T498" s="0" t="s">
        <v>2132</v>
      </c>
      <c r="U498" s="380" t="n">
        <v>44533.125</v>
      </c>
      <c r="V498" s="380" t="n">
        <v>44910.125</v>
      </c>
      <c r="W498" s="0" t="s">
        <v>2132</v>
      </c>
      <c r="X498" s="0" t="s">
        <v>21368</v>
      </c>
      <c r="Y498" s="0" t="s">
        <v>601</v>
      </c>
      <c r="Z498" s="0" t="s">
        <v>2602</v>
      </c>
      <c r="AA498" s="0" t="s">
        <v>610</v>
      </c>
      <c r="AB498" s="0" t="s">
        <v>17781</v>
      </c>
      <c r="AC498" s="0" t="n">
        <v>250000</v>
      </c>
      <c r="AD498" s="0" t="n">
        <v>250000</v>
      </c>
      <c r="AE498" s="0" t="n">
        <v>5</v>
      </c>
      <c r="AF498" s="0" t="n">
        <f aca="false">FALSE()</f>
        <v>0</v>
      </c>
      <c r="AG498" s="0" t="n">
        <f aca="false">TRUE()</f>
        <v>1</v>
      </c>
      <c r="AH498" s="0" t="n">
        <f aca="false">TRUE()</f>
        <v>1</v>
      </c>
      <c r="AI498" s="0" t="n">
        <f aca="false">FALSE()</f>
        <v>0</v>
      </c>
      <c r="AJ498" s="0" t="n">
        <f aca="false">FALSE()</f>
        <v>0</v>
      </c>
      <c r="AK498" s="0" t="n">
        <f aca="false">TRUE()</f>
        <v>1</v>
      </c>
      <c r="AL498" s="0" t="s">
        <v>2129</v>
      </c>
      <c r="AM498" s="0" t="n">
        <f aca="false">TRUE()</f>
        <v>1</v>
      </c>
      <c r="AN498" s="0" t="s">
        <v>21369</v>
      </c>
      <c r="AO498" s="0" t="n">
        <v>1</v>
      </c>
      <c r="AP498" s="0" t="s">
        <v>21370</v>
      </c>
      <c r="AQ498" s="0" t="s">
        <v>21371</v>
      </c>
      <c r="AR498" s="0" t="n">
        <f aca="false">TRUE()</f>
        <v>1</v>
      </c>
      <c r="AS498" s="0" t="n">
        <f aca="false">FALSE()</f>
        <v>0</v>
      </c>
      <c r="AT498" s="0" t="n">
        <f aca="false">FALSE()</f>
        <v>0</v>
      </c>
      <c r="AU498" s="0" t="n">
        <f aca="false">FALSE()</f>
        <v>0</v>
      </c>
      <c r="AV498" s="0" t="n">
        <f aca="false">FALSE()</f>
        <v>0</v>
      </c>
      <c r="AW498" s="0" t="n">
        <f aca="false">TRUE()</f>
        <v>1</v>
      </c>
      <c r="AX498" s="380" t="n">
        <v>44910.6895833333</v>
      </c>
      <c r="AY498" s="380" t="n">
        <v>44910.4166666667</v>
      </c>
      <c r="AZ498" s="0" t="n">
        <v>2</v>
      </c>
      <c r="BA498" s="0" t="s">
        <v>19559</v>
      </c>
      <c r="BB498" s="0" t="n">
        <v>0</v>
      </c>
      <c r="BC498" s="380" t="n">
        <v>46170.125</v>
      </c>
      <c r="BD498" s="0" t="s">
        <v>2170</v>
      </c>
      <c r="BE498" s="0" t="s">
        <v>2170</v>
      </c>
      <c r="BF498" s="0" t="s">
        <v>604</v>
      </c>
    </row>
    <row r="499" customFormat="false" ht="15" hidden="false" customHeight="false" outlineLevel="0" collapsed="false">
      <c r="A499" s="0" t="s">
        <v>21372</v>
      </c>
      <c r="B499" s="0" t="s">
        <v>21373</v>
      </c>
      <c r="C499" s="0" t="s">
        <v>21372</v>
      </c>
      <c r="D499" s="0" t="s">
        <v>2133</v>
      </c>
      <c r="E499" s="0" t="s">
        <v>21372</v>
      </c>
      <c r="F499" s="0" t="n">
        <v>1</v>
      </c>
      <c r="G499" s="0" t="s">
        <v>434</v>
      </c>
      <c r="H499" s="0" t="s">
        <v>2170</v>
      </c>
      <c r="I499" s="0" t="s">
        <v>2170</v>
      </c>
      <c r="J499" s="0" t="s">
        <v>2170</v>
      </c>
      <c r="K499" s="0" t="s">
        <v>2170</v>
      </c>
      <c r="L499" s="0" t="s">
        <v>2170</v>
      </c>
      <c r="M499" s="0" t="s">
        <v>2170</v>
      </c>
      <c r="N499" s="0" t="n">
        <f aca="false">FALSE()</f>
        <v>0</v>
      </c>
      <c r="O499" s="0" t="s">
        <v>21374</v>
      </c>
      <c r="P499" s="0" t="s">
        <v>17780</v>
      </c>
      <c r="Q499" s="0" t="n">
        <v>12</v>
      </c>
      <c r="R499" s="380" t="n">
        <v>46452.125</v>
      </c>
      <c r="S499" s="223" t="n">
        <v>1000</v>
      </c>
      <c r="T499" s="0" t="s">
        <v>2132</v>
      </c>
      <c r="U499" s="380" t="n">
        <v>45364.125</v>
      </c>
      <c r="V499" s="380" t="n">
        <v>45372.125</v>
      </c>
      <c r="W499" s="0" t="s">
        <v>2132</v>
      </c>
      <c r="X499" s="0" t="s">
        <v>21375</v>
      </c>
      <c r="Y499" s="0" t="s">
        <v>601</v>
      </c>
      <c r="Z499" s="0" t="s">
        <v>2602</v>
      </c>
      <c r="AA499" s="0" t="s">
        <v>2574</v>
      </c>
      <c r="AB499" s="0" t="s">
        <v>17781</v>
      </c>
      <c r="AC499" s="0" t="n">
        <v>300000</v>
      </c>
      <c r="AD499" s="0" t="n">
        <v>300000</v>
      </c>
      <c r="AE499" s="0" t="n">
        <v>5</v>
      </c>
      <c r="AF499" s="0" t="n">
        <f aca="false">FALSE()</f>
        <v>0</v>
      </c>
      <c r="AG499" s="0" t="n">
        <f aca="false">TRUE()</f>
        <v>1</v>
      </c>
      <c r="AH499" s="0" t="n">
        <f aca="false">TRUE()</f>
        <v>1</v>
      </c>
      <c r="AI499" s="0" t="n">
        <f aca="false">FALSE()</f>
        <v>0</v>
      </c>
      <c r="AJ499" s="0" t="n">
        <f aca="false">FALSE()</f>
        <v>0</v>
      </c>
      <c r="AK499" s="0" t="n">
        <f aca="false">FALSE()</f>
        <v>0</v>
      </c>
      <c r="AL499" s="0" t="s">
        <v>2129</v>
      </c>
      <c r="AM499" s="0" t="n">
        <f aca="false">TRUE()</f>
        <v>1</v>
      </c>
      <c r="AN499" s="0" t="s">
        <v>21376</v>
      </c>
      <c r="AO499" s="0" t="n">
        <v>1</v>
      </c>
      <c r="AP499" s="0" t="s">
        <v>21377</v>
      </c>
      <c r="AQ499" s="0" t="s">
        <v>21378</v>
      </c>
      <c r="AR499" s="0" t="n">
        <f aca="false">TRUE()</f>
        <v>1</v>
      </c>
      <c r="AS499" s="0" t="n">
        <f aca="false">FALSE()</f>
        <v>0</v>
      </c>
      <c r="AT499" s="0" t="n">
        <f aca="false">FALSE()</f>
        <v>0</v>
      </c>
      <c r="AU499" s="0" t="n">
        <f aca="false">FALSE()</f>
        <v>0</v>
      </c>
      <c r="AV499" s="0" t="n">
        <f aca="false">FALSE()</f>
        <v>0</v>
      </c>
      <c r="AW499" s="0" t="n">
        <f aca="false">TRUE()</f>
        <v>1</v>
      </c>
      <c r="AX499" s="380" t="n">
        <v>45372.6875</v>
      </c>
      <c r="AY499" s="380" t="n">
        <v>45372.125</v>
      </c>
      <c r="AZ499" s="0" t="n">
        <v>3</v>
      </c>
      <c r="BA499" s="0" t="s">
        <v>21379</v>
      </c>
      <c r="BB499" s="0" t="n">
        <v>0</v>
      </c>
      <c r="BC499" s="380" t="n">
        <v>25569.125</v>
      </c>
      <c r="BD499" s="0" t="s">
        <v>2170</v>
      </c>
      <c r="BE499" s="0" t="s">
        <v>2170</v>
      </c>
      <c r="BF499" s="0" t="s">
        <v>604</v>
      </c>
    </row>
    <row r="500" customFormat="false" ht="15" hidden="false" customHeight="false" outlineLevel="0" collapsed="false">
      <c r="A500" s="0" t="s">
        <v>21380</v>
      </c>
      <c r="B500" s="0" t="s">
        <v>21381</v>
      </c>
      <c r="C500" s="0" t="s">
        <v>21380</v>
      </c>
      <c r="D500" s="0" t="s">
        <v>2133</v>
      </c>
      <c r="E500" s="0" t="s">
        <v>21380</v>
      </c>
      <c r="F500" s="0" t="n">
        <v>1</v>
      </c>
      <c r="G500" s="0" t="s">
        <v>434</v>
      </c>
      <c r="H500" s="0" t="s">
        <v>2170</v>
      </c>
      <c r="I500" s="0" t="s">
        <v>2170</v>
      </c>
      <c r="J500" s="0" t="s">
        <v>2170</v>
      </c>
      <c r="K500" s="0" t="s">
        <v>2170</v>
      </c>
      <c r="L500" s="0" t="s">
        <v>2170</v>
      </c>
      <c r="M500" s="0" t="s">
        <v>2170</v>
      </c>
      <c r="N500" s="0" t="n">
        <f aca="false">FALSE()</f>
        <v>0</v>
      </c>
      <c r="O500" s="0" t="s">
        <v>21382</v>
      </c>
      <c r="P500" s="0" t="s">
        <v>17780</v>
      </c>
      <c r="Q500" s="0" t="n">
        <v>12</v>
      </c>
      <c r="R500" s="380" t="n">
        <v>46177.125</v>
      </c>
      <c r="S500" s="223" t="n">
        <v>1000</v>
      </c>
      <c r="T500" s="0" t="s">
        <v>2132</v>
      </c>
      <c r="U500" s="380" t="n">
        <v>45443.125</v>
      </c>
      <c r="V500" s="380" t="n">
        <v>45457.125</v>
      </c>
      <c r="W500" s="0" t="s">
        <v>2132</v>
      </c>
      <c r="X500" s="0" t="s">
        <v>21383</v>
      </c>
      <c r="Y500" s="0" t="s">
        <v>601</v>
      </c>
      <c r="Z500" s="0" t="s">
        <v>2602</v>
      </c>
      <c r="AA500" s="0" t="s">
        <v>2365</v>
      </c>
      <c r="AB500" s="0" t="s">
        <v>17781</v>
      </c>
      <c r="AC500" s="0" t="n">
        <v>2000000</v>
      </c>
      <c r="AD500" s="0" t="n">
        <v>2000000</v>
      </c>
      <c r="AE500" s="0" t="n">
        <v>5</v>
      </c>
      <c r="AF500" s="0" t="n">
        <f aca="false">FALSE()</f>
        <v>0</v>
      </c>
      <c r="AG500" s="0" t="n">
        <f aca="false">TRUE()</f>
        <v>1</v>
      </c>
      <c r="AH500" s="0" t="n">
        <f aca="false">TRUE()</f>
        <v>1</v>
      </c>
      <c r="AI500" s="0" t="n">
        <f aca="false">TRUE()</f>
        <v>1</v>
      </c>
      <c r="AJ500" s="0" t="n">
        <f aca="false">FALSE()</f>
        <v>0</v>
      </c>
      <c r="AK500" s="0" t="n">
        <f aca="false">FALSE()</f>
        <v>0</v>
      </c>
      <c r="AL500" s="0" t="s">
        <v>2129</v>
      </c>
      <c r="AM500" s="0" t="n">
        <f aca="false">TRUE()</f>
        <v>1</v>
      </c>
      <c r="AN500" s="0" t="s">
        <v>21384</v>
      </c>
      <c r="AO500" s="0" t="n">
        <v>1</v>
      </c>
      <c r="AP500" s="0" t="s">
        <v>21385</v>
      </c>
      <c r="AQ500" s="0" t="s">
        <v>21386</v>
      </c>
      <c r="AR500" s="0" t="n">
        <f aca="false">TRUE()</f>
        <v>1</v>
      </c>
      <c r="AS500" s="0" t="n">
        <f aca="false">TRUE()</f>
        <v>1</v>
      </c>
      <c r="AT500" s="0" t="n">
        <f aca="false">FALSE()</f>
        <v>0</v>
      </c>
      <c r="AU500" s="0" t="n">
        <f aca="false">FALSE()</f>
        <v>0</v>
      </c>
      <c r="AV500" s="0" t="n">
        <f aca="false">FALSE()</f>
        <v>0</v>
      </c>
      <c r="AW500" s="0" t="n">
        <f aca="false">TRUE()</f>
        <v>1</v>
      </c>
      <c r="AX500" s="380" t="n">
        <v>45457.6284722222</v>
      </c>
      <c r="AY500" s="380" t="n">
        <v>45457.125</v>
      </c>
      <c r="AZ500" s="0" t="n">
        <v>0</v>
      </c>
      <c r="BA500" s="0" t="s">
        <v>21387</v>
      </c>
      <c r="BB500" s="0" t="n">
        <v>0</v>
      </c>
      <c r="BC500" s="380" t="n">
        <v>25569.125</v>
      </c>
      <c r="BD500" s="0" t="s">
        <v>2170</v>
      </c>
      <c r="BE500" s="0" t="s">
        <v>2170</v>
      </c>
      <c r="BF500" s="0" t="s">
        <v>2118</v>
      </c>
    </row>
    <row r="501" customFormat="false" ht="15" hidden="false" customHeight="false" outlineLevel="0" collapsed="false">
      <c r="A501" s="0" t="s">
        <v>21388</v>
      </c>
      <c r="B501" s="0" t="s">
        <v>21389</v>
      </c>
      <c r="C501" s="0" t="s">
        <v>21388</v>
      </c>
      <c r="D501" s="0" t="s">
        <v>2133</v>
      </c>
      <c r="E501" s="0" t="s">
        <v>21388</v>
      </c>
      <c r="F501" s="0" t="n">
        <v>1</v>
      </c>
      <c r="G501" s="0" t="s">
        <v>434</v>
      </c>
      <c r="H501" s="0" t="s">
        <v>2596</v>
      </c>
      <c r="I501" s="0" t="s">
        <v>2596</v>
      </c>
      <c r="J501" s="0" t="s">
        <v>19447</v>
      </c>
      <c r="K501" s="0" t="s">
        <v>2170</v>
      </c>
      <c r="L501" s="0" t="s">
        <v>13583</v>
      </c>
      <c r="M501" s="0" t="s">
        <v>2170</v>
      </c>
      <c r="N501" s="0" t="n">
        <f aca="false">FALSE()</f>
        <v>0</v>
      </c>
      <c r="O501" s="0" t="s">
        <v>21390</v>
      </c>
      <c r="P501" s="0" t="s">
        <v>17838</v>
      </c>
      <c r="Q501" s="0" t="n">
        <v>4</v>
      </c>
      <c r="R501" s="380" t="n">
        <v>48451.125</v>
      </c>
      <c r="S501" s="223" t="n">
        <v>1000</v>
      </c>
      <c r="T501" s="0" t="s">
        <v>2132</v>
      </c>
      <c r="U501" s="380" t="n">
        <v>45126.125</v>
      </c>
      <c r="V501" s="380" t="n">
        <v>45132.125</v>
      </c>
      <c r="W501" s="0" t="s">
        <v>2132</v>
      </c>
      <c r="X501" s="0" t="s">
        <v>21391</v>
      </c>
      <c r="Y501" s="0" t="s">
        <v>601</v>
      </c>
      <c r="Z501" s="0" t="s">
        <v>2602</v>
      </c>
      <c r="AA501" s="0" t="s">
        <v>610</v>
      </c>
      <c r="AB501" s="0" t="s">
        <v>17781</v>
      </c>
      <c r="AC501" s="0" t="n">
        <v>40000000</v>
      </c>
      <c r="AD501" s="0" t="n">
        <v>40000000</v>
      </c>
      <c r="AE501" s="0" t="n">
        <v>5</v>
      </c>
      <c r="AF501" s="0" t="n">
        <f aca="false">FALSE()</f>
        <v>0</v>
      </c>
      <c r="AG501" s="0" t="n">
        <f aca="false">TRUE()</f>
        <v>1</v>
      </c>
      <c r="AH501" s="0" t="n">
        <f aca="false">TRUE()</f>
        <v>1</v>
      </c>
      <c r="AI501" s="0" t="n">
        <f aca="false">TRUE()</f>
        <v>1</v>
      </c>
      <c r="AJ501" s="0" t="n">
        <f aca="false">FALSE()</f>
        <v>0</v>
      </c>
      <c r="AK501" s="0" t="n">
        <f aca="false">FALSE()</f>
        <v>0</v>
      </c>
      <c r="AL501" s="0" t="s">
        <v>2129</v>
      </c>
      <c r="AM501" s="0" t="n">
        <f aca="false">TRUE()</f>
        <v>1</v>
      </c>
      <c r="AN501" s="0" t="s">
        <v>21392</v>
      </c>
      <c r="AO501" s="0" t="n">
        <v>1</v>
      </c>
      <c r="AP501" s="0" t="s">
        <v>21393</v>
      </c>
      <c r="AQ501" s="0" t="s">
        <v>21394</v>
      </c>
      <c r="AR501" s="0" t="n">
        <f aca="false">TRUE()</f>
        <v>1</v>
      </c>
      <c r="AS501" s="0" t="n">
        <f aca="false">FALSE()</f>
        <v>0</v>
      </c>
      <c r="AT501" s="0" t="n">
        <f aca="false">FALSE()</f>
        <v>0</v>
      </c>
      <c r="AU501" s="0" t="n">
        <f aca="false">FALSE()</f>
        <v>0</v>
      </c>
      <c r="AV501" s="0" t="n">
        <f aca="false">FALSE()</f>
        <v>0</v>
      </c>
      <c r="AW501" s="0" t="n">
        <f aca="false">TRUE()</f>
        <v>1</v>
      </c>
      <c r="AX501" s="380" t="n">
        <v>45132.7125</v>
      </c>
      <c r="AY501" s="380" t="n">
        <v>45132.4166666667</v>
      </c>
      <c r="AZ501" s="0" t="n">
        <v>1</v>
      </c>
      <c r="BA501" s="0" t="s">
        <v>18525</v>
      </c>
      <c r="BB501" s="0" t="n">
        <v>0</v>
      </c>
      <c r="BC501" s="380" t="n">
        <v>25569.125</v>
      </c>
      <c r="BD501" s="0" t="s">
        <v>19447</v>
      </c>
      <c r="BE501" s="0" t="s">
        <v>2170</v>
      </c>
      <c r="BF501" s="0" t="s">
        <v>17868</v>
      </c>
    </row>
    <row r="502" customFormat="false" ht="15" hidden="false" customHeight="false" outlineLevel="0" collapsed="false">
      <c r="A502" s="0" t="s">
        <v>21395</v>
      </c>
      <c r="B502" s="0" t="s">
        <v>21396</v>
      </c>
      <c r="C502" s="0" t="s">
        <v>21395</v>
      </c>
      <c r="D502" s="0" t="s">
        <v>2133</v>
      </c>
      <c r="E502" s="0" t="s">
        <v>21395</v>
      </c>
      <c r="F502" s="0" t="n">
        <v>1</v>
      </c>
      <c r="G502" s="0" t="s">
        <v>434</v>
      </c>
      <c r="H502" s="0" t="s">
        <v>2170</v>
      </c>
      <c r="I502" s="0" t="s">
        <v>2170</v>
      </c>
      <c r="J502" s="0" t="s">
        <v>2170</v>
      </c>
      <c r="K502" s="0" t="s">
        <v>2170</v>
      </c>
      <c r="L502" s="0" t="s">
        <v>2170</v>
      </c>
      <c r="M502" s="0" t="s">
        <v>2170</v>
      </c>
      <c r="N502" s="0" t="n">
        <f aca="false">FALSE()</f>
        <v>0</v>
      </c>
      <c r="O502" s="0" t="s">
        <v>21397</v>
      </c>
      <c r="P502" s="0" t="s">
        <v>17780</v>
      </c>
      <c r="Q502" s="0" t="n">
        <v>12</v>
      </c>
      <c r="R502" s="380" t="n">
        <v>46632.125</v>
      </c>
      <c r="S502" s="223" t="n">
        <v>1000</v>
      </c>
      <c r="T502" s="0" t="s">
        <v>2132</v>
      </c>
      <c r="U502" s="380" t="n">
        <v>45366.125</v>
      </c>
      <c r="V502" s="380" t="n">
        <v>45372.125</v>
      </c>
      <c r="W502" s="0" t="s">
        <v>2132</v>
      </c>
      <c r="X502" s="0" t="s">
        <v>21375</v>
      </c>
      <c r="Y502" s="0" t="s">
        <v>601</v>
      </c>
      <c r="Z502" s="0" t="s">
        <v>2602</v>
      </c>
      <c r="AA502" s="0" t="s">
        <v>610</v>
      </c>
      <c r="AB502" s="0" t="s">
        <v>17781</v>
      </c>
      <c r="AC502" s="0" t="n">
        <v>350000</v>
      </c>
      <c r="AD502" s="0" t="n">
        <v>350000</v>
      </c>
      <c r="AE502" s="0" t="n">
        <v>5</v>
      </c>
      <c r="AF502" s="0" t="n">
        <f aca="false">FALSE()</f>
        <v>0</v>
      </c>
      <c r="AG502" s="0" t="n">
        <f aca="false">TRUE()</f>
        <v>1</v>
      </c>
      <c r="AH502" s="0" t="n">
        <f aca="false">TRUE()</f>
        <v>1</v>
      </c>
      <c r="AI502" s="0" t="n">
        <f aca="false">FALSE()</f>
        <v>0</v>
      </c>
      <c r="AJ502" s="0" t="n">
        <f aca="false">FALSE()</f>
        <v>0</v>
      </c>
      <c r="AK502" s="0" t="n">
        <f aca="false">TRUE()</f>
        <v>1</v>
      </c>
      <c r="AL502" s="0" t="s">
        <v>2129</v>
      </c>
      <c r="AM502" s="0" t="n">
        <f aca="false">TRUE()</f>
        <v>1</v>
      </c>
      <c r="AN502" s="0" t="s">
        <v>21398</v>
      </c>
      <c r="AO502" s="0" t="n">
        <v>1</v>
      </c>
      <c r="AP502" s="0" t="s">
        <v>21399</v>
      </c>
      <c r="AQ502" s="0" t="s">
        <v>21400</v>
      </c>
      <c r="AR502" s="0" t="n">
        <f aca="false">TRUE()</f>
        <v>1</v>
      </c>
      <c r="AS502" s="0" t="n">
        <f aca="false">TRUE()</f>
        <v>1</v>
      </c>
      <c r="AT502" s="0" t="n">
        <f aca="false">FALSE()</f>
        <v>0</v>
      </c>
      <c r="AU502" s="0" t="n">
        <f aca="false">FALSE()</f>
        <v>0</v>
      </c>
      <c r="AV502" s="0" t="n">
        <f aca="false">FALSE()</f>
        <v>0</v>
      </c>
      <c r="AW502" s="0" t="n">
        <f aca="false">TRUE()</f>
        <v>1</v>
      </c>
      <c r="AX502" s="380" t="n">
        <v>45372.6888888889</v>
      </c>
      <c r="AY502" s="380" t="n">
        <v>45372.125</v>
      </c>
      <c r="AZ502" s="0" t="n">
        <v>3</v>
      </c>
      <c r="BA502" s="0" t="s">
        <v>18060</v>
      </c>
      <c r="BB502" s="0" t="n">
        <v>0</v>
      </c>
      <c r="BC502" s="380" t="n">
        <v>25569.125</v>
      </c>
      <c r="BD502" s="0" t="s">
        <v>2170</v>
      </c>
      <c r="BE502" s="0" t="s">
        <v>2170</v>
      </c>
      <c r="BF502" s="0" t="s">
        <v>2118</v>
      </c>
    </row>
    <row r="503" customFormat="false" ht="15" hidden="false" customHeight="false" outlineLevel="0" collapsed="false">
      <c r="A503" s="0" t="s">
        <v>21401</v>
      </c>
      <c r="B503" s="0" t="s">
        <v>21402</v>
      </c>
      <c r="C503" s="0" t="s">
        <v>21401</v>
      </c>
      <c r="D503" s="0" t="s">
        <v>2133</v>
      </c>
      <c r="E503" s="0" t="s">
        <v>21401</v>
      </c>
      <c r="F503" s="0" t="n">
        <v>1</v>
      </c>
      <c r="G503" s="0" t="s">
        <v>434</v>
      </c>
      <c r="H503" s="0" t="s">
        <v>2170</v>
      </c>
      <c r="I503" s="0" t="s">
        <v>2170</v>
      </c>
      <c r="J503" s="0" t="s">
        <v>2170</v>
      </c>
      <c r="K503" s="0" t="s">
        <v>2170</v>
      </c>
      <c r="L503" s="0" t="s">
        <v>2170</v>
      </c>
      <c r="M503" s="0" t="s">
        <v>2170</v>
      </c>
      <c r="N503" s="0" t="n">
        <f aca="false">FALSE()</f>
        <v>0</v>
      </c>
      <c r="O503" s="0" t="s">
        <v>21403</v>
      </c>
      <c r="P503" s="0" t="s">
        <v>17780</v>
      </c>
      <c r="Q503" s="0" t="n">
        <v>2</v>
      </c>
      <c r="R503" s="380" t="n">
        <v>46006.125</v>
      </c>
      <c r="S503" s="223" t="n">
        <v>1000</v>
      </c>
      <c r="T503" s="0" t="s">
        <v>2132</v>
      </c>
      <c r="U503" s="380" t="n">
        <v>41372.1666666667</v>
      </c>
      <c r="V503" s="380" t="n">
        <v>44180.125</v>
      </c>
      <c r="W503" s="0" t="s">
        <v>2132</v>
      </c>
      <c r="X503" s="0" t="s">
        <v>21404</v>
      </c>
      <c r="Y503" s="0" t="s">
        <v>601</v>
      </c>
      <c r="Z503" s="0" t="s">
        <v>2602</v>
      </c>
      <c r="AA503" s="0" t="s">
        <v>610</v>
      </c>
      <c r="AB503" s="0" t="s">
        <v>17781</v>
      </c>
      <c r="AC503" s="0" t="n">
        <v>2000000</v>
      </c>
      <c r="AD503" s="0" t="n">
        <v>2000000</v>
      </c>
      <c r="AE503" s="0" t="n">
        <v>5</v>
      </c>
      <c r="AF503" s="0" t="n">
        <f aca="false">FALSE()</f>
        <v>0</v>
      </c>
      <c r="AG503" s="0" t="n">
        <f aca="false">TRUE()</f>
        <v>1</v>
      </c>
      <c r="AH503" s="0" t="n">
        <f aca="false">TRUE()</f>
        <v>1</v>
      </c>
      <c r="AI503" s="0" t="n">
        <f aca="false">FALSE()</f>
        <v>0</v>
      </c>
      <c r="AJ503" s="0" t="n">
        <f aca="false">FALSE()</f>
        <v>0</v>
      </c>
      <c r="AK503" s="0" t="n">
        <f aca="false">FALSE()</f>
        <v>0</v>
      </c>
      <c r="AL503" s="0" t="s">
        <v>2129</v>
      </c>
      <c r="AM503" s="0" t="n">
        <f aca="false">TRUE()</f>
        <v>1</v>
      </c>
      <c r="AN503" s="0" t="s">
        <v>21405</v>
      </c>
      <c r="AO503" s="0" t="n">
        <v>1</v>
      </c>
      <c r="AP503" s="0" t="s">
        <v>21406</v>
      </c>
      <c r="AQ503" s="0" t="s">
        <v>21407</v>
      </c>
      <c r="AR503" s="0" t="n">
        <f aca="false">TRUE()</f>
        <v>1</v>
      </c>
      <c r="AS503" s="0" t="n">
        <f aca="false">FALSE()</f>
        <v>0</v>
      </c>
      <c r="AT503" s="0" t="n">
        <f aca="false">FALSE()</f>
        <v>0</v>
      </c>
      <c r="AU503" s="0" t="n">
        <f aca="false">FALSE()</f>
        <v>0</v>
      </c>
      <c r="AV503" s="0" t="n">
        <f aca="false">FALSE()</f>
        <v>0</v>
      </c>
      <c r="AW503" s="0" t="n">
        <f aca="false">TRUE()</f>
        <v>1</v>
      </c>
      <c r="AX503" s="380" t="n">
        <v>44180.61875</v>
      </c>
      <c r="AY503" s="380" t="n">
        <v>44180.4166666667</v>
      </c>
      <c r="AZ503" s="0" t="n">
        <v>2</v>
      </c>
      <c r="BA503" s="0" t="s">
        <v>19344</v>
      </c>
      <c r="BB503" s="0" t="n">
        <v>0</v>
      </c>
      <c r="BC503" s="380" t="n">
        <v>25569.125</v>
      </c>
      <c r="BD503" s="0" t="s">
        <v>2170</v>
      </c>
      <c r="BE503" s="0" t="s">
        <v>2170</v>
      </c>
      <c r="BF503" s="0" t="s">
        <v>604</v>
      </c>
    </row>
    <row r="504" customFormat="false" ht="15" hidden="false" customHeight="false" outlineLevel="0" collapsed="false">
      <c r="A504" s="0" t="s">
        <v>21408</v>
      </c>
      <c r="B504" s="0" t="s">
        <v>21409</v>
      </c>
      <c r="C504" s="0" t="s">
        <v>21408</v>
      </c>
      <c r="D504" s="0" t="s">
        <v>2133</v>
      </c>
      <c r="E504" s="0" t="s">
        <v>21408</v>
      </c>
      <c r="F504" s="0" t="n">
        <v>1</v>
      </c>
      <c r="G504" s="0" t="s">
        <v>434</v>
      </c>
      <c r="H504" s="0" t="s">
        <v>2170</v>
      </c>
      <c r="I504" s="0" t="s">
        <v>2170</v>
      </c>
      <c r="J504" s="0" t="s">
        <v>2170</v>
      </c>
      <c r="K504" s="0" t="s">
        <v>2170</v>
      </c>
      <c r="L504" s="0" t="s">
        <v>2170</v>
      </c>
      <c r="M504" s="0" t="s">
        <v>2170</v>
      </c>
      <c r="N504" s="0" t="n">
        <f aca="false">FALSE()</f>
        <v>0</v>
      </c>
      <c r="O504" s="0" t="s">
        <v>21410</v>
      </c>
      <c r="P504" s="0" t="s">
        <v>17780</v>
      </c>
      <c r="Q504" s="0" t="n">
        <v>12</v>
      </c>
      <c r="R504" s="380" t="n">
        <v>47139.125</v>
      </c>
      <c r="S504" s="223" t="n">
        <v>1000</v>
      </c>
      <c r="T504" s="0" t="s">
        <v>2132</v>
      </c>
      <c r="U504" s="380" t="n">
        <v>43535.125</v>
      </c>
      <c r="V504" s="380" t="n">
        <v>43539.125</v>
      </c>
      <c r="W504" s="0" t="s">
        <v>2132</v>
      </c>
      <c r="X504" s="0" t="s">
        <v>21411</v>
      </c>
      <c r="Y504" s="0" t="s">
        <v>601</v>
      </c>
      <c r="Z504" s="0" t="s">
        <v>2602</v>
      </c>
      <c r="AA504" s="0" t="s">
        <v>610</v>
      </c>
      <c r="AB504" s="0" t="s">
        <v>17848</v>
      </c>
      <c r="AC504" s="0" t="n">
        <v>300000</v>
      </c>
      <c r="AD504" s="0" t="n">
        <v>300000</v>
      </c>
      <c r="AE504" s="0" t="n">
        <v>5</v>
      </c>
      <c r="AF504" s="0" t="n">
        <f aca="false">FALSE()</f>
        <v>0</v>
      </c>
      <c r="AG504" s="0" t="n">
        <f aca="false">TRUE()</f>
        <v>1</v>
      </c>
      <c r="AH504" s="0" t="n">
        <f aca="false">TRUE()</f>
        <v>1</v>
      </c>
      <c r="AI504" s="0" t="n">
        <f aca="false">TRUE()</f>
        <v>1</v>
      </c>
      <c r="AJ504" s="0" t="n">
        <f aca="false">FALSE()</f>
        <v>0</v>
      </c>
      <c r="AK504" s="0" t="n">
        <f aca="false">FALSE()</f>
        <v>0</v>
      </c>
      <c r="AL504" s="0" t="s">
        <v>2129</v>
      </c>
      <c r="AM504" s="0" t="n">
        <f aca="false">TRUE()</f>
        <v>1</v>
      </c>
      <c r="AN504" s="0" t="s">
        <v>21412</v>
      </c>
      <c r="AO504" s="0" t="n">
        <v>1</v>
      </c>
      <c r="AP504" s="0" t="s">
        <v>21413</v>
      </c>
      <c r="AQ504" s="0" t="s">
        <v>21414</v>
      </c>
      <c r="AR504" s="0" t="n">
        <f aca="false">TRUE()</f>
        <v>1</v>
      </c>
      <c r="AS504" s="0" t="n">
        <f aca="false">FALSE()</f>
        <v>0</v>
      </c>
      <c r="AT504" s="0" t="n">
        <f aca="false">FALSE()</f>
        <v>0</v>
      </c>
      <c r="AU504" s="0" t="n">
        <f aca="false">FALSE()</f>
        <v>0</v>
      </c>
      <c r="AV504" s="0" t="n">
        <f aca="false">FALSE()</f>
        <v>0</v>
      </c>
      <c r="AW504" s="0" t="n">
        <f aca="false">TRUE()</f>
        <v>1</v>
      </c>
      <c r="AX504" s="380" t="n">
        <v>43539.5888888889</v>
      </c>
      <c r="AY504" s="380" t="n">
        <v>43539.4166666667</v>
      </c>
      <c r="AZ504" s="0" t="n">
        <v>3</v>
      </c>
      <c r="BA504" s="0" t="s">
        <v>17910</v>
      </c>
      <c r="BB504" s="0" t="n">
        <v>0</v>
      </c>
      <c r="BC504" s="380" t="n">
        <v>25569.125</v>
      </c>
      <c r="BD504" s="0" t="s">
        <v>2170</v>
      </c>
      <c r="BE504" s="0" t="s">
        <v>2170</v>
      </c>
      <c r="BF504" s="0" t="s">
        <v>2118</v>
      </c>
    </row>
    <row r="505" customFormat="false" ht="15" hidden="false" customHeight="false" outlineLevel="0" collapsed="false">
      <c r="A505" s="0" t="s">
        <v>21415</v>
      </c>
      <c r="B505" s="0" t="s">
        <v>21416</v>
      </c>
      <c r="C505" s="0" t="s">
        <v>21415</v>
      </c>
      <c r="D505" s="0" t="s">
        <v>2133</v>
      </c>
      <c r="E505" s="0" t="s">
        <v>21415</v>
      </c>
      <c r="F505" s="0" t="n">
        <v>1</v>
      </c>
      <c r="G505" s="0" t="s">
        <v>434</v>
      </c>
      <c r="H505" s="0" t="s">
        <v>2170</v>
      </c>
      <c r="I505" s="0" t="s">
        <v>2170</v>
      </c>
      <c r="J505" s="0" t="s">
        <v>2170</v>
      </c>
      <c r="K505" s="0" t="s">
        <v>2170</v>
      </c>
      <c r="L505" s="0" t="s">
        <v>2170</v>
      </c>
      <c r="M505" s="0" t="s">
        <v>2170</v>
      </c>
      <c r="N505" s="0" t="n">
        <f aca="false">FALSE()</f>
        <v>0</v>
      </c>
      <c r="O505" s="0" t="s">
        <v>21417</v>
      </c>
      <c r="P505" s="0" t="s">
        <v>17780</v>
      </c>
      <c r="Q505" s="0" t="n">
        <v>4</v>
      </c>
      <c r="R505" s="380" t="n">
        <v>46776.125</v>
      </c>
      <c r="S505" s="223" t="n">
        <v>1000</v>
      </c>
      <c r="T505" s="0" t="s">
        <v>2132</v>
      </c>
      <c r="U505" s="380" t="n">
        <v>45301.125</v>
      </c>
      <c r="V505" s="380" t="n">
        <v>45320.125</v>
      </c>
      <c r="W505" s="0" t="s">
        <v>2132</v>
      </c>
      <c r="X505" s="0" t="s">
        <v>21418</v>
      </c>
      <c r="Y505" s="0" t="s">
        <v>601</v>
      </c>
      <c r="Z505" s="0" t="s">
        <v>2602</v>
      </c>
      <c r="AA505" s="0" t="s">
        <v>2891</v>
      </c>
      <c r="AB505" s="0" t="s">
        <v>17781</v>
      </c>
      <c r="AC505" s="0" t="n">
        <v>300000</v>
      </c>
      <c r="AD505" s="0" t="n">
        <v>300000</v>
      </c>
      <c r="AE505" s="0" t="n">
        <v>5</v>
      </c>
      <c r="AF505" s="0" t="n">
        <f aca="false">FALSE()</f>
        <v>0</v>
      </c>
      <c r="AG505" s="0" t="n">
        <f aca="false">TRUE()</f>
        <v>1</v>
      </c>
      <c r="AH505" s="0" t="n">
        <f aca="false">TRUE()</f>
        <v>1</v>
      </c>
      <c r="AI505" s="0" t="n">
        <f aca="false">FALSE()</f>
        <v>0</v>
      </c>
      <c r="AJ505" s="0" t="n">
        <f aca="false">FALSE()</f>
        <v>0</v>
      </c>
      <c r="AK505" s="0" t="n">
        <f aca="false">FALSE()</f>
        <v>0</v>
      </c>
      <c r="AL505" s="0" t="s">
        <v>2129</v>
      </c>
      <c r="AM505" s="0" t="n">
        <f aca="false">TRUE()</f>
        <v>1</v>
      </c>
      <c r="AN505" s="0" t="s">
        <v>21419</v>
      </c>
      <c r="AO505" s="0" t="n">
        <v>1</v>
      </c>
      <c r="AP505" s="0" t="s">
        <v>21420</v>
      </c>
      <c r="AQ505" s="0" t="s">
        <v>21421</v>
      </c>
      <c r="AR505" s="0" t="n">
        <f aca="false">TRUE()</f>
        <v>1</v>
      </c>
      <c r="AS505" s="0" t="n">
        <f aca="false">FALSE()</f>
        <v>0</v>
      </c>
      <c r="AT505" s="0" t="n">
        <f aca="false">FALSE()</f>
        <v>0</v>
      </c>
      <c r="AU505" s="0" t="n">
        <f aca="false">FALSE()</f>
        <v>0</v>
      </c>
      <c r="AV505" s="0" t="n">
        <f aca="false">FALSE()</f>
        <v>0</v>
      </c>
      <c r="AW505" s="0" t="n">
        <f aca="false">TRUE()</f>
        <v>1</v>
      </c>
      <c r="AX505" s="380" t="n">
        <v>45320.6881944444</v>
      </c>
      <c r="AY505" s="380" t="n">
        <v>45320.4166666667</v>
      </c>
      <c r="AZ505" s="0" t="n">
        <v>0</v>
      </c>
      <c r="BA505" s="0" t="s">
        <v>21422</v>
      </c>
      <c r="BB505" s="0" t="n">
        <v>0</v>
      </c>
      <c r="BC505" s="380" t="n">
        <v>25569.125</v>
      </c>
      <c r="BD505" s="0" t="s">
        <v>2170</v>
      </c>
      <c r="BE505" s="0" t="s">
        <v>2170</v>
      </c>
      <c r="BF505" s="0" t="s">
        <v>604</v>
      </c>
    </row>
    <row r="506" customFormat="false" ht="15" hidden="false" customHeight="false" outlineLevel="0" collapsed="false">
      <c r="A506" s="0" t="s">
        <v>21423</v>
      </c>
      <c r="B506" s="0" t="s">
        <v>21424</v>
      </c>
      <c r="C506" s="0" t="s">
        <v>21425</v>
      </c>
      <c r="D506" s="0" t="s">
        <v>17896</v>
      </c>
      <c r="E506" s="0" t="s">
        <v>21423</v>
      </c>
      <c r="F506" s="0" t="n">
        <v>1</v>
      </c>
      <c r="G506" s="0" t="s">
        <v>434</v>
      </c>
      <c r="H506" s="0" t="s">
        <v>2170</v>
      </c>
      <c r="I506" s="0" t="s">
        <v>2170</v>
      </c>
      <c r="J506" s="0" t="s">
        <v>2170</v>
      </c>
      <c r="K506" s="0" t="s">
        <v>2170</v>
      </c>
      <c r="L506" s="0" t="s">
        <v>2170</v>
      </c>
      <c r="M506" s="0" t="s">
        <v>2170</v>
      </c>
      <c r="N506" s="0" t="n">
        <f aca="false">FALSE()</f>
        <v>0</v>
      </c>
      <c r="O506" s="0" t="s">
        <v>21426</v>
      </c>
      <c r="P506" s="0" t="s">
        <v>17898</v>
      </c>
      <c r="Q506" s="0" t="n">
        <v>2</v>
      </c>
      <c r="R506" s="380" t="n">
        <v>46785.125</v>
      </c>
      <c r="S506" s="223" t="n">
        <v>1659.34</v>
      </c>
      <c r="T506" s="0" t="s">
        <v>2132</v>
      </c>
      <c r="U506" s="380" t="n">
        <v>43175.125</v>
      </c>
      <c r="V506" s="380" t="n">
        <v>43180.125</v>
      </c>
      <c r="W506" s="0" t="s">
        <v>2170</v>
      </c>
      <c r="X506" s="0" t="s">
        <v>21427</v>
      </c>
      <c r="Y506" s="0" t="s">
        <v>601</v>
      </c>
      <c r="Z506" s="0" t="s">
        <v>2602</v>
      </c>
      <c r="AA506" s="0" t="s">
        <v>600</v>
      </c>
      <c r="AB506" s="0" t="s">
        <v>17848</v>
      </c>
      <c r="AC506" s="0" t="n">
        <v>250000000</v>
      </c>
      <c r="AD506" s="0" t="n">
        <v>150000000</v>
      </c>
      <c r="AE506" s="0" t="n">
        <v>5</v>
      </c>
      <c r="AF506" s="0" t="n">
        <f aca="false">FALSE()</f>
        <v>0</v>
      </c>
      <c r="AG506" s="0" t="n">
        <f aca="false">TRUE()</f>
        <v>1</v>
      </c>
      <c r="AH506" s="0" t="n">
        <f aca="false">TRUE()</f>
        <v>1</v>
      </c>
      <c r="AI506" s="0" t="n">
        <f aca="false">FALSE()</f>
        <v>0</v>
      </c>
      <c r="AJ506" s="0" t="n">
        <f aca="false">FALSE()</f>
        <v>0</v>
      </c>
      <c r="AK506" s="0" t="n">
        <f aca="false">FALSE()</f>
        <v>0</v>
      </c>
      <c r="AL506" s="0" t="s">
        <v>7337</v>
      </c>
      <c r="AM506" s="0" t="n">
        <f aca="false">TRUE()</f>
        <v>1</v>
      </c>
      <c r="AN506" s="0" t="s">
        <v>21428</v>
      </c>
      <c r="AO506" s="0" t="n">
        <v>1</v>
      </c>
      <c r="AP506" s="0" t="s">
        <v>21429</v>
      </c>
      <c r="AQ506" s="0" t="s">
        <v>21430</v>
      </c>
      <c r="AR506" s="0" t="n">
        <f aca="false">TRUE()</f>
        <v>1</v>
      </c>
      <c r="AS506" s="0" t="n">
        <f aca="false">FALSE()</f>
        <v>0</v>
      </c>
      <c r="AT506" s="0" t="n">
        <f aca="false">FALSE()</f>
        <v>0</v>
      </c>
      <c r="AU506" s="0" t="n">
        <f aca="false">FALSE()</f>
        <v>0</v>
      </c>
      <c r="AV506" s="0" t="n">
        <f aca="false">FALSE()</f>
        <v>0</v>
      </c>
      <c r="AW506" s="0" t="n">
        <f aca="false">TRUE()</f>
        <v>1</v>
      </c>
      <c r="AX506" s="380" t="n">
        <v>43194.8861111111</v>
      </c>
      <c r="AY506" s="380" t="n">
        <v>43194.4166666667</v>
      </c>
      <c r="AZ506" s="0" t="n">
        <v>1</v>
      </c>
      <c r="BA506" s="0" t="s">
        <v>17903</v>
      </c>
      <c r="BB506" s="0" t="n">
        <v>0</v>
      </c>
      <c r="BC506" s="380" t="n">
        <v>25569.125</v>
      </c>
      <c r="BD506" s="0" t="s">
        <v>2170</v>
      </c>
      <c r="BE506" s="0" t="s">
        <v>2170</v>
      </c>
      <c r="BF506" s="0" t="s">
        <v>17868</v>
      </c>
    </row>
    <row r="507" customFormat="false" ht="15" hidden="false" customHeight="false" outlineLevel="0" collapsed="false">
      <c r="A507" s="0" t="s">
        <v>21431</v>
      </c>
      <c r="B507" s="0" t="s">
        <v>21432</v>
      </c>
      <c r="C507" s="0" t="s">
        <v>21431</v>
      </c>
      <c r="D507" s="0" t="s">
        <v>2133</v>
      </c>
      <c r="E507" s="0" t="s">
        <v>21431</v>
      </c>
      <c r="F507" s="0" t="n">
        <v>1</v>
      </c>
      <c r="G507" s="0" t="s">
        <v>434</v>
      </c>
      <c r="H507" s="0" t="s">
        <v>2170</v>
      </c>
      <c r="I507" s="0" t="s">
        <v>2170</v>
      </c>
      <c r="J507" s="0" t="s">
        <v>2170</v>
      </c>
      <c r="K507" s="0" t="s">
        <v>2170</v>
      </c>
      <c r="L507" s="0" t="s">
        <v>2170</v>
      </c>
      <c r="M507" s="0" t="s">
        <v>2170</v>
      </c>
      <c r="N507" s="0" t="n">
        <f aca="false">FALSE()</f>
        <v>0</v>
      </c>
      <c r="O507" s="0" t="s">
        <v>21433</v>
      </c>
      <c r="P507" s="0" t="s">
        <v>17780</v>
      </c>
      <c r="Q507" s="0" t="n">
        <v>2</v>
      </c>
      <c r="R507" s="380" t="n">
        <v>47198.125</v>
      </c>
      <c r="S507" s="223" t="n">
        <v>200000</v>
      </c>
      <c r="T507" s="0" t="s">
        <v>18300</v>
      </c>
      <c r="U507" s="380" t="n">
        <v>45629.125</v>
      </c>
      <c r="V507" s="380" t="n">
        <v>45631.125</v>
      </c>
      <c r="W507" s="0" t="s">
        <v>2170</v>
      </c>
      <c r="X507" s="0" t="s">
        <v>21434</v>
      </c>
      <c r="AA507" s="0" t="s">
        <v>600</v>
      </c>
      <c r="AB507" s="0" t="s">
        <v>17848</v>
      </c>
      <c r="AC507" s="0" t="n">
        <v>12503</v>
      </c>
      <c r="AD507" s="0" t="n">
        <v>15000</v>
      </c>
      <c r="AE507" s="0" t="n">
        <v>5</v>
      </c>
      <c r="AF507" s="0" t="n">
        <f aca="false">FALSE()</f>
        <v>0</v>
      </c>
      <c r="AG507" s="0" t="n">
        <f aca="false">TRUE()</f>
        <v>1</v>
      </c>
      <c r="AH507" s="0" t="n">
        <f aca="false">TRUE()</f>
        <v>1</v>
      </c>
      <c r="AI507" s="0" t="n">
        <f aca="false">FALSE()</f>
        <v>0</v>
      </c>
      <c r="AJ507" s="0" t="n">
        <f aca="false">FALSE()</f>
        <v>0</v>
      </c>
      <c r="AK507" s="0" t="n">
        <f aca="false">FALSE()</f>
        <v>0</v>
      </c>
      <c r="AL507" s="0" t="s">
        <v>3129</v>
      </c>
      <c r="AM507" s="0" t="n">
        <f aca="false">TRUE()</f>
        <v>1</v>
      </c>
      <c r="AN507" s="0" t="s">
        <v>21435</v>
      </c>
      <c r="AO507" s="0" t="n">
        <v>1</v>
      </c>
      <c r="AP507" s="0" t="s">
        <v>21436</v>
      </c>
      <c r="AQ507" s="0" t="s">
        <v>21437</v>
      </c>
      <c r="AR507" s="0" t="n">
        <f aca="false">TRUE()</f>
        <v>1</v>
      </c>
      <c r="AS507" s="0" t="n">
        <f aca="false">FALSE()</f>
        <v>0</v>
      </c>
      <c r="AT507" s="0" t="n">
        <f aca="false">FALSE()</f>
        <v>0</v>
      </c>
      <c r="AU507" s="0" t="n">
        <f aca="false">FALSE()</f>
        <v>0</v>
      </c>
      <c r="AV507" s="0" t="n">
        <f aca="false">FALSE()</f>
        <v>0</v>
      </c>
      <c r="AW507" s="0" t="n">
        <f aca="false">TRUE()</f>
        <v>1</v>
      </c>
      <c r="AX507" s="380" t="n">
        <v>45632.5756944444</v>
      </c>
      <c r="AY507" s="380" t="n">
        <v>45632.125</v>
      </c>
      <c r="AZ507" s="0" t="n">
        <v>1</v>
      </c>
      <c r="BA507" s="0" t="s">
        <v>17903</v>
      </c>
      <c r="BB507" s="0" t="n">
        <v>1</v>
      </c>
      <c r="BC507" s="380" t="n">
        <v>25569.125</v>
      </c>
      <c r="BD507" s="0" t="s">
        <v>2170</v>
      </c>
      <c r="BE507" s="0" t="s">
        <v>2170</v>
      </c>
      <c r="BF507" s="0" t="s">
        <v>2118</v>
      </c>
    </row>
    <row r="508" customFormat="false" ht="15" hidden="false" customHeight="false" outlineLevel="0" collapsed="false">
      <c r="A508" s="0" t="s">
        <v>21438</v>
      </c>
      <c r="B508" s="0" t="s">
        <v>21439</v>
      </c>
      <c r="C508" s="0" t="s">
        <v>21438</v>
      </c>
      <c r="D508" s="0" t="s">
        <v>2133</v>
      </c>
      <c r="E508" s="0" t="s">
        <v>21438</v>
      </c>
      <c r="F508" s="0" t="n">
        <v>1</v>
      </c>
      <c r="G508" s="0" t="s">
        <v>434</v>
      </c>
      <c r="H508" s="0" t="s">
        <v>2170</v>
      </c>
      <c r="I508" s="0" t="s">
        <v>2170</v>
      </c>
      <c r="J508" s="0" t="s">
        <v>2170</v>
      </c>
      <c r="K508" s="0" t="s">
        <v>2170</v>
      </c>
      <c r="L508" s="0" t="s">
        <v>2170</v>
      </c>
      <c r="M508" s="0" t="s">
        <v>2170</v>
      </c>
      <c r="N508" s="0" t="n">
        <f aca="false">FALSE()</f>
        <v>0</v>
      </c>
      <c r="O508" s="0" t="s">
        <v>21440</v>
      </c>
      <c r="P508" s="0" t="s">
        <v>17838</v>
      </c>
      <c r="Q508" s="0" t="n">
        <v>4</v>
      </c>
      <c r="R508" s="380" t="n">
        <v>25569.125</v>
      </c>
      <c r="S508" s="223" t="n">
        <v>1000</v>
      </c>
      <c r="T508" s="0" t="s">
        <v>2132</v>
      </c>
      <c r="U508" s="380" t="n">
        <v>45440.125</v>
      </c>
      <c r="V508" s="380" t="n">
        <v>45446.125</v>
      </c>
      <c r="W508" s="0" t="s">
        <v>2132</v>
      </c>
      <c r="X508" s="0" t="s">
        <v>21441</v>
      </c>
      <c r="Y508" s="0" t="s">
        <v>601</v>
      </c>
      <c r="Z508" s="0" t="s">
        <v>2602</v>
      </c>
      <c r="AA508" s="0" t="s">
        <v>610</v>
      </c>
      <c r="AB508" s="0" t="s">
        <v>17781</v>
      </c>
      <c r="AC508" s="0" t="n">
        <v>91996</v>
      </c>
      <c r="AD508" s="0" t="n">
        <v>350000</v>
      </c>
      <c r="AE508" s="0" t="n">
        <v>5</v>
      </c>
      <c r="AF508" s="0" t="n">
        <f aca="false">FALSE()</f>
        <v>0</v>
      </c>
      <c r="AG508" s="0" t="n">
        <f aca="false">TRUE()</f>
        <v>1</v>
      </c>
      <c r="AH508" s="0" t="n">
        <f aca="false">TRUE()</f>
        <v>1</v>
      </c>
      <c r="AI508" s="0" t="n">
        <f aca="false">FALSE()</f>
        <v>0</v>
      </c>
      <c r="AJ508" s="0" t="n">
        <f aca="false">TRUE()</f>
        <v>1</v>
      </c>
      <c r="AK508" s="0" t="n">
        <f aca="false">FALSE()</f>
        <v>0</v>
      </c>
      <c r="AL508" s="0" t="s">
        <v>3129</v>
      </c>
      <c r="AM508" s="0" t="n">
        <f aca="false">TRUE()</f>
        <v>1</v>
      </c>
      <c r="AN508" s="0" t="s">
        <v>21442</v>
      </c>
      <c r="AO508" s="0" t="n">
        <v>1</v>
      </c>
      <c r="AP508" s="0" t="s">
        <v>21443</v>
      </c>
      <c r="AQ508" s="0" t="s">
        <v>21444</v>
      </c>
      <c r="AR508" s="0" t="n">
        <f aca="false">TRUE()</f>
        <v>1</v>
      </c>
      <c r="AS508" s="0" t="n">
        <f aca="false">TRUE()</f>
        <v>1</v>
      </c>
      <c r="AT508" s="0" t="n">
        <f aca="false">FALSE()</f>
        <v>0</v>
      </c>
      <c r="AU508" s="0" t="n">
        <f aca="false">FALSE()</f>
        <v>0</v>
      </c>
      <c r="AV508" s="0" t="n">
        <f aca="false">FALSE()</f>
        <v>0</v>
      </c>
      <c r="AW508" s="0" t="n">
        <f aca="false">FALSE()</f>
        <v>0</v>
      </c>
      <c r="AX508" s="380" t="n">
        <v>45463.4375</v>
      </c>
      <c r="AY508" s="380" t="n">
        <v>45463.125</v>
      </c>
      <c r="AZ508" s="0" t="n">
        <v>0</v>
      </c>
      <c r="BA508" s="0" t="s">
        <v>13370</v>
      </c>
      <c r="BB508" s="0" t="n">
        <v>1</v>
      </c>
      <c r="BC508" s="380" t="n">
        <v>46481.125</v>
      </c>
      <c r="BD508" s="0" t="s">
        <v>2170</v>
      </c>
      <c r="BE508" s="0" t="s">
        <v>2170</v>
      </c>
      <c r="BF508" s="0" t="s">
        <v>2118</v>
      </c>
    </row>
    <row r="509" customFormat="false" ht="15" hidden="false" customHeight="false" outlineLevel="0" collapsed="false">
      <c r="A509" s="0" t="s">
        <v>21445</v>
      </c>
      <c r="B509" s="0" t="s">
        <v>21446</v>
      </c>
      <c r="C509" s="0" t="s">
        <v>21445</v>
      </c>
      <c r="D509" s="0" t="s">
        <v>18364</v>
      </c>
      <c r="E509" s="0" t="s">
        <v>21445</v>
      </c>
      <c r="F509" s="0" t="n">
        <v>1</v>
      </c>
      <c r="G509" s="0" t="s">
        <v>434</v>
      </c>
      <c r="H509" s="0" t="s">
        <v>2170</v>
      </c>
      <c r="I509" s="0" t="s">
        <v>2170</v>
      </c>
      <c r="J509" s="0" t="s">
        <v>2170</v>
      </c>
      <c r="K509" s="0" t="s">
        <v>2170</v>
      </c>
      <c r="L509" s="0" t="s">
        <v>2170</v>
      </c>
      <c r="M509" s="0" t="s">
        <v>2170</v>
      </c>
      <c r="N509" s="0" t="n">
        <f aca="false">FALSE()</f>
        <v>0</v>
      </c>
      <c r="O509" s="0" t="s">
        <v>21447</v>
      </c>
      <c r="P509" s="0" t="s">
        <v>17780</v>
      </c>
      <c r="Q509" s="0" t="n">
        <v>12</v>
      </c>
      <c r="R509" s="380" t="n">
        <v>47694.125</v>
      </c>
      <c r="S509" s="223" t="n">
        <v>1000</v>
      </c>
      <c r="T509" s="0" t="s">
        <v>2132</v>
      </c>
      <c r="U509" s="380" t="n">
        <v>45035.125</v>
      </c>
      <c r="V509" s="380" t="n">
        <v>45062.125</v>
      </c>
      <c r="W509" s="0" t="s">
        <v>2132</v>
      </c>
      <c r="X509" s="0" t="s">
        <v>2170</v>
      </c>
      <c r="Y509" s="0" t="s">
        <v>601</v>
      </c>
      <c r="Z509" s="0" t="s">
        <v>2602</v>
      </c>
      <c r="AA509" s="0" t="s">
        <v>610</v>
      </c>
      <c r="AB509" s="0" t="s">
        <v>17781</v>
      </c>
      <c r="AC509" s="0" t="n">
        <v>2000000</v>
      </c>
      <c r="AD509" s="0" t="n">
        <v>2000000</v>
      </c>
      <c r="AE509" s="0" t="n">
        <v>5</v>
      </c>
      <c r="AF509" s="0" t="n">
        <f aca="false">FALSE()</f>
        <v>0</v>
      </c>
      <c r="AG509" s="0" t="n">
        <f aca="false">TRUE()</f>
        <v>1</v>
      </c>
      <c r="AH509" s="0" t="n">
        <f aca="false">TRUE()</f>
        <v>1</v>
      </c>
      <c r="AI509" s="0" t="n">
        <f aca="false">FALSE()</f>
        <v>0</v>
      </c>
      <c r="AJ509" s="0" t="n">
        <f aca="false">FALSE()</f>
        <v>0</v>
      </c>
      <c r="AK509" s="0" t="n">
        <f aca="false">FALSE()</f>
        <v>0</v>
      </c>
      <c r="AL509" s="0" t="s">
        <v>2129</v>
      </c>
      <c r="AM509" s="0" t="n">
        <f aca="false">TRUE()</f>
        <v>1</v>
      </c>
      <c r="AN509" s="0" t="s">
        <v>21448</v>
      </c>
      <c r="AO509" s="0" t="n">
        <v>1</v>
      </c>
      <c r="AP509" s="0" t="s">
        <v>21449</v>
      </c>
      <c r="AQ509" s="0" t="s">
        <v>21450</v>
      </c>
      <c r="AR509" s="0" t="n">
        <f aca="false">TRUE()</f>
        <v>1</v>
      </c>
      <c r="AS509" s="0" t="n">
        <f aca="false">FALSE()</f>
        <v>0</v>
      </c>
      <c r="AT509" s="0" t="n">
        <f aca="false">FALSE()</f>
        <v>0</v>
      </c>
      <c r="AU509" s="0" t="n">
        <f aca="false">FALSE()</f>
        <v>0</v>
      </c>
      <c r="AV509" s="0" t="n">
        <f aca="false">FALSE()</f>
        <v>0</v>
      </c>
      <c r="AW509" s="0" t="n">
        <f aca="false">TRUE()</f>
        <v>1</v>
      </c>
      <c r="AX509" s="380" t="n">
        <v>45062.6298611111</v>
      </c>
      <c r="AY509" s="380" t="n">
        <v>45062.4166666667</v>
      </c>
      <c r="AZ509" s="0" t="n">
        <v>2</v>
      </c>
      <c r="BA509" s="0" t="s">
        <v>18502</v>
      </c>
      <c r="BB509" s="0" t="n">
        <v>0</v>
      </c>
      <c r="BC509" s="380" t="n">
        <v>25569.125</v>
      </c>
      <c r="BD509" s="0" t="s">
        <v>2170</v>
      </c>
      <c r="BE509" s="0" t="s">
        <v>2170</v>
      </c>
      <c r="BF509" s="0" t="s">
        <v>604</v>
      </c>
    </row>
    <row r="510" customFormat="false" ht="15" hidden="false" customHeight="false" outlineLevel="0" collapsed="false">
      <c r="A510" s="0" t="s">
        <v>21451</v>
      </c>
      <c r="B510" s="0" t="s">
        <v>21452</v>
      </c>
      <c r="C510" s="0" t="s">
        <v>21451</v>
      </c>
      <c r="D510" s="0" t="s">
        <v>2133</v>
      </c>
      <c r="E510" s="0" t="s">
        <v>21451</v>
      </c>
      <c r="F510" s="0" t="n">
        <v>1</v>
      </c>
      <c r="G510" s="0" t="s">
        <v>434</v>
      </c>
      <c r="H510" s="0" t="s">
        <v>2170</v>
      </c>
      <c r="I510" s="0" t="s">
        <v>2170</v>
      </c>
      <c r="J510" s="0" t="s">
        <v>2170</v>
      </c>
      <c r="K510" s="0" t="s">
        <v>2170</v>
      </c>
      <c r="L510" s="0" t="s">
        <v>2170</v>
      </c>
      <c r="M510" s="0" t="s">
        <v>2170</v>
      </c>
      <c r="N510" s="0" t="n">
        <f aca="false">FALSE()</f>
        <v>0</v>
      </c>
      <c r="O510" s="0" t="s">
        <v>21453</v>
      </c>
      <c r="P510" s="0" t="s">
        <v>17780</v>
      </c>
      <c r="Q510" s="0" t="n">
        <v>4</v>
      </c>
      <c r="R510" s="380" t="n">
        <v>48565.125</v>
      </c>
      <c r="S510" s="223" t="n">
        <v>937.5</v>
      </c>
      <c r="T510" s="0" t="s">
        <v>2132</v>
      </c>
      <c r="U510" s="380" t="n">
        <v>44921.125</v>
      </c>
      <c r="V510" s="380" t="n">
        <v>44951.125</v>
      </c>
      <c r="W510" s="0" t="s">
        <v>2132</v>
      </c>
      <c r="X510" s="0" t="s">
        <v>21454</v>
      </c>
      <c r="Y510" s="0" t="s">
        <v>601</v>
      </c>
      <c r="Z510" s="0" t="s">
        <v>2602</v>
      </c>
      <c r="AA510" s="0" t="s">
        <v>2891</v>
      </c>
      <c r="AB510" s="0" t="s">
        <v>17781</v>
      </c>
      <c r="AC510" s="0" t="n">
        <v>1591075</v>
      </c>
      <c r="AD510" s="0" t="n">
        <v>1591075</v>
      </c>
      <c r="AE510" s="0" t="n">
        <v>5</v>
      </c>
      <c r="AF510" s="0" t="n">
        <f aca="false">FALSE()</f>
        <v>0</v>
      </c>
      <c r="AG510" s="0" t="n">
        <f aca="false">TRUE()</f>
        <v>1</v>
      </c>
      <c r="AH510" s="0" t="n">
        <f aca="false">TRUE()</f>
        <v>1</v>
      </c>
      <c r="AI510" s="0" t="n">
        <f aca="false">TRUE()</f>
        <v>1</v>
      </c>
      <c r="AJ510" s="0" t="n">
        <f aca="false">FALSE()</f>
        <v>0</v>
      </c>
      <c r="AK510" s="0" t="n">
        <f aca="false">TRUE()</f>
        <v>1</v>
      </c>
      <c r="AL510" s="0" t="s">
        <v>2129</v>
      </c>
      <c r="AM510" s="0" t="n">
        <f aca="false">TRUE()</f>
        <v>1</v>
      </c>
      <c r="AN510" s="0" t="s">
        <v>21455</v>
      </c>
      <c r="AO510" s="0" t="n">
        <v>1</v>
      </c>
      <c r="AP510" s="0" t="s">
        <v>21456</v>
      </c>
      <c r="AQ510" s="0" t="s">
        <v>21457</v>
      </c>
      <c r="AR510" s="0" t="n">
        <f aca="false">TRUE()</f>
        <v>1</v>
      </c>
      <c r="AS510" s="0" t="n">
        <f aca="false">TRUE()</f>
        <v>1</v>
      </c>
      <c r="AT510" s="0" t="n">
        <f aca="false">FALSE()</f>
        <v>0</v>
      </c>
      <c r="AU510" s="0" t="n">
        <f aca="false">FALSE()</f>
        <v>0</v>
      </c>
      <c r="AV510" s="0" t="n">
        <f aca="false">FALSE()</f>
        <v>0</v>
      </c>
      <c r="AW510" s="0" t="n">
        <f aca="false">TRUE()</f>
        <v>1</v>
      </c>
      <c r="AX510" s="380" t="n">
        <v>45859.125</v>
      </c>
      <c r="AY510" s="380" t="n">
        <v>45859.125</v>
      </c>
      <c r="AZ510" s="0" t="n">
        <v>0</v>
      </c>
      <c r="BA510" s="0" t="s">
        <v>21458</v>
      </c>
      <c r="BB510" s="0" t="n">
        <v>0</v>
      </c>
      <c r="BC510" s="380" t="n">
        <v>25569.125</v>
      </c>
      <c r="BD510" s="0" t="s">
        <v>2170</v>
      </c>
      <c r="BE510" s="0" t="s">
        <v>2170</v>
      </c>
      <c r="BF510" s="0" t="s">
        <v>2118</v>
      </c>
    </row>
    <row r="511" customFormat="false" ht="15" hidden="false" customHeight="false" outlineLevel="0" collapsed="false">
      <c r="A511" s="0" t="s">
        <v>21459</v>
      </c>
      <c r="B511" s="0" t="s">
        <v>21460</v>
      </c>
      <c r="C511" s="0" t="s">
        <v>21459</v>
      </c>
      <c r="D511" s="0" t="s">
        <v>2133</v>
      </c>
      <c r="E511" s="0" t="s">
        <v>21459</v>
      </c>
      <c r="F511" s="0" t="n">
        <v>1</v>
      </c>
      <c r="G511" s="0" t="s">
        <v>434</v>
      </c>
      <c r="H511" s="0" t="s">
        <v>2170</v>
      </c>
      <c r="I511" s="0" t="s">
        <v>2170</v>
      </c>
      <c r="J511" s="0" t="s">
        <v>2170</v>
      </c>
      <c r="K511" s="0" t="s">
        <v>2170</v>
      </c>
      <c r="L511" s="0" t="s">
        <v>2170</v>
      </c>
      <c r="M511" s="0" t="s">
        <v>2170</v>
      </c>
      <c r="N511" s="0" t="n">
        <f aca="false">FALSE()</f>
        <v>0</v>
      </c>
      <c r="O511" s="0" t="s">
        <v>21461</v>
      </c>
      <c r="P511" s="0" t="s">
        <v>17780</v>
      </c>
      <c r="Q511" s="0" t="n">
        <v>2</v>
      </c>
      <c r="R511" s="380" t="n">
        <v>46413.125</v>
      </c>
      <c r="S511" s="223" t="n">
        <v>1000</v>
      </c>
      <c r="T511" s="0" t="s">
        <v>2132</v>
      </c>
      <c r="U511" s="380" t="n">
        <v>44768.125</v>
      </c>
      <c r="V511" s="380" t="n">
        <v>44775.125</v>
      </c>
      <c r="W511" s="0" t="s">
        <v>2132</v>
      </c>
      <c r="X511" s="0" t="s">
        <v>21462</v>
      </c>
      <c r="Y511" s="0" t="s">
        <v>601</v>
      </c>
      <c r="Z511" s="0" t="s">
        <v>2602</v>
      </c>
      <c r="AA511" s="0" t="s">
        <v>2330</v>
      </c>
      <c r="AB511" s="0" t="s">
        <v>17781</v>
      </c>
      <c r="AC511" s="0" t="n">
        <v>200000</v>
      </c>
      <c r="AD511" s="0" t="n">
        <v>200000</v>
      </c>
      <c r="AE511" s="0" t="n">
        <v>5</v>
      </c>
      <c r="AF511" s="0" t="n">
        <f aca="false">FALSE()</f>
        <v>0</v>
      </c>
      <c r="AG511" s="0" t="n">
        <f aca="false">TRUE()</f>
        <v>1</v>
      </c>
      <c r="AH511" s="0" t="n">
        <f aca="false">TRUE()</f>
        <v>1</v>
      </c>
      <c r="AI511" s="0" t="n">
        <f aca="false">FALSE()</f>
        <v>0</v>
      </c>
      <c r="AJ511" s="0" t="n">
        <f aca="false">FALSE()</f>
        <v>0</v>
      </c>
      <c r="AK511" s="0" t="n">
        <f aca="false">FALSE()</f>
        <v>0</v>
      </c>
      <c r="AL511" s="0" t="s">
        <v>2129</v>
      </c>
      <c r="AM511" s="0" t="n">
        <f aca="false">TRUE()</f>
        <v>1</v>
      </c>
      <c r="AN511" s="0" t="s">
        <v>21463</v>
      </c>
      <c r="AO511" s="0" t="n">
        <v>1</v>
      </c>
      <c r="AP511" s="0" t="s">
        <v>21464</v>
      </c>
      <c r="AQ511" s="0" t="s">
        <v>21465</v>
      </c>
      <c r="AR511" s="0" t="n">
        <f aca="false">TRUE()</f>
        <v>1</v>
      </c>
      <c r="AS511" s="0" t="n">
        <f aca="false">FALSE()</f>
        <v>0</v>
      </c>
      <c r="AT511" s="0" t="n">
        <f aca="false">FALSE()</f>
        <v>0</v>
      </c>
      <c r="AU511" s="0" t="n">
        <f aca="false">FALSE()</f>
        <v>0</v>
      </c>
      <c r="AV511" s="0" t="n">
        <f aca="false">FALSE()</f>
        <v>0</v>
      </c>
      <c r="AW511" s="0" t="n">
        <f aca="false">TRUE()</f>
        <v>1</v>
      </c>
      <c r="AX511" s="380" t="n">
        <v>44775.7104166667</v>
      </c>
      <c r="AY511" s="380" t="n">
        <v>44775.4166666667</v>
      </c>
      <c r="AZ511" s="0" t="n">
        <v>2</v>
      </c>
      <c r="BA511" s="0" t="s">
        <v>21466</v>
      </c>
      <c r="BB511" s="0" t="n">
        <v>0</v>
      </c>
      <c r="BC511" s="380" t="n">
        <v>46049.125</v>
      </c>
      <c r="BD511" s="0" t="s">
        <v>2170</v>
      </c>
      <c r="BE511" s="0" t="s">
        <v>2170</v>
      </c>
      <c r="BF511" s="0" t="s">
        <v>604</v>
      </c>
    </row>
    <row r="512" customFormat="false" ht="15" hidden="false" customHeight="false" outlineLevel="0" collapsed="false">
      <c r="A512" s="0" t="s">
        <v>21467</v>
      </c>
      <c r="B512" s="0" t="s">
        <v>21468</v>
      </c>
      <c r="C512" s="0" t="s">
        <v>21467</v>
      </c>
      <c r="D512" s="0" t="s">
        <v>2133</v>
      </c>
      <c r="E512" s="0" t="s">
        <v>21467</v>
      </c>
      <c r="F512" s="0" t="n">
        <v>1</v>
      </c>
      <c r="G512" s="0" t="s">
        <v>434</v>
      </c>
      <c r="H512" s="0" t="s">
        <v>2170</v>
      </c>
      <c r="I512" s="0" t="s">
        <v>2170</v>
      </c>
      <c r="J512" s="0" t="s">
        <v>2170</v>
      </c>
      <c r="K512" s="0" t="s">
        <v>2170</v>
      </c>
      <c r="L512" s="0" t="s">
        <v>2170</v>
      </c>
      <c r="M512" s="0" t="s">
        <v>2170</v>
      </c>
      <c r="N512" s="0" t="n">
        <f aca="false">FALSE()</f>
        <v>0</v>
      </c>
      <c r="O512" s="0" t="s">
        <v>21469</v>
      </c>
      <c r="P512" s="0" t="s">
        <v>17838</v>
      </c>
      <c r="Q512" s="0" t="n">
        <v>4</v>
      </c>
      <c r="R512" s="380" t="n">
        <v>50361.125</v>
      </c>
      <c r="S512" s="223" t="n">
        <v>1000</v>
      </c>
      <c r="T512" s="0" t="s">
        <v>2132</v>
      </c>
      <c r="U512" s="380" t="n">
        <v>44686.125</v>
      </c>
      <c r="V512" s="380" t="n">
        <v>44901.125</v>
      </c>
      <c r="W512" s="0" t="s">
        <v>2132</v>
      </c>
      <c r="X512" s="0" t="s">
        <v>21470</v>
      </c>
      <c r="Y512" s="0" t="s">
        <v>601</v>
      </c>
      <c r="Z512" s="0" t="s">
        <v>2602</v>
      </c>
      <c r="AA512" s="0" t="s">
        <v>610</v>
      </c>
      <c r="AB512" s="0" t="s">
        <v>17781</v>
      </c>
      <c r="AC512" s="0" t="n">
        <v>5000000</v>
      </c>
      <c r="AD512" s="0" t="n">
        <v>5000000</v>
      </c>
      <c r="AE512" s="0" t="n">
        <v>5</v>
      </c>
      <c r="AF512" s="0" t="n">
        <f aca="false">FALSE()</f>
        <v>0</v>
      </c>
      <c r="AG512" s="0" t="n">
        <f aca="false">TRUE()</f>
        <v>1</v>
      </c>
      <c r="AH512" s="0" t="n">
        <f aca="false">TRUE()</f>
        <v>1</v>
      </c>
      <c r="AI512" s="0" t="n">
        <f aca="false">FALSE()</f>
        <v>0</v>
      </c>
      <c r="AJ512" s="0" t="n">
        <f aca="false">FALSE()</f>
        <v>0</v>
      </c>
      <c r="AK512" s="0" t="n">
        <f aca="false">FALSE()</f>
        <v>0</v>
      </c>
      <c r="AL512" s="0" t="s">
        <v>2129</v>
      </c>
      <c r="AM512" s="0" t="n">
        <f aca="false">TRUE()</f>
        <v>1</v>
      </c>
      <c r="AN512" s="0" t="s">
        <v>21471</v>
      </c>
      <c r="AO512" s="0" t="n">
        <v>1</v>
      </c>
      <c r="AP512" s="0" t="s">
        <v>21472</v>
      </c>
      <c r="AQ512" s="0" t="s">
        <v>21473</v>
      </c>
      <c r="AR512" s="0" t="n">
        <f aca="false">TRUE()</f>
        <v>1</v>
      </c>
      <c r="AS512" s="0" t="n">
        <f aca="false">FALSE()</f>
        <v>0</v>
      </c>
      <c r="AT512" s="0" t="n">
        <f aca="false">FALSE()</f>
        <v>0</v>
      </c>
      <c r="AU512" s="0" t="n">
        <f aca="false">FALSE()</f>
        <v>0</v>
      </c>
      <c r="AV512" s="0" t="n">
        <f aca="false">FALSE()</f>
        <v>0</v>
      </c>
      <c r="AW512" s="0" t="n">
        <f aca="false">TRUE()</f>
        <v>1</v>
      </c>
      <c r="AX512" s="380" t="n">
        <v>44901.6888888889</v>
      </c>
      <c r="AY512" s="380" t="n">
        <v>44901.4166666667</v>
      </c>
      <c r="AZ512" s="0" t="n">
        <v>1</v>
      </c>
      <c r="BA512" s="0" t="s">
        <v>17892</v>
      </c>
      <c r="BB512" s="0" t="n">
        <v>0</v>
      </c>
      <c r="BC512" s="380" t="n">
        <v>46357.125</v>
      </c>
      <c r="BD512" s="0" t="s">
        <v>2170</v>
      </c>
      <c r="BE512" s="0" t="s">
        <v>2170</v>
      </c>
      <c r="BF512" s="0" t="s">
        <v>2118</v>
      </c>
    </row>
    <row r="513" customFormat="false" ht="15" hidden="false" customHeight="false" outlineLevel="0" collapsed="false">
      <c r="A513" s="0" t="s">
        <v>21474</v>
      </c>
      <c r="B513" s="0" t="s">
        <v>21475</v>
      </c>
      <c r="C513" s="0" t="s">
        <v>21474</v>
      </c>
      <c r="D513" s="0" t="s">
        <v>2133</v>
      </c>
      <c r="E513" s="0" t="s">
        <v>21474</v>
      </c>
      <c r="F513" s="0" t="n">
        <v>1</v>
      </c>
      <c r="G513" s="0" t="s">
        <v>434</v>
      </c>
      <c r="H513" s="0" t="s">
        <v>2170</v>
      </c>
      <c r="I513" s="0" t="s">
        <v>2170</v>
      </c>
      <c r="J513" s="0" t="s">
        <v>2170</v>
      </c>
      <c r="K513" s="0" t="s">
        <v>2170</v>
      </c>
      <c r="L513" s="0" t="s">
        <v>2170</v>
      </c>
      <c r="M513" s="0" t="s">
        <v>2170</v>
      </c>
      <c r="N513" s="0" t="n">
        <f aca="false">FALSE()</f>
        <v>0</v>
      </c>
      <c r="O513" s="0" t="s">
        <v>21476</v>
      </c>
      <c r="P513" s="0" t="s">
        <v>17838</v>
      </c>
      <c r="Q513" s="0" t="n">
        <v>2</v>
      </c>
      <c r="R513" s="380" t="n">
        <v>53866.125</v>
      </c>
      <c r="S513" s="223" t="n">
        <v>200000</v>
      </c>
      <c r="T513" s="0" t="s">
        <v>18300</v>
      </c>
      <c r="U513" s="380" t="n">
        <v>42909.125</v>
      </c>
      <c r="V513" s="380" t="n">
        <v>42909.125</v>
      </c>
      <c r="W513" s="0" t="s">
        <v>2170</v>
      </c>
      <c r="X513" s="0" t="s">
        <v>19997</v>
      </c>
      <c r="Y513" s="0" t="s">
        <v>601</v>
      </c>
      <c r="Z513" s="0" t="s">
        <v>2602</v>
      </c>
      <c r="AA513" s="0" t="s">
        <v>600</v>
      </c>
      <c r="AB513" s="0" t="s">
        <v>17848</v>
      </c>
      <c r="AC513" s="0" t="n">
        <v>35000</v>
      </c>
      <c r="AD513" s="0" t="n">
        <v>10000</v>
      </c>
      <c r="AE513" s="0" t="n">
        <v>5</v>
      </c>
      <c r="AF513" s="0" t="n">
        <f aca="false">FALSE()</f>
        <v>0</v>
      </c>
      <c r="AG513" s="0" t="n">
        <f aca="false">TRUE()</f>
        <v>1</v>
      </c>
      <c r="AH513" s="0" t="n">
        <f aca="false">TRUE()</f>
        <v>1</v>
      </c>
      <c r="AI513" s="0" t="n">
        <f aca="false">FALSE()</f>
        <v>0</v>
      </c>
      <c r="AJ513" s="0" t="n">
        <f aca="false">FALSE()</f>
        <v>0</v>
      </c>
      <c r="AK513" s="0" t="n">
        <f aca="false">FALSE()</f>
        <v>0</v>
      </c>
      <c r="AL513" s="0" t="s">
        <v>3129</v>
      </c>
      <c r="AM513" s="0" t="n">
        <f aca="false">TRUE()</f>
        <v>1</v>
      </c>
      <c r="AN513" s="0" t="s">
        <v>21477</v>
      </c>
      <c r="AO513" s="0" t="n">
        <v>1</v>
      </c>
      <c r="AP513" s="0" t="s">
        <v>21478</v>
      </c>
      <c r="AQ513" s="0" t="s">
        <v>21479</v>
      </c>
      <c r="AR513" s="0" t="n">
        <f aca="false">TRUE()</f>
        <v>1</v>
      </c>
      <c r="AS513" s="0" t="n">
        <f aca="false">FALSE()</f>
        <v>0</v>
      </c>
      <c r="AT513" s="0" t="n">
        <f aca="false">FALSE()</f>
        <v>0</v>
      </c>
      <c r="AU513" s="0" t="n">
        <f aca="false">FALSE()</f>
        <v>0</v>
      </c>
      <c r="AV513" s="0" t="n">
        <f aca="false">FALSE()</f>
        <v>0</v>
      </c>
      <c r="AW513" s="0" t="n">
        <f aca="false">TRUE()</f>
        <v>1</v>
      </c>
      <c r="AX513" s="380" t="n">
        <v>44727.6145833333</v>
      </c>
      <c r="AY513" s="380" t="n">
        <v>44727.4166666667</v>
      </c>
      <c r="AZ513" s="0" t="n">
        <v>1</v>
      </c>
      <c r="BA513" s="0" t="s">
        <v>17903</v>
      </c>
      <c r="BB513" s="0" t="n">
        <v>1</v>
      </c>
      <c r="BC513" s="380" t="n">
        <v>25569.125</v>
      </c>
      <c r="BD513" s="0" t="s">
        <v>2170</v>
      </c>
      <c r="BE513" s="0" t="s">
        <v>2170</v>
      </c>
      <c r="BF513" s="0" t="s">
        <v>2118</v>
      </c>
    </row>
    <row r="514" customFormat="false" ht="15" hidden="false" customHeight="false" outlineLevel="0" collapsed="false">
      <c r="A514" s="0" t="s">
        <v>21480</v>
      </c>
      <c r="B514" s="0" t="s">
        <v>21481</v>
      </c>
      <c r="C514" s="0" t="s">
        <v>21480</v>
      </c>
      <c r="D514" s="0" t="s">
        <v>2133</v>
      </c>
      <c r="E514" s="0" t="s">
        <v>21480</v>
      </c>
      <c r="F514" s="0" t="n">
        <v>1</v>
      </c>
      <c r="G514" s="0" t="s">
        <v>434</v>
      </c>
      <c r="H514" s="0" t="s">
        <v>2596</v>
      </c>
      <c r="I514" s="0" t="s">
        <v>2596</v>
      </c>
      <c r="J514" s="0" t="s">
        <v>12506</v>
      </c>
      <c r="K514" s="0" t="s">
        <v>2170</v>
      </c>
      <c r="L514" s="0" t="s">
        <v>12506</v>
      </c>
      <c r="M514" s="0" t="s">
        <v>2170</v>
      </c>
      <c r="N514" s="0" t="n">
        <f aca="false">FALSE()</f>
        <v>0</v>
      </c>
      <c r="O514" s="0" t="s">
        <v>21482</v>
      </c>
      <c r="P514" s="0" t="s">
        <v>17838</v>
      </c>
      <c r="Q514" s="0" t="n">
        <v>2</v>
      </c>
      <c r="R514" s="380" t="n">
        <v>46809.125</v>
      </c>
      <c r="S514" s="223" t="n">
        <v>1000</v>
      </c>
      <c r="T514" s="0" t="s">
        <v>2132</v>
      </c>
      <c r="U514" s="380" t="n">
        <v>45246.125</v>
      </c>
      <c r="V514" s="380" t="n">
        <v>45272.125</v>
      </c>
      <c r="W514" s="0" t="s">
        <v>2132</v>
      </c>
      <c r="X514" s="0" t="s">
        <v>21483</v>
      </c>
      <c r="Y514" s="0" t="s">
        <v>601</v>
      </c>
      <c r="Z514" s="0" t="s">
        <v>2602</v>
      </c>
      <c r="AA514" s="0" t="s">
        <v>610</v>
      </c>
      <c r="AB514" s="0" t="s">
        <v>17781</v>
      </c>
      <c r="AC514" s="0" t="n">
        <v>167099</v>
      </c>
      <c r="AD514" s="0" t="n">
        <v>500000</v>
      </c>
      <c r="AE514" s="0" t="n">
        <v>5</v>
      </c>
      <c r="AF514" s="0" t="n">
        <f aca="false">FALSE()</f>
        <v>0</v>
      </c>
      <c r="AG514" s="0" t="n">
        <f aca="false">TRUE()</f>
        <v>1</v>
      </c>
      <c r="AH514" s="0" t="n">
        <f aca="false">TRUE()</f>
        <v>1</v>
      </c>
      <c r="AI514" s="0" t="n">
        <f aca="false">FALSE()</f>
        <v>0</v>
      </c>
      <c r="AJ514" s="0" t="n">
        <f aca="false">FALSE()</f>
        <v>0</v>
      </c>
      <c r="AK514" s="0" t="n">
        <f aca="false">FALSE()</f>
        <v>0</v>
      </c>
      <c r="AL514" s="0" t="s">
        <v>3129</v>
      </c>
      <c r="AM514" s="0" t="n">
        <f aca="false">TRUE()</f>
        <v>1</v>
      </c>
      <c r="AN514" s="0" t="s">
        <v>21484</v>
      </c>
      <c r="AO514" s="0" t="n">
        <v>1</v>
      </c>
      <c r="AP514" s="0" t="s">
        <v>21485</v>
      </c>
      <c r="AQ514" s="0" t="s">
        <v>21486</v>
      </c>
      <c r="AR514" s="0" t="n">
        <f aca="false">TRUE()</f>
        <v>1</v>
      </c>
      <c r="AS514" s="0" t="n">
        <f aca="false">FALSE()</f>
        <v>0</v>
      </c>
      <c r="AT514" s="0" t="n">
        <f aca="false">FALSE()</f>
        <v>0</v>
      </c>
      <c r="AU514" s="0" t="n">
        <f aca="false">FALSE()</f>
        <v>0</v>
      </c>
      <c r="AV514" s="0" t="n">
        <f aca="false">FALSE()</f>
        <v>0</v>
      </c>
      <c r="AW514" s="0" t="n">
        <f aca="false">TRUE()</f>
        <v>1</v>
      </c>
      <c r="AX514" s="380" t="n">
        <v>45281.4159722222</v>
      </c>
      <c r="AY514" s="380" t="n">
        <v>45281.4166666667</v>
      </c>
      <c r="AZ514" s="0" t="n">
        <v>1</v>
      </c>
      <c r="BA514" s="0" t="s">
        <v>17892</v>
      </c>
      <c r="BB514" s="0" t="n">
        <v>1</v>
      </c>
      <c r="BC514" s="380" t="n">
        <v>46717.125</v>
      </c>
      <c r="BD514" s="0" t="s">
        <v>12506</v>
      </c>
      <c r="BE514" s="0" t="s">
        <v>2170</v>
      </c>
      <c r="BF514" s="0" t="s">
        <v>2118</v>
      </c>
    </row>
    <row r="515" customFormat="false" ht="15" hidden="false" customHeight="false" outlineLevel="0" collapsed="false">
      <c r="A515" s="0" t="s">
        <v>21487</v>
      </c>
      <c r="B515" s="0" t="s">
        <v>21488</v>
      </c>
      <c r="C515" s="0" t="s">
        <v>21487</v>
      </c>
      <c r="D515" s="0" t="s">
        <v>2133</v>
      </c>
      <c r="E515" s="0" t="s">
        <v>21487</v>
      </c>
      <c r="F515" s="0" t="n">
        <v>1</v>
      </c>
      <c r="G515" s="0" t="s">
        <v>434</v>
      </c>
      <c r="H515" s="0" t="s">
        <v>2170</v>
      </c>
      <c r="I515" s="0" t="s">
        <v>2170</v>
      </c>
      <c r="J515" s="0" t="s">
        <v>2170</v>
      </c>
      <c r="K515" s="0" t="s">
        <v>2170</v>
      </c>
      <c r="L515" s="0" t="s">
        <v>2170</v>
      </c>
      <c r="M515" s="0" t="s">
        <v>2170</v>
      </c>
      <c r="N515" s="0" t="n">
        <f aca="false">FALSE()</f>
        <v>0</v>
      </c>
      <c r="O515" s="0" t="s">
        <v>21489</v>
      </c>
      <c r="P515" s="0" t="s">
        <v>17780</v>
      </c>
      <c r="Q515" s="0" t="n">
        <v>2</v>
      </c>
      <c r="R515" s="380" t="n">
        <v>46129.125</v>
      </c>
      <c r="S515" s="223" t="n">
        <v>1000</v>
      </c>
      <c r="T515" s="0" t="s">
        <v>2132</v>
      </c>
      <c r="U515" s="380" t="n">
        <v>45026.125</v>
      </c>
      <c r="V515" s="380" t="n">
        <v>45037.125</v>
      </c>
      <c r="W515" s="0" t="s">
        <v>2132</v>
      </c>
      <c r="X515" s="0" t="s">
        <v>21490</v>
      </c>
      <c r="Y515" s="0" t="s">
        <v>601</v>
      </c>
      <c r="Z515" s="0" t="s">
        <v>2602</v>
      </c>
      <c r="AA515" s="0" t="s">
        <v>2114</v>
      </c>
      <c r="AB515" s="0" t="s">
        <v>17781</v>
      </c>
      <c r="AC515" s="0" t="n">
        <v>20000000</v>
      </c>
      <c r="AD515" s="0" t="n">
        <v>20000000</v>
      </c>
      <c r="AE515" s="0" t="n">
        <v>5</v>
      </c>
      <c r="AF515" s="0" t="n">
        <f aca="false">FALSE()</f>
        <v>0</v>
      </c>
      <c r="AG515" s="0" t="n">
        <f aca="false">TRUE()</f>
        <v>1</v>
      </c>
      <c r="AH515" s="0" t="n">
        <f aca="false">TRUE()</f>
        <v>1</v>
      </c>
      <c r="AI515" s="0" t="n">
        <f aca="false">FALSE()</f>
        <v>0</v>
      </c>
      <c r="AJ515" s="0" t="n">
        <f aca="false">FALSE()</f>
        <v>0</v>
      </c>
      <c r="AK515" s="0" t="n">
        <f aca="false">FALSE()</f>
        <v>0</v>
      </c>
      <c r="AL515" s="0" t="s">
        <v>2129</v>
      </c>
      <c r="AM515" s="0" t="n">
        <f aca="false">TRUE()</f>
        <v>1</v>
      </c>
      <c r="AN515" s="0" t="s">
        <v>21491</v>
      </c>
      <c r="AO515" s="0" t="n">
        <v>1</v>
      </c>
      <c r="AP515" s="0" t="s">
        <v>21492</v>
      </c>
      <c r="AQ515" s="0" t="s">
        <v>21493</v>
      </c>
      <c r="AR515" s="0" t="n">
        <f aca="false">TRUE()</f>
        <v>1</v>
      </c>
      <c r="AS515" s="0" t="n">
        <f aca="false">FALSE()</f>
        <v>0</v>
      </c>
      <c r="AT515" s="0" t="n">
        <f aca="false">FALSE()</f>
        <v>0</v>
      </c>
      <c r="AU515" s="0" t="n">
        <f aca="false">FALSE()</f>
        <v>0</v>
      </c>
      <c r="AV515" s="0" t="n">
        <f aca="false">FALSE()</f>
        <v>0</v>
      </c>
      <c r="AW515" s="0" t="n">
        <f aca="false">TRUE()</f>
        <v>1</v>
      </c>
      <c r="AX515" s="380" t="n">
        <v>45037.6180555556</v>
      </c>
      <c r="AY515" s="380" t="n">
        <v>45037.4166666667</v>
      </c>
      <c r="AZ515" s="0" t="n">
        <v>1</v>
      </c>
      <c r="BA515" s="0" t="s">
        <v>10738</v>
      </c>
      <c r="BB515" s="0" t="n">
        <v>0</v>
      </c>
      <c r="BC515" s="380" t="n">
        <v>25569.125</v>
      </c>
      <c r="BD515" s="0" t="s">
        <v>2170</v>
      </c>
      <c r="BE515" s="0" t="s">
        <v>2170</v>
      </c>
      <c r="BF515" s="0" t="s">
        <v>2118</v>
      </c>
    </row>
    <row r="516" customFormat="false" ht="15" hidden="false" customHeight="false" outlineLevel="0" collapsed="false">
      <c r="A516" s="0" t="s">
        <v>21494</v>
      </c>
      <c r="B516" s="0" t="s">
        <v>21495</v>
      </c>
      <c r="C516" s="0" t="s">
        <v>21494</v>
      </c>
      <c r="D516" s="0" t="s">
        <v>2133</v>
      </c>
      <c r="E516" s="0" t="s">
        <v>21494</v>
      </c>
      <c r="F516" s="0" t="n">
        <v>1</v>
      </c>
      <c r="G516" s="0" t="s">
        <v>434</v>
      </c>
      <c r="H516" s="0" t="s">
        <v>2170</v>
      </c>
      <c r="I516" s="0" t="s">
        <v>2170</v>
      </c>
      <c r="J516" s="0" t="s">
        <v>2170</v>
      </c>
      <c r="K516" s="0" t="s">
        <v>2170</v>
      </c>
      <c r="L516" s="0" t="s">
        <v>2170</v>
      </c>
      <c r="M516" s="0" t="s">
        <v>2170</v>
      </c>
      <c r="N516" s="0" t="n">
        <f aca="false">FALSE()</f>
        <v>0</v>
      </c>
      <c r="O516" s="0" t="s">
        <v>21496</v>
      </c>
      <c r="P516" s="0" t="s">
        <v>17838</v>
      </c>
      <c r="Q516" s="0" t="n">
        <v>2</v>
      </c>
      <c r="R516" s="380" t="n">
        <v>46322.125</v>
      </c>
      <c r="S516" s="223" t="n">
        <v>1000</v>
      </c>
      <c r="T516" s="0" t="s">
        <v>2132</v>
      </c>
      <c r="U516" s="380" t="n">
        <v>45260.125</v>
      </c>
      <c r="V516" s="380" t="n">
        <v>45267.125</v>
      </c>
      <c r="W516" s="0" t="s">
        <v>2132</v>
      </c>
      <c r="X516" s="0" t="s">
        <v>21497</v>
      </c>
      <c r="Y516" s="0" t="s">
        <v>601</v>
      </c>
      <c r="Z516" s="0" t="s">
        <v>2602</v>
      </c>
      <c r="AA516" s="0" t="s">
        <v>2114</v>
      </c>
      <c r="AB516" s="0" t="s">
        <v>17781</v>
      </c>
      <c r="AC516" s="0" t="n">
        <v>333485</v>
      </c>
      <c r="AD516" s="0" t="n">
        <v>500000</v>
      </c>
      <c r="AE516" s="0" t="n">
        <v>5</v>
      </c>
      <c r="AF516" s="0" t="n">
        <f aca="false">FALSE()</f>
        <v>0</v>
      </c>
      <c r="AG516" s="0" t="n">
        <f aca="false">TRUE()</f>
        <v>1</v>
      </c>
      <c r="AH516" s="0" t="n">
        <f aca="false">TRUE()</f>
        <v>1</v>
      </c>
      <c r="AI516" s="0" t="n">
        <f aca="false">FALSE()</f>
        <v>0</v>
      </c>
      <c r="AJ516" s="0" t="n">
        <f aca="false">FALSE()</f>
        <v>0</v>
      </c>
      <c r="AK516" s="0" t="n">
        <f aca="false">FALSE()</f>
        <v>0</v>
      </c>
      <c r="AL516" s="0" t="s">
        <v>3129</v>
      </c>
      <c r="AM516" s="0" t="n">
        <f aca="false">TRUE()</f>
        <v>1</v>
      </c>
      <c r="AN516" s="0" t="s">
        <v>21498</v>
      </c>
      <c r="AO516" s="0" t="n">
        <v>1</v>
      </c>
      <c r="AP516" s="0" t="s">
        <v>21499</v>
      </c>
      <c r="AQ516" s="0" t="s">
        <v>21500</v>
      </c>
      <c r="AR516" s="0" t="n">
        <f aca="false">TRUE()</f>
        <v>1</v>
      </c>
      <c r="AS516" s="0" t="n">
        <f aca="false">FALSE()</f>
        <v>0</v>
      </c>
      <c r="AT516" s="0" t="n">
        <f aca="false">FALSE()</f>
        <v>0</v>
      </c>
      <c r="AU516" s="0" t="n">
        <f aca="false">FALSE()</f>
        <v>0</v>
      </c>
      <c r="AV516" s="0" t="n">
        <f aca="false">FALSE()</f>
        <v>0</v>
      </c>
      <c r="AW516" s="0" t="n">
        <f aca="false">FALSE()</f>
        <v>0</v>
      </c>
      <c r="AX516" s="380" t="n">
        <v>45280.4506944444</v>
      </c>
      <c r="AY516" s="380" t="n">
        <v>45280.4166666667</v>
      </c>
      <c r="AZ516" s="0" t="n">
        <v>1</v>
      </c>
      <c r="BA516" s="0" t="s">
        <v>9116</v>
      </c>
      <c r="BB516" s="0" t="n">
        <v>1</v>
      </c>
      <c r="BC516" s="380" t="n">
        <v>46230.125</v>
      </c>
      <c r="BD516" s="0" t="s">
        <v>2170</v>
      </c>
      <c r="BE516" s="0" t="s">
        <v>2170</v>
      </c>
      <c r="BF516" s="0" t="s">
        <v>2118</v>
      </c>
    </row>
    <row r="517" customFormat="false" ht="15" hidden="false" customHeight="false" outlineLevel="0" collapsed="false">
      <c r="A517" s="0" t="s">
        <v>21501</v>
      </c>
      <c r="B517" s="0" t="s">
        <v>21502</v>
      </c>
      <c r="C517" s="0" t="s">
        <v>21501</v>
      </c>
      <c r="D517" s="0" t="s">
        <v>2133</v>
      </c>
      <c r="E517" s="0" t="s">
        <v>21501</v>
      </c>
      <c r="F517" s="0" t="n">
        <v>1</v>
      </c>
      <c r="G517" s="0" t="s">
        <v>434</v>
      </c>
      <c r="H517" s="0" t="s">
        <v>2170</v>
      </c>
      <c r="I517" s="0" t="s">
        <v>2170</v>
      </c>
      <c r="J517" s="0" t="s">
        <v>2170</v>
      </c>
      <c r="K517" s="0" t="s">
        <v>2170</v>
      </c>
      <c r="L517" s="0" t="s">
        <v>2170</v>
      </c>
      <c r="M517" s="0" t="s">
        <v>2170</v>
      </c>
      <c r="N517" s="0" t="n">
        <f aca="false">FALSE()</f>
        <v>0</v>
      </c>
      <c r="O517" s="0" t="s">
        <v>21503</v>
      </c>
      <c r="P517" s="0" t="s">
        <v>17780</v>
      </c>
      <c r="Q517" s="0" t="n">
        <v>4</v>
      </c>
      <c r="R517" s="380" t="n">
        <v>46288.125</v>
      </c>
      <c r="S517" s="223" t="n">
        <v>650</v>
      </c>
      <c r="T517" s="0" t="s">
        <v>2132</v>
      </c>
      <c r="U517" s="380" t="n">
        <v>44462.125</v>
      </c>
      <c r="V517" s="380" t="n">
        <v>44468.125</v>
      </c>
      <c r="W517" s="0" t="s">
        <v>2132</v>
      </c>
      <c r="X517" s="0" t="s">
        <v>21504</v>
      </c>
      <c r="Y517" s="0" t="s">
        <v>601</v>
      </c>
      <c r="Z517" s="0" t="s">
        <v>2602</v>
      </c>
      <c r="AA517" s="0" t="s">
        <v>610</v>
      </c>
      <c r="AB517" s="0" t="s">
        <v>17781</v>
      </c>
      <c r="AC517" s="0" t="n">
        <v>300000</v>
      </c>
      <c r="AD517" s="0" t="n">
        <v>300000</v>
      </c>
      <c r="AE517" s="0" t="n">
        <v>5</v>
      </c>
      <c r="AF517" s="0" t="n">
        <f aca="false">FALSE()</f>
        <v>0</v>
      </c>
      <c r="AG517" s="0" t="n">
        <f aca="false">TRUE()</f>
        <v>1</v>
      </c>
      <c r="AH517" s="0" t="n">
        <f aca="false">TRUE()</f>
        <v>1</v>
      </c>
      <c r="AI517" s="0" t="n">
        <f aca="false">FALSE()</f>
        <v>0</v>
      </c>
      <c r="AJ517" s="0" t="n">
        <f aca="false">FALSE()</f>
        <v>0</v>
      </c>
      <c r="AK517" s="0" t="n">
        <f aca="false">TRUE()</f>
        <v>1</v>
      </c>
      <c r="AL517" s="0" t="s">
        <v>2129</v>
      </c>
      <c r="AM517" s="0" t="n">
        <f aca="false">TRUE()</f>
        <v>1</v>
      </c>
      <c r="AN517" s="0" t="s">
        <v>21505</v>
      </c>
      <c r="AO517" s="0" t="n">
        <v>1</v>
      </c>
      <c r="AP517" s="0" t="s">
        <v>21506</v>
      </c>
      <c r="AQ517" s="0" t="s">
        <v>21507</v>
      </c>
      <c r="AR517" s="0" t="n">
        <f aca="false">TRUE()</f>
        <v>1</v>
      </c>
      <c r="AS517" s="0" t="n">
        <f aca="false">FALSE()</f>
        <v>0</v>
      </c>
      <c r="AT517" s="0" t="n">
        <f aca="false">FALSE()</f>
        <v>0</v>
      </c>
      <c r="AU517" s="0" t="n">
        <f aca="false">FALSE()</f>
        <v>0</v>
      </c>
      <c r="AV517" s="0" t="n">
        <f aca="false">FALSE()</f>
        <v>0</v>
      </c>
      <c r="AW517" s="0" t="n">
        <f aca="false">FALSE()</f>
        <v>0</v>
      </c>
      <c r="AX517" s="380" t="n">
        <v>45104.4229166667</v>
      </c>
      <c r="AY517" s="380" t="n">
        <v>45104.4166666667</v>
      </c>
      <c r="AZ517" s="0" t="n">
        <v>3</v>
      </c>
      <c r="BA517" s="0" t="s">
        <v>21508</v>
      </c>
      <c r="BB517" s="0" t="n">
        <v>0</v>
      </c>
      <c r="BC517" s="380" t="n">
        <v>25569.125</v>
      </c>
      <c r="BD517" s="0" t="s">
        <v>2170</v>
      </c>
      <c r="BE517" s="0" t="s">
        <v>2170</v>
      </c>
      <c r="BF517" s="0" t="s">
        <v>604</v>
      </c>
    </row>
    <row r="518" customFormat="false" ht="15" hidden="false" customHeight="false" outlineLevel="0" collapsed="false">
      <c r="A518" s="0" t="s">
        <v>21509</v>
      </c>
      <c r="B518" s="0" t="s">
        <v>21510</v>
      </c>
      <c r="C518" s="0" t="s">
        <v>21509</v>
      </c>
      <c r="D518" s="0" t="s">
        <v>2133</v>
      </c>
      <c r="E518" s="0" t="s">
        <v>21509</v>
      </c>
      <c r="F518" s="0" t="n">
        <v>1</v>
      </c>
      <c r="G518" s="0" t="s">
        <v>434</v>
      </c>
      <c r="H518" s="0" t="s">
        <v>2170</v>
      </c>
      <c r="I518" s="0" t="s">
        <v>2170</v>
      </c>
      <c r="J518" s="0" t="s">
        <v>2170</v>
      </c>
      <c r="K518" s="0" t="s">
        <v>2170</v>
      </c>
      <c r="L518" s="0" t="s">
        <v>2170</v>
      </c>
      <c r="M518" s="0" t="s">
        <v>2170</v>
      </c>
      <c r="N518" s="0" t="n">
        <f aca="false">FALSE()</f>
        <v>0</v>
      </c>
      <c r="O518" s="0" t="s">
        <v>21511</v>
      </c>
      <c r="P518" s="0" t="s">
        <v>17780</v>
      </c>
      <c r="Q518" s="0" t="n">
        <v>4</v>
      </c>
      <c r="R518" s="380" t="n">
        <v>46372.125</v>
      </c>
      <c r="S518" s="223" t="n">
        <v>1000</v>
      </c>
      <c r="T518" s="0" t="s">
        <v>2132</v>
      </c>
      <c r="U518" s="380" t="n">
        <v>45264.125</v>
      </c>
      <c r="V518" s="380" t="n">
        <v>45280.125</v>
      </c>
      <c r="W518" s="0" t="s">
        <v>2132</v>
      </c>
      <c r="X518" s="0" t="s">
        <v>21512</v>
      </c>
      <c r="Y518" s="0" t="s">
        <v>601</v>
      </c>
      <c r="Z518" s="0" t="s">
        <v>2602</v>
      </c>
      <c r="AA518" s="0" t="s">
        <v>2684</v>
      </c>
      <c r="AB518" s="0" t="s">
        <v>17781</v>
      </c>
      <c r="AC518" s="0" t="n">
        <v>150000</v>
      </c>
      <c r="AD518" s="0" t="n">
        <v>150000</v>
      </c>
      <c r="AE518" s="0" t="n">
        <v>5</v>
      </c>
      <c r="AF518" s="0" t="n">
        <f aca="false">FALSE()</f>
        <v>0</v>
      </c>
      <c r="AG518" s="0" t="n">
        <f aca="false">TRUE()</f>
        <v>1</v>
      </c>
      <c r="AH518" s="0" t="n">
        <f aca="false">TRUE()</f>
        <v>1</v>
      </c>
      <c r="AI518" s="0" t="n">
        <f aca="false">FALSE()</f>
        <v>0</v>
      </c>
      <c r="AJ518" s="0" t="n">
        <f aca="false">FALSE()</f>
        <v>0</v>
      </c>
      <c r="AK518" s="0" t="n">
        <f aca="false">FALSE()</f>
        <v>0</v>
      </c>
      <c r="AL518" s="0" t="s">
        <v>2129</v>
      </c>
      <c r="AM518" s="0" t="n">
        <f aca="false">TRUE()</f>
        <v>1</v>
      </c>
      <c r="AN518" s="0" t="s">
        <v>21513</v>
      </c>
      <c r="AO518" s="0" t="n">
        <v>1</v>
      </c>
      <c r="AP518" s="0" t="s">
        <v>21514</v>
      </c>
      <c r="AQ518" s="0" t="s">
        <v>21515</v>
      </c>
      <c r="AR518" s="0" t="n">
        <f aca="false">TRUE()</f>
        <v>1</v>
      </c>
      <c r="AS518" s="0" t="n">
        <f aca="false">FALSE()</f>
        <v>0</v>
      </c>
      <c r="AT518" s="0" t="n">
        <f aca="false">FALSE()</f>
        <v>0</v>
      </c>
      <c r="AU518" s="0" t="n">
        <f aca="false">FALSE()</f>
        <v>0</v>
      </c>
      <c r="AV518" s="0" t="n">
        <f aca="false">FALSE()</f>
        <v>0</v>
      </c>
      <c r="AW518" s="0" t="n">
        <f aca="false">TRUE()</f>
        <v>1</v>
      </c>
      <c r="AX518" s="380" t="n">
        <v>45280.6875</v>
      </c>
      <c r="AY518" s="380" t="n">
        <v>45280.4166666667</v>
      </c>
      <c r="AZ518" s="0" t="n">
        <v>2</v>
      </c>
      <c r="BA518" s="0" t="s">
        <v>21516</v>
      </c>
      <c r="BB518" s="0" t="n">
        <v>0</v>
      </c>
      <c r="BC518" s="380" t="n">
        <v>25569.125</v>
      </c>
      <c r="BD518" s="0" t="s">
        <v>2170</v>
      </c>
      <c r="BE518" s="0" t="s">
        <v>2170</v>
      </c>
      <c r="BF518" s="0" t="s">
        <v>604</v>
      </c>
    </row>
    <row r="519" customFormat="false" ht="15" hidden="false" customHeight="false" outlineLevel="0" collapsed="false">
      <c r="A519" s="0" t="s">
        <v>21517</v>
      </c>
      <c r="B519" s="0" t="s">
        <v>21518</v>
      </c>
      <c r="C519" s="0" t="s">
        <v>21517</v>
      </c>
      <c r="D519" s="0" t="s">
        <v>2133</v>
      </c>
      <c r="E519" s="0" t="s">
        <v>21517</v>
      </c>
      <c r="F519" s="0" t="n">
        <v>1</v>
      </c>
      <c r="G519" s="0" t="s">
        <v>434</v>
      </c>
      <c r="H519" s="0" t="s">
        <v>2170</v>
      </c>
      <c r="I519" s="0" t="s">
        <v>2170</v>
      </c>
      <c r="J519" s="0" t="s">
        <v>2170</v>
      </c>
      <c r="K519" s="0" t="s">
        <v>2170</v>
      </c>
      <c r="L519" s="0" t="s">
        <v>2170</v>
      </c>
      <c r="M519" s="0" t="s">
        <v>2170</v>
      </c>
      <c r="N519" s="0" t="n">
        <f aca="false">FALSE()</f>
        <v>0</v>
      </c>
      <c r="O519" s="0" t="s">
        <v>21519</v>
      </c>
      <c r="P519" s="0" t="s">
        <v>17780</v>
      </c>
      <c r="Q519" s="0" t="n">
        <v>12</v>
      </c>
      <c r="R519" s="380" t="n">
        <v>45955.125</v>
      </c>
      <c r="S519" s="223" t="n">
        <v>1000</v>
      </c>
      <c r="T519" s="0" t="s">
        <v>2132</v>
      </c>
      <c r="U519" s="380" t="n">
        <v>44770.125</v>
      </c>
      <c r="V519" s="380" t="n">
        <v>44875.125</v>
      </c>
      <c r="W519" s="0" t="s">
        <v>2132</v>
      </c>
      <c r="X519" s="0" t="s">
        <v>21520</v>
      </c>
      <c r="Y519" s="0" t="s">
        <v>601</v>
      </c>
      <c r="Z519" s="0" t="s">
        <v>2602</v>
      </c>
      <c r="AA519" s="0" t="s">
        <v>2365</v>
      </c>
      <c r="AB519" s="0" t="s">
        <v>17781</v>
      </c>
      <c r="AC519" s="0" t="n">
        <v>170000</v>
      </c>
      <c r="AD519" s="0" t="n">
        <v>170000</v>
      </c>
      <c r="AE519" s="0" t="n">
        <v>5</v>
      </c>
      <c r="AF519" s="0" t="n">
        <f aca="false">FALSE()</f>
        <v>0</v>
      </c>
      <c r="AG519" s="0" t="n">
        <f aca="false">TRUE()</f>
        <v>1</v>
      </c>
      <c r="AH519" s="0" t="n">
        <f aca="false">TRUE()</f>
        <v>1</v>
      </c>
      <c r="AI519" s="0" t="n">
        <f aca="false">FALSE()</f>
        <v>0</v>
      </c>
      <c r="AJ519" s="0" t="n">
        <f aca="false">FALSE()</f>
        <v>0</v>
      </c>
      <c r="AK519" s="0" t="n">
        <f aca="false">FALSE()</f>
        <v>0</v>
      </c>
      <c r="AL519" s="0" t="s">
        <v>2129</v>
      </c>
      <c r="AM519" s="0" t="n">
        <f aca="false">TRUE()</f>
        <v>1</v>
      </c>
      <c r="AN519" s="0" t="s">
        <v>21521</v>
      </c>
      <c r="AO519" s="0" t="n">
        <v>1</v>
      </c>
      <c r="AP519" s="0" t="s">
        <v>21522</v>
      </c>
      <c r="AQ519" s="0" t="s">
        <v>21523</v>
      </c>
      <c r="AR519" s="0" t="n">
        <f aca="false">TRUE()</f>
        <v>1</v>
      </c>
      <c r="AS519" s="0" t="n">
        <f aca="false">FALSE()</f>
        <v>0</v>
      </c>
      <c r="AT519" s="0" t="n">
        <f aca="false">FALSE()</f>
        <v>0</v>
      </c>
      <c r="AU519" s="0" t="n">
        <f aca="false">FALSE()</f>
        <v>0</v>
      </c>
      <c r="AV519" s="0" t="n">
        <f aca="false">FALSE()</f>
        <v>0</v>
      </c>
      <c r="AW519" s="0" t="n">
        <f aca="false">TRUE()</f>
        <v>1</v>
      </c>
      <c r="AX519" s="380" t="n">
        <v>44875.6895833333</v>
      </c>
      <c r="AY519" s="380" t="n">
        <v>44875.4166666667</v>
      </c>
      <c r="AZ519" s="0" t="n">
        <v>2</v>
      </c>
      <c r="BA519" s="0" t="s">
        <v>21524</v>
      </c>
      <c r="BB519" s="0" t="n">
        <v>0</v>
      </c>
      <c r="BC519" s="380" t="n">
        <v>25569.125</v>
      </c>
      <c r="BD519" s="0" t="s">
        <v>2170</v>
      </c>
      <c r="BE519" s="0" t="s">
        <v>2170</v>
      </c>
      <c r="BF519" s="0" t="s">
        <v>604</v>
      </c>
    </row>
    <row r="520" customFormat="false" ht="15" hidden="false" customHeight="false" outlineLevel="0" collapsed="false">
      <c r="A520" s="0" t="s">
        <v>21525</v>
      </c>
      <c r="B520" s="0" t="s">
        <v>21526</v>
      </c>
      <c r="C520" s="0" t="s">
        <v>21525</v>
      </c>
      <c r="D520" s="0" t="s">
        <v>2133</v>
      </c>
      <c r="E520" s="0" t="s">
        <v>21525</v>
      </c>
      <c r="F520" s="0" t="n">
        <v>1</v>
      </c>
      <c r="G520" s="0" t="s">
        <v>434</v>
      </c>
      <c r="H520" s="0" t="s">
        <v>2596</v>
      </c>
      <c r="I520" s="0" t="s">
        <v>2596</v>
      </c>
      <c r="J520" s="0" t="s">
        <v>2599</v>
      </c>
      <c r="K520" s="0" t="s">
        <v>2170</v>
      </c>
      <c r="L520" s="0" t="s">
        <v>13583</v>
      </c>
      <c r="M520" s="0" t="s">
        <v>2170</v>
      </c>
      <c r="N520" s="0" t="n">
        <f aca="false">FALSE()</f>
        <v>0</v>
      </c>
      <c r="O520" s="0" t="s">
        <v>21527</v>
      </c>
      <c r="P520" s="0" t="s">
        <v>17780</v>
      </c>
      <c r="Q520" s="0" t="n">
        <v>4</v>
      </c>
      <c r="R520" s="380" t="n">
        <v>45866.125</v>
      </c>
      <c r="S520" s="223" t="n">
        <v>49.11</v>
      </c>
      <c r="T520" s="0" t="s">
        <v>2132</v>
      </c>
      <c r="U520" s="380" t="n">
        <v>43066.125</v>
      </c>
      <c r="V520" s="380" t="n">
        <v>43076.125</v>
      </c>
      <c r="W520" s="0" t="s">
        <v>2132</v>
      </c>
      <c r="X520" s="0" t="s">
        <v>18026</v>
      </c>
      <c r="Y520" s="0" t="s">
        <v>601</v>
      </c>
      <c r="Z520" s="0" t="s">
        <v>2602</v>
      </c>
      <c r="AA520" s="0" t="s">
        <v>610</v>
      </c>
      <c r="AB520" s="0" t="s">
        <v>17848</v>
      </c>
      <c r="AC520" s="0" t="n">
        <v>48197806</v>
      </c>
      <c r="AD520" s="0" t="n">
        <v>48197806</v>
      </c>
      <c r="AE520" s="0" t="n">
        <v>5</v>
      </c>
      <c r="AF520" s="0" t="n">
        <f aca="false">FALSE()</f>
        <v>0</v>
      </c>
      <c r="AG520" s="0" t="n">
        <f aca="false">TRUE()</f>
        <v>1</v>
      </c>
      <c r="AH520" s="0" t="n">
        <f aca="false">TRUE()</f>
        <v>1</v>
      </c>
      <c r="AI520" s="0" t="n">
        <f aca="false">FALSE()</f>
        <v>0</v>
      </c>
      <c r="AJ520" s="0" t="n">
        <f aca="false">FALSE()</f>
        <v>0</v>
      </c>
      <c r="AK520" s="0" t="n">
        <f aca="false">TRUE()</f>
        <v>1</v>
      </c>
      <c r="AL520" s="0" t="s">
        <v>2129</v>
      </c>
      <c r="AM520" s="0" t="n">
        <f aca="false">TRUE()</f>
        <v>1</v>
      </c>
      <c r="AN520" s="0" t="s">
        <v>21528</v>
      </c>
      <c r="AO520" s="0" t="n">
        <v>1</v>
      </c>
      <c r="AP520" s="0" t="s">
        <v>21529</v>
      </c>
      <c r="AQ520" s="0" t="s">
        <v>21530</v>
      </c>
      <c r="AR520" s="0" t="n">
        <f aca="false">TRUE()</f>
        <v>1</v>
      </c>
      <c r="AS520" s="0" t="n">
        <f aca="false">FALSE()</f>
        <v>0</v>
      </c>
      <c r="AT520" s="0" t="n">
        <f aca="false">FALSE()</f>
        <v>0</v>
      </c>
      <c r="AU520" s="0" t="n">
        <f aca="false">FALSE()</f>
        <v>0</v>
      </c>
      <c r="AV520" s="0" t="n">
        <f aca="false">FALSE()</f>
        <v>0</v>
      </c>
      <c r="AW520" s="0" t="n">
        <f aca="false">TRUE()</f>
        <v>1</v>
      </c>
      <c r="AX520" s="380" t="n">
        <v>43172.9625</v>
      </c>
      <c r="AY520" s="380" t="n">
        <v>43172.4166666667</v>
      </c>
      <c r="AZ520" s="0" t="n">
        <v>2</v>
      </c>
      <c r="BA520" s="0" t="s">
        <v>20087</v>
      </c>
      <c r="BB520" s="0" t="n">
        <v>0</v>
      </c>
      <c r="BC520" s="380" t="n">
        <v>45866.125</v>
      </c>
      <c r="BD520" s="0" t="s">
        <v>2599</v>
      </c>
      <c r="BE520" s="0" t="s">
        <v>2170</v>
      </c>
      <c r="BF520" s="0" t="s">
        <v>2118</v>
      </c>
    </row>
    <row r="521" customFormat="false" ht="15" hidden="false" customHeight="false" outlineLevel="0" collapsed="false">
      <c r="A521" s="0" t="s">
        <v>21531</v>
      </c>
      <c r="B521" s="0" t="s">
        <v>21532</v>
      </c>
      <c r="C521" s="0" t="s">
        <v>21531</v>
      </c>
      <c r="D521" s="0" t="s">
        <v>2133</v>
      </c>
      <c r="E521" s="0" t="s">
        <v>21531</v>
      </c>
      <c r="F521" s="0" t="n">
        <v>1</v>
      </c>
      <c r="G521" s="0" t="s">
        <v>434</v>
      </c>
      <c r="H521" s="0" t="s">
        <v>2170</v>
      </c>
      <c r="I521" s="0" t="s">
        <v>2170</v>
      </c>
      <c r="J521" s="0" t="s">
        <v>2170</v>
      </c>
      <c r="K521" s="0" t="s">
        <v>2170</v>
      </c>
      <c r="L521" s="0" t="s">
        <v>2170</v>
      </c>
      <c r="M521" s="0" t="s">
        <v>2170</v>
      </c>
      <c r="N521" s="0" t="n">
        <f aca="false">FALSE()</f>
        <v>0</v>
      </c>
      <c r="O521" s="0" t="s">
        <v>21533</v>
      </c>
      <c r="P521" s="0" t="s">
        <v>17780</v>
      </c>
      <c r="Q521" s="0" t="n">
        <v>12</v>
      </c>
      <c r="R521" s="380" t="n">
        <v>46630.125</v>
      </c>
      <c r="S521" s="223" t="n">
        <v>1000</v>
      </c>
      <c r="T521" s="0" t="s">
        <v>2132</v>
      </c>
      <c r="U521" s="380" t="n">
        <v>45512.125</v>
      </c>
      <c r="V521" s="380" t="n">
        <v>45520.125</v>
      </c>
      <c r="W521" s="0" t="s">
        <v>2132</v>
      </c>
      <c r="X521" s="0" t="s">
        <v>18678</v>
      </c>
      <c r="Y521" s="0" t="s">
        <v>601</v>
      </c>
      <c r="Z521" s="0" t="s">
        <v>2602</v>
      </c>
      <c r="AA521" s="0" t="s">
        <v>2451</v>
      </c>
      <c r="AB521" s="0" t="s">
        <v>17781</v>
      </c>
      <c r="AC521" s="0" t="n">
        <v>2000000</v>
      </c>
      <c r="AD521" s="0" t="n">
        <v>2000000</v>
      </c>
      <c r="AE521" s="0" t="n">
        <v>5</v>
      </c>
      <c r="AF521" s="0" t="n">
        <f aca="false">FALSE()</f>
        <v>0</v>
      </c>
      <c r="AG521" s="0" t="n">
        <f aca="false">TRUE()</f>
        <v>1</v>
      </c>
      <c r="AH521" s="0" t="n">
        <f aca="false">TRUE()</f>
        <v>1</v>
      </c>
      <c r="AI521" s="0" t="n">
        <f aca="false">TRUE()</f>
        <v>1</v>
      </c>
      <c r="AJ521" s="0" t="n">
        <f aca="false">FALSE()</f>
        <v>0</v>
      </c>
      <c r="AK521" s="0" t="n">
        <f aca="false">FALSE()</f>
        <v>0</v>
      </c>
      <c r="AL521" s="0" t="s">
        <v>2129</v>
      </c>
      <c r="AM521" s="0" t="n">
        <f aca="false">TRUE()</f>
        <v>1</v>
      </c>
      <c r="AN521" s="0" t="s">
        <v>21534</v>
      </c>
      <c r="AO521" s="0" t="n">
        <v>1</v>
      </c>
      <c r="AP521" s="0" t="s">
        <v>21535</v>
      </c>
      <c r="AQ521" s="0" t="s">
        <v>21536</v>
      </c>
      <c r="AR521" s="0" t="n">
        <f aca="false">TRUE()</f>
        <v>1</v>
      </c>
      <c r="AS521" s="0" t="n">
        <f aca="false">TRUE()</f>
        <v>1</v>
      </c>
      <c r="AT521" s="0" t="n">
        <f aca="false">FALSE()</f>
        <v>0</v>
      </c>
      <c r="AU521" s="0" t="n">
        <f aca="false">FALSE()</f>
        <v>0</v>
      </c>
      <c r="AV521" s="0" t="n">
        <f aca="false">FALSE()</f>
        <v>0</v>
      </c>
      <c r="AW521" s="0" t="n">
        <f aca="false">TRUE()</f>
        <v>1</v>
      </c>
      <c r="AX521" s="380" t="n">
        <v>45520.6902777778</v>
      </c>
      <c r="AY521" s="380" t="n">
        <v>45520.125</v>
      </c>
      <c r="AZ521" s="0" t="n">
        <v>2</v>
      </c>
      <c r="BA521" s="0" t="s">
        <v>20830</v>
      </c>
      <c r="BB521" s="0" t="n">
        <v>0</v>
      </c>
      <c r="BC521" s="380" t="n">
        <v>25569.125</v>
      </c>
      <c r="BD521" s="0" t="s">
        <v>2170</v>
      </c>
      <c r="BE521" s="0" t="s">
        <v>2170</v>
      </c>
      <c r="BF521" s="0" t="s">
        <v>2118</v>
      </c>
    </row>
    <row r="522" customFormat="false" ht="15" hidden="false" customHeight="false" outlineLevel="0" collapsed="false">
      <c r="A522" s="0" t="s">
        <v>21537</v>
      </c>
      <c r="B522" s="0" t="s">
        <v>21538</v>
      </c>
      <c r="C522" s="0" t="s">
        <v>21537</v>
      </c>
      <c r="D522" s="0" t="s">
        <v>2133</v>
      </c>
      <c r="E522" s="0" t="s">
        <v>21537</v>
      </c>
      <c r="F522" s="0" t="n">
        <v>1</v>
      </c>
      <c r="G522" s="0" t="s">
        <v>434</v>
      </c>
      <c r="H522" s="0" t="s">
        <v>2170</v>
      </c>
      <c r="I522" s="0" t="s">
        <v>2170</v>
      </c>
      <c r="J522" s="0" t="s">
        <v>2170</v>
      </c>
      <c r="K522" s="0" t="s">
        <v>2170</v>
      </c>
      <c r="L522" s="0" t="s">
        <v>2170</v>
      </c>
      <c r="M522" s="0" t="s">
        <v>2170</v>
      </c>
      <c r="N522" s="0" t="n">
        <f aca="false">FALSE()</f>
        <v>0</v>
      </c>
      <c r="O522" s="0" t="s">
        <v>21539</v>
      </c>
      <c r="P522" s="0" t="s">
        <v>17780</v>
      </c>
      <c r="Q522" s="0" t="n">
        <v>12</v>
      </c>
      <c r="R522" s="380" t="n">
        <v>47600.125</v>
      </c>
      <c r="S522" s="223" t="n">
        <v>1000</v>
      </c>
      <c r="T522" s="0" t="s">
        <v>2132</v>
      </c>
      <c r="U522" s="380" t="n">
        <v>45798.125</v>
      </c>
      <c r="V522" s="380" t="n">
        <v>45800.125</v>
      </c>
      <c r="W522" s="0" t="s">
        <v>2132</v>
      </c>
      <c r="X522" s="0" t="s">
        <v>2170</v>
      </c>
      <c r="Y522" s="0" t="s">
        <v>601</v>
      </c>
      <c r="Z522" s="0" t="s">
        <v>2602</v>
      </c>
      <c r="AA522" s="0" t="s">
        <v>2574</v>
      </c>
      <c r="AB522" s="0" t="s">
        <v>17781</v>
      </c>
      <c r="AC522" s="0" t="n">
        <v>300000</v>
      </c>
      <c r="AD522" s="0" t="n">
        <v>300000</v>
      </c>
      <c r="AE522" s="0" t="n">
        <v>5</v>
      </c>
      <c r="AF522" s="0" t="n">
        <f aca="false">FALSE()</f>
        <v>0</v>
      </c>
      <c r="AG522" s="0" t="n">
        <f aca="false">TRUE()</f>
        <v>1</v>
      </c>
      <c r="AH522" s="0" t="n">
        <f aca="false">TRUE()</f>
        <v>1</v>
      </c>
      <c r="AI522" s="0" t="n">
        <f aca="false">FALSE()</f>
        <v>0</v>
      </c>
      <c r="AJ522" s="0" t="n">
        <f aca="false">FALSE()</f>
        <v>0</v>
      </c>
      <c r="AK522" s="0" t="n">
        <f aca="false">TRUE()</f>
        <v>1</v>
      </c>
      <c r="AL522" s="0" t="s">
        <v>2129</v>
      </c>
      <c r="AM522" s="0" t="n">
        <f aca="false">TRUE()</f>
        <v>1</v>
      </c>
      <c r="AN522" s="0" t="s">
        <v>21540</v>
      </c>
      <c r="AO522" s="0" t="n">
        <v>1</v>
      </c>
      <c r="AP522" s="0" t="s">
        <v>21541</v>
      </c>
      <c r="AQ522" s="0" t="s">
        <v>21542</v>
      </c>
      <c r="AR522" s="0" t="n">
        <f aca="false">TRUE()</f>
        <v>1</v>
      </c>
      <c r="AS522" s="0" t="n">
        <f aca="false">FALSE()</f>
        <v>0</v>
      </c>
      <c r="AT522" s="0" t="n">
        <f aca="false">FALSE()</f>
        <v>0</v>
      </c>
      <c r="AU522" s="0" t="n">
        <f aca="false">FALSE()</f>
        <v>0</v>
      </c>
      <c r="AV522" s="0" t="n">
        <f aca="false">FALSE()</f>
        <v>0</v>
      </c>
      <c r="AW522" s="0" t="n">
        <f aca="false">TRUE()</f>
        <v>1</v>
      </c>
      <c r="AX522" s="380" t="n">
        <v>45800.6875</v>
      </c>
      <c r="AY522" s="380" t="n">
        <v>45800.125</v>
      </c>
      <c r="AZ522" s="0" t="n">
        <v>3</v>
      </c>
      <c r="BA522" s="0" t="s">
        <v>21543</v>
      </c>
      <c r="BB522" s="0" t="n">
        <v>0</v>
      </c>
      <c r="BC522" s="380" t="n">
        <v>25569.125</v>
      </c>
      <c r="BD522" s="0" t="s">
        <v>2170</v>
      </c>
      <c r="BE522" s="0" t="s">
        <v>2170</v>
      </c>
      <c r="BF522" s="0" t="s">
        <v>604</v>
      </c>
    </row>
    <row r="523" customFormat="false" ht="15" hidden="false" customHeight="false" outlineLevel="0" collapsed="false">
      <c r="A523" s="0" t="s">
        <v>21544</v>
      </c>
      <c r="B523" s="0" t="s">
        <v>21545</v>
      </c>
      <c r="C523" s="0" t="s">
        <v>21544</v>
      </c>
      <c r="D523" s="0" t="s">
        <v>2133</v>
      </c>
      <c r="E523" s="0" t="s">
        <v>21544</v>
      </c>
      <c r="F523" s="0" t="n">
        <v>1</v>
      </c>
      <c r="G523" s="0" t="s">
        <v>434</v>
      </c>
      <c r="H523" s="0" t="s">
        <v>2170</v>
      </c>
      <c r="I523" s="0" t="s">
        <v>2170</v>
      </c>
      <c r="J523" s="0" t="s">
        <v>2170</v>
      </c>
      <c r="K523" s="0" t="s">
        <v>2170</v>
      </c>
      <c r="L523" s="0" t="s">
        <v>2170</v>
      </c>
      <c r="M523" s="0" t="s">
        <v>2170</v>
      </c>
      <c r="N523" s="0" t="n">
        <f aca="false">FALSE()</f>
        <v>0</v>
      </c>
      <c r="O523" s="0" t="s">
        <v>21546</v>
      </c>
      <c r="P523" s="0" t="s">
        <v>17780</v>
      </c>
      <c r="Q523" s="0" t="n">
        <v>4</v>
      </c>
      <c r="R523" s="380" t="n">
        <v>46882.125</v>
      </c>
      <c r="S523" s="223" t="n">
        <v>1000</v>
      </c>
      <c r="T523" s="0" t="s">
        <v>2132</v>
      </c>
      <c r="U523" s="380" t="n">
        <v>45415.125</v>
      </c>
      <c r="V523" s="380" t="n">
        <v>45426.125</v>
      </c>
      <c r="W523" s="0" t="s">
        <v>2132</v>
      </c>
      <c r="X523" s="0" t="s">
        <v>21547</v>
      </c>
      <c r="Y523" s="0" t="s">
        <v>601</v>
      </c>
      <c r="Z523" s="0" t="s">
        <v>2602</v>
      </c>
      <c r="AA523" s="0" t="s">
        <v>2365</v>
      </c>
      <c r="AB523" s="0" t="s">
        <v>17781</v>
      </c>
      <c r="AC523" s="0" t="n">
        <v>100000</v>
      </c>
      <c r="AD523" s="0" t="n">
        <v>100000</v>
      </c>
      <c r="AE523" s="0" t="n">
        <v>5</v>
      </c>
      <c r="AF523" s="0" t="n">
        <f aca="false">FALSE()</f>
        <v>0</v>
      </c>
      <c r="AG523" s="0" t="n">
        <f aca="false">TRUE()</f>
        <v>1</v>
      </c>
      <c r="AH523" s="0" t="n">
        <f aca="false">TRUE()</f>
        <v>1</v>
      </c>
      <c r="AI523" s="0" t="n">
        <f aca="false">FALSE()</f>
        <v>0</v>
      </c>
      <c r="AJ523" s="0" t="n">
        <f aca="false">FALSE()</f>
        <v>0</v>
      </c>
      <c r="AK523" s="0" t="n">
        <f aca="false">FALSE()</f>
        <v>0</v>
      </c>
      <c r="AL523" s="0" t="s">
        <v>2129</v>
      </c>
      <c r="AM523" s="0" t="n">
        <f aca="false">TRUE()</f>
        <v>1</v>
      </c>
      <c r="AN523" s="0" t="s">
        <v>21548</v>
      </c>
      <c r="AO523" s="0" t="n">
        <v>1</v>
      </c>
      <c r="AP523" s="0" t="s">
        <v>21549</v>
      </c>
      <c r="AQ523" s="0" t="s">
        <v>21550</v>
      </c>
      <c r="AR523" s="0" t="n">
        <f aca="false">TRUE()</f>
        <v>1</v>
      </c>
      <c r="AS523" s="0" t="n">
        <f aca="false">FALSE()</f>
        <v>0</v>
      </c>
      <c r="AT523" s="0" t="n">
        <f aca="false">FALSE()</f>
        <v>0</v>
      </c>
      <c r="AU523" s="0" t="n">
        <f aca="false">FALSE()</f>
        <v>0</v>
      </c>
      <c r="AV523" s="0" t="n">
        <f aca="false">FALSE()</f>
        <v>0</v>
      </c>
      <c r="AW523" s="0" t="n">
        <f aca="false">TRUE()</f>
        <v>1</v>
      </c>
      <c r="AX523" s="380" t="n">
        <v>45426.6875</v>
      </c>
      <c r="AY523" s="380" t="n">
        <v>45426.125</v>
      </c>
      <c r="AZ523" s="0" t="n">
        <v>3</v>
      </c>
      <c r="BA523" s="0" t="s">
        <v>21551</v>
      </c>
      <c r="BB523" s="0" t="n">
        <v>0</v>
      </c>
      <c r="BC523" s="380" t="n">
        <v>45972.125</v>
      </c>
      <c r="BD523" s="0" t="s">
        <v>2170</v>
      </c>
      <c r="BE523" s="0" t="s">
        <v>2170</v>
      </c>
      <c r="BF523" s="0" t="s">
        <v>604</v>
      </c>
    </row>
    <row r="524" customFormat="false" ht="15" hidden="false" customHeight="false" outlineLevel="0" collapsed="false">
      <c r="A524" s="0" t="s">
        <v>21552</v>
      </c>
      <c r="B524" s="0" t="s">
        <v>21553</v>
      </c>
      <c r="C524" s="0" t="s">
        <v>21552</v>
      </c>
      <c r="D524" s="0" t="s">
        <v>2133</v>
      </c>
      <c r="E524" s="0" t="s">
        <v>21552</v>
      </c>
      <c r="F524" s="0" t="n">
        <v>1</v>
      </c>
      <c r="G524" s="0" t="s">
        <v>434</v>
      </c>
      <c r="H524" s="0" t="s">
        <v>2596</v>
      </c>
      <c r="I524" s="0" t="s">
        <v>2596</v>
      </c>
      <c r="J524" s="0" t="s">
        <v>2600</v>
      </c>
      <c r="K524" s="0" t="s">
        <v>2170</v>
      </c>
      <c r="L524" s="0" t="s">
        <v>2600</v>
      </c>
      <c r="M524" s="0" t="s">
        <v>2170</v>
      </c>
      <c r="N524" s="0" t="n">
        <f aca="false">FALSE()</f>
        <v>0</v>
      </c>
      <c r="O524" s="0" t="s">
        <v>21554</v>
      </c>
      <c r="P524" s="0" t="s">
        <v>17838</v>
      </c>
      <c r="Q524" s="0" t="n">
        <v>4</v>
      </c>
      <c r="R524" s="380" t="n">
        <v>46954.125</v>
      </c>
      <c r="S524" s="223" t="n">
        <v>1000</v>
      </c>
      <c r="T524" s="0" t="s">
        <v>2132</v>
      </c>
      <c r="U524" s="380" t="n">
        <v>45491.125</v>
      </c>
      <c r="V524" s="380" t="n">
        <v>45498.125</v>
      </c>
      <c r="W524" s="0" t="s">
        <v>2132</v>
      </c>
      <c r="X524" s="0" t="s">
        <v>21555</v>
      </c>
      <c r="Y524" s="0" t="s">
        <v>601</v>
      </c>
      <c r="Z524" s="0" t="s">
        <v>2602</v>
      </c>
      <c r="AA524" s="0" t="s">
        <v>2684</v>
      </c>
      <c r="AB524" s="0" t="s">
        <v>17781</v>
      </c>
      <c r="AC524" s="0" t="n">
        <v>17000000</v>
      </c>
      <c r="AD524" s="0" t="n">
        <v>17000000</v>
      </c>
      <c r="AE524" s="0" t="n">
        <v>5</v>
      </c>
      <c r="AF524" s="0" t="n">
        <f aca="false">FALSE()</f>
        <v>0</v>
      </c>
      <c r="AG524" s="0" t="n">
        <f aca="false">TRUE()</f>
        <v>1</v>
      </c>
      <c r="AH524" s="0" t="n">
        <f aca="false">TRUE()</f>
        <v>1</v>
      </c>
      <c r="AI524" s="0" t="n">
        <f aca="false">TRUE()</f>
        <v>1</v>
      </c>
      <c r="AJ524" s="0" t="n">
        <f aca="false">FALSE()</f>
        <v>0</v>
      </c>
      <c r="AK524" s="0" t="n">
        <f aca="false">FALSE()</f>
        <v>0</v>
      </c>
      <c r="AL524" s="0" t="s">
        <v>2129</v>
      </c>
      <c r="AM524" s="0" t="n">
        <f aca="false">TRUE()</f>
        <v>1</v>
      </c>
      <c r="AN524" s="0" t="s">
        <v>21556</v>
      </c>
      <c r="AO524" s="0" t="n">
        <v>1</v>
      </c>
      <c r="AP524" s="0" t="s">
        <v>21557</v>
      </c>
      <c r="AQ524" s="0" t="s">
        <v>21558</v>
      </c>
      <c r="AR524" s="0" t="n">
        <f aca="false">TRUE()</f>
        <v>1</v>
      </c>
      <c r="AS524" s="0" t="n">
        <f aca="false">FALSE()</f>
        <v>0</v>
      </c>
      <c r="AT524" s="0" t="n">
        <f aca="false">FALSE()</f>
        <v>0</v>
      </c>
      <c r="AU524" s="0" t="n">
        <f aca="false">FALSE()</f>
        <v>0</v>
      </c>
      <c r="AV524" s="0" t="n">
        <f aca="false">FALSE()</f>
        <v>0</v>
      </c>
      <c r="AW524" s="0" t="n">
        <f aca="false">TRUE()</f>
        <v>1</v>
      </c>
      <c r="AX524" s="380" t="n">
        <v>45498.6875</v>
      </c>
      <c r="AY524" s="380" t="n">
        <v>45498.125</v>
      </c>
      <c r="AZ524" s="0" t="n">
        <v>1</v>
      </c>
      <c r="BA524" s="0" t="s">
        <v>11757</v>
      </c>
      <c r="BB524" s="0" t="n">
        <v>0</v>
      </c>
      <c r="BC524" s="380" t="n">
        <v>25569.125</v>
      </c>
      <c r="BD524" s="0" t="s">
        <v>2600</v>
      </c>
      <c r="BE524" s="0" t="s">
        <v>2170</v>
      </c>
      <c r="BF524" s="0" t="s">
        <v>17868</v>
      </c>
    </row>
    <row r="525" customFormat="false" ht="15" hidden="false" customHeight="false" outlineLevel="0" collapsed="false">
      <c r="A525" s="0" t="s">
        <v>21559</v>
      </c>
      <c r="B525" s="0" t="s">
        <v>21560</v>
      </c>
      <c r="C525" s="0" t="s">
        <v>21559</v>
      </c>
      <c r="D525" s="0" t="s">
        <v>2133</v>
      </c>
      <c r="E525" s="0" t="s">
        <v>21559</v>
      </c>
      <c r="F525" s="0" t="n">
        <v>1</v>
      </c>
      <c r="G525" s="0" t="s">
        <v>434</v>
      </c>
      <c r="H525" s="0" t="s">
        <v>2170</v>
      </c>
      <c r="I525" s="0" t="s">
        <v>2170</v>
      </c>
      <c r="J525" s="0" t="s">
        <v>2170</v>
      </c>
      <c r="K525" s="0" t="s">
        <v>2170</v>
      </c>
      <c r="L525" s="0" t="s">
        <v>2170</v>
      </c>
      <c r="M525" s="0" t="s">
        <v>2170</v>
      </c>
      <c r="N525" s="0" t="n">
        <f aca="false">FALSE()</f>
        <v>0</v>
      </c>
      <c r="O525" s="0" t="s">
        <v>21561</v>
      </c>
      <c r="P525" s="0" t="s">
        <v>17838</v>
      </c>
      <c r="Q525" s="0" t="n">
        <v>4</v>
      </c>
      <c r="R525" s="380" t="n">
        <v>46847.125</v>
      </c>
      <c r="S525" s="223" t="n">
        <v>1000</v>
      </c>
      <c r="T525" s="0" t="s">
        <v>2132</v>
      </c>
      <c r="U525" s="380" t="n">
        <v>45204.125</v>
      </c>
      <c r="V525" s="380" t="n">
        <v>45209.125</v>
      </c>
      <c r="W525" s="0" t="s">
        <v>2132</v>
      </c>
      <c r="X525" s="0" t="s">
        <v>19533</v>
      </c>
      <c r="Y525" s="0" t="s">
        <v>601</v>
      </c>
      <c r="Z525" s="0" t="s">
        <v>2602</v>
      </c>
      <c r="AA525" s="0" t="s">
        <v>2574</v>
      </c>
      <c r="AB525" s="0" t="s">
        <v>17781</v>
      </c>
      <c r="AC525" s="0" t="n">
        <v>30000000</v>
      </c>
      <c r="AD525" s="0" t="n">
        <v>30000000</v>
      </c>
      <c r="AE525" s="0" t="n">
        <v>5</v>
      </c>
      <c r="AF525" s="0" t="n">
        <f aca="false">FALSE()</f>
        <v>0</v>
      </c>
      <c r="AG525" s="0" t="n">
        <f aca="false">TRUE()</f>
        <v>1</v>
      </c>
      <c r="AH525" s="0" t="n">
        <f aca="false">TRUE()</f>
        <v>1</v>
      </c>
      <c r="AI525" s="0" t="n">
        <f aca="false">TRUE()</f>
        <v>1</v>
      </c>
      <c r="AJ525" s="0" t="n">
        <f aca="false">FALSE()</f>
        <v>0</v>
      </c>
      <c r="AK525" s="0" t="n">
        <f aca="false">FALSE()</f>
        <v>0</v>
      </c>
      <c r="AL525" s="0" t="s">
        <v>2129</v>
      </c>
      <c r="AM525" s="0" t="n">
        <f aca="false">TRUE()</f>
        <v>1</v>
      </c>
      <c r="AN525" s="0" t="s">
        <v>21562</v>
      </c>
      <c r="AO525" s="0" t="n">
        <v>1</v>
      </c>
      <c r="AP525" s="0" t="s">
        <v>21563</v>
      </c>
      <c r="AQ525" s="0" t="s">
        <v>21564</v>
      </c>
      <c r="AR525" s="0" t="n">
        <f aca="false">TRUE()</f>
        <v>1</v>
      </c>
      <c r="AS525" s="0" t="n">
        <f aca="false">FALSE()</f>
        <v>0</v>
      </c>
      <c r="AT525" s="0" t="n">
        <f aca="false">FALSE()</f>
        <v>0</v>
      </c>
      <c r="AU525" s="0" t="n">
        <f aca="false">FALSE()</f>
        <v>0</v>
      </c>
      <c r="AV525" s="0" t="n">
        <f aca="false">FALSE()</f>
        <v>0</v>
      </c>
      <c r="AW525" s="0" t="n">
        <f aca="false">TRUE()</f>
        <v>1</v>
      </c>
      <c r="AX525" s="380" t="n">
        <v>45209.61875</v>
      </c>
      <c r="AY525" s="380" t="n">
        <v>45209.4166666667</v>
      </c>
      <c r="AZ525" s="0" t="n">
        <v>1</v>
      </c>
      <c r="BA525" s="0" t="s">
        <v>7878</v>
      </c>
      <c r="BB525" s="0" t="n">
        <v>0</v>
      </c>
      <c r="BC525" s="380" t="n">
        <v>25569.125</v>
      </c>
      <c r="BD525" s="0" t="s">
        <v>2170</v>
      </c>
      <c r="BE525" s="0" t="s">
        <v>2170</v>
      </c>
      <c r="BF525" s="0" t="s">
        <v>17868</v>
      </c>
    </row>
    <row r="526" customFormat="false" ht="15" hidden="false" customHeight="false" outlineLevel="0" collapsed="false">
      <c r="A526" s="0" t="s">
        <v>21565</v>
      </c>
      <c r="B526" s="0" t="s">
        <v>21566</v>
      </c>
      <c r="C526" s="0" t="s">
        <v>21565</v>
      </c>
      <c r="D526" s="0" t="s">
        <v>2133</v>
      </c>
      <c r="E526" s="0" t="s">
        <v>21565</v>
      </c>
      <c r="F526" s="0" t="n">
        <v>1</v>
      </c>
      <c r="G526" s="0" t="s">
        <v>434</v>
      </c>
      <c r="H526" s="0" t="s">
        <v>2170</v>
      </c>
      <c r="I526" s="0" t="s">
        <v>2170</v>
      </c>
      <c r="J526" s="0" t="s">
        <v>2170</v>
      </c>
      <c r="K526" s="0" t="s">
        <v>2170</v>
      </c>
      <c r="L526" s="0" t="s">
        <v>2170</v>
      </c>
      <c r="M526" s="0" t="s">
        <v>2170</v>
      </c>
      <c r="N526" s="0" t="n">
        <f aca="false">FALSE()</f>
        <v>0</v>
      </c>
      <c r="O526" s="0" t="s">
        <v>21567</v>
      </c>
      <c r="P526" s="0" t="s">
        <v>17780</v>
      </c>
      <c r="Q526" s="0" t="n">
        <v>12</v>
      </c>
      <c r="R526" s="380" t="n">
        <v>46206.125</v>
      </c>
      <c r="S526" s="223" t="n">
        <v>480</v>
      </c>
      <c r="T526" s="0" t="s">
        <v>2132</v>
      </c>
      <c r="U526" s="380" t="n">
        <v>45112.125</v>
      </c>
      <c r="V526" s="380" t="n">
        <v>45126.125</v>
      </c>
      <c r="W526" s="0" t="s">
        <v>2132</v>
      </c>
      <c r="X526" s="0" t="s">
        <v>21568</v>
      </c>
      <c r="Y526" s="0" t="s">
        <v>601</v>
      </c>
      <c r="Z526" s="0" t="s">
        <v>2602</v>
      </c>
      <c r="AA526" s="0" t="s">
        <v>610</v>
      </c>
      <c r="AB526" s="0" t="s">
        <v>17781</v>
      </c>
      <c r="AC526" s="0" t="n">
        <v>200000</v>
      </c>
      <c r="AD526" s="0" t="n">
        <v>200000</v>
      </c>
      <c r="AE526" s="0" t="n">
        <v>5</v>
      </c>
      <c r="AF526" s="0" t="n">
        <f aca="false">FALSE()</f>
        <v>0</v>
      </c>
      <c r="AG526" s="0" t="n">
        <f aca="false">TRUE()</f>
        <v>1</v>
      </c>
      <c r="AH526" s="0" t="n">
        <f aca="false">TRUE()</f>
        <v>1</v>
      </c>
      <c r="AI526" s="0" t="n">
        <f aca="false">FALSE()</f>
        <v>0</v>
      </c>
      <c r="AJ526" s="0" t="n">
        <f aca="false">FALSE()</f>
        <v>0</v>
      </c>
      <c r="AK526" s="0" t="n">
        <f aca="false">TRUE()</f>
        <v>1</v>
      </c>
      <c r="AL526" s="0" t="s">
        <v>2129</v>
      </c>
      <c r="AM526" s="0" t="n">
        <f aca="false">TRUE()</f>
        <v>1</v>
      </c>
      <c r="AN526" s="0" t="s">
        <v>21569</v>
      </c>
      <c r="AO526" s="0" t="n">
        <v>1</v>
      </c>
      <c r="AP526" s="0" t="s">
        <v>21570</v>
      </c>
      <c r="AQ526" s="0" t="s">
        <v>21571</v>
      </c>
      <c r="AR526" s="0" t="n">
        <f aca="false">TRUE()</f>
        <v>1</v>
      </c>
      <c r="AS526" s="0" t="n">
        <f aca="false">TRUE()</f>
        <v>1</v>
      </c>
      <c r="AT526" s="0" t="n">
        <f aca="false">FALSE()</f>
        <v>0</v>
      </c>
      <c r="AU526" s="0" t="n">
        <f aca="false">FALSE()</f>
        <v>0</v>
      </c>
      <c r="AV526" s="0" t="n">
        <f aca="false">FALSE()</f>
        <v>0</v>
      </c>
      <c r="AW526" s="0" t="n">
        <f aca="false">TRUE()</f>
        <v>1</v>
      </c>
      <c r="AX526" s="380" t="n">
        <v>45126.6875</v>
      </c>
      <c r="AY526" s="380" t="n">
        <v>45126.4166666667</v>
      </c>
      <c r="AZ526" s="0" t="n">
        <v>2</v>
      </c>
      <c r="BA526" s="0" t="s">
        <v>18346</v>
      </c>
      <c r="BB526" s="0" t="n">
        <v>0</v>
      </c>
      <c r="BC526" s="380" t="n">
        <v>25569.125</v>
      </c>
      <c r="BD526" s="0" t="s">
        <v>2170</v>
      </c>
      <c r="BE526" s="0" t="s">
        <v>2170</v>
      </c>
      <c r="BF526" s="0" t="s">
        <v>2118</v>
      </c>
    </row>
    <row r="527" customFormat="false" ht="15" hidden="false" customHeight="false" outlineLevel="0" collapsed="false">
      <c r="A527" s="0" t="s">
        <v>21572</v>
      </c>
      <c r="B527" s="0" t="s">
        <v>21573</v>
      </c>
      <c r="C527" s="0" t="s">
        <v>21572</v>
      </c>
      <c r="D527" s="0" t="s">
        <v>2133</v>
      </c>
      <c r="E527" s="0" t="s">
        <v>21572</v>
      </c>
      <c r="F527" s="0" t="n">
        <v>1</v>
      </c>
      <c r="G527" s="0" t="s">
        <v>434</v>
      </c>
      <c r="H527" s="0" t="s">
        <v>2170</v>
      </c>
      <c r="I527" s="0" t="s">
        <v>2170</v>
      </c>
      <c r="J527" s="0" t="s">
        <v>2170</v>
      </c>
      <c r="K527" s="0" t="s">
        <v>2170</v>
      </c>
      <c r="L527" s="0" t="s">
        <v>2170</v>
      </c>
      <c r="M527" s="0" t="s">
        <v>2170</v>
      </c>
      <c r="N527" s="0" t="n">
        <f aca="false">FALSE()</f>
        <v>0</v>
      </c>
      <c r="O527" s="0" t="s">
        <v>21574</v>
      </c>
      <c r="P527" s="0" t="s">
        <v>17780</v>
      </c>
      <c r="Q527" s="0" t="n">
        <v>4</v>
      </c>
      <c r="R527" s="380" t="n">
        <v>46209.125</v>
      </c>
      <c r="S527" s="223" t="n">
        <v>1000</v>
      </c>
      <c r="T527" s="0" t="s">
        <v>2132</v>
      </c>
      <c r="U527" s="380" t="n">
        <v>45112.125</v>
      </c>
      <c r="V527" s="380" t="n">
        <v>45117.125</v>
      </c>
      <c r="W527" s="0" t="s">
        <v>2132</v>
      </c>
      <c r="X527" s="0" t="s">
        <v>21575</v>
      </c>
      <c r="Y527" s="0" t="s">
        <v>601</v>
      </c>
      <c r="Z527" s="0" t="s">
        <v>2602</v>
      </c>
      <c r="AA527" s="0" t="s">
        <v>2891</v>
      </c>
      <c r="AB527" s="0" t="s">
        <v>17781</v>
      </c>
      <c r="AC527" s="0" t="n">
        <v>1000000</v>
      </c>
      <c r="AD527" s="0" t="n">
        <v>1000000</v>
      </c>
      <c r="AE527" s="0" t="n">
        <v>5</v>
      </c>
      <c r="AF527" s="0" t="n">
        <f aca="false">FALSE()</f>
        <v>0</v>
      </c>
      <c r="AG527" s="0" t="n">
        <f aca="false">TRUE()</f>
        <v>1</v>
      </c>
      <c r="AH527" s="0" t="n">
        <f aca="false">TRUE()</f>
        <v>1</v>
      </c>
      <c r="AI527" s="0" t="n">
        <f aca="false">FALSE()</f>
        <v>0</v>
      </c>
      <c r="AJ527" s="0" t="n">
        <f aca="false">FALSE()</f>
        <v>0</v>
      </c>
      <c r="AK527" s="0" t="n">
        <f aca="false">FALSE()</f>
        <v>0</v>
      </c>
      <c r="AL527" s="0" t="s">
        <v>2129</v>
      </c>
      <c r="AM527" s="0" t="n">
        <f aca="false">TRUE()</f>
        <v>1</v>
      </c>
      <c r="AN527" s="0" t="s">
        <v>21576</v>
      </c>
      <c r="AO527" s="0" t="n">
        <v>1</v>
      </c>
      <c r="AP527" s="0" t="s">
        <v>21577</v>
      </c>
      <c r="AQ527" s="0" t="s">
        <v>21578</v>
      </c>
      <c r="AR527" s="0" t="n">
        <f aca="false">TRUE()</f>
        <v>1</v>
      </c>
      <c r="AS527" s="0" t="n">
        <f aca="false">FALSE()</f>
        <v>0</v>
      </c>
      <c r="AT527" s="0" t="n">
        <f aca="false">FALSE()</f>
        <v>0</v>
      </c>
      <c r="AU527" s="0" t="n">
        <f aca="false">FALSE()</f>
        <v>0</v>
      </c>
      <c r="AV527" s="0" t="n">
        <f aca="false">FALSE()</f>
        <v>0</v>
      </c>
      <c r="AW527" s="0" t="n">
        <f aca="false">TRUE()</f>
        <v>1</v>
      </c>
      <c r="AX527" s="380" t="n">
        <v>45117.7291666667</v>
      </c>
      <c r="AY527" s="380" t="n">
        <v>45117.4166666667</v>
      </c>
      <c r="AZ527" s="0" t="n">
        <v>2</v>
      </c>
      <c r="BA527" s="0" t="s">
        <v>21579</v>
      </c>
      <c r="BB527" s="0" t="n">
        <v>0</v>
      </c>
      <c r="BC527" s="380" t="n">
        <v>25569.125</v>
      </c>
      <c r="BD527" s="0" t="s">
        <v>2170</v>
      </c>
      <c r="BE527" s="0" t="s">
        <v>2170</v>
      </c>
      <c r="BF527" s="0" t="s">
        <v>604</v>
      </c>
    </row>
    <row r="528" customFormat="false" ht="15" hidden="false" customHeight="false" outlineLevel="0" collapsed="false">
      <c r="A528" s="0" t="s">
        <v>21580</v>
      </c>
      <c r="B528" s="0" t="s">
        <v>21581</v>
      </c>
      <c r="C528" s="0" t="s">
        <v>21580</v>
      </c>
      <c r="D528" s="0" t="s">
        <v>2133</v>
      </c>
      <c r="E528" s="0" t="s">
        <v>21580</v>
      </c>
      <c r="F528" s="0" t="n">
        <v>1</v>
      </c>
      <c r="G528" s="0" t="s">
        <v>434</v>
      </c>
      <c r="H528" s="0" t="s">
        <v>2170</v>
      </c>
      <c r="I528" s="0" t="s">
        <v>2170</v>
      </c>
      <c r="J528" s="0" t="s">
        <v>2170</v>
      </c>
      <c r="K528" s="0" t="s">
        <v>2170</v>
      </c>
      <c r="L528" s="0" t="s">
        <v>2170</v>
      </c>
      <c r="M528" s="0" t="s">
        <v>2170</v>
      </c>
      <c r="N528" s="0" t="n">
        <f aca="false">FALSE()</f>
        <v>0</v>
      </c>
      <c r="O528" s="0" t="s">
        <v>21582</v>
      </c>
      <c r="P528" s="0" t="s">
        <v>17780</v>
      </c>
      <c r="Q528" s="0" t="n">
        <v>12</v>
      </c>
      <c r="R528" s="380" t="n">
        <v>46331.125</v>
      </c>
      <c r="S528" s="223" t="n">
        <v>490</v>
      </c>
      <c r="T528" s="0" t="s">
        <v>2132</v>
      </c>
      <c r="U528" s="380" t="n">
        <v>45204.125</v>
      </c>
      <c r="V528" s="380" t="n">
        <v>45251.125</v>
      </c>
      <c r="W528" s="0" t="s">
        <v>2132</v>
      </c>
      <c r="X528" s="0" t="s">
        <v>21583</v>
      </c>
      <c r="Y528" s="0" t="s">
        <v>601</v>
      </c>
      <c r="Z528" s="0" t="s">
        <v>2602</v>
      </c>
      <c r="AA528" s="0" t="s">
        <v>610</v>
      </c>
      <c r="AB528" s="0" t="s">
        <v>17781</v>
      </c>
      <c r="AC528" s="0" t="n">
        <v>150000</v>
      </c>
      <c r="AD528" s="0" t="n">
        <v>150000</v>
      </c>
      <c r="AE528" s="0" t="n">
        <v>5</v>
      </c>
      <c r="AF528" s="0" t="n">
        <f aca="false">FALSE()</f>
        <v>0</v>
      </c>
      <c r="AG528" s="0" t="n">
        <f aca="false">TRUE()</f>
        <v>1</v>
      </c>
      <c r="AH528" s="0" t="n">
        <f aca="false">TRUE()</f>
        <v>1</v>
      </c>
      <c r="AI528" s="0" t="n">
        <f aca="false">FALSE()</f>
        <v>0</v>
      </c>
      <c r="AJ528" s="0" t="n">
        <f aca="false">FALSE()</f>
        <v>0</v>
      </c>
      <c r="AK528" s="0" t="n">
        <f aca="false">TRUE()</f>
        <v>1</v>
      </c>
      <c r="AL528" s="0" t="s">
        <v>2129</v>
      </c>
      <c r="AM528" s="0" t="n">
        <f aca="false">TRUE()</f>
        <v>1</v>
      </c>
      <c r="AN528" s="0" t="s">
        <v>21584</v>
      </c>
      <c r="AO528" s="0" t="n">
        <v>1</v>
      </c>
      <c r="AP528" s="0" t="s">
        <v>21585</v>
      </c>
      <c r="AQ528" s="0" t="s">
        <v>21586</v>
      </c>
      <c r="AR528" s="0" t="n">
        <f aca="false">TRUE()</f>
        <v>1</v>
      </c>
      <c r="AS528" s="0" t="n">
        <f aca="false">FALSE()</f>
        <v>0</v>
      </c>
      <c r="AT528" s="0" t="n">
        <f aca="false">FALSE()</f>
        <v>0</v>
      </c>
      <c r="AU528" s="0" t="n">
        <f aca="false">FALSE()</f>
        <v>0</v>
      </c>
      <c r="AV528" s="0" t="n">
        <f aca="false">FALSE()</f>
        <v>0</v>
      </c>
      <c r="AW528" s="0" t="n">
        <f aca="false">TRUE()</f>
        <v>1</v>
      </c>
      <c r="AX528" s="380" t="n">
        <v>45251.6875</v>
      </c>
      <c r="AY528" s="380" t="n">
        <v>45251.4166666667</v>
      </c>
      <c r="AZ528" s="0" t="n">
        <v>3</v>
      </c>
      <c r="BA528" s="0" t="s">
        <v>21587</v>
      </c>
      <c r="BB528" s="0" t="n">
        <v>0</v>
      </c>
      <c r="BC528" s="380" t="n">
        <v>25569.125</v>
      </c>
      <c r="BD528" s="0" t="s">
        <v>2170</v>
      </c>
      <c r="BE528" s="0" t="s">
        <v>2170</v>
      </c>
      <c r="BF528" s="0" t="s">
        <v>604</v>
      </c>
    </row>
    <row r="529" customFormat="false" ht="15" hidden="false" customHeight="false" outlineLevel="0" collapsed="false">
      <c r="A529" s="0" t="s">
        <v>21588</v>
      </c>
      <c r="B529" s="0" t="s">
        <v>21589</v>
      </c>
      <c r="C529" s="0" t="s">
        <v>21588</v>
      </c>
      <c r="D529" s="0" t="s">
        <v>2133</v>
      </c>
      <c r="E529" s="0" t="s">
        <v>21588</v>
      </c>
      <c r="F529" s="0" t="n">
        <v>1</v>
      </c>
      <c r="G529" s="0" t="s">
        <v>434</v>
      </c>
      <c r="H529" s="0" t="s">
        <v>2170</v>
      </c>
      <c r="I529" s="0" t="s">
        <v>2170</v>
      </c>
      <c r="J529" s="0" t="s">
        <v>2170</v>
      </c>
      <c r="K529" s="0" t="s">
        <v>2170</v>
      </c>
      <c r="L529" s="0" t="s">
        <v>2170</v>
      </c>
      <c r="M529" s="0" t="s">
        <v>2170</v>
      </c>
      <c r="N529" s="0" t="n">
        <f aca="false">FALSE()</f>
        <v>0</v>
      </c>
      <c r="O529" s="0" t="s">
        <v>21590</v>
      </c>
      <c r="P529" s="0" t="s">
        <v>17780</v>
      </c>
      <c r="Q529" s="0" t="n">
        <v>4</v>
      </c>
      <c r="R529" s="380" t="n">
        <v>46309.125</v>
      </c>
      <c r="S529" s="223" t="n">
        <v>1000</v>
      </c>
      <c r="T529" s="0" t="s">
        <v>2132</v>
      </c>
      <c r="U529" s="380" t="n">
        <v>45195.125</v>
      </c>
      <c r="V529" s="380" t="n">
        <v>45217.125</v>
      </c>
      <c r="W529" s="0" t="s">
        <v>2132</v>
      </c>
      <c r="X529" s="0" t="s">
        <v>21591</v>
      </c>
      <c r="Y529" s="0" t="s">
        <v>601</v>
      </c>
      <c r="Z529" s="0" t="s">
        <v>2602</v>
      </c>
      <c r="AA529" s="0" t="s">
        <v>2330</v>
      </c>
      <c r="AB529" s="0" t="s">
        <v>17781</v>
      </c>
      <c r="AC529" s="0" t="n">
        <v>300000</v>
      </c>
      <c r="AD529" s="0" t="n">
        <v>300000</v>
      </c>
      <c r="AE529" s="0" t="n">
        <v>5</v>
      </c>
      <c r="AF529" s="0" t="n">
        <f aca="false">FALSE()</f>
        <v>0</v>
      </c>
      <c r="AG529" s="0" t="n">
        <f aca="false">TRUE()</f>
        <v>1</v>
      </c>
      <c r="AH529" s="0" t="n">
        <f aca="false">TRUE()</f>
        <v>1</v>
      </c>
      <c r="AI529" s="0" t="n">
        <f aca="false">FALSE()</f>
        <v>0</v>
      </c>
      <c r="AJ529" s="0" t="n">
        <f aca="false">FALSE()</f>
        <v>0</v>
      </c>
      <c r="AK529" s="0" t="n">
        <f aca="false">TRUE()</f>
        <v>1</v>
      </c>
      <c r="AL529" s="0" t="s">
        <v>2129</v>
      </c>
      <c r="AM529" s="0" t="n">
        <f aca="false">TRUE()</f>
        <v>1</v>
      </c>
      <c r="AN529" s="0" t="s">
        <v>21592</v>
      </c>
      <c r="AO529" s="0" t="n">
        <v>1</v>
      </c>
      <c r="AP529" s="0" t="s">
        <v>21593</v>
      </c>
      <c r="AQ529" s="0" t="s">
        <v>21594</v>
      </c>
      <c r="AR529" s="0" t="n">
        <f aca="false">TRUE()</f>
        <v>1</v>
      </c>
      <c r="AS529" s="0" t="n">
        <f aca="false">FALSE()</f>
        <v>0</v>
      </c>
      <c r="AT529" s="0" t="n">
        <f aca="false">FALSE()</f>
        <v>0</v>
      </c>
      <c r="AU529" s="0" t="n">
        <f aca="false">FALSE()</f>
        <v>0</v>
      </c>
      <c r="AV529" s="0" t="n">
        <f aca="false">FALSE()</f>
        <v>0</v>
      </c>
      <c r="AW529" s="0" t="n">
        <f aca="false">TRUE()</f>
        <v>1</v>
      </c>
      <c r="AX529" s="380" t="n">
        <v>45217.7083333333</v>
      </c>
      <c r="AY529" s="380" t="n">
        <v>45217.4166666667</v>
      </c>
      <c r="AZ529" s="0" t="n">
        <v>2</v>
      </c>
      <c r="BA529" s="0" t="s">
        <v>21595</v>
      </c>
      <c r="BB529" s="0" t="n">
        <v>0</v>
      </c>
      <c r="BC529" s="380" t="n">
        <v>45945.125</v>
      </c>
      <c r="BD529" s="0" t="s">
        <v>2170</v>
      </c>
      <c r="BE529" s="0" t="s">
        <v>2170</v>
      </c>
      <c r="BF529" s="0" t="s">
        <v>604</v>
      </c>
    </row>
    <row r="530" customFormat="false" ht="15" hidden="false" customHeight="false" outlineLevel="0" collapsed="false">
      <c r="A530" s="0" t="s">
        <v>21596</v>
      </c>
      <c r="B530" s="0" t="s">
        <v>21597</v>
      </c>
      <c r="C530" s="0" t="s">
        <v>21596</v>
      </c>
      <c r="D530" s="0" t="s">
        <v>2133</v>
      </c>
      <c r="E530" s="0" t="s">
        <v>21596</v>
      </c>
      <c r="F530" s="0" t="n">
        <v>1</v>
      </c>
      <c r="G530" s="0" t="s">
        <v>434</v>
      </c>
      <c r="H530" s="0" t="s">
        <v>2170</v>
      </c>
      <c r="I530" s="0" t="s">
        <v>2170</v>
      </c>
      <c r="J530" s="0" t="s">
        <v>2170</v>
      </c>
      <c r="K530" s="0" t="s">
        <v>2170</v>
      </c>
      <c r="L530" s="0" t="s">
        <v>2170</v>
      </c>
      <c r="M530" s="0" t="s">
        <v>2170</v>
      </c>
      <c r="N530" s="0" t="n">
        <f aca="false">FALSE()</f>
        <v>0</v>
      </c>
      <c r="O530" s="0" t="s">
        <v>21598</v>
      </c>
      <c r="P530" s="0" t="s">
        <v>17838</v>
      </c>
      <c r="Q530" s="0" t="n">
        <v>2</v>
      </c>
      <c r="R530" s="380" t="n">
        <v>47204.125</v>
      </c>
      <c r="S530" s="223" t="n">
        <v>1000</v>
      </c>
      <c r="T530" s="0" t="s">
        <v>2132</v>
      </c>
      <c r="U530" s="380" t="n">
        <v>41110.1666666667</v>
      </c>
      <c r="V530" s="380" t="n">
        <v>43564.125</v>
      </c>
      <c r="W530" s="0" t="s">
        <v>2132</v>
      </c>
      <c r="X530" s="0" t="s">
        <v>21599</v>
      </c>
      <c r="Y530" s="0" t="s">
        <v>601</v>
      </c>
      <c r="Z530" s="0" t="s">
        <v>2602</v>
      </c>
      <c r="AA530" s="0" t="s">
        <v>2114</v>
      </c>
      <c r="AB530" s="0" t="s">
        <v>17848</v>
      </c>
      <c r="AC530" s="0" t="n">
        <v>10000000</v>
      </c>
      <c r="AD530" s="0" t="n">
        <v>15000000</v>
      </c>
      <c r="AE530" s="0" t="n">
        <v>5</v>
      </c>
      <c r="AF530" s="0" t="n">
        <f aca="false">FALSE()</f>
        <v>0</v>
      </c>
      <c r="AG530" s="0" t="n">
        <f aca="false">TRUE()</f>
        <v>1</v>
      </c>
      <c r="AH530" s="0" t="n">
        <f aca="false">TRUE()</f>
        <v>1</v>
      </c>
      <c r="AI530" s="0" t="n">
        <f aca="false">FALSE()</f>
        <v>0</v>
      </c>
      <c r="AJ530" s="0" t="n">
        <f aca="false">FALSE()</f>
        <v>0</v>
      </c>
      <c r="AK530" s="0" t="n">
        <f aca="false">FALSE()</f>
        <v>0</v>
      </c>
      <c r="AL530" s="0" t="s">
        <v>2129</v>
      </c>
      <c r="AM530" s="0" t="n">
        <f aca="false">TRUE()</f>
        <v>1</v>
      </c>
      <c r="AN530" s="0" t="s">
        <v>21600</v>
      </c>
      <c r="AO530" s="0" t="n">
        <v>1</v>
      </c>
      <c r="AP530" s="0" t="s">
        <v>21601</v>
      </c>
      <c r="AQ530" s="0" t="s">
        <v>21602</v>
      </c>
      <c r="AR530" s="0" t="n">
        <f aca="false">TRUE()</f>
        <v>1</v>
      </c>
      <c r="AS530" s="0" t="n">
        <f aca="false">FALSE()</f>
        <v>0</v>
      </c>
      <c r="AT530" s="0" t="n">
        <f aca="false">FALSE()</f>
        <v>0</v>
      </c>
      <c r="AU530" s="0" t="n">
        <f aca="false">FALSE()</f>
        <v>0</v>
      </c>
      <c r="AV530" s="0" t="n">
        <f aca="false">FALSE()</f>
        <v>0</v>
      </c>
      <c r="AW530" s="0" t="n">
        <f aca="false">TRUE()</f>
        <v>1</v>
      </c>
      <c r="AX530" s="380" t="n">
        <v>43564.6527777778</v>
      </c>
      <c r="AY530" s="380" t="n">
        <v>43564.4166666667</v>
      </c>
      <c r="AZ530" s="0" t="n">
        <v>1</v>
      </c>
      <c r="BA530" s="0" t="s">
        <v>13724</v>
      </c>
      <c r="BB530" s="0" t="n">
        <v>0</v>
      </c>
      <c r="BC530" s="380" t="n">
        <v>46112.125</v>
      </c>
      <c r="BD530" s="0" t="s">
        <v>2170</v>
      </c>
      <c r="BE530" s="0" t="s">
        <v>2170</v>
      </c>
      <c r="BF530" s="0" t="s">
        <v>2118</v>
      </c>
    </row>
    <row r="531" customFormat="false" ht="15" hidden="false" customHeight="false" outlineLevel="0" collapsed="false">
      <c r="A531" s="0" t="s">
        <v>21603</v>
      </c>
      <c r="B531" s="0" t="s">
        <v>21604</v>
      </c>
      <c r="C531" s="0" t="s">
        <v>21603</v>
      </c>
      <c r="D531" s="0" t="s">
        <v>2133</v>
      </c>
      <c r="E531" s="0" t="s">
        <v>21603</v>
      </c>
      <c r="F531" s="0" t="n">
        <v>1</v>
      </c>
      <c r="G531" s="0" t="s">
        <v>434</v>
      </c>
      <c r="H531" s="0" t="s">
        <v>2170</v>
      </c>
      <c r="I531" s="0" t="s">
        <v>2170</v>
      </c>
      <c r="J531" s="0" t="s">
        <v>2170</v>
      </c>
      <c r="K531" s="0" t="s">
        <v>2170</v>
      </c>
      <c r="L531" s="0" t="s">
        <v>2170</v>
      </c>
      <c r="M531" s="0" t="s">
        <v>2170</v>
      </c>
      <c r="N531" s="0" t="n">
        <f aca="false">FALSE()</f>
        <v>0</v>
      </c>
      <c r="O531" s="0" t="s">
        <v>21605</v>
      </c>
      <c r="P531" s="0" t="s">
        <v>17780</v>
      </c>
      <c r="Q531" s="0" t="n">
        <v>2</v>
      </c>
      <c r="R531" s="380" t="n">
        <v>47375.125</v>
      </c>
      <c r="S531" s="223" t="n">
        <v>1000</v>
      </c>
      <c r="T531" s="0" t="s">
        <v>2132</v>
      </c>
      <c r="U531" s="380" t="n">
        <v>44818.125</v>
      </c>
      <c r="V531" s="380" t="n">
        <v>44823.125</v>
      </c>
      <c r="W531" s="0" t="s">
        <v>2132</v>
      </c>
      <c r="X531" s="0" t="s">
        <v>21606</v>
      </c>
      <c r="Y531" s="0" t="s">
        <v>6426</v>
      </c>
      <c r="Z531" s="0" t="s">
        <v>6427</v>
      </c>
      <c r="AA531" s="0" t="s">
        <v>610</v>
      </c>
      <c r="AB531" s="0" t="s">
        <v>17781</v>
      </c>
      <c r="AC531" s="0" t="n">
        <v>700000</v>
      </c>
      <c r="AD531" s="0" t="n">
        <v>700000</v>
      </c>
      <c r="AE531" s="0" t="n">
        <v>5</v>
      </c>
      <c r="AF531" s="0" t="n">
        <f aca="false">FALSE()</f>
        <v>0</v>
      </c>
      <c r="AG531" s="0" t="n">
        <f aca="false">TRUE()</f>
        <v>1</v>
      </c>
      <c r="AH531" s="0" t="n">
        <f aca="false">TRUE()</f>
        <v>1</v>
      </c>
      <c r="AI531" s="0" t="n">
        <f aca="false">FALSE()</f>
        <v>0</v>
      </c>
      <c r="AJ531" s="0" t="n">
        <f aca="false">FALSE()</f>
        <v>0</v>
      </c>
      <c r="AK531" s="0" t="n">
        <f aca="false">FALSE()</f>
        <v>0</v>
      </c>
      <c r="AL531" s="0" t="s">
        <v>3129</v>
      </c>
      <c r="AM531" s="0" t="n">
        <f aca="false">TRUE()</f>
        <v>1</v>
      </c>
      <c r="AN531" s="0" t="s">
        <v>21607</v>
      </c>
      <c r="AO531" s="0" t="n">
        <v>1</v>
      </c>
      <c r="AP531" s="0" t="s">
        <v>21608</v>
      </c>
      <c r="AQ531" s="0" t="s">
        <v>21609</v>
      </c>
      <c r="AR531" s="0" t="n">
        <f aca="false">FALSE()</f>
        <v>0</v>
      </c>
      <c r="AS531" s="0" t="n">
        <f aca="false">FALSE()</f>
        <v>0</v>
      </c>
      <c r="AT531" s="0" t="n">
        <f aca="false">FALSE()</f>
        <v>0</v>
      </c>
      <c r="AU531" s="0" t="n">
        <f aca="false">FALSE()</f>
        <v>0</v>
      </c>
      <c r="AV531" s="0" t="n">
        <f aca="false">FALSE()</f>
        <v>0</v>
      </c>
      <c r="AW531" s="0" t="n">
        <f aca="false">FALSE()</f>
        <v>0</v>
      </c>
      <c r="AX531" s="380" t="n">
        <v>44823.7173611111</v>
      </c>
      <c r="AY531" s="380" t="n">
        <v>44823.4166666667</v>
      </c>
      <c r="AZ531" s="0" t="n">
        <v>0</v>
      </c>
      <c r="BA531" s="0" t="s">
        <v>18862</v>
      </c>
      <c r="BB531" s="0" t="n">
        <v>1</v>
      </c>
      <c r="BC531" s="380" t="n">
        <v>25569.125</v>
      </c>
      <c r="BD531" s="0" t="s">
        <v>2170</v>
      </c>
      <c r="BE531" s="0" t="s">
        <v>2170</v>
      </c>
      <c r="BF531" s="0" t="s">
        <v>2118</v>
      </c>
    </row>
    <row r="532" customFormat="false" ht="15" hidden="false" customHeight="false" outlineLevel="0" collapsed="false">
      <c r="A532" s="0" t="s">
        <v>21610</v>
      </c>
      <c r="B532" s="0" t="s">
        <v>21611</v>
      </c>
      <c r="C532" s="0" t="s">
        <v>21610</v>
      </c>
      <c r="D532" s="0" t="s">
        <v>2133</v>
      </c>
      <c r="E532" s="0" t="s">
        <v>21610</v>
      </c>
      <c r="F532" s="0" t="n">
        <v>1</v>
      </c>
      <c r="G532" s="0" t="s">
        <v>434</v>
      </c>
      <c r="H532" s="0" t="s">
        <v>2170</v>
      </c>
      <c r="I532" s="0" t="s">
        <v>2170</v>
      </c>
      <c r="J532" s="0" t="s">
        <v>2170</v>
      </c>
      <c r="K532" s="0" t="s">
        <v>2170</v>
      </c>
      <c r="L532" s="0" t="s">
        <v>2170</v>
      </c>
      <c r="M532" s="0" t="s">
        <v>2170</v>
      </c>
      <c r="N532" s="0" t="n">
        <f aca="false">FALSE()</f>
        <v>0</v>
      </c>
      <c r="O532" s="0" t="s">
        <v>21612</v>
      </c>
      <c r="P532" s="0" t="s">
        <v>17780</v>
      </c>
      <c r="Q532" s="0" t="n">
        <v>12</v>
      </c>
      <c r="R532" s="380" t="n">
        <v>47558.125</v>
      </c>
      <c r="S532" s="223" t="n">
        <v>1000</v>
      </c>
      <c r="T532" s="0" t="s">
        <v>2132</v>
      </c>
      <c r="U532" s="380" t="n">
        <v>45754.125</v>
      </c>
      <c r="V532" s="380" t="n">
        <v>45758.125</v>
      </c>
      <c r="W532" s="0" t="s">
        <v>2132</v>
      </c>
      <c r="X532" s="0" t="s">
        <v>21613</v>
      </c>
      <c r="Y532" s="0" t="s">
        <v>601</v>
      </c>
      <c r="Z532" s="0" t="s">
        <v>2602</v>
      </c>
      <c r="AA532" s="0" t="s">
        <v>610</v>
      </c>
      <c r="AB532" s="0" t="s">
        <v>17781</v>
      </c>
      <c r="AC532" s="0" t="n">
        <v>700000</v>
      </c>
      <c r="AD532" s="0" t="n">
        <v>700000</v>
      </c>
      <c r="AE532" s="0" t="n">
        <v>5</v>
      </c>
      <c r="AF532" s="0" t="n">
        <f aca="false">FALSE()</f>
        <v>0</v>
      </c>
      <c r="AG532" s="0" t="n">
        <f aca="false">TRUE()</f>
        <v>1</v>
      </c>
      <c r="AH532" s="0" t="n">
        <f aca="false">TRUE()</f>
        <v>1</v>
      </c>
      <c r="AI532" s="0" t="n">
        <f aca="false">FALSE()</f>
        <v>0</v>
      </c>
      <c r="AJ532" s="0" t="n">
        <f aca="false">FALSE()</f>
        <v>0</v>
      </c>
      <c r="AK532" s="0" t="n">
        <f aca="false">TRUE()</f>
        <v>1</v>
      </c>
      <c r="AL532" s="0" t="s">
        <v>2129</v>
      </c>
      <c r="AM532" s="0" t="n">
        <f aca="false">TRUE()</f>
        <v>1</v>
      </c>
      <c r="AN532" s="0" t="s">
        <v>21614</v>
      </c>
      <c r="AO532" s="0" t="n">
        <v>1</v>
      </c>
      <c r="AP532" s="0" t="s">
        <v>21615</v>
      </c>
      <c r="AQ532" s="0" t="s">
        <v>21616</v>
      </c>
      <c r="AR532" s="0" t="n">
        <f aca="false">TRUE()</f>
        <v>1</v>
      </c>
      <c r="AS532" s="0" t="n">
        <f aca="false">FALSE()</f>
        <v>0</v>
      </c>
      <c r="AT532" s="0" t="n">
        <f aca="false">FALSE()</f>
        <v>0</v>
      </c>
      <c r="AU532" s="0" t="n">
        <f aca="false">FALSE()</f>
        <v>0</v>
      </c>
      <c r="AV532" s="0" t="n">
        <f aca="false">FALSE()</f>
        <v>0</v>
      </c>
      <c r="AW532" s="0" t="n">
        <f aca="false">TRUE()</f>
        <v>1</v>
      </c>
      <c r="AX532" s="380" t="n">
        <v>45758.6145833333</v>
      </c>
      <c r="AY532" s="380" t="n">
        <v>45758.125</v>
      </c>
      <c r="AZ532" s="0" t="n">
        <v>3</v>
      </c>
      <c r="BA532" s="0" t="s">
        <v>19351</v>
      </c>
      <c r="BB532" s="0" t="n">
        <v>0</v>
      </c>
      <c r="BC532" s="380" t="n">
        <v>25569.125</v>
      </c>
      <c r="BD532" s="0" t="s">
        <v>2170</v>
      </c>
      <c r="BE532" s="0" t="s">
        <v>2170</v>
      </c>
      <c r="BF532" s="0" t="s">
        <v>604</v>
      </c>
    </row>
    <row r="533" customFormat="false" ht="15" hidden="false" customHeight="false" outlineLevel="0" collapsed="false">
      <c r="A533" s="0" t="s">
        <v>21617</v>
      </c>
      <c r="B533" s="0" t="s">
        <v>21618</v>
      </c>
      <c r="C533" s="0" t="s">
        <v>21617</v>
      </c>
      <c r="D533" s="0" t="s">
        <v>18364</v>
      </c>
      <c r="E533" s="0" t="s">
        <v>21617</v>
      </c>
      <c r="F533" s="0" t="n">
        <v>1</v>
      </c>
      <c r="G533" s="0" t="s">
        <v>434</v>
      </c>
      <c r="H533" s="0" t="s">
        <v>2170</v>
      </c>
      <c r="I533" s="0" t="s">
        <v>2170</v>
      </c>
      <c r="J533" s="0" t="s">
        <v>2170</v>
      </c>
      <c r="K533" s="0" t="s">
        <v>2170</v>
      </c>
      <c r="L533" s="0" t="s">
        <v>2170</v>
      </c>
      <c r="M533" s="0" t="s">
        <v>2170</v>
      </c>
      <c r="N533" s="0" t="n">
        <f aca="false">FALSE()</f>
        <v>0</v>
      </c>
      <c r="O533" s="0" t="s">
        <v>21619</v>
      </c>
      <c r="P533" s="0" t="s">
        <v>17780</v>
      </c>
      <c r="Q533" s="0" t="n">
        <v>12</v>
      </c>
      <c r="R533" s="380" t="n">
        <v>46967.125</v>
      </c>
      <c r="S533" s="223" t="n">
        <v>1000</v>
      </c>
      <c r="T533" s="0" t="s">
        <v>2132</v>
      </c>
      <c r="U533" s="380" t="n">
        <v>45155.125</v>
      </c>
      <c r="V533" s="380" t="n">
        <v>45167.125</v>
      </c>
      <c r="W533" s="0" t="s">
        <v>2132</v>
      </c>
      <c r="X533" s="0" t="s">
        <v>2170</v>
      </c>
      <c r="Y533" s="0" t="s">
        <v>601</v>
      </c>
      <c r="Z533" s="0" t="s">
        <v>2602</v>
      </c>
      <c r="AA533" s="0" t="s">
        <v>610</v>
      </c>
      <c r="AB533" s="0" t="s">
        <v>17781</v>
      </c>
      <c r="AC533" s="0" t="n">
        <v>4000000</v>
      </c>
      <c r="AD533" s="0" t="n">
        <v>4000000</v>
      </c>
      <c r="AE533" s="0" t="n">
        <v>5</v>
      </c>
      <c r="AF533" s="0" t="n">
        <f aca="false">FALSE()</f>
        <v>0</v>
      </c>
      <c r="AG533" s="0" t="n">
        <f aca="false">TRUE()</f>
        <v>1</v>
      </c>
      <c r="AH533" s="0" t="n">
        <f aca="false">TRUE()</f>
        <v>1</v>
      </c>
      <c r="AI533" s="0" t="n">
        <f aca="false">FALSE()</f>
        <v>0</v>
      </c>
      <c r="AJ533" s="0" t="n">
        <f aca="false">FALSE()</f>
        <v>0</v>
      </c>
      <c r="AK533" s="0" t="n">
        <f aca="false">TRUE()</f>
        <v>1</v>
      </c>
      <c r="AL533" s="0" t="s">
        <v>2129</v>
      </c>
      <c r="AM533" s="0" t="n">
        <f aca="false">TRUE()</f>
        <v>1</v>
      </c>
      <c r="AN533" s="0" t="s">
        <v>21620</v>
      </c>
      <c r="AO533" s="0" t="n">
        <v>1</v>
      </c>
      <c r="AP533" s="0" t="s">
        <v>21621</v>
      </c>
      <c r="AQ533" s="0" t="s">
        <v>21622</v>
      </c>
      <c r="AR533" s="0" t="n">
        <f aca="false">TRUE()</f>
        <v>1</v>
      </c>
      <c r="AS533" s="0" t="n">
        <f aca="false">FALSE()</f>
        <v>0</v>
      </c>
      <c r="AT533" s="0" t="n">
        <f aca="false">FALSE()</f>
        <v>0</v>
      </c>
      <c r="AU533" s="0" t="n">
        <f aca="false">FALSE()</f>
        <v>0</v>
      </c>
      <c r="AV533" s="0" t="n">
        <f aca="false">FALSE()</f>
        <v>0</v>
      </c>
      <c r="AW533" s="0" t="n">
        <f aca="false">TRUE()</f>
        <v>1</v>
      </c>
      <c r="AX533" s="380" t="n">
        <v>45167.6173611111</v>
      </c>
      <c r="AY533" s="380" t="n">
        <v>45167.4166666667</v>
      </c>
      <c r="AZ533" s="0" t="n">
        <v>2</v>
      </c>
      <c r="BA533" s="0" t="s">
        <v>18502</v>
      </c>
      <c r="BB533" s="0" t="n">
        <v>0</v>
      </c>
      <c r="BC533" s="380" t="n">
        <v>25569.125</v>
      </c>
      <c r="BD533" s="0" t="s">
        <v>2170</v>
      </c>
      <c r="BE533" s="0" t="s">
        <v>2170</v>
      </c>
      <c r="BF533" s="0" t="s">
        <v>604</v>
      </c>
    </row>
    <row r="534" customFormat="false" ht="15" hidden="false" customHeight="false" outlineLevel="0" collapsed="false">
      <c r="A534" s="0" t="s">
        <v>21623</v>
      </c>
      <c r="B534" s="0" t="s">
        <v>21624</v>
      </c>
      <c r="C534" s="0" t="s">
        <v>21623</v>
      </c>
      <c r="D534" s="0" t="s">
        <v>2133</v>
      </c>
      <c r="E534" s="0" t="s">
        <v>21623</v>
      </c>
      <c r="F534" s="0" t="n">
        <v>1</v>
      </c>
      <c r="G534" s="0" t="s">
        <v>434</v>
      </c>
      <c r="H534" s="0" t="s">
        <v>2170</v>
      </c>
      <c r="I534" s="0" t="s">
        <v>2170</v>
      </c>
      <c r="J534" s="0" t="s">
        <v>2170</v>
      </c>
      <c r="K534" s="0" t="s">
        <v>2170</v>
      </c>
      <c r="L534" s="0" t="s">
        <v>2170</v>
      </c>
      <c r="M534" s="0" t="s">
        <v>2170</v>
      </c>
      <c r="N534" s="0" t="n">
        <f aca="false">FALSE()</f>
        <v>0</v>
      </c>
      <c r="O534" s="0" t="s">
        <v>21625</v>
      </c>
      <c r="P534" s="0" t="s">
        <v>17780</v>
      </c>
      <c r="Q534" s="0" t="n">
        <v>4</v>
      </c>
      <c r="R534" s="380" t="n">
        <v>48088.125</v>
      </c>
      <c r="S534" s="223" t="n">
        <v>482.71</v>
      </c>
      <c r="T534" s="0" t="s">
        <v>2132</v>
      </c>
      <c r="U534" s="380" t="n">
        <v>44441.125</v>
      </c>
      <c r="V534" s="380" t="n">
        <v>44446.125</v>
      </c>
      <c r="W534" s="0" t="s">
        <v>2132</v>
      </c>
      <c r="X534" s="0" t="s">
        <v>21626</v>
      </c>
      <c r="Y534" s="0" t="s">
        <v>601</v>
      </c>
      <c r="Z534" s="0" t="s">
        <v>2602</v>
      </c>
      <c r="AA534" s="0" t="s">
        <v>610</v>
      </c>
      <c r="AB534" s="0" t="s">
        <v>17781</v>
      </c>
      <c r="AC534" s="0" t="n">
        <v>9749207</v>
      </c>
      <c r="AD534" s="0" t="n">
        <v>9749207</v>
      </c>
      <c r="AE534" s="0" t="n">
        <v>5</v>
      </c>
      <c r="AF534" s="0" t="n">
        <f aca="false">FALSE()</f>
        <v>0</v>
      </c>
      <c r="AG534" s="0" t="n">
        <f aca="false">TRUE()</f>
        <v>1</v>
      </c>
      <c r="AH534" s="0" t="n">
        <f aca="false">TRUE()</f>
        <v>1</v>
      </c>
      <c r="AI534" s="0" t="n">
        <f aca="false">FALSE()</f>
        <v>0</v>
      </c>
      <c r="AJ534" s="0" t="n">
        <f aca="false">FALSE()</f>
        <v>0</v>
      </c>
      <c r="AK534" s="0" t="n">
        <f aca="false">TRUE()</f>
        <v>1</v>
      </c>
      <c r="AL534" s="0" t="s">
        <v>2129</v>
      </c>
      <c r="AM534" s="0" t="n">
        <f aca="false">TRUE()</f>
        <v>1</v>
      </c>
      <c r="AN534" s="0" t="s">
        <v>21627</v>
      </c>
      <c r="AO534" s="0" t="n">
        <v>1</v>
      </c>
      <c r="AP534" s="0" t="s">
        <v>21628</v>
      </c>
      <c r="AQ534" s="0" t="s">
        <v>21629</v>
      </c>
      <c r="AR534" s="0" t="n">
        <f aca="false">TRUE()</f>
        <v>1</v>
      </c>
      <c r="AS534" s="0" t="n">
        <f aca="false">FALSE()</f>
        <v>0</v>
      </c>
      <c r="AT534" s="0" t="n">
        <f aca="false">FALSE()</f>
        <v>0</v>
      </c>
      <c r="AU534" s="0" t="n">
        <f aca="false">FALSE()</f>
        <v>0</v>
      </c>
      <c r="AV534" s="0" t="n">
        <f aca="false">FALSE()</f>
        <v>0</v>
      </c>
      <c r="AW534" s="0" t="n">
        <f aca="false">FALSE()</f>
        <v>0</v>
      </c>
      <c r="AX534" s="380" t="n">
        <v>44446.7527777778</v>
      </c>
      <c r="AY534" s="380" t="n">
        <v>44446.4166666667</v>
      </c>
      <c r="AZ534" s="0" t="n">
        <v>2</v>
      </c>
      <c r="BA534" s="0" t="s">
        <v>20087</v>
      </c>
      <c r="BB534" s="0" t="n">
        <v>0</v>
      </c>
      <c r="BC534" s="380" t="n">
        <v>25569.125</v>
      </c>
      <c r="BD534" s="0" t="s">
        <v>2170</v>
      </c>
      <c r="BE534" s="0" t="s">
        <v>2170</v>
      </c>
      <c r="BF534" s="0" t="s">
        <v>2118</v>
      </c>
    </row>
    <row r="535" customFormat="false" ht="15" hidden="false" customHeight="false" outlineLevel="0" collapsed="false">
      <c r="A535" s="0" t="s">
        <v>21630</v>
      </c>
      <c r="B535" s="0" t="s">
        <v>21631</v>
      </c>
      <c r="C535" s="0" t="s">
        <v>21630</v>
      </c>
      <c r="D535" s="0" t="s">
        <v>2133</v>
      </c>
      <c r="E535" s="0" t="s">
        <v>21630</v>
      </c>
      <c r="F535" s="0" t="n">
        <v>1</v>
      </c>
      <c r="G535" s="0" t="s">
        <v>434</v>
      </c>
      <c r="H535" s="0" t="s">
        <v>2170</v>
      </c>
      <c r="I535" s="0" t="s">
        <v>2170</v>
      </c>
      <c r="J535" s="0" t="s">
        <v>2170</v>
      </c>
      <c r="K535" s="0" t="s">
        <v>2170</v>
      </c>
      <c r="L535" s="0" t="s">
        <v>2170</v>
      </c>
      <c r="M535" s="0" t="s">
        <v>2170</v>
      </c>
      <c r="N535" s="0" t="n">
        <f aca="false">FALSE()</f>
        <v>0</v>
      </c>
      <c r="O535" s="0" t="s">
        <v>21632</v>
      </c>
      <c r="P535" s="0" t="s">
        <v>17780</v>
      </c>
      <c r="Q535" s="0" t="n">
        <v>12</v>
      </c>
      <c r="R535" s="380" t="n">
        <v>46460.125</v>
      </c>
      <c r="S535" s="223" t="n">
        <v>1000</v>
      </c>
      <c r="T535" s="0" t="s">
        <v>2132</v>
      </c>
      <c r="U535" s="380" t="n">
        <v>45735.125</v>
      </c>
      <c r="V535" s="380" t="n">
        <v>45740.125</v>
      </c>
      <c r="W535" s="0" t="s">
        <v>2132</v>
      </c>
      <c r="X535" s="0" t="s">
        <v>2170</v>
      </c>
      <c r="Y535" s="0" t="s">
        <v>601</v>
      </c>
      <c r="Z535" s="0" t="s">
        <v>2602</v>
      </c>
      <c r="AA535" s="0" t="s">
        <v>2365</v>
      </c>
      <c r="AB535" s="0" t="s">
        <v>17781</v>
      </c>
      <c r="AC535" s="0" t="n">
        <v>500000</v>
      </c>
      <c r="AD535" s="0" t="n">
        <v>500000</v>
      </c>
      <c r="AE535" s="0" t="n">
        <v>5</v>
      </c>
      <c r="AF535" s="0" t="n">
        <f aca="false">FALSE()</f>
        <v>0</v>
      </c>
      <c r="AG535" s="0" t="n">
        <f aca="false">TRUE()</f>
        <v>1</v>
      </c>
      <c r="AH535" s="0" t="n">
        <f aca="false">TRUE()</f>
        <v>1</v>
      </c>
      <c r="AI535" s="0" t="n">
        <f aca="false">FALSE()</f>
        <v>0</v>
      </c>
      <c r="AJ535" s="0" t="n">
        <f aca="false">FALSE()</f>
        <v>0</v>
      </c>
      <c r="AK535" s="0" t="n">
        <f aca="false">FALSE()</f>
        <v>0</v>
      </c>
      <c r="AL535" s="0" t="s">
        <v>3129</v>
      </c>
      <c r="AM535" s="0" t="n">
        <f aca="false">TRUE()</f>
        <v>1</v>
      </c>
      <c r="AN535" s="0" t="s">
        <v>21633</v>
      </c>
      <c r="AO535" s="0" t="n">
        <v>1</v>
      </c>
      <c r="AP535" s="0" t="s">
        <v>21634</v>
      </c>
      <c r="AQ535" s="0" t="s">
        <v>21635</v>
      </c>
      <c r="AR535" s="0" t="n">
        <f aca="false">TRUE()</f>
        <v>1</v>
      </c>
      <c r="AS535" s="0" t="n">
        <f aca="false">FALSE()</f>
        <v>0</v>
      </c>
      <c r="AT535" s="0" t="n">
        <f aca="false">FALSE()</f>
        <v>0</v>
      </c>
      <c r="AU535" s="0" t="n">
        <f aca="false">FALSE()</f>
        <v>0</v>
      </c>
      <c r="AV535" s="0" t="n">
        <f aca="false">FALSE()</f>
        <v>0</v>
      </c>
      <c r="AW535" s="0" t="n">
        <f aca="false">TRUE()</f>
        <v>1</v>
      </c>
      <c r="AX535" s="380" t="n">
        <v>45741.6895833333</v>
      </c>
      <c r="AY535" s="380" t="n">
        <v>45741.125</v>
      </c>
      <c r="AZ535" s="0" t="n">
        <v>1</v>
      </c>
      <c r="BA535" s="0" t="s">
        <v>4884</v>
      </c>
      <c r="BB535" s="0" t="n">
        <v>1</v>
      </c>
      <c r="BC535" s="380" t="n">
        <v>25569.125</v>
      </c>
      <c r="BD535" s="0" t="s">
        <v>2170</v>
      </c>
      <c r="BE535" s="0" t="s">
        <v>2170</v>
      </c>
      <c r="BF535" s="0" t="s">
        <v>2118</v>
      </c>
    </row>
    <row r="536" customFormat="false" ht="15" hidden="false" customHeight="false" outlineLevel="0" collapsed="false">
      <c r="A536" s="0" t="s">
        <v>21636</v>
      </c>
      <c r="B536" s="0" t="s">
        <v>21637</v>
      </c>
      <c r="C536" s="0" t="s">
        <v>21636</v>
      </c>
      <c r="D536" s="0" t="s">
        <v>2133</v>
      </c>
      <c r="E536" s="0" t="s">
        <v>21636</v>
      </c>
      <c r="F536" s="0" t="n">
        <v>1</v>
      </c>
      <c r="G536" s="0" t="s">
        <v>434</v>
      </c>
      <c r="H536" s="0" t="s">
        <v>2170</v>
      </c>
      <c r="I536" s="0" t="s">
        <v>2170</v>
      </c>
      <c r="J536" s="0" t="s">
        <v>2170</v>
      </c>
      <c r="K536" s="0" t="s">
        <v>2170</v>
      </c>
      <c r="L536" s="0" t="s">
        <v>2170</v>
      </c>
      <c r="M536" s="0" t="s">
        <v>2170</v>
      </c>
      <c r="N536" s="0" t="n">
        <f aca="false">FALSE()</f>
        <v>0</v>
      </c>
      <c r="O536" s="0" t="s">
        <v>21638</v>
      </c>
      <c r="P536" s="0" t="s">
        <v>17780</v>
      </c>
      <c r="Q536" s="0" t="n">
        <v>4</v>
      </c>
      <c r="R536" s="380" t="n">
        <v>45944.125</v>
      </c>
      <c r="S536" s="223" t="n">
        <v>300</v>
      </c>
      <c r="T536" s="0" t="s">
        <v>2132</v>
      </c>
      <c r="U536" s="380" t="n">
        <v>44105.125</v>
      </c>
      <c r="V536" s="380" t="n">
        <v>44119.125</v>
      </c>
      <c r="W536" s="0" t="s">
        <v>2170</v>
      </c>
      <c r="X536" s="0" t="s">
        <v>13584</v>
      </c>
      <c r="Y536" s="0" t="s">
        <v>601</v>
      </c>
      <c r="Z536" s="0" t="s">
        <v>2602</v>
      </c>
      <c r="AA536" s="0" t="s">
        <v>17847</v>
      </c>
      <c r="AB536" s="0" t="s">
        <v>17848</v>
      </c>
      <c r="AC536" s="0" t="n">
        <v>5000000</v>
      </c>
      <c r="AD536" s="0" t="n">
        <v>5000000</v>
      </c>
      <c r="AE536" s="0" t="n">
        <v>5</v>
      </c>
      <c r="AF536" s="0" t="n">
        <f aca="false">FALSE()</f>
        <v>0</v>
      </c>
      <c r="AG536" s="0" t="n">
        <f aca="false">TRUE()</f>
        <v>1</v>
      </c>
      <c r="AH536" s="0" t="n">
        <f aca="false">TRUE()</f>
        <v>1</v>
      </c>
      <c r="AI536" s="0" t="n">
        <f aca="false">FALSE()</f>
        <v>0</v>
      </c>
      <c r="AJ536" s="0" t="n">
        <f aca="false">FALSE()</f>
        <v>0</v>
      </c>
      <c r="AK536" s="0" t="n">
        <f aca="false">TRUE()</f>
        <v>1</v>
      </c>
      <c r="AL536" s="0" t="s">
        <v>2129</v>
      </c>
      <c r="AM536" s="0" t="n">
        <f aca="false">TRUE()</f>
        <v>1</v>
      </c>
      <c r="AN536" s="0" t="s">
        <v>21639</v>
      </c>
      <c r="AO536" s="0" t="n">
        <v>1</v>
      </c>
      <c r="AP536" s="0" t="s">
        <v>21640</v>
      </c>
      <c r="AQ536" s="0" t="s">
        <v>21641</v>
      </c>
      <c r="AR536" s="0" t="n">
        <f aca="false">TRUE()</f>
        <v>1</v>
      </c>
      <c r="AS536" s="0" t="n">
        <f aca="false">FALSE()</f>
        <v>0</v>
      </c>
      <c r="AT536" s="0" t="n">
        <f aca="false">FALSE()</f>
        <v>0</v>
      </c>
      <c r="AU536" s="0" t="n">
        <f aca="false">FALSE()</f>
        <v>0</v>
      </c>
      <c r="AV536" s="0" t="n">
        <f aca="false">FALSE()</f>
        <v>0</v>
      </c>
      <c r="AW536" s="0" t="n">
        <f aca="false">FALSE()</f>
        <v>0</v>
      </c>
      <c r="AX536" s="380" t="n">
        <v>44120.4243055556</v>
      </c>
      <c r="AY536" s="380" t="n">
        <v>44120.4166666667</v>
      </c>
      <c r="AZ536" s="0" t="n">
        <v>1</v>
      </c>
      <c r="BA536" s="0" t="s">
        <v>21642</v>
      </c>
      <c r="BB536" s="0" t="n">
        <v>0</v>
      </c>
      <c r="BC536" s="380" t="n">
        <v>25569.125</v>
      </c>
      <c r="BD536" s="0" t="s">
        <v>2170</v>
      </c>
      <c r="BE536" s="0" t="s">
        <v>2170</v>
      </c>
      <c r="BF536" s="0" t="s">
        <v>2118</v>
      </c>
    </row>
    <row r="537" customFormat="false" ht="15" hidden="false" customHeight="false" outlineLevel="0" collapsed="false">
      <c r="A537" s="0" t="s">
        <v>21643</v>
      </c>
      <c r="B537" s="0" t="s">
        <v>21644</v>
      </c>
      <c r="C537" s="0" t="s">
        <v>21643</v>
      </c>
      <c r="D537" s="0" t="s">
        <v>2133</v>
      </c>
      <c r="E537" s="0" t="s">
        <v>21643</v>
      </c>
      <c r="F537" s="0" t="n">
        <v>1</v>
      </c>
      <c r="G537" s="0" t="s">
        <v>434</v>
      </c>
      <c r="H537" s="0" t="s">
        <v>2170</v>
      </c>
      <c r="I537" s="0" t="s">
        <v>2170</v>
      </c>
      <c r="J537" s="0" t="s">
        <v>2170</v>
      </c>
      <c r="K537" s="0" t="s">
        <v>2170</v>
      </c>
      <c r="L537" s="0" t="s">
        <v>2170</v>
      </c>
      <c r="M537" s="0" t="s">
        <v>2170</v>
      </c>
      <c r="N537" s="0" t="n">
        <f aca="false">FALSE()</f>
        <v>0</v>
      </c>
      <c r="O537" s="0" t="s">
        <v>21645</v>
      </c>
      <c r="P537" s="0" t="s">
        <v>17780</v>
      </c>
      <c r="Q537" s="0" t="n">
        <v>4</v>
      </c>
      <c r="R537" s="380" t="n">
        <v>46513.125</v>
      </c>
      <c r="S537" s="223" t="n">
        <v>1000</v>
      </c>
      <c r="T537" s="0" t="s">
        <v>2132</v>
      </c>
      <c r="U537" s="380" t="n">
        <v>45049.125</v>
      </c>
      <c r="V537" s="380" t="n">
        <v>45057.125</v>
      </c>
      <c r="W537" s="0" t="s">
        <v>2132</v>
      </c>
      <c r="X537" s="0" t="s">
        <v>21646</v>
      </c>
      <c r="Y537" s="0" t="s">
        <v>601</v>
      </c>
      <c r="Z537" s="0" t="s">
        <v>2602</v>
      </c>
      <c r="AA537" s="0" t="s">
        <v>2365</v>
      </c>
      <c r="AB537" s="0" t="s">
        <v>17781</v>
      </c>
      <c r="AC537" s="0" t="n">
        <v>3000000</v>
      </c>
      <c r="AD537" s="0" t="n">
        <v>3000000</v>
      </c>
      <c r="AE537" s="0" t="n">
        <v>5</v>
      </c>
      <c r="AF537" s="0" t="n">
        <f aca="false">FALSE()</f>
        <v>0</v>
      </c>
      <c r="AG537" s="0" t="n">
        <f aca="false">TRUE()</f>
        <v>1</v>
      </c>
      <c r="AH537" s="0" t="n">
        <f aca="false">TRUE()</f>
        <v>1</v>
      </c>
      <c r="AI537" s="0" t="n">
        <f aca="false">TRUE()</f>
        <v>1</v>
      </c>
      <c r="AJ537" s="0" t="n">
        <f aca="false">FALSE()</f>
        <v>0</v>
      </c>
      <c r="AK537" s="0" t="n">
        <f aca="false">TRUE()</f>
        <v>1</v>
      </c>
      <c r="AL537" s="0" t="s">
        <v>2129</v>
      </c>
      <c r="AM537" s="0" t="n">
        <f aca="false">TRUE()</f>
        <v>1</v>
      </c>
      <c r="AN537" s="0" t="s">
        <v>21647</v>
      </c>
      <c r="AO537" s="0" t="n">
        <v>1</v>
      </c>
      <c r="AP537" s="0" t="s">
        <v>21648</v>
      </c>
      <c r="AQ537" s="0" t="s">
        <v>21649</v>
      </c>
      <c r="AR537" s="0" t="n">
        <f aca="false">TRUE()</f>
        <v>1</v>
      </c>
      <c r="AS537" s="0" t="n">
        <f aca="false">TRUE()</f>
        <v>1</v>
      </c>
      <c r="AT537" s="0" t="n">
        <f aca="false">FALSE()</f>
        <v>0</v>
      </c>
      <c r="AU537" s="0" t="n">
        <f aca="false">FALSE()</f>
        <v>0</v>
      </c>
      <c r="AV537" s="0" t="n">
        <f aca="false">FALSE()</f>
        <v>0</v>
      </c>
      <c r="AW537" s="0" t="n">
        <f aca="false">FALSE()</f>
        <v>0</v>
      </c>
      <c r="AX537" s="380" t="n">
        <v>45057.6805555556</v>
      </c>
      <c r="AY537" s="380" t="n">
        <v>45057.4166666667</v>
      </c>
      <c r="AZ537" s="0" t="n">
        <v>2</v>
      </c>
      <c r="BA537" s="0" t="s">
        <v>21387</v>
      </c>
      <c r="BB537" s="0" t="n">
        <v>0</v>
      </c>
      <c r="BC537" s="380" t="n">
        <v>25569.125</v>
      </c>
      <c r="BD537" s="0" t="s">
        <v>2170</v>
      </c>
      <c r="BE537" s="0" t="s">
        <v>2170</v>
      </c>
      <c r="BF537" s="0" t="s">
        <v>2118</v>
      </c>
    </row>
    <row r="538" customFormat="false" ht="15" hidden="false" customHeight="false" outlineLevel="0" collapsed="false">
      <c r="A538" s="0" t="s">
        <v>21650</v>
      </c>
      <c r="B538" s="0" t="s">
        <v>21651</v>
      </c>
      <c r="C538" s="0" t="s">
        <v>21650</v>
      </c>
      <c r="D538" s="0" t="s">
        <v>2133</v>
      </c>
      <c r="E538" s="0" t="s">
        <v>21650</v>
      </c>
      <c r="F538" s="0" t="n">
        <v>1</v>
      </c>
      <c r="G538" s="0" t="s">
        <v>434</v>
      </c>
      <c r="H538" s="0" t="s">
        <v>2170</v>
      </c>
      <c r="I538" s="0" t="s">
        <v>2170</v>
      </c>
      <c r="J538" s="0" t="s">
        <v>2170</v>
      </c>
      <c r="K538" s="0" t="s">
        <v>2170</v>
      </c>
      <c r="L538" s="0" t="s">
        <v>2170</v>
      </c>
      <c r="M538" s="0" t="s">
        <v>2170</v>
      </c>
      <c r="N538" s="0" t="n">
        <f aca="false">FALSE()</f>
        <v>0</v>
      </c>
      <c r="O538" s="0" t="s">
        <v>21652</v>
      </c>
      <c r="P538" s="0" t="s">
        <v>17780</v>
      </c>
      <c r="Q538" s="0" t="n">
        <v>12</v>
      </c>
      <c r="R538" s="380" t="n">
        <v>46757.125</v>
      </c>
      <c r="S538" s="223" t="n">
        <v>1000</v>
      </c>
      <c r="T538" s="0" t="s">
        <v>2132</v>
      </c>
      <c r="U538" s="380" t="n">
        <v>44951.125</v>
      </c>
      <c r="V538" s="380" t="n">
        <v>44957.125</v>
      </c>
      <c r="W538" s="0" t="s">
        <v>2132</v>
      </c>
      <c r="X538" s="0" t="s">
        <v>21653</v>
      </c>
      <c r="Y538" s="0" t="s">
        <v>601</v>
      </c>
      <c r="Z538" s="0" t="s">
        <v>2602</v>
      </c>
      <c r="AA538" s="0" t="s">
        <v>610</v>
      </c>
      <c r="AB538" s="0" t="s">
        <v>17781</v>
      </c>
      <c r="AC538" s="0" t="n">
        <v>250000</v>
      </c>
      <c r="AD538" s="0" t="n">
        <v>250000</v>
      </c>
      <c r="AE538" s="0" t="n">
        <v>5</v>
      </c>
      <c r="AF538" s="0" t="n">
        <f aca="false">FALSE()</f>
        <v>0</v>
      </c>
      <c r="AG538" s="0" t="n">
        <f aca="false">TRUE()</f>
        <v>1</v>
      </c>
      <c r="AH538" s="0" t="n">
        <f aca="false">TRUE()</f>
        <v>1</v>
      </c>
      <c r="AI538" s="0" t="n">
        <f aca="false">FALSE()</f>
        <v>0</v>
      </c>
      <c r="AJ538" s="0" t="n">
        <f aca="false">FALSE()</f>
        <v>0</v>
      </c>
      <c r="AK538" s="0" t="n">
        <f aca="false">TRUE()</f>
        <v>1</v>
      </c>
      <c r="AL538" s="0" t="s">
        <v>2129</v>
      </c>
      <c r="AM538" s="0" t="n">
        <f aca="false">TRUE()</f>
        <v>1</v>
      </c>
      <c r="AN538" s="0" t="s">
        <v>21654</v>
      </c>
      <c r="AO538" s="0" t="n">
        <v>1</v>
      </c>
      <c r="AP538" s="0" t="s">
        <v>21655</v>
      </c>
      <c r="AQ538" s="0" t="s">
        <v>21656</v>
      </c>
      <c r="AR538" s="0" t="n">
        <f aca="false">TRUE()</f>
        <v>1</v>
      </c>
      <c r="AS538" s="0" t="n">
        <f aca="false">FALSE()</f>
        <v>0</v>
      </c>
      <c r="AT538" s="0" t="n">
        <f aca="false">FALSE()</f>
        <v>0</v>
      </c>
      <c r="AU538" s="0" t="n">
        <f aca="false">FALSE()</f>
        <v>0</v>
      </c>
      <c r="AV538" s="0" t="n">
        <f aca="false">FALSE()</f>
        <v>0</v>
      </c>
      <c r="AW538" s="0" t="n">
        <f aca="false">TRUE()</f>
        <v>1</v>
      </c>
      <c r="AX538" s="380" t="n">
        <v>44957.6895833333</v>
      </c>
      <c r="AY538" s="380" t="n">
        <v>44957.4166666667</v>
      </c>
      <c r="AZ538" s="0" t="n">
        <v>2</v>
      </c>
      <c r="BA538" s="0" t="s">
        <v>19559</v>
      </c>
      <c r="BB538" s="0" t="n">
        <v>0</v>
      </c>
      <c r="BC538" s="380" t="n">
        <v>46097.125</v>
      </c>
      <c r="BD538" s="0" t="s">
        <v>2170</v>
      </c>
      <c r="BE538" s="0" t="s">
        <v>2170</v>
      </c>
      <c r="BF538" s="0" t="s">
        <v>604</v>
      </c>
    </row>
    <row r="539" customFormat="false" ht="15" hidden="false" customHeight="false" outlineLevel="0" collapsed="false">
      <c r="A539" s="0" t="s">
        <v>21657</v>
      </c>
      <c r="B539" s="0" t="s">
        <v>21658</v>
      </c>
      <c r="C539" s="0" t="s">
        <v>21657</v>
      </c>
      <c r="D539" s="0" t="s">
        <v>2133</v>
      </c>
      <c r="E539" s="0" t="s">
        <v>21657</v>
      </c>
      <c r="F539" s="0" t="n">
        <v>1</v>
      </c>
      <c r="G539" s="0" t="s">
        <v>434</v>
      </c>
      <c r="H539" s="0" t="s">
        <v>2170</v>
      </c>
      <c r="I539" s="0" t="s">
        <v>2170</v>
      </c>
      <c r="J539" s="0" t="s">
        <v>2170</v>
      </c>
      <c r="K539" s="0" t="s">
        <v>2170</v>
      </c>
      <c r="L539" s="0" t="s">
        <v>2170</v>
      </c>
      <c r="M539" s="0" t="s">
        <v>2170</v>
      </c>
      <c r="N539" s="0" t="n">
        <f aca="false">FALSE()</f>
        <v>0</v>
      </c>
      <c r="O539" s="0" t="s">
        <v>21659</v>
      </c>
      <c r="P539" s="0" t="s">
        <v>17838</v>
      </c>
      <c r="Q539" s="0" t="n">
        <v>2</v>
      </c>
      <c r="R539" s="380" t="n">
        <v>46665.125</v>
      </c>
      <c r="S539" s="223" t="n">
        <v>1000</v>
      </c>
      <c r="T539" s="0" t="s">
        <v>2132</v>
      </c>
      <c r="U539" s="380" t="n">
        <v>45440.125</v>
      </c>
      <c r="V539" s="380" t="n">
        <v>45454.125</v>
      </c>
      <c r="W539" s="0" t="s">
        <v>2132</v>
      </c>
      <c r="X539" s="0" t="s">
        <v>21660</v>
      </c>
      <c r="Y539" s="0" t="s">
        <v>601</v>
      </c>
      <c r="Z539" s="0" t="s">
        <v>2602</v>
      </c>
      <c r="AA539" s="0" t="s">
        <v>610</v>
      </c>
      <c r="AB539" s="0" t="s">
        <v>17781</v>
      </c>
      <c r="AC539" s="0" t="n">
        <v>77965</v>
      </c>
      <c r="AD539" s="0" t="n">
        <v>440000</v>
      </c>
      <c r="AE539" s="0" t="n">
        <v>5</v>
      </c>
      <c r="AF539" s="0" t="n">
        <f aca="false">FALSE()</f>
        <v>0</v>
      </c>
      <c r="AG539" s="0" t="n">
        <f aca="false">TRUE()</f>
        <v>1</v>
      </c>
      <c r="AH539" s="0" t="n">
        <f aca="false">TRUE()</f>
        <v>1</v>
      </c>
      <c r="AI539" s="0" t="n">
        <f aca="false">FALSE()</f>
        <v>0</v>
      </c>
      <c r="AJ539" s="0" t="n">
        <f aca="false">FALSE()</f>
        <v>0</v>
      </c>
      <c r="AK539" s="0" t="n">
        <f aca="false">FALSE()</f>
        <v>0</v>
      </c>
      <c r="AL539" s="0" t="s">
        <v>3129</v>
      </c>
      <c r="AM539" s="0" t="n">
        <f aca="false">TRUE()</f>
        <v>1</v>
      </c>
      <c r="AN539" s="0" t="s">
        <v>21661</v>
      </c>
      <c r="AO539" s="0" t="n">
        <v>1</v>
      </c>
      <c r="AP539" s="0" t="s">
        <v>21662</v>
      </c>
      <c r="AQ539" s="0" t="s">
        <v>21663</v>
      </c>
      <c r="AR539" s="0" t="n">
        <f aca="false">TRUE()</f>
        <v>1</v>
      </c>
      <c r="AS539" s="0" t="n">
        <f aca="false">TRUE()</f>
        <v>1</v>
      </c>
      <c r="AT539" s="0" t="n">
        <f aca="false">FALSE()</f>
        <v>0</v>
      </c>
      <c r="AU539" s="0" t="n">
        <f aca="false">FALSE()</f>
        <v>0</v>
      </c>
      <c r="AV539" s="0" t="n">
        <f aca="false">TRUE()</f>
        <v>1</v>
      </c>
      <c r="AW539" s="0" t="n">
        <f aca="false">FALSE()</f>
        <v>0</v>
      </c>
      <c r="AX539" s="380" t="n">
        <v>45470.5</v>
      </c>
      <c r="AY539" s="380" t="n">
        <v>45470.125</v>
      </c>
      <c r="AZ539" s="0" t="n">
        <v>0</v>
      </c>
      <c r="BA539" s="0" t="s">
        <v>13370</v>
      </c>
      <c r="BB539" s="0" t="n">
        <v>1</v>
      </c>
      <c r="BC539" s="380" t="n">
        <v>25569.125</v>
      </c>
      <c r="BD539" s="0" t="s">
        <v>2170</v>
      </c>
      <c r="BE539" s="0" t="s">
        <v>2170</v>
      </c>
      <c r="BF539" s="0" t="s">
        <v>2118</v>
      </c>
    </row>
    <row r="540" customFormat="false" ht="15" hidden="false" customHeight="false" outlineLevel="0" collapsed="false">
      <c r="A540" s="0" t="s">
        <v>21664</v>
      </c>
      <c r="B540" s="0" t="s">
        <v>21665</v>
      </c>
      <c r="C540" s="0" t="s">
        <v>21664</v>
      </c>
      <c r="D540" s="0" t="s">
        <v>2133</v>
      </c>
      <c r="E540" s="0" t="s">
        <v>21664</v>
      </c>
      <c r="F540" s="0" t="n">
        <v>1</v>
      </c>
      <c r="G540" s="0" t="s">
        <v>434</v>
      </c>
      <c r="H540" s="0" t="s">
        <v>2170</v>
      </c>
      <c r="I540" s="0" t="s">
        <v>2170</v>
      </c>
      <c r="J540" s="0" t="s">
        <v>2170</v>
      </c>
      <c r="K540" s="0" t="s">
        <v>2170</v>
      </c>
      <c r="L540" s="0" t="s">
        <v>2170</v>
      </c>
      <c r="M540" s="0" t="s">
        <v>2170</v>
      </c>
      <c r="N540" s="0" t="n">
        <f aca="false">FALSE()</f>
        <v>0</v>
      </c>
      <c r="O540" s="0" t="s">
        <v>19947</v>
      </c>
      <c r="P540" s="0" t="s">
        <v>17838</v>
      </c>
      <c r="Q540" s="0" t="n">
        <v>2</v>
      </c>
      <c r="R540" s="380" t="n">
        <v>48360.125</v>
      </c>
      <c r="S540" s="223" t="n">
        <v>1000</v>
      </c>
      <c r="T540" s="0" t="s">
        <v>2132</v>
      </c>
      <c r="U540" s="380" t="n">
        <v>44539.125</v>
      </c>
      <c r="V540" s="380" t="n">
        <v>44720.125</v>
      </c>
      <c r="W540" s="0" t="s">
        <v>2132</v>
      </c>
      <c r="X540" s="0" t="s">
        <v>21666</v>
      </c>
      <c r="Y540" s="0" t="s">
        <v>601</v>
      </c>
      <c r="Z540" s="0" t="s">
        <v>2602</v>
      </c>
      <c r="AA540" s="0" t="s">
        <v>2891</v>
      </c>
      <c r="AB540" s="0" t="s">
        <v>17781</v>
      </c>
      <c r="AC540" s="0" t="n">
        <v>10000000</v>
      </c>
      <c r="AD540" s="0" t="n">
        <v>10000000</v>
      </c>
      <c r="AE540" s="0" t="n">
        <v>5</v>
      </c>
      <c r="AF540" s="0" t="n">
        <f aca="false">FALSE()</f>
        <v>0</v>
      </c>
      <c r="AG540" s="0" t="n">
        <f aca="false">TRUE()</f>
        <v>1</v>
      </c>
      <c r="AH540" s="0" t="n">
        <f aca="false">TRUE()</f>
        <v>1</v>
      </c>
      <c r="AI540" s="0" t="n">
        <f aca="false">FALSE()</f>
        <v>0</v>
      </c>
      <c r="AJ540" s="0" t="n">
        <f aca="false">FALSE()</f>
        <v>0</v>
      </c>
      <c r="AK540" s="0" t="n">
        <f aca="false">FALSE()</f>
        <v>0</v>
      </c>
      <c r="AL540" s="0" t="s">
        <v>2129</v>
      </c>
      <c r="AM540" s="0" t="n">
        <f aca="false">TRUE()</f>
        <v>1</v>
      </c>
      <c r="AN540" s="0" t="s">
        <v>21667</v>
      </c>
      <c r="AO540" s="0" t="n">
        <v>1</v>
      </c>
      <c r="AP540" s="0" t="s">
        <v>21668</v>
      </c>
      <c r="AQ540" s="0" t="s">
        <v>21669</v>
      </c>
      <c r="AR540" s="0" t="n">
        <f aca="false">TRUE()</f>
        <v>1</v>
      </c>
      <c r="AS540" s="0" t="n">
        <f aca="false">FALSE()</f>
        <v>0</v>
      </c>
      <c r="AT540" s="0" t="n">
        <f aca="false">FALSE()</f>
        <v>0</v>
      </c>
      <c r="AU540" s="0" t="n">
        <f aca="false">FALSE()</f>
        <v>0</v>
      </c>
      <c r="AV540" s="0" t="n">
        <f aca="false">FALSE()</f>
        <v>0</v>
      </c>
      <c r="AW540" s="0" t="n">
        <f aca="false">TRUE()</f>
        <v>1</v>
      </c>
      <c r="AX540" s="380" t="n">
        <v>44720.6201388889</v>
      </c>
      <c r="AY540" s="380" t="n">
        <v>44720.4166666667</v>
      </c>
      <c r="AZ540" s="0" t="n">
        <v>1</v>
      </c>
      <c r="BA540" s="0" t="s">
        <v>19952</v>
      </c>
      <c r="BB540" s="0" t="n">
        <v>0</v>
      </c>
      <c r="BC540" s="380" t="n">
        <v>25569.125</v>
      </c>
      <c r="BD540" s="0" t="s">
        <v>2170</v>
      </c>
      <c r="BE540" s="0" t="s">
        <v>2170</v>
      </c>
      <c r="BF540" s="0" t="s">
        <v>2118</v>
      </c>
    </row>
    <row r="541" customFormat="false" ht="15" hidden="false" customHeight="false" outlineLevel="0" collapsed="false">
      <c r="A541" s="0" t="s">
        <v>21670</v>
      </c>
      <c r="B541" s="0" t="s">
        <v>21671</v>
      </c>
      <c r="C541" s="0" t="s">
        <v>21670</v>
      </c>
      <c r="D541" s="0" t="s">
        <v>2133</v>
      </c>
      <c r="E541" s="0" t="s">
        <v>21670</v>
      </c>
      <c r="F541" s="0" t="n">
        <v>1</v>
      </c>
      <c r="G541" s="0" t="s">
        <v>434</v>
      </c>
      <c r="H541" s="0" t="s">
        <v>2170</v>
      </c>
      <c r="I541" s="0" t="s">
        <v>2170</v>
      </c>
      <c r="J541" s="0" t="s">
        <v>2170</v>
      </c>
      <c r="K541" s="0" t="s">
        <v>2170</v>
      </c>
      <c r="L541" s="0" t="s">
        <v>2170</v>
      </c>
      <c r="M541" s="0" t="s">
        <v>2170</v>
      </c>
      <c r="N541" s="0" t="n">
        <f aca="false">FALSE()</f>
        <v>0</v>
      </c>
      <c r="O541" s="0" t="s">
        <v>21672</v>
      </c>
      <c r="P541" s="0" t="s">
        <v>17780</v>
      </c>
      <c r="Q541" s="0" t="n">
        <v>4</v>
      </c>
      <c r="R541" s="380" t="n">
        <v>47809.125</v>
      </c>
      <c r="S541" s="223" t="n">
        <v>1000</v>
      </c>
      <c r="T541" s="0" t="s">
        <v>2132</v>
      </c>
      <c r="U541" s="380" t="n">
        <v>45250.125</v>
      </c>
      <c r="V541" s="380" t="n">
        <v>45261.125</v>
      </c>
      <c r="W541" s="0" t="s">
        <v>2132</v>
      </c>
      <c r="X541" s="0" t="s">
        <v>21673</v>
      </c>
      <c r="Y541" s="0" t="s">
        <v>601</v>
      </c>
      <c r="Z541" s="0" t="s">
        <v>2602</v>
      </c>
      <c r="AA541" s="0" t="s">
        <v>17847</v>
      </c>
      <c r="AB541" s="0" t="s">
        <v>17848</v>
      </c>
      <c r="AC541" s="0" t="n">
        <v>20000000</v>
      </c>
      <c r="AD541" s="0" t="n">
        <v>20000000</v>
      </c>
      <c r="AE541" s="0" t="n">
        <v>5</v>
      </c>
      <c r="AF541" s="0" t="n">
        <f aca="false">FALSE()</f>
        <v>0</v>
      </c>
      <c r="AG541" s="0" t="n">
        <f aca="false">TRUE()</f>
        <v>1</v>
      </c>
      <c r="AH541" s="0" t="n">
        <f aca="false">TRUE()</f>
        <v>1</v>
      </c>
      <c r="AI541" s="0" t="n">
        <f aca="false">FALSE()</f>
        <v>0</v>
      </c>
      <c r="AJ541" s="0" t="n">
        <f aca="false">FALSE()</f>
        <v>0</v>
      </c>
      <c r="AK541" s="0" t="n">
        <f aca="false">TRUE()</f>
        <v>1</v>
      </c>
      <c r="AL541" s="0" t="s">
        <v>2129</v>
      </c>
      <c r="AM541" s="0" t="n">
        <f aca="false">TRUE()</f>
        <v>1</v>
      </c>
      <c r="AN541" s="0" t="s">
        <v>21674</v>
      </c>
      <c r="AO541" s="0" t="n">
        <v>1</v>
      </c>
      <c r="AP541" s="0" t="s">
        <v>21675</v>
      </c>
      <c r="AQ541" s="0" t="s">
        <v>21676</v>
      </c>
      <c r="AR541" s="0" t="n">
        <f aca="false">TRUE()</f>
        <v>1</v>
      </c>
      <c r="AS541" s="0" t="n">
        <f aca="false">FALSE()</f>
        <v>0</v>
      </c>
      <c r="AT541" s="0" t="n">
        <f aca="false">FALSE()</f>
        <v>0</v>
      </c>
      <c r="AU541" s="0" t="n">
        <f aca="false">FALSE()</f>
        <v>0</v>
      </c>
      <c r="AV541" s="0" t="n">
        <f aca="false">FALSE()</f>
        <v>0</v>
      </c>
      <c r="AW541" s="0" t="n">
        <f aca="false">TRUE()</f>
        <v>1</v>
      </c>
      <c r="AX541" s="380" t="n">
        <v>45261.6180555556</v>
      </c>
      <c r="AY541" s="380" t="n">
        <v>45261.4166666667</v>
      </c>
      <c r="AZ541" s="0" t="n">
        <v>1</v>
      </c>
      <c r="BA541" s="0" t="s">
        <v>21642</v>
      </c>
      <c r="BB541" s="0" t="n">
        <v>0</v>
      </c>
      <c r="BC541" s="380" t="n">
        <v>25569.125</v>
      </c>
      <c r="BD541" s="0" t="s">
        <v>2170</v>
      </c>
      <c r="BE541" s="0" t="s">
        <v>2170</v>
      </c>
      <c r="BF541" s="0" t="s">
        <v>2118</v>
      </c>
    </row>
    <row r="542" customFormat="false" ht="15" hidden="false" customHeight="false" outlineLevel="0" collapsed="false">
      <c r="A542" s="0" t="s">
        <v>21677</v>
      </c>
      <c r="B542" s="0" t="s">
        <v>21678</v>
      </c>
      <c r="C542" s="0" t="s">
        <v>21677</v>
      </c>
      <c r="D542" s="0" t="s">
        <v>2133</v>
      </c>
      <c r="E542" s="0" t="s">
        <v>21677</v>
      </c>
      <c r="F542" s="0" t="n">
        <v>1</v>
      </c>
      <c r="G542" s="0" t="s">
        <v>434</v>
      </c>
      <c r="H542" s="0" t="s">
        <v>2170</v>
      </c>
      <c r="I542" s="0" t="s">
        <v>2170</v>
      </c>
      <c r="J542" s="0" t="s">
        <v>2170</v>
      </c>
      <c r="K542" s="0" t="s">
        <v>2170</v>
      </c>
      <c r="L542" s="0" t="s">
        <v>2170</v>
      </c>
      <c r="M542" s="0" t="s">
        <v>2170</v>
      </c>
      <c r="N542" s="0" t="n">
        <f aca="false">FALSE()</f>
        <v>0</v>
      </c>
      <c r="O542" s="0" t="s">
        <v>21679</v>
      </c>
      <c r="P542" s="0" t="s">
        <v>17780</v>
      </c>
      <c r="Q542" s="0" t="n">
        <v>12</v>
      </c>
      <c r="R542" s="380" t="n">
        <v>48319.125</v>
      </c>
      <c r="S542" s="223" t="n">
        <v>1000</v>
      </c>
      <c r="T542" s="0" t="s">
        <v>2132</v>
      </c>
      <c r="U542" s="380" t="n">
        <v>44679.125</v>
      </c>
      <c r="V542" s="380" t="n">
        <v>44719.125</v>
      </c>
      <c r="W542" s="0" t="s">
        <v>2132</v>
      </c>
      <c r="X542" s="0" t="s">
        <v>21680</v>
      </c>
      <c r="Y542" s="0" t="s">
        <v>601</v>
      </c>
      <c r="Z542" s="0" t="s">
        <v>2602</v>
      </c>
      <c r="AA542" s="0" t="s">
        <v>610</v>
      </c>
      <c r="AB542" s="0" t="s">
        <v>17781</v>
      </c>
      <c r="AC542" s="0" t="n">
        <v>400000</v>
      </c>
      <c r="AD542" s="0" t="n">
        <v>400000</v>
      </c>
      <c r="AE542" s="0" t="n">
        <v>5</v>
      </c>
      <c r="AF542" s="0" t="n">
        <f aca="false">FALSE()</f>
        <v>0</v>
      </c>
      <c r="AG542" s="0" t="n">
        <f aca="false">TRUE()</f>
        <v>1</v>
      </c>
      <c r="AH542" s="0" t="n">
        <f aca="false">TRUE()</f>
        <v>1</v>
      </c>
      <c r="AI542" s="0" t="n">
        <f aca="false">TRUE()</f>
        <v>1</v>
      </c>
      <c r="AJ542" s="0" t="n">
        <f aca="false">FALSE()</f>
        <v>0</v>
      </c>
      <c r="AK542" s="0" t="n">
        <f aca="false">FALSE()</f>
        <v>0</v>
      </c>
      <c r="AL542" s="0" t="s">
        <v>2129</v>
      </c>
      <c r="AM542" s="0" t="n">
        <f aca="false">TRUE()</f>
        <v>1</v>
      </c>
      <c r="AN542" s="0" t="s">
        <v>21681</v>
      </c>
      <c r="AO542" s="0" t="n">
        <v>1</v>
      </c>
      <c r="AP542" s="0" t="s">
        <v>21682</v>
      </c>
      <c r="AQ542" s="0" t="s">
        <v>21683</v>
      </c>
      <c r="AR542" s="0" t="n">
        <f aca="false">TRUE()</f>
        <v>1</v>
      </c>
      <c r="AS542" s="0" t="n">
        <f aca="false">TRUE()</f>
        <v>1</v>
      </c>
      <c r="AT542" s="0" t="n">
        <f aca="false">FALSE()</f>
        <v>0</v>
      </c>
      <c r="AU542" s="0" t="n">
        <f aca="false">FALSE()</f>
        <v>0</v>
      </c>
      <c r="AV542" s="0" t="n">
        <f aca="false">FALSE()</f>
        <v>0</v>
      </c>
      <c r="AW542" s="0" t="n">
        <f aca="false">TRUE()</f>
        <v>1</v>
      </c>
      <c r="AX542" s="380" t="n">
        <v>44719.7215277778</v>
      </c>
      <c r="AY542" s="380" t="n">
        <v>44719.4166666667</v>
      </c>
      <c r="AZ542" s="0" t="n">
        <v>3</v>
      </c>
      <c r="BA542" s="0" t="s">
        <v>17910</v>
      </c>
      <c r="BB542" s="0" t="n">
        <v>0</v>
      </c>
      <c r="BC542" s="380" t="n">
        <v>25569.125</v>
      </c>
      <c r="BD542" s="0" t="s">
        <v>2170</v>
      </c>
      <c r="BE542" s="0" t="s">
        <v>2170</v>
      </c>
      <c r="BF542" s="0" t="s">
        <v>2118</v>
      </c>
    </row>
    <row r="543" customFormat="false" ht="15" hidden="false" customHeight="false" outlineLevel="0" collapsed="false">
      <c r="A543" s="0" t="s">
        <v>21684</v>
      </c>
      <c r="B543" s="0" t="s">
        <v>21685</v>
      </c>
      <c r="C543" s="0" t="s">
        <v>21686</v>
      </c>
      <c r="D543" s="0" t="s">
        <v>19472</v>
      </c>
      <c r="E543" s="0" t="s">
        <v>21684</v>
      </c>
      <c r="F543" s="0" t="n">
        <v>1</v>
      </c>
      <c r="G543" s="0" t="s">
        <v>21687</v>
      </c>
      <c r="H543" s="0" t="s">
        <v>2170</v>
      </c>
      <c r="I543" s="0" t="s">
        <v>2170</v>
      </c>
      <c r="J543" s="0" t="s">
        <v>2170</v>
      </c>
      <c r="K543" s="0" t="s">
        <v>2170</v>
      </c>
      <c r="L543" s="0" t="s">
        <v>2170</v>
      </c>
      <c r="M543" s="0" t="s">
        <v>2170</v>
      </c>
      <c r="N543" s="0" t="n">
        <f aca="false">FALSE()</f>
        <v>0</v>
      </c>
      <c r="O543" s="0" t="s">
        <v>21688</v>
      </c>
      <c r="P543" s="0" t="s">
        <v>2300</v>
      </c>
      <c r="Q543" s="0" t="n">
        <v>1</v>
      </c>
      <c r="R543" s="380" t="n">
        <v>46530.125</v>
      </c>
      <c r="S543" s="223" t="n">
        <v>1000</v>
      </c>
      <c r="T543" s="0" t="s">
        <v>2132</v>
      </c>
      <c r="U543" s="380" t="n">
        <v>25569.125</v>
      </c>
      <c r="V543" s="380" t="n">
        <v>43608.125</v>
      </c>
      <c r="W543" s="0" t="s">
        <v>2170</v>
      </c>
      <c r="X543" s="0" t="s">
        <v>2170</v>
      </c>
      <c r="Y543" s="0" t="s">
        <v>601</v>
      </c>
      <c r="Z543" s="0" t="s">
        <v>2602</v>
      </c>
      <c r="AA543" s="0" t="s">
        <v>2115</v>
      </c>
      <c r="AB543" s="0" t="s">
        <v>17848</v>
      </c>
      <c r="AC543" s="0" t="n">
        <v>500000</v>
      </c>
      <c r="AD543" s="0" t="n">
        <v>500000</v>
      </c>
      <c r="AE543" s="0" t="n">
        <v>4</v>
      </c>
      <c r="AF543" s="0" t="n">
        <f aca="false">FALSE()</f>
        <v>0</v>
      </c>
      <c r="AG543" s="0" t="n">
        <f aca="false">FALSE()</f>
        <v>0</v>
      </c>
      <c r="AH543" s="0" t="n">
        <f aca="false">FALSE()</f>
        <v>0</v>
      </c>
      <c r="AI543" s="0" t="n">
        <f aca="false">FALSE()</f>
        <v>0</v>
      </c>
      <c r="AJ543" s="0" t="n">
        <f aca="false">FALSE()</f>
        <v>0</v>
      </c>
      <c r="AK543" s="0" t="n">
        <f aca="false">FALSE()</f>
        <v>0</v>
      </c>
      <c r="AL543" s="0" t="s">
        <v>2129</v>
      </c>
      <c r="AM543" s="0" t="n">
        <f aca="false">TRUE()</f>
        <v>1</v>
      </c>
      <c r="AN543" s="0" t="s">
        <v>21689</v>
      </c>
      <c r="AO543" s="0" t="n">
        <v>2</v>
      </c>
      <c r="AP543" s="0" t="s">
        <v>21690</v>
      </c>
      <c r="AQ543" s="0" t="s">
        <v>21691</v>
      </c>
      <c r="AR543" s="0" t="n">
        <f aca="false">FALSE()</f>
        <v>0</v>
      </c>
      <c r="AS543" s="0" t="n">
        <f aca="false">TRUE()</f>
        <v>1</v>
      </c>
      <c r="AT543" s="0" t="n">
        <f aca="false">FALSE()</f>
        <v>0</v>
      </c>
      <c r="AU543" s="0" t="n">
        <f aca="false">FALSE()</f>
        <v>0</v>
      </c>
      <c r="AV543" s="0" t="n">
        <f aca="false">FALSE()</f>
        <v>0</v>
      </c>
      <c r="AW543" s="0" t="n">
        <f aca="false">TRUE()</f>
        <v>1</v>
      </c>
      <c r="AX543" s="380" t="n">
        <v>43886.7298611111</v>
      </c>
      <c r="AY543" s="380" t="n">
        <v>43886.4166666667</v>
      </c>
      <c r="AZ543" s="0" t="n">
        <v>1</v>
      </c>
      <c r="BA543" s="0" t="s">
        <v>17962</v>
      </c>
      <c r="BB543" s="0" t="n">
        <v>0</v>
      </c>
      <c r="BC543" s="380" t="n">
        <v>46441.125</v>
      </c>
      <c r="BD543" s="0" t="s">
        <v>2170</v>
      </c>
      <c r="BE543" s="0" t="s">
        <v>2170</v>
      </c>
      <c r="BF543" s="0" t="s">
        <v>2118</v>
      </c>
    </row>
    <row r="544" customFormat="false" ht="15" hidden="false" customHeight="false" outlineLevel="0" collapsed="false">
      <c r="A544" s="0" t="s">
        <v>21692</v>
      </c>
      <c r="B544" s="0" t="s">
        <v>21693</v>
      </c>
      <c r="C544" s="0" t="s">
        <v>21692</v>
      </c>
      <c r="D544" s="0" t="s">
        <v>2133</v>
      </c>
      <c r="E544" s="0" t="s">
        <v>21692</v>
      </c>
      <c r="F544" s="0" t="n">
        <v>1</v>
      </c>
      <c r="G544" s="0" t="s">
        <v>434</v>
      </c>
      <c r="H544" s="0" t="s">
        <v>2170</v>
      </c>
      <c r="I544" s="0" t="s">
        <v>2170</v>
      </c>
      <c r="J544" s="0" t="s">
        <v>2170</v>
      </c>
      <c r="K544" s="0" t="s">
        <v>2170</v>
      </c>
      <c r="L544" s="0" t="s">
        <v>2170</v>
      </c>
      <c r="M544" s="0" t="s">
        <v>2170</v>
      </c>
      <c r="N544" s="0" t="n">
        <f aca="false">FALSE()</f>
        <v>0</v>
      </c>
      <c r="O544" s="0" t="s">
        <v>21694</v>
      </c>
      <c r="P544" s="0" t="s">
        <v>17780</v>
      </c>
      <c r="Q544" s="0" t="n">
        <v>4</v>
      </c>
      <c r="R544" s="380" t="n">
        <v>46051.125</v>
      </c>
      <c r="S544" s="223" t="n">
        <v>505</v>
      </c>
      <c r="T544" s="0" t="s">
        <v>2132</v>
      </c>
      <c r="U544" s="380" t="n">
        <v>44825.125</v>
      </c>
      <c r="V544" s="380" t="n">
        <v>44959.125</v>
      </c>
      <c r="W544" s="0" t="s">
        <v>2132</v>
      </c>
      <c r="X544" s="0" t="s">
        <v>21695</v>
      </c>
      <c r="Y544" s="0" t="s">
        <v>601</v>
      </c>
      <c r="Z544" s="0" t="s">
        <v>2602</v>
      </c>
      <c r="AA544" s="0" t="s">
        <v>2115</v>
      </c>
      <c r="AB544" s="0" t="s">
        <v>17781</v>
      </c>
      <c r="AC544" s="0" t="n">
        <v>1500000</v>
      </c>
      <c r="AD544" s="0" t="n">
        <v>1500000</v>
      </c>
      <c r="AE544" s="0" t="n">
        <v>5</v>
      </c>
      <c r="AF544" s="0" t="n">
        <f aca="false">FALSE()</f>
        <v>0</v>
      </c>
      <c r="AG544" s="0" t="n">
        <f aca="false">TRUE()</f>
        <v>1</v>
      </c>
      <c r="AH544" s="0" t="n">
        <f aca="false">TRUE()</f>
        <v>1</v>
      </c>
      <c r="AI544" s="0" t="n">
        <f aca="false">FALSE()</f>
        <v>0</v>
      </c>
      <c r="AJ544" s="0" t="n">
        <f aca="false">FALSE()</f>
        <v>0</v>
      </c>
      <c r="AK544" s="0" t="n">
        <f aca="false">TRUE()</f>
        <v>1</v>
      </c>
      <c r="AL544" s="0" t="s">
        <v>2129</v>
      </c>
      <c r="AM544" s="0" t="n">
        <f aca="false">TRUE()</f>
        <v>1</v>
      </c>
      <c r="AN544" s="0" t="s">
        <v>21696</v>
      </c>
      <c r="AO544" s="0" t="n">
        <v>1</v>
      </c>
      <c r="AP544" s="0" t="s">
        <v>21697</v>
      </c>
      <c r="AQ544" s="0" t="s">
        <v>21698</v>
      </c>
      <c r="AR544" s="0" t="n">
        <f aca="false">TRUE()</f>
        <v>1</v>
      </c>
      <c r="AS544" s="0" t="n">
        <f aca="false">FALSE()</f>
        <v>0</v>
      </c>
      <c r="AT544" s="0" t="n">
        <f aca="false">FALSE()</f>
        <v>0</v>
      </c>
      <c r="AU544" s="0" t="n">
        <f aca="false">FALSE()</f>
        <v>0</v>
      </c>
      <c r="AV544" s="0" t="n">
        <f aca="false">FALSE()</f>
        <v>0</v>
      </c>
      <c r="AW544" s="0" t="n">
        <f aca="false">TRUE()</f>
        <v>1</v>
      </c>
      <c r="AX544" s="380" t="n">
        <v>44959.7173611111</v>
      </c>
      <c r="AY544" s="380" t="n">
        <v>44959.4166666667</v>
      </c>
      <c r="AZ544" s="0" t="n">
        <v>2</v>
      </c>
      <c r="BA544" s="0" t="s">
        <v>18187</v>
      </c>
      <c r="BB544" s="0" t="n">
        <v>0</v>
      </c>
      <c r="BC544" s="380" t="n">
        <v>25569.125</v>
      </c>
      <c r="BD544" s="0" t="s">
        <v>2170</v>
      </c>
      <c r="BE544" s="0" t="s">
        <v>2170</v>
      </c>
      <c r="BF544" s="0" t="s">
        <v>604</v>
      </c>
    </row>
    <row r="545" customFormat="false" ht="15" hidden="false" customHeight="false" outlineLevel="0" collapsed="false">
      <c r="A545" s="0" t="s">
        <v>21699</v>
      </c>
      <c r="B545" s="0" t="s">
        <v>21700</v>
      </c>
      <c r="C545" s="0" t="s">
        <v>21699</v>
      </c>
      <c r="D545" s="0" t="s">
        <v>2133</v>
      </c>
      <c r="E545" s="0" t="s">
        <v>21699</v>
      </c>
      <c r="F545" s="0" t="n">
        <v>1</v>
      </c>
      <c r="G545" s="0" t="s">
        <v>434</v>
      </c>
      <c r="H545" s="0" t="s">
        <v>2170</v>
      </c>
      <c r="I545" s="0" t="s">
        <v>2170</v>
      </c>
      <c r="J545" s="0" t="s">
        <v>2170</v>
      </c>
      <c r="K545" s="0" t="s">
        <v>2170</v>
      </c>
      <c r="L545" s="0" t="s">
        <v>2170</v>
      </c>
      <c r="M545" s="0" t="s">
        <v>2170</v>
      </c>
      <c r="N545" s="0" t="n">
        <f aca="false">FALSE()</f>
        <v>0</v>
      </c>
      <c r="O545" s="0" t="s">
        <v>21701</v>
      </c>
      <c r="P545" s="0" t="s">
        <v>17780</v>
      </c>
      <c r="Q545" s="0" t="n">
        <v>2</v>
      </c>
      <c r="R545" s="380" t="n">
        <v>47766.125</v>
      </c>
      <c r="S545" s="223" t="n">
        <v>1000</v>
      </c>
      <c r="T545" s="0" t="s">
        <v>2132</v>
      </c>
      <c r="U545" s="380" t="n">
        <v>44123.125</v>
      </c>
      <c r="V545" s="380" t="n">
        <v>44126.125</v>
      </c>
      <c r="W545" s="0" t="s">
        <v>2132</v>
      </c>
      <c r="X545" s="0" t="s">
        <v>21702</v>
      </c>
      <c r="Y545" s="0" t="s">
        <v>601</v>
      </c>
      <c r="Z545" s="0" t="s">
        <v>2602</v>
      </c>
      <c r="AA545" s="0" t="s">
        <v>2115</v>
      </c>
      <c r="AB545" s="0" t="s">
        <v>17781</v>
      </c>
      <c r="AC545" s="0" t="n">
        <v>14000000</v>
      </c>
      <c r="AD545" s="0" t="n">
        <v>14000000</v>
      </c>
      <c r="AE545" s="0" t="n">
        <v>5</v>
      </c>
      <c r="AF545" s="0" t="n">
        <f aca="false">FALSE()</f>
        <v>0</v>
      </c>
      <c r="AG545" s="0" t="n">
        <f aca="false">TRUE()</f>
        <v>1</v>
      </c>
      <c r="AH545" s="0" t="n">
        <f aca="false">TRUE()</f>
        <v>1</v>
      </c>
      <c r="AI545" s="0" t="n">
        <f aca="false">FALSE()</f>
        <v>0</v>
      </c>
      <c r="AJ545" s="0" t="n">
        <f aca="false">FALSE()</f>
        <v>0</v>
      </c>
      <c r="AK545" s="0" t="n">
        <f aca="false">FALSE()</f>
        <v>0</v>
      </c>
      <c r="AL545" s="0" t="s">
        <v>2129</v>
      </c>
      <c r="AM545" s="0" t="n">
        <f aca="false">TRUE()</f>
        <v>1</v>
      </c>
      <c r="AN545" s="0" t="s">
        <v>21703</v>
      </c>
      <c r="AO545" s="0" t="n">
        <v>1</v>
      </c>
      <c r="AP545" s="0" t="s">
        <v>21704</v>
      </c>
      <c r="AQ545" s="0" t="s">
        <v>21705</v>
      </c>
      <c r="AR545" s="0" t="n">
        <f aca="false">TRUE()</f>
        <v>1</v>
      </c>
      <c r="AS545" s="0" t="n">
        <f aca="false">FALSE()</f>
        <v>0</v>
      </c>
      <c r="AT545" s="0" t="n">
        <f aca="false">FALSE()</f>
        <v>0</v>
      </c>
      <c r="AU545" s="0" t="n">
        <f aca="false">FALSE()</f>
        <v>0</v>
      </c>
      <c r="AV545" s="0" t="n">
        <f aca="false">FALSE()</f>
        <v>0</v>
      </c>
      <c r="AW545" s="0" t="n">
        <f aca="false">FALSE()</f>
        <v>0</v>
      </c>
      <c r="AX545" s="380" t="n">
        <v>44126.6166666667</v>
      </c>
      <c r="AY545" s="380" t="n">
        <v>44126.4166666667</v>
      </c>
      <c r="AZ545" s="0" t="n">
        <v>1</v>
      </c>
      <c r="BA545" s="0" t="s">
        <v>19914</v>
      </c>
      <c r="BB545" s="0" t="n">
        <v>0</v>
      </c>
      <c r="BC545" s="380" t="n">
        <v>46128.125</v>
      </c>
      <c r="BD545" s="0" t="s">
        <v>2170</v>
      </c>
      <c r="BE545" s="0" t="s">
        <v>2170</v>
      </c>
      <c r="BF545" s="0" t="s">
        <v>2118</v>
      </c>
    </row>
    <row r="546" customFormat="false" ht="15" hidden="false" customHeight="false" outlineLevel="0" collapsed="false">
      <c r="A546" s="0" t="s">
        <v>21706</v>
      </c>
      <c r="B546" s="0" t="s">
        <v>21707</v>
      </c>
      <c r="C546" s="0" t="s">
        <v>21706</v>
      </c>
      <c r="D546" s="0" t="s">
        <v>2133</v>
      </c>
      <c r="E546" s="0" t="s">
        <v>21706</v>
      </c>
      <c r="F546" s="0" t="n">
        <v>1</v>
      </c>
      <c r="G546" s="0" t="s">
        <v>434</v>
      </c>
      <c r="H546" s="0" t="s">
        <v>2170</v>
      </c>
      <c r="I546" s="0" t="s">
        <v>2170</v>
      </c>
      <c r="J546" s="0" t="s">
        <v>2170</v>
      </c>
      <c r="K546" s="0" t="s">
        <v>2170</v>
      </c>
      <c r="L546" s="0" t="s">
        <v>2170</v>
      </c>
      <c r="M546" s="0" t="s">
        <v>2170</v>
      </c>
      <c r="N546" s="0" t="n">
        <f aca="false">FALSE()</f>
        <v>0</v>
      </c>
      <c r="O546" s="0" t="s">
        <v>21708</v>
      </c>
      <c r="P546" s="0" t="s">
        <v>17780</v>
      </c>
      <c r="Q546" s="0" t="n">
        <v>4</v>
      </c>
      <c r="R546" s="380" t="n">
        <v>46380.125</v>
      </c>
      <c r="S546" s="223" t="n">
        <v>1000</v>
      </c>
      <c r="T546" s="0" t="s">
        <v>2132</v>
      </c>
      <c r="U546" s="380" t="n">
        <v>45286.125</v>
      </c>
      <c r="V546" s="380" t="n">
        <v>45288.125</v>
      </c>
      <c r="W546" s="0" t="s">
        <v>2132</v>
      </c>
      <c r="X546" s="0" t="s">
        <v>21709</v>
      </c>
      <c r="Y546" s="0" t="s">
        <v>601</v>
      </c>
      <c r="Z546" s="0" t="s">
        <v>2602</v>
      </c>
      <c r="AA546" s="0" t="s">
        <v>610</v>
      </c>
      <c r="AB546" s="0" t="s">
        <v>17781</v>
      </c>
      <c r="AC546" s="0" t="n">
        <v>7000000</v>
      </c>
      <c r="AD546" s="0" t="n">
        <v>7000000</v>
      </c>
      <c r="AE546" s="0" t="n">
        <v>5</v>
      </c>
      <c r="AF546" s="0" t="n">
        <f aca="false">FALSE()</f>
        <v>0</v>
      </c>
      <c r="AG546" s="0" t="n">
        <f aca="false">TRUE()</f>
        <v>1</v>
      </c>
      <c r="AH546" s="0" t="n">
        <f aca="false">TRUE()</f>
        <v>1</v>
      </c>
      <c r="AI546" s="0" t="n">
        <f aca="false">TRUE()</f>
        <v>1</v>
      </c>
      <c r="AJ546" s="0" t="n">
        <f aca="false">FALSE()</f>
        <v>0</v>
      </c>
      <c r="AK546" s="0" t="n">
        <f aca="false">FALSE()</f>
        <v>0</v>
      </c>
      <c r="AL546" s="0" t="s">
        <v>2129</v>
      </c>
      <c r="AM546" s="0" t="n">
        <f aca="false">TRUE()</f>
        <v>1</v>
      </c>
      <c r="AN546" s="0" t="s">
        <v>21710</v>
      </c>
      <c r="AO546" s="0" t="n">
        <v>1</v>
      </c>
      <c r="AP546" s="0" t="s">
        <v>21711</v>
      </c>
      <c r="AQ546" s="0" t="s">
        <v>21712</v>
      </c>
      <c r="AR546" s="0" t="n">
        <f aca="false">TRUE()</f>
        <v>1</v>
      </c>
      <c r="AS546" s="0" t="n">
        <f aca="false">FALSE()</f>
        <v>0</v>
      </c>
      <c r="AT546" s="0" t="n">
        <f aca="false">FALSE()</f>
        <v>0</v>
      </c>
      <c r="AU546" s="0" t="n">
        <f aca="false">FALSE()</f>
        <v>0</v>
      </c>
      <c r="AV546" s="0" t="n">
        <f aca="false">FALSE()</f>
        <v>0</v>
      </c>
      <c r="AW546" s="0" t="n">
        <f aca="false">TRUE()</f>
        <v>1</v>
      </c>
      <c r="AX546" s="380" t="n">
        <v>45288.6875</v>
      </c>
      <c r="AY546" s="380" t="n">
        <v>45288.4166666667</v>
      </c>
      <c r="AZ546" s="0" t="n">
        <v>1</v>
      </c>
      <c r="BA546" s="0" t="s">
        <v>19321</v>
      </c>
      <c r="BB546" s="0" t="n">
        <v>0</v>
      </c>
      <c r="BC546" s="380" t="n">
        <v>25569.125</v>
      </c>
      <c r="BD546" s="0" t="s">
        <v>2170</v>
      </c>
      <c r="BE546" s="0" t="s">
        <v>2170</v>
      </c>
      <c r="BF546" s="0" t="s">
        <v>17868</v>
      </c>
    </row>
    <row r="547" customFormat="false" ht="15" hidden="false" customHeight="false" outlineLevel="0" collapsed="false">
      <c r="A547" s="0" t="s">
        <v>21713</v>
      </c>
      <c r="B547" s="0" t="s">
        <v>21714</v>
      </c>
      <c r="C547" s="0" t="s">
        <v>21713</v>
      </c>
      <c r="D547" s="0" t="s">
        <v>2133</v>
      </c>
      <c r="E547" s="0" t="s">
        <v>21713</v>
      </c>
      <c r="F547" s="0" t="n">
        <v>1</v>
      </c>
      <c r="G547" s="0" t="s">
        <v>434</v>
      </c>
      <c r="H547" s="0" t="s">
        <v>2596</v>
      </c>
      <c r="I547" s="0" t="s">
        <v>2596</v>
      </c>
      <c r="J547" s="0" t="s">
        <v>2598</v>
      </c>
      <c r="K547" s="0" t="s">
        <v>2170</v>
      </c>
      <c r="L547" s="0" t="s">
        <v>2600</v>
      </c>
      <c r="M547" s="0" t="s">
        <v>2170</v>
      </c>
      <c r="N547" s="0" t="n">
        <f aca="false">FALSE()</f>
        <v>0</v>
      </c>
      <c r="O547" s="0" t="s">
        <v>21715</v>
      </c>
      <c r="P547" s="0" t="s">
        <v>17780</v>
      </c>
      <c r="Q547" s="0" t="n">
        <v>12</v>
      </c>
      <c r="R547" s="380" t="n">
        <v>47246.125</v>
      </c>
      <c r="S547" s="223" t="n">
        <v>1000</v>
      </c>
      <c r="T547" s="0" t="s">
        <v>2132</v>
      </c>
      <c r="U547" s="380" t="n">
        <v>45803.125</v>
      </c>
      <c r="V547" s="380" t="n">
        <v>45806.125</v>
      </c>
      <c r="W547" s="0" t="s">
        <v>2132</v>
      </c>
      <c r="X547" s="0" t="s">
        <v>21716</v>
      </c>
      <c r="AA547" s="0" t="s">
        <v>2574</v>
      </c>
      <c r="AB547" s="0" t="s">
        <v>17781</v>
      </c>
      <c r="AC547" s="0" t="n">
        <v>400000</v>
      </c>
      <c r="AD547" s="0" t="n">
        <v>400000</v>
      </c>
      <c r="AE547" s="0" t="n">
        <v>5</v>
      </c>
      <c r="AF547" s="0" t="n">
        <f aca="false">FALSE()</f>
        <v>0</v>
      </c>
      <c r="AG547" s="0" t="n">
        <f aca="false">TRUE()</f>
        <v>1</v>
      </c>
      <c r="AH547" s="0" t="n">
        <f aca="false">TRUE()</f>
        <v>1</v>
      </c>
      <c r="AI547" s="0" t="n">
        <f aca="false">FALSE()</f>
        <v>0</v>
      </c>
      <c r="AJ547" s="0" t="n">
        <f aca="false">FALSE()</f>
        <v>0</v>
      </c>
      <c r="AK547" s="0" t="n">
        <f aca="false">FALSE()</f>
        <v>0</v>
      </c>
      <c r="AL547" s="0" t="s">
        <v>3129</v>
      </c>
      <c r="AM547" s="0" t="n">
        <f aca="false">TRUE()</f>
        <v>1</v>
      </c>
      <c r="AN547" s="0" t="s">
        <v>21717</v>
      </c>
      <c r="AO547" s="0" t="n">
        <v>1</v>
      </c>
      <c r="AP547" s="0" t="s">
        <v>21718</v>
      </c>
      <c r="AQ547" s="0" t="s">
        <v>21719</v>
      </c>
      <c r="AR547" s="0" t="n">
        <f aca="false">TRUE()</f>
        <v>1</v>
      </c>
      <c r="AS547" s="0" t="n">
        <f aca="false">FALSE()</f>
        <v>0</v>
      </c>
      <c r="AT547" s="0" t="n">
        <f aca="false">FALSE()</f>
        <v>0</v>
      </c>
      <c r="AU547" s="0" t="n">
        <f aca="false">FALSE()</f>
        <v>0</v>
      </c>
      <c r="AV547" s="0" t="n">
        <f aca="false">FALSE()</f>
        <v>0</v>
      </c>
      <c r="AW547" s="0" t="n">
        <f aca="false">TRUE()</f>
        <v>1</v>
      </c>
      <c r="AX547" s="380" t="n">
        <v>45806.6145833333</v>
      </c>
      <c r="AY547" s="380" t="n">
        <v>45806.125</v>
      </c>
      <c r="AZ547" s="0" t="n">
        <v>1</v>
      </c>
      <c r="BA547" s="0" t="s">
        <v>7878</v>
      </c>
      <c r="BB547" s="0" t="n">
        <v>1</v>
      </c>
      <c r="BC547" s="380" t="n">
        <v>25569.125</v>
      </c>
      <c r="BD547" s="0" t="s">
        <v>2598</v>
      </c>
      <c r="BE547" s="0" t="s">
        <v>2170</v>
      </c>
      <c r="BF547" s="0" t="s">
        <v>2118</v>
      </c>
    </row>
    <row r="548" customFormat="false" ht="15" hidden="false" customHeight="false" outlineLevel="0" collapsed="false">
      <c r="A548" s="0" t="s">
        <v>21720</v>
      </c>
      <c r="B548" s="0" t="s">
        <v>21721</v>
      </c>
      <c r="C548" s="0" t="s">
        <v>21720</v>
      </c>
      <c r="D548" s="0" t="s">
        <v>2133</v>
      </c>
      <c r="E548" s="0" t="s">
        <v>21720</v>
      </c>
      <c r="F548" s="0" t="n">
        <v>1</v>
      </c>
      <c r="G548" s="0" t="s">
        <v>434</v>
      </c>
      <c r="H548" s="0" t="s">
        <v>2596</v>
      </c>
      <c r="I548" s="0" t="s">
        <v>2596</v>
      </c>
      <c r="J548" s="0" t="s">
        <v>4904</v>
      </c>
      <c r="K548" s="0" t="s">
        <v>2170</v>
      </c>
      <c r="L548" s="0" t="s">
        <v>2597</v>
      </c>
      <c r="M548" s="0" t="s">
        <v>2170</v>
      </c>
      <c r="N548" s="0" t="n">
        <f aca="false">FALSE()</f>
        <v>0</v>
      </c>
      <c r="O548" s="0" t="s">
        <v>21722</v>
      </c>
      <c r="P548" s="0" t="s">
        <v>17838</v>
      </c>
      <c r="Q548" s="0" t="n">
        <v>12</v>
      </c>
      <c r="R548" s="380" t="n">
        <v>46276.125</v>
      </c>
      <c r="S548" s="223" t="n">
        <v>1000</v>
      </c>
      <c r="T548" s="0" t="s">
        <v>2132</v>
      </c>
      <c r="U548" s="380" t="n">
        <v>45692.125</v>
      </c>
      <c r="V548" s="380" t="n">
        <v>45706.125</v>
      </c>
      <c r="W548" s="0" t="s">
        <v>2132</v>
      </c>
      <c r="X548" s="0" t="s">
        <v>20693</v>
      </c>
      <c r="Y548" s="0" t="s">
        <v>601</v>
      </c>
      <c r="Z548" s="0" t="s">
        <v>2602</v>
      </c>
      <c r="AA548" s="0" t="s">
        <v>2365</v>
      </c>
      <c r="AB548" s="0" t="s">
        <v>17781</v>
      </c>
      <c r="AC548" s="0" t="n">
        <v>46500000</v>
      </c>
      <c r="AD548" s="0" t="n">
        <v>46500000</v>
      </c>
      <c r="AE548" s="0" t="n">
        <v>5</v>
      </c>
      <c r="AF548" s="0" t="n">
        <f aca="false">FALSE()</f>
        <v>0</v>
      </c>
      <c r="AG548" s="0" t="n">
        <f aca="false">TRUE()</f>
        <v>1</v>
      </c>
      <c r="AH548" s="0" t="n">
        <f aca="false">TRUE()</f>
        <v>1</v>
      </c>
      <c r="AI548" s="0" t="n">
        <f aca="false">FALSE()</f>
        <v>0</v>
      </c>
      <c r="AJ548" s="0" t="n">
        <f aca="false">FALSE()</f>
        <v>0</v>
      </c>
      <c r="AK548" s="0" t="n">
        <f aca="false">FALSE()</f>
        <v>0</v>
      </c>
      <c r="AL548" s="0" t="s">
        <v>2129</v>
      </c>
      <c r="AM548" s="0" t="n">
        <f aca="false">TRUE()</f>
        <v>1</v>
      </c>
      <c r="AN548" s="0" t="s">
        <v>21723</v>
      </c>
      <c r="AO548" s="0" t="n">
        <v>1</v>
      </c>
      <c r="AP548" s="0" t="s">
        <v>21724</v>
      </c>
      <c r="AQ548" s="0" t="s">
        <v>21725</v>
      </c>
      <c r="AR548" s="0" t="n">
        <f aca="false">TRUE()</f>
        <v>1</v>
      </c>
      <c r="AS548" s="0" t="n">
        <f aca="false">FALSE()</f>
        <v>0</v>
      </c>
      <c r="AT548" s="0" t="n">
        <f aca="false">FALSE()</f>
        <v>0</v>
      </c>
      <c r="AU548" s="0" t="n">
        <f aca="false">FALSE()</f>
        <v>0</v>
      </c>
      <c r="AV548" s="0" t="n">
        <f aca="false">FALSE()</f>
        <v>0</v>
      </c>
      <c r="AW548" s="0" t="n">
        <f aca="false">TRUE()</f>
        <v>1</v>
      </c>
      <c r="AX548" s="380" t="n">
        <v>45706.6875</v>
      </c>
      <c r="AY548" s="380" t="n">
        <v>45706.125</v>
      </c>
      <c r="AZ548" s="0" t="n">
        <v>1</v>
      </c>
      <c r="BA548" s="0" t="s">
        <v>2789</v>
      </c>
      <c r="BB548" s="0" t="n">
        <v>0</v>
      </c>
      <c r="BC548" s="380" t="n">
        <v>25569.125</v>
      </c>
      <c r="BD548" s="0" t="s">
        <v>4904</v>
      </c>
      <c r="BE548" s="0" t="s">
        <v>2170</v>
      </c>
      <c r="BF548" s="0" t="s">
        <v>2118</v>
      </c>
    </row>
    <row r="549" customFormat="false" ht="15" hidden="false" customHeight="false" outlineLevel="0" collapsed="false">
      <c r="A549" s="0" t="s">
        <v>21726</v>
      </c>
      <c r="B549" s="0" t="s">
        <v>21727</v>
      </c>
      <c r="C549" s="0" t="s">
        <v>21726</v>
      </c>
      <c r="D549" s="0" t="s">
        <v>2133</v>
      </c>
      <c r="E549" s="0" t="s">
        <v>21726</v>
      </c>
      <c r="F549" s="0" t="n">
        <v>1</v>
      </c>
      <c r="G549" s="0" t="s">
        <v>434</v>
      </c>
      <c r="H549" s="0" t="s">
        <v>2170</v>
      </c>
      <c r="I549" s="0" t="s">
        <v>2170</v>
      </c>
      <c r="J549" s="0" t="s">
        <v>2170</v>
      </c>
      <c r="K549" s="0" t="s">
        <v>2170</v>
      </c>
      <c r="L549" s="0" t="s">
        <v>2170</v>
      </c>
      <c r="M549" s="0" t="s">
        <v>2170</v>
      </c>
      <c r="N549" s="0" t="n">
        <f aca="false">FALSE()</f>
        <v>0</v>
      </c>
      <c r="O549" s="0" t="s">
        <v>21728</v>
      </c>
      <c r="P549" s="0" t="s">
        <v>17780</v>
      </c>
      <c r="Q549" s="0" t="n">
        <v>12</v>
      </c>
      <c r="R549" s="380" t="n">
        <v>46719.125</v>
      </c>
      <c r="S549" s="223" t="n">
        <v>1000</v>
      </c>
      <c r="T549" s="0" t="s">
        <v>2132</v>
      </c>
      <c r="U549" s="380" t="n">
        <v>45628.125</v>
      </c>
      <c r="V549" s="380" t="n">
        <v>45639.125</v>
      </c>
      <c r="W549" s="0" t="s">
        <v>2132</v>
      </c>
      <c r="X549" s="0" t="s">
        <v>21729</v>
      </c>
      <c r="Y549" s="0" t="s">
        <v>601</v>
      </c>
      <c r="Z549" s="0" t="s">
        <v>2602</v>
      </c>
      <c r="AA549" s="0" t="s">
        <v>17847</v>
      </c>
      <c r="AB549" s="0" t="s">
        <v>17848</v>
      </c>
      <c r="AC549" s="0" t="n">
        <v>17500000</v>
      </c>
      <c r="AD549" s="0" t="n">
        <v>27800000</v>
      </c>
      <c r="AE549" s="0" t="n">
        <v>5</v>
      </c>
      <c r="AF549" s="0" t="n">
        <f aca="false">FALSE()</f>
        <v>0</v>
      </c>
      <c r="AG549" s="0" t="n">
        <f aca="false">TRUE()</f>
        <v>1</v>
      </c>
      <c r="AH549" s="0" t="n">
        <f aca="false">TRUE()</f>
        <v>1</v>
      </c>
      <c r="AI549" s="0" t="n">
        <f aca="false">TRUE()</f>
        <v>1</v>
      </c>
      <c r="AJ549" s="0" t="n">
        <f aca="false">FALSE()</f>
        <v>0</v>
      </c>
      <c r="AK549" s="0" t="n">
        <f aca="false">TRUE()</f>
        <v>1</v>
      </c>
      <c r="AL549" s="0" t="s">
        <v>2129</v>
      </c>
      <c r="AM549" s="0" t="n">
        <f aca="false">TRUE()</f>
        <v>1</v>
      </c>
      <c r="AN549" s="0" t="s">
        <v>21730</v>
      </c>
      <c r="AO549" s="0" t="n">
        <v>1</v>
      </c>
      <c r="AP549" s="0" t="s">
        <v>21731</v>
      </c>
      <c r="AQ549" s="0" t="s">
        <v>21732</v>
      </c>
      <c r="AR549" s="0" t="n">
        <f aca="false">TRUE()</f>
        <v>1</v>
      </c>
      <c r="AS549" s="0" t="n">
        <f aca="false">FALSE()</f>
        <v>0</v>
      </c>
      <c r="AT549" s="0" t="n">
        <f aca="false">FALSE()</f>
        <v>0</v>
      </c>
      <c r="AU549" s="0" t="n">
        <f aca="false">FALSE()</f>
        <v>0</v>
      </c>
      <c r="AV549" s="0" t="n">
        <f aca="false">FALSE()</f>
        <v>0</v>
      </c>
      <c r="AW549" s="0" t="n">
        <f aca="false">TRUE()</f>
        <v>1</v>
      </c>
      <c r="AX549" s="380" t="n">
        <v>45639.6451388889</v>
      </c>
      <c r="AY549" s="380" t="n">
        <v>45639.125</v>
      </c>
      <c r="AZ549" s="0" t="n">
        <v>1</v>
      </c>
      <c r="BA549" s="0" t="s">
        <v>21642</v>
      </c>
      <c r="BB549" s="0" t="n">
        <v>0</v>
      </c>
      <c r="BC549" s="380" t="n">
        <v>25569.125</v>
      </c>
      <c r="BD549" s="0" t="s">
        <v>2170</v>
      </c>
      <c r="BE549" s="0" t="s">
        <v>2170</v>
      </c>
      <c r="BF549" s="0" t="s">
        <v>17868</v>
      </c>
    </row>
    <row r="550" customFormat="false" ht="15" hidden="false" customHeight="false" outlineLevel="0" collapsed="false">
      <c r="A550" s="0" t="s">
        <v>21733</v>
      </c>
      <c r="B550" s="0" t="s">
        <v>21734</v>
      </c>
      <c r="C550" s="0" t="s">
        <v>21733</v>
      </c>
      <c r="D550" s="0" t="s">
        <v>18630</v>
      </c>
      <c r="E550" s="0" t="s">
        <v>21733</v>
      </c>
      <c r="F550" s="0" t="n">
        <v>1</v>
      </c>
      <c r="G550" s="0" t="s">
        <v>18631</v>
      </c>
      <c r="H550" s="0" t="s">
        <v>2170</v>
      </c>
      <c r="I550" s="0" t="s">
        <v>2170</v>
      </c>
      <c r="J550" s="0" t="s">
        <v>2170</v>
      </c>
      <c r="K550" s="0" t="s">
        <v>2170</v>
      </c>
      <c r="L550" s="0" t="s">
        <v>2170</v>
      </c>
      <c r="M550" s="0" t="s">
        <v>2170</v>
      </c>
      <c r="N550" s="0" t="n">
        <f aca="false">FALSE()</f>
        <v>0</v>
      </c>
      <c r="O550" s="0" t="s">
        <v>21735</v>
      </c>
      <c r="P550" s="0" t="s">
        <v>17780</v>
      </c>
      <c r="Q550" s="0" t="n">
        <v>4</v>
      </c>
      <c r="R550" s="380" t="n">
        <v>46093.125</v>
      </c>
      <c r="S550" s="223" t="n">
        <v>1000</v>
      </c>
      <c r="T550" s="0" t="s">
        <v>2132</v>
      </c>
      <c r="U550" s="380" t="n">
        <v>45352.125</v>
      </c>
      <c r="V550" s="380" t="n">
        <v>45365.125</v>
      </c>
      <c r="W550" s="0" t="s">
        <v>2132</v>
      </c>
      <c r="X550" s="0" t="s">
        <v>17807</v>
      </c>
      <c r="Y550" s="0" t="s">
        <v>601</v>
      </c>
      <c r="Z550" s="0" t="s">
        <v>2602</v>
      </c>
      <c r="AA550" s="0" t="s">
        <v>2574</v>
      </c>
      <c r="AB550" s="0" t="s">
        <v>17781</v>
      </c>
      <c r="AC550" s="0" t="n">
        <v>160944</v>
      </c>
      <c r="AD550" s="0" t="n">
        <v>400000</v>
      </c>
      <c r="AE550" s="0" t="n">
        <v>5</v>
      </c>
      <c r="AF550" s="0" t="n">
        <f aca="false">FALSE()</f>
        <v>0</v>
      </c>
      <c r="AG550" s="0" t="n">
        <f aca="false">TRUE()</f>
        <v>1</v>
      </c>
      <c r="AH550" s="0" t="n">
        <f aca="false">TRUE()</f>
        <v>1</v>
      </c>
      <c r="AI550" s="0" t="n">
        <f aca="false">FALSE()</f>
        <v>0</v>
      </c>
      <c r="AJ550" s="0" t="n">
        <f aca="false">FALSE()</f>
        <v>0</v>
      </c>
      <c r="AK550" s="0" t="n">
        <f aca="false">FALSE()</f>
        <v>0</v>
      </c>
      <c r="AL550" s="0" t="s">
        <v>3129</v>
      </c>
      <c r="AM550" s="0" t="n">
        <f aca="false">TRUE()</f>
        <v>1</v>
      </c>
      <c r="AN550" s="0" t="s">
        <v>21736</v>
      </c>
      <c r="AO550" s="0" t="n">
        <v>2</v>
      </c>
      <c r="AP550" s="0" t="s">
        <v>21737</v>
      </c>
      <c r="AQ550" s="0" t="s">
        <v>21738</v>
      </c>
      <c r="AR550" s="0" t="n">
        <f aca="false">TRUE()</f>
        <v>1</v>
      </c>
      <c r="AS550" s="0" t="n">
        <f aca="false">FALSE()</f>
        <v>0</v>
      </c>
      <c r="AT550" s="0" t="n">
        <f aca="false">FALSE()</f>
        <v>0</v>
      </c>
      <c r="AU550" s="0" t="n">
        <f aca="false">FALSE()</f>
        <v>0</v>
      </c>
      <c r="AV550" s="0" t="n">
        <f aca="false">FALSE()</f>
        <v>0</v>
      </c>
      <c r="AW550" s="0" t="n">
        <f aca="false">TRUE()</f>
        <v>1</v>
      </c>
      <c r="AX550" s="380" t="n">
        <v>45365.4909722222</v>
      </c>
      <c r="AY550" s="380" t="n">
        <v>45365.125</v>
      </c>
      <c r="AZ550" s="0" t="n">
        <v>2</v>
      </c>
      <c r="BA550" s="0" t="s">
        <v>21739</v>
      </c>
      <c r="BB550" s="0" t="n">
        <v>0</v>
      </c>
      <c r="BC550" s="380" t="n">
        <v>25569.125</v>
      </c>
      <c r="BD550" s="0" t="s">
        <v>2170</v>
      </c>
      <c r="BE550" s="0" t="s">
        <v>2170</v>
      </c>
      <c r="BF550" s="0" t="s">
        <v>604</v>
      </c>
    </row>
    <row r="551" customFormat="false" ht="15" hidden="false" customHeight="false" outlineLevel="0" collapsed="false">
      <c r="A551" s="0" t="s">
        <v>21740</v>
      </c>
      <c r="B551" s="0" t="s">
        <v>21741</v>
      </c>
      <c r="C551" s="0" t="s">
        <v>21740</v>
      </c>
      <c r="D551" s="0" t="s">
        <v>2133</v>
      </c>
      <c r="E551" s="0" t="s">
        <v>21740</v>
      </c>
      <c r="F551" s="0" t="n">
        <v>1</v>
      </c>
      <c r="G551" s="0" t="s">
        <v>434</v>
      </c>
      <c r="H551" s="0" t="s">
        <v>2596</v>
      </c>
      <c r="I551" s="0" t="s">
        <v>2596</v>
      </c>
      <c r="J551" s="0" t="s">
        <v>2600</v>
      </c>
      <c r="K551" s="0" t="s">
        <v>2170</v>
      </c>
      <c r="L551" s="0" t="s">
        <v>2600</v>
      </c>
      <c r="M551" s="0" t="s">
        <v>2170</v>
      </c>
      <c r="N551" s="0" t="n">
        <f aca="false">FALSE()</f>
        <v>0</v>
      </c>
      <c r="O551" s="0" t="s">
        <v>21742</v>
      </c>
      <c r="P551" s="0" t="s">
        <v>17780</v>
      </c>
      <c r="Q551" s="0" t="n">
        <v>12</v>
      </c>
      <c r="R551" s="380" t="n">
        <v>47352.125</v>
      </c>
      <c r="S551" s="223" t="n">
        <v>1000</v>
      </c>
      <c r="T551" s="0" t="s">
        <v>2132</v>
      </c>
      <c r="U551" s="380" t="n">
        <v>45546.125</v>
      </c>
      <c r="V551" s="380" t="n">
        <v>45552.125</v>
      </c>
      <c r="W551" s="0" t="s">
        <v>2132</v>
      </c>
      <c r="X551" s="0" t="s">
        <v>21019</v>
      </c>
      <c r="Y551" s="0" t="s">
        <v>601</v>
      </c>
      <c r="Z551" s="0" t="s">
        <v>2602</v>
      </c>
      <c r="AA551" s="0" t="s">
        <v>2114</v>
      </c>
      <c r="AB551" s="0" t="s">
        <v>17781</v>
      </c>
      <c r="AC551" s="0" t="n">
        <v>10000000</v>
      </c>
      <c r="AD551" s="0" t="n">
        <v>10000000</v>
      </c>
      <c r="AE551" s="0" t="n">
        <v>5</v>
      </c>
      <c r="AF551" s="0" t="n">
        <f aca="false">FALSE()</f>
        <v>0</v>
      </c>
      <c r="AG551" s="0" t="n">
        <f aca="false">TRUE()</f>
        <v>1</v>
      </c>
      <c r="AH551" s="0" t="n">
        <f aca="false">TRUE()</f>
        <v>1</v>
      </c>
      <c r="AI551" s="0" t="n">
        <f aca="false">TRUE()</f>
        <v>1</v>
      </c>
      <c r="AJ551" s="0" t="n">
        <f aca="false">FALSE()</f>
        <v>0</v>
      </c>
      <c r="AK551" s="0" t="n">
        <f aca="false">FALSE()</f>
        <v>0</v>
      </c>
      <c r="AL551" s="0" t="s">
        <v>2129</v>
      </c>
      <c r="AM551" s="0" t="n">
        <f aca="false">TRUE()</f>
        <v>1</v>
      </c>
      <c r="AN551" s="0" t="s">
        <v>21743</v>
      </c>
      <c r="AO551" s="0" t="n">
        <v>1</v>
      </c>
      <c r="AP551" s="0" t="s">
        <v>21744</v>
      </c>
      <c r="AQ551" s="0" t="s">
        <v>21745</v>
      </c>
      <c r="AR551" s="0" t="n">
        <f aca="false">TRUE()</f>
        <v>1</v>
      </c>
      <c r="AS551" s="0" t="n">
        <f aca="false">TRUE()</f>
        <v>1</v>
      </c>
      <c r="AT551" s="0" t="n">
        <f aca="false">FALSE()</f>
        <v>0</v>
      </c>
      <c r="AU551" s="0" t="n">
        <f aca="false">FALSE()</f>
        <v>0</v>
      </c>
      <c r="AV551" s="0" t="n">
        <f aca="false">FALSE()</f>
        <v>0</v>
      </c>
      <c r="AW551" s="0" t="n">
        <f aca="false">TRUE()</f>
        <v>1</v>
      </c>
      <c r="AX551" s="380" t="n">
        <v>45552.625</v>
      </c>
      <c r="AY551" s="380" t="n">
        <v>45552.125</v>
      </c>
      <c r="AZ551" s="0" t="n">
        <v>2</v>
      </c>
      <c r="BA551" s="0" t="s">
        <v>3533</v>
      </c>
      <c r="BB551" s="0" t="n">
        <v>0</v>
      </c>
      <c r="BC551" s="380" t="n">
        <v>25569.125</v>
      </c>
      <c r="BD551" s="0" t="s">
        <v>2600</v>
      </c>
      <c r="BE551" s="0" t="s">
        <v>2170</v>
      </c>
      <c r="BF551" s="0" t="s">
        <v>2118</v>
      </c>
    </row>
    <row r="552" customFormat="false" ht="15" hidden="false" customHeight="false" outlineLevel="0" collapsed="false">
      <c r="A552" s="0" t="s">
        <v>21746</v>
      </c>
      <c r="B552" s="0" t="s">
        <v>21747</v>
      </c>
      <c r="C552" s="0" t="s">
        <v>21746</v>
      </c>
      <c r="D552" s="0" t="s">
        <v>2133</v>
      </c>
      <c r="E552" s="0" t="s">
        <v>21746</v>
      </c>
      <c r="F552" s="0" t="n">
        <v>1</v>
      </c>
      <c r="G552" s="0" t="s">
        <v>434</v>
      </c>
      <c r="H552" s="0" t="s">
        <v>2596</v>
      </c>
      <c r="I552" s="0" t="s">
        <v>2596</v>
      </c>
      <c r="J552" s="0" t="s">
        <v>2599</v>
      </c>
      <c r="K552" s="0" t="s">
        <v>2170</v>
      </c>
      <c r="L552" s="0" t="s">
        <v>13583</v>
      </c>
      <c r="M552" s="0" t="s">
        <v>2170</v>
      </c>
      <c r="N552" s="0" t="n">
        <f aca="false">FALSE()</f>
        <v>0</v>
      </c>
      <c r="O552" s="0" t="s">
        <v>21748</v>
      </c>
      <c r="P552" s="0" t="s">
        <v>17780</v>
      </c>
      <c r="Q552" s="0" t="n">
        <v>12</v>
      </c>
      <c r="R552" s="380" t="n">
        <v>49314.125</v>
      </c>
      <c r="S552" s="223" t="n">
        <v>1000</v>
      </c>
      <c r="T552" s="0" t="s">
        <v>2132</v>
      </c>
      <c r="U552" s="380" t="n">
        <v>45674.125</v>
      </c>
      <c r="V552" s="380" t="n">
        <v>45684.125</v>
      </c>
      <c r="W552" s="0" t="s">
        <v>2132</v>
      </c>
      <c r="X552" s="0" t="s">
        <v>20938</v>
      </c>
      <c r="Y552" s="0" t="s">
        <v>601</v>
      </c>
      <c r="Z552" s="0" t="s">
        <v>2602</v>
      </c>
      <c r="AA552" s="0" t="s">
        <v>2365</v>
      </c>
      <c r="AB552" s="0" t="s">
        <v>17781</v>
      </c>
      <c r="AC552" s="0" t="n">
        <v>20000000</v>
      </c>
      <c r="AD552" s="0" t="n">
        <v>20000000</v>
      </c>
      <c r="AE552" s="0" t="n">
        <v>5</v>
      </c>
      <c r="AF552" s="0" t="n">
        <f aca="false">FALSE()</f>
        <v>0</v>
      </c>
      <c r="AG552" s="0" t="n">
        <f aca="false">TRUE()</f>
        <v>1</v>
      </c>
      <c r="AH552" s="0" t="n">
        <f aca="false">TRUE()</f>
        <v>1</v>
      </c>
      <c r="AI552" s="0" t="n">
        <f aca="false">FALSE()</f>
        <v>0</v>
      </c>
      <c r="AJ552" s="0" t="n">
        <f aca="false">FALSE()</f>
        <v>0</v>
      </c>
      <c r="AK552" s="0" t="n">
        <f aca="false">FALSE()</f>
        <v>0</v>
      </c>
      <c r="AL552" s="0" t="s">
        <v>2129</v>
      </c>
      <c r="AM552" s="0" t="n">
        <f aca="false">TRUE()</f>
        <v>1</v>
      </c>
      <c r="AN552" s="0" t="s">
        <v>21749</v>
      </c>
      <c r="AO552" s="0" t="n">
        <v>1</v>
      </c>
      <c r="AP552" s="0" t="s">
        <v>21750</v>
      </c>
      <c r="AQ552" s="0" t="s">
        <v>21751</v>
      </c>
      <c r="AR552" s="0" t="n">
        <f aca="false">TRUE()</f>
        <v>1</v>
      </c>
      <c r="AS552" s="0" t="n">
        <f aca="false">FALSE()</f>
        <v>0</v>
      </c>
      <c r="AT552" s="0" t="n">
        <f aca="false">FALSE()</f>
        <v>0</v>
      </c>
      <c r="AU552" s="0" t="n">
        <f aca="false">FALSE()</f>
        <v>0</v>
      </c>
      <c r="AV552" s="0" t="n">
        <f aca="false">FALSE()</f>
        <v>0</v>
      </c>
      <c r="AW552" s="0" t="n">
        <f aca="false">TRUE()</f>
        <v>1</v>
      </c>
      <c r="AX552" s="380" t="n">
        <v>45684.6465277778</v>
      </c>
      <c r="AY552" s="380" t="n">
        <v>45684.125</v>
      </c>
      <c r="AZ552" s="0" t="n">
        <v>1</v>
      </c>
      <c r="BA552" s="0" t="s">
        <v>12512</v>
      </c>
      <c r="BB552" s="0" t="n">
        <v>0</v>
      </c>
      <c r="BC552" s="380" t="n">
        <v>46074.125</v>
      </c>
      <c r="BD552" s="0" t="s">
        <v>2599</v>
      </c>
      <c r="BE552" s="0" t="s">
        <v>2170</v>
      </c>
      <c r="BF552" s="0" t="s">
        <v>2118</v>
      </c>
    </row>
    <row r="553" customFormat="false" ht="15" hidden="false" customHeight="false" outlineLevel="0" collapsed="false">
      <c r="A553" s="0" t="s">
        <v>21752</v>
      </c>
      <c r="B553" s="0" t="s">
        <v>21753</v>
      </c>
      <c r="C553" s="0" t="s">
        <v>21752</v>
      </c>
      <c r="D553" s="0" t="s">
        <v>2133</v>
      </c>
      <c r="E553" s="0" t="s">
        <v>21752</v>
      </c>
      <c r="F553" s="0" t="n">
        <v>1</v>
      </c>
      <c r="G553" s="0" t="s">
        <v>434</v>
      </c>
      <c r="H553" s="0" t="s">
        <v>2596</v>
      </c>
      <c r="I553" s="0" t="s">
        <v>2596</v>
      </c>
      <c r="J553" s="0" t="s">
        <v>12506</v>
      </c>
      <c r="K553" s="0" t="s">
        <v>2170</v>
      </c>
      <c r="L553" s="0" t="s">
        <v>12506</v>
      </c>
      <c r="M553" s="0" t="s">
        <v>2170</v>
      </c>
      <c r="N553" s="0" t="n">
        <f aca="false">FALSE()</f>
        <v>0</v>
      </c>
      <c r="O553" s="0" t="s">
        <v>21754</v>
      </c>
      <c r="P553" s="0" t="s">
        <v>17838</v>
      </c>
      <c r="Q553" s="0" t="n">
        <v>2</v>
      </c>
      <c r="R553" s="380" t="n">
        <v>46064.125</v>
      </c>
      <c r="S553" s="223" t="n">
        <v>1000</v>
      </c>
      <c r="T553" s="0" t="s">
        <v>2132</v>
      </c>
      <c r="U553" s="380" t="n">
        <v>44914.125</v>
      </c>
      <c r="V553" s="380" t="n">
        <v>44946.125</v>
      </c>
      <c r="W553" s="0" t="s">
        <v>2132</v>
      </c>
      <c r="X553" s="0" t="s">
        <v>21755</v>
      </c>
      <c r="Y553" s="0" t="s">
        <v>601</v>
      </c>
      <c r="Z553" s="0" t="s">
        <v>2602</v>
      </c>
      <c r="AA553" s="0" t="s">
        <v>2574</v>
      </c>
      <c r="AB553" s="0" t="s">
        <v>17781</v>
      </c>
      <c r="AC553" s="0" t="n">
        <v>892081</v>
      </c>
      <c r="AD553" s="0" t="n">
        <v>1250000</v>
      </c>
      <c r="AE553" s="0" t="n">
        <v>5</v>
      </c>
      <c r="AF553" s="0" t="n">
        <f aca="false">FALSE()</f>
        <v>0</v>
      </c>
      <c r="AG553" s="0" t="n">
        <f aca="false">TRUE()</f>
        <v>1</v>
      </c>
      <c r="AH553" s="0" t="n">
        <f aca="false">TRUE()</f>
        <v>1</v>
      </c>
      <c r="AI553" s="0" t="n">
        <f aca="false">FALSE()</f>
        <v>0</v>
      </c>
      <c r="AJ553" s="0" t="n">
        <f aca="false">FALSE()</f>
        <v>0</v>
      </c>
      <c r="AK553" s="0" t="n">
        <f aca="false">FALSE()</f>
        <v>0</v>
      </c>
      <c r="AL553" s="0" t="s">
        <v>3129</v>
      </c>
      <c r="AM553" s="0" t="n">
        <f aca="false">TRUE()</f>
        <v>1</v>
      </c>
      <c r="AN553" s="0" t="s">
        <v>21756</v>
      </c>
      <c r="AO553" s="0" t="n">
        <v>1</v>
      </c>
      <c r="AP553" s="0" t="s">
        <v>21757</v>
      </c>
      <c r="AQ553" s="0" t="s">
        <v>21758</v>
      </c>
      <c r="AR553" s="0" t="n">
        <f aca="false">TRUE()</f>
        <v>1</v>
      </c>
      <c r="AS553" s="0" t="n">
        <f aca="false">FALSE()</f>
        <v>0</v>
      </c>
      <c r="AT553" s="0" t="n">
        <f aca="false">FALSE()</f>
        <v>0</v>
      </c>
      <c r="AU553" s="0" t="n">
        <f aca="false">FALSE()</f>
        <v>0</v>
      </c>
      <c r="AV553" s="0" t="n">
        <f aca="false">FALSE()</f>
        <v>0</v>
      </c>
      <c r="AW553" s="0" t="n">
        <f aca="false">TRUE()</f>
        <v>1</v>
      </c>
      <c r="AX553" s="380" t="n">
        <v>44959.46875</v>
      </c>
      <c r="AY553" s="380" t="n">
        <v>44959.4166666667</v>
      </c>
      <c r="AZ553" s="0" t="n">
        <v>1</v>
      </c>
      <c r="BA553" s="0" t="s">
        <v>7878</v>
      </c>
      <c r="BB553" s="0" t="n">
        <v>1</v>
      </c>
      <c r="BC553" s="380" t="n">
        <v>25569.125</v>
      </c>
      <c r="BD553" s="0" t="s">
        <v>12506</v>
      </c>
      <c r="BE553" s="0" t="s">
        <v>2170</v>
      </c>
      <c r="BF553" s="0" t="s">
        <v>2118</v>
      </c>
    </row>
    <row r="554" customFormat="false" ht="15" hidden="false" customHeight="false" outlineLevel="0" collapsed="false">
      <c r="A554" s="0" t="s">
        <v>21759</v>
      </c>
      <c r="B554" s="0" t="s">
        <v>21760</v>
      </c>
      <c r="C554" s="0" t="s">
        <v>21759</v>
      </c>
      <c r="D554" s="0" t="s">
        <v>2133</v>
      </c>
      <c r="E554" s="0" t="s">
        <v>21759</v>
      </c>
      <c r="F554" s="0" t="n">
        <v>1</v>
      </c>
      <c r="G554" s="0" t="s">
        <v>434</v>
      </c>
      <c r="H554" s="0" t="s">
        <v>2596</v>
      </c>
      <c r="I554" s="0" t="s">
        <v>2596</v>
      </c>
      <c r="J554" s="0" t="s">
        <v>2598</v>
      </c>
      <c r="K554" s="0" t="s">
        <v>2170</v>
      </c>
      <c r="L554" s="0" t="s">
        <v>2600</v>
      </c>
      <c r="M554" s="0" t="s">
        <v>2170</v>
      </c>
      <c r="N554" s="0" t="n">
        <f aca="false">FALSE()</f>
        <v>0</v>
      </c>
      <c r="O554" s="0" t="s">
        <v>21761</v>
      </c>
      <c r="P554" s="0" t="s">
        <v>17838</v>
      </c>
      <c r="Q554" s="0" t="n">
        <v>12</v>
      </c>
      <c r="R554" s="380" t="n">
        <v>46448.125</v>
      </c>
      <c r="S554" s="223" t="n">
        <v>1000</v>
      </c>
      <c r="T554" s="0" t="s">
        <v>2132</v>
      </c>
      <c r="U554" s="380" t="n">
        <v>45723.125</v>
      </c>
      <c r="V554" s="380" t="n">
        <v>45728.125</v>
      </c>
      <c r="W554" s="0" t="s">
        <v>2132</v>
      </c>
      <c r="X554" s="0" t="s">
        <v>21762</v>
      </c>
      <c r="Y554" s="0" t="s">
        <v>601</v>
      </c>
      <c r="Z554" s="0" t="s">
        <v>2602</v>
      </c>
      <c r="AA554" s="0" t="s">
        <v>2684</v>
      </c>
      <c r="AB554" s="0" t="s">
        <v>17781</v>
      </c>
      <c r="AC554" s="0" t="n">
        <v>15000000</v>
      </c>
      <c r="AD554" s="0" t="n">
        <v>15000000</v>
      </c>
      <c r="AE554" s="0" t="n">
        <v>5</v>
      </c>
      <c r="AF554" s="0" t="n">
        <f aca="false">FALSE()</f>
        <v>0</v>
      </c>
      <c r="AG554" s="0" t="n">
        <f aca="false">TRUE()</f>
        <v>1</v>
      </c>
      <c r="AH554" s="0" t="n">
        <f aca="false">TRUE()</f>
        <v>1</v>
      </c>
      <c r="AI554" s="0" t="n">
        <f aca="false">FALSE()</f>
        <v>0</v>
      </c>
      <c r="AJ554" s="0" t="n">
        <f aca="false">FALSE()</f>
        <v>0</v>
      </c>
      <c r="AK554" s="0" t="n">
        <f aca="false">FALSE()</f>
        <v>0</v>
      </c>
      <c r="AL554" s="0" t="s">
        <v>2129</v>
      </c>
      <c r="AM554" s="0" t="n">
        <f aca="false">TRUE()</f>
        <v>1</v>
      </c>
      <c r="AN554" s="0" t="s">
        <v>21763</v>
      </c>
      <c r="AO554" s="0" t="n">
        <v>1</v>
      </c>
      <c r="AP554" s="0" t="s">
        <v>21764</v>
      </c>
      <c r="AQ554" s="0" t="s">
        <v>21765</v>
      </c>
      <c r="AR554" s="0" t="n">
        <f aca="false">TRUE()</f>
        <v>1</v>
      </c>
      <c r="AS554" s="0" t="n">
        <f aca="false">FALSE()</f>
        <v>0</v>
      </c>
      <c r="AT554" s="0" t="n">
        <f aca="false">FALSE()</f>
        <v>0</v>
      </c>
      <c r="AU554" s="0" t="n">
        <f aca="false">FALSE()</f>
        <v>0</v>
      </c>
      <c r="AV554" s="0" t="n">
        <f aca="false">FALSE()</f>
        <v>0</v>
      </c>
      <c r="AW554" s="0" t="n">
        <f aca="false">TRUE()</f>
        <v>1</v>
      </c>
      <c r="AX554" s="380" t="n">
        <v>45728.6145833333</v>
      </c>
      <c r="AY554" s="380" t="n">
        <v>45728.125</v>
      </c>
      <c r="AZ554" s="0" t="n">
        <v>1</v>
      </c>
      <c r="BA554" s="0" t="s">
        <v>19359</v>
      </c>
      <c r="BB554" s="0" t="n">
        <v>0</v>
      </c>
      <c r="BC554" s="380" t="n">
        <v>25569.125</v>
      </c>
      <c r="BD554" s="0" t="s">
        <v>2598</v>
      </c>
      <c r="BE554" s="0" t="s">
        <v>2170</v>
      </c>
      <c r="BF554" s="0" t="s">
        <v>2118</v>
      </c>
    </row>
    <row r="555" customFormat="false" ht="15" hidden="false" customHeight="false" outlineLevel="0" collapsed="false">
      <c r="A555" s="0" t="s">
        <v>21766</v>
      </c>
      <c r="B555" s="0" t="s">
        <v>21767</v>
      </c>
      <c r="C555" s="0" t="s">
        <v>21766</v>
      </c>
      <c r="D555" s="0" t="s">
        <v>2133</v>
      </c>
      <c r="E555" s="0" t="s">
        <v>21766</v>
      </c>
      <c r="F555" s="0" t="n">
        <v>1</v>
      </c>
      <c r="G555" s="0" t="s">
        <v>434</v>
      </c>
      <c r="H555" s="0" t="s">
        <v>2170</v>
      </c>
      <c r="I555" s="0" t="s">
        <v>2170</v>
      </c>
      <c r="J555" s="0" t="s">
        <v>2170</v>
      </c>
      <c r="K555" s="0" t="s">
        <v>2170</v>
      </c>
      <c r="L555" s="0" t="s">
        <v>2170</v>
      </c>
      <c r="M555" s="0" t="s">
        <v>2170</v>
      </c>
      <c r="N555" s="0" t="n">
        <f aca="false">FALSE()</f>
        <v>0</v>
      </c>
      <c r="O555" s="0" t="s">
        <v>21768</v>
      </c>
      <c r="P555" s="0" t="s">
        <v>17780</v>
      </c>
      <c r="Q555" s="0" t="n">
        <v>4</v>
      </c>
      <c r="R555" s="380" t="n">
        <v>45876.125</v>
      </c>
      <c r="S555" s="223" t="n">
        <v>400</v>
      </c>
      <c r="T555" s="0" t="s">
        <v>2132</v>
      </c>
      <c r="U555" s="380" t="n">
        <v>44011.125</v>
      </c>
      <c r="V555" s="380" t="n">
        <v>44056.125</v>
      </c>
      <c r="W555" s="0" t="s">
        <v>2132</v>
      </c>
      <c r="X555" s="0" t="s">
        <v>21769</v>
      </c>
      <c r="Y555" s="0" t="s">
        <v>601</v>
      </c>
      <c r="Z555" s="0" t="s">
        <v>2602</v>
      </c>
      <c r="AA555" s="0" t="s">
        <v>2365</v>
      </c>
      <c r="AB555" s="0" t="s">
        <v>17781</v>
      </c>
      <c r="AC555" s="0" t="n">
        <v>200000</v>
      </c>
      <c r="AD555" s="0" t="n">
        <v>200000</v>
      </c>
      <c r="AE555" s="0" t="n">
        <v>5</v>
      </c>
      <c r="AF555" s="0" t="n">
        <f aca="false">FALSE()</f>
        <v>0</v>
      </c>
      <c r="AG555" s="0" t="n">
        <f aca="false">TRUE()</f>
        <v>1</v>
      </c>
      <c r="AH555" s="0" t="n">
        <f aca="false">TRUE()</f>
        <v>1</v>
      </c>
      <c r="AI555" s="0" t="n">
        <f aca="false">FALSE()</f>
        <v>0</v>
      </c>
      <c r="AJ555" s="0" t="n">
        <f aca="false">FALSE()</f>
        <v>0</v>
      </c>
      <c r="AK555" s="0" t="n">
        <f aca="false">TRUE()</f>
        <v>1</v>
      </c>
      <c r="AL555" s="0" t="s">
        <v>2129</v>
      </c>
      <c r="AM555" s="0" t="n">
        <f aca="false">TRUE()</f>
        <v>1</v>
      </c>
      <c r="AN555" s="0" t="s">
        <v>21770</v>
      </c>
      <c r="AO555" s="0" t="n">
        <v>1</v>
      </c>
      <c r="AP555" s="0" t="s">
        <v>21771</v>
      </c>
      <c r="AQ555" s="0" t="s">
        <v>21772</v>
      </c>
      <c r="AR555" s="0" t="n">
        <f aca="false">TRUE()</f>
        <v>1</v>
      </c>
      <c r="AS555" s="0" t="n">
        <f aca="false">FALSE()</f>
        <v>0</v>
      </c>
      <c r="AT555" s="0" t="n">
        <f aca="false">FALSE()</f>
        <v>0</v>
      </c>
      <c r="AU555" s="0" t="n">
        <f aca="false">FALSE()</f>
        <v>0</v>
      </c>
      <c r="AV555" s="0" t="n">
        <f aca="false">FALSE()</f>
        <v>0</v>
      </c>
      <c r="AW555" s="0" t="n">
        <f aca="false">FALSE()</f>
        <v>0</v>
      </c>
      <c r="AX555" s="380" t="n">
        <v>44056.6541666667</v>
      </c>
      <c r="AY555" s="380" t="n">
        <v>44056.4166666667</v>
      </c>
      <c r="AZ555" s="0" t="n">
        <v>2</v>
      </c>
      <c r="BA555" s="0" t="s">
        <v>21773</v>
      </c>
      <c r="BB555" s="0" t="n">
        <v>0</v>
      </c>
      <c r="BC555" s="380" t="n">
        <v>25569.125</v>
      </c>
      <c r="BD555" s="0" t="s">
        <v>2170</v>
      </c>
      <c r="BE555" s="0" t="s">
        <v>2170</v>
      </c>
      <c r="BF555" s="0" t="s">
        <v>604</v>
      </c>
    </row>
    <row r="556" customFormat="false" ht="15" hidden="false" customHeight="false" outlineLevel="0" collapsed="false">
      <c r="A556" s="0" t="s">
        <v>21774</v>
      </c>
      <c r="B556" s="0" t="s">
        <v>21775</v>
      </c>
      <c r="C556" s="0" t="s">
        <v>21774</v>
      </c>
      <c r="D556" s="0" t="s">
        <v>2133</v>
      </c>
      <c r="E556" s="0" t="s">
        <v>21774</v>
      </c>
      <c r="F556" s="0" t="n">
        <v>1</v>
      </c>
      <c r="G556" s="0" t="s">
        <v>434</v>
      </c>
      <c r="H556" s="0" t="s">
        <v>2170</v>
      </c>
      <c r="I556" s="0" t="s">
        <v>2170</v>
      </c>
      <c r="J556" s="0" t="s">
        <v>2170</v>
      </c>
      <c r="K556" s="0" t="s">
        <v>2170</v>
      </c>
      <c r="L556" s="0" t="s">
        <v>2170</v>
      </c>
      <c r="M556" s="0" t="s">
        <v>2170</v>
      </c>
      <c r="N556" s="0" t="n">
        <f aca="false">FALSE()</f>
        <v>0</v>
      </c>
      <c r="O556" s="0" t="s">
        <v>21776</v>
      </c>
      <c r="P556" s="0" t="s">
        <v>17780</v>
      </c>
      <c r="Q556" s="0" t="n">
        <v>2</v>
      </c>
      <c r="R556" s="380" t="n">
        <v>46218.125</v>
      </c>
      <c r="S556" s="223" t="n">
        <v>1000</v>
      </c>
      <c r="T556" s="0" t="s">
        <v>2132</v>
      </c>
      <c r="U556" s="380" t="n">
        <v>44032.125</v>
      </c>
      <c r="V556" s="380" t="n">
        <v>44034.125</v>
      </c>
      <c r="W556" s="0" t="s">
        <v>2132</v>
      </c>
      <c r="X556" s="0" t="s">
        <v>21777</v>
      </c>
      <c r="Y556" s="0" t="s">
        <v>601</v>
      </c>
      <c r="Z556" s="0" t="s">
        <v>2602</v>
      </c>
      <c r="AA556" s="0" t="s">
        <v>2574</v>
      </c>
      <c r="AB556" s="0" t="s">
        <v>17781</v>
      </c>
      <c r="AC556" s="0" t="n">
        <v>5000000</v>
      </c>
      <c r="AD556" s="0" t="n">
        <v>5000000</v>
      </c>
      <c r="AE556" s="0" t="n">
        <v>5</v>
      </c>
      <c r="AF556" s="0" t="n">
        <f aca="false">FALSE()</f>
        <v>0</v>
      </c>
      <c r="AG556" s="0" t="n">
        <f aca="false">TRUE()</f>
        <v>1</v>
      </c>
      <c r="AH556" s="0" t="n">
        <f aca="false">TRUE()</f>
        <v>1</v>
      </c>
      <c r="AI556" s="0" t="n">
        <f aca="false">FALSE()</f>
        <v>0</v>
      </c>
      <c r="AJ556" s="0" t="n">
        <f aca="false">FALSE()</f>
        <v>0</v>
      </c>
      <c r="AK556" s="0" t="n">
        <f aca="false">FALSE()</f>
        <v>0</v>
      </c>
      <c r="AL556" s="0" t="s">
        <v>2129</v>
      </c>
      <c r="AM556" s="0" t="n">
        <f aca="false">TRUE()</f>
        <v>1</v>
      </c>
      <c r="AN556" s="0" t="s">
        <v>21778</v>
      </c>
      <c r="AO556" s="0" t="n">
        <v>1</v>
      </c>
      <c r="AP556" s="0" t="s">
        <v>21779</v>
      </c>
      <c r="AQ556" s="0" t="s">
        <v>21780</v>
      </c>
      <c r="AR556" s="0" t="n">
        <f aca="false">TRUE()</f>
        <v>1</v>
      </c>
      <c r="AS556" s="0" t="n">
        <f aca="false">FALSE()</f>
        <v>0</v>
      </c>
      <c r="AT556" s="0" t="n">
        <f aca="false">FALSE()</f>
        <v>0</v>
      </c>
      <c r="AU556" s="0" t="n">
        <f aca="false">FALSE()</f>
        <v>0</v>
      </c>
      <c r="AV556" s="0" t="n">
        <f aca="false">FALSE()</f>
        <v>0</v>
      </c>
      <c r="AW556" s="0" t="n">
        <f aca="false">TRUE()</f>
        <v>1</v>
      </c>
      <c r="AX556" s="380" t="n">
        <v>44034.7611111111</v>
      </c>
      <c r="AY556" s="380" t="n">
        <v>44034.4166666667</v>
      </c>
      <c r="AZ556" s="0" t="n">
        <v>1</v>
      </c>
      <c r="BA556" s="0" t="s">
        <v>20275</v>
      </c>
      <c r="BB556" s="0" t="n">
        <v>0</v>
      </c>
      <c r="BC556" s="380" t="n">
        <v>25569.125</v>
      </c>
      <c r="BD556" s="0" t="s">
        <v>2170</v>
      </c>
      <c r="BE556" s="0" t="s">
        <v>2170</v>
      </c>
      <c r="BF556" s="0" t="s">
        <v>2118</v>
      </c>
    </row>
    <row r="557" customFormat="false" ht="15" hidden="false" customHeight="false" outlineLevel="0" collapsed="false">
      <c r="A557" s="0" t="s">
        <v>21781</v>
      </c>
      <c r="B557" s="0" t="s">
        <v>21782</v>
      </c>
      <c r="C557" s="0" t="s">
        <v>21781</v>
      </c>
      <c r="D557" s="0" t="s">
        <v>2133</v>
      </c>
      <c r="E557" s="0" t="s">
        <v>21781</v>
      </c>
      <c r="F557" s="0" t="n">
        <v>1</v>
      </c>
      <c r="G557" s="0" t="s">
        <v>434</v>
      </c>
      <c r="H557" s="0" t="s">
        <v>2170</v>
      </c>
      <c r="I557" s="0" t="s">
        <v>2170</v>
      </c>
      <c r="J557" s="0" t="s">
        <v>2170</v>
      </c>
      <c r="K557" s="0" t="s">
        <v>2170</v>
      </c>
      <c r="L557" s="0" t="s">
        <v>2170</v>
      </c>
      <c r="M557" s="0" t="s">
        <v>2170</v>
      </c>
      <c r="N557" s="0" t="n">
        <f aca="false">FALSE()</f>
        <v>0</v>
      </c>
      <c r="O557" s="0" t="s">
        <v>21783</v>
      </c>
      <c r="P557" s="0" t="s">
        <v>17780</v>
      </c>
      <c r="Q557" s="0" t="n">
        <v>0</v>
      </c>
      <c r="R557" s="380" t="n">
        <v>47626.125</v>
      </c>
      <c r="S557" s="223" t="n">
        <v>1000</v>
      </c>
      <c r="T557" s="0" t="s">
        <v>2132</v>
      </c>
      <c r="U557" s="380" t="n">
        <v>45790.125</v>
      </c>
      <c r="V557" s="380" t="n">
        <v>45800.125</v>
      </c>
      <c r="W557" s="0" t="s">
        <v>21784</v>
      </c>
      <c r="X557" s="0" t="s">
        <v>2170</v>
      </c>
      <c r="AA557" s="0" t="s">
        <v>610</v>
      </c>
      <c r="AB557" s="0" t="s">
        <v>17781</v>
      </c>
      <c r="AC557" s="0" t="n">
        <v>20000000</v>
      </c>
      <c r="AD557" s="0" t="n">
        <v>20000000</v>
      </c>
      <c r="AE557" s="0" t="n">
        <v>5</v>
      </c>
      <c r="AF557" s="0" t="n">
        <f aca="false">FALSE()</f>
        <v>0</v>
      </c>
      <c r="AG557" s="0" t="n">
        <f aca="false">TRUE()</f>
        <v>1</v>
      </c>
      <c r="AH557" s="0" t="n">
        <f aca="false">TRUE()</f>
        <v>1</v>
      </c>
      <c r="AI557" s="0" t="n">
        <f aca="false">FALSE()</f>
        <v>0</v>
      </c>
      <c r="AJ557" s="0" t="n">
        <f aca="false">FALSE()</f>
        <v>0</v>
      </c>
      <c r="AK557" s="0" t="n">
        <f aca="false">FALSE()</f>
        <v>0</v>
      </c>
      <c r="AL557" s="0" t="s">
        <v>2129</v>
      </c>
      <c r="AM557" s="0" t="n">
        <f aca="false">TRUE()</f>
        <v>1</v>
      </c>
      <c r="AN557" s="0" t="s">
        <v>21785</v>
      </c>
      <c r="AO557" s="0" t="n">
        <v>1</v>
      </c>
      <c r="AP557" s="0" t="s">
        <v>21786</v>
      </c>
      <c r="AQ557" s="0" t="s">
        <v>21787</v>
      </c>
      <c r="AR557" s="0" t="n">
        <f aca="false">TRUE()</f>
        <v>1</v>
      </c>
      <c r="AS557" s="0" t="n">
        <f aca="false">FALSE()</f>
        <v>0</v>
      </c>
      <c r="AT557" s="0" t="n">
        <f aca="false">FALSE()</f>
        <v>0</v>
      </c>
      <c r="AU557" s="0" t="n">
        <f aca="false">FALSE()</f>
        <v>0</v>
      </c>
      <c r="AV557" s="0" t="n">
        <f aca="false">FALSE()</f>
        <v>0</v>
      </c>
      <c r="AW557" s="0" t="n">
        <f aca="false">TRUE()</f>
        <v>1</v>
      </c>
      <c r="AX557" s="380" t="n">
        <v>45800.6777777778</v>
      </c>
      <c r="AY557" s="380" t="n">
        <v>45800.125</v>
      </c>
      <c r="AZ557" s="0" t="n">
        <v>1</v>
      </c>
      <c r="BA557" s="0" t="s">
        <v>7388</v>
      </c>
      <c r="BB557" s="0" t="n">
        <v>0</v>
      </c>
      <c r="BC557" s="380" t="n">
        <v>25569.125</v>
      </c>
      <c r="BD557" s="0" t="s">
        <v>2170</v>
      </c>
      <c r="BE557" s="0" t="s">
        <v>2170</v>
      </c>
      <c r="BF557" s="0" t="s">
        <v>2118</v>
      </c>
    </row>
    <row r="558" customFormat="false" ht="15" hidden="false" customHeight="false" outlineLevel="0" collapsed="false">
      <c r="A558" s="0" t="s">
        <v>21788</v>
      </c>
      <c r="B558" s="0" t="s">
        <v>21789</v>
      </c>
      <c r="C558" s="0" t="s">
        <v>21788</v>
      </c>
      <c r="D558" s="0" t="s">
        <v>2133</v>
      </c>
      <c r="E558" s="0" t="s">
        <v>21788</v>
      </c>
      <c r="F558" s="0" t="n">
        <v>1</v>
      </c>
      <c r="G558" s="0" t="s">
        <v>434</v>
      </c>
      <c r="H558" s="0" t="s">
        <v>2170</v>
      </c>
      <c r="I558" s="0" t="s">
        <v>2170</v>
      </c>
      <c r="J558" s="0" t="s">
        <v>2170</v>
      </c>
      <c r="K558" s="0" t="s">
        <v>2170</v>
      </c>
      <c r="L558" s="0" t="s">
        <v>2170</v>
      </c>
      <c r="M558" s="0" t="s">
        <v>2170</v>
      </c>
      <c r="N558" s="0" t="n">
        <f aca="false">FALSE()</f>
        <v>0</v>
      </c>
      <c r="O558" s="0" t="s">
        <v>21790</v>
      </c>
      <c r="P558" s="0" t="s">
        <v>17780</v>
      </c>
      <c r="Q558" s="0" t="n">
        <v>12</v>
      </c>
      <c r="R558" s="380" t="n">
        <v>46453.125</v>
      </c>
      <c r="S558" s="223" t="n">
        <v>1000</v>
      </c>
      <c r="T558" s="0" t="s">
        <v>2132</v>
      </c>
      <c r="U558" s="380" t="n">
        <v>45369.125</v>
      </c>
      <c r="V558" s="380" t="n">
        <v>45373.125</v>
      </c>
      <c r="W558" s="0" t="s">
        <v>2132</v>
      </c>
      <c r="X558" s="0" t="s">
        <v>21791</v>
      </c>
      <c r="Y558" s="0" t="s">
        <v>601</v>
      </c>
      <c r="Z558" s="0" t="s">
        <v>2602</v>
      </c>
      <c r="AA558" s="0" t="s">
        <v>2451</v>
      </c>
      <c r="AB558" s="0" t="s">
        <v>17781</v>
      </c>
      <c r="AC558" s="0" t="n">
        <v>3000000</v>
      </c>
      <c r="AD558" s="0" t="n">
        <v>3000000</v>
      </c>
      <c r="AE558" s="0" t="n">
        <v>5</v>
      </c>
      <c r="AF558" s="0" t="n">
        <f aca="false">FALSE()</f>
        <v>0</v>
      </c>
      <c r="AG558" s="0" t="n">
        <f aca="false">TRUE()</f>
        <v>1</v>
      </c>
      <c r="AH558" s="0" t="n">
        <f aca="false">TRUE()</f>
        <v>1</v>
      </c>
      <c r="AI558" s="0" t="n">
        <f aca="false">FALSE()</f>
        <v>0</v>
      </c>
      <c r="AJ558" s="0" t="n">
        <f aca="false">FALSE()</f>
        <v>0</v>
      </c>
      <c r="AK558" s="0" t="n">
        <f aca="false">FALSE()</f>
        <v>0</v>
      </c>
      <c r="AL558" s="0" t="s">
        <v>2129</v>
      </c>
      <c r="AM558" s="0" t="n">
        <f aca="false">TRUE()</f>
        <v>1</v>
      </c>
      <c r="AN558" s="0" t="s">
        <v>21792</v>
      </c>
      <c r="AO558" s="0" t="n">
        <v>1</v>
      </c>
      <c r="AP558" s="0" t="s">
        <v>21793</v>
      </c>
      <c r="AQ558" s="0" t="s">
        <v>21794</v>
      </c>
      <c r="AR558" s="0" t="n">
        <f aca="false">TRUE()</f>
        <v>1</v>
      </c>
      <c r="AS558" s="0" t="n">
        <f aca="false">FALSE()</f>
        <v>0</v>
      </c>
      <c r="AT558" s="0" t="n">
        <f aca="false">FALSE()</f>
        <v>0</v>
      </c>
      <c r="AU558" s="0" t="n">
        <f aca="false">FALSE()</f>
        <v>0</v>
      </c>
      <c r="AV558" s="0" t="n">
        <f aca="false">FALSE()</f>
        <v>0</v>
      </c>
      <c r="AW558" s="0" t="n">
        <f aca="false">TRUE()</f>
        <v>1</v>
      </c>
      <c r="AX558" s="380" t="n">
        <v>45373.6159722222</v>
      </c>
      <c r="AY558" s="380" t="n">
        <v>45373.125</v>
      </c>
      <c r="AZ558" s="0" t="n">
        <v>1</v>
      </c>
      <c r="BA558" s="0" t="s">
        <v>14122</v>
      </c>
      <c r="BB558" s="0" t="n">
        <v>0</v>
      </c>
      <c r="BC558" s="380" t="n">
        <v>25569.125</v>
      </c>
      <c r="BD558" s="0" t="s">
        <v>2170</v>
      </c>
      <c r="BE558" s="0" t="s">
        <v>2170</v>
      </c>
      <c r="BF558" s="0" t="s">
        <v>604</v>
      </c>
    </row>
    <row r="559" customFormat="false" ht="15" hidden="false" customHeight="false" outlineLevel="0" collapsed="false">
      <c r="A559" s="0" t="s">
        <v>21795</v>
      </c>
      <c r="B559" s="0" t="s">
        <v>21796</v>
      </c>
      <c r="C559" s="0" t="s">
        <v>21795</v>
      </c>
      <c r="D559" s="0" t="s">
        <v>2133</v>
      </c>
      <c r="E559" s="0" t="s">
        <v>21795</v>
      </c>
      <c r="F559" s="0" t="n">
        <v>1</v>
      </c>
      <c r="G559" s="0" t="s">
        <v>434</v>
      </c>
      <c r="H559" s="0" t="s">
        <v>2596</v>
      </c>
      <c r="I559" s="0" t="s">
        <v>2596</v>
      </c>
      <c r="J559" s="0" t="s">
        <v>2600</v>
      </c>
      <c r="K559" s="0" t="s">
        <v>2170</v>
      </c>
      <c r="L559" s="0" t="s">
        <v>2600</v>
      </c>
      <c r="M559" s="0" t="s">
        <v>2170</v>
      </c>
      <c r="N559" s="0" t="n">
        <f aca="false">FALSE()</f>
        <v>0</v>
      </c>
      <c r="O559" s="0" t="s">
        <v>21797</v>
      </c>
      <c r="P559" s="0" t="s">
        <v>17780</v>
      </c>
      <c r="Q559" s="0" t="n">
        <v>12</v>
      </c>
      <c r="R559" s="380" t="n">
        <v>46072.125</v>
      </c>
      <c r="S559" s="223" t="n">
        <v>1000</v>
      </c>
      <c r="T559" s="0" t="s">
        <v>2132</v>
      </c>
      <c r="U559" s="380" t="n">
        <v>45705.125</v>
      </c>
      <c r="V559" s="380" t="n">
        <v>45712.125</v>
      </c>
      <c r="W559" s="0" t="s">
        <v>2132</v>
      </c>
      <c r="X559" s="0" t="s">
        <v>21798</v>
      </c>
      <c r="Y559" s="0" t="s">
        <v>601</v>
      </c>
      <c r="Z559" s="0" t="s">
        <v>2602</v>
      </c>
      <c r="AA559" s="0" t="s">
        <v>610</v>
      </c>
      <c r="AB559" s="0" t="s">
        <v>17781</v>
      </c>
      <c r="AC559" s="0" t="n">
        <v>6685000</v>
      </c>
      <c r="AD559" s="0" t="n">
        <v>25000000</v>
      </c>
      <c r="AE559" s="0" t="n">
        <v>5</v>
      </c>
      <c r="AF559" s="0" t="n">
        <f aca="false">FALSE()</f>
        <v>0</v>
      </c>
      <c r="AG559" s="0" t="n">
        <f aca="false">TRUE()</f>
        <v>1</v>
      </c>
      <c r="AH559" s="0" t="n">
        <f aca="false">TRUE()</f>
        <v>1</v>
      </c>
      <c r="AI559" s="0" t="n">
        <f aca="false">FALSE()</f>
        <v>0</v>
      </c>
      <c r="AJ559" s="0" t="n">
        <f aca="false">FALSE()</f>
        <v>0</v>
      </c>
      <c r="AK559" s="0" t="n">
        <f aca="false">FALSE()</f>
        <v>0</v>
      </c>
      <c r="AL559" s="0" t="s">
        <v>2129</v>
      </c>
      <c r="AM559" s="0" t="n">
        <f aca="false">TRUE()</f>
        <v>1</v>
      </c>
      <c r="AN559" s="0" t="s">
        <v>21799</v>
      </c>
      <c r="AO559" s="0" t="n">
        <v>1</v>
      </c>
      <c r="AP559" s="0" t="s">
        <v>21800</v>
      </c>
      <c r="AQ559" s="0" t="s">
        <v>21801</v>
      </c>
      <c r="AR559" s="0" t="n">
        <f aca="false">TRUE()</f>
        <v>1</v>
      </c>
      <c r="AS559" s="0" t="n">
        <f aca="false">FALSE()</f>
        <v>0</v>
      </c>
      <c r="AT559" s="0" t="n">
        <f aca="false">FALSE()</f>
        <v>0</v>
      </c>
      <c r="AU559" s="0" t="n">
        <f aca="false">FALSE()</f>
        <v>0</v>
      </c>
      <c r="AV559" s="0" t="n">
        <f aca="false">FALSE()</f>
        <v>0</v>
      </c>
      <c r="AW559" s="0" t="n">
        <f aca="false">TRUE()</f>
        <v>1</v>
      </c>
      <c r="AX559" s="380" t="n">
        <v>45712.66875</v>
      </c>
      <c r="AY559" s="380" t="n">
        <v>45712.125</v>
      </c>
      <c r="AZ559" s="0" t="n">
        <v>1</v>
      </c>
      <c r="BA559" s="0" t="s">
        <v>18525</v>
      </c>
      <c r="BB559" s="0" t="n">
        <v>0</v>
      </c>
      <c r="BC559" s="380" t="n">
        <v>25569.125</v>
      </c>
      <c r="BD559" s="0" t="s">
        <v>2600</v>
      </c>
      <c r="BE559" s="0" t="s">
        <v>2170</v>
      </c>
      <c r="BF559" s="0" t="s">
        <v>2118</v>
      </c>
    </row>
    <row r="560" customFormat="false" ht="15" hidden="false" customHeight="false" outlineLevel="0" collapsed="false">
      <c r="A560" s="0" t="s">
        <v>21802</v>
      </c>
      <c r="B560" s="0" t="s">
        <v>21803</v>
      </c>
      <c r="C560" s="0" t="s">
        <v>21802</v>
      </c>
      <c r="D560" s="0" t="s">
        <v>2133</v>
      </c>
      <c r="E560" s="0" t="s">
        <v>21802</v>
      </c>
      <c r="F560" s="0" t="n">
        <v>1</v>
      </c>
      <c r="G560" s="0" t="s">
        <v>434</v>
      </c>
      <c r="H560" s="0" t="s">
        <v>2170</v>
      </c>
      <c r="I560" s="0" t="s">
        <v>2170</v>
      </c>
      <c r="J560" s="0" t="s">
        <v>2170</v>
      </c>
      <c r="K560" s="0" t="s">
        <v>2170</v>
      </c>
      <c r="L560" s="0" t="s">
        <v>2170</v>
      </c>
      <c r="M560" s="0" t="s">
        <v>2170</v>
      </c>
      <c r="N560" s="0" t="n">
        <f aca="false">FALSE()</f>
        <v>0</v>
      </c>
      <c r="O560" s="0" t="s">
        <v>21804</v>
      </c>
      <c r="P560" s="0" t="s">
        <v>17780</v>
      </c>
      <c r="Q560" s="0" t="n">
        <v>2</v>
      </c>
      <c r="R560" s="380" t="n">
        <v>46791.125</v>
      </c>
      <c r="S560" s="223" t="n">
        <v>1000</v>
      </c>
      <c r="T560" s="0" t="s">
        <v>2132</v>
      </c>
      <c r="U560" s="380" t="n">
        <v>44595.125</v>
      </c>
      <c r="V560" s="380" t="n">
        <v>44607.125</v>
      </c>
      <c r="W560" s="0" t="s">
        <v>2132</v>
      </c>
      <c r="X560" s="0" t="s">
        <v>21805</v>
      </c>
      <c r="Y560" s="0" t="s">
        <v>601</v>
      </c>
      <c r="Z560" s="0" t="s">
        <v>2602</v>
      </c>
      <c r="AA560" s="0" t="s">
        <v>2451</v>
      </c>
      <c r="AB560" s="0" t="s">
        <v>17781</v>
      </c>
      <c r="AC560" s="0" t="n">
        <v>20000000</v>
      </c>
      <c r="AD560" s="0" t="n">
        <v>20000000</v>
      </c>
      <c r="AE560" s="0" t="n">
        <v>5</v>
      </c>
      <c r="AF560" s="0" t="n">
        <f aca="false">FALSE()</f>
        <v>0</v>
      </c>
      <c r="AG560" s="0" t="n">
        <f aca="false">TRUE()</f>
        <v>1</v>
      </c>
      <c r="AH560" s="0" t="n">
        <f aca="false">TRUE()</f>
        <v>1</v>
      </c>
      <c r="AI560" s="0" t="n">
        <f aca="false">FALSE()</f>
        <v>0</v>
      </c>
      <c r="AJ560" s="0" t="n">
        <f aca="false">FALSE()</f>
        <v>0</v>
      </c>
      <c r="AK560" s="0" t="n">
        <f aca="false">FALSE()</f>
        <v>0</v>
      </c>
      <c r="AL560" s="0" t="s">
        <v>2129</v>
      </c>
      <c r="AM560" s="0" t="n">
        <f aca="false">TRUE()</f>
        <v>1</v>
      </c>
      <c r="AN560" s="0" t="s">
        <v>21806</v>
      </c>
      <c r="AO560" s="0" t="n">
        <v>1</v>
      </c>
      <c r="AP560" s="0" t="s">
        <v>21807</v>
      </c>
      <c r="AQ560" s="0" t="s">
        <v>21808</v>
      </c>
      <c r="AR560" s="0" t="n">
        <f aca="false">TRUE()</f>
        <v>1</v>
      </c>
      <c r="AS560" s="0" t="n">
        <f aca="false">FALSE()</f>
        <v>0</v>
      </c>
      <c r="AT560" s="0" t="n">
        <f aca="false">FALSE()</f>
        <v>0</v>
      </c>
      <c r="AU560" s="0" t="n">
        <f aca="false">FALSE()</f>
        <v>0</v>
      </c>
      <c r="AV560" s="0" t="n">
        <f aca="false">FALSE()</f>
        <v>0</v>
      </c>
      <c r="AW560" s="0" t="n">
        <f aca="false">TRUE()</f>
        <v>1</v>
      </c>
      <c r="AX560" s="380" t="n">
        <v>44607.60625</v>
      </c>
      <c r="AY560" s="380" t="n">
        <v>44607.4166666667</v>
      </c>
      <c r="AZ560" s="0" t="n">
        <v>1</v>
      </c>
      <c r="BA560" s="0" t="s">
        <v>7267</v>
      </c>
      <c r="BB560" s="0" t="n">
        <v>0</v>
      </c>
      <c r="BC560" s="380" t="n">
        <v>46427.125</v>
      </c>
      <c r="BD560" s="0" t="s">
        <v>2170</v>
      </c>
      <c r="BE560" s="0" t="s">
        <v>2170</v>
      </c>
      <c r="BF560" s="0" t="s">
        <v>2118</v>
      </c>
    </row>
    <row r="561" customFormat="false" ht="15" hidden="false" customHeight="false" outlineLevel="0" collapsed="false">
      <c r="A561" s="0" t="s">
        <v>21809</v>
      </c>
      <c r="B561" s="0" t="s">
        <v>21810</v>
      </c>
      <c r="C561" s="0" t="s">
        <v>21809</v>
      </c>
      <c r="D561" s="0" t="s">
        <v>2133</v>
      </c>
      <c r="E561" s="0" t="s">
        <v>21809</v>
      </c>
      <c r="F561" s="0" t="n">
        <v>1</v>
      </c>
      <c r="G561" s="0" t="s">
        <v>434</v>
      </c>
      <c r="H561" s="0" t="s">
        <v>2170</v>
      </c>
      <c r="I561" s="0" t="s">
        <v>2170</v>
      </c>
      <c r="J561" s="0" t="s">
        <v>2170</v>
      </c>
      <c r="K561" s="0" t="s">
        <v>2170</v>
      </c>
      <c r="L561" s="0" t="s">
        <v>2170</v>
      </c>
      <c r="M561" s="0" t="s">
        <v>2170</v>
      </c>
      <c r="N561" s="0" t="n">
        <f aca="false">FALSE()</f>
        <v>0</v>
      </c>
      <c r="O561" s="0" t="s">
        <v>21811</v>
      </c>
      <c r="P561" s="0" t="s">
        <v>17780</v>
      </c>
      <c r="Q561" s="0" t="n">
        <v>12</v>
      </c>
      <c r="R561" s="380" t="n">
        <v>47934.125</v>
      </c>
      <c r="S561" s="223" t="n">
        <v>1000</v>
      </c>
      <c r="T561" s="0" t="s">
        <v>2132</v>
      </c>
      <c r="U561" s="380" t="n">
        <v>45393.125</v>
      </c>
      <c r="V561" s="380" t="n">
        <v>45414.125</v>
      </c>
      <c r="W561" s="0" t="s">
        <v>2132</v>
      </c>
      <c r="X561" s="0" t="s">
        <v>20564</v>
      </c>
      <c r="Y561" s="0" t="s">
        <v>601</v>
      </c>
      <c r="Z561" s="0" t="s">
        <v>2602</v>
      </c>
      <c r="AA561" s="0" t="s">
        <v>2115</v>
      </c>
      <c r="AB561" s="0" t="s">
        <v>17781</v>
      </c>
      <c r="AC561" s="0" t="n">
        <v>800000</v>
      </c>
      <c r="AD561" s="0" t="n">
        <v>800000</v>
      </c>
      <c r="AE561" s="0" t="n">
        <v>5</v>
      </c>
      <c r="AF561" s="0" t="n">
        <f aca="false">FALSE()</f>
        <v>0</v>
      </c>
      <c r="AG561" s="0" t="n">
        <f aca="false">TRUE()</f>
        <v>1</v>
      </c>
      <c r="AH561" s="0" t="n">
        <f aca="false">TRUE()</f>
        <v>1</v>
      </c>
      <c r="AI561" s="0" t="n">
        <f aca="false">FALSE()</f>
        <v>0</v>
      </c>
      <c r="AJ561" s="0" t="n">
        <f aca="false">FALSE()</f>
        <v>0</v>
      </c>
      <c r="AK561" s="0" t="n">
        <f aca="false">TRUE()</f>
        <v>1</v>
      </c>
      <c r="AL561" s="0" t="s">
        <v>2129</v>
      </c>
      <c r="AM561" s="0" t="n">
        <f aca="false">TRUE()</f>
        <v>1</v>
      </c>
      <c r="AN561" s="0" t="s">
        <v>21812</v>
      </c>
      <c r="AO561" s="0" t="n">
        <v>1</v>
      </c>
      <c r="AP561" s="0" t="s">
        <v>21813</v>
      </c>
      <c r="AQ561" s="0" t="s">
        <v>21814</v>
      </c>
      <c r="AR561" s="0" t="n">
        <f aca="false">TRUE()</f>
        <v>1</v>
      </c>
      <c r="AS561" s="0" t="n">
        <f aca="false">FALSE()</f>
        <v>0</v>
      </c>
      <c r="AT561" s="0" t="n">
        <f aca="false">FALSE()</f>
        <v>0</v>
      </c>
      <c r="AU561" s="0" t="n">
        <f aca="false">FALSE()</f>
        <v>0</v>
      </c>
      <c r="AV561" s="0" t="n">
        <f aca="false">FALSE()</f>
        <v>0</v>
      </c>
      <c r="AW561" s="0" t="n">
        <f aca="false">TRUE()</f>
        <v>1</v>
      </c>
      <c r="AX561" s="380" t="n">
        <v>45414.6173611111</v>
      </c>
      <c r="AY561" s="380" t="n">
        <v>45414.125</v>
      </c>
      <c r="AZ561" s="0" t="n">
        <v>2</v>
      </c>
      <c r="BA561" s="0" t="s">
        <v>5959</v>
      </c>
      <c r="BB561" s="0" t="n">
        <v>0</v>
      </c>
      <c r="BC561" s="380" t="n">
        <v>25569.125</v>
      </c>
      <c r="BD561" s="0" t="s">
        <v>2170</v>
      </c>
      <c r="BE561" s="0" t="s">
        <v>2170</v>
      </c>
      <c r="BF561" s="0" t="s">
        <v>604</v>
      </c>
    </row>
    <row r="562" customFormat="false" ht="15" hidden="false" customHeight="false" outlineLevel="0" collapsed="false">
      <c r="A562" s="0" t="s">
        <v>21815</v>
      </c>
      <c r="B562" s="0" t="s">
        <v>21816</v>
      </c>
      <c r="C562" s="0" t="s">
        <v>21817</v>
      </c>
      <c r="D562" s="0" t="s">
        <v>17896</v>
      </c>
      <c r="E562" s="0" t="s">
        <v>21815</v>
      </c>
      <c r="F562" s="0" t="n">
        <v>1</v>
      </c>
      <c r="G562" s="0" t="s">
        <v>434</v>
      </c>
      <c r="H562" s="0" t="s">
        <v>2596</v>
      </c>
      <c r="I562" s="0" t="s">
        <v>2596</v>
      </c>
      <c r="J562" s="0" t="s">
        <v>2599</v>
      </c>
      <c r="K562" s="0" t="s">
        <v>2170</v>
      </c>
      <c r="L562" s="0" t="s">
        <v>13583</v>
      </c>
      <c r="M562" s="0" t="s">
        <v>2170</v>
      </c>
      <c r="N562" s="0" t="n">
        <f aca="false">FALSE()</f>
        <v>0</v>
      </c>
      <c r="O562" s="0" t="s">
        <v>21818</v>
      </c>
      <c r="P562" s="0" t="s">
        <v>17898</v>
      </c>
      <c r="Q562" s="0" t="n">
        <v>2</v>
      </c>
      <c r="R562" s="380" t="n">
        <v>46666.125</v>
      </c>
      <c r="S562" s="223" t="n">
        <v>1000</v>
      </c>
      <c r="T562" s="0" t="s">
        <v>2132</v>
      </c>
      <c r="U562" s="380" t="n">
        <v>43801.125</v>
      </c>
      <c r="V562" s="380" t="n">
        <v>43803.125</v>
      </c>
      <c r="W562" s="0" t="s">
        <v>2170</v>
      </c>
      <c r="X562" s="0" t="s">
        <v>21819</v>
      </c>
      <c r="Y562" s="0" t="s">
        <v>601</v>
      </c>
      <c r="Z562" s="0" t="s">
        <v>2602</v>
      </c>
      <c r="AA562" s="0" t="s">
        <v>600</v>
      </c>
      <c r="AB562" s="0" t="s">
        <v>17848</v>
      </c>
      <c r="AC562" s="0" t="n">
        <v>450000000</v>
      </c>
      <c r="AD562" s="0" t="n">
        <v>450000000</v>
      </c>
      <c r="AE562" s="0" t="n">
        <v>5</v>
      </c>
      <c r="AF562" s="0" t="n">
        <f aca="false">FALSE()</f>
        <v>0</v>
      </c>
      <c r="AG562" s="0" t="n">
        <f aca="false">TRUE()</f>
        <v>1</v>
      </c>
      <c r="AH562" s="0" t="n">
        <f aca="false">TRUE()</f>
        <v>1</v>
      </c>
      <c r="AI562" s="0" t="n">
        <f aca="false">FALSE()</f>
        <v>0</v>
      </c>
      <c r="AJ562" s="0" t="n">
        <f aca="false">FALSE()</f>
        <v>0</v>
      </c>
      <c r="AK562" s="0" t="n">
        <f aca="false">FALSE()</f>
        <v>0</v>
      </c>
      <c r="AL562" s="0" t="s">
        <v>7337</v>
      </c>
      <c r="AM562" s="0" t="n">
        <f aca="false">TRUE()</f>
        <v>1</v>
      </c>
      <c r="AN562" s="0" t="s">
        <v>21820</v>
      </c>
      <c r="AO562" s="0" t="n">
        <v>1</v>
      </c>
      <c r="AP562" s="0" t="s">
        <v>21821</v>
      </c>
      <c r="AQ562" s="0" t="s">
        <v>21822</v>
      </c>
      <c r="AR562" s="0" t="n">
        <f aca="false">TRUE()</f>
        <v>1</v>
      </c>
      <c r="AS562" s="0" t="n">
        <f aca="false">FALSE()</f>
        <v>0</v>
      </c>
      <c r="AT562" s="0" t="n">
        <f aca="false">FALSE()</f>
        <v>0</v>
      </c>
      <c r="AU562" s="0" t="n">
        <f aca="false">FALSE()</f>
        <v>0</v>
      </c>
      <c r="AV562" s="0" t="n">
        <f aca="false">FALSE()</f>
        <v>0</v>
      </c>
      <c r="AW562" s="0" t="n">
        <f aca="false">TRUE()</f>
        <v>1</v>
      </c>
      <c r="AX562" s="380" t="n">
        <v>43810.6076388889</v>
      </c>
      <c r="AY562" s="380" t="n">
        <v>43810.4166666667</v>
      </c>
      <c r="AZ562" s="0" t="n">
        <v>1</v>
      </c>
      <c r="BA562" s="0" t="s">
        <v>17903</v>
      </c>
      <c r="BB562" s="0" t="n">
        <v>0</v>
      </c>
      <c r="BC562" s="380" t="n">
        <v>25569.125</v>
      </c>
      <c r="BD562" s="0" t="s">
        <v>2599</v>
      </c>
      <c r="BE562" s="0" t="s">
        <v>2170</v>
      </c>
      <c r="BF562" s="0" t="s">
        <v>2118</v>
      </c>
    </row>
    <row r="563" customFormat="false" ht="15" hidden="false" customHeight="false" outlineLevel="0" collapsed="false">
      <c r="A563" s="0" t="s">
        <v>21823</v>
      </c>
      <c r="B563" s="0" t="s">
        <v>21824</v>
      </c>
      <c r="C563" s="0" t="s">
        <v>21823</v>
      </c>
      <c r="D563" s="0" t="s">
        <v>2133</v>
      </c>
      <c r="E563" s="0" t="s">
        <v>21823</v>
      </c>
      <c r="F563" s="0" t="n">
        <v>1</v>
      </c>
      <c r="G563" s="0" t="s">
        <v>434</v>
      </c>
      <c r="H563" s="0" t="s">
        <v>2170</v>
      </c>
      <c r="I563" s="0" t="s">
        <v>2170</v>
      </c>
      <c r="J563" s="0" t="s">
        <v>2170</v>
      </c>
      <c r="K563" s="0" t="s">
        <v>2170</v>
      </c>
      <c r="L563" s="0" t="s">
        <v>2170</v>
      </c>
      <c r="M563" s="0" t="s">
        <v>2170</v>
      </c>
      <c r="N563" s="0" t="n">
        <f aca="false">FALSE()</f>
        <v>0</v>
      </c>
      <c r="O563" s="0" t="s">
        <v>21825</v>
      </c>
      <c r="P563" s="0" t="s">
        <v>17780</v>
      </c>
      <c r="Q563" s="0" t="n">
        <v>4</v>
      </c>
      <c r="R563" s="380" t="n">
        <v>48173.125</v>
      </c>
      <c r="S563" s="223" t="n">
        <v>1000</v>
      </c>
      <c r="T563" s="0" t="s">
        <v>2132</v>
      </c>
      <c r="U563" s="380" t="n">
        <v>44476.125</v>
      </c>
      <c r="V563" s="380" t="n">
        <v>44533.125</v>
      </c>
      <c r="W563" s="0" t="s">
        <v>2132</v>
      </c>
      <c r="X563" s="0" t="s">
        <v>21826</v>
      </c>
      <c r="Y563" s="0" t="s">
        <v>601</v>
      </c>
      <c r="Z563" s="0" t="s">
        <v>2602</v>
      </c>
      <c r="AA563" s="0" t="s">
        <v>610</v>
      </c>
      <c r="AB563" s="0" t="s">
        <v>17781</v>
      </c>
      <c r="AC563" s="0" t="n">
        <v>5000000</v>
      </c>
      <c r="AD563" s="0" t="n">
        <v>5000000</v>
      </c>
      <c r="AE563" s="0" t="n">
        <v>5</v>
      </c>
      <c r="AF563" s="0" t="n">
        <f aca="false">FALSE()</f>
        <v>0</v>
      </c>
      <c r="AG563" s="0" t="n">
        <f aca="false">TRUE()</f>
        <v>1</v>
      </c>
      <c r="AH563" s="0" t="n">
        <f aca="false">TRUE()</f>
        <v>1</v>
      </c>
      <c r="AI563" s="0" t="n">
        <f aca="false">FALSE()</f>
        <v>0</v>
      </c>
      <c r="AJ563" s="0" t="n">
        <f aca="false">FALSE()</f>
        <v>0</v>
      </c>
      <c r="AK563" s="0" t="n">
        <f aca="false">FALSE()</f>
        <v>0</v>
      </c>
      <c r="AL563" s="0" t="s">
        <v>2129</v>
      </c>
      <c r="AM563" s="0" t="n">
        <f aca="false">TRUE()</f>
        <v>1</v>
      </c>
      <c r="AN563" s="0" t="s">
        <v>21827</v>
      </c>
      <c r="AO563" s="0" t="n">
        <v>1</v>
      </c>
      <c r="AP563" s="0" t="s">
        <v>21828</v>
      </c>
      <c r="AQ563" s="0" t="s">
        <v>21829</v>
      </c>
      <c r="AR563" s="0" t="n">
        <f aca="false">TRUE()</f>
        <v>1</v>
      </c>
      <c r="AS563" s="0" t="n">
        <f aca="false">FALSE()</f>
        <v>0</v>
      </c>
      <c r="AT563" s="0" t="n">
        <f aca="false">FALSE()</f>
        <v>0</v>
      </c>
      <c r="AU563" s="0" t="n">
        <f aca="false">FALSE()</f>
        <v>0</v>
      </c>
      <c r="AV563" s="0" t="n">
        <f aca="false">FALSE()</f>
        <v>0</v>
      </c>
      <c r="AW563" s="0" t="n">
        <f aca="false">TRUE()</f>
        <v>1</v>
      </c>
      <c r="AX563" s="380" t="n">
        <v>44533.5763888889</v>
      </c>
      <c r="AY563" s="380" t="n">
        <v>44533.4166666667</v>
      </c>
      <c r="AZ563" s="0" t="n">
        <v>2</v>
      </c>
      <c r="BA563" s="0" t="s">
        <v>9409</v>
      </c>
      <c r="BB563" s="0" t="n">
        <v>0</v>
      </c>
      <c r="BC563" s="380" t="n">
        <v>46080.125</v>
      </c>
      <c r="BD563" s="0" t="s">
        <v>2170</v>
      </c>
      <c r="BE563" s="0" t="s">
        <v>2170</v>
      </c>
      <c r="BF563" s="0" t="s">
        <v>2118</v>
      </c>
    </row>
    <row r="564" customFormat="false" ht="15" hidden="false" customHeight="false" outlineLevel="0" collapsed="false">
      <c r="A564" s="0" t="s">
        <v>21830</v>
      </c>
      <c r="B564" s="0" t="s">
        <v>21831</v>
      </c>
      <c r="C564" s="0" t="s">
        <v>21830</v>
      </c>
      <c r="D564" s="0" t="s">
        <v>2133</v>
      </c>
      <c r="E564" s="0" t="s">
        <v>21830</v>
      </c>
      <c r="F564" s="0" t="n">
        <v>1</v>
      </c>
      <c r="G564" s="0" t="s">
        <v>434</v>
      </c>
      <c r="H564" s="0" t="s">
        <v>2170</v>
      </c>
      <c r="I564" s="0" t="s">
        <v>2170</v>
      </c>
      <c r="J564" s="0" t="s">
        <v>2170</v>
      </c>
      <c r="K564" s="0" t="s">
        <v>2170</v>
      </c>
      <c r="L564" s="0" t="s">
        <v>2170</v>
      </c>
      <c r="M564" s="0" t="s">
        <v>2170</v>
      </c>
      <c r="N564" s="0" t="n">
        <f aca="false">FALSE()</f>
        <v>0</v>
      </c>
      <c r="O564" s="0" t="s">
        <v>21832</v>
      </c>
      <c r="P564" s="0" t="s">
        <v>17780</v>
      </c>
      <c r="Q564" s="0" t="n">
        <v>2</v>
      </c>
      <c r="R564" s="380" t="n">
        <v>46806.125</v>
      </c>
      <c r="S564" s="223" t="n">
        <v>1000</v>
      </c>
      <c r="T564" s="0" t="s">
        <v>2132</v>
      </c>
      <c r="U564" s="380" t="n">
        <v>43158.125</v>
      </c>
      <c r="V564" s="380" t="n">
        <v>43166.125</v>
      </c>
      <c r="W564" s="0" t="s">
        <v>2132</v>
      </c>
      <c r="X564" s="0" t="s">
        <v>21833</v>
      </c>
      <c r="Y564" s="0" t="s">
        <v>601</v>
      </c>
      <c r="Z564" s="0" t="s">
        <v>2602</v>
      </c>
      <c r="AA564" s="0" t="s">
        <v>610</v>
      </c>
      <c r="AB564" s="0" t="s">
        <v>17848</v>
      </c>
      <c r="AC564" s="0" t="n">
        <v>15000000</v>
      </c>
      <c r="AD564" s="0" t="n">
        <v>15000000</v>
      </c>
      <c r="AE564" s="0" t="n">
        <v>5</v>
      </c>
      <c r="AF564" s="0" t="n">
        <f aca="false">FALSE()</f>
        <v>0</v>
      </c>
      <c r="AG564" s="0" t="n">
        <f aca="false">TRUE()</f>
        <v>1</v>
      </c>
      <c r="AH564" s="0" t="n">
        <f aca="false">TRUE()</f>
        <v>1</v>
      </c>
      <c r="AI564" s="0" t="n">
        <f aca="false">FALSE()</f>
        <v>0</v>
      </c>
      <c r="AJ564" s="0" t="n">
        <f aca="false">FALSE()</f>
        <v>0</v>
      </c>
      <c r="AK564" s="0" t="n">
        <f aca="false">FALSE()</f>
        <v>0</v>
      </c>
      <c r="AL564" s="0" t="s">
        <v>2129</v>
      </c>
      <c r="AM564" s="0" t="n">
        <f aca="false">TRUE()</f>
        <v>1</v>
      </c>
      <c r="AN564" s="0" t="s">
        <v>21834</v>
      </c>
      <c r="AO564" s="0" t="n">
        <v>1</v>
      </c>
      <c r="AP564" s="0" t="s">
        <v>21835</v>
      </c>
      <c r="AQ564" s="0" t="s">
        <v>21836</v>
      </c>
      <c r="AR564" s="0" t="n">
        <f aca="false">TRUE()</f>
        <v>1</v>
      </c>
      <c r="AS564" s="0" t="n">
        <f aca="false">FALSE()</f>
        <v>0</v>
      </c>
      <c r="AT564" s="0" t="n">
        <f aca="false">FALSE()</f>
        <v>0</v>
      </c>
      <c r="AU564" s="0" t="n">
        <f aca="false">FALSE()</f>
        <v>0</v>
      </c>
      <c r="AV564" s="0" t="n">
        <f aca="false">FALSE()</f>
        <v>0</v>
      </c>
      <c r="AW564" s="0" t="n">
        <f aca="false">TRUE()</f>
        <v>1</v>
      </c>
      <c r="AX564" s="380" t="n">
        <v>43173.8618055556</v>
      </c>
      <c r="AY564" s="380" t="n">
        <v>43166.125</v>
      </c>
      <c r="AZ564" s="0" t="n">
        <v>2</v>
      </c>
      <c r="BA564" s="0" t="s">
        <v>9409</v>
      </c>
      <c r="BB564" s="0" t="n">
        <v>0</v>
      </c>
      <c r="BC564" s="380" t="n">
        <v>45896.125</v>
      </c>
      <c r="BD564" s="0" t="s">
        <v>2170</v>
      </c>
      <c r="BE564" s="0" t="s">
        <v>2170</v>
      </c>
      <c r="BF564" s="0" t="s">
        <v>2118</v>
      </c>
    </row>
    <row r="565" customFormat="false" ht="15" hidden="false" customHeight="false" outlineLevel="0" collapsed="false">
      <c r="A565" s="0" t="s">
        <v>21837</v>
      </c>
      <c r="B565" s="0" t="s">
        <v>21838</v>
      </c>
      <c r="C565" s="0" t="s">
        <v>21837</v>
      </c>
      <c r="D565" s="0" t="s">
        <v>2133</v>
      </c>
      <c r="E565" s="0" t="s">
        <v>21837</v>
      </c>
      <c r="F565" s="0" t="n">
        <v>1</v>
      </c>
      <c r="G565" s="0" t="s">
        <v>434</v>
      </c>
      <c r="H565" s="0" t="s">
        <v>2170</v>
      </c>
      <c r="I565" s="0" t="s">
        <v>2170</v>
      </c>
      <c r="J565" s="0" t="s">
        <v>2170</v>
      </c>
      <c r="K565" s="0" t="s">
        <v>2170</v>
      </c>
      <c r="L565" s="0" t="s">
        <v>2170</v>
      </c>
      <c r="M565" s="0" t="s">
        <v>2170</v>
      </c>
      <c r="N565" s="0" t="n">
        <f aca="false">FALSE()</f>
        <v>0</v>
      </c>
      <c r="O565" s="0" t="s">
        <v>21839</v>
      </c>
      <c r="P565" s="0" t="s">
        <v>17780</v>
      </c>
      <c r="Q565" s="0" t="n">
        <v>2</v>
      </c>
      <c r="R565" s="380" t="n">
        <v>46078.125</v>
      </c>
      <c r="S565" s="223" t="n">
        <v>1000</v>
      </c>
      <c r="T565" s="0" t="s">
        <v>2132</v>
      </c>
      <c r="U565" s="380" t="n">
        <v>44067.125</v>
      </c>
      <c r="V565" s="380" t="n">
        <v>44258.125</v>
      </c>
      <c r="W565" s="0" t="s">
        <v>2132</v>
      </c>
      <c r="X565" s="0" t="s">
        <v>21840</v>
      </c>
      <c r="Y565" s="0" t="s">
        <v>601</v>
      </c>
      <c r="Z565" s="0" t="s">
        <v>2602</v>
      </c>
      <c r="AA565" s="0" t="s">
        <v>610</v>
      </c>
      <c r="AB565" s="0" t="s">
        <v>17781</v>
      </c>
      <c r="AC565" s="0" t="n">
        <v>7000000</v>
      </c>
      <c r="AD565" s="0" t="n">
        <v>7000000</v>
      </c>
      <c r="AE565" s="0" t="n">
        <v>5</v>
      </c>
      <c r="AF565" s="0" t="n">
        <f aca="false">FALSE()</f>
        <v>0</v>
      </c>
      <c r="AG565" s="0" t="n">
        <f aca="false">TRUE()</f>
        <v>1</v>
      </c>
      <c r="AH565" s="0" t="n">
        <f aca="false">TRUE()</f>
        <v>1</v>
      </c>
      <c r="AI565" s="0" t="n">
        <f aca="false">FALSE()</f>
        <v>0</v>
      </c>
      <c r="AJ565" s="0" t="n">
        <f aca="false">FALSE()</f>
        <v>0</v>
      </c>
      <c r="AK565" s="0" t="n">
        <f aca="false">FALSE()</f>
        <v>0</v>
      </c>
      <c r="AL565" s="0" t="s">
        <v>2129</v>
      </c>
      <c r="AM565" s="0" t="n">
        <f aca="false">TRUE()</f>
        <v>1</v>
      </c>
      <c r="AN565" s="0" t="s">
        <v>21841</v>
      </c>
      <c r="AO565" s="0" t="n">
        <v>1</v>
      </c>
      <c r="AP565" s="0" t="s">
        <v>21842</v>
      </c>
      <c r="AQ565" s="0" t="s">
        <v>21843</v>
      </c>
      <c r="AR565" s="0" t="n">
        <f aca="false">TRUE()</f>
        <v>1</v>
      </c>
      <c r="AS565" s="0" t="n">
        <f aca="false">TRUE()</f>
        <v>1</v>
      </c>
      <c r="AT565" s="0" t="n">
        <f aca="false">FALSE()</f>
        <v>0</v>
      </c>
      <c r="AU565" s="0" t="n">
        <f aca="false">FALSE()</f>
        <v>0</v>
      </c>
      <c r="AV565" s="0" t="n">
        <f aca="false">FALSE()</f>
        <v>0</v>
      </c>
      <c r="AW565" s="0" t="n">
        <f aca="false">FALSE()</f>
        <v>0</v>
      </c>
      <c r="AX565" s="380" t="n">
        <v>44258.56875</v>
      </c>
      <c r="AY565" s="380" t="n">
        <v>44258.4166666667</v>
      </c>
      <c r="AZ565" s="0" t="n">
        <v>1</v>
      </c>
      <c r="BA565" s="0" t="s">
        <v>18244</v>
      </c>
      <c r="BB565" s="0" t="n">
        <v>0</v>
      </c>
      <c r="BC565" s="380" t="n">
        <v>25569.125</v>
      </c>
      <c r="BD565" s="0" t="s">
        <v>2170</v>
      </c>
      <c r="BE565" s="0" t="s">
        <v>2170</v>
      </c>
      <c r="BF565" s="0" t="s">
        <v>2118</v>
      </c>
    </row>
    <row r="566" customFormat="false" ht="15" hidden="false" customHeight="false" outlineLevel="0" collapsed="false">
      <c r="A566" s="0" t="s">
        <v>21844</v>
      </c>
      <c r="B566" s="0" t="s">
        <v>21845</v>
      </c>
      <c r="C566" s="0" t="s">
        <v>21844</v>
      </c>
      <c r="D566" s="0" t="s">
        <v>2133</v>
      </c>
      <c r="E566" s="0" t="s">
        <v>21844</v>
      </c>
      <c r="F566" s="0" t="n">
        <v>1</v>
      </c>
      <c r="G566" s="0" t="s">
        <v>434</v>
      </c>
      <c r="H566" s="0" t="s">
        <v>2170</v>
      </c>
      <c r="I566" s="0" t="s">
        <v>2170</v>
      </c>
      <c r="J566" s="0" t="s">
        <v>2170</v>
      </c>
      <c r="K566" s="0" t="s">
        <v>2170</v>
      </c>
      <c r="L566" s="0" t="s">
        <v>2170</v>
      </c>
      <c r="M566" s="0" t="s">
        <v>2170</v>
      </c>
      <c r="N566" s="0" t="n">
        <f aca="false">FALSE()</f>
        <v>0</v>
      </c>
      <c r="O566" s="0" t="s">
        <v>21846</v>
      </c>
      <c r="P566" s="0" t="s">
        <v>17780</v>
      </c>
      <c r="Q566" s="0" t="n">
        <v>2</v>
      </c>
      <c r="R566" s="380" t="n">
        <v>46345.125</v>
      </c>
      <c r="S566" s="223" t="n">
        <v>1000</v>
      </c>
      <c r="T566" s="0" t="s">
        <v>2132</v>
      </c>
      <c r="U566" s="380" t="n">
        <v>44769.125</v>
      </c>
      <c r="V566" s="380" t="n">
        <v>44778.125</v>
      </c>
      <c r="W566" s="0" t="s">
        <v>2132</v>
      </c>
      <c r="X566" s="0" t="s">
        <v>21847</v>
      </c>
      <c r="Y566" s="0" t="s">
        <v>601</v>
      </c>
      <c r="Z566" s="0" t="s">
        <v>2602</v>
      </c>
      <c r="AA566" s="0" t="s">
        <v>2451</v>
      </c>
      <c r="AB566" s="0" t="s">
        <v>17781</v>
      </c>
      <c r="AC566" s="0" t="n">
        <v>395000</v>
      </c>
      <c r="AD566" s="0" t="n">
        <v>395000</v>
      </c>
      <c r="AE566" s="0" t="n">
        <v>5</v>
      </c>
      <c r="AF566" s="0" t="n">
        <f aca="false">FALSE()</f>
        <v>0</v>
      </c>
      <c r="AG566" s="0" t="n">
        <f aca="false">TRUE()</f>
        <v>1</v>
      </c>
      <c r="AH566" s="0" t="n">
        <f aca="false">TRUE()</f>
        <v>1</v>
      </c>
      <c r="AI566" s="0" t="n">
        <f aca="false">FALSE()</f>
        <v>0</v>
      </c>
      <c r="AJ566" s="0" t="n">
        <f aca="false">FALSE()</f>
        <v>0</v>
      </c>
      <c r="AK566" s="0" t="n">
        <f aca="false">FALSE()</f>
        <v>0</v>
      </c>
      <c r="AL566" s="0" t="s">
        <v>3129</v>
      </c>
      <c r="AM566" s="0" t="n">
        <f aca="false">TRUE()</f>
        <v>1</v>
      </c>
      <c r="AN566" s="0" t="s">
        <v>21848</v>
      </c>
      <c r="AO566" s="0" t="n">
        <v>1</v>
      </c>
      <c r="AP566" s="0" t="s">
        <v>21849</v>
      </c>
      <c r="AQ566" s="0" t="s">
        <v>21850</v>
      </c>
      <c r="AR566" s="0" t="n">
        <f aca="false">TRUE()</f>
        <v>1</v>
      </c>
      <c r="AS566" s="0" t="n">
        <f aca="false">FALSE()</f>
        <v>0</v>
      </c>
      <c r="AT566" s="0" t="n">
        <f aca="false">FALSE()</f>
        <v>0</v>
      </c>
      <c r="AU566" s="0" t="n">
        <f aca="false">FALSE()</f>
        <v>0</v>
      </c>
      <c r="AV566" s="0" t="n">
        <f aca="false">FALSE()</f>
        <v>0</v>
      </c>
      <c r="AW566" s="0" t="n">
        <f aca="false">TRUE()</f>
        <v>1</v>
      </c>
      <c r="AX566" s="380" t="n">
        <v>44804.6236111111</v>
      </c>
      <c r="AY566" s="380" t="n">
        <v>44804.4166666667</v>
      </c>
      <c r="AZ566" s="0" t="n">
        <v>1</v>
      </c>
      <c r="BA566" s="0" t="s">
        <v>5915</v>
      </c>
      <c r="BB566" s="0" t="n">
        <v>1</v>
      </c>
      <c r="BC566" s="380" t="n">
        <v>25569.125</v>
      </c>
      <c r="BD566" s="0" t="s">
        <v>2170</v>
      </c>
      <c r="BE566" s="0" t="s">
        <v>2170</v>
      </c>
      <c r="BF566" s="0" t="s">
        <v>2118</v>
      </c>
    </row>
    <row r="567" customFormat="false" ht="15" hidden="false" customHeight="false" outlineLevel="0" collapsed="false">
      <c r="A567" s="0" t="s">
        <v>21851</v>
      </c>
      <c r="B567" s="0" t="s">
        <v>21852</v>
      </c>
      <c r="C567" s="0" t="s">
        <v>21851</v>
      </c>
      <c r="D567" s="0" t="s">
        <v>2133</v>
      </c>
      <c r="E567" s="0" t="s">
        <v>21851</v>
      </c>
      <c r="F567" s="0" t="n">
        <v>1</v>
      </c>
      <c r="G567" s="0" t="s">
        <v>434</v>
      </c>
      <c r="H567" s="0" t="s">
        <v>2170</v>
      </c>
      <c r="I567" s="0" t="s">
        <v>2170</v>
      </c>
      <c r="J567" s="0" t="s">
        <v>2170</v>
      </c>
      <c r="K567" s="0" t="s">
        <v>2170</v>
      </c>
      <c r="L567" s="0" t="s">
        <v>2170</v>
      </c>
      <c r="M567" s="0" t="s">
        <v>2170</v>
      </c>
      <c r="N567" s="0" t="n">
        <f aca="false">FALSE()</f>
        <v>0</v>
      </c>
      <c r="O567" s="0" t="s">
        <v>21853</v>
      </c>
      <c r="P567" s="0" t="s">
        <v>17780</v>
      </c>
      <c r="Q567" s="0" t="n">
        <v>4</v>
      </c>
      <c r="R567" s="380" t="n">
        <v>46969.125</v>
      </c>
      <c r="S567" s="223" t="n">
        <v>1000</v>
      </c>
      <c r="T567" s="0" t="s">
        <v>2132</v>
      </c>
      <c r="U567" s="380" t="n">
        <v>45489.125</v>
      </c>
      <c r="V567" s="380" t="n">
        <v>45513.125</v>
      </c>
      <c r="W567" s="0" t="s">
        <v>2132</v>
      </c>
      <c r="X567" s="0" t="s">
        <v>21854</v>
      </c>
      <c r="Y567" s="0" t="s">
        <v>601</v>
      </c>
      <c r="Z567" s="0" t="s">
        <v>2602</v>
      </c>
      <c r="AA567" s="0" t="s">
        <v>2891</v>
      </c>
      <c r="AB567" s="0" t="s">
        <v>17781</v>
      </c>
      <c r="AC567" s="0" t="n">
        <v>0</v>
      </c>
      <c r="AD567" s="0" t="n">
        <v>250000</v>
      </c>
      <c r="AE567" s="0" t="n">
        <v>1</v>
      </c>
      <c r="AF567" s="0" t="n">
        <f aca="false">FALSE()</f>
        <v>0</v>
      </c>
      <c r="AG567" s="0" t="n">
        <f aca="false">TRUE()</f>
        <v>1</v>
      </c>
      <c r="AH567" s="0" t="n">
        <f aca="false">TRUE()</f>
        <v>1</v>
      </c>
      <c r="AI567" s="0" t="n">
        <f aca="false">FALSE()</f>
        <v>0</v>
      </c>
      <c r="AJ567" s="0" t="n">
        <f aca="false">FALSE()</f>
        <v>0</v>
      </c>
      <c r="AK567" s="0" t="n">
        <f aca="false">TRUE()</f>
        <v>1</v>
      </c>
      <c r="AL567" s="0" t="s">
        <v>2129</v>
      </c>
      <c r="AM567" s="0" t="n">
        <f aca="false">TRUE()</f>
        <v>1</v>
      </c>
      <c r="AN567" s="0" t="s">
        <v>21855</v>
      </c>
      <c r="AO567" s="0" t="n">
        <v>1</v>
      </c>
      <c r="AP567" s="0" t="s">
        <v>21856</v>
      </c>
      <c r="AQ567" s="0" t="s">
        <v>21857</v>
      </c>
      <c r="AR567" s="0" t="n">
        <f aca="false">TRUE()</f>
        <v>1</v>
      </c>
      <c r="AS567" s="0" t="n">
        <f aca="false">FALSE()</f>
        <v>0</v>
      </c>
      <c r="AT567" s="0" t="n">
        <f aca="false">FALSE()</f>
        <v>0</v>
      </c>
      <c r="AU567" s="0" t="n">
        <f aca="false">FALSE()</f>
        <v>0</v>
      </c>
      <c r="AV567" s="0" t="n">
        <f aca="false">FALSE()</f>
        <v>0</v>
      </c>
      <c r="AW567" s="0" t="n">
        <f aca="false">TRUE()</f>
        <v>1</v>
      </c>
      <c r="AX567" s="380" t="n">
        <v>45859.125</v>
      </c>
      <c r="AY567" s="380" t="n">
        <v>45859.125</v>
      </c>
      <c r="AZ567" s="0" t="n">
        <v>3</v>
      </c>
      <c r="BA567" s="0" t="s">
        <v>21858</v>
      </c>
      <c r="BB567" s="0" t="n">
        <v>0</v>
      </c>
      <c r="BC567" s="380" t="n">
        <v>45877.125</v>
      </c>
      <c r="BD567" s="0" t="s">
        <v>2170</v>
      </c>
      <c r="BE567" s="0" t="s">
        <v>2170</v>
      </c>
      <c r="BF567" s="0" t="s">
        <v>604</v>
      </c>
    </row>
    <row r="568" customFormat="false" ht="15" hidden="false" customHeight="false" outlineLevel="0" collapsed="false">
      <c r="A568" s="0" t="s">
        <v>21859</v>
      </c>
      <c r="B568" s="0" t="s">
        <v>21860</v>
      </c>
      <c r="C568" s="0" t="s">
        <v>21859</v>
      </c>
      <c r="D568" s="0" t="s">
        <v>2133</v>
      </c>
      <c r="E568" s="0" t="s">
        <v>21859</v>
      </c>
      <c r="F568" s="0" t="n">
        <v>1</v>
      </c>
      <c r="G568" s="0" t="s">
        <v>434</v>
      </c>
      <c r="H568" s="0" t="s">
        <v>2170</v>
      </c>
      <c r="I568" s="0" t="s">
        <v>2170</v>
      </c>
      <c r="J568" s="0" t="s">
        <v>2170</v>
      </c>
      <c r="K568" s="0" t="s">
        <v>2170</v>
      </c>
      <c r="L568" s="0" t="s">
        <v>2170</v>
      </c>
      <c r="M568" s="0" t="s">
        <v>2170</v>
      </c>
      <c r="N568" s="0" t="n">
        <f aca="false">FALSE()</f>
        <v>0</v>
      </c>
      <c r="O568" s="0" t="s">
        <v>21861</v>
      </c>
      <c r="P568" s="0" t="s">
        <v>17780</v>
      </c>
      <c r="Q568" s="0" t="n">
        <v>4</v>
      </c>
      <c r="R568" s="380" t="n">
        <v>46121.125</v>
      </c>
      <c r="S568" s="223" t="n">
        <v>1000</v>
      </c>
      <c r="T568" s="0" t="s">
        <v>2132</v>
      </c>
      <c r="U568" s="380" t="n">
        <v>44921.125</v>
      </c>
      <c r="V568" s="380" t="n">
        <v>44938.125</v>
      </c>
      <c r="W568" s="0" t="s">
        <v>2132</v>
      </c>
      <c r="X568" s="0" t="s">
        <v>21862</v>
      </c>
      <c r="Y568" s="0" t="s">
        <v>601</v>
      </c>
      <c r="Z568" s="0" t="s">
        <v>2602</v>
      </c>
      <c r="AA568" s="0" t="s">
        <v>2365</v>
      </c>
      <c r="AB568" s="0" t="s">
        <v>17781</v>
      </c>
      <c r="AC568" s="0" t="n">
        <v>135000</v>
      </c>
      <c r="AD568" s="0" t="n">
        <v>135000</v>
      </c>
      <c r="AE568" s="0" t="n">
        <v>5</v>
      </c>
      <c r="AF568" s="0" t="n">
        <f aca="false">FALSE()</f>
        <v>0</v>
      </c>
      <c r="AG568" s="0" t="n">
        <f aca="false">TRUE()</f>
        <v>1</v>
      </c>
      <c r="AH568" s="0" t="n">
        <f aca="false">TRUE()</f>
        <v>1</v>
      </c>
      <c r="AI568" s="0" t="n">
        <f aca="false">FALSE()</f>
        <v>0</v>
      </c>
      <c r="AJ568" s="0" t="n">
        <f aca="false">FALSE()</f>
        <v>0</v>
      </c>
      <c r="AK568" s="0" t="n">
        <f aca="false">TRUE()</f>
        <v>1</v>
      </c>
      <c r="AL568" s="0" t="s">
        <v>2129</v>
      </c>
      <c r="AM568" s="0" t="n">
        <f aca="false">TRUE()</f>
        <v>1</v>
      </c>
      <c r="AN568" s="0" t="s">
        <v>21863</v>
      </c>
      <c r="AO568" s="0" t="n">
        <v>1</v>
      </c>
      <c r="AP568" s="0" t="s">
        <v>21864</v>
      </c>
      <c r="AQ568" s="0" t="s">
        <v>21865</v>
      </c>
      <c r="AR568" s="0" t="n">
        <f aca="false">TRUE()</f>
        <v>1</v>
      </c>
      <c r="AS568" s="0" t="n">
        <f aca="false">FALSE()</f>
        <v>0</v>
      </c>
      <c r="AT568" s="0" t="n">
        <f aca="false">FALSE()</f>
        <v>0</v>
      </c>
      <c r="AU568" s="0" t="n">
        <f aca="false">FALSE()</f>
        <v>0</v>
      </c>
      <c r="AV568" s="0" t="n">
        <f aca="false">FALSE()</f>
        <v>0</v>
      </c>
      <c r="AW568" s="0" t="n">
        <f aca="false">TRUE()</f>
        <v>1</v>
      </c>
      <c r="AX568" s="380" t="n">
        <v>44939.4270833333</v>
      </c>
      <c r="AY568" s="380" t="n">
        <v>44939.4166666667</v>
      </c>
      <c r="AZ568" s="0" t="n">
        <v>3</v>
      </c>
      <c r="BA568" s="0" t="s">
        <v>20568</v>
      </c>
      <c r="BB568" s="0" t="n">
        <v>0</v>
      </c>
      <c r="BC568" s="380" t="n">
        <v>25569.125</v>
      </c>
      <c r="BD568" s="0" t="s">
        <v>2170</v>
      </c>
      <c r="BE568" s="0" t="s">
        <v>2170</v>
      </c>
      <c r="BF568" s="0" t="s">
        <v>604</v>
      </c>
    </row>
    <row r="569" customFormat="false" ht="15" hidden="false" customHeight="false" outlineLevel="0" collapsed="false">
      <c r="A569" s="0" t="s">
        <v>21866</v>
      </c>
      <c r="B569" s="0" t="s">
        <v>21867</v>
      </c>
      <c r="C569" s="0" t="s">
        <v>21866</v>
      </c>
      <c r="D569" s="0" t="s">
        <v>2133</v>
      </c>
      <c r="E569" s="0" t="s">
        <v>21866</v>
      </c>
      <c r="F569" s="0" t="n">
        <v>1</v>
      </c>
      <c r="G569" s="0" t="s">
        <v>434</v>
      </c>
      <c r="H569" s="0" t="s">
        <v>2170</v>
      </c>
      <c r="I569" s="0" t="s">
        <v>2170</v>
      </c>
      <c r="J569" s="0" t="s">
        <v>2170</v>
      </c>
      <c r="K569" s="0" t="s">
        <v>2170</v>
      </c>
      <c r="L569" s="0" t="s">
        <v>2170</v>
      </c>
      <c r="M569" s="0" t="s">
        <v>2170</v>
      </c>
      <c r="N569" s="0" t="n">
        <f aca="false">FALSE()</f>
        <v>0</v>
      </c>
      <c r="O569" s="0" t="s">
        <v>21868</v>
      </c>
      <c r="P569" s="0" t="s">
        <v>17780</v>
      </c>
      <c r="Q569" s="0" t="n">
        <v>12</v>
      </c>
      <c r="R569" s="380" t="n">
        <v>46830.125</v>
      </c>
      <c r="S569" s="223" t="n">
        <v>1000</v>
      </c>
      <c r="T569" s="0" t="s">
        <v>2132</v>
      </c>
      <c r="U569" s="380" t="n">
        <v>45737.125</v>
      </c>
      <c r="V569" s="380" t="n">
        <v>45750.125</v>
      </c>
      <c r="W569" s="0" t="s">
        <v>2132</v>
      </c>
      <c r="X569" s="0" t="s">
        <v>21869</v>
      </c>
      <c r="Y569" s="0" t="s">
        <v>601</v>
      </c>
      <c r="Z569" s="0" t="s">
        <v>2602</v>
      </c>
      <c r="AA569" s="0" t="s">
        <v>2116</v>
      </c>
      <c r="AB569" s="0" t="s">
        <v>17781</v>
      </c>
      <c r="AC569" s="0" t="n">
        <v>500000</v>
      </c>
      <c r="AD569" s="0" t="n">
        <v>500000</v>
      </c>
      <c r="AE569" s="0" t="n">
        <v>5</v>
      </c>
      <c r="AF569" s="0" t="n">
        <f aca="false">FALSE()</f>
        <v>0</v>
      </c>
      <c r="AG569" s="0" t="n">
        <f aca="false">TRUE()</f>
        <v>1</v>
      </c>
      <c r="AH569" s="0" t="n">
        <f aca="false">TRUE()</f>
        <v>1</v>
      </c>
      <c r="AI569" s="0" t="n">
        <f aca="false">FALSE()</f>
        <v>0</v>
      </c>
      <c r="AJ569" s="0" t="n">
        <f aca="false">FALSE()</f>
        <v>0</v>
      </c>
      <c r="AK569" s="0" t="n">
        <f aca="false">FALSE()</f>
        <v>0</v>
      </c>
      <c r="AL569" s="0" t="s">
        <v>2129</v>
      </c>
      <c r="AM569" s="0" t="n">
        <f aca="false">TRUE()</f>
        <v>1</v>
      </c>
      <c r="AN569" s="0" t="s">
        <v>21870</v>
      </c>
      <c r="AO569" s="0" t="n">
        <v>1</v>
      </c>
      <c r="AP569" s="0" t="s">
        <v>21871</v>
      </c>
      <c r="AQ569" s="0" t="s">
        <v>21872</v>
      </c>
      <c r="AR569" s="0" t="n">
        <f aca="false">TRUE()</f>
        <v>1</v>
      </c>
      <c r="AS569" s="0" t="n">
        <f aca="false">FALSE()</f>
        <v>0</v>
      </c>
      <c r="AT569" s="0" t="n">
        <f aca="false">FALSE()</f>
        <v>0</v>
      </c>
      <c r="AU569" s="0" t="n">
        <f aca="false">FALSE()</f>
        <v>0</v>
      </c>
      <c r="AV569" s="0" t="n">
        <f aca="false">FALSE()</f>
        <v>0</v>
      </c>
      <c r="AW569" s="0" t="n">
        <f aca="false">TRUE()</f>
        <v>1</v>
      </c>
      <c r="AX569" s="380" t="n">
        <v>45750.6875</v>
      </c>
      <c r="AY569" s="380" t="n">
        <v>45750.125</v>
      </c>
      <c r="AZ569" s="0" t="n">
        <v>2</v>
      </c>
      <c r="BA569" s="0" t="s">
        <v>21873</v>
      </c>
      <c r="BB569" s="0" t="n">
        <v>0</v>
      </c>
      <c r="BC569" s="380" t="n">
        <v>25569.125</v>
      </c>
      <c r="BD569" s="0" t="s">
        <v>2170</v>
      </c>
      <c r="BE569" s="0" t="s">
        <v>2170</v>
      </c>
      <c r="BF569" s="0" t="s">
        <v>2118</v>
      </c>
    </row>
    <row r="570" customFormat="false" ht="15" hidden="false" customHeight="false" outlineLevel="0" collapsed="false">
      <c r="A570" s="0" t="s">
        <v>21874</v>
      </c>
      <c r="B570" s="0" t="s">
        <v>21875</v>
      </c>
      <c r="C570" s="0" t="s">
        <v>21874</v>
      </c>
      <c r="D570" s="0" t="s">
        <v>2133</v>
      </c>
      <c r="E570" s="0" t="s">
        <v>21874</v>
      </c>
      <c r="F570" s="0" t="n">
        <v>1</v>
      </c>
      <c r="G570" s="0" t="s">
        <v>434</v>
      </c>
      <c r="H570" s="0" t="s">
        <v>2170</v>
      </c>
      <c r="I570" s="0" t="s">
        <v>2170</v>
      </c>
      <c r="J570" s="0" t="s">
        <v>2170</v>
      </c>
      <c r="K570" s="0" t="s">
        <v>2170</v>
      </c>
      <c r="L570" s="0" t="s">
        <v>2170</v>
      </c>
      <c r="M570" s="0" t="s">
        <v>2170</v>
      </c>
      <c r="N570" s="0" t="n">
        <f aca="false">FALSE()</f>
        <v>0</v>
      </c>
      <c r="O570" s="0" t="s">
        <v>21876</v>
      </c>
      <c r="P570" s="0" t="s">
        <v>17780</v>
      </c>
      <c r="Q570" s="0" t="n">
        <v>4</v>
      </c>
      <c r="R570" s="380" t="n">
        <v>50461.125</v>
      </c>
      <c r="S570" s="223" t="n">
        <v>1000</v>
      </c>
      <c r="T570" s="0" t="s">
        <v>2132</v>
      </c>
      <c r="U570" s="380" t="n">
        <v>44991.125</v>
      </c>
      <c r="V570" s="380" t="n">
        <v>45001.125</v>
      </c>
      <c r="W570" s="0" t="s">
        <v>2132</v>
      </c>
      <c r="X570" s="0" t="s">
        <v>19317</v>
      </c>
      <c r="Y570" s="0" t="s">
        <v>601</v>
      </c>
      <c r="Z570" s="0" t="s">
        <v>2602</v>
      </c>
      <c r="AA570" s="0" t="s">
        <v>2330</v>
      </c>
      <c r="AB570" s="0" t="s">
        <v>17781</v>
      </c>
      <c r="AC570" s="0" t="n">
        <v>3000000</v>
      </c>
      <c r="AD570" s="0" t="n">
        <v>3000000</v>
      </c>
      <c r="AE570" s="0" t="n">
        <v>5</v>
      </c>
      <c r="AF570" s="0" t="n">
        <f aca="false">FALSE()</f>
        <v>0</v>
      </c>
      <c r="AG570" s="0" t="n">
        <f aca="false">TRUE()</f>
        <v>1</v>
      </c>
      <c r="AH570" s="0" t="n">
        <f aca="false">TRUE()</f>
        <v>1</v>
      </c>
      <c r="AI570" s="0" t="n">
        <f aca="false">FALSE()</f>
        <v>0</v>
      </c>
      <c r="AJ570" s="0" t="n">
        <f aca="false">FALSE()</f>
        <v>0</v>
      </c>
      <c r="AK570" s="0" t="n">
        <f aca="false">FALSE()</f>
        <v>0</v>
      </c>
      <c r="AL570" s="0" t="s">
        <v>2129</v>
      </c>
      <c r="AM570" s="0" t="n">
        <f aca="false">TRUE()</f>
        <v>1</v>
      </c>
      <c r="AN570" s="0" t="s">
        <v>21877</v>
      </c>
      <c r="AO570" s="0" t="n">
        <v>1</v>
      </c>
      <c r="AP570" s="0" t="s">
        <v>21878</v>
      </c>
      <c r="AQ570" s="0" t="s">
        <v>21879</v>
      </c>
      <c r="AR570" s="0" t="n">
        <f aca="false">TRUE()</f>
        <v>1</v>
      </c>
      <c r="AS570" s="0" t="n">
        <f aca="false">FALSE()</f>
        <v>0</v>
      </c>
      <c r="AT570" s="0" t="n">
        <f aca="false">FALSE()</f>
        <v>0</v>
      </c>
      <c r="AU570" s="0" t="n">
        <f aca="false">FALSE()</f>
        <v>0</v>
      </c>
      <c r="AV570" s="0" t="n">
        <f aca="false">FALSE()</f>
        <v>0</v>
      </c>
      <c r="AW570" s="0" t="n">
        <f aca="false">TRUE()</f>
        <v>1</v>
      </c>
      <c r="AX570" s="380" t="n">
        <v>45001.7291666667</v>
      </c>
      <c r="AY570" s="380" t="n">
        <v>45001.4166666667</v>
      </c>
      <c r="AZ570" s="0" t="n">
        <v>1</v>
      </c>
      <c r="BA570" s="0" t="s">
        <v>19501</v>
      </c>
      <c r="BB570" s="0" t="n">
        <v>0</v>
      </c>
      <c r="BC570" s="380" t="n">
        <v>46093.125</v>
      </c>
      <c r="BD570" s="0" t="s">
        <v>2170</v>
      </c>
      <c r="BE570" s="0" t="s">
        <v>2170</v>
      </c>
      <c r="BF570" s="0" t="s">
        <v>2118</v>
      </c>
    </row>
    <row r="571" customFormat="false" ht="15" hidden="false" customHeight="false" outlineLevel="0" collapsed="false">
      <c r="A571" s="0" t="s">
        <v>21880</v>
      </c>
      <c r="B571" s="0" t="s">
        <v>21881</v>
      </c>
      <c r="C571" s="0" t="s">
        <v>21880</v>
      </c>
      <c r="D571" s="0" t="s">
        <v>18364</v>
      </c>
      <c r="E571" s="0" t="s">
        <v>21880</v>
      </c>
      <c r="F571" s="0" t="n">
        <v>1</v>
      </c>
      <c r="G571" s="0" t="s">
        <v>434</v>
      </c>
      <c r="H571" s="0" t="s">
        <v>2170</v>
      </c>
      <c r="I571" s="0" t="s">
        <v>2170</v>
      </c>
      <c r="J571" s="0" t="s">
        <v>2170</v>
      </c>
      <c r="K571" s="0" t="s">
        <v>2170</v>
      </c>
      <c r="L571" s="0" t="s">
        <v>2170</v>
      </c>
      <c r="M571" s="0" t="s">
        <v>2170</v>
      </c>
      <c r="N571" s="0" t="n">
        <f aca="false">FALSE()</f>
        <v>0</v>
      </c>
      <c r="O571" s="0" t="s">
        <v>21882</v>
      </c>
      <c r="P571" s="0" t="s">
        <v>17780</v>
      </c>
      <c r="Q571" s="0" t="n">
        <v>12</v>
      </c>
      <c r="R571" s="380" t="n">
        <v>46073.125</v>
      </c>
      <c r="S571" s="223" t="n">
        <v>666.8</v>
      </c>
      <c r="T571" s="0" t="s">
        <v>2132</v>
      </c>
      <c r="U571" s="380" t="n">
        <v>44271.125</v>
      </c>
      <c r="V571" s="380" t="n">
        <v>44273.125</v>
      </c>
      <c r="W571" s="0" t="s">
        <v>2132</v>
      </c>
      <c r="X571" s="0" t="s">
        <v>2170</v>
      </c>
      <c r="Y571" s="0" t="s">
        <v>601</v>
      </c>
      <c r="Z571" s="0" t="s">
        <v>2602</v>
      </c>
      <c r="AA571" s="0" t="s">
        <v>2574</v>
      </c>
      <c r="AB571" s="0" t="s">
        <v>17781</v>
      </c>
      <c r="AC571" s="0" t="n">
        <v>500000</v>
      </c>
      <c r="AD571" s="0" t="n">
        <v>500000</v>
      </c>
      <c r="AE571" s="0" t="n">
        <v>5</v>
      </c>
      <c r="AF571" s="0" t="n">
        <f aca="false">FALSE()</f>
        <v>0</v>
      </c>
      <c r="AG571" s="0" t="n">
        <f aca="false">TRUE()</f>
        <v>1</v>
      </c>
      <c r="AH571" s="0" t="n">
        <f aca="false">TRUE()</f>
        <v>1</v>
      </c>
      <c r="AI571" s="0" t="n">
        <f aca="false">FALSE()</f>
        <v>0</v>
      </c>
      <c r="AJ571" s="0" t="n">
        <f aca="false">FALSE()</f>
        <v>0</v>
      </c>
      <c r="AK571" s="0" t="n">
        <f aca="false">TRUE()</f>
        <v>1</v>
      </c>
      <c r="AL571" s="0" t="s">
        <v>2129</v>
      </c>
      <c r="AM571" s="0" t="n">
        <f aca="false">TRUE()</f>
        <v>1</v>
      </c>
      <c r="AN571" s="0" t="s">
        <v>21883</v>
      </c>
      <c r="AO571" s="0" t="n">
        <v>1</v>
      </c>
      <c r="AP571" s="0" t="s">
        <v>21884</v>
      </c>
      <c r="AQ571" s="0" t="s">
        <v>21885</v>
      </c>
      <c r="AR571" s="0" t="n">
        <f aca="false">TRUE()</f>
        <v>1</v>
      </c>
      <c r="AS571" s="0" t="n">
        <f aca="false">FALSE()</f>
        <v>0</v>
      </c>
      <c r="AT571" s="0" t="n">
        <f aca="false">FALSE()</f>
        <v>0</v>
      </c>
      <c r="AU571" s="0" t="n">
        <f aca="false">FALSE()</f>
        <v>0</v>
      </c>
      <c r="AV571" s="0" t="n">
        <f aca="false">FALSE()</f>
        <v>0</v>
      </c>
      <c r="AW571" s="0" t="n">
        <f aca="false">TRUE()</f>
        <v>1</v>
      </c>
      <c r="AX571" s="380" t="n">
        <v>44273.5895833333</v>
      </c>
      <c r="AY571" s="380" t="n">
        <v>44273.4166666667</v>
      </c>
      <c r="AZ571" s="0" t="n">
        <v>3</v>
      </c>
      <c r="BA571" s="0" t="s">
        <v>20014</v>
      </c>
      <c r="BB571" s="0" t="n">
        <v>0</v>
      </c>
      <c r="BC571" s="380" t="n">
        <v>25569.125</v>
      </c>
      <c r="BD571" s="0" t="s">
        <v>2170</v>
      </c>
      <c r="BE571" s="0" t="s">
        <v>2170</v>
      </c>
      <c r="BF571" s="0" t="s">
        <v>604</v>
      </c>
    </row>
    <row r="572" customFormat="false" ht="15" hidden="false" customHeight="false" outlineLevel="0" collapsed="false">
      <c r="A572" s="0" t="s">
        <v>21886</v>
      </c>
      <c r="B572" s="0" t="s">
        <v>21887</v>
      </c>
      <c r="C572" s="0" t="s">
        <v>21886</v>
      </c>
      <c r="D572" s="0" t="s">
        <v>2133</v>
      </c>
      <c r="E572" s="0" t="s">
        <v>21886</v>
      </c>
      <c r="F572" s="0" t="n">
        <v>1</v>
      </c>
      <c r="G572" s="0" t="s">
        <v>434</v>
      </c>
      <c r="H572" s="0" t="s">
        <v>2170</v>
      </c>
      <c r="I572" s="0" t="s">
        <v>2170</v>
      </c>
      <c r="J572" s="0" t="s">
        <v>2170</v>
      </c>
      <c r="K572" s="0" t="s">
        <v>2170</v>
      </c>
      <c r="L572" s="0" t="s">
        <v>2170</v>
      </c>
      <c r="M572" s="0" t="s">
        <v>2170</v>
      </c>
      <c r="N572" s="0" t="n">
        <f aca="false">FALSE()</f>
        <v>0</v>
      </c>
      <c r="O572" s="0" t="s">
        <v>21888</v>
      </c>
      <c r="P572" s="0" t="s">
        <v>17780</v>
      </c>
      <c r="Q572" s="0" t="n">
        <v>2</v>
      </c>
      <c r="R572" s="380" t="n">
        <v>47588.125</v>
      </c>
      <c r="S572" s="223" t="n">
        <v>1000</v>
      </c>
      <c r="T572" s="0" t="s">
        <v>2132</v>
      </c>
      <c r="U572" s="380" t="n">
        <v>25569.125</v>
      </c>
      <c r="V572" s="380" t="n">
        <v>43753.125</v>
      </c>
      <c r="W572" s="0" t="s">
        <v>2170</v>
      </c>
      <c r="X572" s="0" t="s">
        <v>21889</v>
      </c>
      <c r="Y572" s="0" t="s">
        <v>601</v>
      </c>
      <c r="Z572" s="0" t="s">
        <v>2602</v>
      </c>
      <c r="AA572" s="0" t="s">
        <v>610</v>
      </c>
      <c r="AB572" s="0" t="s">
        <v>17848</v>
      </c>
      <c r="AC572" s="0" t="n">
        <v>850000</v>
      </c>
      <c r="AD572" s="0" t="n">
        <v>400000</v>
      </c>
      <c r="AE572" s="0" t="n">
        <v>1</v>
      </c>
      <c r="AF572" s="0" t="n">
        <f aca="false">FALSE()</f>
        <v>0</v>
      </c>
      <c r="AG572" s="0" t="n">
        <f aca="false">TRUE()</f>
        <v>1</v>
      </c>
      <c r="AH572" s="0" t="n">
        <f aca="false">TRUE()</f>
        <v>1</v>
      </c>
      <c r="AI572" s="0" t="n">
        <f aca="false">TRUE()</f>
        <v>1</v>
      </c>
      <c r="AJ572" s="0" t="n">
        <f aca="false">FALSE()</f>
        <v>0</v>
      </c>
      <c r="AK572" s="0" t="n">
        <f aca="false">FALSE()</f>
        <v>0</v>
      </c>
      <c r="AL572" s="0" t="s">
        <v>3129</v>
      </c>
      <c r="AM572" s="0" t="n">
        <f aca="false">TRUE()</f>
        <v>1</v>
      </c>
      <c r="AN572" s="0" t="s">
        <v>21890</v>
      </c>
      <c r="AO572" s="0" t="n">
        <v>1</v>
      </c>
      <c r="AP572" s="0" t="s">
        <v>21891</v>
      </c>
      <c r="AQ572" s="0" t="s">
        <v>21892</v>
      </c>
      <c r="AR572" s="0" t="n">
        <f aca="false">FALSE()</f>
        <v>0</v>
      </c>
      <c r="AS572" s="0" t="n">
        <f aca="false">TRUE()</f>
        <v>1</v>
      </c>
      <c r="AT572" s="0" t="n">
        <f aca="false">FALSE()</f>
        <v>0</v>
      </c>
      <c r="AU572" s="0" t="n">
        <f aca="false">FALSE()</f>
        <v>0</v>
      </c>
      <c r="AV572" s="0" t="n">
        <f aca="false">TRUE()</f>
        <v>1</v>
      </c>
      <c r="AW572" s="0" t="n">
        <f aca="false">FALSE()</f>
        <v>0</v>
      </c>
      <c r="AX572" s="380" t="n">
        <v>44806.4486111111</v>
      </c>
      <c r="AY572" s="380" t="n">
        <v>44806.4166666667</v>
      </c>
      <c r="AZ572" s="0" t="n">
        <v>2</v>
      </c>
      <c r="BA572" s="0" t="s">
        <v>19248</v>
      </c>
      <c r="BB572" s="0" t="n">
        <v>1</v>
      </c>
      <c r="BC572" s="380" t="n">
        <v>25569.125</v>
      </c>
      <c r="BD572" s="0" t="s">
        <v>2170</v>
      </c>
      <c r="BE572" s="0" t="s">
        <v>2170</v>
      </c>
      <c r="BF572" s="0" t="s">
        <v>2118</v>
      </c>
    </row>
    <row r="573" customFormat="false" ht="15" hidden="false" customHeight="false" outlineLevel="0" collapsed="false">
      <c r="A573" s="0" t="s">
        <v>21893</v>
      </c>
      <c r="B573" s="0" t="s">
        <v>21894</v>
      </c>
      <c r="C573" s="0" t="s">
        <v>21893</v>
      </c>
      <c r="D573" s="0" t="s">
        <v>2133</v>
      </c>
      <c r="E573" s="0" t="s">
        <v>21893</v>
      </c>
      <c r="F573" s="0" t="n">
        <v>1</v>
      </c>
      <c r="G573" s="0" t="s">
        <v>434</v>
      </c>
      <c r="H573" s="0" t="s">
        <v>2170</v>
      </c>
      <c r="I573" s="0" t="s">
        <v>2170</v>
      </c>
      <c r="J573" s="0" t="s">
        <v>2170</v>
      </c>
      <c r="K573" s="0" t="s">
        <v>2170</v>
      </c>
      <c r="L573" s="0" t="s">
        <v>2170</v>
      </c>
      <c r="M573" s="0" t="s">
        <v>2170</v>
      </c>
      <c r="N573" s="0" t="n">
        <f aca="false">FALSE()</f>
        <v>0</v>
      </c>
      <c r="O573" s="0" t="s">
        <v>21895</v>
      </c>
      <c r="P573" s="0" t="s">
        <v>17780</v>
      </c>
      <c r="Q573" s="0" t="n">
        <v>2</v>
      </c>
      <c r="R573" s="380" t="n">
        <v>45972.125</v>
      </c>
      <c r="S573" s="223" t="n">
        <v>1000</v>
      </c>
      <c r="T573" s="0" t="s">
        <v>2132</v>
      </c>
      <c r="U573" s="380" t="n">
        <v>44816.125</v>
      </c>
      <c r="V573" s="380" t="n">
        <v>44880.125</v>
      </c>
      <c r="W573" s="0" t="s">
        <v>2132</v>
      </c>
      <c r="X573" s="0" t="s">
        <v>21896</v>
      </c>
      <c r="Y573" s="0" t="s">
        <v>601</v>
      </c>
      <c r="Z573" s="0" t="s">
        <v>2602</v>
      </c>
      <c r="AA573" s="0" t="s">
        <v>2116</v>
      </c>
      <c r="AB573" s="0" t="s">
        <v>17781</v>
      </c>
      <c r="AC573" s="0" t="n">
        <v>3000000</v>
      </c>
      <c r="AD573" s="0" t="n">
        <v>3000000</v>
      </c>
      <c r="AE573" s="0" t="n">
        <v>5</v>
      </c>
      <c r="AF573" s="0" t="n">
        <f aca="false">FALSE()</f>
        <v>0</v>
      </c>
      <c r="AG573" s="0" t="n">
        <f aca="false">TRUE()</f>
        <v>1</v>
      </c>
      <c r="AH573" s="0" t="n">
        <f aca="false">TRUE()</f>
        <v>1</v>
      </c>
      <c r="AI573" s="0" t="n">
        <f aca="false">FALSE()</f>
        <v>0</v>
      </c>
      <c r="AJ573" s="0" t="n">
        <f aca="false">FALSE()</f>
        <v>0</v>
      </c>
      <c r="AK573" s="0" t="n">
        <f aca="false">FALSE()</f>
        <v>0</v>
      </c>
      <c r="AL573" s="0" t="s">
        <v>2129</v>
      </c>
      <c r="AM573" s="0" t="n">
        <f aca="false">TRUE()</f>
        <v>1</v>
      </c>
      <c r="AN573" s="0" t="s">
        <v>21897</v>
      </c>
      <c r="AO573" s="0" t="n">
        <v>1</v>
      </c>
      <c r="AP573" s="0" t="s">
        <v>21898</v>
      </c>
      <c r="AQ573" s="0" t="s">
        <v>21899</v>
      </c>
      <c r="AR573" s="0" t="n">
        <f aca="false">TRUE()</f>
        <v>1</v>
      </c>
      <c r="AS573" s="0" t="n">
        <f aca="false">FALSE()</f>
        <v>0</v>
      </c>
      <c r="AT573" s="0" t="n">
        <f aca="false">FALSE()</f>
        <v>0</v>
      </c>
      <c r="AU573" s="0" t="n">
        <f aca="false">FALSE()</f>
        <v>0</v>
      </c>
      <c r="AV573" s="0" t="n">
        <f aca="false">FALSE()</f>
        <v>0</v>
      </c>
      <c r="AW573" s="0" t="n">
        <f aca="false">TRUE()</f>
        <v>1</v>
      </c>
      <c r="AX573" s="380" t="n">
        <v>44880.6180555556</v>
      </c>
      <c r="AY573" s="380" t="n">
        <v>44880.4166666667</v>
      </c>
      <c r="AZ573" s="0" t="n">
        <v>1</v>
      </c>
      <c r="BA573" s="0" t="s">
        <v>19876</v>
      </c>
      <c r="BB573" s="0" t="n">
        <v>0</v>
      </c>
      <c r="BC573" s="380" t="n">
        <v>25569.125</v>
      </c>
      <c r="BD573" s="0" t="s">
        <v>2170</v>
      </c>
      <c r="BE573" s="0" t="s">
        <v>2170</v>
      </c>
      <c r="BF573" s="0" t="s">
        <v>2118</v>
      </c>
    </row>
    <row r="574" customFormat="false" ht="15" hidden="false" customHeight="false" outlineLevel="0" collapsed="false">
      <c r="A574" s="0" t="s">
        <v>21900</v>
      </c>
      <c r="B574" s="0" t="s">
        <v>21901</v>
      </c>
      <c r="C574" s="0" t="s">
        <v>21900</v>
      </c>
      <c r="D574" s="0" t="s">
        <v>2133</v>
      </c>
      <c r="E574" s="0" t="s">
        <v>21900</v>
      </c>
      <c r="F574" s="0" t="n">
        <v>1</v>
      </c>
      <c r="G574" s="0" t="s">
        <v>434</v>
      </c>
      <c r="H574" s="0" t="s">
        <v>2170</v>
      </c>
      <c r="I574" s="0" t="s">
        <v>2170</v>
      </c>
      <c r="J574" s="0" t="s">
        <v>2170</v>
      </c>
      <c r="K574" s="0" t="s">
        <v>2170</v>
      </c>
      <c r="L574" s="0" t="s">
        <v>2170</v>
      </c>
      <c r="M574" s="0" t="s">
        <v>2170</v>
      </c>
      <c r="N574" s="0" t="n">
        <f aca="false">FALSE()</f>
        <v>0</v>
      </c>
      <c r="O574" s="0" t="s">
        <v>21902</v>
      </c>
      <c r="P574" s="0" t="s">
        <v>17780</v>
      </c>
      <c r="Q574" s="0" t="n">
        <v>2</v>
      </c>
      <c r="R574" s="380" t="n">
        <v>46794.125</v>
      </c>
      <c r="S574" s="223" t="n">
        <v>1000</v>
      </c>
      <c r="T574" s="0" t="s">
        <v>2132</v>
      </c>
      <c r="U574" s="380" t="n">
        <v>44973.125</v>
      </c>
      <c r="V574" s="380" t="n">
        <v>44974.125</v>
      </c>
      <c r="W574" s="0" t="s">
        <v>2132</v>
      </c>
      <c r="X574" s="0" t="s">
        <v>21903</v>
      </c>
      <c r="Y574" s="0" t="s">
        <v>601</v>
      </c>
      <c r="Z574" s="0" t="s">
        <v>2602</v>
      </c>
      <c r="AA574" s="0" t="s">
        <v>2114</v>
      </c>
      <c r="AB574" s="0" t="s">
        <v>17781</v>
      </c>
      <c r="AC574" s="0" t="n">
        <v>20000000</v>
      </c>
      <c r="AD574" s="0" t="n">
        <v>20000000</v>
      </c>
      <c r="AE574" s="0" t="n">
        <v>5</v>
      </c>
      <c r="AF574" s="0" t="n">
        <f aca="false">FALSE()</f>
        <v>0</v>
      </c>
      <c r="AG574" s="0" t="n">
        <f aca="false">TRUE()</f>
        <v>1</v>
      </c>
      <c r="AH574" s="0" t="n">
        <f aca="false">TRUE()</f>
        <v>1</v>
      </c>
      <c r="AI574" s="0" t="n">
        <f aca="false">FALSE()</f>
        <v>0</v>
      </c>
      <c r="AJ574" s="0" t="n">
        <f aca="false">FALSE()</f>
        <v>0</v>
      </c>
      <c r="AK574" s="0" t="n">
        <f aca="false">FALSE()</f>
        <v>0</v>
      </c>
      <c r="AL574" s="0" t="s">
        <v>2129</v>
      </c>
      <c r="AM574" s="0" t="n">
        <f aca="false">TRUE()</f>
        <v>1</v>
      </c>
      <c r="AN574" s="0" t="s">
        <v>21904</v>
      </c>
      <c r="AO574" s="0" t="n">
        <v>1</v>
      </c>
      <c r="AP574" s="0" t="s">
        <v>21905</v>
      </c>
      <c r="AQ574" s="0" t="s">
        <v>21906</v>
      </c>
      <c r="AR574" s="0" t="n">
        <f aca="false">TRUE()</f>
        <v>1</v>
      </c>
      <c r="AS574" s="0" t="n">
        <f aca="false">FALSE()</f>
        <v>0</v>
      </c>
      <c r="AT574" s="0" t="n">
        <f aca="false">FALSE()</f>
        <v>0</v>
      </c>
      <c r="AU574" s="0" t="n">
        <f aca="false">FALSE()</f>
        <v>0</v>
      </c>
      <c r="AV574" s="0" t="n">
        <f aca="false">FALSE()</f>
        <v>0</v>
      </c>
      <c r="AW574" s="0" t="n">
        <f aca="false">TRUE()</f>
        <v>1</v>
      </c>
      <c r="AX574" s="380" t="n">
        <v>44974.625</v>
      </c>
      <c r="AY574" s="380" t="n">
        <v>44974.4166666667</v>
      </c>
      <c r="AZ574" s="0" t="n">
        <v>1</v>
      </c>
      <c r="BA574" s="0" t="s">
        <v>9454</v>
      </c>
      <c r="BB574" s="0" t="n">
        <v>0</v>
      </c>
      <c r="BC574" s="380" t="n">
        <v>25569.125</v>
      </c>
      <c r="BD574" s="0" t="s">
        <v>2170</v>
      </c>
      <c r="BE574" s="0" t="s">
        <v>2170</v>
      </c>
      <c r="BF574" s="0" t="s">
        <v>2118</v>
      </c>
    </row>
    <row r="575" customFormat="false" ht="15" hidden="false" customHeight="false" outlineLevel="0" collapsed="false">
      <c r="A575" s="0" t="s">
        <v>21907</v>
      </c>
      <c r="B575" s="0" t="s">
        <v>21908</v>
      </c>
      <c r="C575" s="0" t="s">
        <v>21907</v>
      </c>
      <c r="D575" s="0" t="s">
        <v>2133</v>
      </c>
      <c r="E575" s="0" t="s">
        <v>21907</v>
      </c>
      <c r="F575" s="0" t="n">
        <v>1</v>
      </c>
      <c r="G575" s="0" t="s">
        <v>434</v>
      </c>
      <c r="H575" s="0" t="s">
        <v>2170</v>
      </c>
      <c r="I575" s="0" t="s">
        <v>2170</v>
      </c>
      <c r="J575" s="0" t="s">
        <v>2170</v>
      </c>
      <c r="K575" s="0" t="s">
        <v>2170</v>
      </c>
      <c r="L575" s="0" t="s">
        <v>2170</v>
      </c>
      <c r="M575" s="0" t="s">
        <v>2170</v>
      </c>
      <c r="N575" s="0" t="n">
        <f aca="false">FALSE()</f>
        <v>0</v>
      </c>
      <c r="O575" s="0" t="s">
        <v>21909</v>
      </c>
      <c r="P575" s="0" t="s">
        <v>17780</v>
      </c>
      <c r="Q575" s="0" t="n">
        <v>12</v>
      </c>
      <c r="R575" s="380" t="n">
        <v>46784.125</v>
      </c>
      <c r="S575" s="223" t="n">
        <v>1000</v>
      </c>
      <c r="T575" s="0" t="s">
        <v>2132</v>
      </c>
      <c r="U575" s="380" t="n">
        <v>45464.125</v>
      </c>
      <c r="V575" s="380" t="n">
        <v>45474.125</v>
      </c>
      <c r="W575" s="0" t="s">
        <v>2132</v>
      </c>
      <c r="X575" s="0" t="s">
        <v>21910</v>
      </c>
      <c r="Y575" s="0" t="s">
        <v>601</v>
      </c>
      <c r="Z575" s="0" t="s">
        <v>2602</v>
      </c>
      <c r="AA575" s="0" t="s">
        <v>2574</v>
      </c>
      <c r="AB575" s="0" t="s">
        <v>17781</v>
      </c>
      <c r="AC575" s="0" t="n">
        <v>537366</v>
      </c>
      <c r="AD575" s="0" t="n">
        <v>15000000</v>
      </c>
      <c r="AE575" s="0" t="n">
        <v>5</v>
      </c>
      <c r="AF575" s="0" t="n">
        <f aca="false">FALSE()</f>
        <v>0</v>
      </c>
      <c r="AG575" s="0" t="n">
        <f aca="false">TRUE()</f>
        <v>1</v>
      </c>
      <c r="AH575" s="0" t="n">
        <f aca="false">TRUE()</f>
        <v>1</v>
      </c>
      <c r="AI575" s="0" t="n">
        <f aca="false">TRUE()</f>
        <v>1</v>
      </c>
      <c r="AJ575" s="0" t="n">
        <f aca="false">FALSE()</f>
        <v>0</v>
      </c>
      <c r="AK575" s="0" t="n">
        <f aca="false">FALSE()</f>
        <v>0</v>
      </c>
      <c r="AL575" s="0" t="s">
        <v>2129</v>
      </c>
      <c r="AM575" s="0" t="n">
        <f aca="false">TRUE()</f>
        <v>1</v>
      </c>
      <c r="AN575" s="0" t="s">
        <v>21911</v>
      </c>
      <c r="AO575" s="0" t="n">
        <v>1</v>
      </c>
      <c r="AP575" s="0" t="s">
        <v>21912</v>
      </c>
      <c r="AQ575" s="0" t="s">
        <v>21913</v>
      </c>
      <c r="AR575" s="0" t="n">
        <f aca="false">TRUE()</f>
        <v>1</v>
      </c>
      <c r="AS575" s="0" t="n">
        <f aca="false">TRUE()</f>
        <v>1</v>
      </c>
      <c r="AT575" s="0" t="n">
        <f aca="false">FALSE()</f>
        <v>0</v>
      </c>
      <c r="AU575" s="0" t="n">
        <f aca="false">FALSE()</f>
        <v>0</v>
      </c>
      <c r="AV575" s="0" t="n">
        <f aca="false">FALSE()</f>
        <v>0</v>
      </c>
      <c r="AW575" s="0" t="n">
        <f aca="false">TRUE()</f>
        <v>1</v>
      </c>
      <c r="AX575" s="380" t="n">
        <v>45475.4319444444</v>
      </c>
      <c r="AY575" s="380" t="n">
        <v>45475.125</v>
      </c>
      <c r="AZ575" s="0" t="n">
        <v>1</v>
      </c>
      <c r="BA575" s="0" t="s">
        <v>7878</v>
      </c>
      <c r="BB575" s="0" t="n">
        <v>0</v>
      </c>
      <c r="BC575" s="380" t="n">
        <v>25569.125</v>
      </c>
      <c r="BD575" s="0" t="s">
        <v>2170</v>
      </c>
      <c r="BE575" s="0" t="s">
        <v>2170</v>
      </c>
      <c r="BF575" s="0" t="s">
        <v>2118</v>
      </c>
    </row>
    <row r="576" customFormat="false" ht="15" hidden="false" customHeight="false" outlineLevel="0" collapsed="false">
      <c r="A576" s="0" t="s">
        <v>21914</v>
      </c>
      <c r="B576" s="0" t="s">
        <v>21915</v>
      </c>
      <c r="C576" s="0" t="s">
        <v>21914</v>
      </c>
      <c r="D576" s="0" t="s">
        <v>2133</v>
      </c>
      <c r="E576" s="0" t="s">
        <v>21914</v>
      </c>
      <c r="F576" s="0" t="n">
        <v>1</v>
      </c>
      <c r="G576" s="0" t="s">
        <v>434</v>
      </c>
      <c r="H576" s="0" t="s">
        <v>2170</v>
      </c>
      <c r="I576" s="0" t="s">
        <v>2170</v>
      </c>
      <c r="J576" s="0" t="s">
        <v>2170</v>
      </c>
      <c r="K576" s="0" t="s">
        <v>2170</v>
      </c>
      <c r="L576" s="0" t="s">
        <v>2170</v>
      </c>
      <c r="M576" s="0" t="s">
        <v>2170</v>
      </c>
      <c r="N576" s="0" t="n">
        <f aca="false">FALSE()</f>
        <v>0</v>
      </c>
      <c r="O576" s="0" t="s">
        <v>21916</v>
      </c>
      <c r="P576" s="0" t="s">
        <v>17780</v>
      </c>
      <c r="Q576" s="0" t="n">
        <v>4</v>
      </c>
      <c r="R576" s="380" t="n">
        <v>46345.125</v>
      </c>
      <c r="S576" s="223" t="n">
        <v>1000</v>
      </c>
      <c r="T576" s="0" t="s">
        <v>2132</v>
      </c>
      <c r="U576" s="380" t="n">
        <v>45247.125</v>
      </c>
      <c r="V576" s="380" t="n">
        <v>45253.125</v>
      </c>
      <c r="W576" s="0" t="s">
        <v>2132</v>
      </c>
      <c r="X576" s="0" t="s">
        <v>21917</v>
      </c>
      <c r="Y576" s="0" t="s">
        <v>601</v>
      </c>
      <c r="Z576" s="0" t="s">
        <v>2602</v>
      </c>
      <c r="AA576" s="0" t="s">
        <v>610</v>
      </c>
      <c r="AB576" s="0" t="s">
        <v>17781</v>
      </c>
      <c r="AC576" s="0" t="n">
        <v>100000</v>
      </c>
      <c r="AD576" s="0" t="n">
        <v>100000</v>
      </c>
      <c r="AE576" s="0" t="n">
        <v>5</v>
      </c>
      <c r="AF576" s="0" t="n">
        <f aca="false">FALSE()</f>
        <v>0</v>
      </c>
      <c r="AG576" s="0" t="n">
        <f aca="false">TRUE()</f>
        <v>1</v>
      </c>
      <c r="AH576" s="0" t="n">
        <f aca="false">TRUE()</f>
        <v>1</v>
      </c>
      <c r="AI576" s="0" t="n">
        <f aca="false">FALSE()</f>
        <v>0</v>
      </c>
      <c r="AJ576" s="0" t="n">
        <f aca="false">FALSE()</f>
        <v>0</v>
      </c>
      <c r="AK576" s="0" t="n">
        <f aca="false">FALSE()</f>
        <v>0</v>
      </c>
      <c r="AL576" s="0" t="s">
        <v>2129</v>
      </c>
      <c r="AM576" s="0" t="n">
        <f aca="false">TRUE()</f>
        <v>1</v>
      </c>
      <c r="AN576" s="0" t="s">
        <v>21918</v>
      </c>
      <c r="AO576" s="0" t="n">
        <v>1</v>
      </c>
      <c r="AP576" s="0" t="s">
        <v>21919</v>
      </c>
      <c r="AQ576" s="0" t="s">
        <v>21920</v>
      </c>
      <c r="AR576" s="0" t="n">
        <f aca="false">TRUE()</f>
        <v>1</v>
      </c>
      <c r="AS576" s="0" t="n">
        <f aca="false">FALSE()</f>
        <v>0</v>
      </c>
      <c r="AT576" s="0" t="n">
        <f aca="false">FALSE()</f>
        <v>0</v>
      </c>
      <c r="AU576" s="0" t="n">
        <f aca="false">FALSE()</f>
        <v>0</v>
      </c>
      <c r="AV576" s="0" t="n">
        <f aca="false">FALSE()</f>
        <v>0</v>
      </c>
      <c r="AW576" s="0" t="n">
        <f aca="false">TRUE()</f>
        <v>1</v>
      </c>
      <c r="AX576" s="380" t="n">
        <v>45253.6902777778</v>
      </c>
      <c r="AY576" s="380" t="n">
        <v>45253.4166666667</v>
      </c>
      <c r="AZ576" s="0" t="n">
        <v>3</v>
      </c>
      <c r="BA576" s="0" t="s">
        <v>18173</v>
      </c>
      <c r="BB576" s="0" t="n">
        <v>0</v>
      </c>
      <c r="BC576" s="380" t="n">
        <v>25569.125</v>
      </c>
      <c r="BD576" s="0" t="s">
        <v>2170</v>
      </c>
      <c r="BE576" s="0" t="s">
        <v>2170</v>
      </c>
      <c r="BF576" s="0" t="s">
        <v>604</v>
      </c>
    </row>
    <row r="577" customFormat="false" ht="15" hidden="false" customHeight="false" outlineLevel="0" collapsed="false">
      <c r="A577" s="0" t="s">
        <v>21921</v>
      </c>
      <c r="B577" s="0" t="s">
        <v>21922</v>
      </c>
      <c r="C577" s="0" t="s">
        <v>21921</v>
      </c>
      <c r="D577" s="0" t="s">
        <v>2133</v>
      </c>
      <c r="E577" s="0" t="s">
        <v>21921</v>
      </c>
      <c r="F577" s="0" t="n">
        <v>1</v>
      </c>
      <c r="G577" s="0" t="s">
        <v>434</v>
      </c>
      <c r="H577" s="0" t="s">
        <v>2596</v>
      </c>
      <c r="I577" s="0" t="s">
        <v>2596</v>
      </c>
      <c r="J577" s="0" t="s">
        <v>12506</v>
      </c>
      <c r="K577" s="0" t="s">
        <v>2170</v>
      </c>
      <c r="L577" s="0" t="s">
        <v>12506</v>
      </c>
      <c r="M577" s="0" t="s">
        <v>2170</v>
      </c>
      <c r="N577" s="0" t="n">
        <f aca="false">FALSE()</f>
        <v>0</v>
      </c>
      <c r="O577" s="0" t="s">
        <v>21923</v>
      </c>
      <c r="P577" s="0" t="s">
        <v>17838</v>
      </c>
      <c r="Q577" s="0" t="n">
        <v>2</v>
      </c>
      <c r="R577" s="380" t="n">
        <v>46789.125</v>
      </c>
      <c r="S577" s="223" t="n">
        <v>1000</v>
      </c>
      <c r="T577" s="0" t="s">
        <v>2132</v>
      </c>
      <c r="U577" s="380" t="n">
        <v>44914.125</v>
      </c>
      <c r="V577" s="380" t="n">
        <v>44939.125</v>
      </c>
      <c r="W577" s="0" t="s">
        <v>2132</v>
      </c>
      <c r="X577" s="0" t="s">
        <v>21924</v>
      </c>
      <c r="Y577" s="0" t="s">
        <v>601</v>
      </c>
      <c r="Z577" s="0" t="s">
        <v>2602</v>
      </c>
      <c r="AA577" s="0" t="s">
        <v>2574</v>
      </c>
      <c r="AB577" s="0" t="s">
        <v>17781</v>
      </c>
      <c r="AC577" s="0" t="n">
        <v>410083</v>
      </c>
      <c r="AD577" s="0" t="n">
        <v>900000</v>
      </c>
      <c r="AE577" s="0" t="n">
        <v>5</v>
      </c>
      <c r="AF577" s="0" t="n">
        <f aca="false">FALSE()</f>
        <v>0</v>
      </c>
      <c r="AG577" s="0" t="n">
        <f aca="false">TRUE()</f>
        <v>1</v>
      </c>
      <c r="AH577" s="0" t="n">
        <f aca="false">TRUE()</f>
        <v>1</v>
      </c>
      <c r="AI577" s="0" t="n">
        <f aca="false">FALSE()</f>
        <v>0</v>
      </c>
      <c r="AJ577" s="0" t="n">
        <f aca="false">FALSE()</f>
        <v>0</v>
      </c>
      <c r="AK577" s="0" t="n">
        <f aca="false">FALSE()</f>
        <v>0</v>
      </c>
      <c r="AL577" s="0" t="s">
        <v>3129</v>
      </c>
      <c r="AM577" s="0" t="n">
        <f aca="false">TRUE()</f>
        <v>1</v>
      </c>
      <c r="AN577" s="0" t="s">
        <v>21925</v>
      </c>
      <c r="AO577" s="0" t="n">
        <v>1</v>
      </c>
      <c r="AP577" s="0" t="s">
        <v>21926</v>
      </c>
      <c r="AQ577" s="0" t="s">
        <v>21927</v>
      </c>
      <c r="AR577" s="0" t="n">
        <f aca="false">TRUE()</f>
        <v>1</v>
      </c>
      <c r="AS577" s="0" t="n">
        <f aca="false">FALSE()</f>
        <v>0</v>
      </c>
      <c r="AT577" s="0" t="n">
        <f aca="false">FALSE()</f>
        <v>0</v>
      </c>
      <c r="AU577" s="0" t="n">
        <f aca="false">FALSE()</f>
        <v>0</v>
      </c>
      <c r="AV577" s="0" t="n">
        <f aca="false">FALSE()</f>
        <v>0</v>
      </c>
      <c r="AW577" s="0" t="n">
        <f aca="false">TRUE()</f>
        <v>1</v>
      </c>
      <c r="AX577" s="380" t="n">
        <v>44952.4361111111</v>
      </c>
      <c r="AY577" s="380" t="n">
        <v>44952.4166666667</v>
      </c>
      <c r="AZ577" s="0" t="n">
        <v>1</v>
      </c>
      <c r="BA577" s="0" t="s">
        <v>7878</v>
      </c>
      <c r="BB577" s="0" t="n">
        <v>1</v>
      </c>
      <c r="BC577" s="380" t="n">
        <v>25569.125</v>
      </c>
      <c r="BD577" s="0" t="s">
        <v>12506</v>
      </c>
      <c r="BE577" s="0" t="s">
        <v>2170</v>
      </c>
      <c r="BF577" s="0" t="s">
        <v>2118</v>
      </c>
    </row>
    <row r="578" customFormat="false" ht="15" hidden="false" customHeight="false" outlineLevel="0" collapsed="false">
      <c r="A578" s="0" t="s">
        <v>21928</v>
      </c>
      <c r="B578" s="0" t="s">
        <v>21929</v>
      </c>
      <c r="C578" s="0" t="s">
        <v>21928</v>
      </c>
      <c r="D578" s="0" t="s">
        <v>2133</v>
      </c>
      <c r="E578" s="0" t="s">
        <v>21928</v>
      </c>
      <c r="F578" s="0" t="n">
        <v>1</v>
      </c>
      <c r="G578" s="0" t="s">
        <v>434</v>
      </c>
      <c r="H578" s="0" t="s">
        <v>2596</v>
      </c>
      <c r="I578" s="0" t="s">
        <v>2596</v>
      </c>
      <c r="J578" s="0" t="s">
        <v>2598</v>
      </c>
      <c r="K578" s="0" t="s">
        <v>2170</v>
      </c>
      <c r="L578" s="0" t="s">
        <v>3535</v>
      </c>
      <c r="M578" s="0" t="s">
        <v>2170</v>
      </c>
      <c r="N578" s="0" t="n">
        <f aca="false">FALSE()</f>
        <v>0</v>
      </c>
      <c r="O578" s="0" t="s">
        <v>21930</v>
      </c>
      <c r="P578" s="0" t="s">
        <v>17838</v>
      </c>
      <c r="Q578" s="0" t="n">
        <v>12</v>
      </c>
      <c r="R578" s="380" t="n">
        <v>47537.125</v>
      </c>
      <c r="S578" s="223" t="n">
        <v>100</v>
      </c>
      <c r="T578" s="0" t="s">
        <v>17929</v>
      </c>
      <c r="U578" s="380" t="n">
        <v>45734.125</v>
      </c>
      <c r="V578" s="380" t="n">
        <v>45737.125</v>
      </c>
      <c r="W578" s="0" t="s">
        <v>17929</v>
      </c>
      <c r="X578" s="0" t="s">
        <v>19091</v>
      </c>
      <c r="Y578" s="0" t="s">
        <v>601</v>
      </c>
      <c r="Z578" s="0" t="s">
        <v>2602</v>
      </c>
      <c r="AA578" s="0" t="s">
        <v>2114</v>
      </c>
      <c r="AB578" s="0" t="s">
        <v>17781</v>
      </c>
      <c r="AC578" s="0" t="n">
        <v>10000000</v>
      </c>
      <c r="AD578" s="0" t="n">
        <v>2000000</v>
      </c>
      <c r="AE578" s="0" t="n">
        <v>5</v>
      </c>
      <c r="AF578" s="0" t="n">
        <f aca="false">FALSE()</f>
        <v>0</v>
      </c>
      <c r="AG578" s="0" t="n">
        <f aca="false">TRUE()</f>
        <v>1</v>
      </c>
      <c r="AH578" s="0" t="n">
        <f aca="false">TRUE()</f>
        <v>1</v>
      </c>
      <c r="AI578" s="0" t="n">
        <f aca="false">FALSE()</f>
        <v>0</v>
      </c>
      <c r="AJ578" s="0" t="n">
        <f aca="false">FALSE()</f>
        <v>0</v>
      </c>
      <c r="AK578" s="0" t="n">
        <f aca="false">FALSE()</f>
        <v>0</v>
      </c>
      <c r="AL578" s="0" t="s">
        <v>3129</v>
      </c>
      <c r="AM578" s="0" t="n">
        <f aca="false">TRUE()</f>
        <v>1</v>
      </c>
      <c r="AN578" s="0" t="s">
        <v>21931</v>
      </c>
      <c r="AO578" s="0" t="n">
        <v>1</v>
      </c>
      <c r="AP578" s="0" t="s">
        <v>21932</v>
      </c>
      <c r="AQ578" s="0" t="s">
        <v>21933</v>
      </c>
      <c r="AR578" s="0" t="n">
        <f aca="false">TRUE()</f>
        <v>1</v>
      </c>
      <c r="AS578" s="0" t="n">
        <f aca="false">FALSE()</f>
        <v>0</v>
      </c>
      <c r="AT578" s="0" t="n">
        <f aca="false">FALSE()</f>
        <v>0</v>
      </c>
      <c r="AU578" s="0" t="n">
        <f aca="false">FALSE()</f>
        <v>0</v>
      </c>
      <c r="AV578" s="0" t="n">
        <f aca="false">FALSE()</f>
        <v>0</v>
      </c>
      <c r="AW578" s="0" t="n">
        <f aca="false">TRUE()</f>
        <v>1</v>
      </c>
      <c r="AX578" s="380" t="n">
        <v>45737.6145833333</v>
      </c>
      <c r="AY578" s="380" t="n">
        <v>45737.125</v>
      </c>
      <c r="AZ578" s="0" t="n">
        <v>1</v>
      </c>
      <c r="BA578" s="0" t="s">
        <v>9116</v>
      </c>
      <c r="BB578" s="0" t="n">
        <v>1</v>
      </c>
      <c r="BC578" s="380" t="n">
        <v>25569.125</v>
      </c>
      <c r="BD578" s="0" t="s">
        <v>2598</v>
      </c>
      <c r="BE578" s="0" t="s">
        <v>2170</v>
      </c>
      <c r="BF578" s="0" t="s">
        <v>2118</v>
      </c>
    </row>
    <row r="579" customFormat="false" ht="15" hidden="false" customHeight="false" outlineLevel="0" collapsed="false">
      <c r="A579" s="0" t="s">
        <v>21934</v>
      </c>
      <c r="B579" s="0" t="s">
        <v>21934</v>
      </c>
      <c r="C579" s="0" t="s">
        <v>21934</v>
      </c>
      <c r="D579" s="0" t="s">
        <v>2133</v>
      </c>
      <c r="E579" s="0" t="s">
        <v>21934</v>
      </c>
      <c r="F579" s="0" t="n">
        <v>1</v>
      </c>
      <c r="G579" s="0" t="s">
        <v>434</v>
      </c>
      <c r="H579" s="0" t="s">
        <v>2170</v>
      </c>
      <c r="I579" s="0" t="s">
        <v>2170</v>
      </c>
      <c r="J579" s="0" t="s">
        <v>2170</v>
      </c>
      <c r="K579" s="0" t="s">
        <v>2170</v>
      </c>
      <c r="L579" s="0" t="s">
        <v>2170</v>
      </c>
      <c r="M579" s="0" t="s">
        <v>2170</v>
      </c>
      <c r="N579" s="0" t="n">
        <f aca="false">FALSE()</f>
        <v>0</v>
      </c>
      <c r="O579" s="0" t="s">
        <v>21935</v>
      </c>
      <c r="P579" s="0" t="s">
        <v>17780</v>
      </c>
      <c r="Q579" s="0" t="n">
        <v>12</v>
      </c>
      <c r="R579" s="380" t="n">
        <v>49442.125</v>
      </c>
      <c r="S579" s="223" t="n">
        <v>1000</v>
      </c>
      <c r="T579" s="0" t="s">
        <v>2132</v>
      </c>
      <c r="U579" s="380" t="n">
        <v>45800.125</v>
      </c>
      <c r="V579" s="380" t="n">
        <v>45812.125</v>
      </c>
      <c r="W579" s="0" t="s">
        <v>2132</v>
      </c>
      <c r="X579" s="0" t="s">
        <v>21936</v>
      </c>
      <c r="Y579" s="0" t="s">
        <v>601</v>
      </c>
      <c r="Z579" s="0" t="s">
        <v>2602</v>
      </c>
      <c r="AA579" s="0" t="s">
        <v>2365</v>
      </c>
      <c r="AB579" s="0" t="s">
        <v>17781</v>
      </c>
      <c r="AC579" s="0" t="n">
        <v>5000000</v>
      </c>
      <c r="AD579" s="0" t="n">
        <v>5000000</v>
      </c>
      <c r="AE579" s="0" t="n">
        <v>5</v>
      </c>
      <c r="AF579" s="0" t="n">
        <f aca="false">FALSE()</f>
        <v>0</v>
      </c>
      <c r="AG579" s="0" t="n">
        <f aca="false">TRUE()</f>
        <v>1</v>
      </c>
      <c r="AH579" s="0" t="n">
        <f aca="false">TRUE()</f>
        <v>1</v>
      </c>
      <c r="AI579" s="0" t="n">
        <f aca="false">TRUE()</f>
        <v>1</v>
      </c>
      <c r="AJ579" s="0" t="n">
        <f aca="false">FALSE()</f>
        <v>0</v>
      </c>
      <c r="AK579" s="0" t="n">
        <f aca="false">FALSE()</f>
        <v>0</v>
      </c>
      <c r="AL579" s="0" t="s">
        <v>2129</v>
      </c>
      <c r="AM579" s="0" t="n">
        <f aca="false">TRUE()</f>
        <v>1</v>
      </c>
      <c r="AN579" s="0" t="s">
        <v>21937</v>
      </c>
      <c r="AO579" s="0" t="n">
        <v>1</v>
      </c>
      <c r="AP579" s="0" t="s">
        <v>21938</v>
      </c>
      <c r="AQ579" s="0" t="s">
        <v>21939</v>
      </c>
      <c r="AR579" s="0" t="n">
        <f aca="false">TRUE()</f>
        <v>1</v>
      </c>
      <c r="AS579" s="0" t="n">
        <f aca="false">TRUE()</f>
        <v>1</v>
      </c>
      <c r="AT579" s="0" t="n">
        <f aca="false">FALSE()</f>
        <v>0</v>
      </c>
      <c r="AU579" s="0" t="n">
        <f aca="false">FALSE()</f>
        <v>0</v>
      </c>
      <c r="AV579" s="0" t="n">
        <f aca="false">FALSE()</f>
        <v>0</v>
      </c>
      <c r="AW579" s="0" t="n">
        <f aca="false">TRUE()</f>
        <v>1</v>
      </c>
      <c r="AX579" s="380" t="n">
        <v>45812.6645833333</v>
      </c>
      <c r="AY579" s="380" t="n">
        <v>45812.125</v>
      </c>
      <c r="AZ579" s="0" t="n">
        <v>1</v>
      </c>
      <c r="BA579" s="0" t="s">
        <v>18997</v>
      </c>
      <c r="BB579" s="0" t="n">
        <v>0</v>
      </c>
      <c r="BC579" s="380" t="n">
        <v>25569.125</v>
      </c>
      <c r="BD579" s="0" t="s">
        <v>2170</v>
      </c>
      <c r="BE579" s="0" t="s">
        <v>2170</v>
      </c>
      <c r="BF579" s="0" t="s">
        <v>2118</v>
      </c>
    </row>
    <row r="580" customFormat="false" ht="15" hidden="false" customHeight="false" outlineLevel="0" collapsed="false">
      <c r="A580" s="0" t="s">
        <v>21940</v>
      </c>
      <c r="B580" s="0" t="s">
        <v>21941</v>
      </c>
      <c r="C580" s="0" t="s">
        <v>21940</v>
      </c>
      <c r="D580" s="0" t="s">
        <v>2133</v>
      </c>
      <c r="E580" s="0" t="s">
        <v>21940</v>
      </c>
      <c r="F580" s="0" t="n">
        <v>1</v>
      </c>
      <c r="G580" s="0" t="s">
        <v>434</v>
      </c>
      <c r="H580" s="0" t="s">
        <v>2170</v>
      </c>
      <c r="I580" s="0" t="s">
        <v>2170</v>
      </c>
      <c r="J580" s="0" t="s">
        <v>2170</v>
      </c>
      <c r="K580" s="0" t="s">
        <v>2170</v>
      </c>
      <c r="L580" s="0" t="s">
        <v>2170</v>
      </c>
      <c r="M580" s="0" t="s">
        <v>2170</v>
      </c>
      <c r="N580" s="0" t="n">
        <f aca="false">FALSE()</f>
        <v>0</v>
      </c>
      <c r="O580" s="0" t="s">
        <v>21942</v>
      </c>
      <c r="P580" s="0" t="s">
        <v>17780</v>
      </c>
      <c r="Q580" s="0" t="n">
        <v>2</v>
      </c>
      <c r="R580" s="380" t="n">
        <v>46108.125</v>
      </c>
      <c r="S580" s="223" t="n">
        <v>1000</v>
      </c>
      <c r="T580" s="0" t="s">
        <v>2132</v>
      </c>
      <c r="U580" s="380" t="n">
        <v>45012.125</v>
      </c>
      <c r="V580" s="380" t="n">
        <v>45016.125</v>
      </c>
      <c r="W580" s="0" t="s">
        <v>2132</v>
      </c>
      <c r="X580" s="0" t="s">
        <v>21943</v>
      </c>
      <c r="Y580" s="0" t="s">
        <v>601</v>
      </c>
      <c r="Z580" s="0" t="s">
        <v>2602</v>
      </c>
      <c r="AA580" s="0" t="s">
        <v>2330</v>
      </c>
      <c r="AB580" s="0" t="s">
        <v>17781</v>
      </c>
      <c r="AC580" s="0" t="n">
        <v>3500000</v>
      </c>
      <c r="AD580" s="0" t="n">
        <v>3500000</v>
      </c>
      <c r="AE580" s="0" t="n">
        <v>5</v>
      </c>
      <c r="AF580" s="0" t="n">
        <f aca="false">FALSE()</f>
        <v>0</v>
      </c>
      <c r="AG580" s="0" t="n">
        <f aca="false">TRUE()</f>
        <v>1</v>
      </c>
      <c r="AH580" s="0" t="n">
        <f aca="false">TRUE()</f>
        <v>1</v>
      </c>
      <c r="AI580" s="0" t="n">
        <f aca="false">FALSE()</f>
        <v>0</v>
      </c>
      <c r="AJ580" s="0" t="n">
        <f aca="false">FALSE()</f>
        <v>0</v>
      </c>
      <c r="AK580" s="0" t="n">
        <f aca="false">FALSE()</f>
        <v>0</v>
      </c>
      <c r="AL580" s="0" t="s">
        <v>2129</v>
      </c>
      <c r="AM580" s="0" t="n">
        <f aca="false">TRUE()</f>
        <v>1</v>
      </c>
      <c r="AN580" s="0" t="s">
        <v>21944</v>
      </c>
      <c r="AO580" s="0" t="n">
        <v>1</v>
      </c>
      <c r="AP580" s="0" t="s">
        <v>21945</v>
      </c>
      <c r="AQ580" s="0" t="s">
        <v>21946</v>
      </c>
      <c r="AR580" s="0" t="n">
        <f aca="false">TRUE()</f>
        <v>1</v>
      </c>
      <c r="AS580" s="0" t="n">
        <f aca="false">FALSE()</f>
        <v>0</v>
      </c>
      <c r="AT580" s="0" t="n">
        <f aca="false">FALSE()</f>
        <v>0</v>
      </c>
      <c r="AU580" s="0" t="n">
        <f aca="false">FALSE()</f>
        <v>0</v>
      </c>
      <c r="AV580" s="0" t="n">
        <f aca="false">FALSE()</f>
        <v>0</v>
      </c>
      <c r="AW580" s="0" t="n">
        <f aca="false">TRUE()</f>
        <v>1</v>
      </c>
      <c r="AX580" s="380" t="n">
        <v>45016.6354166667</v>
      </c>
      <c r="AY580" s="380" t="n">
        <v>45016.4166666667</v>
      </c>
      <c r="AZ580" s="0" t="n">
        <v>2</v>
      </c>
      <c r="BA580" s="0" t="s">
        <v>4275</v>
      </c>
      <c r="BB580" s="0" t="n">
        <v>0</v>
      </c>
      <c r="BC580" s="380" t="n">
        <v>25569.125</v>
      </c>
      <c r="BD580" s="0" t="s">
        <v>2170</v>
      </c>
      <c r="BE580" s="0" t="s">
        <v>2170</v>
      </c>
      <c r="BF580" s="0" t="s">
        <v>604</v>
      </c>
    </row>
    <row r="581" customFormat="false" ht="15" hidden="false" customHeight="false" outlineLevel="0" collapsed="false">
      <c r="A581" s="0" t="s">
        <v>21947</v>
      </c>
      <c r="B581" s="0" t="s">
        <v>21948</v>
      </c>
      <c r="C581" s="0" t="s">
        <v>21947</v>
      </c>
      <c r="D581" s="0" t="s">
        <v>2133</v>
      </c>
      <c r="E581" s="0" t="s">
        <v>21947</v>
      </c>
      <c r="F581" s="0" t="n">
        <v>1</v>
      </c>
      <c r="G581" s="0" t="s">
        <v>434</v>
      </c>
      <c r="H581" s="0" t="s">
        <v>2596</v>
      </c>
      <c r="I581" s="0" t="s">
        <v>2596</v>
      </c>
      <c r="J581" s="0" t="s">
        <v>4904</v>
      </c>
      <c r="K581" s="0" t="s">
        <v>2170</v>
      </c>
      <c r="L581" s="0" t="s">
        <v>2597</v>
      </c>
      <c r="M581" s="0" t="s">
        <v>2170</v>
      </c>
      <c r="N581" s="0" t="n">
        <f aca="false">FALSE()</f>
        <v>0</v>
      </c>
      <c r="O581" s="0" t="s">
        <v>21949</v>
      </c>
      <c r="P581" s="0" t="s">
        <v>17838</v>
      </c>
      <c r="Q581" s="0" t="n">
        <v>12</v>
      </c>
      <c r="R581" s="380" t="n">
        <v>49323.125</v>
      </c>
      <c r="S581" s="223" t="n">
        <v>1000</v>
      </c>
      <c r="T581" s="0" t="s">
        <v>2132</v>
      </c>
      <c r="U581" s="380" t="n">
        <v>45720.125</v>
      </c>
      <c r="V581" s="380" t="n">
        <v>45723.125</v>
      </c>
      <c r="W581" s="0" t="s">
        <v>2132</v>
      </c>
      <c r="X581" s="0" t="s">
        <v>21950</v>
      </c>
      <c r="Y581" s="0" t="s">
        <v>601</v>
      </c>
      <c r="Z581" s="0" t="s">
        <v>2602</v>
      </c>
      <c r="AA581" s="0" t="s">
        <v>2115</v>
      </c>
      <c r="AB581" s="0" t="s">
        <v>17781</v>
      </c>
      <c r="AC581" s="0" t="n">
        <v>40000000</v>
      </c>
      <c r="AD581" s="0" t="n">
        <v>30000000</v>
      </c>
      <c r="AE581" s="0" t="n">
        <v>5</v>
      </c>
      <c r="AF581" s="0" t="n">
        <f aca="false">FALSE()</f>
        <v>0</v>
      </c>
      <c r="AG581" s="0" t="n">
        <f aca="false">TRUE()</f>
        <v>1</v>
      </c>
      <c r="AH581" s="0" t="n">
        <f aca="false">TRUE()</f>
        <v>1</v>
      </c>
      <c r="AI581" s="0" t="n">
        <f aca="false">FALSE()</f>
        <v>0</v>
      </c>
      <c r="AJ581" s="0" t="n">
        <f aca="false">FALSE()</f>
        <v>0</v>
      </c>
      <c r="AK581" s="0" t="n">
        <f aca="false">FALSE()</f>
        <v>0</v>
      </c>
      <c r="AL581" s="0" t="s">
        <v>2129</v>
      </c>
      <c r="AM581" s="0" t="n">
        <f aca="false">TRUE()</f>
        <v>1</v>
      </c>
      <c r="AN581" s="0" t="s">
        <v>21951</v>
      </c>
      <c r="AO581" s="0" t="n">
        <v>1</v>
      </c>
      <c r="AP581" s="0" t="s">
        <v>21952</v>
      </c>
      <c r="AQ581" s="0" t="s">
        <v>21953</v>
      </c>
      <c r="AR581" s="0" t="n">
        <f aca="false">TRUE()</f>
        <v>1</v>
      </c>
      <c r="AS581" s="0" t="n">
        <f aca="false">FALSE()</f>
        <v>0</v>
      </c>
      <c r="AT581" s="0" t="n">
        <f aca="false">FALSE()</f>
        <v>0</v>
      </c>
      <c r="AU581" s="0" t="n">
        <f aca="false">FALSE()</f>
        <v>0</v>
      </c>
      <c r="AV581" s="0" t="n">
        <f aca="false">FALSE()</f>
        <v>0</v>
      </c>
      <c r="AW581" s="0" t="n">
        <f aca="false">TRUE()</f>
        <v>1</v>
      </c>
      <c r="AX581" s="380" t="n">
        <v>45723.6506944444</v>
      </c>
      <c r="AY581" s="380" t="n">
        <v>45723.125</v>
      </c>
      <c r="AZ581" s="0" t="n">
        <v>1</v>
      </c>
      <c r="BA581" s="0" t="s">
        <v>17962</v>
      </c>
      <c r="BB581" s="0" t="n">
        <v>0</v>
      </c>
      <c r="BC581" s="380" t="n">
        <v>25569.125</v>
      </c>
      <c r="BD581" s="0" t="s">
        <v>4904</v>
      </c>
      <c r="BE581" s="0" t="s">
        <v>2170</v>
      </c>
      <c r="BF581" s="0" t="s">
        <v>2118</v>
      </c>
    </row>
    <row r="582" customFormat="false" ht="15" hidden="false" customHeight="false" outlineLevel="0" collapsed="false">
      <c r="A582" s="0" t="s">
        <v>21954</v>
      </c>
      <c r="B582" s="0" t="s">
        <v>21955</v>
      </c>
      <c r="C582" s="0" t="s">
        <v>21954</v>
      </c>
      <c r="D582" s="0" t="s">
        <v>2133</v>
      </c>
      <c r="E582" s="0" t="s">
        <v>21954</v>
      </c>
      <c r="F582" s="0" t="n">
        <v>1</v>
      </c>
      <c r="G582" s="0" t="s">
        <v>434</v>
      </c>
      <c r="H582" s="0" t="s">
        <v>2170</v>
      </c>
      <c r="I582" s="0" t="s">
        <v>2170</v>
      </c>
      <c r="J582" s="0" t="s">
        <v>2170</v>
      </c>
      <c r="K582" s="0" t="s">
        <v>2170</v>
      </c>
      <c r="L582" s="0" t="s">
        <v>2170</v>
      </c>
      <c r="M582" s="0" t="s">
        <v>2170</v>
      </c>
      <c r="N582" s="0" t="n">
        <f aca="false">FALSE()</f>
        <v>0</v>
      </c>
      <c r="O582" s="0" t="s">
        <v>21956</v>
      </c>
      <c r="P582" s="0" t="s">
        <v>17780</v>
      </c>
      <c r="Q582" s="0" t="n">
        <v>12</v>
      </c>
      <c r="R582" s="380" t="n">
        <v>46156.125</v>
      </c>
      <c r="S582" s="223" t="n">
        <v>310</v>
      </c>
      <c r="T582" s="0" t="s">
        <v>2132</v>
      </c>
      <c r="U582" s="380" t="n">
        <v>45063.125</v>
      </c>
      <c r="V582" s="380" t="n">
        <v>45076.125</v>
      </c>
      <c r="W582" s="0" t="s">
        <v>2132</v>
      </c>
      <c r="X582" s="0" t="s">
        <v>21957</v>
      </c>
      <c r="Y582" s="0" t="s">
        <v>601</v>
      </c>
      <c r="Z582" s="0" t="s">
        <v>2602</v>
      </c>
      <c r="AA582" s="0" t="s">
        <v>610</v>
      </c>
      <c r="AB582" s="0" t="s">
        <v>17781</v>
      </c>
      <c r="AC582" s="0" t="n">
        <v>200000</v>
      </c>
      <c r="AD582" s="0" t="n">
        <v>200000</v>
      </c>
      <c r="AE582" s="0" t="n">
        <v>5</v>
      </c>
      <c r="AF582" s="0" t="n">
        <f aca="false">FALSE()</f>
        <v>0</v>
      </c>
      <c r="AG582" s="0" t="n">
        <f aca="false">TRUE()</f>
        <v>1</v>
      </c>
      <c r="AH582" s="0" t="n">
        <f aca="false">TRUE()</f>
        <v>1</v>
      </c>
      <c r="AI582" s="0" t="n">
        <f aca="false">FALSE()</f>
        <v>0</v>
      </c>
      <c r="AJ582" s="0" t="n">
        <f aca="false">FALSE()</f>
        <v>0</v>
      </c>
      <c r="AK582" s="0" t="n">
        <f aca="false">TRUE()</f>
        <v>1</v>
      </c>
      <c r="AL582" s="0" t="s">
        <v>2129</v>
      </c>
      <c r="AM582" s="0" t="n">
        <f aca="false">TRUE()</f>
        <v>1</v>
      </c>
      <c r="AN582" s="0" t="s">
        <v>21958</v>
      </c>
      <c r="AO582" s="0" t="n">
        <v>1</v>
      </c>
      <c r="AP582" s="0" t="s">
        <v>21959</v>
      </c>
      <c r="AQ582" s="0" t="s">
        <v>21960</v>
      </c>
      <c r="AR582" s="0" t="n">
        <f aca="false">TRUE()</f>
        <v>1</v>
      </c>
      <c r="AS582" s="0" t="n">
        <f aca="false">FALSE()</f>
        <v>0</v>
      </c>
      <c r="AT582" s="0" t="n">
        <f aca="false">FALSE()</f>
        <v>0</v>
      </c>
      <c r="AU582" s="0" t="n">
        <f aca="false">FALSE()</f>
        <v>0</v>
      </c>
      <c r="AV582" s="0" t="n">
        <f aca="false">FALSE()</f>
        <v>0</v>
      </c>
      <c r="AW582" s="0" t="n">
        <f aca="false">TRUE()</f>
        <v>1</v>
      </c>
      <c r="AX582" s="380" t="n">
        <v>45076.6916666667</v>
      </c>
      <c r="AY582" s="380" t="n">
        <v>45076.4166666667</v>
      </c>
      <c r="AZ582" s="0" t="n">
        <v>3</v>
      </c>
      <c r="BA582" s="0" t="s">
        <v>21587</v>
      </c>
      <c r="BB582" s="0" t="n">
        <v>0</v>
      </c>
      <c r="BC582" s="380" t="n">
        <v>25569.125</v>
      </c>
      <c r="BD582" s="0" t="s">
        <v>2170</v>
      </c>
      <c r="BE582" s="0" t="s">
        <v>2170</v>
      </c>
      <c r="BF582" s="0" t="s">
        <v>604</v>
      </c>
    </row>
    <row r="583" customFormat="false" ht="15" hidden="false" customHeight="false" outlineLevel="0" collapsed="false">
      <c r="A583" s="0" t="s">
        <v>21961</v>
      </c>
      <c r="B583" s="0" t="s">
        <v>21962</v>
      </c>
      <c r="C583" s="0" t="s">
        <v>21961</v>
      </c>
      <c r="D583" s="0" t="s">
        <v>2133</v>
      </c>
      <c r="E583" s="0" t="s">
        <v>21961</v>
      </c>
      <c r="F583" s="0" t="n">
        <v>1</v>
      </c>
      <c r="G583" s="0" t="s">
        <v>434</v>
      </c>
      <c r="H583" s="0" t="s">
        <v>2170</v>
      </c>
      <c r="I583" s="0" t="s">
        <v>2170</v>
      </c>
      <c r="J583" s="0" t="s">
        <v>2170</v>
      </c>
      <c r="K583" s="0" t="s">
        <v>2170</v>
      </c>
      <c r="L583" s="0" t="s">
        <v>2170</v>
      </c>
      <c r="M583" s="0" t="s">
        <v>2170</v>
      </c>
      <c r="N583" s="0" t="n">
        <f aca="false">FALSE()</f>
        <v>0</v>
      </c>
      <c r="O583" s="0" t="s">
        <v>21963</v>
      </c>
      <c r="P583" s="0" t="s">
        <v>17780</v>
      </c>
      <c r="Q583" s="0" t="n">
        <v>12</v>
      </c>
      <c r="R583" s="380" t="n">
        <v>46261.125</v>
      </c>
      <c r="S583" s="223" t="n">
        <v>1000</v>
      </c>
      <c r="T583" s="0" t="s">
        <v>2132</v>
      </c>
      <c r="U583" s="380" t="n">
        <v>45173.125</v>
      </c>
      <c r="V583" s="380" t="n">
        <v>45181.125</v>
      </c>
      <c r="W583" s="0" t="s">
        <v>2132</v>
      </c>
      <c r="X583" s="0" t="s">
        <v>21964</v>
      </c>
      <c r="Y583" s="0" t="s">
        <v>601</v>
      </c>
      <c r="Z583" s="0" t="s">
        <v>2602</v>
      </c>
      <c r="AA583" s="0" t="s">
        <v>2365</v>
      </c>
      <c r="AB583" s="0" t="s">
        <v>17781</v>
      </c>
      <c r="AC583" s="0" t="n">
        <v>100000</v>
      </c>
      <c r="AD583" s="0" t="n">
        <v>100000</v>
      </c>
      <c r="AE583" s="0" t="n">
        <v>5</v>
      </c>
      <c r="AF583" s="0" t="n">
        <f aca="false">FALSE()</f>
        <v>0</v>
      </c>
      <c r="AG583" s="0" t="n">
        <f aca="false">TRUE()</f>
        <v>1</v>
      </c>
      <c r="AH583" s="0" t="n">
        <f aca="false">TRUE()</f>
        <v>1</v>
      </c>
      <c r="AI583" s="0" t="n">
        <f aca="false">FALSE()</f>
        <v>0</v>
      </c>
      <c r="AJ583" s="0" t="n">
        <f aca="false">FALSE()</f>
        <v>0</v>
      </c>
      <c r="AK583" s="0" t="n">
        <f aca="false">FALSE()</f>
        <v>0</v>
      </c>
      <c r="AL583" s="0" t="s">
        <v>2129</v>
      </c>
      <c r="AM583" s="0" t="n">
        <f aca="false">TRUE()</f>
        <v>1</v>
      </c>
      <c r="AN583" s="0" t="s">
        <v>21965</v>
      </c>
      <c r="AO583" s="0" t="n">
        <v>1</v>
      </c>
      <c r="AP583" s="0" t="s">
        <v>21966</v>
      </c>
      <c r="AQ583" s="0" t="s">
        <v>21967</v>
      </c>
      <c r="AR583" s="0" t="n">
        <f aca="false">TRUE()</f>
        <v>1</v>
      </c>
      <c r="AS583" s="0" t="n">
        <f aca="false">TRUE()</f>
        <v>1</v>
      </c>
      <c r="AT583" s="0" t="n">
        <f aca="false">FALSE()</f>
        <v>0</v>
      </c>
      <c r="AU583" s="0" t="n">
        <f aca="false">FALSE()</f>
        <v>0</v>
      </c>
      <c r="AV583" s="0" t="n">
        <f aca="false">FALSE()</f>
        <v>0</v>
      </c>
      <c r="AW583" s="0" t="n">
        <f aca="false">TRUE()</f>
        <v>1</v>
      </c>
      <c r="AX583" s="380" t="n">
        <v>45181.6875</v>
      </c>
      <c r="AY583" s="380" t="n">
        <v>45181.4166666667</v>
      </c>
      <c r="AZ583" s="0" t="n">
        <v>2</v>
      </c>
      <c r="BA583" s="0" t="s">
        <v>21968</v>
      </c>
      <c r="BB583" s="0" t="n">
        <v>0</v>
      </c>
      <c r="BC583" s="380" t="n">
        <v>45901.125</v>
      </c>
      <c r="BD583" s="0" t="s">
        <v>2170</v>
      </c>
      <c r="BE583" s="0" t="s">
        <v>2170</v>
      </c>
      <c r="BF583" s="0" t="s">
        <v>2118</v>
      </c>
    </row>
    <row r="584" customFormat="false" ht="15" hidden="false" customHeight="false" outlineLevel="0" collapsed="false">
      <c r="A584" s="0" t="s">
        <v>21969</v>
      </c>
      <c r="B584" s="0" t="s">
        <v>21970</v>
      </c>
      <c r="C584" s="0" t="s">
        <v>21969</v>
      </c>
      <c r="D584" s="0" t="s">
        <v>2133</v>
      </c>
      <c r="E584" s="0" t="s">
        <v>21969</v>
      </c>
      <c r="F584" s="0" t="n">
        <v>1</v>
      </c>
      <c r="G584" s="0" t="s">
        <v>434</v>
      </c>
      <c r="H584" s="0" t="s">
        <v>2170</v>
      </c>
      <c r="I584" s="0" t="s">
        <v>2170</v>
      </c>
      <c r="J584" s="0" t="s">
        <v>2170</v>
      </c>
      <c r="K584" s="0" t="s">
        <v>2170</v>
      </c>
      <c r="L584" s="0" t="s">
        <v>2170</v>
      </c>
      <c r="M584" s="0" t="s">
        <v>2170</v>
      </c>
      <c r="N584" s="0" t="n">
        <f aca="false">FALSE()</f>
        <v>0</v>
      </c>
      <c r="O584" s="0" t="s">
        <v>21971</v>
      </c>
      <c r="P584" s="0" t="s">
        <v>17780</v>
      </c>
      <c r="Q584" s="0" t="n">
        <v>4</v>
      </c>
      <c r="R584" s="380" t="n">
        <v>46437.125</v>
      </c>
      <c r="S584" s="223" t="n">
        <v>1000</v>
      </c>
      <c r="T584" s="0" t="s">
        <v>2132</v>
      </c>
      <c r="U584" s="380" t="n">
        <v>45701.125</v>
      </c>
      <c r="V584" s="380" t="n">
        <v>45709.125</v>
      </c>
      <c r="W584" s="0" t="s">
        <v>2132</v>
      </c>
      <c r="X584" s="0" t="s">
        <v>21972</v>
      </c>
      <c r="Y584" s="0" t="s">
        <v>601</v>
      </c>
      <c r="Z584" s="0" t="s">
        <v>2602</v>
      </c>
      <c r="AA584" s="0" t="s">
        <v>2114</v>
      </c>
      <c r="AB584" s="0" t="s">
        <v>17781</v>
      </c>
      <c r="AC584" s="0" t="n">
        <v>1100000</v>
      </c>
      <c r="AD584" s="0" t="n">
        <v>1100000</v>
      </c>
      <c r="AE584" s="0" t="n">
        <v>5</v>
      </c>
      <c r="AF584" s="0" t="n">
        <f aca="false">FALSE()</f>
        <v>0</v>
      </c>
      <c r="AG584" s="0" t="n">
        <f aca="false">TRUE()</f>
        <v>1</v>
      </c>
      <c r="AH584" s="0" t="n">
        <f aca="false">TRUE()</f>
        <v>1</v>
      </c>
      <c r="AI584" s="0" t="n">
        <f aca="false">FALSE()</f>
        <v>0</v>
      </c>
      <c r="AJ584" s="0" t="n">
        <f aca="false">FALSE()</f>
        <v>0</v>
      </c>
      <c r="AK584" s="0" t="n">
        <f aca="false">FALSE()</f>
        <v>0</v>
      </c>
      <c r="AL584" s="0" t="s">
        <v>2129</v>
      </c>
      <c r="AM584" s="0" t="n">
        <f aca="false">TRUE()</f>
        <v>1</v>
      </c>
      <c r="AN584" s="0" t="s">
        <v>21973</v>
      </c>
      <c r="AO584" s="0" t="n">
        <v>1</v>
      </c>
      <c r="AP584" s="0" t="s">
        <v>21974</v>
      </c>
      <c r="AQ584" s="0" t="s">
        <v>21975</v>
      </c>
      <c r="AR584" s="0" t="n">
        <f aca="false">TRUE()</f>
        <v>1</v>
      </c>
      <c r="AS584" s="0" t="n">
        <f aca="false">FALSE()</f>
        <v>0</v>
      </c>
      <c r="AT584" s="0" t="n">
        <f aca="false">FALSE()</f>
        <v>0</v>
      </c>
      <c r="AU584" s="0" t="n">
        <f aca="false">FALSE()</f>
        <v>0</v>
      </c>
      <c r="AV584" s="0" t="n">
        <f aca="false">FALSE()</f>
        <v>0</v>
      </c>
      <c r="AW584" s="0" t="n">
        <f aca="false">TRUE()</f>
        <v>1</v>
      </c>
      <c r="AX584" s="380" t="n">
        <v>45709.6145833333</v>
      </c>
      <c r="AY584" s="380" t="n">
        <v>45709.125</v>
      </c>
      <c r="AZ584" s="0" t="n">
        <v>2</v>
      </c>
      <c r="BA584" s="0" t="s">
        <v>18121</v>
      </c>
      <c r="BB584" s="0" t="n">
        <v>0</v>
      </c>
      <c r="BC584" s="380" t="n">
        <v>25569.125</v>
      </c>
      <c r="BD584" s="0" t="s">
        <v>2170</v>
      </c>
      <c r="BE584" s="0" t="s">
        <v>2170</v>
      </c>
      <c r="BF584" s="0" t="s">
        <v>604</v>
      </c>
    </row>
    <row r="585" customFormat="false" ht="15" hidden="false" customHeight="false" outlineLevel="0" collapsed="false">
      <c r="A585" s="0" t="s">
        <v>21976</v>
      </c>
      <c r="B585" s="0" t="s">
        <v>21977</v>
      </c>
      <c r="C585" s="0" t="s">
        <v>21976</v>
      </c>
      <c r="D585" s="0" t="s">
        <v>2133</v>
      </c>
      <c r="E585" s="0" t="s">
        <v>21976</v>
      </c>
      <c r="F585" s="0" t="n">
        <v>1</v>
      </c>
      <c r="G585" s="0" t="s">
        <v>434</v>
      </c>
      <c r="H585" s="0" t="s">
        <v>2170</v>
      </c>
      <c r="I585" s="0" t="s">
        <v>2170</v>
      </c>
      <c r="J585" s="0" t="s">
        <v>2170</v>
      </c>
      <c r="K585" s="0" t="s">
        <v>2170</v>
      </c>
      <c r="L585" s="0" t="s">
        <v>2170</v>
      </c>
      <c r="M585" s="0" t="s">
        <v>2170</v>
      </c>
      <c r="N585" s="0" t="n">
        <f aca="false">FALSE()</f>
        <v>0</v>
      </c>
      <c r="O585" s="0" t="s">
        <v>21978</v>
      </c>
      <c r="P585" s="0" t="s">
        <v>17780</v>
      </c>
      <c r="Q585" s="0" t="n">
        <v>12</v>
      </c>
      <c r="R585" s="380" t="n">
        <v>46533.125</v>
      </c>
      <c r="S585" s="223" t="n">
        <v>1000</v>
      </c>
      <c r="T585" s="0" t="s">
        <v>2132</v>
      </c>
      <c r="U585" s="380" t="n">
        <v>45807.125</v>
      </c>
      <c r="V585" s="380" t="n">
        <v>45813.125</v>
      </c>
      <c r="W585" s="0" t="s">
        <v>2132</v>
      </c>
      <c r="X585" s="0" t="s">
        <v>21979</v>
      </c>
      <c r="AA585" s="0" t="s">
        <v>2693</v>
      </c>
      <c r="AB585" s="0" t="s">
        <v>17781</v>
      </c>
      <c r="AC585" s="0" t="n">
        <v>5000000</v>
      </c>
      <c r="AD585" s="0" t="n">
        <v>5000000</v>
      </c>
      <c r="AE585" s="0" t="n">
        <v>5</v>
      </c>
      <c r="AF585" s="0" t="n">
        <f aca="false">FALSE()</f>
        <v>0</v>
      </c>
      <c r="AG585" s="0" t="n">
        <f aca="false">TRUE()</f>
        <v>1</v>
      </c>
      <c r="AH585" s="0" t="n">
        <f aca="false">TRUE()</f>
        <v>1</v>
      </c>
      <c r="AI585" s="0" t="n">
        <f aca="false">TRUE()</f>
        <v>1</v>
      </c>
      <c r="AJ585" s="0" t="n">
        <f aca="false">FALSE()</f>
        <v>0</v>
      </c>
      <c r="AK585" s="0" t="n">
        <f aca="false">FALSE()</f>
        <v>0</v>
      </c>
      <c r="AL585" s="0" t="s">
        <v>2129</v>
      </c>
      <c r="AM585" s="0" t="n">
        <f aca="false">TRUE()</f>
        <v>1</v>
      </c>
      <c r="AN585" s="0" t="s">
        <v>21980</v>
      </c>
      <c r="AO585" s="0" t="n">
        <v>1</v>
      </c>
      <c r="AP585" s="0" t="s">
        <v>21981</v>
      </c>
      <c r="AQ585" s="0" t="s">
        <v>21982</v>
      </c>
      <c r="AR585" s="0" t="n">
        <f aca="false">TRUE()</f>
        <v>1</v>
      </c>
      <c r="AS585" s="0" t="n">
        <f aca="false">FALSE()</f>
        <v>0</v>
      </c>
      <c r="AT585" s="0" t="n">
        <f aca="false">FALSE()</f>
        <v>0</v>
      </c>
      <c r="AU585" s="0" t="n">
        <f aca="false">FALSE()</f>
        <v>0</v>
      </c>
      <c r="AV585" s="0" t="n">
        <f aca="false">FALSE()</f>
        <v>0</v>
      </c>
      <c r="AW585" s="0" t="n">
        <f aca="false">TRUE()</f>
        <v>1</v>
      </c>
      <c r="AX585" s="380" t="n">
        <v>45813.6145833333</v>
      </c>
      <c r="AY585" s="380" t="n">
        <v>45813.125</v>
      </c>
      <c r="AZ585" s="0" t="n">
        <v>1</v>
      </c>
      <c r="BA585" s="0" t="s">
        <v>6022</v>
      </c>
      <c r="BB585" s="0" t="n">
        <v>0</v>
      </c>
      <c r="BC585" s="380" t="n">
        <v>25569.125</v>
      </c>
      <c r="BD585" s="0" t="s">
        <v>2170</v>
      </c>
      <c r="BE585" s="0" t="s">
        <v>2170</v>
      </c>
      <c r="BF585" s="0" t="s">
        <v>17868</v>
      </c>
    </row>
    <row r="586" customFormat="false" ht="15" hidden="false" customHeight="false" outlineLevel="0" collapsed="false">
      <c r="A586" s="0" t="s">
        <v>21983</v>
      </c>
      <c r="B586" s="0" t="s">
        <v>21984</v>
      </c>
      <c r="C586" s="0" t="s">
        <v>21983</v>
      </c>
      <c r="D586" s="0" t="s">
        <v>2133</v>
      </c>
      <c r="E586" s="0" t="s">
        <v>21983</v>
      </c>
      <c r="F586" s="0" t="n">
        <v>1</v>
      </c>
      <c r="G586" s="0" t="s">
        <v>434</v>
      </c>
      <c r="H586" s="0" t="s">
        <v>2170</v>
      </c>
      <c r="I586" s="0" t="s">
        <v>2170</v>
      </c>
      <c r="J586" s="0" t="s">
        <v>2170</v>
      </c>
      <c r="K586" s="0" t="s">
        <v>2170</v>
      </c>
      <c r="L586" s="0" t="s">
        <v>2170</v>
      </c>
      <c r="M586" s="0" t="s">
        <v>2170</v>
      </c>
      <c r="N586" s="0" t="n">
        <f aca="false">FALSE()</f>
        <v>0</v>
      </c>
      <c r="O586" s="0" t="s">
        <v>21985</v>
      </c>
      <c r="P586" s="0" t="s">
        <v>17780</v>
      </c>
      <c r="Q586" s="0" t="n">
        <v>2</v>
      </c>
      <c r="R586" s="380" t="n">
        <v>45994.125</v>
      </c>
      <c r="S586" s="223" t="n">
        <v>1000</v>
      </c>
      <c r="T586" s="0" t="s">
        <v>2132</v>
      </c>
      <c r="U586" s="380" t="n">
        <v>44167.125</v>
      </c>
      <c r="V586" s="380" t="n">
        <v>44174.125</v>
      </c>
      <c r="W586" s="0" t="s">
        <v>2132</v>
      </c>
      <c r="X586" s="0" t="s">
        <v>21986</v>
      </c>
      <c r="Y586" s="0" t="s">
        <v>601</v>
      </c>
      <c r="Z586" s="0" t="s">
        <v>2602</v>
      </c>
      <c r="AA586" s="0" t="s">
        <v>2115</v>
      </c>
      <c r="AB586" s="0" t="s">
        <v>17781</v>
      </c>
      <c r="AC586" s="0" t="n">
        <v>5000000</v>
      </c>
      <c r="AD586" s="0" t="n">
        <v>5000000</v>
      </c>
      <c r="AE586" s="0" t="n">
        <v>5</v>
      </c>
      <c r="AF586" s="0" t="n">
        <f aca="false">FALSE()</f>
        <v>0</v>
      </c>
      <c r="AG586" s="0" t="n">
        <f aca="false">TRUE()</f>
        <v>1</v>
      </c>
      <c r="AH586" s="0" t="n">
        <f aca="false">TRUE()</f>
        <v>1</v>
      </c>
      <c r="AI586" s="0" t="n">
        <f aca="false">FALSE()</f>
        <v>0</v>
      </c>
      <c r="AJ586" s="0" t="n">
        <f aca="false">FALSE()</f>
        <v>0</v>
      </c>
      <c r="AK586" s="0" t="n">
        <f aca="false">FALSE()</f>
        <v>0</v>
      </c>
      <c r="AL586" s="0" t="s">
        <v>2129</v>
      </c>
      <c r="AM586" s="0" t="n">
        <f aca="false">TRUE()</f>
        <v>1</v>
      </c>
      <c r="AN586" s="0" t="s">
        <v>21987</v>
      </c>
      <c r="AO586" s="0" t="n">
        <v>1</v>
      </c>
      <c r="AP586" s="0" t="s">
        <v>21988</v>
      </c>
      <c r="AQ586" s="0" t="s">
        <v>21989</v>
      </c>
      <c r="AR586" s="0" t="n">
        <f aca="false">TRUE()</f>
        <v>1</v>
      </c>
      <c r="AS586" s="0" t="n">
        <f aca="false">FALSE()</f>
        <v>0</v>
      </c>
      <c r="AT586" s="0" t="n">
        <f aca="false">FALSE()</f>
        <v>0</v>
      </c>
      <c r="AU586" s="0" t="n">
        <f aca="false">FALSE()</f>
        <v>0</v>
      </c>
      <c r="AV586" s="0" t="n">
        <f aca="false">FALSE()</f>
        <v>0</v>
      </c>
      <c r="AW586" s="0" t="n">
        <f aca="false">TRUE()</f>
        <v>1</v>
      </c>
      <c r="AX586" s="380" t="n">
        <v>44174.5944444445</v>
      </c>
      <c r="AY586" s="380" t="n">
        <v>44174.4166666667</v>
      </c>
      <c r="AZ586" s="0" t="n">
        <v>1</v>
      </c>
      <c r="BA586" s="0" t="s">
        <v>20738</v>
      </c>
      <c r="BB586" s="0" t="n">
        <v>0</v>
      </c>
      <c r="BC586" s="380" t="n">
        <v>25569.125</v>
      </c>
      <c r="BD586" s="0" t="s">
        <v>2170</v>
      </c>
      <c r="BE586" s="0" t="s">
        <v>2170</v>
      </c>
      <c r="BF586" s="0" t="s">
        <v>2118</v>
      </c>
    </row>
    <row r="587" customFormat="false" ht="15" hidden="false" customHeight="false" outlineLevel="0" collapsed="false">
      <c r="A587" s="0" t="s">
        <v>21990</v>
      </c>
      <c r="B587" s="0" t="s">
        <v>21991</v>
      </c>
      <c r="C587" s="0" t="s">
        <v>21990</v>
      </c>
      <c r="D587" s="0" t="s">
        <v>2133</v>
      </c>
      <c r="E587" s="0" t="s">
        <v>21990</v>
      </c>
      <c r="F587" s="0" t="n">
        <v>1</v>
      </c>
      <c r="G587" s="0" t="s">
        <v>434</v>
      </c>
      <c r="H587" s="0" t="s">
        <v>2596</v>
      </c>
      <c r="I587" s="0" t="s">
        <v>2596</v>
      </c>
      <c r="J587" s="0" t="s">
        <v>12506</v>
      </c>
      <c r="K587" s="0" t="s">
        <v>2170</v>
      </c>
      <c r="L587" s="0" t="s">
        <v>12506</v>
      </c>
      <c r="M587" s="0" t="s">
        <v>2170</v>
      </c>
      <c r="N587" s="0" t="n">
        <f aca="false">FALSE()</f>
        <v>0</v>
      </c>
      <c r="O587" s="0" t="s">
        <v>21992</v>
      </c>
      <c r="P587" s="0" t="s">
        <v>17838</v>
      </c>
      <c r="Q587" s="0" t="n">
        <v>1</v>
      </c>
      <c r="R587" s="380" t="n">
        <v>25569.125</v>
      </c>
      <c r="S587" s="223" t="n">
        <v>1000</v>
      </c>
      <c r="T587" s="0" t="s">
        <v>2132</v>
      </c>
      <c r="U587" s="380" t="n">
        <v>44935.125</v>
      </c>
      <c r="V587" s="380" t="n">
        <v>44937.125</v>
      </c>
      <c r="W587" s="0" t="s">
        <v>2132</v>
      </c>
      <c r="X587" s="0" t="s">
        <v>21993</v>
      </c>
      <c r="Y587" s="0" t="s">
        <v>601</v>
      </c>
      <c r="Z587" s="0" t="s">
        <v>2602</v>
      </c>
      <c r="AA587" s="0" t="s">
        <v>2574</v>
      </c>
      <c r="AB587" s="0" t="s">
        <v>17781</v>
      </c>
      <c r="AC587" s="0" t="n">
        <v>716276</v>
      </c>
      <c r="AD587" s="0" t="n">
        <v>1000000</v>
      </c>
      <c r="AE587" s="0" t="n">
        <v>5</v>
      </c>
      <c r="AF587" s="0" t="n">
        <f aca="false">FALSE()</f>
        <v>0</v>
      </c>
      <c r="AG587" s="0" t="n">
        <f aca="false">TRUE()</f>
        <v>1</v>
      </c>
      <c r="AH587" s="0" t="n">
        <f aca="false">TRUE()</f>
        <v>1</v>
      </c>
      <c r="AI587" s="0" t="n">
        <f aca="false">FALSE()</f>
        <v>0</v>
      </c>
      <c r="AJ587" s="0" t="n">
        <f aca="false">TRUE()</f>
        <v>1</v>
      </c>
      <c r="AK587" s="0" t="n">
        <f aca="false">FALSE()</f>
        <v>0</v>
      </c>
      <c r="AL587" s="0" t="s">
        <v>3129</v>
      </c>
      <c r="AM587" s="0" t="n">
        <f aca="false">TRUE()</f>
        <v>1</v>
      </c>
      <c r="AN587" s="0" t="s">
        <v>21994</v>
      </c>
      <c r="AO587" s="0" t="n">
        <v>1</v>
      </c>
      <c r="AP587" s="0" t="s">
        <v>21995</v>
      </c>
      <c r="AQ587" s="0" t="s">
        <v>21996</v>
      </c>
      <c r="AR587" s="0" t="n">
        <f aca="false">TRUE()</f>
        <v>1</v>
      </c>
      <c r="AS587" s="0" t="n">
        <f aca="false">FALSE()</f>
        <v>0</v>
      </c>
      <c r="AT587" s="0" t="n">
        <f aca="false">FALSE()</f>
        <v>0</v>
      </c>
      <c r="AU587" s="0" t="n">
        <f aca="false">FALSE()</f>
        <v>0</v>
      </c>
      <c r="AV587" s="0" t="n">
        <f aca="false">FALSE()</f>
        <v>0</v>
      </c>
      <c r="AW587" s="0" t="n">
        <f aca="false">TRUE()</f>
        <v>1</v>
      </c>
      <c r="AX587" s="380" t="n">
        <v>44946.5125</v>
      </c>
      <c r="AY587" s="380" t="n">
        <v>44946.4166666667</v>
      </c>
      <c r="AZ587" s="0" t="n">
        <v>1</v>
      </c>
      <c r="BA587" s="0" t="s">
        <v>7878</v>
      </c>
      <c r="BB587" s="0" t="n">
        <v>1</v>
      </c>
      <c r="BC587" s="380" t="n">
        <v>45956.125</v>
      </c>
      <c r="BD587" s="0" t="s">
        <v>12506</v>
      </c>
      <c r="BE587" s="0" t="s">
        <v>2170</v>
      </c>
      <c r="BF587" s="0" t="s">
        <v>2118</v>
      </c>
    </row>
    <row r="588" customFormat="false" ht="15" hidden="false" customHeight="false" outlineLevel="0" collapsed="false">
      <c r="A588" s="0" t="s">
        <v>21997</v>
      </c>
      <c r="B588" s="0" t="s">
        <v>21998</v>
      </c>
      <c r="C588" s="0" t="s">
        <v>21997</v>
      </c>
      <c r="D588" s="0" t="s">
        <v>2133</v>
      </c>
      <c r="E588" s="0" t="s">
        <v>21997</v>
      </c>
      <c r="F588" s="0" t="n">
        <v>1</v>
      </c>
      <c r="G588" s="0" t="s">
        <v>434</v>
      </c>
      <c r="H588" s="0" t="s">
        <v>2170</v>
      </c>
      <c r="I588" s="0" t="s">
        <v>2170</v>
      </c>
      <c r="J588" s="0" t="s">
        <v>2170</v>
      </c>
      <c r="K588" s="0" t="s">
        <v>2170</v>
      </c>
      <c r="L588" s="0" t="s">
        <v>2170</v>
      </c>
      <c r="M588" s="0" t="s">
        <v>2170</v>
      </c>
      <c r="N588" s="0" t="n">
        <f aca="false">FALSE()</f>
        <v>0</v>
      </c>
      <c r="O588" s="0" t="s">
        <v>21999</v>
      </c>
      <c r="P588" s="0" t="s">
        <v>17780</v>
      </c>
      <c r="Q588" s="0" t="n">
        <v>12</v>
      </c>
      <c r="R588" s="380" t="n">
        <v>46809.125</v>
      </c>
      <c r="S588" s="223" t="n">
        <v>1000</v>
      </c>
      <c r="T588" s="0" t="s">
        <v>2132</v>
      </c>
      <c r="U588" s="380" t="n">
        <v>45723.125</v>
      </c>
      <c r="V588" s="380" t="n">
        <v>45729.125</v>
      </c>
      <c r="W588" s="0" t="s">
        <v>2132</v>
      </c>
      <c r="X588" s="0" t="s">
        <v>21184</v>
      </c>
      <c r="Y588" s="0" t="s">
        <v>601</v>
      </c>
      <c r="Z588" s="0" t="s">
        <v>2602</v>
      </c>
      <c r="AA588" s="0" t="s">
        <v>2365</v>
      </c>
      <c r="AB588" s="0" t="s">
        <v>17781</v>
      </c>
      <c r="AC588" s="0" t="n">
        <v>300000</v>
      </c>
      <c r="AD588" s="0" t="n">
        <v>300000</v>
      </c>
      <c r="AE588" s="0" t="n">
        <v>5</v>
      </c>
      <c r="AF588" s="0" t="n">
        <f aca="false">FALSE()</f>
        <v>0</v>
      </c>
      <c r="AG588" s="0" t="n">
        <f aca="false">TRUE()</f>
        <v>1</v>
      </c>
      <c r="AH588" s="0" t="n">
        <f aca="false">TRUE()</f>
        <v>1</v>
      </c>
      <c r="AI588" s="0" t="n">
        <f aca="false">FALSE()</f>
        <v>0</v>
      </c>
      <c r="AJ588" s="0" t="n">
        <f aca="false">FALSE()</f>
        <v>0</v>
      </c>
      <c r="AK588" s="0" t="n">
        <f aca="false">FALSE()</f>
        <v>0</v>
      </c>
      <c r="AL588" s="0" t="s">
        <v>2129</v>
      </c>
      <c r="AM588" s="0" t="n">
        <f aca="false">TRUE()</f>
        <v>1</v>
      </c>
      <c r="AN588" s="0" t="s">
        <v>22000</v>
      </c>
      <c r="AO588" s="0" t="n">
        <v>1</v>
      </c>
      <c r="AP588" s="0" t="s">
        <v>22001</v>
      </c>
      <c r="AQ588" s="0" t="s">
        <v>22002</v>
      </c>
      <c r="AR588" s="0" t="n">
        <f aca="false">TRUE()</f>
        <v>1</v>
      </c>
      <c r="AS588" s="0" t="n">
        <f aca="false">FALSE()</f>
        <v>0</v>
      </c>
      <c r="AT588" s="0" t="n">
        <f aca="false">FALSE()</f>
        <v>0</v>
      </c>
      <c r="AU588" s="0" t="n">
        <f aca="false">FALSE()</f>
        <v>0</v>
      </c>
      <c r="AV588" s="0" t="n">
        <f aca="false">FALSE()</f>
        <v>0</v>
      </c>
      <c r="AW588" s="0" t="n">
        <f aca="false">TRUE()</f>
        <v>1</v>
      </c>
      <c r="AX588" s="380" t="n">
        <v>45729.6875</v>
      </c>
      <c r="AY588" s="380" t="n">
        <v>45729.125</v>
      </c>
      <c r="AZ588" s="0" t="n">
        <v>3</v>
      </c>
      <c r="BA588" s="0" t="s">
        <v>19110</v>
      </c>
      <c r="BB588" s="0" t="n">
        <v>0</v>
      </c>
      <c r="BC588" s="380" t="n">
        <v>25569.125</v>
      </c>
      <c r="BD588" s="0" t="s">
        <v>2170</v>
      </c>
      <c r="BE588" s="0" t="s">
        <v>2170</v>
      </c>
      <c r="BF588" s="0" t="s">
        <v>604</v>
      </c>
    </row>
    <row r="589" customFormat="false" ht="15" hidden="false" customHeight="false" outlineLevel="0" collapsed="false">
      <c r="A589" s="0" t="s">
        <v>22003</v>
      </c>
      <c r="B589" s="0" t="s">
        <v>22004</v>
      </c>
      <c r="C589" s="0" t="s">
        <v>22003</v>
      </c>
      <c r="D589" s="0" t="s">
        <v>2133</v>
      </c>
      <c r="E589" s="0" t="s">
        <v>22003</v>
      </c>
      <c r="F589" s="0" t="n">
        <v>1</v>
      </c>
      <c r="G589" s="0" t="s">
        <v>434</v>
      </c>
      <c r="H589" s="0" t="s">
        <v>2170</v>
      </c>
      <c r="I589" s="0" t="s">
        <v>2170</v>
      </c>
      <c r="J589" s="0" t="s">
        <v>2170</v>
      </c>
      <c r="K589" s="0" t="s">
        <v>2170</v>
      </c>
      <c r="L589" s="0" t="s">
        <v>2170</v>
      </c>
      <c r="M589" s="0" t="s">
        <v>2170</v>
      </c>
      <c r="N589" s="0" t="n">
        <f aca="false">FALSE()</f>
        <v>0</v>
      </c>
      <c r="O589" s="0" t="s">
        <v>22005</v>
      </c>
      <c r="P589" s="0" t="s">
        <v>17780</v>
      </c>
      <c r="Q589" s="0" t="n">
        <v>4</v>
      </c>
      <c r="R589" s="380" t="n">
        <v>46112.125</v>
      </c>
      <c r="S589" s="223" t="n">
        <v>1000</v>
      </c>
      <c r="T589" s="0" t="s">
        <v>2132</v>
      </c>
      <c r="U589" s="380" t="n">
        <v>45001.125</v>
      </c>
      <c r="V589" s="380" t="n">
        <v>45020.125</v>
      </c>
      <c r="W589" s="0" t="s">
        <v>2132</v>
      </c>
      <c r="X589" s="0" t="s">
        <v>22006</v>
      </c>
      <c r="Y589" s="0" t="s">
        <v>601</v>
      </c>
      <c r="Z589" s="0" t="s">
        <v>2602</v>
      </c>
      <c r="AA589" s="0" t="s">
        <v>610</v>
      </c>
      <c r="AB589" s="0" t="s">
        <v>17781</v>
      </c>
      <c r="AC589" s="0" t="n">
        <v>1500000</v>
      </c>
      <c r="AD589" s="0" t="n">
        <v>1500000</v>
      </c>
      <c r="AE589" s="0" t="n">
        <v>5</v>
      </c>
      <c r="AF589" s="0" t="n">
        <f aca="false">FALSE()</f>
        <v>0</v>
      </c>
      <c r="AG589" s="0" t="n">
        <f aca="false">TRUE()</f>
        <v>1</v>
      </c>
      <c r="AH589" s="0" t="n">
        <f aca="false">TRUE()</f>
        <v>1</v>
      </c>
      <c r="AI589" s="0" t="n">
        <f aca="false">FALSE()</f>
        <v>0</v>
      </c>
      <c r="AJ589" s="0" t="n">
        <f aca="false">FALSE()</f>
        <v>0</v>
      </c>
      <c r="AK589" s="0" t="n">
        <f aca="false">FALSE()</f>
        <v>0</v>
      </c>
      <c r="AL589" s="0" t="s">
        <v>2129</v>
      </c>
      <c r="AM589" s="0" t="n">
        <f aca="false">TRUE()</f>
        <v>1</v>
      </c>
      <c r="AN589" s="0" t="s">
        <v>22007</v>
      </c>
      <c r="AO589" s="0" t="n">
        <v>1</v>
      </c>
      <c r="AP589" s="0" t="s">
        <v>22008</v>
      </c>
      <c r="AQ589" s="0" t="s">
        <v>22009</v>
      </c>
      <c r="AR589" s="0" t="n">
        <f aca="false">TRUE()</f>
        <v>1</v>
      </c>
      <c r="AS589" s="0" t="n">
        <f aca="false">FALSE()</f>
        <v>0</v>
      </c>
      <c r="AT589" s="0" t="n">
        <f aca="false">FALSE()</f>
        <v>0</v>
      </c>
      <c r="AU589" s="0" t="n">
        <f aca="false">FALSE()</f>
        <v>0</v>
      </c>
      <c r="AV589" s="0" t="n">
        <f aca="false">FALSE()</f>
        <v>0</v>
      </c>
      <c r="AW589" s="0" t="n">
        <f aca="false">TRUE()</f>
        <v>1</v>
      </c>
      <c r="AX589" s="380" t="n">
        <v>45020.6159722222</v>
      </c>
      <c r="AY589" s="380" t="n">
        <v>45020.4166666667</v>
      </c>
      <c r="AZ589" s="0" t="n">
        <v>1</v>
      </c>
      <c r="BA589" s="0" t="s">
        <v>19162</v>
      </c>
      <c r="BB589" s="0" t="n">
        <v>0</v>
      </c>
      <c r="BC589" s="380" t="n">
        <v>25569.125</v>
      </c>
      <c r="BD589" s="0" t="s">
        <v>2170</v>
      </c>
      <c r="BE589" s="0" t="s">
        <v>2170</v>
      </c>
      <c r="BF589" s="0" t="s">
        <v>2118</v>
      </c>
    </row>
    <row r="590" customFormat="false" ht="15" hidden="false" customHeight="false" outlineLevel="0" collapsed="false">
      <c r="A590" s="0" t="s">
        <v>22010</v>
      </c>
      <c r="B590" s="0" t="s">
        <v>22011</v>
      </c>
      <c r="C590" s="0" t="s">
        <v>22010</v>
      </c>
      <c r="D590" s="0" t="s">
        <v>2133</v>
      </c>
      <c r="E590" s="0" t="s">
        <v>22010</v>
      </c>
      <c r="F590" s="0" t="n">
        <v>1</v>
      </c>
      <c r="G590" s="0" t="s">
        <v>434</v>
      </c>
      <c r="H590" s="0" t="s">
        <v>2170</v>
      </c>
      <c r="I590" s="0" t="s">
        <v>2170</v>
      </c>
      <c r="J590" s="0" t="s">
        <v>2170</v>
      </c>
      <c r="K590" s="0" t="s">
        <v>2170</v>
      </c>
      <c r="L590" s="0" t="s">
        <v>2170</v>
      </c>
      <c r="M590" s="0" t="s">
        <v>2170</v>
      </c>
      <c r="N590" s="0" t="n">
        <f aca="false">FALSE()</f>
        <v>0</v>
      </c>
      <c r="O590" s="0" t="s">
        <v>22012</v>
      </c>
      <c r="P590" s="0" t="s">
        <v>17780</v>
      </c>
      <c r="Q590" s="0" t="n">
        <v>4</v>
      </c>
      <c r="R590" s="380" t="n">
        <v>46164.125</v>
      </c>
      <c r="S590" s="223" t="n">
        <v>1000</v>
      </c>
      <c r="T590" s="0" t="s">
        <v>2132</v>
      </c>
      <c r="U590" s="380" t="n">
        <v>45427.125</v>
      </c>
      <c r="V590" s="380" t="n">
        <v>45436.125</v>
      </c>
      <c r="W590" s="0" t="s">
        <v>2132</v>
      </c>
      <c r="X590" s="0" t="s">
        <v>22013</v>
      </c>
      <c r="Y590" s="0" t="s">
        <v>601</v>
      </c>
      <c r="Z590" s="0" t="s">
        <v>2602</v>
      </c>
      <c r="AA590" s="0" t="s">
        <v>2114</v>
      </c>
      <c r="AB590" s="0" t="s">
        <v>17781</v>
      </c>
      <c r="AC590" s="0" t="n">
        <v>1500000</v>
      </c>
      <c r="AD590" s="0" t="n">
        <v>1500000</v>
      </c>
      <c r="AE590" s="0" t="n">
        <v>5</v>
      </c>
      <c r="AF590" s="0" t="n">
        <f aca="false">FALSE()</f>
        <v>0</v>
      </c>
      <c r="AG590" s="0" t="n">
        <f aca="false">TRUE()</f>
        <v>1</v>
      </c>
      <c r="AH590" s="0" t="n">
        <f aca="false">TRUE()</f>
        <v>1</v>
      </c>
      <c r="AI590" s="0" t="n">
        <f aca="false">FALSE()</f>
        <v>0</v>
      </c>
      <c r="AJ590" s="0" t="n">
        <f aca="false">FALSE()</f>
        <v>0</v>
      </c>
      <c r="AK590" s="0" t="n">
        <f aca="false">TRUE()</f>
        <v>1</v>
      </c>
      <c r="AL590" s="0" t="s">
        <v>3129</v>
      </c>
      <c r="AM590" s="0" t="n">
        <f aca="false">TRUE()</f>
        <v>1</v>
      </c>
      <c r="AN590" s="0" t="s">
        <v>22014</v>
      </c>
      <c r="AO590" s="0" t="n">
        <v>1</v>
      </c>
      <c r="AP590" s="0" t="s">
        <v>22015</v>
      </c>
      <c r="AQ590" s="0" t="s">
        <v>22016</v>
      </c>
      <c r="AR590" s="0" t="n">
        <f aca="false">TRUE()</f>
        <v>1</v>
      </c>
      <c r="AS590" s="0" t="n">
        <f aca="false">FALSE()</f>
        <v>0</v>
      </c>
      <c r="AT590" s="0" t="n">
        <f aca="false">FALSE()</f>
        <v>0</v>
      </c>
      <c r="AU590" s="0" t="n">
        <f aca="false">FALSE()</f>
        <v>0</v>
      </c>
      <c r="AV590" s="0" t="n">
        <f aca="false">FALSE()</f>
        <v>0</v>
      </c>
      <c r="AW590" s="0" t="n">
        <f aca="false">TRUE()</f>
        <v>1</v>
      </c>
      <c r="AX590" s="380" t="n">
        <v>45436.6201388889</v>
      </c>
      <c r="AY590" s="380" t="n">
        <v>45436.125</v>
      </c>
      <c r="AZ590" s="0" t="n">
        <v>1</v>
      </c>
      <c r="BA590" s="0" t="s">
        <v>15724</v>
      </c>
      <c r="BB590" s="0" t="n">
        <v>1</v>
      </c>
      <c r="BC590" s="380" t="n">
        <v>25569.125</v>
      </c>
      <c r="BD590" s="0" t="s">
        <v>2170</v>
      </c>
      <c r="BE590" s="0" t="s">
        <v>2170</v>
      </c>
      <c r="BF590" s="0" t="s">
        <v>2118</v>
      </c>
    </row>
    <row r="591" customFormat="false" ht="15" hidden="false" customHeight="false" outlineLevel="0" collapsed="false">
      <c r="A591" s="0" t="s">
        <v>22017</v>
      </c>
      <c r="B591" s="0" t="s">
        <v>22018</v>
      </c>
      <c r="C591" s="0" t="s">
        <v>22017</v>
      </c>
      <c r="D591" s="0" t="s">
        <v>2133</v>
      </c>
      <c r="E591" s="0" t="s">
        <v>22017</v>
      </c>
      <c r="F591" s="0" t="n">
        <v>1</v>
      </c>
      <c r="G591" s="0" t="s">
        <v>434</v>
      </c>
      <c r="H591" s="0" t="s">
        <v>2170</v>
      </c>
      <c r="I591" s="0" t="s">
        <v>2170</v>
      </c>
      <c r="J591" s="0" t="s">
        <v>2170</v>
      </c>
      <c r="K591" s="0" t="s">
        <v>2170</v>
      </c>
      <c r="L591" s="0" t="s">
        <v>2170</v>
      </c>
      <c r="M591" s="0" t="s">
        <v>2170</v>
      </c>
      <c r="N591" s="0" t="n">
        <f aca="false">FALSE()</f>
        <v>0</v>
      </c>
      <c r="O591" s="0" t="s">
        <v>22019</v>
      </c>
      <c r="P591" s="0" t="s">
        <v>17780</v>
      </c>
      <c r="Q591" s="0" t="n">
        <v>4</v>
      </c>
      <c r="R591" s="380" t="n">
        <v>25569.125</v>
      </c>
      <c r="S591" s="223" t="n">
        <v>10000000</v>
      </c>
      <c r="T591" s="0" t="s">
        <v>20636</v>
      </c>
      <c r="U591" s="380" t="n">
        <v>43622.125</v>
      </c>
      <c r="V591" s="380" t="n">
        <v>43643.125</v>
      </c>
      <c r="W591" s="0" t="s">
        <v>20636</v>
      </c>
      <c r="X591" s="0" t="s">
        <v>22020</v>
      </c>
      <c r="Y591" s="0" t="s">
        <v>601</v>
      </c>
      <c r="Z591" s="0" t="s">
        <v>2602</v>
      </c>
      <c r="AA591" s="0" t="s">
        <v>610</v>
      </c>
      <c r="AB591" s="0" t="s">
        <v>17848</v>
      </c>
      <c r="AC591" s="0" t="n">
        <v>500</v>
      </c>
      <c r="AD591" s="0" t="n">
        <v>500</v>
      </c>
      <c r="AE591" s="0" t="n">
        <v>5</v>
      </c>
      <c r="AF591" s="0" t="n">
        <f aca="false">FALSE()</f>
        <v>0</v>
      </c>
      <c r="AG591" s="0" t="n">
        <f aca="false">TRUE()</f>
        <v>1</v>
      </c>
      <c r="AH591" s="0" t="n">
        <f aca="false">TRUE()</f>
        <v>1</v>
      </c>
      <c r="AI591" s="0" t="n">
        <f aca="false">TRUE()</f>
        <v>1</v>
      </c>
      <c r="AJ591" s="0" t="n">
        <f aca="false">TRUE()</f>
        <v>1</v>
      </c>
      <c r="AK591" s="0" t="n">
        <f aca="false">FALSE()</f>
        <v>0</v>
      </c>
      <c r="AL591" s="0" t="s">
        <v>2129</v>
      </c>
      <c r="AM591" s="0" t="n">
        <f aca="false">TRUE()</f>
        <v>1</v>
      </c>
      <c r="AN591" s="0" t="s">
        <v>22021</v>
      </c>
      <c r="AO591" s="0" t="n">
        <v>1</v>
      </c>
      <c r="AP591" s="0" t="s">
        <v>22022</v>
      </c>
      <c r="AQ591" s="0" t="s">
        <v>22023</v>
      </c>
      <c r="AR591" s="0" t="n">
        <f aca="false">TRUE()</f>
        <v>1</v>
      </c>
      <c r="AS591" s="0" t="n">
        <f aca="false">TRUE()</f>
        <v>1</v>
      </c>
      <c r="AT591" s="0" t="n">
        <f aca="false">FALSE()</f>
        <v>0</v>
      </c>
      <c r="AU591" s="0" t="n">
        <f aca="false">FALSE()</f>
        <v>0</v>
      </c>
      <c r="AV591" s="0" t="n">
        <f aca="false">TRUE()</f>
        <v>1</v>
      </c>
      <c r="AW591" s="0" t="n">
        <f aca="false">TRUE()</f>
        <v>1</v>
      </c>
      <c r="AX591" s="380" t="n">
        <v>43661.7055555556</v>
      </c>
      <c r="AY591" s="380" t="n">
        <v>43661.4166666667</v>
      </c>
      <c r="AZ591" s="0" t="n">
        <v>2</v>
      </c>
      <c r="BA591" s="0" t="s">
        <v>19248</v>
      </c>
      <c r="BB591" s="0" t="n">
        <v>0</v>
      </c>
      <c r="BC591" s="380" t="n">
        <v>25569.125</v>
      </c>
      <c r="BD591" s="0" t="s">
        <v>2170</v>
      </c>
      <c r="BE591" s="0" t="s">
        <v>2170</v>
      </c>
      <c r="BF591" s="0" t="s">
        <v>2118</v>
      </c>
    </row>
    <row r="592" customFormat="false" ht="15" hidden="false" customHeight="false" outlineLevel="0" collapsed="false">
      <c r="A592" s="0" t="s">
        <v>22024</v>
      </c>
      <c r="B592" s="0" t="s">
        <v>22025</v>
      </c>
      <c r="C592" s="0" t="s">
        <v>22024</v>
      </c>
      <c r="D592" s="0" t="s">
        <v>2133</v>
      </c>
      <c r="E592" s="0" t="s">
        <v>22024</v>
      </c>
      <c r="F592" s="0" t="n">
        <v>1</v>
      </c>
      <c r="G592" s="0" t="s">
        <v>434</v>
      </c>
      <c r="H592" s="0" t="s">
        <v>2170</v>
      </c>
      <c r="I592" s="0" t="s">
        <v>2170</v>
      </c>
      <c r="J592" s="0" t="s">
        <v>2170</v>
      </c>
      <c r="K592" s="0" t="s">
        <v>2170</v>
      </c>
      <c r="L592" s="0" t="s">
        <v>2170</v>
      </c>
      <c r="M592" s="0" t="s">
        <v>2170</v>
      </c>
      <c r="N592" s="0" t="n">
        <f aca="false">FALSE()</f>
        <v>0</v>
      </c>
      <c r="O592" s="0" t="s">
        <v>22026</v>
      </c>
      <c r="P592" s="0" t="s">
        <v>17780</v>
      </c>
      <c r="Q592" s="0" t="n">
        <v>2</v>
      </c>
      <c r="R592" s="380" t="n">
        <v>46121.125</v>
      </c>
      <c r="S592" s="223" t="n">
        <v>1000</v>
      </c>
      <c r="T592" s="0" t="s">
        <v>2132</v>
      </c>
      <c r="U592" s="380" t="n">
        <v>45015.125</v>
      </c>
      <c r="V592" s="380" t="n">
        <v>45023.125</v>
      </c>
      <c r="W592" s="0" t="s">
        <v>2132</v>
      </c>
      <c r="X592" s="0" t="s">
        <v>22027</v>
      </c>
      <c r="Y592" s="0" t="s">
        <v>601</v>
      </c>
      <c r="Z592" s="0" t="s">
        <v>2602</v>
      </c>
      <c r="AA592" s="0" t="s">
        <v>610</v>
      </c>
      <c r="AB592" s="0" t="s">
        <v>17781</v>
      </c>
      <c r="AC592" s="0" t="n">
        <v>3000000</v>
      </c>
      <c r="AD592" s="0" t="n">
        <v>3000000</v>
      </c>
      <c r="AE592" s="0" t="n">
        <v>5</v>
      </c>
      <c r="AF592" s="0" t="n">
        <f aca="false">FALSE()</f>
        <v>0</v>
      </c>
      <c r="AG592" s="0" t="n">
        <f aca="false">TRUE()</f>
        <v>1</v>
      </c>
      <c r="AH592" s="0" t="n">
        <f aca="false">TRUE()</f>
        <v>1</v>
      </c>
      <c r="AI592" s="0" t="n">
        <f aca="false">FALSE()</f>
        <v>0</v>
      </c>
      <c r="AJ592" s="0" t="n">
        <f aca="false">FALSE()</f>
        <v>0</v>
      </c>
      <c r="AK592" s="0" t="n">
        <f aca="false">FALSE()</f>
        <v>0</v>
      </c>
      <c r="AL592" s="0" t="s">
        <v>2129</v>
      </c>
      <c r="AM592" s="0" t="n">
        <f aca="false">TRUE()</f>
        <v>1</v>
      </c>
      <c r="AN592" s="0" t="s">
        <v>22028</v>
      </c>
      <c r="AO592" s="0" t="n">
        <v>1</v>
      </c>
      <c r="AP592" s="0" t="s">
        <v>22029</v>
      </c>
      <c r="AQ592" s="0" t="s">
        <v>22030</v>
      </c>
      <c r="AR592" s="0" t="n">
        <f aca="false">TRUE()</f>
        <v>1</v>
      </c>
      <c r="AS592" s="0" t="n">
        <f aca="false">FALSE()</f>
        <v>0</v>
      </c>
      <c r="AT592" s="0" t="n">
        <f aca="false">FALSE()</f>
        <v>0</v>
      </c>
      <c r="AU592" s="0" t="n">
        <f aca="false">FALSE()</f>
        <v>0</v>
      </c>
      <c r="AV592" s="0" t="n">
        <f aca="false">FALSE()</f>
        <v>0</v>
      </c>
      <c r="AW592" s="0" t="n">
        <f aca="false">FALSE()</f>
        <v>0</v>
      </c>
      <c r="AX592" s="380" t="n">
        <v>45023.6888888889</v>
      </c>
      <c r="AY592" s="380" t="n">
        <v>45023.4166666667</v>
      </c>
      <c r="AZ592" s="0" t="n">
        <v>1</v>
      </c>
      <c r="BA592" s="0" t="s">
        <v>6411</v>
      </c>
      <c r="BB592" s="0" t="n">
        <v>0</v>
      </c>
      <c r="BC592" s="380" t="n">
        <v>25569.125</v>
      </c>
      <c r="BD592" s="0" t="s">
        <v>2170</v>
      </c>
      <c r="BE592" s="0" t="s">
        <v>2170</v>
      </c>
      <c r="BF592" s="0" t="s">
        <v>2118</v>
      </c>
    </row>
    <row r="593" customFormat="false" ht="15" hidden="false" customHeight="false" outlineLevel="0" collapsed="false">
      <c r="A593" s="0" t="s">
        <v>22031</v>
      </c>
      <c r="B593" s="0" t="s">
        <v>22032</v>
      </c>
      <c r="C593" s="0" t="s">
        <v>22033</v>
      </c>
      <c r="D593" s="0" t="s">
        <v>17896</v>
      </c>
      <c r="E593" s="0" t="s">
        <v>22031</v>
      </c>
      <c r="F593" s="0" t="n">
        <v>1</v>
      </c>
      <c r="G593" s="0" t="s">
        <v>434</v>
      </c>
      <c r="H593" s="0" t="s">
        <v>2170</v>
      </c>
      <c r="I593" s="0" t="s">
        <v>2170</v>
      </c>
      <c r="J593" s="0" t="s">
        <v>2170</v>
      </c>
      <c r="K593" s="0" t="s">
        <v>2170</v>
      </c>
      <c r="L593" s="0" t="s">
        <v>2170</v>
      </c>
      <c r="M593" s="0" t="s">
        <v>2170</v>
      </c>
      <c r="N593" s="0" t="n">
        <f aca="false">FALSE()</f>
        <v>0</v>
      </c>
      <c r="O593" s="0" t="s">
        <v>22034</v>
      </c>
      <c r="P593" s="0" t="s">
        <v>17898</v>
      </c>
      <c r="Q593" s="0" t="n">
        <v>2</v>
      </c>
      <c r="R593" s="380" t="n">
        <v>49711.125</v>
      </c>
      <c r="S593" s="223" t="n">
        <v>1000</v>
      </c>
      <c r="T593" s="0" t="s">
        <v>2132</v>
      </c>
      <c r="U593" s="380" t="n">
        <v>38757.125</v>
      </c>
      <c r="V593" s="380" t="n">
        <v>38763.125</v>
      </c>
      <c r="W593" s="0" t="s">
        <v>2170</v>
      </c>
      <c r="X593" s="0" t="s">
        <v>22035</v>
      </c>
      <c r="Y593" s="0" t="s">
        <v>601</v>
      </c>
      <c r="Z593" s="0" t="s">
        <v>2602</v>
      </c>
      <c r="AA593" s="0" t="s">
        <v>600</v>
      </c>
      <c r="AB593" s="0" t="s">
        <v>17848</v>
      </c>
      <c r="AC593" s="0" t="n">
        <v>135000000</v>
      </c>
      <c r="AD593" s="0" t="n">
        <v>8000000</v>
      </c>
      <c r="AE593" s="0" t="n">
        <v>5</v>
      </c>
      <c r="AF593" s="0" t="n">
        <f aca="false">FALSE()</f>
        <v>0</v>
      </c>
      <c r="AG593" s="0" t="n">
        <f aca="false">TRUE()</f>
        <v>1</v>
      </c>
      <c r="AH593" s="0" t="n">
        <f aca="false">TRUE()</f>
        <v>1</v>
      </c>
      <c r="AI593" s="0" t="n">
        <f aca="false">FALSE()</f>
        <v>0</v>
      </c>
      <c r="AJ593" s="0" t="n">
        <f aca="false">FALSE()</f>
        <v>0</v>
      </c>
      <c r="AK593" s="0" t="n">
        <f aca="false">TRUE()</f>
        <v>1</v>
      </c>
      <c r="AL593" s="0" t="s">
        <v>7337</v>
      </c>
      <c r="AM593" s="0" t="n">
        <f aca="false">TRUE()</f>
        <v>1</v>
      </c>
      <c r="AN593" s="0" t="s">
        <v>22036</v>
      </c>
      <c r="AO593" s="0" t="n">
        <v>1</v>
      </c>
      <c r="AP593" s="0" t="s">
        <v>22037</v>
      </c>
      <c r="AQ593" s="0" t="s">
        <v>22038</v>
      </c>
      <c r="AR593" s="0" t="n">
        <f aca="false">TRUE()</f>
        <v>1</v>
      </c>
      <c r="AS593" s="0" t="n">
        <f aca="false">FALSE()</f>
        <v>0</v>
      </c>
      <c r="AT593" s="0" t="n">
        <f aca="false">FALSE()</f>
        <v>0</v>
      </c>
      <c r="AU593" s="0" t="n">
        <f aca="false">FALSE()</f>
        <v>0</v>
      </c>
      <c r="AV593" s="0" t="n">
        <f aca="false">FALSE()</f>
        <v>0</v>
      </c>
      <c r="AW593" s="0" t="n">
        <f aca="false">TRUE()</f>
        <v>1</v>
      </c>
      <c r="AX593" s="380" t="n">
        <v>43167.0229166667</v>
      </c>
      <c r="AY593" s="380" t="n">
        <v>38763.125</v>
      </c>
      <c r="AZ593" s="0" t="n">
        <v>1</v>
      </c>
      <c r="BA593" s="0" t="s">
        <v>17903</v>
      </c>
      <c r="BB593" s="0" t="n">
        <v>0</v>
      </c>
      <c r="BC593" s="380" t="n">
        <v>25569.125</v>
      </c>
      <c r="BD593" s="0" t="s">
        <v>2170</v>
      </c>
      <c r="BE593" s="0" t="s">
        <v>2170</v>
      </c>
      <c r="BF593" s="0" t="s">
        <v>2118</v>
      </c>
    </row>
    <row r="594" customFormat="false" ht="15" hidden="false" customHeight="false" outlineLevel="0" collapsed="false">
      <c r="A594" s="0" t="s">
        <v>22039</v>
      </c>
      <c r="B594" s="0" t="s">
        <v>22040</v>
      </c>
      <c r="C594" s="0" t="s">
        <v>22039</v>
      </c>
      <c r="D594" s="0" t="s">
        <v>2133</v>
      </c>
      <c r="E594" s="0" t="s">
        <v>22039</v>
      </c>
      <c r="F594" s="0" t="n">
        <v>1</v>
      </c>
      <c r="G594" s="0" t="s">
        <v>434</v>
      </c>
      <c r="H594" s="0" t="s">
        <v>2170</v>
      </c>
      <c r="I594" s="0" t="s">
        <v>2170</v>
      </c>
      <c r="J594" s="0" t="s">
        <v>2170</v>
      </c>
      <c r="K594" s="0" t="s">
        <v>2170</v>
      </c>
      <c r="L594" s="0" t="s">
        <v>2170</v>
      </c>
      <c r="M594" s="0" t="s">
        <v>2170</v>
      </c>
      <c r="N594" s="0" t="n">
        <f aca="false">FALSE()</f>
        <v>0</v>
      </c>
      <c r="O594" s="0" t="s">
        <v>22041</v>
      </c>
      <c r="P594" s="0" t="s">
        <v>17780</v>
      </c>
      <c r="Q594" s="0" t="n">
        <v>4</v>
      </c>
      <c r="R594" s="380" t="n">
        <v>46730.125</v>
      </c>
      <c r="S594" s="223" t="n">
        <v>1000</v>
      </c>
      <c r="T594" s="0" t="s">
        <v>2132</v>
      </c>
      <c r="U594" s="380" t="n">
        <v>45268.125</v>
      </c>
      <c r="V594" s="380" t="n">
        <v>45274.125</v>
      </c>
      <c r="W594" s="0" t="s">
        <v>2132</v>
      </c>
      <c r="X594" s="0" t="s">
        <v>18169</v>
      </c>
      <c r="Y594" s="0" t="s">
        <v>601</v>
      </c>
      <c r="Z594" s="0" t="s">
        <v>2602</v>
      </c>
      <c r="AA594" s="0" t="s">
        <v>610</v>
      </c>
      <c r="AB594" s="0" t="s">
        <v>17781</v>
      </c>
      <c r="AC594" s="0" t="n">
        <v>2000000</v>
      </c>
      <c r="AD594" s="0" t="n">
        <v>2000000</v>
      </c>
      <c r="AE594" s="0" t="n">
        <v>5</v>
      </c>
      <c r="AF594" s="0" t="n">
        <f aca="false">FALSE()</f>
        <v>0</v>
      </c>
      <c r="AG594" s="0" t="n">
        <f aca="false">TRUE()</f>
        <v>1</v>
      </c>
      <c r="AH594" s="0" t="n">
        <f aca="false">TRUE()</f>
        <v>1</v>
      </c>
      <c r="AI594" s="0" t="n">
        <f aca="false">TRUE()</f>
        <v>1</v>
      </c>
      <c r="AJ594" s="0" t="n">
        <f aca="false">FALSE()</f>
        <v>0</v>
      </c>
      <c r="AK594" s="0" t="n">
        <f aca="false">FALSE()</f>
        <v>0</v>
      </c>
      <c r="AL594" s="0" t="s">
        <v>2129</v>
      </c>
      <c r="AM594" s="0" t="n">
        <f aca="false">TRUE()</f>
        <v>1</v>
      </c>
      <c r="AN594" s="0" t="s">
        <v>22042</v>
      </c>
      <c r="AO594" s="0" t="n">
        <v>1</v>
      </c>
      <c r="AP594" s="0" t="s">
        <v>22043</v>
      </c>
      <c r="AQ594" s="0" t="s">
        <v>22044</v>
      </c>
      <c r="AR594" s="0" t="n">
        <f aca="false">TRUE()</f>
        <v>1</v>
      </c>
      <c r="AS594" s="0" t="n">
        <f aca="false">TRUE()</f>
        <v>1</v>
      </c>
      <c r="AT594" s="0" t="n">
        <f aca="false">FALSE()</f>
        <v>0</v>
      </c>
      <c r="AU594" s="0" t="n">
        <f aca="false">FALSE()</f>
        <v>0</v>
      </c>
      <c r="AV594" s="0" t="n">
        <f aca="false">FALSE()</f>
        <v>0</v>
      </c>
      <c r="AW594" s="0" t="n">
        <f aca="false">TRUE()</f>
        <v>1</v>
      </c>
      <c r="AX594" s="380" t="n">
        <v>45274.6944444445</v>
      </c>
      <c r="AY594" s="380" t="n">
        <v>45274.4166666667</v>
      </c>
      <c r="AZ594" s="0" t="n">
        <v>1</v>
      </c>
      <c r="BA594" s="0" t="s">
        <v>19162</v>
      </c>
      <c r="BB594" s="0" t="n">
        <v>0</v>
      </c>
      <c r="BC594" s="380" t="n">
        <v>25569.125</v>
      </c>
      <c r="BD594" s="0" t="s">
        <v>2170</v>
      </c>
      <c r="BE594" s="0" t="s">
        <v>2170</v>
      </c>
      <c r="BF594" s="0" t="s">
        <v>2118</v>
      </c>
    </row>
    <row r="595" customFormat="false" ht="15" hidden="false" customHeight="false" outlineLevel="0" collapsed="false">
      <c r="A595" s="0" t="s">
        <v>22045</v>
      </c>
      <c r="B595" s="0" t="s">
        <v>22046</v>
      </c>
      <c r="C595" s="0" t="s">
        <v>22045</v>
      </c>
      <c r="D595" s="0" t="s">
        <v>2133</v>
      </c>
      <c r="E595" s="0" t="s">
        <v>22045</v>
      </c>
      <c r="F595" s="0" t="n">
        <v>1</v>
      </c>
      <c r="G595" s="0" t="s">
        <v>434</v>
      </c>
      <c r="H595" s="0" t="s">
        <v>2170</v>
      </c>
      <c r="I595" s="0" t="s">
        <v>2170</v>
      </c>
      <c r="J595" s="0" t="s">
        <v>2170</v>
      </c>
      <c r="K595" s="0" t="s">
        <v>2170</v>
      </c>
      <c r="L595" s="0" t="s">
        <v>2170</v>
      </c>
      <c r="M595" s="0" t="s">
        <v>2170</v>
      </c>
      <c r="N595" s="0" t="n">
        <f aca="false">FALSE()</f>
        <v>0</v>
      </c>
      <c r="O595" s="0" t="s">
        <v>22047</v>
      </c>
      <c r="P595" s="0" t="s">
        <v>17780</v>
      </c>
      <c r="Q595" s="0" t="n">
        <v>12</v>
      </c>
      <c r="R595" s="380" t="n">
        <v>46115.125</v>
      </c>
      <c r="S595" s="223" t="n">
        <v>300</v>
      </c>
      <c r="T595" s="0" t="s">
        <v>2132</v>
      </c>
      <c r="U595" s="380" t="n">
        <v>44624.125</v>
      </c>
      <c r="V595" s="380" t="n">
        <v>44795.125</v>
      </c>
      <c r="W595" s="0" t="s">
        <v>2132</v>
      </c>
      <c r="X595" s="0" t="s">
        <v>20911</v>
      </c>
      <c r="Y595" s="0" t="s">
        <v>601</v>
      </c>
      <c r="Z595" s="0" t="s">
        <v>2602</v>
      </c>
      <c r="AA595" s="0" t="s">
        <v>610</v>
      </c>
      <c r="AB595" s="0" t="s">
        <v>17781</v>
      </c>
      <c r="AC595" s="0" t="n">
        <v>250000</v>
      </c>
      <c r="AD595" s="0" t="n">
        <v>250000</v>
      </c>
      <c r="AE595" s="0" t="n">
        <v>5</v>
      </c>
      <c r="AF595" s="0" t="n">
        <f aca="false">FALSE()</f>
        <v>0</v>
      </c>
      <c r="AG595" s="0" t="n">
        <f aca="false">TRUE()</f>
        <v>1</v>
      </c>
      <c r="AH595" s="0" t="n">
        <f aca="false">TRUE()</f>
        <v>1</v>
      </c>
      <c r="AI595" s="0" t="n">
        <f aca="false">FALSE()</f>
        <v>0</v>
      </c>
      <c r="AJ595" s="0" t="n">
        <f aca="false">FALSE()</f>
        <v>0</v>
      </c>
      <c r="AK595" s="0" t="n">
        <f aca="false">TRUE()</f>
        <v>1</v>
      </c>
      <c r="AL595" s="0" t="s">
        <v>2129</v>
      </c>
      <c r="AM595" s="0" t="n">
        <f aca="false">TRUE()</f>
        <v>1</v>
      </c>
      <c r="AN595" s="0" t="s">
        <v>22048</v>
      </c>
      <c r="AO595" s="0" t="n">
        <v>1</v>
      </c>
      <c r="AP595" s="0" t="s">
        <v>22049</v>
      </c>
      <c r="AQ595" s="0" t="s">
        <v>22050</v>
      </c>
      <c r="AR595" s="0" t="n">
        <f aca="false">TRUE()</f>
        <v>1</v>
      </c>
      <c r="AS595" s="0" t="n">
        <f aca="false">FALSE()</f>
        <v>0</v>
      </c>
      <c r="AT595" s="0" t="n">
        <f aca="false">FALSE()</f>
        <v>0</v>
      </c>
      <c r="AU595" s="0" t="n">
        <f aca="false">FALSE()</f>
        <v>0</v>
      </c>
      <c r="AV595" s="0" t="n">
        <f aca="false">FALSE()</f>
        <v>0</v>
      </c>
      <c r="AW595" s="0" t="n">
        <f aca="false">FALSE()</f>
        <v>0</v>
      </c>
      <c r="AX595" s="380" t="n">
        <v>44795.7548611111</v>
      </c>
      <c r="AY595" s="380" t="n">
        <v>44795.4166666667</v>
      </c>
      <c r="AZ595" s="0" t="n">
        <v>3</v>
      </c>
      <c r="BA595" s="0" t="s">
        <v>22051</v>
      </c>
      <c r="BB595" s="0" t="n">
        <v>0</v>
      </c>
      <c r="BC595" s="380" t="n">
        <v>25569.125</v>
      </c>
      <c r="BD595" s="0" t="s">
        <v>2170</v>
      </c>
      <c r="BE595" s="0" t="s">
        <v>2170</v>
      </c>
      <c r="BF595" s="0" t="s">
        <v>604</v>
      </c>
    </row>
    <row r="596" customFormat="false" ht="15" hidden="false" customHeight="false" outlineLevel="0" collapsed="false">
      <c r="A596" s="0" t="s">
        <v>22052</v>
      </c>
      <c r="B596" s="0" t="s">
        <v>22053</v>
      </c>
      <c r="C596" s="0" t="s">
        <v>22052</v>
      </c>
      <c r="D596" s="0" t="s">
        <v>2133</v>
      </c>
      <c r="E596" s="0" t="s">
        <v>22052</v>
      </c>
      <c r="F596" s="0" t="n">
        <v>1</v>
      </c>
      <c r="G596" s="0" t="s">
        <v>434</v>
      </c>
      <c r="H596" s="0" t="s">
        <v>2170</v>
      </c>
      <c r="I596" s="0" t="s">
        <v>2170</v>
      </c>
      <c r="J596" s="0" t="s">
        <v>2170</v>
      </c>
      <c r="K596" s="0" t="s">
        <v>2170</v>
      </c>
      <c r="L596" s="0" t="s">
        <v>2170</v>
      </c>
      <c r="M596" s="0" t="s">
        <v>2170</v>
      </c>
      <c r="N596" s="0" t="n">
        <f aca="false">FALSE()</f>
        <v>0</v>
      </c>
      <c r="O596" s="0" t="s">
        <v>22054</v>
      </c>
      <c r="P596" s="0" t="s">
        <v>17838</v>
      </c>
      <c r="Q596" s="0" t="n">
        <v>4</v>
      </c>
      <c r="R596" s="380" t="n">
        <v>46431.125</v>
      </c>
      <c r="S596" s="223" t="n">
        <v>1000</v>
      </c>
      <c r="T596" s="0" t="s">
        <v>2132</v>
      </c>
      <c r="U596" s="380" t="n">
        <v>45454.125</v>
      </c>
      <c r="V596" s="380" t="n">
        <v>45461.125</v>
      </c>
      <c r="W596" s="0" t="s">
        <v>2132</v>
      </c>
      <c r="X596" s="0" t="s">
        <v>22055</v>
      </c>
      <c r="Y596" s="0" t="s">
        <v>601</v>
      </c>
      <c r="Z596" s="0" t="s">
        <v>2602</v>
      </c>
      <c r="AA596" s="0" t="s">
        <v>2684</v>
      </c>
      <c r="AB596" s="0" t="s">
        <v>17781</v>
      </c>
      <c r="AC596" s="0" t="n">
        <v>10000000</v>
      </c>
      <c r="AD596" s="0" t="n">
        <v>10000000</v>
      </c>
      <c r="AE596" s="0" t="n">
        <v>5</v>
      </c>
      <c r="AF596" s="0" t="n">
        <f aca="false">FALSE()</f>
        <v>0</v>
      </c>
      <c r="AG596" s="0" t="n">
        <f aca="false">TRUE()</f>
        <v>1</v>
      </c>
      <c r="AH596" s="0" t="n">
        <f aca="false">TRUE()</f>
        <v>1</v>
      </c>
      <c r="AI596" s="0" t="n">
        <f aca="false">TRUE()</f>
        <v>1</v>
      </c>
      <c r="AJ596" s="0" t="n">
        <f aca="false">FALSE()</f>
        <v>0</v>
      </c>
      <c r="AK596" s="0" t="n">
        <f aca="false">FALSE()</f>
        <v>0</v>
      </c>
      <c r="AL596" s="0" t="s">
        <v>2129</v>
      </c>
      <c r="AM596" s="0" t="n">
        <f aca="false">TRUE()</f>
        <v>1</v>
      </c>
      <c r="AN596" s="0" t="s">
        <v>22056</v>
      </c>
      <c r="AO596" s="0" t="n">
        <v>1</v>
      </c>
      <c r="AP596" s="0" t="s">
        <v>22057</v>
      </c>
      <c r="AQ596" s="0" t="s">
        <v>22058</v>
      </c>
      <c r="AR596" s="0" t="n">
        <f aca="false">TRUE()</f>
        <v>1</v>
      </c>
      <c r="AS596" s="0" t="n">
        <f aca="false">FALSE()</f>
        <v>0</v>
      </c>
      <c r="AT596" s="0" t="n">
        <f aca="false">FALSE()</f>
        <v>0</v>
      </c>
      <c r="AU596" s="0" t="n">
        <f aca="false">FALSE()</f>
        <v>0</v>
      </c>
      <c r="AV596" s="0" t="n">
        <f aca="false">FALSE()</f>
        <v>0</v>
      </c>
      <c r="AW596" s="0" t="n">
        <f aca="false">TRUE()</f>
        <v>1</v>
      </c>
      <c r="AX596" s="380" t="n">
        <v>45461.6402777778</v>
      </c>
      <c r="AY596" s="380" t="n">
        <v>45461.125</v>
      </c>
      <c r="AZ596" s="0" t="n">
        <v>1</v>
      </c>
      <c r="BA596" s="0" t="s">
        <v>22059</v>
      </c>
      <c r="BB596" s="0" t="n">
        <v>0</v>
      </c>
      <c r="BC596" s="380" t="n">
        <v>25569.125</v>
      </c>
      <c r="BD596" s="0" t="s">
        <v>2170</v>
      </c>
      <c r="BE596" s="0" t="s">
        <v>2170</v>
      </c>
      <c r="BF596" s="0" t="s">
        <v>17868</v>
      </c>
    </row>
    <row r="597" customFormat="false" ht="15" hidden="false" customHeight="false" outlineLevel="0" collapsed="false">
      <c r="A597" s="0" t="s">
        <v>22060</v>
      </c>
      <c r="B597" s="0" t="s">
        <v>22061</v>
      </c>
      <c r="C597" s="0" t="s">
        <v>22060</v>
      </c>
      <c r="D597" s="0" t="s">
        <v>2133</v>
      </c>
      <c r="E597" s="0" t="s">
        <v>22060</v>
      </c>
      <c r="F597" s="0" t="n">
        <v>1</v>
      </c>
      <c r="G597" s="0" t="s">
        <v>434</v>
      </c>
      <c r="H597" s="0" t="s">
        <v>2170</v>
      </c>
      <c r="I597" s="0" t="s">
        <v>2170</v>
      </c>
      <c r="J597" s="0" t="s">
        <v>2170</v>
      </c>
      <c r="K597" s="0" t="s">
        <v>2170</v>
      </c>
      <c r="L597" s="0" t="s">
        <v>2170</v>
      </c>
      <c r="M597" s="0" t="s">
        <v>2170</v>
      </c>
      <c r="N597" s="0" t="n">
        <f aca="false">FALSE()</f>
        <v>0</v>
      </c>
      <c r="O597" s="0" t="s">
        <v>22062</v>
      </c>
      <c r="P597" s="0" t="s">
        <v>17780</v>
      </c>
      <c r="Q597" s="0" t="n">
        <v>4</v>
      </c>
      <c r="R597" s="380" t="n">
        <v>46064.125</v>
      </c>
      <c r="S597" s="223" t="n">
        <v>1000</v>
      </c>
      <c r="T597" s="0" t="s">
        <v>2132</v>
      </c>
      <c r="U597" s="380" t="n">
        <v>44965.125</v>
      </c>
      <c r="V597" s="380" t="n">
        <v>44972.125</v>
      </c>
      <c r="W597" s="0" t="s">
        <v>2132</v>
      </c>
      <c r="X597" s="0" t="s">
        <v>22063</v>
      </c>
      <c r="Y597" s="0" t="s">
        <v>601</v>
      </c>
      <c r="Z597" s="0" t="s">
        <v>2602</v>
      </c>
      <c r="AA597" s="0" t="s">
        <v>2684</v>
      </c>
      <c r="AB597" s="0" t="s">
        <v>17781</v>
      </c>
      <c r="AC597" s="0" t="n">
        <v>10000000</v>
      </c>
      <c r="AD597" s="0" t="n">
        <v>10000000</v>
      </c>
      <c r="AE597" s="0" t="n">
        <v>5</v>
      </c>
      <c r="AF597" s="0" t="n">
        <f aca="false">FALSE()</f>
        <v>0</v>
      </c>
      <c r="AG597" s="0" t="n">
        <f aca="false">TRUE()</f>
        <v>1</v>
      </c>
      <c r="AH597" s="0" t="n">
        <f aca="false">TRUE()</f>
        <v>1</v>
      </c>
      <c r="AI597" s="0" t="n">
        <f aca="false">FALSE()</f>
        <v>0</v>
      </c>
      <c r="AJ597" s="0" t="n">
        <f aca="false">FALSE()</f>
        <v>0</v>
      </c>
      <c r="AK597" s="0" t="n">
        <f aca="false">FALSE()</f>
        <v>0</v>
      </c>
      <c r="AL597" s="0" t="s">
        <v>2129</v>
      </c>
      <c r="AM597" s="0" t="n">
        <f aca="false">TRUE()</f>
        <v>1</v>
      </c>
      <c r="AN597" s="0" t="s">
        <v>22064</v>
      </c>
      <c r="AO597" s="0" t="n">
        <v>1</v>
      </c>
      <c r="AP597" s="0" t="s">
        <v>22065</v>
      </c>
      <c r="AQ597" s="0" t="s">
        <v>22066</v>
      </c>
      <c r="AR597" s="0" t="n">
        <f aca="false">TRUE()</f>
        <v>1</v>
      </c>
      <c r="AS597" s="0" t="n">
        <f aca="false">FALSE()</f>
        <v>0</v>
      </c>
      <c r="AT597" s="0" t="n">
        <f aca="false">FALSE()</f>
        <v>0</v>
      </c>
      <c r="AU597" s="0" t="n">
        <f aca="false">FALSE()</f>
        <v>0</v>
      </c>
      <c r="AV597" s="0" t="n">
        <f aca="false">FALSE()</f>
        <v>0</v>
      </c>
      <c r="AW597" s="0" t="n">
        <f aca="false">TRUE()</f>
        <v>1</v>
      </c>
      <c r="AX597" s="380" t="n">
        <v>44972.6208333333</v>
      </c>
      <c r="AY597" s="380" t="n">
        <v>44972.4166666667</v>
      </c>
      <c r="AZ597" s="0" t="n">
        <v>1</v>
      </c>
      <c r="BA597" s="0" t="s">
        <v>4243</v>
      </c>
      <c r="BB597" s="0" t="n">
        <v>0</v>
      </c>
      <c r="BC597" s="380" t="n">
        <v>25569.125</v>
      </c>
      <c r="BD597" s="0" t="s">
        <v>2170</v>
      </c>
      <c r="BE597" s="0" t="s">
        <v>2170</v>
      </c>
      <c r="BF597" s="0" t="s">
        <v>2118</v>
      </c>
    </row>
    <row r="598" customFormat="false" ht="15" hidden="false" customHeight="false" outlineLevel="0" collapsed="false">
      <c r="A598" s="0" t="s">
        <v>22067</v>
      </c>
      <c r="B598" s="0" t="s">
        <v>22068</v>
      </c>
      <c r="C598" s="0" t="s">
        <v>22067</v>
      </c>
      <c r="D598" s="0" t="s">
        <v>2133</v>
      </c>
      <c r="E598" s="0" t="s">
        <v>22067</v>
      </c>
      <c r="F598" s="0" t="n">
        <v>1</v>
      </c>
      <c r="G598" s="0" t="s">
        <v>434</v>
      </c>
      <c r="H598" s="0" t="s">
        <v>2170</v>
      </c>
      <c r="I598" s="0" t="s">
        <v>2170</v>
      </c>
      <c r="J598" s="0" t="s">
        <v>2170</v>
      </c>
      <c r="K598" s="0" t="s">
        <v>2170</v>
      </c>
      <c r="L598" s="0" t="s">
        <v>2170</v>
      </c>
      <c r="M598" s="0" t="s">
        <v>2170</v>
      </c>
      <c r="N598" s="0" t="n">
        <f aca="false">FALSE()</f>
        <v>0</v>
      </c>
      <c r="O598" s="0" t="s">
        <v>22069</v>
      </c>
      <c r="P598" s="0" t="s">
        <v>17780</v>
      </c>
      <c r="Q598" s="0" t="n">
        <v>2</v>
      </c>
      <c r="R598" s="380" t="n">
        <v>48849.125</v>
      </c>
      <c r="S598" s="223" t="n">
        <v>1000</v>
      </c>
      <c r="T598" s="0" t="s">
        <v>2132</v>
      </c>
      <c r="U598" s="380" t="n">
        <v>44351.125</v>
      </c>
      <c r="V598" s="380" t="n">
        <v>45196.125</v>
      </c>
      <c r="W598" s="0" t="s">
        <v>2132</v>
      </c>
      <c r="X598" s="0" t="s">
        <v>22070</v>
      </c>
      <c r="Y598" s="0" t="s">
        <v>601</v>
      </c>
      <c r="Z598" s="0" t="s">
        <v>2602</v>
      </c>
      <c r="AA598" s="0" t="s">
        <v>610</v>
      </c>
      <c r="AB598" s="0" t="s">
        <v>17781</v>
      </c>
      <c r="AC598" s="0" t="n">
        <v>3402112</v>
      </c>
      <c r="AD598" s="0" t="n">
        <v>5000000</v>
      </c>
      <c r="AE598" s="0" t="n">
        <v>5</v>
      </c>
      <c r="AF598" s="0" t="n">
        <f aca="false">FALSE()</f>
        <v>0</v>
      </c>
      <c r="AG598" s="0" t="n">
        <f aca="false">TRUE()</f>
        <v>1</v>
      </c>
      <c r="AH598" s="0" t="n">
        <f aca="false">TRUE()</f>
        <v>1</v>
      </c>
      <c r="AI598" s="0" t="n">
        <f aca="false">FALSE()</f>
        <v>0</v>
      </c>
      <c r="AJ598" s="0" t="n">
        <f aca="false">FALSE()</f>
        <v>0</v>
      </c>
      <c r="AK598" s="0" t="n">
        <f aca="false">FALSE()</f>
        <v>0</v>
      </c>
      <c r="AL598" s="0" t="s">
        <v>2129</v>
      </c>
      <c r="AM598" s="0" t="n">
        <f aca="false">TRUE()</f>
        <v>1</v>
      </c>
      <c r="AN598" s="0" t="s">
        <v>22071</v>
      </c>
      <c r="AO598" s="0" t="n">
        <v>1</v>
      </c>
      <c r="AP598" s="0" t="s">
        <v>22072</v>
      </c>
      <c r="AQ598" s="0" t="s">
        <v>22073</v>
      </c>
      <c r="AR598" s="0" t="n">
        <f aca="false">TRUE()</f>
        <v>1</v>
      </c>
      <c r="AS598" s="0" t="n">
        <f aca="false">FALSE()</f>
        <v>0</v>
      </c>
      <c r="AT598" s="0" t="n">
        <f aca="false">FALSE()</f>
        <v>0</v>
      </c>
      <c r="AU598" s="0" t="n">
        <f aca="false">FALSE()</f>
        <v>0</v>
      </c>
      <c r="AV598" s="0" t="n">
        <f aca="false">FALSE()</f>
        <v>0</v>
      </c>
      <c r="AW598" s="0" t="n">
        <f aca="false">TRUE()</f>
        <v>1</v>
      </c>
      <c r="AX598" s="380" t="n">
        <v>45196.70625</v>
      </c>
      <c r="AY598" s="380" t="n">
        <v>45196.4166666667</v>
      </c>
      <c r="AZ598" s="0" t="n">
        <v>1</v>
      </c>
      <c r="BA598" s="0" t="s">
        <v>22074</v>
      </c>
      <c r="BB598" s="0" t="n">
        <v>0</v>
      </c>
      <c r="BC598" s="380" t="n">
        <v>46473.125</v>
      </c>
      <c r="BD598" s="0" t="s">
        <v>2170</v>
      </c>
      <c r="BE598" s="0" t="s">
        <v>2170</v>
      </c>
      <c r="BF598" s="0" t="s">
        <v>2118</v>
      </c>
    </row>
    <row r="599" customFormat="false" ht="15" hidden="false" customHeight="false" outlineLevel="0" collapsed="false">
      <c r="A599" s="0" t="s">
        <v>22075</v>
      </c>
      <c r="B599" s="0" t="s">
        <v>22076</v>
      </c>
      <c r="C599" s="0" t="s">
        <v>22075</v>
      </c>
      <c r="D599" s="0" t="s">
        <v>2133</v>
      </c>
      <c r="E599" s="0" t="s">
        <v>22075</v>
      </c>
      <c r="F599" s="0" t="n">
        <v>1</v>
      </c>
      <c r="G599" s="0" t="s">
        <v>434</v>
      </c>
      <c r="H599" s="0" t="s">
        <v>2170</v>
      </c>
      <c r="I599" s="0" t="s">
        <v>2170</v>
      </c>
      <c r="J599" s="0" t="s">
        <v>2170</v>
      </c>
      <c r="K599" s="0" t="s">
        <v>2170</v>
      </c>
      <c r="L599" s="0" t="s">
        <v>2170</v>
      </c>
      <c r="M599" s="0" t="s">
        <v>2170</v>
      </c>
      <c r="N599" s="0" t="n">
        <f aca="false">FALSE()</f>
        <v>0</v>
      </c>
      <c r="O599" s="0" t="s">
        <v>22077</v>
      </c>
      <c r="P599" s="0" t="s">
        <v>17780</v>
      </c>
      <c r="Q599" s="0" t="n">
        <v>4</v>
      </c>
      <c r="R599" s="380" t="n">
        <v>46525.125</v>
      </c>
      <c r="S599" s="223" t="n">
        <v>1000</v>
      </c>
      <c r="T599" s="0" t="s">
        <v>2132</v>
      </c>
      <c r="U599" s="380" t="n">
        <v>45419.125</v>
      </c>
      <c r="V599" s="380" t="n">
        <v>45433.125</v>
      </c>
      <c r="W599" s="0" t="s">
        <v>2132</v>
      </c>
      <c r="X599" s="0" t="s">
        <v>21143</v>
      </c>
      <c r="Y599" s="0" t="s">
        <v>601</v>
      </c>
      <c r="Z599" s="0" t="s">
        <v>2602</v>
      </c>
      <c r="AA599" s="0" t="s">
        <v>2451</v>
      </c>
      <c r="AB599" s="0" t="s">
        <v>17781</v>
      </c>
      <c r="AC599" s="0" t="n">
        <v>250000</v>
      </c>
      <c r="AD599" s="0" t="n">
        <v>250000</v>
      </c>
      <c r="AE599" s="0" t="n">
        <v>5</v>
      </c>
      <c r="AF599" s="0" t="n">
        <f aca="false">FALSE()</f>
        <v>0</v>
      </c>
      <c r="AG599" s="0" t="n">
        <f aca="false">TRUE()</f>
        <v>1</v>
      </c>
      <c r="AH599" s="0" t="n">
        <f aca="false">TRUE()</f>
        <v>1</v>
      </c>
      <c r="AI599" s="0" t="n">
        <f aca="false">FALSE()</f>
        <v>0</v>
      </c>
      <c r="AJ599" s="0" t="n">
        <f aca="false">FALSE()</f>
        <v>0</v>
      </c>
      <c r="AK599" s="0" t="n">
        <f aca="false">FALSE()</f>
        <v>0</v>
      </c>
      <c r="AL599" s="0" t="s">
        <v>2129</v>
      </c>
      <c r="AM599" s="0" t="n">
        <f aca="false">TRUE()</f>
        <v>1</v>
      </c>
      <c r="AN599" s="0" t="s">
        <v>22078</v>
      </c>
      <c r="AO599" s="0" t="n">
        <v>1</v>
      </c>
      <c r="AP599" s="0" t="s">
        <v>22079</v>
      </c>
      <c r="AQ599" s="0" t="s">
        <v>22080</v>
      </c>
      <c r="AR599" s="0" t="n">
        <f aca="false">TRUE()</f>
        <v>1</v>
      </c>
      <c r="AS599" s="0" t="n">
        <f aca="false">FALSE()</f>
        <v>0</v>
      </c>
      <c r="AT599" s="0" t="n">
        <f aca="false">FALSE()</f>
        <v>0</v>
      </c>
      <c r="AU599" s="0" t="n">
        <f aca="false">FALSE()</f>
        <v>0</v>
      </c>
      <c r="AV599" s="0" t="n">
        <f aca="false">FALSE()</f>
        <v>0</v>
      </c>
      <c r="AW599" s="0" t="n">
        <f aca="false">TRUE()</f>
        <v>1</v>
      </c>
      <c r="AX599" s="380" t="n">
        <v>45433.6875</v>
      </c>
      <c r="AY599" s="380" t="n">
        <v>45433.125</v>
      </c>
      <c r="AZ599" s="0" t="n">
        <v>2</v>
      </c>
      <c r="BA599" s="0" t="s">
        <v>22081</v>
      </c>
      <c r="BB599" s="0" t="n">
        <v>0</v>
      </c>
      <c r="BC599" s="380" t="n">
        <v>46161.125</v>
      </c>
      <c r="BD599" s="0" t="s">
        <v>2170</v>
      </c>
      <c r="BE599" s="0" t="s">
        <v>2170</v>
      </c>
      <c r="BF599" s="0" t="s">
        <v>604</v>
      </c>
    </row>
    <row r="600" customFormat="false" ht="15" hidden="false" customHeight="false" outlineLevel="0" collapsed="false">
      <c r="A600" s="0" t="s">
        <v>22082</v>
      </c>
      <c r="B600" s="0" t="s">
        <v>22083</v>
      </c>
      <c r="C600" s="0" t="s">
        <v>22082</v>
      </c>
      <c r="D600" s="0" t="s">
        <v>2133</v>
      </c>
      <c r="E600" s="0" t="s">
        <v>22082</v>
      </c>
      <c r="F600" s="0" t="n">
        <v>1</v>
      </c>
      <c r="G600" s="0" t="s">
        <v>434</v>
      </c>
      <c r="H600" s="0" t="s">
        <v>2170</v>
      </c>
      <c r="I600" s="0" t="s">
        <v>2170</v>
      </c>
      <c r="J600" s="0" t="s">
        <v>2170</v>
      </c>
      <c r="K600" s="0" t="s">
        <v>2170</v>
      </c>
      <c r="L600" s="0" t="s">
        <v>2170</v>
      </c>
      <c r="M600" s="0" t="s">
        <v>2170</v>
      </c>
      <c r="N600" s="0" t="n">
        <f aca="false">FALSE()</f>
        <v>0</v>
      </c>
      <c r="O600" s="0" t="s">
        <v>22084</v>
      </c>
      <c r="P600" s="0" t="s">
        <v>17780</v>
      </c>
      <c r="Q600" s="0" t="n">
        <v>4</v>
      </c>
      <c r="R600" s="380" t="n">
        <v>47225.125</v>
      </c>
      <c r="S600" s="223" t="n">
        <v>1000</v>
      </c>
      <c r="T600" s="0" t="s">
        <v>2132</v>
      </c>
      <c r="U600" s="380" t="n">
        <v>45398.125</v>
      </c>
      <c r="V600" s="380" t="n">
        <v>45405.125</v>
      </c>
      <c r="W600" s="0" t="s">
        <v>2132</v>
      </c>
      <c r="X600" s="0" t="s">
        <v>2170</v>
      </c>
      <c r="Y600" s="0" t="s">
        <v>601</v>
      </c>
      <c r="Z600" s="0" t="s">
        <v>2602</v>
      </c>
      <c r="AA600" s="0" t="s">
        <v>2116</v>
      </c>
      <c r="AB600" s="0" t="s">
        <v>17781</v>
      </c>
      <c r="AC600" s="0" t="n">
        <v>100000</v>
      </c>
      <c r="AD600" s="0" t="n">
        <v>100000</v>
      </c>
      <c r="AE600" s="0" t="n">
        <v>5</v>
      </c>
      <c r="AF600" s="0" t="n">
        <f aca="false">FALSE()</f>
        <v>0</v>
      </c>
      <c r="AG600" s="0" t="n">
        <f aca="false">TRUE()</f>
        <v>1</v>
      </c>
      <c r="AH600" s="0" t="n">
        <f aca="false">TRUE()</f>
        <v>1</v>
      </c>
      <c r="AI600" s="0" t="n">
        <f aca="false">FALSE()</f>
        <v>0</v>
      </c>
      <c r="AJ600" s="0" t="n">
        <f aca="false">FALSE()</f>
        <v>0</v>
      </c>
      <c r="AK600" s="0" t="n">
        <f aca="false">TRUE()</f>
        <v>1</v>
      </c>
      <c r="AL600" s="0" t="s">
        <v>2129</v>
      </c>
      <c r="AM600" s="0" t="n">
        <f aca="false">TRUE()</f>
        <v>1</v>
      </c>
      <c r="AN600" s="0" t="s">
        <v>22085</v>
      </c>
      <c r="AO600" s="0" t="n">
        <v>1</v>
      </c>
      <c r="AP600" s="0" t="s">
        <v>22086</v>
      </c>
      <c r="AQ600" s="0" t="s">
        <v>22087</v>
      </c>
      <c r="AR600" s="0" t="n">
        <f aca="false">TRUE()</f>
        <v>1</v>
      </c>
      <c r="AS600" s="0" t="n">
        <f aca="false">FALSE()</f>
        <v>0</v>
      </c>
      <c r="AT600" s="0" t="n">
        <f aca="false">FALSE()</f>
        <v>0</v>
      </c>
      <c r="AU600" s="0" t="n">
        <f aca="false">FALSE()</f>
        <v>0</v>
      </c>
      <c r="AV600" s="0" t="n">
        <f aca="false">FALSE()</f>
        <v>0</v>
      </c>
      <c r="AW600" s="0" t="n">
        <f aca="false">TRUE()</f>
        <v>1</v>
      </c>
      <c r="AX600" s="380" t="n">
        <v>45405.6875</v>
      </c>
      <c r="AY600" s="380" t="n">
        <v>45405.125</v>
      </c>
      <c r="AZ600" s="0" t="n">
        <v>2</v>
      </c>
      <c r="BA600" s="0" t="s">
        <v>18689</v>
      </c>
      <c r="BB600" s="0" t="n">
        <v>0</v>
      </c>
      <c r="BC600" s="380" t="n">
        <v>46497.125</v>
      </c>
      <c r="BD600" s="0" t="s">
        <v>2170</v>
      </c>
      <c r="BE600" s="0" t="s">
        <v>2170</v>
      </c>
      <c r="BF600" s="0" t="s">
        <v>604</v>
      </c>
    </row>
    <row r="601" customFormat="false" ht="15" hidden="false" customHeight="false" outlineLevel="0" collapsed="false">
      <c r="A601" s="0" t="s">
        <v>22088</v>
      </c>
      <c r="B601" s="0" t="s">
        <v>22089</v>
      </c>
      <c r="C601" s="0" t="s">
        <v>22088</v>
      </c>
      <c r="D601" s="0" t="s">
        <v>2133</v>
      </c>
      <c r="E601" s="0" t="s">
        <v>22088</v>
      </c>
      <c r="F601" s="0" t="n">
        <v>1</v>
      </c>
      <c r="G601" s="0" t="s">
        <v>434</v>
      </c>
      <c r="H601" s="0" t="s">
        <v>2596</v>
      </c>
      <c r="I601" s="0" t="s">
        <v>2596</v>
      </c>
      <c r="J601" s="0" t="s">
        <v>12506</v>
      </c>
      <c r="K601" s="0" t="s">
        <v>2170</v>
      </c>
      <c r="L601" s="0" t="s">
        <v>12506</v>
      </c>
      <c r="M601" s="0" t="s">
        <v>2170</v>
      </c>
      <c r="N601" s="0" t="n">
        <f aca="false">FALSE()</f>
        <v>0</v>
      </c>
      <c r="O601" s="0" t="s">
        <v>22090</v>
      </c>
      <c r="P601" s="0" t="s">
        <v>17780</v>
      </c>
      <c r="Q601" s="0" t="n">
        <v>12</v>
      </c>
      <c r="R601" s="380" t="n">
        <v>46150.125</v>
      </c>
      <c r="S601" s="223" t="n">
        <v>1000</v>
      </c>
      <c r="T601" s="0" t="s">
        <v>2132</v>
      </c>
      <c r="U601" s="380" t="n">
        <v>44179.125</v>
      </c>
      <c r="V601" s="380" t="n">
        <v>45065.125</v>
      </c>
      <c r="W601" s="0" t="s">
        <v>2132</v>
      </c>
      <c r="X601" s="0" t="s">
        <v>22091</v>
      </c>
      <c r="Y601" s="0" t="s">
        <v>601</v>
      </c>
      <c r="Z601" s="0" t="s">
        <v>2602</v>
      </c>
      <c r="AA601" s="0" t="s">
        <v>610</v>
      </c>
      <c r="AB601" s="0" t="s">
        <v>17781</v>
      </c>
      <c r="AC601" s="0" t="n">
        <v>25000000</v>
      </c>
      <c r="AD601" s="0" t="n">
        <v>15000000</v>
      </c>
      <c r="AE601" s="0" t="n">
        <v>5</v>
      </c>
      <c r="AF601" s="0" t="n">
        <f aca="false">FALSE()</f>
        <v>0</v>
      </c>
      <c r="AG601" s="0" t="n">
        <f aca="false">TRUE()</f>
        <v>1</v>
      </c>
      <c r="AH601" s="0" t="n">
        <f aca="false">TRUE()</f>
        <v>1</v>
      </c>
      <c r="AI601" s="0" t="n">
        <f aca="false">TRUE()</f>
        <v>1</v>
      </c>
      <c r="AJ601" s="0" t="n">
        <f aca="false">FALSE()</f>
        <v>0</v>
      </c>
      <c r="AK601" s="0" t="n">
        <f aca="false">FALSE()</f>
        <v>0</v>
      </c>
      <c r="AL601" s="0" t="s">
        <v>2129</v>
      </c>
      <c r="AM601" s="0" t="n">
        <f aca="false">TRUE()</f>
        <v>1</v>
      </c>
      <c r="AN601" s="0" t="s">
        <v>22092</v>
      </c>
      <c r="AO601" s="0" t="n">
        <v>1</v>
      </c>
      <c r="AP601" s="0" t="s">
        <v>22093</v>
      </c>
      <c r="AQ601" s="0" t="s">
        <v>22094</v>
      </c>
      <c r="AR601" s="0" t="n">
        <f aca="false">TRUE()</f>
        <v>1</v>
      </c>
      <c r="AS601" s="0" t="n">
        <f aca="false">FALSE()</f>
        <v>0</v>
      </c>
      <c r="AT601" s="0" t="n">
        <f aca="false">FALSE()</f>
        <v>0</v>
      </c>
      <c r="AU601" s="0" t="n">
        <f aca="false">FALSE()</f>
        <v>0</v>
      </c>
      <c r="AV601" s="0" t="n">
        <f aca="false">FALSE()</f>
        <v>0</v>
      </c>
      <c r="AW601" s="0" t="n">
        <f aca="false">TRUE()</f>
        <v>1</v>
      </c>
      <c r="AX601" s="380" t="n">
        <v>45065.6972222222</v>
      </c>
      <c r="AY601" s="380" t="n">
        <v>45065.4166666667</v>
      </c>
      <c r="AZ601" s="0" t="n">
        <v>1</v>
      </c>
      <c r="BA601" s="0" t="s">
        <v>20333</v>
      </c>
      <c r="BB601" s="0" t="n">
        <v>0</v>
      </c>
      <c r="BC601" s="380" t="n">
        <v>25569.125</v>
      </c>
      <c r="BD601" s="0" t="s">
        <v>12506</v>
      </c>
      <c r="BE601" s="0" t="s">
        <v>2170</v>
      </c>
      <c r="BF601" s="0" t="s">
        <v>17868</v>
      </c>
    </row>
    <row r="602" customFormat="false" ht="15" hidden="false" customHeight="false" outlineLevel="0" collapsed="false">
      <c r="A602" s="0" t="s">
        <v>22095</v>
      </c>
      <c r="B602" s="0" t="s">
        <v>22096</v>
      </c>
      <c r="C602" s="0" t="s">
        <v>22095</v>
      </c>
      <c r="D602" s="0" t="s">
        <v>2133</v>
      </c>
      <c r="E602" s="0" t="s">
        <v>22095</v>
      </c>
      <c r="F602" s="0" t="n">
        <v>1</v>
      </c>
      <c r="G602" s="0" t="s">
        <v>434</v>
      </c>
      <c r="H602" s="0" t="s">
        <v>2170</v>
      </c>
      <c r="I602" s="0" t="s">
        <v>2170</v>
      </c>
      <c r="J602" s="0" t="s">
        <v>2170</v>
      </c>
      <c r="K602" s="0" t="s">
        <v>2170</v>
      </c>
      <c r="L602" s="0" t="s">
        <v>2170</v>
      </c>
      <c r="M602" s="0" t="s">
        <v>2170</v>
      </c>
      <c r="N602" s="0" t="n">
        <f aca="false">FALSE()</f>
        <v>0</v>
      </c>
      <c r="O602" s="0" t="s">
        <v>22097</v>
      </c>
      <c r="P602" s="0" t="s">
        <v>17780</v>
      </c>
      <c r="Q602" s="0" t="n">
        <v>4</v>
      </c>
      <c r="R602" s="380" t="n">
        <v>46731.125</v>
      </c>
      <c r="S602" s="223" t="n">
        <v>1000</v>
      </c>
      <c r="T602" s="0" t="s">
        <v>2132</v>
      </c>
      <c r="U602" s="380" t="n">
        <v>43080.125</v>
      </c>
      <c r="V602" s="380" t="n">
        <v>43091.125</v>
      </c>
      <c r="W602" s="0" t="s">
        <v>2132</v>
      </c>
      <c r="X602" s="0" t="s">
        <v>22098</v>
      </c>
      <c r="Y602" s="0" t="s">
        <v>601</v>
      </c>
      <c r="Z602" s="0" t="s">
        <v>2602</v>
      </c>
      <c r="AA602" s="0" t="s">
        <v>2114</v>
      </c>
      <c r="AB602" s="0" t="s">
        <v>17848</v>
      </c>
      <c r="AC602" s="0" t="n">
        <v>7600000</v>
      </c>
      <c r="AD602" s="0" t="n">
        <v>3600000</v>
      </c>
      <c r="AE602" s="0" t="n">
        <v>5</v>
      </c>
      <c r="AF602" s="0" t="n">
        <f aca="false">FALSE()</f>
        <v>0</v>
      </c>
      <c r="AG602" s="0" t="n">
        <f aca="false">TRUE()</f>
        <v>1</v>
      </c>
      <c r="AH602" s="0" t="n">
        <f aca="false">TRUE()</f>
        <v>1</v>
      </c>
      <c r="AI602" s="0" t="n">
        <f aca="false">FALSE()</f>
        <v>0</v>
      </c>
      <c r="AJ602" s="0" t="n">
        <f aca="false">FALSE()</f>
        <v>0</v>
      </c>
      <c r="AK602" s="0" t="n">
        <f aca="false">FALSE()</f>
        <v>0</v>
      </c>
      <c r="AL602" s="0" t="s">
        <v>2129</v>
      </c>
      <c r="AM602" s="0" t="n">
        <f aca="false">TRUE()</f>
        <v>1</v>
      </c>
      <c r="AN602" s="0" t="s">
        <v>22099</v>
      </c>
      <c r="AO602" s="0" t="n">
        <v>1</v>
      </c>
      <c r="AP602" s="0" t="s">
        <v>22100</v>
      </c>
      <c r="AQ602" s="0" t="s">
        <v>22101</v>
      </c>
      <c r="AR602" s="0" t="n">
        <f aca="false">TRUE()</f>
        <v>1</v>
      </c>
      <c r="AS602" s="0" t="n">
        <f aca="false">FALSE()</f>
        <v>0</v>
      </c>
      <c r="AT602" s="0" t="n">
        <f aca="false">FALSE()</f>
        <v>0</v>
      </c>
      <c r="AU602" s="0" t="n">
        <f aca="false">FALSE()</f>
        <v>0</v>
      </c>
      <c r="AV602" s="0" t="n">
        <f aca="false">FALSE()</f>
        <v>0</v>
      </c>
      <c r="AW602" s="0" t="n">
        <f aca="false">TRUE()</f>
        <v>1</v>
      </c>
      <c r="AX602" s="380" t="n">
        <v>43166.9645833333</v>
      </c>
      <c r="AY602" s="380" t="n">
        <v>43166.4166666667</v>
      </c>
      <c r="AZ602" s="0" t="n">
        <v>3</v>
      </c>
      <c r="BA602" s="0" t="s">
        <v>22102</v>
      </c>
      <c r="BB602" s="0" t="n">
        <v>0</v>
      </c>
      <c r="BC602" s="380" t="n">
        <v>46003.125</v>
      </c>
      <c r="BD602" s="0" t="s">
        <v>2170</v>
      </c>
      <c r="BE602" s="0" t="s">
        <v>2170</v>
      </c>
      <c r="BF602" s="0" t="s">
        <v>604</v>
      </c>
    </row>
    <row r="603" customFormat="false" ht="15" hidden="false" customHeight="false" outlineLevel="0" collapsed="false">
      <c r="A603" s="0" t="s">
        <v>22103</v>
      </c>
      <c r="B603" s="0" t="s">
        <v>22104</v>
      </c>
      <c r="C603" s="0" t="s">
        <v>22103</v>
      </c>
      <c r="D603" s="0" t="s">
        <v>2133</v>
      </c>
      <c r="E603" s="0" t="s">
        <v>22103</v>
      </c>
      <c r="F603" s="0" t="n">
        <v>1</v>
      </c>
      <c r="G603" s="0" t="s">
        <v>434</v>
      </c>
      <c r="H603" s="0" t="s">
        <v>2170</v>
      </c>
      <c r="I603" s="0" t="s">
        <v>2170</v>
      </c>
      <c r="J603" s="0" t="s">
        <v>2170</v>
      </c>
      <c r="K603" s="0" t="s">
        <v>2170</v>
      </c>
      <c r="L603" s="0" t="s">
        <v>2170</v>
      </c>
      <c r="M603" s="0" t="s">
        <v>2170</v>
      </c>
      <c r="N603" s="0" t="n">
        <f aca="false">FALSE()</f>
        <v>0</v>
      </c>
      <c r="O603" s="0" t="s">
        <v>22105</v>
      </c>
      <c r="P603" s="0" t="s">
        <v>17780</v>
      </c>
      <c r="Q603" s="0" t="n">
        <v>2</v>
      </c>
      <c r="R603" s="380" t="n">
        <v>47198.125</v>
      </c>
      <c r="S603" s="223" t="n">
        <v>1000</v>
      </c>
      <c r="T603" s="0" t="s">
        <v>2132</v>
      </c>
      <c r="U603" s="380" t="n">
        <v>43556.125</v>
      </c>
      <c r="V603" s="380" t="n">
        <v>43558.125</v>
      </c>
      <c r="W603" s="0" t="s">
        <v>2132</v>
      </c>
      <c r="X603" s="0" t="s">
        <v>22106</v>
      </c>
      <c r="Y603" s="0" t="s">
        <v>601</v>
      </c>
      <c r="Z603" s="0" t="s">
        <v>2602</v>
      </c>
      <c r="AA603" s="0" t="s">
        <v>2684</v>
      </c>
      <c r="AB603" s="0" t="s">
        <v>17848</v>
      </c>
      <c r="AC603" s="0" t="n">
        <v>15000000</v>
      </c>
      <c r="AD603" s="0" t="n">
        <v>15000000</v>
      </c>
      <c r="AE603" s="0" t="n">
        <v>5</v>
      </c>
      <c r="AF603" s="0" t="n">
        <f aca="false">FALSE()</f>
        <v>0</v>
      </c>
      <c r="AG603" s="0" t="n">
        <f aca="false">TRUE()</f>
        <v>1</v>
      </c>
      <c r="AH603" s="0" t="n">
        <f aca="false">TRUE()</f>
        <v>1</v>
      </c>
      <c r="AI603" s="0" t="n">
        <f aca="false">FALSE()</f>
        <v>0</v>
      </c>
      <c r="AJ603" s="0" t="n">
        <f aca="false">FALSE()</f>
        <v>0</v>
      </c>
      <c r="AK603" s="0" t="n">
        <f aca="false">FALSE()</f>
        <v>0</v>
      </c>
      <c r="AL603" s="0" t="s">
        <v>2129</v>
      </c>
      <c r="AM603" s="0" t="n">
        <f aca="false">TRUE()</f>
        <v>1</v>
      </c>
      <c r="AN603" s="0" t="s">
        <v>22107</v>
      </c>
      <c r="AO603" s="0" t="n">
        <v>1</v>
      </c>
      <c r="AP603" s="0" t="s">
        <v>22108</v>
      </c>
      <c r="AQ603" s="0" t="s">
        <v>22109</v>
      </c>
      <c r="AR603" s="0" t="n">
        <f aca="false">TRUE()</f>
        <v>1</v>
      </c>
      <c r="AS603" s="0" t="n">
        <f aca="false">FALSE()</f>
        <v>0</v>
      </c>
      <c r="AT603" s="0" t="n">
        <f aca="false">FALSE()</f>
        <v>0</v>
      </c>
      <c r="AU603" s="0" t="n">
        <f aca="false">FALSE()</f>
        <v>0</v>
      </c>
      <c r="AV603" s="0" t="n">
        <f aca="false">FALSE()</f>
        <v>0</v>
      </c>
      <c r="AW603" s="0" t="n">
        <f aca="false">FALSE()</f>
        <v>0</v>
      </c>
      <c r="AX603" s="380" t="n">
        <v>43796.5125</v>
      </c>
      <c r="AY603" s="380" t="n">
        <v>43796.4166666667</v>
      </c>
      <c r="AZ603" s="0" t="n">
        <v>1</v>
      </c>
      <c r="BA603" s="0" t="s">
        <v>4243</v>
      </c>
      <c r="BB603" s="0" t="n">
        <v>0</v>
      </c>
      <c r="BC603" s="380" t="n">
        <v>45924.125</v>
      </c>
      <c r="BD603" s="0" t="s">
        <v>2170</v>
      </c>
      <c r="BE603" s="0" t="s">
        <v>2170</v>
      </c>
      <c r="BF603" s="0" t="s">
        <v>2118</v>
      </c>
    </row>
    <row r="604" customFormat="false" ht="15" hidden="false" customHeight="false" outlineLevel="0" collapsed="false">
      <c r="A604" s="0" t="s">
        <v>22110</v>
      </c>
      <c r="B604" s="0" t="s">
        <v>22111</v>
      </c>
      <c r="C604" s="0" t="s">
        <v>22110</v>
      </c>
      <c r="D604" s="0" t="s">
        <v>2133</v>
      </c>
      <c r="E604" s="0" t="s">
        <v>22110</v>
      </c>
      <c r="F604" s="0" t="n">
        <v>1</v>
      </c>
      <c r="G604" s="0" t="s">
        <v>434</v>
      </c>
      <c r="H604" s="0" t="s">
        <v>2170</v>
      </c>
      <c r="I604" s="0" t="s">
        <v>2170</v>
      </c>
      <c r="J604" s="0" t="s">
        <v>2170</v>
      </c>
      <c r="K604" s="0" t="s">
        <v>2170</v>
      </c>
      <c r="L604" s="0" t="s">
        <v>2170</v>
      </c>
      <c r="M604" s="0" t="s">
        <v>2170</v>
      </c>
      <c r="N604" s="0" t="n">
        <f aca="false">FALSE()</f>
        <v>0</v>
      </c>
      <c r="O604" s="0" t="s">
        <v>22112</v>
      </c>
      <c r="P604" s="0" t="s">
        <v>17780</v>
      </c>
      <c r="Q604" s="0" t="n">
        <v>12</v>
      </c>
      <c r="R604" s="380" t="n">
        <v>46562.125</v>
      </c>
      <c r="S604" s="223" t="n">
        <v>1000</v>
      </c>
      <c r="T604" s="0" t="s">
        <v>2132</v>
      </c>
      <c r="U604" s="380" t="n">
        <v>45475.125</v>
      </c>
      <c r="V604" s="380" t="n">
        <v>45482.125</v>
      </c>
      <c r="W604" s="0" t="s">
        <v>2132</v>
      </c>
      <c r="X604" s="0" t="s">
        <v>22113</v>
      </c>
      <c r="Y604" s="0" t="s">
        <v>601</v>
      </c>
      <c r="Z604" s="0" t="s">
        <v>2602</v>
      </c>
      <c r="AA604" s="0" t="s">
        <v>610</v>
      </c>
      <c r="AB604" s="0" t="s">
        <v>17781</v>
      </c>
      <c r="AC604" s="0" t="n">
        <v>300000</v>
      </c>
      <c r="AD604" s="0" t="n">
        <v>300000</v>
      </c>
      <c r="AE604" s="0" t="n">
        <v>5</v>
      </c>
      <c r="AF604" s="0" t="n">
        <f aca="false">FALSE()</f>
        <v>0</v>
      </c>
      <c r="AG604" s="0" t="n">
        <f aca="false">TRUE()</f>
        <v>1</v>
      </c>
      <c r="AH604" s="0" t="n">
        <f aca="false">TRUE()</f>
        <v>1</v>
      </c>
      <c r="AI604" s="0" t="n">
        <f aca="false">FALSE()</f>
        <v>0</v>
      </c>
      <c r="AJ604" s="0" t="n">
        <f aca="false">FALSE()</f>
        <v>0</v>
      </c>
      <c r="AK604" s="0" t="n">
        <f aca="false">TRUE()</f>
        <v>1</v>
      </c>
      <c r="AL604" s="0" t="s">
        <v>2129</v>
      </c>
      <c r="AM604" s="0" t="n">
        <f aca="false">TRUE()</f>
        <v>1</v>
      </c>
      <c r="AN604" s="0" t="s">
        <v>22114</v>
      </c>
      <c r="AO604" s="0" t="n">
        <v>1</v>
      </c>
      <c r="AP604" s="0" t="s">
        <v>22115</v>
      </c>
      <c r="AQ604" s="0" t="s">
        <v>22116</v>
      </c>
      <c r="AR604" s="0" t="n">
        <f aca="false">TRUE()</f>
        <v>1</v>
      </c>
      <c r="AS604" s="0" t="n">
        <f aca="false">FALSE()</f>
        <v>0</v>
      </c>
      <c r="AT604" s="0" t="n">
        <f aca="false">FALSE()</f>
        <v>0</v>
      </c>
      <c r="AU604" s="0" t="n">
        <f aca="false">FALSE()</f>
        <v>0</v>
      </c>
      <c r="AV604" s="0" t="n">
        <f aca="false">FALSE()</f>
        <v>0</v>
      </c>
      <c r="AW604" s="0" t="n">
        <f aca="false">TRUE()</f>
        <v>1</v>
      </c>
      <c r="AX604" s="380" t="n">
        <v>45482.6875</v>
      </c>
      <c r="AY604" s="380" t="n">
        <v>45482.125</v>
      </c>
      <c r="AZ604" s="0" t="n">
        <v>0</v>
      </c>
      <c r="BA604" s="0" t="s">
        <v>22117</v>
      </c>
      <c r="BB604" s="0" t="n">
        <v>0</v>
      </c>
      <c r="BC604" s="380" t="n">
        <v>25569.125</v>
      </c>
      <c r="BD604" s="0" t="s">
        <v>2170</v>
      </c>
      <c r="BE604" s="0" t="s">
        <v>2170</v>
      </c>
      <c r="BF604" s="0" t="s">
        <v>604</v>
      </c>
    </row>
    <row r="605" customFormat="false" ht="15" hidden="false" customHeight="false" outlineLevel="0" collapsed="false">
      <c r="A605" s="0" t="s">
        <v>22118</v>
      </c>
      <c r="B605" s="0" t="s">
        <v>22119</v>
      </c>
      <c r="C605" s="0" t="s">
        <v>22118</v>
      </c>
      <c r="D605" s="0" t="s">
        <v>2133</v>
      </c>
      <c r="E605" s="0" t="s">
        <v>22118</v>
      </c>
      <c r="F605" s="0" t="n">
        <v>1</v>
      </c>
      <c r="G605" s="0" t="s">
        <v>434</v>
      </c>
      <c r="H605" s="0" t="s">
        <v>2596</v>
      </c>
      <c r="I605" s="0" t="s">
        <v>2596</v>
      </c>
      <c r="J605" s="0" t="s">
        <v>2598</v>
      </c>
      <c r="K605" s="0" t="s">
        <v>2170</v>
      </c>
      <c r="L605" s="0" t="s">
        <v>2600</v>
      </c>
      <c r="M605" s="0" t="s">
        <v>2170</v>
      </c>
      <c r="N605" s="0" t="n">
        <f aca="false">FALSE()</f>
        <v>0</v>
      </c>
      <c r="O605" s="0" t="s">
        <v>22120</v>
      </c>
      <c r="P605" s="0" t="s">
        <v>17780</v>
      </c>
      <c r="Q605" s="0" t="n">
        <v>12</v>
      </c>
      <c r="R605" s="380" t="n">
        <v>51231.125</v>
      </c>
      <c r="S605" s="223" t="n">
        <v>1000</v>
      </c>
      <c r="T605" s="0" t="s">
        <v>2132</v>
      </c>
      <c r="U605" s="380" t="n">
        <v>45768.125</v>
      </c>
      <c r="V605" s="380" t="n">
        <v>45771.125</v>
      </c>
      <c r="W605" s="0" t="s">
        <v>2132</v>
      </c>
      <c r="X605" s="0" t="s">
        <v>22121</v>
      </c>
      <c r="Y605" s="0" t="s">
        <v>601</v>
      </c>
      <c r="Z605" s="0" t="s">
        <v>2602</v>
      </c>
      <c r="AA605" s="0" t="s">
        <v>2115</v>
      </c>
      <c r="AB605" s="0" t="s">
        <v>17781</v>
      </c>
      <c r="AC605" s="0" t="n">
        <v>30000000</v>
      </c>
      <c r="AD605" s="0" t="n">
        <v>30000000</v>
      </c>
      <c r="AE605" s="0" t="n">
        <v>5</v>
      </c>
      <c r="AF605" s="0" t="n">
        <f aca="false">FALSE()</f>
        <v>0</v>
      </c>
      <c r="AG605" s="0" t="n">
        <f aca="false">TRUE()</f>
        <v>1</v>
      </c>
      <c r="AH605" s="0" t="n">
        <f aca="false">TRUE()</f>
        <v>1</v>
      </c>
      <c r="AI605" s="0" t="n">
        <f aca="false">FALSE()</f>
        <v>0</v>
      </c>
      <c r="AJ605" s="0" t="n">
        <f aca="false">FALSE()</f>
        <v>0</v>
      </c>
      <c r="AK605" s="0" t="n">
        <f aca="false">FALSE()</f>
        <v>0</v>
      </c>
      <c r="AL605" s="0" t="s">
        <v>2129</v>
      </c>
      <c r="AM605" s="0" t="n">
        <f aca="false">TRUE()</f>
        <v>1</v>
      </c>
      <c r="AN605" s="0" t="s">
        <v>22122</v>
      </c>
      <c r="AO605" s="0" t="n">
        <v>1</v>
      </c>
      <c r="AP605" s="0" t="s">
        <v>22123</v>
      </c>
      <c r="AQ605" s="0" t="s">
        <v>22124</v>
      </c>
      <c r="AR605" s="0" t="n">
        <f aca="false">TRUE()</f>
        <v>1</v>
      </c>
      <c r="AS605" s="0" t="n">
        <f aca="false">FALSE()</f>
        <v>0</v>
      </c>
      <c r="AT605" s="0" t="n">
        <f aca="false">FALSE()</f>
        <v>0</v>
      </c>
      <c r="AU605" s="0" t="n">
        <f aca="false">FALSE()</f>
        <v>0</v>
      </c>
      <c r="AV605" s="0" t="n">
        <f aca="false">FALSE()</f>
        <v>0</v>
      </c>
      <c r="AW605" s="0" t="n">
        <f aca="false">TRUE()</f>
        <v>1</v>
      </c>
      <c r="AX605" s="380" t="n">
        <v>45771.6145833333</v>
      </c>
      <c r="AY605" s="380" t="n">
        <v>45771.125</v>
      </c>
      <c r="AZ605" s="0" t="n">
        <v>1</v>
      </c>
      <c r="BA605" s="0" t="s">
        <v>17962</v>
      </c>
      <c r="BB605" s="0" t="n">
        <v>0</v>
      </c>
      <c r="BC605" s="380" t="n">
        <v>25569.125</v>
      </c>
      <c r="BD605" s="0" t="s">
        <v>2598</v>
      </c>
      <c r="BE605" s="0" t="s">
        <v>2170</v>
      </c>
      <c r="BF605" s="0" t="s">
        <v>2118</v>
      </c>
    </row>
    <row r="606" customFormat="false" ht="15" hidden="false" customHeight="false" outlineLevel="0" collapsed="false">
      <c r="A606" s="0" t="s">
        <v>22125</v>
      </c>
      <c r="B606" s="0" t="s">
        <v>22126</v>
      </c>
      <c r="C606" s="0" t="s">
        <v>22125</v>
      </c>
      <c r="D606" s="0" t="s">
        <v>2133</v>
      </c>
      <c r="E606" s="0" t="s">
        <v>22125</v>
      </c>
      <c r="F606" s="0" t="n">
        <v>1</v>
      </c>
      <c r="G606" s="0" t="s">
        <v>434</v>
      </c>
      <c r="H606" s="0" t="s">
        <v>2170</v>
      </c>
      <c r="I606" s="0" t="s">
        <v>2170</v>
      </c>
      <c r="J606" s="0" t="s">
        <v>2170</v>
      </c>
      <c r="K606" s="0" t="s">
        <v>2170</v>
      </c>
      <c r="L606" s="0" t="s">
        <v>2170</v>
      </c>
      <c r="M606" s="0" t="s">
        <v>2170</v>
      </c>
      <c r="N606" s="0" t="n">
        <f aca="false">FALSE()</f>
        <v>0</v>
      </c>
      <c r="O606" s="0" t="s">
        <v>22127</v>
      </c>
      <c r="P606" s="0" t="s">
        <v>17780</v>
      </c>
      <c r="Q606" s="0" t="n">
        <v>12</v>
      </c>
      <c r="R606" s="380" t="n">
        <v>46297.125</v>
      </c>
      <c r="S606" s="223" t="n">
        <v>418.3</v>
      </c>
      <c r="T606" s="0" t="s">
        <v>2132</v>
      </c>
      <c r="U606" s="380" t="n">
        <v>45209.125</v>
      </c>
      <c r="V606" s="380" t="n">
        <v>45217.125</v>
      </c>
      <c r="W606" s="0" t="s">
        <v>2132</v>
      </c>
      <c r="X606" s="0" t="s">
        <v>22128</v>
      </c>
      <c r="Y606" s="0" t="s">
        <v>601</v>
      </c>
      <c r="Z606" s="0" t="s">
        <v>2602</v>
      </c>
      <c r="AA606" s="0" t="s">
        <v>610</v>
      </c>
      <c r="AB606" s="0" t="s">
        <v>17781</v>
      </c>
      <c r="AC606" s="0" t="n">
        <v>2500000</v>
      </c>
      <c r="AD606" s="0" t="n">
        <v>2500000</v>
      </c>
      <c r="AE606" s="0" t="n">
        <v>5</v>
      </c>
      <c r="AF606" s="0" t="n">
        <f aca="false">FALSE()</f>
        <v>0</v>
      </c>
      <c r="AG606" s="0" t="n">
        <f aca="false">TRUE()</f>
        <v>1</v>
      </c>
      <c r="AH606" s="0" t="n">
        <f aca="false">TRUE()</f>
        <v>1</v>
      </c>
      <c r="AI606" s="0" t="n">
        <f aca="false">FALSE()</f>
        <v>0</v>
      </c>
      <c r="AJ606" s="0" t="n">
        <f aca="false">FALSE()</f>
        <v>0</v>
      </c>
      <c r="AK606" s="0" t="n">
        <f aca="false">TRUE()</f>
        <v>1</v>
      </c>
      <c r="AL606" s="0" t="s">
        <v>2129</v>
      </c>
      <c r="AM606" s="0" t="n">
        <f aca="false">TRUE()</f>
        <v>1</v>
      </c>
      <c r="AN606" s="0" t="s">
        <v>22129</v>
      </c>
      <c r="AO606" s="0" t="n">
        <v>1</v>
      </c>
      <c r="AP606" s="0" t="s">
        <v>22130</v>
      </c>
      <c r="AQ606" s="0" t="s">
        <v>22131</v>
      </c>
      <c r="AR606" s="0" t="n">
        <f aca="false">TRUE()</f>
        <v>1</v>
      </c>
      <c r="AS606" s="0" t="n">
        <f aca="false">FALSE()</f>
        <v>0</v>
      </c>
      <c r="AT606" s="0" t="n">
        <f aca="false">FALSE()</f>
        <v>0</v>
      </c>
      <c r="AU606" s="0" t="n">
        <f aca="false">FALSE()</f>
        <v>0</v>
      </c>
      <c r="AV606" s="0" t="n">
        <f aca="false">FALSE()</f>
        <v>0</v>
      </c>
      <c r="AW606" s="0" t="n">
        <f aca="false">TRUE()</f>
        <v>1</v>
      </c>
      <c r="AX606" s="380" t="n">
        <v>45217.7090277778</v>
      </c>
      <c r="AY606" s="380" t="n">
        <v>45217.4166666667</v>
      </c>
      <c r="AZ606" s="0" t="n">
        <v>2</v>
      </c>
      <c r="BA606" s="0" t="s">
        <v>19140</v>
      </c>
      <c r="BB606" s="0" t="n">
        <v>0</v>
      </c>
      <c r="BC606" s="380" t="n">
        <v>25569.125</v>
      </c>
      <c r="BD606" s="0" t="s">
        <v>2170</v>
      </c>
      <c r="BE606" s="0" t="s">
        <v>2170</v>
      </c>
      <c r="BF606" s="0" t="s">
        <v>604</v>
      </c>
    </row>
    <row r="607" customFormat="false" ht="15" hidden="false" customHeight="false" outlineLevel="0" collapsed="false">
      <c r="A607" s="0" t="s">
        <v>22132</v>
      </c>
      <c r="B607" s="0" t="s">
        <v>22133</v>
      </c>
      <c r="C607" s="0" t="s">
        <v>22132</v>
      </c>
      <c r="D607" s="0" t="s">
        <v>2133</v>
      </c>
      <c r="E607" s="0" t="s">
        <v>22132</v>
      </c>
      <c r="F607" s="0" t="n">
        <v>1</v>
      </c>
      <c r="G607" s="0" t="s">
        <v>434</v>
      </c>
      <c r="H607" s="0" t="s">
        <v>2170</v>
      </c>
      <c r="I607" s="0" t="s">
        <v>2170</v>
      </c>
      <c r="J607" s="0" t="s">
        <v>2170</v>
      </c>
      <c r="K607" s="0" t="s">
        <v>2170</v>
      </c>
      <c r="L607" s="0" t="s">
        <v>2170</v>
      </c>
      <c r="M607" s="0" t="s">
        <v>2170</v>
      </c>
      <c r="N607" s="0" t="n">
        <f aca="false">FALSE()</f>
        <v>0</v>
      </c>
      <c r="O607" s="0" t="s">
        <v>22134</v>
      </c>
      <c r="P607" s="0" t="s">
        <v>17780</v>
      </c>
      <c r="Q607" s="0" t="n">
        <v>2</v>
      </c>
      <c r="R607" s="380" t="n">
        <v>47624.125</v>
      </c>
      <c r="S607" s="223" t="n">
        <v>10000000</v>
      </c>
      <c r="T607" s="0" t="s">
        <v>20636</v>
      </c>
      <c r="U607" s="380" t="n">
        <v>43783.125</v>
      </c>
      <c r="V607" s="380" t="n">
        <v>43802.125</v>
      </c>
      <c r="W607" s="0" t="s">
        <v>20636</v>
      </c>
      <c r="X607" s="0" t="s">
        <v>22135</v>
      </c>
      <c r="Y607" s="0" t="s">
        <v>601</v>
      </c>
      <c r="Z607" s="0" t="s">
        <v>2602</v>
      </c>
      <c r="AA607" s="0" t="s">
        <v>610</v>
      </c>
      <c r="AB607" s="0" t="s">
        <v>17848</v>
      </c>
      <c r="AC607" s="0" t="n">
        <v>2000</v>
      </c>
      <c r="AD607" s="0" t="n">
        <v>2000</v>
      </c>
      <c r="AE607" s="0" t="n">
        <v>5</v>
      </c>
      <c r="AF607" s="0" t="n">
        <f aca="false">FALSE()</f>
        <v>0</v>
      </c>
      <c r="AG607" s="0" t="n">
        <f aca="false">TRUE()</f>
        <v>1</v>
      </c>
      <c r="AH607" s="0" t="n">
        <f aca="false">TRUE()</f>
        <v>1</v>
      </c>
      <c r="AI607" s="0" t="n">
        <f aca="false">TRUE()</f>
        <v>1</v>
      </c>
      <c r="AJ607" s="0" t="n">
        <f aca="false">FALSE()</f>
        <v>0</v>
      </c>
      <c r="AK607" s="0" t="n">
        <f aca="false">FALSE()</f>
        <v>0</v>
      </c>
      <c r="AL607" s="0" t="s">
        <v>2129</v>
      </c>
      <c r="AM607" s="0" t="n">
        <f aca="false">TRUE()</f>
        <v>1</v>
      </c>
      <c r="AN607" s="0" t="s">
        <v>22136</v>
      </c>
      <c r="AO607" s="0" t="n">
        <v>1</v>
      </c>
      <c r="AP607" s="0" t="s">
        <v>22137</v>
      </c>
      <c r="AQ607" s="0" t="s">
        <v>22138</v>
      </c>
      <c r="AR607" s="0" t="n">
        <f aca="false">TRUE()</f>
        <v>1</v>
      </c>
      <c r="AS607" s="0" t="n">
        <f aca="false">TRUE()</f>
        <v>1</v>
      </c>
      <c r="AT607" s="0" t="n">
        <f aca="false">FALSE()</f>
        <v>0</v>
      </c>
      <c r="AU607" s="0" t="n">
        <f aca="false">FALSE()</f>
        <v>0</v>
      </c>
      <c r="AV607" s="0" t="n">
        <f aca="false">FALSE()</f>
        <v>0</v>
      </c>
      <c r="AW607" s="0" t="n">
        <f aca="false">TRUE()</f>
        <v>1</v>
      </c>
      <c r="AX607" s="380" t="n">
        <v>44004.6486111111</v>
      </c>
      <c r="AY607" s="380" t="n">
        <v>44004.4166666667</v>
      </c>
      <c r="AZ607" s="0" t="n">
        <v>2</v>
      </c>
      <c r="BA607" s="0" t="s">
        <v>10962</v>
      </c>
      <c r="BB607" s="0" t="n">
        <v>0</v>
      </c>
      <c r="BC607" s="380" t="n">
        <v>45986.125</v>
      </c>
      <c r="BD607" s="0" t="s">
        <v>2170</v>
      </c>
      <c r="BE607" s="0" t="s">
        <v>2170</v>
      </c>
      <c r="BF607" s="0" t="s">
        <v>2118</v>
      </c>
    </row>
    <row r="608" customFormat="false" ht="15" hidden="false" customHeight="false" outlineLevel="0" collapsed="false">
      <c r="A608" s="0" t="s">
        <v>22139</v>
      </c>
      <c r="B608" s="0" t="s">
        <v>22140</v>
      </c>
      <c r="C608" s="0" t="s">
        <v>22139</v>
      </c>
      <c r="D608" s="0" t="s">
        <v>2133</v>
      </c>
      <c r="E608" s="0" t="s">
        <v>22139</v>
      </c>
      <c r="F608" s="0" t="n">
        <v>1</v>
      </c>
      <c r="G608" s="0" t="s">
        <v>434</v>
      </c>
      <c r="H608" s="0" t="s">
        <v>2170</v>
      </c>
      <c r="I608" s="0" t="s">
        <v>2170</v>
      </c>
      <c r="J608" s="0" t="s">
        <v>2170</v>
      </c>
      <c r="K608" s="0" t="s">
        <v>2170</v>
      </c>
      <c r="L608" s="0" t="s">
        <v>2170</v>
      </c>
      <c r="M608" s="0" t="s">
        <v>2170</v>
      </c>
      <c r="N608" s="0" t="n">
        <f aca="false">FALSE()</f>
        <v>0</v>
      </c>
      <c r="O608" s="0" t="s">
        <v>22141</v>
      </c>
      <c r="P608" s="0" t="s">
        <v>17780</v>
      </c>
      <c r="Q608" s="0" t="n">
        <v>12</v>
      </c>
      <c r="R608" s="380" t="n">
        <v>46537.125</v>
      </c>
      <c r="S608" s="223" t="n">
        <v>1000</v>
      </c>
      <c r="T608" s="0" t="s">
        <v>2132</v>
      </c>
      <c r="U608" s="380" t="n">
        <v>45446.125</v>
      </c>
      <c r="V608" s="380" t="n">
        <v>45457.125</v>
      </c>
      <c r="W608" s="0" t="s">
        <v>2132</v>
      </c>
      <c r="X608" s="0" t="s">
        <v>22142</v>
      </c>
      <c r="Y608" s="0" t="s">
        <v>601</v>
      </c>
      <c r="Z608" s="0" t="s">
        <v>2602</v>
      </c>
      <c r="AA608" s="0" t="s">
        <v>2693</v>
      </c>
      <c r="AB608" s="0" t="s">
        <v>17781</v>
      </c>
      <c r="AC608" s="0" t="n">
        <v>20000000</v>
      </c>
      <c r="AD608" s="0" t="n">
        <v>20000000</v>
      </c>
      <c r="AE608" s="0" t="n">
        <v>5</v>
      </c>
      <c r="AF608" s="0" t="n">
        <f aca="false">FALSE()</f>
        <v>0</v>
      </c>
      <c r="AG608" s="0" t="n">
        <f aca="false">TRUE()</f>
        <v>1</v>
      </c>
      <c r="AH608" s="0" t="n">
        <f aca="false">TRUE()</f>
        <v>1</v>
      </c>
      <c r="AI608" s="0" t="n">
        <f aca="false">TRUE()</f>
        <v>1</v>
      </c>
      <c r="AJ608" s="0" t="n">
        <f aca="false">FALSE()</f>
        <v>0</v>
      </c>
      <c r="AK608" s="0" t="n">
        <f aca="false">FALSE()</f>
        <v>0</v>
      </c>
      <c r="AL608" s="0" t="s">
        <v>2129</v>
      </c>
      <c r="AM608" s="0" t="n">
        <f aca="false">TRUE()</f>
        <v>1</v>
      </c>
      <c r="AN608" s="0" t="s">
        <v>22143</v>
      </c>
      <c r="AO608" s="0" t="n">
        <v>1</v>
      </c>
      <c r="AP608" s="0" t="s">
        <v>22144</v>
      </c>
      <c r="AQ608" s="0" t="s">
        <v>22145</v>
      </c>
      <c r="AR608" s="0" t="n">
        <f aca="false">TRUE()</f>
        <v>1</v>
      </c>
      <c r="AS608" s="0" t="n">
        <f aca="false">FALSE()</f>
        <v>0</v>
      </c>
      <c r="AT608" s="0" t="n">
        <f aca="false">FALSE()</f>
        <v>0</v>
      </c>
      <c r="AU608" s="0" t="n">
        <f aca="false">FALSE()</f>
        <v>0</v>
      </c>
      <c r="AV608" s="0" t="n">
        <f aca="false">FALSE()</f>
        <v>0</v>
      </c>
      <c r="AW608" s="0" t="n">
        <f aca="false">TRUE()</f>
        <v>1</v>
      </c>
      <c r="AX608" s="380" t="n">
        <v>45457.6145833333</v>
      </c>
      <c r="AY608" s="380" t="n">
        <v>45457.125</v>
      </c>
      <c r="AZ608" s="0" t="n">
        <v>0</v>
      </c>
      <c r="BA608" s="0" t="s">
        <v>12181</v>
      </c>
      <c r="BB608" s="0" t="n">
        <v>0</v>
      </c>
      <c r="BC608" s="380" t="n">
        <v>25569.125</v>
      </c>
      <c r="BD608" s="0" t="s">
        <v>2170</v>
      </c>
      <c r="BE608" s="0" t="s">
        <v>2170</v>
      </c>
      <c r="BF608" s="0" t="s">
        <v>17868</v>
      </c>
    </row>
    <row r="609" customFormat="false" ht="15" hidden="false" customHeight="false" outlineLevel="0" collapsed="false">
      <c r="A609" s="0" t="s">
        <v>22146</v>
      </c>
      <c r="B609" s="0" t="s">
        <v>22147</v>
      </c>
      <c r="C609" s="0" t="s">
        <v>22146</v>
      </c>
      <c r="D609" s="0" t="s">
        <v>2133</v>
      </c>
      <c r="E609" s="0" t="s">
        <v>22146</v>
      </c>
      <c r="F609" s="0" t="n">
        <v>1</v>
      </c>
      <c r="G609" s="0" t="s">
        <v>434</v>
      </c>
      <c r="H609" s="0" t="s">
        <v>2170</v>
      </c>
      <c r="I609" s="0" t="s">
        <v>2170</v>
      </c>
      <c r="J609" s="0" t="s">
        <v>2170</v>
      </c>
      <c r="K609" s="0" t="s">
        <v>2170</v>
      </c>
      <c r="L609" s="0" t="s">
        <v>2170</v>
      </c>
      <c r="M609" s="0" t="s">
        <v>2170</v>
      </c>
      <c r="N609" s="0" t="n">
        <f aca="false">FALSE()</f>
        <v>0</v>
      </c>
      <c r="O609" s="0" t="s">
        <v>22148</v>
      </c>
      <c r="P609" s="0" t="s">
        <v>17780</v>
      </c>
      <c r="Q609" s="0" t="n">
        <v>4</v>
      </c>
      <c r="R609" s="380" t="n">
        <v>46534.125</v>
      </c>
      <c r="S609" s="223" t="n">
        <v>1000</v>
      </c>
      <c r="T609" s="0" t="s">
        <v>2132</v>
      </c>
      <c r="U609" s="380" t="n">
        <v>45789.125</v>
      </c>
      <c r="V609" s="380" t="n">
        <v>45806.125</v>
      </c>
      <c r="W609" s="0" t="s">
        <v>2132</v>
      </c>
      <c r="X609" s="0" t="s">
        <v>22149</v>
      </c>
      <c r="Y609" s="0" t="s">
        <v>601</v>
      </c>
      <c r="Z609" s="0" t="s">
        <v>2602</v>
      </c>
      <c r="AA609" s="0" t="s">
        <v>610</v>
      </c>
      <c r="AB609" s="0" t="s">
        <v>17781</v>
      </c>
      <c r="AC609" s="0" t="n">
        <v>10000000</v>
      </c>
      <c r="AD609" s="0" t="n">
        <v>10000000</v>
      </c>
      <c r="AE609" s="0" t="n">
        <v>5</v>
      </c>
      <c r="AF609" s="0" t="n">
        <f aca="false">FALSE()</f>
        <v>0</v>
      </c>
      <c r="AG609" s="0" t="n">
        <f aca="false">TRUE()</f>
        <v>1</v>
      </c>
      <c r="AH609" s="0" t="n">
        <f aca="false">TRUE()</f>
        <v>1</v>
      </c>
      <c r="AI609" s="0" t="n">
        <f aca="false">FALSE()</f>
        <v>0</v>
      </c>
      <c r="AJ609" s="0" t="n">
        <f aca="false">FALSE()</f>
        <v>0</v>
      </c>
      <c r="AK609" s="0" t="n">
        <f aca="false">FALSE()</f>
        <v>0</v>
      </c>
      <c r="AL609" s="0" t="s">
        <v>2129</v>
      </c>
      <c r="AM609" s="0" t="n">
        <f aca="false">TRUE()</f>
        <v>1</v>
      </c>
      <c r="AN609" s="0" t="s">
        <v>22150</v>
      </c>
      <c r="AO609" s="0" t="n">
        <v>1</v>
      </c>
      <c r="AP609" s="0" t="s">
        <v>22151</v>
      </c>
      <c r="AQ609" s="0" t="s">
        <v>22152</v>
      </c>
      <c r="AR609" s="0" t="n">
        <f aca="false">TRUE()</f>
        <v>1</v>
      </c>
      <c r="AS609" s="0" t="n">
        <f aca="false">FALSE()</f>
        <v>0</v>
      </c>
      <c r="AT609" s="0" t="n">
        <f aca="false">FALSE()</f>
        <v>0</v>
      </c>
      <c r="AU609" s="0" t="n">
        <f aca="false">FALSE()</f>
        <v>0</v>
      </c>
      <c r="AV609" s="0" t="n">
        <f aca="false">FALSE()</f>
        <v>0</v>
      </c>
      <c r="AW609" s="0" t="n">
        <f aca="false">TRUE()</f>
        <v>1</v>
      </c>
      <c r="AX609" s="380" t="n">
        <v>45806.6375</v>
      </c>
      <c r="AY609" s="380" t="n">
        <v>45806.125</v>
      </c>
      <c r="AZ609" s="0" t="n">
        <v>1</v>
      </c>
      <c r="BA609" s="0" t="s">
        <v>20087</v>
      </c>
      <c r="BB609" s="0" t="n">
        <v>0</v>
      </c>
      <c r="BC609" s="380" t="n">
        <v>25569.125</v>
      </c>
      <c r="BD609" s="0" t="s">
        <v>2170</v>
      </c>
      <c r="BE609" s="0" t="s">
        <v>2170</v>
      </c>
      <c r="BF609" s="0" t="s">
        <v>2118</v>
      </c>
    </row>
    <row r="610" customFormat="false" ht="15" hidden="false" customHeight="false" outlineLevel="0" collapsed="false">
      <c r="A610" s="0" t="s">
        <v>22153</v>
      </c>
      <c r="B610" s="0" t="s">
        <v>22154</v>
      </c>
      <c r="C610" s="0" t="s">
        <v>22153</v>
      </c>
      <c r="D610" s="0" t="s">
        <v>2133</v>
      </c>
      <c r="E610" s="0" t="s">
        <v>22153</v>
      </c>
      <c r="F610" s="0" t="n">
        <v>1</v>
      </c>
      <c r="G610" s="0" t="s">
        <v>434</v>
      </c>
      <c r="H610" s="0" t="s">
        <v>2170</v>
      </c>
      <c r="I610" s="0" t="s">
        <v>2170</v>
      </c>
      <c r="J610" s="0" t="s">
        <v>2170</v>
      </c>
      <c r="K610" s="0" t="s">
        <v>2170</v>
      </c>
      <c r="L610" s="0" t="s">
        <v>2170</v>
      </c>
      <c r="M610" s="0" t="s">
        <v>2170</v>
      </c>
      <c r="N610" s="0" t="n">
        <f aca="false">FALSE()</f>
        <v>0</v>
      </c>
      <c r="O610" s="0" t="s">
        <v>22155</v>
      </c>
      <c r="P610" s="0" t="s">
        <v>17838</v>
      </c>
      <c r="Q610" s="0" t="n">
        <v>12</v>
      </c>
      <c r="R610" s="380" t="n">
        <v>47462.125</v>
      </c>
      <c r="S610" s="223" t="n">
        <v>1000</v>
      </c>
      <c r="T610" s="0" t="s">
        <v>2132</v>
      </c>
      <c r="U610" s="380" t="n">
        <v>45261.125</v>
      </c>
      <c r="V610" s="380" t="n">
        <v>45272.125</v>
      </c>
      <c r="W610" s="0" t="s">
        <v>2132</v>
      </c>
      <c r="X610" s="0" t="s">
        <v>20658</v>
      </c>
      <c r="Y610" s="0" t="s">
        <v>601</v>
      </c>
      <c r="Z610" s="0" t="s">
        <v>2602</v>
      </c>
      <c r="AA610" s="0" t="s">
        <v>2693</v>
      </c>
      <c r="AB610" s="0" t="s">
        <v>17781</v>
      </c>
      <c r="AC610" s="0" t="n">
        <v>10000000</v>
      </c>
      <c r="AD610" s="0" t="n">
        <v>10000000</v>
      </c>
      <c r="AE610" s="0" t="n">
        <v>5</v>
      </c>
      <c r="AF610" s="0" t="n">
        <f aca="false">FALSE()</f>
        <v>0</v>
      </c>
      <c r="AG610" s="0" t="n">
        <f aca="false">TRUE()</f>
        <v>1</v>
      </c>
      <c r="AH610" s="0" t="n">
        <f aca="false">TRUE()</f>
        <v>1</v>
      </c>
      <c r="AI610" s="0" t="n">
        <f aca="false">TRUE()</f>
        <v>1</v>
      </c>
      <c r="AJ610" s="0" t="n">
        <f aca="false">FALSE()</f>
        <v>0</v>
      </c>
      <c r="AK610" s="0" t="n">
        <f aca="false">FALSE()</f>
        <v>0</v>
      </c>
      <c r="AL610" s="0" t="s">
        <v>2129</v>
      </c>
      <c r="AM610" s="0" t="n">
        <f aca="false">TRUE()</f>
        <v>1</v>
      </c>
      <c r="AN610" s="0" t="s">
        <v>22156</v>
      </c>
      <c r="AO610" s="0" t="n">
        <v>1</v>
      </c>
      <c r="AP610" s="0" t="s">
        <v>22157</v>
      </c>
      <c r="AQ610" s="0" t="s">
        <v>22158</v>
      </c>
      <c r="AR610" s="0" t="n">
        <f aca="false">TRUE()</f>
        <v>1</v>
      </c>
      <c r="AS610" s="0" t="n">
        <f aca="false">FALSE()</f>
        <v>0</v>
      </c>
      <c r="AT610" s="0" t="n">
        <f aca="false">FALSE()</f>
        <v>0</v>
      </c>
      <c r="AU610" s="0" t="n">
        <f aca="false">FALSE()</f>
        <v>0</v>
      </c>
      <c r="AV610" s="0" t="n">
        <f aca="false">FALSE()</f>
        <v>0</v>
      </c>
      <c r="AW610" s="0" t="n">
        <f aca="false">TRUE()</f>
        <v>1</v>
      </c>
      <c r="AX610" s="380" t="n">
        <v>45272.6291666667</v>
      </c>
      <c r="AY610" s="380" t="n">
        <v>45272.4166666667</v>
      </c>
      <c r="AZ610" s="0" t="n">
        <v>1</v>
      </c>
      <c r="BA610" s="0" t="s">
        <v>6022</v>
      </c>
      <c r="BB610" s="0" t="n">
        <v>0</v>
      </c>
      <c r="BC610" s="380" t="n">
        <v>25569.125</v>
      </c>
      <c r="BD610" s="0" t="s">
        <v>2170</v>
      </c>
      <c r="BE610" s="0" t="s">
        <v>2170</v>
      </c>
      <c r="BF610" s="0" t="s">
        <v>17868</v>
      </c>
    </row>
    <row r="611" customFormat="false" ht="15" hidden="false" customHeight="false" outlineLevel="0" collapsed="false">
      <c r="A611" s="0" t="s">
        <v>22159</v>
      </c>
      <c r="B611" s="0" t="s">
        <v>22159</v>
      </c>
      <c r="C611" s="0" t="s">
        <v>22159</v>
      </c>
      <c r="D611" s="0" t="s">
        <v>2133</v>
      </c>
      <c r="E611" s="0" t="s">
        <v>22159</v>
      </c>
      <c r="F611" s="0" t="n">
        <v>1</v>
      </c>
      <c r="G611" s="0" t="s">
        <v>434</v>
      </c>
      <c r="H611" s="0" t="s">
        <v>2170</v>
      </c>
      <c r="I611" s="0" t="s">
        <v>2170</v>
      </c>
      <c r="J611" s="0" t="s">
        <v>2170</v>
      </c>
      <c r="K611" s="0" t="s">
        <v>2170</v>
      </c>
      <c r="L611" s="0" t="s">
        <v>2170</v>
      </c>
      <c r="M611" s="0" t="s">
        <v>2170</v>
      </c>
      <c r="N611" s="0" t="n">
        <f aca="false">FALSE()</f>
        <v>0</v>
      </c>
      <c r="O611" s="0" t="s">
        <v>22160</v>
      </c>
      <c r="P611" s="0" t="s">
        <v>17780</v>
      </c>
      <c r="Q611" s="0" t="n">
        <v>12</v>
      </c>
      <c r="R611" s="380" t="n">
        <v>47409.125</v>
      </c>
      <c r="S611" s="223" t="n">
        <v>1000</v>
      </c>
      <c r="T611" s="0" t="s">
        <v>2132</v>
      </c>
      <c r="U611" s="380" t="n">
        <v>45597.125</v>
      </c>
      <c r="V611" s="380" t="n">
        <v>45609.125</v>
      </c>
      <c r="W611" s="0" t="s">
        <v>2132</v>
      </c>
      <c r="X611" s="0" t="s">
        <v>22161</v>
      </c>
      <c r="Y611" s="0" t="s">
        <v>601</v>
      </c>
      <c r="Z611" s="0" t="s">
        <v>2602</v>
      </c>
      <c r="AA611" s="0" t="s">
        <v>2115</v>
      </c>
      <c r="AB611" s="0" t="s">
        <v>17781</v>
      </c>
      <c r="AC611" s="0" t="n">
        <v>300000</v>
      </c>
      <c r="AD611" s="0" t="n">
        <v>300000</v>
      </c>
      <c r="AE611" s="0" t="n">
        <v>5</v>
      </c>
      <c r="AF611" s="0" t="n">
        <f aca="false">FALSE()</f>
        <v>0</v>
      </c>
      <c r="AG611" s="0" t="n">
        <f aca="false">TRUE()</f>
        <v>1</v>
      </c>
      <c r="AH611" s="0" t="n">
        <f aca="false">TRUE()</f>
        <v>1</v>
      </c>
      <c r="AI611" s="0" t="n">
        <f aca="false">FALSE()</f>
        <v>0</v>
      </c>
      <c r="AJ611" s="0" t="n">
        <f aca="false">FALSE()</f>
        <v>0</v>
      </c>
      <c r="AK611" s="0" t="n">
        <f aca="false">TRUE()</f>
        <v>1</v>
      </c>
      <c r="AL611" s="0" t="s">
        <v>2129</v>
      </c>
      <c r="AM611" s="0" t="n">
        <f aca="false">TRUE()</f>
        <v>1</v>
      </c>
      <c r="AN611" s="0" t="s">
        <v>22162</v>
      </c>
      <c r="AO611" s="0" t="n">
        <v>1</v>
      </c>
      <c r="AP611" s="0" t="s">
        <v>22163</v>
      </c>
      <c r="AQ611" s="0" t="s">
        <v>22164</v>
      </c>
      <c r="AR611" s="0" t="n">
        <f aca="false">TRUE()</f>
        <v>1</v>
      </c>
      <c r="AS611" s="0" t="n">
        <f aca="false">FALSE()</f>
        <v>0</v>
      </c>
      <c r="AT611" s="0" t="n">
        <f aca="false">FALSE()</f>
        <v>0</v>
      </c>
      <c r="AU611" s="0" t="n">
        <f aca="false">FALSE()</f>
        <v>0</v>
      </c>
      <c r="AV611" s="0" t="n">
        <f aca="false">FALSE()</f>
        <v>0</v>
      </c>
      <c r="AW611" s="0" t="n">
        <f aca="false">TRUE()</f>
        <v>1</v>
      </c>
      <c r="AX611" s="380" t="n">
        <v>45609.6875</v>
      </c>
      <c r="AY611" s="380" t="n">
        <v>45609.125</v>
      </c>
      <c r="AZ611" s="0" t="n">
        <v>3</v>
      </c>
      <c r="BA611" s="0" t="s">
        <v>19329</v>
      </c>
      <c r="BB611" s="0" t="n">
        <v>0</v>
      </c>
      <c r="BC611" s="380" t="n">
        <v>25569.125</v>
      </c>
      <c r="BD611" s="0" t="s">
        <v>2170</v>
      </c>
      <c r="BE611" s="0" t="s">
        <v>2170</v>
      </c>
      <c r="BF611" s="0" t="s">
        <v>604</v>
      </c>
    </row>
    <row r="612" customFormat="false" ht="15" hidden="false" customHeight="false" outlineLevel="0" collapsed="false">
      <c r="A612" s="0" t="s">
        <v>22165</v>
      </c>
      <c r="B612" s="0" t="s">
        <v>22166</v>
      </c>
      <c r="C612" s="0" t="s">
        <v>22165</v>
      </c>
      <c r="D612" s="0" t="s">
        <v>2133</v>
      </c>
      <c r="E612" s="0" t="s">
        <v>22165</v>
      </c>
      <c r="F612" s="0" t="n">
        <v>1</v>
      </c>
      <c r="G612" s="0" t="s">
        <v>434</v>
      </c>
      <c r="H612" s="0" t="s">
        <v>2170</v>
      </c>
      <c r="I612" s="0" t="s">
        <v>2170</v>
      </c>
      <c r="J612" s="0" t="s">
        <v>2170</v>
      </c>
      <c r="K612" s="0" t="s">
        <v>2170</v>
      </c>
      <c r="L612" s="0" t="s">
        <v>2170</v>
      </c>
      <c r="M612" s="0" t="s">
        <v>2170</v>
      </c>
      <c r="N612" s="0" t="n">
        <f aca="false">FALSE()</f>
        <v>0</v>
      </c>
      <c r="O612" s="0" t="s">
        <v>22167</v>
      </c>
      <c r="P612" s="0" t="s">
        <v>17780</v>
      </c>
      <c r="Q612" s="0" t="n">
        <v>4</v>
      </c>
      <c r="R612" s="380" t="n">
        <v>47185.125</v>
      </c>
      <c r="S612" s="223" t="n">
        <v>1000</v>
      </c>
      <c r="T612" s="0" t="s">
        <v>2132</v>
      </c>
      <c r="U612" s="380" t="n">
        <v>45356.125</v>
      </c>
      <c r="V612" s="380" t="n">
        <v>45365.125</v>
      </c>
      <c r="W612" s="0" t="s">
        <v>2132</v>
      </c>
      <c r="X612" s="0" t="s">
        <v>22168</v>
      </c>
      <c r="Y612" s="0" t="s">
        <v>601</v>
      </c>
      <c r="Z612" s="0" t="s">
        <v>2602</v>
      </c>
      <c r="AA612" s="0" t="s">
        <v>2365</v>
      </c>
      <c r="AB612" s="0" t="s">
        <v>17781</v>
      </c>
      <c r="AC612" s="0" t="n">
        <v>125484</v>
      </c>
      <c r="AD612" s="0" t="n">
        <v>200000</v>
      </c>
      <c r="AE612" s="0" t="n">
        <v>5</v>
      </c>
      <c r="AF612" s="0" t="n">
        <f aca="false">FALSE()</f>
        <v>0</v>
      </c>
      <c r="AG612" s="0" t="n">
        <f aca="false">TRUE()</f>
        <v>1</v>
      </c>
      <c r="AH612" s="0" t="n">
        <f aca="false">TRUE()</f>
        <v>1</v>
      </c>
      <c r="AI612" s="0" t="n">
        <f aca="false">TRUE()</f>
        <v>1</v>
      </c>
      <c r="AJ612" s="0" t="n">
        <f aca="false">FALSE()</f>
        <v>0</v>
      </c>
      <c r="AK612" s="0" t="n">
        <f aca="false">TRUE()</f>
        <v>1</v>
      </c>
      <c r="AL612" s="0" t="s">
        <v>2129</v>
      </c>
      <c r="AM612" s="0" t="n">
        <f aca="false">TRUE()</f>
        <v>1</v>
      </c>
      <c r="AN612" s="0" t="s">
        <v>22169</v>
      </c>
      <c r="AO612" s="0" t="n">
        <v>1</v>
      </c>
      <c r="AP612" s="0" t="s">
        <v>22170</v>
      </c>
      <c r="AQ612" s="0" t="s">
        <v>22171</v>
      </c>
      <c r="AR612" s="0" t="n">
        <f aca="false">TRUE()</f>
        <v>1</v>
      </c>
      <c r="AS612" s="0" t="n">
        <f aca="false">TRUE()</f>
        <v>1</v>
      </c>
      <c r="AT612" s="0" t="n">
        <f aca="false">FALSE()</f>
        <v>0</v>
      </c>
      <c r="AU612" s="0" t="n">
        <f aca="false">FALSE()</f>
        <v>0</v>
      </c>
      <c r="AV612" s="0" t="n">
        <f aca="false">FALSE()</f>
        <v>0</v>
      </c>
      <c r="AW612" s="0" t="n">
        <f aca="false">FALSE()</f>
        <v>0</v>
      </c>
      <c r="AX612" s="380" t="n">
        <v>45365.6875</v>
      </c>
      <c r="AY612" s="380" t="n">
        <v>45365.125</v>
      </c>
      <c r="AZ612" s="0" t="n">
        <v>3</v>
      </c>
      <c r="BA612" s="0" t="s">
        <v>18450</v>
      </c>
      <c r="BB612" s="0" t="n">
        <v>0</v>
      </c>
      <c r="BC612" s="380" t="n">
        <v>25569.125</v>
      </c>
      <c r="BD612" s="0" t="s">
        <v>2170</v>
      </c>
      <c r="BE612" s="0" t="s">
        <v>2170</v>
      </c>
      <c r="BF612" s="0" t="s">
        <v>2118</v>
      </c>
    </row>
    <row r="613" customFormat="false" ht="15" hidden="false" customHeight="false" outlineLevel="0" collapsed="false">
      <c r="A613" s="0" t="s">
        <v>22172</v>
      </c>
      <c r="B613" s="0" t="s">
        <v>22173</v>
      </c>
      <c r="C613" s="0" t="s">
        <v>22172</v>
      </c>
      <c r="D613" s="0" t="s">
        <v>2133</v>
      </c>
      <c r="E613" s="0" t="s">
        <v>22172</v>
      </c>
      <c r="F613" s="0" t="n">
        <v>1</v>
      </c>
      <c r="G613" s="0" t="s">
        <v>434</v>
      </c>
      <c r="H613" s="0" t="s">
        <v>2170</v>
      </c>
      <c r="I613" s="0" t="s">
        <v>2170</v>
      </c>
      <c r="J613" s="0" t="s">
        <v>2170</v>
      </c>
      <c r="K613" s="0" t="s">
        <v>2170</v>
      </c>
      <c r="L613" s="0" t="s">
        <v>2170</v>
      </c>
      <c r="M613" s="0" t="s">
        <v>2170</v>
      </c>
      <c r="N613" s="0" t="n">
        <f aca="false">FALSE()</f>
        <v>0</v>
      </c>
      <c r="O613" s="0" t="s">
        <v>22174</v>
      </c>
      <c r="P613" s="0" t="s">
        <v>17780</v>
      </c>
      <c r="Q613" s="0" t="n">
        <v>12</v>
      </c>
      <c r="R613" s="380" t="n">
        <v>46210.125</v>
      </c>
      <c r="S613" s="223" t="n">
        <v>1000</v>
      </c>
      <c r="T613" s="0" t="s">
        <v>2132</v>
      </c>
      <c r="U613" s="380" t="n">
        <v>43684.125</v>
      </c>
      <c r="V613" s="380" t="n">
        <v>43690.125</v>
      </c>
      <c r="W613" s="0" t="s">
        <v>2132</v>
      </c>
      <c r="X613" s="0" t="s">
        <v>21375</v>
      </c>
      <c r="Y613" s="0" t="s">
        <v>601</v>
      </c>
      <c r="Z613" s="0" t="s">
        <v>2602</v>
      </c>
      <c r="AA613" s="0" t="s">
        <v>2891</v>
      </c>
      <c r="AB613" s="0" t="s">
        <v>17848</v>
      </c>
      <c r="AC613" s="0" t="n">
        <v>400000</v>
      </c>
      <c r="AD613" s="0" t="n">
        <v>400000</v>
      </c>
      <c r="AE613" s="0" t="n">
        <v>5</v>
      </c>
      <c r="AF613" s="0" t="n">
        <f aca="false">FALSE()</f>
        <v>0</v>
      </c>
      <c r="AG613" s="0" t="n">
        <f aca="false">TRUE()</f>
        <v>1</v>
      </c>
      <c r="AH613" s="0" t="n">
        <f aca="false">TRUE()</f>
        <v>1</v>
      </c>
      <c r="AI613" s="0" t="n">
        <f aca="false">FALSE()</f>
        <v>0</v>
      </c>
      <c r="AJ613" s="0" t="n">
        <f aca="false">FALSE()</f>
        <v>0</v>
      </c>
      <c r="AK613" s="0" t="n">
        <f aca="false">FALSE()</f>
        <v>0</v>
      </c>
      <c r="AL613" s="0" t="s">
        <v>2129</v>
      </c>
      <c r="AM613" s="0" t="n">
        <f aca="false">TRUE()</f>
        <v>1</v>
      </c>
      <c r="AN613" s="0" t="s">
        <v>22175</v>
      </c>
      <c r="AO613" s="0" t="n">
        <v>1</v>
      </c>
      <c r="AP613" s="0" t="s">
        <v>22176</v>
      </c>
      <c r="AQ613" s="0" t="s">
        <v>22177</v>
      </c>
      <c r="AR613" s="0" t="n">
        <f aca="false">TRUE()</f>
        <v>1</v>
      </c>
      <c r="AS613" s="0" t="n">
        <f aca="false">FALSE()</f>
        <v>0</v>
      </c>
      <c r="AT613" s="0" t="n">
        <f aca="false">FALSE()</f>
        <v>0</v>
      </c>
      <c r="AU613" s="0" t="n">
        <f aca="false">FALSE()</f>
        <v>0</v>
      </c>
      <c r="AV613" s="0" t="n">
        <f aca="false">FALSE()</f>
        <v>0</v>
      </c>
      <c r="AW613" s="0" t="n">
        <f aca="false">TRUE()</f>
        <v>1</v>
      </c>
      <c r="AX613" s="380" t="n">
        <v>43690.6020833333</v>
      </c>
      <c r="AY613" s="380" t="n">
        <v>43690.4166666667</v>
      </c>
      <c r="AZ613" s="0" t="n">
        <v>2</v>
      </c>
      <c r="BA613" s="0" t="s">
        <v>17811</v>
      </c>
      <c r="BB613" s="0" t="n">
        <v>0</v>
      </c>
      <c r="BC613" s="380" t="n">
        <v>25569.125</v>
      </c>
      <c r="BD613" s="0" t="s">
        <v>2170</v>
      </c>
      <c r="BE613" s="0" t="s">
        <v>2170</v>
      </c>
      <c r="BF613" s="0" t="s">
        <v>604</v>
      </c>
    </row>
    <row r="614" customFormat="false" ht="15" hidden="false" customHeight="false" outlineLevel="0" collapsed="false">
      <c r="A614" s="0" t="s">
        <v>22178</v>
      </c>
      <c r="B614" s="0" t="s">
        <v>22179</v>
      </c>
      <c r="C614" s="0" t="s">
        <v>22178</v>
      </c>
      <c r="D614" s="0" t="s">
        <v>2133</v>
      </c>
      <c r="E614" s="0" t="s">
        <v>22178</v>
      </c>
      <c r="F614" s="0" t="n">
        <v>1</v>
      </c>
      <c r="G614" s="0" t="s">
        <v>434</v>
      </c>
      <c r="H614" s="0" t="s">
        <v>2170</v>
      </c>
      <c r="I614" s="0" t="s">
        <v>2170</v>
      </c>
      <c r="J614" s="0" t="s">
        <v>2170</v>
      </c>
      <c r="K614" s="0" t="s">
        <v>2170</v>
      </c>
      <c r="L614" s="0" t="s">
        <v>2170</v>
      </c>
      <c r="M614" s="0" t="s">
        <v>2170</v>
      </c>
      <c r="N614" s="0" t="n">
        <f aca="false">FALSE()</f>
        <v>0</v>
      </c>
      <c r="O614" s="0" t="s">
        <v>22180</v>
      </c>
      <c r="P614" s="0" t="s">
        <v>17780</v>
      </c>
      <c r="Q614" s="0" t="n">
        <v>12</v>
      </c>
      <c r="R614" s="380" t="n">
        <v>47038.125</v>
      </c>
      <c r="S614" s="223" t="n">
        <v>1000</v>
      </c>
      <c r="T614" s="0" t="s">
        <v>2132</v>
      </c>
      <c r="U614" s="380" t="n">
        <v>45226.125</v>
      </c>
      <c r="V614" s="380" t="n">
        <v>45238.125</v>
      </c>
      <c r="W614" s="0" t="s">
        <v>2132</v>
      </c>
      <c r="X614" s="0" t="s">
        <v>22181</v>
      </c>
      <c r="Y614" s="0" t="s">
        <v>601</v>
      </c>
      <c r="Z614" s="0" t="s">
        <v>2602</v>
      </c>
      <c r="AA614" s="0" t="s">
        <v>610</v>
      </c>
      <c r="AB614" s="0" t="s">
        <v>17781</v>
      </c>
      <c r="AC614" s="0" t="n">
        <v>185000</v>
      </c>
      <c r="AD614" s="0" t="n">
        <v>300000</v>
      </c>
      <c r="AE614" s="0" t="n">
        <v>5</v>
      </c>
      <c r="AF614" s="0" t="n">
        <f aca="false">FALSE()</f>
        <v>0</v>
      </c>
      <c r="AG614" s="0" t="n">
        <f aca="false">TRUE()</f>
        <v>1</v>
      </c>
      <c r="AH614" s="0" t="n">
        <f aca="false">TRUE()</f>
        <v>1</v>
      </c>
      <c r="AI614" s="0" t="n">
        <f aca="false">FALSE()</f>
        <v>0</v>
      </c>
      <c r="AJ614" s="0" t="n">
        <f aca="false">FALSE()</f>
        <v>0</v>
      </c>
      <c r="AK614" s="0" t="n">
        <f aca="false">TRUE()</f>
        <v>1</v>
      </c>
      <c r="AL614" s="0" t="s">
        <v>2129</v>
      </c>
      <c r="AM614" s="0" t="n">
        <f aca="false">TRUE()</f>
        <v>1</v>
      </c>
      <c r="AN614" s="0" t="s">
        <v>22182</v>
      </c>
      <c r="AO614" s="0" t="n">
        <v>1</v>
      </c>
      <c r="AP614" s="0" t="s">
        <v>22183</v>
      </c>
      <c r="AQ614" s="0" t="s">
        <v>22184</v>
      </c>
      <c r="AR614" s="0" t="n">
        <f aca="false">TRUE()</f>
        <v>1</v>
      </c>
      <c r="AS614" s="0" t="n">
        <f aca="false">FALSE()</f>
        <v>0</v>
      </c>
      <c r="AT614" s="0" t="n">
        <f aca="false">FALSE()</f>
        <v>0</v>
      </c>
      <c r="AU614" s="0" t="n">
        <f aca="false">FALSE()</f>
        <v>0</v>
      </c>
      <c r="AV614" s="0" t="n">
        <f aca="false">FALSE()</f>
        <v>0</v>
      </c>
      <c r="AW614" s="0" t="n">
        <f aca="false">TRUE()</f>
        <v>1</v>
      </c>
      <c r="AX614" s="380" t="n">
        <v>45238.6881944445</v>
      </c>
      <c r="AY614" s="380" t="n">
        <v>45238.4166666667</v>
      </c>
      <c r="AZ614" s="0" t="n">
        <v>2</v>
      </c>
      <c r="BA614" s="0" t="s">
        <v>22051</v>
      </c>
      <c r="BB614" s="0" t="n">
        <v>0</v>
      </c>
      <c r="BC614" s="380" t="n">
        <v>25569.125</v>
      </c>
      <c r="BD614" s="0" t="s">
        <v>2170</v>
      </c>
      <c r="BE614" s="0" t="s">
        <v>2170</v>
      </c>
      <c r="BF614" s="0" t="s">
        <v>604</v>
      </c>
    </row>
    <row r="615" customFormat="false" ht="15" hidden="false" customHeight="false" outlineLevel="0" collapsed="false">
      <c r="A615" s="0" t="s">
        <v>22185</v>
      </c>
      <c r="B615" s="0" t="s">
        <v>22186</v>
      </c>
      <c r="C615" s="0" t="s">
        <v>22185</v>
      </c>
      <c r="D615" s="0" t="s">
        <v>2133</v>
      </c>
      <c r="E615" s="0" t="s">
        <v>22185</v>
      </c>
      <c r="F615" s="0" t="n">
        <v>1</v>
      </c>
      <c r="G615" s="0" t="s">
        <v>434</v>
      </c>
      <c r="H615" s="0" t="s">
        <v>2170</v>
      </c>
      <c r="I615" s="0" t="s">
        <v>2170</v>
      </c>
      <c r="J615" s="0" t="s">
        <v>2170</v>
      </c>
      <c r="K615" s="0" t="s">
        <v>2170</v>
      </c>
      <c r="L615" s="0" t="s">
        <v>2170</v>
      </c>
      <c r="M615" s="0" t="s">
        <v>2170</v>
      </c>
      <c r="N615" s="0" t="n">
        <f aca="false">FALSE()</f>
        <v>0</v>
      </c>
      <c r="O615" s="0" t="s">
        <v>22187</v>
      </c>
      <c r="P615" s="0" t="s">
        <v>17780</v>
      </c>
      <c r="Q615" s="0" t="n">
        <v>12</v>
      </c>
      <c r="R615" s="380" t="n">
        <v>46457.125</v>
      </c>
      <c r="S615" s="223" t="n">
        <v>100</v>
      </c>
      <c r="T615" s="0" t="s">
        <v>17929</v>
      </c>
      <c r="U615" s="380" t="n">
        <v>45733.125</v>
      </c>
      <c r="V615" s="380" t="n">
        <v>45737.125</v>
      </c>
      <c r="W615" s="0" t="s">
        <v>17929</v>
      </c>
      <c r="X615" s="0" t="s">
        <v>22188</v>
      </c>
      <c r="Y615" s="0" t="s">
        <v>601</v>
      </c>
      <c r="Z615" s="0" t="s">
        <v>2602</v>
      </c>
      <c r="AA615" s="0" t="s">
        <v>2114</v>
      </c>
      <c r="AB615" s="0" t="s">
        <v>17781</v>
      </c>
      <c r="AC615" s="0" t="n">
        <v>580000</v>
      </c>
      <c r="AD615" s="0" t="n">
        <v>300000</v>
      </c>
      <c r="AE615" s="0" t="n">
        <v>5</v>
      </c>
      <c r="AF615" s="0" t="n">
        <f aca="false">FALSE()</f>
        <v>0</v>
      </c>
      <c r="AG615" s="0" t="n">
        <f aca="false">TRUE()</f>
        <v>1</v>
      </c>
      <c r="AH615" s="0" t="n">
        <f aca="false">TRUE()</f>
        <v>1</v>
      </c>
      <c r="AI615" s="0" t="n">
        <f aca="false">FALSE()</f>
        <v>0</v>
      </c>
      <c r="AJ615" s="0" t="n">
        <f aca="false">FALSE()</f>
        <v>0</v>
      </c>
      <c r="AK615" s="0" t="n">
        <f aca="false">FALSE()</f>
        <v>0</v>
      </c>
      <c r="AL615" s="0" t="s">
        <v>3129</v>
      </c>
      <c r="AM615" s="0" t="n">
        <f aca="false">TRUE()</f>
        <v>1</v>
      </c>
      <c r="AN615" s="0" t="s">
        <v>22189</v>
      </c>
      <c r="AO615" s="0" t="n">
        <v>1</v>
      </c>
      <c r="AP615" s="0" t="s">
        <v>22190</v>
      </c>
      <c r="AQ615" s="0" t="s">
        <v>22191</v>
      </c>
      <c r="AR615" s="0" t="n">
        <f aca="false">TRUE()</f>
        <v>1</v>
      </c>
      <c r="AS615" s="0" t="n">
        <f aca="false">FALSE()</f>
        <v>0</v>
      </c>
      <c r="AT615" s="0" t="n">
        <f aca="false">FALSE()</f>
        <v>0</v>
      </c>
      <c r="AU615" s="0" t="n">
        <f aca="false">FALSE()</f>
        <v>0</v>
      </c>
      <c r="AV615" s="0" t="n">
        <f aca="false">FALSE()</f>
        <v>0</v>
      </c>
      <c r="AW615" s="0" t="n">
        <f aca="false">TRUE()</f>
        <v>1</v>
      </c>
      <c r="AX615" s="380" t="n">
        <v>45737.6145833333</v>
      </c>
      <c r="AY615" s="380" t="n">
        <v>45737.125</v>
      </c>
      <c r="AZ615" s="0" t="n">
        <v>2</v>
      </c>
      <c r="BA615" s="0" t="s">
        <v>19095</v>
      </c>
      <c r="BB615" s="0" t="n">
        <v>1</v>
      </c>
      <c r="BC615" s="380" t="n">
        <v>25569.125</v>
      </c>
      <c r="BD615" s="0" t="s">
        <v>2170</v>
      </c>
      <c r="BE615" s="0" t="s">
        <v>2170</v>
      </c>
      <c r="BF615" s="0" t="s">
        <v>604</v>
      </c>
    </row>
    <row r="616" customFormat="false" ht="15" hidden="false" customHeight="false" outlineLevel="0" collapsed="false">
      <c r="A616" s="0" t="s">
        <v>22192</v>
      </c>
      <c r="B616" s="0" t="s">
        <v>22193</v>
      </c>
      <c r="C616" s="0" t="s">
        <v>22192</v>
      </c>
      <c r="D616" s="0" t="s">
        <v>2133</v>
      </c>
      <c r="E616" s="0" t="s">
        <v>22192</v>
      </c>
      <c r="F616" s="0" t="n">
        <v>1</v>
      </c>
      <c r="G616" s="0" t="s">
        <v>434</v>
      </c>
      <c r="H616" s="0" t="s">
        <v>2170</v>
      </c>
      <c r="I616" s="0" t="s">
        <v>2170</v>
      </c>
      <c r="J616" s="0" t="s">
        <v>2170</v>
      </c>
      <c r="K616" s="0" t="s">
        <v>2170</v>
      </c>
      <c r="L616" s="0" t="s">
        <v>2170</v>
      </c>
      <c r="M616" s="0" t="s">
        <v>2170</v>
      </c>
      <c r="N616" s="0" t="n">
        <f aca="false">FALSE()</f>
        <v>0</v>
      </c>
      <c r="O616" s="0" t="s">
        <v>22194</v>
      </c>
      <c r="P616" s="0" t="s">
        <v>17838</v>
      </c>
      <c r="Q616" s="0" t="n">
        <v>4</v>
      </c>
      <c r="R616" s="380" t="n">
        <v>46442.125</v>
      </c>
      <c r="S616" s="223" t="n">
        <v>1000</v>
      </c>
      <c r="T616" s="0" t="s">
        <v>2132</v>
      </c>
      <c r="U616" s="380" t="n">
        <v>45344.125</v>
      </c>
      <c r="V616" s="380" t="n">
        <v>45350.125</v>
      </c>
      <c r="W616" s="0" t="s">
        <v>2132</v>
      </c>
      <c r="X616" s="0" t="s">
        <v>22195</v>
      </c>
      <c r="Y616" s="0" t="s">
        <v>601</v>
      </c>
      <c r="Z616" s="0" t="s">
        <v>2602</v>
      </c>
      <c r="AA616" s="0" t="s">
        <v>2574</v>
      </c>
      <c r="AB616" s="0" t="s">
        <v>17781</v>
      </c>
      <c r="AC616" s="0" t="n">
        <v>20000000</v>
      </c>
      <c r="AD616" s="0" t="n">
        <v>20000000</v>
      </c>
      <c r="AE616" s="0" t="n">
        <v>5</v>
      </c>
      <c r="AF616" s="0" t="n">
        <f aca="false">FALSE()</f>
        <v>0</v>
      </c>
      <c r="AG616" s="0" t="n">
        <f aca="false">TRUE()</f>
        <v>1</v>
      </c>
      <c r="AH616" s="0" t="n">
        <f aca="false">TRUE()</f>
        <v>1</v>
      </c>
      <c r="AI616" s="0" t="n">
        <f aca="false">TRUE()</f>
        <v>1</v>
      </c>
      <c r="AJ616" s="0" t="n">
        <f aca="false">FALSE()</f>
        <v>0</v>
      </c>
      <c r="AK616" s="0" t="n">
        <f aca="false">FALSE()</f>
        <v>0</v>
      </c>
      <c r="AL616" s="0" t="s">
        <v>2129</v>
      </c>
      <c r="AM616" s="0" t="n">
        <f aca="false">TRUE()</f>
        <v>1</v>
      </c>
      <c r="AN616" s="0" t="s">
        <v>22196</v>
      </c>
      <c r="AO616" s="0" t="n">
        <v>1</v>
      </c>
      <c r="AP616" s="0" t="s">
        <v>22197</v>
      </c>
      <c r="AQ616" s="0" t="s">
        <v>22198</v>
      </c>
      <c r="AR616" s="0" t="n">
        <f aca="false">TRUE()</f>
        <v>1</v>
      </c>
      <c r="AS616" s="0" t="n">
        <f aca="false">FALSE()</f>
        <v>0</v>
      </c>
      <c r="AT616" s="0" t="n">
        <f aca="false">FALSE()</f>
        <v>0</v>
      </c>
      <c r="AU616" s="0" t="n">
        <f aca="false">FALSE()</f>
        <v>0</v>
      </c>
      <c r="AV616" s="0" t="n">
        <f aca="false">FALSE()</f>
        <v>0</v>
      </c>
      <c r="AW616" s="0" t="n">
        <f aca="false">TRUE()</f>
        <v>1</v>
      </c>
      <c r="AX616" s="380" t="n">
        <v>45350.6729166667</v>
      </c>
      <c r="AY616" s="380" t="n">
        <v>45350.125</v>
      </c>
      <c r="AZ616" s="0" t="n">
        <v>0</v>
      </c>
      <c r="BA616" s="0" t="s">
        <v>8293</v>
      </c>
      <c r="BB616" s="0" t="n">
        <v>0</v>
      </c>
      <c r="BC616" s="380" t="n">
        <v>25569.125</v>
      </c>
      <c r="BD616" s="0" t="s">
        <v>2170</v>
      </c>
      <c r="BE616" s="0" t="s">
        <v>2170</v>
      </c>
      <c r="BF616" s="0" t="s">
        <v>17868</v>
      </c>
    </row>
    <row r="617" customFormat="false" ht="15" hidden="false" customHeight="false" outlineLevel="0" collapsed="false">
      <c r="A617" s="0" t="s">
        <v>22199</v>
      </c>
      <c r="B617" s="0" t="s">
        <v>22200</v>
      </c>
      <c r="C617" s="0" t="s">
        <v>22199</v>
      </c>
      <c r="D617" s="0" t="s">
        <v>2133</v>
      </c>
      <c r="E617" s="0" t="s">
        <v>22199</v>
      </c>
      <c r="F617" s="0" t="n">
        <v>1</v>
      </c>
      <c r="G617" s="0" t="s">
        <v>434</v>
      </c>
      <c r="H617" s="0" t="s">
        <v>2170</v>
      </c>
      <c r="I617" s="0" t="s">
        <v>2170</v>
      </c>
      <c r="J617" s="0" t="s">
        <v>2170</v>
      </c>
      <c r="K617" s="0" t="s">
        <v>2170</v>
      </c>
      <c r="L617" s="0" t="s">
        <v>2170</v>
      </c>
      <c r="M617" s="0" t="s">
        <v>2170</v>
      </c>
      <c r="N617" s="0" t="n">
        <f aca="false">FALSE()</f>
        <v>0</v>
      </c>
      <c r="O617" s="0" t="s">
        <v>22201</v>
      </c>
      <c r="P617" s="0" t="s">
        <v>17780</v>
      </c>
      <c r="Q617" s="0" t="n">
        <v>12</v>
      </c>
      <c r="R617" s="380" t="n">
        <v>46863.125</v>
      </c>
      <c r="S617" s="223" t="n">
        <v>1000</v>
      </c>
      <c r="T617" s="0" t="s">
        <v>2132</v>
      </c>
      <c r="U617" s="380" t="n">
        <v>45776.125</v>
      </c>
      <c r="V617" s="380" t="n">
        <v>45783.125</v>
      </c>
      <c r="W617" s="0" t="s">
        <v>2132</v>
      </c>
      <c r="X617" s="0" t="s">
        <v>22202</v>
      </c>
      <c r="Y617" s="0" t="s">
        <v>601</v>
      </c>
      <c r="Z617" s="0" t="s">
        <v>2602</v>
      </c>
      <c r="AA617" s="0" t="s">
        <v>2891</v>
      </c>
      <c r="AB617" s="0" t="s">
        <v>17781</v>
      </c>
      <c r="AC617" s="0" t="n">
        <v>200000</v>
      </c>
      <c r="AD617" s="0" t="n">
        <v>200000</v>
      </c>
      <c r="AE617" s="0" t="n">
        <v>5</v>
      </c>
      <c r="AF617" s="0" t="n">
        <f aca="false">FALSE()</f>
        <v>0</v>
      </c>
      <c r="AG617" s="0" t="n">
        <f aca="false">TRUE()</f>
        <v>1</v>
      </c>
      <c r="AH617" s="0" t="n">
        <f aca="false">TRUE()</f>
        <v>1</v>
      </c>
      <c r="AI617" s="0" t="n">
        <f aca="false">FALSE()</f>
        <v>0</v>
      </c>
      <c r="AJ617" s="0" t="n">
        <f aca="false">FALSE()</f>
        <v>0</v>
      </c>
      <c r="AK617" s="0" t="n">
        <f aca="false">TRUE()</f>
        <v>1</v>
      </c>
      <c r="AL617" s="0" t="s">
        <v>2129</v>
      </c>
      <c r="AM617" s="0" t="n">
        <f aca="false">TRUE()</f>
        <v>1</v>
      </c>
      <c r="AN617" s="0" t="s">
        <v>22203</v>
      </c>
      <c r="AO617" s="0" t="n">
        <v>1</v>
      </c>
      <c r="AP617" s="0" t="s">
        <v>22204</v>
      </c>
      <c r="AQ617" s="0" t="s">
        <v>22205</v>
      </c>
      <c r="AR617" s="0" t="n">
        <f aca="false">TRUE()</f>
        <v>1</v>
      </c>
      <c r="AS617" s="0" t="n">
        <f aca="false">FALSE()</f>
        <v>0</v>
      </c>
      <c r="AT617" s="0" t="n">
        <f aca="false">FALSE()</f>
        <v>0</v>
      </c>
      <c r="AU617" s="0" t="n">
        <f aca="false">FALSE()</f>
        <v>0</v>
      </c>
      <c r="AV617" s="0" t="n">
        <f aca="false">FALSE()</f>
        <v>0</v>
      </c>
      <c r="AW617" s="0" t="n">
        <f aca="false">TRUE()</f>
        <v>1</v>
      </c>
      <c r="AX617" s="380" t="n">
        <v>45783.6881944445</v>
      </c>
      <c r="AY617" s="380" t="n">
        <v>45783.125</v>
      </c>
      <c r="AZ617" s="0" t="n">
        <v>3</v>
      </c>
      <c r="BA617" s="0" t="s">
        <v>22206</v>
      </c>
      <c r="BB617" s="0" t="n">
        <v>0</v>
      </c>
      <c r="BC617" s="380" t="n">
        <v>25569.125</v>
      </c>
      <c r="BD617" s="0" t="s">
        <v>2170</v>
      </c>
      <c r="BE617" s="0" t="s">
        <v>2170</v>
      </c>
      <c r="BF617" s="0" t="s">
        <v>604</v>
      </c>
    </row>
    <row r="618" customFormat="false" ht="15" hidden="false" customHeight="false" outlineLevel="0" collapsed="false">
      <c r="A618" s="0" t="s">
        <v>22207</v>
      </c>
      <c r="B618" s="0" t="s">
        <v>22208</v>
      </c>
      <c r="C618" s="0" t="s">
        <v>22207</v>
      </c>
      <c r="D618" s="0" t="s">
        <v>2133</v>
      </c>
      <c r="E618" s="0" t="s">
        <v>22207</v>
      </c>
      <c r="F618" s="0" t="n">
        <v>1</v>
      </c>
      <c r="G618" s="0" t="s">
        <v>434</v>
      </c>
      <c r="H618" s="0" t="s">
        <v>2170</v>
      </c>
      <c r="I618" s="0" t="s">
        <v>2170</v>
      </c>
      <c r="J618" s="0" t="s">
        <v>2170</v>
      </c>
      <c r="K618" s="0" t="s">
        <v>2170</v>
      </c>
      <c r="L618" s="0" t="s">
        <v>2170</v>
      </c>
      <c r="M618" s="0" t="s">
        <v>2170</v>
      </c>
      <c r="N618" s="0" t="n">
        <f aca="false">FALSE()</f>
        <v>0</v>
      </c>
      <c r="O618" s="0" t="s">
        <v>22209</v>
      </c>
      <c r="P618" s="0" t="s">
        <v>2300</v>
      </c>
      <c r="Q618" s="0" t="n">
        <v>2</v>
      </c>
      <c r="R618" s="380" t="n">
        <v>48464.125</v>
      </c>
      <c r="S618" s="223" t="n">
        <v>1000</v>
      </c>
      <c r="T618" s="0" t="s">
        <v>2132</v>
      </c>
      <c r="U618" s="380" t="n">
        <v>44818.125</v>
      </c>
      <c r="V618" s="380" t="n">
        <v>44824.125</v>
      </c>
      <c r="W618" s="0" t="s">
        <v>2132</v>
      </c>
      <c r="X618" s="0" t="s">
        <v>19760</v>
      </c>
      <c r="Y618" s="0" t="s">
        <v>601</v>
      </c>
      <c r="Z618" s="0" t="s">
        <v>2602</v>
      </c>
      <c r="AA618" s="0" t="s">
        <v>2574</v>
      </c>
      <c r="AB618" s="0" t="s">
        <v>17781</v>
      </c>
      <c r="AC618" s="0" t="n">
        <v>15000000</v>
      </c>
      <c r="AD618" s="0" t="n">
        <v>15000000</v>
      </c>
      <c r="AE618" s="0" t="n">
        <v>5</v>
      </c>
      <c r="AF618" s="0" t="n">
        <f aca="false">FALSE()</f>
        <v>0</v>
      </c>
      <c r="AG618" s="0" t="n">
        <f aca="false">FALSE()</f>
        <v>0</v>
      </c>
      <c r="AH618" s="0" t="n">
        <f aca="false">FALSE()</f>
        <v>0</v>
      </c>
      <c r="AI618" s="0" t="n">
        <f aca="false">FALSE()</f>
        <v>0</v>
      </c>
      <c r="AJ618" s="0" t="n">
        <f aca="false">FALSE()</f>
        <v>0</v>
      </c>
      <c r="AK618" s="0" t="n">
        <f aca="false">FALSE()</f>
        <v>0</v>
      </c>
      <c r="AL618" s="0" t="s">
        <v>3129</v>
      </c>
      <c r="AM618" s="0" t="n">
        <f aca="false">TRUE()</f>
        <v>1</v>
      </c>
      <c r="AN618" s="0" t="s">
        <v>22210</v>
      </c>
      <c r="AO618" s="0" t="n">
        <v>1</v>
      </c>
      <c r="AP618" s="0" t="s">
        <v>22211</v>
      </c>
      <c r="AQ618" s="0" t="s">
        <v>22212</v>
      </c>
      <c r="AR618" s="0" t="n">
        <f aca="false">TRUE()</f>
        <v>1</v>
      </c>
      <c r="AS618" s="0" t="n">
        <f aca="false">FALSE()</f>
        <v>0</v>
      </c>
      <c r="AT618" s="0" t="n">
        <f aca="false">FALSE()</f>
        <v>0</v>
      </c>
      <c r="AU618" s="0" t="n">
        <f aca="false">FALSE()</f>
        <v>0</v>
      </c>
      <c r="AV618" s="0" t="n">
        <f aca="false">FALSE()</f>
        <v>0</v>
      </c>
      <c r="AW618" s="0" t="n">
        <f aca="false">TRUE()</f>
        <v>1</v>
      </c>
      <c r="AX618" s="380" t="n">
        <v>25569.125</v>
      </c>
      <c r="AY618" s="380" t="n">
        <v>25569.125</v>
      </c>
      <c r="AZ618" s="0" t="n">
        <v>1</v>
      </c>
      <c r="BA618" s="0" t="s">
        <v>5936</v>
      </c>
      <c r="BB618" s="0" t="n">
        <v>1</v>
      </c>
      <c r="BC618" s="380" t="n">
        <v>45916.125</v>
      </c>
      <c r="BD618" s="0" t="s">
        <v>2170</v>
      </c>
      <c r="BE618" s="0" t="s">
        <v>2170</v>
      </c>
      <c r="BF618" s="0" t="s">
        <v>2118</v>
      </c>
    </row>
    <row r="619" customFormat="false" ht="15" hidden="false" customHeight="false" outlineLevel="0" collapsed="false">
      <c r="A619" s="0" t="s">
        <v>22213</v>
      </c>
      <c r="B619" s="0" t="s">
        <v>22214</v>
      </c>
      <c r="C619" s="0" t="s">
        <v>22213</v>
      </c>
      <c r="D619" s="0" t="s">
        <v>2133</v>
      </c>
      <c r="E619" s="0" t="s">
        <v>22213</v>
      </c>
      <c r="F619" s="0" t="n">
        <v>1</v>
      </c>
      <c r="G619" s="0" t="s">
        <v>434</v>
      </c>
      <c r="H619" s="0" t="s">
        <v>2170</v>
      </c>
      <c r="I619" s="0" t="s">
        <v>2170</v>
      </c>
      <c r="J619" s="0" t="s">
        <v>2170</v>
      </c>
      <c r="K619" s="0" t="s">
        <v>2170</v>
      </c>
      <c r="L619" s="0" t="s">
        <v>2170</v>
      </c>
      <c r="M619" s="0" t="s">
        <v>2170</v>
      </c>
      <c r="N619" s="0" t="n">
        <f aca="false">FALSE()</f>
        <v>0</v>
      </c>
      <c r="O619" s="0" t="s">
        <v>22215</v>
      </c>
      <c r="P619" s="0" t="s">
        <v>17780</v>
      </c>
      <c r="Q619" s="0" t="n">
        <v>12</v>
      </c>
      <c r="R619" s="380" t="n">
        <v>47168.125</v>
      </c>
      <c r="S619" s="223" t="n">
        <v>1000</v>
      </c>
      <c r="T619" s="0" t="s">
        <v>2132</v>
      </c>
      <c r="U619" s="380" t="n">
        <v>45721.125</v>
      </c>
      <c r="V619" s="380" t="n">
        <v>45728.125</v>
      </c>
      <c r="W619" s="0" t="s">
        <v>2132</v>
      </c>
      <c r="X619" s="0" t="s">
        <v>22216</v>
      </c>
      <c r="Y619" s="0" t="s">
        <v>601</v>
      </c>
      <c r="Z619" s="0" t="s">
        <v>2602</v>
      </c>
      <c r="AA619" s="0" t="s">
        <v>2891</v>
      </c>
      <c r="AB619" s="0" t="s">
        <v>17781</v>
      </c>
      <c r="AC619" s="0" t="n">
        <v>200000</v>
      </c>
      <c r="AD619" s="0" t="n">
        <v>200000</v>
      </c>
      <c r="AE619" s="0" t="n">
        <v>5</v>
      </c>
      <c r="AF619" s="0" t="n">
        <f aca="false">FALSE()</f>
        <v>0</v>
      </c>
      <c r="AG619" s="0" t="n">
        <f aca="false">TRUE()</f>
        <v>1</v>
      </c>
      <c r="AH619" s="0" t="n">
        <f aca="false">TRUE()</f>
        <v>1</v>
      </c>
      <c r="AI619" s="0" t="n">
        <f aca="false">FALSE()</f>
        <v>0</v>
      </c>
      <c r="AJ619" s="0" t="n">
        <f aca="false">FALSE()</f>
        <v>0</v>
      </c>
      <c r="AK619" s="0" t="n">
        <f aca="false">TRUE()</f>
        <v>1</v>
      </c>
      <c r="AL619" s="0" t="s">
        <v>2129</v>
      </c>
      <c r="AM619" s="0" t="n">
        <f aca="false">TRUE()</f>
        <v>1</v>
      </c>
      <c r="AN619" s="0" t="s">
        <v>22217</v>
      </c>
      <c r="AO619" s="0" t="n">
        <v>1</v>
      </c>
      <c r="AP619" s="0" t="s">
        <v>22218</v>
      </c>
      <c r="AQ619" s="0" t="s">
        <v>22219</v>
      </c>
      <c r="AR619" s="0" t="n">
        <f aca="false">TRUE()</f>
        <v>1</v>
      </c>
      <c r="AS619" s="0" t="n">
        <f aca="false">FALSE()</f>
        <v>0</v>
      </c>
      <c r="AT619" s="0" t="n">
        <f aca="false">FALSE()</f>
        <v>0</v>
      </c>
      <c r="AU619" s="0" t="n">
        <f aca="false">FALSE()</f>
        <v>0</v>
      </c>
      <c r="AV619" s="0" t="n">
        <f aca="false">FALSE()</f>
        <v>0</v>
      </c>
      <c r="AW619" s="0" t="n">
        <f aca="false">TRUE()</f>
        <v>1</v>
      </c>
      <c r="AX619" s="380" t="n">
        <v>45728.725</v>
      </c>
      <c r="AY619" s="380" t="n">
        <v>45728.125</v>
      </c>
      <c r="AZ619" s="0" t="n">
        <v>3</v>
      </c>
      <c r="BA619" s="0" t="s">
        <v>22220</v>
      </c>
      <c r="BB619" s="0" t="n">
        <v>0</v>
      </c>
      <c r="BC619" s="380" t="n">
        <v>25569.125</v>
      </c>
      <c r="BD619" s="0" t="s">
        <v>2170</v>
      </c>
      <c r="BE619" s="0" t="s">
        <v>2170</v>
      </c>
      <c r="BF619" s="0" t="s">
        <v>604</v>
      </c>
    </row>
    <row r="620" customFormat="false" ht="15" hidden="false" customHeight="false" outlineLevel="0" collapsed="false">
      <c r="A620" s="0" t="s">
        <v>22221</v>
      </c>
      <c r="B620" s="0" t="s">
        <v>22222</v>
      </c>
      <c r="C620" s="0" t="s">
        <v>22221</v>
      </c>
      <c r="D620" s="0" t="s">
        <v>2133</v>
      </c>
      <c r="E620" s="0" t="s">
        <v>22221</v>
      </c>
      <c r="F620" s="0" t="n">
        <v>1</v>
      </c>
      <c r="G620" s="0" t="s">
        <v>434</v>
      </c>
      <c r="H620" s="0" t="s">
        <v>2170</v>
      </c>
      <c r="I620" s="0" t="s">
        <v>2170</v>
      </c>
      <c r="J620" s="0" t="s">
        <v>2170</v>
      </c>
      <c r="K620" s="0" t="s">
        <v>2170</v>
      </c>
      <c r="L620" s="0" t="s">
        <v>2170</v>
      </c>
      <c r="M620" s="0" t="s">
        <v>2170</v>
      </c>
      <c r="N620" s="0" t="n">
        <f aca="false">FALSE()</f>
        <v>0</v>
      </c>
      <c r="O620" s="0" t="s">
        <v>22223</v>
      </c>
      <c r="P620" s="0" t="s">
        <v>17780</v>
      </c>
      <c r="Q620" s="0" t="n">
        <v>12</v>
      </c>
      <c r="R620" s="380" t="n">
        <v>46604.125</v>
      </c>
      <c r="S620" s="223" t="n">
        <v>1000</v>
      </c>
      <c r="T620" s="0" t="s">
        <v>2132</v>
      </c>
      <c r="U620" s="380" t="n">
        <v>45335.125</v>
      </c>
      <c r="V620" s="380" t="n">
        <v>45344.125</v>
      </c>
      <c r="W620" s="0" t="s">
        <v>2132</v>
      </c>
      <c r="X620" s="0" t="s">
        <v>18431</v>
      </c>
      <c r="Y620" s="0" t="s">
        <v>601</v>
      </c>
      <c r="Z620" s="0" t="s">
        <v>2602</v>
      </c>
      <c r="AA620" s="0" t="s">
        <v>610</v>
      </c>
      <c r="AB620" s="0" t="s">
        <v>17781</v>
      </c>
      <c r="AC620" s="0" t="n">
        <v>150000</v>
      </c>
      <c r="AD620" s="0" t="n">
        <v>150000</v>
      </c>
      <c r="AE620" s="0" t="n">
        <v>5</v>
      </c>
      <c r="AF620" s="0" t="n">
        <f aca="false">FALSE()</f>
        <v>0</v>
      </c>
      <c r="AG620" s="0" t="n">
        <f aca="false">TRUE()</f>
        <v>1</v>
      </c>
      <c r="AH620" s="0" t="n">
        <f aca="false">TRUE()</f>
        <v>1</v>
      </c>
      <c r="AI620" s="0" t="n">
        <f aca="false">FALSE()</f>
        <v>0</v>
      </c>
      <c r="AJ620" s="0" t="n">
        <f aca="false">FALSE()</f>
        <v>0</v>
      </c>
      <c r="AK620" s="0" t="n">
        <f aca="false">TRUE()</f>
        <v>1</v>
      </c>
      <c r="AL620" s="0" t="s">
        <v>2129</v>
      </c>
      <c r="AM620" s="0" t="n">
        <f aca="false">TRUE()</f>
        <v>1</v>
      </c>
      <c r="AN620" s="0" t="s">
        <v>22224</v>
      </c>
      <c r="AO620" s="0" t="n">
        <v>1</v>
      </c>
      <c r="AP620" s="0" t="s">
        <v>22225</v>
      </c>
      <c r="AQ620" s="0" t="s">
        <v>22226</v>
      </c>
      <c r="AR620" s="0" t="n">
        <f aca="false">TRUE()</f>
        <v>1</v>
      </c>
      <c r="AS620" s="0" t="n">
        <f aca="false">TRUE()</f>
        <v>1</v>
      </c>
      <c r="AT620" s="0" t="n">
        <f aca="false">FALSE()</f>
        <v>0</v>
      </c>
      <c r="AU620" s="0" t="n">
        <f aca="false">FALSE()</f>
        <v>0</v>
      </c>
      <c r="AV620" s="0" t="n">
        <f aca="false">FALSE()</f>
        <v>0</v>
      </c>
      <c r="AW620" s="0" t="n">
        <f aca="false">TRUE()</f>
        <v>1</v>
      </c>
      <c r="AX620" s="380" t="n">
        <v>45344.7</v>
      </c>
      <c r="AY620" s="380" t="n">
        <v>45344.125</v>
      </c>
      <c r="AZ620" s="0" t="n">
        <v>2</v>
      </c>
      <c r="BA620" s="0" t="s">
        <v>18060</v>
      </c>
      <c r="BB620" s="0" t="n">
        <v>0</v>
      </c>
      <c r="BC620" s="380" t="n">
        <v>25569.125</v>
      </c>
      <c r="BD620" s="0" t="s">
        <v>2170</v>
      </c>
      <c r="BE620" s="0" t="s">
        <v>2170</v>
      </c>
      <c r="BF620" s="0" t="s">
        <v>2118</v>
      </c>
    </row>
    <row r="621" customFormat="false" ht="15" hidden="false" customHeight="false" outlineLevel="0" collapsed="false">
      <c r="A621" s="0" t="s">
        <v>22227</v>
      </c>
      <c r="B621" s="0" t="s">
        <v>22228</v>
      </c>
      <c r="C621" s="0" t="s">
        <v>22227</v>
      </c>
      <c r="D621" s="0" t="s">
        <v>2133</v>
      </c>
      <c r="E621" s="0" t="s">
        <v>22227</v>
      </c>
      <c r="F621" s="0" t="n">
        <v>1</v>
      </c>
      <c r="G621" s="0" t="s">
        <v>434</v>
      </c>
      <c r="H621" s="0" t="s">
        <v>2170</v>
      </c>
      <c r="I621" s="0" t="s">
        <v>2170</v>
      </c>
      <c r="J621" s="0" t="s">
        <v>2170</v>
      </c>
      <c r="K621" s="0" t="s">
        <v>2170</v>
      </c>
      <c r="L621" s="0" t="s">
        <v>2170</v>
      </c>
      <c r="M621" s="0" t="s">
        <v>2170</v>
      </c>
      <c r="N621" s="0" t="n">
        <f aca="false">FALSE()</f>
        <v>0</v>
      </c>
      <c r="O621" s="0" t="s">
        <v>22229</v>
      </c>
      <c r="P621" s="0" t="s">
        <v>17780</v>
      </c>
      <c r="Q621" s="0" t="n">
        <v>12</v>
      </c>
      <c r="R621" s="380" t="n">
        <v>49464.125</v>
      </c>
      <c r="S621" s="223" t="n">
        <v>1000</v>
      </c>
      <c r="T621" s="0" t="s">
        <v>2132</v>
      </c>
      <c r="U621" s="380" t="n">
        <v>45791.125</v>
      </c>
      <c r="V621" s="380" t="n">
        <v>45834.125</v>
      </c>
      <c r="W621" s="0" t="s">
        <v>2132</v>
      </c>
      <c r="X621" s="0" t="s">
        <v>22230</v>
      </c>
      <c r="AA621" s="0" t="s">
        <v>2365</v>
      </c>
      <c r="AB621" s="0" t="s">
        <v>17781</v>
      </c>
      <c r="AC621" s="0" t="n">
        <v>15000000</v>
      </c>
      <c r="AD621" s="0" t="n">
        <v>15000000</v>
      </c>
      <c r="AE621" s="0" t="n">
        <v>5</v>
      </c>
      <c r="AF621" s="0" t="n">
        <f aca="false">FALSE()</f>
        <v>0</v>
      </c>
      <c r="AG621" s="0" t="n">
        <f aca="false">TRUE()</f>
        <v>1</v>
      </c>
      <c r="AH621" s="0" t="n">
        <f aca="false">TRUE()</f>
        <v>1</v>
      </c>
      <c r="AI621" s="0" t="n">
        <f aca="false">FALSE()</f>
        <v>0</v>
      </c>
      <c r="AJ621" s="0" t="n">
        <f aca="false">FALSE()</f>
        <v>0</v>
      </c>
      <c r="AK621" s="0" t="n">
        <f aca="false">FALSE()</f>
        <v>0</v>
      </c>
      <c r="AL621" s="0" t="s">
        <v>2129</v>
      </c>
      <c r="AM621" s="0" t="n">
        <f aca="false">TRUE()</f>
        <v>1</v>
      </c>
      <c r="AN621" s="0" t="s">
        <v>22231</v>
      </c>
      <c r="AO621" s="0" t="n">
        <v>1</v>
      </c>
      <c r="AP621" s="0" t="s">
        <v>22232</v>
      </c>
      <c r="AQ621" s="0" t="s">
        <v>22233</v>
      </c>
      <c r="AR621" s="0" t="n">
        <f aca="false">TRUE()</f>
        <v>1</v>
      </c>
      <c r="AS621" s="0" t="n">
        <f aca="false">FALSE()</f>
        <v>0</v>
      </c>
      <c r="AT621" s="0" t="n">
        <f aca="false">FALSE()</f>
        <v>0</v>
      </c>
      <c r="AU621" s="0" t="n">
        <f aca="false">FALSE()</f>
        <v>0</v>
      </c>
      <c r="AV621" s="0" t="n">
        <f aca="false">FALSE()</f>
        <v>0</v>
      </c>
      <c r="AW621" s="0" t="n">
        <f aca="false">TRUE()</f>
        <v>1</v>
      </c>
      <c r="AX621" s="380" t="n">
        <v>45834.6513888889</v>
      </c>
      <c r="AY621" s="380" t="n">
        <v>45834.125</v>
      </c>
      <c r="AZ621" s="0" t="n">
        <v>1</v>
      </c>
      <c r="BA621" s="0" t="s">
        <v>12512</v>
      </c>
      <c r="BB621" s="0" t="n">
        <v>0</v>
      </c>
      <c r="BC621" s="380" t="n">
        <v>25569.125</v>
      </c>
      <c r="BD621" s="0" t="s">
        <v>2170</v>
      </c>
      <c r="BE621" s="0" t="s">
        <v>2170</v>
      </c>
      <c r="BF621" s="0" t="s">
        <v>2118</v>
      </c>
    </row>
    <row r="622" customFormat="false" ht="15" hidden="false" customHeight="false" outlineLevel="0" collapsed="false">
      <c r="A622" s="0" t="s">
        <v>22234</v>
      </c>
      <c r="B622" s="0" t="s">
        <v>22235</v>
      </c>
      <c r="C622" s="0" t="s">
        <v>22234</v>
      </c>
      <c r="D622" s="0" t="s">
        <v>2133</v>
      </c>
      <c r="E622" s="0" t="s">
        <v>22234</v>
      </c>
      <c r="F622" s="0" t="n">
        <v>1</v>
      </c>
      <c r="G622" s="0" t="s">
        <v>434</v>
      </c>
      <c r="H622" s="0" t="s">
        <v>2170</v>
      </c>
      <c r="I622" s="0" t="s">
        <v>2170</v>
      </c>
      <c r="J622" s="0" t="s">
        <v>2170</v>
      </c>
      <c r="K622" s="0" t="s">
        <v>2170</v>
      </c>
      <c r="L622" s="0" t="s">
        <v>2170</v>
      </c>
      <c r="M622" s="0" t="s">
        <v>2170</v>
      </c>
      <c r="N622" s="0" t="n">
        <f aca="false">FALSE()</f>
        <v>0</v>
      </c>
      <c r="O622" s="0" t="s">
        <v>22236</v>
      </c>
      <c r="P622" s="0" t="s">
        <v>17780</v>
      </c>
      <c r="Q622" s="0" t="n">
        <v>4</v>
      </c>
      <c r="R622" s="380" t="n">
        <v>46226.125</v>
      </c>
      <c r="S622" s="223" t="n">
        <v>1000</v>
      </c>
      <c r="T622" s="0" t="s">
        <v>2132</v>
      </c>
      <c r="U622" s="380" t="n">
        <v>44768.125</v>
      </c>
      <c r="V622" s="380" t="n">
        <v>44770.125</v>
      </c>
      <c r="W622" s="0" t="s">
        <v>2132</v>
      </c>
      <c r="X622" s="0" t="s">
        <v>2803</v>
      </c>
      <c r="Y622" s="0" t="s">
        <v>601</v>
      </c>
      <c r="Z622" s="0" t="s">
        <v>2602</v>
      </c>
      <c r="AA622" s="0" t="s">
        <v>2365</v>
      </c>
      <c r="AB622" s="0" t="s">
        <v>17781</v>
      </c>
      <c r="AC622" s="0" t="n">
        <v>250000</v>
      </c>
      <c r="AD622" s="0" t="n">
        <v>250000</v>
      </c>
      <c r="AE622" s="0" t="n">
        <v>5</v>
      </c>
      <c r="AF622" s="0" t="n">
        <f aca="false">FALSE()</f>
        <v>0</v>
      </c>
      <c r="AG622" s="0" t="n">
        <f aca="false">TRUE()</f>
        <v>1</v>
      </c>
      <c r="AH622" s="0" t="n">
        <f aca="false">TRUE()</f>
        <v>1</v>
      </c>
      <c r="AI622" s="0" t="n">
        <f aca="false">FALSE()</f>
        <v>0</v>
      </c>
      <c r="AJ622" s="0" t="n">
        <f aca="false">FALSE()</f>
        <v>0</v>
      </c>
      <c r="AK622" s="0" t="n">
        <f aca="false">TRUE()</f>
        <v>1</v>
      </c>
      <c r="AL622" s="0" t="s">
        <v>2129</v>
      </c>
      <c r="AM622" s="0" t="n">
        <f aca="false">TRUE()</f>
        <v>1</v>
      </c>
      <c r="AN622" s="0" t="s">
        <v>22237</v>
      </c>
      <c r="AO622" s="0" t="n">
        <v>1</v>
      </c>
      <c r="AP622" s="0" t="s">
        <v>22238</v>
      </c>
      <c r="AQ622" s="0" t="s">
        <v>22239</v>
      </c>
      <c r="AR622" s="0" t="n">
        <f aca="false">TRUE()</f>
        <v>1</v>
      </c>
      <c r="AS622" s="0" t="n">
        <f aca="false">FALSE()</f>
        <v>0</v>
      </c>
      <c r="AT622" s="0" t="n">
        <f aca="false">FALSE()</f>
        <v>0</v>
      </c>
      <c r="AU622" s="0" t="n">
        <f aca="false">FALSE()</f>
        <v>0</v>
      </c>
      <c r="AV622" s="0" t="n">
        <f aca="false">FALSE()</f>
        <v>0</v>
      </c>
      <c r="AW622" s="0" t="n">
        <f aca="false">TRUE()</f>
        <v>1</v>
      </c>
      <c r="AX622" s="380" t="n">
        <v>44770.6944444444</v>
      </c>
      <c r="AY622" s="380" t="n">
        <v>44770.4166666667</v>
      </c>
      <c r="AZ622" s="0" t="n">
        <v>2</v>
      </c>
      <c r="BA622" s="0" t="s">
        <v>22240</v>
      </c>
      <c r="BB622" s="0" t="n">
        <v>0</v>
      </c>
      <c r="BC622" s="380" t="n">
        <v>25569.125</v>
      </c>
      <c r="BD622" s="0" t="s">
        <v>2170</v>
      </c>
      <c r="BE622" s="0" t="s">
        <v>2170</v>
      </c>
      <c r="BF622" s="0" t="s">
        <v>604</v>
      </c>
    </row>
    <row r="623" customFormat="false" ht="15" hidden="false" customHeight="false" outlineLevel="0" collapsed="false">
      <c r="A623" s="0" t="s">
        <v>22241</v>
      </c>
      <c r="B623" s="0" t="s">
        <v>22242</v>
      </c>
      <c r="C623" s="0" t="s">
        <v>22241</v>
      </c>
      <c r="D623" s="0" t="s">
        <v>2133</v>
      </c>
      <c r="E623" s="0" t="s">
        <v>22241</v>
      </c>
      <c r="F623" s="0" t="n">
        <v>1</v>
      </c>
      <c r="G623" s="0" t="s">
        <v>434</v>
      </c>
      <c r="H623" s="0" t="s">
        <v>2170</v>
      </c>
      <c r="I623" s="0" t="s">
        <v>2170</v>
      </c>
      <c r="J623" s="0" t="s">
        <v>2170</v>
      </c>
      <c r="K623" s="0" t="s">
        <v>2170</v>
      </c>
      <c r="L623" s="0" t="s">
        <v>2170</v>
      </c>
      <c r="M623" s="0" t="s">
        <v>2170</v>
      </c>
      <c r="N623" s="0" t="n">
        <f aca="false">FALSE()</f>
        <v>0</v>
      </c>
      <c r="O623" s="0" t="s">
        <v>22243</v>
      </c>
      <c r="P623" s="0" t="s">
        <v>17780</v>
      </c>
      <c r="Q623" s="0" t="n">
        <v>4</v>
      </c>
      <c r="R623" s="380" t="n">
        <v>47064.125</v>
      </c>
      <c r="S623" s="223" t="n">
        <v>1000</v>
      </c>
      <c r="T623" s="0" t="s">
        <v>2132</v>
      </c>
      <c r="U623" s="380" t="n">
        <v>45572.125</v>
      </c>
      <c r="V623" s="380" t="n">
        <v>45608.125</v>
      </c>
      <c r="W623" s="0" t="s">
        <v>2132</v>
      </c>
      <c r="X623" s="0" t="s">
        <v>22244</v>
      </c>
      <c r="Y623" s="0" t="s">
        <v>601</v>
      </c>
      <c r="Z623" s="0" t="s">
        <v>2602</v>
      </c>
      <c r="AA623" s="0" t="s">
        <v>2451</v>
      </c>
      <c r="AB623" s="0" t="s">
        <v>17781</v>
      </c>
      <c r="AC623" s="0" t="n">
        <v>142093</v>
      </c>
      <c r="AD623" s="0" t="n">
        <v>250000</v>
      </c>
      <c r="AE623" s="0" t="n">
        <v>5</v>
      </c>
      <c r="AF623" s="0" t="n">
        <f aca="false">FALSE()</f>
        <v>0</v>
      </c>
      <c r="AG623" s="0" t="n">
        <f aca="false">TRUE()</f>
        <v>1</v>
      </c>
      <c r="AH623" s="0" t="n">
        <f aca="false">TRUE()</f>
        <v>1</v>
      </c>
      <c r="AI623" s="0" t="n">
        <f aca="false">FALSE()</f>
        <v>0</v>
      </c>
      <c r="AJ623" s="0" t="n">
        <f aca="false">FALSE()</f>
        <v>0</v>
      </c>
      <c r="AK623" s="0" t="n">
        <f aca="false">TRUE()</f>
        <v>1</v>
      </c>
      <c r="AL623" s="0" t="s">
        <v>2129</v>
      </c>
      <c r="AM623" s="0" t="n">
        <f aca="false">TRUE()</f>
        <v>1</v>
      </c>
      <c r="AN623" s="0" t="s">
        <v>22245</v>
      </c>
      <c r="AO623" s="0" t="n">
        <v>1</v>
      </c>
      <c r="AP623" s="0" t="s">
        <v>22246</v>
      </c>
      <c r="AQ623" s="0" t="s">
        <v>22247</v>
      </c>
      <c r="AR623" s="0" t="n">
        <f aca="false">TRUE()</f>
        <v>1</v>
      </c>
      <c r="AS623" s="0" t="n">
        <f aca="false">FALSE()</f>
        <v>0</v>
      </c>
      <c r="AT623" s="0" t="n">
        <f aca="false">FALSE()</f>
        <v>0</v>
      </c>
      <c r="AU623" s="0" t="n">
        <f aca="false">FALSE()</f>
        <v>0</v>
      </c>
      <c r="AV623" s="0" t="n">
        <f aca="false">FALSE()</f>
        <v>0</v>
      </c>
      <c r="AW623" s="0" t="n">
        <f aca="false">TRUE()</f>
        <v>1</v>
      </c>
      <c r="AX623" s="380" t="n">
        <v>45608.6888888889</v>
      </c>
      <c r="AY623" s="380" t="n">
        <v>45608.125</v>
      </c>
      <c r="AZ623" s="0" t="n">
        <v>3</v>
      </c>
      <c r="BA623" s="0" t="s">
        <v>17834</v>
      </c>
      <c r="BB623" s="0" t="n">
        <v>0</v>
      </c>
      <c r="BC623" s="380" t="n">
        <v>25569.125</v>
      </c>
      <c r="BD623" s="0" t="s">
        <v>2170</v>
      </c>
      <c r="BE623" s="0" t="s">
        <v>2170</v>
      </c>
      <c r="BF623" s="0" t="s">
        <v>604</v>
      </c>
    </row>
    <row r="624" customFormat="false" ht="15" hidden="false" customHeight="false" outlineLevel="0" collapsed="false">
      <c r="A624" s="0" t="s">
        <v>22248</v>
      </c>
      <c r="B624" s="0" t="s">
        <v>22249</v>
      </c>
      <c r="C624" s="0" t="s">
        <v>22248</v>
      </c>
      <c r="D624" s="0" t="s">
        <v>2133</v>
      </c>
      <c r="E624" s="0" t="s">
        <v>22248</v>
      </c>
      <c r="F624" s="0" t="n">
        <v>1</v>
      </c>
      <c r="G624" s="0" t="s">
        <v>434</v>
      </c>
      <c r="H624" s="0" t="s">
        <v>2170</v>
      </c>
      <c r="I624" s="0" t="s">
        <v>2170</v>
      </c>
      <c r="J624" s="0" t="s">
        <v>2170</v>
      </c>
      <c r="K624" s="0" t="s">
        <v>2170</v>
      </c>
      <c r="L624" s="0" t="s">
        <v>2170</v>
      </c>
      <c r="M624" s="0" t="s">
        <v>2170</v>
      </c>
      <c r="N624" s="0" t="n">
        <f aca="false">FALSE()</f>
        <v>0</v>
      </c>
      <c r="O624" s="0" t="s">
        <v>22250</v>
      </c>
      <c r="P624" s="0" t="s">
        <v>17838</v>
      </c>
      <c r="Q624" s="0" t="n">
        <v>4</v>
      </c>
      <c r="R624" s="380" t="n">
        <v>46354.125</v>
      </c>
      <c r="S624" s="223" t="n">
        <v>1000</v>
      </c>
      <c r="T624" s="0" t="s">
        <v>2132</v>
      </c>
      <c r="U624" s="380" t="n">
        <v>45253.125</v>
      </c>
      <c r="V624" s="380" t="n">
        <v>45258.125</v>
      </c>
      <c r="W624" s="0" t="s">
        <v>2132</v>
      </c>
      <c r="X624" s="0" t="s">
        <v>22251</v>
      </c>
      <c r="Y624" s="0" t="s">
        <v>601</v>
      </c>
      <c r="Z624" s="0" t="s">
        <v>2602</v>
      </c>
      <c r="AA624" s="0" t="s">
        <v>610</v>
      </c>
      <c r="AB624" s="0" t="s">
        <v>17781</v>
      </c>
      <c r="AC624" s="0" t="n">
        <v>15000000</v>
      </c>
      <c r="AD624" s="0" t="n">
        <v>15000000</v>
      </c>
      <c r="AE624" s="0" t="n">
        <v>5</v>
      </c>
      <c r="AF624" s="0" t="n">
        <f aca="false">FALSE()</f>
        <v>0</v>
      </c>
      <c r="AG624" s="0" t="n">
        <f aca="false">TRUE()</f>
        <v>1</v>
      </c>
      <c r="AH624" s="0" t="n">
        <f aca="false">TRUE()</f>
        <v>1</v>
      </c>
      <c r="AI624" s="0" t="n">
        <f aca="false">FALSE()</f>
        <v>0</v>
      </c>
      <c r="AJ624" s="0" t="n">
        <f aca="false">FALSE()</f>
        <v>0</v>
      </c>
      <c r="AK624" s="0" t="n">
        <f aca="false">FALSE()</f>
        <v>0</v>
      </c>
      <c r="AL624" s="0" t="s">
        <v>2129</v>
      </c>
      <c r="AM624" s="0" t="n">
        <f aca="false">TRUE()</f>
        <v>1</v>
      </c>
      <c r="AN624" s="0" t="s">
        <v>22252</v>
      </c>
      <c r="AO624" s="0" t="n">
        <v>1</v>
      </c>
      <c r="AP624" s="0" t="s">
        <v>22253</v>
      </c>
      <c r="AQ624" s="0" t="s">
        <v>22254</v>
      </c>
      <c r="AR624" s="0" t="n">
        <f aca="false">TRUE()</f>
        <v>1</v>
      </c>
      <c r="AS624" s="0" t="n">
        <f aca="false">FALSE()</f>
        <v>0</v>
      </c>
      <c r="AT624" s="0" t="n">
        <f aca="false">FALSE()</f>
        <v>0</v>
      </c>
      <c r="AU624" s="0" t="n">
        <f aca="false">FALSE()</f>
        <v>0</v>
      </c>
      <c r="AV624" s="0" t="n">
        <f aca="false">FALSE()</f>
        <v>0</v>
      </c>
      <c r="AW624" s="0" t="n">
        <f aca="false">TRUE()</f>
        <v>1</v>
      </c>
      <c r="AX624" s="380" t="n">
        <v>45258.6361111111</v>
      </c>
      <c r="AY624" s="380" t="n">
        <v>45258.4166666667</v>
      </c>
      <c r="AZ624" s="0" t="n">
        <v>1</v>
      </c>
      <c r="BA624" s="0" t="s">
        <v>22074</v>
      </c>
      <c r="BB624" s="0" t="n">
        <v>0</v>
      </c>
      <c r="BC624" s="380" t="n">
        <v>25569.125</v>
      </c>
      <c r="BD624" s="0" t="s">
        <v>2170</v>
      </c>
      <c r="BE624" s="0" t="s">
        <v>2170</v>
      </c>
      <c r="BF624" s="0" t="s">
        <v>2118</v>
      </c>
    </row>
    <row r="625" customFormat="false" ht="15" hidden="false" customHeight="false" outlineLevel="0" collapsed="false">
      <c r="A625" s="0" t="s">
        <v>22255</v>
      </c>
      <c r="B625" s="0" t="s">
        <v>22256</v>
      </c>
      <c r="C625" s="0" t="s">
        <v>22255</v>
      </c>
      <c r="D625" s="0" t="s">
        <v>2133</v>
      </c>
      <c r="E625" s="0" t="s">
        <v>22255</v>
      </c>
      <c r="F625" s="0" t="n">
        <v>1</v>
      </c>
      <c r="G625" s="0" t="s">
        <v>434</v>
      </c>
      <c r="H625" s="0" t="s">
        <v>2170</v>
      </c>
      <c r="I625" s="0" t="s">
        <v>2170</v>
      </c>
      <c r="J625" s="0" t="s">
        <v>2170</v>
      </c>
      <c r="K625" s="0" t="s">
        <v>2170</v>
      </c>
      <c r="L625" s="0" t="s">
        <v>2170</v>
      </c>
      <c r="M625" s="0" t="s">
        <v>2170</v>
      </c>
      <c r="N625" s="0" t="n">
        <f aca="false">FALSE()</f>
        <v>0</v>
      </c>
      <c r="O625" s="0" t="s">
        <v>22257</v>
      </c>
      <c r="P625" s="0" t="s">
        <v>17780</v>
      </c>
      <c r="Q625" s="0" t="n">
        <v>12</v>
      </c>
      <c r="R625" s="380" t="n">
        <v>46548.125</v>
      </c>
      <c r="S625" s="223" t="n">
        <v>1000</v>
      </c>
      <c r="T625" s="0" t="s">
        <v>2132</v>
      </c>
      <c r="U625" s="380" t="n">
        <v>45819.125</v>
      </c>
      <c r="V625" s="380" t="n">
        <v>45828.125</v>
      </c>
      <c r="W625" s="0" t="s">
        <v>2132</v>
      </c>
      <c r="X625" s="0" t="s">
        <v>22258</v>
      </c>
      <c r="AA625" s="0" t="s">
        <v>2115</v>
      </c>
      <c r="AB625" s="0" t="s">
        <v>17781</v>
      </c>
      <c r="AC625" s="0" t="n">
        <v>11000000</v>
      </c>
      <c r="AD625" s="0" t="n">
        <v>11000000</v>
      </c>
      <c r="AE625" s="0" t="n">
        <v>5</v>
      </c>
      <c r="AF625" s="0" t="n">
        <f aca="false">FALSE()</f>
        <v>0</v>
      </c>
      <c r="AG625" s="0" t="n">
        <f aca="false">TRUE()</f>
        <v>1</v>
      </c>
      <c r="AH625" s="0" t="n">
        <f aca="false">TRUE()</f>
        <v>1</v>
      </c>
      <c r="AI625" s="0" t="n">
        <f aca="false">FALSE()</f>
        <v>0</v>
      </c>
      <c r="AJ625" s="0" t="n">
        <f aca="false">FALSE()</f>
        <v>0</v>
      </c>
      <c r="AK625" s="0" t="n">
        <f aca="false">FALSE()</f>
        <v>0</v>
      </c>
      <c r="AL625" s="0" t="s">
        <v>2129</v>
      </c>
      <c r="AM625" s="0" t="n">
        <f aca="false">TRUE()</f>
        <v>1</v>
      </c>
      <c r="AN625" s="0" t="s">
        <v>22259</v>
      </c>
      <c r="AO625" s="0" t="n">
        <v>1</v>
      </c>
      <c r="AP625" s="0" t="s">
        <v>22260</v>
      </c>
      <c r="AQ625" s="0" t="s">
        <v>22261</v>
      </c>
      <c r="AR625" s="0" t="n">
        <f aca="false">TRUE()</f>
        <v>1</v>
      </c>
      <c r="AS625" s="0" t="n">
        <f aca="false">FALSE()</f>
        <v>0</v>
      </c>
      <c r="AT625" s="0" t="n">
        <f aca="false">FALSE()</f>
        <v>0</v>
      </c>
      <c r="AU625" s="0" t="n">
        <f aca="false">FALSE()</f>
        <v>0</v>
      </c>
      <c r="AV625" s="0" t="n">
        <f aca="false">FALSE()</f>
        <v>0</v>
      </c>
      <c r="AW625" s="0" t="n">
        <f aca="false">TRUE()</f>
        <v>1</v>
      </c>
      <c r="AX625" s="380" t="n">
        <v>45828.6458333333</v>
      </c>
      <c r="AY625" s="380" t="n">
        <v>45828.125</v>
      </c>
      <c r="AZ625" s="0" t="n">
        <v>1</v>
      </c>
      <c r="BA625" s="0" t="s">
        <v>6833</v>
      </c>
      <c r="BB625" s="0" t="n">
        <v>0</v>
      </c>
      <c r="BC625" s="380" t="n">
        <v>25569.125</v>
      </c>
      <c r="BD625" s="0" t="s">
        <v>2170</v>
      </c>
      <c r="BE625" s="0" t="s">
        <v>2170</v>
      </c>
      <c r="BF625" s="0" t="s">
        <v>2118</v>
      </c>
    </row>
    <row r="626" customFormat="false" ht="15" hidden="false" customHeight="false" outlineLevel="0" collapsed="false">
      <c r="A626" s="0" t="s">
        <v>22262</v>
      </c>
      <c r="B626" s="0" t="s">
        <v>22263</v>
      </c>
      <c r="C626" s="0" t="s">
        <v>22262</v>
      </c>
      <c r="D626" s="0" t="s">
        <v>2133</v>
      </c>
      <c r="E626" s="0" t="s">
        <v>22262</v>
      </c>
      <c r="F626" s="0" t="n">
        <v>1</v>
      </c>
      <c r="G626" s="0" t="s">
        <v>434</v>
      </c>
      <c r="H626" s="0" t="s">
        <v>2170</v>
      </c>
      <c r="I626" s="0" t="s">
        <v>2170</v>
      </c>
      <c r="J626" s="0" t="s">
        <v>2170</v>
      </c>
      <c r="K626" s="0" t="s">
        <v>2170</v>
      </c>
      <c r="L626" s="0" t="s">
        <v>2170</v>
      </c>
      <c r="M626" s="0" t="s">
        <v>2170</v>
      </c>
      <c r="N626" s="0" t="n">
        <f aca="false">FALSE()</f>
        <v>0</v>
      </c>
      <c r="O626" s="0" t="s">
        <v>22264</v>
      </c>
      <c r="P626" s="0" t="s">
        <v>17838</v>
      </c>
      <c r="Q626" s="0" t="n">
        <v>2</v>
      </c>
      <c r="R626" s="380" t="n">
        <v>46526.125</v>
      </c>
      <c r="S626" s="223" t="n">
        <v>1000</v>
      </c>
      <c r="T626" s="0" t="s">
        <v>2132</v>
      </c>
      <c r="U626" s="380" t="n">
        <v>42857.125</v>
      </c>
      <c r="V626" s="380" t="n">
        <v>42886.125</v>
      </c>
      <c r="W626" s="0" t="s">
        <v>2132</v>
      </c>
      <c r="X626" s="0" t="s">
        <v>17846</v>
      </c>
      <c r="Y626" s="0" t="s">
        <v>601</v>
      </c>
      <c r="Z626" s="0" t="s">
        <v>2602</v>
      </c>
      <c r="AA626" s="0" t="s">
        <v>2115</v>
      </c>
      <c r="AB626" s="0" t="s">
        <v>17848</v>
      </c>
      <c r="AC626" s="0" t="n">
        <v>5000000</v>
      </c>
      <c r="AD626" s="0" t="n">
        <v>5000000</v>
      </c>
      <c r="AE626" s="0" t="n">
        <v>5</v>
      </c>
      <c r="AF626" s="0" t="n">
        <f aca="false">FALSE()</f>
        <v>0</v>
      </c>
      <c r="AG626" s="0" t="n">
        <f aca="false">TRUE()</f>
        <v>1</v>
      </c>
      <c r="AH626" s="0" t="n">
        <f aca="false">TRUE()</f>
        <v>1</v>
      </c>
      <c r="AI626" s="0" t="n">
        <f aca="false">FALSE()</f>
        <v>0</v>
      </c>
      <c r="AJ626" s="0" t="n">
        <f aca="false">FALSE()</f>
        <v>0</v>
      </c>
      <c r="AK626" s="0" t="n">
        <f aca="false">FALSE()</f>
        <v>0</v>
      </c>
      <c r="AL626" s="0" t="s">
        <v>2129</v>
      </c>
      <c r="AM626" s="0" t="n">
        <f aca="false">TRUE()</f>
        <v>1</v>
      </c>
      <c r="AN626" s="0" t="s">
        <v>22265</v>
      </c>
      <c r="AO626" s="0" t="n">
        <v>1</v>
      </c>
      <c r="AP626" s="0" t="s">
        <v>22266</v>
      </c>
      <c r="AQ626" s="0" t="s">
        <v>22267</v>
      </c>
      <c r="AR626" s="0" t="n">
        <f aca="false">TRUE()</f>
        <v>1</v>
      </c>
      <c r="AS626" s="0" t="n">
        <f aca="false">FALSE()</f>
        <v>0</v>
      </c>
      <c r="AT626" s="0" t="n">
        <f aca="false">FALSE()</f>
        <v>0</v>
      </c>
      <c r="AU626" s="0" t="n">
        <f aca="false">FALSE()</f>
        <v>0</v>
      </c>
      <c r="AV626" s="0" t="n">
        <f aca="false">FALSE()</f>
        <v>0</v>
      </c>
      <c r="AW626" s="0" t="n">
        <f aca="false">TRUE()</f>
        <v>1</v>
      </c>
      <c r="AX626" s="380" t="n">
        <v>43183.3625</v>
      </c>
      <c r="AY626" s="380" t="n">
        <v>42886.125</v>
      </c>
      <c r="AZ626" s="0" t="n">
        <v>1</v>
      </c>
      <c r="BA626" s="0" t="s">
        <v>19628</v>
      </c>
      <c r="BB626" s="0" t="n">
        <v>0</v>
      </c>
      <c r="BC626" s="380" t="n">
        <v>46162.125</v>
      </c>
      <c r="BD626" s="0" t="s">
        <v>2170</v>
      </c>
      <c r="BE626" s="0" t="s">
        <v>2170</v>
      </c>
      <c r="BF626" s="0" t="s">
        <v>2118</v>
      </c>
    </row>
    <row r="627" customFormat="false" ht="15" hidden="false" customHeight="false" outlineLevel="0" collapsed="false">
      <c r="A627" s="0" t="s">
        <v>22268</v>
      </c>
      <c r="B627" s="0" t="s">
        <v>22268</v>
      </c>
      <c r="C627" s="0" t="s">
        <v>22268</v>
      </c>
      <c r="D627" s="0" t="s">
        <v>2133</v>
      </c>
      <c r="E627" s="0" t="s">
        <v>22268</v>
      </c>
      <c r="F627" s="0" t="n">
        <v>1</v>
      </c>
      <c r="G627" s="0" t="s">
        <v>434</v>
      </c>
      <c r="H627" s="0" t="s">
        <v>2170</v>
      </c>
      <c r="I627" s="0" t="s">
        <v>2170</v>
      </c>
      <c r="J627" s="0" t="s">
        <v>2170</v>
      </c>
      <c r="K627" s="0" t="s">
        <v>2170</v>
      </c>
      <c r="L627" s="0" t="s">
        <v>2170</v>
      </c>
      <c r="M627" s="0" t="s">
        <v>2170</v>
      </c>
      <c r="N627" s="0" t="n">
        <f aca="false">FALSE()</f>
        <v>0</v>
      </c>
      <c r="O627" s="0" t="s">
        <v>22269</v>
      </c>
      <c r="P627" s="0" t="s">
        <v>17780</v>
      </c>
      <c r="Q627" s="0" t="n">
        <v>12</v>
      </c>
      <c r="R627" s="380" t="n">
        <v>47419.125</v>
      </c>
      <c r="S627" s="223" t="n">
        <v>1000</v>
      </c>
      <c r="T627" s="0" t="s">
        <v>2132</v>
      </c>
      <c r="U627" s="380" t="n">
        <v>45548.125</v>
      </c>
      <c r="V627" s="380" t="n">
        <v>45559.125</v>
      </c>
      <c r="W627" s="0" t="s">
        <v>2132</v>
      </c>
      <c r="X627" s="0" t="s">
        <v>22270</v>
      </c>
      <c r="Y627" s="0" t="s">
        <v>601</v>
      </c>
      <c r="Z627" s="0" t="s">
        <v>2602</v>
      </c>
      <c r="AA627" s="0" t="s">
        <v>17847</v>
      </c>
      <c r="AB627" s="0" t="s">
        <v>17848</v>
      </c>
      <c r="AC627" s="0" t="n">
        <v>6800000</v>
      </c>
      <c r="AD627" s="0" t="n">
        <v>6800000</v>
      </c>
      <c r="AE627" s="0" t="n">
        <v>5</v>
      </c>
      <c r="AF627" s="0" t="n">
        <f aca="false">FALSE()</f>
        <v>0</v>
      </c>
      <c r="AG627" s="0" t="n">
        <f aca="false">TRUE()</f>
        <v>1</v>
      </c>
      <c r="AH627" s="0" t="n">
        <f aca="false">TRUE()</f>
        <v>1</v>
      </c>
      <c r="AI627" s="0" t="n">
        <f aca="false">TRUE()</f>
        <v>1</v>
      </c>
      <c r="AJ627" s="0" t="n">
        <f aca="false">FALSE()</f>
        <v>0</v>
      </c>
      <c r="AK627" s="0" t="n">
        <f aca="false">TRUE()</f>
        <v>1</v>
      </c>
      <c r="AL627" s="0" t="s">
        <v>2129</v>
      </c>
      <c r="AM627" s="0" t="n">
        <f aca="false">TRUE()</f>
        <v>1</v>
      </c>
      <c r="AN627" s="0" t="s">
        <v>22271</v>
      </c>
      <c r="AO627" s="0" t="n">
        <v>1</v>
      </c>
      <c r="AP627" s="0" t="s">
        <v>22272</v>
      </c>
      <c r="AQ627" s="0" t="s">
        <v>22273</v>
      </c>
      <c r="AR627" s="0" t="n">
        <f aca="false">TRUE()</f>
        <v>1</v>
      </c>
      <c r="AS627" s="0" t="n">
        <f aca="false">FALSE()</f>
        <v>0</v>
      </c>
      <c r="AT627" s="0" t="n">
        <f aca="false">FALSE()</f>
        <v>0</v>
      </c>
      <c r="AU627" s="0" t="n">
        <f aca="false">FALSE()</f>
        <v>0</v>
      </c>
      <c r="AV627" s="0" t="n">
        <f aca="false">FALSE()</f>
        <v>0</v>
      </c>
      <c r="AW627" s="0" t="n">
        <f aca="false">TRUE()</f>
        <v>1</v>
      </c>
      <c r="AX627" s="380" t="n">
        <v>45559.6902777778</v>
      </c>
      <c r="AY627" s="380" t="n">
        <v>45559.125</v>
      </c>
      <c r="AZ627" s="0" t="n">
        <v>1</v>
      </c>
      <c r="BA627" s="0" t="s">
        <v>19388</v>
      </c>
      <c r="BB627" s="0" t="n">
        <v>0</v>
      </c>
      <c r="BC627" s="380" t="n">
        <v>25569.125</v>
      </c>
      <c r="BD627" s="0" t="s">
        <v>2170</v>
      </c>
      <c r="BE627" s="0" t="s">
        <v>2170</v>
      </c>
      <c r="BF627" s="0" t="s">
        <v>17868</v>
      </c>
    </row>
    <row r="628" customFormat="false" ht="15" hidden="false" customHeight="false" outlineLevel="0" collapsed="false">
      <c r="A628" s="0" t="s">
        <v>22274</v>
      </c>
      <c r="B628" s="0" t="s">
        <v>22275</v>
      </c>
      <c r="C628" s="0" t="s">
        <v>22274</v>
      </c>
      <c r="D628" s="0" t="s">
        <v>2133</v>
      </c>
      <c r="E628" s="0" t="s">
        <v>22274</v>
      </c>
      <c r="F628" s="0" t="n">
        <v>1</v>
      </c>
      <c r="G628" s="0" t="s">
        <v>434</v>
      </c>
      <c r="H628" s="0" t="s">
        <v>2170</v>
      </c>
      <c r="I628" s="0" t="s">
        <v>2170</v>
      </c>
      <c r="J628" s="0" t="s">
        <v>2170</v>
      </c>
      <c r="K628" s="0" t="s">
        <v>2170</v>
      </c>
      <c r="L628" s="0" t="s">
        <v>2170</v>
      </c>
      <c r="M628" s="0" t="s">
        <v>2170</v>
      </c>
      <c r="N628" s="0" t="n">
        <f aca="false">FALSE()</f>
        <v>0</v>
      </c>
      <c r="O628" s="0" t="s">
        <v>22276</v>
      </c>
      <c r="P628" s="0" t="s">
        <v>17780</v>
      </c>
      <c r="Q628" s="0" t="n">
        <v>4</v>
      </c>
      <c r="R628" s="380" t="n">
        <v>46563.125</v>
      </c>
      <c r="S628" s="223" t="n">
        <v>1000</v>
      </c>
      <c r="T628" s="0" t="s">
        <v>2132</v>
      </c>
      <c r="U628" s="380" t="n">
        <v>45098.125</v>
      </c>
      <c r="V628" s="380" t="n">
        <v>45107.125</v>
      </c>
      <c r="W628" s="0" t="s">
        <v>2132</v>
      </c>
      <c r="X628" s="0" t="s">
        <v>22277</v>
      </c>
      <c r="Y628" s="0" t="s">
        <v>601</v>
      </c>
      <c r="Z628" s="0" t="s">
        <v>2602</v>
      </c>
      <c r="AA628" s="0" t="s">
        <v>610</v>
      </c>
      <c r="AB628" s="0" t="s">
        <v>17781</v>
      </c>
      <c r="AC628" s="0" t="n">
        <v>250000</v>
      </c>
      <c r="AD628" s="0" t="n">
        <v>250000</v>
      </c>
      <c r="AE628" s="0" t="n">
        <v>5</v>
      </c>
      <c r="AF628" s="0" t="n">
        <f aca="false">FALSE()</f>
        <v>0</v>
      </c>
      <c r="AG628" s="0" t="n">
        <f aca="false">TRUE()</f>
        <v>1</v>
      </c>
      <c r="AH628" s="0" t="n">
        <f aca="false">TRUE()</f>
        <v>1</v>
      </c>
      <c r="AI628" s="0" t="n">
        <f aca="false">FALSE()</f>
        <v>0</v>
      </c>
      <c r="AJ628" s="0" t="n">
        <f aca="false">FALSE()</f>
        <v>0</v>
      </c>
      <c r="AK628" s="0" t="n">
        <f aca="false">FALSE()</f>
        <v>0</v>
      </c>
      <c r="AL628" s="0" t="s">
        <v>2129</v>
      </c>
      <c r="AM628" s="0" t="n">
        <f aca="false">TRUE()</f>
        <v>1</v>
      </c>
      <c r="AN628" s="0" t="s">
        <v>22278</v>
      </c>
      <c r="AO628" s="0" t="n">
        <v>1</v>
      </c>
      <c r="AP628" s="0" t="s">
        <v>22279</v>
      </c>
      <c r="AQ628" s="0" t="s">
        <v>22280</v>
      </c>
      <c r="AR628" s="0" t="n">
        <f aca="false">TRUE()</f>
        <v>1</v>
      </c>
      <c r="AS628" s="0" t="n">
        <f aca="false">TRUE()</f>
        <v>1</v>
      </c>
      <c r="AT628" s="0" t="n">
        <f aca="false">FALSE()</f>
        <v>0</v>
      </c>
      <c r="AU628" s="0" t="n">
        <f aca="false">FALSE()</f>
        <v>0</v>
      </c>
      <c r="AV628" s="0" t="n">
        <f aca="false">FALSE()</f>
        <v>0</v>
      </c>
      <c r="AW628" s="0" t="n">
        <f aca="false">TRUE()</f>
        <v>1</v>
      </c>
      <c r="AX628" s="380" t="n">
        <v>45107.6881944444</v>
      </c>
      <c r="AY628" s="380" t="n">
        <v>45107.4166666667</v>
      </c>
      <c r="AZ628" s="0" t="n">
        <v>3</v>
      </c>
      <c r="BA628" s="0" t="s">
        <v>17229</v>
      </c>
      <c r="BB628" s="0" t="n">
        <v>0</v>
      </c>
      <c r="BC628" s="380" t="n">
        <v>25569.125</v>
      </c>
      <c r="BD628" s="0" t="s">
        <v>2170</v>
      </c>
      <c r="BE628" s="0" t="s">
        <v>2170</v>
      </c>
      <c r="BF628" s="0" t="s">
        <v>2118</v>
      </c>
    </row>
    <row r="629" customFormat="false" ht="15" hidden="false" customHeight="false" outlineLevel="0" collapsed="false">
      <c r="A629" s="0" t="s">
        <v>22281</v>
      </c>
      <c r="B629" s="0" t="s">
        <v>22282</v>
      </c>
      <c r="C629" s="0" t="s">
        <v>22281</v>
      </c>
      <c r="D629" s="0" t="s">
        <v>18630</v>
      </c>
      <c r="E629" s="0" t="s">
        <v>22281</v>
      </c>
      <c r="F629" s="0" t="n">
        <v>1</v>
      </c>
      <c r="G629" s="0" t="s">
        <v>18631</v>
      </c>
      <c r="H629" s="0" t="s">
        <v>2170</v>
      </c>
      <c r="I629" s="0" t="s">
        <v>2170</v>
      </c>
      <c r="J629" s="0" t="s">
        <v>2170</v>
      </c>
      <c r="K629" s="0" t="s">
        <v>2170</v>
      </c>
      <c r="L629" s="0" t="s">
        <v>2170</v>
      </c>
      <c r="M629" s="0" t="s">
        <v>2170</v>
      </c>
      <c r="N629" s="0" t="n">
        <f aca="false">FALSE()</f>
        <v>0</v>
      </c>
      <c r="O629" s="0" t="s">
        <v>22283</v>
      </c>
      <c r="P629" s="0" t="s">
        <v>17780</v>
      </c>
      <c r="Q629" s="0" t="n">
        <v>4</v>
      </c>
      <c r="R629" s="380" t="n">
        <v>46239.125</v>
      </c>
      <c r="S629" s="223" t="n">
        <v>1000</v>
      </c>
      <c r="T629" s="0" t="s">
        <v>2132</v>
      </c>
      <c r="U629" s="380" t="n">
        <v>45324.125</v>
      </c>
      <c r="V629" s="380" t="n">
        <v>45329.125</v>
      </c>
      <c r="W629" s="0" t="s">
        <v>2132</v>
      </c>
      <c r="X629" s="0" t="s">
        <v>21666</v>
      </c>
      <c r="Y629" s="0" t="s">
        <v>601</v>
      </c>
      <c r="Z629" s="0" t="s">
        <v>2602</v>
      </c>
      <c r="AA629" s="0" t="s">
        <v>2114</v>
      </c>
      <c r="AB629" s="0" t="s">
        <v>17781</v>
      </c>
      <c r="AC629" s="0" t="n">
        <v>1000000</v>
      </c>
      <c r="AD629" s="0" t="n">
        <v>1000000</v>
      </c>
      <c r="AE629" s="0" t="n">
        <v>5</v>
      </c>
      <c r="AF629" s="0" t="n">
        <f aca="false">FALSE()</f>
        <v>0</v>
      </c>
      <c r="AG629" s="0" t="n">
        <f aca="false">TRUE()</f>
        <v>1</v>
      </c>
      <c r="AH629" s="0" t="n">
        <f aca="false">TRUE()</f>
        <v>1</v>
      </c>
      <c r="AI629" s="0" t="n">
        <f aca="false">FALSE()</f>
        <v>0</v>
      </c>
      <c r="AJ629" s="0" t="n">
        <f aca="false">FALSE()</f>
        <v>0</v>
      </c>
      <c r="AK629" s="0" t="n">
        <f aca="false">FALSE()</f>
        <v>0</v>
      </c>
      <c r="AL629" s="0" t="s">
        <v>3129</v>
      </c>
      <c r="AM629" s="0" t="n">
        <f aca="false">TRUE()</f>
        <v>1</v>
      </c>
      <c r="AN629" s="0" t="s">
        <v>22284</v>
      </c>
      <c r="AO629" s="0" t="n">
        <v>2</v>
      </c>
      <c r="AP629" s="0" t="s">
        <v>22285</v>
      </c>
      <c r="AQ629" s="0" t="s">
        <v>22286</v>
      </c>
      <c r="AR629" s="0" t="n">
        <f aca="false">TRUE()</f>
        <v>1</v>
      </c>
      <c r="AS629" s="0" t="n">
        <f aca="false">FALSE()</f>
        <v>0</v>
      </c>
      <c r="AT629" s="0" t="n">
        <f aca="false">FALSE()</f>
        <v>0</v>
      </c>
      <c r="AU629" s="0" t="n">
        <f aca="false">FALSE()</f>
        <v>0</v>
      </c>
      <c r="AV629" s="0" t="n">
        <f aca="false">FALSE()</f>
        <v>0</v>
      </c>
      <c r="AW629" s="0" t="n">
        <f aca="false">TRUE()</f>
        <v>1</v>
      </c>
      <c r="AX629" s="380" t="n">
        <v>45329.5291666667</v>
      </c>
      <c r="AY629" s="380" t="n">
        <v>45329.125</v>
      </c>
      <c r="AZ629" s="0" t="n">
        <v>2</v>
      </c>
      <c r="BA629" s="0" t="s">
        <v>3533</v>
      </c>
      <c r="BB629" s="0" t="n">
        <v>0</v>
      </c>
      <c r="BC629" s="380" t="n">
        <v>25569.125</v>
      </c>
      <c r="BD629" s="0" t="s">
        <v>2170</v>
      </c>
      <c r="BE629" s="0" t="s">
        <v>2170</v>
      </c>
      <c r="BF629" s="0" t="s">
        <v>2118</v>
      </c>
    </row>
    <row r="630" customFormat="false" ht="15" hidden="false" customHeight="false" outlineLevel="0" collapsed="false">
      <c r="A630" s="0" t="s">
        <v>22287</v>
      </c>
      <c r="B630" s="0" t="s">
        <v>22288</v>
      </c>
      <c r="C630" s="0" t="s">
        <v>22287</v>
      </c>
      <c r="D630" s="0" t="s">
        <v>2133</v>
      </c>
      <c r="E630" s="0" t="s">
        <v>22287</v>
      </c>
      <c r="F630" s="0" t="n">
        <v>1</v>
      </c>
      <c r="G630" s="0" t="s">
        <v>434</v>
      </c>
      <c r="H630" s="0" t="s">
        <v>2170</v>
      </c>
      <c r="I630" s="0" t="s">
        <v>2170</v>
      </c>
      <c r="J630" s="0" t="s">
        <v>2170</v>
      </c>
      <c r="K630" s="0" t="s">
        <v>2170</v>
      </c>
      <c r="L630" s="0" t="s">
        <v>2170</v>
      </c>
      <c r="M630" s="0" t="s">
        <v>2170</v>
      </c>
      <c r="N630" s="0" t="n">
        <f aca="false">FALSE()</f>
        <v>0</v>
      </c>
      <c r="O630" s="0" t="s">
        <v>22289</v>
      </c>
      <c r="P630" s="0" t="s">
        <v>17780</v>
      </c>
      <c r="Q630" s="0" t="n">
        <v>4</v>
      </c>
      <c r="R630" s="380" t="n">
        <v>49737.125</v>
      </c>
      <c r="S630" s="223" t="n">
        <v>1000</v>
      </c>
      <c r="T630" s="0" t="s">
        <v>2132</v>
      </c>
      <c r="U630" s="380" t="n">
        <v>44251.125</v>
      </c>
      <c r="V630" s="380" t="n">
        <v>44277.125</v>
      </c>
      <c r="W630" s="0" t="s">
        <v>2132</v>
      </c>
      <c r="X630" s="0" t="s">
        <v>22290</v>
      </c>
      <c r="Y630" s="0" t="s">
        <v>601</v>
      </c>
      <c r="Z630" s="0" t="s">
        <v>2602</v>
      </c>
      <c r="AA630" s="0" t="s">
        <v>610</v>
      </c>
      <c r="AB630" s="0" t="s">
        <v>17781</v>
      </c>
      <c r="AC630" s="0" t="n">
        <v>10000000</v>
      </c>
      <c r="AD630" s="0" t="n">
        <v>10000000</v>
      </c>
      <c r="AE630" s="0" t="n">
        <v>5</v>
      </c>
      <c r="AF630" s="0" t="n">
        <f aca="false">FALSE()</f>
        <v>0</v>
      </c>
      <c r="AG630" s="0" t="n">
        <f aca="false">TRUE()</f>
        <v>1</v>
      </c>
      <c r="AH630" s="0" t="n">
        <f aca="false">TRUE()</f>
        <v>1</v>
      </c>
      <c r="AI630" s="0" t="n">
        <f aca="false">TRUE()</f>
        <v>1</v>
      </c>
      <c r="AJ630" s="0" t="n">
        <f aca="false">FALSE()</f>
        <v>0</v>
      </c>
      <c r="AK630" s="0" t="n">
        <f aca="false">FALSE()</f>
        <v>0</v>
      </c>
      <c r="AL630" s="0" t="s">
        <v>2129</v>
      </c>
      <c r="AM630" s="0" t="n">
        <f aca="false">TRUE()</f>
        <v>1</v>
      </c>
      <c r="AN630" s="0" t="s">
        <v>22291</v>
      </c>
      <c r="AO630" s="0" t="n">
        <v>1</v>
      </c>
      <c r="AP630" s="0" t="s">
        <v>22292</v>
      </c>
      <c r="AQ630" s="0" t="s">
        <v>22293</v>
      </c>
      <c r="AR630" s="0" t="n">
        <f aca="false">TRUE()</f>
        <v>1</v>
      </c>
      <c r="AS630" s="0" t="n">
        <f aca="false">FALSE()</f>
        <v>0</v>
      </c>
      <c r="AT630" s="0" t="n">
        <f aca="false">FALSE()</f>
        <v>0</v>
      </c>
      <c r="AU630" s="0" t="n">
        <f aca="false">FALSE()</f>
        <v>0</v>
      </c>
      <c r="AV630" s="0" t="n">
        <f aca="false">FALSE()</f>
        <v>0</v>
      </c>
      <c r="AW630" s="0" t="n">
        <f aca="false">TRUE()</f>
        <v>1</v>
      </c>
      <c r="AX630" s="380" t="n">
        <v>44277.5875</v>
      </c>
      <c r="AY630" s="380" t="n">
        <v>44277.4166666667</v>
      </c>
      <c r="AZ630" s="0" t="n">
        <v>2</v>
      </c>
      <c r="BA630" s="0" t="s">
        <v>17892</v>
      </c>
      <c r="BB630" s="0" t="n">
        <v>0</v>
      </c>
      <c r="BC630" s="380" t="n">
        <v>47007.125</v>
      </c>
      <c r="BD630" s="0" t="s">
        <v>2170</v>
      </c>
      <c r="BE630" s="0" t="s">
        <v>2170</v>
      </c>
      <c r="BF630" s="0" t="s">
        <v>17868</v>
      </c>
    </row>
    <row r="631" customFormat="false" ht="15" hidden="false" customHeight="false" outlineLevel="0" collapsed="false">
      <c r="A631" s="0" t="s">
        <v>22294</v>
      </c>
      <c r="B631" s="0" t="s">
        <v>22295</v>
      </c>
      <c r="C631" s="0" t="s">
        <v>22294</v>
      </c>
      <c r="D631" s="0" t="s">
        <v>2133</v>
      </c>
      <c r="E631" s="0" t="s">
        <v>22294</v>
      </c>
      <c r="F631" s="0" t="n">
        <v>1</v>
      </c>
      <c r="G631" s="0" t="s">
        <v>434</v>
      </c>
      <c r="H631" s="0" t="s">
        <v>2170</v>
      </c>
      <c r="I631" s="0" t="s">
        <v>2170</v>
      </c>
      <c r="J631" s="0" t="s">
        <v>2170</v>
      </c>
      <c r="K631" s="0" t="s">
        <v>2170</v>
      </c>
      <c r="L631" s="0" t="s">
        <v>2170</v>
      </c>
      <c r="M631" s="0" t="s">
        <v>2170</v>
      </c>
      <c r="N631" s="0" t="n">
        <f aca="false">FALSE()</f>
        <v>0</v>
      </c>
      <c r="O631" s="0" t="s">
        <v>22296</v>
      </c>
      <c r="P631" s="0" t="s">
        <v>17780</v>
      </c>
      <c r="Q631" s="0" t="n">
        <v>12</v>
      </c>
      <c r="R631" s="380" t="n">
        <v>46348.125</v>
      </c>
      <c r="S631" s="223" t="n">
        <v>566.71</v>
      </c>
      <c r="T631" s="0" t="s">
        <v>2132</v>
      </c>
      <c r="U631" s="380" t="n">
        <v>45258.125</v>
      </c>
      <c r="V631" s="380" t="n">
        <v>45268.125</v>
      </c>
      <c r="W631" s="0" t="s">
        <v>2132</v>
      </c>
      <c r="X631" s="0" t="s">
        <v>22297</v>
      </c>
      <c r="Y631" s="0" t="s">
        <v>601</v>
      </c>
      <c r="Z631" s="0" t="s">
        <v>2602</v>
      </c>
      <c r="AA631" s="0" t="s">
        <v>610</v>
      </c>
      <c r="AB631" s="0" t="s">
        <v>17781</v>
      </c>
      <c r="AC631" s="0" t="n">
        <v>300000</v>
      </c>
      <c r="AD631" s="0" t="n">
        <v>300000</v>
      </c>
      <c r="AE631" s="0" t="n">
        <v>5</v>
      </c>
      <c r="AF631" s="0" t="n">
        <f aca="false">FALSE()</f>
        <v>0</v>
      </c>
      <c r="AG631" s="0" t="n">
        <f aca="false">TRUE()</f>
        <v>1</v>
      </c>
      <c r="AH631" s="0" t="n">
        <f aca="false">TRUE()</f>
        <v>1</v>
      </c>
      <c r="AI631" s="0" t="n">
        <f aca="false">FALSE()</f>
        <v>0</v>
      </c>
      <c r="AJ631" s="0" t="n">
        <f aca="false">FALSE()</f>
        <v>0</v>
      </c>
      <c r="AK631" s="0" t="n">
        <f aca="false">TRUE()</f>
        <v>1</v>
      </c>
      <c r="AL631" s="0" t="s">
        <v>2129</v>
      </c>
      <c r="AM631" s="0" t="n">
        <f aca="false">TRUE()</f>
        <v>1</v>
      </c>
      <c r="AN631" s="0" t="s">
        <v>22298</v>
      </c>
      <c r="AO631" s="0" t="n">
        <v>1</v>
      </c>
      <c r="AP631" s="0" t="s">
        <v>22299</v>
      </c>
      <c r="AQ631" s="0" t="s">
        <v>22300</v>
      </c>
      <c r="AR631" s="0" t="n">
        <f aca="false">TRUE()</f>
        <v>1</v>
      </c>
      <c r="AS631" s="0" t="n">
        <f aca="false">FALSE()</f>
        <v>0</v>
      </c>
      <c r="AT631" s="0" t="n">
        <f aca="false">FALSE()</f>
        <v>0</v>
      </c>
      <c r="AU631" s="0" t="n">
        <f aca="false">FALSE()</f>
        <v>0</v>
      </c>
      <c r="AV631" s="0" t="n">
        <f aca="false">FALSE()</f>
        <v>0</v>
      </c>
      <c r="AW631" s="0" t="n">
        <f aca="false">TRUE()</f>
        <v>1</v>
      </c>
      <c r="AX631" s="380" t="n">
        <v>45268.6895833333</v>
      </c>
      <c r="AY631" s="380" t="n">
        <v>45268.4166666667</v>
      </c>
      <c r="AZ631" s="0" t="n">
        <v>2</v>
      </c>
      <c r="BA631" s="0" t="s">
        <v>21261</v>
      </c>
      <c r="BB631" s="0" t="n">
        <v>0</v>
      </c>
      <c r="BC631" s="380" t="n">
        <v>25569.125</v>
      </c>
      <c r="BD631" s="0" t="s">
        <v>2170</v>
      </c>
      <c r="BE631" s="0" t="s">
        <v>2170</v>
      </c>
      <c r="BF631" s="0" t="s">
        <v>604</v>
      </c>
    </row>
    <row r="632" customFormat="false" ht="15" hidden="false" customHeight="false" outlineLevel="0" collapsed="false">
      <c r="A632" s="0" t="s">
        <v>22301</v>
      </c>
      <c r="B632" s="0" t="s">
        <v>22302</v>
      </c>
      <c r="C632" s="0" t="s">
        <v>22301</v>
      </c>
      <c r="D632" s="0" t="s">
        <v>2133</v>
      </c>
      <c r="E632" s="0" t="s">
        <v>22301</v>
      </c>
      <c r="F632" s="0" t="n">
        <v>1</v>
      </c>
      <c r="G632" s="0" t="s">
        <v>434</v>
      </c>
      <c r="H632" s="0" t="s">
        <v>2170</v>
      </c>
      <c r="I632" s="0" t="s">
        <v>2170</v>
      </c>
      <c r="J632" s="0" t="s">
        <v>2170</v>
      </c>
      <c r="K632" s="0" t="s">
        <v>2170</v>
      </c>
      <c r="L632" s="0" t="s">
        <v>2170</v>
      </c>
      <c r="M632" s="0" t="s">
        <v>2170</v>
      </c>
      <c r="N632" s="0" t="n">
        <f aca="false">FALSE()</f>
        <v>0</v>
      </c>
      <c r="O632" s="0" t="s">
        <v>22303</v>
      </c>
      <c r="P632" s="0" t="s">
        <v>17780</v>
      </c>
      <c r="Q632" s="0" t="n">
        <v>4</v>
      </c>
      <c r="R632" s="380" t="n">
        <v>46276.125</v>
      </c>
      <c r="S632" s="223" t="n">
        <v>800</v>
      </c>
      <c r="T632" s="0" t="s">
        <v>2132</v>
      </c>
      <c r="U632" s="380" t="n">
        <v>44452.125</v>
      </c>
      <c r="V632" s="380" t="n">
        <v>44456.125</v>
      </c>
      <c r="W632" s="0" t="s">
        <v>2170</v>
      </c>
      <c r="X632" s="0" t="s">
        <v>22304</v>
      </c>
      <c r="Y632" s="0" t="s">
        <v>601</v>
      </c>
      <c r="Z632" s="0" t="s">
        <v>2602</v>
      </c>
      <c r="AA632" s="0" t="s">
        <v>2451</v>
      </c>
      <c r="AB632" s="0" t="s">
        <v>17781</v>
      </c>
      <c r="AC632" s="0" t="n">
        <v>10000000</v>
      </c>
      <c r="AD632" s="0" t="n">
        <v>10000000</v>
      </c>
      <c r="AE632" s="0" t="n">
        <v>5</v>
      </c>
      <c r="AF632" s="0" t="n">
        <f aca="false">FALSE()</f>
        <v>0</v>
      </c>
      <c r="AG632" s="0" t="n">
        <f aca="false">TRUE()</f>
        <v>1</v>
      </c>
      <c r="AH632" s="0" t="n">
        <f aca="false">TRUE()</f>
        <v>1</v>
      </c>
      <c r="AI632" s="0" t="n">
        <f aca="false">FALSE()</f>
        <v>0</v>
      </c>
      <c r="AJ632" s="0" t="n">
        <f aca="false">FALSE()</f>
        <v>0</v>
      </c>
      <c r="AK632" s="0" t="n">
        <f aca="false">TRUE()</f>
        <v>1</v>
      </c>
      <c r="AL632" s="0" t="s">
        <v>2129</v>
      </c>
      <c r="AM632" s="0" t="n">
        <f aca="false">TRUE()</f>
        <v>1</v>
      </c>
      <c r="AN632" s="0" t="s">
        <v>22305</v>
      </c>
      <c r="AO632" s="0" t="n">
        <v>1</v>
      </c>
      <c r="AP632" s="0" t="s">
        <v>22306</v>
      </c>
      <c r="AQ632" s="0" t="s">
        <v>22307</v>
      </c>
      <c r="AR632" s="0" t="n">
        <f aca="false">TRUE()</f>
        <v>1</v>
      </c>
      <c r="AS632" s="0" t="n">
        <f aca="false">FALSE()</f>
        <v>0</v>
      </c>
      <c r="AT632" s="0" t="n">
        <f aca="false">FALSE()</f>
        <v>0</v>
      </c>
      <c r="AU632" s="0" t="n">
        <f aca="false">FALSE()</f>
        <v>0</v>
      </c>
      <c r="AV632" s="0" t="n">
        <f aca="false">FALSE()</f>
        <v>0</v>
      </c>
      <c r="AW632" s="0" t="n">
        <f aca="false">TRUE()</f>
        <v>1</v>
      </c>
      <c r="AX632" s="380" t="n">
        <v>44456.5909722222</v>
      </c>
      <c r="AY632" s="380" t="n">
        <v>44456.4166666667</v>
      </c>
      <c r="AZ632" s="0" t="n">
        <v>1</v>
      </c>
      <c r="BA632" s="0" t="s">
        <v>14122</v>
      </c>
      <c r="BB632" s="0" t="n">
        <v>0</v>
      </c>
      <c r="BC632" s="380" t="n">
        <v>25569.125</v>
      </c>
      <c r="BD632" s="0" t="s">
        <v>2170</v>
      </c>
      <c r="BE632" s="0" t="s">
        <v>2170</v>
      </c>
      <c r="BF632" s="0" t="s">
        <v>604</v>
      </c>
    </row>
    <row r="633" customFormat="false" ht="15" hidden="false" customHeight="false" outlineLevel="0" collapsed="false">
      <c r="A633" s="0" t="s">
        <v>22308</v>
      </c>
      <c r="B633" s="0" t="s">
        <v>22309</v>
      </c>
      <c r="C633" s="0" t="s">
        <v>22308</v>
      </c>
      <c r="D633" s="0" t="s">
        <v>2133</v>
      </c>
      <c r="E633" s="0" t="s">
        <v>22308</v>
      </c>
      <c r="F633" s="0" t="n">
        <v>1</v>
      </c>
      <c r="G633" s="0" t="s">
        <v>434</v>
      </c>
      <c r="H633" s="0" t="s">
        <v>2170</v>
      </c>
      <c r="I633" s="0" t="s">
        <v>2170</v>
      </c>
      <c r="J633" s="0" t="s">
        <v>2170</v>
      </c>
      <c r="K633" s="0" t="s">
        <v>2170</v>
      </c>
      <c r="L633" s="0" t="s">
        <v>2170</v>
      </c>
      <c r="M633" s="0" t="s">
        <v>2170</v>
      </c>
      <c r="N633" s="0" t="n">
        <f aca="false">FALSE()</f>
        <v>0</v>
      </c>
      <c r="O633" s="0" t="s">
        <v>22310</v>
      </c>
      <c r="P633" s="0" t="s">
        <v>17780</v>
      </c>
      <c r="Q633" s="0" t="n">
        <v>12</v>
      </c>
      <c r="R633" s="380" t="n">
        <v>46250.125</v>
      </c>
      <c r="S633" s="223" t="n">
        <v>1000</v>
      </c>
      <c r="T633" s="0" t="s">
        <v>2132</v>
      </c>
      <c r="U633" s="380" t="n">
        <v>45792.125</v>
      </c>
      <c r="V633" s="380" t="n">
        <v>45800.125</v>
      </c>
      <c r="W633" s="0" t="s">
        <v>2132</v>
      </c>
      <c r="X633" s="0" t="s">
        <v>2170</v>
      </c>
      <c r="Y633" s="0" t="s">
        <v>601</v>
      </c>
      <c r="Z633" s="0" t="s">
        <v>2602</v>
      </c>
      <c r="AA633" s="0" t="s">
        <v>2891</v>
      </c>
      <c r="AB633" s="0" t="s">
        <v>17781</v>
      </c>
      <c r="AC633" s="0" t="n">
        <v>1000000</v>
      </c>
      <c r="AD633" s="0" t="n">
        <v>1000000</v>
      </c>
      <c r="AE633" s="0" t="n">
        <v>5</v>
      </c>
      <c r="AF633" s="0" t="n">
        <f aca="false">FALSE()</f>
        <v>0</v>
      </c>
      <c r="AG633" s="0" t="n">
        <f aca="false">TRUE()</f>
        <v>1</v>
      </c>
      <c r="AH633" s="0" t="n">
        <f aca="false">TRUE()</f>
        <v>1</v>
      </c>
      <c r="AI633" s="0" t="n">
        <f aca="false">FALSE()</f>
        <v>0</v>
      </c>
      <c r="AJ633" s="0" t="n">
        <f aca="false">FALSE()</f>
        <v>0</v>
      </c>
      <c r="AK633" s="0" t="n">
        <f aca="false">FALSE()</f>
        <v>0</v>
      </c>
      <c r="AL633" s="0" t="s">
        <v>2129</v>
      </c>
      <c r="AM633" s="0" t="n">
        <f aca="false">TRUE()</f>
        <v>1</v>
      </c>
      <c r="AN633" s="0" t="s">
        <v>22311</v>
      </c>
      <c r="AO633" s="0" t="n">
        <v>1</v>
      </c>
      <c r="AP633" s="0" t="s">
        <v>22312</v>
      </c>
      <c r="AQ633" s="0" t="s">
        <v>22313</v>
      </c>
      <c r="AR633" s="0" t="n">
        <f aca="false">TRUE()</f>
        <v>1</v>
      </c>
      <c r="AS633" s="0" t="n">
        <f aca="false">FALSE()</f>
        <v>0</v>
      </c>
      <c r="AT633" s="0" t="n">
        <f aca="false">FALSE()</f>
        <v>0</v>
      </c>
      <c r="AU633" s="0" t="n">
        <f aca="false">FALSE()</f>
        <v>0</v>
      </c>
      <c r="AV633" s="0" t="n">
        <f aca="false">FALSE()</f>
        <v>0</v>
      </c>
      <c r="AW633" s="0" t="n">
        <f aca="false">TRUE()</f>
        <v>1</v>
      </c>
      <c r="AX633" s="380" t="n">
        <v>45800.6875</v>
      </c>
      <c r="AY633" s="380" t="n">
        <v>45800.125</v>
      </c>
      <c r="AZ633" s="0" t="n">
        <v>3</v>
      </c>
      <c r="BA633" s="0" t="s">
        <v>18495</v>
      </c>
      <c r="BB633" s="0" t="n">
        <v>0</v>
      </c>
      <c r="BC633" s="380" t="n">
        <v>25569.125</v>
      </c>
      <c r="BD633" s="0" t="s">
        <v>2170</v>
      </c>
      <c r="BE633" s="0" t="s">
        <v>2170</v>
      </c>
      <c r="BF633" s="0" t="s">
        <v>604</v>
      </c>
    </row>
    <row r="634" customFormat="false" ht="15" hidden="false" customHeight="false" outlineLevel="0" collapsed="false">
      <c r="A634" s="0" t="s">
        <v>22314</v>
      </c>
      <c r="B634" s="0" t="s">
        <v>22315</v>
      </c>
      <c r="C634" s="0" t="s">
        <v>22314</v>
      </c>
      <c r="D634" s="0" t="s">
        <v>2133</v>
      </c>
      <c r="E634" s="0" t="s">
        <v>22314</v>
      </c>
      <c r="F634" s="0" t="n">
        <v>1</v>
      </c>
      <c r="G634" s="0" t="s">
        <v>434</v>
      </c>
      <c r="H634" s="0" t="s">
        <v>2170</v>
      </c>
      <c r="I634" s="0" t="s">
        <v>2170</v>
      </c>
      <c r="J634" s="0" t="s">
        <v>2170</v>
      </c>
      <c r="K634" s="0" t="s">
        <v>2170</v>
      </c>
      <c r="L634" s="0" t="s">
        <v>2170</v>
      </c>
      <c r="M634" s="0" t="s">
        <v>2170</v>
      </c>
      <c r="N634" s="0" t="n">
        <f aca="false">FALSE()</f>
        <v>0</v>
      </c>
      <c r="O634" s="0" t="s">
        <v>22316</v>
      </c>
      <c r="P634" s="0" t="s">
        <v>17780</v>
      </c>
      <c r="Q634" s="0" t="n">
        <v>12</v>
      </c>
      <c r="R634" s="380" t="n">
        <v>46341.125</v>
      </c>
      <c r="S634" s="223" t="n">
        <v>708.8</v>
      </c>
      <c r="T634" s="0" t="s">
        <v>2132</v>
      </c>
      <c r="U634" s="380" t="n">
        <v>45183.125</v>
      </c>
      <c r="V634" s="380" t="n">
        <v>45261.125</v>
      </c>
      <c r="W634" s="0" t="s">
        <v>2132</v>
      </c>
      <c r="X634" s="0" t="s">
        <v>22317</v>
      </c>
      <c r="Y634" s="0" t="s">
        <v>601</v>
      </c>
      <c r="Z634" s="0" t="s">
        <v>2602</v>
      </c>
      <c r="AA634" s="0" t="s">
        <v>610</v>
      </c>
      <c r="AB634" s="0" t="s">
        <v>17781</v>
      </c>
      <c r="AC634" s="0" t="n">
        <v>150000</v>
      </c>
      <c r="AD634" s="0" t="n">
        <v>150000</v>
      </c>
      <c r="AE634" s="0" t="n">
        <v>5</v>
      </c>
      <c r="AF634" s="0" t="n">
        <f aca="false">FALSE()</f>
        <v>0</v>
      </c>
      <c r="AG634" s="0" t="n">
        <f aca="false">TRUE()</f>
        <v>1</v>
      </c>
      <c r="AH634" s="0" t="n">
        <f aca="false">TRUE()</f>
        <v>1</v>
      </c>
      <c r="AI634" s="0" t="n">
        <f aca="false">FALSE()</f>
        <v>0</v>
      </c>
      <c r="AJ634" s="0" t="n">
        <f aca="false">FALSE()</f>
        <v>0</v>
      </c>
      <c r="AK634" s="0" t="n">
        <f aca="false">TRUE()</f>
        <v>1</v>
      </c>
      <c r="AL634" s="0" t="s">
        <v>2129</v>
      </c>
      <c r="AM634" s="0" t="n">
        <f aca="false">TRUE()</f>
        <v>1</v>
      </c>
      <c r="AN634" s="0" t="s">
        <v>22318</v>
      </c>
      <c r="AO634" s="0" t="n">
        <v>1</v>
      </c>
      <c r="AP634" s="0" t="s">
        <v>22319</v>
      </c>
      <c r="AQ634" s="0" t="s">
        <v>22320</v>
      </c>
      <c r="AR634" s="0" t="n">
        <f aca="false">TRUE()</f>
        <v>1</v>
      </c>
      <c r="AS634" s="0" t="n">
        <f aca="false">TRUE()</f>
        <v>1</v>
      </c>
      <c r="AT634" s="0" t="n">
        <f aca="false">FALSE()</f>
        <v>0</v>
      </c>
      <c r="AU634" s="0" t="n">
        <f aca="false">FALSE()</f>
        <v>0</v>
      </c>
      <c r="AV634" s="0" t="n">
        <f aca="false">FALSE()</f>
        <v>0</v>
      </c>
      <c r="AW634" s="0" t="n">
        <f aca="false">TRUE()</f>
        <v>1</v>
      </c>
      <c r="AX634" s="380" t="n">
        <v>45261.6875</v>
      </c>
      <c r="AY634" s="380" t="n">
        <v>45261.4166666667</v>
      </c>
      <c r="AZ634" s="0" t="n">
        <v>3</v>
      </c>
      <c r="BA634" s="0" t="s">
        <v>19306</v>
      </c>
      <c r="BB634" s="0" t="n">
        <v>0</v>
      </c>
      <c r="BC634" s="380" t="n">
        <v>25569.125</v>
      </c>
      <c r="BD634" s="0" t="s">
        <v>2170</v>
      </c>
      <c r="BE634" s="0" t="s">
        <v>2170</v>
      </c>
      <c r="BF634" s="0" t="s">
        <v>2118</v>
      </c>
    </row>
    <row r="635" customFormat="false" ht="15" hidden="false" customHeight="false" outlineLevel="0" collapsed="false">
      <c r="A635" s="0" t="s">
        <v>22321</v>
      </c>
      <c r="B635" s="0" t="s">
        <v>22322</v>
      </c>
      <c r="C635" s="0" t="s">
        <v>22321</v>
      </c>
      <c r="D635" s="0" t="s">
        <v>2133</v>
      </c>
      <c r="E635" s="0" t="s">
        <v>22321</v>
      </c>
      <c r="F635" s="0" t="n">
        <v>1</v>
      </c>
      <c r="G635" s="0" t="s">
        <v>434</v>
      </c>
      <c r="H635" s="0" t="s">
        <v>2596</v>
      </c>
      <c r="I635" s="0" t="s">
        <v>2596</v>
      </c>
      <c r="J635" s="0" t="s">
        <v>2599</v>
      </c>
      <c r="K635" s="0" t="s">
        <v>2170</v>
      </c>
      <c r="L635" s="0" t="s">
        <v>13583</v>
      </c>
      <c r="M635" s="0" t="s">
        <v>2170</v>
      </c>
      <c r="N635" s="0" t="n">
        <f aca="false">FALSE()</f>
        <v>0</v>
      </c>
      <c r="O635" s="0" t="s">
        <v>22323</v>
      </c>
      <c r="P635" s="0" t="s">
        <v>17780</v>
      </c>
      <c r="Q635" s="0" t="n">
        <v>2</v>
      </c>
      <c r="R635" s="380" t="n">
        <v>46891.125</v>
      </c>
      <c r="S635" s="223" t="n">
        <v>1000</v>
      </c>
      <c r="T635" s="0" t="s">
        <v>2132</v>
      </c>
      <c r="U635" s="380" t="n">
        <v>44313.125</v>
      </c>
      <c r="V635" s="380" t="n">
        <v>44343.125</v>
      </c>
      <c r="W635" s="0" t="s">
        <v>2170</v>
      </c>
      <c r="X635" s="0" t="s">
        <v>18529</v>
      </c>
      <c r="Y635" s="0" t="s">
        <v>601</v>
      </c>
      <c r="Z635" s="0" t="s">
        <v>2602</v>
      </c>
      <c r="AA635" s="0" t="s">
        <v>17847</v>
      </c>
      <c r="AB635" s="0" t="s">
        <v>17848</v>
      </c>
      <c r="AC635" s="0" t="n">
        <v>70000000</v>
      </c>
      <c r="AD635" s="0" t="n">
        <v>70000000</v>
      </c>
      <c r="AE635" s="0" t="n">
        <v>5</v>
      </c>
      <c r="AF635" s="0" t="n">
        <f aca="false">FALSE()</f>
        <v>0</v>
      </c>
      <c r="AG635" s="0" t="n">
        <f aca="false">TRUE()</f>
        <v>1</v>
      </c>
      <c r="AH635" s="0" t="n">
        <f aca="false">TRUE()</f>
        <v>1</v>
      </c>
      <c r="AI635" s="0" t="n">
        <f aca="false">FALSE()</f>
        <v>0</v>
      </c>
      <c r="AJ635" s="0" t="n">
        <f aca="false">FALSE()</f>
        <v>0</v>
      </c>
      <c r="AK635" s="0" t="n">
        <f aca="false">FALSE()</f>
        <v>0</v>
      </c>
      <c r="AL635" s="0" t="s">
        <v>2129</v>
      </c>
      <c r="AM635" s="0" t="n">
        <f aca="false">TRUE()</f>
        <v>1</v>
      </c>
      <c r="AN635" s="0" t="s">
        <v>22324</v>
      </c>
      <c r="AO635" s="0" t="n">
        <v>1</v>
      </c>
      <c r="AP635" s="0" t="s">
        <v>22325</v>
      </c>
      <c r="AQ635" s="0" t="s">
        <v>22326</v>
      </c>
      <c r="AR635" s="0" t="n">
        <f aca="false">TRUE()</f>
        <v>1</v>
      </c>
      <c r="AS635" s="0" t="n">
        <f aca="false">FALSE()</f>
        <v>0</v>
      </c>
      <c r="AT635" s="0" t="n">
        <f aca="false">FALSE()</f>
        <v>0</v>
      </c>
      <c r="AU635" s="0" t="n">
        <f aca="false">FALSE()</f>
        <v>0</v>
      </c>
      <c r="AV635" s="0" t="n">
        <f aca="false">FALSE()</f>
        <v>0</v>
      </c>
      <c r="AW635" s="0" t="n">
        <f aca="false">TRUE()</f>
        <v>1</v>
      </c>
      <c r="AX635" s="380" t="n">
        <v>44343.6166666667</v>
      </c>
      <c r="AY635" s="380" t="n">
        <v>44343.4166666667</v>
      </c>
      <c r="AZ635" s="0" t="n">
        <v>1</v>
      </c>
      <c r="BA635" s="0" t="s">
        <v>22327</v>
      </c>
      <c r="BB635" s="0" t="n">
        <v>0</v>
      </c>
      <c r="BC635" s="380" t="n">
        <v>25569.125</v>
      </c>
      <c r="BD635" s="0" t="s">
        <v>2599</v>
      </c>
      <c r="BE635" s="0" t="s">
        <v>2170</v>
      </c>
      <c r="BF635" s="0" t="s">
        <v>2118</v>
      </c>
    </row>
    <row r="636" customFormat="false" ht="15" hidden="false" customHeight="false" outlineLevel="0" collapsed="false">
      <c r="A636" s="0" t="s">
        <v>22328</v>
      </c>
      <c r="B636" s="0" t="s">
        <v>22329</v>
      </c>
      <c r="C636" s="0" t="s">
        <v>22328</v>
      </c>
      <c r="D636" s="0" t="s">
        <v>2133</v>
      </c>
      <c r="E636" s="0" t="s">
        <v>22328</v>
      </c>
      <c r="F636" s="0" t="n">
        <v>1</v>
      </c>
      <c r="G636" s="0" t="s">
        <v>434</v>
      </c>
      <c r="H636" s="0" t="s">
        <v>2170</v>
      </c>
      <c r="I636" s="0" t="s">
        <v>2170</v>
      </c>
      <c r="J636" s="0" t="s">
        <v>2170</v>
      </c>
      <c r="K636" s="0" t="s">
        <v>2170</v>
      </c>
      <c r="L636" s="0" t="s">
        <v>2170</v>
      </c>
      <c r="M636" s="0" t="s">
        <v>2170</v>
      </c>
      <c r="N636" s="0" t="n">
        <f aca="false">FALSE()</f>
        <v>0</v>
      </c>
      <c r="O636" s="0" t="s">
        <v>22330</v>
      </c>
      <c r="P636" s="0" t="s">
        <v>17780</v>
      </c>
      <c r="Q636" s="0" t="n">
        <v>12</v>
      </c>
      <c r="R636" s="380" t="n">
        <v>46573.125</v>
      </c>
      <c r="S636" s="223" t="n">
        <v>960</v>
      </c>
      <c r="T636" s="0" t="s">
        <v>2132</v>
      </c>
      <c r="U636" s="380" t="n">
        <v>45125.125</v>
      </c>
      <c r="V636" s="380" t="n">
        <v>45133.125</v>
      </c>
      <c r="W636" s="0" t="s">
        <v>2132</v>
      </c>
      <c r="X636" s="0" t="s">
        <v>21568</v>
      </c>
      <c r="Y636" s="0" t="s">
        <v>601</v>
      </c>
      <c r="Z636" s="0" t="s">
        <v>2602</v>
      </c>
      <c r="AA636" s="0" t="s">
        <v>610</v>
      </c>
      <c r="AB636" s="0" t="s">
        <v>17781</v>
      </c>
      <c r="AC636" s="0" t="n">
        <v>150000</v>
      </c>
      <c r="AD636" s="0" t="n">
        <v>150000</v>
      </c>
      <c r="AE636" s="0" t="n">
        <v>5</v>
      </c>
      <c r="AF636" s="0" t="n">
        <f aca="false">FALSE()</f>
        <v>0</v>
      </c>
      <c r="AG636" s="0" t="n">
        <f aca="false">TRUE()</f>
        <v>1</v>
      </c>
      <c r="AH636" s="0" t="n">
        <f aca="false">TRUE()</f>
        <v>1</v>
      </c>
      <c r="AI636" s="0" t="n">
        <f aca="false">FALSE()</f>
        <v>0</v>
      </c>
      <c r="AJ636" s="0" t="n">
        <f aca="false">FALSE()</f>
        <v>0</v>
      </c>
      <c r="AK636" s="0" t="n">
        <f aca="false">TRUE()</f>
        <v>1</v>
      </c>
      <c r="AL636" s="0" t="s">
        <v>2129</v>
      </c>
      <c r="AM636" s="0" t="n">
        <f aca="false">TRUE()</f>
        <v>1</v>
      </c>
      <c r="AN636" s="0" t="s">
        <v>22331</v>
      </c>
      <c r="AO636" s="0" t="n">
        <v>1</v>
      </c>
      <c r="AP636" s="0" t="s">
        <v>22332</v>
      </c>
      <c r="AQ636" s="0" t="s">
        <v>22333</v>
      </c>
      <c r="AR636" s="0" t="n">
        <f aca="false">TRUE()</f>
        <v>1</v>
      </c>
      <c r="AS636" s="0" t="n">
        <f aca="false">FALSE()</f>
        <v>0</v>
      </c>
      <c r="AT636" s="0" t="n">
        <f aca="false">FALSE()</f>
        <v>0</v>
      </c>
      <c r="AU636" s="0" t="n">
        <f aca="false">FALSE()</f>
        <v>0</v>
      </c>
      <c r="AV636" s="0" t="n">
        <f aca="false">FALSE()</f>
        <v>0</v>
      </c>
      <c r="AW636" s="0" t="n">
        <f aca="false">TRUE()</f>
        <v>1</v>
      </c>
      <c r="AX636" s="380" t="n">
        <v>45133.6875</v>
      </c>
      <c r="AY636" s="380" t="n">
        <v>45133.4166666667</v>
      </c>
      <c r="AZ636" s="0" t="n">
        <v>3</v>
      </c>
      <c r="BA636" s="0" t="s">
        <v>19184</v>
      </c>
      <c r="BB636" s="0" t="n">
        <v>0</v>
      </c>
      <c r="BC636" s="380" t="n">
        <v>25569.125</v>
      </c>
      <c r="BD636" s="0" t="s">
        <v>2170</v>
      </c>
      <c r="BE636" s="0" t="s">
        <v>2170</v>
      </c>
      <c r="BF636" s="0" t="s">
        <v>604</v>
      </c>
    </row>
    <row r="637" customFormat="false" ht="15" hidden="false" customHeight="false" outlineLevel="0" collapsed="false">
      <c r="A637" s="0" t="s">
        <v>22334</v>
      </c>
      <c r="B637" s="0" t="s">
        <v>22335</v>
      </c>
      <c r="C637" s="0" t="s">
        <v>22334</v>
      </c>
      <c r="D637" s="0" t="s">
        <v>2133</v>
      </c>
      <c r="E637" s="0" t="s">
        <v>22334</v>
      </c>
      <c r="F637" s="0" t="n">
        <v>1</v>
      </c>
      <c r="G637" s="0" t="s">
        <v>434</v>
      </c>
      <c r="H637" s="0" t="s">
        <v>2170</v>
      </c>
      <c r="I637" s="0" t="s">
        <v>2170</v>
      </c>
      <c r="J637" s="0" t="s">
        <v>2170</v>
      </c>
      <c r="K637" s="0" t="s">
        <v>2170</v>
      </c>
      <c r="L637" s="0" t="s">
        <v>2170</v>
      </c>
      <c r="M637" s="0" t="s">
        <v>2170</v>
      </c>
      <c r="N637" s="0" t="n">
        <f aca="false">FALSE()</f>
        <v>0</v>
      </c>
      <c r="O637" s="0" t="s">
        <v>22336</v>
      </c>
      <c r="P637" s="0" t="s">
        <v>17780</v>
      </c>
      <c r="Q637" s="0" t="n">
        <v>2</v>
      </c>
      <c r="R637" s="380" t="n">
        <v>46855.125</v>
      </c>
      <c r="S637" s="223" t="n">
        <v>1000</v>
      </c>
      <c r="T637" s="0" t="s">
        <v>2132</v>
      </c>
      <c r="U637" s="380" t="n">
        <v>42531.125</v>
      </c>
      <c r="V637" s="380" t="n">
        <v>43215.125</v>
      </c>
      <c r="W637" s="0" t="s">
        <v>2132</v>
      </c>
      <c r="X637" s="0" t="s">
        <v>22337</v>
      </c>
      <c r="Y637" s="0" t="s">
        <v>601</v>
      </c>
      <c r="Z637" s="0" t="s">
        <v>2602</v>
      </c>
      <c r="AA637" s="0" t="s">
        <v>610</v>
      </c>
      <c r="AB637" s="0" t="s">
        <v>17848</v>
      </c>
      <c r="AC637" s="0" t="n">
        <v>10000000</v>
      </c>
      <c r="AD637" s="0" t="n">
        <v>10000000</v>
      </c>
      <c r="AE637" s="0" t="n">
        <v>5</v>
      </c>
      <c r="AF637" s="0" t="n">
        <f aca="false">FALSE()</f>
        <v>0</v>
      </c>
      <c r="AG637" s="0" t="n">
        <f aca="false">TRUE()</f>
        <v>1</v>
      </c>
      <c r="AH637" s="0" t="n">
        <f aca="false">TRUE()</f>
        <v>1</v>
      </c>
      <c r="AI637" s="0" t="n">
        <f aca="false">FALSE()</f>
        <v>0</v>
      </c>
      <c r="AJ637" s="0" t="n">
        <f aca="false">TRUE()</f>
        <v>1</v>
      </c>
      <c r="AK637" s="0" t="n">
        <f aca="false">FALSE()</f>
        <v>0</v>
      </c>
      <c r="AL637" s="0" t="s">
        <v>2129</v>
      </c>
      <c r="AM637" s="0" t="n">
        <f aca="false">TRUE()</f>
        <v>1</v>
      </c>
      <c r="AN637" s="0" t="s">
        <v>22338</v>
      </c>
      <c r="AO637" s="0" t="n">
        <v>1</v>
      </c>
      <c r="AP637" s="0" t="s">
        <v>22339</v>
      </c>
      <c r="AQ637" s="0" t="s">
        <v>22340</v>
      </c>
      <c r="AR637" s="0" t="n">
        <f aca="false">TRUE()</f>
        <v>1</v>
      </c>
      <c r="AS637" s="0" t="n">
        <f aca="false">TRUE()</f>
        <v>1</v>
      </c>
      <c r="AT637" s="0" t="n">
        <f aca="false">FALSE()</f>
        <v>0</v>
      </c>
      <c r="AU637" s="0" t="n">
        <f aca="false">FALSE()</f>
        <v>0</v>
      </c>
      <c r="AV637" s="0" t="n">
        <f aca="false">TRUE()</f>
        <v>1</v>
      </c>
      <c r="AW637" s="0" t="n">
        <f aca="false">TRUE()</f>
        <v>1</v>
      </c>
      <c r="AX637" s="380" t="n">
        <v>43216.1576388889</v>
      </c>
      <c r="AY637" s="380" t="n">
        <v>43216.4166666667</v>
      </c>
      <c r="AZ637" s="0" t="n">
        <v>2</v>
      </c>
      <c r="BA637" s="0" t="s">
        <v>20333</v>
      </c>
      <c r="BB637" s="0" t="n">
        <v>0</v>
      </c>
      <c r="BC637" s="380" t="n">
        <v>46855.125</v>
      </c>
      <c r="BD637" s="0" t="s">
        <v>2170</v>
      </c>
      <c r="BE637" s="0" t="s">
        <v>2170</v>
      </c>
      <c r="BF637" s="0" t="s">
        <v>2118</v>
      </c>
    </row>
    <row r="638" customFormat="false" ht="15" hidden="false" customHeight="false" outlineLevel="0" collapsed="false">
      <c r="A638" s="0" t="s">
        <v>22341</v>
      </c>
      <c r="B638" s="0" t="s">
        <v>22342</v>
      </c>
      <c r="C638" s="0" t="s">
        <v>22341</v>
      </c>
      <c r="D638" s="0" t="s">
        <v>18364</v>
      </c>
      <c r="E638" s="0" t="s">
        <v>22341</v>
      </c>
      <c r="F638" s="0" t="n">
        <v>1</v>
      </c>
      <c r="G638" s="0" t="s">
        <v>434</v>
      </c>
      <c r="H638" s="0" t="s">
        <v>2170</v>
      </c>
      <c r="I638" s="0" t="s">
        <v>2170</v>
      </c>
      <c r="J638" s="0" t="s">
        <v>2170</v>
      </c>
      <c r="K638" s="0" t="s">
        <v>2170</v>
      </c>
      <c r="L638" s="0" t="s">
        <v>2170</v>
      </c>
      <c r="M638" s="0" t="s">
        <v>2170</v>
      </c>
      <c r="N638" s="0" t="n">
        <f aca="false">FALSE()</f>
        <v>0</v>
      </c>
      <c r="O638" s="0" t="s">
        <v>22343</v>
      </c>
      <c r="P638" s="0" t="s">
        <v>17780</v>
      </c>
      <c r="Q638" s="0" t="n">
        <v>12</v>
      </c>
      <c r="R638" s="380" t="n">
        <v>46609.125</v>
      </c>
      <c r="S638" s="223" t="n">
        <v>1000</v>
      </c>
      <c r="T638" s="0" t="s">
        <v>2132</v>
      </c>
      <c r="U638" s="380" t="n">
        <v>45166.125</v>
      </c>
      <c r="V638" s="380" t="n">
        <v>45169.125</v>
      </c>
      <c r="W638" s="0" t="s">
        <v>2132</v>
      </c>
      <c r="X638" s="0" t="s">
        <v>2170</v>
      </c>
      <c r="Y638" s="0" t="s">
        <v>601</v>
      </c>
      <c r="Z638" s="0" t="s">
        <v>2602</v>
      </c>
      <c r="AA638" s="0" t="s">
        <v>2115</v>
      </c>
      <c r="AB638" s="0" t="s">
        <v>17781</v>
      </c>
      <c r="AC638" s="0" t="n">
        <v>500000</v>
      </c>
      <c r="AD638" s="0" t="n">
        <v>500000</v>
      </c>
      <c r="AE638" s="0" t="n">
        <v>5</v>
      </c>
      <c r="AF638" s="0" t="n">
        <f aca="false">FALSE()</f>
        <v>0</v>
      </c>
      <c r="AG638" s="0" t="n">
        <f aca="false">TRUE()</f>
        <v>1</v>
      </c>
      <c r="AH638" s="0" t="n">
        <f aca="false">TRUE()</f>
        <v>1</v>
      </c>
      <c r="AI638" s="0" t="n">
        <f aca="false">FALSE()</f>
        <v>0</v>
      </c>
      <c r="AJ638" s="0" t="n">
        <f aca="false">FALSE()</f>
        <v>0</v>
      </c>
      <c r="AK638" s="0" t="n">
        <f aca="false">TRUE()</f>
        <v>1</v>
      </c>
      <c r="AL638" s="0" t="s">
        <v>2129</v>
      </c>
      <c r="AM638" s="0" t="n">
        <f aca="false">TRUE()</f>
        <v>1</v>
      </c>
      <c r="AN638" s="0" t="s">
        <v>22344</v>
      </c>
      <c r="AO638" s="0" t="n">
        <v>1</v>
      </c>
      <c r="AP638" s="0" t="s">
        <v>22345</v>
      </c>
      <c r="AQ638" s="0" t="s">
        <v>22346</v>
      </c>
      <c r="AR638" s="0" t="n">
        <f aca="false">TRUE()</f>
        <v>1</v>
      </c>
      <c r="AS638" s="0" t="n">
        <f aca="false">FALSE()</f>
        <v>0</v>
      </c>
      <c r="AT638" s="0" t="n">
        <f aca="false">FALSE()</f>
        <v>0</v>
      </c>
      <c r="AU638" s="0" t="n">
        <f aca="false">FALSE()</f>
        <v>0</v>
      </c>
      <c r="AV638" s="0" t="n">
        <f aca="false">FALSE()</f>
        <v>0</v>
      </c>
      <c r="AW638" s="0" t="n">
        <f aca="false">TRUE()</f>
        <v>1</v>
      </c>
      <c r="AX638" s="380" t="n">
        <v>45169.6875</v>
      </c>
      <c r="AY638" s="380" t="n">
        <v>45169.4166666667</v>
      </c>
      <c r="AZ638" s="0" t="n">
        <v>3</v>
      </c>
      <c r="BA638" s="0" t="s">
        <v>22347</v>
      </c>
      <c r="BB638" s="0" t="n">
        <v>0</v>
      </c>
      <c r="BC638" s="380" t="n">
        <v>25569.125</v>
      </c>
      <c r="BD638" s="0" t="s">
        <v>2170</v>
      </c>
      <c r="BE638" s="0" t="s">
        <v>2170</v>
      </c>
      <c r="BF638" s="0" t="s">
        <v>604</v>
      </c>
    </row>
    <row r="639" customFormat="false" ht="15" hidden="false" customHeight="false" outlineLevel="0" collapsed="false">
      <c r="A639" s="0" t="s">
        <v>22348</v>
      </c>
      <c r="B639" s="0" t="s">
        <v>22349</v>
      </c>
      <c r="C639" s="0" t="s">
        <v>22350</v>
      </c>
      <c r="D639" s="0" t="s">
        <v>17896</v>
      </c>
      <c r="E639" s="0" t="s">
        <v>22348</v>
      </c>
      <c r="F639" s="0" t="n">
        <v>1</v>
      </c>
      <c r="G639" s="0" t="s">
        <v>434</v>
      </c>
      <c r="H639" s="0" t="s">
        <v>2596</v>
      </c>
      <c r="I639" s="0" t="s">
        <v>2596</v>
      </c>
      <c r="J639" s="0" t="s">
        <v>2599</v>
      </c>
      <c r="K639" s="0" t="s">
        <v>2170</v>
      </c>
      <c r="L639" s="0" t="s">
        <v>13583</v>
      </c>
      <c r="M639" s="0" t="s">
        <v>2170</v>
      </c>
      <c r="N639" s="0" t="n">
        <f aca="false">FALSE()</f>
        <v>0</v>
      </c>
      <c r="O639" s="0" t="s">
        <v>22351</v>
      </c>
      <c r="P639" s="0" t="s">
        <v>17898</v>
      </c>
      <c r="Q639" s="0" t="n">
        <v>2</v>
      </c>
      <c r="R639" s="380" t="n">
        <v>49074.125</v>
      </c>
      <c r="S639" s="223" t="n">
        <v>1000</v>
      </c>
      <c r="T639" s="0" t="s">
        <v>2132</v>
      </c>
      <c r="U639" s="380" t="n">
        <v>43146.125</v>
      </c>
      <c r="V639" s="380" t="n">
        <v>43152.125</v>
      </c>
      <c r="W639" s="0" t="s">
        <v>2170</v>
      </c>
      <c r="X639" s="0" t="s">
        <v>22352</v>
      </c>
      <c r="Y639" s="0" t="s">
        <v>601</v>
      </c>
      <c r="Z639" s="0" t="s">
        <v>2602</v>
      </c>
      <c r="AA639" s="0" t="s">
        <v>600</v>
      </c>
      <c r="AB639" s="0" t="s">
        <v>17848</v>
      </c>
      <c r="AC639" s="0" t="n">
        <v>350000000</v>
      </c>
      <c r="AD639" s="0" t="n">
        <v>350000000</v>
      </c>
      <c r="AE639" s="0" t="n">
        <v>5</v>
      </c>
      <c r="AF639" s="0" t="n">
        <f aca="false">FALSE()</f>
        <v>0</v>
      </c>
      <c r="AG639" s="0" t="n">
        <f aca="false">TRUE()</f>
        <v>1</v>
      </c>
      <c r="AH639" s="0" t="n">
        <f aca="false">TRUE()</f>
        <v>1</v>
      </c>
      <c r="AI639" s="0" t="n">
        <f aca="false">FALSE()</f>
        <v>0</v>
      </c>
      <c r="AJ639" s="0" t="n">
        <f aca="false">FALSE()</f>
        <v>0</v>
      </c>
      <c r="AK639" s="0" t="n">
        <f aca="false">FALSE()</f>
        <v>0</v>
      </c>
      <c r="AL639" s="0" t="s">
        <v>7337</v>
      </c>
      <c r="AM639" s="0" t="n">
        <f aca="false">TRUE()</f>
        <v>1</v>
      </c>
      <c r="AN639" s="0" t="s">
        <v>22353</v>
      </c>
      <c r="AO639" s="0" t="n">
        <v>1</v>
      </c>
      <c r="AP639" s="0" t="s">
        <v>22354</v>
      </c>
      <c r="AQ639" s="0" t="s">
        <v>22355</v>
      </c>
      <c r="AR639" s="0" t="n">
        <f aca="false">TRUE()</f>
        <v>1</v>
      </c>
      <c r="AS639" s="0" t="n">
        <f aca="false">FALSE()</f>
        <v>0</v>
      </c>
      <c r="AT639" s="0" t="n">
        <f aca="false">FALSE()</f>
        <v>0</v>
      </c>
      <c r="AU639" s="0" t="n">
        <f aca="false">FALSE()</f>
        <v>0</v>
      </c>
      <c r="AV639" s="0" t="n">
        <f aca="false">FALSE()</f>
        <v>0</v>
      </c>
      <c r="AW639" s="0" t="n">
        <f aca="false">TRUE()</f>
        <v>1</v>
      </c>
      <c r="AX639" s="380" t="n">
        <v>43166.9076388889</v>
      </c>
      <c r="AY639" s="380" t="n">
        <v>43159.125</v>
      </c>
      <c r="AZ639" s="0" t="n">
        <v>1</v>
      </c>
      <c r="BA639" s="0" t="s">
        <v>17903</v>
      </c>
      <c r="BB639" s="0" t="n">
        <v>0</v>
      </c>
      <c r="BC639" s="380" t="n">
        <v>25569.125</v>
      </c>
      <c r="BD639" s="0" t="s">
        <v>2599</v>
      </c>
      <c r="BE639" s="0" t="s">
        <v>2170</v>
      </c>
      <c r="BF639" s="0" t="s">
        <v>2118</v>
      </c>
    </row>
    <row r="640" customFormat="false" ht="15" hidden="false" customHeight="false" outlineLevel="0" collapsed="false">
      <c r="A640" s="0" t="s">
        <v>22356</v>
      </c>
      <c r="B640" s="0" t="s">
        <v>22357</v>
      </c>
      <c r="C640" s="0" t="s">
        <v>22356</v>
      </c>
      <c r="D640" s="0" t="s">
        <v>2133</v>
      </c>
      <c r="E640" s="0" t="s">
        <v>22356</v>
      </c>
      <c r="F640" s="0" t="n">
        <v>1</v>
      </c>
      <c r="G640" s="0" t="s">
        <v>434</v>
      </c>
      <c r="H640" s="0" t="s">
        <v>2170</v>
      </c>
      <c r="I640" s="0" t="s">
        <v>2170</v>
      </c>
      <c r="J640" s="0" t="s">
        <v>2170</v>
      </c>
      <c r="K640" s="0" t="s">
        <v>2170</v>
      </c>
      <c r="L640" s="0" t="s">
        <v>2170</v>
      </c>
      <c r="M640" s="0" t="s">
        <v>2170</v>
      </c>
      <c r="N640" s="0" t="n">
        <f aca="false">FALSE()</f>
        <v>0</v>
      </c>
      <c r="O640" s="0" t="s">
        <v>22358</v>
      </c>
      <c r="P640" s="0" t="s">
        <v>17780</v>
      </c>
      <c r="Q640" s="0" t="n">
        <v>1</v>
      </c>
      <c r="R640" s="380" t="n">
        <v>45995.125</v>
      </c>
      <c r="S640" s="223" t="n">
        <v>100000</v>
      </c>
      <c r="T640" s="0" t="s">
        <v>18758</v>
      </c>
      <c r="U640" s="380" t="n">
        <v>45629.125</v>
      </c>
      <c r="V640" s="380" t="n">
        <v>45631.125</v>
      </c>
      <c r="W640" s="0" t="s">
        <v>2170</v>
      </c>
      <c r="X640" s="0" t="s">
        <v>22359</v>
      </c>
      <c r="Y640" s="0" t="s">
        <v>601</v>
      </c>
      <c r="Z640" s="0" t="s">
        <v>2602</v>
      </c>
      <c r="AA640" s="0" t="s">
        <v>600</v>
      </c>
      <c r="AB640" s="0" t="s">
        <v>17848</v>
      </c>
      <c r="AC640" s="0" t="n">
        <v>13478</v>
      </c>
      <c r="AD640" s="0" t="n">
        <v>17500</v>
      </c>
      <c r="AE640" s="0" t="n">
        <v>5</v>
      </c>
      <c r="AF640" s="0" t="n">
        <f aca="false">FALSE()</f>
        <v>0</v>
      </c>
      <c r="AG640" s="0" t="n">
        <f aca="false">TRUE()</f>
        <v>1</v>
      </c>
      <c r="AH640" s="0" t="n">
        <f aca="false">TRUE()</f>
        <v>1</v>
      </c>
      <c r="AI640" s="0" t="n">
        <f aca="false">FALSE()</f>
        <v>0</v>
      </c>
      <c r="AJ640" s="0" t="n">
        <f aca="false">FALSE()</f>
        <v>0</v>
      </c>
      <c r="AK640" s="0" t="n">
        <f aca="false">FALSE()</f>
        <v>0</v>
      </c>
      <c r="AL640" s="0" t="s">
        <v>3129</v>
      </c>
      <c r="AM640" s="0" t="n">
        <f aca="false">TRUE()</f>
        <v>1</v>
      </c>
      <c r="AN640" s="0" t="s">
        <v>22360</v>
      </c>
      <c r="AO640" s="0" t="n">
        <v>1</v>
      </c>
      <c r="AP640" s="0" t="s">
        <v>22361</v>
      </c>
      <c r="AQ640" s="0" t="s">
        <v>22362</v>
      </c>
      <c r="AR640" s="0" t="n">
        <f aca="false">TRUE()</f>
        <v>1</v>
      </c>
      <c r="AS640" s="0" t="n">
        <f aca="false">FALSE()</f>
        <v>0</v>
      </c>
      <c r="AT640" s="0" t="n">
        <f aca="false">FALSE()</f>
        <v>0</v>
      </c>
      <c r="AU640" s="0" t="n">
        <f aca="false">FALSE()</f>
        <v>0</v>
      </c>
      <c r="AV640" s="0" t="n">
        <f aca="false">FALSE()</f>
        <v>0</v>
      </c>
      <c r="AW640" s="0" t="n">
        <f aca="false">TRUE()</f>
        <v>1</v>
      </c>
      <c r="AX640" s="380" t="n">
        <v>45632.6465277778</v>
      </c>
      <c r="AY640" s="380" t="n">
        <v>45632.125</v>
      </c>
      <c r="AZ640" s="0" t="n">
        <v>0</v>
      </c>
      <c r="BA640" s="0" t="s">
        <v>17903</v>
      </c>
      <c r="BB640" s="0" t="n">
        <v>1</v>
      </c>
      <c r="BC640" s="380" t="n">
        <v>25569.125</v>
      </c>
      <c r="BD640" s="0" t="s">
        <v>2170</v>
      </c>
      <c r="BE640" s="0" t="s">
        <v>2170</v>
      </c>
      <c r="BF640" s="0" t="s">
        <v>2118</v>
      </c>
    </row>
    <row r="641" customFormat="false" ht="15" hidden="false" customHeight="false" outlineLevel="0" collapsed="false">
      <c r="A641" s="0" t="s">
        <v>22363</v>
      </c>
      <c r="B641" s="0" t="s">
        <v>22364</v>
      </c>
      <c r="C641" s="0" t="s">
        <v>22363</v>
      </c>
      <c r="D641" s="0" t="s">
        <v>2133</v>
      </c>
      <c r="E641" s="0" t="s">
        <v>22363</v>
      </c>
      <c r="F641" s="0" t="n">
        <v>1</v>
      </c>
      <c r="G641" s="0" t="s">
        <v>434</v>
      </c>
      <c r="H641" s="0" t="s">
        <v>2170</v>
      </c>
      <c r="I641" s="0" t="s">
        <v>2170</v>
      </c>
      <c r="J641" s="0" t="s">
        <v>2170</v>
      </c>
      <c r="K641" s="0" t="s">
        <v>2170</v>
      </c>
      <c r="L641" s="0" t="s">
        <v>2170</v>
      </c>
      <c r="M641" s="0" t="s">
        <v>2170</v>
      </c>
      <c r="N641" s="0" t="n">
        <f aca="false">FALSE()</f>
        <v>0</v>
      </c>
      <c r="O641" s="0" t="s">
        <v>22365</v>
      </c>
      <c r="P641" s="0" t="s">
        <v>17838</v>
      </c>
      <c r="Q641" s="0" t="n">
        <v>12</v>
      </c>
      <c r="R641" s="380" t="n">
        <v>46454.125</v>
      </c>
      <c r="S641" s="223" t="n">
        <v>100</v>
      </c>
      <c r="T641" s="0" t="s">
        <v>17929</v>
      </c>
      <c r="U641" s="380" t="n">
        <v>45730.125</v>
      </c>
      <c r="V641" s="380" t="n">
        <v>45734.125</v>
      </c>
      <c r="W641" s="0" t="s">
        <v>17929</v>
      </c>
      <c r="X641" s="0" t="s">
        <v>22366</v>
      </c>
      <c r="Y641" s="0" t="s">
        <v>601</v>
      </c>
      <c r="Z641" s="0" t="s">
        <v>2602</v>
      </c>
      <c r="AA641" s="0" t="s">
        <v>2114</v>
      </c>
      <c r="AB641" s="0" t="s">
        <v>17781</v>
      </c>
      <c r="AC641" s="0" t="n">
        <v>4500000</v>
      </c>
      <c r="AD641" s="0" t="n">
        <v>3000000</v>
      </c>
      <c r="AE641" s="0" t="n">
        <v>5</v>
      </c>
      <c r="AF641" s="0" t="n">
        <f aca="false">FALSE()</f>
        <v>0</v>
      </c>
      <c r="AG641" s="0" t="n">
        <f aca="false">TRUE()</f>
        <v>1</v>
      </c>
      <c r="AH641" s="0" t="n">
        <f aca="false">TRUE()</f>
        <v>1</v>
      </c>
      <c r="AI641" s="0" t="n">
        <f aca="false">FALSE()</f>
        <v>0</v>
      </c>
      <c r="AJ641" s="0" t="n">
        <f aca="false">FALSE()</f>
        <v>0</v>
      </c>
      <c r="AK641" s="0" t="n">
        <f aca="false">FALSE()</f>
        <v>0</v>
      </c>
      <c r="AL641" s="0" t="s">
        <v>3129</v>
      </c>
      <c r="AM641" s="0" t="n">
        <f aca="false">TRUE()</f>
        <v>1</v>
      </c>
      <c r="AN641" s="0" t="s">
        <v>22367</v>
      </c>
      <c r="AO641" s="0" t="n">
        <v>1</v>
      </c>
      <c r="AP641" s="0" t="s">
        <v>22368</v>
      </c>
      <c r="AQ641" s="0" t="s">
        <v>22369</v>
      </c>
      <c r="AR641" s="0" t="n">
        <f aca="false">TRUE()</f>
        <v>1</v>
      </c>
      <c r="AS641" s="0" t="n">
        <f aca="false">FALSE()</f>
        <v>0</v>
      </c>
      <c r="AT641" s="0" t="n">
        <f aca="false">FALSE()</f>
        <v>0</v>
      </c>
      <c r="AU641" s="0" t="n">
        <f aca="false">FALSE()</f>
        <v>0</v>
      </c>
      <c r="AV641" s="0" t="n">
        <f aca="false">FALSE()</f>
        <v>0</v>
      </c>
      <c r="AW641" s="0" t="n">
        <f aca="false">TRUE()</f>
        <v>1</v>
      </c>
      <c r="AX641" s="380" t="n">
        <v>45734.6875</v>
      </c>
      <c r="AY641" s="380" t="n">
        <v>45734.125</v>
      </c>
      <c r="AZ641" s="0" t="n">
        <v>1</v>
      </c>
      <c r="BA641" s="0" t="s">
        <v>19396</v>
      </c>
      <c r="BB641" s="0" t="n">
        <v>1</v>
      </c>
      <c r="BC641" s="380" t="n">
        <v>25569.125</v>
      </c>
      <c r="BD641" s="0" t="s">
        <v>2170</v>
      </c>
      <c r="BE641" s="0" t="s">
        <v>2170</v>
      </c>
      <c r="BF641" s="0" t="s">
        <v>2118</v>
      </c>
    </row>
    <row r="642" customFormat="false" ht="15" hidden="false" customHeight="false" outlineLevel="0" collapsed="false">
      <c r="A642" s="0" t="s">
        <v>22370</v>
      </c>
      <c r="B642" s="0" t="s">
        <v>22371</v>
      </c>
      <c r="C642" s="0" t="s">
        <v>22370</v>
      </c>
      <c r="D642" s="0" t="s">
        <v>2133</v>
      </c>
      <c r="E642" s="0" t="s">
        <v>22370</v>
      </c>
      <c r="F642" s="0" t="n">
        <v>1</v>
      </c>
      <c r="G642" s="0" t="s">
        <v>434</v>
      </c>
      <c r="H642" s="0" t="s">
        <v>2170</v>
      </c>
      <c r="I642" s="0" t="s">
        <v>2170</v>
      </c>
      <c r="J642" s="0" t="s">
        <v>2170</v>
      </c>
      <c r="K642" s="0" t="s">
        <v>2170</v>
      </c>
      <c r="L642" s="0" t="s">
        <v>2170</v>
      </c>
      <c r="M642" s="0" t="s">
        <v>2170</v>
      </c>
      <c r="N642" s="0" t="n">
        <f aca="false">FALSE()</f>
        <v>0</v>
      </c>
      <c r="O642" s="0" t="s">
        <v>22372</v>
      </c>
      <c r="P642" s="0" t="s">
        <v>17780</v>
      </c>
      <c r="Q642" s="0" t="n">
        <v>4</v>
      </c>
      <c r="R642" s="380" t="n">
        <v>46433.125</v>
      </c>
      <c r="S642" s="223" t="n">
        <v>1000</v>
      </c>
      <c r="T642" s="0" t="s">
        <v>2132</v>
      </c>
      <c r="U642" s="380" t="n">
        <v>45322.125</v>
      </c>
      <c r="V642" s="380" t="n">
        <v>45341.125</v>
      </c>
      <c r="W642" s="0" t="s">
        <v>2132</v>
      </c>
      <c r="X642" s="0" t="s">
        <v>22373</v>
      </c>
      <c r="Y642" s="0" t="s">
        <v>601</v>
      </c>
      <c r="Z642" s="0" t="s">
        <v>2602</v>
      </c>
      <c r="AA642" s="0" t="s">
        <v>610</v>
      </c>
      <c r="AB642" s="0" t="s">
        <v>17781</v>
      </c>
      <c r="AC642" s="0" t="n">
        <v>92998</v>
      </c>
      <c r="AD642" s="0" t="n">
        <v>100000</v>
      </c>
      <c r="AE642" s="0" t="n">
        <v>5</v>
      </c>
      <c r="AF642" s="0" t="n">
        <f aca="false">FALSE()</f>
        <v>0</v>
      </c>
      <c r="AG642" s="0" t="n">
        <f aca="false">TRUE()</f>
        <v>1</v>
      </c>
      <c r="AH642" s="0" t="n">
        <f aca="false">TRUE()</f>
        <v>1</v>
      </c>
      <c r="AI642" s="0" t="n">
        <f aca="false">FALSE()</f>
        <v>0</v>
      </c>
      <c r="AJ642" s="0" t="n">
        <f aca="false">FALSE()</f>
        <v>0</v>
      </c>
      <c r="AK642" s="0" t="n">
        <f aca="false">FALSE()</f>
        <v>0</v>
      </c>
      <c r="AL642" s="0" t="s">
        <v>2129</v>
      </c>
      <c r="AM642" s="0" t="n">
        <f aca="false">TRUE()</f>
        <v>1</v>
      </c>
      <c r="AN642" s="0" t="s">
        <v>22374</v>
      </c>
      <c r="AO642" s="0" t="n">
        <v>1</v>
      </c>
      <c r="AP642" s="0" t="s">
        <v>22375</v>
      </c>
      <c r="AQ642" s="0" t="s">
        <v>22376</v>
      </c>
      <c r="AR642" s="0" t="n">
        <f aca="false">TRUE()</f>
        <v>1</v>
      </c>
      <c r="AS642" s="0" t="n">
        <f aca="false">FALSE()</f>
        <v>0</v>
      </c>
      <c r="AT642" s="0" t="n">
        <f aca="false">FALSE()</f>
        <v>0</v>
      </c>
      <c r="AU642" s="0" t="n">
        <f aca="false">FALSE()</f>
        <v>0</v>
      </c>
      <c r="AV642" s="0" t="n">
        <f aca="false">FALSE()</f>
        <v>0</v>
      </c>
      <c r="AW642" s="0" t="n">
        <f aca="false">TRUE()</f>
        <v>1</v>
      </c>
      <c r="AX642" s="380" t="n">
        <v>45341.6930555556</v>
      </c>
      <c r="AY642" s="380" t="n">
        <v>45341.125</v>
      </c>
      <c r="AZ642" s="0" t="n">
        <v>2</v>
      </c>
      <c r="BA642" s="0" t="s">
        <v>18173</v>
      </c>
      <c r="BB642" s="0" t="n">
        <v>0</v>
      </c>
      <c r="BC642" s="380" t="n">
        <v>25569.125</v>
      </c>
      <c r="BD642" s="0" t="s">
        <v>2170</v>
      </c>
      <c r="BE642" s="0" t="s">
        <v>2170</v>
      </c>
      <c r="BF642" s="0" t="s">
        <v>604</v>
      </c>
    </row>
    <row r="643" customFormat="false" ht="15" hidden="false" customHeight="false" outlineLevel="0" collapsed="false">
      <c r="A643" s="0" t="s">
        <v>22377</v>
      </c>
      <c r="B643" s="0" t="s">
        <v>22378</v>
      </c>
      <c r="C643" s="0" t="s">
        <v>22377</v>
      </c>
      <c r="D643" s="0" t="s">
        <v>2133</v>
      </c>
      <c r="E643" s="0" t="s">
        <v>22377</v>
      </c>
      <c r="F643" s="0" t="n">
        <v>1</v>
      </c>
      <c r="G643" s="0" t="s">
        <v>434</v>
      </c>
      <c r="H643" s="0" t="s">
        <v>2170</v>
      </c>
      <c r="I643" s="0" t="s">
        <v>2170</v>
      </c>
      <c r="J643" s="0" t="s">
        <v>2170</v>
      </c>
      <c r="K643" s="0" t="s">
        <v>2170</v>
      </c>
      <c r="L643" s="0" t="s">
        <v>2170</v>
      </c>
      <c r="M643" s="0" t="s">
        <v>2170</v>
      </c>
      <c r="N643" s="0" t="n">
        <f aca="false">FALSE()</f>
        <v>0</v>
      </c>
      <c r="O643" s="0" t="s">
        <v>22379</v>
      </c>
      <c r="P643" s="0" t="s">
        <v>17780</v>
      </c>
      <c r="Q643" s="0" t="n">
        <v>4</v>
      </c>
      <c r="R643" s="380" t="n">
        <v>45904.125</v>
      </c>
      <c r="S643" s="223" t="n">
        <v>1000</v>
      </c>
      <c r="T643" s="0" t="s">
        <v>2132</v>
      </c>
      <c r="U643" s="380" t="n">
        <v>45168.125</v>
      </c>
      <c r="V643" s="380" t="n">
        <v>45176.125</v>
      </c>
      <c r="W643" s="0" t="s">
        <v>2132</v>
      </c>
      <c r="X643" s="0" t="s">
        <v>19222</v>
      </c>
      <c r="Y643" s="0" t="s">
        <v>601</v>
      </c>
      <c r="Z643" s="0" t="s">
        <v>2602</v>
      </c>
      <c r="AA643" s="0" t="s">
        <v>2451</v>
      </c>
      <c r="AB643" s="0" t="s">
        <v>17781</v>
      </c>
      <c r="AC643" s="0" t="n">
        <v>1000000</v>
      </c>
      <c r="AD643" s="0" t="n">
        <v>1000000</v>
      </c>
      <c r="AE643" s="0" t="n">
        <v>5</v>
      </c>
      <c r="AF643" s="0" t="n">
        <f aca="false">FALSE()</f>
        <v>0</v>
      </c>
      <c r="AG643" s="0" t="n">
        <f aca="false">TRUE()</f>
        <v>1</v>
      </c>
      <c r="AH643" s="0" t="n">
        <f aca="false">TRUE()</f>
        <v>1</v>
      </c>
      <c r="AI643" s="0" t="n">
        <f aca="false">FALSE()</f>
        <v>0</v>
      </c>
      <c r="AJ643" s="0" t="n">
        <f aca="false">FALSE()</f>
        <v>0</v>
      </c>
      <c r="AK643" s="0" t="n">
        <f aca="false">FALSE()</f>
        <v>0</v>
      </c>
      <c r="AL643" s="0" t="s">
        <v>2129</v>
      </c>
      <c r="AM643" s="0" t="n">
        <f aca="false">TRUE()</f>
        <v>1</v>
      </c>
      <c r="AN643" s="0" t="s">
        <v>22380</v>
      </c>
      <c r="AO643" s="0" t="n">
        <v>1</v>
      </c>
      <c r="AP643" s="0" t="s">
        <v>22381</v>
      </c>
      <c r="AQ643" s="0" t="s">
        <v>22382</v>
      </c>
      <c r="AR643" s="0" t="n">
        <f aca="false">TRUE()</f>
        <v>1</v>
      </c>
      <c r="AS643" s="0" t="n">
        <f aca="false">FALSE()</f>
        <v>0</v>
      </c>
      <c r="AT643" s="0" t="n">
        <f aca="false">FALSE()</f>
        <v>0</v>
      </c>
      <c r="AU643" s="0" t="n">
        <f aca="false">FALSE()</f>
        <v>0</v>
      </c>
      <c r="AV643" s="0" t="n">
        <f aca="false">FALSE()</f>
        <v>0</v>
      </c>
      <c r="AW643" s="0" t="n">
        <f aca="false">TRUE()</f>
        <v>1</v>
      </c>
      <c r="AX643" s="380" t="n">
        <v>45176.7083333333</v>
      </c>
      <c r="AY643" s="380" t="n">
        <v>45176.4166666667</v>
      </c>
      <c r="AZ643" s="0" t="n">
        <v>2</v>
      </c>
      <c r="BA643" s="0" t="s">
        <v>19198</v>
      </c>
      <c r="BB643" s="0" t="n">
        <v>0</v>
      </c>
      <c r="BC643" s="380" t="n">
        <v>25569.125</v>
      </c>
      <c r="BD643" s="0" t="s">
        <v>2170</v>
      </c>
      <c r="BE643" s="0" t="s">
        <v>2170</v>
      </c>
      <c r="BF643" s="0" t="s">
        <v>604</v>
      </c>
    </row>
    <row r="644" customFormat="false" ht="15" hidden="false" customHeight="false" outlineLevel="0" collapsed="false">
      <c r="A644" s="0" t="s">
        <v>22383</v>
      </c>
      <c r="B644" s="0" t="s">
        <v>22384</v>
      </c>
      <c r="C644" s="0" t="s">
        <v>22383</v>
      </c>
      <c r="D644" s="0" t="s">
        <v>2133</v>
      </c>
      <c r="E644" s="0" t="s">
        <v>22383</v>
      </c>
      <c r="F644" s="0" t="n">
        <v>1</v>
      </c>
      <c r="G644" s="0" t="s">
        <v>434</v>
      </c>
      <c r="H644" s="0" t="s">
        <v>2596</v>
      </c>
      <c r="I644" s="0" t="s">
        <v>2596</v>
      </c>
      <c r="J644" s="0" t="s">
        <v>2600</v>
      </c>
      <c r="K644" s="0" t="s">
        <v>2170</v>
      </c>
      <c r="L644" s="0" t="s">
        <v>2600</v>
      </c>
      <c r="M644" s="0" t="s">
        <v>2170</v>
      </c>
      <c r="N644" s="0" t="n">
        <f aca="false">FALSE()</f>
        <v>0</v>
      </c>
      <c r="O644" s="0" t="s">
        <v>22385</v>
      </c>
      <c r="P644" s="0" t="s">
        <v>17838</v>
      </c>
      <c r="Q644" s="0" t="n">
        <v>2</v>
      </c>
      <c r="R644" s="380" t="n">
        <v>25569.125</v>
      </c>
      <c r="S644" s="223" t="n">
        <v>1000</v>
      </c>
      <c r="T644" s="0" t="s">
        <v>2132</v>
      </c>
      <c r="U644" s="380" t="n">
        <v>44935.125</v>
      </c>
      <c r="V644" s="380" t="n">
        <v>44937.125</v>
      </c>
      <c r="W644" s="0" t="s">
        <v>2132</v>
      </c>
      <c r="X644" s="0" t="s">
        <v>22386</v>
      </c>
      <c r="Y644" s="0" t="s">
        <v>601</v>
      </c>
      <c r="Z644" s="0" t="s">
        <v>2602</v>
      </c>
      <c r="AA644" s="0" t="s">
        <v>2574</v>
      </c>
      <c r="AB644" s="0" t="s">
        <v>17781</v>
      </c>
      <c r="AC644" s="0" t="n">
        <v>1069041</v>
      </c>
      <c r="AD644" s="0" t="n">
        <v>1400000</v>
      </c>
      <c r="AE644" s="0" t="n">
        <v>5</v>
      </c>
      <c r="AF644" s="0" t="n">
        <f aca="false">FALSE()</f>
        <v>0</v>
      </c>
      <c r="AG644" s="0" t="n">
        <f aca="false">TRUE()</f>
        <v>1</v>
      </c>
      <c r="AH644" s="0" t="n">
        <f aca="false">TRUE()</f>
        <v>1</v>
      </c>
      <c r="AI644" s="0" t="n">
        <f aca="false">FALSE()</f>
        <v>0</v>
      </c>
      <c r="AJ644" s="0" t="n">
        <f aca="false">TRUE()</f>
        <v>1</v>
      </c>
      <c r="AK644" s="0" t="n">
        <f aca="false">FALSE()</f>
        <v>0</v>
      </c>
      <c r="AL644" s="0" t="s">
        <v>3129</v>
      </c>
      <c r="AM644" s="0" t="n">
        <f aca="false">TRUE()</f>
        <v>1</v>
      </c>
      <c r="AN644" s="0" t="s">
        <v>22387</v>
      </c>
      <c r="AO644" s="0" t="n">
        <v>1</v>
      </c>
      <c r="AP644" s="0" t="s">
        <v>22388</v>
      </c>
      <c r="AQ644" s="0" t="s">
        <v>22389</v>
      </c>
      <c r="AR644" s="0" t="n">
        <f aca="false">TRUE()</f>
        <v>1</v>
      </c>
      <c r="AS644" s="0" t="n">
        <f aca="false">FALSE()</f>
        <v>0</v>
      </c>
      <c r="AT644" s="0" t="n">
        <f aca="false">FALSE()</f>
        <v>0</v>
      </c>
      <c r="AU644" s="0" t="n">
        <f aca="false">FALSE()</f>
        <v>0</v>
      </c>
      <c r="AV644" s="0" t="n">
        <f aca="false">FALSE()</f>
        <v>0</v>
      </c>
      <c r="AW644" s="0" t="n">
        <f aca="false">TRUE()</f>
        <v>1</v>
      </c>
      <c r="AX644" s="380" t="n">
        <v>44946.4993055556</v>
      </c>
      <c r="AY644" s="380" t="n">
        <v>44946.4166666667</v>
      </c>
      <c r="AZ644" s="0" t="n">
        <v>1</v>
      </c>
      <c r="BA644" s="0" t="s">
        <v>7878</v>
      </c>
      <c r="BB644" s="0" t="n">
        <v>1</v>
      </c>
      <c r="BC644" s="380" t="n">
        <v>45956.125</v>
      </c>
      <c r="BD644" s="0" t="s">
        <v>2600</v>
      </c>
      <c r="BE644" s="0" t="s">
        <v>2170</v>
      </c>
      <c r="BF644" s="0" t="s">
        <v>2118</v>
      </c>
    </row>
    <row r="645" customFormat="false" ht="15" hidden="false" customHeight="false" outlineLevel="0" collapsed="false">
      <c r="A645" s="0" t="s">
        <v>22390</v>
      </c>
      <c r="B645" s="0" t="s">
        <v>22391</v>
      </c>
      <c r="C645" s="0" t="s">
        <v>22390</v>
      </c>
      <c r="D645" s="0" t="s">
        <v>2133</v>
      </c>
      <c r="E645" s="0" t="s">
        <v>22390</v>
      </c>
      <c r="F645" s="0" t="n">
        <v>1</v>
      </c>
      <c r="G645" s="0" t="s">
        <v>434</v>
      </c>
      <c r="H645" s="0" t="s">
        <v>2170</v>
      </c>
      <c r="I645" s="0" t="s">
        <v>2170</v>
      </c>
      <c r="J645" s="0" t="s">
        <v>2170</v>
      </c>
      <c r="K645" s="0" t="s">
        <v>2170</v>
      </c>
      <c r="L645" s="0" t="s">
        <v>2170</v>
      </c>
      <c r="M645" s="0" t="s">
        <v>2170</v>
      </c>
      <c r="N645" s="0" t="n">
        <f aca="false">FALSE()</f>
        <v>0</v>
      </c>
      <c r="O645" s="0" t="s">
        <v>22392</v>
      </c>
      <c r="P645" s="0" t="s">
        <v>17780</v>
      </c>
      <c r="Q645" s="0" t="n">
        <v>12</v>
      </c>
      <c r="R645" s="380" t="n">
        <v>47055.125</v>
      </c>
      <c r="S645" s="223" t="n">
        <v>1000</v>
      </c>
      <c r="T645" s="0" t="s">
        <v>2132</v>
      </c>
      <c r="U645" s="380" t="n">
        <v>45562.125</v>
      </c>
      <c r="V645" s="380" t="n">
        <v>45567.125</v>
      </c>
      <c r="W645" s="0" t="s">
        <v>2132</v>
      </c>
      <c r="X645" s="0" t="s">
        <v>22393</v>
      </c>
      <c r="Y645" s="0" t="s">
        <v>601</v>
      </c>
      <c r="Z645" s="0" t="s">
        <v>2602</v>
      </c>
      <c r="AA645" s="0" t="s">
        <v>2115</v>
      </c>
      <c r="AB645" s="0" t="s">
        <v>17781</v>
      </c>
      <c r="AC645" s="0" t="n">
        <v>25000000</v>
      </c>
      <c r="AD645" s="0" t="n">
        <v>25000000</v>
      </c>
      <c r="AE645" s="0" t="n">
        <v>5</v>
      </c>
      <c r="AF645" s="0" t="n">
        <f aca="false">FALSE()</f>
        <v>0</v>
      </c>
      <c r="AG645" s="0" t="n">
        <f aca="false">TRUE()</f>
        <v>1</v>
      </c>
      <c r="AH645" s="0" t="n">
        <f aca="false">TRUE()</f>
        <v>1</v>
      </c>
      <c r="AI645" s="0" t="n">
        <f aca="false">TRUE()</f>
        <v>1</v>
      </c>
      <c r="AJ645" s="0" t="n">
        <f aca="false">FALSE()</f>
        <v>0</v>
      </c>
      <c r="AK645" s="0" t="n">
        <f aca="false">FALSE()</f>
        <v>0</v>
      </c>
      <c r="AL645" s="0" t="s">
        <v>2129</v>
      </c>
      <c r="AM645" s="0" t="n">
        <f aca="false">TRUE()</f>
        <v>1</v>
      </c>
      <c r="AN645" s="0" t="s">
        <v>22394</v>
      </c>
      <c r="AO645" s="0" t="n">
        <v>1</v>
      </c>
      <c r="AP645" s="0" t="s">
        <v>22395</v>
      </c>
      <c r="AQ645" s="0" t="s">
        <v>22396</v>
      </c>
      <c r="AR645" s="0" t="n">
        <f aca="false">TRUE()</f>
        <v>1</v>
      </c>
      <c r="AS645" s="0" t="n">
        <f aca="false">FALSE()</f>
        <v>0</v>
      </c>
      <c r="AT645" s="0" t="n">
        <f aca="false">FALSE()</f>
        <v>0</v>
      </c>
      <c r="AU645" s="0" t="n">
        <f aca="false">FALSE()</f>
        <v>0</v>
      </c>
      <c r="AV645" s="0" t="n">
        <f aca="false">FALSE()</f>
        <v>0</v>
      </c>
      <c r="AW645" s="0" t="n">
        <f aca="false">TRUE()</f>
        <v>1</v>
      </c>
      <c r="AX645" s="380" t="n">
        <v>45567.6159722222</v>
      </c>
      <c r="AY645" s="380" t="n">
        <v>45567.125</v>
      </c>
      <c r="AZ645" s="0" t="n">
        <v>1</v>
      </c>
      <c r="BA645" s="0" t="s">
        <v>17962</v>
      </c>
      <c r="BB645" s="0" t="n">
        <v>0</v>
      </c>
      <c r="BC645" s="380" t="n">
        <v>25569.125</v>
      </c>
      <c r="BD645" s="0" t="s">
        <v>2170</v>
      </c>
      <c r="BE645" s="0" t="s">
        <v>2170</v>
      </c>
      <c r="BF645" s="0" t="s">
        <v>17868</v>
      </c>
    </row>
    <row r="646" customFormat="false" ht="15" hidden="false" customHeight="false" outlineLevel="0" collapsed="false">
      <c r="A646" s="0" t="s">
        <v>22397</v>
      </c>
      <c r="B646" s="0" t="s">
        <v>22398</v>
      </c>
      <c r="C646" s="0" t="s">
        <v>22397</v>
      </c>
      <c r="D646" s="0" t="s">
        <v>2133</v>
      </c>
      <c r="E646" s="0" t="s">
        <v>22397</v>
      </c>
      <c r="F646" s="0" t="n">
        <v>1</v>
      </c>
      <c r="G646" s="0" t="s">
        <v>434</v>
      </c>
      <c r="H646" s="0" t="s">
        <v>2170</v>
      </c>
      <c r="I646" s="0" t="s">
        <v>2170</v>
      </c>
      <c r="J646" s="0" t="s">
        <v>2170</v>
      </c>
      <c r="K646" s="0" t="s">
        <v>2170</v>
      </c>
      <c r="L646" s="0" t="s">
        <v>2170</v>
      </c>
      <c r="M646" s="0" t="s">
        <v>2170</v>
      </c>
      <c r="N646" s="0" t="n">
        <f aca="false">FALSE()</f>
        <v>0</v>
      </c>
      <c r="O646" s="0" t="s">
        <v>22399</v>
      </c>
      <c r="P646" s="0" t="s">
        <v>17838</v>
      </c>
      <c r="Q646" s="0" t="n">
        <v>12</v>
      </c>
      <c r="R646" s="380" t="n">
        <v>46349.125</v>
      </c>
      <c r="S646" s="223" t="n">
        <v>1000</v>
      </c>
      <c r="T646" s="0" t="s">
        <v>2132</v>
      </c>
      <c r="U646" s="380" t="n">
        <v>45628.125</v>
      </c>
      <c r="V646" s="380" t="n">
        <v>45629.125</v>
      </c>
      <c r="W646" s="0" t="s">
        <v>2132</v>
      </c>
      <c r="X646" s="0" t="s">
        <v>22400</v>
      </c>
      <c r="Y646" s="0" t="s">
        <v>601</v>
      </c>
      <c r="Z646" s="0" t="s">
        <v>2602</v>
      </c>
      <c r="AA646" s="0" t="s">
        <v>2574</v>
      </c>
      <c r="AB646" s="0" t="s">
        <v>17781</v>
      </c>
      <c r="AC646" s="0" t="n">
        <v>9900000</v>
      </c>
      <c r="AD646" s="0" t="n">
        <v>9900000</v>
      </c>
      <c r="AE646" s="0" t="n">
        <v>5</v>
      </c>
      <c r="AF646" s="0" t="n">
        <f aca="false">FALSE()</f>
        <v>0</v>
      </c>
      <c r="AG646" s="0" t="n">
        <f aca="false">TRUE()</f>
        <v>1</v>
      </c>
      <c r="AH646" s="0" t="n">
        <f aca="false">TRUE()</f>
        <v>1</v>
      </c>
      <c r="AI646" s="0" t="n">
        <f aca="false">TRUE()</f>
        <v>1</v>
      </c>
      <c r="AJ646" s="0" t="n">
        <f aca="false">FALSE()</f>
        <v>0</v>
      </c>
      <c r="AK646" s="0" t="n">
        <f aca="false">FALSE()</f>
        <v>0</v>
      </c>
      <c r="AL646" s="0" t="s">
        <v>2129</v>
      </c>
      <c r="AM646" s="0" t="n">
        <f aca="false">TRUE()</f>
        <v>1</v>
      </c>
      <c r="AN646" s="0" t="s">
        <v>22401</v>
      </c>
      <c r="AO646" s="0" t="n">
        <v>1</v>
      </c>
      <c r="AP646" s="0" t="s">
        <v>22402</v>
      </c>
      <c r="AQ646" s="0" t="s">
        <v>22403</v>
      </c>
      <c r="AR646" s="0" t="n">
        <f aca="false">TRUE()</f>
        <v>1</v>
      </c>
      <c r="AS646" s="0" t="n">
        <f aca="false">FALSE()</f>
        <v>0</v>
      </c>
      <c r="AT646" s="0" t="n">
        <f aca="false">FALSE()</f>
        <v>0</v>
      </c>
      <c r="AU646" s="0" t="n">
        <f aca="false">FALSE()</f>
        <v>0</v>
      </c>
      <c r="AV646" s="0" t="n">
        <f aca="false">FALSE()</f>
        <v>0</v>
      </c>
      <c r="AW646" s="0" t="n">
        <f aca="false">TRUE()</f>
        <v>1</v>
      </c>
      <c r="AX646" s="380" t="n">
        <v>45629.6166666667</v>
      </c>
      <c r="AY646" s="380" t="n">
        <v>45629.125</v>
      </c>
      <c r="AZ646" s="0" t="n">
        <v>1</v>
      </c>
      <c r="BA646" s="0" t="s">
        <v>22404</v>
      </c>
      <c r="BB646" s="0" t="n">
        <v>0</v>
      </c>
      <c r="BC646" s="380" t="n">
        <v>25569.125</v>
      </c>
      <c r="BD646" s="0" t="s">
        <v>2170</v>
      </c>
      <c r="BE646" s="0" t="s">
        <v>2170</v>
      </c>
      <c r="BF646" s="0" t="s">
        <v>17868</v>
      </c>
    </row>
    <row r="647" customFormat="false" ht="15" hidden="false" customHeight="false" outlineLevel="0" collapsed="false">
      <c r="A647" s="0" t="s">
        <v>22405</v>
      </c>
      <c r="B647" s="0" t="s">
        <v>22406</v>
      </c>
      <c r="C647" s="0" t="s">
        <v>22405</v>
      </c>
      <c r="D647" s="0" t="s">
        <v>2133</v>
      </c>
      <c r="E647" s="0" t="s">
        <v>22405</v>
      </c>
      <c r="F647" s="0" t="n">
        <v>1</v>
      </c>
      <c r="G647" s="0" t="s">
        <v>434</v>
      </c>
      <c r="H647" s="0" t="s">
        <v>2170</v>
      </c>
      <c r="I647" s="0" t="s">
        <v>2170</v>
      </c>
      <c r="J647" s="0" t="s">
        <v>2170</v>
      </c>
      <c r="K647" s="0" t="s">
        <v>2170</v>
      </c>
      <c r="L647" s="0" t="s">
        <v>2170</v>
      </c>
      <c r="M647" s="0" t="s">
        <v>2170</v>
      </c>
      <c r="N647" s="0" t="n">
        <f aca="false">FALSE()</f>
        <v>0</v>
      </c>
      <c r="O647" s="0" t="s">
        <v>22407</v>
      </c>
      <c r="P647" s="0" t="s">
        <v>17780</v>
      </c>
      <c r="Q647" s="0" t="n">
        <v>12</v>
      </c>
      <c r="R647" s="380" t="n">
        <v>47169.125</v>
      </c>
      <c r="S647" s="223" t="n">
        <v>1000</v>
      </c>
      <c r="T647" s="0" t="s">
        <v>2132</v>
      </c>
      <c r="U647" s="380" t="n">
        <v>45727.125</v>
      </c>
      <c r="V647" s="380" t="n">
        <v>45729.125</v>
      </c>
      <c r="W647" s="0" t="s">
        <v>2132</v>
      </c>
      <c r="X647" s="0" t="s">
        <v>22408</v>
      </c>
      <c r="Y647" s="0" t="s">
        <v>601</v>
      </c>
      <c r="Z647" s="0" t="s">
        <v>2602</v>
      </c>
      <c r="AA647" s="0" t="s">
        <v>610</v>
      </c>
      <c r="AB647" s="0" t="s">
        <v>17781</v>
      </c>
      <c r="AC647" s="0" t="n">
        <v>250000</v>
      </c>
      <c r="AD647" s="0" t="n">
        <v>250000</v>
      </c>
      <c r="AE647" s="0" t="n">
        <v>5</v>
      </c>
      <c r="AF647" s="0" t="n">
        <f aca="false">FALSE()</f>
        <v>0</v>
      </c>
      <c r="AG647" s="0" t="n">
        <f aca="false">TRUE()</f>
        <v>1</v>
      </c>
      <c r="AH647" s="0" t="n">
        <f aca="false">TRUE()</f>
        <v>1</v>
      </c>
      <c r="AI647" s="0" t="n">
        <f aca="false">FALSE()</f>
        <v>0</v>
      </c>
      <c r="AJ647" s="0" t="n">
        <f aca="false">FALSE()</f>
        <v>0</v>
      </c>
      <c r="AK647" s="0" t="n">
        <f aca="false">FALSE()</f>
        <v>0</v>
      </c>
      <c r="AL647" s="0" t="s">
        <v>2129</v>
      </c>
      <c r="AM647" s="0" t="n">
        <f aca="false">TRUE()</f>
        <v>1</v>
      </c>
      <c r="AN647" s="0" t="s">
        <v>22409</v>
      </c>
      <c r="AO647" s="0" t="n">
        <v>1</v>
      </c>
      <c r="AP647" s="0" t="s">
        <v>22410</v>
      </c>
      <c r="AQ647" s="0" t="s">
        <v>22411</v>
      </c>
      <c r="AR647" s="0" t="n">
        <f aca="false">TRUE()</f>
        <v>1</v>
      </c>
      <c r="AS647" s="0" t="n">
        <f aca="false">TRUE()</f>
        <v>1</v>
      </c>
      <c r="AT647" s="0" t="n">
        <f aca="false">FALSE()</f>
        <v>0</v>
      </c>
      <c r="AU647" s="0" t="n">
        <f aca="false">FALSE()</f>
        <v>0</v>
      </c>
      <c r="AV647" s="0" t="n">
        <f aca="false">FALSE()</f>
        <v>0</v>
      </c>
      <c r="AW647" s="0" t="n">
        <f aca="false">TRUE()</f>
        <v>1</v>
      </c>
      <c r="AX647" s="380" t="n">
        <v>45729.6875</v>
      </c>
      <c r="AY647" s="380" t="n">
        <v>45729.125</v>
      </c>
      <c r="AZ647" s="0" t="n">
        <v>3</v>
      </c>
      <c r="BA647" s="0" t="s">
        <v>18030</v>
      </c>
      <c r="BB647" s="0" t="n">
        <v>0</v>
      </c>
      <c r="BC647" s="380" t="n">
        <v>25569.125</v>
      </c>
      <c r="BD647" s="0" t="s">
        <v>2170</v>
      </c>
      <c r="BE647" s="0" t="s">
        <v>2170</v>
      </c>
      <c r="BF647" s="0" t="s">
        <v>2118</v>
      </c>
    </row>
    <row r="648" customFormat="false" ht="15" hidden="false" customHeight="false" outlineLevel="0" collapsed="false">
      <c r="A648" s="0" t="s">
        <v>22412</v>
      </c>
      <c r="B648" s="0" t="s">
        <v>22413</v>
      </c>
      <c r="C648" s="0" t="s">
        <v>22412</v>
      </c>
      <c r="D648" s="0" t="s">
        <v>2133</v>
      </c>
      <c r="E648" s="0" t="s">
        <v>22412</v>
      </c>
      <c r="F648" s="0" t="n">
        <v>1</v>
      </c>
      <c r="G648" s="0" t="s">
        <v>434</v>
      </c>
      <c r="H648" s="0" t="s">
        <v>2170</v>
      </c>
      <c r="I648" s="0" t="s">
        <v>2170</v>
      </c>
      <c r="J648" s="0" t="s">
        <v>2170</v>
      </c>
      <c r="K648" s="0" t="s">
        <v>2170</v>
      </c>
      <c r="L648" s="0" t="s">
        <v>2170</v>
      </c>
      <c r="M648" s="0" t="s">
        <v>2170</v>
      </c>
      <c r="N648" s="0" t="n">
        <f aca="false">FALSE()</f>
        <v>0</v>
      </c>
      <c r="O648" s="0" t="s">
        <v>22414</v>
      </c>
      <c r="P648" s="0" t="s">
        <v>17780</v>
      </c>
      <c r="Q648" s="0" t="n">
        <v>2</v>
      </c>
      <c r="R648" s="380" t="n">
        <v>47094.125</v>
      </c>
      <c r="S648" s="223" t="n">
        <v>1000</v>
      </c>
      <c r="T648" s="0" t="s">
        <v>2132</v>
      </c>
      <c r="U648" s="380" t="n">
        <v>43451.125</v>
      </c>
      <c r="V648" s="380" t="n">
        <v>43454.125</v>
      </c>
      <c r="W648" s="0" t="s">
        <v>2132</v>
      </c>
      <c r="X648" s="0" t="s">
        <v>19194</v>
      </c>
      <c r="Y648" s="0" t="s">
        <v>601</v>
      </c>
      <c r="Z648" s="0" t="s">
        <v>2602</v>
      </c>
      <c r="AA648" s="0" t="s">
        <v>2114</v>
      </c>
      <c r="AB648" s="0" t="s">
        <v>17848</v>
      </c>
      <c r="AC648" s="0" t="n">
        <v>15000000</v>
      </c>
      <c r="AD648" s="0" t="n">
        <v>15000000</v>
      </c>
      <c r="AE648" s="0" t="n">
        <v>5</v>
      </c>
      <c r="AF648" s="0" t="n">
        <f aca="false">FALSE()</f>
        <v>0</v>
      </c>
      <c r="AG648" s="0" t="n">
        <f aca="false">TRUE()</f>
        <v>1</v>
      </c>
      <c r="AH648" s="0" t="n">
        <f aca="false">TRUE()</f>
        <v>1</v>
      </c>
      <c r="AI648" s="0" t="n">
        <f aca="false">FALSE()</f>
        <v>0</v>
      </c>
      <c r="AJ648" s="0" t="n">
        <f aca="false">FALSE()</f>
        <v>0</v>
      </c>
      <c r="AK648" s="0" t="n">
        <f aca="false">FALSE()</f>
        <v>0</v>
      </c>
      <c r="AL648" s="0" t="s">
        <v>2129</v>
      </c>
      <c r="AM648" s="0" t="n">
        <f aca="false">TRUE()</f>
        <v>1</v>
      </c>
      <c r="AN648" s="0" t="s">
        <v>22415</v>
      </c>
      <c r="AO648" s="0" t="n">
        <v>1</v>
      </c>
      <c r="AP648" s="0" t="s">
        <v>22416</v>
      </c>
      <c r="AQ648" s="0" t="s">
        <v>22417</v>
      </c>
      <c r="AR648" s="0" t="n">
        <f aca="false">TRUE()</f>
        <v>1</v>
      </c>
      <c r="AS648" s="0" t="n">
        <f aca="false">FALSE()</f>
        <v>0</v>
      </c>
      <c r="AT648" s="0" t="n">
        <f aca="false">FALSE()</f>
        <v>0</v>
      </c>
      <c r="AU648" s="0" t="n">
        <f aca="false">FALSE()</f>
        <v>0</v>
      </c>
      <c r="AV648" s="0" t="n">
        <f aca="false">FALSE()</f>
        <v>0</v>
      </c>
      <c r="AW648" s="0" t="n">
        <f aca="false">TRUE()</f>
        <v>1</v>
      </c>
      <c r="AX648" s="380" t="n">
        <v>43455.4444444444</v>
      </c>
      <c r="AY648" s="380" t="n">
        <v>43455.4166666667</v>
      </c>
      <c r="AZ648" s="0" t="n">
        <v>1</v>
      </c>
      <c r="BA648" s="0" t="s">
        <v>5157</v>
      </c>
      <c r="BB648" s="0" t="n">
        <v>0</v>
      </c>
      <c r="BC648" s="380" t="n">
        <v>25569.125</v>
      </c>
      <c r="BD648" s="0" t="s">
        <v>2170</v>
      </c>
      <c r="BE648" s="0" t="s">
        <v>2170</v>
      </c>
      <c r="BF648" s="0" t="s">
        <v>2118</v>
      </c>
    </row>
    <row r="649" customFormat="false" ht="15" hidden="false" customHeight="false" outlineLevel="0" collapsed="false">
      <c r="A649" s="0" t="s">
        <v>22418</v>
      </c>
      <c r="B649" s="0" t="s">
        <v>22419</v>
      </c>
      <c r="C649" s="0" t="s">
        <v>22418</v>
      </c>
      <c r="D649" s="0" t="s">
        <v>2133</v>
      </c>
      <c r="E649" s="0" t="s">
        <v>22418</v>
      </c>
      <c r="F649" s="0" t="n">
        <v>1</v>
      </c>
      <c r="G649" s="0" t="s">
        <v>434</v>
      </c>
      <c r="H649" s="0" t="s">
        <v>2170</v>
      </c>
      <c r="I649" s="0" t="s">
        <v>2170</v>
      </c>
      <c r="J649" s="0" t="s">
        <v>2170</v>
      </c>
      <c r="K649" s="0" t="s">
        <v>2170</v>
      </c>
      <c r="L649" s="0" t="s">
        <v>2170</v>
      </c>
      <c r="M649" s="0" t="s">
        <v>2170</v>
      </c>
      <c r="N649" s="0" t="n">
        <f aca="false">FALSE()</f>
        <v>0</v>
      </c>
      <c r="O649" s="0" t="s">
        <v>22420</v>
      </c>
      <c r="P649" s="0" t="s">
        <v>17838</v>
      </c>
      <c r="Q649" s="0" t="n">
        <v>1</v>
      </c>
      <c r="R649" s="380" t="n">
        <v>45995.125</v>
      </c>
      <c r="S649" s="223" t="n">
        <v>100000</v>
      </c>
      <c r="T649" s="0" t="s">
        <v>18758</v>
      </c>
      <c r="U649" s="380" t="n">
        <v>43431.125</v>
      </c>
      <c r="V649" s="380" t="n">
        <v>43438.125</v>
      </c>
      <c r="W649" s="0" t="s">
        <v>2170</v>
      </c>
      <c r="X649" s="0" t="s">
        <v>22359</v>
      </c>
      <c r="Y649" s="0" t="s">
        <v>601</v>
      </c>
      <c r="Z649" s="0" t="s">
        <v>2602</v>
      </c>
      <c r="AA649" s="0" t="s">
        <v>600</v>
      </c>
      <c r="AB649" s="0" t="s">
        <v>17848</v>
      </c>
      <c r="AC649" s="0" t="n">
        <v>17500</v>
      </c>
      <c r="AD649" s="0" t="n">
        <v>10000</v>
      </c>
      <c r="AE649" s="0" t="n">
        <v>5</v>
      </c>
      <c r="AF649" s="0" t="n">
        <f aca="false">FALSE()</f>
        <v>0</v>
      </c>
      <c r="AG649" s="0" t="n">
        <f aca="false">TRUE()</f>
        <v>1</v>
      </c>
      <c r="AH649" s="0" t="n">
        <f aca="false">TRUE()</f>
        <v>1</v>
      </c>
      <c r="AI649" s="0" t="n">
        <f aca="false">FALSE()</f>
        <v>0</v>
      </c>
      <c r="AJ649" s="0" t="n">
        <f aca="false">FALSE()</f>
        <v>0</v>
      </c>
      <c r="AK649" s="0" t="n">
        <f aca="false">FALSE()</f>
        <v>0</v>
      </c>
      <c r="AL649" s="0" t="s">
        <v>3129</v>
      </c>
      <c r="AM649" s="0" t="n">
        <f aca="false">TRUE()</f>
        <v>1</v>
      </c>
      <c r="AN649" s="0" t="s">
        <v>22421</v>
      </c>
      <c r="AO649" s="0" t="n">
        <v>1</v>
      </c>
      <c r="AP649" s="0" t="s">
        <v>22422</v>
      </c>
      <c r="AQ649" s="0" t="s">
        <v>22423</v>
      </c>
      <c r="AR649" s="0" t="n">
        <f aca="false">TRUE()</f>
        <v>1</v>
      </c>
      <c r="AS649" s="0" t="n">
        <f aca="false">FALSE()</f>
        <v>0</v>
      </c>
      <c r="AT649" s="0" t="n">
        <f aca="false">FALSE()</f>
        <v>0</v>
      </c>
      <c r="AU649" s="0" t="n">
        <f aca="false">FALSE()</f>
        <v>0</v>
      </c>
      <c r="AV649" s="0" t="n">
        <f aca="false">FALSE()</f>
        <v>0</v>
      </c>
      <c r="AW649" s="0" t="n">
        <f aca="false">TRUE()</f>
        <v>1</v>
      </c>
      <c r="AX649" s="380" t="n">
        <v>44670.4333333333</v>
      </c>
      <c r="AY649" s="380" t="n">
        <v>44670.4166666667</v>
      </c>
      <c r="AZ649" s="0" t="n">
        <v>1</v>
      </c>
      <c r="BA649" s="0" t="s">
        <v>17903</v>
      </c>
      <c r="BB649" s="0" t="n">
        <v>1</v>
      </c>
      <c r="BC649" s="380" t="n">
        <v>25569.125</v>
      </c>
      <c r="BD649" s="0" t="s">
        <v>2170</v>
      </c>
      <c r="BE649" s="0" t="s">
        <v>2170</v>
      </c>
      <c r="BF649" s="0" t="s">
        <v>2118</v>
      </c>
    </row>
    <row r="650" customFormat="false" ht="15" hidden="false" customHeight="false" outlineLevel="0" collapsed="false">
      <c r="A650" s="0" t="s">
        <v>22424</v>
      </c>
      <c r="B650" s="0" t="s">
        <v>22425</v>
      </c>
      <c r="C650" s="0" t="s">
        <v>22424</v>
      </c>
      <c r="D650" s="0" t="s">
        <v>2133</v>
      </c>
      <c r="E650" s="0" t="s">
        <v>22424</v>
      </c>
      <c r="F650" s="0" t="n">
        <v>1</v>
      </c>
      <c r="G650" s="0" t="s">
        <v>434</v>
      </c>
      <c r="H650" s="0" t="s">
        <v>2170</v>
      </c>
      <c r="I650" s="0" t="s">
        <v>2170</v>
      </c>
      <c r="J650" s="0" t="s">
        <v>2170</v>
      </c>
      <c r="K650" s="0" t="s">
        <v>2170</v>
      </c>
      <c r="L650" s="0" t="s">
        <v>2170</v>
      </c>
      <c r="M650" s="0" t="s">
        <v>2170</v>
      </c>
      <c r="N650" s="0" t="n">
        <f aca="false">FALSE()</f>
        <v>0</v>
      </c>
      <c r="O650" s="0" t="s">
        <v>22426</v>
      </c>
      <c r="P650" s="0" t="s">
        <v>17780</v>
      </c>
      <c r="Q650" s="0" t="n">
        <v>4</v>
      </c>
      <c r="R650" s="380" t="n">
        <v>45921.125</v>
      </c>
      <c r="S650" s="223" t="n">
        <v>200</v>
      </c>
      <c r="T650" s="0" t="s">
        <v>2132</v>
      </c>
      <c r="U650" s="380" t="n">
        <v>43301.125</v>
      </c>
      <c r="V650" s="380" t="n">
        <v>43311.125</v>
      </c>
      <c r="W650" s="0" t="s">
        <v>2132</v>
      </c>
      <c r="X650" s="0" t="s">
        <v>22427</v>
      </c>
      <c r="Y650" s="0" t="s">
        <v>601</v>
      </c>
      <c r="Z650" s="0" t="s">
        <v>2602</v>
      </c>
      <c r="AA650" s="0" t="s">
        <v>17847</v>
      </c>
      <c r="AB650" s="0" t="s">
        <v>17848</v>
      </c>
      <c r="AC650" s="0" t="n">
        <v>3000000</v>
      </c>
      <c r="AD650" s="0" t="n">
        <v>3000000</v>
      </c>
      <c r="AE650" s="0" t="n">
        <v>5</v>
      </c>
      <c r="AF650" s="0" t="n">
        <f aca="false">FALSE()</f>
        <v>0</v>
      </c>
      <c r="AG650" s="0" t="n">
        <f aca="false">TRUE()</f>
        <v>1</v>
      </c>
      <c r="AH650" s="0" t="n">
        <f aca="false">TRUE()</f>
        <v>1</v>
      </c>
      <c r="AI650" s="0" t="n">
        <f aca="false">FALSE()</f>
        <v>0</v>
      </c>
      <c r="AJ650" s="0" t="n">
        <f aca="false">FALSE()</f>
        <v>0</v>
      </c>
      <c r="AK650" s="0" t="n">
        <f aca="false">TRUE()</f>
        <v>1</v>
      </c>
      <c r="AL650" s="0" t="s">
        <v>2129</v>
      </c>
      <c r="AM650" s="0" t="n">
        <f aca="false">TRUE()</f>
        <v>1</v>
      </c>
      <c r="AN650" s="0" t="s">
        <v>22428</v>
      </c>
      <c r="AO650" s="0" t="n">
        <v>1</v>
      </c>
      <c r="AP650" s="0" t="s">
        <v>22429</v>
      </c>
      <c r="AQ650" s="0" t="s">
        <v>22430</v>
      </c>
      <c r="AR650" s="0" t="n">
        <f aca="false">TRUE()</f>
        <v>1</v>
      </c>
      <c r="AS650" s="0" t="n">
        <f aca="false">FALSE()</f>
        <v>0</v>
      </c>
      <c r="AT650" s="0" t="n">
        <f aca="false">FALSE()</f>
        <v>0</v>
      </c>
      <c r="AU650" s="0" t="n">
        <f aca="false">FALSE()</f>
        <v>0</v>
      </c>
      <c r="AV650" s="0" t="n">
        <f aca="false">FALSE()</f>
        <v>0</v>
      </c>
      <c r="AW650" s="0" t="n">
        <f aca="false">FALSE()</f>
        <v>0</v>
      </c>
      <c r="AX650" s="380" t="n">
        <v>43311.7201388889</v>
      </c>
      <c r="AY650" s="380" t="n">
        <v>43311.4166666667</v>
      </c>
      <c r="AZ650" s="0" t="n">
        <v>1</v>
      </c>
      <c r="BA650" s="0" t="s">
        <v>22431</v>
      </c>
      <c r="BB650" s="0" t="n">
        <v>0</v>
      </c>
      <c r="BC650" s="380" t="n">
        <v>25569.125</v>
      </c>
      <c r="BD650" s="0" t="s">
        <v>2170</v>
      </c>
      <c r="BE650" s="0" t="s">
        <v>2170</v>
      </c>
      <c r="BF650" s="0" t="s">
        <v>2118</v>
      </c>
    </row>
    <row r="651" customFormat="false" ht="15" hidden="false" customHeight="false" outlineLevel="0" collapsed="false">
      <c r="A651" s="0" t="s">
        <v>22432</v>
      </c>
      <c r="B651" s="0" t="s">
        <v>22433</v>
      </c>
      <c r="C651" s="0" t="s">
        <v>22432</v>
      </c>
      <c r="D651" s="0" t="s">
        <v>2133</v>
      </c>
      <c r="E651" s="0" t="s">
        <v>22432</v>
      </c>
      <c r="F651" s="0" t="n">
        <v>1</v>
      </c>
      <c r="G651" s="0" t="s">
        <v>434</v>
      </c>
      <c r="H651" s="0" t="s">
        <v>2170</v>
      </c>
      <c r="I651" s="0" t="s">
        <v>2170</v>
      </c>
      <c r="J651" s="0" t="s">
        <v>2170</v>
      </c>
      <c r="K651" s="0" t="s">
        <v>2170</v>
      </c>
      <c r="L651" s="0" t="s">
        <v>2170</v>
      </c>
      <c r="M651" s="0" t="s">
        <v>2170</v>
      </c>
      <c r="N651" s="0" t="n">
        <f aca="false">FALSE()</f>
        <v>0</v>
      </c>
      <c r="O651" s="0" t="s">
        <v>22434</v>
      </c>
      <c r="P651" s="0" t="s">
        <v>17780</v>
      </c>
      <c r="Q651" s="0" t="n">
        <v>2</v>
      </c>
      <c r="R651" s="380" t="n">
        <v>46198.125</v>
      </c>
      <c r="S651" s="223" t="n">
        <v>800</v>
      </c>
      <c r="T651" s="0" t="s">
        <v>2132</v>
      </c>
      <c r="U651" s="380" t="n">
        <v>45100.125</v>
      </c>
      <c r="V651" s="380" t="n">
        <v>45106.125</v>
      </c>
      <c r="W651" s="0" t="s">
        <v>2132</v>
      </c>
      <c r="X651" s="0" t="s">
        <v>22435</v>
      </c>
      <c r="Y651" s="0" t="s">
        <v>601</v>
      </c>
      <c r="Z651" s="0" t="s">
        <v>2602</v>
      </c>
      <c r="AA651" s="0" t="s">
        <v>2115</v>
      </c>
      <c r="AB651" s="0" t="s">
        <v>17781</v>
      </c>
      <c r="AC651" s="0" t="n">
        <v>20000000</v>
      </c>
      <c r="AD651" s="0" t="n">
        <v>20000000</v>
      </c>
      <c r="AE651" s="0" t="n">
        <v>5</v>
      </c>
      <c r="AF651" s="0" t="n">
        <f aca="false">FALSE()</f>
        <v>0</v>
      </c>
      <c r="AG651" s="0" t="n">
        <f aca="false">TRUE()</f>
        <v>1</v>
      </c>
      <c r="AH651" s="0" t="n">
        <f aca="false">TRUE()</f>
        <v>1</v>
      </c>
      <c r="AI651" s="0" t="n">
        <f aca="false">FALSE()</f>
        <v>0</v>
      </c>
      <c r="AJ651" s="0" t="n">
        <f aca="false">FALSE()</f>
        <v>0</v>
      </c>
      <c r="AK651" s="0" t="n">
        <f aca="false">TRUE()</f>
        <v>1</v>
      </c>
      <c r="AL651" s="0" t="s">
        <v>2129</v>
      </c>
      <c r="AM651" s="0" t="n">
        <f aca="false">TRUE()</f>
        <v>1</v>
      </c>
      <c r="AN651" s="0" t="s">
        <v>22436</v>
      </c>
      <c r="AO651" s="0" t="n">
        <v>1</v>
      </c>
      <c r="AP651" s="0" t="s">
        <v>22437</v>
      </c>
      <c r="AQ651" s="0" t="s">
        <v>22438</v>
      </c>
      <c r="AR651" s="0" t="n">
        <f aca="false">TRUE()</f>
        <v>1</v>
      </c>
      <c r="AS651" s="0" t="n">
        <f aca="false">FALSE()</f>
        <v>0</v>
      </c>
      <c r="AT651" s="0" t="n">
        <f aca="false">FALSE()</f>
        <v>0</v>
      </c>
      <c r="AU651" s="0" t="n">
        <f aca="false">FALSE()</f>
        <v>0</v>
      </c>
      <c r="AV651" s="0" t="n">
        <f aca="false">FALSE()</f>
        <v>0</v>
      </c>
      <c r="AW651" s="0" t="n">
        <f aca="false">TRUE()</f>
        <v>1</v>
      </c>
      <c r="AX651" s="380" t="n">
        <v>45106.6145833333</v>
      </c>
      <c r="AY651" s="380" t="n">
        <v>45106.4166666667</v>
      </c>
      <c r="AZ651" s="0" t="n">
        <v>2</v>
      </c>
      <c r="BA651" s="0" t="s">
        <v>19263</v>
      </c>
      <c r="BB651" s="0" t="n">
        <v>0</v>
      </c>
      <c r="BC651" s="380" t="n">
        <v>25569.125</v>
      </c>
      <c r="BD651" s="0" t="s">
        <v>2170</v>
      </c>
      <c r="BE651" s="0" t="s">
        <v>2170</v>
      </c>
      <c r="BF651" s="0" t="s">
        <v>2118</v>
      </c>
    </row>
    <row r="652" customFormat="false" ht="15" hidden="false" customHeight="false" outlineLevel="0" collapsed="false">
      <c r="A652" s="0" t="s">
        <v>22439</v>
      </c>
      <c r="B652" s="0" t="s">
        <v>22440</v>
      </c>
      <c r="C652" s="0" t="s">
        <v>22439</v>
      </c>
      <c r="D652" s="0" t="s">
        <v>2133</v>
      </c>
      <c r="E652" s="0" t="s">
        <v>22439</v>
      </c>
      <c r="F652" s="0" t="n">
        <v>1</v>
      </c>
      <c r="G652" s="0" t="s">
        <v>434</v>
      </c>
      <c r="H652" s="0" t="s">
        <v>2170</v>
      </c>
      <c r="I652" s="0" t="s">
        <v>2170</v>
      </c>
      <c r="J652" s="0" t="s">
        <v>2170</v>
      </c>
      <c r="K652" s="0" t="s">
        <v>2170</v>
      </c>
      <c r="L652" s="0" t="s">
        <v>2170</v>
      </c>
      <c r="M652" s="0" t="s">
        <v>2170</v>
      </c>
      <c r="N652" s="0" t="n">
        <f aca="false">FALSE()</f>
        <v>0</v>
      </c>
      <c r="O652" s="0" t="s">
        <v>22441</v>
      </c>
      <c r="P652" s="0" t="s">
        <v>17780</v>
      </c>
      <c r="Q652" s="0" t="n">
        <v>2</v>
      </c>
      <c r="R652" s="380" t="n">
        <v>46099.125</v>
      </c>
      <c r="S652" s="223" t="n">
        <v>1000</v>
      </c>
      <c r="T652" s="0" t="s">
        <v>2132</v>
      </c>
      <c r="U652" s="380" t="n">
        <v>44251.125</v>
      </c>
      <c r="V652" s="380" t="n">
        <v>44279.125</v>
      </c>
      <c r="W652" s="0" t="s">
        <v>2132</v>
      </c>
      <c r="X652" s="0" t="s">
        <v>22442</v>
      </c>
      <c r="Y652" s="0" t="s">
        <v>601</v>
      </c>
      <c r="Z652" s="0" t="s">
        <v>2602</v>
      </c>
      <c r="AA652" s="0" t="s">
        <v>2365</v>
      </c>
      <c r="AB652" s="0" t="s">
        <v>17781</v>
      </c>
      <c r="AC652" s="0" t="n">
        <v>1150000</v>
      </c>
      <c r="AD652" s="0" t="n">
        <v>1150000</v>
      </c>
      <c r="AE652" s="0" t="n">
        <v>5</v>
      </c>
      <c r="AF652" s="0" t="n">
        <f aca="false">FALSE()</f>
        <v>0</v>
      </c>
      <c r="AG652" s="0" t="n">
        <f aca="false">TRUE()</f>
        <v>1</v>
      </c>
      <c r="AH652" s="0" t="n">
        <f aca="false">TRUE()</f>
        <v>1</v>
      </c>
      <c r="AI652" s="0" t="n">
        <f aca="false">FALSE()</f>
        <v>0</v>
      </c>
      <c r="AJ652" s="0" t="n">
        <f aca="false">FALSE()</f>
        <v>0</v>
      </c>
      <c r="AK652" s="0" t="n">
        <f aca="false">FALSE()</f>
        <v>0</v>
      </c>
      <c r="AL652" s="0" t="s">
        <v>2129</v>
      </c>
      <c r="AM652" s="0" t="n">
        <f aca="false">TRUE()</f>
        <v>1</v>
      </c>
      <c r="AN652" s="0" t="s">
        <v>22443</v>
      </c>
      <c r="AO652" s="0" t="n">
        <v>1</v>
      </c>
      <c r="AP652" s="0" t="s">
        <v>22444</v>
      </c>
      <c r="AQ652" s="0" t="s">
        <v>22445</v>
      </c>
      <c r="AR652" s="0" t="n">
        <f aca="false">TRUE()</f>
        <v>1</v>
      </c>
      <c r="AS652" s="0" t="n">
        <f aca="false">FALSE()</f>
        <v>0</v>
      </c>
      <c r="AT652" s="0" t="n">
        <f aca="false">FALSE()</f>
        <v>0</v>
      </c>
      <c r="AU652" s="0" t="n">
        <f aca="false">FALSE()</f>
        <v>0</v>
      </c>
      <c r="AV652" s="0" t="n">
        <f aca="false">FALSE()</f>
        <v>0</v>
      </c>
      <c r="AW652" s="0" t="n">
        <f aca="false">TRUE()</f>
        <v>1</v>
      </c>
      <c r="AX652" s="380" t="n">
        <v>44279.5673611111</v>
      </c>
      <c r="AY652" s="380" t="n">
        <v>44279.4166666667</v>
      </c>
      <c r="AZ652" s="0" t="n">
        <v>2</v>
      </c>
      <c r="BA652" s="0" t="s">
        <v>22446</v>
      </c>
      <c r="BB652" s="0" t="n">
        <v>0</v>
      </c>
      <c r="BC652" s="380" t="n">
        <v>25569.125</v>
      </c>
      <c r="BD652" s="0" t="s">
        <v>2170</v>
      </c>
      <c r="BE652" s="0" t="s">
        <v>2170</v>
      </c>
      <c r="BF652" s="0" t="s">
        <v>604</v>
      </c>
    </row>
    <row r="653" customFormat="false" ht="15" hidden="false" customHeight="false" outlineLevel="0" collapsed="false">
      <c r="A653" s="0" t="s">
        <v>22447</v>
      </c>
      <c r="B653" s="0" t="s">
        <v>22448</v>
      </c>
      <c r="C653" s="0" t="s">
        <v>22447</v>
      </c>
      <c r="D653" s="0" t="s">
        <v>2133</v>
      </c>
      <c r="E653" s="0" t="s">
        <v>22447</v>
      </c>
      <c r="F653" s="0" t="n">
        <v>1</v>
      </c>
      <c r="G653" s="0" t="s">
        <v>434</v>
      </c>
      <c r="H653" s="0" t="s">
        <v>2170</v>
      </c>
      <c r="I653" s="0" t="s">
        <v>2170</v>
      </c>
      <c r="J653" s="0" t="s">
        <v>2170</v>
      </c>
      <c r="K653" s="0" t="s">
        <v>2170</v>
      </c>
      <c r="L653" s="0" t="s">
        <v>2170</v>
      </c>
      <c r="M653" s="0" t="s">
        <v>2170</v>
      </c>
      <c r="N653" s="0" t="n">
        <f aca="false">FALSE()</f>
        <v>0</v>
      </c>
      <c r="O653" s="0" t="s">
        <v>22449</v>
      </c>
      <c r="P653" s="0" t="s">
        <v>17838</v>
      </c>
      <c r="Q653" s="0" t="n">
        <v>2</v>
      </c>
      <c r="R653" s="380" t="n">
        <v>46867.125</v>
      </c>
      <c r="S653" s="223" t="n">
        <v>1000</v>
      </c>
      <c r="T653" s="0" t="s">
        <v>2132</v>
      </c>
      <c r="U653" s="380" t="n">
        <v>43217.125</v>
      </c>
      <c r="V653" s="380" t="n">
        <v>43227.125</v>
      </c>
      <c r="W653" s="0" t="s">
        <v>2132</v>
      </c>
      <c r="X653" s="0" t="s">
        <v>22450</v>
      </c>
      <c r="Y653" s="0" t="s">
        <v>601</v>
      </c>
      <c r="Z653" s="0" t="s">
        <v>2602</v>
      </c>
      <c r="AA653" s="0" t="s">
        <v>2891</v>
      </c>
      <c r="AB653" s="0" t="s">
        <v>17848</v>
      </c>
      <c r="AC653" s="0" t="n">
        <v>5000000</v>
      </c>
      <c r="AD653" s="0" t="n">
        <v>5000000</v>
      </c>
      <c r="AE653" s="0" t="n">
        <v>5</v>
      </c>
      <c r="AF653" s="0" t="n">
        <f aca="false">FALSE()</f>
        <v>0</v>
      </c>
      <c r="AG653" s="0" t="n">
        <f aca="false">TRUE()</f>
        <v>1</v>
      </c>
      <c r="AH653" s="0" t="n">
        <f aca="false">TRUE()</f>
        <v>1</v>
      </c>
      <c r="AI653" s="0" t="n">
        <f aca="false">FALSE()</f>
        <v>0</v>
      </c>
      <c r="AJ653" s="0" t="n">
        <f aca="false">FALSE()</f>
        <v>0</v>
      </c>
      <c r="AK653" s="0" t="n">
        <f aca="false">FALSE()</f>
        <v>0</v>
      </c>
      <c r="AL653" s="0" t="s">
        <v>2129</v>
      </c>
      <c r="AM653" s="0" t="n">
        <f aca="false">TRUE()</f>
        <v>1</v>
      </c>
      <c r="AN653" s="0" t="s">
        <v>22451</v>
      </c>
      <c r="AO653" s="0" t="n">
        <v>1</v>
      </c>
      <c r="AP653" s="0" t="s">
        <v>22452</v>
      </c>
      <c r="AQ653" s="0" t="s">
        <v>22453</v>
      </c>
      <c r="AR653" s="0" t="n">
        <f aca="false">TRUE()</f>
        <v>1</v>
      </c>
      <c r="AS653" s="0" t="n">
        <f aca="false">FALSE()</f>
        <v>0</v>
      </c>
      <c r="AT653" s="0" t="n">
        <f aca="false">FALSE()</f>
        <v>0</v>
      </c>
      <c r="AU653" s="0" t="n">
        <f aca="false">FALSE()</f>
        <v>0</v>
      </c>
      <c r="AV653" s="0" t="n">
        <f aca="false">FALSE()</f>
        <v>0</v>
      </c>
      <c r="AW653" s="0" t="n">
        <f aca="false">FALSE()</f>
        <v>0</v>
      </c>
      <c r="AX653" s="380" t="n">
        <v>43794.4347222222</v>
      </c>
      <c r="AY653" s="380" t="n">
        <v>43794.4166666667</v>
      </c>
      <c r="AZ653" s="0" t="n">
        <v>1</v>
      </c>
      <c r="BA653" s="0" t="s">
        <v>19952</v>
      </c>
      <c r="BB653" s="0" t="n">
        <v>0</v>
      </c>
      <c r="BC653" s="380" t="n">
        <v>46139.125</v>
      </c>
      <c r="BD653" s="0" t="s">
        <v>2170</v>
      </c>
      <c r="BE653" s="0" t="s">
        <v>2170</v>
      </c>
      <c r="BF653" s="0" t="s">
        <v>2118</v>
      </c>
    </row>
    <row r="654" customFormat="false" ht="15" hidden="false" customHeight="false" outlineLevel="0" collapsed="false">
      <c r="A654" s="0" t="s">
        <v>22454</v>
      </c>
      <c r="B654" s="0" t="s">
        <v>22455</v>
      </c>
      <c r="C654" s="0" t="s">
        <v>22454</v>
      </c>
      <c r="D654" s="0" t="s">
        <v>2133</v>
      </c>
      <c r="E654" s="0" t="s">
        <v>22454</v>
      </c>
      <c r="F654" s="0" t="n">
        <v>1</v>
      </c>
      <c r="G654" s="0" t="s">
        <v>434</v>
      </c>
      <c r="H654" s="0" t="s">
        <v>2170</v>
      </c>
      <c r="I654" s="0" t="s">
        <v>2170</v>
      </c>
      <c r="J654" s="0" t="s">
        <v>2170</v>
      </c>
      <c r="K654" s="0" t="s">
        <v>2170</v>
      </c>
      <c r="L654" s="0" t="s">
        <v>2170</v>
      </c>
      <c r="M654" s="0" t="s">
        <v>2170</v>
      </c>
      <c r="N654" s="0" t="n">
        <f aca="false">FALSE()</f>
        <v>0</v>
      </c>
      <c r="O654" s="0" t="s">
        <v>22456</v>
      </c>
      <c r="P654" s="0" t="s">
        <v>17780</v>
      </c>
      <c r="Q654" s="0" t="n">
        <v>4</v>
      </c>
      <c r="R654" s="380" t="n">
        <v>45905.125</v>
      </c>
      <c r="S654" s="223" t="n">
        <v>1000</v>
      </c>
      <c r="T654" s="0" t="s">
        <v>2132</v>
      </c>
      <c r="U654" s="380" t="n">
        <v>44895.125</v>
      </c>
      <c r="V654" s="380" t="n">
        <v>44904.125</v>
      </c>
      <c r="W654" s="0" t="s">
        <v>2132</v>
      </c>
      <c r="X654" s="0" t="s">
        <v>22457</v>
      </c>
      <c r="Y654" s="0" t="s">
        <v>601</v>
      </c>
      <c r="Z654" s="0" t="s">
        <v>2602</v>
      </c>
      <c r="AA654" s="0" t="s">
        <v>2684</v>
      </c>
      <c r="AB654" s="0" t="s">
        <v>17781</v>
      </c>
      <c r="AC654" s="0" t="n">
        <v>10000000</v>
      </c>
      <c r="AD654" s="0" t="n">
        <v>10000000</v>
      </c>
      <c r="AE654" s="0" t="n">
        <v>5</v>
      </c>
      <c r="AF654" s="0" t="n">
        <f aca="false">FALSE()</f>
        <v>0</v>
      </c>
      <c r="AG654" s="0" t="n">
        <f aca="false">TRUE()</f>
        <v>1</v>
      </c>
      <c r="AH654" s="0" t="n">
        <f aca="false">TRUE()</f>
        <v>1</v>
      </c>
      <c r="AI654" s="0" t="n">
        <f aca="false">FALSE()</f>
        <v>0</v>
      </c>
      <c r="AJ654" s="0" t="n">
        <f aca="false">FALSE()</f>
        <v>0</v>
      </c>
      <c r="AK654" s="0" t="n">
        <f aca="false">FALSE()</f>
        <v>0</v>
      </c>
      <c r="AL654" s="0" t="s">
        <v>2129</v>
      </c>
      <c r="AM654" s="0" t="n">
        <f aca="false">TRUE()</f>
        <v>1</v>
      </c>
      <c r="AN654" s="0" t="s">
        <v>22458</v>
      </c>
      <c r="AO654" s="0" t="n">
        <v>1</v>
      </c>
      <c r="AP654" s="0" t="s">
        <v>22459</v>
      </c>
      <c r="AQ654" s="0" t="s">
        <v>22460</v>
      </c>
      <c r="AR654" s="0" t="n">
        <f aca="false">TRUE()</f>
        <v>1</v>
      </c>
      <c r="AS654" s="0" t="n">
        <f aca="false">FALSE()</f>
        <v>0</v>
      </c>
      <c r="AT654" s="0" t="n">
        <f aca="false">FALSE()</f>
        <v>0</v>
      </c>
      <c r="AU654" s="0" t="n">
        <f aca="false">FALSE()</f>
        <v>0</v>
      </c>
      <c r="AV654" s="0" t="n">
        <f aca="false">FALSE()</f>
        <v>0</v>
      </c>
      <c r="AW654" s="0" t="n">
        <f aca="false">TRUE()</f>
        <v>1</v>
      </c>
      <c r="AX654" s="380" t="n">
        <v>44904.6444444444</v>
      </c>
      <c r="AY654" s="380" t="n">
        <v>44904.4166666667</v>
      </c>
      <c r="AZ654" s="0" t="n">
        <v>0</v>
      </c>
      <c r="BA654" s="0" t="s">
        <v>19359</v>
      </c>
      <c r="BB654" s="0" t="n">
        <v>0</v>
      </c>
      <c r="BC654" s="380" t="n">
        <v>25569.125</v>
      </c>
      <c r="BD654" s="0" t="s">
        <v>2170</v>
      </c>
      <c r="BE654" s="0" t="s">
        <v>2170</v>
      </c>
      <c r="BF654" s="0" t="s">
        <v>2118</v>
      </c>
    </row>
    <row r="655" customFormat="false" ht="15" hidden="false" customHeight="false" outlineLevel="0" collapsed="false">
      <c r="A655" s="0" t="s">
        <v>22461</v>
      </c>
      <c r="B655" s="0" t="s">
        <v>22462</v>
      </c>
      <c r="C655" s="0" t="s">
        <v>22461</v>
      </c>
      <c r="D655" s="0" t="s">
        <v>2133</v>
      </c>
      <c r="E655" s="0" t="s">
        <v>22461</v>
      </c>
      <c r="F655" s="0" t="n">
        <v>1</v>
      </c>
      <c r="G655" s="0" t="s">
        <v>434</v>
      </c>
      <c r="H655" s="0" t="s">
        <v>2170</v>
      </c>
      <c r="I655" s="0" t="s">
        <v>2170</v>
      </c>
      <c r="J655" s="0" t="s">
        <v>2170</v>
      </c>
      <c r="K655" s="0" t="s">
        <v>2170</v>
      </c>
      <c r="L655" s="0" t="s">
        <v>2170</v>
      </c>
      <c r="M655" s="0" t="s">
        <v>2170</v>
      </c>
      <c r="N655" s="0" t="n">
        <f aca="false">FALSE()</f>
        <v>0</v>
      </c>
      <c r="O655" s="0" t="s">
        <v>22463</v>
      </c>
      <c r="P655" s="0" t="s">
        <v>17780</v>
      </c>
      <c r="Q655" s="0" t="n">
        <v>4</v>
      </c>
      <c r="R655" s="380" t="n">
        <v>46205.125</v>
      </c>
      <c r="S655" s="223" t="n">
        <v>1000</v>
      </c>
      <c r="T655" s="0" t="s">
        <v>2132</v>
      </c>
      <c r="U655" s="380" t="n">
        <v>45107.125</v>
      </c>
      <c r="V655" s="380" t="n">
        <v>45113.125</v>
      </c>
      <c r="W655" s="0" t="s">
        <v>2132</v>
      </c>
      <c r="X655" s="0" t="s">
        <v>19833</v>
      </c>
      <c r="Y655" s="0" t="s">
        <v>601</v>
      </c>
      <c r="Z655" s="0" t="s">
        <v>2602</v>
      </c>
      <c r="AA655" s="0" t="s">
        <v>2115</v>
      </c>
      <c r="AB655" s="0" t="s">
        <v>17781</v>
      </c>
      <c r="AC655" s="0" t="n">
        <v>4000000</v>
      </c>
      <c r="AD655" s="0" t="n">
        <v>4000000</v>
      </c>
      <c r="AE655" s="0" t="n">
        <v>5</v>
      </c>
      <c r="AF655" s="0" t="n">
        <f aca="false">FALSE()</f>
        <v>0</v>
      </c>
      <c r="AG655" s="0" t="n">
        <f aca="false">TRUE()</f>
        <v>1</v>
      </c>
      <c r="AH655" s="0" t="n">
        <f aca="false">TRUE()</f>
        <v>1</v>
      </c>
      <c r="AI655" s="0" t="n">
        <f aca="false">FALSE()</f>
        <v>0</v>
      </c>
      <c r="AJ655" s="0" t="n">
        <f aca="false">FALSE()</f>
        <v>0</v>
      </c>
      <c r="AK655" s="0" t="n">
        <f aca="false">FALSE()</f>
        <v>0</v>
      </c>
      <c r="AL655" s="0" t="s">
        <v>2129</v>
      </c>
      <c r="AM655" s="0" t="n">
        <f aca="false">TRUE()</f>
        <v>1</v>
      </c>
      <c r="AN655" s="0" t="s">
        <v>22464</v>
      </c>
      <c r="AO655" s="0" t="n">
        <v>1</v>
      </c>
      <c r="AP655" s="0" t="s">
        <v>22465</v>
      </c>
      <c r="AQ655" s="0" t="s">
        <v>22466</v>
      </c>
      <c r="AR655" s="0" t="n">
        <f aca="false">TRUE()</f>
        <v>1</v>
      </c>
      <c r="AS655" s="0" t="n">
        <f aca="false">FALSE()</f>
        <v>0</v>
      </c>
      <c r="AT655" s="0" t="n">
        <f aca="false">FALSE()</f>
        <v>0</v>
      </c>
      <c r="AU655" s="0" t="n">
        <f aca="false">FALSE()</f>
        <v>0</v>
      </c>
      <c r="AV655" s="0" t="n">
        <f aca="false">FALSE()</f>
        <v>0</v>
      </c>
      <c r="AW655" s="0" t="n">
        <f aca="false">TRUE()</f>
        <v>1</v>
      </c>
      <c r="AX655" s="380" t="n">
        <v>45113.6152777778</v>
      </c>
      <c r="AY655" s="380" t="n">
        <v>45113.4166666667</v>
      </c>
      <c r="AZ655" s="0" t="n">
        <v>1</v>
      </c>
      <c r="BA655" s="0" t="s">
        <v>3060</v>
      </c>
      <c r="BB655" s="0" t="n">
        <v>0</v>
      </c>
      <c r="BC655" s="380" t="n">
        <v>25569.125</v>
      </c>
      <c r="BD655" s="0" t="s">
        <v>2170</v>
      </c>
      <c r="BE655" s="0" t="s">
        <v>2170</v>
      </c>
      <c r="BF655" s="0" t="s">
        <v>604</v>
      </c>
    </row>
    <row r="656" customFormat="false" ht="15" hidden="false" customHeight="false" outlineLevel="0" collapsed="false">
      <c r="A656" s="0" t="s">
        <v>22467</v>
      </c>
      <c r="B656" s="0" t="s">
        <v>22468</v>
      </c>
      <c r="C656" s="0" t="s">
        <v>22467</v>
      </c>
      <c r="D656" s="0" t="s">
        <v>2133</v>
      </c>
      <c r="E656" s="0" t="s">
        <v>22467</v>
      </c>
      <c r="F656" s="0" t="n">
        <v>1</v>
      </c>
      <c r="G656" s="0" t="s">
        <v>434</v>
      </c>
      <c r="H656" s="0" t="s">
        <v>2596</v>
      </c>
      <c r="I656" s="0" t="s">
        <v>2596</v>
      </c>
      <c r="J656" s="0" t="s">
        <v>22469</v>
      </c>
      <c r="K656" s="0" t="s">
        <v>2170</v>
      </c>
      <c r="L656" s="0" t="s">
        <v>2600</v>
      </c>
      <c r="M656" s="0" t="s">
        <v>2170</v>
      </c>
      <c r="N656" s="0" t="n">
        <f aca="false">FALSE()</f>
        <v>0</v>
      </c>
      <c r="O656" s="0" t="s">
        <v>22470</v>
      </c>
      <c r="P656" s="0" t="s">
        <v>17780</v>
      </c>
      <c r="Q656" s="0" t="n">
        <v>4</v>
      </c>
      <c r="R656" s="380" t="n">
        <v>48656.125</v>
      </c>
      <c r="S656" s="223" t="n">
        <v>1000</v>
      </c>
      <c r="T656" s="0" t="s">
        <v>2132</v>
      </c>
      <c r="U656" s="380" t="n">
        <v>43188.125</v>
      </c>
      <c r="V656" s="380" t="n">
        <v>43196.125</v>
      </c>
      <c r="W656" s="0" t="s">
        <v>2132</v>
      </c>
      <c r="X656" s="0" t="s">
        <v>21454</v>
      </c>
      <c r="Y656" s="0" t="s">
        <v>601</v>
      </c>
      <c r="Z656" s="0" t="s">
        <v>2602</v>
      </c>
      <c r="AA656" s="0" t="s">
        <v>610</v>
      </c>
      <c r="AB656" s="0" t="s">
        <v>17848</v>
      </c>
      <c r="AC656" s="0" t="n">
        <v>10000000</v>
      </c>
      <c r="AD656" s="0" t="n">
        <v>10000000</v>
      </c>
      <c r="AE656" s="0" t="n">
        <v>5</v>
      </c>
      <c r="AF656" s="0" t="n">
        <f aca="false">FALSE()</f>
        <v>0</v>
      </c>
      <c r="AG656" s="0" t="n">
        <f aca="false">TRUE()</f>
        <v>1</v>
      </c>
      <c r="AH656" s="0" t="n">
        <f aca="false">TRUE()</f>
        <v>1</v>
      </c>
      <c r="AI656" s="0" t="n">
        <f aca="false">TRUE()</f>
        <v>1</v>
      </c>
      <c r="AJ656" s="0" t="n">
        <f aca="false">FALSE()</f>
        <v>0</v>
      </c>
      <c r="AK656" s="0" t="n">
        <f aca="false">FALSE()</f>
        <v>0</v>
      </c>
      <c r="AL656" s="0" t="s">
        <v>2129</v>
      </c>
      <c r="AM656" s="0" t="n">
        <f aca="false">TRUE()</f>
        <v>1</v>
      </c>
      <c r="AN656" s="0" t="s">
        <v>22471</v>
      </c>
      <c r="AO656" s="0" t="n">
        <v>1</v>
      </c>
      <c r="AP656" s="0" t="s">
        <v>22472</v>
      </c>
      <c r="AQ656" s="0" t="s">
        <v>22473</v>
      </c>
      <c r="AR656" s="0" t="n">
        <f aca="false">TRUE()</f>
        <v>1</v>
      </c>
      <c r="AS656" s="0" t="n">
        <f aca="false">FALSE()</f>
        <v>0</v>
      </c>
      <c r="AT656" s="0" t="n">
        <f aca="false">FALSE()</f>
        <v>0</v>
      </c>
      <c r="AU656" s="0" t="n">
        <f aca="false">FALSE()</f>
        <v>0</v>
      </c>
      <c r="AV656" s="0" t="n">
        <f aca="false">FALSE()</f>
        <v>0</v>
      </c>
      <c r="AW656" s="0" t="n">
        <f aca="false">TRUE()</f>
        <v>1</v>
      </c>
      <c r="AX656" s="380" t="n">
        <v>43197.0631944444</v>
      </c>
      <c r="AY656" s="380" t="n">
        <v>43196.4166666667</v>
      </c>
      <c r="AZ656" s="0" t="n">
        <v>2</v>
      </c>
      <c r="BA656" s="0" t="s">
        <v>17892</v>
      </c>
      <c r="BB656" s="0" t="n">
        <v>0</v>
      </c>
      <c r="BC656" s="380" t="n">
        <v>25569.125</v>
      </c>
      <c r="BD656" s="0" t="s">
        <v>22469</v>
      </c>
      <c r="BE656" s="0" t="s">
        <v>2170</v>
      </c>
      <c r="BF656" s="0" t="s">
        <v>604</v>
      </c>
    </row>
    <row r="657" customFormat="false" ht="15" hidden="false" customHeight="false" outlineLevel="0" collapsed="false">
      <c r="A657" s="0" t="s">
        <v>22474</v>
      </c>
      <c r="B657" s="0" t="s">
        <v>22475</v>
      </c>
      <c r="C657" s="0" t="s">
        <v>22474</v>
      </c>
      <c r="D657" s="0" t="s">
        <v>2133</v>
      </c>
      <c r="E657" s="0" t="s">
        <v>22474</v>
      </c>
      <c r="F657" s="0" t="n">
        <v>1</v>
      </c>
      <c r="G657" s="0" t="s">
        <v>434</v>
      </c>
      <c r="H657" s="0" t="s">
        <v>2170</v>
      </c>
      <c r="I657" s="0" t="s">
        <v>2170</v>
      </c>
      <c r="J657" s="0" t="s">
        <v>2170</v>
      </c>
      <c r="K657" s="0" t="s">
        <v>2170</v>
      </c>
      <c r="L657" s="0" t="s">
        <v>2170</v>
      </c>
      <c r="M657" s="0" t="s">
        <v>2170</v>
      </c>
      <c r="N657" s="0" t="n">
        <f aca="false">FALSE()</f>
        <v>0</v>
      </c>
      <c r="O657" s="0" t="s">
        <v>22476</v>
      </c>
      <c r="P657" s="0" t="s">
        <v>17780</v>
      </c>
      <c r="Q657" s="0" t="n">
        <v>4</v>
      </c>
      <c r="R657" s="380" t="n">
        <v>46500.125</v>
      </c>
      <c r="S657" s="223" t="n">
        <v>1000</v>
      </c>
      <c r="T657" s="0" t="s">
        <v>2132</v>
      </c>
      <c r="U657" s="380" t="n">
        <v>45401.125</v>
      </c>
      <c r="V657" s="380" t="n">
        <v>45408.125</v>
      </c>
      <c r="W657" s="0" t="s">
        <v>2132</v>
      </c>
      <c r="X657" s="0" t="s">
        <v>22477</v>
      </c>
      <c r="Y657" s="0" t="s">
        <v>601</v>
      </c>
      <c r="Z657" s="0" t="s">
        <v>2602</v>
      </c>
      <c r="AA657" s="0" t="s">
        <v>610</v>
      </c>
      <c r="AB657" s="0" t="s">
        <v>17781</v>
      </c>
      <c r="AC657" s="0" t="n">
        <v>2000000</v>
      </c>
      <c r="AD657" s="0" t="n">
        <v>2000000</v>
      </c>
      <c r="AE657" s="0" t="n">
        <v>5</v>
      </c>
      <c r="AF657" s="0" t="n">
        <f aca="false">FALSE()</f>
        <v>0</v>
      </c>
      <c r="AG657" s="0" t="n">
        <f aca="false">TRUE()</f>
        <v>1</v>
      </c>
      <c r="AH657" s="0" t="n">
        <f aca="false">TRUE()</f>
        <v>1</v>
      </c>
      <c r="AI657" s="0" t="n">
        <f aca="false">FALSE()</f>
        <v>0</v>
      </c>
      <c r="AJ657" s="0" t="n">
        <f aca="false">FALSE()</f>
        <v>0</v>
      </c>
      <c r="AK657" s="0" t="n">
        <f aca="false">TRUE()</f>
        <v>1</v>
      </c>
      <c r="AL657" s="0" t="s">
        <v>2129</v>
      </c>
      <c r="AM657" s="0" t="n">
        <f aca="false">TRUE()</f>
        <v>1</v>
      </c>
      <c r="AN657" s="0" t="s">
        <v>22478</v>
      </c>
      <c r="AO657" s="0" t="n">
        <v>1</v>
      </c>
      <c r="AP657" s="0" t="s">
        <v>22479</v>
      </c>
      <c r="AQ657" s="0" t="s">
        <v>22480</v>
      </c>
      <c r="AR657" s="0" t="n">
        <f aca="false">TRUE()</f>
        <v>1</v>
      </c>
      <c r="AS657" s="0" t="n">
        <f aca="false">FALSE()</f>
        <v>0</v>
      </c>
      <c r="AT657" s="0" t="n">
        <f aca="false">FALSE()</f>
        <v>0</v>
      </c>
      <c r="AU657" s="0" t="n">
        <f aca="false">FALSE()</f>
        <v>0</v>
      </c>
      <c r="AV657" s="0" t="n">
        <f aca="false">FALSE()</f>
        <v>0</v>
      </c>
      <c r="AW657" s="0" t="n">
        <f aca="false">TRUE()</f>
        <v>1</v>
      </c>
      <c r="AX657" s="380" t="n">
        <v>45408.6215277778</v>
      </c>
      <c r="AY657" s="380" t="n">
        <v>45408.125</v>
      </c>
      <c r="AZ657" s="0" t="n">
        <v>2</v>
      </c>
      <c r="BA657" s="0" t="s">
        <v>22481</v>
      </c>
      <c r="BB657" s="0" t="n">
        <v>0</v>
      </c>
      <c r="BC657" s="380" t="n">
        <v>25569.125</v>
      </c>
      <c r="BD657" s="0" t="s">
        <v>2170</v>
      </c>
      <c r="BE657" s="0" t="s">
        <v>2170</v>
      </c>
      <c r="BF657" s="0" t="s">
        <v>604</v>
      </c>
    </row>
    <row r="658" customFormat="false" ht="15" hidden="false" customHeight="false" outlineLevel="0" collapsed="false">
      <c r="A658" s="0" t="s">
        <v>22482</v>
      </c>
      <c r="B658" s="0" t="s">
        <v>22483</v>
      </c>
      <c r="C658" s="0" t="s">
        <v>22484</v>
      </c>
      <c r="D658" s="0" t="s">
        <v>19472</v>
      </c>
      <c r="E658" s="0" t="s">
        <v>22482</v>
      </c>
      <c r="F658" s="0" t="n">
        <v>1</v>
      </c>
      <c r="G658" s="0" t="s">
        <v>21687</v>
      </c>
      <c r="H658" s="0" t="s">
        <v>2170</v>
      </c>
      <c r="I658" s="0" t="s">
        <v>2170</v>
      </c>
      <c r="J658" s="0" t="s">
        <v>2170</v>
      </c>
      <c r="K658" s="0" t="s">
        <v>2170</v>
      </c>
      <c r="L658" s="0" t="s">
        <v>2170</v>
      </c>
      <c r="M658" s="0" t="s">
        <v>2170</v>
      </c>
      <c r="N658" s="0" t="n">
        <f aca="false">FALSE()</f>
        <v>0</v>
      </c>
      <c r="O658" s="0" t="s">
        <v>22485</v>
      </c>
      <c r="P658" s="0" t="s">
        <v>2300</v>
      </c>
      <c r="Q658" s="0" t="n">
        <v>1</v>
      </c>
      <c r="R658" s="380" t="n">
        <v>47949.125</v>
      </c>
      <c r="S658" s="223" t="n">
        <v>1000</v>
      </c>
      <c r="T658" s="0" t="s">
        <v>2132</v>
      </c>
      <c r="U658" s="380" t="n">
        <v>25569.125</v>
      </c>
      <c r="V658" s="380" t="n">
        <v>43566.125</v>
      </c>
      <c r="W658" s="0" t="s">
        <v>2170</v>
      </c>
      <c r="X658" s="0" t="s">
        <v>2170</v>
      </c>
      <c r="AA658" s="0" t="s">
        <v>600</v>
      </c>
      <c r="AB658" s="0" t="s">
        <v>17848</v>
      </c>
      <c r="AC658" s="0" t="n">
        <v>1250000</v>
      </c>
      <c r="AD658" s="0" t="n">
        <v>1250000</v>
      </c>
      <c r="AE658" s="0" t="n">
        <v>4</v>
      </c>
      <c r="AF658" s="0" t="n">
        <f aca="false">FALSE()</f>
        <v>0</v>
      </c>
      <c r="AG658" s="0" t="n">
        <f aca="false">FALSE()</f>
        <v>0</v>
      </c>
      <c r="AH658" s="0" t="n">
        <f aca="false">FALSE()</f>
        <v>0</v>
      </c>
      <c r="AI658" s="0" t="n">
        <f aca="false">FALSE()</f>
        <v>0</v>
      </c>
      <c r="AJ658" s="0" t="n">
        <f aca="false">FALSE()</f>
        <v>0</v>
      </c>
      <c r="AK658" s="0" t="n">
        <f aca="false">FALSE()</f>
        <v>0</v>
      </c>
      <c r="AL658" s="0" t="s">
        <v>2129</v>
      </c>
      <c r="AM658" s="0" t="n">
        <f aca="false">TRUE()</f>
        <v>1</v>
      </c>
      <c r="AN658" s="0" t="s">
        <v>22486</v>
      </c>
      <c r="AO658" s="0" t="n">
        <v>2</v>
      </c>
      <c r="AP658" s="0" t="s">
        <v>22487</v>
      </c>
      <c r="AQ658" s="0" t="s">
        <v>22488</v>
      </c>
      <c r="AR658" s="0" t="n">
        <f aca="false">FALSE()</f>
        <v>0</v>
      </c>
      <c r="AS658" s="0" t="n">
        <f aca="false">TRUE()</f>
        <v>1</v>
      </c>
      <c r="AT658" s="0" t="n">
        <f aca="false">FALSE()</f>
        <v>0</v>
      </c>
      <c r="AU658" s="0" t="n">
        <f aca="false">FALSE()</f>
        <v>0</v>
      </c>
      <c r="AV658" s="0" t="n">
        <f aca="false">FALSE()</f>
        <v>0</v>
      </c>
      <c r="AW658" s="0" t="n">
        <f aca="false">TRUE()</f>
        <v>1</v>
      </c>
      <c r="AX658" s="380" t="n">
        <v>44070.4861111111</v>
      </c>
      <c r="AY658" s="380" t="n">
        <v>44070.4166666667</v>
      </c>
      <c r="AZ658" s="0" t="n">
        <v>2</v>
      </c>
      <c r="BA658" s="0" t="s">
        <v>20604</v>
      </c>
      <c r="BB658" s="0" t="n">
        <v>0</v>
      </c>
      <c r="BC658" s="380" t="n">
        <v>25569.125</v>
      </c>
      <c r="BD658" s="0" t="s">
        <v>2170</v>
      </c>
      <c r="BE658" s="0" t="s">
        <v>2170</v>
      </c>
      <c r="BF658" s="0" t="s">
        <v>2118</v>
      </c>
    </row>
    <row r="659" customFormat="false" ht="15" hidden="false" customHeight="false" outlineLevel="0" collapsed="false">
      <c r="A659" s="0" t="s">
        <v>22489</v>
      </c>
      <c r="B659" s="0" t="s">
        <v>22490</v>
      </c>
      <c r="C659" s="0" t="s">
        <v>22489</v>
      </c>
      <c r="D659" s="0" t="s">
        <v>2133</v>
      </c>
      <c r="E659" s="0" t="s">
        <v>22489</v>
      </c>
      <c r="F659" s="0" t="n">
        <v>1</v>
      </c>
      <c r="G659" s="0" t="s">
        <v>434</v>
      </c>
      <c r="H659" s="0" t="s">
        <v>2170</v>
      </c>
      <c r="I659" s="0" t="s">
        <v>2170</v>
      </c>
      <c r="J659" s="0" t="s">
        <v>2170</v>
      </c>
      <c r="K659" s="0" t="s">
        <v>2170</v>
      </c>
      <c r="L659" s="0" t="s">
        <v>2170</v>
      </c>
      <c r="M659" s="0" t="s">
        <v>2170</v>
      </c>
      <c r="N659" s="0" t="n">
        <f aca="false">FALSE()</f>
        <v>0</v>
      </c>
      <c r="O659" s="0" t="s">
        <v>22491</v>
      </c>
      <c r="P659" s="0" t="s">
        <v>17780</v>
      </c>
      <c r="Q659" s="0" t="n">
        <v>4</v>
      </c>
      <c r="R659" s="380" t="n">
        <v>46546.125</v>
      </c>
      <c r="S659" s="223" t="n">
        <v>1000</v>
      </c>
      <c r="T659" s="0" t="s">
        <v>2132</v>
      </c>
      <c r="U659" s="380" t="n">
        <v>45100.125</v>
      </c>
      <c r="V659" s="380" t="n">
        <v>45106.125</v>
      </c>
      <c r="W659" s="0" t="s">
        <v>2132</v>
      </c>
      <c r="X659" s="0" t="s">
        <v>22492</v>
      </c>
      <c r="Y659" s="0" t="s">
        <v>601</v>
      </c>
      <c r="Z659" s="0" t="s">
        <v>2602</v>
      </c>
      <c r="AA659" s="0" t="s">
        <v>2365</v>
      </c>
      <c r="AB659" s="0" t="s">
        <v>17781</v>
      </c>
      <c r="AC659" s="0" t="n">
        <v>300000</v>
      </c>
      <c r="AD659" s="0" t="n">
        <v>300000</v>
      </c>
      <c r="AE659" s="0" t="n">
        <v>5</v>
      </c>
      <c r="AF659" s="0" t="n">
        <f aca="false">FALSE()</f>
        <v>0</v>
      </c>
      <c r="AG659" s="0" t="n">
        <f aca="false">TRUE()</f>
        <v>1</v>
      </c>
      <c r="AH659" s="0" t="n">
        <f aca="false">TRUE()</f>
        <v>1</v>
      </c>
      <c r="AI659" s="0" t="n">
        <f aca="false">FALSE()</f>
        <v>0</v>
      </c>
      <c r="AJ659" s="0" t="n">
        <f aca="false">FALSE()</f>
        <v>0</v>
      </c>
      <c r="AK659" s="0" t="n">
        <f aca="false">TRUE()</f>
        <v>1</v>
      </c>
      <c r="AL659" s="0" t="s">
        <v>2129</v>
      </c>
      <c r="AM659" s="0" t="n">
        <f aca="false">TRUE()</f>
        <v>1</v>
      </c>
      <c r="AN659" s="0" t="s">
        <v>22493</v>
      </c>
      <c r="AO659" s="0" t="n">
        <v>1</v>
      </c>
      <c r="AP659" s="0" t="s">
        <v>22494</v>
      </c>
      <c r="AQ659" s="0" t="s">
        <v>22495</v>
      </c>
      <c r="AR659" s="0" t="n">
        <f aca="false">TRUE()</f>
        <v>1</v>
      </c>
      <c r="AS659" s="0" t="n">
        <f aca="false">FALSE()</f>
        <v>0</v>
      </c>
      <c r="AT659" s="0" t="n">
        <f aca="false">FALSE()</f>
        <v>0</v>
      </c>
      <c r="AU659" s="0" t="n">
        <f aca="false">FALSE()</f>
        <v>0</v>
      </c>
      <c r="AV659" s="0" t="n">
        <f aca="false">FALSE()</f>
        <v>0</v>
      </c>
      <c r="AW659" s="0" t="n">
        <f aca="false">TRUE()</f>
        <v>1</v>
      </c>
      <c r="AX659" s="380" t="n">
        <v>45106.6875</v>
      </c>
      <c r="AY659" s="380" t="n">
        <v>45106.4166666667</v>
      </c>
      <c r="AZ659" s="0" t="n">
        <v>3</v>
      </c>
      <c r="BA659" s="0" t="s">
        <v>22496</v>
      </c>
      <c r="BB659" s="0" t="n">
        <v>0</v>
      </c>
      <c r="BC659" s="380" t="n">
        <v>25569.125</v>
      </c>
      <c r="BD659" s="0" t="s">
        <v>2170</v>
      </c>
      <c r="BE659" s="0" t="s">
        <v>2170</v>
      </c>
      <c r="BF659" s="0" t="s">
        <v>604</v>
      </c>
    </row>
    <row r="660" customFormat="false" ht="15" hidden="false" customHeight="false" outlineLevel="0" collapsed="false">
      <c r="A660" s="0" t="s">
        <v>22497</v>
      </c>
      <c r="B660" s="0" t="s">
        <v>22498</v>
      </c>
      <c r="C660" s="0" t="s">
        <v>22497</v>
      </c>
      <c r="D660" s="0" t="s">
        <v>2133</v>
      </c>
      <c r="E660" s="0" t="s">
        <v>22497</v>
      </c>
      <c r="F660" s="0" t="n">
        <v>1</v>
      </c>
      <c r="G660" s="0" t="s">
        <v>434</v>
      </c>
      <c r="H660" s="0" t="s">
        <v>2596</v>
      </c>
      <c r="I660" s="0" t="s">
        <v>2596</v>
      </c>
      <c r="J660" s="0" t="s">
        <v>2598</v>
      </c>
      <c r="K660" s="0" t="s">
        <v>2170</v>
      </c>
      <c r="L660" s="0" t="s">
        <v>2600</v>
      </c>
      <c r="M660" s="0" t="s">
        <v>2170</v>
      </c>
      <c r="N660" s="0" t="n">
        <f aca="false">FALSE()</f>
        <v>0</v>
      </c>
      <c r="O660" s="0" t="s">
        <v>22499</v>
      </c>
      <c r="P660" s="0" t="s">
        <v>17780</v>
      </c>
      <c r="Q660" s="0" t="n">
        <v>2</v>
      </c>
      <c r="R660" s="380" t="n">
        <v>46833.125</v>
      </c>
      <c r="S660" s="223" t="n">
        <v>1000</v>
      </c>
      <c r="T660" s="0" t="s">
        <v>2132</v>
      </c>
      <c r="U660" s="380" t="n">
        <v>41032.1666666667</v>
      </c>
      <c r="V660" s="380" t="n">
        <v>41373.1666666667</v>
      </c>
      <c r="W660" s="0" t="s">
        <v>2132</v>
      </c>
      <c r="X660" s="0" t="s">
        <v>22500</v>
      </c>
      <c r="Y660" s="0" t="s">
        <v>601</v>
      </c>
      <c r="Z660" s="0" t="s">
        <v>2602</v>
      </c>
      <c r="AA660" s="0" t="s">
        <v>2115</v>
      </c>
      <c r="AB660" s="0" t="s">
        <v>17848</v>
      </c>
      <c r="AC660" s="0" t="n">
        <v>20000000</v>
      </c>
      <c r="AD660" s="0" t="n">
        <v>20000000</v>
      </c>
      <c r="AE660" s="0" t="n">
        <v>5</v>
      </c>
      <c r="AF660" s="0" t="n">
        <f aca="false">FALSE()</f>
        <v>0</v>
      </c>
      <c r="AG660" s="0" t="n">
        <f aca="false">TRUE()</f>
        <v>1</v>
      </c>
      <c r="AH660" s="0" t="n">
        <f aca="false">TRUE()</f>
        <v>1</v>
      </c>
      <c r="AI660" s="0" t="n">
        <f aca="false">FALSE()</f>
        <v>0</v>
      </c>
      <c r="AJ660" s="0" t="n">
        <f aca="false">FALSE()</f>
        <v>0</v>
      </c>
      <c r="AK660" s="0" t="n">
        <f aca="false">FALSE()</f>
        <v>0</v>
      </c>
      <c r="AL660" s="0" t="s">
        <v>2129</v>
      </c>
      <c r="AM660" s="0" t="n">
        <f aca="false">TRUE()</f>
        <v>1</v>
      </c>
      <c r="AN660" s="0" t="s">
        <v>22501</v>
      </c>
      <c r="AO660" s="0" t="n">
        <v>1</v>
      </c>
      <c r="AP660" s="0" t="s">
        <v>22502</v>
      </c>
      <c r="AQ660" s="0" t="s">
        <v>22503</v>
      </c>
      <c r="AR660" s="0" t="n">
        <f aca="false">TRUE()</f>
        <v>1</v>
      </c>
      <c r="AS660" s="0" t="n">
        <f aca="false">FALSE()</f>
        <v>0</v>
      </c>
      <c r="AT660" s="0" t="n">
        <f aca="false">FALSE()</f>
        <v>0</v>
      </c>
      <c r="AU660" s="0" t="n">
        <f aca="false">FALSE()</f>
        <v>0</v>
      </c>
      <c r="AV660" s="0" t="n">
        <f aca="false">FALSE()</f>
        <v>0</v>
      </c>
      <c r="AW660" s="0" t="n">
        <f aca="false">TRUE()</f>
        <v>1</v>
      </c>
      <c r="AX660" s="380" t="n">
        <v>43754.6659722222</v>
      </c>
      <c r="AY660" s="380" t="n">
        <v>43754.4166666667</v>
      </c>
      <c r="AZ660" s="0" t="n">
        <v>0</v>
      </c>
      <c r="BA660" s="0" t="s">
        <v>17962</v>
      </c>
      <c r="BB660" s="0" t="n">
        <v>0</v>
      </c>
      <c r="BC660" s="380" t="n">
        <v>25569.125</v>
      </c>
      <c r="BD660" s="0" t="s">
        <v>2598</v>
      </c>
      <c r="BE660" s="0" t="s">
        <v>2170</v>
      </c>
      <c r="BF660" s="0" t="s">
        <v>2118</v>
      </c>
    </row>
    <row r="661" customFormat="false" ht="15" hidden="false" customHeight="false" outlineLevel="0" collapsed="false">
      <c r="A661" s="0" t="s">
        <v>22504</v>
      </c>
      <c r="B661" s="0" t="s">
        <v>22505</v>
      </c>
      <c r="C661" s="0" t="s">
        <v>22504</v>
      </c>
      <c r="D661" s="0" t="s">
        <v>2133</v>
      </c>
      <c r="E661" s="0" t="s">
        <v>22504</v>
      </c>
      <c r="F661" s="0" t="n">
        <v>1</v>
      </c>
      <c r="G661" s="0" t="s">
        <v>434</v>
      </c>
      <c r="H661" s="0" t="s">
        <v>2170</v>
      </c>
      <c r="I661" s="0" t="s">
        <v>2170</v>
      </c>
      <c r="J661" s="0" t="s">
        <v>2170</v>
      </c>
      <c r="K661" s="0" t="s">
        <v>2170</v>
      </c>
      <c r="L661" s="0" t="s">
        <v>2170</v>
      </c>
      <c r="M661" s="0" t="s">
        <v>2170</v>
      </c>
      <c r="N661" s="0" t="n">
        <f aca="false">FALSE()</f>
        <v>0</v>
      </c>
      <c r="O661" s="0" t="s">
        <v>22506</v>
      </c>
      <c r="P661" s="0" t="s">
        <v>17780</v>
      </c>
      <c r="Q661" s="0" t="n">
        <v>12</v>
      </c>
      <c r="R661" s="380" t="n">
        <v>47121.125</v>
      </c>
      <c r="S661" s="223" t="n">
        <v>1000</v>
      </c>
      <c r="T661" s="0" t="s">
        <v>2132</v>
      </c>
      <c r="U661" s="380" t="n">
        <v>45617.125</v>
      </c>
      <c r="V661" s="380" t="n">
        <v>45651.125</v>
      </c>
      <c r="W661" s="0" t="s">
        <v>2132</v>
      </c>
      <c r="X661" s="0" t="s">
        <v>22507</v>
      </c>
      <c r="Y661" s="0" t="s">
        <v>601</v>
      </c>
      <c r="Z661" s="0" t="s">
        <v>2602</v>
      </c>
      <c r="AA661" s="0" t="s">
        <v>2451</v>
      </c>
      <c r="AB661" s="0" t="s">
        <v>17781</v>
      </c>
      <c r="AC661" s="0" t="n">
        <v>625000</v>
      </c>
      <c r="AD661" s="0" t="n">
        <v>250000</v>
      </c>
      <c r="AE661" s="0" t="n">
        <v>5</v>
      </c>
      <c r="AF661" s="0" t="n">
        <f aca="false">FALSE()</f>
        <v>0</v>
      </c>
      <c r="AG661" s="0" t="n">
        <f aca="false">TRUE()</f>
        <v>1</v>
      </c>
      <c r="AH661" s="0" t="n">
        <f aca="false">TRUE()</f>
        <v>1</v>
      </c>
      <c r="AI661" s="0" t="n">
        <f aca="false">FALSE()</f>
        <v>0</v>
      </c>
      <c r="AJ661" s="0" t="n">
        <f aca="false">FALSE()</f>
        <v>0</v>
      </c>
      <c r="AK661" s="0" t="n">
        <f aca="false">TRUE()</f>
        <v>1</v>
      </c>
      <c r="AL661" s="0" t="s">
        <v>2129</v>
      </c>
      <c r="AM661" s="0" t="n">
        <f aca="false">TRUE()</f>
        <v>1</v>
      </c>
      <c r="AN661" s="0" t="s">
        <v>22508</v>
      </c>
      <c r="AO661" s="0" t="n">
        <v>1</v>
      </c>
      <c r="AP661" s="0" t="s">
        <v>22509</v>
      </c>
      <c r="AQ661" s="0" t="s">
        <v>22510</v>
      </c>
      <c r="AR661" s="0" t="n">
        <f aca="false">TRUE()</f>
        <v>1</v>
      </c>
      <c r="AS661" s="0" t="n">
        <f aca="false">FALSE()</f>
        <v>0</v>
      </c>
      <c r="AT661" s="0" t="n">
        <f aca="false">FALSE()</f>
        <v>0</v>
      </c>
      <c r="AU661" s="0" t="n">
        <f aca="false">FALSE()</f>
        <v>0</v>
      </c>
      <c r="AV661" s="0" t="n">
        <f aca="false">FALSE()</f>
        <v>0</v>
      </c>
      <c r="AW661" s="0" t="n">
        <f aca="false">TRUE()</f>
        <v>1</v>
      </c>
      <c r="AX661" s="380" t="n">
        <v>45651.6888888889</v>
      </c>
      <c r="AY661" s="380" t="n">
        <v>45651.125</v>
      </c>
      <c r="AZ661" s="0" t="n">
        <v>3</v>
      </c>
      <c r="BA661" s="0" t="s">
        <v>17834</v>
      </c>
      <c r="BB661" s="0" t="n">
        <v>0</v>
      </c>
      <c r="BC661" s="380" t="n">
        <v>25569.125</v>
      </c>
      <c r="BD661" s="0" t="s">
        <v>2170</v>
      </c>
      <c r="BE661" s="0" t="s">
        <v>2170</v>
      </c>
      <c r="BF661" s="0" t="s">
        <v>604</v>
      </c>
    </row>
    <row r="662" customFormat="false" ht="15" hidden="false" customHeight="false" outlineLevel="0" collapsed="false">
      <c r="A662" s="0" t="s">
        <v>22511</v>
      </c>
      <c r="B662" s="0" t="s">
        <v>22512</v>
      </c>
      <c r="C662" s="0" t="s">
        <v>22511</v>
      </c>
      <c r="D662" s="0" t="s">
        <v>2133</v>
      </c>
      <c r="E662" s="0" t="s">
        <v>22511</v>
      </c>
      <c r="F662" s="0" t="n">
        <v>1</v>
      </c>
      <c r="G662" s="0" t="s">
        <v>434</v>
      </c>
      <c r="H662" s="0" t="s">
        <v>2170</v>
      </c>
      <c r="I662" s="0" t="s">
        <v>2170</v>
      </c>
      <c r="J662" s="0" t="s">
        <v>2170</v>
      </c>
      <c r="K662" s="0" t="s">
        <v>2170</v>
      </c>
      <c r="L662" s="0" t="s">
        <v>2170</v>
      </c>
      <c r="M662" s="0" t="s">
        <v>2170</v>
      </c>
      <c r="N662" s="0" t="n">
        <f aca="false">FALSE()</f>
        <v>0</v>
      </c>
      <c r="O662" s="0" t="s">
        <v>22513</v>
      </c>
      <c r="P662" s="0" t="s">
        <v>17780</v>
      </c>
      <c r="Q662" s="0" t="n">
        <v>12</v>
      </c>
      <c r="R662" s="380" t="n">
        <v>46745.125</v>
      </c>
      <c r="S662" s="223" t="n">
        <v>1000</v>
      </c>
      <c r="T662" s="0" t="s">
        <v>2132</v>
      </c>
      <c r="U662" s="380" t="n">
        <v>44824.125</v>
      </c>
      <c r="V662" s="380" t="n">
        <v>44945.125</v>
      </c>
      <c r="W662" s="0" t="s">
        <v>2132</v>
      </c>
      <c r="X662" s="0" t="s">
        <v>22514</v>
      </c>
      <c r="Y662" s="0" t="s">
        <v>601</v>
      </c>
      <c r="Z662" s="0" t="s">
        <v>2602</v>
      </c>
      <c r="AA662" s="0" t="s">
        <v>610</v>
      </c>
      <c r="AB662" s="0" t="s">
        <v>17781</v>
      </c>
      <c r="AC662" s="0" t="n">
        <v>150000</v>
      </c>
      <c r="AD662" s="0" t="n">
        <v>150000</v>
      </c>
      <c r="AE662" s="0" t="n">
        <v>5</v>
      </c>
      <c r="AF662" s="0" t="n">
        <f aca="false">FALSE()</f>
        <v>0</v>
      </c>
      <c r="AG662" s="0" t="n">
        <f aca="false">TRUE()</f>
        <v>1</v>
      </c>
      <c r="AH662" s="0" t="n">
        <f aca="false">TRUE()</f>
        <v>1</v>
      </c>
      <c r="AI662" s="0" t="n">
        <f aca="false">FALSE()</f>
        <v>0</v>
      </c>
      <c r="AJ662" s="0" t="n">
        <f aca="false">FALSE()</f>
        <v>0</v>
      </c>
      <c r="AK662" s="0" t="n">
        <f aca="false">TRUE()</f>
        <v>1</v>
      </c>
      <c r="AL662" s="0" t="s">
        <v>2129</v>
      </c>
      <c r="AM662" s="0" t="n">
        <f aca="false">TRUE()</f>
        <v>1</v>
      </c>
      <c r="AN662" s="0" t="s">
        <v>22515</v>
      </c>
      <c r="AO662" s="0" t="n">
        <v>1</v>
      </c>
      <c r="AP662" s="0" t="s">
        <v>22516</v>
      </c>
      <c r="AQ662" s="0" t="s">
        <v>22517</v>
      </c>
      <c r="AR662" s="0" t="n">
        <f aca="false">TRUE()</f>
        <v>1</v>
      </c>
      <c r="AS662" s="0" t="n">
        <f aca="false">FALSE()</f>
        <v>0</v>
      </c>
      <c r="AT662" s="0" t="n">
        <f aca="false">FALSE()</f>
        <v>0</v>
      </c>
      <c r="AU662" s="0" t="n">
        <f aca="false">FALSE()</f>
        <v>0</v>
      </c>
      <c r="AV662" s="0" t="n">
        <f aca="false">FALSE()</f>
        <v>0</v>
      </c>
      <c r="AW662" s="0" t="n">
        <f aca="false">TRUE()</f>
        <v>1</v>
      </c>
      <c r="AX662" s="380" t="n">
        <v>44945.6895833333</v>
      </c>
      <c r="AY662" s="380" t="n">
        <v>44945.4166666667</v>
      </c>
      <c r="AZ662" s="0" t="n">
        <v>3</v>
      </c>
      <c r="BA662" s="0" t="s">
        <v>18377</v>
      </c>
      <c r="BB662" s="0" t="n">
        <v>0</v>
      </c>
      <c r="BC662" s="380" t="n">
        <v>25569.125</v>
      </c>
      <c r="BD662" s="0" t="s">
        <v>2170</v>
      </c>
      <c r="BE662" s="0" t="s">
        <v>2170</v>
      </c>
      <c r="BF662" s="0" t="s">
        <v>604</v>
      </c>
    </row>
    <row r="663" customFormat="false" ht="15" hidden="false" customHeight="false" outlineLevel="0" collapsed="false">
      <c r="A663" s="0" t="s">
        <v>22518</v>
      </c>
      <c r="B663" s="0" t="s">
        <v>22519</v>
      </c>
      <c r="C663" s="0" t="s">
        <v>22518</v>
      </c>
      <c r="D663" s="0" t="s">
        <v>2133</v>
      </c>
      <c r="E663" s="0" t="s">
        <v>22518</v>
      </c>
      <c r="F663" s="0" t="n">
        <v>1</v>
      </c>
      <c r="G663" s="0" t="s">
        <v>434</v>
      </c>
      <c r="H663" s="0" t="s">
        <v>2170</v>
      </c>
      <c r="I663" s="0" t="s">
        <v>2170</v>
      </c>
      <c r="J663" s="0" t="s">
        <v>2170</v>
      </c>
      <c r="K663" s="0" t="s">
        <v>2170</v>
      </c>
      <c r="L663" s="0" t="s">
        <v>2170</v>
      </c>
      <c r="M663" s="0" t="s">
        <v>2170</v>
      </c>
      <c r="N663" s="0" t="n">
        <f aca="false">FALSE()</f>
        <v>0</v>
      </c>
      <c r="O663" s="0" t="s">
        <v>22520</v>
      </c>
      <c r="P663" s="0" t="s">
        <v>17780</v>
      </c>
      <c r="Q663" s="0" t="n">
        <v>4</v>
      </c>
      <c r="R663" s="380" t="n">
        <v>46600.125</v>
      </c>
      <c r="S663" s="223" t="n">
        <v>100</v>
      </c>
      <c r="T663" s="0" t="s">
        <v>17929</v>
      </c>
      <c r="U663" s="380" t="n">
        <v>45448.125</v>
      </c>
      <c r="V663" s="380" t="n">
        <v>45503.125</v>
      </c>
      <c r="W663" s="0" t="s">
        <v>17929</v>
      </c>
      <c r="X663" s="0" t="s">
        <v>22521</v>
      </c>
      <c r="Y663" s="0" t="s">
        <v>601</v>
      </c>
      <c r="Z663" s="0" t="s">
        <v>2602</v>
      </c>
      <c r="AA663" s="0" t="s">
        <v>2114</v>
      </c>
      <c r="AB663" s="0" t="s">
        <v>17781</v>
      </c>
      <c r="AC663" s="0" t="n">
        <v>850000</v>
      </c>
      <c r="AD663" s="0" t="n">
        <v>850000</v>
      </c>
      <c r="AE663" s="0" t="n">
        <v>5</v>
      </c>
      <c r="AF663" s="0" t="n">
        <f aca="false">FALSE()</f>
        <v>0</v>
      </c>
      <c r="AG663" s="0" t="n">
        <f aca="false">TRUE()</f>
        <v>1</v>
      </c>
      <c r="AH663" s="0" t="n">
        <f aca="false">TRUE()</f>
        <v>1</v>
      </c>
      <c r="AI663" s="0" t="n">
        <f aca="false">FALSE()</f>
        <v>0</v>
      </c>
      <c r="AJ663" s="0" t="n">
        <f aca="false">FALSE()</f>
        <v>0</v>
      </c>
      <c r="AK663" s="0" t="n">
        <f aca="false">FALSE()</f>
        <v>0</v>
      </c>
      <c r="AL663" s="0" t="s">
        <v>3129</v>
      </c>
      <c r="AM663" s="0" t="n">
        <f aca="false">TRUE()</f>
        <v>1</v>
      </c>
      <c r="AN663" s="0" t="s">
        <v>22522</v>
      </c>
      <c r="AO663" s="0" t="n">
        <v>1</v>
      </c>
      <c r="AP663" s="0" t="s">
        <v>22523</v>
      </c>
      <c r="AQ663" s="0" t="s">
        <v>22524</v>
      </c>
      <c r="AR663" s="0" t="n">
        <f aca="false">TRUE()</f>
        <v>1</v>
      </c>
      <c r="AS663" s="0" t="n">
        <f aca="false">FALSE()</f>
        <v>0</v>
      </c>
      <c r="AT663" s="0" t="n">
        <f aca="false">FALSE()</f>
        <v>0</v>
      </c>
      <c r="AU663" s="0" t="n">
        <f aca="false">FALSE()</f>
        <v>0</v>
      </c>
      <c r="AV663" s="0" t="n">
        <f aca="false">FALSE()</f>
        <v>0</v>
      </c>
      <c r="AW663" s="0" t="n">
        <f aca="false">FALSE()</f>
        <v>0</v>
      </c>
      <c r="AX663" s="380" t="n">
        <v>45503.6409722222</v>
      </c>
      <c r="AY663" s="380" t="n">
        <v>45503.125</v>
      </c>
      <c r="AZ663" s="0" t="n">
        <v>2</v>
      </c>
      <c r="BA663" s="0" t="s">
        <v>3533</v>
      </c>
      <c r="BB663" s="0" t="n">
        <v>1</v>
      </c>
      <c r="BC663" s="380" t="n">
        <v>25569.125</v>
      </c>
      <c r="BD663" s="0" t="s">
        <v>2170</v>
      </c>
      <c r="BE663" s="0" t="s">
        <v>2170</v>
      </c>
      <c r="BF663" s="0" t="s">
        <v>2118</v>
      </c>
    </row>
    <row r="664" customFormat="false" ht="15" hidden="false" customHeight="false" outlineLevel="0" collapsed="false">
      <c r="A664" s="0" t="s">
        <v>22525</v>
      </c>
      <c r="B664" s="0" t="s">
        <v>22526</v>
      </c>
      <c r="C664" s="0" t="s">
        <v>22525</v>
      </c>
      <c r="D664" s="0" t="s">
        <v>2133</v>
      </c>
      <c r="E664" s="0" t="s">
        <v>22525</v>
      </c>
      <c r="F664" s="0" t="n">
        <v>1</v>
      </c>
      <c r="G664" s="0" t="s">
        <v>434</v>
      </c>
      <c r="H664" s="0" t="s">
        <v>2596</v>
      </c>
      <c r="I664" s="0" t="s">
        <v>2596</v>
      </c>
      <c r="J664" s="0" t="s">
        <v>2598</v>
      </c>
      <c r="K664" s="0" t="s">
        <v>2170</v>
      </c>
      <c r="L664" s="0" t="s">
        <v>2600</v>
      </c>
      <c r="M664" s="0" t="s">
        <v>2170</v>
      </c>
      <c r="N664" s="0" t="n">
        <f aca="false">FALSE()</f>
        <v>0</v>
      </c>
      <c r="O664" s="0" t="s">
        <v>22527</v>
      </c>
      <c r="P664" s="0" t="s">
        <v>17780</v>
      </c>
      <c r="Q664" s="0" t="n">
        <v>12</v>
      </c>
      <c r="R664" s="380" t="n">
        <v>46851.125</v>
      </c>
      <c r="S664" s="223" t="n">
        <v>1000</v>
      </c>
      <c r="T664" s="0" t="s">
        <v>2132</v>
      </c>
      <c r="U664" s="380" t="n">
        <v>45763.125</v>
      </c>
      <c r="V664" s="380" t="n">
        <v>45771.125</v>
      </c>
      <c r="W664" s="0" t="s">
        <v>2132</v>
      </c>
      <c r="X664" s="0" t="s">
        <v>22528</v>
      </c>
      <c r="AA664" s="0" t="s">
        <v>2365</v>
      </c>
      <c r="AB664" s="0" t="s">
        <v>17781</v>
      </c>
      <c r="AC664" s="0" t="n">
        <v>45000000</v>
      </c>
      <c r="AD664" s="0" t="n">
        <v>45000000</v>
      </c>
      <c r="AE664" s="0" t="n">
        <v>5</v>
      </c>
      <c r="AF664" s="0" t="n">
        <f aca="false">FALSE()</f>
        <v>0</v>
      </c>
      <c r="AG664" s="0" t="n">
        <f aca="false">TRUE()</f>
        <v>1</v>
      </c>
      <c r="AH664" s="0" t="n">
        <f aca="false">TRUE()</f>
        <v>1</v>
      </c>
      <c r="AI664" s="0" t="n">
        <f aca="false">TRUE()</f>
        <v>1</v>
      </c>
      <c r="AJ664" s="0" t="n">
        <f aca="false">FALSE()</f>
        <v>0</v>
      </c>
      <c r="AK664" s="0" t="n">
        <f aca="false">FALSE()</f>
        <v>0</v>
      </c>
      <c r="AL664" s="0" t="s">
        <v>2129</v>
      </c>
      <c r="AM664" s="0" t="n">
        <f aca="false">TRUE()</f>
        <v>1</v>
      </c>
      <c r="AN664" s="0" t="s">
        <v>22529</v>
      </c>
      <c r="AO664" s="0" t="n">
        <v>1</v>
      </c>
      <c r="AP664" s="0" t="s">
        <v>22530</v>
      </c>
      <c r="AQ664" s="0" t="s">
        <v>22531</v>
      </c>
      <c r="AR664" s="0" t="n">
        <f aca="false">TRUE()</f>
        <v>1</v>
      </c>
      <c r="AS664" s="0" t="n">
        <f aca="false">FALSE()</f>
        <v>0</v>
      </c>
      <c r="AT664" s="0" t="n">
        <f aca="false">FALSE()</f>
        <v>0</v>
      </c>
      <c r="AU664" s="0" t="n">
        <f aca="false">FALSE()</f>
        <v>0</v>
      </c>
      <c r="AV664" s="0" t="n">
        <f aca="false">FALSE()</f>
        <v>0</v>
      </c>
      <c r="AW664" s="0" t="n">
        <f aca="false">TRUE()</f>
        <v>1</v>
      </c>
      <c r="AX664" s="380" t="n">
        <v>45771.6145833333</v>
      </c>
      <c r="AY664" s="380" t="n">
        <v>45771.125</v>
      </c>
      <c r="AZ664" s="0" t="n">
        <v>1</v>
      </c>
      <c r="BA664" s="0" t="s">
        <v>14993</v>
      </c>
      <c r="BB664" s="0" t="n">
        <v>0</v>
      </c>
      <c r="BC664" s="380" t="n">
        <v>25569.125</v>
      </c>
      <c r="BD664" s="0" t="s">
        <v>2598</v>
      </c>
      <c r="BE664" s="0" t="s">
        <v>2170</v>
      </c>
      <c r="BF664" s="0" t="s">
        <v>17868</v>
      </c>
    </row>
    <row r="665" customFormat="false" ht="15" hidden="false" customHeight="false" outlineLevel="0" collapsed="false">
      <c r="A665" s="0" t="s">
        <v>22532</v>
      </c>
      <c r="B665" s="0" t="s">
        <v>22533</v>
      </c>
      <c r="C665" s="0" t="s">
        <v>22532</v>
      </c>
      <c r="D665" s="0" t="s">
        <v>2133</v>
      </c>
      <c r="E665" s="0" t="s">
        <v>22532</v>
      </c>
      <c r="F665" s="0" t="n">
        <v>1</v>
      </c>
      <c r="G665" s="0" t="s">
        <v>434</v>
      </c>
      <c r="H665" s="0" t="s">
        <v>2170</v>
      </c>
      <c r="I665" s="0" t="s">
        <v>2170</v>
      </c>
      <c r="J665" s="0" t="s">
        <v>2170</v>
      </c>
      <c r="K665" s="0" t="s">
        <v>2170</v>
      </c>
      <c r="L665" s="0" t="s">
        <v>2170</v>
      </c>
      <c r="M665" s="0" t="s">
        <v>2170</v>
      </c>
      <c r="N665" s="0" t="n">
        <f aca="false">FALSE()</f>
        <v>0</v>
      </c>
      <c r="O665" s="0" t="s">
        <v>1252</v>
      </c>
      <c r="P665" s="0" t="s">
        <v>17780</v>
      </c>
      <c r="Q665" s="0" t="n">
        <v>4</v>
      </c>
      <c r="R665" s="380" t="n">
        <v>46385.125</v>
      </c>
      <c r="S665" s="223" t="n">
        <v>1000</v>
      </c>
      <c r="T665" s="0" t="s">
        <v>2132</v>
      </c>
      <c r="U665" s="380" t="n">
        <v>44735.125</v>
      </c>
      <c r="V665" s="380" t="n">
        <v>44747.125</v>
      </c>
      <c r="W665" s="0" t="s">
        <v>2132</v>
      </c>
      <c r="X665" s="0" t="s">
        <v>22534</v>
      </c>
      <c r="Y665" s="0" t="s">
        <v>601</v>
      </c>
      <c r="Z665" s="0" t="s">
        <v>2602</v>
      </c>
      <c r="AA665" s="0" t="s">
        <v>610</v>
      </c>
      <c r="AB665" s="0" t="s">
        <v>17781</v>
      </c>
      <c r="AC665" s="0" t="n">
        <v>150000</v>
      </c>
      <c r="AD665" s="0" t="n">
        <v>150000</v>
      </c>
      <c r="AE665" s="0" t="n">
        <v>5</v>
      </c>
      <c r="AF665" s="0" t="n">
        <f aca="false">FALSE()</f>
        <v>0</v>
      </c>
      <c r="AG665" s="0" t="n">
        <f aca="false">TRUE()</f>
        <v>1</v>
      </c>
      <c r="AH665" s="0" t="n">
        <f aca="false">TRUE()</f>
        <v>1</v>
      </c>
      <c r="AI665" s="0" t="n">
        <f aca="false">TRUE()</f>
        <v>1</v>
      </c>
      <c r="AJ665" s="0" t="n">
        <f aca="false">FALSE()</f>
        <v>0</v>
      </c>
      <c r="AK665" s="0" t="n">
        <f aca="false">FALSE()</f>
        <v>0</v>
      </c>
      <c r="AL665" s="0" t="s">
        <v>2129</v>
      </c>
      <c r="AM665" s="0" t="n">
        <f aca="false">TRUE()</f>
        <v>1</v>
      </c>
      <c r="AN665" s="0" t="s">
        <v>22535</v>
      </c>
      <c r="AO665" s="0" t="n">
        <v>1</v>
      </c>
      <c r="AP665" s="0" t="s">
        <v>22536</v>
      </c>
      <c r="AQ665" s="0" t="s">
        <v>22537</v>
      </c>
      <c r="AR665" s="0" t="n">
        <f aca="false">TRUE()</f>
        <v>1</v>
      </c>
      <c r="AS665" s="0" t="n">
        <f aca="false">TRUE()</f>
        <v>1</v>
      </c>
      <c r="AT665" s="0" t="n">
        <f aca="false">FALSE()</f>
        <v>0</v>
      </c>
      <c r="AU665" s="0" t="n">
        <f aca="false">FALSE()</f>
        <v>0</v>
      </c>
      <c r="AV665" s="0" t="n">
        <f aca="false">FALSE()</f>
        <v>0</v>
      </c>
      <c r="AW665" s="0" t="n">
        <f aca="false">TRUE()</f>
        <v>1</v>
      </c>
      <c r="AX665" s="380" t="n">
        <v>44747.6909722222</v>
      </c>
      <c r="AY665" s="380" t="n">
        <v>44747.4166666667</v>
      </c>
      <c r="AZ665" s="0" t="n">
        <v>2</v>
      </c>
      <c r="BA665" s="0" t="s">
        <v>17229</v>
      </c>
      <c r="BB665" s="0" t="n">
        <v>0</v>
      </c>
      <c r="BC665" s="380" t="n">
        <v>25569.125</v>
      </c>
      <c r="BD665" s="0" t="s">
        <v>2170</v>
      </c>
      <c r="BE665" s="0" t="s">
        <v>2170</v>
      </c>
      <c r="BF665" s="0" t="s">
        <v>2118</v>
      </c>
    </row>
    <row r="666" customFormat="false" ht="15" hidden="false" customHeight="false" outlineLevel="0" collapsed="false">
      <c r="A666" s="0" t="s">
        <v>22538</v>
      </c>
      <c r="B666" s="0" t="s">
        <v>22539</v>
      </c>
      <c r="C666" s="0" t="s">
        <v>22538</v>
      </c>
      <c r="D666" s="0" t="s">
        <v>2133</v>
      </c>
      <c r="E666" s="0" t="s">
        <v>22538</v>
      </c>
      <c r="F666" s="0" t="n">
        <v>1</v>
      </c>
      <c r="G666" s="0" t="s">
        <v>434</v>
      </c>
      <c r="H666" s="0" t="s">
        <v>2170</v>
      </c>
      <c r="I666" s="0" t="s">
        <v>2170</v>
      </c>
      <c r="J666" s="0" t="s">
        <v>2170</v>
      </c>
      <c r="K666" s="0" t="s">
        <v>2170</v>
      </c>
      <c r="L666" s="0" t="s">
        <v>2170</v>
      </c>
      <c r="M666" s="0" t="s">
        <v>2170</v>
      </c>
      <c r="N666" s="0" t="n">
        <f aca="false">FALSE()</f>
        <v>0</v>
      </c>
      <c r="O666" s="0" t="s">
        <v>22540</v>
      </c>
      <c r="P666" s="0" t="s">
        <v>17838</v>
      </c>
      <c r="Q666" s="0" t="n">
        <v>2</v>
      </c>
      <c r="R666" s="380" t="n">
        <v>49396.125</v>
      </c>
      <c r="S666" s="223" t="n">
        <v>200000</v>
      </c>
      <c r="T666" s="0" t="s">
        <v>18300</v>
      </c>
      <c r="U666" s="380" t="n">
        <v>43552.125</v>
      </c>
      <c r="V666" s="380" t="n">
        <v>43552.125</v>
      </c>
      <c r="W666" s="0" t="s">
        <v>2170</v>
      </c>
      <c r="X666" s="0" t="s">
        <v>22541</v>
      </c>
      <c r="Y666" s="0" t="s">
        <v>601</v>
      </c>
      <c r="Z666" s="0" t="s">
        <v>2602</v>
      </c>
      <c r="AA666" s="0" t="s">
        <v>600</v>
      </c>
      <c r="AB666" s="0" t="s">
        <v>17848</v>
      </c>
      <c r="AC666" s="0" t="n">
        <v>20000</v>
      </c>
      <c r="AD666" s="0" t="n">
        <v>15000</v>
      </c>
      <c r="AE666" s="0" t="n">
        <v>5</v>
      </c>
      <c r="AF666" s="0" t="n">
        <f aca="false">FALSE()</f>
        <v>0</v>
      </c>
      <c r="AG666" s="0" t="n">
        <f aca="false">TRUE()</f>
        <v>1</v>
      </c>
      <c r="AH666" s="0" t="n">
        <f aca="false">TRUE()</f>
        <v>1</v>
      </c>
      <c r="AI666" s="0" t="n">
        <f aca="false">FALSE()</f>
        <v>0</v>
      </c>
      <c r="AJ666" s="0" t="n">
        <f aca="false">FALSE()</f>
        <v>0</v>
      </c>
      <c r="AK666" s="0" t="n">
        <f aca="false">FALSE()</f>
        <v>0</v>
      </c>
      <c r="AL666" s="0" t="s">
        <v>3129</v>
      </c>
      <c r="AM666" s="0" t="n">
        <f aca="false">TRUE()</f>
        <v>1</v>
      </c>
      <c r="AN666" s="0" t="s">
        <v>22542</v>
      </c>
      <c r="AO666" s="0" t="n">
        <v>1</v>
      </c>
      <c r="AP666" s="0" t="s">
        <v>22543</v>
      </c>
      <c r="AQ666" s="0" t="s">
        <v>22544</v>
      </c>
      <c r="AR666" s="0" t="n">
        <f aca="false">TRUE()</f>
        <v>1</v>
      </c>
      <c r="AS666" s="0" t="n">
        <f aca="false">FALSE()</f>
        <v>0</v>
      </c>
      <c r="AT666" s="0" t="n">
        <f aca="false">FALSE()</f>
        <v>0</v>
      </c>
      <c r="AU666" s="0" t="n">
        <f aca="false">FALSE()</f>
        <v>0</v>
      </c>
      <c r="AV666" s="0" t="n">
        <f aca="false">FALSE()</f>
        <v>0</v>
      </c>
      <c r="AW666" s="0" t="n">
        <f aca="false">TRUE()</f>
        <v>1</v>
      </c>
      <c r="AX666" s="380" t="n">
        <v>44687.4527777778</v>
      </c>
      <c r="AY666" s="380" t="n">
        <v>44687.4166666667</v>
      </c>
      <c r="AZ666" s="0" t="n">
        <v>1</v>
      </c>
      <c r="BA666" s="0" t="s">
        <v>17903</v>
      </c>
      <c r="BB666" s="0" t="n">
        <v>1</v>
      </c>
      <c r="BC666" s="380" t="n">
        <v>25569.125</v>
      </c>
      <c r="BD666" s="0" t="s">
        <v>2170</v>
      </c>
      <c r="BE666" s="0" t="s">
        <v>2170</v>
      </c>
      <c r="BF666" s="0" t="s">
        <v>2118</v>
      </c>
    </row>
    <row r="667" customFormat="false" ht="15" hidden="false" customHeight="false" outlineLevel="0" collapsed="false">
      <c r="A667" s="0" t="s">
        <v>22545</v>
      </c>
      <c r="B667" s="0" t="s">
        <v>22546</v>
      </c>
      <c r="C667" s="0" t="s">
        <v>22545</v>
      </c>
      <c r="D667" s="0" t="s">
        <v>2133</v>
      </c>
      <c r="E667" s="0" t="s">
        <v>22545</v>
      </c>
      <c r="F667" s="0" t="n">
        <v>1</v>
      </c>
      <c r="G667" s="0" t="s">
        <v>434</v>
      </c>
      <c r="H667" s="0" t="s">
        <v>2170</v>
      </c>
      <c r="I667" s="0" t="s">
        <v>2170</v>
      </c>
      <c r="J667" s="0" t="s">
        <v>2170</v>
      </c>
      <c r="K667" s="0" t="s">
        <v>2170</v>
      </c>
      <c r="L667" s="0" t="s">
        <v>2170</v>
      </c>
      <c r="M667" s="0" t="s">
        <v>2170</v>
      </c>
      <c r="N667" s="0" t="n">
        <f aca="false">FALSE()</f>
        <v>0</v>
      </c>
      <c r="O667" s="0" t="s">
        <v>22547</v>
      </c>
      <c r="P667" s="0" t="s">
        <v>17780</v>
      </c>
      <c r="Q667" s="0" t="n">
        <v>12</v>
      </c>
      <c r="R667" s="380" t="n">
        <v>46303.125</v>
      </c>
      <c r="S667" s="223" t="n">
        <v>1000</v>
      </c>
      <c r="T667" s="0" t="s">
        <v>2132</v>
      </c>
      <c r="U667" s="380" t="n">
        <v>45167.125</v>
      </c>
      <c r="V667" s="380" t="n">
        <v>45223.125</v>
      </c>
      <c r="W667" s="0" t="s">
        <v>2132</v>
      </c>
      <c r="X667" s="0" t="s">
        <v>22548</v>
      </c>
      <c r="Y667" s="0" t="s">
        <v>601</v>
      </c>
      <c r="Z667" s="0" t="s">
        <v>2602</v>
      </c>
      <c r="AA667" s="0" t="s">
        <v>610</v>
      </c>
      <c r="AB667" s="0" t="s">
        <v>17781</v>
      </c>
      <c r="AC667" s="0" t="n">
        <v>150000</v>
      </c>
      <c r="AD667" s="0" t="n">
        <v>150000</v>
      </c>
      <c r="AE667" s="0" t="n">
        <v>5</v>
      </c>
      <c r="AF667" s="0" t="n">
        <f aca="false">FALSE()</f>
        <v>0</v>
      </c>
      <c r="AG667" s="0" t="n">
        <f aca="false">TRUE()</f>
        <v>1</v>
      </c>
      <c r="AH667" s="0" t="n">
        <f aca="false">TRUE()</f>
        <v>1</v>
      </c>
      <c r="AI667" s="0" t="n">
        <f aca="false">FALSE()</f>
        <v>0</v>
      </c>
      <c r="AJ667" s="0" t="n">
        <f aca="false">FALSE()</f>
        <v>0</v>
      </c>
      <c r="AK667" s="0" t="n">
        <f aca="false">FALSE()</f>
        <v>0</v>
      </c>
      <c r="AL667" s="0" t="s">
        <v>2129</v>
      </c>
      <c r="AM667" s="0" t="n">
        <f aca="false">TRUE()</f>
        <v>1</v>
      </c>
      <c r="AN667" s="0" t="s">
        <v>22549</v>
      </c>
      <c r="AO667" s="0" t="n">
        <v>1</v>
      </c>
      <c r="AP667" s="0" t="s">
        <v>22550</v>
      </c>
      <c r="AQ667" s="0" t="s">
        <v>22551</v>
      </c>
      <c r="AR667" s="0" t="n">
        <f aca="false">TRUE()</f>
        <v>1</v>
      </c>
      <c r="AS667" s="0" t="n">
        <f aca="false">TRUE()</f>
        <v>1</v>
      </c>
      <c r="AT667" s="0" t="n">
        <f aca="false">FALSE()</f>
        <v>0</v>
      </c>
      <c r="AU667" s="0" t="n">
        <f aca="false">FALSE()</f>
        <v>0</v>
      </c>
      <c r="AV667" s="0" t="n">
        <f aca="false">FALSE()</f>
        <v>0</v>
      </c>
      <c r="AW667" s="0" t="n">
        <f aca="false">TRUE()</f>
        <v>1</v>
      </c>
      <c r="AX667" s="380" t="n">
        <v>45223.6916666667</v>
      </c>
      <c r="AY667" s="380" t="n">
        <v>45223.4166666667</v>
      </c>
      <c r="AZ667" s="0" t="n">
        <v>2</v>
      </c>
      <c r="BA667" s="0" t="s">
        <v>19233</v>
      </c>
      <c r="BB667" s="0" t="n">
        <v>0</v>
      </c>
      <c r="BC667" s="380" t="n">
        <v>25569.125</v>
      </c>
      <c r="BD667" s="0" t="s">
        <v>2170</v>
      </c>
      <c r="BE667" s="0" t="s">
        <v>2170</v>
      </c>
      <c r="BF667" s="0" t="s">
        <v>2118</v>
      </c>
    </row>
    <row r="668" customFormat="false" ht="15" hidden="false" customHeight="false" outlineLevel="0" collapsed="false">
      <c r="A668" s="0" t="s">
        <v>22552</v>
      </c>
      <c r="B668" s="0" t="s">
        <v>22553</v>
      </c>
      <c r="C668" s="0" t="s">
        <v>22552</v>
      </c>
      <c r="D668" s="0" t="s">
        <v>2133</v>
      </c>
      <c r="E668" s="0" t="s">
        <v>22552</v>
      </c>
      <c r="F668" s="0" t="n">
        <v>1</v>
      </c>
      <c r="G668" s="0" t="s">
        <v>434</v>
      </c>
      <c r="H668" s="0" t="s">
        <v>2170</v>
      </c>
      <c r="I668" s="0" t="s">
        <v>2170</v>
      </c>
      <c r="J668" s="0" t="s">
        <v>2170</v>
      </c>
      <c r="K668" s="0" t="s">
        <v>2170</v>
      </c>
      <c r="L668" s="0" t="s">
        <v>2170</v>
      </c>
      <c r="M668" s="0" t="s">
        <v>2170</v>
      </c>
      <c r="N668" s="0" t="n">
        <f aca="false">FALSE()</f>
        <v>0</v>
      </c>
      <c r="O668" s="0" t="s">
        <v>19947</v>
      </c>
      <c r="P668" s="0" t="s">
        <v>17780</v>
      </c>
      <c r="Q668" s="0" t="n">
        <v>2</v>
      </c>
      <c r="R668" s="380" t="n">
        <v>48373.125</v>
      </c>
      <c r="S668" s="223" t="n">
        <v>1000</v>
      </c>
      <c r="T668" s="0" t="s">
        <v>2132</v>
      </c>
      <c r="U668" s="380" t="n">
        <v>44539.125</v>
      </c>
      <c r="V668" s="380" t="n">
        <v>44733.125</v>
      </c>
      <c r="W668" s="0" t="s">
        <v>2132</v>
      </c>
      <c r="X668" s="0" t="s">
        <v>19948</v>
      </c>
      <c r="Y668" s="0" t="s">
        <v>601</v>
      </c>
      <c r="Z668" s="0" t="s">
        <v>2602</v>
      </c>
      <c r="AA668" s="0" t="s">
        <v>2891</v>
      </c>
      <c r="AB668" s="0" t="s">
        <v>17781</v>
      </c>
      <c r="AC668" s="0" t="n">
        <v>10000000</v>
      </c>
      <c r="AD668" s="0" t="n">
        <v>10000000</v>
      </c>
      <c r="AE668" s="0" t="n">
        <v>5</v>
      </c>
      <c r="AF668" s="0" t="n">
        <f aca="false">FALSE()</f>
        <v>0</v>
      </c>
      <c r="AG668" s="0" t="n">
        <f aca="false">TRUE()</f>
        <v>1</v>
      </c>
      <c r="AH668" s="0" t="n">
        <f aca="false">TRUE()</f>
        <v>1</v>
      </c>
      <c r="AI668" s="0" t="n">
        <f aca="false">FALSE()</f>
        <v>0</v>
      </c>
      <c r="AJ668" s="0" t="n">
        <f aca="false">FALSE()</f>
        <v>0</v>
      </c>
      <c r="AK668" s="0" t="n">
        <f aca="false">FALSE()</f>
        <v>0</v>
      </c>
      <c r="AL668" s="0" t="s">
        <v>2129</v>
      </c>
      <c r="AM668" s="0" t="n">
        <f aca="false">TRUE()</f>
        <v>1</v>
      </c>
      <c r="AN668" s="0" t="s">
        <v>22554</v>
      </c>
      <c r="AO668" s="0" t="n">
        <v>1</v>
      </c>
      <c r="AP668" s="0" t="s">
        <v>22555</v>
      </c>
      <c r="AQ668" s="0" t="s">
        <v>22556</v>
      </c>
      <c r="AR668" s="0" t="n">
        <f aca="false">TRUE()</f>
        <v>1</v>
      </c>
      <c r="AS668" s="0" t="n">
        <f aca="false">FALSE()</f>
        <v>0</v>
      </c>
      <c r="AT668" s="0" t="n">
        <f aca="false">FALSE()</f>
        <v>0</v>
      </c>
      <c r="AU668" s="0" t="n">
        <f aca="false">FALSE()</f>
        <v>0</v>
      </c>
      <c r="AV668" s="0" t="n">
        <f aca="false">FALSE()</f>
        <v>0</v>
      </c>
      <c r="AW668" s="0" t="n">
        <f aca="false">TRUE()</f>
        <v>1</v>
      </c>
      <c r="AX668" s="380" t="n">
        <v>44733.61875</v>
      </c>
      <c r="AY668" s="380" t="n">
        <v>44733.4166666667</v>
      </c>
      <c r="AZ668" s="0" t="n">
        <v>1</v>
      </c>
      <c r="BA668" s="0" t="s">
        <v>19952</v>
      </c>
      <c r="BB668" s="0" t="n">
        <v>0</v>
      </c>
      <c r="BC668" s="380" t="n">
        <v>25569.125</v>
      </c>
      <c r="BD668" s="0" t="s">
        <v>2170</v>
      </c>
      <c r="BE668" s="0" t="s">
        <v>2170</v>
      </c>
      <c r="BF668" s="0" t="s">
        <v>2118</v>
      </c>
    </row>
    <row r="669" customFormat="false" ht="15" hidden="false" customHeight="false" outlineLevel="0" collapsed="false">
      <c r="A669" s="0" t="s">
        <v>22557</v>
      </c>
      <c r="B669" s="0" t="s">
        <v>22558</v>
      </c>
      <c r="C669" s="0" t="s">
        <v>22557</v>
      </c>
      <c r="D669" s="0" t="s">
        <v>2133</v>
      </c>
      <c r="E669" s="0" t="s">
        <v>22557</v>
      </c>
      <c r="F669" s="0" t="n">
        <v>1</v>
      </c>
      <c r="G669" s="0" t="s">
        <v>434</v>
      </c>
      <c r="H669" s="0" t="s">
        <v>2170</v>
      </c>
      <c r="I669" s="0" t="s">
        <v>2170</v>
      </c>
      <c r="J669" s="0" t="s">
        <v>2170</v>
      </c>
      <c r="K669" s="0" t="s">
        <v>2170</v>
      </c>
      <c r="L669" s="0" t="s">
        <v>2170</v>
      </c>
      <c r="M669" s="0" t="s">
        <v>2170</v>
      </c>
      <c r="N669" s="0" t="n">
        <f aca="false">FALSE()</f>
        <v>0</v>
      </c>
      <c r="O669" s="0" t="s">
        <v>22559</v>
      </c>
      <c r="P669" s="0" t="s">
        <v>17780</v>
      </c>
      <c r="Q669" s="0" t="n">
        <v>2</v>
      </c>
      <c r="R669" s="380" t="n">
        <v>46217.125</v>
      </c>
      <c r="S669" s="223" t="n">
        <v>1000</v>
      </c>
      <c r="T669" s="0" t="s">
        <v>2132</v>
      </c>
      <c r="U669" s="380" t="n">
        <v>44020.125</v>
      </c>
      <c r="V669" s="380" t="n">
        <v>44033.125</v>
      </c>
      <c r="W669" s="0" t="s">
        <v>2132</v>
      </c>
      <c r="X669" s="0" t="s">
        <v>22560</v>
      </c>
      <c r="Y669" s="0" t="s">
        <v>601</v>
      </c>
      <c r="Z669" s="0" t="s">
        <v>2602</v>
      </c>
      <c r="AA669" s="0" t="s">
        <v>2684</v>
      </c>
      <c r="AB669" s="0" t="s">
        <v>17781</v>
      </c>
      <c r="AC669" s="0" t="n">
        <v>3000000</v>
      </c>
      <c r="AD669" s="0" t="n">
        <v>3000000</v>
      </c>
      <c r="AE669" s="0" t="n">
        <v>5</v>
      </c>
      <c r="AF669" s="0" t="n">
        <f aca="false">FALSE()</f>
        <v>0</v>
      </c>
      <c r="AG669" s="0" t="n">
        <f aca="false">TRUE()</f>
        <v>1</v>
      </c>
      <c r="AH669" s="0" t="n">
        <f aca="false">TRUE()</f>
        <v>1</v>
      </c>
      <c r="AI669" s="0" t="n">
        <f aca="false">FALSE()</f>
        <v>0</v>
      </c>
      <c r="AJ669" s="0" t="n">
        <f aca="false">FALSE()</f>
        <v>0</v>
      </c>
      <c r="AK669" s="0" t="n">
        <f aca="false">FALSE()</f>
        <v>0</v>
      </c>
      <c r="AL669" s="0" t="s">
        <v>2129</v>
      </c>
      <c r="AM669" s="0" t="n">
        <f aca="false">TRUE()</f>
        <v>1</v>
      </c>
      <c r="AN669" s="0" t="s">
        <v>22561</v>
      </c>
      <c r="AO669" s="0" t="n">
        <v>1</v>
      </c>
      <c r="AP669" s="0" t="s">
        <v>22562</v>
      </c>
      <c r="AQ669" s="0" t="s">
        <v>22563</v>
      </c>
      <c r="AR669" s="0" t="n">
        <f aca="false">TRUE()</f>
        <v>1</v>
      </c>
      <c r="AS669" s="0" t="n">
        <f aca="false">FALSE()</f>
        <v>0</v>
      </c>
      <c r="AT669" s="0" t="n">
        <f aca="false">FALSE()</f>
        <v>0</v>
      </c>
      <c r="AU669" s="0" t="n">
        <f aca="false">FALSE()</f>
        <v>0</v>
      </c>
      <c r="AV669" s="0" t="n">
        <f aca="false">FALSE()</f>
        <v>0</v>
      </c>
      <c r="AW669" s="0" t="n">
        <f aca="false">TRUE()</f>
        <v>1</v>
      </c>
      <c r="AX669" s="380" t="n">
        <v>44033.6680555556</v>
      </c>
      <c r="AY669" s="380" t="n">
        <v>44033.4166666667</v>
      </c>
      <c r="AZ669" s="0" t="n">
        <v>2</v>
      </c>
      <c r="BA669" s="0" t="s">
        <v>22564</v>
      </c>
      <c r="BB669" s="0" t="n">
        <v>0</v>
      </c>
      <c r="BC669" s="380" t="n">
        <v>25569.125</v>
      </c>
      <c r="BD669" s="0" t="s">
        <v>2170</v>
      </c>
      <c r="BE669" s="0" t="s">
        <v>2170</v>
      </c>
      <c r="BF669" s="0" t="s">
        <v>604</v>
      </c>
    </row>
    <row r="670" customFormat="false" ht="15" hidden="false" customHeight="false" outlineLevel="0" collapsed="false">
      <c r="A670" s="0" t="s">
        <v>22565</v>
      </c>
      <c r="B670" s="0" t="s">
        <v>22566</v>
      </c>
      <c r="C670" s="0" t="s">
        <v>22565</v>
      </c>
      <c r="D670" s="0" t="s">
        <v>18040</v>
      </c>
      <c r="E670" s="0" t="s">
        <v>22565</v>
      </c>
      <c r="F670" s="0" t="n">
        <v>1</v>
      </c>
      <c r="G670" s="0" t="s">
        <v>2298</v>
      </c>
      <c r="H670" s="0" t="s">
        <v>2170</v>
      </c>
      <c r="I670" s="0" t="s">
        <v>2170</v>
      </c>
      <c r="J670" s="0" t="s">
        <v>2170</v>
      </c>
      <c r="K670" s="0" t="s">
        <v>2170</v>
      </c>
      <c r="L670" s="0" t="s">
        <v>2170</v>
      </c>
      <c r="M670" s="0" t="s">
        <v>2170</v>
      </c>
      <c r="N670" s="0" t="n">
        <f aca="false">FALSE()</f>
        <v>0</v>
      </c>
      <c r="O670" s="0" t="s">
        <v>22567</v>
      </c>
      <c r="P670" s="0" t="s">
        <v>2300</v>
      </c>
      <c r="Q670" s="0" t="n">
        <v>2</v>
      </c>
      <c r="R670" s="380" t="n">
        <v>46675.125</v>
      </c>
      <c r="S670" s="223" t="n">
        <v>1000</v>
      </c>
      <c r="T670" s="0" t="s">
        <v>2132</v>
      </c>
      <c r="U670" s="380" t="n">
        <v>25569.125</v>
      </c>
      <c r="V670" s="380" t="n">
        <v>44125.125</v>
      </c>
      <c r="W670" s="0" t="s">
        <v>2170</v>
      </c>
      <c r="X670" s="0" t="s">
        <v>22568</v>
      </c>
      <c r="Y670" s="0" t="s">
        <v>2491</v>
      </c>
      <c r="Z670" s="0" t="s">
        <v>2492</v>
      </c>
      <c r="AA670" s="0" t="s">
        <v>2365</v>
      </c>
      <c r="AB670" s="0" t="s">
        <v>17848</v>
      </c>
      <c r="AC670" s="0" t="n">
        <v>1000000</v>
      </c>
      <c r="AD670" s="0" t="n">
        <v>1000000</v>
      </c>
      <c r="AE670" s="0" t="n">
        <v>4</v>
      </c>
      <c r="AF670" s="0" t="n">
        <f aca="false">FALSE()</f>
        <v>0</v>
      </c>
      <c r="AG670" s="0" t="n">
        <f aca="false">FALSE()</f>
        <v>0</v>
      </c>
      <c r="AH670" s="0" t="n">
        <f aca="false">FALSE()</f>
        <v>0</v>
      </c>
      <c r="AI670" s="0" t="n">
        <f aca="false">FALSE()</f>
        <v>0</v>
      </c>
      <c r="AJ670" s="0" t="n">
        <f aca="false">FALSE()</f>
        <v>0</v>
      </c>
      <c r="AK670" s="0" t="n">
        <f aca="false">FALSE()</f>
        <v>0</v>
      </c>
      <c r="AL670" s="0" t="s">
        <v>3129</v>
      </c>
      <c r="AM670" s="0" t="n">
        <f aca="false">TRUE()</f>
        <v>1</v>
      </c>
      <c r="AN670" s="0" t="s">
        <v>22569</v>
      </c>
      <c r="AO670" s="0" t="n">
        <v>1</v>
      </c>
      <c r="AP670" s="0" t="s">
        <v>22570</v>
      </c>
      <c r="AQ670" s="0" t="s">
        <v>22571</v>
      </c>
      <c r="AR670" s="0" t="n">
        <f aca="false">FALSE()</f>
        <v>0</v>
      </c>
      <c r="AS670" s="0" t="n">
        <f aca="false">TRUE()</f>
        <v>1</v>
      </c>
      <c r="AT670" s="0" t="n">
        <f aca="false">FALSE()</f>
        <v>0</v>
      </c>
      <c r="AU670" s="0" t="n">
        <f aca="false">FALSE()</f>
        <v>0</v>
      </c>
      <c r="AV670" s="0" t="n">
        <f aca="false">FALSE()</f>
        <v>0</v>
      </c>
      <c r="AW670" s="0" t="n">
        <f aca="false">TRUE()</f>
        <v>1</v>
      </c>
      <c r="AX670" s="380" t="n">
        <v>44298.6069444445</v>
      </c>
      <c r="AY670" s="380" t="n">
        <v>44298.4166666667</v>
      </c>
      <c r="AZ670" s="0" t="n">
        <v>3</v>
      </c>
      <c r="BA670" s="0" t="s">
        <v>22572</v>
      </c>
      <c r="BB670" s="0" t="n">
        <v>0</v>
      </c>
      <c r="BC670" s="380" t="n">
        <v>46583.125</v>
      </c>
      <c r="BD670" s="0" t="s">
        <v>2170</v>
      </c>
      <c r="BE670" s="0" t="s">
        <v>2170</v>
      </c>
      <c r="BF670" s="0" t="s">
        <v>2118</v>
      </c>
    </row>
    <row r="671" customFormat="false" ht="15" hidden="false" customHeight="false" outlineLevel="0" collapsed="false">
      <c r="A671" s="0" t="s">
        <v>22573</v>
      </c>
      <c r="B671" s="0" t="s">
        <v>22574</v>
      </c>
      <c r="C671" s="0" t="s">
        <v>22573</v>
      </c>
      <c r="D671" s="0" t="s">
        <v>2133</v>
      </c>
      <c r="E671" s="0" t="s">
        <v>22573</v>
      </c>
      <c r="F671" s="0" t="n">
        <v>1</v>
      </c>
      <c r="G671" s="0" t="s">
        <v>434</v>
      </c>
      <c r="H671" s="0" t="s">
        <v>2170</v>
      </c>
      <c r="I671" s="0" t="s">
        <v>2170</v>
      </c>
      <c r="J671" s="0" t="s">
        <v>2170</v>
      </c>
      <c r="K671" s="0" t="s">
        <v>2170</v>
      </c>
      <c r="L671" s="0" t="s">
        <v>2170</v>
      </c>
      <c r="M671" s="0" t="s">
        <v>2170</v>
      </c>
      <c r="N671" s="0" t="n">
        <f aca="false">FALSE()</f>
        <v>0</v>
      </c>
      <c r="O671" s="0" t="s">
        <v>22575</v>
      </c>
      <c r="P671" s="0" t="s">
        <v>17780</v>
      </c>
      <c r="Q671" s="0" t="n">
        <v>12</v>
      </c>
      <c r="R671" s="380" t="n">
        <v>46460.125</v>
      </c>
      <c r="S671" s="223" t="n">
        <v>1000</v>
      </c>
      <c r="T671" s="0" t="s">
        <v>2132</v>
      </c>
      <c r="U671" s="380" t="n">
        <v>45351.125</v>
      </c>
      <c r="V671" s="380" t="n">
        <v>45380.125</v>
      </c>
      <c r="W671" s="0" t="s">
        <v>22576</v>
      </c>
      <c r="X671" s="0" t="s">
        <v>2170</v>
      </c>
      <c r="Y671" s="0" t="s">
        <v>601</v>
      </c>
      <c r="Z671" s="0" t="s">
        <v>2602</v>
      </c>
      <c r="AA671" s="0" t="s">
        <v>610</v>
      </c>
      <c r="AB671" s="0" t="s">
        <v>17781</v>
      </c>
      <c r="AC671" s="0" t="n">
        <v>250000</v>
      </c>
      <c r="AD671" s="0" t="n">
        <v>250000</v>
      </c>
      <c r="AE671" s="0" t="n">
        <v>5</v>
      </c>
      <c r="AF671" s="0" t="n">
        <f aca="false">FALSE()</f>
        <v>0</v>
      </c>
      <c r="AG671" s="0" t="n">
        <f aca="false">TRUE()</f>
        <v>1</v>
      </c>
      <c r="AH671" s="0" t="n">
        <f aca="false">TRUE()</f>
        <v>1</v>
      </c>
      <c r="AI671" s="0" t="n">
        <f aca="false">TRUE()</f>
        <v>1</v>
      </c>
      <c r="AJ671" s="0" t="n">
        <f aca="false">FALSE()</f>
        <v>0</v>
      </c>
      <c r="AK671" s="0" t="n">
        <f aca="false">FALSE()</f>
        <v>0</v>
      </c>
      <c r="AL671" s="0" t="s">
        <v>2129</v>
      </c>
      <c r="AM671" s="0" t="n">
        <f aca="false">TRUE()</f>
        <v>1</v>
      </c>
      <c r="AN671" s="0" t="s">
        <v>22577</v>
      </c>
      <c r="AO671" s="0" t="n">
        <v>1</v>
      </c>
      <c r="AP671" s="0" t="s">
        <v>22578</v>
      </c>
      <c r="AQ671" s="0" t="s">
        <v>22579</v>
      </c>
      <c r="AR671" s="0" t="n">
        <f aca="false">TRUE()</f>
        <v>1</v>
      </c>
      <c r="AS671" s="0" t="n">
        <f aca="false">TRUE()</f>
        <v>1</v>
      </c>
      <c r="AT671" s="0" t="n">
        <f aca="false">FALSE()</f>
        <v>0</v>
      </c>
      <c r="AU671" s="0" t="n">
        <f aca="false">FALSE()</f>
        <v>0</v>
      </c>
      <c r="AV671" s="0" t="n">
        <f aca="false">FALSE()</f>
        <v>0</v>
      </c>
      <c r="AW671" s="0" t="n">
        <f aca="false">TRUE()</f>
        <v>1</v>
      </c>
      <c r="AX671" s="380" t="n">
        <v>45380.6875</v>
      </c>
      <c r="AY671" s="380" t="n">
        <v>45380.125</v>
      </c>
      <c r="AZ671" s="0" t="n">
        <v>2</v>
      </c>
      <c r="BA671" s="0" t="s">
        <v>22580</v>
      </c>
      <c r="BB671" s="0" t="n">
        <v>0</v>
      </c>
      <c r="BC671" s="380" t="n">
        <v>25569.125</v>
      </c>
      <c r="BD671" s="0" t="s">
        <v>2170</v>
      </c>
      <c r="BE671" s="0" t="s">
        <v>2170</v>
      </c>
      <c r="BF671" s="0" t="s">
        <v>2118</v>
      </c>
    </row>
    <row r="672" customFormat="false" ht="15" hidden="false" customHeight="false" outlineLevel="0" collapsed="false">
      <c r="A672" s="0" t="s">
        <v>22581</v>
      </c>
      <c r="B672" s="0" t="s">
        <v>22582</v>
      </c>
      <c r="C672" s="0" t="s">
        <v>22581</v>
      </c>
      <c r="D672" s="0" t="s">
        <v>2133</v>
      </c>
      <c r="E672" s="0" t="s">
        <v>22581</v>
      </c>
      <c r="F672" s="0" t="n">
        <v>1</v>
      </c>
      <c r="G672" s="0" t="s">
        <v>434</v>
      </c>
      <c r="H672" s="0" t="s">
        <v>2596</v>
      </c>
      <c r="I672" s="0" t="s">
        <v>2596</v>
      </c>
      <c r="J672" s="0" t="s">
        <v>2599</v>
      </c>
      <c r="K672" s="0" t="s">
        <v>2170</v>
      </c>
      <c r="L672" s="0" t="s">
        <v>13583</v>
      </c>
      <c r="M672" s="0" t="s">
        <v>2170</v>
      </c>
      <c r="N672" s="0" t="n">
        <f aca="false">FALSE()</f>
        <v>0</v>
      </c>
      <c r="O672" s="0" t="s">
        <v>22583</v>
      </c>
      <c r="P672" s="0" t="s">
        <v>17838</v>
      </c>
      <c r="Q672" s="0" t="n">
        <v>12</v>
      </c>
      <c r="R672" s="380" t="n">
        <v>46880.125</v>
      </c>
      <c r="S672" s="223" t="n">
        <v>1000</v>
      </c>
      <c r="T672" s="0" t="s">
        <v>2132</v>
      </c>
      <c r="U672" s="380" t="n">
        <v>45432.125</v>
      </c>
      <c r="V672" s="380" t="n">
        <v>45440.125</v>
      </c>
      <c r="W672" s="0" t="s">
        <v>2132</v>
      </c>
      <c r="X672" s="0" t="s">
        <v>2170</v>
      </c>
      <c r="Y672" s="0" t="s">
        <v>601</v>
      </c>
      <c r="Z672" s="0" t="s">
        <v>2602</v>
      </c>
      <c r="AA672" s="0" t="s">
        <v>2574</v>
      </c>
      <c r="AB672" s="0" t="s">
        <v>17781</v>
      </c>
      <c r="AC672" s="0" t="n">
        <v>40000000</v>
      </c>
      <c r="AD672" s="0" t="n">
        <v>40000000</v>
      </c>
      <c r="AE672" s="0" t="n">
        <v>5</v>
      </c>
      <c r="AF672" s="0" t="n">
        <f aca="false">FALSE()</f>
        <v>0</v>
      </c>
      <c r="AG672" s="0" t="n">
        <f aca="false">TRUE()</f>
        <v>1</v>
      </c>
      <c r="AH672" s="0" t="n">
        <f aca="false">TRUE()</f>
        <v>1</v>
      </c>
      <c r="AI672" s="0" t="n">
        <f aca="false">TRUE()</f>
        <v>1</v>
      </c>
      <c r="AJ672" s="0" t="n">
        <f aca="false">FALSE()</f>
        <v>0</v>
      </c>
      <c r="AK672" s="0" t="n">
        <f aca="false">FALSE()</f>
        <v>0</v>
      </c>
      <c r="AL672" s="0" t="s">
        <v>2129</v>
      </c>
      <c r="AM672" s="0" t="n">
        <f aca="false">TRUE()</f>
        <v>1</v>
      </c>
      <c r="AN672" s="0" t="s">
        <v>22584</v>
      </c>
      <c r="AO672" s="0" t="n">
        <v>1</v>
      </c>
      <c r="AP672" s="0" t="s">
        <v>22585</v>
      </c>
      <c r="AQ672" s="0" t="s">
        <v>22586</v>
      </c>
      <c r="AR672" s="0" t="n">
        <f aca="false">TRUE()</f>
        <v>1</v>
      </c>
      <c r="AS672" s="0" t="n">
        <f aca="false">FALSE()</f>
        <v>0</v>
      </c>
      <c r="AT672" s="0" t="n">
        <f aca="false">FALSE()</f>
        <v>0</v>
      </c>
      <c r="AU672" s="0" t="n">
        <f aca="false">FALSE()</f>
        <v>0</v>
      </c>
      <c r="AV672" s="0" t="n">
        <f aca="false">FALSE()</f>
        <v>0</v>
      </c>
      <c r="AW672" s="0" t="n">
        <f aca="false">TRUE()</f>
        <v>1</v>
      </c>
      <c r="AX672" s="380" t="n">
        <v>45440.6388888889</v>
      </c>
      <c r="AY672" s="380" t="n">
        <v>45440.125</v>
      </c>
      <c r="AZ672" s="0" t="n">
        <v>1</v>
      </c>
      <c r="BA672" s="0" t="s">
        <v>7878</v>
      </c>
      <c r="BB672" s="0" t="n">
        <v>0</v>
      </c>
      <c r="BC672" s="380" t="n">
        <v>25569.125</v>
      </c>
      <c r="BD672" s="0" t="s">
        <v>2599</v>
      </c>
      <c r="BE672" s="0" t="s">
        <v>2170</v>
      </c>
      <c r="BF672" s="0" t="s">
        <v>17868</v>
      </c>
    </row>
    <row r="673" customFormat="false" ht="15" hidden="false" customHeight="false" outlineLevel="0" collapsed="false">
      <c r="A673" s="0" t="s">
        <v>22587</v>
      </c>
      <c r="B673" s="0" t="s">
        <v>22588</v>
      </c>
      <c r="C673" s="0" t="s">
        <v>22587</v>
      </c>
      <c r="D673" s="0" t="s">
        <v>2133</v>
      </c>
      <c r="E673" s="0" t="s">
        <v>22587</v>
      </c>
      <c r="F673" s="0" t="n">
        <v>1</v>
      </c>
      <c r="G673" s="0" t="s">
        <v>434</v>
      </c>
      <c r="H673" s="0" t="s">
        <v>2596</v>
      </c>
      <c r="I673" s="0" t="s">
        <v>2596</v>
      </c>
      <c r="J673" s="0" t="s">
        <v>12506</v>
      </c>
      <c r="K673" s="0" t="s">
        <v>2170</v>
      </c>
      <c r="L673" s="0" t="s">
        <v>12506</v>
      </c>
      <c r="M673" s="0" t="s">
        <v>2170</v>
      </c>
      <c r="N673" s="0" t="n">
        <f aca="false">FALSE()</f>
        <v>0</v>
      </c>
      <c r="O673" s="0" t="s">
        <v>22589</v>
      </c>
      <c r="P673" s="0" t="s">
        <v>17838</v>
      </c>
      <c r="Q673" s="0" t="n">
        <v>1</v>
      </c>
      <c r="R673" s="380" t="n">
        <v>46102.125</v>
      </c>
      <c r="S673" s="223" t="n">
        <v>1000</v>
      </c>
      <c r="T673" s="0" t="s">
        <v>2132</v>
      </c>
      <c r="U673" s="380" t="n">
        <v>44966.125</v>
      </c>
      <c r="V673" s="380" t="n">
        <v>44986.125</v>
      </c>
      <c r="W673" s="0" t="s">
        <v>2132</v>
      </c>
      <c r="X673" s="0" t="s">
        <v>22590</v>
      </c>
      <c r="Y673" s="0" t="s">
        <v>601</v>
      </c>
      <c r="Z673" s="0" t="s">
        <v>2602</v>
      </c>
      <c r="AA673" s="0" t="s">
        <v>2574</v>
      </c>
      <c r="AB673" s="0" t="s">
        <v>17781</v>
      </c>
      <c r="AC673" s="0" t="n">
        <v>457455</v>
      </c>
      <c r="AD673" s="0" t="n">
        <v>750000</v>
      </c>
      <c r="AE673" s="0" t="n">
        <v>5</v>
      </c>
      <c r="AF673" s="0" t="n">
        <f aca="false">FALSE()</f>
        <v>0</v>
      </c>
      <c r="AG673" s="0" t="n">
        <f aca="false">TRUE()</f>
        <v>1</v>
      </c>
      <c r="AH673" s="0" t="n">
        <f aca="false">TRUE()</f>
        <v>1</v>
      </c>
      <c r="AI673" s="0" t="n">
        <f aca="false">FALSE()</f>
        <v>0</v>
      </c>
      <c r="AJ673" s="0" t="n">
        <f aca="false">FALSE()</f>
        <v>0</v>
      </c>
      <c r="AK673" s="0" t="n">
        <f aca="false">FALSE()</f>
        <v>0</v>
      </c>
      <c r="AL673" s="0" t="s">
        <v>3129</v>
      </c>
      <c r="AM673" s="0" t="n">
        <f aca="false">TRUE()</f>
        <v>1</v>
      </c>
      <c r="AN673" s="0" t="s">
        <v>22591</v>
      </c>
      <c r="AO673" s="0" t="n">
        <v>1</v>
      </c>
      <c r="AP673" s="0" t="s">
        <v>22592</v>
      </c>
      <c r="AQ673" s="0" t="s">
        <v>22593</v>
      </c>
      <c r="AR673" s="0" t="n">
        <f aca="false">TRUE()</f>
        <v>1</v>
      </c>
      <c r="AS673" s="0" t="n">
        <f aca="false">FALSE()</f>
        <v>0</v>
      </c>
      <c r="AT673" s="0" t="n">
        <f aca="false">FALSE()</f>
        <v>0</v>
      </c>
      <c r="AU673" s="0" t="n">
        <f aca="false">FALSE()</f>
        <v>0</v>
      </c>
      <c r="AV673" s="0" t="n">
        <f aca="false">FALSE()</f>
        <v>0</v>
      </c>
      <c r="AW673" s="0" t="n">
        <f aca="false">TRUE()</f>
        <v>1</v>
      </c>
      <c r="AX673" s="380" t="n">
        <v>44999.5277777778</v>
      </c>
      <c r="AY673" s="380" t="n">
        <v>44999.4166666667</v>
      </c>
      <c r="AZ673" s="0" t="n">
        <v>1</v>
      </c>
      <c r="BA673" s="0" t="s">
        <v>7878</v>
      </c>
      <c r="BB673" s="0" t="n">
        <v>1</v>
      </c>
      <c r="BC673" s="380" t="n">
        <v>25569.125</v>
      </c>
      <c r="BD673" s="0" t="s">
        <v>12506</v>
      </c>
      <c r="BE673" s="0" t="s">
        <v>2170</v>
      </c>
      <c r="BF673" s="0" t="s">
        <v>2118</v>
      </c>
    </row>
    <row r="674" customFormat="false" ht="15" hidden="false" customHeight="false" outlineLevel="0" collapsed="false">
      <c r="A674" s="0" t="s">
        <v>22594</v>
      </c>
      <c r="B674" s="0" t="s">
        <v>22595</v>
      </c>
      <c r="C674" s="0" t="s">
        <v>22594</v>
      </c>
      <c r="D674" s="0" t="s">
        <v>2133</v>
      </c>
      <c r="E674" s="0" t="s">
        <v>22594</v>
      </c>
      <c r="F674" s="0" t="n">
        <v>1</v>
      </c>
      <c r="G674" s="0" t="s">
        <v>434</v>
      </c>
      <c r="H674" s="0" t="s">
        <v>2170</v>
      </c>
      <c r="I674" s="0" t="s">
        <v>2170</v>
      </c>
      <c r="J674" s="0" t="s">
        <v>2170</v>
      </c>
      <c r="K674" s="0" t="s">
        <v>2170</v>
      </c>
      <c r="L674" s="0" t="s">
        <v>2170</v>
      </c>
      <c r="M674" s="0" t="s">
        <v>2170</v>
      </c>
      <c r="N674" s="0" t="n">
        <f aca="false">FALSE()</f>
        <v>0</v>
      </c>
      <c r="O674" s="0" t="s">
        <v>22596</v>
      </c>
      <c r="P674" s="0" t="s">
        <v>17780</v>
      </c>
      <c r="Q674" s="0" t="n">
        <v>12</v>
      </c>
      <c r="R674" s="380" t="n">
        <v>48937.125</v>
      </c>
      <c r="S674" s="223" t="n">
        <v>1000</v>
      </c>
      <c r="T674" s="0" t="s">
        <v>2132</v>
      </c>
      <c r="U674" s="380" t="n">
        <v>45334.125</v>
      </c>
      <c r="V674" s="380" t="n">
        <v>45337.125</v>
      </c>
      <c r="W674" s="0" t="s">
        <v>2132</v>
      </c>
      <c r="X674" s="0" t="s">
        <v>22597</v>
      </c>
      <c r="Y674" s="0" t="s">
        <v>601</v>
      </c>
      <c r="Z674" s="0" t="s">
        <v>2602</v>
      </c>
      <c r="AA674" s="0" t="s">
        <v>2891</v>
      </c>
      <c r="AB674" s="0" t="s">
        <v>17781</v>
      </c>
      <c r="AC674" s="0" t="n">
        <v>500000</v>
      </c>
      <c r="AD674" s="0" t="n">
        <v>500000</v>
      </c>
      <c r="AE674" s="0" t="n">
        <v>5</v>
      </c>
      <c r="AF674" s="0" t="n">
        <f aca="false">FALSE()</f>
        <v>0</v>
      </c>
      <c r="AG674" s="0" t="n">
        <f aca="false">TRUE()</f>
        <v>1</v>
      </c>
      <c r="AH674" s="0" t="n">
        <f aca="false">TRUE()</f>
        <v>1</v>
      </c>
      <c r="AI674" s="0" t="n">
        <f aca="false">TRUE()</f>
        <v>1</v>
      </c>
      <c r="AJ674" s="0" t="n">
        <f aca="false">FALSE()</f>
        <v>0</v>
      </c>
      <c r="AK674" s="0" t="n">
        <f aca="false">FALSE()</f>
        <v>0</v>
      </c>
      <c r="AL674" s="0" t="s">
        <v>2129</v>
      </c>
      <c r="AM674" s="0" t="n">
        <f aca="false">TRUE()</f>
        <v>1</v>
      </c>
      <c r="AN674" s="0" t="s">
        <v>22598</v>
      </c>
      <c r="AO674" s="0" t="n">
        <v>1</v>
      </c>
      <c r="AP674" s="0" t="s">
        <v>22599</v>
      </c>
      <c r="AQ674" s="0" t="s">
        <v>22600</v>
      </c>
      <c r="AR674" s="0" t="n">
        <f aca="false">TRUE()</f>
        <v>1</v>
      </c>
      <c r="AS674" s="0" t="n">
        <f aca="false">TRUE()</f>
        <v>1</v>
      </c>
      <c r="AT674" s="0" t="n">
        <f aca="false">FALSE()</f>
        <v>0</v>
      </c>
      <c r="AU674" s="0" t="n">
        <f aca="false">FALSE()</f>
        <v>0</v>
      </c>
      <c r="AV674" s="0" t="n">
        <f aca="false">FALSE()</f>
        <v>0</v>
      </c>
      <c r="AW674" s="0" t="n">
        <f aca="false">TRUE()</f>
        <v>1</v>
      </c>
      <c r="AX674" s="380" t="n">
        <v>45337.6180555556</v>
      </c>
      <c r="AY674" s="380" t="n">
        <v>45337.125</v>
      </c>
      <c r="AZ674" s="0" t="n">
        <v>2</v>
      </c>
      <c r="BA674" s="0" t="s">
        <v>22601</v>
      </c>
      <c r="BB674" s="0" t="n">
        <v>0</v>
      </c>
      <c r="BC674" s="380" t="n">
        <v>46417.125</v>
      </c>
      <c r="BD674" s="0" t="s">
        <v>2170</v>
      </c>
      <c r="BE674" s="0" t="s">
        <v>2170</v>
      </c>
      <c r="BF674" s="0" t="s">
        <v>2118</v>
      </c>
    </row>
    <row r="675" customFormat="false" ht="15" hidden="false" customHeight="false" outlineLevel="0" collapsed="false">
      <c r="A675" s="0" t="s">
        <v>22602</v>
      </c>
      <c r="B675" s="0" t="s">
        <v>22603</v>
      </c>
      <c r="C675" s="0" t="s">
        <v>22602</v>
      </c>
      <c r="D675" s="0" t="s">
        <v>2133</v>
      </c>
      <c r="E675" s="0" t="s">
        <v>22602</v>
      </c>
      <c r="F675" s="0" t="n">
        <v>1</v>
      </c>
      <c r="G675" s="0" t="s">
        <v>434</v>
      </c>
      <c r="H675" s="0" t="s">
        <v>2170</v>
      </c>
      <c r="I675" s="0" t="s">
        <v>2170</v>
      </c>
      <c r="J675" s="0" t="s">
        <v>2170</v>
      </c>
      <c r="K675" s="0" t="s">
        <v>2170</v>
      </c>
      <c r="L675" s="0" t="s">
        <v>2170</v>
      </c>
      <c r="M675" s="0" t="s">
        <v>2170</v>
      </c>
      <c r="N675" s="0" t="n">
        <f aca="false">FALSE()</f>
        <v>0</v>
      </c>
      <c r="O675" s="0" t="s">
        <v>22604</v>
      </c>
      <c r="P675" s="0" t="s">
        <v>17780</v>
      </c>
      <c r="Q675" s="0" t="n">
        <v>12</v>
      </c>
      <c r="R675" s="380" t="n">
        <v>46719.125</v>
      </c>
      <c r="S675" s="223" t="n">
        <v>100</v>
      </c>
      <c r="T675" s="0" t="s">
        <v>17929</v>
      </c>
      <c r="U675" s="380" t="n">
        <v>45812.125</v>
      </c>
      <c r="V675" s="380" t="n">
        <v>45819.125</v>
      </c>
      <c r="W675" s="0" t="s">
        <v>17929</v>
      </c>
      <c r="X675" s="0" t="s">
        <v>22605</v>
      </c>
      <c r="Y675" s="0" t="s">
        <v>601</v>
      </c>
      <c r="Z675" s="0" t="s">
        <v>2602</v>
      </c>
      <c r="AA675" s="0" t="s">
        <v>2114</v>
      </c>
      <c r="AB675" s="0" t="s">
        <v>17781</v>
      </c>
      <c r="AC675" s="0" t="n">
        <v>200000</v>
      </c>
      <c r="AD675" s="0" t="n">
        <v>200000</v>
      </c>
      <c r="AE675" s="0" t="n">
        <v>5</v>
      </c>
      <c r="AF675" s="0" t="n">
        <f aca="false">FALSE()</f>
        <v>0</v>
      </c>
      <c r="AG675" s="0" t="n">
        <f aca="false">TRUE()</f>
        <v>1</v>
      </c>
      <c r="AH675" s="0" t="n">
        <f aca="false">TRUE()</f>
        <v>1</v>
      </c>
      <c r="AI675" s="0" t="n">
        <f aca="false">FALSE()</f>
        <v>0</v>
      </c>
      <c r="AJ675" s="0" t="n">
        <f aca="false">FALSE()</f>
        <v>0</v>
      </c>
      <c r="AK675" s="0" t="n">
        <f aca="false">FALSE()</f>
        <v>0</v>
      </c>
      <c r="AL675" s="0" t="s">
        <v>3129</v>
      </c>
      <c r="AM675" s="0" t="n">
        <f aca="false">TRUE()</f>
        <v>1</v>
      </c>
      <c r="AN675" s="0" t="s">
        <v>22606</v>
      </c>
      <c r="AO675" s="0" t="n">
        <v>1</v>
      </c>
      <c r="AP675" s="0" t="s">
        <v>22607</v>
      </c>
      <c r="AQ675" s="0" t="s">
        <v>22608</v>
      </c>
      <c r="AR675" s="0" t="n">
        <f aca="false">TRUE()</f>
        <v>1</v>
      </c>
      <c r="AS675" s="0" t="n">
        <f aca="false">FALSE()</f>
        <v>0</v>
      </c>
      <c r="AT675" s="0" t="n">
        <f aca="false">FALSE()</f>
        <v>0</v>
      </c>
      <c r="AU675" s="0" t="n">
        <f aca="false">FALSE()</f>
        <v>0</v>
      </c>
      <c r="AV675" s="0" t="n">
        <f aca="false">FALSE()</f>
        <v>0</v>
      </c>
      <c r="AW675" s="0" t="n">
        <f aca="false">TRUE()</f>
        <v>1</v>
      </c>
      <c r="AX675" s="380" t="n">
        <v>45819.6166666667</v>
      </c>
      <c r="AY675" s="380" t="n">
        <v>45819.125</v>
      </c>
      <c r="AZ675" s="0" t="n">
        <v>2</v>
      </c>
      <c r="BA675" s="0" t="s">
        <v>18697</v>
      </c>
      <c r="BB675" s="0" t="n">
        <v>1</v>
      </c>
      <c r="BC675" s="380" t="n">
        <v>25569.125</v>
      </c>
      <c r="BD675" s="0" t="s">
        <v>2170</v>
      </c>
      <c r="BE675" s="0" t="s">
        <v>2170</v>
      </c>
      <c r="BF675" s="0" t="s">
        <v>2118</v>
      </c>
    </row>
    <row r="676" customFormat="false" ht="15" hidden="false" customHeight="false" outlineLevel="0" collapsed="false">
      <c r="A676" s="0" t="s">
        <v>22609</v>
      </c>
      <c r="B676" s="0" t="s">
        <v>22610</v>
      </c>
      <c r="C676" s="0" t="s">
        <v>22609</v>
      </c>
      <c r="D676" s="0" t="s">
        <v>2133</v>
      </c>
      <c r="E676" s="0" t="s">
        <v>22609</v>
      </c>
      <c r="F676" s="0" t="n">
        <v>1</v>
      </c>
      <c r="G676" s="0" t="s">
        <v>434</v>
      </c>
      <c r="H676" s="0" t="s">
        <v>2170</v>
      </c>
      <c r="I676" s="0" t="s">
        <v>2170</v>
      </c>
      <c r="J676" s="0" t="s">
        <v>2170</v>
      </c>
      <c r="K676" s="0" t="s">
        <v>2170</v>
      </c>
      <c r="L676" s="0" t="s">
        <v>2170</v>
      </c>
      <c r="M676" s="0" t="s">
        <v>2170</v>
      </c>
      <c r="N676" s="0" t="n">
        <f aca="false">FALSE()</f>
        <v>0</v>
      </c>
      <c r="O676" s="0" t="s">
        <v>22611</v>
      </c>
      <c r="P676" s="0" t="s">
        <v>17838</v>
      </c>
      <c r="Q676" s="0" t="n">
        <v>4</v>
      </c>
      <c r="R676" s="380" t="n">
        <v>47896.125</v>
      </c>
      <c r="S676" s="223" t="n">
        <v>1000</v>
      </c>
      <c r="T676" s="0" t="s">
        <v>2132</v>
      </c>
      <c r="U676" s="380" t="n">
        <v>44247.125</v>
      </c>
      <c r="V676" s="380" t="n">
        <v>44256.125</v>
      </c>
      <c r="W676" s="0" t="s">
        <v>2132</v>
      </c>
      <c r="X676" s="0" t="s">
        <v>22612</v>
      </c>
      <c r="Y676" s="0" t="s">
        <v>601</v>
      </c>
      <c r="Z676" s="0" t="s">
        <v>2602</v>
      </c>
      <c r="AA676" s="0" t="s">
        <v>610</v>
      </c>
      <c r="AB676" s="0" t="s">
        <v>17781</v>
      </c>
      <c r="AC676" s="0" t="n">
        <v>12500000</v>
      </c>
      <c r="AD676" s="0" t="n">
        <v>12500000</v>
      </c>
      <c r="AE676" s="0" t="n">
        <v>5</v>
      </c>
      <c r="AF676" s="0" t="n">
        <f aca="false">FALSE()</f>
        <v>0</v>
      </c>
      <c r="AG676" s="0" t="n">
        <f aca="false">TRUE()</f>
        <v>1</v>
      </c>
      <c r="AH676" s="0" t="n">
        <f aca="false">TRUE()</f>
        <v>1</v>
      </c>
      <c r="AI676" s="0" t="n">
        <f aca="false">FALSE()</f>
        <v>0</v>
      </c>
      <c r="AJ676" s="0" t="n">
        <f aca="false">FALSE()</f>
        <v>0</v>
      </c>
      <c r="AK676" s="0" t="n">
        <f aca="false">FALSE()</f>
        <v>0</v>
      </c>
      <c r="AL676" s="0" t="s">
        <v>2129</v>
      </c>
      <c r="AM676" s="0" t="n">
        <f aca="false">TRUE()</f>
        <v>1</v>
      </c>
      <c r="AN676" s="0" t="s">
        <v>22613</v>
      </c>
      <c r="AO676" s="0" t="n">
        <v>1</v>
      </c>
      <c r="AP676" s="0" t="s">
        <v>22614</v>
      </c>
      <c r="AQ676" s="0" t="s">
        <v>22615</v>
      </c>
      <c r="AR676" s="0" t="n">
        <f aca="false">TRUE()</f>
        <v>1</v>
      </c>
      <c r="AS676" s="0" t="n">
        <f aca="false">FALSE()</f>
        <v>0</v>
      </c>
      <c r="AT676" s="0" t="n">
        <f aca="false">FALSE()</f>
        <v>0</v>
      </c>
      <c r="AU676" s="0" t="n">
        <f aca="false">FALSE()</f>
        <v>0</v>
      </c>
      <c r="AV676" s="0" t="n">
        <f aca="false">FALSE()</f>
        <v>0</v>
      </c>
      <c r="AW676" s="0" t="n">
        <f aca="false">TRUE()</f>
        <v>1</v>
      </c>
      <c r="AX676" s="380" t="n">
        <v>44256.6381944444</v>
      </c>
      <c r="AY676" s="380" t="n">
        <v>44256.4166666667</v>
      </c>
      <c r="AZ676" s="0" t="n">
        <v>2</v>
      </c>
      <c r="BA676" s="0" t="s">
        <v>9409</v>
      </c>
      <c r="BB676" s="0" t="n">
        <v>0</v>
      </c>
      <c r="BC676" s="380" t="n">
        <v>46167.125</v>
      </c>
      <c r="BD676" s="0" t="s">
        <v>2170</v>
      </c>
      <c r="BE676" s="0" t="s">
        <v>2170</v>
      </c>
      <c r="BF676" s="0" t="s">
        <v>2118</v>
      </c>
    </row>
    <row r="677" customFormat="false" ht="15" hidden="false" customHeight="false" outlineLevel="0" collapsed="false">
      <c r="A677" s="0" t="s">
        <v>22616</v>
      </c>
      <c r="B677" s="0" t="s">
        <v>22617</v>
      </c>
      <c r="C677" s="0" t="s">
        <v>22616</v>
      </c>
      <c r="D677" s="0" t="s">
        <v>18364</v>
      </c>
      <c r="E677" s="0" t="s">
        <v>22616</v>
      </c>
      <c r="F677" s="0" t="n">
        <v>1</v>
      </c>
      <c r="G677" s="0" t="s">
        <v>434</v>
      </c>
      <c r="H677" s="0" t="s">
        <v>2170</v>
      </c>
      <c r="I677" s="0" t="s">
        <v>2170</v>
      </c>
      <c r="J677" s="0" t="s">
        <v>2170</v>
      </c>
      <c r="K677" s="0" t="s">
        <v>2170</v>
      </c>
      <c r="L677" s="0" t="s">
        <v>2170</v>
      </c>
      <c r="M677" s="0" t="s">
        <v>2170</v>
      </c>
      <c r="N677" s="0" t="n">
        <f aca="false">FALSE()</f>
        <v>0</v>
      </c>
      <c r="O677" s="0" t="s">
        <v>22618</v>
      </c>
      <c r="P677" s="0" t="s">
        <v>17780</v>
      </c>
      <c r="Q677" s="0" t="n">
        <v>12</v>
      </c>
      <c r="R677" s="380" t="n">
        <v>45937.125</v>
      </c>
      <c r="S677" s="223" t="n">
        <v>700</v>
      </c>
      <c r="T677" s="0" t="s">
        <v>2132</v>
      </c>
      <c r="U677" s="380" t="n">
        <v>44491.125</v>
      </c>
      <c r="V677" s="380" t="n">
        <v>44497.125</v>
      </c>
      <c r="W677" s="0" t="s">
        <v>2132</v>
      </c>
      <c r="X677" s="0" t="s">
        <v>2170</v>
      </c>
      <c r="Y677" s="0" t="s">
        <v>601</v>
      </c>
      <c r="Z677" s="0" t="s">
        <v>2602</v>
      </c>
      <c r="AA677" s="0" t="s">
        <v>2365</v>
      </c>
      <c r="AB677" s="0" t="s">
        <v>17781</v>
      </c>
      <c r="AC677" s="0" t="n">
        <v>250000</v>
      </c>
      <c r="AD677" s="0" t="n">
        <v>250000</v>
      </c>
      <c r="AE677" s="0" t="n">
        <v>5</v>
      </c>
      <c r="AF677" s="0" t="n">
        <f aca="false">FALSE()</f>
        <v>0</v>
      </c>
      <c r="AG677" s="0" t="n">
        <f aca="false">TRUE()</f>
        <v>1</v>
      </c>
      <c r="AH677" s="0" t="n">
        <f aca="false">TRUE()</f>
        <v>1</v>
      </c>
      <c r="AI677" s="0" t="n">
        <f aca="false">TRUE()</f>
        <v>1</v>
      </c>
      <c r="AJ677" s="0" t="n">
        <f aca="false">FALSE()</f>
        <v>0</v>
      </c>
      <c r="AK677" s="0" t="n">
        <f aca="false">TRUE()</f>
        <v>1</v>
      </c>
      <c r="AL677" s="0" t="s">
        <v>2129</v>
      </c>
      <c r="AM677" s="0" t="n">
        <f aca="false">TRUE()</f>
        <v>1</v>
      </c>
      <c r="AN677" s="0" t="s">
        <v>22619</v>
      </c>
      <c r="AO677" s="0" t="n">
        <v>1</v>
      </c>
      <c r="AP677" s="0" t="s">
        <v>22620</v>
      </c>
      <c r="AQ677" s="0" t="s">
        <v>22621</v>
      </c>
      <c r="AR677" s="0" t="n">
        <f aca="false">TRUE()</f>
        <v>1</v>
      </c>
      <c r="AS677" s="0" t="n">
        <f aca="false">FALSE()</f>
        <v>0</v>
      </c>
      <c r="AT677" s="0" t="n">
        <f aca="false">FALSE()</f>
        <v>0</v>
      </c>
      <c r="AU677" s="0" t="n">
        <f aca="false">FALSE()</f>
        <v>0</v>
      </c>
      <c r="AV677" s="0" t="n">
        <f aca="false">FALSE()</f>
        <v>0</v>
      </c>
      <c r="AW677" s="0" t="n">
        <f aca="false">TRUE()</f>
        <v>1</v>
      </c>
      <c r="AX677" s="380" t="n">
        <v>44497.6673611111</v>
      </c>
      <c r="AY677" s="380" t="n">
        <v>44497.4166666667</v>
      </c>
      <c r="AZ677" s="0" t="n">
        <v>2</v>
      </c>
      <c r="BA677" s="0" t="s">
        <v>18369</v>
      </c>
      <c r="BB677" s="0" t="n">
        <v>0</v>
      </c>
      <c r="BC677" s="380" t="n">
        <v>25569.125</v>
      </c>
      <c r="BD677" s="0" t="s">
        <v>2170</v>
      </c>
      <c r="BE677" s="0" t="s">
        <v>2170</v>
      </c>
      <c r="BF677" s="0" t="s">
        <v>604</v>
      </c>
    </row>
    <row r="678" customFormat="false" ht="15" hidden="false" customHeight="false" outlineLevel="0" collapsed="false">
      <c r="A678" s="0" t="s">
        <v>22622</v>
      </c>
      <c r="B678" s="0" t="s">
        <v>22623</v>
      </c>
      <c r="C678" s="0" t="s">
        <v>22622</v>
      </c>
      <c r="D678" s="0" t="s">
        <v>2133</v>
      </c>
      <c r="E678" s="0" t="s">
        <v>22622</v>
      </c>
      <c r="F678" s="0" t="n">
        <v>1</v>
      </c>
      <c r="G678" s="0" t="s">
        <v>434</v>
      </c>
      <c r="H678" s="0" t="s">
        <v>2170</v>
      </c>
      <c r="I678" s="0" t="s">
        <v>2170</v>
      </c>
      <c r="J678" s="0" t="s">
        <v>2170</v>
      </c>
      <c r="K678" s="0" t="s">
        <v>2170</v>
      </c>
      <c r="L678" s="0" t="s">
        <v>2170</v>
      </c>
      <c r="M678" s="0" t="s">
        <v>2170</v>
      </c>
      <c r="N678" s="0" t="n">
        <f aca="false">FALSE()</f>
        <v>0</v>
      </c>
      <c r="O678" s="0" t="s">
        <v>22624</v>
      </c>
      <c r="P678" s="0" t="s">
        <v>17780</v>
      </c>
      <c r="Q678" s="0" t="n">
        <v>4</v>
      </c>
      <c r="R678" s="380" t="n">
        <v>46597.125</v>
      </c>
      <c r="S678" s="223" t="n">
        <v>1000</v>
      </c>
      <c r="T678" s="0" t="s">
        <v>2132</v>
      </c>
      <c r="U678" s="380" t="n">
        <v>44033.125</v>
      </c>
      <c r="V678" s="380" t="n">
        <v>44042.125</v>
      </c>
      <c r="W678" s="0" t="s">
        <v>2170</v>
      </c>
      <c r="X678" s="0" t="s">
        <v>22625</v>
      </c>
      <c r="Y678" s="0" t="s">
        <v>601</v>
      </c>
      <c r="Z678" s="0" t="s">
        <v>2602</v>
      </c>
      <c r="AA678" s="0" t="s">
        <v>17847</v>
      </c>
      <c r="AB678" s="0" t="s">
        <v>17848</v>
      </c>
      <c r="AC678" s="0" t="n">
        <v>12000000</v>
      </c>
      <c r="AD678" s="0" t="n">
        <v>12000000</v>
      </c>
      <c r="AE678" s="0" t="n">
        <v>5</v>
      </c>
      <c r="AF678" s="0" t="n">
        <f aca="false">FALSE()</f>
        <v>0</v>
      </c>
      <c r="AG678" s="0" t="n">
        <f aca="false">TRUE()</f>
        <v>1</v>
      </c>
      <c r="AH678" s="0" t="n">
        <f aca="false">TRUE()</f>
        <v>1</v>
      </c>
      <c r="AI678" s="0" t="n">
        <f aca="false">FALSE()</f>
        <v>0</v>
      </c>
      <c r="AJ678" s="0" t="n">
        <f aca="false">FALSE()</f>
        <v>0</v>
      </c>
      <c r="AK678" s="0" t="n">
        <f aca="false">TRUE()</f>
        <v>1</v>
      </c>
      <c r="AL678" s="0" t="s">
        <v>2129</v>
      </c>
      <c r="AM678" s="0" t="n">
        <f aca="false">TRUE()</f>
        <v>1</v>
      </c>
      <c r="AN678" s="0" t="s">
        <v>22626</v>
      </c>
      <c r="AO678" s="0" t="n">
        <v>1</v>
      </c>
      <c r="AP678" s="0" t="s">
        <v>22627</v>
      </c>
      <c r="AQ678" s="0" t="s">
        <v>22628</v>
      </c>
      <c r="AR678" s="0" t="n">
        <f aca="false">TRUE()</f>
        <v>1</v>
      </c>
      <c r="AS678" s="0" t="n">
        <f aca="false">FALSE()</f>
        <v>0</v>
      </c>
      <c r="AT678" s="0" t="n">
        <f aca="false">FALSE()</f>
        <v>0</v>
      </c>
      <c r="AU678" s="0" t="n">
        <f aca="false">FALSE()</f>
        <v>0</v>
      </c>
      <c r="AV678" s="0" t="n">
        <f aca="false">FALSE()</f>
        <v>0</v>
      </c>
      <c r="AW678" s="0" t="n">
        <f aca="false">TRUE()</f>
        <v>1</v>
      </c>
      <c r="AX678" s="380" t="n">
        <v>44042.6409722222</v>
      </c>
      <c r="AY678" s="380" t="n">
        <v>44042.4166666667</v>
      </c>
      <c r="AZ678" s="0" t="n">
        <v>2</v>
      </c>
      <c r="BA678" s="0" t="s">
        <v>22629</v>
      </c>
      <c r="BB678" s="0" t="n">
        <v>0</v>
      </c>
      <c r="BC678" s="380" t="n">
        <v>25569.125</v>
      </c>
      <c r="BD678" s="0" t="s">
        <v>2170</v>
      </c>
      <c r="BE678" s="0" t="s">
        <v>2170</v>
      </c>
      <c r="BF678" s="0" t="s">
        <v>2118</v>
      </c>
    </row>
    <row r="679" customFormat="false" ht="15" hidden="false" customHeight="false" outlineLevel="0" collapsed="false">
      <c r="A679" s="0" t="s">
        <v>22630</v>
      </c>
      <c r="B679" s="0" t="s">
        <v>22631</v>
      </c>
      <c r="C679" s="0" t="s">
        <v>22630</v>
      </c>
      <c r="D679" s="0" t="s">
        <v>2133</v>
      </c>
      <c r="E679" s="0" t="s">
        <v>22630</v>
      </c>
      <c r="F679" s="0" t="n">
        <v>1</v>
      </c>
      <c r="G679" s="0" t="s">
        <v>434</v>
      </c>
      <c r="H679" s="0" t="s">
        <v>2170</v>
      </c>
      <c r="I679" s="0" t="s">
        <v>2170</v>
      </c>
      <c r="J679" s="0" t="s">
        <v>2170</v>
      </c>
      <c r="K679" s="0" t="s">
        <v>2170</v>
      </c>
      <c r="L679" s="0" t="s">
        <v>2170</v>
      </c>
      <c r="M679" s="0" t="s">
        <v>2170</v>
      </c>
      <c r="N679" s="0" t="n">
        <f aca="false">FALSE()</f>
        <v>0</v>
      </c>
      <c r="O679" s="0" t="s">
        <v>22632</v>
      </c>
      <c r="P679" s="0" t="s">
        <v>17780</v>
      </c>
      <c r="Q679" s="0" t="n">
        <v>12</v>
      </c>
      <c r="R679" s="380" t="n">
        <v>46375.125</v>
      </c>
      <c r="S679" s="223" t="n">
        <v>1000</v>
      </c>
      <c r="T679" s="0" t="s">
        <v>2132</v>
      </c>
      <c r="U679" s="380" t="n">
        <v>44553.125</v>
      </c>
      <c r="V679" s="380" t="n">
        <v>44575.125</v>
      </c>
      <c r="W679" s="0" t="s">
        <v>2132</v>
      </c>
      <c r="X679" s="0" t="s">
        <v>22633</v>
      </c>
      <c r="Y679" s="0" t="s">
        <v>601</v>
      </c>
      <c r="Z679" s="0" t="s">
        <v>2602</v>
      </c>
      <c r="AA679" s="0" t="s">
        <v>2574</v>
      </c>
      <c r="AB679" s="0" t="s">
        <v>17781</v>
      </c>
      <c r="AC679" s="0" t="n">
        <v>350000</v>
      </c>
      <c r="AD679" s="0" t="n">
        <v>350000</v>
      </c>
      <c r="AE679" s="0" t="n">
        <v>5</v>
      </c>
      <c r="AF679" s="0" t="n">
        <f aca="false">FALSE()</f>
        <v>0</v>
      </c>
      <c r="AG679" s="0" t="n">
        <f aca="false">TRUE()</f>
        <v>1</v>
      </c>
      <c r="AH679" s="0" t="n">
        <f aca="false">TRUE()</f>
        <v>1</v>
      </c>
      <c r="AI679" s="0" t="n">
        <f aca="false">TRUE()</f>
        <v>1</v>
      </c>
      <c r="AJ679" s="0" t="n">
        <f aca="false">FALSE()</f>
        <v>0</v>
      </c>
      <c r="AK679" s="0" t="n">
        <f aca="false">TRUE()</f>
        <v>1</v>
      </c>
      <c r="AL679" s="0" t="s">
        <v>2129</v>
      </c>
      <c r="AM679" s="0" t="n">
        <f aca="false">TRUE()</f>
        <v>1</v>
      </c>
      <c r="AN679" s="0" t="s">
        <v>22634</v>
      </c>
      <c r="AO679" s="0" t="n">
        <v>1</v>
      </c>
      <c r="AP679" s="0" t="s">
        <v>22635</v>
      </c>
      <c r="AQ679" s="0" t="s">
        <v>22636</v>
      </c>
      <c r="AR679" s="0" t="n">
        <f aca="false">TRUE()</f>
        <v>1</v>
      </c>
      <c r="AS679" s="0" t="n">
        <f aca="false">FALSE()</f>
        <v>0</v>
      </c>
      <c r="AT679" s="0" t="n">
        <f aca="false">FALSE()</f>
        <v>0</v>
      </c>
      <c r="AU679" s="0" t="n">
        <f aca="false">FALSE()</f>
        <v>0</v>
      </c>
      <c r="AV679" s="0" t="n">
        <f aca="false">FALSE()</f>
        <v>0</v>
      </c>
      <c r="AW679" s="0" t="n">
        <f aca="false">TRUE()</f>
        <v>1</v>
      </c>
      <c r="AX679" s="380" t="n">
        <v>44575.625</v>
      </c>
      <c r="AY679" s="380" t="n">
        <v>44575.4166666667</v>
      </c>
      <c r="AZ679" s="0" t="n">
        <v>3</v>
      </c>
      <c r="BA679" s="0" t="s">
        <v>22637</v>
      </c>
      <c r="BB679" s="0" t="n">
        <v>0</v>
      </c>
      <c r="BC679" s="380" t="n">
        <v>45865.125</v>
      </c>
      <c r="BD679" s="0" t="s">
        <v>2170</v>
      </c>
      <c r="BE679" s="0" t="s">
        <v>2170</v>
      </c>
      <c r="BF679" s="0" t="s">
        <v>604</v>
      </c>
    </row>
    <row r="680" customFormat="false" ht="15" hidden="false" customHeight="false" outlineLevel="0" collapsed="false">
      <c r="A680" s="0" t="s">
        <v>22638</v>
      </c>
      <c r="B680" s="0" t="s">
        <v>22639</v>
      </c>
      <c r="C680" s="0" t="s">
        <v>22640</v>
      </c>
      <c r="D680" s="0" t="s">
        <v>17896</v>
      </c>
      <c r="E680" s="0" t="s">
        <v>22638</v>
      </c>
      <c r="F680" s="0" t="n">
        <v>1</v>
      </c>
      <c r="G680" s="0" t="s">
        <v>434</v>
      </c>
      <c r="H680" s="0" t="s">
        <v>2596</v>
      </c>
      <c r="I680" s="0" t="s">
        <v>2596</v>
      </c>
      <c r="J680" s="0" t="s">
        <v>2599</v>
      </c>
      <c r="K680" s="0" t="s">
        <v>2170</v>
      </c>
      <c r="L680" s="0" t="s">
        <v>13583</v>
      </c>
      <c r="M680" s="0" t="s">
        <v>2170</v>
      </c>
      <c r="N680" s="0" t="n">
        <f aca="false">FALSE()</f>
        <v>0</v>
      </c>
      <c r="O680" s="0" t="s">
        <v>22641</v>
      </c>
      <c r="P680" s="0" t="s">
        <v>17898</v>
      </c>
      <c r="Q680" s="0" t="n">
        <v>2</v>
      </c>
      <c r="R680" s="380" t="n">
        <v>47919.125</v>
      </c>
      <c r="S680" s="223" t="n">
        <v>1000</v>
      </c>
      <c r="T680" s="0" t="s">
        <v>2132</v>
      </c>
      <c r="U680" s="380" t="n">
        <v>44116.125</v>
      </c>
      <c r="V680" s="380" t="n">
        <v>44118.125</v>
      </c>
      <c r="W680" s="0" t="s">
        <v>2170</v>
      </c>
      <c r="X680" s="0" t="s">
        <v>22642</v>
      </c>
      <c r="Y680" s="0" t="s">
        <v>601</v>
      </c>
      <c r="Z680" s="0" t="s">
        <v>2602</v>
      </c>
      <c r="AA680" s="0" t="s">
        <v>600</v>
      </c>
      <c r="AB680" s="0" t="s">
        <v>17848</v>
      </c>
      <c r="AC680" s="0" t="n">
        <v>483816503</v>
      </c>
      <c r="AD680" s="0" t="n">
        <v>500000000</v>
      </c>
      <c r="AE680" s="0" t="n">
        <v>5</v>
      </c>
      <c r="AF680" s="0" t="n">
        <f aca="false">FALSE()</f>
        <v>0</v>
      </c>
      <c r="AG680" s="0" t="n">
        <f aca="false">TRUE()</f>
        <v>1</v>
      </c>
      <c r="AH680" s="0" t="n">
        <f aca="false">TRUE()</f>
        <v>1</v>
      </c>
      <c r="AI680" s="0" t="n">
        <f aca="false">FALSE()</f>
        <v>0</v>
      </c>
      <c r="AJ680" s="0" t="n">
        <f aca="false">FALSE()</f>
        <v>0</v>
      </c>
      <c r="AK680" s="0" t="n">
        <f aca="false">FALSE()</f>
        <v>0</v>
      </c>
      <c r="AL680" s="0" t="s">
        <v>7337</v>
      </c>
      <c r="AM680" s="0" t="n">
        <f aca="false">TRUE()</f>
        <v>1</v>
      </c>
      <c r="AN680" s="0" t="s">
        <v>22643</v>
      </c>
      <c r="AO680" s="0" t="n">
        <v>1</v>
      </c>
      <c r="AP680" s="0" t="s">
        <v>22644</v>
      </c>
      <c r="AQ680" s="0" t="s">
        <v>22645</v>
      </c>
      <c r="AR680" s="0" t="n">
        <f aca="false">TRUE()</f>
        <v>1</v>
      </c>
      <c r="AS680" s="0" t="n">
        <f aca="false">FALSE()</f>
        <v>0</v>
      </c>
      <c r="AT680" s="0" t="n">
        <f aca="false">FALSE()</f>
        <v>0</v>
      </c>
      <c r="AU680" s="0" t="n">
        <f aca="false">FALSE()</f>
        <v>0</v>
      </c>
      <c r="AV680" s="0" t="n">
        <f aca="false">FALSE()</f>
        <v>0</v>
      </c>
      <c r="AW680" s="0" t="n">
        <f aca="false">TRUE()</f>
        <v>1</v>
      </c>
      <c r="AX680" s="380" t="n">
        <v>44132.7118055556</v>
      </c>
      <c r="AY680" s="380" t="n">
        <v>44132.4166666667</v>
      </c>
      <c r="AZ680" s="0" t="n">
        <v>1</v>
      </c>
      <c r="BA680" s="0" t="s">
        <v>17903</v>
      </c>
      <c r="BB680" s="0" t="n">
        <v>0</v>
      </c>
      <c r="BC680" s="380" t="n">
        <v>25569.125</v>
      </c>
      <c r="BD680" s="0" t="s">
        <v>2599</v>
      </c>
      <c r="BE680" s="0" t="s">
        <v>2170</v>
      </c>
      <c r="BF680" s="0" t="s">
        <v>2118</v>
      </c>
    </row>
    <row r="681" customFormat="false" ht="15" hidden="false" customHeight="false" outlineLevel="0" collapsed="false">
      <c r="A681" s="0" t="s">
        <v>22646</v>
      </c>
      <c r="B681" s="0" t="s">
        <v>22647</v>
      </c>
      <c r="C681" s="0" t="s">
        <v>22646</v>
      </c>
      <c r="D681" s="0" t="s">
        <v>2133</v>
      </c>
      <c r="E681" s="0" t="s">
        <v>22646</v>
      </c>
      <c r="F681" s="0" t="n">
        <v>1</v>
      </c>
      <c r="G681" s="0" t="s">
        <v>434</v>
      </c>
      <c r="H681" s="0" t="s">
        <v>2170</v>
      </c>
      <c r="I681" s="0" t="s">
        <v>2170</v>
      </c>
      <c r="J681" s="0" t="s">
        <v>2170</v>
      </c>
      <c r="K681" s="0" t="s">
        <v>2170</v>
      </c>
      <c r="L681" s="0" t="s">
        <v>2170</v>
      </c>
      <c r="M681" s="0" t="s">
        <v>2170</v>
      </c>
      <c r="N681" s="0" t="n">
        <f aca="false">FALSE()</f>
        <v>0</v>
      </c>
      <c r="O681" s="0" t="s">
        <v>22648</v>
      </c>
      <c r="P681" s="0" t="s">
        <v>17780</v>
      </c>
      <c r="Q681" s="0" t="n">
        <v>2</v>
      </c>
      <c r="R681" s="380" t="n">
        <v>46066.125</v>
      </c>
      <c r="S681" s="223" t="n">
        <v>1000</v>
      </c>
      <c r="T681" s="0" t="s">
        <v>2132</v>
      </c>
      <c r="U681" s="380" t="n">
        <v>44971.125</v>
      </c>
      <c r="V681" s="380" t="n">
        <v>44974.125</v>
      </c>
      <c r="W681" s="0" t="s">
        <v>2132</v>
      </c>
      <c r="X681" s="0" t="s">
        <v>22649</v>
      </c>
      <c r="Y681" s="0" t="s">
        <v>6426</v>
      </c>
      <c r="Z681" s="0" t="s">
        <v>6427</v>
      </c>
      <c r="AB681" s="0" t="s">
        <v>17781</v>
      </c>
      <c r="AC681" s="0" t="n">
        <v>8000000</v>
      </c>
      <c r="AD681" s="0" t="n">
        <v>8000000</v>
      </c>
      <c r="AE681" s="0" t="n">
        <v>5</v>
      </c>
      <c r="AF681" s="0" t="n">
        <f aca="false">FALSE()</f>
        <v>0</v>
      </c>
      <c r="AG681" s="0" t="n">
        <f aca="false">TRUE()</f>
        <v>1</v>
      </c>
      <c r="AH681" s="0" t="n">
        <f aca="false">TRUE()</f>
        <v>1</v>
      </c>
      <c r="AI681" s="0" t="n">
        <f aca="false">FALSE()</f>
        <v>0</v>
      </c>
      <c r="AJ681" s="0" t="n">
        <f aca="false">FALSE()</f>
        <v>0</v>
      </c>
      <c r="AK681" s="0" t="n">
        <f aca="false">FALSE()</f>
        <v>0</v>
      </c>
      <c r="AL681" s="0" t="s">
        <v>2129</v>
      </c>
      <c r="AM681" s="0" t="n">
        <f aca="false">TRUE()</f>
        <v>1</v>
      </c>
      <c r="AN681" s="0" t="s">
        <v>22650</v>
      </c>
      <c r="AO681" s="0" t="n">
        <v>1</v>
      </c>
      <c r="AP681" s="0" t="s">
        <v>22651</v>
      </c>
      <c r="AQ681" s="0" t="s">
        <v>22652</v>
      </c>
      <c r="AR681" s="0" t="n">
        <f aca="false">FALSE()</f>
        <v>0</v>
      </c>
      <c r="AS681" s="0" t="n">
        <f aca="false">FALSE()</f>
        <v>0</v>
      </c>
      <c r="AT681" s="0" t="n">
        <f aca="false">FALSE()</f>
        <v>0</v>
      </c>
      <c r="AU681" s="0" t="n">
        <f aca="false">FALSE()</f>
        <v>0</v>
      </c>
      <c r="AV681" s="0" t="n">
        <f aca="false">FALSE()</f>
        <v>0</v>
      </c>
      <c r="AW681" s="0" t="n">
        <f aca="false">TRUE()</f>
        <v>1</v>
      </c>
      <c r="AX681" s="380" t="n">
        <v>44974.7201388889</v>
      </c>
      <c r="AY681" s="380" t="n">
        <v>44974.4166666667</v>
      </c>
      <c r="AZ681" s="0" t="n">
        <v>1</v>
      </c>
      <c r="BA681" s="0" t="s">
        <v>18862</v>
      </c>
      <c r="BB681" s="0" t="n">
        <v>0</v>
      </c>
      <c r="BC681" s="380" t="n">
        <v>25569.125</v>
      </c>
      <c r="BD681" s="0" t="s">
        <v>2170</v>
      </c>
      <c r="BE681" s="0" t="s">
        <v>2170</v>
      </c>
      <c r="BF681" s="0" t="s">
        <v>2118</v>
      </c>
    </row>
    <row r="682" customFormat="false" ht="15" hidden="false" customHeight="false" outlineLevel="0" collapsed="false">
      <c r="A682" s="0" t="s">
        <v>611</v>
      </c>
      <c r="B682" s="0" t="s">
        <v>22653</v>
      </c>
      <c r="C682" s="0" t="s">
        <v>22654</v>
      </c>
      <c r="D682" s="0" t="s">
        <v>17896</v>
      </c>
      <c r="E682" s="0" t="s">
        <v>611</v>
      </c>
      <c r="F682" s="0" t="n">
        <v>1</v>
      </c>
      <c r="G682" s="0" t="s">
        <v>434</v>
      </c>
      <c r="H682" s="0" t="s">
        <v>2596</v>
      </c>
      <c r="I682" s="0" t="s">
        <v>2596</v>
      </c>
      <c r="J682" s="0" t="s">
        <v>2599</v>
      </c>
      <c r="K682" s="0" t="s">
        <v>2170</v>
      </c>
      <c r="L682" s="0" t="s">
        <v>13583</v>
      </c>
      <c r="M682" s="0" t="s">
        <v>2170</v>
      </c>
      <c r="N682" s="0" t="n">
        <f aca="false">FALSE()</f>
        <v>0</v>
      </c>
      <c r="O682" s="0" t="s">
        <v>612</v>
      </c>
      <c r="P682" s="0" t="s">
        <v>17898</v>
      </c>
      <c r="Q682" s="0" t="n">
        <v>2</v>
      </c>
      <c r="R682" s="380" t="n">
        <v>46890.125</v>
      </c>
      <c r="S682" s="223" t="n">
        <v>1000</v>
      </c>
      <c r="T682" s="0" t="s">
        <v>2132</v>
      </c>
      <c r="U682" s="380" t="n">
        <v>44144.125</v>
      </c>
      <c r="V682" s="380" t="n">
        <v>44146.125</v>
      </c>
      <c r="W682" s="0" t="s">
        <v>2170</v>
      </c>
      <c r="X682" s="0" t="s">
        <v>22655</v>
      </c>
      <c r="Y682" s="0" t="s">
        <v>601</v>
      </c>
      <c r="Z682" s="0" t="s">
        <v>2602</v>
      </c>
      <c r="AA682" s="0" t="s">
        <v>600</v>
      </c>
      <c r="AB682" s="0" t="s">
        <v>17848</v>
      </c>
      <c r="AC682" s="0" t="n">
        <v>500000000</v>
      </c>
      <c r="AD682" s="0" t="n">
        <v>500000000</v>
      </c>
      <c r="AE682" s="0" t="n">
        <v>5</v>
      </c>
      <c r="AF682" s="0" t="n">
        <f aca="false">FALSE()</f>
        <v>0</v>
      </c>
      <c r="AG682" s="0" t="n">
        <f aca="false">TRUE()</f>
        <v>1</v>
      </c>
      <c r="AH682" s="0" t="n">
        <f aca="false">TRUE()</f>
        <v>1</v>
      </c>
      <c r="AI682" s="0" t="n">
        <f aca="false">FALSE()</f>
        <v>0</v>
      </c>
      <c r="AJ682" s="0" t="n">
        <f aca="false">FALSE()</f>
        <v>0</v>
      </c>
      <c r="AK682" s="0" t="n">
        <f aca="false">FALSE()</f>
        <v>0</v>
      </c>
      <c r="AL682" s="0" t="s">
        <v>7337</v>
      </c>
      <c r="AM682" s="0" t="n">
        <f aca="false">TRUE()</f>
        <v>1</v>
      </c>
      <c r="AN682" s="0" t="s">
        <v>22656</v>
      </c>
      <c r="AO682" s="0" t="n">
        <v>1</v>
      </c>
      <c r="AP682" s="0" t="s">
        <v>22657</v>
      </c>
      <c r="AQ682" s="0" t="s">
        <v>22658</v>
      </c>
      <c r="AR682" s="0" t="n">
        <f aca="false">TRUE()</f>
        <v>1</v>
      </c>
      <c r="AS682" s="0" t="n">
        <f aca="false">FALSE()</f>
        <v>0</v>
      </c>
      <c r="AT682" s="0" t="n">
        <f aca="false">FALSE()</f>
        <v>0</v>
      </c>
      <c r="AU682" s="0" t="n">
        <f aca="false">FALSE()</f>
        <v>0</v>
      </c>
      <c r="AV682" s="0" t="n">
        <f aca="false">FALSE()</f>
        <v>0</v>
      </c>
      <c r="AW682" s="0" t="n">
        <f aca="false">TRUE()</f>
        <v>1</v>
      </c>
      <c r="AX682" s="380" t="n">
        <v>44160.6298611111</v>
      </c>
      <c r="AY682" s="380" t="n">
        <v>44160.4166666667</v>
      </c>
      <c r="AZ682" s="0" t="n">
        <v>1</v>
      </c>
      <c r="BA682" s="0" t="s">
        <v>17903</v>
      </c>
      <c r="BB682" s="0" t="n">
        <v>0</v>
      </c>
      <c r="BC682" s="380" t="n">
        <v>25569.125</v>
      </c>
      <c r="BD682" s="0" t="s">
        <v>2599</v>
      </c>
      <c r="BE682" s="0" t="s">
        <v>2170</v>
      </c>
      <c r="BF682" s="0" t="s">
        <v>2118</v>
      </c>
    </row>
    <row r="683" customFormat="false" ht="15" hidden="false" customHeight="false" outlineLevel="0" collapsed="false">
      <c r="A683" s="0" t="s">
        <v>22659</v>
      </c>
      <c r="B683" s="0" t="s">
        <v>22660</v>
      </c>
      <c r="C683" s="0" t="s">
        <v>22659</v>
      </c>
      <c r="D683" s="0" t="s">
        <v>2133</v>
      </c>
      <c r="E683" s="0" t="s">
        <v>22659</v>
      </c>
      <c r="F683" s="0" t="n">
        <v>1</v>
      </c>
      <c r="G683" s="0" t="s">
        <v>434</v>
      </c>
      <c r="H683" s="0" t="s">
        <v>2170</v>
      </c>
      <c r="I683" s="0" t="s">
        <v>2170</v>
      </c>
      <c r="J683" s="0" t="s">
        <v>2170</v>
      </c>
      <c r="K683" s="0" t="s">
        <v>2170</v>
      </c>
      <c r="L683" s="0" t="s">
        <v>2170</v>
      </c>
      <c r="M683" s="0" t="s">
        <v>2170</v>
      </c>
      <c r="N683" s="0" t="n">
        <f aca="false">FALSE()</f>
        <v>0</v>
      </c>
      <c r="O683" s="0" t="s">
        <v>22661</v>
      </c>
      <c r="P683" s="0" t="s">
        <v>17780</v>
      </c>
      <c r="Q683" s="0" t="n">
        <v>2</v>
      </c>
      <c r="R683" s="380" t="n">
        <v>49983.125</v>
      </c>
      <c r="S683" s="223" t="n">
        <v>1000</v>
      </c>
      <c r="T683" s="0" t="s">
        <v>2132</v>
      </c>
      <c r="U683" s="380" t="n">
        <v>44518.125</v>
      </c>
      <c r="V683" s="380" t="n">
        <v>44523.125</v>
      </c>
      <c r="W683" s="0" t="s">
        <v>2132</v>
      </c>
      <c r="X683" s="0" t="s">
        <v>22662</v>
      </c>
      <c r="Y683" s="0" t="s">
        <v>601</v>
      </c>
      <c r="Z683" s="0" t="s">
        <v>2602</v>
      </c>
      <c r="AA683" s="0" t="s">
        <v>2114</v>
      </c>
      <c r="AB683" s="0" t="s">
        <v>17781</v>
      </c>
      <c r="AC683" s="0" t="n">
        <v>10000000</v>
      </c>
      <c r="AD683" s="0" t="n">
        <v>10000000</v>
      </c>
      <c r="AE683" s="0" t="n">
        <v>5</v>
      </c>
      <c r="AF683" s="0" t="n">
        <f aca="false">FALSE()</f>
        <v>0</v>
      </c>
      <c r="AG683" s="0" t="n">
        <f aca="false">TRUE()</f>
        <v>1</v>
      </c>
      <c r="AH683" s="0" t="n">
        <f aca="false">TRUE()</f>
        <v>1</v>
      </c>
      <c r="AI683" s="0" t="n">
        <f aca="false">FALSE()</f>
        <v>0</v>
      </c>
      <c r="AJ683" s="0" t="n">
        <f aca="false">FALSE()</f>
        <v>0</v>
      </c>
      <c r="AK683" s="0" t="n">
        <f aca="false">FALSE()</f>
        <v>0</v>
      </c>
      <c r="AL683" s="0" t="s">
        <v>2129</v>
      </c>
      <c r="AM683" s="0" t="n">
        <f aca="false">TRUE()</f>
        <v>1</v>
      </c>
      <c r="AN683" s="0" t="s">
        <v>22663</v>
      </c>
      <c r="AO683" s="0" t="n">
        <v>1</v>
      </c>
      <c r="AP683" s="0" t="s">
        <v>22664</v>
      </c>
      <c r="AQ683" s="0" t="s">
        <v>22665</v>
      </c>
      <c r="AR683" s="0" t="n">
        <f aca="false">TRUE()</f>
        <v>1</v>
      </c>
      <c r="AS683" s="0" t="n">
        <f aca="false">FALSE()</f>
        <v>0</v>
      </c>
      <c r="AT683" s="0" t="n">
        <f aca="false">FALSE()</f>
        <v>0</v>
      </c>
      <c r="AU683" s="0" t="n">
        <f aca="false">FALSE()</f>
        <v>0</v>
      </c>
      <c r="AV683" s="0" t="n">
        <f aca="false">FALSE()</f>
        <v>0</v>
      </c>
      <c r="AW683" s="0" t="n">
        <f aca="false">TRUE()</f>
        <v>1</v>
      </c>
      <c r="AX683" s="380" t="n">
        <v>45859.125</v>
      </c>
      <c r="AY683" s="380" t="n">
        <v>45859.125</v>
      </c>
      <c r="AZ683" s="0" t="n">
        <v>2</v>
      </c>
      <c r="BA683" s="0" t="s">
        <v>16717</v>
      </c>
      <c r="BB683" s="0" t="n">
        <v>0</v>
      </c>
      <c r="BC683" s="380" t="n">
        <v>46343.125</v>
      </c>
      <c r="BD683" s="0" t="s">
        <v>2170</v>
      </c>
      <c r="BE683" s="0" t="s">
        <v>2170</v>
      </c>
      <c r="BF683" s="0" t="s">
        <v>604</v>
      </c>
    </row>
    <row r="684" customFormat="false" ht="15" hidden="false" customHeight="false" outlineLevel="0" collapsed="false">
      <c r="A684" s="0" t="s">
        <v>22666</v>
      </c>
      <c r="B684" s="0" t="s">
        <v>22667</v>
      </c>
      <c r="C684" s="0" t="s">
        <v>22666</v>
      </c>
      <c r="D684" s="0" t="s">
        <v>2133</v>
      </c>
      <c r="E684" s="0" t="s">
        <v>22666</v>
      </c>
      <c r="F684" s="0" t="n">
        <v>1</v>
      </c>
      <c r="G684" s="0" t="s">
        <v>434</v>
      </c>
      <c r="H684" s="0" t="s">
        <v>2170</v>
      </c>
      <c r="I684" s="0" t="s">
        <v>2170</v>
      </c>
      <c r="J684" s="0" t="s">
        <v>2170</v>
      </c>
      <c r="K684" s="0" t="s">
        <v>2170</v>
      </c>
      <c r="L684" s="0" t="s">
        <v>2170</v>
      </c>
      <c r="M684" s="0" t="s">
        <v>2170</v>
      </c>
      <c r="N684" s="0" t="n">
        <f aca="false">FALSE()</f>
        <v>0</v>
      </c>
      <c r="O684" s="0" t="s">
        <v>22668</v>
      </c>
      <c r="P684" s="0" t="s">
        <v>17780</v>
      </c>
      <c r="Q684" s="0" t="n">
        <v>12</v>
      </c>
      <c r="R684" s="380" t="n">
        <v>46802.125</v>
      </c>
      <c r="S684" s="223" t="n">
        <v>1000</v>
      </c>
      <c r="T684" s="0" t="s">
        <v>2132</v>
      </c>
      <c r="U684" s="380" t="n">
        <v>45708.125</v>
      </c>
      <c r="V684" s="380" t="n">
        <v>45722.125</v>
      </c>
      <c r="W684" s="0" t="s">
        <v>2132</v>
      </c>
      <c r="X684" s="0" t="s">
        <v>22669</v>
      </c>
      <c r="Y684" s="0" t="s">
        <v>601</v>
      </c>
      <c r="Z684" s="0" t="s">
        <v>2602</v>
      </c>
      <c r="AA684" s="0" t="s">
        <v>2114</v>
      </c>
      <c r="AB684" s="0" t="s">
        <v>17781</v>
      </c>
      <c r="AC684" s="0" t="n">
        <v>1000000</v>
      </c>
      <c r="AD684" s="0" t="n">
        <v>1000000</v>
      </c>
      <c r="AE684" s="0" t="n">
        <v>5</v>
      </c>
      <c r="AF684" s="0" t="n">
        <f aca="false">FALSE()</f>
        <v>0</v>
      </c>
      <c r="AG684" s="0" t="n">
        <f aca="false">TRUE()</f>
        <v>1</v>
      </c>
      <c r="AH684" s="0" t="n">
        <f aca="false">TRUE()</f>
        <v>1</v>
      </c>
      <c r="AI684" s="0" t="n">
        <f aca="false">FALSE()</f>
        <v>0</v>
      </c>
      <c r="AJ684" s="0" t="n">
        <f aca="false">FALSE()</f>
        <v>0</v>
      </c>
      <c r="AK684" s="0" t="n">
        <f aca="false">FALSE()</f>
        <v>0</v>
      </c>
      <c r="AL684" s="0" t="s">
        <v>2129</v>
      </c>
      <c r="AM684" s="0" t="n">
        <f aca="false">TRUE()</f>
        <v>1</v>
      </c>
      <c r="AN684" s="0" t="s">
        <v>22670</v>
      </c>
      <c r="AO684" s="0" t="n">
        <v>1</v>
      </c>
      <c r="AP684" s="0" t="s">
        <v>22671</v>
      </c>
      <c r="AQ684" s="0" t="s">
        <v>22672</v>
      </c>
      <c r="AR684" s="0" t="n">
        <f aca="false">TRUE()</f>
        <v>1</v>
      </c>
      <c r="AS684" s="0" t="n">
        <f aca="false">FALSE()</f>
        <v>0</v>
      </c>
      <c r="AT684" s="0" t="n">
        <f aca="false">FALSE()</f>
        <v>0</v>
      </c>
      <c r="AU684" s="0" t="n">
        <f aca="false">FALSE()</f>
        <v>0</v>
      </c>
      <c r="AV684" s="0" t="n">
        <f aca="false">FALSE()</f>
        <v>0</v>
      </c>
      <c r="AW684" s="0" t="n">
        <f aca="false">TRUE()</f>
        <v>1</v>
      </c>
      <c r="AX684" s="380" t="n">
        <v>45722.6145833333</v>
      </c>
      <c r="AY684" s="380" t="n">
        <v>45722.125</v>
      </c>
      <c r="AZ684" s="0" t="n">
        <v>2</v>
      </c>
      <c r="BA684" s="0" t="s">
        <v>19779</v>
      </c>
      <c r="BB684" s="0" t="n">
        <v>0</v>
      </c>
      <c r="BC684" s="380" t="n">
        <v>25569.125</v>
      </c>
      <c r="BD684" s="0" t="s">
        <v>2170</v>
      </c>
      <c r="BE684" s="0" t="s">
        <v>2170</v>
      </c>
      <c r="BF684" s="0" t="s">
        <v>604</v>
      </c>
    </row>
    <row r="685" customFormat="false" ht="15" hidden="false" customHeight="false" outlineLevel="0" collapsed="false">
      <c r="A685" s="0" t="s">
        <v>22673</v>
      </c>
      <c r="B685" s="0" t="s">
        <v>22674</v>
      </c>
      <c r="C685" s="0" t="s">
        <v>22673</v>
      </c>
      <c r="D685" s="0" t="s">
        <v>2133</v>
      </c>
      <c r="E685" s="0" t="s">
        <v>22673</v>
      </c>
      <c r="F685" s="0" t="n">
        <v>1</v>
      </c>
      <c r="G685" s="0" t="s">
        <v>434</v>
      </c>
      <c r="H685" s="0" t="s">
        <v>2596</v>
      </c>
      <c r="I685" s="0" t="s">
        <v>2596</v>
      </c>
      <c r="J685" s="0" t="s">
        <v>2600</v>
      </c>
      <c r="K685" s="0" t="s">
        <v>2170</v>
      </c>
      <c r="L685" s="0" t="s">
        <v>2600</v>
      </c>
      <c r="M685" s="0" t="s">
        <v>2170</v>
      </c>
      <c r="N685" s="0" t="n">
        <f aca="false">FALSE()</f>
        <v>0</v>
      </c>
      <c r="O685" s="0" t="s">
        <v>22675</v>
      </c>
      <c r="P685" s="0" t="s">
        <v>17838</v>
      </c>
      <c r="Q685" s="0" t="n">
        <v>4</v>
      </c>
      <c r="R685" s="380" t="n">
        <v>46644.125</v>
      </c>
      <c r="S685" s="223" t="n">
        <v>1000</v>
      </c>
      <c r="T685" s="0" t="s">
        <v>2132</v>
      </c>
      <c r="U685" s="380" t="n">
        <v>45545.125</v>
      </c>
      <c r="V685" s="380" t="n">
        <v>45552.125</v>
      </c>
      <c r="W685" s="0" t="s">
        <v>2132</v>
      </c>
      <c r="X685" s="0" t="s">
        <v>22676</v>
      </c>
      <c r="Y685" s="0" t="s">
        <v>601</v>
      </c>
      <c r="Z685" s="0" t="s">
        <v>2602</v>
      </c>
      <c r="AA685" s="0" t="s">
        <v>2115</v>
      </c>
      <c r="AB685" s="0" t="s">
        <v>17781</v>
      </c>
      <c r="AC685" s="0" t="n">
        <v>8000000</v>
      </c>
      <c r="AD685" s="0" t="n">
        <v>8000000</v>
      </c>
      <c r="AE685" s="0" t="n">
        <v>5</v>
      </c>
      <c r="AF685" s="0" t="n">
        <f aca="false">FALSE()</f>
        <v>0</v>
      </c>
      <c r="AG685" s="0" t="n">
        <f aca="false">TRUE()</f>
        <v>1</v>
      </c>
      <c r="AH685" s="0" t="n">
        <f aca="false">TRUE()</f>
        <v>1</v>
      </c>
      <c r="AI685" s="0" t="n">
        <f aca="false">TRUE()</f>
        <v>1</v>
      </c>
      <c r="AJ685" s="0" t="n">
        <f aca="false">FALSE()</f>
        <v>0</v>
      </c>
      <c r="AK685" s="0" t="n">
        <f aca="false">FALSE()</f>
        <v>0</v>
      </c>
      <c r="AL685" s="0" t="s">
        <v>2129</v>
      </c>
      <c r="AM685" s="0" t="n">
        <f aca="false">TRUE()</f>
        <v>1</v>
      </c>
      <c r="AN685" s="0" t="s">
        <v>22677</v>
      </c>
      <c r="AO685" s="0" t="n">
        <v>1</v>
      </c>
      <c r="AP685" s="0" t="s">
        <v>22678</v>
      </c>
      <c r="AQ685" s="0" t="s">
        <v>22679</v>
      </c>
      <c r="AR685" s="0" t="n">
        <f aca="false">TRUE()</f>
        <v>1</v>
      </c>
      <c r="AS685" s="0" t="n">
        <f aca="false">FALSE()</f>
        <v>0</v>
      </c>
      <c r="AT685" s="0" t="n">
        <f aca="false">FALSE()</f>
        <v>0</v>
      </c>
      <c r="AU685" s="0" t="n">
        <f aca="false">FALSE()</f>
        <v>0</v>
      </c>
      <c r="AV685" s="0" t="n">
        <f aca="false">FALSE()</f>
        <v>0</v>
      </c>
      <c r="AW685" s="0" t="n">
        <f aca="false">TRUE()</f>
        <v>1</v>
      </c>
      <c r="AX685" s="380" t="n">
        <v>45552.625</v>
      </c>
      <c r="AY685" s="380" t="n">
        <v>45552.125</v>
      </c>
      <c r="AZ685" s="0" t="n">
        <v>1</v>
      </c>
      <c r="BA685" s="0" t="s">
        <v>6833</v>
      </c>
      <c r="BB685" s="0" t="n">
        <v>0</v>
      </c>
      <c r="BC685" s="380" t="n">
        <v>25569.125</v>
      </c>
      <c r="BD685" s="0" t="s">
        <v>2600</v>
      </c>
      <c r="BE685" s="0" t="s">
        <v>2170</v>
      </c>
      <c r="BF685" s="0" t="s">
        <v>17868</v>
      </c>
    </row>
    <row r="686" customFormat="false" ht="15" hidden="false" customHeight="false" outlineLevel="0" collapsed="false">
      <c r="A686" s="0" t="s">
        <v>22680</v>
      </c>
      <c r="B686" s="0" t="s">
        <v>22681</v>
      </c>
      <c r="C686" s="0" t="s">
        <v>22680</v>
      </c>
      <c r="D686" s="0" t="s">
        <v>2133</v>
      </c>
      <c r="E686" s="0" t="s">
        <v>22680</v>
      </c>
      <c r="F686" s="0" t="n">
        <v>1</v>
      </c>
      <c r="G686" s="0" t="s">
        <v>434</v>
      </c>
      <c r="H686" s="0" t="s">
        <v>2170</v>
      </c>
      <c r="I686" s="0" t="s">
        <v>2170</v>
      </c>
      <c r="J686" s="0" t="s">
        <v>2170</v>
      </c>
      <c r="K686" s="0" t="s">
        <v>2170</v>
      </c>
      <c r="L686" s="0" t="s">
        <v>2170</v>
      </c>
      <c r="M686" s="0" t="s">
        <v>2170</v>
      </c>
      <c r="N686" s="0" t="n">
        <f aca="false">FALSE()</f>
        <v>0</v>
      </c>
      <c r="O686" s="0" t="s">
        <v>22682</v>
      </c>
      <c r="P686" s="0" t="s">
        <v>17838</v>
      </c>
      <c r="Q686" s="0" t="n">
        <v>4</v>
      </c>
      <c r="R686" s="380" t="n">
        <v>46352.125</v>
      </c>
      <c r="S686" s="223" t="n">
        <v>1000</v>
      </c>
      <c r="T686" s="0" t="s">
        <v>2132</v>
      </c>
      <c r="U686" s="380" t="n">
        <v>45257.125</v>
      </c>
      <c r="V686" s="380" t="n">
        <v>45260.125</v>
      </c>
      <c r="W686" s="0" t="s">
        <v>2132</v>
      </c>
      <c r="X686" s="0" t="s">
        <v>19046</v>
      </c>
      <c r="Y686" s="0" t="s">
        <v>601</v>
      </c>
      <c r="Z686" s="0" t="s">
        <v>2602</v>
      </c>
      <c r="AA686" s="0" t="s">
        <v>610</v>
      </c>
      <c r="AB686" s="0" t="s">
        <v>17781</v>
      </c>
      <c r="AC686" s="0" t="n">
        <v>11000000</v>
      </c>
      <c r="AD686" s="0" t="n">
        <v>11000000</v>
      </c>
      <c r="AE686" s="0" t="n">
        <v>5</v>
      </c>
      <c r="AF686" s="0" t="n">
        <f aca="false">FALSE()</f>
        <v>0</v>
      </c>
      <c r="AG686" s="0" t="n">
        <f aca="false">TRUE()</f>
        <v>1</v>
      </c>
      <c r="AH686" s="0" t="n">
        <f aca="false">TRUE()</f>
        <v>1</v>
      </c>
      <c r="AI686" s="0" t="n">
        <f aca="false">FALSE()</f>
        <v>0</v>
      </c>
      <c r="AJ686" s="0" t="n">
        <f aca="false">FALSE()</f>
        <v>0</v>
      </c>
      <c r="AK686" s="0" t="n">
        <f aca="false">FALSE()</f>
        <v>0</v>
      </c>
      <c r="AL686" s="0" t="s">
        <v>2129</v>
      </c>
      <c r="AM686" s="0" t="n">
        <f aca="false">TRUE()</f>
        <v>1</v>
      </c>
      <c r="AN686" s="0" t="s">
        <v>22683</v>
      </c>
      <c r="AO686" s="0" t="n">
        <v>1</v>
      </c>
      <c r="AP686" s="0" t="s">
        <v>22684</v>
      </c>
      <c r="AQ686" s="0" t="s">
        <v>22685</v>
      </c>
      <c r="AR686" s="0" t="n">
        <f aca="false">TRUE()</f>
        <v>1</v>
      </c>
      <c r="AS686" s="0" t="n">
        <f aca="false">FALSE()</f>
        <v>0</v>
      </c>
      <c r="AT686" s="0" t="n">
        <f aca="false">FALSE()</f>
        <v>0</v>
      </c>
      <c r="AU686" s="0" t="n">
        <f aca="false">FALSE()</f>
        <v>0</v>
      </c>
      <c r="AV686" s="0" t="n">
        <f aca="false">FALSE()</f>
        <v>0</v>
      </c>
      <c r="AW686" s="0" t="n">
        <f aca="false">TRUE()</f>
        <v>1</v>
      </c>
      <c r="AX686" s="380" t="n">
        <v>45260.7041666667</v>
      </c>
      <c r="AY686" s="380" t="n">
        <v>45260.4166666667</v>
      </c>
      <c r="AZ686" s="0" t="n">
        <v>1</v>
      </c>
      <c r="BA686" s="0" t="s">
        <v>19248</v>
      </c>
      <c r="BB686" s="0" t="n">
        <v>0</v>
      </c>
      <c r="BC686" s="380" t="n">
        <v>25569.125</v>
      </c>
      <c r="BD686" s="0" t="s">
        <v>2170</v>
      </c>
      <c r="BE686" s="0" t="s">
        <v>2170</v>
      </c>
      <c r="BF686" s="0" t="s">
        <v>2118</v>
      </c>
    </row>
    <row r="687" customFormat="false" ht="15" hidden="false" customHeight="false" outlineLevel="0" collapsed="false">
      <c r="A687" s="0" t="s">
        <v>22686</v>
      </c>
      <c r="B687" s="0" t="s">
        <v>22687</v>
      </c>
      <c r="C687" s="0" t="s">
        <v>22686</v>
      </c>
      <c r="D687" s="0" t="s">
        <v>2133</v>
      </c>
      <c r="E687" s="0" t="s">
        <v>22686</v>
      </c>
      <c r="F687" s="0" t="n">
        <v>1</v>
      </c>
      <c r="G687" s="0" t="s">
        <v>434</v>
      </c>
      <c r="H687" s="0" t="s">
        <v>2170</v>
      </c>
      <c r="I687" s="0" t="s">
        <v>2170</v>
      </c>
      <c r="J687" s="0" t="s">
        <v>2170</v>
      </c>
      <c r="K687" s="0" t="s">
        <v>2170</v>
      </c>
      <c r="L687" s="0" t="s">
        <v>2170</v>
      </c>
      <c r="M687" s="0" t="s">
        <v>2170</v>
      </c>
      <c r="N687" s="0" t="n">
        <f aca="false">FALSE()</f>
        <v>0</v>
      </c>
      <c r="O687" s="0" t="s">
        <v>22688</v>
      </c>
      <c r="P687" s="0" t="s">
        <v>17838</v>
      </c>
      <c r="Q687" s="0" t="n">
        <v>2</v>
      </c>
      <c r="R687" s="380" t="n">
        <v>46430.125</v>
      </c>
      <c r="S687" s="223" t="n">
        <v>1000</v>
      </c>
      <c r="T687" s="0" t="s">
        <v>2132</v>
      </c>
      <c r="U687" s="380" t="n">
        <v>45278.125</v>
      </c>
      <c r="V687" s="380" t="n">
        <v>45301.125</v>
      </c>
      <c r="W687" s="0" t="s">
        <v>2132</v>
      </c>
      <c r="X687" s="0" t="s">
        <v>22689</v>
      </c>
      <c r="Y687" s="0" t="s">
        <v>601</v>
      </c>
      <c r="Z687" s="0" t="s">
        <v>2602</v>
      </c>
      <c r="AA687" s="0" t="s">
        <v>2114</v>
      </c>
      <c r="AB687" s="0" t="s">
        <v>17781</v>
      </c>
      <c r="AC687" s="0" t="n">
        <v>349904</v>
      </c>
      <c r="AD687" s="0" t="n">
        <v>500000</v>
      </c>
      <c r="AE687" s="0" t="n">
        <v>5</v>
      </c>
      <c r="AF687" s="0" t="n">
        <f aca="false">FALSE()</f>
        <v>0</v>
      </c>
      <c r="AG687" s="0" t="n">
        <f aca="false">TRUE()</f>
        <v>1</v>
      </c>
      <c r="AH687" s="0" t="n">
        <f aca="false">TRUE()</f>
        <v>1</v>
      </c>
      <c r="AI687" s="0" t="n">
        <f aca="false">FALSE()</f>
        <v>0</v>
      </c>
      <c r="AJ687" s="0" t="n">
        <f aca="false">FALSE()</f>
        <v>0</v>
      </c>
      <c r="AK687" s="0" t="n">
        <f aca="false">FALSE()</f>
        <v>0</v>
      </c>
      <c r="AL687" s="0" t="s">
        <v>3129</v>
      </c>
      <c r="AM687" s="0" t="n">
        <f aca="false">TRUE()</f>
        <v>1</v>
      </c>
      <c r="AN687" s="0" t="s">
        <v>22690</v>
      </c>
      <c r="AO687" s="0" t="n">
        <v>1</v>
      </c>
      <c r="AP687" s="0" t="s">
        <v>22691</v>
      </c>
      <c r="AQ687" s="0" t="s">
        <v>22692</v>
      </c>
      <c r="AR687" s="0" t="n">
        <f aca="false">TRUE()</f>
        <v>1</v>
      </c>
      <c r="AS687" s="0" t="n">
        <f aca="false">FALSE()</f>
        <v>0</v>
      </c>
      <c r="AT687" s="0" t="n">
        <f aca="false">FALSE()</f>
        <v>0</v>
      </c>
      <c r="AU687" s="0" t="n">
        <f aca="false">FALSE()</f>
        <v>0</v>
      </c>
      <c r="AV687" s="0" t="n">
        <f aca="false">FALSE()</f>
        <v>0</v>
      </c>
      <c r="AW687" s="0" t="n">
        <f aca="false">TRUE()</f>
        <v>1</v>
      </c>
      <c r="AX687" s="380" t="n">
        <v>45315.4284722222</v>
      </c>
      <c r="AY687" s="380" t="n">
        <v>45315.4166666667</v>
      </c>
      <c r="AZ687" s="0" t="n">
        <v>1</v>
      </c>
      <c r="BA687" s="0" t="s">
        <v>13565</v>
      </c>
      <c r="BB687" s="0" t="n">
        <v>1</v>
      </c>
      <c r="BC687" s="380" t="n">
        <v>25569.125</v>
      </c>
      <c r="BD687" s="0" t="s">
        <v>2170</v>
      </c>
      <c r="BE687" s="0" t="s">
        <v>2170</v>
      </c>
      <c r="BF687" s="0" t="s">
        <v>2118</v>
      </c>
    </row>
    <row r="688" customFormat="false" ht="15" hidden="false" customHeight="false" outlineLevel="0" collapsed="false">
      <c r="A688" s="0" t="s">
        <v>22693</v>
      </c>
      <c r="B688" s="0" t="s">
        <v>22694</v>
      </c>
      <c r="C688" s="0" t="s">
        <v>22695</v>
      </c>
      <c r="D688" s="0" t="s">
        <v>17896</v>
      </c>
      <c r="E688" s="0" t="s">
        <v>22693</v>
      </c>
      <c r="F688" s="0" t="n">
        <v>1</v>
      </c>
      <c r="G688" s="0" t="s">
        <v>434</v>
      </c>
      <c r="H688" s="0" t="s">
        <v>2170</v>
      </c>
      <c r="I688" s="0" t="s">
        <v>2170</v>
      </c>
      <c r="J688" s="0" t="s">
        <v>2170</v>
      </c>
      <c r="K688" s="0" t="s">
        <v>2170</v>
      </c>
      <c r="L688" s="0" t="s">
        <v>2170</v>
      </c>
      <c r="M688" s="0" t="s">
        <v>2170</v>
      </c>
      <c r="N688" s="0" t="n">
        <f aca="false">FALSE()</f>
        <v>0</v>
      </c>
      <c r="O688" s="0" t="s">
        <v>22696</v>
      </c>
      <c r="P688" s="0" t="s">
        <v>17898</v>
      </c>
      <c r="Q688" s="0" t="n">
        <v>2</v>
      </c>
      <c r="R688" s="380" t="n">
        <v>48710.125</v>
      </c>
      <c r="S688" s="223" t="n">
        <v>1216.75</v>
      </c>
      <c r="T688" s="0" t="s">
        <v>2132</v>
      </c>
      <c r="U688" s="380" t="n">
        <v>44994.125</v>
      </c>
      <c r="V688" s="380" t="n">
        <v>45000.125</v>
      </c>
      <c r="W688" s="0" t="s">
        <v>2170</v>
      </c>
      <c r="X688" s="0" t="s">
        <v>22697</v>
      </c>
      <c r="Y688" s="0" t="s">
        <v>601</v>
      </c>
      <c r="Z688" s="0" t="s">
        <v>2602</v>
      </c>
      <c r="AA688" s="0" t="s">
        <v>600</v>
      </c>
      <c r="AB688" s="0" t="s">
        <v>17848</v>
      </c>
      <c r="AC688" s="0" t="n">
        <v>350000000</v>
      </c>
      <c r="AD688" s="0" t="n">
        <v>350000000</v>
      </c>
      <c r="AE688" s="0" t="n">
        <v>5</v>
      </c>
      <c r="AF688" s="0" t="n">
        <f aca="false">FALSE()</f>
        <v>0</v>
      </c>
      <c r="AG688" s="0" t="n">
        <f aca="false">TRUE()</f>
        <v>1</v>
      </c>
      <c r="AH688" s="0" t="n">
        <f aca="false">TRUE()</f>
        <v>1</v>
      </c>
      <c r="AI688" s="0" t="n">
        <f aca="false">FALSE()</f>
        <v>0</v>
      </c>
      <c r="AJ688" s="0" t="n">
        <f aca="false">FALSE()</f>
        <v>0</v>
      </c>
      <c r="AK688" s="0" t="n">
        <f aca="false">FALSE()</f>
        <v>0</v>
      </c>
      <c r="AL688" s="0" t="s">
        <v>7337</v>
      </c>
      <c r="AM688" s="0" t="n">
        <f aca="false">TRUE()</f>
        <v>1</v>
      </c>
      <c r="AN688" s="0" t="s">
        <v>22698</v>
      </c>
      <c r="AO688" s="0" t="n">
        <v>1</v>
      </c>
      <c r="AP688" s="0" t="s">
        <v>22699</v>
      </c>
      <c r="AQ688" s="0" t="s">
        <v>22700</v>
      </c>
      <c r="AR688" s="0" t="n">
        <f aca="false">TRUE()</f>
        <v>1</v>
      </c>
      <c r="AS688" s="0" t="n">
        <f aca="false">FALSE()</f>
        <v>0</v>
      </c>
      <c r="AT688" s="0" t="n">
        <f aca="false">FALSE()</f>
        <v>0</v>
      </c>
      <c r="AU688" s="0" t="n">
        <f aca="false">FALSE()</f>
        <v>0</v>
      </c>
      <c r="AV688" s="0" t="n">
        <f aca="false">FALSE()</f>
        <v>0</v>
      </c>
      <c r="AW688" s="0" t="n">
        <f aca="false">TRUE()</f>
        <v>1</v>
      </c>
      <c r="AX688" s="380" t="n">
        <v>45001.4159722222</v>
      </c>
      <c r="AY688" s="380" t="n">
        <v>45001.4166666667</v>
      </c>
      <c r="AZ688" s="0" t="n">
        <v>1</v>
      </c>
      <c r="BA688" s="0" t="s">
        <v>17903</v>
      </c>
      <c r="BB688" s="0" t="n">
        <v>0</v>
      </c>
      <c r="BC688" s="380" t="n">
        <v>25569.125</v>
      </c>
      <c r="BD688" s="0" t="s">
        <v>2170</v>
      </c>
      <c r="BE688" s="0" t="s">
        <v>2170</v>
      </c>
      <c r="BF688" s="0" t="s">
        <v>17868</v>
      </c>
    </row>
    <row r="689" customFormat="false" ht="15" hidden="false" customHeight="false" outlineLevel="0" collapsed="false">
      <c r="A689" s="0" t="s">
        <v>22701</v>
      </c>
      <c r="B689" s="0" t="s">
        <v>22702</v>
      </c>
      <c r="C689" s="0" t="s">
        <v>22701</v>
      </c>
      <c r="D689" s="0" t="s">
        <v>2133</v>
      </c>
      <c r="E689" s="0" t="s">
        <v>22701</v>
      </c>
      <c r="F689" s="0" t="n">
        <v>1</v>
      </c>
      <c r="G689" s="0" t="s">
        <v>434</v>
      </c>
      <c r="H689" s="0" t="s">
        <v>2170</v>
      </c>
      <c r="I689" s="0" t="s">
        <v>2170</v>
      </c>
      <c r="J689" s="0" t="s">
        <v>2170</v>
      </c>
      <c r="K689" s="0" t="s">
        <v>2170</v>
      </c>
      <c r="L689" s="0" t="s">
        <v>2170</v>
      </c>
      <c r="M689" s="0" t="s">
        <v>2170</v>
      </c>
      <c r="N689" s="0" t="n">
        <f aca="false">FALSE()</f>
        <v>0</v>
      </c>
      <c r="O689" s="0" t="s">
        <v>22703</v>
      </c>
      <c r="P689" s="0" t="s">
        <v>17780</v>
      </c>
      <c r="Q689" s="0" t="n">
        <v>4</v>
      </c>
      <c r="R689" s="380" t="n">
        <v>46240.125</v>
      </c>
      <c r="S689" s="223" t="n">
        <v>1000</v>
      </c>
      <c r="T689" s="0" t="s">
        <v>2132</v>
      </c>
      <c r="U689" s="380" t="n">
        <v>45135.125</v>
      </c>
      <c r="V689" s="380" t="n">
        <v>45148.125</v>
      </c>
      <c r="W689" s="0" t="s">
        <v>2132</v>
      </c>
      <c r="X689" s="0" t="s">
        <v>22704</v>
      </c>
      <c r="Y689" s="0" t="s">
        <v>601</v>
      </c>
      <c r="Z689" s="0" t="s">
        <v>2602</v>
      </c>
      <c r="AA689" s="0" t="s">
        <v>2365</v>
      </c>
      <c r="AB689" s="0" t="s">
        <v>17781</v>
      </c>
      <c r="AC689" s="0" t="n">
        <v>1000000</v>
      </c>
      <c r="AD689" s="0" t="n">
        <v>1000000</v>
      </c>
      <c r="AE689" s="0" t="n">
        <v>5</v>
      </c>
      <c r="AF689" s="0" t="n">
        <f aca="false">FALSE()</f>
        <v>0</v>
      </c>
      <c r="AG689" s="0" t="n">
        <f aca="false">TRUE()</f>
        <v>1</v>
      </c>
      <c r="AH689" s="0" t="n">
        <f aca="false">TRUE()</f>
        <v>1</v>
      </c>
      <c r="AI689" s="0" t="n">
        <f aca="false">FALSE()</f>
        <v>0</v>
      </c>
      <c r="AJ689" s="0" t="n">
        <f aca="false">FALSE()</f>
        <v>0</v>
      </c>
      <c r="AK689" s="0" t="n">
        <f aca="false">TRUE()</f>
        <v>1</v>
      </c>
      <c r="AL689" s="0" t="s">
        <v>2129</v>
      </c>
      <c r="AM689" s="0" t="n">
        <f aca="false">TRUE()</f>
        <v>1</v>
      </c>
      <c r="AN689" s="0" t="s">
        <v>22705</v>
      </c>
      <c r="AO689" s="0" t="n">
        <v>1</v>
      </c>
      <c r="AP689" s="0" t="s">
        <v>22706</v>
      </c>
      <c r="AQ689" s="0" t="s">
        <v>22707</v>
      </c>
      <c r="AR689" s="0" t="n">
        <f aca="false">TRUE()</f>
        <v>1</v>
      </c>
      <c r="AS689" s="0" t="n">
        <f aca="false">FALSE()</f>
        <v>0</v>
      </c>
      <c r="AT689" s="0" t="n">
        <f aca="false">FALSE()</f>
        <v>0</v>
      </c>
      <c r="AU689" s="0" t="n">
        <f aca="false">FALSE()</f>
        <v>0</v>
      </c>
      <c r="AV689" s="0" t="n">
        <f aca="false">FALSE()</f>
        <v>0</v>
      </c>
      <c r="AW689" s="0" t="n">
        <f aca="false">TRUE()</f>
        <v>1</v>
      </c>
      <c r="AX689" s="380" t="n">
        <v>45148.6875</v>
      </c>
      <c r="AY689" s="380" t="n">
        <v>45148.4166666667</v>
      </c>
      <c r="AZ689" s="0" t="n">
        <v>2</v>
      </c>
      <c r="BA689" s="0" t="s">
        <v>22708</v>
      </c>
      <c r="BB689" s="0" t="n">
        <v>0</v>
      </c>
      <c r="BC689" s="380" t="n">
        <v>25569.125</v>
      </c>
      <c r="BD689" s="0" t="s">
        <v>2170</v>
      </c>
      <c r="BE689" s="0" t="s">
        <v>2170</v>
      </c>
      <c r="BF689" s="0" t="s">
        <v>604</v>
      </c>
    </row>
    <row r="690" customFormat="false" ht="15" hidden="false" customHeight="false" outlineLevel="0" collapsed="false">
      <c r="A690" s="0" t="s">
        <v>22709</v>
      </c>
      <c r="B690" s="0" t="s">
        <v>22710</v>
      </c>
      <c r="C690" s="0" t="s">
        <v>22709</v>
      </c>
      <c r="D690" s="0" t="s">
        <v>2133</v>
      </c>
      <c r="E690" s="0" t="s">
        <v>22709</v>
      </c>
      <c r="F690" s="0" t="n">
        <v>1</v>
      </c>
      <c r="G690" s="0" t="s">
        <v>434</v>
      </c>
      <c r="H690" s="0" t="s">
        <v>2170</v>
      </c>
      <c r="I690" s="0" t="s">
        <v>2170</v>
      </c>
      <c r="J690" s="0" t="s">
        <v>2170</v>
      </c>
      <c r="K690" s="0" t="s">
        <v>2170</v>
      </c>
      <c r="L690" s="0" t="s">
        <v>2170</v>
      </c>
      <c r="M690" s="0" t="s">
        <v>2170</v>
      </c>
      <c r="N690" s="0" t="n">
        <f aca="false">FALSE()</f>
        <v>0</v>
      </c>
      <c r="O690" s="0" t="s">
        <v>22711</v>
      </c>
      <c r="P690" s="0" t="s">
        <v>17780</v>
      </c>
      <c r="Q690" s="0" t="n">
        <v>4</v>
      </c>
      <c r="R690" s="380" t="n">
        <v>46444.125</v>
      </c>
      <c r="S690" s="223" t="n">
        <v>1000</v>
      </c>
      <c r="T690" s="0" t="s">
        <v>2132</v>
      </c>
      <c r="U690" s="380" t="n">
        <v>45344.125</v>
      </c>
      <c r="V690" s="380" t="n">
        <v>45352.125</v>
      </c>
      <c r="W690" s="0" t="s">
        <v>2132</v>
      </c>
      <c r="X690" s="0" t="s">
        <v>22712</v>
      </c>
      <c r="Y690" s="0" t="s">
        <v>601</v>
      </c>
      <c r="Z690" s="0" t="s">
        <v>2602</v>
      </c>
      <c r="AA690" s="0" t="s">
        <v>2365</v>
      </c>
      <c r="AB690" s="0" t="s">
        <v>17781</v>
      </c>
      <c r="AC690" s="0" t="n">
        <v>3000000</v>
      </c>
      <c r="AD690" s="0" t="n">
        <v>3000000</v>
      </c>
      <c r="AE690" s="0" t="n">
        <v>5</v>
      </c>
      <c r="AF690" s="0" t="n">
        <f aca="false">FALSE()</f>
        <v>0</v>
      </c>
      <c r="AG690" s="0" t="n">
        <f aca="false">TRUE()</f>
        <v>1</v>
      </c>
      <c r="AH690" s="0" t="n">
        <f aca="false">TRUE()</f>
        <v>1</v>
      </c>
      <c r="AI690" s="0" t="n">
        <f aca="false">FALSE()</f>
        <v>0</v>
      </c>
      <c r="AJ690" s="0" t="n">
        <f aca="false">FALSE()</f>
        <v>0</v>
      </c>
      <c r="AK690" s="0" t="n">
        <f aca="false">FALSE()</f>
        <v>0</v>
      </c>
      <c r="AL690" s="0" t="s">
        <v>2129</v>
      </c>
      <c r="AM690" s="0" t="n">
        <f aca="false">TRUE()</f>
        <v>1</v>
      </c>
      <c r="AN690" s="0" t="s">
        <v>22713</v>
      </c>
      <c r="AO690" s="0" t="n">
        <v>1</v>
      </c>
      <c r="AP690" s="0" t="s">
        <v>22714</v>
      </c>
      <c r="AQ690" s="0" t="s">
        <v>22715</v>
      </c>
      <c r="AR690" s="0" t="n">
        <f aca="false">TRUE()</f>
        <v>1</v>
      </c>
      <c r="AS690" s="0" t="n">
        <f aca="false">FALSE()</f>
        <v>0</v>
      </c>
      <c r="AT690" s="0" t="n">
        <f aca="false">FALSE()</f>
        <v>0</v>
      </c>
      <c r="AU690" s="0" t="n">
        <f aca="false">FALSE()</f>
        <v>0</v>
      </c>
      <c r="AV690" s="0" t="n">
        <f aca="false">FALSE()</f>
        <v>0</v>
      </c>
      <c r="AW690" s="0" t="n">
        <f aca="false">TRUE()</f>
        <v>1</v>
      </c>
      <c r="AX690" s="380" t="n">
        <v>45352.6145833333</v>
      </c>
      <c r="AY690" s="380" t="n">
        <v>45352.125</v>
      </c>
      <c r="AZ690" s="0" t="n">
        <v>1</v>
      </c>
      <c r="BA690" s="0" t="s">
        <v>12659</v>
      </c>
      <c r="BB690" s="0" t="n">
        <v>0</v>
      </c>
      <c r="BC690" s="380" t="n">
        <v>25569.125</v>
      </c>
      <c r="BD690" s="0" t="s">
        <v>2170</v>
      </c>
      <c r="BE690" s="0" t="s">
        <v>2170</v>
      </c>
      <c r="BF690" s="0" t="s">
        <v>2118</v>
      </c>
    </row>
    <row r="691" customFormat="false" ht="15" hidden="false" customHeight="false" outlineLevel="0" collapsed="false">
      <c r="A691" s="0" t="s">
        <v>22716</v>
      </c>
      <c r="B691" s="0" t="s">
        <v>22717</v>
      </c>
      <c r="C691" s="0" t="s">
        <v>22716</v>
      </c>
      <c r="D691" s="0" t="s">
        <v>2133</v>
      </c>
      <c r="E691" s="0" t="s">
        <v>22716</v>
      </c>
      <c r="F691" s="0" t="n">
        <v>1</v>
      </c>
      <c r="G691" s="0" t="s">
        <v>434</v>
      </c>
      <c r="H691" s="0" t="s">
        <v>2170</v>
      </c>
      <c r="I691" s="0" t="s">
        <v>2170</v>
      </c>
      <c r="J691" s="0" t="s">
        <v>2170</v>
      </c>
      <c r="K691" s="0" t="s">
        <v>2170</v>
      </c>
      <c r="L691" s="0" t="s">
        <v>2170</v>
      </c>
      <c r="M691" s="0" t="s">
        <v>2170</v>
      </c>
      <c r="N691" s="0" t="n">
        <f aca="false">FALSE()</f>
        <v>0</v>
      </c>
      <c r="O691" s="0" t="s">
        <v>22718</v>
      </c>
      <c r="P691" s="0" t="s">
        <v>17780</v>
      </c>
      <c r="Q691" s="0" t="n">
        <v>12</v>
      </c>
      <c r="R691" s="380" t="n">
        <v>46295.125</v>
      </c>
      <c r="S691" s="223" t="n">
        <v>835</v>
      </c>
      <c r="T691" s="0" t="s">
        <v>2132</v>
      </c>
      <c r="U691" s="380" t="n">
        <v>45202.125</v>
      </c>
      <c r="V691" s="380" t="n">
        <v>45215.125</v>
      </c>
      <c r="W691" s="0" t="s">
        <v>2132</v>
      </c>
      <c r="X691" s="0" t="s">
        <v>20345</v>
      </c>
      <c r="Y691" s="0" t="s">
        <v>601</v>
      </c>
      <c r="Z691" s="0" t="s">
        <v>2602</v>
      </c>
      <c r="AA691" s="0" t="s">
        <v>2115</v>
      </c>
      <c r="AB691" s="0" t="s">
        <v>17781</v>
      </c>
      <c r="AC691" s="0" t="n">
        <v>2000000</v>
      </c>
      <c r="AD691" s="0" t="n">
        <v>2000000</v>
      </c>
      <c r="AE691" s="0" t="n">
        <v>5</v>
      </c>
      <c r="AF691" s="0" t="n">
        <f aca="false">FALSE()</f>
        <v>0</v>
      </c>
      <c r="AG691" s="0" t="n">
        <f aca="false">TRUE()</f>
        <v>1</v>
      </c>
      <c r="AH691" s="0" t="n">
        <f aca="false">TRUE()</f>
        <v>1</v>
      </c>
      <c r="AI691" s="0" t="n">
        <f aca="false">FALSE()</f>
        <v>0</v>
      </c>
      <c r="AJ691" s="0" t="n">
        <f aca="false">FALSE()</f>
        <v>0</v>
      </c>
      <c r="AK691" s="0" t="n">
        <f aca="false">TRUE()</f>
        <v>1</v>
      </c>
      <c r="AL691" s="0" t="s">
        <v>2129</v>
      </c>
      <c r="AM691" s="0" t="n">
        <f aca="false">TRUE()</f>
        <v>1</v>
      </c>
      <c r="AN691" s="0" t="s">
        <v>22719</v>
      </c>
      <c r="AO691" s="0" t="n">
        <v>1</v>
      </c>
      <c r="AP691" s="0" t="s">
        <v>22720</v>
      </c>
      <c r="AQ691" s="0" t="s">
        <v>22721</v>
      </c>
      <c r="AR691" s="0" t="n">
        <f aca="false">TRUE()</f>
        <v>1</v>
      </c>
      <c r="AS691" s="0" t="n">
        <f aca="false">FALSE()</f>
        <v>0</v>
      </c>
      <c r="AT691" s="0" t="n">
        <f aca="false">FALSE()</f>
        <v>0</v>
      </c>
      <c r="AU691" s="0" t="n">
        <f aca="false">FALSE()</f>
        <v>0</v>
      </c>
      <c r="AV691" s="0" t="n">
        <f aca="false">FALSE()</f>
        <v>0</v>
      </c>
      <c r="AW691" s="0" t="n">
        <f aca="false">TRUE()</f>
        <v>1</v>
      </c>
      <c r="AX691" s="380" t="n">
        <v>45215.6881944445</v>
      </c>
      <c r="AY691" s="380" t="n">
        <v>45215.4166666667</v>
      </c>
      <c r="AZ691" s="0" t="n">
        <v>2</v>
      </c>
      <c r="BA691" s="0" t="s">
        <v>18187</v>
      </c>
      <c r="BB691" s="0" t="n">
        <v>0</v>
      </c>
      <c r="BC691" s="380" t="n">
        <v>25569.125</v>
      </c>
      <c r="BD691" s="0" t="s">
        <v>2170</v>
      </c>
      <c r="BE691" s="0" t="s">
        <v>2170</v>
      </c>
      <c r="BF691" s="0" t="s">
        <v>604</v>
      </c>
    </row>
    <row r="692" customFormat="false" ht="15" hidden="false" customHeight="false" outlineLevel="0" collapsed="false">
      <c r="A692" s="0" t="s">
        <v>22722</v>
      </c>
      <c r="B692" s="0" t="s">
        <v>22723</v>
      </c>
      <c r="C692" s="0" t="s">
        <v>22722</v>
      </c>
      <c r="D692" s="0" t="s">
        <v>2133</v>
      </c>
      <c r="E692" s="0" t="s">
        <v>22722</v>
      </c>
      <c r="F692" s="0" t="n">
        <v>1</v>
      </c>
      <c r="G692" s="0" t="s">
        <v>434</v>
      </c>
      <c r="H692" s="0" t="s">
        <v>2170</v>
      </c>
      <c r="I692" s="0" t="s">
        <v>2170</v>
      </c>
      <c r="J692" s="0" t="s">
        <v>2170</v>
      </c>
      <c r="K692" s="0" t="s">
        <v>2170</v>
      </c>
      <c r="L692" s="0" t="s">
        <v>2170</v>
      </c>
      <c r="M692" s="0" t="s">
        <v>2170</v>
      </c>
      <c r="N692" s="0" t="n">
        <f aca="false">FALSE()</f>
        <v>0</v>
      </c>
      <c r="O692" s="0" t="s">
        <v>22724</v>
      </c>
      <c r="P692" s="0" t="s">
        <v>17780</v>
      </c>
      <c r="Q692" s="0" t="n">
        <v>12</v>
      </c>
      <c r="R692" s="380" t="n">
        <v>46532.125</v>
      </c>
      <c r="S692" s="223" t="n">
        <v>1000</v>
      </c>
      <c r="T692" s="0" t="s">
        <v>2132</v>
      </c>
      <c r="U692" s="380" t="n">
        <v>45084.125</v>
      </c>
      <c r="V692" s="380" t="n">
        <v>45092.125</v>
      </c>
      <c r="W692" s="0" t="s">
        <v>2132</v>
      </c>
      <c r="X692" s="0" t="s">
        <v>22725</v>
      </c>
      <c r="Y692" s="0" t="s">
        <v>601</v>
      </c>
      <c r="Z692" s="0" t="s">
        <v>2602</v>
      </c>
      <c r="AA692" s="0" t="s">
        <v>2891</v>
      </c>
      <c r="AB692" s="0" t="s">
        <v>17781</v>
      </c>
      <c r="AC692" s="0" t="n">
        <v>200000</v>
      </c>
      <c r="AD692" s="0" t="n">
        <v>200000</v>
      </c>
      <c r="AE692" s="0" t="n">
        <v>5</v>
      </c>
      <c r="AF692" s="0" t="n">
        <f aca="false">FALSE()</f>
        <v>0</v>
      </c>
      <c r="AG692" s="0" t="n">
        <f aca="false">TRUE()</f>
        <v>1</v>
      </c>
      <c r="AH692" s="0" t="n">
        <f aca="false">TRUE()</f>
        <v>1</v>
      </c>
      <c r="AI692" s="0" t="n">
        <f aca="false">FALSE()</f>
        <v>0</v>
      </c>
      <c r="AJ692" s="0" t="n">
        <f aca="false">FALSE()</f>
        <v>0</v>
      </c>
      <c r="AK692" s="0" t="n">
        <f aca="false">TRUE()</f>
        <v>1</v>
      </c>
      <c r="AL692" s="0" t="s">
        <v>2129</v>
      </c>
      <c r="AM692" s="0" t="n">
        <f aca="false">TRUE()</f>
        <v>1</v>
      </c>
      <c r="AN692" s="0" t="s">
        <v>22726</v>
      </c>
      <c r="AO692" s="0" t="n">
        <v>1</v>
      </c>
      <c r="AP692" s="0" t="s">
        <v>22727</v>
      </c>
      <c r="AQ692" s="0" t="s">
        <v>22728</v>
      </c>
      <c r="AR692" s="0" t="n">
        <f aca="false">TRUE()</f>
        <v>1</v>
      </c>
      <c r="AS692" s="0" t="n">
        <f aca="false">FALSE()</f>
        <v>0</v>
      </c>
      <c r="AT692" s="0" t="n">
        <f aca="false">FALSE()</f>
        <v>0</v>
      </c>
      <c r="AU692" s="0" t="n">
        <f aca="false">FALSE()</f>
        <v>0</v>
      </c>
      <c r="AV692" s="0" t="n">
        <f aca="false">FALSE()</f>
        <v>0</v>
      </c>
      <c r="AW692" s="0" t="n">
        <f aca="false">TRUE()</f>
        <v>1</v>
      </c>
      <c r="AX692" s="380" t="n">
        <v>45092.6875</v>
      </c>
      <c r="AY692" s="380" t="n">
        <v>45092.4166666667</v>
      </c>
      <c r="AZ692" s="0" t="n">
        <v>3</v>
      </c>
      <c r="BA692" s="0" t="s">
        <v>18267</v>
      </c>
      <c r="BB692" s="0" t="n">
        <v>0</v>
      </c>
      <c r="BC692" s="380" t="n">
        <v>46232.125</v>
      </c>
      <c r="BD692" s="0" t="s">
        <v>2170</v>
      </c>
      <c r="BE692" s="0" t="s">
        <v>2170</v>
      </c>
      <c r="BF692" s="0" t="s">
        <v>604</v>
      </c>
    </row>
    <row r="693" customFormat="false" ht="15" hidden="false" customHeight="false" outlineLevel="0" collapsed="false">
      <c r="A693" s="0" t="s">
        <v>22729</v>
      </c>
      <c r="B693" s="0" t="s">
        <v>22730</v>
      </c>
      <c r="C693" s="0" t="s">
        <v>22729</v>
      </c>
      <c r="D693" s="0" t="s">
        <v>2133</v>
      </c>
      <c r="E693" s="0" t="s">
        <v>22729</v>
      </c>
      <c r="F693" s="0" t="n">
        <v>1</v>
      </c>
      <c r="G693" s="0" t="s">
        <v>434</v>
      </c>
      <c r="H693" s="0" t="s">
        <v>2170</v>
      </c>
      <c r="I693" s="0" t="s">
        <v>2170</v>
      </c>
      <c r="J693" s="0" t="s">
        <v>2170</v>
      </c>
      <c r="K693" s="0" t="s">
        <v>2170</v>
      </c>
      <c r="L693" s="0" t="s">
        <v>2170</v>
      </c>
      <c r="M693" s="0" t="s">
        <v>2170</v>
      </c>
      <c r="N693" s="0" t="n">
        <f aca="false">FALSE()</f>
        <v>0</v>
      </c>
      <c r="O693" s="0" t="s">
        <v>22731</v>
      </c>
      <c r="P693" s="0" t="s">
        <v>17780</v>
      </c>
      <c r="Q693" s="0" t="n">
        <v>12</v>
      </c>
      <c r="R693" s="380" t="n">
        <v>47543.125</v>
      </c>
      <c r="S693" s="223" t="n">
        <v>1000</v>
      </c>
      <c r="T693" s="0" t="s">
        <v>2132</v>
      </c>
      <c r="U693" s="380" t="n">
        <v>45730.125</v>
      </c>
      <c r="V693" s="380" t="n">
        <v>45743.125</v>
      </c>
      <c r="W693" s="0" t="s">
        <v>2132</v>
      </c>
      <c r="X693" s="0" t="s">
        <v>19918</v>
      </c>
      <c r="Y693" s="0" t="s">
        <v>601</v>
      </c>
      <c r="Z693" s="0" t="s">
        <v>2602</v>
      </c>
      <c r="AA693" s="0" t="s">
        <v>610</v>
      </c>
      <c r="AB693" s="0" t="s">
        <v>17781</v>
      </c>
      <c r="AC693" s="0" t="n">
        <v>200000</v>
      </c>
      <c r="AD693" s="0" t="n">
        <v>200000</v>
      </c>
      <c r="AE693" s="0" t="n">
        <v>5</v>
      </c>
      <c r="AF693" s="0" t="n">
        <f aca="false">FALSE()</f>
        <v>0</v>
      </c>
      <c r="AG693" s="0" t="n">
        <f aca="false">TRUE()</f>
        <v>1</v>
      </c>
      <c r="AH693" s="0" t="n">
        <f aca="false">TRUE()</f>
        <v>1</v>
      </c>
      <c r="AI693" s="0" t="n">
        <f aca="false">TRUE()</f>
        <v>1</v>
      </c>
      <c r="AJ693" s="0" t="n">
        <f aca="false">FALSE()</f>
        <v>0</v>
      </c>
      <c r="AK693" s="0" t="n">
        <f aca="false">TRUE()</f>
        <v>1</v>
      </c>
      <c r="AL693" s="0" t="s">
        <v>2129</v>
      </c>
      <c r="AM693" s="0" t="n">
        <f aca="false">TRUE()</f>
        <v>1</v>
      </c>
      <c r="AN693" s="0" t="s">
        <v>22732</v>
      </c>
      <c r="AO693" s="0" t="n">
        <v>1</v>
      </c>
      <c r="AP693" s="0" t="s">
        <v>22733</v>
      </c>
      <c r="AQ693" s="0" t="s">
        <v>22734</v>
      </c>
      <c r="AR693" s="0" t="n">
        <f aca="false">TRUE()</f>
        <v>1</v>
      </c>
      <c r="AS693" s="0" t="n">
        <f aca="false">FALSE()</f>
        <v>0</v>
      </c>
      <c r="AT693" s="0" t="n">
        <f aca="false">FALSE()</f>
        <v>0</v>
      </c>
      <c r="AU693" s="0" t="n">
        <f aca="false">FALSE()</f>
        <v>0</v>
      </c>
      <c r="AV693" s="0" t="n">
        <f aca="false">FALSE()</f>
        <v>0</v>
      </c>
      <c r="AW693" s="0" t="n">
        <f aca="false">TRUE()</f>
        <v>1</v>
      </c>
      <c r="AX693" s="380" t="n">
        <v>45743.6458333333</v>
      </c>
      <c r="AY693" s="380" t="n">
        <v>45743.125</v>
      </c>
      <c r="AZ693" s="0" t="n">
        <v>3</v>
      </c>
      <c r="BA693" s="0" t="s">
        <v>21261</v>
      </c>
      <c r="BB693" s="0" t="n">
        <v>0</v>
      </c>
      <c r="BC693" s="380" t="n">
        <v>25569.125</v>
      </c>
      <c r="BD693" s="0" t="s">
        <v>2170</v>
      </c>
      <c r="BE693" s="0" t="s">
        <v>2170</v>
      </c>
      <c r="BF693" s="0" t="s">
        <v>17868</v>
      </c>
    </row>
    <row r="694" customFormat="false" ht="15" hidden="false" customHeight="false" outlineLevel="0" collapsed="false">
      <c r="A694" s="0" t="s">
        <v>22735</v>
      </c>
      <c r="B694" s="0" t="s">
        <v>22736</v>
      </c>
      <c r="C694" s="0" t="s">
        <v>22735</v>
      </c>
      <c r="D694" s="0" t="s">
        <v>2133</v>
      </c>
      <c r="E694" s="0" t="s">
        <v>22735</v>
      </c>
      <c r="F694" s="0" t="n">
        <v>1</v>
      </c>
      <c r="G694" s="0" t="s">
        <v>434</v>
      </c>
      <c r="H694" s="0" t="s">
        <v>2170</v>
      </c>
      <c r="I694" s="0" t="s">
        <v>2170</v>
      </c>
      <c r="J694" s="0" t="s">
        <v>2170</v>
      </c>
      <c r="K694" s="0" t="s">
        <v>2170</v>
      </c>
      <c r="L694" s="0" t="s">
        <v>2170</v>
      </c>
      <c r="M694" s="0" t="s">
        <v>2170</v>
      </c>
      <c r="N694" s="0" t="n">
        <f aca="false">FALSE()</f>
        <v>0</v>
      </c>
      <c r="O694" s="0" t="s">
        <v>22737</v>
      </c>
      <c r="P694" s="0" t="s">
        <v>17780</v>
      </c>
      <c r="Q694" s="0" t="n">
        <v>12</v>
      </c>
      <c r="R694" s="380" t="n">
        <v>47446.125</v>
      </c>
      <c r="S694" s="223" t="n">
        <v>1000</v>
      </c>
      <c r="T694" s="0" t="s">
        <v>2132</v>
      </c>
      <c r="U694" s="380" t="n">
        <v>45639.125</v>
      </c>
      <c r="V694" s="380" t="n">
        <v>45646.125</v>
      </c>
      <c r="W694" s="0" t="s">
        <v>2132</v>
      </c>
      <c r="X694" s="0" t="s">
        <v>19281</v>
      </c>
      <c r="Y694" s="0" t="s">
        <v>601</v>
      </c>
      <c r="Z694" s="0" t="s">
        <v>2602</v>
      </c>
      <c r="AA694" s="0" t="s">
        <v>2114</v>
      </c>
      <c r="AB694" s="0" t="s">
        <v>17781</v>
      </c>
      <c r="AC694" s="0" t="n">
        <v>1000000</v>
      </c>
      <c r="AD694" s="0" t="n">
        <v>1000000</v>
      </c>
      <c r="AE694" s="0" t="n">
        <v>5</v>
      </c>
      <c r="AF694" s="0" t="n">
        <f aca="false">FALSE()</f>
        <v>0</v>
      </c>
      <c r="AG694" s="0" t="n">
        <f aca="false">TRUE()</f>
        <v>1</v>
      </c>
      <c r="AH694" s="0" t="n">
        <f aca="false">TRUE()</f>
        <v>1</v>
      </c>
      <c r="AI694" s="0" t="n">
        <f aca="false">TRUE()</f>
        <v>1</v>
      </c>
      <c r="AJ694" s="0" t="n">
        <f aca="false">FALSE()</f>
        <v>0</v>
      </c>
      <c r="AK694" s="0" t="n">
        <f aca="false">FALSE()</f>
        <v>0</v>
      </c>
      <c r="AL694" s="0" t="s">
        <v>2129</v>
      </c>
      <c r="AM694" s="0" t="n">
        <f aca="false">TRUE()</f>
        <v>1</v>
      </c>
      <c r="AN694" s="0" t="s">
        <v>22738</v>
      </c>
      <c r="AO694" s="0" t="n">
        <v>1</v>
      </c>
      <c r="AP694" s="0" t="s">
        <v>22739</v>
      </c>
      <c r="AQ694" s="0" t="s">
        <v>22740</v>
      </c>
      <c r="AR694" s="0" t="n">
        <f aca="false">TRUE()</f>
        <v>1</v>
      </c>
      <c r="AS694" s="0" t="n">
        <f aca="false">TRUE()</f>
        <v>1</v>
      </c>
      <c r="AT694" s="0" t="n">
        <f aca="false">FALSE()</f>
        <v>0</v>
      </c>
      <c r="AU694" s="0" t="n">
        <f aca="false">FALSE()</f>
        <v>0</v>
      </c>
      <c r="AV694" s="0" t="n">
        <f aca="false">FALSE()</f>
        <v>0</v>
      </c>
      <c r="AW694" s="0" t="n">
        <f aca="false">TRUE()</f>
        <v>1</v>
      </c>
      <c r="AX694" s="380" t="n">
        <v>45646.6875</v>
      </c>
      <c r="AY694" s="380" t="n">
        <v>45646.125</v>
      </c>
      <c r="AZ694" s="0" t="n">
        <v>2</v>
      </c>
      <c r="BA694" s="0" t="s">
        <v>19095</v>
      </c>
      <c r="BB694" s="0" t="n">
        <v>0</v>
      </c>
      <c r="BC694" s="380" t="n">
        <v>46366.125</v>
      </c>
      <c r="BD694" s="0" t="s">
        <v>2170</v>
      </c>
      <c r="BE694" s="0" t="s">
        <v>2170</v>
      </c>
      <c r="BF694" s="0" t="s">
        <v>2118</v>
      </c>
    </row>
    <row r="695" customFormat="false" ht="15" hidden="false" customHeight="false" outlineLevel="0" collapsed="false">
      <c r="A695" s="0" t="s">
        <v>22741</v>
      </c>
      <c r="B695" s="0" t="s">
        <v>22742</v>
      </c>
      <c r="C695" s="0" t="s">
        <v>22741</v>
      </c>
      <c r="D695" s="0" t="s">
        <v>2133</v>
      </c>
      <c r="E695" s="0" t="s">
        <v>22741</v>
      </c>
      <c r="F695" s="0" t="n">
        <v>1</v>
      </c>
      <c r="G695" s="0" t="s">
        <v>434</v>
      </c>
      <c r="H695" s="0" t="s">
        <v>2170</v>
      </c>
      <c r="I695" s="0" t="s">
        <v>2170</v>
      </c>
      <c r="J695" s="0" t="s">
        <v>2170</v>
      </c>
      <c r="K695" s="0" t="s">
        <v>2170</v>
      </c>
      <c r="L695" s="0" t="s">
        <v>2170</v>
      </c>
      <c r="M695" s="0" t="s">
        <v>2170</v>
      </c>
      <c r="N695" s="0" t="n">
        <f aca="false">FALSE()</f>
        <v>0</v>
      </c>
      <c r="O695" s="0" t="s">
        <v>22743</v>
      </c>
      <c r="P695" s="0" t="s">
        <v>17780</v>
      </c>
      <c r="Q695" s="0" t="n">
        <v>4</v>
      </c>
      <c r="R695" s="380" t="n">
        <v>45995.125</v>
      </c>
      <c r="S695" s="223" t="n">
        <v>500</v>
      </c>
      <c r="T695" s="0" t="s">
        <v>2132</v>
      </c>
      <c r="U695" s="380" t="n">
        <v>44519.125</v>
      </c>
      <c r="V695" s="380" t="n">
        <v>44539.125</v>
      </c>
      <c r="W695" s="0" t="s">
        <v>2132</v>
      </c>
      <c r="X695" s="0" t="s">
        <v>22744</v>
      </c>
      <c r="Y695" s="0" t="s">
        <v>601</v>
      </c>
      <c r="Z695" s="0" t="s">
        <v>2602</v>
      </c>
      <c r="AA695" s="0" t="s">
        <v>2451</v>
      </c>
      <c r="AB695" s="0" t="s">
        <v>17781</v>
      </c>
      <c r="AC695" s="0" t="n">
        <v>3000000</v>
      </c>
      <c r="AD695" s="0" t="n">
        <v>3000000</v>
      </c>
      <c r="AE695" s="0" t="n">
        <v>5</v>
      </c>
      <c r="AF695" s="0" t="n">
        <f aca="false">FALSE()</f>
        <v>0</v>
      </c>
      <c r="AG695" s="0" t="n">
        <f aca="false">TRUE()</f>
        <v>1</v>
      </c>
      <c r="AH695" s="0" t="n">
        <f aca="false">TRUE()</f>
        <v>1</v>
      </c>
      <c r="AI695" s="0" t="n">
        <f aca="false">FALSE()</f>
        <v>0</v>
      </c>
      <c r="AJ695" s="0" t="n">
        <f aca="false">FALSE()</f>
        <v>0</v>
      </c>
      <c r="AK695" s="0" t="n">
        <f aca="false">TRUE()</f>
        <v>1</v>
      </c>
      <c r="AL695" s="0" t="s">
        <v>2129</v>
      </c>
      <c r="AM695" s="0" t="n">
        <f aca="false">TRUE()</f>
        <v>1</v>
      </c>
      <c r="AN695" s="0" t="s">
        <v>22745</v>
      </c>
      <c r="AO695" s="0" t="n">
        <v>1</v>
      </c>
      <c r="AP695" s="0" t="s">
        <v>22746</v>
      </c>
      <c r="AQ695" s="0" t="s">
        <v>22747</v>
      </c>
      <c r="AR695" s="0" t="n">
        <f aca="false">TRUE()</f>
        <v>1</v>
      </c>
      <c r="AS695" s="0" t="n">
        <f aca="false">FALSE()</f>
        <v>0</v>
      </c>
      <c r="AT695" s="0" t="n">
        <f aca="false">FALSE()</f>
        <v>0</v>
      </c>
      <c r="AU695" s="0" t="n">
        <f aca="false">FALSE()</f>
        <v>0</v>
      </c>
      <c r="AV695" s="0" t="n">
        <f aca="false">FALSE()</f>
        <v>0</v>
      </c>
      <c r="AW695" s="0" t="n">
        <f aca="false">TRUE()</f>
        <v>1</v>
      </c>
      <c r="AX695" s="380" t="n">
        <v>44539.6201388889</v>
      </c>
      <c r="AY695" s="380" t="n">
        <v>44539.4166666667</v>
      </c>
      <c r="AZ695" s="0" t="n">
        <v>2</v>
      </c>
      <c r="BA695" s="0" t="s">
        <v>22748</v>
      </c>
      <c r="BB695" s="0" t="n">
        <v>0</v>
      </c>
      <c r="BC695" s="380" t="n">
        <v>25569.125</v>
      </c>
      <c r="BD695" s="0" t="s">
        <v>2170</v>
      </c>
      <c r="BE695" s="0" t="s">
        <v>2170</v>
      </c>
      <c r="BF695" s="0" t="s">
        <v>604</v>
      </c>
    </row>
    <row r="696" customFormat="false" ht="15" hidden="false" customHeight="false" outlineLevel="0" collapsed="false">
      <c r="A696" s="0" t="s">
        <v>22749</v>
      </c>
      <c r="B696" s="0" t="s">
        <v>22750</v>
      </c>
      <c r="C696" s="0" t="s">
        <v>22749</v>
      </c>
      <c r="D696" s="0" t="s">
        <v>18364</v>
      </c>
      <c r="E696" s="0" t="s">
        <v>22749</v>
      </c>
      <c r="F696" s="0" t="n">
        <v>1</v>
      </c>
      <c r="G696" s="0" t="s">
        <v>434</v>
      </c>
      <c r="H696" s="0" t="s">
        <v>2170</v>
      </c>
      <c r="I696" s="0" t="s">
        <v>2170</v>
      </c>
      <c r="J696" s="0" t="s">
        <v>2170</v>
      </c>
      <c r="K696" s="0" t="s">
        <v>2170</v>
      </c>
      <c r="L696" s="0" t="s">
        <v>2170</v>
      </c>
      <c r="M696" s="0" t="s">
        <v>2170</v>
      </c>
      <c r="N696" s="0" t="n">
        <f aca="false">FALSE()</f>
        <v>0</v>
      </c>
      <c r="O696" s="0" t="s">
        <v>22751</v>
      </c>
      <c r="P696" s="0" t="s">
        <v>17780</v>
      </c>
      <c r="Q696" s="0" t="n">
        <v>4</v>
      </c>
      <c r="R696" s="380" t="n">
        <v>46933.125</v>
      </c>
      <c r="S696" s="223" t="n">
        <v>1000</v>
      </c>
      <c r="T696" s="0" t="s">
        <v>2132</v>
      </c>
      <c r="U696" s="380" t="n">
        <v>45107.125</v>
      </c>
      <c r="V696" s="380" t="n">
        <v>45113.125</v>
      </c>
      <c r="W696" s="0" t="s">
        <v>2132</v>
      </c>
      <c r="X696" s="0" t="s">
        <v>2170</v>
      </c>
      <c r="Y696" s="0" t="s">
        <v>601</v>
      </c>
      <c r="Z696" s="0" t="s">
        <v>2602</v>
      </c>
      <c r="AA696" s="0" t="s">
        <v>2115</v>
      </c>
      <c r="AB696" s="0" t="s">
        <v>17781</v>
      </c>
      <c r="AC696" s="0" t="n">
        <v>500000</v>
      </c>
      <c r="AD696" s="0" t="n">
        <v>500000</v>
      </c>
      <c r="AE696" s="0" t="n">
        <v>5</v>
      </c>
      <c r="AF696" s="0" t="n">
        <f aca="false">FALSE()</f>
        <v>0</v>
      </c>
      <c r="AG696" s="0" t="n">
        <f aca="false">TRUE()</f>
        <v>1</v>
      </c>
      <c r="AH696" s="0" t="n">
        <f aca="false">TRUE()</f>
        <v>1</v>
      </c>
      <c r="AI696" s="0" t="n">
        <f aca="false">FALSE()</f>
        <v>0</v>
      </c>
      <c r="AJ696" s="0" t="n">
        <f aca="false">FALSE()</f>
        <v>0</v>
      </c>
      <c r="AK696" s="0" t="n">
        <f aca="false">TRUE()</f>
        <v>1</v>
      </c>
      <c r="AL696" s="0" t="s">
        <v>2129</v>
      </c>
      <c r="AM696" s="0" t="n">
        <f aca="false">TRUE()</f>
        <v>1</v>
      </c>
      <c r="AN696" s="0" t="s">
        <v>22752</v>
      </c>
      <c r="AO696" s="0" t="n">
        <v>1</v>
      </c>
      <c r="AP696" s="0" t="s">
        <v>22753</v>
      </c>
      <c r="AQ696" s="0" t="s">
        <v>22754</v>
      </c>
      <c r="AR696" s="0" t="n">
        <f aca="false">TRUE()</f>
        <v>1</v>
      </c>
      <c r="AS696" s="0" t="n">
        <f aca="false">FALSE()</f>
        <v>0</v>
      </c>
      <c r="AT696" s="0" t="n">
        <f aca="false">FALSE()</f>
        <v>0</v>
      </c>
      <c r="AU696" s="0" t="n">
        <f aca="false">FALSE()</f>
        <v>0</v>
      </c>
      <c r="AV696" s="0" t="n">
        <f aca="false">FALSE()</f>
        <v>0</v>
      </c>
      <c r="AW696" s="0" t="n">
        <f aca="false">TRUE()</f>
        <v>1</v>
      </c>
      <c r="AX696" s="380" t="n">
        <v>45113.6875</v>
      </c>
      <c r="AY696" s="380" t="n">
        <v>45113.4166666667</v>
      </c>
      <c r="AZ696" s="0" t="n">
        <v>3</v>
      </c>
      <c r="BA696" s="0" t="s">
        <v>18582</v>
      </c>
      <c r="BB696" s="0" t="n">
        <v>0</v>
      </c>
      <c r="BC696" s="380" t="n">
        <v>46205.125</v>
      </c>
      <c r="BD696" s="0" t="s">
        <v>2170</v>
      </c>
      <c r="BE696" s="0" t="s">
        <v>2170</v>
      </c>
      <c r="BF696" s="0" t="s">
        <v>604</v>
      </c>
    </row>
    <row r="697" customFormat="false" ht="15" hidden="false" customHeight="false" outlineLevel="0" collapsed="false">
      <c r="A697" s="0" t="s">
        <v>22755</v>
      </c>
      <c r="B697" s="0" t="s">
        <v>22756</v>
      </c>
      <c r="C697" s="0" t="s">
        <v>22755</v>
      </c>
      <c r="D697" s="0" t="s">
        <v>2133</v>
      </c>
      <c r="E697" s="0" t="s">
        <v>22755</v>
      </c>
      <c r="F697" s="0" t="n">
        <v>1</v>
      </c>
      <c r="G697" s="0" t="s">
        <v>434</v>
      </c>
      <c r="H697" s="0" t="s">
        <v>2170</v>
      </c>
      <c r="I697" s="0" t="s">
        <v>2170</v>
      </c>
      <c r="J697" s="0" t="s">
        <v>2170</v>
      </c>
      <c r="K697" s="0" t="s">
        <v>2170</v>
      </c>
      <c r="L697" s="0" t="s">
        <v>2170</v>
      </c>
      <c r="M697" s="0" t="s">
        <v>2170</v>
      </c>
      <c r="N697" s="0" t="n">
        <f aca="false">FALSE()</f>
        <v>0</v>
      </c>
      <c r="O697" s="0" t="s">
        <v>22757</v>
      </c>
      <c r="P697" s="0" t="s">
        <v>17780</v>
      </c>
      <c r="Q697" s="0" t="n">
        <v>4</v>
      </c>
      <c r="R697" s="380" t="n">
        <v>55212.125</v>
      </c>
      <c r="S697" s="223" t="n">
        <v>329.2</v>
      </c>
      <c r="T697" s="0" t="s">
        <v>2132</v>
      </c>
      <c r="U697" s="380" t="n">
        <v>44147.125</v>
      </c>
      <c r="V697" s="380" t="n">
        <v>44154.125</v>
      </c>
      <c r="W697" s="0" t="s">
        <v>2132</v>
      </c>
      <c r="X697" s="0" t="s">
        <v>22758</v>
      </c>
      <c r="Y697" s="0" t="s">
        <v>601</v>
      </c>
      <c r="Z697" s="0" t="s">
        <v>2602</v>
      </c>
      <c r="AA697" s="0" t="s">
        <v>610</v>
      </c>
      <c r="AB697" s="0" t="s">
        <v>17781</v>
      </c>
      <c r="AC697" s="0" t="n">
        <v>14018879</v>
      </c>
      <c r="AD697" s="0" t="n">
        <v>14018879</v>
      </c>
      <c r="AE697" s="0" t="n">
        <v>5</v>
      </c>
      <c r="AF697" s="0" t="n">
        <f aca="false">FALSE()</f>
        <v>0</v>
      </c>
      <c r="AG697" s="0" t="n">
        <f aca="false">TRUE()</f>
        <v>1</v>
      </c>
      <c r="AH697" s="0" t="n">
        <f aca="false">TRUE()</f>
        <v>1</v>
      </c>
      <c r="AI697" s="0" t="n">
        <f aca="false">FALSE()</f>
        <v>0</v>
      </c>
      <c r="AJ697" s="0" t="n">
        <f aca="false">FALSE()</f>
        <v>0</v>
      </c>
      <c r="AK697" s="0" t="n">
        <f aca="false">TRUE()</f>
        <v>1</v>
      </c>
      <c r="AL697" s="0" t="s">
        <v>2129</v>
      </c>
      <c r="AM697" s="0" t="n">
        <f aca="false">TRUE()</f>
        <v>1</v>
      </c>
      <c r="AN697" s="0" t="s">
        <v>22759</v>
      </c>
      <c r="AO697" s="0" t="n">
        <v>1</v>
      </c>
      <c r="AP697" s="0" t="s">
        <v>22760</v>
      </c>
      <c r="AQ697" s="0" t="s">
        <v>22761</v>
      </c>
      <c r="AR697" s="0" t="n">
        <f aca="false">TRUE()</f>
        <v>1</v>
      </c>
      <c r="AS697" s="0" t="n">
        <f aca="false">FALSE()</f>
        <v>0</v>
      </c>
      <c r="AT697" s="0" t="n">
        <f aca="false">FALSE()</f>
        <v>0</v>
      </c>
      <c r="AU697" s="0" t="n">
        <f aca="false">FALSE()</f>
        <v>0</v>
      </c>
      <c r="AV697" s="0" t="n">
        <f aca="false">FALSE()</f>
        <v>0</v>
      </c>
      <c r="AW697" s="0" t="n">
        <f aca="false">TRUE()</f>
        <v>1</v>
      </c>
      <c r="AX697" s="380" t="n">
        <v>44154.61875</v>
      </c>
      <c r="AY697" s="380" t="n">
        <v>44154.4166666667</v>
      </c>
      <c r="AZ697" s="0" t="n">
        <v>2</v>
      </c>
      <c r="BA697" s="0" t="s">
        <v>20087</v>
      </c>
      <c r="BB697" s="0" t="n">
        <v>0</v>
      </c>
      <c r="BC697" s="380" t="n">
        <v>25569.125</v>
      </c>
      <c r="BD697" s="0" t="s">
        <v>2170</v>
      </c>
      <c r="BE697" s="0" t="s">
        <v>2170</v>
      </c>
      <c r="BF697" s="0" t="s">
        <v>2118</v>
      </c>
    </row>
    <row r="698" customFormat="false" ht="15" hidden="false" customHeight="false" outlineLevel="0" collapsed="false">
      <c r="A698" s="0" t="s">
        <v>22762</v>
      </c>
      <c r="B698" s="0" t="s">
        <v>22763</v>
      </c>
      <c r="C698" s="0" t="s">
        <v>22762</v>
      </c>
      <c r="D698" s="0" t="s">
        <v>2133</v>
      </c>
      <c r="E698" s="0" t="s">
        <v>22762</v>
      </c>
      <c r="F698" s="0" t="n">
        <v>1</v>
      </c>
      <c r="G698" s="0" t="s">
        <v>434</v>
      </c>
      <c r="H698" s="0" t="s">
        <v>2170</v>
      </c>
      <c r="I698" s="0" t="s">
        <v>2170</v>
      </c>
      <c r="J698" s="0" t="s">
        <v>2170</v>
      </c>
      <c r="K698" s="0" t="s">
        <v>2170</v>
      </c>
      <c r="L698" s="0" t="s">
        <v>2170</v>
      </c>
      <c r="M698" s="0" t="s">
        <v>2170</v>
      </c>
      <c r="N698" s="0" t="n">
        <f aca="false">FALSE()</f>
        <v>0</v>
      </c>
      <c r="O698" s="0" t="s">
        <v>22764</v>
      </c>
      <c r="P698" s="0" t="s">
        <v>17780</v>
      </c>
      <c r="Q698" s="0" t="n">
        <v>2</v>
      </c>
      <c r="R698" s="380" t="n">
        <v>46561.125</v>
      </c>
      <c r="S698" s="223" t="n">
        <v>200000</v>
      </c>
      <c r="T698" s="0" t="s">
        <v>18300</v>
      </c>
      <c r="U698" s="380" t="n">
        <v>45629.125</v>
      </c>
      <c r="V698" s="380" t="n">
        <v>45631.125</v>
      </c>
      <c r="W698" s="0" t="s">
        <v>2170</v>
      </c>
      <c r="X698" s="0" t="s">
        <v>18301</v>
      </c>
      <c r="Y698" s="0" t="s">
        <v>601</v>
      </c>
      <c r="Z698" s="0" t="s">
        <v>2602</v>
      </c>
      <c r="AA698" s="0" t="s">
        <v>600</v>
      </c>
      <c r="AB698" s="0" t="s">
        <v>17848</v>
      </c>
      <c r="AC698" s="0" t="n">
        <v>8861</v>
      </c>
      <c r="AD698" s="0" t="n">
        <v>12023</v>
      </c>
      <c r="AE698" s="0" t="n">
        <v>5</v>
      </c>
      <c r="AF698" s="0" t="n">
        <f aca="false">FALSE()</f>
        <v>0</v>
      </c>
      <c r="AG698" s="0" t="n">
        <f aca="false">TRUE()</f>
        <v>1</v>
      </c>
      <c r="AH698" s="0" t="n">
        <f aca="false">TRUE()</f>
        <v>1</v>
      </c>
      <c r="AI698" s="0" t="n">
        <f aca="false">FALSE()</f>
        <v>0</v>
      </c>
      <c r="AJ698" s="0" t="n">
        <f aca="false">FALSE()</f>
        <v>0</v>
      </c>
      <c r="AK698" s="0" t="n">
        <f aca="false">FALSE()</f>
        <v>0</v>
      </c>
      <c r="AL698" s="0" t="s">
        <v>3129</v>
      </c>
      <c r="AM698" s="0" t="n">
        <f aca="false">TRUE()</f>
        <v>1</v>
      </c>
      <c r="AN698" s="0" t="s">
        <v>22765</v>
      </c>
      <c r="AO698" s="0" t="n">
        <v>1</v>
      </c>
      <c r="AP698" s="0" t="s">
        <v>22766</v>
      </c>
      <c r="AQ698" s="0" t="s">
        <v>22767</v>
      </c>
      <c r="AR698" s="0" t="n">
        <f aca="false">TRUE()</f>
        <v>1</v>
      </c>
      <c r="AS698" s="0" t="n">
        <f aca="false">FALSE()</f>
        <v>0</v>
      </c>
      <c r="AT698" s="0" t="n">
        <f aca="false">FALSE()</f>
        <v>0</v>
      </c>
      <c r="AU698" s="0" t="n">
        <f aca="false">FALSE()</f>
        <v>0</v>
      </c>
      <c r="AV698" s="0" t="n">
        <f aca="false">FALSE()</f>
        <v>0</v>
      </c>
      <c r="AW698" s="0" t="n">
        <f aca="false">TRUE()</f>
        <v>1</v>
      </c>
      <c r="AX698" s="380" t="n">
        <v>45632.6951388889</v>
      </c>
      <c r="AY698" s="380" t="n">
        <v>45632.125</v>
      </c>
      <c r="AZ698" s="0" t="n">
        <v>1</v>
      </c>
      <c r="BA698" s="0" t="s">
        <v>17903</v>
      </c>
      <c r="BB698" s="0" t="n">
        <v>1</v>
      </c>
      <c r="BC698" s="380" t="n">
        <v>25569.125</v>
      </c>
      <c r="BD698" s="0" t="s">
        <v>2170</v>
      </c>
      <c r="BE698" s="0" t="s">
        <v>2170</v>
      </c>
      <c r="BF698" s="0" t="s">
        <v>2118</v>
      </c>
    </row>
    <row r="699" customFormat="false" ht="15" hidden="false" customHeight="false" outlineLevel="0" collapsed="false">
      <c r="A699" s="0" t="s">
        <v>22768</v>
      </c>
      <c r="B699" s="0" t="s">
        <v>22769</v>
      </c>
      <c r="C699" s="0" t="s">
        <v>22768</v>
      </c>
      <c r="D699" s="0" t="s">
        <v>2133</v>
      </c>
      <c r="E699" s="0" t="s">
        <v>22768</v>
      </c>
      <c r="F699" s="0" t="n">
        <v>1</v>
      </c>
      <c r="G699" s="0" t="s">
        <v>434</v>
      </c>
      <c r="H699" s="0" t="s">
        <v>2170</v>
      </c>
      <c r="I699" s="0" t="s">
        <v>2170</v>
      </c>
      <c r="J699" s="0" t="s">
        <v>2170</v>
      </c>
      <c r="K699" s="0" t="s">
        <v>2170</v>
      </c>
      <c r="L699" s="0" t="s">
        <v>2170</v>
      </c>
      <c r="M699" s="0" t="s">
        <v>2170</v>
      </c>
      <c r="N699" s="0" t="n">
        <f aca="false">FALSE()</f>
        <v>0</v>
      </c>
      <c r="O699" s="0" t="s">
        <v>22770</v>
      </c>
      <c r="P699" s="0" t="s">
        <v>17780</v>
      </c>
      <c r="Q699" s="0" t="n">
        <v>4</v>
      </c>
      <c r="R699" s="380" t="n">
        <v>50438.125</v>
      </c>
      <c r="S699" s="223" t="n">
        <v>1000</v>
      </c>
      <c r="T699" s="0" t="s">
        <v>2132</v>
      </c>
      <c r="U699" s="380" t="n">
        <v>44970.125</v>
      </c>
      <c r="V699" s="380" t="n">
        <v>44978.125</v>
      </c>
      <c r="W699" s="0" t="s">
        <v>2132</v>
      </c>
      <c r="X699" s="0" t="s">
        <v>22771</v>
      </c>
      <c r="Y699" s="0" t="s">
        <v>601</v>
      </c>
      <c r="Z699" s="0" t="s">
        <v>2602</v>
      </c>
      <c r="AA699" s="0" t="s">
        <v>2693</v>
      </c>
      <c r="AB699" s="0" t="s">
        <v>17781</v>
      </c>
      <c r="AC699" s="0" t="n">
        <v>12000000</v>
      </c>
      <c r="AD699" s="0" t="n">
        <v>12000000</v>
      </c>
      <c r="AE699" s="0" t="n">
        <v>5</v>
      </c>
      <c r="AF699" s="0" t="n">
        <f aca="false">FALSE()</f>
        <v>0</v>
      </c>
      <c r="AG699" s="0" t="n">
        <f aca="false">TRUE()</f>
        <v>1</v>
      </c>
      <c r="AH699" s="0" t="n">
        <f aca="false">TRUE()</f>
        <v>1</v>
      </c>
      <c r="AI699" s="0" t="n">
        <f aca="false">TRUE()</f>
        <v>1</v>
      </c>
      <c r="AJ699" s="0" t="n">
        <f aca="false">FALSE()</f>
        <v>0</v>
      </c>
      <c r="AK699" s="0" t="n">
        <f aca="false">FALSE()</f>
        <v>0</v>
      </c>
      <c r="AL699" s="0" t="s">
        <v>2129</v>
      </c>
      <c r="AM699" s="0" t="n">
        <f aca="false">TRUE()</f>
        <v>1</v>
      </c>
      <c r="AN699" s="0" t="s">
        <v>22772</v>
      </c>
      <c r="AO699" s="0" t="n">
        <v>1</v>
      </c>
      <c r="AP699" s="0" t="s">
        <v>22773</v>
      </c>
      <c r="AQ699" s="0" t="s">
        <v>22774</v>
      </c>
      <c r="AR699" s="0" t="n">
        <f aca="false">TRUE()</f>
        <v>1</v>
      </c>
      <c r="AS699" s="0" t="n">
        <f aca="false">TRUE()</f>
        <v>1</v>
      </c>
      <c r="AT699" s="0" t="n">
        <f aca="false">FALSE()</f>
        <v>0</v>
      </c>
      <c r="AU699" s="0" t="n">
        <f aca="false">FALSE()</f>
        <v>0</v>
      </c>
      <c r="AV699" s="0" t="n">
        <f aca="false">FALSE()</f>
        <v>0</v>
      </c>
      <c r="AW699" s="0" t="n">
        <f aca="false">FALSE()</f>
        <v>0</v>
      </c>
      <c r="AX699" s="380" t="n">
        <v>45014.7659722222</v>
      </c>
      <c r="AY699" s="380" t="n">
        <v>45014.4166666667</v>
      </c>
      <c r="AZ699" s="0" t="n">
        <v>1</v>
      </c>
      <c r="BA699" s="0" t="s">
        <v>6022</v>
      </c>
      <c r="BB699" s="0" t="n">
        <v>0</v>
      </c>
      <c r="BC699" s="380" t="n">
        <v>46798.125</v>
      </c>
      <c r="BD699" s="0" t="s">
        <v>2170</v>
      </c>
      <c r="BE699" s="0" t="s">
        <v>2170</v>
      </c>
      <c r="BF699" s="0" t="s">
        <v>2118</v>
      </c>
    </row>
    <row r="700" customFormat="false" ht="15" hidden="false" customHeight="false" outlineLevel="0" collapsed="false">
      <c r="A700" s="0" t="s">
        <v>22775</v>
      </c>
      <c r="B700" s="0" t="s">
        <v>22776</v>
      </c>
      <c r="C700" s="0" t="s">
        <v>22775</v>
      </c>
      <c r="D700" s="0" t="s">
        <v>18364</v>
      </c>
      <c r="E700" s="0" t="s">
        <v>22775</v>
      </c>
      <c r="F700" s="0" t="n">
        <v>1</v>
      </c>
      <c r="G700" s="0" t="s">
        <v>434</v>
      </c>
      <c r="H700" s="0" t="s">
        <v>2170</v>
      </c>
      <c r="I700" s="0" t="s">
        <v>2170</v>
      </c>
      <c r="J700" s="0" t="s">
        <v>2170</v>
      </c>
      <c r="K700" s="0" t="s">
        <v>2170</v>
      </c>
      <c r="L700" s="0" t="s">
        <v>2170</v>
      </c>
      <c r="M700" s="0" t="s">
        <v>2170</v>
      </c>
      <c r="N700" s="0" t="n">
        <f aca="false">FALSE()</f>
        <v>0</v>
      </c>
      <c r="O700" s="0" t="s">
        <v>22777</v>
      </c>
      <c r="P700" s="0" t="s">
        <v>17780</v>
      </c>
      <c r="Q700" s="0" t="n">
        <v>12</v>
      </c>
      <c r="R700" s="380" t="n">
        <v>46751.125</v>
      </c>
      <c r="S700" s="223" t="n">
        <v>1000</v>
      </c>
      <c r="T700" s="0" t="s">
        <v>2132</v>
      </c>
      <c r="U700" s="380" t="n">
        <v>45650.125</v>
      </c>
      <c r="V700" s="380" t="n">
        <v>45671.125</v>
      </c>
      <c r="W700" s="0" t="s">
        <v>2132</v>
      </c>
      <c r="X700" s="0" t="s">
        <v>2170</v>
      </c>
      <c r="Y700" s="0" t="s">
        <v>601</v>
      </c>
      <c r="Z700" s="0" t="s">
        <v>2602</v>
      </c>
      <c r="AA700" s="0" t="s">
        <v>2891</v>
      </c>
      <c r="AB700" s="0" t="s">
        <v>17781</v>
      </c>
      <c r="AC700" s="0" t="n">
        <v>100000</v>
      </c>
      <c r="AD700" s="0" t="n">
        <v>100000</v>
      </c>
      <c r="AE700" s="0" t="n">
        <v>5</v>
      </c>
      <c r="AF700" s="0" t="n">
        <f aca="false">FALSE()</f>
        <v>0</v>
      </c>
      <c r="AG700" s="0" t="n">
        <f aca="false">TRUE()</f>
        <v>1</v>
      </c>
      <c r="AH700" s="0" t="n">
        <f aca="false">TRUE()</f>
        <v>1</v>
      </c>
      <c r="AI700" s="0" t="n">
        <f aca="false">FALSE()</f>
        <v>0</v>
      </c>
      <c r="AJ700" s="0" t="n">
        <f aca="false">FALSE()</f>
        <v>0</v>
      </c>
      <c r="AK700" s="0" t="n">
        <f aca="false">FALSE()</f>
        <v>0</v>
      </c>
      <c r="AL700" s="0" t="s">
        <v>2129</v>
      </c>
      <c r="AM700" s="0" t="n">
        <f aca="false">TRUE()</f>
        <v>1</v>
      </c>
      <c r="AN700" s="0" t="s">
        <v>22778</v>
      </c>
      <c r="AO700" s="0" t="n">
        <v>1</v>
      </c>
      <c r="AP700" s="0" t="s">
        <v>22779</v>
      </c>
      <c r="AQ700" s="0" t="s">
        <v>22780</v>
      </c>
      <c r="AR700" s="0" t="n">
        <f aca="false">TRUE()</f>
        <v>1</v>
      </c>
      <c r="AS700" s="0" t="n">
        <f aca="false">FALSE()</f>
        <v>0</v>
      </c>
      <c r="AT700" s="0" t="n">
        <f aca="false">FALSE()</f>
        <v>0</v>
      </c>
      <c r="AU700" s="0" t="n">
        <f aca="false">FALSE()</f>
        <v>0</v>
      </c>
      <c r="AV700" s="0" t="n">
        <f aca="false">FALSE()</f>
        <v>0</v>
      </c>
      <c r="AW700" s="0" t="n">
        <f aca="false">TRUE()</f>
        <v>1</v>
      </c>
      <c r="AX700" s="380" t="n">
        <v>45671.6875</v>
      </c>
      <c r="AY700" s="380" t="n">
        <v>45671.125</v>
      </c>
      <c r="AZ700" s="0" t="n">
        <v>3</v>
      </c>
      <c r="BA700" s="0" t="s">
        <v>22781</v>
      </c>
      <c r="BB700" s="0" t="n">
        <v>0</v>
      </c>
      <c r="BC700" s="380" t="n">
        <v>46211.125</v>
      </c>
      <c r="BD700" s="0" t="s">
        <v>2170</v>
      </c>
      <c r="BE700" s="0" t="s">
        <v>2170</v>
      </c>
      <c r="BF700" s="0" t="s">
        <v>604</v>
      </c>
    </row>
    <row r="701" customFormat="false" ht="15" hidden="false" customHeight="false" outlineLevel="0" collapsed="false">
      <c r="A701" s="0" t="s">
        <v>22782</v>
      </c>
      <c r="B701" s="0" t="s">
        <v>22783</v>
      </c>
      <c r="C701" s="0" t="s">
        <v>22784</v>
      </c>
      <c r="D701" s="0" t="s">
        <v>17896</v>
      </c>
      <c r="E701" s="0" t="s">
        <v>22782</v>
      </c>
      <c r="F701" s="0" t="n">
        <v>1</v>
      </c>
      <c r="G701" s="0" t="s">
        <v>434</v>
      </c>
      <c r="H701" s="0" t="s">
        <v>2596</v>
      </c>
      <c r="I701" s="0" t="s">
        <v>2596</v>
      </c>
      <c r="J701" s="0" t="s">
        <v>2599</v>
      </c>
      <c r="K701" s="0" t="s">
        <v>2170</v>
      </c>
      <c r="L701" s="0" t="s">
        <v>13583</v>
      </c>
      <c r="M701" s="0" t="s">
        <v>2170</v>
      </c>
      <c r="N701" s="0" t="n">
        <f aca="false">FALSE()</f>
        <v>0</v>
      </c>
      <c r="O701" s="0" t="s">
        <v>22785</v>
      </c>
      <c r="P701" s="0" t="s">
        <v>17898</v>
      </c>
      <c r="Q701" s="0" t="n">
        <v>4</v>
      </c>
      <c r="R701" s="380" t="n">
        <v>48451.125</v>
      </c>
      <c r="S701" s="223" t="n">
        <v>1000</v>
      </c>
      <c r="T701" s="0" t="s">
        <v>2132</v>
      </c>
      <c r="U701" s="380" t="n">
        <v>44116.125</v>
      </c>
      <c r="V701" s="380" t="n">
        <v>44118.125</v>
      </c>
      <c r="W701" s="0" t="s">
        <v>2170</v>
      </c>
      <c r="X701" s="0" t="s">
        <v>20287</v>
      </c>
      <c r="Y701" s="0" t="s">
        <v>601</v>
      </c>
      <c r="Z701" s="0" t="s">
        <v>2602</v>
      </c>
      <c r="AA701" s="0" t="s">
        <v>600</v>
      </c>
      <c r="AB701" s="0" t="s">
        <v>17848</v>
      </c>
      <c r="AC701" s="0" t="n">
        <v>350607135</v>
      </c>
      <c r="AD701" s="0" t="n">
        <v>450000000</v>
      </c>
      <c r="AE701" s="0" t="n">
        <v>5</v>
      </c>
      <c r="AF701" s="0" t="n">
        <f aca="false">FALSE()</f>
        <v>0</v>
      </c>
      <c r="AG701" s="0" t="n">
        <f aca="false">TRUE()</f>
        <v>1</v>
      </c>
      <c r="AH701" s="0" t="n">
        <f aca="false">TRUE()</f>
        <v>1</v>
      </c>
      <c r="AI701" s="0" t="n">
        <f aca="false">TRUE()</f>
        <v>1</v>
      </c>
      <c r="AJ701" s="0" t="n">
        <f aca="false">FALSE()</f>
        <v>0</v>
      </c>
      <c r="AK701" s="0" t="n">
        <f aca="false">FALSE()</f>
        <v>0</v>
      </c>
      <c r="AL701" s="0" t="s">
        <v>7337</v>
      </c>
      <c r="AM701" s="0" t="n">
        <f aca="false">TRUE()</f>
        <v>1</v>
      </c>
      <c r="AN701" s="0" t="s">
        <v>22786</v>
      </c>
      <c r="AO701" s="0" t="n">
        <v>1</v>
      </c>
      <c r="AP701" s="0" t="s">
        <v>22787</v>
      </c>
      <c r="AQ701" s="0" t="s">
        <v>22788</v>
      </c>
      <c r="AR701" s="0" t="n">
        <f aca="false">TRUE()</f>
        <v>1</v>
      </c>
      <c r="AS701" s="0" t="n">
        <f aca="false">FALSE()</f>
        <v>0</v>
      </c>
      <c r="AT701" s="0" t="n">
        <f aca="false">FALSE()</f>
        <v>0</v>
      </c>
      <c r="AU701" s="0" t="n">
        <f aca="false">FALSE()</f>
        <v>0</v>
      </c>
      <c r="AV701" s="0" t="n">
        <f aca="false">FALSE()</f>
        <v>0</v>
      </c>
      <c r="AW701" s="0" t="n">
        <f aca="false">TRUE()</f>
        <v>1</v>
      </c>
      <c r="AX701" s="380" t="n">
        <v>44118.6458333333</v>
      </c>
      <c r="AY701" s="380" t="n">
        <v>44118.4166666667</v>
      </c>
      <c r="AZ701" s="0" t="n">
        <v>1</v>
      </c>
      <c r="BA701" s="0" t="s">
        <v>17903</v>
      </c>
      <c r="BB701" s="0" t="n">
        <v>0</v>
      </c>
      <c r="BC701" s="380" t="n">
        <v>25569.125</v>
      </c>
      <c r="BD701" s="0" t="s">
        <v>2599</v>
      </c>
      <c r="BE701" s="0" t="s">
        <v>2170</v>
      </c>
      <c r="BF701" s="0" t="s">
        <v>17868</v>
      </c>
    </row>
    <row r="702" customFormat="false" ht="15" hidden="false" customHeight="false" outlineLevel="0" collapsed="false">
      <c r="A702" s="0" t="s">
        <v>218</v>
      </c>
      <c r="B702" s="0" t="s">
        <v>22789</v>
      </c>
      <c r="C702" s="0" t="s">
        <v>218</v>
      </c>
      <c r="D702" s="0" t="s">
        <v>2133</v>
      </c>
      <c r="E702" s="0" t="s">
        <v>218</v>
      </c>
      <c r="F702" s="0" t="n">
        <v>1</v>
      </c>
      <c r="G702" s="0" t="s">
        <v>434</v>
      </c>
      <c r="H702" s="0" t="s">
        <v>2170</v>
      </c>
      <c r="I702" s="0" t="s">
        <v>2170</v>
      </c>
      <c r="J702" s="0" t="s">
        <v>2170</v>
      </c>
      <c r="K702" s="0" t="s">
        <v>2170</v>
      </c>
      <c r="L702" s="0" t="s">
        <v>2170</v>
      </c>
      <c r="M702" s="0" t="s">
        <v>2170</v>
      </c>
      <c r="N702" s="0" t="n">
        <f aca="false">FALSE()</f>
        <v>0</v>
      </c>
      <c r="O702" s="0" t="s">
        <v>172</v>
      </c>
      <c r="P702" s="0" t="s">
        <v>17838</v>
      </c>
      <c r="Q702" s="0" t="n">
        <v>2</v>
      </c>
      <c r="R702" s="380" t="n">
        <v>46188.125</v>
      </c>
      <c r="S702" s="223" t="n">
        <v>1000</v>
      </c>
      <c r="T702" s="0" t="s">
        <v>2132</v>
      </c>
      <c r="U702" s="380" t="n">
        <v>44344.125</v>
      </c>
      <c r="V702" s="380" t="n">
        <v>44368.125</v>
      </c>
      <c r="W702" s="0" t="s">
        <v>2132</v>
      </c>
      <c r="X702" s="0" t="s">
        <v>22790</v>
      </c>
      <c r="Y702" s="0" t="s">
        <v>601</v>
      </c>
      <c r="Z702" s="0" t="s">
        <v>2602</v>
      </c>
      <c r="AA702" s="0" t="s">
        <v>610</v>
      </c>
      <c r="AB702" s="0" t="s">
        <v>17781</v>
      </c>
      <c r="AC702" s="0" t="n">
        <v>7000000</v>
      </c>
      <c r="AD702" s="0" t="n">
        <v>50000000</v>
      </c>
      <c r="AE702" s="0" t="n">
        <v>5</v>
      </c>
      <c r="AF702" s="0" t="n">
        <f aca="false">FALSE()</f>
        <v>0</v>
      </c>
      <c r="AG702" s="0" t="n">
        <f aca="false">TRUE()</f>
        <v>1</v>
      </c>
      <c r="AH702" s="0" t="n">
        <f aca="false">TRUE()</f>
        <v>1</v>
      </c>
      <c r="AI702" s="0" t="n">
        <f aca="false">FALSE()</f>
        <v>0</v>
      </c>
      <c r="AJ702" s="0" t="n">
        <f aca="false">FALSE()</f>
        <v>0</v>
      </c>
      <c r="AK702" s="0" t="n">
        <f aca="false">FALSE()</f>
        <v>0</v>
      </c>
      <c r="AL702" s="0" t="s">
        <v>2129</v>
      </c>
      <c r="AM702" s="0" t="n">
        <f aca="false">TRUE()</f>
        <v>1</v>
      </c>
      <c r="AN702" s="0" t="s">
        <v>22791</v>
      </c>
      <c r="AO702" s="0" t="n">
        <v>1</v>
      </c>
      <c r="AP702" s="0" t="s">
        <v>22792</v>
      </c>
      <c r="AQ702" s="0" t="s">
        <v>22793</v>
      </c>
      <c r="AR702" s="0" t="n">
        <f aca="false">TRUE()</f>
        <v>1</v>
      </c>
      <c r="AS702" s="0" t="n">
        <f aca="false">FALSE()</f>
        <v>0</v>
      </c>
      <c r="AT702" s="0" t="n">
        <f aca="false">FALSE()</f>
        <v>0</v>
      </c>
      <c r="AU702" s="0" t="n">
        <f aca="false">FALSE()</f>
        <v>0</v>
      </c>
      <c r="AV702" s="0" t="n">
        <f aca="false">FALSE()</f>
        <v>0</v>
      </c>
      <c r="AW702" s="0" t="n">
        <f aca="false">TRUE()</f>
        <v>1</v>
      </c>
      <c r="AX702" s="380" t="n">
        <v>44368.6194444444</v>
      </c>
      <c r="AY702" s="380" t="n">
        <v>44368.4166666667</v>
      </c>
      <c r="AZ702" s="0" t="n">
        <v>1</v>
      </c>
      <c r="BA702" s="0" t="s">
        <v>7388</v>
      </c>
      <c r="BB702" s="0" t="n">
        <v>0</v>
      </c>
      <c r="BC702" s="380" t="n">
        <v>25569.125</v>
      </c>
      <c r="BD702" s="0" t="s">
        <v>2170</v>
      </c>
      <c r="BE702" s="0" t="s">
        <v>2170</v>
      </c>
      <c r="BF702" s="0" t="s">
        <v>2118</v>
      </c>
    </row>
    <row r="703" customFormat="false" ht="15" hidden="false" customHeight="false" outlineLevel="0" collapsed="false">
      <c r="A703" s="0" t="s">
        <v>22794</v>
      </c>
      <c r="B703" s="0" t="s">
        <v>22795</v>
      </c>
      <c r="C703" s="0" t="s">
        <v>22794</v>
      </c>
      <c r="D703" s="0" t="s">
        <v>2133</v>
      </c>
      <c r="E703" s="0" t="s">
        <v>22794</v>
      </c>
      <c r="F703" s="0" t="n">
        <v>1</v>
      </c>
      <c r="G703" s="0" t="s">
        <v>434</v>
      </c>
      <c r="H703" s="0" t="s">
        <v>2170</v>
      </c>
      <c r="I703" s="0" t="s">
        <v>2170</v>
      </c>
      <c r="J703" s="0" t="s">
        <v>2170</v>
      </c>
      <c r="K703" s="0" t="s">
        <v>2170</v>
      </c>
      <c r="L703" s="0" t="s">
        <v>2170</v>
      </c>
      <c r="M703" s="0" t="s">
        <v>2170</v>
      </c>
      <c r="N703" s="0" t="n">
        <f aca="false">FALSE()</f>
        <v>0</v>
      </c>
      <c r="O703" s="0" t="s">
        <v>22796</v>
      </c>
      <c r="P703" s="0" t="s">
        <v>17780</v>
      </c>
      <c r="Q703" s="0" t="n">
        <v>4</v>
      </c>
      <c r="R703" s="380" t="n">
        <v>46378.125</v>
      </c>
      <c r="S703" s="223" t="n">
        <v>400</v>
      </c>
      <c r="T703" s="0" t="s">
        <v>2132</v>
      </c>
      <c r="U703" s="380" t="n">
        <v>44448.125</v>
      </c>
      <c r="V703" s="380" t="n">
        <v>44558.125</v>
      </c>
      <c r="W703" s="0" t="s">
        <v>2132</v>
      </c>
      <c r="X703" s="0" t="s">
        <v>22797</v>
      </c>
      <c r="Y703" s="0" t="s">
        <v>601</v>
      </c>
      <c r="Z703" s="0" t="s">
        <v>2602</v>
      </c>
      <c r="AA703" s="0" t="s">
        <v>610</v>
      </c>
      <c r="AB703" s="0" t="s">
        <v>17781</v>
      </c>
      <c r="AC703" s="0" t="n">
        <v>400000</v>
      </c>
      <c r="AD703" s="0" t="n">
        <v>400000</v>
      </c>
      <c r="AE703" s="0" t="n">
        <v>5</v>
      </c>
      <c r="AF703" s="0" t="n">
        <f aca="false">FALSE()</f>
        <v>0</v>
      </c>
      <c r="AG703" s="0" t="n">
        <f aca="false">TRUE()</f>
        <v>1</v>
      </c>
      <c r="AH703" s="0" t="n">
        <f aca="false">TRUE()</f>
        <v>1</v>
      </c>
      <c r="AI703" s="0" t="n">
        <f aca="false">FALSE()</f>
        <v>0</v>
      </c>
      <c r="AJ703" s="0" t="n">
        <f aca="false">FALSE()</f>
        <v>0</v>
      </c>
      <c r="AK703" s="0" t="n">
        <f aca="false">TRUE()</f>
        <v>1</v>
      </c>
      <c r="AL703" s="0" t="s">
        <v>2129</v>
      </c>
      <c r="AM703" s="0" t="n">
        <f aca="false">TRUE()</f>
        <v>1</v>
      </c>
      <c r="AN703" s="0" t="s">
        <v>22798</v>
      </c>
      <c r="AO703" s="0" t="n">
        <v>1</v>
      </c>
      <c r="AP703" s="0" t="s">
        <v>22799</v>
      </c>
      <c r="AQ703" s="0" t="s">
        <v>22800</v>
      </c>
      <c r="AR703" s="0" t="n">
        <f aca="false">TRUE()</f>
        <v>1</v>
      </c>
      <c r="AS703" s="0" t="n">
        <f aca="false">TRUE()</f>
        <v>1</v>
      </c>
      <c r="AT703" s="0" t="n">
        <f aca="false">FALSE()</f>
        <v>0</v>
      </c>
      <c r="AU703" s="0" t="n">
        <f aca="false">FALSE()</f>
        <v>0</v>
      </c>
      <c r="AV703" s="0" t="n">
        <f aca="false">FALSE()</f>
        <v>0</v>
      </c>
      <c r="AW703" s="0" t="n">
        <f aca="false">FALSE()</f>
        <v>0</v>
      </c>
      <c r="AX703" s="380" t="n">
        <v>44558.6125</v>
      </c>
      <c r="AY703" s="380" t="n">
        <v>44558.4166666667</v>
      </c>
      <c r="AZ703" s="0" t="n">
        <v>2</v>
      </c>
      <c r="BA703" s="0" t="s">
        <v>18129</v>
      </c>
      <c r="BB703" s="0" t="n">
        <v>0</v>
      </c>
      <c r="BC703" s="380" t="n">
        <v>46196.125</v>
      </c>
      <c r="BD703" s="0" t="s">
        <v>2170</v>
      </c>
      <c r="BE703" s="0" t="s">
        <v>2170</v>
      </c>
      <c r="BF703" s="0" t="s">
        <v>2118</v>
      </c>
    </row>
    <row r="704" customFormat="false" ht="15" hidden="false" customHeight="false" outlineLevel="0" collapsed="false">
      <c r="A704" s="0" t="s">
        <v>22801</v>
      </c>
      <c r="B704" s="0" t="s">
        <v>22802</v>
      </c>
      <c r="C704" s="0" t="s">
        <v>22801</v>
      </c>
      <c r="D704" s="0" t="s">
        <v>18630</v>
      </c>
      <c r="E704" s="0" t="s">
        <v>22801</v>
      </c>
      <c r="F704" s="0" t="n">
        <v>1</v>
      </c>
      <c r="G704" s="0" t="s">
        <v>18631</v>
      </c>
      <c r="H704" s="0" t="s">
        <v>2170</v>
      </c>
      <c r="I704" s="0" t="s">
        <v>2170</v>
      </c>
      <c r="J704" s="0" t="s">
        <v>2170</v>
      </c>
      <c r="K704" s="0" t="s">
        <v>2170</v>
      </c>
      <c r="L704" s="0" t="s">
        <v>2170</v>
      </c>
      <c r="M704" s="0" t="s">
        <v>2170</v>
      </c>
      <c r="N704" s="0" t="n">
        <f aca="false">FALSE()</f>
        <v>0</v>
      </c>
      <c r="O704" s="0" t="s">
        <v>22803</v>
      </c>
      <c r="P704" s="0" t="s">
        <v>17780</v>
      </c>
      <c r="Q704" s="0" t="n">
        <v>12</v>
      </c>
      <c r="R704" s="380" t="n">
        <v>46176.125</v>
      </c>
      <c r="S704" s="223" t="n">
        <v>100</v>
      </c>
      <c r="T704" s="0" t="s">
        <v>17929</v>
      </c>
      <c r="U704" s="380" t="n">
        <v>44845.125</v>
      </c>
      <c r="V704" s="380" t="n">
        <v>44916.125</v>
      </c>
      <c r="W704" s="0" t="s">
        <v>17929</v>
      </c>
      <c r="X704" s="0" t="s">
        <v>22804</v>
      </c>
      <c r="Y704" s="0" t="s">
        <v>601</v>
      </c>
      <c r="Z704" s="0" t="s">
        <v>2602</v>
      </c>
      <c r="AA704" s="0" t="s">
        <v>610</v>
      </c>
      <c r="AB704" s="0" t="s">
        <v>17781</v>
      </c>
      <c r="AC704" s="0" t="n">
        <v>175000</v>
      </c>
      <c r="AD704" s="0" t="n">
        <v>175000</v>
      </c>
      <c r="AE704" s="0" t="n">
        <v>5</v>
      </c>
      <c r="AF704" s="0" t="n">
        <f aca="false">FALSE()</f>
        <v>0</v>
      </c>
      <c r="AG704" s="0" t="n">
        <f aca="false">TRUE()</f>
        <v>1</v>
      </c>
      <c r="AH704" s="0" t="n">
        <f aca="false">TRUE()</f>
        <v>1</v>
      </c>
      <c r="AI704" s="0" t="n">
        <f aca="false">FALSE()</f>
        <v>0</v>
      </c>
      <c r="AJ704" s="0" t="n">
        <f aca="false">FALSE()</f>
        <v>0</v>
      </c>
      <c r="AK704" s="0" t="n">
        <f aca="false">FALSE()</f>
        <v>0</v>
      </c>
      <c r="AL704" s="0" t="s">
        <v>3129</v>
      </c>
      <c r="AM704" s="0" t="n">
        <f aca="false">TRUE()</f>
        <v>1</v>
      </c>
      <c r="AN704" s="0" t="s">
        <v>22805</v>
      </c>
      <c r="AO704" s="0" t="n">
        <v>2</v>
      </c>
      <c r="AP704" s="0" t="s">
        <v>22806</v>
      </c>
      <c r="AQ704" s="0" t="s">
        <v>22807</v>
      </c>
      <c r="AR704" s="0" t="n">
        <f aca="false">TRUE()</f>
        <v>1</v>
      </c>
      <c r="AS704" s="0" t="n">
        <f aca="false">TRUE()</f>
        <v>1</v>
      </c>
      <c r="AT704" s="0" t="n">
        <f aca="false">FALSE()</f>
        <v>0</v>
      </c>
      <c r="AU704" s="0" t="n">
        <f aca="false">FALSE()</f>
        <v>0</v>
      </c>
      <c r="AV704" s="0" t="n">
        <f aca="false">FALSE()</f>
        <v>0</v>
      </c>
      <c r="AW704" s="0" t="n">
        <f aca="false">TRUE()</f>
        <v>1</v>
      </c>
      <c r="AX704" s="380" t="n">
        <v>44925.6</v>
      </c>
      <c r="AY704" s="380" t="n">
        <v>44925.4166666667</v>
      </c>
      <c r="AZ704" s="0" t="n">
        <v>2</v>
      </c>
      <c r="BA704" s="0" t="s">
        <v>18030</v>
      </c>
      <c r="BB704" s="0" t="n">
        <v>0</v>
      </c>
      <c r="BC704" s="380" t="n">
        <v>25569.125</v>
      </c>
      <c r="BD704" s="0" t="s">
        <v>2170</v>
      </c>
      <c r="BE704" s="0" t="s">
        <v>2170</v>
      </c>
      <c r="BF704" s="0" t="s">
        <v>2118</v>
      </c>
    </row>
    <row r="705" customFormat="false" ht="15" hidden="false" customHeight="false" outlineLevel="0" collapsed="false">
      <c r="A705" s="0" t="s">
        <v>22808</v>
      </c>
      <c r="B705" s="0" t="s">
        <v>22809</v>
      </c>
      <c r="C705" s="0" t="s">
        <v>22808</v>
      </c>
      <c r="D705" s="0" t="s">
        <v>2133</v>
      </c>
      <c r="E705" s="0" t="s">
        <v>22808</v>
      </c>
      <c r="F705" s="0" t="n">
        <v>1</v>
      </c>
      <c r="G705" s="0" t="s">
        <v>434</v>
      </c>
      <c r="H705" s="0" t="s">
        <v>2170</v>
      </c>
      <c r="I705" s="0" t="s">
        <v>2170</v>
      </c>
      <c r="J705" s="0" t="s">
        <v>2170</v>
      </c>
      <c r="K705" s="0" t="s">
        <v>2170</v>
      </c>
      <c r="L705" s="0" t="s">
        <v>2170</v>
      </c>
      <c r="M705" s="0" t="s">
        <v>2170</v>
      </c>
      <c r="N705" s="0" t="n">
        <f aca="false">FALSE()</f>
        <v>0</v>
      </c>
      <c r="O705" s="0" t="s">
        <v>22810</v>
      </c>
      <c r="P705" s="0" t="s">
        <v>17780</v>
      </c>
      <c r="Q705" s="0" t="n">
        <v>12</v>
      </c>
      <c r="R705" s="380" t="n">
        <v>46485.125</v>
      </c>
      <c r="S705" s="223" t="n">
        <v>1000</v>
      </c>
      <c r="T705" s="0" t="s">
        <v>2132</v>
      </c>
      <c r="U705" s="380" t="n">
        <v>45762.125</v>
      </c>
      <c r="V705" s="380" t="n">
        <v>45765.125</v>
      </c>
      <c r="W705" s="0" t="s">
        <v>2132</v>
      </c>
      <c r="X705" s="0" t="s">
        <v>22811</v>
      </c>
      <c r="AA705" s="0" t="s">
        <v>2114</v>
      </c>
      <c r="AB705" s="0" t="s">
        <v>17781</v>
      </c>
      <c r="AC705" s="0" t="n">
        <v>400000</v>
      </c>
      <c r="AD705" s="0" t="n">
        <v>400000</v>
      </c>
      <c r="AE705" s="0" t="n">
        <v>5</v>
      </c>
      <c r="AF705" s="0" t="n">
        <f aca="false">FALSE()</f>
        <v>0</v>
      </c>
      <c r="AG705" s="0" t="n">
        <f aca="false">TRUE()</f>
        <v>1</v>
      </c>
      <c r="AH705" s="0" t="n">
        <f aca="false">TRUE()</f>
        <v>1</v>
      </c>
      <c r="AI705" s="0" t="n">
        <f aca="false">FALSE()</f>
        <v>0</v>
      </c>
      <c r="AJ705" s="0" t="n">
        <f aca="false">FALSE()</f>
        <v>0</v>
      </c>
      <c r="AK705" s="0" t="n">
        <f aca="false">FALSE()</f>
        <v>0</v>
      </c>
      <c r="AL705" s="0" t="s">
        <v>2129</v>
      </c>
      <c r="AM705" s="0" t="n">
        <f aca="false">TRUE()</f>
        <v>1</v>
      </c>
      <c r="AN705" s="0" t="s">
        <v>22812</v>
      </c>
      <c r="AO705" s="0" t="n">
        <v>1</v>
      </c>
      <c r="AP705" s="0" t="s">
        <v>22813</v>
      </c>
      <c r="AQ705" s="0" t="s">
        <v>22814</v>
      </c>
      <c r="AR705" s="0" t="n">
        <f aca="false">TRUE()</f>
        <v>1</v>
      </c>
      <c r="AS705" s="0" t="n">
        <f aca="false">FALSE()</f>
        <v>0</v>
      </c>
      <c r="AT705" s="0" t="n">
        <f aca="false">FALSE()</f>
        <v>0</v>
      </c>
      <c r="AU705" s="0" t="n">
        <f aca="false">FALSE()</f>
        <v>0</v>
      </c>
      <c r="AV705" s="0" t="n">
        <f aca="false">FALSE()</f>
        <v>0</v>
      </c>
      <c r="AW705" s="0" t="n">
        <f aca="false">TRUE()</f>
        <v>1</v>
      </c>
      <c r="AX705" s="380" t="n">
        <v>45765.6145833333</v>
      </c>
      <c r="AY705" s="380" t="n">
        <v>45765.125</v>
      </c>
      <c r="AZ705" s="0" t="n">
        <v>2</v>
      </c>
      <c r="BA705" s="0" t="s">
        <v>18121</v>
      </c>
      <c r="BB705" s="0" t="n">
        <v>0</v>
      </c>
      <c r="BC705" s="380" t="n">
        <v>25569.125</v>
      </c>
      <c r="BD705" s="0" t="s">
        <v>2170</v>
      </c>
      <c r="BE705" s="0" t="s">
        <v>2170</v>
      </c>
      <c r="BF705" s="0" t="s">
        <v>604</v>
      </c>
    </row>
    <row r="706" customFormat="false" ht="15" hidden="false" customHeight="false" outlineLevel="0" collapsed="false">
      <c r="A706" s="0" t="s">
        <v>22815</v>
      </c>
      <c r="B706" s="0" t="s">
        <v>22816</v>
      </c>
      <c r="C706" s="0" t="s">
        <v>22815</v>
      </c>
      <c r="D706" s="0" t="s">
        <v>2133</v>
      </c>
      <c r="E706" s="0" t="s">
        <v>22815</v>
      </c>
      <c r="F706" s="0" t="n">
        <v>1</v>
      </c>
      <c r="G706" s="0" t="s">
        <v>434</v>
      </c>
      <c r="H706" s="0" t="s">
        <v>2170</v>
      </c>
      <c r="I706" s="0" t="s">
        <v>2170</v>
      </c>
      <c r="J706" s="0" t="s">
        <v>2170</v>
      </c>
      <c r="K706" s="0" t="s">
        <v>2170</v>
      </c>
      <c r="L706" s="0" t="s">
        <v>2170</v>
      </c>
      <c r="M706" s="0" t="s">
        <v>2170</v>
      </c>
      <c r="N706" s="0" t="n">
        <f aca="false">FALSE()</f>
        <v>0</v>
      </c>
      <c r="O706" s="0" t="s">
        <v>22817</v>
      </c>
      <c r="P706" s="0" t="s">
        <v>17838</v>
      </c>
      <c r="Q706" s="0" t="n">
        <v>12</v>
      </c>
      <c r="R706" s="380" t="n">
        <v>47247.125</v>
      </c>
      <c r="S706" s="223" t="n">
        <v>100</v>
      </c>
      <c r="T706" s="0" t="s">
        <v>17929</v>
      </c>
      <c r="U706" s="380" t="n">
        <v>45440.125</v>
      </c>
      <c r="V706" s="380" t="n">
        <v>45447.125</v>
      </c>
      <c r="W706" s="0" t="s">
        <v>17929</v>
      </c>
      <c r="X706" s="0" t="s">
        <v>22818</v>
      </c>
      <c r="Y706" s="0" t="s">
        <v>601</v>
      </c>
      <c r="Z706" s="0" t="s">
        <v>2602</v>
      </c>
      <c r="AA706" s="0" t="s">
        <v>2114</v>
      </c>
      <c r="AB706" s="0" t="s">
        <v>17781</v>
      </c>
      <c r="AC706" s="0" t="n">
        <v>1500000</v>
      </c>
      <c r="AD706" s="0" t="n">
        <v>1500000</v>
      </c>
      <c r="AE706" s="0" t="n">
        <v>5</v>
      </c>
      <c r="AF706" s="0" t="n">
        <f aca="false">FALSE()</f>
        <v>0</v>
      </c>
      <c r="AG706" s="0" t="n">
        <f aca="false">TRUE()</f>
        <v>1</v>
      </c>
      <c r="AH706" s="0" t="n">
        <f aca="false">TRUE()</f>
        <v>1</v>
      </c>
      <c r="AI706" s="0" t="n">
        <f aca="false">FALSE()</f>
        <v>0</v>
      </c>
      <c r="AJ706" s="0" t="n">
        <f aca="false">FALSE()</f>
        <v>0</v>
      </c>
      <c r="AK706" s="0" t="n">
        <f aca="false">FALSE()</f>
        <v>0</v>
      </c>
      <c r="AL706" s="0" t="s">
        <v>3129</v>
      </c>
      <c r="AM706" s="0" t="n">
        <f aca="false">TRUE()</f>
        <v>1</v>
      </c>
      <c r="AN706" s="0" t="s">
        <v>22819</v>
      </c>
      <c r="AO706" s="0" t="n">
        <v>1</v>
      </c>
      <c r="AP706" s="0" t="s">
        <v>22820</v>
      </c>
      <c r="AQ706" s="0" t="s">
        <v>22821</v>
      </c>
      <c r="AR706" s="0" t="n">
        <f aca="false">TRUE()</f>
        <v>1</v>
      </c>
      <c r="AS706" s="0" t="n">
        <f aca="false">FALSE()</f>
        <v>0</v>
      </c>
      <c r="AT706" s="0" t="n">
        <f aca="false">FALSE()</f>
        <v>0</v>
      </c>
      <c r="AU706" s="0" t="n">
        <f aca="false">FALSE()</f>
        <v>0</v>
      </c>
      <c r="AV706" s="0" t="n">
        <f aca="false">FALSE()</f>
        <v>0</v>
      </c>
      <c r="AW706" s="0" t="n">
        <f aca="false">TRUE()</f>
        <v>1</v>
      </c>
      <c r="AX706" s="380" t="n">
        <v>45447.6902777778</v>
      </c>
      <c r="AY706" s="380" t="n">
        <v>45447.125</v>
      </c>
      <c r="AZ706" s="0" t="n">
        <v>2</v>
      </c>
      <c r="BA706" s="0" t="s">
        <v>9454</v>
      </c>
      <c r="BB706" s="0" t="n">
        <v>1</v>
      </c>
      <c r="BC706" s="380" t="n">
        <v>25569.125</v>
      </c>
      <c r="BD706" s="0" t="s">
        <v>2170</v>
      </c>
      <c r="BE706" s="0" t="s">
        <v>2170</v>
      </c>
      <c r="BF706" s="0" t="s">
        <v>2118</v>
      </c>
    </row>
    <row r="707" customFormat="false" ht="15" hidden="false" customHeight="false" outlineLevel="0" collapsed="false">
      <c r="A707" s="0" t="s">
        <v>22822</v>
      </c>
      <c r="B707" s="0" t="s">
        <v>22823</v>
      </c>
      <c r="C707" s="0" t="s">
        <v>22822</v>
      </c>
      <c r="D707" s="0" t="s">
        <v>2133</v>
      </c>
      <c r="E707" s="0" t="s">
        <v>22822</v>
      </c>
      <c r="F707" s="0" t="n">
        <v>1</v>
      </c>
      <c r="G707" s="0" t="s">
        <v>434</v>
      </c>
      <c r="H707" s="0" t="s">
        <v>2170</v>
      </c>
      <c r="I707" s="0" t="s">
        <v>2170</v>
      </c>
      <c r="J707" s="0" t="s">
        <v>2170</v>
      </c>
      <c r="K707" s="0" t="s">
        <v>2170</v>
      </c>
      <c r="L707" s="0" t="s">
        <v>2170</v>
      </c>
      <c r="M707" s="0" t="s">
        <v>2170</v>
      </c>
      <c r="N707" s="0" t="n">
        <f aca="false">FALSE()</f>
        <v>0</v>
      </c>
      <c r="O707" s="0" t="s">
        <v>22824</v>
      </c>
      <c r="P707" s="0" t="s">
        <v>17780</v>
      </c>
      <c r="Q707" s="0" t="n">
        <v>4</v>
      </c>
      <c r="R707" s="380" t="n">
        <v>47830.125</v>
      </c>
      <c r="S707" s="223" t="n">
        <v>1000</v>
      </c>
      <c r="T707" s="0" t="s">
        <v>2132</v>
      </c>
      <c r="U707" s="380" t="n">
        <v>44182.125</v>
      </c>
      <c r="V707" s="380" t="n">
        <v>44190.125</v>
      </c>
      <c r="W707" s="0" t="s">
        <v>2132</v>
      </c>
      <c r="X707" s="0" t="s">
        <v>21210</v>
      </c>
      <c r="Y707" s="0" t="s">
        <v>601</v>
      </c>
      <c r="Z707" s="0" t="s">
        <v>2602</v>
      </c>
      <c r="AA707" s="0" t="s">
        <v>610</v>
      </c>
      <c r="AB707" s="0" t="s">
        <v>17781</v>
      </c>
      <c r="AC707" s="0" t="n">
        <v>350000</v>
      </c>
      <c r="AD707" s="0" t="n">
        <v>350000</v>
      </c>
      <c r="AE707" s="0" t="n">
        <v>5</v>
      </c>
      <c r="AF707" s="0" t="n">
        <f aca="false">FALSE()</f>
        <v>0</v>
      </c>
      <c r="AG707" s="0" t="n">
        <f aca="false">TRUE()</f>
        <v>1</v>
      </c>
      <c r="AH707" s="0" t="n">
        <f aca="false">TRUE()</f>
        <v>1</v>
      </c>
      <c r="AI707" s="0" t="n">
        <f aca="false">FALSE()</f>
        <v>0</v>
      </c>
      <c r="AJ707" s="0" t="n">
        <f aca="false">FALSE()</f>
        <v>0</v>
      </c>
      <c r="AK707" s="0" t="n">
        <f aca="false">FALSE()</f>
        <v>0</v>
      </c>
      <c r="AL707" s="0" t="s">
        <v>2129</v>
      </c>
      <c r="AM707" s="0" t="n">
        <f aca="false">TRUE()</f>
        <v>1</v>
      </c>
      <c r="AN707" s="0" t="s">
        <v>22825</v>
      </c>
      <c r="AO707" s="0" t="n">
        <v>1</v>
      </c>
      <c r="AP707" s="0" t="s">
        <v>22826</v>
      </c>
      <c r="AQ707" s="0" t="s">
        <v>22827</v>
      </c>
      <c r="AR707" s="0" t="n">
        <f aca="false">TRUE()</f>
        <v>1</v>
      </c>
      <c r="AS707" s="0" t="n">
        <f aca="false">FALSE()</f>
        <v>0</v>
      </c>
      <c r="AT707" s="0" t="n">
        <f aca="false">FALSE()</f>
        <v>0</v>
      </c>
      <c r="AU707" s="0" t="n">
        <f aca="false">FALSE()</f>
        <v>0</v>
      </c>
      <c r="AV707" s="0" t="n">
        <f aca="false">FALSE()</f>
        <v>0</v>
      </c>
      <c r="AW707" s="0" t="n">
        <f aca="false">TRUE()</f>
        <v>1</v>
      </c>
      <c r="AX707" s="380" t="n">
        <v>44190.5847222222</v>
      </c>
      <c r="AY707" s="380" t="n">
        <v>44190.4166666667</v>
      </c>
      <c r="AZ707" s="0" t="n">
        <v>3</v>
      </c>
      <c r="BA707" s="0" t="s">
        <v>17910</v>
      </c>
      <c r="BB707" s="0" t="n">
        <v>0</v>
      </c>
      <c r="BC707" s="380" t="n">
        <v>45919.125</v>
      </c>
      <c r="BD707" s="0" t="s">
        <v>2170</v>
      </c>
      <c r="BE707" s="0" t="s">
        <v>2170</v>
      </c>
      <c r="BF707" s="0" t="s">
        <v>604</v>
      </c>
    </row>
    <row r="708" customFormat="false" ht="15" hidden="false" customHeight="false" outlineLevel="0" collapsed="false">
      <c r="A708" s="0" t="s">
        <v>22828</v>
      </c>
      <c r="B708" s="0" t="s">
        <v>22829</v>
      </c>
      <c r="C708" s="0" t="s">
        <v>22828</v>
      </c>
      <c r="D708" s="0" t="s">
        <v>2133</v>
      </c>
      <c r="E708" s="0" t="s">
        <v>22828</v>
      </c>
      <c r="F708" s="0" t="n">
        <v>1</v>
      </c>
      <c r="G708" s="0" t="s">
        <v>434</v>
      </c>
      <c r="H708" s="0" t="s">
        <v>2170</v>
      </c>
      <c r="I708" s="0" t="s">
        <v>2170</v>
      </c>
      <c r="J708" s="0" t="s">
        <v>2170</v>
      </c>
      <c r="K708" s="0" t="s">
        <v>2170</v>
      </c>
      <c r="L708" s="0" t="s">
        <v>2170</v>
      </c>
      <c r="M708" s="0" t="s">
        <v>2170</v>
      </c>
      <c r="N708" s="0" t="n">
        <f aca="false">FALSE()</f>
        <v>0</v>
      </c>
      <c r="O708" s="0" t="s">
        <v>22830</v>
      </c>
      <c r="P708" s="0" t="s">
        <v>17780</v>
      </c>
      <c r="Q708" s="0" t="n">
        <v>12</v>
      </c>
      <c r="R708" s="380" t="n">
        <v>46733.125</v>
      </c>
      <c r="S708" s="223" t="n">
        <v>1000</v>
      </c>
      <c r="T708" s="0" t="s">
        <v>2132</v>
      </c>
      <c r="U708" s="380" t="n">
        <v>45632.125</v>
      </c>
      <c r="V708" s="380" t="n">
        <v>45643.125</v>
      </c>
      <c r="W708" s="0" t="s">
        <v>2132</v>
      </c>
      <c r="X708" s="0" t="s">
        <v>19918</v>
      </c>
      <c r="Y708" s="0" t="s">
        <v>601</v>
      </c>
      <c r="Z708" s="0" t="s">
        <v>2602</v>
      </c>
      <c r="AB708" s="0" t="s">
        <v>17848</v>
      </c>
      <c r="AC708" s="0" t="n">
        <v>6000000</v>
      </c>
      <c r="AD708" s="0" t="n">
        <v>10000000</v>
      </c>
      <c r="AE708" s="0" t="n">
        <v>5</v>
      </c>
      <c r="AF708" s="0" t="n">
        <f aca="false">FALSE()</f>
        <v>0</v>
      </c>
      <c r="AG708" s="0" t="n">
        <f aca="false">TRUE()</f>
        <v>1</v>
      </c>
      <c r="AH708" s="0" t="n">
        <f aca="false">TRUE()</f>
        <v>1</v>
      </c>
      <c r="AI708" s="0" t="n">
        <f aca="false">FALSE()</f>
        <v>0</v>
      </c>
      <c r="AJ708" s="0" t="n">
        <f aca="false">FALSE()</f>
        <v>0</v>
      </c>
      <c r="AK708" s="0" t="n">
        <f aca="false">TRUE()</f>
        <v>1</v>
      </c>
      <c r="AL708" s="0" t="s">
        <v>2129</v>
      </c>
      <c r="AM708" s="0" t="n">
        <f aca="false">TRUE()</f>
        <v>1</v>
      </c>
      <c r="AN708" s="0" t="s">
        <v>22831</v>
      </c>
      <c r="AO708" s="0" t="n">
        <v>1</v>
      </c>
      <c r="AP708" s="0" t="s">
        <v>22832</v>
      </c>
      <c r="AQ708" s="0" t="s">
        <v>22833</v>
      </c>
      <c r="AR708" s="0" t="n">
        <f aca="false">TRUE()</f>
        <v>1</v>
      </c>
      <c r="AS708" s="0" t="n">
        <f aca="false">FALSE()</f>
        <v>0</v>
      </c>
      <c r="AT708" s="0" t="n">
        <f aca="false">FALSE()</f>
        <v>0</v>
      </c>
      <c r="AU708" s="0" t="n">
        <f aca="false">FALSE()</f>
        <v>0</v>
      </c>
      <c r="AV708" s="0" t="n">
        <f aca="false">FALSE()</f>
        <v>0</v>
      </c>
      <c r="AW708" s="0" t="n">
        <f aca="false">TRUE()</f>
        <v>1</v>
      </c>
      <c r="AX708" s="380" t="n">
        <v>45644.4159722222</v>
      </c>
      <c r="AY708" s="380" t="n">
        <v>45644.125</v>
      </c>
      <c r="AZ708" s="0" t="n">
        <v>2</v>
      </c>
      <c r="BA708" s="0" t="s">
        <v>18458</v>
      </c>
      <c r="BB708" s="0" t="n">
        <v>0</v>
      </c>
      <c r="BC708" s="380" t="n">
        <v>25569.125</v>
      </c>
      <c r="BD708" s="0" t="s">
        <v>2170</v>
      </c>
      <c r="BE708" s="0" t="s">
        <v>2170</v>
      </c>
      <c r="BF708" s="0" t="s">
        <v>2118</v>
      </c>
    </row>
    <row r="709" customFormat="false" ht="15" hidden="false" customHeight="false" outlineLevel="0" collapsed="false">
      <c r="A709" s="0" t="s">
        <v>22834</v>
      </c>
      <c r="B709" s="0" t="s">
        <v>22835</v>
      </c>
      <c r="C709" s="0" t="s">
        <v>22834</v>
      </c>
      <c r="D709" s="0" t="s">
        <v>2133</v>
      </c>
      <c r="E709" s="0" t="s">
        <v>22834</v>
      </c>
      <c r="F709" s="0" t="n">
        <v>1</v>
      </c>
      <c r="G709" s="0" t="s">
        <v>434</v>
      </c>
      <c r="H709" s="0" t="s">
        <v>2170</v>
      </c>
      <c r="I709" s="0" t="s">
        <v>2170</v>
      </c>
      <c r="J709" s="0" t="s">
        <v>2170</v>
      </c>
      <c r="K709" s="0" t="s">
        <v>2170</v>
      </c>
      <c r="L709" s="0" t="s">
        <v>2170</v>
      </c>
      <c r="M709" s="0" t="s">
        <v>2170</v>
      </c>
      <c r="N709" s="0" t="n">
        <f aca="false">FALSE()</f>
        <v>0</v>
      </c>
      <c r="O709" s="0" t="s">
        <v>22836</v>
      </c>
      <c r="P709" s="0" t="s">
        <v>17780</v>
      </c>
      <c r="Q709" s="0" t="n">
        <v>12</v>
      </c>
      <c r="R709" s="380" t="n">
        <v>46345.125</v>
      </c>
      <c r="S709" s="223" t="n">
        <v>1000</v>
      </c>
      <c r="T709" s="0" t="s">
        <v>2132</v>
      </c>
      <c r="U709" s="380" t="n">
        <v>45252.125</v>
      </c>
      <c r="V709" s="380" t="n">
        <v>45265.125</v>
      </c>
      <c r="W709" s="0" t="s">
        <v>2132</v>
      </c>
      <c r="X709" s="0" t="s">
        <v>22837</v>
      </c>
      <c r="Y709" s="0" t="s">
        <v>601</v>
      </c>
      <c r="Z709" s="0" t="s">
        <v>2602</v>
      </c>
      <c r="AA709" s="0" t="s">
        <v>2365</v>
      </c>
      <c r="AB709" s="0" t="s">
        <v>17781</v>
      </c>
      <c r="AC709" s="0" t="n">
        <v>300000</v>
      </c>
      <c r="AD709" s="0" t="n">
        <v>300000</v>
      </c>
      <c r="AE709" s="0" t="n">
        <v>5</v>
      </c>
      <c r="AF709" s="0" t="n">
        <f aca="false">FALSE()</f>
        <v>0</v>
      </c>
      <c r="AG709" s="0" t="n">
        <f aca="false">TRUE()</f>
        <v>1</v>
      </c>
      <c r="AH709" s="0" t="n">
        <f aca="false">TRUE()</f>
        <v>1</v>
      </c>
      <c r="AI709" s="0" t="n">
        <f aca="false">FALSE()</f>
        <v>0</v>
      </c>
      <c r="AJ709" s="0" t="n">
        <f aca="false">FALSE()</f>
        <v>0</v>
      </c>
      <c r="AK709" s="0" t="n">
        <f aca="false">TRUE()</f>
        <v>1</v>
      </c>
      <c r="AL709" s="0" t="s">
        <v>2129</v>
      </c>
      <c r="AM709" s="0" t="n">
        <f aca="false">TRUE()</f>
        <v>1</v>
      </c>
      <c r="AN709" s="0" t="s">
        <v>22838</v>
      </c>
      <c r="AO709" s="0" t="n">
        <v>1</v>
      </c>
      <c r="AP709" s="0" t="s">
        <v>22839</v>
      </c>
      <c r="AQ709" s="0" t="s">
        <v>22840</v>
      </c>
      <c r="AR709" s="0" t="n">
        <f aca="false">TRUE()</f>
        <v>1</v>
      </c>
      <c r="AS709" s="0" t="n">
        <f aca="false">FALSE()</f>
        <v>0</v>
      </c>
      <c r="AT709" s="0" t="n">
        <f aca="false">FALSE()</f>
        <v>0</v>
      </c>
      <c r="AU709" s="0" t="n">
        <f aca="false">FALSE()</f>
        <v>0</v>
      </c>
      <c r="AV709" s="0" t="n">
        <f aca="false">FALSE()</f>
        <v>0</v>
      </c>
      <c r="AW709" s="0" t="n">
        <f aca="false">TRUE()</f>
        <v>1</v>
      </c>
      <c r="AX709" s="380" t="n">
        <v>45265.6875</v>
      </c>
      <c r="AY709" s="380" t="n">
        <v>45265.4166666667</v>
      </c>
      <c r="AZ709" s="0" t="n">
        <v>3</v>
      </c>
      <c r="BA709" s="0" t="s">
        <v>22841</v>
      </c>
      <c r="BB709" s="0" t="n">
        <v>0</v>
      </c>
      <c r="BC709" s="380" t="n">
        <v>25569.125</v>
      </c>
      <c r="BD709" s="0" t="s">
        <v>2170</v>
      </c>
      <c r="BE709" s="0" t="s">
        <v>2170</v>
      </c>
      <c r="BF709" s="0" t="s">
        <v>604</v>
      </c>
    </row>
    <row r="710" customFormat="false" ht="15" hidden="false" customHeight="false" outlineLevel="0" collapsed="false">
      <c r="A710" s="0" t="s">
        <v>22842</v>
      </c>
      <c r="B710" s="0" t="s">
        <v>22843</v>
      </c>
      <c r="C710" s="0" t="s">
        <v>22842</v>
      </c>
      <c r="D710" s="0" t="s">
        <v>2133</v>
      </c>
      <c r="E710" s="0" t="s">
        <v>22842</v>
      </c>
      <c r="F710" s="0" t="n">
        <v>1</v>
      </c>
      <c r="G710" s="0" t="s">
        <v>434</v>
      </c>
      <c r="H710" s="0" t="s">
        <v>2170</v>
      </c>
      <c r="I710" s="0" t="s">
        <v>2170</v>
      </c>
      <c r="J710" s="0" t="s">
        <v>2170</v>
      </c>
      <c r="K710" s="0" t="s">
        <v>2170</v>
      </c>
      <c r="L710" s="0" t="s">
        <v>2170</v>
      </c>
      <c r="M710" s="0" t="s">
        <v>2170</v>
      </c>
      <c r="N710" s="0" t="n">
        <f aca="false">FALSE()</f>
        <v>0</v>
      </c>
      <c r="O710" s="0" t="s">
        <v>22844</v>
      </c>
      <c r="P710" s="0" t="s">
        <v>17780</v>
      </c>
      <c r="Q710" s="0" t="n">
        <v>12</v>
      </c>
      <c r="R710" s="380" t="n">
        <v>46884.125</v>
      </c>
      <c r="S710" s="223" t="n">
        <v>1000</v>
      </c>
      <c r="T710" s="0" t="s">
        <v>2132</v>
      </c>
      <c r="U710" s="380" t="n">
        <v>45749.125</v>
      </c>
      <c r="V710" s="380" t="n">
        <v>45804.125</v>
      </c>
      <c r="W710" s="0" t="s">
        <v>2132</v>
      </c>
      <c r="X710" s="0" t="s">
        <v>22845</v>
      </c>
      <c r="Y710" s="0" t="s">
        <v>601</v>
      </c>
      <c r="Z710" s="0" t="s">
        <v>2602</v>
      </c>
      <c r="AA710" s="0" t="s">
        <v>2451</v>
      </c>
      <c r="AB710" s="0" t="s">
        <v>17781</v>
      </c>
      <c r="AC710" s="0" t="n">
        <v>1000000</v>
      </c>
      <c r="AD710" s="0" t="n">
        <v>1000000</v>
      </c>
      <c r="AE710" s="0" t="n">
        <v>5</v>
      </c>
      <c r="AF710" s="0" t="n">
        <f aca="false">FALSE()</f>
        <v>0</v>
      </c>
      <c r="AG710" s="0" t="n">
        <f aca="false">TRUE()</f>
        <v>1</v>
      </c>
      <c r="AH710" s="0" t="n">
        <f aca="false">TRUE()</f>
        <v>1</v>
      </c>
      <c r="AI710" s="0" t="n">
        <f aca="false">FALSE()</f>
        <v>0</v>
      </c>
      <c r="AJ710" s="0" t="n">
        <f aca="false">FALSE()</f>
        <v>0</v>
      </c>
      <c r="AK710" s="0" t="n">
        <f aca="false">FALSE()</f>
        <v>0</v>
      </c>
      <c r="AL710" s="0" t="s">
        <v>2129</v>
      </c>
      <c r="AM710" s="0" t="n">
        <f aca="false">TRUE()</f>
        <v>1</v>
      </c>
      <c r="AN710" s="0" t="s">
        <v>22846</v>
      </c>
      <c r="AO710" s="0" t="n">
        <v>1</v>
      </c>
      <c r="AP710" s="0" t="s">
        <v>22847</v>
      </c>
      <c r="AQ710" s="0" t="s">
        <v>22848</v>
      </c>
      <c r="AR710" s="0" t="n">
        <f aca="false">TRUE()</f>
        <v>1</v>
      </c>
      <c r="AS710" s="0" t="n">
        <f aca="false">FALSE()</f>
        <v>0</v>
      </c>
      <c r="AT710" s="0" t="n">
        <f aca="false">FALSE()</f>
        <v>0</v>
      </c>
      <c r="AU710" s="0" t="n">
        <f aca="false">FALSE()</f>
        <v>0</v>
      </c>
      <c r="AV710" s="0" t="n">
        <f aca="false">FALSE()</f>
        <v>0</v>
      </c>
      <c r="AW710" s="0" t="n">
        <f aca="false">TRUE()</f>
        <v>1</v>
      </c>
      <c r="AX710" s="380" t="n">
        <v>45804.6875</v>
      </c>
      <c r="AY710" s="380" t="n">
        <v>45804.125</v>
      </c>
      <c r="AZ710" s="0" t="n">
        <v>2</v>
      </c>
      <c r="BA710" s="0" t="s">
        <v>20711</v>
      </c>
      <c r="BB710" s="0" t="n">
        <v>0</v>
      </c>
      <c r="BC710" s="380" t="n">
        <v>25569.125</v>
      </c>
      <c r="BD710" s="0" t="s">
        <v>2170</v>
      </c>
      <c r="BE710" s="0" t="s">
        <v>2170</v>
      </c>
      <c r="BF710" s="0" t="s">
        <v>604</v>
      </c>
    </row>
    <row r="711" customFormat="false" ht="15" hidden="false" customHeight="false" outlineLevel="0" collapsed="false">
      <c r="A711" s="0" t="s">
        <v>22849</v>
      </c>
      <c r="B711" s="0" t="s">
        <v>22850</v>
      </c>
      <c r="C711" s="0" t="s">
        <v>22849</v>
      </c>
      <c r="D711" s="0" t="s">
        <v>2133</v>
      </c>
      <c r="E711" s="0" t="s">
        <v>22849</v>
      </c>
      <c r="F711" s="0" t="n">
        <v>1</v>
      </c>
      <c r="G711" s="0" t="s">
        <v>434</v>
      </c>
      <c r="H711" s="0" t="s">
        <v>2170</v>
      </c>
      <c r="I711" s="0" t="s">
        <v>2170</v>
      </c>
      <c r="J711" s="0" t="s">
        <v>2170</v>
      </c>
      <c r="K711" s="0" t="s">
        <v>2170</v>
      </c>
      <c r="L711" s="0" t="s">
        <v>2170</v>
      </c>
      <c r="M711" s="0" t="s">
        <v>2170</v>
      </c>
      <c r="N711" s="0" t="n">
        <f aca="false">FALSE()</f>
        <v>0</v>
      </c>
      <c r="O711" s="0" t="s">
        <v>22851</v>
      </c>
      <c r="P711" s="0" t="s">
        <v>17780</v>
      </c>
      <c r="Q711" s="0" t="n">
        <v>4</v>
      </c>
      <c r="R711" s="380" t="n">
        <v>46652.125</v>
      </c>
      <c r="S711" s="223" t="n">
        <v>1000</v>
      </c>
      <c r="T711" s="0" t="s">
        <v>2132</v>
      </c>
      <c r="U711" s="380" t="n">
        <v>44908.125</v>
      </c>
      <c r="V711" s="380" t="n">
        <v>44914.125</v>
      </c>
      <c r="W711" s="0" t="s">
        <v>2132</v>
      </c>
      <c r="X711" s="0" t="s">
        <v>19977</v>
      </c>
      <c r="Y711" s="0" t="s">
        <v>601</v>
      </c>
      <c r="Z711" s="0" t="s">
        <v>2602</v>
      </c>
      <c r="AA711" s="0" t="s">
        <v>610</v>
      </c>
      <c r="AB711" s="0" t="s">
        <v>17781</v>
      </c>
      <c r="AC711" s="0" t="n">
        <v>30000000</v>
      </c>
      <c r="AD711" s="0" t="n">
        <v>30000000</v>
      </c>
      <c r="AE711" s="0" t="n">
        <v>5</v>
      </c>
      <c r="AF711" s="0" t="n">
        <f aca="false">FALSE()</f>
        <v>0</v>
      </c>
      <c r="AG711" s="0" t="n">
        <f aca="false">TRUE()</f>
        <v>1</v>
      </c>
      <c r="AH711" s="0" t="n">
        <f aca="false">TRUE()</f>
        <v>1</v>
      </c>
      <c r="AI711" s="0" t="n">
        <f aca="false">TRUE()</f>
        <v>1</v>
      </c>
      <c r="AJ711" s="0" t="n">
        <f aca="false">FALSE()</f>
        <v>0</v>
      </c>
      <c r="AK711" s="0" t="n">
        <f aca="false">FALSE()</f>
        <v>0</v>
      </c>
      <c r="AL711" s="0" t="s">
        <v>2129</v>
      </c>
      <c r="AM711" s="0" t="n">
        <f aca="false">TRUE()</f>
        <v>1</v>
      </c>
      <c r="AN711" s="0" t="s">
        <v>22852</v>
      </c>
      <c r="AO711" s="0" t="n">
        <v>1</v>
      </c>
      <c r="AP711" s="0" t="s">
        <v>22853</v>
      </c>
      <c r="AQ711" s="0" t="s">
        <v>22854</v>
      </c>
      <c r="AR711" s="0" t="n">
        <f aca="false">TRUE()</f>
        <v>1</v>
      </c>
      <c r="AS711" s="0" t="n">
        <f aca="false">FALSE()</f>
        <v>0</v>
      </c>
      <c r="AT711" s="0" t="n">
        <f aca="false">FALSE()</f>
        <v>0</v>
      </c>
      <c r="AU711" s="0" t="n">
        <f aca="false">FALSE()</f>
        <v>0</v>
      </c>
      <c r="AV711" s="0" t="n">
        <f aca="false">FALSE()</f>
        <v>0</v>
      </c>
      <c r="AW711" s="0" t="n">
        <f aca="false">TRUE()</f>
        <v>1</v>
      </c>
      <c r="AX711" s="380" t="n">
        <v>44914.6611111111</v>
      </c>
      <c r="AY711" s="380" t="n">
        <v>44914.4166666667</v>
      </c>
      <c r="AZ711" s="0" t="n">
        <v>1</v>
      </c>
      <c r="BA711" s="0" t="s">
        <v>20087</v>
      </c>
      <c r="BB711" s="0" t="n">
        <v>0</v>
      </c>
      <c r="BC711" s="380" t="n">
        <v>25569.125</v>
      </c>
      <c r="BD711" s="0" t="s">
        <v>2170</v>
      </c>
      <c r="BE711" s="0" t="s">
        <v>2170</v>
      </c>
      <c r="BF711" s="0" t="s">
        <v>17868</v>
      </c>
    </row>
    <row r="712" customFormat="false" ht="15" hidden="false" customHeight="false" outlineLevel="0" collapsed="false">
      <c r="A712" s="0" t="s">
        <v>22855</v>
      </c>
      <c r="B712" s="0" t="s">
        <v>22856</v>
      </c>
      <c r="C712" s="0" t="s">
        <v>22855</v>
      </c>
      <c r="D712" s="0" t="s">
        <v>2133</v>
      </c>
      <c r="E712" s="0" t="s">
        <v>22855</v>
      </c>
      <c r="F712" s="0" t="n">
        <v>1</v>
      </c>
      <c r="G712" s="0" t="s">
        <v>434</v>
      </c>
      <c r="H712" s="0" t="s">
        <v>2170</v>
      </c>
      <c r="I712" s="0" t="s">
        <v>2170</v>
      </c>
      <c r="J712" s="0" t="s">
        <v>2170</v>
      </c>
      <c r="K712" s="0" t="s">
        <v>2170</v>
      </c>
      <c r="L712" s="0" t="s">
        <v>2170</v>
      </c>
      <c r="M712" s="0" t="s">
        <v>2170</v>
      </c>
      <c r="N712" s="0" t="n">
        <f aca="false">FALSE()</f>
        <v>0</v>
      </c>
      <c r="O712" s="0" t="s">
        <v>22857</v>
      </c>
      <c r="P712" s="0" t="s">
        <v>17780</v>
      </c>
      <c r="Q712" s="0" t="n">
        <v>4</v>
      </c>
      <c r="R712" s="380" t="n">
        <v>45952.125</v>
      </c>
      <c r="S712" s="223" t="n">
        <v>200</v>
      </c>
      <c r="T712" s="0" t="s">
        <v>2132</v>
      </c>
      <c r="U712" s="380" t="n">
        <v>43025.125</v>
      </c>
      <c r="V712" s="380" t="n">
        <v>43032.125</v>
      </c>
      <c r="W712" s="0" t="s">
        <v>22858</v>
      </c>
      <c r="X712" s="0" t="s">
        <v>22859</v>
      </c>
      <c r="Y712" s="0" t="s">
        <v>601</v>
      </c>
      <c r="Z712" s="0" t="s">
        <v>2602</v>
      </c>
      <c r="AA712" s="0" t="s">
        <v>17847</v>
      </c>
      <c r="AB712" s="0" t="s">
        <v>17848</v>
      </c>
      <c r="AC712" s="0" t="n">
        <v>10000000</v>
      </c>
      <c r="AD712" s="0" t="n">
        <v>10000000</v>
      </c>
      <c r="AE712" s="0" t="n">
        <v>5</v>
      </c>
      <c r="AF712" s="0" t="n">
        <f aca="false">FALSE()</f>
        <v>0</v>
      </c>
      <c r="AG712" s="0" t="n">
        <f aca="false">TRUE()</f>
        <v>1</v>
      </c>
      <c r="AH712" s="0" t="n">
        <f aca="false">TRUE()</f>
        <v>1</v>
      </c>
      <c r="AI712" s="0" t="n">
        <f aca="false">FALSE()</f>
        <v>0</v>
      </c>
      <c r="AJ712" s="0" t="n">
        <f aca="false">FALSE()</f>
        <v>0</v>
      </c>
      <c r="AK712" s="0" t="n">
        <f aca="false">TRUE()</f>
        <v>1</v>
      </c>
      <c r="AL712" s="0" t="s">
        <v>2129</v>
      </c>
      <c r="AM712" s="0" t="n">
        <f aca="false">TRUE()</f>
        <v>1</v>
      </c>
      <c r="AN712" s="0" t="s">
        <v>22860</v>
      </c>
      <c r="AO712" s="0" t="n">
        <v>1</v>
      </c>
      <c r="AP712" s="0" t="s">
        <v>22861</v>
      </c>
      <c r="AQ712" s="0" t="s">
        <v>22862</v>
      </c>
      <c r="AR712" s="0" t="n">
        <f aca="false">TRUE()</f>
        <v>1</v>
      </c>
      <c r="AS712" s="0" t="n">
        <f aca="false">FALSE()</f>
        <v>0</v>
      </c>
      <c r="AT712" s="0" t="n">
        <f aca="false">FALSE()</f>
        <v>0</v>
      </c>
      <c r="AU712" s="0" t="n">
        <f aca="false">FALSE()</f>
        <v>0</v>
      </c>
      <c r="AV712" s="0" t="n">
        <f aca="false">FALSE()</f>
        <v>0</v>
      </c>
      <c r="AW712" s="0" t="n">
        <f aca="false">TRUE()</f>
        <v>1</v>
      </c>
      <c r="AX712" s="380" t="n">
        <v>43167.3770833333</v>
      </c>
      <c r="AY712" s="380" t="n">
        <v>43032.125</v>
      </c>
      <c r="AZ712" s="0" t="n">
        <v>1</v>
      </c>
      <c r="BA712" s="0" t="s">
        <v>22629</v>
      </c>
      <c r="BB712" s="0" t="n">
        <v>0</v>
      </c>
      <c r="BC712" s="380" t="n">
        <v>25569.125</v>
      </c>
      <c r="BD712" s="0" t="s">
        <v>2170</v>
      </c>
      <c r="BE712" s="0" t="s">
        <v>2170</v>
      </c>
      <c r="BF712" s="0" t="s">
        <v>2118</v>
      </c>
    </row>
    <row r="713" customFormat="false" ht="15" hidden="false" customHeight="false" outlineLevel="0" collapsed="false">
      <c r="A713" s="0" t="s">
        <v>22863</v>
      </c>
      <c r="B713" s="0" t="s">
        <v>22864</v>
      </c>
      <c r="C713" s="0" t="s">
        <v>22863</v>
      </c>
      <c r="D713" s="0" t="s">
        <v>2133</v>
      </c>
      <c r="E713" s="0" t="s">
        <v>22863</v>
      </c>
      <c r="F713" s="0" t="n">
        <v>1</v>
      </c>
      <c r="G713" s="0" t="s">
        <v>434</v>
      </c>
      <c r="H713" s="0" t="s">
        <v>2596</v>
      </c>
      <c r="I713" s="0" t="s">
        <v>2596</v>
      </c>
      <c r="J713" s="0" t="s">
        <v>2599</v>
      </c>
      <c r="K713" s="0" t="s">
        <v>2170</v>
      </c>
      <c r="L713" s="0" t="s">
        <v>13583</v>
      </c>
      <c r="M713" s="0" t="s">
        <v>2170</v>
      </c>
      <c r="N713" s="0" t="n">
        <f aca="false">FALSE()</f>
        <v>0</v>
      </c>
      <c r="O713" s="0" t="s">
        <v>22865</v>
      </c>
      <c r="P713" s="0" t="s">
        <v>17780</v>
      </c>
      <c r="Q713" s="0" t="n">
        <v>2</v>
      </c>
      <c r="R713" s="380" t="n">
        <v>48179.125</v>
      </c>
      <c r="S713" s="223" t="n">
        <v>1000</v>
      </c>
      <c r="T713" s="0" t="s">
        <v>2132</v>
      </c>
      <c r="U713" s="380" t="n">
        <v>42083.125</v>
      </c>
      <c r="V713" s="380" t="n">
        <v>42719.125</v>
      </c>
      <c r="W713" s="0" t="s">
        <v>2132</v>
      </c>
      <c r="X713" s="0" t="s">
        <v>22866</v>
      </c>
      <c r="Y713" s="0" t="s">
        <v>601</v>
      </c>
      <c r="Z713" s="0" t="s">
        <v>2602</v>
      </c>
      <c r="AA713" s="0" t="s">
        <v>2115</v>
      </c>
      <c r="AB713" s="0" t="s">
        <v>17848</v>
      </c>
      <c r="AC713" s="0" t="n">
        <v>15000000</v>
      </c>
      <c r="AD713" s="0" t="n">
        <v>15000000</v>
      </c>
      <c r="AE713" s="0" t="n">
        <v>5</v>
      </c>
      <c r="AF713" s="0" t="n">
        <f aca="false">FALSE()</f>
        <v>0</v>
      </c>
      <c r="AG713" s="0" t="n">
        <f aca="false">TRUE()</f>
        <v>1</v>
      </c>
      <c r="AH713" s="0" t="n">
        <f aca="false">TRUE()</f>
        <v>1</v>
      </c>
      <c r="AI713" s="0" t="n">
        <f aca="false">FALSE()</f>
        <v>0</v>
      </c>
      <c r="AJ713" s="0" t="n">
        <f aca="false">FALSE()</f>
        <v>0</v>
      </c>
      <c r="AK713" s="0" t="n">
        <f aca="false">FALSE()</f>
        <v>0</v>
      </c>
      <c r="AL713" s="0" t="s">
        <v>2129</v>
      </c>
      <c r="AM713" s="0" t="n">
        <f aca="false">TRUE()</f>
        <v>1</v>
      </c>
      <c r="AN713" s="0" t="s">
        <v>22867</v>
      </c>
      <c r="AO713" s="0" t="n">
        <v>1</v>
      </c>
      <c r="AP713" s="0" t="s">
        <v>22868</v>
      </c>
      <c r="AQ713" s="0" t="s">
        <v>22869</v>
      </c>
      <c r="AR713" s="0" t="n">
        <f aca="false">TRUE()</f>
        <v>1</v>
      </c>
      <c r="AS713" s="0" t="n">
        <f aca="false">FALSE()</f>
        <v>0</v>
      </c>
      <c r="AT713" s="0" t="n">
        <f aca="false">FALSE()</f>
        <v>0</v>
      </c>
      <c r="AU713" s="0" t="n">
        <f aca="false">FALSE()</f>
        <v>0</v>
      </c>
      <c r="AV713" s="0" t="n">
        <f aca="false">FALSE()</f>
        <v>0</v>
      </c>
      <c r="AW713" s="0" t="n">
        <f aca="false">TRUE()</f>
        <v>1</v>
      </c>
      <c r="AX713" s="380" t="n">
        <v>43754.6756944444</v>
      </c>
      <c r="AY713" s="380" t="n">
        <v>43754.4166666667</v>
      </c>
      <c r="AZ713" s="0" t="n">
        <v>0</v>
      </c>
      <c r="BA713" s="0" t="s">
        <v>17962</v>
      </c>
      <c r="BB713" s="0" t="n">
        <v>0</v>
      </c>
      <c r="BC713" s="380" t="n">
        <v>25569.125</v>
      </c>
      <c r="BD713" s="0" t="s">
        <v>2599</v>
      </c>
      <c r="BE713" s="0" t="s">
        <v>2170</v>
      </c>
      <c r="BF713" s="0" t="s">
        <v>2118</v>
      </c>
    </row>
    <row r="714" customFormat="false" ht="15" hidden="false" customHeight="false" outlineLevel="0" collapsed="false">
      <c r="A714" s="0" t="s">
        <v>22870</v>
      </c>
      <c r="B714" s="0" t="s">
        <v>22871</v>
      </c>
      <c r="C714" s="0" t="s">
        <v>22870</v>
      </c>
      <c r="D714" s="0" t="s">
        <v>2133</v>
      </c>
      <c r="E714" s="0" t="s">
        <v>22870</v>
      </c>
      <c r="F714" s="0" t="n">
        <v>1</v>
      </c>
      <c r="G714" s="0" t="s">
        <v>434</v>
      </c>
      <c r="H714" s="0" t="s">
        <v>2170</v>
      </c>
      <c r="I714" s="0" t="s">
        <v>2170</v>
      </c>
      <c r="J714" s="0" t="s">
        <v>2170</v>
      </c>
      <c r="K714" s="0" t="s">
        <v>2170</v>
      </c>
      <c r="L714" s="0" t="s">
        <v>2170</v>
      </c>
      <c r="M714" s="0" t="s">
        <v>2170</v>
      </c>
      <c r="N714" s="0" t="n">
        <f aca="false">FALSE()</f>
        <v>0</v>
      </c>
      <c r="O714" s="0" t="s">
        <v>22872</v>
      </c>
      <c r="P714" s="0" t="s">
        <v>17780</v>
      </c>
      <c r="Q714" s="0" t="n">
        <v>4</v>
      </c>
      <c r="R714" s="380" t="n">
        <v>47101.125</v>
      </c>
      <c r="S714" s="223" t="n">
        <v>1000</v>
      </c>
      <c r="T714" s="0" t="s">
        <v>2132</v>
      </c>
      <c r="U714" s="380" t="n">
        <v>44544.125</v>
      </c>
      <c r="V714" s="380" t="n">
        <v>44553.125</v>
      </c>
      <c r="W714" s="0" t="s">
        <v>2170</v>
      </c>
      <c r="X714" s="0" t="s">
        <v>22873</v>
      </c>
      <c r="Y714" s="0" t="s">
        <v>601</v>
      </c>
      <c r="Z714" s="0" t="s">
        <v>2602</v>
      </c>
      <c r="AA714" s="0" t="s">
        <v>17847</v>
      </c>
      <c r="AB714" s="0" t="s">
        <v>17848</v>
      </c>
      <c r="AC714" s="0" t="n">
        <v>2000000</v>
      </c>
      <c r="AD714" s="0" t="n">
        <v>2000000</v>
      </c>
      <c r="AE714" s="0" t="n">
        <v>5</v>
      </c>
      <c r="AF714" s="0" t="n">
        <f aca="false">FALSE()</f>
        <v>0</v>
      </c>
      <c r="AG714" s="0" t="n">
        <f aca="false">TRUE()</f>
        <v>1</v>
      </c>
      <c r="AH714" s="0" t="n">
        <f aca="false">TRUE()</f>
        <v>1</v>
      </c>
      <c r="AI714" s="0" t="n">
        <f aca="false">FALSE()</f>
        <v>0</v>
      </c>
      <c r="AJ714" s="0" t="n">
        <f aca="false">FALSE()</f>
        <v>0</v>
      </c>
      <c r="AK714" s="0" t="n">
        <f aca="false">TRUE()</f>
        <v>1</v>
      </c>
      <c r="AL714" s="0" t="s">
        <v>2129</v>
      </c>
      <c r="AM714" s="0" t="n">
        <f aca="false">TRUE()</f>
        <v>1</v>
      </c>
      <c r="AN714" s="0" t="s">
        <v>22874</v>
      </c>
      <c r="AO714" s="0" t="n">
        <v>1</v>
      </c>
      <c r="AP714" s="0" t="s">
        <v>22875</v>
      </c>
      <c r="AQ714" s="0" t="s">
        <v>22876</v>
      </c>
      <c r="AR714" s="0" t="n">
        <f aca="false">TRUE()</f>
        <v>1</v>
      </c>
      <c r="AS714" s="0" t="n">
        <f aca="false">FALSE()</f>
        <v>0</v>
      </c>
      <c r="AT714" s="0" t="n">
        <f aca="false">FALSE()</f>
        <v>0</v>
      </c>
      <c r="AU714" s="0" t="n">
        <f aca="false">FALSE()</f>
        <v>0</v>
      </c>
      <c r="AV714" s="0" t="n">
        <f aca="false">FALSE()</f>
        <v>0</v>
      </c>
      <c r="AW714" s="0" t="n">
        <f aca="false">TRUE()</f>
        <v>1</v>
      </c>
      <c r="AX714" s="380" t="n">
        <v>44553.6548611111</v>
      </c>
      <c r="AY714" s="380" t="n">
        <v>44553.4166666667</v>
      </c>
      <c r="AZ714" s="0" t="n">
        <v>1</v>
      </c>
      <c r="BA714" s="0" t="s">
        <v>22877</v>
      </c>
      <c r="BB714" s="0" t="n">
        <v>0</v>
      </c>
      <c r="BC714" s="380" t="n">
        <v>25569.125</v>
      </c>
      <c r="BD714" s="0" t="s">
        <v>2170</v>
      </c>
      <c r="BE714" s="0" t="s">
        <v>2170</v>
      </c>
      <c r="BF714" s="0" t="s">
        <v>2118</v>
      </c>
    </row>
    <row r="715" customFormat="false" ht="15" hidden="false" customHeight="false" outlineLevel="0" collapsed="false">
      <c r="A715" s="0" t="s">
        <v>22878</v>
      </c>
      <c r="B715" s="0" t="s">
        <v>22879</v>
      </c>
      <c r="C715" s="0" t="s">
        <v>22878</v>
      </c>
      <c r="D715" s="0" t="s">
        <v>2133</v>
      </c>
      <c r="E715" s="0" t="s">
        <v>22878</v>
      </c>
      <c r="F715" s="0" t="n">
        <v>1</v>
      </c>
      <c r="G715" s="0" t="s">
        <v>434</v>
      </c>
      <c r="H715" s="0" t="s">
        <v>2170</v>
      </c>
      <c r="I715" s="0" t="s">
        <v>2170</v>
      </c>
      <c r="J715" s="0" t="s">
        <v>2170</v>
      </c>
      <c r="K715" s="0" t="s">
        <v>2170</v>
      </c>
      <c r="L715" s="0" t="s">
        <v>2170</v>
      </c>
      <c r="M715" s="0" t="s">
        <v>2170</v>
      </c>
      <c r="N715" s="0" t="n">
        <f aca="false">FALSE()</f>
        <v>0</v>
      </c>
      <c r="O715" s="0" t="s">
        <v>22880</v>
      </c>
      <c r="P715" s="0" t="s">
        <v>17780</v>
      </c>
      <c r="Q715" s="0" t="n">
        <v>4</v>
      </c>
      <c r="R715" s="380" t="n">
        <v>47213.125</v>
      </c>
      <c r="S715" s="223" t="n">
        <v>1000</v>
      </c>
      <c r="T715" s="0" t="s">
        <v>2132</v>
      </c>
      <c r="U715" s="380" t="n">
        <v>45384.125</v>
      </c>
      <c r="V715" s="380" t="n">
        <v>45393.125</v>
      </c>
      <c r="W715" s="0" t="s">
        <v>2132</v>
      </c>
      <c r="X715" s="0" t="s">
        <v>21862</v>
      </c>
      <c r="Y715" s="0" t="s">
        <v>601</v>
      </c>
      <c r="Z715" s="0" t="s">
        <v>2602</v>
      </c>
      <c r="AA715" s="0" t="s">
        <v>17847</v>
      </c>
      <c r="AB715" s="0" t="s">
        <v>17848</v>
      </c>
      <c r="AC715" s="0" t="n">
        <v>3000000</v>
      </c>
      <c r="AD715" s="0" t="n">
        <v>3000000</v>
      </c>
      <c r="AE715" s="0" t="n">
        <v>5</v>
      </c>
      <c r="AF715" s="0" t="n">
        <f aca="false">FALSE()</f>
        <v>0</v>
      </c>
      <c r="AG715" s="0" t="n">
        <f aca="false">TRUE()</f>
        <v>1</v>
      </c>
      <c r="AH715" s="0" t="n">
        <f aca="false">TRUE()</f>
        <v>1</v>
      </c>
      <c r="AI715" s="0" t="n">
        <f aca="false">FALSE()</f>
        <v>0</v>
      </c>
      <c r="AJ715" s="0" t="n">
        <f aca="false">FALSE()</f>
        <v>0</v>
      </c>
      <c r="AK715" s="0" t="n">
        <f aca="false">TRUE()</f>
        <v>1</v>
      </c>
      <c r="AL715" s="0" t="s">
        <v>2129</v>
      </c>
      <c r="AM715" s="0" t="n">
        <f aca="false">TRUE()</f>
        <v>1</v>
      </c>
      <c r="AN715" s="0" t="s">
        <v>22881</v>
      </c>
      <c r="AO715" s="0" t="n">
        <v>1</v>
      </c>
      <c r="AP715" s="0" t="s">
        <v>22882</v>
      </c>
      <c r="AQ715" s="0" t="s">
        <v>22883</v>
      </c>
      <c r="AR715" s="0" t="n">
        <f aca="false">TRUE()</f>
        <v>1</v>
      </c>
      <c r="AS715" s="0" t="n">
        <f aca="false">FALSE()</f>
        <v>0</v>
      </c>
      <c r="AT715" s="0" t="n">
        <f aca="false">FALSE()</f>
        <v>0</v>
      </c>
      <c r="AU715" s="0" t="n">
        <f aca="false">FALSE()</f>
        <v>0</v>
      </c>
      <c r="AV715" s="0" t="n">
        <f aca="false">FALSE()</f>
        <v>0</v>
      </c>
      <c r="AW715" s="0" t="n">
        <f aca="false">TRUE()</f>
        <v>1</v>
      </c>
      <c r="AX715" s="380" t="n">
        <v>45393.625</v>
      </c>
      <c r="AY715" s="380" t="n">
        <v>45393.125</v>
      </c>
      <c r="AZ715" s="0" t="n">
        <v>2</v>
      </c>
      <c r="BA715" s="0" t="s">
        <v>17852</v>
      </c>
      <c r="BB715" s="0" t="n">
        <v>0</v>
      </c>
      <c r="BC715" s="380" t="n">
        <v>25569.125</v>
      </c>
      <c r="BD715" s="0" t="s">
        <v>2170</v>
      </c>
      <c r="BE715" s="0" t="s">
        <v>2170</v>
      </c>
      <c r="BF715" s="0" t="s">
        <v>2118</v>
      </c>
    </row>
    <row r="716" customFormat="false" ht="15" hidden="false" customHeight="false" outlineLevel="0" collapsed="false">
      <c r="A716" s="0" t="s">
        <v>22884</v>
      </c>
      <c r="B716" s="0" t="s">
        <v>22885</v>
      </c>
      <c r="C716" s="0" t="s">
        <v>22884</v>
      </c>
      <c r="D716" s="0" t="s">
        <v>2133</v>
      </c>
      <c r="E716" s="0" t="s">
        <v>22884</v>
      </c>
      <c r="F716" s="0" t="n">
        <v>1</v>
      </c>
      <c r="G716" s="0" t="s">
        <v>434</v>
      </c>
      <c r="H716" s="0" t="s">
        <v>2170</v>
      </c>
      <c r="I716" s="0" t="s">
        <v>2170</v>
      </c>
      <c r="J716" s="0" t="s">
        <v>2170</v>
      </c>
      <c r="K716" s="0" t="s">
        <v>2170</v>
      </c>
      <c r="L716" s="0" t="s">
        <v>2170</v>
      </c>
      <c r="M716" s="0" t="s">
        <v>2170</v>
      </c>
      <c r="N716" s="0" t="n">
        <f aca="false">FALSE()</f>
        <v>0</v>
      </c>
      <c r="O716" s="0" t="s">
        <v>22886</v>
      </c>
      <c r="P716" s="0" t="s">
        <v>17780</v>
      </c>
      <c r="Q716" s="0" t="n">
        <v>2</v>
      </c>
      <c r="R716" s="380" t="n">
        <v>46863.125</v>
      </c>
      <c r="S716" s="223" t="n">
        <v>1000</v>
      </c>
      <c r="T716" s="0" t="s">
        <v>2132</v>
      </c>
      <c r="U716" s="380" t="n">
        <v>45033.125</v>
      </c>
      <c r="V716" s="380" t="n">
        <v>45043.125</v>
      </c>
      <c r="W716" s="0" t="s">
        <v>2132</v>
      </c>
      <c r="X716" s="0" t="s">
        <v>22887</v>
      </c>
      <c r="Y716" s="0" t="s">
        <v>6426</v>
      </c>
      <c r="Z716" s="0" t="s">
        <v>6427</v>
      </c>
      <c r="AA716" s="0" t="s">
        <v>610</v>
      </c>
      <c r="AB716" s="0" t="s">
        <v>17781</v>
      </c>
      <c r="AC716" s="0" t="n">
        <v>15000000</v>
      </c>
      <c r="AD716" s="0" t="n">
        <v>15000000</v>
      </c>
      <c r="AE716" s="0" t="n">
        <v>5</v>
      </c>
      <c r="AF716" s="0" t="n">
        <f aca="false">FALSE()</f>
        <v>0</v>
      </c>
      <c r="AG716" s="0" t="n">
        <f aca="false">TRUE()</f>
        <v>1</v>
      </c>
      <c r="AH716" s="0" t="n">
        <f aca="false">TRUE()</f>
        <v>1</v>
      </c>
      <c r="AI716" s="0" t="n">
        <f aca="false">TRUE()</f>
        <v>1</v>
      </c>
      <c r="AJ716" s="0" t="n">
        <f aca="false">FALSE()</f>
        <v>0</v>
      </c>
      <c r="AK716" s="0" t="n">
        <f aca="false">FALSE()</f>
        <v>0</v>
      </c>
      <c r="AL716" s="0" t="s">
        <v>2129</v>
      </c>
      <c r="AM716" s="0" t="n">
        <f aca="false">TRUE()</f>
        <v>1</v>
      </c>
      <c r="AN716" s="0" t="s">
        <v>22888</v>
      </c>
      <c r="AO716" s="0" t="n">
        <v>1</v>
      </c>
      <c r="AP716" s="0" t="s">
        <v>22889</v>
      </c>
      <c r="AQ716" s="0" t="s">
        <v>22890</v>
      </c>
      <c r="AR716" s="0" t="n">
        <f aca="false">FALSE()</f>
        <v>0</v>
      </c>
      <c r="AS716" s="0" t="n">
        <f aca="false">FALSE()</f>
        <v>0</v>
      </c>
      <c r="AT716" s="0" t="n">
        <f aca="false">FALSE()</f>
        <v>0</v>
      </c>
      <c r="AU716" s="0" t="n">
        <f aca="false">FALSE()</f>
        <v>0</v>
      </c>
      <c r="AV716" s="0" t="n">
        <f aca="false">FALSE()</f>
        <v>0</v>
      </c>
      <c r="AW716" s="0" t="n">
        <f aca="false">FALSE()</f>
        <v>0</v>
      </c>
      <c r="AX716" s="380" t="n">
        <v>45043.7159722222</v>
      </c>
      <c r="AY716" s="380" t="n">
        <v>45043.4166666667</v>
      </c>
      <c r="AZ716" s="0" t="n">
        <v>2</v>
      </c>
      <c r="BA716" s="0" t="s">
        <v>18862</v>
      </c>
      <c r="BB716" s="0" t="n">
        <v>0</v>
      </c>
      <c r="BC716" s="380" t="n">
        <v>25569.125</v>
      </c>
      <c r="BD716" s="0" t="s">
        <v>2170</v>
      </c>
      <c r="BE716" s="0" t="s">
        <v>2170</v>
      </c>
      <c r="BF716" s="0" t="s">
        <v>17868</v>
      </c>
    </row>
    <row r="717" customFormat="false" ht="15" hidden="false" customHeight="false" outlineLevel="0" collapsed="false">
      <c r="A717" s="0" t="s">
        <v>22891</v>
      </c>
      <c r="B717" s="0" t="s">
        <v>22892</v>
      </c>
      <c r="C717" s="0" t="s">
        <v>22893</v>
      </c>
      <c r="D717" s="0" t="s">
        <v>17896</v>
      </c>
      <c r="E717" s="0" t="s">
        <v>22891</v>
      </c>
      <c r="F717" s="0" t="n">
        <v>1</v>
      </c>
      <c r="G717" s="0" t="s">
        <v>434</v>
      </c>
      <c r="H717" s="0" t="s">
        <v>2596</v>
      </c>
      <c r="I717" s="0" t="s">
        <v>2596</v>
      </c>
      <c r="J717" s="0" t="s">
        <v>2599</v>
      </c>
      <c r="K717" s="0" t="s">
        <v>2170</v>
      </c>
      <c r="L717" s="0" t="s">
        <v>13583</v>
      </c>
      <c r="M717" s="0" t="s">
        <v>2170</v>
      </c>
      <c r="N717" s="0" t="n">
        <f aca="false">FALSE()</f>
        <v>0</v>
      </c>
      <c r="O717" s="0" t="s">
        <v>22894</v>
      </c>
      <c r="P717" s="0" t="s">
        <v>17898</v>
      </c>
      <c r="Q717" s="0" t="n">
        <v>2</v>
      </c>
      <c r="R717" s="380" t="n">
        <v>48339.125</v>
      </c>
      <c r="S717" s="223" t="n">
        <v>1000</v>
      </c>
      <c r="T717" s="0" t="s">
        <v>2132</v>
      </c>
      <c r="U717" s="380" t="n">
        <v>42004.125</v>
      </c>
      <c r="V717" s="380" t="n">
        <v>42004.125</v>
      </c>
      <c r="W717" s="0" t="s">
        <v>2170</v>
      </c>
      <c r="X717" s="0" t="s">
        <v>22895</v>
      </c>
      <c r="Y717" s="0" t="s">
        <v>601</v>
      </c>
      <c r="Z717" s="0" t="s">
        <v>2602</v>
      </c>
      <c r="AA717" s="0" t="s">
        <v>600</v>
      </c>
      <c r="AB717" s="0" t="s">
        <v>17848</v>
      </c>
      <c r="AC717" s="0" t="n">
        <v>200000000</v>
      </c>
      <c r="AD717" s="0" t="n">
        <v>400000000</v>
      </c>
      <c r="AE717" s="0" t="n">
        <v>5</v>
      </c>
      <c r="AF717" s="0" t="n">
        <f aca="false">FALSE()</f>
        <v>0</v>
      </c>
      <c r="AG717" s="0" t="n">
        <f aca="false">TRUE()</f>
        <v>1</v>
      </c>
      <c r="AH717" s="0" t="n">
        <f aca="false">TRUE()</f>
        <v>1</v>
      </c>
      <c r="AI717" s="0" t="n">
        <f aca="false">TRUE()</f>
        <v>1</v>
      </c>
      <c r="AJ717" s="0" t="n">
        <f aca="false">FALSE()</f>
        <v>0</v>
      </c>
      <c r="AK717" s="0" t="n">
        <f aca="false">FALSE()</f>
        <v>0</v>
      </c>
      <c r="AL717" s="0" t="s">
        <v>7337</v>
      </c>
      <c r="AM717" s="0" t="n">
        <f aca="false">TRUE()</f>
        <v>1</v>
      </c>
      <c r="AN717" s="0" t="s">
        <v>22896</v>
      </c>
      <c r="AO717" s="0" t="n">
        <v>1</v>
      </c>
      <c r="AP717" s="0" t="s">
        <v>22897</v>
      </c>
      <c r="AQ717" s="0" t="s">
        <v>22898</v>
      </c>
      <c r="AR717" s="0" t="n">
        <f aca="false">TRUE()</f>
        <v>1</v>
      </c>
      <c r="AS717" s="0" t="n">
        <f aca="false">FALSE()</f>
        <v>0</v>
      </c>
      <c r="AT717" s="0" t="n">
        <f aca="false">FALSE()</f>
        <v>0</v>
      </c>
      <c r="AU717" s="0" t="n">
        <f aca="false">FALSE()</f>
        <v>0</v>
      </c>
      <c r="AV717" s="0" t="n">
        <f aca="false">FALSE()</f>
        <v>0</v>
      </c>
      <c r="AW717" s="0" t="n">
        <f aca="false">TRUE()</f>
        <v>1</v>
      </c>
      <c r="AX717" s="380" t="n">
        <v>43167.0069444444</v>
      </c>
      <c r="AY717" s="380" t="n">
        <v>43166.4166666667</v>
      </c>
      <c r="AZ717" s="0" t="n">
        <v>1</v>
      </c>
      <c r="BA717" s="0" t="s">
        <v>17903</v>
      </c>
      <c r="BB717" s="0" t="n">
        <v>0</v>
      </c>
      <c r="BC717" s="380" t="n">
        <v>25569.125</v>
      </c>
      <c r="BD717" s="0" t="s">
        <v>2599</v>
      </c>
      <c r="BE717" s="0" t="s">
        <v>2170</v>
      </c>
      <c r="BF717" s="0" t="s">
        <v>17868</v>
      </c>
    </row>
    <row r="718" customFormat="false" ht="15" hidden="false" customHeight="false" outlineLevel="0" collapsed="false">
      <c r="A718" s="0" t="s">
        <v>22899</v>
      </c>
      <c r="B718" s="0" t="s">
        <v>22900</v>
      </c>
      <c r="C718" s="0" t="s">
        <v>22899</v>
      </c>
      <c r="D718" s="0" t="s">
        <v>2133</v>
      </c>
      <c r="E718" s="0" t="s">
        <v>22899</v>
      </c>
      <c r="F718" s="0" t="n">
        <v>1</v>
      </c>
      <c r="G718" s="0" t="s">
        <v>434</v>
      </c>
      <c r="H718" s="0" t="s">
        <v>2596</v>
      </c>
      <c r="I718" s="0" t="s">
        <v>2596</v>
      </c>
      <c r="J718" s="0" t="s">
        <v>4904</v>
      </c>
      <c r="K718" s="0" t="s">
        <v>2170</v>
      </c>
      <c r="L718" s="0" t="s">
        <v>2597</v>
      </c>
      <c r="M718" s="0" t="s">
        <v>2170</v>
      </c>
      <c r="N718" s="0" t="n">
        <f aca="false">FALSE()</f>
        <v>0</v>
      </c>
      <c r="O718" s="0" t="s">
        <v>22901</v>
      </c>
      <c r="P718" s="0" t="s">
        <v>17838</v>
      </c>
      <c r="Q718" s="0" t="n">
        <v>12</v>
      </c>
      <c r="R718" s="380" t="n">
        <v>46330.125</v>
      </c>
      <c r="S718" s="223" t="n">
        <v>1000</v>
      </c>
      <c r="T718" s="0" t="s">
        <v>2132</v>
      </c>
      <c r="U718" s="380" t="n">
        <v>45607.125</v>
      </c>
      <c r="V718" s="380" t="n">
        <v>45610.125</v>
      </c>
      <c r="W718" s="0" t="s">
        <v>2132</v>
      </c>
      <c r="X718" s="0" t="s">
        <v>21361</v>
      </c>
      <c r="Y718" s="0" t="s">
        <v>601</v>
      </c>
      <c r="Z718" s="0" t="s">
        <v>2602</v>
      </c>
      <c r="AA718" s="0" t="s">
        <v>2693</v>
      </c>
      <c r="AB718" s="0" t="s">
        <v>17781</v>
      </c>
      <c r="AC718" s="0" t="n">
        <v>40000000</v>
      </c>
      <c r="AD718" s="0" t="n">
        <v>40000000</v>
      </c>
      <c r="AE718" s="0" t="n">
        <v>5</v>
      </c>
      <c r="AF718" s="0" t="n">
        <f aca="false">FALSE()</f>
        <v>0</v>
      </c>
      <c r="AG718" s="0" t="n">
        <f aca="false">TRUE()</f>
        <v>1</v>
      </c>
      <c r="AH718" s="0" t="n">
        <f aca="false">TRUE()</f>
        <v>1</v>
      </c>
      <c r="AI718" s="0" t="n">
        <f aca="false">TRUE()</f>
        <v>1</v>
      </c>
      <c r="AJ718" s="0" t="n">
        <f aca="false">FALSE()</f>
        <v>0</v>
      </c>
      <c r="AK718" s="0" t="n">
        <f aca="false">FALSE()</f>
        <v>0</v>
      </c>
      <c r="AL718" s="0" t="s">
        <v>2129</v>
      </c>
      <c r="AM718" s="0" t="n">
        <f aca="false">TRUE()</f>
        <v>1</v>
      </c>
      <c r="AN718" s="0" t="s">
        <v>22902</v>
      </c>
      <c r="AO718" s="0" t="n">
        <v>1</v>
      </c>
      <c r="AP718" s="0" t="s">
        <v>22903</v>
      </c>
      <c r="AQ718" s="0" t="s">
        <v>22904</v>
      </c>
      <c r="AR718" s="0" t="n">
        <f aca="false">TRUE()</f>
        <v>1</v>
      </c>
      <c r="AS718" s="0" t="n">
        <f aca="false">FALSE()</f>
        <v>0</v>
      </c>
      <c r="AT718" s="0" t="n">
        <f aca="false">FALSE()</f>
        <v>0</v>
      </c>
      <c r="AU718" s="0" t="n">
        <f aca="false">FALSE()</f>
        <v>0</v>
      </c>
      <c r="AV718" s="0" t="n">
        <f aca="false">FALSE()</f>
        <v>0</v>
      </c>
      <c r="AW718" s="0" t="n">
        <f aca="false">TRUE()</f>
        <v>1</v>
      </c>
      <c r="AX718" s="380" t="n">
        <v>45610.6145833333</v>
      </c>
      <c r="AY718" s="380" t="n">
        <v>45610.125</v>
      </c>
      <c r="AZ718" s="0" t="n">
        <v>1</v>
      </c>
      <c r="BA718" s="0" t="s">
        <v>8550</v>
      </c>
      <c r="BB718" s="0" t="n">
        <v>0</v>
      </c>
      <c r="BC718" s="380" t="n">
        <v>25569.125</v>
      </c>
      <c r="BD718" s="0" t="s">
        <v>4904</v>
      </c>
      <c r="BE718" s="0" t="s">
        <v>2170</v>
      </c>
      <c r="BF718" s="0" t="s">
        <v>17868</v>
      </c>
    </row>
    <row r="719" customFormat="false" ht="15" hidden="false" customHeight="false" outlineLevel="0" collapsed="false">
      <c r="A719" s="0" t="s">
        <v>22905</v>
      </c>
      <c r="B719" s="0" t="s">
        <v>22906</v>
      </c>
      <c r="C719" s="0" t="s">
        <v>22905</v>
      </c>
      <c r="D719" s="0" t="s">
        <v>2133</v>
      </c>
      <c r="E719" s="0" t="s">
        <v>22905</v>
      </c>
      <c r="F719" s="0" t="n">
        <v>1</v>
      </c>
      <c r="G719" s="0" t="s">
        <v>434</v>
      </c>
      <c r="H719" s="0" t="s">
        <v>2170</v>
      </c>
      <c r="I719" s="0" t="s">
        <v>2170</v>
      </c>
      <c r="J719" s="0" t="s">
        <v>2170</v>
      </c>
      <c r="K719" s="0" t="s">
        <v>2170</v>
      </c>
      <c r="L719" s="0" t="s">
        <v>2170</v>
      </c>
      <c r="M719" s="0" t="s">
        <v>2170</v>
      </c>
      <c r="N719" s="0" t="n">
        <f aca="false">FALSE()</f>
        <v>0</v>
      </c>
      <c r="O719" s="0" t="s">
        <v>22907</v>
      </c>
      <c r="P719" s="0" t="s">
        <v>17838</v>
      </c>
      <c r="Q719" s="0" t="n">
        <v>2</v>
      </c>
      <c r="R719" s="380" t="n">
        <v>46548.125</v>
      </c>
      <c r="S719" s="223" t="n">
        <v>1000</v>
      </c>
      <c r="T719" s="0" t="s">
        <v>2132</v>
      </c>
      <c r="U719" s="380" t="n">
        <v>43998.125</v>
      </c>
      <c r="V719" s="380" t="n">
        <v>44000.125</v>
      </c>
      <c r="W719" s="0" t="s">
        <v>2132</v>
      </c>
      <c r="X719" s="0" t="s">
        <v>22908</v>
      </c>
      <c r="Y719" s="0" t="s">
        <v>601</v>
      </c>
      <c r="Z719" s="0" t="s">
        <v>2602</v>
      </c>
      <c r="AA719" s="0" t="s">
        <v>610</v>
      </c>
      <c r="AB719" s="0" t="s">
        <v>17781</v>
      </c>
      <c r="AC719" s="0" t="n">
        <v>15000000</v>
      </c>
      <c r="AD719" s="0" t="n">
        <v>15000000</v>
      </c>
      <c r="AE719" s="0" t="n">
        <v>5</v>
      </c>
      <c r="AF719" s="0" t="n">
        <f aca="false">FALSE()</f>
        <v>0</v>
      </c>
      <c r="AG719" s="0" t="n">
        <f aca="false">TRUE()</f>
        <v>1</v>
      </c>
      <c r="AH719" s="0" t="n">
        <f aca="false">TRUE()</f>
        <v>1</v>
      </c>
      <c r="AI719" s="0" t="n">
        <f aca="false">FALSE()</f>
        <v>0</v>
      </c>
      <c r="AJ719" s="0" t="n">
        <f aca="false">FALSE()</f>
        <v>0</v>
      </c>
      <c r="AK719" s="0" t="n">
        <f aca="false">FALSE()</f>
        <v>0</v>
      </c>
      <c r="AL719" s="0" t="s">
        <v>2129</v>
      </c>
      <c r="AM719" s="0" t="n">
        <f aca="false">TRUE()</f>
        <v>1</v>
      </c>
      <c r="AN719" s="0" t="s">
        <v>22909</v>
      </c>
      <c r="AO719" s="0" t="n">
        <v>1</v>
      </c>
      <c r="AP719" s="0" t="s">
        <v>22910</v>
      </c>
      <c r="AQ719" s="0" t="s">
        <v>22911</v>
      </c>
      <c r="AR719" s="0" t="n">
        <f aca="false">TRUE()</f>
        <v>1</v>
      </c>
      <c r="AS719" s="0" t="n">
        <f aca="false">FALSE()</f>
        <v>0</v>
      </c>
      <c r="AT719" s="0" t="n">
        <f aca="false">FALSE()</f>
        <v>0</v>
      </c>
      <c r="AU719" s="0" t="n">
        <f aca="false">FALSE()</f>
        <v>0</v>
      </c>
      <c r="AV719" s="0" t="n">
        <f aca="false">FALSE()</f>
        <v>0</v>
      </c>
      <c r="AW719" s="0" t="n">
        <f aca="false">TRUE()</f>
        <v>1</v>
      </c>
      <c r="AX719" s="380" t="n">
        <v>44004.4166666667</v>
      </c>
      <c r="AY719" s="380" t="n">
        <v>44004.4166666667</v>
      </c>
      <c r="AZ719" s="0" t="n">
        <v>1</v>
      </c>
      <c r="BA719" s="0" t="s">
        <v>18525</v>
      </c>
      <c r="BB719" s="0" t="n">
        <v>0</v>
      </c>
      <c r="BC719" s="380" t="n">
        <v>25569.125</v>
      </c>
      <c r="BD719" s="0" t="s">
        <v>2170</v>
      </c>
      <c r="BE719" s="0" t="s">
        <v>2170</v>
      </c>
      <c r="BF719" s="0" t="s">
        <v>2118</v>
      </c>
    </row>
    <row r="720" customFormat="false" ht="15" hidden="false" customHeight="false" outlineLevel="0" collapsed="false">
      <c r="A720" s="0" t="s">
        <v>22912</v>
      </c>
      <c r="B720" s="0" t="s">
        <v>22913</v>
      </c>
      <c r="C720" s="0" t="s">
        <v>22912</v>
      </c>
      <c r="D720" s="0" t="s">
        <v>2133</v>
      </c>
      <c r="E720" s="0" t="s">
        <v>22912</v>
      </c>
      <c r="F720" s="0" t="n">
        <v>1</v>
      </c>
      <c r="G720" s="0" t="s">
        <v>434</v>
      </c>
      <c r="H720" s="0" t="s">
        <v>2170</v>
      </c>
      <c r="I720" s="0" t="s">
        <v>2170</v>
      </c>
      <c r="J720" s="0" t="s">
        <v>2170</v>
      </c>
      <c r="K720" s="0" t="s">
        <v>2170</v>
      </c>
      <c r="L720" s="0" t="s">
        <v>2170</v>
      </c>
      <c r="M720" s="0" t="s">
        <v>2170</v>
      </c>
      <c r="N720" s="0" t="n">
        <f aca="false">FALSE()</f>
        <v>0</v>
      </c>
      <c r="O720" s="0" t="s">
        <v>22914</v>
      </c>
      <c r="P720" s="0" t="s">
        <v>17838</v>
      </c>
      <c r="Q720" s="0" t="n">
        <v>2</v>
      </c>
      <c r="R720" s="380" t="n">
        <v>46461.125</v>
      </c>
      <c r="S720" s="223" t="n">
        <v>1000</v>
      </c>
      <c r="T720" s="0" t="s">
        <v>2132</v>
      </c>
      <c r="U720" s="380" t="n">
        <v>43942.125</v>
      </c>
      <c r="V720" s="380" t="n">
        <v>43945.125</v>
      </c>
      <c r="W720" s="0" t="s">
        <v>2132</v>
      </c>
      <c r="X720" s="0" t="s">
        <v>22915</v>
      </c>
      <c r="Y720" s="0" t="s">
        <v>601</v>
      </c>
      <c r="Z720" s="0" t="s">
        <v>2602</v>
      </c>
      <c r="AA720" s="0" t="s">
        <v>2115</v>
      </c>
      <c r="AB720" s="0" t="s">
        <v>17781</v>
      </c>
      <c r="AC720" s="0" t="n">
        <v>15000000</v>
      </c>
      <c r="AD720" s="0" t="n">
        <v>15000000</v>
      </c>
      <c r="AE720" s="0" t="n">
        <v>5</v>
      </c>
      <c r="AF720" s="0" t="n">
        <f aca="false">FALSE()</f>
        <v>0</v>
      </c>
      <c r="AG720" s="0" t="n">
        <f aca="false">TRUE()</f>
        <v>1</v>
      </c>
      <c r="AH720" s="0" t="n">
        <f aca="false">TRUE()</f>
        <v>1</v>
      </c>
      <c r="AI720" s="0" t="n">
        <f aca="false">FALSE()</f>
        <v>0</v>
      </c>
      <c r="AJ720" s="0" t="n">
        <f aca="false">FALSE()</f>
        <v>0</v>
      </c>
      <c r="AK720" s="0" t="n">
        <f aca="false">FALSE()</f>
        <v>0</v>
      </c>
      <c r="AL720" s="0" t="s">
        <v>2129</v>
      </c>
      <c r="AM720" s="0" t="n">
        <f aca="false">TRUE()</f>
        <v>1</v>
      </c>
      <c r="AN720" s="0" t="s">
        <v>22916</v>
      </c>
      <c r="AO720" s="0" t="n">
        <v>1</v>
      </c>
      <c r="AP720" s="0" t="s">
        <v>22917</v>
      </c>
      <c r="AQ720" s="0" t="s">
        <v>22918</v>
      </c>
      <c r="AR720" s="0" t="n">
        <f aca="false">TRUE()</f>
        <v>1</v>
      </c>
      <c r="AS720" s="0" t="n">
        <f aca="false">FALSE()</f>
        <v>0</v>
      </c>
      <c r="AT720" s="0" t="n">
        <f aca="false">FALSE()</f>
        <v>0</v>
      </c>
      <c r="AU720" s="0" t="n">
        <f aca="false">FALSE()</f>
        <v>0</v>
      </c>
      <c r="AV720" s="0" t="n">
        <f aca="false">FALSE()</f>
        <v>0</v>
      </c>
      <c r="AW720" s="0" t="n">
        <f aca="false">TRUE()</f>
        <v>1</v>
      </c>
      <c r="AX720" s="380" t="n">
        <v>44004.4236111111</v>
      </c>
      <c r="AY720" s="380" t="n">
        <v>44004.4166666667</v>
      </c>
      <c r="AZ720" s="0" t="n">
        <v>2</v>
      </c>
      <c r="BA720" s="0" t="s">
        <v>17962</v>
      </c>
      <c r="BB720" s="0" t="n">
        <v>0</v>
      </c>
      <c r="BC720" s="380" t="n">
        <v>25569.125</v>
      </c>
      <c r="BD720" s="0" t="s">
        <v>2170</v>
      </c>
      <c r="BE720" s="0" t="s">
        <v>2170</v>
      </c>
      <c r="BF720" s="0" t="s">
        <v>2118</v>
      </c>
    </row>
    <row r="721" customFormat="false" ht="15" hidden="false" customHeight="false" outlineLevel="0" collapsed="false">
      <c r="A721" s="0" t="s">
        <v>22919</v>
      </c>
      <c r="B721" s="0" t="s">
        <v>22920</v>
      </c>
      <c r="C721" s="0" t="s">
        <v>22919</v>
      </c>
      <c r="D721" s="0" t="s">
        <v>2133</v>
      </c>
      <c r="E721" s="0" t="s">
        <v>22919</v>
      </c>
      <c r="F721" s="0" t="n">
        <v>1</v>
      </c>
      <c r="G721" s="0" t="s">
        <v>434</v>
      </c>
      <c r="H721" s="0" t="s">
        <v>2170</v>
      </c>
      <c r="I721" s="0" t="s">
        <v>2170</v>
      </c>
      <c r="J721" s="0" t="s">
        <v>2170</v>
      </c>
      <c r="K721" s="0" t="s">
        <v>2170</v>
      </c>
      <c r="L721" s="0" t="s">
        <v>2170</v>
      </c>
      <c r="M721" s="0" t="s">
        <v>2170</v>
      </c>
      <c r="N721" s="0" t="n">
        <f aca="false">FALSE()</f>
        <v>0</v>
      </c>
      <c r="O721" s="0" t="s">
        <v>22921</v>
      </c>
      <c r="P721" s="0" t="s">
        <v>17838</v>
      </c>
      <c r="Q721" s="0" t="n">
        <v>12</v>
      </c>
      <c r="R721" s="380" t="n">
        <v>46370.125</v>
      </c>
      <c r="S721" s="223" t="n">
        <v>1000</v>
      </c>
      <c r="T721" s="0" t="s">
        <v>2132</v>
      </c>
      <c r="U721" s="380" t="n">
        <v>45642.125</v>
      </c>
      <c r="V721" s="380" t="n">
        <v>45650.125</v>
      </c>
      <c r="W721" s="0" t="s">
        <v>2132</v>
      </c>
      <c r="X721" s="0" t="s">
        <v>2170</v>
      </c>
      <c r="Y721" s="0" t="s">
        <v>601</v>
      </c>
      <c r="Z721" s="0" t="s">
        <v>2602</v>
      </c>
      <c r="AA721" s="0" t="s">
        <v>2693</v>
      </c>
      <c r="AB721" s="0" t="s">
        <v>17781</v>
      </c>
      <c r="AC721" s="0" t="n">
        <v>15000000</v>
      </c>
      <c r="AD721" s="0" t="n">
        <v>15000000</v>
      </c>
      <c r="AE721" s="0" t="n">
        <v>5</v>
      </c>
      <c r="AF721" s="0" t="n">
        <f aca="false">FALSE()</f>
        <v>0</v>
      </c>
      <c r="AG721" s="0" t="n">
        <f aca="false">TRUE()</f>
        <v>1</v>
      </c>
      <c r="AH721" s="0" t="n">
        <f aca="false">TRUE()</f>
        <v>1</v>
      </c>
      <c r="AI721" s="0" t="n">
        <f aca="false">TRUE()</f>
        <v>1</v>
      </c>
      <c r="AJ721" s="0" t="n">
        <f aca="false">FALSE()</f>
        <v>0</v>
      </c>
      <c r="AK721" s="0" t="n">
        <f aca="false">FALSE()</f>
        <v>0</v>
      </c>
      <c r="AL721" s="0" t="s">
        <v>2129</v>
      </c>
      <c r="AM721" s="0" t="n">
        <f aca="false">TRUE()</f>
        <v>1</v>
      </c>
      <c r="AN721" s="0" t="s">
        <v>22922</v>
      </c>
      <c r="AO721" s="0" t="n">
        <v>1</v>
      </c>
      <c r="AP721" s="0" t="s">
        <v>22923</v>
      </c>
      <c r="AQ721" s="0" t="s">
        <v>22924</v>
      </c>
      <c r="AR721" s="0" t="n">
        <f aca="false">TRUE()</f>
        <v>1</v>
      </c>
      <c r="AS721" s="0" t="n">
        <f aca="false">FALSE()</f>
        <v>0</v>
      </c>
      <c r="AT721" s="0" t="n">
        <f aca="false">FALSE()</f>
        <v>0</v>
      </c>
      <c r="AU721" s="0" t="n">
        <f aca="false">FALSE()</f>
        <v>0</v>
      </c>
      <c r="AV721" s="0" t="n">
        <f aca="false">FALSE()</f>
        <v>0</v>
      </c>
      <c r="AW721" s="0" t="n">
        <f aca="false">TRUE()</f>
        <v>1</v>
      </c>
      <c r="AX721" s="380" t="n">
        <v>45650.6173611111</v>
      </c>
      <c r="AY721" s="380" t="n">
        <v>45650.125</v>
      </c>
      <c r="AZ721" s="0" t="n">
        <v>1</v>
      </c>
      <c r="BA721" s="0" t="s">
        <v>6022</v>
      </c>
      <c r="BB721" s="0" t="n">
        <v>0</v>
      </c>
      <c r="BC721" s="380" t="n">
        <v>25569.125</v>
      </c>
      <c r="BD721" s="0" t="s">
        <v>2170</v>
      </c>
      <c r="BE721" s="0" t="s">
        <v>2170</v>
      </c>
      <c r="BF721" s="0" t="s">
        <v>17868</v>
      </c>
    </row>
    <row r="722" customFormat="false" ht="15" hidden="false" customHeight="false" outlineLevel="0" collapsed="false">
      <c r="A722" s="0" t="s">
        <v>22925</v>
      </c>
      <c r="B722" s="0" t="s">
        <v>22926</v>
      </c>
      <c r="C722" s="0" t="s">
        <v>22925</v>
      </c>
      <c r="D722" s="0" t="s">
        <v>2133</v>
      </c>
      <c r="E722" s="0" t="s">
        <v>22925</v>
      </c>
      <c r="F722" s="0" t="n">
        <v>1</v>
      </c>
      <c r="G722" s="0" t="s">
        <v>434</v>
      </c>
      <c r="H722" s="0" t="s">
        <v>2170</v>
      </c>
      <c r="I722" s="0" t="s">
        <v>2170</v>
      </c>
      <c r="J722" s="0" t="s">
        <v>2170</v>
      </c>
      <c r="K722" s="0" t="s">
        <v>2170</v>
      </c>
      <c r="L722" s="0" t="s">
        <v>2170</v>
      </c>
      <c r="M722" s="0" t="s">
        <v>2170</v>
      </c>
      <c r="N722" s="0" t="n">
        <f aca="false">FALSE()</f>
        <v>0</v>
      </c>
      <c r="O722" s="0" t="s">
        <v>22927</v>
      </c>
      <c r="P722" s="0" t="s">
        <v>17780</v>
      </c>
      <c r="Q722" s="0" t="n">
        <v>4</v>
      </c>
      <c r="R722" s="380" t="n">
        <v>46161.125</v>
      </c>
      <c r="S722" s="223" t="n">
        <v>1000</v>
      </c>
      <c r="T722" s="0" t="s">
        <v>2132</v>
      </c>
      <c r="U722" s="380" t="n">
        <v>45058.125</v>
      </c>
      <c r="V722" s="380" t="n">
        <v>45069.125</v>
      </c>
      <c r="W722" s="0" t="s">
        <v>2132</v>
      </c>
      <c r="X722" s="0" t="s">
        <v>21470</v>
      </c>
      <c r="Y722" s="0" t="s">
        <v>601</v>
      </c>
      <c r="Z722" s="0" t="s">
        <v>2602</v>
      </c>
      <c r="AA722" s="0" t="s">
        <v>2574</v>
      </c>
      <c r="AB722" s="0" t="s">
        <v>17781</v>
      </c>
      <c r="AC722" s="0" t="n">
        <v>30000000</v>
      </c>
      <c r="AD722" s="0" t="n">
        <v>30000000</v>
      </c>
      <c r="AE722" s="0" t="n">
        <v>5</v>
      </c>
      <c r="AF722" s="0" t="n">
        <f aca="false">FALSE()</f>
        <v>0</v>
      </c>
      <c r="AG722" s="0" t="n">
        <f aca="false">TRUE()</f>
        <v>1</v>
      </c>
      <c r="AH722" s="0" t="n">
        <f aca="false">TRUE()</f>
        <v>1</v>
      </c>
      <c r="AI722" s="0" t="n">
        <f aca="false">FALSE()</f>
        <v>0</v>
      </c>
      <c r="AJ722" s="0" t="n">
        <f aca="false">FALSE()</f>
        <v>0</v>
      </c>
      <c r="AK722" s="0" t="n">
        <f aca="false">FALSE()</f>
        <v>0</v>
      </c>
      <c r="AL722" s="0" t="s">
        <v>2129</v>
      </c>
      <c r="AM722" s="0" t="n">
        <f aca="false">TRUE()</f>
        <v>1</v>
      </c>
      <c r="AN722" s="0" t="s">
        <v>22928</v>
      </c>
      <c r="AO722" s="0" t="n">
        <v>1</v>
      </c>
      <c r="AP722" s="0" t="s">
        <v>22929</v>
      </c>
      <c r="AQ722" s="0" t="s">
        <v>22930</v>
      </c>
      <c r="AR722" s="0" t="n">
        <f aca="false">TRUE()</f>
        <v>1</v>
      </c>
      <c r="AS722" s="0" t="n">
        <f aca="false">FALSE()</f>
        <v>0</v>
      </c>
      <c r="AT722" s="0" t="n">
        <f aca="false">FALSE()</f>
        <v>0</v>
      </c>
      <c r="AU722" s="0" t="n">
        <f aca="false">FALSE()</f>
        <v>0</v>
      </c>
      <c r="AV722" s="0" t="n">
        <f aca="false">FALSE()</f>
        <v>0</v>
      </c>
      <c r="AW722" s="0" t="n">
        <f aca="false">TRUE()</f>
        <v>1</v>
      </c>
      <c r="AX722" s="380" t="n">
        <v>45069.6145833333</v>
      </c>
      <c r="AY722" s="380" t="n">
        <v>45069.4166666667</v>
      </c>
      <c r="AZ722" s="0" t="n">
        <v>1</v>
      </c>
      <c r="BA722" s="0" t="s">
        <v>12576</v>
      </c>
      <c r="BB722" s="0" t="n">
        <v>0</v>
      </c>
      <c r="BC722" s="380" t="n">
        <v>25569.125</v>
      </c>
      <c r="BD722" s="0" t="s">
        <v>2170</v>
      </c>
      <c r="BE722" s="0" t="s">
        <v>2170</v>
      </c>
      <c r="BF722" s="0" t="s">
        <v>2118</v>
      </c>
    </row>
    <row r="723" customFormat="false" ht="15" hidden="false" customHeight="false" outlineLevel="0" collapsed="false">
      <c r="A723" s="0" t="s">
        <v>22931</v>
      </c>
      <c r="B723" s="0" t="s">
        <v>22932</v>
      </c>
      <c r="C723" s="0" t="s">
        <v>22931</v>
      </c>
      <c r="D723" s="0" t="s">
        <v>2133</v>
      </c>
      <c r="E723" s="0" t="s">
        <v>22931</v>
      </c>
      <c r="F723" s="0" t="n">
        <v>1</v>
      </c>
      <c r="G723" s="0" t="s">
        <v>434</v>
      </c>
      <c r="H723" s="0" t="s">
        <v>2170</v>
      </c>
      <c r="I723" s="0" t="s">
        <v>2170</v>
      </c>
      <c r="J723" s="0" t="s">
        <v>2170</v>
      </c>
      <c r="K723" s="0" t="s">
        <v>2170</v>
      </c>
      <c r="L723" s="0" t="s">
        <v>2170</v>
      </c>
      <c r="M723" s="0" t="s">
        <v>2170</v>
      </c>
      <c r="N723" s="0" t="n">
        <f aca="false">FALSE()</f>
        <v>0</v>
      </c>
      <c r="O723" s="0" t="s">
        <v>22933</v>
      </c>
      <c r="P723" s="0" t="s">
        <v>17780</v>
      </c>
      <c r="Q723" s="0" t="n">
        <v>4</v>
      </c>
      <c r="R723" s="380" t="n">
        <v>46315.125</v>
      </c>
      <c r="S723" s="223" t="n">
        <v>1000</v>
      </c>
      <c r="T723" s="0" t="s">
        <v>2132</v>
      </c>
      <c r="U723" s="380" t="n">
        <v>45169.125</v>
      </c>
      <c r="V723" s="380" t="n">
        <v>45223.125</v>
      </c>
      <c r="W723" s="0" t="s">
        <v>2132</v>
      </c>
      <c r="X723" s="0" t="s">
        <v>2170</v>
      </c>
      <c r="Y723" s="0" t="s">
        <v>601</v>
      </c>
      <c r="Z723" s="0" t="s">
        <v>2602</v>
      </c>
      <c r="AA723" s="0" t="s">
        <v>2115</v>
      </c>
      <c r="AB723" s="0" t="s">
        <v>17781</v>
      </c>
      <c r="AC723" s="0" t="n">
        <v>200000</v>
      </c>
      <c r="AD723" s="0" t="n">
        <v>200000</v>
      </c>
      <c r="AE723" s="0" t="n">
        <v>5</v>
      </c>
      <c r="AF723" s="0" t="n">
        <f aca="false">FALSE()</f>
        <v>0</v>
      </c>
      <c r="AG723" s="0" t="n">
        <f aca="false">TRUE()</f>
        <v>1</v>
      </c>
      <c r="AH723" s="0" t="n">
        <f aca="false">TRUE()</f>
        <v>1</v>
      </c>
      <c r="AI723" s="0" t="n">
        <f aca="false">TRUE()</f>
        <v>1</v>
      </c>
      <c r="AJ723" s="0" t="n">
        <f aca="false">FALSE()</f>
        <v>0</v>
      </c>
      <c r="AK723" s="0" t="n">
        <f aca="false">TRUE()</f>
        <v>1</v>
      </c>
      <c r="AL723" s="0" t="s">
        <v>2129</v>
      </c>
      <c r="AM723" s="0" t="n">
        <f aca="false">TRUE()</f>
        <v>1</v>
      </c>
      <c r="AN723" s="0" t="s">
        <v>22934</v>
      </c>
      <c r="AO723" s="0" t="n">
        <v>1</v>
      </c>
      <c r="AP723" s="0" t="s">
        <v>22935</v>
      </c>
      <c r="AQ723" s="0" t="s">
        <v>22936</v>
      </c>
      <c r="AR723" s="0" t="n">
        <f aca="false">TRUE()</f>
        <v>1</v>
      </c>
      <c r="AS723" s="0" t="n">
        <f aca="false">TRUE()</f>
        <v>1</v>
      </c>
      <c r="AT723" s="0" t="n">
        <f aca="false">FALSE()</f>
        <v>0</v>
      </c>
      <c r="AU723" s="0" t="n">
        <f aca="false">FALSE()</f>
        <v>0</v>
      </c>
      <c r="AV723" s="0" t="n">
        <f aca="false">FALSE()</f>
        <v>0</v>
      </c>
      <c r="AW723" s="0" t="n">
        <f aca="false">TRUE()</f>
        <v>1</v>
      </c>
      <c r="AX723" s="380" t="n">
        <v>45223.6875</v>
      </c>
      <c r="AY723" s="380" t="n">
        <v>45223.4166666667</v>
      </c>
      <c r="AZ723" s="0" t="n">
        <v>3</v>
      </c>
      <c r="BA723" s="0" t="s">
        <v>22937</v>
      </c>
      <c r="BB723" s="0" t="n">
        <v>0</v>
      </c>
      <c r="BC723" s="380" t="n">
        <v>46133.125</v>
      </c>
      <c r="BD723" s="0" t="s">
        <v>2170</v>
      </c>
      <c r="BE723" s="0" t="s">
        <v>2170</v>
      </c>
      <c r="BF723" s="0" t="s">
        <v>2118</v>
      </c>
    </row>
    <row r="724" customFormat="false" ht="15" hidden="false" customHeight="false" outlineLevel="0" collapsed="false">
      <c r="A724" s="0" t="s">
        <v>22938</v>
      </c>
      <c r="B724" s="0" t="s">
        <v>22939</v>
      </c>
      <c r="C724" s="0" t="s">
        <v>22938</v>
      </c>
      <c r="D724" s="0" t="s">
        <v>2133</v>
      </c>
      <c r="E724" s="0" t="s">
        <v>22938</v>
      </c>
      <c r="F724" s="0" t="n">
        <v>1</v>
      </c>
      <c r="G724" s="0" t="s">
        <v>434</v>
      </c>
      <c r="H724" s="0" t="s">
        <v>2170</v>
      </c>
      <c r="I724" s="0" t="s">
        <v>2170</v>
      </c>
      <c r="J724" s="0" t="s">
        <v>2170</v>
      </c>
      <c r="K724" s="0" t="s">
        <v>2170</v>
      </c>
      <c r="L724" s="0" t="s">
        <v>2170</v>
      </c>
      <c r="M724" s="0" t="s">
        <v>2170</v>
      </c>
      <c r="N724" s="0" t="n">
        <f aca="false">FALSE()</f>
        <v>0</v>
      </c>
      <c r="O724" s="0" t="s">
        <v>22940</v>
      </c>
      <c r="P724" s="0" t="s">
        <v>17780</v>
      </c>
      <c r="Q724" s="0" t="n">
        <v>4</v>
      </c>
      <c r="R724" s="380" t="n">
        <v>47626.125</v>
      </c>
      <c r="S724" s="223" t="n">
        <v>1000</v>
      </c>
      <c r="T724" s="0" t="s">
        <v>2132</v>
      </c>
      <c r="U724" s="380" t="n">
        <v>45803.125</v>
      </c>
      <c r="V724" s="380" t="n">
        <v>45806.125</v>
      </c>
      <c r="W724" s="0" t="s">
        <v>2132</v>
      </c>
      <c r="X724" s="0" t="s">
        <v>22941</v>
      </c>
      <c r="Y724" s="0" t="s">
        <v>601</v>
      </c>
      <c r="Z724" s="0" t="s">
        <v>2602</v>
      </c>
      <c r="AA724" s="0" t="s">
        <v>2693</v>
      </c>
      <c r="AB724" s="0" t="s">
        <v>17781</v>
      </c>
      <c r="AC724" s="0" t="n">
        <v>6500000</v>
      </c>
      <c r="AD724" s="0" t="n">
        <v>6500000</v>
      </c>
      <c r="AE724" s="0" t="n">
        <v>5</v>
      </c>
      <c r="AF724" s="0" t="n">
        <f aca="false">FALSE()</f>
        <v>0</v>
      </c>
      <c r="AG724" s="0" t="n">
        <f aca="false">TRUE()</f>
        <v>1</v>
      </c>
      <c r="AH724" s="0" t="n">
        <f aca="false">TRUE()</f>
        <v>1</v>
      </c>
      <c r="AI724" s="0" t="n">
        <f aca="false">FALSE()</f>
        <v>0</v>
      </c>
      <c r="AJ724" s="0" t="n">
        <f aca="false">FALSE()</f>
        <v>0</v>
      </c>
      <c r="AK724" s="0" t="n">
        <f aca="false">FALSE()</f>
        <v>0</v>
      </c>
      <c r="AL724" s="0" t="s">
        <v>2129</v>
      </c>
      <c r="AM724" s="0" t="n">
        <f aca="false">TRUE()</f>
        <v>1</v>
      </c>
      <c r="AN724" s="0" t="s">
        <v>22942</v>
      </c>
      <c r="AO724" s="0" t="n">
        <v>1</v>
      </c>
      <c r="AP724" s="0" t="s">
        <v>22943</v>
      </c>
      <c r="AQ724" s="0" t="s">
        <v>22944</v>
      </c>
      <c r="AR724" s="0" t="n">
        <f aca="false">TRUE()</f>
        <v>1</v>
      </c>
      <c r="AS724" s="0" t="n">
        <f aca="false">FALSE()</f>
        <v>0</v>
      </c>
      <c r="AT724" s="0" t="n">
        <f aca="false">FALSE()</f>
        <v>0</v>
      </c>
      <c r="AU724" s="0" t="n">
        <f aca="false">FALSE()</f>
        <v>0</v>
      </c>
      <c r="AV724" s="0" t="n">
        <f aca="false">FALSE()</f>
        <v>0</v>
      </c>
      <c r="AW724" s="0" t="n">
        <f aca="false">TRUE()</f>
        <v>1</v>
      </c>
      <c r="AX724" s="380" t="n">
        <v>45806.6875</v>
      </c>
      <c r="AY724" s="380" t="n">
        <v>45806.125</v>
      </c>
      <c r="AZ724" s="0" t="n">
        <v>2</v>
      </c>
      <c r="BA724" s="0" t="s">
        <v>4314</v>
      </c>
      <c r="BB724" s="0" t="n">
        <v>0</v>
      </c>
      <c r="BC724" s="380" t="n">
        <v>25569.125</v>
      </c>
      <c r="BD724" s="0" t="s">
        <v>2170</v>
      </c>
      <c r="BE724" s="0" t="s">
        <v>2170</v>
      </c>
      <c r="BF724" s="0" t="s">
        <v>604</v>
      </c>
    </row>
    <row r="725" customFormat="false" ht="15" hidden="false" customHeight="false" outlineLevel="0" collapsed="false">
      <c r="A725" s="0" t="s">
        <v>22945</v>
      </c>
      <c r="B725" s="0" t="s">
        <v>22946</v>
      </c>
      <c r="C725" s="0" t="s">
        <v>22945</v>
      </c>
      <c r="D725" s="0" t="s">
        <v>2133</v>
      </c>
      <c r="E725" s="0" t="s">
        <v>22945</v>
      </c>
      <c r="F725" s="0" t="n">
        <v>1</v>
      </c>
      <c r="G725" s="0" t="s">
        <v>434</v>
      </c>
      <c r="H725" s="0" t="s">
        <v>2170</v>
      </c>
      <c r="I725" s="0" t="s">
        <v>2170</v>
      </c>
      <c r="J725" s="0" t="s">
        <v>2170</v>
      </c>
      <c r="K725" s="0" t="s">
        <v>2170</v>
      </c>
      <c r="L725" s="0" t="s">
        <v>2170</v>
      </c>
      <c r="M725" s="0" t="s">
        <v>2170</v>
      </c>
      <c r="N725" s="0" t="n">
        <f aca="false">FALSE()</f>
        <v>0</v>
      </c>
      <c r="O725" s="0" t="s">
        <v>22947</v>
      </c>
      <c r="P725" s="0" t="s">
        <v>17780</v>
      </c>
      <c r="Q725" s="0" t="n">
        <v>12</v>
      </c>
      <c r="R725" s="380" t="n">
        <v>45913.125</v>
      </c>
      <c r="S725" s="223" t="n">
        <v>500</v>
      </c>
      <c r="T725" s="0" t="s">
        <v>2132</v>
      </c>
      <c r="U725" s="380" t="n">
        <v>44588.125</v>
      </c>
      <c r="V725" s="380" t="n">
        <v>44833.125</v>
      </c>
      <c r="W725" s="0" t="s">
        <v>2132</v>
      </c>
      <c r="X725" s="0" t="s">
        <v>22948</v>
      </c>
      <c r="Y725" s="0" t="s">
        <v>601</v>
      </c>
      <c r="Z725" s="0" t="s">
        <v>2602</v>
      </c>
      <c r="AA725" s="0" t="s">
        <v>610</v>
      </c>
      <c r="AB725" s="0" t="s">
        <v>17781</v>
      </c>
      <c r="AC725" s="0" t="n">
        <v>274622</v>
      </c>
      <c r="AD725" s="0" t="n">
        <v>500000</v>
      </c>
      <c r="AE725" s="0" t="n">
        <v>5</v>
      </c>
      <c r="AF725" s="0" t="n">
        <f aca="false">FALSE()</f>
        <v>0</v>
      </c>
      <c r="AG725" s="0" t="n">
        <f aca="false">TRUE()</f>
        <v>1</v>
      </c>
      <c r="AH725" s="0" t="n">
        <f aca="false">TRUE()</f>
        <v>1</v>
      </c>
      <c r="AI725" s="0" t="n">
        <f aca="false">FALSE()</f>
        <v>0</v>
      </c>
      <c r="AJ725" s="0" t="n">
        <f aca="false">FALSE()</f>
        <v>0</v>
      </c>
      <c r="AK725" s="0" t="n">
        <f aca="false">TRUE()</f>
        <v>1</v>
      </c>
      <c r="AL725" s="0" t="s">
        <v>2129</v>
      </c>
      <c r="AM725" s="0" t="n">
        <f aca="false">TRUE()</f>
        <v>1</v>
      </c>
      <c r="AN725" s="0" t="s">
        <v>22949</v>
      </c>
      <c r="AO725" s="0" t="n">
        <v>1</v>
      </c>
      <c r="AP725" s="0" t="s">
        <v>22950</v>
      </c>
      <c r="AQ725" s="0" t="s">
        <v>22951</v>
      </c>
      <c r="AR725" s="0" t="n">
        <f aca="false">TRUE()</f>
        <v>1</v>
      </c>
      <c r="AS725" s="0" t="n">
        <f aca="false">TRUE()</f>
        <v>1</v>
      </c>
      <c r="AT725" s="0" t="n">
        <f aca="false">FALSE()</f>
        <v>0</v>
      </c>
      <c r="AU725" s="0" t="n">
        <f aca="false">FALSE()</f>
        <v>0</v>
      </c>
      <c r="AV725" s="0" t="n">
        <f aca="false">FALSE()</f>
        <v>0</v>
      </c>
      <c r="AW725" s="0" t="n">
        <f aca="false">TRUE()</f>
        <v>1</v>
      </c>
      <c r="AX725" s="380" t="n">
        <v>44833.7243055556</v>
      </c>
      <c r="AY725" s="380" t="n">
        <v>44833.4166666667</v>
      </c>
      <c r="AZ725" s="0" t="n">
        <v>2</v>
      </c>
      <c r="BA725" s="0" t="s">
        <v>3508</v>
      </c>
      <c r="BB725" s="0" t="n">
        <v>0</v>
      </c>
      <c r="BC725" s="380" t="n">
        <v>25569.125</v>
      </c>
      <c r="BD725" s="0" t="s">
        <v>2170</v>
      </c>
      <c r="BE725" s="0" t="s">
        <v>2170</v>
      </c>
      <c r="BF725" s="0" t="s">
        <v>2118</v>
      </c>
    </row>
    <row r="726" customFormat="false" ht="15" hidden="false" customHeight="false" outlineLevel="0" collapsed="false">
      <c r="A726" s="0" t="s">
        <v>22952</v>
      </c>
      <c r="B726" s="0" t="s">
        <v>22953</v>
      </c>
      <c r="C726" s="0" t="s">
        <v>22952</v>
      </c>
      <c r="D726" s="0" t="s">
        <v>2133</v>
      </c>
      <c r="E726" s="0" t="s">
        <v>22952</v>
      </c>
      <c r="F726" s="0" t="n">
        <v>1</v>
      </c>
      <c r="G726" s="0" t="s">
        <v>434</v>
      </c>
      <c r="H726" s="0" t="s">
        <v>2170</v>
      </c>
      <c r="I726" s="0" t="s">
        <v>2170</v>
      </c>
      <c r="J726" s="0" t="s">
        <v>2170</v>
      </c>
      <c r="K726" s="0" t="s">
        <v>2170</v>
      </c>
      <c r="L726" s="0" t="s">
        <v>2170</v>
      </c>
      <c r="M726" s="0" t="s">
        <v>2170</v>
      </c>
      <c r="N726" s="0" t="n">
        <f aca="false">FALSE()</f>
        <v>0</v>
      </c>
      <c r="O726" s="0" t="s">
        <v>22954</v>
      </c>
      <c r="P726" s="0" t="s">
        <v>17838</v>
      </c>
      <c r="Q726" s="0" t="n">
        <v>4</v>
      </c>
      <c r="R726" s="380" t="n">
        <v>48579.125</v>
      </c>
      <c r="S726" s="223" t="n">
        <v>1000</v>
      </c>
      <c r="T726" s="0" t="s">
        <v>2132</v>
      </c>
      <c r="U726" s="380" t="n">
        <v>43115.125</v>
      </c>
      <c r="V726" s="380" t="n">
        <v>43119.125</v>
      </c>
      <c r="W726" s="0" t="s">
        <v>2132</v>
      </c>
      <c r="X726" s="0" t="s">
        <v>22955</v>
      </c>
      <c r="Y726" s="0" t="s">
        <v>601</v>
      </c>
      <c r="Z726" s="0" t="s">
        <v>2602</v>
      </c>
      <c r="AA726" s="0" t="s">
        <v>610</v>
      </c>
      <c r="AB726" s="0" t="s">
        <v>17848</v>
      </c>
      <c r="AC726" s="0" t="n">
        <v>10000000</v>
      </c>
      <c r="AD726" s="0" t="n">
        <v>10000000</v>
      </c>
      <c r="AE726" s="0" t="n">
        <v>5</v>
      </c>
      <c r="AF726" s="0" t="n">
        <f aca="false">FALSE()</f>
        <v>0</v>
      </c>
      <c r="AG726" s="0" t="n">
        <f aca="false">TRUE()</f>
        <v>1</v>
      </c>
      <c r="AH726" s="0" t="n">
        <f aca="false">TRUE()</f>
        <v>1</v>
      </c>
      <c r="AI726" s="0" t="n">
        <f aca="false">FALSE()</f>
        <v>0</v>
      </c>
      <c r="AJ726" s="0" t="n">
        <f aca="false">FALSE()</f>
        <v>0</v>
      </c>
      <c r="AK726" s="0" t="n">
        <f aca="false">FALSE()</f>
        <v>0</v>
      </c>
      <c r="AL726" s="0" t="s">
        <v>2129</v>
      </c>
      <c r="AM726" s="0" t="n">
        <f aca="false">TRUE()</f>
        <v>1</v>
      </c>
      <c r="AN726" s="0" t="s">
        <v>22956</v>
      </c>
      <c r="AO726" s="0" t="n">
        <v>1</v>
      </c>
      <c r="AP726" s="0" t="s">
        <v>22957</v>
      </c>
      <c r="AQ726" s="0" t="s">
        <v>22958</v>
      </c>
      <c r="AR726" s="0" t="n">
        <f aca="false">TRUE()</f>
        <v>1</v>
      </c>
      <c r="AS726" s="0" t="n">
        <f aca="false">TRUE()</f>
        <v>1</v>
      </c>
      <c r="AT726" s="0" t="n">
        <f aca="false">FALSE()</f>
        <v>0</v>
      </c>
      <c r="AU726" s="0" t="n">
        <f aca="false">FALSE()</f>
        <v>0</v>
      </c>
      <c r="AV726" s="0" t="n">
        <f aca="false">FALSE()</f>
        <v>0</v>
      </c>
      <c r="AW726" s="0" t="n">
        <f aca="false">TRUE()</f>
        <v>1</v>
      </c>
      <c r="AX726" s="380" t="n">
        <v>43166.9604166667</v>
      </c>
      <c r="AY726" s="380" t="n">
        <v>43119.125</v>
      </c>
      <c r="AZ726" s="0" t="n">
        <v>2</v>
      </c>
      <c r="BA726" s="0" t="s">
        <v>17892</v>
      </c>
      <c r="BB726" s="0" t="n">
        <v>0</v>
      </c>
      <c r="BC726" s="380" t="n">
        <v>25569.125</v>
      </c>
      <c r="BD726" s="0" t="s">
        <v>2170</v>
      </c>
      <c r="BE726" s="0" t="s">
        <v>2170</v>
      </c>
      <c r="BF726" s="0" t="s">
        <v>2118</v>
      </c>
    </row>
    <row r="727" customFormat="false" ht="15" hidden="false" customHeight="false" outlineLevel="0" collapsed="false">
      <c r="A727" s="0" t="s">
        <v>22959</v>
      </c>
      <c r="B727" s="0" t="s">
        <v>22960</v>
      </c>
      <c r="C727" s="0" t="s">
        <v>22959</v>
      </c>
      <c r="D727" s="0" t="s">
        <v>2133</v>
      </c>
      <c r="E727" s="0" t="s">
        <v>22959</v>
      </c>
      <c r="F727" s="0" t="n">
        <v>1</v>
      </c>
      <c r="G727" s="0" t="s">
        <v>434</v>
      </c>
      <c r="H727" s="0" t="s">
        <v>2170</v>
      </c>
      <c r="I727" s="0" t="s">
        <v>2170</v>
      </c>
      <c r="J727" s="0" t="s">
        <v>2170</v>
      </c>
      <c r="K727" s="0" t="s">
        <v>2170</v>
      </c>
      <c r="L727" s="0" t="s">
        <v>2170</v>
      </c>
      <c r="M727" s="0" t="s">
        <v>2170</v>
      </c>
      <c r="N727" s="0" t="n">
        <f aca="false">FALSE()</f>
        <v>0</v>
      </c>
      <c r="O727" s="0" t="s">
        <v>22961</v>
      </c>
      <c r="P727" s="0" t="s">
        <v>17780</v>
      </c>
      <c r="Q727" s="0" t="n">
        <v>2</v>
      </c>
      <c r="R727" s="380" t="n">
        <v>48611.125</v>
      </c>
      <c r="S727" s="223" t="n">
        <v>1000</v>
      </c>
      <c r="T727" s="0" t="s">
        <v>2132</v>
      </c>
      <c r="U727" s="380" t="n">
        <v>43147.125</v>
      </c>
      <c r="V727" s="380" t="n">
        <v>43151.125</v>
      </c>
      <c r="W727" s="0" t="s">
        <v>2132</v>
      </c>
      <c r="X727" s="0" t="s">
        <v>22962</v>
      </c>
      <c r="Y727" s="0" t="s">
        <v>601</v>
      </c>
      <c r="Z727" s="0" t="s">
        <v>2602</v>
      </c>
      <c r="AA727" s="0" t="s">
        <v>2115</v>
      </c>
      <c r="AB727" s="0" t="s">
        <v>17848</v>
      </c>
      <c r="AC727" s="0" t="n">
        <v>20000000</v>
      </c>
      <c r="AD727" s="0" t="n">
        <v>20000000</v>
      </c>
      <c r="AE727" s="0" t="n">
        <v>5</v>
      </c>
      <c r="AF727" s="0" t="n">
        <f aca="false">FALSE()</f>
        <v>0</v>
      </c>
      <c r="AG727" s="0" t="n">
        <f aca="false">TRUE()</f>
        <v>1</v>
      </c>
      <c r="AH727" s="0" t="n">
        <f aca="false">TRUE()</f>
        <v>1</v>
      </c>
      <c r="AI727" s="0" t="n">
        <f aca="false">FALSE()</f>
        <v>0</v>
      </c>
      <c r="AJ727" s="0" t="n">
        <f aca="false">FALSE()</f>
        <v>0</v>
      </c>
      <c r="AK727" s="0" t="n">
        <f aca="false">FALSE()</f>
        <v>0</v>
      </c>
      <c r="AL727" s="0" t="s">
        <v>2129</v>
      </c>
      <c r="AM727" s="0" t="n">
        <f aca="false">TRUE()</f>
        <v>1</v>
      </c>
      <c r="AN727" s="0" t="s">
        <v>22963</v>
      </c>
      <c r="AO727" s="0" t="n">
        <v>1</v>
      </c>
      <c r="AP727" s="0" t="s">
        <v>22964</v>
      </c>
      <c r="AQ727" s="0" t="s">
        <v>22965</v>
      </c>
      <c r="AR727" s="0" t="n">
        <f aca="false">TRUE()</f>
        <v>1</v>
      </c>
      <c r="AS727" s="0" t="n">
        <f aca="false">FALSE()</f>
        <v>0</v>
      </c>
      <c r="AT727" s="0" t="n">
        <f aca="false">FALSE()</f>
        <v>0</v>
      </c>
      <c r="AU727" s="0" t="n">
        <f aca="false">FALSE()</f>
        <v>0</v>
      </c>
      <c r="AV727" s="0" t="n">
        <f aca="false">FALSE()</f>
        <v>0</v>
      </c>
      <c r="AW727" s="0" t="n">
        <f aca="false">TRUE()</f>
        <v>1</v>
      </c>
      <c r="AX727" s="380" t="n">
        <v>43753.475</v>
      </c>
      <c r="AY727" s="380" t="n">
        <v>43753.4166666667</v>
      </c>
      <c r="AZ727" s="0" t="n">
        <v>1</v>
      </c>
      <c r="BA727" s="0" t="s">
        <v>17962</v>
      </c>
      <c r="BB727" s="0" t="n">
        <v>0</v>
      </c>
      <c r="BC727" s="380" t="n">
        <v>46063.125</v>
      </c>
      <c r="BD727" s="0" t="s">
        <v>2170</v>
      </c>
      <c r="BE727" s="0" t="s">
        <v>2170</v>
      </c>
      <c r="BF727" s="0" t="s">
        <v>2118</v>
      </c>
    </row>
    <row r="728" customFormat="false" ht="15" hidden="false" customHeight="false" outlineLevel="0" collapsed="false">
      <c r="A728" s="0" t="s">
        <v>22966</v>
      </c>
      <c r="B728" s="0" t="s">
        <v>22967</v>
      </c>
      <c r="C728" s="0" t="s">
        <v>22966</v>
      </c>
      <c r="D728" s="0" t="s">
        <v>2133</v>
      </c>
      <c r="E728" s="0" t="s">
        <v>22966</v>
      </c>
      <c r="F728" s="0" t="n">
        <v>1</v>
      </c>
      <c r="G728" s="0" t="s">
        <v>434</v>
      </c>
      <c r="H728" s="0" t="s">
        <v>2170</v>
      </c>
      <c r="I728" s="0" t="s">
        <v>2170</v>
      </c>
      <c r="J728" s="0" t="s">
        <v>2170</v>
      </c>
      <c r="K728" s="0" t="s">
        <v>2170</v>
      </c>
      <c r="L728" s="0" t="s">
        <v>2170</v>
      </c>
      <c r="M728" s="0" t="s">
        <v>2170</v>
      </c>
      <c r="N728" s="0" t="n">
        <f aca="false">FALSE()</f>
        <v>0</v>
      </c>
      <c r="O728" s="0" t="s">
        <v>22968</v>
      </c>
      <c r="P728" s="0" t="s">
        <v>17780</v>
      </c>
      <c r="Q728" s="0" t="n">
        <v>2</v>
      </c>
      <c r="R728" s="380" t="n">
        <v>47387.125</v>
      </c>
      <c r="S728" s="223" t="n">
        <v>1000</v>
      </c>
      <c r="T728" s="0" t="s">
        <v>2132</v>
      </c>
      <c r="U728" s="380" t="n">
        <v>43741.125</v>
      </c>
      <c r="V728" s="380" t="n">
        <v>43747.125</v>
      </c>
      <c r="W728" s="0" t="s">
        <v>2132</v>
      </c>
      <c r="X728" s="0" t="s">
        <v>19695</v>
      </c>
      <c r="Y728" s="0" t="s">
        <v>601</v>
      </c>
      <c r="Z728" s="0" t="s">
        <v>2602</v>
      </c>
      <c r="AA728" s="0" t="s">
        <v>610</v>
      </c>
      <c r="AB728" s="0" t="s">
        <v>17848</v>
      </c>
      <c r="AC728" s="0" t="n">
        <v>7000000</v>
      </c>
      <c r="AD728" s="0" t="n">
        <v>7000000</v>
      </c>
      <c r="AE728" s="0" t="n">
        <v>5</v>
      </c>
      <c r="AF728" s="0" t="n">
        <f aca="false">FALSE()</f>
        <v>0</v>
      </c>
      <c r="AG728" s="0" t="n">
        <f aca="false">TRUE()</f>
        <v>1</v>
      </c>
      <c r="AH728" s="0" t="n">
        <f aca="false">TRUE()</f>
        <v>1</v>
      </c>
      <c r="AI728" s="0" t="n">
        <f aca="false">FALSE()</f>
        <v>0</v>
      </c>
      <c r="AJ728" s="0" t="n">
        <f aca="false">FALSE()</f>
        <v>0</v>
      </c>
      <c r="AK728" s="0" t="n">
        <f aca="false">FALSE()</f>
        <v>0</v>
      </c>
      <c r="AL728" s="0" t="s">
        <v>2129</v>
      </c>
      <c r="AM728" s="0" t="n">
        <f aca="false">TRUE()</f>
        <v>1</v>
      </c>
      <c r="AN728" s="0" t="s">
        <v>22969</v>
      </c>
      <c r="AO728" s="0" t="n">
        <v>1</v>
      </c>
      <c r="AP728" s="0" t="s">
        <v>22970</v>
      </c>
      <c r="AQ728" s="0" t="s">
        <v>22971</v>
      </c>
      <c r="AR728" s="0" t="n">
        <f aca="false">TRUE()</f>
        <v>1</v>
      </c>
      <c r="AS728" s="0" t="n">
        <f aca="false">FALSE()</f>
        <v>0</v>
      </c>
      <c r="AT728" s="0" t="n">
        <f aca="false">FALSE()</f>
        <v>0</v>
      </c>
      <c r="AU728" s="0" t="n">
        <f aca="false">FALSE()</f>
        <v>0</v>
      </c>
      <c r="AV728" s="0" t="n">
        <f aca="false">FALSE()</f>
        <v>0</v>
      </c>
      <c r="AW728" s="0" t="n">
        <f aca="false">FALSE()</f>
        <v>0</v>
      </c>
      <c r="AX728" s="380" t="n">
        <v>43747.7444444444</v>
      </c>
      <c r="AY728" s="380" t="n">
        <v>43747.4166666667</v>
      </c>
      <c r="AZ728" s="0" t="n">
        <v>1</v>
      </c>
      <c r="BA728" s="0" t="s">
        <v>18836</v>
      </c>
      <c r="BB728" s="0" t="n">
        <v>0</v>
      </c>
      <c r="BC728" s="380" t="n">
        <v>45931.125</v>
      </c>
      <c r="BD728" s="0" t="s">
        <v>2170</v>
      </c>
      <c r="BE728" s="0" t="s">
        <v>2170</v>
      </c>
      <c r="BF728" s="0" t="s">
        <v>2118</v>
      </c>
    </row>
    <row r="729" customFormat="false" ht="15" hidden="false" customHeight="false" outlineLevel="0" collapsed="false">
      <c r="A729" s="0" t="s">
        <v>22972</v>
      </c>
      <c r="B729" s="0" t="s">
        <v>22973</v>
      </c>
      <c r="C729" s="0" t="s">
        <v>22972</v>
      </c>
      <c r="D729" s="0" t="s">
        <v>2133</v>
      </c>
      <c r="E729" s="0" t="s">
        <v>22972</v>
      </c>
      <c r="F729" s="0" t="n">
        <v>1</v>
      </c>
      <c r="G729" s="0" t="s">
        <v>434</v>
      </c>
      <c r="H729" s="0" t="s">
        <v>2170</v>
      </c>
      <c r="I729" s="0" t="s">
        <v>2170</v>
      </c>
      <c r="J729" s="0" t="s">
        <v>2170</v>
      </c>
      <c r="K729" s="0" t="s">
        <v>2170</v>
      </c>
      <c r="L729" s="0" t="s">
        <v>2170</v>
      </c>
      <c r="M729" s="0" t="s">
        <v>2170</v>
      </c>
      <c r="N729" s="0" t="n">
        <f aca="false">FALSE()</f>
        <v>0</v>
      </c>
      <c r="O729" s="0" t="s">
        <v>22974</v>
      </c>
      <c r="P729" s="0" t="s">
        <v>17780</v>
      </c>
      <c r="Q729" s="0" t="n">
        <v>4</v>
      </c>
      <c r="R729" s="380" t="n">
        <v>46702.125</v>
      </c>
      <c r="S729" s="223" t="n">
        <v>1000</v>
      </c>
      <c r="T729" s="0" t="s">
        <v>2132</v>
      </c>
      <c r="U729" s="380" t="n">
        <v>45407.125</v>
      </c>
      <c r="V729" s="380" t="n">
        <v>45428.125</v>
      </c>
      <c r="W729" s="0" t="s">
        <v>2132</v>
      </c>
      <c r="X729" s="0" t="s">
        <v>22975</v>
      </c>
      <c r="Y729" s="0" t="s">
        <v>601</v>
      </c>
      <c r="Z729" s="0" t="s">
        <v>2602</v>
      </c>
      <c r="AA729" s="0" t="s">
        <v>2365</v>
      </c>
      <c r="AB729" s="0" t="s">
        <v>17781</v>
      </c>
      <c r="AC729" s="0" t="n">
        <v>450000</v>
      </c>
      <c r="AD729" s="0" t="n">
        <v>450000</v>
      </c>
      <c r="AE729" s="0" t="n">
        <v>5</v>
      </c>
      <c r="AF729" s="0" t="n">
        <f aca="false">FALSE()</f>
        <v>0</v>
      </c>
      <c r="AG729" s="0" t="n">
        <f aca="false">TRUE()</f>
        <v>1</v>
      </c>
      <c r="AH729" s="0" t="n">
        <f aca="false">TRUE()</f>
        <v>1</v>
      </c>
      <c r="AI729" s="0" t="n">
        <f aca="false">FALSE()</f>
        <v>0</v>
      </c>
      <c r="AJ729" s="0" t="n">
        <f aca="false">FALSE()</f>
        <v>0</v>
      </c>
      <c r="AK729" s="0" t="n">
        <f aca="false">FALSE()</f>
        <v>0</v>
      </c>
      <c r="AL729" s="0" t="s">
        <v>2129</v>
      </c>
      <c r="AM729" s="0" t="n">
        <f aca="false">TRUE()</f>
        <v>1</v>
      </c>
      <c r="AN729" s="0" t="s">
        <v>22976</v>
      </c>
      <c r="AO729" s="0" t="n">
        <v>1</v>
      </c>
      <c r="AP729" s="0" t="s">
        <v>22977</v>
      </c>
      <c r="AQ729" s="0" t="s">
        <v>22978</v>
      </c>
      <c r="AR729" s="0" t="n">
        <f aca="false">TRUE()</f>
        <v>1</v>
      </c>
      <c r="AS729" s="0" t="n">
        <f aca="false">FALSE()</f>
        <v>0</v>
      </c>
      <c r="AT729" s="0" t="n">
        <f aca="false">FALSE()</f>
        <v>0</v>
      </c>
      <c r="AU729" s="0" t="n">
        <f aca="false">FALSE()</f>
        <v>0</v>
      </c>
      <c r="AV729" s="0" t="n">
        <f aca="false">FALSE()</f>
        <v>0</v>
      </c>
      <c r="AW729" s="0" t="n">
        <f aca="false">TRUE()</f>
        <v>1</v>
      </c>
      <c r="AX729" s="380" t="n">
        <v>45428.6881944445</v>
      </c>
      <c r="AY729" s="380" t="n">
        <v>45428.125</v>
      </c>
      <c r="AZ729" s="0" t="n">
        <v>3</v>
      </c>
      <c r="BA729" s="0" t="s">
        <v>20103</v>
      </c>
      <c r="BB729" s="0" t="n">
        <v>0</v>
      </c>
      <c r="BC729" s="380" t="n">
        <v>25569.125</v>
      </c>
      <c r="BD729" s="0" t="s">
        <v>2170</v>
      </c>
      <c r="BE729" s="0" t="s">
        <v>2170</v>
      </c>
      <c r="BF729" s="0" t="s">
        <v>604</v>
      </c>
    </row>
    <row r="730" customFormat="false" ht="15" hidden="false" customHeight="false" outlineLevel="0" collapsed="false">
      <c r="A730" s="0" t="s">
        <v>22979</v>
      </c>
      <c r="B730" s="0" t="s">
        <v>22980</v>
      </c>
      <c r="C730" s="0" t="s">
        <v>22979</v>
      </c>
      <c r="D730" s="0" t="s">
        <v>2133</v>
      </c>
      <c r="E730" s="0" t="s">
        <v>22979</v>
      </c>
      <c r="F730" s="0" t="n">
        <v>1</v>
      </c>
      <c r="G730" s="0" t="s">
        <v>434</v>
      </c>
      <c r="H730" s="0" t="s">
        <v>2596</v>
      </c>
      <c r="I730" s="0" t="s">
        <v>2596</v>
      </c>
      <c r="J730" s="0" t="s">
        <v>2599</v>
      </c>
      <c r="K730" s="0" t="s">
        <v>2170</v>
      </c>
      <c r="L730" s="0" t="s">
        <v>13583</v>
      </c>
      <c r="M730" s="0" t="s">
        <v>2170</v>
      </c>
      <c r="N730" s="0" t="n">
        <f aca="false">FALSE()</f>
        <v>0</v>
      </c>
      <c r="O730" s="0" t="s">
        <v>22981</v>
      </c>
      <c r="P730" s="0" t="s">
        <v>17780</v>
      </c>
      <c r="Q730" s="0" t="n">
        <v>2</v>
      </c>
      <c r="R730" s="380" t="n">
        <v>46133.125</v>
      </c>
      <c r="S730" s="223" t="n">
        <v>1000</v>
      </c>
      <c r="T730" s="0" t="s">
        <v>2132</v>
      </c>
      <c r="U730" s="380" t="n">
        <v>44292.125</v>
      </c>
      <c r="V730" s="380" t="n">
        <v>44313.125</v>
      </c>
      <c r="W730" s="0" t="s">
        <v>2170</v>
      </c>
      <c r="X730" s="0" t="s">
        <v>22982</v>
      </c>
      <c r="Y730" s="0" t="s">
        <v>601</v>
      </c>
      <c r="Z730" s="0" t="s">
        <v>2602</v>
      </c>
      <c r="AA730" s="0" t="s">
        <v>17847</v>
      </c>
      <c r="AB730" s="0" t="s">
        <v>17848</v>
      </c>
      <c r="AC730" s="0" t="n">
        <v>70000000</v>
      </c>
      <c r="AD730" s="0" t="n">
        <v>70000000</v>
      </c>
      <c r="AE730" s="0" t="n">
        <v>5</v>
      </c>
      <c r="AF730" s="0" t="n">
        <f aca="false">FALSE()</f>
        <v>0</v>
      </c>
      <c r="AG730" s="0" t="n">
        <f aca="false">TRUE()</f>
        <v>1</v>
      </c>
      <c r="AH730" s="0" t="n">
        <f aca="false">TRUE()</f>
        <v>1</v>
      </c>
      <c r="AI730" s="0" t="n">
        <f aca="false">FALSE()</f>
        <v>0</v>
      </c>
      <c r="AJ730" s="0" t="n">
        <f aca="false">FALSE()</f>
        <v>0</v>
      </c>
      <c r="AK730" s="0" t="n">
        <f aca="false">FALSE()</f>
        <v>0</v>
      </c>
      <c r="AL730" s="0" t="s">
        <v>2129</v>
      </c>
      <c r="AM730" s="0" t="n">
        <f aca="false">TRUE()</f>
        <v>1</v>
      </c>
      <c r="AN730" s="0" t="s">
        <v>22983</v>
      </c>
      <c r="AO730" s="0" t="n">
        <v>1</v>
      </c>
      <c r="AP730" s="0" t="s">
        <v>22984</v>
      </c>
      <c r="AQ730" s="0" t="s">
        <v>22985</v>
      </c>
      <c r="AR730" s="0" t="n">
        <f aca="false">TRUE()</f>
        <v>1</v>
      </c>
      <c r="AS730" s="0" t="n">
        <f aca="false">FALSE()</f>
        <v>0</v>
      </c>
      <c r="AT730" s="0" t="n">
        <f aca="false">FALSE()</f>
        <v>0</v>
      </c>
      <c r="AU730" s="0" t="n">
        <f aca="false">FALSE()</f>
        <v>0</v>
      </c>
      <c r="AV730" s="0" t="n">
        <f aca="false">FALSE()</f>
        <v>0</v>
      </c>
      <c r="AW730" s="0" t="n">
        <f aca="false">FALSE()</f>
        <v>0</v>
      </c>
      <c r="AX730" s="380" t="n">
        <v>44357.6986111111</v>
      </c>
      <c r="AY730" s="380" t="n">
        <v>44357.4166666667</v>
      </c>
      <c r="AZ730" s="0" t="n">
        <v>1</v>
      </c>
      <c r="BA730" s="0" t="s">
        <v>22327</v>
      </c>
      <c r="BB730" s="0" t="n">
        <v>0</v>
      </c>
      <c r="BC730" s="380" t="n">
        <v>25569.125</v>
      </c>
      <c r="BD730" s="0" t="s">
        <v>2599</v>
      </c>
      <c r="BE730" s="0" t="s">
        <v>2170</v>
      </c>
      <c r="BF730" s="0" t="s">
        <v>2118</v>
      </c>
    </row>
    <row r="731" customFormat="false" ht="15" hidden="false" customHeight="false" outlineLevel="0" collapsed="false">
      <c r="A731" s="0" t="s">
        <v>22986</v>
      </c>
      <c r="B731" s="0" t="s">
        <v>22987</v>
      </c>
      <c r="C731" s="0" t="s">
        <v>22986</v>
      </c>
      <c r="D731" s="0" t="s">
        <v>2133</v>
      </c>
      <c r="E731" s="0" t="s">
        <v>22986</v>
      </c>
      <c r="F731" s="0" t="n">
        <v>1</v>
      </c>
      <c r="G731" s="0" t="s">
        <v>434</v>
      </c>
      <c r="H731" s="0" t="s">
        <v>2170</v>
      </c>
      <c r="I731" s="0" t="s">
        <v>2170</v>
      </c>
      <c r="J731" s="0" t="s">
        <v>2170</v>
      </c>
      <c r="K731" s="0" t="s">
        <v>2170</v>
      </c>
      <c r="L731" s="0" t="s">
        <v>2170</v>
      </c>
      <c r="M731" s="0" t="s">
        <v>2170</v>
      </c>
      <c r="N731" s="0" t="n">
        <f aca="false">FALSE()</f>
        <v>0</v>
      </c>
      <c r="O731" s="0" t="s">
        <v>22988</v>
      </c>
      <c r="P731" s="0" t="s">
        <v>17780</v>
      </c>
      <c r="Q731" s="0" t="n">
        <v>4</v>
      </c>
      <c r="R731" s="380" t="n">
        <v>55815.125</v>
      </c>
      <c r="S731" s="223" t="n">
        <v>1000</v>
      </c>
      <c r="T731" s="0" t="s">
        <v>2132</v>
      </c>
      <c r="U731" s="380" t="n">
        <v>41066.1666666667</v>
      </c>
      <c r="V731" s="380" t="n">
        <v>43075.125</v>
      </c>
      <c r="W731" s="0" t="s">
        <v>2132</v>
      </c>
      <c r="X731" s="0" t="s">
        <v>22989</v>
      </c>
      <c r="Y731" s="0" t="s">
        <v>601</v>
      </c>
      <c r="Z731" s="0" t="s">
        <v>2602</v>
      </c>
      <c r="AA731" s="0" t="s">
        <v>2693</v>
      </c>
      <c r="AB731" s="0" t="s">
        <v>17848</v>
      </c>
      <c r="AC731" s="0" t="n">
        <v>7000000</v>
      </c>
      <c r="AD731" s="0" t="n">
        <v>10000000</v>
      </c>
      <c r="AE731" s="0" t="n">
        <v>5</v>
      </c>
      <c r="AF731" s="0" t="n">
        <f aca="false">FALSE()</f>
        <v>0</v>
      </c>
      <c r="AG731" s="0" t="n">
        <f aca="false">TRUE()</f>
        <v>1</v>
      </c>
      <c r="AH731" s="0" t="n">
        <f aca="false">TRUE()</f>
        <v>1</v>
      </c>
      <c r="AI731" s="0" t="n">
        <f aca="false">FALSE()</f>
        <v>0</v>
      </c>
      <c r="AJ731" s="0" t="n">
        <f aca="false">FALSE()</f>
        <v>0</v>
      </c>
      <c r="AK731" s="0" t="n">
        <f aca="false">FALSE()</f>
        <v>0</v>
      </c>
      <c r="AL731" s="0" t="s">
        <v>2129</v>
      </c>
      <c r="AM731" s="0" t="n">
        <f aca="false">TRUE()</f>
        <v>1</v>
      </c>
      <c r="AN731" s="0" t="s">
        <v>22990</v>
      </c>
      <c r="AO731" s="0" t="n">
        <v>1</v>
      </c>
      <c r="AP731" s="0" t="s">
        <v>22991</v>
      </c>
      <c r="AQ731" s="0" t="s">
        <v>22992</v>
      </c>
      <c r="AR731" s="0" t="n">
        <f aca="false">TRUE()</f>
        <v>1</v>
      </c>
      <c r="AS731" s="0" t="n">
        <f aca="false">FALSE()</f>
        <v>0</v>
      </c>
      <c r="AT731" s="0" t="n">
        <f aca="false">FALSE()</f>
        <v>0</v>
      </c>
      <c r="AU731" s="0" t="n">
        <f aca="false">FALSE()</f>
        <v>0</v>
      </c>
      <c r="AV731" s="0" t="n">
        <f aca="false">FALSE()</f>
        <v>0</v>
      </c>
      <c r="AW731" s="0" t="n">
        <f aca="false">TRUE()</f>
        <v>1</v>
      </c>
      <c r="AX731" s="380" t="n">
        <v>43171.8270833333</v>
      </c>
      <c r="AY731" s="380" t="n">
        <v>43075.125</v>
      </c>
      <c r="AZ731" s="0" t="n">
        <v>2</v>
      </c>
      <c r="BA731" s="0" t="s">
        <v>6022</v>
      </c>
      <c r="BB731" s="0" t="n">
        <v>0</v>
      </c>
      <c r="BC731" s="380" t="n">
        <v>45987.125</v>
      </c>
      <c r="BD731" s="0" t="s">
        <v>2170</v>
      </c>
      <c r="BE731" s="0" t="s">
        <v>2170</v>
      </c>
      <c r="BF731" s="0" t="s">
        <v>2118</v>
      </c>
    </row>
    <row r="732" customFormat="false" ht="15" hidden="false" customHeight="false" outlineLevel="0" collapsed="false">
      <c r="A732" s="0" t="s">
        <v>22993</v>
      </c>
      <c r="B732" s="0" t="s">
        <v>22994</v>
      </c>
      <c r="C732" s="0" t="s">
        <v>22993</v>
      </c>
      <c r="D732" s="0" t="s">
        <v>2133</v>
      </c>
      <c r="E732" s="0" t="s">
        <v>22993</v>
      </c>
      <c r="F732" s="0" t="n">
        <v>1</v>
      </c>
      <c r="G732" s="0" t="s">
        <v>434</v>
      </c>
      <c r="H732" s="0" t="s">
        <v>2170</v>
      </c>
      <c r="I732" s="0" t="s">
        <v>2170</v>
      </c>
      <c r="J732" s="0" t="s">
        <v>2170</v>
      </c>
      <c r="K732" s="0" t="s">
        <v>2170</v>
      </c>
      <c r="L732" s="0" t="s">
        <v>2170</v>
      </c>
      <c r="M732" s="0" t="s">
        <v>2170</v>
      </c>
      <c r="N732" s="0" t="n">
        <f aca="false">FALSE()</f>
        <v>0</v>
      </c>
      <c r="O732" s="0" t="s">
        <v>22995</v>
      </c>
      <c r="P732" s="0" t="s">
        <v>17780</v>
      </c>
      <c r="Q732" s="0" t="n">
        <v>4</v>
      </c>
      <c r="R732" s="380" t="n">
        <v>46059.125</v>
      </c>
      <c r="S732" s="223" t="n">
        <v>1000</v>
      </c>
      <c r="T732" s="0" t="s">
        <v>2132</v>
      </c>
      <c r="U732" s="380" t="n">
        <v>40532.125</v>
      </c>
      <c r="V732" s="380" t="n">
        <v>44239.125</v>
      </c>
      <c r="W732" s="0" t="s">
        <v>2132</v>
      </c>
      <c r="X732" s="0" t="s">
        <v>22996</v>
      </c>
      <c r="Y732" s="0" t="s">
        <v>601</v>
      </c>
      <c r="Z732" s="0" t="s">
        <v>2602</v>
      </c>
      <c r="AA732" s="0" t="s">
        <v>610</v>
      </c>
      <c r="AB732" s="0" t="s">
        <v>17781</v>
      </c>
      <c r="AC732" s="0" t="n">
        <v>5000000</v>
      </c>
      <c r="AD732" s="0" t="n">
        <v>5000000</v>
      </c>
      <c r="AE732" s="0" t="n">
        <v>5</v>
      </c>
      <c r="AF732" s="0" t="n">
        <f aca="false">FALSE()</f>
        <v>0</v>
      </c>
      <c r="AG732" s="0" t="n">
        <f aca="false">TRUE()</f>
        <v>1</v>
      </c>
      <c r="AH732" s="0" t="n">
        <f aca="false">TRUE()</f>
        <v>1</v>
      </c>
      <c r="AI732" s="0" t="n">
        <f aca="false">FALSE()</f>
        <v>0</v>
      </c>
      <c r="AJ732" s="0" t="n">
        <f aca="false">FALSE()</f>
        <v>0</v>
      </c>
      <c r="AK732" s="0" t="n">
        <f aca="false">FALSE()</f>
        <v>0</v>
      </c>
      <c r="AL732" s="0" t="s">
        <v>2129</v>
      </c>
      <c r="AM732" s="0" t="n">
        <f aca="false">TRUE()</f>
        <v>1</v>
      </c>
      <c r="AN732" s="0" t="s">
        <v>22997</v>
      </c>
      <c r="AO732" s="0" t="n">
        <v>1</v>
      </c>
      <c r="AP732" s="0" t="s">
        <v>22998</v>
      </c>
      <c r="AQ732" s="0" t="s">
        <v>22999</v>
      </c>
      <c r="AR732" s="0" t="n">
        <f aca="false">TRUE()</f>
        <v>1</v>
      </c>
      <c r="AS732" s="0" t="n">
        <f aca="false">FALSE()</f>
        <v>0</v>
      </c>
      <c r="AT732" s="0" t="n">
        <f aca="false">FALSE()</f>
        <v>0</v>
      </c>
      <c r="AU732" s="0" t="n">
        <f aca="false">FALSE()</f>
        <v>0</v>
      </c>
      <c r="AV732" s="0" t="n">
        <f aca="false">FALSE()</f>
        <v>0</v>
      </c>
      <c r="AW732" s="0" t="n">
        <f aca="false">TRUE()</f>
        <v>1</v>
      </c>
      <c r="AX732" s="380" t="n">
        <v>44239.6673611111</v>
      </c>
      <c r="AY732" s="380" t="n">
        <v>44239.4166666667</v>
      </c>
      <c r="AZ732" s="0" t="n">
        <v>2</v>
      </c>
      <c r="BA732" s="0" t="s">
        <v>10507</v>
      </c>
      <c r="BB732" s="0" t="n">
        <v>0</v>
      </c>
      <c r="BC732" s="380" t="n">
        <v>25569.125</v>
      </c>
      <c r="BD732" s="0" t="s">
        <v>2170</v>
      </c>
      <c r="BE732" s="0" t="s">
        <v>2170</v>
      </c>
      <c r="BF732" s="0" t="s">
        <v>2118</v>
      </c>
    </row>
    <row r="733" customFormat="false" ht="15" hidden="false" customHeight="false" outlineLevel="0" collapsed="false">
      <c r="A733" s="0" t="s">
        <v>23000</v>
      </c>
      <c r="B733" s="0" t="s">
        <v>23001</v>
      </c>
      <c r="C733" s="0" t="s">
        <v>23000</v>
      </c>
      <c r="D733" s="0" t="s">
        <v>2133</v>
      </c>
      <c r="E733" s="0" t="s">
        <v>23000</v>
      </c>
      <c r="F733" s="0" t="n">
        <v>1</v>
      </c>
      <c r="G733" s="0" t="s">
        <v>434</v>
      </c>
      <c r="H733" s="0" t="s">
        <v>2170</v>
      </c>
      <c r="I733" s="0" t="s">
        <v>2170</v>
      </c>
      <c r="J733" s="0" t="s">
        <v>2170</v>
      </c>
      <c r="K733" s="0" t="s">
        <v>2170</v>
      </c>
      <c r="L733" s="0" t="s">
        <v>2170</v>
      </c>
      <c r="M733" s="0" t="s">
        <v>2170</v>
      </c>
      <c r="N733" s="0" t="n">
        <f aca="false">FALSE()</f>
        <v>0</v>
      </c>
      <c r="O733" s="0" t="s">
        <v>19947</v>
      </c>
      <c r="P733" s="0" t="s">
        <v>17780</v>
      </c>
      <c r="Q733" s="0" t="n">
        <v>2</v>
      </c>
      <c r="R733" s="380" t="n">
        <v>47687.125</v>
      </c>
      <c r="S733" s="223" t="n">
        <v>1000</v>
      </c>
      <c r="T733" s="0" t="s">
        <v>2132</v>
      </c>
      <c r="U733" s="380" t="n">
        <v>44035.125</v>
      </c>
      <c r="V733" s="380" t="n">
        <v>44047.125</v>
      </c>
      <c r="W733" s="0" t="s">
        <v>2132</v>
      </c>
      <c r="X733" s="0" t="s">
        <v>23002</v>
      </c>
      <c r="Y733" s="0" t="s">
        <v>601</v>
      </c>
      <c r="Z733" s="0" t="s">
        <v>2602</v>
      </c>
      <c r="AA733" s="0" t="s">
        <v>2891</v>
      </c>
      <c r="AB733" s="0" t="s">
        <v>17781</v>
      </c>
      <c r="AC733" s="0" t="n">
        <v>10000000</v>
      </c>
      <c r="AD733" s="0" t="n">
        <v>10000000</v>
      </c>
      <c r="AE733" s="0" t="n">
        <v>5</v>
      </c>
      <c r="AF733" s="0" t="n">
        <f aca="false">FALSE()</f>
        <v>0</v>
      </c>
      <c r="AG733" s="0" t="n">
        <f aca="false">TRUE()</f>
        <v>1</v>
      </c>
      <c r="AH733" s="0" t="n">
        <f aca="false">TRUE()</f>
        <v>1</v>
      </c>
      <c r="AI733" s="0" t="n">
        <f aca="false">FALSE()</f>
        <v>0</v>
      </c>
      <c r="AJ733" s="0" t="n">
        <f aca="false">FALSE()</f>
        <v>0</v>
      </c>
      <c r="AK733" s="0" t="n">
        <f aca="false">FALSE()</f>
        <v>0</v>
      </c>
      <c r="AL733" s="0" t="s">
        <v>2129</v>
      </c>
      <c r="AM733" s="0" t="n">
        <f aca="false">TRUE()</f>
        <v>1</v>
      </c>
      <c r="AN733" s="0" t="s">
        <v>23003</v>
      </c>
      <c r="AO733" s="0" t="n">
        <v>1</v>
      </c>
      <c r="AP733" s="0" t="s">
        <v>23004</v>
      </c>
      <c r="AQ733" s="0" t="s">
        <v>23005</v>
      </c>
      <c r="AR733" s="0" t="n">
        <f aca="false">TRUE()</f>
        <v>1</v>
      </c>
      <c r="AS733" s="0" t="n">
        <f aca="false">FALSE()</f>
        <v>0</v>
      </c>
      <c r="AT733" s="0" t="n">
        <f aca="false">FALSE()</f>
        <v>0</v>
      </c>
      <c r="AU733" s="0" t="n">
        <f aca="false">FALSE()</f>
        <v>0</v>
      </c>
      <c r="AV733" s="0" t="n">
        <f aca="false">FALSE()</f>
        <v>0</v>
      </c>
      <c r="AW733" s="0" t="n">
        <f aca="false">TRUE()</f>
        <v>1</v>
      </c>
      <c r="AX733" s="380" t="n">
        <v>44047.6104166667</v>
      </c>
      <c r="AY733" s="380" t="n">
        <v>44047.4166666667</v>
      </c>
      <c r="AZ733" s="0" t="n">
        <v>2</v>
      </c>
      <c r="BA733" s="0" t="s">
        <v>19952</v>
      </c>
      <c r="BB733" s="0" t="n">
        <v>0</v>
      </c>
      <c r="BC733" s="380" t="n">
        <v>46049.125</v>
      </c>
      <c r="BD733" s="0" t="s">
        <v>2170</v>
      </c>
      <c r="BE733" s="0" t="s">
        <v>2170</v>
      </c>
      <c r="BF733" s="0" t="s">
        <v>2118</v>
      </c>
    </row>
    <row r="734" customFormat="false" ht="15" hidden="false" customHeight="false" outlineLevel="0" collapsed="false">
      <c r="A734" s="0" t="s">
        <v>23006</v>
      </c>
      <c r="B734" s="0" t="s">
        <v>23007</v>
      </c>
      <c r="C734" s="0" t="s">
        <v>23006</v>
      </c>
      <c r="D734" s="0" t="s">
        <v>18630</v>
      </c>
      <c r="E734" s="0" t="s">
        <v>23006</v>
      </c>
      <c r="F734" s="0" t="n">
        <v>1</v>
      </c>
      <c r="G734" s="0" t="s">
        <v>18631</v>
      </c>
      <c r="H734" s="0" t="s">
        <v>2170</v>
      </c>
      <c r="I734" s="0" t="s">
        <v>2170</v>
      </c>
      <c r="J734" s="0" t="s">
        <v>2170</v>
      </c>
      <c r="K734" s="0" t="s">
        <v>2170</v>
      </c>
      <c r="L734" s="0" t="s">
        <v>2170</v>
      </c>
      <c r="M734" s="0" t="s">
        <v>2170</v>
      </c>
      <c r="N734" s="0" t="n">
        <f aca="false">FALSE()</f>
        <v>0</v>
      </c>
      <c r="O734" s="0" t="s">
        <v>23008</v>
      </c>
      <c r="P734" s="0" t="s">
        <v>17780</v>
      </c>
      <c r="Q734" s="0" t="n">
        <v>12</v>
      </c>
      <c r="R734" s="380" t="n">
        <v>46873.125</v>
      </c>
      <c r="S734" s="223" t="n">
        <v>100</v>
      </c>
      <c r="T734" s="0" t="s">
        <v>17929</v>
      </c>
      <c r="U734" s="380" t="n">
        <v>45783.125</v>
      </c>
      <c r="V734" s="380" t="n">
        <v>45793.125</v>
      </c>
      <c r="W734" s="0" t="s">
        <v>17929</v>
      </c>
      <c r="X734" s="0" t="s">
        <v>11448</v>
      </c>
      <c r="Y734" s="0" t="s">
        <v>601</v>
      </c>
      <c r="Z734" s="0" t="s">
        <v>2602</v>
      </c>
      <c r="AA734" s="0" t="s">
        <v>2365</v>
      </c>
      <c r="AB734" s="0" t="s">
        <v>17781</v>
      </c>
      <c r="AC734" s="0" t="n">
        <v>395000</v>
      </c>
      <c r="AD734" s="0" t="n">
        <v>395000</v>
      </c>
      <c r="AE734" s="0" t="n">
        <v>5</v>
      </c>
      <c r="AF734" s="0" t="n">
        <f aca="false">FALSE()</f>
        <v>0</v>
      </c>
      <c r="AG734" s="0" t="n">
        <f aca="false">TRUE()</f>
        <v>1</v>
      </c>
      <c r="AH734" s="0" t="n">
        <f aca="false">TRUE()</f>
        <v>1</v>
      </c>
      <c r="AI734" s="0" t="n">
        <f aca="false">FALSE()</f>
        <v>0</v>
      </c>
      <c r="AJ734" s="0" t="n">
        <f aca="false">FALSE()</f>
        <v>0</v>
      </c>
      <c r="AK734" s="0" t="n">
        <f aca="false">TRUE()</f>
        <v>1</v>
      </c>
      <c r="AL734" s="0" t="s">
        <v>3129</v>
      </c>
      <c r="AM734" s="0" t="n">
        <f aca="false">TRUE()</f>
        <v>1</v>
      </c>
      <c r="AN734" s="0" t="s">
        <v>23009</v>
      </c>
      <c r="AO734" s="0" t="n">
        <v>2</v>
      </c>
      <c r="AP734" s="0" t="s">
        <v>23010</v>
      </c>
      <c r="AQ734" s="0" t="s">
        <v>23011</v>
      </c>
      <c r="AR734" s="0" t="n">
        <f aca="false">TRUE()</f>
        <v>1</v>
      </c>
      <c r="AS734" s="0" t="n">
        <f aca="false">FALSE()</f>
        <v>0</v>
      </c>
      <c r="AT734" s="0" t="n">
        <f aca="false">FALSE()</f>
        <v>0</v>
      </c>
      <c r="AU734" s="0" t="n">
        <f aca="false">FALSE()</f>
        <v>0</v>
      </c>
      <c r="AV734" s="0" t="n">
        <f aca="false">FALSE()</f>
        <v>0</v>
      </c>
      <c r="AW734" s="0" t="n">
        <f aca="false">TRUE()</f>
        <v>1</v>
      </c>
      <c r="AX734" s="380" t="n">
        <v>45793.6576388889</v>
      </c>
      <c r="AY734" s="380" t="n">
        <v>45793.125</v>
      </c>
      <c r="AZ734" s="0" t="n">
        <v>3</v>
      </c>
      <c r="BA734" s="0" t="s">
        <v>23012</v>
      </c>
      <c r="BB734" s="0" t="n">
        <v>0</v>
      </c>
      <c r="BC734" s="380" t="n">
        <v>25569.125</v>
      </c>
      <c r="BD734" s="0" t="s">
        <v>2170</v>
      </c>
      <c r="BE734" s="0" t="s">
        <v>2170</v>
      </c>
      <c r="BF734" s="0" t="s">
        <v>604</v>
      </c>
    </row>
    <row r="735" customFormat="false" ht="15" hidden="false" customHeight="false" outlineLevel="0" collapsed="false">
      <c r="A735" s="0" t="s">
        <v>613</v>
      </c>
      <c r="B735" s="0" t="s">
        <v>23013</v>
      </c>
      <c r="C735" s="0" t="s">
        <v>23014</v>
      </c>
      <c r="D735" s="0" t="s">
        <v>17896</v>
      </c>
      <c r="E735" s="0" t="s">
        <v>613</v>
      </c>
      <c r="F735" s="0" t="n">
        <v>1</v>
      </c>
      <c r="G735" s="0" t="s">
        <v>434</v>
      </c>
      <c r="H735" s="0" t="s">
        <v>2596</v>
      </c>
      <c r="I735" s="0" t="s">
        <v>2596</v>
      </c>
      <c r="J735" s="0" t="s">
        <v>2599</v>
      </c>
      <c r="K735" s="0" t="s">
        <v>2170</v>
      </c>
      <c r="L735" s="0" t="s">
        <v>13583</v>
      </c>
      <c r="M735" s="0" t="s">
        <v>2170</v>
      </c>
      <c r="N735" s="0" t="n">
        <f aca="false">FALSE()</f>
        <v>0</v>
      </c>
      <c r="O735" s="0" t="s">
        <v>614</v>
      </c>
      <c r="P735" s="0" t="s">
        <v>17898</v>
      </c>
      <c r="Q735" s="0" t="n">
        <v>2</v>
      </c>
      <c r="R735" s="380" t="n">
        <v>47191.125</v>
      </c>
      <c r="S735" s="223" t="n">
        <v>1000</v>
      </c>
      <c r="T735" s="0" t="s">
        <v>2132</v>
      </c>
      <c r="U735" s="380" t="n">
        <v>44358.125</v>
      </c>
      <c r="V735" s="380" t="n">
        <v>44363.125</v>
      </c>
      <c r="W735" s="0" t="s">
        <v>2170</v>
      </c>
      <c r="X735" s="0" t="s">
        <v>23015</v>
      </c>
      <c r="Y735" s="0" t="s">
        <v>601</v>
      </c>
      <c r="Z735" s="0" t="s">
        <v>2602</v>
      </c>
      <c r="AA735" s="0" t="s">
        <v>600</v>
      </c>
      <c r="AB735" s="0" t="s">
        <v>17848</v>
      </c>
      <c r="AC735" s="0" t="n">
        <v>419119019</v>
      </c>
      <c r="AD735" s="0" t="n">
        <v>500000000</v>
      </c>
      <c r="AE735" s="0" t="n">
        <v>5</v>
      </c>
      <c r="AF735" s="0" t="n">
        <f aca="false">FALSE()</f>
        <v>0</v>
      </c>
      <c r="AG735" s="0" t="n">
        <f aca="false">TRUE()</f>
        <v>1</v>
      </c>
      <c r="AH735" s="0" t="n">
        <f aca="false">TRUE()</f>
        <v>1</v>
      </c>
      <c r="AI735" s="0" t="n">
        <f aca="false">FALSE()</f>
        <v>0</v>
      </c>
      <c r="AJ735" s="0" t="n">
        <f aca="false">FALSE()</f>
        <v>0</v>
      </c>
      <c r="AK735" s="0" t="n">
        <f aca="false">FALSE()</f>
        <v>0</v>
      </c>
      <c r="AL735" s="0" t="s">
        <v>7337</v>
      </c>
      <c r="AM735" s="0" t="n">
        <f aca="false">TRUE()</f>
        <v>1</v>
      </c>
      <c r="AN735" s="0" t="s">
        <v>23016</v>
      </c>
      <c r="AO735" s="0" t="n">
        <v>1</v>
      </c>
      <c r="AP735" s="0" t="s">
        <v>23017</v>
      </c>
      <c r="AQ735" s="0" t="s">
        <v>23018</v>
      </c>
      <c r="AR735" s="0" t="n">
        <f aca="false">TRUE()</f>
        <v>1</v>
      </c>
      <c r="AS735" s="0" t="n">
        <f aca="false">FALSE()</f>
        <v>0</v>
      </c>
      <c r="AT735" s="0" t="n">
        <f aca="false">FALSE()</f>
        <v>0</v>
      </c>
      <c r="AU735" s="0" t="n">
        <f aca="false">FALSE()</f>
        <v>0</v>
      </c>
      <c r="AV735" s="0" t="n">
        <f aca="false">FALSE()</f>
        <v>0</v>
      </c>
      <c r="AW735" s="0" t="n">
        <f aca="false">TRUE()</f>
        <v>1</v>
      </c>
      <c r="AX735" s="380" t="n">
        <v>44370.7548611111</v>
      </c>
      <c r="AY735" s="380" t="n">
        <v>44370.4166666667</v>
      </c>
      <c r="AZ735" s="0" t="n">
        <v>1</v>
      </c>
      <c r="BA735" s="0" t="s">
        <v>17903</v>
      </c>
      <c r="BB735" s="0" t="n">
        <v>0</v>
      </c>
      <c r="BC735" s="380" t="n">
        <v>25569.125</v>
      </c>
      <c r="BD735" s="0" t="s">
        <v>2599</v>
      </c>
      <c r="BE735" s="0" t="s">
        <v>2170</v>
      </c>
      <c r="BF735" s="0" t="s">
        <v>2118</v>
      </c>
    </row>
    <row r="736" customFormat="false" ht="15" hidden="false" customHeight="false" outlineLevel="0" collapsed="false">
      <c r="A736" s="0" t="s">
        <v>23019</v>
      </c>
      <c r="B736" s="0" t="s">
        <v>23020</v>
      </c>
      <c r="C736" s="0" t="s">
        <v>23019</v>
      </c>
      <c r="D736" s="0" t="s">
        <v>2133</v>
      </c>
      <c r="E736" s="0" t="s">
        <v>23019</v>
      </c>
      <c r="F736" s="0" t="n">
        <v>1</v>
      </c>
      <c r="G736" s="0" t="s">
        <v>434</v>
      </c>
      <c r="H736" s="0" t="s">
        <v>2596</v>
      </c>
      <c r="I736" s="0" t="s">
        <v>2596</v>
      </c>
      <c r="J736" s="0" t="s">
        <v>2598</v>
      </c>
      <c r="K736" s="0" t="s">
        <v>2170</v>
      </c>
      <c r="L736" s="0" t="s">
        <v>2600</v>
      </c>
      <c r="M736" s="0" t="s">
        <v>2170</v>
      </c>
      <c r="N736" s="0" t="n">
        <f aca="false">FALSE()</f>
        <v>0</v>
      </c>
      <c r="O736" s="0" t="s">
        <v>23021</v>
      </c>
      <c r="P736" s="0" t="s">
        <v>17780</v>
      </c>
      <c r="Q736" s="0" t="n">
        <v>12</v>
      </c>
      <c r="R736" s="380" t="n">
        <v>47572.125</v>
      </c>
      <c r="S736" s="223" t="n">
        <v>1000</v>
      </c>
      <c r="T736" s="0" t="s">
        <v>2132</v>
      </c>
      <c r="U736" s="380" t="n">
        <v>45769.125</v>
      </c>
      <c r="V736" s="380" t="n">
        <v>45772.125</v>
      </c>
      <c r="W736" s="0" t="s">
        <v>2132</v>
      </c>
      <c r="X736" s="0" t="s">
        <v>23022</v>
      </c>
      <c r="Y736" s="0" t="s">
        <v>601</v>
      </c>
      <c r="Z736" s="0" t="s">
        <v>2602</v>
      </c>
      <c r="AA736" s="0" t="s">
        <v>2684</v>
      </c>
      <c r="AB736" s="0" t="s">
        <v>17781</v>
      </c>
      <c r="AC736" s="0" t="n">
        <v>15000000</v>
      </c>
      <c r="AD736" s="0" t="n">
        <v>15000000</v>
      </c>
      <c r="AE736" s="0" t="n">
        <v>5</v>
      </c>
      <c r="AF736" s="0" t="n">
        <f aca="false">FALSE()</f>
        <v>0</v>
      </c>
      <c r="AG736" s="0" t="n">
        <f aca="false">TRUE()</f>
        <v>1</v>
      </c>
      <c r="AH736" s="0" t="n">
        <f aca="false">TRUE()</f>
        <v>1</v>
      </c>
      <c r="AI736" s="0" t="n">
        <f aca="false">FALSE()</f>
        <v>0</v>
      </c>
      <c r="AJ736" s="0" t="n">
        <f aca="false">FALSE()</f>
        <v>0</v>
      </c>
      <c r="AK736" s="0" t="n">
        <f aca="false">FALSE()</f>
        <v>0</v>
      </c>
      <c r="AL736" s="0" t="s">
        <v>2129</v>
      </c>
      <c r="AM736" s="0" t="n">
        <f aca="false">TRUE()</f>
        <v>1</v>
      </c>
      <c r="AN736" s="0" t="s">
        <v>23023</v>
      </c>
      <c r="AO736" s="0" t="n">
        <v>1</v>
      </c>
      <c r="AP736" s="0" t="s">
        <v>23024</v>
      </c>
      <c r="AQ736" s="0" t="s">
        <v>23025</v>
      </c>
      <c r="AR736" s="0" t="n">
        <f aca="false">TRUE()</f>
        <v>1</v>
      </c>
      <c r="AS736" s="0" t="n">
        <f aca="false">FALSE()</f>
        <v>0</v>
      </c>
      <c r="AT736" s="0" t="n">
        <f aca="false">FALSE()</f>
        <v>0</v>
      </c>
      <c r="AU736" s="0" t="n">
        <f aca="false">FALSE()</f>
        <v>0</v>
      </c>
      <c r="AV736" s="0" t="n">
        <f aca="false">FALSE()</f>
        <v>0</v>
      </c>
      <c r="AW736" s="0" t="n">
        <f aca="false">TRUE()</f>
        <v>1</v>
      </c>
      <c r="AX736" s="380" t="n">
        <v>45772.6881944445</v>
      </c>
      <c r="AY736" s="380" t="n">
        <v>45772.125</v>
      </c>
      <c r="AZ736" s="0" t="n">
        <v>1</v>
      </c>
      <c r="BA736" s="0" t="s">
        <v>11757</v>
      </c>
      <c r="BB736" s="0" t="n">
        <v>0</v>
      </c>
      <c r="BC736" s="380" t="n">
        <v>25569.125</v>
      </c>
      <c r="BD736" s="0" t="s">
        <v>2598</v>
      </c>
      <c r="BE736" s="0" t="s">
        <v>2170</v>
      </c>
      <c r="BF736" s="0" t="s">
        <v>2118</v>
      </c>
    </row>
    <row r="737" customFormat="false" ht="15" hidden="false" customHeight="false" outlineLevel="0" collapsed="false">
      <c r="A737" s="0" t="s">
        <v>23026</v>
      </c>
      <c r="B737" s="0" t="s">
        <v>23027</v>
      </c>
      <c r="C737" s="0" t="s">
        <v>23026</v>
      </c>
      <c r="D737" s="0" t="s">
        <v>2133</v>
      </c>
      <c r="E737" s="0" t="s">
        <v>23026</v>
      </c>
      <c r="F737" s="0" t="n">
        <v>1</v>
      </c>
      <c r="G737" s="0" t="s">
        <v>434</v>
      </c>
      <c r="H737" s="0" t="s">
        <v>2170</v>
      </c>
      <c r="I737" s="0" t="s">
        <v>2170</v>
      </c>
      <c r="J737" s="0" t="s">
        <v>2170</v>
      </c>
      <c r="K737" s="0" t="s">
        <v>2170</v>
      </c>
      <c r="L737" s="0" t="s">
        <v>2170</v>
      </c>
      <c r="M737" s="0" t="s">
        <v>2170</v>
      </c>
      <c r="N737" s="0" t="n">
        <f aca="false">FALSE()</f>
        <v>0</v>
      </c>
      <c r="O737" s="0" t="s">
        <v>23028</v>
      </c>
      <c r="P737" s="0" t="s">
        <v>17780</v>
      </c>
      <c r="Q737" s="0" t="n">
        <v>4</v>
      </c>
      <c r="R737" s="380" t="n">
        <v>46156.125</v>
      </c>
      <c r="S737" s="223" t="n">
        <v>700</v>
      </c>
      <c r="T737" s="0" t="s">
        <v>2132</v>
      </c>
      <c r="U737" s="380" t="n">
        <v>45233.125</v>
      </c>
      <c r="V737" s="380" t="n">
        <v>45246.125</v>
      </c>
      <c r="W737" s="0" t="s">
        <v>2132</v>
      </c>
      <c r="X737" s="0" t="s">
        <v>23029</v>
      </c>
      <c r="Y737" s="0" t="s">
        <v>601</v>
      </c>
      <c r="Z737" s="0" t="s">
        <v>2602</v>
      </c>
      <c r="AA737" s="0" t="s">
        <v>17847</v>
      </c>
      <c r="AB737" s="0" t="s">
        <v>17848</v>
      </c>
      <c r="AC737" s="0" t="n">
        <v>3000000</v>
      </c>
      <c r="AD737" s="0" t="n">
        <v>3000000</v>
      </c>
      <c r="AE737" s="0" t="n">
        <v>5</v>
      </c>
      <c r="AF737" s="0" t="n">
        <f aca="false">FALSE()</f>
        <v>0</v>
      </c>
      <c r="AG737" s="0" t="n">
        <f aca="false">TRUE()</f>
        <v>1</v>
      </c>
      <c r="AH737" s="0" t="n">
        <f aca="false">TRUE()</f>
        <v>1</v>
      </c>
      <c r="AI737" s="0" t="n">
        <f aca="false">FALSE()</f>
        <v>0</v>
      </c>
      <c r="AJ737" s="0" t="n">
        <f aca="false">FALSE()</f>
        <v>0</v>
      </c>
      <c r="AK737" s="0" t="n">
        <f aca="false">TRUE()</f>
        <v>1</v>
      </c>
      <c r="AL737" s="0" t="s">
        <v>2129</v>
      </c>
      <c r="AM737" s="0" t="n">
        <f aca="false">TRUE()</f>
        <v>1</v>
      </c>
      <c r="AN737" s="0" t="s">
        <v>23030</v>
      </c>
      <c r="AO737" s="0" t="n">
        <v>1</v>
      </c>
      <c r="AP737" s="0" t="s">
        <v>23031</v>
      </c>
      <c r="AQ737" s="0" t="s">
        <v>23032</v>
      </c>
      <c r="AR737" s="0" t="n">
        <f aca="false">TRUE()</f>
        <v>1</v>
      </c>
      <c r="AS737" s="0" t="n">
        <f aca="false">FALSE()</f>
        <v>0</v>
      </c>
      <c r="AT737" s="0" t="n">
        <f aca="false">FALSE()</f>
        <v>0</v>
      </c>
      <c r="AU737" s="0" t="n">
        <f aca="false">FALSE()</f>
        <v>0</v>
      </c>
      <c r="AV737" s="0" t="n">
        <f aca="false">FALSE()</f>
        <v>0</v>
      </c>
      <c r="AW737" s="0" t="n">
        <f aca="false">TRUE()</f>
        <v>1</v>
      </c>
      <c r="AX737" s="380" t="n">
        <v>45246.6270833333</v>
      </c>
      <c r="AY737" s="380" t="n">
        <v>45246.4166666667</v>
      </c>
      <c r="AZ737" s="0" t="n">
        <v>2</v>
      </c>
      <c r="BA737" s="0" t="s">
        <v>17852</v>
      </c>
      <c r="BB737" s="0" t="n">
        <v>0</v>
      </c>
      <c r="BC737" s="380" t="n">
        <v>25569.125</v>
      </c>
      <c r="BD737" s="0" t="s">
        <v>2170</v>
      </c>
      <c r="BE737" s="0" t="s">
        <v>2170</v>
      </c>
      <c r="BF737" s="0" t="s">
        <v>2118</v>
      </c>
    </row>
    <row r="738" customFormat="false" ht="15" hidden="false" customHeight="false" outlineLevel="0" collapsed="false">
      <c r="A738" s="0" t="s">
        <v>23033</v>
      </c>
      <c r="B738" s="0" t="s">
        <v>23034</v>
      </c>
      <c r="C738" s="0" t="s">
        <v>23033</v>
      </c>
      <c r="D738" s="0" t="s">
        <v>2133</v>
      </c>
      <c r="E738" s="0" t="s">
        <v>23033</v>
      </c>
      <c r="F738" s="0" t="n">
        <v>1</v>
      </c>
      <c r="G738" s="0" t="s">
        <v>434</v>
      </c>
      <c r="H738" s="0" t="s">
        <v>2170</v>
      </c>
      <c r="I738" s="0" t="s">
        <v>2170</v>
      </c>
      <c r="J738" s="0" t="s">
        <v>2170</v>
      </c>
      <c r="K738" s="0" t="s">
        <v>2170</v>
      </c>
      <c r="L738" s="0" t="s">
        <v>2170</v>
      </c>
      <c r="M738" s="0" t="s">
        <v>2170</v>
      </c>
      <c r="N738" s="0" t="n">
        <f aca="false">FALSE()</f>
        <v>0</v>
      </c>
      <c r="O738" s="0" t="s">
        <v>23035</v>
      </c>
      <c r="P738" s="0" t="s">
        <v>17780</v>
      </c>
      <c r="Q738" s="0" t="n">
        <v>12</v>
      </c>
      <c r="R738" s="380" t="n">
        <v>46347.125</v>
      </c>
      <c r="S738" s="223" t="n">
        <v>1000</v>
      </c>
      <c r="T738" s="0" t="s">
        <v>2132</v>
      </c>
      <c r="U738" s="380" t="n">
        <v>45260.125</v>
      </c>
      <c r="V738" s="380" t="n">
        <v>45267.125</v>
      </c>
      <c r="W738" s="0" t="s">
        <v>2132</v>
      </c>
      <c r="X738" s="0" t="s">
        <v>19317</v>
      </c>
      <c r="Y738" s="0" t="s">
        <v>601</v>
      </c>
      <c r="Z738" s="0" t="s">
        <v>2602</v>
      </c>
      <c r="AA738" s="0" t="s">
        <v>610</v>
      </c>
      <c r="AB738" s="0" t="s">
        <v>17781</v>
      </c>
      <c r="AC738" s="0" t="n">
        <v>2500000</v>
      </c>
      <c r="AD738" s="0" t="n">
        <v>2500000</v>
      </c>
      <c r="AE738" s="0" t="n">
        <v>5</v>
      </c>
      <c r="AF738" s="0" t="n">
        <f aca="false">FALSE()</f>
        <v>0</v>
      </c>
      <c r="AG738" s="0" t="n">
        <f aca="false">TRUE()</f>
        <v>1</v>
      </c>
      <c r="AH738" s="0" t="n">
        <f aca="false">TRUE()</f>
        <v>1</v>
      </c>
      <c r="AI738" s="0" t="n">
        <f aca="false">FALSE()</f>
        <v>0</v>
      </c>
      <c r="AJ738" s="0" t="n">
        <f aca="false">FALSE()</f>
        <v>0</v>
      </c>
      <c r="AK738" s="0" t="n">
        <f aca="false">TRUE()</f>
        <v>1</v>
      </c>
      <c r="AL738" s="0" t="s">
        <v>2129</v>
      </c>
      <c r="AM738" s="0" t="n">
        <f aca="false">TRUE()</f>
        <v>1</v>
      </c>
      <c r="AN738" s="0" t="s">
        <v>23036</v>
      </c>
      <c r="AO738" s="0" t="n">
        <v>1</v>
      </c>
      <c r="AP738" s="0" t="s">
        <v>23037</v>
      </c>
      <c r="AQ738" s="0" t="s">
        <v>23038</v>
      </c>
      <c r="AR738" s="0" t="n">
        <f aca="false">TRUE()</f>
        <v>1</v>
      </c>
      <c r="AS738" s="0" t="n">
        <f aca="false">FALSE()</f>
        <v>0</v>
      </c>
      <c r="AT738" s="0" t="n">
        <f aca="false">FALSE()</f>
        <v>0</v>
      </c>
      <c r="AU738" s="0" t="n">
        <f aca="false">FALSE()</f>
        <v>0</v>
      </c>
      <c r="AV738" s="0" t="n">
        <f aca="false">FALSE()</f>
        <v>0</v>
      </c>
      <c r="AW738" s="0" t="n">
        <f aca="false">TRUE()</f>
        <v>1</v>
      </c>
      <c r="AX738" s="380" t="n">
        <v>45267.7180555556</v>
      </c>
      <c r="AY738" s="380" t="n">
        <v>45267.4166666667</v>
      </c>
      <c r="AZ738" s="0" t="n">
        <v>3</v>
      </c>
      <c r="BA738" s="0" t="s">
        <v>17803</v>
      </c>
      <c r="BB738" s="0" t="n">
        <v>0</v>
      </c>
      <c r="BC738" s="380" t="n">
        <v>25569.125</v>
      </c>
      <c r="BD738" s="0" t="s">
        <v>2170</v>
      </c>
      <c r="BE738" s="0" t="s">
        <v>2170</v>
      </c>
      <c r="BF738" s="0" t="s">
        <v>604</v>
      </c>
    </row>
    <row r="739" customFormat="false" ht="15" hidden="false" customHeight="false" outlineLevel="0" collapsed="false">
      <c r="A739" s="0" t="s">
        <v>23039</v>
      </c>
      <c r="B739" s="0" t="s">
        <v>23040</v>
      </c>
      <c r="C739" s="0" t="s">
        <v>23039</v>
      </c>
      <c r="D739" s="0" t="s">
        <v>2133</v>
      </c>
      <c r="E739" s="0" t="s">
        <v>23039</v>
      </c>
      <c r="F739" s="0" t="n">
        <v>1</v>
      </c>
      <c r="G739" s="0" t="s">
        <v>434</v>
      </c>
      <c r="H739" s="0" t="s">
        <v>2170</v>
      </c>
      <c r="I739" s="0" t="s">
        <v>2170</v>
      </c>
      <c r="J739" s="0" t="s">
        <v>2170</v>
      </c>
      <c r="K739" s="0" t="s">
        <v>2170</v>
      </c>
      <c r="L739" s="0" t="s">
        <v>2170</v>
      </c>
      <c r="M739" s="0" t="s">
        <v>2170</v>
      </c>
      <c r="N739" s="0" t="n">
        <f aca="false">FALSE()</f>
        <v>0</v>
      </c>
      <c r="O739" s="0" t="s">
        <v>23041</v>
      </c>
      <c r="P739" s="0" t="s">
        <v>17780</v>
      </c>
      <c r="Q739" s="0" t="n">
        <v>12</v>
      </c>
      <c r="R739" s="380" t="n">
        <v>46674.125</v>
      </c>
      <c r="S739" s="223" t="n">
        <v>1000</v>
      </c>
      <c r="T739" s="0" t="s">
        <v>2132</v>
      </c>
      <c r="U739" s="380" t="n">
        <v>45588.125</v>
      </c>
      <c r="V739" s="380" t="n">
        <v>45594.125</v>
      </c>
      <c r="W739" s="0" t="s">
        <v>2132</v>
      </c>
      <c r="X739" s="0" t="s">
        <v>23042</v>
      </c>
      <c r="Y739" s="0" t="s">
        <v>601</v>
      </c>
      <c r="Z739" s="0" t="s">
        <v>2602</v>
      </c>
      <c r="AA739" s="0" t="s">
        <v>2114</v>
      </c>
      <c r="AB739" s="0" t="s">
        <v>17781</v>
      </c>
      <c r="AC739" s="0" t="n">
        <v>12000000</v>
      </c>
      <c r="AD739" s="0" t="n">
        <v>12000000</v>
      </c>
      <c r="AE739" s="0" t="n">
        <v>5</v>
      </c>
      <c r="AF739" s="0" t="n">
        <f aca="false">FALSE()</f>
        <v>0</v>
      </c>
      <c r="AG739" s="0" t="n">
        <f aca="false">TRUE()</f>
        <v>1</v>
      </c>
      <c r="AH739" s="0" t="n">
        <f aca="false">TRUE()</f>
        <v>1</v>
      </c>
      <c r="AI739" s="0" t="n">
        <f aca="false">TRUE()</f>
        <v>1</v>
      </c>
      <c r="AJ739" s="0" t="n">
        <f aca="false">FALSE()</f>
        <v>0</v>
      </c>
      <c r="AK739" s="0" t="n">
        <f aca="false">TRUE()</f>
        <v>1</v>
      </c>
      <c r="AL739" s="0" t="s">
        <v>2129</v>
      </c>
      <c r="AM739" s="0" t="n">
        <f aca="false">TRUE()</f>
        <v>1</v>
      </c>
      <c r="AN739" s="0" t="s">
        <v>23043</v>
      </c>
      <c r="AO739" s="0" t="n">
        <v>1</v>
      </c>
      <c r="AP739" s="0" t="s">
        <v>23044</v>
      </c>
      <c r="AQ739" s="0" t="s">
        <v>23045</v>
      </c>
      <c r="AR739" s="0" t="n">
        <f aca="false">TRUE()</f>
        <v>1</v>
      </c>
      <c r="AS739" s="0" t="n">
        <f aca="false">FALSE()</f>
        <v>0</v>
      </c>
      <c r="AT739" s="0" t="n">
        <f aca="false">FALSE()</f>
        <v>0</v>
      </c>
      <c r="AU739" s="0" t="n">
        <f aca="false">FALSE()</f>
        <v>0</v>
      </c>
      <c r="AV739" s="0" t="n">
        <f aca="false">FALSE()</f>
        <v>0</v>
      </c>
      <c r="AW739" s="0" t="n">
        <f aca="false">TRUE()</f>
        <v>1</v>
      </c>
      <c r="AX739" s="380" t="n">
        <v>45594.6152777778</v>
      </c>
      <c r="AY739" s="380" t="n">
        <v>45594.125</v>
      </c>
      <c r="AZ739" s="0" t="n">
        <v>1</v>
      </c>
      <c r="BA739" s="0" t="s">
        <v>15724</v>
      </c>
      <c r="BB739" s="0" t="n">
        <v>0</v>
      </c>
      <c r="BC739" s="380" t="n">
        <v>25569.125</v>
      </c>
      <c r="BD739" s="0" t="s">
        <v>2170</v>
      </c>
      <c r="BE739" s="0" t="s">
        <v>2170</v>
      </c>
      <c r="BF739" s="0" t="s">
        <v>17868</v>
      </c>
    </row>
    <row r="740" customFormat="false" ht="15" hidden="false" customHeight="false" outlineLevel="0" collapsed="false">
      <c r="A740" s="0" t="s">
        <v>23046</v>
      </c>
      <c r="B740" s="0" t="s">
        <v>23047</v>
      </c>
      <c r="C740" s="0" t="s">
        <v>23046</v>
      </c>
      <c r="D740" s="0" t="s">
        <v>18630</v>
      </c>
      <c r="E740" s="0" t="s">
        <v>23046</v>
      </c>
      <c r="F740" s="0" t="n">
        <v>1</v>
      </c>
      <c r="G740" s="0" t="s">
        <v>18631</v>
      </c>
      <c r="H740" s="0" t="s">
        <v>2170</v>
      </c>
      <c r="I740" s="0" t="s">
        <v>2170</v>
      </c>
      <c r="J740" s="0" t="s">
        <v>2170</v>
      </c>
      <c r="K740" s="0" t="s">
        <v>2170</v>
      </c>
      <c r="L740" s="0" t="s">
        <v>2170</v>
      </c>
      <c r="M740" s="0" t="s">
        <v>2170</v>
      </c>
      <c r="N740" s="0" t="n">
        <f aca="false">FALSE()</f>
        <v>0</v>
      </c>
      <c r="O740" s="0" t="s">
        <v>23048</v>
      </c>
      <c r="P740" s="0" t="s">
        <v>17780</v>
      </c>
      <c r="Q740" s="0" t="n">
        <v>2</v>
      </c>
      <c r="R740" s="380" t="n">
        <v>48645.125</v>
      </c>
      <c r="S740" s="223" t="n">
        <v>1000</v>
      </c>
      <c r="T740" s="0" t="s">
        <v>2132</v>
      </c>
      <c r="U740" s="380" t="n">
        <v>44999.125</v>
      </c>
      <c r="V740" s="380" t="n">
        <v>45005.125</v>
      </c>
      <c r="W740" s="0" t="s">
        <v>2132</v>
      </c>
      <c r="X740" s="0" t="s">
        <v>23049</v>
      </c>
      <c r="Y740" s="0" t="s">
        <v>601</v>
      </c>
      <c r="Z740" s="0" t="s">
        <v>2602</v>
      </c>
      <c r="AA740" s="0" t="s">
        <v>2574</v>
      </c>
      <c r="AB740" s="0" t="s">
        <v>17781</v>
      </c>
      <c r="AC740" s="0" t="n">
        <v>15000000</v>
      </c>
      <c r="AD740" s="0" t="n">
        <v>15000000</v>
      </c>
      <c r="AE740" s="0" t="n">
        <v>5</v>
      </c>
      <c r="AF740" s="0" t="n">
        <f aca="false">FALSE()</f>
        <v>0</v>
      </c>
      <c r="AG740" s="0" t="n">
        <f aca="false">TRUE()</f>
        <v>1</v>
      </c>
      <c r="AH740" s="0" t="n">
        <f aca="false">TRUE()</f>
        <v>1</v>
      </c>
      <c r="AI740" s="0" t="n">
        <f aca="false">FALSE()</f>
        <v>0</v>
      </c>
      <c r="AJ740" s="0" t="n">
        <f aca="false">FALSE()</f>
        <v>0</v>
      </c>
      <c r="AK740" s="0" t="n">
        <f aca="false">FALSE()</f>
        <v>0</v>
      </c>
      <c r="AL740" s="0" t="s">
        <v>3129</v>
      </c>
      <c r="AM740" s="0" t="n">
        <f aca="false">TRUE()</f>
        <v>1</v>
      </c>
      <c r="AN740" s="0" t="s">
        <v>23050</v>
      </c>
      <c r="AO740" s="0" t="n">
        <v>2</v>
      </c>
      <c r="AP740" s="0" t="s">
        <v>23051</v>
      </c>
      <c r="AQ740" s="0" t="s">
        <v>23052</v>
      </c>
      <c r="AR740" s="0" t="n">
        <f aca="false">TRUE()</f>
        <v>1</v>
      </c>
      <c r="AS740" s="0" t="n">
        <f aca="false">FALSE()</f>
        <v>0</v>
      </c>
      <c r="AT740" s="0" t="n">
        <f aca="false">FALSE()</f>
        <v>0</v>
      </c>
      <c r="AU740" s="0" t="n">
        <f aca="false">FALSE()</f>
        <v>0</v>
      </c>
      <c r="AV740" s="0" t="n">
        <f aca="false">FALSE()</f>
        <v>0</v>
      </c>
      <c r="AW740" s="0" t="n">
        <f aca="false">TRUE()</f>
        <v>1</v>
      </c>
      <c r="AX740" s="380" t="n">
        <v>45006.4743055556</v>
      </c>
      <c r="AY740" s="380" t="n">
        <v>45006.4166666667</v>
      </c>
      <c r="AZ740" s="0" t="n">
        <v>2</v>
      </c>
      <c r="BA740" s="0" t="s">
        <v>5936</v>
      </c>
      <c r="BB740" s="0" t="n">
        <v>0</v>
      </c>
      <c r="BC740" s="380" t="n">
        <v>46097.125</v>
      </c>
      <c r="BD740" s="0" t="s">
        <v>2170</v>
      </c>
      <c r="BE740" s="0" t="s">
        <v>2170</v>
      </c>
      <c r="BF740" s="0" t="s">
        <v>2118</v>
      </c>
    </row>
    <row r="741" customFormat="false" ht="15" hidden="false" customHeight="false" outlineLevel="0" collapsed="false">
      <c r="A741" s="0" t="s">
        <v>23053</v>
      </c>
      <c r="B741" s="0" t="s">
        <v>23054</v>
      </c>
      <c r="C741" s="0" t="s">
        <v>23053</v>
      </c>
      <c r="D741" s="0" t="s">
        <v>2133</v>
      </c>
      <c r="E741" s="0" t="s">
        <v>23053</v>
      </c>
      <c r="F741" s="0" t="n">
        <v>1</v>
      </c>
      <c r="G741" s="0" t="s">
        <v>434</v>
      </c>
      <c r="H741" s="0" t="s">
        <v>2170</v>
      </c>
      <c r="I741" s="0" t="s">
        <v>2170</v>
      </c>
      <c r="J741" s="0" t="s">
        <v>2170</v>
      </c>
      <c r="K741" s="0" t="s">
        <v>2170</v>
      </c>
      <c r="L741" s="0" t="s">
        <v>2170</v>
      </c>
      <c r="M741" s="0" t="s">
        <v>2170</v>
      </c>
      <c r="N741" s="0" t="n">
        <f aca="false">FALSE()</f>
        <v>0</v>
      </c>
      <c r="O741" s="0" t="s">
        <v>23055</v>
      </c>
      <c r="P741" s="0" t="s">
        <v>17780</v>
      </c>
      <c r="Q741" s="0" t="n">
        <v>2</v>
      </c>
      <c r="R741" s="380" t="n">
        <v>45953.125</v>
      </c>
      <c r="S741" s="223" t="n">
        <v>1000</v>
      </c>
      <c r="T741" s="0" t="s">
        <v>2132</v>
      </c>
      <c r="U741" s="380" t="n">
        <v>45029.125</v>
      </c>
      <c r="V741" s="380" t="n">
        <v>45043.125</v>
      </c>
      <c r="W741" s="0" t="s">
        <v>2132</v>
      </c>
      <c r="X741" s="0" t="s">
        <v>23056</v>
      </c>
      <c r="Y741" s="0" t="s">
        <v>601</v>
      </c>
      <c r="Z741" s="0" t="s">
        <v>2602</v>
      </c>
      <c r="AA741" s="0" t="s">
        <v>2114</v>
      </c>
      <c r="AB741" s="0" t="s">
        <v>17781</v>
      </c>
      <c r="AC741" s="0" t="n">
        <v>10000000</v>
      </c>
      <c r="AD741" s="0" t="n">
        <v>10000000</v>
      </c>
      <c r="AE741" s="0" t="n">
        <v>5</v>
      </c>
      <c r="AF741" s="0" t="n">
        <f aca="false">FALSE()</f>
        <v>0</v>
      </c>
      <c r="AG741" s="0" t="n">
        <f aca="false">TRUE()</f>
        <v>1</v>
      </c>
      <c r="AH741" s="0" t="n">
        <f aca="false">TRUE()</f>
        <v>1</v>
      </c>
      <c r="AI741" s="0" t="n">
        <f aca="false">FALSE()</f>
        <v>0</v>
      </c>
      <c r="AJ741" s="0" t="n">
        <f aca="false">FALSE()</f>
        <v>0</v>
      </c>
      <c r="AK741" s="0" t="n">
        <f aca="false">FALSE()</f>
        <v>0</v>
      </c>
      <c r="AL741" s="0" t="s">
        <v>2129</v>
      </c>
      <c r="AM741" s="0" t="n">
        <f aca="false">TRUE()</f>
        <v>1</v>
      </c>
      <c r="AN741" s="0" t="s">
        <v>23057</v>
      </c>
      <c r="AO741" s="0" t="n">
        <v>1</v>
      </c>
      <c r="AP741" s="0" t="s">
        <v>23058</v>
      </c>
      <c r="AQ741" s="0" t="s">
        <v>23059</v>
      </c>
      <c r="AR741" s="0" t="n">
        <f aca="false">TRUE()</f>
        <v>1</v>
      </c>
      <c r="AS741" s="0" t="n">
        <f aca="false">FALSE()</f>
        <v>0</v>
      </c>
      <c r="AT741" s="0" t="n">
        <f aca="false">FALSE()</f>
        <v>0</v>
      </c>
      <c r="AU741" s="0" t="n">
        <f aca="false">FALSE()</f>
        <v>0</v>
      </c>
      <c r="AV741" s="0" t="n">
        <f aca="false">FALSE()</f>
        <v>0</v>
      </c>
      <c r="AW741" s="0" t="n">
        <f aca="false">TRUE()</f>
        <v>1</v>
      </c>
      <c r="AX741" s="380" t="n">
        <v>45043.6472222222</v>
      </c>
      <c r="AY741" s="380" t="n">
        <v>45043.4166666667</v>
      </c>
      <c r="AZ741" s="0" t="n">
        <v>1</v>
      </c>
      <c r="BA741" s="0" t="s">
        <v>3133</v>
      </c>
      <c r="BB741" s="0" t="n">
        <v>0</v>
      </c>
      <c r="BC741" s="380" t="n">
        <v>25569.125</v>
      </c>
      <c r="BD741" s="0" t="s">
        <v>2170</v>
      </c>
      <c r="BE741" s="0" t="s">
        <v>2170</v>
      </c>
      <c r="BF741" s="0" t="s">
        <v>2118</v>
      </c>
    </row>
    <row r="742" customFormat="false" ht="15" hidden="false" customHeight="false" outlineLevel="0" collapsed="false">
      <c r="A742" s="0" t="s">
        <v>23060</v>
      </c>
      <c r="B742" s="0" t="s">
        <v>23060</v>
      </c>
      <c r="C742" s="0" t="s">
        <v>23060</v>
      </c>
      <c r="D742" s="0" t="s">
        <v>2133</v>
      </c>
      <c r="E742" s="0" t="s">
        <v>23060</v>
      </c>
      <c r="F742" s="0" t="n">
        <v>1</v>
      </c>
      <c r="G742" s="0" t="s">
        <v>434</v>
      </c>
      <c r="H742" s="0" t="s">
        <v>2170</v>
      </c>
      <c r="I742" s="0" t="s">
        <v>2170</v>
      </c>
      <c r="J742" s="0" t="s">
        <v>2170</v>
      </c>
      <c r="K742" s="0" t="s">
        <v>2170</v>
      </c>
      <c r="L742" s="0" t="s">
        <v>2170</v>
      </c>
      <c r="M742" s="0" t="s">
        <v>2170</v>
      </c>
      <c r="N742" s="0" t="n">
        <f aca="false">FALSE()</f>
        <v>0</v>
      </c>
      <c r="O742" s="0" t="s">
        <v>23061</v>
      </c>
      <c r="P742" s="0" t="s">
        <v>17838</v>
      </c>
      <c r="Q742" s="0" t="n">
        <v>1</v>
      </c>
      <c r="R742" s="380" t="n">
        <v>49822.125</v>
      </c>
      <c r="S742" s="223" t="n">
        <v>100000</v>
      </c>
      <c r="T742" s="0" t="s">
        <v>18758</v>
      </c>
      <c r="U742" s="380" t="n">
        <v>44336.125</v>
      </c>
      <c r="V742" s="380" t="n">
        <v>44343.125</v>
      </c>
      <c r="W742" s="0" t="s">
        <v>18758</v>
      </c>
      <c r="X742" s="0" t="s">
        <v>23062</v>
      </c>
      <c r="Y742" s="0" t="s">
        <v>601</v>
      </c>
      <c r="Z742" s="0" t="s">
        <v>2602</v>
      </c>
      <c r="AA742" s="0" t="s">
        <v>600</v>
      </c>
      <c r="AB742" s="0" t="s">
        <v>17848</v>
      </c>
      <c r="AC742" s="0" t="n">
        <v>10000</v>
      </c>
      <c r="AD742" s="0" t="n">
        <v>10000</v>
      </c>
      <c r="AE742" s="0" t="n">
        <v>5</v>
      </c>
      <c r="AF742" s="0" t="n">
        <f aca="false">FALSE()</f>
        <v>0</v>
      </c>
      <c r="AG742" s="0" t="n">
        <f aca="false">TRUE()</f>
        <v>1</v>
      </c>
      <c r="AH742" s="0" t="n">
        <f aca="false">TRUE()</f>
        <v>1</v>
      </c>
      <c r="AI742" s="0" t="n">
        <f aca="false">FALSE()</f>
        <v>0</v>
      </c>
      <c r="AJ742" s="0" t="n">
        <f aca="false">FALSE()</f>
        <v>0</v>
      </c>
      <c r="AK742" s="0" t="n">
        <f aca="false">FALSE()</f>
        <v>0</v>
      </c>
      <c r="AL742" s="0" t="s">
        <v>3129</v>
      </c>
      <c r="AM742" s="0" t="n">
        <f aca="false">TRUE()</f>
        <v>1</v>
      </c>
      <c r="AN742" s="0" t="s">
        <v>23063</v>
      </c>
      <c r="AO742" s="0" t="n">
        <v>1</v>
      </c>
      <c r="AP742" s="0" t="s">
        <v>23064</v>
      </c>
      <c r="AQ742" s="0" t="s">
        <v>23065</v>
      </c>
      <c r="AR742" s="0" t="n">
        <f aca="false">TRUE()</f>
        <v>1</v>
      </c>
      <c r="AS742" s="0" t="n">
        <f aca="false">FALSE()</f>
        <v>0</v>
      </c>
      <c r="AT742" s="0" t="n">
        <f aca="false">FALSE()</f>
        <v>0</v>
      </c>
      <c r="AU742" s="0" t="n">
        <f aca="false">FALSE()</f>
        <v>0</v>
      </c>
      <c r="AV742" s="0" t="n">
        <f aca="false">FALSE()</f>
        <v>0</v>
      </c>
      <c r="AW742" s="0" t="n">
        <f aca="false">TRUE()</f>
        <v>1</v>
      </c>
      <c r="AX742" s="380" t="n">
        <v>44651.7375</v>
      </c>
      <c r="AY742" s="380" t="n">
        <v>44651.4166666667</v>
      </c>
      <c r="AZ742" s="0" t="n">
        <v>0</v>
      </c>
      <c r="BA742" s="0" t="s">
        <v>17903</v>
      </c>
      <c r="BB742" s="0" t="n">
        <v>1</v>
      </c>
      <c r="BC742" s="380" t="n">
        <v>25569.125</v>
      </c>
      <c r="BD742" s="0" t="s">
        <v>2170</v>
      </c>
      <c r="BE742" s="0" t="s">
        <v>2170</v>
      </c>
      <c r="BF742" s="0" t="s">
        <v>2118</v>
      </c>
    </row>
    <row r="743" customFormat="false" ht="15" hidden="false" customHeight="false" outlineLevel="0" collapsed="false">
      <c r="A743" s="0" t="s">
        <v>23066</v>
      </c>
      <c r="B743" s="0" t="s">
        <v>23067</v>
      </c>
      <c r="C743" s="0" t="s">
        <v>23066</v>
      </c>
      <c r="D743" s="0" t="s">
        <v>2133</v>
      </c>
      <c r="E743" s="0" t="s">
        <v>23066</v>
      </c>
      <c r="F743" s="0" t="n">
        <v>1</v>
      </c>
      <c r="G743" s="0" t="s">
        <v>434</v>
      </c>
      <c r="H743" s="0" t="s">
        <v>2170</v>
      </c>
      <c r="I743" s="0" t="s">
        <v>2170</v>
      </c>
      <c r="J743" s="0" t="s">
        <v>2170</v>
      </c>
      <c r="K743" s="0" t="s">
        <v>2170</v>
      </c>
      <c r="L743" s="0" t="s">
        <v>2170</v>
      </c>
      <c r="M743" s="0" t="s">
        <v>2170</v>
      </c>
      <c r="N743" s="0" t="n">
        <f aca="false">FALSE()</f>
        <v>0</v>
      </c>
      <c r="O743" s="0" t="s">
        <v>23068</v>
      </c>
      <c r="P743" s="0" t="s">
        <v>17780</v>
      </c>
      <c r="Q743" s="0" t="n">
        <v>4</v>
      </c>
      <c r="R743" s="380" t="n">
        <v>46016.125</v>
      </c>
      <c r="S743" s="223" t="n">
        <v>1000</v>
      </c>
      <c r="T743" s="0" t="s">
        <v>2132</v>
      </c>
      <c r="U743" s="380" t="n">
        <v>44922.125</v>
      </c>
      <c r="V743" s="380" t="n">
        <v>44924.125</v>
      </c>
      <c r="W743" s="0" t="s">
        <v>2132</v>
      </c>
      <c r="X743" s="0" t="s">
        <v>19673</v>
      </c>
      <c r="Y743" s="0" t="s">
        <v>601</v>
      </c>
      <c r="Z743" s="0" t="s">
        <v>2602</v>
      </c>
      <c r="AA743" s="0" t="s">
        <v>2365</v>
      </c>
      <c r="AB743" s="0" t="s">
        <v>17781</v>
      </c>
      <c r="AC743" s="0" t="n">
        <v>3000000</v>
      </c>
      <c r="AD743" s="0" t="n">
        <v>3000000</v>
      </c>
      <c r="AE743" s="0" t="n">
        <v>5</v>
      </c>
      <c r="AF743" s="0" t="n">
        <f aca="false">FALSE()</f>
        <v>0</v>
      </c>
      <c r="AG743" s="0" t="n">
        <f aca="false">TRUE()</f>
        <v>1</v>
      </c>
      <c r="AH743" s="0" t="n">
        <f aca="false">TRUE()</f>
        <v>1</v>
      </c>
      <c r="AI743" s="0" t="n">
        <f aca="false">FALSE()</f>
        <v>0</v>
      </c>
      <c r="AJ743" s="0" t="n">
        <f aca="false">FALSE()</f>
        <v>0</v>
      </c>
      <c r="AK743" s="0" t="n">
        <f aca="false">FALSE()</f>
        <v>0</v>
      </c>
      <c r="AL743" s="0" t="s">
        <v>2129</v>
      </c>
      <c r="AM743" s="0" t="n">
        <f aca="false">TRUE()</f>
        <v>1</v>
      </c>
      <c r="AN743" s="0" t="s">
        <v>23069</v>
      </c>
      <c r="AO743" s="0" t="n">
        <v>1</v>
      </c>
      <c r="AP743" s="0" t="s">
        <v>23070</v>
      </c>
      <c r="AQ743" s="0" t="s">
        <v>23071</v>
      </c>
      <c r="AR743" s="0" t="n">
        <f aca="false">TRUE()</f>
        <v>1</v>
      </c>
      <c r="AS743" s="0" t="n">
        <f aca="false">FALSE()</f>
        <v>0</v>
      </c>
      <c r="AT743" s="0" t="n">
        <f aca="false">FALSE()</f>
        <v>0</v>
      </c>
      <c r="AU743" s="0" t="n">
        <f aca="false">FALSE()</f>
        <v>0</v>
      </c>
      <c r="AV743" s="0" t="n">
        <f aca="false">FALSE()</f>
        <v>0</v>
      </c>
      <c r="AW743" s="0" t="n">
        <f aca="false">TRUE()</f>
        <v>1</v>
      </c>
      <c r="AX743" s="380" t="n">
        <v>44924.6902777778</v>
      </c>
      <c r="AY743" s="380" t="n">
        <v>44924.4166666667</v>
      </c>
      <c r="AZ743" s="0" t="n">
        <v>1</v>
      </c>
      <c r="BA743" s="0" t="s">
        <v>18997</v>
      </c>
      <c r="BB743" s="0" t="n">
        <v>0</v>
      </c>
      <c r="BC743" s="380" t="n">
        <v>25569.125</v>
      </c>
      <c r="BD743" s="0" t="s">
        <v>2170</v>
      </c>
      <c r="BE743" s="0" t="s">
        <v>2170</v>
      </c>
      <c r="BF743" s="0" t="s">
        <v>2118</v>
      </c>
    </row>
    <row r="744" customFormat="false" ht="15" hidden="false" customHeight="false" outlineLevel="0" collapsed="false">
      <c r="A744" s="0" t="s">
        <v>23072</v>
      </c>
      <c r="B744" s="0" t="s">
        <v>23073</v>
      </c>
      <c r="C744" s="0" t="s">
        <v>23072</v>
      </c>
      <c r="D744" s="0" t="s">
        <v>2133</v>
      </c>
      <c r="E744" s="0" t="s">
        <v>23072</v>
      </c>
      <c r="F744" s="0" t="n">
        <v>1</v>
      </c>
      <c r="G744" s="0" t="s">
        <v>434</v>
      </c>
      <c r="H744" s="0" t="s">
        <v>2596</v>
      </c>
      <c r="I744" s="0" t="s">
        <v>2596</v>
      </c>
      <c r="J744" s="0" t="s">
        <v>2599</v>
      </c>
      <c r="K744" s="0" t="s">
        <v>2170</v>
      </c>
      <c r="L744" s="0" t="s">
        <v>13583</v>
      </c>
      <c r="M744" s="0" t="s">
        <v>2170</v>
      </c>
      <c r="N744" s="0" t="n">
        <f aca="false">FALSE()</f>
        <v>0</v>
      </c>
      <c r="O744" s="0" t="s">
        <v>23074</v>
      </c>
      <c r="P744" s="0" t="s">
        <v>17838</v>
      </c>
      <c r="Q744" s="0" t="n">
        <v>12</v>
      </c>
      <c r="R744" s="380" t="n">
        <v>46238.125</v>
      </c>
      <c r="S744" s="223" t="n">
        <v>1000</v>
      </c>
      <c r="T744" s="0" t="s">
        <v>2132</v>
      </c>
      <c r="U744" s="380" t="n">
        <v>45693.125</v>
      </c>
      <c r="V744" s="380" t="n">
        <v>45698.125</v>
      </c>
      <c r="W744" s="0" t="s">
        <v>2132</v>
      </c>
      <c r="X744" s="0" t="s">
        <v>23075</v>
      </c>
      <c r="AA744" s="0" t="s">
        <v>610</v>
      </c>
      <c r="AB744" s="0" t="s">
        <v>17781</v>
      </c>
      <c r="AC744" s="0" t="n">
        <v>15000000</v>
      </c>
      <c r="AD744" s="0" t="n">
        <v>15000000</v>
      </c>
      <c r="AE744" s="0" t="n">
        <v>5</v>
      </c>
      <c r="AF744" s="0" t="n">
        <f aca="false">FALSE()</f>
        <v>0</v>
      </c>
      <c r="AG744" s="0" t="n">
        <f aca="false">TRUE()</f>
        <v>1</v>
      </c>
      <c r="AH744" s="0" t="n">
        <f aca="false">TRUE()</f>
        <v>1</v>
      </c>
      <c r="AI744" s="0" t="n">
        <f aca="false">FALSE()</f>
        <v>0</v>
      </c>
      <c r="AJ744" s="0" t="n">
        <f aca="false">FALSE()</f>
        <v>0</v>
      </c>
      <c r="AK744" s="0" t="n">
        <f aca="false">FALSE()</f>
        <v>0</v>
      </c>
      <c r="AL744" s="0" t="s">
        <v>2129</v>
      </c>
      <c r="AM744" s="0" t="n">
        <f aca="false">TRUE()</f>
        <v>1</v>
      </c>
      <c r="AN744" s="0" t="s">
        <v>23076</v>
      </c>
      <c r="AO744" s="0" t="n">
        <v>1</v>
      </c>
      <c r="AP744" s="0" t="s">
        <v>23077</v>
      </c>
      <c r="AQ744" s="0" t="s">
        <v>23078</v>
      </c>
      <c r="AR744" s="0" t="n">
        <f aca="false">TRUE()</f>
        <v>1</v>
      </c>
      <c r="AS744" s="0" t="n">
        <f aca="false">FALSE()</f>
        <v>0</v>
      </c>
      <c r="AT744" s="0" t="n">
        <f aca="false">FALSE()</f>
        <v>0</v>
      </c>
      <c r="AU744" s="0" t="n">
        <f aca="false">FALSE()</f>
        <v>0</v>
      </c>
      <c r="AV744" s="0" t="n">
        <f aca="false">FALSE()</f>
        <v>0</v>
      </c>
      <c r="AW744" s="0" t="n">
        <f aca="false">TRUE()</f>
        <v>1</v>
      </c>
      <c r="AX744" s="380" t="n">
        <v>45698.6145833333</v>
      </c>
      <c r="AY744" s="380" t="n">
        <v>45698.125</v>
      </c>
      <c r="AZ744" s="0" t="n">
        <v>1</v>
      </c>
      <c r="BA744" s="0" t="s">
        <v>17892</v>
      </c>
      <c r="BB744" s="0" t="n">
        <v>0</v>
      </c>
      <c r="BC744" s="380" t="n">
        <v>25569.125</v>
      </c>
      <c r="BD744" s="0" t="s">
        <v>2599</v>
      </c>
      <c r="BE744" s="0" t="s">
        <v>2170</v>
      </c>
      <c r="BF744" s="0" t="s">
        <v>2118</v>
      </c>
    </row>
    <row r="745" customFormat="false" ht="15" hidden="false" customHeight="false" outlineLevel="0" collapsed="false">
      <c r="A745" s="0" t="s">
        <v>23079</v>
      </c>
      <c r="B745" s="0" t="s">
        <v>23080</v>
      </c>
      <c r="C745" s="0" t="s">
        <v>23079</v>
      </c>
      <c r="D745" s="0" t="s">
        <v>2133</v>
      </c>
      <c r="E745" s="0" t="s">
        <v>23079</v>
      </c>
      <c r="F745" s="0" t="n">
        <v>1</v>
      </c>
      <c r="G745" s="0" t="s">
        <v>434</v>
      </c>
      <c r="H745" s="0" t="s">
        <v>2170</v>
      </c>
      <c r="I745" s="0" t="s">
        <v>2170</v>
      </c>
      <c r="J745" s="0" t="s">
        <v>2170</v>
      </c>
      <c r="K745" s="0" t="s">
        <v>2170</v>
      </c>
      <c r="L745" s="0" t="s">
        <v>2170</v>
      </c>
      <c r="M745" s="0" t="s">
        <v>2170</v>
      </c>
      <c r="N745" s="0" t="n">
        <f aca="false">FALSE()</f>
        <v>0</v>
      </c>
      <c r="O745" s="0" t="s">
        <v>23081</v>
      </c>
      <c r="P745" s="0" t="s">
        <v>17780</v>
      </c>
      <c r="Q745" s="0" t="n">
        <v>12</v>
      </c>
      <c r="R745" s="380" t="n">
        <v>47434.125</v>
      </c>
      <c r="S745" s="223" t="n">
        <v>1000</v>
      </c>
      <c r="T745" s="0" t="s">
        <v>2132</v>
      </c>
      <c r="U745" s="380" t="n">
        <v>45807.125</v>
      </c>
      <c r="V745" s="380" t="n">
        <v>45814.125</v>
      </c>
      <c r="W745" s="0" t="s">
        <v>2132</v>
      </c>
      <c r="X745" s="0" t="s">
        <v>23082</v>
      </c>
      <c r="Y745" s="0" t="s">
        <v>601</v>
      </c>
      <c r="Z745" s="0" t="s">
        <v>2602</v>
      </c>
      <c r="AA745" s="0" t="s">
        <v>2114</v>
      </c>
      <c r="AB745" s="0" t="s">
        <v>17781</v>
      </c>
      <c r="AC745" s="0" t="n">
        <v>200000</v>
      </c>
      <c r="AD745" s="0" t="n">
        <v>200000</v>
      </c>
      <c r="AE745" s="0" t="n">
        <v>5</v>
      </c>
      <c r="AF745" s="0" t="n">
        <f aca="false">FALSE()</f>
        <v>0</v>
      </c>
      <c r="AG745" s="0" t="n">
        <f aca="false">TRUE()</f>
        <v>1</v>
      </c>
      <c r="AH745" s="0" t="n">
        <f aca="false">TRUE()</f>
        <v>1</v>
      </c>
      <c r="AI745" s="0" t="n">
        <f aca="false">FALSE()</f>
        <v>0</v>
      </c>
      <c r="AJ745" s="0" t="n">
        <f aca="false">FALSE()</f>
        <v>0</v>
      </c>
      <c r="AK745" s="0" t="n">
        <f aca="false">TRUE()</f>
        <v>1</v>
      </c>
      <c r="AL745" s="0" t="s">
        <v>3129</v>
      </c>
      <c r="AM745" s="0" t="n">
        <f aca="false">TRUE()</f>
        <v>1</v>
      </c>
      <c r="AN745" s="0" t="s">
        <v>23083</v>
      </c>
      <c r="AO745" s="0" t="n">
        <v>1</v>
      </c>
      <c r="AP745" s="0" t="s">
        <v>23084</v>
      </c>
      <c r="AQ745" s="0" t="s">
        <v>23085</v>
      </c>
      <c r="AR745" s="0" t="n">
        <f aca="false">TRUE()</f>
        <v>1</v>
      </c>
      <c r="AS745" s="0" t="n">
        <f aca="false">FALSE()</f>
        <v>0</v>
      </c>
      <c r="AT745" s="0" t="n">
        <f aca="false">FALSE()</f>
        <v>0</v>
      </c>
      <c r="AU745" s="0" t="n">
        <f aca="false">FALSE()</f>
        <v>0</v>
      </c>
      <c r="AV745" s="0" t="n">
        <f aca="false">FALSE()</f>
        <v>0</v>
      </c>
      <c r="AW745" s="0" t="n">
        <f aca="false">TRUE()</f>
        <v>1</v>
      </c>
      <c r="AX745" s="380" t="n">
        <v>45814.6145833333</v>
      </c>
      <c r="AY745" s="380" t="n">
        <v>45814.125</v>
      </c>
      <c r="AZ745" s="0" t="n">
        <v>1</v>
      </c>
      <c r="BA745" s="0" t="s">
        <v>15724</v>
      </c>
      <c r="BB745" s="0" t="n">
        <v>1</v>
      </c>
      <c r="BC745" s="380" t="n">
        <v>25569.125</v>
      </c>
      <c r="BD745" s="0" t="s">
        <v>2170</v>
      </c>
      <c r="BE745" s="0" t="s">
        <v>2170</v>
      </c>
      <c r="BF745" s="0" t="s">
        <v>2118</v>
      </c>
    </row>
    <row r="746" customFormat="false" ht="15" hidden="false" customHeight="false" outlineLevel="0" collapsed="false">
      <c r="A746" s="0" t="s">
        <v>23086</v>
      </c>
      <c r="B746" s="0" t="s">
        <v>23087</v>
      </c>
      <c r="C746" s="0" t="s">
        <v>23086</v>
      </c>
      <c r="D746" s="0" t="s">
        <v>2133</v>
      </c>
      <c r="E746" s="0" t="s">
        <v>23086</v>
      </c>
      <c r="F746" s="0" t="n">
        <v>1</v>
      </c>
      <c r="G746" s="0" t="s">
        <v>434</v>
      </c>
      <c r="H746" s="0" t="s">
        <v>2170</v>
      </c>
      <c r="I746" s="0" t="s">
        <v>2170</v>
      </c>
      <c r="J746" s="0" t="s">
        <v>2170</v>
      </c>
      <c r="K746" s="0" t="s">
        <v>2170</v>
      </c>
      <c r="L746" s="0" t="s">
        <v>2170</v>
      </c>
      <c r="M746" s="0" t="s">
        <v>2170</v>
      </c>
      <c r="N746" s="0" t="n">
        <f aca="false">FALSE()</f>
        <v>0</v>
      </c>
      <c r="O746" s="0" t="s">
        <v>23088</v>
      </c>
      <c r="P746" s="0" t="s">
        <v>17780</v>
      </c>
      <c r="Q746" s="0" t="n">
        <v>2</v>
      </c>
      <c r="R746" s="380" t="n">
        <v>45901.125</v>
      </c>
      <c r="S746" s="223" t="n">
        <v>1000</v>
      </c>
      <c r="T746" s="0" t="s">
        <v>2132</v>
      </c>
      <c r="U746" s="380" t="n">
        <v>44805.125</v>
      </c>
      <c r="V746" s="380" t="n">
        <v>44809.125</v>
      </c>
      <c r="W746" s="0" t="s">
        <v>2132</v>
      </c>
      <c r="X746" s="0" t="s">
        <v>23089</v>
      </c>
      <c r="Y746" s="0" t="s">
        <v>601</v>
      </c>
      <c r="Z746" s="0" t="s">
        <v>2602</v>
      </c>
      <c r="AA746" s="0" t="s">
        <v>610</v>
      </c>
      <c r="AB746" s="0" t="s">
        <v>17781</v>
      </c>
      <c r="AC746" s="0" t="n">
        <v>30000000</v>
      </c>
      <c r="AD746" s="0" t="n">
        <v>30000000</v>
      </c>
      <c r="AE746" s="0" t="n">
        <v>5</v>
      </c>
      <c r="AF746" s="0" t="n">
        <f aca="false">FALSE()</f>
        <v>0</v>
      </c>
      <c r="AG746" s="0" t="n">
        <f aca="false">TRUE()</f>
        <v>1</v>
      </c>
      <c r="AH746" s="0" t="n">
        <f aca="false">TRUE()</f>
        <v>1</v>
      </c>
      <c r="AI746" s="0" t="n">
        <f aca="false">FALSE()</f>
        <v>0</v>
      </c>
      <c r="AJ746" s="0" t="n">
        <f aca="false">FALSE()</f>
        <v>0</v>
      </c>
      <c r="AK746" s="0" t="n">
        <f aca="false">FALSE()</f>
        <v>0</v>
      </c>
      <c r="AL746" s="0" t="s">
        <v>2129</v>
      </c>
      <c r="AM746" s="0" t="n">
        <f aca="false">TRUE()</f>
        <v>1</v>
      </c>
      <c r="AN746" s="0" t="s">
        <v>23090</v>
      </c>
      <c r="AO746" s="0" t="n">
        <v>1</v>
      </c>
      <c r="AP746" s="0" t="s">
        <v>23091</v>
      </c>
      <c r="AQ746" s="0" t="s">
        <v>23092</v>
      </c>
      <c r="AR746" s="0" t="n">
        <f aca="false">TRUE()</f>
        <v>1</v>
      </c>
      <c r="AS746" s="0" t="n">
        <f aca="false">FALSE()</f>
        <v>0</v>
      </c>
      <c r="AT746" s="0" t="n">
        <f aca="false">FALSE()</f>
        <v>0</v>
      </c>
      <c r="AU746" s="0" t="n">
        <f aca="false">FALSE()</f>
        <v>0</v>
      </c>
      <c r="AV746" s="0" t="n">
        <f aca="false">FALSE()</f>
        <v>0</v>
      </c>
      <c r="AW746" s="0" t="n">
        <f aca="false">TRUE()</f>
        <v>1</v>
      </c>
      <c r="AX746" s="380" t="n">
        <v>44811.71875</v>
      </c>
      <c r="AY746" s="380" t="n">
        <v>44811.4166666667</v>
      </c>
      <c r="AZ746" s="0" t="n">
        <v>1</v>
      </c>
      <c r="BA746" s="0" t="s">
        <v>20087</v>
      </c>
      <c r="BB746" s="0" t="n">
        <v>0</v>
      </c>
      <c r="BC746" s="380" t="n">
        <v>25569.125</v>
      </c>
      <c r="BD746" s="0" t="s">
        <v>2170</v>
      </c>
      <c r="BE746" s="0" t="s">
        <v>2170</v>
      </c>
      <c r="BF746" s="0" t="s">
        <v>2118</v>
      </c>
    </row>
    <row r="747" customFormat="false" ht="15" hidden="false" customHeight="false" outlineLevel="0" collapsed="false">
      <c r="A747" s="0" t="s">
        <v>23093</v>
      </c>
      <c r="B747" s="0" t="s">
        <v>23094</v>
      </c>
      <c r="C747" s="0" t="s">
        <v>23093</v>
      </c>
      <c r="D747" s="0" t="s">
        <v>18040</v>
      </c>
      <c r="E747" s="0" t="s">
        <v>23093</v>
      </c>
      <c r="F747" s="0" t="n">
        <v>1</v>
      </c>
      <c r="G747" s="0" t="s">
        <v>2298</v>
      </c>
      <c r="H747" s="0" t="s">
        <v>2170</v>
      </c>
      <c r="I747" s="0" t="s">
        <v>2170</v>
      </c>
      <c r="J747" s="0" t="s">
        <v>2170</v>
      </c>
      <c r="K747" s="0" t="s">
        <v>2170</v>
      </c>
      <c r="L747" s="0" t="s">
        <v>2170</v>
      </c>
      <c r="M747" s="0" t="s">
        <v>2170</v>
      </c>
      <c r="N747" s="0" t="n">
        <f aca="false">FALSE()</f>
        <v>0</v>
      </c>
      <c r="O747" s="0" t="s">
        <v>23095</v>
      </c>
      <c r="P747" s="0" t="s">
        <v>2300</v>
      </c>
      <c r="Q747" s="0" t="n">
        <v>2</v>
      </c>
      <c r="R747" s="380" t="n">
        <v>47609.125</v>
      </c>
      <c r="S747" s="223" t="n">
        <v>1000</v>
      </c>
      <c r="T747" s="0" t="s">
        <v>2132</v>
      </c>
      <c r="U747" s="380" t="n">
        <v>25569.125</v>
      </c>
      <c r="V747" s="380" t="n">
        <v>43957.125</v>
      </c>
      <c r="W747" s="0" t="s">
        <v>2170</v>
      </c>
      <c r="X747" s="0" t="s">
        <v>23096</v>
      </c>
      <c r="Y747" s="0" t="s">
        <v>601</v>
      </c>
      <c r="Z747" s="0" t="s">
        <v>2602</v>
      </c>
      <c r="AA747" s="0" t="s">
        <v>2574</v>
      </c>
      <c r="AB747" s="0" t="s">
        <v>17848</v>
      </c>
      <c r="AC747" s="0" t="n">
        <v>1500000</v>
      </c>
      <c r="AD747" s="0" t="n">
        <v>1500000</v>
      </c>
      <c r="AE747" s="0" t="n">
        <v>1</v>
      </c>
      <c r="AF747" s="0" t="n">
        <f aca="false">FALSE()</f>
        <v>0</v>
      </c>
      <c r="AG747" s="0" t="n">
        <f aca="false">FALSE()</f>
        <v>0</v>
      </c>
      <c r="AH747" s="0" t="n">
        <f aca="false">FALSE()</f>
        <v>0</v>
      </c>
      <c r="AI747" s="0" t="n">
        <f aca="false">FALSE()</f>
        <v>0</v>
      </c>
      <c r="AJ747" s="0" t="n">
        <f aca="false">FALSE()</f>
        <v>0</v>
      </c>
      <c r="AK747" s="0" t="n">
        <f aca="false">FALSE()</f>
        <v>0</v>
      </c>
      <c r="AL747" s="0" t="s">
        <v>3129</v>
      </c>
      <c r="AM747" s="0" t="n">
        <f aca="false">TRUE()</f>
        <v>1</v>
      </c>
      <c r="AN747" s="0" t="s">
        <v>23097</v>
      </c>
      <c r="AO747" s="0" t="n">
        <v>1</v>
      </c>
      <c r="AP747" s="0" t="s">
        <v>23098</v>
      </c>
      <c r="AQ747" s="0" t="s">
        <v>23099</v>
      </c>
      <c r="AR747" s="0" t="n">
        <f aca="false">FALSE()</f>
        <v>0</v>
      </c>
      <c r="AS747" s="0" t="n">
        <f aca="false">TRUE()</f>
        <v>1</v>
      </c>
      <c r="AT747" s="0" t="n">
        <f aca="false">FALSE()</f>
        <v>0</v>
      </c>
      <c r="AU747" s="0" t="n">
        <f aca="false">FALSE()</f>
        <v>0</v>
      </c>
      <c r="AV747" s="0" t="n">
        <f aca="false">FALSE()</f>
        <v>0</v>
      </c>
      <c r="AW747" s="0" t="n">
        <f aca="false">TRUE()</f>
        <v>1</v>
      </c>
      <c r="AX747" s="380" t="n">
        <v>43987.6118055556</v>
      </c>
      <c r="AY747" s="380" t="n">
        <v>43987.4166666667</v>
      </c>
      <c r="AZ747" s="0" t="n">
        <v>1</v>
      </c>
      <c r="BA747" s="0" t="s">
        <v>17154</v>
      </c>
      <c r="BB747" s="0" t="n">
        <v>0</v>
      </c>
      <c r="BC747" s="380" t="n">
        <v>47520.125</v>
      </c>
      <c r="BD747" s="0" t="s">
        <v>2170</v>
      </c>
      <c r="BE747" s="0" t="s">
        <v>2170</v>
      </c>
      <c r="BF747" s="0" t="s">
        <v>2118</v>
      </c>
    </row>
    <row r="748" customFormat="false" ht="15" hidden="false" customHeight="false" outlineLevel="0" collapsed="false">
      <c r="A748" s="0" t="s">
        <v>23100</v>
      </c>
      <c r="B748" s="0" t="s">
        <v>23101</v>
      </c>
      <c r="C748" s="0" t="s">
        <v>23100</v>
      </c>
      <c r="D748" s="0" t="s">
        <v>2133</v>
      </c>
      <c r="E748" s="0" t="s">
        <v>23100</v>
      </c>
      <c r="F748" s="0" t="n">
        <v>1</v>
      </c>
      <c r="G748" s="0" t="s">
        <v>434</v>
      </c>
      <c r="H748" s="0" t="s">
        <v>2170</v>
      </c>
      <c r="I748" s="0" t="s">
        <v>2170</v>
      </c>
      <c r="J748" s="0" t="s">
        <v>2170</v>
      </c>
      <c r="K748" s="0" t="s">
        <v>2170</v>
      </c>
      <c r="L748" s="0" t="s">
        <v>2170</v>
      </c>
      <c r="M748" s="0" t="s">
        <v>2170</v>
      </c>
      <c r="N748" s="0" t="n">
        <f aca="false">FALSE()</f>
        <v>0</v>
      </c>
      <c r="O748" s="0" t="s">
        <v>23102</v>
      </c>
      <c r="P748" s="0" t="s">
        <v>17838</v>
      </c>
      <c r="Q748" s="0" t="n">
        <v>4</v>
      </c>
      <c r="R748" s="380" t="n">
        <v>47072.125</v>
      </c>
      <c r="S748" s="223" t="n">
        <v>1000</v>
      </c>
      <c r="T748" s="0" t="s">
        <v>2132</v>
      </c>
      <c r="U748" s="380" t="n">
        <v>45243.125</v>
      </c>
      <c r="V748" s="380" t="n">
        <v>45252.125</v>
      </c>
      <c r="W748" s="0" t="s">
        <v>2132</v>
      </c>
      <c r="X748" s="0" t="s">
        <v>20141</v>
      </c>
      <c r="Y748" s="0" t="s">
        <v>601</v>
      </c>
      <c r="Z748" s="0" t="s">
        <v>2602</v>
      </c>
      <c r="AA748" s="0" t="s">
        <v>2684</v>
      </c>
      <c r="AB748" s="0" t="s">
        <v>17781</v>
      </c>
      <c r="AC748" s="0" t="n">
        <v>13500000</v>
      </c>
      <c r="AD748" s="0" t="n">
        <v>13500000</v>
      </c>
      <c r="AE748" s="0" t="n">
        <v>5</v>
      </c>
      <c r="AF748" s="0" t="n">
        <f aca="false">FALSE()</f>
        <v>0</v>
      </c>
      <c r="AG748" s="0" t="n">
        <f aca="false">TRUE()</f>
        <v>1</v>
      </c>
      <c r="AH748" s="0" t="n">
        <f aca="false">TRUE()</f>
        <v>1</v>
      </c>
      <c r="AI748" s="0" t="n">
        <f aca="false">TRUE()</f>
        <v>1</v>
      </c>
      <c r="AJ748" s="0" t="n">
        <f aca="false">FALSE()</f>
        <v>0</v>
      </c>
      <c r="AK748" s="0" t="n">
        <f aca="false">FALSE()</f>
        <v>0</v>
      </c>
      <c r="AL748" s="0" t="s">
        <v>2129</v>
      </c>
      <c r="AM748" s="0" t="n">
        <f aca="false">TRUE()</f>
        <v>1</v>
      </c>
      <c r="AN748" s="0" t="s">
        <v>23103</v>
      </c>
      <c r="AO748" s="0" t="n">
        <v>1</v>
      </c>
      <c r="AP748" s="0" t="s">
        <v>23104</v>
      </c>
      <c r="AQ748" s="0" t="s">
        <v>23105</v>
      </c>
      <c r="AR748" s="0" t="n">
        <f aca="false">TRUE()</f>
        <v>1</v>
      </c>
      <c r="AS748" s="0" t="n">
        <f aca="false">FALSE()</f>
        <v>0</v>
      </c>
      <c r="AT748" s="0" t="n">
        <f aca="false">FALSE()</f>
        <v>0</v>
      </c>
      <c r="AU748" s="0" t="n">
        <f aca="false">FALSE()</f>
        <v>0</v>
      </c>
      <c r="AV748" s="0" t="n">
        <f aca="false">FALSE()</f>
        <v>0</v>
      </c>
      <c r="AW748" s="0" t="n">
        <f aca="false">TRUE()</f>
        <v>1</v>
      </c>
      <c r="AX748" s="380" t="n">
        <v>45252.6895833333</v>
      </c>
      <c r="AY748" s="380" t="n">
        <v>45252.4166666667</v>
      </c>
      <c r="AZ748" s="0" t="n">
        <v>1</v>
      </c>
      <c r="BA748" s="0" t="s">
        <v>11757</v>
      </c>
      <c r="BB748" s="0" t="n">
        <v>0</v>
      </c>
      <c r="BC748" s="380" t="n">
        <v>25569.125</v>
      </c>
      <c r="BD748" s="0" t="s">
        <v>2170</v>
      </c>
      <c r="BE748" s="0" t="s">
        <v>2170</v>
      </c>
      <c r="BF748" s="0" t="s">
        <v>17868</v>
      </c>
    </row>
    <row r="749" customFormat="false" ht="15" hidden="false" customHeight="false" outlineLevel="0" collapsed="false">
      <c r="A749" s="0" t="s">
        <v>23106</v>
      </c>
      <c r="B749" s="0" t="s">
        <v>23107</v>
      </c>
      <c r="C749" s="0" t="s">
        <v>23106</v>
      </c>
      <c r="D749" s="0" t="s">
        <v>2133</v>
      </c>
      <c r="E749" s="0" t="s">
        <v>23106</v>
      </c>
      <c r="F749" s="0" t="n">
        <v>1</v>
      </c>
      <c r="G749" s="0" t="s">
        <v>434</v>
      </c>
      <c r="H749" s="0" t="s">
        <v>2170</v>
      </c>
      <c r="I749" s="0" t="s">
        <v>2170</v>
      </c>
      <c r="J749" s="0" t="s">
        <v>2170</v>
      </c>
      <c r="K749" s="0" t="s">
        <v>2170</v>
      </c>
      <c r="L749" s="0" t="s">
        <v>2170</v>
      </c>
      <c r="M749" s="0" t="s">
        <v>2170</v>
      </c>
      <c r="N749" s="0" t="n">
        <f aca="false">FALSE()</f>
        <v>0</v>
      </c>
      <c r="O749" s="0" t="s">
        <v>23108</v>
      </c>
      <c r="P749" s="0" t="s">
        <v>17780</v>
      </c>
      <c r="Q749" s="0" t="n">
        <v>4</v>
      </c>
      <c r="R749" s="380" t="n">
        <v>46128.125</v>
      </c>
      <c r="S749" s="223" t="n">
        <v>375</v>
      </c>
      <c r="T749" s="0" t="s">
        <v>2132</v>
      </c>
      <c r="U749" s="380" t="n">
        <v>43906.125</v>
      </c>
      <c r="V749" s="380" t="n">
        <v>44308.125</v>
      </c>
      <c r="W749" s="0" t="s">
        <v>2132</v>
      </c>
      <c r="X749" s="0" t="s">
        <v>23109</v>
      </c>
      <c r="Y749" s="0" t="s">
        <v>601</v>
      </c>
      <c r="Z749" s="0" t="s">
        <v>2602</v>
      </c>
      <c r="AA749" s="0" t="s">
        <v>2115</v>
      </c>
      <c r="AB749" s="0" t="s">
        <v>17781</v>
      </c>
      <c r="AC749" s="0" t="n">
        <v>5000000</v>
      </c>
      <c r="AD749" s="0" t="n">
        <v>5000000</v>
      </c>
      <c r="AE749" s="0" t="n">
        <v>5</v>
      </c>
      <c r="AF749" s="0" t="n">
        <f aca="false">FALSE()</f>
        <v>0</v>
      </c>
      <c r="AG749" s="0" t="n">
        <f aca="false">TRUE()</f>
        <v>1</v>
      </c>
      <c r="AH749" s="0" t="n">
        <f aca="false">TRUE()</f>
        <v>1</v>
      </c>
      <c r="AI749" s="0" t="n">
        <f aca="false">FALSE()</f>
        <v>0</v>
      </c>
      <c r="AJ749" s="0" t="n">
        <f aca="false">FALSE()</f>
        <v>0</v>
      </c>
      <c r="AK749" s="0" t="n">
        <f aca="false">TRUE()</f>
        <v>1</v>
      </c>
      <c r="AL749" s="0" t="s">
        <v>2129</v>
      </c>
      <c r="AM749" s="0" t="n">
        <f aca="false">TRUE()</f>
        <v>1</v>
      </c>
      <c r="AN749" s="0" t="s">
        <v>23110</v>
      </c>
      <c r="AO749" s="0" t="n">
        <v>1</v>
      </c>
      <c r="AP749" s="0" t="s">
        <v>23111</v>
      </c>
      <c r="AQ749" s="0" t="s">
        <v>23112</v>
      </c>
      <c r="AR749" s="0" t="n">
        <f aca="false">TRUE()</f>
        <v>1</v>
      </c>
      <c r="AS749" s="0" t="n">
        <f aca="false">FALSE()</f>
        <v>0</v>
      </c>
      <c r="AT749" s="0" t="n">
        <f aca="false">FALSE()</f>
        <v>0</v>
      </c>
      <c r="AU749" s="0" t="n">
        <f aca="false">FALSE()</f>
        <v>0</v>
      </c>
      <c r="AV749" s="0" t="n">
        <f aca="false">FALSE()</f>
        <v>0</v>
      </c>
      <c r="AW749" s="0" t="n">
        <f aca="false">TRUE()</f>
        <v>1</v>
      </c>
      <c r="AX749" s="380" t="n">
        <v>44308.5888888889</v>
      </c>
      <c r="AY749" s="380" t="n">
        <v>44308.4166666667</v>
      </c>
      <c r="AZ749" s="0" t="n">
        <v>1</v>
      </c>
      <c r="BA749" s="0" t="s">
        <v>20095</v>
      </c>
      <c r="BB749" s="0" t="n">
        <v>0</v>
      </c>
      <c r="BC749" s="380" t="n">
        <v>25569.125</v>
      </c>
      <c r="BD749" s="0" t="s">
        <v>2170</v>
      </c>
      <c r="BE749" s="0" t="s">
        <v>2170</v>
      </c>
      <c r="BF749" s="0" t="s">
        <v>2118</v>
      </c>
    </row>
    <row r="750" customFormat="false" ht="15" hidden="false" customHeight="false" outlineLevel="0" collapsed="false">
      <c r="A750" s="0" t="s">
        <v>23113</v>
      </c>
      <c r="B750" s="0" t="s">
        <v>23114</v>
      </c>
      <c r="C750" s="0" t="s">
        <v>23113</v>
      </c>
      <c r="D750" s="0" t="s">
        <v>2133</v>
      </c>
      <c r="E750" s="0" t="s">
        <v>23113</v>
      </c>
      <c r="F750" s="0" t="n">
        <v>1</v>
      </c>
      <c r="G750" s="0" t="s">
        <v>434</v>
      </c>
      <c r="H750" s="0" t="s">
        <v>2170</v>
      </c>
      <c r="I750" s="0" t="s">
        <v>2170</v>
      </c>
      <c r="J750" s="0" t="s">
        <v>2170</v>
      </c>
      <c r="K750" s="0" t="s">
        <v>2170</v>
      </c>
      <c r="L750" s="0" t="s">
        <v>2170</v>
      </c>
      <c r="M750" s="0" t="s">
        <v>2170</v>
      </c>
      <c r="N750" s="0" t="n">
        <f aca="false">FALSE()</f>
        <v>0</v>
      </c>
      <c r="O750" s="0" t="s">
        <v>23115</v>
      </c>
      <c r="P750" s="0" t="s">
        <v>17838</v>
      </c>
      <c r="Q750" s="0" t="n">
        <v>4</v>
      </c>
      <c r="R750" s="380" t="n">
        <v>46429.125</v>
      </c>
      <c r="S750" s="223" t="n">
        <v>1000</v>
      </c>
      <c r="T750" s="0" t="s">
        <v>2132</v>
      </c>
      <c r="U750" s="380" t="n">
        <v>43874.125</v>
      </c>
      <c r="V750" s="380" t="n">
        <v>43881.125</v>
      </c>
      <c r="W750" s="0" t="s">
        <v>2132</v>
      </c>
      <c r="X750" s="0" t="s">
        <v>23116</v>
      </c>
      <c r="Y750" s="0" t="s">
        <v>601</v>
      </c>
      <c r="Z750" s="0" t="s">
        <v>2602</v>
      </c>
      <c r="AA750" s="0" t="s">
        <v>2684</v>
      </c>
      <c r="AB750" s="0" t="s">
        <v>17781</v>
      </c>
      <c r="AC750" s="0" t="n">
        <v>15000000</v>
      </c>
      <c r="AD750" s="0" t="n">
        <v>15000000</v>
      </c>
      <c r="AE750" s="0" t="n">
        <v>5</v>
      </c>
      <c r="AF750" s="0" t="n">
        <f aca="false">FALSE()</f>
        <v>0</v>
      </c>
      <c r="AG750" s="0" t="n">
        <f aca="false">TRUE()</f>
        <v>1</v>
      </c>
      <c r="AH750" s="0" t="n">
        <f aca="false">TRUE()</f>
        <v>1</v>
      </c>
      <c r="AI750" s="0" t="n">
        <f aca="false">FALSE()</f>
        <v>0</v>
      </c>
      <c r="AJ750" s="0" t="n">
        <f aca="false">FALSE()</f>
        <v>0</v>
      </c>
      <c r="AK750" s="0" t="n">
        <f aca="false">FALSE()</f>
        <v>0</v>
      </c>
      <c r="AL750" s="0" t="s">
        <v>2129</v>
      </c>
      <c r="AM750" s="0" t="n">
        <f aca="false">TRUE()</f>
        <v>1</v>
      </c>
      <c r="AN750" s="0" t="s">
        <v>23117</v>
      </c>
      <c r="AO750" s="0" t="n">
        <v>1</v>
      </c>
      <c r="AP750" s="0" t="s">
        <v>23118</v>
      </c>
      <c r="AQ750" s="0" t="s">
        <v>23119</v>
      </c>
      <c r="AR750" s="0" t="n">
        <f aca="false">TRUE()</f>
        <v>1</v>
      </c>
      <c r="AS750" s="0" t="n">
        <f aca="false">FALSE()</f>
        <v>0</v>
      </c>
      <c r="AT750" s="0" t="n">
        <f aca="false">FALSE()</f>
        <v>0</v>
      </c>
      <c r="AU750" s="0" t="n">
        <f aca="false">FALSE()</f>
        <v>0</v>
      </c>
      <c r="AV750" s="0" t="n">
        <f aca="false">FALSE()</f>
        <v>0</v>
      </c>
      <c r="AW750" s="0" t="n">
        <f aca="false">TRUE()</f>
        <v>1</v>
      </c>
      <c r="AX750" s="380" t="n">
        <v>43881.5805555556</v>
      </c>
      <c r="AY750" s="380" t="n">
        <v>43881.4166666667</v>
      </c>
      <c r="AZ750" s="0" t="n">
        <v>1</v>
      </c>
      <c r="BA750" s="0" t="s">
        <v>11757</v>
      </c>
      <c r="BB750" s="0" t="n">
        <v>0</v>
      </c>
      <c r="BC750" s="380" t="n">
        <v>25569.125</v>
      </c>
      <c r="BD750" s="0" t="s">
        <v>2170</v>
      </c>
      <c r="BE750" s="0" t="s">
        <v>2170</v>
      </c>
      <c r="BF750" s="0" t="s">
        <v>2118</v>
      </c>
    </row>
    <row r="751" customFormat="false" ht="15" hidden="false" customHeight="false" outlineLevel="0" collapsed="false">
      <c r="A751" s="0" t="s">
        <v>23120</v>
      </c>
      <c r="B751" s="0" t="s">
        <v>23121</v>
      </c>
      <c r="C751" s="0" t="s">
        <v>23120</v>
      </c>
      <c r="D751" s="0" t="s">
        <v>2133</v>
      </c>
      <c r="E751" s="0" t="s">
        <v>23120</v>
      </c>
      <c r="F751" s="0" t="n">
        <v>1</v>
      </c>
      <c r="G751" s="0" t="s">
        <v>434</v>
      </c>
      <c r="H751" s="0" t="s">
        <v>2170</v>
      </c>
      <c r="I751" s="0" t="s">
        <v>2170</v>
      </c>
      <c r="J751" s="0" t="s">
        <v>2170</v>
      </c>
      <c r="K751" s="0" t="s">
        <v>2170</v>
      </c>
      <c r="L751" s="0" t="s">
        <v>2170</v>
      </c>
      <c r="M751" s="0" t="s">
        <v>2170</v>
      </c>
      <c r="N751" s="0" t="n">
        <f aca="false">FALSE()</f>
        <v>0</v>
      </c>
      <c r="O751" s="0" t="s">
        <v>23122</v>
      </c>
      <c r="P751" s="0" t="s">
        <v>17780</v>
      </c>
      <c r="Q751" s="0" t="n">
        <v>4</v>
      </c>
      <c r="R751" s="380" t="n">
        <v>46686.125</v>
      </c>
      <c r="S751" s="223" t="n">
        <v>1000</v>
      </c>
      <c r="T751" s="0" t="s">
        <v>2132</v>
      </c>
      <c r="U751" s="380" t="n">
        <v>44825.125</v>
      </c>
      <c r="V751" s="380" t="n">
        <v>44866.125</v>
      </c>
      <c r="W751" s="0" t="s">
        <v>2132</v>
      </c>
      <c r="X751" s="0" t="s">
        <v>23123</v>
      </c>
      <c r="Y751" s="0" t="s">
        <v>601</v>
      </c>
      <c r="Z751" s="0" t="s">
        <v>2602</v>
      </c>
      <c r="AA751" s="0" t="s">
        <v>2115</v>
      </c>
      <c r="AB751" s="0" t="s">
        <v>17781</v>
      </c>
      <c r="AC751" s="0" t="n">
        <v>28500000</v>
      </c>
      <c r="AD751" s="0" t="n">
        <v>18500000</v>
      </c>
      <c r="AE751" s="0" t="n">
        <v>5</v>
      </c>
      <c r="AF751" s="0" t="n">
        <f aca="false">FALSE()</f>
        <v>0</v>
      </c>
      <c r="AG751" s="0" t="n">
        <f aca="false">TRUE()</f>
        <v>1</v>
      </c>
      <c r="AH751" s="0" t="n">
        <f aca="false">TRUE()</f>
        <v>1</v>
      </c>
      <c r="AI751" s="0" t="n">
        <f aca="false">FALSE()</f>
        <v>0</v>
      </c>
      <c r="AJ751" s="0" t="n">
        <f aca="false">FALSE()</f>
        <v>0</v>
      </c>
      <c r="AK751" s="0" t="n">
        <f aca="false">TRUE()</f>
        <v>1</v>
      </c>
      <c r="AL751" s="0" t="s">
        <v>2129</v>
      </c>
      <c r="AM751" s="0" t="n">
        <f aca="false">TRUE()</f>
        <v>1</v>
      </c>
      <c r="AN751" s="0" t="s">
        <v>23124</v>
      </c>
      <c r="AO751" s="0" t="n">
        <v>1</v>
      </c>
      <c r="AP751" s="0" t="s">
        <v>23125</v>
      </c>
      <c r="AQ751" s="0" t="s">
        <v>23126</v>
      </c>
      <c r="AR751" s="0" t="n">
        <f aca="false">TRUE()</f>
        <v>1</v>
      </c>
      <c r="AS751" s="0" t="n">
        <f aca="false">FALSE()</f>
        <v>0</v>
      </c>
      <c r="AT751" s="0" t="n">
        <f aca="false">FALSE()</f>
        <v>0</v>
      </c>
      <c r="AU751" s="0" t="n">
        <f aca="false">FALSE()</f>
        <v>0</v>
      </c>
      <c r="AV751" s="0" t="n">
        <f aca="false">FALSE()</f>
        <v>0</v>
      </c>
      <c r="AW751" s="0" t="n">
        <f aca="false">TRUE()</f>
        <v>1</v>
      </c>
      <c r="AX751" s="380" t="n">
        <v>44866.6902777778</v>
      </c>
      <c r="AY751" s="380" t="n">
        <v>44866.4166666667</v>
      </c>
      <c r="AZ751" s="0" t="n">
        <v>1</v>
      </c>
      <c r="BA751" s="0" t="s">
        <v>20095</v>
      </c>
      <c r="BB751" s="0" t="n">
        <v>0</v>
      </c>
      <c r="BC751" s="380" t="n">
        <v>25569.125</v>
      </c>
      <c r="BD751" s="0" t="s">
        <v>2170</v>
      </c>
      <c r="BE751" s="0" t="s">
        <v>2170</v>
      </c>
      <c r="BF751" s="0" t="s">
        <v>2118</v>
      </c>
    </row>
    <row r="752" customFormat="false" ht="15" hidden="false" customHeight="false" outlineLevel="0" collapsed="false">
      <c r="A752" s="0" t="s">
        <v>23127</v>
      </c>
      <c r="B752" s="0" t="s">
        <v>23128</v>
      </c>
      <c r="C752" s="0" t="s">
        <v>23127</v>
      </c>
      <c r="D752" s="0" t="s">
        <v>2133</v>
      </c>
      <c r="E752" s="0" t="s">
        <v>23127</v>
      </c>
      <c r="F752" s="0" t="n">
        <v>1</v>
      </c>
      <c r="G752" s="0" t="s">
        <v>434</v>
      </c>
      <c r="H752" s="0" t="s">
        <v>2596</v>
      </c>
      <c r="I752" s="0" t="s">
        <v>2596</v>
      </c>
      <c r="J752" s="0" t="s">
        <v>2600</v>
      </c>
      <c r="K752" s="0" t="s">
        <v>2170</v>
      </c>
      <c r="L752" s="0" t="s">
        <v>2600</v>
      </c>
      <c r="M752" s="0" t="s">
        <v>2170</v>
      </c>
      <c r="N752" s="0" t="n">
        <f aca="false">FALSE()</f>
        <v>0</v>
      </c>
      <c r="O752" s="0" t="s">
        <v>23129</v>
      </c>
      <c r="P752" s="0" t="s">
        <v>17780</v>
      </c>
      <c r="Q752" s="0" t="n">
        <v>12</v>
      </c>
      <c r="R752" s="380" t="n">
        <v>46452.125</v>
      </c>
      <c r="S752" s="223" t="n">
        <v>1000</v>
      </c>
      <c r="T752" s="0" t="s">
        <v>2132</v>
      </c>
      <c r="U752" s="380" t="n">
        <v>45546.125</v>
      </c>
      <c r="V752" s="380" t="n">
        <v>45552.125</v>
      </c>
      <c r="W752" s="0" t="s">
        <v>2132</v>
      </c>
      <c r="X752" s="0" t="s">
        <v>23130</v>
      </c>
      <c r="Y752" s="0" t="s">
        <v>601</v>
      </c>
      <c r="Z752" s="0" t="s">
        <v>2602</v>
      </c>
      <c r="AA752" s="0" t="s">
        <v>2114</v>
      </c>
      <c r="AB752" s="0" t="s">
        <v>17781</v>
      </c>
      <c r="AC752" s="0" t="n">
        <v>10000000</v>
      </c>
      <c r="AD752" s="0" t="n">
        <v>10000000</v>
      </c>
      <c r="AE752" s="0" t="n">
        <v>5</v>
      </c>
      <c r="AF752" s="0" t="n">
        <f aca="false">FALSE()</f>
        <v>0</v>
      </c>
      <c r="AG752" s="0" t="n">
        <f aca="false">TRUE()</f>
        <v>1</v>
      </c>
      <c r="AH752" s="0" t="n">
        <f aca="false">TRUE()</f>
        <v>1</v>
      </c>
      <c r="AI752" s="0" t="n">
        <f aca="false">TRUE()</f>
        <v>1</v>
      </c>
      <c r="AJ752" s="0" t="n">
        <f aca="false">FALSE()</f>
        <v>0</v>
      </c>
      <c r="AK752" s="0" t="n">
        <f aca="false">FALSE()</f>
        <v>0</v>
      </c>
      <c r="AL752" s="0" t="s">
        <v>2129</v>
      </c>
      <c r="AM752" s="0" t="n">
        <f aca="false">TRUE()</f>
        <v>1</v>
      </c>
      <c r="AN752" s="0" t="s">
        <v>23131</v>
      </c>
      <c r="AO752" s="0" t="n">
        <v>1</v>
      </c>
      <c r="AP752" s="0" t="s">
        <v>23132</v>
      </c>
      <c r="AQ752" s="0" t="s">
        <v>23133</v>
      </c>
      <c r="AR752" s="0" t="n">
        <f aca="false">TRUE()</f>
        <v>1</v>
      </c>
      <c r="AS752" s="0" t="n">
        <f aca="false">TRUE()</f>
        <v>1</v>
      </c>
      <c r="AT752" s="0" t="n">
        <f aca="false">FALSE()</f>
        <v>0</v>
      </c>
      <c r="AU752" s="0" t="n">
        <f aca="false">FALSE()</f>
        <v>0</v>
      </c>
      <c r="AV752" s="0" t="n">
        <f aca="false">FALSE()</f>
        <v>0</v>
      </c>
      <c r="AW752" s="0" t="n">
        <f aca="false">TRUE()</f>
        <v>1</v>
      </c>
      <c r="AX752" s="380" t="n">
        <v>45552.6263888889</v>
      </c>
      <c r="AY752" s="380" t="n">
        <v>45552.125</v>
      </c>
      <c r="AZ752" s="0" t="n">
        <v>2</v>
      </c>
      <c r="BA752" s="0" t="s">
        <v>3533</v>
      </c>
      <c r="BB752" s="0" t="n">
        <v>0</v>
      </c>
      <c r="BC752" s="380" t="n">
        <v>25569.125</v>
      </c>
      <c r="BD752" s="0" t="s">
        <v>2600</v>
      </c>
      <c r="BE752" s="0" t="s">
        <v>2170</v>
      </c>
      <c r="BF752" s="0" t="s">
        <v>2118</v>
      </c>
    </row>
    <row r="753" customFormat="false" ht="15" hidden="false" customHeight="false" outlineLevel="0" collapsed="false">
      <c r="A753" s="0" t="s">
        <v>23134</v>
      </c>
      <c r="B753" s="0" t="s">
        <v>23135</v>
      </c>
      <c r="C753" s="0" t="s">
        <v>23134</v>
      </c>
      <c r="D753" s="0" t="s">
        <v>2133</v>
      </c>
      <c r="E753" s="0" t="s">
        <v>23134</v>
      </c>
      <c r="F753" s="0" t="n">
        <v>1</v>
      </c>
      <c r="G753" s="0" t="s">
        <v>434</v>
      </c>
      <c r="H753" s="0" t="s">
        <v>2170</v>
      </c>
      <c r="I753" s="0" t="s">
        <v>2170</v>
      </c>
      <c r="J753" s="0" t="s">
        <v>2170</v>
      </c>
      <c r="K753" s="0" t="s">
        <v>2170</v>
      </c>
      <c r="L753" s="0" t="s">
        <v>2170</v>
      </c>
      <c r="M753" s="0" t="s">
        <v>2170</v>
      </c>
      <c r="N753" s="0" t="n">
        <f aca="false">FALSE()</f>
        <v>0</v>
      </c>
      <c r="O753" s="0" t="s">
        <v>23136</v>
      </c>
      <c r="P753" s="0" t="s">
        <v>17780</v>
      </c>
      <c r="Q753" s="0" t="n">
        <v>12</v>
      </c>
      <c r="R753" s="380" t="n">
        <v>46273.125</v>
      </c>
      <c r="S753" s="223" t="n">
        <v>1000</v>
      </c>
      <c r="T753" s="0" t="s">
        <v>2132</v>
      </c>
      <c r="U753" s="380" t="n">
        <v>45723.125</v>
      </c>
      <c r="V753" s="380" t="n">
        <v>45733.125</v>
      </c>
      <c r="W753" s="0" t="s">
        <v>2132</v>
      </c>
      <c r="X753" s="0" t="s">
        <v>23137</v>
      </c>
      <c r="Y753" s="0" t="s">
        <v>601</v>
      </c>
      <c r="Z753" s="0" t="s">
        <v>2602</v>
      </c>
      <c r="AA753" s="0" t="s">
        <v>2891</v>
      </c>
      <c r="AB753" s="0" t="s">
        <v>17781</v>
      </c>
      <c r="AC753" s="0" t="n">
        <v>825000</v>
      </c>
      <c r="AD753" s="0" t="n">
        <v>1000000</v>
      </c>
      <c r="AE753" s="0" t="n">
        <v>5</v>
      </c>
      <c r="AF753" s="0" t="n">
        <f aca="false">FALSE()</f>
        <v>0</v>
      </c>
      <c r="AG753" s="0" t="n">
        <f aca="false">TRUE()</f>
        <v>1</v>
      </c>
      <c r="AH753" s="0" t="n">
        <f aca="false">TRUE()</f>
        <v>1</v>
      </c>
      <c r="AI753" s="0" t="n">
        <f aca="false">FALSE()</f>
        <v>0</v>
      </c>
      <c r="AJ753" s="0" t="n">
        <f aca="false">FALSE()</f>
        <v>0</v>
      </c>
      <c r="AK753" s="0" t="n">
        <f aca="false">FALSE()</f>
        <v>0</v>
      </c>
      <c r="AL753" s="0" t="s">
        <v>2129</v>
      </c>
      <c r="AM753" s="0" t="n">
        <f aca="false">TRUE()</f>
        <v>1</v>
      </c>
      <c r="AN753" s="0" t="s">
        <v>23138</v>
      </c>
      <c r="AO753" s="0" t="n">
        <v>1</v>
      </c>
      <c r="AP753" s="0" t="s">
        <v>23139</v>
      </c>
      <c r="AQ753" s="0" t="s">
        <v>23140</v>
      </c>
      <c r="AR753" s="0" t="n">
        <f aca="false">TRUE()</f>
        <v>1</v>
      </c>
      <c r="AS753" s="0" t="n">
        <f aca="false">FALSE()</f>
        <v>0</v>
      </c>
      <c r="AT753" s="0" t="n">
        <f aca="false">FALSE()</f>
        <v>0</v>
      </c>
      <c r="AU753" s="0" t="n">
        <f aca="false">FALSE()</f>
        <v>0</v>
      </c>
      <c r="AV753" s="0" t="n">
        <f aca="false">FALSE()</f>
        <v>0</v>
      </c>
      <c r="AW753" s="0" t="n">
        <f aca="false">TRUE()</f>
        <v>1</v>
      </c>
      <c r="AX753" s="380" t="n">
        <v>45733.6145833333</v>
      </c>
      <c r="AY753" s="380" t="n">
        <v>45733.125</v>
      </c>
      <c r="AZ753" s="0" t="n">
        <v>2</v>
      </c>
      <c r="BA753" s="0" t="s">
        <v>18725</v>
      </c>
      <c r="BB753" s="0" t="n">
        <v>0</v>
      </c>
      <c r="BC753" s="380" t="n">
        <v>25569.125</v>
      </c>
      <c r="BD753" s="0" t="s">
        <v>2170</v>
      </c>
      <c r="BE753" s="0" t="s">
        <v>2170</v>
      </c>
      <c r="BF753" s="0" t="s">
        <v>604</v>
      </c>
    </row>
    <row r="754" customFormat="false" ht="15" hidden="false" customHeight="false" outlineLevel="0" collapsed="false">
      <c r="A754" s="0" t="s">
        <v>23141</v>
      </c>
      <c r="B754" s="0" t="s">
        <v>23142</v>
      </c>
      <c r="C754" s="0" t="s">
        <v>23141</v>
      </c>
      <c r="D754" s="0" t="s">
        <v>2133</v>
      </c>
      <c r="E754" s="0" t="s">
        <v>23141</v>
      </c>
      <c r="F754" s="0" t="n">
        <v>1</v>
      </c>
      <c r="G754" s="0" t="s">
        <v>434</v>
      </c>
      <c r="H754" s="0" t="s">
        <v>2170</v>
      </c>
      <c r="I754" s="0" t="s">
        <v>2170</v>
      </c>
      <c r="J754" s="0" t="s">
        <v>2170</v>
      </c>
      <c r="K754" s="0" t="s">
        <v>2170</v>
      </c>
      <c r="L754" s="0" t="s">
        <v>2170</v>
      </c>
      <c r="M754" s="0" t="s">
        <v>2170</v>
      </c>
      <c r="N754" s="0" t="n">
        <f aca="false">FALSE()</f>
        <v>0</v>
      </c>
      <c r="O754" s="0" t="s">
        <v>23143</v>
      </c>
      <c r="P754" s="0" t="s">
        <v>17780</v>
      </c>
      <c r="Q754" s="0" t="n">
        <v>12</v>
      </c>
      <c r="R754" s="380" t="n">
        <v>46364.125</v>
      </c>
      <c r="S754" s="223" t="n">
        <v>1000</v>
      </c>
      <c r="T754" s="0" t="s">
        <v>2132</v>
      </c>
      <c r="U754" s="380" t="n">
        <v>45636.125</v>
      </c>
      <c r="V754" s="380" t="n">
        <v>45644.125</v>
      </c>
      <c r="W754" s="0" t="s">
        <v>2132</v>
      </c>
      <c r="X754" s="0" t="s">
        <v>23144</v>
      </c>
      <c r="Y754" s="0" t="s">
        <v>601</v>
      </c>
      <c r="Z754" s="0" t="s">
        <v>2602</v>
      </c>
      <c r="AA754" s="0" t="s">
        <v>2115</v>
      </c>
      <c r="AB754" s="0" t="s">
        <v>17781</v>
      </c>
      <c r="AC754" s="0" t="n">
        <v>1000000</v>
      </c>
      <c r="AD754" s="0" t="n">
        <v>1000000</v>
      </c>
      <c r="AE754" s="0" t="n">
        <v>5</v>
      </c>
      <c r="AF754" s="0" t="n">
        <f aca="false">FALSE()</f>
        <v>0</v>
      </c>
      <c r="AG754" s="0" t="n">
        <f aca="false">TRUE()</f>
        <v>1</v>
      </c>
      <c r="AH754" s="0" t="n">
        <f aca="false">TRUE()</f>
        <v>1</v>
      </c>
      <c r="AI754" s="0" t="n">
        <f aca="false">TRUE()</f>
        <v>1</v>
      </c>
      <c r="AJ754" s="0" t="n">
        <f aca="false">FALSE()</f>
        <v>0</v>
      </c>
      <c r="AK754" s="0" t="n">
        <f aca="false">TRUE()</f>
        <v>1</v>
      </c>
      <c r="AL754" s="0" t="s">
        <v>2129</v>
      </c>
      <c r="AM754" s="0" t="n">
        <f aca="false">TRUE()</f>
        <v>1</v>
      </c>
      <c r="AN754" s="0" t="s">
        <v>23145</v>
      </c>
      <c r="AO754" s="0" t="n">
        <v>1</v>
      </c>
      <c r="AP754" s="0" t="s">
        <v>23146</v>
      </c>
      <c r="AQ754" s="0" t="s">
        <v>23147</v>
      </c>
      <c r="AR754" s="0" t="n">
        <f aca="false">TRUE()</f>
        <v>1</v>
      </c>
      <c r="AS754" s="0" t="n">
        <f aca="false">TRUE()</f>
        <v>1</v>
      </c>
      <c r="AT754" s="0" t="n">
        <f aca="false">FALSE()</f>
        <v>0</v>
      </c>
      <c r="AU754" s="0" t="n">
        <f aca="false">FALSE()</f>
        <v>0</v>
      </c>
      <c r="AV754" s="0" t="n">
        <f aca="false">FALSE()</f>
        <v>0</v>
      </c>
      <c r="AW754" s="0" t="n">
        <f aca="false">TRUE()</f>
        <v>1</v>
      </c>
      <c r="AX754" s="380" t="n">
        <v>45644.6881944444</v>
      </c>
      <c r="AY754" s="380" t="n">
        <v>45644.125</v>
      </c>
      <c r="AZ754" s="0" t="n">
        <v>2</v>
      </c>
      <c r="BA754" s="0" t="s">
        <v>17785</v>
      </c>
      <c r="BB754" s="0" t="n">
        <v>0</v>
      </c>
      <c r="BC754" s="380" t="n">
        <v>25569.125</v>
      </c>
      <c r="BD754" s="0" t="s">
        <v>2170</v>
      </c>
      <c r="BE754" s="0" t="s">
        <v>2170</v>
      </c>
      <c r="BF754" s="0" t="s">
        <v>2118</v>
      </c>
    </row>
    <row r="755" customFormat="false" ht="15" hidden="false" customHeight="false" outlineLevel="0" collapsed="false">
      <c r="A755" s="0" t="s">
        <v>23148</v>
      </c>
      <c r="B755" s="0" t="s">
        <v>23149</v>
      </c>
      <c r="C755" s="0" t="s">
        <v>23148</v>
      </c>
      <c r="D755" s="0" t="s">
        <v>2133</v>
      </c>
      <c r="E755" s="0" t="s">
        <v>23148</v>
      </c>
      <c r="F755" s="0" t="n">
        <v>1</v>
      </c>
      <c r="G755" s="0" t="s">
        <v>434</v>
      </c>
      <c r="H755" s="0" t="s">
        <v>2170</v>
      </c>
      <c r="I755" s="0" t="s">
        <v>2170</v>
      </c>
      <c r="J755" s="0" t="s">
        <v>2170</v>
      </c>
      <c r="K755" s="0" t="s">
        <v>2170</v>
      </c>
      <c r="L755" s="0" t="s">
        <v>2170</v>
      </c>
      <c r="M755" s="0" t="s">
        <v>2170</v>
      </c>
      <c r="N755" s="0" t="n">
        <f aca="false">FALSE()</f>
        <v>0</v>
      </c>
      <c r="O755" s="0" t="s">
        <v>23150</v>
      </c>
      <c r="P755" s="0" t="s">
        <v>17780</v>
      </c>
      <c r="Q755" s="0" t="n">
        <v>12</v>
      </c>
      <c r="R755" s="380" t="n">
        <v>46128.125</v>
      </c>
      <c r="S755" s="223" t="n">
        <v>1000</v>
      </c>
      <c r="T755" s="0" t="s">
        <v>2132</v>
      </c>
      <c r="U755" s="380" t="n">
        <v>45405.125</v>
      </c>
      <c r="V755" s="380" t="n">
        <v>45408.125</v>
      </c>
      <c r="W755" s="0" t="s">
        <v>2132</v>
      </c>
      <c r="X755" s="0" t="s">
        <v>19229</v>
      </c>
      <c r="Y755" s="0" t="s">
        <v>601</v>
      </c>
      <c r="Z755" s="0" t="s">
        <v>2602</v>
      </c>
      <c r="AA755" s="0" t="s">
        <v>2365</v>
      </c>
      <c r="AB755" s="0" t="s">
        <v>17781</v>
      </c>
      <c r="AC755" s="0" t="n">
        <v>3000000</v>
      </c>
      <c r="AD755" s="0" t="n">
        <v>3000000</v>
      </c>
      <c r="AE755" s="0" t="n">
        <v>5</v>
      </c>
      <c r="AF755" s="0" t="n">
        <f aca="false">FALSE()</f>
        <v>0</v>
      </c>
      <c r="AG755" s="0" t="n">
        <f aca="false">TRUE()</f>
        <v>1</v>
      </c>
      <c r="AH755" s="0" t="n">
        <f aca="false">TRUE()</f>
        <v>1</v>
      </c>
      <c r="AI755" s="0" t="n">
        <f aca="false">FALSE()</f>
        <v>0</v>
      </c>
      <c r="AJ755" s="0" t="n">
        <f aca="false">FALSE()</f>
        <v>0</v>
      </c>
      <c r="AK755" s="0" t="n">
        <f aca="false">FALSE()</f>
        <v>0</v>
      </c>
      <c r="AL755" s="0" t="s">
        <v>2129</v>
      </c>
      <c r="AM755" s="0" t="n">
        <f aca="false">TRUE()</f>
        <v>1</v>
      </c>
      <c r="AN755" s="0" t="s">
        <v>23151</v>
      </c>
      <c r="AO755" s="0" t="n">
        <v>1</v>
      </c>
      <c r="AP755" s="0" t="s">
        <v>23152</v>
      </c>
      <c r="AQ755" s="0" t="s">
        <v>23153</v>
      </c>
      <c r="AR755" s="0" t="n">
        <f aca="false">TRUE()</f>
        <v>1</v>
      </c>
      <c r="AS755" s="0" t="n">
        <f aca="false">FALSE()</f>
        <v>0</v>
      </c>
      <c r="AT755" s="0" t="n">
        <f aca="false">FALSE()</f>
        <v>0</v>
      </c>
      <c r="AU755" s="0" t="n">
        <f aca="false">FALSE()</f>
        <v>0</v>
      </c>
      <c r="AV755" s="0" t="n">
        <f aca="false">FALSE()</f>
        <v>0</v>
      </c>
      <c r="AW755" s="0" t="n">
        <f aca="false">TRUE()</f>
        <v>1</v>
      </c>
      <c r="AX755" s="380" t="n">
        <v>45408.6180555556</v>
      </c>
      <c r="AY755" s="380" t="n">
        <v>45408.125</v>
      </c>
      <c r="AZ755" s="0" t="n">
        <v>1</v>
      </c>
      <c r="BA755" s="0" t="s">
        <v>16426</v>
      </c>
      <c r="BB755" s="0" t="n">
        <v>0</v>
      </c>
      <c r="BC755" s="380" t="n">
        <v>25569.125</v>
      </c>
      <c r="BD755" s="0" t="s">
        <v>2170</v>
      </c>
      <c r="BE755" s="0" t="s">
        <v>2170</v>
      </c>
      <c r="BF755" s="0" t="s">
        <v>2118</v>
      </c>
    </row>
    <row r="756" customFormat="false" ht="15" hidden="false" customHeight="false" outlineLevel="0" collapsed="false">
      <c r="A756" s="0" t="s">
        <v>23154</v>
      </c>
      <c r="B756" s="0" t="s">
        <v>23155</v>
      </c>
      <c r="C756" s="0" t="s">
        <v>23156</v>
      </c>
      <c r="D756" s="0" t="s">
        <v>17896</v>
      </c>
      <c r="E756" s="0" t="s">
        <v>23154</v>
      </c>
      <c r="F756" s="0" t="n">
        <v>1</v>
      </c>
      <c r="G756" s="0" t="s">
        <v>434</v>
      </c>
      <c r="H756" s="0" t="s">
        <v>2596</v>
      </c>
      <c r="I756" s="0" t="s">
        <v>2596</v>
      </c>
      <c r="J756" s="0" t="s">
        <v>2599</v>
      </c>
      <c r="K756" s="0" t="s">
        <v>2170</v>
      </c>
      <c r="L756" s="0" t="s">
        <v>13583</v>
      </c>
      <c r="M756" s="0" t="s">
        <v>2170</v>
      </c>
      <c r="N756" s="0" t="n">
        <f aca="false">FALSE()</f>
        <v>0</v>
      </c>
      <c r="O756" s="0" t="s">
        <v>23157</v>
      </c>
      <c r="P756" s="0" t="s">
        <v>17898</v>
      </c>
      <c r="Q756" s="0" t="n">
        <v>4</v>
      </c>
      <c r="R756" s="380" t="n">
        <v>46652.125</v>
      </c>
      <c r="S756" s="223" t="n">
        <v>1000</v>
      </c>
      <c r="T756" s="0" t="s">
        <v>2132</v>
      </c>
      <c r="U756" s="380" t="n">
        <v>44144.125</v>
      </c>
      <c r="V756" s="380" t="n">
        <v>44146.125</v>
      </c>
      <c r="W756" s="0" t="s">
        <v>2170</v>
      </c>
      <c r="X756" s="0" t="s">
        <v>18192</v>
      </c>
      <c r="Y756" s="0" t="s">
        <v>601</v>
      </c>
      <c r="Z756" s="0" t="s">
        <v>2602</v>
      </c>
      <c r="AA756" s="0" t="s">
        <v>600</v>
      </c>
      <c r="AB756" s="0" t="s">
        <v>17848</v>
      </c>
      <c r="AC756" s="0" t="n">
        <v>294544699</v>
      </c>
      <c r="AD756" s="0" t="n">
        <v>450000000</v>
      </c>
      <c r="AE756" s="0" t="n">
        <v>5</v>
      </c>
      <c r="AF756" s="0" t="n">
        <f aca="false">FALSE()</f>
        <v>0</v>
      </c>
      <c r="AG756" s="0" t="n">
        <f aca="false">TRUE()</f>
        <v>1</v>
      </c>
      <c r="AH756" s="0" t="n">
        <f aca="false">TRUE()</f>
        <v>1</v>
      </c>
      <c r="AI756" s="0" t="n">
        <f aca="false">TRUE()</f>
        <v>1</v>
      </c>
      <c r="AJ756" s="0" t="n">
        <f aca="false">FALSE()</f>
        <v>0</v>
      </c>
      <c r="AK756" s="0" t="n">
        <f aca="false">FALSE()</f>
        <v>0</v>
      </c>
      <c r="AL756" s="0" t="s">
        <v>7337</v>
      </c>
      <c r="AM756" s="0" t="n">
        <f aca="false">TRUE()</f>
        <v>1</v>
      </c>
      <c r="AN756" s="0" t="s">
        <v>23158</v>
      </c>
      <c r="AO756" s="0" t="n">
        <v>1</v>
      </c>
      <c r="AP756" s="0" t="s">
        <v>23159</v>
      </c>
      <c r="AQ756" s="0" t="s">
        <v>23160</v>
      </c>
      <c r="AR756" s="0" t="n">
        <f aca="false">TRUE()</f>
        <v>1</v>
      </c>
      <c r="AS756" s="0" t="n">
        <f aca="false">FALSE()</f>
        <v>0</v>
      </c>
      <c r="AT756" s="0" t="n">
        <f aca="false">FALSE()</f>
        <v>0</v>
      </c>
      <c r="AU756" s="0" t="n">
        <f aca="false">FALSE()</f>
        <v>0</v>
      </c>
      <c r="AV756" s="0" t="n">
        <f aca="false">FALSE()</f>
        <v>0</v>
      </c>
      <c r="AW756" s="0" t="n">
        <f aca="false">TRUE()</f>
        <v>1</v>
      </c>
      <c r="AX756" s="380" t="n">
        <v>44146.7111111111</v>
      </c>
      <c r="AY756" s="380" t="n">
        <v>44146.4166666667</v>
      </c>
      <c r="AZ756" s="0" t="n">
        <v>1</v>
      </c>
      <c r="BA756" s="0" t="s">
        <v>17903</v>
      </c>
      <c r="BB756" s="0" t="n">
        <v>0</v>
      </c>
      <c r="BC756" s="380" t="n">
        <v>25569.125</v>
      </c>
      <c r="BD756" s="0" t="s">
        <v>2599</v>
      </c>
      <c r="BE756" s="0" t="s">
        <v>2170</v>
      </c>
      <c r="BF756" s="0" t="s">
        <v>17868</v>
      </c>
    </row>
    <row r="757" customFormat="false" ht="15" hidden="false" customHeight="false" outlineLevel="0" collapsed="false">
      <c r="A757" s="0" t="s">
        <v>23161</v>
      </c>
      <c r="B757" s="0" t="s">
        <v>23161</v>
      </c>
      <c r="C757" s="0" t="s">
        <v>23161</v>
      </c>
      <c r="D757" s="0" t="s">
        <v>2133</v>
      </c>
      <c r="E757" s="0" t="s">
        <v>23161</v>
      </c>
      <c r="F757" s="0" t="n">
        <v>1</v>
      </c>
      <c r="G757" s="0" t="s">
        <v>434</v>
      </c>
      <c r="H757" s="0" t="s">
        <v>2170</v>
      </c>
      <c r="I757" s="0" t="s">
        <v>2170</v>
      </c>
      <c r="J757" s="0" t="s">
        <v>2170</v>
      </c>
      <c r="K757" s="0" t="s">
        <v>2170</v>
      </c>
      <c r="L757" s="0" t="s">
        <v>2170</v>
      </c>
      <c r="M757" s="0" t="s">
        <v>2170</v>
      </c>
      <c r="N757" s="0" t="n">
        <f aca="false">FALSE()</f>
        <v>0</v>
      </c>
      <c r="O757" s="0" t="s">
        <v>23162</v>
      </c>
      <c r="P757" s="0" t="s">
        <v>17780</v>
      </c>
      <c r="Q757" s="0" t="n">
        <v>12</v>
      </c>
      <c r="R757" s="380" t="n">
        <v>47004.125</v>
      </c>
      <c r="S757" s="223" t="n">
        <v>1000</v>
      </c>
      <c r="T757" s="0" t="s">
        <v>2132</v>
      </c>
      <c r="U757" s="380" t="n">
        <v>45177.125</v>
      </c>
      <c r="V757" s="380" t="n">
        <v>45204.125</v>
      </c>
      <c r="W757" s="0" t="s">
        <v>2132</v>
      </c>
      <c r="X757" s="0" t="s">
        <v>23163</v>
      </c>
      <c r="Y757" s="0" t="s">
        <v>601</v>
      </c>
      <c r="Z757" s="0" t="s">
        <v>2602</v>
      </c>
      <c r="AA757" s="0" t="s">
        <v>2891</v>
      </c>
      <c r="AB757" s="0" t="s">
        <v>17781</v>
      </c>
      <c r="AC757" s="0" t="n">
        <v>102313</v>
      </c>
      <c r="AD757" s="0" t="n">
        <v>250000</v>
      </c>
      <c r="AE757" s="0" t="n">
        <v>5</v>
      </c>
      <c r="AF757" s="0" t="n">
        <f aca="false">FALSE()</f>
        <v>0</v>
      </c>
      <c r="AG757" s="0" t="n">
        <f aca="false">TRUE()</f>
        <v>1</v>
      </c>
      <c r="AH757" s="0" t="n">
        <f aca="false">TRUE()</f>
        <v>1</v>
      </c>
      <c r="AI757" s="0" t="n">
        <f aca="false">TRUE()</f>
        <v>1</v>
      </c>
      <c r="AJ757" s="0" t="n">
        <f aca="false">FALSE()</f>
        <v>0</v>
      </c>
      <c r="AK757" s="0" t="n">
        <f aca="false">FALSE()</f>
        <v>0</v>
      </c>
      <c r="AL757" s="0" t="s">
        <v>2129</v>
      </c>
      <c r="AM757" s="0" t="n">
        <f aca="false">TRUE()</f>
        <v>1</v>
      </c>
      <c r="AN757" s="0" t="s">
        <v>23164</v>
      </c>
      <c r="AO757" s="0" t="n">
        <v>1</v>
      </c>
      <c r="AP757" s="0" t="s">
        <v>23165</v>
      </c>
      <c r="AQ757" s="0" t="s">
        <v>23166</v>
      </c>
      <c r="AR757" s="0" t="n">
        <f aca="false">TRUE()</f>
        <v>1</v>
      </c>
      <c r="AS757" s="0" t="n">
        <f aca="false">TRUE()</f>
        <v>1</v>
      </c>
      <c r="AT757" s="0" t="n">
        <f aca="false">FALSE()</f>
        <v>0</v>
      </c>
      <c r="AU757" s="0" t="n">
        <f aca="false">FALSE()</f>
        <v>0</v>
      </c>
      <c r="AV757" s="0" t="n">
        <f aca="false">FALSE()</f>
        <v>0</v>
      </c>
      <c r="AW757" s="0" t="n">
        <f aca="false">TRUE()</f>
        <v>1</v>
      </c>
      <c r="AX757" s="380" t="n">
        <v>45204.6888888889</v>
      </c>
      <c r="AY757" s="380" t="n">
        <v>45204.4166666667</v>
      </c>
      <c r="AZ757" s="0" t="n">
        <v>3</v>
      </c>
      <c r="BA757" s="0" t="s">
        <v>23167</v>
      </c>
      <c r="BB757" s="0" t="n">
        <v>0</v>
      </c>
      <c r="BC757" s="380" t="n">
        <v>45954.125</v>
      </c>
      <c r="BD757" s="0" t="s">
        <v>2170</v>
      </c>
      <c r="BE757" s="0" t="s">
        <v>2170</v>
      </c>
      <c r="BF757" s="0" t="s">
        <v>2118</v>
      </c>
    </row>
    <row r="758" customFormat="false" ht="15" hidden="false" customHeight="false" outlineLevel="0" collapsed="false">
      <c r="A758" s="0" t="s">
        <v>23168</v>
      </c>
      <c r="B758" s="0" t="s">
        <v>23169</v>
      </c>
      <c r="C758" s="0" t="s">
        <v>23168</v>
      </c>
      <c r="D758" s="0" t="s">
        <v>18364</v>
      </c>
      <c r="E758" s="0" t="s">
        <v>23168</v>
      </c>
      <c r="F758" s="0" t="n">
        <v>1</v>
      </c>
      <c r="G758" s="0" t="s">
        <v>434</v>
      </c>
      <c r="H758" s="0" t="s">
        <v>2170</v>
      </c>
      <c r="I758" s="0" t="s">
        <v>2170</v>
      </c>
      <c r="J758" s="0" t="s">
        <v>2170</v>
      </c>
      <c r="K758" s="0" t="s">
        <v>2170</v>
      </c>
      <c r="L758" s="0" t="s">
        <v>2170</v>
      </c>
      <c r="M758" s="0" t="s">
        <v>2170</v>
      </c>
      <c r="N758" s="0" t="n">
        <f aca="false">FALSE()</f>
        <v>0</v>
      </c>
      <c r="O758" s="0" t="s">
        <v>23170</v>
      </c>
      <c r="P758" s="0" t="s">
        <v>17780</v>
      </c>
      <c r="Q758" s="0" t="n">
        <v>4</v>
      </c>
      <c r="R758" s="380" t="n">
        <v>47157.125</v>
      </c>
      <c r="S758" s="223" t="n">
        <v>1000</v>
      </c>
      <c r="T758" s="0" t="s">
        <v>2132</v>
      </c>
      <c r="U758" s="380" t="n">
        <v>45324.125</v>
      </c>
      <c r="V758" s="380" t="n">
        <v>45337.125</v>
      </c>
      <c r="W758" s="0" t="s">
        <v>2132</v>
      </c>
      <c r="X758" s="0" t="s">
        <v>2170</v>
      </c>
      <c r="Y758" s="0" t="s">
        <v>601</v>
      </c>
      <c r="Z758" s="0" t="s">
        <v>2602</v>
      </c>
      <c r="AA758" s="0" t="s">
        <v>2365</v>
      </c>
      <c r="AB758" s="0" t="s">
        <v>17781</v>
      </c>
      <c r="AC758" s="0" t="n">
        <v>200000</v>
      </c>
      <c r="AD758" s="0" t="n">
        <v>200000</v>
      </c>
      <c r="AE758" s="0" t="n">
        <v>5</v>
      </c>
      <c r="AF758" s="0" t="n">
        <f aca="false">FALSE()</f>
        <v>0</v>
      </c>
      <c r="AG758" s="0" t="n">
        <f aca="false">TRUE()</f>
        <v>1</v>
      </c>
      <c r="AH758" s="0" t="n">
        <f aca="false">TRUE()</f>
        <v>1</v>
      </c>
      <c r="AI758" s="0" t="n">
        <f aca="false">FALSE()</f>
        <v>0</v>
      </c>
      <c r="AJ758" s="0" t="n">
        <f aca="false">FALSE()</f>
        <v>0</v>
      </c>
      <c r="AK758" s="0" t="n">
        <f aca="false">TRUE()</f>
        <v>1</v>
      </c>
      <c r="AL758" s="0" t="s">
        <v>2129</v>
      </c>
      <c r="AM758" s="0" t="n">
        <f aca="false">TRUE()</f>
        <v>1</v>
      </c>
      <c r="AN758" s="0" t="s">
        <v>23171</v>
      </c>
      <c r="AO758" s="0" t="n">
        <v>1</v>
      </c>
      <c r="AP758" s="0" t="s">
        <v>23172</v>
      </c>
      <c r="AQ758" s="0" t="s">
        <v>23173</v>
      </c>
      <c r="AR758" s="0" t="n">
        <f aca="false">TRUE()</f>
        <v>1</v>
      </c>
      <c r="AS758" s="0" t="n">
        <f aca="false">FALSE()</f>
        <v>0</v>
      </c>
      <c r="AT758" s="0" t="n">
        <f aca="false">FALSE()</f>
        <v>0</v>
      </c>
      <c r="AU758" s="0" t="n">
        <f aca="false">FALSE()</f>
        <v>0</v>
      </c>
      <c r="AV758" s="0" t="n">
        <f aca="false">FALSE()</f>
        <v>0</v>
      </c>
      <c r="AW758" s="0" t="n">
        <f aca="false">FALSE()</f>
        <v>0</v>
      </c>
      <c r="AX758" s="380" t="n">
        <v>45337.6875</v>
      </c>
      <c r="AY758" s="380" t="n">
        <v>45337.125</v>
      </c>
      <c r="AZ758" s="0" t="n">
        <v>3</v>
      </c>
      <c r="BA758" s="0" t="s">
        <v>19662</v>
      </c>
      <c r="BB758" s="0" t="n">
        <v>0</v>
      </c>
      <c r="BC758" s="380" t="n">
        <v>46065.125</v>
      </c>
      <c r="BD758" s="0" t="s">
        <v>2170</v>
      </c>
      <c r="BE758" s="0" t="s">
        <v>2170</v>
      </c>
      <c r="BF758" s="0" t="s">
        <v>604</v>
      </c>
    </row>
    <row r="759" customFormat="false" ht="15" hidden="false" customHeight="false" outlineLevel="0" collapsed="false">
      <c r="A759" s="0" t="s">
        <v>23174</v>
      </c>
      <c r="B759" s="0" t="s">
        <v>23175</v>
      </c>
      <c r="C759" s="0" t="s">
        <v>23174</v>
      </c>
      <c r="D759" s="0" t="s">
        <v>2133</v>
      </c>
      <c r="E759" s="0" t="s">
        <v>23174</v>
      </c>
      <c r="F759" s="0" t="n">
        <v>1</v>
      </c>
      <c r="G759" s="0" t="s">
        <v>434</v>
      </c>
      <c r="H759" s="0" t="s">
        <v>2170</v>
      </c>
      <c r="I759" s="0" t="s">
        <v>2170</v>
      </c>
      <c r="J759" s="0" t="s">
        <v>2170</v>
      </c>
      <c r="K759" s="0" t="s">
        <v>2170</v>
      </c>
      <c r="L759" s="0" t="s">
        <v>2170</v>
      </c>
      <c r="M759" s="0" t="s">
        <v>2170</v>
      </c>
      <c r="N759" s="0" t="n">
        <f aca="false">FALSE()</f>
        <v>0</v>
      </c>
      <c r="O759" s="0" t="s">
        <v>23176</v>
      </c>
      <c r="P759" s="0" t="s">
        <v>17838</v>
      </c>
      <c r="Q759" s="0" t="n">
        <v>12</v>
      </c>
      <c r="R759" s="380" t="n">
        <v>46368.125</v>
      </c>
      <c r="S759" s="223" t="n">
        <v>1000</v>
      </c>
      <c r="T759" s="0" t="s">
        <v>2132</v>
      </c>
      <c r="U759" s="380" t="n">
        <v>45285.125</v>
      </c>
      <c r="V759" s="380" t="n">
        <v>45288.125</v>
      </c>
      <c r="W759" s="0" t="s">
        <v>2132</v>
      </c>
      <c r="X759" s="0" t="s">
        <v>23177</v>
      </c>
      <c r="Y759" s="0" t="s">
        <v>601</v>
      </c>
      <c r="Z759" s="0" t="s">
        <v>2602</v>
      </c>
      <c r="AA759" s="0" t="s">
        <v>2574</v>
      </c>
      <c r="AB759" s="0" t="s">
        <v>17781</v>
      </c>
      <c r="AC759" s="0" t="n">
        <v>12000000</v>
      </c>
      <c r="AD759" s="0" t="n">
        <v>12000000</v>
      </c>
      <c r="AE759" s="0" t="n">
        <v>5</v>
      </c>
      <c r="AF759" s="0" t="n">
        <f aca="false">FALSE()</f>
        <v>0</v>
      </c>
      <c r="AG759" s="0" t="n">
        <f aca="false">TRUE()</f>
        <v>1</v>
      </c>
      <c r="AH759" s="0" t="n">
        <f aca="false">TRUE()</f>
        <v>1</v>
      </c>
      <c r="AI759" s="0" t="n">
        <f aca="false">TRUE()</f>
        <v>1</v>
      </c>
      <c r="AJ759" s="0" t="n">
        <f aca="false">FALSE()</f>
        <v>0</v>
      </c>
      <c r="AK759" s="0" t="n">
        <f aca="false">FALSE()</f>
        <v>0</v>
      </c>
      <c r="AL759" s="0" t="s">
        <v>2129</v>
      </c>
      <c r="AM759" s="0" t="n">
        <f aca="false">TRUE()</f>
        <v>1</v>
      </c>
      <c r="AN759" s="0" t="s">
        <v>23178</v>
      </c>
      <c r="AO759" s="0" t="n">
        <v>1</v>
      </c>
      <c r="AP759" s="0" t="s">
        <v>23179</v>
      </c>
      <c r="AQ759" s="0" t="s">
        <v>23180</v>
      </c>
      <c r="AR759" s="0" t="n">
        <f aca="false">TRUE()</f>
        <v>1</v>
      </c>
      <c r="AS759" s="0" t="n">
        <f aca="false">FALSE()</f>
        <v>0</v>
      </c>
      <c r="AT759" s="0" t="n">
        <f aca="false">FALSE()</f>
        <v>0</v>
      </c>
      <c r="AU759" s="0" t="n">
        <f aca="false">FALSE()</f>
        <v>0</v>
      </c>
      <c r="AV759" s="0" t="n">
        <f aca="false">FALSE()</f>
        <v>0</v>
      </c>
      <c r="AW759" s="0" t="n">
        <f aca="false">TRUE()</f>
        <v>1</v>
      </c>
      <c r="AX759" s="380" t="n">
        <v>45288.6173611111</v>
      </c>
      <c r="AY759" s="380" t="n">
        <v>45288.4166666667</v>
      </c>
      <c r="AZ759" s="0" t="n">
        <v>1</v>
      </c>
      <c r="BA759" s="0" t="s">
        <v>8293</v>
      </c>
      <c r="BB759" s="0" t="n">
        <v>0</v>
      </c>
      <c r="BC759" s="380" t="n">
        <v>25569.125</v>
      </c>
      <c r="BD759" s="0" t="s">
        <v>2170</v>
      </c>
      <c r="BE759" s="0" t="s">
        <v>2170</v>
      </c>
      <c r="BF759" s="0" t="s">
        <v>17868</v>
      </c>
    </row>
    <row r="760" customFormat="false" ht="15" hidden="false" customHeight="false" outlineLevel="0" collapsed="false">
      <c r="A760" s="0" t="s">
        <v>23181</v>
      </c>
      <c r="B760" s="0" t="s">
        <v>23182</v>
      </c>
      <c r="C760" s="0" t="s">
        <v>23181</v>
      </c>
      <c r="D760" s="0" t="s">
        <v>2133</v>
      </c>
      <c r="E760" s="0" t="s">
        <v>23181</v>
      </c>
      <c r="F760" s="0" t="n">
        <v>1</v>
      </c>
      <c r="G760" s="0" t="s">
        <v>434</v>
      </c>
      <c r="H760" s="0" t="s">
        <v>2170</v>
      </c>
      <c r="I760" s="0" t="s">
        <v>2170</v>
      </c>
      <c r="J760" s="0" t="s">
        <v>2170</v>
      </c>
      <c r="K760" s="0" t="s">
        <v>2170</v>
      </c>
      <c r="L760" s="0" t="s">
        <v>2170</v>
      </c>
      <c r="M760" s="0" t="s">
        <v>2170</v>
      </c>
      <c r="N760" s="0" t="n">
        <f aca="false">FALSE()</f>
        <v>0</v>
      </c>
      <c r="O760" s="0" t="s">
        <v>23183</v>
      </c>
      <c r="P760" s="0" t="s">
        <v>17780</v>
      </c>
      <c r="Q760" s="0" t="n">
        <v>2</v>
      </c>
      <c r="R760" s="380" t="n">
        <v>48390.125</v>
      </c>
      <c r="S760" s="223" t="n">
        <v>1000</v>
      </c>
      <c r="T760" s="0" t="s">
        <v>2132</v>
      </c>
      <c r="U760" s="380" t="n">
        <v>41032.1666666667</v>
      </c>
      <c r="V760" s="380" t="n">
        <v>41110.1666666667</v>
      </c>
      <c r="W760" s="0" t="s">
        <v>2132</v>
      </c>
      <c r="X760" s="0" t="s">
        <v>23184</v>
      </c>
      <c r="Y760" s="0" t="s">
        <v>601</v>
      </c>
      <c r="Z760" s="0" t="s">
        <v>2602</v>
      </c>
      <c r="AA760" s="0" t="s">
        <v>2115</v>
      </c>
      <c r="AB760" s="0" t="s">
        <v>17848</v>
      </c>
      <c r="AC760" s="0" t="n">
        <v>10000000</v>
      </c>
      <c r="AD760" s="0" t="n">
        <v>10000000</v>
      </c>
      <c r="AE760" s="0" t="n">
        <v>5</v>
      </c>
      <c r="AF760" s="0" t="n">
        <f aca="false">FALSE()</f>
        <v>0</v>
      </c>
      <c r="AG760" s="0" t="n">
        <f aca="false">TRUE()</f>
        <v>1</v>
      </c>
      <c r="AH760" s="0" t="n">
        <f aca="false">TRUE()</f>
        <v>1</v>
      </c>
      <c r="AI760" s="0" t="n">
        <f aca="false">FALSE()</f>
        <v>0</v>
      </c>
      <c r="AJ760" s="0" t="n">
        <f aca="false">FALSE()</f>
        <v>0</v>
      </c>
      <c r="AK760" s="0" t="n">
        <f aca="false">FALSE()</f>
        <v>0</v>
      </c>
      <c r="AL760" s="0" t="s">
        <v>2129</v>
      </c>
      <c r="AM760" s="0" t="n">
        <f aca="false">TRUE()</f>
        <v>1</v>
      </c>
      <c r="AN760" s="0" t="s">
        <v>23185</v>
      </c>
      <c r="AO760" s="0" t="n">
        <v>1</v>
      </c>
      <c r="AP760" s="0" t="s">
        <v>23186</v>
      </c>
      <c r="AQ760" s="0" t="s">
        <v>23187</v>
      </c>
      <c r="AR760" s="0" t="n">
        <f aca="false">TRUE()</f>
        <v>1</v>
      </c>
      <c r="AS760" s="0" t="n">
        <f aca="false">FALSE()</f>
        <v>0</v>
      </c>
      <c r="AT760" s="0" t="n">
        <f aca="false">FALSE()</f>
        <v>0</v>
      </c>
      <c r="AU760" s="0" t="n">
        <f aca="false">FALSE()</f>
        <v>0</v>
      </c>
      <c r="AV760" s="0" t="n">
        <f aca="false">FALSE()</f>
        <v>0</v>
      </c>
      <c r="AW760" s="0" t="n">
        <f aca="false">TRUE()</f>
        <v>1</v>
      </c>
      <c r="AX760" s="380" t="n">
        <v>43166.9263888889</v>
      </c>
      <c r="AY760" s="380" t="n">
        <v>43166.4166666667</v>
      </c>
      <c r="AZ760" s="0" t="n">
        <v>1</v>
      </c>
      <c r="BA760" s="0" t="s">
        <v>17962</v>
      </c>
      <c r="BB760" s="0" t="n">
        <v>0</v>
      </c>
      <c r="BC760" s="380" t="n">
        <v>46206.125</v>
      </c>
      <c r="BD760" s="0" t="s">
        <v>2170</v>
      </c>
      <c r="BE760" s="0" t="s">
        <v>2170</v>
      </c>
      <c r="BF760" s="0" t="s">
        <v>17868</v>
      </c>
    </row>
    <row r="761" customFormat="false" ht="15" hidden="false" customHeight="false" outlineLevel="0" collapsed="false">
      <c r="A761" s="0" t="s">
        <v>23188</v>
      </c>
      <c r="B761" s="0" t="s">
        <v>23189</v>
      </c>
      <c r="C761" s="0" t="s">
        <v>23188</v>
      </c>
      <c r="D761" s="0" t="s">
        <v>2133</v>
      </c>
      <c r="E761" s="0" t="s">
        <v>23188</v>
      </c>
      <c r="F761" s="0" t="n">
        <v>1</v>
      </c>
      <c r="G761" s="0" t="s">
        <v>434</v>
      </c>
      <c r="H761" s="0" t="s">
        <v>2170</v>
      </c>
      <c r="I761" s="0" t="s">
        <v>2170</v>
      </c>
      <c r="J761" s="0" t="s">
        <v>2170</v>
      </c>
      <c r="K761" s="0" t="s">
        <v>2170</v>
      </c>
      <c r="L761" s="0" t="s">
        <v>2170</v>
      </c>
      <c r="M761" s="0" t="s">
        <v>2170</v>
      </c>
      <c r="N761" s="0" t="n">
        <f aca="false">FALSE()</f>
        <v>0</v>
      </c>
      <c r="O761" s="0" t="s">
        <v>23190</v>
      </c>
      <c r="P761" s="0" t="s">
        <v>17780</v>
      </c>
      <c r="Q761" s="0" t="n">
        <v>4</v>
      </c>
      <c r="R761" s="380" t="n">
        <v>46308.125</v>
      </c>
      <c r="S761" s="223" t="n">
        <v>1000</v>
      </c>
      <c r="T761" s="0" t="s">
        <v>2132</v>
      </c>
      <c r="U761" s="380" t="n">
        <v>44469.125</v>
      </c>
      <c r="V761" s="380" t="n">
        <v>44488.125</v>
      </c>
      <c r="W761" s="0" t="s">
        <v>2132</v>
      </c>
      <c r="X761" s="0" t="s">
        <v>21583</v>
      </c>
      <c r="Y761" s="0" t="s">
        <v>601</v>
      </c>
      <c r="Z761" s="0" t="s">
        <v>2602</v>
      </c>
      <c r="AA761" s="0" t="s">
        <v>2574</v>
      </c>
      <c r="AB761" s="0" t="s">
        <v>17781</v>
      </c>
      <c r="AC761" s="0" t="n">
        <v>3000000</v>
      </c>
      <c r="AD761" s="0" t="n">
        <v>3000000</v>
      </c>
      <c r="AE761" s="0" t="n">
        <v>5</v>
      </c>
      <c r="AF761" s="0" t="n">
        <f aca="false">FALSE()</f>
        <v>0</v>
      </c>
      <c r="AG761" s="0" t="n">
        <f aca="false">TRUE()</f>
        <v>1</v>
      </c>
      <c r="AH761" s="0" t="n">
        <f aca="false">TRUE()</f>
        <v>1</v>
      </c>
      <c r="AI761" s="0" t="n">
        <f aca="false">FALSE()</f>
        <v>0</v>
      </c>
      <c r="AJ761" s="0" t="n">
        <f aca="false">FALSE()</f>
        <v>0</v>
      </c>
      <c r="AK761" s="0" t="n">
        <f aca="false">FALSE()</f>
        <v>0</v>
      </c>
      <c r="AL761" s="0" t="s">
        <v>2129</v>
      </c>
      <c r="AM761" s="0" t="n">
        <f aca="false">TRUE()</f>
        <v>1</v>
      </c>
      <c r="AN761" s="0" t="s">
        <v>23191</v>
      </c>
      <c r="AO761" s="0" t="n">
        <v>1</v>
      </c>
      <c r="AP761" s="0" t="s">
        <v>23192</v>
      </c>
      <c r="AQ761" s="0" t="s">
        <v>23193</v>
      </c>
      <c r="AR761" s="0" t="n">
        <f aca="false">TRUE()</f>
        <v>1</v>
      </c>
      <c r="AS761" s="0" t="n">
        <f aca="false">FALSE()</f>
        <v>0</v>
      </c>
      <c r="AT761" s="0" t="n">
        <f aca="false">FALSE()</f>
        <v>0</v>
      </c>
      <c r="AU761" s="0" t="n">
        <f aca="false">FALSE()</f>
        <v>0</v>
      </c>
      <c r="AV761" s="0" t="n">
        <f aca="false">FALSE()</f>
        <v>0</v>
      </c>
      <c r="AW761" s="0" t="n">
        <f aca="false">TRUE()</f>
        <v>1</v>
      </c>
      <c r="AX761" s="380" t="n">
        <v>44488.6152777778</v>
      </c>
      <c r="AY761" s="380" t="n">
        <v>44488.4166666667</v>
      </c>
      <c r="AZ761" s="0" t="n">
        <v>2</v>
      </c>
      <c r="BA761" s="0" t="s">
        <v>21739</v>
      </c>
      <c r="BB761" s="0" t="n">
        <v>0</v>
      </c>
      <c r="BC761" s="380" t="n">
        <v>25569.125</v>
      </c>
      <c r="BD761" s="0" t="s">
        <v>2170</v>
      </c>
      <c r="BE761" s="0" t="s">
        <v>2170</v>
      </c>
      <c r="BF761" s="0" t="s">
        <v>604</v>
      </c>
    </row>
    <row r="762" customFormat="false" ht="15" hidden="false" customHeight="false" outlineLevel="0" collapsed="false">
      <c r="A762" s="0" t="s">
        <v>23194</v>
      </c>
      <c r="B762" s="0" t="s">
        <v>23195</v>
      </c>
      <c r="C762" s="0" t="s">
        <v>23194</v>
      </c>
      <c r="D762" s="0" t="s">
        <v>2133</v>
      </c>
      <c r="E762" s="0" t="s">
        <v>23194</v>
      </c>
      <c r="F762" s="0" t="n">
        <v>1</v>
      </c>
      <c r="G762" s="0" t="s">
        <v>434</v>
      </c>
      <c r="H762" s="0" t="s">
        <v>2170</v>
      </c>
      <c r="I762" s="0" t="s">
        <v>2170</v>
      </c>
      <c r="J762" s="0" t="s">
        <v>2170</v>
      </c>
      <c r="K762" s="0" t="s">
        <v>2170</v>
      </c>
      <c r="L762" s="0" t="s">
        <v>2170</v>
      </c>
      <c r="M762" s="0" t="s">
        <v>2170</v>
      </c>
      <c r="N762" s="0" t="n">
        <f aca="false">FALSE()</f>
        <v>0</v>
      </c>
      <c r="O762" s="0" t="s">
        <v>23196</v>
      </c>
      <c r="P762" s="0" t="s">
        <v>17780</v>
      </c>
      <c r="Q762" s="0" t="n">
        <v>12</v>
      </c>
      <c r="R762" s="380" t="n">
        <v>47454.125</v>
      </c>
      <c r="S762" s="223" t="n">
        <v>1000</v>
      </c>
      <c r="T762" s="0" t="s">
        <v>2132</v>
      </c>
      <c r="U762" s="380" t="n">
        <v>45652.125</v>
      </c>
      <c r="V762" s="380" t="n">
        <v>45654.125</v>
      </c>
      <c r="W762" s="0" t="s">
        <v>2132</v>
      </c>
      <c r="X762" s="0" t="s">
        <v>23197</v>
      </c>
      <c r="Y762" s="0" t="s">
        <v>601</v>
      </c>
      <c r="Z762" s="0" t="s">
        <v>2602</v>
      </c>
      <c r="AA762" s="0" t="s">
        <v>2574</v>
      </c>
      <c r="AB762" s="0" t="s">
        <v>17781</v>
      </c>
      <c r="AC762" s="0" t="n">
        <v>2500000</v>
      </c>
      <c r="AD762" s="0" t="n">
        <v>1500000</v>
      </c>
      <c r="AE762" s="0" t="n">
        <v>5</v>
      </c>
      <c r="AF762" s="0" t="n">
        <f aca="false">FALSE()</f>
        <v>0</v>
      </c>
      <c r="AG762" s="0" t="n">
        <f aca="false">TRUE()</f>
        <v>1</v>
      </c>
      <c r="AH762" s="0" t="n">
        <f aca="false">TRUE()</f>
        <v>1</v>
      </c>
      <c r="AI762" s="0" t="n">
        <f aca="false">FALSE()</f>
        <v>0</v>
      </c>
      <c r="AJ762" s="0" t="n">
        <f aca="false">FALSE()</f>
        <v>0</v>
      </c>
      <c r="AK762" s="0" t="n">
        <f aca="false">FALSE()</f>
        <v>0</v>
      </c>
      <c r="AL762" s="0" t="s">
        <v>2129</v>
      </c>
      <c r="AM762" s="0" t="n">
        <f aca="false">TRUE()</f>
        <v>1</v>
      </c>
      <c r="AN762" s="0" t="s">
        <v>23198</v>
      </c>
      <c r="AO762" s="0" t="n">
        <v>1</v>
      </c>
      <c r="AP762" s="0" t="s">
        <v>23199</v>
      </c>
      <c r="AQ762" s="0" t="s">
        <v>23200</v>
      </c>
      <c r="AR762" s="0" t="n">
        <f aca="false">TRUE()</f>
        <v>1</v>
      </c>
      <c r="AS762" s="0" t="n">
        <f aca="false">FALSE()</f>
        <v>0</v>
      </c>
      <c r="AT762" s="0" t="n">
        <f aca="false">FALSE()</f>
        <v>0</v>
      </c>
      <c r="AU762" s="0" t="n">
        <f aca="false">FALSE()</f>
        <v>0</v>
      </c>
      <c r="AV762" s="0" t="n">
        <f aca="false">FALSE()</f>
        <v>0</v>
      </c>
      <c r="AW762" s="0" t="n">
        <f aca="false">TRUE()</f>
        <v>1</v>
      </c>
      <c r="AX762" s="380" t="n">
        <v>45654.6881944445</v>
      </c>
      <c r="AY762" s="380" t="n">
        <v>45654.125</v>
      </c>
      <c r="AZ762" s="0" t="n">
        <v>3</v>
      </c>
      <c r="BA762" s="0" t="s">
        <v>18905</v>
      </c>
      <c r="BB762" s="0" t="n">
        <v>0</v>
      </c>
      <c r="BC762" s="380" t="n">
        <v>46734.125</v>
      </c>
      <c r="BD762" s="0" t="s">
        <v>2170</v>
      </c>
      <c r="BE762" s="0" t="s">
        <v>2170</v>
      </c>
      <c r="BF762" s="0" t="s">
        <v>604</v>
      </c>
    </row>
    <row r="763" customFormat="false" ht="15" hidden="false" customHeight="false" outlineLevel="0" collapsed="false">
      <c r="A763" s="0" t="s">
        <v>23201</v>
      </c>
      <c r="B763" s="0" t="s">
        <v>23202</v>
      </c>
      <c r="C763" s="0" t="s">
        <v>23201</v>
      </c>
      <c r="D763" s="0" t="s">
        <v>2133</v>
      </c>
      <c r="E763" s="0" t="s">
        <v>23201</v>
      </c>
      <c r="F763" s="0" t="n">
        <v>1</v>
      </c>
      <c r="G763" s="0" t="s">
        <v>434</v>
      </c>
      <c r="H763" s="0" t="s">
        <v>2170</v>
      </c>
      <c r="I763" s="0" t="s">
        <v>2170</v>
      </c>
      <c r="J763" s="0" t="s">
        <v>2170</v>
      </c>
      <c r="K763" s="0" t="s">
        <v>2170</v>
      </c>
      <c r="L763" s="0" t="s">
        <v>2170</v>
      </c>
      <c r="M763" s="0" t="s">
        <v>2170</v>
      </c>
      <c r="N763" s="0" t="n">
        <f aca="false">FALSE()</f>
        <v>0</v>
      </c>
      <c r="O763" s="0" t="s">
        <v>23203</v>
      </c>
      <c r="P763" s="0" t="s">
        <v>17780</v>
      </c>
      <c r="Q763" s="0" t="n">
        <v>4</v>
      </c>
      <c r="R763" s="380" t="n">
        <v>47339.125</v>
      </c>
      <c r="S763" s="223" t="n">
        <v>1000</v>
      </c>
      <c r="T763" s="0" t="s">
        <v>2132</v>
      </c>
      <c r="U763" s="380" t="n">
        <v>45512.125</v>
      </c>
      <c r="V763" s="380" t="n">
        <v>45519.125</v>
      </c>
      <c r="W763" s="0" t="s">
        <v>2132</v>
      </c>
      <c r="X763" s="0" t="s">
        <v>20156</v>
      </c>
      <c r="Y763" s="0" t="s">
        <v>601</v>
      </c>
      <c r="Z763" s="0" t="s">
        <v>2602</v>
      </c>
      <c r="AA763" s="0" t="s">
        <v>2116</v>
      </c>
      <c r="AB763" s="0" t="s">
        <v>17781</v>
      </c>
      <c r="AC763" s="0" t="n">
        <v>150000</v>
      </c>
      <c r="AD763" s="0" t="n">
        <v>150000</v>
      </c>
      <c r="AE763" s="0" t="n">
        <v>5</v>
      </c>
      <c r="AF763" s="0" t="n">
        <f aca="false">FALSE()</f>
        <v>0</v>
      </c>
      <c r="AG763" s="0" t="n">
        <f aca="false">TRUE()</f>
        <v>1</v>
      </c>
      <c r="AH763" s="0" t="n">
        <f aca="false">TRUE()</f>
        <v>1</v>
      </c>
      <c r="AI763" s="0" t="n">
        <f aca="false">FALSE()</f>
        <v>0</v>
      </c>
      <c r="AJ763" s="0" t="n">
        <f aca="false">FALSE()</f>
        <v>0</v>
      </c>
      <c r="AK763" s="0" t="n">
        <f aca="false">TRUE()</f>
        <v>1</v>
      </c>
      <c r="AL763" s="0" t="s">
        <v>2129</v>
      </c>
      <c r="AM763" s="0" t="n">
        <f aca="false">TRUE()</f>
        <v>1</v>
      </c>
      <c r="AN763" s="0" t="s">
        <v>23204</v>
      </c>
      <c r="AO763" s="0" t="n">
        <v>1</v>
      </c>
      <c r="AP763" s="0" t="s">
        <v>23205</v>
      </c>
      <c r="AQ763" s="0" t="s">
        <v>23206</v>
      </c>
      <c r="AR763" s="0" t="n">
        <f aca="false">TRUE()</f>
        <v>1</v>
      </c>
      <c r="AS763" s="0" t="n">
        <f aca="false">FALSE()</f>
        <v>0</v>
      </c>
      <c r="AT763" s="0" t="n">
        <f aca="false">FALSE()</f>
        <v>0</v>
      </c>
      <c r="AU763" s="0" t="n">
        <f aca="false">FALSE()</f>
        <v>0</v>
      </c>
      <c r="AV763" s="0" t="n">
        <f aca="false">FALSE()</f>
        <v>0</v>
      </c>
      <c r="AW763" s="0" t="n">
        <f aca="false">TRUE()</f>
        <v>1</v>
      </c>
      <c r="AX763" s="380" t="n">
        <v>45519.6875</v>
      </c>
      <c r="AY763" s="380" t="n">
        <v>45519.125</v>
      </c>
      <c r="AZ763" s="0" t="n">
        <v>3</v>
      </c>
      <c r="BA763" s="0" t="s">
        <v>18689</v>
      </c>
      <c r="BB763" s="0" t="n">
        <v>0</v>
      </c>
      <c r="BC763" s="380" t="n">
        <v>46611.125</v>
      </c>
      <c r="BD763" s="0" t="s">
        <v>2170</v>
      </c>
      <c r="BE763" s="0" t="s">
        <v>2170</v>
      </c>
      <c r="BF763" s="0" t="s">
        <v>604</v>
      </c>
    </row>
    <row r="764" customFormat="false" ht="15" hidden="false" customHeight="false" outlineLevel="0" collapsed="false">
      <c r="A764" s="0" t="s">
        <v>23207</v>
      </c>
      <c r="B764" s="0" t="s">
        <v>23208</v>
      </c>
      <c r="C764" s="0" t="s">
        <v>23207</v>
      </c>
      <c r="D764" s="0" t="s">
        <v>2133</v>
      </c>
      <c r="E764" s="0" t="s">
        <v>23207</v>
      </c>
      <c r="F764" s="0" t="n">
        <v>1</v>
      </c>
      <c r="G764" s="0" t="s">
        <v>434</v>
      </c>
      <c r="H764" s="0" t="s">
        <v>2170</v>
      </c>
      <c r="I764" s="0" t="s">
        <v>2170</v>
      </c>
      <c r="J764" s="0" t="s">
        <v>2170</v>
      </c>
      <c r="K764" s="0" t="s">
        <v>2170</v>
      </c>
      <c r="L764" s="0" t="s">
        <v>2170</v>
      </c>
      <c r="M764" s="0" t="s">
        <v>2170</v>
      </c>
      <c r="N764" s="0" t="n">
        <f aca="false">FALSE()</f>
        <v>0</v>
      </c>
      <c r="O764" s="0" t="s">
        <v>23209</v>
      </c>
      <c r="P764" s="0" t="s">
        <v>17780</v>
      </c>
      <c r="Q764" s="0" t="n">
        <v>4</v>
      </c>
      <c r="R764" s="380" t="n">
        <v>46268.125</v>
      </c>
      <c r="S764" s="223" t="n">
        <v>1000</v>
      </c>
      <c r="T764" s="0" t="s">
        <v>2132</v>
      </c>
      <c r="U764" s="380" t="n">
        <v>45163.125</v>
      </c>
      <c r="V764" s="380" t="n">
        <v>45176.125</v>
      </c>
      <c r="W764" s="0" t="s">
        <v>2132</v>
      </c>
      <c r="X764" s="0" t="s">
        <v>23210</v>
      </c>
      <c r="Y764" s="0" t="s">
        <v>601</v>
      </c>
      <c r="Z764" s="0" t="s">
        <v>2602</v>
      </c>
      <c r="AA764" s="0" t="s">
        <v>2365</v>
      </c>
      <c r="AB764" s="0" t="s">
        <v>17781</v>
      </c>
      <c r="AC764" s="0" t="n">
        <v>500000</v>
      </c>
      <c r="AD764" s="0" t="n">
        <v>500000</v>
      </c>
      <c r="AE764" s="0" t="n">
        <v>5</v>
      </c>
      <c r="AF764" s="0" t="n">
        <f aca="false">FALSE()</f>
        <v>0</v>
      </c>
      <c r="AG764" s="0" t="n">
        <f aca="false">TRUE()</f>
        <v>1</v>
      </c>
      <c r="AH764" s="0" t="n">
        <f aca="false">TRUE()</f>
        <v>1</v>
      </c>
      <c r="AI764" s="0" t="n">
        <f aca="false">FALSE()</f>
        <v>0</v>
      </c>
      <c r="AJ764" s="0" t="n">
        <f aca="false">FALSE()</f>
        <v>0</v>
      </c>
      <c r="AK764" s="0" t="n">
        <f aca="false">FALSE()</f>
        <v>0</v>
      </c>
      <c r="AL764" s="0" t="s">
        <v>2129</v>
      </c>
      <c r="AM764" s="0" t="n">
        <f aca="false">TRUE()</f>
        <v>1</v>
      </c>
      <c r="AN764" s="0" t="s">
        <v>23211</v>
      </c>
      <c r="AO764" s="0" t="n">
        <v>1</v>
      </c>
      <c r="AP764" s="0" t="s">
        <v>23212</v>
      </c>
      <c r="AQ764" s="0" t="s">
        <v>23213</v>
      </c>
      <c r="AR764" s="0" t="n">
        <f aca="false">TRUE()</f>
        <v>1</v>
      </c>
      <c r="AS764" s="0" t="n">
        <f aca="false">FALSE()</f>
        <v>0</v>
      </c>
      <c r="AT764" s="0" t="n">
        <f aca="false">FALSE()</f>
        <v>0</v>
      </c>
      <c r="AU764" s="0" t="n">
        <f aca="false">FALSE()</f>
        <v>0</v>
      </c>
      <c r="AV764" s="0" t="n">
        <f aca="false">FALSE()</f>
        <v>0</v>
      </c>
      <c r="AW764" s="0" t="n">
        <f aca="false">TRUE()</f>
        <v>1</v>
      </c>
      <c r="AX764" s="380" t="n">
        <v>45176.6944444444</v>
      </c>
      <c r="AY764" s="380" t="n">
        <v>45176.4166666667</v>
      </c>
      <c r="AZ764" s="0" t="n">
        <v>2</v>
      </c>
      <c r="BA764" s="0" t="s">
        <v>23214</v>
      </c>
      <c r="BB764" s="0" t="n">
        <v>0</v>
      </c>
      <c r="BC764" s="380" t="n">
        <v>45904.125</v>
      </c>
      <c r="BD764" s="0" t="s">
        <v>2170</v>
      </c>
      <c r="BE764" s="0" t="s">
        <v>2170</v>
      </c>
      <c r="BF764" s="0" t="s">
        <v>604</v>
      </c>
    </row>
    <row r="765" customFormat="false" ht="15" hidden="false" customHeight="false" outlineLevel="0" collapsed="false">
      <c r="A765" s="0" t="s">
        <v>23215</v>
      </c>
      <c r="B765" s="0" t="s">
        <v>23215</v>
      </c>
      <c r="C765" s="0" t="s">
        <v>23215</v>
      </c>
      <c r="D765" s="0" t="s">
        <v>23216</v>
      </c>
      <c r="E765" s="0" t="s">
        <v>23215</v>
      </c>
      <c r="F765" s="0" t="n">
        <v>1</v>
      </c>
      <c r="G765" s="0" t="s">
        <v>434</v>
      </c>
      <c r="H765" s="0" t="s">
        <v>2170</v>
      </c>
      <c r="I765" s="0" t="s">
        <v>2170</v>
      </c>
      <c r="J765" s="0" t="s">
        <v>2170</v>
      </c>
      <c r="K765" s="0" t="s">
        <v>2170</v>
      </c>
      <c r="L765" s="0" t="s">
        <v>2170</v>
      </c>
      <c r="M765" s="0" t="s">
        <v>2170</v>
      </c>
      <c r="N765" s="0" t="n">
        <f aca="false">FALSE()</f>
        <v>0</v>
      </c>
      <c r="O765" s="0" t="s">
        <v>23217</v>
      </c>
      <c r="P765" s="0" t="s">
        <v>23218</v>
      </c>
      <c r="Q765" s="0" t="n">
        <v>2</v>
      </c>
      <c r="R765" s="380" t="n">
        <v>25569.125</v>
      </c>
      <c r="S765" s="223" t="n">
        <v>1000</v>
      </c>
      <c r="T765" s="0" t="s">
        <v>2132</v>
      </c>
      <c r="U765" s="380" t="n">
        <v>25569.125</v>
      </c>
      <c r="V765" s="380" t="n">
        <v>25569.125</v>
      </c>
      <c r="W765" s="0" t="s">
        <v>2170</v>
      </c>
      <c r="X765" s="0" t="s">
        <v>2170</v>
      </c>
      <c r="Y765" s="0" t="s">
        <v>601</v>
      </c>
      <c r="Z765" s="0" t="s">
        <v>2602</v>
      </c>
      <c r="AA765" s="0" t="s">
        <v>610</v>
      </c>
      <c r="AB765" s="0" t="s">
        <v>17781</v>
      </c>
      <c r="AC765" s="0" t="n">
        <v>0</v>
      </c>
      <c r="AD765" s="0" t="n">
        <v>0</v>
      </c>
      <c r="AE765" s="0" t="n">
        <v>1</v>
      </c>
      <c r="AF765" s="0" t="n">
        <f aca="false">FALSE()</f>
        <v>0</v>
      </c>
      <c r="AG765" s="0" t="n">
        <f aca="false">TRUE()</f>
        <v>1</v>
      </c>
      <c r="AH765" s="0" t="n">
        <f aca="false">TRUE()</f>
        <v>1</v>
      </c>
      <c r="AI765" s="0" t="n">
        <f aca="false">FALSE()</f>
        <v>0</v>
      </c>
      <c r="AJ765" s="0" t="n">
        <f aca="false">FALSE()</f>
        <v>0</v>
      </c>
      <c r="AK765" s="0" t="n">
        <f aca="false">FALSE()</f>
        <v>0</v>
      </c>
      <c r="AL765" s="0" t="s">
        <v>2170</v>
      </c>
      <c r="AM765" s="0" t="n">
        <f aca="false">TRUE()</f>
        <v>1</v>
      </c>
      <c r="AN765" s="0" t="s">
        <v>23219</v>
      </c>
      <c r="AO765" s="0" t="n">
        <v>1</v>
      </c>
      <c r="AP765" s="0" t="s">
        <v>23220</v>
      </c>
      <c r="AQ765" s="0" t="s">
        <v>23221</v>
      </c>
      <c r="AR765" s="0" t="n">
        <f aca="false">TRUE()</f>
        <v>1</v>
      </c>
      <c r="AS765" s="0" t="n">
        <f aca="false">FALSE()</f>
        <v>0</v>
      </c>
      <c r="AT765" s="0" t="n">
        <f aca="false">FALSE()</f>
        <v>0</v>
      </c>
      <c r="AU765" s="0" t="n">
        <f aca="false">FALSE()</f>
        <v>0</v>
      </c>
      <c r="AV765" s="0" t="n">
        <f aca="false">FALSE()</f>
        <v>0</v>
      </c>
      <c r="AW765" s="0" t="n">
        <f aca="false">TRUE()</f>
        <v>1</v>
      </c>
      <c r="AX765" s="380" t="n">
        <v>25569.125</v>
      </c>
      <c r="AY765" s="380" t="n">
        <v>25569.125</v>
      </c>
      <c r="AZ765" s="0" t="n">
        <v>0</v>
      </c>
      <c r="BA765" s="0" t="s">
        <v>17884</v>
      </c>
      <c r="BB765" s="0" t="n">
        <v>0</v>
      </c>
      <c r="BC765" s="380" t="n">
        <v>25569.125</v>
      </c>
      <c r="BD765" s="0" t="s">
        <v>2170</v>
      </c>
      <c r="BE765" s="0" t="s">
        <v>2170</v>
      </c>
      <c r="BF765" s="0" t="s">
        <v>2118</v>
      </c>
    </row>
    <row r="766" customFormat="false" ht="15" hidden="false" customHeight="false" outlineLevel="0" collapsed="false">
      <c r="A766" s="0" t="s">
        <v>23222</v>
      </c>
      <c r="B766" s="0" t="s">
        <v>23223</v>
      </c>
      <c r="C766" s="0" t="s">
        <v>23222</v>
      </c>
      <c r="D766" s="0" t="s">
        <v>2133</v>
      </c>
      <c r="E766" s="0" t="s">
        <v>23222</v>
      </c>
      <c r="F766" s="0" t="n">
        <v>1</v>
      </c>
      <c r="G766" s="0" t="s">
        <v>434</v>
      </c>
      <c r="H766" s="0" t="s">
        <v>2170</v>
      </c>
      <c r="I766" s="0" t="s">
        <v>2170</v>
      </c>
      <c r="J766" s="0" t="s">
        <v>2170</v>
      </c>
      <c r="K766" s="0" t="s">
        <v>2170</v>
      </c>
      <c r="L766" s="0" t="s">
        <v>2170</v>
      </c>
      <c r="M766" s="0" t="s">
        <v>2170</v>
      </c>
      <c r="N766" s="0" t="n">
        <f aca="false">FALSE()</f>
        <v>0</v>
      </c>
      <c r="O766" s="0" t="s">
        <v>23224</v>
      </c>
      <c r="P766" s="0" t="s">
        <v>17780</v>
      </c>
      <c r="Q766" s="0" t="n">
        <v>4</v>
      </c>
      <c r="R766" s="380" t="n">
        <v>46644.125</v>
      </c>
      <c r="S766" s="223" t="n">
        <v>1000</v>
      </c>
      <c r="T766" s="0" t="s">
        <v>2132</v>
      </c>
      <c r="U766" s="380" t="n">
        <v>45180.125</v>
      </c>
      <c r="V766" s="380" t="n">
        <v>45188.125</v>
      </c>
      <c r="W766" s="0" t="s">
        <v>2132</v>
      </c>
      <c r="X766" s="0" t="s">
        <v>23225</v>
      </c>
      <c r="Y766" s="0" t="s">
        <v>601</v>
      </c>
      <c r="Z766" s="0" t="s">
        <v>2602</v>
      </c>
      <c r="AA766" s="0" t="s">
        <v>2451</v>
      </c>
      <c r="AB766" s="0" t="s">
        <v>17781</v>
      </c>
      <c r="AC766" s="0" t="n">
        <v>750000</v>
      </c>
      <c r="AD766" s="0" t="n">
        <v>500000</v>
      </c>
      <c r="AE766" s="0" t="n">
        <v>5</v>
      </c>
      <c r="AF766" s="0" t="n">
        <f aca="false">FALSE()</f>
        <v>0</v>
      </c>
      <c r="AG766" s="0" t="n">
        <f aca="false">TRUE()</f>
        <v>1</v>
      </c>
      <c r="AH766" s="0" t="n">
        <f aca="false">TRUE()</f>
        <v>1</v>
      </c>
      <c r="AI766" s="0" t="n">
        <f aca="false">FALSE()</f>
        <v>0</v>
      </c>
      <c r="AJ766" s="0" t="n">
        <f aca="false">FALSE()</f>
        <v>0</v>
      </c>
      <c r="AK766" s="0" t="n">
        <f aca="false">TRUE()</f>
        <v>1</v>
      </c>
      <c r="AL766" s="0" t="s">
        <v>2129</v>
      </c>
      <c r="AM766" s="0" t="n">
        <f aca="false">TRUE()</f>
        <v>1</v>
      </c>
      <c r="AN766" s="0" t="s">
        <v>23226</v>
      </c>
      <c r="AO766" s="0" t="n">
        <v>1</v>
      </c>
      <c r="AP766" s="0" t="s">
        <v>23227</v>
      </c>
      <c r="AQ766" s="0" t="s">
        <v>23228</v>
      </c>
      <c r="AR766" s="0" t="n">
        <f aca="false">TRUE()</f>
        <v>1</v>
      </c>
      <c r="AS766" s="0" t="n">
        <f aca="false">FALSE()</f>
        <v>0</v>
      </c>
      <c r="AT766" s="0" t="n">
        <f aca="false">FALSE()</f>
        <v>0</v>
      </c>
      <c r="AU766" s="0" t="n">
        <f aca="false">FALSE()</f>
        <v>0</v>
      </c>
      <c r="AV766" s="0" t="n">
        <f aca="false">FALSE()</f>
        <v>0</v>
      </c>
      <c r="AW766" s="0" t="n">
        <f aca="false">TRUE()</f>
        <v>1</v>
      </c>
      <c r="AX766" s="380" t="n">
        <v>45188.6895833333</v>
      </c>
      <c r="AY766" s="380" t="n">
        <v>45188.4166666667</v>
      </c>
      <c r="AZ766" s="0" t="n">
        <v>3</v>
      </c>
      <c r="BA766" s="0" t="s">
        <v>17834</v>
      </c>
      <c r="BB766" s="0" t="n">
        <v>0</v>
      </c>
      <c r="BC766" s="380" t="n">
        <v>25569.125</v>
      </c>
      <c r="BD766" s="0" t="s">
        <v>2170</v>
      </c>
      <c r="BE766" s="0" t="s">
        <v>2170</v>
      </c>
      <c r="BF766" s="0" t="s">
        <v>604</v>
      </c>
    </row>
    <row r="767" customFormat="false" ht="15" hidden="false" customHeight="false" outlineLevel="0" collapsed="false">
      <c r="A767" s="0" t="s">
        <v>23229</v>
      </c>
      <c r="B767" s="0" t="s">
        <v>23230</v>
      </c>
      <c r="C767" s="0" t="s">
        <v>23229</v>
      </c>
      <c r="D767" s="0" t="s">
        <v>2133</v>
      </c>
      <c r="E767" s="0" t="s">
        <v>23229</v>
      </c>
      <c r="F767" s="0" t="n">
        <v>1</v>
      </c>
      <c r="G767" s="0" t="s">
        <v>434</v>
      </c>
      <c r="H767" s="0" t="s">
        <v>2596</v>
      </c>
      <c r="I767" s="0" t="s">
        <v>2596</v>
      </c>
      <c r="J767" s="0" t="s">
        <v>19447</v>
      </c>
      <c r="K767" s="0" t="s">
        <v>2170</v>
      </c>
      <c r="L767" s="0" t="s">
        <v>13583</v>
      </c>
      <c r="M767" s="0" t="s">
        <v>2170</v>
      </c>
      <c r="N767" s="0" t="n">
        <f aca="false">FALSE()</f>
        <v>0</v>
      </c>
      <c r="O767" s="0" t="s">
        <v>23231</v>
      </c>
      <c r="P767" s="0" t="s">
        <v>17838</v>
      </c>
      <c r="Q767" s="0" t="n">
        <v>4</v>
      </c>
      <c r="R767" s="380" t="n">
        <v>47744.125</v>
      </c>
      <c r="S767" s="223" t="n">
        <v>1000</v>
      </c>
      <c r="T767" s="0" t="s">
        <v>2132</v>
      </c>
      <c r="U767" s="380" t="n">
        <v>44995.125</v>
      </c>
      <c r="V767" s="380" t="n">
        <v>45001.125</v>
      </c>
      <c r="W767" s="0" t="s">
        <v>2132</v>
      </c>
      <c r="X767" s="0" t="s">
        <v>23232</v>
      </c>
      <c r="Y767" s="0" t="s">
        <v>601</v>
      </c>
      <c r="Z767" s="0" t="s">
        <v>2602</v>
      </c>
      <c r="AA767" s="0" t="s">
        <v>610</v>
      </c>
      <c r="AB767" s="0" t="s">
        <v>17781</v>
      </c>
      <c r="AC767" s="0" t="n">
        <v>50000000</v>
      </c>
      <c r="AD767" s="0" t="n">
        <v>50000000</v>
      </c>
      <c r="AE767" s="0" t="n">
        <v>5</v>
      </c>
      <c r="AF767" s="0" t="n">
        <f aca="false">FALSE()</f>
        <v>0</v>
      </c>
      <c r="AG767" s="0" t="n">
        <f aca="false">TRUE()</f>
        <v>1</v>
      </c>
      <c r="AH767" s="0" t="n">
        <f aca="false">TRUE()</f>
        <v>1</v>
      </c>
      <c r="AI767" s="0" t="n">
        <f aca="false">TRUE()</f>
        <v>1</v>
      </c>
      <c r="AJ767" s="0" t="n">
        <f aca="false">FALSE()</f>
        <v>0</v>
      </c>
      <c r="AK767" s="0" t="n">
        <f aca="false">FALSE()</f>
        <v>0</v>
      </c>
      <c r="AL767" s="0" t="s">
        <v>2129</v>
      </c>
      <c r="AM767" s="0" t="n">
        <f aca="false">TRUE()</f>
        <v>1</v>
      </c>
      <c r="AN767" s="0" t="s">
        <v>23233</v>
      </c>
      <c r="AO767" s="0" t="n">
        <v>1</v>
      </c>
      <c r="AP767" s="0" t="s">
        <v>23234</v>
      </c>
      <c r="AQ767" s="0" t="s">
        <v>23235</v>
      </c>
      <c r="AR767" s="0" t="n">
        <f aca="false">TRUE()</f>
        <v>1</v>
      </c>
      <c r="AS767" s="0" t="n">
        <f aca="false">FALSE()</f>
        <v>0</v>
      </c>
      <c r="AT767" s="0" t="n">
        <f aca="false">FALSE()</f>
        <v>0</v>
      </c>
      <c r="AU767" s="0" t="n">
        <f aca="false">FALSE()</f>
        <v>0</v>
      </c>
      <c r="AV767" s="0" t="n">
        <f aca="false">FALSE()</f>
        <v>0</v>
      </c>
      <c r="AW767" s="0" t="n">
        <f aca="false">TRUE()</f>
        <v>1</v>
      </c>
      <c r="AX767" s="380" t="n">
        <v>45001.73125</v>
      </c>
      <c r="AY767" s="380" t="n">
        <v>45001.4166666667</v>
      </c>
      <c r="AZ767" s="0" t="n">
        <v>1</v>
      </c>
      <c r="BA767" s="0" t="s">
        <v>18525</v>
      </c>
      <c r="BB767" s="0" t="n">
        <v>0</v>
      </c>
      <c r="BC767" s="380" t="n">
        <v>25569.125</v>
      </c>
      <c r="BD767" s="0" t="s">
        <v>19447</v>
      </c>
      <c r="BE767" s="0" t="s">
        <v>2170</v>
      </c>
      <c r="BF767" s="0" t="s">
        <v>17868</v>
      </c>
    </row>
    <row r="768" customFormat="false" ht="15" hidden="false" customHeight="false" outlineLevel="0" collapsed="false">
      <c r="A768" s="0" t="s">
        <v>23236</v>
      </c>
      <c r="B768" s="0" t="s">
        <v>23237</v>
      </c>
      <c r="C768" s="0" t="s">
        <v>23238</v>
      </c>
      <c r="D768" s="0" t="s">
        <v>17896</v>
      </c>
      <c r="E768" s="0" t="s">
        <v>23236</v>
      </c>
      <c r="F768" s="0" t="n">
        <v>1</v>
      </c>
      <c r="G768" s="0" t="s">
        <v>434</v>
      </c>
      <c r="H768" s="0" t="s">
        <v>2596</v>
      </c>
      <c r="I768" s="0" t="s">
        <v>2596</v>
      </c>
      <c r="J768" s="0" t="s">
        <v>2599</v>
      </c>
      <c r="K768" s="0" t="s">
        <v>2170</v>
      </c>
      <c r="L768" s="0" t="s">
        <v>13583</v>
      </c>
      <c r="M768" s="0" t="s">
        <v>2170</v>
      </c>
      <c r="N768" s="0" t="n">
        <f aca="false">FALSE()</f>
        <v>0</v>
      </c>
      <c r="O768" s="0" t="s">
        <v>23239</v>
      </c>
      <c r="P768" s="0" t="s">
        <v>17898</v>
      </c>
      <c r="Q768" s="0" t="n">
        <v>4</v>
      </c>
      <c r="R768" s="380" t="n">
        <v>48178.125</v>
      </c>
      <c r="S768" s="223" t="n">
        <v>1000</v>
      </c>
      <c r="T768" s="0" t="s">
        <v>2132</v>
      </c>
      <c r="U768" s="380" t="n">
        <v>44130.125</v>
      </c>
      <c r="V768" s="380" t="n">
        <v>44132.125</v>
      </c>
      <c r="W768" s="0" t="s">
        <v>2170</v>
      </c>
      <c r="X768" s="0" t="s">
        <v>20287</v>
      </c>
      <c r="Y768" s="0" t="s">
        <v>601</v>
      </c>
      <c r="Z768" s="0" t="s">
        <v>2602</v>
      </c>
      <c r="AA768" s="0" t="s">
        <v>600</v>
      </c>
      <c r="AB768" s="0" t="s">
        <v>17848</v>
      </c>
      <c r="AC768" s="0" t="n">
        <v>427747115</v>
      </c>
      <c r="AD768" s="0" t="n">
        <v>450000000</v>
      </c>
      <c r="AE768" s="0" t="n">
        <v>5</v>
      </c>
      <c r="AF768" s="0" t="n">
        <f aca="false">FALSE()</f>
        <v>0</v>
      </c>
      <c r="AG768" s="0" t="n">
        <f aca="false">TRUE()</f>
        <v>1</v>
      </c>
      <c r="AH768" s="0" t="n">
        <f aca="false">TRUE()</f>
        <v>1</v>
      </c>
      <c r="AI768" s="0" t="n">
        <f aca="false">TRUE()</f>
        <v>1</v>
      </c>
      <c r="AJ768" s="0" t="n">
        <f aca="false">FALSE()</f>
        <v>0</v>
      </c>
      <c r="AK768" s="0" t="n">
        <f aca="false">FALSE()</f>
        <v>0</v>
      </c>
      <c r="AL768" s="0" t="s">
        <v>7337</v>
      </c>
      <c r="AM768" s="0" t="n">
        <f aca="false">TRUE()</f>
        <v>1</v>
      </c>
      <c r="AN768" s="0" t="s">
        <v>23240</v>
      </c>
      <c r="AO768" s="0" t="n">
        <v>1</v>
      </c>
      <c r="AP768" s="0" t="s">
        <v>23241</v>
      </c>
      <c r="AQ768" s="0" t="s">
        <v>23242</v>
      </c>
      <c r="AR768" s="0" t="n">
        <f aca="false">TRUE()</f>
        <v>1</v>
      </c>
      <c r="AS768" s="0" t="n">
        <f aca="false">FALSE()</f>
        <v>0</v>
      </c>
      <c r="AT768" s="0" t="n">
        <f aca="false">FALSE()</f>
        <v>0</v>
      </c>
      <c r="AU768" s="0" t="n">
        <f aca="false">FALSE()</f>
        <v>0</v>
      </c>
      <c r="AV768" s="0" t="n">
        <f aca="false">FALSE()</f>
        <v>0</v>
      </c>
      <c r="AW768" s="0" t="n">
        <f aca="false">TRUE()</f>
        <v>1</v>
      </c>
      <c r="AX768" s="380" t="n">
        <v>44138.6152777778</v>
      </c>
      <c r="AY768" s="380" t="n">
        <v>44138.4166666667</v>
      </c>
      <c r="AZ768" s="0" t="n">
        <v>1</v>
      </c>
      <c r="BA768" s="0" t="s">
        <v>17903</v>
      </c>
      <c r="BB768" s="0" t="n">
        <v>0</v>
      </c>
      <c r="BC768" s="380" t="n">
        <v>25569.125</v>
      </c>
      <c r="BD768" s="0" t="s">
        <v>2599</v>
      </c>
      <c r="BE768" s="0" t="s">
        <v>2170</v>
      </c>
      <c r="BF768" s="0" t="s">
        <v>17868</v>
      </c>
    </row>
    <row r="769" customFormat="false" ht="15" hidden="false" customHeight="false" outlineLevel="0" collapsed="false">
      <c r="A769" s="0" t="s">
        <v>23243</v>
      </c>
      <c r="B769" s="0" t="s">
        <v>23244</v>
      </c>
      <c r="C769" s="0" t="s">
        <v>23243</v>
      </c>
      <c r="D769" s="0" t="s">
        <v>2133</v>
      </c>
      <c r="E769" s="0" t="s">
        <v>23243</v>
      </c>
      <c r="F769" s="0" t="n">
        <v>1</v>
      </c>
      <c r="G769" s="0" t="s">
        <v>434</v>
      </c>
      <c r="H769" s="0" t="s">
        <v>2170</v>
      </c>
      <c r="I769" s="0" t="s">
        <v>2170</v>
      </c>
      <c r="J769" s="0" t="s">
        <v>2170</v>
      </c>
      <c r="K769" s="0" t="s">
        <v>2170</v>
      </c>
      <c r="L769" s="0" t="s">
        <v>2170</v>
      </c>
      <c r="M769" s="0" t="s">
        <v>2170</v>
      </c>
      <c r="N769" s="0" t="n">
        <f aca="false">FALSE()</f>
        <v>0</v>
      </c>
      <c r="O769" s="0" t="s">
        <v>23245</v>
      </c>
      <c r="P769" s="0" t="s">
        <v>17780</v>
      </c>
      <c r="Q769" s="0" t="n">
        <v>2</v>
      </c>
      <c r="R769" s="380" t="n">
        <v>46721.125</v>
      </c>
      <c r="S769" s="223" t="n">
        <v>1000</v>
      </c>
      <c r="T769" s="0" t="s">
        <v>2132</v>
      </c>
      <c r="U769" s="380" t="n">
        <v>44895.125</v>
      </c>
      <c r="V769" s="380" t="n">
        <v>44901.125</v>
      </c>
      <c r="W769" s="0" t="s">
        <v>2132</v>
      </c>
      <c r="X769" s="0" t="s">
        <v>18125</v>
      </c>
      <c r="Y769" s="0" t="s">
        <v>601</v>
      </c>
      <c r="Z769" s="0" t="s">
        <v>2602</v>
      </c>
      <c r="AA769" s="0" t="s">
        <v>2115</v>
      </c>
      <c r="AB769" s="0" t="s">
        <v>17781</v>
      </c>
      <c r="AC769" s="0" t="n">
        <v>15000000</v>
      </c>
      <c r="AD769" s="0" t="n">
        <v>15000000</v>
      </c>
      <c r="AE769" s="0" t="n">
        <v>5</v>
      </c>
      <c r="AF769" s="0" t="n">
        <f aca="false">FALSE()</f>
        <v>0</v>
      </c>
      <c r="AG769" s="0" t="n">
        <f aca="false">TRUE()</f>
        <v>1</v>
      </c>
      <c r="AH769" s="0" t="n">
        <f aca="false">TRUE()</f>
        <v>1</v>
      </c>
      <c r="AI769" s="0" t="n">
        <f aca="false">FALSE()</f>
        <v>0</v>
      </c>
      <c r="AJ769" s="0" t="n">
        <f aca="false">FALSE()</f>
        <v>0</v>
      </c>
      <c r="AK769" s="0" t="n">
        <f aca="false">FALSE()</f>
        <v>0</v>
      </c>
      <c r="AL769" s="0" t="s">
        <v>2129</v>
      </c>
      <c r="AM769" s="0" t="n">
        <f aca="false">TRUE()</f>
        <v>1</v>
      </c>
      <c r="AN769" s="0" t="s">
        <v>23246</v>
      </c>
      <c r="AO769" s="0" t="n">
        <v>1</v>
      </c>
      <c r="AP769" s="0" t="s">
        <v>23247</v>
      </c>
      <c r="AQ769" s="0" t="s">
        <v>23248</v>
      </c>
      <c r="AR769" s="0" t="n">
        <f aca="false">TRUE()</f>
        <v>1</v>
      </c>
      <c r="AS769" s="0" t="n">
        <f aca="false">FALSE()</f>
        <v>0</v>
      </c>
      <c r="AT769" s="0" t="n">
        <f aca="false">FALSE()</f>
        <v>0</v>
      </c>
      <c r="AU769" s="0" t="n">
        <f aca="false">FALSE()</f>
        <v>0</v>
      </c>
      <c r="AV769" s="0" t="n">
        <f aca="false">FALSE()</f>
        <v>0</v>
      </c>
      <c r="AW769" s="0" t="n">
        <f aca="false">TRUE()</f>
        <v>1</v>
      </c>
      <c r="AX769" s="380" t="n">
        <v>44901.6909722222</v>
      </c>
      <c r="AY769" s="380" t="n">
        <v>44901.4166666667</v>
      </c>
      <c r="AZ769" s="0" t="n">
        <v>2</v>
      </c>
      <c r="BA769" s="0" t="s">
        <v>20738</v>
      </c>
      <c r="BB769" s="0" t="n">
        <v>0</v>
      </c>
      <c r="BC769" s="380" t="n">
        <v>25569.125</v>
      </c>
      <c r="BD769" s="0" t="s">
        <v>2170</v>
      </c>
      <c r="BE769" s="0" t="s">
        <v>2170</v>
      </c>
      <c r="BF769" s="0" t="s">
        <v>2118</v>
      </c>
    </row>
    <row r="770" customFormat="false" ht="15" hidden="false" customHeight="false" outlineLevel="0" collapsed="false">
      <c r="A770" s="0" t="s">
        <v>23249</v>
      </c>
      <c r="B770" s="0" t="s">
        <v>23250</v>
      </c>
      <c r="C770" s="0" t="s">
        <v>23249</v>
      </c>
      <c r="D770" s="0" t="s">
        <v>2133</v>
      </c>
      <c r="E770" s="0" t="s">
        <v>23249</v>
      </c>
      <c r="F770" s="0" t="n">
        <v>1</v>
      </c>
      <c r="G770" s="0" t="s">
        <v>434</v>
      </c>
      <c r="H770" s="0" t="s">
        <v>2596</v>
      </c>
      <c r="I770" s="0" t="s">
        <v>2596</v>
      </c>
      <c r="J770" s="0" t="s">
        <v>2598</v>
      </c>
      <c r="K770" s="0" t="s">
        <v>2170</v>
      </c>
      <c r="L770" s="0" t="s">
        <v>2600</v>
      </c>
      <c r="M770" s="0" t="s">
        <v>2170</v>
      </c>
      <c r="N770" s="0" t="n">
        <f aca="false">FALSE()</f>
        <v>0</v>
      </c>
      <c r="O770" s="0" t="s">
        <v>23251</v>
      </c>
      <c r="P770" s="0" t="s">
        <v>17780</v>
      </c>
      <c r="Q770" s="0" t="n">
        <v>12</v>
      </c>
      <c r="R770" s="380" t="n">
        <v>47584.125</v>
      </c>
      <c r="S770" s="223" t="n">
        <v>1000</v>
      </c>
      <c r="T770" s="0" t="s">
        <v>2132</v>
      </c>
      <c r="U770" s="380" t="n">
        <v>45782.125</v>
      </c>
      <c r="V770" s="380" t="n">
        <v>45784.125</v>
      </c>
      <c r="W770" s="0" t="s">
        <v>20513</v>
      </c>
      <c r="X770" s="0" t="s">
        <v>23252</v>
      </c>
      <c r="Y770" s="0" t="s">
        <v>601</v>
      </c>
      <c r="Z770" s="0" t="s">
        <v>2602</v>
      </c>
      <c r="AA770" s="0" t="s">
        <v>2574</v>
      </c>
      <c r="AB770" s="0" t="s">
        <v>17781</v>
      </c>
      <c r="AC770" s="0" t="n">
        <v>120000000</v>
      </c>
      <c r="AD770" s="0" t="n">
        <v>120000000</v>
      </c>
      <c r="AE770" s="0" t="n">
        <v>5</v>
      </c>
      <c r="AF770" s="0" t="n">
        <f aca="false">FALSE()</f>
        <v>0</v>
      </c>
      <c r="AG770" s="0" t="n">
        <f aca="false">TRUE()</f>
        <v>1</v>
      </c>
      <c r="AH770" s="0" t="n">
        <f aca="false">TRUE()</f>
        <v>1</v>
      </c>
      <c r="AI770" s="0" t="n">
        <f aca="false">FALSE()</f>
        <v>0</v>
      </c>
      <c r="AJ770" s="0" t="n">
        <f aca="false">FALSE()</f>
        <v>0</v>
      </c>
      <c r="AK770" s="0" t="n">
        <f aca="false">FALSE()</f>
        <v>0</v>
      </c>
      <c r="AL770" s="0" t="s">
        <v>2129</v>
      </c>
      <c r="AM770" s="0" t="n">
        <f aca="false">TRUE()</f>
        <v>1</v>
      </c>
      <c r="AN770" s="0" t="s">
        <v>23253</v>
      </c>
      <c r="AO770" s="0" t="n">
        <v>1</v>
      </c>
      <c r="AP770" s="0" t="s">
        <v>23254</v>
      </c>
      <c r="AQ770" s="0" t="s">
        <v>23255</v>
      </c>
      <c r="AR770" s="0" t="n">
        <f aca="false">TRUE()</f>
        <v>1</v>
      </c>
      <c r="AS770" s="0" t="n">
        <f aca="false">FALSE()</f>
        <v>0</v>
      </c>
      <c r="AT770" s="0" t="n">
        <f aca="false">FALSE()</f>
        <v>0</v>
      </c>
      <c r="AU770" s="0" t="n">
        <f aca="false">FALSE()</f>
        <v>0</v>
      </c>
      <c r="AV770" s="0" t="n">
        <f aca="false">FALSE()</f>
        <v>0</v>
      </c>
      <c r="AW770" s="0" t="n">
        <f aca="false">TRUE()</f>
        <v>1</v>
      </c>
      <c r="AX770" s="380" t="n">
        <v>45784.6145833333</v>
      </c>
      <c r="AY770" s="380" t="n">
        <v>45784.125</v>
      </c>
      <c r="AZ770" s="0" t="n">
        <v>1</v>
      </c>
      <c r="BA770" s="0" t="s">
        <v>8293</v>
      </c>
      <c r="BB770" s="0" t="n">
        <v>0</v>
      </c>
      <c r="BC770" s="380" t="n">
        <v>25569.125</v>
      </c>
      <c r="BD770" s="0" t="s">
        <v>2598</v>
      </c>
      <c r="BE770" s="0" t="s">
        <v>2170</v>
      </c>
      <c r="BF770" s="0" t="s">
        <v>2118</v>
      </c>
    </row>
    <row r="771" customFormat="false" ht="15" hidden="false" customHeight="false" outlineLevel="0" collapsed="false">
      <c r="A771" s="0" t="s">
        <v>23256</v>
      </c>
      <c r="B771" s="0" t="s">
        <v>23257</v>
      </c>
      <c r="C771" s="0" t="s">
        <v>23256</v>
      </c>
      <c r="D771" s="0" t="s">
        <v>2133</v>
      </c>
      <c r="E771" s="0" t="s">
        <v>23256</v>
      </c>
      <c r="F771" s="0" t="n">
        <v>1</v>
      </c>
      <c r="G771" s="0" t="s">
        <v>434</v>
      </c>
      <c r="H771" s="0" t="s">
        <v>2170</v>
      </c>
      <c r="I771" s="0" t="s">
        <v>2170</v>
      </c>
      <c r="J771" s="0" t="s">
        <v>2170</v>
      </c>
      <c r="K771" s="0" t="s">
        <v>2170</v>
      </c>
      <c r="L771" s="0" t="s">
        <v>2170</v>
      </c>
      <c r="M771" s="0" t="s">
        <v>2170</v>
      </c>
      <c r="N771" s="0" t="n">
        <f aca="false">FALSE()</f>
        <v>0</v>
      </c>
      <c r="O771" s="0" t="s">
        <v>23258</v>
      </c>
      <c r="P771" s="0" t="s">
        <v>17838</v>
      </c>
      <c r="Q771" s="0" t="n">
        <v>4</v>
      </c>
      <c r="R771" s="380" t="n">
        <v>47161.125</v>
      </c>
      <c r="S771" s="223" t="n">
        <v>1000</v>
      </c>
      <c r="T771" s="0" t="s">
        <v>2132</v>
      </c>
      <c r="U771" s="380" t="n">
        <v>45324.125</v>
      </c>
      <c r="V771" s="380" t="n">
        <v>45341.125</v>
      </c>
      <c r="W771" s="0" t="s">
        <v>2132</v>
      </c>
      <c r="X771" s="0" t="s">
        <v>23259</v>
      </c>
      <c r="Y771" s="0" t="s">
        <v>601</v>
      </c>
      <c r="Z771" s="0" t="s">
        <v>2602</v>
      </c>
      <c r="AA771" s="0" t="s">
        <v>2574</v>
      </c>
      <c r="AB771" s="0" t="s">
        <v>17781</v>
      </c>
      <c r="AC771" s="0" t="n">
        <v>25000000</v>
      </c>
      <c r="AD771" s="0" t="n">
        <v>25000000</v>
      </c>
      <c r="AE771" s="0" t="n">
        <v>5</v>
      </c>
      <c r="AF771" s="0" t="n">
        <f aca="false">FALSE()</f>
        <v>0</v>
      </c>
      <c r="AG771" s="0" t="n">
        <f aca="false">TRUE()</f>
        <v>1</v>
      </c>
      <c r="AH771" s="0" t="n">
        <f aca="false">TRUE()</f>
        <v>1</v>
      </c>
      <c r="AI771" s="0" t="n">
        <f aca="false">TRUE()</f>
        <v>1</v>
      </c>
      <c r="AJ771" s="0" t="n">
        <f aca="false">FALSE()</f>
        <v>0</v>
      </c>
      <c r="AK771" s="0" t="n">
        <f aca="false">FALSE()</f>
        <v>0</v>
      </c>
      <c r="AL771" s="0" t="s">
        <v>2129</v>
      </c>
      <c r="AM771" s="0" t="n">
        <f aca="false">TRUE()</f>
        <v>1</v>
      </c>
      <c r="AN771" s="0" t="s">
        <v>23260</v>
      </c>
      <c r="AO771" s="0" t="n">
        <v>1</v>
      </c>
      <c r="AP771" s="0" t="s">
        <v>23261</v>
      </c>
      <c r="AQ771" s="0" t="s">
        <v>23262</v>
      </c>
      <c r="AR771" s="0" t="n">
        <f aca="false">TRUE()</f>
        <v>1</v>
      </c>
      <c r="AS771" s="0" t="n">
        <f aca="false">FALSE()</f>
        <v>0</v>
      </c>
      <c r="AT771" s="0" t="n">
        <f aca="false">FALSE()</f>
        <v>0</v>
      </c>
      <c r="AU771" s="0" t="n">
        <f aca="false">FALSE()</f>
        <v>0</v>
      </c>
      <c r="AV771" s="0" t="n">
        <f aca="false">FALSE()</f>
        <v>0</v>
      </c>
      <c r="AW771" s="0" t="n">
        <f aca="false">TRUE()</f>
        <v>1</v>
      </c>
      <c r="AX771" s="380" t="n">
        <v>45341.6145833333</v>
      </c>
      <c r="AY771" s="380" t="n">
        <v>45341.125</v>
      </c>
      <c r="AZ771" s="0" t="n">
        <v>1</v>
      </c>
      <c r="BA771" s="0" t="s">
        <v>7878</v>
      </c>
      <c r="BB771" s="0" t="n">
        <v>0</v>
      </c>
      <c r="BC771" s="380" t="n">
        <v>25569.125</v>
      </c>
      <c r="BD771" s="0" t="s">
        <v>2170</v>
      </c>
      <c r="BE771" s="0" t="s">
        <v>2170</v>
      </c>
      <c r="BF771" s="0" t="s">
        <v>17868</v>
      </c>
    </row>
    <row r="772" customFormat="false" ht="15" hidden="false" customHeight="false" outlineLevel="0" collapsed="false">
      <c r="A772" s="0" t="s">
        <v>23263</v>
      </c>
      <c r="B772" s="0" t="s">
        <v>23264</v>
      </c>
      <c r="C772" s="0" t="s">
        <v>23263</v>
      </c>
      <c r="D772" s="0" t="s">
        <v>2133</v>
      </c>
      <c r="E772" s="0" t="s">
        <v>23263</v>
      </c>
      <c r="F772" s="0" t="n">
        <v>1</v>
      </c>
      <c r="G772" s="0" t="s">
        <v>434</v>
      </c>
      <c r="H772" s="0" t="s">
        <v>2170</v>
      </c>
      <c r="I772" s="0" t="s">
        <v>2170</v>
      </c>
      <c r="J772" s="0" t="s">
        <v>2170</v>
      </c>
      <c r="K772" s="0" t="s">
        <v>2170</v>
      </c>
      <c r="L772" s="0" t="s">
        <v>2170</v>
      </c>
      <c r="M772" s="0" t="s">
        <v>2170</v>
      </c>
      <c r="N772" s="0" t="n">
        <f aca="false">FALSE()</f>
        <v>0</v>
      </c>
      <c r="O772" s="0" t="s">
        <v>23265</v>
      </c>
      <c r="P772" s="0" t="s">
        <v>17780</v>
      </c>
      <c r="Q772" s="0" t="n">
        <v>4</v>
      </c>
      <c r="R772" s="380" t="n">
        <v>46869.125</v>
      </c>
      <c r="S772" s="223" t="n">
        <v>600</v>
      </c>
      <c r="T772" s="0" t="s">
        <v>2132</v>
      </c>
      <c r="U772" s="380" t="n">
        <v>45028.125</v>
      </c>
      <c r="V772" s="380" t="n">
        <v>45043.125</v>
      </c>
      <c r="W772" s="0" t="s">
        <v>2132</v>
      </c>
      <c r="X772" s="0" t="s">
        <v>19237</v>
      </c>
      <c r="Y772" s="0" t="s">
        <v>601</v>
      </c>
      <c r="Z772" s="0" t="s">
        <v>2602</v>
      </c>
      <c r="AA772" s="0" t="s">
        <v>17847</v>
      </c>
      <c r="AB772" s="0" t="s">
        <v>17848</v>
      </c>
      <c r="AC772" s="0" t="n">
        <v>3000000</v>
      </c>
      <c r="AD772" s="0" t="n">
        <v>3000000</v>
      </c>
      <c r="AE772" s="0" t="n">
        <v>5</v>
      </c>
      <c r="AF772" s="0" t="n">
        <f aca="false">FALSE()</f>
        <v>0</v>
      </c>
      <c r="AG772" s="0" t="n">
        <f aca="false">TRUE()</f>
        <v>1</v>
      </c>
      <c r="AH772" s="0" t="n">
        <f aca="false">TRUE()</f>
        <v>1</v>
      </c>
      <c r="AI772" s="0" t="n">
        <f aca="false">FALSE()</f>
        <v>0</v>
      </c>
      <c r="AJ772" s="0" t="n">
        <f aca="false">FALSE()</f>
        <v>0</v>
      </c>
      <c r="AK772" s="0" t="n">
        <f aca="false">TRUE()</f>
        <v>1</v>
      </c>
      <c r="AL772" s="0" t="s">
        <v>2129</v>
      </c>
      <c r="AM772" s="0" t="n">
        <f aca="false">TRUE()</f>
        <v>1</v>
      </c>
      <c r="AN772" s="0" t="s">
        <v>23266</v>
      </c>
      <c r="AO772" s="0" t="n">
        <v>1</v>
      </c>
      <c r="AP772" s="0" t="s">
        <v>23267</v>
      </c>
      <c r="AQ772" s="0" t="s">
        <v>23268</v>
      </c>
      <c r="AR772" s="0" t="n">
        <f aca="false">TRUE()</f>
        <v>1</v>
      </c>
      <c r="AS772" s="0" t="n">
        <f aca="false">FALSE()</f>
        <v>0</v>
      </c>
      <c r="AT772" s="0" t="n">
        <f aca="false">FALSE()</f>
        <v>0</v>
      </c>
      <c r="AU772" s="0" t="n">
        <f aca="false">FALSE()</f>
        <v>0</v>
      </c>
      <c r="AV772" s="0" t="n">
        <f aca="false">FALSE()</f>
        <v>0</v>
      </c>
      <c r="AW772" s="0" t="n">
        <f aca="false">TRUE()</f>
        <v>1</v>
      </c>
      <c r="AX772" s="380" t="n">
        <v>45043.6291666667</v>
      </c>
      <c r="AY772" s="380" t="n">
        <v>45043.4166666667</v>
      </c>
      <c r="AZ772" s="0" t="n">
        <v>2</v>
      </c>
      <c r="BA772" s="0" t="s">
        <v>17852</v>
      </c>
      <c r="BB772" s="0" t="n">
        <v>0</v>
      </c>
      <c r="BC772" s="380" t="n">
        <v>25569.125</v>
      </c>
      <c r="BD772" s="0" t="s">
        <v>2170</v>
      </c>
      <c r="BE772" s="0" t="s">
        <v>2170</v>
      </c>
      <c r="BF772" s="0" t="s">
        <v>2118</v>
      </c>
    </row>
    <row r="773" customFormat="false" ht="15" hidden="false" customHeight="false" outlineLevel="0" collapsed="false">
      <c r="A773" s="0" t="s">
        <v>23269</v>
      </c>
      <c r="B773" s="0" t="s">
        <v>23270</v>
      </c>
      <c r="C773" s="0" t="s">
        <v>23271</v>
      </c>
      <c r="D773" s="0" t="s">
        <v>17896</v>
      </c>
      <c r="E773" s="0" t="s">
        <v>23269</v>
      </c>
      <c r="F773" s="0" t="n">
        <v>1</v>
      </c>
      <c r="G773" s="0" t="s">
        <v>434</v>
      </c>
      <c r="H773" s="0" t="s">
        <v>2596</v>
      </c>
      <c r="I773" s="0" t="s">
        <v>2596</v>
      </c>
      <c r="J773" s="0" t="s">
        <v>2599</v>
      </c>
      <c r="K773" s="0" t="s">
        <v>2170</v>
      </c>
      <c r="L773" s="0" t="s">
        <v>13583</v>
      </c>
      <c r="M773" s="0" t="s">
        <v>2170</v>
      </c>
      <c r="N773" s="0" t="n">
        <f aca="false">FALSE()</f>
        <v>0</v>
      </c>
      <c r="O773" s="0" t="s">
        <v>23272</v>
      </c>
      <c r="P773" s="0" t="s">
        <v>17898</v>
      </c>
      <c r="Q773" s="0" t="n">
        <v>2</v>
      </c>
      <c r="R773" s="380" t="n">
        <v>47394.125</v>
      </c>
      <c r="S773" s="223" t="n">
        <v>1000</v>
      </c>
      <c r="T773" s="0" t="s">
        <v>2132</v>
      </c>
      <c r="U773" s="380" t="n">
        <v>42004.125</v>
      </c>
      <c r="V773" s="380" t="n">
        <v>42004.125</v>
      </c>
      <c r="W773" s="0" t="s">
        <v>2170</v>
      </c>
      <c r="X773" s="0" t="s">
        <v>23273</v>
      </c>
      <c r="Y773" s="0" t="s">
        <v>601</v>
      </c>
      <c r="Z773" s="0" t="s">
        <v>2602</v>
      </c>
      <c r="AA773" s="0" t="s">
        <v>600</v>
      </c>
      <c r="AB773" s="0" t="s">
        <v>17848</v>
      </c>
      <c r="AC773" s="0" t="n">
        <v>200000000</v>
      </c>
      <c r="AD773" s="0" t="n">
        <v>400000000</v>
      </c>
      <c r="AE773" s="0" t="n">
        <v>5</v>
      </c>
      <c r="AF773" s="0" t="n">
        <f aca="false">FALSE()</f>
        <v>0</v>
      </c>
      <c r="AG773" s="0" t="n">
        <f aca="false">TRUE()</f>
        <v>1</v>
      </c>
      <c r="AH773" s="0" t="n">
        <f aca="false">TRUE()</f>
        <v>1</v>
      </c>
      <c r="AI773" s="0" t="n">
        <f aca="false">TRUE()</f>
        <v>1</v>
      </c>
      <c r="AJ773" s="0" t="n">
        <f aca="false">FALSE()</f>
        <v>0</v>
      </c>
      <c r="AK773" s="0" t="n">
        <f aca="false">FALSE()</f>
        <v>0</v>
      </c>
      <c r="AL773" s="0" t="s">
        <v>7337</v>
      </c>
      <c r="AM773" s="0" t="n">
        <f aca="false">TRUE()</f>
        <v>1</v>
      </c>
      <c r="AN773" s="0" t="s">
        <v>23274</v>
      </c>
      <c r="AO773" s="0" t="n">
        <v>1</v>
      </c>
      <c r="AP773" s="0" t="s">
        <v>23275</v>
      </c>
      <c r="AQ773" s="0" t="s">
        <v>23276</v>
      </c>
      <c r="AR773" s="0" t="n">
        <f aca="false">TRUE()</f>
        <v>1</v>
      </c>
      <c r="AS773" s="0" t="n">
        <f aca="false">FALSE()</f>
        <v>0</v>
      </c>
      <c r="AT773" s="0" t="n">
        <f aca="false">FALSE()</f>
        <v>0</v>
      </c>
      <c r="AU773" s="0" t="n">
        <f aca="false">FALSE()</f>
        <v>0</v>
      </c>
      <c r="AV773" s="0" t="n">
        <f aca="false">FALSE()</f>
        <v>0</v>
      </c>
      <c r="AW773" s="0" t="n">
        <f aca="false">TRUE()</f>
        <v>1</v>
      </c>
      <c r="AX773" s="380" t="n">
        <v>43166.9048611111</v>
      </c>
      <c r="AY773" s="380" t="n">
        <v>43166.4166666667</v>
      </c>
      <c r="AZ773" s="0" t="n">
        <v>1</v>
      </c>
      <c r="BA773" s="0" t="s">
        <v>17903</v>
      </c>
      <c r="BB773" s="0" t="n">
        <v>0</v>
      </c>
      <c r="BC773" s="380" t="n">
        <v>25569.125</v>
      </c>
      <c r="BD773" s="0" t="s">
        <v>2599</v>
      </c>
      <c r="BE773" s="0" t="s">
        <v>2170</v>
      </c>
      <c r="BF773" s="0" t="s">
        <v>17868</v>
      </c>
    </row>
    <row r="774" customFormat="false" ht="15" hidden="false" customHeight="false" outlineLevel="0" collapsed="false">
      <c r="A774" s="0" t="s">
        <v>23277</v>
      </c>
      <c r="B774" s="0" t="s">
        <v>23278</v>
      </c>
      <c r="C774" s="0" t="s">
        <v>23277</v>
      </c>
      <c r="D774" s="0" t="s">
        <v>18364</v>
      </c>
      <c r="E774" s="0" t="s">
        <v>23277</v>
      </c>
      <c r="F774" s="0" t="n">
        <v>1</v>
      </c>
      <c r="G774" s="0" t="s">
        <v>434</v>
      </c>
      <c r="H774" s="0" t="s">
        <v>2170</v>
      </c>
      <c r="I774" s="0" t="s">
        <v>2170</v>
      </c>
      <c r="J774" s="0" t="s">
        <v>2170</v>
      </c>
      <c r="K774" s="0" t="s">
        <v>2170</v>
      </c>
      <c r="L774" s="0" t="s">
        <v>2170</v>
      </c>
      <c r="M774" s="0" t="s">
        <v>2170</v>
      </c>
      <c r="N774" s="0" t="n">
        <f aca="false">FALSE()</f>
        <v>0</v>
      </c>
      <c r="O774" s="0" t="s">
        <v>23279</v>
      </c>
      <c r="P774" s="0" t="s">
        <v>17780</v>
      </c>
      <c r="Q774" s="0" t="n">
        <v>12</v>
      </c>
      <c r="R774" s="380" t="n">
        <v>46310.125</v>
      </c>
      <c r="S774" s="223" t="n">
        <v>1000</v>
      </c>
      <c r="T774" s="0" t="s">
        <v>2132</v>
      </c>
      <c r="U774" s="380" t="n">
        <v>45420.125</v>
      </c>
      <c r="V774" s="380" t="n">
        <v>45434.125</v>
      </c>
      <c r="W774" s="0" t="s">
        <v>2132</v>
      </c>
      <c r="X774" s="0" t="s">
        <v>2170</v>
      </c>
      <c r="Y774" s="0" t="s">
        <v>601</v>
      </c>
      <c r="Z774" s="0" t="s">
        <v>2602</v>
      </c>
      <c r="AA774" s="0" t="s">
        <v>610</v>
      </c>
      <c r="AB774" s="0" t="s">
        <v>17781</v>
      </c>
      <c r="AC774" s="0" t="n">
        <v>2471455</v>
      </c>
      <c r="AD774" s="0" t="n">
        <v>4000000</v>
      </c>
      <c r="AE774" s="0" t="n">
        <v>5</v>
      </c>
      <c r="AF774" s="0" t="n">
        <f aca="false">FALSE()</f>
        <v>0</v>
      </c>
      <c r="AG774" s="0" t="n">
        <f aca="false">TRUE()</f>
        <v>1</v>
      </c>
      <c r="AH774" s="0" t="n">
        <f aca="false">TRUE()</f>
        <v>1</v>
      </c>
      <c r="AI774" s="0" t="n">
        <f aca="false">FALSE()</f>
        <v>0</v>
      </c>
      <c r="AJ774" s="0" t="n">
        <f aca="false">FALSE()</f>
        <v>0</v>
      </c>
      <c r="AK774" s="0" t="n">
        <f aca="false">FALSE()</f>
        <v>0</v>
      </c>
      <c r="AL774" s="0" t="s">
        <v>2129</v>
      </c>
      <c r="AM774" s="0" t="n">
        <f aca="false">TRUE()</f>
        <v>1</v>
      </c>
      <c r="AN774" s="0" t="s">
        <v>23280</v>
      </c>
      <c r="AO774" s="0" t="n">
        <v>1</v>
      </c>
      <c r="AP774" s="0" t="s">
        <v>23281</v>
      </c>
      <c r="AQ774" s="0" t="s">
        <v>23282</v>
      </c>
      <c r="AR774" s="0" t="n">
        <f aca="false">TRUE()</f>
        <v>1</v>
      </c>
      <c r="AS774" s="0" t="n">
        <f aca="false">FALSE()</f>
        <v>0</v>
      </c>
      <c r="AT774" s="0" t="n">
        <f aca="false">FALSE()</f>
        <v>0</v>
      </c>
      <c r="AU774" s="0" t="n">
        <f aca="false">FALSE()</f>
        <v>0</v>
      </c>
      <c r="AV774" s="0" t="n">
        <f aca="false">FALSE()</f>
        <v>0</v>
      </c>
      <c r="AW774" s="0" t="n">
        <f aca="false">TRUE()</f>
        <v>1</v>
      </c>
      <c r="AX774" s="380" t="n">
        <v>45434.6180555556</v>
      </c>
      <c r="AY774" s="380" t="n">
        <v>45434.125</v>
      </c>
      <c r="AZ774" s="0" t="n">
        <v>2</v>
      </c>
      <c r="BA774" s="0" t="s">
        <v>18502</v>
      </c>
      <c r="BB774" s="0" t="n">
        <v>0</v>
      </c>
      <c r="BC774" s="380" t="n">
        <v>25569.125</v>
      </c>
      <c r="BD774" s="0" t="s">
        <v>2170</v>
      </c>
      <c r="BE774" s="0" t="s">
        <v>2170</v>
      </c>
      <c r="BF774" s="0" t="s">
        <v>604</v>
      </c>
    </row>
    <row r="775" customFormat="false" ht="15" hidden="false" customHeight="false" outlineLevel="0" collapsed="false">
      <c r="A775" s="0" t="s">
        <v>23283</v>
      </c>
      <c r="B775" s="0" t="s">
        <v>23284</v>
      </c>
      <c r="C775" s="0" t="s">
        <v>23283</v>
      </c>
      <c r="D775" s="0" t="s">
        <v>18364</v>
      </c>
      <c r="E775" s="0" t="s">
        <v>23283</v>
      </c>
      <c r="F775" s="0" t="n">
        <v>1</v>
      </c>
      <c r="G775" s="0" t="s">
        <v>434</v>
      </c>
      <c r="H775" s="0" t="s">
        <v>2170</v>
      </c>
      <c r="I775" s="0" t="s">
        <v>2170</v>
      </c>
      <c r="J775" s="0" t="s">
        <v>2170</v>
      </c>
      <c r="K775" s="0" t="s">
        <v>2170</v>
      </c>
      <c r="L775" s="0" t="s">
        <v>2170</v>
      </c>
      <c r="M775" s="0" t="s">
        <v>2170</v>
      </c>
      <c r="N775" s="0" t="n">
        <f aca="false">FALSE()</f>
        <v>0</v>
      </c>
      <c r="O775" s="0" t="s">
        <v>23285</v>
      </c>
      <c r="P775" s="0" t="s">
        <v>17780</v>
      </c>
      <c r="Q775" s="0" t="n">
        <v>4</v>
      </c>
      <c r="R775" s="380" t="n">
        <v>46464.125</v>
      </c>
      <c r="S775" s="223" t="n">
        <v>1000</v>
      </c>
      <c r="T775" s="0" t="s">
        <v>2132</v>
      </c>
      <c r="U775" s="380" t="n">
        <v>44964.125</v>
      </c>
      <c r="V775" s="380" t="n">
        <v>45008.125</v>
      </c>
      <c r="W775" s="0" t="s">
        <v>2132</v>
      </c>
      <c r="X775" s="0" t="s">
        <v>2170</v>
      </c>
      <c r="Y775" s="0" t="s">
        <v>601</v>
      </c>
      <c r="Z775" s="0" t="s">
        <v>2602</v>
      </c>
      <c r="AA775" s="0" t="s">
        <v>2115</v>
      </c>
      <c r="AB775" s="0" t="s">
        <v>17781</v>
      </c>
      <c r="AC775" s="0" t="n">
        <v>250000</v>
      </c>
      <c r="AD775" s="0" t="n">
        <v>250000</v>
      </c>
      <c r="AE775" s="0" t="n">
        <v>5</v>
      </c>
      <c r="AF775" s="0" t="n">
        <f aca="false">FALSE()</f>
        <v>0</v>
      </c>
      <c r="AG775" s="0" t="n">
        <f aca="false">TRUE()</f>
        <v>1</v>
      </c>
      <c r="AH775" s="0" t="n">
        <f aca="false">TRUE()</f>
        <v>1</v>
      </c>
      <c r="AI775" s="0" t="n">
        <f aca="false">FALSE()</f>
        <v>0</v>
      </c>
      <c r="AJ775" s="0" t="n">
        <f aca="false">FALSE()</f>
        <v>0</v>
      </c>
      <c r="AK775" s="0" t="n">
        <f aca="false">TRUE()</f>
        <v>1</v>
      </c>
      <c r="AL775" s="0" t="s">
        <v>2129</v>
      </c>
      <c r="AM775" s="0" t="n">
        <f aca="false">TRUE()</f>
        <v>1</v>
      </c>
      <c r="AN775" s="0" t="s">
        <v>23286</v>
      </c>
      <c r="AO775" s="0" t="n">
        <v>1</v>
      </c>
      <c r="AP775" s="0" t="s">
        <v>23287</v>
      </c>
      <c r="AQ775" s="0" t="s">
        <v>23288</v>
      </c>
      <c r="AR775" s="0" t="n">
        <f aca="false">TRUE()</f>
        <v>1</v>
      </c>
      <c r="AS775" s="0" t="n">
        <f aca="false">FALSE()</f>
        <v>0</v>
      </c>
      <c r="AT775" s="0" t="n">
        <f aca="false">FALSE()</f>
        <v>0</v>
      </c>
      <c r="AU775" s="0" t="n">
        <f aca="false">FALSE()</f>
        <v>0</v>
      </c>
      <c r="AV775" s="0" t="n">
        <f aca="false">FALSE()</f>
        <v>0</v>
      </c>
      <c r="AW775" s="0" t="n">
        <f aca="false">FALSE()</f>
        <v>0</v>
      </c>
      <c r="AX775" s="380" t="n">
        <v>45008.6875</v>
      </c>
      <c r="AY775" s="380" t="n">
        <v>45008.4166666667</v>
      </c>
      <c r="AZ775" s="0" t="n">
        <v>3</v>
      </c>
      <c r="BA775" s="0" t="s">
        <v>18582</v>
      </c>
      <c r="BB775" s="0" t="n">
        <v>0</v>
      </c>
      <c r="BC775" s="380" t="n">
        <v>25569.125</v>
      </c>
      <c r="BD775" s="0" t="s">
        <v>2170</v>
      </c>
      <c r="BE775" s="0" t="s">
        <v>2170</v>
      </c>
      <c r="BF775" s="0" t="s">
        <v>604</v>
      </c>
    </row>
    <row r="776" customFormat="false" ht="15" hidden="false" customHeight="false" outlineLevel="0" collapsed="false">
      <c r="A776" s="0" t="s">
        <v>23289</v>
      </c>
      <c r="B776" s="0" t="s">
        <v>23290</v>
      </c>
      <c r="C776" s="0" t="s">
        <v>23291</v>
      </c>
      <c r="D776" s="0" t="s">
        <v>17896</v>
      </c>
      <c r="E776" s="0" t="s">
        <v>23289</v>
      </c>
      <c r="F776" s="0" t="n">
        <v>1</v>
      </c>
      <c r="G776" s="0" t="s">
        <v>434</v>
      </c>
      <c r="H776" s="0" t="s">
        <v>2596</v>
      </c>
      <c r="I776" s="0" t="s">
        <v>2596</v>
      </c>
      <c r="J776" s="0" t="s">
        <v>2599</v>
      </c>
      <c r="K776" s="0" t="s">
        <v>2170</v>
      </c>
      <c r="L776" s="0" t="s">
        <v>13583</v>
      </c>
      <c r="M776" s="0" t="s">
        <v>2170</v>
      </c>
      <c r="N776" s="0" t="n">
        <f aca="false">FALSE()</f>
        <v>0</v>
      </c>
      <c r="O776" s="0" t="s">
        <v>23292</v>
      </c>
      <c r="P776" s="0" t="s">
        <v>17898</v>
      </c>
      <c r="Q776" s="0" t="n">
        <v>4</v>
      </c>
      <c r="R776" s="380" t="n">
        <v>50264.125</v>
      </c>
      <c r="S776" s="223" t="n">
        <v>1000</v>
      </c>
      <c r="T776" s="0" t="s">
        <v>2132</v>
      </c>
      <c r="U776" s="380" t="n">
        <v>45198.125</v>
      </c>
      <c r="V776" s="380" t="n">
        <v>45203.125</v>
      </c>
      <c r="W776" s="0" t="s">
        <v>2170</v>
      </c>
      <c r="X776" s="0" t="s">
        <v>23293</v>
      </c>
      <c r="Y776" s="0" t="s">
        <v>601</v>
      </c>
      <c r="Z776" s="0" t="s">
        <v>2602</v>
      </c>
      <c r="AA776" s="0" t="s">
        <v>600</v>
      </c>
      <c r="AB776" s="0" t="s">
        <v>17848</v>
      </c>
      <c r="AC776" s="0" t="n">
        <v>655460338</v>
      </c>
      <c r="AD776" s="0" t="n">
        <v>750000000</v>
      </c>
      <c r="AE776" s="0" t="n">
        <v>5</v>
      </c>
      <c r="AF776" s="0" t="n">
        <f aca="false">FALSE()</f>
        <v>0</v>
      </c>
      <c r="AG776" s="0" t="n">
        <f aca="false">TRUE()</f>
        <v>1</v>
      </c>
      <c r="AH776" s="0" t="n">
        <f aca="false">TRUE()</f>
        <v>1</v>
      </c>
      <c r="AI776" s="0" t="n">
        <f aca="false">TRUE()</f>
        <v>1</v>
      </c>
      <c r="AJ776" s="0" t="n">
        <f aca="false">FALSE()</f>
        <v>0</v>
      </c>
      <c r="AK776" s="0" t="n">
        <f aca="false">FALSE()</f>
        <v>0</v>
      </c>
      <c r="AL776" s="0" t="s">
        <v>7337</v>
      </c>
      <c r="AM776" s="0" t="n">
        <f aca="false">TRUE()</f>
        <v>1</v>
      </c>
      <c r="AN776" s="0" t="s">
        <v>23294</v>
      </c>
      <c r="AO776" s="0" t="n">
        <v>1</v>
      </c>
      <c r="AP776" s="0" t="s">
        <v>23295</v>
      </c>
      <c r="AQ776" s="0" t="s">
        <v>23296</v>
      </c>
      <c r="AR776" s="0" t="n">
        <f aca="false">TRUE()</f>
        <v>1</v>
      </c>
      <c r="AS776" s="0" t="n">
        <f aca="false">FALSE()</f>
        <v>0</v>
      </c>
      <c r="AT776" s="0" t="n">
        <f aca="false">FALSE()</f>
        <v>0</v>
      </c>
      <c r="AU776" s="0" t="n">
        <f aca="false">FALSE()</f>
        <v>0</v>
      </c>
      <c r="AV776" s="0" t="n">
        <f aca="false">FALSE()</f>
        <v>0</v>
      </c>
      <c r="AW776" s="0" t="n">
        <f aca="false">TRUE()</f>
        <v>1</v>
      </c>
      <c r="AX776" s="380" t="n">
        <v>45204.4166666667</v>
      </c>
      <c r="AY776" s="380" t="n">
        <v>45204.4166666667</v>
      </c>
      <c r="AZ776" s="0" t="n">
        <v>1</v>
      </c>
      <c r="BA776" s="0" t="s">
        <v>17903</v>
      </c>
      <c r="BB776" s="0" t="n">
        <v>0</v>
      </c>
      <c r="BC776" s="380" t="n">
        <v>25569.125</v>
      </c>
      <c r="BD776" s="0" t="s">
        <v>2599</v>
      </c>
      <c r="BE776" s="0" t="s">
        <v>2170</v>
      </c>
      <c r="BF776" s="0" t="s">
        <v>17868</v>
      </c>
    </row>
    <row r="777" customFormat="false" ht="15" hidden="false" customHeight="false" outlineLevel="0" collapsed="false">
      <c r="A777" s="0" t="s">
        <v>23297</v>
      </c>
      <c r="B777" s="0" t="s">
        <v>23298</v>
      </c>
      <c r="C777" s="0" t="s">
        <v>23297</v>
      </c>
      <c r="D777" s="0" t="s">
        <v>2133</v>
      </c>
      <c r="E777" s="0" t="s">
        <v>23297</v>
      </c>
      <c r="F777" s="0" t="n">
        <v>1</v>
      </c>
      <c r="G777" s="0" t="s">
        <v>434</v>
      </c>
      <c r="H777" s="0" t="s">
        <v>2170</v>
      </c>
      <c r="I777" s="0" t="s">
        <v>2170</v>
      </c>
      <c r="J777" s="0" t="s">
        <v>2170</v>
      </c>
      <c r="K777" s="0" t="s">
        <v>2170</v>
      </c>
      <c r="L777" s="0" t="s">
        <v>2170</v>
      </c>
      <c r="M777" s="0" t="s">
        <v>2170</v>
      </c>
      <c r="N777" s="0" t="n">
        <f aca="false">FALSE()</f>
        <v>0</v>
      </c>
      <c r="O777" s="0" t="s">
        <v>23299</v>
      </c>
      <c r="P777" s="0" t="s">
        <v>17780</v>
      </c>
      <c r="Q777" s="0" t="n">
        <v>4</v>
      </c>
      <c r="R777" s="380" t="n">
        <v>46700.125</v>
      </c>
      <c r="S777" s="223" t="n">
        <v>1000</v>
      </c>
      <c r="T777" s="0" t="s">
        <v>2132</v>
      </c>
      <c r="U777" s="380" t="n">
        <v>45590.125</v>
      </c>
      <c r="V777" s="380" t="n">
        <v>45608.125</v>
      </c>
      <c r="W777" s="0" t="s">
        <v>2132</v>
      </c>
      <c r="X777" s="0" t="s">
        <v>23300</v>
      </c>
      <c r="Y777" s="0" t="s">
        <v>601</v>
      </c>
      <c r="Z777" s="0" t="s">
        <v>2602</v>
      </c>
      <c r="AA777" s="0" t="s">
        <v>610</v>
      </c>
      <c r="AB777" s="0" t="s">
        <v>17781</v>
      </c>
      <c r="AC777" s="0" t="n">
        <v>1000000</v>
      </c>
      <c r="AD777" s="0" t="n">
        <v>1000000</v>
      </c>
      <c r="AE777" s="0" t="n">
        <v>5</v>
      </c>
      <c r="AF777" s="0" t="n">
        <f aca="false">FALSE()</f>
        <v>0</v>
      </c>
      <c r="AG777" s="0" t="n">
        <f aca="false">TRUE()</f>
        <v>1</v>
      </c>
      <c r="AH777" s="0" t="n">
        <f aca="false">TRUE()</f>
        <v>1</v>
      </c>
      <c r="AI777" s="0" t="n">
        <f aca="false">TRUE()</f>
        <v>1</v>
      </c>
      <c r="AJ777" s="0" t="n">
        <f aca="false">FALSE()</f>
        <v>0</v>
      </c>
      <c r="AK777" s="0" t="n">
        <f aca="false">FALSE()</f>
        <v>0</v>
      </c>
      <c r="AL777" s="0" t="s">
        <v>2129</v>
      </c>
      <c r="AM777" s="0" t="n">
        <f aca="false">TRUE()</f>
        <v>1</v>
      </c>
      <c r="AN777" s="0" t="s">
        <v>23301</v>
      </c>
      <c r="AO777" s="0" t="n">
        <v>1</v>
      </c>
      <c r="AP777" s="0" t="s">
        <v>23302</v>
      </c>
      <c r="AQ777" s="0" t="s">
        <v>23303</v>
      </c>
      <c r="AR777" s="0" t="n">
        <f aca="false">TRUE()</f>
        <v>1</v>
      </c>
      <c r="AS777" s="0" t="n">
        <f aca="false">FALSE()</f>
        <v>0</v>
      </c>
      <c r="AT777" s="0" t="n">
        <f aca="false">FALSE()</f>
        <v>0</v>
      </c>
      <c r="AU777" s="0" t="n">
        <f aca="false">FALSE()</f>
        <v>0</v>
      </c>
      <c r="AV777" s="0" t="n">
        <f aca="false">FALSE()</f>
        <v>0</v>
      </c>
      <c r="AW777" s="0" t="n">
        <f aca="false">TRUE()</f>
        <v>1</v>
      </c>
      <c r="AX777" s="380" t="n">
        <v>45608.6881944445</v>
      </c>
      <c r="AY777" s="380" t="n">
        <v>45608.125</v>
      </c>
      <c r="AZ777" s="0" t="n">
        <v>2</v>
      </c>
      <c r="BA777" s="0" t="s">
        <v>19248</v>
      </c>
      <c r="BB777" s="0" t="n">
        <v>0</v>
      </c>
      <c r="BC777" s="380" t="n">
        <v>25569.125</v>
      </c>
      <c r="BD777" s="0" t="s">
        <v>2170</v>
      </c>
      <c r="BE777" s="0" t="s">
        <v>2170</v>
      </c>
      <c r="BF777" s="0" t="s">
        <v>17868</v>
      </c>
    </row>
    <row r="778" customFormat="false" ht="15" hidden="false" customHeight="false" outlineLevel="0" collapsed="false">
      <c r="A778" s="0" t="s">
        <v>23304</v>
      </c>
      <c r="B778" s="0" t="s">
        <v>23305</v>
      </c>
      <c r="C778" s="0" t="s">
        <v>23304</v>
      </c>
      <c r="D778" s="0" t="s">
        <v>2133</v>
      </c>
      <c r="E778" s="0" t="s">
        <v>23304</v>
      </c>
      <c r="F778" s="0" t="n">
        <v>1</v>
      </c>
      <c r="G778" s="0" t="s">
        <v>434</v>
      </c>
      <c r="H778" s="0" t="s">
        <v>2596</v>
      </c>
      <c r="I778" s="0" t="s">
        <v>2596</v>
      </c>
      <c r="J778" s="0" t="s">
        <v>2600</v>
      </c>
      <c r="K778" s="0" t="s">
        <v>2170</v>
      </c>
      <c r="L778" s="0" t="s">
        <v>2600</v>
      </c>
      <c r="M778" s="0" t="s">
        <v>2170</v>
      </c>
      <c r="N778" s="0" t="n">
        <f aca="false">FALSE()</f>
        <v>0</v>
      </c>
      <c r="O778" s="0" t="s">
        <v>23306</v>
      </c>
      <c r="P778" s="0" t="s">
        <v>17838</v>
      </c>
      <c r="Q778" s="0" t="n">
        <v>12</v>
      </c>
      <c r="R778" s="380" t="n">
        <v>46967.125</v>
      </c>
      <c r="S778" s="223" t="n">
        <v>100</v>
      </c>
      <c r="T778" s="0" t="s">
        <v>17929</v>
      </c>
      <c r="U778" s="380" t="n">
        <v>45701.125</v>
      </c>
      <c r="V778" s="380" t="n">
        <v>45707.125</v>
      </c>
      <c r="W778" s="0" t="s">
        <v>17929</v>
      </c>
      <c r="X778" s="0" t="s">
        <v>23307</v>
      </c>
      <c r="AA778" s="0" t="s">
        <v>2114</v>
      </c>
      <c r="AB778" s="0" t="s">
        <v>17781</v>
      </c>
      <c r="AC778" s="0" t="n">
        <v>6000000</v>
      </c>
      <c r="AD778" s="0" t="n">
        <v>3500000</v>
      </c>
      <c r="AE778" s="0" t="n">
        <v>5</v>
      </c>
      <c r="AF778" s="0" t="n">
        <f aca="false">FALSE()</f>
        <v>0</v>
      </c>
      <c r="AG778" s="0" t="n">
        <f aca="false">TRUE()</f>
        <v>1</v>
      </c>
      <c r="AH778" s="0" t="n">
        <f aca="false">TRUE()</f>
        <v>1</v>
      </c>
      <c r="AI778" s="0" t="n">
        <f aca="false">FALSE()</f>
        <v>0</v>
      </c>
      <c r="AJ778" s="0" t="n">
        <f aca="false">FALSE()</f>
        <v>0</v>
      </c>
      <c r="AK778" s="0" t="n">
        <f aca="false">FALSE()</f>
        <v>0</v>
      </c>
      <c r="AL778" s="0" t="s">
        <v>3129</v>
      </c>
      <c r="AM778" s="0" t="n">
        <f aca="false">TRUE()</f>
        <v>1</v>
      </c>
      <c r="AN778" s="0" t="s">
        <v>23308</v>
      </c>
      <c r="AO778" s="0" t="n">
        <v>1</v>
      </c>
      <c r="AP778" s="0" t="s">
        <v>23309</v>
      </c>
      <c r="AQ778" s="0" t="s">
        <v>23310</v>
      </c>
      <c r="AR778" s="0" t="n">
        <f aca="false">TRUE()</f>
        <v>1</v>
      </c>
      <c r="AS778" s="0" t="n">
        <f aca="false">FALSE()</f>
        <v>0</v>
      </c>
      <c r="AT778" s="0" t="n">
        <f aca="false">FALSE()</f>
        <v>0</v>
      </c>
      <c r="AU778" s="0" t="n">
        <f aca="false">FALSE()</f>
        <v>0</v>
      </c>
      <c r="AV778" s="0" t="n">
        <f aca="false">FALSE()</f>
        <v>0</v>
      </c>
      <c r="AW778" s="0" t="n">
        <f aca="false">TRUE()</f>
        <v>1</v>
      </c>
      <c r="AX778" s="380" t="n">
        <v>45707.6145833333</v>
      </c>
      <c r="AY778" s="380" t="n">
        <v>45707.125</v>
      </c>
      <c r="AZ778" s="0" t="n">
        <v>1</v>
      </c>
      <c r="BA778" s="0" t="s">
        <v>20069</v>
      </c>
      <c r="BB778" s="0" t="n">
        <v>1</v>
      </c>
      <c r="BC778" s="380" t="n">
        <v>25569.125</v>
      </c>
      <c r="BD778" s="0" t="s">
        <v>2600</v>
      </c>
      <c r="BE778" s="0" t="s">
        <v>2170</v>
      </c>
      <c r="BF778" s="0" t="s">
        <v>2118</v>
      </c>
    </row>
    <row r="779" customFormat="false" ht="15" hidden="false" customHeight="false" outlineLevel="0" collapsed="false">
      <c r="A779" s="0" t="s">
        <v>23311</v>
      </c>
      <c r="B779" s="0" t="s">
        <v>23312</v>
      </c>
      <c r="C779" s="0" t="s">
        <v>23311</v>
      </c>
      <c r="D779" s="0" t="s">
        <v>2133</v>
      </c>
      <c r="E779" s="0" t="s">
        <v>23311</v>
      </c>
      <c r="F779" s="0" t="n">
        <v>1</v>
      </c>
      <c r="G779" s="0" t="s">
        <v>434</v>
      </c>
      <c r="H779" s="0" t="s">
        <v>2170</v>
      </c>
      <c r="I779" s="0" t="s">
        <v>2170</v>
      </c>
      <c r="J779" s="0" t="s">
        <v>2170</v>
      </c>
      <c r="K779" s="0" t="s">
        <v>2170</v>
      </c>
      <c r="L779" s="0" t="s">
        <v>2170</v>
      </c>
      <c r="M779" s="0" t="s">
        <v>2170</v>
      </c>
      <c r="N779" s="0" t="n">
        <f aca="false">FALSE()</f>
        <v>0</v>
      </c>
      <c r="O779" s="0" t="s">
        <v>23313</v>
      </c>
      <c r="P779" s="0" t="s">
        <v>17780</v>
      </c>
      <c r="Q779" s="0" t="n">
        <v>4</v>
      </c>
      <c r="R779" s="380" t="n">
        <v>46646.125</v>
      </c>
      <c r="S779" s="223" t="n">
        <v>1000</v>
      </c>
      <c r="T779" s="0" t="s">
        <v>2132</v>
      </c>
      <c r="U779" s="380" t="n">
        <v>45538.125</v>
      </c>
      <c r="V779" s="380" t="n">
        <v>45554.125</v>
      </c>
      <c r="W779" s="0" t="s">
        <v>2132</v>
      </c>
      <c r="X779" s="0" t="s">
        <v>23314</v>
      </c>
      <c r="Y779" s="0" t="s">
        <v>601</v>
      </c>
      <c r="Z779" s="0" t="s">
        <v>2602</v>
      </c>
      <c r="AA779" s="0" t="s">
        <v>2891</v>
      </c>
      <c r="AB779" s="0" t="s">
        <v>17781</v>
      </c>
      <c r="AC779" s="0" t="n">
        <v>100000</v>
      </c>
      <c r="AD779" s="0" t="n">
        <v>100000</v>
      </c>
      <c r="AE779" s="0" t="n">
        <v>5</v>
      </c>
      <c r="AF779" s="0" t="n">
        <f aca="false">FALSE()</f>
        <v>0</v>
      </c>
      <c r="AG779" s="0" t="n">
        <f aca="false">TRUE()</f>
        <v>1</v>
      </c>
      <c r="AH779" s="0" t="n">
        <f aca="false">TRUE()</f>
        <v>1</v>
      </c>
      <c r="AI779" s="0" t="n">
        <f aca="false">FALSE()</f>
        <v>0</v>
      </c>
      <c r="AJ779" s="0" t="n">
        <f aca="false">FALSE()</f>
        <v>0</v>
      </c>
      <c r="AK779" s="0" t="n">
        <f aca="false">FALSE()</f>
        <v>0</v>
      </c>
      <c r="AL779" s="0" t="s">
        <v>2129</v>
      </c>
      <c r="AM779" s="0" t="n">
        <f aca="false">TRUE()</f>
        <v>1</v>
      </c>
      <c r="AN779" s="0" t="s">
        <v>23315</v>
      </c>
      <c r="AO779" s="0" t="n">
        <v>1</v>
      </c>
      <c r="AP779" s="0" t="s">
        <v>23316</v>
      </c>
      <c r="AQ779" s="0" t="s">
        <v>23317</v>
      </c>
      <c r="AR779" s="0" t="n">
        <f aca="false">TRUE()</f>
        <v>1</v>
      </c>
      <c r="AS779" s="0" t="n">
        <f aca="false">FALSE()</f>
        <v>0</v>
      </c>
      <c r="AT779" s="0" t="n">
        <f aca="false">FALSE()</f>
        <v>0</v>
      </c>
      <c r="AU779" s="0" t="n">
        <f aca="false">FALSE()</f>
        <v>0</v>
      </c>
      <c r="AV779" s="0" t="n">
        <f aca="false">FALSE()</f>
        <v>0</v>
      </c>
      <c r="AW779" s="0" t="n">
        <f aca="false">TRUE()</f>
        <v>1</v>
      </c>
      <c r="AX779" s="380" t="n">
        <v>45554.6895833333</v>
      </c>
      <c r="AY779" s="380" t="n">
        <v>45554.125</v>
      </c>
      <c r="AZ779" s="0" t="n">
        <v>3</v>
      </c>
      <c r="BA779" s="0" t="s">
        <v>23318</v>
      </c>
      <c r="BB779" s="0" t="n">
        <v>0</v>
      </c>
      <c r="BC779" s="380" t="n">
        <v>46100.125</v>
      </c>
      <c r="BD779" s="0" t="s">
        <v>2170</v>
      </c>
      <c r="BE779" s="0" t="s">
        <v>2170</v>
      </c>
      <c r="BF779" s="0" t="s">
        <v>604</v>
      </c>
    </row>
    <row r="780" customFormat="false" ht="15" hidden="false" customHeight="false" outlineLevel="0" collapsed="false">
      <c r="A780" s="0" t="s">
        <v>23319</v>
      </c>
      <c r="B780" s="0" t="s">
        <v>23320</v>
      </c>
      <c r="C780" s="0" t="s">
        <v>23319</v>
      </c>
      <c r="D780" s="0" t="s">
        <v>2133</v>
      </c>
      <c r="E780" s="0" t="s">
        <v>23319</v>
      </c>
      <c r="F780" s="0" t="n">
        <v>1</v>
      </c>
      <c r="G780" s="0" t="s">
        <v>434</v>
      </c>
      <c r="H780" s="0" t="s">
        <v>2170</v>
      </c>
      <c r="I780" s="0" t="s">
        <v>2170</v>
      </c>
      <c r="J780" s="0" t="s">
        <v>2170</v>
      </c>
      <c r="K780" s="0" t="s">
        <v>2170</v>
      </c>
      <c r="L780" s="0" t="s">
        <v>2170</v>
      </c>
      <c r="M780" s="0" t="s">
        <v>2170</v>
      </c>
      <c r="N780" s="0" t="n">
        <f aca="false">FALSE()</f>
        <v>0</v>
      </c>
      <c r="O780" s="0" t="s">
        <v>23321</v>
      </c>
      <c r="P780" s="0" t="s">
        <v>17780</v>
      </c>
      <c r="Q780" s="0" t="n">
        <v>2</v>
      </c>
      <c r="R780" s="380" t="n">
        <v>47374.125</v>
      </c>
      <c r="S780" s="223" t="n">
        <v>1000</v>
      </c>
      <c r="T780" s="0" t="s">
        <v>2132</v>
      </c>
      <c r="U780" s="380" t="n">
        <v>43733.125</v>
      </c>
      <c r="V780" s="380" t="n">
        <v>43734.125</v>
      </c>
      <c r="W780" s="0" t="s">
        <v>2132</v>
      </c>
      <c r="X780" s="0" t="s">
        <v>23322</v>
      </c>
      <c r="Y780" s="0" t="s">
        <v>601</v>
      </c>
      <c r="Z780" s="0" t="s">
        <v>2602</v>
      </c>
      <c r="AA780" s="0" t="s">
        <v>2115</v>
      </c>
      <c r="AB780" s="0" t="s">
        <v>17848</v>
      </c>
      <c r="AC780" s="0" t="n">
        <v>21000000</v>
      </c>
      <c r="AD780" s="0" t="n">
        <v>21000000</v>
      </c>
      <c r="AE780" s="0" t="n">
        <v>5</v>
      </c>
      <c r="AF780" s="0" t="n">
        <f aca="false">FALSE()</f>
        <v>0</v>
      </c>
      <c r="AG780" s="0" t="n">
        <f aca="false">TRUE()</f>
        <v>1</v>
      </c>
      <c r="AH780" s="0" t="n">
        <f aca="false">TRUE()</f>
        <v>1</v>
      </c>
      <c r="AI780" s="0" t="n">
        <f aca="false">FALSE()</f>
        <v>0</v>
      </c>
      <c r="AJ780" s="0" t="n">
        <f aca="false">FALSE()</f>
        <v>0</v>
      </c>
      <c r="AK780" s="0" t="n">
        <f aca="false">FALSE()</f>
        <v>0</v>
      </c>
      <c r="AL780" s="0" t="s">
        <v>2129</v>
      </c>
      <c r="AM780" s="0" t="n">
        <f aca="false">TRUE()</f>
        <v>1</v>
      </c>
      <c r="AN780" s="0" t="s">
        <v>23323</v>
      </c>
      <c r="AO780" s="0" t="n">
        <v>1</v>
      </c>
      <c r="AP780" s="0" t="s">
        <v>23324</v>
      </c>
      <c r="AQ780" s="0" t="s">
        <v>23325</v>
      </c>
      <c r="AR780" s="0" t="n">
        <f aca="false">TRUE()</f>
        <v>1</v>
      </c>
      <c r="AS780" s="0" t="n">
        <f aca="false">FALSE()</f>
        <v>0</v>
      </c>
      <c r="AT780" s="0" t="n">
        <f aca="false">FALSE()</f>
        <v>0</v>
      </c>
      <c r="AU780" s="0" t="n">
        <f aca="false">FALSE()</f>
        <v>0</v>
      </c>
      <c r="AV780" s="0" t="n">
        <f aca="false">FALSE()</f>
        <v>0</v>
      </c>
      <c r="AW780" s="0" t="n">
        <f aca="false">FALSE()</f>
        <v>0</v>
      </c>
      <c r="AX780" s="380" t="n">
        <v>43795.7215277778</v>
      </c>
      <c r="AY780" s="380" t="n">
        <v>43795.4166666667</v>
      </c>
      <c r="AZ780" s="0" t="n">
        <v>1</v>
      </c>
      <c r="BA780" s="0" t="s">
        <v>19914</v>
      </c>
      <c r="BB780" s="0" t="n">
        <v>0</v>
      </c>
      <c r="BC780" s="380" t="n">
        <v>46100.125</v>
      </c>
      <c r="BD780" s="0" t="s">
        <v>2170</v>
      </c>
      <c r="BE780" s="0" t="s">
        <v>2170</v>
      </c>
      <c r="BF780" s="0" t="s">
        <v>2118</v>
      </c>
    </row>
    <row r="781" customFormat="false" ht="15" hidden="false" customHeight="false" outlineLevel="0" collapsed="false">
      <c r="A781" s="0" t="s">
        <v>23326</v>
      </c>
      <c r="B781" s="0" t="s">
        <v>23327</v>
      </c>
      <c r="C781" s="0" t="s">
        <v>23326</v>
      </c>
      <c r="D781" s="0" t="s">
        <v>2133</v>
      </c>
      <c r="E781" s="0" t="s">
        <v>23326</v>
      </c>
      <c r="F781" s="0" t="n">
        <v>1</v>
      </c>
      <c r="G781" s="0" t="s">
        <v>434</v>
      </c>
      <c r="H781" s="0" t="s">
        <v>2170</v>
      </c>
      <c r="I781" s="0" t="s">
        <v>2170</v>
      </c>
      <c r="J781" s="0" t="s">
        <v>2170</v>
      </c>
      <c r="K781" s="0" t="s">
        <v>2170</v>
      </c>
      <c r="L781" s="0" t="s">
        <v>2170</v>
      </c>
      <c r="M781" s="0" t="s">
        <v>2170</v>
      </c>
      <c r="N781" s="0" t="n">
        <f aca="false">FALSE()</f>
        <v>0</v>
      </c>
      <c r="O781" s="0" t="s">
        <v>23328</v>
      </c>
      <c r="P781" s="0" t="s">
        <v>17780</v>
      </c>
      <c r="Q781" s="0" t="n">
        <v>12</v>
      </c>
      <c r="R781" s="380" t="n">
        <v>46604.125</v>
      </c>
      <c r="S781" s="223" t="n">
        <v>1000</v>
      </c>
      <c r="T781" s="0" t="s">
        <v>2132</v>
      </c>
      <c r="U781" s="380" t="n">
        <v>45517.125</v>
      </c>
      <c r="V781" s="380" t="n">
        <v>45524.125</v>
      </c>
      <c r="W781" s="0" t="s">
        <v>2132</v>
      </c>
      <c r="X781" s="0" t="s">
        <v>20207</v>
      </c>
      <c r="Y781" s="0" t="s">
        <v>601</v>
      </c>
      <c r="Z781" s="0" t="s">
        <v>2602</v>
      </c>
      <c r="AA781" s="0" t="s">
        <v>2365</v>
      </c>
      <c r="AB781" s="0" t="s">
        <v>17781</v>
      </c>
      <c r="AC781" s="0" t="n">
        <v>4000000</v>
      </c>
      <c r="AD781" s="0" t="n">
        <v>4000000</v>
      </c>
      <c r="AE781" s="0" t="n">
        <v>5</v>
      </c>
      <c r="AF781" s="0" t="n">
        <f aca="false">FALSE()</f>
        <v>0</v>
      </c>
      <c r="AG781" s="0" t="n">
        <f aca="false">TRUE()</f>
        <v>1</v>
      </c>
      <c r="AH781" s="0" t="n">
        <f aca="false">TRUE()</f>
        <v>1</v>
      </c>
      <c r="AI781" s="0" t="n">
        <f aca="false">TRUE()</f>
        <v>1</v>
      </c>
      <c r="AJ781" s="0" t="n">
        <f aca="false">FALSE()</f>
        <v>0</v>
      </c>
      <c r="AK781" s="0" t="n">
        <f aca="false">FALSE()</f>
        <v>0</v>
      </c>
      <c r="AL781" s="0" t="s">
        <v>2129</v>
      </c>
      <c r="AM781" s="0" t="n">
        <f aca="false">TRUE()</f>
        <v>1</v>
      </c>
      <c r="AN781" s="0" t="s">
        <v>23329</v>
      </c>
      <c r="AO781" s="0" t="n">
        <v>1</v>
      </c>
      <c r="AP781" s="0" t="s">
        <v>23330</v>
      </c>
      <c r="AQ781" s="0" t="s">
        <v>23331</v>
      </c>
      <c r="AR781" s="0" t="n">
        <f aca="false">TRUE()</f>
        <v>1</v>
      </c>
      <c r="AS781" s="0" t="n">
        <f aca="false">FALSE()</f>
        <v>0</v>
      </c>
      <c r="AT781" s="0" t="n">
        <f aca="false">FALSE()</f>
        <v>0</v>
      </c>
      <c r="AU781" s="0" t="n">
        <f aca="false">FALSE()</f>
        <v>0</v>
      </c>
      <c r="AV781" s="0" t="n">
        <f aca="false">FALSE()</f>
        <v>0</v>
      </c>
      <c r="AW781" s="0" t="n">
        <f aca="false">TRUE()</f>
        <v>1</v>
      </c>
      <c r="AX781" s="380" t="n">
        <v>45524.6159722222</v>
      </c>
      <c r="AY781" s="380" t="n">
        <v>45524.125</v>
      </c>
      <c r="AZ781" s="0" t="n">
        <v>0</v>
      </c>
      <c r="BA781" s="0" t="s">
        <v>16426</v>
      </c>
      <c r="BB781" s="0" t="n">
        <v>0</v>
      </c>
      <c r="BC781" s="380" t="n">
        <v>25569.125</v>
      </c>
      <c r="BD781" s="0" t="s">
        <v>2170</v>
      </c>
      <c r="BE781" s="0" t="s">
        <v>2170</v>
      </c>
      <c r="BF781" s="0" t="s">
        <v>17868</v>
      </c>
    </row>
    <row r="782" customFormat="false" ht="15" hidden="false" customHeight="false" outlineLevel="0" collapsed="false">
      <c r="A782" s="0" t="s">
        <v>23332</v>
      </c>
      <c r="B782" s="0" t="s">
        <v>23333</v>
      </c>
      <c r="C782" s="0" t="s">
        <v>23332</v>
      </c>
      <c r="D782" s="0" t="s">
        <v>2133</v>
      </c>
      <c r="E782" s="0" t="s">
        <v>23332</v>
      </c>
      <c r="F782" s="0" t="n">
        <v>1</v>
      </c>
      <c r="G782" s="0" t="s">
        <v>434</v>
      </c>
      <c r="H782" s="0" t="s">
        <v>2170</v>
      </c>
      <c r="I782" s="0" t="s">
        <v>2170</v>
      </c>
      <c r="J782" s="0" t="s">
        <v>2170</v>
      </c>
      <c r="K782" s="0" t="s">
        <v>2170</v>
      </c>
      <c r="L782" s="0" t="s">
        <v>2170</v>
      </c>
      <c r="M782" s="0" t="s">
        <v>2170</v>
      </c>
      <c r="N782" s="0" t="n">
        <f aca="false">FALSE()</f>
        <v>0</v>
      </c>
      <c r="O782" s="0" t="s">
        <v>23334</v>
      </c>
      <c r="P782" s="0" t="s">
        <v>17780</v>
      </c>
      <c r="Q782" s="0" t="n">
        <v>12</v>
      </c>
      <c r="R782" s="380" t="n">
        <v>47617.125</v>
      </c>
      <c r="S782" s="223" t="n">
        <v>1000</v>
      </c>
      <c r="T782" s="0" t="s">
        <v>2132</v>
      </c>
      <c r="U782" s="380" t="n">
        <v>45800.125</v>
      </c>
      <c r="V782" s="380" t="n">
        <v>45817.125</v>
      </c>
      <c r="W782" s="0" t="s">
        <v>2132</v>
      </c>
      <c r="X782" s="0" t="s">
        <v>23335</v>
      </c>
      <c r="Y782" s="0" t="s">
        <v>601</v>
      </c>
      <c r="Z782" s="0" t="s">
        <v>2602</v>
      </c>
      <c r="AA782" s="0" t="s">
        <v>2891</v>
      </c>
      <c r="AB782" s="0" t="s">
        <v>17781</v>
      </c>
      <c r="AC782" s="0" t="n">
        <v>40861</v>
      </c>
      <c r="AD782" s="0" t="n">
        <v>150000</v>
      </c>
      <c r="AE782" s="0" t="n">
        <v>5</v>
      </c>
      <c r="AF782" s="0" t="n">
        <f aca="false">FALSE()</f>
        <v>0</v>
      </c>
      <c r="AG782" s="0" t="n">
        <f aca="false">TRUE()</f>
        <v>1</v>
      </c>
      <c r="AH782" s="0" t="n">
        <f aca="false">TRUE()</f>
        <v>1</v>
      </c>
      <c r="AI782" s="0" t="n">
        <f aca="false">FALSE()</f>
        <v>0</v>
      </c>
      <c r="AJ782" s="0" t="n">
        <f aca="false">FALSE()</f>
        <v>0</v>
      </c>
      <c r="AK782" s="0" t="n">
        <f aca="false">FALSE()</f>
        <v>0</v>
      </c>
      <c r="AL782" s="0" t="s">
        <v>2129</v>
      </c>
      <c r="AM782" s="0" t="n">
        <f aca="false">TRUE()</f>
        <v>1</v>
      </c>
      <c r="AN782" s="0" t="s">
        <v>23336</v>
      </c>
      <c r="AO782" s="0" t="n">
        <v>1</v>
      </c>
      <c r="AP782" s="0" t="s">
        <v>23337</v>
      </c>
      <c r="AQ782" s="0" t="s">
        <v>23338</v>
      </c>
      <c r="AR782" s="0" t="n">
        <f aca="false">TRUE()</f>
        <v>1</v>
      </c>
      <c r="AS782" s="0" t="n">
        <f aca="false">FALSE()</f>
        <v>0</v>
      </c>
      <c r="AT782" s="0" t="n">
        <f aca="false">FALSE()</f>
        <v>0</v>
      </c>
      <c r="AU782" s="0" t="n">
        <f aca="false">FALSE()</f>
        <v>0</v>
      </c>
      <c r="AV782" s="0" t="n">
        <f aca="false">FALSE()</f>
        <v>0</v>
      </c>
      <c r="AW782" s="0" t="n">
        <f aca="false">TRUE()</f>
        <v>1</v>
      </c>
      <c r="AX782" s="380" t="n">
        <v>25569.125</v>
      </c>
      <c r="AY782" s="380" t="n">
        <v>25569.125</v>
      </c>
      <c r="AZ782" s="0" t="n">
        <v>3</v>
      </c>
      <c r="BA782" s="0" t="s">
        <v>21422</v>
      </c>
      <c r="BB782" s="0" t="n">
        <v>0</v>
      </c>
      <c r="BC782" s="380" t="n">
        <v>25569.125</v>
      </c>
      <c r="BD782" s="0" t="s">
        <v>2170</v>
      </c>
      <c r="BE782" s="0" t="s">
        <v>2170</v>
      </c>
      <c r="BF782" s="0" t="s">
        <v>604</v>
      </c>
    </row>
    <row r="783" customFormat="false" ht="15" hidden="false" customHeight="false" outlineLevel="0" collapsed="false">
      <c r="A783" s="0" t="s">
        <v>23339</v>
      </c>
      <c r="B783" s="0" t="s">
        <v>23340</v>
      </c>
      <c r="C783" s="0" t="s">
        <v>23339</v>
      </c>
      <c r="D783" s="0" t="s">
        <v>2133</v>
      </c>
      <c r="E783" s="0" t="s">
        <v>23339</v>
      </c>
      <c r="F783" s="0" t="n">
        <v>1</v>
      </c>
      <c r="G783" s="0" t="s">
        <v>434</v>
      </c>
      <c r="H783" s="0" t="s">
        <v>2596</v>
      </c>
      <c r="I783" s="0" t="s">
        <v>2596</v>
      </c>
      <c r="J783" s="0" t="s">
        <v>2598</v>
      </c>
      <c r="K783" s="0" t="s">
        <v>2170</v>
      </c>
      <c r="L783" s="0" t="s">
        <v>2600</v>
      </c>
      <c r="M783" s="0" t="s">
        <v>2170</v>
      </c>
      <c r="N783" s="0" t="n">
        <f aca="false">FALSE()</f>
        <v>0</v>
      </c>
      <c r="O783" s="0" t="s">
        <v>23341</v>
      </c>
      <c r="P783" s="0" t="s">
        <v>17780</v>
      </c>
      <c r="Q783" s="0" t="n">
        <v>12</v>
      </c>
      <c r="R783" s="380" t="n">
        <v>46817.125</v>
      </c>
      <c r="S783" s="223" t="n">
        <v>1000</v>
      </c>
      <c r="T783" s="0" t="s">
        <v>2132</v>
      </c>
      <c r="U783" s="380" t="n">
        <v>45729.125</v>
      </c>
      <c r="V783" s="380" t="n">
        <v>45737.125</v>
      </c>
      <c r="W783" s="0" t="s">
        <v>2132</v>
      </c>
      <c r="X783" s="0" t="s">
        <v>23342</v>
      </c>
      <c r="Y783" s="0" t="s">
        <v>601</v>
      </c>
      <c r="Z783" s="0" t="s">
        <v>2602</v>
      </c>
      <c r="AA783" s="0" t="s">
        <v>2330</v>
      </c>
      <c r="AB783" s="0" t="s">
        <v>17781</v>
      </c>
      <c r="AC783" s="0" t="n">
        <v>6000000</v>
      </c>
      <c r="AD783" s="0" t="n">
        <v>6000000</v>
      </c>
      <c r="AE783" s="0" t="n">
        <v>5</v>
      </c>
      <c r="AF783" s="0" t="n">
        <f aca="false">FALSE()</f>
        <v>0</v>
      </c>
      <c r="AG783" s="0" t="n">
        <f aca="false">TRUE()</f>
        <v>1</v>
      </c>
      <c r="AH783" s="0" t="n">
        <f aca="false">TRUE()</f>
        <v>1</v>
      </c>
      <c r="AI783" s="0" t="n">
        <f aca="false">FALSE()</f>
        <v>0</v>
      </c>
      <c r="AJ783" s="0" t="n">
        <f aca="false">FALSE()</f>
        <v>0</v>
      </c>
      <c r="AK783" s="0" t="n">
        <f aca="false">FALSE()</f>
        <v>0</v>
      </c>
      <c r="AL783" s="0" t="s">
        <v>2129</v>
      </c>
      <c r="AM783" s="0" t="n">
        <f aca="false">TRUE()</f>
        <v>1</v>
      </c>
      <c r="AN783" s="0" t="s">
        <v>23343</v>
      </c>
      <c r="AO783" s="0" t="n">
        <v>1</v>
      </c>
      <c r="AP783" s="0" t="s">
        <v>23344</v>
      </c>
      <c r="AQ783" s="0" t="s">
        <v>23345</v>
      </c>
      <c r="AR783" s="0" t="n">
        <f aca="false">TRUE()</f>
        <v>1</v>
      </c>
      <c r="AS783" s="0" t="n">
        <f aca="false">FALSE()</f>
        <v>0</v>
      </c>
      <c r="AT783" s="0" t="n">
        <f aca="false">FALSE()</f>
        <v>0</v>
      </c>
      <c r="AU783" s="0" t="n">
        <f aca="false">FALSE()</f>
        <v>0</v>
      </c>
      <c r="AV783" s="0" t="n">
        <f aca="false">FALSE()</f>
        <v>0</v>
      </c>
      <c r="AW783" s="0" t="n">
        <f aca="false">TRUE()</f>
        <v>1</v>
      </c>
      <c r="AX783" s="380" t="n">
        <v>45737.6875</v>
      </c>
      <c r="AY783" s="380" t="n">
        <v>45737.125</v>
      </c>
      <c r="AZ783" s="0" t="n">
        <v>1</v>
      </c>
      <c r="BA783" s="0" t="s">
        <v>18008</v>
      </c>
      <c r="BB783" s="0" t="n">
        <v>0</v>
      </c>
      <c r="BC783" s="380" t="n">
        <v>25569.125</v>
      </c>
      <c r="BD783" s="0" t="s">
        <v>2598</v>
      </c>
      <c r="BE783" s="0" t="s">
        <v>2170</v>
      </c>
      <c r="BF783" s="0" t="s">
        <v>604</v>
      </c>
    </row>
    <row r="784" customFormat="false" ht="15" hidden="false" customHeight="false" outlineLevel="0" collapsed="false">
      <c r="A784" s="0" t="s">
        <v>23346</v>
      </c>
      <c r="B784" s="0" t="s">
        <v>23347</v>
      </c>
      <c r="C784" s="0" t="s">
        <v>23346</v>
      </c>
      <c r="D784" s="0" t="s">
        <v>2133</v>
      </c>
      <c r="E784" s="0" t="s">
        <v>23346</v>
      </c>
      <c r="F784" s="0" t="n">
        <v>1</v>
      </c>
      <c r="G784" s="0" t="s">
        <v>434</v>
      </c>
      <c r="H784" s="0" t="s">
        <v>2170</v>
      </c>
      <c r="I784" s="0" t="s">
        <v>2170</v>
      </c>
      <c r="J784" s="0" t="s">
        <v>2170</v>
      </c>
      <c r="K784" s="0" t="s">
        <v>2170</v>
      </c>
      <c r="L784" s="0" t="s">
        <v>2170</v>
      </c>
      <c r="M784" s="0" t="s">
        <v>2170</v>
      </c>
      <c r="N784" s="0" t="n">
        <f aca="false">FALSE()</f>
        <v>0</v>
      </c>
      <c r="O784" s="0" t="s">
        <v>23348</v>
      </c>
      <c r="P784" s="0" t="s">
        <v>17780</v>
      </c>
      <c r="Q784" s="0" t="n">
        <v>4</v>
      </c>
      <c r="R784" s="380" t="n">
        <v>46569.125</v>
      </c>
      <c r="S784" s="223" t="n">
        <v>500</v>
      </c>
      <c r="T784" s="0" t="s">
        <v>2132</v>
      </c>
      <c r="U784" s="380" t="n">
        <v>45098.125</v>
      </c>
      <c r="V784" s="380" t="n">
        <v>45113.125</v>
      </c>
      <c r="W784" s="0" t="s">
        <v>2132</v>
      </c>
      <c r="X784" s="0" t="s">
        <v>23349</v>
      </c>
      <c r="Y784" s="0" t="s">
        <v>601</v>
      </c>
      <c r="Z784" s="0" t="s">
        <v>2602</v>
      </c>
      <c r="AA784" s="0" t="s">
        <v>610</v>
      </c>
      <c r="AB784" s="0" t="s">
        <v>17781</v>
      </c>
      <c r="AC784" s="0" t="n">
        <v>200000</v>
      </c>
      <c r="AD784" s="0" t="n">
        <v>200000</v>
      </c>
      <c r="AE784" s="0" t="n">
        <v>5</v>
      </c>
      <c r="AF784" s="0" t="n">
        <f aca="false">FALSE()</f>
        <v>0</v>
      </c>
      <c r="AG784" s="0" t="n">
        <f aca="false">TRUE()</f>
        <v>1</v>
      </c>
      <c r="AH784" s="0" t="n">
        <f aca="false">TRUE()</f>
        <v>1</v>
      </c>
      <c r="AI784" s="0" t="n">
        <f aca="false">FALSE()</f>
        <v>0</v>
      </c>
      <c r="AJ784" s="0" t="n">
        <f aca="false">FALSE()</f>
        <v>0</v>
      </c>
      <c r="AK784" s="0" t="n">
        <f aca="false">TRUE()</f>
        <v>1</v>
      </c>
      <c r="AL784" s="0" t="s">
        <v>2129</v>
      </c>
      <c r="AM784" s="0" t="n">
        <f aca="false">TRUE()</f>
        <v>1</v>
      </c>
      <c r="AN784" s="0" t="s">
        <v>23350</v>
      </c>
      <c r="AO784" s="0" t="n">
        <v>1</v>
      </c>
      <c r="AP784" s="0" t="s">
        <v>23351</v>
      </c>
      <c r="AQ784" s="0" t="s">
        <v>23352</v>
      </c>
      <c r="AR784" s="0" t="n">
        <f aca="false">TRUE()</f>
        <v>1</v>
      </c>
      <c r="AS784" s="0" t="n">
        <f aca="false">FALSE()</f>
        <v>0</v>
      </c>
      <c r="AT784" s="0" t="n">
        <f aca="false">FALSE()</f>
        <v>0</v>
      </c>
      <c r="AU784" s="0" t="n">
        <f aca="false">FALSE()</f>
        <v>0</v>
      </c>
      <c r="AV784" s="0" t="n">
        <f aca="false">FALSE()</f>
        <v>0</v>
      </c>
      <c r="AW784" s="0" t="n">
        <f aca="false">FALSE()</f>
        <v>0</v>
      </c>
      <c r="AX784" s="380" t="n">
        <v>45113.6881944445</v>
      </c>
      <c r="AY784" s="380" t="n">
        <v>45113.4166666667</v>
      </c>
      <c r="AZ784" s="0" t="n">
        <v>3</v>
      </c>
      <c r="BA784" s="0" t="s">
        <v>21508</v>
      </c>
      <c r="BB784" s="0" t="n">
        <v>0</v>
      </c>
      <c r="BC784" s="380" t="n">
        <v>25569.125</v>
      </c>
      <c r="BD784" s="0" t="s">
        <v>2170</v>
      </c>
      <c r="BE784" s="0" t="s">
        <v>2170</v>
      </c>
      <c r="BF784" s="0" t="s">
        <v>604</v>
      </c>
    </row>
    <row r="785" customFormat="false" ht="15" hidden="false" customHeight="false" outlineLevel="0" collapsed="false">
      <c r="A785" s="0" t="s">
        <v>23353</v>
      </c>
      <c r="B785" s="0" t="s">
        <v>23354</v>
      </c>
      <c r="C785" s="0" t="s">
        <v>23353</v>
      </c>
      <c r="D785" s="0" t="s">
        <v>2133</v>
      </c>
      <c r="E785" s="0" t="s">
        <v>23353</v>
      </c>
      <c r="F785" s="0" t="n">
        <v>1</v>
      </c>
      <c r="G785" s="0" t="s">
        <v>434</v>
      </c>
      <c r="H785" s="0" t="s">
        <v>2596</v>
      </c>
      <c r="I785" s="0" t="s">
        <v>2596</v>
      </c>
      <c r="J785" s="0" t="s">
        <v>2599</v>
      </c>
      <c r="K785" s="0" t="s">
        <v>2170</v>
      </c>
      <c r="L785" s="0" t="s">
        <v>13583</v>
      </c>
      <c r="M785" s="0" t="s">
        <v>2170</v>
      </c>
      <c r="N785" s="0" t="n">
        <f aca="false">FALSE()</f>
        <v>0</v>
      </c>
      <c r="O785" s="0" t="s">
        <v>23355</v>
      </c>
      <c r="P785" s="0" t="s">
        <v>17838</v>
      </c>
      <c r="Q785" s="0" t="n">
        <v>12</v>
      </c>
      <c r="R785" s="380" t="n">
        <v>46792.125</v>
      </c>
      <c r="S785" s="223" t="n">
        <v>1000</v>
      </c>
      <c r="T785" s="0" t="s">
        <v>2132</v>
      </c>
      <c r="U785" s="380" t="n">
        <v>45526.125</v>
      </c>
      <c r="V785" s="380" t="n">
        <v>45532.125</v>
      </c>
      <c r="W785" s="0" t="s">
        <v>2132</v>
      </c>
      <c r="X785" s="0" t="s">
        <v>23356</v>
      </c>
      <c r="Y785" s="0" t="s">
        <v>601</v>
      </c>
      <c r="Z785" s="0" t="s">
        <v>2602</v>
      </c>
      <c r="AA785" s="0" t="s">
        <v>2574</v>
      </c>
      <c r="AB785" s="0" t="s">
        <v>17781</v>
      </c>
      <c r="AC785" s="0" t="n">
        <v>55000000</v>
      </c>
      <c r="AD785" s="0" t="n">
        <v>55000000</v>
      </c>
      <c r="AE785" s="0" t="n">
        <v>5</v>
      </c>
      <c r="AF785" s="0" t="n">
        <f aca="false">FALSE()</f>
        <v>0</v>
      </c>
      <c r="AG785" s="0" t="n">
        <f aca="false">TRUE()</f>
        <v>1</v>
      </c>
      <c r="AH785" s="0" t="n">
        <f aca="false">TRUE()</f>
        <v>1</v>
      </c>
      <c r="AI785" s="0" t="n">
        <f aca="false">TRUE()</f>
        <v>1</v>
      </c>
      <c r="AJ785" s="0" t="n">
        <f aca="false">FALSE()</f>
        <v>0</v>
      </c>
      <c r="AK785" s="0" t="n">
        <f aca="false">FALSE()</f>
        <v>0</v>
      </c>
      <c r="AL785" s="0" t="s">
        <v>2129</v>
      </c>
      <c r="AM785" s="0" t="n">
        <f aca="false">TRUE()</f>
        <v>1</v>
      </c>
      <c r="AN785" s="0" t="s">
        <v>23357</v>
      </c>
      <c r="AO785" s="0" t="n">
        <v>1</v>
      </c>
      <c r="AP785" s="0" t="s">
        <v>23358</v>
      </c>
      <c r="AQ785" s="0" t="s">
        <v>23359</v>
      </c>
      <c r="AR785" s="0" t="n">
        <f aca="false">TRUE()</f>
        <v>1</v>
      </c>
      <c r="AS785" s="0" t="n">
        <f aca="false">FALSE()</f>
        <v>0</v>
      </c>
      <c r="AT785" s="0" t="n">
        <f aca="false">FALSE()</f>
        <v>0</v>
      </c>
      <c r="AU785" s="0" t="n">
        <f aca="false">FALSE()</f>
        <v>0</v>
      </c>
      <c r="AV785" s="0" t="n">
        <f aca="false">FALSE()</f>
        <v>0</v>
      </c>
      <c r="AW785" s="0" t="n">
        <f aca="false">TRUE()</f>
        <v>1</v>
      </c>
      <c r="AX785" s="380" t="n">
        <v>45532.6145833333</v>
      </c>
      <c r="AY785" s="380" t="n">
        <v>45532.125</v>
      </c>
      <c r="AZ785" s="0" t="n">
        <v>1</v>
      </c>
      <c r="BA785" s="0" t="s">
        <v>8293</v>
      </c>
      <c r="BB785" s="0" t="n">
        <v>0</v>
      </c>
      <c r="BC785" s="380" t="n">
        <v>25569.125</v>
      </c>
      <c r="BD785" s="0" t="s">
        <v>2599</v>
      </c>
      <c r="BE785" s="0" t="s">
        <v>2170</v>
      </c>
      <c r="BF785" s="0" t="s">
        <v>17868</v>
      </c>
    </row>
    <row r="786" customFormat="false" ht="15" hidden="false" customHeight="false" outlineLevel="0" collapsed="false">
      <c r="A786" s="0" t="s">
        <v>23360</v>
      </c>
      <c r="B786" s="0" t="s">
        <v>23361</v>
      </c>
      <c r="C786" s="0" t="s">
        <v>23360</v>
      </c>
      <c r="D786" s="0" t="s">
        <v>2133</v>
      </c>
      <c r="E786" s="0" t="s">
        <v>23360</v>
      </c>
      <c r="F786" s="0" t="n">
        <v>1</v>
      </c>
      <c r="G786" s="0" t="s">
        <v>434</v>
      </c>
      <c r="H786" s="0" t="s">
        <v>2170</v>
      </c>
      <c r="I786" s="0" t="s">
        <v>2170</v>
      </c>
      <c r="J786" s="0" t="s">
        <v>2170</v>
      </c>
      <c r="K786" s="0" t="s">
        <v>2170</v>
      </c>
      <c r="L786" s="0" t="s">
        <v>2170</v>
      </c>
      <c r="M786" s="0" t="s">
        <v>2170</v>
      </c>
      <c r="N786" s="0" t="n">
        <f aca="false">FALSE()</f>
        <v>0</v>
      </c>
      <c r="O786" s="0" t="s">
        <v>23362</v>
      </c>
      <c r="P786" s="0" t="s">
        <v>17838</v>
      </c>
      <c r="Q786" s="0" t="n">
        <v>12</v>
      </c>
      <c r="R786" s="380" t="n">
        <v>46558.125</v>
      </c>
      <c r="S786" s="223" t="n">
        <v>1000</v>
      </c>
      <c r="T786" s="0" t="s">
        <v>2132</v>
      </c>
      <c r="U786" s="380" t="n">
        <v>45274.125</v>
      </c>
      <c r="V786" s="380" t="n">
        <v>45280.125</v>
      </c>
      <c r="W786" s="0" t="s">
        <v>2132</v>
      </c>
      <c r="X786" s="0" t="s">
        <v>20499</v>
      </c>
      <c r="Y786" s="0" t="s">
        <v>601</v>
      </c>
      <c r="Z786" s="0" t="s">
        <v>2602</v>
      </c>
      <c r="AA786" s="0" t="s">
        <v>610</v>
      </c>
      <c r="AB786" s="0" t="s">
        <v>17781</v>
      </c>
      <c r="AC786" s="0" t="n">
        <v>12696723</v>
      </c>
      <c r="AD786" s="0" t="n">
        <v>20000000</v>
      </c>
      <c r="AE786" s="0" t="n">
        <v>5</v>
      </c>
      <c r="AF786" s="0" t="n">
        <f aca="false">FALSE()</f>
        <v>0</v>
      </c>
      <c r="AG786" s="0" t="n">
        <f aca="false">TRUE()</f>
        <v>1</v>
      </c>
      <c r="AH786" s="0" t="n">
        <f aca="false">TRUE()</f>
        <v>1</v>
      </c>
      <c r="AI786" s="0" t="n">
        <f aca="false">TRUE()</f>
        <v>1</v>
      </c>
      <c r="AJ786" s="0" t="n">
        <f aca="false">FALSE()</f>
        <v>0</v>
      </c>
      <c r="AK786" s="0" t="n">
        <f aca="false">FALSE()</f>
        <v>0</v>
      </c>
      <c r="AL786" s="0" t="s">
        <v>2129</v>
      </c>
      <c r="AM786" s="0" t="n">
        <f aca="false">TRUE()</f>
        <v>1</v>
      </c>
      <c r="AN786" s="0" t="s">
        <v>23363</v>
      </c>
      <c r="AO786" s="0" t="n">
        <v>1</v>
      </c>
      <c r="AP786" s="0" t="s">
        <v>23364</v>
      </c>
      <c r="AQ786" s="0" t="s">
        <v>23365</v>
      </c>
      <c r="AR786" s="0" t="n">
        <f aca="false">TRUE()</f>
        <v>1</v>
      </c>
      <c r="AS786" s="0" t="n">
        <f aca="false">FALSE()</f>
        <v>0</v>
      </c>
      <c r="AT786" s="0" t="n">
        <f aca="false">FALSE()</f>
        <v>0</v>
      </c>
      <c r="AU786" s="0" t="n">
        <f aca="false">FALSE()</f>
        <v>0</v>
      </c>
      <c r="AV786" s="0" t="n">
        <f aca="false">FALSE()</f>
        <v>0</v>
      </c>
      <c r="AW786" s="0" t="n">
        <f aca="false">TRUE()</f>
        <v>1</v>
      </c>
      <c r="AX786" s="380" t="n">
        <v>45280.7194444445</v>
      </c>
      <c r="AY786" s="380" t="n">
        <v>45280.4166666667</v>
      </c>
      <c r="AZ786" s="0" t="n">
        <v>1</v>
      </c>
      <c r="BA786" s="0" t="s">
        <v>22074</v>
      </c>
      <c r="BB786" s="0" t="n">
        <v>0</v>
      </c>
      <c r="BC786" s="380" t="n">
        <v>25569.125</v>
      </c>
      <c r="BD786" s="0" t="s">
        <v>2170</v>
      </c>
      <c r="BE786" s="0" t="s">
        <v>2170</v>
      </c>
      <c r="BF786" s="0" t="s">
        <v>17868</v>
      </c>
    </row>
    <row r="787" customFormat="false" ht="15" hidden="false" customHeight="false" outlineLevel="0" collapsed="false">
      <c r="A787" s="0" t="s">
        <v>23366</v>
      </c>
      <c r="B787" s="0" t="s">
        <v>23367</v>
      </c>
      <c r="C787" s="0" t="s">
        <v>23366</v>
      </c>
      <c r="D787" s="0" t="s">
        <v>2133</v>
      </c>
      <c r="E787" s="0" t="s">
        <v>23366</v>
      </c>
      <c r="F787" s="0" t="n">
        <v>1</v>
      </c>
      <c r="G787" s="0" t="s">
        <v>434</v>
      </c>
      <c r="H787" s="0" t="s">
        <v>2170</v>
      </c>
      <c r="I787" s="0" t="s">
        <v>2170</v>
      </c>
      <c r="J787" s="0" t="s">
        <v>2170</v>
      </c>
      <c r="K787" s="0" t="s">
        <v>2170</v>
      </c>
      <c r="L787" s="0" t="s">
        <v>2170</v>
      </c>
      <c r="M787" s="0" t="s">
        <v>2170</v>
      </c>
      <c r="N787" s="0" t="n">
        <f aca="false">FALSE()</f>
        <v>0</v>
      </c>
      <c r="O787" s="0" t="s">
        <v>23368</v>
      </c>
      <c r="P787" s="0" t="s">
        <v>17780</v>
      </c>
      <c r="Q787" s="0" t="n">
        <v>12</v>
      </c>
      <c r="R787" s="380" t="n">
        <v>46627.125</v>
      </c>
      <c r="S787" s="223" t="n">
        <v>1000</v>
      </c>
      <c r="T787" s="0" t="s">
        <v>2132</v>
      </c>
      <c r="U787" s="380" t="n">
        <v>45541.125</v>
      </c>
      <c r="V787" s="380" t="n">
        <v>45547.125</v>
      </c>
      <c r="W787" s="0" t="s">
        <v>2132</v>
      </c>
      <c r="X787" s="0" t="s">
        <v>23369</v>
      </c>
      <c r="Y787" s="0" t="s">
        <v>601</v>
      </c>
      <c r="Z787" s="0" t="s">
        <v>2602</v>
      </c>
      <c r="AA787" s="0" t="s">
        <v>2115</v>
      </c>
      <c r="AB787" s="0" t="s">
        <v>17781</v>
      </c>
      <c r="AC787" s="0" t="n">
        <v>4000000</v>
      </c>
      <c r="AD787" s="0" t="n">
        <v>4000000</v>
      </c>
      <c r="AE787" s="0" t="n">
        <v>5</v>
      </c>
      <c r="AF787" s="0" t="n">
        <f aca="false">FALSE()</f>
        <v>0</v>
      </c>
      <c r="AG787" s="0" t="n">
        <f aca="false">TRUE()</f>
        <v>1</v>
      </c>
      <c r="AH787" s="0" t="n">
        <f aca="false">TRUE()</f>
        <v>1</v>
      </c>
      <c r="AI787" s="0" t="n">
        <f aca="false">TRUE()</f>
        <v>1</v>
      </c>
      <c r="AJ787" s="0" t="n">
        <f aca="false">FALSE()</f>
        <v>0</v>
      </c>
      <c r="AK787" s="0" t="n">
        <f aca="false">FALSE()</f>
        <v>0</v>
      </c>
      <c r="AL787" s="0" t="s">
        <v>2129</v>
      </c>
      <c r="AM787" s="0" t="n">
        <f aca="false">TRUE()</f>
        <v>1</v>
      </c>
      <c r="AN787" s="0" t="s">
        <v>23370</v>
      </c>
      <c r="AO787" s="0" t="n">
        <v>1</v>
      </c>
      <c r="AP787" s="0" t="s">
        <v>23371</v>
      </c>
      <c r="AQ787" s="0" t="s">
        <v>23372</v>
      </c>
      <c r="AR787" s="0" t="n">
        <f aca="false">TRUE()</f>
        <v>1</v>
      </c>
      <c r="AS787" s="0" t="n">
        <f aca="false">TRUE()</f>
        <v>1</v>
      </c>
      <c r="AT787" s="0" t="n">
        <f aca="false">FALSE()</f>
        <v>0</v>
      </c>
      <c r="AU787" s="0" t="n">
        <f aca="false">FALSE()</f>
        <v>0</v>
      </c>
      <c r="AV787" s="0" t="n">
        <f aca="false">FALSE()</f>
        <v>0</v>
      </c>
      <c r="AW787" s="0" t="n">
        <f aca="false">TRUE()</f>
        <v>1</v>
      </c>
      <c r="AX787" s="380" t="n">
        <v>45547.6152777778</v>
      </c>
      <c r="AY787" s="380" t="n">
        <v>45547.125</v>
      </c>
      <c r="AZ787" s="0" t="n">
        <v>0</v>
      </c>
      <c r="BA787" s="0" t="s">
        <v>3060</v>
      </c>
      <c r="BB787" s="0" t="n">
        <v>0</v>
      </c>
      <c r="BC787" s="380" t="n">
        <v>25569.125</v>
      </c>
      <c r="BD787" s="0" t="s">
        <v>2170</v>
      </c>
      <c r="BE787" s="0" t="s">
        <v>2170</v>
      </c>
      <c r="BF787" s="0" t="s">
        <v>2118</v>
      </c>
    </row>
    <row r="788" customFormat="false" ht="15" hidden="false" customHeight="false" outlineLevel="0" collapsed="false">
      <c r="A788" s="0" t="s">
        <v>23373</v>
      </c>
      <c r="B788" s="0" t="s">
        <v>23374</v>
      </c>
      <c r="C788" s="0" t="s">
        <v>23373</v>
      </c>
      <c r="D788" s="0" t="s">
        <v>2133</v>
      </c>
      <c r="E788" s="0" t="s">
        <v>23373</v>
      </c>
      <c r="F788" s="0" t="n">
        <v>1</v>
      </c>
      <c r="G788" s="0" t="s">
        <v>434</v>
      </c>
      <c r="H788" s="0" t="s">
        <v>2596</v>
      </c>
      <c r="I788" s="0" t="s">
        <v>2596</v>
      </c>
      <c r="J788" s="0" t="s">
        <v>2598</v>
      </c>
      <c r="K788" s="0" t="s">
        <v>2170</v>
      </c>
      <c r="L788" s="0" t="s">
        <v>2600</v>
      </c>
      <c r="M788" s="0" t="s">
        <v>2170</v>
      </c>
      <c r="N788" s="0" t="n">
        <f aca="false">FALSE()</f>
        <v>0</v>
      </c>
      <c r="O788" s="0" t="s">
        <v>23375</v>
      </c>
      <c r="P788" s="0" t="s">
        <v>17780</v>
      </c>
      <c r="Q788" s="0" t="n">
        <v>12</v>
      </c>
      <c r="R788" s="380" t="n">
        <v>47604.125</v>
      </c>
      <c r="S788" s="223" t="n">
        <v>1000</v>
      </c>
      <c r="T788" s="0" t="s">
        <v>2132</v>
      </c>
      <c r="U788" s="380" t="n">
        <v>45799.125</v>
      </c>
      <c r="V788" s="380" t="n">
        <v>45804.125</v>
      </c>
      <c r="W788" s="0" t="s">
        <v>2132</v>
      </c>
      <c r="X788" s="0" t="s">
        <v>20301</v>
      </c>
      <c r="Y788" s="0" t="s">
        <v>601</v>
      </c>
      <c r="Z788" s="0" t="s">
        <v>2602</v>
      </c>
      <c r="AA788" s="0" t="s">
        <v>2684</v>
      </c>
      <c r="AB788" s="0" t="s">
        <v>17781</v>
      </c>
      <c r="AC788" s="0" t="n">
        <v>15000000</v>
      </c>
      <c r="AD788" s="0" t="n">
        <v>15000000</v>
      </c>
      <c r="AE788" s="0" t="n">
        <v>5</v>
      </c>
      <c r="AF788" s="0" t="n">
        <f aca="false">FALSE()</f>
        <v>0</v>
      </c>
      <c r="AG788" s="0" t="n">
        <f aca="false">TRUE()</f>
        <v>1</v>
      </c>
      <c r="AH788" s="0" t="n">
        <f aca="false">TRUE()</f>
        <v>1</v>
      </c>
      <c r="AI788" s="0" t="n">
        <f aca="false">FALSE()</f>
        <v>0</v>
      </c>
      <c r="AJ788" s="0" t="n">
        <f aca="false">FALSE()</f>
        <v>0</v>
      </c>
      <c r="AK788" s="0" t="n">
        <f aca="false">FALSE()</f>
        <v>0</v>
      </c>
      <c r="AL788" s="0" t="s">
        <v>2129</v>
      </c>
      <c r="AM788" s="0" t="n">
        <f aca="false">TRUE()</f>
        <v>1</v>
      </c>
      <c r="AN788" s="0" t="s">
        <v>23376</v>
      </c>
      <c r="AO788" s="0" t="n">
        <v>1</v>
      </c>
      <c r="AP788" s="0" t="s">
        <v>23377</v>
      </c>
      <c r="AQ788" s="0" t="s">
        <v>23378</v>
      </c>
      <c r="AR788" s="0" t="n">
        <f aca="false">TRUE()</f>
        <v>1</v>
      </c>
      <c r="AS788" s="0" t="n">
        <f aca="false">FALSE()</f>
        <v>0</v>
      </c>
      <c r="AT788" s="0" t="n">
        <f aca="false">FALSE()</f>
        <v>0</v>
      </c>
      <c r="AU788" s="0" t="n">
        <f aca="false">FALSE()</f>
        <v>0</v>
      </c>
      <c r="AV788" s="0" t="n">
        <f aca="false">FALSE()</f>
        <v>0</v>
      </c>
      <c r="AW788" s="0" t="n">
        <f aca="false">TRUE()</f>
        <v>1</v>
      </c>
      <c r="AX788" s="380" t="n">
        <v>45804.6881944444</v>
      </c>
      <c r="AY788" s="380" t="n">
        <v>45804.125</v>
      </c>
      <c r="AZ788" s="0" t="n">
        <v>1</v>
      </c>
      <c r="BA788" s="0" t="s">
        <v>11757</v>
      </c>
      <c r="BB788" s="0" t="n">
        <v>0</v>
      </c>
      <c r="BC788" s="380" t="n">
        <v>25569.125</v>
      </c>
      <c r="BD788" s="0" t="s">
        <v>2598</v>
      </c>
      <c r="BE788" s="0" t="s">
        <v>2170</v>
      </c>
      <c r="BF788" s="0" t="s">
        <v>2118</v>
      </c>
    </row>
    <row r="789" customFormat="false" ht="15" hidden="false" customHeight="false" outlineLevel="0" collapsed="false">
      <c r="A789" s="0" t="s">
        <v>23379</v>
      </c>
      <c r="B789" s="0" t="s">
        <v>23380</v>
      </c>
      <c r="C789" s="0" t="s">
        <v>23379</v>
      </c>
      <c r="D789" s="0" t="s">
        <v>2133</v>
      </c>
      <c r="E789" s="0" t="s">
        <v>23379</v>
      </c>
      <c r="F789" s="0" t="n">
        <v>1</v>
      </c>
      <c r="G789" s="0" t="s">
        <v>434</v>
      </c>
      <c r="H789" s="0" t="s">
        <v>2170</v>
      </c>
      <c r="I789" s="0" t="s">
        <v>2170</v>
      </c>
      <c r="J789" s="0" t="s">
        <v>2170</v>
      </c>
      <c r="K789" s="0" t="s">
        <v>2170</v>
      </c>
      <c r="L789" s="0" t="s">
        <v>2170</v>
      </c>
      <c r="M789" s="0" t="s">
        <v>2170</v>
      </c>
      <c r="N789" s="0" t="n">
        <f aca="false">FALSE()</f>
        <v>0</v>
      </c>
      <c r="O789" s="0" t="s">
        <v>23381</v>
      </c>
      <c r="P789" s="0" t="s">
        <v>17780</v>
      </c>
      <c r="Q789" s="0" t="n">
        <v>12</v>
      </c>
      <c r="R789" s="380" t="n">
        <v>46836.125</v>
      </c>
      <c r="S789" s="223" t="n">
        <v>1000</v>
      </c>
      <c r="T789" s="0" t="s">
        <v>2132</v>
      </c>
      <c r="U789" s="380" t="n">
        <v>45747.125</v>
      </c>
      <c r="V789" s="380" t="n">
        <v>45756.125</v>
      </c>
      <c r="W789" s="0" t="s">
        <v>2132</v>
      </c>
      <c r="X789" s="0" t="s">
        <v>19208</v>
      </c>
      <c r="Y789" s="0" t="s">
        <v>601</v>
      </c>
      <c r="Z789" s="0" t="s">
        <v>2602</v>
      </c>
      <c r="AA789" s="0" t="s">
        <v>2451</v>
      </c>
      <c r="AB789" s="0" t="s">
        <v>17781</v>
      </c>
      <c r="AC789" s="0" t="n">
        <v>2200000</v>
      </c>
      <c r="AD789" s="0" t="n">
        <v>2200000</v>
      </c>
      <c r="AE789" s="0" t="n">
        <v>5</v>
      </c>
      <c r="AF789" s="0" t="n">
        <f aca="false">FALSE()</f>
        <v>0</v>
      </c>
      <c r="AG789" s="0" t="n">
        <f aca="false">TRUE()</f>
        <v>1</v>
      </c>
      <c r="AH789" s="0" t="n">
        <f aca="false">TRUE()</f>
        <v>1</v>
      </c>
      <c r="AI789" s="0" t="n">
        <f aca="false">FALSE()</f>
        <v>0</v>
      </c>
      <c r="AJ789" s="0" t="n">
        <f aca="false">FALSE()</f>
        <v>0</v>
      </c>
      <c r="AK789" s="0" t="n">
        <f aca="false">FALSE()</f>
        <v>0</v>
      </c>
      <c r="AL789" s="0" t="s">
        <v>2129</v>
      </c>
      <c r="AM789" s="0" t="n">
        <f aca="false">TRUE()</f>
        <v>1</v>
      </c>
      <c r="AN789" s="0" t="s">
        <v>23382</v>
      </c>
      <c r="AO789" s="0" t="n">
        <v>1</v>
      </c>
      <c r="AP789" s="0" t="s">
        <v>23383</v>
      </c>
      <c r="AQ789" s="0" t="s">
        <v>23384</v>
      </c>
      <c r="AR789" s="0" t="n">
        <f aca="false">TRUE()</f>
        <v>1</v>
      </c>
      <c r="AS789" s="0" t="n">
        <f aca="false">FALSE()</f>
        <v>0</v>
      </c>
      <c r="AT789" s="0" t="n">
        <f aca="false">FALSE()</f>
        <v>0</v>
      </c>
      <c r="AU789" s="0" t="n">
        <f aca="false">FALSE()</f>
        <v>0</v>
      </c>
      <c r="AV789" s="0" t="n">
        <f aca="false">FALSE()</f>
        <v>0</v>
      </c>
      <c r="AW789" s="0" t="n">
        <f aca="false">TRUE()</f>
        <v>1</v>
      </c>
      <c r="AX789" s="380" t="n">
        <v>45756.6458333333</v>
      </c>
      <c r="AY789" s="380" t="n">
        <v>45756.125</v>
      </c>
      <c r="AZ789" s="0" t="n">
        <v>2</v>
      </c>
      <c r="BA789" s="0" t="s">
        <v>18733</v>
      </c>
      <c r="BB789" s="0" t="n">
        <v>0</v>
      </c>
      <c r="BC789" s="380" t="n">
        <v>25569.125</v>
      </c>
      <c r="BD789" s="0" t="s">
        <v>2170</v>
      </c>
      <c r="BE789" s="0" t="s">
        <v>2170</v>
      </c>
      <c r="BF789" s="0" t="s">
        <v>604</v>
      </c>
    </row>
    <row r="790" customFormat="false" ht="15" hidden="false" customHeight="false" outlineLevel="0" collapsed="false">
      <c r="A790" s="0" t="s">
        <v>23385</v>
      </c>
      <c r="B790" s="0" t="s">
        <v>23386</v>
      </c>
      <c r="C790" s="0" t="s">
        <v>23385</v>
      </c>
      <c r="D790" s="0" t="s">
        <v>2133</v>
      </c>
      <c r="E790" s="0" t="s">
        <v>23385</v>
      </c>
      <c r="F790" s="0" t="n">
        <v>1</v>
      </c>
      <c r="G790" s="0" t="s">
        <v>434</v>
      </c>
      <c r="H790" s="0" t="s">
        <v>2596</v>
      </c>
      <c r="I790" s="0" t="s">
        <v>2596</v>
      </c>
      <c r="J790" s="0" t="s">
        <v>4903</v>
      </c>
      <c r="K790" s="0" t="s">
        <v>2170</v>
      </c>
      <c r="L790" s="0" t="s">
        <v>3535</v>
      </c>
      <c r="M790" s="0" t="s">
        <v>2170</v>
      </c>
      <c r="N790" s="0" t="n">
        <f aca="false">FALSE()</f>
        <v>0</v>
      </c>
      <c r="O790" s="0" t="s">
        <v>23387</v>
      </c>
      <c r="P790" s="0" t="s">
        <v>17838</v>
      </c>
      <c r="Q790" s="0" t="n">
        <v>1</v>
      </c>
      <c r="R790" s="380" t="n">
        <v>46093.125</v>
      </c>
      <c r="S790" s="223" t="n">
        <v>5000</v>
      </c>
      <c r="T790" s="0" t="s">
        <v>18147</v>
      </c>
      <c r="U790" s="380" t="n">
        <v>45369.125</v>
      </c>
      <c r="V790" s="380" t="n">
        <v>45380.125</v>
      </c>
      <c r="W790" s="0" t="s">
        <v>18147</v>
      </c>
      <c r="X790" s="0" t="s">
        <v>23388</v>
      </c>
      <c r="Y790" s="0" t="s">
        <v>601</v>
      </c>
      <c r="Z790" s="0" t="s">
        <v>2602</v>
      </c>
      <c r="AA790" s="0" t="s">
        <v>2115</v>
      </c>
      <c r="AB790" s="0" t="s">
        <v>17781</v>
      </c>
      <c r="AC790" s="0" t="n">
        <v>17190</v>
      </c>
      <c r="AD790" s="0" t="n">
        <v>50000</v>
      </c>
      <c r="AE790" s="0" t="n">
        <v>5</v>
      </c>
      <c r="AF790" s="0" t="n">
        <f aca="false">FALSE()</f>
        <v>0</v>
      </c>
      <c r="AG790" s="0" t="n">
        <f aca="false">TRUE()</f>
        <v>1</v>
      </c>
      <c r="AH790" s="0" t="n">
        <f aca="false">TRUE()</f>
        <v>1</v>
      </c>
      <c r="AI790" s="0" t="n">
        <f aca="false">FALSE()</f>
        <v>0</v>
      </c>
      <c r="AJ790" s="0" t="n">
        <f aca="false">FALSE()</f>
        <v>0</v>
      </c>
      <c r="AK790" s="0" t="n">
        <f aca="false">FALSE()</f>
        <v>0</v>
      </c>
      <c r="AL790" s="0" t="s">
        <v>3129</v>
      </c>
      <c r="AM790" s="0" t="n">
        <f aca="false">TRUE()</f>
        <v>1</v>
      </c>
      <c r="AN790" s="0" t="s">
        <v>23389</v>
      </c>
      <c r="AO790" s="0" t="n">
        <v>1</v>
      </c>
      <c r="AP790" s="0" t="s">
        <v>23390</v>
      </c>
      <c r="AQ790" s="0" t="s">
        <v>23391</v>
      </c>
      <c r="AR790" s="0" t="n">
        <f aca="false">TRUE()</f>
        <v>1</v>
      </c>
      <c r="AS790" s="0" t="n">
        <f aca="false">FALSE()</f>
        <v>0</v>
      </c>
      <c r="AT790" s="0" t="n">
        <f aca="false">FALSE()</f>
        <v>0</v>
      </c>
      <c r="AU790" s="0" t="n">
        <f aca="false">FALSE()</f>
        <v>0</v>
      </c>
      <c r="AV790" s="0" t="n">
        <f aca="false">FALSE()</f>
        <v>0</v>
      </c>
      <c r="AW790" s="0" t="n">
        <f aca="false">FALSE()</f>
        <v>0</v>
      </c>
      <c r="AX790" s="380" t="n">
        <v>45442.4770833333</v>
      </c>
      <c r="AY790" s="380" t="n">
        <v>45442.125</v>
      </c>
      <c r="AZ790" s="0" t="n">
        <v>1</v>
      </c>
      <c r="BA790" s="0" t="s">
        <v>17962</v>
      </c>
      <c r="BB790" s="0" t="n">
        <v>1</v>
      </c>
      <c r="BC790" s="380" t="n">
        <v>25569.125</v>
      </c>
      <c r="BD790" s="0" t="s">
        <v>4903</v>
      </c>
      <c r="BE790" s="0" t="s">
        <v>2170</v>
      </c>
      <c r="BF790" s="0" t="s">
        <v>2118</v>
      </c>
    </row>
    <row r="791" customFormat="false" ht="15" hidden="false" customHeight="false" outlineLevel="0" collapsed="false">
      <c r="A791" s="0" t="s">
        <v>23392</v>
      </c>
      <c r="B791" s="0" t="s">
        <v>23393</v>
      </c>
      <c r="C791" s="0" t="s">
        <v>23392</v>
      </c>
      <c r="D791" s="0" t="s">
        <v>2133</v>
      </c>
      <c r="E791" s="0" t="s">
        <v>23392</v>
      </c>
      <c r="F791" s="0" t="n">
        <v>1</v>
      </c>
      <c r="G791" s="0" t="s">
        <v>434</v>
      </c>
      <c r="H791" s="0" t="s">
        <v>2170</v>
      </c>
      <c r="I791" s="0" t="s">
        <v>2170</v>
      </c>
      <c r="J791" s="0" t="s">
        <v>2170</v>
      </c>
      <c r="K791" s="0" t="s">
        <v>2170</v>
      </c>
      <c r="L791" s="0" t="s">
        <v>2170</v>
      </c>
      <c r="M791" s="0" t="s">
        <v>2170</v>
      </c>
      <c r="N791" s="0" t="n">
        <f aca="false">FALSE()</f>
        <v>0</v>
      </c>
      <c r="O791" s="0" t="s">
        <v>23394</v>
      </c>
      <c r="P791" s="0" t="s">
        <v>17780</v>
      </c>
      <c r="Q791" s="0" t="n">
        <v>4</v>
      </c>
      <c r="R791" s="380" t="n">
        <v>47170.125</v>
      </c>
      <c r="S791" s="223" t="n">
        <v>1000</v>
      </c>
      <c r="T791" s="0" t="s">
        <v>2132</v>
      </c>
      <c r="U791" s="380" t="n">
        <v>45337.125</v>
      </c>
      <c r="V791" s="380" t="n">
        <v>45350.125</v>
      </c>
      <c r="W791" s="0" t="s">
        <v>2132</v>
      </c>
      <c r="X791" s="0" t="s">
        <v>23395</v>
      </c>
      <c r="Y791" s="0" t="s">
        <v>601</v>
      </c>
      <c r="Z791" s="0" t="s">
        <v>2602</v>
      </c>
      <c r="AA791" s="0" t="s">
        <v>610</v>
      </c>
      <c r="AB791" s="0" t="s">
        <v>17781</v>
      </c>
      <c r="AC791" s="0" t="n">
        <v>15000000</v>
      </c>
      <c r="AD791" s="0" t="n">
        <v>15000000</v>
      </c>
      <c r="AE791" s="0" t="n">
        <v>5</v>
      </c>
      <c r="AF791" s="0" t="n">
        <f aca="false">FALSE()</f>
        <v>0</v>
      </c>
      <c r="AG791" s="0" t="n">
        <f aca="false">TRUE()</f>
        <v>1</v>
      </c>
      <c r="AH791" s="0" t="n">
        <f aca="false">TRUE()</f>
        <v>1</v>
      </c>
      <c r="AI791" s="0" t="n">
        <f aca="false">TRUE()</f>
        <v>1</v>
      </c>
      <c r="AJ791" s="0" t="n">
        <f aca="false">FALSE()</f>
        <v>0</v>
      </c>
      <c r="AK791" s="0" t="n">
        <f aca="false">FALSE()</f>
        <v>0</v>
      </c>
      <c r="AL791" s="0" t="s">
        <v>2129</v>
      </c>
      <c r="AM791" s="0" t="n">
        <f aca="false">TRUE()</f>
        <v>1</v>
      </c>
      <c r="AN791" s="0" t="s">
        <v>23396</v>
      </c>
      <c r="AO791" s="0" t="n">
        <v>1</v>
      </c>
      <c r="AP791" s="0" t="s">
        <v>23397</v>
      </c>
      <c r="AQ791" s="0" t="s">
        <v>23398</v>
      </c>
      <c r="AR791" s="0" t="n">
        <f aca="false">TRUE()</f>
        <v>1</v>
      </c>
      <c r="AS791" s="0" t="n">
        <f aca="false">FALSE()</f>
        <v>0</v>
      </c>
      <c r="AT791" s="0" t="n">
        <f aca="false">FALSE()</f>
        <v>0</v>
      </c>
      <c r="AU791" s="0" t="n">
        <f aca="false">FALSE()</f>
        <v>0</v>
      </c>
      <c r="AV791" s="0" t="n">
        <f aca="false">FALSE()</f>
        <v>0</v>
      </c>
      <c r="AW791" s="0" t="n">
        <f aca="false">FALSE()</f>
        <v>0</v>
      </c>
      <c r="AX791" s="380" t="n">
        <v>45350.6875</v>
      </c>
      <c r="AY791" s="380" t="n">
        <v>45350.125</v>
      </c>
      <c r="AZ791" s="0" t="n">
        <v>1</v>
      </c>
      <c r="BA791" s="0" t="s">
        <v>20087</v>
      </c>
      <c r="BB791" s="0" t="n">
        <v>0</v>
      </c>
      <c r="BC791" s="380" t="n">
        <v>25569.125</v>
      </c>
      <c r="BD791" s="0" t="s">
        <v>2170</v>
      </c>
      <c r="BE791" s="0" t="s">
        <v>2170</v>
      </c>
      <c r="BF791" s="0" t="s">
        <v>17868</v>
      </c>
    </row>
    <row r="792" customFormat="false" ht="15" hidden="false" customHeight="false" outlineLevel="0" collapsed="false">
      <c r="A792" s="0" t="s">
        <v>23399</v>
      </c>
      <c r="B792" s="0" t="s">
        <v>23400</v>
      </c>
      <c r="C792" s="0" t="s">
        <v>23399</v>
      </c>
      <c r="D792" s="0" t="s">
        <v>2133</v>
      </c>
      <c r="E792" s="0" t="s">
        <v>23399</v>
      </c>
      <c r="F792" s="0" t="n">
        <v>1</v>
      </c>
      <c r="G792" s="0" t="s">
        <v>434</v>
      </c>
      <c r="H792" s="0" t="s">
        <v>2170</v>
      </c>
      <c r="I792" s="0" t="s">
        <v>2170</v>
      </c>
      <c r="J792" s="0" t="s">
        <v>2170</v>
      </c>
      <c r="K792" s="0" t="s">
        <v>2170</v>
      </c>
      <c r="L792" s="0" t="s">
        <v>2170</v>
      </c>
      <c r="M792" s="0" t="s">
        <v>2170</v>
      </c>
      <c r="N792" s="0" t="n">
        <f aca="false">FALSE()</f>
        <v>0</v>
      </c>
      <c r="O792" s="0" t="s">
        <v>23401</v>
      </c>
      <c r="P792" s="0" t="s">
        <v>17780</v>
      </c>
      <c r="Q792" s="0" t="n">
        <v>4</v>
      </c>
      <c r="R792" s="380" t="n">
        <v>46371.125</v>
      </c>
      <c r="S792" s="223" t="n">
        <v>1000</v>
      </c>
      <c r="T792" s="0" t="s">
        <v>2132</v>
      </c>
      <c r="U792" s="380" t="n">
        <v>45264.125</v>
      </c>
      <c r="V792" s="380" t="n">
        <v>45279.125</v>
      </c>
      <c r="W792" s="0" t="s">
        <v>2132</v>
      </c>
      <c r="X792" s="0" t="s">
        <v>23402</v>
      </c>
      <c r="Y792" s="0" t="s">
        <v>601</v>
      </c>
      <c r="Z792" s="0" t="s">
        <v>2602</v>
      </c>
      <c r="AA792" s="0" t="s">
        <v>610</v>
      </c>
      <c r="AB792" s="0" t="s">
        <v>17781</v>
      </c>
      <c r="AC792" s="0" t="n">
        <v>200000</v>
      </c>
      <c r="AD792" s="0" t="n">
        <v>200000</v>
      </c>
      <c r="AE792" s="0" t="n">
        <v>5</v>
      </c>
      <c r="AF792" s="0" t="n">
        <f aca="false">FALSE()</f>
        <v>0</v>
      </c>
      <c r="AG792" s="0" t="n">
        <f aca="false">TRUE()</f>
        <v>1</v>
      </c>
      <c r="AH792" s="0" t="n">
        <f aca="false">TRUE()</f>
        <v>1</v>
      </c>
      <c r="AI792" s="0" t="n">
        <f aca="false">FALSE()</f>
        <v>0</v>
      </c>
      <c r="AJ792" s="0" t="n">
        <f aca="false">FALSE()</f>
        <v>0</v>
      </c>
      <c r="AK792" s="0" t="n">
        <f aca="false">FALSE()</f>
        <v>0</v>
      </c>
      <c r="AL792" s="0" t="s">
        <v>2129</v>
      </c>
      <c r="AM792" s="0" t="n">
        <f aca="false">TRUE()</f>
        <v>1</v>
      </c>
      <c r="AN792" s="0" t="s">
        <v>23403</v>
      </c>
      <c r="AO792" s="0" t="n">
        <v>1</v>
      </c>
      <c r="AP792" s="0" t="s">
        <v>23404</v>
      </c>
      <c r="AQ792" s="0" t="s">
        <v>23405</v>
      </c>
      <c r="AR792" s="0" t="n">
        <f aca="false">TRUE()</f>
        <v>1</v>
      </c>
      <c r="AS792" s="0" t="n">
        <f aca="false">FALSE()</f>
        <v>0</v>
      </c>
      <c r="AT792" s="0" t="n">
        <f aca="false">FALSE()</f>
        <v>0</v>
      </c>
      <c r="AU792" s="0" t="n">
        <f aca="false">FALSE()</f>
        <v>0</v>
      </c>
      <c r="AV792" s="0" t="n">
        <f aca="false">FALSE()</f>
        <v>0</v>
      </c>
      <c r="AW792" s="0" t="n">
        <f aca="false">TRUE()</f>
        <v>1</v>
      </c>
      <c r="AX792" s="380" t="n">
        <v>45279.6909722222</v>
      </c>
      <c r="AY792" s="380" t="n">
        <v>45279.4166666667</v>
      </c>
      <c r="AZ792" s="0" t="n">
        <v>2</v>
      </c>
      <c r="BA792" s="0" t="s">
        <v>23406</v>
      </c>
      <c r="BB792" s="0" t="n">
        <v>0</v>
      </c>
      <c r="BC792" s="380" t="n">
        <v>46007.125</v>
      </c>
      <c r="BD792" s="0" t="s">
        <v>2170</v>
      </c>
      <c r="BE792" s="0" t="s">
        <v>2170</v>
      </c>
      <c r="BF792" s="0" t="s">
        <v>604</v>
      </c>
    </row>
    <row r="793" customFormat="false" ht="15" hidden="false" customHeight="false" outlineLevel="0" collapsed="false">
      <c r="A793" s="0" t="s">
        <v>23407</v>
      </c>
      <c r="B793" s="0" t="s">
        <v>23408</v>
      </c>
      <c r="C793" s="0" t="s">
        <v>23407</v>
      </c>
      <c r="D793" s="0" t="s">
        <v>2133</v>
      </c>
      <c r="E793" s="0" t="s">
        <v>23407</v>
      </c>
      <c r="F793" s="0" t="n">
        <v>1</v>
      </c>
      <c r="G793" s="0" t="s">
        <v>434</v>
      </c>
      <c r="H793" s="0" t="s">
        <v>2170</v>
      </c>
      <c r="I793" s="0" t="s">
        <v>2170</v>
      </c>
      <c r="J793" s="0" t="s">
        <v>2170</v>
      </c>
      <c r="K793" s="0" t="s">
        <v>2170</v>
      </c>
      <c r="L793" s="0" t="s">
        <v>2170</v>
      </c>
      <c r="M793" s="0" t="s">
        <v>2170</v>
      </c>
      <c r="N793" s="0" t="n">
        <f aca="false">FALSE()</f>
        <v>0</v>
      </c>
      <c r="O793" s="0" t="s">
        <v>23409</v>
      </c>
      <c r="P793" s="0" t="s">
        <v>17780</v>
      </c>
      <c r="Q793" s="0" t="n">
        <v>4</v>
      </c>
      <c r="R793" s="380" t="n">
        <v>45875.125</v>
      </c>
      <c r="S793" s="223" t="n">
        <v>1000</v>
      </c>
      <c r="T793" s="0" t="s">
        <v>2132</v>
      </c>
      <c r="U793" s="380" t="n">
        <v>44762.125</v>
      </c>
      <c r="V793" s="380" t="n">
        <v>44783.125</v>
      </c>
      <c r="W793" s="0" t="s">
        <v>2132</v>
      </c>
      <c r="X793" s="0" t="s">
        <v>23410</v>
      </c>
      <c r="Y793" s="0" t="s">
        <v>601</v>
      </c>
      <c r="Z793" s="0" t="s">
        <v>2602</v>
      </c>
      <c r="AA793" s="0" t="s">
        <v>2116</v>
      </c>
      <c r="AB793" s="0" t="s">
        <v>17781</v>
      </c>
      <c r="AC793" s="0" t="n">
        <v>659808</v>
      </c>
      <c r="AD793" s="0" t="n">
        <v>676403</v>
      </c>
      <c r="AE793" s="0" t="n">
        <v>5</v>
      </c>
      <c r="AF793" s="0" t="n">
        <f aca="false">FALSE()</f>
        <v>0</v>
      </c>
      <c r="AG793" s="0" t="n">
        <f aca="false">TRUE()</f>
        <v>1</v>
      </c>
      <c r="AH793" s="0" t="n">
        <f aca="false">TRUE()</f>
        <v>1</v>
      </c>
      <c r="AI793" s="0" t="n">
        <f aca="false">FALSE()</f>
        <v>0</v>
      </c>
      <c r="AJ793" s="0" t="n">
        <f aca="false">FALSE()</f>
        <v>0</v>
      </c>
      <c r="AK793" s="0" t="n">
        <f aca="false">FALSE()</f>
        <v>0</v>
      </c>
      <c r="AL793" s="0" t="s">
        <v>2129</v>
      </c>
      <c r="AM793" s="0" t="n">
        <f aca="false">TRUE()</f>
        <v>1</v>
      </c>
      <c r="AN793" s="0" t="s">
        <v>23411</v>
      </c>
      <c r="AO793" s="0" t="n">
        <v>1</v>
      </c>
      <c r="AP793" s="0" t="s">
        <v>23412</v>
      </c>
      <c r="AQ793" s="0" t="s">
        <v>23413</v>
      </c>
      <c r="AR793" s="0" t="n">
        <f aca="false">TRUE()</f>
        <v>1</v>
      </c>
      <c r="AS793" s="0" t="n">
        <f aca="false">FALSE()</f>
        <v>0</v>
      </c>
      <c r="AT793" s="0" t="n">
        <f aca="false">FALSE()</f>
        <v>0</v>
      </c>
      <c r="AU793" s="0" t="n">
        <f aca="false">FALSE()</f>
        <v>0</v>
      </c>
      <c r="AV793" s="0" t="n">
        <f aca="false">FALSE()</f>
        <v>0</v>
      </c>
      <c r="AW793" s="0" t="n">
        <f aca="false">TRUE()</f>
        <v>1</v>
      </c>
      <c r="AX793" s="380" t="n">
        <v>44783.6145833333</v>
      </c>
      <c r="AY793" s="380" t="n">
        <v>44783.4166666667</v>
      </c>
      <c r="AZ793" s="0" t="n">
        <v>1</v>
      </c>
      <c r="BA793" s="0" t="s">
        <v>17200</v>
      </c>
      <c r="BB793" s="0" t="n">
        <v>0</v>
      </c>
      <c r="BC793" s="380" t="n">
        <v>25569.125</v>
      </c>
      <c r="BD793" s="0" t="s">
        <v>2170</v>
      </c>
      <c r="BE793" s="0" t="s">
        <v>2170</v>
      </c>
      <c r="BF793" s="0" t="s">
        <v>604</v>
      </c>
    </row>
    <row r="794" customFormat="false" ht="15" hidden="false" customHeight="false" outlineLevel="0" collapsed="false">
      <c r="A794" s="0" t="s">
        <v>23414</v>
      </c>
      <c r="B794" s="0" t="s">
        <v>23415</v>
      </c>
      <c r="C794" s="0" t="s">
        <v>23414</v>
      </c>
      <c r="D794" s="0" t="s">
        <v>2133</v>
      </c>
      <c r="E794" s="0" t="s">
        <v>23414</v>
      </c>
      <c r="F794" s="0" t="n">
        <v>1</v>
      </c>
      <c r="G794" s="0" t="s">
        <v>434</v>
      </c>
      <c r="H794" s="0" t="s">
        <v>2170</v>
      </c>
      <c r="I794" s="0" t="s">
        <v>2170</v>
      </c>
      <c r="J794" s="0" t="s">
        <v>2170</v>
      </c>
      <c r="K794" s="0" t="s">
        <v>2170</v>
      </c>
      <c r="L794" s="0" t="s">
        <v>2170</v>
      </c>
      <c r="M794" s="0" t="s">
        <v>2170</v>
      </c>
      <c r="N794" s="0" t="n">
        <f aca="false">FALSE()</f>
        <v>0</v>
      </c>
      <c r="O794" s="0" t="s">
        <v>23416</v>
      </c>
      <c r="P794" s="0" t="s">
        <v>17780</v>
      </c>
      <c r="Q794" s="0" t="n">
        <v>4</v>
      </c>
      <c r="R794" s="380" t="n">
        <v>46791.125</v>
      </c>
      <c r="S794" s="223" t="n">
        <v>1000</v>
      </c>
      <c r="T794" s="0" t="s">
        <v>2132</v>
      </c>
      <c r="U794" s="380" t="n">
        <v>45349.125</v>
      </c>
      <c r="V794" s="380" t="n">
        <v>45517.125</v>
      </c>
      <c r="W794" s="0" t="s">
        <v>2132</v>
      </c>
      <c r="X794" s="0" t="s">
        <v>23417</v>
      </c>
      <c r="Y794" s="0" t="s">
        <v>601</v>
      </c>
      <c r="Z794" s="0" t="s">
        <v>2602</v>
      </c>
      <c r="AA794" s="0" t="s">
        <v>610</v>
      </c>
      <c r="AB794" s="0" t="s">
        <v>17781</v>
      </c>
      <c r="AC794" s="0" t="n">
        <v>779689</v>
      </c>
      <c r="AD794" s="0" t="n">
        <v>3000000</v>
      </c>
      <c r="AE794" s="0" t="n">
        <v>5</v>
      </c>
      <c r="AF794" s="0" t="n">
        <f aca="false">FALSE()</f>
        <v>0</v>
      </c>
      <c r="AG794" s="0" t="n">
        <f aca="false">TRUE()</f>
        <v>1</v>
      </c>
      <c r="AH794" s="0" t="n">
        <f aca="false">TRUE()</f>
        <v>1</v>
      </c>
      <c r="AI794" s="0" t="n">
        <f aca="false">TRUE()</f>
        <v>1</v>
      </c>
      <c r="AJ794" s="0" t="n">
        <f aca="false">FALSE()</f>
        <v>0</v>
      </c>
      <c r="AK794" s="0" t="n">
        <f aca="false">FALSE()</f>
        <v>0</v>
      </c>
      <c r="AL794" s="0" t="s">
        <v>2129</v>
      </c>
      <c r="AM794" s="0" t="n">
        <f aca="false">TRUE()</f>
        <v>1</v>
      </c>
      <c r="AN794" s="0" t="s">
        <v>23418</v>
      </c>
      <c r="AO794" s="0" t="n">
        <v>1</v>
      </c>
      <c r="AP794" s="0" t="s">
        <v>23419</v>
      </c>
      <c r="AQ794" s="0" t="s">
        <v>23420</v>
      </c>
      <c r="AR794" s="0" t="n">
        <f aca="false">TRUE()</f>
        <v>1</v>
      </c>
      <c r="AS794" s="0" t="n">
        <f aca="false">FALSE()</f>
        <v>0</v>
      </c>
      <c r="AT794" s="0" t="n">
        <f aca="false">FALSE()</f>
        <v>0</v>
      </c>
      <c r="AU794" s="0" t="n">
        <f aca="false">FALSE()</f>
        <v>0</v>
      </c>
      <c r="AV794" s="0" t="n">
        <f aca="false">FALSE()</f>
        <v>0</v>
      </c>
      <c r="AW794" s="0" t="n">
        <f aca="false">TRUE()</f>
        <v>1</v>
      </c>
      <c r="AX794" s="380" t="n">
        <v>45518.48125</v>
      </c>
      <c r="AY794" s="380" t="n">
        <v>45518.125</v>
      </c>
      <c r="AZ794" s="0" t="n">
        <v>1</v>
      </c>
      <c r="BA794" s="0" t="s">
        <v>22074</v>
      </c>
      <c r="BB794" s="0" t="n">
        <v>0</v>
      </c>
      <c r="BC794" s="380" t="n">
        <v>25569.125</v>
      </c>
      <c r="BD794" s="0" t="s">
        <v>2170</v>
      </c>
      <c r="BE794" s="0" t="s">
        <v>2170</v>
      </c>
      <c r="BF794" s="0" t="s">
        <v>17868</v>
      </c>
    </row>
    <row r="795" customFormat="false" ht="15" hidden="false" customHeight="false" outlineLevel="0" collapsed="false">
      <c r="A795" s="0" t="s">
        <v>23421</v>
      </c>
      <c r="B795" s="0" t="s">
        <v>23422</v>
      </c>
      <c r="C795" s="0" t="s">
        <v>23421</v>
      </c>
      <c r="D795" s="0" t="s">
        <v>2133</v>
      </c>
      <c r="E795" s="0" t="s">
        <v>23421</v>
      </c>
      <c r="F795" s="0" t="n">
        <v>1</v>
      </c>
      <c r="G795" s="0" t="s">
        <v>434</v>
      </c>
      <c r="H795" s="0" t="s">
        <v>2170</v>
      </c>
      <c r="I795" s="0" t="s">
        <v>2170</v>
      </c>
      <c r="J795" s="0" t="s">
        <v>2170</v>
      </c>
      <c r="K795" s="0" t="s">
        <v>2170</v>
      </c>
      <c r="L795" s="0" t="s">
        <v>2170</v>
      </c>
      <c r="M795" s="0" t="s">
        <v>2170</v>
      </c>
      <c r="N795" s="0" t="n">
        <f aca="false">FALSE()</f>
        <v>0</v>
      </c>
      <c r="O795" s="0" t="s">
        <v>23423</v>
      </c>
      <c r="P795" s="0" t="s">
        <v>17780</v>
      </c>
      <c r="Q795" s="0" t="n">
        <v>4</v>
      </c>
      <c r="R795" s="380" t="n">
        <v>46086.125</v>
      </c>
      <c r="S795" s="223" t="n">
        <v>1000</v>
      </c>
      <c r="T795" s="0" t="s">
        <v>2132</v>
      </c>
      <c r="U795" s="380" t="n">
        <v>44257.125</v>
      </c>
      <c r="V795" s="380" t="n">
        <v>44266.125</v>
      </c>
      <c r="W795" s="0" t="s">
        <v>2132</v>
      </c>
      <c r="X795" s="0" t="s">
        <v>23424</v>
      </c>
      <c r="Y795" s="0" t="s">
        <v>601</v>
      </c>
      <c r="Z795" s="0" t="s">
        <v>2602</v>
      </c>
      <c r="AA795" s="0" t="s">
        <v>2365</v>
      </c>
      <c r="AB795" s="0" t="s">
        <v>17781</v>
      </c>
      <c r="AC795" s="0" t="n">
        <v>3500000</v>
      </c>
      <c r="AD795" s="0" t="n">
        <v>3500000</v>
      </c>
      <c r="AE795" s="0" t="n">
        <v>5</v>
      </c>
      <c r="AF795" s="0" t="n">
        <f aca="false">FALSE()</f>
        <v>0</v>
      </c>
      <c r="AG795" s="0" t="n">
        <f aca="false">TRUE()</f>
        <v>1</v>
      </c>
      <c r="AH795" s="0" t="n">
        <f aca="false">TRUE()</f>
        <v>1</v>
      </c>
      <c r="AI795" s="0" t="n">
        <f aca="false">FALSE()</f>
        <v>0</v>
      </c>
      <c r="AJ795" s="0" t="n">
        <f aca="false">FALSE()</f>
        <v>0</v>
      </c>
      <c r="AK795" s="0" t="n">
        <f aca="false">FALSE()</f>
        <v>0</v>
      </c>
      <c r="AL795" s="0" t="s">
        <v>2129</v>
      </c>
      <c r="AM795" s="0" t="n">
        <f aca="false">TRUE()</f>
        <v>1</v>
      </c>
      <c r="AN795" s="0" t="s">
        <v>23425</v>
      </c>
      <c r="AO795" s="0" t="n">
        <v>1</v>
      </c>
      <c r="AP795" s="0" t="s">
        <v>23426</v>
      </c>
      <c r="AQ795" s="0" t="s">
        <v>23427</v>
      </c>
      <c r="AR795" s="0" t="n">
        <f aca="false">TRUE()</f>
        <v>1</v>
      </c>
      <c r="AS795" s="0" t="n">
        <f aca="false">FALSE()</f>
        <v>0</v>
      </c>
      <c r="AT795" s="0" t="n">
        <f aca="false">FALSE()</f>
        <v>0</v>
      </c>
      <c r="AU795" s="0" t="n">
        <f aca="false">FALSE()</f>
        <v>0</v>
      </c>
      <c r="AV795" s="0" t="n">
        <f aca="false">FALSE()</f>
        <v>0</v>
      </c>
      <c r="AW795" s="0" t="n">
        <f aca="false">TRUE()</f>
        <v>1</v>
      </c>
      <c r="AX795" s="380" t="n">
        <v>44266.6347222222</v>
      </c>
      <c r="AY795" s="380" t="n">
        <v>44266.4166666667</v>
      </c>
      <c r="AZ795" s="0" t="n">
        <v>1</v>
      </c>
      <c r="BA795" s="0" t="s">
        <v>23428</v>
      </c>
      <c r="BB795" s="0" t="n">
        <v>0</v>
      </c>
      <c r="BC795" s="380" t="n">
        <v>25569.125</v>
      </c>
      <c r="BD795" s="0" t="s">
        <v>2170</v>
      </c>
      <c r="BE795" s="0" t="s">
        <v>2170</v>
      </c>
      <c r="BF795" s="0" t="s">
        <v>604</v>
      </c>
    </row>
    <row r="796" customFormat="false" ht="15" hidden="false" customHeight="false" outlineLevel="0" collapsed="false">
      <c r="A796" s="0" t="s">
        <v>23429</v>
      </c>
      <c r="B796" s="0" t="s">
        <v>23430</v>
      </c>
      <c r="C796" s="0" t="s">
        <v>23429</v>
      </c>
      <c r="D796" s="0" t="s">
        <v>2133</v>
      </c>
      <c r="E796" s="0" t="s">
        <v>23429</v>
      </c>
      <c r="F796" s="0" t="n">
        <v>1</v>
      </c>
      <c r="G796" s="0" t="s">
        <v>434</v>
      </c>
      <c r="H796" s="0" t="s">
        <v>2596</v>
      </c>
      <c r="I796" s="0" t="s">
        <v>2596</v>
      </c>
      <c r="J796" s="0" t="s">
        <v>2599</v>
      </c>
      <c r="K796" s="0" t="s">
        <v>2170</v>
      </c>
      <c r="L796" s="0" t="s">
        <v>2599</v>
      </c>
      <c r="M796" s="0" t="s">
        <v>2170</v>
      </c>
      <c r="N796" s="0" t="n">
        <f aca="false">FALSE()</f>
        <v>0</v>
      </c>
      <c r="O796" s="0" t="s">
        <v>23431</v>
      </c>
      <c r="P796" s="0" t="s">
        <v>17780</v>
      </c>
      <c r="Q796" s="0" t="n">
        <v>4</v>
      </c>
      <c r="R796" s="380" t="n">
        <v>54206.125</v>
      </c>
      <c r="S796" s="223" t="n">
        <v>113.21</v>
      </c>
      <c r="T796" s="0" t="s">
        <v>2132</v>
      </c>
      <c r="U796" s="380" t="n">
        <v>43423.125</v>
      </c>
      <c r="V796" s="380" t="n">
        <v>43430.125</v>
      </c>
      <c r="W796" s="0" t="s">
        <v>2132</v>
      </c>
      <c r="X796" s="0" t="s">
        <v>23432</v>
      </c>
      <c r="Y796" s="0" t="s">
        <v>601</v>
      </c>
      <c r="Z796" s="0" t="s">
        <v>2602</v>
      </c>
      <c r="AA796" s="0" t="s">
        <v>610</v>
      </c>
      <c r="AB796" s="0" t="s">
        <v>17848</v>
      </c>
      <c r="AC796" s="0" t="n">
        <v>74263788</v>
      </c>
      <c r="AD796" s="0" t="n">
        <v>74263788</v>
      </c>
      <c r="AE796" s="0" t="n">
        <v>5</v>
      </c>
      <c r="AF796" s="0" t="n">
        <f aca="false">FALSE()</f>
        <v>0</v>
      </c>
      <c r="AG796" s="0" t="n">
        <f aca="false">TRUE()</f>
        <v>1</v>
      </c>
      <c r="AH796" s="0" t="n">
        <f aca="false">TRUE()</f>
        <v>1</v>
      </c>
      <c r="AI796" s="0" t="n">
        <f aca="false">FALSE()</f>
        <v>0</v>
      </c>
      <c r="AJ796" s="0" t="n">
        <f aca="false">FALSE()</f>
        <v>0</v>
      </c>
      <c r="AK796" s="0" t="n">
        <f aca="false">TRUE()</f>
        <v>1</v>
      </c>
      <c r="AL796" s="0" t="s">
        <v>2129</v>
      </c>
      <c r="AM796" s="0" t="n">
        <f aca="false">TRUE()</f>
        <v>1</v>
      </c>
      <c r="AN796" s="0" t="s">
        <v>23433</v>
      </c>
      <c r="AO796" s="0" t="n">
        <v>1</v>
      </c>
      <c r="AP796" s="0" t="s">
        <v>23434</v>
      </c>
      <c r="AQ796" s="0" t="s">
        <v>23435</v>
      </c>
      <c r="AR796" s="0" t="n">
        <f aca="false">TRUE()</f>
        <v>1</v>
      </c>
      <c r="AS796" s="0" t="n">
        <f aca="false">FALSE()</f>
        <v>0</v>
      </c>
      <c r="AT796" s="0" t="n">
        <f aca="false">FALSE()</f>
        <v>0</v>
      </c>
      <c r="AU796" s="0" t="n">
        <f aca="false">FALSE()</f>
        <v>0</v>
      </c>
      <c r="AV796" s="0" t="n">
        <f aca="false">FALSE()</f>
        <v>0</v>
      </c>
      <c r="AW796" s="0" t="n">
        <f aca="false">TRUE()</f>
        <v>1</v>
      </c>
      <c r="AX796" s="380" t="n">
        <v>43451.5020833333</v>
      </c>
      <c r="AY796" s="380" t="n">
        <v>43451.4166666667</v>
      </c>
      <c r="AZ796" s="0" t="n">
        <v>2</v>
      </c>
      <c r="BA796" s="0" t="s">
        <v>20087</v>
      </c>
      <c r="BB796" s="0" t="n">
        <v>0</v>
      </c>
      <c r="BC796" s="380" t="n">
        <v>25569.125</v>
      </c>
      <c r="BD796" s="0" t="s">
        <v>2599</v>
      </c>
      <c r="BE796" s="0" t="s">
        <v>2170</v>
      </c>
      <c r="BF796" s="0" t="s">
        <v>2118</v>
      </c>
    </row>
    <row r="797" customFormat="false" ht="15" hidden="false" customHeight="false" outlineLevel="0" collapsed="false">
      <c r="A797" s="0" t="s">
        <v>23436</v>
      </c>
      <c r="B797" s="0" t="s">
        <v>23437</v>
      </c>
      <c r="C797" s="0" t="s">
        <v>23436</v>
      </c>
      <c r="D797" s="0" t="s">
        <v>2133</v>
      </c>
      <c r="E797" s="0" t="s">
        <v>23436</v>
      </c>
      <c r="F797" s="0" t="n">
        <v>1</v>
      </c>
      <c r="G797" s="0" t="s">
        <v>434</v>
      </c>
      <c r="H797" s="0" t="s">
        <v>2170</v>
      </c>
      <c r="I797" s="0" t="s">
        <v>2170</v>
      </c>
      <c r="J797" s="0" t="s">
        <v>2170</v>
      </c>
      <c r="K797" s="0" t="s">
        <v>2170</v>
      </c>
      <c r="L797" s="0" t="s">
        <v>2170</v>
      </c>
      <c r="M797" s="0" t="s">
        <v>2170</v>
      </c>
      <c r="N797" s="0" t="n">
        <f aca="false">FALSE()</f>
        <v>0</v>
      </c>
      <c r="O797" s="0" t="s">
        <v>23438</v>
      </c>
      <c r="P797" s="0" t="s">
        <v>17838</v>
      </c>
      <c r="Q797" s="0" t="n">
        <v>2</v>
      </c>
      <c r="R797" s="380" t="n">
        <v>46286.125</v>
      </c>
      <c r="S797" s="223" t="n">
        <v>1000</v>
      </c>
      <c r="T797" s="0" t="s">
        <v>2132</v>
      </c>
      <c r="U797" s="380" t="n">
        <v>45286.125</v>
      </c>
      <c r="V797" s="380" t="n">
        <v>45351.125</v>
      </c>
      <c r="W797" s="0" t="s">
        <v>2132</v>
      </c>
      <c r="X797" s="0" t="s">
        <v>23439</v>
      </c>
      <c r="Y797" s="0" t="s">
        <v>601</v>
      </c>
      <c r="Z797" s="0" t="s">
        <v>2602</v>
      </c>
      <c r="AA797" s="0" t="s">
        <v>610</v>
      </c>
      <c r="AB797" s="0" t="s">
        <v>17781</v>
      </c>
      <c r="AC797" s="0" t="n">
        <v>160108</v>
      </c>
      <c r="AD797" s="0" t="n">
        <v>500000</v>
      </c>
      <c r="AE797" s="0" t="n">
        <v>5</v>
      </c>
      <c r="AF797" s="0" t="n">
        <f aca="false">FALSE()</f>
        <v>0</v>
      </c>
      <c r="AG797" s="0" t="n">
        <f aca="false">TRUE()</f>
        <v>1</v>
      </c>
      <c r="AH797" s="0" t="n">
        <f aca="false">TRUE()</f>
        <v>1</v>
      </c>
      <c r="AI797" s="0" t="n">
        <f aca="false">FALSE()</f>
        <v>0</v>
      </c>
      <c r="AJ797" s="0" t="n">
        <f aca="false">FALSE()</f>
        <v>0</v>
      </c>
      <c r="AK797" s="0" t="n">
        <f aca="false">FALSE()</f>
        <v>0</v>
      </c>
      <c r="AL797" s="0" t="s">
        <v>3129</v>
      </c>
      <c r="AM797" s="0" t="n">
        <f aca="false">TRUE()</f>
        <v>1</v>
      </c>
      <c r="AN797" s="0" t="s">
        <v>23440</v>
      </c>
      <c r="AO797" s="0" t="n">
        <v>1</v>
      </c>
      <c r="AP797" s="0" t="s">
        <v>23441</v>
      </c>
      <c r="AQ797" s="0" t="s">
        <v>23442</v>
      </c>
      <c r="AR797" s="0" t="n">
        <f aca="false">TRUE()</f>
        <v>1</v>
      </c>
      <c r="AS797" s="0" t="n">
        <f aca="false">FALSE()</f>
        <v>0</v>
      </c>
      <c r="AT797" s="0" t="n">
        <f aca="false">FALSE()</f>
        <v>0</v>
      </c>
      <c r="AU797" s="0" t="n">
        <f aca="false">FALSE()</f>
        <v>0</v>
      </c>
      <c r="AV797" s="0" t="n">
        <f aca="false">FALSE()</f>
        <v>0</v>
      </c>
      <c r="AW797" s="0" t="n">
        <f aca="false">TRUE()</f>
        <v>1</v>
      </c>
      <c r="AX797" s="380" t="n">
        <v>45370.4159722222</v>
      </c>
      <c r="AY797" s="380" t="n">
        <v>45370.125</v>
      </c>
      <c r="AZ797" s="0" t="n">
        <v>1</v>
      </c>
      <c r="BA797" s="0" t="s">
        <v>13370</v>
      </c>
      <c r="BB797" s="0" t="n">
        <v>1</v>
      </c>
      <c r="BC797" s="380" t="n">
        <v>25569.125</v>
      </c>
      <c r="BD797" s="0" t="s">
        <v>2170</v>
      </c>
      <c r="BE797" s="0" t="s">
        <v>2170</v>
      </c>
      <c r="BF797" s="0" t="s">
        <v>2118</v>
      </c>
    </row>
    <row r="798" customFormat="false" ht="15" hidden="false" customHeight="false" outlineLevel="0" collapsed="false">
      <c r="A798" s="0" t="s">
        <v>23443</v>
      </c>
      <c r="B798" s="0" t="s">
        <v>23444</v>
      </c>
      <c r="C798" s="0" t="s">
        <v>23443</v>
      </c>
      <c r="D798" s="0" t="s">
        <v>2133</v>
      </c>
      <c r="E798" s="0" t="s">
        <v>23443</v>
      </c>
      <c r="F798" s="0" t="n">
        <v>1</v>
      </c>
      <c r="G798" s="0" t="s">
        <v>434</v>
      </c>
      <c r="H798" s="0" t="s">
        <v>2170</v>
      </c>
      <c r="I798" s="0" t="s">
        <v>2170</v>
      </c>
      <c r="J798" s="0" t="s">
        <v>2170</v>
      </c>
      <c r="K798" s="0" t="s">
        <v>2170</v>
      </c>
      <c r="L798" s="0" t="s">
        <v>2170</v>
      </c>
      <c r="M798" s="0" t="s">
        <v>2170</v>
      </c>
      <c r="N798" s="0" t="n">
        <f aca="false">FALSE()</f>
        <v>0</v>
      </c>
      <c r="O798" s="0" t="s">
        <v>23445</v>
      </c>
      <c r="P798" s="0" t="s">
        <v>17838</v>
      </c>
      <c r="Q798" s="0" t="n">
        <v>4</v>
      </c>
      <c r="R798" s="380" t="n">
        <v>48964.125</v>
      </c>
      <c r="S798" s="223" t="n">
        <v>1000</v>
      </c>
      <c r="T798" s="0" t="s">
        <v>2132</v>
      </c>
      <c r="U798" s="380" t="n">
        <v>43501.125</v>
      </c>
      <c r="V798" s="380" t="n">
        <v>43504.125</v>
      </c>
      <c r="W798" s="0" t="s">
        <v>2132</v>
      </c>
      <c r="X798" s="0" t="s">
        <v>23446</v>
      </c>
      <c r="Y798" s="0" t="s">
        <v>601</v>
      </c>
      <c r="Z798" s="0" t="s">
        <v>2602</v>
      </c>
      <c r="AA798" s="0" t="s">
        <v>610</v>
      </c>
      <c r="AB798" s="0" t="s">
        <v>17848</v>
      </c>
      <c r="AC798" s="0" t="n">
        <v>10000000</v>
      </c>
      <c r="AD798" s="0" t="n">
        <v>10000000</v>
      </c>
      <c r="AE798" s="0" t="n">
        <v>5</v>
      </c>
      <c r="AF798" s="0" t="n">
        <f aca="false">FALSE()</f>
        <v>0</v>
      </c>
      <c r="AG798" s="0" t="n">
        <f aca="false">TRUE()</f>
        <v>1</v>
      </c>
      <c r="AH798" s="0" t="n">
        <f aca="false">TRUE()</f>
        <v>1</v>
      </c>
      <c r="AI798" s="0" t="n">
        <f aca="false">FALSE()</f>
        <v>0</v>
      </c>
      <c r="AJ798" s="0" t="n">
        <f aca="false">FALSE()</f>
        <v>0</v>
      </c>
      <c r="AK798" s="0" t="n">
        <f aca="false">FALSE()</f>
        <v>0</v>
      </c>
      <c r="AL798" s="0" t="s">
        <v>2129</v>
      </c>
      <c r="AM798" s="0" t="n">
        <f aca="false">TRUE()</f>
        <v>1</v>
      </c>
      <c r="AN798" s="0" t="s">
        <v>23447</v>
      </c>
      <c r="AO798" s="0" t="n">
        <v>1</v>
      </c>
      <c r="AP798" s="0" t="s">
        <v>23448</v>
      </c>
      <c r="AQ798" s="0" t="s">
        <v>23449</v>
      </c>
      <c r="AR798" s="0" t="n">
        <f aca="false">TRUE()</f>
        <v>1</v>
      </c>
      <c r="AS798" s="0" t="n">
        <f aca="false">FALSE()</f>
        <v>0</v>
      </c>
      <c r="AT798" s="0" t="n">
        <f aca="false">FALSE()</f>
        <v>0</v>
      </c>
      <c r="AU798" s="0" t="n">
        <f aca="false">FALSE()</f>
        <v>0</v>
      </c>
      <c r="AV798" s="0" t="n">
        <f aca="false">FALSE()</f>
        <v>0</v>
      </c>
      <c r="AW798" s="0" t="n">
        <f aca="false">TRUE()</f>
        <v>1</v>
      </c>
      <c r="AX798" s="380" t="n">
        <v>43504.5736111111</v>
      </c>
      <c r="AY798" s="380" t="n">
        <v>43504.4166666667</v>
      </c>
      <c r="AZ798" s="0" t="n">
        <v>1</v>
      </c>
      <c r="BA798" s="0" t="s">
        <v>17892</v>
      </c>
      <c r="BB798" s="0" t="n">
        <v>0</v>
      </c>
      <c r="BC798" s="380" t="n">
        <v>46416.125</v>
      </c>
      <c r="BD798" s="0" t="s">
        <v>2170</v>
      </c>
      <c r="BE798" s="0" t="s">
        <v>2170</v>
      </c>
      <c r="BF798" s="0" t="s">
        <v>2118</v>
      </c>
    </row>
    <row r="799" customFormat="false" ht="15" hidden="false" customHeight="false" outlineLevel="0" collapsed="false">
      <c r="A799" s="0" t="s">
        <v>23450</v>
      </c>
      <c r="B799" s="0" t="s">
        <v>23451</v>
      </c>
      <c r="C799" s="0" t="s">
        <v>23450</v>
      </c>
      <c r="D799" s="0" t="s">
        <v>2133</v>
      </c>
      <c r="E799" s="0" t="s">
        <v>23450</v>
      </c>
      <c r="F799" s="0" t="n">
        <v>1</v>
      </c>
      <c r="G799" s="0" t="s">
        <v>434</v>
      </c>
      <c r="H799" s="0" t="s">
        <v>2170</v>
      </c>
      <c r="I799" s="0" t="s">
        <v>2170</v>
      </c>
      <c r="J799" s="0" t="s">
        <v>2170</v>
      </c>
      <c r="K799" s="0" t="s">
        <v>2170</v>
      </c>
      <c r="L799" s="0" t="s">
        <v>2170</v>
      </c>
      <c r="M799" s="0" t="s">
        <v>2170</v>
      </c>
      <c r="N799" s="0" t="n">
        <f aca="false">FALSE()</f>
        <v>0</v>
      </c>
      <c r="O799" s="0" t="s">
        <v>23452</v>
      </c>
      <c r="P799" s="0" t="s">
        <v>17780</v>
      </c>
      <c r="Q799" s="0" t="n">
        <v>4</v>
      </c>
      <c r="R799" s="380" t="n">
        <v>46174.125</v>
      </c>
      <c r="S799" s="223" t="n">
        <v>1000</v>
      </c>
      <c r="T799" s="0" t="s">
        <v>2132</v>
      </c>
      <c r="U799" s="380" t="n">
        <v>40532.125</v>
      </c>
      <c r="V799" s="380" t="n">
        <v>44354.125</v>
      </c>
      <c r="W799" s="0" t="s">
        <v>2170</v>
      </c>
      <c r="X799" s="0" t="s">
        <v>22277</v>
      </c>
      <c r="Y799" s="0" t="s">
        <v>601</v>
      </c>
      <c r="Z799" s="0" t="s">
        <v>2602</v>
      </c>
      <c r="AA799" s="0" t="s">
        <v>610</v>
      </c>
      <c r="AB799" s="0" t="s">
        <v>17781</v>
      </c>
      <c r="AC799" s="0" t="n">
        <v>4000000</v>
      </c>
      <c r="AD799" s="0" t="n">
        <v>4000000</v>
      </c>
      <c r="AE799" s="0" t="n">
        <v>5</v>
      </c>
      <c r="AF799" s="0" t="n">
        <f aca="false">FALSE()</f>
        <v>0</v>
      </c>
      <c r="AG799" s="0" t="n">
        <f aca="false">TRUE()</f>
        <v>1</v>
      </c>
      <c r="AH799" s="0" t="n">
        <f aca="false">TRUE()</f>
        <v>1</v>
      </c>
      <c r="AI799" s="0" t="n">
        <f aca="false">FALSE()</f>
        <v>0</v>
      </c>
      <c r="AJ799" s="0" t="n">
        <f aca="false">FALSE()</f>
        <v>0</v>
      </c>
      <c r="AK799" s="0" t="n">
        <f aca="false">FALSE()</f>
        <v>0</v>
      </c>
      <c r="AL799" s="0" t="s">
        <v>2129</v>
      </c>
      <c r="AM799" s="0" t="n">
        <f aca="false">TRUE()</f>
        <v>1</v>
      </c>
      <c r="AN799" s="0" t="s">
        <v>23453</v>
      </c>
      <c r="AO799" s="0" t="n">
        <v>1</v>
      </c>
      <c r="AP799" s="0" t="s">
        <v>23454</v>
      </c>
      <c r="AQ799" s="0" t="s">
        <v>23455</v>
      </c>
      <c r="AR799" s="0" t="n">
        <f aca="false">TRUE()</f>
        <v>1</v>
      </c>
      <c r="AS799" s="0" t="n">
        <f aca="false">FALSE()</f>
        <v>0</v>
      </c>
      <c r="AT799" s="0" t="n">
        <f aca="false">FALSE()</f>
        <v>0</v>
      </c>
      <c r="AU799" s="0" t="n">
        <f aca="false">FALSE()</f>
        <v>0</v>
      </c>
      <c r="AV799" s="0" t="n">
        <f aca="false">FALSE()</f>
        <v>0</v>
      </c>
      <c r="AW799" s="0" t="n">
        <f aca="false">TRUE()</f>
        <v>1</v>
      </c>
      <c r="AX799" s="380" t="n">
        <v>44354.6680555556</v>
      </c>
      <c r="AY799" s="380" t="n">
        <v>44354.4166666667</v>
      </c>
      <c r="AZ799" s="0" t="n">
        <v>1</v>
      </c>
      <c r="BA799" s="0" t="s">
        <v>10507</v>
      </c>
      <c r="BB799" s="0" t="n">
        <v>0</v>
      </c>
      <c r="BC799" s="380" t="n">
        <v>25569.125</v>
      </c>
      <c r="BD799" s="0" t="s">
        <v>2170</v>
      </c>
      <c r="BE799" s="0" t="s">
        <v>2170</v>
      </c>
      <c r="BF799" s="0" t="s">
        <v>2118</v>
      </c>
    </row>
    <row r="800" customFormat="false" ht="15" hidden="false" customHeight="false" outlineLevel="0" collapsed="false">
      <c r="A800" s="0" t="s">
        <v>23456</v>
      </c>
      <c r="B800" s="0" t="s">
        <v>23457</v>
      </c>
      <c r="C800" s="0" t="s">
        <v>23456</v>
      </c>
      <c r="D800" s="0" t="s">
        <v>2133</v>
      </c>
      <c r="E800" s="0" t="s">
        <v>23456</v>
      </c>
      <c r="F800" s="0" t="n">
        <v>1</v>
      </c>
      <c r="G800" s="0" t="s">
        <v>434</v>
      </c>
      <c r="H800" s="0" t="s">
        <v>2170</v>
      </c>
      <c r="I800" s="0" t="s">
        <v>2170</v>
      </c>
      <c r="J800" s="0" t="s">
        <v>2170</v>
      </c>
      <c r="K800" s="0" t="s">
        <v>2170</v>
      </c>
      <c r="L800" s="0" t="s">
        <v>2170</v>
      </c>
      <c r="M800" s="0" t="s">
        <v>2170</v>
      </c>
      <c r="N800" s="0" t="n">
        <f aca="false">FALSE()</f>
        <v>0</v>
      </c>
      <c r="O800" s="0" t="s">
        <v>23458</v>
      </c>
      <c r="P800" s="0" t="s">
        <v>17838</v>
      </c>
      <c r="Q800" s="0" t="n">
        <v>2</v>
      </c>
      <c r="R800" s="380" t="n">
        <v>46275.125</v>
      </c>
      <c r="S800" s="223" t="n">
        <v>1000</v>
      </c>
      <c r="T800" s="0" t="s">
        <v>2132</v>
      </c>
      <c r="U800" s="380" t="n">
        <v>42632.125</v>
      </c>
      <c r="V800" s="380" t="n">
        <v>42635.125</v>
      </c>
      <c r="W800" s="0" t="s">
        <v>2132</v>
      </c>
      <c r="X800" s="0" t="s">
        <v>23459</v>
      </c>
      <c r="Y800" s="0" t="s">
        <v>601</v>
      </c>
      <c r="Z800" s="0" t="s">
        <v>2602</v>
      </c>
      <c r="AA800" s="0" t="s">
        <v>2684</v>
      </c>
      <c r="AB800" s="0" t="s">
        <v>17848</v>
      </c>
      <c r="AC800" s="0" t="n">
        <v>15000000</v>
      </c>
      <c r="AD800" s="0" t="n">
        <v>15000000</v>
      </c>
      <c r="AE800" s="0" t="n">
        <v>5</v>
      </c>
      <c r="AF800" s="0" t="n">
        <f aca="false">FALSE()</f>
        <v>0</v>
      </c>
      <c r="AG800" s="0" t="n">
        <f aca="false">TRUE()</f>
        <v>1</v>
      </c>
      <c r="AH800" s="0" t="n">
        <f aca="false">TRUE()</f>
        <v>1</v>
      </c>
      <c r="AI800" s="0" t="n">
        <f aca="false">FALSE()</f>
        <v>0</v>
      </c>
      <c r="AJ800" s="0" t="n">
        <f aca="false">FALSE()</f>
        <v>0</v>
      </c>
      <c r="AK800" s="0" t="n">
        <f aca="false">FALSE()</f>
        <v>0</v>
      </c>
      <c r="AL800" s="0" t="s">
        <v>2129</v>
      </c>
      <c r="AM800" s="0" t="n">
        <f aca="false">TRUE()</f>
        <v>1</v>
      </c>
      <c r="AN800" s="0" t="s">
        <v>23460</v>
      </c>
      <c r="AO800" s="0" t="n">
        <v>1</v>
      </c>
      <c r="AP800" s="0" t="s">
        <v>23461</v>
      </c>
      <c r="AQ800" s="0" t="s">
        <v>23462</v>
      </c>
      <c r="AR800" s="0" t="n">
        <f aca="false">TRUE()</f>
        <v>1</v>
      </c>
      <c r="AS800" s="0" t="n">
        <f aca="false">FALSE()</f>
        <v>0</v>
      </c>
      <c r="AT800" s="0" t="n">
        <f aca="false">FALSE()</f>
        <v>0</v>
      </c>
      <c r="AU800" s="0" t="n">
        <f aca="false">FALSE()</f>
        <v>0</v>
      </c>
      <c r="AV800" s="0" t="n">
        <f aca="false">FALSE()</f>
        <v>0</v>
      </c>
      <c r="AW800" s="0" t="n">
        <f aca="false">TRUE()</f>
        <v>1</v>
      </c>
      <c r="AX800" s="380" t="n">
        <v>43794.4388888889</v>
      </c>
      <c r="AY800" s="380" t="n">
        <v>43794.4166666667</v>
      </c>
      <c r="AZ800" s="0" t="n">
        <v>1</v>
      </c>
      <c r="BA800" s="0" t="s">
        <v>19359</v>
      </c>
      <c r="BB800" s="0" t="n">
        <v>0</v>
      </c>
      <c r="BC800" s="380" t="n">
        <v>25569.125</v>
      </c>
      <c r="BD800" s="0" t="s">
        <v>2170</v>
      </c>
      <c r="BE800" s="0" t="s">
        <v>2170</v>
      </c>
      <c r="BF800" s="0" t="s">
        <v>2118</v>
      </c>
    </row>
    <row r="801" customFormat="false" ht="15" hidden="false" customHeight="false" outlineLevel="0" collapsed="false">
      <c r="A801" s="0" t="s">
        <v>23463</v>
      </c>
      <c r="B801" s="0" t="s">
        <v>23464</v>
      </c>
      <c r="C801" s="0" t="s">
        <v>23463</v>
      </c>
      <c r="D801" s="0" t="s">
        <v>2133</v>
      </c>
      <c r="E801" s="0" t="s">
        <v>23463</v>
      </c>
      <c r="F801" s="0" t="n">
        <v>1</v>
      </c>
      <c r="G801" s="0" t="s">
        <v>434</v>
      </c>
      <c r="H801" s="0" t="s">
        <v>2170</v>
      </c>
      <c r="I801" s="0" t="s">
        <v>2170</v>
      </c>
      <c r="J801" s="0" t="s">
        <v>2170</v>
      </c>
      <c r="K801" s="0" t="s">
        <v>2170</v>
      </c>
      <c r="L801" s="0" t="s">
        <v>2170</v>
      </c>
      <c r="M801" s="0" t="s">
        <v>2170</v>
      </c>
      <c r="N801" s="0" t="n">
        <f aca="false">FALSE()</f>
        <v>0</v>
      </c>
      <c r="O801" s="0" t="s">
        <v>23465</v>
      </c>
      <c r="P801" s="0" t="s">
        <v>17780</v>
      </c>
      <c r="Q801" s="0" t="n">
        <v>12</v>
      </c>
      <c r="R801" s="380" t="n">
        <v>46802.125</v>
      </c>
      <c r="S801" s="223" t="n">
        <v>1000</v>
      </c>
      <c r="T801" s="0" t="s">
        <v>2132</v>
      </c>
      <c r="U801" s="380" t="n">
        <v>45708.125</v>
      </c>
      <c r="V801" s="380" t="n">
        <v>45722.125</v>
      </c>
      <c r="W801" s="0" t="s">
        <v>2132</v>
      </c>
      <c r="X801" s="0" t="s">
        <v>23466</v>
      </c>
      <c r="Y801" s="0" t="s">
        <v>601</v>
      </c>
      <c r="Z801" s="0" t="s">
        <v>2602</v>
      </c>
      <c r="AA801" s="0" t="s">
        <v>2114</v>
      </c>
      <c r="AB801" s="0" t="s">
        <v>17781</v>
      </c>
      <c r="AC801" s="0" t="n">
        <v>300000</v>
      </c>
      <c r="AD801" s="0" t="n">
        <v>300000</v>
      </c>
      <c r="AE801" s="0" t="n">
        <v>5</v>
      </c>
      <c r="AF801" s="0" t="n">
        <f aca="false">FALSE()</f>
        <v>0</v>
      </c>
      <c r="AG801" s="0" t="n">
        <f aca="false">TRUE()</f>
        <v>1</v>
      </c>
      <c r="AH801" s="0" t="n">
        <f aca="false">TRUE()</f>
        <v>1</v>
      </c>
      <c r="AI801" s="0" t="n">
        <f aca="false">TRUE()</f>
        <v>1</v>
      </c>
      <c r="AJ801" s="0" t="n">
        <f aca="false">FALSE()</f>
        <v>0</v>
      </c>
      <c r="AK801" s="0" t="n">
        <f aca="false">FALSE()</f>
        <v>0</v>
      </c>
      <c r="AL801" s="0" t="s">
        <v>2129</v>
      </c>
      <c r="AM801" s="0" t="n">
        <f aca="false">TRUE()</f>
        <v>1</v>
      </c>
      <c r="AN801" s="0" t="s">
        <v>23467</v>
      </c>
      <c r="AO801" s="0" t="n">
        <v>1</v>
      </c>
      <c r="AP801" s="0" t="s">
        <v>23468</v>
      </c>
      <c r="AQ801" s="0" t="s">
        <v>23469</v>
      </c>
      <c r="AR801" s="0" t="n">
        <f aca="false">TRUE()</f>
        <v>1</v>
      </c>
      <c r="AS801" s="0" t="n">
        <f aca="false">TRUE()</f>
        <v>1</v>
      </c>
      <c r="AT801" s="0" t="n">
        <f aca="false">FALSE()</f>
        <v>0</v>
      </c>
      <c r="AU801" s="0" t="n">
        <f aca="false">FALSE()</f>
        <v>0</v>
      </c>
      <c r="AV801" s="0" t="n">
        <f aca="false">FALSE()</f>
        <v>0</v>
      </c>
      <c r="AW801" s="0" t="n">
        <f aca="false">TRUE()</f>
        <v>1</v>
      </c>
      <c r="AX801" s="380" t="n">
        <v>45722.625</v>
      </c>
      <c r="AY801" s="380" t="n">
        <v>45722.125</v>
      </c>
      <c r="AZ801" s="0" t="n">
        <v>2</v>
      </c>
      <c r="BA801" s="0" t="s">
        <v>19779</v>
      </c>
      <c r="BB801" s="0" t="n">
        <v>0</v>
      </c>
      <c r="BC801" s="380" t="n">
        <v>25569.125</v>
      </c>
      <c r="BD801" s="0" t="s">
        <v>2170</v>
      </c>
      <c r="BE801" s="0" t="s">
        <v>2170</v>
      </c>
      <c r="BF801" s="0" t="s">
        <v>2118</v>
      </c>
    </row>
    <row r="802" customFormat="false" ht="15" hidden="false" customHeight="false" outlineLevel="0" collapsed="false">
      <c r="A802" s="0" t="s">
        <v>23470</v>
      </c>
      <c r="B802" s="0" t="s">
        <v>23471</v>
      </c>
      <c r="C802" s="0" t="s">
        <v>23470</v>
      </c>
      <c r="D802" s="0" t="s">
        <v>2133</v>
      </c>
      <c r="E802" s="0" t="s">
        <v>23470</v>
      </c>
      <c r="F802" s="0" t="n">
        <v>1</v>
      </c>
      <c r="G802" s="0" t="s">
        <v>434</v>
      </c>
      <c r="H802" s="0" t="s">
        <v>2596</v>
      </c>
      <c r="I802" s="0" t="s">
        <v>2596</v>
      </c>
      <c r="J802" s="0" t="s">
        <v>2599</v>
      </c>
      <c r="K802" s="0" t="s">
        <v>2170</v>
      </c>
      <c r="L802" s="0" t="s">
        <v>13583</v>
      </c>
      <c r="M802" s="0" t="s">
        <v>2170</v>
      </c>
      <c r="N802" s="0" t="n">
        <f aca="false">FALSE()</f>
        <v>0</v>
      </c>
      <c r="O802" s="0" t="s">
        <v>23472</v>
      </c>
      <c r="P802" s="0" t="s">
        <v>17780</v>
      </c>
      <c r="Q802" s="0" t="n">
        <v>12</v>
      </c>
      <c r="R802" s="380" t="n">
        <v>46219.125</v>
      </c>
      <c r="S802" s="223" t="n">
        <v>1000</v>
      </c>
      <c r="T802" s="0" t="s">
        <v>2132</v>
      </c>
      <c r="U802" s="380" t="n">
        <v>45677.125</v>
      </c>
      <c r="V802" s="380" t="n">
        <v>45679.125</v>
      </c>
      <c r="W802" s="0" t="s">
        <v>2132</v>
      </c>
      <c r="X802" s="0" t="s">
        <v>23473</v>
      </c>
      <c r="Y802" s="0" t="s">
        <v>601</v>
      </c>
      <c r="Z802" s="0" t="s">
        <v>2602</v>
      </c>
      <c r="AA802" s="0" t="s">
        <v>2114</v>
      </c>
      <c r="AB802" s="0" t="s">
        <v>17781</v>
      </c>
      <c r="AC802" s="0" t="n">
        <v>30000000</v>
      </c>
      <c r="AD802" s="0" t="n">
        <v>30000000</v>
      </c>
      <c r="AE802" s="0" t="n">
        <v>5</v>
      </c>
      <c r="AF802" s="0" t="n">
        <f aca="false">FALSE()</f>
        <v>0</v>
      </c>
      <c r="AG802" s="0" t="n">
        <f aca="false">TRUE()</f>
        <v>1</v>
      </c>
      <c r="AH802" s="0" t="n">
        <f aca="false">TRUE()</f>
        <v>1</v>
      </c>
      <c r="AI802" s="0" t="n">
        <f aca="false">FALSE()</f>
        <v>0</v>
      </c>
      <c r="AJ802" s="0" t="n">
        <f aca="false">FALSE()</f>
        <v>0</v>
      </c>
      <c r="AK802" s="0" t="n">
        <f aca="false">FALSE()</f>
        <v>0</v>
      </c>
      <c r="AL802" s="0" t="s">
        <v>2129</v>
      </c>
      <c r="AM802" s="0" t="n">
        <f aca="false">TRUE()</f>
        <v>1</v>
      </c>
      <c r="AN802" s="0" t="s">
        <v>23474</v>
      </c>
      <c r="AO802" s="0" t="n">
        <v>1</v>
      </c>
      <c r="AP802" s="0" t="s">
        <v>23475</v>
      </c>
      <c r="AQ802" s="0" t="s">
        <v>23476</v>
      </c>
      <c r="AR802" s="0" t="n">
        <f aca="false">TRUE()</f>
        <v>1</v>
      </c>
      <c r="AS802" s="0" t="n">
        <f aca="false">FALSE()</f>
        <v>0</v>
      </c>
      <c r="AT802" s="0" t="n">
        <f aca="false">FALSE()</f>
        <v>0</v>
      </c>
      <c r="AU802" s="0" t="n">
        <f aca="false">FALSE()</f>
        <v>0</v>
      </c>
      <c r="AV802" s="0" t="n">
        <f aca="false">FALSE()</f>
        <v>0</v>
      </c>
      <c r="AW802" s="0" t="n">
        <f aca="false">TRUE()</f>
        <v>1</v>
      </c>
      <c r="AX802" s="380" t="n">
        <v>45679.6090277778</v>
      </c>
      <c r="AY802" s="380" t="n">
        <v>45679.125</v>
      </c>
      <c r="AZ802" s="0" t="n">
        <v>1</v>
      </c>
      <c r="BA802" s="0" t="s">
        <v>19396</v>
      </c>
      <c r="BB802" s="0" t="n">
        <v>0</v>
      </c>
      <c r="BC802" s="380" t="n">
        <v>46039.125</v>
      </c>
      <c r="BD802" s="0" t="s">
        <v>2599</v>
      </c>
      <c r="BE802" s="0" t="s">
        <v>2170</v>
      </c>
      <c r="BF802" s="0" t="s">
        <v>2118</v>
      </c>
    </row>
    <row r="803" customFormat="false" ht="15" hidden="false" customHeight="false" outlineLevel="0" collapsed="false">
      <c r="A803" s="0" t="s">
        <v>23477</v>
      </c>
      <c r="B803" s="0" t="s">
        <v>23478</v>
      </c>
      <c r="C803" s="0" t="s">
        <v>23477</v>
      </c>
      <c r="D803" s="0" t="s">
        <v>2133</v>
      </c>
      <c r="E803" s="0" t="s">
        <v>23477</v>
      </c>
      <c r="F803" s="0" t="n">
        <v>1</v>
      </c>
      <c r="G803" s="0" t="s">
        <v>434</v>
      </c>
      <c r="H803" s="0" t="s">
        <v>2170</v>
      </c>
      <c r="I803" s="0" t="s">
        <v>2170</v>
      </c>
      <c r="J803" s="0" t="s">
        <v>2170</v>
      </c>
      <c r="K803" s="0" t="s">
        <v>2170</v>
      </c>
      <c r="L803" s="0" t="s">
        <v>2170</v>
      </c>
      <c r="M803" s="0" t="s">
        <v>2170</v>
      </c>
      <c r="N803" s="0" t="n">
        <f aca="false">FALSE()</f>
        <v>0</v>
      </c>
      <c r="O803" s="0" t="s">
        <v>23479</v>
      </c>
      <c r="P803" s="0" t="s">
        <v>17780</v>
      </c>
      <c r="Q803" s="0" t="n">
        <v>12</v>
      </c>
      <c r="R803" s="380" t="n">
        <v>46547.125</v>
      </c>
      <c r="S803" s="223" t="n">
        <v>1000</v>
      </c>
      <c r="T803" s="0" t="s">
        <v>2132</v>
      </c>
      <c r="U803" s="380" t="n">
        <v>44729.125</v>
      </c>
      <c r="V803" s="380" t="n">
        <v>44747.125</v>
      </c>
      <c r="W803" s="0" t="s">
        <v>2132</v>
      </c>
      <c r="X803" s="0" t="s">
        <v>18026</v>
      </c>
      <c r="Y803" s="0" t="s">
        <v>601</v>
      </c>
      <c r="Z803" s="0" t="s">
        <v>2602</v>
      </c>
      <c r="AA803" s="0" t="s">
        <v>610</v>
      </c>
      <c r="AB803" s="0" t="s">
        <v>17781</v>
      </c>
      <c r="AC803" s="0" t="n">
        <v>100000</v>
      </c>
      <c r="AD803" s="0" t="n">
        <v>100000</v>
      </c>
      <c r="AE803" s="0" t="n">
        <v>5</v>
      </c>
      <c r="AF803" s="0" t="n">
        <f aca="false">FALSE()</f>
        <v>0</v>
      </c>
      <c r="AG803" s="0" t="n">
        <f aca="false">TRUE()</f>
        <v>1</v>
      </c>
      <c r="AH803" s="0" t="n">
        <f aca="false">TRUE()</f>
        <v>1</v>
      </c>
      <c r="AI803" s="0" t="n">
        <f aca="false">FALSE()</f>
        <v>0</v>
      </c>
      <c r="AJ803" s="0" t="n">
        <f aca="false">FALSE()</f>
        <v>0</v>
      </c>
      <c r="AK803" s="0" t="n">
        <f aca="false">FALSE()</f>
        <v>0</v>
      </c>
      <c r="AL803" s="0" t="s">
        <v>2129</v>
      </c>
      <c r="AM803" s="0" t="n">
        <f aca="false">TRUE()</f>
        <v>1</v>
      </c>
      <c r="AN803" s="0" t="s">
        <v>23480</v>
      </c>
      <c r="AO803" s="0" t="n">
        <v>1</v>
      </c>
      <c r="AP803" s="0" t="s">
        <v>23481</v>
      </c>
      <c r="AQ803" s="0" t="s">
        <v>23482</v>
      </c>
      <c r="AR803" s="0" t="n">
        <f aca="false">TRUE()</f>
        <v>1</v>
      </c>
      <c r="AS803" s="0" t="n">
        <f aca="false">FALSE()</f>
        <v>0</v>
      </c>
      <c r="AT803" s="0" t="n">
        <f aca="false">FALSE()</f>
        <v>0</v>
      </c>
      <c r="AU803" s="0" t="n">
        <f aca="false">FALSE()</f>
        <v>0</v>
      </c>
      <c r="AV803" s="0" t="n">
        <f aca="false">FALSE()</f>
        <v>0</v>
      </c>
      <c r="AW803" s="0" t="n">
        <f aca="false">TRUE()</f>
        <v>1</v>
      </c>
      <c r="AX803" s="380" t="n">
        <v>44747.6895833333</v>
      </c>
      <c r="AY803" s="380" t="n">
        <v>44747.4166666667</v>
      </c>
      <c r="AZ803" s="0" t="n">
        <v>2</v>
      </c>
      <c r="BA803" s="0" t="s">
        <v>18377</v>
      </c>
      <c r="BB803" s="0" t="n">
        <v>0</v>
      </c>
      <c r="BC803" s="380" t="n">
        <v>25569.125</v>
      </c>
      <c r="BD803" s="0" t="s">
        <v>2170</v>
      </c>
      <c r="BE803" s="0" t="s">
        <v>2170</v>
      </c>
      <c r="BF803" s="0" t="s">
        <v>604</v>
      </c>
    </row>
    <row r="804" customFormat="false" ht="15" hidden="false" customHeight="false" outlineLevel="0" collapsed="false">
      <c r="A804" s="0" t="s">
        <v>23483</v>
      </c>
      <c r="B804" s="0" t="s">
        <v>23484</v>
      </c>
      <c r="C804" s="0" t="s">
        <v>23485</v>
      </c>
      <c r="D804" s="0" t="s">
        <v>17896</v>
      </c>
      <c r="E804" s="0" t="s">
        <v>23483</v>
      </c>
      <c r="F804" s="0" t="n">
        <v>1</v>
      </c>
      <c r="G804" s="0" t="s">
        <v>434</v>
      </c>
      <c r="H804" s="0" t="s">
        <v>2596</v>
      </c>
      <c r="I804" s="0" t="s">
        <v>2596</v>
      </c>
      <c r="J804" s="0" t="s">
        <v>2599</v>
      </c>
      <c r="K804" s="0" t="s">
        <v>2170</v>
      </c>
      <c r="L804" s="0" t="s">
        <v>13583</v>
      </c>
      <c r="M804" s="0" t="s">
        <v>2170</v>
      </c>
      <c r="N804" s="0" t="n">
        <f aca="false">FALSE()</f>
        <v>0</v>
      </c>
      <c r="O804" s="0" t="s">
        <v>23486</v>
      </c>
      <c r="P804" s="0" t="s">
        <v>17898</v>
      </c>
      <c r="Q804" s="0" t="n">
        <v>4</v>
      </c>
      <c r="R804" s="380" t="n">
        <v>49929.125</v>
      </c>
      <c r="S804" s="223" t="n">
        <v>1000</v>
      </c>
      <c r="T804" s="0" t="s">
        <v>2132</v>
      </c>
      <c r="U804" s="380" t="n">
        <v>45632.125</v>
      </c>
      <c r="V804" s="380" t="n">
        <v>45637.125</v>
      </c>
      <c r="W804" s="0" t="s">
        <v>2170</v>
      </c>
      <c r="X804" s="0" t="s">
        <v>23487</v>
      </c>
      <c r="Y804" s="0" t="s">
        <v>601</v>
      </c>
      <c r="Z804" s="0" t="s">
        <v>2602</v>
      </c>
      <c r="AA804" s="0" t="s">
        <v>600</v>
      </c>
      <c r="AB804" s="0" t="s">
        <v>17848</v>
      </c>
      <c r="AC804" s="0" t="n">
        <v>1000000000</v>
      </c>
      <c r="AD804" s="0" t="n">
        <v>1000000000</v>
      </c>
      <c r="AE804" s="0" t="n">
        <v>5</v>
      </c>
      <c r="AF804" s="0" t="n">
        <f aca="false">FALSE()</f>
        <v>0</v>
      </c>
      <c r="AG804" s="0" t="n">
        <f aca="false">TRUE()</f>
        <v>1</v>
      </c>
      <c r="AH804" s="0" t="n">
        <f aca="false">TRUE()</f>
        <v>1</v>
      </c>
      <c r="AI804" s="0" t="n">
        <f aca="false">TRUE()</f>
        <v>1</v>
      </c>
      <c r="AJ804" s="0" t="n">
        <f aca="false">FALSE()</f>
        <v>0</v>
      </c>
      <c r="AK804" s="0" t="n">
        <f aca="false">FALSE()</f>
        <v>0</v>
      </c>
      <c r="AL804" s="0" t="s">
        <v>7337</v>
      </c>
      <c r="AM804" s="0" t="n">
        <f aca="false">TRUE()</f>
        <v>1</v>
      </c>
      <c r="AN804" s="0" t="s">
        <v>23488</v>
      </c>
      <c r="AO804" s="0" t="n">
        <v>1</v>
      </c>
      <c r="AP804" s="0" t="s">
        <v>23489</v>
      </c>
      <c r="AQ804" s="0" t="s">
        <v>23490</v>
      </c>
      <c r="AR804" s="0" t="n">
        <f aca="false">TRUE()</f>
        <v>1</v>
      </c>
      <c r="AS804" s="0" t="n">
        <f aca="false">FALSE()</f>
        <v>0</v>
      </c>
      <c r="AT804" s="0" t="n">
        <f aca="false">FALSE()</f>
        <v>0</v>
      </c>
      <c r="AU804" s="0" t="n">
        <f aca="false">FALSE()</f>
        <v>0</v>
      </c>
      <c r="AV804" s="0" t="n">
        <f aca="false">FALSE()</f>
        <v>0</v>
      </c>
      <c r="AW804" s="0" t="n">
        <f aca="false">TRUE()</f>
        <v>1</v>
      </c>
      <c r="AX804" s="380" t="n">
        <v>45638.4166666667</v>
      </c>
      <c r="AY804" s="380" t="n">
        <v>45638.125</v>
      </c>
      <c r="AZ804" s="0" t="n">
        <v>1</v>
      </c>
      <c r="BA804" s="0" t="s">
        <v>17903</v>
      </c>
      <c r="BB804" s="0" t="n">
        <v>0</v>
      </c>
      <c r="BC804" s="380" t="n">
        <v>25569.125</v>
      </c>
      <c r="BD804" s="0" t="s">
        <v>2599</v>
      </c>
      <c r="BE804" s="0" t="s">
        <v>2170</v>
      </c>
      <c r="BF804" s="0" t="s">
        <v>17868</v>
      </c>
    </row>
    <row r="805" customFormat="false" ht="15" hidden="false" customHeight="false" outlineLevel="0" collapsed="false">
      <c r="A805" s="0" t="s">
        <v>23491</v>
      </c>
      <c r="B805" s="0" t="s">
        <v>23492</v>
      </c>
      <c r="C805" s="0" t="s">
        <v>23491</v>
      </c>
      <c r="D805" s="0" t="s">
        <v>2133</v>
      </c>
      <c r="E805" s="0" t="s">
        <v>23491</v>
      </c>
      <c r="F805" s="0" t="n">
        <v>1</v>
      </c>
      <c r="G805" s="0" t="s">
        <v>434</v>
      </c>
      <c r="H805" s="0" t="s">
        <v>2170</v>
      </c>
      <c r="I805" s="0" t="s">
        <v>2170</v>
      </c>
      <c r="J805" s="0" t="s">
        <v>2170</v>
      </c>
      <c r="K805" s="0" t="s">
        <v>2170</v>
      </c>
      <c r="L805" s="0" t="s">
        <v>2170</v>
      </c>
      <c r="M805" s="0" t="s">
        <v>2170</v>
      </c>
      <c r="N805" s="0" t="n">
        <f aca="false">FALSE()</f>
        <v>0</v>
      </c>
      <c r="O805" s="0" t="s">
        <v>23493</v>
      </c>
      <c r="P805" s="0" t="s">
        <v>17780</v>
      </c>
      <c r="Q805" s="0" t="n">
        <v>12</v>
      </c>
      <c r="R805" s="380" t="n">
        <v>46172.125</v>
      </c>
      <c r="S805" s="223" t="n">
        <v>1000</v>
      </c>
      <c r="T805" s="0" t="s">
        <v>2132</v>
      </c>
      <c r="U805" s="380" t="n">
        <v>45076.125</v>
      </c>
      <c r="V805" s="380" t="n">
        <v>45092.125</v>
      </c>
      <c r="W805" s="0" t="s">
        <v>2132</v>
      </c>
      <c r="X805" s="0" t="s">
        <v>23075</v>
      </c>
      <c r="Y805" s="0" t="s">
        <v>601</v>
      </c>
      <c r="Z805" s="0" t="s">
        <v>2602</v>
      </c>
      <c r="AA805" s="0" t="s">
        <v>610</v>
      </c>
      <c r="AB805" s="0" t="s">
        <v>17781</v>
      </c>
      <c r="AC805" s="0" t="n">
        <v>500000</v>
      </c>
      <c r="AD805" s="0" t="n">
        <v>500000</v>
      </c>
      <c r="AE805" s="0" t="n">
        <v>5</v>
      </c>
      <c r="AF805" s="0" t="n">
        <f aca="false">FALSE()</f>
        <v>0</v>
      </c>
      <c r="AG805" s="0" t="n">
        <f aca="false">TRUE()</f>
        <v>1</v>
      </c>
      <c r="AH805" s="0" t="n">
        <f aca="false">TRUE()</f>
        <v>1</v>
      </c>
      <c r="AI805" s="0" t="n">
        <f aca="false">FALSE()</f>
        <v>0</v>
      </c>
      <c r="AJ805" s="0" t="n">
        <f aca="false">FALSE()</f>
        <v>0</v>
      </c>
      <c r="AK805" s="0" t="n">
        <f aca="false">TRUE()</f>
        <v>1</v>
      </c>
      <c r="AL805" s="0" t="s">
        <v>2129</v>
      </c>
      <c r="AM805" s="0" t="n">
        <f aca="false">TRUE()</f>
        <v>1</v>
      </c>
      <c r="AN805" s="0" t="s">
        <v>23494</v>
      </c>
      <c r="AO805" s="0" t="n">
        <v>1</v>
      </c>
      <c r="AP805" s="0" t="s">
        <v>23495</v>
      </c>
      <c r="AQ805" s="0" t="s">
        <v>23496</v>
      </c>
      <c r="AR805" s="0" t="n">
        <f aca="false">TRUE()</f>
        <v>1</v>
      </c>
      <c r="AS805" s="0" t="n">
        <f aca="false">TRUE()</f>
        <v>1</v>
      </c>
      <c r="AT805" s="0" t="n">
        <f aca="false">FALSE()</f>
        <v>0</v>
      </c>
      <c r="AU805" s="0" t="n">
        <f aca="false">FALSE()</f>
        <v>0</v>
      </c>
      <c r="AV805" s="0" t="n">
        <f aca="false">FALSE()</f>
        <v>0</v>
      </c>
      <c r="AW805" s="0" t="n">
        <f aca="false">TRUE()</f>
        <v>1</v>
      </c>
      <c r="AX805" s="380" t="n">
        <v>45092.6875</v>
      </c>
      <c r="AY805" s="380" t="n">
        <v>45092.4166666667</v>
      </c>
      <c r="AZ805" s="0" t="n">
        <v>3</v>
      </c>
      <c r="BA805" s="0" t="s">
        <v>18097</v>
      </c>
      <c r="BB805" s="0" t="n">
        <v>0</v>
      </c>
      <c r="BC805" s="380" t="n">
        <v>25569.125</v>
      </c>
      <c r="BD805" s="0" t="s">
        <v>2170</v>
      </c>
      <c r="BE805" s="0" t="s">
        <v>2170</v>
      </c>
      <c r="BF805" s="0" t="s">
        <v>2118</v>
      </c>
    </row>
    <row r="806" customFormat="false" ht="15" hidden="false" customHeight="false" outlineLevel="0" collapsed="false">
      <c r="A806" s="0" t="s">
        <v>23497</v>
      </c>
      <c r="B806" s="0" t="s">
        <v>23498</v>
      </c>
      <c r="C806" s="0" t="s">
        <v>23497</v>
      </c>
      <c r="D806" s="0" t="s">
        <v>2133</v>
      </c>
      <c r="E806" s="0" t="s">
        <v>23497</v>
      </c>
      <c r="F806" s="0" t="n">
        <v>1</v>
      </c>
      <c r="G806" s="0" t="s">
        <v>434</v>
      </c>
      <c r="H806" s="0" t="s">
        <v>2170</v>
      </c>
      <c r="I806" s="0" t="s">
        <v>2170</v>
      </c>
      <c r="J806" s="0" t="s">
        <v>2170</v>
      </c>
      <c r="K806" s="0" t="s">
        <v>2170</v>
      </c>
      <c r="L806" s="0" t="s">
        <v>2170</v>
      </c>
      <c r="M806" s="0" t="s">
        <v>2170</v>
      </c>
      <c r="N806" s="0" t="n">
        <f aca="false">FALSE()</f>
        <v>0</v>
      </c>
      <c r="O806" s="0" t="s">
        <v>23499</v>
      </c>
      <c r="P806" s="0" t="s">
        <v>17780</v>
      </c>
      <c r="Q806" s="0" t="n">
        <v>2</v>
      </c>
      <c r="R806" s="380" t="n">
        <v>46175.125</v>
      </c>
      <c r="S806" s="223" t="n">
        <v>1000</v>
      </c>
      <c r="T806" s="0" t="s">
        <v>2132</v>
      </c>
      <c r="U806" s="380" t="n">
        <v>44712.125</v>
      </c>
      <c r="V806" s="380" t="n">
        <v>44719.125</v>
      </c>
      <c r="W806" s="0" t="s">
        <v>2132</v>
      </c>
      <c r="X806" s="0" t="s">
        <v>23500</v>
      </c>
      <c r="Y806" s="0" t="s">
        <v>601</v>
      </c>
      <c r="Z806" s="0" t="s">
        <v>2602</v>
      </c>
      <c r="AA806" s="0" t="s">
        <v>610</v>
      </c>
      <c r="AB806" s="0" t="s">
        <v>17781</v>
      </c>
      <c r="AC806" s="0" t="n">
        <v>9000000</v>
      </c>
      <c r="AD806" s="0" t="n">
        <v>9000000</v>
      </c>
      <c r="AE806" s="0" t="n">
        <v>5</v>
      </c>
      <c r="AF806" s="0" t="n">
        <f aca="false">FALSE()</f>
        <v>0</v>
      </c>
      <c r="AG806" s="0" t="n">
        <f aca="false">TRUE()</f>
        <v>1</v>
      </c>
      <c r="AH806" s="0" t="n">
        <f aca="false">TRUE()</f>
        <v>1</v>
      </c>
      <c r="AI806" s="0" t="n">
        <f aca="false">TRUE()</f>
        <v>1</v>
      </c>
      <c r="AJ806" s="0" t="n">
        <f aca="false">FALSE()</f>
        <v>0</v>
      </c>
      <c r="AK806" s="0" t="n">
        <f aca="false">FALSE()</f>
        <v>0</v>
      </c>
      <c r="AL806" s="0" t="s">
        <v>2129</v>
      </c>
      <c r="AM806" s="0" t="n">
        <f aca="false">TRUE()</f>
        <v>1</v>
      </c>
      <c r="AN806" s="0" t="s">
        <v>23501</v>
      </c>
      <c r="AO806" s="0" t="n">
        <v>1</v>
      </c>
      <c r="AP806" s="0" t="s">
        <v>23502</v>
      </c>
      <c r="AQ806" s="0" t="s">
        <v>23503</v>
      </c>
      <c r="AR806" s="0" t="n">
        <f aca="false">TRUE()</f>
        <v>1</v>
      </c>
      <c r="AS806" s="0" t="n">
        <f aca="false">TRUE()</f>
        <v>1</v>
      </c>
      <c r="AT806" s="0" t="n">
        <f aca="false">FALSE()</f>
        <v>0</v>
      </c>
      <c r="AU806" s="0" t="n">
        <f aca="false">FALSE()</f>
        <v>0</v>
      </c>
      <c r="AV806" s="0" t="n">
        <f aca="false">FALSE()</f>
        <v>0</v>
      </c>
      <c r="AW806" s="0" t="n">
        <f aca="false">FALSE()</f>
        <v>0</v>
      </c>
      <c r="AX806" s="380" t="n">
        <v>44719.7694444444</v>
      </c>
      <c r="AY806" s="380" t="n">
        <v>44719.4166666667</v>
      </c>
      <c r="AZ806" s="0" t="n">
        <v>1</v>
      </c>
      <c r="BA806" s="0" t="s">
        <v>17884</v>
      </c>
      <c r="BB806" s="0" t="n">
        <v>0</v>
      </c>
      <c r="BC806" s="380" t="n">
        <v>25569.125</v>
      </c>
      <c r="BD806" s="0" t="s">
        <v>2170</v>
      </c>
      <c r="BE806" s="0" t="s">
        <v>2170</v>
      </c>
      <c r="BF806" s="0" t="s">
        <v>2118</v>
      </c>
    </row>
    <row r="807" customFormat="false" ht="15" hidden="false" customHeight="false" outlineLevel="0" collapsed="false">
      <c r="A807" s="0" t="s">
        <v>23504</v>
      </c>
      <c r="B807" s="0" t="s">
        <v>23505</v>
      </c>
      <c r="C807" s="0" t="s">
        <v>23504</v>
      </c>
      <c r="D807" s="0" t="s">
        <v>2133</v>
      </c>
      <c r="E807" s="0" t="s">
        <v>23504</v>
      </c>
      <c r="F807" s="0" t="n">
        <v>1</v>
      </c>
      <c r="G807" s="0" t="s">
        <v>434</v>
      </c>
      <c r="H807" s="0" t="s">
        <v>2170</v>
      </c>
      <c r="I807" s="0" t="s">
        <v>2170</v>
      </c>
      <c r="J807" s="0" t="s">
        <v>2170</v>
      </c>
      <c r="K807" s="0" t="s">
        <v>2170</v>
      </c>
      <c r="L807" s="0" t="s">
        <v>2170</v>
      </c>
      <c r="M807" s="0" t="s">
        <v>2170</v>
      </c>
      <c r="N807" s="0" t="n">
        <f aca="false">FALSE()</f>
        <v>0</v>
      </c>
      <c r="O807" s="0" t="s">
        <v>23506</v>
      </c>
      <c r="P807" s="0" t="s">
        <v>17780</v>
      </c>
      <c r="Q807" s="0" t="n">
        <v>12</v>
      </c>
      <c r="R807" s="380" t="n">
        <v>46312.125</v>
      </c>
      <c r="S807" s="223" t="n">
        <v>1000</v>
      </c>
      <c r="T807" s="0" t="s">
        <v>2132</v>
      </c>
      <c r="U807" s="380" t="n">
        <v>45225.125</v>
      </c>
      <c r="V807" s="380" t="n">
        <v>45232.125</v>
      </c>
      <c r="W807" s="0" t="s">
        <v>2132</v>
      </c>
      <c r="X807" s="0" t="s">
        <v>23507</v>
      </c>
      <c r="Y807" s="0" t="s">
        <v>601</v>
      </c>
      <c r="Z807" s="0" t="s">
        <v>2602</v>
      </c>
      <c r="AA807" s="0" t="s">
        <v>610</v>
      </c>
      <c r="AB807" s="0" t="s">
        <v>17781</v>
      </c>
      <c r="AC807" s="0" t="n">
        <v>20000000</v>
      </c>
      <c r="AD807" s="0" t="n">
        <v>20000000</v>
      </c>
      <c r="AE807" s="0" t="n">
        <v>5</v>
      </c>
      <c r="AF807" s="0" t="n">
        <f aca="false">FALSE()</f>
        <v>0</v>
      </c>
      <c r="AG807" s="0" t="n">
        <f aca="false">TRUE()</f>
        <v>1</v>
      </c>
      <c r="AH807" s="0" t="n">
        <f aca="false">TRUE()</f>
        <v>1</v>
      </c>
      <c r="AI807" s="0" t="n">
        <f aca="false">TRUE()</f>
        <v>1</v>
      </c>
      <c r="AJ807" s="0" t="n">
        <f aca="false">FALSE()</f>
        <v>0</v>
      </c>
      <c r="AK807" s="0" t="n">
        <f aca="false">FALSE()</f>
        <v>0</v>
      </c>
      <c r="AL807" s="0" t="s">
        <v>2129</v>
      </c>
      <c r="AM807" s="0" t="n">
        <f aca="false">TRUE()</f>
        <v>1</v>
      </c>
      <c r="AN807" s="0" t="s">
        <v>23508</v>
      </c>
      <c r="AO807" s="0" t="n">
        <v>1</v>
      </c>
      <c r="AP807" s="0" t="s">
        <v>23509</v>
      </c>
      <c r="AQ807" s="0" t="s">
        <v>23510</v>
      </c>
      <c r="AR807" s="0" t="n">
        <f aca="false">TRUE()</f>
        <v>1</v>
      </c>
      <c r="AS807" s="0" t="n">
        <f aca="false">FALSE()</f>
        <v>0</v>
      </c>
      <c r="AT807" s="0" t="n">
        <f aca="false">FALSE()</f>
        <v>0</v>
      </c>
      <c r="AU807" s="0" t="n">
        <f aca="false">FALSE()</f>
        <v>0</v>
      </c>
      <c r="AV807" s="0" t="n">
        <f aca="false">FALSE()</f>
        <v>0</v>
      </c>
      <c r="AW807" s="0" t="n">
        <f aca="false">TRUE()</f>
        <v>1</v>
      </c>
      <c r="AX807" s="380" t="n">
        <v>45232.6222222222</v>
      </c>
      <c r="AY807" s="380" t="n">
        <v>45232.4166666667</v>
      </c>
      <c r="AZ807" s="0" t="n">
        <v>1</v>
      </c>
      <c r="BA807" s="0" t="s">
        <v>12512</v>
      </c>
      <c r="BB807" s="0" t="n">
        <v>0</v>
      </c>
      <c r="BC807" s="380" t="n">
        <v>25569.125</v>
      </c>
      <c r="BD807" s="0" t="s">
        <v>2170</v>
      </c>
      <c r="BE807" s="0" t="s">
        <v>2170</v>
      </c>
      <c r="BF807" s="0" t="s">
        <v>17868</v>
      </c>
    </row>
    <row r="808" customFormat="false" ht="15" hidden="false" customHeight="false" outlineLevel="0" collapsed="false">
      <c r="A808" s="0" t="s">
        <v>23511</v>
      </c>
      <c r="B808" s="0" t="s">
        <v>23512</v>
      </c>
      <c r="C808" s="0" t="s">
        <v>23511</v>
      </c>
      <c r="D808" s="0" t="s">
        <v>2133</v>
      </c>
      <c r="E808" s="0" t="s">
        <v>23511</v>
      </c>
      <c r="F808" s="0" t="n">
        <v>1</v>
      </c>
      <c r="G808" s="0" t="s">
        <v>434</v>
      </c>
      <c r="H808" s="0" t="s">
        <v>2170</v>
      </c>
      <c r="I808" s="0" t="s">
        <v>2170</v>
      </c>
      <c r="J808" s="0" t="s">
        <v>2170</v>
      </c>
      <c r="K808" s="0" t="s">
        <v>2170</v>
      </c>
      <c r="L808" s="0" t="s">
        <v>2170</v>
      </c>
      <c r="M808" s="0" t="s">
        <v>2170</v>
      </c>
      <c r="N808" s="0" t="n">
        <f aca="false">FALSE()</f>
        <v>0</v>
      </c>
      <c r="O808" s="0" t="s">
        <v>23513</v>
      </c>
      <c r="P808" s="0" t="s">
        <v>17780</v>
      </c>
      <c r="Q808" s="0" t="n">
        <v>4</v>
      </c>
      <c r="R808" s="380" t="n">
        <v>47269.125</v>
      </c>
      <c r="S808" s="223" t="n">
        <v>100</v>
      </c>
      <c r="T808" s="0" t="s">
        <v>17929</v>
      </c>
      <c r="U808" s="380" t="n">
        <v>45436.125</v>
      </c>
      <c r="V808" s="380" t="n">
        <v>45449.125</v>
      </c>
      <c r="W808" s="0" t="s">
        <v>17929</v>
      </c>
      <c r="X808" s="0" t="s">
        <v>23514</v>
      </c>
      <c r="Y808" s="0" t="s">
        <v>601</v>
      </c>
      <c r="Z808" s="0" t="s">
        <v>2602</v>
      </c>
      <c r="AA808" s="0" t="s">
        <v>2114</v>
      </c>
      <c r="AB808" s="0" t="s">
        <v>17781</v>
      </c>
      <c r="AC808" s="0" t="n">
        <v>1000000</v>
      </c>
      <c r="AD808" s="0" t="n">
        <v>1000000</v>
      </c>
      <c r="AE808" s="0" t="n">
        <v>5</v>
      </c>
      <c r="AF808" s="0" t="n">
        <f aca="false">FALSE()</f>
        <v>0</v>
      </c>
      <c r="AG808" s="0" t="n">
        <f aca="false">TRUE()</f>
        <v>1</v>
      </c>
      <c r="AH808" s="0" t="n">
        <f aca="false">TRUE()</f>
        <v>1</v>
      </c>
      <c r="AI808" s="0" t="n">
        <f aca="false">FALSE()</f>
        <v>0</v>
      </c>
      <c r="AJ808" s="0" t="n">
        <f aca="false">FALSE()</f>
        <v>0</v>
      </c>
      <c r="AK808" s="0" t="n">
        <f aca="false">FALSE()</f>
        <v>0</v>
      </c>
      <c r="AL808" s="0" t="s">
        <v>3129</v>
      </c>
      <c r="AM808" s="0" t="n">
        <f aca="false">TRUE()</f>
        <v>1</v>
      </c>
      <c r="AN808" s="0" t="s">
        <v>23515</v>
      </c>
      <c r="AO808" s="0" t="n">
        <v>1</v>
      </c>
      <c r="AP808" s="0" t="s">
        <v>23516</v>
      </c>
      <c r="AQ808" s="0" t="s">
        <v>23517</v>
      </c>
      <c r="AR808" s="0" t="n">
        <f aca="false">TRUE()</f>
        <v>1</v>
      </c>
      <c r="AS808" s="0" t="n">
        <f aca="false">FALSE()</f>
        <v>0</v>
      </c>
      <c r="AT808" s="0" t="n">
        <f aca="false">FALSE()</f>
        <v>0</v>
      </c>
      <c r="AU808" s="0" t="n">
        <f aca="false">FALSE()</f>
        <v>0</v>
      </c>
      <c r="AV808" s="0" t="n">
        <f aca="false">FALSE()</f>
        <v>0</v>
      </c>
      <c r="AW808" s="0" t="n">
        <f aca="false">TRUE()</f>
        <v>1</v>
      </c>
      <c r="AX808" s="380" t="n">
        <v>45449.6159722222</v>
      </c>
      <c r="AY808" s="380" t="n">
        <v>45449.125</v>
      </c>
      <c r="AZ808" s="0" t="n">
        <v>2</v>
      </c>
      <c r="BA808" s="0" t="s">
        <v>10738</v>
      </c>
      <c r="BB808" s="0" t="n">
        <v>1</v>
      </c>
      <c r="BC808" s="380" t="n">
        <v>25569.125</v>
      </c>
      <c r="BD808" s="0" t="s">
        <v>2170</v>
      </c>
      <c r="BE808" s="0" t="s">
        <v>2170</v>
      </c>
      <c r="BF808" s="0" t="s">
        <v>2118</v>
      </c>
    </row>
    <row r="809" customFormat="false" ht="15" hidden="false" customHeight="false" outlineLevel="0" collapsed="false">
      <c r="A809" s="0" t="s">
        <v>23518</v>
      </c>
      <c r="B809" s="0" t="s">
        <v>23519</v>
      </c>
      <c r="C809" s="0" t="s">
        <v>23518</v>
      </c>
      <c r="D809" s="0" t="s">
        <v>2133</v>
      </c>
      <c r="E809" s="0" t="s">
        <v>23518</v>
      </c>
      <c r="F809" s="0" t="n">
        <v>1</v>
      </c>
      <c r="G809" s="0" t="s">
        <v>434</v>
      </c>
      <c r="H809" s="0" t="s">
        <v>2170</v>
      </c>
      <c r="I809" s="0" t="s">
        <v>2170</v>
      </c>
      <c r="J809" s="0" t="s">
        <v>2170</v>
      </c>
      <c r="K809" s="0" t="s">
        <v>2170</v>
      </c>
      <c r="L809" s="0" t="s">
        <v>2170</v>
      </c>
      <c r="M809" s="0" t="s">
        <v>2170</v>
      </c>
      <c r="N809" s="0" t="n">
        <f aca="false">FALSE()</f>
        <v>0</v>
      </c>
      <c r="O809" s="0" t="s">
        <v>23520</v>
      </c>
      <c r="P809" s="0" t="s">
        <v>17838</v>
      </c>
      <c r="Q809" s="0" t="n">
        <v>2</v>
      </c>
      <c r="R809" s="380" t="n">
        <v>47618.125</v>
      </c>
      <c r="S809" s="223" t="n">
        <v>1000</v>
      </c>
      <c r="T809" s="0" t="s">
        <v>2132</v>
      </c>
      <c r="U809" s="380" t="n">
        <v>43976.125</v>
      </c>
      <c r="V809" s="380" t="n">
        <v>43978.125</v>
      </c>
      <c r="W809" s="0" t="s">
        <v>2132</v>
      </c>
      <c r="X809" s="0" t="s">
        <v>23521</v>
      </c>
      <c r="Y809" s="0" t="s">
        <v>601</v>
      </c>
      <c r="Z809" s="0" t="s">
        <v>2602</v>
      </c>
      <c r="AA809" s="0" t="s">
        <v>610</v>
      </c>
      <c r="AB809" s="0" t="s">
        <v>17781</v>
      </c>
      <c r="AC809" s="0" t="n">
        <v>15000000</v>
      </c>
      <c r="AD809" s="0" t="n">
        <v>15000000</v>
      </c>
      <c r="AE809" s="0" t="n">
        <v>5</v>
      </c>
      <c r="AF809" s="0" t="n">
        <f aca="false">FALSE()</f>
        <v>0</v>
      </c>
      <c r="AG809" s="0" t="n">
        <f aca="false">TRUE()</f>
        <v>1</v>
      </c>
      <c r="AH809" s="0" t="n">
        <f aca="false">TRUE()</f>
        <v>1</v>
      </c>
      <c r="AI809" s="0" t="n">
        <f aca="false">FALSE()</f>
        <v>0</v>
      </c>
      <c r="AJ809" s="0" t="n">
        <f aca="false">FALSE()</f>
        <v>0</v>
      </c>
      <c r="AK809" s="0" t="n">
        <f aca="false">FALSE()</f>
        <v>0</v>
      </c>
      <c r="AL809" s="0" t="s">
        <v>2129</v>
      </c>
      <c r="AM809" s="0" t="n">
        <f aca="false">TRUE()</f>
        <v>1</v>
      </c>
      <c r="AN809" s="0" t="s">
        <v>23522</v>
      </c>
      <c r="AO809" s="0" t="n">
        <v>1</v>
      </c>
      <c r="AP809" s="0" t="s">
        <v>23523</v>
      </c>
      <c r="AQ809" s="0" t="s">
        <v>23524</v>
      </c>
      <c r="AR809" s="0" t="n">
        <f aca="false">TRUE()</f>
        <v>1</v>
      </c>
      <c r="AS809" s="0" t="n">
        <f aca="false">FALSE()</f>
        <v>0</v>
      </c>
      <c r="AT809" s="0" t="n">
        <f aca="false">FALSE()</f>
        <v>0</v>
      </c>
      <c r="AU809" s="0" t="n">
        <f aca="false">FALSE()</f>
        <v>0</v>
      </c>
      <c r="AV809" s="0" t="n">
        <f aca="false">FALSE()</f>
        <v>0</v>
      </c>
      <c r="AW809" s="0" t="n">
        <f aca="false">TRUE()</f>
        <v>1</v>
      </c>
      <c r="AX809" s="380" t="n">
        <v>44004.4520833333</v>
      </c>
      <c r="AY809" s="380" t="n">
        <v>44004.4166666667</v>
      </c>
      <c r="AZ809" s="0" t="n">
        <v>1</v>
      </c>
      <c r="BA809" s="0" t="s">
        <v>9409</v>
      </c>
      <c r="BB809" s="0" t="n">
        <v>0</v>
      </c>
      <c r="BC809" s="380" t="n">
        <v>45980.125</v>
      </c>
      <c r="BD809" s="0" t="s">
        <v>2170</v>
      </c>
      <c r="BE809" s="0" t="s">
        <v>2170</v>
      </c>
      <c r="BF809" s="0" t="s">
        <v>2118</v>
      </c>
    </row>
    <row r="810" customFormat="false" ht="15" hidden="false" customHeight="false" outlineLevel="0" collapsed="false">
      <c r="A810" s="0" t="s">
        <v>23525</v>
      </c>
      <c r="B810" s="0" t="s">
        <v>23526</v>
      </c>
      <c r="C810" s="0" t="s">
        <v>23525</v>
      </c>
      <c r="D810" s="0" t="s">
        <v>2133</v>
      </c>
      <c r="E810" s="0" t="s">
        <v>23525</v>
      </c>
      <c r="F810" s="0" t="n">
        <v>1</v>
      </c>
      <c r="G810" s="0" t="s">
        <v>434</v>
      </c>
      <c r="H810" s="0" t="s">
        <v>2170</v>
      </c>
      <c r="I810" s="0" t="s">
        <v>2170</v>
      </c>
      <c r="J810" s="0" t="s">
        <v>2170</v>
      </c>
      <c r="K810" s="0" t="s">
        <v>2170</v>
      </c>
      <c r="L810" s="0" t="s">
        <v>2170</v>
      </c>
      <c r="M810" s="0" t="s">
        <v>2170</v>
      </c>
      <c r="N810" s="0" t="n">
        <f aca="false">FALSE()</f>
        <v>0</v>
      </c>
      <c r="O810" s="0" t="s">
        <v>23527</v>
      </c>
      <c r="P810" s="0" t="s">
        <v>17780</v>
      </c>
      <c r="Q810" s="0" t="n">
        <v>4</v>
      </c>
      <c r="R810" s="380" t="n">
        <v>46370.125</v>
      </c>
      <c r="S810" s="223" t="n">
        <v>1000</v>
      </c>
      <c r="T810" s="0" t="s">
        <v>2132</v>
      </c>
      <c r="U810" s="380" t="n">
        <v>45268.125</v>
      </c>
      <c r="V810" s="380" t="n">
        <v>45278.125</v>
      </c>
      <c r="W810" s="0" t="s">
        <v>2132</v>
      </c>
      <c r="X810" s="0" t="s">
        <v>23528</v>
      </c>
      <c r="Y810" s="0" t="s">
        <v>601</v>
      </c>
      <c r="Z810" s="0" t="s">
        <v>2602</v>
      </c>
      <c r="AA810" s="0" t="s">
        <v>2330</v>
      </c>
      <c r="AB810" s="0" t="s">
        <v>17781</v>
      </c>
      <c r="AC810" s="0" t="n">
        <v>3000000</v>
      </c>
      <c r="AD810" s="0" t="n">
        <v>3000000</v>
      </c>
      <c r="AE810" s="0" t="n">
        <v>5</v>
      </c>
      <c r="AF810" s="0" t="n">
        <f aca="false">FALSE()</f>
        <v>0</v>
      </c>
      <c r="AG810" s="0" t="n">
        <f aca="false">TRUE()</f>
        <v>1</v>
      </c>
      <c r="AH810" s="0" t="n">
        <f aca="false">TRUE()</f>
        <v>1</v>
      </c>
      <c r="AI810" s="0" t="n">
        <f aca="false">TRUE()</f>
        <v>1</v>
      </c>
      <c r="AJ810" s="0" t="n">
        <f aca="false">FALSE()</f>
        <v>0</v>
      </c>
      <c r="AK810" s="0" t="n">
        <f aca="false">FALSE()</f>
        <v>0</v>
      </c>
      <c r="AL810" s="0" t="s">
        <v>2129</v>
      </c>
      <c r="AM810" s="0" t="n">
        <f aca="false">TRUE()</f>
        <v>1</v>
      </c>
      <c r="AN810" s="0" t="s">
        <v>23529</v>
      </c>
      <c r="AO810" s="0" t="n">
        <v>1</v>
      </c>
      <c r="AP810" s="0" t="s">
        <v>23530</v>
      </c>
      <c r="AQ810" s="0" t="s">
        <v>23531</v>
      </c>
      <c r="AR810" s="0" t="n">
        <f aca="false">TRUE()</f>
        <v>1</v>
      </c>
      <c r="AS810" s="0" t="n">
        <f aca="false">FALSE()</f>
        <v>0</v>
      </c>
      <c r="AT810" s="0" t="n">
        <f aca="false">FALSE()</f>
        <v>0</v>
      </c>
      <c r="AU810" s="0" t="n">
        <f aca="false">FALSE()</f>
        <v>0</v>
      </c>
      <c r="AV810" s="0" t="n">
        <f aca="false">FALSE()</f>
        <v>0</v>
      </c>
      <c r="AW810" s="0" t="n">
        <f aca="false">TRUE()</f>
        <v>1</v>
      </c>
      <c r="AX810" s="380" t="n">
        <v>45278.7111111111</v>
      </c>
      <c r="AY810" s="380" t="n">
        <v>45278.4166666667</v>
      </c>
      <c r="AZ810" s="0" t="n">
        <v>1</v>
      </c>
      <c r="BA810" s="0" t="s">
        <v>18008</v>
      </c>
      <c r="BB810" s="0" t="n">
        <v>0</v>
      </c>
      <c r="BC810" s="380" t="n">
        <v>25569.125</v>
      </c>
      <c r="BD810" s="0" t="s">
        <v>2170</v>
      </c>
      <c r="BE810" s="0" t="s">
        <v>2170</v>
      </c>
      <c r="BF810" s="0" t="s">
        <v>2118</v>
      </c>
    </row>
    <row r="811" customFormat="false" ht="15" hidden="false" customHeight="false" outlineLevel="0" collapsed="false">
      <c r="A811" s="0" t="s">
        <v>23532</v>
      </c>
      <c r="B811" s="0" t="s">
        <v>23533</v>
      </c>
      <c r="C811" s="0" t="s">
        <v>23532</v>
      </c>
      <c r="D811" s="0" t="s">
        <v>2133</v>
      </c>
      <c r="E811" s="0" t="s">
        <v>23532</v>
      </c>
      <c r="F811" s="0" t="n">
        <v>1</v>
      </c>
      <c r="G811" s="0" t="s">
        <v>434</v>
      </c>
      <c r="H811" s="0" t="s">
        <v>2596</v>
      </c>
      <c r="I811" s="0" t="s">
        <v>2596</v>
      </c>
      <c r="J811" s="0" t="s">
        <v>12506</v>
      </c>
      <c r="K811" s="0" t="s">
        <v>2170</v>
      </c>
      <c r="L811" s="0" t="s">
        <v>12506</v>
      </c>
      <c r="M811" s="0" t="s">
        <v>2170</v>
      </c>
      <c r="N811" s="0" t="n">
        <f aca="false">FALSE()</f>
        <v>0</v>
      </c>
      <c r="O811" s="0" t="s">
        <v>23534</v>
      </c>
      <c r="P811" s="0" t="s">
        <v>17838</v>
      </c>
      <c r="Q811" s="0" t="n">
        <v>2</v>
      </c>
      <c r="R811" s="380" t="n">
        <v>48043.125</v>
      </c>
      <c r="S811" s="223" t="n">
        <v>1000</v>
      </c>
      <c r="T811" s="0" t="s">
        <v>2132</v>
      </c>
      <c r="U811" s="380" t="n">
        <v>44889.125</v>
      </c>
      <c r="V811" s="380" t="n">
        <v>44897.125</v>
      </c>
      <c r="W811" s="0" t="s">
        <v>2132</v>
      </c>
      <c r="X811" s="0" t="s">
        <v>23535</v>
      </c>
      <c r="Y811" s="0" t="s">
        <v>601</v>
      </c>
      <c r="Z811" s="0" t="s">
        <v>2602</v>
      </c>
      <c r="AA811" s="0" t="s">
        <v>2574</v>
      </c>
      <c r="AB811" s="0" t="s">
        <v>17781</v>
      </c>
      <c r="AC811" s="0" t="n">
        <v>479122</v>
      </c>
      <c r="AD811" s="0" t="n">
        <v>1000000</v>
      </c>
      <c r="AE811" s="0" t="n">
        <v>5</v>
      </c>
      <c r="AF811" s="0" t="n">
        <f aca="false">FALSE()</f>
        <v>0</v>
      </c>
      <c r="AG811" s="0" t="n">
        <f aca="false">TRUE()</f>
        <v>1</v>
      </c>
      <c r="AH811" s="0" t="n">
        <f aca="false">TRUE()</f>
        <v>1</v>
      </c>
      <c r="AI811" s="0" t="n">
        <f aca="false">FALSE()</f>
        <v>0</v>
      </c>
      <c r="AJ811" s="0" t="n">
        <f aca="false">FALSE()</f>
        <v>0</v>
      </c>
      <c r="AK811" s="0" t="n">
        <f aca="false">FALSE()</f>
        <v>0</v>
      </c>
      <c r="AL811" s="0" t="s">
        <v>3129</v>
      </c>
      <c r="AM811" s="0" t="n">
        <f aca="false">TRUE()</f>
        <v>1</v>
      </c>
      <c r="AN811" s="0" t="s">
        <v>23536</v>
      </c>
      <c r="AO811" s="0" t="n">
        <v>1</v>
      </c>
      <c r="AP811" s="0" t="s">
        <v>23537</v>
      </c>
      <c r="AQ811" s="0" t="s">
        <v>23538</v>
      </c>
      <c r="AR811" s="0" t="n">
        <f aca="false">TRUE()</f>
        <v>1</v>
      </c>
      <c r="AS811" s="0" t="n">
        <f aca="false">FALSE()</f>
        <v>0</v>
      </c>
      <c r="AT811" s="0" t="n">
        <f aca="false">FALSE()</f>
        <v>0</v>
      </c>
      <c r="AU811" s="0" t="n">
        <f aca="false">FALSE()</f>
        <v>0</v>
      </c>
      <c r="AV811" s="0" t="n">
        <f aca="false">FALSE()</f>
        <v>0</v>
      </c>
      <c r="AW811" s="0" t="n">
        <f aca="false">TRUE()</f>
        <v>1</v>
      </c>
      <c r="AX811" s="380" t="n">
        <v>44909.4166666667</v>
      </c>
      <c r="AY811" s="380" t="n">
        <v>44909.4166666667</v>
      </c>
      <c r="AZ811" s="0" t="n">
        <v>1</v>
      </c>
      <c r="BA811" s="0" t="s">
        <v>7878</v>
      </c>
      <c r="BB811" s="0" t="n">
        <v>1</v>
      </c>
      <c r="BC811" s="380" t="n">
        <v>25569.125</v>
      </c>
      <c r="BD811" s="0" t="s">
        <v>12506</v>
      </c>
      <c r="BE811" s="0" t="s">
        <v>2170</v>
      </c>
      <c r="BF811" s="0" t="s">
        <v>2118</v>
      </c>
    </row>
    <row r="812" customFormat="false" ht="15" hidden="false" customHeight="false" outlineLevel="0" collapsed="false">
      <c r="A812" s="0" t="s">
        <v>23539</v>
      </c>
      <c r="B812" s="0" t="s">
        <v>23540</v>
      </c>
      <c r="C812" s="0" t="s">
        <v>23539</v>
      </c>
      <c r="D812" s="0" t="s">
        <v>2133</v>
      </c>
      <c r="E812" s="0" t="s">
        <v>23539</v>
      </c>
      <c r="F812" s="0" t="n">
        <v>1</v>
      </c>
      <c r="G812" s="0" t="s">
        <v>434</v>
      </c>
      <c r="H812" s="0" t="s">
        <v>2170</v>
      </c>
      <c r="I812" s="0" t="s">
        <v>2170</v>
      </c>
      <c r="J812" s="0" t="s">
        <v>2170</v>
      </c>
      <c r="K812" s="0" t="s">
        <v>2170</v>
      </c>
      <c r="L812" s="0" t="s">
        <v>2170</v>
      </c>
      <c r="M812" s="0" t="s">
        <v>2170</v>
      </c>
      <c r="N812" s="0" t="n">
        <f aca="false">FALSE()</f>
        <v>0</v>
      </c>
      <c r="O812" s="0" t="s">
        <v>23541</v>
      </c>
      <c r="P812" s="0" t="s">
        <v>17780</v>
      </c>
      <c r="Q812" s="0" t="n">
        <v>2</v>
      </c>
      <c r="R812" s="380" t="n">
        <v>46563.125</v>
      </c>
      <c r="S812" s="223" t="n">
        <v>500</v>
      </c>
      <c r="T812" s="0" t="s">
        <v>2132</v>
      </c>
      <c r="U812" s="380" t="n">
        <v>43998.125</v>
      </c>
      <c r="V812" s="380" t="n">
        <v>44008.125</v>
      </c>
      <c r="W812" s="0" t="s">
        <v>2170</v>
      </c>
      <c r="X812" s="0" t="s">
        <v>23542</v>
      </c>
      <c r="Y812" s="0" t="s">
        <v>601</v>
      </c>
      <c r="Z812" s="0" t="s">
        <v>2602</v>
      </c>
      <c r="AA812" s="0" t="s">
        <v>17847</v>
      </c>
      <c r="AB812" s="0" t="s">
        <v>17848</v>
      </c>
      <c r="AC812" s="0" t="n">
        <v>7000000</v>
      </c>
      <c r="AD812" s="0" t="n">
        <v>7000000</v>
      </c>
      <c r="AE812" s="0" t="n">
        <v>5</v>
      </c>
      <c r="AF812" s="0" t="n">
        <f aca="false">FALSE()</f>
        <v>0</v>
      </c>
      <c r="AG812" s="0" t="n">
        <f aca="false">TRUE()</f>
        <v>1</v>
      </c>
      <c r="AH812" s="0" t="n">
        <f aca="false">TRUE()</f>
        <v>1</v>
      </c>
      <c r="AI812" s="0" t="n">
        <f aca="false">FALSE()</f>
        <v>0</v>
      </c>
      <c r="AJ812" s="0" t="n">
        <f aca="false">FALSE()</f>
        <v>0</v>
      </c>
      <c r="AK812" s="0" t="n">
        <f aca="false">TRUE()</f>
        <v>1</v>
      </c>
      <c r="AL812" s="0" t="s">
        <v>2129</v>
      </c>
      <c r="AM812" s="0" t="n">
        <f aca="false">TRUE()</f>
        <v>1</v>
      </c>
      <c r="AN812" s="0" t="s">
        <v>23543</v>
      </c>
      <c r="AO812" s="0" t="n">
        <v>1</v>
      </c>
      <c r="AP812" s="0" t="s">
        <v>23544</v>
      </c>
      <c r="AQ812" s="0" t="s">
        <v>23545</v>
      </c>
      <c r="AR812" s="0" t="n">
        <f aca="false">TRUE()</f>
        <v>1</v>
      </c>
      <c r="AS812" s="0" t="n">
        <f aca="false">FALSE()</f>
        <v>0</v>
      </c>
      <c r="AT812" s="0" t="n">
        <f aca="false">FALSE()</f>
        <v>0</v>
      </c>
      <c r="AU812" s="0" t="n">
        <f aca="false">FALSE()</f>
        <v>0</v>
      </c>
      <c r="AV812" s="0" t="n">
        <f aca="false">FALSE()</f>
        <v>0</v>
      </c>
      <c r="AW812" s="0" t="n">
        <f aca="false">TRUE()</f>
        <v>1</v>
      </c>
      <c r="AX812" s="380" t="n">
        <v>44008.6944444445</v>
      </c>
      <c r="AY812" s="380" t="n">
        <v>44008.4166666667</v>
      </c>
      <c r="AZ812" s="0" t="n">
        <v>2</v>
      </c>
      <c r="BA812" s="0" t="s">
        <v>17852</v>
      </c>
      <c r="BB812" s="0" t="n">
        <v>0</v>
      </c>
      <c r="BC812" s="380" t="n">
        <v>25569.125</v>
      </c>
      <c r="BD812" s="0" t="s">
        <v>2170</v>
      </c>
      <c r="BE812" s="0" t="s">
        <v>2170</v>
      </c>
      <c r="BF812" s="0" t="s">
        <v>2118</v>
      </c>
    </row>
    <row r="813" customFormat="false" ht="15" hidden="false" customHeight="false" outlineLevel="0" collapsed="false">
      <c r="A813" s="0" t="s">
        <v>23546</v>
      </c>
      <c r="B813" s="0" t="s">
        <v>23547</v>
      </c>
      <c r="C813" s="0" t="s">
        <v>23546</v>
      </c>
      <c r="D813" s="0" t="s">
        <v>2133</v>
      </c>
      <c r="E813" s="0" t="s">
        <v>23546</v>
      </c>
      <c r="F813" s="0" t="n">
        <v>1</v>
      </c>
      <c r="G813" s="0" t="s">
        <v>434</v>
      </c>
      <c r="H813" s="0" t="s">
        <v>2170</v>
      </c>
      <c r="I813" s="0" t="s">
        <v>2170</v>
      </c>
      <c r="J813" s="0" t="s">
        <v>2170</v>
      </c>
      <c r="K813" s="0" t="s">
        <v>2170</v>
      </c>
      <c r="L813" s="0" t="s">
        <v>2170</v>
      </c>
      <c r="M813" s="0" t="s">
        <v>2170</v>
      </c>
      <c r="N813" s="0" t="n">
        <f aca="false">FALSE()</f>
        <v>0</v>
      </c>
      <c r="O813" s="0" t="s">
        <v>23548</v>
      </c>
      <c r="P813" s="0" t="s">
        <v>17780</v>
      </c>
      <c r="Q813" s="0" t="n">
        <v>4</v>
      </c>
      <c r="R813" s="380" t="n">
        <v>48078.125</v>
      </c>
      <c r="S813" s="223" t="n">
        <v>1000</v>
      </c>
      <c r="T813" s="0" t="s">
        <v>2132</v>
      </c>
      <c r="U813" s="380" t="n">
        <v>44428.125</v>
      </c>
      <c r="V813" s="380" t="n">
        <v>44438.125</v>
      </c>
      <c r="W813" s="0" t="s">
        <v>2132</v>
      </c>
      <c r="X813" s="0" t="s">
        <v>23549</v>
      </c>
      <c r="Y813" s="0" t="s">
        <v>601</v>
      </c>
      <c r="Z813" s="0" t="s">
        <v>2602</v>
      </c>
      <c r="AA813" s="0" t="s">
        <v>610</v>
      </c>
      <c r="AB813" s="0" t="s">
        <v>17781</v>
      </c>
      <c r="AC813" s="0" t="n">
        <v>6300000</v>
      </c>
      <c r="AD813" s="0" t="n">
        <v>6300000</v>
      </c>
      <c r="AE813" s="0" t="n">
        <v>5</v>
      </c>
      <c r="AF813" s="0" t="n">
        <f aca="false">FALSE()</f>
        <v>0</v>
      </c>
      <c r="AG813" s="0" t="n">
        <f aca="false">TRUE()</f>
        <v>1</v>
      </c>
      <c r="AH813" s="0" t="n">
        <f aca="false">TRUE()</f>
        <v>1</v>
      </c>
      <c r="AI813" s="0" t="n">
        <f aca="false">TRUE()</f>
        <v>1</v>
      </c>
      <c r="AJ813" s="0" t="n">
        <f aca="false">FALSE()</f>
        <v>0</v>
      </c>
      <c r="AK813" s="0" t="n">
        <f aca="false">FALSE()</f>
        <v>0</v>
      </c>
      <c r="AL813" s="0" t="s">
        <v>2129</v>
      </c>
      <c r="AM813" s="0" t="n">
        <f aca="false">TRUE()</f>
        <v>1</v>
      </c>
      <c r="AN813" s="0" t="s">
        <v>23550</v>
      </c>
      <c r="AO813" s="0" t="n">
        <v>1</v>
      </c>
      <c r="AP813" s="0" t="s">
        <v>23551</v>
      </c>
      <c r="AQ813" s="0" t="s">
        <v>23552</v>
      </c>
      <c r="AR813" s="0" t="n">
        <f aca="false">TRUE()</f>
        <v>1</v>
      </c>
      <c r="AS813" s="0" t="n">
        <f aca="false">FALSE()</f>
        <v>0</v>
      </c>
      <c r="AT813" s="0" t="n">
        <f aca="false">FALSE()</f>
        <v>0</v>
      </c>
      <c r="AU813" s="0" t="n">
        <f aca="false">FALSE()</f>
        <v>0</v>
      </c>
      <c r="AV813" s="0" t="n">
        <f aca="false">FALSE()</f>
        <v>0</v>
      </c>
      <c r="AW813" s="0" t="n">
        <f aca="false">TRUE()</f>
        <v>1</v>
      </c>
      <c r="AX813" s="380" t="n">
        <v>44438.5993055556</v>
      </c>
      <c r="AY813" s="380" t="n">
        <v>44438.4166666667</v>
      </c>
      <c r="AZ813" s="0" t="n">
        <v>2</v>
      </c>
      <c r="BA813" s="0" t="s">
        <v>23553</v>
      </c>
      <c r="BB813" s="0" t="n">
        <v>0</v>
      </c>
      <c r="BC813" s="380" t="n">
        <v>46076.125</v>
      </c>
      <c r="BD813" s="0" t="s">
        <v>2170</v>
      </c>
      <c r="BE813" s="0" t="s">
        <v>2170</v>
      </c>
      <c r="BF813" s="0" t="s">
        <v>604</v>
      </c>
    </row>
    <row r="814" customFormat="false" ht="15" hidden="false" customHeight="false" outlineLevel="0" collapsed="false">
      <c r="A814" s="0" t="s">
        <v>23554</v>
      </c>
      <c r="B814" s="0" t="s">
        <v>23555</v>
      </c>
      <c r="C814" s="0" t="s">
        <v>23556</v>
      </c>
      <c r="D814" s="0" t="s">
        <v>17896</v>
      </c>
      <c r="E814" s="0" t="s">
        <v>23554</v>
      </c>
      <c r="F814" s="0" t="n">
        <v>1</v>
      </c>
      <c r="G814" s="0" t="s">
        <v>434</v>
      </c>
      <c r="H814" s="0" t="s">
        <v>2596</v>
      </c>
      <c r="I814" s="0" t="s">
        <v>2596</v>
      </c>
      <c r="J814" s="0" t="s">
        <v>2599</v>
      </c>
      <c r="K814" s="0" t="s">
        <v>2170</v>
      </c>
      <c r="L814" s="0" t="s">
        <v>13583</v>
      </c>
      <c r="M814" s="0" t="s">
        <v>2170</v>
      </c>
      <c r="N814" s="0" t="n">
        <f aca="false">FALSE()</f>
        <v>0</v>
      </c>
      <c r="O814" s="0" t="s">
        <v>23557</v>
      </c>
      <c r="P814" s="0" t="s">
        <v>17898</v>
      </c>
      <c r="Q814" s="0" t="n">
        <v>2</v>
      </c>
      <c r="R814" s="380" t="n">
        <v>48661.125</v>
      </c>
      <c r="S814" s="223" t="n">
        <v>1000</v>
      </c>
      <c r="T814" s="0" t="s">
        <v>2132</v>
      </c>
      <c r="U814" s="380" t="n">
        <v>42772.125</v>
      </c>
      <c r="V814" s="380" t="n">
        <v>42781.125</v>
      </c>
      <c r="W814" s="0" t="s">
        <v>2170</v>
      </c>
      <c r="X814" s="0" t="s">
        <v>17997</v>
      </c>
      <c r="Y814" s="0" t="s">
        <v>601</v>
      </c>
      <c r="Z814" s="0" t="s">
        <v>2602</v>
      </c>
      <c r="AA814" s="0" t="s">
        <v>600</v>
      </c>
      <c r="AB814" s="0" t="s">
        <v>17848</v>
      </c>
      <c r="AC814" s="0" t="n">
        <v>350000000</v>
      </c>
      <c r="AD814" s="0" t="n">
        <v>350000000</v>
      </c>
      <c r="AE814" s="0" t="n">
        <v>5</v>
      </c>
      <c r="AF814" s="0" t="n">
        <f aca="false">FALSE()</f>
        <v>0</v>
      </c>
      <c r="AG814" s="0" t="n">
        <f aca="false">TRUE()</f>
        <v>1</v>
      </c>
      <c r="AH814" s="0" t="n">
        <f aca="false">TRUE()</f>
        <v>1</v>
      </c>
      <c r="AI814" s="0" t="n">
        <f aca="false">FALSE()</f>
        <v>0</v>
      </c>
      <c r="AJ814" s="0" t="n">
        <f aca="false">FALSE()</f>
        <v>0</v>
      </c>
      <c r="AK814" s="0" t="n">
        <f aca="false">FALSE()</f>
        <v>0</v>
      </c>
      <c r="AL814" s="0" t="s">
        <v>7337</v>
      </c>
      <c r="AM814" s="0" t="n">
        <f aca="false">TRUE()</f>
        <v>1</v>
      </c>
      <c r="AN814" s="0" t="s">
        <v>23558</v>
      </c>
      <c r="AO814" s="0" t="n">
        <v>1</v>
      </c>
      <c r="AP814" s="0" t="s">
        <v>23559</v>
      </c>
      <c r="AQ814" s="0" t="s">
        <v>23560</v>
      </c>
      <c r="AR814" s="0" t="n">
        <f aca="false">TRUE()</f>
        <v>1</v>
      </c>
      <c r="AS814" s="0" t="n">
        <f aca="false">FALSE()</f>
        <v>0</v>
      </c>
      <c r="AT814" s="0" t="n">
        <f aca="false">FALSE()</f>
        <v>0</v>
      </c>
      <c r="AU814" s="0" t="n">
        <f aca="false">FALSE()</f>
        <v>0</v>
      </c>
      <c r="AV814" s="0" t="n">
        <f aca="false">FALSE()</f>
        <v>0</v>
      </c>
      <c r="AW814" s="0" t="n">
        <f aca="false">TRUE()</f>
        <v>1</v>
      </c>
      <c r="AX814" s="380" t="n">
        <v>43166.8979166667</v>
      </c>
      <c r="AY814" s="380" t="n">
        <v>42809.125</v>
      </c>
      <c r="AZ814" s="0" t="n">
        <v>1</v>
      </c>
      <c r="BA814" s="0" t="s">
        <v>17903</v>
      </c>
      <c r="BB814" s="0" t="n">
        <v>0</v>
      </c>
      <c r="BC814" s="380" t="n">
        <v>25569.125</v>
      </c>
      <c r="BD814" s="0" t="s">
        <v>2599</v>
      </c>
      <c r="BE814" s="0" t="s">
        <v>2170</v>
      </c>
      <c r="BF814" s="0" t="s">
        <v>2118</v>
      </c>
    </row>
    <row r="815" customFormat="false" ht="15" hidden="false" customHeight="false" outlineLevel="0" collapsed="false">
      <c r="A815" s="0" t="s">
        <v>23561</v>
      </c>
      <c r="B815" s="0" t="s">
        <v>23562</v>
      </c>
      <c r="C815" s="0" t="s">
        <v>23563</v>
      </c>
      <c r="D815" s="0" t="s">
        <v>17896</v>
      </c>
      <c r="E815" s="0" t="s">
        <v>23561</v>
      </c>
      <c r="F815" s="0" t="n">
        <v>1</v>
      </c>
      <c r="G815" s="0" t="s">
        <v>434</v>
      </c>
      <c r="H815" s="0" t="s">
        <v>2596</v>
      </c>
      <c r="I815" s="0" t="s">
        <v>2596</v>
      </c>
      <c r="J815" s="0" t="s">
        <v>2599</v>
      </c>
      <c r="K815" s="0" t="s">
        <v>2170</v>
      </c>
      <c r="L815" s="0" t="s">
        <v>13583</v>
      </c>
      <c r="M815" s="0" t="s">
        <v>2170</v>
      </c>
      <c r="N815" s="0" t="n">
        <f aca="false">FALSE()</f>
        <v>0</v>
      </c>
      <c r="O815" s="0" t="s">
        <v>23564</v>
      </c>
      <c r="P815" s="0" t="s">
        <v>17898</v>
      </c>
      <c r="Q815" s="0" t="n">
        <v>2</v>
      </c>
      <c r="R815" s="380" t="n">
        <v>49508.125</v>
      </c>
      <c r="S815" s="223" t="n">
        <v>1000</v>
      </c>
      <c r="T815" s="0" t="s">
        <v>2132</v>
      </c>
      <c r="U815" s="380" t="n">
        <v>43875.125</v>
      </c>
      <c r="V815" s="380" t="n">
        <v>43880.125</v>
      </c>
      <c r="W815" s="0" t="s">
        <v>2170</v>
      </c>
      <c r="X815" s="0" t="s">
        <v>23565</v>
      </c>
      <c r="Y815" s="0" t="s">
        <v>601</v>
      </c>
      <c r="Z815" s="0" t="s">
        <v>2602</v>
      </c>
      <c r="AA815" s="0" t="s">
        <v>600</v>
      </c>
      <c r="AB815" s="0" t="s">
        <v>17848</v>
      </c>
      <c r="AC815" s="0" t="n">
        <v>450000000</v>
      </c>
      <c r="AD815" s="0" t="n">
        <v>450000000</v>
      </c>
      <c r="AE815" s="0" t="n">
        <v>5</v>
      </c>
      <c r="AF815" s="0" t="n">
        <f aca="false">FALSE()</f>
        <v>0</v>
      </c>
      <c r="AG815" s="0" t="n">
        <f aca="false">TRUE()</f>
        <v>1</v>
      </c>
      <c r="AH815" s="0" t="n">
        <f aca="false">TRUE()</f>
        <v>1</v>
      </c>
      <c r="AI815" s="0" t="n">
        <f aca="false">FALSE()</f>
        <v>0</v>
      </c>
      <c r="AJ815" s="0" t="n">
        <f aca="false">FALSE()</f>
        <v>0</v>
      </c>
      <c r="AK815" s="0" t="n">
        <f aca="false">FALSE()</f>
        <v>0</v>
      </c>
      <c r="AL815" s="0" t="s">
        <v>7337</v>
      </c>
      <c r="AM815" s="0" t="n">
        <f aca="false">TRUE()</f>
        <v>1</v>
      </c>
      <c r="AN815" s="0" t="s">
        <v>23566</v>
      </c>
      <c r="AO815" s="0" t="n">
        <v>1</v>
      </c>
      <c r="AP815" s="0" t="s">
        <v>23567</v>
      </c>
      <c r="AQ815" s="0" t="s">
        <v>23568</v>
      </c>
      <c r="AR815" s="0" t="n">
        <f aca="false">TRUE()</f>
        <v>1</v>
      </c>
      <c r="AS815" s="0" t="n">
        <f aca="false">FALSE()</f>
        <v>0</v>
      </c>
      <c r="AT815" s="0" t="n">
        <f aca="false">FALSE()</f>
        <v>0</v>
      </c>
      <c r="AU815" s="0" t="n">
        <f aca="false">FALSE()</f>
        <v>0</v>
      </c>
      <c r="AV815" s="0" t="n">
        <f aca="false">FALSE()</f>
        <v>0</v>
      </c>
      <c r="AW815" s="0" t="n">
        <f aca="false">TRUE()</f>
        <v>1</v>
      </c>
      <c r="AX815" s="380" t="n">
        <v>43964.7104166667</v>
      </c>
      <c r="AY815" s="380" t="n">
        <v>43964.4166666667</v>
      </c>
      <c r="AZ815" s="0" t="n">
        <v>1</v>
      </c>
      <c r="BA815" s="0" t="s">
        <v>17903</v>
      </c>
      <c r="BB815" s="0" t="n">
        <v>0</v>
      </c>
      <c r="BC815" s="380" t="n">
        <v>25569.125</v>
      </c>
      <c r="BD815" s="0" t="s">
        <v>2599</v>
      </c>
      <c r="BE815" s="0" t="s">
        <v>2170</v>
      </c>
      <c r="BF815" s="0" t="s">
        <v>2118</v>
      </c>
    </row>
    <row r="816" customFormat="false" ht="15" hidden="false" customHeight="false" outlineLevel="0" collapsed="false">
      <c r="A816" s="0" t="s">
        <v>23569</v>
      </c>
      <c r="B816" s="0" t="s">
        <v>23570</v>
      </c>
      <c r="C816" s="0" t="s">
        <v>23569</v>
      </c>
      <c r="D816" s="0" t="s">
        <v>2133</v>
      </c>
      <c r="E816" s="0" t="s">
        <v>23569</v>
      </c>
      <c r="F816" s="0" t="n">
        <v>1</v>
      </c>
      <c r="G816" s="0" t="s">
        <v>434</v>
      </c>
      <c r="H816" s="0" t="s">
        <v>2170</v>
      </c>
      <c r="I816" s="0" t="s">
        <v>2170</v>
      </c>
      <c r="J816" s="0" t="s">
        <v>2170</v>
      </c>
      <c r="K816" s="0" t="s">
        <v>2170</v>
      </c>
      <c r="L816" s="0" t="s">
        <v>2170</v>
      </c>
      <c r="M816" s="0" t="s">
        <v>2170</v>
      </c>
      <c r="N816" s="0" t="n">
        <f aca="false">FALSE()</f>
        <v>0</v>
      </c>
      <c r="O816" s="0" t="s">
        <v>23571</v>
      </c>
      <c r="P816" s="0" t="s">
        <v>17780</v>
      </c>
      <c r="Q816" s="0" t="n">
        <v>12</v>
      </c>
      <c r="R816" s="380" t="n">
        <v>45953.125</v>
      </c>
      <c r="S816" s="223" t="n">
        <v>1000</v>
      </c>
      <c r="T816" s="0" t="s">
        <v>2132</v>
      </c>
      <c r="U816" s="380" t="n">
        <v>45576.125</v>
      </c>
      <c r="V816" s="380" t="n">
        <v>45593.125</v>
      </c>
      <c r="W816" s="0" t="s">
        <v>2132</v>
      </c>
      <c r="X816" s="0" t="s">
        <v>23572</v>
      </c>
      <c r="Y816" s="0" t="s">
        <v>601</v>
      </c>
      <c r="Z816" s="0" t="s">
        <v>2602</v>
      </c>
      <c r="AA816" s="0" t="s">
        <v>2891</v>
      </c>
      <c r="AB816" s="0" t="s">
        <v>17781</v>
      </c>
      <c r="AC816" s="0" t="n">
        <v>388175</v>
      </c>
      <c r="AD816" s="0" t="n">
        <v>5000000</v>
      </c>
      <c r="AE816" s="0" t="n">
        <v>5</v>
      </c>
      <c r="AF816" s="0" t="n">
        <f aca="false">FALSE()</f>
        <v>0</v>
      </c>
      <c r="AG816" s="0" t="n">
        <f aca="false">TRUE()</f>
        <v>1</v>
      </c>
      <c r="AH816" s="0" t="n">
        <f aca="false">TRUE()</f>
        <v>1</v>
      </c>
      <c r="AI816" s="0" t="n">
        <f aca="false">FALSE()</f>
        <v>0</v>
      </c>
      <c r="AJ816" s="0" t="n">
        <f aca="false">FALSE()</f>
        <v>0</v>
      </c>
      <c r="AK816" s="0" t="n">
        <f aca="false">FALSE()</f>
        <v>0</v>
      </c>
      <c r="AL816" s="0" t="s">
        <v>2129</v>
      </c>
      <c r="AM816" s="0" t="n">
        <f aca="false">TRUE()</f>
        <v>1</v>
      </c>
      <c r="AN816" s="0" t="s">
        <v>23573</v>
      </c>
      <c r="AO816" s="0" t="n">
        <v>1</v>
      </c>
      <c r="AP816" s="0" t="s">
        <v>23574</v>
      </c>
      <c r="AQ816" s="0" t="s">
        <v>23575</v>
      </c>
      <c r="AR816" s="0" t="n">
        <f aca="false">TRUE()</f>
        <v>1</v>
      </c>
      <c r="AS816" s="0" t="n">
        <f aca="false">FALSE()</f>
        <v>0</v>
      </c>
      <c r="AT816" s="0" t="n">
        <f aca="false">FALSE()</f>
        <v>0</v>
      </c>
      <c r="AU816" s="0" t="n">
        <f aca="false">FALSE()</f>
        <v>0</v>
      </c>
      <c r="AV816" s="0" t="n">
        <f aca="false">FALSE()</f>
        <v>0</v>
      </c>
      <c r="AW816" s="0" t="n">
        <f aca="false">TRUE()</f>
        <v>1</v>
      </c>
      <c r="AX816" s="380" t="n">
        <v>45593.6729166667</v>
      </c>
      <c r="AY816" s="380" t="n">
        <v>45593.125</v>
      </c>
      <c r="AZ816" s="0" t="n">
        <v>1</v>
      </c>
      <c r="BA816" s="0" t="s">
        <v>19906</v>
      </c>
      <c r="BB816" s="0" t="n">
        <v>0</v>
      </c>
      <c r="BC816" s="380" t="n">
        <v>25569.125</v>
      </c>
      <c r="BD816" s="0" t="s">
        <v>2170</v>
      </c>
      <c r="BE816" s="0" t="s">
        <v>2170</v>
      </c>
      <c r="BF816" s="0" t="s">
        <v>2118</v>
      </c>
    </row>
    <row r="817" customFormat="false" ht="15" hidden="false" customHeight="false" outlineLevel="0" collapsed="false">
      <c r="A817" s="0" t="s">
        <v>23576</v>
      </c>
      <c r="B817" s="0" t="s">
        <v>23577</v>
      </c>
      <c r="C817" s="0" t="s">
        <v>23576</v>
      </c>
      <c r="D817" s="0" t="s">
        <v>2133</v>
      </c>
      <c r="E817" s="0" t="s">
        <v>23576</v>
      </c>
      <c r="F817" s="0" t="n">
        <v>1</v>
      </c>
      <c r="G817" s="0" t="s">
        <v>434</v>
      </c>
      <c r="H817" s="0" t="s">
        <v>2170</v>
      </c>
      <c r="I817" s="0" t="s">
        <v>2170</v>
      </c>
      <c r="J817" s="0" t="s">
        <v>2170</v>
      </c>
      <c r="K817" s="0" t="s">
        <v>2170</v>
      </c>
      <c r="L817" s="0" t="s">
        <v>2170</v>
      </c>
      <c r="M817" s="0" t="s">
        <v>2170</v>
      </c>
      <c r="N817" s="0" t="n">
        <f aca="false">FALSE()</f>
        <v>0</v>
      </c>
      <c r="O817" s="0" t="s">
        <v>23578</v>
      </c>
      <c r="P817" s="0" t="s">
        <v>17780</v>
      </c>
      <c r="Q817" s="0" t="n">
        <v>12</v>
      </c>
      <c r="R817" s="380" t="n">
        <v>46632.125</v>
      </c>
      <c r="S817" s="223" t="n">
        <v>1000</v>
      </c>
      <c r="T817" s="0" t="s">
        <v>2132</v>
      </c>
      <c r="U817" s="380" t="n">
        <v>45533.125</v>
      </c>
      <c r="V817" s="380" t="n">
        <v>45552.125</v>
      </c>
      <c r="W817" s="0" t="s">
        <v>2132</v>
      </c>
      <c r="X817" s="0" t="s">
        <v>23579</v>
      </c>
      <c r="Y817" s="0" t="s">
        <v>601</v>
      </c>
      <c r="Z817" s="0" t="s">
        <v>2602</v>
      </c>
      <c r="AA817" s="0" t="s">
        <v>2891</v>
      </c>
      <c r="AB817" s="0" t="s">
        <v>17781</v>
      </c>
      <c r="AC817" s="0" t="n">
        <v>200000</v>
      </c>
      <c r="AD817" s="0" t="n">
        <v>200000</v>
      </c>
      <c r="AE817" s="0" t="n">
        <v>5</v>
      </c>
      <c r="AF817" s="0" t="n">
        <f aca="false">FALSE()</f>
        <v>0</v>
      </c>
      <c r="AG817" s="0" t="n">
        <f aca="false">TRUE()</f>
        <v>1</v>
      </c>
      <c r="AH817" s="0" t="n">
        <f aca="false">TRUE()</f>
        <v>1</v>
      </c>
      <c r="AI817" s="0" t="n">
        <f aca="false">TRUE()</f>
        <v>1</v>
      </c>
      <c r="AJ817" s="0" t="n">
        <f aca="false">FALSE()</f>
        <v>0</v>
      </c>
      <c r="AK817" s="0" t="n">
        <f aca="false">FALSE()</f>
        <v>0</v>
      </c>
      <c r="AL817" s="0" t="s">
        <v>2129</v>
      </c>
      <c r="AM817" s="0" t="n">
        <f aca="false">TRUE()</f>
        <v>1</v>
      </c>
      <c r="AN817" s="0" t="s">
        <v>23580</v>
      </c>
      <c r="AO817" s="0" t="n">
        <v>1</v>
      </c>
      <c r="AP817" s="0" t="s">
        <v>23581</v>
      </c>
      <c r="AQ817" s="0" t="s">
        <v>23582</v>
      </c>
      <c r="AR817" s="0" t="n">
        <f aca="false">TRUE()</f>
        <v>1</v>
      </c>
      <c r="AS817" s="0" t="n">
        <f aca="false">TRUE()</f>
        <v>1</v>
      </c>
      <c r="AT817" s="0" t="n">
        <f aca="false">FALSE()</f>
        <v>0</v>
      </c>
      <c r="AU817" s="0" t="n">
        <f aca="false">FALSE()</f>
        <v>0</v>
      </c>
      <c r="AV817" s="0" t="n">
        <f aca="false">FALSE()</f>
        <v>0</v>
      </c>
      <c r="AW817" s="0" t="n">
        <f aca="false">TRUE()</f>
        <v>1</v>
      </c>
      <c r="AX817" s="380" t="n">
        <v>45552.7083333333</v>
      </c>
      <c r="AY817" s="380" t="n">
        <v>45552.125</v>
      </c>
      <c r="AZ817" s="0" t="n">
        <v>3</v>
      </c>
      <c r="BA817" s="0" t="s">
        <v>23583</v>
      </c>
      <c r="BB817" s="0" t="n">
        <v>0</v>
      </c>
      <c r="BC817" s="380" t="n">
        <v>46092.125</v>
      </c>
      <c r="BD817" s="0" t="s">
        <v>2170</v>
      </c>
      <c r="BE817" s="0" t="s">
        <v>2170</v>
      </c>
      <c r="BF817" s="0" t="s">
        <v>2118</v>
      </c>
    </row>
    <row r="818" customFormat="false" ht="15" hidden="false" customHeight="false" outlineLevel="0" collapsed="false">
      <c r="A818" s="0" t="s">
        <v>23584</v>
      </c>
      <c r="B818" s="0" t="s">
        <v>23585</v>
      </c>
      <c r="C818" s="0" t="s">
        <v>23584</v>
      </c>
      <c r="D818" s="0" t="s">
        <v>2133</v>
      </c>
      <c r="E818" s="0" t="s">
        <v>23584</v>
      </c>
      <c r="F818" s="0" t="n">
        <v>1</v>
      </c>
      <c r="G818" s="0" t="s">
        <v>434</v>
      </c>
      <c r="H818" s="0" t="s">
        <v>2170</v>
      </c>
      <c r="I818" s="0" t="s">
        <v>2170</v>
      </c>
      <c r="J818" s="0" t="s">
        <v>2170</v>
      </c>
      <c r="K818" s="0" t="s">
        <v>2170</v>
      </c>
      <c r="L818" s="0" t="s">
        <v>2170</v>
      </c>
      <c r="M818" s="0" t="s">
        <v>2170</v>
      </c>
      <c r="N818" s="0" t="n">
        <f aca="false">FALSE()</f>
        <v>0</v>
      </c>
      <c r="O818" s="0" t="s">
        <v>23586</v>
      </c>
      <c r="P818" s="0" t="s">
        <v>17780</v>
      </c>
      <c r="Q818" s="0" t="n">
        <v>12</v>
      </c>
      <c r="R818" s="380" t="n">
        <v>46653.125</v>
      </c>
      <c r="S818" s="223" t="n">
        <v>1000</v>
      </c>
      <c r="T818" s="0" t="s">
        <v>2132</v>
      </c>
      <c r="U818" s="380" t="n">
        <v>45387.125</v>
      </c>
      <c r="V818" s="380" t="n">
        <v>45393.125</v>
      </c>
      <c r="W818" s="0" t="s">
        <v>2132</v>
      </c>
      <c r="X818" s="0" t="s">
        <v>23587</v>
      </c>
      <c r="Y818" s="0" t="s">
        <v>601</v>
      </c>
      <c r="Z818" s="0" t="s">
        <v>2602</v>
      </c>
      <c r="AA818" s="0" t="s">
        <v>2451</v>
      </c>
      <c r="AB818" s="0" t="s">
        <v>17781</v>
      </c>
      <c r="AC818" s="0" t="n">
        <v>200000</v>
      </c>
      <c r="AD818" s="0" t="n">
        <v>200000</v>
      </c>
      <c r="AE818" s="0" t="n">
        <v>5</v>
      </c>
      <c r="AF818" s="0" t="n">
        <f aca="false">FALSE()</f>
        <v>0</v>
      </c>
      <c r="AG818" s="0" t="n">
        <f aca="false">TRUE()</f>
        <v>1</v>
      </c>
      <c r="AH818" s="0" t="n">
        <f aca="false">TRUE()</f>
        <v>1</v>
      </c>
      <c r="AI818" s="0" t="n">
        <f aca="false">FALSE()</f>
        <v>0</v>
      </c>
      <c r="AJ818" s="0" t="n">
        <f aca="false">FALSE()</f>
        <v>0</v>
      </c>
      <c r="AK818" s="0" t="n">
        <f aca="false">TRUE()</f>
        <v>1</v>
      </c>
      <c r="AL818" s="0" t="s">
        <v>2129</v>
      </c>
      <c r="AM818" s="0" t="n">
        <f aca="false">TRUE()</f>
        <v>1</v>
      </c>
      <c r="AN818" s="0" t="s">
        <v>23588</v>
      </c>
      <c r="AO818" s="0" t="n">
        <v>1</v>
      </c>
      <c r="AP818" s="0" t="s">
        <v>23589</v>
      </c>
      <c r="AQ818" s="0" t="s">
        <v>23590</v>
      </c>
      <c r="AR818" s="0" t="n">
        <f aca="false">TRUE()</f>
        <v>1</v>
      </c>
      <c r="AS818" s="0" t="n">
        <f aca="false">FALSE()</f>
        <v>0</v>
      </c>
      <c r="AT818" s="0" t="n">
        <f aca="false">FALSE()</f>
        <v>0</v>
      </c>
      <c r="AU818" s="0" t="n">
        <f aca="false">FALSE()</f>
        <v>0</v>
      </c>
      <c r="AV818" s="0" t="n">
        <f aca="false">FALSE()</f>
        <v>0</v>
      </c>
      <c r="AW818" s="0" t="n">
        <f aca="false">TRUE()</f>
        <v>1</v>
      </c>
      <c r="AX818" s="380" t="n">
        <v>45393.6875</v>
      </c>
      <c r="AY818" s="380" t="n">
        <v>45393.125</v>
      </c>
      <c r="AZ818" s="0" t="n">
        <v>2</v>
      </c>
      <c r="BA818" s="0" t="s">
        <v>23591</v>
      </c>
      <c r="BB818" s="0" t="n">
        <v>0</v>
      </c>
      <c r="BC818" s="380" t="n">
        <v>25569.125</v>
      </c>
      <c r="BD818" s="0" t="s">
        <v>2170</v>
      </c>
      <c r="BE818" s="0" t="s">
        <v>2170</v>
      </c>
      <c r="BF818" s="0" t="s">
        <v>604</v>
      </c>
    </row>
    <row r="819" customFormat="false" ht="15" hidden="false" customHeight="false" outlineLevel="0" collapsed="false">
      <c r="A819" s="0" t="s">
        <v>23592</v>
      </c>
      <c r="B819" s="0" t="s">
        <v>23593</v>
      </c>
      <c r="C819" s="0" t="s">
        <v>23594</v>
      </c>
      <c r="D819" s="0" t="s">
        <v>17896</v>
      </c>
      <c r="E819" s="0" t="s">
        <v>23592</v>
      </c>
      <c r="F819" s="0" t="n">
        <v>1</v>
      </c>
      <c r="G819" s="0" t="s">
        <v>434</v>
      </c>
      <c r="H819" s="0" t="s">
        <v>2596</v>
      </c>
      <c r="I819" s="0" t="s">
        <v>2596</v>
      </c>
      <c r="J819" s="0" t="s">
        <v>2599</v>
      </c>
      <c r="K819" s="0" t="s">
        <v>2170</v>
      </c>
      <c r="L819" s="0" t="s">
        <v>13583</v>
      </c>
      <c r="M819" s="0" t="s">
        <v>2170</v>
      </c>
      <c r="N819" s="0" t="n">
        <f aca="false">FALSE()</f>
        <v>0</v>
      </c>
      <c r="O819" s="0" t="s">
        <v>23595</v>
      </c>
      <c r="P819" s="0" t="s">
        <v>17898</v>
      </c>
      <c r="Q819" s="0" t="n">
        <v>2</v>
      </c>
      <c r="R819" s="380" t="n">
        <v>50901.125</v>
      </c>
      <c r="S819" s="223" t="n">
        <v>1000</v>
      </c>
      <c r="T819" s="0" t="s">
        <v>2132</v>
      </c>
      <c r="U819" s="380" t="n">
        <v>45420.125</v>
      </c>
      <c r="V819" s="380" t="n">
        <v>45427.125</v>
      </c>
      <c r="W819" s="0" t="s">
        <v>2170</v>
      </c>
      <c r="X819" s="0" t="s">
        <v>23596</v>
      </c>
      <c r="Y819" s="0" t="s">
        <v>601</v>
      </c>
      <c r="Z819" s="0" t="s">
        <v>2602</v>
      </c>
      <c r="AA819" s="0" t="s">
        <v>600</v>
      </c>
      <c r="AB819" s="0" t="s">
        <v>17848</v>
      </c>
      <c r="AC819" s="0" t="n">
        <v>651449972</v>
      </c>
      <c r="AD819" s="0" t="n">
        <v>750000000</v>
      </c>
      <c r="AE819" s="0" t="n">
        <v>5</v>
      </c>
      <c r="AF819" s="0" t="n">
        <f aca="false">FALSE()</f>
        <v>0</v>
      </c>
      <c r="AG819" s="0" t="n">
        <f aca="false">TRUE()</f>
        <v>1</v>
      </c>
      <c r="AH819" s="0" t="n">
        <f aca="false">TRUE()</f>
        <v>1</v>
      </c>
      <c r="AI819" s="0" t="n">
        <f aca="false">FALSE()</f>
        <v>0</v>
      </c>
      <c r="AJ819" s="0" t="n">
        <f aca="false">FALSE()</f>
        <v>0</v>
      </c>
      <c r="AK819" s="0" t="n">
        <f aca="false">FALSE()</f>
        <v>0</v>
      </c>
      <c r="AL819" s="0" t="s">
        <v>7337</v>
      </c>
      <c r="AM819" s="0" t="n">
        <f aca="false">TRUE()</f>
        <v>1</v>
      </c>
      <c r="AN819" s="0" t="s">
        <v>23597</v>
      </c>
      <c r="AO819" s="0" t="n">
        <v>1</v>
      </c>
      <c r="AP819" s="0" t="s">
        <v>23598</v>
      </c>
      <c r="AQ819" s="0" t="s">
        <v>23599</v>
      </c>
      <c r="AR819" s="0" t="n">
        <f aca="false">TRUE()</f>
        <v>1</v>
      </c>
      <c r="AS819" s="0" t="n">
        <f aca="false">FALSE()</f>
        <v>0</v>
      </c>
      <c r="AT819" s="0" t="n">
        <f aca="false">FALSE()</f>
        <v>0</v>
      </c>
      <c r="AU819" s="0" t="n">
        <f aca="false">FALSE()</f>
        <v>0</v>
      </c>
      <c r="AV819" s="0" t="n">
        <f aca="false">FALSE()</f>
        <v>0</v>
      </c>
      <c r="AW819" s="0" t="n">
        <f aca="false">TRUE()</f>
        <v>1</v>
      </c>
      <c r="AX819" s="380" t="n">
        <v>45484.4159722222</v>
      </c>
      <c r="AY819" s="380" t="n">
        <v>45484.125</v>
      </c>
      <c r="AZ819" s="0" t="n">
        <v>1</v>
      </c>
      <c r="BA819" s="0" t="s">
        <v>17903</v>
      </c>
      <c r="BB819" s="0" t="n">
        <v>0</v>
      </c>
      <c r="BC819" s="380" t="n">
        <v>25569.125</v>
      </c>
      <c r="BD819" s="0" t="s">
        <v>2599</v>
      </c>
      <c r="BE819" s="0" t="s">
        <v>2170</v>
      </c>
      <c r="BF819" s="0" t="s">
        <v>2118</v>
      </c>
    </row>
    <row r="820" customFormat="false" ht="15" hidden="false" customHeight="false" outlineLevel="0" collapsed="false">
      <c r="A820" s="0" t="s">
        <v>23600</v>
      </c>
      <c r="B820" s="0" t="s">
        <v>23601</v>
      </c>
      <c r="C820" s="0" t="s">
        <v>23600</v>
      </c>
      <c r="D820" s="0" t="s">
        <v>2133</v>
      </c>
      <c r="E820" s="0" t="s">
        <v>23600</v>
      </c>
      <c r="F820" s="0" t="n">
        <v>1</v>
      </c>
      <c r="G820" s="0" t="s">
        <v>434</v>
      </c>
      <c r="H820" s="0" t="s">
        <v>2170</v>
      </c>
      <c r="I820" s="0" t="s">
        <v>2170</v>
      </c>
      <c r="J820" s="0" t="s">
        <v>2170</v>
      </c>
      <c r="K820" s="0" t="s">
        <v>2170</v>
      </c>
      <c r="L820" s="0" t="s">
        <v>2170</v>
      </c>
      <c r="M820" s="0" t="s">
        <v>2170</v>
      </c>
      <c r="N820" s="0" t="n">
        <f aca="false">FALSE()</f>
        <v>0</v>
      </c>
      <c r="O820" s="0" t="s">
        <v>23602</v>
      </c>
      <c r="P820" s="0" t="s">
        <v>17780</v>
      </c>
      <c r="Q820" s="0" t="n">
        <v>4</v>
      </c>
      <c r="R820" s="380" t="n">
        <v>46580.125</v>
      </c>
      <c r="S820" s="223" t="n">
        <v>1000</v>
      </c>
      <c r="T820" s="0" t="s">
        <v>2132</v>
      </c>
      <c r="U820" s="380" t="n">
        <v>45841.125</v>
      </c>
      <c r="V820" s="380" t="n">
        <v>45852.125</v>
      </c>
      <c r="W820" s="0" t="s">
        <v>2132</v>
      </c>
      <c r="X820" s="0" t="s">
        <v>23603</v>
      </c>
      <c r="AA820" s="0" t="s">
        <v>2574</v>
      </c>
      <c r="AB820" s="0" t="s">
        <v>17781</v>
      </c>
      <c r="AC820" s="0" t="n">
        <v>2500000</v>
      </c>
      <c r="AD820" s="0" t="n">
        <v>2500000</v>
      </c>
      <c r="AE820" s="0" t="n">
        <v>5</v>
      </c>
      <c r="AF820" s="0" t="n">
        <f aca="false">FALSE()</f>
        <v>0</v>
      </c>
      <c r="AG820" s="0" t="n">
        <f aca="false">TRUE()</f>
        <v>1</v>
      </c>
      <c r="AH820" s="0" t="n">
        <f aca="false">TRUE()</f>
        <v>1</v>
      </c>
      <c r="AI820" s="0" t="n">
        <f aca="false">FALSE()</f>
        <v>0</v>
      </c>
      <c r="AJ820" s="0" t="n">
        <f aca="false">FALSE()</f>
        <v>0</v>
      </c>
      <c r="AK820" s="0" t="n">
        <f aca="false">FALSE()</f>
        <v>0</v>
      </c>
      <c r="AL820" s="0" t="s">
        <v>2129</v>
      </c>
      <c r="AM820" s="0" t="n">
        <f aca="false">TRUE()</f>
        <v>1</v>
      </c>
      <c r="AN820" s="0" t="s">
        <v>23604</v>
      </c>
      <c r="AO820" s="0" t="n">
        <v>1</v>
      </c>
      <c r="AP820" s="0" t="s">
        <v>23605</v>
      </c>
      <c r="AQ820" s="0" t="s">
        <v>23606</v>
      </c>
      <c r="AR820" s="0" t="n">
        <f aca="false">TRUE()</f>
        <v>1</v>
      </c>
      <c r="AS820" s="0" t="n">
        <f aca="false">FALSE()</f>
        <v>0</v>
      </c>
      <c r="AT820" s="0" t="n">
        <f aca="false">FALSE()</f>
        <v>0</v>
      </c>
      <c r="AU820" s="0" t="n">
        <f aca="false">FALSE()</f>
        <v>0</v>
      </c>
      <c r="AV820" s="0" t="n">
        <f aca="false">FALSE()</f>
        <v>0</v>
      </c>
      <c r="AW820" s="0" t="n">
        <f aca="false">TRUE()</f>
        <v>1</v>
      </c>
      <c r="AX820" s="380" t="n">
        <v>45852.6875</v>
      </c>
      <c r="AY820" s="380" t="n">
        <v>45852.125</v>
      </c>
      <c r="AZ820" s="0" t="n">
        <v>2</v>
      </c>
      <c r="BA820" s="0" t="s">
        <v>21269</v>
      </c>
      <c r="BB820" s="0" t="n">
        <v>0</v>
      </c>
      <c r="BC820" s="380" t="n">
        <v>25569.125</v>
      </c>
      <c r="BD820" s="0" t="s">
        <v>2170</v>
      </c>
      <c r="BE820" s="0" t="s">
        <v>2170</v>
      </c>
      <c r="BF820" s="0" t="s">
        <v>604</v>
      </c>
    </row>
    <row r="821" customFormat="false" ht="15" hidden="false" customHeight="false" outlineLevel="0" collapsed="false">
      <c r="A821" s="0" t="s">
        <v>23607</v>
      </c>
      <c r="B821" s="0" t="s">
        <v>23608</v>
      </c>
      <c r="C821" s="0" t="s">
        <v>23607</v>
      </c>
      <c r="D821" s="0" t="s">
        <v>2133</v>
      </c>
      <c r="E821" s="0" t="s">
        <v>23607</v>
      </c>
      <c r="F821" s="0" t="n">
        <v>1</v>
      </c>
      <c r="G821" s="0" t="s">
        <v>434</v>
      </c>
      <c r="H821" s="0" t="s">
        <v>2170</v>
      </c>
      <c r="I821" s="0" t="s">
        <v>2170</v>
      </c>
      <c r="J821" s="0" t="s">
        <v>2170</v>
      </c>
      <c r="K821" s="0" t="s">
        <v>2170</v>
      </c>
      <c r="L821" s="0" t="s">
        <v>2170</v>
      </c>
      <c r="M821" s="0" t="s">
        <v>2170</v>
      </c>
      <c r="N821" s="0" t="n">
        <f aca="false">FALSE()</f>
        <v>0</v>
      </c>
      <c r="O821" s="0" t="s">
        <v>23609</v>
      </c>
      <c r="P821" s="0" t="s">
        <v>17838</v>
      </c>
      <c r="Q821" s="0" t="n">
        <v>2</v>
      </c>
      <c r="R821" s="380" t="n">
        <v>46172.125</v>
      </c>
      <c r="S821" s="223" t="n">
        <v>1000</v>
      </c>
      <c r="T821" s="0" t="s">
        <v>2132</v>
      </c>
      <c r="U821" s="380" t="n">
        <v>45275.125</v>
      </c>
      <c r="V821" s="380" t="n">
        <v>45278.125</v>
      </c>
      <c r="W821" s="0" t="s">
        <v>2132</v>
      </c>
      <c r="X821" s="0" t="s">
        <v>23610</v>
      </c>
      <c r="Y821" s="0" t="s">
        <v>601</v>
      </c>
      <c r="Z821" s="0" t="s">
        <v>2602</v>
      </c>
      <c r="AA821" s="0" t="s">
        <v>2114</v>
      </c>
      <c r="AB821" s="0" t="s">
        <v>17781</v>
      </c>
      <c r="AC821" s="0" t="n">
        <v>275948</v>
      </c>
      <c r="AD821" s="0" t="n">
        <v>500000</v>
      </c>
      <c r="AE821" s="0" t="n">
        <v>5</v>
      </c>
      <c r="AF821" s="0" t="n">
        <f aca="false">FALSE()</f>
        <v>0</v>
      </c>
      <c r="AG821" s="0" t="n">
        <f aca="false">TRUE()</f>
        <v>1</v>
      </c>
      <c r="AH821" s="0" t="n">
        <f aca="false">TRUE()</f>
        <v>1</v>
      </c>
      <c r="AI821" s="0" t="n">
        <f aca="false">FALSE()</f>
        <v>0</v>
      </c>
      <c r="AJ821" s="0" t="n">
        <f aca="false">FALSE()</f>
        <v>0</v>
      </c>
      <c r="AK821" s="0" t="n">
        <f aca="false">FALSE()</f>
        <v>0</v>
      </c>
      <c r="AL821" s="0" t="s">
        <v>3129</v>
      </c>
      <c r="AM821" s="0" t="n">
        <f aca="false">TRUE()</f>
        <v>1</v>
      </c>
      <c r="AN821" s="0" t="s">
        <v>23611</v>
      </c>
      <c r="AO821" s="0" t="n">
        <v>1</v>
      </c>
      <c r="AP821" s="0" t="s">
        <v>23612</v>
      </c>
      <c r="AQ821" s="0" t="s">
        <v>23613</v>
      </c>
      <c r="AR821" s="0" t="n">
        <f aca="false">TRUE()</f>
        <v>1</v>
      </c>
      <c r="AS821" s="0" t="n">
        <f aca="false">TRUE()</f>
        <v>1</v>
      </c>
      <c r="AT821" s="0" t="n">
        <f aca="false">FALSE()</f>
        <v>0</v>
      </c>
      <c r="AU821" s="0" t="n">
        <f aca="false">FALSE()</f>
        <v>0</v>
      </c>
      <c r="AV821" s="0" t="n">
        <f aca="false">FALSE()</f>
        <v>0</v>
      </c>
      <c r="AW821" s="0" t="n">
        <f aca="false">FALSE()</f>
        <v>0</v>
      </c>
      <c r="AX821" s="380" t="n">
        <v>45337.5486111111</v>
      </c>
      <c r="AY821" s="380" t="n">
        <v>45337.125</v>
      </c>
      <c r="AZ821" s="0" t="n">
        <v>1</v>
      </c>
      <c r="BA821" s="0" t="s">
        <v>16420</v>
      </c>
      <c r="BB821" s="0" t="n">
        <v>1</v>
      </c>
      <c r="BC821" s="380" t="n">
        <v>46081.125</v>
      </c>
      <c r="BD821" s="0" t="s">
        <v>2170</v>
      </c>
      <c r="BE821" s="0" t="s">
        <v>2170</v>
      </c>
      <c r="BF821" s="0" t="s">
        <v>2118</v>
      </c>
    </row>
    <row r="822" customFormat="false" ht="15" hidden="false" customHeight="false" outlineLevel="0" collapsed="false">
      <c r="A822" s="0" t="s">
        <v>23614</v>
      </c>
      <c r="B822" s="0" t="s">
        <v>23615</v>
      </c>
      <c r="C822" s="0" t="s">
        <v>23614</v>
      </c>
      <c r="D822" s="0" t="s">
        <v>2133</v>
      </c>
      <c r="E822" s="0" t="s">
        <v>23614</v>
      </c>
      <c r="F822" s="0" t="n">
        <v>1</v>
      </c>
      <c r="G822" s="0" t="s">
        <v>434</v>
      </c>
      <c r="H822" s="0" t="s">
        <v>2170</v>
      </c>
      <c r="I822" s="0" t="s">
        <v>2170</v>
      </c>
      <c r="J822" s="0" t="s">
        <v>2170</v>
      </c>
      <c r="K822" s="0" t="s">
        <v>2170</v>
      </c>
      <c r="L822" s="0" t="s">
        <v>2170</v>
      </c>
      <c r="M822" s="0" t="s">
        <v>2170</v>
      </c>
      <c r="N822" s="0" t="n">
        <f aca="false">FALSE()</f>
        <v>0</v>
      </c>
      <c r="O822" s="0" t="s">
        <v>23616</v>
      </c>
      <c r="P822" s="0" t="s">
        <v>17780</v>
      </c>
      <c r="Q822" s="0" t="n">
        <v>4</v>
      </c>
      <c r="R822" s="380" t="n">
        <v>45887.125</v>
      </c>
      <c r="S822" s="223" t="n">
        <v>1000</v>
      </c>
      <c r="T822" s="0" t="s">
        <v>2132</v>
      </c>
      <c r="U822" s="380" t="n">
        <v>44518.125</v>
      </c>
      <c r="V822" s="380" t="n">
        <v>44795.125</v>
      </c>
      <c r="W822" s="0" t="s">
        <v>2132</v>
      </c>
      <c r="X822" s="0" t="s">
        <v>23617</v>
      </c>
      <c r="Y822" s="0" t="s">
        <v>601</v>
      </c>
      <c r="Z822" s="0" t="s">
        <v>2602</v>
      </c>
      <c r="AA822" s="0" t="s">
        <v>2451</v>
      </c>
      <c r="AB822" s="0" t="s">
        <v>17781</v>
      </c>
      <c r="AC822" s="0" t="n">
        <v>1500000</v>
      </c>
      <c r="AD822" s="0" t="n">
        <v>1500000</v>
      </c>
      <c r="AE822" s="0" t="n">
        <v>5</v>
      </c>
      <c r="AF822" s="0" t="n">
        <f aca="false">FALSE()</f>
        <v>0</v>
      </c>
      <c r="AG822" s="0" t="n">
        <f aca="false">TRUE()</f>
        <v>1</v>
      </c>
      <c r="AH822" s="0" t="n">
        <f aca="false">TRUE()</f>
        <v>1</v>
      </c>
      <c r="AI822" s="0" t="n">
        <f aca="false">FALSE()</f>
        <v>0</v>
      </c>
      <c r="AJ822" s="0" t="n">
        <f aca="false">FALSE()</f>
        <v>0</v>
      </c>
      <c r="AK822" s="0" t="n">
        <f aca="false">FALSE()</f>
        <v>0</v>
      </c>
      <c r="AL822" s="0" t="s">
        <v>2129</v>
      </c>
      <c r="AM822" s="0" t="n">
        <f aca="false">TRUE()</f>
        <v>1</v>
      </c>
      <c r="AN822" s="0" t="s">
        <v>23618</v>
      </c>
      <c r="AO822" s="0" t="n">
        <v>1</v>
      </c>
      <c r="AP822" s="0" t="s">
        <v>23619</v>
      </c>
      <c r="AQ822" s="0" t="s">
        <v>23620</v>
      </c>
      <c r="AR822" s="0" t="n">
        <f aca="false">TRUE()</f>
        <v>1</v>
      </c>
      <c r="AS822" s="0" t="n">
        <f aca="false">FALSE()</f>
        <v>0</v>
      </c>
      <c r="AT822" s="0" t="n">
        <f aca="false">FALSE()</f>
        <v>0</v>
      </c>
      <c r="AU822" s="0" t="n">
        <f aca="false">FALSE()</f>
        <v>0</v>
      </c>
      <c r="AV822" s="0" t="n">
        <f aca="false">FALSE()</f>
        <v>0</v>
      </c>
      <c r="AW822" s="0" t="n">
        <f aca="false">TRUE()</f>
        <v>1</v>
      </c>
      <c r="AX822" s="380" t="n">
        <v>45124.6590277778</v>
      </c>
      <c r="AY822" s="380" t="n">
        <v>45124.4166666667</v>
      </c>
      <c r="AZ822" s="0" t="n">
        <v>2</v>
      </c>
      <c r="BA822" s="0" t="s">
        <v>18733</v>
      </c>
      <c r="BB822" s="0" t="n">
        <v>0</v>
      </c>
      <c r="BC822" s="380" t="n">
        <v>25569.125</v>
      </c>
      <c r="BD822" s="0" t="s">
        <v>2170</v>
      </c>
      <c r="BE822" s="0" t="s">
        <v>2170</v>
      </c>
      <c r="BF822" s="0" t="s">
        <v>604</v>
      </c>
    </row>
    <row r="823" customFormat="false" ht="15" hidden="false" customHeight="false" outlineLevel="0" collapsed="false">
      <c r="A823" s="0" t="s">
        <v>23621</v>
      </c>
      <c r="B823" s="0" t="s">
        <v>23622</v>
      </c>
      <c r="C823" s="0" t="s">
        <v>23623</v>
      </c>
      <c r="D823" s="0" t="s">
        <v>19472</v>
      </c>
      <c r="E823" s="0" t="s">
        <v>23621</v>
      </c>
      <c r="F823" s="0" t="n">
        <v>1</v>
      </c>
      <c r="G823" s="0" t="s">
        <v>2298</v>
      </c>
      <c r="H823" s="0" t="s">
        <v>2170</v>
      </c>
      <c r="I823" s="0" t="s">
        <v>2170</v>
      </c>
      <c r="J823" s="0" t="s">
        <v>2170</v>
      </c>
      <c r="K823" s="0" t="s">
        <v>2170</v>
      </c>
      <c r="L823" s="0" t="s">
        <v>2170</v>
      </c>
      <c r="M823" s="0" t="s">
        <v>2170</v>
      </c>
      <c r="N823" s="0" t="n">
        <f aca="false">FALSE()</f>
        <v>0</v>
      </c>
      <c r="O823" s="0" t="s">
        <v>19856</v>
      </c>
      <c r="P823" s="0" t="s">
        <v>2300</v>
      </c>
      <c r="Q823" s="0" t="n">
        <v>2</v>
      </c>
      <c r="R823" s="380" t="n">
        <v>47050.125</v>
      </c>
      <c r="S823" s="223" t="n">
        <v>1000</v>
      </c>
      <c r="T823" s="0" t="s">
        <v>2132</v>
      </c>
      <c r="U823" s="380" t="n">
        <v>25569.125</v>
      </c>
      <c r="V823" s="380" t="n">
        <v>43214.125</v>
      </c>
      <c r="W823" s="0" t="s">
        <v>2170</v>
      </c>
      <c r="X823" s="0" t="s">
        <v>2170</v>
      </c>
      <c r="Y823" s="0" t="s">
        <v>19857</v>
      </c>
      <c r="Z823" s="0" t="s">
        <v>19858</v>
      </c>
      <c r="AA823" s="0" t="s">
        <v>600</v>
      </c>
      <c r="AB823" s="0" t="s">
        <v>17848</v>
      </c>
      <c r="AC823" s="0" t="n">
        <v>2000000</v>
      </c>
      <c r="AD823" s="0" t="n">
        <v>2000000</v>
      </c>
      <c r="AE823" s="0" t="n">
        <v>4</v>
      </c>
      <c r="AF823" s="0" t="n">
        <f aca="false">FALSE()</f>
        <v>0</v>
      </c>
      <c r="AG823" s="0" t="n">
        <f aca="false">FALSE()</f>
        <v>0</v>
      </c>
      <c r="AH823" s="0" t="n">
        <f aca="false">FALSE()</f>
        <v>0</v>
      </c>
      <c r="AI823" s="0" t="n">
        <f aca="false">FALSE()</f>
        <v>0</v>
      </c>
      <c r="AJ823" s="0" t="n">
        <f aca="false">FALSE()</f>
        <v>0</v>
      </c>
      <c r="AK823" s="0" t="n">
        <f aca="false">FALSE()</f>
        <v>0</v>
      </c>
      <c r="AL823" s="0" t="s">
        <v>2129</v>
      </c>
      <c r="AM823" s="0" t="n">
        <f aca="false">TRUE()</f>
        <v>1</v>
      </c>
      <c r="AN823" s="0" t="s">
        <v>23624</v>
      </c>
      <c r="AO823" s="0" t="n">
        <v>2</v>
      </c>
      <c r="AP823" s="0" t="s">
        <v>23625</v>
      </c>
      <c r="AQ823" s="0" t="s">
        <v>23626</v>
      </c>
      <c r="AR823" s="0" t="n">
        <f aca="false">FALSE()</f>
        <v>0</v>
      </c>
      <c r="AS823" s="0" t="n">
        <f aca="false">TRUE()</f>
        <v>1</v>
      </c>
      <c r="AT823" s="0" t="n">
        <f aca="false">FALSE()</f>
        <v>0</v>
      </c>
      <c r="AU823" s="0" t="n">
        <f aca="false">FALSE()</f>
        <v>0</v>
      </c>
      <c r="AV823" s="0" t="n">
        <f aca="false">FALSE()</f>
        <v>0</v>
      </c>
      <c r="AW823" s="0" t="n">
        <f aca="false">TRUE()</f>
        <v>1</v>
      </c>
      <c r="AX823" s="380" t="n">
        <v>43864.5743055556</v>
      </c>
      <c r="AY823" s="380" t="n">
        <v>43864.4166666667</v>
      </c>
      <c r="AZ823" s="0" t="n">
        <v>3</v>
      </c>
      <c r="BA823" s="0" t="s">
        <v>19862</v>
      </c>
      <c r="BB823" s="0" t="n">
        <v>0</v>
      </c>
      <c r="BC823" s="380" t="n">
        <v>25569.125</v>
      </c>
      <c r="BD823" s="0" t="s">
        <v>2170</v>
      </c>
      <c r="BE823" s="0" t="s">
        <v>2170</v>
      </c>
      <c r="BF823" s="0" t="s">
        <v>2118</v>
      </c>
    </row>
    <row r="824" customFormat="false" ht="15" hidden="false" customHeight="false" outlineLevel="0" collapsed="false">
      <c r="A824" s="0" t="s">
        <v>23627</v>
      </c>
      <c r="B824" s="0" t="s">
        <v>23628</v>
      </c>
      <c r="C824" s="0" t="s">
        <v>23627</v>
      </c>
      <c r="D824" s="0" t="s">
        <v>2133</v>
      </c>
      <c r="E824" s="0" t="s">
        <v>23627</v>
      </c>
      <c r="F824" s="0" t="n">
        <v>1</v>
      </c>
      <c r="G824" s="0" t="s">
        <v>434</v>
      </c>
      <c r="H824" s="0" t="s">
        <v>2170</v>
      </c>
      <c r="I824" s="0" t="s">
        <v>2170</v>
      </c>
      <c r="J824" s="0" t="s">
        <v>2170</v>
      </c>
      <c r="K824" s="0" t="s">
        <v>2170</v>
      </c>
      <c r="L824" s="0" t="s">
        <v>2170</v>
      </c>
      <c r="M824" s="0" t="s">
        <v>2170</v>
      </c>
      <c r="N824" s="0" t="n">
        <f aca="false">FALSE()</f>
        <v>0</v>
      </c>
      <c r="O824" s="0" t="s">
        <v>23629</v>
      </c>
      <c r="P824" s="0" t="s">
        <v>17780</v>
      </c>
      <c r="Q824" s="0" t="n">
        <v>4</v>
      </c>
      <c r="R824" s="380" t="n">
        <v>47037.125</v>
      </c>
      <c r="S824" s="223" t="n">
        <v>1000</v>
      </c>
      <c r="T824" s="0" t="s">
        <v>2132</v>
      </c>
      <c r="U824" s="380" t="n">
        <v>45574.125</v>
      </c>
      <c r="V824" s="380" t="n">
        <v>45581.125</v>
      </c>
      <c r="W824" s="0" t="s">
        <v>2132</v>
      </c>
      <c r="X824" s="0" t="s">
        <v>23630</v>
      </c>
      <c r="Y824" s="0" t="s">
        <v>601</v>
      </c>
      <c r="Z824" s="0" t="s">
        <v>2602</v>
      </c>
      <c r="AA824" s="0" t="s">
        <v>2891</v>
      </c>
      <c r="AB824" s="0" t="s">
        <v>17781</v>
      </c>
      <c r="AC824" s="0" t="n">
        <v>250000</v>
      </c>
      <c r="AD824" s="0" t="n">
        <v>250000</v>
      </c>
      <c r="AE824" s="0" t="n">
        <v>5</v>
      </c>
      <c r="AF824" s="0" t="n">
        <f aca="false">FALSE()</f>
        <v>0</v>
      </c>
      <c r="AG824" s="0" t="n">
        <f aca="false">TRUE()</f>
        <v>1</v>
      </c>
      <c r="AH824" s="0" t="n">
        <f aca="false">TRUE()</f>
        <v>1</v>
      </c>
      <c r="AI824" s="0" t="n">
        <f aca="false">FALSE()</f>
        <v>0</v>
      </c>
      <c r="AJ824" s="0" t="n">
        <f aca="false">FALSE()</f>
        <v>0</v>
      </c>
      <c r="AK824" s="0" t="n">
        <f aca="false">TRUE()</f>
        <v>1</v>
      </c>
      <c r="AL824" s="0" t="s">
        <v>2129</v>
      </c>
      <c r="AM824" s="0" t="n">
        <f aca="false">TRUE()</f>
        <v>1</v>
      </c>
      <c r="AN824" s="0" t="s">
        <v>23631</v>
      </c>
      <c r="AO824" s="0" t="n">
        <v>1</v>
      </c>
      <c r="AP824" s="0" t="s">
        <v>23632</v>
      </c>
      <c r="AQ824" s="0" t="s">
        <v>23633</v>
      </c>
      <c r="AR824" s="0" t="n">
        <f aca="false">TRUE()</f>
        <v>1</v>
      </c>
      <c r="AS824" s="0" t="n">
        <f aca="false">FALSE()</f>
        <v>0</v>
      </c>
      <c r="AT824" s="0" t="n">
        <f aca="false">FALSE()</f>
        <v>0</v>
      </c>
      <c r="AU824" s="0" t="n">
        <f aca="false">FALSE()</f>
        <v>0</v>
      </c>
      <c r="AV824" s="0" t="n">
        <f aca="false">FALSE()</f>
        <v>0</v>
      </c>
      <c r="AW824" s="0" t="n">
        <f aca="false">TRUE()</f>
        <v>1</v>
      </c>
      <c r="AX824" s="380" t="n">
        <v>45581.6875</v>
      </c>
      <c r="AY824" s="380" t="n">
        <v>45581.125</v>
      </c>
      <c r="AZ824" s="0" t="n">
        <v>3</v>
      </c>
      <c r="BA824" s="0" t="s">
        <v>23634</v>
      </c>
      <c r="BB824" s="0" t="n">
        <v>0</v>
      </c>
      <c r="BC824" s="380" t="n">
        <v>46127.125</v>
      </c>
      <c r="BD824" s="0" t="s">
        <v>2170</v>
      </c>
      <c r="BE824" s="0" t="s">
        <v>2170</v>
      </c>
      <c r="BF824" s="0" t="s">
        <v>604</v>
      </c>
    </row>
    <row r="825" customFormat="false" ht="15" hidden="false" customHeight="false" outlineLevel="0" collapsed="false">
      <c r="A825" s="0" t="s">
        <v>23635</v>
      </c>
      <c r="B825" s="0" t="s">
        <v>23636</v>
      </c>
      <c r="C825" s="0" t="s">
        <v>23635</v>
      </c>
      <c r="D825" s="0" t="s">
        <v>2133</v>
      </c>
      <c r="E825" s="0" t="s">
        <v>23635</v>
      </c>
      <c r="F825" s="0" t="n">
        <v>1</v>
      </c>
      <c r="G825" s="0" t="s">
        <v>434</v>
      </c>
      <c r="H825" s="0" t="s">
        <v>2596</v>
      </c>
      <c r="I825" s="0" t="s">
        <v>2596</v>
      </c>
      <c r="J825" s="0" t="s">
        <v>2598</v>
      </c>
      <c r="K825" s="0" t="s">
        <v>2170</v>
      </c>
      <c r="L825" s="0" t="s">
        <v>2600</v>
      </c>
      <c r="M825" s="0" t="s">
        <v>2170</v>
      </c>
      <c r="N825" s="0" t="n">
        <f aca="false">FALSE()</f>
        <v>0</v>
      </c>
      <c r="O825" s="0" t="s">
        <v>23637</v>
      </c>
      <c r="P825" s="0" t="s">
        <v>17780</v>
      </c>
      <c r="Q825" s="0" t="n">
        <v>12</v>
      </c>
      <c r="R825" s="380" t="n">
        <v>46891.125</v>
      </c>
      <c r="S825" s="223" t="n">
        <v>1000</v>
      </c>
      <c r="T825" s="0" t="s">
        <v>2132</v>
      </c>
      <c r="U825" s="380" t="n">
        <v>45803.125</v>
      </c>
      <c r="V825" s="380" t="n">
        <v>45811.125</v>
      </c>
      <c r="W825" s="0" t="s">
        <v>2132</v>
      </c>
      <c r="X825" s="0" t="s">
        <v>19062</v>
      </c>
      <c r="Y825" s="0" t="s">
        <v>601</v>
      </c>
      <c r="Z825" s="0" t="s">
        <v>2602</v>
      </c>
      <c r="AA825" s="0" t="s">
        <v>610</v>
      </c>
      <c r="AB825" s="0" t="s">
        <v>17781</v>
      </c>
      <c r="AC825" s="0" t="n">
        <v>15000000</v>
      </c>
      <c r="AD825" s="0" t="n">
        <v>15000000</v>
      </c>
      <c r="AE825" s="0" t="n">
        <v>5</v>
      </c>
      <c r="AF825" s="0" t="n">
        <f aca="false">FALSE()</f>
        <v>0</v>
      </c>
      <c r="AG825" s="0" t="n">
        <f aca="false">TRUE()</f>
        <v>1</v>
      </c>
      <c r="AH825" s="0" t="n">
        <f aca="false">TRUE()</f>
        <v>1</v>
      </c>
      <c r="AI825" s="0" t="n">
        <f aca="false">FALSE()</f>
        <v>0</v>
      </c>
      <c r="AJ825" s="0" t="n">
        <f aca="false">FALSE()</f>
        <v>0</v>
      </c>
      <c r="AK825" s="0" t="n">
        <f aca="false">FALSE()</f>
        <v>0</v>
      </c>
      <c r="AL825" s="0" t="s">
        <v>2129</v>
      </c>
      <c r="AM825" s="0" t="n">
        <f aca="false">TRUE()</f>
        <v>1</v>
      </c>
      <c r="AN825" s="0" t="s">
        <v>23638</v>
      </c>
      <c r="AO825" s="0" t="n">
        <v>1</v>
      </c>
      <c r="AP825" s="0" t="s">
        <v>23639</v>
      </c>
      <c r="AQ825" s="0" t="s">
        <v>23640</v>
      </c>
      <c r="AR825" s="0" t="n">
        <f aca="false">TRUE()</f>
        <v>1</v>
      </c>
      <c r="AS825" s="0" t="n">
        <f aca="false">FALSE()</f>
        <v>0</v>
      </c>
      <c r="AT825" s="0" t="n">
        <f aca="false">FALSE()</f>
        <v>0</v>
      </c>
      <c r="AU825" s="0" t="n">
        <f aca="false">FALSE()</f>
        <v>0</v>
      </c>
      <c r="AV825" s="0" t="n">
        <f aca="false">FALSE()</f>
        <v>0</v>
      </c>
      <c r="AW825" s="0" t="n">
        <f aca="false">TRUE()</f>
        <v>1</v>
      </c>
      <c r="AX825" s="380" t="n">
        <v>45811.6458333333</v>
      </c>
      <c r="AY825" s="380" t="n">
        <v>45811.125</v>
      </c>
      <c r="AZ825" s="0" t="n">
        <v>1</v>
      </c>
      <c r="BA825" s="0" t="s">
        <v>17892</v>
      </c>
      <c r="BB825" s="0" t="n">
        <v>0</v>
      </c>
      <c r="BC825" s="380" t="n">
        <v>25569.125</v>
      </c>
      <c r="BD825" s="0" t="s">
        <v>2598</v>
      </c>
      <c r="BE825" s="0" t="s">
        <v>2170</v>
      </c>
      <c r="BF825" s="0" t="s">
        <v>2118</v>
      </c>
    </row>
    <row r="826" customFormat="false" ht="15" hidden="false" customHeight="false" outlineLevel="0" collapsed="false">
      <c r="A826" s="0" t="s">
        <v>23641</v>
      </c>
      <c r="B826" s="0" t="s">
        <v>23642</v>
      </c>
      <c r="C826" s="0" t="s">
        <v>23641</v>
      </c>
      <c r="D826" s="0" t="s">
        <v>2133</v>
      </c>
      <c r="E826" s="0" t="s">
        <v>23641</v>
      </c>
      <c r="F826" s="0" t="n">
        <v>1</v>
      </c>
      <c r="G826" s="0" t="s">
        <v>434</v>
      </c>
      <c r="H826" s="0" t="s">
        <v>2170</v>
      </c>
      <c r="I826" s="0" t="s">
        <v>2170</v>
      </c>
      <c r="J826" s="0" t="s">
        <v>2170</v>
      </c>
      <c r="K826" s="0" t="s">
        <v>2170</v>
      </c>
      <c r="L826" s="0" t="s">
        <v>2170</v>
      </c>
      <c r="M826" s="0" t="s">
        <v>2170</v>
      </c>
      <c r="N826" s="0" t="n">
        <f aca="false">FALSE()</f>
        <v>0</v>
      </c>
      <c r="O826" s="0" t="s">
        <v>23643</v>
      </c>
      <c r="P826" s="0" t="s">
        <v>17780</v>
      </c>
      <c r="Q826" s="0" t="n">
        <v>2</v>
      </c>
      <c r="R826" s="380" t="n">
        <v>46360.125</v>
      </c>
      <c r="S826" s="223" t="n">
        <v>500</v>
      </c>
      <c r="T826" s="0" t="s">
        <v>2132</v>
      </c>
      <c r="U826" s="380" t="n">
        <v>43081.125</v>
      </c>
      <c r="V826" s="380" t="n">
        <v>43084.125</v>
      </c>
      <c r="W826" s="0" t="s">
        <v>2170</v>
      </c>
      <c r="X826" s="0" t="s">
        <v>23644</v>
      </c>
      <c r="Y826" s="0" t="s">
        <v>601</v>
      </c>
      <c r="Z826" s="0" t="s">
        <v>2602</v>
      </c>
      <c r="AA826" s="0" t="s">
        <v>17847</v>
      </c>
      <c r="AB826" s="0" t="s">
        <v>17848</v>
      </c>
      <c r="AC826" s="0" t="n">
        <v>25000000</v>
      </c>
      <c r="AD826" s="0" t="n">
        <v>25000000</v>
      </c>
      <c r="AE826" s="0" t="n">
        <v>5</v>
      </c>
      <c r="AF826" s="0" t="n">
        <f aca="false">FALSE()</f>
        <v>0</v>
      </c>
      <c r="AG826" s="0" t="n">
        <f aca="false">TRUE()</f>
        <v>1</v>
      </c>
      <c r="AH826" s="0" t="n">
        <f aca="false">TRUE()</f>
        <v>1</v>
      </c>
      <c r="AI826" s="0" t="n">
        <f aca="false">FALSE()</f>
        <v>0</v>
      </c>
      <c r="AJ826" s="0" t="n">
        <f aca="false">FALSE()</f>
        <v>0</v>
      </c>
      <c r="AK826" s="0" t="n">
        <f aca="false">TRUE()</f>
        <v>1</v>
      </c>
      <c r="AL826" s="0" t="s">
        <v>2129</v>
      </c>
      <c r="AM826" s="0" t="n">
        <f aca="false">TRUE()</f>
        <v>1</v>
      </c>
      <c r="AN826" s="0" t="s">
        <v>23645</v>
      </c>
      <c r="AO826" s="0" t="n">
        <v>1</v>
      </c>
      <c r="AP826" s="0" t="s">
        <v>23646</v>
      </c>
      <c r="AQ826" s="0" t="s">
        <v>23647</v>
      </c>
      <c r="AR826" s="0" t="n">
        <f aca="false">TRUE()</f>
        <v>1</v>
      </c>
      <c r="AS826" s="0" t="n">
        <f aca="false">FALSE()</f>
        <v>0</v>
      </c>
      <c r="AT826" s="0" t="n">
        <f aca="false">FALSE()</f>
        <v>0</v>
      </c>
      <c r="AU826" s="0" t="n">
        <f aca="false">FALSE()</f>
        <v>0</v>
      </c>
      <c r="AV826" s="0" t="n">
        <f aca="false">FALSE()</f>
        <v>0</v>
      </c>
      <c r="AW826" s="0" t="n">
        <f aca="false">TRUE()</f>
        <v>1</v>
      </c>
      <c r="AX826" s="380" t="n">
        <v>43479.5618055556</v>
      </c>
      <c r="AY826" s="380" t="n">
        <v>43479.4166666667</v>
      </c>
      <c r="AZ826" s="0" t="n">
        <v>1</v>
      </c>
      <c r="BA826" s="0" t="s">
        <v>23648</v>
      </c>
      <c r="BB826" s="0" t="n">
        <v>0</v>
      </c>
      <c r="BC826" s="380" t="n">
        <v>25569.125</v>
      </c>
      <c r="BD826" s="0" t="s">
        <v>2170</v>
      </c>
      <c r="BE826" s="0" t="s">
        <v>2170</v>
      </c>
      <c r="BF826" s="0" t="s">
        <v>2118</v>
      </c>
    </row>
    <row r="827" customFormat="false" ht="15" hidden="false" customHeight="false" outlineLevel="0" collapsed="false">
      <c r="A827" s="0" t="s">
        <v>23649</v>
      </c>
      <c r="B827" s="0" t="s">
        <v>23650</v>
      </c>
      <c r="C827" s="0" t="s">
        <v>23649</v>
      </c>
      <c r="D827" s="0" t="s">
        <v>2133</v>
      </c>
      <c r="E827" s="0" t="s">
        <v>23649</v>
      </c>
      <c r="F827" s="0" t="n">
        <v>1</v>
      </c>
      <c r="G827" s="0" t="s">
        <v>434</v>
      </c>
      <c r="H827" s="0" t="s">
        <v>2596</v>
      </c>
      <c r="I827" s="0" t="s">
        <v>2596</v>
      </c>
      <c r="J827" s="0" t="s">
        <v>12506</v>
      </c>
      <c r="K827" s="0" t="s">
        <v>2170</v>
      </c>
      <c r="L827" s="0" t="s">
        <v>12506</v>
      </c>
      <c r="M827" s="0" t="s">
        <v>2170</v>
      </c>
      <c r="N827" s="0" t="n">
        <f aca="false">FALSE()</f>
        <v>0</v>
      </c>
      <c r="O827" s="0" t="s">
        <v>23651</v>
      </c>
      <c r="P827" s="0" t="s">
        <v>17838</v>
      </c>
      <c r="Q827" s="0" t="n">
        <v>2</v>
      </c>
      <c r="R827" s="380" t="n">
        <v>47048.125</v>
      </c>
      <c r="S827" s="223" t="n">
        <v>1000</v>
      </c>
      <c r="T827" s="0" t="s">
        <v>2132</v>
      </c>
      <c r="U827" s="380" t="n">
        <v>44837.125</v>
      </c>
      <c r="V827" s="380" t="n">
        <v>44839.125</v>
      </c>
      <c r="W827" s="0" t="s">
        <v>2132</v>
      </c>
      <c r="X827" s="0" t="s">
        <v>23652</v>
      </c>
      <c r="Y827" s="0" t="s">
        <v>601</v>
      </c>
      <c r="Z827" s="0" t="s">
        <v>2602</v>
      </c>
      <c r="AA827" s="0" t="s">
        <v>2115</v>
      </c>
      <c r="AB827" s="0" t="s">
        <v>17781</v>
      </c>
      <c r="AC827" s="0" t="n">
        <v>285780</v>
      </c>
      <c r="AD827" s="0" t="n">
        <v>650000</v>
      </c>
      <c r="AE827" s="0" t="n">
        <v>5</v>
      </c>
      <c r="AF827" s="0" t="n">
        <f aca="false">FALSE()</f>
        <v>0</v>
      </c>
      <c r="AG827" s="0" t="n">
        <f aca="false">TRUE()</f>
        <v>1</v>
      </c>
      <c r="AH827" s="0" t="n">
        <f aca="false">TRUE()</f>
        <v>1</v>
      </c>
      <c r="AI827" s="0" t="n">
        <f aca="false">FALSE()</f>
        <v>0</v>
      </c>
      <c r="AJ827" s="0" t="n">
        <f aca="false">FALSE()</f>
        <v>0</v>
      </c>
      <c r="AK827" s="0" t="n">
        <f aca="false">FALSE()</f>
        <v>0</v>
      </c>
      <c r="AL827" s="0" t="s">
        <v>3129</v>
      </c>
      <c r="AM827" s="0" t="n">
        <f aca="false">TRUE()</f>
        <v>1</v>
      </c>
      <c r="AN827" s="0" t="s">
        <v>23653</v>
      </c>
      <c r="AO827" s="0" t="n">
        <v>1</v>
      </c>
      <c r="AP827" s="0" t="s">
        <v>23654</v>
      </c>
      <c r="AQ827" s="0" t="s">
        <v>23655</v>
      </c>
      <c r="AR827" s="0" t="n">
        <f aca="false">TRUE()</f>
        <v>1</v>
      </c>
      <c r="AS827" s="0" t="n">
        <f aca="false">FALSE()</f>
        <v>0</v>
      </c>
      <c r="AT827" s="0" t="n">
        <f aca="false">FALSE()</f>
        <v>0</v>
      </c>
      <c r="AU827" s="0" t="n">
        <f aca="false">FALSE()</f>
        <v>0</v>
      </c>
      <c r="AV827" s="0" t="n">
        <f aca="false">FALSE()</f>
        <v>0</v>
      </c>
      <c r="AW827" s="0" t="n">
        <f aca="false">TRUE()</f>
        <v>1</v>
      </c>
      <c r="AX827" s="380" t="n">
        <v>44865.69375</v>
      </c>
      <c r="AY827" s="380" t="n">
        <v>44865.4166666667</v>
      </c>
      <c r="AZ827" s="0" t="n">
        <v>1</v>
      </c>
      <c r="BA827" s="0" t="s">
        <v>18637</v>
      </c>
      <c r="BB827" s="0" t="n">
        <v>1</v>
      </c>
      <c r="BC827" s="380" t="n">
        <v>25569.125</v>
      </c>
      <c r="BD827" s="0" t="s">
        <v>12506</v>
      </c>
      <c r="BE827" s="0" t="s">
        <v>2170</v>
      </c>
      <c r="BF827" s="0" t="s">
        <v>2118</v>
      </c>
    </row>
    <row r="828" customFormat="false" ht="15" hidden="false" customHeight="false" outlineLevel="0" collapsed="false">
      <c r="A828" s="0" t="s">
        <v>23656</v>
      </c>
      <c r="B828" s="0" t="s">
        <v>23657</v>
      </c>
      <c r="C828" s="0" t="s">
        <v>23656</v>
      </c>
      <c r="D828" s="0" t="s">
        <v>2133</v>
      </c>
      <c r="E828" s="0" t="s">
        <v>23656</v>
      </c>
      <c r="F828" s="0" t="n">
        <v>1</v>
      </c>
      <c r="G828" s="0" t="s">
        <v>434</v>
      </c>
      <c r="H828" s="0" t="s">
        <v>2170</v>
      </c>
      <c r="I828" s="0" t="s">
        <v>2170</v>
      </c>
      <c r="J828" s="0" t="s">
        <v>2170</v>
      </c>
      <c r="K828" s="0" t="s">
        <v>2170</v>
      </c>
      <c r="L828" s="0" t="s">
        <v>2170</v>
      </c>
      <c r="M828" s="0" t="s">
        <v>2170</v>
      </c>
      <c r="N828" s="0" t="n">
        <f aca="false">FALSE()</f>
        <v>0</v>
      </c>
      <c r="O828" s="0" t="s">
        <v>23658</v>
      </c>
      <c r="P828" s="0" t="s">
        <v>17780</v>
      </c>
      <c r="Q828" s="0" t="n">
        <v>12</v>
      </c>
      <c r="R828" s="380" t="n">
        <v>47355.125</v>
      </c>
      <c r="S828" s="223" t="n">
        <v>1000</v>
      </c>
      <c r="T828" s="0" t="s">
        <v>2132</v>
      </c>
      <c r="U828" s="380" t="n">
        <v>45527.125</v>
      </c>
      <c r="V828" s="380" t="n">
        <v>45555.125</v>
      </c>
      <c r="W828" s="0" t="s">
        <v>2132</v>
      </c>
      <c r="X828" s="0" t="s">
        <v>18901</v>
      </c>
      <c r="Y828" s="0" t="s">
        <v>601</v>
      </c>
      <c r="Z828" s="0" t="s">
        <v>2602</v>
      </c>
      <c r="AA828" s="0" t="s">
        <v>610</v>
      </c>
      <c r="AB828" s="0" t="s">
        <v>17781</v>
      </c>
      <c r="AC828" s="0" t="n">
        <v>7500000</v>
      </c>
      <c r="AD828" s="0" t="n">
        <v>7500000</v>
      </c>
      <c r="AE828" s="0" t="n">
        <v>5</v>
      </c>
      <c r="AF828" s="0" t="n">
        <f aca="false">FALSE()</f>
        <v>0</v>
      </c>
      <c r="AG828" s="0" t="n">
        <f aca="false">TRUE()</f>
        <v>1</v>
      </c>
      <c r="AH828" s="0" t="n">
        <f aca="false">TRUE()</f>
        <v>1</v>
      </c>
      <c r="AI828" s="0" t="n">
        <f aca="false">TRUE()</f>
        <v>1</v>
      </c>
      <c r="AJ828" s="0" t="n">
        <f aca="false">FALSE()</f>
        <v>0</v>
      </c>
      <c r="AK828" s="0" t="n">
        <f aca="false">FALSE()</f>
        <v>0</v>
      </c>
      <c r="AL828" s="0" t="s">
        <v>2129</v>
      </c>
      <c r="AM828" s="0" t="n">
        <f aca="false">TRUE()</f>
        <v>1</v>
      </c>
      <c r="AN828" s="0" t="s">
        <v>23659</v>
      </c>
      <c r="AO828" s="0" t="n">
        <v>1</v>
      </c>
      <c r="AP828" s="0" t="s">
        <v>23660</v>
      </c>
      <c r="AQ828" s="0" t="s">
        <v>23661</v>
      </c>
      <c r="AR828" s="0" t="n">
        <f aca="false">TRUE()</f>
        <v>1</v>
      </c>
      <c r="AS828" s="0" t="n">
        <f aca="false">TRUE()</f>
        <v>1</v>
      </c>
      <c r="AT828" s="0" t="n">
        <f aca="false">FALSE()</f>
        <v>0</v>
      </c>
      <c r="AU828" s="0" t="n">
        <f aca="false">FALSE()</f>
        <v>0</v>
      </c>
      <c r="AV828" s="0" t="n">
        <f aca="false">FALSE()</f>
        <v>0</v>
      </c>
      <c r="AW828" s="0" t="n">
        <f aca="false">TRUE()</f>
        <v>1</v>
      </c>
      <c r="AX828" s="380" t="n">
        <v>45555.6319444445</v>
      </c>
      <c r="AY828" s="380" t="n">
        <v>45555.125</v>
      </c>
      <c r="AZ828" s="0" t="n">
        <v>2</v>
      </c>
      <c r="BA828" s="0" t="s">
        <v>23662</v>
      </c>
      <c r="BB828" s="0" t="n">
        <v>0</v>
      </c>
      <c r="BC828" s="380" t="n">
        <v>46275.125</v>
      </c>
      <c r="BD828" s="0" t="s">
        <v>2170</v>
      </c>
      <c r="BE828" s="0" t="s">
        <v>2170</v>
      </c>
      <c r="BF828" s="0" t="s">
        <v>2118</v>
      </c>
    </row>
    <row r="829" customFormat="false" ht="15" hidden="false" customHeight="false" outlineLevel="0" collapsed="false">
      <c r="A829" s="0" t="s">
        <v>23663</v>
      </c>
      <c r="B829" s="0" t="s">
        <v>23664</v>
      </c>
      <c r="C829" s="0" t="s">
        <v>23663</v>
      </c>
      <c r="D829" s="0" t="s">
        <v>2133</v>
      </c>
      <c r="E829" s="0" t="s">
        <v>23663</v>
      </c>
      <c r="F829" s="0" t="n">
        <v>1</v>
      </c>
      <c r="G829" s="0" t="s">
        <v>434</v>
      </c>
      <c r="H829" s="0" t="s">
        <v>2170</v>
      </c>
      <c r="I829" s="0" t="s">
        <v>2170</v>
      </c>
      <c r="J829" s="0" t="s">
        <v>2170</v>
      </c>
      <c r="K829" s="0" t="s">
        <v>2170</v>
      </c>
      <c r="L829" s="0" t="s">
        <v>2170</v>
      </c>
      <c r="M829" s="0" t="s">
        <v>2170</v>
      </c>
      <c r="N829" s="0" t="n">
        <f aca="false">FALSE()</f>
        <v>0</v>
      </c>
      <c r="O829" s="0" t="s">
        <v>23665</v>
      </c>
      <c r="P829" s="0" t="s">
        <v>2300</v>
      </c>
      <c r="Q829" s="0" t="n">
        <v>2</v>
      </c>
      <c r="R829" s="380" t="n">
        <v>25569.125</v>
      </c>
      <c r="S829" s="223" t="n">
        <v>11382488</v>
      </c>
      <c r="T829" s="0" t="s">
        <v>23666</v>
      </c>
      <c r="U829" s="380" t="n">
        <v>44230.125</v>
      </c>
      <c r="V829" s="380" t="n">
        <v>44235.125</v>
      </c>
      <c r="W829" s="0" t="s">
        <v>23666</v>
      </c>
      <c r="X829" s="0" t="s">
        <v>23667</v>
      </c>
      <c r="Y829" s="0" t="s">
        <v>601</v>
      </c>
      <c r="Z829" s="0" t="s">
        <v>2602</v>
      </c>
      <c r="AA829" s="0" t="s">
        <v>610</v>
      </c>
      <c r="AB829" s="0" t="s">
        <v>17781</v>
      </c>
      <c r="AC829" s="0" t="n">
        <v>1520</v>
      </c>
      <c r="AD829" s="0" t="n">
        <v>800</v>
      </c>
      <c r="AE829" s="0" t="n">
        <v>5</v>
      </c>
      <c r="AF829" s="0" t="n">
        <f aca="false">FALSE()</f>
        <v>0</v>
      </c>
      <c r="AG829" s="0" t="n">
        <f aca="false">TRUE()</f>
        <v>1</v>
      </c>
      <c r="AH829" s="0" t="n">
        <f aca="false">TRUE()</f>
        <v>1</v>
      </c>
      <c r="AI829" s="0" t="n">
        <f aca="false">TRUE()</f>
        <v>1</v>
      </c>
      <c r="AJ829" s="0" t="n">
        <f aca="false">TRUE()</f>
        <v>1</v>
      </c>
      <c r="AK829" s="0" t="n">
        <f aca="false">FALSE()</f>
        <v>0</v>
      </c>
      <c r="AL829" s="0" t="s">
        <v>3129</v>
      </c>
      <c r="AM829" s="0" t="n">
        <f aca="false">TRUE()</f>
        <v>1</v>
      </c>
      <c r="AN829" s="0" t="s">
        <v>23668</v>
      </c>
      <c r="AO829" s="0" t="n">
        <v>1</v>
      </c>
      <c r="AP829" s="0" t="s">
        <v>23669</v>
      </c>
      <c r="AQ829" s="0" t="s">
        <v>23670</v>
      </c>
      <c r="AR829" s="0" t="n">
        <f aca="false">TRUE()</f>
        <v>1</v>
      </c>
      <c r="AS829" s="0" t="n">
        <f aca="false">TRUE()</f>
        <v>1</v>
      </c>
      <c r="AT829" s="0" t="n">
        <f aca="false">FALSE()</f>
        <v>0</v>
      </c>
      <c r="AU829" s="0" t="n">
        <f aca="false">FALSE()</f>
        <v>0</v>
      </c>
      <c r="AV829" s="0" t="n">
        <f aca="false">TRUE()</f>
        <v>1</v>
      </c>
      <c r="AW829" s="0" t="n">
        <f aca="false">TRUE()</f>
        <v>1</v>
      </c>
      <c r="AX829" s="380" t="n">
        <v>44238.6881944444</v>
      </c>
      <c r="AY829" s="380" t="n">
        <v>44238.4166666667</v>
      </c>
      <c r="AZ829" s="0" t="n">
        <v>2</v>
      </c>
      <c r="BA829" s="0" t="s">
        <v>10962</v>
      </c>
      <c r="BB829" s="0" t="n">
        <v>0</v>
      </c>
      <c r="BC829" s="380" t="n">
        <v>46237.125</v>
      </c>
      <c r="BD829" s="0" t="s">
        <v>2170</v>
      </c>
      <c r="BE829" s="0" t="s">
        <v>2170</v>
      </c>
      <c r="BF829" s="0" t="s">
        <v>2118</v>
      </c>
    </row>
    <row r="830" customFormat="false" ht="15" hidden="false" customHeight="false" outlineLevel="0" collapsed="false">
      <c r="A830" s="0" t="s">
        <v>23671</v>
      </c>
      <c r="B830" s="0" t="s">
        <v>23672</v>
      </c>
      <c r="C830" s="0" t="s">
        <v>23671</v>
      </c>
      <c r="D830" s="0" t="s">
        <v>18630</v>
      </c>
      <c r="E830" s="0" t="s">
        <v>23671</v>
      </c>
      <c r="F830" s="0" t="n">
        <v>1</v>
      </c>
      <c r="G830" s="0" t="s">
        <v>18631</v>
      </c>
      <c r="H830" s="0" t="s">
        <v>2170</v>
      </c>
      <c r="I830" s="0" t="s">
        <v>2170</v>
      </c>
      <c r="J830" s="0" t="s">
        <v>2170</v>
      </c>
      <c r="K830" s="0" t="s">
        <v>2170</v>
      </c>
      <c r="L830" s="0" t="s">
        <v>2170</v>
      </c>
      <c r="M830" s="0" t="s">
        <v>2170</v>
      </c>
      <c r="N830" s="0" t="n">
        <f aca="false">FALSE()</f>
        <v>0</v>
      </c>
      <c r="O830" s="0" t="s">
        <v>23673</v>
      </c>
      <c r="P830" s="0" t="s">
        <v>17780</v>
      </c>
      <c r="Q830" s="0" t="n">
        <v>2</v>
      </c>
      <c r="R830" s="380" t="n">
        <v>46596.125</v>
      </c>
      <c r="S830" s="223" t="n">
        <v>1000</v>
      </c>
      <c r="T830" s="0" t="s">
        <v>2132</v>
      </c>
      <c r="U830" s="380" t="n">
        <v>44757.125</v>
      </c>
      <c r="V830" s="380" t="n">
        <v>44776.125</v>
      </c>
      <c r="W830" s="0" t="s">
        <v>2132</v>
      </c>
      <c r="X830" s="0" t="s">
        <v>23674</v>
      </c>
      <c r="Y830" s="0" t="s">
        <v>601</v>
      </c>
      <c r="Z830" s="0" t="s">
        <v>2602</v>
      </c>
      <c r="AA830" s="0" t="s">
        <v>2114</v>
      </c>
      <c r="AB830" s="0" t="s">
        <v>17781</v>
      </c>
      <c r="AC830" s="0" t="n">
        <v>2000000</v>
      </c>
      <c r="AD830" s="0" t="n">
        <v>2000000</v>
      </c>
      <c r="AE830" s="0" t="n">
        <v>5</v>
      </c>
      <c r="AF830" s="0" t="n">
        <f aca="false">FALSE()</f>
        <v>0</v>
      </c>
      <c r="AG830" s="0" t="n">
        <f aca="false">TRUE()</f>
        <v>1</v>
      </c>
      <c r="AH830" s="0" t="n">
        <f aca="false">TRUE()</f>
        <v>1</v>
      </c>
      <c r="AI830" s="0" t="n">
        <f aca="false">FALSE()</f>
        <v>0</v>
      </c>
      <c r="AJ830" s="0" t="n">
        <f aca="false">FALSE()</f>
        <v>0</v>
      </c>
      <c r="AK830" s="0" t="n">
        <f aca="false">FALSE()</f>
        <v>0</v>
      </c>
      <c r="AL830" s="0" t="s">
        <v>3129</v>
      </c>
      <c r="AM830" s="0" t="n">
        <f aca="false">TRUE()</f>
        <v>1</v>
      </c>
      <c r="AN830" s="0" t="s">
        <v>23675</v>
      </c>
      <c r="AO830" s="0" t="n">
        <v>2</v>
      </c>
      <c r="AP830" s="0" t="s">
        <v>23676</v>
      </c>
      <c r="AQ830" s="0" t="s">
        <v>23677</v>
      </c>
      <c r="AR830" s="0" t="n">
        <f aca="false">TRUE()</f>
        <v>1</v>
      </c>
      <c r="AS830" s="0" t="n">
        <f aca="false">FALSE()</f>
        <v>0</v>
      </c>
      <c r="AT830" s="0" t="n">
        <f aca="false">FALSE()</f>
        <v>0</v>
      </c>
      <c r="AU830" s="0" t="n">
        <f aca="false">FALSE()</f>
        <v>0</v>
      </c>
      <c r="AV830" s="0" t="n">
        <f aca="false">FALSE()</f>
        <v>0</v>
      </c>
      <c r="AW830" s="0" t="n">
        <f aca="false">TRUE()</f>
        <v>1</v>
      </c>
      <c r="AX830" s="380" t="n">
        <v>44776.5180555556</v>
      </c>
      <c r="AY830" s="380" t="n">
        <v>44776.4166666667</v>
      </c>
      <c r="AZ830" s="0" t="n">
        <v>2</v>
      </c>
      <c r="BA830" s="0" t="s">
        <v>3533</v>
      </c>
      <c r="BB830" s="0" t="n">
        <v>0</v>
      </c>
      <c r="BC830" s="380" t="n">
        <v>25569.125</v>
      </c>
      <c r="BD830" s="0" t="s">
        <v>2170</v>
      </c>
      <c r="BE830" s="0" t="s">
        <v>2170</v>
      </c>
      <c r="BF830" s="0" t="s">
        <v>2118</v>
      </c>
    </row>
    <row r="831" customFormat="false" ht="15" hidden="false" customHeight="false" outlineLevel="0" collapsed="false">
      <c r="A831" s="0" t="s">
        <v>23678</v>
      </c>
      <c r="B831" s="0" t="s">
        <v>23679</v>
      </c>
      <c r="C831" s="0" t="s">
        <v>23678</v>
      </c>
      <c r="D831" s="0" t="s">
        <v>2133</v>
      </c>
      <c r="E831" s="0" t="s">
        <v>23678</v>
      </c>
      <c r="F831" s="0" t="n">
        <v>1</v>
      </c>
      <c r="G831" s="0" t="s">
        <v>434</v>
      </c>
      <c r="H831" s="0" t="s">
        <v>2170</v>
      </c>
      <c r="I831" s="0" t="s">
        <v>2170</v>
      </c>
      <c r="J831" s="0" t="s">
        <v>2170</v>
      </c>
      <c r="K831" s="0" t="s">
        <v>2170</v>
      </c>
      <c r="L831" s="0" t="s">
        <v>2170</v>
      </c>
      <c r="M831" s="0" t="s">
        <v>2170</v>
      </c>
      <c r="N831" s="0" t="n">
        <f aca="false">FALSE()</f>
        <v>0</v>
      </c>
      <c r="O831" s="0" t="s">
        <v>23680</v>
      </c>
      <c r="P831" s="0" t="s">
        <v>17780</v>
      </c>
      <c r="Q831" s="0" t="n">
        <v>2</v>
      </c>
      <c r="R831" s="380" t="n">
        <v>45939.125</v>
      </c>
      <c r="S831" s="223" t="n">
        <v>1000</v>
      </c>
      <c r="T831" s="0" t="s">
        <v>2132</v>
      </c>
      <c r="U831" s="380" t="n">
        <v>43024.125</v>
      </c>
      <c r="V831" s="380" t="n">
        <v>43027.125</v>
      </c>
      <c r="W831" s="0" t="s">
        <v>2132</v>
      </c>
      <c r="X831" s="0" t="s">
        <v>23681</v>
      </c>
      <c r="Y831" s="0" t="s">
        <v>601</v>
      </c>
      <c r="Z831" s="0" t="s">
        <v>2602</v>
      </c>
      <c r="AA831" s="0" t="s">
        <v>2574</v>
      </c>
      <c r="AB831" s="0" t="s">
        <v>17848</v>
      </c>
      <c r="AC831" s="0" t="n">
        <v>25000000</v>
      </c>
      <c r="AD831" s="0" t="n">
        <v>25000000</v>
      </c>
      <c r="AE831" s="0" t="n">
        <v>5</v>
      </c>
      <c r="AF831" s="0" t="n">
        <f aca="false">FALSE()</f>
        <v>0</v>
      </c>
      <c r="AG831" s="0" t="n">
        <f aca="false">TRUE()</f>
        <v>1</v>
      </c>
      <c r="AH831" s="0" t="n">
        <f aca="false">TRUE()</f>
        <v>1</v>
      </c>
      <c r="AI831" s="0" t="n">
        <f aca="false">FALSE()</f>
        <v>0</v>
      </c>
      <c r="AJ831" s="0" t="n">
        <f aca="false">FALSE()</f>
        <v>0</v>
      </c>
      <c r="AK831" s="0" t="n">
        <f aca="false">FALSE()</f>
        <v>0</v>
      </c>
      <c r="AL831" s="0" t="s">
        <v>2129</v>
      </c>
      <c r="AM831" s="0" t="n">
        <f aca="false">TRUE()</f>
        <v>1</v>
      </c>
      <c r="AN831" s="0" t="s">
        <v>23682</v>
      </c>
      <c r="AO831" s="0" t="n">
        <v>1</v>
      </c>
      <c r="AP831" s="0" t="s">
        <v>23683</v>
      </c>
      <c r="AQ831" s="0" t="s">
        <v>23684</v>
      </c>
      <c r="AR831" s="0" t="n">
        <f aca="false">TRUE()</f>
        <v>1</v>
      </c>
      <c r="AS831" s="0" t="n">
        <f aca="false">FALSE()</f>
        <v>0</v>
      </c>
      <c r="AT831" s="0" t="n">
        <f aca="false">FALSE()</f>
        <v>0</v>
      </c>
      <c r="AU831" s="0" t="n">
        <f aca="false">FALSE()</f>
        <v>0</v>
      </c>
      <c r="AV831" s="0" t="n">
        <f aca="false">FALSE()</f>
        <v>0</v>
      </c>
      <c r="AW831" s="0" t="n">
        <f aca="false">TRUE()</f>
        <v>1</v>
      </c>
      <c r="AX831" s="380" t="n">
        <v>43167.0270833333</v>
      </c>
      <c r="AY831" s="380" t="n">
        <v>43027.125</v>
      </c>
      <c r="AZ831" s="0" t="n">
        <v>1</v>
      </c>
      <c r="BA831" s="0" t="s">
        <v>23685</v>
      </c>
      <c r="BB831" s="0" t="n">
        <v>0</v>
      </c>
      <c r="BC831" s="380" t="n">
        <v>25569.125</v>
      </c>
      <c r="BD831" s="0" t="s">
        <v>2170</v>
      </c>
      <c r="BE831" s="0" t="s">
        <v>2170</v>
      </c>
      <c r="BF831" s="0" t="s">
        <v>2118</v>
      </c>
    </row>
    <row r="832" customFormat="false" ht="15" hidden="false" customHeight="false" outlineLevel="0" collapsed="false">
      <c r="A832" s="0" t="s">
        <v>23686</v>
      </c>
      <c r="B832" s="0" t="s">
        <v>23687</v>
      </c>
      <c r="C832" s="0" t="s">
        <v>23686</v>
      </c>
      <c r="D832" s="0" t="s">
        <v>2133</v>
      </c>
      <c r="E832" s="0" t="s">
        <v>23686</v>
      </c>
      <c r="F832" s="0" t="n">
        <v>1</v>
      </c>
      <c r="G832" s="0" t="s">
        <v>434</v>
      </c>
      <c r="H832" s="0" t="s">
        <v>2170</v>
      </c>
      <c r="I832" s="0" t="s">
        <v>2170</v>
      </c>
      <c r="J832" s="0" t="s">
        <v>2170</v>
      </c>
      <c r="K832" s="0" t="s">
        <v>2170</v>
      </c>
      <c r="L832" s="0" t="s">
        <v>2170</v>
      </c>
      <c r="M832" s="0" t="s">
        <v>2170</v>
      </c>
      <c r="N832" s="0" t="n">
        <f aca="false">FALSE()</f>
        <v>0</v>
      </c>
      <c r="O832" s="0" t="s">
        <v>23688</v>
      </c>
      <c r="P832" s="0" t="s">
        <v>17780</v>
      </c>
      <c r="Q832" s="0" t="n">
        <v>12</v>
      </c>
      <c r="R832" s="380" t="n">
        <v>46474.125</v>
      </c>
      <c r="S832" s="223" t="n">
        <v>1000</v>
      </c>
      <c r="T832" s="0" t="s">
        <v>2132</v>
      </c>
      <c r="U832" s="380" t="n">
        <v>45344.125</v>
      </c>
      <c r="V832" s="380" t="n">
        <v>45358.125</v>
      </c>
      <c r="W832" s="0" t="s">
        <v>2132</v>
      </c>
      <c r="X832" s="0" t="s">
        <v>23689</v>
      </c>
      <c r="Y832" s="0" t="s">
        <v>601</v>
      </c>
      <c r="Z832" s="0" t="s">
        <v>2602</v>
      </c>
      <c r="AA832" s="0" t="s">
        <v>2451</v>
      </c>
      <c r="AB832" s="0" t="s">
        <v>17781</v>
      </c>
      <c r="AC832" s="0" t="n">
        <v>7500000</v>
      </c>
      <c r="AD832" s="0" t="n">
        <v>7500000</v>
      </c>
      <c r="AE832" s="0" t="n">
        <v>5</v>
      </c>
      <c r="AF832" s="0" t="n">
        <f aca="false">FALSE()</f>
        <v>0</v>
      </c>
      <c r="AG832" s="0" t="n">
        <f aca="false">TRUE()</f>
        <v>1</v>
      </c>
      <c r="AH832" s="0" t="n">
        <f aca="false">TRUE()</f>
        <v>1</v>
      </c>
      <c r="AI832" s="0" t="n">
        <f aca="false">FALSE()</f>
        <v>0</v>
      </c>
      <c r="AJ832" s="0" t="n">
        <f aca="false">FALSE()</f>
        <v>0</v>
      </c>
      <c r="AK832" s="0" t="n">
        <f aca="false">TRUE()</f>
        <v>1</v>
      </c>
      <c r="AL832" s="0" t="s">
        <v>2129</v>
      </c>
      <c r="AM832" s="0" t="n">
        <f aca="false">TRUE()</f>
        <v>1</v>
      </c>
      <c r="AN832" s="0" t="s">
        <v>23690</v>
      </c>
      <c r="AO832" s="0" t="n">
        <v>1</v>
      </c>
      <c r="AP832" s="0" t="s">
        <v>23691</v>
      </c>
      <c r="AQ832" s="0" t="s">
        <v>23692</v>
      </c>
      <c r="AR832" s="0" t="n">
        <f aca="false">TRUE()</f>
        <v>1</v>
      </c>
      <c r="AS832" s="0" t="n">
        <f aca="false">FALSE()</f>
        <v>0</v>
      </c>
      <c r="AT832" s="0" t="n">
        <f aca="false">FALSE()</f>
        <v>0</v>
      </c>
      <c r="AU832" s="0" t="n">
        <f aca="false">FALSE()</f>
        <v>0</v>
      </c>
      <c r="AV832" s="0" t="n">
        <f aca="false">FALSE()</f>
        <v>0</v>
      </c>
      <c r="AW832" s="0" t="n">
        <f aca="false">TRUE()</f>
        <v>1</v>
      </c>
      <c r="AX832" s="380" t="n">
        <v>45358.6666666667</v>
      </c>
      <c r="AY832" s="380" t="n">
        <v>45358.125</v>
      </c>
      <c r="AZ832" s="0" t="n">
        <v>1</v>
      </c>
      <c r="BA832" s="0" t="s">
        <v>20993</v>
      </c>
      <c r="BB832" s="0" t="n">
        <v>0</v>
      </c>
      <c r="BC832" s="380" t="n">
        <v>45916.125</v>
      </c>
      <c r="BD832" s="0" t="s">
        <v>2170</v>
      </c>
      <c r="BE832" s="0" t="s">
        <v>2170</v>
      </c>
      <c r="BF832" s="0" t="s">
        <v>604</v>
      </c>
    </row>
    <row r="833" customFormat="false" ht="15" hidden="false" customHeight="false" outlineLevel="0" collapsed="false">
      <c r="A833" s="0" t="s">
        <v>23693</v>
      </c>
      <c r="B833" s="0" t="s">
        <v>23694</v>
      </c>
      <c r="C833" s="0" t="s">
        <v>23693</v>
      </c>
      <c r="D833" s="0" t="s">
        <v>2133</v>
      </c>
      <c r="E833" s="0" t="s">
        <v>23693</v>
      </c>
      <c r="F833" s="0" t="n">
        <v>1</v>
      </c>
      <c r="G833" s="0" t="s">
        <v>434</v>
      </c>
      <c r="H833" s="0" t="s">
        <v>2170</v>
      </c>
      <c r="I833" s="0" t="s">
        <v>2170</v>
      </c>
      <c r="J833" s="0" t="s">
        <v>2170</v>
      </c>
      <c r="K833" s="0" t="s">
        <v>2170</v>
      </c>
      <c r="L833" s="0" t="s">
        <v>2170</v>
      </c>
      <c r="M833" s="0" t="s">
        <v>2170</v>
      </c>
      <c r="N833" s="0" t="n">
        <f aca="false">FALSE()</f>
        <v>0</v>
      </c>
      <c r="O833" s="0" t="s">
        <v>23695</v>
      </c>
      <c r="P833" s="0" t="s">
        <v>17780</v>
      </c>
      <c r="Q833" s="0" t="n">
        <v>2</v>
      </c>
      <c r="R833" s="380" t="n">
        <v>46288.125</v>
      </c>
      <c r="S833" s="223" t="n">
        <v>1000</v>
      </c>
      <c r="T833" s="0" t="s">
        <v>2132</v>
      </c>
      <c r="U833" s="380" t="n">
        <v>42531.125</v>
      </c>
      <c r="V833" s="380" t="n">
        <v>42648.125</v>
      </c>
      <c r="W833" s="0" t="s">
        <v>2132</v>
      </c>
      <c r="X833" s="0" t="s">
        <v>23696</v>
      </c>
      <c r="Y833" s="0" t="s">
        <v>601</v>
      </c>
      <c r="Z833" s="0" t="s">
        <v>2602</v>
      </c>
      <c r="AA833" s="0" t="s">
        <v>610</v>
      </c>
      <c r="AB833" s="0" t="s">
        <v>17848</v>
      </c>
      <c r="AC833" s="0" t="n">
        <v>5000000</v>
      </c>
      <c r="AD833" s="0" t="n">
        <v>5000000</v>
      </c>
      <c r="AE833" s="0" t="n">
        <v>5</v>
      </c>
      <c r="AF833" s="0" t="n">
        <f aca="false">FALSE()</f>
        <v>0</v>
      </c>
      <c r="AG833" s="0" t="n">
        <f aca="false">TRUE()</f>
        <v>1</v>
      </c>
      <c r="AH833" s="0" t="n">
        <f aca="false">TRUE()</f>
        <v>1</v>
      </c>
      <c r="AI833" s="0" t="n">
        <f aca="false">FALSE()</f>
        <v>0</v>
      </c>
      <c r="AJ833" s="0" t="n">
        <f aca="false">TRUE()</f>
        <v>1</v>
      </c>
      <c r="AK833" s="0" t="n">
        <f aca="false">FALSE()</f>
        <v>0</v>
      </c>
      <c r="AL833" s="0" t="s">
        <v>2129</v>
      </c>
      <c r="AM833" s="0" t="n">
        <f aca="false">TRUE()</f>
        <v>1</v>
      </c>
      <c r="AN833" s="0" t="s">
        <v>23697</v>
      </c>
      <c r="AO833" s="0" t="n">
        <v>1</v>
      </c>
      <c r="AP833" s="0" t="s">
        <v>23698</v>
      </c>
      <c r="AQ833" s="0" t="s">
        <v>23699</v>
      </c>
      <c r="AR833" s="0" t="n">
        <f aca="false">TRUE()</f>
        <v>1</v>
      </c>
      <c r="AS833" s="0" t="n">
        <f aca="false">FALSE()</f>
        <v>0</v>
      </c>
      <c r="AT833" s="0" t="n">
        <f aca="false">FALSE()</f>
        <v>0</v>
      </c>
      <c r="AU833" s="0" t="n">
        <f aca="false">FALSE()</f>
        <v>0</v>
      </c>
      <c r="AV833" s="0" t="n">
        <f aca="false">TRUE()</f>
        <v>1</v>
      </c>
      <c r="AW833" s="0" t="n">
        <f aca="false">TRUE()</f>
        <v>1</v>
      </c>
      <c r="AX833" s="380" t="n">
        <v>43167.0770833333</v>
      </c>
      <c r="AY833" s="380" t="n">
        <v>43166.4166666667</v>
      </c>
      <c r="AZ833" s="0" t="n">
        <v>2</v>
      </c>
      <c r="BA833" s="0" t="s">
        <v>20333</v>
      </c>
      <c r="BB833" s="0" t="n">
        <v>0</v>
      </c>
      <c r="BC833" s="380" t="n">
        <v>46288.125</v>
      </c>
      <c r="BD833" s="0" t="s">
        <v>2170</v>
      </c>
      <c r="BE833" s="0" t="s">
        <v>2170</v>
      </c>
      <c r="BF833" s="0" t="s">
        <v>17868</v>
      </c>
    </row>
    <row r="834" customFormat="false" ht="15" hidden="false" customHeight="false" outlineLevel="0" collapsed="false">
      <c r="A834" s="0" t="s">
        <v>23700</v>
      </c>
      <c r="B834" s="0" t="s">
        <v>23701</v>
      </c>
      <c r="C834" s="0" t="s">
        <v>23700</v>
      </c>
      <c r="D834" s="0" t="s">
        <v>2133</v>
      </c>
      <c r="E834" s="0" t="s">
        <v>23700</v>
      </c>
      <c r="F834" s="0" t="n">
        <v>1</v>
      </c>
      <c r="G834" s="0" t="s">
        <v>434</v>
      </c>
      <c r="H834" s="0" t="s">
        <v>2170</v>
      </c>
      <c r="I834" s="0" t="s">
        <v>2170</v>
      </c>
      <c r="J834" s="0" t="s">
        <v>2170</v>
      </c>
      <c r="K834" s="0" t="s">
        <v>2170</v>
      </c>
      <c r="L834" s="0" t="s">
        <v>2170</v>
      </c>
      <c r="M834" s="0" t="s">
        <v>2170</v>
      </c>
      <c r="N834" s="0" t="n">
        <f aca="false">FALSE()</f>
        <v>0</v>
      </c>
      <c r="O834" s="0" t="s">
        <v>23702</v>
      </c>
      <c r="P834" s="0" t="s">
        <v>17780</v>
      </c>
      <c r="Q834" s="0" t="n">
        <v>4</v>
      </c>
      <c r="R834" s="380" t="n">
        <v>46142.125</v>
      </c>
      <c r="S834" s="223" t="n">
        <v>1000</v>
      </c>
      <c r="T834" s="0" t="s">
        <v>2132</v>
      </c>
      <c r="U834" s="380" t="n">
        <v>45044.125</v>
      </c>
      <c r="V834" s="380" t="n">
        <v>45050.125</v>
      </c>
      <c r="W834" s="0" t="s">
        <v>2132</v>
      </c>
      <c r="X834" s="0" t="s">
        <v>23703</v>
      </c>
      <c r="Y834" s="0" t="s">
        <v>601</v>
      </c>
      <c r="Z834" s="0" t="s">
        <v>2602</v>
      </c>
      <c r="AA834" s="0" t="s">
        <v>2693</v>
      </c>
      <c r="AB834" s="0" t="s">
        <v>17781</v>
      </c>
      <c r="AC834" s="0" t="n">
        <v>3499999</v>
      </c>
      <c r="AD834" s="0" t="n">
        <v>3499999</v>
      </c>
      <c r="AE834" s="0" t="n">
        <v>5</v>
      </c>
      <c r="AF834" s="0" t="n">
        <f aca="false">FALSE()</f>
        <v>0</v>
      </c>
      <c r="AG834" s="0" t="n">
        <f aca="false">TRUE()</f>
        <v>1</v>
      </c>
      <c r="AH834" s="0" t="n">
        <f aca="false">TRUE()</f>
        <v>1</v>
      </c>
      <c r="AI834" s="0" t="n">
        <f aca="false">FALSE()</f>
        <v>0</v>
      </c>
      <c r="AJ834" s="0" t="n">
        <f aca="false">FALSE()</f>
        <v>0</v>
      </c>
      <c r="AK834" s="0" t="n">
        <f aca="false">FALSE()</f>
        <v>0</v>
      </c>
      <c r="AL834" s="0" t="s">
        <v>2129</v>
      </c>
      <c r="AM834" s="0" t="n">
        <f aca="false">TRUE()</f>
        <v>1</v>
      </c>
      <c r="AN834" s="0" t="s">
        <v>23704</v>
      </c>
      <c r="AO834" s="0" t="n">
        <v>1</v>
      </c>
      <c r="AP834" s="0" t="s">
        <v>23705</v>
      </c>
      <c r="AQ834" s="0" t="s">
        <v>23706</v>
      </c>
      <c r="AR834" s="0" t="n">
        <f aca="false">TRUE()</f>
        <v>1</v>
      </c>
      <c r="AS834" s="0" t="n">
        <f aca="false">FALSE()</f>
        <v>0</v>
      </c>
      <c r="AT834" s="0" t="n">
        <f aca="false">FALSE()</f>
        <v>0</v>
      </c>
      <c r="AU834" s="0" t="n">
        <f aca="false">FALSE()</f>
        <v>0</v>
      </c>
      <c r="AV834" s="0" t="n">
        <f aca="false">FALSE()</f>
        <v>0</v>
      </c>
      <c r="AW834" s="0" t="n">
        <f aca="false">TRUE()</f>
        <v>1</v>
      </c>
      <c r="AX834" s="380" t="n">
        <v>45050.6875</v>
      </c>
      <c r="AY834" s="380" t="n">
        <v>45050.4166666667</v>
      </c>
      <c r="AZ834" s="0" t="n">
        <v>1</v>
      </c>
      <c r="BA834" s="0" t="s">
        <v>4314</v>
      </c>
      <c r="BB834" s="0" t="n">
        <v>0</v>
      </c>
      <c r="BC834" s="380" t="n">
        <v>25569.125</v>
      </c>
      <c r="BD834" s="0" t="s">
        <v>2170</v>
      </c>
      <c r="BE834" s="0" t="s">
        <v>2170</v>
      </c>
      <c r="BF834" s="0" t="s">
        <v>604</v>
      </c>
    </row>
    <row r="835" customFormat="false" ht="15" hidden="false" customHeight="false" outlineLevel="0" collapsed="false">
      <c r="A835" s="0" t="s">
        <v>23707</v>
      </c>
      <c r="B835" s="0" t="s">
        <v>23708</v>
      </c>
      <c r="C835" s="0" t="s">
        <v>23707</v>
      </c>
      <c r="D835" s="0" t="s">
        <v>2133</v>
      </c>
      <c r="E835" s="0" t="s">
        <v>23707</v>
      </c>
      <c r="F835" s="0" t="n">
        <v>1</v>
      </c>
      <c r="G835" s="0" t="s">
        <v>434</v>
      </c>
      <c r="H835" s="0" t="s">
        <v>2596</v>
      </c>
      <c r="I835" s="0" t="s">
        <v>2596</v>
      </c>
      <c r="J835" s="0" t="s">
        <v>2599</v>
      </c>
      <c r="K835" s="0" t="s">
        <v>2170</v>
      </c>
      <c r="L835" s="0" t="s">
        <v>13583</v>
      </c>
      <c r="M835" s="0" t="s">
        <v>2170</v>
      </c>
      <c r="N835" s="0" t="n">
        <f aca="false">FALSE()</f>
        <v>0</v>
      </c>
      <c r="O835" s="0" t="s">
        <v>23709</v>
      </c>
      <c r="P835" s="0" t="s">
        <v>17780</v>
      </c>
      <c r="Q835" s="0" t="n">
        <v>12</v>
      </c>
      <c r="R835" s="380" t="n">
        <v>46145.125</v>
      </c>
      <c r="S835" s="223" t="n">
        <v>1000</v>
      </c>
      <c r="T835" s="0" t="s">
        <v>2132</v>
      </c>
      <c r="U835" s="380" t="n">
        <v>45691.125</v>
      </c>
      <c r="V835" s="380" t="n">
        <v>45695.125</v>
      </c>
      <c r="W835" s="0" t="s">
        <v>2132</v>
      </c>
      <c r="X835" s="0" t="s">
        <v>23710</v>
      </c>
      <c r="Y835" s="0" t="s">
        <v>601</v>
      </c>
      <c r="Z835" s="0" t="s">
        <v>2602</v>
      </c>
      <c r="AA835" s="0" t="s">
        <v>2693</v>
      </c>
      <c r="AB835" s="0" t="s">
        <v>17781</v>
      </c>
      <c r="AC835" s="0" t="n">
        <v>20000000</v>
      </c>
      <c r="AD835" s="0" t="n">
        <v>20000000</v>
      </c>
      <c r="AE835" s="0" t="n">
        <v>5</v>
      </c>
      <c r="AF835" s="0" t="n">
        <f aca="false">FALSE()</f>
        <v>0</v>
      </c>
      <c r="AG835" s="0" t="n">
        <f aca="false">TRUE()</f>
        <v>1</v>
      </c>
      <c r="AH835" s="0" t="n">
        <f aca="false">TRUE()</f>
        <v>1</v>
      </c>
      <c r="AI835" s="0" t="n">
        <f aca="false">FALSE()</f>
        <v>0</v>
      </c>
      <c r="AJ835" s="0" t="n">
        <f aca="false">FALSE()</f>
        <v>0</v>
      </c>
      <c r="AK835" s="0" t="n">
        <f aca="false">FALSE()</f>
        <v>0</v>
      </c>
      <c r="AL835" s="0" t="s">
        <v>2129</v>
      </c>
      <c r="AM835" s="0" t="n">
        <f aca="false">TRUE()</f>
        <v>1</v>
      </c>
      <c r="AN835" s="0" t="s">
        <v>23711</v>
      </c>
      <c r="AO835" s="0" t="n">
        <v>1</v>
      </c>
      <c r="AP835" s="0" t="s">
        <v>23712</v>
      </c>
      <c r="AQ835" s="0" t="s">
        <v>23713</v>
      </c>
      <c r="AR835" s="0" t="n">
        <f aca="false">TRUE()</f>
        <v>1</v>
      </c>
      <c r="AS835" s="0" t="n">
        <f aca="false">FALSE()</f>
        <v>0</v>
      </c>
      <c r="AT835" s="0" t="n">
        <f aca="false">FALSE()</f>
        <v>0</v>
      </c>
      <c r="AU835" s="0" t="n">
        <f aca="false">FALSE()</f>
        <v>0</v>
      </c>
      <c r="AV835" s="0" t="n">
        <f aca="false">FALSE()</f>
        <v>0</v>
      </c>
      <c r="AW835" s="0" t="n">
        <f aca="false">TRUE()</f>
        <v>1</v>
      </c>
      <c r="AX835" s="380" t="n">
        <v>45695.6340277778</v>
      </c>
      <c r="AY835" s="380" t="n">
        <v>45695.125</v>
      </c>
      <c r="AZ835" s="0" t="n">
        <v>1</v>
      </c>
      <c r="BA835" s="0" t="s">
        <v>6022</v>
      </c>
      <c r="BB835" s="0" t="n">
        <v>0</v>
      </c>
      <c r="BC835" s="380" t="n">
        <v>25569.125</v>
      </c>
      <c r="BD835" s="0" t="s">
        <v>2599</v>
      </c>
      <c r="BE835" s="0" t="s">
        <v>2170</v>
      </c>
      <c r="BF835" s="0" t="s">
        <v>2118</v>
      </c>
    </row>
    <row r="836" customFormat="false" ht="15" hidden="false" customHeight="false" outlineLevel="0" collapsed="false">
      <c r="A836" s="0" t="s">
        <v>23714</v>
      </c>
      <c r="B836" s="0" t="s">
        <v>23715</v>
      </c>
      <c r="C836" s="0" t="s">
        <v>23714</v>
      </c>
      <c r="D836" s="0" t="s">
        <v>2133</v>
      </c>
      <c r="E836" s="0" t="s">
        <v>23714</v>
      </c>
      <c r="F836" s="0" t="n">
        <v>1</v>
      </c>
      <c r="G836" s="0" t="s">
        <v>434</v>
      </c>
      <c r="H836" s="0" t="s">
        <v>2170</v>
      </c>
      <c r="I836" s="0" t="s">
        <v>2170</v>
      </c>
      <c r="J836" s="0" t="s">
        <v>2170</v>
      </c>
      <c r="K836" s="0" t="s">
        <v>2170</v>
      </c>
      <c r="L836" s="0" t="s">
        <v>2170</v>
      </c>
      <c r="M836" s="0" t="s">
        <v>2170</v>
      </c>
      <c r="N836" s="0" t="n">
        <f aca="false">FALSE()</f>
        <v>0</v>
      </c>
      <c r="O836" s="0" t="s">
        <v>23716</v>
      </c>
      <c r="P836" s="0" t="s">
        <v>17780</v>
      </c>
      <c r="Q836" s="0" t="n">
        <v>12</v>
      </c>
      <c r="R836" s="380" t="n">
        <v>46345.125</v>
      </c>
      <c r="S836" s="223" t="n">
        <v>1000</v>
      </c>
      <c r="T836" s="0" t="s">
        <v>2132</v>
      </c>
      <c r="U836" s="380" t="n">
        <v>45254.125</v>
      </c>
      <c r="V836" s="380" t="n">
        <v>45265.125</v>
      </c>
      <c r="W836" s="0" t="s">
        <v>2132</v>
      </c>
      <c r="X836" s="0" t="s">
        <v>23717</v>
      </c>
      <c r="Y836" s="0" t="s">
        <v>601</v>
      </c>
      <c r="Z836" s="0" t="s">
        <v>2602</v>
      </c>
      <c r="AA836" s="0" t="s">
        <v>2330</v>
      </c>
      <c r="AB836" s="0" t="s">
        <v>17781</v>
      </c>
      <c r="AC836" s="0" t="n">
        <v>300000</v>
      </c>
      <c r="AD836" s="0" t="n">
        <v>300000</v>
      </c>
      <c r="AE836" s="0" t="n">
        <v>5</v>
      </c>
      <c r="AF836" s="0" t="n">
        <f aca="false">FALSE()</f>
        <v>0</v>
      </c>
      <c r="AG836" s="0" t="n">
        <f aca="false">TRUE()</f>
        <v>1</v>
      </c>
      <c r="AH836" s="0" t="n">
        <f aca="false">TRUE()</f>
        <v>1</v>
      </c>
      <c r="AI836" s="0" t="n">
        <f aca="false">FALSE()</f>
        <v>0</v>
      </c>
      <c r="AJ836" s="0" t="n">
        <f aca="false">FALSE()</f>
        <v>0</v>
      </c>
      <c r="AK836" s="0" t="n">
        <f aca="false">FALSE()</f>
        <v>0</v>
      </c>
      <c r="AL836" s="0" t="s">
        <v>2129</v>
      </c>
      <c r="AM836" s="0" t="n">
        <f aca="false">TRUE()</f>
        <v>1</v>
      </c>
      <c r="AN836" s="0" t="s">
        <v>23718</v>
      </c>
      <c r="AO836" s="0" t="n">
        <v>1</v>
      </c>
      <c r="AP836" s="0" t="s">
        <v>23719</v>
      </c>
      <c r="AQ836" s="0" t="s">
        <v>23720</v>
      </c>
      <c r="AR836" s="0" t="n">
        <f aca="false">TRUE()</f>
        <v>1</v>
      </c>
      <c r="AS836" s="0" t="n">
        <f aca="false">FALSE()</f>
        <v>0</v>
      </c>
      <c r="AT836" s="0" t="n">
        <f aca="false">FALSE()</f>
        <v>0</v>
      </c>
      <c r="AU836" s="0" t="n">
        <f aca="false">FALSE()</f>
        <v>0</v>
      </c>
      <c r="AV836" s="0" t="n">
        <f aca="false">FALSE()</f>
        <v>0</v>
      </c>
      <c r="AW836" s="0" t="n">
        <f aca="false">TRUE()</f>
        <v>1</v>
      </c>
      <c r="AX836" s="380" t="n">
        <v>45265.6875</v>
      </c>
      <c r="AY836" s="380" t="n">
        <v>45265.4166666667</v>
      </c>
      <c r="AZ836" s="0" t="n">
        <v>3</v>
      </c>
      <c r="BA836" s="0" t="s">
        <v>23721</v>
      </c>
      <c r="BB836" s="0" t="n">
        <v>0</v>
      </c>
      <c r="BC836" s="380" t="n">
        <v>45985.125</v>
      </c>
      <c r="BD836" s="0" t="s">
        <v>2170</v>
      </c>
      <c r="BE836" s="0" t="s">
        <v>2170</v>
      </c>
      <c r="BF836" s="0" t="s">
        <v>604</v>
      </c>
    </row>
    <row r="837" customFormat="false" ht="15" hidden="false" customHeight="false" outlineLevel="0" collapsed="false">
      <c r="A837" s="0" t="s">
        <v>23722</v>
      </c>
      <c r="B837" s="0" t="s">
        <v>23723</v>
      </c>
      <c r="C837" s="0" t="s">
        <v>23722</v>
      </c>
      <c r="D837" s="0" t="s">
        <v>2133</v>
      </c>
      <c r="E837" s="0" t="s">
        <v>23722</v>
      </c>
      <c r="F837" s="0" t="n">
        <v>1</v>
      </c>
      <c r="G837" s="0" t="s">
        <v>434</v>
      </c>
      <c r="H837" s="0" t="s">
        <v>2170</v>
      </c>
      <c r="I837" s="0" t="s">
        <v>2170</v>
      </c>
      <c r="J837" s="0" t="s">
        <v>2170</v>
      </c>
      <c r="K837" s="0" t="s">
        <v>2170</v>
      </c>
      <c r="L837" s="0" t="s">
        <v>2170</v>
      </c>
      <c r="M837" s="0" t="s">
        <v>2170</v>
      </c>
      <c r="N837" s="0" t="n">
        <f aca="false">FALSE()</f>
        <v>0</v>
      </c>
      <c r="O837" s="0" t="s">
        <v>23724</v>
      </c>
      <c r="P837" s="0" t="s">
        <v>17838</v>
      </c>
      <c r="Q837" s="0" t="n">
        <v>2</v>
      </c>
      <c r="R837" s="380" t="n">
        <v>46801.125</v>
      </c>
      <c r="S837" s="223" t="n">
        <v>1000</v>
      </c>
      <c r="T837" s="0" t="s">
        <v>2132</v>
      </c>
      <c r="U837" s="380" t="n">
        <v>43159.125</v>
      </c>
      <c r="V837" s="380" t="n">
        <v>43161.125</v>
      </c>
      <c r="W837" s="0" t="s">
        <v>2132</v>
      </c>
      <c r="X837" s="0" t="s">
        <v>23725</v>
      </c>
      <c r="Y837" s="0" t="s">
        <v>601</v>
      </c>
      <c r="Z837" s="0" t="s">
        <v>2602</v>
      </c>
      <c r="AA837" s="0" t="s">
        <v>2574</v>
      </c>
      <c r="AB837" s="0" t="s">
        <v>17848</v>
      </c>
      <c r="AC837" s="0" t="n">
        <v>20000000</v>
      </c>
      <c r="AD837" s="0" t="n">
        <v>20000000</v>
      </c>
      <c r="AE837" s="0" t="n">
        <v>5</v>
      </c>
      <c r="AF837" s="0" t="n">
        <f aca="false">FALSE()</f>
        <v>0</v>
      </c>
      <c r="AG837" s="0" t="n">
        <f aca="false">TRUE()</f>
        <v>1</v>
      </c>
      <c r="AH837" s="0" t="n">
        <f aca="false">TRUE()</f>
        <v>1</v>
      </c>
      <c r="AI837" s="0" t="n">
        <f aca="false">FALSE()</f>
        <v>0</v>
      </c>
      <c r="AJ837" s="0" t="n">
        <f aca="false">FALSE()</f>
        <v>0</v>
      </c>
      <c r="AK837" s="0" t="n">
        <f aca="false">FALSE()</f>
        <v>0</v>
      </c>
      <c r="AL837" s="0" t="s">
        <v>2129</v>
      </c>
      <c r="AM837" s="0" t="n">
        <f aca="false">TRUE()</f>
        <v>1</v>
      </c>
      <c r="AN837" s="0" t="s">
        <v>23726</v>
      </c>
      <c r="AO837" s="0" t="n">
        <v>1</v>
      </c>
      <c r="AP837" s="0" t="s">
        <v>23727</v>
      </c>
      <c r="AQ837" s="0" t="s">
        <v>23728</v>
      </c>
      <c r="AR837" s="0" t="n">
        <f aca="false">TRUE()</f>
        <v>1</v>
      </c>
      <c r="AS837" s="0" t="n">
        <f aca="false">FALSE()</f>
        <v>0</v>
      </c>
      <c r="AT837" s="0" t="n">
        <f aca="false">FALSE()</f>
        <v>0</v>
      </c>
      <c r="AU837" s="0" t="n">
        <f aca="false">FALSE()</f>
        <v>0</v>
      </c>
      <c r="AV837" s="0" t="n">
        <f aca="false">FALSE()</f>
        <v>0</v>
      </c>
      <c r="AW837" s="0" t="n">
        <f aca="false">TRUE()</f>
        <v>1</v>
      </c>
      <c r="AX837" s="380" t="n">
        <v>43166.9875</v>
      </c>
      <c r="AY837" s="380" t="n">
        <v>43161.125</v>
      </c>
      <c r="AZ837" s="0" t="n">
        <v>1</v>
      </c>
      <c r="BA837" s="0" t="s">
        <v>23729</v>
      </c>
      <c r="BB837" s="0" t="n">
        <v>0</v>
      </c>
      <c r="BC837" s="380" t="n">
        <v>25569.125</v>
      </c>
      <c r="BD837" s="0" t="s">
        <v>2170</v>
      </c>
      <c r="BE837" s="0" t="s">
        <v>2170</v>
      </c>
      <c r="BF837" s="0" t="s">
        <v>2118</v>
      </c>
    </row>
    <row r="838" customFormat="false" ht="15" hidden="false" customHeight="false" outlineLevel="0" collapsed="false">
      <c r="A838" s="0" t="s">
        <v>23730</v>
      </c>
      <c r="B838" s="0" t="s">
        <v>23731</v>
      </c>
      <c r="C838" s="0" t="s">
        <v>23730</v>
      </c>
      <c r="D838" s="0" t="s">
        <v>2133</v>
      </c>
      <c r="E838" s="0" t="s">
        <v>23730</v>
      </c>
      <c r="F838" s="0" t="n">
        <v>1</v>
      </c>
      <c r="G838" s="0" t="s">
        <v>434</v>
      </c>
      <c r="H838" s="0" t="s">
        <v>2170</v>
      </c>
      <c r="I838" s="0" t="s">
        <v>2170</v>
      </c>
      <c r="J838" s="0" t="s">
        <v>2170</v>
      </c>
      <c r="K838" s="0" t="s">
        <v>2170</v>
      </c>
      <c r="L838" s="0" t="s">
        <v>2170</v>
      </c>
      <c r="M838" s="0" t="s">
        <v>2170</v>
      </c>
      <c r="N838" s="0" t="n">
        <f aca="false">FALSE()</f>
        <v>0</v>
      </c>
      <c r="O838" s="0" t="s">
        <v>23732</v>
      </c>
      <c r="P838" s="0" t="s">
        <v>17780</v>
      </c>
      <c r="Q838" s="0" t="n">
        <v>12</v>
      </c>
      <c r="R838" s="380" t="n">
        <v>49246.125</v>
      </c>
      <c r="S838" s="223" t="n">
        <v>1000</v>
      </c>
      <c r="T838" s="0" t="s">
        <v>2132</v>
      </c>
      <c r="U838" s="380" t="n">
        <v>45211.125</v>
      </c>
      <c r="V838" s="380" t="n">
        <v>45616.125</v>
      </c>
      <c r="W838" s="0" t="s">
        <v>2132</v>
      </c>
      <c r="X838" s="0" t="s">
        <v>23733</v>
      </c>
      <c r="Y838" s="0" t="s">
        <v>601</v>
      </c>
      <c r="Z838" s="0" t="s">
        <v>2602</v>
      </c>
      <c r="AA838" s="0" t="s">
        <v>610</v>
      </c>
      <c r="AB838" s="0" t="s">
        <v>17781</v>
      </c>
      <c r="AC838" s="0" t="n">
        <v>10000000</v>
      </c>
      <c r="AD838" s="0" t="n">
        <v>10000000</v>
      </c>
      <c r="AE838" s="0" t="n">
        <v>5</v>
      </c>
      <c r="AF838" s="0" t="n">
        <f aca="false">FALSE()</f>
        <v>0</v>
      </c>
      <c r="AG838" s="0" t="n">
        <f aca="false">TRUE()</f>
        <v>1</v>
      </c>
      <c r="AH838" s="0" t="n">
        <f aca="false">TRUE()</f>
        <v>1</v>
      </c>
      <c r="AI838" s="0" t="n">
        <f aca="false">FALSE()</f>
        <v>0</v>
      </c>
      <c r="AJ838" s="0" t="n">
        <f aca="false">FALSE()</f>
        <v>0</v>
      </c>
      <c r="AK838" s="0" t="n">
        <f aca="false">FALSE()</f>
        <v>0</v>
      </c>
      <c r="AL838" s="0" t="s">
        <v>2129</v>
      </c>
      <c r="AM838" s="0" t="n">
        <f aca="false">TRUE()</f>
        <v>1</v>
      </c>
      <c r="AN838" s="0" t="s">
        <v>23734</v>
      </c>
      <c r="AO838" s="0" t="n">
        <v>1</v>
      </c>
      <c r="AP838" s="0" t="s">
        <v>23735</v>
      </c>
      <c r="AQ838" s="0" t="s">
        <v>23736</v>
      </c>
      <c r="AR838" s="0" t="n">
        <f aca="false">TRUE()</f>
        <v>1</v>
      </c>
      <c r="AS838" s="0" t="n">
        <f aca="false">FALSE()</f>
        <v>0</v>
      </c>
      <c r="AT838" s="0" t="n">
        <f aca="false">FALSE()</f>
        <v>0</v>
      </c>
      <c r="AU838" s="0" t="n">
        <f aca="false">FALSE()</f>
        <v>0</v>
      </c>
      <c r="AV838" s="0" t="n">
        <f aca="false">FALSE()</f>
        <v>0</v>
      </c>
      <c r="AW838" s="0" t="n">
        <f aca="false">TRUE()</f>
        <v>1</v>
      </c>
      <c r="AX838" s="380" t="n">
        <v>45616.6604166667</v>
      </c>
      <c r="AY838" s="380" t="n">
        <v>45616.125</v>
      </c>
      <c r="AZ838" s="0" t="n">
        <v>1</v>
      </c>
      <c r="BA838" s="0" t="s">
        <v>12512</v>
      </c>
      <c r="BB838" s="0" t="n">
        <v>0</v>
      </c>
      <c r="BC838" s="380" t="n">
        <v>45886.125</v>
      </c>
      <c r="BD838" s="0" t="s">
        <v>2170</v>
      </c>
      <c r="BE838" s="0" t="s">
        <v>2170</v>
      </c>
      <c r="BF838" s="0" t="s">
        <v>2118</v>
      </c>
    </row>
    <row r="839" customFormat="false" ht="15" hidden="false" customHeight="false" outlineLevel="0" collapsed="false">
      <c r="A839" s="0" t="s">
        <v>23737</v>
      </c>
      <c r="B839" s="0" t="s">
        <v>23738</v>
      </c>
      <c r="C839" s="0" t="s">
        <v>23737</v>
      </c>
      <c r="D839" s="0" t="s">
        <v>2133</v>
      </c>
      <c r="E839" s="0" t="s">
        <v>23737</v>
      </c>
      <c r="F839" s="0" t="n">
        <v>1</v>
      </c>
      <c r="G839" s="0" t="s">
        <v>434</v>
      </c>
      <c r="H839" s="0" t="s">
        <v>2170</v>
      </c>
      <c r="I839" s="0" t="s">
        <v>2170</v>
      </c>
      <c r="J839" s="0" t="s">
        <v>2170</v>
      </c>
      <c r="K839" s="0" t="s">
        <v>2170</v>
      </c>
      <c r="L839" s="0" t="s">
        <v>2170</v>
      </c>
      <c r="M839" s="0" t="s">
        <v>2170</v>
      </c>
      <c r="N839" s="0" t="n">
        <f aca="false">FALSE()</f>
        <v>0</v>
      </c>
      <c r="O839" s="0" t="s">
        <v>23739</v>
      </c>
      <c r="P839" s="0" t="s">
        <v>17780</v>
      </c>
      <c r="Q839" s="0" t="n">
        <v>2</v>
      </c>
      <c r="R839" s="380" t="n">
        <v>45897.125</v>
      </c>
      <c r="S839" s="223" t="n">
        <v>1000</v>
      </c>
      <c r="T839" s="0" t="s">
        <v>2132</v>
      </c>
      <c r="U839" s="380" t="n">
        <v>43668.125</v>
      </c>
      <c r="V839" s="380" t="n">
        <v>44441.125</v>
      </c>
      <c r="W839" s="0" t="s">
        <v>2132</v>
      </c>
      <c r="X839" s="0" t="s">
        <v>23740</v>
      </c>
      <c r="Y839" s="0" t="s">
        <v>601</v>
      </c>
      <c r="Z839" s="0" t="s">
        <v>2602</v>
      </c>
      <c r="AA839" s="0" t="s">
        <v>610</v>
      </c>
      <c r="AB839" s="0" t="s">
        <v>17781</v>
      </c>
      <c r="AC839" s="0" t="n">
        <v>5000000</v>
      </c>
      <c r="AD839" s="0" t="n">
        <v>5000000</v>
      </c>
      <c r="AE839" s="0" t="n">
        <v>5</v>
      </c>
      <c r="AF839" s="0" t="n">
        <f aca="false">FALSE()</f>
        <v>0</v>
      </c>
      <c r="AG839" s="0" t="n">
        <f aca="false">TRUE()</f>
        <v>1</v>
      </c>
      <c r="AH839" s="0" t="n">
        <f aca="false">TRUE()</f>
        <v>1</v>
      </c>
      <c r="AI839" s="0" t="n">
        <f aca="false">FALSE()</f>
        <v>0</v>
      </c>
      <c r="AJ839" s="0" t="n">
        <f aca="false">FALSE()</f>
        <v>0</v>
      </c>
      <c r="AK839" s="0" t="n">
        <f aca="false">FALSE()</f>
        <v>0</v>
      </c>
      <c r="AL839" s="0" t="s">
        <v>2129</v>
      </c>
      <c r="AM839" s="0" t="n">
        <f aca="false">TRUE()</f>
        <v>1</v>
      </c>
      <c r="AN839" s="0" t="s">
        <v>23741</v>
      </c>
      <c r="AO839" s="0" t="n">
        <v>1</v>
      </c>
      <c r="AP839" s="0" t="s">
        <v>23742</v>
      </c>
      <c r="AQ839" s="0" t="s">
        <v>23743</v>
      </c>
      <c r="AR839" s="0" t="n">
        <f aca="false">TRUE()</f>
        <v>1</v>
      </c>
      <c r="AS839" s="0" t="n">
        <f aca="false">FALSE()</f>
        <v>0</v>
      </c>
      <c r="AT839" s="0" t="n">
        <f aca="false">FALSE()</f>
        <v>0</v>
      </c>
      <c r="AU839" s="0" t="n">
        <f aca="false">FALSE()</f>
        <v>0</v>
      </c>
      <c r="AV839" s="0" t="n">
        <f aca="false">FALSE()</f>
        <v>0</v>
      </c>
      <c r="AW839" s="0" t="n">
        <f aca="false">TRUE()</f>
        <v>1</v>
      </c>
      <c r="AX839" s="380" t="n">
        <v>44441.5736111111</v>
      </c>
      <c r="AY839" s="380" t="n">
        <v>44441.4166666667</v>
      </c>
      <c r="AZ839" s="0" t="n">
        <v>1</v>
      </c>
      <c r="BA839" s="0" t="s">
        <v>17884</v>
      </c>
      <c r="BB839" s="0" t="n">
        <v>0</v>
      </c>
      <c r="BC839" s="380" t="n">
        <v>25569.125</v>
      </c>
      <c r="BD839" s="0" t="s">
        <v>2170</v>
      </c>
      <c r="BE839" s="0" t="s">
        <v>2170</v>
      </c>
      <c r="BF839" s="0" t="s">
        <v>2118</v>
      </c>
    </row>
    <row r="840" customFormat="false" ht="15" hidden="false" customHeight="false" outlineLevel="0" collapsed="false">
      <c r="A840" s="0" t="s">
        <v>23744</v>
      </c>
      <c r="B840" s="0" t="s">
        <v>23745</v>
      </c>
      <c r="C840" s="0" t="s">
        <v>23744</v>
      </c>
      <c r="D840" s="0" t="s">
        <v>2133</v>
      </c>
      <c r="E840" s="0" t="s">
        <v>23744</v>
      </c>
      <c r="F840" s="0" t="n">
        <v>1</v>
      </c>
      <c r="G840" s="0" t="s">
        <v>434</v>
      </c>
      <c r="H840" s="0" t="s">
        <v>2170</v>
      </c>
      <c r="I840" s="0" t="s">
        <v>2170</v>
      </c>
      <c r="J840" s="0" t="s">
        <v>2170</v>
      </c>
      <c r="K840" s="0" t="s">
        <v>2170</v>
      </c>
      <c r="L840" s="0" t="s">
        <v>2170</v>
      </c>
      <c r="M840" s="0" t="s">
        <v>2170</v>
      </c>
      <c r="N840" s="0" t="n">
        <f aca="false">FALSE()</f>
        <v>0</v>
      </c>
      <c r="O840" s="0" t="s">
        <v>23746</v>
      </c>
      <c r="P840" s="0" t="s">
        <v>17780</v>
      </c>
      <c r="Q840" s="0" t="n">
        <v>2</v>
      </c>
      <c r="R840" s="380" t="n">
        <v>47253.125</v>
      </c>
      <c r="S840" s="223" t="n">
        <v>400</v>
      </c>
      <c r="T840" s="0" t="s">
        <v>2132</v>
      </c>
      <c r="U840" s="380" t="n">
        <v>42587.125</v>
      </c>
      <c r="V840" s="380" t="n">
        <v>43613.125</v>
      </c>
      <c r="W840" s="0" t="s">
        <v>2132</v>
      </c>
      <c r="X840" s="0" t="s">
        <v>23747</v>
      </c>
      <c r="Y840" s="0" t="s">
        <v>601</v>
      </c>
      <c r="Z840" s="0" t="s">
        <v>2602</v>
      </c>
      <c r="AA840" s="0" t="s">
        <v>2891</v>
      </c>
      <c r="AB840" s="0" t="s">
        <v>17848</v>
      </c>
      <c r="AC840" s="0" t="n">
        <v>3000000</v>
      </c>
      <c r="AD840" s="0" t="n">
        <v>3000000</v>
      </c>
      <c r="AE840" s="0" t="n">
        <v>5</v>
      </c>
      <c r="AF840" s="0" t="n">
        <f aca="false">FALSE()</f>
        <v>0</v>
      </c>
      <c r="AG840" s="0" t="n">
        <f aca="false">TRUE()</f>
        <v>1</v>
      </c>
      <c r="AH840" s="0" t="n">
        <f aca="false">TRUE()</f>
        <v>1</v>
      </c>
      <c r="AI840" s="0" t="n">
        <f aca="false">FALSE()</f>
        <v>0</v>
      </c>
      <c r="AJ840" s="0" t="n">
        <f aca="false">FALSE()</f>
        <v>0</v>
      </c>
      <c r="AK840" s="0" t="n">
        <f aca="false">TRUE()</f>
        <v>1</v>
      </c>
      <c r="AL840" s="0" t="s">
        <v>2129</v>
      </c>
      <c r="AM840" s="0" t="n">
        <f aca="false">TRUE()</f>
        <v>1</v>
      </c>
      <c r="AN840" s="0" t="s">
        <v>23748</v>
      </c>
      <c r="AO840" s="0" t="n">
        <v>1</v>
      </c>
      <c r="AP840" s="0" t="s">
        <v>23749</v>
      </c>
      <c r="AQ840" s="0" t="s">
        <v>23750</v>
      </c>
      <c r="AR840" s="0" t="n">
        <f aca="false">TRUE()</f>
        <v>1</v>
      </c>
      <c r="AS840" s="0" t="n">
        <f aca="false">FALSE()</f>
        <v>0</v>
      </c>
      <c r="AT840" s="0" t="n">
        <f aca="false">FALSE()</f>
        <v>0</v>
      </c>
      <c r="AU840" s="0" t="n">
        <f aca="false">FALSE()</f>
        <v>0</v>
      </c>
      <c r="AV840" s="0" t="n">
        <f aca="false">FALSE()</f>
        <v>0</v>
      </c>
      <c r="AW840" s="0" t="n">
        <f aca="false">TRUE()</f>
        <v>1</v>
      </c>
      <c r="AX840" s="380" t="n">
        <v>43613.5979166667</v>
      </c>
      <c r="AY840" s="380" t="n">
        <v>43613.4166666667</v>
      </c>
      <c r="AZ840" s="0" t="n">
        <v>1</v>
      </c>
      <c r="BA840" s="0" t="s">
        <v>9576</v>
      </c>
      <c r="BB840" s="0" t="n">
        <v>0</v>
      </c>
      <c r="BC840" s="380" t="n">
        <v>46343.125</v>
      </c>
      <c r="BD840" s="0" t="s">
        <v>2170</v>
      </c>
      <c r="BE840" s="0" t="s">
        <v>2170</v>
      </c>
      <c r="BF840" s="0" t="s">
        <v>2118</v>
      </c>
    </row>
    <row r="841" customFormat="false" ht="15" hidden="false" customHeight="false" outlineLevel="0" collapsed="false">
      <c r="A841" s="0" t="s">
        <v>23751</v>
      </c>
      <c r="B841" s="0" t="s">
        <v>23752</v>
      </c>
      <c r="C841" s="0" t="s">
        <v>23751</v>
      </c>
      <c r="D841" s="0" t="s">
        <v>2133</v>
      </c>
      <c r="E841" s="0" t="s">
        <v>23751</v>
      </c>
      <c r="F841" s="0" t="n">
        <v>1</v>
      </c>
      <c r="G841" s="0" t="s">
        <v>434</v>
      </c>
      <c r="H841" s="0" t="s">
        <v>2170</v>
      </c>
      <c r="I841" s="0" t="s">
        <v>2170</v>
      </c>
      <c r="J841" s="0" t="s">
        <v>2170</v>
      </c>
      <c r="K841" s="0" t="s">
        <v>2170</v>
      </c>
      <c r="L841" s="0" t="s">
        <v>2170</v>
      </c>
      <c r="M841" s="0" t="s">
        <v>2170</v>
      </c>
      <c r="N841" s="0" t="n">
        <f aca="false">FALSE()</f>
        <v>0</v>
      </c>
      <c r="O841" s="0" t="s">
        <v>23753</v>
      </c>
      <c r="P841" s="0" t="s">
        <v>17780</v>
      </c>
      <c r="Q841" s="0" t="n">
        <v>12</v>
      </c>
      <c r="R841" s="380" t="n">
        <v>46488.125</v>
      </c>
      <c r="S841" s="223" t="n">
        <v>584.5</v>
      </c>
      <c r="T841" s="0" t="s">
        <v>2132</v>
      </c>
      <c r="U841" s="380" t="n">
        <v>45404.125</v>
      </c>
      <c r="V841" s="380" t="n">
        <v>45408.125</v>
      </c>
      <c r="W841" s="0" t="s">
        <v>2132</v>
      </c>
      <c r="X841" s="0" t="s">
        <v>22469</v>
      </c>
      <c r="Y841" s="0" t="s">
        <v>601</v>
      </c>
      <c r="Z841" s="0" t="s">
        <v>2602</v>
      </c>
      <c r="AA841" s="0" t="s">
        <v>610</v>
      </c>
      <c r="AB841" s="0" t="s">
        <v>17781</v>
      </c>
      <c r="AC841" s="0" t="n">
        <v>3000000</v>
      </c>
      <c r="AD841" s="0" t="n">
        <v>3000000</v>
      </c>
      <c r="AE841" s="0" t="n">
        <v>5</v>
      </c>
      <c r="AF841" s="0" t="n">
        <f aca="false">FALSE()</f>
        <v>0</v>
      </c>
      <c r="AG841" s="0" t="n">
        <f aca="false">TRUE()</f>
        <v>1</v>
      </c>
      <c r="AH841" s="0" t="n">
        <f aca="false">TRUE()</f>
        <v>1</v>
      </c>
      <c r="AI841" s="0" t="n">
        <f aca="false">FALSE()</f>
        <v>0</v>
      </c>
      <c r="AJ841" s="0" t="n">
        <f aca="false">FALSE()</f>
        <v>0</v>
      </c>
      <c r="AK841" s="0" t="n">
        <f aca="false">TRUE()</f>
        <v>1</v>
      </c>
      <c r="AL841" s="0" t="s">
        <v>2129</v>
      </c>
      <c r="AM841" s="0" t="n">
        <f aca="false">TRUE()</f>
        <v>1</v>
      </c>
      <c r="AN841" s="0" t="s">
        <v>23754</v>
      </c>
      <c r="AO841" s="0" t="n">
        <v>1</v>
      </c>
      <c r="AP841" s="0" t="s">
        <v>23755</v>
      </c>
      <c r="AQ841" s="0" t="s">
        <v>23756</v>
      </c>
      <c r="AR841" s="0" t="n">
        <f aca="false">TRUE()</f>
        <v>1</v>
      </c>
      <c r="AS841" s="0" t="n">
        <f aca="false">FALSE()</f>
        <v>0</v>
      </c>
      <c r="AT841" s="0" t="n">
        <f aca="false">FALSE()</f>
        <v>0</v>
      </c>
      <c r="AU841" s="0" t="n">
        <f aca="false">FALSE()</f>
        <v>0</v>
      </c>
      <c r="AV841" s="0" t="n">
        <f aca="false">FALSE()</f>
        <v>0</v>
      </c>
      <c r="AW841" s="0" t="n">
        <f aca="false">TRUE()</f>
        <v>1</v>
      </c>
      <c r="AX841" s="380" t="n">
        <v>45408.6604166667</v>
      </c>
      <c r="AY841" s="380" t="n">
        <v>45408.125</v>
      </c>
      <c r="AZ841" s="0" t="n">
        <v>1</v>
      </c>
      <c r="BA841" s="0" t="s">
        <v>19140</v>
      </c>
      <c r="BB841" s="0" t="n">
        <v>0</v>
      </c>
      <c r="BC841" s="380" t="n">
        <v>25569.125</v>
      </c>
      <c r="BD841" s="0" t="s">
        <v>2170</v>
      </c>
      <c r="BE841" s="0" t="s">
        <v>2170</v>
      </c>
      <c r="BF841" s="0" t="s">
        <v>604</v>
      </c>
    </row>
    <row r="842" customFormat="false" ht="15" hidden="false" customHeight="false" outlineLevel="0" collapsed="false">
      <c r="A842" s="0" t="s">
        <v>23757</v>
      </c>
      <c r="B842" s="0" t="s">
        <v>23758</v>
      </c>
      <c r="C842" s="0" t="s">
        <v>23757</v>
      </c>
      <c r="D842" s="0" t="s">
        <v>2133</v>
      </c>
      <c r="E842" s="0" t="s">
        <v>23757</v>
      </c>
      <c r="F842" s="0" t="n">
        <v>1</v>
      </c>
      <c r="G842" s="0" t="s">
        <v>434</v>
      </c>
      <c r="H842" s="0" t="s">
        <v>2170</v>
      </c>
      <c r="I842" s="0" t="s">
        <v>2170</v>
      </c>
      <c r="J842" s="0" t="s">
        <v>2170</v>
      </c>
      <c r="K842" s="0" t="s">
        <v>2170</v>
      </c>
      <c r="L842" s="0" t="s">
        <v>2170</v>
      </c>
      <c r="M842" s="0" t="s">
        <v>2170</v>
      </c>
      <c r="N842" s="0" t="n">
        <f aca="false">FALSE()</f>
        <v>0</v>
      </c>
      <c r="O842" s="0" t="s">
        <v>23759</v>
      </c>
      <c r="P842" s="0" t="s">
        <v>17780</v>
      </c>
      <c r="Q842" s="0" t="n">
        <v>12</v>
      </c>
      <c r="R842" s="380" t="n">
        <v>49024.125</v>
      </c>
      <c r="S842" s="223" t="n">
        <v>1000</v>
      </c>
      <c r="T842" s="0" t="s">
        <v>2132</v>
      </c>
      <c r="U842" s="380" t="n">
        <v>45371.125</v>
      </c>
      <c r="V842" s="380" t="n">
        <v>45394.125</v>
      </c>
      <c r="W842" s="0" t="s">
        <v>2132</v>
      </c>
      <c r="X842" s="0" t="s">
        <v>23760</v>
      </c>
      <c r="Y842" s="0" t="s">
        <v>601</v>
      </c>
      <c r="Z842" s="0" t="s">
        <v>2602</v>
      </c>
      <c r="AA842" s="0" t="s">
        <v>2365</v>
      </c>
      <c r="AB842" s="0" t="s">
        <v>17781</v>
      </c>
      <c r="AC842" s="0" t="n">
        <v>3000000</v>
      </c>
      <c r="AD842" s="0" t="n">
        <v>3000000</v>
      </c>
      <c r="AE842" s="0" t="n">
        <v>5</v>
      </c>
      <c r="AF842" s="0" t="n">
        <f aca="false">FALSE()</f>
        <v>0</v>
      </c>
      <c r="AG842" s="0" t="n">
        <f aca="false">TRUE()</f>
        <v>1</v>
      </c>
      <c r="AH842" s="0" t="n">
        <f aca="false">TRUE()</f>
        <v>1</v>
      </c>
      <c r="AI842" s="0" t="n">
        <f aca="false">FALSE()</f>
        <v>0</v>
      </c>
      <c r="AJ842" s="0" t="n">
        <f aca="false">FALSE()</f>
        <v>0</v>
      </c>
      <c r="AK842" s="0" t="n">
        <f aca="false">FALSE()</f>
        <v>0</v>
      </c>
      <c r="AL842" s="0" t="s">
        <v>2129</v>
      </c>
      <c r="AM842" s="0" t="n">
        <f aca="false">TRUE()</f>
        <v>1</v>
      </c>
      <c r="AN842" s="0" t="s">
        <v>23761</v>
      </c>
      <c r="AO842" s="0" t="n">
        <v>1</v>
      </c>
      <c r="AP842" s="0" t="s">
        <v>23762</v>
      </c>
      <c r="AQ842" s="0" t="s">
        <v>23763</v>
      </c>
      <c r="AR842" s="0" t="n">
        <f aca="false">TRUE()</f>
        <v>1</v>
      </c>
      <c r="AS842" s="0" t="n">
        <f aca="false">FALSE()</f>
        <v>0</v>
      </c>
      <c r="AT842" s="0" t="n">
        <f aca="false">FALSE()</f>
        <v>0</v>
      </c>
      <c r="AU842" s="0" t="n">
        <f aca="false">FALSE()</f>
        <v>0</v>
      </c>
      <c r="AV842" s="0" t="n">
        <f aca="false">FALSE()</f>
        <v>0</v>
      </c>
      <c r="AW842" s="0" t="n">
        <f aca="false">TRUE()</f>
        <v>1</v>
      </c>
      <c r="AX842" s="380" t="n">
        <v>45394.6180555556</v>
      </c>
      <c r="AY842" s="380" t="n">
        <v>45394.125</v>
      </c>
      <c r="AZ842" s="0" t="n">
        <v>1</v>
      </c>
      <c r="BA842" s="0" t="s">
        <v>18997</v>
      </c>
      <c r="BB842" s="0" t="n">
        <v>0</v>
      </c>
      <c r="BC842" s="380" t="n">
        <v>46474.125</v>
      </c>
      <c r="BD842" s="0" t="s">
        <v>2170</v>
      </c>
      <c r="BE842" s="0" t="s">
        <v>2170</v>
      </c>
      <c r="BF842" s="0" t="s">
        <v>2118</v>
      </c>
    </row>
    <row r="843" customFormat="false" ht="15" hidden="false" customHeight="false" outlineLevel="0" collapsed="false">
      <c r="A843" s="0" t="s">
        <v>23764</v>
      </c>
      <c r="B843" s="0" t="s">
        <v>23765</v>
      </c>
      <c r="C843" s="0" t="s">
        <v>23764</v>
      </c>
      <c r="D843" s="0" t="s">
        <v>2133</v>
      </c>
      <c r="E843" s="0" t="s">
        <v>23764</v>
      </c>
      <c r="F843" s="0" t="n">
        <v>1</v>
      </c>
      <c r="G843" s="0" t="s">
        <v>434</v>
      </c>
      <c r="H843" s="0" t="s">
        <v>2170</v>
      </c>
      <c r="I843" s="0" t="s">
        <v>2170</v>
      </c>
      <c r="J843" s="0" t="s">
        <v>2170</v>
      </c>
      <c r="K843" s="0" t="s">
        <v>2170</v>
      </c>
      <c r="L843" s="0" t="s">
        <v>2170</v>
      </c>
      <c r="M843" s="0" t="s">
        <v>2170</v>
      </c>
      <c r="N843" s="0" t="n">
        <f aca="false">FALSE()</f>
        <v>0</v>
      </c>
      <c r="O843" s="0" t="s">
        <v>23766</v>
      </c>
      <c r="P843" s="0" t="s">
        <v>17780</v>
      </c>
      <c r="Q843" s="0" t="n">
        <v>12</v>
      </c>
      <c r="R843" s="380" t="n">
        <v>48551.125</v>
      </c>
      <c r="S843" s="223" t="n">
        <v>683.39</v>
      </c>
      <c r="T843" s="0" t="s">
        <v>2132</v>
      </c>
      <c r="U843" s="380" t="n">
        <v>45148.125</v>
      </c>
      <c r="V843" s="380" t="n">
        <v>45216.125</v>
      </c>
      <c r="W843" s="0" t="s">
        <v>2132</v>
      </c>
      <c r="X843" s="0" t="s">
        <v>23767</v>
      </c>
      <c r="Y843" s="0" t="s">
        <v>601</v>
      </c>
      <c r="Z843" s="0" t="s">
        <v>2602</v>
      </c>
      <c r="AA843" s="0" t="s">
        <v>610</v>
      </c>
      <c r="AB843" s="0" t="s">
        <v>17781</v>
      </c>
      <c r="AC843" s="0" t="n">
        <v>1758470</v>
      </c>
      <c r="AD843" s="0" t="n">
        <v>10000000</v>
      </c>
      <c r="AE843" s="0" t="n">
        <v>5</v>
      </c>
      <c r="AF843" s="0" t="n">
        <f aca="false">FALSE()</f>
        <v>0</v>
      </c>
      <c r="AG843" s="0" t="n">
        <f aca="false">TRUE()</f>
        <v>1</v>
      </c>
      <c r="AH843" s="0" t="n">
        <f aca="false">TRUE()</f>
        <v>1</v>
      </c>
      <c r="AI843" s="0" t="n">
        <f aca="false">FALSE()</f>
        <v>0</v>
      </c>
      <c r="AJ843" s="0" t="n">
        <f aca="false">FALSE()</f>
        <v>0</v>
      </c>
      <c r="AK843" s="0" t="n">
        <f aca="false">TRUE()</f>
        <v>1</v>
      </c>
      <c r="AL843" s="0" t="s">
        <v>2129</v>
      </c>
      <c r="AM843" s="0" t="n">
        <f aca="false">TRUE()</f>
        <v>1</v>
      </c>
      <c r="AN843" s="0" t="s">
        <v>23768</v>
      </c>
      <c r="AO843" s="0" t="n">
        <v>1</v>
      </c>
      <c r="AP843" s="0" t="s">
        <v>23769</v>
      </c>
      <c r="AQ843" s="0" t="s">
        <v>23770</v>
      </c>
      <c r="AR843" s="0" t="n">
        <f aca="false">TRUE()</f>
        <v>1</v>
      </c>
      <c r="AS843" s="0" t="n">
        <f aca="false">FALSE()</f>
        <v>0</v>
      </c>
      <c r="AT843" s="0" t="n">
        <f aca="false">FALSE()</f>
        <v>0</v>
      </c>
      <c r="AU843" s="0" t="n">
        <f aca="false">FALSE()</f>
        <v>0</v>
      </c>
      <c r="AV843" s="0" t="n">
        <f aca="false">FALSE()</f>
        <v>0</v>
      </c>
      <c r="AW843" s="0" t="n">
        <f aca="false">TRUE()</f>
        <v>1</v>
      </c>
      <c r="AX843" s="380" t="n">
        <v>45216.7833333333</v>
      </c>
      <c r="AY843" s="380" t="n">
        <v>45216.4166666667</v>
      </c>
      <c r="AZ843" s="0" t="n">
        <v>1</v>
      </c>
      <c r="BA843" s="0" t="s">
        <v>10962</v>
      </c>
      <c r="BB843" s="0" t="n">
        <v>0</v>
      </c>
      <c r="BC843" s="380" t="n">
        <v>25569.125</v>
      </c>
      <c r="BD843" s="0" t="s">
        <v>2170</v>
      </c>
      <c r="BE843" s="0" t="s">
        <v>2170</v>
      </c>
      <c r="BF843" s="0" t="s">
        <v>18275</v>
      </c>
    </row>
    <row r="844" customFormat="false" ht="15" hidden="false" customHeight="false" outlineLevel="0" collapsed="false">
      <c r="A844" s="0" t="s">
        <v>23771</v>
      </c>
      <c r="B844" s="0" t="s">
        <v>23772</v>
      </c>
      <c r="C844" s="0" t="s">
        <v>23771</v>
      </c>
      <c r="D844" s="0" t="s">
        <v>2133</v>
      </c>
      <c r="E844" s="0" t="s">
        <v>23771</v>
      </c>
      <c r="F844" s="0" t="n">
        <v>1</v>
      </c>
      <c r="G844" s="0" t="s">
        <v>434</v>
      </c>
      <c r="H844" s="0" t="s">
        <v>2596</v>
      </c>
      <c r="I844" s="0" t="s">
        <v>2596</v>
      </c>
      <c r="J844" s="0" t="s">
        <v>12506</v>
      </c>
      <c r="K844" s="0" t="s">
        <v>2170</v>
      </c>
      <c r="L844" s="0" t="s">
        <v>12506</v>
      </c>
      <c r="M844" s="0" t="s">
        <v>2170</v>
      </c>
      <c r="N844" s="0" t="n">
        <f aca="false">FALSE()</f>
        <v>0</v>
      </c>
      <c r="O844" s="0" t="s">
        <v>23773</v>
      </c>
      <c r="P844" s="0" t="s">
        <v>17838</v>
      </c>
      <c r="Q844" s="0" t="n">
        <v>4</v>
      </c>
      <c r="R844" s="380" t="n">
        <v>47254.125</v>
      </c>
      <c r="S844" s="223" t="n">
        <v>100</v>
      </c>
      <c r="T844" s="0" t="s">
        <v>17929</v>
      </c>
      <c r="U844" s="380" t="n">
        <v>45427.125</v>
      </c>
      <c r="V844" s="380" t="n">
        <v>45434.125</v>
      </c>
      <c r="W844" s="0" t="s">
        <v>17929</v>
      </c>
      <c r="X844" s="0" t="s">
        <v>23774</v>
      </c>
      <c r="Y844" s="0" t="s">
        <v>601</v>
      </c>
      <c r="Z844" s="0" t="s">
        <v>2602</v>
      </c>
      <c r="AA844" s="0" t="s">
        <v>2574</v>
      </c>
      <c r="AB844" s="0" t="s">
        <v>17781</v>
      </c>
      <c r="AC844" s="0" t="n">
        <v>7500000</v>
      </c>
      <c r="AD844" s="0" t="n">
        <v>7500000</v>
      </c>
      <c r="AE844" s="0" t="n">
        <v>5</v>
      </c>
      <c r="AF844" s="0" t="n">
        <f aca="false">FALSE()</f>
        <v>0</v>
      </c>
      <c r="AG844" s="0" t="n">
        <f aca="false">TRUE()</f>
        <v>1</v>
      </c>
      <c r="AH844" s="0" t="n">
        <f aca="false">TRUE()</f>
        <v>1</v>
      </c>
      <c r="AI844" s="0" t="n">
        <f aca="false">FALSE()</f>
        <v>0</v>
      </c>
      <c r="AJ844" s="0" t="n">
        <f aca="false">FALSE()</f>
        <v>0</v>
      </c>
      <c r="AK844" s="0" t="n">
        <f aca="false">FALSE()</f>
        <v>0</v>
      </c>
      <c r="AL844" s="0" t="s">
        <v>3129</v>
      </c>
      <c r="AM844" s="0" t="n">
        <f aca="false">TRUE()</f>
        <v>1</v>
      </c>
      <c r="AN844" s="0" t="s">
        <v>23775</v>
      </c>
      <c r="AO844" s="0" t="n">
        <v>1</v>
      </c>
      <c r="AP844" s="0" t="s">
        <v>23776</v>
      </c>
      <c r="AQ844" s="0" t="s">
        <v>23777</v>
      </c>
      <c r="AR844" s="0" t="n">
        <f aca="false">TRUE()</f>
        <v>1</v>
      </c>
      <c r="AS844" s="0" t="n">
        <f aca="false">FALSE()</f>
        <v>0</v>
      </c>
      <c r="AT844" s="0" t="n">
        <f aca="false">FALSE()</f>
        <v>0</v>
      </c>
      <c r="AU844" s="0" t="n">
        <f aca="false">FALSE()</f>
        <v>0</v>
      </c>
      <c r="AV844" s="0" t="n">
        <f aca="false">FALSE()</f>
        <v>0</v>
      </c>
      <c r="AW844" s="0" t="n">
        <f aca="false">TRUE()</f>
        <v>1</v>
      </c>
      <c r="AX844" s="380" t="n">
        <v>45434.6777777778</v>
      </c>
      <c r="AY844" s="380" t="n">
        <v>45434.125</v>
      </c>
      <c r="AZ844" s="0" t="n">
        <v>1</v>
      </c>
      <c r="BA844" s="0" t="s">
        <v>12576</v>
      </c>
      <c r="BB844" s="0" t="n">
        <v>1</v>
      </c>
      <c r="BC844" s="380" t="n">
        <v>25569.125</v>
      </c>
      <c r="BD844" s="0" t="s">
        <v>12506</v>
      </c>
      <c r="BE844" s="0" t="s">
        <v>2170</v>
      </c>
      <c r="BF844" s="0" t="s">
        <v>2118</v>
      </c>
    </row>
    <row r="845" customFormat="false" ht="15" hidden="false" customHeight="false" outlineLevel="0" collapsed="false">
      <c r="A845" s="0" t="s">
        <v>23778</v>
      </c>
      <c r="B845" s="0" t="s">
        <v>23779</v>
      </c>
      <c r="C845" s="0" t="s">
        <v>23778</v>
      </c>
      <c r="D845" s="0" t="s">
        <v>2133</v>
      </c>
      <c r="E845" s="0" t="s">
        <v>23778</v>
      </c>
      <c r="F845" s="0" t="n">
        <v>1</v>
      </c>
      <c r="G845" s="0" t="s">
        <v>434</v>
      </c>
      <c r="H845" s="0" t="s">
        <v>2170</v>
      </c>
      <c r="I845" s="0" t="s">
        <v>2170</v>
      </c>
      <c r="J845" s="0" t="s">
        <v>2170</v>
      </c>
      <c r="K845" s="0" t="s">
        <v>2170</v>
      </c>
      <c r="L845" s="0" t="s">
        <v>2170</v>
      </c>
      <c r="M845" s="0" t="s">
        <v>2170</v>
      </c>
      <c r="N845" s="0" t="n">
        <f aca="false">FALSE()</f>
        <v>0</v>
      </c>
      <c r="O845" s="0" t="s">
        <v>23780</v>
      </c>
      <c r="P845" s="0" t="s">
        <v>17780</v>
      </c>
      <c r="Q845" s="0" t="n">
        <v>12</v>
      </c>
      <c r="R845" s="380" t="n">
        <v>46546.125</v>
      </c>
      <c r="S845" s="223" t="n">
        <v>1000</v>
      </c>
      <c r="T845" s="0" t="s">
        <v>2132</v>
      </c>
      <c r="U845" s="380" t="n">
        <v>45275.125</v>
      </c>
      <c r="V845" s="380" t="n">
        <v>45286.125</v>
      </c>
      <c r="W845" s="0" t="s">
        <v>2132</v>
      </c>
      <c r="X845" s="0" t="s">
        <v>23781</v>
      </c>
      <c r="Y845" s="0" t="s">
        <v>601</v>
      </c>
      <c r="Z845" s="0" t="s">
        <v>2602</v>
      </c>
      <c r="AA845" s="0" t="s">
        <v>610</v>
      </c>
      <c r="AB845" s="0" t="s">
        <v>17781</v>
      </c>
      <c r="AC845" s="0" t="n">
        <v>366644</v>
      </c>
      <c r="AD845" s="0" t="n">
        <v>150000</v>
      </c>
      <c r="AE845" s="0" t="n">
        <v>5</v>
      </c>
      <c r="AF845" s="0" t="n">
        <f aca="false">FALSE()</f>
        <v>0</v>
      </c>
      <c r="AG845" s="0" t="n">
        <f aca="false">TRUE()</f>
        <v>1</v>
      </c>
      <c r="AH845" s="0" t="n">
        <f aca="false">TRUE()</f>
        <v>1</v>
      </c>
      <c r="AI845" s="0" t="n">
        <f aca="false">FALSE()</f>
        <v>0</v>
      </c>
      <c r="AJ845" s="0" t="n">
        <f aca="false">FALSE()</f>
        <v>0</v>
      </c>
      <c r="AK845" s="0" t="n">
        <f aca="false">FALSE()</f>
        <v>0</v>
      </c>
      <c r="AL845" s="0" t="s">
        <v>2129</v>
      </c>
      <c r="AM845" s="0" t="n">
        <f aca="false">TRUE()</f>
        <v>1</v>
      </c>
      <c r="AN845" s="0" t="s">
        <v>23782</v>
      </c>
      <c r="AO845" s="0" t="n">
        <v>1</v>
      </c>
      <c r="AP845" s="0" t="s">
        <v>23783</v>
      </c>
      <c r="AQ845" s="0" t="s">
        <v>23784</v>
      </c>
      <c r="AR845" s="0" t="n">
        <f aca="false">TRUE()</f>
        <v>1</v>
      </c>
      <c r="AS845" s="0" t="n">
        <f aca="false">TRUE()</f>
        <v>1</v>
      </c>
      <c r="AT845" s="0" t="n">
        <f aca="false">FALSE()</f>
        <v>0</v>
      </c>
      <c r="AU845" s="0" t="n">
        <f aca="false">FALSE()</f>
        <v>0</v>
      </c>
      <c r="AV845" s="0" t="n">
        <f aca="false">FALSE()</f>
        <v>0</v>
      </c>
      <c r="AW845" s="0" t="n">
        <f aca="false">TRUE()</f>
        <v>1</v>
      </c>
      <c r="AX845" s="380" t="n">
        <v>45286.6875</v>
      </c>
      <c r="AY845" s="380" t="n">
        <v>45286.4166666667</v>
      </c>
      <c r="AZ845" s="0" t="n">
        <v>2</v>
      </c>
      <c r="BA845" s="0" t="s">
        <v>18030</v>
      </c>
      <c r="BB845" s="0" t="n">
        <v>0</v>
      </c>
      <c r="BC845" s="380" t="n">
        <v>25569.125</v>
      </c>
      <c r="BD845" s="0" t="s">
        <v>2170</v>
      </c>
      <c r="BE845" s="0" t="s">
        <v>2170</v>
      </c>
      <c r="BF845" s="0" t="s">
        <v>2118</v>
      </c>
    </row>
    <row r="846" customFormat="false" ht="15" hidden="false" customHeight="false" outlineLevel="0" collapsed="false">
      <c r="A846" s="0" t="s">
        <v>23785</v>
      </c>
      <c r="B846" s="0" t="s">
        <v>23786</v>
      </c>
      <c r="C846" s="0" t="s">
        <v>23785</v>
      </c>
      <c r="D846" s="0" t="s">
        <v>2133</v>
      </c>
      <c r="E846" s="0" t="s">
        <v>23785</v>
      </c>
      <c r="F846" s="0" t="n">
        <v>1</v>
      </c>
      <c r="G846" s="0" t="s">
        <v>434</v>
      </c>
      <c r="H846" s="0" t="s">
        <v>2170</v>
      </c>
      <c r="I846" s="0" t="s">
        <v>2170</v>
      </c>
      <c r="J846" s="0" t="s">
        <v>2170</v>
      </c>
      <c r="K846" s="0" t="s">
        <v>2170</v>
      </c>
      <c r="L846" s="0" t="s">
        <v>2170</v>
      </c>
      <c r="M846" s="0" t="s">
        <v>2170</v>
      </c>
      <c r="N846" s="0" t="n">
        <f aca="false">FALSE()</f>
        <v>0</v>
      </c>
      <c r="O846" s="0" t="s">
        <v>23787</v>
      </c>
      <c r="P846" s="0" t="s">
        <v>17780</v>
      </c>
      <c r="Q846" s="0" t="n">
        <v>12</v>
      </c>
      <c r="R846" s="380" t="n">
        <v>47114.125</v>
      </c>
      <c r="S846" s="223" t="n">
        <v>1000</v>
      </c>
      <c r="T846" s="0" t="s">
        <v>2132</v>
      </c>
      <c r="U846" s="380" t="n">
        <v>45617.125</v>
      </c>
      <c r="V846" s="380" t="n">
        <v>45638.125</v>
      </c>
      <c r="W846" s="0" t="s">
        <v>2132</v>
      </c>
      <c r="X846" s="0" t="s">
        <v>23788</v>
      </c>
      <c r="Y846" s="0" t="s">
        <v>601</v>
      </c>
      <c r="Z846" s="0" t="s">
        <v>2602</v>
      </c>
      <c r="AA846" s="0" t="s">
        <v>2116</v>
      </c>
      <c r="AB846" s="0" t="s">
        <v>17781</v>
      </c>
      <c r="AC846" s="0" t="n">
        <v>7700000</v>
      </c>
      <c r="AD846" s="0" t="n">
        <v>7700000</v>
      </c>
      <c r="AE846" s="0" t="n">
        <v>5</v>
      </c>
      <c r="AF846" s="0" t="n">
        <f aca="false">FALSE()</f>
        <v>0</v>
      </c>
      <c r="AG846" s="0" t="n">
        <f aca="false">TRUE()</f>
        <v>1</v>
      </c>
      <c r="AH846" s="0" t="n">
        <f aca="false">TRUE()</f>
        <v>1</v>
      </c>
      <c r="AI846" s="0" t="n">
        <f aca="false">FALSE()</f>
        <v>0</v>
      </c>
      <c r="AJ846" s="0" t="n">
        <f aca="false">FALSE()</f>
        <v>0</v>
      </c>
      <c r="AK846" s="0" t="n">
        <f aca="false">TRUE()</f>
        <v>1</v>
      </c>
      <c r="AL846" s="0" t="s">
        <v>2129</v>
      </c>
      <c r="AM846" s="0" t="n">
        <f aca="false">TRUE()</f>
        <v>1</v>
      </c>
      <c r="AN846" s="0" t="s">
        <v>23789</v>
      </c>
      <c r="AO846" s="0" t="n">
        <v>1</v>
      </c>
      <c r="AP846" s="0" t="s">
        <v>23790</v>
      </c>
      <c r="AQ846" s="0" t="s">
        <v>23791</v>
      </c>
      <c r="AR846" s="0" t="n">
        <f aca="false">TRUE()</f>
        <v>1</v>
      </c>
      <c r="AS846" s="0" t="n">
        <f aca="false">FALSE()</f>
        <v>0</v>
      </c>
      <c r="AT846" s="0" t="n">
        <f aca="false">FALSE()</f>
        <v>0</v>
      </c>
      <c r="AU846" s="0" t="n">
        <f aca="false">FALSE()</f>
        <v>0</v>
      </c>
      <c r="AV846" s="0" t="n">
        <f aca="false">FALSE()</f>
        <v>0</v>
      </c>
      <c r="AW846" s="0" t="n">
        <f aca="false">TRUE()</f>
        <v>1</v>
      </c>
      <c r="AX846" s="380" t="n">
        <v>45638.6666666667</v>
      </c>
      <c r="AY846" s="380" t="n">
        <v>45638.125</v>
      </c>
      <c r="AZ846" s="0" t="n">
        <v>1</v>
      </c>
      <c r="BA846" s="0" t="s">
        <v>23792</v>
      </c>
      <c r="BB846" s="0" t="n">
        <v>0</v>
      </c>
      <c r="BC846" s="380" t="n">
        <v>25569.125</v>
      </c>
      <c r="BD846" s="0" t="s">
        <v>2170</v>
      </c>
      <c r="BE846" s="0" t="s">
        <v>2170</v>
      </c>
      <c r="BF846" s="0" t="s">
        <v>18275</v>
      </c>
    </row>
    <row r="847" customFormat="false" ht="15" hidden="false" customHeight="false" outlineLevel="0" collapsed="false">
      <c r="A847" s="0" t="s">
        <v>23793</v>
      </c>
      <c r="B847" s="0" t="s">
        <v>23794</v>
      </c>
      <c r="C847" s="0" t="s">
        <v>23793</v>
      </c>
      <c r="D847" s="0" t="s">
        <v>2133</v>
      </c>
      <c r="E847" s="0" t="s">
        <v>23793</v>
      </c>
      <c r="F847" s="0" t="n">
        <v>1</v>
      </c>
      <c r="G847" s="0" t="s">
        <v>434</v>
      </c>
      <c r="H847" s="0" t="s">
        <v>2596</v>
      </c>
      <c r="I847" s="0" t="s">
        <v>2596</v>
      </c>
      <c r="J847" s="0" t="s">
        <v>2599</v>
      </c>
      <c r="K847" s="0" t="s">
        <v>2170</v>
      </c>
      <c r="L847" s="0" t="s">
        <v>13583</v>
      </c>
      <c r="M847" s="0" t="s">
        <v>2170</v>
      </c>
      <c r="N847" s="0" t="n">
        <f aca="false">FALSE()</f>
        <v>0</v>
      </c>
      <c r="O847" s="0" t="s">
        <v>23795</v>
      </c>
      <c r="P847" s="0" t="s">
        <v>17838</v>
      </c>
      <c r="Q847" s="0" t="n">
        <v>12</v>
      </c>
      <c r="R847" s="380" t="n">
        <v>46365.125</v>
      </c>
      <c r="S847" s="223" t="n">
        <v>1000</v>
      </c>
      <c r="T847" s="0" t="s">
        <v>2132</v>
      </c>
      <c r="U847" s="380" t="n">
        <v>45642.125</v>
      </c>
      <c r="V847" s="380" t="n">
        <v>45645.125</v>
      </c>
      <c r="W847" s="0" t="s">
        <v>2132</v>
      </c>
      <c r="X847" s="0" t="s">
        <v>18901</v>
      </c>
      <c r="Y847" s="0" t="s">
        <v>601</v>
      </c>
      <c r="Z847" s="0" t="s">
        <v>2602</v>
      </c>
      <c r="AA847" s="0" t="s">
        <v>2693</v>
      </c>
      <c r="AB847" s="0" t="s">
        <v>17781</v>
      </c>
      <c r="AC847" s="0" t="n">
        <v>20500000</v>
      </c>
      <c r="AD847" s="0" t="n">
        <v>20500000</v>
      </c>
      <c r="AE847" s="0" t="n">
        <v>5</v>
      </c>
      <c r="AF847" s="0" t="n">
        <f aca="false">FALSE()</f>
        <v>0</v>
      </c>
      <c r="AG847" s="0" t="n">
        <f aca="false">TRUE()</f>
        <v>1</v>
      </c>
      <c r="AH847" s="0" t="n">
        <f aca="false">TRUE()</f>
        <v>1</v>
      </c>
      <c r="AI847" s="0" t="n">
        <f aca="false">TRUE()</f>
        <v>1</v>
      </c>
      <c r="AJ847" s="0" t="n">
        <f aca="false">FALSE()</f>
        <v>0</v>
      </c>
      <c r="AK847" s="0" t="n">
        <f aca="false">FALSE()</f>
        <v>0</v>
      </c>
      <c r="AL847" s="0" t="s">
        <v>2129</v>
      </c>
      <c r="AM847" s="0" t="n">
        <f aca="false">TRUE()</f>
        <v>1</v>
      </c>
      <c r="AN847" s="0" t="s">
        <v>23796</v>
      </c>
      <c r="AO847" s="0" t="n">
        <v>1</v>
      </c>
      <c r="AP847" s="0" t="s">
        <v>23797</v>
      </c>
      <c r="AQ847" s="0" t="s">
        <v>23798</v>
      </c>
      <c r="AR847" s="0" t="n">
        <f aca="false">TRUE()</f>
        <v>1</v>
      </c>
      <c r="AS847" s="0" t="n">
        <f aca="false">FALSE()</f>
        <v>0</v>
      </c>
      <c r="AT847" s="0" t="n">
        <f aca="false">FALSE()</f>
        <v>0</v>
      </c>
      <c r="AU847" s="0" t="n">
        <f aca="false">FALSE()</f>
        <v>0</v>
      </c>
      <c r="AV847" s="0" t="n">
        <f aca="false">FALSE()</f>
        <v>0</v>
      </c>
      <c r="AW847" s="0" t="n">
        <f aca="false">TRUE()</f>
        <v>1</v>
      </c>
      <c r="AX847" s="380" t="n">
        <v>45645.6145833333</v>
      </c>
      <c r="AY847" s="380" t="n">
        <v>45645.125</v>
      </c>
      <c r="AZ847" s="0" t="n">
        <v>1</v>
      </c>
      <c r="BA847" s="0" t="s">
        <v>8550</v>
      </c>
      <c r="BB847" s="0" t="n">
        <v>0</v>
      </c>
      <c r="BC847" s="380" t="n">
        <v>25569.125</v>
      </c>
      <c r="BD847" s="0" t="s">
        <v>2599</v>
      </c>
      <c r="BE847" s="0" t="s">
        <v>2170</v>
      </c>
      <c r="BF847" s="0" t="s">
        <v>17868</v>
      </c>
    </row>
    <row r="848" customFormat="false" ht="15" hidden="false" customHeight="false" outlineLevel="0" collapsed="false">
      <c r="A848" s="0" t="s">
        <v>23799</v>
      </c>
      <c r="B848" s="0" t="s">
        <v>23800</v>
      </c>
      <c r="C848" s="0" t="s">
        <v>23799</v>
      </c>
      <c r="D848" s="0" t="s">
        <v>18630</v>
      </c>
      <c r="E848" s="0" t="s">
        <v>23799</v>
      </c>
      <c r="F848" s="0" t="n">
        <v>1</v>
      </c>
      <c r="G848" s="0" t="s">
        <v>18631</v>
      </c>
      <c r="H848" s="0" t="s">
        <v>2170</v>
      </c>
      <c r="I848" s="0" t="s">
        <v>2170</v>
      </c>
      <c r="J848" s="0" t="s">
        <v>2170</v>
      </c>
      <c r="K848" s="0" t="s">
        <v>2170</v>
      </c>
      <c r="L848" s="0" t="s">
        <v>2170</v>
      </c>
      <c r="M848" s="0" t="s">
        <v>2170</v>
      </c>
      <c r="N848" s="0" t="n">
        <f aca="false">FALSE()</f>
        <v>0</v>
      </c>
      <c r="O848" s="0" t="s">
        <v>23801</v>
      </c>
      <c r="P848" s="0" t="s">
        <v>17780</v>
      </c>
      <c r="Q848" s="0" t="n">
        <v>4</v>
      </c>
      <c r="R848" s="380" t="n">
        <v>46191.125</v>
      </c>
      <c r="S848" s="223" t="n">
        <v>1000</v>
      </c>
      <c r="T848" s="0" t="s">
        <v>2132</v>
      </c>
      <c r="U848" s="380" t="n">
        <v>44911.125</v>
      </c>
      <c r="V848" s="380" t="n">
        <v>44917.125</v>
      </c>
      <c r="W848" s="0" t="s">
        <v>2132</v>
      </c>
      <c r="X848" s="0" t="s">
        <v>23802</v>
      </c>
      <c r="Y848" s="0" t="s">
        <v>601</v>
      </c>
      <c r="Z848" s="0" t="s">
        <v>2602</v>
      </c>
      <c r="AA848" s="0" t="s">
        <v>2114</v>
      </c>
      <c r="AB848" s="0" t="s">
        <v>17781</v>
      </c>
      <c r="AC848" s="0" t="n">
        <v>5000000</v>
      </c>
      <c r="AD848" s="0" t="n">
        <v>5000000</v>
      </c>
      <c r="AE848" s="0" t="n">
        <v>5</v>
      </c>
      <c r="AF848" s="0" t="n">
        <f aca="false">FALSE()</f>
        <v>0</v>
      </c>
      <c r="AG848" s="0" t="n">
        <f aca="false">TRUE()</f>
        <v>1</v>
      </c>
      <c r="AH848" s="0" t="n">
        <f aca="false">TRUE()</f>
        <v>1</v>
      </c>
      <c r="AI848" s="0" t="n">
        <f aca="false">TRUE()</f>
        <v>1</v>
      </c>
      <c r="AJ848" s="0" t="n">
        <f aca="false">FALSE()</f>
        <v>0</v>
      </c>
      <c r="AK848" s="0" t="n">
        <f aca="false">FALSE()</f>
        <v>0</v>
      </c>
      <c r="AL848" s="0" t="s">
        <v>3129</v>
      </c>
      <c r="AM848" s="0" t="n">
        <f aca="false">TRUE()</f>
        <v>1</v>
      </c>
      <c r="AN848" s="0" t="s">
        <v>23803</v>
      </c>
      <c r="AO848" s="0" t="n">
        <v>2</v>
      </c>
      <c r="AP848" s="0" t="s">
        <v>23804</v>
      </c>
      <c r="AQ848" s="0" t="s">
        <v>23805</v>
      </c>
      <c r="AR848" s="0" t="n">
        <f aca="false">TRUE()</f>
        <v>1</v>
      </c>
      <c r="AS848" s="0" t="n">
        <f aca="false">TRUE()</f>
        <v>1</v>
      </c>
      <c r="AT848" s="0" t="n">
        <f aca="false">FALSE()</f>
        <v>0</v>
      </c>
      <c r="AU848" s="0" t="n">
        <f aca="false">FALSE()</f>
        <v>0</v>
      </c>
      <c r="AV848" s="0" t="n">
        <f aca="false">FALSE()</f>
        <v>0</v>
      </c>
      <c r="AW848" s="0" t="n">
        <f aca="false">TRUE()</f>
        <v>1</v>
      </c>
      <c r="AX848" s="380" t="n">
        <v>44917.5027777778</v>
      </c>
      <c r="AY848" s="380" t="n">
        <v>44917.4166666667</v>
      </c>
      <c r="AZ848" s="0" t="n">
        <v>1</v>
      </c>
      <c r="BA848" s="0" t="s">
        <v>9116</v>
      </c>
      <c r="BB848" s="0" t="n">
        <v>0</v>
      </c>
      <c r="BC848" s="380" t="n">
        <v>25569.125</v>
      </c>
      <c r="BD848" s="0" t="s">
        <v>2170</v>
      </c>
      <c r="BE848" s="0" t="s">
        <v>2170</v>
      </c>
      <c r="BF848" s="0" t="s">
        <v>2118</v>
      </c>
    </row>
    <row r="849" customFormat="false" ht="15" hidden="false" customHeight="false" outlineLevel="0" collapsed="false">
      <c r="A849" s="0" t="s">
        <v>23806</v>
      </c>
      <c r="B849" s="0" t="s">
        <v>23807</v>
      </c>
      <c r="C849" s="0" t="s">
        <v>23806</v>
      </c>
      <c r="D849" s="0" t="s">
        <v>2133</v>
      </c>
      <c r="E849" s="0" t="s">
        <v>23806</v>
      </c>
      <c r="F849" s="0" t="n">
        <v>1</v>
      </c>
      <c r="G849" s="0" t="s">
        <v>434</v>
      </c>
      <c r="H849" s="0" t="s">
        <v>2170</v>
      </c>
      <c r="I849" s="0" t="s">
        <v>2170</v>
      </c>
      <c r="J849" s="0" t="s">
        <v>2170</v>
      </c>
      <c r="K849" s="0" t="s">
        <v>2170</v>
      </c>
      <c r="L849" s="0" t="s">
        <v>2170</v>
      </c>
      <c r="M849" s="0" t="s">
        <v>2170</v>
      </c>
      <c r="N849" s="0" t="n">
        <f aca="false">FALSE()</f>
        <v>0</v>
      </c>
      <c r="O849" s="0" t="s">
        <v>23808</v>
      </c>
      <c r="P849" s="0" t="s">
        <v>17780</v>
      </c>
      <c r="Q849" s="0" t="n">
        <v>4</v>
      </c>
      <c r="R849" s="380" t="n">
        <v>46472.125</v>
      </c>
      <c r="S849" s="223" t="n">
        <v>1000</v>
      </c>
      <c r="T849" s="0" t="s">
        <v>2132</v>
      </c>
      <c r="U849" s="380" t="n">
        <v>45378.125</v>
      </c>
      <c r="V849" s="380" t="n">
        <v>45380.125</v>
      </c>
      <c r="W849" s="0" t="s">
        <v>2132</v>
      </c>
      <c r="X849" s="0" t="s">
        <v>23809</v>
      </c>
      <c r="Y849" s="0" t="s">
        <v>601</v>
      </c>
      <c r="Z849" s="0" t="s">
        <v>2602</v>
      </c>
      <c r="AA849" s="0" t="s">
        <v>2891</v>
      </c>
      <c r="AB849" s="0" t="s">
        <v>17781</v>
      </c>
      <c r="AC849" s="0" t="n">
        <v>100000</v>
      </c>
      <c r="AD849" s="0" t="n">
        <v>100000</v>
      </c>
      <c r="AE849" s="0" t="n">
        <v>5</v>
      </c>
      <c r="AF849" s="0" t="n">
        <f aca="false">FALSE()</f>
        <v>0</v>
      </c>
      <c r="AG849" s="0" t="n">
        <f aca="false">TRUE()</f>
        <v>1</v>
      </c>
      <c r="AH849" s="0" t="n">
        <f aca="false">TRUE()</f>
        <v>1</v>
      </c>
      <c r="AI849" s="0" t="n">
        <f aca="false">FALSE()</f>
        <v>0</v>
      </c>
      <c r="AJ849" s="0" t="n">
        <f aca="false">FALSE()</f>
        <v>0</v>
      </c>
      <c r="AK849" s="0" t="n">
        <f aca="false">TRUE()</f>
        <v>1</v>
      </c>
      <c r="AL849" s="0" t="s">
        <v>2129</v>
      </c>
      <c r="AM849" s="0" t="n">
        <f aca="false">TRUE()</f>
        <v>1</v>
      </c>
      <c r="AN849" s="0" t="s">
        <v>23810</v>
      </c>
      <c r="AO849" s="0" t="n">
        <v>1</v>
      </c>
      <c r="AP849" s="0" t="s">
        <v>23811</v>
      </c>
      <c r="AQ849" s="0" t="s">
        <v>23812</v>
      </c>
      <c r="AR849" s="0" t="n">
        <f aca="false">TRUE()</f>
        <v>1</v>
      </c>
      <c r="AS849" s="0" t="n">
        <f aca="false">FALSE()</f>
        <v>0</v>
      </c>
      <c r="AT849" s="0" t="n">
        <f aca="false">FALSE()</f>
        <v>0</v>
      </c>
      <c r="AU849" s="0" t="n">
        <f aca="false">FALSE()</f>
        <v>0</v>
      </c>
      <c r="AV849" s="0" t="n">
        <f aca="false">FALSE()</f>
        <v>0</v>
      </c>
      <c r="AW849" s="0" t="n">
        <f aca="false">TRUE()</f>
        <v>1</v>
      </c>
      <c r="AX849" s="380" t="n">
        <v>45380.6875</v>
      </c>
      <c r="AY849" s="380" t="n">
        <v>45380.125</v>
      </c>
      <c r="AZ849" s="0" t="n">
        <v>3</v>
      </c>
      <c r="BA849" s="0" t="s">
        <v>23813</v>
      </c>
      <c r="BB849" s="0" t="n">
        <v>0</v>
      </c>
      <c r="BC849" s="380" t="n">
        <v>46108.125</v>
      </c>
      <c r="BD849" s="0" t="s">
        <v>2170</v>
      </c>
      <c r="BE849" s="0" t="s">
        <v>2170</v>
      </c>
      <c r="BF849" s="0" t="s">
        <v>604</v>
      </c>
    </row>
    <row r="850" customFormat="false" ht="15" hidden="false" customHeight="false" outlineLevel="0" collapsed="false">
      <c r="A850" s="0" t="s">
        <v>23814</v>
      </c>
      <c r="B850" s="0" t="s">
        <v>23815</v>
      </c>
      <c r="C850" s="0" t="s">
        <v>23814</v>
      </c>
      <c r="D850" s="0" t="s">
        <v>2133</v>
      </c>
      <c r="E850" s="0" t="s">
        <v>23814</v>
      </c>
      <c r="F850" s="0" t="n">
        <v>1</v>
      </c>
      <c r="G850" s="0" t="s">
        <v>434</v>
      </c>
      <c r="H850" s="0" t="s">
        <v>2596</v>
      </c>
      <c r="I850" s="0" t="s">
        <v>2596</v>
      </c>
      <c r="J850" s="0" t="s">
        <v>2599</v>
      </c>
      <c r="K850" s="0" t="s">
        <v>2170</v>
      </c>
      <c r="L850" s="0" t="s">
        <v>13583</v>
      </c>
      <c r="M850" s="0" t="s">
        <v>2170</v>
      </c>
      <c r="N850" s="0" t="n">
        <f aca="false">FALSE()</f>
        <v>0</v>
      </c>
      <c r="O850" s="0" t="s">
        <v>23816</v>
      </c>
      <c r="P850" s="0" t="s">
        <v>17838</v>
      </c>
      <c r="Q850" s="0" t="n">
        <v>12</v>
      </c>
      <c r="R850" s="380" t="n">
        <v>46586.125</v>
      </c>
      <c r="S850" s="223" t="n">
        <v>1000</v>
      </c>
      <c r="T850" s="0" t="s">
        <v>2132</v>
      </c>
      <c r="U850" s="380" t="n">
        <v>45498.125</v>
      </c>
      <c r="V850" s="380" t="n">
        <v>45506.125</v>
      </c>
      <c r="W850" s="0" t="s">
        <v>2132</v>
      </c>
      <c r="X850" s="0" t="s">
        <v>18572</v>
      </c>
      <c r="Y850" s="0" t="s">
        <v>601</v>
      </c>
      <c r="Z850" s="0" t="s">
        <v>2602</v>
      </c>
      <c r="AA850" s="0" t="s">
        <v>2693</v>
      </c>
      <c r="AB850" s="0" t="s">
        <v>17781</v>
      </c>
      <c r="AC850" s="0" t="n">
        <v>65000000</v>
      </c>
      <c r="AD850" s="0" t="n">
        <v>65000000</v>
      </c>
      <c r="AE850" s="0" t="n">
        <v>5</v>
      </c>
      <c r="AF850" s="0" t="n">
        <f aca="false">FALSE()</f>
        <v>0</v>
      </c>
      <c r="AG850" s="0" t="n">
        <f aca="false">TRUE()</f>
        <v>1</v>
      </c>
      <c r="AH850" s="0" t="n">
        <f aca="false">TRUE()</f>
        <v>1</v>
      </c>
      <c r="AI850" s="0" t="n">
        <f aca="false">TRUE()</f>
        <v>1</v>
      </c>
      <c r="AJ850" s="0" t="n">
        <f aca="false">FALSE()</f>
        <v>0</v>
      </c>
      <c r="AK850" s="0" t="n">
        <f aca="false">FALSE()</f>
        <v>0</v>
      </c>
      <c r="AL850" s="0" t="s">
        <v>2129</v>
      </c>
      <c r="AM850" s="0" t="n">
        <f aca="false">TRUE()</f>
        <v>1</v>
      </c>
      <c r="AN850" s="0" t="s">
        <v>23817</v>
      </c>
      <c r="AO850" s="0" t="n">
        <v>1</v>
      </c>
      <c r="AP850" s="0" t="s">
        <v>23818</v>
      </c>
      <c r="AQ850" s="0" t="s">
        <v>23819</v>
      </c>
      <c r="AR850" s="0" t="n">
        <f aca="false">TRUE()</f>
        <v>1</v>
      </c>
      <c r="AS850" s="0" t="n">
        <f aca="false">FALSE()</f>
        <v>0</v>
      </c>
      <c r="AT850" s="0" t="n">
        <f aca="false">FALSE()</f>
        <v>0</v>
      </c>
      <c r="AU850" s="0" t="n">
        <f aca="false">FALSE()</f>
        <v>0</v>
      </c>
      <c r="AV850" s="0" t="n">
        <f aca="false">FALSE()</f>
        <v>0</v>
      </c>
      <c r="AW850" s="0" t="n">
        <f aca="false">TRUE()</f>
        <v>1</v>
      </c>
      <c r="AX850" s="380" t="n">
        <v>45506.6152777778</v>
      </c>
      <c r="AY850" s="380" t="n">
        <v>45506.125</v>
      </c>
      <c r="AZ850" s="0" t="n">
        <v>1</v>
      </c>
      <c r="BA850" s="0" t="s">
        <v>6022</v>
      </c>
      <c r="BB850" s="0" t="n">
        <v>0</v>
      </c>
      <c r="BC850" s="380" t="n">
        <v>25569.125</v>
      </c>
      <c r="BD850" s="0" t="s">
        <v>2599</v>
      </c>
      <c r="BE850" s="0" t="s">
        <v>2170</v>
      </c>
      <c r="BF850" s="0" t="s">
        <v>17868</v>
      </c>
    </row>
    <row r="851" customFormat="false" ht="15" hidden="false" customHeight="false" outlineLevel="0" collapsed="false">
      <c r="A851" s="0" t="s">
        <v>23820</v>
      </c>
      <c r="B851" s="0" t="s">
        <v>23821</v>
      </c>
      <c r="C851" s="0" t="s">
        <v>23820</v>
      </c>
      <c r="D851" s="0" t="s">
        <v>2133</v>
      </c>
      <c r="E851" s="0" t="s">
        <v>23820</v>
      </c>
      <c r="F851" s="0" t="n">
        <v>1</v>
      </c>
      <c r="G851" s="0" t="s">
        <v>434</v>
      </c>
      <c r="H851" s="0" t="s">
        <v>2170</v>
      </c>
      <c r="I851" s="0" t="s">
        <v>2170</v>
      </c>
      <c r="J851" s="0" t="s">
        <v>2170</v>
      </c>
      <c r="K851" s="0" t="s">
        <v>2170</v>
      </c>
      <c r="L851" s="0" t="s">
        <v>2170</v>
      </c>
      <c r="M851" s="0" t="s">
        <v>2170</v>
      </c>
      <c r="N851" s="0" t="n">
        <f aca="false">FALSE()</f>
        <v>0</v>
      </c>
      <c r="O851" s="0" t="s">
        <v>23822</v>
      </c>
      <c r="P851" s="0" t="s">
        <v>17780</v>
      </c>
      <c r="Q851" s="0" t="n">
        <v>4</v>
      </c>
      <c r="R851" s="380" t="n">
        <v>46017.125</v>
      </c>
      <c r="S851" s="223" t="n">
        <v>100</v>
      </c>
      <c r="T851" s="0" t="s">
        <v>17929</v>
      </c>
      <c r="U851" s="380" t="n">
        <v>25569.125</v>
      </c>
      <c r="V851" s="380" t="n">
        <v>45286.125</v>
      </c>
      <c r="W851" s="0" t="s">
        <v>2170</v>
      </c>
      <c r="X851" s="0" t="s">
        <v>23823</v>
      </c>
      <c r="AA851" s="0" t="s">
        <v>600</v>
      </c>
      <c r="AB851" s="0" t="s">
        <v>17781</v>
      </c>
      <c r="AC851" s="0" t="n">
        <v>10000000</v>
      </c>
      <c r="AD851" s="0" t="n">
        <v>10000000</v>
      </c>
      <c r="AE851" s="0" t="n">
        <v>5</v>
      </c>
      <c r="AF851" s="0" t="n">
        <f aca="false">FALSE()</f>
        <v>0</v>
      </c>
      <c r="AG851" s="0" t="n">
        <f aca="false">TRUE()</f>
        <v>1</v>
      </c>
      <c r="AH851" s="0" t="n">
        <f aca="false">TRUE()</f>
        <v>1</v>
      </c>
      <c r="AI851" s="0" t="n">
        <f aca="false">FALSE()</f>
        <v>0</v>
      </c>
      <c r="AJ851" s="0" t="n">
        <f aca="false">FALSE()</f>
        <v>0</v>
      </c>
      <c r="AK851" s="0" t="n">
        <f aca="false">FALSE()</f>
        <v>0</v>
      </c>
      <c r="AL851" s="0" t="s">
        <v>2129</v>
      </c>
      <c r="AM851" s="0" t="n">
        <f aca="false">TRUE()</f>
        <v>1</v>
      </c>
      <c r="AN851" s="0" t="s">
        <v>23824</v>
      </c>
      <c r="AO851" s="0" t="n">
        <v>1</v>
      </c>
      <c r="AP851" s="0" t="s">
        <v>23825</v>
      </c>
      <c r="AQ851" s="0" t="s">
        <v>23826</v>
      </c>
      <c r="AR851" s="0" t="n">
        <f aca="false">FALSE()</f>
        <v>0</v>
      </c>
      <c r="AS851" s="0" t="n">
        <f aca="false">FALSE()</f>
        <v>0</v>
      </c>
      <c r="AT851" s="0" t="n">
        <f aca="false">FALSE()</f>
        <v>0</v>
      </c>
      <c r="AU851" s="0" t="n">
        <f aca="false">FALSE()</f>
        <v>0</v>
      </c>
      <c r="AV851" s="0" t="n">
        <f aca="false">FALSE()</f>
        <v>0</v>
      </c>
      <c r="AW851" s="0" t="n">
        <f aca="false">TRUE()</f>
        <v>1</v>
      </c>
      <c r="AX851" s="380" t="n">
        <v>45286.5993055556</v>
      </c>
      <c r="AY851" s="380" t="n">
        <v>45286.4166666667</v>
      </c>
      <c r="AZ851" s="0" t="n">
        <v>2</v>
      </c>
      <c r="BA851" s="0" t="s">
        <v>23827</v>
      </c>
      <c r="BB851" s="0" t="n">
        <v>0</v>
      </c>
      <c r="BC851" s="380" t="n">
        <v>25569.125</v>
      </c>
      <c r="BD851" s="0" t="s">
        <v>2170</v>
      </c>
      <c r="BE851" s="0" t="s">
        <v>2170</v>
      </c>
      <c r="BF851" s="0" t="s">
        <v>2118</v>
      </c>
    </row>
    <row r="852" customFormat="false" ht="15" hidden="false" customHeight="false" outlineLevel="0" collapsed="false">
      <c r="A852" s="0" t="s">
        <v>23828</v>
      </c>
      <c r="B852" s="0" t="s">
        <v>23829</v>
      </c>
      <c r="C852" s="0" t="s">
        <v>23828</v>
      </c>
      <c r="D852" s="0" t="s">
        <v>2133</v>
      </c>
      <c r="E852" s="0" t="s">
        <v>23828</v>
      </c>
      <c r="F852" s="0" t="n">
        <v>1</v>
      </c>
      <c r="G852" s="0" t="s">
        <v>434</v>
      </c>
      <c r="H852" s="0" t="s">
        <v>2170</v>
      </c>
      <c r="I852" s="0" t="s">
        <v>2170</v>
      </c>
      <c r="J852" s="0" t="s">
        <v>2170</v>
      </c>
      <c r="K852" s="0" t="s">
        <v>2170</v>
      </c>
      <c r="L852" s="0" t="s">
        <v>2170</v>
      </c>
      <c r="M852" s="0" t="s">
        <v>2170</v>
      </c>
      <c r="N852" s="0" t="n">
        <f aca="false">FALSE()</f>
        <v>0</v>
      </c>
      <c r="O852" s="0" t="s">
        <v>23830</v>
      </c>
      <c r="P852" s="0" t="s">
        <v>17780</v>
      </c>
      <c r="Q852" s="0" t="n">
        <v>4</v>
      </c>
      <c r="R852" s="380" t="n">
        <v>46073.125</v>
      </c>
      <c r="S852" s="223" t="n">
        <v>1000</v>
      </c>
      <c r="T852" s="0" t="s">
        <v>2132</v>
      </c>
      <c r="U852" s="380" t="n">
        <v>45250.125</v>
      </c>
      <c r="V852" s="380" t="n">
        <v>45254.125</v>
      </c>
      <c r="W852" s="0" t="s">
        <v>2132</v>
      </c>
      <c r="X852" s="0" t="s">
        <v>23831</v>
      </c>
      <c r="Y852" s="0" t="s">
        <v>601</v>
      </c>
      <c r="Z852" s="0" t="s">
        <v>2602</v>
      </c>
      <c r="AA852" s="0" t="s">
        <v>2684</v>
      </c>
      <c r="AB852" s="0" t="s">
        <v>17781</v>
      </c>
      <c r="AC852" s="0" t="n">
        <v>15000000</v>
      </c>
      <c r="AD852" s="0" t="n">
        <v>15000000</v>
      </c>
      <c r="AE852" s="0" t="n">
        <v>5</v>
      </c>
      <c r="AF852" s="0" t="n">
        <f aca="false">FALSE()</f>
        <v>0</v>
      </c>
      <c r="AG852" s="0" t="n">
        <f aca="false">TRUE()</f>
        <v>1</v>
      </c>
      <c r="AH852" s="0" t="n">
        <f aca="false">TRUE()</f>
        <v>1</v>
      </c>
      <c r="AI852" s="0" t="n">
        <f aca="false">FALSE()</f>
        <v>0</v>
      </c>
      <c r="AJ852" s="0" t="n">
        <f aca="false">FALSE()</f>
        <v>0</v>
      </c>
      <c r="AK852" s="0" t="n">
        <f aca="false">FALSE()</f>
        <v>0</v>
      </c>
      <c r="AL852" s="0" t="s">
        <v>2129</v>
      </c>
      <c r="AM852" s="0" t="n">
        <f aca="false">TRUE()</f>
        <v>1</v>
      </c>
      <c r="AN852" s="0" t="s">
        <v>23832</v>
      </c>
      <c r="AO852" s="0" t="n">
        <v>1</v>
      </c>
      <c r="AP852" s="0" t="s">
        <v>23833</v>
      </c>
      <c r="AQ852" s="0" t="s">
        <v>23834</v>
      </c>
      <c r="AR852" s="0" t="n">
        <f aca="false">TRUE()</f>
        <v>1</v>
      </c>
      <c r="AS852" s="0" t="n">
        <f aca="false">FALSE()</f>
        <v>0</v>
      </c>
      <c r="AT852" s="0" t="n">
        <f aca="false">FALSE()</f>
        <v>0</v>
      </c>
      <c r="AU852" s="0" t="n">
        <f aca="false">FALSE()</f>
        <v>0</v>
      </c>
      <c r="AV852" s="0" t="n">
        <f aca="false">FALSE()</f>
        <v>0</v>
      </c>
      <c r="AW852" s="0" t="n">
        <f aca="false">TRUE()</f>
        <v>1</v>
      </c>
      <c r="AX852" s="380" t="n">
        <v>45254.6166666667</v>
      </c>
      <c r="AY852" s="380" t="n">
        <v>45254.4166666667</v>
      </c>
      <c r="AZ852" s="0" t="n">
        <v>1</v>
      </c>
      <c r="BA852" s="0" t="s">
        <v>19359</v>
      </c>
      <c r="BB852" s="0" t="n">
        <v>0</v>
      </c>
      <c r="BC852" s="380" t="n">
        <v>25569.125</v>
      </c>
      <c r="BD852" s="0" t="s">
        <v>2170</v>
      </c>
      <c r="BE852" s="0" t="s">
        <v>2170</v>
      </c>
      <c r="BF852" s="0" t="s">
        <v>2118</v>
      </c>
    </row>
    <row r="853" customFormat="false" ht="15" hidden="false" customHeight="false" outlineLevel="0" collapsed="false">
      <c r="A853" s="0" t="s">
        <v>23835</v>
      </c>
      <c r="B853" s="0" t="s">
        <v>23836</v>
      </c>
      <c r="C853" s="0" t="s">
        <v>23835</v>
      </c>
      <c r="D853" s="0" t="s">
        <v>2133</v>
      </c>
      <c r="E853" s="0" t="s">
        <v>23835</v>
      </c>
      <c r="F853" s="0" t="n">
        <v>1</v>
      </c>
      <c r="G853" s="0" t="s">
        <v>434</v>
      </c>
      <c r="H853" s="0" t="s">
        <v>2170</v>
      </c>
      <c r="I853" s="0" t="s">
        <v>2170</v>
      </c>
      <c r="J853" s="0" t="s">
        <v>2170</v>
      </c>
      <c r="K853" s="0" t="s">
        <v>2170</v>
      </c>
      <c r="L853" s="0" t="s">
        <v>2170</v>
      </c>
      <c r="M853" s="0" t="s">
        <v>2170</v>
      </c>
      <c r="N853" s="0" t="n">
        <f aca="false">FALSE()</f>
        <v>0</v>
      </c>
      <c r="O853" s="0" t="s">
        <v>23837</v>
      </c>
      <c r="P853" s="0" t="s">
        <v>17838</v>
      </c>
      <c r="Q853" s="0" t="n">
        <v>2</v>
      </c>
      <c r="R853" s="380" t="n">
        <v>46928.125</v>
      </c>
      <c r="S853" s="223" t="n">
        <v>1000</v>
      </c>
      <c r="T853" s="0" t="s">
        <v>2132</v>
      </c>
      <c r="U853" s="380" t="n">
        <v>35970.1666666667</v>
      </c>
      <c r="V853" s="380" t="n">
        <v>35970.1666666667</v>
      </c>
      <c r="W853" s="0" t="s">
        <v>2170</v>
      </c>
      <c r="X853" s="0" t="s">
        <v>23838</v>
      </c>
      <c r="Y853" s="0" t="s">
        <v>601</v>
      </c>
      <c r="Z853" s="0" t="s">
        <v>2602</v>
      </c>
      <c r="AA853" s="0" t="s">
        <v>600</v>
      </c>
      <c r="AB853" s="0" t="s">
        <v>17848</v>
      </c>
      <c r="AC853" s="0" t="n">
        <v>2499850</v>
      </c>
      <c r="AD853" s="0" t="n">
        <v>2500000</v>
      </c>
      <c r="AE853" s="0" t="n">
        <v>5</v>
      </c>
      <c r="AF853" s="0" t="n">
        <f aca="false">FALSE()</f>
        <v>0</v>
      </c>
      <c r="AG853" s="0" t="n">
        <f aca="false">TRUE()</f>
        <v>1</v>
      </c>
      <c r="AH853" s="0" t="n">
        <f aca="false">TRUE()</f>
        <v>1</v>
      </c>
      <c r="AI853" s="0" t="n">
        <f aca="false">FALSE()</f>
        <v>0</v>
      </c>
      <c r="AJ853" s="0" t="n">
        <f aca="false">FALSE()</f>
        <v>0</v>
      </c>
      <c r="AK853" s="0" t="n">
        <f aca="false">FALSE()</f>
        <v>0</v>
      </c>
      <c r="AL853" s="0" t="s">
        <v>3129</v>
      </c>
      <c r="AM853" s="0" t="n">
        <f aca="false">TRUE()</f>
        <v>1</v>
      </c>
      <c r="AN853" s="0" t="s">
        <v>23839</v>
      </c>
      <c r="AO853" s="0" t="n">
        <v>1</v>
      </c>
      <c r="AP853" s="0" t="s">
        <v>23840</v>
      </c>
      <c r="AQ853" s="0" t="s">
        <v>23841</v>
      </c>
      <c r="AR853" s="0" t="n">
        <f aca="false">TRUE()</f>
        <v>1</v>
      </c>
      <c r="AS853" s="0" t="n">
        <f aca="false">FALSE()</f>
        <v>0</v>
      </c>
      <c r="AT853" s="0" t="n">
        <f aca="false">FALSE()</f>
        <v>0</v>
      </c>
      <c r="AU853" s="0" t="n">
        <f aca="false">FALSE()</f>
        <v>0</v>
      </c>
      <c r="AV853" s="0" t="n">
        <f aca="false">FALSE()</f>
        <v>0</v>
      </c>
      <c r="AW853" s="0" t="n">
        <f aca="false">TRUE()</f>
        <v>1</v>
      </c>
      <c r="AX853" s="380" t="n">
        <v>43167.0243055556</v>
      </c>
      <c r="AY853" s="380" t="n">
        <v>43166.4166666667</v>
      </c>
      <c r="AZ853" s="0" t="n">
        <v>1</v>
      </c>
      <c r="BA853" s="0" t="s">
        <v>17903</v>
      </c>
      <c r="BB853" s="0" t="n">
        <v>1</v>
      </c>
      <c r="BC853" s="380" t="n">
        <v>25569.125</v>
      </c>
      <c r="BD853" s="0" t="s">
        <v>2170</v>
      </c>
      <c r="BE853" s="0" t="s">
        <v>2170</v>
      </c>
      <c r="BF853" s="0" t="s">
        <v>2118</v>
      </c>
    </row>
    <row r="854" customFormat="false" ht="15" hidden="false" customHeight="false" outlineLevel="0" collapsed="false">
      <c r="A854" s="0" t="s">
        <v>23842</v>
      </c>
      <c r="B854" s="0" t="s">
        <v>23843</v>
      </c>
      <c r="C854" s="0" t="s">
        <v>23842</v>
      </c>
      <c r="D854" s="0" t="s">
        <v>2133</v>
      </c>
      <c r="E854" s="0" t="s">
        <v>23842</v>
      </c>
      <c r="F854" s="0" t="n">
        <v>1</v>
      </c>
      <c r="G854" s="0" t="s">
        <v>434</v>
      </c>
      <c r="H854" s="0" t="s">
        <v>2170</v>
      </c>
      <c r="I854" s="0" t="s">
        <v>2170</v>
      </c>
      <c r="J854" s="0" t="s">
        <v>2170</v>
      </c>
      <c r="K854" s="0" t="s">
        <v>2170</v>
      </c>
      <c r="L854" s="0" t="s">
        <v>2170</v>
      </c>
      <c r="M854" s="0" t="s">
        <v>2170</v>
      </c>
      <c r="N854" s="0" t="n">
        <f aca="false">FALSE()</f>
        <v>0</v>
      </c>
      <c r="O854" s="0" t="s">
        <v>23844</v>
      </c>
      <c r="P854" s="0" t="s">
        <v>17780</v>
      </c>
      <c r="Q854" s="0" t="n">
        <v>12</v>
      </c>
      <c r="R854" s="380" t="n">
        <v>46408.125</v>
      </c>
      <c r="S854" s="223" t="n">
        <v>1000</v>
      </c>
      <c r="T854" s="0" t="s">
        <v>2132</v>
      </c>
      <c r="U854" s="380" t="n">
        <v>45684.125</v>
      </c>
      <c r="V854" s="380" t="n">
        <v>45688.125</v>
      </c>
      <c r="W854" s="0" t="s">
        <v>2132</v>
      </c>
      <c r="X854" s="0" t="s">
        <v>19384</v>
      </c>
      <c r="AA854" s="0" t="s">
        <v>2365</v>
      </c>
      <c r="AB854" s="0" t="s">
        <v>17781</v>
      </c>
      <c r="AC854" s="0" t="n">
        <v>1600000</v>
      </c>
      <c r="AD854" s="0" t="n">
        <v>1600000</v>
      </c>
      <c r="AE854" s="0" t="n">
        <v>5</v>
      </c>
      <c r="AF854" s="0" t="n">
        <f aca="false">FALSE()</f>
        <v>0</v>
      </c>
      <c r="AG854" s="0" t="n">
        <f aca="false">TRUE()</f>
        <v>1</v>
      </c>
      <c r="AH854" s="0" t="n">
        <f aca="false">TRUE()</f>
        <v>1</v>
      </c>
      <c r="AI854" s="0" t="n">
        <f aca="false">FALSE()</f>
        <v>0</v>
      </c>
      <c r="AJ854" s="0" t="n">
        <f aca="false">FALSE()</f>
        <v>0</v>
      </c>
      <c r="AK854" s="0" t="n">
        <f aca="false">FALSE()</f>
        <v>0</v>
      </c>
      <c r="AL854" s="0" t="s">
        <v>2129</v>
      </c>
      <c r="AM854" s="0" t="n">
        <f aca="false">TRUE()</f>
        <v>1</v>
      </c>
      <c r="AN854" s="0" t="s">
        <v>23845</v>
      </c>
      <c r="AO854" s="0" t="n">
        <v>1</v>
      </c>
      <c r="AP854" s="0" t="s">
        <v>23846</v>
      </c>
      <c r="AQ854" s="0" t="s">
        <v>23847</v>
      </c>
      <c r="AR854" s="0" t="n">
        <f aca="false">TRUE()</f>
        <v>1</v>
      </c>
      <c r="AS854" s="0" t="n">
        <f aca="false">FALSE()</f>
        <v>0</v>
      </c>
      <c r="AT854" s="0" t="n">
        <f aca="false">FALSE()</f>
        <v>0</v>
      </c>
      <c r="AU854" s="0" t="n">
        <f aca="false">FALSE()</f>
        <v>0</v>
      </c>
      <c r="AV854" s="0" t="n">
        <f aca="false">FALSE()</f>
        <v>0</v>
      </c>
      <c r="AW854" s="0" t="n">
        <f aca="false">TRUE()</f>
        <v>1</v>
      </c>
      <c r="AX854" s="380" t="n">
        <v>45688.6145833333</v>
      </c>
      <c r="AY854" s="380" t="n">
        <v>45688.125</v>
      </c>
      <c r="AZ854" s="0" t="n">
        <v>2</v>
      </c>
      <c r="BA854" s="0" t="s">
        <v>20203</v>
      </c>
      <c r="BB854" s="0" t="n">
        <v>0</v>
      </c>
      <c r="BC854" s="380" t="n">
        <v>25569.125</v>
      </c>
      <c r="BD854" s="0" t="s">
        <v>2170</v>
      </c>
      <c r="BE854" s="0" t="s">
        <v>2170</v>
      </c>
      <c r="BF854" s="0" t="s">
        <v>604</v>
      </c>
    </row>
    <row r="855" customFormat="false" ht="15" hidden="false" customHeight="false" outlineLevel="0" collapsed="false">
      <c r="A855" s="0" t="s">
        <v>23848</v>
      </c>
      <c r="B855" s="0" t="s">
        <v>23849</v>
      </c>
      <c r="C855" s="0" t="s">
        <v>23848</v>
      </c>
      <c r="D855" s="0" t="s">
        <v>2133</v>
      </c>
      <c r="E855" s="0" t="s">
        <v>23848</v>
      </c>
      <c r="F855" s="0" t="n">
        <v>1</v>
      </c>
      <c r="G855" s="0" t="s">
        <v>434</v>
      </c>
      <c r="H855" s="0" t="s">
        <v>2170</v>
      </c>
      <c r="I855" s="0" t="s">
        <v>2170</v>
      </c>
      <c r="J855" s="0" t="s">
        <v>2170</v>
      </c>
      <c r="K855" s="0" t="s">
        <v>2170</v>
      </c>
      <c r="L855" s="0" t="s">
        <v>2170</v>
      </c>
      <c r="M855" s="0" t="s">
        <v>2170</v>
      </c>
      <c r="N855" s="0" t="n">
        <f aca="false">FALSE()</f>
        <v>0</v>
      </c>
      <c r="O855" s="0" t="s">
        <v>23850</v>
      </c>
      <c r="P855" s="0" t="s">
        <v>17780</v>
      </c>
      <c r="Q855" s="0" t="n">
        <v>4</v>
      </c>
      <c r="R855" s="380" t="n">
        <v>46731.125</v>
      </c>
      <c r="S855" s="223" t="n">
        <v>1000</v>
      </c>
      <c r="T855" s="0" t="s">
        <v>2132</v>
      </c>
      <c r="U855" s="380" t="n">
        <v>44880.125</v>
      </c>
      <c r="V855" s="380" t="n">
        <v>44911.125</v>
      </c>
      <c r="W855" s="0" t="s">
        <v>2132</v>
      </c>
      <c r="X855" s="0" t="s">
        <v>23851</v>
      </c>
      <c r="Y855" s="0" t="s">
        <v>601</v>
      </c>
      <c r="Z855" s="0" t="s">
        <v>2602</v>
      </c>
      <c r="AA855" s="0" t="s">
        <v>2115</v>
      </c>
      <c r="AB855" s="0" t="s">
        <v>17781</v>
      </c>
      <c r="AC855" s="0" t="n">
        <v>10000000</v>
      </c>
      <c r="AD855" s="0" t="n">
        <v>10000000</v>
      </c>
      <c r="AE855" s="0" t="n">
        <v>5</v>
      </c>
      <c r="AF855" s="0" t="n">
        <f aca="false">FALSE()</f>
        <v>0</v>
      </c>
      <c r="AG855" s="0" t="n">
        <f aca="false">TRUE()</f>
        <v>1</v>
      </c>
      <c r="AH855" s="0" t="n">
        <f aca="false">TRUE()</f>
        <v>1</v>
      </c>
      <c r="AI855" s="0" t="n">
        <f aca="false">FALSE()</f>
        <v>0</v>
      </c>
      <c r="AJ855" s="0" t="n">
        <f aca="false">FALSE()</f>
        <v>0</v>
      </c>
      <c r="AK855" s="0" t="n">
        <f aca="false">FALSE()</f>
        <v>0</v>
      </c>
      <c r="AL855" s="0" t="s">
        <v>2129</v>
      </c>
      <c r="AM855" s="0" t="n">
        <f aca="false">TRUE()</f>
        <v>1</v>
      </c>
      <c r="AN855" s="0" t="s">
        <v>23852</v>
      </c>
      <c r="AO855" s="0" t="n">
        <v>1</v>
      </c>
      <c r="AP855" s="0" t="s">
        <v>23853</v>
      </c>
      <c r="AQ855" s="0" t="s">
        <v>23854</v>
      </c>
      <c r="AR855" s="0" t="n">
        <f aca="false">TRUE()</f>
        <v>1</v>
      </c>
      <c r="AS855" s="0" t="n">
        <f aca="false">FALSE()</f>
        <v>0</v>
      </c>
      <c r="AT855" s="0" t="n">
        <f aca="false">FALSE()</f>
        <v>0</v>
      </c>
      <c r="AU855" s="0" t="n">
        <f aca="false">FALSE()</f>
        <v>0</v>
      </c>
      <c r="AV855" s="0" t="n">
        <f aca="false">FALSE()</f>
        <v>0</v>
      </c>
      <c r="AW855" s="0" t="n">
        <f aca="false">TRUE()</f>
        <v>1</v>
      </c>
      <c r="AX855" s="380" t="n">
        <v>44911.6881944445</v>
      </c>
      <c r="AY855" s="380" t="n">
        <v>44911.4166666667</v>
      </c>
      <c r="AZ855" s="0" t="n">
        <v>1</v>
      </c>
      <c r="BA855" s="0" t="s">
        <v>18806</v>
      </c>
      <c r="BB855" s="0" t="n">
        <v>0</v>
      </c>
      <c r="BC855" s="380" t="n">
        <v>46003.125</v>
      </c>
      <c r="BD855" s="0" t="s">
        <v>2170</v>
      </c>
      <c r="BE855" s="0" t="s">
        <v>2170</v>
      </c>
      <c r="BF855" s="0" t="s">
        <v>2118</v>
      </c>
    </row>
    <row r="856" customFormat="false" ht="15" hidden="false" customHeight="false" outlineLevel="0" collapsed="false">
      <c r="A856" s="0" t="s">
        <v>23855</v>
      </c>
      <c r="B856" s="0" t="s">
        <v>23856</v>
      </c>
      <c r="C856" s="0" t="s">
        <v>23855</v>
      </c>
      <c r="D856" s="0" t="s">
        <v>2133</v>
      </c>
      <c r="E856" s="0" t="s">
        <v>23855</v>
      </c>
      <c r="F856" s="0" t="n">
        <v>1</v>
      </c>
      <c r="G856" s="0" t="s">
        <v>434</v>
      </c>
      <c r="H856" s="0" t="s">
        <v>2596</v>
      </c>
      <c r="I856" s="0" t="s">
        <v>2596</v>
      </c>
      <c r="J856" s="0" t="s">
        <v>23857</v>
      </c>
      <c r="K856" s="0" t="s">
        <v>2170</v>
      </c>
      <c r="L856" s="0" t="s">
        <v>13583</v>
      </c>
      <c r="M856" s="0" t="s">
        <v>2170</v>
      </c>
      <c r="N856" s="0" t="n">
        <f aca="false">FALSE()</f>
        <v>0</v>
      </c>
      <c r="O856" s="0" t="s">
        <v>23858</v>
      </c>
      <c r="P856" s="0" t="s">
        <v>17780</v>
      </c>
      <c r="Q856" s="0" t="n">
        <v>4</v>
      </c>
      <c r="R856" s="380" t="n">
        <v>46556.125</v>
      </c>
      <c r="S856" s="223" t="n">
        <v>1000</v>
      </c>
      <c r="T856" s="0" t="s">
        <v>2132</v>
      </c>
      <c r="U856" s="380" t="n">
        <v>45457.125</v>
      </c>
      <c r="V856" s="380" t="n">
        <v>45464.125</v>
      </c>
      <c r="W856" s="0" t="s">
        <v>2132</v>
      </c>
      <c r="X856" s="0" t="s">
        <v>23859</v>
      </c>
      <c r="Y856" s="0" t="s">
        <v>601</v>
      </c>
      <c r="Z856" s="0" t="s">
        <v>2602</v>
      </c>
      <c r="AA856" s="0" t="s">
        <v>610</v>
      </c>
      <c r="AB856" s="0" t="s">
        <v>17781</v>
      </c>
      <c r="AC856" s="0" t="n">
        <v>10000000</v>
      </c>
      <c r="AD856" s="0" t="n">
        <v>10000000</v>
      </c>
      <c r="AE856" s="0" t="n">
        <v>5</v>
      </c>
      <c r="AF856" s="0" t="n">
        <f aca="false">FALSE()</f>
        <v>0</v>
      </c>
      <c r="AG856" s="0" t="n">
        <f aca="false">TRUE()</f>
        <v>1</v>
      </c>
      <c r="AH856" s="0" t="n">
        <f aca="false">TRUE()</f>
        <v>1</v>
      </c>
      <c r="AI856" s="0" t="n">
        <f aca="false">TRUE()</f>
        <v>1</v>
      </c>
      <c r="AJ856" s="0" t="n">
        <f aca="false">FALSE()</f>
        <v>0</v>
      </c>
      <c r="AK856" s="0" t="n">
        <f aca="false">FALSE()</f>
        <v>0</v>
      </c>
      <c r="AL856" s="0" t="s">
        <v>2129</v>
      </c>
      <c r="AM856" s="0" t="n">
        <f aca="false">TRUE()</f>
        <v>1</v>
      </c>
      <c r="AN856" s="0" t="s">
        <v>23860</v>
      </c>
      <c r="AO856" s="0" t="n">
        <v>1</v>
      </c>
      <c r="AP856" s="0" t="s">
        <v>23861</v>
      </c>
      <c r="AQ856" s="0" t="s">
        <v>23862</v>
      </c>
      <c r="AR856" s="0" t="n">
        <f aca="false">TRUE()</f>
        <v>1</v>
      </c>
      <c r="AS856" s="0" t="n">
        <f aca="false">FALSE()</f>
        <v>0</v>
      </c>
      <c r="AT856" s="0" t="n">
        <f aca="false">FALSE()</f>
        <v>0</v>
      </c>
      <c r="AU856" s="0" t="n">
        <f aca="false">FALSE()</f>
        <v>0</v>
      </c>
      <c r="AV856" s="0" t="n">
        <f aca="false">FALSE()</f>
        <v>0</v>
      </c>
      <c r="AW856" s="0" t="n">
        <f aca="false">TRUE()</f>
        <v>1</v>
      </c>
      <c r="AX856" s="380" t="n">
        <v>45464.625</v>
      </c>
      <c r="AY856" s="380" t="n">
        <v>45464.125</v>
      </c>
      <c r="AZ856" s="0" t="n">
        <v>0</v>
      </c>
      <c r="BA856" s="0" t="s">
        <v>19321</v>
      </c>
      <c r="BB856" s="0" t="n">
        <v>0</v>
      </c>
      <c r="BC856" s="380" t="n">
        <v>25569.125</v>
      </c>
      <c r="BD856" s="0" t="s">
        <v>23857</v>
      </c>
      <c r="BE856" s="0" t="s">
        <v>2170</v>
      </c>
      <c r="BF856" s="0" t="s">
        <v>17868</v>
      </c>
    </row>
    <row r="857" customFormat="false" ht="15" hidden="false" customHeight="false" outlineLevel="0" collapsed="false">
      <c r="A857" s="0" t="s">
        <v>23863</v>
      </c>
      <c r="B857" s="0" t="s">
        <v>23864</v>
      </c>
      <c r="C857" s="0" t="s">
        <v>23863</v>
      </c>
      <c r="D857" s="0" t="s">
        <v>2133</v>
      </c>
      <c r="E857" s="0" t="s">
        <v>23863</v>
      </c>
      <c r="F857" s="0" t="n">
        <v>1</v>
      </c>
      <c r="G857" s="0" t="s">
        <v>434</v>
      </c>
      <c r="H857" s="0" t="s">
        <v>2170</v>
      </c>
      <c r="I857" s="0" t="s">
        <v>2170</v>
      </c>
      <c r="J857" s="0" t="s">
        <v>2170</v>
      </c>
      <c r="K857" s="0" t="s">
        <v>2170</v>
      </c>
      <c r="L857" s="0" t="s">
        <v>2170</v>
      </c>
      <c r="M857" s="0" t="s">
        <v>2170</v>
      </c>
      <c r="N857" s="0" t="n">
        <f aca="false">FALSE()</f>
        <v>0</v>
      </c>
      <c r="O857" s="0" t="s">
        <v>23865</v>
      </c>
      <c r="P857" s="0" t="s">
        <v>17838</v>
      </c>
      <c r="Q857" s="0" t="n">
        <v>2</v>
      </c>
      <c r="R857" s="380" t="n">
        <v>46198.125</v>
      </c>
      <c r="S857" s="223" t="n">
        <v>1000</v>
      </c>
      <c r="T857" s="0" t="s">
        <v>2132</v>
      </c>
      <c r="U857" s="380" t="n">
        <v>43644.125</v>
      </c>
      <c r="V857" s="380" t="n">
        <v>43650.125</v>
      </c>
      <c r="W857" s="0" t="s">
        <v>2132</v>
      </c>
      <c r="X857" s="0" t="s">
        <v>23866</v>
      </c>
      <c r="Y857" s="0" t="s">
        <v>601</v>
      </c>
      <c r="Z857" s="0" t="s">
        <v>2602</v>
      </c>
      <c r="AA857" s="0" t="s">
        <v>2115</v>
      </c>
      <c r="AB857" s="0" t="s">
        <v>17848</v>
      </c>
      <c r="AC857" s="0" t="n">
        <v>30000000</v>
      </c>
      <c r="AD857" s="0" t="n">
        <v>30000000</v>
      </c>
      <c r="AE857" s="0" t="n">
        <v>5</v>
      </c>
      <c r="AF857" s="0" t="n">
        <f aca="false">FALSE()</f>
        <v>0</v>
      </c>
      <c r="AG857" s="0" t="n">
        <f aca="false">TRUE()</f>
        <v>1</v>
      </c>
      <c r="AH857" s="0" t="n">
        <f aca="false">TRUE()</f>
        <v>1</v>
      </c>
      <c r="AI857" s="0" t="n">
        <f aca="false">FALSE()</f>
        <v>0</v>
      </c>
      <c r="AJ857" s="0" t="n">
        <f aca="false">FALSE()</f>
        <v>0</v>
      </c>
      <c r="AK857" s="0" t="n">
        <f aca="false">FALSE()</f>
        <v>0</v>
      </c>
      <c r="AL857" s="0" t="s">
        <v>2129</v>
      </c>
      <c r="AM857" s="0" t="n">
        <f aca="false">TRUE()</f>
        <v>1</v>
      </c>
      <c r="AN857" s="0" t="s">
        <v>23867</v>
      </c>
      <c r="AO857" s="0" t="n">
        <v>1</v>
      </c>
      <c r="AP857" s="0" t="s">
        <v>23868</v>
      </c>
      <c r="AQ857" s="0" t="s">
        <v>23869</v>
      </c>
      <c r="AR857" s="0" t="n">
        <f aca="false">TRUE()</f>
        <v>1</v>
      </c>
      <c r="AS857" s="0" t="n">
        <f aca="false">FALSE()</f>
        <v>0</v>
      </c>
      <c r="AT857" s="0" t="n">
        <f aca="false">FALSE()</f>
        <v>0</v>
      </c>
      <c r="AU857" s="0" t="n">
        <f aca="false">FALSE()</f>
        <v>0</v>
      </c>
      <c r="AV857" s="0" t="n">
        <f aca="false">FALSE()</f>
        <v>0</v>
      </c>
      <c r="AW857" s="0" t="n">
        <f aca="false">TRUE()</f>
        <v>1</v>
      </c>
      <c r="AX857" s="380" t="n">
        <v>43804.4284722222</v>
      </c>
      <c r="AY857" s="380" t="n">
        <v>43804.4166666667</v>
      </c>
      <c r="AZ857" s="0" t="n">
        <v>1</v>
      </c>
      <c r="BA857" s="0" t="s">
        <v>17962</v>
      </c>
      <c r="BB857" s="0" t="n">
        <v>0</v>
      </c>
      <c r="BC857" s="380" t="n">
        <v>25569.125</v>
      </c>
      <c r="BD857" s="0" t="s">
        <v>2170</v>
      </c>
      <c r="BE857" s="0" t="s">
        <v>2170</v>
      </c>
      <c r="BF857" s="0" t="s">
        <v>2118</v>
      </c>
    </row>
    <row r="858" customFormat="false" ht="15" hidden="false" customHeight="false" outlineLevel="0" collapsed="false">
      <c r="A858" s="0" t="s">
        <v>23870</v>
      </c>
      <c r="B858" s="0" t="s">
        <v>23871</v>
      </c>
      <c r="C858" s="0" t="s">
        <v>23870</v>
      </c>
      <c r="D858" s="0" t="s">
        <v>2133</v>
      </c>
      <c r="E858" s="0" t="s">
        <v>23870</v>
      </c>
      <c r="F858" s="0" t="n">
        <v>1</v>
      </c>
      <c r="G858" s="0" t="s">
        <v>434</v>
      </c>
      <c r="H858" s="0" t="s">
        <v>2170</v>
      </c>
      <c r="I858" s="0" t="s">
        <v>2170</v>
      </c>
      <c r="J858" s="0" t="s">
        <v>2170</v>
      </c>
      <c r="K858" s="0" t="s">
        <v>2170</v>
      </c>
      <c r="L858" s="0" t="s">
        <v>2170</v>
      </c>
      <c r="M858" s="0" t="s">
        <v>2170</v>
      </c>
      <c r="N858" s="0" t="n">
        <f aca="false">FALSE()</f>
        <v>0</v>
      </c>
      <c r="O858" s="0" t="s">
        <v>23872</v>
      </c>
      <c r="P858" s="0" t="s">
        <v>17780</v>
      </c>
      <c r="Q858" s="0" t="n">
        <v>12</v>
      </c>
      <c r="R858" s="380" t="n">
        <v>46915.125</v>
      </c>
      <c r="S858" s="223" t="n">
        <v>1000</v>
      </c>
      <c r="T858" s="0" t="s">
        <v>2132</v>
      </c>
      <c r="U858" s="380" t="n">
        <v>45457.125</v>
      </c>
      <c r="V858" s="380" t="n">
        <v>45475.125</v>
      </c>
      <c r="W858" s="0" t="s">
        <v>2132</v>
      </c>
      <c r="X858" s="0" t="s">
        <v>23873</v>
      </c>
      <c r="Y858" s="0" t="s">
        <v>601</v>
      </c>
      <c r="Z858" s="0" t="s">
        <v>2602</v>
      </c>
      <c r="AA858" s="0" t="s">
        <v>610</v>
      </c>
      <c r="AB858" s="0" t="s">
        <v>17781</v>
      </c>
      <c r="AC858" s="0" t="n">
        <v>150000</v>
      </c>
      <c r="AD858" s="0" t="n">
        <v>150000</v>
      </c>
      <c r="AE858" s="0" t="n">
        <v>5</v>
      </c>
      <c r="AF858" s="0" t="n">
        <f aca="false">FALSE()</f>
        <v>0</v>
      </c>
      <c r="AG858" s="0" t="n">
        <f aca="false">TRUE()</f>
        <v>1</v>
      </c>
      <c r="AH858" s="0" t="n">
        <f aca="false">TRUE()</f>
        <v>1</v>
      </c>
      <c r="AI858" s="0" t="n">
        <f aca="false">FALSE()</f>
        <v>0</v>
      </c>
      <c r="AJ858" s="0" t="n">
        <f aca="false">FALSE()</f>
        <v>0</v>
      </c>
      <c r="AK858" s="0" t="n">
        <f aca="false">TRUE()</f>
        <v>1</v>
      </c>
      <c r="AL858" s="0" t="s">
        <v>2129</v>
      </c>
      <c r="AM858" s="0" t="n">
        <f aca="false">TRUE()</f>
        <v>1</v>
      </c>
      <c r="AN858" s="0" t="s">
        <v>23874</v>
      </c>
      <c r="AO858" s="0" t="n">
        <v>1</v>
      </c>
      <c r="AP858" s="0" t="s">
        <v>23875</v>
      </c>
      <c r="AQ858" s="0" t="s">
        <v>23876</v>
      </c>
      <c r="AR858" s="0" t="n">
        <f aca="false">TRUE()</f>
        <v>1</v>
      </c>
      <c r="AS858" s="0" t="n">
        <f aca="false">FALSE()</f>
        <v>0</v>
      </c>
      <c r="AT858" s="0" t="n">
        <f aca="false">FALSE()</f>
        <v>0</v>
      </c>
      <c r="AU858" s="0" t="n">
        <f aca="false">FALSE()</f>
        <v>0</v>
      </c>
      <c r="AV858" s="0" t="n">
        <f aca="false">FALSE()</f>
        <v>0</v>
      </c>
      <c r="AW858" s="0" t="n">
        <f aca="false">TRUE()</f>
        <v>1</v>
      </c>
      <c r="AX858" s="380" t="n">
        <v>45475.6875</v>
      </c>
      <c r="AY858" s="380" t="n">
        <v>45475.125</v>
      </c>
      <c r="AZ858" s="0" t="n">
        <v>0</v>
      </c>
      <c r="BA858" s="0" t="s">
        <v>19184</v>
      </c>
      <c r="BB858" s="0" t="n">
        <v>0</v>
      </c>
      <c r="BC858" s="380" t="n">
        <v>46375.125</v>
      </c>
      <c r="BD858" s="0" t="s">
        <v>2170</v>
      </c>
      <c r="BE858" s="0" t="s">
        <v>2170</v>
      </c>
      <c r="BF858" s="0" t="s">
        <v>604</v>
      </c>
    </row>
    <row r="859" customFormat="false" ht="15" hidden="false" customHeight="false" outlineLevel="0" collapsed="false">
      <c r="A859" s="0" t="s">
        <v>23877</v>
      </c>
      <c r="B859" s="0" t="s">
        <v>23878</v>
      </c>
      <c r="C859" s="0" t="s">
        <v>23877</v>
      </c>
      <c r="D859" s="0" t="s">
        <v>2133</v>
      </c>
      <c r="E859" s="0" t="s">
        <v>23877</v>
      </c>
      <c r="F859" s="0" t="n">
        <v>1</v>
      </c>
      <c r="G859" s="0" t="s">
        <v>434</v>
      </c>
      <c r="H859" s="0" t="s">
        <v>2596</v>
      </c>
      <c r="I859" s="0" t="s">
        <v>2596</v>
      </c>
      <c r="J859" s="0" t="s">
        <v>12506</v>
      </c>
      <c r="K859" s="0" t="s">
        <v>2170</v>
      </c>
      <c r="L859" s="0" t="s">
        <v>12506</v>
      </c>
      <c r="M859" s="0" t="s">
        <v>2170</v>
      </c>
      <c r="N859" s="0" t="n">
        <f aca="false">FALSE()</f>
        <v>0</v>
      </c>
      <c r="O859" s="0" t="s">
        <v>23879</v>
      </c>
      <c r="P859" s="0" t="s">
        <v>17838</v>
      </c>
      <c r="Q859" s="0" t="n">
        <v>2</v>
      </c>
      <c r="R859" s="380" t="n">
        <v>50268.125</v>
      </c>
      <c r="S859" s="223" t="n">
        <v>1000</v>
      </c>
      <c r="T859" s="0" t="s">
        <v>2132</v>
      </c>
      <c r="U859" s="380" t="n">
        <v>44914.125</v>
      </c>
      <c r="V859" s="380" t="n">
        <v>44944.125</v>
      </c>
      <c r="W859" s="0" t="s">
        <v>2132</v>
      </c>
      <c r="X859" s="0" t="s">
        <v>23880</v>
      </c>
      <c r="Y859" s="0" t="s">
        <v>601</v>
      </c>
      <c r="Z859" s="0" t="s">
        <v>2602</v>
      </c>
      <c r="AA859" s="0" t="s">
        <v>2574</v>
      </c>
      <c r="AB859" s="0" t="s">
        <v>17781</v>
      </c>
      <c r="AC859" s="0" t="n">
        <v>903068</v>
      </c>
      <c r="AD859" s="0" t="n">
        <v>1250000</v>
      </c>
      <c r="AE859" s="0" t="n">
        <v>5</v>
      </c>
      <c r="AF859" s="0" t="n">
        <f aca="false">FALSE()</f>
        <v>0</v>
      </c>
      <c r="AG859" s="0" t="n">
        <f aca="false">TRUE()</f>
        <v>1</v>
      </c>
      <c r="AH859" s="0" t="n">
        <f aca="false">TRUE()</f>
        <v>1</v>
      </c>
      <c r="AI859" s="0" t="n">
        <f aca="false">FALSE()</f>
        <v>0</v>
      </c>
      <c r="AJ859" s="0" t="n">
        <f aca="false">FALSE()</f>
        <v>0</v>
      </c>
      <c r="AK859" s="0" t="n">
        <f aca="false">FALSE()</f>
        <v>0</v>
      </c>
      <c r="AL859" s="0" t="s">
        <v>3129</v>
      </c>
      <c r="AM859" s="0" t="n">
        <f aca="false">TRUE()</f>
        <v>1</v>
      </c>
      <c r="AN859" s="0" t="s">
        <v>23881</v>
      </c>
      <c r="AO859" s="0" t="n">
        <v>1</v>
      </c>
      <c r="AP859" s="0" t="s">
        <v>23882</v>
      </c>
      <c r="AQ859" s="0" t="s">
        <v>23883</v>
      </c>
      <c r="AR859" s="0" t="n">
        <f aca="false">TRUE()</f>
        <v>1</v>
      </c>
      <c r="AS859" s="0" t="n">
        <f aca="false">FALSE()</f>
        <v>0</v>
      </c>
      <c r="AT859" s="0" t="n">
        <f aca="false">FALSE()</f>
        <v>0</v>
      </c>
      <c r="AU859" s="0" t="n">
        <f aca="false">FALSE()</f>
        <v>0</v>
      </c>
      <c r="AV859" s="0" t="n">
        <f aca="false">FALSE()</f>
        <v>0</v>
      </c>
      <c r="AW859" s="0" t="n">
        <f aca="false">TRUE()</f>
        <v>1</v>
      </c>
      <c r="AX859" s="380" t="n">
        <v>44953.4208333333</v>
      </c>
      <c r="AY859" s="380" t="n">
        <v>44953.4166666667</v>
      </c>
      <c r="AZ859" s="0" t="n">
        <v>1</v>
      </c>
      <c r="BA859" s="0" t="s">
        <v>7878</v>
      </c>
      <c r="BB859" s="0" t="n">
        <v>1</v>
      </c>
      <c r="BC859" s="380" t="n">
        <v>25569.125</v>
      </c>
      <c r="BD859" s="0" t="s">
        <v>12506</v>
      </c>
      <c r="BE859" s="0" t="s">
        <v>2170</v>
      </c>
      <c r="BF859" s="0" t="s">
        <v>2118</v>
      </c>
    </row>
    <row r="860" customFormat="false" ht="15" hidden="false" customHeight="false" outlineLevel="0" collapsed="false">
      <c r="A860" s="0" t="s">
        <v>23884</v>
      </c>
      <c r="B860" s="0" t="s">
        <v>23885</v>
      </c>
      <c r="C860" s="0" t="s">
        <v>23884</v>
      </c>
      <c r="D860" s="0" t="s">
        <v>2133</v>
      </c>
      <c r="E860" s="0" t="s">
        <v>23884</v>
      </c>
      <c r="F860" s="0" t="n">
        <v>1</v>
      </c>
      <c r="G860" s="0" t="s">
        <v>434</v>
      </c>
      <c r="H860" s="0" t="s">
        <v>2170</v>
      </c>
      <c r="I860" s="0" t="s">
        <v>2170</v>
      </c>
      <c r="J860" s="0" t="s">
        <v>2170</v>
      </c>
      <c r="K860" s="0" t="s">
        <v>2170</v>
      </c>
      <c r="L860" s="0" t="s">
        <v>2170</v>
      </c>
      <c r="M860" s="0" t="s">
        <v>2170</v>
      </c>
      <c r="N860" s="0" t="n">
        <f aca="false">FALSE()</f>
        <v>0</v>
      </c>
      <c r="O860" s="0" t="s">
        <v>23886</v>
      </c>
      <c r="P860" s="0" t="s">
        <v>17780</v>
      </c>
      <c r="Q860" s="0" t="n">
        <v>12</v>
      </c>
      <c r="R860" s="380" t="n">
        <v>46560.125</v>
      </c>
      <c r="S860" s="223" t="n">
        <v>1000</v>
      </c>
      <c r="T860" s="0" t="s">
        <v>2132</v>
      </c>
      <c r="U860" s="380" t="n">
        <v>45833.125</v>
      </c>
      <c r="V860" s="380" t="n">
        <v>45840.125</v>
      </c>
      <c r="W860" s="0" t="s">
        <v>2132</v>
      </c>
      <c r="X860" s="0" t="s">
        <v>23887</v>
      </c>
      <c r="AA860" s="0" t="s">
        <v>2114</v>
      </c>
      <c r="AB860" s="0" t="s">
        <v>17781</v>
      </c>
      <c r="AC860" s="0" t="n">
        <v>1300000</v>
      </c>
      <c r="AD860" s="0" t="n">
        <v>1300000</v>
      </c>
      <c r="AE860" s="0" t="n">
        <v>5</v>
      </c>
      <c r="AF860" s="0" t="n">
        <f aca="false">FALSE()</f>
        <v>0</v>
      </c>
      <c r="AG860" s="0" t="n">
        <f aca="false">TRUE()</f>
        <v>1</v>
      </c>
      <c r="AH860" s="0" t="n">
        <f aca="false">TRUE()</f>
        <v>1</v>
      </c>
      <c r="AI860" s="0" t="n">
        <f aca="false">FALSE()</f>
        <v>0</v>
      </c>
      <c r="AJ860" s="0" t="n">
        <f aca="false">FALSE()</f>
        <v>0</v>
      </c>
      <c r="AK860" s="0" t="n">
        <f aca="false">FALSE()</f>
        <v>0</v>
      </c>
      <c r="AL860" s="0" t="s">
        <v>2129</v>
      </c>
      <c r="AM860" s="0" t="n">
        <f aca="false">TRUE()</f>
        <v>1</v>
      </c>
      <c r="AN860" s="0" t="s">
        <v>23888</v>
      </c>
      <c r="AO860" s="0" t="n">
        <v>1</v>
      </c>
      <c r="AP860" s="0" t="s">
        <v>23889</v>
      </c>
      <c r="AQ860" s="0" t="s">
        <v>23890</v>
      </c>
      <c r="AR860" s="0" t="n">
        <f aca="false">TRUE()</f>
        <v>1</v>
      </c>
      <c r="AS860" s="0" t="n">
        <f aca="false">FALSE()</f>
        <v>0</v>
      </c>
      <c r="AT860" s="0" t="n">
        <f aca="false">FALSE()</f>
        <v>0</v>
      </c>
      <c r="AU860" s="0" t="n">
        <f aca="false">FALSE()</f>
        <v>0</v>
      </c>
      <c r="AV860" s="0" t="n">
        <f aca="false">FALSE()</f>
        <v>0</v>
      </c>
      <c r="AW860" s="0" t="n">
        <f aca="false">TRUE()</f>
        <v>1</v>
      </c>
      <c r="AX860" s="380" t="n">
        <v>45840.6145833333</v>
      </c>
      <c r="AY860" s="380" t="n">
        <v>45840.125</v>
      </c>
      <c r="AZ860" s="0" t="n">
        <v>2</v>
      </c>
      <c r="BA860" s="0" t="s">
        <v>18121</v>
      </c>
      <c r="BB860" s="0" t="n">
        <v>0</v>
      </c>
      <c r="BC860" s="380" t="n">
        <v>25569.125</v>
      </c>
      <c r="BD860" s="0" t="s">
        <v>2170</v>
      </c>
      <c r="BE860" s="0" t="s">
        <v>2170</v>
      </c>
      <c r="BF860" s="0" t="s">
        <v>604</v>
      </c>
    </row>
    <row r="861" customFormat="false" ht="15" hidden="false" customHeight="false" outlineLevel="0" collapsed="false">
      <c r="A861" s="0" t="s">
        <v>23891</v>
      </c>
      <c r="B861" s="0" t="s">
        <v>23892</v>
      </c>
      <c r="C861" s="0" t="s">
        <v>23891</v>
      </c>
      <c r="D861" s="0" t="s">
        <v>2133</v>
      </c>
      <c r="E861" s="0" t="s">
        <v>23891</v>
      </c>
      <c r="F861" s="0" t="n">
        <v>1</v>
      </c>
      <c r="G861" s="0" t="s">
        <v>434</v>
      </c>
      <c r="H861" s="0" t="s">
        <v>2596</v>
      </c>
      <c r="I861" s="0" t="s">
        <v>2596</v>
      </c>
      <c r="J861" s="0" t="s">
        <v>2599</v>
      </c>
      <c r="K861" s="0" t="s">
        <v>2170</v>
      </c>
      <c r="L861" s="0" t="s">
        <v>13583</v>
      </c>
      <c r="M861" s="0" t="s">
        <v>2170</v>
      </c>
      <c r="N861" s="0" t="n">
        <f aca="false">FALSE()</f>
        <v>0</v>
      </c>
      <c r="O861" s="0" t="s">
        <v>23893</v>
      </c>
      <c r="P861" s="0" t="s">
        <v>17780</v>
      </c>
      <c r="Q861" s="0" t="n">
        <v>12</v>
      </c>
      <c r="R861" s="380" t="n">
        <v>46619.125</v>
      </c>
      <c r="S861" s="223" t="n">
        <v>1000</v>
      </c>
      <c r="T861" s="0" t="s">
        <v>2132</v>
      </c>
      <c r="U861" s="380" t="n">
        <v>45534.125</v>
      </c>
      <c r="V861" s="380" t="n">
        <v>45539.125</v>
      </c>
      <c r="W861" s="0" t="s">
        <v>2132</v>
      </c>
      <c r="X861" s="0" t="s">
        <v>23894</v>
      </c>
      <c r="Y861" s="0" t="s">
        <v>601</v>
      </c>
      <c r="Z861" s="0" t="s">
        <v>2602</v>
      </c>
      <c r="AA861" s="0" t="s">
        <v>2115</v>
      </c>
      <c r="AB861" s="0" t="s">
        <v>17781</v>
      </c>
      <c r="AC861" s="0" t="n">
        <v>27000000</v>
      </c>
      <c r="AD861" s="0" t="n">
        <v>27000000</v>
      </c>
      <c r="AE861" s="0" t="n">
        <v>5</v>
      </c>
      <c r="AF861" s="0" t="n">
        <f aca="false">FALSE()</f>
        <v>0</v>
      </c>
      <c r="AG861" s="0" t="n">
        <f aca="false">TRUE()</f>
        <v>1</v>
      </c>
      <c r="AH861" s="0" t="n">
        <f aca="false">TRUE()</f>
        <v>1</v>
      </c>
      <c r="AI861" s="0" t="n">
        <f aca="false">TRUE()</f>
        <v>1</v>
      </c>
      <c r="AJ861" s="0" t="n">
        <f aca="false">FALSE()</f>
        <v>0</v>
      </c>
      <c r="AK861" s="0" t="n">
        <f aca="false">FALSE()</f>
        <v>0</v>
      </c>
      <c r="AL861" s="0" t="s">
        <v>2129</v>
      </c>
      <c r="AM861" s="0" t="n">
        <f aca="false">TRUE()</f>
        <v>1</v>
      </c>
      <c r="AN861" s="0" t="s">
        <v>23895</v>
      </c>
      <c r="AO861" s="0" t="n">
        <v>1</v>
      </c>
      <c r="AP861" s="0" t="s">
        <v>23896</v>
      </c>
      <c r="AQ861" s="0" t="s">
        <v>23897</v>
      </c>
      <c r="AR861" s="0" t="n">
        <f aca="false">TRUE()</f>
        <v>1</v>
      </c>
      <c r="AS861" s="0" t="n">
        <f aca="false">FALSE()</f>
        <v>0</v>
      </c>
      <c r="AT861" s="0" t="n">
        <f aca="false">FALSE()</f>
        <v>0</v>
      </c>
      <c r="AU861" s="0" t="n">
        <f aca="false">FALSE()</f>
        <v>0</v>
      </c>
      <c r="AV861" s="0" t="n">
        <f aca="false">FALSE()</f>
        <v>0</v>
      </c>
      <c r="AW861" s="0" t="n">
        <f aca="false">TRUE()</f>
        <v>1</v>
      </c>
      <c r="AX861" s="380" t="n">
        <v>45539.6256944445</v>
      </c>
      <c r="AY861" s="380" t="n">
        <v>45539.125</v>
      </c>
      <c r="AZ861" s="0" t="n">
        <v>1</v>
      </c>
      <c r="BA861" s="0" t="s">
        <v>23898</v>
      </c>
      <c r="BB861" s="0" t="n">
        <v>0</v>
      </c>
      <c r="BC861" s="380" t="n">
        <v>25569.125</v>
      </c>
      <c r="BD861" s="0" t="s">
        <v>2599</v>
      </c>
      <c r="BE861" s="0" t="s">
        <v>2170</v>
      </c>
      <c r="BF861" s="0" t="s">
        <v>17868</v>
      </c>
    </row>
    <row r="862" customFormat="false" ht="15" hidden="false" customHeight="false" outlineLevel="0" collapsed="false">
      <c r="A862" s="0" t="s">
        <v>23899</v>
      </c>
      <c r="B862" s="0" t="s">
        <v>23900</v>
      </c>
      <c r="C862" s="0" t="s">
        <v>23899</v>
      </c>
      <c r="D862" s="0" t="s">
        <v>2133</v>
      </c>
      <c r="E862" s="0" t="s">
        <v>23899</v>
      </c>
      <c r="F862" s="0" t="n">
        <v>1</v>
      </c>
      <c r="G862" s="0" t="s">
        <v>434</v>
      </c>
      <c r="H862" s="0" t="s">
        <v>2170</v>
      </c>
      <c r="I862" s="0" t="s">
        <v>2170</v>
      </c>
      <c r="J862" s="0" t="s">
        <v>2170</v>
      </c>
      <c r="K862" s="0" t="s">
        <v>2170</v>
      </c>
      <c r="L862" s="0" t="s">
        <v>2170</v>
      </c>
      <c r="M862" s="0" t="s">
        <v>2170</v>
      </c>
      <c r="N862" s="0" t="n">
        <f aca="false">FALSE()</f>
        <v>0</v>
      </c>
      <c r="O862" s="0" t="s">
        <v>23901</v>
      </c>
      <c r="P862" s="0" t="s">
        <v>17838</v>
      </c>
      <c r="Q862" s="0" t="n">
        <v>2</v>
      </c>
      <c r="R862" s="380" t="n">
        <v>46532.125</v>
      </c>
      <c r="S862" s="223" t="n">
        <v>1000</v>
      </c>
      <c r="T862" s="0" t="s">
        <v>2132</v>
      </c>
      <c r="U862" s="380" t="n">
        <v>43958.125</v>
      </c>
      <c r="V862" s="380" t="n">
        <v>43984.125</v>
      </c>
      <c r="W862" s="0" t="s">
        <v>2132</v>
      </c>
      <c r="X862" s="0" t="s">
        <v>18506</v>
      </c>
      <c r="Y862" s="0" t="s">
        <v>601</v>
      </c>
      <c r="Z862" s="0" t="s">
        <v>2602</v>
      </c>
      <c r="AA862" s="0" t="s">
        <v>2574</v>
      </c>
      <c r="AB862" s="0" t="s">
        <v>17781</v>
      </c>
      <c r="AC862" s="0" t="n">
        <v>15000000</v>
      </c>
      <c r="AD862" s="0" t="n">
        <v>15000000</v>
      </c>
      <c r="AE862" s="0" t="n">
        <v>5</v>
      </c>
      <c r="AF862" s="0" t="n">
        <f aca="false">FALSE()</f>
        <v>0</v>
      </c>
      <c r="AG862" s="0" t="n">
        <f aca="false">TRUE()</f>
        <v>1</v>
      </c>
      <c r="AH862" s="0" t="n">
        <f aca="false">TRUE()</f>
        <v>1</v>
      </c>
      <c r="AI862" s="0" t="n">
        <f aca="false">FALSE()</f>
        <v>0</v>
      </c>
      <c r="AJ862" s="0" t="n">
        <f aca="false">FALSE()</f>
        <v>0</v>
      </c>
      <c r="AK862" s="0" t="n">
        <f aca="false">FALSE()</f>
        <v>0</v>
      </c>
      <c r="AL862" s="0" t="s">
        <v>2129</v>
      </c>
      <c r="AM862" s="0" t="n">
        <f aca="false">TRUE()</f>
        <v>1</v>
      </c>
      <c r="AN862" s="0" t="s">
        <v>23902</v>
      </c>
      <c r="AO862" s="0" t="n">
        <v>1</v>
      </c>
      <c r="AP862" s="0" t="s">
        <v>23903</v>
      </c>
      <c r="AQ862" s="0" t="s">
        <v>23904</v>
      </c>
      <c r="AR862" s="0" t="n">
        <f aca="false">TRUE()</f>
        <v>1</v>
      </c>
      <c r="AS862" s="0" t="n">
        <f aca="false">FALSE()</f>
        <v>0</v>
      </c>
      <c r="AT862" s="0" t="n">
        <f aca="false">FALSE()</f>
        <v>0</v>
      </c>
      <c r="AU862" s="0" t="n">
        <f aca="false">FALSE()</f>
        <v>0</v>
      </c>
      <c r="AV862" s="0" t="n">
        <f aca="false">FALSE()</f>
        <v>0</v>
      </c>
      <c r="AW862" s="0" t="n">
        <f aca="false">TRUE()</f>
        <v>1</v>
      </c>
      <c r="AX862" s="380" t="n">
        <v>44005.4409722222</v>
      </c>
      <c r="AY862" s="380" t="n">
        <v>44005.4166666667</v>
      </c>
      <c r="AZ862" s="0" t="n">
        <v>1</v>
      </c>
      <c r="BA862" s="0" t="s">
        <v>7878</v>
      </c>
      <c r="BB862" s="0" t="n">
        <v>0</v>
      </c>
      <c r="BC862" s="380" t="n">
        <v>25569.125</v>
      </c>
      <c r="BD862" s="0" t="s">
        <v>2170</v>
      </c>
      <c r="BE862" s="0" t="s">
        <v>2170</v>
      </c>
      <c r="BF862" s="0" t="s">
        <v>2118</v>
      </c>
    </row>
    <row r="863" customFormat="false" ht="15" hidden="false" customHeight="false" outlineLevel="0" collapsed="false">
      <c r="A863" s="0" t="s">
        <v>23905</v>
      </c>
      <c r="B863" s="0" t="s">
        <v>23906</v>
      </c>
      <c r="C863" s="0" t="s">
        <v>23905</v>
      </c>
      <c r="D863" s="0" t="s">
        <v>2133</v>
      </c>
      <c r="E863" s="0" t="s">
        <v>23905</v>
      </c>
      <c r="F863" s="0" t="n">
        <v>1</v>
      </c>
      <c r="G863" s="0" t="s">
        <v>434</v>
      </c>
      <c r="H863" s="0" t="s">
        <v>2170</v>
      </c>
      <c r="I863" s="0" t="s">
        <v>2170</v>
      </c>
      <c r="J863" s="0" t="s">
        <v>2170</v>
      </c>
      <c r="K863" s="0" t="s">
        <v>2170</v>
      </c>
      <c r="L863" s="0" t="s">
        <v>2170</v>
      </c>
      <c r="M863" s="0" t="s">
        <v>2170</v>
      </c>
      <c r="N863" s="0" t="n">
        <f aca="false">FALSE()</f>
        <v>0</v>
      </c>
      <c r="O863" s="0" t="s">
        <v>23907</v>
      </c>
      <c r="P863" s="0" t="s">
        <v>17780</v>
      </c>
      <c r="Q863" s="0" t="n">
        <v>12</v>
      </c>
      <c r="R863" s="380" t="n">
        <v>47272.125</v>
      </c>
      <c r="S863" s="223" t="n">
        <v>1000</v>
      </c>
      <c r="T863" s="0" t="s">
        <v>2132</v>
      </c>
      <c r="U863" s="380" t="n">
        <v>45819.125</v>
      </c>
      <c r="V863" s="380" t="n">
        <v>45832.125</v>
      </c>
      <c r="W863" s="0" t="s">
        <v>2132</v>
      </c>
      <c r="X863" s="0" t="s">
        <v>23908</v>
      </c>
      <c r="AA863" s="0" t="s">
        <v>2115</v>
      </c>
      <c r="AB863" s="0" t="s">
        <v>17781</v>
      </c>
      <c r="AC863" s="0" t="n">
        <v>1000000</v>
      </c>
      <c r="AD863" s="0" t="n">
        <v>1000000</v>
      </c>
      <c r="AE863" s="0" t="n">
        <v>5</v>
      </c>
      <c r="AF863" s="0" t="n">
        <f aca="false">FALSE()</f>
        <v>0</v>
      </c>
      <c r="AG863" s="0" t="n">
        <f aca="false">TRUE()</f>
        <v>1</v>
      </c>
      <c r="AH863" s="0" t="n">
        <f aca="false">TRUE()</f>
        <v>1</v>
      </c>
      <c r="AI863" s="0" t="n">
        <f aca="false">FALSE()</f>
        <v>0</v>
      </c>
      <c r="AJ863" s="0" t="n">
        <f aca="false">FALSE()</f>
        <v>0</v>
      </c>
      <c r="AK863" s="0" t="n">
        <f aca="false">FALSE()</f>
        <v>0</v>
      </c>
      <c r="AL863" s="0" t="s">
        <v>2129</v>
      </c>
      <c r="AM863" s="0" t="n">
        <f aca="false">TRUE()</f>
        <v>1</v>
      </c>
      <c r="AN863" s="0" t="s">
        <v>23909</v>
      </c>
      <c r="AO863" s="0" t="n">
        <v>1</v>
      </c>
      <c r="AP863" s="0" t="s">
        <v>23910</v>
      </c>
      <c r="AQ863" s="0" t="s">
        <v>23911</v>
      </c>
      <c r="AR863" s="0" t="n">
        <f aca="false">TRUE()</f>
        <v>1</v>
      </c>
      <c r="AS863" s="0" t="n">
        <f aca="false">FALSE()</f>
        <v>0</v>
      </c>
      <c r="AT863" s="0" t="n">
        <f aca="false">FALSE()</f>
        <v>0</v>
      </c>
      <c r="AU863" s="0" t="n">
        <f aca="false">FALSE()</f>
        <v>0</v>
      </c>
      <c r="AV863" s="0" t="n">
        <f aca="false">FALSE()</f>
        <v>0</v>
      </c>
      <c r="AW863" s="0" t="n">
        <f aca="false">TRUE()</f>
        <v>1</v>
      </c>
      <c r="AX863" s="380" t="n">
        <v>45832.6458333333</v>
      </c>
      <c r="AY863" s="380" t="n">
        <v>45832.125</v>
      </c>
      <c r="AZ863" s="0" t="n">
        <v>2</v>
      </c>
      <c r="BA863" s="0" t="s">
        <v>17785</v>
      </c>
      <c r="BB863" s="0" t="n">
        <v>0</v>
      </c>
      <c r="BC863" s="380" t="n">
        <v>25569.125</v>
      </c>
      <c r="BD863" s="0" t="s">
        <v>2170</v>
      </c>
      <c r="BE863" s="0" t="s">
        <v>2170</v>
      </c>
      <c r="BF863" s="0" t="s">
        <v>604</v>
      </c>
    </row>
    <row r="864" customFormat="false" ht="15" hidden="false" customHeight="false" outlineLevel="0" collapsed="false">
      <c r="A864" s="0" t="s">
        <v>23912</v>
      </c>
      <c r="B864" s="0" t="s">
        <v>23913</v>
      </c>
      <c r="C864" s="0" t="s">
        <v>23912</v>
      </c>
      <c r="D864" s="0" t="s">
        <v>2133</v>
      </c>
      <c r="E864" s="0" t="s">
        <v>23912</v>
      </c>
      <c r="F864" s="0" t="n">
        <v>1</v>
      </c>
      <c r="G864" s="0" t="s">
        <v>434</v>
      </c>
      <c r="H864" s="0" t="s">
        <v>2596</v>
      </c>
      <c r="I864" s="0" t="s">
        <v>2596</v>
      </c>
      <c r="J864" s="0" t="s">
        <v>2598</v>
      </c>
      <c r="K864" s="0" t="s">
        <v>2170</v>
      </c>
      <c r="L864" s="0" t="s">
        <v>2600</v>
      </c>
      <c r="M864" s="0" t="s">
        <v>2170</v>
      </c>
      <c r="N864" s="0" t="n">
        <f aca="false">FALSE()</f>
        <v>0</v>
      </c>
      <c r="O864" s="0" t="s">
        <v>23914</v>
      </c>
      <c r="P864" s="0" t="s">
        <v>17780</v>
      </c>
      <c r="Q864" s="0" t="n">
        <v>12</v>
      </c>
      <c r="R864" s="380" t="n">
        <v>46504.125</v>
      </c>
      <c r="S864" s="223" t="n">
        <v>1000</v>
      </c>
      <c r="T864" s="0" t="s">
        <v>2132</v>
      </c>
      <c r="U864" s="380" t="n">
        <v>45782.125</v>
      </c>
      <c r="V864" s="380" t="n">
        <v>45784.125</v>
      </c>
      <c r="W864" s="0" t="s">
        <v>2132</v>
      </c>
      <c r="X864" s="0" t="s">
        <v>23915</v>
      </c>
      <c r="Y864" s="0" t="s">
        <v>601</v>
      </c>
      <c r="Z864" s="0" t="s">
        <v>2602</v>
      </c>
      <c r="AA864" s="0" t="s">
        <v>2574</v>
      </c>
      <c r="AB864" s="0" t="s">
        <v>17781</v>
      </c>
      <c r="AC864" s="0" t="n">
        <v>42500000</v>
      </c>
      <c r="AD864" s="0" t="n">
        <v>42500000</v>
      </c>
      <c r="AE864" s="0" t="n">
        <v>5</v>
      </c>
      <c r="AF864" s="0" t="n">
        <f aca="false">FALSE()</f>
        <v>0</v>
      </c>
      <c r="AG864" s="0" t="n">
        <f aca="false">TRUE()</f>
        <v>1</v>
      </c>
      <c r="AH864" s="0" t="n">
        <f aca="false">TRUE()</f>
        <v>1</v>
      </c>
      <c r="AI864" s="0" t="n">
        <f aca="false">TRUE()</f>
        <v>1</v>
      </c>
      <c r="AJ864" s="0" t="n">
        <f aca="false">FALSE()</f>
        <v>0</v>
      </c>
      <c r="AK864" s="0" t="n">
        <f aca="false">FALSE()</f>
        <v>0</v>
      </c>
      <c r="AL864" s="0" t="s">
        <v>2129</v>
      </c>
      <c r="AM864" s="0" t="n">
        <f aca="false">TRUE()</f>
        <v>1</v>
      </c>
      <c r="AN864" s="0" t="s">
        <v>23916</v>
      </c>
      <c r="AO864" s="0" t="n">
        <v>1</v>
      </c>
      <c r="AP864" s="0" t="s">
        <v>23917</v>
      </c>
      <c r="AQ864" s="0" t="s">
        <v>23918</v>
      </c>
      <c r="AR864" s="0" t="n">
        <f aca="false">TRUE()</f>
        <v>1</v>
      </c>
      <c r="AS864" s="0" t="n">
        <f aca="false">FALSE()</f>
        <v>0</v>
      </c>
      <c r="AT864" s="0" t="n">
        <f aca="false">FALSE()</f>
        <v>0</v>
      </c>
      <c r="AU864" s="0" t="n">
        <f aca="false">FALSE()</f>
        <v>0</v>
      </c>
      <c r="AV864" s="0" t="n">
        <f aca="false">FALSE()</f>
        <v>0</v>
      </c>
      <c r="AW864" s="0" t="n">
        <f aca="false">TRUE()</f>
        <v>1</v>
      </c>
      <c r="AX864" s="380" t="n">
        <v>45784.6145833333</v>
      </c>
      <c r="AY864" s="380" t="n">
        <v>45784.125</v>
      </c>
      <c r="AZ864" s="0" t="n">
        <v>1</v>
      </c>
      <c r="BA864" s="0" t="s">
        <v>8293</v>
      </c>
      <c r="BB864" s="0" t="n">
        <v>0</v>
      </c>
      <c r="BC864" s="380" t="n">
        <v>25569.125</v>
      </c>
      <c r="BD864" s="0" t="s">
        <v>2598</v>
      </c>
      <c r="BE864" s="0" t="s">
        <v>2170</v>
      </c>
      <c r="BF864" s="0" t="s">
        <v>17868</v>
      </c>
    </row>
    <row r="865" customFormat="false" ht="15" hidden="false" customHeight="false" outlineLevel="0" collapsed="false">
      <c r="A865" s="0" t="s">
        <v>23919</v>
      </c>
      <c r="B865" s="0" t="s">
        <v>23920</v>
      </c>
      <c r="C865" s="0" t="s">
        <v>23919</v>
      </c>
      <c r="D865" s="0" t="s">
        <v>2133</v>
      </c>
      <c r="E865" s="0" t="s">
        <v>23919</v>
      </c>
      <c r="F865" s="0" t="n">
        <v>1</v>
      </c>
      <c r="G865" s="0" t="s">
        <v>434</v>
      </c>
      <c r="H865" s="0" t="s">
        <v>2170</v>
      </c>
      <c r="I865" s="0" t="s">
        <v>2170</v>
      </c>
      <c r="J865" s="0" t="s">
        <v>2170</v>
      </c>
      <c r="K865" s="0" t="s">
        <v>2170</v>
      </c>
      <c r="L865" s="0" t="s">
        <v>2170</v>
      </c>
      <c r="M865" s="0" t="s">
        <v>2170</v>
      </c>
      <c r="N865" s="0" t="n">
        <f aca="false">FALSE()</f>
        <v>0</v>
      </c>
      <c r="O865" s="0" t="s">
        <v>23921</v>
      </c>
      <c r="P865" s="0" t="s">
        <v>17780</v>
      </c>
      <c r="Q865" s="0" t="n">
        <v>4</v>
      </c>
      <c r="R865" s="380" t="n">
        <v>46169.125</v>
      </c>
      <c r="S865" s="223" t="n">
        <v>700</v>
      </c>
      <c r="T865" s="0" t="s">
        <v>2132</v>
      </c>
      <c r="U865" s="380" t="n">
        <v>44134.125</v>
      </c>
      <c r="V865" s="380" t="n">
        <v>44159.125</v>
      </c>
      <c r="W865" s="0" t="s">
        <v>2170</v>
      </c>
      <c r="X865" s="0" t="s">
        <v>23922</v>
      </c>
      <c r="Y865" s="0" t="s">
        <v>601</v>
      </c>
      <c r="Z865" s="0" t="s">
        <v>2602</v>
      </c>
      <c r="AA865" s="0" t="s">
        <v>17847</v>
      </c>
      <c r="AB865" s="0" t="s">
        <v>17848</v>
      </c>
      <c r="AC865" s="0" t="n">
        <v>10000000</v>
      </c>
      <c r="AD865" s="0" t="n">
        <v>10000000</v>
      </c>
      <c r="AE865" s="0" t="n">
        <v>5</v>
      </c>
      <c r="AF865" s="0" t="n">
        <f aca="false">FALSE()</f>
        <v>0</v>
      </c>
      <c r="AG865" s="0" t="n">
        <f aca="false">TRUE()</f>
        <v>1</v>
      </c>
      <c r="AH865" s="0" t="n">
        <f aca="false">TRUE()</f>
        <v>1</v>
      </c>
      <c r="AI865" s="0" t="n">
        <f aca="false">FALSE()</f>
        <v>0</v>
      </c>
      <c r="AJ865" s="0" t="n">
        <f aca="false">FALSE()</f>
        <v>0</v>
      </c>
      <c r="AK865" s="0" t="n">
        <f aca="false">TRUE()</f>
        <v>1</v>
      </c>
      <c r="AL865" s="0" t="s">
        <v>2129</v>
      </c>
      <c r="AM865" s="0" t="n">
        <f aca="false">TRUE()</f>
        <v>1</v>
      </c>
      <c r="AN865" s="0" t="s">
        <v>23923</v>
      </c>
      <c r="AO865" s="0" t="n">
        <v>1</v>
      </c>
      <c r="AP865" s="0" t="s">
        <v>23924</v>
      </c>
      <c r="AQ865" s="0" t="s">
        <v>23925</v>
      </c>
      <c r="AR865" s="0" t="n">
        <f aca="false">TRUE()</f>
        <v>1</v>
      </c>
      <c r="AS865" s="0" t="n">
        <f aca="false">FALSE()</f>
        <v>0</v>
      </c>
      <c r="AT865" s="0" t="n">
        <f aca="false">FALSE()</f>
        <v>0</v>
      </c>
      <c r="AU865" s="0" t="n">
        <f aca="false">FALSE()</f>
        <v>0</v>
      </c>
      <c r="AV865" s="0" t="n">
        <f aca="false">FALSE()</f>
        <v>0</v>
      </c>
      <c r="AW865" s="0" t="n">
        <f aca="false">TRUE()</f>
        <v>1</v>
      </c>
      <c r="AX865" s="380" t="n">
        <v>44159.725</v>
      </c>
      <c r="AY865" s="380" t="n">
        <v>44159.4166666667</v>
      </c>
      <c r="AZ865" s="0" t="n">
        <v>1</v>
      </c>
      <c r="BA865" s="0" t="s">
        <v>18319</v>
      </c>
      <c r="BB865" s="0" t="n">
        <v>0</v>
      </c>
      <c r="BC865" s="380" t="n">
        <v>25569.125</v>
      </c>
      <c r="BD865" s="0" t="s">
        <v>2170</v>
      </c>
      <c r="BE865" s="0" t="s">
        <v>2170</v>
      </c>
      <c r="BF865" s="0" t="s">
        <v>2118</v>
      </c>
    </row>
    <row r="866" customFormat="false" ht="15" hidden="false" customHeight="false" outlineLevel="0" collapsed="false">
      <c r="A866" s="0" t="s">
        <v>23926</v>
      </c>
      <c r="B866" s="0" t="s">
        <v>23927</v>
      </c>
      <c r="C866" s="0" t="s">
        <v>23926</v>
      </c>
      <c r="D866" s="0" t="s">
        <v>2133</v>
      </c>
      <c r="E866" s="0" t="s">
        <v>23926</v>
      </c>
      <c r="F866" s="0" t="n">
        <v>1</v>
      </c>
      <c r="G866" s="0" t="s">
        <v>434</v>
      </c>
      <c r="H866" s="0" t="s">
        <v>2170</v>
      </c>
      <c r="I866" s="0" t="s">
        <v>2170</v>
      </c>
      <c r="J866" s="0" t="s">
        <v>2170</v>
      </c>
      <c r="K866" s="0" t="s">
        <v>2170</v>
      </c>
      <c r="L866" s="0" t="s">
        <v>2170</v>
      </c>
      <c r="M866" s="0" t="s">
        <v>2170</v>
      </c>
      <c r="N866" s="0" t="n">
        <f aca="false">FALSE()</f>
        <v>0</v>
      </c>
      <c r="O866" s="0" t="s">
        <v>23928</v>
      </c>
      <c r="P866" s="0" t="s">
        <v>17780</v>
      </c>
      <c r="Q866" s="0" t="n">
        <v>12</v>
      </c>
      <c r="R866" s="380" t="n">
        <v>49010.125</v>
      </c>
      <c r="S866" s="223" t="n">
        <v>1000</v>
      </c>
      <c r="T866" s="0" t="s">
        <v>2132</v>
      </c>
      <c r="U866" s="380" t="n">
        <v>45355.125</v>
      </c>
      <c r="V866" s="380" t="n">
        <v>45380.125</v>
      </c>
      <c r="W866" s="0" t="s">
        <v>2132</v>
      </c>
      <c r="X866" s="0" t="s">
        <v>2170</v>
      </c>
      <c r="Y866" s="0" t="s">
        <v>601</v>
      </c>
      <c r="Z866" s="0" t="s">
        <v>2602</v>
      </c>
      <c r="AA866" s="0" t="s">
        <v>2365</v>
      </c>
      <c r="AB866" s="0" t="s">
        <v>17781</v>
      </c>
      <c r="AC866" s="0" t="n">
        <v>3500000</v>
      </c>
      <c r="AD866" s="0" t="n">
        <v>3500000</v>
      </c>
      <c r="AE866" s="0" t="n">
        <v>5</v>
      </c>
      <c r="AF866" s="0" t="n">
        <f aca="false">FALSE()</f>
        <v>0</v>
      </c>
      <c r="AG866" s="0" t="n">
        <f aca="false">TRUE()</f>
        <v>1</v>
      </c>
      <c r="AH866" s="0" t="n">
        <f aca="false">TRUE()</f>
        <v>1</v>
      </c>
      <c r="AI866" s="0" t="n">
        <f aca="false">FALSE()</f>
        <v>0</v>
      </c>
      <c r="AJ866" s="0" t="n">
        <f aca="false">FALSE()</f>
        <v>0</v>
      </c>
      <c r="AK866" s="0" t="n">
        <f aca="false">FALSE()</f>
        <v>0</v>
      </c>
      <c r="AL866" s="0" t="s">
        <v>2129</v>
      </c>
      <c r="AM866" s="0" t="n">
        <f aca="false">TRUE()</f>
        <v>1</v>
      </c>
      <c r="AN866" s="0" t="s">
        <v>23929</v>
      </c>
      <c r="AO866" s="0" t="n">
        <v>1</v>
      </c>
      <c r="AP866" s="0" t="s">
        <v>23930</v>
      </c>
      <c r="AQ866" s="0" t="s">
        <v>23931</v>
      </c>
      <c r="AR866" s="0" t="n">
        <f aca="false">TRUE()</f>
        <v>1</v>
      </c>
      <c r="AS866" s="0" t="n">
        <f aca="false">FALSE()</f>
        <v>0</v>
      </c>
      <c r="AT866" s="0" t="n">
        <f aca="false">FALSE()</f>
        <v>0</v>
      </c>
      <c r="AU866" s="0" t="n">
        <f aca="false">FALSE()</f>
        <v>0</v>
      </c>
      <c r="AV866" s="0" t="n">
        <f aca="false">FALSE()</f>
        <v>0</v>
      </c>
      <c r="AW866" s="0" t="n">
        <f aca="false">TRUE()</f>
        <v>1</v>
      </c>
      <c r="AX866" s="380" t="n">
        <v>45380.6173611111</v>
      </c>
      <c r="AY866" s="380" t="n">
        <v>45380.125</v>
      </c>
      <c r="AZ866" s="0" t="n">
        <v>1</v>
      </c>
      <c r="BA866" s="0" t="s">
        <v>11250</v>
      </c>
      <c r="BB866" s="0" t="n">
        <v>0</v>
      </c>
      <c r="BC866" s="380" t="n">
        <v>46460.125</v>
      </c>
      <c r="BD866" s="0" t="s">
        <v>2170</v>
      </c>
      <c r="BE866" s="0" t="s">
        <v>2170</v>
      </c>
      <c r="BF866" s="0" t="s">
        <v>604</v>
      </c>
    </row>
    <row r="867" customFormat="false" ht="15" hidden="false" customHeight="false" outlineLevel="0" collapsed="false">
      <c r="A867" s="0" t="s">
        <v>23932</v>
      </c>
      <c r="B867" s="0" t="s">
        <v>23933</v>
      </c>
      <c r="C867" s="0" t="s">
        <v>23932</v>
      </c>
      <c r="D867" s="0" t="s">
        <v>2133</v>
      </c>
      <c r="E867" s="0" t="s">
        <v>23932</v>
      </c>
      <c r="F867" s="0" t="n">
        <v>1</v>
      </c>
      <c r="G867" s="0" t="s">
        <v>434</v>
      </c>
      <c r="H867" s="0" t="s">
        <v>2170</v>
      </c>
      <c r="I867" s="0" t="s">
        <v>2170</v>
      </c>
      <c r="J867" s="0" t="s">
        <v>2170</v>
      </c>
      <c r="K867" s="0" t="s">
        <v>2170</v>
      </c>
      <c r="L867" s="0" t="s">
        <v>2170</v>
      </c>
      <c r="M867" s="0" t="s">
        <v>2170</v>
      </c>
      <c r="N867" s="0" t="n">
        <f aca="false">FALSE()</f>
        <v>0</v>
      </c>
      <c r="O867" s="0" t="s">
        <v>23934</v>
      </c>
      <c r="P867" s="0" t="s">
        <v>17780</v>
      </c>
      <c r="Q867" s="0" t="n">
        <v>4</v>
      </c>
      <c r="R867" s="380" t="n">
        <v>46129.125</v>
      </c>
      <c r="S867" s="223" t="n">
        <v>1000</v>
      </c>
      <c r="T867" s="0" t="s">
        <v>2132</v>
      </c>
      <c r="U867" s="380" t="n">
        <v>45390.125</v>
      </c>
      <c r="V867" s="380" t="n">
        <v>45401.125</v>
      </c>
      <c r="W867" s="0" t="s">
        <v>2132</v>
      </c>
      <c r="X867" s="0" t="s">
        <v>23935</v>
      </c>
      <c r="Y867" s="0" t="s">
        <v>601</v>
      </c>
      <c r="Z867" s="0" t="s">
        <v>2602</v>
      </c>
      <c r="AA867" s="0" t="s">
        <v>2451</v>
      </c>
      <c r="AB867" s="0" t="s">
        <v>17781</v>
      </c>
      <c r="AC867" s="0" t="n">
        <v>1000000</v>
      </c>
      <c r="AD867" s="0" t="n">
        <v>1000000</v>
      </c>
      <c r="AE867" s="0" t="n">
        <v>5</v>
      </c>
      <c r="AF867" s="0" t="n">
        <f aca="false">FALSE()</f>
        <v>0</v>
      </c>
      <c r="AG867" s="0" t="n">
        <f aca="false">TRUE()</f>
        <v>1</v>
      </c>
      <c r="AH867" s="0" t="n">
        <f aca="false">TRUE()</f>
        <v>1</v>
      </c>
      <c r="AI867" s="0" t="n">
        <f aca="false">FALSE()</f>
        <v>0</v>
      </c>
      <c r="AJ867" s="0" t="n">
        <f aca="false">FALSE()</f>
        <v>0</v>
      </c>
      <c r="AK867" s="0" t="n">
        <f aca="false">FALSE()</f>
        <v>0</v>
      </c>
      <c r="AL867" s="0" t="s">
        <v>2129</v>
      </c>
      <c r="AM867" s="0" t="n">
        <f aca="false">TRUE()</f>
        <v>1</v>
      </c>
      <c r="AN867" s="0" t="s">
        <v>23936</v>
      </c>
      <c r="AO867" s="0" t="n">
        <v>1</v>
      </c>
      <c r="AP867" s="0" t="s">
        <v>23937</v>
      </c>
      <c r="AQ867" s="0" t="s">
        <v>23938</v>
      </c>
      <c r="AR867" s="0" t="n">
        <f aca="false">TRUE()</f>
        <v>1</v>
      </c>
      <c r="AS867" s="0" t="n">
        <f aca="false">FALSE()</f>
        <v>0</v>
      </c>
      <c r="AT867" s="0" t="n">
        <f aca="false">FALSE()</f>
        <v>0</v>
      </c>
      <c r="AU867" s="0" t="n">
        <f aca="false">FALSE()</f>
        <v>0</v>
      </c>
      <c r="AV867" s="0" t="n">
        <f aca="false">FALSE()</f>
        <v>0</v>
      </c>
      <c r="AW867" s="0" t="n">
        <f aca="false">TRUE()</f>
        <v>1</v>
      </c>
      <c r="AX867" s="380" t="n">
        <v>45401.6888888889</v>
      </c>
      <c r="AY867" s="380" t="n">
        <v>45401.125</v>
      </c>
      <c r="AZ867" s="0" t="n">
        <v>2</v>
      </c>
      <c r="BA867" s="0" t="s">
        <v>19198</v>
      </c>
      <c r="BB867" s="0" t="n">
        <v>0</v>
      </c>
      <c r="BC867" s="380" t="n">
        <v>25569.125</v>
      </c>
      <c r="BD867" s="0" t="s">
        <v>2170</v>
      </c>
      <c r="BE867" s="0" t="s">
        <v>2170</v>
      </c>
      <c r="BF867" s="0" t="s">
        <v>604</v>
      </c>
    </row>
    <row r="868" customFormat="false" ht="15" hidden="false" customHeight="false" outlineLevel="0" collapsed="false">
      <c r="A868" s="0" t="s">
        <v>23939</v>
      </c>
      <c r="B868" s="0" t="s">
        <v>23940</v>
      </c>
      <c r="C868" s="0" t="s">
        <v>23939</v>
      </c>
      <c r="D868" s="0" t="s">
        <v>2133</v>
      </c>
      <c r="E868" s="0" t="s">
        <v>23939</v>
      </c>
      <c r="F868" s="0" t="n">
        <v>1</v>
      </c>
      <c r="G868" s="0" t="s">
        <v>434</v>
      </c>
      <c r="H868" s="0" t="s">
        <v>2170</v>
      </c>
      <c r="I868" s="0" t="s">
        <v>2170</v>
      </c>
      <c r="J868" s="0" t="s">
        <v>2170</v>
      </c>
      <c r="K868" s="0" t="s">
        <v>2170</v>
      </c>
      <c r="L868" s="0" t="s">
        <v>2170</v>
      </c>
      <c r="M868" s="0" t="s">
        <v>2170</v>
      </c>
      <c r="N868" s="0" t="n">
        <f aca="false">FALSE()</f>
        <v>0</v>
      </c>
      <c r="O868" s="0" t="s">
        <v>23941</v>
      </c>
      <c r="P868" s="0" t="s">
        <v>17838</v>
      </c>
      <c r="Q868" s="0" t="n">
        <v>4</v>
      </c>
      <c r="R868" s="380" t="n">
        <v>49089.125</v>
      </c>
      <c r="S868" s="223" t="n">
        <v>1000</v>
      </c>
      <c r="T868" s="0" t="s">
        <v>2132</v>
      </c>
      <c r="U868" s="380" t="n">
        <v>43622.125</v>
      </c>
      <c r="V868" s="380" t="n">
        <v>43629.125</v>
      </c>
      <c r="W868" s="0" t="s">
        <v>2132</v>
      </c>
      <c r="X868" s="0" t="s">
        <v>23942</v>
      </c>
      <c r="Y868" s="0" t="s">
        <v>601</v>
      </c>
      <c r="Z868" s="0" t="s">
        <v>2602</v>
      </c>
      <c r="AA868" s="0" t="s">
        <v>610</v>
      </c>
      <c r="AB868" s="0" t="s">
        <v>17848</v>
      </c>
      <c r="AC868" s="0" t="n">
        <v>10000000</v>
      </c>
      <c r="AD868" s="0" t="n">
        <v>10000000</v>
      </c>
      <c r="AE868" s="0" t="n">
        <v>5</v>
      </c>
      <c r="AF868" s="0" t="n">
        <f aca="false">FALSE()</f>
        <v>0</v>
      </c>
      <c r="AG868" s="0" t="n">
        <f aca="false">TRUE()</f>
        <v>1</v>
      </c>
      <c r="AH868" s="0" t="n">
        <f aca="false">TRUE()</f>
        <v>1</v>
      </c>
      <c r="AI868" s="0" t="n">
        <f aca="false">FALSE()</f>
        <v>0</v>
      </c>
      <c r="AJ868" s="0" t="n">
        <f aca="false">FALSE()</f>
        <v>0</v>
      </c>
      <c r="AK868" s="0" t="n">
        <f aca="false">FALSE()</f>
        <v>0</v>
      </c>
      <c r="AL868" s="0" t="s">
        <v>2129</v>
      </c>
      <c r="AM868" s="0" t="n">
        <f aca="false">TRUE()</f>
        <v>1</v>
      </c>
      <c r="AN868" s="0" t="s">
        <v>23943</v>
      </c>
      <c r="AO868" s="0" t="n">
        <v>1</v>
      </c>
      <c r="AP868" s="0" t="s">
        <v>23944</v>
      </c>
      <c r="AQ868" s="0" t="s">
        <v>23945</v>
      </c>
      <c r="AR868" s="0" t="n">
        <f aca="false">TRUE()</f>
        <v>1</v>
      </c>
      <c r="AS868" s="0" t="n">
        <f aca="false">FALSE()</f>
        <v>0</v>
      </c>
      <c r="AT868" s="0" t="n">
        <f aca="false">FALSE()</f>
        <v>0</v>
      </c>
      <c r="AU868" s="0" t="n">
        <f aca="false">FALSE()</f>
        <v>0</v>
      </c>
      <c r="AV868" s="0" t="n">
        <f aca="false">FALSE()</f>
        <v>0</v>
      </c>
      <c r="AW868" s="0" t="n">
        <f aca="false">TRUE()</f>
        <v>1</v>
      </c>
      <c r="AX868" s="380" t="n">
        <v>43794.4965277778</v>
      </c>
      <c r="AY868" s="380" t="n">
        <v>43794.4166666667</v>
      </c>
      <c r="AZ868" s="0" t="n">
        <v>2</v>
      </c>
      <c r="BA868" s="0" t="s">
        <v>17892</v>
      </c>
      <c r="BB868" s="0" t="n">
        <v>0</v>
      </c>
      <c r="BC868" s="380" t="n">
        <v>46268.125</v>
      </c>
      <c r="BD868" s="0" t="s">
        <v>2170</v>
      </c>
      <c r="BE868" s="0" t="s">
        <v>2170</v>
      </c>
      <c r="BF868" s="0" t="s">
        <v>2118</v>
      </c>
    </row>
    <row r="869" customFormat="false" ht="15" hidden="false" customHeight="false" outlineLevel="0" collapsed="false">
      <c r="A869" s="0" t="s">
        <v>23946</v>
      </c>
      <c r="B869" s="0" t="s">
        <v>23947</v>
      </c>
      <c r="C869" s="0" t="s">
        <v>23946</v>
      </c>
      <c r="D869" s="0" t="s">
        <v>2133</v>
      </c>
      <c r="E869" s="0" t="s">
        <v>23946</v>
      </c>
      <c r="F869" s="0" t="n">
        <v>1</v>
      </c>
      <c r="G869" s="0" t="s">
        <v>434</v>
      </c>
      <c r="H869" s="0" t="s">
        <v>2170</v>
      </c>
      <c r="I869" s="0" t="s">
        <v>2170</v>
      </c>
      <c r="J869" s="0" t="s">
        <v>2170</v>
      </c>
      <c r="K869" s="0" t="s">
        <v>2170</v>
      </c>
      <c r="L869" s="0" t="s">
        <v>2170</v>
      </c>
      <c r="M869" s="0" t="s">
        <v>2170</v>
      </c>
      <c r="N869" s="0" t="n">
        <f aca="false">FALSE()</f>
        <v>0</v>
      </c>
      <c r="O869" s="0" t="s">
        <v>23948</v>
      </c>
      <c r="P869" s="0" t="s">
        <v>17780</v>
      </c>
      <c r="Q869" s="0" t="n">
        <v>12</v>
      </c>
      <c r="R869" s="380" t="n">
        <v>46641.125</v>
      </c>
      <c r="S869" s="223" t="n">
        <v>1000</v>
      </c>
      <c r="T869" s="0" t="s">
        <v>2132</v>
      </c>
      <c r="U869" s="380" t="n">
        <v>45544.125</v>
      </c>
      <c r="V869" s="380" t="n">
        <v>45561.125</v>
      </c>
      <c r="W869" s="0" t="s">
        <v>2132</v>
      </c>
      <c r="X869" s="0" t="s">
        <v>23949</v>
      </c>
      <c r="Y869" s="0" t="s">
        <v>601</v>
      </c>
      <c r="Z869" s="0" t="s">
        <v>2602</v>
      </c>
      <c r="AA869" s="0" t="s">
        <v>2330</v>
      </c>
      <c r="AB869" s="0" t="s">
        <v>17781</v>
      </c>
      <c r="AC869" s="0" t="n">
        <v>196913</v>
      </c>
      <c r="AD869" s="0" t="n">
        <v>300000</v>
      </c>
      <c r="AE869" s="0" t="n">
        <v>5</v>
      </c>
      <c r="AF869" s="0" t="n">
        <f aca="false">FALSE()</f>
        <v>0</v>
      </c>
      <c r="AG869" s="0" t="n">
        <f aca="false">TRUE()</f>
        <v>1</v>
      </c>
      <c r="AH869" s="0" t="n">
        <f aca="false">TRUE()</f>
        <v>1</v>
      </c>
      <c r="AI869" s="0" t="n">
        <f aca="false">FALSE()</f>
        <v>0</v>
      </c>
      <c r="AJ869" s="0" t="n">
        <f aca="false">FALSE()</f>
        <v>0</v>
      </c>
      <c r="AK869" s="0" t="n">
        <f aca="false">TRUE()</f>
        <v>1</v>
      </c>
      <c r="AL869" s="0" t="s">
        <v>2129</v>
      </c>
      <c r="AM869" s="0" t="n">
        <f aca="false">TRUE()</f>
        <v>1</v>
      </c>
      <c r="AN869" s="0" t="s">
        <v>23950</v>
      </c>
      <c r="AO869" s="0" t="n">
        <v>1</v>
      </c>
      <c r="AP869" s="0" t="s">
        <v>23951</v>
      </c>
      <c r="AQ869" s="0" t="s">
        <v>23952</v>
      </c>
      <c r="AR869" s="0" t="n">
        <f aca="false">TRUE()</f>
        <v>1</v>
      </c>
      <c r="AS869" s="0" t="n">
        <f aca="false">FALSE()</f>
        <v>0</v>
      </c>
      <c r="AT869" s="0" t="n">
        <f aca="false">FALSE()</f>
        <v>0</v>
      </c>
      <c r="AU869" s="0" t="n">
        <f aca="false">FALSE()</f>
        <v>0</v>
      </c>
      <c r="AV869" s="0" t="n">
        <f aca="false">FALSE()</f>
        <v>0</v>
      </c>
      <c r="AW869" s="0" t="n">
        <f aca="false">TRUE()</f>
        <v>1</v>
      </c>
      <c r="AX869" s="380" t="n">
        <v>45561.6875</v>
      </c>
      <c r="AY869" s="380" t="n">
        <v>45561.125</v>
      </c>
      <c r="AZ869" s="0" t="n">
        <v>3</v>
      </c>
      <c r="BA869" s="0" t="s">
        <v>23953</v>
      </c>
      <c r="BB869" s="0" t="n">
        <v>0</v>
      </c>
      <c r="BC869" s="380" t="n">
        <v>46101.125</v>
      </c>
      <c r="BD869" s="0" t="s">
        <v>2170</v>
      </c>
      <c r="BE869" s="0" t="s">
        <v>2170</v>
      </c>
      <c r="BF869" s="0" t="s">
        <v>604</v>
      </c>
    </row>
    <row r="870" customFormat="false" ht="15" hidden="false" customHeight="false" outlineLevel="0" collapsed="false">
      <c r="A870" s="0" t="s">
        <v>23954</v>
      </c>
      <c r="B870" s="0" t="s">
        <v>23955</v>
      </c>
      <c r="C870" s="0" t="s">
        <v>23954</v>
      </c>
      <c r="D870" s="0" t="s">
        <v>2133</v>
      </c>
      <c r="E870" s="0" t="s">
        <v>23954</v>
      </c>
      <c r="F870" s="0" t="n">
        <v>1</v>
      </c>
      <c r="G870" s="0" t="s">
        <v>434</v>
      </c>
      <c r="H870" s="0" t="s">
        <v>2170</v>
      </c>
      <c r="I870" s="0" t="s">
        <v>2170</v>
      </c>
      <c r="J870" s="0" t="s">
        <v>2170</v>
      </c>
      <c r="K870" s="0" t="s">
        <v>2170</v>
      </c>
      <c r="L870" s="0" t="s">
        <v>2170</v>
      </c>
      <c r="M870" s="0" t="s">
        <v>2170</v>
      </c>
      <c r="N870" s="0" t="n">
        <f aca="false">FALSE()</f>
        <v>0</v>
      </c>
      <c r="O870" s="0" t="s">
        <v>23956</v>
      </c>
      <c r="P870" s="0" t="s">
        <v>17780</v>
      </c>
      <c r="Q870" s="0" t="n">
        <v>4</v>
      </c>
      <c r="R870" s="380" t="n">
        <v>46091.125</v>
      </c>
      <c r="S870" s="223" t="n">
        <v>750</v>
      </c>
      <c r="T870" s="0" t="s">
        <v>2132</v>
      </c>
      <c r="U870" s="380" t="n">
        <v>44956.125</v>
      </c>
      <c r="V870" s="380" t="n">
        <v>44999.125</v>
      </c>
      <c r="W870" s="0" t="s">
        <v>2132</v>
      </c>
      <c r="X870" s="0" t="s">
        <v>18199</v>
      </c>
      <c r="Y870" s="0" t="s">
        <v>601</v>
      </c>
      <c r="Z870" s="0" t="s">
        <v>2602</v>
      </c>
      <c r="AA870" s="0" t="s">
        <v>2365</v>
      </c>
      <c r="AB870" s="0" t="s">
        <v>17781</v>
      </c>
      <c r="AC870" s="0" t="n">
        <v>300000</v>
      </c>
      <c r="AD870" s="0" t="n">
        <v>300000</v>
      </c>
      <c r="AE870" s="0" t="n">
        <v>5</v>
      </c>
      <c r="AF870" s="0" t="n">
        <f aca="false">FALSE()</f>
        <v>0</v>
      </c>
      <c r="AG870" s="0" t="n">
        <f aca="false">TRUE()</f>
        <v>1</v>
      </c>
      <c r="AH870" s="0" t="n">
        <f aca="false">TRUE()</f>
        <v>1</v>
      </c>
      <c r="AI870" s="0" t="n">
        <f aca="false">FALSE()</f>
        <v>0</v>
      </c>
      <c r="AJ870" s="0" t="n">
        <f aca="false">FALSE()</f>
        <v>0</v>
      </c>
      <c r="AK870" s="0" t="n">
        <f aca="false">TRUE()</f>
        <v>1</v>
      </c>
      <c r="AL870" s="0" t="s">
        <v>2129</v>
      </c>
      <c r="AM870" s="0" t="n">
        <f aca="false">TRUE()</f>
        <v>1</v>
      </c>
      <c r="AN870" s="0" t="s">
        <v>23957</v>
      </c>
      <c r="AO870" s="0" t="n">
        <v>1</v>
      </c>
      <c r="AP870" s="0" t="s">
        <v>23958</v>
      </c>
      <c r="AQ870" s="0" t="s">
        <v>23959</v>
      </c>
      <c r="AR870" s="0" t="n">
        <f aca="false">TRUE()</f>
        <v>1</v>
      </c>
      <c r="AS870" s="0" t="n">
        <f aca="false">FALSE()</f>
        <v>0</v>
      </c>
      <c r="AT870" s="0" t="n">
        <f aca="false">FALSE()</f>
        <v>0</v>
      </c>
      <c r="AU870" s="0" t="n">
        <f aca="false">FALSE()</f>
        <v>0</v>
      </c>
      <c r="AV870" s="0" t="n">
        <f aca="false">FALSE()</f>
        <v>0</v>
      </c>
      <c r="AW870" s="0" t="n">
        <f aca="false">TRUE()</f>
        <v>1</v>
      </c>
      <c r="AX870" s="380" t="n">
        <v>44999.6875</v>
      </c>
      <c r="AY870" s="380" t="n">
        <v>44999.4166666667</v>
      </c>
      <c r="AZ870" s="0" t="n">
        <v>2</v>
      </c>
      <c r="BA870" s="0" t="s">
        <v>14684</v>
      </c>
      <c r="BB870" s="0" t="n">
        <v>0</v>
      </c>
      <c r="BC870" s="380" t="n">
        <v>25569.125</v>
      </c>
      <c r="BD870" s="0" t="s">
        <v>2170</v>
      </c>
      <c r="BE870" s="0" t="s">
        <v>2170</v>
      </c>
      <c r="BF870" s="0" t="s">
        <v>604</v>
      </c>
    </row>
    <row r="871" customFormat="false" ht="15" hidden="false" customHeight="false" outlineLevel="0" collapsed="false">
      <c r="A871" s="0" t="s">
        <v>23960</v>
      </c>
      <c r="B871" s="0" t="s">
        <v>23961</v>
      </c>
      <c r="C871" s="0" t="s">
        <v>23960</v>
      </c>
      <c r="D871" s="0" t="s">
        <v>2133</v>
      </c>
      <c r="E871" s="0" t="s">
        <v>23960</v>
      </c>
      <c r="F871" s="0" t="n">
        <v>1</v>
      </c>
      <c r="G871" s="0" t="s">
        <v>434</v>
      </c>
      <c r="H871" s="0" t="s">
        <v>2170</v>
      </c>
      <c r="I871" s="0" t="s">
        <v>2170</v>
      </c>
      <c r="J871" s="0" t="s">
        <v>2170</v>
      </c>
      <c r="K871" s="0" t="s">
        <v>2170</v>
      </c>
      <c r="L871" s="0" t="s">
        <v>2170</v>
      </c>
      <c r="M871" s="0" t="s">
        <v>2170</v>
      </c>
      <c r="N871" s="0" t="n">
        <f aca="false">FALSE()</f>
        <v>0</v>
      </c>
      <c r="O871" s="0" t="s">
        <v>23962</v>
      </c>
      <c r="P871" s="0" t="s">
        <v>17780</v>
      </c>
      <c r="Q871" s="0" t="n">
        <v>4</v>
      </c>
      <c r="R871" s="380" t="n">
        <v>46284.125</v>
      </c>
      <c r="S871" s="223" t="n">
        <v>1000</v>
      </c>
      <c r="T871" s="0" t="s">
        <v>2132</v>
      </c>
      <c r="U871" s="380" t="n">
        <v>42625.125</v>
      </c>
      <c r="V871" s="380" t="n">
        <v>42634.125</v>
      </c>
      <c r="W871" s="0" t="s">
        <v>2132</v>
      </c>
      <c r="X871" s="0" t="s">
        <v>23963</v>
      </c>
      <c r="Y871" s="0" t="s">
        <v>601</v>
      </c>
      <c r="Z871" s="0" t="s">
        <v>2602</v>
      </c>
      <c r="AA871" s="0" t="s">
        <v>17847</v>
      </c>
      <c r="AB871" s="0" t="s">
        <v>17848</v>
      </c>
      <c r="AC871" s="0" t="n">
        <v>5000000</v>
      </c>
      <c r="AD871" s="0" t="n">
        <v>5000000</v>
      </c>
      <c r="AE871" s="0" t="n">
        <v>5</v>
      </c>
      <c r="AF871" s="0" t="n">
        <f aca="false">FALSE()</f>
        <v>0</v>
      </c>
      <c r="AG871" s="0" t="n">
        <f aca="false">TRUE()</f>
        <v>1</v>
      </c>
      <c r="AH871" s="0" t="n">
        <f aca="false">TRUE()</f>
        <v>1</v>
      </c>
      <c r="AI871" s="0" t="n">
        <f aca="false">FALSE()</f>
        <v>0</v>
      </c>
      <c r="AJ871" s="0" t="n">
        <f aca="false">FALSE()</f>
        <v>0</v>
      </c>
      <c r="AK871" s="0" t="n">
        <f aca="false">TRUE()</f>
        <v>1</v>
      </c>
      <c r="AL871" s="0" t="s">
        <v>2129</v>
      </c>
      <c r="AM871" s="0" t="n">
        <f aca="false">TRUE()</f>
        <v>1</v>
      </c>
      <c r="AN871" s="0" t="s">
        <v>23964</v>
      </c>
      <c r="AO871" s="0" t="n">
        <v>1</v>
      </c>
      <c r="AP871" s="0" t="s">
        <v>23965</v>
      </c>
      <c r="AQ871" s="0" t="s">
        <v>23966</v>
      </c>
      <c r="AR871" s="0" t="n">
        <f aca="false">TRUE()</f>
        <v>1</v>
      </c>
      <c r="AS871" s="0" t="n">
        <f aca="false">FALSE()</f>
        <v>0</v>
      </c>
      <c r="AT871" s="0" t="n">
        <f aca="false">FALSE()</f>
        <v>0</v>
      </c>
      <c r="AU871" s="0" t="n">
        <f aca="false">FALSE()</f>
        <v>0</v>
      </c>
      <c r="AV871" s="0" t="n">
        <f aca="false">FALSE()</f>
        <v>0</v>
      </c>
      <c r="AW871" s="0" t="n">
        <f aca="false">FALSE()</f>
        <v>0</v>
      </c>
      <c r="AX871" s="380" t="n">
        <v>43173.7916666667</v>
      </c>
      <c r="AY871" s="380" t="n">
        <v>43173.4166666667</v>
      </c>
      <c r="AZ871" s="0" t="n">
        <v>1</v>
      </c>
      <c r="BA871" s="0" t="s">
        <v>23967</v>
      </c>
      <c r="BB871" s="0" t="n">
        <v>0</v>
      </c>
      <c r="BC871" s="380" t="n">
        <v>25569.125</v>
      </c>
      <c r="BD871" s="0" t="s">
        <v>2170</v>
      </c>
      <c r="BE871" s="0" t="s">
        <v>2170</v>
      </c>
      <c r="BF871" s="0" t="s">
        <v>2118</v>
      </c>
    </row>
    <row r="872" customFormat="false" ht="15" hidden="false" customHeight="false" outlineLevel="0" collapsed="false">
      <c r="A872" s="0" t="s">
        <v>23968</v>
      </c>
      <c r="B872" s="0" t="s">
        <v>23969</v>
      </c>
      <c r="C872" s="0" t="s">
        <v>23968</v>
      </c>
      <c r="D872" s="0" t="s">
        <v>2133</v>
      </c>
      <c r="E872" s="0" t="s">
        <v>23968</v>
      </c>
      <c r="F872" s="0" t="n">
        <v>1</v>
      </c>
      <c r="G872" s="0" t="s">
        <v>434</v>
      </c>
      <c r="H872" s="0" t="s">
        <v>2170</v>
      </c>
      <c r="I872" s="0" t="s">
        <v>2170</v>
      </c>
      <c r="J872" s="0" t="s">
        <v>2170</v>
      </c>
      <c r="K872" s="0" t="s">
        <v>2170</v>
      </c>
      <c r="L872" s="0" t="s">
        <v>2170</v>
      </c>
      <c r="M872" s="0" t="s">
        <v>2170</v>
      </c>
      <c r="N872" s="0" t="n">
        <f aca="false">FALSE()</f>
        <v>0</v>
      </c>
      <c r="O872" s="0" t="s">
        <v>23970</v>
      </c>
      <c r="P872" s="0" t="s">
        <v>17780</v>
      </c>
      <c r="Q872" s="0" t="n">
        <v>12</v>
      </c>
      <c r="R872" s="380" t="n">
        <v>46114.125</v>
      </c>
      <c r="S872" s="223" t="n">
        <v>1000</v>
      </c>
      <c r="T872" s="0" t="s">
        <v>2132</v>
      </c>
      <c r="U872" s="380" t="n">
        <v>45390.125</v>
      </c>
      <c r="V872" s="380" t="n">
        <v>45394.125</v>
      </c>
      <c r="W872" s="0" t="s">
        <v>2132</v>
      </c>
      <c r="X872" s="0" t="s">
        <v>20215</v>
      </c>
      <c r="Y872" s="0" t="s">
        <v>601</v>
      </c>
      <c r="Z872" s="0" t="s">
        <v>2602</v>
      </c>
      <c r="AA872" s="0" t="s">
        <v>2116</v>
      </c>
      <c r="AB872" s="0" t="s">
        <v>17781</v>
      </c>
      <c r="AC872" s="0" t="n">
        <v>4000000</v>
      </c>
      <c r="AD872" s="0" t="n">
        <v>4000000</v>
      </c>
      <c r="AE872" s="0" t="n">
        <v>5</v>
      </c>
      <c r="AF872" s="0" t="n">
        <f aca="false">FALSE()</f>
        <v>0</v>
      </c>
      <c r="AG872" s="0" t="n">
        <f aca="false">TRUE()</f>
        <v>1</v>
      </c>
      <c r="AH872" s="0" t="n">
        <f aca="false">TRUE()</f>
        <v>1</v>
      </c>
      <c r="AI872" s="0" t="n">
        <f aca="false">FALSE()</f>
        <v>0</v>
      </c>
      <c r="AJ872" s="0" t="n">
        <f aca="false">FALSE()</f>
        <v>0</v>
      </c>
      <c r="AK872" s="0" t="n">
        <f aca="false">FALSE()</f>
        <v>0</v>
      </c>
      <c r="AL872" s="0" t="s">
        <v>2129</v>
      </c>
      <c r="AM872" s="0" t="n">
        <f aca="false">TRUE()</f>
        <v>1</v>
      </c>
      <c r="AN872" s="0" t="s">
        <v>23971</v>
      </c>
      <c r="AO872" s="0" t="n">
        <v>1</v>
      </c>
      <c r="AP872" s="0" t="s">
        <v>23972</v>
      </c>
      <c r="AQ872" s="0" t="s">
        <v>23973</v>
      </c>
      <c r="AR872" s="0" t="n">
        <f aca="false">TRUE()</f>
        <v>1</v>
      </c>
      <c r="AS872" s="0" t="n">
        <f aca="false">FALSE()</f>
        <v>0</v>
      </c>
      <c r="AT872" s="0" t="n">
        <f aca="false">FALSE()</f>
        <v>0</v>
      </c>
      <c r="AU872" s="0" t="n">
        <f aca="false">FALSE()</f>
        <v>0</v>
      </c>
      <c r="AV872" s="0" t="n">
        <f aca="false">FALSE()</f>
        <v>0</v>
      </c>
      <c r="AW872" s="0" t="n">
        <f aca="false">TRUE()</f>
        <v>1</v>
      </c>
      <c r="AX872" s="380" t="n">
        <v>45394.6145833333</v>
      </c>
      <c r="AY872" s="380" t="n">
        <v>45394.125</v>
      </c>
      <c r="AZ872" s="0" t="n">
        <v>1</v>
      </c>
      <c r="BA872" s="0" t="s">
        <v>19876</v>
      </c>
      <c r="BB872" s="0" t="n">
        <v>0</v>
      </c>
      <c r="BC872" s="380" t="n">
        <v>25569.125</v>
      </c>
      <c r="BD872" s="0" t="s">
        <v>2170</v>
      </c>
      <c r="BE872" s="0" t="s">
        <v>2170</v>
      </c>
      <c r="BF872" s="0" t="s">
        <v>2118</v>
      </c>
    </row>
    <row r="873" customFormat="false" ht="15" hidden="false" customHeight="false" outlineLevel="0" collapsed="false">
      <c r="A873" s="0" t="s">
        <v>23974</v>
      </c>
      <c r="B873" s="0" t="s">
        <v>23975</v>
      </c>
      <c r="C873" s="0" t="s">
        <v>23974</v>
      </c>
      <c r="D873" s="0" t="s">
        <v>2133</v>
      </c>
      <c r="E873" s="0" t="s">
        <v>23974</v>
      </c>
      <c r="F873" s="0" t="n">
        <v>1</v>
      </c>
      <c r="G873" s="0" t="s">
        <v>434</v>
      </c>
      <c r="H873" s="0" t="s">
        <v>2170</v>
      </c>
      <c r="I873" s="0" t="s">
        <v>2170</v>
      </c>
      <c r="J873" s="0" t="s">
        <v>2170</v>
      </c>
      <c r="K873" s="0" t="s">
        <v>2170</v>
      </c>
      <c r="L873" s="0" t="s">
        <v>2170</v>
      </c>
      <c r="M873" s="0" t="s">
        <v>2170</v>
      </c>
      <c r="N873" s="0" t="n">
        <f aca="false">FALSE()</f>
        <v>0</v>
      </c>
      <c r="O873" s="0" t="s">
        <v>23976</v>
      </c>
      <c r="P873" s="0" t="s">
        <v>17780</v>
      </c>
      <c r="Q873" s="0" t="n">
        <v>2</v>
      </c>
      <c r="R873" s="380" t="n">
        <v>46674.125</v>
      </c>
      <c r="S873" s="223" t="n">
        <v>1000</v>
      </c>
      <c r="T873" s="0" t="s">
        <v>2132</v>
      </c>
      <c r="U873" s="380" t="n">
        <v>43032.125</v>
      </c>
      <c r="V873" s="380" t="n">
        <v>43034.125</v>
      </c>
      <c r="W873" s="0" t="s">
        <v>2132</v>
      </c>
      <c r="X873" s="0" t="s">
        <v>23977</v>
      </c>
      <c r="Y873" s="0" t="s">
        <v>601</v>
      </c>
      <c r="Z873" s="0" t="s">
        <v>2602</v>
      </c>
      <c r="AA873" s="0" t="s">
        <v>610</v>
      </c>
      <c r="AB873" s="0" t="s">
        <v>17848</v>
      </c>
      <c r="AC873" s="0" t="n">
        <v>10000000</v>
      </c>
      <c r="AD873" s="0" t="n">
        <v>10000000</v>
      </c>
      <c r="AE873" s="0" t="n">
        <v>5</v>
      </c>
      <c r="AF873" s="0" t="n">
        <f aca="false">FALSE()</f>
        <v>0</v>
      </c>
      <c r="AG873" s="0" t="n">
        <f aca="false">TRUE()</f>
        <v>1</v>
      </c>
      <c r="AH873" s="0" t="n">
        <f aca="false">TRUE()</f>
        <v>1</v>
      </c>
      <c r="AI873" s="0" t="n">
        <f aca="false">FALSE()</f>
        <v>0</v>
      </c>
      <c r="AJ873" s="0" t="n">
        <f aca="false">FALSE()</f>
        <v>0</v>
      </c>
      <c r="AK873" s="0" t="n">
        <f aca="false">FALSE()</f>
        <v>0</v>
      </c>
      <c r="AL873" s="0" t="s">
        <v>2129</v>
      </c>
      <c r="AM873" s="0" t="n">
        <f aca="false">TRUE()</f>
        <v>1</v>
      </c>
      <c r="AN873" s="0" t="s">
        <v>23978</v>
      </c>
      <c r="AO873" s="0" t="n">
        <v>1</v>
      </c>
      <c r="AP873" s="0" t="s">
        <v>23979</v>
      </c>
      <c r="AQ873" s="0" t="s">
        <v>23980</v>
      </c>
      <c r="AR873" s="0" t="n">
        <f aca="false">TRUE()</f>
        <v>1</v>
      </c>
      <c r="AS873" s="0" t="n">
        <f aca="false">FALSE()</f>
        <v>0</v>
      </c>
      <c r="AT873" s="0" t="n">
        <f aca="false">FALSE()</f>
        <v>0</v>
      </c>
      <c r="AU873" s="0" t="n">
        <f aca="false">FALSE()</f>
        <v>0</v>
      </c>
      <c r="AV873" s="0" t="n">
        <f aca="false">FALSE()</f>
        <v>0</v>
      </c>
      <c r="AW873" s="0" t="n">
        <f aca="false">TRUE()</f>
        <v>1</v>
      </c>
      <c r="AX873" s="380" t="n">
        <v>43166.9618055556</v>
      </c>
      <c r="AY873" s="380" t="n">
        <v>43166.4166666667</v>
      </c>
      <c r="AZ873" s="0" t="n">
        <v>2</v>
      </c>
      <c r="BA873" s="0" t="s">
        <v>23553</v>
      </c>
      <c r="BB873" s="0" t="n">
        <v>0</v>
      </c>
      <c r="BC873" s="380" t="n">
        <v>46128.125</v>
      </c>
      <c r="BD873" s="0" t="s">
        <v>2170</v>
      </c>
      <c r="BE873" s="0" t="s">
        <v>2170</v>
      </c>
      <c r="BF873" s="0" t="s">
        <v>604</v>
      </c>
    </row>
    <row r="874" customFormat="false" ht="15" hidden="false" customHeight="false" outlineLevel="0" collapsed="false">
      <c r="A874" s="0" t="s">
        <v>23981</v>
      </c>
      <c r="B874" s="0" t="s">
        <v>23982</v>
      </c>
      <c r="C874" s="0" t="s">
        <v>23981</v>
      </c>
      <c r="D874" s="0" t="s">
        <v>2133</v>
      </c>
      <c r="E874" s="0" t="s">
        <v>23981</v>
      </c>
      <c r="F874" s="0" t="n">
        <v>1</v>
      </c>
      <c r="G874" s="0" t="s">
        <v>434</v>
      </c>
      <c r="H874" s="0" t="s">
        <v>2170</v>
      </c>
      <c r="I874" s="0" t="s">
        <v>2170</v>
      </c>
      <c r="J874" s="0" t="s">
        <v>2170</v>
      </c>
      <c r="K874" s="0" t="s">
        <v>2170</v>
      </c>
      <c r="L874" s="0" t="s">
        <v>2170</v>
      </c>
      <c r="M874" s="0" t="s">
        <v>2170</v>
      </c>
      <c r="N874" s="0" t="n">
        <f aca="false">FALSE()</f>
        <v>0</v>
      </c>
      <c r="O874" s="0" t="s">
        <v>23983</v>
      </c>
      <c r="P874" s="0" t="s">
        <v>17780</v>
      </c>
      <c r="Q874" s="0" t="n">
        <v>12</v>
      </c>
      <c r="R874" s="380" t="n">
        <v>46485.125</v>
      </c>
      <c r="S874" s="223" t="n">
        <v>1000</v>
      </c>
      <c r="T874" s="0" t="s">
        <v>2132</v>
      </c>
      <c r="U874" s="380" t="n">
        <v>45758.125</v>
      </c>
      <c r="V874" s="380" t="n">
        <v>45765.125</v>
      </c>
      <c r="W874" s="0" t="s">
        <v>22576</v>
      </c>
      <c r="X874" s="0" t="s">
        <v>23984</v>
      </c>
      <c r="AA874" s="0" t="s">
        <v>2114</v>
      </c>
      <c r="AB874" s="0" t="s">
        <v>17781</v>
      </c>
      <c r="AC874" s="0" t="n">
        <v>2250000</v>
      </c>
      <c r="AD874" s="0" t="n">
        <v>2250000</v>
      </c>
      <c r="AE874" s="0" t="n">
        <v>5</v>
      </c>
      <c r="AF874" s="0" t="n">
        <f aca="false">FALSE()</f>
        <v>0</v>
      </c>
      <c r="AG874" s="0" t="n">
        <f aca="false">TRUE()</f>
        <v>1</v>
      </c>
      <c r="AH874" s="0" t="n">
        <f aca="false">TRUE()</f>
        <v>1</v>
      </c>
      <c r="AI874" s="0" t="n">
        <f aca="false">FALSE()</f>
        <v>0</v>
      </c>
      <c r="AJ874" s="0" t="n">
        <f aca="false">FALSE()</f>
        <v>0</v>
      </c>
      <c r="AK874" s="0" t="n">
        <f aca="false">FALSE()</f>
        <v>0</v>
      </c>
      <c r="AL874" s="0" t="s">
        <v>2129</v>
      </c>
      <c r="AM874" s="0" t="n">
        <f aca="false">TRUE()</f>
        <v>1</v>
      </c>
      <c r="AN874" s="0" t="s">
        <v>23985</v>
      </c>
      <c r="AO874" s="0" t="n">
        <v>1</v>
      </c>
      <c r="AP874" s="0" t="s">
        <v>23986</v>
      </c>
      <c r="AQ874" s="0" t="s">
        <v>23987</v>
      </c>
      <c r="AR874" s="0" t="n">
        <f aca="false">TRUE()</f>
        <v>1</v>
      </c>
      <c r="AS874" s="0" t="n">
        <f aca="false">FALSE()</f>
        <v>0</v>
      </c>
      <c r="AT874" s="0" t="n">
        <f aca="false">FALSE()</f>
        <v>0</v>
      </c>
      <c r="AU874" s="0" t="n">
        <f aca="false">FALSE()</f>
        <v>0</v>
      </c>
      <c r="AV874" s="0" t="n">
        <f aca="false">FALSE()</f>
        <v>0</v>
      </c>
      <c r="AW874" s="0" t="n">
        <f aca="false">TRUE()</f>
        <v>1</v>
      </c>
      <c r="AX874" s="380" t="n">
        <v>45765.6458333333</v>
      </c>
      <c r="AY874" s="380" t="n">
        <v>45765.125</v>
      </c>
      <c r="AZ874" s="0" t="n">
        <v>2</v>
      </c>
      <c r="BA874" s="0" t="s">
        <v>19095</v>
      </c>
      <c r="BB874" s="0" t="n">
        <v>0</v>
      </c>
      <c r="BC874" s="380" t="n">
        <v>25569.125</v>
      </c>
      <c r="BD874" s="0" t="s">
        <v>2170</v>
      </c>
      <c r="BE874" s="0" t="s">
        <v>2170</v>
      </c>
      <c r="BF874" s="0" t="s">
        <v>604</v>
      </c>
    </row>
    <row r="875" customFormat="false" ht="15" hidden="false" customHeight="false" outlineLevel="0" collapsed="false">
      <c r="A875" s="0" t="s">
        <v>23988</v>
      </c>
      <c r="B875" s="0" t="s">
        <v>23989</v>
      </c>
      <c r="C875" s="0" t="s">
        <v>23988</v>
      </c>
      <c r="D875" s="0" t="s">
        <v>2133</v>
      </c>
      <c r="E875" s="0" t="s">
        <v>23988</v>
      </c>
      <c r="F875" s="0" t="n">
        <v>1</v>
      </c>
      <c r="G875" s="0" t="s">
        <v>434</v>
      </c>
      <c r="H875" s="0" t="s">
        <v>2170</v>
      </c>
      <c r="I875" s="0" t="s">
        <v>2170</v>
      </c>
      <c r="J875" s="0" t="s">
        <v>2170</v>
      </c>
      <c r="K875" s="0" t="s">
        <v>2170</v>
      </c>
      <c r="L875" s="0" t="s">
        <v>2170</v>
      </c>
      <c r="M875" s="0" t="s">
        <v>2170</v>
      </c>
      <c r="N875" s="0" t="n">
        <f aca="false">FALSE()</f>
        <v>0</v>
      </c>
      <c r="O875" s="0" t="s">
        <v>23990</v>
      </c>
      <c r="P875" s="0" t="s">
        <v>17780</v>
      </c>
      <c r="Q875" s="0" t="n">
        <v>12</v>
      </c>
      <c r="R875" s="380" t="n">
        <v>46923.125</v>
      </c>
      <c r="S875" s="223" t="n">
        <v>100</v>
      </c>
      <c r="T875" s="0" t="s">
        <v>17929</v>
      </c>
      <c r="U875" s="380" t="n">
        <v>45777.125</v>
      </c>
      <c r="V875" s="380" t="n">
        <v>45813.125</v>
      </c>
      <c r="W875" s="0" t="s">
        <v>17929</v>
      </c>
      <c r="X875" s="0" t="s">
        <v>23991</v>
      </c>
      <c r="Y875" s="0" t="s">
        <v>601</v>
      </c>
      <c r="Z875" s="0" t="s">
        <v>2602</v>
      </c>
      <c r="AA875" s="0" t="s">
        <v>2891</v>
      </c>
      <c r="AB875" s="0" t="s">
        <v>17781</v>
      </c>
      <c r="AC875" s="0" t="n">
        <v>620000</v>
      </c>
      <c r="AD875" s="0" t="n">
        <v>620000</v>
      </c>
      <c r="AE875" s="0" t="n">
        <v>5</v>
      </c>
      <c r="AF875" s="0" t="n">
        <f aca="false">FALSE()</f>
        <v>0</v>
      </c>
      <c r="AG875" s="0" t="n">
        <f aca="false">TRUE()</f>
        <v>1</v>
      </c>
      <c r="AH875" s="0" t="n">
        <f aca="false">TRUE()</f>
        <v>1</v>
      </c>
      <c r="AI875" s="0" t="n">
        <f aca="false">FALSE()</f>
        <v>0</v>
      </c>
      <c r="AJ875" s="0" t="n">
        <f aca="false">FALSE()</f>
        <v>0</v>
      </c>
      <c r="AK875" s="0" t="n">
        <f aca="false">FALSE()</f>
        <v>0</v>
      </c>
      <c r="AL875" s="0" t="s">
        <v>3129</v>
      </c>
      <c r="AM875" s="0" t="n">
        <f aca="false">TRUE()</f>
        <v>1</v>
      </c>
      <c r="AN875" s="0" t="s">
        <v>23992</v>
      </c>
      <c r="AO875" s="0" t="n">
        <v>1</v>
      </c>
      <c r="AP875" s="0" t="s">
        <v>23993</v>
      </c>
      <c r="AQ875" s="0" t="s">
        <v>23994</v>
      </c>
      <c r="AR875" s="0" t="n">
        <f aca="false">TRUE()</f>
        <v>1</v>
      </c>
      <c r="AS875" s="0" t="n">
        <f aca="false">FALSE()</f>
        <v>0</v>
      </c>
      <c r="AT875" s="0" t="n">
        <f aca="false">FALSE()</f>
        <v>0</v>
      </c>
      <c r="AU875" s="0" t="n">
        <f aca="false">FALSE()</f>
        <v>0</v>
      </c>
      <c r="AV875" s="0" t="n">
        <f aca="false">FALSE()</f>
        <v>0</v>
      </c>
      <c r="AW875" s="0" t="n">
        <f aca="false">TRUE()</f>
        <v>1</v>
      </c>
      <c r="AX875" s="380" t="n">
        <v>45813.625</v>
      </c>
      <c r="AY875" s="380" t="n">
        <v>45813.125</v>
      </c>
      <c r="AZ875" s="0" t="n">
        <v>2</v>
      </c>
      <c r="BA875" s="0" t="s">
        <v>23995</v>
      </c>
      <c r="BB875" s="0" t="n">
        <v>1</v>
      </c>
      <c r="BC875" s="380" t="n">
        <v>25569.125</v>
      </c>
      <c r="BD875" s="0" t="s">
        <v>2170</v>
      </c>
      <c r="BE875" s="0" t="s">
        <v>2170</v>
      </c>
      <c r="BF875" s="0" t="s">
        <v>604</v>
      </c>
    </row>
    <row r="876" customFormat="false" ht="15" hidden="false" customHeight="false" outlineLevel="0" collapsed="false">
      <c r="A876" s="0" t="s">
        <v>23996</v>
      </c>
      <c r="B876" s="0" t="s">
        <v>23997</v>
      </c>
      <c r="C876" s="0" t="s">
        <v>23996</v>
      </c>
      <c r="D876" s="0" t="s">
        <v>2133</v>
      </c>
      <c r="E876" s="0" t="s">
        <v>23996</v>
      </c>
      <c r="F876" s="0" t="n">
        <v>1</v>
      </c>
      <c r="G876" s="0" t="s">
        <v>434</v>
      </c>
      <c r="H876" s="0" t="s">
        <v>2170</v>
      </c>
      <c r="I876" s="0" t="s">
        <v>2170</v>
      </c>
      <c r="J876" s="0" t="s">
        <v>2170</v>
      </c>
      <c r="K876" s="0" t="s">
        <v>2170</v>
      </c>
      <c r="L876" s="0" t="s">
        <v>2170</v>
      </c>
      <c r="M876" s="0" t="s">
        <v>2170</v>
      </c>
      <c r="N876" s="0" t="n">
        <f aca="false">FALSE()</f>
        <v>0</v>
      </c>
      <c r="O876" s="0" t="s">
        <v>23998</v>
      </c>
      <c r="P876" s="0" t="s">
        <v>17780</v>
      </c>
      <c r="Q876" s="0" t="n">
        <v>12</v>
      </c>
      <c r="R876" s="380" t="n">
        <v>46828.125</v>
      </c>
      <c r="S876" s="223" t="n">
        <v>1000</v>
      </c>
      <c r="T876" s="0" t="s">
        <v>2132</v>
      </c>
      <c r="U876" s="380" t="n">
        <v>45740.125</v>
      </c>
      <c r="V876" s="380" t="n">
        <v>45748.125</v>
      </c>
      <c r="W876" s="0" t="s">
        <v>2132</v>
      </c>
      <c r="X876" s="0" t="s">
        <v>23022</v>
      </c>
      <c r="Y876" s="0" t="s">
        <v>601</v>
      </c>
      <c r="Z876" s="0" t="s">
        <v>2602</v>
      </c>
      <c r="AA876" s="0" t="s">
        <v>2365</v>
      </c>
      <c r="AB876" s="0" t="s">
        <v>17781</v>
      </c>
      <c r="AC876" s="0" t="n">
        <v>1250000</v>
      </c>
      <c r="AD876" s="0" t="n">
        <v>1250000</v>
      </c>
      <c r="AE876" s="0" t="n">
        <v>5</v>
      </c>
      <c r="AF876" s="0" t="n">
        <f aca="false">FALSE()</f>
        <v>0</v>
      </c>
      <c r="AG876" s="0" t="n">
        <f aca="false">TRUE()</f>
        <v>1</v>
      </c>
      <c r="AH876" s="0" t="n">
        <f aca="false">TRUE()</f>
        <v>1</v>
      </c>
      <c r="AI876" s="0" t="n">
        <f aca="false">FALSE()</f>
        <v>0</v>
      </c>
      <c r="AJ876" s="0" t="n">
        <f aca="false">FALSE()</f>
        <v>0</v>
      </c>
      <c r="AK876" s="0" t="n">
        <f aca="false">FALSE()</f>
        <v>0</v>
      </c>
      <c r="AL876" s="0" t="s">
        <v>2129</v>
      </c>
      <c r="AM876" s="0" t="n">
        <f aca="false">TRUE()</f>
        <v>1</v>
      </c>
      <c r="AN876" s="0" t="s">
        <v>23999</v>
      </c>
      <c r="AO876" s="0" t="n">
        <v>1</v>
      </c>
      <c r="AP876" s="0" t="s">
        <v>24000</v>
      </c>
      <c r="AQ876" s="0" t="s">
        <v>24001</v>
      </c>
      <c r="AR876" s="0" t="n">
        <f aca="false">TRUE()</f>
        <v>1</v>
      </c>
      <c r="AS876" s="0" t="n">
        <f aca="false">FALSE()</f>
        <v>0</v>
      </c>
      <c r="AT876" s="0" t="n">
        <f aca="false">FALSE()</f>
        <v>0</v>
      </c>
      <c r="AU876" s="0" t="n">
        <f aca="false">FALSE()</f>
        <v>0</v>
      </c>
      <c r="AV876" s="0" t="n">
        <f aca="false">FALSE()</f>
        <v>0</v>
      </c>
      <c r="AW876" s="0" t="n">
        <f aca="false">TRUE()</f>
        <v>1</v>
      </c>
      <c r="AX876" s="380" t="n">
        <v>45748.6458333333</v>
      </c>
      <c r="AY876" s="380" t="n">
        <v>45748.125</v>
      </c>
      <c r="AZ876" s="0" t="n">
        <v>3</v>
      </c>
      <c r="BA876" s="0" t="s">
        <v>8482</v>
      </c>
      <c r="BB876" s="0" t="n">
        <v>0</v>
      </c>
      <c r="BC876" s="380" t="n">
        <v>25569.125</v>
      </c>
      <c r="BD876" s="0" t="s">
        <v>2170</v>
      </c>
      <c r="BE876" s="0" t="s">
        <v>2170</v>
      </c>
      <c r="BF876" s="0" t="s">
        <v>604</v>
      </c>
    </row>
    <row r="877" customFormat="false" ht="15" hidden="false" customHeight="false" outlineLevel="0" collapsed="false">
      <c r="A877" s="0" t="s">
        <v>24002</v>
      </c>
      <c r="B877" s="0" t="s">
        <v>24003</v>
      </c>
      <c r="C877" s="0" t="s">
        <v>24002</v>
      </c>
      <c r="D877" s="0" t="s">
        <v>2133</v>
      </c>
      <c r="E877" s="0" t="s">
        <v>24002</v>
      </c>
      <c r="F877" s="0" t="n">
        <v>1</v>
      </c>
      <c r="G877" s="0" t="s">
        <v>434</v>
      </c>
      <c r="H877" s="0" t="s">
        <v>2170</v>
      </c>
      <c r="I877" s="0" t="s">
        <v>2170</v>
      </c>
      <c r="J877" s="0" t="s">
        <v>2170</v>
      </c>
      <c r="K877" s="0" t="s">
        <v>2170</v>
      </c>
      <c r="L877" s="0" t="s">
        <v>2170</v>
      </c>
      <c r="M877" s="0" t="s">
        <v>2170</v>
      </c>
      <c r="N877" s="0" t="n">
        <f aca="false">FALSE()</f>
        <v>0</v>
      </c>
      <c r="O877" s="0" t="s">
        <v>24004</v>
      </c>
      <c r="P877" s="0" t="s">
        <v>17780</v>
      </c>
      <c r="Q877" s="0" t="n">
        <v>12</v>
      </c>
      <c r="R877" s="380" t="n">
        <v>46821.125</v>
      </c>
      <c r="S877" s="223" t="n">
        <v>1000</v>
      </c>
      <c r="T877" s="0" t="s">
        <v>2132</v>
      </c>
      <c r="U877" s="380" t="n">
        <v>45729.125</v>
      </c>
      <c r="V877" s="380" t="n">
        <v>45741.125</v>
      </c>
      <c r="W877" s="0" t="s">
        <v>2132</v>
      </c>
      <c r="X877" s="0" t="s">
        <v>24005</v>
      </c>
      <c r="Y877" s="0" t="s">
        <v>601</v>
      </c>
      <c r="Z877" s="0" t="s">
        <v>2602</v>
      </c>
      <c r="AA877" s="0" t="s">
        <v>2891</v>
      </c>
      <c r="AB877" s="0" t="s">
        <v>17781</v>
      </c>
      <c r="AC877" s="0" t="n">
        <v>180000</v>
      </c>
      <c r="AD877" s="0" t="n">
        <v>180000</v>
      </c>
      <c r="AE877" s="0" t="n">
        <v>5</v>
      </c>
      <c r="AF877" s="0" t="n">
        <f aca="false">FALSE()</f>
        <v>0</v>
      </c>
      <c r="AG877" s="0" t="n">
        <f aca="false">TRUE()</f>
        <v>1</v>
      </c>
      <c r="AH877" s="0" t="n">
        <f aca="false">TRUE()</f>
        <v>1</v>
      </c>
      <c r="AI877" s="0" t="n">
        <f aca="false">FALSE()</f>
        <v>0</v>
      </c>
      <c r="AJ877" s="0" t="n">
        <f aca="false">FALSE()</f>
        <v>0</v>
      </c>
      <c r="AK877" s="0" t="n">
        <f aca="false">FALSE()</f>
        <v>0</v>
      </c>
      <c r="AL877" s="0" t="s">
        <v>2129</v>
      </c>
      <c r="AM877" s="0" t="n">
        <f aca="false">TRUE()</f>
        <v>1</v>
      </c>
      <c r="AN877" s="0" t="s">
        <v>24006</v>
      </c>
      <c r="AO877" s="0" t="n">
        <v>1</v>
      </c>
      <c r="AP877" s="0" t="s">
        <v>24007</v>
      </c>
      <c r="AQ877" s="0" t="s">
        <v>24008</v>
      </c>
      <c r="AR877" s="0" t="n">
        <f aca="false">TRUE()</f>
        <v>1</v>
      </c>
      <c r="AS877" s="0" t="n">
        <f aca="false">FALSE()</f>
        <v>0</v>
      </c>
      <c r="AT877" s="0" t="n">
        <f aca="false">FALSE()</f>
        <v>0</v>
      </c>
      <c r="AU877" s="0" t="n">
        <f aca="false">FALSE()</f>
        <v>0</v>
      </c>
      <c r="AV877" s="0" t="n">
        <f aca="false">FALSE()</f>
        <v>0</v>
      </c>
      <c r="AW877" s="0" t="n">
        <f aca="false">TRUE()</f>
        <v>1</v>
      </c>
      <c r="AX877" s="380" t="n">
        <v>45741.7</v>
      </c>
      <c r="AY877" s="380" t="n">
        <v>45741.125</v>
      </c>
      <c r="AZ877" s="0" t="n">
        <v>3</v>
      </c>
      <c r="BA877" s="0" t="s">
        <v>24009</v>
      </c>
      <c r="BB877" s="0" t="n">
        <v>0</v>
      </c>
      <c r="BC877" s="380" t="n">
        <v>25569.125</v>
      </c>
      <c r="BD877" s="0" t="s">
        <v>2170</v>
      </c>
      <c r="BE877" s="0" t="s">
        <v>2170</v>
      </c>
      <c r="BF877" s="0" t="s">
        <v>604</v>
      </c>
    </row>
    <row r="878" customFormat="false" ht="15" hidden="false" customHeight="false" outlineLevel="0" collapsed="false">
      <c r="A878" s="0" t="s">
        <v>24010</v>
      </c>
      <c r="B878" s="0" t="s">
        <v>24011</v>
      </c>
      <c r="C878" s="0" t="s">
        <v>24010</v>
      </c>
      <c r="D878" s="0" t="s">
        <v>2133</v>
      </c>
      <c r="E878" s="0" t="s">
        <v>24010</v>
      </c>
      <c r="F878" s="0" t="n">
        <v>1</v>
      </c>
      <c r="G878" s="0" t="s">
        <v>434</v>
      </c>
      <c r="H878" s="0" t="s">
        <v>2170</v>
      </c>
      <c r="I878" s="0" t="s">
        <v>2170</v>
      </c>
      <c r="J878" s="0" t="s">
        <v>2170</v>
      </c>
      <c r="K878" s="0" t="s">
        <v>2170</v>
      </c>
      <c r="L878" s="0" t="s">
        <v>2170</v>
      </c>
      <c r="M878" s="0" t="s">
        <v>2170</v>
      </c>
      <c r="N878" s="0" t="n">
        <f aca="false">FALSE()</f>
        <v>0</v>
      </c>
      <c r="O878" s="0" t="s">
        <v>24012</v>
      </c>
      <c r="P878" s="0" t="s">
        <v>17780</v>
      </c>
      <c r="Q878" s="0" t="n">
        <v>12</v>
      </c>
      <c r="R878" s="380" t="n">
        <v>46442.125</v>
      </c>
      <c r="S878" s="223" t="n">
        <v>700</v>
      </c>
      <c r="T878" s="0" t="s">
        <v>2132</v>
      </c>
      <c r="U878" s="380" t="n">
        <v>44231.125</v>
      </c>
      <c r="V878" s="380" t="n">
        <v>44252.125</v>
      </c>
      <c r="W878" s="0" t="s">
        <v>2132</v>
      </c>
      <c r="X878" s="0" t="s">
        <v>24013</v>
      </c>
      <c r="Y878" s="0" t="s">
        <v>601</v>
      </c>
      <c r="Z878" s="0" t="s">
        <v>2602</v>
      </c>
      <c r="AA878" s="0" t="s">
        <v>2365</v>
      </c>
      <c r="AB878" s="0" t="s">
        <v>17781</v>
      </c>
      <c r="AC878" s="0" t="n">
        <v>500000</v>
      </c>
      <c r="AD878" s="0" t="n">
        <v>500000</v>
      </c>
      <c r="AE878" s="0" t="n">
        <v>5</v>
      </c>
      <c r="AF878" s="0" t="n">
        <f aca="false">FALSE()</f>
        <v>0</v>
      </c>
      <c r="AG878" s="0" t="n">
        <f aca="false">TRUE()</f>
        <v>1</v>
      </c>
      <c r="AH878" s="0" t="n">
        <f aca="false">TRUE()</f>
        <v>1</v>
      </c>
      <c r="AI878" s="0" t="n">
        <f aca="false">FALSE()</f>
        <v>0</v>
      </c>
      <c r="AJ878" s="0" t="n">
        <f aca="false">FALSE()</f>
        <v>0</v>
      </c>
      <c r="AK878" s="0" t="n">
        <f aca="false">TRUE()</f>
        <v>1</v>
      </c>
      <c r="AL878" s="0" t="s">
        <v>2129</v>
      </c>
      <c r="AM878" s="0" t="n">
        <f aca="false">TRUE()</f>
        <v>1</v>
      </c>
      <c r="AN878" s="0" t="s">
        <v>24014</v>
      </c>
      <c r="AO878" s="0" t="n">
        <v>1</v>
      </c>
      <c r="AP878" s="0" t="s">
        <v>24015</v>
      </c>
      <c r="AQ878" s="0" t="s">
        <v>24016</v>
      </c>
      <c r="AR878" s="0" t="n">
        <f aca="false">TRUE()</f>
        <v>1</v>
      </c>
      <c r="AS878" s="0" t="n">
        <f aca="false">FALSE()</f>
        <v>0</v>
      </c>
      <c r="AT878" s="0" t="n">
        <f aca="false">FALSE()</f>
        <v>0</v>
      </c>
      <c r="AU878" s="0" t="n">
        <f aca="false">FALSE()</f>
        <v>0</v>
      </c>
      <c r="AV878" s="0" t="n">
        <f aca="false">FALSE()</f>
        <v>0</v>
      </c>
      <c r="AW878" s="0" t="n">
        <f aca="false">TRUE()</f>
        <v>1</v>
      </c>
      <c r="AX878" s="380" t="n">
        <v>44252.6680555556</v>
      </c>
      <c r="AY878" s="380" t="n">
        <v>44252.4166666667</v>
      </c>
      <c r="AZ878" s="0" t="n">
        <v>2</v>
      </c>
      <c r="BA878" s="0" t="s">
        <v>24017</v>
      </c>
      <c r="BB878" s="0" t="n">
        <v>0</v>
      </c>
      <c r="BC878" s="380" t="n">
        <v>46052.125</v>
      </c>
      <c r="BD878" s="0" t="s">
        <v>2170</v>
      </c>
      <c r="BE878" s="0" t="s">
        <v>2170</v>
      </c>
      <c r="BF878" s="0" t="s">
        <v>604</v>
      </c>
    </row>
    <row r="879" customFormat="false" ht="15" hidden="false" customHeight="false" outlineLevel="0" collapsed="false">
      <c r="A879" s="0" t="s">
        <v>24018</v>
      </c>
      <c r="B879" s="0" t="s">
        <v>24019</v>
      </c>
      <c r="C879" s="0" t="s">
        <v>24018</v>
      </c>
      <c r="D879" s="0" t="s">
        <v>18630</v>
      </c>
      <c r="E879" s="0" t="s">
        <v>24018</v>
      </c>
      <c r="F879" s="0" t="n">
        <v>1</v>
      </c>
      <c r="G879" s="0" t="s">
        <v>18631</v>
      </c>
      <c r="H879" s="0" t="s">
        <v>2170</v>
      </c>
      <c r="I879" s="0" t="s">
        <v>2170</v>
      </c>
      <c r="J879" s="0" t="s">
        <v>2170</v>
      </c>
      <c r="K879" s="0" t="s">
        <v>2170</v>
      </c>
      <c r="L879" s="0" t="s">
        <v>2170</v>
      </c>
      <c r="M879" s="0" t="s">
        <v>2170</v>
      </c>
      <c r="N879" s="0" t="n">
        <f aca="false">FALSE()</f>
        <v>0</v>
      </c>
      <c r="O879" s="0" t="s">
        <v>24020</v>
      </c>
      <c r="P879" s="0" t="s">
        <v>17780</v>
      </c>
      <c r="Q879" s="0" t="n">
        <v>2</v>
      </c>
      <c r="R879" s="380" t="n">
        <v>46150.125</v>
      </c>
      <c r="S879" s="223" t="n">
        <v>1000</v>
      </c>
      <c r="T879" s="0" t="s">
        <v>2132</v>
      </c>
      <c r="U879" s="380" t="n">
        <v>45232.125</v>
      </c>
      <c r="V879" s="380" t="n">
        <v>45240.125</v>
      </c>
      <c r="W879" s="0" t="s">
        <v>2132</v>
      </c>
      <c r="X879" s="0" t="s">
        <v>24021</v>
      </c>
      <c r="Y879" s="0" t="s">
        <v>601</v>
      </c>
      <c r="Z879" s="0" t="s">
        <v>2602</v>
      </c>
      <c r="AA879" s="0" t="s">
        <v>2114</v>
      </c>
      <c r="AB879" s="0" t="s">
        <v>17781</v>
      </c>
      <c r="AC879" s="0" t="n">
        <v>600000</v>
      </c>
      <c r="AD879" s="0" t="n">
        <v>600000</v>
      </c>
      <c r="AE879" s="0" t="n">
        <v>5</v>
      </c>
      <c r="AF879" s="0" t="n">
        <f aca="false">FALSE()</f>
        <v>0</v>
      </c>
      <c r="AG879" s="0" t="n">
        <f aca="false">TRUE()</f>
        <v>1</v>
      </c>
      <c r="AH879" s="0" t="n">
        <f aca="false">TRUE()</f>
        <v>1</v>
      </c>
      <c r="AI879" s="0" t="n">
        <f aca="false">FALSE()</f>
        <v>0</v>
      </c>
      <c r="AJ879" s="0" t="n">
        <f aca="false">FALSE()</f>
        <v>0</v>
      </c>
      <c r="AK879" s="0" t="n">
        <f aca="false">FALSE()</f>
        <v>0</v>
      </c>
      <c r="AL879" s="0" t="s">
        <v>3129</v>
      </c>
      <c r="AM879" s="0" t="n">
        <f aca="false">TRUE()</f>
        <v>1</v>
      </c>
      <c r="AN879" s="0" t="s">
        <v>24022</v>
      </c>
      <c r="AO879" s="0" t="n">
        <v>2</v>
      </c>
      <c r="AP879" s="0" t="s">
        <v>24023</v>
      </c>
      <c r="AQ879" s="0" t="s">
        <v>24024</v>
      </c>
      <c r="AR879" s="0" t="n">
        <f aca="false">TRUE()</f>
        <v>1</v>
      </c>
      <c r="AS879" s="0" t="n">
        <f aca="false">FALSE()</f>
        <v>0</v>
      </c>
      <c r="AT879" s="0" t="n">
        <f aca="false">FALSE()</f>
        <v>0</v>
      </c>
      <c r="AU879" s="0" t="n">
        <f aca="false">FALSE()</f>
        <v>0</v>
      </c>
      <c r="AV879" s="0" t="n">
        <f aca="false">FALSE()</f>
        <v>0</v>
      </c>
      <c r="AW879" s="0" t="n">
        <f aca="false">TRUE()</f>
        <v>1</v>
      </c>
      <c r="AX879" s="380" t="n">
        <v>45240.5083333333</v>
      </c>
      <c r="AY879" s="380" t="n">
        <v>45240.4166666667</v>
      </c>
      <c r="AZ879" s="0" t="n">
        <v>1</v>
      </c>
      <c r="BA879" s="0" t="s">
        <v>3533</v>
      </c>
      <c r="BB879" s="0" t="n">
        <v>0</v>
      </c>
      <c r="BC879" s="380" t="n">
        <v>25569.125</v>
      </c>
      <c r="BD879" s="0" t="s">
        <v>2170</v>
      </c>
      <c r="BE879" s="0" t="s">
        <v>2170</v>
      </c>
      <c r="BF879" s="0" t="s">
        <v>2118</v>
      </c>
    </row>
    <row r="880" customFormat="false" ht="15" hidden="false" customHeight="false" outlineLevel="0" collapsed="false">
      <c r="A880" s="0" t="s">
        <v>24025</v>
      </c>
      <c r="B880" s="0" t="s">
        <v>24026</v>
      </c>
      <c r="C880" s="0" t="s">
        <v>24025</v>
      </c>
      <c r="D880" s="0" t="s">
        <v>2133</v>
      </c>
      <c r="E880" s="0" t="s">
        <v>24025</v>
      </c>
      <c r="F880" s="0" t="n">
        <v>1</v>
      </c>
      <c r="G880" s="0" t="s">
        <v>434</v>
      </c>
      <c r="H880" s="0" t="s">
        <v>2170</v>
      </c>
      <c r="I880" s="0" t="s">
        <v>2170</v>
      </c>
      <c r="J880" s="0" t="s">
        <v>2170</v>
      </c>
      <c r="K880" s="0" t="s">
        <v>2170</v>
      </c>
      <c r="L880" s="0" t="s">
        <v>2170</v>
      </c>
      <c r="M880" s="0" t="s">
        <v>2170</v>
      </c>
      <c r="N880" s="0" t="n">
        <f aca="false">FALSE()</f>
        <v>0</v>
      </c>
      <c r="O880" s="0" t="s">
        <v>24027</v>
      </c>
      <c r="P880" s="0" t="s">
        <v>17780</v>
      </c>
      <c r="Q880" s="0" t="n">
        <v>12</v>
      </c>
      <c r="R880" s="380" t="n">
        <v>46490.125</v>
      </c>
      <c r="S880" s="223" t="n">
        <v>1000</v>
      </c>
      <c r="T880" s="0" t="s">
        <v>2132</v>
      </c>
      <c r="U880" s="380" t="n">
        <v>45587.125</v>
      </c>
      <c r="V880" s="380" t="n">
        <v>45590.125</v>
      </c>
      <c r="W880" s="0" t="s">
        <v>2132</v>
      </c>
      <c r="X880" s="0" t="s">
        <v>2170</v>
      </c>
      <c r="Y880" s="0" t="s">
        <v>601</v>
      </c>
      <c r="Z880" s="0" t="s">
        <v>2602</v>
      </c>
      <c r="AA880" s="0" t="s">
        <v>2365</v>
      </c>
      <c r="AB880" s="0" t="s">
        <v>17781</v>
      </c>
      <c r="AC880" s="0" t="n">
        <v>500000</v>
      </c>
      <c r="AD880" s="0" t="n">
        <v>500000</v>
      </c>
      <c r="AE880" s="0" t="n">
        <v>5</v>
      </c>
      <c r="AF880" s="0" t="n">
        <f aca="false">FALSE()</f>
        <v>0</v>
      </c>
      <c r="AG880" s="0" t="n">
        <f aca="false">TRUE()</f>
        <v>1</v>
      </c>
      <c r="AH880" s="0" t="n">
        <f aca="false">TRUE()</f>
        <v>1</v>
      </c>
      <c r="AI880" s="0" t="n">
        <f aca="false">FALSE()</f>
        <v>0</v>
      </c>
      <c r="AJ880" s="0" t="n">
        <f aca="false">FALSE()</f>
        <v>0</v>
      </c>
      <c r="AK880" s="0" t="n">
        <f aca="false">FALSE()</f>
        <v>0</v>
      </c>
      <c r="AL880" s="0" t="s">
        <v>2129</v>
      </c>
      <c r="AM880" s="0" t="n">
        <f aca="false">TRUE()</f>
        <v>1</v>
      </c>
      <c r="AN880" s="0" t="s">
        <v>24028</v>
      </c>
      <c r="AO880" s="0" t="n">
        <v>1</v>
      </c>
      <c r="AP880" s="0" t="s">
        <v>24029</v>
      </c>
      <c r="AQ880" s="0" t="s">
        <v>24030</v>
      </c>
      <c r="AR880" s="0" t="n">
        <f aca="false">TRUE()</f>
        <v>1</v>
      </c>
      <c r="AS880" s="0" t="n">
        <f aca="false">FALSE()</f>
        <v>0</v>
      </c>
      <c r="AT880" s="0" t="n">
        <f aca="false">FALSE()</f>
        <v>0</v>
      </c>
      <c r="AU880" s="0" t="n">
        <f aca="false">FALSE()</f>
        <v>0</v>
      </c>
      <c r="AV880" s="0" t="n">
        <f aca="false">FALSE()</f>
        <v>0</v>
      </c>
      <c r="AW880" s="0" t="n">
        <f aca="false">TRUE()</f>
        <v>1</v>
      </c>
      <c r="AX880" s="380" t="n">
        <v>45590.6159722222</v>
      </c>
      <c r="AY880" s="380" t="n">
        <v>45590.125</v>
      </c>
      <c r="AZ880" s="0" t="n">
        <v>2</v>
      </c>
      <c r="BA880" s="0" t="s">
        <v>6643</v>
      </c>
      <c r="BB880" s="0" t="n">
        <v>0</v>
      </c>
      <c r="BC880" s="380" t="n">
        <v>25569.125</v>
      </c>
      <c r="BD880" s="0" t="s">
        <v>2170</v>
      </c>
      <c r="BE880" s="0" t="s">
        <v>2170</v>
      </c>
      <c r="BF880" s="0" t="s">
        <v>604</v>
      </c>
    </row>
    <row r="881" customFormat="false" ht="15" hidden="false" customHeight="false" outlineLevel="0" collapsed="false">
      <c r="A881" s="0" t="s">
        <v>24031</v>
      </c>
      <c r="B881" s="0" t="s">
        <v>24032</v>
      </c>
      <c r="C881" s="0" t="s">
        <v>24031</v>
      </c>
      <c r="D881" s="0" t="s">
        <v>2133</v>
      </c>
      <c r="E881" s="0" t="s">
        <v>24031</v>
      </c>
      <c r="F881" s="0" t="n">
        <v>1</v>
      </c>
      <c r="G881" s="0" t="s">
        <v>434</v>
      </c>
      <c r="H881" s="0" t="s">
        <v>2170</v>
      </c>
      <c r="I881" s="0" t="s">
        <v>2170</v>
      </c>
      <c r="J881" s="0" t="s">
        <v>2170</v>
      </c>
      <c r="K881" s="0" t="s">
        <v>2170</v>
      </c>
      <c r="L881" s="0" t="s">
        <v>2170</v>
      </c>
      <c r="M881" s="0" t="s">
        <v>2170</v>
      </c>
      <c r="N881" s="0" t="n">
        <f aca="false">FALSE()</f>
        <v>0</v>
      </c>
      <c r="O881" s="0" t="s">
        <v>24033</v>
      </c>
      <c r="P881" s="0" t="s">
        <v>17780</v>
      </c>
      <c r="Q881" s="0" t="n">
        <v>4</v>
      </c>
      <c r="R881" s="380" t="n">
        <v>46093.125</v>
      </c>
      <c r="S881" s="223" t="n">
        <v>1000</v>
      </c>
      <c r="T881" s="0" t="s">
        <v>2132</v>
      </c>
      <c r="U881" s="380" t="n">
        <v>44979.125</v>
      </c>
      <c r="V881" s="380" t="n">
        <v>45001.125</v>
      </c>
      <c r="W881" s="0" t="s">
        <v>2132</v>
      </c>
      <c r="X881" s="0" t="s">
        <v>20099</v>
      </c>
      <c r="Y881" s="0" t="s">
        <v>601</v>
      </c>
      <c r="Z881" s="0" t="s">
        <v>2602</v>
      </c>
      <c r="AA881" s="0" t="s">
        <v>610</v>
      </c>
      <c r="AB881" s="0" t="s">
        <v>17781</v>
      </c>
      <c r="AC881" s="0" t="n">
        <v>500000</v>
      </c>
      <c r="AD881" s="0" t="n">
        <v>500000</v>
      </c>
      <c r="AE881" s="0" t="n">
        <v>5</v>
      </c>
      <c r="AF881" s="0" t="n">
        <f aca="false">FALSE()</f>
        <v>0</v>
      </c>
      <c r="AG881" s="0" t="n">
        <f aca="false">TRUE()</f>
        <v>1</v>
      </c>
      <c r="AH881" s="0" t="n">
        <f aca="false">TRUE()</f>
        <v>1</v>
      </c>
      <c r="AI881" s="0" t="n">
        <f aca="false">FALSE()</f>
        <v>0</v>
      </c>
      <c r="AJ881" s="0" t="n">
        <f aca="false">FALSE()</f>
        <v>0</v>
      </c>
      <c r="AK881" s="0" t="n">
        <f aca="false">FALSE()</f>
        <v>0</v>
      </c>
      <c r="AL881" s="0" t="s">
        <v>2129</v>
      </c>
      <c r="AM881" s="0" t="n">
        <f aca="false">TRUE()</f>
        <v>1</v>
      </c>
      <c r="AN881" s="0" t="s">
        <v>24034</v>
      </c>
      <c r="AO881" s="0" t="n">
        <v>1</v>
      </c>
      <c r="AP881" s="0" t="s">
        <v>24035</v>
      </c>
      <c r="AQ881" s="0" t="s">
        <v>24036</v>
      </c>
      <c r="AR881" s="0" t="n">
        <f aca="false">TRUE()</f>
        <v>1</v>
      </c>
      <c r="AS881" s="0" t="n">
        <f aca="false">FALSE()</f>
        <v>0</v>
      </c>
      <c r="AT881" s="0" t="n">
        <f aca="false">FALSE()</f>
        <v>0</v>
      </c>
      <c r="AU881" s="0" t="n">
        <f aca="false">FALSE()</f>
        <v>0</v>
      </c>
      <c r="AV881" s="0" t="n">
        <f aca="false">FALSE()</f>
        <v>0</v>
      </c>
      <c r="AW881" s="0" t="n">
        <f aca="false">TRUE()</f>
        <v>1</v>
      </c>
      <c r="AX881" s="380" t="n">
        <v>45001.6930555556</v>
      </c>
      <c r="AY881" s="380" t="n">
        <v>45001.4166666667</v>
      </c>
      <c r="AZ881" s="0" t="n">
        <v>3</v>
      </c>
      <c r="BA881" s="0" t="s">
        <v>19750</v>
      </c>
      <c r="BB881" s="0" t="n">
        <v>0</v>
      </c>
      <c r="BC881" s="380" t="n">
        <v>25569.125</v>
      </c>
      <c r="BD881" s="0" t="s">
        <v>2170</v>
      </c>
      <c r="BE881" s="0" t="s">
        <v>2170</v>
      </c>
      <c r="BF881" s="0" t="s">
        <v>604</v>
      </c>
    </row>
    <row r="882" customFormat="false" ht="15" hidden="false" customHeight="false" outlineLevel="0" collapsed="false">
      <c r="A882" s="0" t="s">
        <v>24037</v>
      </c>
      <c r="B882" s="0" t="s">
        <v>24038</v>
      </c>
      <c r="C882" s="0" t="s">
        <v>24039</v>
      </c>
      <c r="D882" s="0" t="s">
        <v>17896</v>
      </c>
      <c r="E882" s="0" t="s">
        <v>24037</v>
      </c>
      <c r="F882" s="0" t="n">
        <v>1</v>
      </c>
      <c r="G882" s="0" t="s">
        <v>434</v>
      </c>
      <c r="H882" s="0" t="s">
        <v>2596</v>
      </c>
      <c r="I882" s="0" t="s">
        <v>2596</v>
      </c>
      <c r="J882" s="0" t="s">
        <v>2599</v>
      </c>
      <c r="K882" s="0" t="s">
        <v>2170</v>
      </c>
      <c r="L882" s="0" t="s">
        <v>13583</v>
      </c>
      <c r="M882" s="0" t="s">
        <v>2170</v>
      </c>
      <c r="N882" s="0" t="n">
        <f aca="false">FALSE()</f>
        <v>0</v>
      </c>
      <c r="O882" s="0" t="s">
        <v>24040</v>
      </c>
      <c r="P882" s="0" t="s">
        <v>17898</v>
      </c>
      <c r="Q882" s="0" t="n">
        <v>2</v>
      </c>
      <c r="R882" s="380" t="n">
        <v>51272.125</v>
      </c>
      <c r="S882" s="223" t="n">
        <v>1000</v>
      </c>
      <c r="T882" s="0" t="s">
        <v>2132</v>
      </c>
      <c r="U882" s="380" t="n">
        <v>45420.125</v>
      </c>
      <c r="V882" s="380" t="n">
        <v>45427.125</v>
      </c>
      <c r="W882" s="0" t="s">
        <v>2170</v>
      </c>
      <c r="X882" s="0" t="s">
        <v>23908</v>
      </c>
      <c r="Y882" s="0" t="s">
        <v>601</v>
      </c>
      <c r="Z882" s="0" t="s">
        <v>2602</v>
      </c>
      <c r="AA882" s="0" t="s">
        <v>600</v>
      </c>
      <c r="AB882" s="0" t="s">
        <v>17848</v>
      </c>
      <c r="AC882" s="0" t="n">
        <v>848680854</v>
      </c>
      <c r="AD882" s="0" t="n">
        <v>750000000</v>
      </c>
      <c r="AE882" s="0" t="n">
        <v>5</v>
      </c>
      <c r="AF882" s="0" t="n">
        <f aca="false">FALSE()</f>
        <v>0</v>
      </c>
      <c r="AG882" s="0" t="n">
        <f aca="false">TRUE()</f>
        <v>1</v>
      </c>
      <c r="AH882" s="0" t="n">
        <f aca="false">TRUE()</f>
        <v>1</v>
      </c>
      <c r="AI882" s="0" t="n">
        <f aca="false">FALSE()</f>
        <v>0</v>
      </c>
      <c r="AJ882" s="0" t="n">
        <f aca="false">FALSE()</f>
        <v>0</v>
      </c>
      <c r="AK882" s="0" t="n">
        <f aca="false">FALSE()</f>
        <v>0</v>
      </c>
      <c r="AL882" s="0" t="s">
        <v>7337</v>
      </c>
      <c r="AM882" s="0" t="n">
        <f aca="false">TRUE()</f>
        <v>1</v>
      </c>
      <c r="AN882" s="0" t="s">
        <v>24041</v>
      </c>
      <c r="AO882" s="0" t="n">
        <v>1</v>
      </c>
      <c r="AP882" s="0" t="s">
        <v>24042</v>
      </c>
      <c r="AQ882" s="0" t="s">
        <v>24043</v>
      </c>
      <c r="AR882" s="0" t="n">
        <f aca="false">TRUE()</f>
        <v>1</v>
      </c>
      <c r="AS882" s="0" t="n">
        <f aca="false">FALSE()</f>
        <v>0</v>
      </c>
      <c r="AT882" s="0" t="n">
        <f aca="false">FALSE()</f>
        <v>0</v>
      </c>
      <c r="AU882" s="0" t="n">
        <f aca="false">FALSE()</f>
        <v>0</v>
      </c>
      <c r="AV882" s="0" t="n">
        <f aca="false">FALSE()</f>
        <v>0</v>
      </c>
      <c r="AW882" s="0" t="n">
        <f aca="false">TRUE()</f>
        <v>1</v>
      </c>
      <c r="AX882" s="380" t="n">
        <v>45477.4159722222</v>
      </c>
      <c r="AY882" s="380" t="n">
        <v>45477.125</v>
      </c>
      <c r="AZ882" s="0" t="n">
        <v>1</v>
      </c>
      <c r="BA882" s="0" t="s">
        <v>17903</v>
      </c>
      <c r="BB882" s="0" t="n">
        <v>0</v>
      </c>
      <c r="BC882" s="380" t="n">
        <v>25569.125</v>
      </c>
      <c r="BD882" s="0" t="s">
        <v>2599</v>
      </c>
      <c r="BE882" s="0" t="s">
        <v>2170</v>
      </c>
      <c r="BF882" s="0" t="s">
        <v>2118</v>
      </c>
    </row>
    <row r="883" customFormat="false" ht="15" hidden="false" customHeight="false" outlineLevel="0" collapsed="false">
      <c r="A883" s="0" t="s">
        <v>24044</v>
      </c>
      <c r="B883" s="0" t="s">
        <v>24045</v>
      </c>
      <c r="C883" s="0" t="s">
        <v>24044</v>
      </c>
      <c r="D883" s="0" t="s">
        <v>2133</v>
      </c>
      <c r="E883" s="0" t="s">
        <v>24044</v>
      </c>
      <c r="F883" s="0" t="n">
        <v>1</v>
      </c>
      <c r="G883" s="0" t="s">
        <v>434</v>
      </c>
      <c r="H883" s="0" t="s">
        <v>2170</v>
      </c>
      <c r="I883" s="0" t="s">
        <v>2170</v>
      </c>
      <c r="J883" s="0" t="s">
        <v>2170</v>
      </c>
      <c r="K883" s="0" t="s">
        <v>2170</v>
      </c>
      <c r="L883" s="0" t="s">
        <v>2170</v>
      </c>
      <c r="M883" s="0" t="s">
        <v>2170</v>
      </c>
      <c r="N883" s="0" t="n">
        <f aca="false">FALSE()</f>
        <v>0</v>
      </c>
      <c r="O883" s="0" t="s">
        <v>24046</v>
      </c>
      <c r="P883" s="0" t="s">
        <v>17780</v>
      </c>
      <c r="Q883" s="0" t="n">
        <v>2</v>
      </c>
      <c r="R883" s="380" t="n">
        <v>46281.125</v>
      </c>
      <c r="S883" s="223" t="n">
        <v>1000</v>
      </c>
      <c r="T883" s="0" t="s">
        <v>2132</v>
      </c>
      <c r="U883" s="380" t="n">
        <v>44273.125</v>
      </c>
      <c r="V883" s="380" t="n">
        <v>44461.125</v>
      </c>
      <c r="W883" s="0" t="s">
        <v>2132</v>
      </c>
      <c r="X883" s="0" t="s">
        <v>24047</v>
      </c>
      <c r="Y883" s="0" t="s">
        <v>601</v>
      </c>
      <c r="Z883" s="0" t="s">
        <v>2602</v>
      </c>
      <c r="AA883" s="0" t="s">
        <v>610</v>
      </c>
      <c r="AB883" s="0" t="s">
        <v>17781</v>
      </c>
      <c r="AC883" s="0" t="n">
        <v>9000000</v>
      </c>
      <c r="AD883" s="0" t="n">
        <v>9000000</v>
      </c>
      <c r="AE883" s="0" t="n">
        <v>5</v>
      </c>
      <c r="AF883" s="0" t="n">
        <f aca="false">FALSE()</f>
        <v>0</v>
      </c>
      <c r="AG883" s="0" t="n">
        <f aca="false">TRUE()</f>
        <v>1</v>
      </c>
      <c r="AH883" s="0" t="n">
        <f aca="false">TRUE()</f>
        <v>1</v>
      </c>
      <c r="AI883" s="0" t="n">
        <f aca="false">FALSE()</f>
        <v>0</v>
      </c>
      <c r="AJ883" s="0" t="n">
        <f aca="false">FALSE()</f>
        <v>0</v>
      </c>
      <c r="AK883" s="0" t="n">
        <f aca="false">FALSE()</f>
        <v>0</v>
      </c>
      <c r="AL883" s="0" t="s">
        <v>2129</v>
      </c>
      <c r="AM883" s="0" t="n">
        <f aca="false">TRUE()</f>
        <v>1</v>
      </c>
      <c r="AN883" s="0" t="s">
        <v>24048</v>
      </c>
      <c r="AO883" s="0" t="n">
        <v>1</v>
      </c>
      <c r="AP883" s="0" t="s">
        <v>24049</v>
      </c>
      <c r="AQ883" s="0" t="s">
        <v>24050</v>
      </c>
      <c r="AR883" s="0" t="n">
        <f aca="false">TRUE()</f>
        <v>1</v>
      </c>
      <c r="AS883" s="0" t="n">
        <f aca="false">TRUE()</f>
        <v>1</v>
      </c>
      <c r="AT883" s="0" t="n">
        <f aca="false">FALSE()</f>
        <v>0</v>
      </c>
      <c r="AU883" s="0" t="n">
        <f aca="false">FALSE()</f>
        <v>0</v>
      </c>
      <c r="AV883" s="0" t="n">
        <f aca="false">FALSE()</f>
        <v>0</v>
      </c>
      <c r="AW883" s="0" t="n">
        <f aca="false">FALSE()</f>
        <v>0</v>
      </c>
      <c r="AX883" s="380" t="n">
        <v>44461.6493055556</v>
      </c>
      <c r="AY883" s="380" t="n">
        <v>44461.4166666667</v>
      </c>
      <c r="AZ883" s="0" t="n">
        <v>1</v>
      </c>
      <c r="BA883" s="0" t="s">
        <v>18244</v>
      </c>
      <c r="BB883" s="0" t="n">
        <v>0</v>
      </c>
      <c r="BC883" s="380" t="n">
        <v>25569.125</v>
      </c>
      <c r="BD883" s="0" t="s">
        <v>2170</v>
      </c>
      <c r="BE883" s="0" t="s">
        <v>2170</v>
      </c>
      <c r="BF883" s="0" t="s">
        <v>2118</v>
      </c>
    </row>
    <row r="884" customFormat="false" ht="15" hidden="false" customHeight="false" outlineLevel="0" collapsed="false">
      <c r="A884" s="0" t="s">
        <v>24051</v>
      </c>
      <c r="B884" s="0" t="s">
        <v>24052</v>
      </c>
      <c r="C884" s="0" t="s">
        <v>24051</v>
      </c>
      <c r="D884" s="0" t="s">
        <v>2133</v>
      </c>
      <c r="E884" s="0" t="s">
        <v>24051</v>
      </c>
      <c r="F884" s="0" t="n">
        <v>1</v>
      </c>
      <c r="G884" s="0" t="s">
        <v>434</v>
      </c>
      <c r="H884" s="0" t="s">
        <v>2170</v>
      </c>
      <c r="I884" s="0" t="s">
        <v>2170</v>
      </c>
      <c r="J884" s="0" t="s">
        <v>2170</v>
      </c>
      <c r="K884" s="0" t="s">
        <v>2170</v>
      </c>
      <c r="L884" s="0" t="s">
        <v>2170</v>
      </c>
      <c r="M884" s="0" t="s">
        <v>2170</v>
      </c>
      <c r="N884" s="0" t="n">
        <f aca="false">FALSE()</f>
        <v>0</v>
      </c>
      <c r="O884" s="0" t="s">
        <v>24053</v>
      </c>
      <c r="P884" s="0" t="s">
        <v>17780</v>
      </c>
      <c r="Q884" s="0" t="n">
        <v>2</v>
      </c>
      <c r="R884" s="380" t="n">
        <v>46077.125</v>
      </c>
      <c r="S884" s="223" t="n">
        <v>1000</v>
      </c>
      <c r="T884" s="0" t="s">
        <v>2132</v>
      </c>
      <c r="U884" s="380" t="n">
        <v>45706.125</v>
      </c>
      <c r="V884" s="380" t="n">
        <v>45712.125</v>
      </c>
      <c r="W884" s="0" t="s">
        <v>2170</v>
      </c>
      <c r="X884" s="0" t="s">
        <v>24054</v>
      </c>
      <c r="AA884" s="0" t="s">
        <v>600</v>
      </c>
      <c r="AB884" s="0" t="s">
        <v>17848</v>
      </c>
      <c r="AC884" s="0" t="n">
        <v>232232</v>
      </c>
      <c r="AD884" s="0" t="n">
        <v>232232</v>
      </c>
      <c r="AE884" s="0" t="n">
        <v>5</v>
      </c>
      <c r="AF884" s="0" t="n">
        <f aca="false">FALSE()</f>
        <v>0</v>
      </c>
      <c r="AG884" s="0" t="n">
        <f aca="false">TRUE()</f>
        <v>1</v>
      </c>
      <c r="AH884" s="0" t="n">
        <f aca="false">TRUE()</f>
        <v>1</v>
      </c>
      <c r="AI884" s="0" t="n">
        <f aca="false">FALSE()</f>
        <v>0</v>
      </c>
      <c r="AJ884" s="0" t="n">
        <f aca="false">FALSE()</f>
        <v>0</v>
      </c>
      <c r="AK884" s="0" t="n">
        <f aca="false">FALSE()</f>
        <v>0</v>
      </c>
      <c r="AL884" s="0" t="s">
        <v>3129</v>
      </c>
      <c r="AM884" s="0" t="n">
        <f aca="false">TRUE()</f>
        <v>1</v>
      </c>
      <c r="AN884" s="0" t="s">
        <v>24055</v>
      </c>
      <c r="AO884" s="0" t="n">
        <v>1</v>
      </c>
      <c r="AP884" s="0" t="s">
        <v>24056</v>
      </c>
      <c r="AQ884" s="0" t="s">
        <v>24057</v>
      </c>
      <c r="AR884" s="0" t="n">
        <f aca="false">FALSE()</f>
        <v>0</v>
      </c>
      <c r="AS884" s="0" t="n">
        <f aca="false">TRUE()</f>
        <v>1</v>
      </c>
      <c r="AT884" s="0" t="n">
        <f aca="false">FALSE()</f>
        <v>0</v>
      </c>
      <c r="AU884" s="0" t="n">
        <f aca="false">FALSE()</f>
        <v>0</v>
      </c>
      <c r="AV884" s="0" t="n">
        <f aca="false">FALSE()</f>
        <v>0</v>
      </c>
      <c r="AW884" s="0" t="n">
        <f aca="false">TRUE()</f>
        <v>1</v>
      </c>
      <c r="AX884" s="380" t="n">
        <v>45727.6979166667</v>
      </c>
      <c r="AY884" s="380" t="n">
        <v>45727.125</v>
      </c>
      <c r="AZ884" s="0" t="n">
        <v>2</v>
      </c>
      <c r="BA884" s="0" t="s">
        <v>18354</v>
      </c>
      <c r="BB884" s="0" t="n">
        <v>1</v>
      </c>
      <c r="BC884" s="380" t="n">
        <v>25569.125</v>
      </c>
      <c r="BD884" s="0" t="s">
        <v>2170</v>
      </c>
      <c r="BE884" s="0" t="s">
        <v>2170</v>
      </c>
      <c r="BF884" s="0" t="s">
        <v>2118</v>
      </c>
    </row>
    <row r="885" customFormat="false" ht="15" hidden="false" customHeight="false" outlineLevel="0" collapsed="false">
      <c r="A885" s="0" t="s">
        <v>24058</v>
      </c>
      <c r="B885" s="0" t="s">
        <v>24059</v>
      </c>
      <c r="C885" s="0" t="s">
        <v>24058</v>
      </c>
      <c r="D885" s="0" t="s">
        <v>2133</v>
      </c>
      <c r="E885" s="0" t="s">
        <v>24058</v>
      </c>
      <c r="F885" s="0" t="n">
        <v>1</v>
      </c>
      <c r="G885" s="0" t="s">
        <v>434</v>
      </c>
      <c r="H885" s="0" t="s">
        <v>2170</v>
      </c>
      <c r="I885" s="0" t="s">
        <v>2170</v>
      </c>
      <c r="J885" s="0" t="s">
        <v>2170</v>
      </c>
      <c r="K885" s="0" t="s">
        <v>2170</v>
      </c>
      <c r="L885" s="0" t="s">
        <v>2170</v>
      </c>
      <c r="M885" s="0" t="s">
        <v>2170</v>
      </c>
      <c r="N885" s="0" t="n">
        <f aca="false">FALSE()</f>
        <v>0</v>
      </c>
      <c r="O885" s="0" t="s">
        <v>24060</v>
      </c>
      <c r="P885" s="0" t="s">
        <v>17780</v>
      </c>
      <c r="Q885" s="0" t="n">
        <v>12</v>
      </c>
      <c r="R885" s="380" t="n">
        <v>46782.125</v>
      </c>
      <c r="S885" s="223" t="n">
        <v>1000</v>
      </c>
      <c r="T885" s="0" t="s">
        <v>2132</v>
      </c>
      <c r="U885" s="380" t="n">
        <v>45463.125</v>
      </c>
      <c r="V885" s="380" t="n">
        <v>45492.125</v>
      </c>
      <c r="W885" s="0" t="s">
        <v>2132</v>
      </c>
      <c r="X885" s="0" t="s">
        <v>24061</v>
      </c>
      <c r="Y885" s="0" t="s">
        <v>601</v>
      </c>
      <c r="Z885" s="0" t="s">
        <v>2602</v>
      </c>
      <c r="AA885" s="0" t="s">
        <v>2574</v>
      </c>
      <c r="AB885" s="0" t="s">
        <v>17781</v>
      </c>
      <c r="AC885" s="0" t="n">
        <v>20000000</v>
      </c>
      <c r="AD885" s="0" t="n">
        <v>20000000</v>
      </c>
      <c r="AE885" s="0" t="n">
        <v>5</v>
      </c>
      <c r="AF885" s="0" t="n">
        <f aca="false">FALSE()</f>
        <v>0</v>
      </c>
      <c r="AG885" s="0" t="n">
        <f aca="false">TRUE()</f>
        <v>1</v>
      </c>
      <c r="AH885" s="0" t="n">
        <f aca="false">TRUE()</f>
        <v>1</v>
      </c>
      <c r="AI885" s="0" t="n">
        <f aca="false">TRUE()</f>
        <v>1</v>
      </c>
      <c r="AJ885" s="0" t="n">
        <f aca="false">FALSE()</f>
        <v>0</v>
      </c>
      <c r="AK885" s="0" t="n">
        <f aca="false">FALSE()</f>
        <v>0</v>
      </c>
      <c r="AL885" s="0" t="s">
        <v>2129</v>
      </c>
      <c r="AM885" s="0" t="n">
        <f aca="false">TRUE()</f>
        <v>1</v>
      </c>
      <c r="AN885" s="0" t="s">
        <v>24062</v>
      </c>
      <c r="AO885" s="0" t="n">
        <v>1</v>
      </c>
      <c r="AP885" s="0" t="s">
        <v>24063</v>
      </c>
      <c r="AQ885" s="0" t="s">
        <v>24064</v>
      </c>
      <c r="AR885" s="0" t="n">
        <f aca="false">TRUE()</f>
        <v>1</v>
      </c>
      <c r="AS885" s="0" t="n">
        <f aca="false">FALSE()</f>
        <v>0</v>
      </c>
      <c r="AT885" s="0" t="n">
        <f aca="false">FALSE()</f>
        <v>0</v>
      </c>
      <c r="AU885" s="0" t="n">
        <f aca="false">FALSE()</f>
        <v>0</v>
      </c>
      <c r="AV885" s="0" t="n">
        <f aca="false">FALSE()</f>
        <v>0</v>
      </c>
      <c r="AW885" s="0" t="n">
        <f aca="false">TRUE()</f>
        <v>1</v>
      </c>
      <c r="AX885" s="380" t="n">
        <v>45859.125</v>
      </c>
      <c r="AY885" s="380" t="n">
        <v>45859.125</v>
      </c>
      <c r="AZ885" s="0" t="n">
        <v>1</v>
      </c>
      <c r="BA885" s="0" t="s">
        <v>7878</v>
      </c>
      <c r="BB885" s="0" t="n">
        <v>0</v>
      </c>
      <c r="BC885" s="380" t="n">
        <v>25569.125</v>
      </c>
      <c r="BD885" s="0" t="s">
        <v>2170</v>
      </c>
      <c r="BE885" s="0" t="s">
        <v>2170</v>
      </c>
      <c r="BF885" s="0" t="s">
        <v>17868</v>
      </c>
    </row>
    <row r="886" customFormat="false" ht="15" hidden="false" customHeight="false" outlineLevel="0" collapsed="false">
      <c r="A886" s="0" t="s">
        <v>209</v>
      </c>
      <c r="B886" s="0" t="s">
        <v>24065</v>
      </c>
      <c r="C886" s="0" t="s">
        <v>24066</v>
      </c>
      <c r="D886" s="0" t="s">
        <v>17896</v>
      </c>
      <c r="E886" s="0" t="s">
        <v>209</v>
      </c>
      <c r="F886" s="0" t="n">
        <v>1</v>
      </c>
      <c r="G886" s="0" t="s">
        <v>434</v>
      </c>
      <c r="H886" s="0" t="s">
        <v>2596</v>
      </c>
      <c r="I886" s="0" t="s">
        <v>2596</v>
      </c>
      <c r="J886" s="0" t="s">
        <v>2599</v>
      </c>
      <c r="K886" s="0" t="s">
        <v>2170</v>
      </c>
      <c r="L886" s="0" t="s">
        <v>13583</v>
      </c>
      <c r="M886" s="0" t="s">
        <v>2170</v>
      </c>
      <c r="N886" s="0" t="n">
        <f aca="false">FALSE()</f>
        <v>0</v>
      </c>
      <c r="O886" s="0" t="s">
        <v>210</v>
      </c>
      <c r="P886" s="0" t="s">
        <v>17898</v>
      </c>
      <c r="Q886" s="0" t="n">
        <v>2</v>
      </c>
      <c r="R886" s="380" t="n">
        <v>45973.125</v>
      </c>
      <c r="S886" s="223" t="n">
        <v>1000</v>
      </c>
      <c r="T886" s="0" t="s">
        <v>2132</v>
      </c>
      <c r="U886" s="380" t="n">
        <v>43619.125</v>
      </c>
      <c r="V886" s="380" t="n">
        <v>43621.125</v>
      </c>
      <c r="W886" s="0" t="s">
        <v>2170</v>
      </c>
      <c r="X886" s="0" t="s">
        <v>24067</v>
      </c>
      <c r="Y886" s="0" t="s">
        <v>601</v>
      </c>
      <c r="Z886" s="0" t="s">
        <v>2602</v>
      </c>
      <c r="AA886" s="0" t="s">
        <v>600</v>
      </c>
      <c r="AB886" s="0" t="s">
        <v>17848</v>
      </c>
      <c r="AC886" s="0" t="n">
        <v>450000000</v>
      </c>
      <c r="AD886" s="0" t="n">
        <v>450000000</v>
      </c>
      <c r="AE886" s="0" t="n">
        <v>5</v>
      </c>
      <c r="AF886" s="0" t="n">
        <f aca="false">FALSE()</f>
        <v>0</v>
      </c>
      <c r="AG886" s="0" t="n">
        <f aca="false">TRUE()</f>
        <v>1</v>
      </c>
      <c r="AH886" s="0" t="n">
        <f aca="false">TRUE()</f>
        <v>1</v>
      </c>
      <c r="AI886" s="0" t="n">
        <f aca="false">FALSE()</f>
        <v>0</v>
      </c>
      <c r="AJ886" s="0" t="n">
        <f aca="false">FALSE()</f>
        <v>0</v>
      </c>
      <c r="AK886" s="0" t="n">
        <f aca="false">FALSE()</f>
        <v>0</v>
      </c>
      <c r="AL886" s="0" t="s">
        <v>7337</v>
      </c>
      <c r="AM886" s="0" t="n">
        <f aca="false">TRUE()</f>
        <v>1</v>
      </c>
      <c r="AN886" s="0" t="s">
        <v>24068</v>
      </c>
      <c r="AO886" s="0" t="n">
        <v>1</v>
      </c>
      <c r="AP886" s="0" t="s">
        <v>24069</v>
      </c>
      <c r="AQ886" s="0" t="s">
        <v>24070</v>
      </c>
      <c r="AR886" s="0" t="n">
        <f aca="false">TRUE()</f>
        <v>1</v>
      </c>
      <c r="AS886" s="0" t="n">
        <f aca="false">FALSE()</f>
        <v>0</v>
      </c>
      <c r="AT886" s="0" t="n">
        <f aca="false">FALSE()</f>
        <v>0</v>
      </c>
      <c r="AU886" s="0" t="n">
        <f aca="false">FALSE()</f>
        <v>0</v>
      </c>
      <c r="AV886" s="0" t="n">
        <f aca="false">FALSE()</f>
        <v>0</v>
      </c>
      <c r="AW886" s="0" t="n">
        <f aca="false">TRUE()</f>
        <v>1</v>
      </c>
      <c r="AX886" s="380" t="n">
        <v>43622.4277777778</v>
      </c>
      <c r="AY886" s="380" t="n">
        <v>43622.4166666667</v>
      </c>
      <c r="AZ886" s="0" t="n">
        <v>1</v>
      </c>
      <c r="BA886" s="0" t="s">
        <v>17903</v>
      </c>
      <c r="BB886" s="0" t="n">
        <v>0</v>
      </c>
      <c r="BC886" s="380" t="n">
        <v>25569.125</v>
      </c>
      <c r="BD886" s="0" t="s">
        <v>2599</v>
      </c>
      <c r="BE886" s="0" t="s">
        <v>2170</v>
      </c>
      <c r="BF886" s="0" t="s">
        <v>2118</v>
      </c>
    </row>
    <row r="887" customFormat="false" ht="15" hidden="false" customHeight="false" outlineLevel="0" collapsed="false">
      <c r="A887" s="0" t="s">
        <v>24071</v>
      </c>
      <c r="B887" s="0" t="s">
        <v>24072</v>
      </c>
      <c r="C887" s="0" t="s">
        <v>24071</v>
      </c>
      <c r="D887" s="0" t="s">
        <v>2133</v>
      </c>
      <c r="E887" s="0" t="s">
        <v>24071</v>
      </c>
      <c r="F887" s="0" t="n">
        <v>1</v>
      </c>
      <c r="G887" s="0" t="s">
        <v>434</v>
      </c>
      <c r="H887" s="0" t="s">
        <v>2170</v>
      </c>
      <c r="I887" s="0" t="s">
        <v>2170</v>
      </c>
      <c r="J887" s="0" t="s">
        <v>2170</v>
      </c>
      <c r="K887" s="0" t="s">
        <v>2170</v>
      </c>
      <c r="L887" s="0" t="s">
        <v>2170</v>
      </c>
      <c r="M887" s="0" t="s">
        <v>2170</v>
      </c>
      <c r="N887" s="0" t="n">
        <f aca="false">FALSE()</f>
        <v>0</v>
      </c>
      <c r="O887" s="0" t="s">
        <v>24073</v>
      </c>
      <c r="P887" s="0" t="s">
        <v>17780</v>
      </c>
      <c r="Q887" s="0" t="n">
        <v>12</v>
      </c>
      <c r="R887" s="380" t="n">
        <v>46869.125</v>
      </c>
      <c r="S887" s="223" t="n">
        <v>1000</v>
      </c>
      <c r="T887" s="0" t="s">
        <v>2132</v>
      </c>
      <c r="U887" s="380" t="n">
        <v>45061.125</v>
      </c>
      <c r="V887" s="380" t="n">
        <v>45069.125</v>
      </c>
      <c r="W887" s="0" t="s">
        <v>2132</v>
      </c>
      <c r="X887" s="0" t="s">
        <v>24074</v>
      </c>
      <c r="Y887" s="0" t="s">
        <v>601</v>
      </c>
      <c r="Z887" s="0" t="s">
        <v>2602</v>
      </c>
      <c r="AA887" s="0" t="s">
        <v>610</v>
      </c>
      <c r="AB887" s="0" t="s">
        <v>17781</v>
      </c>
      <c r="AC887" s="0" t="n">
        <v>200000</v>
      </c>
      <c r="AD887" s="0" t="n">
        <v>200000</v>
      </c>
      <c r="AE887" s="0" t="n">
        <v>5</v>
      </c>
      <c r="AF887" s="0" t="n">
        <f aca="false">FALSE()</f>
        <v>0</v>
      </c>
      <c r="AG887" s="0" t="n">
        <f aca="false">TRUE()</f>
        <v>1</v>
      </c>
      <c r="AH887" s="0" t="n">
        <f aca="false">TRUE()</f>
        <v>1</v>
      </c>
      <c r="AI887" s="0" t="n">
        <f aca="false">FALSE()</f>
        <v>0</v>
      </c>
      <c r="AJ887" s="0" t="n">
        <f aca="false">FALSE()</f>
        <v>0</v>
      </c>
      <c r="AK887" s="0" t="n">
        <f aca="false">TRUE()</f>
        <v>1</v>
      </c>
      <c r="AL887" s="0" t="s">
        <v>2129</v>
      </c>
      <c r="AM887" s="0" t="n">
        <f aca="false">TRUE()</f>
        <v>1</v>
      </c>
      <c r="AN887" s="0" t="s">
        <v>24075</v>
      </c>
      <c r="AO887" s="0" t="n">
        <v>1</v>
      </c>
      <c r="AP887" s="0" t="s">
        <v>24076</v>
      </c>
      <c r="AQ887" s="0" t="s">
        <v>24077</v>
      </c>
      <c r="AR887" s="0" t="n">
        <f aca="false">TRUE()</f>
        <v>1</v>
      </c>
      <c r="AS887" s="0" t="n">
        <f aca="false">FALSE()</f>
        <v>0</v>
      </c>
      <c r="AT887" s="0" t="n">
        <f aca="false">FALSE()</f>
        <v>0</v>
      </c>
      <c r="AU887" s="0" t="n">
        <f aca="false">FALSE()</f>
        <v>0</v>
      </c>
      <c r="AV887" s="0" t="n">
        <f aca="false">FALSE()</f>
        <v>0</v>
      </c>
      <c r="AW887" s="0" t="n">
        <f aca="false">TRUE()</f>
        <v>1</v>
      </c>
      <c r="AX887" s="380" t="n">
        <v>45069.6881944444</v>
      </c>
      <c r="AY887" s="380" t="n">
        <v>45069.4166666667</v>
      </c>
      <c r="AZ887" s="0" t="n">
        <v>3</v>
      </c>
      <c r="BA887" s="0" t="s">
        <v>18377</v>
      </c>
      <c r="BB887" s="0" t="n">
        <v>0</v>
      </c>
      <c r="BC887" s="380" t="n">
        <v>25569.125</v>
      </c>
      <c r="BD887" s="0" t="s">
        <v>2170</v>
      </c>
      <c r="BE887" s="0" t="s">
        <v>2170</v>
      </c>
      <c r="BF887" s="0" t="s">
        <v>604</v>
      </c>
    </row>
    <row r="888" customFormat="false" ht="15" hidden="false" customHeight="false" outlineLevel="0" collapsed="false">
      <c r="A888" s="0" t="s">
        <v>24078</v>
      </c>
      <c r="B888" s="0" t="s">
        <v>24079</v>
      </c>
      <c r="C888" s="0" t="s">
        <v>24078</v>
      </c>
      <c r="D888" s="0" t="s">
        <v>18630</v>
      </c>
      <c r="E888" s="0" t="s">
        <v>24078</v>
      </c>
      <c r="F888" s="0" t="n">
        <v>1</v>
      </c>
      <c r="G888" s="0" t="s">
        <v>18631</v>
      </c>
      <c r="H888" s="0" t="s">
        <v>2170</v>
      </c>
      <c r="I888" s="0" t="s">
        <v>2170</v>
      </c>
      <c r="J888" s="0" t="s">
        <v>2170</v>
      </c>
      <c r="K888" s="0" t="s">
        <v>2170</v>
      </c>
      <c r="L888" s="0" t="s">
        <v>2170</v>
      </c>
      <c r="M888" s="0" t="s">
        <v>2170</v>
      </c>
      <c r="N888" s="0" t="n">
        <f aca="false">FALSE()</f>
        <v>0</v>
      </c>
      <c r="O888" s="0" t="s">
        <v>24080</v>
      </c>
      <c r="P888" s="0" t="s">
        <v>17780</v>
      </c>
      <c r="Q888" s="0" t="n">
        <v>2</v>
      </c>
      <c r="R888" s="380" t="n">
        <v>46105.125</v>
      </c>
      <c r="S888" s="223" t="n">
        <v>1000</v>
      </c>
      <c r="T888" s="0" t="s">
        <v>2132</v>
      </c>
      <c r="U888" s="380" t="n">
        <v>45007.125</v>
      </c>
      <c r="V888" s="380" t="n">
        <v>45013.125</v>
      </c>
      <c r="W888" s="0" t="s">
        <v>2132</v>
      </c>
      <c r="X888" s="0" t="s">
        <v>24081</v>
      </c>
      <c r="Y888" s="0" t="s">
        <v>601</v>
      </c>
      <c r="Z888" s="0" t="s">
        <v>2602</v>
      </c>
      <c r="AA888" s="0" t="s">
        <v>2115</v>
      </c>
      <c r="AB888" s="0" t="s">
        <v>17781</v>
      </c>
      <c r="AC888" s="0" t="n">
        <v>2600000</v>
      </c>
      <c r="AD888" s="0" t="n">
        <v>2600000</v>
      </c>
      <c r="AE888" s="0" t="n">
        <v>5</v>
      </c>
      <c r="AF888" s="0" t="n">
        <f aca="false">FALSE()</f>
        <v>0</v>
      </c>
      <c r="AG888" s="0" t="n">
        <f aca="false">TRUE()</f>
        <v>1</v>
      </c>
      <c r="AH888" s="0" t="n">
        <f aca="false">TRUE()</f>
        <v>1</v>
      </c>
      <c r="AI888" s="0" t="n">
        <f aca="false">FALSE()</f>
        <v>0</v>
      </c>
      <c r="AJ888" s="0" t="n">
        <f aca="false">FALSE()</f>
        <v>0</v>
      </c>
      <c r="AK888" s="0" t="n">
        <f aca="false">FALSE()</f>
        <v>0</v>
      </c>
      <c r="AL888" s="0" t="s">
        <v>3129</v>
      </c>
      <c r="AM888" s="0" t="n">
        <f aca="false">TRUE()</f>
        <v>1</v>
      </c>
      <c r="AN888" s="0" t="s">
        <v>24082</v>
      </c>
      <c r="AO888" s="0" t="n">
        <v>2</v>
      </c>
      <c r="AP888" s="0" t="s">
        <v>24083</v>
      </c>
      <c r="AQ888" s="0" t="s">
        <v>24084</v>
      </c>
      <c r="AR888" s="0" t="n">
        <f aca="false">TRUE()</f>
        <v>1</v>
      </c>
      <c r="AS888" s="0" t="n">
        <f aca="false">FALSE()</f>
        <v>0</v>
      </c>
      <c r="AT888" s="0" t="n">
        <f aca="false">FALSE()</f>
        <v>0</v>
      </c>
      <c r="AU888" s="0" t="n">
        <f aca="false">FALSE()</f>
        <v>0</v>
      </c>
      <c r="AV888" s="0" t="n">
        <f aca="false">FALSE()</f>
        <v>0</v>
      </c>
      <c r="AW888" s="0" t="n">
        <f aca="false">TRUE()</f>
        <v>1</v>
      </c>
      <c r="AX888" s="380" t="n">
        <v>45013.5625</v>
      </c>
      <c r="AY888" s="380" t="n">
        <v>45013.4166666667</v>
      </c>
      <c r="AZ888" s="0" t="n">
        <v>2</v>
      </c>
      <c r="BA888" s="0" t="s">
        <v>11380</v>
      </c>
      <c r="BB888" s="0" t="n">
        <v>0</v>
      </c>
      <c r="BC888" s="380" t="n">
        <v>25569.125</v>
      </c>
      <c r="BD888" s="0" t="s">
        <v>2170</v>
      </c>
      <c r="BE888" s="0" t="s">
        <v>2170</v>
      </c>
      <c r="BF888" s="0" t="s">
        <v>2118</v>
      </c>
    </row>
    <row r="889" customFormat="false" ht="15" hidden="false" customHeight="false" outlineLevel="0" collapsed="false">
      <c r="A889" s="0" t="s">
        <v>24085</v>
      </c>
      <c r="B889" s="0" t="s">
        <v>24086</v>
      </c>
      <c r="C889" s="0" t="s">
        <v>24085</v>
      </c>
      <c r="D889" s="0" t="s">
        <v>2133</v>
      </c>
      <c r="E889" s="0" t="s">
        <v>24085</v>
      </c>
      <c r="F889" s="0" t="n">
        <v>1</v>
      </c>
      <c r="G889" s="0" t="s">
        <v>434</v>
      </c>
      <c r="H889" s="0" t="s">
        <v>2170</v>
      </c>
      <c r="I889" s="0" t="s">
        <v>2170</v>
      </c>
      <c r="J889" s="0" t="s">
        <v>2170</v>
      </c>
      <c r="K889" s="0" t="s">
        <v>2170</v>
      </c>
      <c r="L889" s="0" t="s">
        <v>2170</v>
      </c>
      <c r="M889" s="0" t="s">
        <v>2170</v>
      </c>
      <c r="N889" s="0" t="n">
        <f aca="false">FALSE()</f>
        <v>0</v>
      </c>
      <c r="O889" s="0" t="s">
        <v>24087</v>
      </c>
      <c r="P889" s="0" t="s">
        <v>17838</v>
      </c>
      <c r="Q889" s="0" t="n">
        <v>4</v>
      </c>
      <c r="R889" s="380" t="n">
        <v>25569.125</v>
      </c>
      <c r="S889" s="223" t="n">
        <v>1000</v>
      </c>
      <c r="T889" s="0" t="s">
        <v>2132</v>
      </c>
      <c r="U889" s="380" t="n">
        <v>45247.125</v>
      </c>
      <c r="V889" s="380" t="n">
        <v>45267.125</v>
      </c>
      <c r="W889" s="0" t="s">
        <v>2132</v>
      </c>
      <c r="X889" s="0" t="s">
        <v>24088</v>
      </c>
      <c r="Y889" s="0" t="s">
        <v>601</v>
      </c>
      <c r="Z889" s="0" t="s">
        <v>2602</v>
      </c>
      <c r="AA889" s="0" t="s">
        <v>610</v>
      </c>
      <c r="AB889" s="0" t="s">
        <v>17781</v>
      </c>
      <c r="AC889" s="0" t="n">
        <v>16773</v>
      </c>
      <c r="AD889" s="0" t="n">
        <v>300000</v>
      </c>
      <c r="AE889" s="0" t="n">
        <v>5</v>
      </c>
      <c r="AF889" s="0" t="n">
        <f aca="false">FALSE()</f>
        <v>0</v>
      </c>
      <c r="AG889" s="0" t="n">
        <f aca="false">TRUE()</f>
        <v>1</v>
      </c>
      <c r="AH889" s="0" t="n">
        <f aca="false">TRUE()</f>
        <v>1</v>
      </c>
      <c r="AI889" s="0" t="n">
        <f aca="false">TRUE()</f>
        <v>1</v>
      </c>
      <c r="AJ889" s="0" t="n">
        <f aca="false">TRUE()</f>
        <v>1</v>
      </c>
      <c r="AK889" s="0" t="n">
        <f aca="false">FALSE()</f>
        <v>0</v>
      </c>
      <c r="AL889" s="0" t="s">
        <v>3129</v>
      </c>
      <c r="AM889" s="0" t="n">
        <f aca="false">TRUE()</f>
        <v>1</v>
      </c>
      <c r="AN889" s="0" t="s">
        <v>24089</v>
      </c>
      <c r="AO889" s="0" t="n">
        <v>1</v>
      </c>
      <c r="AP889" s="0" t="s">
        <v>24090</v>
      </c>
      <c r="AQ889" s="0" t="s">
        <v>24091</v>
      </c>
      <c r="AR889" s="0" t="n">
        <f aca="false">TRUE()</f>
        <v>1</v>
      </c>
      <c r="AS889" s="0" t="n">
        <f aca="false">TRUE()</f>
        <v>1</v>
      </c>
      <c r="AT889" s="0" t="n">
        <f aca="false">FALSE()</f>
        <v>0</v>
      </c>
      <c r="AU889" s="0" t="n">
        <f aca="false">FALSE()</f>
        <v>0</v>
      </c>
      <c r="AV889" s="0" t="n">
        <f aca="false">TRUE()</f>
        <v>1</v>
      </c>
      <c r="AW889" s="0" t="n">
        <f aca="false">FALSE()</f>
        <v>0</v>
      </c>
      <c r="AX889" s="380" t="n">
        <v>45279.4909722222</v>
      </c>
      <c r="AY889" s="380" t="n">
        <v>45279.4166666667</v>
      </c>
      <c r="AZ889" s="0" t="n">
        <v>1</v>
      </c>
      <c r="BA889" s="0" t="s">
        <v>10507</v>
      </c>
      <c r="BB889" s="0" t="n">
        <v>1</v>
      </c>
      <c r="BC889" s="380" t="n">
        <v>47609.125</v>
      </c>
      <c r="BD889" s="0" t="s">
        <v>2170</v>
      </c>
      <c r="BE889" s="0" t="s">
        <v>2170</v>
      </c>
      <c r="BF889" s="0" t="s">
        <v>2118</v>
      </c>
    </row>
    <row r="890" customFormat="false" ht="15" hidden="false" customHeight="false" outlineLevel="0" collapsed="false">
      <c r="A890" s="0" t="s">
        <v>24092</v>
      </c>
      <c r="B890" s="0" t="s">
        <v>24093</v>
      </c>
      <c r="C890" s="0" t="s">
        <v>24092</v>
      </c>
      <c r="D890" s="0" t="s">
        <v>2133</v>
      </c>
      <c r="E890" s="0" t="s">
        <v>24092</v>
      </c>
      <c r="F890" s="0" t="n">
        <v>1</v>
      </c>
      <c r="G890" s="0" t="s">
        <v>434</v>
      </c>
      <c r="H890" s="0" t="s">
        <v>2170</v>
      </c>
      <c r="I890" s="0" t="s">
        <v>2170</v>
      </c>
      <c r="J890" s="0" t="s">
        <v>2170</v>
      </c>
      <c r="K890" s="0" t="s">
        <v>2170</v>
      </c>
      <c r="L890" s="0" t="s">
        <v>2170</v>
      </c>
      <c r="M890" s="0" t="s">
        <v>2170</v>
      </c>
      <c r="N890" s="0" t="n">
        <f aca="false">FALSE()</f>
        <v>0</v>
      </c>
      <c r="O890" s="0" t="s">
        <v>24094</v>
      </c>
      <c r="P890" s="0" t="s">
        <v>17780</v>
      </c>
      <c r="Q890" s="0" t="n">
        <v>4</v>
      </c>
      <c r="R890" s="380" t="n">
        <v>48519.125</v>
      </c>
      <c r="S890" s="223" t="n">
        <v>1000</v>
      </c>
      <c r="T890" s="0" t="s">
        <v>2132</v>
      </c>
      <c r="U890" s="380" t="n">
        <v>44872.125</v>
      </c>
      <c r="V890" s="380" t="n">
        <v>44879.125</v>
      </c>
      <c r="W890" s="0" t="s">
        <v>2132</v>
      </c>
      <c r="X890" s="0" t="s">
        <v>24095</v>
      </c>
      <c r="Y890" s="0" t="s">
        <v>601</v>
      </c>
      <c r="Z890" s="0" t="s">
        <v>2602</v>
      </c>
      <c r="AA890" s="0" t="s">
        <v>2365</v>
      </c>
      <c r="AB890" s="0" t="s">
        <v>17781</v>
      </c>
      <c r="AC890" s="0" t="n">
        <v>8500000</v>
      </c>
      <c r="AD890" s="0" t="n">
        <v>8500000</v>
      </c>
      <c r="AE890" s="0" t="n">
        <v>5</v>
      </c>
      <c r="AF890" s="0" t="n">
        <f aca="false">FALSE()</f>
        <v>0</v>
      </c>
      <c r="AG890" s="0" t="n">
        <f aca="false">TRUE()</f>
        <v>1</v>
      </c>
      <c r="AH890" s="0" t="n">
        <f aca="false">TRUE()</f>
        <v>1</v>
      </c>
      <c r="AI890" s="0" t="n">
        <f aca="false">FALSE()</f>
        <v>0</v>
      </c>
      <c r="AJ890" s="0" t="n">
        <f aca="false">FALSE()</f>
        <v>0</v>
      </c>
      <c r="AK890" s="0" t="n">
        <f aca="false">FALSE()</f>
        <v>0</v>
      </c>
      <c r="AL890" s="0" t="s">
        <v>2129</v>
      </c>
      <c r="AM890" s="0" t="n">
        <f aca="false">TRUE()</f>
        <v>1</v>
      </c>
      <c r="AN890" s="0" t="s">
        <v>24096</v>
      </c>
      <c r="AO890" s="0" t="n">
        <v>1</v>
      </c>
      <c r="AP890" s="0" t="s">
        <v>24097</v>
      </c>
      <c r="AQ890" s="0" t="s">
        <v>24098</v>
      </c>
      <c r="AR890" s="0" t="n">
        <f aca="false">TRUE()</f>
        <v>1</v>
      </c>
      <c r="AS890" s="0" t="n">
        <f aca="false">FALSE()</f>
        <v>0</v>
      </c>
      <c r="AT890" s="0" t="n">
        <f aca="false">FALSE()</f>
        <v>0</v>
      </c>
      <c r="AU890" s="0" t="n">
        <f aca="false">FALSE()</f>
        <v>0</v>
      </c>
      <c r="AV890" s="0" t="n">
        <f aca="false">FALSE()</f>
        <v>0</v>
      </c>
      <c r="AW890" s="0" t="n">
        <f aca="false">TRUE()</f>
        <v>1</v>
      </c>
      <c r="AX890" s="380" t="n">
        <v>44879.6305555556</v>
      </c>
      <c r="AY890" s="380" t="n">
        <v>44879.4166666667</v>
      </c>
      <c r="AZ890" s="0" t="n">
        <v>1</v>
      </c>
      <c r="BA890" s="0" t="s">
        <v>11250</v>
      </c>
      <c r="BB890" s="0" t="n">
        <v>0</v>
      </c>
      <c r="BC890" s="380" t="n">
        <v>46153.125</v>
      </c>
      <c r="BD890" s="0" t="s">
        <v>2170</v>
      </c>
      <c r="BE890" s="0" t="s">
        <v>2170</v>
      </c>
      <c r="BF890" s="0" t="s">
        <v>604</v>
      </c>
    </row>
    <row r="891" customFormat="false" ht="15" hidden="false" customHeight="false" outlineLevel="0" collapsed="false">
      <c r="A891" s="0" t="s">
        <v>24099</v>
      </c>
      <c r="B891" s="0" t="s">
        <v>24100</v>
      </c>
      <c r="C891" s="0" t="s">
        <v>24099</v>
      </c>
      <c r="D891" s="0" t="s">
        <v>2133</v>
      </c>
      <c r="E891" s="0" t="s">
        <v>24099</v>
      </c>
      <c r="F891" s="0" t="n">
        <v>1</v>
      </c>
      <c r="G891" s="0" t="s">
        <v>434</v>
      </c>
      <c r="H891" s="0" t="s">
        <v>2170</v>
      </c>
      <c r="I891" s="0" t="s">
        <v>2170</v>
      </c>
      <c r="J891" s="0" t="s">
        <v>2170</v>
      </c>
      <c r="K891" s="0" t="s">
        <v>2170</v>
      </c>
      <c r="L891" s="0" t="s">
        <v>2170</v>
      </c>
      <c r="M891" s="0" t="s">
        <v>2170</v>
      </c>
      <c r="N891" s="0" t="n">
        <f aca="false">FALSE()</f>
        <v>0</v>
      </c>
      <c r="O891" s="0" t="s">
        <v>24101</v>
      </c>
      <c r="P891" s="0" t="s">
        <v>17838</v>
      </c>
      <c r="Q891" s="0" t="n">
        <v>12</v>
      </c>
      <c r="R891" s="380" t="n">
        <v>46296.125</v>
      </c>
      <c r="S891" s="223" t="n">
        <v>1000</v>
      </c>
      <c r="T891" s="0" t="s">
        <v>2132</v>
      </c>
      <c r="U891" s="380" t="n">
        <v>45574.125</v>
      </c>
      <c r="V891" s="380" t="n">
        <v>45576.125</v>
      </c>
      <c r="W891" s="0" t="s">
        <v>2132</v>
      </c>
      <c r="X891" s="0" t="s">
        <v>24102</v>
      </c>
      <c r="Y891" s="0" t="s">
        <v>601</v>
      </c>
      <c r="Z891" s="0" t="s">
        <v>2602</v>
      </c>
      <c r="AA891" s="0" t="s">
        <v>2693</v>
      </c>
      <c r="AB891" s="0" t="s">
        <v>17781</v>
      </c>
      <c r="AC891" s="0" t="n">
        <v>5000000</v>
      </c>
      <c r="AD891" s="0" t="n">
        <v>5000000</v>
      </c>
      <c r="AE891" s="0" t="n">
        <v>5</v>
      </c>
      <c r="AF891" s="0" t="n">
        <f aca="false">FALSE()</f>
        <v>0</v>
      </c>
      <c r="AG891" s="0" t="n">
        <f aca="false">TRUE()</f>
        <v>1</v>
      </c>
      <c r="AH891" s="0" t="n">
        <f aca="false">TRUE()</f>
        <v>1</v>
      </c>
      <c r="AI891" s="0" t="n">
        <f aca="false">TRUE()</f>
        <v>1</v>
      </c>
      <c r="AJ891" s="0" t="n">
        <f aca="false">FALSE()</f>
        <v>0</v>
      </c>
      <c r="AK891" s="0" t="n">
        <f aca="false">FALSE()</f>
        <v>0</v>
      </c>
      <c r="AL891" s="0" t="s">
        <v>2129</v>
      </c>
      <c r="AM891" s="0" t="n">
        <f aca="false">TRUE()</f>
        <v>1</v>
      </c>
      <c r="AN891" s="0" t="s">
        <v>24103</v>
      </c>
      <c r="AO891" s="0" t="n">
        <v>1</v>
      </c>
      <c r="AP891" s="0" t="s">
        <v>24104</v>
      </c>
      <c r="AQ891" s="0" t="s">
        <v>24105</v>
      </c>
      <c r="AR891" s="0" t="n">
        <f aca="false">TRUE()</f>
        <v>1</v>
      </c>
      <c r="AS891" s="0" t="n">
        <f aca="false">TRUE()</f>
        <v>1</v>
      </c>
      <c r="AT891" s="0" t="n">
        <f aca="false">FALSE()</f>
        <v>0</v>
      </c>
      <c r="AU891" s="0" t="n">
        <f aca="false">FALSE()</f>
        <v>0</v>
      </c>
      <c r="AV891" s="0" t="n">
        <f aca="false">FALSE()</f>
        <v>0</v>
      </c>
      <c r="AW891" s="0" t="n">
        <f aca="false">FALSE()</f>
        <v>0</v>
      </c>
      <c r="AX891" s="380" t="n">
        <v>45576.7006944445</v>
      </c>
      <c r="AY891" s="380" t="n">
        <v>45576.125</v>
      </c>
      <c r="AZ891" s="0" t="n">
        <v>1</v>
      </c>
      <c r="BA891" s="0" t="s">
        <v>6022</v>
      </c>
      <c r="BB891" s="0" t="n">
        <v>0</v>
      </c>
      <c r="BC891" s="380" t="n">
        <v>25569.125</v>
      </c>
      <c r="BD891" s="0" t="s">
        <v>2170</v>
      </c>
      <c r="BE891" s="0" t="s">
        <v>2170</v>
      </c>
      <c r="BF891" s="0" t="s">
        <v>2118</v>
      </c>
    </row>
    <row r="892" customFormat="false" ht="15" hidden="false" customHeight="false" outlineLevel="0" collapsed="false">
      <c r="A892" s="0" t="s">
        <v>24106</v>
      </c>
      <c r="B892" s="0" t="s">
        <v>24107</v>
      </c>
      <c r="C892" s="0" t="s">
        <v>24106</v>
      </c>
      <c r="D892" s="0" t="s">
        <v>2133</v>
      </c>
      <c r="E892" s="0" t="s">
        <v>24106</v>
      </c>
      <c r="F892" s="0" t="n">
        <v>1</v>
      </c>
      <c r="G892" s="0" t="s">
        <v>434</v>
      </c>
      <c r="H892" s="0" t="s">
        <v>2170</v>
      </c>
      <c r="I892" s="0" t="s">
        <v>2170</v>
      </c>
      <c r="J892" s="0" t="s">
        <v>2170</v>
      </c>
      <c r="K892" s="0" t="s">
        <v>2170</v>
      </c>
      <c r="L892" s="0" t="s">
        <v>2170</v>
      </c>
      <c r="M892" s="0" t="s">
        <v>2170</v>
      </c>
      <c r="N892" s="0" t="n">
        <f aca="false">FALSE()</f>
        <v>0</v>
      </c>
      <c r="O892" s="0" t="s">
        <v>24108</v>
      </c>
      <c r="P892" s="0" t="s">
        <v>17838</v>
      </c>
      <c r="Q892" s="0" t="n">
        <v>4</v>
      </c>
      <c r="R892" s="380" t="n">
        <v>46793.125</v>
      </c>
      <c r="S892" s="223" t="n">
        <v>1000</v>
      </c>
      <c r="T892" s="0" t="s">
        <v>2132</v>
      </c>
      <c r="U892" s="380" t="n">
        <v>45330.125</v>
      </c>
      <c r="V892" s="380" t="n">
        <v>45337.125</v>
      </c>
      <c r="W892" s="0" t="s">
        <v>2132</v>
      </c>
      <c r="X892" s="0" t="s">
        <v>24109</v>
      </c>
      <c r="Y892" s="0" t="s">
        <v>601</v>
      </c>
      <c r="Z892" s="0" t="s">
        <v>2602</v>
      </c>
      <c r="AA892" s="0" t="s">
        <v>610</v>
      </c>
      <c r="AB892" s="0" t="s">
        <v>17781</v>
      </c>
      <c r="AC892" s="0" t="n">
        <v>7500000</v>
      </c>
      <c r="AD892" s="0" t="n">
        <v>5000000</v>
      </c>
      <c r="AE892" s="0" t="n">
        <v>5</v>
      </c>
      <c r="AF892" s="0" t="n">
        <f aca="false">FALSE()</f>
        <v>0</v>
      </c>
      <c r="AG892" s="0" t="n">
        <f aca="false">TRUE()</f>
        <v>1</v>
      </c>
      <c r="AH892" s="0" t="n">
        <f aca="false">TRUE()</f>
        <v>1</v>
      </c>
      <c r="AI892" s="0" t="n">
        <f aca="false">TRUE()</f>
        <v>1</v>
      </c>
      <c r="AJ892" s="0" t="n">
        <f aca="false">FALSE()</f>
        <v>0</v>
      </c>
      <c r="AK892" s="0" t="n">
        <f aca="false">FALSE()</f>
        <v>0</v>
      </c>
      <c r="AL892" s="0" t="s">
        <v>2129</v>
      </c>
      <c r="AM892" s="0" t="n">
        <f aca="false">TRUE()</f>
        <v>1</v>
      </c>
      <c r="AN892" s="0" t="s">
        <v>24110</v>
      </c>
      <c r="AO892" s="0" t="n">
        <v>1</v>
      </c>
      <c r="AP892" s="0" t="s">
        <v>24111</v>
      </c>
      <c r="AQ892" s="0" t="s">
        <v>24112</v>
      </c>
      <c r="AR892" s="0" t="n">
        <f aca="false">TRUE()</f>
        <v>1</v>
      </c>
      <c r="AS892" s="0" t="n">
        <f aca="false">FALSE()</f>
        <v>0</v>
      </c>
      <c r="AT892" s="0" t="n">
        <f aca="false">FALSE()</f>
        <v>0</v>
      </c>
      <c r="AU892" s="0" t="n">
        <f aca="false">FALSE()</f>
        <v>0</v>
      </c>
      <c r="AV892" s="0" t="n">
        <f aca="false">FALSE()</f>
        <v>0</v>
      </c>
      <c r="AW892" s="0" t="n">
        <f aca="false">TRUE()</f>
        <v>1</v>
      </c>
      <c r="AX892" s="380" t="n">
        <v>45337.6895833333</v>
      </c>
      <c r="AY892" s="380" t="n">
        <v>45337.125</v>
      </c>
      <c r="AZ892" s="0" t="n">
        <v>1</v>
      </c>
      <c r="BA892" s="0" t="s">
        <v>9409</v>
      </c>
      <c r="BB892" s="0" t="n">
        <v>0</v>
      </c>
      <c r="BC892" s="380" t="n">
        <v>25569.125</v>
      </c>
      <c r="BD892" s="0" t="s">
        <v>2170</v>
      </c>
      <c r="BE892" s="0" t="s">
        <v>2170</v>
      </c>
      <c r="BF892" s="0" t="s">
        <v>17868</v>
      </c>
    </row>
    <row r="893" customFormat="false" ht="15" hidden="false" customHeight="false" outlineLevel="0" collapsed="false">
      <c r="A893" s="0" t="s">
        <v>24113</v>
      </c>
      <c r="B893" s="0" t="s">
        <v>24114</v>
      </c>
      <c r="C893" s="0" t="s">
        <v>24113</v>
      </c>
      <c r="D893" s="0" t="s">
        <v>2133</v>
      </c>
      <c r="E893" s="0" t="s">
        <v>24113</v>
      </c>
      <c r="F893" s="0" t="n">
        <v>1</v>
      </c>
      <c r="G893" s="0" t="s">
        <v>434</v>
      </c>
      <c r="H893" s="0" t="s">
        <v>2596</v>
      </c>
      <c r="I893" s="0" t="s">
        <v>2596</v>
      </c>
      <c r="J893" s="0" t="s">
        <v>2598</v>
      </c>
      <c r="K893" s="0" t="s">
        <v>2170</v>
      </c>
      <c r="L893" s="0" t="s">
        <v>2600</v>
      </c>
      <c r="M893" s="0" t="s">
        <v>2170</v>
      </c>
      <c r="N893" s="0" t="n">
        <f aca="false">FALSE()</f>
        <v>0</v>
      </c>
      <c r="O893" s="0" t="s">
        <v>24115</v>
      </c>
      <c r="P893" s="0" t="s">
        <v>17780</v>
      </c>
      <c r="Q893" s="0" t="n">
        <v>12</v>
      </c>
      <c r="R893" s="380" t="n">
        <v>46531.125</v>
      </c>
      <c r="S893" s="223" t="n">
        <v>1000</v>
      </c>
      <c r="T893" s="0" t="s">
        <v>2132</v>
      </c>
      <c r="U893" s="380" t="n">
        <v>45800.125</v>
      </c>
      <c r="V893" s="380" t="n">
        <v>45811.125</v>
      </c>
      <c r="W893" s="0" t="s">
        <v>2132</v>
      </c>
      <c r="X893" s="0" t="s">
        <v>19062</v>
      </c>
      <c r="Y893" s="0" t="s">
        <v>601</v>
      </c>
      <c r="Z893" s="0" t="s">
        <v>2602</v>
      </c>
      <c r="AA893" s="0" t="s">
        <v>2365</v>
      </c>
      <c r="AB893" s="0" t="s">
        <v>17781</v>
      </c>
      <c r="AC893" s="0" t="n">
        <v>1800000</v>
      </c>
      <c r="AD893" s="0" t="n">
        <v>1800000</v>
      </c>
      <c r="AE893" s="0" t="n">
        <v>5</v>
      </c>
      <c r="AF893" s="0" t="n">
        <f aca="false">FALSE()</f>
        <v>0</v>
      </c>
      <c r="AG893" s="0" t="n">
        <f aca="false">TRUE()</f>
        <v>1</v>
      </c>
      <c r="AH893" s="0" t="n">
        <f aca="false">TRUE()</f>
        <v>1</v>
      </c>
      <c r="AI893" s="0" t="n">
        <f aca="false">FALSE()</f>
        <v>0</v>
      </c>
      <c r="AJ893" s="0" t="n">
        <f aca="false">FALSE()</f>
        <v>0</v>
      </c>
      <c r="AK893" s="0" t="n">
        <f aca="false">FALSE()</f>
        <v>0</v>
      </c>
      <c r="AL893" s="0" t="s">
        <v>2129</v>
      </c>
      <c r="AM893" s="0" t="n">
        <f aca="false">TRUE()</f>
        <v>1</v>
      </c>
      <c r="AN893" s="0" t="s">
        <v>24116</v>
      </c>
      <c r="AO893" s="0" t="n">
        <v>1</v>
      </c>
      <c r="AP893" s="0" t="s">
        <v>24117</v>
      </c>
      <c r="AQ893" s="0" t="s">
        <v>24118</v>
      </c>
      <c r="AR893" s="0" t="n">
        <f aca="false">TRUE()</f>
        <v>1</v>
      </c>
      <c r="AS893" s="0" t="n">
        <f aca="false">FALSE()</f>
        <v>0</v>
      </c>
      <c r="AT893" s="0" t="n">
        <f aca="false">FALSE()</f>
        <v>0</v>
      </c>
      <c r="AU893" s="0" t="n">
        <f aca="false">FALSE()</f>
        <v>0</v>
      </c>
      <c r="AV893" s="0" t="n">
        <f aca="false">FALSE()</f>
        <v>0</v>
      </c>
      <c r="AW893" s="0" t="n">
        <f aca="false">TRUE()</f>
        <v>1</v>
      </c>
      <c r="AX893" s="380" t="n">
        <v>45811.625</v>
      </c>
      <c r="AY893" s="380" t="n">
        <v>45811.125</v>
      </c>
      <c r="AZ893" s="0" t="n">
        <v>1</v>
      </c>
      <c r="BA893" s="0" t="s">
        <v>24119</v>
      </c>
      <c r="BB893" s="0" t="n">
        <v>0</v>
      </c>
      <c r="BC893" s="380" t="n">
        <v>25569.125</v>
      </c>
      <c r="BD893" s="0" t="s">
        <v>2598</v>
      </c>
      <c r="BE893" s="0" t="s">
        <v>2170</v>
      </c>
      <c r="BF893" s="0" t="s">
        <v>2118</v>
      </c>
    </row>
    <row r="894" customFormat="false" ht="15" hidden="false" customHeight="false" outlineLevel="0" collapsed="false">
      <c r="A894" s="0" t="s">
        <v>24120</v>
      </c>
      <c r="B894" s="0" t="s">
        <v>24120</v>
      </c>
      <c r="C894" s="0" t="s">
        <v>24120</v>
      </c>
      <c r="D894" s="0" t="s">
        <v>2133</v>
      </c>
      <c r="E894" s="0" t="s">
        <v>24120</v>
      </c>
      <c r="F894" s="0" t="n">
        <v>1</v>
      </c>
      <c r="G894" s="0" t="s">
        <v>434</v>
      </c>
      <c r="H894" s="0" t="s">
        <v>2170</v>
      </c>
      <c r="I894" s="0" t="s">
        <v>2170</v>
      </c>
      <c r="J894" s="0" t="s">
        <v>2170</v>
      </c>
      <c r="K894" s="0" t="s">
        <v>2170</v>
      </c>
      <c r="L894" s="0" t="s">
        <v>2170</v>
      </c>
      <c r="M894" s="0" t="s">
        <v>2170</v>
      </c>
      <c r="N894" s="0" t="n">
        <f aca="false">FALSE()</f>
        <v>0</v>
      </c>
      <c r="O894" s="0" t="s">
        <v>24121</v>
      </c>
      <c r="P894" s="0" t="s">
        <v>17780</v>
      </c>
      <c r="Q894" s="0" t="n">
        <v>12</v>
      </c>
      <c r="R894" s="380" t="n">
        <v>46370.125</v>
      </c>
      <c r="S894" s="223" t="n">
        <v>1000</v>
      </c>
      <c r="T894" s="0" t="s">
        <v>2132</v>
      </c>
      <c r="U894" s="380" t="n">
        <v>45610.125</v>
      </c>
      <c r="V894" s="380" t="n">
        <v>45650.125</v>
      </c>
      <c r="W894" s="0" t="s">
        <v>2132</v>
      </c>
      <c r="X894" s="0" t="s">
        <v>2170</v>
      </c>
      <c r="Y894" s="0" t="s">
        <v>601</v>
      </c>
      <c r="Z894" s="0" t="s">
        <v>2602</v>
      </c>
      <c r="AA894" s="0" t="s">
        <v>2684</v>
      </c>
      <c r="AB894" s="0" t="s">
        <v>17781</v>
      </c>
      <c r="AC894" s="0" t="n">
        <v>1200000</v>
      </c>
      <c r="AD894" s="0" t="n">
        <v>1200000</v>
      </c>
      <c r="AE894" s="0" t="n">
        <v>5</v>
      </c>
      <c r="AF894" s="0" t="n">
        <f aca="false">FALSE()</f>
        <v>0</v>
      </c>
      <c r="AG894" s="0" t="n">
        <f aca="false">TRUE()</f>
        <v>1</v>
      </c>
      <c r="AH894" s="0" t="n">
        <f aca="false">TRUE()</f>
        <v>1</v>
      </c>
      <c r="AI894" s="0" t="n">
        <f aca="false">TRUE()</f>
        <v>1</v>
      </c>
      <c r="AJ894" s="0" t="n">
        <f aca="false">FALSE()</f>
        <v>0</v>
      </c>
      <c r="AK894" s="0" t="n">
        <f aca="false">FALSE()</f>
        <v>0</v>
      </c>
      <c r="AL894" s="0" t="s">
        <v>2129</v>
      </c>
      <c r="AM894" s="0" t="n">
        <f aca="false">TRUE()</f>
        <v>1</v>
      </c>
      <c r="AN894" s="0" t="s">
        <v>24122</v>
      </c>
      <c r="AO894" s="0" t="n">
        <v>1</v>
      </c>
      <c r="AP894" s="0" t="s">
        <v>24123</v>
      </c>
      <c r="AQ894" s="0" t="s">
        <v>24124</v>
      </c>
      <c r="AR894" s="0" t="n">
        <f aca="false">TRUE()</f>
        <v>1</v>
      </c>
      <c r="AS894" s="0" t="n">
        <f aca="false">TRUE()</f>
        <v>1</v>
      </c>
      <c r="AT894" s="0" t="n">
        <f aca="false">FALSE()</f>
        <v>0</v>
      </c>
      <c r="AU894" s="0" t="n">
        <f aca="false">FALSE()</f>
        <v>0</v>
      </c>
      <c r="AV894" s="0" t="n">
        <f aca="false">FALSE()</f>
        <v>0</v>
      </c>
      <c r="AW894" s="0" t="n">
        <f aca="false">TRUE()</f>
        <v>1</v>
      </c>
      <c r="AX894" s="380" t="n">
        <v>45650.6159722222</v>
      </c>
      <c r="AY894" s="380" t="n">
        <v>45650.125</v>
      </c>
      <c r="AZ894" s="0" t="n">
        <v>2</v>
      </c>
      <c r="BA894" s="0" t="s">
        <v>24125</v>
      </c>
      <c r="BB894" s="0" t="n">
        <v>0</v>
      </c>
      <c r="BC894" s="380" t="n">
        <v>25569.125</v>
      </c>
      <c r="BD894" s="0" t="s">
        <v>2170</v>
      </c>
      <c r="BE894" s="0" t="s">
        <v>2170</v>
      </c>
      <c r="BF894" s="0" t="s">
        <v>2118</v>
      </c>
    </row>
    <row r="895" customFormat="false" ht="15" hidden="false" customHeight="false" outlineLevel="0" collapsed="false">
      <c r="A895" s="0" t="s">
        <v>24126</v>
      </c>
      <c r="B895" s="0" t="s">
        <v>24127</v>
      </c>
      <c r="C895" s="0" t="s">
        <v>24126</v>
      </c>
      <c r="D895" s="0" t="s">
        <v>2133</v>
      </c>
      <c r="E895" s="0" t="s">
        <v>24126</v>
      </c>
      <c r="F895" s="0" t="n">
        <v>1</v>
      </c>
      <c r="G895" s="0" t="s">
        <v>434</v>
      </c>
      <c r="H895" s="0" t="s">
        <v>2170</v>
      </c>
      <c r="I895" s="0" t="s">
        <v>2170</v>
      </c>
      <c r="J895" s="0" t="s">
        <v>2170</v>
      </c>
      <c r="K895" s="0" t="s">
        <v>2170</v>
      </c>
      <c r="L895" s="0" t="s">
        <v>2170</v>
      </c>
      <c r="M895" s="0" t="s">
        <v>2170</v>
      </c>
      <c r="N895" s="0" t="n">
        <f aca="false">FALSE()</f>
        <v>0</v>
      </c>
      <c r="O895" s="0" t="s">
        <v>24128</v>
      </c>
      <c r="P895" s="0" t="s">
        <v>17780</v>
      </c>
      <c r="Q895" s="0" t="n">
        <v>2</v>
      </c>
      <c r="R895" s="380" t="n">
        <v>48209.125</v>
      </c>
      <c r="S895" s="223" t="n">
        <v>1000</v>
      </c>
      <c r="T895" s="0" t="s">
        <v>2132</v>
      </c>
      <c r="U895" s="380" t="n">
        <v>44043.125</v>
      </c>
      <c r="V895" s="380" t="n">
        <v>44557.125</v>
      </c>
      <c r="W895" s="0" t="s">
        <v>2132</v>
      </c>
      <c r="X895" s="0" t="s">
        <v>24129</v>
      </c>
      <c r="Y895" s="0" t="s">
        <v>601</v>
      </c>
      <c r="Z895" s="0" t="s">
        <v>2602</v>
      </c>
      <c r="AA895" s="0" t="s">
        <v>610</v>
      </c>
      <c r="AB895" s="0" t="s">
        <v>17781</v>
      </c>
      <c r="AC895" s="0" t="n">
        <v>30000000</v>
      </c>
      <c r="AD895" s="0" t="n">
        <v>30000000</v>
      </c>
      <c r="AE895" s="0" t="n">
        <v>5</v>
      </c>
      <c r="AF895" s="0" t="n">
        <f aca="false">FALSE()</f>
        <v>0</v>
      </c>
      <c r="AG895" s="0" t="n">
        <f aca="false">TRUE()</f>
        <v>1</v>
      </c>
      <c r="AH895" s="0" t="n">
        <f aca="false">TRUE()</f>
        <v>1</v>
      </c>
      <c r="AI895" s="0" t="n">
        <f aca="false">FALSE()</f>
        <v>0</v>
      </c>
      <c r="AJ895" s="0" t="n">
        <f aca="false">FALSE()</f>
        <v>0</v>
      </c>
      <c r="AK895" s="0" t="n">
        <f aca="false">FALSE()</f>
        <v>0</v>
      </c>
      <c r="AL895" s="0" t="s">
        <v>2129</v>
      </c>
      <c r="AM895" s="0" t="n">
        <f aca="false">TRUE()</f>
        <v>1</v>
      </c>
      <c r="AN895" s="0" t="s">
        <v>24130</v>
      </c>
      <c r="AO895" s="0" t="n">
        <v>1</v>
      </c>
      <c r="AP895" s="0" t="s">
        <v>24131</v>
      </c>
      <c r="AQ895" s="0" t="s">
        <v>24132</v>
      </c>
      <c r="AR895" s="0" t="n">
        <f aca="false">TRUE()</f>
        <v>1</v>
      </c>
      <c r="AS895" s="0" t="n">
        <f aca="false">FALSE()</f>
        <v>0</v>
      </c>
      <c r="AT895" s="0" t="n">
        <f aca="false">FALSE()</f>
        <v>0</v>
      </c>
      <c r="AU895" s="0" t="n">
        <f aca="false">FALSE()</f>
        <v>0</v>
      </c>
      <c r="AV895" s="0" t="n">
        <f aca="false">FALSE()</f>
        <v>0</v>
      </c>
      <c r="AW895" s="0" t="n">
        <f aca="false">TRUE()</f>
        <v>1</v>
      </c>
      <c r="AX895" s="380" t="n">
        <v>44557.6048611111</v>
      </c>
      <c r="AY895" s="380" t="n">
        <v>44557.4166666667</v>
      </c>
      <c r="AZ895" s="0" t="n">
        <v>1</v>
      </c>
      <c r="BA895" s="0" t="s">
        <v>8293</v>
      </c>
      <c r="BB895" s="0" t="n">
        <v>0</v>
      </c>
      <c r="BC895" s="380" t="n">
        <v>47296.125</v>
      </c>
      <c r="BD895" s="0" t="s">
        <v>2170</v>
      </c>
      <c r="BE895" s="0" t="s">
        <v>2170</v>
      </c>
      <c r="BF895" s="0" t="s">
        <v>2118</v>
      </c>
    </row>
    <row r="896" customFormat="false" ht="15" hidden="false" customHeight="false" outlineLevel="0" collapsed="false">
      <c r="A896" s="0" t="s">
        <v>24133</v>
      </c>
      <c r="B896" s="0" t="s">
        <v>24134</v>
      </c>
      <c r="C896" s="0" t="s">
        <v>24133</v>
      </c>
      <c r="D896" s="0" t="s">
        <v>2133</v>
      </c>
      <c r="E896" s="0" t="s">
        <v>24133</v>
      </c>
      <c r="F896" s="0" t="n">
        <v>1</v>
      </c>
      <c r="G896" s="0" t="s">
        <v>434</v>
      </c>
      <c r="H896" s="0" t="s">
        <v>2170</v>
      </c>
      <c r="I896" s="0" t="s">
        <v>2170</v>
      </c>
      <c r="J896" s="0" t="s">
        <v>2170</v>
      </c>
      <c r="K896" s="0" t="s">
        <v>2170</v>
      </c>
      <c r="L896" s="0" t="s">
        <v>2170</v>
      </c>
      <c r="M896" s="0" t="s">
        <v>2170</v>
      </c>
      <c r="N896" s="0" t="n">
        <f aca="false">FALSE()</f>
        <v>0</v>
      </c>
      <c r="O896" s="0" t="s">
        <v>24135</v>
      </c>
      <c r="P896" s="0" t="s">
        <v>17780</v>
      </c>
      <c r="Q896" s="0" t="n">
        <v>12</v>
      </c>
      <c r="R896" s="380" t="n">
        <v>46354.125</v>
      </c>
      <c r="S896" s="223" t="n">
        <v>1000</v>
      </c>
      <c r="T896" s="0" t="s">
        <v>2132</v>
      </c>
      <c r="U896" s="380" t="n">
        <v>45266.125</v>
      </c>
      <c r="V896" s="380" t="n">
        <v>45274.125</v>
      </c>
      <c r="W896" s="0" t="s">
        <v>2132</v>
      </c>
      <c r="X896" s="0" t="s">
        <v>24136</v>
      </c>
      <c r="Y896" s="0" t="s">
        <v>601</v>
      </c>
      <c r="Z896" s="0" t="s">
        <v>2602</v>
      </c>
      <c r="AA896" s="0" t="s">
        <v>2693</v>
      </c>
      <c r="AB896" s="0" t="s">
        <v>17781</v>
      </c>
      <c r="AC896" s="0" t="n">
        <v>8000000</v>
      </c>
      <c r="AD896" s="0" t="n">
        <v>8000000</v>
      </c>
      <c r="AE896" s="0" t="n">
        <v>5</v>
      </c>
      <c r="AF896" s="0" t="n">
        <f aca="false">FALSE()</f>
        <v>0</v>
      </c>
      <c r="AG896" s="0" t="n">
        <f aca="false">TRUE()</f>
        <v>1</v>
      </c>
      <c r="AH896" s="0" t="n">
        <f aca="false">TRUE()</f>
        <v>1</v>
      </c>
      <c r="AI896" s="0" t="n">
        <f aca="false">TRUE()</f>
        <v>1</v>
      </c>
      <c r="AJ896" s="0" t="n">
        <f aca="false">FALSE()</f>
        <v>0</v>
      </c>
      <c r="AK896" s="0" t="n">
        <f aca="false">FALSE()</f>
        <v>0</v>
      </c>
      <c r="AL896" s="0" t="s">
        <v>2129</v>
      </c>
      <c r="AM896" s="0" t="n">
        <f aca="false">TRUE()</f>
        <v>1</v>
      </c>
      <c r="AN896" s="0" t="s">
        <v>24137</v>
      </c>
      <c r="AO896" s="0" t="n">
        <v>1</v>
      </c>
      <c r="AP896" s="0" t="s">
        <v>24138</v>
      </c>
      <c r="AQ896" s="0" t="s">
        <v>24139</v>
      </c>
      <c r="AR896" s="0" t="n">
        <f aca="false">TRUE()</f>
        <v>1</v>
      </c>
      <c r="AS896" s="0" t="n">
        <f aca="false">FALSE()</f>
        <v>0</v>
      </c>
      <c r="AT896" s="0" t="n">
        <f aca="false">FALSE()</f>
        <v>0</v>
      </c>
      <c r="AU896" s="0" t="n">
        <f aca="false">FALSE()</f>
        <v>0</v>
      </c>
      <c r="AV896" s="0" t="n">
        <f aca="false">FALSE()</f>
        <v>0</v>
      </c>
      <c r="AW896" s="0" t="n">
        <f aca="false">TRUE()</f>
        <v>1</v>
      </c>
      <c r="AX896" s="380" t="n">
        <v>45274.6159722222</v>
      </c>
      <c r="AY896" s="380" t="n">
        <v>45274.4166666667</v>
      </c>
      <c r="AZ896" s="0" t="n">
        <v>1</v>
      </c>
      <c r="BA896" s="0" t="s">
        <v>12181</v>
      </c>
      <c r="BB896" s="0" t="n">
        <v>0</v>
      </c>
      <c r="BC896" s="380" t="n">
        <v>25569.125</v>
      </c>
      <c r="BD896" s="0" t="s">
        <v>2170</v>
      </c>
      <c r="BE896" s="0" t="s">
        <v>2170</v>
      </c>
      <c r="BF896" s="0" t="s">
        <v>17868</v>
      </c>
    </row>
    <row r="897" customFormat="false" ht="15" hidden="false" customHeight="false" outlineLevel="0" collapsed="false">
      <c r="A897" s="0" t="s">
        <v>24140</v>
      </c>
      <c r="B897" s="0" t="s">
        <v>24141</v>
      </c>
      <c r="C897" s="0" t="s">
        <v>24140</v>
      </c>
      <c r="D897" s="0" t="s">
        <v>2133</v>
      </c>
      <c r="E897" s="0" t="s">
        <v>24140</v>
      </c>
      <c r="F897" s="0" t="n">
        <v>1</v>
      </c>
      <c r="G897" s="0" t="s">
        <v>434</v>
      </c>
      <c r="H897" s="0" t="s">
        <v>2170</v>
      </c>
      <c r="I897" s="0" t="s">
        <v>2170</v>
      </c>
      <c r="J897" s="0" t="s">
        <v>2170</v>
      </c>
      <c r="K897" s="0" t="s">
        <v>2170</v>
      </c>
      <c r="L897" s="0" t="s">
        <v>2170</v>
      </c>
      <c r="M897" s="0" t="s">
        <v>2170</v>
      </c>
      <c r="N897" s="0" t="n">
        <f aca="false">FALSE()</f>
        <v>0</v>
      </c>
      <c r="O897" s="0" t="s">
        <v>24142</v>
      </c>
      <c r="P897" s="0" t="s">
        <v>17838</v>
      </c>
      <c r="Q897" s="0" t="n">
        <v>2</v>
      </c>
      <c r="R897" s="380" t="n">
        <v>47315.125</v>
      </c>
      <c r="S897" s="223" t="n">
        <v>1000</v>
      </c>
      <c r="T897" s="0" t="s">
        <v>2132</v>
      </c>
      <c r="U897" s="380" t="n">
        <v>43669.125</v>
      </c>
      <c r="V897" s="380" t="n">
        <v>43675.125</v>
      </c>
      <c r="W897" s="0" t="s">
        <v>2132</v>
      </c>
      <c r="X897" s="0" t="s">
        <v>2597</v>
      </c>
      <c r="Y897" s="0" t="s">
        <v>601</v>
      </c>
      <c r="Z897" s="0" t="s">
        <v>2602</v>
      </c>
      <c r="AA897" s="0" t="s">
        <v>610</v>
      </c>
      <c r="AB897" s="0" t="s">
        <v>17848</v>
      </c>
      <c r="AC897" s="0" t="n">
        <v>10000000</v>
      </c>
      <c r="AD897" s="0" t="n">
        <v>10000000</v>
      </c>
      <c r="AE897" s="0" t="n">
        <v>5</v>
      </c>
      <c r="AF897" s="0" t="n">
        <f aca="false">FALSE()</f>
        <v>0</v>
      </c>
      <c r="AG897" s="0" t="n">
        <f aca="false">TRUE()</f>
        <v>1</v>
      </c>
      <c r="AH897" s="0" t="n">
        <f aca="false">TRUE()</f>
        <v>1</v>
      </c>
      <c r="AI897" s="0" t="n">
        <f aca="false">FALSE()</f>
        <v>0</v>
      </c>
      <c r="AJ897" s="0" t="n">
        <f aca="false">FALSE()</f>
        <v>0</v>
      </c>
      <c r="AK897" s="0" t="n">
        <f aca="false">FALSE()</f>
        <v>0</v>
      </c>
      <c r="AL897" s="0" t="s">
        <v>2129</v>
      </c>
      <c r="AM897" s="0" t="n">
        <f aca="false">TRUE()</f>
        <v>1</v>
      </c>
      <c r="AN897" s="0" t="s">
        <v>24143</v>
      </c>
      <c r="AO897" s="0" t="n">
        <v>1</v>
      </c>
      <c r="AP897" s="0" t="s">
        <v>24144</v>
      </c>
      <c r="AQ897" s="0" t="s">
        <v>24145</v>
      </c>
      <c r="AR897" s="0" t="n">
        <f aca="false">TRUE()</f>
        <v>1</v>
      </c>
      <c r="AS897" s="0" t="n">
        <f aca="false">FALSE()</f>
        <v>0</v>
      </c>
      <c r="AT897" s="0" t="n">
        <f aca="false">FALSE()</f>
        <v>0</v>
      </c>
      <c r="AU897" s="0" t="n">
        <f aca="false">FALSE()</f>
        <v>0</v>
      </c>
      <c r="AV897" s="0" t="n">
        <f aca="false">FALSE()</f>
        <v>0</v>
      </c>
      <c r="AW897" s="0" t="n">
        <f aca="false">TRUE()</f>
        <v>1</v>
      </c>
      <c r="AX897" s="380" t="n">
        <v>43675.6743055556</v>
      </c>
      <c r="AY897" s="380" t="n">
        <v>43675.4166666667</v>
      </c>
      <c r="AZ897" s="0" t="n">
        <v>1</v>
      </c>
      <c r="BA897" s="0" t="s">
        <v>9409</v>
      </c>
      <c r="BB897" s="0" t="n">
        <v>0</v>
      </c>
      <c r="BC897" s="380" t="n">
        <v>46587.125</v>
      </c>
      <c r="BD897" s="0" t="s">
        <v>2170</v>
      </c>
      <c r="BE897" s="0" t="s">
        <v>2170</v>
      </c>
      <c r="BF897" s="0" t="s">
        <v>2118</v>
      </c>
    </row>
    <row r="898" customFormat="false" ht="15" hidden="false" customHeight="false" outlineLevel="0" collapsed="false">
      <c r="A898" s="0" t="s">
        <v>24146</v>
      </c>
      <c r="B898" s="0" t="s">
        <v>24147</v>
      </c>
      <c r="C898" s="0" t="s">
        <v>24146</v>
      </c>
      <c r="D898" s="0" t="s">
        <v>2133</v>
      </c>
      <c r="E898" s="0" t="s">
        <v>24146</v>
      </c>
      <c r="F898" s="0" t="n">
        <v>1</v>
      </c>
      <c r="G898" s="0" t="s">
        <v>434</v>
      </c>
      <c r="H898" s="0" t="s">
        <v>2170</v>
      </c>
      <c r="I898" s="0" t="s">
        <v>2170</v>
      </c>
      <c r="J898" s="0" t="s">
        <v>2170</v>
      </c>
      <c r="K898" s="0" t="s">
        <v>2170</v>
      </c>
      <c r="L898" s="0" t="s">
        <v>2170</v>
      </c>
      <c r="M898" s="0" t="s">
        <v>2170</v>
      </c>
      <c r="N898" s="0" t="n">
        <f aca="false">FALSE()</f>
        <v>0</v>
      </c>
      <c r="O898" s="0" t="s">
        <v>24148</v>
      </c>
      <c r="P898" s="0" t="s">
        <v>17838</v>
      </c>
      <c r="Q898" s="0" t="n">
        <v>4</v>
      </c>
      <c r="R898" s="380" t="n">
        <v>46714.125</v>
      </c>
      <c r="S898" s="223" t="n">
        <v>1000</v>
      </c>
      <c r="T898" s="0" t="s">
        <v>2132</v>
      </c>
      <c r="U898" s="380" t="n">
        <v>45251.125</v>
      </c>
      <c r="V898" s="380" t="n">
        <v>45258.125</v>
      </c>
      <c r="W898" s="0" t="s">
        <v>2132</v>
      </c>
      <c r="X898" s="0" t="s">
        <v>24149</v>
      </c>
      <c r="Y898" s="0" t="s">
        <v>601</v>
      </c>
      <c r="Z898" s="0" t="s">
        <v>2602</v>
      </c>
      <c r="AA898" s="0" t="s">
        <v>2115</v>
      </c>
      <c r="AB898" s="0" t="s">
        <v>17781</v>
      </c>
      <c r="AC898" s="0" t="n">
        <v>15000000</v>
      </c>
      <c r="AD898" s="0" t="n">
        <v>15000000</v>
      </c>
      <c r="AE898" s="0" t="n">
        <v>5</v>
      </c>
      <c r="AF898" s="0" t="n">
        <f aca="false">FALSE()</f>
        <v>0</v>
      </c>
      <c r="AG898" s="0" t="n">
        <f aca="false">TRUE()</f>
        <v>1</v>
      </c>
      <c r="AH898" s="0" t="n">
        <f aca="false">TRUE()</f>
        <v>1</v>
      </c>
      <c r="AI898" s="0" t="n">
        <f aca="false">TRUE()</f>
        <v>1</v>
      </c>
      <c r="AJ898" s="0" t="n">
        <f aca="false">FALSE()</f>
        <v>0</v>
      </c>
      <c r="AK898" s="0" t="n">
        <f aca="false">FALSE()</f>
        <v>0</v>
      </c>
      <c r="AL898" s="0" t="s">
        <v>2129</v>
      </c>
      <c r="AM898" s="0" t="n">
        <f aca="false">TRUE()</f>
        <v>1</v>
      </c>
      <c r="AN898" s="0" t="s">
        <v>24150</v>
      </c>
      <c r="AO898" s="0" t="n">
        <v>1</v>
      </c>
      <c r="AP898" s="0" t="s">
        <v>24151</v>
      </c>
      <c r="AQ898" s="0" t="s">
        <v>24152</v>
      </c>
      <c r="AR898" s="0" t="n">
        <f aca="false">TRUE()</f>
        <v>1</v>
      </c>
      <c r="AS898" s="0" t="n">
        <f aca="false">FALSE()</f>
        <v>0</v>
      </c>
      <c r="AT898" s="0" t="n">
        <f aca="false">FALSE()</f>
        <v>0</v>
      </c>
      <c r="AU898" s="0" t="n">
        <f aca="false">FALSE()</f>
        <v>0</v>
      </c>
      <c r="AV898" s="0" t="n">
        <f aca="false">FALSE()</f>
        <v>0</v>
      </c>
      <c r="AW898" s="0" t="n">
        <f aca="false">TRUE()</f>
        <v>1</v>
      </c>
      <c r="AX898" s="380" t="n">
        <v>45258.6875</v>
      </c>
      <c r="AY898" s="380" t="n">
        <v>45258.4166666667</v>
      </c>
      <c r="AZ898" s="0" t="n">
        <v>1</v>
      </c>
      <c r="BA898" s="0" t="s">
        <v>18637</v>
      </c>
      <c r="BB898" s="0" t="n">
        <v>0</v>
      </c>
      <c r="BC898" s="380" t="n">
        <v>25569.125</v>
      </c>
      <c r="BD898" s="0" t="s">
        <v>2170</v>
      </c>
      <c r="BE898" s="0" t="s">
        <v>2170</v>
      </c>
      <c r="BF898" s="0" t="s">
        <v>17868</v>
      </c>
    </row>
    <row r="899" customFormat="false" ht="15" hidden="false" customHeight="false" outlineLevel="0" collapsed="false">
      <c r="A899" s="0" t="s">
        <v>24153</v>
      </c>
      <c r="B899" s="0" t="s">
        <v>24154</v>
      </c>
      <c r="C899" s="0" t="s">
        <v>24153</v>
      </c>
      <c r="D899" s="0" t="s">
        <v>2133</v>
      </c>
      <c r="E899" s="0" t="s">
        <v>24153</v>
      </c>
      <c r="F899" s="0" t="n">
        <v>1</v>
      </c>
      <c r="G899" s="0" t="s">
        <v>434</v>
      </c>
      <c r="H899" s="0" t="s">
        <v>2170</v>
      </c>
      <c r="I899" s="0" t="s">
        <v>2170</v>
      </c>
      <c r="J899" s="0" t="s">
        <v>2170</v>
      </c>
      <c r="K899" s="0" t="s">
        <v>2170</v>
      </c>
      <c r="L899" s="0" t="s">
        <v>2170</v>
      </c>
      <c r="M899" s="0" t="s">
        <v>2170</v>
      </c>
      <c r="N899" s="0" t="n">
        <f aca="false">FALSE()</f>
        <v>0</v>
      </c>
      <c r="O899" s="0" t="s">
        <v>24155</v>
      </c>
      <c r="P899" s="0" t="s">
        <v>17838</v>
      </c>
      <c r="Q899" s="0" t="n">
        <v>4</v>
      </c>
      <c r="R899" s="380" t="n">
        <v>46686.125</v>
      </c>
      <c r="S899" s="223" t="n">
        <v>1000</v>
      </c>
      <c r="T899" s="0" t="s">
        <v>2132</v>
      </c>
      <c r="U899" s="380" t="n">
        <v>45226.125</v>
      </c>
      <c r="V899" s="380" t="n">
        <v>45230.125</v>
      </c>
      <c r="W899" s="0" t="s">
        <v>2132</v>
      </c>
      <c r="X899" s="0" t="s">
        <v>24156</v>
      </c>
      <c r="Y899" s="0" t="s">
        <v>601</v>
      </c>
      <c r="Z899" s="0" t="s">
        <v>2602</v>
      </c>
      <c r="AA899" s="0" t="s">
        <v>2684</v>
      </c>
      <c r="AB899" s="0" t="s">
        <v>17781</v>
      </c>
      <c r="AC899" s="0" t="n">
        <v>25000000</v>
      </c>
      <c r="AD899" s="0" t="n">
        <v>25000000</v>
      </c>
      <c r="AE899" s="0" t="n">
        <v>5</v>
      </c>
      <c r="AF899" s="0" t="n">
        <f aca="false">FALSE()</f>
        <v>0</v>
      </c>
      <c r="AG899" s="0" t="n">
        <f aca="false">TRUE()</f>
        <v>1</v>
      </c>
      <c r="AH899" s="0" t="n">
        <f aca="false">TRUE()</f>
        <v>1</v>
      </c>
      <c r="AI899" s="0" t="n">
        <f aca="false">TRUE()</f>
        <v>1</v>
      </c>
      <c r="AJ899" s="0" t="n">
        <f aca="false">FALSE()</f>
        <v>0</v>
      </c>
      <c r="AK899" s="0" t="n">
        <f aca="false">FALSE()</f>
        <v>0</v>
      </c>
      <c r="AL899" s="0" t="s">
        <v>2129</v>
      </c>
      <c r="AM899" s="0" t="n">
        <f aca="false">TRUE()</f>
        <v>1</v>
      </c>
      <c r="AN899" s="0" t="s">
        <v>24157</v>
      </c>
      <c r="AO899" s="0" t="n">
        <v>1</v>
      </c>
      <c r="AP899" s="0" t="s">
        <v>24158</v>
      </c>
      <c r="AQ899" s="0" t="s">
        <v>24159</v>
      </c>
      <c r="AR899" s="0" t="n">
        <f aca="false">TRUE()</f>
        <v>1</v>
      </c>
      <c r="AS899" s="0" t="n">
        <f aca="false">FALSE()</f>
        <v>0</v>
      </c>
      <c r="AT899" s="0" t="n">
        <f aca="false">FALSE()</f>
        <v>0</v>
      </c>
      <c r="AU899" s="0" t="n">
        <f aca="false">FALSE()</f>
        <v>0</v>
      </c>
      <c r="AV899" s="0" t="n">
        <f aca="false">FALSE()</f>
        <v>0</v>
      </c>
      <c r="AW899" s="0" t="n">
        <f aca="false">TRUE()</f>
        <v>1</v>
      </c>
      <c r="AX899" s="380" t="n">
        <v>45230.6875</v>
      </c>
      <c r="AY899" s="380" t="n">
        <v>45230.4166666667</v>
      </c>
      <c r="AZ899" s="0" t="n">
        <v>1</v>
      </c>
      <c r="BA899" s="0" t="s">
        <v>11757</v>
      </c>
      <c r="BB899" s="0" t="n">
        <v>0</v>
      </c>
      <c r="BC899" s="380" t="n">
        <v>25569.125</v>
      </c>
      <c r="BD899" s="0" t="s">
        <v>2170</v>
      </c>
      <c r="BE899" s="0" t="s">
        <v>2170</v>
      </c>
      <c r="BF899" s="0" t="s">
        <v>17868</v>
      </c>
    </row>
    <row r="900" customFormat="false" ht="15" hidden="false" customHeight="false" outlineLevel="0" collapsed="false">
      <c r="A900" s="0" t="s">
        <v>24160</v>
      </c>
      <c r="B900" s="0" t="s">
        <v>24161</v>
      </c>
      <c r="C900" s="0" t="s">
        <v>24160</v>
      </c>
      <c r="D900" s="0" t="s">
        <v>2133</v>
      </c>
      <c r="E900" s="0" t="s">
        <v>24160</v>
      </c>
      <c r="F900" s="0" t="n">
        <v>1</v>
      </c>
      <c r="G900" s="0" t="s">
        <v>434</v>
      </c>
      <c r="H900" s="0" t="s">
        <v>2170</v>
      </c>
      <c r="I900" s="0" t="s">
        <v>2170</v>
      </c>
      <c r="J900" s="0" t="s">
        <v>2170</v>
      </c>
      <c r="K900" s="0" t="s">
        <v>2170</v>
      </c>
      <c r="L900" s="0" t="s">
        <v>2170</v>
      </c>
      <c r="M900" s="0" t="s">
        <v>2170</v>
      </c>
      <c r="N900" s="0" t="n">
        <f aca="false">FALSE()</f>
        <v>0</v>
      </c>
      <c r="O900" s="0" t="s">
        <v>24162</v>
      </c>
      <c r="P900" s="0" t="s">
        <v>17838</v>
      </c>
      <c r="Q900" s="0" t="n">
        <v>2</v>
      </c>
      <c r="R900" s="380" t="n">
        <v>46549.125</v>
      </c>
      <c r="S900" s="223" t="n">
        <v>1000</v>
      </c>
      <c r="T900" s="0" t="s">
        <v>2132</v>
      </c>
      <c r="U900" s="380" t="n">
        <v>44230.125</v>
      </c>
      <c r="V900" s="380" t="n">
        <v>44235.125</v>
      </c>
      <c r="W900" s="0" t="s">
        <v>2132</v>
      </c>
      <c r="X900" s="0" t="s">
        <v>24163</v>
      </c>
      <c r="Y900" s="0" t="s">
        <v>601</v>
      </c>
      <c r="Z900" s="0" t="s">
        <v>2602</v>
      </c>
      <c r="AA900" s="0" t="s">
        <v>2115</v>
      </c>
      <c r="AB900" s="0" t="s">
        <v>17781</v>
      </c>
      <c r="AC900" s="0" t="n">
        <v>20000000</v>
      </c>
      <c r="AD900" s="0" t="n">
        <v>20000000</v>
      </c>
      <c r="AE900" s="0" t="n">
        <v>5</v>
      </c>
      <c r="AF900" s="0" t="n">
        <f aca="false">FALSE()</f>
        <v>0</v>
      </c>
      <c r="AG900" s="0" t="n">
        <f aca="false">TRUE()</f>
        <v>1</v>
      </c>
      <c r="AH900" s="0" t="n">
        <f aca="false">TRUE()</f>
        <v>1</v>
      </c>
      <c r="AI900" s="0" t="n">
        <f aca="false">FALSE()</f>
        <v>0</v>
      </c>
      <c r="AJ900" s="0" t="n">
        <f aca="false">FALSE()</f>
        <v>0</v>
      </c>
      <c r="AK900" s="0" t="n">
        <f aca="false">FALSE()</f>
        <v>0</v>
      </c>
      <c r="AL900" s="0" t="s">
        <v>2129</v>
      </c>
      <c r="AM900" s="0" t="n">
        <f aca="false">TRUE()</f>
        <v>1</v>
      </c>
      <c r="AN900" s="0" t="s">
        <v>24164</v>
      </c>
      <c r="AO900" s="0" t="n">
        <v>1</v>
      </c>
      <c r="AP900" s="0" t="s">
        <v>24165</v>
      </c>
      <c r="AQ900" s="0" t="s">
        <v>24166</v>
      </c>
      <c r="AR900" s="0" t="n">
        <f aca="false">TRUE()</f>
        <v>1</v>
      </c>
      <c r="AS900" s="0" t="n">
        <f aca="false">FALSE()</f>
        <v>0</v>
      </c>
      <c r="AT900" s="0" t="n">
        <f aca="false">FALSE()</f>
        <v>0</v>
      </c>
      <c r="AU900" s="0" t="n">
        <f aca="false">FALSE()</f>
        <v>0</v>
      </c>
      <c r="AV900" s="0" t="n">
        <f aca="false">FALSE()</f>
        <v>0</v>
      </c>
      <c r="AW900" s="0" t="n">
        <f aca="false">TRUE()</f>
        <v>1</v>
      </c>
      <c r="AX900" s="380" t="n">
        <v>44235.6006944444</v>
      </c>
      <c r="AY900" s="380" t="n">
        <v>44235.4166666667</v>
      </c>
      <c r="AZ900" s="0" t="n">
        <v>1</v>
      </c>
      <c r="BA900" s="0" t="s">
        <v>17962</v>
      </c>
      <c r="BB900" s="0" t="n">
        <v>0</v>
      </c>
      <c r="BC900" s="380" t="n">
        <v>25569.125</v>
      </c>
      <c r="BD900" s="0" t="s">
        <v>2170</v>
      </c>
      <c r="BE900" s="0" t="s">
        <v>2170</v>
      </c>
      <c r="BF900" s="0" t="s">
        <v>2118</v>
      </c>
    </row>
    <row r="901" customFormat="false" ht="15" hidden="false" customHeight="false" outlineLevel="0" collapsed="false">
      <c r="A901" s="0" t="s">
        <v>24167</v>
      </c>
      <c r="B901" s="0" t="s">
        <v>24168</v>
      </c>
      <c r="C901" s="0" t="s">
        <v>24167</v>
      </c>
      <c r="D901" s="0" t="s">
        <v>2133</v>
      </c>
      <c r="E901" s="0" t="s">
        <v>24167</v>
      </c>
      <c r="F901" s="0" t="n">
        <v>1</v>
      </c>
      <c r="G901" s="0" t="s">
        <v>434</v>
      </c>
      <c r="H901" s="0" t="s">
        <v>2170</v>
      </c>
      <c r="I901" s="0" t="s">
        <v>2170</v>
      </c>
      <c r="J901" s="0" t="s">
        <v>2170</v>
      </c>
      <c r="K901" s="0" t="s">
        <v>2170</v>
      </c>
      <c r="L901" s="0" t="s">
        <v>2170</v>
      </c>
      <c r="M901" s="0" t="s">
        <v>2170</v>
      </c>
      <c r="N901" s="0" t="n">
        <f aca="false">FALSE()</f>
        <v>0</v>
      </c>
      <c r="O901" s="0" t="s">
        <v>24169</v>
      </c>
      <c r="P901" s="0" t="s">
        <v>17780</v>
      </c>
      <c r="Q901" s="0" t="n">
        <v>4</v>
      </c>
      <c r="R901" s="380" t="n">
        <v>46619.125</v>
      </c>
      <c r="S901" s="223" t="n">
        <v>1000</v>
      </c>
      <c r="T901" s="0" t="s">
        <v>2132</v>
      </c>
      <c r="U901" s="380" t="n">
        <v>45520.125</v>
      </c>
      <c r="V901" s="380" t="n">
        <v>45527.125</v>
      </c>
      <c r="W901" s="0" t="s">
        <v>2132</v>
      </c>
      <c r="X901" s="0" t="s">
        <v>24170</v>
      </c>
      <c r="Y901" s="0" t="s">
        <v>601</v>
      </c>
      <c r="Z901" s="0" t="s">
        <v>2602</v>
      </c>
      <c r="AA901" s="0" t="s">
        <v>2891</v>
      </c>
      <c r="AB901" s="0" t="s">
        <v>17781</v>
      </c>
      <c r="AC901" s="0" t="n">
        <v>153603</v>
      </c>
      <c r="AD901" s="0" t="n">
        <v>200000</v>
      </c>
      <c r="AE901" s="0" t="n">
        <v>5</v>
      </c>
      <c r="AF901" s="0" t="n">
        <f aca="false">FALSE()</f>
        <v>0</v>
      </c>
      <c r="AG901" s="0" t="n">
        <f aca="false">TRUE()</f>
        <v>1</v>
      </c>
      <c r="AH901" s="0" t="n">
        <f aca="false">TRUE()</f>
        <v>1</v>
      </c>
      <c r="AI901" s="0" t="n">
        <f aca="false">FALSE()</f>
        <v>0</v>
      </c>
      <c r="AJ901" s="0" t="n">
        <f aca="false">FALSE()</f>
        <v>0</v>
      </c>
      <c r="AK901" s="0" t="n">
        <f aca="false">TRUE()</f>
        <v>1</v>
      </c>
      <c r="AL901" s="0" t="s">
        <v>2129</v>
      </c>
      <c r="AM901" s="0" t="n">
        <f aca="false">TRUE()</f>
        <v>1</v>
      </c>
      <c r="AN901" s="0" t="s">
        <v>24171</v>
      </c>
      <c r="AO901" s="0" t="n">
        <v>1</v>
      </c>
      <c r="AP901" s="0" t="s">
        <v>24172</v>
      </c>
      <c r="AQ901" s="0" t="s">
        <v>24173</v>
      </c>
      <c r="AR901" s="0" t="n">
        <f aca="false">TRUE()</f>
        <v>1</v>
      </c>
      <c r="AS901" s="0" t="n">
        <f aca="false">FALSE()</f>
        <v>0</v>
      </c>
      <c r="AT901" s="0" t="n">
        <f aca="false">FALSE()</f>
        <v>0</v>
      </c>
      <c r="AU901" s="0" t="n">
        <f aca="false">FALSE()</f>
        <v>0</v>
      </c>
      <c r="AV901" s="0" t="n">
        <f aca="false">FALSE()</f>
        <v>0</v>
      </c>
      <c r="AW901" s="0" t="n">
        <f aca="false">TRUE()</f>
        <v>1</v>
      </c>
      <c r="AX901" s="380" t="n">
        <v>45527.6875</v>
      </c>
      <c r="AY901" s="380" t="n">
        <v>45527.125</v>
      </c>
      <c r="AZ901" s="0" t="n">
        <v>3</v>
      </c>
      <c r="BA901" s="0" t="s">
        <v>24174</v>
      </c>
      <c r="BB901" s="0" t="n">
        <v>0</v>
      </c>
      <c r="BC901" s="380" t="n">
        <v>45891.125</v>
      </c>
      <c r="BD901" s="0" t="s">
        <v>2170</v>
      </c>
      <c r="BE901" s="0" t="s">
        <v>2170</v>
      </c>
      <c r="BF901" s="0" t="s">
        <v>604</v>
      </c>
    </row>
    <row r="902" customFormat="false" ht="15" hidden="false" customHeight="false" outlineLevel="0" collapsed="false">
      <c r="A902" s="0" t="s">
        <v>24175</v>
      </c>
      <c r="B902" s="0" t="s">
        <v>24175</v>
      </c>
      <c r="C902" s="0" t="s">
        <v>24175</v>
      </c>
      <c r="D902" s="0" t="s">
        <v>2133</v>
      </c>
      <c r="E902" s="0" t="s">
        <v>24175</v>
      </c>
      <c r="F902" s="0" t="n">
        <v>1</v>
      </c>
      <c r="G902" s="0" t="s">
        <v>434</v>
      </c>
      <c r="H902" s="0" t="s">
        <v>2170</v>
      </c>
      <c r="I902" s="0" t="s">
        <v>2170</v>
      </c>
      <c r="J902" s="0" t="s">
        <v>2170</v>
      </c>
      <c r="K902" s="0" t="s">
        <v>2170</v>
      </c>
      <c r="L902" s="0" t="s">
        <v>2170</v>
      </c>
      <c r="M902" s="0" t="s">
        <v>2170</v>
      </c>
      <c r="N902" s="0" t="n">
        <f aca="false">FALSE()</f>
        <v>0</v>
      </c>
      <c r="O902" s="0" t="s">
        <v>24176</v>
      </c>
      <c r="P902" s="0" t="s">
        <v>17780</v>
      </c>
      <c r="Q902" s="0" t="n">
        <v>4</v>
      </c>
      <c r="R902" s="380" t="n">
        <v>46077.125</v>
      </c>
      <c r="S902" s="223" t="n">
        <v>400</v>
      </c>
      <c r="T902" s="0" t="s">
        <v>2132</v>
      </c>
      <c r="U902" s="380" t="n">
        <v>44246.125</v>
      </c>
      <c r="V902" s="380" t="n">
        <v>44257.125</v>
      </c>
      <c r="W902" s="0" t="s">
        <v>2132</v>
      </c>
      <c r="X902" s="0" t="s">
        <v>24177</v>
      </c>
      <c r="Y902" s="0" t="s">
        <v>601</v>
      </c>
      <c r="Z902" s="0" t="s">
        <v>2602</v>
      </c>
      <c r="AA902" s="0" t="s">
        <v>2451</v>
      </c>
      <c r="AB902" s="0" t="s">
        <v>17781</v>
      </c>
      <c r="AC902" s="0" t="n">
        <v>5000000</v>
      </c>
      <c r="AD902" s="0" t="n">
        <v>5000000</v>
      </c>
      <c r="AE902" s="0" t="n">
        <v>5</v>
      </c>
      <c r="AF902" s="0" t="n">
        <f aca="false">FALSE()</f>
        <v>0</v>
      </c>
      <c r="AG902" s="0" t="n">
        <f aca="false">TRUE()</f>
        <v>1</v>
      </c>
      <c r="AH902" s="0" t="n">
        <f aca="false">TRUE()</f>
        <v>1</v>
      </c>
      <c r="AI902" s="0" t="n">
        <f aca="false">FALSE()</f>
        <v>0</v>
      </c>
      <c r="AJ902" s="0" t="n">
        <f aca="false">FALSE()</f>
        <v>0</v>
      </c>
      <c r="AK902" s="0" t="n">
        <f aca="false">TRUE()</f>
        <v>1</v>
      </c>
      <c r="AL902" s="0" t="s">
        <v>2129</v>
      </c>
      <c r="AM902" s="0" t="n">
        <f aca="false">TRUE()</f>
        <v>1</v>
      </c>
      <c r="AN902" s="0" t="s">
        <v>24178</v>
      </c>
      <c r="AO902" s="0" t="n">
        <v>1</v>
      </c>
      <c r="AP902" s="0" t="s">
        <v>24179</v>
      </c>
      <c r="AQ902" s="0" t="s">
        <v>24180</v>
      </c>
      <c r="AR902" s="0" t="n">
        <f aca="false">TRUE()</f>
        <v>1</v>
      </c>
      <c r="AS902" s="0" t="n">
        <f aca="false">FALSE()</f>
        <v>0</v>
      </c>
      <c r="AT902" s="0" t="n">
        <f aca="false">FALSE()</f>
        <v>0</v>
      </c>
      <c r="AU902" s="0" t="n">
        <f aca="false">FALSE()</f>
        <v>0</v>
      </c>
      <c r="AV902" s="0" t="n">
        <f aca="false">FALSE()</f>
        <v>0</v>
      </c>
      <c r="AW902" s="0" t="n">
        <f aca="false">TRUE()</f>
        <v>1</v>
      </c>
      <c r="AX902" s="380" t="n">
        <v>44257.5868055556</v>
      </c>
      <c r="AY902" s="380" t="n">
        <v>44257.4166666667</v>
      </c>
      <c r="AZ902" s="0" t="n">
        <v>1</v>
      </c>
      <c r="BA902" s="0" t="s">
        <v>14122</v>
      </c>
      <c r="BB902" s="0" t="n">
        <v>0</v>
      </c>
      <c r="BC902" s="380" t="n">
        <v>25569.125</v>
      </c>
      <c r="BD902" s="0" t="s">
        <v>2170</v>
      </c>
      <c r="BE902" s="0" t="s">
        <v>2170</v>
      </c>
      <c r="BF902" s="0" t="s">
        <v>604</v>
      </c>
    </row>
    <row r="903" customFormat="false" ht="15" hidden="false" customHeight="false" outlineLevel="0" collapsed="false">
      <c r="A903" s="0" t="s">
        <v>24181</v>
      </c>
      <c r="B903" s="0" t="s">
        <v>24182</v>
      </c>
      <c r="C903" s="0" t="s">
        <v>24181</v>
      </c>
      <c r="D903" s="0" t="s">
        <v>2133</v>
      </c>
      <c r="E903" s="0" t="s">
        <v>24181</v>
      </c>
      <c r="F903" s="0" t="n">
        <v>1</v>
      </c>
      <c r="G903" s="0" t="s">
        <v>434</v>
      </c>
      <c r="H903" s="0" t="s">
        <v>2170</v>
      </c>
      <c r="I903" s="0" t="s">
        <v>2170</v>
      </c>
      <c r="J903" s="0" t="s">
        <v>2170</v>
      </c>
      <c r="K903" s="0" t="s">
        <v>2170</v>
      </c>
      <c r="L903" s="0" t="s">
        <v>2170</v>
      </c>
      <c r="M903" s="0" t="s">
        <v>2170</v>
      </c>
      <c r="N903" s="0" t="n">
        <f aca="false">FALSE()</f>
        <v>0</v>
      </c>
      <c r="O903" s="0" t="s">
        <v>24183</v>
      </c>
      <c r="P903" s="0" t="s">
        <v>17780</v>
      </c>
      <c r="Q903" s="0" t="n">
        <v>12</v>
      </c>
      <c r="R903" s="380" t="n">
        <v>46211.125</v>
      </c>
      <c r="S903" s="223" t="n">
        <v>1000</v>
      </c>
      <c r="T903" s="0" t="s">
        <v>2132</v>
      </c>
      <c r="U903" s="380" t="n">
        <v>45121.125</v>
      </c>
      <c r="V903" s="380" t="n">
        <v>45131.125</v>
      </c>
      <c r="W903" s="0" t="s">
        <v>2132</v>
      </c>
      <c r="X903" s="0" t="s">
        <v>24184</v>
      </c>
      <c r="Y903" s="0" t="s">
        <v>601</v>
      </c>
      <c r="Z903" s="0" t="s">
        <v>2602</v>
      </c>
      <c r="AA903" s="0" t="s">
        <v>2574</v>
      </c>
      <c r="AB903" s="0" t="s">
        <v>17781</v>
      </c>
      <c r="AC903" s="0" t="n">
        <v>300000</v>
      </c>
      <c r="AD903" s="0" t="n">
        <v>300000</v>
      </c>
      <c r="AE903" s="0" t="n">
        <v>5</v>
      </c>
      <c r="AF903" s="0" t="n">
        <f aca="false">FALSE()</f>
        <v>0</v>
      </c>
      <c r="AG903" s="0" t="n">
        <f aca="false">TRUE()</f>
        <v>1</v>
      </c>
      <c r="AH903" s="0" t="n">
        <f aca="false">TRUE()</f>
        <v>1</v>
      </c>
      <c r="AI903" s="0" t="n">
        <f aca="false">FALSE()</f>
        <v>0</v>
      </c>
      <c r="AJ903" s="0" t="n">
        <f aca="false">FALSE()</f>
        <v>0</v>
      </c>
      <c r="AK903" s="0" t="n">
        <f aca="false">FALSE()</f>
        <v>0</v>
      </c>
      <c r="AL903" s="0" t="s">
        <v>2129</v>
      </c>
      <c r="AM903" s="0" t="n">
        <f aca="false">TRUE()</f>
        <v>1</v>
      </c>
      <c r="AN903" s="0" t="s">
        <v>24185</v>
      </c>
      <c r="AO903" s="0" t="n">
        <v>1</v>
      </c>
      <c r="AP903" s="0" t="s">
        <v>24186</v>
      </c>
      <c r="AQ903" s="0" t="s">
        <v>24187</v>
      </c>
      <c r="AR903" s="0" t="n">
        <f aca="false">TRUE()</f>
        <v>1</v>
      </c>
      <c r="AS903" s="0" t="n">
        <f aca="false">TRUE()</f>
        <v>1</v>
      </c>
      <c r="AT903" s="0" t="n">
        <f aca="false">FALSE()</f>
        <v>0</v>
      </c>
      <c r="AU903" s="0" t="n">
        <f aca="false">FALSE()</f>
        <v>0</v>
      </c>
      <c r="AV903" s="0" t="n">
        <f aca="false">FALSE()</f>
        <v>0</v>
      </c>
      <c r="AW903" s="0" t="n">
        <f aca="false">TRUE()</f>
        <v>1</v>
      </c>
      <c r="AX903" s="380" t="n">
        <v>45131.6875</v>
      </c>
      <c r="AY903" s="380" t="n">
        <v>45131.4166666667</v>
      </c>
      <c r="AZ903" s="0" t="n">
        <v>3</v>
      </c>
      <c r="BA903" s="0" t="s">
        <v>24188</v>
      </c>
      <c r="BB903" s="0" t="n">
        <v>0</v>
      </c>
      <c r="BC903" s="380" t="n">
        <v>25569.125</v>
      </c>
      <c r="BD903" s="0" t="s">
        <v>2170</v>
      </c>
      <c r="BE903" s="0" t="s">
        <v>2170</v>
      </c>
      <c r="BF903" s="0" t="s">
        <v>2118</v>
      </c>
    </row>
    <row r="904" customFormat="false" ht="15" hidden="false" customHeight="false" outlineLevel="0" collapsed="false">
      <c r="A904" s="0" t="s">
        <v>24189</v>
      </c>
      <c r="B904" s="0" t="s">
        <v>24190</v>
      </c>
      <c r="C904" s="0" t="s">
        <v>24189</v>
      </c>
      <c r="D904" s="0" t="s">
        <v>2133</v>
      </c>
      <c r="E904" s="0" t="s">
        <v>24189</v>
      </c>
      <c r="F904" s="0" t="n">
        <v>1</v>
      </c>
      <c r="G904" s="0" t="s">
        <v>434</v>
      </c>
      <c r="H904" s="0" t="s">
        <v>2170</v>
      </c>
      <c r="I904" s="0" t="s">
        <v>2170</v>
      </c>
      <c r="J904" s="0" t="s">
        <v>2170</v>
      </c>
      <c r="K904" s="0" t="s">
        <v>2170</v>
      </c>
      <c r="L904" s="0" t="s">
        <v>2170</v>
      </c>
      <c r="M904" s="0" t="s">
        <v>2170</v>
      </c>
      <c r="N904" s="0" t="n">
        <f aca="false">FALSE()</f>
        <v>0</v>
      </c>
      <c r="O904" s="0" t="s">
        <v>24191</v>
      </c>
      <c r="P904" s="0" t="s">
        <v>17780</v>
      </c>
      <c r="Q904" s="0" t="n">
        <v>12</v>
      </c>
      <c r="R904" s="380" t="n">
        <v>46905.125</v>
      </c>
      <c r="S904" s="223" t="n">
        <v>1000</v>
      </c>
      <c r="T904" s="0" t="s">
        <v>2132</v>
      </c>
      <c r="U904" s="380" t="n">
        <v>45799.125</v>
      </c>
      <c r="V904" s="380" t="n">
        <v>45825.125</v>
      </c>
      <c r="W904" s="0" t="s">
        <v>2132</v>
      </c>
      <c r="X904" s="0" t="s">
        <v>21251</v>
      </c>
      <c r="AA904" s="0" t="s">
        <v>610</v>
      </c>
      <c r="AB904" s="0" t="s">
        <v>17781</v>
      </c>
      <c r="AC904" s="0" t="n">
        <v>38393</v>
      </c>
      <c r="AD904" s="0" t="n">
        <v>150000</v>
      </c>
      <c r="AE904" s="0" t="n">
        <v>5</v>
      </c>
      <c r="AF904" s="0" t="n">
        <f aca="false">FALSE()</f>
        <v>0</v>
      </c>
      <c r="AG904" s="0" t="n">
        <f aca="false">TRUE()</f>
        <v>1</v>
      </c>
      <c r="AH904" s="0" t="n">
        <f aca="false">TRUE()</f>
        <v>1</v>
      </c>
      <c r="AI904" s="0" t="n">
        <f aca="false">TRUE()</f>
        <v>1</v>
      </c>
      <c r="AJ904" s="0" t="n">
        <f aca="false">FALSE()</f>
        <v>0</v>
      </c>
      <c r="AK904" s="0" t="n">
        <f aca="false">TRUE()</f>
        <v>1</v>
      </c>
      <c r="AL904" s="0" t="s">
        <v>2129</v>
      </c>
      <c r="AM904" s="0" t="n">
        <f aca="false">TRUE()</f>
        <v>1</v>
      </c>
      <c r="AN904" s="0" t="s">
        <v>24192</v>
      </c>
      <c r="AO904" s="0" t="n">
        <v>1</v>
      </c>
      <c r="AP904" s="0" t="s">
        <v>24193</v>
      </c>
      <c r="AQ904" s="0" t="s">
        <v>24194</v>
      </c>
      <c r="AR904" s="0" t="n">
        <f aca="false">TRUE()</f>
        <v>1</v>
      </c>
      <c r="AS904" s="0" t="n">
        <f aca="false">TRUE()</f>
        <v>1</v>
      </c>
      <c r="AT904" s="0" t="n">
        <f aca="false">FALSE()</f>
        <v>0</v>
      </c>
      <c r="AU904" s="0" t="n">
        <f aca="false">FALSE()</f>
        <v>0</v>
      </c>
      <c r="AV904" s="0" t="n">
        <f aca="false">FALSE()</f>
        <v>0</v>
      </c>
      <c r="AW904" s="0" t="n">
        <f aca="false">TRUE()</f>
        <v>1</v>
      </c>
      <c r="AX904" s="380" t="n">
        <v>45825.6875</v>
      </c>
      <c r="AY904" s="380" t="n">
        <v>45825.125</v>
      </c>
      <c r="AZ904" s="0" t="n">
        <v>3</v>
      </c>
      <c r="BA904" s="0" t="s">
        <v>21587</v>
      </c>
      <c r="BB904" s="0" t="n">
        <v>0</v>
      </c>
      <c r="BC904" s="380" t="n">
        <v>25569.125</v>
      </c>
      <c r="BD904" s="0" t="s">
        <v>2170</v>
      </c>
      <c r="BE904" s="0" t="s">
        <v>2170</v>
      </c>
      <c r="BF904" s="0" t="s">
        <v>2118</v>
      </c>
    </row>
    <row r="905" customFormat="false" ht="15" hidden="false" customHeight="false" outlineLevel="0" collapsed="false">
      <c r="A905" s="0" t="s">
        <v>24195</v>
      </c>
      <c r="B905" s="0" t="s">
        <v>24196</v>
      </c>
      <c r="C905" s="0" t="s">
        <v>24195</v>
      </c>
      <c r="D905" s="0" t="s">
        <v>2133</v>
      </c>
      <c r="E905" s="0" t="s">
        <v>24195</v>
      </c>
      <c r="F905" s="0" t="n">
        <v>1</v>
      </c>
      <c r="G905" s="0" t="s">
        <v>434</v>
      </c>
      <c r="H905" s="0" t="s">
        <v>2170</v>
      </c>
      <c r="I905" s="0" t="s">
        <v>2170</v>
      </c>
      <c r="J905" s="0" t="s">
        <v>2170</v>
      </c>
      <c r="K905" s="0" t="s">
        <v>2170</v>
      </c>
      <c r="L905" s="0" t="s">
        <v>2170</v>
      </c>
      <c r="M905" s="0" t="s">
        <v>2170</v>
      </c>
      <c r="N905" s="0" t="n">
        <f aca="false">FALSE()</f>
        <v>0</v>
      </c>
      <c r="O905" s="0" t="s">
        <v>24197</v>
      </c>
      <c r="P905" s="0" t="s">
        <v>17780</v>
      </c>
      <c r="Q905" s="0" t="n">
        <v>4</v>
      </c>
      <c r="R905" s="380" t="n">
        <v>46202.125</v>
      </c>
      <c r="S905" s="223" t="n">
        <v>1000</v>
      </c>
      <c r="T905" s="0" t="s">
        <v>2132</v>
      </c>
      <c r="U905" s="380" t="n">
        <v>45409.125</v>
      </c>
      <c r="V905" s="380" t="n">
        <v>45474.125</v>
      </c>
      <c r="W905" s="0" t="s">
        <v>2132</v>
      </c>
      <c r="X905" s="0" t="s">
        <v>24198</v>
      </c>
      <c r="Y905" s="0" t="s">
        <v>601</v>
      </c>
      <c r="Z905" s="0" t="s">
        <v>2602</v>
      </c>
      <c r="AA905" s="0" t="s">
        <v>2116</v>
      </c>
      <c r="AB905" s="0" t="s">
        <v>17781</v>
      </c>
      <c r="AC905" s="0" t="n">
        <v>100000</v>
      </c>
      <c r="AD905" s="0" t="n">
        <v>100000</v>
      </c>
      <c r="AE905" s="0" t="n">
        <v>5</v>
      </c>
      <c r="AF905" s="0" t="n">
        <f aca="false">FALSE()</f>
        <v>0</v>
      </c>
      <c r="AG905" s="0" t="n">
        <f aca="false">TRUE()</f>
        <v>1</v>
      </c>
      <c r="AH905" s="0" t="n">
        <f aca="false">TRUE()</f>
        <v>1</v>
      </c>
      <c r="AI905" s="0" t="n">
        <f aca="false">FALSE()</f>
        <v>0</v>
      </c>
      <c r="AJ905" s="0" t="n">
        <f aca="false">FALSE()</f>
        <v>0</v>
      </c>
      <c r="AK905" s="0" t="n">
        <f aca="false">FALSE()</f>
        <v>0</v>
      </c>
      <c r="AL905" s="0" t="s">
        <v>2129</v>
      </c>
      <c r="AM905" s="0" t="n">
        <f aca="false">TRUE()</f>
        <v>1</v>
      </c>
      <c r="AN905" s="0" t="s">
        <v>24199</v>
      </c>
      <c r="AO905" s="0" t="n">
        <v>1</v>
      </c>
      <c r="AP905" s="0" t="s">
        <v>24200</v>
      </c>
      <c r="AQ905" s="0" t="s">
        <v>24201</v>
      </c>
      <c r="AR905" s="0" t="n">
        <f aca="false">TRUE()</f>
        <v>1</v>
      </c>
      <c r="AS905" s="0" t="n">
        <f aca="false">FALSE()</f>
        <v>0</v>
      </c>
      <c r="AT905" s="0" t="n">
        <f aca="false">FALSE()</f>
        <v>0</v>
      </c>
      <c r="AU905" s="0" t="n">
        <f aca="false">FALSE()</f>
        <v>0</v>
      </c>
      <c r="AV905" s="0" t="n">
        <f aca="false">FALSE()</f>
        <v>0</v>
      </c>
      <c r="AW905" s="0" t="n">
        <f aca="false">TRUE()</f>
        <v>1</v>
      </c>
      <c r="AX905" s="380" t="n">
        <v>45474.6881944445</v>
      </c>
      <c r="AY905" s="380" t="n">
        <v>45474.125</v>
      </c>
      <c r="AZ905" s="0" t="n">
        <v>0</v>
      </c>
      <c r="BA905" s="0" t="s">
        <v>24202</v>
      </c>
      <c r="BB905" s="0" t="n">
        <v>0</v>
      </c>
      <c r="BC905" s="380" t="n">
        <v>25569.125</v>
      </c>
      <c r="BD905" s="0" t="s">
        <v>2170</v>
      </c>
      <c r="BE905" s="0" t="s">
        <v>2170</v>
      </c>
      <c r="BF905" s="0" t="s">
        <v>604</v>
      </c>
    </row>
    <row r="906" customFormat="false" ht="15" hidden="false" customHeight="false" outlineLevel="0" collapsed="false">
      <c r="A906" s="0" t="s">
        <v>24203</v>
      </c>
      <c r="B906" s="0" t="s">
        <v>24204</v>
      </c>
      <c r="C906" s="0" t="s">
        <v>24203</v>
      </c>
      <c r="D906" s="0" t="s">
        <v>2133</v>
      </c>
      <c r="E906" s="0" t="s">
        <v>24203</v>
      </c>
      <c r="F906" s="0" t="n">
        <v>1</v>
      </c>
      <c r="G906" s="0" t="s">
        <v>434</v>
      </c>
      <c r="H906" s="0" t="s">
        <v>2170</v>
      </c>
      <c r="I906" s="0" t="s">
        <v>2170</v>
      </c>
      <c r="J906" s="0" t="s">
        <v>2170</v>
      </c>
      <c r="K906" s="0" t="s">
        <v>2170</v>
      </c>
      <c r="L906" s="0" t="s">
        <v>2170</v>
      </c>
      <c r="M906" s="0" t="s">
        <v>2170</v>
      </c>
      <c r="N906" s="0" t="n">
        <f aca="false">FALSE()</f>
        <v>0</v>
      </c>
      <c r="O906" s="0" t="s">
        <v>24205</v>
      </c>
      <c r="P906" s="0" t="s">
        <v>17780</v>
      </c>
      <c r="Q906" s="0" t="n">
        <v>6</v>
      </c>
      <c r="R906" s="380" t="n">
        <v>47207.125</v>
      </c>
      <c r="S906" s="223" t="n">
        <v>1000</v>
      </c>
      <c r="T906" s="0" t="s">
        <v>2132</v>
      </c>
      <c r="U906" s="380" t="n">
        <v>45397.125</v>
      </c>
      <c r="V906" s="380" t="n">
        <v>45407.125</v>
      </c>
      <c r="W906" s="0" t="s">
        <v>2132</v>
      </c>
      <c r="X906" s="0" t="s">
        <v>24206</v>
      </c>
      <c r="Y906" s="0" t="s">
        <v>601</v>
      </c>
      <c r="Z906" s="0" t="s">
        <v>2602</v>
      </c>
      <c r="AA906" s="0" t="s">
        <v>2365</v>
      </c>
      <c r="AB906" s="0" t="s">
        <v>17781</v>
      </c>
      <c r="AC906" s="0" t="n">
        <v>300000</v>
      </c>
      <c r="AD906" s="0" t="n">
        <v>300000</v>
      </c>
      <c r="AE906" s="0" t="n">
        <v>5</v>
      </c>
      <c r="AF906" s="0" t="n">
        <f aca="false">FALSE()</f>
        <v>0</v>
      </c>
      <c r="AG906" s="0" t="n">
        <f aca="false">TRUE()</f>
        <v>1</v>
      </c>
      <c r="AH906" s="0" t="n">
        <f aca="false">TRUE()</f>
        <v>1</v>
      </c>
      <c r="AI906" s="0" t="n">
        <f aca="false">FALSE()</f>
        <v>0</v>
      </c>
      <c r="AJ906" s="0" t="n">
        <f aca="false">FALSE()</f>
        <v>0</v>
      </c>
      <c r="AK906" s="0" t="n">
        <f aca="false">TRUE()</f>
        <v>1</v>
      </c>
      <c r="AL906" s="0" t="s">
        <v>2129</v>
      </c>
      <c r="AM906" s="0" t="n">
        <f aca="false">TRUE()</f>
        <v>1</v>
      </c>
      <c r="AN906" s="0" t="s">
        <v>24207</v>
      </c>
      <c r="AO906" s="0" t="n">
        <v>1</v>
      </c>
      <c r="AP906" s="0" t="s">
        <v>24208</v>
      </c>
      <c r="AQ906" s="0" t="s">
        <v>24209</v>
      </c>
      <c r="AR906" s="0" t="n">
        <f aca="false">TRUE()</f>
        <v>1</v>
      </c>
      <c r="AS906" s="0" t="n">
        <f aca="false">FALSE()</f>
        <v>0</v>
      </c>
      <c r="AT906" s="0" t="n">
        <f aca="false">FALSE()</f>
        <v>0</v>
      </c>
      <c r="AU906" s="0" t="n">
        <f aca="false">FALSE()</f>
        <v>0</v>
      </c>
      <c r="AV906" s="0" t="n">
        <f aca="false">FALSE()</f>
        <v>0</v>
      </c>
      <c r="AW906" s="0" t="n">
        <f aca="false">TRUE()</f>
        <v>1</v>
      </c>
      <c r="AX906" s="380" t="n">
        <v>45407.6875</v>
      </c>
      <c r="AY906" s="380" t="n">
        <v>45407.125</v>
      </c>
      <c r="AZ906" s="0" t="n">
        <v>2</v>
      </c>
      <c r="BA906" s="0" t="s">
        <v>19959</v>
      </c>
      <c r="BB906" s="0" t="n">
        <v>0</v>
      </c>
      <c r="BC906" s="380" t="n">
        <v>46127.125</v>
      </c>
      <c r="BD906" s="0" t="s">
        <v>2170</v>
      </c>
      <c r="BE906" s="0" t="s">
        <v>2170</v>
      </c>
      <c r="BF906" s="0" t="s">
        <v>604</v>
      </c>
    </row>
    <row r="907" customFormat="false" ht="15" hidden="false" customHeight="false" outlineLevel="0" collapsed="false">
      <c r="A907" s="0" t="s">
        <v>24210</v>
      </c>
      <c r="B907" s="0" t="s">
        <v>24211</v>
      </c>
      <c r="C907" s="0" t="s">
        <v>24210</v>
      </c>
      <c r="D907" s="0" t="s">
        <v>2133</v>
      </c>
      <c r="E907" s="0" t="s">
        <v>24210</v>
      </c>
      <c r="F907" s="0" t="n">
        <v>1</v>
      </c>
      <c r="G907" s="0" t="s">
        <v>434</v>
      </c>
      <c r="H907" s="0" t="s">
        <v>2170</v>
      </c>
      <c r="I907" s="0" t="s">
        <v>2170</v>
      </c>
      <c r="J907" s="0" t="s">
        <v>2170</v>
      </c>
      <c r="K907" s="0" t="s">
        <v>2170</v>
      </c>
      <c r="L907" s="0" t="s">
        <v>2170</v>
      </c>
      <c r="M907" s="0" t="s">
        <v>2170</v>
      </c>
      <c r="N907" s="0" t="n">
        <f aca="false">FALSE()</f>
        <v>0</v>
      </c>
      <c r="O907" s="0" t="s">
        <v>24212</v>
      </c>
      <c r="P907" s="0" t="s">
        <v>17838</v>
      </c>
      <c r="Q907" s="0" t="n">
        <v>2</v>
      </c>
      <c r="R907" s="380" t="n">
        <v>47176.125</v>
      </c>
      <c r="S907" s="223" t="n">
        <v>1000</v>
      </c>
      <c r="T907" s="0" t="s">
        <v>2132</v>
      </c>
      <c r="U907" s="380" t="n">
        <v>45246.125</v>
      </c>
      <c r="V907" s="380" t="n">
        <v>45273.125</v>
      </c>
      <c r="W907" s="0" t="s">
        <v>2132</v>
      </c>
      <c r="X907" s="0" t="s">
        <v>24213</v>
      </c>
      <c r="Y907" s="0" t="s">
        <v>601</v>
      </c>
      <c r="Z907" s="0" t="s">
        <v>2602</v>
      </c>
      <c r="AA907" s="0" t="s">
        <v>610</v>
      </c>
      <c r="AB907" s="0" t="s">
        <v>17781</v>
      </c>
      <c r="AC907" s="0" t="n">
        <v>141112</v>
      </c>
      <c r="AD907" s="0" t="n">
        <v>600000</v>
      </c>
      <c r="AE907" s="0" t="n">
        <v>5</v>
      </c>
      <c r="AF907" s="0" t="n">
        <f aca="false">FALSE()</f>
        <v>0</v>
      </c>
      <c r="AG907" s="0" t="n">
        <f aca="false">TRUE()</f>
        <v>1</v>
      </c>
      <c r="AH907" s="0" t="n">
        <f aca="false">TRUE()</f>
        <v>1</v>
      </c>
      <c r="AI907" s="0" t="n">
        <f aca="false">FALSE()</f>
        <v>0</v>
      </c>
      <c r="AJ907" s="0" t="n">
        <f aca="false">FALSE()</f>
        <v>0</v>
      </c>
      <c r="AK907" s="0" t="n">
        <f aca="false">FALSE()</f>
        <v>0</v>
      </c>
      <c r="AL907" s="0" t="s">
        <v>3129</v>
      </c>
      <c r="AM907" s="0" t="n">
        <f aca="false">TRUE()</f>
        <v>1</v>
      </c>
      <c r="AN907" s="0" t="s">
        <v>24214</v>
      </c>
      <c r="AO907" s="0" t="n">
        <v>1</v>
      </c>
      <c r="AP907" s="0" t="s">
        <v>24215</v>
      </c>
      <c r="AQ907" s="0" t="s">
        <v>24216</v>
      </c>
      <c r="AR907" s="0" t="n">
        <f aca="false">TRUE()</f>
        <v>1</v>
      </c>
      <c r="AS907" s="0" t="n">
        <f aca="false">FALSE()</f>
        <v>0</v>
      </c>
      <c r="AT907" s="0" t="n">
        <f aca="false">FALSE()</f>
        <v>0</v>
      </c>
      <c r="AU907" s="0" t="n">
        <f aca="false">FALSE()</f>
        <v>0</v>
      </c>
      <c r="AV907" s="0" t="n">
        <f aca="false">FALSE()</f>
        <v>0</v>
      </c>
      <c r="AW907" s="0" t="n">
        <f aca="false">FALSE()</f>
        <v>0</v>
      </c>
      <c r="AX907" s="380" t="n">
        <v>45282.4451388889</v>
      </c>
      <c r="AY907" s="380" t="n">
        <v>45282.4166666667</v>
      </c>
      <c r="AZ907" s="0" t="n">
        <v>1</v>
      </c>
      <c r="BA907" s="0" t="s">
        <v>17892</v>
      </c>
      <c r="BB907" s="0" t="n">
        <v>1</v>
      </c>
      <c r="BC907" s="380" t="n">
        <v>47084.125</v>
      </c>
      <c r="BD907" s="0" t="s">
        <v>2170</v>
      </c>
      <c r="BE907" s="0" t="s">
        <v>2170</v>
      </c>
      <c r="BF907" s="0" t="s">
        <v>2118</v>
      </c>
    </row>
    <row r="908" customFormat="false" ht="15" hidden="false" customHeight="false" outlineLevel="0" collapsed="false">
      <c r="A908" s="0" t="s">
        <v>24217</v>
      </c>
      <c r="B908" s="0" t="s">
        <v>24218</v>
      </c>
      <c r="C908" s="0" t="s">
        <v>24217</v>
      </c>
      <c r="D908" s="0" t="s">
        <v>2133</v>
      </c>
      <c r="E908" s="0" t="s">
        <v>24217</v>
      </c>
      <c r="F908" s="0" t="n">
        <v>1</v>
      </c>
      <c r="G908" s="0" t="s">
        <v>434</v>
      </c>
      <c r="H908" s="0" t="s">
        <v>2596</v>
      </c>
      <c r="I908" s="0" t="s">
        <v>2596</v>
      </c>
      <c r="J908" s="0" t="s">
        <v>4904</v>
      </c>
      <c r="K908" s="0" t="s">
        <v>2170</v>
      </c>
      <c r="L908" s="0" t="s">
        <v>2597</v>
      </c>
      <c r="M908" s="0" t="s">
        <v>2170</v>
      </c>
      <c r="N908" s="0" t="n">
        <f aca="false">FALSE()</f>
        <v>0</v>
      </c>
      <c r="O908" s="0" t="s">
        <v>24219</v>
      </c>
      <c r="P908" s="0" t="s">
        <v>17838</v>
      </c>
      <c r="Q908" s="0" t="n">
        <v>12</v>
      </c>
      <c r="R908" s="380" t="n">
        <v>46273.125</v>
      </c>
      <c r="S908" s="223" t="n">
        <v>1000</v>
      </c>
      <c r="T908" s="0" t="s">
        <v>2132</v>
      </c>
      <c r="U908" s="380" t="n">
        <v>45545.125</v>
      </c>
      <c r="V908" s="380" t="n">
        <v>45553.125</v>
      </c>
      <c r="W908" s="0" t="s">
        <v>2132</v>
      </c>
      <c r="X908" s="0" t="s">
        <v>24220</v>
      </c>
      <c r="Y908" s="0" t="s">
        <v>601</v>
      </c>
      <c r="Z908" s="0" t="s">
        <v>2602</v>
      </c>
      <c r="AA908" s="0" t="s">
        <v>2114</v>
      </c>
      <c r="AB908" s="0" t="s">
        <v>17781</v>
      </c>
      <c r="AC908" s="0" t="n">
        <v>35000000</v>
      </c>
      <c r="AD908" s="0" t="n">
        <v>35000000</v>
      </c>
      <c r="AE908" s="0" t="n">
        <v>5</v>
      </c>
      <c r="AF908" s="0" t="n">
        <f aca="false">FALSE()</f>
        <v>0</v>
      </c>
      <c r="AG908" s="0" t="n">
        <f aca="false">TRUE()</f>
        <v>1</v>
      </c>
      <c r="AH908" s="0" t="n">
        <f aca="false">TRUE()</f>
        <v>1</v>
      </c>
      <c r="AI908" s="0" t="n">
        <f aca="false">TRUE()</f>
        <v>1</v>
      </c>
      <c r="AJ908" s="0" t="n">
        <f aca="false">FALSE()</f>
        <v>0</v>
      </c>
      <c r="AK908" s="0" t="n">
        <f aca="false">FALSE()</f>
        <v>0</v>
      </c>
      <c r="AL908" s="0" t="s">
        <v>2129</v>
      </c>
      <c r="AM908" s="0" t="n">
        <f aca="false">TRUE()</f>
        <v>1</v>
      </c>
      <c r="AN908" s="0" t="s">
        <v>24221</v>
      </c>
      <c r="AO908" s="0" t="n">
        <v>1</v>
      </c>
      <c r="AP908" s="0" t="s">
        <v>24222</v>
      </c>
      <c r="AQ908" s="0" t="s">
        <v>24223</v>
      </c>
      <c r="AR908" s="0" t="n">
        <f aca="false">TRUE()</f>
        <v>1</v>
      </c>
      <c r="AS908" s="0" t="n">
        <f aca="false">FALSE()</f>
        <v>0</v>
      </c>
      <c r="AT908" s="0" t="n">
        <f aca="false">FALSE()</f>
        <v>0</v>
      </c>
      <c r="AU908" s="0" t="n">
        <f aca="false">FALSE()</f>
        <v>0</v>
      </c>
      <c r="AV908" s="0" t="n">
        <f aca="false">FALSE()</f>
        <v>0</v>
      </c>
      <c r="AW908" s="0" t="n">
        <f aca="false">TRUE()</f>
        <v>1</v>
      </c>
      <c r="AX908" s="380" t="n">
        <v>45553.6173611111</v>
      </c>
      <c r="AY908" s="380" t="n">
        <v>45553.125</v>
      </c>
      <c r="AZ908" s="0" t="n">
        <v>1</v>
      </c>
      <c r="BA908" s="0" t="s">
        <v>10738</v>
      </c>
      <c r="BB908" s="0" t="n">
        <v>0</v>
      </c>
      <c r="BC908" s="380" t="n">
        <v>25569.125</v>
      </c>
      <c r="BD908" s="0" t="s">
        <v>4904</v>
      </c>
      <c r="BE908" s="0" t="s">
        <v>2170</v>
      </c>
      <c r="BF908" s="0" t="s">
        <v>17868</v>
      </c>
    </row>
    <row r="909" customFormat="false" ht="15" hidden="false" customHeight="false" outlineLevel="0" collapsed="false">
      <c r="A909" s="0" t="s">
        <v>24224</v>
      </c>
      <c r="B909" s="0" t="s">
        <v>24225</v>
      </c>
      <c r="C909" s="0" t="s">
        <v>24224</v>
      </c>
      <c r="D909" s="0" t="s">
        <v>2133</v>
      </c>
      <c r="E909" s="0" t="s">
        <v>24224</v>
      </c>
      <c r="F909" s="0" t="n">
        <v>1</v>
      </c>
      <c r="G909" s="0" t="s">
        <v>434</v>
      </c>
      <c r="H909" s="0" t="s">
        <v>2596</v>
      </c>
      <c r="I909" s="0" t="s">
        <v>2596</v>
      </c>
      <c r="J909" s="0" t="s">
        <v>2599</v>
      </c>
      <c r="K909" s="0" t="s">
        <v>2170</v>
      </c>
      <c r="L909" s="0" t="s">
        <v>13583</v>
      </c>
      <c r="M909" s="0" t="s">
        <v>2170</v>
      </c>
      <c r="N909" s="0" t="n">
        <f aca="false">FALSE()</f>
        <v>0</v>
      </c>
      <c r="O909" s="0" t="s">
        <v>24226</v>
      </c>
      <c r="P909" s="0" t="s">
        <v>17780</v>
      </c>
      <c r="Q909" s="0" t="n">
        <v>12</v>
      </c>
      <c r="R909" s="380" t="n">
        <v>46228.125</v>
      </c>
      <c r="S909" s="223" t="n">
        <v>1000</v>
      </c>
      <c r="T909" s="0" t="s">
        <v>2132</v>
      </c>
      <c r="U909" s="380" t="n">
        <v>45680.125</v>
      </c>
      <c r="V909" s="380" t="n">
        <v>45688.125</v>
      </c>
      <c r="W909" s="0" t="s">
        <v>2132</v>
      </c>
      <c r="X909" s="0" t="s">
        <v>24227</v>
      </c>
      <c r="Y909" s="0" t="s">
        <v>601</v>
      </c>
      <c r="Z909" s="0" t="s">
        <v>2602</v>
      </c>
      <c r="AA909" s="0" t="s">
        <v>2693</v>
      </c>
      <c r="AB909" s="0" t="s">
        <v>17781</v>
      </c>
      <c r="AC909" s="0" t="n">
        <v>20000000</v>
      </c>
      <c r="AD909" s="0" t="n">
        <v>20000000</v>
      </c>
      <c r="AE909" s="0" t="n">
        <v>5</v>
      </c>
      <c r="AF909" s="0" t="n">
        <f aca="false">FALSE()</f>
        <v>0</v>
      </c>
      <c r="AG909" s="0" t="n">
        <f aca="false">TRUE()</f>
        <v>1</v>
      </c>
      <c r="AH909" s="0" t="n">
        <f aca="false">TRUE()</f>
        <v>1</v>
      </c>
      <c r="AI909" s="0" t="n">
        <f aca="false">FALSE()</f>
        <v>0</v>
      </c>
      <c r="AJ909" s="0" t="n">
        <f aca="false">FALSE()</f>
        <v>0</v>
      </c>
      <c r="AK909" s="0" t="n">
        <f aca="false">FALSE()</f>
        <v>0</v>
      </c>
      <c r="AL909" s="0" t="s">
        <v>2129</v>
      </c>
      <c r="AM909" s="0" t="n">
        <f aca="false">TRUE()</f>
        <v>1</v>
      </c>
      <c r="AN909" s="0" t="s">
        <v>24228</v>
      </c>
      <c r="AO909" s="0" t="n">
        <v>1</v>
      </c>
      <c r="AP909" s="0" t="s">
        <v>24229</v>
      </c>
      <c r="AQ909" s="0" t="s">
        <v>24230</v>
      </c>
      <c r="AR909" s="0" t="n">
        <f aca="false">TRUE()</f>
        <v>1</v>
      </c>
      <c r="AS909" s="0" t="n">
        <f aca="false">FALSE()</f>
        <v>0</v>
      </c>
      <c r="AT909" s="0" t="n">
        <f aca="false">FALSE()</f>
        <v>0</v>
      </c>
      <c r="AU909" s="0" t="n">
        <f aca="false">FALSE()</f>
        <v>0</v>
      </c>
      <c r="AV909" s="0" t="n">
        <f aca="false">FALSE()</f>
        <v>0</v>
      </c>
      <c r="AW909" s="0" t="n">
        <f aca="false">TRUE()</f>
        <v>1</v>
      </c>
      <c r="AX909" s="380" t="n">
        <v>45688.6368055556</v>
      </c>
      <c r="AY909" s="380" t="n">
        <v>45688.125</v>
      </c>
      <c r="AZ909" s="0" t="n">
        <v>1</v>
      </c>
      <c r="BA909" s="0" t="s">
        <v>6022</v>
      </c>
      <c r="BB909" s="0" t="n">
        <v>0</v>
      </c>
      <c r="BC909" s="380" t="n">
        <v>25569.125</v>
      </c>
      <c r="BD909" s="0" t="s">
        <v>2599</v>
      </c>
      <c r="BE909" s="0" t="s">
        <v>2170</v>
      </c>
      <c r="BF909" s="0" t="s">
        <v>2118</v>
      </c>
    </row>
    <row r="910" customFormat="false" ht="15" hidden="false" customHeight="false" outlineLevel="0" collapsed="false">
      <c r="A910" s="0" t="s">
        <v>24231</v>
      </c>
      <c r="B910" s="0" t="s">
        <v>24232</v>
      </c>
      <c r="C910" s="0" t="s">
        <v>24231</v>
      </c>
      <c r="D910" s="0" t="s">
        <v>2133</v>
      </c>
      <c r="E910" s="0" t="s">
        <v>24231</v>
      </c>
      <c r="F910" s="0" t="n">
        <v>1</v>
      </c>
      <c r="G910" s="0" t="s">
        <v>434</v>
      </c>
      <c r="H910" s="0" t="s">
        <v>2170</v>
      </c>
      <c r="I910" s="0" t="s">
        <v>2170</v>
      </c>
      <c r="J910" s="0" t="s">
        <v>2170</v>
      </c>
      <c r="K910" s="0" t="s">
        <v>2170</v>
      </c>
      <c r="L910" s="0" t="s">
        <v>2170</v>
      </c>
      <c r="M910" s="0" t="s">
        <v>2170</v>
      </c>
      <c r="N910" s="0" t="n">
        <f aca="false">FALSE()</f>
        <v>0</v>
      </c>
      <c r="O910" s="0" t="s">
        <v>24233</v>
      </c>
      <c r="P910" s="0" t="s">
        <v>17780</v>
      </c>
      <c r="Q910" s="0" t="n">
        <v>12</v>
      </c>
      <c r="R910" s="380" t="n">
        <v>48730.125</v>
      </c>
      <c r="S910" s="223" t="n">
        <v>1000</v>
      </c>
      <c r="T910" s="0" t="s">
        <v>2132</v>
      </c>
      <c r="U910" s="380" t="n">
        <v>45070.125</v>
      </c>
      <c r="V910" s="380" t="n">
        <v>45100.125</v>
      </c>
      <c r="W910" s="0" t="s">
        <v>2132</v>
      </c>
      <c r="X910" s="0" t="s">
        <v>24234</v>
      </c>
      <c r="Y910" s="0" t="s">
        <v>601</v>
      </c>
      <c r="Z910" s="0" t="s">
        <v>2602</v>
      </c>
      <c r="AA910" s="0" t="s">
        <v>610</v>
      </c>
      <c r="AB910" s="0" t="s">
        <v>17781</v>
      </c>
      <c r="AC910" s="0" t="n">
        <v>10000000</v>
      </c>
      <c r="AD910" s="0" t="n">
        <v>10000000</v>
      </c>
      <c r="AE910" s="0" t="n">
        <v>5</v>
      </c>
      <c r="AF910" s="0" t="n">
        <f aca="false">FALSE()</f>
        <v>0</v>
      </c>
      <c r="AG910" s="0" t="n">
        <f aca="false">TRUE()</f>
        <v>1</v>
      </c>
      <c r="AH910" s="0" t="n">
        <f aca="false">TRUE()</f>
        <v>1</v>
      </c>
      <c r="AI910" s="0" t="n">
        <f aca="false">FALSE()</f>
        <v>0</v>
      </c>
      <c r="AJ910" s="0" t="n">
        <f aca="false">FALSE()</f>
        <v>0</v>
      </c>
      <c r="AK910" s="0" t="n">
        <f aca="false">FALSE()</f>
        <v>0</v>
      </c>
      <c r="AL910" s="0" t="s">
        <v>2129</v>
      </c>
      <c r="AM910" s="0" t="n">
        <f aca="false">TRUE()</f>
        <v>1</v>
      </c>
      <c r="AN910" s="0" t="s">
        <v>24235</v>
      </c>
      <c r="AO910" s="0" t="n">
        <v>1</v>
      </c>
      <c r="AP910" s="0" t="s">
        <v>24236</v>
      </c>
      <c r="AQ910" s="0" t="s">
        <v>24237</v>
      </c>
      <c r="AR910" s="0" t="n">
        <f aca="false">TRUE()</f>
        <v>1</v>
      </c>
      <c r="AS910" s="0" t="n">
        <f aca="false">FALSE()</f>
        <v>0</v>
      </c>
      <c r="AT910" s="0" t="n">
        <f aca="false">FALSE()</f>
        <v>0</v>
      </c>
      <c r="AU910" s="0" t="n">
        <f aca="false">FALSE()</f>
        <v>0</v>
      </c>
      <c r="AV910" s="0" t="n">
        <f aca="false">FALSE()</f>
        <v>0</v>
      </c>
      <c r="AW910" s="0" t="n">
        <f aca="false">TRUE()</f>
        <v>1</v>
      </c>
      <c r="AX910" s="380" t="n">
        <v>45100.6666666667</v>
      </c>
      <c r="AY910" s="380" t="n">
        <v>45100.4166666667</v>
      </c>
      <c r="AZ910" s="0" t="n">
        <v>1</v>
      </c>
      <c r="BA910" s="0" t="s">
        <v>18428</v>
      </c>
      <c r="BB910" s="0" t="n">
        <v>0</v>
      </c>
      <c r="BC910" s="380" t="n">
        <v>46180.125</v>
      </c>
      <c r="BD910" s="0" t="s">
        <v>2170</v>
      </c>
      <c r="BE910" s="0" t="s">
        <v>2170</v>
      </c>
      <c r="BF910" s="0" t="s">
        <v>2118</v>
      </c>
    </row>
    <row r="911" customFormat="false" ht="15" hidden="false" customHeight="false" outlineLevel="0" collapsed="false">
      <c r="A911" s="0" t="s">
        <v>24238</v>
      </c>
      <c r="B911" s="0" t="s">
        <v>24239</v>
      </c>
      <c r="C911" s="0" t="s">
        <v>24238</v>
      </c>
      <c r="D911" s="0" t="s">
        <v>2133</v>
      </c>
      <c r="E911" s="0" t="s">
        <v>24238</v>
      </c>
      <c r="F911" s="0" t="n">
        <v>1</v>
      </c>
      <c r="G911" s="0" t="s">
        <v>434</v>
      </c>
      <c r="H911" s="0" t="s">
        <v>2170</v>
      </c>
      <c r="I911" s="0" t="s">
        <v>2170</v>
      </c>
      <c r="J911" s="0" t="s">
        <v>2170</v>
      </c>
      <c r="K911" s="0" t="s">
        <v>2170</v>
      </c>
      <c r="L911" s="0" t="s">
        <v>2170</v>
      </c>
      <c r="M911" s="0" t="s">
        <v>2170</v>
      </c>
      <c r="N911" s="0" t="n">
        <f aca="false">FALSE()</f>
        <v>0</v>
      </c>
      <c r="O911" s="0" t="s">
        <v>24240</v>
      </c>
      <c r="P911" s="0" t="s">
        <v>17780</v>
      </c>
      <c r="Q911" s="0" t="n">
        <v>4</v>
      </c>
      <c r="R911" s="380" t="n">
        <v>46652.125</v>
      </c>
      <c r="S911" s="223" t="n">
        <v>1000</v>
      </c>
      <c r="T911" s="0" t="s">
        <v>2132</v>
      </c>
      <c r="U911" s="380" t="n">
        <v>45553.125</v>
      </c>
      <c r="V911" s="380" t="n">
        <v>45560.125</v>
      </c>
      <c r="W911" s="0" t="s">
        <v>2132</v>
      </c>
      <c r="X911" s="0" t="s">
        <v>24241</v>
      </c>
      <c r="Y911" s="0" t="s">
        <v>601</v>
      </c>
      <c r="Z911" s="0" t="s">
        <v>2602</v>
      </c>
      <c r="AA911" s="0" t="s">
        <v>610</v>
      </c>
      <c r="AB911" s="0" t="s">
        <v>17781</v>
      </c>
      <c r="AC911" s="0" t="n">
        <v>2500000</v>
      </c>
      <c r="AD911" s="0" t="n">
        <v>2500000</v>
      </c>
      <c r="AE911" s="0" t="n">
        <v>5</v>
      </c>
      <c r="AF911" s="0" t="n">
        <f aca="false">FALSE()</f>
        <v>0</v>
      </c>
      <c r="AG911" s="0" t="n">
        <f aca="false">TRUE()</f>
        <v>1</v>
      </c>
      <c r="AH911" s="0" t="n">
        <f aca="false">TRUE()</f>
        <v>1</v>
      </c>
      <c r="AI911" s="0" t="n">
        <f aca="false">TRUE()</f>
        <v>1</v>
      </c>
      <c r="AJ911" s="0" t="n">
        <f aca="false">FALSE()</f>
        <v>0</v>
      </c>
      <c r="AK911" s="0" t="n">
        <f aca="false">FALSE()</f>
        <v>0</v>
      </c>
      <c r="AL911" s="0" t="s">
        <v>2129</v>
      </c>
      <c r="AM911" s="0" t="n">
        <f aca="false">TRUE()</f>
        <v>1</v>
      </c>
      <c r="AN911" s="0" t="s">
        <v>24242</v>
      </c>
      <c r="AO911" s="0" t="n">
        <v>1</v>
      </c>
      <c r="AP911" s="0" t="s">
        <v>24243</v>
      </c>
      <c r="AQ911" s="0" t="s">
        <v>24244</v>
      </c>
      <c r="AR911" s="0" t="n">
        <f aca="false">TRUE()</f>
        <v>1</v>
      </c>
      <c r="AS911" s="0" t="n">
        <f aca="false">TRUE()</f>
        <v>1</v>
      </c>
      <c r="AT911" s="0" t="n">
        <f aca="false">FALSE()</f>
        <v>0</v>
      </c>
      <c r="AU911" s="0" t="n">
        <f aca="false">FALSE()</f>
        <v>0</v>
      </c>
      <c r="AV911" s="0" t="n">
        <f aca="false">FALSE()</f>
        <v>0</v>
      </c>
      <c r="AW911" s="0" t="n">
        <f aca="false">TRUE()</f>
        <v>1</v>
      </c>
      <c r="AX911" s="380" t="n">
        <v>45560.6881944444</v>
      </c>
      <c r="AY911" s="380" t="n">
        <v>45560.125</v>
      </c>
      <c r="AZ911" s="0" t="n">
        <v>1</v>
      </c>
      <c r="BA911" s="0" t="s">
        <v>19162</v>
      </c>
      <c r="BB911" s="0" t="n">
        <v>0</v>
      </c>
      <c r="BC911" s="380" t="n">
        <v>25569.125</v>
      </c>
      <c r="BD911" s="0" t="s">
        <v>2170</v>
      </c>
      <c r="BE911" s="0" t="s">
        <v>2170</v>
      </c>
      <c r="BF911" s="0" t="s">
        <v>2118</v>
      </c>
    </row>
    <row r="912" customFormat="false" ht="15" hidden="false" customHeight="false" outlineLevel="0" collapsed="false">
      <c r="A912" s="0" t="s">
        <v>24245</v>
      </c>
      <c r="B912" s="0" t="s">
        <v>24246</v>
      </c>
      <c r="C912" s="0" t="s">
        <v>24245</v>
      </c>
      <c r="D912" s="0" t="s">
        <v>2133</v>
      </c>
      <c r="E912" s="0" t="s">
        <v>24245</v>
      </c>
      <c r="F912" s="0" t="n">
        <v>1</v>
      </c>
      <c r="G912" s="0" t="s">
        <v>434</v>
      </c>
      <c r="H912" s="0" t="s">
        <v>2170</v>
      </c>
      <c r="I912" s="0" t="s">
        <v>2170</v>
      </c>
      <c r="J912" s="0" t="s">
        <v>2170</v>
      </c>
      <c r="K912" s="0" t="s">
        <v>2170</v>
      </c>
      <c r="L912" s="0" t="s">
        <v>2170</v>
      </c>
      <c r="M912" s="0" t="s">
        <v>2170</v>
      </c>
      <c r="N912" s="0" t="n">
        <f aca="false">FALSE()</f>
        <v>0</v>
      </c>
      <c r="O912" s="0" t="s">
        <v>24247</v>
      </c>
      <c r="P912" s="0" t="s">
        <v>17780</v>
      </c>
      <c r="Q912" s="0" t="n">
        <v>4</v>
      </c>
      <c r="R912" s="380" t="n">
        <v>47183.125</v>
      </c>
      <c r="S912" s="223" t="n">
        <v>1000</v>
      </c>
      <c r="T912" s="0" t="s">
        <v>2132</v>
      </c>
      <c r="U912" s="380" t="n">
        <v>45342.125</v>
      </c>
      <c r="V912" s="380" t="n">
        <v>45363.125</v>
      </c>
      <c r="W912" s="0" t="s">
        <v>2132</v>
      </c>
      <c r="X912" s="0" t="s">
        <v>24248</v>
      </c>
      <c r="Y912" s="0" t="s">
        <v>601</v>
      </c>
      <c r="Z912" s="0" t="s">
        <v>2602</v>
      </c>
      <c r="AA912" s="0" t="s">
        <v>2365</v>
      </c>
      <c r="AB912" s="0" t="s">
        <v>17781</v>
      </c>
      <c r="AC912" s="0" t="n">
        <v>500000</v>
      </c>
      <c r="AD912" s="0" t="n">
        <v>500000</v>
      </c>
      <c r="AE912" s="0" t="n">
        <v>5</v>
      </c>
      <c r="AF912" s="0" t="n">
        <f aca="false">FALSE()</f>
        <v>0</v>
      </c>
      <c r="AG912" s="0" t="n">
        <f aca="false">TRUE()</f>
        <v>1</v>
      </c>
      <c r="AH912" s="0" t="n">
        <f aca="false">TRUE()</f>
        <v>1</v>
      </c>
      <c r="AI912" s="0" t="n">
        <f aca="false">FALSE()</f>
        <v>0</v>
      </c>
      <c r="AJ912" s="0" t="n">
        <f aca="false">FALSE()</f>
        <v>0</v>
      </c>
      <c r="AK912" s="0" t="n">
        <f aca="false">FALSE()</f>
        <v>0</v>
      </c>
      <c r="AL912" s="0" t="s">
        <v>2129</v>
      </c>
      <c r="AM912" s="0" t="n">
        <f aca="false">TRUE()</f>
        <v>1</v>
      </c>
      <c r="AN912" s="0" t="s">
        <v>24249</v>
      </c>
      <c r="AO912" s="0" t="n">
        <v>1</v>
      </c>
      <c r="AP912" s="0" t="s">
        <v>24250</v>
      </c>
      <c r="AQ912" s="0" t="s">
        <v>24251</v>
      </c>
      <c r="AR912" s="0" t="n">
        <f aca="false">TRUE()</f>
        <v>1</v>
      </c>
      <c r="AS912" s="0" t="n">
        <f aca="false">FALSE()</f>
        <v>0</v>
      </c>
      <c r="AT912" s="0" t="n">
        <f aca="false">FALSE()</f>
        <v>0</v>
      </c>
      <c r="AU912" s="0" t="n">
        <f aca="false">FALSE()</f>
        <v>0</v>
      </c>
      <c r="AV912" s="0" t="n">
        <f aca="false">FALSE()</f>
        <v>0</v>
      </c>
      <c r="AW912" s="0" t="n">
        <f aca="false">TRUE()</f>
        <v>1</v>
      </c>
      <c r="AX912" s="380" t="n">
        <v>45363.6875</v>
      </c>
      <c r="AY912" s="380" t="n">
        <v>45363.125</v>
      </c>
      <c r="AZ912" s="0" t="n">
        <v>3</v>
      </c>
      <c r="BA912" s="0" t="s">
        <v>24252</v>
      </c>
      <c r="BB912" s="0" t="n">
        <v>0</v>
      </c>
      <c r="BC912" s="380" t="n">
        <v>25569.125</v>
      </c>
      <c r="BD912" s="0" t="s">
        <v>2170</v>
      </c>
      <c r="BE912" s="0" t="s">
        <v>2170</v>
      </c>
      <c r="BF912" s="0" t="s">
        <v>604</v>
      </c>
    </row>
    <row r="913" customFormat="false" ht="15" hidden="false" customHeight="false" outlineLevel="0" collapsed="false">
      <c r="A913" s="0" t="s">
        <v>24253</v>
      </c>
      <c r="B913" s="0" t="s">
        <v>24254</v>
      </c>
      <c r="C913" s="0" t="s">
        <v>24253</v>
      </c>
      <c r="D913" s="0" t="s">
        <v>2133</v>
      </c>
      <c r="E913" s="0" t="s">
        <v>24253</v>
      </c>
      <c r="F913" s="0" t="n">
        <v>1</v>
      </c>
      <c r="G913" s="0" t="s">
        <v>434</v>
      </c>
      <c r="H913" s="0" t="s">
        <v>2170</v>
      </c>
      <c r="I913" s="0" t="s">
        <v>2170</v>
      </c>
      <c r="J913" s="0" t="s">
        <v>2170</v>
      </c>
      <c r="K913" s="0" t="s">
        <v>2170</v>
      </c>
      <c r="L913" s="0" t="s">
        <v>2170</v>
      </c>
      <c r="M913" s="0" t="s">
        <v>2170</v>
      </c>
      <c r="N913" s="0" t="n">
        <f aca="false">FALSE()</f>
        <v>0</v>
      </c>
      <c r="O913" s="0" t="s">
        <v>24255</v>
      </c>
      <c r="P913" s="0" t="s">
        <v>17780</v>
      </c>
      <c r="Q913" s="0" t="n">
        <v>2</v>
      </c>
      <c r="R913" s="380" t="n">
        <v>45964.125</v>
      </c>
      <c r="S913" s="223" t="n">
        <v>1000</v>
      </c>
      <c r="T913" s="0" t="s">
        <v>2132</v>
      </c>
      <c r="U913" s="380" t="n">
        <v>43775.125</v>
      </c>
      <c r="V913" s="380" t="n">
        <v>43780.125</v>
      </c>
      <c r="W913" s="0" t="s">
        <v>2132</v>
      </c>
      <c r="X913" s="0" t="s">
        <v>24256</v>
      </c>
      <c r="Y913" s="0" t="s">
        <v>601</v>
      </c>
      <c r="Z913" s="0" t="s">
        <v>2602</v>
      </c>
      <c r="AA913" s="0" t="s">
        <v>2115</v>
      </c>
      <c r="AB913" s="0" t="s">
        <v>17848</v>
      </c>
      <c r="AC913" s="0" t="n">
        <v>15000000</v>
      </c>
      <c r="AD913" s="0" t="n">
        <v>15000000</v>
      </c>
      <c r="AE913" s="0" t="n">
        <v>5</v>
      </c>
      <c r="AF913" s="0" t="n">
        <f aca="false">FALSE()</f>
        <v>0</v>
      </c>
      <c r="AG913" s="0" t="n">
        <f aca="false">TRUE()</f>
        <v>1</v>
      </c>
      <c r="AH913" s="0" t="n">
        <f aca="false">TRUE()</f>
        <v>1</v>
      </c>
      <c r="AI913" s="0" t="n">
        <f aca="false">FALSE()</f>
        <v>0</v>
      </c>
      <c r="AJ913" s="0" t="n">
        <f aca="false">FALSE()</f>
        <v>0</v>
      </c>
      <c r="AK913" s="0" t="n">
        <f aca="false">FALSE()</f>
        <v>0</v>
      </c>
      <c r="AL913" s="0" t="s">
        <v>2129</v>
      </c>
      <c r="AM913" s="0" t="n">
        <f aca="false">TRUE()</f>
        <v>1</v>
      </c>
      <c r="AN913" s="0" t="s">
        <v>24257</v>
      </c>
      <c r="AO913" s="0" t="n">
        <v>1</v>
      </c>
      <c r="AP913" s="0" t="s">
        <v>24258</v>
      </c>
      <c r="AQ913" s="0" t="s">
        <v>24259</v>
      </c>
      <c r="AR913" s="0" t="n">
        <f aca="false">TRUE()</f>
        <v>1</v>
      </c>
      <c r="AS913" s="0" t="n">
        <f aca="false">FALSE()</f>
        <v>0</v>
      </c>
      <c r="AT913" s="0" t="n">
        <f aca="false">FALSE()</f>
        <v>0</v>
      </c>
      <c r="AU913" s="0" t="n">
        <f aca="false">FALSE()</f>
        <v>0</v>
      </c>
      <c r="AV913" s="0" t="n">
        <f aca="false">FALSE()</f>
        <v>0</v>
      </c>
      <c r="AW913" s="0" t="n">
        <f aca="false">TRUE()</f>
        <v>1</v>
      </c>
      <c r="AX913" s="380" t="n">
        <v>43781.4972222222</v>
      </c>
      <c r="AY913" s="380" t="n">
        <v>43781.4166666667</v>
      </c>
      <c r="AZ913" s="0" t="n">
        <v>1</v>
      </c>
      <c r="BA913" s="0" t="s">
        <v>17962</v>
      </c>
      <c r="BB913" s="0" t="n">
        <v>0</v>
      </c>
      <c r="BC913" s="380" t="n">
        <v>25569.125</v>
      </c>
      <c r="BD913" s="0" t="s">
        <v>2170</v>
      </c>
      <c r="BE913" s="0" t="s">
        <v>2170</v>
      </c>
      <c r="BF913" s="0" t="s">
        <v>2118</v>
      </c>
    </row>
    <row r="914" customFormat="false" ht="15" hidden="false" customHeight="false" outlineLevel="0" collapsed="false">
      <c r="A914" s="0" t="s">
        <v>24260</v>
      </c>
      <c r="B914" s="0" t="s">
        <v>24261</v>
      </c>
      <c r="C914" s="0" t="s">
        <v>24260</v>
      </c>
      <c r="D914" s="0" t="s">
        <v>2133</v>
      </c>
      <c r="E914" s="0" t="s">
        <v>24260</v>
      </c>
      <c r="F914" s="0" t="n">
        <v>1</v>
      </c>
      <c r="G914" s="0" t="s">
        <v>434</v>
      </c>
      <c r="H914" s="0" t="s">
        <v>2170</v>
      </c>
      <c r="I914" s="0" t="s">
        <v>2170</v>
      </c>
      <c r="J914" s="0" t="s">
        <v>2170</v>
      </c>
      <c r="K914" s="0" t="s">
        <v>2170</v>
      </c>
      <c r="L914" s="0" t="s">
        <v>2170</v>
      </c>
      <c r="M914" s="0" t="s">
        <v>2170</v>
      </c>
      <c r="N914" s="0" t="n">
        <f aca="false">FALSE()</f>
        <v>0</v>
      </c>
      <c r="O914" s="0" t="s">
        <v>24262</v>
      </c>
      <c r="P914" s="0" t="s">
        <v>17838</v>
      </c>
      <c r="Q914" s="0" t="n">
        <v>1</v>
      </c>
      <c r="R914" s="380" t="n">
        <v>46711.125</v>
      </c>
      <c r="S914" s="223" t="n">
        <v>100000</v>
      </c>
      <c r="T914" s="0" t="s">
        <v>18758</v>
      </c>
      <c r="U914" s="380" t="n">
        <v>44155.125</v>
      </c>
      <c r="V914" s="380" t="n">
        <v>44155.125</v>
      </c>
      <c r="W914" s="0" t="s">
        <v>2170</v>
      </c>
      <c r="X914" s="0" t="s">
        <v>24263</v>
      </c>
      <c r="Y914" s="0" t="s">
        <v>601</v>
      </c>
      <c r="Z914" s="0" t="s">
        <v>2602</v>
      </c>
      <c r="AA914" s="0" t="s">
        <v>600</v>
      </c>
      <c r="AB914" s="0" t="s">
        <v>17848</v>
      </c>
      <c r="AC914" s="0" t="n">
        <v>12500</v>
      </c>
      <c r="AD914" s="0" t="n">
        <v>7500</v>
      </c>
      <c r="AE914" s="0" t="n">
        <v>5</v>
      </c>
      <c r="AF914" s="0" t="n">
        <f aca="false">FALSE()</f>
        <v>0</v>
      </c>
      <c r="AG914" s="0" t="n">
        <f aca="false">TRUE()</f>
        <v>1</v>
      </c>
      <c r="AH914" s="0" t="n">
        <f aca="false">TRUE()</f>
        <v>1</v>
      </c>
      <c r="AI914" s="0" t="n">
        <f aca="false">FALSE()</f>
        <v>0</v>
      </c>
      <c r="AJ914" s="0" t="n">
        <f aca="false">FALSE()</f>
        <v>0</v>
      </c>
      <c r="AK914" s="0" t="n">
        <f aca="false">FALSE()</f>
        <v>0</v>
      </c>
      <c r="AL914" s="0" t="s">
        <v>3129</v>
      </c>
      <c r="AM914" s="0" t="n">
        <f aca="false">TRUE()</f>
        <v>1</v>
      </c>
      <c r="AN914" s="0" t="s">
        <v>24264</v>
      </c>
      <c r="AO914" s="0" t="n">
        <v>1</v>
      </c>
      <c r="AP914" s="0" t="s">
        <v>24265</v>
      </c>
      <c r="AQ914" s="0" t="s">
        <v>24266</v>
      </c>
      <c r="AR914" s="0" t="n">
        <f aca="false">TRUE()</f>
        <v>1</v>
      </c>
      <c r="AS914" s="0" t="n">
        <f aca="false">FALSE()</f>
        <v>0</v>
      </c>
      <c r="AT914" s="0" t="n">
        <f aca="false">FALSE()</f>
        <v>0</v>
      </c>
      <c r="AU914" s="0" t="n">
        <f aca="false">FALSE()</f>
        <v>0</v>
      </c>
      <c r="AV914" s="0" t="n">
        <f aca="false">FALSE()</f>
        <v>0</v>
      </c>
      <c r="AW914" s="0" t="n">
        <f aca="false">FALSE()</f>
        <v>0</v>
      </c>
      <c r="AX914" s="380" t="n">
        <v>44747.5666666667</v>
      </c>
      <c r="AY914" s="380" t="n">
        <v>44747.4166666667</v>
      </c>
      <c r="AZ914" s="0" t="n">
        <v>0</v>
      </c>
      <c r="BA914" s="0" t="s">
        <v>17903</v>
      </c>
      <c r="BB914" s="0" t="n">
        <v>1</v>
      </c>
      <c r="BC914" s="380" t="n">
        <v>25569.125</v>
      </c>
      <c r="BD914" s="0" t="s">
        <v>2170</v>
      </c>
      <c r="BE914" s="0" t="s">
        <v>2170</v>
      </c>
      <c r="BF914" s="0" t="s">
        <v>2118</v>
      </c>
    </row>
    <row r="915" customFormat="false" ht="15" hidden="false" customHeight="false" outlineLevel="0" collapsed="false">
      <c r="A915" s="0" t="s">
        <v>24267</v>
      </c>
      <c r="B915" s="0" t="s">
        <v>24268</v>
      </c>
      <c r="C915" s="0" t="s">
        <v>24269</v>
      </c>
      <c r="D915" s="0" t="s">
        <v>17896</v>
      </c>
      <c r="E915" s="0" t="s">
        <v>24267</v>
      </c>
      <c r="F915" s="0" t="n">
        <v>1</v>
      </c>
      <c r="G915" s="0" t="s">
        <v>434</v>
      </c>
      <c r="H915" s="0" t="s">
        <v>2596</v>
      </c>
      <c r="I915" s="0" t="s">
        <v>2596</v>
      </c>
      <c r="J915" s="0" t="s">
        <v>2599</v>
      </c>
      <c r="K915" s="0" t="s">
        <v>2170</v>
      </c>
      <c r="L915" s="0" t="s">
        <v>13583</v>
      </c>
      <c r="M915" s="0" t="s">
        <v>2170</v>
      </c>
      <c r="N915" s="0" t="n">
        <f aca="false">FALSE()</f>
        <v>0</v>
      </c>
      <c r="O915" s="0" t="s">
        <v>24270</v>
      </c>
      <c r="P915" s="0" t="s">
        <v>17898</v>
      </c>
      <c r="Q915" s="0" t="n">
        <v>4</v>
      </c>
      <c r="R915" s="380" t="n">
        <v>47744.125</v>
      </c>
      <c r="S915" s="223" t="n">
        <v>1000</v>
      </c>
      <c r="T915" s="0" t="s">
        <v>2132</v>
      </c>
      <c r="U915" s="380" t="n">
        <v>43927.125</v>
      </c>
      <c r="V915" s="380" t="n">
        <v>43929.125</v>
      </c>
      <c r="W915" s="0" t="s">
        <v>2170</v>
      </c>
      <c r="X915" s="0" t="s">
        <v>18192</v>
      </c>
      <c r="Y915" s="0" t="s">
        <v>601</v>
      </c>
      <c r="Z915" s="0" t="s">
        <v>2602</v>
      </c>
      <c r="AA915" s="0" t="s">
        <v>600</v>
      </c>
      <c r="AB915" s="0" t="s">
        <v>17848</v>
      </c>
      <c r="AC915" s="0" t="n">
        <v>427467173</v>
      </c>
      <c r="AD915" s="0" t="n">
        <v>450000000</v>
      </c>
      <c r="AE915" s="0" t="n">
        <v>5</v>
      </c>
      <c r="AF915" s="0" t="n">
        <f aca="false">FALSE()</f>
        <v>0</v>
      </c>
      <c r="AG915" s="0" t="n">
        <f aca="false">TRUE()</f>
        <v>1</v>
      </c>
      <c r="AH915" s="0" t="n">
        <f aca="false">TRUE()</f>
        <v>1</v>
      </c>
      <c r="AI915" s="0" t="n">
        <f aca="false">TRUE()</f>
        <v>1</v>
      </c>
      <c r="AJ915" s="0" t="n">
        <f aca="false">FALSE()</f>
        <v>0</v>
      </c>
      <c r="AK915" s="0" t="n">
        <f aca="false">FALSE()</f>
        <v>0</v>
      </c>
      <c r="AL915" s="0" t="s">
        <v>7337</v>
      </c>
      <c r="AM915" s="0" t="n">
        <f aca="false">TRUE()</f>
        <v>1</v>
      </c>
      <c r="AN915" s="0" t="s">
        <v>24271</v>
      </c>
      <c r="AO915" s="0" t="n">
        <v>1</v>
      </c>
      <c r="AP915" s="0" t="s">
        <v>24272</v>
      </c>
      <c r="AQ915" s="0" t="s">
        <v>24273</v>
      </c>
      <c r="AR915" s="0" t="n">
        <f aca="false">TRUE()</f>
        <v>1</v>
      </c>
      <c r="AS915" s="0" t="n">
        <f aca="false">FALSE()</f>
        <v>0</v>
      </c>
      <c r="AT915" s="0" t="n">
        <f aca="false">FALSE()</f>
        <v>0</v>
      </c>
      <c r="AU915" s="0" t="n">
        <f aca="false">FALSE()</f>
        <v>0</v>
      </c>
      <c r="AV915" s="0" t="n">
        <f aca="false">FALSE()</f>
        <v>0</v>
      </c>
      <c r="AW915" s="0" t="n">
        <f aca="false">TRUE()</f>
        <v>1</v>
      </c>
      <c r="AX915" s="380" t="n">
        <v>44083.6270833333</v>
      </c>
      <c r="AY915" s="380" t="n">
        <v>44083.4166666667</v>
      </c>
      <c r="AZ915" s="0" t="n">
        <v>1</v>
      </c>
      <c r="BA915" s="0" t="s">
        <v>17903</v>
      </c>
      <c r="BB915" s="0" t="n">
        <v>0</v>
      </c>
      <c r="BC915" s="380" t="n">
        <v>25569.125</v>
      </c>
      <c r="BD915" s="0" t="s">
        <v>2599</v>
      </c>
      <c r="BE915" s="0" t="s">
        <v>2170</v>
      </c>
      <c r="BF915" s="0" t="s">
        <v>17868</v>
      </c>
    </row>
    <row r="916" customFormat="false" ht="15" hidden="false" customHeight="false" outlineLevel="0" collapsed="false">
      <c r="A916" s="0" t="s">
        <v>24274</v>
      </c>
      <c r="B916" s="0" t="s">
        <v>24275</v>
      </c>
      <c r="C916" s="0" t="s">
        <v>24274</v>
      </c>
      <c r="D916" s="0" t="s">
        <v>2133</v>
      </c>
      <c r="E916" s="0" t="s">
        <v>24274</v>
      </c>
      <c r="F916" s="0" t="n">
        <v>1</v>
      </c>
      <c r="G916" s="0" t="s">
        <v>434</v>
      </c>
      <c r="H916" s="0" t="s">
        <v>2170</v>
      </c>
      <c r="I916" s="0" t="s">
        <v>2170</v>
      </c>
      <c r="J916" s="0" t="s">
        <v>2170</v>
      </c>
      <c r="K916" s="0" t="s">
        <v>2170</v>
      </c>
      <c r="L916" s="0" t="s">
        <v>2170</v>
      </c>
      <c r="M916" s="0" t="s">
        <v>2170</v>
      </c>
      <c r="N916" s="0" t="n">
        <f aca="false">FALSE()</f>
        <v>0</v>
      </c>
      <c r="O916" s="0" t="s">
        <v>24276</v>
      </c>
      <c r="P916" s="0" t="s">
        <v>17780</v>
      </c>
      <c r="Q916" s="0" t="n">
        <v>2</v>
      </c>
      <c r="R916" s="380" t="n">
        <v>46366.125</v>
      </c>
      <c r="S916" s="223" t="n">
        <v>1000</v>
      </c>
      <c r="T916" s="0" t="s">
        <v>2132</v>
      </c>
      <c r="U916" s="380" t="n">
        <v>42720.125</v>
      </c>
      <c r="V916" s="380" t="n">
        <v>42726.125</v>
      </c>
      <c r="W916" s="0" t="s">
        <v>2132</v>
      </c>
      <c r="X916" s="0" t="s">
        <v>24277</v>
      </c>
      <c r="Y916" s="0" t="s">
        <v>601</v>
      </c>
      <c r="Z916" s="0" t="s">
        <v>2602</v>
      </c>
      <c r="AA916" s="0" t="s">
        <v>610</v>
      </c>
      <c r="AB916" s="0" t="s">
        <v>17848</v>
      </c>
      <c r="AC916" s="0" t="n">
        <v>150000</v>
      </c>
      <c r="AD916" s="0" t="n">
        <v>150000</v>
      </c>
      <c r="AE916" s="0" t="n">
        <v>5</v>
      </c>
      <c r="AF916" s="0" t="n">
        <f aca="false">FALSE()</f>
        <v>0</v>
      </c>
      <c r="AG916" s="0" t="n">
        <f aca="false">TRUE()</f>
        <v>1</v>
      </c>
      <c r="AH916" s="0" t="n">
        <f aca="false">TRUE()</f>
        <v>1</v>
      </c>
      <c r="AI916" s="0" t="n">
        <f aca="false">FALSE()</f>
        <v>0</v>
      </c>
      <c r="AJ916" s="0" t="n">
        <f aca="false">FALSE()</f>
        <v>0</v>
      </c>
      <c r="AK916" s="0" t="n">
        <f aca="false">FALSE()</f>
        <v>0</v>
      </c>
      <c r="AL916" s="0" t="s">
        <v>3129</v>
      </c>
      <c r="AM916" s="0" t="n">
        <f aca="false">TRUE()</f>
        <v>1</v>
      </c>
      <c r="AN916" s="0" t="s">
        <v>24278</v>
      </c>
      <c r="AO916" s="0" t="n">
        <v>1</v>
      </c>
      <c r="AP916" s="0" t="s">
        <v>24279</v>
      </c>
      <c r="AQ916" s="0" t="s">
        <v>24280</v>
      </c>
      <c r="AR916" s="0" t="n">
        <f aca="false">TRUE()</f>
        <v>1</v>
      </c>
      <c r="AS916" s="0" t="n">
        <f aca="false">FALSE()</f>
        <v>0</v>
      </c>
      <c r="AT916" s="0" t="n">
        <f aca="false">FALSE()</f>
        <v>0</v>
      </c>
      <c r="AU916" s="0" t="n">
        <f aca="false">FALSE()</f>
        <v>0</v>
      </c>
      <c r="AV916" s="0" t="n">
        <f aca="false">FALSE()</f>
        <v>0</v>
      </c>
      <c r="AW916" s="0" t="n">
        <f aca="false">FALSE()</f>
        <v>0</v>
      </c>
      <c r="AX916" s="380" t="n">
        <v>43976.7097222222</v>
      </c>
      <c r="AY916" s="380" t="n">
        <v>43976.4166666667</v>
      </c>
      <c r="AZ916" s="0" t="n">
        <v>0</v>
      </c>
      <c r="BA916" s="0" t="s">
        <v>20160</v>
      </c>
      <c r="BB916" s="0" t="n">
        <v>1</v>
      </c>
      <c r="BC916" s="380" t="n">
        <v>25569.125</v>
      </c>
      <c r="BD916" s="0" t="s">
        <v>2170</v>
      </c>
      <c r="BE916" s="0" t="s">
        <v>2170</v>
      </c>
      <c r="BF916" s="0" t="s">
        <v>2118</v>
      </c>
    </row>
    <row r="917" customFormat="false" ht="15" hidden="false" customHeight="false" outlineLevel="0" collapsed="false">
      <c r="A917" s="0" t="s">
        <v>24281</v>
      </c>
      <c r="B917" s="0" t="s">
        <v>24282</v>
      </c>
      <c r="C917" s="0" t="s">
        <v>24281</v>
      </c>
      <c r="D917" s="0" t="s">
        <v>2133</v>
      </c>
      <c r="E917" s="0" t="s">
        <v>24281</v>
      </c>
      <c r="F917" s="0" t="n">
        <v>1</v>
      </c>
      <c r="G917" s="0" t="s">
        <v>434</v>
      </c>
      <c r="H917" s="0" t="s">
        <v>2170</v>
      </c>
      <c r="I917" s="0" t="s">
        <v>2170</v>
      </c>
      <c r="J917" s="0" t="s">
        <v>2170</v>
      </c>
      <c r="K917" s="0" t="s">
        <v>2170</v>
      </c>
      <c r="L917" s="0" t="s">
        <v>2170</v>
      </c>
      <c r="M917" s="0" t="s">
        <v>2170</v>
      </c>
      <c r="N917" s="0" t="n">
        <f aca="false">FALSE()</f>
        <v>0</v>
      </c>
      <c r="O917" s="0" t="s">
        <v>24283</v>
      </c>
      <c r="P917" s="0" t="s">
        <v>17780</v>
      </c>
      <c r="Q917" s="0" t="n">
        <v>4</v>
      </c>
      <c r="R917" s="380" t="n">
        <v>46857.125</v>
      </c>
      <c r="S917" s="223" t="n">
        <v>1000</v>
      </c>
      <c r="T917" s="0" t="s">
        <v>2132</v>
      </c>
      <c r="U917" s="380" t="n">
        <v>45035.125</v>
      </c>
      <c r="V917" s="380" t="n">
        <v>45037.125</v>
      </c>
      <c r="W917" s="0" t="s">
        <v>2132</v>
      </c>
      <c r="X917" s="0" t="s">
        <v>24284</v>
      </c>
      <c r="Y917" s="0" t="s">
        <v>601</v>
      </c>
      <c r="Z917" s="0" t="s">
        <v>2602</v>
      </c>
      <c r="AA917" s="0" t="s">
        <v>2574</v>
      </c>
      <c r="AB917" s="0" t="s">
        <v>17781</v>
      </c>
      <c r="AC917" s="0" t="n">
        <v>22000000</v>
      </c>
      <c r="AD917" s="0" t="n">
        <v>22000000</v>
      </c>
      <c r="AE917" s="0" t="n">
        <v>5</v>
      </c>
      <c r="AF917" s="0" t="n">
        <f aca="false">FALSE()</f>
        <v>0</v>
      </c>
      <c r="AG917" s="0" t="n">
        <f aca="false">TRUE()</f>
        <v>1</v>
      </c>
      <c r="AH917" s="0" t="n">
        <f aca="false">TRUE()</f>
        <v>1</v>
      </c>
      <c r="AI917" s="0" t="n">
        <f aca="false">TRUE()</f>
        <v>1</v>
      </c>
      <c r="AJ917" s="0" t="n">
        <f aca="false">FALSE()</f>
        <v>0</v>
      </c>
      <c r="AK917" s="0" t="n">
        <f aca="false">FALSE()</f>
        <v>0</v>
      </c>
      <c r="AL917" s="0" t="s">
        <v>2129</v>
      </c>
      <c r="AM917" s="0" t="n">
        <f aca="false">TRUE()</f>
        <v>1</v>
      </c>
      <c r="AN917" s="0" t="s">
        <v>24285</v>
      </c>
      <c r="AO917" s="0" t="n">
        <v>1</v>
      </c>
      <c r="AP917" s="0" t="s">
        <v>24286</v>
      </c>
      <c r="AQ917" s="0" t="s">
        <v>24287</v>
      </c>
      <c r="AR917" s="0" t="n">
        <f aca="false">TRUE()</f>
        <v>1</v>
      </c>
      <c r="AS917" s="0" t="n">
        <f aca="false">TRUE()</f>
        <v>1</v>
      </c>
      <c r="AT917" s="0" t="n">
        <f aca="false">FALSE()</f>
        <v>0</v>
      </c>
      <c r="AU917" s="0" t="n">
        <f aca="false">FALSE()</f>
        <v>0</v>
      </c>
      <c r="AV917" s="0" t="n">
        <f aca="false">FALSE()</f>
        <v>0</v>
      </c>
      <c r="AW917" s="0" t="n">
        <f aca="false">TRUE()</f>
        <v>1</v>
      </c>
      <c r="AX917" s="380" t="n">
        <v>45037.6354166667</v>
      </c>
      <c r="AY917" s="380" t="n">
        <v>45037.4166666667</v>
      </c>
      <c r="AZ917" s="0" t="n">
        <v>1</v>
      </c>
      <c r="BA917" s="0" t="s">
        <v>8293</v>
      </c>
      <c r="BB917" s="0" t="n">
        <v>0</v>
      </c>
      <c r="BC917" s="380" t="n">
        <v>25569.125</v>
      </c>
      <c r="BD917" s="0" t="s">
        <v>2170</v>
      </c>
      <c r="BE917" s="0" t="s">
        <v>2170</v>
      </c>
      <c r="BF917" s="0" t="s">
        <v>2118</v>
      </c>
    </row>
    <row r="918" customFormat="false" ht="15" hidden="false" customHeight="false" outlineLevel="0" collapsed="false">
      <c r="A918" s="0" t="s">
        <v>24288</v>
      </c>
      <c r="B918" s="0" t="s">
        <v>24289</v>
      </c>
      <c r="C918" s="0" t="s">
        <v>24288</v>
      </c>
      <c r="D918" s="0" t="s">
        <v>2133</v>
      </c>
      <c r="E918" s="0" t="s">
        <v>24288</v>
      </c>
      <c r="F918" s="0" t="n">
        <v>1</v>
      </c>
      <c r="G918" s="0" t="s">
        <v>434</v>
      </c>
      <c r="H918" s="0" t="s">
        <v>2170</v>
      </c>
      <c r="I918" s="0" t="s">
        <v>2170</v>
      </c>
      <c r="J918" s="0" t="s">
        <v>2170</v>
      </c>
      <c r="K918" s="0" t="s">
        <v>2170</v>
      </c>
      <c r="L918" s="0" t="s">
        <v>2170</v>
      </c>
      <c r="M918" s="0" t="s">
        <v>2170</v>
      </c>
      <c r="N918" s="0" t="n">
        <f aca="false">FALSE()</f>
        <v>0</v>
      </c>
      <c r="O918" s="0" t="s">
        <v>24290</v>
      </c>
      <c r="P918" s="0" t="s">
        <v>17780</v>
      </c>
      <c r="Q918" s="0" t="n">
        <v>12</v>
      </c>
      <c r="R918" s="380" t="n">
        <v>46617.125</v>
      </c>
      <c r="S918" s="223" t="n">
        <v>1000</v>
      </c>
      <c r="T918" s="0" t="s">
        <v>2132</v>
      </c>
      <c r="U918" s="380" t="n">
        <v>45170.125</v>
      </c>
      <c r="V918" s="380" t="n">
        <v>45177.125</v>
      </c>
      <c r="W918" s="0" t="s">
        <v>2132</v>
      </c>
      <c r="X918" s="0" t="s">
        <v>24291</v>
      </c>
      <c r="Y918" s="0" t="s">
        <v>601</v>
      </c>
      <c r="Z918" s="0" t="s">
        <v>2602</v>
      </c>
      <c r="AA918" s="0" t="s">
        <v>2116</v>
      </c>
      <c r="AB918" s="0" t="s">
        <v>17781</v>
      </c>
      <c r="AC918" s="0" t="n">
        <v>4500000</v>
      </c>
      <c r="AD918" s="0" t="n">
        <v>4500000</v>
      </c>
      <c r="AE918" s="0" t="n">
        <v>5</v>
      </c>
      <c r="AF918" s="0" t="n">
        <f aca="false">FALSE()</f>
        <v>0</v>
      </c>
      <c r="AG918" s="0" t="n">
        <f aca="false">TRUE()</f>
        <v>1</v>
      </c>
      <c r="AH918" s="0" t="n">
        <f aca="false">TRUE()</f>
        <v>1</v>
      </c>
      <c r="AI918" s="0" t="n">
        <f aca="false">FALSE()</f>
        <v>0</v>
      </c>
      <c r="AJ918" s="0" t="n">
        <f aca="false">FALSE()</f>
        <v>0</v>
      </c>
      <c r="AK918" s="0" t="n">
        <f aca="false">FALSE()</f>
        <v>0</v>
      </c>
      <c r="AL918" s="0" t="s">
        <v>2129</v>
      </c>
      <c r="AM918" s="0" t="n">
        <f aca="false">TRUE()</f>
        <v>1</v>
      </c>
      <c r="AN918" s="0" t="s">
        <v>24292</v>
      </c>
      <c r="AO918" s="0" t="n">
        <v>1</v>
      </c>
      <c r="AP918" s="0" t="s">
        <v>24293</v>
      </c>
      <c r="AQ918" s="0" t="s">
        <v>24294</v>
      </c>
      <c r="AR918" s="0" t="n">
        <f aca="false">TRUE()</f>
        <v>1</v>
      </c>
      <c r="AS918" s="0" t="n">
        <f aca="false">FALSE()</f>
        <v>0</v>
      </c>
      <c r="AT918" s="0" t="n">
        <f aca="false">FALSE()</f>
        <v>0</v>
      </c>
      <c r="AU918" s="0" t="n">
        <f aca="false">FALSE()</f>
        <v>0</v>
      </c>
      <c r="AV918" s="0" t="n">
        <f aca="false">FALSE()</f>
        <v>0</v>
      </c>
      <c r="AW918" s="0" t="n">
        <f aca="false">TRUE()</f>
        <v>1</v>
      </c>
      <c r="AX918" s="380" t="n">
        <v>45177.6347222222</v>
      </c>
      <c r="AY918" s="380" t="n">
        <v>45177.4166666667</v>
      </c>
      <c r="AZ918" s="0" t="n">
        <v>1</v>
      </c>
      <c r="BA918" s="0" t="s">
        <v>17200</v>
      </c>
      <c r="BB918" s="0" t="n">
        <v>0</v>
      </c>
      <c r="BC918" s="380" t="n">
        <v>25569.125</v>
      </c>
      <c r="BD918" s="0" t="s">
        <v>2170</v>
      </c>
      <c r="BE918" s="0" t="s">
        <v>2170</v>
      </c>
      <c r="BF918" s="0" t="s">
        <v>604</v>
      </c>
    </row>
    <row r="919" customFormat="false" ht="15" hidden="false" customHeight="false" outlineLevel="0" collapsed="false">
      <c r="A919" s="0" t="s">
        <v>24295</v>
      </c>
      <c r="B919" s="0" t="s">
        <v>24296</v>
      </c>
      <c r="C919" s="0" t="s">
        <v>24295</v>
      </c>
      <c r="D919" s="0" t="s">
        <v>2133</v>
      </c>
      <c r="E919" s="0" t="s">
        <v>24295</v>
      </c>
      <c r="F919" s="0" t="n">
        <v>1</v>
      </c>
      <c r="G919" s="0" t="s">
        <v>434</v>
      </c>
      <c r="H919" s="0" t="s">
        <v>2170</v>
      </c>
      <c r="I919" s="0" t="s">
        <v>2170</v>
      </c>
      <c r="J919" s="0" t="s">
        <v>2170</v>
      </c>
      <c r="K919" s="0" t="s">
        <v>2170</v>
      </c>
      <c r="L919" s="0" t="s">
        <v>2170</v>
      </c>
      <c r="M919" s="0" t="s">
        <v>2170</v>
      </c>
      <c r="N919" s="0" t="n">
        <f aca="false">FALSE()</f>
        <v>0</v>
      </c>
      <c r="O919" s="0" t="s">
        <v>24297</v>
      </c>
      <c r="P919" s="0" t="s">
        <v>17780</v>
      </c>
      <c r="Q919" s="0" t="n">
        <v>12</v>
      </c>
      <c r="R919" s="380" t="n">
        <v>46372.125</v>
      </c>
      <c r="S919" s="223" t="n">
        <v>1000</v>
      </c>
      <c r="T919" s="0" t="s">
        <v>2132</v>
      </c>
      <c r="U919" s="380" t="n">
        <v>45646.125</v>
      </c>
      <c r="V919" s="380" t="n">
        <v>45652.125</v>
      </c>
      <c r="W919" s="0" t="s">
        <v>2132</v>
      </c>
      <c r="X919" s="0" t="s">
        <v>24298</v>
      </c>
      <c r="Y919" s="0" t="s">
        <v>601</v>
      </c>
      <c r="Z919" s="0" t="s">
        <v>2602</v>
      </c>
      <c r="AA919" s="0" t="s">
        <v>2114</v>
      </c>
      <c r="AB919" s="0" t="s">
        <v>17781</v>
      </c>
      <c r="AC919" s="0" t="n">
        <v>600000</v>
      </c>
      <c r="AD919" s="0" t="n">
        <v>600000</v>
      </c>
      <c r="AE919" s="0" t="n">
        <v>5</v>
      </c>
      <c r="AF919" s="0" t="n">
        <f aca="false">FALSE()</f>
        <v>0</v>
      </c>
      <c r="AG919" s="0" t="n">
        <f aca="false">TRUE()</f>
        <v>1</v>
      </c>
      <c r="AH919" s="0" t="n">
        <f aca="false">TRUE()</f>
        <v>1</v>
      </c>
      <c r="AI919" s="0" t="n">
        <f aca="false">TRUE()</f>
        <v>1</v>
      </c>
      <c r="AJ919" s="0" t="n">
        <f aca="false">FALSE()</f>
        <v>0</v>
      </c>
      <c r="AK919" s="0" t="n">
        <f aca="false">FALSE()</f>
        <v>0</v>
      </c>
      <c r="AL919" s="0" t="s">
        <v>2129</v>
      </c>
      <c r="AM919" s="0" t="n">
        <f aca="false">TRUE()</f>
        <v>1</v>
      </c>
      <c r="AN919" s="0" t="s">
        <v>24299</v>
      </c>
      <c r="AO919" s="0" t="n">
        <v>1</v>
      </c>
      <c r="AP919" s="0" t="s">
        <v>24300</v>
      </c>
      <c r="AQ919" s="0" t="s">
        <v>24301</v>
      </c>
      <c r="AR919" s="0" t="n">
        <f aca="false">TRUE()</f>
        <v>1</v>
      </c>
      <c r="AS919" s="0" t="n">
        <f aca="false">TRUE()</f>
        <v>1</v>
      </c>
      <c r="AT919" s="0" t="n">
        <f aca="false">FALSE()</f>
        <v>0</v>
      </c>
      <c r="AU919" s="0" t="n">
        <f aca="false">FALSE()</f>
        <v>0</v>
      </c>
      <c r="AV919" s="0" t="n">
        <f aca="false">FALSE()</f>
        <v>0</v>
      </c>
      <c r="AW919" s="0" t="n">
        <f aca="false">TRUE()</f>
        <v>1</v>
      </c>
      <c r="AX919" s="380" t="n">
        <v>45652.6201388889</v>
      </c>
      <c r="AY919" s="380" t="n">
        <v>45652.125</v>
      </c>
      <c r="AZ919" s="0" t="n">
        <v>2</v>
      </c>
      <c r="BA919" s="0" t="s">
        <v>18121</v>
      </c>
      <c r="BB919" s="0" t="n">
        <v>0</v>
      </c>
      <c r="BC919" s="380" t="n">
        <v>25569.125</v>
      </c>
      <c r="BD919" s="0" t="s">
        <v>2170</v>
      </c>
      <c r="BE919" s="0" t="s">
        <v>2170</v>
      </c>
      <c r="BF919" s="0" t="s">
        <v>2118</v>
      </c>
    </row>
    <row r="920" customFormat="false" ht="15" hidden="false" customHeight="false" outlineLevel="0" collapsed="false">
      <c r="A920" s="0" t="s">
        <v>24302</v>
      </c>
      <c r="B920" s="0" t="s">
        <v>24303</v>
      </c>
      <c r="C920" s="0" t="s">
        <v>24302</v>
      </c>
      <c r="D920" s="0" t="s">
        <v>2133</v>
      </c>
      <c r="E920" s="0" t="s">
        <v>24302</v>
      </c>
      <c r="F920" s="0" t="n">
        <v>1</v>
      </c>
      <c r="G920" s="0" t="s">
        <v>434</v>
      </c>
      <c r="H920" s="0" t="s">
        <v>2170</v>
      </c>
      <c r="I920" s="0" t="s">
        <v>2170</v>
      </c>
      <c r="J920" s="0" t="s">
        <v>2170</v>
      </c>
      <c r="K920" s="0" t="s">
        <v>2170</v>
      </c>
      <c r="L920" s="0" t="s">
        <v>2170</v>
      </c>
      <c r="M920" s="0" t="s">
        <v>2170</v>
      </c>
      <c r="N920" s="0" t="n">
        <f aca="false">FALSE()</f>
        <v>0</v>
      </c>
      <c r="O920" s="0" t="s">
        <v>24304</v>
      </c>
      <c r="P920" s="0" t="s">
        <v>17780</v>
      </c>
      <c r="Q920" s="0" t="n">
        <v>4</v>
      </c>
      <c r="R920" s="380" t="n">
        <v>46014.125</v>
      </c>
      <c r="S920" s="223" t="n">
        <v>1000</v>
      </c>
      <c r="T920" s="0" t="s">
        <v>2132</v>
      </c>
      <c r="U920" s="380" t="n">
        <v>44908.125</v>
      </c>
      <c r="V920" s="380" t="n">
        <v>44922.125</v>
      </c>
      <c r="W920" s="0" t="s">
        <v>2132</v>
      </c>
      <c r="X920" s="0" t="s">
        <v>24305</v>
      </c>
      <c r="Y920" s="0" t="s">
        <v>601</v>
      </c>
      <c r="Z920" s="0" t="s">
        <v>2602</v>
      </c>
      <c r="AA920" s="0" t="s">
        <v>2365</v>
      </c>
      <c r="AB920" s="0" t="s">
        <v>17781</v>
      </c>
      <c r="AC920" s="0" t="n">
        <v>3000000</v>
      </c>
      <c r="AD920" s="0" t="n">
        <v>3000000</v>
      </c>
      <c r="AE920" s="0" t="n">
        <v>5</v>
      </c>
      <c r="AF920" s="0" t="n">
        <f aca="false">FALSE()</f>
        <v>0</v>
      </c>
      <c r="AG920" s="0" t="n">
        <f aca="false">TRUE()</f>
        <v>1</v>
      </c>
      <c r="AH920" s="0" t="n">
        <f aca="false">TRUE()</f>
        <v>1</v>
      </c>
      <c r="AI920" s="0" t="n">
        <f aca="false">FALSE()</f>
        <v>0</v>
      </c>
      <c r="AJ920" s="0" t="n">
        <f aca="false">FALSE()</f>
        <v>0</v>
      </c>
      <c r="AK920" s="0" t="n">
        <f aca="false">FALSE()</f>
        <v>0</v>
      </c>
      <c r="AL920" s="0" t="s">
        <v>2129</v>
      </c>
      <c r="AM920" s="0" t="n">
        <f aca="false">TRUE()</f>
        <v>1</v>
      </c>
      <c r="AN920" s="0" t="s">
        <v>24306</v>
      </c>
      <c r="AO920" s="0" t="n">
        <v>1</v>
      </c>
      <c r="AP920" s="0" t="s">
        <v>24307</v>
      </c>
      <c r="AQ920" s="0" t="s">
        <v>24308</v>
      </c>
      <c r="AR920" s="0" t="n">
        <f aca="false">TRUE()</f>
        <v>1</v>
      </c>
      <c r="AS920" s="0" t="n">
        <f aca="false">FALSE()</f>
        <v>0</v>
      </c>
      <c r="AT920" s="0" t="n">
        <f aca="false">FALSE()</f>
        <v>0</v>
      </c>
      <c r="AU920" s="0" t="n">
        <f aca="false">FALSE()</f>
        <v>0</v>
      </c>
      <c r="AV920" s="0" t="n">
        <f aca="false">FALSE()</f>
        <v>0</v>
      </c>
      <c r="AW920" s="0" t="n">
        <f aca="false">TRUE()</f>
        <v>1</v>
      </c>
      <c r="AX920" s="380" t="n">
        <v>44922.6173611111</v>
      </c>
      <c r="AY920" s="380" t="n">
        <v>44922.4166666667</v>
      </c>
      <c r="AZ920" s="0" t="n">
        <v>1</v>
      </c>
      <c r="BA920" s="0" t="s">
        <v>24309</v>
      </c>
      <c r="BB920" s="0" t="n">
        <v>0</v>
      </c>
      <c r="BC920" s="380" t="n">
        <v>25569.125</v>
      </c>
      <c r="BD920" s="0" t="s">
        <v>2170</v>
      </c>
      <c r="BE920" s="0" t="s">
        <v>2170</v>
      </c>
      <c r="BF920" s="0" t="s">
        <v>604</v>
      </c>
    </row>
    <row r="921" customFormat="false" ht="15" hidden="false" customHeight="false" outlineLevel="0" collapsed="false">
      <c r="A921" s="0" t="s">
        <v>24310</v>
      </c>
      <c r="B921" s="0" t="s">
        <v>24311</v>
      </c>
      <c r="C921" s="0" t="s">
        <v>24310</v>
      </c>
      <c r="D921" s="0" t="s">
        <v>2133</v>
      </c>
      <c r="E921" s="0" t="s">
        <v>24310</v>
      </c>
      <c r="F921" s="0" t="n">
        <v>1</v>
      </c>
      <c r="G921" s="0" t="s">
        <v>434</v>
      </c>
      <c r="H921" s="0" t="s">
        <v>2170</v>
      </c>
      <c r="I921" s="0" t="s">
        <v>2170</v>
      </c>
      <c r="J921" s="0" t="s">
        <v>2170</v>
      </c>
      <c r="K921" s="0" t="s">
        <v>2170</v>
      </c>
      <c r="L921" s="0" t="s">
        <v>2170</v>
      </c>
      <c r="M921" s="0" t="s">
        <v>2170</v>
      </c>
      <c r="N921" s="0" t="n">
        <f aca="false">FALSE()</f>
        <v>0</v>
      </c>
      <c r="O921" s="0" t="s">
        <v>24312</v>
      </c>
      <c r="P921" s="0" t="s">
        <v>17780</v>
      </c>
      <c r="Q921" s="0" t="n">
        <v>12</v>
      </c>
      <c r="R921" s="380" t="n">
        <v>46829.125</v>
      </c>
      <c r="S921" s="223" t="n">
        <v>1000</v>
      </c>
      <c r="T921" s="0" t="s">
        <v>2132</v>
      </c>
      <c r="U921" s="380" t="n">
        <v>45735.125</v>
      </c>
      <c r="V921" s="380" t="n">
        <v>45749.125</v>
      </c>
      <c r="W921" s="0" t="s">
        <v>2132</v>
      </c>
      <c r="X921" s="0" t="s">
        <v>23908</v>
      </c>
      <c r="Y921" s="0" t="s">
        <v>601</v>
      </c>
      <c r="Z921" s="0" t="s">
        <v>2602</v>
      </c>
      <c r="AA921" s="0" t="s">
        <v>2891</v>
      </c>
      <c r="AB921" s="0" t="s">
        <v>17781</v>
      </c>
      <c r="AC921" s="0" t="n">
        <v>100000</v>
      </c>
      <c r="AD921" s="0" t="n">
        <v>100000</v>
      </c>
      <c r="AE921" s="0" t="n">
        <v>5</v>
      </c>
      <c r="AF921" s="0" t="n">
        <f aca="false">FALSE()</f>
        <v>0</v>
      </c>
      <c r="AG921" s="0" t="n">
        <f aca="false">TRUE()</f>
        <v>1</v>
      </c>
      <c r="AH921" s="0" t="n">
        <f aca="false">TRUE()</f>
        <v>1</v>
      </c>
      <c r="AI921" s="0" t="n">
        <f aca="false">FALSE()</f>
        <v>0</v>
      </c>
      <c r="AJ921" s="0" t="n">
        <f aca="false">FALSE()</f>
        <v>0</v>
      </c>
      <c r="AK921" s="0" t="n">
        <f aca="false">FALSE()</f>
        <v>0</v>
      </c>
      <c r="AL921" s="0" t="s">
        <v>2129</v>
      </c>
      <c r="AM921" s="0" t="n">
        <f aca="false">TRUE()</f>
        <v>1</v>
      </c>
      <c r="AN921" s="0" t="s">
        <v>24313</v>
      </c>
      <c r="AO921" s="0" t="n">
        <v>1</v>
      </c>
      <c r="AP921" s="0" t="s">
        <v>24314</v>
      </c>
      <c r="AQ921" s="0" t="s">
        <v>24315</v>
      </c>
      <c r="AR921" s="0" t="n">
        <f aca="false">TRUE()</f>
        <v>1</v>
      </c>
      <c r="AS921" s="0" t="n">
        <f aca="false">FALSE()</f>
        <v>0</v>
      </c>
      <c r="AT921" s="0" t="n">
        <f aca="false">FALSE()</f>
        <v>0</v>
      </c>
      <c r="AU921" s="0" t="n">
        <f aca="false">FALSE()</f>
        <v>0</v>
      </c>
      <c r="AV921" s="0" t="n">
        <f aca="false">FALSE()</f>
        <v>0</v>
      </c>
      <c r="AW921" s="0" t="n">
        <f aca="false">TRUE()</f>
        <v>1</v>
      </c>
      <c r="AX921" s="380" t="n">
        <v>45749.6875</v>
      </c>
      <c r="AY921" s="380" t="n">
        <v>45749.125</v>
      </c>
      <c r="AZ921" s="0" t="n">
        <v>3</v>
      </c>
      <c r="BA921" s="0" t="s">
        <v>24316</v>
      </c>
      <c r="BB921" s="0" t="n">
        <v>0</v>
      </c>
      <c r="BC921" s="380" t="n">
        <v>25569.125</v>
      </c>
      <c r="BD921" s="0" t="s">
        <v>2170</v>
      </c>
      <c r="BE921" s="0" t="s">
        <v>2170</v>
      </c>
      <c r="BF921" s="0" t="s">
        <v>604</v>
      </c>
    </row>
    <row r="922" customFormat="false" ht="15" hidden="false" customHeight="false" outlineLevel="0" collapsed="false">
      <c r="A922" s="0" t="s">
        <v>24317</v>
      </c>
      <c r="B922" s="0" t="s">
        <v>24318</v>
      </c>
      <c r="C922" s="0" t="s">
        <v>24317</v>
      </c>
      <c r="D922" s="0" t="s">
        <v>2133</v>
      </c>
      <c r="E922" s="0" t="s">
        <v>24317</v>
      </c>
      <c r="F922" s="0" t="n">
        <v>1</v>
      </c>
      <c r="G922" s="0" t="s">
        <v>434</v>
      </c>
      <c r="H922" s="0" t="s">
        <v>2170</v>
      </c>
      <c r="I922" s="0" t="s">
        <v>2170</v>
      </c>
      <c r="J922" s="0" t="s">
        <v>2170</v>
      </c>
      <c r="K922" s="0" t="s">
        <v>2170</v>
      </c>
      <c r="L922" s="0" t="s">
        <v>2170</v>
      </c>
      <c r="M922" s="0" t="s">
        <v>2170</v>
      </c>
      <c r="N922" s="0" t="n">
        <f aca="false">FALSE()</f>
        <v>0</v>
      </c>
      <c r="O922" s="0" t="s">
        <v>24319</v>
      </c>
      <c r="P922" s="0" t="s">
        <v>17780</v>
      </c>
      <c r="Q922" s="0" t="n">
        <v>12</v>
      </c>
      <c r="R922" s="380" t="n">
        <v>46888.125</v>
      </c>
      <c r="S922" s="223" t="n">
        <v>1000</v>
      </c>
      <c r="T922" s="0" t="s">
        <v>2132</v>
      </c>
      <c r="U922" s="380" t="n">
        <v>45770.125</v>
      </c>
      <c r="V922" s="380" t="n">
        <v>45807.125</v>
      </c>
      <c r="W922" s="0" t="s">
        <v>2132</v>
      </c>
      <c r="X922" s="0" t="s">
        <v>24320</v>
      </c>
      <c r="Y922" s="0" t="s">
        <v>601</v>
      </c>
      <c r="Z922" s="0" t="s">
        <v>2602</v>
      </c>
      <c r="AA922" s="0" t="s">
        <v>610</v>
      </c>
      <c r="AB922" s="0" t="s">
        <v>17781</v>
      </c>
      <c r="AC922" s="0" t="n">
        <v>4500000</v>
      </c>
      <c r="AD922" s="0" t="n">
        <v>4500000</v>
      </c>
      <c r="AE922" s="0" t="n">
        <v>5</v>
      </c>
      <c r="AF922" s="0" t="n">
        <f aca="false">FALSE()</f>
        <v>0</v>
      </c>
      <c r="AG922" s="0" t="n">
        <f aca="false">TRUE()</f>
        <v>1</v>
      </c>
      <c r="AH922" s="0" t="n">
        <f aca="false">TRUE()</f>
        <v>1</v>
      </c>
      <c r="AI922" s="0" t="n">
        <f aca="false">FALSE()</f>
        <v>0</v>
      </c>
      <c r="AJ922" s="0" t="n">
        <f aca="false">FALSE()</f>
        <v>0</v>
      </c>
      <c r="AK922" s="0" t="n">
        <f aca="false">TRUE()</f>
        <v>1</v>
      </c>
      <c r="AL922" s="0" t="s">
        <v>2129</v>
      </c>
      <c r="AM922" s="0" t="n">
        <f aca="false">TRUE()</f>
        <v>1</v>
      </c>
      <c r="AN922" s="0" t="s">
        <v>24321</v>
      </c>
      <c r="AO922" s="0" t="n">
        <v>1</v>
      </c>
      <c r="AP922" s="0" t="s">
        <v>24322</v>
      </c>
      <c r="AQ922" s="0" t="s">
        <v>24323</v>
      </c>
      <c r="AR922" s="0" t="n">
        <f aca="false">TRUE()</f>
        <v>1</v>
      </c>
      <c r="AS922" s="0" t="n">
        <f aca="false">FALSE()</f>
        <v>0</v>
      </c>
      <c r="AT922" s="0" t="n">
        <f aca="false">FALSE()</f>
        <v>0</v>
      </c>
      <c r="AU922" s="0" t="n">
        <f aca="false">FALSE()</f>
        <v>0</v>
      </c>
      <c r="AV922" s="0" t="n">
        <f aca="false">FALSE()</f>
        <v>0</v>
      </c>
      <c r="AW922" s="0" t="n">
        <f aca="false">TRUE()</f>
        <v>1</v>
      </c>
      <c r="AX922" s="380" t="n">
        <v>45807.6354166667</v>
      </c>
      <c r="AY922" s="380" t="n">
        <v>45807.125</v>
      </c>
      <c r="AZ922" s="0" t="n">
        <v>1</v>
      </c>
      <c r="BA922" s="0" t="s">
        <v>18428</v>
      </c>
      <c r="BB922" s="0" t="n">
        <v>0</v>
      </c>
      <c r="BC922" s="380" t="n">
        <v>25569.125</v>
      </c>
      <c r="BD922" s="0" t="s">
        <v>2170</v>
      </c>
      <c r="BE922" s="0" t="s">
        <v>2170</v>
      </c>
      <c r="BF922" s="0" t="s">
        <v>2118</v>
      </c>
    </row>
    <row r="923" customFormat="false" ht="15" hidden="false" customHeight="false" outlineLevel="0" collapsed="false">
      <c r="A923" s="0" t="s">
        <v>24324</v>
      </c>
      <c r="B923" s="0" t="s">
        <v>24325</v>
      </c>
      <c r="C923" s="0" t="s">
        <v>24324</v>
      </c>
      <c r="D923" s="0" t="s">
        <v>2133</v>
      </c>
      <c r="E923" s="0" t="s">
        <v>24324</v>
      </c>
      <c r="F923" s="0" t="n">
        <v>1</v>
      </c>
      <c r="G923" s="0" t="s">
        <v>434</v>
      </c>
      <c r="H923" s="0" t="s">
        <v>2170</v>
      </c>
      <c r="I923" s="0" t="s">
        <v>2170</v>
      </c>
      <c r="J923" s="0" t="s">
        <v>2170</v>
      </c>
      <c r="K923" s="0" t="s">
        <v>2170</v>
      </c>
      <c r="L923" s="0" t="s">
        <v>2170</v>
      </c>
      <c r="M923" s="0" t="s">
        <v>2170</v>
      </c>
      <c r="N923" s="0" t="n">
        <f aca="false">FALSE()</f>
        <v>0</v>
      </c>
      <c r="O923" s="0" t="s">
        <v>24326</v>
      </c>
      <c r="P923" s="0" t="s">
        <v>17780</v>
      </c>
      <c r="Q923" s="0" t="n">
        <v>12</v>
      </c>
      <c r="R923" s="380" t="n">
        <v>46775.125</v>
      </c>
      <c r="S923" s="223" t="n">
        <v>1000</v>
      </c>
      <c r="T923" s="0" t="s">
        <v>2132</v>
      </c>
      <c r="U923" s="380" t="n">
        <v>45328.125</v>
      </c>
      <c r="V923" s="380" t="n">
        <v>45335.125</v>
      </c>
      <c r="W923" s="0" t="s">
        <v>2132</v>
      </c>
      <c r="X923" s="0" t="s">
        <v>24327</v>
      </c>
      <c r="Y923" s="0" t="s">
        <v>601</v>
      </c>
      <c r="Z923" s="0" t="s">
        <v>2602</v>
      </c>
      <c r="AA923" s="0" t="s">
        <v>610</v>
      </c>
      <c r="AB923" s="0" t="s">
        <v>17781</v>
      </c>
      <c r="AC923" s="0" t="n">
        <v>1000000</v>
      </c>
      <c r="AD923" s="0" t="n">
        <v>1000000</v>
      </c>
      <c r="AE923" s="0" t="n">
        <v>5</v>
      </c>
      <c r="AF923" s="0" t="n">
        <f aca="false">FALSE()</f>
        <v>0</v>
      </c>
      <c r="AG923" s="0" t="n">
        <f aca="false">TRUE()</f>
        <v>1</v>
      </c>
      <c r="AH923" s="0" t="n">
        <f aca="false">TRUE()</f>
        <v>1</v>
      </c>
      <c r="AI923" s="0" t="n">
        <f aca="false">FALSE()</f>
        <v>0</v>
      </c>
      <c r="AJ923" s="0" t="n">
        <f aca="false">FALSE()</f>
        <v>0</v>
      </c>
      <c r="AK923" s="0" t="n">
        <f aca="false">TRUE()</f>
        <v>1</v>
      </c>
      <c r="AL923" s="0" t="s">
        <v>2129</v>
      </c>
      <c r="AM923" s="0" t="n">
        <f aca="false">TRUE()</f>
        <v>1</v>
      </c>
      <c r="AN923" s="0" t="s">
        <v>24328</v>
      </c>
      <c r="AO923" s="0" t="n">
        <v>1</v>
      </c>
      <c r="AP923" s="0" t="s">
        <v>24329</v>
      </c>
      <c r="AQ923" s="0" t="s">
        <v>24330</v>
      </c>
      <c r="AR923" s="0" t="n">
        <f aca="false">TRUE()</f>
        <v>1</v>
      </c>
      <c r="AS923" s="0" t="n">
        <f aca="false">FALSE()</f>
        <v>0</v>
      </c>
      <c r="AT923" s="0" t="n">
        <f aca="false">FALSE()</f>
        <v>0</v>
      </c>
      <c r="AU923" s="0" t="n">
        <f aca="false">FALSE()</f>
        <v>0</v>
      </c>
      <c r="AV923" s="0" t="n">
        <f aca="false">FALSE()</f>
        <v>0</v>
      </c>
      <c r="AW923" s="0" t="n">
        <f aca="false">TRUE()</f>
        <v>1</v>
      </c>
      <c r="AX923" s="380" t="n">
        <v>45335.6819444444</v>
      </c>
      <c r="AY923" s="380" t="n">
        <v>45335.125</v>
      </c>
      <c r="AZ923" s="0" t="n">
        <v>2</v>
      </c>
      <c r="BA923" s="0" t="s">
        <v>19559</v>
      </c>
      <c r="BB923" s="0" t="n">
        <v>0</v>
      </c>
      <c r="BC923" s="380" t="n">
        <v>25569.125</v>
      </c>
      <c r="BD923" s="0" t="s">
        <v>2170</v>
      </c>
      <c r="BE923" s="0" t="s">
        <v>2170</v>
      </c>
      <c r="BF923" s="0" t="s">
        <v>604</v>
      </c>
    </row>
    <row r="924" customFormat="false" ht="15" hidden="false" customHeight="false" outlineLevel="0" collapsed="false">
      <c r="A924" s="0" t="s">
        <v>24331</v>
      </c>
      <c r="B924" s="0" t="s">
        <v>24332</v>
      </c>
      <c r="C924" s="0" t="s">
        <v>24331</v>
      </c>
      <c r="D924" s="0" t="s">
        <v>2133</v>
      </c>
      <c r="E924" s="0" t="s">
        <v>24331</v>
      </c>
      <c r="F924" s="0" t="n">
        <v>1</v>
      </c>
      <c r="G924" s="0" t="s">
        <v>434</v>
      </c>
      <c r="H924" s="0" t="s">
        <v>2170</v>
      </c>
      <c r="I924" s="0" t="s">
        <v>2170</v>
      </c>
      <c r="J924" s="0" t="s">
        <v>2170</v>
      </c>
      <c r="K924" s="0" t="s">
        <v>2170</v>
      </c>
      <c r="L924" s="0" t="s">
        <v>2170</v>
      </c>
      <c r="M924" s="0" t="s">
        <v>2170</v>
      </c>
      <c r="N924" s="0" t="n">
        <f aca="false">FALSE()</f>
        <v>0</v>
      </c>
      <c r="O924" s="0" t="s">
        <v>24333</v>
      </c>
      <c r="P924" s="0" t="s">
        <v>17780</v>
      </c>
      <c r="Q924" s="0" t="n">
        <v>12</v>
      </c>
      <c r="R924" s="380" t="n">
        <v>46658.125</v>
      </c>
      <c r="S924" s="223" t="n">
        <v>1000</v>
      </c>
      <c r="T924" s="0" t="s">
        <v>2132</v>
      </c>
      <c r="U924" s="380" t="n">
        <v>45212.125</v>
      </c>
      <c r="V924" s="380" t="n">
        <v>45218.125</v>
      </c>
      <c r="W924" s="0" t="s">
        <v>2132</v>
      </c>
      <c r="X924" s="0" t="s">
        <v>18446</v>
      </c>
      <c r="Y924" s="0" t="s">
        <v>601</v>
      </c>
      <c r="Z924" s="0" t="s">
        <v>2602</v>
      </c>
      <c r="AA924" s="0" t="s">
        <v>2891</v>
      </c>
      <c r="AB924" s="0" t="s">
        <v>17781</v>
      </c>
      <c r="AC924" s="0" t="n">
        <v>300000</v>
      </c>
      <c r="AD924" s="0" t="n">
        <v>300000</v>
      </c>
      <c r="AE924" s="0" t="n">
        <v>5</v>
      </c>
      <c r="AF924" s="0" t="n">
        <f aca="false">FALSE()</f>
        <v>0</v>
      </c>
      <c r="AG924" s="0" t="n">
        <f aca="false">TRUE()</f>
        <v>1</v>
      </c>
      <c r="AH924" s="0" t="n">
        <f aca="false">TRUE()</f>
        <v>1</v>
      </c>
      <c r="AI924" s="0" t="n">
        <f aca="false">FALSE()</f>
        <v>0</v>
      </c>
      <c r="AJ924" s="0" t="n">
        <f aca="false">FALSE()</f>
        <v>0</v>
      </c>
      <c r="AK924" s="0" t="n">
        <f aca="false">TRUE()</f>
        <v>1</v>
      </c>
      <c r="AL924" s="0" t="s">
        <v>2129</v>
      </c>
      <c r="AM924" s="0" t="n">
        <f aca="false">TRUE()</f>
        <v>1</v>
      </c>
      <c r="AN924" s="0" t="s">
        <v>24334</v>
      </c>
      <c r="AO924" s="0" t="n">
        <v>1</v>
      </c>
      <c r="AP924" s="0" t="s">
        <v>24335</v>
      </c>
      <c r="AQ924" s="0" t="s">
        <v>24336</v>
      </c>
      <c r="AR924" s="0" t="n">
        <f aca="false">TRUE()</f>
        <v>1</v>
      </c>
      <c r="AS924" s="0" t="n">
        <f aca="false">FALSE()</f>
        <v>0</v>
      </c>
      <c r="AT924" s="0" t="n">
        <f aca="false">FALSE()</f>
        <v>0</v>
      </c>
      <c r="AU924" s="0" t="n">
        <f aca="false">FALSE()</f>
        <v>0</v>
      </c>
      <c r="AV924" s="0" t="n">
        <f aca="false">FALSE()</f>
        <v>0</v>
      </c>
      <c r="AW924" s="0" t="n">
        <f aca="false">TRUE()</f>
        <v>1</v>
      </c>
      <c r="AX924" s="380" t="n">
        <v>45218.6875</v>
      </c>
      <c r="AY924" s="380" t="n">
        <v>45218.4166666667</v>
      </c>
      <c r="AZ924" s="0" t="n">
        <v>2</v>
      </c>
      <c r="BA924" s="0" t="s">
        <v>19837</v>
      </c>
      <c r="BB924" s="0" t="n">
        <v>0</v>
      </c>
      <c r="BC924" s="380" t="n">
        <v>46118.125</v>
      </c>
      <c r="BD924" s="0" t="s">
        <v>2170</v>
      </c>
      <c r="BE924" s="0" t="s">
        <v>2170</v>
      </c>
      <c r="BF924" s="0" t="s">
        <v>604</v>
      </c>
    </row>
    <row r="925" customFormat="false" ht="15" hidden="false" customHeight="false" outlineLevel="0" collapsed="false">
      <c r="A925" s="0" t="s">
        <v>24337</v>
      </c>
      <c r="B925" s="0" t="s">
        <v>24338</v>
      </c>
      <c r="C925" s="0" t="s">
        <v>24337</v>
      </c>
      <c r="D925" s="0" t="s">
        <v>2133</v>
      </c>
      <c r="E925" s="0" t="s">
        <v>24337</v>
      </c>
      <c r="F925" s="0" t="n">
        <v>1</v>
      </c>
      <c r="G925" s="0" t="s">
        <v>434</v>
      </c>
      <c r="H925" s="0" t="s">
        <v>2170</v>
      </c>
      <c r="I925" s="0" t="s">
        <v>2170</v>
      </c>
      <c r="J925" s="0" t="s">
        <v>2170</v>
      </c>
      <c r="K925" s="0" t="s">
        <v>2170</v>
      </c>
      <c r="L925" s="0" t="s">
        <v>2170</v>
      </c>
      <c r="M925" s="0" t="s">
        <v>2170</v>
      </c>
      <c r="N925" s="0" t="n">
        <f aca="false">FALSE()</f>
        <v>0</v>
      </c>
      <c r="O925" s="0" t="s">
        <v>24339</v>
      </c>
      <c r="P925" s="0" t="s">
        <v>17780</v>
      </c>
      <c r="Q925" s="0" t="n">
        <v>4</v>
      </c>
      <c r="R925" s="380" t="n">
        <v>46708.125</v>
      </c>
      <c r="S925" s="223" t="n">
        <v>600</v>
      </c>
      <c r="T925" s="0" t="s">
        <v>2132</v>
      </c>
      <c r="U925" s="380" t="n">
        <v>44144.125</v>
      </c>
      <c r="V925" s="380" t="n">
        <v>44153.125</v>
      </c>
      <c r="W925" s="0" t="s">
        <v>2170</v>
      </c>
      <c r="X925" s="0" t="s">
        <v>24340</v>
      </c>
      <c r="Y925" s="0" t="s">
        <v>601</v>
      </c>
      <c r="Z925" s="0" t="s">
        <v>2602</v>
      </c>
      <c r="AA925" s="0" t="s">
        <v>17847</v>
      </c>
      <c r="AB925" s="0" t="s">
        <v>17848</v>
      </c>
      <c r="AC925" s="0" t="n">
        <v>8000000</v>
      </c>
      <c r="AD925" s="0" t="n">
        <v>8000000</v>
      </c>
      <c r="AE925" s="0" t="n">
        <v>5</v>
      </c>
      <c r="AF925" s="0" t="n">
        <f aca="false">FALSE()</f>
        <v>0</v>
      </c>
      <c r="AG925" s="0" t="n">
        <f aca="false">TRUE()</f>
        <v>1</v>
      </c>
      <c r="AH925" s="0" t="n">
        <f aca="false">TRUE()</f>
        <v>1</v>
      </c>
      <c r="AI925" s="0" t="n">
        <f aca="false">FALSE()</f>
        <v>0</v>
      </c>
      <c r="AJ925" s="0" t="n">
        <f aca="false">FALSE()</f>
        <v>0</v>
      </c>
      <c r="AK925" s="0" t="n">
        <f aca="false">TRUE()</f>
        <v>1</v>
      </c>
      <c r="AL925" s="0" t="s">
        <v>2129</v>
      </c>
      <c r="AM925" s="0" t="n">
        <f aca="false">TRUE()</f>
        <v>1</v>
      </c>
      <c r="AN925" s="0" t="s">
        <v>24341</v>
      </c>
      <c r="AO925" s="0" t="n">
        <v>1</v>
      </c>
      <c r="AP925" s="0" t="s">
        <v>24342</v>
      </c>
      <c r="AQ925" s="0" t="s">
        <v>24343</v>
      </c>
      <c r="AR925" s="0" t="n">
        <f aca="false">TRUE()</f>
        <v>1</v>
      </c>
      <c r="AS925" s="0" t="n">
        <f aca="false">FALSE()</f>
        <v>0</v>
      </c>
      <c r="AT925" s="0" t="n">
        <f aca="false">FALSE()</f>
        <v>0</v>
      </c>
      <c r="AU925" s="0" t="n">
        <f aca="false">FALSE()</f>
        <v>0</v>
      </c>
      <c r="AV925" s="0" t="n">
        <f aca="false">FALSE()</f>
        <v>0</v>
      </c>
      <c r="AW925" s="0" t="n">
        <f aca="false">FALSE()</f>
        <v>0</v>
      </c>
      <c r="AX925" s="380" t="n">
        <v>44153.6333333333</v>
      </c>
      <c r="AY925" s="380" t="n">
        <v>44153.4166666667</v>
      </c>
      <c r="AZ925" s="0" t="n">
        <v>1</v>
      </c>
      <c r="BA925" s="0" t="s">
        <v>22629</v>
      </c>
      <c r="BB925" s="0" t="n">
        <v>0</v>
      </c>
      <c r="BC925" s="380" t="n">
        <v>25569.125</v>
      </c>
      <c r="BD925" s="0" t="s">
        <v>2170</v>
      </c>
      <c r="BE925" s="0" t="s">
        <v>2170</v>
      </c>
      <c r="BF925" s="0" t="s">
        <v>2118</v>
      </c>
    </row>
    <row r="926" customFormat="false" ht="15" hidden="false" customHeight="false" outlineLevel="0" collapsed="false">
      <c r="A926" s="0" t="s">
        <v>24344</v>
      </c>
      <c r="B926" s="0" t="s">
        <v>24345</v>
      </c>
      <c r="C926" s="0" t="s">
        <v>24344</v>
      </c>
      <c r="D926" s="0" t="s">
        <v>2133</v>
      </c>
      <c r="E926" s="0" t="s">
        <v>24344</v>
      </c>
      <c r="F926" s="0" t="n">
        <v>1</v>
      </c>
      <c r="G926" s="0" t="s">
        <v>434</v>
      </c>
      <c r="H926" s="0" t="s">
        <v>2170</v>
      </c>
      <c r="I926" s="0" t="s">
        <v>2170</v>
      </c>
      <c r="J926" s="0" t="s">
        <v>2170</v>
      </c>
      <c r="K926" s="0" t="s">
        <v>2170</v>
      </c>
      <c r="L926" s="0" t="s">
        <v>2170</v>
      </c>
      <c r="M926" s="0" t="s">
        <v>2170</v>
      </c>
      <c r="N926" s="0" t="n">
        <f aca="false">FALSE()</f>
        <v>0</v>
      </c>
      <c r="O926" s="0" t="s">
        <v>24346</v>
      </c>
      <c r="P926" s="0" t="s">
        <v>17780</v>
      </c>
      <c r="Q926" s="0" t="n">
        <v>2</v>
      </c>
      <c r="R926" s="380" t="n">
        <v>46220.125</v>
      </c>
      <c r="S926" s="223" t="n">
        <v>1000</v>
      </c>
      <c r="T926" s="0" t="s">
        <v>2132</v>
      </c>
      <c r="U926" s="380" t="n">
        <v>44393.125</v>
      </c>
      <c r="V926" s="380" t="n">
        <v>44400.125</v>
      </c>
      <c r="W926" s="0" t="s">
        <v>2132</v>
      </c>
      <c r="X926" s="0" t="s">
        <v>17830</v>
      </c>
      <c r="Y926" s="0" t="s">
        <v>601</v>
      </c>
      <c r="Z926" s="0" t="s">
        <v>2602</v>
      </c>
      <c r="AA926" s="0" t="s">
        <v>2684</v>
      </c>
      <c r="AB926" s="0" t="s">
        <v>17781</v>
      </c>
      <c r="AC926" s="0" t="n">
        <v>15000000</v>
      </c>
      <c r="AD926" s="0" t="n">
        <v>15000000</v>
      </c>
      <c r="AE926" s="0" t="n">
        <v>5</v>
      </c>
      <c r="AF926" s="0" t="n">
        <f aca="false">FALSE()</f>
        <v>0</v>
      </c>
      <c r="AG926" s="0" t="n">
        <f aca="false">TRUE()</f>
        <v>1</v>
      </c>
      <c r="AH926" s="0" t="n">
        <f aca="false">TRUE()</f>
        <v>1</v>
      </c>
      <c r="AI926" s="0" t="n">
        <f aca="false">FALSE()</f>
        <v>0</v>
      </c>
      <c r="AJ926" s="0" t="n">
        <f aca="false">FALSE()</f>
        <v>0</v>
      </c>
      <c r="AK926" s="0" t="n">
        <f aca="false">FALSE()</f>
        <v>0</v>
      </c>
      <c r="AL926" s="0" t="s">
        <v>2129</v>
      </c>
      <c r="AM926" s="0" t="n">
        <f aca="false">TRUE()</f>
        <v>1</v>
      </c>
      <c r="AN926" s="0" t="s">
        <v>24347</v>
      </c>
      <c r="AO926" s="0" t="n">
        <v>1</v>
      </c>
      <c r="AP926" s="0" t="s">
        <v>24348</v>
      </c>
      <c r="AQ926" s="0" t="s">
        <v>24349</v>
      </c>
      <c r="AR926" s="0" t="n">
        <f aca="false">TRUE()</f>
        <v>1</v>
      </c>
      <c r="AS926" s="0" t="n">
        <f aca="false">FALSE()</f>
        <v>0</v>
      </c>
      <c r="AT926" s="0" t="n">
        <f aca="false">FALSE()</f>
        <v>0</v>
      </c>
      <c r="AU926" s="0" t="n">
        <f aca="false">FALSE()</f>
        <v>0</v>
      </c>
      <c r="AV926" s="0" t="n">
        <f aca="false">FALSE()</f>
        <v>0</v>
      </c>
      <c r="AW926" s="0" t="n">
        <f aca="false">TRUE()</f>
        <v>1</v>
      </c>
      <c r="AX926" s="380" t="n">
        <v>44400.4451388889</v>
      </c>
      <c r="AY926" s="380" t="n">
        <v>44400.4166666667</v>
      </c>
      <c r="AZ926" s="0" t="n">
        <v>1</v>
      </c>
      <c r="BA926" s="0" t="s">
        <v>4243</v>
      </c>
      <c r="BB926" s="0" t="n">
        <v>0</v>
      </c>
      <c r="BC926" s="380" t="n">
        <v>25569.125</v>
      </c>
      <c r="BD926" s="0" t="s">
        <v>2170</v>
      </c>
      <c r="BE926" s="0" t="s">
        <v>2170</v>
      </c>
      <c r="BF926" s="0" t="s">
        <v>2118</v>
      </c>
    </row>
    <row r="927" customFormat="false" ht="15" hidden="false" customHeight="false" outlineLevel="0" collapsed="false">
      <c r="A927" s="0" t="s">
        <v>24350</v>
      </c>
      <c r="B927" s="0" t="s">
        <v>24351</v>
      </c>
      <c r="C927" s="0" t="s">
        <v>24350</v>
      </c>
      <c r="D927" s="0" t="s">
        <v>2133</v>
      </c>
      <c r="E927" s="0" t="s">
        <v>24350</v>
      </c>
      <c r="F927" s="0" t="n">
        <v>1</v>
      </c>
      <c r="G927" s="0" t="s">
        <v>434</v>
      </c>
      <c r="H927" s="0" t="s">
        <v>2170</v>
      </c>
      <c r="I927" s="0" t="s">
        <v>2170</v>
      </c>
      <c r="J927" s="0" t="s">
        <v>2170</v>
      </c>
      <c r="K927" s="0" t="s">
        <v>2170</v>
      </c>
      <c r="L927" s="0" t="s">
        <v>2170</v>
      </c>
      <c r="M927" s="0" t="s">
        <v>2170</v>
      </c>
      <c r="N927" s="0" t="n">
        <f aca="false">FALSE()</f>
        <v>0</v>
      </c>
      <c r="O927" s="0" t="s">
        <v>24352</v>
      </c>
      <c r="P927" s="0" t="s">
        <v>17838</v>
      </c>
      <c r="Q927" s="0" t="n">
        <v>4</v>
      </c>
      <c r="R927" s="380" t="n">
        <v>48996.125</v>
      </c>
      <c r="S927" s="223" t="n">
        <v>1000</v>
      </c>
      <c r="T927" s="0" t="s">
        <v>2132</v>
      </c>
      <c r="U927" s="380" t="n">
        <v>45337.125</v>
      </c>
      <c r="V927" s="380" t="n">
        <v>45356.125</v>
      </c>
      <c r="W927" s="0" t="s">
        <v>2132</v>
      </c>
      <c r="X927" s="0" t="s">
        <v>24353</v>
      </c>
      <c r="Y927" s="0" t="s">
        <v>601</v>
      </c>
      <c r="Z927" s="0" t="s">
        <v>2602</v>
      </c>
      <c r="AA927" s="0" t="s">
        <v>610</v>
      </c>
      <c r="AB927" s="0" t="s">
        <v>17781</v>
      </c>
      <c r="AC927" s="0" t="n">
        <v>22208714</v>
      </c>
      <c r="AD927" s="0" t="n">
        <v>17000000</v>
      </c>
      <c r="AE927" s="0" t="n">
        <v>5</v>
      </c>
      <c r="AF927" s="0" t="n">
        <f aca="false">FALSE()</f>
        <v>0</v>
      </c>
      <c r="AG927" s="0" t="n">
        <f aca="false">TRUE()</f>
        <v>1</v>
      </c>
      <c r="AH927" s="0" t="n">
        <f aca="false">TRUE()</f>
        <v>1</v>
      </c>
      <c r="AI927" s="0" t="n">
        <f aca="false">FALSE()</f>
        <v>0</v>
      </c>
      <c r="AJ927" s="0" t="n">
        <f aca="false">FALSE()</f>
        <v>0</v>
      </c>
      <c r="AK927" s="0" t="n">
        <f aca="false">FALSE()</f>
        <v>0</v>
      </c>
      <c r="AL927" s="0" t="s">
        <v>2129</v>
      </c>
      <c r="AM927" s="0" t="n">
        <f aca="false">TRUE()</f>
        <v>1</v>
      </c>
      <c r="AN927" s="0" t="s">
        <v>24354</v>
      </c>
      <c r="AO927" s="0" t="n">
        <v>1</v>
      </c>
      <c r="AP927" s="0" t="s">
        <v>24355</v>
      </c>
      <c r="AQ927" s="0" t="s">
        <v>24356</v>
      </c>
      <c r="AR927" s="0" t="n">
        <f aca="false">TRUE()</f>
        <v>1</v>
      </c>
      <c r="AS927" s="0" t="n">
        <f aca="false">FALSE()</f>
        <v>0</v>
      </c>
      <c r="AT927" s="0" t="n">
        <f aca="false">FALSE()</f>
        <v>0</v>
      </c>
      <c r="AU927" s="0" t="n">
        <f aca="false">FALSE()</f>
        <v>0</v>
      </c>
      <c r="AV927" s="0" t="n">
        <f aca="false">FALSE()</f>
        <v>0</v>
      </c>
      <c r="AW927" s="0" t="n">
        <f aca="false">TRUE()</f>
        <v>1</v>
      </c>
      <c r="AX927" s="380" t="n">
        <v>45356.6145833333</v>
      </c>
      <c r="AY927" s="380" t="n">
        <v>45356.125</v>
      </c>
      <c r="AZ927" s="0" t="n">
        <v>1</v>
      </c>
      <c r="BA927" s="0" t="s">
        <v>22074</v>
      </c>
      <c r="BB927" s="0" t="n">
        <v>0</v>
      </c>
      <c r="BC927" s="380" t="n">
        <v>46539.125</v>
      </c>
      <c r="BD927" s="0" t="s">
        <v>2170</v>
      </c>
      <c r="BE927" s="0" t="s">
        <v>2170</v>
      </c>
      <c r="BF927" s="0" t="s">
        <v>2118</v>
      </c>
    </row>
    <row r="928" customFormat="false" ht="15" hidden="false" customHeight="false" outlineLevel="0" collapsed="false">
      <c r="A928" s="0" t="s">
        <v>24357</v>
      </c>
      <c r="B928" s="0" t="s">
        <v>24358</v>
      </c>
      <c r="C928" s="0" t="s">
        <v>24357</v>
      </c>
      <c r="D928" s="0" t="s">
        <v>2133</v>
      </c>
      <c r="E928" s="0" t="s">
        <v>24357</v>
      </c>
      <c r="F928" s="0" t="n">
        <v>1</v>
      </c>
      <c r="G928" s="0" t="s">
        <v>434</v>
      </c>
      <c r="H928" s="0" t="s">
        <v>2170</v>
      </c>
      <c r="I928" s="0" t="s">
        <v>2170</v>
      </c>
      <c r="J928" s="0" t="s">
        <v>2170</v>
      </c>
      <c r="K928" s="0" t="s">
        <v>2170</v>
      </c>
      <c r="L928" s="0" t="s">
        <v>2170</v>
      </c>
      <c r="M928" s="0" t="s">
        <v>2170</v>
      </c>
      <c r="N928" s="0" t="n">
        <f aca="false">FALSE()</f>
        <v>0</v>
      </c>
      <c r="O928" s="0" t="s">
        <v>24359</v>
      </c>
      <c r="P928" s="0" t="s">
        <v>17780</v>
      </c>
      <c r="Q928" s="0" t="n">
        <v>12</v>
      </c>
      <c r="R928" s="380" t="n">
        <v>46436.125</v>
      </c>
      <c r="S928" s="223" t="n">
        <v>1000</v>
      </c>
      <c r="T928" s="0" t="s">
        <v>2132</v>
      </c>
      <c r="U928" s="380" t="n">
        <v>45350.125</v>
      </c>
      <c r="V928" s="380" t="n">
        <v>45356.125</v>
      </c>
      <c r="W928" s="0" t="s">
        <v>2132</v>
      </c>
      <c r="X928" s="0" t="s">
        <v>19702</v>
      </c>
      <c r="Y928" s="0" t="s">
        <v>601</v>
      </c>
      <c r="Z928" s="0" t="s">
        <v>2602</v>
      </c>
      <c r="AA928" s="0" t="s">
        <v>610</v>
      </c>
      <c r="AB928" s="0" t="s">
        <v>17781</v>
      </c>
      <c r="AC928" s="0" t="n">
        <v>300000</v>
      </c>
      <c r="AD928" s="0" t="n">
        <v>200000</v>
      </c>
      <c r="AE928" s="0" t="n">
        <v>5</v>
      </c>
      <c r="AF928" s="0" t="n">
        <f aca="false">FALSE()</f>
        <v>0</v>
      </c>
      <c r="AG928" s="0" t="n">
        <f aca="false">TRUE()</f>
        <v>1</v>
      </c>
      <c r="AH928" s="0" t="n">
        <f aca="false">TRUE()</f>
        <v>1</v>
      </c>
      <c r="AI928" s="0" t="n">
        <f aca="false">FALSE()</f>
        <v>0</v>
      </c>
      <c r="AJ928" s="0" t="n">
        <f aca="false">FALSE()</f>
        <v>0</v>
      </c>
      <c r="AK928" s="0" t="n">
        <f aca="false">TRUE()</f>
        <v>1</v>
      </c>
      <c r="AL928" s="0" t="s">
        <v>2129</v>
      </c>
      <c r="AM928" s="0" t="n">
        <f aca="false">TRUE()</f>
        <v>1</v>
      </c>
      <c r="AN928" s="0" t="s">
        <v>24360</v>
      </c>
      <c r="AO928" s="0" t="n">
        <v>1</v>
      </c>
      <c r="AP928" s="0" t="s">
        <v>24361</v>
      </c>
      <c r="AQ928" s="0" t="s">
        <v>24362</v>
      </c>
      <c r="AR928" s="0" t="n">
        <f aca="false">TRUE()</f>
        <v>1</v>
      </c>
      <c r="AS928" s="0" t="n">
        <f aca="false">TRUE()</f>
        <v>1</v>
      </c>
      <c r="AT928" s="0" t="n">
        <f aca="false">FALSE()</f>
        <v>0</v>
      </c>
      <c r="AU928" s="0" t="n">
        <f aca="false">FALSE()</f>
        <v>0</v>
      </c>
      <c r="AV928" s="0" t="n">
        <f aca="false">FALSE()</f>
        <v>0</v>
      </c>
      <c r="AW928" s="0" t="n">
        <f aca="false">TRUE()</f>
        <v>1</v>
      </c>
      <c r="AX928" s="380" t="n">
        <v>45356.6875</v>
      </c>
      <c r="AY928" s="380" t="n">
        <v>45356.125</v>
      </c>
      <c r="AZ928" s="0" t="n">
        <v>3</v>
      </c>
      <c r="BA928" s="0" t="s">
        <v>19233</v>
      </c>
      <c r="BB928" s="0" t="n">
        <v>0</v>
      </c>
      <c r="BC928" s="380" t="n">
        <v>25569.125</v>
      </c>
      <c r="BD928" s="0" t="s">
        <v>2170</v>
      </c>
      <c r="BE928" s="0" t="s">
        <v>2170</v>
      </c>
      <c r="BF928" s="0" t="s">
        <v>2118</v>
      </c>
    </row>
    <row r="929" customFormat="false" ht="15" hidden="false" customHeight="false" outlineLevel="0" collapsed="false">
      <c r="A929" s="0" t="s">
        <v>24363</v>
      </c>
      <c r="B929" s="0" t="s">
        <v>24364</v>
      </c>
      <c r="C929" s="0" t="s">
        <v>24363</v>
      </c>
      <c r="D929" s="0" t="s">
        <v>2133</v>
      </c>
      <c r="E929" s="0" t="s">
        <v>24363</v>
      </c>
      <c r="F929" s="0" t="n">
        <v>1</v>
      </c>
      <c r="G929" s="0" t="s">
        <v>434</v>
      </c>
      <c r="H929" s="0" t="s">
        <v>2596</v>
      </c>
      <c r="I929" s="0" t="s">
        <v>2596</v>
      </c>
      <c r="J929" s="0" t="s">
        <v>2600</v>
      </c>
      <c r="K929" s="0" t="s">
        <v>2170</v>
      </c>
      <c r="L929" s="0" t="s">
        <v>2600</v>
      </c>
      <c r="M929" s="0" t="s">
        <v>2170</v>
      </c>
      <c r="N929" s="0" t="n">
        <f aca="false">FALSE()</f>
        <v>0</v>
      </c>
      <c r="O929" s="0" t="s">
        <v>24365</v>
      </c>
      <c r="P929" s="0" t="s">
        <v>17780</v>
      </c>
      <c r="Q929" s="0" t="n">
        <v>2</v>
      </c>
      <c r="R929" s="380" t="n">
        <v>46435.125</v>
      </c>
      <c r="S929" s="223" t="n">
        <v>1000</v>
      </c>
      <c r="T929" s="0" t="s">
        <v>2132</v>
      </c>
      <c r="U929" s="380" t="n">
        <v>44973.125</v>
      </c>
      <c r="V929" s="380" t="n">
        <v>44979.125</v>
      </c>
      <c r="W929" s="0" t="s">
        <v>2132</v>
      </c>
      <c r="X929" s="0" t="s">
        <v>24366</v>
      </c>
      <c r="Y929" s="0" t="s">
        <v>601</v>
      </c>
      <c r="Z929" s="0" t="s">
        <v>2602</v>
      </c>
      <c r="AA929" s="0" t="s">
        <v>2115</v>
      </c>
      <c r="AB929" s="0" t="s">
        <v>17781</v>
      </c>
      <c r="AC929" s="0" t="n">
        <v>7000000</v>
      </c>
      <c r="AD929" s="0" t="n">
        <v>7000000</v>
      </c>
      <c r="AE929" s="0" t="n">
        <v>5</v>
      </c>
      <c r="AF929" s="0" t="n">
        <f aca="false">FALSE()</f>
        <v>0</v>
      </c>
      <c r="AG929" s="0" t="n">
        <f aca="false">TRUE()</f>
        <v>1</v>
      </c>
      <c r="AH929" s="0" t="n">
        <f aca="false">TRUE()</f>
        <v>1</v>
      </c>
      <c r="AI929" s="0" t="n">
        <f aca="false">TRUE()</f>
        <v>1</v>
      </c>
      <c r="AJ929" s="0" t="n">
        <f aca="false">FALSE()</f>
        <v>0</v>
      </c>
      <c r="AK929" s="0" t="n">
        <f aca="false">FALSE()</f>
        <v>0</v>
      </c>
      <c r="AL929" s="0" t="s">
        <v>2129</v>
      </c>
      <c r="AM929" s="0" t="n">
        <f aca="false">TRUE()</f>
        <v>1</v>
      </c>
      <c r="AN929" s="0" t="s">
        <v>24367</v>
      </c>
      <c r="AO929" s="0" t="n">
        <v>1</v>
      </c>
      <c r="AP929" s="0" t="s">
        <v>24368</v>
      </c>
      <c r="AQ929" s="0" t="s">
        <v>24369</v>
      </c>
      <c r="AR929" s="0" t="n">
        <f aca="false">TRUE()</f>
        <v>1</v>
      </c>
      <c r="AS929" s="0" t="n">
        <f aca="false">TRUE()</f>
        <v>1</v>
      </c>
      <c r="AT929" s="0" t="n">
        <f aca="false">FALSE()</f>
        <v>0</v>
      </c>
      <c r="AU929" s="0" t="n">
        <f aca="false">FALSE()</f>
        <v>0</v>
      </c>
      <c r="AV929" s="0" t="n">
        <f aca="false">FALSE()</f>
        <v>0</v>
      </c>
      <c r="AW929" s="0" t="n">
        <f aca="false">TRUE()</f>
        <v>1</v>
      </c>
      <c r="AX929" s="380" t="n">
        <v>44979.7020833333</v>
      </c>
      <c r="AY929" s="380" t="n">
        <v>44979.4166666667</v>
      </c>
      <c r="AZ929" s="0" t="n">
        <v>1</v>
      </c>
      <c r="BA929" s="0" t="s">
        <v>18637</v>
      </c>
      <c r="BB929" s="0" t="n">
        <v>0</v>
      </c>
      <c r="BC929" s="380" t="n">
        <v>25569.125</v>
      </c>
      <c r="BD929" s="0" t="s">
        <v>2600</v>
      </c>
      <c r="BE929" s="0" t="s">
        <v>2170</v>
      </c>
      <c r="BF929" s="0" t="s">
        <v>2118</v>
      </c>
    </row>
    <row r="930" customFormat="false" ht="15" hidden="false" customHeight="false" outlineLevel="0" collapsed="false">
      <c r="A930" s="0" t="s">
        <v>24370</v>
      </c>
      <c r="B930" s="0" t="s">
        <v>24371</v>
      </c>
      <c r="C930" s="0" t="s">
        <v>24370</v>
      </c>
      <c r="D930" s="0" t="s">
        <v>2133</v>
      </c>
      <c r="E930" s="0" t="s">
        <v>24370</v>
      </c>
      <c r="F930" s="0" t="n">
        <v>1</v>
      </c>
      <c r="G930" s="0" t="s">
        <v>434</v>
      </c>
      <c r="H930" s="0" t="s">
        <v>2170</v>
      </c>
      <c r="I930" s="0" t="s">
        <v>2170</v>
      </c>
      <c r="J930" s="0" t="s">
        <v>2170</v>
      </c>
      <c r="K930" s="0" t="s">
        <v>2170</v>
      </c>
      <c r="L930" s="0" t="s">
        <v>2170</v>
      </c>
      <c r="M930" s="0" t="s">
        <v>2170</v>
      </c>
      <c r="N930" s="0" t="n">
        <f aca="false">FALSE()</f>
        <v>0</v>
      </c>
      <c r="O930" s="0" t="s">
        <v>24372</v>
      </c>
      <c r="P930" s="0" t="s">
        <v>17780</v>
      </c>
      <c r="Q930" s="0" t="n">
        <v>12</v>
      </c>
      <c r="R930" s="380" t="n">
        <v>47417.125</v>
      </c>
      <c r="S930" s="223" t="n">
        <v>1000</v>
      </c>
      <c r="T930" s="0" t="s">
        <v>2132</v>
      </c>
      <c r="U930" s="380" t="n">
        <v>45601.125</v>
      </c>
      <c r="V930" s="380" t="n">
        <v>45617.125</v>
      </c>
      <c r="W930" s="0" t="s">
        <v>2132</v>
      </c>
      <c r="X930" s="0" t="s">
        <v>24373</v>
      </c>
      <c r="Y930" s="0" t="s">
        <v>601</v>
      </c>
      <c r="Z930" s="0" t="s">
        <v>2602</v>
      </c>
      <c r="AA930" s="0" t="s">
        <v>2574</v>
      </c>
      <c r="AB930" s="0" t="s">
        <v>17781</v>
      </c>
      <c r="AC930" s="0" t="n">
        <v>300000</v>
      </c>
      <c r="AD930" s="0" t="n">
        <v>300000</v>
      </c>
      <c r="AE930" s="0" t="n">
        <v>5</v>
      </c>
      <c r="AF930" s="0" t="n">
        <f aca="false">FALSE()</f>
        <v>0</v>
      </c>
      <c r="AG930" s="0" t="n">
        <f aca="false">TRUE()</f>
        <v>1</v>
      </c>
      <c r="AH930" s="0" t="n">
        <f aca="false">TRUE()</f>
        <v>1</v>
      </c>
      <c r="AI930" s="0" t="n">
        <f aca="false">FALSE()</f>
        <v>0</v>
      </c>
      <c r="AJ930" s="0" t="n">
        <f aca="false">FALSE()</f>
        <v>0</v>
      </c>
      <c r="AK930" s="0" t="n">
        <f aca="false">TRUE()</f>
        <v>1</v>
      </c>
      <c r="AL930" s="0" t="s">
        <v>2129</v>
      </c>
      <c r="AM930" s="0" t="n">
        <f aca="false">TRUE()</f>
        <v>1</v>
      </c>
      <c r="AN930" s="0" t="s">
        <v>24374</v>
      </c>
      <c r="AO930" s="0" t="n">
        <v>1</v>
      </c>
      <c r="AP930" s="0" t="s">
        <v>24375</v>
      </c>
      <c r="AQ930" s="0" t="s">
        <v>24376</v>
      </c>
      <c r="AR930" s="0" t="n">
        <f aca="false">TRUE()</f>
        <v>1</v>
      </c>
      <c r="AS930" s="0" t="n">
        <f aca="false">FALSE()</f>
        <v>0</v>
      </c>
      <c r="AT930" s="0" t="n">
        <f aca="false">FALSE()</f>
        <v>0</v>
      </c>
      <c r="AU930" s="0" t="n">
        <f aca="false">FALSE()</f>
        <v>0</v>
      </c>
      <c r="AV930" s="0" t="n">
        <f aca="false">FALSE()</f>
        <v>0</v>
      </c>
      <c r="AW930" s="0" t="n">
        <f aca="false">TRUE()</f>
        <v>1</v>
      </c>
      <c r="AX930" s="380" t="n">
        <v>45617.6875</v>
      </c>
      <c r="AY930" s="380" t="n">
        <v>45617.125</v>
      </c>
      <c r="AZ930" s="0" t="n">
        <v>3</v>
      </c>
      <c r="BA930" s="0" t="s">
        <v>21543</v>
      </c>
      <c r="BB930" s="0" t="n">
        <v>0</v>
      </c>
      <c r="BC930" s="380" t="n">
        <v>25569.125</v>
      </c>
      <c r="BD930" s="0" t="s">
        <v>2170</v>
      </c>
      <c r="BE930" s="0" t="s">
        <v>2170</v>
      </c>
      <c r="BF930" s="0" t="s">
        <v>604</v>
      </c>
    </row>
    <row r="931" customFormat="false" ht="15" hidden="false" customHeight="false" outlineLevel="0" collapsed="false">
      <c r="A931" s="0" t="s">
        <v>24377</v>
      </c>
      <c r="B931" s="0" t="s">
        <v>24378</v>
      </c>
      <c r="C931" s="0" t="s">
        <v>24377</v>
      </c>
      <c r="D931" s="0" t="s">
        <v>2133</v>
      </c>
      <c r="E931" s="0" t="s">
        <v>24377</v>
      </c>
      <c r="F931" s="0" t="n">
        <v>1</v>
      </c>
      <c r="G931" s="0" t="s">
        <v>434</v>
      </c>
      <c r="H931" s="0" t="s">
        <v>2170</v>
      </c>
      <c r="I931" s="0" t="s">
        <v>2170</v>
      </c>
      <c r="J931" s="0" t="s">
        <v>2170</v>
      </c>
      <c r="K931" s="0" t="s">
        <v>2170</v>
      </c>
      <c r="L931" s="0" t="s">
        <v>2170</v>
      </c>
      <c r="M931" s="0" t="s">
        <v>2170</v>
      </c>
      <c r="N931" s="0" t="n">
        <f aca="false">FALSE()</f>
        <v>0</v>
      </c>
      <c r="O931" s="0" t="s">
        <v>24379</v>
      </c>
      <c r="P931" s="0" t="s">
        <v>17780</v>
      </c>
      <c r="Q931" s="0" t="n">
        <v>12</v>
      </c>
      <c r="R931" s="380" t="n">
        <v>46312.125</v>
      </c>
      <c r="S931" s="223" t="n">
        <v>1000</v>
      </c>
      <c r="T931" s="0" t="s">
        <v>2132</v>
      </c>
      <c r="U931" s="380" t="n">
        <v>45225.125</v>
      </c>
      <c r="V931" s="380" t="n">
        <v>45232.125</v>
      </c>
      <c r="W931" s="0" t="s">
        <v>2132</v>
      </c>
      <c r="X931" s="0" t="s">
        <v>24380</v>
      </c>
      <c r="Y931" s="0" t="s">
        <v>601</v>
      </c>
      <c r="Z931" s="0" t="s">
        <v>2602</v>
      </c>
      <c r="AA931" s="0" t="s">
        <v>2365</v>
      </c>
      <c r="AB931" s="0" t="s">
        <v>17781</v>
      </c>
      <c r="AC931" s="0" t="n">
        <v>100000</v>
      </c>
      <c r="AD931" s="0" t="n">
        <v>100000</v>
      </c>
      <c r="AE931" s="0" t="n">
        <v>5</v>
      </c>
      <c r="AF931" s="0" t="n">
        <f aca="false">FALSE()</f>
        <v>0</v>
      </c>
      <c r="AG931" s="0" t="n">
        <f aca="false">TRUE()</f>
        <v>1</v>
      </c>
      <c r="AH931" s="0" t="n">
        <f aca="false">TRUE()</f>
        <v>1</v>
      </c>
      <c r="AI931" s="0" t="n">
        <f aca="false">FALSE()</f>
        <v>0</v>
      </c>
      <c r="AJ931" s="0" t="n">
        <f aca="false">FALSE()</f>
        <v>0</v>
      </c>
      <c r="AK931" s="0" t="n">
        <f aca="false">FALSE()</f>
        <v>0</v>
      </c>
      <c r="AL931" s="0" t="s">
        <v>2129</v>
      </c>
      <c r="AM931" s="0" t="n">
        <f aca="false">TRUE()</f>
        <v>1</v>
      </c>
      <c r="AN931" s="0" t="s">
        <v>24381</v>
      </c>
      <c r="AO931" s="0" t="n">
        <v>1</v>
      </c>
      <c r="AP931" s="0" t="s">
        <v>24382</v>
      </c>
      <c r="AQ931" s="0" t="s">
        <v>24383</v>
      </c>
      <c r="AR931" s="0" t="n">
        <f aca="false">TRUE()</f>
        <v>1</v>
      </c>
      <c r="AS931" s="0" t="n">
        <f aca="false">FALSE()</f>
        <v>0</v>
      </c>
      <c r="AT931" s="0" t="n">
        <f aca="false">FALSE()</f>
        <v>0</v>
      </c>
      <c r="AU931" s="0" t="n">
        <f aca="false">FALSE()</f>
        <v>0</v>
      </c>
      <c r="AV931" s="0" t="n">
        <f aca="false">FALSE()</f>
        <v>0</v>
      </c>
      <c r="AW931" s="0" t="n">
        <f aca="false">TRUE()</f>
        <v>1</v>
      </c>
      <c r="AX931" s="380" t="n">
        <v>45232.6875</v>
      </c>
      <c r="AY931" s="380" t="n">
        <v>45232.4166666667</v>
      </c>
      <c r="AZ931" s="0" t="n">
        <v>3</v>
      </c>
      <c r="BA931" s="0" t="s">
        <v>24384</v>
      </c>
      <c r="BB931" s="0" t="n">
        <v>0</v>
      </c>
      <c r="BC931" s="380" t="n">
        <v>25569.125</v>
      </c>
      <c r="BD931" s="0" t="s">
        <v>2170</v>
      </c>
      <c r="BE931" s="0" t="s">
        <v>2170</v>
      </c>
      <c r="BF931" s="0" t="s">
        <v>604</v>
      </c>
    </row>
    <row r="932" customFormat="false" ht="15" hidden="false" customHeight="false" outlineLevel="0" collapsed="false">
      <c r="A932" s="0" t="s">
        <v>24385</v>
      </c>
      <c r="B932" s="0" t="s">
        <v>24386</v>
      </c>
      <c r="C932" s="0" t="s">
        <v>24385</v>
      </c>
      <c r="D932" s="0" t="s">
        <v>2133</v>
      </c>
      <c r="E932" s="0" t="s">
        <v>24385</v>
      </c>
      <c r="F932" s="0" t="n">
        <v>1</v>
      </c>
      <c r="G932" s="0" t="s">
        <v>434</v>
      </c>
      <c r="H932" s="0" t="s">
        <v>2170</v>
      </c>
      <c r="I932" s="0" t="s">
        <v>2170</v>
      </c>
      <c r="J932" s="0" t="s">
        <v>2170</v>
      </c>
      <c r="K932" s="0" t="s">
        <v>2170</v>
      </c>
      <c r="L932" s="0" t="s">
        <v>2170</v>
      </c>
      <c r="M932" s="0" t="s">
        <v>2170</v>
      </c>
      <c r="N932" s="0" t="n">
        <f aca="false">FALSE()</f>
        <v>0</v>
      </c>
      <c r="O932" s="0" t="s">
        <v>24387</v>
      </c>
      <c r="P932" s="0" t="s">
        <v>17780</v>
      </c>
      <c r="Q932" s="0" t="n">
        <v>12</v>
      </c>
      <c r="R932" s="380" t="n">
        <v>46378.125</v>
      </c>
      <c r="S932" s="223" t="n">
        <v>1000</v>
      </c>
      <c r="T932" s="0" t="s">
        <v>2132</v>
      </c>
      <c r="U932" s="380" t="n">
        <v>45833.125</v>
      </c>
      <c r="V932" s="380" t="n">
        <v>45838.125</v>
      </c>
      <c r="W932" s="0" t="s">
        <v>2132</v>
      </c>
      <c r="X932" s="0" t="s">
        <v>24388</v>
      </c>
      <c r="AA932" s="0" t="s">
        <v>2891</v>
      </c>
      <c r="AB932" s="0" t="s">
        <v>17781</v>
      </c>
      <c r="AC932" s="0" t="n">
        <v>500000</v>
      </c>
      <c r="AD932" s="0" t="n">
        <v>500000</v>
      </c>
      <c r="AE932" s="0" t="n">
        <v>5</v>
      </c>
      <c r="AF932" s="0" t="n">
        <f aca="false">FALSE()</f>
        <v>0</v>
      </c>
      <c r="AG932" s="0" t="n">
        <f aca="false">TRUE()</f>
        <v>1</v>
      </c>
      <c r="AH932" s="0" t="n">
        <f aca="false">TRUE()</f>
        <v>1</v>
      </c>
      <c r="AI932" s="0" t="n">
        <f aca="false">FALSE()</f>
        <v>0</v>
      </c>
      <c r="AJ932" s="0" t="n">
        <f aca="false">FALSE()</f>
        <v>0</v>
      </c>
      <c r="AK932" s="0" t="n">
        <f aca="false">FALSE()</f>
        <v>0</v>
      </c>
      <c r="AL932" s="0" t="s">
        <v>2129</v>
      </c>
      <c r="AM932" s="0" t="n">
        <f aca="false">TRUE()</f>
        <v>1</v>
      </c>
      <c r="AN932" s="0" t="s">
        <v>24389</v>
      </c>
      <c r="AO932" s="0" t="n">
        <v>1</v>
      </c>
      <c r="AP932" s="0" t="s">
        <v>24390</v>
      </c>
      <c r="AQ932" s="0" t="s">
        <v>24391</v>
      </c>
      <c r="AR932" s="0" t="n">
        <f aca="false">TRUE()</f>
        <v>1</v>
      </c>
      <c r="AS932" s="0" t="n">
        <f aca="false">FALSE()</f>
        <v>0</v>
      </c>
      <c r="AT932" s="0" t="n">
        <f aca="false">FALSE()</f>
        <v>0</v>
      </c>
      <c r="AU932" s="0" t="n">
        <f aca="false">FALSE()</f>
        <v>0</v>
      </c>
      <c r="AV932" s="0" t="n">
        <f aca="false">FALSE()</f>
        <v>0</v>
      </c>
      <c r="AW932" s="0" t="n">
        <f aca="false">TRUE()</f>
        <v>1</v>
      </c>
      <c r="AX932" s="380" t="n">
        <v>45838.6145833333</v>
      </c>
      <c r="AY932" s="380" t="n">
        <v>45838.125</v>
      </c>
      <c r="AZ932" s="0" t="n">
        <v>2</v>
      </c>
      <c r="BA932" s="0" t="s">
        <v>18725</v>
      </c>
      <c r="BB932" s="0" t="n">
        <v>0</v>
      </c>
      <c r="BC932" s="380" t="n">
        <v>25569.125</v>
      </c>
      <c r="BD932" s="0" t="s">
        <v>2170</v>
      </c>
      <c r="BE932" s="0" t="s">
        <v>2170</v>
      </c>
      <c r="BF932" s="0" t="s">
        <v>604</v>
      </c>
    </row>
    <row r="933" customFormat="false" ht="15" hidden="false" customHeight="false" outlineLevel="0" collapsed="false">
      <c r="A933" s="0" t="s">
        <v>24392</v>
      </c>
      <c r="B933" s="0" t="s">
        <v>24393</v>
      </c>
      <c r="C933" s="0" t="s">
        <v>24392</v>
      </c>
      <c r="D933" s="0" t="s">
        <v>2133</v>
      </c>
      <c r="E933" s="0" t="s">
        <v>24392</v>
      </c>
      <c r="F933" s="0" t="n">
        <v>1</v>
      </c>
      <c r="G933" s="0" t="s">
        <v>434</v>
      </c>
      <c r="H933" s="0" t="s">
        <v>2596</v>
      </c>
      <c r="I933" s="0" t="s">
        <v>2596</v>
      </c>
      <c r="J933" s="0" t="s">
        <v>2598</v>
      </c>
      <c r="K933" s="0" t="s">
        <v>2170</v>
      </c>
      <c r="L933" s="0" t="s">
        <v>2600</v>
      </c>
      <c r="M933" s="0" t="s">
        <v>2170</v>
      </c>
      <c r="N933" s="0" t="n">
        <f aca="false">FALSE()</f>
        <v>0</v>
      </c>
      <c r="O933" s="0" t="s">
        <v>24394</v>
      </c>
      <c r="P933" s="0" t="s">
        <v>17838</v>
      </c>
      <c r="Q933" s="0" t="n">
        <v>12</v>
      </c>
      <c r="R933" s="380" t="n">
        <v>46806.125</v>
      </c>
      <c r="S933" s="223" t="n">
        <v>1000</v>
      </c>
      <c r="T933" s="0" t="s">
        <v>2132</v>
      </c>
      <c r="U933" s="380" t="n">
        <v>45719.125</v>
      </c>
      <c r="V933" s="380" t="n">
        <v>45726.125</v>
      </c>
      <c r="W933" s="0" t="s">
        <v>2132</v>
      </c>
      <c r="X933" s="0" t="s">
        <v>24395</v>
      </c>
      <c r="Y933" s="0" t="s">
        <v>601</v>
      </c>
      <c r="Z933" s="0" t="s">
        <v>2602</v>
      </c>
      <c r="AA933" s="0" t="s">
        <v>2684</v>
      </c>
      <c r="AB933" s="0" t="s">
        <v>17781</v>
      </c>
      <c r="AC933" s="0" t="n">
        <v>20000000</v>
      </c>
      <c r="AD933" s="0" t="n">
        <v>20000000</v>
      </c>
      <c r="AE933" s="0" t="n">
        <v>5</v>
      </c>
      <c r="AF933" s="0" t="n">
        <f aca="false">FALSE()</f>
        <v>0</v>
      </c>
      <c r="AG933" s="0" t="n">
        <f aca="false">TRUE()</f>
        <v>1</v>
      </c>
      <c r="AH933" s="0" t="n">
        <f aca="false">TRUE()</f>
        <v>1</v>
      </c>
      <c r="AI933" s="0" t="n">
        <f aca="false">FALSE()</f>
        <v>0</v>
      </c>
      <c r="AJ933" s="0" t="n">
        <f aca="false">FALSE()</f>
        <v>0</v>
      </c>
      <c r="AK933" s="0" t="n">
        <f aca="false">FALSE()</f>
        <v>0</v>
      </c>
      <c r="AL933" s="0" t="s">
        <v>2129</v>
      </c>
      <c r="AM933" s="0" t="n">
        <f aca="false">TRUE()</f>
        <v>1</v>
      </c>
      <c r="AN933" s="0" t="s">
        <v>24396</v>
      </c>
      <c r="AO933" s="0" t="n">
        <v>1</v>
      </c>
      <c r="AP933" s="0" t="s">
        <v>24397</v>
      </c>
      <c r="AQ933" s="0" t="s">
        <v>24398</v>
      </c>
      <c r="AR933" s="0" t="n">
        <f aca="false">TRUE()</f>
        <v>1</v>
      </c>
      <c r="AS933" s="0" t="n">
        <f aca="false">FALSE()</f>
        <v>0</v>
      </c>
      <c r="AT933" s="0" t="n">
        <f aca="false">FALSE()</f>
        <v>0</v>
      </c>
      <c r="AU933" s="0" t="n">
        <f aca="false">FALSE()</f>
        <v>0</v>
      </c>
      <c r="AV933" s="0" t="n">
        <f aca="false">FALSE()</f>
        <v>0</v>
      </c>
      <c r="AW933" s="0" t="n">
        <f aca="false">TRUE()</f>
        <v>1</v>
      </c>
      <c r="AX933" s="380" t="n">
        <v>45726.6875</v>
      </c>
      <c r="AY933" s="380" t="n">
        <v>45726.125</v>
      </c>
      <c r="AZ933" s="0" t="n">
        <v>1</v>
      </c>
      <c r="BA933" s="0" t="s">
        <v>11757</v>
      </c>
      <c r="BB933" s="0" t="n">
        <v>0</v>
      </c>
      <c r="BC933" s="380" t="n">
        <v>25569.125</v>
      </c>
      <c r="BD933" s="0" t="s">
        <v>2598</v>
      </c>
      <c r="BE933" s="0" t="s">
        <v>2170</v>
      </c>
      <c r="BF933" s="0" t="s">
        <v>2118</v>
      </c>
    </row>
    <row r="934" customFormat="false" ht="15" hidden="false" customHeight="false" outlineLevel="0" collapsed="false">
      <c r="A934" s="0" t="s">
        <v>24399</v>
      </c>
      <c r="B934" s="0" t="s">
        <v>24400</v>
      </c>
      <c r="C934" s="0" t="s">
        <v>24399</v>
      </c>
      <c r="D934" s="0" t="s">
        <v>2133</v>
      </c>
      <c r="E934" s="0" t="s">
        <v>24399</v>
      </c>
      <c r="F934" s="0" t="n">
        <v>1</v>
      </c>
      <c r="G934" s="0" t="s">
        <v>434</v>
      </c>
      <c r="H934" s="0" t="s">
        <v>2596</v>
      </c>
      <c r="I934" s="0" t="s">
        <v>2596</v>
      </c>
      <c r="J934" s="0" t="s">
        <v>2599</v>
      </c>
      <c r="K934" s="0" t="s">
        <v>2170</v>
      </c>
      <c r="L934" s="0" t="s">
        <v>13583</v>
      </c>
      <c r="M934" s="0" t="s">
        <v>2170</v>
      </c>
      <c r="N934" s="0" t="n">
        <f aca="false">FALSE()</f>
        <v>0</v>
      </c>
      <c r="O934" s="0" t="s">
        <v>24401</v>
      </c>
      <c r="P934" s="0" t="s">
        <v>17780</v>
      </c>
      <c r="Q934" s="0" t="n">
        <v>12</v>
      </c>
      <c r="R934" s="380" t="n">
        <v>46058.125</v>
      </c>
      <c r="S934" s="223" t="n">
        <v>1000</v>
      </c>
      <c r="T934" s="0" t="s">
        <v>2132</v>
      </c>
      <c r="U934" s="380" t="n">
        <v>45694.125</v>
      </c>
      <c r="V934" s="380" t="n">
        <v>45698.125</v>
      </c>
      <c r="W934" s="0" t="s">
        <v>2132</v>
      </c>
      <c r="X934" s="0" t="s">
        <v>24402</v>
      </c>
      <c r="Y934" s="0" t="s">
        <v>601</v>
      </c>
      <c r="Z934" s="0" t="s">
        <v>2602</v>
      </c>
      <c r="AA934" s="0" t="s">
        <v>2115</v>
      </c>
      <c r="AB934" s="0" t="s">
        <v>17781</v>
      </c>
      <c r="AC934" s="0" t="n">
        <v>10000000</v>
      </c>
      <c r="AD934" s="0" t="n">
        <v>10000000</v>
      </c>
      <c r="AE934" s="0" t="n">
        <v>5</v>
      </c>
      <c r="AF934" s="0" t="n">
        <f aca="false">FALSE()</f>
        <v>0</v>
      </c>
      <c r="AG934" s="0" t="n">
        <f aca="false">TRUE()</f>
        <v>1</v>
      </c>
      <c r="AH934" s="0" t="n">
        <f aca="false">TRUE()</f>
        <v>1</v>
      </c>
      <c r="AI934" s="0" t="n">
        <f aca="false">FALSE()</f>
        <v>0</v>
      </c>
      <c r="AJ934" s="0" t="n">
        <f aca="false">FALSE()</f>
        <v>0</v>
      </c>
      <c r="AK934" s="0" t="n">
        <f aca="false">FALSE()</f>
        <v>0</v>
      </c>
      <c r="AL934" s="0" t="s">
        <v>2129</v>
      </c>
      <c r="AM934" s="0" t="n">
        <f aca="false">TRUE()</f>
        <v>1</v>
      </c>
      <c r="AN934" s="0" t="s">
        <v>24403</v>
      </c>
      <c r="AO934" s="0" t="n">
        <v>1</v>
      </c>
      <c r="AP934" s="0" t="s">
        <v>24404</v>
      </c>
      <c r="AQ934" s="0" t="s">
        <v>24405</v>
      </c>
      <c r="AR934" s="0" t="n">
        <f aca="false">TRUE()</f>
        <v>1</v>
      </c>
      <c r="AS934" s="0" t="n">
        <f aca="false">FALSE()</f>
        <v>0</v>
      </c>
      <c r="AT934" s="0" t="n">
        <f aca="false">FALSE()</f>
        <v>0</v>
      </c>
      <c r="AU934" s="0" t="n">
        <f aca="false">FALSE()</f>
        <v>0</v>
      </c>
      <c r="AV934" s="0" t="n">
        <f aca="false">FALSE()</f>
        <v>0</v>
      </c>
      <c r="AW934" s="0" t="n">
        <f aca="false">TRUE()</f>
        <v>1</v>
      </c>
      <c r="AX934" s="380" t="n">
        <v>45698.6305555556</v>
      </c>
      <c r="AY934" s="380" t="n">
        <v>45698.125</v>
      </c>
      <c r="AZ934" s="0" t="n">
        <v>1</v>
      </c>
      <c r="BA934" s="0" t="s">
        <v>18637</v>
      </c>
      <c r="BB934" s="0" t="n">
        <v>0</v>
      </c>
      <c r="BC934" s="380" t="n">
        <v>25569.125</v>
      </c>
      <c r="BD934" s="0" t="s">
        <v>2599</v>
      </c>
      <c r="BE934" s="0" t="s">
        <v>2170</v>
      </c>
      <c r="BF934" s="0" t="s">
        <v>2118</v>
      </c>
    </row>
    <row r="935" customFormat="false" ht="15" hidden="false" customHeight="false" outlineLevel="0" collapsed="false">
      <c r="A935" s="0" t="s">
        <v>24406</v>
      </c>
      <c r="B935" s="0" t="s">
        <v>24407</v>
      </c>
      <c r="C935" s="0" t="s">
        <v>24406</v>
      </c>
      <c r="D935" s="0" t="s">
        <v>2133</v>
      </c>
      <c r="E935" s="0" t="s">
        <v>24406</v>
      </c>
      <c r="F935" s="0" t="n">
        <v>1</v>
      </c>
      <c r="G935" s="0" t="s">
        <v>434</v>
      </c>
      <c r="H935" s="0" t="s">
        <v>2170</v>
      </c>
      <c r="I935" s="0" t="s">
        <v>2170</v>
      </c>
      <c r="J935" s="0" t="s">
        <v>2170</v>
      </c>
      <c r="K935" s="0" t="s">
        <v>2170</v>
      </c>
      <c r="L935" s="0" t="s">
        <v>2170</v>
      </c>
      <c r="M935" s="0" t="s">
        <v>2170</v>
      </c>
      <c r="N935" s="0" t="n">
        <f aca="false">FALSE()</f>
        <v>0</v>
      </c>
      <c r="O935" s="0" t="s">
        <v>24408</v>
      </c>
      <c r="P935" s="0" t="s">
        <v>17780</v>
      </c>
      <c r="Q935" s="0" t="n">
        <v>12</v>
      </c>
      <c r="R935" s="380" t="n">
        <v>46164.125</v>
      </c>
      <c r="S935" s="223" t="n">
        <v>1000</v>
      </c>
      <c r="T935" s="0" t="s">
        <v>2132</v>
      </c>
      <c r="U935" s="380" t="n">
        <v>45621.125</v>
      </c>
      <c r="V935" s="380" t="n">
        <v>45624.125</v>
      </c>
      <c r="W935" s="0" t="s">
        <v>2132</v>
      </c>
      <c r="X935" s="0" t="s">
        <v>20393</v>
      </c>
      <c r="Y935" s="0" t="s">
        <v>601</v>
      </c>
      <c r="Z935" s="0" t="s">
        <v>2602</v>
      </c>
      <c r="AA935" s="0" t="s">
        <v>2693</v>
      </c>
      <c r="AB935" s="0" t="s">
        <v>17781</v>
      </c>
      <c r="AC935" s="0" t="n">
        <v>5000000</v>
      </c>
      <c r="AD935" s="0" t="n">
        <v>5000000</v>
      </c>
      <c r="AE935" s="0" t="n">
        <v>5</v>
      </c>
      <c r="AF935" s="0" t="n">
        <f aca="false">FALSE()</f>
        <v>0</v>
      </c>
      <c r="AG935" s="0" t="n">
        <f aca="false">TRUE()</f>
        <v>1</v>
      </c>
      <c r="AH935" s="0" t="n">
        <f aca="false">TRUE()</f>
        <v>1</v>
      </c>
      <c r="AI935" s="0" t="n">
        <f aca="false">FALSE()</f>
        <v>0</v>
      </c>
      <c r="AJ935" s="0" t="n">
        <f aca="false">FALSE()</f>
        <v>0</v>
      </c>
      <c r="AK935" s="0" t="n">
        <f aca="false">FALSE()</f>
        <v>0</v>
      </c>
      <c r="AL935" s="0" t="s">
        <v>2129</v>
      </c>
      <c r="AM935" s="0" t="n">
        <f aca="false">TRUE()</f>
        <v>1</v>
      </c>
      <c r="AN935" s="0" t="s">
        <v>24409</v>
      </c>
      <c r="AO935" s="0" t="n">
        <v>1</v>
      </c>
      <c r="AP935" s="0" t="s">
        <v>24410</v>
      </c>
      <c r="AQ935" s="0" t="s">
        <v>24411</v>
      </c>
      <c r="AR935" s="0" t="n">
        <f aca="false">TRUE()</f>
        <v>1</v>
      </c>
      <c r="AS935" s="0" t="n">
        <f aca="false">FALSE()</f>
        <v>0</v>
      </c>
      <c r="AT935" s="0" t="n">
        <f aca="false">FALSE()</f>
        <v>0</v>
      </c>
      <c r="AU935" s="0" t="n">
        <f aca="false">FALSE()</f>
        <v>0</v>
      </c>
      <c r="AV935" s="0" t="n">
        <f aca="false">FALSE()</f>
        <v>0</v>
      </c>
      <c r="AW935" s="0" t="n">
        <f aca="false">TRUE()</f>
        <v>1</v>
      </c>
      <c r="AX935" s="380" t="n">
        <v>45624.6993055556</v>
      </c>
      <c r="AY935" s="380" t="n">
        <v>45624.125</v>
      </c>
      <c r="AZ935" s="0" t="n">
        <v>1</v>
      </c>
      <c r="BA935" s="0" t="s">
        <v>8550</v>
      </c>
      <c r="BB935" s="0" t="n">
        <v>0</v>
      </c>
      <c r="BC935" s="380" t="n">
        <v>25569.125</v>
      </c>
      <c r="BD935" s="0" t="s">
        <v>2170</v>
      </c>
      <c r="BE935" s="0" t="s">
        <v>2170</v>
      </c>
      <c r="BF935" s="0" t="s">
        <v>2118</v>
      </c>
    </row>
    <row r="936" customFormat="false" ht="15" hidden="false" customHeight="false" outlineLevel="0" collapsed="false">
      <c r="A936" s="0" t="s">
        <v>24412</v>
      </c>
      <c r="B936" s="0" t="s">
        <v>24413</v>
      </c>
      <c r="C936" s="0" t="s">
        <v>24412</v>
      </c>
      <c r="D936" s="0" t="s">
        <v>18630</v>
      </c>
      <c r="E936" s="0" t="s">
        <v>24412</v>
      </c>
      <c r="F936" s="0" t="n">
        <v>1</v>
      </c>
      <c r="G936" s="0" t="s">
        <v>18631</v>
      </c>
      <c r="H936" s="0" t="s">
        <v>2170</v>
      </c>
      <c r="I936" s="0" t="s">
        <v>2170</v>
      </c>
      <c r="J936" s="0" t="s">
        <v>2170</v>
      </c>
      <c r="K936" s="0" t="s">
        <v>2170</v>
      </c>
      <c r="L936" s="0" t="s">
        <v>2170</v>
      </c>
      <c r="M936" s="0" t="s">
        <v>2170</v>
      </c>
      <c r="N936" s="0" t="n">
        <f aca="false">FALSE()</f>
        <v>0</v>
      </c>
      <c r="O936" s="0" t="s">
        <v>24414</v>
      </c>
      <c r="P936" s="0" t="s">
        <v>17780</v>
      </c>
      <c r="Q936" s="0" t="n">
        <v>4</v>
      </c>
      <c r="R936" s="380" t="n">
        <v>46182.125</v>
      </c>
      <c r="S936" s="223" t="n">
        <v>1000</v>
      </c>
      <c r="T936" s="0" t="s">
        <v>2132</v>
      </c>
      <c r="U936" s="380" t="n">
        <v>45447.125</v>
      </c>
      <c r="V936" s="380" t="n">
        <v>45454.125</v>
      </c>
      <c r="W936" s="0" t="s">
        <v>2132</v>
      </c>
      <c r="X936" s="0" t="s">
        <v>21116</v>
      </c>
      <c r="Y936" s="0" t="s">
        <v>601</v>
      </c>
      <c r="Z936" s="0" t="s">
        <v>2602</v>
      </c>
      <c r="AA936" s="0" t="s">
        <v>610</v>
      </c>
      <c r="AB936" s="0" t="s">
        <v>17781</v>
      </c>
      <c r="AC936" s="0" t="n">
        <v>200000</v>
      </c>
      <c r="AD936" s="0" t="n">
        <v>200000</v>
      </c>
      <c r="AE936" s="0" t="n">
        <v>5</v>
      </c>
      <c r="AF936" s="0" t="n">
        <f aca="false">FALSE()</f>
        <v>0</v>
      </c>
      <c r="AG936" s="0" t="n">
        <f aca="false">TRUE()</f>
        <v>1</v>
      </c>
      <c r="AH936" s="0" t="n">
        <f aca="false">TRUE()</f>
        <v>1</v>
      </c>
      <c r="AI936" s="0" t="n">
        <f aca="false">FALSE()</f>
        <v>0</v>
      </c>
      <c r="AJ936" s="0" t="n">
        <f aca="false">FALSE()</f>
        <v>0</v>
      </c>
      <c r="AK936" s="0" t="n">
        <f aca="false">FALSE()</f>
        <v>0</v>
      </c>
      <c r="AL936" s="0" t="s">
        <v>3129</v>
      </c>
      <c r="AM936" s="0" t="n">
        <f aca="false">TRUE()</f>
        <v>1</v>
      </c>
      <c r="AN936" s="0" t="s">
        <v>24415</v>
      </c>
      <c r="AO936" s="0" t="n">
        <v>2</v>
      </c>
      <c r="AP936" s="0" t="s">
        <v>24416</v>
      </c>
      <c r="AQ936" s="0" t="s">
        <v>24417</v>
      </c>
      <c r="AR936" s="0" t="n">
        <f aca="false">TRUE()</f>
        <v>1</v>
      </c>
      <c r="AS936" s="0" t="n">
        <f aca="false">FALSE()</f>
        <v>0</v>
      </c>
      <c r="AT936" s="0" t="n">
        <f aca="false">FALSE()</f>
        <v>0</v>
      </c>
      <c r="AU936" s="0" t="n">
        <f aca="false">FALSE()</f>
        <v>0</v>
      </c>
      <c r="AV936" s="0" t="n">
        <f aca="false">FALSE()</f>
        <v>0</v>
      </c>
      <c r="AW936" s="0" t="n">
        <f aca="false">TRUE()</f>
        <v>1</v>
      </c>
      <c r="AX936" s="380" t="n">
        <v>45454.5166666667</v>
      </c>
      <c r="AY936" s="380" t="n">
        <v>45454.125</v>
      </c>
      <c r="AZ936" s="0" t="n">
        <v>1</v>
      </c>
      <c r="BA936" s="0" t="s">
        <v>17892</v>
      </c>
      <c r="BB936" s="0" t="n">
        <v>0</v>
      </c>
      <c r="BC936" s="380" t="n">
        <v>25569.125</v>
      </c>
      <c r="BD936" s="0" t="s">
        <v>2170</v>
      </c>
      <c r="BE936" s="0" t="s">
        <v>2170</v>
      </c>
      <c r="BF936" s="0" t="s">
        <v>2118</v>
      </c>
    </row>
    <row r="937" customFormat="false" ht="15" hidden="false" customHeight="false" outlineLevel="0" collapsed="false">
      <c r="A937" s="0" t="s">
        <v>24418</v>
      </c>
      <c r="B937" s="0" t="s">
        <v>24419</v>
      </c>
      <c r="C937" s="0" t="s">
        <v>24418</v>
      </c>
      <c r="D937" s="0" t="s">
        <v>2133</v>
      </c>
      <c r="E937" s="0" t="s">
        <v>24418</v>
      </c>
      <c r="F937" s="0" t="n">
        <v>1</v>
      </c>
      <c r="G937" s="0" t="s">
        <v>434</v>
      </c>
      <c r="H937" s="0" t="s">
        <v>2170</v>
      </c>
      <c r="I937" s="0" t="s">
        <v>2170</v>
      </c>
      <c r="J937" s="0" t="s">
        <v>2170</v>
      </c>
      <c r="K937" s="0" t="s">
        <v>2170</v>
      </c>
      <c r="L937" s="0" t="s">
        <v>2170</v>
      </c>
      <c r="M937" s="0" t="s">
        <v>2170</v>
      </c>
      <c r="N937" s="0" t="n">
        <f aca="false">FALSE()</f>
        <v>0</v>
      </c>
      <c r="O937" s="0" t="s">
        <v>24420</v>
      </c>
      <c r="P937" s="0" t="s">
        <v>17780</v>
      </c>
      <c r="Q937" s="0" t="n">
        <v>12</v>
      </c>
      <c r="R937" s="380" t="n">
        <v>45946.125</v>
      </c>
      <c r="S937" s="223" t="n">
        <v>100</v>
      </c>
      <c r="T937" s="0" t="s">
        <v>2132</v>
      </c>
      <c r="U937" s="380" t="n">
        <v>44606.125</v>
      </c>
      <c r="V937" s="380" t="n">
        <v>44866.125</v>
      </c>
      <c r="W937" s="0" t="s">
        <v>2132</v>
      </c>
      <c r="X937" s="0" t="s">
        <v>14989</v>
      </c>
      <c r="Y937" s="0" t="s">
        <v>601</v>
      </c>
      <c r="Z937" s="0" t="s">
        <v>2602</v>
      </c>
      <c r="AA937" s="0" t="s">
        <v>610</v>
      </c>
      <c r="AB937" s="0" t="s">
        <v>17781</v>
      </c>
      <c r="AC937" s="0" t="n">
        <v>100000</v>
      </c>
      <c r="AD937" s="0" t="n">
        <v>100000</v>
      </c>
      <c r="AE937" s="0" t="n">
        <v>5</v>
      </c>
      <c r="AF937" s="0" t="n">
        <f aca="false">FALSE()</f>
        <v>0</v>
      </c>
      <c r="AG937" s="0" t="n">
        <f aca="false">TRUE()</f>
        <v>1</v>
      </c>
      <c r="AH937" s="0" t="n">
        <f aca="false">TRUE()</f>
        <v>1</v>
      </c>
      <c r="AI937" s="0" t="n">
        <f aca="false">FALSE()</f>
        <v>0</v>
      </c>
      <c r="AJ937" s="0" t="n">
        <f aca="false">FALSE()</f>
        <v>0</v>
      </c>
      <c r="AK937" s="0" t="n">
        <f aca="false">TRUE()</f>
        <v>1</v>
      </c>
      <c r="AL937" s="0" t="s">
        <v>2129</v>
      </c>
      <c r="AM937" s="0" t="n">
        <f aca="false">TRUE()</f>
        <v>1</v>
      </c>
      <c r="AN937" s="0" t="s">
        <v>24421</v>
      </c>
      <c r="AO937" s="0" t="n">
        <v>1</v>
      </c>
      <c r="AP937" s="0" t="s">
        <v>24422</v>
      </c>
      <c r="AQ937" s="0" t="s">
        <v>24423</v>
      </c>
      <c r="AR937" s="0" t="n">
        <f aca="false">TRUE()</f>
        <v>1</v>
      </c>
      <c r="AS937" s="0" t="n">
        <f aca="false">FALSE()</f>
        <v>0</v>
      </c>
      <c r="AT937" s="0" t="n">
        <f aca="false">FALSE()</f>
        <v>0</v>
      </c>
      <c r="AU937" s="0" t="n">
        <f aca="false">FALSE()</f>
        <v>0</v>
      </c>
      <c r="AV937" s="0" t="n">
        <f aca="false">FALSE()</f>
        <v>0</v>
      </c>
      <c r="AW937" s="0" t="n">
        <f aca="false">FALSE()</f>
        <v>0</v>
      </c>
      <c r="AX937" s="380" t="n">
        <v>44866.7305555556</v>
      </c>
      <c r="AY937" s="380" t="n">
        <v>44866.4166666667</v>
      </c>
      <c r="AZ937" s="0" t="n">
        <v>3</v>
      </c>
      <c r="BA937" s="0" t="s">
        <v>21587</v>
      </c>
      <c r="BB937" s="0" t="n">
        <v>0</v>
      </c>
      <c r="BC937" s="380" t="n">
        <v>25569.125</v>
      </c>
      <c r="BD937" s="0" t="s">
        <v>2170</v>
      </c>
      <c r="BE937" s="0" t="s">
        <v>2170</v>
      </c>
      <c r="BF937" s="0" t="s">
        <v>604</v>
      </c>
    </row>
    <row r="938" customFormat="false" ht="15" hidden="false" customHeight="false" outlineLevel="0" collapsed="false">
      <c r="A938" s="0" t="s">
        <v>24424</v>
      </c>
      <c r="B938" s="0" t="s">
        <v>24425</v>
      </c>
      <c r="C938" s="0" t="s">
        <v>24424</v>
      </c>
      <c r="D938" s="0" t="s">
        <v>2133</v>
      </c>
      <c r="E938" s="0" t="s">
        <v>24424</v>
      </c>
      <c r="F938" s="0" t="n">
        <v>1</v>
      </c>
      <c r="G938" s="0" t="s">
        <v>434</v>
      </c>
      <c r="H938" s="0" t="s">
        <v>2170</v>
      </c>
      <c r="I938" s="0" t="s">
        <v>2170</v>
      </c>
      <c r="J938" s="0" t="s">
        <v>2170</v>
      </c>
      <c r="K938" s="0" t="s">
        <v>2170</v>
      </c>
      <c r="L938" s="0" t="s">
        <v>2170</v>
      </c>
      <c r="M938" s="0" t="s">
        <v>2170</v>
      </c>
      <c r="N938" s="0" t="n">
        <f aca="false">FALSE()</f>
        <v>0</v>
      </c>
      <c r="O938" s="0" t="s">
        <v>24426</v>
      </c>
      <c r="P938" s="0" t="s">
        <v>17780</v>
      </c>
      <c r="Q938" s="0" t="n">
        <v>2</v>
      </c>
      <c r="R938" s="380" t="n">
        <v>46059.125</v>
      </c>
      <c r="S938" s="223" t="n">
        <v>1000</v>
      </c>
      <c r="T938" s="0" t="s">
        <v>2132</v>
      </c>
      <c r="U938" s="380" t="n">
        <v>42341.125</v>
      </c>
      <c r="V938" s="380" t="n">
        <v>42419.125</v>
      </c>
      <c r="W938" s="0" t="s">
        <v>2132</v>
      </c>
      <c r="X938" s="0" t="s">
        <v>2137</v>
      </c>
      <c r="Y938" s="0" t="s">
        <v>601</v>
      </c>
      <c r="Z938" s="0" t="s">
        <v>2602</v>
      </c>
      <c r="AA938" s="0" t="s">
        <v>2115</v>
      </c>
      <c r="AB938" s="0" t="s">
        <v>17848</v>
      </c>
      <c r="AC938" s="0" t="n">
        <v>5000000</v>
      </c>
      <c r="AD938" s="0" t="n">
        <v>5000000</v>
      </c>
      <c r="AE938" s="0" t="n">
        <v>5</v>
      </c>
      <c r="AF938" s="0" t="n">
        <f aca="false">FALSE()</f>
        <v>0</v>
      </c>
      <c r="AG938" s="0" t="n">
        <f aca="false">TRUE()</f>
        <v>1</v>
      </c>
      <c r="AH938" s="0" t="n">
        <f aca="false">TRUE()</f>
        <v>1</v>
      </c>
      <c r="AI938" s="0" t="n">
        <f aca="false">FALSE()</f>
        <v>0</v>
      </c>
      <c r="AJ938" s="0" t="n">
        <f aca="false">FALSE()</f>
        <v>0</v>
      </c>
      <c r="AK938" s="0" t="n">
        <f aca="false">FALSE()</f>
        <v>0</v>
      </c>
      <c r="AL938" s="0" t="s">
        <v>2129</v>
      </c>
      <c r="AM938" s="0" t="n">
        <f aca="false">TRUE()</f>
        <v>1</v>
      </c>
      <c r="AN938" s="0" t="s">
        <v>24427</v>
      </c>
      <c r="AO938" s="0" t="n">
        <v>1</v>
      </c>
      <c r="AP938" s="0" t="s">
        <v>24428</v>
      </c>
      <c r="AQ938" s="0" t="s">
        <v>24429</v>
      </c>
      <c r="AR938" s="0" t="n">
        <f aca="false">TRUE()</f>
        <v>1</v>
      </c>
      <c r="AS938" s="0" t="n">
        <f aca="false">FALSE()</f>
        <v>0</v>
      </c>
      <c r="AT938" s="0" t="n">
        <f aca="false">FALSE()</f>
        <v>0</v>
      </c>
      <c r="AU938" s="0" t="n">
        <f aca="false">FALSE()</f>
        <v>0</v>
      </c>
      <c r="AV938" s="0" t="n">
        <f aca="false">FALSE()</f>
        <v>0</v>
      </c>
      <c r="AW938" s="0" t="n">
        <f aca="false">TRUE()</f>
        <v>1</v>
      </c>
      <c r="AX938" s="380" t="n">
        <v>43169.3902777778</v>
      </c>
      <c r="AY938" s="380" t="n">
        <v>43171.4166666667</v>
      </c>
      <c r="AZ938" s="0" t="n">
        <v>1</v>
      </c>
      <c r="BA938" s="0" t="s">
        <v>21337</v>
      </c>
      <c r="BB938" s="0" t="n">
        <v>0</v>
      </c>
      <c r="BC938" s="380" t="n">
        <v>25569.125</v>
      </c>
      <c r="BD938" s="0" t="s">
        <v>2170</v>
      </c>
      <c r="BE938" s="0" t="s">
        <v>2170</v>
      </c>
      <c r="BF938" s="0" t="s">
        <v>2118</v>
      </c>
    </row>
    <row r="939" customFormat="false" ht="15" hidden="false" customHeight="false" outlineLevel="0" collapsed="false">
      <c r="A939" s="0" t="s">
        <v>24430</v>
      </c>
      <c r="B939" s="0" t="s">
        <v>24431</v>
      </c>
      <c r="C939" s="0" t="s">
        <v>24430</v>
      </c>
      <c r="D939" s="0" t="s">
        <v>2133</v>
      </c>
      <c r="E939" s="0" t="s">
        <v>24430</v>
      </c>
      <c r="F939" s="0" t="n">
        <v>1</v>
      </c>
      <c r="G939" s="0" t="s">
        <v>434</v>
      </c>
      <c r="H939" s="0" t="s">
        <v>2170</v>
      </c>
      <c r="I939" s="0" t="s">
        <v>2170</v>
      </c>
      <c r="J939" s="0" t="s">
        <v>2170</v>
      </c>
      <c r="K939" s="0" t="s">
        <v>2170</v>
      </c>
      <c r="L939" s="0" t="s">
        <v>2170</v>
      </c>
      <c r="M939" s="0" t="s">
        <v>2170</v>
      </c>
      <c r="N939" s="0" t="n">
        <f aca="false">FALSE()</f>
        <v>0</v>
      </c>
      <c r="O939" s="0" t="s">
        <v>24432</v>
      </c>
      <c r="P939" s="0" t="s">
        <v>17780</v>
      </c>
      <c r="Q939" s="0" t="n">
        <v>12</v>
      </c>
      <c r="R939" s="380" t="n">
        <v>47305.125</v>
      </c>
      <c r="S939" s="223" t="n">
        <v>816.3</v>
      </c>
      <c r="T939" s="0" t="s">
        <v>2132</v>
      </c>
      <c r="U939" s="380" t="n">
        <v>45488.125</v>
      </c>
      <c r="V939" s="380" t="n">
        <v>45505.125</v>
      </c>
      <c r="W939" s="0" t="s">
        <v>2132</v>
      </c>
      <c r="X939" s="0" t="s">
        <v>21869</v>
      </c>
      <c r="Y939" s="0" t="s">
        <v>601</v>
      </c>
      <c r="Z939" s="0" t="s">
        <v>2602</v>
      </c>
      <c r="AA939" s="0" t="s">
        <v>610</v>
      </c>
      <c r="AB939" s="0" t="s">
        <v>17781</v>
      </c>
      <c r="AC939" s="0" t="n">
        <v>250000</v>
      </c>
      <c r="AD939" s="0" t="n">
        <v>250000</v>
      </c>
      <c r="AE939" s="0" t="n">
        <v>5</v>
      </c>
      <c r="AF939" s="0" t="n">
        <f aca="false">FALSE()</f>
        <v>0</v>
      </c>
      <c r="AG939" s="0" t="n">
        <f aca="false">TRUE()</f>
        <v>1</v>
      </c>
      <c r="AH939" s="0" t="n">
        <f aca="false">TRUE()</f>
        <v>1</v>
      </c>
      <c r="AI939" s="0" t="n">
        <f aca="false">TRUE()</f>
        <v>1</v>
      </c>
      <c r="AJ939" s="0" t="n">
        <f aca="false">FALSE()</f>
        <v>0</v>
      </c>
      <c r="AK939" s="0" t="n">
        <f aca="false">TRUE()</f>
        <v>1</v>
      </c>
      <c r="AL939" s="0" t="s">
        <v>2129</v>
      </c>
      <c r="AM939" s="0" t="n">
        <f aca="false">TRUE()</f>
        <v>1</v>
      </c>
      <c r="AN939" s="0" t="s">
        <v>24433</v>
      </c>
      <c r="AO939" s="0" t="n">
        <v>1</v>
      </c>
      <c r="AP939" s="0" t="s">
        <v>24434</v>
      </c>
      <c r="AQ939" s="0" t="s">
        <v>24435</v>
      </c>
      <c r="AR939" s="0" t="n">
        <f aca="false">TRUE()</f>
        <v>1</v>
      </c>
      <c r="AS939" s="0" t="n">
        <f aca="false">TRUE()</f>
        <v>1</v>
      </c>
      <c r="AT939" s="0" t="n">
        <f aca="false">FALSE()</f>
        <v>0</v>
      </c>
      <c r="AU939" s="0" t="n">
        <f aca="false">FALSE()</f>
        <v>0</v>
      </c>
      <c r="AV939" s="0" t="n">
        <f aca="false">FALSE()</f>
        <v>0</v>
      </c>
      <c r="AW939" s="0" t="n">
        <f aca="false">TRUE()</f>
        <v>1</v>
      </c>
      <c r="AX939" s="380" t="n">
        <v>45505.6875</v>
      </c>
      <c r="AY939" s="380" t="n">
        <v>45505.125</v>
      </c>
      <c r="AZ939" s="0" t="n">
        <v>3</v>
      </c>
      <c r="BA939" s="0" t="s">
        <v>21508</v>
      </c>
      <c r="BB939" s="0" t="n">
        <v>0</v>
      </c>
      <c r="BC939" s="380" t="n">
        <v>25569.125</v>
      </c>
      <c r="BD939" s="0" t="s">
        <v>2170</v>
      </c>
      <c r="BE939" s="0" t="s">
        <v>2170</v>
      </c>
      <c r="BF939" s="0" t="s">
        <v>2118</v>
      </c>
    </row>
    <row r="940" customFormat="false" ht="15" hidden="false" customHeight="false" outlineLevel="0" collapsed="false">
      <c r="A940" s="0" t="s">
        <v>24436</v>
      </c>
      <c r="B940" s="0" t="s">
        <v>24437</v>
      </c>
      <c r="C940" s="0" t="s">
        <v>24436</v>
      </c>
      <c r="D940" s="0" t="s">
        <v>2133</v>
      </c>
      <c r="E940" s="0" t="s">
        <v>24436</v>
      </c>
      <c r="F940" s="0" t="n">
        <v>1</v>
      </c>
      <c r="G940" s="0" t="s">
        <v>434</v>
      </c>
      <c r="H940" s="0" t="s">
        <v>2170</v>
      </c>
      <c r="I940" s="0" t="s">
        <v>2170</v>
      </c>
      <c r="J940" s="0" t="s">
        <v>2170</v>
      </c>
      <c r="K940" s="0" t="s">
        <v>2170</v>
      </c>
      <c r="L940" s="0" t="s">
        <v>2170</v>
      </c>
      <c r="M940" s="0" t="s">
        <v>2170</v>
      </c>
      <c r="N940" s="0" t="n">
        <f aca="false">FALSE()</f>
        <v>0</v>
      </c>
      <c r="O940" s="0" t="s">
        <v>24438</v>
      </c>
      <c r="P940" s="0" t="s">
        <v>17838</v>
      </c>
      <c r="Q940" s="0" t="n">
        <v>4</v>
      </c>
      <c r="R940" s="380" t="n">
        <v>46184.125</v>
      </c>
      <c r="S940" s="223" t="n">
        <v>1000</v>
      </c>
      <c r="T940" s="0" t="s">
        <v>2132</v>
      </c>
      <c r="U940" s="380" t="n">
        <v>44358.125</v>
      </c>
      <c r="V940" s="380" t="n">
        <v>44364.125</v>
      </c>
      <c r="W940" s="0" t="s">
        <v>2132</v>
      </c>
      <c r="X940" s="0" t="s">
        <v>24439</v>
      </c>
      <c r="Y940" s="0" t="s">
        <v>601</v>
      </c>
      <c r="Z940" s="0" t="s">
        <v>2602</v>
      </c>
      <c r="AA940" s="0" t="s">
        <v>2365</v>
      </c>
      <c r="AB940" s="0" t="s">
        <v>17781</v>
      </c>
      <c r="AC940" s="0" t="n">
        <v>24650000</v>
      </c>
      <c r="AD940" s="0" t="n">
        <v>24650000</v>
      </c>
      <c r="AE940" s="0" t="n">
        <v>5</v>
      </c>
      <c r="AF940" s="0" t="n">
        <f aca="false">FALSE()</f>
        <v>0</v>
      </c>
      <c r="AG940" s="0" t="n">
        <f aca="false">TRUE()</f>
        <v>1</v>
      </c>
      <c r="AH940" s="0" t="n">
        <f aca="false">TRUE()</f>
        <v>1</v>
      </c>
      <c r="AI940" s="0" t="n">
        <f aca="false">FALSE()</f>
        <v>0</v>
      </c>
      <c r="AJ940" s="0" t="n">
        <f aca="false">FALSE()</f>
        <v>0</v>
      </c>
      <c r="AK940" s="0" t="n">
        <f aca="false">FALSE()</f>
        <v>0</v>
      </c>
      <c r="AL940" s="0" t="s">
        <v>2129</v>
      </c>
      <c r="AM940" s="0" t="n">
        <f aca="false">TRUE()</f>
        <v>1</v>
      </c>
      <c r="AN940" s="0" t="s">
        <v>24440</v>
      </c>
      <c r="AO940" s="0" t="n">
        <v>1</v>
      </c>
      <c r="AP940" s="0" t="s">
        <v>24441</v>
      </c>
      <c r="AQ940" s="0" t="s">
        <v>24442</v>
      </c>
      <c r="AR940" s="0" t="n">
        <f aca="false">TRUE()</f>
        <v>1</v>
      </c>
      <c r="AS940" s="0" t="n">
        <f aca="false">FALSE()</f>
        <v>0</v>
      </c>
      <c r="AT940" s="0" t="n">
        <f aca="false">FALSE()</f>
        <v>0</v>
      </c>
      <c r="AU940" s="0" t="n">
        <f aca="false">FALSE()</f>
        <v>0</v>
      </c>
      <c r="AV940" s="0" t="n">
        <f aca="false">FALSE()</f>
        <v>0</v>
      </c>
      <c r="AW940" s="0" t="n">
        <f aca="false">TRUE()</f>
        <v>1</v>
      </c>
      <c r="AX940" s="380" t="n">
        <v>44364.6854166667</v>
      </c>
      <c r="AY940" s="380" t="n">
        <v>44364.4166666667</v>
      </c>
      <c r="AZ940" s="0" t="n">
        <v>1</v>
      </c>
      <c r="BA940" s="0" t="s">
        <v>14993</v>
      </c>
      <c r="BB940" s="0" t="n">
        <v>0</v>
      </c>
      <c r="BC940" s="380" t="n">
        <v>25569.125</v>
      </c>
      <c r="BD940" s="0" t="s">
        <v>2170</v>
      </c>
      <c r="BE940" s="0" t="s">
        <v>2170</v>
      </c>
      <c r="BF940" s="0" t="s">
        <v>2118</v>
      </c>
    </row>
    <row r="941" customFormat="false" ht="15" hidden="false" customHeight="false" outlineLevel="0" collapsed="false">
      <c r="A941" s="0" t="s">
        <v>24443</v>
      </c>
      <c r="B941" s="0" t="s">
        <v>24444</v>
      </c>
      <c r="C941" s="0" t="s">
        <v>24443</v>
      </c>
      <c r="D941" s="0" t="s">
        <v>2133</v>
      </c>
      <c r="E941" s="0" t="s">
        <v>24443</v>
      </c>
      <c r="F941" s="0" t="n">
        <v>1</v>
      </c>
      <c r="G941" s="0" t="s">
        <v>434</v>
      </c>
      <c r="H941" s="0" t="s">
        <v>2170</v>
      </c>
      <c r="I941" s="0" t="s">
        <v>2170</v>
      </c>
      <c r="J941" s="0" t="s">
        <v>2170</v>
      </c>
      <c r="K941" s="0" t="s">
        <v>2170</v>
      </c>
      <c r="L941" s="0" t="s">
        <v>2170</v>
      </c>
      <c r="M941" s="0" t="s">
        <v>2170</v>
      </c>
      <c r="N941" s="0" t="n">
        <f aca="false">FALSE()</f>
        <v>0</v>
      </c>
      <c r="O941" s="0" t="s">
        <v>24445</v>
      </c>
      <c r="P941" s="0" t="s">
        <v>17780</v>
      </c>
      <c r="Q941" s="0" t="n">
        <v>12</v>
      </c>
      <c r="R941" s="380" t="n">
        <v>47091.125</v>
      </c>
      <c r="S941" s="223" t="n">
        <v>1000</v>
      </c>
      <c r="T941" s="0" t="s">
        <v>2132</v>
      </c>
      <c r="U941" s="380" t="n">
        <v>45636.125</v>
      </c>
      <c r="V941" s="380" t="n">
        <v>45651.125</v>
      </c>
      <c r="W941" s="0" t="s">
        <v>2132</v>
      </c>
      <c r="X941" s="0" t="s">
        <v>24446</v>
      </c>
      <c r="Y941" s="0" t="s">
        <v>601</v>
      </c>
      <c r="Z941" s="0" t="s">
        <v>2602</v>
      </c>
      <c r="AA941" s="0" t="s">
        <v>2891</v>
      </c>
      <c r="AB941" s="0" t="s">
        <v>17781</v>
      </c>
      <c r="AC941" s="0" t="n">
        <v>100000</v>
      </c>
      <c r="AD941" s="0" t="n">
        <v>100000</v>
      </c>
      <c r="AE941" s="0" t="n">
        <v>5</v>
      </c>
      <c r="AF941" s="0" t="n">
        <f aca="false">FALSE()</f>
        <v>0</v>
      </c>
      <c r="AG941" s="0" t="n">
        <f aca="false">TRUE()</f>
        <v>1</v>
      </c>
      <c r="AH941" s="0" t="n">
        <f aca="false">TRUE()</f>
        <v>1</v>
      </c>
      <c r="AI941" s="0" t="n">
        <f aca="false">TRUE()</f>
        <v>1</v>
      </c>
      <c r="AJ941" s="0" t="n">
        <f aca="false">FALSE()</f>
        <v>0</v>
      </c>
      <c r="AK941" s="0" t="n">
        <f aca="false">TRUE()</f>
        <v>1</v>
      </c>
      <c r="AL941" s="0" t="s">
        <v>2129</v>
      </c>
      <c r="AM941" s="0" t="n">
        <f aca="false">TRUE()</f>
        <v>1</v>
      </c>
      <c r="AN941" s="0" t="s">
        <v>24447</v>
      </c>
      <c r="AO941" s="0" t="n">
        <v>1</v>
      </c>
      <c r="AP941" s="0" t="s">
        <v>24448</v>
      </c>
      <c r="AQ941" s="0" t="s">
        <v>24449</v>
      </c>
      <c r="AR941" s="0" t="n">
        <f aca="false">TRUE()</f>
        <v>1</v>
      </c>
      <c r="AS941" s="0" t="n">
        <f aca="false">TRUE()</f>
        <v>1</v>
      </c>
      <c r="AT941" s="0" t="n">
        <f aca="false">FALSE()</f>
        <v>0</v>
      </c>
      <c r="AU941" s="0" t="n">
        <f aca="false">FALSE()</f>
        <v>0</v>
      </c>
      <c r="AV941" s="0" t="n">
        <f aca="false">FALSE()</f>
        <v>0</v>
      </c>
      <c r="AW941" s="0" t="n">
        <f aca="false">TRUE()</f>
        <v>1</v>
      </c>
      <c r="AX941" s="380" t="n">
        <v>45651.6875</v>
      </c>
      <c r="AY941" s="380" t="n">
        <v>45651.125</v>
      </c>
      <c r="AZ941" s="0" t="n">
        <v>3</v>
      </c>
      <c r="BA941" s="0" t="s">
        <v>22220</v>
      </c>
      <c r="BB941" s="0" t="n">
        <v>0</v>
      </c>
      <c r="BC941" s="380" t="n">
        <v>46371.125</v>
      </c>
      <c r="BD941" s="0" t="s">
        <v>2170</v>
      </c>
      <c r="BE941" s="0" t="s">
        <v>2170</v>
      </c>
      <c r="BF941" s="0" t="s">
        <v>2118</v>
      </c>
    </row>
    <row r="942" customFormat="false" ht="15" hidden="false" customHeight="false" outlineLevel="0" collapsed="false">
      <c r="A942" s="0" t="s">
        <v>24450</v>
      </c>
      <c r="B942" s="0" t="s">
        <v>24451</v>
      </c>
      <c r="C942" s="0" t="s">
        <v>24450</v>
      </c>
      <c r="D942" s="0" t="s">
        <v>2133</v>
      </c>
      <c r="E942" s="0" t="s">
        <v>24450</v>
      </c>
      <c r="F942" s="0" t="n">
        <v>1</v>
      </c>
      <c r="G942" s="0" t="s">
        <v>434</v>
      </c>
      <c r="H942" s="0" t="s">
        <v>2170</v>
      </c>
      <c r="I942" s="0" t="s">
        <v>2170</v>
      </c>
      <c r="J942" s="0" t="s">
        <v>2170</v>
      </c>
      <c r="K942" s="0" t="s">
        <v>2170</v>
      </c>
      <c r="L942" s="0" t="s">
        <v>2170</v>
      </c>
      <c r="M942" s="0" t="s">
        <v>2170</v>
      </c>
      <c r="N942" s="0" t="n">
        <f aca="false">FALSE()</f>
        <v>0</v>
      </c>
      <c r="O942" s="0" t="s">
        <v>24452</v>
      </c>
      <c r="P942" s="0" t="s">
        <v>17780</v>
      </c>
      <c r="Q942" s="0" t="n">
        <v>12</v>
      </c>
      <c r="R942" s="380" t="n">
        <v>46387.125</v>
      </c>
      <c r="S942" s="223" t="n">
        <v>720</v>
      </c>
      <c r="T942" s="0" t="s">
        <v>2132</v>
      </c>
      <c r="U942" s="380" t="n">
        <v>45264.125</v>
      </c>
      <c r="V942" s="380" t="n">
        <v>45307.125</v>
      </c>
      <c r="W942" s="0" t="s">
        <v>2132</v>
      </c>
      <c r="X942" s="0" t="s">
        <v>24453</v>
      </c>
      <c r="Y942" s="0" t="s">
        <v>601</v>
      </c>
      <c r="Z942" s="0" t="s">
        <v>2602</v>
      </c>
      <c r="AA942" s="0" t="s">
        <v>610</v>
      </c>
      <c r="AB942" s="0" t="s">
        <v>17781</v>
      </c>
      <c r="AC942" s="0" t="n">
        <v>300000</v>
      </c>
      <c r="AD942" s="0" t="n">
        <v>300000</v>
      </c>
      <c r="AE942" s="0" t="n">
        <v>5</v>
      </c>
      <c r="AF942" s="0" t="n">
        <f aca="false">FALSE()</f>
        <v>0</v>
      </c>
      <c r="AG942" s="0" t="n">
        <f aca="false">TRUE()</f>
        <v>1</v>
      </c>
      <c r="AH942" s="0" t="n">
        <f aca="false">TRUE()</f>
        <v>1</v>
      </c>
      <c r="AI942" s="0" t="n">
        <f aca="false">FALSE()</f>
        <v>0</v>
      </c>
      <c r="AJ942" s="0" t="n">
        <f aca="false">FALSE()</f>
        <v>0</v>
      </c>
      <c r="AK942" s="0" t="n">
        <f aca="false">TRUE()</f>
        <v>1</v>
      </c>
      <c r="AL942" s="0" t="s">
        <v>2129</v>
      </c>
      <c r="AM942" s="0" t="n">
        <f aca="false">TRUE()</f>
        <v>1</v>
      </c>
      <c r="AN942" s="0" t="s">
        <v>24454</v>
      </c>
      <c r="AO942" s="0" t="n">
        <v>1</v>
      </c>
      <c r="AP942" s="0" t="s">
        <v>24455</v>
      </c>
      <c r="AQ942" s="0" t="s">
        <v>24456</v>
      </c>
      <c r="AR942" s="0" t="n">
        <f aca="false">TRUE()</f>
        <v>1</v>
      </c>
      <c r="AS942" s="0" t="n">
        <f aca="false">TRUE()</f>
        <v>1</v>
      </c>
      <c r="AT942" s="0" t="n">
        <f aca="false">FALSE()</f>
        <v>0</v>
      </c>
      <c r="AU942" s="0" t="n">
        <f aca="false">FALSE()</f>
        <v>0</v>
      </c>
      <c r="AV942" s="0" t="n">
        <f aca="false">FALSE()</f>
        <v>0</v>
      </c>
      <c r="AW942" s="0" t="n">
        <f aca="false">TRUE()</f>
        <v>1</v>
      </c>
      <c r="AX942" s="380" t="n">
        <v>45307.6875</v>
      </c>
      <c r="AY942" s="380" t="n">
        <v>45307.4166666667</v>
      </c>
      <c r="AZ942" s="0" t="n">
        <v>2</v>
      </c>
      <c r="BA942" s="0" t="s">
        <v>18346</v>
      </c>
      <c r="BB942" s="0" t="n">
        <v>0</v>
      </c>
      <c r="BC942" s="380" t="n">
        <v>25569.125</v>
      </c>
      <c r="BD942" s="0" t="s">
        <v>2170</v>
      </c>
      <c r="BE942" s="0" t="s">
        <v>2170</v>
      </c>
      <c r="BF942" s="0" t="s">
        <v>2118</v>
      </c>
    </row>
    <row r="943" customFormat="false" ht="15" hidden="false" customHeight="false" outlineLevel="0" collapsed="false">
      <c r="A943" s="0" t="s">
        <v>24457</v>
      </c>
      <c r="B943" s="0" t="s">
        <v>24458</v>
      </c>
      <c r="C943" s="0" t="s">
        <v>24457</v>
      </c>
      <c r="D943" s="0" t="s">
        <v>2133</v>
      </c>
      <c r="E943" s="0" t="s">
        <v>24457</v>
      </c>
      <c r="F943" s="0" t="n">
        <v>1</v>
      </c>
      <c r="G943" s="0" t="s">
        <v>434</v>
      </c>
      <c r="H943" s="0" t="s">
        <v>2170</v>
      </c>
      <c r="I943" s="0" t="s">
        <v>2170</v>
      </c>
      <c r="J943" s="0" t="s">
        <v>2170</v>
      </c>
      <c r="K943" s="0" t="s">
        <v>2170</v>
      </c>
      <c r="L943" s="0" t="s">
        <v>2170</v>
      </c>
      <c r="M943" s="0" t="s">
        <v>2170</v>
      </c>
      <c r="N943" s="0" t="n">
        <f aca="false">FALSE()</f>
        <v>0</v>
      </c>
      <c r="O943" s="0" t="s">
        <v>24459</v>
      </c>
      <c r="P943" s="0" t="s">
        <v>17780</v>
      </c>
      <c r="Q943" s="0" t="n">
        <v>4</v>
      </c>
      <c r="R943" s="380" t="n">
        <v>46066.125</v>
      </c>
      <c r="S943" s="223" t="n">
        <v>1000</v>
      </c>
      <c r="T943" s="0" t="s">
        <v>2132</v>
      </c>
      <c r="U943" s="380" t="n">
        <v>45698.125</v>
      </c>
      <c r="V943" s="380" t="n">
        <v>45702.125</v>
      </c>
      <c r="W943" s="0" t="s">
        <v>2132</v>
      </c>
      <c r="X943" s="0" t="s">
        <v>24460</v>
      </c>
      <c r="Y943" s="0" t="s">
        <v>601</v>
      </c>
      <c r="Z943" s="0" t="s">
        <v>2602</v>
      </c>
      <c r="AA943" s="0" t="s">
        <v>610</v>
      </c>
      <c r="AB943" s="0" t="s">
        <v>17781</v>
      </c>
      <c r="AC943" s="0" t="n">
        <v>8000000</v>
      </c>
      <c r="AD943" s="0" t="n">
        <v>8000000</v>
      </c>
      <c r="AE943" s="0" t="n">
        <v>5</v>
      </c>
      <c r="AF943" s="0" t="n">
        <f aca="false">FALSE()</f>
        <v>0</v>
      </c>
      <c r="AG943" s="0" t="n">
        <f aca="false">TRUE()</f>
        <v>1</v>
      </c>
      <c r="AH943" s="0" t="n">
        <f aca="false">TRUE()</f>
        <v>1</v>
      </c>
      <c r="AI943" s="0" t="n">
        <f aca="false">FALSE()</f>
        <v>0</v>
      </c>
      <c r="AJ943" s="0" t="n">
        <f aca="false">FALSE()</f>
        <v>0</v>
      </c>
      <c r="AK943" s="0" t="n">
        <f aca="false">FALSE()</f>
        <v>0</v>
      </c>
      <c r="AL943" s="0" t="s">
        <v>2129</v>
      </c>
      <c r="AM943" s="0" t="n">
        <f aca="false">TRUE()</f>
        <v>1</v>
      </c>
      <c r="AN943" s="0" t="s">
        <v>24461</v>
      </c>
      <c r="AO943" s="0" t="n">
        <v>1</v>
      </c>
      <c r="AP943" s="0" t="s">
        <v>24462</v>
      </c>
      <c r="AQ943" s="0" t="s">
        <v>24463</v>
      </c>
      <c r="AR943" s="0" t="n">
        <f aca="false">TRUE()</f>
        <v>1</v>
      </c>
      <c r="AS943" s="0" t="n">
        <f aca="false">FALSE()</f>
        <v>0</v>
      </c>
      <c r="AT943" s="0" t="n">
        <f aca="false">FALSE()</f>
        <v>0</v>
      </c>
      <c r="AU943" s="0" t="n">
        <f aca="false">FALSE()</f>
        <v>0</v>
      </c>
      <c r="AV943" s="0" t="n">
        <f aca="false">FALSE()</f>
        <v>0</v>
      </c>
      <c r="AW943" s="0" t="n">
        <f aca="false">TRUE()</f>
        <v>1</v>
      </c>
      <c r="AX943" s="380" t="n">
        <v>45702.6875</v>
      </c>
      <c r="AY943" s="380" t="n">
        <v>45702.125</v>
      </c>
      <c r="AZ943" s="0" t="n">
        <v>1</v>
      </c>
      <c r="BA943" s="0" t="s">
        <v>20851</v>
      </c>
      <c r="BB943" s="0" t="n">
        <v>0</v>
      </c>
      <c r="BC943" s="380" t="n">
        <v>25569.125</v>
      </c>
      <c r="BD943" s="0" t="s">
        <v>2170</v>
      </c>
      <c r="BE943" s="0" t="s">
        <v>2170</v>
      </c>
      <c r="BF943" s="0" t="s">
        <v>2118</v>
      </c>
    </row>
    <row r="944" customFormat="false" ht="15" hidden="false" customHeight="false" outlineLevel="0" collapsed="false">
      <c r="A944" s="0" t="s">
        <v>24464</v>
      </c>
      <c r="B944" s="0" t="s">
        <v>24465</v>
      </c>
      <c r="C944" s="0" t="s">
        <v>24464</v>
      </c>
      <c r="D944" s="0" t="s">
        <v>2133</v>
      </c>
      <c r="E944" s="0" t="s">
        <v>24464</v>
      </c>
      <c r="F944" s="0" t="n">
        <v>1</v>
      </c>
      <c r="G944" s="0" t="s">
        <v>434</v>
      </c>
      <c r="H944" s="0" t="s">
        <v>2170</v>
      </c>
      <c r="I944" s="0" t="s">
        <v>2170</v>
      </c>
      <c r="J944" s="0" t="s">
        <v>2170</v>
      </c>
      <c r="K944" s="0" t="s">
        <v>2170</v>
      </c>
      <c r="L944" s="0" t="s">
        <v>2170</v>
      </c>
      <c r="M944" s="0" t="s">
        <v>2170</v>
      </c>
      <c r="N944" s="0" t="n">
        <f aca="false">FALSE()</f>
        <v>0</v>
      </c>
      <c r="O944" s="0" t="s">
        <v>24466</v>
      </c>
      <c r="P944" s="0" t="s">
        <v>17780</v>
      </c>
      <c r="Q944" s="0" t="n">
        <v>12</v>
      </c>
      <c r="R944" s="380" t="n">
        <v>46573.125</v>
      </c>
      <c r="S944" s="223" t="n">
        <v>1000</v>
      </c>
      <c r="T944" s="0" t="s">
        <v>2132</v>
      </c>
      <c r="U944" s="380" t="n">
        <v>45845.125</v>
      </c>
      <c r="V944" s="380" t="n">
        <v>45853.125</v>
      </c>
      <c r="W944" s="0" t="s">
        <v>2132</v>
      </c>
      <c r="X944" s="0" t="s">
        <v>24074</v>
      </c>
      <c r="Y944" s="0" t="s">
        <v>601</v>
      </c>
      <c r="Z944" s="0" t="s">
        <v>2602</v>
      </c>
      <c r="AA944" s="0" t="s">
        <v>2330</v>
      </c>
      <c r="AB944" s="0" t="s">
        <v>17781</v>
      </c>
      <c r="AC944" s="0" t="n">
        <v>5000000</v>
      </c>
      <c r="AD944" s="0" t="n">
        <v>5000000</v>
      </c>
      <c r="AE944" s="0" t="n">
        <v>5</v>
      </c>
      <c r="AF944" s="0" t="n">
        <f aca="false">FALSE()</f>
        <v>0</v>
      </c>
      <c r="AG944" s="0" t="n">
        <f aca="false">TRUE()</f>
        <v>1</v>
      </c>
      <c r="AH944" s="0" t="n">
        <f aca="false">TRUE()</f>
        <v>1</v>
      </c>
      <c r="AI944" s="0" t="n">
        <f aca="false">TRUE()</f>
        <v>1</v>
      </c>
      <c r="AJ944" s="0" t="n">
        <f aca="false">FALSE()</f>
        <v>0</v>
      </c>
      <c r="AK944" s="0" t="n">
        <f aca="false">FALSE()</f>
        <v>0</v>
      </c>
      <c r="AL944" s="0" t="s">
        <v>2129</v>
      </c>
      <c r="AM944" s="0" t="n">
        <f aca="false">TRUE()</f>
        <v>1</v>
      </c>
      <c r="AN944" s="0" t="s">
        <v>24467</v>
      </c>
      <c r="AO944" s="0" t="n">
        <v>1</v>
      </c>
      <c r="AP944" s="0" t="s">
        <v>24468</v>
      </c>
      <c r="AQ944" s="0" t="s">
        <v>24469</v>
      </c>
      <c r="AR944" s="0" t="n">
        <f aca="false">TRUE()</f>
        <v>1</v>
      </c>
      <c r="AS944" s="0" t="n">
        <f aca="false">TRUE()</f>
        <v>1</v>
      </c>
      <c r="AT944" s="0" t="n">
        <f aca="false">FALSE()</f>
        <v>0</v>
      </c>
      <c r="AU944" s="0" t="n">
        <f aca="false">FALSE()</f>
        <v>0</v>
      </c>
      <c r="AV944" s="0" t="n">
        <f aca="false">FALSE()</f>
        <v>0</v>
      </c>
      <c r="AW944" s="0" t="n">
        <f aca="false">TRUE()</f>
        <v>1</v>
      </c>
      <c r="AX944" s="380" t="n">
        <v>45853.6145833333</v>
      </c>
      <c r="AY944" s="380" t="n">
        <v>45853.125</v>
      </c>
      <c r="AZ944" s="0" t="n">
        <v>2</v>
      </c>
      <c r="BA944" s="0" t="s">
        <v>4275</v>
      </c>
      <c r="BB944" s="0" t="n">
        <v>0</v>
      </c>
      <c r="BC944" s="380" t="n">
        <v>25569.125</v>
      </c>
      <c r="BD944" s="0" t="s">
        <v>2170</v>
      </c>
      <c r="BE944" s="0" t="s">
        <v>2170</v>
      </c>
      <c r="BF944" s="0" t="s">
        <v>2118</v>
      </c>
    </row>
    <row r="945" customFormat="false" ht="15" hidden="false" customHeight="false" outlineLevel="0" collapsed="false">
      <c r="A945" s="0" t="s">
        <v>24470</v>
      </c>
      <c r="B945" s="0" t="s">
        <v>24471</v>
      </c>
      <c r="C945" s="0" t="s">
        <v>24470</v>
      </c>
      <c r="D945" s="0" t="s">
        <v>2133</v>
      </c>
      <c r="E945" s="0" t="s">
        <v>24470</v>
      </c>
      <c r="F945" s="0" t="n">
        <v>1</v>
      </c>
      <c r="G945" s="0" t="s">
        <v>434</v>
      </c>
      <c r="H945" s="0" t="s">
        <v>2170</v>
      </c>
      <c r="I945" s="0" t="s">
        <v>2170</v>
      </c>
      <c r="J945" s="0" t="s">
        <v>2170</v>
      </c>
      <c r="K945" s="0" t="s">
        <v>2170</v>
      </c>
      <c r="L945" s="0" t="s">
        <v>2170</v>
      </c>
      <c r="M945" s="0" t="s">
        <v>2170</v>
      </c>
      <c r="N945" s="0" t="n">
        <f aca="false">FALSE()</f>
        <v>0</v>
      </c>
      <c r="O945" s="0" t="s">
        <v>24472</v>
      </c>
      <c r="P945" s="0" t="s">
        <v>17780</v>
      </c>
      <c r="Q945" s="0" t="n">
        <v>12</v>
      </c>
      <c r="R945" s="380" t="n">
        <v>46757.125</v>
      </c>
      <c r="S945" s="223" t="n">
        <v>1000</v>
      </c>
      <c r="T945" s="0" t="s">
        <v>2132</v>
      </c>
      <c r="U945" s="380" t="n">
        <v>45481.125</v>
      </c>
      <c r="V945" s="380" t="n">
        <v>45497.125</v>
      </c>
      <c r="W945" s="0" t="s">
        <v>2132</v>
      </c>
      <c r="X945" s="0" t="s">
        <v>24473</v>
      </c>
      <c r="Y945" s="0" t="s">
        <v>601</v>
      </c>
      <c r="Z945" s="0" t="s">
        <v>2602</v>
      </c>
      <c r="AA945" s="0" t="s">
        <v>2116</v>
      </c>
      <c r="AB945" s="0" t="s">
        <v>17781</v>
      </c>
      <c r="AC945" s="0" t="n">
        <v>470228</v>
      </c>
      <c r="AD945" s="0" t="n">
        <v>600000</v>
      </c>
      <c r="AE945" s="0" t="n">
        <v>5</v>
      </c>
      <c r="AF945" s="0" t="n">
        <f aca="false">FALSE()</f>
        <v>0</v>
      </c>
      <c r="AG945" s="0" t="n">
        <f aca="false">TRUE()</f>
        <v>1</v>
      </c>
      <c r="AH945" s="0" t="n">
        <f aca="false">TRUE()</f>
        <v>1</v>
      </c>
      <c r="AI945" s="0" t="n">
        <f aca="false">TRUE()</f>
        <v>1</v>
      </c>
      <c r="AJ945" s="0" t="n">
        <f aca="false">FALSE()</f>
        <v>0</v>
      </c>
      <c r="AK945" s="0" t="n">
        <f aca="false">TRUE()</f>
        <v>1</v>
      </c>
      <c r="AL945" s="0" t="s">
        <v>2129</v>
      </c>
      <c r="AM945" s="0" t="n">
        <f aca="false">TRUE()</f>
        <v>1</v>
      </c>
      <c r="AN945" s="0" t="s">
        <v>24474</v>
      </c>
      <c r="AO945" s="0" t="n">
        <v>1</v>
      </c>
      <c r="AP945" s="0" t="s">
        <v>24475</v>
      </c>
      <c r="AQ945" s="0" t="s">
        <v>24476</v>
      </c>
      <c r="AR945" s="0" t="n">
        <f aca="false">TRUE()</f>
        <v>1</v>
      </c>
      <c r="AS945" s="0" t="n">
        <f aca="false">TRUE()</f>
        <v>1</v>
      </c>
      <c r="AT945" s="0" t="n">
        <f aca="false">FALSE()</f>
        <v>0</v>
      </c>
      <c r="AU945" s="0" t="n">
        <f aca="false">FALSE()</f>
        <v>0</v>
      </c>
      <c r="AV945" s="0" t="n">
        <f aca="false">FALSE()</f>
        <v>0</v>
      </c>
      <c r="AW945" s="0" t="n">
        <f aca="false">TRUE()</f>
        <v>1</v>
      </c>
      <c r="AX945" s="380" t="n">
        <v>45497.6875</v>
      </c>
      <c r="AY945" s="380" t="n">
        <v>45497.125</v>
      </c>
      <c r="AZ945" s="0" t="n">
        <v>3</v>
      </c>
      <c r="BA945" s="0" t="s">
        <v>24477</v>
      </c>
      <c r="BB945" s="0" t="n">
        <v>0</v>
      </c>
      <c r="BC945" s="380" t="n">
        <v>25569.125</v>
      </c>
      <c r="BD945" s="0" t="s">
        <v>2170</v>
      </c>
      <c r="BE945" s="0" t="s">
        <v>2170</v>
      </c>
      <c r="BF945" s="0" t="s">
        <v>2118</v>
      </c>
    </row>
    <row r="946" customFormat="false" ht="15" hidden="false" customHeight="false" outlineLevel="0" collapsed="false">
      <c r="A946" s="0" t="s">
        <v>24478</v>
      </c>
      <c r="B946" s="0" t="s">
        <v>24479</v>
      </c>
      <c r="C946" s="0" t="s">
        <v>24478</v>
      </c>
      <c r="D946" s="0" t="s">
        <v>2133</v>
      </c>
      <c r="E946" s="0" t="s">
        <v>24478</v>
      </c>
      <c r="F946" s="0" t="n">
        <v>1</v>
      </c>
      <c r="G946" s="0" t="s">
        <v>434</v>
      </c>
      <c r="H946" s="0" t="s">
        <v>2170</v>
      </c>
      <c r="I946" s="0" t="s">
        <v>2170</v>
      </c>
      <c r="J946" s="0" t="s">
        <v>2170</v>
      </c>
      <c r="K946" s="0" t="s">
        <v>2170</v>
      </c>
      <c r="L946" s="0" t="s">
        <v>2170</v>
      </c>
      <c r="M946" s="0" t="s">
        <v>2170</v>
      </c>
      <c r="N946" s="0" t="n">
        <f aca="false">FALSE()</f>
        <v>0</v>
      </c>
      <c r="O946" s="0" t="s">
        <v>24480</v>
      </c>
      <c r="P946" s="0" t="s">
        <v>17780</v>
      </c>
      <c r="Q946" s="0" t="n">
        <v>12</v>
      </c>
      <c r="R946" s="380" t="n">
        <v>47568.125</v>
      </c>
      <c r="S946" s="223" t="n">
        <v>871.74</v>
      </c>
      <c r="T946" s="0" t="s">
        <v>2132</v>
      </c>
      <c r="U946" s="380" t="n">
        <v>45740.125</v>
      </c>
      <c r="V946" s="380" t="n">
        <v>45749.125</v>
      </c>
      <c r="W946" s="0" t="s">
        <v>2132</v>
      </c>
      <c r="X946" s="0" t="s">
        <v>24481</v>
      </c>
      <c r="Y946" s="0" t="s">
        <v>601</v>
      </c>
      <c r="Z946" s="0" t="s">
        <v>2602</v>
      </c>
      <c r="AA946" s="0" t="s">
        <v>2891</v>
      </c>
      <c r="AB946" s="0" t="s">
        <v>17781</v>
      </c>
      <c r="AC946" s="0" t="n">
        <v>4500000</v>
      </c>
      <c r="AD946" s="0" t="n">
        <v>4500000</v>
      </c>
      <c r="AE946" s="0" t="n">
        <v>5</v>
      </c>
      <c r="AF946" s="0" t="n">
        <f aca="false">FALSE()</f>
        <v>0</v>
      </c>
      <c r="AG946" s="0" t="n">
        <f aca="false">TRUE()</f>
        <v>1</v>
      </c>
      <c r="AH946" s="0" t="n">
        <f aca="false">TRUE()</f>
        <v>1</v>
      </c>
      <c r="AI946" s="0" t="n">
        <f aca="false">FALSE()</f>
        <v>0</v>
      </c>
      <c r="AJ946" s="0" t="n">
        <f aca="false">FALSE()</f>
        <v>0</v>
      </c>
      <c r="AK946" s="0" t="n">
        <f aca="false">TRUE()</f>
        <v>1</v>
      </c>
      <c r="AL946" s="0" t="s">
        <v>2129</v>
      </c>
      <c r="AM946" s="0" t="n">
        <f aca="false">TRUE()</f>
        <v>1</v>
      </c>
      <c r="AN946" s="0" t="s">
        <v>24482</v>
      </c>
      <c r="AO946" s="0" t="n">
        <v>1</v>
      </c>
      <c r="AP946" s="0" t="s">
        <v>24483</v>
      </c>
      <c r="AQ946" s="0" t="s">
        <v>24484</v>
      </c>
      <c r="AR946" s="0" t="n">
        <f aca="false">TRUE()</f>
        <v>1</v>
      </c>
      <c r="AS946" s="0" t="n">
        <f aca="false">FALSE()</f>
        <v>0</v>
      </c>
      <c r="AT946" s="0" t="n">
        <f aca="false">FALSE()</f>
        <v>0</v>
      </c>
      <c r="AU946" s="0" t="n">
        <f aca="false">FALSE()</f>
        <v>0</v>
      </c>
      <c r="AV946" s="0" t="n">
        <f aca="false">FALSE()</f>
        <v>0</v>
      </c>
      <c r="AW946" s="0" t="n">
        <f aca="false">TRUE()</f>
        <v>1</v>
      </c>
      <c r="AX946" s="380" t="n">
        <v>45749.6458333333</v>
      </c>
      <c r="AY946" s="380" t="n">
        <v>45749.125</v>
      </c>
      <c r="AZ946" s="0" t="n">
        <v>1</v>
      </c>
      <c r="BA946" s="0" t="s">
        <v>24485</v>
      </c>
      <c r="BB946" s="0" t="n">
        <v>0</v>
      </c>
      <c r="BC946" s="380" t="n">
        <v>25569.125</v>
      </c>
      <c r="BD946" s="0" t="s">
        <v>2170</v>
      </c>
      <c r="BE946" s="0" t="s">
        <v>2170</v>
      </c>
      <c r="BF946" s="0" t="s">
        <v>18275</v>
      </c>
    </row>
    <row r="947" customFormat="false" ht="15" hidden="false" customHeight="false" outlineLevel="0" collapsed="false">
      <c r="A947" s="0" t="s">
        <v>24486</v>
      </c>
      <c r="B947" s="0" t="s">
        <v>24487</v>
      </c>
      <c r="C947" s="0" t="s">
        <v>24486</v>
      </c>
      <c r="D947" s="0" t="s">
        <v>2133</v>
      </c>
      <c r="E947" s="0" t="s">
        <v>24486</v>
      </c>
      <c r="F947" s="0" t="n">
        <v>1</v>
      </c>
      <c r="G947" s="0" t="s">
        <v>434</v>
      </c>
      <c r="H947" s="0" t="s">
        <v>2170</v>
      </c>
      <c r="I947" s="0" t="s">
        <v>2170</v>
      </c>
      <c r="J947" s="0" t="s">
        <v>2170</v>
      </c>
      <c r="K947" s="0" t="s">
        <v>2170</v>
      </c>
      <c r="L947" s="0" t="s">
        <v>2170</v>
      </c>
      <c r="M947" s="0" t="s">
        <v>2170</v>
      </c>
      <c r="N947" s="0" t="n">
        <f aca="false">FALSE()</f>
        <v>0</v>
      </c>
      <c r="O947" s="0" t="s">
        <v>24488</v>
      </c>
      <c r="P947" s="0" t="s">
        <v>17780</v>
      </c>
      <c r="Q947" s="0" t="n">
        <v>2</v>
      </c>
      <c r="R947" s="380" t="n">
        <v>46665.125</v>
      </c>
      <c r="S947" s="223" t="n">
        <v>1000</v>
      </c>
      <c r="T947" s="0" t="s">
        <v>2132</v>
      </c>
      <c r="U947" s="380" t="n">
        <v>44838.125</v>
      </c>
      <c r="V947" s="380" t="n">
        <v>44845.125</v>
      </c>
      <c r="W947" s="0" t="s">
        <v>2132</v>
      </c>
      <c r="X947" s="0" t="s">
        <v>22373</v>
      </c>
      <c r="Y947" s="0" t="s">
        <v>601</v>
      </c>
      <c r="Z947" s="0" t="s">
        <v>2602</v>
      </c>
      <c r="AA947" s="0" t="s">
        <v>2114</v>
      </c>
      <c r="AB947" s="0" t="s">
        <v>17781</v>
      </c>
      <c r="AC947" s="0" t="n">
        <v>25000000</v>
      </c>
      <c r="AD947" s="0" t="n">
        <v>25000000</v>
      </c>
      <c r="AE947" s="0" t="n">
        <v>5</v>
      </c>
      <c r="AF947" s="0" t="n">
        <f aca="false">FALSE()</f>
        <v>0</v>
      </c>
      <c r="AG947" s="0" t="n">
        <f aca="false">TRUE()</f>
        <v>1</v>
      </c>
      <c r="AH947" s="0" t="n">
        <f aca="false">TRUE()</f>
        <v>1</v>
      </c>
      <c r="AI947" s="0" t="n">
        <f aca="false">FALSE()</f>
        <v>0</v>
      </c>
      <c r="AJ947" s="0" t="n">
        <f aca="false">FALSE()</f>
        <v>0</v>
      </c>
      <c r="AK947" s="0" t="n">
        <f aca="false">FALSE()</f>
        <v>0</v>
      </c>
      <c r="AL947" s="0" t="s">
        <v>2129</v>
      </c>
      <c r="AM947" s="0" t="n">
        <f aca="false">TRUE()</f>
        <v>1</v>
      </c>
      <c r="AN947" s="0" t="s">
        <v>24489</v>
      </c>
      <c r="AO947" s="0" t="n">
        <v>1</v>
      </c>
      <c r="AP947" s="0" t="s">
        <v>24490</v>
      </c>
      <c r="AQ947" s="0" t="s">
        <v>24491</v>
      </c>
      <c r="AR947" s="0" t="n">
        <f aca="false">TRUE()</f>
        <v>1</v>
      </c>
      <c r="AS947" s="0" t="n">
        <f aca="false">FALSE()</f>
        <v>0</v>
      </c>
      <c r="AT947" s="0" t="n">
        <f aca="false">FALSE()</f>
        <v>0</v>
      </c>
      <c r="AU947" s="0" t="n">
        <f aca="false">FALSE()</f>
        <v>0</v>
      </c>
      <c r="AV947" s="0" t="n">
        <f aca="false">FALSE()</f>
        <v>0</v>
      </c>
      <c r="AW947" s="0" t="n">
        <f aca="false">TRUE()</f>
        <v>1</v>
      </c>
      <c r="AX947" s="380" t="n">
        <v>44845.6875</v>
      </c>
      <c r="AY947" s="380" t="n">
        <v>44845.4166666667</v>
      </c>
      <c r="AZ947" s="0" t="n">
        <v>1</v>
      </c>
      <c r="BA947" s="0" t="s">
        <v>9116</v>
      </c>
      <c r="BB947" s="0" t="n">
        <v>0</v>
      </c>
      <c r="BC947" s="380" t="n">
        <v>45937.125</v>
      </c>
      <c r="BD947" s="0" t="s">
        <v>2170</v>
      </c>
      <c r="BE947" s="0" t="s">
        <v>2170</v>
      </c>
      <c r="BF947" s="0" t="s">
        <v>2118</v>
      </c>
    </row>
    <row r="948" customFormat="false" ht="15" hidden="false" customHeight="false" outlineLevel="0" collapsed="false">
      <c r="A948" s="0" t="s">
        <v>24492</v>
      </c>
      <c r="B948" s="0" t="s">
        <v>24493</v>
      </c>
      <c r="C948" s="0" t="s">
        <v>24492</v>
      </c>
      <c r="D948" s="0" t="s">
        <v>2133</v>
      </c>
      <c r="E948" s="0" t="s">
        <v>24492</v>
      </c>
      <c r="F948" s="0" t="n">
        <v>1</v>
      </c>
      <c r="G948" s="0" t="s">
        <v>434</v>
      </c>
      <c r="H948" s="0" t="s">
        <v>2170</v>
      </c>
      <c r="I948" s="0" t="s">
        <v>2170</v>
      </c>
      <c r="J948" s="0" t="s">
        <v>2170</v>
      </c>
      <c r="K948" s="0" t="s">
        <v>2170</v>
      </c>
      <c r="L948" s="0" t="s">
        <v>2170</v>
      </c>
      <c r="M948" s="0" t="s">
        <v>2170</v>
      </c>
      <c r="N948" s="0" t="n">
        <f aca="false">FALSE()</f>
        <v>0</v>
      </c>
      <c r="O948" s="0" t="s">
        <v>24494</v>
      </c>
      <c r="P948" s="0" t="s">
        <v>17780</v>
      </c>
      <c r="Q948" s="0" t="n">
        <v>12</v>
      </c>
      <c r="R948" s="380" t="n">
        <v>46331.125</v>
      </c>
      <c r="S948" s="223" t="n">
        <v>1000</v>
      </c>
      <c r="T948" s="0" t="s">
        <v>2132</v>
      </c>
      <c r="U948" s="380" t="n">
        <v>45593.125</v>
      </c>
      <c r="V948" s="380" t="n">
        <v>45611.125</v>
      </c>
      <c r="W948" s="0" t="s">
        <v>2132</v>
      </c>
      <c r="X948" s="0" t="s">
        <v>24495</v>
      </c>
      <c r="Y948" s="0" t="s">
        <v>601</v>
      </c>
      <c r="Z948" s="0" t="s">
        <v>2602</v>
      </c>
      <c r="AA948" s="0" t="s">
        <v>2891</v>
      </c>
      <c r="AB948" s="0" t="s">
        <v>17781</v>
      </c>
      <c r="AC948" s="0" t="n">
        <v>1000000</v>
      </c>
      <c r="AD948" s="0" t="n">
        <v>1000000</v>
      </c>
      <c r="AE948" s="0" t="n">
        <v>5</v>
      </c>
      <c r="AF948" s="0" t="n">
        <f aca="false">FALSE()</f>
        <v>0</v>
      </c>
      <c r="AG948" s="0" t="n">
        <f aca="false">TRUE()</f>
        <v>1</v>
      </c>
      <c r="AH948" s="0" t="n">
        <f aca="false">TRUE()</f>
        <v>1</v>
      </c>
      <c r="AI948" s="0" t="n">
        <f aca="false">TRUE()</f>
        <v>1</v>
      </c>
      <c r="AJ948" s="0" t="n">
        <f aca="false">FALSE()</f>
        <v>0</v>
      </c>
      <c r="AK948" s="0" t="n">
        <f aca="false">FALSE()</f>
        <v>0</v>
      </c>
      <c r="AL948" s="0" t="s">
        <v>2129</v>
      </c>
      <c r="AM948" s="0" t="n">
        <f aca="false">TRUE()</f>
        <v>1</v>
      </c>
      <c r="AN948" s="0" t="s">
        <v>24496</v>
      </c>
      <c r="AO948" s="0" t="n">
        <v>1</v>
      </c>
      <c r="AP948" s="0" t="s">
        <v>24497</v>
      </c>
      <c r="AQ948" s="0" t="s">
        <v>24498</v>
      </c>
      <c r="AR948" s="0" t="n">
        <f aca="false">TRUE()</f>
        <v>1</v>
      </c>
      <c r="AS948" s="0" t="n">
        <f aca="false">FALSE()</f>
        <v>0</v>
      </c>
      <c r="AT948" s="0" t="n">
        <f aca="false">FALSE()</f>
        <v>0</v>
      </c>
      <c r="AU948" s="0" t="n">
        <f aca="false">FALSE()</f>
        <v>0</v>
      </c>
      <c r="AV948" s="0" t="n">
        <f aca="false">FALSE()</f>
        <v>0</v>
      </c>
      <c r="AW948" s="0" t="n">
        <f aca="false">TRUE()</f>
        <v>1</v>
      </c>
      <c r="AX948" s="380" t="n">
        <v>45611.6222222222</v>
      </c>
      <c r="AY948" s="380" t="n">
        <v>45611.125</v>
      </c>
      <c r="AZ948" s="0" t="n">
        <v>2</v>
      </c>
      <c r="BA948" s="0" t="s">
        <v>18495</v>
      </c>
      <c r="BB948" s="0" t="n">
        <v>0</v>
      </c>
      <c r="BC948" s="380" t="n">
        <v>25569.125</v>
      </c>
      <c r="BD948" s="0" t="s">
        <v>2170</v>
      </c>
      <c r="BE948" s="0" t="s">
        <v>2170</v>
      </c>
      <c r="BF948" s="0" t="s">
        <v>17868</v>
      </c>
    </row>
    <row r="949" customFormat="false" ht="15" hidden="false" customHeight="false" outlineLevel="0" collapsed="false">
      <c r="A949" s="0" t="s">
        <v>24499</v>
      </c>
      <c r="B949" s="0" t="s">
        <v>24500</v>
      </c>
      <c r="C949" s="0" t="s">
        <v>24499</v>
      </c>
      <c r="D949" s="0" t="s">
        <v>2133</v>
      </c>
      <c r="E949" s="0" t="s">
        <v>24499</v>
      </c>
      <c r="F949" s="0" t="n">
        <v>1</v>
      </c>
      <c r="G949" s="0" t="s">
        <v>434</v>
      </c>
      <c r="H949" s="0" t="s">
        <v>2170</v>
      </c>
      <c r="I949" s="0" t="s">
        <v>2170</v>
      </c>
      <c r="J949" s="0" t="s">
        <v>2170</v>
      </c>
      <c r="K949" s="0" t="s">
        <v>2170</v>
      </c>
      <c r="L949" s="0" t="s">
        <v>2170</v>
      </c>
      <c r="M949" s="0" t="s">
        <v>2170</v>
      </c>
      <c r="N949" s="0" t="n">
        <f aca="false">FALSE()</f>
        <v>0</v>
      </c>
      <c r="O949" s="0" t="s">
        <v>24501</v>
      </c>
      <c r="P949" s="0" t="s">
        <v>17780</v>
      </c>
      <c r="Q949" s="0" t="n">
        <v>12</v>
      </c>
      <c r="R949" s="380" t="n">
        <v>46340.125</v>
      </c>
      <c r="S949" s="223" t="n">
        <v>490</v>
      </c>
      <c r="T949" s="0" t="s">
        <v>2132</v>
      </c>
      <c r="U949" s="380" t="n">
        <v>45219.125</v>
      </c>
      <c r="V949" s="380" t="n">
        <v>45224.125</v>
      </c>
      <c r="W949" s="0" t="s">
        <v>2132</v>
      </c>
      <c r="X949" s="0" t="s">
        <v>24502</v>
      </c>
      <c r="Y949" s="0" t="s">
        <v>601</v>
      </c>
      <c r="Z949" s="0" t="s">
        <v>2602</v>
      </c>
      <c r="AA949" s="0" t="s">
        <v>2115</v>
      </c>
      <c r="AB949" s="0" t="s">
        <v>17781</v>
      </c>
      <c r="AC949" s="0" t="n">
        <v>3000000</v>
      </c>
      <c r="AD949" s="0" t="n">
        <v>3000000</v>
      </c>
      <c r="AE949" s="0" t="n">
        <v>5</v>
      </c>
      <c r="AF949" s="0" t="n">
        <f aca="false">FALSE()</f>
        <v>0</v>
      </c>
      <c r="AG949" s="0" t="n">
        <f aca="false">TRUE()</f>
        <v>1</v>
      </c>
      <c r="AH949" s="0" t="n">
        <f aca="false">TRUE()</f>
        <v>1</v>
      </c>
      <c r="AI949" s="0" t="n">
        <f aca="false">FALSE()</f>
        <v>0</v>
      </c>
      <c r="AJ949" s="0" t="n">
        <f aca="false">FALSE()</f>
        <v>0</v>
      </c>
      <c r="AK949" s="0" t="n">
        <f aca="false">TRUE()</f>
        <v>1</v>
      </c>
      <c r="AL949" s="0" t="s">
        <v>2129</v>
      </c>
      <c r="AM949" s="0" t="n">
        <f aca="false">TRUE()</f>
        <v>1</v>
      </c>
      <c r="AN949" s="0" t="s">
        <v>24503</v>
      </c>
      <c r="AO949" s="0" t="n">
        <v>1</v>
      </c>
      <c r="AP949" s="0" t="s">
        <v>24504</v>
      </c>
      <c r="AQ949" s="0" t="s">
        <v>24505</v>
      </c>
      <c r="AR949" s="0" t="n">
        <f aca="false">TRUE()</f>
        <v>1</v>
      </c>
      <c r="AS949" s="0" t="n">
        <f aca="false">FALSE()</f>
        <v>0</v>
      </c>
      <c r="AT949" s="0" t="n">
        <f aca="false">FALSE()</f>
        <v>0</v>
      </c>
      <c r="AU949" s="0" t="n">
        <f aca="false">FALSE()</f>
        <v>0</v>
      </c>
      <c r="AV949" s="0" t="n">
        <f aca="false">FALSE()</f>
        <v>0</v>
      </c>
      <c r="AW949" s="0" t="n">
        <f aca="false">TRUE()</f>
        <v>1</v>
      </c>
      <c r="AX949" s="380" t="n">
        <v>45224.69375</v>
      </c>
      <c r="AY949" s="380" t="n">
        <v>45224.4166666667</v>
      </c>
      <c r="AZ949" s="0" t="n">
        <v>2</v>
      </c>
      <c r="BA949" s="0" t="s">
        <v>20226</v>
      </c>
      <c r="BB949" s="0" t="n">
        <v>0</v>
      </c>
      <c r="BC949" s="380" t="n">
        <v>25569.125</v>
      </c>
      <c r="BD949" s="0" t="s">
        <v>2170</v>
      </c>
      <c r="BE949" s="0" t="s">
        <v>2170</v>
      </c>
      <c r="BF949" s="0" t="s">
        <v>604</v>
      </c>
    </row>
    <row r="950" customFormat="false" ht="15" hidden="false" customHeight="false" outlineLevel="0" collapsed="false">
      <c r="A950" s="0" t="s">
        <v>24506</v>
      </c>
      <c r="B950" s="0" t="s">
        <v>24507</v>
      </c>
      <c r="C950" s="0" t="s">
        <v>24506</v>
      </c>
      <c r="D950" s="0" t="s">
        <v>2133</v>
      </c>
      <c r="E950" s="0" t="s">
        <v>24506</v>
      </c>
      <c r="F950" s="0" t="n">
        <v>1</v>
      </c>
      <c r="G950" s="0" t="s">
        <v>434</v>
      </c>
      <c r="H950" s="0" t="s">
        <v>2596</v>
      </c>
      <c r="I950" s="0" t="s">
        <v>2596</v>
      </c>
      <c r="J950" s="0" t="s">
        <v>2600</v>
      </c>
      <c r="K950" s="0" t="s">
        <v>2170</v>
      </c>
      <c r="L950" s="0" t="s">
        <v>2600</v>
      </c>
      <c r="M950" s="0" t="s">
        <v>2170</v>
      </c>
      <c r="N950" s="0" t="n">
        <f aca="false">FALSE()</f>
        <v>0</v>
      </c>
      <c r="O950" s="0" t="s">
        <v>24508</v>
      </c>
      <c r="P950" s="0" t="s">
        <v>17838</v>
      </c>
      <c r="Q950" s="0" t="n">
        <v>12</v>
      </c>
      <c r="R950" s="380" t="n">
        <v>46456.125</v>
      </c>
      <c r="S950" s="223" t="n">
        <v>1000</v>
      </c>
      <c r="T950" s="0" t="s">
        <v>2132</v>
      </c>
      <c r="U950" s="380" t="n">
        <v>45733.125</v>
      </c>
      <c r="V950" s="380" t="n">
        <v>45736.125</v>
      </c>
      <c r="W950" s="0" t="s">
        <v>2132</v>
      </c>
      <c r="X950" s="0" t="s">
        <v>24509</v>
      </c>
      <c r="Y950" s="0" t="s">
        <v>601</v>
      </c>
      <c r="Z950" s="0" t="s">
        <v>2602</v>
      </c>
      <c r="AA950" s="0" t="s">
        <v>2115</v>
      </c>
      <c r="AB950" s="0" t="s">
        <v>17781</v>
      </c>
      <c r="AC950" s="0" t="n">
        <v>30000000</v>
      </c>
      <c r="AD950" s="0" t="n">
        <v>30000000</v>
      </c>
      <c r="AE950" s="0" t="n">
        <v>5</v>
      </c>
      <c r="AF950" s="0" t="n">
        <f aca="false">FALSE()</f>
        <v>0</v>
      </c>
      <c r="AG950" s="0" t="n">
        <f aca="false">TRUE()</f>
        <v>1</v>
      </c>
      <c r="AH950" s="0" t="n">
        <f aca="false">TRUE()</f>
        <v>1</v>
      </c>
      <c r="AI950" s="0" t="n">
        <f aca="false">TRUE()</f>
        <v>1</v>
      </c>
      <c r="AJ950" s="0" t="n">
        <f aca="false">FALSE()</f>
        <v>0</v>
      </c>
      <c r="AK950" s="0" t="n">
        <f aca="false">FALSE()</f>
        <v>0</v>
      </c>
      <c r="AL950" s="0" t="s">
        <v>2129</v>
      </c>
      <c r="AM950" s="0" t="n">
        <f aca="false">TRUE()</f>
        <v>1</v>
      </c>
      <c r="AN950" s="0" t="s">
        <v>24510</v>
      </c>
      <c r="AO950" s="0" t="n">
        <v>1</v>
      </c>
      <c r="AP950" s="0" t="s">
        <v>24511</v>
      </c>
      <c r="AQ950" s="0" t="s">
        <v>24512</v>
      </c>
      <c r="AR950" s="0" t="n">
        <f aca="false">TRUE()</f>
        <v>1</v>
      </c>
      <c r="AS950" s="0" t="n">
        <f aca="false">FALSE()</f>
        <v>0</v>
      </c>
      <c r="AT950" s="0" t="n">
        <f aca="false">FALSE()</f>
        <v>0</v>
      </c>
      <c r="AU950" s="0" t="n">
        <f aca="false">FALSE()</f>
        <v>0</v>
      </c>
      <c r="AV950" s="0" t="n">
        <f aca="false">FALSE()</f>
        <v>0</v>
      </c>
      <c r="AW950" s="0" t="n">
        <f aca="false">TRUE()</f>
        <v>1</v>
      </c>
      <c r="AX950" s="380" t="n">
        <v>45736.6145833333</v>
      </c>
      <c r="AY950" s="380" t="n">
        <v>45736.125</v>
      </c>
      <c r="AZ950" s="0" t="n">
        <v>1</v>
      </c>
      <c r="BA950" s="0" t="s">
        <v>18637</v>
      </c>
      <c r="BB950" s="0" t="n">
        <v>0</v>
      </c>
      <c r="BC950" s="380" t="n">
        <v>25569.125</v>
      </c>
      <c r="BD950" s="0" t="s">
        <v>2600</v>
      </c>
      <c r="BE950" s="0" t="s">
        <v>2170</v>
      </c>
      <c r="BF950" s="0" t="s">
        <v>17868</v>
      </c>
    </row>
    <row r="951" customFormat="false" ht="15" hidden="false" customHeight="false" outlineLevel="0" collapsed="false">
      <c r="A951" s="0" t="s">
        <v>24513</v>
      </c>
      <c r="B951" s="0" t="s">
        <v>24514</v>
      </c>
      <c r="C951" s="0" t="s">
        <v>24513</v>
      </c>
      <c r="D951" s="0" t="s">
        <v>2133</v>
      </c>
      <c r="E951" s="0" t="s">
        <v>24513</v>
      </c>
      <c r="F951" s="0" t="n">
        <v>1</v>
      </c>
      <c r="G951" s="0" t="s">
        <v>434</v>
      </c>
      <c r="H951" s="0" t="s">
        <v>2596</v>
      </c>
      <c r="I951" s="0" t="s">
        <v>2596</v>
      </c>
      <c r="J951" s="0" t="s">
        <v>2598</v>
      </c>
      <c r="K951" s="0" t="s">
        <v>2170</v>
      </c>
      <c r="L951" s="0" t="s">
        <v>2600</v>
      </c>
      <c r="M951" s="0" t="s">
        <v>2170</v>
      </c>
      <c r="N951" s="0" t="n">
        <f aca="false">FALSE()</f>
        <v>0</v>
      </c>
      <c r="O951" s="0" t="s">
        <v>24515</v>
      </c>
      <c r="P951" s="0" t="s">
        <v>17780</v>
      </c>
      <c r="Q951" s="0" t="n">
        <v>2</v>
      </c>
      <c r="R951" s="380" t="n">
        <v>46491.125</v>
      </c>
      <c r="S951" s="223" t="n">
        <v>1000</v>
      </c>
      <c r="T951" s="0" t="s">
        <v>2132</v>
      </c>
      <c r="U951" s="380" t="n">
        <v>42846.125</v>
      </c>
      <c r="V951" s="380" t="n">
        <v>42851.125</v>
      </c>
      <c r="W951" s="0" t="s">
        <v>2132</v>
      </c>
      <c r="X951" s="0" t="s">
        <v>24516</v>
      </c>
      <c r="Y951" s="0" t="s">
        <v>601</v>
      </c>
      <c r="Z951" s="0" t="s">
        <v>2602</v>
      </c>
      <c r="AA951" s="0" t="s">
        <v>2684</v>
      </c>
      <c r="AB951" s="0" t="s">
        <v>17848</v>
      </c>
      <c r="AC951" s="0" t="n">
        <v>10000000</v>
      </c>
      <c r="AD951" s="0" t="n">
        <v>10000000</v>
      </c>
      <c r="AE951" s="0" t="n">
        <v>5</v>
      </c>
      <c r="AF951" s="0" t="n">
        <f aca="false">FALSE()</f>
        <v>0</v>
      </c>
      <c r="AG951" s="0" t="n">
        <f aca="false">TRUE()</f>
        <v>1</v>
      </c>
      <c r="AH951" s="0" t="n">
        <f aca="false">TRUE()</f>
        <v>1</v>
      </c>
      <c r="AI951" s="0" t="n">
        <f aca="false">FALSE()</f>
        <v>0</v>
      </c>
      <c r="AJ951" s="0" t="n">
        <f aca="false">FALSE()</f>
        <v>0</v>
      </c>
      <c r="AK951" s="0" t="n">
        <f aca="false">FALSE()</f>
        <v>0</v>
      </c>
      <c r="AL951" s="0" t="s">
        <v>2129</v>
      </c>
      <c r="AM951" s="0" t="n">
        <f aca="false">TRUE()</f>
        <v>1</v>
      </c>
      <c r="AN951" s="0" t="s">
        <v>24517</v>
      </c>
      <c r="AO951" s="0" t="n">
        <v>1</v>
      </c>
      <c r="AP951" s="0" t="s">
        <v>24518</v>
      </c>
      <c r="AQ951" s="0" t="s">
        <v>24519</v>
      </c>
      <c r="AR951" s="0" t="n">
        <f aca="false">TRUE()</f>
        <v>1</v>
      </c>
      <c r="AS951" s="0" t="n">
        <f aca="false">FALSE()</f>
        <v>0</v>
      </c>
      <c r="AT951" s="0" t="n">
        <f aca="false">FALSE()</f>
        <v>0</v>
      </c>
      <c r="AU951" s="0" t="n">
        <f aca="false">FALSE()</f>
        <v>0</v>
      </c>
      <c r="AV951" s="0" t="n">
        <f aca="false">FALSE()</f>
        <v>0</v>
      </c>
      <c r="AW951" s="0" t="n">
        <f aca="false">TRUE()</f>
        <v>1</v>
      </c>
      <c r="AX951" s="380" t="n">
        <v>43173.7472222222</v>
      </c>
      <c r="AY951" s="380" t="n">
        <v>42851.125</v>
      </c>
      <c r="AZ951" s="0" t="n">
        <v>1</v>
      </c>
      <c r="BA951" s="0" t="s">
        <v>4243</v>
      </c>
      <c r="BB951" s="0" t="n">
        <v>0</v>
      </c>
      <c r="BC951" s="380" t="n">
        <v>25569.125</v>
      </c>
      <c r="BD951" s="0" t="s">
        <v>2598</v>
      </c>
      <c r="BE951" s="0" t="s">
        <v>2170</v>
      </c>
      <c r="BF951" s="0" t="s">
        <v>2118</v>
      </c>
    </row>
    <row r="952" customFormat="false" ht="15" hidden="false" customHeight="false" outlineLevel="0" collapsed="false">
      <c r="A952" s="0" t="s">
        <v>24520</v>
      </c>
      <c r="B952" s="0" t="s">
        <v>24521</v>
      </c>
      <c r="C952" s="0" t="s">
        <v>24520</v>
      </c>
      <c r="D952" s="0" t="s">
        <v>2133</v>
      </c>
      <c r="E952" s="0" t="s">
        <v>24520</v>
      </c>
      <c r="F952" s="0" t="n">
        <v>1</v>
      </c>
      <c r="G952" s="0" t="s">
        <v>434</v>
      </c>
      <c r="H952" s="0" t="s">
        <v>2170</v>
      </c>
      <c r="I952" s="0" t="s">
        <v>2170</v>
      </c>
      <c r="J952" s="0" t="s">
        <v>2170</v>
      </c>
      <c r="K952" s="0" t="s">
        <v>2170</v>
      </c>
      <c r="L952" s="0" t="s">
        <v>2170</v>
      </c>
      <c r="M952" s="0" t="s">
        <v>2170</v>
      </c>
      <c r="N952" s="0" t="n">
        <f aca="false">FALSE()</f>
        <v>0</v>
      </c>
      <c r="O952" s="0" t="s">
        <v>24522</v>
      </c>
      <c r="P952" s="0" t="s">
        <v>17838</v>
      </c>
      <c r="Q952" s="0" t="n">
        <v>4</v>
      </c>
      <c r="R952" s="380" t="n">
        <v>25569.125</v>
      </c>
      <c r="S952" s="223" t="n">
        <v>1000</v>
      </c>
      <c r="T952" s="0" t="s">
        <v>2132</v>
      </c>
      <c r="U952" s="380" t="n">
        <v>45208.125</v>
      </c>
      <c r="V952" s="380" t="n">
        <v>45243.125</v>
      </c>
      <c r="W952" s="0" t="s">
        <v>2132</v>
      </c>
      <c r="X952" s="0" t="s">
        <v>24523</v>
      </c>
      <c r="Y952" s="0" t="s">
        <v>601</v>
      </c>
      <c r="Z952" s="0" t="s">
        <v>2602</v>
      </c>
      <c r="AA952" s="0" t="s">
        <v>610</v>
      </c>
      <c r="AB952" s="0" t="s">
        <v>17781</v>
      </c>
      <c r="AC952" s="0" t="n">
        <v>288650</v>
      </c>
      <c r="AD952" s="0" t="n">
        <v>600000</v>
      </c>
      <c r="AE952" s="0" t="n">
        <v>5</v>
      </c>
      <c r="AF952" s="0" t="n">
        <f aca="false">FALSE()</f>
        <v>0</v>
      </c>
      <c r="AG952" s="0" t="n">
        <f aca="false">TRUE()</f>
        <v>1</v>
      </c>
      <c r="AH952" s="0" t="n">
        <f aca="false">TRUE()</f>
        <v>1</v>
      </c>
      <c r="AI952" s="0" t="n">
        <f aca="false">FALSE()</f>
        <v>0</v>
      </c>
      <c r="AJ952" s="0" t="n">
        <f aca="false">TRUE()</f>
        <v>1</v>
      </c>
      <c r="AK952" s="0" t="n">
        <f aca="false">FALSE()</f>
        <v>0</v>
      </c>
      <c r="AL952" s="0" t="s">
        <v>3129</v>
      </c>
      <c r="AM952" s="0" t="n">
        <f aca="false">TRUE()</f>
        <v>1</v>
      </c>
      <c r="AN952" s="0" t="s">
        <v>24524</v>
      </c>
      <c r="AO952" s="0" t="n">
        <v>1</v>
      </c>
      <c r="AP952" s="0" t="s">
        <v>24525</v>
      </c>
      <c r="AQ952" s="0" t="s">
        <v>24526</v>
      </c>
      <c r="AR952" s="0" t="n">
        <f aca="false">TRUE()</f>
        <v>1</v>
      </c>
      <c r="AS952" s="0" t="n">
        <f aca="false">TRUE()</f>
        <v>1</v>
      </c>
      <c r="AT952" s="0" t="n">
        <f aca="false">FALSE()</f>
        <v>0</v>
      </c>
      <c r="AU952" s="0" t="n">
        <f aca="false">FALSE()</f>
        <v>0</v>
      </c>
      <c r="AV952" s="0" t="n">
        <f aca="false">TRUE()</f>
        <v>1</v>
      </c>
      <c r="AW952" s="0" t="n">
        <f aca="false">FALSE()</f>
        <v>0</v>
      </c>
      <c r="AX952" s="380" t="n">
        <v>45258.4243055556</v>
      </c>
      <c r="AY952" s="380" t="n">
        <v>45258.4166666667</v>
      </c>
      <c r="AZ952" s="0" t="n">
        <v>1</v>
      </c>
      <c r="BA952" s="0" t="s">
        <v>6411</v>
      </c>
      <c r="BB952" s="0" t="n">
        <v>1</v>
      </c>
      <c r="BC952" s="380" t="n">
        <v>46376.125</v>
      </c>
      <c r="BD952" s="0" t="s">
        <v>2170</v>
      </c>
      <c r="BE952" s="0" t="s">
        <v>2170</v>
      </c>
      <c r="BF952" s="0" t="s">
        <v>2118</v>
      </c>
    </row>
    <row r="953" customFormat="false" ht="15" hidden="false" customHeight="false" outlineLevel="0" collapsed="false">
      <c r="A953" s="0" t="s">
        <v>24527</v>
      </c>
      <c r="B953" s="0" t="s">
        <v>24528</v>
      </c>
      <c r="C953" s="0" t="s">
        <v>24527</v>
      </c>
      <c r="D953" s="0" t="s">
        <v>2133</v>
      </c>
      <c r="E953" s="0" t="s">
        <v>24527</v>
      </c>
      <c r="F953" s="0" t="n">
        <v>1</v>
      </c>
      <c r="G953" s="0" t="s">
        <v>434</v>
      </c>
      <c r="H953" s="0" t="s">
        <v>2170</v>
      </c>
      <c r="I953" s="0" t="s">
        <v>2170</v>
      </c>
      <c r="J953" s="0" t="s">
        <v>2170</v>
      </c>
      <c r="K953" s="0" t="s">
        <v>2170</v>
      </c>
      <c r="L953" s="0" t="s">
        <v>2170</v>
      </c>
      <c r="M953" s="0" t="s">
        <v>2170</v>
      </c>
      <c r="N953" s="0" t="n">
        <f aca="false">FALSE()</f>
        <v>0</v>
      </c>
      <c r="O953" s="0" t="s">
        <v>24529</v>
      </c>
      <c r="P953" s="0" t="s">
        <v>17780</v>
      </c>
      <c r="Q953" s="0" t="n">
        <v>12</v>
      </c>
      <c r="R953" s="380" t="n">
        <v>46046.125</v>
      </c>
      <c r="S953" s="223" t="n">
        <v>1000</v>
      </c>
      <c r="T953" s="0" t="s">
        <v>2132</v>
      </c>
      <c r="U953" s="380" t="n">
        <v>44960.125</v>
      </c>
      <c r="V953" s="380" t="n">
        <v>44966.125</v>
      </c>
      <c r="W953" s="0" t="s">
        <v>2132</v>
      </c>
      <c r="X953" s="0" t="s">
        <v>24530</v>
      </c>
      <c r="Y953" s="0" t="s">
        <v>601</v>
      </c>
      <c r="Z953" s="0" t="s">
        <v>2602</v>
      </c>
      <c r="AA953" s="0" t="s">
        <v>2115</v>
      </c>
      <c r="AB953" s="0" t="s">
        <v>17781</v>
      </c>
      <c r="AC953" s="0" t="n">
        <v>3000000</v>
      </c>
      <c r="AD953" s="0" t="n">
        <v>3000000</v>
      </c>
      <c r="AE953" s="0" t="n">
        <v>5</v>
      </c>
      <c r="AF953" s="0" t="n">
        <f aca="false">FALSE()</f>
        <v>0</v>
      </c>
      <c r="AG953" s="0" t="n">
        <f aca="false">TRUE()</f>
        <v>1</v>
      </c>
      <c r="AH953" s="0" t="n">
        <f aca="false">TRUE()</f>
        <v>1</v>
      </c>
      <c r="AI953" s="0" t="n">
        <f aca="false">FALSE()</f>
        <v>0</v>
      </c>
      <c r="AJ953" s="0" t="n">
        <f aca="false">FALSE()</f>
        <v>0</v>
      </c>
      <c r="AK953" s="0" t="n">
        <f aca="false">FALSE()</f>
        <v>0</v>
      </c>
      <c r="AL953" s="0" t="s">
        <v>2129</v>
      </c>
      <c r="AM953" s="0" t="n">
        <f aca="false">TRUE()</f>
        <v>1</v>
      </c>
      <c r="AN953" s="0" t="s">
        <v>24531</v>
      </c>
      <c r="AO953" s="0" t="n">
        <v>1</v>
      </c>
      <c r="AP953" s="0" t="s">
        <v>24532</v>
      </c>
      <c r="AQ953" s="0" t="s">
        <v>24533</v>
      </c>
      <c r="AR953" s="0" t="n">
        <f aca="false">TRUE()</f>
        <v>1</v>
      </c>
      <c r="AS953" s="0" t="n">
        <f aca="false">FALSE()</f>
        <v>0</v>
      </c>
      <c r="AT953" s="0" t="n">
        <f aca="false">FALSE()</f>
        <v>0</v>
      </c>
      <c r="AU953" s="0" t="n">
        <f aca="false">FALSE()</f>
        <v>0</v>
      </c>
      <c r="AV953" s="0" t="n">
        <f aca="false">FALSE()</f>
        <v>0</v>
      </c>
      <c r="AW953" s="0" t="n">
        <f aca="false">TRUE()</f>
        <v>1</v>
      </c>
      <c r="AX953" s="380" t="n">
        <v>44966.6152777778</v>
      </c>
      <c r="AY953" s="380" t="n">
        <v>44966.4166666667</v>
      </c>
      <c r="AZ953" s="0" t="n">
        <v>2</v>
      </c>
      <c r="BA953" s="0" t="s">
        <v>5959</v>
      </c>
      <c r="BB953" s="0" t="n">
        <v>0</v>
      </c>
      <c r="BC953" s="380" t="n">
        <v>25569.125</v>
      </c>
      <c r="BD953" s="0" t="s">
        <v>2170</v>
      </c>
      <c r="BE953" s="0" t="s">
        <v>2170</v>
      </c>
      <c r="BF953" s="0" t="s">
        <v>604</v>
      </c>
    </row>
    <row r="954" customFormat="false" ht="15" hidden="false" customHeight="false" outlineLevel="0" collapsed="false">
      <c r="A954" s="0" t="s">
        <v>24534</v>
      </c>
      <c r="B954" s="0" t="s">
        <v>24535</v>
      </c>
      <c r="C954" s="0" t="s">
        <v>24534</v>
      </c>
      <c r="D954" s="0" t="s">
        <v>2133</v>
      </c>
      <c r="E954" s="0" t="s">
        <v>24534</v>
      </c>
      <c r="F954" s="0" t="n">
        <v>1</v>
      </c>
      <c r="G954" s="0" t="s">
        <v>434</v>
      </c>
      <c r="H954" s="0" t="s">
        <v>2170</v>
      </c>
      <c r="I954" s="0" t="s">
        <v>2170</v>
      </c>
      <c r="J954" s="0" t="s">
        <v>2170</v>
      </c>
      <c r="K954" s="0" t="s">
        <v>2170</v>
      </c>
      <c r="L954" s="0" t="s">
        <v>2170</v>
      </c>
      <c r="M954" s="0" t="s">
        <v>2170</v>
      </c>
      <c r="N954" s="0" t="n">
        <f aca="false">FALSE()</f>
        <v>0</v>
      </c>
      <c r="O954" s="0" t="s">
        <v>24536</v>
      </c>
      <c r="P954" s="0" t="s">
        <v>17838</v>
      </c>
      <c r="Q954" s="0" t="n">
        <v>2</v>
      </c>
      <c r="R954" s="380" t="n">
        <v>47695.125</v>
      </c>
      <c r="S954" s="223" t="n">
        <v>1000</v>
      </c>
      <c r="T954" s="0" t="s">
        <v>2132</v>
      </c>
      <c r="U954" s="380" t="n">
        <v>44036.125</v>
      </c>
      <c r="V954" s="380" t="n">
        <v>44043.125</v>
      </c>
      <c r="W954" s="0" t="s">
        <v>2170</v>
      </c>
      <c r="X954" s="0" t="s">
        <v>24537</v>
      </c>
      <c r="Y954" s="0" t="s">
        <v>601</v>
      </c>
      <c r="Z954" s="0" t="s">
        <v>2602</v>
      </c>
      <c r="AA954" s="0" t="s">
        <v>610</v>
      </c>
      <c r="AB954" s="0" t="s">
        <v>17781</v>
      </c>
      <c r="AC954" s="0" t="n">
        <v>10630210</v>
      </c>
      <c r="AD954" s="0" t="n">
        <v>10000000</v>
      </c>
      <c r="AE954" s="0" t="n">
        <v>5</v>
      </c>
      <c r="AF954" s="0" t="n">
        <f aca="false">FALSE()</f>
        <v>0</v>
      </c>
      <c r="AG954" s="0" t="n">
        <f aca="false">TRUE()</f>
        <v>1</v>
      </c>
      <c r="AH954" s="0" t="n">
        <f aca="false">TRUE()</f>
        <v>1</v>
      </c>
      <c r="AI954" s="0" t="n">
        <f aca="false">FALSE()</f>
        <v>0</v>
      </c>
      <c r="AJ954" s="0" t="n">
        <f aca="false">FALSE()</f>
        <v>0</v>
      </c>
      <c r="AK954" s="0" t="n">
        <f aca="false">FALSE()</f>
        <v>0</v>
      </c>
      <c r="AL954" s="0" t="s">
        <v>2129</v>
      </c>
      <c r="AM954" s="0" t="n">
        <f aca="false">TRUE()</f>
        <v>1</v>
      </c>
      <c r="AN954" s="0" t="s">
        <v>24538</v>
      </c>
      <c r="AO954" s="0" t="n">
        <v>1</v>
      </c>
      <c r="AP954" s="0" t="s">
        <v>24539</v>
      </c>
      <c r="AQ954" s="0" t="s">
        <v>24540</v>
      </c>
      <c r="AR954" s="0" t="n">
        <f aca="false">TRUE()</f>
        <v>1</v>
      </c>
      <c r="AS954" s="0" t="n">
        <f aca="false">FALSE()</f>
        <v>0</v>
      </c>
      <c r="AT954" s="0" t="n">
        <f aca="false">FALSE()</f>
        <v>0</v>
      </c>
      <c r="AU954" s="0" t="n">
        <f aca="false">FALSE()</f>
        <v>0</v>
      </c>
      <c r="AV954" s="0" t="n">
        <f aca="false">FALSE()</f>
        <v>0</v>
      </c>
      <c r="AW954" s="0" t="n">
        <f aca="false">TRUE()</f>
        <v>1</v>
      </c>
      <c r="AX954" s="380" t="n">
        <v>44043.6194444444</v>
      </c>
      <c r="AY954" s="380" t="n">
        <v>44043.4166666667</v>
      </c>
      <c r="AZ954" s="0" t="n">
        <v>1</v>
      </c>
      <c r="BA954" s="0" t="s">
        <v>8293</v>
      </c>
      <c r="BB954" s="0" t="n">
        <v>0</v>
      </c>
      <c r="BC954" s="380" t="n">
        <v>25569.125</v>
      </c>
      <c r="BD954" s="0" t="s">
        <v>2170</v>
      </c>
      <c r="BE954" s="0" t="s">
        <v>2170</v>
      </c>
      <c r="BF954" s="0" t="s">
        <v>2118</v>
      </c>
    </row>
    <row r="955" customFormat="false" ht="15" hidden="false" customHeight="false" outlineLevel="0" collapsed="false">
      <c r="A955" s="0" t="s">
        <v>24541</v>
      </c>
      <c r="B955" s="0" t="s">
        <v>24542</v>
      </c>
      <c r="C955" s="0" t="s">
        <v>24541</v>
      </c>
      <c r="D955" s="0" t="s">
        <v>2133</v>
      </c>
      <c r="E955" s="0" t="s">
        <v>24541</v>
      </c>
      <c r="F955" s="0" t="n">
        <v>1</v>
      </c>
      <c r="G955" s="0" t="s">
        <v>434</v>
      </c>
      <c r="H955" s="0" t="s">
        <v>2170</v>
      </c>
      <c r="I955" s="0" t="s">
        <v>2170</v>
      </c>
      <c r="J955" s="0" t="s">
        <v>2170</v>
      </c>
      <c r="K955" s="0" t="s">
        <v>2170</v>
      </c>
      <c r="L955" s="0" t="s">
        <v>2170</v>
      </c>
      <c r="M955" s="0" t="s">
        <v>2170</v>
      </c>
      <c r="N955" s="0" t="n">
        <f aca="false">FALSE()</f>
        <v>0</v>
      </c>
      <c r="O955" s="0" t="s">
        <v>24543</v>
      </c>
      <c r="P955" s="0" t="s">
        <v>17780</v>
      </c>
      <c r="Q955" s="0" t="n">
        <v>2</v>
      </c>
      <c r="R955" s="380" t="n">
        <v>46773.125</v>
      </c>
      <c r="S955" s="223" t="n">
        <v>1000</v>
      </c>
      <c r="T955" s="0" t="s">
        <v>2132</v>
      </c>
      <c r="U955" s="380" t="n">
        <v>43131.125</v>
      </c>
      <c r="V955" s="380" t="n">
        <v>43133.125</v>
      </c>
      <c r="W955" s="0" t="s">
        <v>2132</v>
      </c>
      <c r="X955" s="0" t="s">
        <v>24544</v>
      </c>
      <c r="Y955" s="0" t="s">
        <v>601</v>
      </c>
      <c r="Z955" s="0" t="s">
        <v>2602</v>
      </c>
      <c r="AA955" s="0" t="s">
        <v>610</v>
      </c>
      <c r="AB955" s="0" t="s">
        <v>17848</v>
      </c>
      <c r="AC955" s="0" t="n">
        <v>10000000</v>
      </c>
      <c r="AD955" s="0" t="n">
        <v>10000000</v>
      </c>
      <c r="AE955" s="0" t="n">
        <v>5</v>
      </c>
      <c r="AF955" s="0" t="n">
        <f aca="false">FALSE()</f>
        <v>0</v>
      </c>
      <c r="AG955" s="0" t="n">
        <f aca="false">TRUE()</f>
        <v>1</v>
      </c>
      <c r="AH955" s="0" t="n">
        <f aca="false">TRUE()</f>
        <v>1</v>
      </c>
      <c r="AI955" s="0" t="n">
        <f aca="false">FALSE()</f>
        <v>0</v>
      </c>
      <c r="AJ955" s="0" t="n">
        <f aca="false">FALSE()</f>
        <v>0</v>
      </c>
      <c r="AK955" s="0" t="n">
        <f aca="false">FALSE()</f>
        <v>0</v>
      </c>
      <c r="AL955" s="0" t="s">
        <v>2129</v>
      </c>
      <c r="AM955" s="0" t="n">
        <f aca="false">TRUE()</f>
        <v>1</v>
      </c>
      <c r="AN955" s="0" t="s">
        <v>24545</v>
      </c>
      <c r="AO955" s="0" t="n">
        <v>1</v>
      </c>
      <c r="AP955" s="0" t="s">
        <v>24546</v>
      </c>
      <c r="AQ955" s="0" t="s">
        <v>24547</v>
      </c>
      <c r="AR955" s="0" t="n">
        <f aca="false">TRUE()</f>
        <v>1</v>
      </c>
      <c r="AS955" s="0" t="n">
        <f aca="false">FALSE()</f>
        <v>0</v>
      </c>
      <c r="AT955" s="0" t="n">
        <f aca="false">FALSE()</f>
        <v>0</v>
      </c>
      <c r="AU955" s="0" t="n">
        <f aca="false">FALSE()</f>
        <v>0</v>
      </c>
      <c r="AV955" s="0" t="n">
        <f aca="false">FALSE()</f>
        <v>0</v>
      </c>
      <c r="AW955" s="0" t="n">
        <f aca="false">TRUE()</f>
        <v>1</v>
      </c>
      <c r="AX955" s="380" t="n">
        <v>43166.9194444444</v>
      </c>
      <c r="AY955" s="380" t="n">
        <v>43133.125</v>
      </c>
      <c r="AZ955" s="0" t="n">
        <v>1</v>
      </c>
      <c r="BA955" s="0" t="s">
        <v>9409</v>
      </c>
      <c r="BB955" s="0" t="n">
        <v>0</v>
      </c>
      <c r="BC955" s="380" t="n">
        <v>46227.125</v>
      </c>
      <c r="BD955" s="0" t="s">
        <v>2170</v>
      </c>
      <c r="BE955" s="0" t="s">
        <v>2170</v>
      </c>
      <c r="BF955" s="0" t="s">
        <v>2118</v>
      </c>
    </row>
    <row r="956" customFormat="false" ht="15" hidden="false" customHeight="false" outlineLevel="0" collapsed="false">
      <c r="A956" s="0" t="s">
        <v>24548</v>
      </c>
      <c r="B956" s="0" t="s">
        <v>24549</v>
      </c>
      <c r="C956" s="0" t="s">
        <v>24548</v>
      </c>
      <c r="D956" s="0" t="s">
        <v>2133</v>
      </c>
      <c r="E956" s="0" t="s">
        <v>24548</v>
      </c>
      <c r="F956" s="0" t="n">
        <v>1</v>
      </c>
      <c r="G956" s="0" t="s">
        <v>434</v>
      </c>
      <c r="H956" s="0" t="s">
        <v>2596</v>
      </c>
      <c r="I956" s="0" t="s">
        <v>2596</v>
      </c>
      <c r="J956" s="0" t="s">
        <v>18093</v>
      </c>
      <c r="K956" s="0" t="s">
        <v>2170</v>
      </c>
      <c r="L956" s="0" t="s">
        <v>12506</v>
      </c>
      <c r="M956" s="0" t="s">
        <v>2170</v>
      </c>
      <c r="N956" s="0" t="n">
        <f aca="false">FALSE()</f>
        <v>0</v>
      </c>
      <c r="O956" s="0" t="s">
        <v>24550</v>
      </c>
      <c r="P956" s="0" t="s">
        <v>17780</v>
      </c>
      <c r="Q956" s="0" t="n">
        <v>12</v>
      </c>
      <c r="R956" s="380" t="n">
        <v>46477.125</v>
      </c>
      <c r="S956" s="223" t="n">
        <v>1000</v>
      </c>
      <c r="T956" s="0" t="s">
        <v>2132</v>
      </c>
      <c r="U956" s="380" t="n">
        <v>45749.125</v>
      </c>
      <c r="V956" s="380" t="n">
        <v>45757.125</v>
      </c>
      <c r="W956" s="0" t="s">
        <v>2132</v>
      </c>
      <c r="X956" s="0" t="s">
        <v>24551</v>
      </c>
      <c r="Y956" s="0" t="s">
        <v>601</v>
      </c>
      <c r="Z956" s="0" t="s">
        <v>2602</v>
      </c>
      <c r="AA956" s="0" t="s">
        <v>2115</v>
      </c>
      <c r="AB956" s="0" t="s">
        <v>17781</v>
      </c>
      <c r="AC956" s="0" t="n">
        <v>4300000</v>
      </c>
      <c r="AD956" s="0" t="n">
        <v>4300000</v>
      </c>
      <c r="AE956" s="0" t="n">
        <v>5</v>
      </c>
      <c r="AF956" s="0" t="n">
        <f aca="false">FALSE()</f>
        <v>0</v>
      </c>
      <c r="AG956" s="0" t="n">
        <f aca="false">TRUE()</f>
        <v>1</v>
      </c>
      <c r="AH956" s="0" t="n">
        <f aca="false">TRUE()</f>
        <v>1</v>
      </c>
      <c r="AI956" s="0" t="n">
        <f aca="false">FALSE()</f>
        <v>0</v>
      </c>
      <c r="AJ956" s="0" t="n">
        <f aca="false">FALSE()</f>
        <v>0</v>
      </c>
      <c r="AK956" s="0" t="n">
        <f aca="false">FALSE()</f>
        <v>0</v>
      </c>
      <c r="AL956" s="0" t="s">
        <v>2129</v>
      </c>
      <c r="AM956" s="0" t="n">
        <f aca="false">TRUE()</f>
        <v>1</v>
      </c>
      <c r="AN956" s="0" t="s">
        <v>24552</v>
      </c>
      <c r="AO956" s="0" t="n">
        <v>1</v>
      </c>
      <c r="AP956" s="0" t="s">
        <v>24553</v>
      </c>
      <c r="AQ956" s="0" t="s">
        <v>24554</v>
      </c>
      <c r="AR956" s="0" t="n">
        <f aca="false">TRUE()</f>
        <v>1</v>
      </c>
      <c r="AS956" s="0" t="n">
        <f aca="false">FALSE()</f>
        <v>0</v>
      </c>
      <c r="AT956" s="0" t="n">
        <f aca="false">FALSE()</f>
        <v>0</v>
      </c>
      <c r="AU956" s="0" t="n">
        <f aca="false">FALSE()</f>
        <v>0</v>
      </c>
      <c r="AV956" s="0" t="n">
        <f aca="false">FALSE()</f>
        <v>0</v>
      </c>
      <c r="AW956" s="0" t="n">
        <f aca="false">TRUE()</f>
        <v>1</v>
      </c>
      <c r="AX956" s="380" t="n">
        <v>45757.6145833333</v>
      </c>
      <c r="AY956" s="380" t="n">
        <v>45757.125</v>
      </c>
      <c r="AZ956" s="0" t="n">
        <v>2</v>
      </c>
      <c r="BA956" s="0" t="s">
        <v>5959</v>
      </c>
      <c r="BB956" s="0" t="n">
        <v>0</v>
      </c>
      <c r="BC956" s="380" t="n">
        <v>25569.125</v>
      </c>
      <c r="BD956" s="0" t="s">
        <v>18093</v>
      </c>
      <c r="BE956" s="0" t="s">
        <v>2170</v>
      </c>
      <c r="BF956" s="0" t="s">
        <v>604</v>
      </c>
    </row>
    <row r="957" customFormat="false" ht="15" hidden="false" customHeight="false" outlineLevel="0" collapsed="false">
      <c r="A957" s="0" t="s">
        <v>24555</v>
      </c>
      <c r="B957" s="0" t="s">
        <v>24556</v>
      </c>
      <c r="C957" s="0" t="s">
        <v>24555</v>
      </c>
      <c r="D957" s="0" t="s">
        <v>2133</v>
      </c>
      <c r="E957" s="0" t="s">
        <v>24555</v>
      </c>
      <c r="F957" s="0" t="n">
        <v>1</v>
      </c>
      <c r="G957" s="0" t="s">
        <v>434</v>
      </c>
      <c r="H957" s="0" t="s">
        <v>2170</v>
      </c>
      <c r="I957" s="0" t="s">
        <v>2170</v>
      </c>
      <c r="J957" s="0" t="s">
        <v>2170</v>
      </c>
      <c r="K957" s="0" t="s">
        <v>2170</v>
      </c>
      <c r="L957" s="0" t="s">
        <v>2170</v>
      </c>
      <c r="M957" s="0" t="s">
        <v>2170</v>
      </c>
      <c r="N957" s="0" t="n">
        <f aca="false">FALSE()</f>
        <v>0</v>
      </c>
      <c r="O957" s="0" t="s">
        <v>24557</v>
      </c>
      <c r="P957" s="0" t="s">
        <v>17780</v>
      </c>
      <c r="Q957" s="0" t="n">
        <v>2</v>
      </c>
      <c r="R957" s="380" t="n">
        <v>48019.125</v>
      </c>
      <c r="S957" s="223" t="n">
        <v>1000</v>
      </c>
      <c r="T957" s="0" t="s">
        <v>2132</v>
      </c>
      <c r="U957" s="380" t="n">
        <v>43822.125</v>
      </c>
      <c r="V957" s="380" t="n">
        <v>44379.125</v>
      </c>
      <c r="W957" s="0" t="s">
        <v>2132</v>
      </c>
      <c r="X957" s="0" t="s">
        <v>24558</v>
      </c>
      <c r="Y957" s="0" t="s">
        <v>601</v>
      </c>
      <c r="Z957" s="0" t="s">
        <v>2602</v>
      </c>
      <c r="AA957" s="0" t="s">
        <v>610</v>
      </c>
      <c r="AB957" s="0" t="s">
        <v>17781</v>
      </c>
      <c r="AC957" s="0" t="n">
        <v>7000000</v>
      </c>
      <c r="AD957" s="0" t="n">
        <v>7000000</v>
      </c>
      <c r="AE957" s="0" t="n">
        <v>5</v>
      </c>
      <c r="AF957" s="0" t="n">
        <f aca="false">FALSE()</f>
        <v>0</v>
      </c>
      <c r="AG957" s="0" t="n">
        <f aca="false">TRUE()</f>
        <v>1</v>
      </c>
      <c r="AH957" s="0" t="n">
        <f aca="false">TRUE()</f>
        <v>1</v>
      </c>
      <c r="AI957" s="0" t="n">
        <f aca="false">FALSE()</f>
        <v>0</v>
      </c>
      <c r="AJ957" s="0" t="n">
        <f aca="false">FALSE()</f>
        <v>0</v>
      </c>
      <c r="AK957" s="0" t="n">
        <f aca="false">FALSE()</f>
        <v>0</v>
      </c>
      <c r="AL957" s="0" t="s">
        <v>2129</v>
      </c>
      <c r="AM957" s="0" t="n">
        <f aca="false">TRUE()</f>
        <v>1</v>
      </c>
      <c r="AN957" s="0" t="s">
        <v>24559</v>
      </c>
      <c r="AO957" s="0" t="n">
        <v>1</v>
      </c>
      <c r="AP957" s="0" t="s">
        <v>24560</v>
      </c>
      <c r="AQ957" s="0" t="s">
        <v>24561</v>
      </c>
      <c r="AR957" s="0" t="n">
        <f aca="false">TRUE()</f>
        <v>1</v>
      </c>
      <c r="AS957" s="0" t="n">
        <f aca="false">FALSE()</f>
        <v>0</v>
      </c>
      <c r="AT957" s="0" t="n">
        <f aca="false">FALSE()</f>
        <v>0</v>
      </c>
      <c r="AU957" s="0" t="n">
        <f aca="false">FALSE()</f>
        <v>0</v>
      </c>
      <c r="AV957" s="0" t="n">
        <f aca="false">FALSE()</f>
        <v>0</v>
      </c>
      <c r="AW957" s="0" t="n">
        <f aca="false">TRUE()</f>
        <v>1</v>
      </c>
      <c r="AX957" s="380" t="n">
        <v>44379.59375</v>
      </c>
      <c r="AY957" s="380" t="n">
        <v>44379.4166666667</v>
      </c>
      <c r="AZ957" s="0" t="n">
        <v>2</v>
      </c>
      <c r="BA957" s="0" t="s">
        <v>17884</v>
      </c>
      <c r="BB957" s="0" t="n">
        <v>0</v>
      </c>
      <c r="BC957" s="380" t="n">
        <v>46563.125</v>
      </c>
      <c r="BD957" s="0" t="s">
        <v>2170</v>
      </c>
      <c r="BE957" s="0" t="s">
        <v>2170</v>
      </c>
      <c r="BF957" s="0" t="s">
        <v>2118</v>
      </c>
    </row>
    <row r="958" customFormat="false" ht="15" hidden="false" customHeight="false" outlineLevel="0" collapsed="false">
      <c r="A958" s="0" t="s">
        <v>24562</v>
      </c>
      <c r="B958" s="0" t="s">
        <v>24563</v>
      </c>
      <c r="C958" s="0" t="s">
        <v>24562</v>
      </c>
      <c r="D958" s="0" t="s">
        <v>2133</v>
      </c>
      <c r="E958" s="0" t="s">
        <v>24562</v>
      </c>
      <c r="F958" s="0" t="n">
        <v>1</v>
      </c>
      <c r="G958" s="0" t="s">
        <v>434</v>
      </c>
      <c r="H958" s="0" t="s">
        <v>2596</v>
      </c>
      <c r="I958" s="0" t="s">
        <v>2596</v>
      </c>
      <c r="J958" s="0" t="s">
        <v>12506</v>
      </c>
      <c r="K958" s="0" t="s">
        <v>2170</v>
      </c>
      <c r="L958" s="0" t="s">
        <v>12506</v>
      </c>
      <c r="M958" s="0" t="s">
        <v>2170</v>
      </c>
      <c r="N958" s="0" t="n">
        <f aca="false">FALSE()</f>
        <v>0</v>
      </c>
      <c r="O958" s="0" t="s">
        <v>24564</v>
      </c>
      <c r="P958" s="0" t="s">
        <v>17838</v>
      </c>
      <c r="Q958" s="0" t="n">
        <v>2</v>
      </c>
      <c r="R958" s="380" t="n">
        <v>47012.125</v>
      </c>
      <c r="S958" s="223" t="n">
        <v>1000</v>
      </c>
      <c r="T958" s="0" t="s">
        <v>2132</v>
      </c>
      <c r="U958" s="380" t="n">
        <v>45106.125</v>
      </c>
      <c r="V958" s="380" t="n">
        <v>45110.125</v>
      </c>
      <c r="W958" s="0" t="s">
        <v>2132</v>
      </c>
      <c r="X958" s="0" t="s">
        <v>24565</v>
      </c>
      <c r="Y958" s="0" t="s">
        <v>601</v>
      </c>
      <c r="Z958" s="0" t="s">
        <v>2602</v>
      </c>
      <c r="AA958" s="0" t="s">
        <v>2114</v>
      </c>
      <c r="AB958" s="0" t="s">
        <v>17781</v>
      </c>
      <c r="AC958" s="0" t="n">
        <v>383470</v>
      </c>
      <c r="AD958" s="0" t="n">
        <v>500000</v>
      </c>
      <c r="AE958" s="0" t="n">
        <v>5</v>
      </c>
      <c r="AF958" s="0" t="n">
        <f aca="false">FALSE()</f>
        <v>0</v>
      </c>
      <c r="AG958" s="0" t="n">
        <f aca="false">TRUE()</f>
        <v>1</v>
      </c>
      <c r="AH958" s="0" t="n">
        <f aca="false">TRUE()</f>
        <v>1</v>
      </c>
      <c r="AI958" s="0" t="n">
        <f aca="false">FALSE()</f>
        <v>0</v>
      </c>
      <c r="AJ958" s="0" t="n">
        <f aca="false">FALSE()</f>
        <v>0</v>
      </c>
      <c r="AK958" s="0" t="n">
        <f aca="false">FALSE()</f>
        <v>0</v>
      </c>
      <c r="AL958" s="0" t="s">
        <v>3129</v>
      </c>
      <c r="AM958" s="0" t="n">
        <f aca="false">TRUE()</f>
        <v>1</v>
      </c>
      <c r="AN958" s="0" t="s">
        <v>24566</v>
      </c>
      <c r="AO958" s="0" t="n">
        <v>1</v>
      </c>
      <c r="AP958" s="0" t="s">
        <v>24567</v>
      </c>
      <c r="AQ958" s="0" t="s">
        <v>24568</v>
      </c>
      <c r="AR958" s="0" t="n">
        <f aca="false">TRUE()</f>
        <v>1</v>
      </c>
      <c r="AS958" s="0" t="n">
        <f aca="false">FALSE()</f>
        <v>0</v>
      </c>
      <c r="AT958" s="0" t="n">
        <f aca="false">FALSE()</f>
        <v>0</v>
      </c>
      <c r="AU958" s="0" t="n">
        <f aca="false">FALSE()</f>
        <v>0</v>
      </c>
      <c r="AV958" s="0" t="n">
        <f aca="false">FALSE()</f>
        <v>0</v>
      </c>
      <c r="AW958" s="0" t="n">
        <f aca="false">TRUE()</f>
        <v>1</v>
      </c>
      <c r="AX958" s="380" t="n">
        <v>45124.5145833333</v>
      </c>
      <c r="AY958" s="380" t="n">
        <v>45124.4166666667</v>
      </c>
      <c r="AZ958" s="0" t="n">
        <v>1</v>
      </c>
      <c r="BA958" s="0" t="s">
        <v>10738</v>
      </c>
      <c r="BB958" s="0" t="n">
        <v>1</v>
      </c>
      <c r="BC958" s="380" t="n">
        <v>46920.125</v>
      </c>
      <c r="BD958" s="0" t="s">
        <v>12506</v>
      </c>
      <c r="BE958" s="0" t="s">
        <v>2170</v>
      </c>
      <c r="BF958" s="0" t="s">
        <v>2118</v>
      </c>
    </row>
    <row r="959" customFormat="false" ht="15" hidden="false" customHeight="false" outlineLevel="0" collapsed="false">
      <c r="A959" s="0" t="s">
        <v>24569</v>
      </c>
      <c r="B959" s="0" t="s">
        <v>24570</v>
      </c>
      <c r="C959" s="0" t="s">
        <v>24569</v>
      </c>
      <c r="D959" s="0" t="s">
        <v>2133</v>
      </c>
      <c r="E959" s="0" t="s">
        <v>24569</v>
      </c>
      <c r="F959" s="0" t="n">
        <v>1</v>
      </c>
      <c r="G959" s="0" t="s">
        <v>434</v>
      </c>
      <c r="H959" s="0" t="s">
        <v>2170</v>
      </c>
      <c r="I959" s="0" t="s">
        <v>2170</v>
      </c>
      <c r="J959" s="0" t="s">
        <v>2170</v>
      </c>
      <c r="K959" s="0" t="s">
        <v>2170</v>
      </c>
      <c r="L959" s="0" t="s">
        <v>2170</v>
      </c>
      <c r="M959" s="0" t="s">
        <v>2170</v>
      </c>
      <c r="N959" s="0" t="n">
        <f aca="false">FALSE()</f>
        <v>0</v>
      </c>
      <c r="O959" s="0" t="s">
        <v>24571</v>
      </c>
      <c r="P959" s="0" t="s">
        <v>17780</v>
      </c>
      <c r="Q959" s="0" t="n">
        <v>4</v>
      </c>
      <c r="R959" s="380" t="n">
        <v>46952.125</v>
      </c>
      <c r="S959" s="223" t="n">
        <v>1000</v>
      </c>
      <c r="T959" s="0" t="s">
        <v>2132</v>
      </c>
      <c r="U959" s="380" t="n">
        <v>45068.125</v>
      </c>
      <c r="V959" s="380" t="n">
        <v>45132.125</v>
      </c>
      <c r="W959" s="0" t="s">
        <v>2132</v>
      </c>
      <c r="X959" s="0" t="s">
        <v>2170</v>
      </c>
      <c r="Y959" s="0" t="s">
        <v>601</v>
      </c>
      <c r="Z959" s="0" t="s">
        <v>2602</v>
      </c>
      <c r="AA959" s="0" t="s">
        <v>610</v>
      </c>
      <c r="AB959" s="0" t="s">
        <v>17781</v>
      </c>
      <c r="AC959" s="0" t="n">
        <v>5000000</v>
      </c>
      <c r="AD959" s="0" t="n">
        <v>5000000</v>
      </c>
      <c r="AE959" s="0" t="n">
        <v>5</v>
      </c>
      <c r="AF959" s="0" t="n">
        <f aca="false">FALSE()</f>
        <v>0</v>
      </c>
      <c r="AG959" s="0" t="n">
        <f aca="false">TRUE()</f>
        <v>1</v>
      </c>
      <c r="AH959" s="0" t="n">
        <f aca="false">TRUE()</f>
        <v>1</v>
      </c>
      <c r="AI959" s="0" t="n">
        <f aca="false">FALSE()</f>
        <v>0</v>
      </c>
      <c r="AJ959" s="0" t="n">
        <f aca="false">FALSE()</f>
        <v>0</v>
      </c>
      <c r="AK959" s="0" t="n">
        <f aca="false">FALSE()</f>
        <v>0</v>
      </c>
      <c r="AL959" s="0" t="s">
        <v>2129</v>
      </c>
      <c r="AM959" s="0" t="n">
        <f aca="false">TRUE()</f>
        <v>1</v>
      </c>
      <c r="AN959" s="0" t="s">
        <v>24572</v>
      </c>
      <c r="AO959" s="0" t="n">
        <v>1</v>
      </c>
      <c r="AP959" s="0" t="s">
        <v>24573</v>
      </c>
      <c r="AQ959" s="0" t="s">
        <v>24574</v>
      </c>
      <c r="AR959" s="0" t="n">
        <f aca="false">TRUE()</f>
        <v>1</v>
      </c>
      <c r="AS959" s="0" t="n">
        <f aca="false">FALSE()</f>
        <v>0</v>
      </c>
      <c r="AT959" s="0" t="n">
        <f aca="false">FALSE()</f>
        <v>0</v>
      </c>
      <c r="AU959" s="0" t="n">
        <f aca="false">FALSE()</f>
        <v>0</v>
      </c>
      <c r="AV959" s="0" t="n">
        <f aca="false">FALSE()</f>
        <v>0</v>
      </c>
      <c r="AW959" s="0" t="n">
        <f aca="false">FALSE()</f>
        <v>0</v>
      </c>
      <c r="AX959" s="380" t="n">
        <v>45132.6673611111</v>
      </c>
      <c r="AY959" s="380" t="n">
        <v>45132.4166666667</v>
      </c>
      <c r="AZ959" s="0" t="n">
        <v>1</v>
      </c>
      <c r="BA959" s="0" t="s">
        <v>24575</v>
      </c>
      <c r="BB959" s="0" t="n">
        <v>0</v>
      </c>
      <c r="BC959" s="380" t="n">
        <v>46406.125</v>
      </c>
      <c r="BD959" s="0" t="s">
        <v>2170</v>
      </c>
      <c r="BE959" s="0" t="s">
        <v>2170</v>
      </c>
      <c r="BF959" s="0" t="s">
        <v>2118</v>
      </c>
    </row>
    <row r="960" customFormat="false" ht="15" hidden="false" customHeight="false" outlineLevel="0" collapsed="false">
      <c r="A960" s="0" t="s">
        <v>24576</v>
      </c>
      <c r="B960" s="0" t="s">
        <v>24577</v>
      </c>
      <c r="C960" s="0" t="s">
        <v>24576</v>
      </c>
      <c r="D960" s="0" t="s">
        <v>2133</v>
      </c>
      <c r="E960" s="0" t="s">
        <v>24576</v>
      </c>
      <c r="F960" s="0" t="n">
        <v>1</v>
      </c>
      <c r="G960" s="0" t="s">
        <v>434</v>
      </c>
      <c r="H960" s="0" t="s">
        <v>2170</v>
      </c>
      <c r="I960" s="0" t="s">
        <v>2170</v>
      </c>
      <c r="J960" s="0" t="s">
        <v>2170</v>
      </c>
      <c r="K960" s="0" t="s">
        <v>2170</v>
      </c>
      <c r="L960" s="0" t="s">
        <v>2170</v>
      </c>
      <c r="M960" s="0" t="s">
        <v>2170</v>
      </c>
      <c r="N960" s="0" t="n">
        <f aca="false">FALSE()</f>
        <v>0</v>
      </c>
      <c r="O960" s="0" t="s">
        <v>24578</v>
      </c>
      <c r="P960" s="0" t="s">
        <v>17780</v>
      </c>
      <c r="Q960" s="0" t="n">
        <v>2</v>
      </c>
      <c r="R960" s="380" t="n">
        <v>48166.125</v>
      </c>
      <c r="S960" s="223" t="n">
        <v>10000000</v>
      </c>
      <c r="T960" s="0" t="s">
        <v>20636</v>
      </c>
      <c r="U960" s="380" t="n">
        <v>44347.125</v>
      </c>
      <c r="V960" s="380" t="n">
        <v>44466.125</v>
      </c>
      <c r="W960" s="0" t="s">
        <v>20636</v>
      </c>
      <c r="X960" s="0" t="s">
        <v>24579</v>
      </c>
      <c r="Y960" s="0" t="s">
        <v>601</v>
      </c>
      <c r="Z960" s="0" t="s">
        <v>2602</v>
      </c>
      <c r="AA960" s="0" t="s">
        <v>610</v>
      </c>
      <c r="AB960" s="0" t="s">
        <v>17781</v>
      </c>
      <c r="AC960" s="0" t="n">
        <v>761</v>
      </c>
      <c r="AD960" s="0" t="n">
        <v>5000</v>
      </c>
      <c r="AE960" s="0" t="n">
        <v>5</v>
      </c>
      <c r="AF960" s="0" t="n">
        <f aca="false">FALSE()</f>
        <v>0</v>
      </c>
      <c r="AG960" s="0" t="n">
        <f aca="false">TRUE()</f>
        <v>1</v>
      </c>
      <c r="AH960" s="0" t="n">
        <f aca="false">TRUE()</f>
        <v>1</v>
      </c>
      <c r="AI960" s="0" t="n">
        <f aca="false">FALSE()</f>
        <v>0</v>
      </c>
      <c r="AJ960" s="0" t="n">
        <f aca="false">FALSE()</f>
        <v>0</v>
      </c>
      <c r="AK960" s="0" t="n">
        <f aca="false">FALSE()</f>
        <v>0</v>
      </c>
      <c r="AL960" s="0" t="s">
        <v>2129</v>
      </c>
      <c r="AM960" s="0" t="n">
        <f aca="false">TRUE()</f>
        <v>1</v>
      </c>
      <c r="AN960" s="0" t="s">
        <v>24580</v>
      </c>
      <c r="AO960" s="0" t="n">
        <v>1</v>
      </c>
      <c r="AP960" s="0" t="s">
        <v>24581</v>
      </c>
      <c r="AQ960" s="0" t="s">
        <v>24582</v>
      </c>
      <c r="AR960" s="0" t="n">
        <f aca="false">TRUE()</f>
        <v>1</v>
      </c>
      <c r="AS960" s="0" t="n">
        <f aca="false">TRUE()</f>
        <v>1</v>
      </c>
      <c r="AT960" s="0" t="n">
        <f aca="false">FALSE()</f>
        <v>0</v>
      </c>
      <c r="AU960" s="0" t="n">
        <f aca="false">FALSE()</f>
        <v>0</v>
      </c>
      <c r="AV960" s="0" t="n">
        <f aca="false">TRUE()</f>
        <v>1</v>
      </c>
      <c r="AW960" s="0" t="n">
        <f aca="false">TRUE()</f>
        <v>1</v>
      </c>
      <c r="AX960" s="380" t="n">
        <v>44777.5861111111</v>
      </c>
      <c r="AY960" s="380" t="n">
        <v>44777.4166666667</v>
      </c>
      <c r="AZ960" s="0" t="n">
        <v>2</v>
      </c>
      <c r="BA960" s="0" t="s">
        <v>7388</v>
      </c>
      <c r="BB960" s="0" t="n">
        <v>0</v>
      </c>
      <c r="BC960" s="380" t="n">
        <v>46346.125</v>
      </c>
      <c r="BD960" s="0" t="s">
        <v>2170</v>
      </c>
      <c r="BE960" s="0" t="s">
        <v>2170</v>
      </c>
      <c r="BF960" s="0" t="s">
        <v>2118</v>
      </c>
    </row>
    <row r="961" customFormat="false" ht="15" hidden="false" customHeight="false" outlineLevel="0" collapsed="false">
      <c r="A961" s="0" t="s">
        <v>24583</v>
      </c>
      <c r="B961" s="0" t="s">
        <v>24584</v>
      </c>
      <c r="C961" s="0" t="s">
        <v>24583</v>
      </c>
      <c r="D961" s="0" t="s">
        <v>2133</v>
      </c>
      <c r="E961" s="0" t="s">
        <v>24583</v>
      </c>
      <c r="F961" s="0" t="n">
        <v>1</v>
      </c>
      <c r="G961" s="0" t="s">
        <v>434</v>
      </c>
      <c r="H961" s="0" t="s">
        <v>2170</v>
      </c>
      <c r="I961" s="0" t="s">
        <v>2170</v>
      </c>
      <c r="J961" s="0" t="s">
        <v>2170</v>
      </c>
      <c r="K961" s="0" t="s">
        <v>2170</v>
      </c>
      <c r="L961" s="0" t="s">
        <v>2170</v>
      </c>
      <c r="M961" s="0" t="s">
        <v>2170</v>
      </c>
      <c r="N961" s="0" t="n">
        <f aca="false">FALSE()</f>
        <v>0</v>
      </c>
      <c r="O961" s="0" t="s">
        <v>24585</v>
      </c>
      <c r="P961" s="0" t="s">
        <v>17780</v>
      </c>
      <c r="Q961" s="0" t="n">
        <v>4</v>
      </c>
      <c r="R961" s="380" t="n">
        <v>46647.125</v>
      </c>
      <c r="S961" s="223" t="n">
        <v>1000</v>
      </c>
      <c r="T961" s="0" t="s">
        <v>2132</v>
      </c>
      <c r="U961" s="380" t="n">
        <v>45539.125</v>
      </c>
      <c r="V961" s="380" t="n">
        <v>45555.125</v>
      </c>
      <c r="W961" s="0" t="s">
        <v>2132</v>
      </c>
      <c r="X961" s="0" t="s">
        <v>24586</v>
      </c>
      <c r="Y961" s="0" t="s">
        <v>601</v>
      </c>
      <c r="Z961" s="0" t="s">
        <v>2602</v>
      </c>
      <c r="AA961" s="0" t="s">
        <v>610</v>
      </c>
      <c r="AB961" s="0" t="s">
        <v>17781</v>
      </c>
      <c r="AC961" s="0" t="n">
        <v>10000000</v>
      </c>
      <c r="AD961" s="0" t="n">
        <v>10000000</v>
      </c>
      <c r="AE961" s="0" t="n">
        <v>5</v>
      </c>
      <c r="AF961" s="0" t="n">
        <f aca="false">FALSE()</f>
        <v>0</v>
      </c>
      <c r="AG961" s="0" t="n">
        <f aca="false">TRUE()</f>
        <v>1</v>
      </c>
      <c r="AH961" s="0" t="n">
        <f aca="false">TRUE()</f>
        <v>1</v>
      </c>
      <c r="AI961" s="0" t="n">
        <f aca="false">TRUE()</f>
        <v>1</v>
      </c>
      <c r="AJ961" s="0" t="n">
        <f aca="false">FALSE()</f>
        <v>0</v>
      </c>
      <c r="AK961" s="0" t="n">
        <f aca="false">FALSE()</f>
        <v>0</v>
      </c>
      <c r="AL961" s="0" t="s">
        <v>2129</v>
      </c>
      <c r="AM961" s="0" t="n">
        <f aca="false">TRUE()</f>
        <v>1</v>
      </c>
      <c r="AN961" s="0" t="s">
        <v>24587</v>
      </c>
      <c r="AO961" s="0" t="n">
        <v>1</v>
      </c>
      <c r="AP961" s="0" t="s">
        <v>24588</v>
      </c>
      <c r="AQ961" s="0" t="s">
        <v>24589</v>
      </c>
      <c r="AR961" s="0" t="n">
        <f aca="false">TRUE()</f>
        <v>1</v>
      </c>
      <c r="AS961" s="0" t="n">
        <f aca="false">FALSE()</f>
        <v>0</v>
      </c>
      <c r="AT961" s="0" t="n">
        <f aca="false">FALSE()</f>
        <v>0</v>
      </c>
      <c r="AU961" s="0" t="n">
        <f aca="false">FALSE()</f>
        <v>0</v>
      </c>
      <c r="AV961" s="0" t="n">
        <f aca="false">FALSE()</f>
        <v>0</v>
      </c>
      <c r="AW961" s="0" t="n">
        <f aca="false">TRUE()</f>
        <v>1</v>
      </c>
      <c r="AX961" s="380" t="n">
        <v>45555.6319444445</v>
      </c>
      <c r="AY961" s="380" t="n">
        <v>45555.125</v>
      </c>
      <c r="AZ961" s="0" t="n">
        <v>1</v>
      </c>
      <c r="BA961" s="0" t="s">
        <v>19321</v>
      </c>
      <c r="BB961" s="0" t="n">
        <v>0</v>
      </c>
      <c r="BC961" s="380" t="n">
        <v>25569.125</v>
      </c>
      <c r="BD961" s="0" t="s">
        <v>2170</v>
      </c>
      <c r="BE961" s="0" t="s">
        <v>2170</v>
      </c>
      <c r="BF961" s="0" t="s">
        <v>17868</v>
      </c>
    </row>
    <row r="962" customFormat="false" ht="15" hidden="false" customHeight="false" outlineLevel="0" collapsed="false">
      <c r="A962" s="0" t="s">
        <v>24590</v>
      </c>
      <c r="B962" s="0" t="s">
        <v>24591</v>
      </c>
      <c r="C962" s="0" t="s">
        <v>24590</v>
      </c>
      <c r="D962" s="0" t="s">
        <v>2133</v>
      </c>
      <c r="E962" s="0" t="s">
        <v>24590</v>
      </c>
      <c r="F962" s="0" t="n">
        <v>1</v>
      </c>
      <c r="G962" s="0" t="s">
        <v>434</v>
      </c>
      <c r="H962" s="0" t="s">
        <v>2170</v>
      </c>
      <c r="I962" s="0" t="s">
        <v>2170</v>
      </c>
      <c r="J962" s="0" t="s">
        <v>2170</v>
      </c>
      <c r="K962" s="0" t="s">
        <v>2170</v>
      </c>
      <c r="L962" s="0" t="s">
        <v>2170</v>
      </c>
      <c r="M962" s="0" t="s">
        <v>2170</v>
      </c>
      <c r="N962" s="0" t="n">
        <f aca="false">FALSE()</f>
        <v>0</v>
      </c>
      <c r="O962" s="0" t="s">
        <v>24592</v>
      </c>
      <c r="P962" s="0" t="s">
        <v>17780</v>
      </c>
      <c r="Q962" s="0" t="n">
        <v>12</v>
      </c>
      <c r="R962" s="380" t="n">
        <v>46564.125</v>
      </c>
      <c r="S962" s="223" t="n">
        <v>700</v>
      </c>
      <c r="T962" s="0" t="s">
        <v>2132</v>
      </c>
      <c r="U962" s="380" t="n">
        <v>45478.125</v>
      </c>
      <c r="V962" s="380" t="n">
        <v>45484.125</v>
      </c>
      <c r="W962" s="0" t="s">
        <v>2132</v>
      </c>
      <c r="X962" s="0" t="s">
        <v>19833</v>
      </c>
      <c r="Y962" s="0" t="s">
        <v>601</v>
      </c>
      <c r="Z962" s="0" t="s">
        <v>2602</v>
      </c>
      <c r="AA962" s="0" t="s">
        <v>2365</v>
      </c>
      <c r="AB962" s="0" t="s">
        <v>17781</v>
      </c>
      <c r="AC962" s="0" t="n">
        <v>70000</v>
      </c>
      <c r="AD962" s="0" t="n">
        <v>70000</v>
      </c>
      <c r="AE962" s="0" t="n">
        <v>5</v>
      </c>
      <c r="AF962" s="0" t="n">
        <f aca="false">FALSE()</f>
        <v>0</v>
      </c>
      <c r="AG962" s="0" t="n">
        <f aca="false">TRUE()</f>
        <v>1</v>
      </c>
      <c r="AH962" s="0" t="n">
        <f aca="false">TRUE()</f>
        <v>1</v>
      </c>
      <c r="AI962" s="0" t="n">
        <f aca="false">FALSE()</f>
        <v>0</v>
      </c>
      <c r="AJ962" s="0" t="n">
        <f aca="false">FALSE()</f>
        <v>0</v>
      </c>
      <c r="AK962" s="0" t="n">
        <f aca="false">TRUE()</f>
        <v>1</v>
      </c>
      <c r="AL962" s="0" t="s">
        <v>2129</v>
      </c>
      <c r="AM962" s="0" t="n">
        <f aca="false">TRUE()</f>
        <v>1</v>
      </c>
      <c r="AN962" s="0" t="s">
        <v>24593</v>
      </c>
      <c r="AO962" s="0" t="n">
        <v>1</v>
      </c>
      <c r="AP962" s="0" t="s">
        <v>24594</v>
      </c>
      <c r="AQ962" s="0" t="s">
        <v>24595</v>
      </c>
      <c r="AR962" s="0" t="n">
        <f aca="false">TRUE()</f>
        <v>1</v>
      </c>
      <c r="AS962" s="0" t="n">
        <f aca="false">FALSE()</f>
        <v>0</v>
      </c>
      <c r="AT962" s="0" t="n">
        <f aca="false">FALSE()</f>
        <v>0</v>
      </c>
      <c r="AU962" s="0" t="n">
        <f aca="false">FALSE()</f>
        <v>0</v>
      </c>
      <c r="AV962" s="0" t="n">
        <f aca="false">FALSE()</f>
        <v>0</v>
      </c>
      <c r="AW962" s="0" t="n">
        <f aca="false">FALSE()</f>
        <v>0</v>
      </c>
      <c r="AX962" s="380" t="n">
        <v>45484.6875</v>
      </c>
      <c r="AY962" s="380" t="n">
        <v>45484.125</v>
      </c>
      <c r="AZ962" s="0" t="n">
        <v>3</v>
      </c>
      <c r="BA962" s="0" t="s">
        <v>24596</v>
      </c>
      <c r="BB962" s="0" t="n">
        <v>0</v>
      </c>
      <c r="BC962" s="380" t="n">
        <v>25569.125</v>
      </c>
      <c r="BD962" s="0" t="s">
        <v>2170</v>
      </c>
      <c r="BE962" s="0" t="s">
        <v>2170</v>
      </c>
      <c r="BF962" s="0" t="s">
        <v>604</v>
      </c>
    </row>
    <row r="963" customFormat="false" ht="15" hidden="false" customHeight="false" outlineLevel="0" collapsed="false">
      <c r="A963" s="0" t="s">
        <v>24597</v>
      </c>
      <c r="B963" s="0" t="s">
        <v>24598</v>
      </c>
      <c r="C963" s="0" t="s">
        <v>24597</v>
      </c>
      <c r="D963" s="0" t="s">
        <v>2133</v>
      </c>
      <c r="E963" s="0" t="s">
        <v>24597</v>
      </c>
      <c r="F963" s="0" t="n">
        <v>1</v>
      </c>
      <c r="G963" s="0" t="s">
        <v>434</v>
      </c>
      <c r="H963" s="0" t="s">
        <v>2170</v>
      </c>
      <c r="I963" s="0" t="s">
        <v>2170</v>
      </c>
      <c r="J963" s="0" t="s">
        <v>2170</v>
      </c>
      <c r="K963" s="0" t="s">
        <v>2170</v>
      </c>
      <c r="L963" s="0" t="s">
        <v>2170</v>
      </c>
      <c r="M963" s="0" t="s">
        <v>2170</v>
      </c>
      <c r="N963" s="0" t="n">
        <f aca="false">FALSE()</f>
        <v>0</v>
      </c>
      <c r="O963" s="0" t="s">
        <v>24599</v>
      </c>
      <c r="P963" s="0" t="s">
        <v>17780</v>
      </c>
      <c r="Q963" s="0" t="n">
        <v>4</v>
      </c>
      <c r="R963" s="380" t="n">
        <v>46100.125</v>
      </c>
      <c r="S963" s="223" t="n">
        <v>1000</v>
      </c>
      <c r="T963" s="0" t="s">
        <v>2132</v>
      </c>
      <c r="U963" s="380" t="n">
        <v>44998.125</v>
      </c>
      <c r="V963" s="380" t="n">
        <v>45008.125</v>
      </c>
      <c r="W963" s="0" t="s">
        <v>2132</v>
      </c>
      <c r="X963" s="0" t="s">
        <v>24600</v>
      </c>
      <c r="Y963" s="0" t="s">
        <v>601</v>
      </c>
      <c r="Z963" s="0" t="s">
        <v>2602</v>
      </c>
      <c r="AA963" s="0" t="s">
        <v>2574</v>
      </c>
      <c r="AB963" s="0" t="s">
        <v>17781</v>
      </c>
      <c r="AC963" s="0" t="n">
        <v>13000000</v>
      </c>
      <c r="AD963" s="0" t="n">
        <v>13000000</v>
      </c>
      <c r="AE963" s="0" t="n">
        <v>5</v>
      </c>
      <c r="AF963" s="0" t="n">
        <f aca="false">FALSE()</f>
        <v>0</v>
      </c>
      <c r="AG963" s="0" t="n">
        <f aca="false">TRUE()</f>
        <v>1</v>
      </c>
      <c r="AH963" s="0" t="n">
        <f aca="false">TRUE()</f>
        <v>1</v>
      </c>
      <c r="AI963" s="0" t="n">
        <f aca="false">FALSE()</f>
        <v>0</v>
      </c>
      <c r="AJ963" s="0" t="n">
        <f aca="false">FALSE()</f>
        <v>0</v>
      </c>
      <c r="AK963" s="0" t="n">
        <f aca="false">FALSE()</f>
        <v>0</v>
      </c>
      <c r="AL963" s="0" t="s">
        <v>2129</v>
      </c>
      <c r="AM963" s="0" t="n">
        <f aca="false">TRUE()</f>
        <v>1</v>
      </c>
      <c r="AN963" s="0" t="s">
        <v>24601</v>
      </c>
      <c r="AO963" s="0" t="n">
        <v>1</v>
      </c>
      <c r="AP963" s="0" t="s">
        <v>24602</v>
      </c>
      <c r="AQ963" s="0" t="s">
        <v>24603</v>
      </c>
      <c r="AR963" s="0" t="n">
        <f aca="false">TRUE()</f>
        <v>1</v>
      </c>
      <c r="AS963" s="0" t="n">
        <f aca="false">FALSE()</f>
        <v>0</v>
      </c>
      <c r="AT963" s="0" t="n">
        <f aca="false">FALSE()</f>
        <v>0</v>
      </c>
      <c r="AU963" s="0" t="n">
        <f aca="false">FALSE()</f>
        <v>0</v>
      </c>
      <c r="AV963" s="0" t="n">
        <f aca="false">FALSE()</f>
        <v>0</v>
      </c>
      <c r="AW963" s="0" t="n">
        <f aca="false">TRUE()</f>
        <v>1</v>
      </c>
      <c r="AX963" s="380" t="n">
        <v>45008.6902777778</v>
      </c>
      <c r="AY963" s="380" t="n">
        <v>45008.4166666667</v>
      </c>
      <c r="AZ963" s="0" t="n">
        <v>3</v>
      </c>
      <c r="BA963" s="0" t="s">
        <v>21106</v>
      </c>
      <c r="BB963" s="0" t="n">
        <v>0</v>
      </c>
      <c r="BC963" s="380" t="n">
        <v>25569.125</v>
      </c>
      <c r="BD963" s="0" t="s">
        <v>2170</v>
      </c>
      <c r="BE963" s="0" t="s">
        <v>2170</v>
      </c>
      <c r="BF963" s="0" t="s">
        <v>2118</v>
      </c>
    </row>
    <row r="964" customFormat="false" ht="15" hidden="false" customHeight="false" outlineLevel="0" collapsed="false">
      <c r="A964" s="0" t="s">
        <v>24604</v>
      </c>
      <c r="B964" s="0" t="s">
        <v>24605</v>
      </c>
      <c r="C964" s="0" t="s">
        <v>24604</v>
      </c>
      <c r="D964" s="0" t="s">
        <v>2133</v>
      </c>
      <c r="E964" s="0" t="s">
        <v>24604</v>
      </c>
      <c r="F964" s="0" t="n">
        <v>1</v>
      </c>
      <c r="G964" s="0" t="s">
        <v>434</v>
      </c>
      <c r="H964" s="0" t="s">
        <v>2170</v>
      </c>
      <c r="I964" s="0" t="s">
        <v>2170</v>
      </c>
      <c r="J964" s="0" t="s">
        <v>2170</v>
      </c>
      <c r="K964" s="0" t="s">
        <v>2170</v>
      </c>
      <c r="L964" s="0" t="s">
        <v>2170</v>
      </c>
      <c r="M964" s="0" t="s">
        <v>2170</v>
      </c>
      <c r="N964" s="0" t="n">
        <f aca="false">FALSE()</f>
        <v>0</v>
      </c>
      <c r="O964" s="0" t="s">
        <v>24606</v>
      </c>
      <c r="P964" s="0" t="s">
        <v>17780</v>
      </c>
      <c r="Q964" s="0" t="n">
        <v>4</v>
      </c>
      <c r="R964" s="380" t="n">
        <v>46065.125</v>
      </c>
      <c r="S964" s="223" t="n">
        <v>750</v>
      </c>
      <c r="T964" s="0" t="s">
        <v>2132</v>
      </c>
      <c r="U964" s="380" t="n">
        <v>44403.125</v>
      </c>
      <c r="V964" s="380" t="n">
        <v>44427.125</v>
      </c>
      <c r="W964" s="0" t="s">
        <v>2132</v>
      </c>
      <c r="X964" s="0" t="s">
        <v>20924</v>
      </c>
      <c r="Y964" s="0" t="s">
        <v>601</v>
      </c>
      <c r="Z964" s="0" t="s">
        <v>2602</v>
      </c>
      <c r="AA964" s="0" t="s">
        <v>2365</v>
      </c>
      <c r="AB964" s="0" t="s">
        <v>17781</v>
      </c>
      <c r="AC964" s="0" t="n">
        <v>200000</v>
      </c>
      <c r="AD964" s="0" t="n">
        <v>200000</v>
      </c>
      <c r="AE964" s="0" t="n">
        <v>5</v>
      </c>
      <c r="AF964" s="0" t="n">
        <f aca="false">FALSE()</f>
        <v>0</v>
      </c>
      <c r="AG964" s="0" t="n">
        <f aca="false">TRUE()</f>
        <v>1</v>
      </c>
      <c r="AH964" s="0" t="n">
        <f aca="false">TRUE()</f>
        <v>1</v>
      </c>
      <c r="AI964" s="0" t="n">
        <f aca="false">FALSE()</f>
        <v>0</v>
      </c>
      <c r="AJ964" s="0" t="n">
        <f aca="false">FALSE()</f>
        <v>0</v>
      </c>
      <c r="AK964" s="0" t="n">
        <f aca="false">TRUE()</f>
        <v>1</v>
      </c>
      <c r="AL964" s="0" t="s">
        <v>2129</v>
      </c>
      <c r="AM964" s="0" t="n">
        <f aca="false">TRUE()</f>
        <v>1</v>
      </c>
      <c r="AN964" s="0" t="s">
        <v>24607</v>
      </c>
      <c r="AO964" s="0" t="n">
        <v>1</v>
      </c>
      <c r="AP964" s="0" t="s">
        <v>24608</v>
      </c>
      <c r="AQ964" s="0" t="s">
        <v>24609</v>
      </c>
      <c r="AR964" s="0" t="n">
        <f aca="false">TRUE()</f>
        <v>1</v>
      </c>
      <c r="AS964" s="0" t="n">
        <f aca="false">TRUE()</f>
        <v>1</v>
      </c>
      <c r="AT964" s="0" t="n">
        <f aca="false">FALSE()</f>
        <v>0</v>
      </c>
      <c r="AU964" s="0" t="n">
        <f aca="false">FALSE()</f>
        <v>0</v>
      </c>
      <c r="AV964" s="0" t="n">
        <f aca="false">FALSE()</f>
        <v>0</v>
      </c>
      <c r="AW964" s="0" t="n">
        <f aca="false">TRUE()</f>
        <v>1</v>
      </c>
      <c r="AX964" s="380" t="n">
        <v>44427.5916666667</v>
      </c>
      <c r="AY964" s="380" t="n">
        <v>44427.4166666667</v>
      </c>
      <c r="AZ964" s="0" t="n">
        <v>2</v>
      </c>
      <c r="BA964" s="0" t="s">
        <v>24610</v>
      </c>
      <c r="BB964" s="0" t="n">
        <v>0</v>
      </c>
      <c r="BC964" s="380" t="n">
        <v>25569.125</v>
      </c>
      <c r="BD964" s="0" t="s">
        <v>2170</v>
      </c>
      <c r="BE964" s="0" t="s">
        <v>2170</v>
      </c>
      <c r="BF964" s="0" t="s">
        <v>2118</v>
      </c>
    </row>
    <row r="965" customFormat="false" ht="15" hidden="false" customHeight="false" outlineLevel="0" collapsed="false">
      <c r="A965" s="0" t="s">
        <v>24611</v>
      </c>
      <c r="B965" s="0" t="s">
        <v>24612</v>
      </c>
      <c r="C965" s="0" t="s">
        <v>24611</v>
      </c>
      <c r="D965" s="0" t="s">
        <v>2133</v>
      </c>
      <c r="E965" s="0" t="s">
        <v>24611</v>
      </c>
      <c r="F965" s="0" t="n">
        <v>1</v>
      </c>
      <c r="G965" s="0" t="s">
        <v>434</v>
      </c>
      <c r="H965" s="0" t="s">
        <v>2596</v>
      </c>
      <c r="I965" s="0" t="s">
        <v>2596</v>
      </c>
      <c r="J965" s="0" t="s">
        <v>2599</v>
      </c>
      <c r="K965" s="0" t="s">
        <v>2170</v>
      </c>
      <c r="L965" s="0" t="s">
        <v>13583</v>
      </c>
      <c r="M965" s="0" t="s">
        <v>2170</v>
      </c>
      <c r="N965" s="0" t="n">
        <f aca="false">FALSE()</f>
        <v>0</v>
      </c>
      <c r="O965" s="0" t="s">
        <v>24613</v>
      </c>
      <c r="P965" s="0" t="s">
        <v>17838</v>
      </c>
      <c r="Q965" s="0" t="n">
        <v>4</v>
      </c>
      <c r="R965" s="380" t="n">
        <v>46896.125</v>
      </c>
      <c r="S965" s="223" t="n">
        <v>1000</v>
      </c>
      <c r="T965" s="0" t="s">
        <v>2132</v>
      </c>
      <c r="U965" s="380" t="n">
        <v>44103.125</v>
      </c>
      <c r="V965" s="380" t="n">
        <v>45076.125</v>
      </c>
      <c r="W965" s="0" t="s">
        <v>2132</v>
      </c>
      <c r="X965" s="0" t="s">
        <v>19841</v>
      </c>
      <c r="Y965" s="0" t="s">
        <v>601</v>
      </c>
      <c r="Z965" s="0" t="s">
        <v>2602</v>
      </c>
      <c r="AA965" s="0" t="s">
        <v>2574</v>
      </c>
      <c r="AB965" s="0" t="s">
        <v>17781</v>
      </c>
      <c r="AC965" s="0" t="n">
        <v>45000000</v>
      </c>
      <c r="AD965" s="0" t="n">
        <v>45000000</v>
      </c>
      <c r="AE965" s="0" t="n">
        <v>5</v>
      </c>
      <c r="AF965" s="0" t="n">
        <f aca="false">FALSE()</f>
        <v>0</v>
      </c>
      <c r="AG965" s="0" t="n">
        <f aca="false">TRUE()</f>
        <v>1</v>
      </c>
      <c r="AH965" s="0" t="n">
        <f aca="false">TRUE()</f>
        <v>1</v>
      </c>
      <c r="AI965" s="0" t="n">
        <f aca="false">FALSE()</f>
        <v>0</v>
      </c>
      <c r="AJ965" s="0" t="n">
        <f aca="false">FALSE()</f>
        <v>0</v>
      </c>
      <c r="AK965" s="0" t="n">
        <f aca="false">FALSE()</f>
        <v>0</v>
      </c>
      <c r="AL965" s="0" t="s">
        <v>2129</v>
      </c>
      <c r="AM965" s="0" t="n">
        <f aca="false">TRUE()</f>
        <v>1</v>
      </c>
      <c r="AN965" s="0" t="s">
        <v>24614</v>
      </c>
      <c r="AO965" s="0" t="n">
        <v>1</v>
      </c>
      <c r="AP965" s="0" t="s">
        <v>24615</v>
      </c>
      <c r="AQ965" s="0" t="s">
        <v>24616</v>
      </c>
      <c r="AR965" s="0" t="n">
        <f aca="false">TRUE()</f>
        <v>1</v>
      </c>
      <c r="AS965" s="0" t="n">
        <f aca="false">FALSE()</f>
        <v>0</v>
      </c>
      <c r="AT965" s="0" t="n">
        <f aca="false">FALSE()</f>
        <v>0</v>
      </c>
      <c r="AU965" s="0" t="n">
        <f aca="false">FALSE()</f>
        <v>0</v>
      </c>
      <c r="AV965" s="0" t="n">
        <f aca="false">FALSE()</f>
        <v>0</v>
      </c>
      <c r="AW965" s="0" t="n">
        <f aca="false">TRUE()</f>
        <v>1</v>
      </c>
      <c r="AX965" s="380" t="n">
        <v>45076.6180555556</v>
      </c>
      <c r="AY965" s="380" t="n">
        <v>45076.4166666667</v>
      </c>
      <c r="AZ965" s="0" t="n">
        <v>2</v>
      </c>
      <c r="BA965" s="0" t="s">
        <v>7878</v>
      </c>
      <c r="BB965" s="0" t="n">
        <v>0</v>
      </c>
      <c r="BC965" s="380" t="n">
        <v>46805.125</v>
      </c>
      <c r="BD965" s="0" t="s">
        <v>2599</v>
      </c>
      <c r="BE965" s="0" t="s">
        <v>2170</v>
      </c>
      <c r="BF965" s="0" t="s">
        <v>2118</v>
      </c>
    </row>
    <row r="966" customFormat="false" ht="15" hidden="false" customHeight="false" outlineLevel="0" collapsed="false">
      <c r="A966" s="0" t="s">
        <v>24617</v>
      </c>
      <c r="B966" s="0" t="s">
        <v>24618</v>
      </c>
      <c r="C966" s="0" t="s">
        <v>24617</v>
      </c>
      <c r="D966" s="0" t="s">
        <v>2133</v>
      </c>
      <c r="E966" s="0" t="s">
        <v>24617</v>
      </c>
      <c r="F966" s="0" t="n">
        <v>1</v>
      </c>
      <c r="G966" s="0" t="s">
        <v>434</v>
      </c>
      <c r="H966" s="0" t="s">
        <v>2170</v>
      </c>
      <c r="I966" s="0" t="s">
        <v>2170</v>
      </c>
      <c r="J966" s="0" t="s">
        <v>2170</v>
      </c>
      <c r="K966" s="0" t="s">
        <v>2170</v>
      </c>
      <c r="L966" s="0" t="s">
        <v>2170</v>
      </c>
      <c r="M966" s="0" t="s">
        <v>2170</v>
      </c>
      <c r="N966" s="0" t="n">
        <f aca="false">FALSE()</f>
        <v>0</v>
      </c>
      <c r="O966" s="0" t="s">
        <v>24619</v>
      </c>
      <c r="P966" s="0" t="s">
        <v>17780</v>
      </c>
      <c r="Q966" s="0" t="n">
        <v>2</v>
      </c>
      <c r="R966" s="380" t="n">
        <v>45976.125</v>
      </c>
      <c r="S966" s="223" t="n">
        <v>1000</v>
      </c>
      <c r="T966" s="0" t="s">
        <v>2132</v>
      </c>
      <c r="U966" s="380" t="n">
        <v>44532.125</v>
      </c>
      <c r="V966" s="380" t="n">
        <v>44852.125</v>
      </c>
      <c r="W966" s="0" t="s">
        <v>2132</v>
      </c>
      <c r="X966" s="0" t="s">
        <v>24620</v>
      </c>
      <c r="Y966" s="0" t="s">
        <v>601</v>
      </c>
      <c r="Z966" s="0" t="s">
        <v>2602</v>
      </c>
      <c r="AA966" s="0" t="s">
        <v>610</v>
      </c>
      <c r="AB966" s="0" t="s">
        <v>17781</v>
      </c>
      <c r="AC966" s="0" t="n">
        <v>15000000</v>
      </c>
      <c r="AD966" s="0" t="n">
        <v>15000000</v>
      </c>
      <c r="AE966" s="0" t="n">
        <v>5</v>
      </c>
      <c r="AF966" s="0" t="n">
        <f aca="false">FALSE()</f>
        <v>0</v>
      </c>
      <c r="AG966" s="0" t="n">
        <f aca="false">TRUE()</f>
        <v>1</v>
      </c>
      <c r="AH966" s="0" t="n">
        <f aca="false">TRUE()</f>
        <v>1</v>
      </c>
      <c r="AI966" s="0" t="n">
        <f aca="false">FALSE()</f>
        <v>0</v>
      </c>
      <c r="AJ966" s="0" t="n">
        <f aca="false">FALSE()</f>
        <v>0</v>
      </c>
      <c r="AK966" s="0" t="n">
        <f aca="false">FALSE()</f>
        <v>0</v>
      </c>
      <c r="AL966" s="0" t="s">
        <v>2129</v>
      </c>
      <c r="AM966" s="0" t="n">
        <f aca="false">TRUE()</f>
        <v>1</v>
      </c>
      <c r="AN966" s="0" t="s">
        <v>24621</v>
      </c>
      <c r="AO966" s="0" t="n">
        <v>1</v>
      </c>
      <c r="AP966" s="0" t="s">
        <v>24622</v>
      </c>
      <c r="AQ966" s="0" t="s">
        <v>24623</v>
      </c>
      <c r="AR966" s="0" t="n">
        <f aca="false">TRUE()</f>
        <v>1</v>
      </c>
      <c r="AS966" s="0" t="n">
        <f aca="false">FALSE()</f>
        <v>0</v>
      </c>
      <c r="AT966" s="0" t="n">
        <f aca="false">FALSE()</f>
        <v>0</v>
      </c>
      <c r="AU966" s="0" t="n">
        <f aca="false">FALSE()</f>
        <v>0</v>
      </c>
      <c r="AV966" s="0" t="n">
        <f aca="false">FALSE()</f>
        <v>0</v>
      </c>
      <c r="AW966" s="0" t="n">
        <f aca="false">TRUE()</f>
        <v>1</v>
      </c>
      <c r="AX966" s="380" t="n">
        <v>44852.7236111111</v>
      </c>
      <c r="AY966" s="380" t="n">
        <v>44852.4166666667</v>
      </c>
      <c r="AZ966" s="0" t="n">
        <v>1</v>
      </c>
      <c r="BA966" s="0" t="s">
        <v>20087</v>
      </c>
      <c r="BB966" s="0" t="n">
        <v>0</v>
      </c>
      <c r="BC966" s="380" t="n">
        <v>25569.125</v>
      </c>
      <c r="BD966" s="0" t="s">
        <v>2170</v>
      </c>
      <c r="BE966" s="0" t="s">
        <v>2170</v>
      </c>
      <c r="BF966" s="0" t="s">
        <v>2118</v>
      </c>
    </row>
    <row r="967" customFormat="false" ht="15" hidden="false" customHeight="false" outlineLevel="0" collapsed="false">
      <c r="A967" s="0" t="s">
        <v>24624</v>
      </c>
      <c r="B967" s="0" t="s">
        <v>24625</v>
      </c>
      <c r="C967" s="0" t="s">
        <v>24624</v>
      </c>
      <c r="D967" s="0" t="s">
        <v>2133</v>
      </c>
      <c r="E967" s="0" t="s">
        <v>24624</v>
      </c>
      <c r="F967" s="0" t="n">
        <v>1</v>
      </c>
      <c r="G967" s="0" t="s">
        <v>434</v>
      </c>
      <c r="H967" s="0" t="s">
        <v>2596</v>
      </c>
      <c r="I967" s="0" t="s">
        <v>2596</v>
      </c>
      <c r="J967" s="0" t="s">
        <v>2600</v>
      </c>
      <c r="K967" s="0" t="s">
        <v>2170</v>
      </c>
      <c r="L967" s="0" t="s">
        <v>2600</v>
      </c>
      <c r="M967" s="0" t="s">
        <v>2170</v>
      </c>
      <c r="N967" s="0" t="n">
        <f aca="false">FALSE()</f>
        <v>0</v>
      </c>
      <c r="O967" s="0" t="s">
        <v>24626</v>
      </c>
      <c r="P967" s="0" t="s">
        <v>17838</v>
      </c>
      <c r="Q967" s="0" t="n">
        <v>4</v>
      </c>
      <c r="R967" s="380" t="n">
        <v>47010.125</v>
      </c>
      <c r="S967" s="223" t="n">
        <v>1000</v>
      </c>
      <c r="T967" s="0" t="s">
        <v>2132</v>
      </c>
      <c r="U967" s="380" t="n">
        <v>44901.125</v>
      </c>
      <c r="V967" s="380" t="n">
        <v>44995.125</v>
      </c>
      <c r="W967" s="0" t="s">
        <v>2132</v>
      </c>
      <c r="X967" s="0" t="s">
        <v>24627</v>
      </c>
      <c r="Y967" s="0" t="s">
        <v>601</v>
      </c>
      <c r="Z967" s="0" t="s">
        <v>2602</v>
      </c>
      <c r="AA967" s="0" t="s">
        <v>2684</v>
      </c>
      <c r="AB967" s="0" t="s">
        <v>17781</v>
      </c>
      <c r="AC967" s="0" t="n">
        <v>14672878</v>
      </c>
      <c r="AD967" s="0" t="n">
        <v>15000000</v>
      </c>
      <c r="AE967" s="0" t="n">
        <v>5</v>
      </c>
      <c r="AF967" s="0" t="n">
        <f aca="false">FALSE()</f>
        <v>0</v>
      </c>
      <c r="AG967" s="0" t="n">
        <f aca="false">TRUE()</f>
        <v>1</v>
      </c>
      <c r="AH967" s="0" t="n">
        <f aca="false">TRUE()</f>
        <v>1</v>
      </c>
      <c r="AI967" s="0" t="n">
        <f aca="false">FALSE()</f>
        <v>0</v>
      </c>
      <c r="AJ967" s="0" t="n">
        <f aca="false">FALSE()</f>
        <v>0</v>
      </c>
      <c r="AK967" s="0" t="n">
        <f aca="false">FALSE()</f>
        <v>0</v>
      </c>
      <c r="AL967" s="0" t="s">
        <v>2129</v>
      </c>
      <c r="AM967" s="0" t="n">
        <f aca="false">TRUE()</f>
        <v>1</v>
      </c>
      <c r="AN967" s="0" t="s">
        <v>24628</v>
      </c>
      <c r="AO967" s="0" t="n">
        <v>1</v>
      </c>
      <c r="AP967" s="0" t="s">
        <v>24629</v>
      </c>
      <c r="AQ967" s="0" t="s">
        <v>24630</v>
      </c>
      <c r="AR967" s="0" t="n">
        <f aca="false">TRUE()</f>
        <v>1</v>
      </c>
      <c r="AS967" s="0" t="n">
        <f aca="false">FALSE()</f>
        <v>0</v>
      </c>
      <c r="AT967" s="0" t="n">
        <f aca="false">FALSE()</f>
        <v>0</v>
      </c>
      <c r="AU967" s="0" t="n">
        <f aca="false">FALSE()</f>
        <v>0</v>
      </c>
      <c r="AV967" s="0" t="n">
        <f aca="false">FALSE()</f>
        <v>0</v>
      </c>
      <c r="AW967" s="0" t="n">
        <f aca="false">TRUE()</f>
        <v>1</v>
      </c>
      <c r="AX967" s="380" t="n">
        <v>44995.7152777778</v>
      </c>
      <c r="AY967" s="380" t="n">
        <v>44995.4166666667</v>
      </c>
      <c r="AZ967" s="0" t="n">
        <v>1</v>
      </c>
      <c r="BA967" s="0" t="s">
        <v>18674</v>
      </c>
      <c r="BB967" s="0" t="n">
        <v>0</v>
      </c>
      <c r="BC967" s="380" t="n">
        <v>47010.125</v>
      </c>
      <c r="BD967" s="0" t="s">
        <v>2600</v>
      </c>
      <c r="BE967" s="0" t="s">
        <v>2170</v>
      </c>
      <c r="BF967" s="0" t="s">
        <v>2118</v>
      </c>
    </row>
    <row r="968" customFormat="false" ht="15" hidden="false" customHeight="false" outlineLevel="0" collapsed="false">
      <c r="A968" s="0" t="s">
        <v>24631</v>
      </c>
      <c r="B968" s="0" t="s">
        <v>24632</v>
      </c>
      <c r="C968" s="0" t="s">
        <v>24633</v>
      </c>
      <c r="D968" s="0" t="s">
        <v>17896</v>
      </c>
      <c r="E968" s="0" t="s">
        <v>24631</v>
      </c>
      <c r="F968" s="0" t="n">
        <v>1</v>
      </c>
      <c r="G968" s="0" t="s">
        <v>434</v>
      </c>
      <c r="H968" s="0" t="s">
        <v>2596</v>
      </c>
      <c r="I968" s="0" t="s">
        <v>2596</v>
      </c>
      <c r="J968" s="0" t="s">
        <v>2599</v>
      </c>
      <c r="K968" s="0" t="s">
        <v>2170</v>
      </c>
      <c r="L968" s="0" t="s">
        <v>13583</v>
      </c>
      <c r="M968" s="0" t="s">
        <v>2170</v>
      </c>
      <c r="N968" s="0" t="n">
        <f aca="false">FALSE()</f>
        <v>0</v>
      </c>
      <c r="O968" s="0" t="s">
        <v>24634</v>
      </c>
      <c r="P968" s="0" t="s">
        <v>17898</v>
      </c>
      <c r="Q968" s="0" t="n">
        <v>4</v>
      </c>
      <c r="R968" s="380" t="n">
        <v>50652.125</v>
      </c>
      <c r="S968" s="223" t="n">
        <v>1000</v>
      </c>
      <c r="T968" s="0" t="s">
        <v>2132</v>
      </c>
      <c r="U968" s="380" t="n">
        <v>45625.125</v>
      </c>
      <c r="V968" s="380" t="n">
        <v>45630.125</v>
      </c>
      <c r="W968" s="0" t="s">
        <v>2170</v>
      </c>
      <c r="X968" s="0" t="s">
        <v>24635</v>
      </c>
      <c r="Y968" s="0" t="s">
        <v>601</v>
      </c>
      <c r="Z968" s="0" t="s">
        <v>2602</v>
      </c>
      <c r="AA968" s="0" t="s">
        <v>600</v>
      </c>
      <c r="AB968" s="0" t="s">
        <v>17848</v>
      </c>
      <c r="AC968" s="0" t="n">
        <v>1000000000</v>
      </c>
      <c r="AD968" s="0" t="n">
        <v>1000000000</v>
      </c>
      <c r="AE968" s="0" t="n">
        <v>5</v>
      </c>
      <c r="AF968" s="0" t="n">
        <f aca="false">FALSE()</f>
        <v>0</v>
      </c>
      <c r="AG968" s="0" t="n">
        <f aca="false">TRUE()</f>
        <v>1</v>
      </c>
      <c r="AH968" s="0" t="n">
        <f aca="false">TRUE()</f>
        <v>1</v>
      </c>
      <c r="AI968" s="0" t="n">
        <f aca="false">TRUE()</f>
        <v>1</v>
      </c>
      <c r="AJ968" s="0" t="n">
        <f aca="false">FALSE()</f>
        <v>0</v>
      </c>
      <c r="AK968" s="0" t="n">
        <f aca="false">FALSE()</f>
        <v>0</v>
      </c>
      <c r="AL968" s="0" t="s">
        <v>7337</v>
      </c>
      <c r="AM968" s="0" t="n">
        <f aca="false">TRUE()</f>
        <v>1</v>
      </c>
      <c r="AN968" s="0" t="s">
        <v>24636</v>
      </c>
      <c r="AO968" s="0" t="n">
        <v>1</v>
      </c>
      <c r="AP968" s="0" t="s">
        <v>24637</v>
      </c>
      <c r="AQ968" s="0" t="s">
        <v>24638</v>
      </c>
      <c r="AR968" s="0" t="n">
        <f aca="false">TRUE()</f>
        <v>1</v>
      </c>
      <c r="AS968" s="0" t="n">
        <f aca="false">FALSE()</f>
        <v>0</v>
      </c>
      <c r="AT968" s="0" t="n">
        <f aca="false">FALSE()</f>
        <v>0</v>
      </c>
      <c r="AU968" s="0" t="n">
        <f aca="false">FALSE()</f>
        <v>0</v>
      </c>
      <c r="AV968" s="0" t="n">
        <f aca="false">FALSE()</f>
        <v>0</v>
      </c>
      <c r="AW968" s="0" t="n">
        <f aca="false">TRUE()</f>
        <v>1</v>
      </c>
      <c r="AX968" s="380" t="n">
        <v>45631.4229166667</v>
      </c>
      <c r="AY968" s="380" t="n">
        <v>45631.125</v>
      </c>
      <c r="AZ968" s="0" t="n">
        <v>1</v>
      </c>
      <c r="BA968" s="0" t="s">
        <v>17903</v>
      </c>
      <c r="BB968" s="0" t="n">
        <v>0</v>
      </c>
      <c r="BC968" s="380" t="n">
        <v>25569.125</v>
      </c>
      <c r="BD968" s="0" t="s">
        <v>2599</v>
      </c>
      <c r="BE968" s="0" t="s">
        <v>2170</v>
      </c>
      <c r="BF968" s="0" t="s">
        <v>17868</v>
      </c>
    </row>
    <row r="969" customFormat="false" ht="15" hidden="false" customHeight="false" outlineLevel="0" collapsed="false">
      <c r="A969" s="0" t="s">
        <v>24639</v>
      </c>
      <c r="B969" s="0" t="s">
        <v>24640</v>
      </c>
      <c r="C969" s="0" t="s">
        <v>24639</v>
      </c>
      <c r="D969" s="0" t="s">
        <v>18630</v>
      </c>
      <c r="E969" s="0" t="s">
        <v>24639</v>
      </c>
      <c r="F969" s="0" t="n">
        <v>1</v>
      </c>
      <c r="G969" s="0" t="s">
        <v>18631</v>
      </c>
      <c r="H969" s="0" t="s">
        <v>2170</v>
      </c>
      <c r="I969" s="0" t="s">
        <v>2170</v>
      </c>
      <c r="J969" s="0" t="s">
        <v>2170</v>
      </c>
      <c r="K969" s="0" t="s">
        <v>2170</v>
      </c>
      <c r="L969" s="0" t="s">
        <v>2170</v>
      </c>
      <c r="M969" s="0" t="s">
        <v>2170</v>
      </c>
      <c r="N969" s="0" t="n">
        <f aca="false">FALSE()</f>
        <v>0</v>
      </c>
      <c r="O969" s="0" t="s">
        <v>24641</v>
      </c>
      <c r="P969" s="0" t="s">
        <v>17780</v>
      </c>
      <c r="Q969" s="0" t="n">
        <v>2</v>
      </c>
      <c r="R969" s="380" t="n">
        <v>46596.125</v>
      </c>
      <c r="S969" s="223" t="n">
        <v>1000</v>
      </c>
      <c r="T969" s="0" t="s">
        <v>2132</v>
      </c>
      <c r="U969" s="380" t="n">
        <v>44757.125</v>
      </c>
      <c r="V969" s="380" t="n">
        <v>44776.125</v>
      </c>
      <c r="W969" s="0" t="s">
        <v>2132</v>
      </c>
      <c r="X969" s="0" t="s">
        <v>23674</v>
      </c>
      <c r="Y969" s="0" t="s">
        <v>601</v>
      </c>
      <c r="Z969" s="0" t="s">
        <v>2602</v>
      </c>
      <c r="AA969" s="0" t="s">
        <v>2114</v>
      </c>
      <c r="AB969" s="0" t="s">
        <v>17781</v>
      </c>
      <c r="AC969" s="0" t="n">
        <v>2000000</v>
      </c>
      <c r="AD969" s="0" t="n">
        <v>2000000</v>
      </c>
      <c r="AE969" s="0" t="n">
        <v>5</v>
      </c>
      <c r="AF969" s="0" t="n">
        <f aca="false">FALSE()</f>
        <v>0</v>
      </c>
      <c r="AG969" s="0" t="n">
        <f aca="false">TRUE()</f>
        <v>1</v>
      </c>
      <c r="AH969" s="0" t="n">
        <f aca="false">TRUE()</f>
        <v>1</v>
      </c>
      <c r="AI969" s="0" t="n">
        <f aca="false">FALSE()</f>
        <v>0</v>
      </c>
      <c r="AJ969" s="0" t="n">
        <f aca="false">FALSE()</f>
        <v>0</v>
      </c>
      <c r="AK969" s="0" t="n">
        <f aca="false">FALSE()</f>
        <v>0</v>
      </c>
      <c r="AL969" s="0" t="s">
        <v>3129</v>
      </c>
      <c r="AM969" s="0" t="n">
        <f aca="false">TRUE()</f>
        <v>1</v>
      </c>
      <c r="AN969" s="0" t="s">
        <v>24642</v>
      </c>
      <c r="AO969" s="0" t="n">
        <v>2</v>
      </c>
      <c r="AP969" s="0" t="s">
        <v>24643</v>
      </c>
      <c r="AQ969" s="0" t="s">
        <v>24644</v>
      </c>
      <c r="AR969" s="0" t="n">
        <f aca="false">TRUE()</f>
        <v>1</v>
      </c>
      <c r="AS969" s="0" t="n">
        <f aca="false">FALSE()</f>
        <v>0</v>
      </c>
      <c r="AT969" s="0" t="n">
        <f aca="false">FALSE()</f>
        <v>0</v>
      </c>
      <c r="AU969" s="0" t="n">
        <f aca="false">FALSE()</f>
        <v>0</v>
      </c>
      <c r="AV969" s="0" t="n">
        <f aca="false">FALSE()</f>
        <v>0</v>
      </c>
      <c r="AW969" s="0" t="n">
        <f aca="false">TRUE()</f>
        <v>1</v>
      </c>
      <c r="AX969" s="380" t="n">
        <v>44776.6534722222</v>
      </c>
      <c r="AY969" s="380" t="n">
        <v>44776.4166666667</v>
      </c>
      <c r="AZ969" s="0" t="n">
        <v>1</v>
      </c>
      <c r="BA969" s="0" t="s">
        <v>3533</v>
      </c>
      <c r="BB969" s="0" t="n">
        <v>0</v>
      </c>
      <c r="BC969" s="380" t="n">
        <v>25569.125</v>
      </c>
      <c r="BD969" s="0" t="s">
        <v>2170</v>
      </c>
      <c r="BE969" s="0" t="s">
        <v>2170</v>
      </c>
      <c r="BF969" s="0" t="s">
        <v>2118</v>
      </c>
    </row>
    <row r="970" customFormat="false" ht="15" hidden="false" customHeight="false" outlineLevel="0" collapsed="false">
      <c r="A970" s="0" t="s">
        <v>24645</v>
      </c>
      <c r="B970" s="0" t="s">
        <v>24646</v>
      </c>
      <c r="C970" s="0" t="s">
        <v>24645</v>
      </c>
      <c r="D970" s="0" t="s">
        <v>2133</v>
      </c>
      <c r="E970" s="0" t="s">
        <v>24645</v>
      </c>
      <c r="F970" s="0" t="n">
        <v>1</v>
      </c>
      <c r="G970" s="0" t="s">
        <v>434</v>
      </c>
      <c r="H970" s="0" t="s">
        <v>2596</v>
      </c>
      <c r="I970" s="0" t="s">
        <v>2596</v>
      </c>
      <c r="J970" s="0" t="s">
        <v>12506</v>
      </c>
      <c r="K970" s="0" t="s">
        <v>2170</v>
      </c>
      <c r="L970" s="0" t="s">
        <v>12506</v>
      </c>
      <c r="M970" s="0" t="s">
        <v>2170</v>
      </c>
      <c r="N970" s="0" t="n">
        <f aca="false">FALSE()</f>
        <v>0</v>
      </c>
      <c r="O970" s="0" t="s">
        <v>24647</v>
      </c>
      <c r="P970" s="0" t="s">
        <v>17838</v>
      </c>
      <c r="Q970" s="0" t="n">
        <v>2</v>
      </c>
      <c r="R970" s="380" t="n">
        <v>47145.125</v>
      </c>
      <c r="S970" s="223" t="n">
        <v>1000</v>
      </c>
      <c r="T970" s="0" t="s">
        <v>2132</v>
      </c>
      <c r="U970" s="380" t="n">
        <v>44889.125</v>
      </c>
      <c r="V970" s="380" t="n">
        <v>44901.125</v>
      </c>
      <c r="W970" s="0" t="s">
        <v>2132</v>
      </c>
      <c r="X970" s="0" t="s">
        <v>24648</v>
      </c>
      <c r="Y970" s="0" t="s">
        <v>601</v>
      </c>
      <c r="Z970" s="0" t="s">
        <v>2602</v>
      </c>
      <c r="AA970" s="0" t="s">
        <v>2574</v>
      </c>
      <c r="AB970" s="0" t="s">
        <v>17781</v>
      </c>
      <c r="AC970" s="0" t="n">
        <v>1171512</v>
      </c>
      <c r="AD970" s="0" t="n">
        <v>2000000</v>
      </c>
      <c r="AE970" s="0" t="n">
        <v>5</v>
      </c>
      <c r="AF970" s="0" t="n">
        <f aca="false">FALSE()</f>
        <v>0</v>
      </c>
      <c r="AG970" s="0" t="n">
        <f aca="false">TRUE()</f>
        <v>1</v>
      </c>
      <c r="AH970" s="0" t="n">
        <f aca="false">TRUE()</f>
        <v>1</v>
      </c>
      <c r="AI970" s="0" t="n">
        <f aca="false">FALSE()</f>
        <v>0</v>
      </c>
      <c r="AJ970" s="0" t="n">
        <f aca="false">FALSE()</f>
        <v>0</v>
      </c>
      <c r="AK970" s="0" t="n">
        <f aca="false">FALSE()</f>
        <v>0</v>
      </c>
      <c r="AL970" s="0" t="s">
        <v>3129</v>
      </c>
      <c r="AM970" s="0" t="n">
        <f aca="false">TRUE()</f>
        <v>1</v>
      </c>
      <c r="AN970" s="0" t="s">
        <v>24649</v>
      </c>
      <c r="AO970" s="0" t="n">
        <v>1</v>
      </c>
      <c r="AP970" s="0" t="s">
        <v>24650</v>
      </c>
      <c r="AQ970" s="0" t="s">
        <v>24651</v>
      </c>
      <c r="AR970" s="0" t="n">
        <f aca="false">TRUE()</f>
        <v>1</v>
      </c>
      <c r="AS970" s="0" t="n">
        <f aca="false">FALSE()</f>
        <v>0</v>
      </c>
      <c r="AT970" s="0" t="n">
        <f aca="false">FALSE()</f>
        <v>0</v>
      </c>
      <c r="AU970" s="0" t="n">
        <f aca="false">FALSE()</f>
        <v>0</v>
      </c>
      <c r="AV970" s="0" t="n">
        <f aca="false">FALSE()</f>
        <v>0</v>
      </c>
      <c r="AW970" s="0" t="n">
        <f aca="false">TRUE()</f>
        <v>1</v>
      </c>
      <c r="AX970" s="380" t="n">
        <v>44915.4680555556</v>
      </c>
      <c r="AY970" s="380" t="n">
        <v>44915.4166666667</v>
      </c>
      <c r="AZ970" s="0" t="n">
        <v>1</v>
      </c>
      <c r="BA970" s="0" t="s">
        <v>7878</v>
      </c>
      <c r="BB970" s="0" t="n">
        <v>1</v>
      </c>
      <c r="BC970" s="380" t="n">
        <v>25569.125</v>
      </c>
      <c r="BD970" s="0" t="s">
        <v>12506</v>
      </c>
      <c r="BE970" s="0" t="s">
        <v>2170</v>
      </c>
      <c r="BF970" s="0" t="s">
        <v>2118</v>
      </c>
    </row>
    <row r="971" customFormat="false" ht="15" hidden="false" customHeight="false" outlineLevel="0" collapsed="false">
      <c r="A971" s="0" t="s">
        <v>24652</v>
      </c>
      <c r="B971" s="0" t="s">
        <v>24653</v>
      </c>
      <c r="C971" s="0" t="s">
        <v>24652</v>
      </c>
      <c r="D971" s="0" t="s">
        <v>2133</v>
      </c>
      <c r="E971" s="0" t="s">
        <v>24652</v>
      </c>
      <c r="F971" s="0" t="n">
        <v>1</v>
      </c>
      <c r="G971" s="0" t="s">
        <v>434</v>
      </c>
      <c r="H971" s="0" t="s">
        <v>2596</v>
      </c>
      <c r="I971" s="0" t="s">
        <v>2596</v>
      </c>
      <c r="J971" s="0" t="s">
        <v>12506</v>
      </c>
      <c r="K971" s="0" t="s">
        <v>2170</v>
      </c>
      <c r="L971" s="0" t="s">
        <v>12506</v>
      </c>
      <c r="M971" s="0" t="s">
        <v>2170</v>
      </c>
      <c r="N971" s="0" t="n">
        <f aca="false">FALSE()</f>
        <v>0</v>
      </c>
      <c r="O971" s="0" t="s">
        <v>24654</v>
      </c>
      <c r="P971" s="0" t="s">
        <v>17838</v>
      </c>
      <c r="Q971" s="0" t="n">
        <v>1</v>
      </c>
      <c r="R971" s="380" t="n">
        <v>47074.125</v>
      </c>
      <c r="S971" s="223" t="n">
        <v>1000</v>
      </c>
      <c r="T971" s="0" t="s">
        <v>2132</v>
      </c>
      <c r="U971" s="380" t="n">
        <v>44855.125</v>
      </c>
      <c r="V971" s="380" t="n">
        <v>44866.125</v>
      </c>
      <c r="W971" s="0" t="s">
        <v>2132</v>
      </c>
      <c r="X971" s="0" t="s">
        <v>24655</v>
      </c>
      <c r="Y971" s="0" t="s">
        <v>601</v>
      </c>
      <c r="Z971" s="0" t="s">
        <v>2602</v>
      </c>
      <c r="AA971" s="0" t="s">
        <v>2574</v>
      </c>
      <c r="AB971" s="0" t="s">
        <v>17781</v>
      </c>
      <c r="AC971" s="0" t="n">
        <v>343388</v>
      </c>
      <c r="AD971" s="0" t="n">
        <v>500000</v>
      </c>
      <c r="AE971" s="0" t="n">
        <v>5</v>
      </c>
      <c r="AF971" s="0" t="n">
        <f aca="false">FALSE()</f>
        <v>0</v>
      </c>
      <c r="AG971" s="0" t="n">
        <f aca="false">TRUE()</f>
        <v>1</v>
      </c>
      <c r="AH971" s="0" t="n">
        <f aca="false">TRUE()</f>
        <v>1</v>
      </c>
      <c r="AI971" s="0" t="n">
        <f aca="false">FALSE()</f>
        <v>0</v>
      </c>
      <c r="AJ971" s="0" t="n">
        <f aca="false">FALSE()</f>
        <v>0</v>
      </c>
      <c r="AK971" s="0" t="n">
        <f aca="false">FALSE()</f>
        <v>0</v>
      </c>
      <c r="AL971" s="0" t="s">
        <v>3129</v>
      </c>
      <c r="AM971" s="0" t="n">
        <f aca="false">TRUE()</f>
        <v>1</v>
      </c>
      <c r="AN971" s="0" t="s">
        <v>24656</v>
      </c>
      <c r="AO971" s="0" t="n">
        <v>1</v>
      </c>
      <c r="AP971" s="0" t="s">
        <v>24657</v>
      </c>
      <c r="AQ971" s="0" t="s">
        <v>24658</v>
      </c>
      <c r="AR971" s="0" t="n">
        <f aca="false">TRUE()</f>
        <v>1</v>
      </c>
      <c r="AS971" s="0" t="n">
        <f aca="false">FALSE()</f>
        <v>0</v>
      </c>
      <c r="AT971" s="0" t="n">
        <f aca="false">FALSE()</f>
        <v>0</v>
      </c>
      <c r="AU971" s="0" t="n">
        <f aca="false">FALSE()</f>
        <v>0</v>
      </c>
      <c r="AV971" s="0" t="n">
        <f aca="false">FALSE()</f>
        <v>0</v>
      </c>
      <c r="AW971" s="0" t="n">
        <f aca="false">TRUE()</f>
        <v>1</v>
      </c>
      <c r="AX971" s="380" t="n">
        <v>44876.4722222222</v>
      </c>
      <c r="AY971" s="380" t="n">
        <v>44876.4166666667</v>
      </c>
      <c r="AZ971" s="0" t="n">
        <v>1</v>
      </c>
      <c r="BA971" s="0" t="s">
        <v>7878</v>
      </c>
      <c r="BB971" s="0" t="n">
        <v>1</v>
      </c>
      <c r="BC971" s="380" t="n">
        <v>25569.125</v>
      </c>
      <c r="BD971" s="0" t="s">
        <v>12506</v>
      </c>
      <c r="BE971" s="0" t="s">
        <v>2170</v>
      </c>
      <c r="BF971" s="0" t="s">
        <v>2118</v>
      </c>
    </row>
    <row r="972" customFormat="false" ht="15" hidden="false" customHeight="false" outlineLevel="0" collapsed="false">
      <c r="A972" s="0" t="s">
        <v>24659</v>
      </c>
      <c r="B972" s="0" t="s">
        <v>24660</v>
      </c>
      <c r="C972" s="0" t="s">
        <v>24659</v>
      </c>
      <c r="D972" s="0" t="s">
        <v>2133</v>
      </c>
      <c r="E972" s="0" t="s">
        <v>24659</v>
      </c>
      <c r="F972" s="0" t="n">
        <v>1</v>
      </c>
      <c r="G972" s="0" t="s">
        <v>434</v>
      </c>
      <c r="H972" s="0" t="s">
        <v>2170</v>
      </c>
      <c r="I972" s="0" t="s">
        <v>2170</v>
      </c>
      <c r="J972" s="0" t="s">
        <v>2170</v>
      </c>
      <c r="K972" s="0" t="s">
        <v>2170</v>
      </c>
      <c r="L972" s="0" t="s">
        <v>2170</v>
      </c>
      <c r="M972" s="0" t="s">
        <v>2170</v>
      </c>
      <c r="N972" s="0" t="n">
        <f aca="false">FALSE()</f>
        <v>0</v>
      </c>
      <c r="O972" s="0" t="s">
        <v>24661</v>
      </c>
      <c r="P972" s="0" t="s">
        <v>17780</v>
      </c>
      <c r="Q972" s="0" t="n">
        <v>2</v>
      </c>
      <c r="R972" s="380" t="n">
        <v>46325.125</v>
      </c>
      <c r="S972" s="223" t="n">
        <v>1000</v>
      </c>
      <c r="T972" s="0" t="s">
        <v>2132</v>
      </c>
      <c r="U972" s="380" t="n">
        <v>42681.125</v>
      </c>
      <c r="V972" s="380" t="n">
        <v>42685.125</v>
      </c>
      <c r="W972" s="0" t="s">
        <v>2132</v>
      </c>
      <c r="X972" s="0" t="s">
        <v>24662</v>
      </c>
      <c r="Y972" s="0" t="s">
        <v>601</v>
      </c>
      <c r="Z972" s="0" t="s">
        <v>2602</v>
      </c>
      <c r="AA972" s="0" t="s">
        <v>610</v>
      </c>
      <c r="AB972" s="0" t="s">
        <v>17848</v>
      </c>
      <c r="AC972" s="0" t="n">
        <v>6500000</v>
      </c>
      <c r="AD972" s="0" t="n">
        <v>6500000</v>
      </c>
      <c r="AE972" s="0" t="n">
        <v>5</v>
      </c>
      <c r="AF972" s="0" t="n">
        <f aca="false">FALSE()</f>
        <v>0</v>
      </c>
      <c r="AG972" s="0" t="n">
        <f aca="false">TRUE()</f>
        <v>1</v>
      </c>
      <c r="AH972" s="0" t="n">
        <f aca="false">TRUE()</f>
        <v>1</v>
      </c>
      <c r="AI972" s="0" t="n">
        <f aca="false">FALSE()</f>
        <v>0</v>
      </c>
      <c r="AJ972" s="0" t="n">
        <f aca="false">FALSE()</f>
        <v>0</v>
      </c>
      <c r="AK972" s="0" t="n">
        <f aca="false">FALSE()</f>
        <v>0</v>
      </c>
      <c r="AL972" s="0" t="s">
        <v>2129</v>
      </c>
      <c r="AM972" s="0" t="n">
        <f aca="false">TRUE()</f>
        <v>1</v>
      </c>
      <c r="AN972" s="0" t="s">
        <v>24663</v>
      </c>
      <c r="AO972" s="0" t="n">
        <v>1</v>
      </c>
      <c r="AP972" s="0" t="s">
        <v>24664</v>
      </c>
      <c r="AQ972" s="0" t="s">
        <v>24665</v>
      </c>
      <c r="AR972" s="0" t="n">
        <f aca="false">TRUE()</f>
        <v>1</v>
      </c>
      <c r="AS972" s="0" t="n">
        <f aca="false">FALSE()</f>
        <v>0</v>
      </c>
      <c r="AT972" s="0" t="n">
        <f aca="false">FALSE()</f>
        <v>0</v>
      </c>
      <c r="AU972" s="0" t="n">
        <f aca="false">FALSE()</f>
        <v>0</v>
      </c>
      <c r="AV972" s="0" t="n">
        <f aca="false">FALSE()</f>
        <v>0</v>
      </c>
      <c r="AW972" s="0" t="n">
        <f aca="false">TRUE()</f>
        <v>1</v>
      </c>
      <c r="AX972" s="380" t="n">
        <v>43166.9125</v>
      </c>
      <c r="AY972" s="380" t="n">
        <v>43166.4166666667</v>
      </c>
      <c r="AZ972" s="0" t="n">
        <v>1</v>
      </c>
      <c r="BA972" s="0" t="s">
        <v>9409</v>
      </c>
      <c r="BB972" s="0" t="n">
        <v>0</v>
      </c>
      <c r="BC972" s="380" t="n">
        <v>25569.125</v>
      </c>
      <c r="BD972" s="0" t="s">
        <v>2170</v>
      </c>
      <c r="BE972" s="0" t="s">
        <v>2170</v>
      </c>
      <c r="BF972" s="0" t="s">
        <v>2118</v>
      </c>
    </row>
    <row r="973" customFormat="false" ht="15" hidden="false" customHeight="false" outlineLevel="0" collapsed="false">
      <c r="A973" s="0" t="s">
        <v>24666</v>
      </c>
      <c r="B973" s="0" t="s">
        <v>24667</v>
      </c>
      <c r="C973" s="0" t="s">
        <v>24666</v>
      </c>
      <c r="D973" s="0" t="s">
        <v>2133</v>
      </c>
      <c r="E973" s="0" t="s">
        <v>24666</v>
      </c>
      <c r="F973" s="0" t="n">
        <v>1</v>
      </c>
      <c r="G973" s="0" t="s">
        <v>434</v>
      </c>
      <c r="H973" s="0" t="s">
        <v>2170</v>
      </c>
      <c r="I973" s="0" t="s">
        <v>2170</v>
      </c>
      <c r="J973" s="0" t="s">
        <v>2170</v>
      </c>
      <c r="K973" s="0" t="s">
        <v>2170</v>
      </c>
      <c r="L973" s="0" t="s">
        <v>2170</v>
      </c>
      <c r="M973" s="0" t="s">
        <v>2170</v>
      </c>
      <c r="N973" s="0" t="n">
        <f aca="false">FALSE()</f>
        <v>0</v>
      </c>
      <c r="O973" s="0" t="s">
        <v>24668</v>
      </c>
      <c r="P973" s="0" t="s">
        <v>17780</v>
      </c>
      <c r="Q973" s="0" t="n">
        <v>2</v>
      </c>
      <c r="R973" s="380" t="n">
        <v>46000.125</v>
      </c>
      <c r="S973" s="223" t="n">
        <v>860</v>
      </c>
      <c r="T973" s="0" t="s">
        <v>2132</v>
      </c>
      <c r="U973" s="380" t="n">
        <v>44172.125</v>
      </c>
      <c r="V973" s="380" t="n">
        <v>44180.125</v>
      </c>
      <c r="W973" s="0" t="s">
        <v>2132</v>
      </c>
      <c r="X973" s="0" t="s">
        <v>23760</v>
      </c>
      <c r="Y973" s="0" t="s">
        <v>601</v>
      </c>
      <c r="Z973" s="0" t="s">
        <v>2602</v>
      </c>
      <c r="AA973" s="0" t="s">
        <v>2115</v>
      </c>
      <c r="AB973" s="0" t="s">
        <v>17781</v>
      </c>
      <c r="AC973" s="0" t="n">
        <v>14000000</v>
      </c>
      <c r="AD973" s="0" t="n">
        <v>14000000</v>
      </c>
      <c r="AE973" s="0" t="n">
        <v>5</v>
      </c>
      <c r="AF973" s="0" t="n">
        <f aca="false">FALSE()</f>
        <v>0</v>
      </c>
      <c r="AG973" s="0" t="n">
        <f aca="false">TRUE()</f>
        <v>1</v>
      </c>
      <c r="AH973" s="0" t="n">
        <f aca="false">TRUE()</f>
        <v>1</v>
      </c>
      <c r="AI973" s="0" t="n">
        <f aca="false">FALSE()</f>
        <v>0</v>
      </c>
      <c r="AJ973" s="0" t="n">
        <f aca="false">FALSE()</f>
        <v>0</v>
      </c>
      <c r="AK973" s="0" t="n">
        <f aca="false">TRUE()</f>
        <v>1</v>
      </c>
      <c r="AL973" s="0" t="s">
        <v>2129</v>
      </c>
      <c r="AM973" s="0" t="n">
        <f aca="false">TRUE()</f>
        <v>1</v>
      </c>
      <c r="AN973" s="0" t="s">
        <v>24669</v>
      </c>
      <c r="AO973" s="0" t="n">
        <v>1</v>
      </c>
      <c r="AP973" s="0" t="s">
        <v>24670</v>
      </c>
      <c r="AQ973" s="0" t="s">
        <v>24671</v>
      </c>
      <c r="AR973" s="0" t="n">
        <f aca="false">TRUE()</f>
        <v>1</v>
      </c>
      <c r="AS973" s="0" t="n">
        <f aca="false">FALSE()</f>
        <v>0</v>
      </c>
      <c r="AT973" s="0" t="n">
        <f aca="false">FALSE()</f>
        <v>0</v>
      </c>
      <c r="AU973" s="0" t="n">
        <f aca="false">FALSE()</f>
        <v>0</v>
      </c>
      <c r="AV973" s="0" t="n">
        <f aca="false">FALSE()</f>
        <v>0</v>
      </c>
      <c r="AW973" s="0" t="n">
        <f aca="false">TRUE()</f>
        <v>1</v>
      </c>
      <c r="AX973" s="380" t="n">
        <v>44180.5756944444</v>
      </c>
      <c r="AY973" s="380" t="n">
        <v>44180.4166666667</v>
      </c>
      <c r="AZ973" s="0" t="n">
        <v>2</v>
      </c>
      <c r="BA973" s="0" t="s">
        <v>19263</v>
      </c>
      <c r="BB973" s="0" t="n">
        <v>0</v>
      </c>
      <c r="BC973" s="380" t="n">
        <v>25569.125</v>
      </c>
      <c r="BD973" s="0" t="s">
        <v>2170</v>
      </c>
      <c r="BE973" s="0" t="s">
        <v>2170</v>
      </c>
      <c r="BF973" s="0" t="s">
        <v>2118</v>
      </c>
    </row>
    <row r="974" customFormat="false" ht="15" hidden="false" customHeight="false" outlineLevel="0" collapsed="false">
      <c r="A974" s="0" t="s">
        <v>24672</v>
      </c>
      <c r="B974" s="0" t="s">
        <v>24673</v>
      </c>
      <c r="C974" s="0" t="s">
        <v>24672</v>
      </c>
      <c r="D974" s="0" t="s">
        <v>2133</v>
      </c>
      <c r="E974" s="0" t="s">
        <v>24672</v>
      </c>
      <c r="F974" s="0" t="n">
        <v>1</v>
      </c>
      <c r="G974" s="0" t="s">
        <v>434</v>
      </c>
      <c r="H974" s="0" t="s">
        <v>2170</v>
      </c>
      <c r="I974" s="0" t="s">
        <v>2170</v>
      </c>
      <c r="J974" s="0" t="s">
        <v>2170</v>
      </c>
      <c r="K974" s="0" t="s">
        <v>2170</v>
      </c>
      <c r="L974" s="0" t="s">
        <v>2170</v>
      </c>
      <c r="M974" s="0" t="s">
        <v>2170</v>
      </c>
      <c r="N974" s="0" t="n">
        <f aca="false">FALSE()</f>
        <v>0</v>
      </c>
      <c r="O974" s="0" t="s">
        <v>24674</v>
      </c>
      <c r="P974" s="0" t="s">
        <v>17780</v>
      </c>
      <c r="Q974" s="0" t="n">
        <v>4</v>
      </c>
      <c r="R974" s="380" t="n">
        <v>46588.125</v>
      </c>
      <c r="S974" s="223" t="n">
        <v>1000</v>
      </c>
      <c r="T974" s="0" t="s">
        <v>2132</v>
      </c>
      <c r="U974" s="380" t="n">
        <v>45488.125</v>
      </c>
      <c r="V974" s="380" t="n">
        <v>45496.125</v>
      </c>
      <c r="W974" s="0" t="s">
        <v>2132</v>
      </c>
      <c r="X974" s="0" t="s">
        <v>2170</v>
      </c>
      <c r="Y974" s="0" t="s">
        <v>601</v>
      </c>
      <c r="Z974" s="0" t="s">
        <v>2602</v>
      </c>
      <c r="AA974" s="0" t="s">
        <v>2574</v>
      </c>
      <c r="AB974" s="0" t="s">
        <v>17781</v>
      </c>
      <c r="AC974" s="0" t="n">
        <v>1600000</v>
      </c>
      <c r="AD974" s="0" t="n">
        <v>1200000</v>
      </c>
      <c r="AE974" s="0" t="n">
        <v>5</v>
      </c>
      <c r="AF974" s="0" t="n">
        <f aca="false">FALSE()</f>
        <v>0</v>
      </c>
      <c r="AG974" s="0" t="n">
        <f aca="false">TRUE()</f>
        <v>1</v>
      </c>
      <c r="AH974" s="0" t="n">
        <f aca="false">TRUE()</f>
        <v>1</v>
      </c>
      <c r="AI974" s="0" t="n">
        <f aca="false">TRUE()</f>
        <v>1</v>
      </c>
      <c r="AJ974" s="0" t="n">
        <f aca="false">FALSE()</f>
        <v>0</v>
      </c>
      <c r="AK974" s="0" t="n">
        <f aca="false">FALSE()</f>
        <v>0</v>
      </c>
      <c r="AL974" s="0" t="s">
        <v>2129</v>
      </c>
      <c r="AM974" s="0" t="n">
        <f aca="false">TRUE()</f>
        <v>1</v>
      </c>
      <c r="AN974" s="0" t="s">
        <v>24675</v>
      </c>
      <c r="AO974" s="0" t="n">
        <v>1</v>
      </c>
      <c r="AP974" s="0" t="s">
        <v>24676</v>
      </c>
      <c r="AQ974" s="0" t="s">
        <v>24677</v>
      </c>
      <c r="AR974" s="0" t="n">
        <f aca="false">TRUE()</f>
        <v>1</v>
      </c>
      <c r="AS974" s="0" t="n">
        <f aca="false">TRUE()</f>
        <v>1</v>
      </c>
      <c r="AT974" s="0" t="n">
        <f aca="false">FALSE()</f>
        <v>0</v>
      </c>
      <c r="AU974" s="0" t="n">
        <f aca="false">FALSE()</f>
        <v>0</v>
      </c>
      <c r="AV974" s="0" t="n">
        <f aca="false">FALSE()</f>
        <v>0</v>
      </c>
      <c r="AW974" s="0" t="n">
        <f aca="false">TRUE()</f>
        <v>1</v>
      </c>
      <c r="AX974" s="380" t="n">
        <v>45496.6875</v>
      </c>
      <c r="AY974" s="380" t="n">
        <v>45496.125</v>
      </c>
      <c r="AZ974" s="0" t="n">
        <v>2</v>
      </c>
      <c r="BA974" s="0" t="s">
        <v>21269</v>
      </c>
      <c r="BB974" s="0" t="n">
        <v>0</v>
      </c>
      <c r="BC974" s="380" t="n">
        <v>25569.125</v>
      </c>
      <c r="BD974" s="0" t="s">
        <v>2170</v>
      </c>
      <c r="BE974" s="0" t="s">
        <v>2170</v>
      </c>
      <c r="BF974" s="0" t="s">
        <v>2118</v>
      </c>
    </row>
    <row r="975" customFormat="false" ht="15" hidden="false" customHeight="false" outlineLevel="0" collapsed="false">
      <c r="A975" s="0" t="s">
        <v>24678</v>
      </c>
      <c r="B975" s="0" t="s">
        <v>24679</v>
      </c>
      <c r="C975" s="0" t="s">
        <v>24678</v>
      </c>
      <c r="D975" s="0" t="s">
        <v>2133</v>
      </c>
      <c r="E975" s="0" t="s">
        <v>24678</v>
      </c>
      <c r="F975" s="0" t="n">
        <v>1</v>
      </c>
      <c r="G975" s="0" t="s">
        <v>434</v>
      </c>
      <c r="H975" s="0" t="s">
        <v>2170</v>
      </c>
      <c r="I975" s="0" t="s">
        <v>2170</v>
      </c>
      <c r="J975" s="0" t="s">
        <v>2170</v>
      </c>
      <c r="K975" s="0" t="s">
        <v>2170</v>
      </c>
      <c r="L975" s="0" t="s">
        <v>2170</v>
      </c>
      <c r="M975" s="0" t="s">
        <v>2170</v>
      </c>
      <c r="N975" s="0" t="n">
        <f aca="false">FALSE()</f>
        <v>0</v>
      </c>
      <c r="O975" s="0" t="s">
        <v>24680</v>
      </c>
      <c r="P975" s="0" t="s">
        <v>17838</v>
      </c>
      <c r="Q975" s="0" t="n">
        <v>2</v>
      </c>
      <c r="R975" s="380" t="n">
        <v>46730.125</v>
      </c>
      <c r="S975" s="223" t="n">
        <v>1000</v>
      </c>
      <c r="T975" s="0" t="s">
        <v>2132</v>
      </c>
      <c r="U975" s="380" t="n">
        <v>43088.125</v>
      </c>
      <c r="V975" s="380" t="n">
        <v>43090.125</v>
      </c>
      <c r="W975" s="0" t="s">
        <v>2132</v>
      </c>
      <c r="X975" s="0" t="s">
        <v>24681</v>
      </c>
      <c r="Y975" s="0" t="s">
        <v>601</v>
      </c>
      <c r="Z975" s="0" t="s">
        <v>2602</v>
      </c>
      <c r="AA975" s="0" t="s">
        <v>2574</v>
      </c>
      <c r="AB975" s="0" t="s">
        <v>17848</v>
      </c>
      <c r="AC975" s="0" t="n">
        <v>30000000</v>
      </c>
      <c r="AD975" s="0" t="n">
        <v>30000000</v>
      </c>
      <c r="AE975" s="0" t="n">
        <v>5</v>
      </c>
      <c r="AF975" s="0" t="n">
        <f aca="false">FALSE()</f>
        <v>0</v>
      </c>
      <c r="AG975" s="0" t="n">
        <f aca="false">TRUE()</f>
        <v>1</v>
      </c>
      <c r="AH975" s="0" t="n">
        <f aca="false">TRUE()</f>
        <v>1</v>
      </c>
      <c r="AI975" s="0" t="n">
        <f aca="false">FALSE()</f>
        <v>0</v>
      </c>
      <c r="AJ975" s="0" t="n">
        <f aca="false">FALSE()</f>
        <v>0</v>
      </c>
      <c r="AK975" s="0" t="n">
        <f aca="false">FALSE()</f>
        <v>0</v>
      </c>
      <c r="AL975" s="0" t="s">
        <v>2129</v>
      </c>
      <c r="AM975" s="0" t="n">
        <f aca="false">TRUE()</f>
        <v>1</v>
      </c>
      <c r="AN975" s="0" t="s">
        <v>24682</v>
      </c>
      <c r="AO975" s="0" t="n">
        <v>1</v>
      </c>
      <c r="AP975" s="0" t="s">
        <v>24683</v>
      </c>
      <c r="AQ975" s="0" t="s">
        <v>24684</v>
      </c>
      <c r="AR975" s="0" t="n">
        <f aca="false">TRUE()</f>
        <v>1</v>
      </c>
      <c r="AS975" s="0" t="n">
        <f aca="false">FALSE()</f>
        <v>0</v>
      </c>
      <c r="AT975" s="0" t="n">
        <f aca="false">FALSE()</f>
        <v>0</v>
      </c>
      <c r="AU975" s="0" t="n">
        <f aca="false">FALSE()</f>
        <v>0</v>
      </c>
      <c r="AV975" s="0" t="n">
        <f aca="false">FALSE()</f>
        <v>0</v>
      </c>
      <c r="AW975" s="0" t="n">
        <f aca="false">TRUE()</f>
        <v>1</v>
      </c>
      <c r="AX975" s="380" t="n">
        <v>43748.60625</v>
      </c>
      <c r="AY975" s="380" t="n">
        <v>43748.4166666667</v>
      </c>
      <c r="AZ975" s="0" t="n">
        <v>0</v>
      </c>
      <c r="BA975" s="0" t="s">
        <v>5936</v>
      </c>
      <c r="BB975" s="0" t="n">
        <v>0</v>
      </c>
      <c r="BC975" s="380" t="n">
        <v>46002.125</v>
      </c>
      <c r="BD975" s="0" t="s">
        <v>2170</v>
      </c>
      <c r="BE975" s="0" t="s">
        <v>2170</v>
      </c>
      <c r="BF975" s="0" t="s">
        <v>2118</v>
      </c>
    </row>
    <row r="976" customFormat="false" ht="15" hidden="false" customHeight="false" outlineLevel="0" collapsed="false">
      <c r="A976" s="0" t="s">
        <v>24685</v>
      </c>
      <c r="B976" s="0" t="s">
        <v>24686</v>
      </c>
      <c r="C976" s="0" t="s">
        <v>24685</v>
      </c>
      <c r="D976" s="0" t="s">
        <v>2133</v>
      </c>
      <c r="E976" s="0" t="s">
        <v>24685</v>
      </c>
      <c r="F976" s="0" t="n">
        <v>1</v>
      </c>
      <c r="G976" s="0" t="s">
        <v>434</v>
      </c>
      <c r="H976" s="0" t="s">
        <v>2170</v>
      </c>
      <c r="I976" s="0" t="s">
        <v>2170</v>
      </c>
      <c r="J976" s="0" t="s">
        <v>2170</v>
      </c>
      <c r="K976" s="0" t="s">
        <v>2170</v>
      </c>
      <c r="L976" s="0" t="s">
        <v>2170</v>
      </c>
      <c r="M976" s="0" t="s">
        <v>2170</v>
      </c>
      <c r="N976" s="0" t="n">
        <f aca="false">FALSE()</f>
        <v>0</v>
      </c>
      <c r="O976" s="0" t="s">
        <v>24687</v>
      </c>
      <c r="P976" s="0" t="s">
        <v>17838</v>
      </c>
      <c r="Q976" s="0" t="n">
        <v>2</v>
      </c>
      <c r="R976" s="380" t="n">
        <v>51960.125</v>
      </c>
      <c r="S976" s="223" t="n">
        <v>200000</v>
      </c>
      <c r="T976" s="0" t="s">
        <v>18300</v>
      </c>
      <c r="U976" s="380" t="n">
        <v>41004.1666666667</v>
      </c>
      <c r="V976" s="380" t="n">
        <v>41003.1666666667</v>
      </c>
      <c r="W976" s="0" t="s">
        <v>2170</v>
      </c>
      <c r="X976" s="0" t="s">
        <v>20506</v>
      </c>
      <c r="Y976" s="0" t="s">
        <v>601</v>
      </c>
      <c r="Z976" s="0" t="s">
        <v>2602</v>
      </c>
      <c r="AA976" s="0" t="s">
        <v>600</v>
      </c>
      <c r="AB976" s="0" t="s">
        <v>17848</v>
      </c>
      <c r="AC976" s="0" t="n">
        <v>15000</v>
      </c>
      <c r="AD976" s="0" t="n">
        <v>15000</v>
      </c>
      <c r="AE976" s="0" t="n">
        <v>5</v>
      </c>
      <c r="AF976" s="0" t="n">
        <f aca="false">FALSE()</f>
        <v>0</v>
      </c>
      <c r="AG976" s="0" t="n">
        <f aca="false">TRUE()</f>
        <v>1</v>
      </c>
      <c r="AH976" s="0" t="n">
        <f aca="false">TRUE()</f>
        <v>1</v>
      </c>
      <c r="AI976" s="0" t="n">
        <f aca="false">FALSE()</f>
        <v>0</v>
      </c>
      <c r="AJ976" s="0" t="n">
        <f aca="false">FALSE()</f>
        <v>0</v>
      </c>
      <c r="AK976" s="0" t="n">
        <f aca="false">FALSE()</f>
        <v>0</v>
      </c>
      <c r="AL976" s="0" t="s">
        <v>3129</v>
      </c>
      <c r="AM976" s="0" t="n">
        <f aca="false">TRUE()</f>
        <v>1</v>
      </c>
      <c r="AN976" s="0" t="s">
        <v>24688</v>
      </c>
      <c r="AO976" s="0" t="n">
        <v>1</v>
      </c>
      <c r="AP976" s="0" t="s">
        <v>24689</v>
      </c>
      <c r="AQ976" s="0" t="s">
        <v>24690</v>
      </c>
      <c r="AR976" s="0" t="n">
        <f aca="false">TRUE()</f>
        <v>1</v>
      </c>
      <c r="AS976" s="0" t="n">
        <f aca="false">FALSE()</f>
        <v>0</v>
      </c>
      <c r="AT976" s="0" t="n">
        <f aca="false">FALSE()</f>
        <v>0</v>
      </c>
      <c r="AU976" s="0" t="n">
        <f aca="false">FALSE()</f>
        <v>0</v>
      </c>
      <c r="AV976" s="0" t="n">
        <f aca="false">FALSE()</f>
        <v>0</v>
      </c>
      <c r="AW976" s="0" t="n">
        <f aca="false">TRUE()</f>
        <v>1</v>
      </c>
      <c r="AX976" s="380" t="n">
        <v>44931.4729166667</v>
      </c>
      <c r="AY976" s="380" t="n">
        <v>44931.4166666667</v>
      </c>
      <c r="AZ976" s="0" t="n">
        <v>0</v>
      </c>
      <c r="BA976" s="0" t="s">
        <v>17903</v>
      </c>
      <c r="BB976" s="0" t="n">
        <v>1</v>
      </c>
      <c r="BC976" s="380" t="n">
        <v>25569.125</v>
      </c>
      <c r="BD976" s="0" t="s">
        <v>2170</v>
      </c>
      <c r="BE976" s="0" t="s">
        <v>2170</v>
      </c>
      <c r="BF976" s="0" t="s">
        <v>2118</v>
      </c>
    </row>
    <row r="977" customFormat="false" ht="15" hidden="false" customHeight="false" outlineLevel="0" collapsed="false">
      <c r="A977" s="0" t="s">
        <v>24691</v>
      </c>
      <c r="B977" s="0" t="s">
        <v>24692</v>
      </c>
      <c r="C977" s="0" t="s">
        <v>24691</v>
      </c>
      <c r="D977" s="0" t="s">
        <v>2133</v>
      </c>
      <c r="E977" s="0" t="s">
        <v>24691</v>
      </c>
      <c r="F977" s="0" t="n">
        <v>1</v>
      </c>
      <c r="G977" s="0" t="s">
        <v>434</v>
      </c>
      <c r="H977" s="0" t="s">
        <v>2170</v>
      </c>
      <c r="I977" s="0" t="s">
        <v>2170</v>
      </c>
      <c r="J977" s="0" t="s">
        <v>2170</v>
      </c>
      <c r="K977" s="0" t="s">
        <v>2170</v>
      </c>
      <c r="L977" s="0" t="s">
        <v>2170</v>
      </c>
      <c r="M977" s="0" t="s">
        <v>2170</v>
      </c>
      <c r="N977" s="0" t="n">
        <f aca="false">FALSE()</f>
        <v>0</v>
      </c>
      <c r="O977" s="0" t="s">
        <v>24693</v>
      </c>
      <c r="P977" s="0" t="s">
        <v>17780</v>
      </c>
      <c r="Q977" s="0" t="n">
        <v>12</v>
      </c>
      <c r="R977" s="380" t="n">
        <v>46431.125</v>
      </c>
      <c r="S977" s="223" t="n">
        <v>535</v>
      </c>
      <c r="T977" s="0" t="s">
        <v>2132</v>
      </c>
      <c r="U977" s="380" t="n">
        <v>44370.125</v>
      </c>
      <c r="V977" s="380" t="n">
        <v>44391.125</v>
      </c>
      <c r="W977" s="0" t="s">
        <v>2132</v>
      </c>
      <c r="X977" s="0" t="s">
        <v>24694</v>
      </c>
      <c r="Y977" s="0" t="s">
        <v>601</v>
      </c>
      <c r="Z977" s="0" t="s">
        <v>2602</v>
      </c>
      <c r="AA977" s="0" t="s">
        <v>610</v>
      </c>
      <c r="AB977" s="0" t="s">
        <v>17781</v>
      </c>
      <c r="AC977" s="0" t="n">
        <v>250000</v>
      </c>
      <c r="AD977" s="0" t="n">
        <v>250000</v>
      </c>
      <c r="AE977" s="0" t="n">
        <v>5</v>
      </c>
      <c r="AF977" s="0" t="n">
        <f aca="false">FALSE()</f>
        <v>0</v>
      </c>
      <c r="AG977" s="0" t="n">
        <f aca="false">TRUE()</f>
        <v>1</v>
      </c>
      <c r="AH977" s="0" t="n">
        <f aca="false">TRUE()</f>
        <v>1</v>
      </c>
      <c r="AI977" s="0" t="n">
        <f aca="false">FALSE()</f>
        <v>0</v>
      </c>
      <c r="AJ977" s="0" t="n">
        <f aca="false">FALSE()</f>
        <v>0</v>
      </c>
      <c r="AK977" s="0" t="n">
        <f aca="false">TRUE()</f>
        <v>1</v>
      </c>
      <c r="AL977" s="0" t="s">
        <v>2129</v>
      </c>
      <c r="AM977" s="0" t="n">
        <f aca="false">TRUE()</f>
        <v>1</v>
      </c>
      <c r="AN977" s="0" t="s">
        <v>24695</v>
      </c>
      <c r="AO977" s="0" t="n">
        <v>1</v>
      </c>
      <c r="AP977" s="0" t="s">
        <v>24696</v>
      </c>
      <c r="AQ977" s="0" t="s">
        <v>24697</v>
      </c>
      <c r="AR977" s="0" t="n">
        <f aca="false">TRUE()</f>
        <v>1</v>
      </c>
      <c r="AS977" s="0" t="n">
        <f aca="false">FALSE()</f>
        <v>0</v>
      </c>
      <c r="AT977" s="0" t="n">
        <f aca="false">FALSE()</f>
        <v>0</v>
      </c>
      <c r="AU977" s="0" t="n">
        <f aca="false">FALSE()</f>
        <v>0</v>
      </c>
      <c r="AV977" s="0" t="n">
        <f aca="false">FALSE()</f>
        <v>0</v>
      </c>
      <c r="AW977" s="0" t="n">
        <f aca="false">TRUE()</f>
        <v>1</v>
      </c>
      <c r="AX977" s="380" t="n">
        <v>44391.6034722222</v>
      </c>
      <c r="AY977" s="380" t="n">
        <v>44391.4166666667</v>
      </c>
      <c r="AZ977" s="0" t="n">
        <v>2</v>
      </c>
      <c r="BA977" s="0" t="s">
        <v>22051</v>
      </c>
      <c r="BB977" s="0" t="n">
        <v>0</v>
      </c>
      <c r="BC977" s="380" t="n">
        <v>25569.125</v>
      </c>
      <c r="BD977" s="0" t="s">
        <v>2170</v>
      </c>
      <c r="BE977" s="0" t="s">
        <v>2170</v>
      </c>
      <c r="BF977" s="0" t="s">
        <v>604</v>
      </c>
    </row>
    <row r="978" customFormat="false" ht="15" hidden="false" customHeight="false" outlineLevel="0" collapsed="false">
      <c r="A978" s="0" t="s">
        <v>24698</v>
      </c>
      <c r="B978" s="0" t="s">
        <v>24699</v>
      </c>
      <c r="C978" s="0" t="s">
        <v>24698</v>
      </c>
      <c r="D978" s="0" t="s">
        <v>2133</v>
      </c>
      <c r="E978" s="0" t="s">
        <v>24698</v>
      </c>
      <c r="F978" s="0" t="n">
        <v>1</v>
      </c>
      <c r="G978" s="0" t="s">
        <v>434</v>
      </c>
      <c r="H978" s="0" t="s">
        <v>2170</v>
      </c>
      <c r="I978" s="0" t="s">
        <v>2170</v>
      </c>
      <c r="J978" s="0" t="s">
        <v>2170</v>
      </c>
      <c r="K978" s="0" t="s">
        <v>2170</v>
      </c>
      <c r="L978" s="0" t="s">
        <v>2170</v>
      </c>
      <c r="M978" s="0" t="s">
        <v>2170</v>
      </c>
      <c r="N978" s="0" t="n">
        <f aca="false">FALSE()</f>
        <v>0</v>
      </c>
      <c r="O978" s="0" t="s">
        <v>24700</v>
      </c>
      <c r="P978" s="0" t="s">
        <v>17780</v>
      </c>
      <c r="Q978" s="0" t="n">
        <v>12</v>
      </c>
      <c r="R978" s="380" t="n">
        <v>46277.125</v>
      </c>
      <c r="S978" s="223" t="n">
        <v>1000</v>
      </c>
      <c r="T978" s="0" t="s">
        <v>2132</v>
      </c>
      <c r="U978" s="380" t="n">
        <v>45183.125</v>
      </c>
      <c r="V978" s="380" t="n">
        <v>45197.125</v>
      </c>
      <c r="W978" s="0" t="s">
        <v>2132</v>
      </c>
      <c r="X978" s="0" t="s">
        <v>18026</v>
      </c>
      <c r="Y978" s="0" t="s">
        <v>601</v>
      </c>
      <c r="Z978" s="0" t="s">
        <v>2602</v>
      </c>
      <c r="AA978" s="0" t="s">
        <v>2365</v>
      </c>
      <c r="AB978" s="0" t="s">
        <v>17781</v>
      </c>
      <c r="AC978" s="0" t="n">
        <v>300000</v>
      </c>
      <c r="AD978" s="0" t="n">
        <v>300000</v>
      </c>
      <c r="AE978" s="0" t="n">
        <v>5</v>
      </c>
      <c r="AF978" s="0" t="n">
        <f aca="false">FALSE()</f>
        <v>0</v>
      </c>
      <c r="AG978" s="0" t="n">
        <f aca="false">TRUE()</f>
        <v>1</v>
      </c>
      <c r="AH978" s="0" t="n">
        <f aca="false">TRUE()</f>
        <v>1</v>
      </c>
      <c r="AI978" s="0" t="n">
        <f aca="false">FALSE()</f>
        <v>0</v>
      </c>
      <c r="AJ978" s="0" t="n">
        <f aca="false">FALSE()</f>
        <v>0</v>
      </c>
      <c r="AK978" s="0" t="n">
        <f aca="false">FALSE()</f>
        <v>0</v>
      </c>
      <c r="AL978" s="0" t="s">
        <v>2129</v>
      </c>
      <c r="AM978" s="0" t="n">
        <f aca="false">TRUE()</f>
        <v>1</v>
      </c>
      <c r="AN978" s="0" t="s">
        <v>24701</v>
      </c>
      <c r="AO978" s="0" t="n">
        <v>1</v>
      </c>
      <c r="AP978" s="0" t="s">
        <v>24702</v>
      </c>
      <c r="AQ978" s="0" t="s">
        <v>24703</v>
      </c>
      <c r="AR978" s="0" t="n">
        <f aca="false">TRUE()</f>
        <v>1</v>
      </c>
      <c r="AS978" s="0" t="n">
        <f aca="false">FALSE()</f>
        <v>0</v>
      </c>
      <c r="AT978" s="0" t="n">
        <f aca="false">FALSE()</f>
        <v>0</v>
      </c>
      <c r="AU978" s="0" t="n">
        <f aca="false">FALSE()</f>
        <v>0</v>
      </c>
      <c r="AV978" s="0" t="n">
        <f aca="false">FALSE()</f>
        <v>0</v>
      </c>
      <c r="AW978" s="0" t="n">
        <f aca="false">TRUE()</f>
        <v>1</v>
      </c>
      <c r="AX978" s="380" t="n">
        <v>45197.6923611111</v>
      </c>
      <c r="AY978" s="380" t="n">
        <v>45197.4166666667</v>
      </c>
      <c r="AZ978" s="0" t="n">
        <v>3</v>
      </c>
      <c r="BA978" s="0" t="s">
        <v>21524</v>
      </c>
      <c r="BB978" s="0" t="n">
        <v>0</v>
      </c>
      <c r="BC978" s="380" t="n">
        <v>25569.125</v>
      </c>
      <c r="BD978" s="0" t="s">
        <v>2170</v>
      </c>
      <c r="BE978" s="0" t="s">
        <v>2170</v>
      </c>
      <c r="BF978" s="0" t="s">
        <v>604</v>
      </c>
    </row>
    <row r="979" customFormat="false" ht="15" hidden="false" customHeight="false" outlineLevel="0" collapsed="false">
      <c r="A979" s="0" t="s">
        <v>24704</v>
      </c>
      <c r="B979" s="0" t="s">
        <v>24705</v>
      </c>
      <c r="C979" s="0" t="s">
        <v>24704</v>
      </c>
      <c r="D979" s="0" t="s">
        <v>2133</v>
      </c>
      <c r="E979" s="0" t="s">
        <v>24704</v>
      </c>
      <c r="F979" s="0" t="n">
        <v>1</v>
      </c>
      <c r="G979" s="0" t="s">
        <v>434</v>
      </c>
      <c r="H979" s="0" t="s">
        <v>2170</v>
      </c>
      <c r="I979" s="0" t="s">
        <v>2170</v>
      </c>
      <c r="J979" s="0" t="s">
        <v>2170</v>
      </c>
      <c r="K979" s="0" t="s">
        <v>2170</v>
      </c>
      <c r="L979" s="0" t="s">
        <v>2170</v>
      </c>
      <c r="M979" s="0" t="s">
        <v>2170</v>
      </c>
      <c r="N979" s="0" t="n">
        <f aca="false">FALSE()</f>
        <v>0</v>
      </c>
      <c r="O979" s="0" t="s">
        <v>24706</v>
      </c>
      <c r="P979" s="0" t="s">
        <v>17838</v>
      </c>
      <c r="Q979" s="0" t="n">
        <v>12</v>
      </c>
      <c r="R979" s="380" t="n">
        <v>46668.125</v>
      </c>
      <c r="S979" s="223" t="n">
        <v>1000</v>
      </c>
      <c r="T979" s="0" t="s">
        <v>2132</v>
      </c>
      <c r="U979" s="380" t="n">
        <v>45583.125</v>
      </c>
      <c r="V979" s="380" t="n">
        <v>45588.125</v>
      </c>
      <c r="W979" s="0" t="s">
        <v>2132</v>
      </c>
      <c r="X979" s="0" t="s">
        <v>18086</v>
      </c>
      <c r="Y979" s="0" t="s">
        <v>601</v>
      </c>
      <c r="Z979" s="0" t="s">
        <v>2602</v>
      </c>
      <c r="AA979" s="0" t="s">
        <v>2574</v>
      </c>
      <c r="AB979" s="0" t="s">
        <v>17781</v>
      </c>
      <c r="AC979" s="0" t="n">
        <v>20000000</v>
      </c>
      <c r="AD979" s="0" t="n">
        <v>20000000</v>
      </c>
      <c r="AE979" s="0" t="n">
        <v>5</v>
      </c>
      <c r="AF979" s="0" t="n">
        <f aca="false">FALSE()</f>
        <v>0</v>
      </c>
      <c r="AG979" s="0" t="n">
        <f aca="false">TRUE()</f>
        <v>1</v>
      </c>
      <c r="AH979" s="0" t="n">
        <f aca="false">TRUE()</f>
        <v>1</v>
      </c>
      <c r="AI979" s="0" t="n">
        <f aca="false">TRUE()</f>
        <v>1</v>
      </c>
      <c r="AJ979" s="0" t="n">
        <f aca="false">FALSE()</f>
        <v>0</v>
      </c>
      <c r="AK979" s="0" t="n">
        <f aca="false">FALSE()</f>
        <v>0</v>
      </c>
      <c r="AL979" s="0" t="s">
        <v>2129</v>
      </c>
      <c r="AM979" s="0" t="n">
        <f aca="false">TRUE()</f>
        <v>1</v>
      </c>
      <c r="AN979" s="0" t="s">
        <v>24707</v>
      </c>
      <c r="AO979" s="0" t="n">
        <v>1</v>
      </c>
      <c r="AP979" s="0" t="s">
        <v>24708</v>
      </c>
      <c r="AQ979" s="0" t="s">
        <v>24709</v>
      </c>
      <c r="AR979" s="0" t="n">
        <f aca="false">TRUE()</f>
        <v>1</v>
      </c>
      <c r="AS979" s="0" t="n">
        <f aca="false">TRUE()</f>
        <v>1</v>
      </c>
      <c r="AT979" s="0" t="n">
        <f aca="false">FALSE()</f>
        <v>0</v>
      </c>
      <c r="AU979" s="0" t="n">
        <f aca="false">FALSE()</f>
        <v>0</v>
      </c>
      <c r="AV979" s="0" t="n">
        <f aca="false">FALSE()</f>
        <v>0</v>
      </c>
      <c r="AW979" s="0" t="n">
        <f aca="false">TRUE()</f>
        <v>1</v>
      </c>
      <c r="AX979" s="380" t="n">
        <v>45588.6180555556</v>
      </c>
      <c r="AY979" s="380" t="n">
        <v>45588.125</v>
      </c>
      <c r="AZ979" s="0" t="n">
        <v>1</v>
      </c>
      <c r="BA979" s="0" t="s">
        <v>18259</v>
      </c>
      <c r="BB979" s="0" t="n">
        <v>0</v>
      </c>
      <c r="BC979" s="380" t="n">
        <v>25569.125</v>
      </c>
      <c r="BD979" s="0" t="s">
        <v>2170</v>
      </c>
      <c r="BE979" s="0" t="s">
        <v>2170</v>
      </c>
      <c r="BF979" s="0" t="s">
        <v>2118</v>
      </c>
    </row>
    <row r="980" customFormat="false" ht="15" hidden="false" customHeight="false" outlineLevel="0" collapsed="false">
      <c r="A980" s="0" t="s">
        <v>24710</v>
      </c>
      <c r="B980" s="0" t="s">
        <v>24711</v>
      </c>
      <c r="C980" s="0" t="s">
        <v>24710</v>
      </c>
      <c r="D980" s="0" t="s">
        <v>2133</v>
      </c>
      <c r="E980" s="0" t="s">
        <v>24710</v>
      </c>
      <c r="F980" s="0" t="n">
        <v>1</v>
      </c>
      <c r="G980" s="0" t="s">
        <v>434</v>
      </c>
      <c r="H980" s="0" t="s">
        <v>2170</v>
      </c>
      <c r="I980" s="0" t="s">
        <v>2170</v>
      </c>
      <c r="J980" s="0" t="s">
        <v>2170</v>
      </c>
      <c r="K980" s="0" t="s">
        <v>2170</v>
      </c>
      <c r="L980" s="0" t="s">
        <v>2170</v>
      </c>
      <c r="M980" s="0" t="s">
        <v>2170</v>
      </c>
      <c r="N980" s="0" t="n">
        <f aca="false">FALSE()</f>
        <v>0</v>
      </c>
      <c r="O980" s="0" t="s">
        <v>24712</v>
      </c>
      <c r="P980" s="0" t="s">
        <v>17780</v>
      </c>
      <c r="Q980" s="0" t="n">
        <v>12</v>
      </c>
      <c r="R980" s="380" t="n">
        <v>46654.125</v>
      </c>
      <c r="S980" s="223" t="n">
        <v>1000</v>
      </c>
      <c r="T980" s="0" t="s">
        <v>2132</v>
      </c>
      <c r="U980" s="380" t="n">
        <v>45516.125</v>
      </c>
      <c r="V980" s="380" t="n">
        <v>45538.125</v>
      </c>
      <c r="W980" s="0" t="s">
        <v>2132</v>
      </c>
      <c r="X980" s="0" t="s">
        <v>23322</v>
      </c>
      <c r="Y980" s="0" t="s">
        <v>601</v>
      </c>
      <c r="Z980" s="0" t="s">
        <v>2602</v>
      </c>
      <c r="AA980" s="0" t="s">
        <v>610</v>
      </c>
      <c r="AB980" s="0" t="s">
        <v>17781</v>
      </c>
      <c r="AC980" s="0" t="n">
        <v>5000000</v>
      </c>
      <c r="AD980" s="0" t="n">
        <v>5000000</v>
      </c>
      <c r="AE980" s="0" t="n">
        <v>5</v>
      </c>
      <c r="AF980" s="0" t="n">
        <f aca="false">FALSE()</f>
        <v>0</v>
      </c>
      <c r="AG980" s="0" t="n">
        <f aca="false">TRUE()</f>
        <v>1</v>
      </c>
      <c r="AH980" s="0" t="n">
        <f aca="false">TRUE()</f>
        <v>1</v>
      </c>
      <c r="AI980" s="0" t="n">
        <f aca="false">TRUE()</f>
        <v>1</v>
      </c>
      <c r="AJ980" s="0" t="n">
        <f aca="false">FALSE()</f>
        <v>0</v>
      </c>
      <c r="AK980" s="0" t="n">
        <f aca="false">FALSE()</f>
        <v>0</v>
      </c>
      <c r="AL980" s="0" t="s">
        <v>2129</v>
      </c>
      <c r="AM980" s="0" t="n">
        <f aca="false">TRUE()</f>
        <v>1</v>
      </c>
      <c r="AN980" s="0" t="s">
        <v>24713</v>
      </c>
      <c r="AO980" s="0" t="n">
        <v>1</v>
      </c>
      <c r="AP980" s="0" t="s">
        <v>24714</v>
      </c>
      <c r="AQ980" s="0" t="s">
        <v>24715</v>
      </c>
      <c r="AR980" s="0" t="n">
        <f aca="false">TRUE()</f>
        <v>1</v>
      </c>
      <c r="AS980" s="0" t="n">
        <f aca="false">TRUE()</f>
        <v>1</v>
      </c>
      <c r="AT980" s="0" t="n">
        <f aca="false">FALSE()</f>
        <v>0</v>
      </c>
      <c r="AU980" s="0" t="n">
        <f aca="false">FALSE()</f>
        <v>0</v>
      </c>
      <c r="AV980" s="0" t="n">
        <f aca="false">FALSE()</f>
        <v>0</v>
      </c>
      <c r="AW980" s="0" t="n">
        <f aca="false">TRUE()</f>
        <v>1</v>
      </c>
      <c r="AX980" s="380" t="n">
        <v>45538.6180555556</v>
      </c>
      <c r="AY980" s="380" t="n">
        <v>45538.125</v>
      </c>
      <c r="AZ980" s="0" t="n">
        <v>1</v>
      </c>
      <c r="BA980" s="0" t="s">
        <v>18244</v>
      </c>
      <c r="BB980" s="0" t="n">
        <v>0</v>
      </c>
      <c r="BC980" s="380" t="n">
        <v>25569.125</v>
      </c>
      <c r="BD980" s="0" t="s">
        <v>2170</v>
      </c>
      <c r="BE980" s="0" t="s">
        <v>2170</v>
      </c>
      <c r="BF980" s="0" t="s">
        <v>2118</v>
      </c>
    </row>
    <row r="981" customFormat="false" ht="15" hidden="false" customHeight="false" outlineLevel="0" collapsed="false">
      <c r="A981" s="0" t="s">
        <v>24716</v>
      </c>
      <c r="B981" s="0" t="s">
        <v>24717</v>
      </c>
      <c r="C981" s="0" t="s">
        <v>24716</v>
      </c>
      <c r="D981" s="0" t="s">
        <v>2133</v>
      </c>
      <c r="E981" s="0" t="s">
        <v>24716</v>
      </c>
      <c r="F981" s="0" t="n">
        <v>1</v>
      </c>
      <c r="G981" s="0" t="s">
        <v>434</v>
      </c>
      <c r="H981" s="0" t="s">
        <v>2170</v>
      </c>
      <c r="I981" s="0" t="s">
        <v>2170</v>
      </c>
      <c r="J981" s="0" t="s">
        <v>2170</v>
      </c>
      <c r="K981" s="0" t="s">
        <v>2170</v>
      </c>
      <c r="L981" s="0" t="s">
        <v>2170</v>
      </c>
      <c r="M981" s="0" t="s">
        <v>2170</v>
      </c>
      <c r="N981" s="0" t="n">
        <f aca="false">FALSE()</f>
        <v>0</v>
      </c>
      <c r="O981" s="0" t="s">
        <v>24718</v>
      </c>
      <c r="P981" s="0" t="s">
        <v>17780</v>
      </c>
      <c r="Q981" s="0" t="n">
        <v>12</v>
      </c>
      <c r="R981" s="380" t="n">
        <v>47632.125</v>
      </c>
      <c r="S981" s="223" t="n">
        <v>1000</v>
      </c>
      <c r="T981" s="0" t="s">
        <v>2132</v>
      </c>
      <c r="U981" s="380" t="n">
        <v>45826.125</v>
      </c>
      <c r="V981" s="380" t="n">
        <v>45832.125</v>
      </c>
      <c r="W981" s="0" t="s">
        <v>2132</v>
      </c>
      <c r="X981" s="0" t="s">
        <v>24719</v>
      </c>
      <c r="AA981" s="0" t="s">
        <v>2574</v>
      </c>
      <c r="AB981" s="0" t="s">
        <v>17781</v>
      </c>
      <c r="AC981" s="0" t="n">
        <v>350000</v>
      </c>
      <c r="AD981" s="0" t="n">
        <v>350000</v>
      </c>
      <c r="AE981" s="0" t="n">
        <v>5</v>
      </c>
      <c r="AF981" s="0" t="n">
        <f aca="false">FALSE()</f>
        <v>0</v>
      </c>
      <c r="AG981" s="0" t="n">
        <f aca="false">TRUE()</f>
        <v>1</v>
      </c>
      <c r="AH981" s="0" t="n">
        <f aca="false">TRUE()</f>
        <v>1</v>
      </c>
      <c r="AI981" s="0" t="n">
        <f aca="false">FALSE()</f>
        <v>0</v>
      </c>
      <c r="AJ981" s="0" t="n">
        <f aca="false">FALSE()</f>
        <v>0</v>
      </c>
      <c r="AK981" s="0" t="n">
        <f aca="false">FALSE()</f>
        <v>0</v>
      </c>
      <c r="AL981" s="0" t="s">
        <v>3129</v>
      </c>
      <c r="AM981" s="0" t="n">
        <f aca="false">TRUE()</f>
        <v>1</v>
      </c>
      <c r="AN981" s="0" t="s">
        <v>24720</v>
      </c>
      <c r="AO981" s="0" t="n">
        <v>1</v>
      </c>
      <c r="AP981" s="0" t="s">
        <v>24721</v>
      </c>
      <c r="AQ981" s="0" t="s">
        <v>24722</v>
      </c>
      <c r="AR981" s="0" t="n">
        <f aca="false">TRUE()</f>
        <v>1</v>
      </c>
      <c r="AS981" s="0" t="n">
        <f aca="false">FALSE()</f>
        <v>0</v>
      </c>
      <c r="AT981" s="0" t="n">
        <f aca="false">FALSE()</f>
        <v>0</v>
      </c>
      <c r="AU981" s="0" t="n">
        <f aca="false">FALSE()</f>
        <v>0</v>
      </c>
      <c r="AV981" s="0" t="n">
        <f aca="false">FALSE()</f>
        <v>0</v>
      </c>
      <c r="AW981" s="0" t="n">
        <f aca="false">TRUE()</f>
        <v>1</v>
      </c>
      <c r="AX981" s="380" t="n">
        <v>45832.6145833333</v>
      </c>
      <c r="AY981" s="380" t="n">
        <v>45832.125</v>
      </c>
      <c r="AZ981" s="0" t="n">
        <v>1</v>
      </c>
      <c r="BA981" s="0" t="s">
        <v>12576</v>
      </c>
      <c r="BB981" s="0" t="n">
        <v>1</v>
      </c>
      <c r="BC981" s="380" t="n">
        <v>25569.125</v>
      </c>
      <c r="BD981" s="0" t="s">
        <v>2170</v>
      </c>
      <c r="BE981" s="0" t="s">
        <v>2170</v>
      </c>
      <c r="BF981" s="0" t="s">
        <v>2118</v>
      </c>
    </row>
    <row r="982" customFormat="false" ht="15" hidden="false" customHeight="false" outlineLevel="0" collapsed="false">
      <c r="A982" s="0" t="s">
        <v>24723</v>
      </c>
      <c r="B982" s="0" t="s">
        <v>24724</v>
      </c>
      <c r="C982" s="0" t="s">
        <v>24723</v>
      </c>
      <c r="D982" s="0" t="s">
        <v>2133</v>
      </c>
      <c r="E982" s="0" t="s">
        <v>24723</v>
      </c>
      <c r="F982" s="0" t="n">
        <v>1</v>
      </c>
      <c r="G982" s="0" t="s">
        <v>434</v>
      </c>
      <c r="H982" s="0" t="s">
        <v>2170</v>
      </c>
      <c r="I982" s="0" t="s">
        <v>2170</v>
      </c>
      <c r="J982" s="0" t="s">
        <v>2170</v>
      </c>
      <c r="K982" s="0" t="s">
        <v>2170</v>
      </c>
      <c r="L982" s="0" t="s">
        <v>2170</v>
      </c>
      <c r="M982" s="0" t="s">
        <v>2170</v>
      </c>
      <c r="N982" s="0" t="n">
        <f aca="false">FALSE()</f>
        <v>0</v>
      </c>
      <c r="O982" s="0" t="s">
        <v>24725</v>
      </c>
      <c r="P982" s="0" t="s">
        <v>17780</v>
      </c>
      <c r="Q982" s="0" t="n">
        <v>4</v>
      </c>
      <c r="R982" s="380" t="n">
        <v>45973.125</v>
      </c>
      <c r="S982" s="223" t="n">
        <v>300</v>
      </c>
      <c r="T982" s="0" t="s">
        <v>2132</v>
      </c>
      <c r="U982" s="380" t="n">
        <v>44113.125</v>
      </c>
      <c r="V982" s="380" t="n">
        <v>44153.125</v>
      </c>
      <c r="W982" s="0" t="s">
        <v>2170</v>
      </c>
      <c r="X982" s="0" t="s">
        <v>24726</v>
      </c>
      <c r="Y982" s="0" t="s">
        <v>601</v>
      </c>
      <c r="Z982" s="0" t="s">
        <v>2602</v>
      </c>
      <c r="AA982" s="0" t="s">
        <v>17847</v>
      </c>
      <c r="AB982" s="0" t="s">
        <v>17848</v>
      </c>
      <c r="AC982" s="0" t="n">
        <v>3500000</v>
      </c>
      <c r="AD982" s="0" t="n">
        <v>3500000</v>
      </c>
      <c r="AE982" s="0" t="n">
        <v>5</v>
      </c>
      <c r="AF982" s="0" t="n">
        <f aca="false">FALSE()</f>
        <v>0</v>
      </c>
      <c r="AG982" s="0" t="n">
        <f aca="false">TRUE()</f>
        <v>1</v>
      </c>
      <c r="AH982" s="0" t="n">
        <f aca="false">TRUE()</f>
        <v>1</v>
      </c>
      <c r="AI982" s="0" t="n">
        <f aca="false">FALSE()</f>
        <v>0</v>
      </c>
      <c r="AJ982" s="0" t="n">
        <f aca="false">FALSE()</f>
        <v>0</v>
      </c>
      <c r="AK982" s="0" t="n">
        <f aca="false">TRUE()</f>
        <v>1</v>
      </c>
      <c r="AL982" s="0" t="s">
        <v>2129</v>
      </c>
      <c r="AM982" s="0" t="n">
        <f aca="false">TRUE()</f>
        <v>1</v>
      </c>
      <c r="AN982" s="0" t="s">
        <v>24727</v>
      </c>
      <c r="AO982" s="0" t="n">
        <v>1</v>
      </c>
      <c r="AP982" s="0" t="s">
        <v>24728</v>
      </c>
      <c r="AQ982" s="0" t="s">
        <v>24729</v>
      </c>
      <c r="AR982" s="0" t="n">
        <f aca="false">TRUE()</f>
        <v>1</v>
      </c>
      <c r="AS982" s="0" t="n">
        <f aca="false">FALSE()</f>
        <v>0</v>
      </c>
      <c r="AT982" s="0" t="n">
        <f aca="false">FALSE()</f>
        <v>0</v>
      </c>
      <c r="AU982" s="0" t="n">
        <f aca="false">FALSE()</f>
        <v>0</v>
      </c>
      <c r="AV982" s="0" t="n">
        <f aca="false">FALSE()</f>
        <v>0</v>
      </c>
      <c r="AW982" s="0" t="n">
        <f aca="false">TRUE()</f>
        <v>1</v>
      </c>
      <c r="AX982" s="380" t="n">
        <v>44153.6666666667</v>
      </c>
      <c r="AY982" s="380" t="n">
        <v>44153.4166666667</v>
      </c>
      <c r="AZ982" s="0" t="n">
        <v>2</v>
      </c>
      <c r="BA982" s="0" t="s">
        <v>17852</v>
      </c>
      <c r="BB982" s="0" t="n">
        <v>0</v>
      </c>
      <c r="BC982" s="380" t="n">
        <v>25569.125</v>
      </c>
      <c r="BD982" s="0" t="s">
        <v>2170</v>
      </c>
      <c r="BE982" s="0" t="s">
        <v>2170</v>
      </c>
      <c r="BF982" s="0" t="s">
        <v>2118</v>
      </c>
    </row>
    <row r="983" customFormat="false" ht="15" hidden="false" customHeight="false" outlineLevel="0" collapsed="false">
      <c r="A983" s="0" t="s">
        <v>24730</v>
      </c>
      <c r="B983" s="0" t="s">
        <v>24731</v>
      </c>
      <c r="C983" s="0" t="s">
        <v>24730</v>
      </c>
      <c r="D983" s="0" t="s">
        <v>2133</v>
      </c>
      <c r="E983" s="0" t="s">
        <v>24730</v>
      </c>
      <c r="F983" s="0" t="n">
        <v>1</v>
      </c>
      <c r="G983" s="0" t="s">
        <v>434</v>
      </c>
      <c r="H983" s="0" t="s">
        <v>2170</v>
      </c>
      <c r="I983" s="0" t="s">
        <v>2170</v>
      </c>
      <c r="J983" s="0" t="s">
        <v>2170</v>
      </c>
      <c r="K983" s="0" t="s">
        <v>2170</v>
      </c>
      <c r="L983" s="0" t="s">
        <v>2170</v>
      </c>
      <c r="M983" s="0" t="s">
        <v>2170</v>
      </c>
      <c r="N983" s="0" t="n">
        <f aca="false">FALSE()</f>
        <v>0</v>
      </c>
      <c r="O983" s="0" t="s">
        <v>24732</v>
      </c>
      <c r="P983" s="0" t="s">
        <v>17780</v>
      </c>
      <c r="Q983" s="0" t="n">
        <v>12</v>
      </c>
      <c r="R983" s="380" t="n">
        <v>46545.125</v>
      </c>
      <c r="S983" s="223" t="n">
        <v>1000</v>
      </c>
      <c r="T983" s="0" t="s">
        <v>2132</v>
      </c>
      <c r="U983" s="380" t="n">
        <v>45639.125</v>
      </c>
      <c r="V983" s="380" t="n">
        <v>45645.125</v>
      </c>
      <c r="W983" s="0" t="s">
        <v>2132</v>
      </c>
      <c r="X983" s="0" t="s">
        <v>18462</v>
      </c>
      <c r="Y983" s="0" t="s">
        <v>601</v>
      </c>
      <c r="Z983" s="0" t="s">
        <v>2602</v>
      </c>
      <c r="AA983" s="0" t="s">
        <v>2693</v>
      </c>
      <c r="AB983" s="0" t="s">
        <v>17781</v>
      </c>
      <c r="AC983" s="0" t="n">
        <v>150000</v>
      </c>
      <c r="AD983" s="0" t="n">
        <v>150000</v>
      </c>
      <c r="AE983" s="0" t="n">
        <v>5</v>
      </c>
      <c r="AF983" s="0" t="n">
        <f aca="false">FALSE()</f>
        <v>0</v>
      </c>
      <c r="AG983" s="0" t="n">
        <f aca="false">TRUE()</f>
        <v>1</v>
      </c>
      <c r="AH983" s="0" t="n">
        <f aca="false">TRUE()</f>
        <v>1</v>
      </c>
      <c r="AI983" s="0" t="n">
        <f aca="false">TRUE()</f>
        <v>1</v>
      </c>
      <c r="AJ983" s="0" t="n">
        <f aca="false">FALSE()</f>
        <v>0</v>
      </c>
      <c r="AK983" s="0" t="n">
        <f aca="false">TRUE()</f>
        <v>1</v>
      </c>
      <c r="AL983" s="0" t="s">
        <v>2129</v>
      </c>
      <c r="AM983" s="0" t="n">
        <f aca="false">TRUE()</f>
        <v>1</v>
      </c>
      <c r="AN983" s="0" t="s">
        <v>24733</v>
      </c>
      <c r="AO983" s="0" t="n">
        <v>1</v>
      </c>
      <c r="AP983" s="0" t="s">
        <v>24734</v>
      </c>
      <c r="AQ983" s="0" t="s">
        <v>24735</v>
      </c>
      <c r="AR983" s="0" t="n">
        <f aca="false">TRUE()</f>
        <v>1</v>
      </c>
      <c r="AS983" s="0" t="n">
        <f aca="false">TRUE()</f>
        <v>1</v>
      </c>
      <c r="AT983" s="0" t="n">
        <f aca="false">FALSE()</f>
        <v>0</v>
      </c>
      <c r="AU983" s="0" t="n">
        <f aca="false">FALSE()</f>
        <v>0</v>
      </c>
      <c r="AV983" s="0" t="n">
        <f aca="false">FALSE()</f>
        <v>0</v>
      </c>
      <c r="AW983" s="0" t="n">
        <f aca="false">TRUE()</f>
        <v>1</v>
      </c>
      <c r="AX983" s="380" t="n">
        <v>45645.6701388889</v>
      </c>
      <c r="AY983" s="380" t="n">
        <v>45645.125</v>
      </c>
      <c r="AZ983" s="0" t="n">
        <v>2</v>
      </c>
      <c r="BA983" s="0" t="s">
        <v>4314</v>
      </c>
      <c r="BB983" s="0" t="n">
        <v>0</v>
      </c>
      <c r="BC983" s="380" t="n">
        <v>25569.125</v>
      </c>
      <c r="BD983" s="0" t="s">
        <v>2170</v>
      </c>
      <c r="BE983" s="0" t="s">
        <v>2170</v>
      </c>
      <c r="BF983" s="0" t="s">
        <v>2118</v>
      </c>
    </row>
    <row r="984" customFormat="false" ht="15" hidden="false" customHeight="false" outlineLevel="0" collapsed="false">
      <c r="A984" s="0" t="s">
        <v>24736</v>
      </c>
      <c r="B984" s="0" t="s">
        <v>24737</v>
      </c>
      <c r="C984" s="0" t="s">
        <v>24736</v>
      </c>
      <c r="D984" s="0" t="s">
        <v>2133</v>
      </c>
      <c r="E984" s="0" t="s">
        <v>24736</v>
      </c>
      <c r="F984" s="0" t="n">
        <v>1</v>
      </c>
      <c r="G984" s="0" t="s">
        <v>434</v>
      </c>
      <c r="H984" s="0" t="s">
        <v>2170</v>
      </c>
      <c r="I984" s="0" t="s">
        <v>2170</v>
      </c>
      <c r="J984" s="0" t="s">
        <v>2170</v>
      </c>
      <c r="K984" s="0" t="s">
        <v>2170</v>
      </c>
      <c r="L984" s="0" t="s">
        <v>2170</v>
      </c>
      <c r="M984" s="0" t="s">
        <v>2170</v>
      </c>
      <c r="N984" s="0" t="n">
        <f aca="false">FALSE()</f>
        <v>0</v>
      </c>
      <c r="O984" s="0" t="s">
        <v>24738</v>
      </c>
      <c r="P984" s="0" t="s">
        <v>17780</v>
      </c>
      <c r="Q984" s="0" t="n">
        <v>12</v>
      </c>
      <c r="R984" s="380" t="n">
        <v>46119.125</v>
      </c>
      <c r="S984" s="223" t="n">
        <v>1000</v>
      </c>
      <c r="T984" s="0" t="s">
        <v>2132</v>
      </c>
      <c r="U984" s="380" t="n">
        <v>45575.125</v>
      </c>
      <c r="V984" s="380" t="n">
        <v>45579.125</v>
      </c>
      <c r="W984" s="0" t="s">
        <v>2132</v>
      </c>
      <c r="X984" s="0" t="s">
        <v>24739</v>
      </c>
      <c r="Y984" s="0" t="s">
        <v>601</v>
      </c>
      <c r="Z984" s="0" t="s">
        <v>2602</v>
      </c>
      <c r="AA984" s="0" t="s">
        <v>2114</v>
      </c>
      <c r="AB984" s="0" t="s">
        <v>17781</v>
      </c>
      <c r="AC984" s="0" t="n">
        <v>25000000</v>
      </c>
      <c r="AD984" s="0" t="n">
        <v>25000000</v>
      </c>
      <c r="AE984" s="0" t="n">
        <v>5</v>
      </c>
      <c r="AF984" s="0" t="n">
        <f aca="false">FALSE()</f>
        <v>0</v>
      </c>
      <c r="AG984" s="0" t="n">
        <f aca="false">TRUE()</f>
        <v>1</v>
      </c>
      <c r="AH984" s="0" t="n">
        <f aca="false">TRUE()</f>
        <v>1</v>
      </c>
      <c r="AI984" s="0" t="n">
        <f aca="false">TRUE()</f>
        <v>1</v>
      </c>
      <c r="AJ984" s="0" t="n">
        <f aca="false">FALSE()</f>
        <v>0</v>
      </c>
      <c r="AK984" s="0" t="n">
        <f aca="false">FALSE()</f>
        <v>0</v>
      </c>
      <c r="AL984" s="0" t="s">
        <v>2129</v>
      </c>
      <c r="AM984" s="0" t="n">
        <f aca="false">TRUE()</f>
        <v>1</v>
      </c>
      <c r="AN984" s="0" t="s">
        <v>24740</v>
      </c>
      <c r="AO984" s="0" t="n">
        <v>1</v>
      </c>
      <c r="AP984" s="0" t="s">
        <v>24741</v>
      </c>
      <c r="AQ984" s="0" t="s">
        <v>24742</v>
      </c>
      <c r="AR984" s="0" t="n">
        <f aca="false">TRUE()</f>
        <v>1</v>
      </c>
      <c r="AS984" s="0" t="n">
        <f aca="false">FALSE()</f>
        <v>0</v>
      </c>
      <c r="AT984" s="0" t="n">
        <f aca="false">FALSE()</f>
        <v>0</v>
      </c>
      <c r="AU984" s="0" t="n">
        <f aca="false">FALSE()</f>
        <v>0</v>
      </c>
      <c r="AV984" s="0" t="n">
        <f aca="false">FALSE()</f>
        <v>0</v>
      </c>
      <c r="AW984" s="0" t="n">
        <f aca="false">TRUE()</f>
        <v>1</v>
      </c>
      <c r="AX984" s="380" t="n">
        <v>45579.6875</v>
      </c>
      <c r="AY984" s="380" t="n">
        <v>45579.125</v>
      </c>
      <c r="AZ984" s="0" t="n">
        <v>1</v>
      </c>
      <c r="BA984" s="0" t="s">
        <v>3881</v>
      </c>
      <c r="BB984" s="0" t="n">
        <v>0</v>
      </c>
      <c r="BC984" s="380" t="n">
        <v>25569.125</v>
      </c>
      <c r="BD984" s="0" t="s">
        <v>2170</v>
      </c>
      <c r="BE984" s="0" t="s">
        <v>2170</v>
      </c>
      <c r="BF984" s="0" t="s">
        <v>17868</v>
      </c>
    </row>
    <row r="985" customFormat="false" ht="15" hidden="false" customHeight="false" outlineLevel="0" collapsed="false">
      <c r="A985" s="0" t="s">
        <v>24743</v>
      </c>
      <c r="B985" s="0" t="s">
        <v>24744</v>
      </c>
      <c r="C985" s="0" t="s">
        <v>24743</v>
      </c>
      <c r="D985" s="0" t="s">
        <v>2133</v>
      </c>
      <c r="E985" s="0" t="s">
        <v>24743</v>
      </c>
      <c r="F985" s="0" t="n">
        <v>1</v>
      </c>
      <c r="G985" s="0" t="s">
        <v>434</v>
      </c>
      <c r="H985" s="0" t="s">
        <v>2170</v>
      </c>
      <c r="I985" s="0" t="s">
        <v>2170</v>
      </c>
      <c r="J985" s="0" t="s">
        <v>2170</v>
      </c>
      <c r="K985" s="0" t="s">
        <v>2170</v>
      </c>
      <c r="L985" s="0" t="s">
        <v>2170</v>
      </c>
      <c r="M985" s="0" t="s">
        <v>2170</v>
      </c>
      <c r="N985" s="0" t="n">
        <f aca="false">FALSE()</f>
        <v>0</v>
      </c>
      <c r="O985" s="0" t="s">
        <v>24745</v>
      </c>
      <c r="P985" s="0" t="s">
        <v>17780</v>
      </c>
      <c r="Q985" s="0" t="n">
        <v>4</v>
      </c>
      <c r="R985" s="380" t="n">
        <v>50439.125</v>
      </c>
      <c r="S985" s="223" t="n">
        <v>1000</v>
      </c>
      <c r="T985" s="0" t="s">
        <v>2132</v>
      </c>
      <c r="U985" s="380" t="n">
        <v>44974.125</v>
      </c>
      <c r="V985" s="380" t="n">
        <v>44979.125</v>
      </c>
      <c r="W985" s="0" t="s">
        <v>2132</v>
      </c>
      <c r="X985" s="0" t="s">
        <v>24746</v>
      </c>
      <c r="Y985" s="0" t="s">
        <v>601</v>
      </c>
      <c r="Z985" s="0" t="s">
        <v>2602</v>
      </c>
      <c r="AA985" s="0" t="s">
        <v>2451</v>
      </c>
      <c r="AB985" s="0" t="s">
        <v>17781</v>
      </c>
      <c r="AC985" s="0" t="n">
        <v>10000000</v>
      </c>
      <c r="AD985" s="0" t="n">
        <v>8000000</v>
      </c>
      <c r="AE985" s="0" t="n">
        <v>5</v>
      </c>
      <c r="AF985" s="0" t="n">
        <f aca="false">FALSE()</f>
        <v>0</v>
      </c>
      <c r="AG985" s="0" t="n">
        <f aca="false">TRUE()</f>
        <v>1</v>
      </c>
      <c r="AH985" s="0" t="n">
        <f aca="false">TRUE()</f>
        <v>1</v>
      </c>
      <c r="AI985" s="0" t="n">
        <f aca="false">FALSE()</f>
        <v>0</v>
      </c>
      <c r="AJ985" s="0" t="n">
        <f aca="false">FALSE()</f>
        <v>0</v>
      </c>
      <c r="AK985" s="0" t="n">
        <f aca="false">FALSE()</f>
        <v>0</v>
      </c>
      <c r="AL985" s="0" t="s">
        <v>2129</v>
      </c>
      <c r="AM985" s="0" t="n">
        <f aca="false">TRUE()</f>
        <v>1</v>
      </c>
      <c r="AN985" s="0" t="s">
        <v>24747</v>
      </c>
      <c r="AO985" s="0" t="n">
        <v>1</v>
      </c>
      <c r="AP985" s="0" t="s">
        <v>24748</v>
      </c>
      <c r="AQ985" s="0" t="s">
        <v>24749</v>
      </c>
      <c r="AR985" s="0" t="n">
        <f aca="false">TRUE()</f>
        <v>1</v>
      </c>
      <c r="AS985" s="0" t="n">
        <f aca="false">FALSE()</f>
        <v>0</v>
      </c>
      <c r="AT985" s="0" t="n">
        <f aca="false">FALSE()</f>
        <v>0</v>
      </c>
      <c r="AU985" s="0" t="n">
        <f aca="false">FALSE()</f>
        <v>0</v>
      </c>
      <c r="AV985" s="0" t="n">
        <f aca="false">FALSE()</f>
        <v>0</v>
      </c>
      <c r="AW985" s="0" t="n">
        <f aca="false">TRUE()</f>
        <v>1</v>
      </c>
      <c r="AX985" s="380" t="n">
        <v>44979.6458333333</v>
      </c>
      <c r="AY985" s="380" t="n">
        <v>44979.4166666667</v>
      </c>
      <c r="AZ985" s="0" t="n">
        <v>1</v>
      </c>
      <c r="BA985" s="0" t="s">
        <v>18682</v>
      </c>
      <c r="BB985" s="0" t="n">
        <v>0</v>
      </c>
      <c r="BC985" s="380" t="n">
        <v>46071.125</v>
      </c>
      <c r="BD985" s="0" t="s">
        <v>2170</v>
      </c>
      <c r="BE985" s="0" t="s">
        <v>2170</v>
      </c>
      <c r="BF985" s="0" t="s">
        <v>604</v>
      </c>
    </row>
    <row r="986" customFormat="false" ht="15" hidden="false" customHeight="false" outlineLevel="0" collapsed="false">
      <c r="A986" s="0" t="s">
        <v>24750</v>
      </c>
      <c r="B986" s="0" t="s">
        <v>24751</v>
      </c>
      <c r="C986" s="0" t="s">
        <v>24750</v>
      </c>
      <c r="D986" s="0" t="s">
        <v>2133</v>
      </c>
      <c r="E986" s="0" t="s">
        <v>24750</v>
      </c>
      <c r="F986" s="0" t="n">
        <v>1</v>
      </c>
      <c r="G986" s="0" t="s">
        <v>434</v>
      </c>
      <c r="H986" s="0" t="s">
        <v>2170</v>
      </c>
      <c r="I986" s="0" t="s">
        <v>2170</v>
      </c>
      <c r="J986" s="0" t="s">
        <v>2170</v>
      </c>
      <c r="K986" s="0" t="s">
        <v>2170</v>
      </c>
      <c r="L986" s="0" t="s">
        <v>2170</v>
      </c>
      <c r="M986" s="0" t="s">
        <v>2170</v>
      </c>
      <c r="N986" s="0" t="n">
        <f aca="false">FALSE()</f>
        <v>0</v>
      </c>
      <c r="O986" s="0" t="s">
        <v>24752</v>
      </c>
      <c r="P986" s="0" t="s">
        <v>17780</v>
      </c>
      <c r="Q986" s="0" t="n">
        <v>4</v>
      </c>
      <c r="R986" s="380" t="n">
        <v>46520.125</v>
      </c>
      <c r="S986" s="223" t="n">
        <v>1000</v>
      </c>
      <c r="T986" s="0" t="s">
        <v>2132</v>
      </c>
      <c r="U986" s="380" t="n">
        <v>45419.125</v>
      </c>
      <c r="V986" s="380" t="n">
        <v>45428.125</v>
      </c>
      <c r="W986" s="0" t="s">
        <v>2132</v>
      </c>
      <c r="X986" s="0" t="s">
        <v>24753</v>
      </c>
      <c r="Y986" s="0" t="s">
        <v>601</v>
      </c>
      <c r="Z986" s="0" t="s">
        <v>2602</v>
      </c>
      <c r="AA986" s="0" t="s">
        <v>2365</v>
      </c>
      <c r="AB986" s="0" t="s">
        <v>17781</v>
      </c>
      <c r="AC986" s="0" t="n">
        <v>200000</v>
      </c>
      <c r="AD986" s="0" t="n">
        <v>200000</v>
      </c>
      <c r="AE986" s="0" t="n">
        <v>5</v>
      </c>
      <c r="AF986" s="0" t="n">
        <f aca="false">FALSE()</f>
        <v>0</v>
      </c>
      <c r="AG986" s="0" t="n">
        <f aca="false">TRUE()</f>
        <v>1</v>
      </c>
      <c r="AH986" s="0" t="n">
        <f aca="false">TRUE()</f>
        <v>1</v>
      </c>
      <c r="AI986" s="0" t="n">
        <f aca="false">FALSE()</f>
        <v>0</v>
      </c>
      <c r="AJ986" s="0" t="n">
        <f aca="false">FALSE()</f>
        <v>0</v>
      </c>
      <c r="AK986" s="0" t="n">
        <f aca="false">TRUE()</f>
        <v>1</v>
      </c>
      <c r="AL986" s="0" t="s">
        <v>2129</v>
      </c>
      <c r="AM986" s="0" t="n">
        <f aca="false">TRUE()</f>
        <v>1</v>
      </c>
      <c r="AN986" s="0" t="s">
        <v>24754</v>
      </c>
      <c r="AO986" s="0" t="n">
        <v>1</v>
      </c>
      <c r="AP986" s="0" t="s">
        <v>24755</v>
      </c>
      <c r="AQ986" s="0" t="s">
        <v>24756</v>
      </c>
      <c r="AR986" s="0" t="n">
        <f aca="false">TRUE()</f>
        <v>1</v>
      </c>
      <c r="AS986" s="0" t="n">
        <f aca="false">FALSE()</f>
        <v>0</v>
      </c>
      <c r="AT986" s="0" t="n">
        <f aca="false">FALSE()</f>
        <v>0</v>
      </c>
      <c r="AU986" s="0" t="n">
        <f aca="false">FALSE()</f>
        <v>0</v>
      </c>
      <c r="AV986" s="0" t="n">
        <f aca="false">FALSE()</f>
        <v>0</v>
      </c>
      <c r="AW986" s="0" t="n">
        <f aca="false">TRUE()</f>
        <v>1</v>
      </c>
      <c r="AX986" s="380" t="n">
        <v>45428.6875</v>
      </c>
      <c r="AY986" s="380" t="n">
        <v>45428.125</v>
      </c>
      <c r="AZ986" s="0" t="n">
        <v>3</v>
      </c>
      <c r="BA986" s="0" t="s">
        <v>24757</v>
      </c>
      <c r="BB986" s="0" t="n">
        <v>0</v>
      </c>
      <c r="BC986" s="380" t="n">
        <v>46156.125</v>
      </c>
      <c r="BD986" s="0" t="s">
        <v>2170</v>
      </c>
      <c r="BE986" s="0" t="s">
        <v>2170</v>
      </c>
      <c r="BF986" s="0" t="s">
        <v>604</v>
      </c>
    </row>
    <row r="987" customFormat="false" ht="15" hidden="false" customHeight="false" outlineLevel="0" collapsed="false">
      <c r="A987" s="0" t="s">
        <v>24758</v>
      </c>
      <c r="B987" s="0" t="s">
        <v>24759</v>
      </c>
      <c r="C987" s="0" t="s">
        <v>24758</v>
      </c>
      <c r="D987" s="0" t="s">
        <v>2133</v>
      </c>
      <c r="E987" s="0" t="s">
        <v>24758</v>
      </c>
      <c r="F987" s="0" t="n">
        <v>1</v>
      </c>
      <c r="G987" s="0" t="s">
        <v>434</v>
      </c>
      <c r="H987" s="0" t="s">
        <v>2170</v>
      </c>
      <c r="I987" s="0" t="s">
        <v>2170</v>
      </c>
      <c r="J987" s="0" t="s">
        <v>2170</v>
      </c>
      <c r="K987" s="0" t="s">
        <v>2170</v>
      </c>
      <c r="L987" s="0" t="s">
        <v>2170</v>
      </c>
      <c r="M987" s="0" t="s">
        <v>2170</v>
      </c>
      <c r="N987" s="0" t="n">
        <f aca="false">FALSE()</f>
        <v>0</v>
      </c>
      <c r="O987" s="0" t="s">
        <v>24760</v>
      </c>
      <c r="P987" s="0" t="s">
        <v>17838</v>
      </c>
      <c r="Q987" s="0" t="n">
        <v>2</v>
      </c>
      <c r="R987" s="380" t="n">
        <v>47204.125</v>
      </c>
      <c r="S987" s="223" t="n">
        <v>1000</v>
      </c>
      <c r="T987" s="0" t="s">
        <v>2132</v>
      </c>
      <c r="U987" s="380" t="n">
        <v>43448.125</v>
      </c>
      <c r="V987" s="380" t="n">
        <v>43564.125</v>
      </c>
      <c r="W987" s="0" t="s">
        <v>2132</v>
      </c>
      <c r="X987" s="0" t="s">
        <v>24761</v>
      </c>
      <c r="Y987" s="0" t="s">
        <v>601</v>
      </c>
      <c r="Z987" s="0" t="s">
        <v>2602</v>
      </c>
      <c r="AA987" s="0" t="s">
        <v>2891</v>
      </c>
      <c r="AB987" s="0" t="s">
        <v>17848</v>
      </c>
      <c r="AC987" s="0" t="n">
        <v>5000000</v>
      </c>
      <c r="AD987" s="0" t="n">
        <v>5000000</v>
      </c>
      <c r="AE987" s="0" t="n">
        <v>5</v>
      </c>
      <c r="AF987" s="0" t="n">
        <f aca="false">FALSE()</f>
        <v>0</v>
      </c>
      <c r="AG987" s="0" t="n">
        <f aca="false">TRUE()</f>
        <v>1</v>
      </c>
      <c r="AH987" s="0" t="n">
        <f aca="false">TRUE()</f>
        <v>1</v>
      </c>
      <c r="AI987" s="0" t="n">
        <f aca="false">FALSE()</f>
        <v>0</v>
      </c>
      <c r="AJ987" s="0" t="n">
        <f aca="false">FALSE()</f>
        <v>0</v>
      </c>
      <c r="AK987" s="0" t="n">
        <f aca="false">FALSE()</f>
        <v>0</v>
      </c>
      <c r="AL987" s="0" t="s">
        <v>2129</v>
      </c>
      <c r="AM987" s="0" t="n">
        <f aca="false">TRUE()</f>
        <v>1</v>
      </c>
      <c r="AN987" s="0" t="s">
        <v>24762</v>
      </c>
      <c r="AO987" s="0" t="n">
        <v>1</v>
      </c>
      <c r="AP987" s="0" t="s">
        <v>24763</v>
      </c>
      <c r="AQ987" s="0" t="s">
        <v>24764</v>
      </c>
      <c r="AR987" s="0" t="n">
        <f aca="false">TRUE()</f>
        <v>1</v>
      </c>
      <c r="AS987" s="0" t="n">
        <f aca="false">FALSE()</f>
        <v>0</v>
      </c>
      <c r="AT987" s="0" t="n">
        <f aca="false">FALSE()</f>
        <v>0</v>
      </c>
      <c r="AU987" s="0" t="n">
        <f aca="false">FALSE()</f>
        <v>0</v>
      </c>
      <c r="AV987" s="0" t="n">
        <f aca="false">FALSE()</f>
        <v>0</v>
      </c>
      <c r="AW987" s="0" t="n">
        <f aca="false">TRUE()</f>
        <v>1</v>
      </c>
      <c r="AX987" s="380" t="n">
        <v>43801.7048611111</v>
      </c>
      <c r="AY987" s="380" t="n">
        <v>43801.4166666667</v>
      </c>
      <c r="AZ987" s="0" t="n">
        <v>0</v>
      </c>
      <c r="BA987" s="0" t="s">
        <v>19952</v>
      </c>
      <c r="BB987" s="0" t="n">
        <v>0</v>
      </c>
      <c r="BC987" s="380" t="n">
        <v>46112.125</v>
      </c>
      <c r="BD987" s="0" t="s">
        <v>2170</v>
      </c>
      <c r="BE987" s="0" t="s">
        <v>2170</v>
      </c>
      <c r="BF987" s="0" t="s">
        <v>2118</v>
      </c>
    </row>
    <row r="988" customFormat="false" ht="15" hidden="false" customHeight="false" outlineLevel="0" collapsed="false">
      <c r="A988" s="0" t="s">
        <v>24765</v>
      </c>
      <c r="B988" s="0" t="s">
        <v>24766</v>
      </c>
      <c r="C988" s="0" t="s">
        <v>24765</v>
      </c>
      <c r="D988" s="0" t="s">
        <v>2133</v>
      </c>
      <c r="E988" s="0" t="s">
        <v>24765</v>
      </c>
      <c r="F988" s="0" t="n">
        <v>1</v>
      </c>
      <c r="G988" s="0" t="s">
        <v>434</v>
      </c>
      <c r="H988" s="0" t="s">
        <v>2596</v>
      </c>
      <c r="I988" s="0" t="s">
        <v>2596</v>
      </c>
      <c r="J988" s="0" t="s">
        <v>19447</v>
      </c>
      <c r="K988" s="0" t="s">
        <v>2170</v>
      </c>
      <c r="L988" s="0" t="s">
        <v>13583</v>
      </c>
      <c r="M988" s="0" t="s">
        <v>2170</v>
      </c>
      <c r="N988" s="0" t="n">
        <f aca="false">FALSE()</f>
        <v>0</v>
      </c>
      <c r="O988" s="0" t="s">
        <v>24767</v>
      </c>
      <c r="P988" s="0" t="s">
        <v>17838</v>
      </c>
      <c r="Q988" s="0" t="n">
        <v>4</v>
      </c>
      <c r="R988" s="380" t="n">
        <v>48303.125</v>
      </c>
      <c r="S988" s="223" t="n">
        <v>1000</v>
      </c>
      <c r="T988" s="0" t="s">
        <v>2132</v>
      </c>
      <c r="U988" s="380" t="n">
        <v>45350.125</v>
      </c>
      <c r="V988" s="380" t="n">
        <v>45391.125</v>
      </c>
      <c r="W988" s="0" t="s">
        <v>2132</v>
      </c>
      <c r="X988" s="0" t="s">
        <v>19739</v>
      </c>
      <c r="Y988" s="0" t="s">
        <v>601</v>
      </c>
      <c r="Z988" s="0" t="s">
        <v>2602</v>
      </c>
      <c r="AA988" s="0" t="s">
        <v>610</v>
      </c>
      <c r="AB988" s="0" t="s">
        <v>17781</v>
      </c>
      <c r="AC988" s="0" t="n">
        <v>85000000</v>
      </c>
      <c r="AD988" s="0" t="n">
        <v>85000000</v>
      </c>
      <c r="AE988" s="0" t="n">
        <v>5</v>
      </c>
      <c r="AF988" s="0" t="n">
        <f aca="false">FALSE()</f>
        <v>0</v>
      </c>
      <c r="AG988" s="0" t="n">
        <f aca="false">TRUE()</f>
        <v>1</v>
      </c>
      <c r="AH988" s="0" t="n">
        <f aca="false">TRUE()</f>
        <v>1</v>
      </c>
      <c r="AI988" s="0" t="n">
        <f aca="false">TRUE()</f>
        <v>1</v>
      </c>
      <c r="AJ988" s="0" t="n">
        <f aca="false">FALSE()</f>
        <v>0</v>
      </c>
      <c r="AK988" s="0" t="n">
        <f aca="false">FALSE()</f>
        <v>0</v>
      </c>
      <c r="AL988" s="0" t="s">
        <v>2129</v>
      </c>
      <c r="AM988" s="0" t="n">
        <f aca="false">TRUE()</f>
        <v>1</v>
      </c>
      <c r="AN988" s="0" t="s">
        <v>24768</v>
      </c>
      <c r="AO988" s="0" t="n">
        <v>1</v>
      </c>
      <c r="AP988" s="0" t="s">
        <v>24769</v>
      </c>
      <c r="AQ988" s="0" t="s">
        <v>24770</v>
      </c>
      <c r="AR988" s="0" t="n">
        <f aca="false">TRUE()</f>
        <v>1</v>
      </c>
      <c r="AS988" s="0" t="n">
        <f aca="false">FALSE()</f>
        <v>0</v>
      </c>
      <c r="AT988" s="0" t="n">
        <f aca="false">FALSE()</f>
        <v>0</v>
      </c>
      <c r="AU988" s="0" t="n">
        <f aca="false">FALSE()</f>
        <v>0</v>
      </c>
      <c r="AV988" s="0" t="n">
        <f aca="false">FALSE()</f>
        <v>0</v>
      </c>
      <c r="AW988" s="0" t="n">
        <f aca="false">TRUE()</f>
        <v>1</v>
      </c>
      <c r="AX988" s="380" t="n">
        <v>45391.6902777778</v>
      </c>
      <c r="AY988" s="380" t="n">
        <v>45391.125</v>
      </c>
      <c r="AZ988" s="0" t="n">
        <v>2</v>
      </c>
      <c r="BA988" s="0" t="s">
        <v>18525</v>
      </c>
      <c r="BB988" s="0" t="n">
        <v>0</v>
      </c>
      <c r="BC988" s="380" t="n">
        <v>48303.125</v>
      </c>
      <c r="BD988" s="0" t="s">
        <v>19447</v>
      </c>
      <c r="BE988" s="0" t="s">
        <v>2170</v>
      </c>
      <c r="BF988" s="0" t="s">
        <v>17868</v>
      </c>
    </row>
    <row r="989" customFormat="false" ht="15" hidden="false" customHeight="false" outlineLevel="0" collapsed="false">
      <c r="A989" s="0" t="s">
        <v>24771</v>
      </c>
      <c r="B989" s="0" t="s">
        <v>24772</v>
      </c>
      <c r="C989" s="0" t="s">
        <v>24771</v>
      </c>
      <c r="D989" s="0" t="s">
        <v>2133</v>
      </c>
      <c r="E989" s="0" t="s">
        <v>24771</v>
      </c>
      <c r="F989" s="0" t="n">
        <v>1</v>
      </c>
      <c r="G989" s="0" t="s">
        <v>434</v>
      </c>
      <c r="H989" s="0" t="s">
        <v>2170</v>
      </c>
      <c r="I989" s="0" t="s">
        <v>2170</v>
      </c>
      <c r="J989" s="0" t="s">
        <v>2170</v>
      </c>
      <c r="K989" s="0" t="s">
        <v>2170</v>
      </c>
      <c r="L989" s="0" t="s">
        <v>2170</v>
      </c>
      <c r="M989" s="0" t="s">
        <v>2170</v>
      </c>
      <c r="N989" s="0" t="n">
        <f aca="false">FALSE()</f>
        <v>0</v>
      </c>
      <c r="O989" s="0" t="s">
        <v>24773</v>
      </c>
      <c r="P989" s="0" t="s">
        <v>17780</v>
      </c>
      <c r="Q989" s="0" t="n">
        <v>4</v>
      </c>
      <c r="R989" s="380" t="n">
        <v>46336.125</v>
      </c>
      <c r="S989" s="223" t="n">
        <v>300</v>
      </c>
      <c r="T989" s="0" t="s">
        <v>2132</v>
      </c>
      <c r="U989" s="380" t="n">
        <v>44145.125</v>
      </c>
      <c r="V989" s="380" t="n">
        <v>44152.125</v>
      </c>
      <c r="W989" s="0" t="s">
        <v>2170</v>
      </c>
      <c r="X989" s="0" t="s">
        <v>24774</v>
      </c>
      <c r="Y989" s="0" t="s">
        <v>601</v>
      </c>
      <c r="Z989" s="0" t="s">
        <v>2602</v>
      </c>
      <c r="AA989" s="0" t="s">
        <v>17847</v>
      </c>
      <c r="AB989" s="0" t="s">
        <v>17848</v>
      </c>
      <c r="AC989" s="0" t="n">
        <v>30000000</v>
      </c>
      <c r="AD989" s="0" t="n">
        <v>30000000</v>
      </c>
      <c r="AE989" s="0" t="n">
        <v>5</v>
      </c>
      <c r="AF989" s="0" t="n">
        <f aca="false">FALSE()</f>
        <v>0</v>
      </c>
      <c r="AG989" s="0" t="n">
        <f aca="false">TRUE()</f>
        <v>1</v>
      </c>
      <c r="AH989" s="0" t="n">
        <f aca="false">TRUE()</f>
        <v>1</v>
      </c>
      <c r="AI989" s="0" t="n">
        <f aca="false">FALSE()</f>
        <v>0</v>
      </c>
      <c r="AJ989" s="0" t="n">
        <f aca="false">FALSE()</f>
        <v>0</v>
      </c>
      <c r="AK989" s="0" t="n">
        <f aca="false">TRUE()</f>
        <v>1</v>
      </c>
      <c r="AL989" s="0" t="s">
        <v>2129</v>
      </c>
      <c r="AM989" s="0" t="n">
        <f aca="false">TRUE()</f>
        <v>1</v>
      </c>
      <c r="AN989" s="0" t="s">
        <v>24775</v>
      </c>
      <c r="AO989" s="0" t="n">
        <v>1</v>
      </c>
      <c r="AP989" s="0" t="s">
        <v>24776</v>
      </c>
      <c r="AQ989" s="0" t="s">
        <v>24777</v>
      </c>
      <c r="AR989" s="0" t="n">
        <f aca="false">TRUE()</f>
        <v>1</v>
      </c>
      <c r="AS989" s="0" t="n">
        <f aca="false">FALSE()</f>
        <v>0</v>
      </c>
      <c r="AT989" s="0" t="n">
        <f aca="false">FALSE()</f>
        <v>0</v>
      </c>
      <c r="AU989" s="0" t="n">
        <f aca="false">FALSE()</f>
        <v>0</v>
      </c>
      <c r="AV989" s="0" t="n">
        <f aca="false">FALSE()</f>
        <v>0</v>
      </c>
      <c r="AW989" s="0" t="n">
        <f aca="false">TRUE()</f>
        <v>1</v>
      </c>
      <c r="AX989" s="380" t="n">
        <v>44152.6298611111</v>
      </c>
      <c r="AY989" s="380" t="n">
        <v>44152.4166666667</v>
      </c>
      <c r="AZ989" s="0" t="n">
        <v>1</v>
      </c>
      <c r="BA989" s="0" t="s">
        <v>22327</v>
      </c>
      <c r="BB989" s="0" t="n">
        <v>0</v>
      </c>
      <c r="BC989" s="380" t="n">
        <v>25569.125</v>
      </c>
      <c r="BD989" s="0" t="s">
        <v>2170</v>
      </c>
      <c r="BE989" s="0" t="s">
        <v>2170</v>
      </c>
      <c r="BF989" s="0" t="s">
        <v>2118</v>
      </c>
    </row>
    <row r="990" customFormat="false" ht="15" hidden="false" customHeight="false" outlineLevel="0" collapsed="false">
      <c r="A990" s="0" t="s">
        <v>24778</v>
      </c>
      <c r="B990" s="0" t="s">
        <v>24779</v>
      </c>
      <c r="C990" s="0" t="s">
        <v>24778</v>
      </c>
      <c r="D990" s="0" t="s">
        <v>2133</v>
      </c>
      <c r="E990" s="0" t="s">
        <v>24778</v>
      </c>
      <c r="F990" s="0" t="n">
        <v>1</v>
      </c>
      <c r="G990" s="0" t="s">
        <v>434</v>
      </c>
      <c r="H990" s="0" t="s">
        <v>2170</v>
      </c>
      <c r="I990" s="0" t="s">
        <v>2170</v>
      </c>
      <c r="J990" s="0" t="s">
        <v>2170</v>
      </c>
      <c r="K990" s="0" t="s">
        <v>2170</v>
      </c>
      <c r="L990" s="0" t="s">
        <v>2170</v>
      </c>
      <c r="M990" s="0" t="s">
        <v>2170</v>
      </c>
      <c r="N990" s="0" t="n">
        <f aca="false">FALSE()</f>
        <v>0</v>
      </c>
      <c r="O990" s="0" t="s">
        <v>24780</v>
      </c>
      <c r="P990" s="0" t="s">
        <v>17780</v>
      </c>
      <c r="Q990" s="0" t="n">
        <v>12</v>
      </c>
      <c r="R990" s="380" t="n">
        <v>46662.125</v>
      </c>
      <c r="S990" s="223" t="n">
        <v>1000</v>
      </c>
      <c r="T990" s="0" t="s">
        <v>2132</v>
      </c>
      <c r="U990" s="380" t="n">
        <v>45574.125</v>
      </c>
      <c r="V990" s="380" t="n">
        <v>45582.125</v>
      </c>
      <c r="W990" s="0" t="s">
        <v>2132</v>
      </c>
      <c r="X990" s="0" t="s">
        <v>21375</v>
      </c>
      <c r="Y990" s="0" t="s">
        <v>601</v>
      </c>
      <c r="Z990" s="0" t="s">
        <v>2602</v>
      </c>
      <c r="AA990" s="0" t="s">
        <v>610</v>
      </c>
      <c r="AB990" s="0" t="s">
        <v>17781</v>
      </c>
      <c r="AC990" s="0" t="n">
        <v>300000</v>
      </c>
      <c r="AD990" s="0" t="n">
        <v>300000</v>
      </c>
      <c r="AE990" s="0" t="n">
        <v>5</v>
      </c>
      <c r="AF990" s="0" t="n">
        <f aca="false">FALSE()</f>
        <v>0</v>
      </c>
      <c r="AG990" s="0" t="n">
        <f aca="false">TRUE()</f>
        <v>1</v>
      </c>
      <c r="AH990" s="0" t="n">
        <f aca="false">TRUE()</f>
        <v>1</v>
      </c>
      <c r="AI990" s="0" t="n">
        <f aca="false">TRUE()</f>
        <v>1</v>
      </c>
      <c r="AJ990" s="0" t="n">
        <f aca="false">FALSE()</f>
        <v>0</v>
      </c>
      <c r="AK990" s="0" t="n">
        <f aca="false">FALSE()</f>
        <v>0</v>
      </c>
      <c r="AL990" s="0" t="s">
        <v>2129</v>
      </c>
      <c r="AM990" s="0" t="n">
        <f aca="false">TRUE()</f>
        <v>1</v>
      </c>
      <c r="AN990" s="0" t="s">
        <v>24781</v>
      </c>
      <c r="AO990" s="0" t="n">
        <v>1</v>
      </c>
      <c r="AP990" s="0" t="s">
        <v>24782</v>
      </c>
      <c r="AQ990" s="0" t="s">
        <v>24783</v>
      </c>
      <c r="AR990" s="0" t="n">
        <f aca="false">TRUE()</f>
        <v>1</v>
      </c>
      <c r="AS990" s="0" t="n">
        <f aca="false">TRUE()</f>
        <v>1</v>
      </c>
      <c r="AT990" s="0" t="n">
        <f aca="false">FALSE()</f>
        <v>0</v>
      </c>
      <c r="AU990" s="0" t="n">
        <f aca="false">FALSE()</f>
        <v>0</v>
      </c>
      <c r="AV990" s="0" t="n">
        <f aca="false">FALSE()</f>
        <v>0</v>
      </c>
      <c r="AW990" s="0" t="n">
        <f aca="false">TRUE()</f>
        <v>1</v>
      </c>
      <c r="AX990" s="380" t="n">
        <v>45582.6916666667</v>
      </c>
      <c r="AY990" s="380" t="n">
        <v>45582.125</v>
      </c>
      <c r="AZ990" s="0" t="n">
        <v>3</v>
      </c>
      <c r="BA990" s="0" t="s">
        <v>17803</v>
      </c>
      <c r="BB990" s="0" t="n">
        <v>0</v>
      </c>
      <c r="BC990" s="380" t="n">
        <v>25569.125</v>
      </c>
      <c r="BD990" s="0" t="s">
        <v>2170</v>
      </c>
      <c r="BE990" s="0" t="s">
        <v>2170</v>
      </c>
      <c r="BF990" s="0" t="s">
        <v>2118</v>
      </c>
    </row>
    <row r="991" customFormat="false" ht="15" hidden="false" customHeight="false" outlineLevel="0" collapsed="false">
      <c r="A991" s="0" t="s">
        <v>24784</v>
      </c>
      <c r="B991" s="0" t="s">
        <v>24785</v>
      </c>
      <c r="C991" s="0" t="s">
        <v>24784</v>
      </c>
      <c r="D991" s="0" t="s">
        <v>2133</v>
      </c>
      <c r="E991" s="0" t="s">
        <v>24784</v>
      </c>
      <c r="F991" s="0" t="n">
        <v>1</v>
      </c>
      <c r="G991" s="0" t="s">
        <v>434</v>
      </c>
      <c r="H991" s="0" t="s">
        <v>2596</v>
      </c>
      <c r="I991" s="0" t="s">
        <v>2596</v>
      </c>
      <c r="J991" s="0" t="s">
        <v>19447</v>
      </c>
      <c r="K991" s="0" t="s">
        <v>2170</v>
      </c>
      <c r="L991" s="0" t="s">
        <v>13583</v>
      </c>
      <c r="M991" s="0" t="s">
        <v>2170</v>
      </c>
      <c r="N991" s="0" t="n">
        <f aca="false">FALSE()</f>
        <v>0</v>
      </c>
      <c r="O991" s="0" t="s">
        <v>24786</v>
      </c>
      <c r="P991" s="0" t="s">
        <v>17780</v>
      </c>
      <c r="Q991" s="0" t="n">
        <v>4</v>
      </c>
      <c r="R991" s="380" t="n">
        <v>47626.125</v>
      </c>
      <c r="S991" s="223" t="n">
        <v>1000</v>
      </c>
      <c r="T991" s="0" t="s">
        <v>2132</v>
      </c>
      <c r="U991" s="380" t="n">
        <v>45257.125</v>
      </c>
      <c r="V991" s="380" t="n">
        <v>45260.125</v>
      </c>
      <c r="W991" s="0" t="s">
        <v>2132</v>
      </c>
      <c r="X991" s="0" t="s">
        <v>24787</v>
      </c>
      <c r="Y991" s="0" t="s">
        <v>601</v>
      </c>
      <c r="Z991" s="0" t="s">
        <v>2602</v>
      </c>
      <c r="AA991" s="0" t="s">
        <v>610</v>
      </c>
      <c r="AB991" s="0" t="s">
        <v>17781</v>
      </c>
      <c r="AC991" s="0" t="n">
        <v>40000000</v>
      </c>
      <c r="AD991" s="0" t="n">
        <v>40000000</v>
      </c>
      <c r="AE991" s="0" t="n">
        <v>5</v>
      </c>
      <c r="AF991" s="0" t="n">
        <f aca="false">FALSE()</f>
        <v>0</v>
      </c>
      <c r="AG991" s="0" t="n">
        <f aca="false">TRUE()</f>
        <v>1</v>
      </c>
      <c r="AH991" s="0" t="n">
        <f aca="false">TRUE()</f>
        <v>1</v>
      </c>
      <c r="AI991" s="0" t="n">
        <f aca="false">TRUE()</f>
        <v>1</v>
      </c>
      <c r="AJ991" s="0" t="n">
        <f aca="false">FALSE()</f>
        <v>0</v>
      </c>
      <c r="AK991" s="0" t="n">
        <f aca="false">FALSE()</f>
        <v>0</v>
      </c>
      <c r="AL991" s="0" t="s">
        <v>2129</v>
      </c>
      <c r="AM991" s="0" t="n">
        <f aca="false">TRUE()</f>
        <v>1</v>
      </c>
      <c r="AN991" s="0" t="s">
        <v>24788</v>
      </c>
      <c r="AO991" s="0" t="n">
        <v>1</v>
      </c>
      <c r="AP991" s="0" t="s">
        <v>24789</v>
      </c>
      <c r="AQ991" s="0" t="s">
        <v>24790</v>
      </c>
      <c r="AR991" s="0" t="n">
        <f aca="false">TRUE()</f>
        <v>1</v>
      </c>
      <c r="AS991" s="0" t="n">
        <f aca="false">FALSE()</f>
        <v>0</v>
      </c>
      <c r="AT991" s="0" t="n">
        <f aca="false">FALSE()</f>
        <v>0</v>
      </c>
      <c r="AU991" s="0" t="n">
        <f aca="false">FALSE()</f>
        <v>0</v>
      </c>
      <c r="AV991" s="0" t="n">
        <f aca="false">FALSE()</f>
        <v>0</v>
      </c>
      <c r="AW991" s="0" t="n">
        <f aca="false">TRUE()</f>
        <v>1</v>
      </c>
      <c r="AX991" s="380" t="n">
        <v>45260.6881944444</v>
      </c>
      <c r="AY991" s="380" t="n">
        <v>45260.4166666667</v>
      </c>
      <c r="AZ991" s="0" t="n">
        <v>1</v>
      </c>
      <c r="BA991" s="0" t="s">
        <v>18525</v>
      </c>
      <c r="BB991" s="0" t="n">
        <v>0</v>
      </c>
      <c r="BC991" s="380" t="n">
        <v>25569.125</v>
      </c>
      <c r="BD991" s="0" t="s">
        <v>19447</v>
      </c>
      <c r="BE991" s="0" t="s">
        <v>2170</v>
      </c>
      <c r="BF991" s="0" t="s">
        <v>17868</v>
      </c>
    </row>
    <row r="992" customFormat="false" ht="15" hidden="false" customHeight="false" outlineLevel="0" collapsed="false">
      <c r="A992" s="0" t="s">
        <v>24791</v>
      </c>
      <c r="B992" s="0" t="s">
        <v>24792</v>
      </c>
      <c r="C992" s="0" t="s">
        <v>24791</v>
      </c>
      <c r="D992" s="0" t="s">
        <v>2133</v>
      </c>
      <c r="E992" s="0" t="s">
        <v>24791</v>
      </c>
      <c r="F992" s="0" t="n">
        <v>1</v>
      </c>
      <c r="G992" s="0" t="s">
        <v>434</v>
      </c>
      <c r="H992" s="0" t="s">
        <v>2170</v>
      </c>
      <c r="I992" s="0" t="s">
        <v>2170</v>
      </c>
      <c r="J992" s="0" t="s">
        <v>2170</v>
      </c>
      <c r="K992" s="0" t="s">
        <v>2170</v>
      </c>
      <c r="L992" s="0" t="s">
        <v>2170</v>
      </c>
      <c r="M992" s="0" t="s">
        <v>2170</v>
      </c>
      <c r="N992" s="0" t="n">
        <f aca="false">FALSE()</f>
        <v>0</v>
      </c>
      <c r="O992" s="0" t="s">
        <v>24793</v>
      </c>
      <c r="P992" s="0" t="s">
        <v>17780</v>
      </c>
      <c r="Q992" s="0" t="n">
        <v>4</v>
      </c>
      <c r="R992" s="380" t="n">
        <v>47071.125</v>
      </c>
      <c r="S992" s="223" t="n">
        <v>900</v>
      </c>
      <c r="T992" s="0" t="s">
        <v>2132</v>
      </c>
      <c r="U992" s="380" t="n">
        <v>44501.125</v>
      </c>
      <c r="V992" s="380" t="n">
        <v>44523.125</v>
      </c>
      <c r="W992" s="0" t="s">
        <v>2132</v>
      </c>
      <c r="X992" s="0" t="s">
        <v>24794</v>
      </c>
      <c r="Y992" s="0" t="s">
        <v>601</v>
      </c>
      <c r="Z992" s="0" t="s">
        <v>2602</v>
      </c>
      <c r="AA992" s="0" t="s">
        <v>17847</v>
      </c>
      <c r="AB992" s="0" t="s">
        <v>17848</v>
      </c>
      <c r="AC992" s="0" t="n">
        <v>10000000</v>
      </c>
      <c r="AD992" s="0" t="n">
        <v>10000000</v>
      </c>
      <c r="AE992" s="0" t="n">
        <v>5</v>
      </c>
      <c r="AF992" s="0" t="n">
        <f aca="false">FALSE()</f>
        <v>0</v>
      </c>
      <c r="AG992" s="0" t="n">
        <f aca="false">TRUE()</f>
        <v>1</v>
      </c>
      <c r="AH992" s="0" t="n">
        <f aca="false">TRUE()</f>
        <v>1</v>
      </c>
      <c r="AI992" s="0" t="n">
        <f aca="false">FALSE()</f>
        <v>0</v>
      </c>
      <c r="AJ992" s="0" t="n">
        <f aca="false">FALSE()</f>
        <v>0</v>
      </c>
      <c r="AK992" s="0" t="n">
        <f aca="false">TRUE()</f>
        <v>1</v>
      </c>
      <c r="AL992" s="0" t="s">
        <v>2129</v>
      </c>
      <c r="AM992" s="0" t="n">
        <f aca="false">TRUE()</f>
        <v>1</v>
      </c>
      <c r="AN992" s="0" t="s">
        <v>24795</v>
      </c>
      <c r="AO992" s="0" t="n">
        <v>1</v>
      </c>
      <c r="AP992" s="0" t="s">
        <v>24796</v>
      </c>
      <c r="AQ992" s="0" t="s">
        <v>24797</v>
      </c>
      <c r="AR992" s="0" t="n">
        <f aca="false">TRUE()</f>
        <v>1</v>
      </c>
      <c r="AS992" s="0" t="n">
        <f aca="false">FALSE()</f>
        <v>0</v>
      </c>
      <c r="AT992" s="0" t="n">
        <f aca="false">FALSE()</f>
        <v>0</v>
      </c>
      <c r="AU992" s="0" t="n">
        <f aca="false">FALSE()</f>
        <v>0</v>
      </c>
      <c r="AV992" s="0" t="n">
        <f aca="false">FALSE()</f>
        <v>0</v>
      </c>
      <c r="AW992" s="0" t="n">
        <f aca="false">FALSE()</f>
        <v>0</v>
      </c>
      <c r="AX992" s="380" t="n">
        <v>44523.7006944444</v>
      </c>
      <c r="AY992" s="380" t="n">
        <v>44523.4166666667</v>
      </c>
      <c r="AZ992" s="0" t="n">
        <v>1</v>
      </c>
      <c r="BA992" s="0" t="s">
        <v>21642</v>
      </c>
      <c r="BB992" s="0" t="n">
        <v>0</v>
      </c>
      <c r="BC992" s="380" t="n">
        <v>25569.125</v>
      </c>
      <c r="BD992" s="0" t="s">
        <v>2170</v>
      </c>
      <c r="BE992" s="0" t="s">
        <v>2170</v>
      </c>
      <c r="BF992" s="0" t="s">
        <v>2118</v>
      </c>
    </row>
    <row r="993" customFormat="false" ht="15" hidden="false" customHeight="false" outlineLevel="0" collapsed="false">
      <c r="A993" s="0" t="s">
        <v>24798</v>
      </c>
      <c r="B993" s="0" t="s">
        <v>24799</v>
      </c>
      <c r="C993" s="0" t="s">
        <v>24798</v>
      </c>
      <c r="D993" s="0" t="s">
        <v>2133</v>
      </c>
      <c r="E993" s="0" t="s">
        <v>24798</v>
      </c>
      <c r="F993" s="0" t="n">
        <v>1</v>
      </c>
      <c r="G993" s="0" t="s">
        <v>434</v>
      </c>
      <c r="H993" s="0" t="s">
        <v>2170</v>
      </c>
      <c r="I993" s="0" t="s">
        <v>2170</v>
      </c>
      <c r="J993" s="0" t="s">
        <v>2170</v>
      </c>
      <c r="K993" s="0" t="s">
        <v>2170</v>
      </c>
      <c r="L993" s="0" t="s">
        <v>2170</v>
      </c>
      <c r="M993" s="0" t="s">
        <v>2170</v>
      </c>
      <c r="N993" s="0" t="n">
        <f aca="false">FALSE()</f>
        <v>0</v>
      </c>
      <c r="O993" s="0" t="s">
        <v>24800</v>
      </c>
      <c r="P993" s="0" t="s">
        <v>17780</v>
      </c>
      <c r="Q993" s="0" t="n">
        <v>12</v>
      </c>
      <c r="R993" s="380" t="n">
        <v>46104.125</v>
      </c>
      <c r="S993" s="223" t="n">
        <v>1000</v>
      </c>
      <c r="T993" s="0" t="s">
        <v>2132</v>
      </c>
      <c r="U993" s="380" t="n">
        <v>45702.125</v>
      </c>
      <c r="V993" s="380" t="n">
        <v>45744.125</v>
      </c>
      <c r="W993" s="0" t="s">
        <v>2132</v>
      </c>
      <c r="X993" s="0" t="s">
        <v>24801</v>
      </c>
      <c r="Y993" s="0" t="s">
        <v>601</v>
      </c>
      <c r="Z993" s="0" t="s">
        <v>2602</v>
      </c>
      <c r="AA993" s="0" t="s">
        <v>2114</v>
      </c>
      <c r="AB993" s="0" t="s">
        <v>17781</v>
      </c>
      <c r="AC993" s="0" t="n">
        <v>650000</v>
      </c>
      <c r="AD993" s="0" t="n">
        <v>650000</v>
      </c>
      <c r="AE993" s="0" t="n">
        <v>5</v>
      </c>
      <c r="AF993" s="0" t="n">
        <f aca="false">FALSE()</f>
        <v>0</v>
      </c>
      <c r="AG993" s="0" t="n">
        <f aca="false">TRUE()</f>
        <v>1</v>
      </c>
      <c r="AH993" s="0" t="n">
        <f aca="false">TRUE()</f>
        <v>1</v>
      </c>
      <c r="AI993" s="0" t="n">
        <f aca="false">FALSE()</f>
        <v>0</v>
      </c>
      <c r="AJ993" s="0" t="n">
        <f aca="false">FALSE()</f>
        <v>0</v>
      </c>
      <c r="AK993" s="0" t="n">
        <f aca="false">FALSE()</f>
        <v>0</v>
      </c>
      <c r="AL993" s="0" t="s">
        <v>3129</v>
      </c>
      <c r="AM993" s="0" t="n">
        <f aca="false">TRUE()</f>
        <v>1</v>
      </c>
      <c r="AN993" s="0" t="s">
        <v>24802</v>
      </c>
      <c r="AO993" s="0" t="n">
        <v>1</v>
      </c>
      <c r="AP993" s="0" t="s">
        <v>24803</v>
      </c>
      <c r="AQ993" s="0" t="s">
        <v>24804</v>
      </c>
      <c r="AR993" s="0" t="n">
        <f aca="false">TRUE()</f>
        <v>1</v>
      </c>
      <c r="AS993" s="0" t="n">
        <f aca="false">FALSE()</f>
        <v>0</v>
      </c>
      <c r="AT993" s="0" t="n">
        <f aca="false">FALSE()</f>
        <v>0</v>
      </c>
      <c r="AU993" s="0" t="n">
        <f aca="false">FALSE()</f>
        <v>0</v>
      </c>
      <c r="AV993" s="0" t="n">
        <f aca="false">FALSE()</f>
        <v>0</v>
      </c>
      <c r="AW993" s="0" t="n">
        <f aca="false">TRUE()</f>
        <v>1</v>
      </c>
      <c r="AX993" s="380" t="n">
        <v>45744.5222222222</v>
      </c>
      <c r="AY993" s="380" t="n">
        <v>45744.125</v>
      </c>
      <c r="AZ993" s="0" t="n">
        <v>2</v>
      </c>
      <c r="BA993" s="0" t="s">
        <v>3533</v>
      </c>
      <c r="BB993" s="0" t="n">
        <v>1</v>
      </c>
      <c r="BC993" s="380" t="n">
        <v>25569.125</v>
      </c>
      <c r="BD993" s="0" t="s">
        <v>2170</v>
      </c>
      <c r="BE993" s="0" t="s">
        <v>2170</v>
      </c>
      <c r="BF993" s="0" t="s">
        <v>2118</v>
      </c>
    </row>
    <row r="994" customFormat="false" ht="15" hidden="false" customHeight="false" outlineLevel="0" collapsed="false">
      <c r="A994" s="0" t="s">
        <v>24805</v>
      </c>
      <c r="B994" s="0" t="s">
        <v>24806</v>
      </c>
      <c r="C994" s="0" t="s">
        <v>24805</v>
      </c>
      <c r="D994" s="0" t="s">
        <v>2133</v>
      </c>
      <c r="E994" s="0" t="s">
        <v>24805</v>
      </c>
      <c r="F994" s="0" t="n">
        <v>1</v>
      </c>
      <c r="G994" s="0" t="s">
        <v>434</v>
      </c>
      <c r="H994" s="0" t="s">
        <v>2170</v>
      </c>
      <c r="I994" s="0" t="s">
        <v>2170</v>
      </c>
      <c r="J994" s="0" t="s">
        <v>2170</v>
      </c>
      <c r="K994" s="0" t="s">
        <v>2170</v>
      </c>
      <c r="L994" s="0" t="s">
        <v>2170</v>
      </c>
      <c r="M994" s="0" t="s">
        <v>2170</v>
      </c>
      <c r="N994" s="0" t="n">
        <f aca="false">FALSE()</f>
        <v>0</v>
      </c>
      <c r="O994" s="0" t="s">
        <v>24807</v>
      </c>
      <c r="P994" s="0" t="s">
        <v>17780</v>
      </c>
      <c r="Q994" s="0" t="n">
        <v>12</v>
      </c>
      <c r="R994" s="380" t="n">
        <v>45963.125</v>
      </c>
      <c r="S994" s="223" t="n">
        <v>618.1</v>
      </c>
      <c r="T994" s="0" t="s">
        <v>2132</v>
      </c>
      <c r="U994" s="380" t="n">
        <v>45691.125</v>
      </c>
      <c r="V994" s="380" t="n">
        <v>45693.125</v>
      </c>
      <c r="W994" s="0" t="s">
        <v>2132</v>
      </c>
      <c r="X994" s="0" t="s">
        <v>24808</v>
      </c>
      <c r="Y994" s="0" t="s">
        <v>601</v>
      </c>
      <c r="Z994" s="0" t="s">
        <v>2602</v>
      </c>
      <c r="AA994" s="0" t="s">
        <v>2365</v>
      </c>
      <c r="AB994" s="0" t="s">
        <v>17781</v>
      </c>
      <c r="AC994" s="0" t="n">
        <v>550000</v>
      </c>
      <c r="AD994" s="0" t="n">
        <v>550000</v>
      </c>
      <c r="AE994" s="0" t="n">
        <v>5</v>
      </c>
      <c r="AF994" s="0" t="n">
        <f aca="false">FALSE()</f>
        <v>0</v>
      </c>
      <c r="AG994" s="0" t="n">
        <f aca="false">TRUE()</f>
        <v>1</v>
      </c>
      <c r="AH994" s="0" t="n">
        <f aca="false">TRUE()</f>
        <v>1</v>
      </c>
      <c r="AI994" s="0" t="n">
        <f aca="false">FALSE()</f>
        <v>0</v>
      </c>
      <c r="AJ994" s="0" t="n">
        <f aca="false">FALSE()</f>
        <v>0</v>
      </c>
      <c r="AK994" s="0" t="n">
        <f aca="false">TRUE()</f>
        <v>1</v>
      </c>
      <c r="AL994" s="0" t="s">
        <v>2129</v>
      </c>
      <c r="AM994" s="0" t="n">
        <f aca="false">TRUE()</f>
        <v>1</v>
      </c>
      <c r="AN994" s="0" t="s">
        <v>24809</v>
      </c>
      <c r="AO994" s="0" t="n">
        <v>1</v>
      </c>
      <c r="AP994" s="0" t="s">
        <v>24810</v>
      </c>
      <c r="AQ994" s="0" t="s">
        <v>24811</v>
      </c>
      <c r="AR994" s="0" t="n">
        <f aca="false">TRUE()</f>
        <v>1</v>
      </c>
      <c r="AS994" s="0" t="n">
        <f aca="false">FALSE()</f>
        <v>0</v>
      </c>
      <c r="AT994" s="0" t="n">
        <f aca="false">FALSE()</f>
        <v>0</v>
      </c>
      <c r="AU994" s="0" t="n">
        <f aca="false">FALSE()</f>
        <v>0</v>
      </c>
      <c r="AV994" s="0" t="n">
        <f aca="false">FALSE()</f>
        <v>0</v>
      </c>
      <c r="AW994" s="0" t="n">
        <f aca="false">TRUE()</f>
        <v>1</v>
      </c>
      <c r="AX994" s="380" t="n">
        <v>45693.6875</v>
      </c>
      <c r="AY994" s="380" t="n">
        <v>45693.125</v>
      </c>
      <c r="AZ994" s="0" t="n">
        <v>3</v>
      </c>
      <c r="BA994" s="0" t="s">
        <v>23012</v>
      </c>
      <c r="BB994" s="0" t="n">
        <v>0</v>
      </c>
      <c r="BC994" s="380" t="n">
        <v>25569.125</v>
      </c>
      <c r="BD994" s="0" t="s">
        <v>2170</v>
      </c>
      <c r="BE994" s="0" t="s">
        <v>2170</v>
      </c>
      <c r="BF994" s="0" t="s">
        <v>604</v>
      </c>
    </row>
    <row r="995" customFormat="false" ht="15" hidden="false" customHeight="false" outlineLevel="0" collapsed="false">
      <c r="A995" s="0" t="s">
        <v>24812</v>
      </c>
      <c r="B995" s="0" t="s">
        <v>24813</v>
      </c>
      <c r="C995" s="0" t="s">
        <v>24812</v>
      </c>
      <c r="D995" s="0" t="s">
        <v>2133</v>
      </c>
      <c r="E995" s="0" t="s">
        <v>24812</v>
      </c>
      <c r="F995" s="0" t="n">
        <v>1</v>
      </c>
      <c r="G995" s="0" t="s">
        <v>434</v>
      </c>
      <c r="H995" s="0" t="s">
        <v>2170</v>
      </c>
      <c r="I995" s="0" t="s">
        <v>2170</v>
      </c>
      <c r="J995" s="0" t="s">
        <v>2170</v>
      </c>
      <c r="K995" s="0" t="s">
        <v>2170</v>
      </c>
      <c r="L995" s="0" t="s">
        <v>2170</v>
      </c>
      <c r="M995" s="0" t="s">
        <v>2170</v>
      </c>
      <c r="N995" s="0" t="n">
        <f aca="false">FALSE()</f>
        <v>0</v>
      </c>
      <c r="O995" s="0" t="s">
        <v>24814</v>
      </c>
      <c r="P995" s="0" t="s">
        <v>17780</v>
      </c>
      <c r="Q995" s="0" t="n">
        <v>2</v>
      </c>
      <c r="R995" s="380" t="n">
        <v>46738.125</v>
      </c>
      <c r="S995" s="223" t="n">
        <v>1000</v>
      </c>
      <c r="T995" s="0" t="s">
        <v>2132</v>
      </c>
      <c r="U995" s="380" t="n">
        <v>45324.125</v>
      </c>
      <c r="V995" s="380" t="n">
        <v>45646.125</v>
      </c>
      <c r="W995" s="0" t="s">
        <v>2132</v>
      </c>
      <c r="X995" s="0" t="s">
        <v>24815</v>
      </c>
      <c r="Y995" s="0" t="s">
        <v>601</v>
      </c>
      <c r="Z995" s="0" t="s">
        <v>2602</v>
      </c>
      <c r="AA995" s="0" t="s">
        <v>2684</v>
      </c>
      <c r="AB995" s="0" t="s">
        <v>17781</v>
      </c>
      <c r="AC995" s="0" t="n">
        <v>50000000</v>
      </c>
      <c r="AD995" s="0" t="n">
        <v>50000000</v>
      </c>
      <c r="AE995" s="0" t="n">
        <v>5</v>
      </c>
      <c r="AF995" s="0" t="n">
        <f aca="false">FALSE()</f>
        <v>0</v>
      </c>
      <c r="AG995" s="0" t="n">
        <f aca="false">TRUE()</f>
        <v>1</v>
      </c>
      <c r="AH995" s="0" t="n">
        <f aca="false">TRUE()</f>
        <v>1</v>
      </c>
      <c r="AI995" s="0" t="n">
        <f aca="false">TRUE()</f>
        <v>1</v>
      </c>
      <c r="AJ995" s="0" t="n">
        <f aca="false">FALSE()</f>
        <v>0</v>
      </c>
      <c r="AK995" s="0" t="n">
        <f aca="false">FALSE()</f>
        <v>0</v>
      </c>
      <c r="AL995" s="0" t="s">
        <v>2129</v>
      </c>
      <c r="AM995" s="0" t="n">
        <f aca="false">TRUE()</f>
        <v>1</v>
      </c>
      <c r="AN995" s="0" t="s">
        <v>24816</v>
      </c>
      <c r="AO995" s="0" t="n">
        <v>1</v>
      </c>
      <c r="AP995" s="0" t="s">
        <v>24817</v>
      </c>
      <c r="AQ995" s="0" t="s">
        <v>24818</v>
      </c>
      <c r="AR995" s="0" t="n">
        <f aca="false">TRUE()</f>
        <v>1</v>
      </c>
      <c r="AS995" s="0" t="n">
        <f aca="false">FALSE()</f>
        <v>0</v>
      </c>
      <c r="AT995" s="0" t="n">
        <f aca="false">FALSE()</f>
        <v>0</v>
      </c>
      <c r="AU995" s="0" t="n">
        <f aca="false">FALSE()</f>
        <v>0</v>
      </c>
      <c r="AV995" s="0" t="n">
        <f aca="false">FALSE()</f>
        <v>0</v>
      </c>
      <c r="AW995" s="0" t="n">
        <f aca="false">TRUE()</f>
        <v>1</v>
      </c>
      <c r="AX995" s="380" t="n">
        <v>45720.7694444444</v>
      </c>
      <c r="AY995" s="380" t="n">
        <v>45720.125</v>
      </c>
      <c r="AZ995" s="0" t="n">
        <v>1</v>
      </c>
      <c r="BA995" s="0" t="s">
        <v>11757</v>
      </c>
      <c r="BB995" s="0" t="n">
        <v>0</v>
      </c>
      <c r="BC995" s="380" t="n">
        <v>25569.125</v>
      </c>
      <c r="BD995" s="0" t="s">
        <v>2170</v>
      </c>
      <c r="BE995" s="0" t="s">
        <v>2170</v>
      </c>
      <c r="BF995" s="0" t="s">
        <v>17868</v>
      </c>
    </row>
    <row r="996" customFormat="false" ht="15" hidden="false" customHeight="false" outlineLevel="0" collapsed="false">
      <c r="A996" s="0" t="s">
        <v>24819</v>
      </c>
      <c r="B996" s="0" t="s">
        <v>24820</v>
      </c>
      <c r="C996" s="0" t="s">
        <v>24821</v>
      </c>
      <c r="D996" s="0" t="s">
        <v>17896</v>
      </c>
      <c r="E996" s="0" t="s">
        <v>24819</v>
      </c>
      <c r="F996" s="0" t="n">
        <v>1</v>
      </c>
      <c r="G996" s="0" t="s">
        <v>434</v>
      </c>
      <c r="H996" s="0" t="s">
        <v>2596</v>
      </c>
      <c r="I996" s="0" t="s">
        <v>2596</v>
      </c>
      <c r="J996" s="0" t="s">
        <v>2599</v>
      </c>
      <c r="K996" s="0" t="s">
        <v>2170</v>
      </c>
      <c r="L996" s="0" t="s">
        <v>13583</v>
      </c>
      <c r="M996" s="0" t="s">
        <v>2170</v>
      </c>
      <c r="N996" s="0" t="n">
        <f aca="false">FALSE()</f>
        <v>0</v>
      </c>
      <c r="O996" s="0" t="s">
        <v>24822</v>
      </c>
      <c r="P996" s="0" t="s">
        <v>17898</v>
      </c>
      <c r="Q996" s="0" t="n">
        <v>4</v>
      </c>
      <c r="R996" s="380" t="n">
        <v>47317.125</v>
      </c>
      <c r="S996" s="223" t="n">
        <v>1000</v>
      </c>
      <c r="T996" s="0" t="s">
        <v>2132</v>
      </c>
      <c r="U996" s="380" t="n">
        <v>44130.125</v>
      </c>
      <c r="V996" s="380" t="n">
        <v>44132.125</v>
      </c>
      <c r="W996" s="0" t="s">
        <v>2170</v>
      </c>
      <c r="X996" s="0" t="s">
        <v>24823</v>
      </c>
      <c r="Y996" s="0" t="s">
        <v>601</v>
      </c>
      <c r="Z996" s="0" t="s">
        <v>2602</v>
      </c>
      <c r="AA996" s="0" t="s">
        <v>600</v>
      </c>
      <c r="AB996" s="0" t="s">
        <v>17848</v>
      </c>
      <c r="AC996" s="0" t="n">
        <v>430194756</v>
      </c>
      <c r="AD996" s="0" t="n">
        <v>450000000</v>
      </c>
      <c r="AE996" s="0" t="n">
        <v>5</v>
      </c>
      <c r="AF996" s="0" t="n">
        <f aca="false">FALSE()</f>
        <v>0</v>
      </c>
      <c r="AG996" s="0" t="n">
        <f aca="false">TRUE()</f>
        <v>1</v>
      </c>
      <c r="AH996" s="0" t="n">
        <f aca="false">TRUE()</f>
        <v>1</v>
      </c>
      <c r="AI996" s="0" t="n">
        <f aca="false">TRUE()</f>
        <v>1</v>
      </c>
      <c r="AJ996" s="0" t="n">
        <f aca="false">FALSE()</f>
        <v>0</v>
      </c>
      <c r="AK996" s="0" t="n">
        <f aca="false">FALSE()</f>
        <v>0</v>
      </c>
      <c r="AL996" s="0" t="s">
        <v>7337</v>
      </c>
      <c r="AM996" s="0" t="n">
        <f aca="false">TRUE()</f>
        <v>1</v>
      </c>
      <c r="AN996" s="0" t="s">
        <v>24824</v>
      </c>
      <c r="AO996" s="0" t="n">
        <v>1</v>
      </c>
      <c r="AP996" s="0" t="s">
        <v>24825</v>
      </c>
      <c r="AQ996" s="0" t="s">
        <v>24826</v>
      </c>
      <c r="AR996" s="0" t="n">
        <f aca="false">TRUE()</f>
        <v>1</v>
      </c>
      <c r="AS996" s="0" t="n">
        <f aca="false">FALSE()</f>
        <v>0</v>
      </c>
      <c r="AT996" s="0" t="n">
        <f aca="false">FALSE()</f>
        <v>0</v>
      </c>
      <c r="AU996" s="0" t="n">
        <f aca="false">FALSE()</f>
        <v>0</v>
      </c>
      <c r="AV996" s="0" t="n">
        <f aca="false">FALSE()</f>
        <v>0</v>
      </c>
      <c r="AW996" s="0" t="n">
        <f aca="false">TRUE()</f>
        <v>1</v>
      </c>
      <c r="AX996" s="380" t="n">
        <v>44132.6513888889</v>
      </c>
      <c r="AY996" s="380" t="n">
        <v>44132.4166666667</v>
      </c>
      <c r="AZ996" s="0" t="n">
        <v>1</v>
      </c>
      <c r="BA996" s="0" t="s">
        <v>17903</v>
      </c>
      <c r="BB996" s="0" t="n">
        <v>0</v>
      </c>
      <c r="BC996" s="380" t="n">
        <v>25569.125</v>
      </c>
      <c r="BD996" s="0" t="s">
        <v>2599</v>
      </c>
      <c r="BE996" s="0" t="s">
        <v>2170</v>
      </c>
      <c r="BF996" s="0" t="s">
        <v>17868</v>
      </c>
    </row>
    <row r="997" customFormat="false" ht="15" hidden="false" customHeight="false" outlineLevel="0" collapsed="false">
      <c r="A997" s="0" t="s">
        <v>24827</v>
      </c>
      <c r="B997" s="0" t="s">
        <v>24828</v>
      </c>
      <c r="C997" s="0" t="s">
        <v>24827</v>
      </c>
      <c r="D997" s="0" t="s">
        <v>2133</v>
      </c>
      <c r="E997" s="0" t="s">
        <v>24827</v>
      </c>
      <c r="F997" s="0" t="n">
        <v>1</v>
      </c>
      <c r="G997" s="0" t="s">
        <v>434</v>
      </c>
      <c r="H997" s="0" t="s">
        <v>2170</v>
      </c>
      <c r="I997" s="0" t="s">
        <v>2170</v>
      </c>
      <c r="J997" s="0" t="s">
        <v>2170</v>
      </c>
      <c r="K997" s="0" t="s">
        <v>2170</v>
      </c>
      <c r="L997" s="0" t="s">
        <v>2170</v>
      </c>
      <c r="M997" s="0" t="s">
        <v>2170</v>
      </c>
      <c r="N997" s="0" t="n">
        <f aca="false">FALSE()</f>
        <v>0</v>
      </c>
      <c r="O997" s="0" t="s">
        <v>24829</v>
      </c>
      <c r="P997" s="0" t="s">
        <v>17780</v>
      </c>
      <c r="Q997" s="0" t="n">
        <v>4</v>
      </c>
      <c r="R997" s="380" t="n">
        <v>46143.125</v>
      </c>
      <c r="S997" s="223" t="n">
        <v>1000</v>
      </c>
      <c r="T997" s="0" t="s">
        <v>2132</v>
      </c>
      <c r="U997" s="380" t="n">
        <v>44685.125</v>
      </c>
      <c r="V997" s="380" t="n">
        <v>44687.125</v>
      </c>
      <c r="W997" s="0" t="s">
        <v>2132</v>
      </c>
      <c r="X997" s="0" t="s">
        <v>24830</v>
      </c>
      <c r="Y997" s="0" t="s">
        <v>601</v>
      </c>
      <c r="Z997" s="0" t="s">
        <v>2602</v>
      </c>
      <c r="AA997" s="0" t="s">
        <v>2684</v>
      </c>
      <c r="AB997" s="0" t="s">
        <v>17781</v>
      </c>
      <c r="AC997" s="0" t="n">
        <v>10000000</v>
      </c>
      <c r="AD997" s="0" t="n">
        <v>10000000</v>
      </c>
      <c r="AE997" s="0" t="n">
        <v>5</v>
      </c>
      <c r="AF997" s="0" t="n">
        <f aca="false">FALSE()</f>
        <v>0</v>
      </c>
      <c r="AG997" s="0" t="n">
        <f aca="false">TRUE()</f>
        <v>1</v>
      </c>
      <c r="AH997" s="0" t="n">
        <f aca="false">TRUE()</f>
        <v>1</v>
      </c>
      <c r="AI997" s="0" t="n">
        <f aca="false">FALSE()</f>
        <v>0</v>
      </c>
      <c r="AJ997" s="0" t="n">
        <f aca="false">FALSE()</f>
        <v>0</v>
      </c>
      <c r="AK997" s="0" t="n">
        <f aca="false">FALSE()</f>
        <v>0</v>
      </c>
      <c r="AL997" s="0" t="s">
        <v>2129</v>
      </c>
      <c r="AM997" s="0" t="n">
        <f aca="false">TRUE()</f>
        <v>1</v>
      </c>
      <c r="AN997" s="0" t="s">
        <v>24831</v>
      </c>
      <c r="AO997" s="0" t="n">
        <v>1</v>
      </c>
      <c r="AP997" s="0" t="s">
        <v>24832</v>
      </c>
      <c r="AQ997" s="0" t="s">
        <v>24833</v>
      </c>
      <c r="AR997" s="0" t="n">
        <f aca="false">TRUE()</f>
        <v>1</v>
      </c>
      <c r="AS997" s="0" t="n">
        <f aca="false">FALSE()</f>
        <v>0</v>
      </c>
      <c r="AT997" s="0" t="n">
        <f aca="false">FALSE()</f>
        <v>0</v>
      </c>
      <c r="AU997" s="0" t="n">
        <f aca="false">FALSE()</f>
        <v>0</v>
      </c>
      <c r="AV997" s="0" t="n">
        <f aca="false">FALSE()</f>
        <v>0</v>
      </c>
      <c r="AW997" s="0" t="n">
        <f aca="false">TRUE()</f>
        <v>1</v>
      </c>
      <c r="AX997" s="380" t="n">
        <v>44687.6013888889</v>
      </c>
      <c r="AY997" s="380" t="n">
        <v>44687.4166666667</v>
      </c>
      <c r="AZ997" s="0" t="n">
        <v>1</v>
      </c>
      <c r="BA997" s="0" t="s">
        <v>11757</v>
      </c>
      <c r="BB997" s="0" t="n">
        <v>0</v>
      </c>
      <c r="BC997" s="380" t="n">
        <v>25569.125</v>
      </c>
      <c r="BD997" s="0" t="s">
        <v>2170</v>
      </c>
      <c r="BE997" s="0" t="s">
        <v>2170</v>
      </c>
      <c r="BF997" s="0" t="s">
        <v>2118</v>
      </c>
    </row>
    <row r="998" customFormat="false" ht="15" hidden="false" customHeight="false" outlineLevel="0" collapsed="false">
      <c r="A998" s="0" t="s">
        <v>24834</v>
      </c>
      <c r="B998" s="0" t="s">
        <v>24835</v>
      </c>
      <c r="C998" s="0" t="s">
        <v>24836</v>
      </c>
      <c r="D998" s="0" t="s">
        <v>17896</v>
      </c>
      <c r="E998" s="0" t="s">
        <v>24834</v>
      </c>
      <c r="F998" s="0" t="n">
        <v>1</v>
      </c>
      <c r="G998" s="0" t="s">
        <v>434</v>
      </c>
      <c r="H998" s="0" t="s">
        <v>2596</v>
      </c>
      <c r="I998" s="0" t="s">
        <v>2596</v>
      </c>
      <c r="J998" s="0" t="s">
        <v>2599</v>
      </c>
      <c r="K998" s="0" t="s">
        <v>2170</v>
      </c>
      <c r="L998" s="0" t="s">
        <v>13583</v>
      </c>
      <c r="M998" s="0" t="s">
        <v>2170</v>
      </c>
      <c r="N998" s="0" t="n">
        <f aca="false">FALSE()</f>
        <v>0</v>
      </c>
      <c r="O998" s="0" t="s">
        <v>24837</v>
      </c>
      <c r="P998" s="0" t="s">
        <v>17898</v>
      </c>
      <c r="Q998" s="0" t="n">
        <v>2</v>
      </c>
      <c r="R998" s="380" t="n">
        <v>47359.125</v>
      </c>
      <c r="S998" s="223" t="n">
        <v>1000</v>
      </c>
      <c r="T998" s="0" t="s">
        <v>2132</v>
      </c>
      <c r="U998" s="380" t="n">
        <v>44945.125</v>
      </c>
      <c r="V998" s="380" t="n">
        <v>44951.125</v>
      </c>
      <c r="W998" s="0" t="s">
        <v>2170</v>
      </c>
      <c r="X998" s="0" t="s">
        <v>24838</v>
      </c>
      <c r="Y998" s="0" t="s">
        <v>601</v>
      </c>
      <c r="Z998" s="0" t="s">
        <v>2602</v>
      </c>
      <c r="AA998" s="0" t="s">
        <v>600</v>
      </c>
      <c r="AB998" s="0" t="s">
        <v>17848</v>
      </c>
      <c r="AC998" s="0" t="n">
        <v>479356615</v>
      </c>
      <c r="AD998" s="0" t="n">
        <v>500000000</v>
      </c>
      <c r="AE998" s="0" t="n">
        <v>5</v>
      </c>
      <c r="AF998" s="0" t="n">
        <f aca="false">FALSE()</f>
        <v>0</v>
      </c>
      <c r="AG998" s="0" t="n">
        <f aca="false">TRUE()</f>
        <v>1</v>
      </c>
      <c r="AH998" s="0" t="n">
        <f aca="false">TRUE()</f>
        <v>1</v>
      </c>
      <c r="AI998" s="0" t="n">
        <f aca="false">FALSE()</f>
        <v>0</v>
      </c>
      <c r="AJ998" s="0" t="n">
        <f aca="false">FALSE()</f>
        <v>0</v>
      </c>
      <c r="AK998" s="0" t="n">
        <f aca="false">FALSE()</f>
        <v>0</v>
      </c>
      <c r="AL998" s="0" t="s">
        <v>7337</v>
      </c>
      <c r="AM998" s="0" t="n">
        <f aca="false">TRUE()</f>
        <v>1</v>
      </c>
      <c r="AN998" s="0" t="s">
        <v>24839</v>
      </c>
      <c r="AO998" s="0" t="n">
        <v>1</v>
      </c>
      <c r="AP998" s="0" t="s">
        <v>24840</v>
      </c>
      <c r="AQ998" s="0" t="s">
        <v>24841</v>
      </c>
      <c r="AR998" s="0" t="n">
        <f aca="false">TRUE()</f>
        <v>1</v>
      </c>
      <c r="AS998" s="0" t="n">
        <f aca="false">FALSE()</f>
        <v>0</v>
      </c>
      <c r="AT998" s="0" t="n">
        <f aca="false">FALSE()</f>
        <v>0</v>
      </c>
      <c r="AU998" s="0" t="n">
        <f aca="false">FALSE()</f>
        <v>0</v>
      </c>
      <c r="AV998" s="0" t="n">
        <f aca="false">FALSE()</f>
        <v>0</v>
      </c>
      <c r="AW998" s="0" t="n">
        <f aca="false">TRUE()</f>
        <v>1</v>
      </c>
      <c r="AX998" s="380" t="n">
        <v>44952.4159722222</v>
      </c>
      <c r="AY998" s="380" t="n">
        <v>44952.4166666667</v>
      </c>
      <c r="AZ998" s="0" t="n">
        <v>1</v>
      </c>
      <c r="BA998" s="0" t="s">
        <v>17903</v>
      </c>
      <c r="BB998" s="0" t="n">
        <v>0</v>
      </c>
      <c r="BC998" s="380" t="n">
        <v>25569.125</v>
      </c>
      <c r="BD998" s="0" t="s">
        <v>2599</v>
      </c>
      <c r="BE998" s="0" t="s">
        <v>2170</v>
      </c>
      <c r="BF998" s="0" t="s">
        <v>2118</v>
      </c>
    </row>
    <row r="999" customFormat="false" ht="15" hidden="false" customHeight="false" outlineLevel="0" collapsed="false">
      <c r="A999" s="0" t="s">
        <v>24842</v>
      </c>
      <c r="B999" s="0" t="s">
        <v>24843</v>
      </c>
      <c r="C999" s="0" t="s">
        <v>24842</v>
      </c>
      <c r="D999" s="0" t="s">
        <v>2133</v>
      </c>
      <c r="E999" s="0" t="s">
        <v>24842</v>
      </c>
      <c r="F999" s="0" t="n">
        <v>1</v>
      </c>
      <c r="G999" s="0" t="s">
        <v>434</v>
      </c>
      <c r="H999" s="0" t="s">
        <v>2170</v>
      </c>
      <c r="I999" s="0" t="s">
        <v>2170</v>
      </c>
      <c r="J999" s="0" t="s">
        <v>2170</v>
      </c>
      <c r="K999" s="0" t="s">
        <v>2170</v>
      </c>
      <c r="L999" s="0" t="s">
        <v>2170</v>
      </c>
      <c r="M999" s="0" t="s">
        <v>2170</v>
      </c>
      <c r="N999" s="0" t="n">
        <f aca="false">FALSE()</f>
        <v>0</v>
      </c>
      <c r="O999" s="0" t="s">
        <v>24844</v>
      </c>
      <c r="P999" s="0" t="s">
        <v>17838</v>
      </c>
      <c r="Q999" s="0" t="n">
        <v>2</v>
      </c>
      <c r="R999" s="380" t="n">
        <v>46294.125</v>
      </c>
      <c r="S999" s="223" t="n">
        <v>1000</v>
      </c>
      <c r="T999" s="0" t="s">
        <v>2132</v>
      </c>
      <c r="U999" s="380" t="n">
        <v>42587.125</v>
      </c>
      <c r="V999" s="380" t="n">
        <v>42654.125</v>
      </c>
      <c r="W999" s="0" t="s">
        <v>2132</v>
      </c>
      <c r="X999" s="0" t="s">
        <v>24845</v>
      </c>
      <c r="Y999" s="0" t="s">
        <v>601</v>
      </c>
      <c r="Z999" s="0" t="s">
        <v>2602</v>
      </c>
      <c r="AA999" s="0" t="s">
        <v>2891</v>
      </c>
      <c r="AB999" s="0" t="s">
        <v>17848</v>
      </c>
      <c r="AC999" s="0" t="n">
        <v>5000000</v>
      </c>
      <c r="AD999" s="0" t="n">
        <v>5000000</v>
      </c>
      <c r="AE999" s="0" t="n">
        <v>5</v>
      </c>
      <c r="AF999" s="0" t="n">
        <f aca="false">FALSE()</f>
        <v>0</v>
      </c>
      <c r="AG999" s="0" t="n">
        <f aca="false">TRUE()</f>
        <v>1</v>
      </c>
      <c r="AH999" s="0" t="n">
        <f aca="false">TRUE()</f>
        <v>1</v>
      </c>
      <c r="AI999" s="0" t="n">
        <f aca="false">FALSE()</f>
        <v>0</v>
      </c>
      <c r="AJ999" s="0" t="n">
        <f aca="false">FALSE()</f>
        <v>0</v>
      </c>
      <c r="AK999" s="0" t="n">
        <f aca="false">FALSE()</f>
        <v>0</v>
      </c>
      <c r="AL999" s="0" t="s">
        <v>2129</v>
      </c>
      <c r="AM999" s="0" t="n">
        <f aca="false">TRUE()</f>
        <v>1</v>
      </c>
      <c r="AN999" s="0" t="s">
        <v>24846</v>
      </c>
      <c r="AO999" s="0" t="n">
        <v>1</v>
      </c>
      <c r="AP999" s="0" t="s">
        <v>24847</v>
      </c>
      <c r="AQ999" s="0" t="s">
        <v>24848</v>
      </c>
      <c r="AR999" s="0" t="n">
        <f aca="false">TRUE()</f>
        <v>1</v>
      </c>
      <c r="AS999" s="0" t="n">
        <f aca="false">FALSE()</f>
        <v>0</v>
      </c>
      <c r="AT999" s="0" t="n">
        <f aca="false">FALSE()</f>
        <v>0</v>
      </c>
      <c r="AU999" s="0" t="n">
        <f aca="false">FALSE()</f>
        <v>0</v>
      </c>
      <c r="AV999" s="0" t="n">
        <f aca="false">FALSE()</f>
        <v>0</v>
      </c>
      <c r="AW999" s="0" t="n">
        <f aca="false">TRUE()</f>
        <v>1</v>
      </c>
      <c r="AX999" s="380" t="n">
        <v>43166.9479166667</v>
      </c>
      <c r="AY999" s="380" t="n">
        <v>43166.4166666667</v>
      </c>
      <c r="AZ999" s="0" t="n">
        <v>1</v>
      </c>
      <c r="BA999" s="0" t="s">
        <v>9576</v>
      </c>
      <c r="BB999" s="0" t="n">
        <v>0</v>
      </c>
      <c r="BC999" s="380" t="n">
        <v>25569.125</v>
      </c>
      <c r="BD999" s="0" t="s">
        <v>2170</v>
      </c>
      <c r="BE999" s="0" t="s">
        <v>2170</v>
      </c>
      <c r="BF999" s="0" t="s">
        <v>2118</v>
      </c>
    </row>
    <row r="1000" customFormat="false" ht="15" hidden="false" customHeight="false" outlineLevel="0" collapsed="false">
      <c r="A1000" s="0" t="s">
        <v>24849</v>
      </c>
      <c r="B1000" s="0" t="s">
        <v>24850</v>
      </c>
      <c r="C1000" s="0" t="s">
        <v>24849</v>
      </c>
      <c r="D1000" s="0" t="s">
        <v>2133</v>
      </c>
      <c r="E1000" s="0" t="s">
        <v>24849</v>
      </c>
      <c r="F1000" s="0" t="n">
        <v>1</v>
      </c>
      <c r="G1000" s="0" t="s">
        <v>434</v>
      </c>
      <c r="H1000" s="0" t="s">
        <v>2170</v>
      </c>
      <c r="I1000" s="0" t="s">
        <v>2170</v>
      </c>
      <c r="J1000" s="0" t="s">
        <v>2170</v>
      </c>
      <c r="K1000" s="0" t="s">
        <v>2170</v>
      </c>
      <c r="L1000" s="0" t="s">
        <v>2170</v>
      </c>
      <c r="M1000" s="0" t="s">
        <v>2170</v>
      </c>
      <c r="N1000" s="0" t="n">
        <f aca="false">FALSE()</f>
        <v>0</v>
      </c>
      <c r="O1000" s="0" t="s">
        <v>24851</v>
      </c>
      <c r="P1000" s="0" t="s">
        <v>17780</v>
      </c>
      <c r="Q1000" s="0" t="n">
        <v>12</v>
      </c>
      <c r="R1000" s="380" t="n">
        <v>46803.125</v>
      </c>
      <c r="S1000" s="223" t="n">
        <v>1000</v>
      </c>
      <c r="T1000" s="0" t="s">
        <v>2132</v>
      </c>
      <c r="U1000" s="380" t="n">
        <v>45715.125</v>
      </c>
      <c r="V1000" s="380" t="n">
        <v>45723.125</v>
      </c>
      <c r="W1000" s="0" t="s">
        <v>2132</v>
      </c>
      <c r="X1000" s="0" t="s">
        <v>19702</v>
      </c>
      <c r="Y1000" s="0" t="s">
        <v>601</v>
      </c>
      <c r="Z1000" s="0" t="s">
        <v>2602</v>
      </c>
      <c r="AA1000" s="0" t="s">
        <v>2684</v>
      </c>
      <c r="AB1000" s="0" t="s">
        <v>17781</v>
      </c>
      <c r="AC1000" s="0" t="n">
        <v>3500000</v>
      </c>
      <c r="AD1000" s="0" t="n">
        <v>3500000</v>
      </c>
      <c r="AE1000" s="0" t="n">
        <v>5</v>
      </c>
      <c r="AF1000" s="0" t="n">
        <f aca="false">FALSE()</f>
        <v>0</v>
      </c>
      <c r="AG1000" s="0" t="n">
        <f aca="false">TRUE()</f>
        <v>1</v>
      </c>
      <c r="AH1000" s="0" t="n">
        <f aca="false">TRUE()</f>
        <v>1</v>
      </c>
      <c r="AI1000" s="0" t="n">
        <f aca="false">FALSE()</f>
        <v>0</v>
      </c>
      <c r="AJ1000" s="0" t="n">
        <f aca="false">FALSE()</f>
        <v>0</v>
      </c>
      <c r="AK1000" s="0" t="n">
        <f aca="false">FALSE()</f>
        <v>0</v>
      </c>
      <c r="AL1000" s="0" t="s">
        <v>2129</v>
      </c>
      <c r="AM1000" s="0" t="n">
        <f aca="false">TRUE()</f>
        <v>1</v>
      </c>
      <c r="AN1000" s="0" t="s">
        <v>24852</v>
      </c>
      <c r="AO1000" s="0" t="n">
        <v>1</v>
      </c>
      <c r="AP1000" s="0" t="s">
        <v>24853</v>
      </c>
      <c r="AQ1000" s="0" t="s">
        <v>24854</v>
      </c>
      <c r="AR1000" s="0" t="n">
        <f aca="false">TRUE()</f>
        <v>1</v>
      </c>
      <c r="AS1000" s="0" t="n">
        <f aca="false">FALSE()</f>
        <v>0</v>
      </c>
      <c r="AT1000" s="0" t="n">
        <f aca="false">FALSE()</f>
        <v>0</v>
      </c>
      <c r="AU1000" s="0" t="n">
        <f aca="false">FALSE()</f>
        <v>0</v>
      </c>
      <c r="AV1000" s="0" t="n">
        <f aca="false">FALSE()</f>
        <v>0</v>
      </c>
      <c r="AW1000" s="0" t="n">
        <f aca="false">TRUE()</f>
        <v>1</v>
      </c>
      <c r="AX1000" s="380" t="n">
        <v>45723.6145833333</v>
      </c>
      <c r="AY1000" s="380" t="n">
        <v>45723.125</v>
      </c>
      <c r="AZ1000" s="0" t="n">
        <v>2</v>
      </c>
      <c r="BA1000" s="0" t="s">
        <v>19929</v>
      </c>
      <c r="BB1000" s="0" t="n">
        <v>0</v>
      </c>
      <c r="BC1000" s="380" t="n">
        <v>25569.125</v>
      </c>
      <c r="BD1000" s="0" t="s">
        <v>2170</v>
      </c>
      <c r="BE1000" s="0" t="s">
        <v>2170</v>
      </c>
      <c r="BF1000" s="0" t="s">
        <v>604</v>
      </c>
    </row>
    <row r="1001" customFormat="false" ht="15" hidden="false" customHeight="false" outlineLevel="0" collapsed="false">
      <c r="A1001" s="0" t="s">
        <v>24855</v>
      </c>
      <c r="B1001" s="0" t="s">
        <v>24856</v>
      </c>
      <c r="C1001" s="0" t="s">
        <v>24855</v>
      </c>
      <c r="D1001" s="0" t="s">
        <v>2133</v>
      </c>
      <c r="E1001" s="0" t="s">
        <v>24855</v>
      </c>
      <c r="F1001" s="0" t="n">
        <v>1</v>
      </c>
      <c r="G1001" s="0" t="s">
        <v>434</v>
      </c>
      <c r="H1001" s="0" t="s">
        <v>2170</v>
      </c>
      <c r="I1001" s="0" t="s">
        <v>2170</v>
      </c>
      <c r="J1001" s="0" t="s">
        <v>2170</v>
      </c>
      <c r="K1001" s="0" t="s">
        <v>2170</v>
      </c>
      <c r="L1001" s="0" t="s">
        <v>2170</v>
      </c>
      <c r="M1001" s="0" t="s">
        <v>2170</v>
      </c>
      <c r="N1001" s="0" t="n">
        <f aca="false">FALSE()</f>
        <v>0</v>
      </c>
      <c r="O1001" s="0" t="s">
        <v>24857</v>
      </c>
      <c r="P1001" s="0" t="s">
        <v>17780</v>
      </c>
      <c r="Q1001" s="0" t="n">
        <v>4</v>
      </c>
      <c r="R1001" s="380" t="n">
        <v>46497.125</v>
      </c>
      <c r="S1001" s="223" t="n">
        <v>500</v>
      </c>
      <c r="T1001" s="0" t="s">
        <v>2132</v>
      </c>
      <c r="U1001" s="380" t="n">
        <v>42877.125</v>
      </c>
      <c r="V1001" s="380" t="n">
        <v>42887.125</v>
      </c>
      <c r="W1001" s="0" t="s">
        <v>24858</v>
      </c>
      <c r="X1001" s="0" t="s">
        <v>2170</v>
      </c>
      <c r="Y1001" s="0" t="s">
        <v>601</v>
      </c>
      <c r="Z1001" s="0" t="s">
        <v>2602</v>
      </c>
      <c r="AA1001" s="0" t="s">
        <v>17847</v>
      </c>
      <c r="AB1001" s="0" t="s">
        <v>17848</v>
      </c>
      <c r="AC1001" s="0" t="n">
        <v>10000000</v>
      </c>
      <c r="AD1001" s="0" t="n">
        <v>10000000</v>
      </c>
      <c r="AE1001" s="0" t="n">
        <v>5</v>
      </c>
      <c r="AF1001" s="0" t="n">
        <f aca="false">FALSE()</f>
        <v>0</v>
      </c>
      <c r="AG1001" s="0" t="n">
        <f aca="false">TRUE()</f>
        <v>1</v>
      </c>
      <c r="AH1001" s="0" t="n">
        <f aca="false">TRUE()</f>
        <v>1</v>
      </c>
      <c r="AI1001" s="0" t="n">
        <f aca="false">FALSE()</f>
        <v>0</v>
      </c>
      <c r="AJ1001" s="0" t="n">
        <f aca="false">FALSE()</f>
        <v>0</v>
      </c>
      <c r="AK1001" s="0" t="n">
        <f aca="false">TRUE()</f>
        <v>1</v>
      </c>
      <c r="AL1001" s="0" t="s">
        <v>2129</v>
      </c>
      <c r="AM1001" s="0" t="n">
        <f aca="false">TRUE()</f>
        <v>1</v>
      </c>
      <c r="AN1001" s="0" t="s">
        <v>24859</v>
      </c>
      <c r="AO1001" s="0" t="n">
        <v>1</v>
      </c>
      <c r="AP1001" s="0" t="s">
        <v>24860</v>
      </c>
      <c r="AQ1001" s="0" t="s">
        <v>24861</v>
      </c>
      <c r="AR1001" s="0" t="n">
        <f aca="false">TRUE()</f>
        <v>1</v>
      </c>
      <c r="AS1001" s="0" t="n">
        <f aca="false">FALSE()</f>
        <v>0</v>
      </c>
      <c r="AT1001" s="0" t="n">
        <f aca="false">FALSE()</f>
        <v>0</v>
      </c>
      <c r="AU1001" s="0" t="n">
        <f aca="false">FALSE()</f>
        <v>0</v>
      </c>
      <c r="AV1001" s="0" t="n">
        <f aca="false">FALSE()</f>
        <v>0</v>
      </c>
      <c r="AW1001" s="0" t="n">
        <f aca="false">FALSE()</f>
        <v>0</v>
      </c>
      <c r="AX1001" s="380" t="n">
        <v>43176.3895833333</v>
      </c>
      <c r="AY1001" s="380" t="n">
        <v>43178.4166666667</v>
      </c>
      <c r="AZ1001" s="0" t="n">
        <v>2</v>
      </c>
      <c r="BA1001" s="0" t="s">
        <v>22431</v>
      </c>
      <c r="BB1001" s="0" t="n">
        <v>0</v>
      </c>
      <c r="BC1001" s="380" t="n">
        <v>25569.125</v>
      </c>
      <c r="BD1001" s="0" t="s">
        <v>2170</v>
      </c>
      <c r="BE1001" s="0" t="s">
        <v>2170</v>
      </c>
      <c r="BF1001" s="0" t="s">
        <v>2118</v>
      </c>
    </row>
    <row r="1002" customFormat="false" ht="15" hidden="false" customHeight="false" outlineLevel="0" collapsed="false">
      <c r="A1002" s="0" t="s">
        <v>24862</v>
      </c>
      <c r="B1002" s="0" t="s">
        <v>24863</v>
      </c>
      <c r="C1002" s="0" t="s">
        <v>24862</v>
      </c>
      <c r="D1002" s="0" t="s">
        <v>2133</v>
      </c>
      <c r="E1002" s="0" t="s">
        <v>24862</v>
      </c>
      <c r="F1002" s="0" t="n">
        <v>1</v>
      </c>
      <c r="G1002" s="0" t="s">
        <v>434</v>
      </c>
      <c r="H1002" s="0" t="s">
        <v>2170</v>
      </c>
      <c r="I1002" s="0" t="s">
        <v>2170</v>
      </c>
      <c r="J1002" s="0" t="s">
        <v>2170</v>
      </c>
      <c r="K1002" s="0" t="s">
        <v>2170</v>
      </c>
      <c r="L1002" s="0" t="s">
        <v>2170</v>
      </c>
      <c r="M1002" s="0" t="s">
        <v>2170</v>
      </c>
      <c r="N1002" s="0" t="n">
        <f aca="false">FALSE()</f>
        <v>0</v>
      </c>
      <c r="O1002" s="0" t="s">
        <v>24864</v>
      </c>
      <c r="P1002" s="0" t="s">
        <v>17780</v>
      </c>
      <c r="Q1002" s="0" t="n">
        <v>4</v>
      </c>
      <c r="R1002" s="380" t="n">
        <v>46231.125</v>
      </c>
      <c r="S1002" s="223" t="n">
        <v>1000</v>
      </c>
      <c r="T1002" s="0" t="s">
        <v>2132</v>
      </c>
      <c r="U1002" s="380" t="n">
        <v>45496.125</v>
      </c>
      <c r="V1002" s="380" t="n">
        <v>45503.125</v>
      </c>
      <c r="W1002" s="0" t="s">
        <v>2132</v>
      </c>
      <c r="X1002" s="0" t="s">
        <v>24865</v>
      </c>
      <c r="Y1002" s="0" t="s">
        <v>601</v>
      </c>
      <c r="Z1002" s="0" t="s">
        <v>2602</v>
      </c>
      <c r="AA1002" s="0" t="s">
        <v>2684</v>
      </c>
      <c r="AB1002" s="0" t="s">
        <v>17781</v>
      </c>
      <c r="AC1002" s="0" t="n">
        <v>10000000</v>
      </c>
      <c r="AD1002" s="0" t="n">
        <v>10000000</v>
      </c>
      <c r="AE1002" s="0" t="n">
        <v>5</v>
      </c>
      <c r="AF1002" s="0" t="n">
        <f aca="false">FALSE()</f>
        <v>0</v>
      </c>
      <c r="AG1002" s="0" t="n">
        <f aca="false">TRUE()</f>
        <v>1</v>
      </c>
      <c r="AH1002" s="0" t="n">
        <f aca="false">TRUE()</f>
        <v>1</v>
      </c>
      <c r="AI1002" s="0" t="n">
        <f aca="false">TRUE()</f>
        <v>1</v>
      </c>
      <c r="AJ1002" s="0" t="n">
        <f aca="false">FALSE()</f>
        <v>0</v>
      </c>
      <c r="AK1002" s="0" t="n">
        <f aca="false">FALSE()</f>
        <v>0</v>
      </c>
      <c r="AL1002" s="0" t="s">
        <v>2129</v>
      </c>
      <c r="AM1002" s="0" t="n">
        <f aca="false">TRUE()</f>
        <v>1</v>
      </c>
      <c r="AN1002" s="0" t="s">
        <v>24866</v>
      </c>
      <c r="AO1002" s="0" t="n">
        <v>1</v>
      </c>
      <c r="AP1002" s="0" t="s">
        <v>24867</v>
      </c>
      <c r="AQ1002" s="0" t="s">
        <v>24868</v>
      </c>
      <c r="AR1002" s="0" t="n">
        <f aca="false">TRUE()</f>
        <v>1</v>
      </c>
      <c r="AS1002" s="0" t="n">
        <f aca="false">FALSE()</f>
        <v>0</v>
      </c>
      <c r="AT1002" s="0" t="n">
        <f aca="false">FALSE()</f>
        <v>0</v>
      </c>
      <c r="AU1002" s="0" t="n">
        <f aca="false">FALSE()</f>
        <v>0</v>
      </c>
      <c r="AV1002" s="0" t="n">
        <f aca="false">FALSE()</f>
        <v>0</v>
      </c>
      <c r="AW1002" s="0" t="n">
        <f aca="false">TRUE()</f>
        <v>1</v>
      </c>
      <c r="AX1002" s="380" t="n">
        <v>45503.6472222222</v>
      </c>
      <c r="AY1002" s="380" t="n">
        <v>45503.125</v>
      </c>
      <c r="AZ1002" s="0" t="n">
        <v>1</v>
      </c>
      <c r="BA1002" s="0" t="s">
        <v>22059</v>
      </c>
      <c r="BB1002" s="0" t="n">
        <v>0</v>
      </c>
      <c r="BC1002" s="380" t="n">
        <v>25569.125</v>
      </c>
      <c r="BD1002" s="0" t="s">
        <v>2170</v>
      </c>
      <c r="BE1002" s="0" t="s">
        <v>2170</v>
      </c>
      <c r="BF1002" s="0" t="s">
        <v>17868</v>
      </c>
    </row>
    <row r="1003" customFormat="false" ht="15" hidden="false" customHeight="false" outlineLevel="0" collapsed="false">
      <c r="A1003" s="0" t="s">
        <v>24869</v>
      </c>
      <c r="B1003" s="0" t="s">
        <v>24870</v>
      </c>
      <c r="C1003" s="0" t="s">
        <v>24869</v>
      </c>
      <c r="D1003" s="0" t="s">
        <v>2133</v>
      </c>
      <c r="E1003" s="0" t="s">
        <v>24869</v>
      </c>
      <c r="F1003" s="0" t="n">
        <v>1</v>
      </c>
      <c r="G1003" s="0" t="s">
        <v>434</v>
      </c>
      <c r="H1003" s="0" t="s">
        <v>2170</v>
      </c>
      <c r="I1003" s="0" t="s">
        <v>2170</v>
      </c>
      <c r="J1003" s="0" t="s">
        <v>2170</v>
      </c>
      <c r="K1003" s="0" t="s">
        <v>2170</v>
      </c>
      <c r="L1003" s="0" t="s">
        <v>2170</v>
      </c>
      <c r="M1003" s="0" t="s">
        <v>2170</v>
      </c>
      <c r="N1003" s="0" t="n">
        <f aca="false">FALSE()</f>
        <v>0</v>
      </c>
      <c r="O1003" s="0" t="s">
        <v>24871</v>
      </c>
      <c r="P1003" s="0" t="s">
        <v>17780</v>
      </c>
      <c r="Q1003" s="0" t="n">
        <v>12</v>
      </c>
      <c r="R1003" s="380" t="n">
        <v>46647.125</v>
      </c>
      <c r="S1003" s="223" t="n">
        <v>1000</v>
      </c>
      <c r="T1003" s="0" t="s">
        <v>2132</v>
      </c>
      <c r="U1003" s="380" t="n">
        <v>45559.125</v>
      </c>
      <c r="V1003" s="380" t="n">
        <v>45565.125</v>
      </c>
      <c r="W1003" s="0" t="s">
        <v>2132</v>
      </c>
      <c r="X1003" s="0" t="s">
        <v>24872</v>
      </c>
      <c r="Y1003" s="0" t="s">
        <v>601</v>
      </c>
      <c r="Z1003" s="0" t="s">
        <v>2602</v>
      </c>
      <c r="AA1003" s="0" t="s">
        <v>2574</v>
      </c>
      <c r="AB1003" s="0" t="s">
        <v>17781</v>
      </c>
      <c r="AC1003" s="0" t="n">
        <v>1500000</v>
      </c>
      <c r="AD1003" s="0" t="n">
        <v>1500000</v>
      </c>
      <c r="AE1003" s="0" t="n">
        <v>5</v>
      </c>
      <c r="AF1003" s="0" t="n">
        <f aca="false">FALSE()</f>
        <v>0</v>
      </c>
      <c r="AG1003" s="0" t="n">
        <f aca="false">TRUE()</f>
        <v>1</v>
      </c>
      <c r="AH1003" s="0" t="n">
        <f aca="false">TRUE()</f>
        <v>1</v>
      </c>
      <c r="AI1003" s="0" t="n">
        <f aca="false">TRUE()</f>
        <v>1</v>
      </c>
      <c r="AJ1003" s="0" t="n">
        <f aca="false">FALSE()</f>
        <v>0</v>
      </c>
      <c r="AK1003" s="0" t="n">
        <f aca="false">FALSE()</f>
        <v>0</v>
      </c>
      <c r="AL1003" s="0" t="s">
        <v>2129</v>
      </c>
      <c r="AM1003" s="0" t="n">
        <f aca="false">TRUE()</f>
        <v>1</v>
      </c>
      <c r="AN1003" s="0" t="s">
        <v>24873</v>
      </c>
      <c r="AO1003" s="0" t="n">
        <v>1</v>
      </c>
      <c r="AP1003" s="0" t="s">
        <v>24874</v>
      </c>
      <c r="AQ1003" s="0" t="s">
        <v>24875</v>
      </c>
      <c r="AR1003" s="0" t="n">
        <f aca="false">TRUE()</f>
        <v>1</v>
      </c>
      <c r="AS1003" s="0" t="n">
        <f aca="false">TRUE()</f>
        <v>1</v>
      </c>
      <c r="AT1003" s="0" t="n">
        <f aca="false">FALSE()</f>
        <v>0</v>
      </c>
      <c r="AU1003" s="0" t="n">
        <f aca="false">FALSE()</f>
        <v>0</v>
      </c>
      <c r="AV1003" s="0" t="n">
        <f aca="false">FALSE()</f>
        <v>0</v>
      </c>
      <c r="AW1003" s="0" t="n">
        <f aca="false">TRUE()</f>
        <v>1</v>
      </c>
      <c r="AX1003" s="380" t="n">
        <v>45565.6284722222</v>
      </c>
      <c r="AY1003" s="380" t="n">
        <v>45565.125</v>
      </c>
      <c r="AZ1003" s="0" t="n">
        <v>1</v>
      </c>
      <c r="BA1003" s="0" t="s">
        <v>24876</v>
      </c>
      <c r="BB1003" s="0" t="n">
        <v>0</v>
      </c>
      <c r="BC1003" s="380" t="n">
        <v>25569.125</v>
      </c>
      <c r="BD1003" s="0" t="s">
        <v>2170</v>
      </c>
      <c r="BE1003" s="0" t="s">
        <v>2170</v>
      </c>
      <c r="BF1003" s="0" t="s">
        <v>2118</v>
      </c>
    </row>
    <row r="1004" customFormat="false" ht="15" hidden="false" customHeight="false" outlineLevel="0" collapsed="false">
      <c r="A1004" s="0" t="s">
        <v>24877</v>
      </c>
      <c r="B1004" s="0" t="s">
        <v>24878</v>
      </c>
      <c r="C1004" s="0" t="s">
        <v>24877</v>
      </c>
      <c r="D1004" s="0" t="s">
        <v>2133</v>
      </c>
      <c r="E1004" s="0" t="s">
        <v>24877</v>
      </c>
      <c r="F1004" s="0" t="n">
        <v>1</v>
      </c>
      <c r="G1004" s="0" t="s">
        <v>434</v>
      </c>
      <c r="H1004" s="0" t="s">
        <v>2170</v>
      </c>
      <c r="I1004" s="0" t="s">
        <v>2170</v>
      </c>
      <c r="J1004" s="0" t="s">
        <v>2170</v>
      </c>
      <c r="K1004" s="0" t="s">
        <v>2170</v>
      </c>
      <c r="L1004" s="0" t="s">
        <v>2170</v>
      </c>
      <c r="M1004" s="0" t="s">
        <v>2170</v>
      </c>
      <c r="N1004" s="0" t="n">
        <f aca="false">FALSE()</f>
        <v>0</v>
      </c>
      <c r="O1004" s="0" t="s">
        <v>24879</v>
      </c>
      <c r="P1004" s="0" t="s">
        <v>17780</v>
      </c>
      <c r="Q1004" s="0" t="n">
        <v>12</v>
      </c>
      <c r="R1004" s="380" t="n">
        <v>46303.125</v>
      </c>
      <c r="S1004" s="223" t="n">
        <v>1000</v>
      </c>
      <c r="T1004" s="0" t="s">
        <v>2132</v>
      </c>
      <c r="U1004" s="380" t="n">
        <v>45579.125</v>
      </c>
      <c r="V1004" s="380" t="n">
        <v>45583.125</v>
      </c>
      <c r="W1004" s="0" t="s">
        <v>2132</v>
      </c>
      <c r="X1004" s="0" t="s">
        <v>24880</v>
      </c>
      <c r="Y1004" s="0" t="s">
        <v>601</v>
      </c>
      <c r="Z1004" s="0" t="s">
        <v>2602</v>
      </c>
      <c r="AA1004" s="0" t="s">
        <v>2116</v>
      </c>
      <c r="AB1004" s="0" t="s">
        <v>17781</v>
      </c>
      <c r="AC1004" s="0" t="n">
        <v>3500000</v>
      </c>
      <c r="AD1004" s="0" t="n">
        <v>3500000</v>
      </c>
      <c r="AE1004" s="0" t="n">
        <v>5</v>
      </c>
      <c r="AF1004" s="0" t="n">
        <f aca="false">FALSE()</f>
        <v>0</v>
      </c>
      <c r="AG1004" s="0" t="n">
        <f aca="false">TRUE()</f>
        <v>1</v>
      </c>
      <c r="AH1004" s="0" t="n">
        <f aca="false">TRUE()</f>
        <v>1</v>
      </c>
      <c r="AI1004" s="0" t="n">
        <f aca="false">TRUE()</f>
        <v>1</v>
      </c>
      <c r="AJ1004" s="0" t="n">
        <f aca="false">FALSE()</f>
        <v>0</v>
      </c>
      <c r="AK1004" s="0" t="n">
        <f aca="false">FALSE()</f>
        <v>0</v>
      </c>
      <c r="AL1004" s="0" t="s">
        <v>2129</v>
      </c>
      <c r="AM1004" s="0" t="n">
        <f aca="false">TRUE()</f>
        <v>1</v>
      </c>
      <c r="AN1004" s="0" t="s">
        <v>24881</v>
      </c>
      <c r="AO1004" s="0" t="n">
        <v>1</v>
      </c>
      <c r="AP1004" s="0" t="s">
        <v>24882</v>
      </c>
      <c r="AQ1004" s="0" t="s">
        <v>24883</v>
      </c>
      <c r="AR1004" s="0" t="n">
        <f aca="false">TRUE()</f>
        <v>1</v>
      </c>
      <c r="AS1004" s="0" t="n">
        <f aca="false">TRUE()</f>
        <v>1</v>
      </c>
      <c r="AT1004" s="0" t="n">
        <f aca="false">FALSE()</f>
        <v>0</v>
      </c>
      <c r="AU1004" s="0" t="n">
        <f aca="false">FALSE()</f>
        <v>0</v>
      </c>
      <c r="AV1004" s="0" t="n">
        <f aca="false">FALSE()</f>
        <v>0</v>
      </c>
      <c r="AW1004" s="0" t="n">
        <f aca="false">TRUE()</f>
        <v>1</v>
      </c>
      <c r="AX1004" s="380" t="n">
        <v>45583.6145833333</v>
      </c>
      <c r="AY1004" s="380" t="n">
        <v>45583.125</v>
      </c>
      <c r="AZ1004" s="0" t="n">
        <v>1</v>
      </c>
      <c r="BA1004" s="0" t="s">
        <v>17200</v>
      </c>
      <c r="BB1004" s="0" t="n">
        <v>0</v>
      </c>
      <c r="BC1004" s="380" t="n">
        <v>25569.125</v>
      </c>
      <c r="BD1004" s="0" t="s">
        <v>2170</v>
      </c>
      <c r="BE1004" s="0" t="s">
        <v>2170</v>
      </c>
      <c r="BF1004" s="0" t="s">
        <v>2118</v>
      </c>
    </row>
    <row r="1005" customFormat="false" ht="15" hidden="false" customHeight="false" outlineLevel="0" collapsed="false">
      <c r="A1005" s="0" t="s">
        <v>24884</v>
      </c>
      <c r="B1005" s="0" t="s">
        <v>24885</v>
      </c>
      <c r="C1005" s="0" t="s">
        <v>24884</v>
      </c>
      <c r="D1005" s="0" t="s">
        <v>2133</v>
      </c>
      <c r="E1005" s="0" t="s">
        <v>24884</v>
      </c>
      <c r="F1005" s="0" t="n">
        <v>1</v>
      </c>
      <c r="G1005" s="0" t="s">
        <v>434</v>
      </c>
      <c r="H1005" s="0" t="s">
        <v>2170</v>
      </c>
      <c r="I1005" s="0" t="s">
        <v>2170</v>
      </c>
      <c r="J1005" s="0" t="s">
        <v>2170</v>
      </c>
      <c r="K1005" s="0" t="s">
        <v>2170</v>
      </c>
      <c r="L1005" s="0" t="s">
        <v>2170</v>
      </c>
      <c r="M1005" s="0" t="s">
        <v>2170</v>
      </c>
      <c r="N1005" s="0" t="n">
        <f aca="false">FALSE()</f>
        <v>0</v>
      </c>
      <c r="O1005" s="0" t="s">
        <v>24886</v>
      </c>
      <c r="P1005" s="0" t="s">
        <v>17780</v>
      </c>
      <c r="Q1005" s="0" t="n">
        <v>4</v>
      </c>
      <c r="R1005" s="380" t="n">
        <v>46007.125</v>
      </c>
      <c r="S1005" s="223" t="n">
        <v>1000</v>
      </c>
      <c r="T1005" s="0" t="s">
        <v>2132</v>
      </c>
      <c r="U1005" s="380" t="n">
        <v>42251.125</v>
      </c>
      <c r="V1005" s="380" t="n">
        <v>42367.125</v>
      </c>
      <c r="W1005" s="0" t="s">
        <v>2132</v>
      </c>
      <c r="X1005" s="0" t="s">
        <v>24887</v>
      </c>
      <c r="Y1005" s="0" t="s">
        <v>601</v>
      </c>
      <c r="Z1005" s="0" t="s">
        <v>2602</v>
      </c>
      <c r="AA1005" s="0" t="s">
        <v>610</v>
      </c>
      <c r="AB1005" s="0" t="s">
        <v>17848</v>
      </c>
      <c r="AC1005" s="0" t="n">
        <v>4000000</v>
      </c>
      <c r="AD1005" s="0" t="n">
        <v>4000000</v>
      </c>
      <c r="AE1005" s="0" t="n">
        <v>5</v>
      </c>
      <c r="AF1005" s="0" t="n">
        <f aca="false">FALSE()</f>
        <v>0</v>
      </c>
      <c r="AG1005" s="0" t="n">
        <f aca="false">TRUE()</f>
        <v>1</v>
      </c>
      <c r="AH1005" s="0" t="n">
        <f aca="false">TRUE()</f>
        <v>1</v>
      </c>
      <c r="AI1005" s="0" t="n">
        <f aca="false">FALSE()</f>
        <v>0</v>
      </c>
      <c r="AJ1005" s="0" t="n">
        <f aca="false">FALSE()</f>
        <v>0</v>
      </c>
      <c r="AK1005" s="0" t="n">
        <f aca="false">FALSE()</f>
        <v>0</v>
      </c>
      <c r="AL1005" s="0" t="s">
        <v>2129</v>
      </c>
      <c r="AM1005" s="0" t="n">
        <f aca="false">TRUE()</f>
        <v>1</v>
      </c>
      <c r="AN1005" s="0" t="s">
        <v>24888</v>
      </c>
      <c r="AO1005" s="0" t="n">
        <v>1</v>
      </c>
      <c r="AP1005" s="0" t="s">
        <v>24889</v>
      </c>
      <c r="AQ1005" s="0" t="s">
        <v>24890</v>
      </c>
      <c r="AR1005" s="0" t="n">
        <f aca="false">TRUE()</f>
        <v>1</v>
      </c>
      <c r="AS1005" s="0" t="n">
        <f aca="false">FALSE()</f>
        <v>0</v>
      </c>
      <c r="AT1005" s="0" t="n">
        <f aca="false">FALSE()</f>
        <v>0</v>
      </c>
      <c r="AU1005" s="0" t="n">
        <f aca="false">FALSE()</f>
        <v>0</v>
      </c>
      <c r="AV1005" s="0" t="n">
        <f aca="false">FALSE()</f>
        <v>0</v>
      </c>
      <c r="AW1005" s="0" t="n">
        <f aca="false">TRUE()</f>
        <v>1</v>
      </c>
      <c r="AX1005" s="380" t="n">
        <v>43166.9763888889</v>
      </c>
      <c r="AY1005" s="380" t="n">
        <v>43166.4166666667</v>
      </c>
      <c r="AZ1005" s="0" t="n">
        <v>1</v>
      </c>
      <c r="BA1005" s="0" t="s">
        <v>17892</v>
      </c>
      <c r="BB1005" s="0" t="n">
        <v>0</v>
      </c>
      <c r="BC1005" s="380" t="n">
        <v>25569.125</v>
      </c>
      <c r="BD1005" s="0" t="s">
        <v>2170</v>
      </c>
      <c r="BE1005" s="0" t="s">
        <v>2170</v>
      </c>
      <c r="BF1005" s="0" t="s">
        <v>2118</v>
      </c>
    </row>
    <row r="1006" customFormat="false" ht="15" hidden="false" customHeight="false" outlineLevel="0" collapsed="false">
      <c r="A1006" s="0" t="s">
        <v>24891</v>
      </c>
      <c r="B1006" s="0" t="s">
        <v>24892</v>
      </c>
      <c r="C1006" s="0" t="s">
        <v>24891</v>
      </c>
      <c r="D1006" s="0" t="s">
        <v>2133</v>
      </c>
      <c r="E1006" s="0" t="s">
        <v>24891</v>
      </c>
      <c r="F1006" s="0" t="n">
        <v>1</v>
      </c>
      <c r="G1006" s="0" t="s">
        <v>434</v>
      </c>
      <c r="H1006" s="0" t="s">
        <v>2170</v>
      </c>
      <c r="I1006" s="0" t="s">
        <v>2170</v>
      </c>
      <c r="J1006" s="0" t="s">
        <v>2170</v>
      </c>
      <c r="K1006" s="0" t="s">
        <v>2170</v>
      </c>
      <c r="L1006" s="0" t="s">
        <v>2170</v>
      </c>
      <c r="M1006" s="0" t="s">
        <v>2170</v>
      </c>
      <c r="N1006" s="0" t="n">
        <f aca="false">FALSE()</f>
        <v>0</v>
      </c>
      <c r="O1006" s="0" t="s">
        <v>24893</v>
      </c>
      <c r="P1006" s="0" t="s">
        <v>17780</v>
      </c>
      <c r="Q1006" s="0" t="n">
        <v>4</v>
      </c>
      <c r="R1006" s="380" t="n">
        <v>45953.125</v>
      </c>
      <c r="S1006" s="223" t="n">
        <v>1000</v>
      </c>
      <c r="T1006" s="0" t="s">
        <v>2132</v>
      </c>
      <c r="U1006" s="380" t="n">
        <v>44825.125</v>
      </c>
      <c r="V1006" s="380" t="n">
        <v>44861.125</v>
      </c>
      <c r="W1006" s="0" t="s">
        <v>2132</v>
      </c>
      <c r="X1006" s="0" t="s">
        <v>24894</v>
      </c>
      <c r="Y1006" s="0" t="s">
        <v>601</v>
      </c>
      <c r="Z1006" s="0" t="s">
        <v>2602</v>
      </c>
      <c r="AA1006" s="0" t="s">
        <v>2365</v>
      </c>
      <c r="AB1006" s="0" t="s">
        <v>17781</v>
      </c>
      <c r="AC1006" s="0" t="n">
        <v>10000000</v>
      </c>
      <c r="AD1006" s="0" t="n">
        <v>10000000</v>
      </c>
      <c r="AE1006" s="0" t="n">
        <v>5</v>
      </c>
      <c r="AF1006" s="0" t="n">
        <f aca="false">FALSE()</f>
        <v>0</v>
      </c>
      <c r="AG1006" s="0" t="n">
        <f aca="false">TRUE()</f>
        <v>1</v>
      </c>
      <c r="AH1006" s="0" t="n">
        <f aca="false">TRUE()</f>
        <v>1</v>
      </c>
      <c r="AI1006" s="0" t="n">
        <f aca="false">FALSE()</f>
        <v>0</v>
      </c>
      <c r="AJ1006" s="0" t="n">
        <f aca="false">FALSE()</f>
        <v>0</v>
      </c>
      <c r="AK1006" s="0" t="n">
        <f aca="false">FALSE()</f>
        <v>0</v>
      </c>
      <c r="AL1006" s="0" t="s">
        <v>2129</v>
      </c>
      <c r="AM1006" s="0" t="n">
        <f aca="false">TRUE()</f>
        <v>1</v>
      </c>
      <c r="AN1006" s="0" t="s">
        <v>24895</v>
      </c>
      <c r="AO1006" s="0" t="n">
        <v>1</v>
      </c>
      <c r="AP1006" s="0" t="s">
        <v>24896</v>
      </c>
      <c r="AQ1006" s="0" t="s">
        <v>24897</v>
      </c>
      <c r="AR1006" s="0" t="n">
        <f aca="false">TRUE()</f>
        <v>1</v>
      </c>
      <c r="AS1006" s="0" t="n">
        <f aca="false">FALSE()</f>
        <v>0</v>
      </c>
      <c r="AT1006" s="0" t="n">
        <f aca="false">FALSE()</f>
        <v>0</v>
      </c>
      <c r="AU1006" s="0" t="n">
        <f aca="false">FALSE()</f>
        <v>0</v>
      </c>
      <c r="AV1006" s="0" t="n">
        <f aca="false">FALSE()</f>
        <v>0</v>
      </c>
      <c r="AW1006" s="0" t="n">
        <f aca="false">TRUE()</f>
        <v>1</v>
      </c>
      <c r="AX1006" s="380" t="n">
        <v>44861.6256944445</v>
      </c>
      <c r="AY1006" s="380" t="n">
        <v>44861.4166666667</v>
      </c>
      <c r="AZ1006" s="0" t="n">
        <v>1</v>
      </c>
      <c r="BA1006" s="0" t="s">
        <v>4884</v>
      </c>
      <c r="BB1006" s="0" t="n">
        <v>0</v>
      </c>
      <c r="BC1006" s="380" t="n">
        <v>25569.125</v>
      </c>
      <c r="BD1006" s="0" t="s">
        <v>2170</v>
      </c>
      <c r="BE1006" s="0" t="s">
        <v>2170</v>
      </c>
      <c r="BF1006" s="0" t="s">
        <v>2118</v>
      </c>
    </row>
    <row r="1007" customFormat="false" ht="15" hidden="false" customHeight="false" outlineLevel="0" collapsed="false">
      <c r="A1007" s="0" t="s">
        <v>24898</v>
      </c>
      <c r="B1007" s="0" t="s">
        <v>24899</v>
      </c>
      <c r="C1007" s="0" t="s">
        <v>24898</v>
      </c>
      <c r="D1007" s="0" t="s">
        <v>2133</v>
      </c>
      <c r="E1007" s="0" t="s">
        <v>24898</v>
      </c>
      <c r="F1007" s="0" t="n">
        <v>1</v>
      </c>
      <c r="G1007" s="0" t="s">
        <v>434</v>
      </c>
      <c r="H1007" s="0" t="s">
        <v>2596</v>
      </c>
      <c r="I1007" s="0" t="s">
        <v>2596</v>
      </c>
      <c r="J1007" s="0" t="s">
        <v>2599</v>
      </c>
      <c r="K1007" s="0" t="s">
        <v>2170</v>
      </c>
      <c r="L1007" s="0" t="s">
        <v>13583</v>
      </c>
      <c r="M1007" s="0" t="s">
        <v>2170</v>
      </c>
      <c r="N1007" s="0" t="n">
        <f aca="false">FALSE()</f>
        <v>0</v>
      </c>
      <c r="O1007" s="0" t="s">
        <v>24900</v>
      </c>
      <c r="P1007" s="0" t="s">
        <v>17838</v>
      </c>
      <c r="Q1007" s="0" t="n">
        <v>12</v>
      </c>
      <c r="R1007" s="380" t="n">
        <v>46782.125</v>
      </c>
      <c r="S1007" s="223" t="n">
        <v>1000</v>
      </c>
      <c r="T1007" s="0" t="s">
        <v>2132</v>
      </c>
      <c r="U1007" s="380" t="n">
        <v>45698.125</v>
      </c>
      <c r="V1007" s="380" t="n">
        <v>45702.125</v>
      </c>
      <c r="W1007" s="0" t="s">
        <v>2132</v>
      </c>
      <c r="X1007" s="0" t="s">
        <v>20294</v>
      </c>
      <c r="Y1007" s="0" t="s">
        <v>601</v>
      </c>
      <c r="Z1007" s="0" t="s">
        <v>2602</v>
      </c>
      <c r="AA1007" s="0" t="s">
        <v>2684</v>
      </c>
      <c r="AB1007" s="0" t="s">
        <v>17781</v>
      </c>
      <c r="AC1007" s="0" t="n">
        <v>20000000</v>
      </c>
      <c r="AD1007" s="0" t="n">
        <v>20000000</v>
      </c>
      <c r="AE1007" s="0" t="n">
        <v>5</v>
      </c>
      <c r="AF1007" s="0" t="n">
        <f aca="false">FALSE()</f>
        <v>0</v>
      </c>
      <c r="AG1007" s="0" t="n">
        <f aca="false">TRUE()</f>
        <v>1</v>
      </c>
      <c r="AH1007" s="0" t="n">
        <f aca="false">TRUE()</f>
        <v>1</v>
      </c>
      <c r="AI1007" s="0" t="n">
        <f aca="false">FALSE()</f>
        <v>0</v>
      </c>
      <c r="AJ1007" s="0" t="n">
        <f aca="false">FALSE()</f>
        <v>0</v>
      </c>
      <c r="AK1007" s="0" t="n">
        <f aca="false">FALSE()</f>
        <v>0</v>
      </c>
      <c r="AL1007" s="0" t="s">
        <v>2129</v>
      </c>
      <c r="AM1007" s="0" t="n">
        <f aca="false">TRUE()</f>
        <v>1</v>
      </c>
      <c r="AN1007" s="0" t="s">
        <v>24901</v>
      </c>
      <c r="AO1007" s="0" t="n">
        <v>1</v>
      </c>
      <c r="AP1007" s="0" t="s">
        <v>24902</v>
      </c>
      <c r="AQ1007" s="0" t="s">
        <v>24903</v>
      </c>
      <c r="AR1007" s="0" t="n">
        <f aca="false">TRUE()</f>
        <v>1</v>
      </c>
      <c r="AS1007" s="0" t="n">
        <f aca="false">FALSE()</f>
        <v>0</v>
      </c>
      <c r="AT1007" s="0" t="n">
        <f aca="false">FALSE()</f>
        <v>0</v>
      </c>
      <c r="AU1007" s="0" t="n">
        <f aca="false">FALSE()</f>
        <v>0</v>
      </c>
      <c r="AV1007" s="0" t="n">
        <f aca="false">FALSE()</f>
        <v>0</v>
      </c>
      <c r="AW1007" s="0" t="n">
        <f aca="false">TRUE()</f>
        <v>1</v>
      </c>
      <c r="AX1007" s="380" t="n">
        <v>45702.6875</v>
      </c>
      <c r="AY1007" s="380" t="n">
        <v>45702.125</v>
      </c>
      <c r="AZ1007" s="0" t="n">
        <v>1</v>
      </c>
      <c r="BA1007" s="0" t="s">
        <v>11757</v>
      </c>
      <c r="BB1007" s="0" t="n">
        <v>0</v>
      </c>
      <c r="BC1007" s="380" t="n">
        <v>46182.125</v>
      </c>
      <c r="BD1007" s="0" t="s">
        <v>2599</v>
      </c>
      <c r="BE1007" s="0" t="s">
        <v>2170</v>
      </c>
      <c r="BF1007" s="0" t="s">
        <v>2118</v>
      </c>
    </row>
    <row r="1008" customFormat="false" ht="15" hidden="false" customHeight="false" outlineLevel="0" collapsed="false">
      <c r="A1008" s="0" t="s">
        <v>24904</v>
      </c>
      <c r="B1008" s="0" t="s">
        <v>24905</v>
      </c>
      <c r="C1008" s="0" t="s">
        <v>24904</v>
      </c>
      <c r="D1008" s="0" t="s">
        <v>2133</v>
      </c>
      <c r="E1008" s="0" t="s">
        <v>24904</v>
      </c>
      <c r="F1008" s="0" t="n">
        <v>1</v>
      </c>
      <c r="G1008" s="0" t="s">
        <v>434</v>
      </c>
      <c r="H1008" s="0" t="s">
        <v>2170</v>
      </c>
      <c r="I1008" s="0" t="s">
        <v>2170</v>
      </c>
      <c r="J1008" s="0" t="s">
        <v>2170</v>
      </c>
      <c r="K1008" s="0" t="s">
        <v>2170</v>
      </c>
      <c r="L1008" s="0" t="s">
        <v>2170</v>
      </c>
      <c r="M1008" s="0" t="s">
        <v>2170</v>
      </c>
      <c r="N1008" s="0" t="n">
        <f aca="false">FALSE()</f>
        <v>0</v>
      </c>
      <c r="O1008" s="0" t="s">
        <v>24906</v>
      </c>
      <c r="P1008" s="0" t="s">
        <v>17838</v>
      </c>
      <c r="Q1008" s="0" t="n">
        <v>4</v>
      </c>
      <c r="R1008" s="380" t="n">
        <v>46246.125</v>
      </c>
      <c r="S1008" s="223" t="n">
        <v>1000</v>
      </c>
      <c r="T1008" s="0" t="s">
        <v>2132</v>
      </c>
      <c r="U1008" s="380" t="n">
        <v>45146.125</v>
      </c>
      <c r="V1008" s="380" t="n">
        <v>45154.125</v>
      </c>
      <c r="W1008" s="0" t="s">
        <v>2132</v>
      </c>
      <c r="X1008" s="0" t="s">
        <v>23225</v>
      </c>
      <c r="Y1008" s="0" t="s">
        <v>601</v>
      </c>
      <c r="Z1008" s="0" t="s">
        <v>2602</v>
      </c>
      <c r="AA1008" s="0" t="s">
        <v>2115</v>
      </c>
      <c r="AB1008" s="0" t="s">
        <v>17781</v>
      </c>
      <c r="AC1008" s="0" t="n">
        <v>25237500</v>
      </c>
      <c r="AD1008" s="0" t="n">
        <v>25237500</v>
      </c>
      <c r="AE1008" s="0" t="n">
        <v>5</v>
      </c>
      <c r="AF1008" s="0" t="n">
        <f aca="false">FALSE()</f>
        <v>0</v>
      </c>
      <c r="AG1008" s="0" t="n">
        <f aca="false">TRUE()</f>
        <v>1</v>
      </c>
      <c r="AH1008" s="0" t="n">
        <f aca="false">TRUE()</f>
        <v>1</v>
      </c>
      <c r="AI1008" s="0" t="n">
        <f aca="false">FALSE()</f>
        <v>0</v>
      </c>
      <c r="AJ1008" s="0" t="n">
        <f aca="false">FALSE()</f>
        <v>0</v>
      </c>
      <c r="AK1008" s="0" t="n">
        <f aca="false">FALSE()</f>
        <v>0</v>
      </c>
      <c r="AL1008" s="0" t="s">
        <v>2129</v>
      </c>
      <c r="AM1008" s="0" t="n">
        <f aca="false">TRUE()</f>
        <v>1</v>
      </c>
      <c r="AN1008" s="0" t="s">
        <v>24907</v>
      </c>
      <c r="AO1008" s="0" t="n">
        <v>1</v>
      </c>
      <c r="AP1008" s="0" t="s">
        <v>24908</v>
      </c>
      <c r="AQ1008" s="0" t="s">
        <v>24909</v>
      </c>
      <c r="AR1008" s="0" t="n">
        <f aca="false">TRUE()</f>
        <v>1</v>
      </c>
      <c r="AS1008" s="0" t="n">
        <f aca="false">FALSE()</f>
        <v>0</v>
      </c>
      <c r="AT1008" s="0" t="n">
        <f aca="false">FALSE()</f>
        <v>0</v>
      </c>
      <c r="AU1008" s="0" t="n">
        <f aca="false">FALSE()</f>
        <v>0</v>
      </c>
      <c r="AV1008" s="0" t="n">
        <f aca="false">FALSE()</f>
        <v>0</v>
      </c>
      <c r="AW1008" s="0" t="n">
        <f aca="false">TRUE()</f>
        <v>1</v>
      </c>
      <c r="AX1008" s="380" t="n">
        <v>45154.6208333333</v>
      </c>
      <c r="AY1008" s="380" t="n">
        <v>45154.4166666667</v>
      </c>
      <c r="AZ1008" s="0" t="n">
        <v>2</v>
      </c>
      <c r="BA1008" s="0" t="s">
        <v>19263</v>
      </c>
      <c r="BB1008" s="0" t="n">
        <v>0</v>
      </c>
      <c r="BC1008" s="380" t="n">
        <v>25569.125</v>
      </c>
      <c r="BD1008" s="0" t="s">
        <v>2170</v>
      </c>
      <c r="BE1008" s="0" t="s">
        <v>2170</v>
      </c>
      <c r="BF1008" s="0" t="s">
        <v>2118</v>
      </c>
    </row>
    <row r="1009" customFormat="false" ht="15" hidden="false" customHeight="false" outlineLevel="0" collapsed="false">
      <c r="A1009" s="0" t="s">
        <v>24910</v>
      </c>
      <c r="B1009" s="0" t="s">
        <v>24911</v>
      </c>
      <c r="C1009" s="0" t="s">
        <v>24912</v>
      </c>
      <c r="D1009" s="0" t="s">
        <v>17896</v>
      </c>
      <c r="E1009" s="0" t="s">
        <v>24910</v>
      </c>
      <c r="F1009" s="0" t="n">
        <v>1</v>
      </c>
      <c r="G1009" s="0" t="s">
        <v>434</v>
      </c>
      <c r="H1009" s="0" t="s">
        <v>2596</v>
      </c>
      <c r="I1009" s="0" t="s">
        <v>2596</v>
      </c>
      <c r="J1009" s="0" t="s">
        <v>2083</v>
      </c>
      <c r="K1009" s="0" t="s">
        <v>2170</v>
      </c>
      <c r="L1009" s="0" t="s">
        <v>13583</v>
      </c>
      <c r="M1009" s="0" t="s">
        <v>2170</v>
      </c>
      <c r="N1009" s="0" t="n">
        <f aca="false">FALSE()</f>
        <v>0</v>
      </c>
      <c r="O1009" s="0" t="s">
        <v>24913</v>
      </c>
      <c r="P1009" s="0" t="s">
        <v>17898</v>
      </c>
      <c r="Q1009" s="0" t="n">
        <v>4</v>
      </c>
      <c r="R1009" s="380" t="n">
        <v>47814.125</v>
      </c>
      <c r="S1009" s="223" t="n">
        <v>1000</v>
      </c>
      <c r="T1009" s="0" t="s">
        <v>2132</v>
      </c>
      <c r="U1009" s="380" t="n">
        <v>44848.125</v>
      </c>
      <c r="V1009" s="380" t="n">
        <v>44853.125</v>
      </c>
      <c r="W1009" s="0" t="s">
        <v>2170</v>
      </c>
      <c r="X1009" s="0" t="s">
        <v>20287</v>
      </c>
      <c r="Y1009" s="0" t="s">
        <v>601</v>
      </c>
      <c r="Z1009" s="0" t="s">
        <v>2602</v>
      </c>
      <c r="AA1009" s="0" t="s">
        <v>600</v>
      </c>
      <c r="AB1009" s="0" t="s">
        <v>17848</v>
      </c>
      <c r="AC1009" s="0" t="n">
        <v>500000000</v>
      </c>
      <c r="AD1009" s="0" t="n">
        <v>500000000</v>
      </c>
      <c r="AE1009" s="0" t="n">
        <v>5</v>
      </c>
      <c r="AF1009" s="0" t="n">
        <f aca="false">FALSE()</f>
        <v>0</v>
      </c>
      <c r="AG1009" s="0" t="n">
        <f aca="false">TRUE()</f>
        <v>1</v>
      </c>
      <c r="AH1009" s="0" t="n">
        <f aca="false">TRUE()</f>
        <v>1</v>
      </c>
      <c r="AI1009" s="0" t="n">
        <f aca="false">TRUE()</f>
        <v>1</v>
      </c>
      <c r="AJ1009" s="0" t="n">
        <f aca="false">FALSE()</f>
        <v>0</v>
      </c>
      <c r="AK1009" s="0" t="n">
        <f aca="false">FALSE()</f>
        <v>0</v>
      </c>
      <c r="AL1009" s="0" t="s">
        <v>7337</v>
      </c>
      <c r="AM1009" s="0" t="n">
        <f aca="false">TRUE()</f>
        <v>1</v>
      </c>
      <c r="AN1009" s="0" t="s">
        <v>24914</v>
      </c>
      <c r="AO1009" s="0" t="n">
        <v>1</v>
      </c>
      <c r="AP1009" s="0" t="s">
        <v>24915</v>
      </c>
      <c r="AQ1009" s="0" t="s">
        <v>24916</v>
      </c>
      <c r="AR1009" s="0" t="n">
        <f aca="false">TRUE()</f>
        <v>1</v>
      </c>
      <c r="AS1009" s="0" t="n">
        <f aca="false">FALSE()</f>
        <v>0</v>
      </c>
      <c r="AT1009" s="0" t="n">
        <f aca="false">FALSE()</f>
        <v>0</v>
      </c>
      <c r="AU1009" s="0" t="n">
        <f aca="false">FALSE()</f>
        <v>0</v>
      </c>
      <c r="AV1009" s="0" t="n">
        <f aca="false">FALSE()</f>
        <v>0</v>
      </c>
      <c r="AW1009" s="0" t="n">
        <f aca="false">TRUE()</f>
        <v>1</v>
      </c>
      <c r="AX1009" s="380" t="n">
        <v>44854.4173611111</v>
      </c>
      <c r="AY1009" s="380" t="n">
        <v>44854.4166666667</v>
      </c>
      <c r="AZ1009" s="0" t="n">
        <v>1</v>
      </c>
      <c r="BA1009" s="0" t="s">
        <v>17903</v>
      </c>
      <c r="BB1009" s="0" t="n">
        <v>0</v>
      </c>
      <c r="BC1009" s="380" t="n">
        <v>25569.125</v>
      </c>
      <c r="BD1009" s="0" t="s">
        <v>2083</v>
      </c>
      <c r="BE1009" s="0" t="s">
        <v>2170</v>
      </c>
      <c r="BF1009" s="0" t="s">
        <v>17868</v>
      </c>
    </row>
    <row r="1010" customFormat="false" ht="15" hidden="false" customHeight="false" outlineLevel="0" collapsed="false">
      <c r="A1010" s="0" t="s">
        <v>24917</v>
      </c>
      <c r="B1010" s="0" t="s">
        <v>24918</v>
      </c>
      <c r="C1010" s="0" t="s">
        <v>24917</v>
      </c>
      <c r="D1010" s="0" t="s">
        <v>2133</v>
      </c>
      <c r="E1010" s="0" t="s">
        <v>24917</v>
      </c>
      <c r="F1010" s="0" t="n">
        <v>1</v>
      </c>
      <c r="G1010" s="0" t="s">
        <v>434</v>
      </c>
      <c r="H1010" s="0" t="s">
        <v>2170</v>
      </c>
      <c r="I1010" s="0" t="s">
        <v>2170</v>
      </c>
      <c r="J1010" s="0" t="s">
        <v>2170</v>
      </c>
      <c r="K1010" s="0" t="s">
        <v>2170</v>
      </c>
      <c r="L1010" s="0" t="s">
        <v>2170</v>
      </c>
      <c r="M1010" s="0" t="s">
        <v>2170</v>
      </c>
      <c r="N1010" s="0" t="n">
        <f aca="false">FALSE()</f>
        <v>0</v>
      </c>
      <c r="O1010" s="0" t="s">
        <v>24919</v>
      </c>
      <c r="P1010" s="0" t="s">
        <v>17780</v>
      </c>
      <c r="Q1010" s="0" t="n">
        <v>12</v>
      </c>
      <c r="R1010" s="380" t="n">
        <v>46073.125</v>
      </c>
      <c r="S1010" s="223" t="n">
        <v>1000</v>
      </c>
      <c r="T1010" s="0" t="s">
        <v>2132</v>
      </c>
      <c r="U1010" s="380" t="n">
        <v>45707.125</v>
      </c>
      <c r="V1010" s="380" t="n">
        <v>45713.125</v>
      </c>
      <c r="W1010" s="0" t="s">
        <v>2132</v>
      </c>
      <c r="X1010" s="0" t="s">
        <v>24920</v>
      </c>
      <c r="Y1010" s="0" t="s">
        <v>601</v>
      </c>
      <c r="Z1010" s="0" t="s">
        <v>2602</v>
      </c>
      <c r="AA1010" s="0" t="s">
        <v>2115</v>
      </c>
      <c r="AB1010" s="0" t="s">
        <v>17781</v>
      </c>
      <c r="AC1010" s="0" t="n">
        <v>600000</v>
      </c>
      <c r="AD1010" s="0" t="n">
        <v>600000</v>
      </c>
      <c r="AE1010" s="0" t="n">
        <v>5</v>
      </c>
      <c r="AF1010" s="0" t="n">
        <f aca="false">FALSE()</f>
        <v>0</v>
      </c>
      <c r="AG1010" s="0" t="n">
        <f aca="false">TRUE()</f>
        <v>1</v>
      </c>
      <c r="AH1010" s="0" t="n">
        <f aca="false">TRUE()</f>
        <v>1</v>
      </c>
      <c r="AI1010" s="0" t="n">
        <f aca="false">FALSE()</f>
        <v>0</v>
      </c>
      <c r="AJ1010" s="0" t="n">
        <f aca="false">FALSE()</f>
        <v>0</v>
      </c>
      <c r="AK1010" s="0" t="n">
        <f aca="false">FALSE()</f>
        <v>0</v>
      </c>
      <c r="AL1010" s="0" t="s">
        <v>3129</v>
      </c>
      <c r="AM1010" s="0" t="n">
        <f aca="false">TRUE()</f>
        <v>1</v>
      </c>
      <c r="AN1010" s="0" t="s">
        <v>24921</v>
      </c>
      <c r="AO1010" s="0" t="n">
        <v>1</v>
      </c>
      <c r="AP1010" s="0" t="s">
        <v>24922</v>
      </c>
      <c r="AQ1010" s="0" t="s">
        <v>24923</v>
      </c>
      <c r="AR1010" s="0" t="n">
        <f aca="false">TRUE()</f>
        <v>1</v>
      </c>
      <c r="AS1010" s="0" t="n">
        <f aca="false">FALSE()</f>
        <v>0</v>
      </c>
      <c r="AT1010" s="0" t="n">
        <f aca="false">FALSE()</f>
        <v>0</v>
      </c>
      <c r="AU1010" s="0" t="n">
        <f aca="false">FALSE()</f>
        <v>0</v>
      </c>
      <c r="AV1010" s="0" t="n">
        <f aca="false">FALSE()</f>
        <v>0</v>
      </c>
      <c r="AW1010" s="0" t="n">
        <f aca="false">FALSE()</f>
        <v>0</v>
      </c>
      <c r="AX1010" s="380" t="n">
        <v>45713.6159722222</v>
      </c>
      <c r="AY1010" s="380" t="n">
        <v>45713.125</v>
      </c>
      <c r="AZ1010" s="0" t="n">
        <v>1</v>
      </c>
      <c r="BA1010" s="0" t="s">
        <v>18637</v>
      </c>
      <c r="BB1010" s="0" t="n">
        <v>1</v>
      </c>
      <c r="BC1010" s="380" t="n">
        <v>25569.125</v>
      </c>
      <c r="BD1010" s="0" t="s">
        <v>2170</v>
      </c>
      <c r="BE1010" s="0" t="s">
        <v>2170</v>
      </c>
      <c r="BF1010" s="0" t="s">
        <v>2118</v>
      </c>
    </row>
    <row r="1011" customFormat="false" ht="15" hidden="false" customHeight="false" outlineLevel="0" collapsed="false">
      <c r="A1011" s="0" t="s">
        <v>24924</v>
      </c>
      <c r="B1011" s="0" t="s">
        <v>24925</v>
      </c>
      <c r="C1011" s="0" t="s">
        <v>24924</v>
      </c>
      <c r="D1011" s="0" t="s">
        <v>2133</v>
      </c>
      <c r="E1011" s="0" t="s">
        <v>24924</v>
      </c>
      <c r="F1011" s="0" t="n">
        <v>1</v>
      </c>
      <c r="G1011" s="0" t="s">
        <v>434</v>
      </c>
      <c r="H1011" s="0" t="s">
        <v>2170</v>
      </c>
      <c r="I1011" s="0" t="s">
        <v>2170</v>
      </c>
      <c r="J1011" s="0" t="s">
        <v>2170</v>
      </c>
      <c r="K1011" s="0" t="s">
        <v>2170</v>
      </c>
      <c r="L1011" s="0" t="s">
        <v>2170</v>
      </c>
      <c r="M1011" s="0" t="s">
        <v>2170</v>
      </c>
      <c r="N1011" s="0" t="n">
        <f aca="false">FALSE()</f>
        <v>0</v>
      </c>
      <c r="O1011" s="0" t="s">
        <v>24926</v>
      </c>
      <c r="P1011" s="0" t="s">
        <v>17780</v>
      </c>
      <c r="Q1011" s="0" t="n">
        <v>12</v>
      </c>
      <c r="R1011" s="380" t="n">
        <v>46215.125</v>
      </c>
      <c r="S1011" s="223" t="n">
        <v>1000</v>
      </c>
      <c r="T1011" s="0" t="s">
        <v>2132</v>
      </c>
      <c r="U1011" s="380" t="n">
        <v>45488.125</v>
      </c>
      <c r="V1011" s="380" t="n">
        <v>45495.125</v>
      </c>
      <c r="W1011" s="0" t="s">
        <v>2132</v>
      </c>
      <c r="X1011" s="0" t="s">
        <v>22548</v>
      </c>
      <c r="Y1011" s="0" t="s">
        <v>601</v>
      </c>
      <c r="Z1011" s="0" t="s">
        <v>2602</v>
      </c>
      <c r="AA1011" s="0" t="s">
        <v>2365</v>
      </c>
      <c r="AB1011" s="0" t="s">
        <v>17781</v>
      </c>
      <c r="AC1011" s="0" t="n">
        <v>25000000</v>
      </c>
      <c r="AD1011" s="0" t="n">
        <v>25000000</v>
      </c>
      <c r="AE1011" s="0" t="n">
        <v>5</v>
      </c>
      <c r="AF1011" s="0" t="n">
        <f aca="false">FALSE()</f>
        <v>0</v>
      </c>
      <c r="AG1011" s="0" t="n">
        <f aca="false">TRUE()</f>
        <v>1</v>
      </c>
      <c r="AH1011" s="0" t="n">
        <f aca="false">TRUE()</f>
        <v>1</v>
      </c>
      <c r="AI1011" s="0" t="n">
        <f aca="false">TRUE()</f>
        <v>1</v>
      </c>
      <c r="AJ1011" s="0" t="n">
        <f aca="false">FALSE()</f>
        <v>0</v>
      </c>
      <c r="AK1011" s="0" t="n">
        <f aca="false">FALSE()</f>
        <v>0</v>
      </c>
      <c r="AL1011" s="0" t="s">
        <v>2129</v>
      </c>
      <c r="AM1011" s="0" t="n">
        <f aca="false">TRUE()</f>
        <v>1</v>
      </c>
      <c r="AN1011" s="0" t="s">
        <v>24927</v>
      </c>
      <c r="AO1011" s="0" t="n">
        <v>1</v>
      </c>
      <c r="AP1011" s="0" t="s">
        <v>24928</v>
      </c>
      <c r="AQ1011" s="0" t="s">
        <v>24929</v>
      </c>
      <c r="AR1011" s="0" t="n">
        <f aca="false">TRUE()</f>
        <v>1</v>
      </c>
      <c r="AS1011" s="0" t="n">
        <f aca="false">FALSE()</f>
        <v>0</v>
      </c>
      <c r="AT1011" s="0" t="n">
        <f aca="false">FALSE()</f>
        <v>0</v>
      </c>
      <c r="AU1011" s="0" t="n">
        <f aca="false">FALSE()</f>
        <v>0</v>
      </c>
      <c r="AV1011" s="0" t="n">
        <f aca="false">FALSE()</f>
        <v>0</v>
      </c>
      <c r="AW1011" s="0" t="n">
        <f aca="false">TRUE()</f>
        <v>1</v>
      </c>
      <c r="AX1011" s="380" t="n">
        <v>45495.6201388889</v>
      </c>
      <c r="AY1011" s="380" t="n">
        <v>45495.125</v>
      </c>
      <c r="AZ1011" s="0" t="n">
        <v>1</v>
      </c>
      <c r="BA1011" s="0" t="s">
        <v>2789</v>
      </c>
      <c r="BB1011" s="0" t="n">
        <v>0</v>
      </c>
      <c r="BC1011" s="380" t="n">
        <v>25569.125</v>
      </c>
      <c r="BD1011" s="0" t="s">
        <v>2170</v>
      </c>
      <c r="BE1011" s="0" t="s">
        <v>2170</v>
      </c>
      <c r="BF1011" s="0" t="s">
        <v>17868</v>
      </c>
    </row>
    <row r="1012" customFormat="false" ht="15" hidden="false" customHeight="false" outlineLevel="0" collapsed="false">
      <c r="A1012" s="0" t="s">
        <v>24930</v>
      </c>
      <c r="B1012" s="0" t="s">
        <v>24931</v>
      </c>
      <c r="C1012" s="0" t="s">
        <v>24930</v>
      </c>
      <c r="D1012" s="0" t="s">
        <v>2133</v>
      </c>
      <c r="E1012" s="0" t="s">
        <v>24930</v>
      </c>
      <c r="F1012" s="0" t="n">
        <v>1</v>
      </c>
      <c r="G1012" s="0" t="s">
        <v>434</v>
      </c>
      <c r="H1012" s="0" t="s">
        <v>2170</v>
      </c>
      <c r="I1012" s="0" t="s">
        <v>2170</v>
      </c>
      <c r="J1012" s="0" t="s">
        <v>2170</v>
      </c>
      <c r="K1012" s="0" t="s">
        <v>2170</v>
      </c>
      <c r="L1012" s="0" t="s">
        <v>2170</v>
      </c>
      <c r="M1012" s="0" t="s">
        <v>2170</v>
      </c>
      <c r="N1012" s="0" t="n">
        <f aca="false">FALSE()</f>
        <v>0</v>
      </c>
      <c r="O1012" s="0" t="s">
        <v>24932</v>
      </c>
      <c r="P1012" s="0" t="s">
        <v>17780</v>
      </c>
      <c r="Q1012" s="0" t="n">
        <v>1</v>
      </c>
      <c r="R1012" s="380" t="n">
        <v>46227.125</v>
      </c>
      <c r="S1012" s="223" t="n">
        <v>1000</v>
      </c>
      <c r="T1012" s="0" t="s">
        <v>2132</v>
      </c>
      <c r="U1012" s="380" t="n">
        <v>45771.125</v>
      </c>
      <c r="V1012" s="380" t="n">
        <v>45777.125</v>
      </c>
      <c r="W1012" s="0" t="s">
        <v>2132</v>
      </c>
      <c r="X1012" s="0" t="s">
        <v>24933</v>
      </c>
      <c r="Y1012" s="0" t="s">
        <v>601</v>
      </c>
      <c r="Z1012" s="0" t="s">
        <v>2602</v>
      </c>
      <c r="AA1012" s="0" t="s">
        <v>2684</v>
      </c>
      <c r="AB1012" s="0" t="s">
        <v>17781</v>
      </c>
      <c r="AC1012" s="0" t="n">
        <v>3000000</v>
      </c>
      <c r="AD1012" s="0" t="n">
        <v>3000000</v>
      </c>
      <c r="AE1012" s="0" t="n">
        <v>5</v>
      </c>
      <c r="AF1012" s="0" t="n">
        <f aca="false">FALSE()</f>
        <v>0</v>
      </c>
      <c r="AG1012" s="0" t="n">
        <f aca="false">TRUE()</f>
        <v>1</v>
      </c>
      <c r="AH1012" s="0" t="n">
        <f aca="false">TRUE()</f>
        <v>1</v>
      </c>
      <c r="AI1012" s="0" t="n">
        <f aca="false">FALSE()</f>
        <v>0</v>
      </c>
      <c r="AJ1012" s="0" t="n">
        <f aca="false">FALSE()</f>
        <v>0</v>
      </c>
      <c r="AK1012" s="0" t="n">
        <f aca="false">FALSE()</f>
        <v>0</v>
      </c>
      <c r="AL1012" s="0" t="s">
        <v>2129</v>
      </c>
      <c r="AM1012" s="0" t="n">
        <f aca="false">TRUE()</f>
        <v>1</v>
      </c>
      <c r="AN1012" s="0" t="s">
        <v>24934</v>
      </c>
      <c r="AO1012" s="0" t="n">
        <v>1</v>
      </c>
      <c r="AP1012" s="0" t="s">
        <v>24935</v>
      </c>
      <c r="AQ1012" s="0" t="s">
        <v>24936</v>
      </c>
      <c r="AR1012" s="0" t="n">
        <f aca="false">TRUE()</f>
        <v>1</v>
      </c>
      <c r="AS1012" s="0" t="n">
        <f aca="false">FALSE()</f>
        <v>0</v>
      </c>
      <c r="AT1012" s="0" t="n">
        <f aca="false">FALSE()</f>
        <v>0</v>
      </c>
      <c r="AU1012" s="0" t="n">
        <f aca="false">FALSE()</f>
        <v>0</v>
      </c>
      <c r="AV1012" s="0" t="n">
        <f aca="false">FALSE()</f>
        <v>0</v>
      </c>
      <c r="AW1012" s="0" t="n">
        <f aca="false">TRUE()</f>
        <v>1</v>
      </c>
      <c r="AX1012" s="380" t="n">
        <v>45777.6875</v>
      </c>
      <c r="AY1012" s="380" t="n">
        <v>45777.125</v>
      </c>
      <c r="AZ1012" s="0" t="n">
        <v>1</v>
      </c>
      <c r="BA1012" s="0" t="s">
        <v>11757</v>
      </c>
      <c r="BB1012" s="0" t="n">
        <v>0</v>
      </c>
      <c r="BC1012" s="380" t="n">
        <v>25569.125</v>
      </c>
      <c r="BD1012" s="0" t="s">
        <v>2170</v>
      </c>
      <c r="BE1012" s="0" t="s">
        <v>2170</v>
      </c>
      <c r="BF1012" s="0" t="s">
        <v>604</v>
      </c>
    </row>
    <row r="1013" customFormat="false" ht="15" hidden="false" customHeight="false" outlineLevel="0" collapsed="false">
      <c r="A1013" s="0" t="s">
        <v>24937</v>
      </c>
      <c r="B1013" s="0" t="s">
        <v>24938</v>
      </c>
      <c r="C1013" s="0" t="s">
        <v>24937</v>
      </c>
      <c r="D1013" s="0" t="s">
        <v>2133</v>
      </c>
      <c r="E1013" s="0" t="s">
        <v>24937</v>
      </c>
      <c r="F1013" s="0" t="n">
        <v>1</v>
      </c>
      <c r="G1013" s="0" t="s">
        <v>434</v>
      </c>
      <c r="H1013" s="0" t="s">
        <v>2170</v>
      </c>
      <c r="I1013" s="0" t="s">
        <v>2170</v>
      </c>
      <c r="J1013" s="0" t="s">
        <v>2170</v>
      </c>
      <c r="K1013" s="0" t="s">
        <v>2170</v>
      </c>
      <c r="L1013" s="0" t="s">
        <v>2170</v>
      </c>
      <c r="M1013" s="0" t="s">
        <v>2170</v>
      </c>
      <c r="N1013" s="0" t="n">
        <f aca="false">FALSE()</f>
        <v>0</v>
      </c>
      <c r="O1013" s="0" t="s">
        <v>24939</v>
      </c>
      <c r="P1013" s="0" t="s">
        <v>17838</v>
      </c>
      <c r="Q1013" s="0" t="n">
        <v>4</v>
      </c>
      <c r="R1013" s="380" t="n">
        <v>25569.125</v>
      </c>
      <c r="S1013" s="223" t="n">
        <v>1000</v>
      </c>
      <c r="T1013" s="0" t="s">
        <v>2132</v>
      </c>
      <c r="U1013" s="380" t="n">
        <v>45281.125</v>
      </c>
      <c r="V1013" s="380" t="n">
        <v>45310.125</v>
      </c>
      <c r="W1013" s="0" t="s">
        <v>2132</v>
      </c>
      <c r="X1013" s="0" t="s">
        <v>24940</v>
      </c>
      <c r="Y1013" s="0" t="s">
        <v>601</v>
      </c>
      <c r="Z1013" s="0" t="s">
        <v>2602</v>
      </c>
      <c r="AA1013" s="0" t="s">
        <v>610</v>
      </c>
      <c r="AB1013" s="0" t="s">
        <v>17781</v>
      </c>
      <c r="AC1013" s="0" t="n">
        <v>156060</v>
      </c>
      <c r="AD1013" s="0" t="n">
        <v>200000</v>
      </c>
      <c r="AE1013" s="0" t="n">
        <v>5</v>
      </c>
      <c r="AF1013" s="0" t="n">
        <f aca="false">FALSE()</f>
        <v>0</v>
      </c>
      <c r="AG1013" s="0" t="n">
        <f aca="false">TRUE()</f>
        <v>1</v>
      </c>
      <c r="AH1013" s="0" t="n">
        <f aca="false">TRUE()</f>
        <v>1</v>
      </c>
      <c r="AI1013" s="0" t="n">
        <f aca="false">TRUE()</f>
        <v>1</v>
      </c>
      <c r="AJ1013" s="0" t="n">
        <f aca="false">TRUE()</f>
        <v>1</v>
      </c>
      <c r="AK1013" s="0" t="n">
        <f aca="false">FALSE()</f>
        <v>0</v>
      </c>
      <c r="AL1013" s="0" t="s">
        <v>3129</v>
      </c>
      <c r="AM1013" s="0" t="n">
        <f aca="false">TRUE()</f>
        <v>1</v>
      </c>
      <c r="AN1013" s="0" t="s">
        <v>24941</v>
      </c>
      <c r="AO1013" s="0" t="n">
        <v>1</v>
      </c>
      <c r="AP1013" s="0" t="s">
        <v>24942</v>
      </c>
      <c r="AQ1013" s="0" t="s">
        <v>24943</v>
      </c>
      <c r="AR1013" s="0" t="n">
        <f aca="false">TRUE()</f>
        <v>1</v>
      </c>
      <c r="AS1013" s="0" t="n">
        <f aca="false">TRUE()</f>
        <v>1</v>
      </c>
      <c r="AT1013" s="0" t="n">
        <f aca="false">FALSE()</f>
        <v>0</v>
      </c>
      <c r="AU1013" s="0" t="n">
        <f aca="false">FALSE()</f>
        <v>0</v>
      </c>
      <c r="AV1013" s="0" t="n">
        <f aca="false">TRUE()</f>
        <v>1</v>
      </c>
      <c r="AW1013" s="0" t="n">
        <f aca="false">FALSE()</f>
        <v>0</v>
      </c>
      <c r="AX1013" s="380" t="n">
        <v>45324.5166666667</v>
      </c>
      <c r="AY1013" s="380" t="n">
        <v>45324.125</v>
      </c>
      <c r="AZ1013" s="0" t="n">
        <v>1</v>
      </c>
      <c r="BA1013" s="0" t="s">
        <v>10507</v>
      </c>
      <c r="BB1013" s="0" t="n">
        <v>1</v>
      </c>
      <c r="BC1013" s="380" t="n">
        <v>47521.125</v>
      </c>
      <c r="BD1013" s="0" t="s">
        <v>2170</v>
      </c>
      <c r="BE1013" s="0" t="s">
        <v>2170</v>
      </c>
      <c r="BF1013" s="0" t="s">
        <v>2118</v>
      </c>
    </row>
    <row r="1014" customFormat="false" ht="15" hidden="false" customHeight="false" outlineLevel="0" collapsed="false">
      <c r="A1014" s="0" t="s">
        <v>24944</v>
      </c>
      <c r="B1014" s="0" t="s">
        <v>24945</v>
      </c>
      <c r="C1014" s="0" t="s">
        <v>24944</v>
      </c>
      <c r="D1014" s="0" t="s">
        <v>2133</v>
      </c>
      <c r="E1014" s="0" t="s">
        <v>24944</v>
      </c>
      <c r="F1014" s="0" t="n">
        <v>1</v>
      </c>
      <c r="G1014" s="0" t="s">
        <v>434</v>
      </c>
      <c r="H1014" s="0" t="s">
        <v>2596</v>
      </c>
      <c r="I1014" s="0" t="s">
        <v>2596</v>
      </c>
      <c r="J1014" s="0" t="s">
        <v>12506</v>
      </c>
      <c r="K1014" s="0" t="s">
        <v>2170</v>
      </c>
      <c r="L1014" s="0" t="s">
        <v>12506</v>
      </c>
      <c r="M1014" s="0" t="s">
        <v>2170</v>
      </c>
      <c r="N1014" s="0" t="n">
        <f aca="false">FALSE()</f>
        <v>0</v>
      </c>
      <c r="O1014" s="0" t="s">
        <v>24946</v>
      </c>
      <c r="P1014" s="0" t="s">
        <v>17838</v>
      </c>
      <c r="Q1014" s="0" t="n">
        <v>2</v>
      </c>
      <c r="R1014" s="380" t="n">
        <v>47609.125</v>
      </c>
      <c r="S1014" s="223" t="n">
        <v>1000</v>
      </c>
      <c r="T1014" s="0" t="s">
        <v>2132</v>
      </c>
      <c r="U1014" s="380" t="n">
        <v>44833.125</v>
      </c>
      <c r="V1014" s="380" t="n">
        <v>44838.125</v>
      </c>
      <c r="W1014" s="0" t="s">
        <v>2132</v>
      </c>
      <c r="X1014" s="0" t="s">
        <v>24947</v>
      </c>
      <c r="Y1014" s="0" t="s">
        <v>601</v>
      </c>
      <c r="Z1014" s="0" t="s">
        <v>2602</v>
      </c>
      <c r="AA1014" s="0" t="s">
        <v>2574</v>
      </c>
      <c r="AB1014" s="0" t="s">
        <v>17781</v>
      </c>
      <c r="AC1014" s="0" t="n">
        <v>287279</v>
      </c>
      <c r="AD1014" s="0" t="n">
        <v>1500000</v>
      </c>
      <c r="AE1014" s="0" t="n">
        <v>5</v>
      </c>
      <c r="AF1014" s="0" t="n">
        <f aca="false">FALSE()</f>
        <v>0</v>
      </c>
      <c r="AG1014" s="0" t="n">
        <f aca="false">TRUE()</f>
        <v>1</v>
      </c>
      <c r="AH1014" s="0" t="n">
        <f aca="false">TRUE()</f>
        <v>1</v>
      </c>
      <c r="AI1014" s="0" t="n">
        <f aca="false">FALSE()</f>
        <v>0</v>
      </c>
      <c r="AJ1014" s="0" t="n">
        <f aca="false">FALSE()</f>
        <v>0</v>
      </c>
      <c r="AK1014" s="0" t="n">
        <f aca="false">FALSE()</f>
        <v>0</v>
      </c>
      <c r="AL1014" s="0" t="s">
        <v>3129</v>
      </c>
      <c r="AM1014" s="0" t="n">
        <f aca="false">TRUE()</f>
        <v>1</v>
      </c>
      <c r="AN1014" s="0" t="s">
        <v>24948</v>
      </c>
      <c r="AO1014" s="0" t="n">
        <v>1</v>
      </c>
      <c r="AP1014" s="0" t="s">
        <v>24949</v>
      </c>
      <c r="AQ1014" s="0" t="s">
        <v>24950</v>
      </c>
      <c r="AR1014" s="0" t="n">
        <f aca="false">TRUE()</f>
        <v>1</v>
      </c>
      <c r="AS1014" s="0" t="n">
        <f aca="false">FALSE()</f>
        <v>0</v>
      </c>
      <c r="AT1014" s="0" t="n">
        <f aca="false">FALSE()</f>
        <v>0</v>
      </c>
      <c r="AU1014" s="0" t="n">
        <f aca="false">FALSE()</f>
        <v>0</v>
      </c>
      <c r="AV1014" s="0" t="n">
        <f aca="false">FALSE()</f>
        <v>0</v>
      </c>
      <c r="AW1014" s="0" t="n">
        <f aca="false">TRUE()</f>
        <v>1</v>
      </c>
      <c r="AX1014" s="380" t="n">
        <v>44873.6597222222</v>
      </c>
      <c r="AY1014" s="380" t="n">
        <v>44873.4166666667</v>
      </c>
      <c r="AZ1014" s="0" t="n">
        <v>1</v>
      </c>
      <c r="BA1014" s="0" t="s">
        <v>17154</v>
      </c>
      <c r="BB1014" s="0" t="n">
        <v>1</v>
      </c>
      <c r="BC1014" s="380" t="n">
        <v>45967.125</v>
      </c>
      <c r="BD1014" s="0" t="s">
        <v>12506</v>
      </c>
      <c r="BE1014" s="0" t="s">
        <v>2170</v>
      </c>
      <c r="BF1014" s="0" t="s">
        <v>2118</v>
      </c>
    </row>
    <row r="1015" customFormat="false" ht="15" hidden="false" customHeight="false" outlineLevel="0" collapsed="false">
      <c r="A1015" s="0" t="s">
        <v>24951</v>
      </c>
      <c r="B1015" s="0" t="s">
        <v>24952</v>
      </c>
      <c r="C1015" s="0" t="s">
        <v>24951</v>
      </c>
      <c r="D1015" s="0" t="s">
        <v>18364</v>
      </c>
      <c r="E1015" s="0" t="s">
        <v>24951</v>
      </c>
      <c r="F1015" s="0" t="n">
        <v>1</v>
      </c>
      <c r="G1015" s="0" t="s">
        <v>434</v>
      </c>
      <c r="H1015" s="0" t="s">
        <v>2170</v>
      </c>
      <c r="I1015" s="0" t="s">
        <v>2170</v>
      </c>
      <c r="J1015" s="0" t="s">
        <v>2170</v>
      </c>
      <c r="K1015" s="0" t="s">
        <v>2170</v>
      </c>
      <c r="L1015" s="0" t="s">
        <v>2170</v>
      </c>
      <c r="M1015" s="0" t="s">
        <v>2170</v>
      </c>
      <c r="N1015" s="0" t="n">
        <f aca="false">FALSE()</f>
        <v>0</v>
      </c>
      <c r="O1015" s="0" t="s">
        <v>24953</v>
      </c>
      <c r="P1015" s="0" t="s">
        <v>17780</v>
      </c>
      <c r="Q1015" s="0" t="n">
        <v>12</v>
      </c>
      <c r="R1015" s="380" t="n">
        <v>46268.125</v>
      </c>
      <c r="S1015" s="223" t="n">
        <v>1000</v>
      </c>
      <c r="T1015" s="0" t="s">
        <v>2132</v>
      </c>
      <c r="U1015" s="380" t="n">
        <v>45181.125</v>
      </c>
      <c r="V1015" s="380" t="n">
        <v>45188.125</v>
      </c>
      <c r="W1015" s="0" t="s">
        <v>2132</v>
      </c>
      <c r="X1015" s="0" t="s">
        <v>2170</v>
      </c>
      <c r="Y1015" s="0" t="s">
        <v>601</v>
      </c>
      <c r="Z1015" s="0" t="s">
        <v>2602</v>
      </c>
      <c r="AA1015" s="0" t="s">
        <v>2365</v>
      </c>
      <c r="AB1015" s="0" t="s">
        <v>17781</v>
      </c>
      <c r="AC1015" s="0" t="n">
        <v>150000</v>
      </c>
      <c r="AD1015" s="0" t="n">
        <v>150000</v>
      </c>
      <c r="AE1015" s="0" t="n">
        <v>5</v>
      </c>
      <c r="AF1015" s="0" t="n">
        <f aca="false">FALSE()</f>
        <v>0</v>
      </c>
      <c r="AG1015" s="0" t="n">
        <f aca="false">TRUE()</f>
        <v>1</v>
      </c>
      <c r="AH1015" s="0" t="n">
        <f aca="false">TRUE()</f>
        <v>1</v>
      </c>
      <c r="AI1015" s="0" t="n">
        <f aca="false">FALSE()</f>
        <v>0</v>
      </c>
      <c r="AJ1015" s="0" t="n">
        <f aca="false">FALSE()</f>
        <v>0</v>
      </c>
      <c r="AK1015" s="0" t="n">
        <f aca="false">FALSE()</f>
        <v>0</v>
      </c>
      <c r="AL1015" s="0" t="s">
        <v>2129</v>
      </c>
      <c r="AM1015" s="0" t="n">
        <f aca="false">TRUE()</f>
        <v>1</v>
      </c>
      <c r="AN1015" s="0" t="s">
        <v>24954</v>
      </c>
      <c r="AO1015" s="0" t="n">
        <v>1</v>
      </c>
      <c r="AP1015" s="0" t="s">
        <v>24955</v>
      </c>
      <c r="AQ1015" s="0" t="s">
        <v>24956</v>
      </c>
      <c r="AR1015" s="0" t="n">
        <f aca="false">TRUE()</f>
        <v>1</v>
      </c>
      <c r="AS1015" s="0" t="n">
        <f aca="false">TRUE()</f>
        <v>1</v>
      </c>
      <c r="AT1015" s="0" t="n">
        <f aca="false">FALSE()</f>
        <v>0</v>
      </c>
      <c r="AU1015" s="0" t="n">
        <f aca="false">FALSE()</f>
        <v>0</v>
      </c>
      <c r="AV1015" s="0" t="n">
        <f aca="false">FALSE()</f>
        <v>0</v>
      </c>
      <c r="AW1015" s="0" t="n">
        <f aca="false">FALSE()</f>
        <v>0</v>
      </c>
      <c r="AX1015" s="380" t="n">
        <v>45188.6875</v>
      </c>
      <c r="AY1015" s="380" t="n">
        <v>45188.4166666667</v>
      </c>
      <c r="AZ1015" s="0" t="n">
        <v>3</v>
      </c>
      <c r="BA1015" s="0" t="s">
        <v>18975</v>
      </c>
      <c r="BB1015" s="0" t="n">
        <v>0</v>
      </c>
      <c r="BC1015" s="380" t="n">
        <v>25569.125</v>
      </c>
      <c r="BD1015" s="0" t="s">
        <v>2170</v>
      </c>
      <c r="BE1015" s="0" t="s">
        <v>2170</v>
      </c>
      <c r="BF1015" s="0" t="s">
        <v>2118</v>
      </c>
    </row>
    <row r="1016" customFormat="false" ht="15" hidden="false" customHeight="false" outlineLevel="0" collapsed="false">
      <c r="A1016" s="0" t="s">
        <v>24957</v>
      </c>
      <c r="B1016" s="0" t="s">
        <v>24958</v>
      </c>
      <c r="C1016" s="0" t="s">
        <v>24957</v>
      </c>
      <c r="D1016" s="0" t="s">
        <v>2133</v>
      </c>
      <c r="E1016" s="0" t="s">
        <v>24957</v>
      </c>
      <c r="F1016" s="0" t="n">
        <v>1</v>
      </c>
      <c r="G1016" s="0" t="s">
        <v>434</v>
      </c>
      <c r="H1016" s="0" t="s">
        <v>2596</v>
      </c>
      <c r="I1016" s="0" t="s">
        <v>2596</v>
      </c>
      <c r="J1016" s="0" t="s">
        <v>12506</v>
      </c>
      <c r="K1016" s="0" t="s">
        <v>2170</v>
      </c>
      <c r="L1016" s="0" t="s">
        <v>12506</v>
      </c>
      <c r="M1016" s="0" t="s">
        <v>2170</v>
      </c>
      <c r="N1016" s="0" t="n">
        <f aca="false">FALSE()</f>
        <v>0</v>
      </c>
      <c r="O1016" s="0" t="s">
        <v>24959</v>
      </c>
      <c r="P1016" s="0" t="s">
        <v>17838</v>
      </c>
      <c r="Q1016" s="0" t="n">
        <v>1</v>
      </c>
      <c r="R1016" s="380" t="n">
        <v>46435.125</v>
      </c>
      <c r="S1016" s="223" t="n">
        <v>1000</v>
      </c>
      <c r="T1016" s="0" t="s">
        <v>2132</v>
      </c>
      <c r="U1016" s="380" t="n">
        <v>44949.125</v>
      </c>
      <c r="V1016" s="380" t="n">
        <v>44951.125</v>
      </c>
      <c r="W1016" s="0" t="s">
        <v>2132</v>
      </c>
      <c r="X1016" s="0" t="s">
        <v>24960</v>
      </c>
      <c r="Y1016" s="0" t="s">
        <v>601</v>
      </c>
      <c r="Z1016" s="0" t="s">
        <v>2602</v>
      </c>
      <c r="AA1016" s="0" t="s">
        <v>2574</v>
      </c>
      <c r="AB1016" s="0" t="s">
        <v>17781</v>
      </c>
      <c r="AC1016" s="0" t="n">
        <v>473499</v>
      </c>
      <c r="AD1016" s="0" t="n">
        <v>1000000</v>
      </c>
      <c r="AE1016" s="0" t="n">
        <v>5</v>
      </c>
      <c r="AF1016" s="0" t="n">
        <f aca="false">FALSE()</f>
        <v>0</v>
      </c>
      <c r="AG1016" s="0" t="n">
        <f aca="false">TRUE()</f>
        <v>1</v>
      </c>
      <c r="AH1016" s="0" t="n">
        <f aca="false">TRUE()</f>
        <v>1</v>
      </c>
      <c r="AI1016" s="0" t="n">
        <f aca="false">FALSE()</f>
        <v>0</v>
      </c>
      <c r="AJ1016" s="0" t="n">
        <f aca="false">FALSE()</f>
        <v>0</v>
      </c>
      <c r="AK1016" s="0" t="n">
        <f aca="false">FALSE()</f>
        <v>0</v>
      </c>
      <c r="AL1016" s="0" t="s">
        <v>3129</v>
      </c>
      <c r="AM1016" s="0" t="n">
        <f aca="false">TRUE()</f>
        <v>1</v>
      </c>
      <c r="AN1016" s="0" t="s">
        <v>24961</v>
      </c>
      <c r="AO1016" s="0" t="n">
        <v>1</v>
      </c>
      <c r="AP1016" s="0" t="s">
        <v>24962</v>
      </c>
      <c r="AQ1016" s="0" t="s">
        <v>24963</v>
      </c>
      <c r="AR1016" s="0" t="n">
        <f aca="false">TRUE()</f>
        <v>1</v>
      </c>
      <c r="AS1016" s="0" t="n">
        <f aca="false">FALSE()</f>
        <v>0</v>
      </c>
      <c r="AT1016" s="0" t="n">
        <f aca="false">FALSE()</f>
        <v>0</v>
      </c>
      <c r="AU1016" s="0" t="n">
        <f aca="false">FALSE()</f>
        <v>0</v>
      </c>
      <c r="AV1016" s="0" t="n">
        <f aca="false">FALSE()</f>
        <v>0</v>
      </c>
      <c r="AW1016" s="0" t="n">
        <f aca="false">TRUE()</f>
        <v>1</v>
      </c>
      <c r="AX1016" s="380" t="n">
        <v>44964.4979166667</v>
      </c>
      <c r="AY1016" s="380" t="n">
        <v>44964.4166666667</v>
      </c>
      <c r="AZ1016" s="0" t="n">
        <v>1</v>
      </c>
      <c r="BA1016" s="0" t="s">
        <v>7878</v>
      </c>
      <c r="BB1016" s="0" t="n">
        <v>1</v>
      </c>
      <c r="BC1016" s="380" t="n">
        <v>25569.125</v>
      </c>
      <c r="BD1016" s="0" t="s">
        <v>12506</v>
      </c>
      <c r="BE1016" s="0" t="s">
        <v>2170</v>
      </c>
      <c r="BF1016" s="0" t="s">
        <v>2118</v>
      </c>
    </row>
    <row r="1017" customFormat="false" ht="15" hidden="false" customHeight="false" outlineLevel="0" collapsed="false">
      <c r="A1017" s="0" t="s">
        <v>24964</v>
      </c>
      <c r="B1017" s="0" t="s">
        <v>24965</v>
      </c>
      <c r="C1017" s="0" t="s">
        <v>24964</v>
      </c>
      <c r="D1017" s="0" t="s">
        <v>2133</v>
      </c>
      <c r="E1017" s="0" t="s">
        <v>24964</v>
      </c>
      <c r="F1017" s="0" t="n">
        <v>1</v>
      </c>
      <c r="G1017" s="0" t="s">
        <v>434</v>
      </c>
      <c r="H1017" s="0" t="s">
        <v>2170</v>
      </c>
      <c r="I1017" s="0" t="s">
        <v>2170</v>
      </c>
      <c r="J1017" s="0" t="s">
        <v>2170</v>
      </c>
      <c r="K1017" s="0" t="s">
        <v>2170</v>
      </c>
      <c r="L1017" s="0" t="s">
        <v>2170</v>
      </c>
      <c r="M1017" s="0" t="s">
        <v>2170</v>
      </c>
      <c r="N1017" s="0" t="n">
        <f aca="false">FALSE()</f>
        <v>0</v>
      </c>
      <c r="O1017" s="0" t="s">
        <v>24966</v>
      </c>
      <c r="P1017" s="0" t="s">
        <v>17780</v>
      </c>
      <c r="Q1017" s="0" t="n">
        <v>12</v>
      </c>
      <c r="R1017" s="380" t="n">
        <v>45998.125</v>
      </c>
      <c r="S1017" s="223" t="n">
        <v>600</v>
      </c>
      <c r="T1017" s="0" t="s">
        <v>2132</v>
      </c>
      <c r="U1017" s="380" t="n">
        <v>44908.125</v>
      </c>
      <c r="V1017" s="380" t="n">
        <v>44918.125</v>
      </c>
      <c r="W1017" s="0" t="s">
        <v>2132</v>
      </c>
      <c r="X1017" s="0" t="s">
        <v>24967</v>
      </c>
      <c r="Y1017" s="0" t="s">
        <v>601</v>
      </c>
      <c r="Z1017" s="0" t="s">
        <v>2602</v>
      </c>
      <c r="AA1017" s="0" t="s">
        <v>610</v>
      </c>
      <c r="AB1017" s="0" t="s">
        <v>17781</v>
      </c>
      <c r="AC1017" s="0" t="n">
        <v>300000</v>
      </c>
      <c r="AD1017" s="0" t="n">
        <v>300000</v>
      </c>
      <c r="AE1017" s="0" t="n">
        <v>5</v>
      </c>
      <c r="AF1017" s="0" t="n">
        <f aca="false">FALSE()</f>
        <v>0</v>
      </c>
      <c r="AG1017" s="0" t="n">
        <f aca="false">TRUE()</f>
        <v>1</v>
      </c>
      <c r="AH1017" s="0" t="n">
        <f aca="false">TRUE()</f>
        <v>1</v>
      </c>
      <c r="AI1017" s="0" t="n">
        <f aca="false">FALSE()</f>
        <v>0</v>
      </c>
      <c r="AJ1017" s="0" t="n">
        <f aca="false">FALSE()</f>
        <v>0</v>
      </c>
      <c r="AK1017" s="0" t="n">
        <f aca="false">TRUE()</f>
        <v>1</v>
      </c>
      <c r="AL1017" s="0" t="s">
        <v>2129</v>
      </c>
      <c r="AM1017" s="0" t="n">
        <f aca="false">TRUE()</f>
        <v>1</v>
      </c>
      <c r="AN1017" s="0" t="s">
        <v>24968</v>
      </c>
      <c r="AO1017" s="0" t="n">
        <v>1</v>
      </c>
      <c r="AP1017" s="0" t="s">
        <v>24969</v>
      </c>
      <c r="AQ1017" s="0" t="s">
        <v>24970</v>
      </c>
      <c r="AR1017" s="0" t="n">
        <f aca="false">TRUE()</f>
        <v>1</v>
      </c>
      <c r="AS1017" s="0" t="n">
        <f aca="false">FALSE()</f>
        <v>0</v>
      </c>
      <c r="AT1017" s="0" t="n">
        <f aca="false">FALSE()</f>
        <v>0</v>
      </c>
      <c r="AU1017" s="0" t="n">
        <f aca="false">FALSE()</f>
        <v>0</v>
      </c>
      <c r="AV1017" s="0" t="n">
        <f aca="false">FALSE()</f>
        <v>0</v>
      </c>
      <c r="AW1017" s="0" t="n">
        <f aca="false">TRUE()</f>
        <v>1</v>
      </c>
      <c r="AX1017" s="380" t="n">
        <v>44921.4493055556</v>
      </c>
      <c r="AY1017" s="380" t="n">
        <v>44921.4166666667</v>
      </c>
      <c r="AZ1017" s="0" t="n">
        <v>3</v>
      </c>
      <c r="BA1017" s="0" t="s">
        <v>18129</v>
      </c>
      <c r="BB1017" s="0" t="n">
        <v>0</v>
      </c>
      <c r="BC1017" s="380" t="n">
        <v>25569.125</v>
      </c>
      <c r="BD1017" s="0" t="s">
        <v>2170</v>
      </c>
      <c r="BE1017" s="0" t="s">
        <v>2170</v>
      </c>
      <c r="BF1017" s="0" t="s">
        <v>604</v>
      </c>
    </row>
    <row r="1018" customFormat="false" ht="15" hidden="false" customHeight="false" outlineLevel="0" collapsed="false">
      <c r="A1018" s="0" t="s">
        <v>24971</v>
      </c>
      <c r="B1018" s="0" t="s">
        <v>24972</v>
      </c>
      <c r="C1018" s="0" t="s">
        <v>24971</v>
      </c>
      <c r="D1018" s="0" t="s">
        <v>2133</v>
      </c>
      <c r="E1018" s="0" t="s">
        <v>24971</v>
      </c>
      <c r="F1018" s="0" t="n">
        <v>1</v>
      </c>
      <c r="G1018" s="0" t="s">
        <v>434</v>
      </c>
      <c r="H1018" s="0" t="s">
        <v>2170</v>
      </c>
      <c r="I1018" s="0" t="s">
        <v>2170</v>
      </c>
      <c r="J1018" s="0" t="s">
        <v>2170</v>
      </c>
      <c r="K1018" s="0" t="s">
        <v>2170</v>
      </c>
      <c r="L1018" s="0" t="s">
        <v>2170</v>
      </c>
      <c r="M1018" s="0" t="s">
        <v>2170</v>
      </c>
      <c r="N1018" s="0" t="n">
        <f aca="false">FALSE()</f>
        <v>0</v>
      </c>
      <c r="O1018" s="0" t="s">
        <v>24973</v>
      </c>
      <c r="P1018" s="0" t="s">
        <v>17780</v>
      </c>
      <c r="Q1018" s="0" t="n">
        <v>12</v>
      </c>
      <c r="R1018" s="380" t="n">
        <v>46792.125</v>
      </c>
      <c r="S1018" s="223" t="n">
        <v>1000</v>
      </c>
      <c r="T1018" s="0" t="s">
        <v>2132</v>
      </c>
      <c r="U1018" s="380" t="n">
        <v>44979.125</v>
      </c>
      <c r="V1018" s="380" t="n">
        <v>44992.125</v>
      </c>
      <c r="W1018" s="0" t="s">
        <v>2132</v>
      </c>
      <c r="X1018" s="0" t="s">
        <v>18373</v>
      </c>
      <c r="Y1018" s="0" t="s">
        <v>601</v>
      </c>
      <c r="Z1018" s="0" t="s">
        <v>2602</v>
      </c>
      <c r="AA1018" s="0" t="s">
        <v>610</v>
      </c>
      <c r="AB1018" s="0" t="s">
        <v>17781</v>
      </c>
      <c r="AC1018" s="0" t="n">
        <v>150000</v>
      </c>
      <c r="AD1018" s="0" t="n">
        <v>150000</v>
      </c>
      <c r="AE1018" s="0" t="n">
        <v>5</v>
      </c>
      <c r="AF1018" s="0" t="n">
        <f aca="false">FALSE()</f>
        <v>0</v>
      </c>
      <c r="AG1018" s="0" t="n">
        <f aca="false">TRUE()</f>
        <v>1</v>
      </c>
      <c r="AH1018" s="0" t="n">
        <f aca="false">TRUE()</f>
        <v>1</v>
      </c>
      <c r="AI1018" s="0" t="n">
        <f aca="false">FALSE()</f>
        <v>0</v>
      </c>
      <c r="AJ1018" s="0" t="n">
        <f aca="false">FALSE()</f>
        <v>0</v>
      </c>
      <c r="AK1018" s="0" t="n">
        <f aca="false">TRUE()</f>
        <v>1</v>
      </c>
      <c r="AL1018" s="0" t="s">
        <v>2129</v>
      </c>
      <c r="AM1018" s="0" t="n">
        <f aca="false">TRUE()</f>
        <v>1</v>
      </c>
      <c r="AN1018" s="0" t="s">
        <v>24974</v>
      </c>
      <c r="AO1018" s="0" t="n">
        <v>1</v>
      </c>
      <c r="AP1018" s="0" t="s">
        <v>24975</v>
      </c>
      <c r="AQ1018" s="0" t="s">
        <v>24976</v>
      </c>
      <c r="AR1018" s="0" t="n">
        <f aca="false">TRUE()</f>
        <v>1</v>
      </c>
      <c r="AS1018" s="0" t="n">
        <f aca="false">FALSE()</f>
        <v>0</v>
      </c>
      <c r="AT1018" s="0" t="n">
        <f aca="false">FALSE()</f>
        <v>0</v>
      </c>
      <c r="AU1018" s="0" t="n">
        <f aca="false">FALSE()</f>
        <v>0</v>
      </c>
      <c r="AV1018" s="0" t="n">
        <f aca="false">FALSE()</f>
        <v>0</v>
      </c>
      <c r="AW1018" s="0" t="n">
        <f aca="false">TRUE()</f>
        <v>1</v>
      </c>
      <c r="AX1018" s="380" t="n">
        <v>44992.6930555556</v>
      </c>
      <c r="AY1018" s="380" t="n">
        <v>44992.4166666667</v>
      </c>
      <c r="AZ1018" s="0" t="n">
        <v>3</v>
      </c>
      <c r="BA1018" s="0" t="s">
        <v>18377</v>
      </c>
      <c r="BB1018" s="0" t="n">
        <v>0</v>
      </c>
      <c r="BC1018" s="380" t="n">
        <v>25569.125</v>
      </c>
      <c r="BD1018" s="0" t="s">
        <v>2170</v>
      </c>
      <c r="BE1018" s="0" t="s">
        <v>2170</v>
      </c>
      <c r="BF1018" s="0" t="s">
        <v>604</v>
      </c>
    </row>
    <row r="1019" customFormat="false" ht="15" hidden="false" customHeight="false" outlineLevel="0" collapsed="false">
      <c r="A1019" s="0" t="s">
        <v>24977</v>
      </c>
      <c r="B1019" s="0" t="s">
        <v>24978</v>
      </c>
      <c r="C1019" s="0" t="s">
        <v>24979</v>
      </c>
      <c r="D1019" s="0" t="s">
        <v>17896</v>
      </c>
      <c r="E1019" s="0" t="s">
        <v>24977</v>
      </c>
      <c r="F1019" s="0" t="n">
        <v>1</v>
      </c>
      <c r="G1019" s="0" t="s">
        <v>434</v>
      </c>
      <c r="H1019" s="0" t="s">
        <v>2170</v>
      </c>
      <c r="I1019" s="0" t="s">
        <v>2170</v>
      </c>
      <c r="J1019" s="0" t="s">
        <v>2170</v>
      </c>
      <c r="K1019" s="0" t="s">
        <v>2170</v>
      </c>
      <c r="L1019" s="0" t="s">
        <v>2170</v>
      </c>
      <c r="M1019" s="0" t="s">
        <v>2170</v>
      </c>
      <c r="N1019" s="0" t="n">
        <f aca="false">FALSE()</f>
        <v>0</v>
      </c>
      <c r="O1019" s="0" t="s">
        <v>24980</v>
      </c>
      <c r="P1019" s="0" t="s">
        <v>17898</v>
      </c>
      <c r="Q1019" s="0" t="n">
        <v>2</v>
      </c>
      <c r="R1019" s="380" t="n">
        <v>48290.125</v>
      </c>
      <c r="S1019" s="223" t="n">
        <v>1418.32</v>
      </c>
      <c r="T1019" s="0" t="s">
        <v>2132</v>
      </c>
      <c r="U1019" s="380" t="n">
        <v>44441.125</v>
      </c>
      <c r="V1019" s="380" t="n">
        <v>44447.125</v>
      </c>
      <c r="W1019" s="0" t="s">
        <v>2170</v>
      </c>
      <c r="X1019" s="0" t="s">
        <v>24981</v>
      </c>
      <c r="Y1019" s="0" t="s">
        <v>601</v>
      </c>
      <c r="Z1019" s="0" t="s">
        <v>2602</v>
      </c>
      <c r="AA1019" s="0" t="s">
        <v>600</v>
      </c>
      <c r="AB1019" s="0" t="s">
        <v>17848</v>
      </c>
      <c r="AC1019" s="0" t="n">
        <v>250000000</v>
      </c>
      <c r="AD1019" s="0" t="n">
        <v>250000000</v>
      </c>
      <c r="AE1019" s="0" t="n">
        <v>5</v>
      </c>
      <c r="AF1019" s="0" t="n">
        <f aca="false">FALSE()</f>
        <v>0</v>
      </c>
      <c r="AG1019" s="0" t="n">
        <f aca="false">TRUE()</f>
        <v>1</v>
      </c>
      <c r="AH1019" s="0" t="n">
        <f aca="false">TRUE()</f>
        <v>1</v>
      </c>
      <c r="AI1019" s="0" t="n">
        <f aca="false">FALSE()</f>
        <v>0</v>
      </c>
      <c r="AJ1019" s="0" t="n">
        <f aca="false">FALSE()</f>
        <v>0</v>
      </c>
      <c r="AK1019" s="0" t="n">
        <f aca="false">FALSE()</f>
        <v>0</v>
      </c>
      <c r="AL1019" s="0" t="s">
        <v>7337</v>
      </c>
      <c r="AM1019" s="0" t="n">
        <f aca="false">TRUE()</f>
        <v>1</v>
      </c>
      <c r="AN1019" s="0" t="s">
        <v>24982</v>
      </c>
      <c r="AO1019" s="0" t="n">
        <v>1</v>
      </c>
      <c r="AP1019" s="0" t="s">
        <v>24983</v>
      </c>
      <c r="AQ1019" s="0" t="s">
        <v>24984</v>
      </c>
      <c r="AR1019" s="0" t="n">
        <f aca="false">TRUE()</f>
        <v>1</v>
      </c>
      <c r="AS1019" s="0" t="n">
        <f aca="false">FALSE()</f>
        <v>0</v>
      </c>
      <c r="AT1019" s="0" t="n">
        <f aca="false">FALSE()</f>
        <v>0</v>
      </c>
      <c r="AU1019" s="0" t="n">
        <f aca="false">FALSE()</f>
        <v>0</v>
      </c>
      <c r="AV1019" s="0" t="n">
        <f aca="false">FALSE()</f>
        <v>0</v>
      </c>
      <c r="AW1019" s="0" t="n">
        <f aca="false">TRUE()</f>
        <v>1</v>
      </c>
      <c r="AX1019" s="380" t="n">
        <v>44482.6798611111</v>
      </c>
      <c r="AY1019" s="380" t="n">
        <v>44482.4166666667</v>
      </c>
      <c r="AZ1019" s="0" t="n">
        <v>1</v>
      </c>
      <c r="BA1019" s="0" t="s">
        <v>17903</v>
      </c>
      <c r="BB1019" s="0" t="n">
        <v>0</v>
      </c>
      <c r="BC1019" s="380" t="n">
        <v>25569.125</v>
      </c>
      <c r="BD1019" s="0" t="s">
        <v>2170</v>
      </c>
      <c r="BE1019" s="0" t="s">
        <v>2170</v>
      </c>
      <c r="BF1019" s="0" t="s">
        <v>17868</v>
      </c>
    </row>
    <row r="1020" customFormat="false" ht="15" hidden="false" customHeight="false" outlineLevel="0" collapsed="false">
      <c r="A1020" s="0" t="s">
        <v>24985</v>
      </c>
      <c r="B1020" s="0" t="s">
        <v>24986</v>
      </c>
      <c r="C1020" s="0" t="s">
        <v>24985</v>
      </c>
      <c r="D1020" s="0" t="s">
        <v>2133</v>
      </c>
      <c r="E1020" s="0" t="s">
        <v>24985</v>
      </c>
      <c r="F1020" s="0" t="n">
        <v>1</v>
      </c>
      <c r="G1020" s="0" t="s">
        <v>434</v>
      </c>
      <c r="H1020" s="0" t="s">
        <v>2170</v>
      </c>
      <c r="I1020" s="0" t="s">
        <v>2170</v>
      </c>
      <c r="J1020" s="0" t="s">
        <v>2170</v>
      </c>
      <c r="K1020" s="0" t="s">
        <v>2170</v>
      </c>
      <c r="L1020" s="0" t="s">
        <v>2170</v>
      </c>
      <c r="M1020" s="0" t="s">
        <v>2170</v>
      </c>
      <c r="N1020" s="0" t="n">
        <f aca="false">FALSE()</f>
        <v>0</v>
      </c>
      <c r="O1020" s="0" t="s">
        <v>24987</v>
      </c>
      <c r="P1020" s="0" t="s">
        <v>17780</v>
      </c>
      <c r="Q1020" s="0" t="n">
        <v>12</v>
      </c>
      <c r="R1020" s="380" t="n">
        <v>46567.125</v>
      </c>
      <c r="S1020" s="223" t="n">
        <v>1000</v>
      </c>
      <c r="T1020" s="0" t="s">
        <v>2132</v>
      </c>
      <c r="U1020" s="380" t="n">
        <v>45841.125</v>
      </c>
      <c r="V1020" s="380" t="n">
        <v>45847.125</v>
      </c>
      <c r="W1020" s="0" t="s">
        <v>2132</v>
      </c>
      <c r="X1020" s="0" t="s">
        <v>24988</v>
      </c>
      <c r="AA1020" s="0" t="s">
        <v>2574</v>
      </c>
      <c r="AB1020" s="0" t="s">
        <v>17781</v>
      </c>
      <c r="AC1020" s="0" t="n">
        <v>1950000</v>
      </c>
      <c r="AD1020" s="0" t="n">
        <v>1950000</v>
      </c>
      <c r="AE1020" s="0" t="n">
        <v>5</v>
      </c>
      <c r="AF1020" s="0" t="n">
        <f aca="false">FALSE()</f>
        <v>0</v>
      </c>
      <c r="AG1020" s="0" t="n">
        <f aca="false">TRUE()</f>
        <v>1</v>
      </c>
      <c r="AH1020" s="0" t="n">
        <f aca="false">TRUE()</f>
        <v>1</v>
      </c>
      <c r="AI1020" s="0" t="n">
        <f aca="false">FALSE()</f>
        <v>0</v>
      </c>
      <c r="AJ1020" s="0" t="n">
        <f aca="false">FALSE()</f>
        <v>0</v>
      </c>
      <c r="AK1020" s="0" t="n">
        <f aca="false">FALSE()</f>
        <v>0</v>
      </c>
      <c r="AL1020" s="0" t="s">
        <v>3129</v>
      </c>
      <c r="AM1020" s="0" t="n">
        <f aca="false">TRUE()</f>
        <v>1</v>
      </c>
      <c r="AN1020" s="0" t="s">
        <v>24989</v>
      </c>
      <c r="AO1020" s="0" t="n">
        <v>1</v>
      </c>
      <c r="AP1020" s="0" t="s">
        <v>24990</v>
      </c>
      <c r="AQ1020" s="0" t="s">
        <v>24991</v>
      </c>
      <c r="AR1020" s="0" t="n">
        <f aca="false">TRUE()</f>
        <v>1</v>
      </c>
      <c r="AS1020" s="0" t="n">
        <f aca="false">FALSE()</f>
        <v>0</v>
      </c>
      <c r="AT1020" s="0" t="n">
        <f aca="false">FALSE()</f>
        <v>0</v>
      </c>
      <c r="AU1020" s="0" t="n">
        <f aca="false">FALSE()</f>
        <v>0</v>
      </c>
      <c r="AV1020" s="0" t="n">
        <f aca="false">FALSE()</f>
        <v>0</v>
      </c>
      <c r="AW1020" s="0" t="n">
        <f aca="false">TRUE()</f>
        <v>1</v>
      </c>
      <c r="AX1020" s="380" t="n">
        <v>45847.6201388889</v>
      </c>
      <c r="AY1020" s="380" t="n">
        <v>45847.125</v>
      </c>
      <c r="AZ1020" s="0" t="n">
        <v>2</v>
      </c>
      <c r="BA1020" s="0" t="s">
        <v>24992</v>
      </c>
      <c r="BB1020" s="0" t="n">
        <v>1</v>
      </c>
      <c r="BC1020" s="380" t="n">
        <v>25569.125</v>
      </c>
      <c r="BD1020" s="0" t="s">
        <v>2170</v>
      </c>
      <c r="BE1020" s="0" t="s">
        <v>2170</v>
      </c>
      <c r="BF1020" s="0" t="s">
        <v>2118</v>
      </c>
    </row>
    <row r="1021" customFormat="false" ht="15" hidden="false" customHeight="false" outlineLevel="0" collapsed="false">
      <c r="A1021" s="0" t="s">
        <v>24993</v>
      </c>
      <c r="B1021" s="0" t="s">
        <v>24994</v>
      </c>
      <c r="C1021" s="0" t="s">
        <v>24993</v>
      </c>
      <c r="D1021" s="0" t="s">
        <v>2133</v>
      </c>
      <c r="E1021" s="0" t="s">
        <v>24993</v>
      </c>
      <c r="F1021" s="0" t="n">
        <v>100</v>
      </c>
      <c r="G1021" s="0" t="s">
        <v>434</v>
      </c>
      <c r="H1021" s="0" t="s">
        <v>2170</v>
      </c>
      <c r="I1021" s="0" t="s">
        <v>2170</v>
      </c>
      <c r="J1021" s="0" t="s">
        <v>2170</v>
      </c>
      <c r="K1021" s="0" t="s">
        <v>2170</v>
      </c>
      <c r="L1021" s="0" t="s">
        <v>2170</v>
      </c>
      <c r="M1021" s="0" t="s">
        <v>2170</v>
      </c>
      <c r="N1021" s="0" t="n">
        <f aca="false">FALSE()</f>
        <v>0</v>
      </c>
      <c r="O1021" s="0" t="s">
        <v>24995</v>
      </c>
      <c r="P1021" s="0" t="s">
        <v>17780</v>
      </c>
      <c r="Q1021" s="0" t="n">
        <v>2</v>
      </c>
      <c r="R1021" s="380" t="n">
        <v>47170.125</v>
      </c>
      <c r="S1021" s="223" t="n">
        <v>100</v>
      </c>
      <c r="T1021" s="0" t="s">
        <v>17929</v>
      </c>
      <c r="U1021" s="380" t="n">
        <v>43122.125</v>
      </c>
      <c r="V1021" s="380" t="n">
        <v>43166.125</v>
      </c>
      <c r="W1021" s="0" t="s">
        <v>17929</v>
      </c>
      <c r="X1021" s="0" t="s">
        <v>24996</v>
      </c>
      <c r="Y1021" s="0" t="s">
        <v>601</v>
      </c>
      <c r="Z1021" s="0" t="s">
        <v>2602</v>
      </c>
      <c r="AA1021" s="0" t="s">
        <v>610</v>
      </c>
      <c r="AB1021" s="0" t="s">
        <v>17848</v>
      </c>
      <c r="AC1021" s="0" t="n">
        <v>1500000</v>
      </c>
      <c r="AD1021" s="0" t="n">
        <v>1500000</v>
      </c>
      <c r="AE1021" s="0" t="n">
        <v>5</v>
      </c>
      <c r="AF1021" s="0" t="n">
        <f aca="false">FALSE()</f>
        <v>0</v>
      </c>
      <c r="AG1021" s="0" t="n">
        <f aca="false">TRUE()</f>
        <v>1</v>
      </c>
      <c r="AH1021" s="0" t="n">
        <f aca="false">TRUE()</f>
        <v>1</v>
      </c>
      <c r="AI1021" s="0" t="n">
        <f aca="false">FALSE()</f>
        <v>0</v>
      </c>
      <c r="AJ1021" s="0" t="n">
        <f aca="false">FALSE()</f>
        <v>0</v>
      </c>
      <c r="AK1021" s="0" t="n">
        <f aca="false">FALSE()</f>
        <v>0</v>
      </c>
      <c r="AL1021" s="0" t="s">
        <v>3129</v>
      </c>
      <c r="AM1021" s="0" t="n">
        <f aca="false">TRUE()</f>
        <v>1</v>
      </c>
      <c r="AN1021" s="0" t="s">
        <v>24997</v>
      </c>
      <c r="AO1021" s="0" t="n">
        <v>1</v>
      </c>
      <c r="AP1021" s="0" t="s">
        <v>24998</v>
      </c>
      <c r="AQ1021" s="0" t="s">
        <v>24999</v>
      </c>
      <c r="AR1021" s="0" t="n">
        <f aca="false">TRUE()</f>
        <v>1</v>
      </c>
      <c r="AS1021" s="0" t="n">
        <f aca="false">FALSE()</f>
        <v>0</v>
      </c>
      <c r="AT1021" s="0" t="n">
        <f aca="false">FALSE()</f>
        <v>0</v>
      </c>
      <c r="AU1021" s="0" t="n">
        <f aca="false">FALSE()</f>
        <v>0</v>
      </c>
      <c r="AV1021" s="0" t="n">
        <f aca="false">TRUE()</f>
        <v>1</v>
      </c>
      <c r="AW1021" s="0" t="n">
        <f aca="false">FALSE()</f>
        <v>0</v>
      </c>
      <c r="AX1021" s="380" t="n">
        <v>45239.7423611111</v>
      </c>
      <c r="AY1021" s="380" t="n">
        <v>45239.4166666667</v>
      </c>
      <c r="AZ1021" s="0" t="n">
        <v>0</v>
      </c>
      <c r="BA1021" s="0" t="s">
        <v>10507</v>
      </c>
      <c r="BB1021" s="0" t="n">
        <v>1</v>
      </c>
      <c r="BC1021" s="380" t="n">
        <v>25569.125</v>
      </c>
      <c r="BD1021" s="0" t="s">
        <v>2170</v>
      </c>
      <c r="BE1021" s="0" t="s">
        <v>2170</v>
      </c>
      <c r="BF1021" s="0" t="s">
        <v>2118</v>
      </c>
    </row>
    <row r="1022" customFormat="false" ht="15" hidden="false" customHeight="false" outlineLevel="0" collapsed="false">
      <c r="A1022" s="0" t="s">
        <v>25000</v>
      </c>
      <c r="B1022" s="0" t="s">
        <v>25001</v>
      </c>
      <c r="C1022" s="0" t="s">
        <v>25000</v>
      </c>
      <c r="D1022" s="0" t="s">
        <v>2133</v>
      </c>
      <c r="E1022" s="0" t="s">
        <v>25000</v>
      </c>
      <c r="F1022" s="0" t="n">
        <v>1</v>
      </c>
      <c r="G1022" s="0" t="s">
        <v>434</v>
      </c>
      <c r="H1022" s="0" t="s">
        <v>2170</v>
      </c>
      <c r="I1022" s="0" t="s">
        <v>2170</v>
      </c>
      <c r="J1022" s="0" t="s">
        <v>2170</v>
      </c>
      <c r="K1022" s="0" t="s">
        <v>2170</v>
      </c>
      <c r="L1022" s="0" t="s">
        <v>2170</v>
      </c>
      <c r="M1022" s="0" t="s">
        <v>2170</v>
      </c>
      <c r="N1022" s="0" t="n">
        <f aca="false">FALSE()</f>
        <v>0</v>
      </c>
      <c r="O1022" s="0" t="s">
        <v>25002</v>
      </c>
      <c r="P1022" s="0" t="s">
        <v>17780</v>
      </c>
      <c r="Q1022" s="0" t="n">
        <v>12</v>
      </c>
      <c r="R1022" s="380" t="n">
        <v>46718.125</v>
      </c>
      <c r="S1022" s="223" t="n">
        <v>1000</v>
      </c>
      <c r="T1022" s="0" t="s">
        <v>2132</v>
      </c>
      <c r="U1022" s="380" t="n">
        <v>45273.125</v>
      </c>
      <c r="V1022" s="380" t="n">
        <v>45278.125</v>
      </c>
      <c r="W1022" s="0" t="s">
        <v>2132</v>
      </c>
      <c r="X1022" s="0" t="s">
        <v>25003</v>
      </c>
      <c r="Y1022" s="0" t="s">
        <v>601</v>
      </c>
      <c r="Z1022" s="0" t="s">
        <v>2602</v>
      </c>
      <c r="AA1022" s="0" t="s">
        <v>2693</v>
      </c>
      <c r="AB1022" s="0" t="s">
        <v>17781</v>
      </c>
      <c r="AC1022" s="0" t="n">
        <v>10000000</v>
      </c>
      <c r="AD1022" s="0" t="n">
        <v>10000000</v>
      </c>
      <c r="AE1022" s="0" t="n">
        <v>5</v>
      </c>
      <c r="AF1022" s="0" t="n">
        <f aca="false">FALSE()</f>
        <v>0</v>
      </c>
      <c r="AG1022" s="0" t="n">
        <f aca="false">TRUE()</f>
        <v>1</v>
      </c>
      <c r="AH1022" s="0" t="n">
        <f aca="false">TRUE()</f>
        <v>1</v>
      </c>
      <c r="AI1022" s="0" t="n">
        <f aca="false">TRUE()</f>
        <v>1</v>
      </c>
      <c r="AJ1022" s="0" t="n">
        <f aca="false">FALSE()</f>
        <v>0</v>
      </c>
      <c r="AK1022" s="0" t="n">
        <f aca="false">FALSE()</f>
        <v>0</v>
      </c>
      <c r="AL1022" s="0" t="s">
        <v>2129</v>
      </c>
      <c r="AM1022" s="0" t="n">
        <f aca="false">TRUE()</f>
        <v>1</v>
      </c>
      <c r="AN1022" s="0" t="s">
        <v>25004</v>
      </c>
      <c r="AO1022" s="0" t="n">
        <v>1</v>
      </c>
      <c r="AP1022" s="0" t="s">
        <v>25005</v>
      </c>
      <c r="AQ1022" s="0" t="s">
        <v>25006</v>
      </c>
      <c r="AR1022" s="0" t="n">
        <f aca="false">TRUE()</f>
        <v>1</v>
      </c>
      <c r="AS1022" s="0" t="n">
        <f aca="false">FALSE()</f>
        <v>0</v>
      </c>
      <c r="AT1022" s="0" t="n">
        <f aca="false">FALSE()</f>
        <v>0</v>
      </c>
      <c r="AU1022" s="0" t="n">
        <f aca="false">FALSE()</f>
        <v>0</v>
      </c>
      <c r="AV1022" s="0" t="n">
        <f aca="false">FALSE()</f>
        <v>0</v>
      </c>
      <c r="AW1022" s="0" t="n">
        <f aca="false">TRUE()</f>
        <v>1</v>
      </c>
      <c r="AX1022" s="380" t="n">
        <v>45278.6354166667</v>
      </c>
      <c r="AY1022" s="380" t="n">
        <v>45278.4166666667</v>
      </c>
      <c r="AZ1022" s="0" t="n">
        <v>1</v>
      </c>
      <c r="BA1022" s="0" t="s">
        <v>6022</v>
      </c>
      <c r="BB1022" s="0" t="n">
        <v>0</v>
      </c>
      <c r="BC1022" s="380" t="n">
        <v>25569.125</v>
      </c>
      <c r="BD1022" s="0" t="s">
        <v>2170</v>
      </c>
      <c r="BE1022" s="0" t="s">
        <v>2170</v>
      </c>
      <c r="BF1022" s="0" t="s">
        <v>17868</v>
      </c>
    </row>
    <row r="1023" customFormat="false" ht="15" hidden="false" customHeight="false" outlineLevel="0" collapsed="false">
      <c r="A1023" s="0" t="s">
        <v>25007</v>
      </c>
      <c r="B1023" s="0" t="s">
        <v>25008</v>
      </c>
      <c r="C1023" s="0" t="s">
        <v>25007</v>
      </c>
      <c r="D1023" s="0" t="s">
        <v>2133</v>
      </c>
      <c r="E1023" s="0" t="s">
        <v>25007</v>
      </c>
      <c r="F1023" s="0" t="n">
        <v>1</v>
      </c>
      <c r="G1023" s="0" t="s">
        <v>434</v>
      </c>
      <c r="H1023" s="0" t="s">
        <v>2170</v>
      </c>
      <c r="I1023" s="0" t="s">
        <v>2170</v>
      </c>
      <c r="J1023" s="0" t="s">
        <v>2170</v>
      </c>
      <c r="K1023" s="0" t="s">
        <v>2170</v>
      </c>
      <c r="L1023" s="0" t="s">
        <v>2170</v>
      </c>
      <c r="M1023" s="0" t="s">
        <v>2170</v>
      </c>
      <c r="N1023" s="0" t="n">
        <f aca="false">FALSE()</f>
        <v>0</v>
      </c>
      <c r="O1023" s="0" t="s">
        <v>25009</v>
      </c>
      <c r="P1023" s="0" t="s">
        <v>17780</v>
      </c>
      <c r="Q1023" s="0" t="n">
        <v>4</v>
      </c>
      <c r="R1023" s="380" t="n">
        <v>46177.125</v>
      </c>
      <c r="S1023" s="223" t="n">
        <v>1000</v>
      </c>
      <c r="T1023" s="0" t="s">
        <v>2132</v>
      </c>
      <c r="U1023" s="380" t="n">
        <v>45079.125</v>
      </c>
      <c r="V1023" s="380" t="n">
        <v>45085.125</v>
      </c>
      <c r="W1023" s="0" t="s">
        <v>2132</v>
      </c>
      <c r="X1023" s="0" t="s">
        <v>25010</v>
      </c>
      <c r="Y1023" s="0" t="s">
        <v>601</v>
      </c>
      <c r="Z1023" s="0" t="s">
        <v>2602</v>
      </c>
      <c r="AA1023" s="0" t="s">
        <v>610</v>
      </c>
      <c r="AB1023" s="0" t="s">
        <v>17781</v>
      </c>
      <c r="AC1023" s="0" t="n">
        <v>150000</v>
      </c>
      <c r="AD1023" s="0" t="n">
        <v>150000</v>
      </c>
      <c r="AE1023" s="0" t="n">
        <v>5</v>
      </c>
      <c r="AF1023" s="0" t="n">
        <f aca="false">FALSE()</f>
        <v>0</v>
      </c>
      <c r="AG1023" s="0" t="n">
        <f aca="false">TRUE()</f>
        <v>1</v>
      </c>
      <c r="AH1023" s="0" t="n">
        <f aca="false">TRUE()</f>
        <v>1</v>
      </c>
      <c r="AI1023" s="0" t="n">
        <f aca="false">FALSE()</f>
        <v>0</v>
      </c>
      <c r="AJ1023" s="0" t="n">
        <f aca="false">FALSE()</f>
        <v>0</v>
      </c>
      <c r="AK1023" s="0" t="n">
        <f aca="false">FALSE()</f>
        <v>0</v>
      </c>
      <c r="AL1023" s="0" t="s">
        <v>2129</v>
      </c>
      <c r="AM1023" s="0" t="n">
        <f aca="false">TRUE()</f>
        <v>1</v>
      </c>
      <c r="AN1023" s="0" t="s">
        <v>25011</v>
      </c>
      <c r="AO1023" s="0" t="n">
        <v>1</v>
      </c>
      <c r="AP1023" s="0" t="s">
        <v>25012</v>
      </c>
      <c r="AQ1023" s="0" t="s">
        <v>25013</v>
      </c>
      <c r="AR1023" s="0" t="n">
        <f aca="false">TRUE()</f>
        <v>1</v>
      </c>
      <c r="AS1023" s="0" t="n">
        <f aca="false">FALSE()</f>
        <v>0</v>
      </c>
      <c r="AT1023" s="0" t="n">
        <f aca="false">FALSE()</f>
        <v>0</v>
      </c>
      <c r="AU1023" s="0" t="n">
        <f aca="false">FALSE()</f>
        <v>0</v>
      </c>
      <c r="AV1023" s="0" t="n">
        <f aca="false">FALSE()</f>
        <v>0</v>
      </c>
      <c r="AW1023" s="0" t="n">
        <f aca="false">TRUE()</f>
        <v>1</v>
      </c>
      <c r="AX1023" s="380" t="n">
        <v>45085.6875</v>
      </c>
      <c r="AY1023" s="380" t="n">
        <v>45085.4166666667</v>
      </c>
      <c r="AZ1023" s="0" t="n">
        <v>3</v>
      </c>
      <c r="BA1023" s="0" t="s">
        <v>23406</v>
      </c>
      <c r="BB1023" s="0" t="n">
        <v>0</v>
      </c>
      <c r="BC1023" s="380" t="n">
        <v>25569.125</v>
      </c>
      <c r="BD1023" s="0" t="s">
        <v>2170</v>
      </c>
      <c r="BE1023" s="0" t="s">
        <v>2170</v>
      </c>
      <c r="BF1023" s="0" t="s">
        <v>604</v>
      </c>
    </row>
    <row r="1024" customFormat="false" ht="15" hidden="false" customHeight="false" outlineLevel="0" collapsed="false">
      <c r="A1024" s="0" t="s">
        <v>25014</v>
      </c>
      <c r="B1024" s="0" t="s">
        <v>25015</v>
      </c>
      <c r="C1024" s="0" t="s">
        <v>25014</v>
      </c>
      <c r="D1024" s="0" t="s">
        <v>2133</v>
      </c>
      <c r="E1024" s="0" t="s">
        <v>25014</v>
      </c>
      <c r="F1024" s="0" t="n">
        <v>1</v>
      </c>
      <c r="G1024" s="0" t="s">
        <v>434</v>
      </c>
      <c r="H1024" s="0" t="s">
        <v>2170</v>
      </c>
      <c r="I1024" s="0" t="s">
        <v>2170</v>
      </c>
      <c r="J1024" s="0" t="s">
        <v>2170</v>
      </c>
      <c r="K1024" s="0" t="s">
        <v>2170</v>
      </c>
      <c r="L1024" s="0" t="s">
        <v>2170</v>
      </c>
      <c r="M1024" s="0" t="s">
        <v>2170</v>
      </c>
      <c r="N1024" s="0" t="n">
        <f aca="false">FALSE()</f>
        <v>0</v>
      </c>
      <c r="O1024" s="0" t="s">
        <v>25016</v>
      </c>
      <c r="P1024" s="0" t="s">
        <v>17780</v>
      </c>
      <c r="Q1024" s="0" t="n">
        <v>2</v>
      </c>
      <c r="R1024" s="380" t="n">
        <v>25569.125</v>
      </c>
      <c r="S1024" s="223" t="n">
        <v>1000</v>
      </c>
      <c r="T1024" s="0" t="s">
        <v>2132</v>
      </c>
      <c r="U1024" s="380" t="n">
        <v>42531.125</v>
      </c>
      <c r="V1024" s="380" t="n">
        <v>43216.125</v>
      </c>
      <c r="W1024" s="0" t="s">
        <v>2132</v>
      </c>
      <c r="X1024" s="0" t="s">
        <v>25017</v>
      </c>
      <c r="Y1024" s="0" t="s">
        <v>601</v>
      </c>
      <c r="Z1024" s="0" t="s">
        <v>2602</v>
      </c>
      <c r="AA1024" s="0" t="s">
        <v>610</v>
      </c>
      <c r="AB1024" s="0" t="s">
        <v>17848</v>
      </c>
      <c r="AC1024" s="0" t="n">
        <v>5000000</v>
      </c>
      <c r="AD1024" s="0" t="n">
        <v>5000000</v>
      </c>
      <c r="AE1024" s="0" t="n">
        <v>5</v>
      </c>
      <c r="AF1024" s="0" t="n">
        <f aca="false">FALSE()</f>
        <v>0</v>
      </c>
      <c r="AG1024" s="0" t="n">
        <f aca="false">TRUE()</f>
        <v>1</v>
      </c>
      <c r="AH1024" s="0" t="n">
        <f aca="false">TRUE()</f>
        <v>1</v>
      </c>
      <c r="AI1024" s="0" t="n">
        <f aca="false">FALSE()</f>
        <v>0</v>
      </c>
      <c r="AJ1024" s="0" t="n">
        <f aca="false">TRUE()</f>
        <v>1</v>
      </c>
      <c r="AK1024" s="0" t="n">
        <f aca="false">FALSE()</f>
        <v>0</v>
      </c>
      <c r="AL1024" s="0" t="s">
        <v>2129</v>
      </c>
      <c r="AM1024" s="0" t="n">
        <f aca="false">TRUE()</f>
        <v>1</v>
      </c>
      <c r="AN1024" s="0" t="s">
        <v>25018</v>
      </c>
      <c r="AO1024" s="0" t="n">
        <v>1</v>
      </c>
      <c r="AP1024" s="0" t="s">
        <v>25019</v>
      </c>
      <c r="AQ1024" s="0" t="s">
        <v>25020</v>
      </c>
      <c r="AR1024" s="0" t="n">
        <f aca="false">TRUE()</f>
        <v>1</v>
      </c>
      <c r="AS1024" s="0" t="n">
        <f aca="false">TRUE()</f>
        <v>1</v>
      </c>
      <c r="AT1024" s="0" t="n">
        <f aca="false">FALSE()</f>
        <v>0</v>
      </c>
      <c r="AU1024" s="0" t="n">
        <f aca="false">FALSE()</f>
        <v>0</v>
      </c>
      <c r="AV1024" s="0" t="n">
        <f aca="false">TRUE()</f>
        <v>1</v>
      </c>
      <c r="AW1024" s="0" t="n">
        <f aca="false">TRUE()</f>
        <v>1</v>
      </c>
      <c r="AX1024" s="380" t="n">
        <v>43217.0083333333</v>
      </c>
      <c r="AY1024" s="380" t="n">
        <v>43216.4166666667</v>
      </c>
      <c r="AZ1024" s="0" t="n">
        <v>2</v>
      </c>
      <c r="BA1024" s="0" t="s">
        <v>20333</v>
      </c>
      <c r="BB1024" s="0" t="n">
        <v>0</v>
      </c>
      <c r="BC1024" s="380" t="n">
        <v>46856.125</v>
      </c>
      <c r="BD1024" s="0" t="s">
        <v>2170</v>
      </c>
      <c r="BE1024" s="0" t="s">
        <v>2170</v>
      </c>
      <c r="BF1024" s="0" t="s">
        <v>2118</v>
      </c>
    </row>
    <row r="1025" customFormat="false" ht="15" hidden="false" customHeight="false" outlineLevel="0" collapsed="false">
      <c r="A1025" s="0" t="s">
        <v>25021</v>
      </c>
      <c r="B1025" s="0" t="s">
        <v>25022</v>
      </c>
      <c r="C1025" s="0" t="s">
        <v>25021</v>
      </c>
      <c r="D1025" s="0" t="s">
        <v>2133</v>
      </c>
      <c r="E1025" s="0" t="s">
        <v>25021</v>
      </c>
      <c r="F1025" s="0" t="n">
        <v>1</v>
      </c>
      <c r="G1025" s="0" t="s">
        <v>434</v>
      </c>
      <c r="H1025" s="0" t="s">
        <v>2170</v>
      </c>
      <c r="I1025" s="0" t="s">
        <v>2170</v>
      </c>
      <c r="J1025" s="0" t="s">
        <v>2170</v>
      </c>
      <c r="K1025" s="0" t="s">
        <v>2170</v>
      </c>
      <c r="L1025" s="0" t="s">
        <v>2170</v>
      </c>
      <c r="M1025" s="0" t="s">
        <v>2170</v>
      </c>
      <c r="N1025" s="0" t="n">
        <f aca="false">FALSE()</f>
        <v>0</v>
      </c>
      <c r="O1025" s="0" t="s">
        <v>25023</v>
      </c>
      <c r="P1025" s="0" t="s">
        <v>17780</v>
      </c>
      <c r="Q1025" s="0" t="n">
        <v>12</v>
      </c>
      <c r="R1025" s="380" t="n">
        <v>48075.125</v>
      </c>
      <c r="S1025" s="223" t="n">
        <v>1000</v>
      </c>
      <c r="T1025" s="0" t="s">
        <v>2132</v>
      </c>
      <c r="U1025" s="380" t="n">
        <v>44455.125</v>
      </c>
      <c r="V1025" s="380" t="n">
        <v>45555.125</v>
      </c>
      <c r="W1025" s="0" t="s">
        <v>2132</v>
      </c>
      <c r="X1025" s="0" t="s">
        <v>22758</v>
      </c>
      <c r="Y1025" s="0" t="s">
        <v>601</v>
      </c>
      <c r="Z1025" s="0" t="s">
        <v>2602</v>
      </c>
      <c r="AA1025" s="0" t="s">
        <v>2114</v>
      </c>
      <c r="AB1025" s="0" t="s">
        <v>17781</v>
      </c>
      <c r="AC1025" s="0" t="n">
        <v>7500000</v>
      </c>
      <c r="AD1025" s="0" t="n">
        <v>7500000</v>
      </c>
      <c r="AE1025" s="0" t="n">
        <v>5</v>
      </c>
      <c r="AF1025" s="0" t="n">
        <f aca="false">FALSE()</f>
        <v>0</v>
      </c>
      <c r="AG1025" s="0" t="n">
        <f aca="false">TRUE()</f>
        <v>1</v>
      </c>
      <c r="AH1025" s="0" t="n">
        <f aca="false">TRUE()</f>
        <v>1</v>
      </c>
      <c r="AI1025" s="0" t="n">
        <f aca="false">TRUE()</f>
        <v>1</v>
      </c>
      <c r="AJ1025" s="0" t="n">
        <f aca="false">FALSE()</f>
        <v>0</v>
      </c>
      <c r="AK1025" s="0" t="n">
        <f aca="false">FALSE()</f>
        <v>0</v>
      </c>
      <c r="AL1025" s="0" t="s">
        <v>2129</v>
      </c>
      <c r="AM1025" s="0" t="n">
        <f aca="false">TRUE()</f>
        <v>1</v>
      </c>
      <c r="AN1025" s="0" t="s">
        <v>25024</v>
      </c>
      <c r="AO1025" s="0" t="n">
        <v>1</v>
      </c>
      <c r="AP1025" s="0" t="s">
        <v>25025</v>
      </c>
      <c r="AQ1025" s="0" t="s">
        <v>25026</v>
      </c>
      <c r="AR1025" s="0" t="n">
        <f aca="false">TRUE()</f>
        <v>1</v>
      </c>
      <c r="AS1025" s="0" t="n">
        <f aca="false">FALSE()</f>
        <v>0</v>
      </c>
      <c r="AT1025" s="0" t="n">
        <f aca="false">FALSE()</f>
        <v>0</v>
      </c>
      <c r="AU1025" s="0" t="n">
        <f aca="false">FALSE()</f>
        <v>0</v>
      </c>
      <c r="AV1025" s="0" t="n">
        <f aca="false">FALSE()</f>
        <v>0</v>
      </c>
      <c r="AW1025" s="0" t="n">
        <f aca="false">TRUE()</f>
        <v>1</v>
      </c>
      <c r="AX1025" s="380" t="n">
        <v>45555.6319444445</v>
      </c>
      <c r="AY1025" s="380" t="n">
        <v>45555.125</v>
      </c>
      <c r="AZ1025" s="0" t="n">
        <v>1</v>
      </c>
      <c r="BA1025" s="0" t="s">
        <v>5157</v>
      </c>
      <c r="BB1025" s="0" t="n">
        <v>0</v>
      </c>
      <c r="BC1025" s="380" t="n">
        <v>46815.125</v>
      </c>
      <c r="BD1025" s="0" t="s">
        <v>2170</v>
      </c>
      <c r="BE1025" s="0" t="s">
        <v>2170</v>
      </c>
      <c r="BF1025" s="0" t="s">
        <v>17868</v>
      </c>
    </row>
    <row r="1026" customFormat="false" ht="15" hidden="false" customHeight="false" outlineLevel="0" collapsed="false">
      <c r="A1026" s="0" t="s">
        <v>25027</v>
      </c>
      <c r="B1026" s="0" t="s">
        <v>25028</v>
      </c>
      <c r="C1026" s="0" t="s">
        <v>25027</v>
      </c>
      <c r="D1026" s="0" t="s">
        <v>2133</v>
      </c>
      <c r="E1026" s="0" t="s">
        <v>25027</v>
      </c>
      <c r="F1026" s="0" t="n">
        <v>1</v>
      </c>
      <c r="G1026" s="0" t="s">
        <v>434</v>
      </c>
      <c r="H1026" s="0" t="s">
        <v>2170</v>
      </c>
      <c r="I1026" s="0" t="s">
        <v>2170</v>
      </c>
      <c r="J1026" s="0" t="s">
        <v>2170</v>
      </c>
      <c r="K1026" s="0" t="s">
        <v>2170</v>
      </c>
      <c r="L1026" s="0" t="s">
        <v>2170</v>
      </c>
      <c r="M1026" s="0" t="s">
        <v>2170</v>
      </c>
      <c r="N1026" s="0" t="n">
        <f aca="false">FALSE()</f>
        <v>0</v>
      </c>
      <c r="O1026" s="0" t="s">
        <v>25029</v>
      </c>
      <c r="P1026" s="0" t="s">
        <v>17838</v>
      </c>
      <c r="Q1026" s="0" t="n">
        <v>0</v>
      </c>
      <c r="R1026" s="380" t="n">
        <v>47554.125</v>
      </c>
      <c r="S1026" s="223" t="n">
        <v>1000</v>
      </c>
      <c r="T1026" s="0" t="s">
        <v>2132</v>
      </c>
      <c r="U1026" s="380" t="n">
        <v>45719.125</v>
      </c>
      <c r="V1026" s="380" t="n">
        <v>45728.125</v>
      </c>
      <c r="W1026" s="0" t="s">
        <v>21784</v>
      </c>
      <c r="X1026" s="0" t="s">
        <v>2170</v>
      </c>
      <c r="Y1026" s="0" t="s">
        <v>601</v>
      </c>
      <c r="Z1026" s="0" t="s">
        <v>2602</v>
      </c>
      <c r="AA1026" s="0" t="s">
        <v>610</v>
      </c>
      <c r="AB1026" s="0" t="s">
        <v>17781</v>
      </c>
      <c r="AC1026" s="0" t="n">
        <v>20000000</v>
      </c>
      <c r="AD1026" s="0" t="n">
        <v>30000000</v>
      </c>
      <c r="AE1026" s="0" t="n">
        <v>5</v>
      </c>
      <c r="AF1026" s="0" t="n">
        <f aca="false">FALSE()</f>
        <v>0</v>
      </c>
      <c r="AG1026" s="0" t="n">
        <f aca="false">TRUE()</f>
        <v>1</v>
      </c>
      <c r="AH1026" s="0" t="n">
        <f aca="false">TRUE()</f>
        <v>1</v>
      </c>
      <c r="AI1026" s="0" t="n">
        <f aca="false">FALSE()</f>
        <v>0</v>
      </c>
      <c r="AJ1026" s="0" t="n">
        <f aca="false">FALSE()</f>
        <v>0</v>
      </c>
      <c r="AK1026" s="0" t="n">
        <f aca="false">FALSE()</f>
        <v>0</v>
      </c>
      <c r="AL1026" s="0" t="s">
        <v>2129</v>
      </c>
      <c r="AM1026" s="0" t="n">
        <f aca="false">TRUE()</f>
        <v>1</v>
      </c>
      <c r="AN1026" s="0" t="s">
        <v>25030</v>
      </c>
      <c r="AO1026" s="0" t="n">
        <v>1</v>
      </c>
      <c r="AP1026" s="0" t="s">
        <v>25031</v>
      </c>
      <c r="AQ1026" s="0" t="s">
        <v>25032</v>
      </c>
      <c r="AR1026" s="0" t="n">
        <f aca="false">TRUE()</f>
        <v>1</v>
      </c>
      <c r="AS1026" s="0" t="n">
        <f aca="false">FALSE()</f>
        <v>0</v>
      </c>
      <c r="AT1026" s="0" t="n">
        <f aca="false">FALSE()</f>
        <v>0</v>
      </c>
      <c r="AU1026" s="0" t="n">
        <f aca="false">FALSE()</f>
        <v>0</v>
      </c>
      <c r="AV1026" s="0" t="n">
        <f aca="false">FALSE()</f>
        <v>0</v>
      </c>
      <c r="AW1026" s="0" t="n">
        <f aca="false">TRUE()</f>
        <v>1</v>
      </c>
      <c r="AX1026" s="380" t="n">
        <v>45728.66875</v>
      </c>
      <c r="AY1026" s="380" t="n">
        <v>45728.125</v>
      </c>
      <c r="AZ1026" s="0" t="n">
        <v>1</v>
      </c>
      <c r="BA1026" s="0" t="s">
        <v>7388</v>
      </c>
      <c r="BB1026" s="0" t="n">
        <v>0</v>
      </c>
      <c r="BC1026" s="380" t="n">
        <v>25569.125</v>
      </c>
      <c r="BD1026" s="0" t="s">
        <v>2170</v>
      </c>
      <c r="BE1026" s="0" t="s">
        <v>2170</v>
      </c>
      <c r="BF1026" s="0" t="s">
        <v>2118</v>
      </c>
    </row>
    <row r="1027" customFormat="false" ht="15" hidden="false" customHeight="false" outlineLevel="0" collapsed="false">
      <c r="A1027" s="0" t="s">
        <v>25033</v>
      </c>
      <c r="B1027" s="0" t="s">
        <v>25034</v>
      </c>
      <c r="C1027" s="0" t="s">
        <v>25033</v>
      </c>
      <c r="D1027" s="0" t="s">
        <v>2133</v>
      </c>
      <c r="E1027" s="0" t="s">
        <v>25033</v>
      </c>
      <c r="F1027" s="0" t="n">
        <v>1</v>
      </c>
      <c r="G1027" s="0" t="s">
        <v>434</v>
      </c>
      <c r="H1027" s="0" t="s">
        <v>2170</v>
      </c>
      <c r="I1027" s="0" t="s">
        <v>2170</v>
      </c>
      <c r="J1027" s="0" t="s">
        <v>2170</v>
      </c>
      <c r="K1027" s="0" t="s">
        <v>2170</v>
      </c>
      <c r="L1027" s="0" t="s">
        <v>2170</v>
      </c>
      <c r="M1027" s="0" t="s">
        <v>2170</v>
      </c>
      <c r="N1027" s="0" t="n">
        <f aca="false">FALSE()</f>
        <v>0</v>
      </c>
      <c r="O1027" s="0" t="s">
        <v>25035</v>
      </c>
      <c r="P1027" s="0" t="s">
        <v>17780</v>
      </c>
      <c r="Q1027" s="0" t="n">
        <v>4</v>
      </c>
      <c r="R1027" s="380" t="n">
        <v>45890.125</v>
      </c>
      <c r="S1027" s="223" t="n">
        <v>1000</v>
      </c>
      <c r="T1027" s="0" t="s">
        <v>2132</v>
      </c>
      <c r="U1027" s="380" t="n">
        <v>45614.125</v>
      </c>
      <c r="V1027" s="380" t="n">
        <v>45708.125</v>
      </c>
      <c r="W1027" s="0" t="s">
        <v>2132</v>
      </c>
      <c r="X1027" s="0" t="s">
        <v>25036</v>
      </c>
      <c r="Y1027" s="0" t="s">
        <v>601</v>
      </c>
      <c r="Z1027" s="0" t="s">
        <v>2602</v>
      </c>
      <c r="AA1027" s="0" t="s">
        <v>610</v>
      </c>
      <c r="AB1027" s="0" t="s">
        <v>17781</v>
      </c>
      <c r="AC1027" s="0" t="n">
        <v>911312</v>
      </c>
      <c r="AD1027" s="0" t="n">
        <v>2000000</v>
      </c>
      <c r="AE1027" s="0" t="n">
        <v>5</v>
      </c>
      <c r="AF1027" s="0" t="n">
        <f aca="false">FALSE()</f>
        <v>0</v>
      </c>
      <c r="AG1027" s="0" t="n">
        <f aca="false">TRUE()</f>
        <v>1</v>
      </c>
      <c r="AH1027" s="0" t="n">
        <f aca="false">TRUE()</f>
        <v>1</v>
      </c>
      <c r="AI1027" s="0" t="n">
        <f aca="false">FALSE()</f>
        <v>0</v>
      </c>
      <c r="AJ1027" s="0" t="n">
        <f aca="false">FALSE()</f>
        <v>0</v>
      </c>
      <c r="AK1027" s="0" t="n">
        <f aca="false">FALSE()</f>
        <v>0</v>
      </c>
      <c r="AL1027" s="0" t="s">
        <v>2129</v>
      </c>
      <c r="AM1027" s="0" t="n">
        <f aca="false">TRUE()</f>
        <v>1</v>
      </c>
      <c r="AN1027" s="0" t="s">
        <v>25037</v>
      </c>
      <c r="AO1027" s="0" t="n">
        <v>1</v>
      </c>
      <c r="AP1027" s="0" t="s">
        <v>25038</v>
      </c>
      <c r="AQ1027" s="0" t="s">
        <v>25039</v>
      </c>
      <c r="AR1027" s="0" t="n">
        <f aca="false">TRUE()</f>
        <v>1</v>
      </c>
      <c r="AS1027" s="0" t="n">
        <f aca="false">FALSE()</f>
        <v>0</v>
      </c>
      <c r="AT1027" s="0" t="n">
        <f aca="false">FALSE()</f>
        <v>0</v>
      </c>
      <c r="AU1027" s="0" t="n">
        <f aca="false">FALSE()</f>
        <v>0</v>
      </c>
      <c r="AV1027" s="0" t="n">
        <f aca="false">FALSE()</f>
        <v>0</v>
      </c>
      <c r="AW1027" s="0" t="n">
        <f aca="false">TRUE()</f>
        <v>1</v>
      </c>
      <c r="AX1027" s="380" t="n">
        <v>45709.4263888889</v>
      </c>
      <c r="AY1027" s="380" t="n">
        <v>45709.125</v>
      </c>
      <c r="AZ1027" s="0" t="n">
        <v>1</v>
      </c>
      <c r="BA1027" s="0" t="s">
        <v>10962</v>
      </c>
      <c r="BB1027" s="0" t="n">
        <v>0</v>
      </c>
      <c r="BC1027" s="380" t="n">
        <v>25569.125</v>
      </c>
      <c r="BD1027" s="0" t="s">
        <v>2170</v>
      </c>
      <c r="BE1027" s="0" t="s">
        <v>2170</v>
      </c>
      <c r="BF1027" s="0" t="s">
        <v>2118</v>
      </c>
    </row>
    <row r="1028" customFormat="false" ht="15" hidden="false" customHeight="false" outlineLevel="0" collapsed="false">
      <c r="A1028" s="0" t="s">
        <v>25040</v>
      </c>
      <c r="B1028" s="0" t="s">
        <v>25041</v>
      </c>
      <c r="C1028" s="0" t="s">
        <v>25040</v>
      </c>
      <c r="D1028" s="0" t="s">
        <v>2133</v>
      </c>
      <c r="E1028" s="0" t="s">
        <v>25040</v>
      </c>
      <c r="F1028" s="0" t="n">
        <v>1</v>
      </c>
      <c r="G1028" s="0" t="s">
        <v>434</v>
      </c>
      <c r="H1028" s="0" t="s">
        <v>2170</v>
      </c>
      <c r="I1028" s="0" t="s">
        <v>2170</v>
      </c>
      <c r="J1028" s="0" t="s">
        <v>2170</v>
      </c>
      <c r="K1028" s="0" t="s">
        <v>2170</v>
      </c>
      <c r="L1028" s="0" t="s">
        <v>2170</v>
      </c>
      <c r="M1028" s="0" t="s">
        <v>2170</v>
      </c>
      <c r="N1028" s="0" t="n">
        <f aca="false">FALSE()</f>
        <v>0</v>
      </c>
      <c r="O1028" s="0" t="s">
        <v>25042</v>
      </c>
      <c r="P1028" s="0" t="s">
        <v>17838</v>
      </c>
      <c r="Q1028" s="0" t="n">
        <v>2</v>
      </c>
      <c r="R1028" s="380" t="n">
        <v>47242.125</v>
      </c>
      <c r="S1028" s="223" t="n">
        <v>1000</v>
      </c>
      <c r="T1028" s="0" t="s">
        <v>2132</v>
      </c>
      <c r="U1028" s="380" t="n">
        <v>43557.125</v>
      </c>
      <c r="V1028" s="380" t="n">
        <v>43559.125</v>
      </c>
      <c r="W1028" s="0" t="s">
        <v>2132</v>
      </c>
      <c r="X1028" s="0" t="s">
        <v>25043</v>
      </c>
      <c r="Y1028" s="0" t="s">
        <v>601</v>
      </c>
      <c r="Z1028" s="0" t="s">
        <v>2602</v>
      </c>
      <c r="AA1028" s="0" t="s">
        <v>2115</v>
      </c>
      <c r="AB1028" s="0" t="s">
        <v>17848</v>
      </c>
      <c r="AC1028" s="0" t="n">
        <v>11000000</v>
      </c>
      <c r="AD1028" s="0" t="n">
        <v>11000000</v>
      </c>
      <c r="AE1028" s="0" t="n">
        <v>5</v>
      </c>
      <c r="AF1028" s="0" t="n">
        <f aca="false">FALSE()</f>
        <v>0</v>
      </c>
      <c r="AG1028" s="0" t="n">
        <f aca="false">TRUE()</f>
        <v>1</v>
      </c>
      <c r="AH1028" s="0" t="n">
        <f aca="false">TRUE()</f>
        <v>1</v>
      </c>
      <c r="AI1028" s="0" t="n">
        <f aca="false">FALSE()</f>
        <v>0</v>
      </c>
      <c r="AJ1028" s="0" t="n">
        <f aca="false">FALSE()</f>
        <v>0</v>
      </c>
      <c r="AK1028" s="0" t="n">
        <f aca="false">FALSE()</f>
        <v>0</v>
      </c>
      <c r="AL1028" s="0" t="s">
        <v>2129</v>
      </c>
      <c r="AM1028" s="0" t="n">
        <f aca="false">TRUE()</f>
        <v>1</v>
      </c>
      <c r="AN1028" s="0" t="s">
        <v>25044</v>
      </c>
      <c r="AO1028" s="0" t="n">
        <v>1</v>
      </c>
      <c r="AP1028" s="0" t="s">
        <v>25045</v>
      </c>
      <c r="AQ1028" s="0" t="s">
        <v>25046</v>
      </c>
      <c r="AR1028" s="0" t="n">
        <f aca="false">TRUE()</f>
        <v>1</v>
      </c>
      <c r="AS1028" s="0" t="n">
        <f aca="false">FALSE()</f>
        <v>0</v>
      </c>
      <c r="AT1028" s="0" t="n">
        <f aca="false">FALSE()</f>
        <v>0</v>
      </c>
      <c r="AU1028" s="0" t="n">
        <f aca="false">FALSE()</f>
        <v>0</v>
      </c>
      <c r="AV1028" s="0" t="n">
        <f aca="false">FALSE()</f>
        <v>0</v>
      </c>
      <c r="AW1028" s="0" t="n">
        <f aca="false">TRUE()</f>
        <v>1</v>
      </c>
      <c r="AX1028" s="380" t="n">
        <v>43794.4868055556</v>
      </c>
      <c r="AY1028" s="380" t="n">
        <v>43794.4166666667</v>
      </c>
      <c r="AZ1028" s="0" t="n">
        <v>1</v>
      </c>
      <c r="BA1028" s="0" t="s">
        <v>17962</v>
      </c>
      <c r="BB1028" s="0" t="n">
        <v>0</v>
      </c>
      <c r="BC1028" s="380" t="n">
        <v>25569.125</v>
      </c>
      <c r="BD1028" s="0" t="s">
        <v>2170</v>
      </c>
      <c r="BE1028" s="0" t="s">
        <v>2170</v>
      </c>
      <c r="BF1028" s="0" t="s">
        <v>2118</v>
      </c>
    </row>
    <row r="1029" customFormat="false" ht="15" hidden="false" customHeight="false" outlineLevel="0" collapsed="false">
      <c r="A1029" s="0" t="s">
        <v>25047</v>
      </c>
      <c r="B1029" s="0" t="s">
        <v>25048</v>
      </c>
      <c r="C1029" s="0" t="s">
        <v>25047</v>
      </c>
      <c r="D1029" s="0" t="s">
        <v>2133</v>
      </c>
      <c r="E1029" s="0" t="s">
        <v>25047</v>
      </c>
      <c r="F1029" s="0" t="n">
        <v>1</v>
      </c>
      <c r="G1029" s="0" t="s">
        <v>434</v>
      </c>
      <c r="H1029" s="0" t="s">
        <v>2170</v>
      </c>
      <c r="I1029" s="0" t="s">
        <v>2170</v>
      </c>
      <c r="J1029" s="0" t="s">
        <v>2170</v>
      </c>
      <c r="K1029" s="0" t="s">
        <v>2170</v>
      </c>
      <c r="L1029" s="0" t="s">
        <v>2170</v>
      </c>
      <c r="M1029" s="0" t="s">
        <v>2170</v>
      </c>
      <c r="N1029" s="0" t="n">
        <f aca="false">FALSE()</f>
        <v>0</v>
      </c>
      <c r="O1029" s="0" t="s">
        <v>25049</v>
      </c>
      <c r="P1029" s="0" t="s">
        <v>17780</v>
      </c>
      <c r="Q1029" s="0" t="n">
        <v>2</v>
      </c>
      <c r="R1029" s="380" t="n">
        <v>45988.125</v>
      </c>
      <c r="S1029" s="223" t="n">
        <v>1000</v>
      </c>
      <c r="T1029" s="0" t="s">
        <v>2132</v>
      </c>
      <c r="U1029" s="380" t="n">
        <v>43802.125</v>
      </c>
      <c r="V1029" s="380" t="n">
        <v>43804.125</v>
      </c>
      <c r="W1029" s="0" t="s">
        <v>2132</v>
      </c>
      <c r="X1029" s="0" t="s">
        <v>25050</v>
      </c>
      <c r="Y1029" s="0" t="s">
        <v>601</v>
      </c>
      <c r="Z1029" s="0" t="s">
        <v>2602</v>
      </c>
      <c r="AA1029" s="0" t="s">
        <v>2684</v>
      </c>
      <c r="AB1029" s="0" t="s">
        <v>17848</v>
      </c>
      <c r="AC1029" s="0" t="n">
        <v>10000000</v>
      </c>
      <c r="AD1029" s="0" t="n">
        <v>10000000</v>
      </c>
      <c r="AE1029" s="0" t="n">
        <v>5</v>
      </c>
      <c r="AF1029" s="0" t="n">
        <f aca="false">FALSE()</f>
        <v>0</v>
      </c>
      <c r="AG1029" s="0" t="n">
        <f aca="false">TRUE()</f>
        <v>1</v>
      </c>
      <c r="AH1029" s="0" t="n">
        <f aca="false">TRUE()</f>
        <v>1</v>
      </c>
      <c r="AI1029" s="0" t="n">
        <f aca="false">FALSE()</f>
        <v>0</v>
      </c>
      <c r="AJ1029" s="0" t="n">
        <f aca="false">FALSE()</f>
        <v>0</v>
      </c>
      <c r="AK1029" s="0" t="n">
        <f aca="false">FALSE()</f>
        <v>0</v>
      </c>
      <c r="AL1029" s="0" t="s">
        <v>2129</v>
      </c>
      <c r="AM1029" s="0" t="n">
        <f aca="false">TRUE()</f>
        <v>1</v>
      </c>
      <c r="AN1029" s="0" t="s">
        <v>25051</v>
      </c>
      <c r="AO1029" s="0" t="n">
        <v>1</v>
      </c>
      <c r="AP1029" s="0" t="s">
        <v>25052</v>
      </c>
      <c r="AQ1029" s="0" t="s">
        <v>25053</v>
      </c>
      <c r="AR1029" s="0" t="n">
        <f aca="false">TRUE()</f>
        <v>1</v>
      </c>
      <c r="AS1029" s="0" t="n">
        <f aca="false">FALSE()</f>
        <v>0</v>
      </c>
      <c r="AT1029" s="0" t="n">
        <f aca="false">FALSE()</f>
        <v>0</v>
      </c>
      <c r="AU1029" s="0" t="n">
        <f aca="false">FALSE()</f>
        <v>0</v>
      </c>
      <c r="AV1029" s="0" t="n">
        <f aca="false">FALSE()</f>
        <v>0</v>
      </c>
      <c r="AW1029" s="0" t="n">
        <f aca="false">TRUE()</f>
        <v>1</v>
      </c>
      <c r="AX1029" s="380" t="n">
        <v>43804.6055555556</v>
      </c>
      <c r="AY1029" s="380" t="n">
        <v>43804.4166666667</v>
      </c>
      <c r="AZ1029" s="0" t="n">
        <v>0</v>
      </c>
      <c r="BA1029" s="0" t="s">
        <v>4243</v>
      </c>
      <c r="BB1029" s="0" t="n">
        <v>0</v>
      </c>
      <c r="BC1029" s="380" t="n">
        <v>25569.125</v>
      </c>
      <c r="BD1029" s="0" t="s">
        <v>2170</v>
      </c>
      <c r="BE1029" s="0" t="s">
        <v>2170</v>
      </c>
      <c r="BF1029" s="0" t="s">
        <v>2118</v>
      </c>
    </row>
    <row r="1030" customFormat="false" ht="15" hidden="false" customHeight="false" outlineLevel="0" collapsed="false">
      <c r="A1030" s="0" t="s">
        <v>25054</v>
      </c>
      <c r="B1030" s="0" t="s">
        <v>25055</v>
      </c>
      <c r="C1030" s="0" t="s">
        <v>25054</v>
      </c>
      <c r="D1030" s="0" t="s">
        <v>2133</v>
      </c>
      <c r="E1030" s="0" t="s">
        <v>25054</v>
      </c>
      <c r="F1030" s="0" t="n">
        <v>1</v>
      </c>
      <c r="G1030" s="0" t="s">
        <v>434</v>
      </c>
      <c r="H1030" s="0" t="s">
        <v>2170</v>
      </c>
      <c r="I1030" s="0" t="s">
        <v>2170</v>
      </c>
      <c r="J1030" s="0" t="s">
        <v>2170</v>
      </c>
      <c r="K1030" s="0" t="s">
        <v>2170</v>
      </c>
      <c r="L1030" s="0" t="s">
        <v>2170</v>
      </c>
      <c r="M1030" s="0" t="s">
        <v>2170</v>
      </c>
      <c r="N1030" s="0" t="n">
        <f aca="false">FALSE()</f>
        <v>0</v>
      </c>
      <c r="O1030" s="0" t="s">
        <v>25056</v>
      </c>
      <c r="P1030" s="0" t="s">
        <v>17838</v>
      </c>
      <c r="Q1030" s="0" t="n">
        <v>1</v>
      </c>
      <c r="R1030" s="380" t="n">
        <v>46043.125</v>
      </c>
      <c r="S1030" s="223" t="n">
        <v>1000</v>
      </c>
      <c r="T1030" s="0" t="s">
        <v>2132</v>
      </c>
      <c r="U1030" s="380" t="n">
        <v>45286.125</v>
      </c>
      <c r="V1030" s="380" t="n">
        <v>45394.125</v>
      </c>
      <c r="W1030" s="0" t="s">
        <v>2132</v>
      </c>
      <c r="X1030" s="0" t="s">
        <v>25057</v>
      </c>
      <c r="Y1030" s="0" t="s">
        <v>601</v>
      </c>
      <c r="Z1030" s="0" t="s">
        <v>2602</v>
      </c>
      <c r="AA1030" s="0" t="s">
        <v>610</v>
      </c>
      <c r="AB1030" s="0" t="s">
        <v>17781</v>
      </c>
      <c r="AC1030" s="0" t="n">
        <v>210232</v>
      </c>
      <c r="AD1030" s="0" t="n">
        <v>600000</v>
      </c>
      <c r="AE1030" s="0" t="n">
        <v>5</v>
      </c>
      <c r="AF1030" s="0" t="n">
        <f aca="false">FALSE()</f>
        <v>0</v>
      </c>
      <c r="AG1030" s="0" t="n">
        <f aca="false">TRUE()</f>
        <v>1</v>
      </c>
      <c r="AH1030" s="0" t="n">
        <f aca="false">TRUE()</f>
        <v>1</v>
      </c>
      <c r="AI1030" s="0" t="n">
        <f aca="false">FALSE()</f>
        <v>0</v>
      </c>
      <c r="AJ1030" s="0" t="n">
        <f aca="false">FALSE()</f>
        <v>0</v>
      </c>
      <c r="AK1030" s="0" t="n">
        <f aca="false">FALSE()</f>
        <v>0</v>
      </c>
      <c r="AL1030" s="0" t="s">
        <v>3129</v>
      </c>
      <c r="AM1030" s="0" t="n">
        <f aca="false">TRUE()</f>
        <v>1</v>
      </c>
      <c r="AN1030" s="0" t="s">
        <v>25058</v>
      </c>
      <c r="AO1030" s="0" t="n">
        <v>1</v>
      </c>
      <c r="AP1030" s="0" t="s">
        <v>25059</v>
      </c>
      <c r="AQ1030" s="0" t="s">
        <v>25060</v>
      </c>
      <c r="AR1030" s="0" t="n">
        <f aca="false">TRUE()</f>
        <v>1</v>
      </c>
      <c r="AS1030" s="0" t="n">
        <f aca="false">FALSE()</f>
        <v>0</v>
      </c>
      <c r="AT1030" s="0" t="n">
        <f aca="false">FALSE()</f>
        <v>0</v>
      </c>
      <c r="AU1030" s="0" t="n">
        <f aca="false">FALSE()</f>
        <v>0</v>
      </c>
      <c r="AV1030" s="0" t="n">
        <f aca="false">FALSE()</f>
        <v>0</v>
      </c>
      <c r="AW1030" s="0" t="n">
        <f aca="false">FALSE()</f>
        <v>0</v>
      </c>
      <c r="AX1030" s="380" t="n">
        <v>45408.4173611111</v>
      </c>
      <c r="AY1030" s="380" t="n">
        <v>45408.125</v>
      </c>
      <c r="AZ1030" s="0" t="n">
        <v>1</v>
      </c>
      <c r="BA1030" s="0" t="s">
        <v>13370</v>
      </c>
      <c r="BB1030" s="0" t="n">
        <v>1</v>
      </c>
      <c r="BC1030" s="380" t="n">
        <v>25569.125</v>
      </c>
      <c r="BD1030" s="0" t="s">
        <v>2170</v>
      </c>
      <c r="BE1030" s="0" t="s">
        <v>2170</v>
      </c>
      <c r="BF1030" s="0" t="s">
        <v>2118</v>
      </c>
    </row>
    <row r="1031" customFormat="false" ht="15" hidden="false" customHeight="false" outlineLevel="0" collapsed="false">
      <c r="A1031" s="0" t="s">
        <v>25061</v>
      </c>
      <c r="B1031" s="0" t="s">
        <v>25062</v>
      </c>
      <c r="C1031" s="0" t="s">
        <v>25061</v>
      </c>
      <c r="D1031" s="0" t="s">
        <v>2133</v>
      </c>
      <c r="E1031" s="0" t="s">
        <v>25061</v>
      </c>
      <c r="F1031" s="0" t="n">
        <v>1</v>
      </c>
      <c r="G1031" s="0" t="s">
        <v>434</v>
      </c>
      <c r="H1031" s="0" t="s">
        <v>2170</v>
      </c>
      <c r="I1031" s="0" t="s">
        <v>2170</v>
      </c>
      <c r="J1031" s="0" t="s">
        <v>2170</v>
      </c>
      <c r="K1031" s="0" t="s">
        <v>2170</v>
      </c>
      <c r="L1031" s="0" t="s">
        <v>2170</v>
      </c>
      <c r="M1031" s="0" t="s">
        <v>2170</v>
      </c>
      <c r="N1031" s="0" t="n">
        <f aca="false">FALSE()</f>
        <v>0</v>
      </c>
      <c r="O1031" s="0" t="s">
        <v>25063</v>
      </c>
      <c r="P1031" s="0" t="s">
        <v>17780</v>
      </c>
      <c r="Q1031" s="0" t="n">
        <v>12</v>
      </c>
      <c r="R1031" s="380" t="n">
        <v>47544.125</v>
      </c>
      <c r="S1031" s="223" t="n">
        <v>1000</v>
      </c>
      <c r="T1031" s="0" t="s">
        <v>2132</v>
      </c>
      <c r="U1031" s="380" t="n">
        <v>45737.125</v>
      </c>
      <c r="V1031" s="380" t="n">
        <v>45744.125</v>
      </c>
      <c r="W1031" s="0" t="s">
        <v>2132</v>
      </c>
      <c r="X1031" s="0" t="s">
        <v>22845</v>
      </c>
      <c r="Y1031" s="0" t="s">
        <v>601</v>
      </c>
      <c r="Z1031" s="0" t="s">
        <v>2602</v>
      </c>
      <c r="AA1031" s="0" t="s">
        <v>2115</v>
      </c>
      <c r="AB1031" s="0" t="s">
        <v>17781</v>
      </c>
      <c r="AC1031" s="0" t="n">
        <v>120000</v>
      </c>
      <c r="AD1031" s="0" t="n">
        <v>120000</v>
      </c>
      <c r="AE1031" s="0" t="n">
        <v>5</v>
      </c>
      <c r="AF1031" s="0" t="n">
        <f aca="false">FALSE()</f>
        <v>0</v>
      </c>
      <c r="AG1031" s="0" t="n">
        <f aca="false">TRUE()</f>
        <v>1</v>
      </c>
      <c r="AH1031" s="0" t="n">
        <f aca="false">TRUE()</f>
        <v>1</v>
      </c>
      <c r="AI1031" s="0" t="n">
        <f aca="false">FALSE()</f>
        <v>0</v>
      </c>
      <c r="AJ1031" s="0" t="n">
        <f aca="false">FALSE()</f>
        <v>0</v>
      </c>
      <c r="AK1031" s="0" t="n">
        <f aca="false">TRUE()</f>
        <v>1</v>
      </c>
      <c r="AL1031" s="0" t="s">
        <v>2129</v>
      </c>
      <c r="AM1031" s="0" t="n">
        <f aca="false">TRUE()</f>
        <v>1</v>
      </c>
      <c r="AN1031" s="0" t="s">
        <v>25064</v>
      </c>
      <c r="AO1031" s="0" t="n">
        <v>1</v>
      </c>
      <c r="AP1031" s="0" t="s">
        <v>25065</v>
      </c>
      <c r="AQ1031" s="0" t="s">
        <v>25066</v>
      </c>
      <c r="AR1031" s="0" t="n">
        <f aca="false">TRUE()</f>
        <v>1</v>
      </c>
      <c r="AS1031" s="0" t="n">
        <f aca="false">FALSE()</f>
        <v>0</v>
      </c>
      <c r="AT1031" s="0" t="n">
        <f aca="false">FALSE()</f>
        <v>0</v>
      </c>
      <c r="AU1031" s="0" t="n">
        <f aca="false">FALSE()</f>
        <v>0</v>
      </c>
      <c r="AV1031" s="0" t="n">
        <f aca="false">FALSE()</f>
        <v>0</v>
      </c>
      <c r="AW1031" s="0" t="n">
        <f aca="false">TRUE()</f>
        <v>1</v>
      </c>
      <c r="AX1031" s="380" t="n">
        <v>45744.6875</v>
      </c>
      <c r="AY1031" s="380" t="n">
        <v>45744.125</v>
      </c>
      <c r="AZ1031" s="0" t="n">
        <v>3</v>
      </c>
      <c r="BA1031" s="0" t="s">
        <v>19329</v>
      </c>
      <c r="BB1031" s="0" t="n">
        <v>0</v>
      </c>
      <c r="BC1031" s="380" t="n">
        <v>25569.125</v>
      </c>
      <c r="BD1031" s="0" t="s">
        <v>2170</v>
      </c>
      <c r="BE1031" s="0" t="s">
        <v>2170</v>
      </c>
      <c r="BF1031" s="0" t="s">
        <v>604</v>
      </c>
    </row>
    <row r="1032" customFormat="false" ht="15" hidden="false" customHeight="false" outlineLevel="0" collapsed="false">
      <c r="A1032" s="0" t="s">
        <v>25067</v>
      </c>
      <c r="B1032" s="0" t="s">
        <v>25068</v>
      </c>
      <c r="C1032" s="0" t="s">
        <v>25067</v>
      </c>
      <c r="D1032" s="0" t="s">
        <v>2133</v>
      </c>
      <c r="E1032" s="0" t="s">
        <v>25067</v>
      </c>
      <c r="F1032" s="0" t="n">
        <v>1</v>
      </c>
      <c r="G1032" s="0" t="s">
        <v>434</v>
      </c>
      <c r="H1032" s="0" t="s">
        <v>2170</v>
      </c>
      <c r="I1032" s="0" t="s">
        <v>2170</v>
      </c>
      <c r="J1032" s="0" t="s">
        <v>2170</v>
      </c>
      <c r="K1032" s="0" t="s">
        <v>2170</v>
      </c>
      <c r="L1032" s="0" t="s">
        <v>2170</v>
      </c>
      <c r="M1032" s="0" t="s">
        <v>2170</v>
      </c>
      <c r="N1032" s="0" t="n">
        <f aca="false">FALSE()</f>
        <v>0</v>
      </c>
      <c r="O1032" s="0" t="s">
        <v>25069</v>
      </c>
      <c r="P1032" s="0" t="s">
        <v>17780</v>
      </c>
      <c r="Q1032" s="0" t="n">
        <v>4</v>
      </c>
      <c r="R1032" s="380" t="n">
        <v>46723.125</v>
      </c>
      <c r="S1032" s="223" t="n">
        <v>1000</v>
      </c>
      <c r="T1032" s="0" t="s">
        <v>2132</v>
      </c>
      <c r="U1032" s="380" t="n">
        <v>43075.125</v>
      </c>
      <c r="V1032" s="380" t="n">
        <v>43083.125</v>
      </c>
      <c r="W1032" s="0" t="s">
        <v>2132</v>
      </c>
      <c r="X1032" s="0" t="s">
        <v>24887</v>
      </c>
      <c r="Y1032" s="0" t="s">
        <v>601</v>
      </c>
      <c r="Z1032" s="0" t="s">
        <v>2602</v>
      </c>
      <c r="AA1032" s="0" t="s">
        <v>17847</v>
      </c>
      <c r="AB1032" s="0" t="s">
        <v>17848</v>
      </c>
      <c r="AC1032" s="0" t="n">
        <v>4000000</v>
      </c>
      <c r="AD1032" s="0" t="n">
        <v>4000000</v>
      </c>
      <c r="AE1032" s="0" t="n">
        <v>5</v>
      </c>
      <c r="AF1032" s="0" t="n">
        <f aca="false">FALSE()</f>
        <v>0</v>
      </c>
      <c r="AG1032" s="0" t="n">
        <f aca="false">TRUE()</f>
        <v>1</v>
      </c>
      <c r="AH1032" s="0" t="n">
        <f aca="false">TRUE()</f>
        <v>1</v>
      </c>
      <c r="AI1032" s="0" t="n">
        <f aca="false">FALSE()</f>
        <v>0</v>
      </c>
      <c r="AJ1032" s="0" t="n">
        <f aca="false">FALSE()</f>
        <v>0</v>
      </c>
      <c r="AK1032" s="0" t="n">
        <f aca="false">TRUE()</f>
        <v>1</v>
      </c>
      <c r="AL1032" s="0" t="s">
        <v>2129</v>
      </c>
      <c r="AM1032" s="0" t="n">
        <f aca="false">TRUE()</f>
        <v>1</v>
      </c>
      <c r="AN1032" s="0" t="s">
        <v>25070</v>
      </c>
      <c r="AO1032" s="0" t="n">
        <v>1</v>
      </c>
      <c r="AP1032" s="0" t="s">
        <v>25071</v>
      </c>
      <c r="AQ1032" s="0" t="s">
        <v>25072</v>
      </c>
      <c r="AR1032" s="0" t="n">
        <f aca="false">TRUE()</f>
        <v>1</v>
      </c>
      <c r="AS1032" s="0" t="n">
        <f aca="false">FALSE()</f>
        <v>0</v>
      </c>
      <c r="AT1032" s="0" t="n">
        <f aca="false">FALSE()</f>
        <v>0</v>
      </c>
      <c r="AU1032" s="0" t="n">
        <f aca="false">FALSE()</f>
        <v>0</v>
      </c>
      <c r="AV1032" s="0" t="n">
        <f aca="false">FALSE()</f>
        <v>0</v>
      </c>
      <c r="AW1032" s="0" t="n">
        <f aca="false">TRUE()</f>
        <v>1</v>
      </c>
      <c r="AX1032" s="380" t="n">
        <v>43171.88125</v>
      </c>
      <c r="AY1032" s="380" t="n">
        <v>43171.4166666667</v>
      </c>
      <c r="AZ1032" s="0" t="n">
        <v>1</v>
      </c>
      <c r="BA1032" s="0" t="s">
        <v>25073</v>
      </c>
      <c r="BB1032" s="0" t="n">
        <v>0</v>
      </c>
      <c r="BC1032" s="380" t="n">
        <v>25569.125</v>
      </c>
      <c r="BD1032" s="0" t="s">
        <v>2170</v>
      </c>
      <c r="BE1032" s="0" t="s">
        <v>2170</v>
      </c>
      <c r="BF1032" s="0" t="s">
        <v>2118</v>
      </c>
    </row>
    <row r="1033" customFormat="false" ht="15" hidden="false" customHeight="false" outlineLevel="0" collapsed="false">
      <c r="A1033" s="0" t="s">
        <v>25074</v>
      </c>
      <c r="B1033" s="0" t="s">
        <v>25075</v>
      </c>
      <c r="C1033" s="0" t="s">
        <v>25074</v>
      </c>
      <c r="D1033" s="0" t="s">
        <v>2133</v>
      </c>
      <c r="E1033" s="0" t="s">
        <v>25074</v>
      </c>
      <c r="F1033" s="0" t="n">
        <v>1</v>
      </c>
      <c r="G1033" s="0" t="s">
        <v>434</v>
      </c>
      <c r="H1033" s="0" t="s">
        <v>2170</v>
      </c>
      <c r="I1033" s="0" t="s">
        <v>2170</v>
      </c>
      <c r="J1033" s="0" t="s">
        <v>2170</v>
      </c>
      <c r="K1033" s="0" t="s">
        <v>2170</v>
      </c>
      <c r="L1033" s="0" t="s">
        <v>2170</v>
      </c>
      <c r="M1033" s="0" t="s">
        <v>2170</v>
      </c>
      <c r="N1033" s="0" t="n">
        <f aca="false">FALSE()</f>
        <v>0</v>
      </c>
      <c r="O1033" s="0" t="s">
        <v>25076</v>
      </c>
      <c r="P1033" s="0" t="s">
        <v>17780</v>
      </c>
      <c r="Q1033" s="0" t="n">
        <v>12</v>
      </c>
      <c r="R1033" s="380" t="n">
        <v>47117.125</v>
      </c>
      <c r="S1033" s="223" t="n">
        <v>1000</v>
      </c>
      <c r="T1033" s="0" t="s">
        <v>2132</v>
      </c>
      <c r="U1033" s="380" t="n">
        <v>45314.125</v>
      </c>
      <c r="V1033" s="380" t="n">
        <v>45317.125</v>
      </c>
      <c r="W1033" s="0" t="s">
        <v>2132</v>
      </c>
      <c r="X1033" s="0" t="s">
        <v>18026</v>
      </c>
      <c r="Y1033" s="0" t="s">
        <v>601</v>
      </c>
      <c r="Z1033" s="0" t="s">
        <v>2602</v>
      </c>
      <c r="AA1033" s="0" t="s">
        <v>610</v>
      </c>
      <c r="AB1033" s="0" t="s">
        <v>17781</v>
      </c>
      <c r="AC1033" s="0" t="n">
        <v>200000</v>
      </c>
      <c r="AD1033" s="0" t="n">
        <v>200000</v>
      </c>
      <c r="AE1033" s="0" t="n">
        <v>5</v>
      </c>
      <c r="AF1033" s="0" t="n">
        <f aca="false">FALSE()</f>
        <v>0</v>
      </c>
      <c r="AG1033" s="0" t="n">
        <f aca="false">TRUE()</f>
        <v>1</v>
      </c>
      <c r="AH1033" s="0" t="n">
        <f aca="false">TRUE()</f>
        <v>1</v>
      </c>
      <c r="AI1033" s="0" t="n">
        <f aca="false">FALSE()</f>
        <v>0</v>
      </c>
      <c r="AJ1033" s="0" t="n">
        <f aca="false">FALSE()</f>
        <v>0</v>
      </c>
      <c r="AK1033" s="0" t="n">
        <f aca="false">TRUE()</f>
        <v>1</v>
      </c>
      <c r="AL1033" s="0" t="s">
        <v>2129</v>
      </c>
      <c r="AM1033" s="0" t="n">
        <f aca="false">TRUE()</f>
        <v>1</v>
      </c>
      <c r="AN1033" s="0" t="s">
        <v>25077</v>
      </c>
      <c r="AO1033" s="0" t="n">
        <v>1</v>
      </c>
      <c r="AP1033" s="0" t="s">
        <v>25078</v>
      </c>
      <c r="AQ1033" s="0" t="s">
        <v>25079</v>
      </c>
      <c r="AR1033" s="0" t="n">
        <f aca="false">TRUE()</f>
        <v>1</v>
      </c>
      <c r="AS1033" s="0" t="n">
        <f aca="false">FALSE()</f>
        <v>0</v>
      </c>
      <c r="AT1033" s="0" t="n">
        <f aca="false">FALSE()</f>
        <v>0</v>
      </c>
      <c r="AU1033" s="0" t="n">
        <f aca="false">FALSE()</f>
        <v>0</v>
      </c>
      <c r="AV1033" s="0" t="n">
        <f aca="false">FALSE()</f>
        <v>0</v>
      </c>
      <c r="AW1033" s="0" t="n">
        <f aca="false">TRUE()</f>
        <v>1</v>
      </c>
      <c r="AX1033" s="380" t="n">
        <v>45317.6875</v>
      </c>
      <c r="AY1033" s="380" t="n">
        <v>45317.4166666667</v>
      </c>
      <c r="AZ1033" s="0" t="n">
        <v>2</v>
      </c>
      <c r="BA1033" s="0" t="s">
        <v>18377</v>
      </c>
      <c r="BB1033" s="0" t="n">
        <v>0</v>
      </c>
      <c r="BC1033" s="380" t="n">
        <v>25569.125</v>
      </c>
      <c r="BD1033" s="0" t="s">
        <v>2170</v>
      </c>
      <c r="BE1033" s="0" t="s">
        <v>2170</v>
      </c>
      <c r="BF1033" s="0" t="s">
        <v>604</v>
      </c>
    </row>
    <row r="1034" customFormat="false" ht="15" hidden="false" customHeight="false" outlineLevel="0" collapsed="false">
      <c r="A1034" s="0" t="s">
        <v>25080</v>
      </c>
      <c r="B1034" s="0" t="s">
        <v>25081</v>
      </c>
      <c r="C1034" s="0" t="s">
        <v>25080</v>
      </c>
      <c r="D1034" s="0" t="s">
        <v>2133</v>
      </c>
      <c r="E1034" s="0" t="s">
        <v>25080</v>
      </c>
      <c r="F1034" s="0" t="n">
        <v>1</v>
      </c>
      <c r="G1034" s="0" t="s">
        <v>434</v>
      </c>
      <c r="H1034" s="0" t="s">
        <v>2170</v>
      </c>
      <c r="I1034" s="0" t="s">
        <v>2170</v>
      </c>
      <c r="J1034" s="0" t="s">
        <v>2170</v>
      </c>
      <c r="K1034" s="0" t="s">
        <v>2170</v>
      </c>
      <c r="L1034" s="0" t="s">
        <v>2170</v>
      </c>
      <c r="M1034" s="0" t="s">
        <v>2170</v>
      </c>
      <c r="N1034" s="0" t="n">
        <f aca="false">FALSE()</f>
        <v>0</v>
      </c>
      <c r="O1034" s="0" t="s">
        <v>25082</v>
      </c>
      <c r="P1034" s="0" t="s">
        <v>17780</v>
      </c>
      <c r="Q1034" s="0" t="n">
        <v>12</v>
      </c>
      <c r="R1034" s="380" t="n">
        <v>46414.125</v>
      </c>
      <c r="S1034" s="223" t="n">
        <v>1000</v>
      </c>
      <c r="T1034" s="0" t="s">
        <v>2132</v>
      </c>
      <c r="U1034" s="380" t="n">
        <v>45688.125</v>
      </c>
      <c r="V1034" s="380" t="n">
        <v>45694.125</v>
      </c>
      <c r="W1034" s="0" t="s">
        <v>2132</v>
      </c>
      <c r="X1034" s="0" t="s">
        <v>25083</v>
      </c>
      <c r="AA1034" s="0" t="s">
        <v>2451</v>
      </c>
      <c r="AB1034" s="0" t="s">
        <v>17781</v>
      </c>
      <c r="AC1034" s="0" t="n">
        <v>1400000</v>
      </c>
      <c r="AD1034" s="0" t="n">
        <v>1400000</v>
      </c>
      <c r="AE1034" s="0" t="n">
        <v>5</v>
      </c>
      <c r="AF1034" s="0" t="n">
        <f aca="false">FALSE()</f>
        <v>0</v>
      </c>
      <c r="AG1034" s="0" t="n">
        <f aca="false">TRUE()</f>
        <v>1</v>
      </c>
      <c r="AH1034" s="0" t="n">
        <f aca="false">TRUE()</f>
        <v>1</v>
      </c>
      <c r="AI1034" s="0" t="n">
        <f aca="false">FALSE()</f>
        <v>0</v>
      </c>
      <c r="AJ1034" s="0" t="n">
        <f aca="false">FALSE()</f>
        <v>0</v>
      </c>
      <c r="AK1034" s="0" t="n">
        <f aca="false">FALSE()</f>
        <v>0</v>
      </c>
      <c r="AL1034" s="0" t="s">
        <v>2129</v>
      </c>
      <c r="AM1034" s="0" t="n">
        <f aca="false">TRUE()</f>
        <v>1</v>
      </c>
      <c r="AN1034" s="0" t="s">
        <v>25084</v>
      </c>
      <c r="AO1034" s="0" t="n">
        <v>1</v>
      </c>
      <c r="AP1034" s="0" t="s">
        <v>25085</v>
      </c>
      <c r="AQ1034" s="0" t="s">
        <v>25086</v>
      </c>
      <c r="AR1034" s="0" t="n">
        <f aca="false">TRUE()</f>
        <v>1</v>
      </c>
      <c r="AS1034" s="0" t="n">
        <f aca="false">FALSE()</f>
        <v>0</v>
      </c>
      <c r="AT1034" s="0" t="n">
        <f aca="false">FALSE()</f>
        <v>0</v>
      </c>
      <c r="AU1034" s="0" t="n">
        <f aca="false">FALSE()</f>
        <v>0</v>
      </c>
      <c r="AV1034" s="0" t="n">
        <f aca="false">FALSE()</f>
        <v>0</v>
      </c>
      <c r="AW1034" s="0" t="n">
        <f aca="false">TRUE()</f>
        <v>1</v>
      </c>
      <c r="AX1034" s="380" t="n">
        <v>45694.6145833333</v>
      </c>
      <c r="AY1034" s="380" t="n">
        <v>45694.125</v>
      </c>
      <c r="AZ1034" s="0" t="n">
        <v>2</v>
      </c>
      <c r="BA1034" s="0" t="s">
        <v>18733</v>
      </c>
      <c r="BB1034" s="0" t="n">
        <v>0</v>
      </c>
      <c r="BC1034" s="380" t="n">
        <v>25569.125</v>
      </c>
      <c r="BD1034" s="0" t="s">
        <v>2170</v>
      </c>
      <c r="BE1034" s="0" t="s">
        <v>2170</v>
      </c>
      <c r="BF1034" s="0" t="s">
        <v>604</v>
      </c>
    </row>
    <row r="1035" customFormat="false" ht="15" hidden="false" customHeight="false" outlineLevel="0" collapsed="false">
      <c r="A1035" s="0" t="s">
        <v>25087</v>
      </c>
      <c r="B1035" s="0" t="s">
        <v>25088</v>
      </c>
      <c r="C1035" s="0" t="s">
        <v>25087</v>
      </c>
      <c r="D1035" s="0" t="s">
        <v>2133</v>
      </c>
      <c r="E1035" s="0" t="s">
        <v>25087</v>
      </c>
      <c r="F1035" s="0" t="n">
        <v>1</v>
      </c>
      <c r="G1035" s="0" t="s">
        <v>434</v>
      </c>
      <c r="H1035" s="0" t="s">
        <v>2170</v>
      </c>
      <c r="I1035" s="0" t="s">
        <v>2170</v>
      </c>
      <c r="J1035" s="0" t="s">
        <v>2170</v>
      </c>
      <c r="K1035" s="0" t="s">
        <v>2170</v>
      </c>
      <c r="L1035" s="0" t="s">
        <v>2170</v>
      </c>
      <c r="M1035" s="0" t="s">
        <v>2170</v>
      </c>
      <c r="N1035" s="0" t="n">
        <f aca="false">FALSE()</f>
        <v>0</v>
      </c>
      <c r="O1035" s="0" t="s">
        <v>25089</v>
      </c>
      <c r="P1035" s="0" t="s">
        <v>17780</v>
      </c>
      <c r="Q1035" s="0" t="n">
        <v>4</v>
      </c>
      <c r="R1035" s="380" t="n">
        <v>46213.125</v>
      </c>
      <c r="S1035" s="223" t="n">
        <v>1000</v>
      </c>
      <c r="T1035" s="0" t="s">
        <v>2132</v>
      </c>
      <c r="U1035" s="380" t="n">
        <v>45103.125</v>
      </c>
      <c r="V1035" s="380" t="n">
        <v>45121.125</v>
      </c>
      <c r="W1035" s="0" t="s">
        <v>2132</v>
      </c>
      <c r="X1035" s="0" t="s">
        <v>25090</v>
      </c>
      <c r="Y1035" s="0" t="s">
        <v>601</v>
      </c>
      <c r="Z1035" s="0" t="s">
        <v>2602</v>
      </c>
      <c r="AA1035" s="0" t="s">
        <v>2115</v>
      </c>
      <c r="AB1035" s="0" t="s">
        <v>17781</v>
      </c>
      <c r="AC1035" s="0" t="n">
        <v>6000000</v>
      </c>
      <c r="AD1035" s="0" t="n">
        <v>6000000</v>
      </c>
      <c r="AE1035" s="0" t="n">
        <v>5</v>
      </c>
      <c r="AF1035" s="0" t="n">
        <f aca="false">FALSE()</f>
        <v>0</v>
      </c>
      <c r="AG1035" s="0" t="n">
        <f aca="false">TRUE()</f>
        <v>1</v>
      </c>
      <c r="AH1035" s="0" t="n">
        <f aca="false">TRUE()</f>
        <v>1</v>
      </c>
      <c r="AI1035" s="0" t="n">
        <f aca="false">FALSE()</f>
        <v>0</v>
      </c>
      <c r="AJ1035" s="0" t="n">
        <f aca="false">FALSE()</f>
        <v>0</v>
      </c>
      <c r="AK1035" s="0" t="n">
        <f aca="false">TRUE()</f>
        <v>1</v>
      </c>
      <c r="AL1035" s="0" t="s">
        <v>2129</v>
      </c>
      <c r="AM1035" s="0" t="n">
        <f aca="false">TRUE()</f>
        <v>1</v>
      </c>
      <c r="AN1035" s="0" t="s">
        <v>25091</v>
      </c>
      <c r="AO1035" s="0" t="n">
        <v>1</v>
      </c>
      <c r="AP1035" s="0" t="s">
        <v>25092</v>
      </c>
      <c r="AQ1035" s="0" t="s">
        <v>25093</v>
      </c>
      <c r="AR1035" s="0" t="n">
        <f aca="false">TRUE()</f>
        <v>1</v>
      </c>
      <c r="AS1035" s="0" t="n">
        <f aca="false">FALSE()</f>
        <v>0</v>
      </c>
      <c r="AT1035" s="0" t="n">
        <f aca="false">FALSE()</f>
        <v>0</v>
      </c>
      <c r="AU1035" s="0" t="n">
        <f aca="false">FALSE()</f>
        <v>0</v>
      </c>
      <c r="AV1035" s="0" t="n">
        <f aca="false">FALSE()</f>
        <v>0</v>
      </c>
      <c r="AW1035" s="0" t="n">
        <f aca="false">TRUE()</f>
        <v>1</v>
      </c>
      <c r="AX1035" s="380" t="n">
        <v>45121.6159722222</v>
      </c>
      <c r="AY1035" s="380" t="n">
        <v>45121.4166666667</v>
      </c>
      <c r="AZ1035" s="0" t="n">
        <v>1</v>
      </c>
      <c r="BA1035" s="0" t="s">
        <v>25094</v>
      </c>
      <c r="BB1035" s="0" t="n">
        <v>0</v>
      </c>
      <c r="BC1035" s="380" t="n">
        <v>25569.125</v>
      </c>
      <c r="BD1035" s="0" t="s">
        <v>2170</v>
      </c>
      <c r="BE1035" s="0" t="s">
        <v>2170</v>
      </c>
      <c r="BF1035" s="0" t="s">
        <v>2118</v>
      </c>
    </row>
    <row r="1036" customFormat="false" ht="15" hidden="false" customHeight="false" outlineLevel="0" collapsed="false">
      <c r="A1036" s="0" t="s">
        <v>25095</v>
      </c>
      <c r="B1036" s="0" t="s">
        <v>25096</v>
      </c>
      <c r="C1036" s="0" t="s">
        <v>25095</v>
      </c>
      <c r="D1036" s="0" t="s">
        <v>2133</v>
      </c>
      <c r="E1036" s="0" t="s">
        <v>25095</v>
      </c>
      <c r="F1036" s="0" t="n">
        <v>1</v>
      </c>
      <c r="G1036" s="0" t="s">
        <v>434</v>
      </c>
      <c r="H1036" s="0" t="s">
        <v>2170</v>
      </c>
      <c r="I1036" s="0" t="s">
        <v>2170</v>
      </c>
      <c r="J1036" s="0" t="s">
        <v>2170</v>
      </c>
      <c r="K1036" s="0" t="s">
        <v>2170</v>
      </c>
      <c r="L1036" s="0" t="s">
        <v>2170</v>
      </c>
      <c r="M1036" s="0" t="s">
        <v>2170</v>
      </c>
      <c r="N1036" s="0" t="n">
        <f aca="false">FALSE()</f>
        <v>0</v>
      </c>
      <c r="O1036" s="0" t="s">
        <v>25097</v>
      </c>
      <c r="P1036" s="0" t="s">
        <v>17780</v>
      </c>
      <c r="Q1036" s="0" t="n">
        <v>4</v>
      </c>
      <c r="R1036" s="380" t="n">
        <v>46010.125</v>
      </c>
      <c r="S1036" s="223" t="n">
        <v>1000</v>
      </c>
      <c r="T1036" s="0" t="s">
        <v>2132</v>
      </c>
      <c r="U1036" s="380" t="n">
        <v>44187.125</v>
      </c>
      <c r="V1036" s="380" t="n">
        <v>44190.125</v>
      </c>
      <c r="W1036" s="0" t="s">
        <v>2132</v>
      </c>
      <c r="X1036" s="0" t="s">
        <v>19887</v>
      </c>
      <c r="Y1036" s="0" t="s">
        <v>601</v>
      </c>
      <c r="Z1036" s="0" t="s">
        <v>2602</v>
      </c>
      <c r="AA1036" s="0" t="s">
        <v>2365</v>
      </c>
      <c r="AB1036" s="0" t="s">
        <v>17781</v>
      </c>
      <c r="AC1036" s="0" t="n">
        <v>6000000</v>
      </c>
      <c r="AD1036" s="0" t="n">
        <v>6000000</v>
      </c>
      <c r="AE1036" s="0" t="n">
        <v>5</v>
      </c>
      <c r="AF1036" s="0" t="n">
        <f aca="false">FALSE()</f>
        <v>0</v>
      </c>
      <c r="AG1036" s="0" t="n">
        <f aca="false">TRUE()</f>
        <v>1</v>
      </c>
      <c r="AH1036" s="0" t="n">
        <f aca="false">TRUE()</f>
        <v>1</v>
      </c>
      <c r="AI1036" s="0" t="n">
        <f aca="false">FALSE()</f>
        <v>0</v>
      </c>
      <c r="AJ1036" s="0" t="n">
        <f aca="false">FALSE()</f>
        <v>0</v>
      </c>
      <c r="AK1036" s="0" t="n">
        <f aca="false">FALSE()</f>
        <v>0</v>
      </c>
      <c r="AL1036" s="0" t="s">
        <v>2129</v>
      </c>
      <c r="AM1036" s="0" t="n">
        <f aca="false">TRUE()</f>
        <v>1</v>
      </c>
      <c r="AN1036" s="0" t="s">
        <v>25098</v>
      </c>
      <c r="AO1036" s="0" t="n">
        <v>1</v>
      </c>
      <c r="AP1036" s="0" t="s">
        <v>25099</v>
      </c>
      <c r="AQ1036" s="0" t="s">
        <v>25100</v>
      </c>
      <c r="AR1036" s="0" t="n">
        <f aca="false">TRUE()</f>
        <v>1</v>
      </c>
      <c r="AS1036" s="0" t="n">
        <f aca="false">FALSE()</f>
        <v>0</v>
      </c>
      <c r="AT1036" s="0" t="n">
        <f aca="false">FALSE()</f>
        <v>0</v>
      </c>
      <c r="AU1036" s="0" t="n">
        <f aca="false">FALSE()</f>
        <v>0</v>
      </c>
      <c r="AV1036" s="0" t="n">
        <f aca="false">FALSE()</f>
        <v>0</v>
      </c>
      <c r="AW1036" s="0" t="n">
        <f aca="false">TRUE()</f>
        <v>1</v>
      </c>
      <c r="AX1036" s="380" t="n">
        <v>44190.6513888889</v>
      </c>
      <c r="AY1036" s="380" t="n">
        <v>44190.4166666667</v>
      </c>
      <c r="AZ1036" s="0" t="n">
        <v>2</v>
      </c>
      <c r="BA1036" s="0" t="s">
        <v>4884</v>
      </c>
      <c r="BB1036" s="0" t="n">
        <v>0</v>
      </c>
      <c r="BC1036" s="380" t="n">
        <v>25569.125</v>
      </c>
      <c r="BD1036" s="0" t="s">
        <v>2170</v>
      </c>
      <c r="BE1036" s="0" t="s">
        <v>2170</v>
      </c>
      <c r="BF1036" s="0" t="s">
        <v>2118</v>
      </c>
    </row>
    <row r="1037" customFormat="false" ht="15" hidden="false" customHeight="false" outlineLevel="0" collapsed="false">
      <c r="A1037" s="0" t="s">
        <v>25101</v>
      </c>
      <c r="B1037" s="0" t="s">
        <v>25102</v>
      </c>
      <c r="C1037" s="0" t="s">
        <v>25101</v>
      </c>
      <c r="D1037" s="0" t="s">
        <v>2133</v>
      </c>
      <c r="E1037" s="0" t="s">
        <v>25101</v>
      </c>
      <c r="F1037" s="0" t="n">
        <v>1</v>
      </c>
      <c r="G1037" s="0" t="s">
        <v>434</v>
      </c>
      <c r="H1037" s="0" t="s">
        <v>2170</v>
      </c>
      <c r="I1037" s="0" t="s">
        <v>2170</v>
      </c>
      <c r="J1037" s="0" t="s">
        <v>2170</v>
      </c>
      <c r="K1037" s="0" t="s">
        <v>2170</v>
      </c>
      <c r="L1037" s="0" t="s">
        <v>2170</v>
      </c>
      <c r="M1037" s="0" t="s">
        <v>2170</v>
      </c>
      <c r="N1037" s="0" t="n">
        <f aca="false">FALSE()</f>
        <v>0</v>
      </c>
      <c r="O1037" s="0" t="s">
        <v>25103</v>
      </c>
      <c r="P1037" s="0" t="s">
        <v>17780</v>
      </c>
      <c r="Q1037" s="0" t="n">
        <v>4</v>
      </c>
      <c r="R1037" s="380" t="n">
        <v>47781.125</v>
      </c>
      <c r="S1037" s="223" t="n">
        <v>1000</v>
      </c>
      <c r="T1037" s="0" t="s">
        <v>2132</v>
      </c>
      <c r="U1037" s="380" t="n">
        <v>44137.125</v>
      </c>
      <c r="V1037" s="380" t="n">
        <v>44141.125</v>
      </c>
      <c r="W1037" s="0" t="s">
        <v>2132</v>
      </c>
      <c r="X1037" s="0" t="s">
        <v>25104</v>
      </c>
      <c r="Y1037" s="0" t="s">
        <v>601</v>
      </c>
      <c r="Z1037" s="0" t="s">
        <v>2602</v>
      </c>
      <c r="AA1037" s="0" t="s">
        <v>2365</v>
      </c>
      <c r="AB1037" s="0" t="s">
        <v>17781</v>
      </c>
      <c r="AC1037" s="0" t="n">
        <v>5000000</v>
      </c>
      <c r="AD1037" s="0" t="n">
        <v>5000000</v>
      </c>
      <c r="AE1037" s="0" t="n">
        <v>5</v>
      </c>
      <c r="AF1037" s="0" t="n">
        <f aca="false">FALSE()</f>
        <v>0</v>
      </c>
      <c r="AG1037" s="0" t="n">
        <f aca="false">TRUE()</f>
        <v>1</v>
      </c>
      <c r="AH1037" s="0" t="n">
        <f aca="false">TRUE()</f>
        <v>1</v>
      </c>
      <c r="AI1037" s="0" t="n">
        <f aca="false">FALSE()</f>
        <v>0</v>
      </c>
      <c r="AJ1037" s="0" t="n">
        <f aca="false">FALSE()</f>
        <v>0</v>
      </c>
      <c r="AK1037" s="0" t="n">
        <f aca="false">FALSE()</f>
        <v>0</v>
      </c>
      <c r="AL1037" s="0" t="s">
        <v>2129</v>
      </c>
      <c r="AM1037" s="0" t="n">
        <f aca="false">TRUE()</f>
        <v>1</v>
      </c>
      <c r="AN1037" s="0" t="s">
        <v>25105</v>
      </c>
      <c r="AO1037" s="0" t="n">
        <v>1</v>
      </c>
      <c r="AP1037" s="0" t="s">
        <v>25106</v>
      </c>
      <c r="AQ1037" s="0" t="s">
        <v>25107</v>
      </c>
      <c r="AR1037" s="0" t="n">
        <f aca="false">TRUE()</f>
        <v>1</v>
      </c>
      <c r="AS1037" s="0" t="n">
        <f aca="false">FALSE()</f>
        <v>0</v>
      </c>
      <c r="AT1037" s="0" t="n">
        <f aca="false">FALSE()</f>
        <v>0</v>
      </c>
      <c r="AU1037" s="0" t="n">
        <f aca="false">FALSE()</f>
        <v>0</v>
      </c>
      <c r="AV1037" s="0" t="n">
        <f aca="false">FALSE()</f>
        <v>0</v>
      </c>
      <c r="AW1037" s="0" t="n">
        <f aca="false">TRUE()</f>
        <v>1</v>
      </c>
      <c r="AX1037" s="380" t="n">
        <v>44141.5638888889</v>
      </c>
      <c r="AY1037" s="380" t="n">
        <v>44141.4166666667</v>
      </c>
      <c r="AZ1037" s="0" t="n">
        <v>1</v>
      </c>
      <c r="BA1037" s="0" t="s">
        <v>11250</v>
      </c>
      <c r="BB1037" s="0" t="n">
        <v>0</v>
      </c>
      <c r="BC1037" s="380" t="n">
        <v>25569.125</v>
      </c>
      <c r="BD1037" s="0" t="s">
        <v>2170</v>
      </c>
      <c r="BE1037" s="0" t="s">
        <v>2170</v>
      </c>
      <c r="BF1037" s="0" t="s">
        <v>604</v>
      </c>
    </row>
    <row r="1038" customFormat="false" ht="15" hidden="false" customHeight="false" outlineLevel="0" collapsed="false">
      <c r="A1038" s="0" t="s">
        <v>25108</v>
      </c>
      <c r="B1038" s="0" t="s">
        <v>25109</v>
      </c>
      <c r="C1038" s="0" t="s">
        <v>25108</v>
      </c>
      <c r="D1038" s="0" t="s">
        <v>2133</v>
      </c>
      <c r="E1038" s="0" t="s">
        <v>25108</v>
      </c>
      <c r="F1038" s="0" t="n">
        <v>1</v>
      </c>
      <c r="G1038" s="0" t="s">
        <v>434</v>
      </c>
      <c r="H1038" s="0" t="s">
        <v>2170</v>
      </c>
      <c r="I1038" s="0" t="s">
        <v>2170</v>
      </c>
      <c r="J1038" s="0" t="s">
        <v>2170</v>
      </c>
      <c r="K1038" s="0" t="s">
        <v>2170</v>
      </c>
      <c r="L1038" s="0" t="s">
        <v>2170</v>
      </c>
      <c r="M1038" s="0" t="s">
        <v>2170</v>
      </c>
      <c r="N1038" s="0" t="n">
        <f aca="false">FALSE()</f>
        <v>0</v>
      </c>
      <c r="O1038" s="0" t="s">
        <v>25110</v>
      </c>
      <c r="P1038" s="0" t="s">
        <v>17780</v>
      </c>
      <c r="Q1038" s="0" t="n">
        <v>12</v>
      </c>
      <c r="R1038" s="380" t="n">
        <v>46360.125</v>
      </c>
      <c r="S1038" s="223" t="n">
        <v>1000</v>
      </c>
      <c r="T1038" s="0" t="s">
        <v>2132</v>
      </c>
      <c r="U1038" s="380" t="n">
        <v>45245.125</v>
      </c>
      <c r="V1038" s="380" t="n">
        <v>45280.125</v>
      </c>
      <c r="W1038" s="0" t="s">
        <v>2132</v>
      </c>
      <c r="X1038" s="0" t="s">
        <v>24694</v>
      </c>
      <c r="Y1038" s="0" t="s">
        <v>601</v>
      </c>
      <c r="Z1038" s="0" t="s">
        <v>2602</v>
      </c>
      <c r="AA1038" s="0" t="s">
        <v>610</v>
      </c>
      <c r="AB1038" s="0" t="s">
        <v>17781</v>
      </c>
      <c r="AC1038" s="0" t="n">
        <v>250000</v>
      </c>
      <c r="AD1038" s="0" t="n">
        <v>250000</v>
      </c>
      <c r="AE1038" s="0" t="n">
        <v>5</v>
      </c>
      <c r="AF1038" s="0" t="n">
        <f aca="false">FALSE()</f>
        <v>0</v>
      </c>
      <c r="AG1038" s="0" t="n">
        <f aca="false">TRUE()</f>
        <v>1</v>
      </c>
      <c r="AH1038" s="0" t="n">
        <f aca="false">TRUE()</f>
        <v>1</v>
      </c>
      <c r="AI1038" s="0" t="n">
        <f aca="false">FALSE()</f>
        <v>0</v>
      </c>
      <c r="AJ1038" s="0" t="n">
        <f aca="false">FALSE()</f>
        <v>0</v>
      </c>
      <c r="AK1038" s="0" t="n">
        <f aca="false">FALSE()</f>
        <v>0</v>
      </c>
      <c r="AL1038" s="0" t="s">
        <v>2129</v>
      </c>
      <c r="AM1038" s="0" t="n">
        <f aca="false">TRUE()</f>
        <v>1</v>
      </c>
      <c r="AN1038" s="0" t="s">
        <v>25111</v>
      </c>
      <c r="AO1038" s="0" t="n">
        <v>1</v>
      </c>
      <c r="AP1038" s="0" t="s">
        <v>25112</v>
      </c>
      <c r="AQ1038" s="0" t="s">
        <v>25113</v>
      </c>
      <c r="AR1038" s="0" t="n">
        <f aca="false">TRUE()</f>
        <v>1</v>
      </c>
      <c r="AS1038" s="0" t="n">
        <f aca="false">TRUE()</f>
        <v>1</v>
      </c>
      <c r="AT1038" s="0" t="n">
        <f aca="false">FALSE()</f>
        <v>0</v>
      </c>
      <c r="AU1038" s="0" t="n">
        <f aca="false">FALSE()</f>
        <v>0</v>
      </c>
      <c r="AV1038" s="0" t="n">
        <f aca="false">FALSE()</f>
        <v>0</v>
      </c>
      <c r="AW1038" s="0" t="n">
        <f aca="false">TRUE()</f>
        <v>1</v>
      </c>
      <c r="AX1038" s="380" t="n">
        <v>45280.6888888889</v>
      </c>
      <c r="AY1038" s="380" t="n">
        <v>45280.4166666667</v>
      </c>
      <c r="AZ1038" s="0" t="n">
        <v>2</v>
      </c>
      <c r="BA1038" s="0" t="s">
        <v>22580</v>
      </c>
      <c r="BB1038" s="0" t="n">
        <v>0</v>
      </c>
      <c r="BC1038" s="380" t="n">
        <v>25569.125</v>
      </c>
      <c r="BD1038" s="0" t="s">
        <v>2170</v>
      </c>
      <c r="BE1038" s="0" t="s">
        <v>2170</v>
      </c>
      <c r="BF1038" s="0" t="s">
        <v>2118</v>
      </c>
    </row>
    <row r="1039" customFormat="false" ht="15" hidden="false" customHeight="false" outlineLevel="0" collapsed="false">
      <c r="A1039" s="0" t="s">
        <v>25114</v>
      </c>
      <c r="B1039" s="0" t="s">
        <v>25115</v>
      </c>
      <c r="C1039" s="0" t="s">
        <v>25114</v>
      </c>
      <c r="D1039" s="0" t="s">
        <v>2133</v>
      </c>
      <c r="E1039" s="0" t="s">
        <v>25114</v>
      </c>
      <c r="F1039" s="0" t="n">
        <v>1</v>
      </c>
      <c r="G1039" s="0" t="s">
        <v>434</v>
      </c>
      <c r="H1039" s="0" t="s">
        <v>2170</v>
      </c>
      <c r="I1039" s="0" t="s">
        <v>2170</v>
      </c>
      <c r="J1039" s="0" t="s">
        <v>2170</v>
      </c>
      <c r="K1039" s="0" t="s">
        <v>2170</v>
      </c>
      <c r="L1039" s="0" t="s">
        <v>2170</v>
      </c>
      <c r="M1039" s="0" t="s">
        <v>2170</v>
      </c>
      <c r="N1039" s="0" t="n">
        <f aca="false">FALSE()</f>
        <v>0</v>
      </c>
      <c r="O1039" s="0" t="s">
        <v>25116</v>
      </c>
      <c r="P1039" s="0" t="s">
        <v>17780</v>
      </c>
      <c r="Q1039" s="0" t="n">
        <v>4</v>
      </c>
      <c r="R1039" s="380" t="n">
        <v>47148.125</v>
      </c>
      <c r="S1039" s="223" t="n">
        <v>1000</v>
      </c>
      <c r="T1039" s="0" t="s">
        <v>2132</v>
      </c>
      <c r="U1039" s="380" t="n">
        <v>45280.125</v>
      </c>
      <c r="V1039" s="380" t="n">
        <v>45328.125</v>
      </c>
      <c r="W1039" s="0" t="s">
        <v>2132</v>
      </c>
      <c r="X1039" s="0" t="s">
        <v>25117</v>
      </c>
      <c r="Y1039" s="0" t="s">
        <v>601</v>
      </c>
      <c r="Z1039" s="0" t="s">
        <v>2602</v>
      </c>
      <c r="AA1039" s="0" t="s">
        <v>2365</v>
      </c>
      <c r="AB1039" s="0" t="s">
        <v>17781</v>
      </c>
      <c r="AC1039" s="0" t="n">
        <v>400000</v>
      </c>
      <c r="AD1039" s="0" t="n">
        <v>400000</v>
      </c>
      <c r="AE1039" s="0" t="n">
        <v>5</v>
      </c>
      <c r="AF1039" s="0" t="n">
        <f aca="false">FALSE()</f>
        <v>0</v>
      </c>
      <c r="AG1039" s="0" t="n">
        <f aca="false">TRUE()</f>
        <v>1</v>
      </c>
      <c r="AH1039" s="0" t="n">
        <f aca="false">TRUE()</f>
        <v>1</v>
      </c>
      <c r="AI1039" s="0" t="n">
        <f aca="false">TRUE()</f>
        <v>1</v>
      </c>
      <c r="AJ1039" s="0" t="n">
        <f aca="false">FALSE()</f>
        <v>0</v>
      </c>
      <c r="AK1039" s="0" t="n">
        <f aca="false">FALSE()</f>
        <v>0</v>
      </c>
      <c r="AL1039" s="0" t="s">
        <v>2129</v>
      </c>
      <c r="AM1039" s="0" t="n">
        <f aca="false">TRUE()</f>
        <v>1</v>
      </c>
      <c r="AN1039" s="0" t="s">
        <v>25118</v>
      </c>
      <c r="AO1039" s="0" t="n">
        <v>1</v>
      </c>
      <c r="AP1039" s="0" t="s">
        <v>25119</v>
      </c>
      <c r="AQ1039" s="0" t="s">
        <v>25120</v>
      </c>
      <c r="AR1039" s="0" t="n">
        <f aca="false">TRUE()</f>
        <v>1</v>
      </c>
      <c r="AS1039" s="0" t="n">
        <f aca="false">TRUE()</f>
        <v>1</v>
      </c>
      <c r="AT1039" s="0" t="n">
        <f aca="false">FALSE()</f>
        <v>0</v>
      </c>
      <c r="AU1039" s="0" t="n">
        <f aca="false">FALSE()</f>
        <v>0</v>
      </c>
      <c r="AV1039" s="0" t="n">
        <f aca="false">FALSE()</f>
        <v>0</v>
      </c>
      <c r="AW1039" s="0" t="n">
        <f aca="false">TRUE()</f>
        <v>1</v>
      </c>
      <c r="AX1039" s="380" t="n">
        <v>45328.6875</v>
      </c>
      <c r="AY1039" s="380" t="n">
        <v>45328.125</v>
      </c>
      <c r="AZ1039" s="0" t="n">
        <v>2</v>
      </c>
      <c r="BA1039" s="0" t="s">
        <v>25121</v>
      </c>
      <c r="BB1039" s="0" t="n">
        <v>0</v>
      </c>
      <c r="BC1039" s="380" t="n">
        <v>45965.125</v>
      </c>
      <c r="BD1039" s="0" t="s">
        <v>2170</v>
      </c>
      <c r="BE1039" s="0" t="s">
        <v>2170</v>
      </c>
      <c r="BF1039" s="0" t="s">
        <v>2118</v>
      </c>
    </row>
    <row r="1040" customFormat="false" ht="15" hidden="false" customHeight="false" outlineLevel="0" collapsed="false">
      <c r="A1040" s="0" t="s">
        <v>25122</v>
      </c>
      <c r="B1040" s="0" t="s">
        <v>25123</v>
      </c>
      <c r="C1040" s="0" t="s">
        <v>25122</v>
      </c>
      <c r="D1040" s="0" t="s">
        <v>2133</v>
      </c>
      <c r="E1040" s="0" t="s">
        <v>25122</v>
      </c>
      <c r="F1040" s="0" t="n">
        <v>1</v>
      </c>
      <c r="G1040" s="0" t="s">
        <v>434</v>
      </c>
      <c r="H1040" s="0" t="s">
        <v>2170</v>
      </c>
      <c r="I1040" s="0" t="s">
        <v>2170</v>
      </c>
      <c r="J1040" s="0" t="s">
        <v>2170</v>
      </c>
      <c r="K1040" s="0" t="s">
        <v>2170</v>
      </c>
      <c r="L1040" s="0" t="s">
        <v>2170</v>
      </c>
      <c r="M1040" s="0" t="s">
        <v>2170</v>
      </c>
      <c r="N1040" s="0" t="n">
        <f aca="false">FALSE()</f>
        <v>0</v>
      </c>
      <c r="O1040" s="0" t="s">
        <v>25124</v>
      </c>
      <c r="P1040" s="0" t="s">
        <v>17780</v>
      </c>
      <c r="Q1040" s="0" t="n">
        <v>12</v>
      </c>
      <c r="R1040" s="380" t="n">
        <v>46675.125</v>
      </c>
      <c r="S1040" s="223" t="n">
        <v>1000</v>
      </c>
      <c r="T1040" s="0" t="s">
        <v>2132</v>
      </c>
      <c r="U1040" s="380" t="n">
        <v>45580.125</v>
      </c>
      <c r="V1040" s="380" t="n">
        <v>45583.125</v>
      </c>
      <c r="W1040" s="0" t="s">
        <v>2132</v>
      </c>
      <c r="X1040" s="0" t="s">
        <v>19166</v>
      </c>
      <c r="Y1040" s="0" t="s">
        <v>601</v>
      </c>
      <c r="Z1040" s="0" t="s">
        <v>2602</v>
      </c>
      <c r="AA1040" s="0" t="s">
        <v>610</v>
      </c>
      <c r="AB1040" s="0" t="s">
        <v>17781</v>
      </c>
      <c r="AC1040" s="0" t="n">
        <v>17000000</v>
      </c>
      <c r="AD1040" s="0" t="n">
        <v>20000000</v>
      </c>
      <c r="AE1040" s="0" t="n">
        <v>5</v>
      </c>
      <c r="AF1040" s="0" t="n">
        <f aca="false">FALSE()</f>
        <v>0</v>
      </c>
      <c r="AG1040" s="0" t="n">
        <f aca="false">TRUE()</f>
        <v>1</v>
      </c>
      <c r="AH1040" s="0" t="n">
        <f aca="false">TRUE()</f>
        <v>1</v>
      </c>
      <c r="AI1040" s="0" t="n">
        <f aca="false">TRUE()</f>
        <v>1</v>
      </c>
      <c r="AJ1040" s="0" t="n">
        <f aca="false">FALSE()</f>
        <v>0</v>
      </c>
      <c r="AK1040" s="0" t="n">
        <f aca="false">FALSE()</f>
        <v>0</v>
      </c>
      <c r="AL1040" s="0" t="s">
        <v>2129</v>
      </c>
      <c r="AM1040" s="0" t="n">
        <f aca="false">TRUE()</f>
        <v>1</v>
      </c>
      <c r="AN1040" s="0" t="s">
        <v>25125</v>
      </c>
      <c r="AO1040" s="0" t="n">
        <v>1</v>
      </c>
      <c r="AP1040" s="0" t="s">
        <v>25126</v>
      </c>
      <c r="AQ1040" s="0" t="s">
        <v>25127</v>
      </c>
      <c r="AR1040" s="0" t="n">
        <f aca="false">TRUE()</f>
        <v>1</v>
      </c>
      <c r="AS1040" s="0" t="n">
        <f aca="false">FALSE()</f>
        <v>0</v>
      </c>
      <c r="AT1040" s="0" t="n">
        <f aca="false">FALSE()</f>
        <v>0</v>
      </c>
      <c r="AU1040" s="0" t="n">
        <f aca="false">FALSE()</f>
        <v>0</v>
      </c>
      <c r="AV1040" s="0" t="n">
        <f aca="false">FALSE()</f>
        <v>0</v>
      </c>
      <c r="AW1040" s="0" t="n">
        <f aca="false">TRUE()</f>
        <v>1</v>
      </c>
      <c r="AX1040" s="380" t="n">
        <v>45583.6875</v>
      </c>
      <c r="AY1040" s="380" t="n">
        <v>45583.125</v>
      </c>
      <c r="AZ1040" s="0" t="n">
        <v>1</v>
      </c>
      <c r="BA1040" s="0" t="s">
        <v>20851</v>
      </c>
      <c r="BB1040" s="0" t="n">
        <v>0</v>
      </c>
      <c r="BC1040" s="380" t="n">
        <v>25569.125</v>
      </c>
      <c r="BD1040" s="0" t="s">
        <v>2170</v>
      </c>
      <c r="BE1040" s="0" t="s">
        <v>2170</v>
      </c>
      <c r="BF1040" s="0" t="s">
        <v>17868</v>
      </c>
    </row>
    <row r="1041" customFormat="false" ht="15" hidden="false" customHeight="false" outlineLevel="0" collapsed="false">
      <c r="A1041" s="0" t="s">
        <v>25128</v>
      </c>
      <c r="B1041" s="0" t="s">
        <v>25129</v>
      </c>
      <c r="C1041" s="0" t="s">
        <v>25128</v>
      </c>
      <c r="D1041" s="0" t="s">
        <v>2133</v>
      </c>
      <c r="E1041" s="0" t="s">
        <v>25128</v>
      </c>
      <c r="F1041" s="0" t="n">
        <v>1</v>
      </c>
      <c r="G1041" s="0" t="s">
        <v>434</v>
      </c>
      <c r="H1041" s="0" t="s">
        <v>2170</v>
      </c>
      <c r="I1041" s="0" t="s">
        <v>2170</v>
      </c>
      <c r="J1041" s="0" t="s">
        <v>2170</v>
      </c>
      <c r="K1041" s="0" t="s">
        <v>2170</v>
      </c>
      <c r="L1041" s="0" t="s">
        <v>2170</v>
      </c>
      <c r="M1041" s="0" t="s">
        <v>2170</v>
      </c>
      <c r="N1041" s="0" t="n">
        <f aca="false">FALSE()</f>
        <v>0</v>
      </c>
      <c r="O1041" s="0" t="s">
        <v>25130</v>
      </c>
      <c r="P1041" s="0" t="s">
        <v>17780</v>
      </c>
      <c r="Q1041" s="0" t="n">
        <v>12</v>
      </c>
      <c r="R1041" s="380" t="n">
        <v>47628.125</v>
      </c>
      <c r="S1041" s="223" t="n">
        <v>1000</v>
      </c>
      <c r="T1041" s="0" t="s">
        <v>2132</v>
      </c>
      <c r="U1041" s="380" t="n">
        <v>45813.125</v>
      </c>
      <c r="V1041" s="380" t="n">
        <v>45828.125</v>
      </c>
      <c r="W1041" s="0" t="s">
        <v>2132</v>
      </c>
      <c r="X1041" s="0" t="s">
        <v>25131</v>
      </c>
      <c r="AA1041" s="0" t="s">
        <v>2114</v>
      </c>
      <c r="AB1041" s="0" t="s">
        <v>17781</v>
      </c>
      <c r="AC1041" s="0" t="n">
        <v>3000000</v>
      </c>
      <c r="AD1041" s="0" t="n">
        <v>3000000</v>
      </c>
      <c r="AE1041" s="0" t="n">
        <v>5</v>
      </c>
      <c r="AF1041" s="0" t="n">
        <f aca="false">FALSE()</f>
        <v>0</v>
      </c>
      <c r="AG1041" s="0" t="n">
        <f aca="false">TRUE()</f>
        <v>1</v>
      </c>
      <c r="AH1041" s="0" t="n">
        <f aca="false">TRUE()</f>
        <v>1</v>
      </c>
      <c r="AI1041" s="0" t="n">
        <f aca="false">FALSE()</f>
        <v>0</v>
      </c>
      <c r="AJ1041" s="0" t="n">
        <f aca="false">FALSE()</f>
        <v>0</v>
      </c>
      <c r="AK1041" s="0" t="n">
        <f aca="false">FALSE()</f>
        <v>0</v>
      </c>
      <c r="AL1041" s="0" t="s">
        <v>3129</v>
      </c>
      <c r="AM1041" s="0" t="n">
        <f aca="false">TRUE()</f>
        <v>1</v>
      </c>
      <c r="AN1041" s="0" t="s">
        <v>25132</v>
      </c>
      <c r="AO1041" s="0" t="n">
        <v>1</v>
      </c>
      <c r="AP1041" s="0" t="s">
        <v>25133</v>
      </c>
      <c r="AQ1041" s="0" t="s">
        <v>25134</v>
      </c>
      <c r="AR1041" s="0" t="n">
        <f aca="false">TRUE()</f>
        <v>1</v>
      </c>
      <c r="AS1041" s="0" t="n">
        <f aca="false">FALSE()</f>
        <v>0</v>
      </c>
      <c r="AT1041" s="0" t="n">
        <f aca="false">FALSE()</f>
        <v>0</v>
      </c>
      <c r="AU1041" s="0" t="n">
        <f aca="false">FALSE()</f>
        <v>0</v>
      </c>
      <c r="AV1041" s="0" t="n">
        <f aca="false">FALSE()</f>
        <v>0</v>
      </c>
      <c r="AW1041" s="0" t="n">
        <f aca="false">TRUE()</f>
        <v>1</v>
      </c>
      <c r="AX1041" s="380" t="n">
        <v>45828.6333333333</v>
      </c>
      <c r="AY1041" s="380" t="n">
        <v>45828.125</v>
      </c>
      <c r="AZ1041" s="0" t="n">
        <v>1</v>
      </c>
      <c r="BA1041" s="0" t="s">
        <v>9116</v>
      </c>
      <c r="BB1041" s="0" t="n">
        <v>1</v>
      </c>
      <c r="BC1041" s="380" t="n">
        <v>25569.125</v>
      </c>
      <c r="BD1041" s="0" t="s">
        <v>2170</v>
      </c>
      <c r="BE1041" s="0" t="s">
        <v>2170</v>
      </c>
      <c r="BF1041" s="0" t="s">
        <v>2118</v>
      </c>
    </row>
    <row r="1042" customFormat="false" ht="15" hidden="false" customHeight="false" outlineLevel="0" collapsed="false">
      <c r="A1042" s="0" t="s">
        <v>25135</v>
      </c>
      <c r="B1042" s="0" t="s">
        <v>25136</v>
      </c>
      <c r="C1042" s="0" t="s">
        <v>25135</v>
      </c>
      <c r="D1042" s="0" t="s">
        <v>18040</v>
      </c>
      <c r="E1042" s="0" t="s">
        <v>25135</v>
      </c>
      <c r="F1042" s="0" t="n">
        <v>1</v>
      </c>
      <c r="G1042" s="0" t="s">
        <v>2298</v>
      </c>
      <c r="H1042" s="0" t="s">
        <v>2170</v>
      </c>
      <c r="I1042" s="0" t="s">
        <v>2170</v>
      </c>
      <c r="J1042" s="0" t="s">
        <v>2170</v>
      </c>
      <c r="K1042" s="0" t="s">
        <v>2170</v>
      </c>
      <c r="L1042" s="0" t="s">
        <v>2170</v>
      </c>
      <c r="M1042" s="0" t="s">
        <v>2170</v>
      </c>
      <c r="N1042" s="0" t="n">
        <f aca="false">FALSE()</f>
        <v>0</v>
      </c>
      <c r="O1042" s="0" t="s">
        <v>25137</v>
      </c>
      <c r="P1042" s="0" t="s">
        <v>2300</v>
      </c>
      <c r="Q1042" s="0" t="n">
        <v>2</v>
      </c>
      <c r="R1042" s="380" t="n">
        <v>46430.125</v>
      </c>
      <c r="S1042" s="223" t="n">
        <v>1000</v>
      </c>
      <c r="T1042" s="0" t="s">
        <v>2132</v>
      </c>
      <c r="U1042" s="380" t="n">
        <v>25569.125</v>
      </c>
      <c r="V1042" s="380" t="n">
        <v>43873.125</v>
      </c>
      <c r="W1042" s="0" t="s">
        <v>2170</v>
      </c>
      <c r="X1042" s="0" t="s">
        <v>25138</v>
      </c>
      <c r="Y1042" s="0" t="s">
        <v>601</v>
      </c>
      <c r="Z1042" s="0" t="s">
        <v>2602</v>
      </c>
      <c r="AA1042" s="0" t="s">
        <v>2114</v>
      </c>
      <c r="AB1042" s="0" t="s">
        <v>17848</v>
      </c>
      <c r="AC1042" s="0" t="n">
        <v>500000</v>
      </c>
      <c r="AD1042" s="0" t="n">
        <v>500000</v>
      </c>
      <c r="AE1042" s="0" t="n">
        <v>1</v>
      </c>
      <c r="AF1042" s="0" t="n">
        <f aca="false">FALSE()</f>
        <v>0</v>
      </c>
      <c r="AG1042" s="0" t="n">
        <f aca="false">FALSE()</f>
        <v>0</v>
      </c>
      <c r="AH1042" s="0" t="n">
        <f aca="false">FALSE()</f>
        <v>0</v>
      </c>
      <c r="AI1042" s="0" t="n">
        <f aca="false">FALSE()</f>
        <v>0</v>
      </c>
      <c r="AJ1042" s="0" t="n">
        <f aca="false">FALSE()</f>
        <v>0</v>
      </c>
      <c r="AK1042" s="0" t="n">
        <f aca="false">FALSE()</f>
        <v>0</v>
      </c>
      <c r="AL1042" s="0" t="s">
        <v>3129</v>
      </c>
      <c r="AM1042" s="0" t="n">
        <f aca="false">TRUE()</f>
        <v>1</v>
      </c>
      <c r="AN1042" s="0" t="s">
        <v>25139</v>
      </c>
      <c r="AO1042" s="0" t="n">
        <v>1</v>
      </c>
      <c r="AP1042" s="0" t="s">
        <v>25140</v>
      </c>
      <c r="AQ1042" s="0" t="s">
        <v>25141</v>
      </c>
      <c r="AR1042" s="0" t="n">
        <f aca="false">FALSE()</f>
        <v>0</v>
      </c>
      <c r="AS1042" s="0" t="n">
        <f aca="false">TRUE()</f>
        <v>1</v>
      </c>
      <c r="AT1042" s="0" t="n">
        <f aca="false">FALSE()</f>
        <v>0</v>
      </c>
      <c r="AU1042" s="0" t="n">
        <f aca="false">FALSE()</f>
        <v>0</v>
      </c>
      <c r="AV1042" s="0" t="n">
        <f aca="false">FALSE()</f>
        <v>0</v>
      </c>
      <c r="AW1042" s="0" t="n">
        <f aca="false">TRUE()</f>
        <v>1</v>
      </c>
      <c r="AX1042" s="380" t="n">
        <v>44489.4951388889</v>
      </c>
      <c r="AY1042" s="380" t="n">
        <v>44489.4166666667</v>
      </c>
      <c r="AZ1042" s="0" t="n">
        <v>2</v>
      </c>
      <c r="BA1042" s="0" t="s">
        <v>13565</v>
      </c>
      <c r="BB1042" s="0" t="n">
        <v>0</v>
      </c>
      <c r="BC1042" s="380" t="n">
        <v>46338.125</v>
      </c>
      <c r="BD1042" s="0" t="s">
        <v>2170</v>
      </c>
      <c r="BE1042" s="0" t="s">
        <v>2170</v>
      </c>
      <c r="BF1042" s="0" t="s">
        <v>2118</v>
      </c>
    </row>
    <row r="1043" customFormat="false" ht="15" hidden="false" customHeight="false" outlineLevel="0" collapsed="false">
      <c r="A1043" s="0" t="s">
        <v>25142</v>
      </c>
      <c r="B1043" s="0" t="s">
        <v>25143</v>
      </c>
      <c r="C1043" s="0" t="s">
        <v>25142</v>
      </c>
      <c r="D1043" s="0" t="s">
        <v>2133</v>
      </c>
      <c r="E1043" s="0" t="s">
        <v>25142</v>
      </c>
      <c r="F1043" s="0" t="n">
        <v>1</v>
      </c>
      <c r="G1043" s="0" t="s">
        <v>434</v>
      </c>
      <c r="H1043" s="0" t="s">
        <v>2170</v>
      </c>
      <c r="I1043" s="0" t="s">
        <v>2170</v>
      </c>
      <c r="J1043" s="0" t="s">
        <v>2170</v>
      </c>
      <c r="K1043" s="0" t="s">
        <v>2170</v>
      </c>
      <c r="L1043" s="0" t="s">
        <v>2170</v>
      </c>
      <c r="M1043" s="0" t="s">
        <v>2170</v>
      </c>
      <c r="N1043" s="0" t="n">
        <f aca="false">FALSE()</f>
        <v>0</v>
      </c>
      <c r="O1043" s="0" t="s">
        <v>25144</v>
      </c>
      <c r="P1043" s="0" t="s">
        <v>17780</v>
      </c>
      <c r="Q1043" s="0" t="n">
        <v>12</v>
      </c>
      <c r="R1043" s="380" t="n">
        <v>46541.125</v>
      </c>
      <c r="S1043" s="223" t="n">
        <v>1000</v>
      </c>
      <c r="T1043" s="0" t="s">
        <v>2132</v>
      </c>
      <c r="U1043" s="380" t="n">
        <v>45446.125</v>
      </c>
      <c r="V1043" s="380" t="n">
        <v>45461.125</v>
      </c>
      <c r="W1043" s="0" t="s">
        <v>2132</v>
      </c>
      <c r="X1043" s="0" t="s">
        <v>19128</v>
      </c>
      <c r="Y1043" s="0" t="s">
        <v>601</v>
      </c>
      <c r="Z1043" s="0" t="s">
        <v>2602</v>
      </c>
      <c r="AA1043" s="0" t="s">
        <v>2365</v>
      </c>
      <c r="AB1043" s="0" t="s">
        <v>17781</v>
      </c>
      <c r="AC1043" s="0" t="n">
        <v>129456</v>
      </c>
      <c r="AD1043" s="0" t="n">
        <v>150000</v>
      </c>
      <c r="AE1043" s="0" t="n">
        <v>5</v>
      </c>
      <c r="AF1043" s="0" t="n">
        <f aca="false">FALSE()</f>
        <v>0</v>
      </c>
      <c r="AG1043" s="0" t="n">
        <f aca="false">TRUE()</f>
        <v>1</v>
      </c>
      <c r="AH1043" s="0" t="n">
        <f aca="false">TRUE()</f>
        <v>1</v>
      </c>
      <c r="AI1043" s="0" t="n">
        <f aca="false">FALSE()</f>
        <v>0</v>
      </c>
      <c r="AJ1043" s="0" t="n">
        <f aca="false">FALSE()</f>
        <v>0</v>
      </c>
      <c r="AK1043" s="0" t="n">
        <f aca="false">TRUE()</f>
        <v>1</v>
      </c>
      <c r="AL1043" s="0" t="s">
        <v>2129</v>
      </c>
      <c r="AM1043" s="0" t="n">
        <f aca="false">TRUE()</f>
        <v>1</v>
      </c>
      <c r="AN1043" s="0" t="s">
        <v>25145</v>
      </c>
      <c r="AO1043" s="0" t="n">
        <v>1</v>
      </c>
      <c r="AP1043" s="0" t="s">
        <v>25146</v>
      </c>
      <c r="AQ1043" s="0" t="s">
        <v>25147</v>
      </c>
      <c r="AR1043" s="0" t="n">
        <f aca="false">TRUE()</f>
        <v>1</v>
      </c>
      <c r="AS1043" s="0" t="n">
        <f aca="false">FALSE()</f>
        <v>0</v>
      </c>
      <c r="AT1043" s="0" t="n">
        <f aca="false">FALSE()</f>
        <v>0</v>
      </c>
      <c r="AU1043" s="0" t="n">
        <f aca="false">FALSE()</f>
        <v>0</v>
      </c>
      <c r="AV1043" s="0" t="n">
        <f aca="false">FALSE()</f>
        <v>0</v>
      </c>
      <c r="AW1043" s="0" t="n">
        <f aca="false">TRUE()</f>
        <v>1</v>
      </c>
      <c r="AX1043" s="380" t="n">
        <v>45461.7013888889</v>
      </c>
      <c r="AY1043" s="380" t="n">
        <v>45461.125</v>
      </c>
      <c r="AZ1043" s="0" t="n">
        <v>0</v>
      </c>
      <c r="BA1043" s="0" t="s">
        <v>25148</v>
      </c>
      <c r="BB1043" s="0" t="n">
        <v>0</v>
      </c>
      <c r="BC1043" s="380" t="n">
        <v>46001.125</v>
      </c>
      <c r="BD1043" s="0" t="s">
        <v>2170</v>
      </c>
      <c r="BE1043" s="0" t="s">
        <v>2170</v>
      </c>
      <c r="BF1043" s="0" t="s">
        <v>604</v>
      </c>
    </row>
    <row r="1044" customFormat="false" ht="15" hidden="false" customHeight="false" outlineLevel="0" collapsed="false">
      <c r="A1044" s="0" t="s">
        <v>25149</v>
      </c>
      <c r="B1044" s="0" t="s">
        <v>25149</v>
      </c>
      <c r="C1044" s="0" t="s">
        <v>25149</v>
      </c>
      <c r="D1044" s="0" t="s">
        <v>23216</v>
      </c>
      <c r="E1044" s="0" t="s">
        <v>25149</v>
      </c>
      <c r="F1044" s="0" t="n">
        <v>1</v>
      </c>
      <c r="G1044" s="0" t="s">
        <v>434</v>
      </c>
      <c r="H1044" s="0" t="s">
        <v>2170</v>
      </c>
      <c r="I1044" s="0" t="s">
        <v>2170</v>
      </c>
      <c r="J1044" s="0" t="s">
        <v>2170</v>
      </c>
      <c r="K1044" s="0" t="s">
        <v>2170</v>
      </c>
      <c r="L1044" s="0" t="s">
        <v>2170</v>
      </c>
      <c r="M1044" s="0" t="s">
        <v>2170</v>
      </c>
      <c r="N1044" s="0" t="n">
        <f aca="false">FALSE()</f>
        <v>0</v>
      </c>
      <c r="O1044" s="0" t="s">
        <v>25150</v>
      </c>
      <c r="P1044" s="0" t="s">
        <v>23218</v>
      </c>
      <c r="Q1044" s="0" t="n">
        <v>4</v>
      </c>
      <c r="R1044" s="380" t="n">
        <v>25569.125</v>
      </c>
      <c r="S1044" s="223" t="n">
        <v>1000</v>
      </c>
      <c r="T1044" s="0" t="s">
        <v>2132</v>
      </c>
      <c r="U1044" s="380" t="n">
        <v>25569.125</v>
      </c>
      <c r="V1044" s="380" t="n">
        <v>25569.125</v>
      </c>
      <c r="W1044" s="0" t="s">
        <v>2170</v>
      </c>
      <c r="X1044" s="0" t="s">
        <v>2170</v>
      </c>
      <c r="Y1044" s="0" t="s">
        <v>601</v>
      </c>
      <c r="Z1044" s="0" t="s">
        <v>2602</v>
      </c>
      <c r="AA1044" s="0" t="s">
        <v>2451</v>
      </c>
      <c r="AB1044" s="0" t="s">
        <v>17781</v>
      </c>
      <c r="AC1044" s="0" t="n">
        <v>0</v>
      </c>
      <c r="AD1044" s="0" t="n">
        <v>0</v>
      </c>
      <c r="AE1044" s="0" t="n">
        <v>1</v>
      </c>
      <c r="AF1044" s="0" t="n">
        <f aca="false">FALSE()</f>
        <v>0</v>
      </c>
      <c r="AG1044" s="0" t="n">
        <f aca="false">TRUE()</f>
        <v>1</v>
      </c>
      <c r="AH1044" s="0" t="n">
        <f aca="false">TRUE()</f>
        <v>1</v>
      </c>
      <c r="AI1044" s="0" t="n">
        <f aca="false">FALSE()</f>
        <v>0</v>
      </c>
      <c r="AJ1044" s="0" t="n">
        <f aca="false">FALSE()</f>
        <v>0</v>
      </c>
      <c r="AK1044" s="0" t="n">
        <f aca="false">FALSE()</f>
        <v>0</v>
      </c>
      <c r="AL1044" s="0" t="s">
        <v>2170</v>
      </c>
      <c r="AM1044" s="0" t="n">
        <f aca="false">TRUE()</f>
        <v>1</v>
      </c>
      <c r="AN1044" s="0" t="s">
        <v>25151</v>
      </c>
      <c r="AO1044" s="0" t="n">
        <v>1</v>
      </c>
      <c r="AP1044" s="0" t="s">
        <v>25152</v>
      </c>
      <c r="AQ1044" s="0" t="s">
        <v>25153</v>
      </c>
      <c r="AR1044" s="0" t="n">
        <f aca="false">TRUE()</f>
        <v>1</v>
      </c>
      <c r="AS1044" s="0" t="n">
        <f aca="false">FALSE()</f>
        <v>0</v>
      </c>
      <c r="AT1044" s="0" t="n">
        <f aca="false">FALSE()</f>
        <v>0</v>
      </c>
      <c r="AU1044" s="0" t="n">
        <f aca="false">FALSE()</f>
        <v>0</v>
      </c>
      <c r="AV1044" s="0" t="n">
        <f aca="false">FALSE()</f>
        <v>0</v>
      </c>
      <c r="AW1044" s="0" t="n">
        <f aca="false">TRUE()</f>
        <v>1</v>
      </c>
      <c r="AX1044" s="380" t="n">
        <v>25569.125</v>
      </c>
      <c r="AY1044" s="380" t="n">
        <v>25569.125</v>
      </c>
      <c r="AZ1044" s="0" t="n">
        <v>0</v>
      </c>
      <c r="BA1044" s="0" t="s">
        <v>20993</v>
      </c>
      <c r="BB1044" s="0" t="n">
        <v>0</v>
      </c>
      <c r="BC1044" s="380" t="n">
        <v>25569.125</v>
      </c>
      <c r="BD1044" s="0" t="s">
        <v>2170</v>
      </c>
      <c r="BE1044" s="0" t="s">
        <v>2170</v>
      </c>
      <c r="BF1044" s="0" t="s">
        <v>2118</v>
      </c>
    </row>
    <row r="1045" customFormat="false" ht="15" hidden="false" customHeight="false" outlineLevel="0" collapsed="false">
      <c r="A1045" s="0" t="s">
        <v>25154</v>
      </c>
      <c r="B1045" s="0" t="s">
        <v>25155</v>
      </c>
      <c r="C1045" s="0" t="s">
        <v>25154</v>
      </c>
      <c r="D1045" s="0" t="s">
        <v>2133</v>
      </c>
      <c r="E1045" s="0" t="s">
        <v>25154</v>
      </c>
      <c r="F1045" s="0" t="n">
        <v>1</v>
      </c>
      <c r="G1045" s="0" t="s">
        <v>434</v>
      </c>
      <c r="H1045" s="0" t="s">
        <v>2170</v>
      </c>
      <c r="I1045" s="0" t="s">
        <v>2170</v>
      </c>
      <c r="J1045" s="0" t="s">
        <v>2170</v>
      </c>
      <c r="K1045" s="0" t="s">
        <v>2170</v>
      </c>
      <c r="L1045" s="0" t="s">
        <v>2170</v>
      </c>
      <c r="M1045" s="0" t="s">
        <v>2170</v>
      </c>
      <c r="N1045" s="0" t="n">
        <f aca="false">FALSE()</f>
        <v>0</v>
      </c>
      <c r="O1045" s="0" t="s">
        <v>25156</v>
      </c>
      <c r="P1045" s="0" t="s">
        <v>17838</v>
      </c>
      <c r="Q1045" s="0" t="n">
        <v>12</v>
      </c>
      <c r="R1045" s="380" t="n">
        <v>46190.125</v>
      </c>
      <c r="S1045" s="223" t="n">
        <v>1000</v>
      </c>
      <c r="T1045" s="0" t="s">
        <v>2132</v>
      </c>
      <c r="U1045" s="380" t="n">
        <v>45646.125</v>
      </c>
      <c r="V1045" s="380" t="n">
        <v>45650.125</v>
      </c>
      <c r="W1045" s="0" t="s">
        <v>2132</v>
      </c>
      <c r="X1045" s="0" t="s">
        <v>2170</v>
      </c>
      <c r="AA1045" s="0" t="s">
        <v>2115</v>
      </c>
      <c r="AB1045" s="0" t="s">
        <v>17781</v>
      </c>
      <c r="AC1045" s="0" t="n">
        <v>10000000</v>
      </c>
      <c r="AD1045" s="0" t="n">
        <v>10000000</v>
      </c>
      <c r="AE1045" s="0" t="n">
        <v>5</v>
      </c>
      <c r="AF1045" s="0" t="n">
        <f aca="false">FALSE()</f>
        <v>0</v>
      </c>
      <c r="AG1045" s="0" t="n">
        <f aca="false">TRUE()</f>
        <v>1</v>
      </c>
      <c r="AH1045" s="0" t="n">
        <f aca="false">TRUE()</f>
        <v>1</v>
      </c>
      <c r="AI1045" s="0" t="n">
        <f aca="false">TRUE()</f>
        <v>1</v>
      </c>
      <c r="AJ1045" s="0" t="n">
        <f aca="false">FALSE()</f>
        <v>0</v>
      </c>
      <c r="AK1045" s="0" t="n">
        <f aca="false">FALSE()</f>
        <v>0</v>
      </c>
      <c r="AL1045" s="0" t="s">
        <v>2129</v>
      </c>
      <c r="AM1045" s="0" t="n">
        <f aca="false">TRUE()</f>
        <v>1</v>
      </c>
      <c r="AN1045" s="0" t="s">
        <v>25157</v>
      </c>
      <c r="AO1045" s="0" t="n">
        <v>1</v>
      </c>
      <c r="AP1045" s="0" t="s">
        <v>25158</v>
      </c>
      <c r="AQ1045" s="0" t="s">
        <v>25159</v>
      </c>
      <c r="AR1045" s="0" t="n">
        <f aca="false">TRUE()</f>
        <v>1</v>
      </c>
      <c r="AS1045" s="0" t="n">
        <f aca="false">FALSE()</f>
        <v>0</v>
      </c>
      <c r="AT1045" s="0" t="n">
        <f aca="false">FALSE()</f>
        <v>0</v>
      </c>
      <c r="AU1045" s="0" t="n">
        <f aca="false">FALSE()</f>
        <v>0</v>
      </c>
      <c r="AV1045" s="0" t="n">
        <f aca="false">FALSE()</f>
        <v>0</v>
      </c>
      <c r="AW1045" s="0" t="n">
        <f aca="false">TRUE()</f>
        <v>1</v>
      </c>
      <c r="AX1045" s="380" t="n">
        <v>45650.6680555556</v>
      </c>
      <c r="AY1045" s="380" t="n">
        <v>45650.125</v>
      </c>
      <c r="AZ1045" s="0" t="n">
        <v>1</v>
      </c>
      <c r="BA1045" s="0" t="s">
        <v>18637</v>
      </c>
      <c r="BB1045" s="0" t="n">
        <v>0</v>
      </c>
      <c r="BC1045" s="380" t="n">
        <v>25569.125</v>
      </c>
      <c r="BD1045" s="0" t="s">
        <v>2170</v>
      </c>
      <c r="BE1045" s="0" t="s">
        <v>2170</v>
      </c>
      <c r="BF1045" s="0" t="s">
        <v>17868</v>
      </c>
    </row>
    <row r="1046" customFormat="false" ht="15" hidden="false" customHeight="false" outlineLevel="0" collapsed="false">
      <c r="A1046" s="0" t="s">
        <v>25160</v>
      </c>
      <c r="B1046" s="0" t="s">
        <v>25161</v>
      </c>
      <c r="C1046" s="0" t="s">
        <v>25160</v>
      </c>
      <c r="D1046" s="0" t="s">
        <v>2133</v>
      </c>
      <c r="E1046" s="0" t="s">
        <v>25160</v>
      </c>
      <c r="F1046" s="0" t="n">
        <v>1</v>
      </c>
      <c r="G1046" s="0" t="s">
        <v>434</v>
      </c>
      <c r="H1046" s="0" t="s">
        <v>2170</v>
      </c>
      <c r="I1046" s="0" t="s">
        <v>2170</v>
      </c>
      <c r="J1046" s="0" t="s">
        <v>2170</v>
      </c>
      <c r="K1046" s="0" t="s">
        <v>2170</v>
      </c>
      <c r="L1046" s="0" t="s">
        <v>2170</v>
      </c>
      <c r="M1046" s="0" t="s">
        <v>2170</v>
      </c>
      <c r="N1046" s="0" t="n">
        <f aca="false">FALSE()</f>
        <v>0</v>
      </c>
      <c r="O1046" s="0" t="s">
        <v>25162</v>
      </c>
      <c r="P1046" s="0" t="s">
        <v>17780</v>
      </c>
      <c r="Q1046" s="0" t="n">
        <v>2</v>
      </c>
      <c r="R1046" s="380" t="n">
        <v>46042.125</v>
      </c>
      <c r="S1046" s="223" t="n">
        <v>1000</v>
      </c>
      <c r="T1046" s="0" t="s">
        <v>2132</v>
      </c>
      <c r="U1046" s="380" t="n">
        <v>45124.125</v>
      </c>
      <c r="V1046" s="380" t="n">
        <v>45127.125</v>
      </c>
      <c r="W1046" s="0" t="s">
        <v>2132</v>
      </c>
      <c r="X1046" s="0" t="s">
        <v>20073</v>
      </c>
      <c r="Y1046" s="0" t="s">
        <v>601</v>
      </c>
      <c r="Z1046" s="0" t="s">
        <v>2602</v>
      </c>
      <c r="AA1046" s="0" t="s">
        <v>610</v>
      </c>
      <c r="AB1046" s="0" t="s">
        <v>17781</v>
      </c>
      <c r="AC1046" s="0" t="n">
        <v>10000000</v>
      </c>
      <c r="AD1046" s="0" t="n">
        <v>10000000</v>
      </c>
      <c r="AE1046" s="0" t="n">
        <v>5</v>
      </c>
      <c r="AF1046" s="0" t="n">
        <f aca="false">FALSE()</f>
        <v>0</v>
      </c>
      <c r="AG1046" s="0" t="n">
        <f aca="false">TRUE()</f>
        <v>1</v>
      </c>
      <c r="AH1046" s="0" t="n">
        <f aca="false">TRUE()</f>
        <v>1</v>
      </c>
      <c r="AI1046" s="0" t="n">
        <f aca="false">FALSE()</f>
        <v>0</v>
      </c>
      <c r="AJ1046" s="0" t="n">
        <f aca="false">FALSE()</f>
        <v>0</v>
      </c>
      <c r="AK1046" s="0" t="n">
        <f aca="false">FALSE()</f>
        <v>0</v>
      </c>
      <c r="AL1046" s="0" t="s">
        <v>2129</v>
      </c>
      <c r="AM1046" s="0" t="n">
        <f aca="false">TRUE()</f>
        <v>1</v>
      </c>
      <c r="AN1046" s="0" t="s">
        <v>25163</v>
      </c>
      <c r="AO1046" s="0" t="n">
        <v>1</v>
      </c>
      <c r="AP1046" s="0" t="s">
        <v>25164</v>
      </c>
      <c r="AQ1046" s="0" t="s">
        <v>25165</v>
      </c>
      <c r="AR1046" s="0" t="n">
        <f aca="false">TRUE()</f>
        <v>1</v>
      </c>
      <c r="AS1046" s="0" t="n">
        <f aca="false">FALSE()</f>
        <v>0</v>
      </c>
      <c r="AT1046" s="0" t="n">
        <f aca="false">FALSE()</f>
        <v>0</v>
      </c>
      <c r="AU1046" s="0" t="n">
        <f aca="false">FALSE()</f>
        <v>0</v>
      </c>
      <c r="AV1046" s="0" t="n">
        <f aca="false">FALSE()</f>
        <v>0</v>
      </c>
      <c r="AW1046" s="0" t="n">
        <f aca="false">TRUE()</f>
        <v>1</v>
      </c>
      <c r="AX1046" s="380" t="n">
        <v>45127.6875</v>
      </c>
      <c r="AY1046" s="380" t="n">
        <v>45127.4166666667</v>
      </c>
      <c r="AZ1046" s="0" t="n">
        <v>0</v>
      </c>
      <c r="BA1046" s="0" t="s">
        <v>19248</v>
      </c>
      <c r="BB1046" s="0" t="n">
        <v>0</v>
      </c>
      <c r="BC1046" s="380" t="n">
        <v>25569.125</v>
      </c>
      <c r="BD1046" s="0" t="s">
        <v>2170</v>
      </c>
      <c r="BE1046" s="0" t="s">
        <v>2170</v>
      </c>
      <c r="BF1046" s="0" t="s">
        <v>2118</v>
      </c>
    </row>
    <row r="1047" customFormat="false" ht="15" hidden="false" customHeight="false" outlineLevel="0" collapsed="false">
      <c r="A1047" s="0" t="s">
        <v>25166</v>
      </c>
      <c r="B1047" s="0" t="s">
        <v>25167</v>
      </c>
      <c r="C1047" s="0" t="s">
        <v>25166</v>
      </c>
      <c r="D1047" s="0" t="s">
        <v>2133</v>
      </c>
      <c r="E1047" s="0" t="s">
        <v>25166</v>
      </c>
      <c r="F1047" s="0" t="n">
        <v>1</v>
      </c>
      <c r="G1047" s="0" t="s">
        <v>434</v>
      </c>
      <c r="H1047" s="0" t="s">
        <v>2170</v>
      </c>
      <c r="I1047" s="0" t="s">
        <v>2170</v>
      </c>
      <c r="J1047" s="0" t="s">
        <v>2170</v>
      </c>
      <c r="K1047" s="0" t="s">
        <v>2170</v>
      </c>
      <c r="L1047" s="0" t="s">
        <v>2170</v>
      </c>
      <c r="M1047" s="0" t="s">
        <v>2170</v>
      </c>
      <c r="N1047" s="0" t="n">
        <f aca="false">FALSE()</f>
        <v>0</v>
      </c>
      <c r="O1047" s="0" t="s">
        <v>25168</v>
      </c>
      <c r="P1047" s="0" t="s">
        <v>17780</v>
      </c>
      <c r="Q1047" s="0" t="n">
        <v>4</v>
      </c>
      <c r="R1047" s="380" t="n">
        <v>46196.125</v>
      </c>
      <c r="S1047" s="223" t="n">
        <v>1000</v>
      </c>
      <c r="T1047" s="0" t="s">
        <v>2132</v>
      </c>
      <c r="U1047" s="380" t="n">
        <v>45085.125</v>
      </c>
      <c r="V1047" s="380" t="n">
        <v>45104.125</v>
      </c>
      <c r="W1047" s="0" t="s">
        <v>2132</v>
      </c>
      <c r="X1047" s="0" t="s">
        <v>25169</v>
      </c>
      <c r="Y1047" s="0" t="s">
        <v>601</v>
      </c>
      <c r="Z1047" s="0" t="s">
        <v>2602</v>
      </c>
      <c r="AA1047" s="0" t="s">
        <v>2115</v>
      </c>
      <c r="AB1047" s="0" t="s">
        <v>17781</v>
      </c>
      <c r="AC1047" s="0" t="n">
        <v>500000</v>
      </c>
      <c r="AD1047" s="0" t="n">
        <v>500000</v>
      </c>
      <c r="AE1047" s="0" t="n">
        <v>5</v>
      </c>
      <c r="AF1047" s="0" t="n">
        <f aca="false">FALSE()</f>
        <v>0</v>
      </c>
      <c r="AG1047" s="0" t="n">
        <f aca="false">TRUE()</f>
        <v>1</v>
      </c>
      <c r="AH1047" s="0" t="n">
        <f aca="false">TRUE()</f>
        <v>1</v>
      </c>
      <c r="AI1047" s="0" t="n">
        <f aca="false">FALSE()</f>
        <v>0</v>
      </c>
      <c r="AJ1047" s="0" t="n">
        <f aca="false">FALSE()</f>
        <v>0</v>
      </c>
      <c r="AK1047" s="0" t="n">
        <f aca="false">FALSE()</f>
        <v>0</v>
      </c>
      <c r="AL1047" s="0" t="s">
        <v>2129</v>
      </c>
      <c r="AM1047" s="0" t="n">
        <f aca="false">TRUE()</f>
        <v>1</v>
      </c>
      <c r="AN1047" s="0" t="s">
        <v>25170</v>
      </c>
      <c r="AO1047" s="0" t="n">
        <v>1</v>
      </c>
      <c r="AP1047" s="0" t="s">
        <v>25171</v>
      </c>
      <c r="AQ1047" s="0" t="s">
        <v>25172</v>
      </c>
      <c r="AR1047" s="0" t="n">
        <f aca="false">TRUE()</f>
        <v>1</v>
      </c>
      <c r="AS1047" s="0" t="n">
        <f aca="false">FALSE()</f>
        <v>0</v>
      </c>
      <c r="AT1047" s="0" t="n">
        <f aca="false">FALSE()</f>
        <v>0</v>
      </c>
      <c r="AU1047" s="0" t="n">
        <f aca="false">FALSE()</f>
        <v>0</v>
      </c>
      <c r="AV1047" s="0" t="n">
        <f aca="false">FALSE()</f>
        <v>0</v>
      </c>
      <c r="AW1047" s="0" t="n">
        <f aca="false">TRUE()</f>
        <v>1</v>
      </c>
      <c r="AX1047" s="380" t="n">
        <v>45104.6881944445</v>
      </c>
      <c r="AY1047" s="380" t="n">
        <v>45104.4166666667</v>
      </c>
      <c r="AZ1047" s="0" t="n">
        <v>2</v>
      </c>
      <c r="BA1047" s="0" t="s">
        <v>25173</v>
      </c>
      <c r="BB1047" s="0" t="n">
        <v>0</v>
      </c>
      <c r="BC1047" s="380" t="n">
        <v>25569.125</v>
      </c>
      <c r="BD1047" s="0" t="s">
        <v>2170</v>
      </c>
      <c r="BE1047" s="0" t="s">
        <v>2170</v>
      </c>
      <c r="BF1047" s="0" t="s">
        <v>604</v>
      </c>
    </row>
    <row r="1048" customFormat="false" ht="15" hidden="false" customHeight="false" outlineLevel="0" collapsed="false">
      <c r="A1048" s="0" t="s">
        <v>25174</v>
      </c>
      <c r="B1048" s="0" t="s">
        <v>25175</v>
      </c>
      <c r="C1048" s="0" t="s">
        <v>25174</v>
      </c>
      <c r="D1048" s="0" t="s">
        <v>2133</v>
      </c>
      <c r="E1048" s="0" t="s">
        <v>25174</v>
      </c>
      <c r="F1048" s="0" t="n">
        <v>1</v>
      </c>
      <c r="G1048" s="0" t="s">
        <v>434</v>
      </c>
      <c r="H1048" s="0" t="s">
        <v>2170</v>
      </c>
      <c r="I1048" s="0" t="s">
        <v>2170</v>
      </c>
      <c r="J1048" s="0" t="s">
        <v>2170</v>
      </c>
      <c r="K1048" s="0" t="s">
        <v>2170</v>
      </c>
      <c r="L1048" s="0" t="s">
        <v>2170</v>
      </c>
      <c r="M1048" s="0" t="s">
        <v>2170</v>
      </c>
      <c r="N1048" s="0" t="n">
        <f aca="false">FALSE()</f>
        <v>0</v>
      </c>
      <c r="O1048" s="0" t="s">
        <v>25176</v>
      </c>
      <c r="P1048" s="0" t="s">
        <v>17780</v>
      </c>
      <c r="Q1048" s="0" t="n">
        <v>4</v>
      </c>
      <c r="R1048" s="380" t="n">
        <v>46975.125</v>
      </c>
      <c r="S1048" s="223" t="n">
        <v>800</v>
      </c>
      <c r="T1048" s="0" t="s">
        <v>2132</v>
      </c>
      <c r="U1048" s="380" t="n">
        <v>45140.125</v>
      </c>
      <c r="V1048" s="380" t="n">
        <v>45155.125</v>
      </c>
      <c r="W1048" s="0" t="s">
        <v>2132</v>
      </c>
      <c r="X1048" s="0" t="s">
        <v>25177</v>
      </c>
      <c r="Y1048" s="0" t="s">
        <v>601</v>
      </c>
      <c r="Z1048" s="0" t="s">
        <v>2602</v>
      </c>
      <c r="AA1048" s="0" t="s">
        <v>2574</v>
      </c>
      <c r="AB1048" s="0" t="s">
        <v>17781</v>
      </c>
      <c r="AC1048" s="0" t="n">
        <v>300000</v>
      </c>
      <c r="AD1048" s="0" t="n">
        <v>300000</v>
      </c>
      <c r="AE1048" s="0" t="n">
        <v>5</v>
      </c>
      <c r="AF1048" s="0" t="n">
        <f aca="false">FALSE()</f>
        <v>0</v>
      </c>
      <c r="AG1048" s="0" t="n">
        <f aca="false">TRUE()</f>
        <v>1</v>
      </c>
      <c r="AH1048" s="0" t="n">
        <f aca="false">TRUE()</f>
        <v>1</v>
      </c>
      <c r="AI1048" s="0" t="n">
        <f aca="false">FALSE()</f>
        <v>0</v>
      </c>
      <c r="AJ1048" s="0" t="n">
        <f aca="false">FALSE()</f>
        <v>0</v>
      </c>
      <c r="AK1048" s="0" t="n">
        <f aca="false">TRUE()</f>
        <v>1</v>
      </c>
      <c r="AL1048" s="0" t="s">
        <v>2129</v>
      </c>
      <c r="AM1048" s="0" t="n">
        <f aca="false">TRUE()</f>
        <v>1</v>
      </c>
      <c r="AN1048" s="0" t="s">
        <v>25178</v>
      </c>
      <c r="AO1048" s="0" t="n">
        <v>1</v>
      </c>
      <c r="AP1048" s="0" t="s">
        <v>25179</v>
      </c>
      <c r="AQ1048" s="0" t="s">
        <v>25180</v>
      </c>
      <c r="AR1048" s="0" t="n">
        <f aca="false">TRUE()</f>
        <v>1</v>
      </c>
      <c r="AS1048" s="0" t="n">
        <f aca="false">FALSE()</f>
        <v>0</v>
      </c>
      <c r="AT1048" s="0" t="n">
        <f aca="false">FALSE()</f>
        <v>0</v>
      </c>
      <c r="AU1048" s="0" t="n">
        <f aca="false">FALSE()</f>
        <v>0</v>
      </c>
      <c r="AV1048" s="0" t="n">
        <f aca="false">FALSE()</f>
        <v>0</v>
      </c>
      <c r="AW1048" s="0" t="n">
        <f aca="false">TRUE()</f>
        <v>1</v>
      </c>
      <c r="AX1048" s="380" t="n">
        <v>45155.6875</v>
      </c>
      <c r="AY1048" s="380" t="n">
        <v>45155.4166666667</v>
      </c>
      <c r="AZ1048" s="0" t="n">
        <v>2</v>
      </c>
      <c r="BA1048" s="0" t="s">
        <v>21543</v>
      </c>
      <c r="BB1048" s="0" t="n">
        <v>0</v>
      </c>
      <c r="BC1048" s="380" t="n">
        <v>25569.125</v>
      </c>
      <c r="BD1048" s="0" t="s">
        <v>2170</v>
      </c>
      <c r="BE1048" s="0" t="s">
        <v>2170</v>
      </c>
      <c r="BF1048" s="0" t="s">
        <v>604</v>
      </c>
    </row>
    <row r="1049" customFormat="false" ht="15" hidden="false" customHeight="false" outlineLevel="0" collapsed="false">
      <c r="A1049" s="0" t="s">
        <v>25181</v>
      </c>
      <c r="B1049" s="0" t="s">
        <v>25182</v>
      </c>
      <c r="C1049" s="0" t="s">
        <v>25181</v>
      </c>
      <c r="D1049" s="0" t="s">
        <v>2133</v>
      </c>
      <c r="E1049" s="0" t="s">
        <v>25181</v>
      </c>
      <c r="F1049" s="0" t="n">
        <v>1</v>
      </c>
      <c r="G1049" s="0" t="s">
        <v>434</v>
      </c>
      <c r="H1049" s="0" t="s">
        <v>2170</v>
      </c>
      <c r="I1049" s="0" t="s">
        <v>2170</v>
      </c>
      <c r="J1049" s="0" t="s">
        <v>2170</v>
      </c>
      <c r="K1049" s="0" t="s">
        <v>2170</v>
      </c>
      <c r="L1049" s="0" t="s">
        <v>2170</v>
      </c>
      <c r="M1049" s="0" t="s">
        <v>2170</v>
      </c>
      <c r="N1049" s="0" t="n">
        <f aca="false">FALSE()</f>
        <v>0</v>
      </c>
      <c r="O1049" s="0" t="s">
        <v>25183</v>
      </c>
      <c r="P1049" s="0" t="s">
        <v>17780</v>
      </c>
      <c r="Q1049" s="0" t="n">
        <v>4</v>
      </c>
      <c r="R1049" s="380" t="n">
        <v>46374.125</v>
      </c>
      <c r="S1049" s="223" t="n">
        <v>750</v>
      </c>
      <c r="T1049" s="0" t="s">
        <v>2132</v>
      </c>
      <c r="U1049" s="380" t="n">
        <v>44547.125</v>
      </c>
      <c r="V1049" s="380" t="n">
        <v>44554.125</v>
      </c>
      <c r="W1049" s="0" t="s">
        <v>2132</v>
      </c>
      <c r="X1049" s="0" t="s">
        <v>25184</v>
      </c>
      <c r="Y1049" s="0" t="s">
        <v>601</v>
      </c>
      <c r="Z1049" s="0" t="s">
        <v>2602</v>
      </c>
      <c r="AA1049" s="0" t="s">
        <v>2451</v>
      </c>
      <c r="AB1049" s="0" t="s">
        <v>17781</v>
      </c>
      <c r="AC1049" s="0" t="n">
        <v>2700000</v>
      </c>
      <c r="AD1049" s="0" t="n">
        <v>2700000</v>
      </c>
      <c r="AE1049" s="0" t="n">
        <v>5</v>
      </c>
      <c r="AF1049" s="0" t="n">
        <f aca="false">FALSE()</f>
        <v>0</v>
      </c>
      <c r="AG1049" s="0" t="n">
        <f aca="false">TRUE()</f>
        <v>1</v>
      </c>
      <c r="AH1049" s="0" t="n">
        <f aca="false">TRUE()</f>
        <v>1</v>
      </c>
      <c r="AI1049" s="0" t="n">
        <f aca="false">FALSE()</f>
        <v>0</v>
      </c>
      <c r="AJ1049" s="0" t="n">
        <f aca="false">FALSE()</f>
        <v>0</v>
      </c>
      <c r="AK1049" s="0" t="n">
        <f aca="false">TRUE()</f>
        <v>1</v>
      </c>
      <c r="AL1049" s="0" t="s">
        <v>2129</v>
      </c>
      <c r="AM1049" s="0" t="n">
        <f aca="false">TRUE()</f>
        <v>1</v>
      </c>
      <c r="AN1049" s="0" t="s">
        <v>25185</v>
      </c>
      <c r="AO1049" s="0" t="n">
        <v>1</v>
      </c>
      <c r="AP1049" s="0" t="s">
        <v>25186</v>
      </c>
      <c r="AQ1049" s="0" t="s">
        <v>25187</v>
      </c>
      <c r="AR1049" s="0" t="n">
        <f aca="false">TRUE()</f>
        <v>1</v>
      </c>
      <c r="AS1049" s="0" t="n">
        <f aca="false">FALSE()</f>
        <v>0</v>
      </c>
      <c r="AT1049" s="0" t="n">
        <f aca="false">FALSE()</f>
        <v>0</v>
      </c>
      <c r="AU1049" s="0" t="n">
        <f aca="false">FALSE()</f>
        <v>0</v>
      </c>
      <c r="AV1049" s="0" t="n">
        <f aca="false">FALSE()</f>
        <v>0</v>
      </c>
      <c r="AW1049" s="0" t="n">
        <f aca="false">TRUE()</f>
        <v>1</v>
      </c>
      <c r="AX1049" s="380" t="n">
        <v>45859.125</v>
      </c>
      <c r="AY1049" s="380" t="n">
        <v>45859.125</v>
      </c>
      <c r="AZ1049" s="0" t="n">
        <v>2</v>
      </c>
      <c r="BA1049" s="0" t="s">
        <v>25188</v>
      </c>
      <c r="BB1049" s="0" t="n">
        <v>0</v>
      </c>
      <c r="BC1049" s="380" t="n">
        <v>25569.125</v>
      </c>
      <c r="BD1049" s="0" t="s">
        <v>2170</v>
      </c>
      <c r="BE1049" s="0" t="s">
        <v>2170</v>
      </c>
      <c r="BF1049" s="0" t="s">
        <v>604</v>
      </c>
    </row>
    <row r="1050" customFormat="false" ht="15" hidden="false" customHeight="false" outlineLevel="0" collapsed="false">
      <c r="A1050" s="0" t="s">
        <v>25189</v>
      </c>
      <c r="B1050" s="0" t="s">
        <v>25190</v>
      </c>
      <c r="C1050" s="0" t="s">
        <v>25189</v>
      </c>
      <c r="D1050" s="0" t="s">
        <v>2133</v>
      </c>
      <c r="E1050" s="0" t="s">
        <v>25189</v>
      </c>
      <c r="F1050" s="0" t="n">
        <v>1</v>
      </c>
      <c r="G1050" s="0" t="s">
        <v>434</v>
      </c>
      <c r="H1050" s="0" t="s">
        <v>2170</v>
      </c>
      <c r="I1050" s="0" t="s">
        <v>2170</v>
      </c>
      <c r="J1050" s="0" t="s">
        <v>2170</v>
      </c>
      <c r="K1050" s="0" t="s">
        <v>2170</v>
      </c>
      <c r="L1050" s="0" t="s">
        <v>2170</v>
      </c>
      <c r="M1050" s="0" t="s">
        <v>2170</v>
      </c>
      <c r="N1050" s="0" t="n">
        <f aca="false">FALSE()</f>
        <v>0</v>
      </c>
      <c r="O1050" s="0" t="s">
        <v>25191</v>
      </c>
      <c r="P1050" s="0" t="s">
        <v>17780</v>
      </c>
      <c r="Q1050" s="0" t="n">
        <v>4</v>
      </c>
      <c r="R1050" s="380" t="n">
        <v>46751.125</v>
      </c>
      <c r="S1050" s="223" t="n">
        <v>1000</v>
      </c>
      <c r="T1050" s="0" t="s">
        <v>2132</v>
      </c>
      <c r="U1050" s="380" t="n">
        <v>45462.125</v>
      </c>
      <c r="V1050" s="380" t="n">
        <v>45477.125</v>
      </c>
      <c r="W1050" s="0" t="s">
        <v>2132</v>
      </c>
      <c r="X1050" s="0" t="s">
        <v>18701</v>
      </c>
      <c r="Y1050" s="0" t="s">
        <v>601</v>
      </c>
      <c r="Z1050" s="0" t="s">
        <v>2602</v>
      </c>
      <c r="AA1050" s="0" t="s">
        <v>2451</v>
      </c>
      <c r="AB1050" s="0" t="s">
        <v>17781</v>
      </c>
      <c r="AC1050" s="0" t="n">
        <v>300000</v>
      </c>
      <c r="AD1050" s="0" t="n">
        <v>300000</v>
      </c>
      <c r="AE1050" s="0" t="n">
        <v>5</v>
      </c>
      <c r="AF1050" s="0" t="n">
        <f aca="false">FALSE()</f>
        <v>0</v>
      </c>
      <c r="AG1050" s="0" t="n">
        <f aca="false">TRUE()</f>
        <v>1</v>
      </c>
      <c r="AH1050" s="0" t="n">
        <f aca="false">TRUE()</f>
        <v>1</v>
      </c>
      <c r="AI1050" s="0" t="n">
        <f aca="false">FALSE()</f>
        <v>0</v>
      </c>
      <c r="AJ1050" s="0" t="n">
        <f aca="false">FALSE()</f>
        <v>0</v>
      </c>
      <c r="AK1050" s="0" t="n">
        <f aca="false">FALSE()</f>
        <v>0</v>
      </c>
      <c r="AL1050" s="0" t="s">
        <v>2129</v>
      </c>
      <c r="AM1050" s="0" t="n">
        <f aca="false">TRUE()</f>
        <v>1</v>
      </c>
      <c r="AN1050" s="0" t="s">
        <v>25192</v>
      </c>
      <c r="AO1050" s="0" t="n">
        <v>1</v>
      </c>
      <c r="AP1050" s="0" t="s">
        <v>25193</v>
      </c>
      <c r="AQ1050" s="0" t="s">
        <v>25194</v>
      </c>
      <c r="AR1050" s="0" t="n">
        <f aca="false">TRUE()</f>
        <v>1</v>
      </c>
      <c r="AS1050" s="0" t="n">
        <f aca="false">FALSE()</f>
        <v>0</v>
      </c>
      <c r="AT1050" s="0" t="n">
        <f aca="false">FALSE()</f>
        <v>0</v>
      </c>
      <c r="AU1050" s="0" t="n">
        <f aca="false">FALSE()</f>
        <v>0</v>
      </c>
      <c r="AV1050" s="0" t="n">
        <f aca="false">FALSE()</f>
        <v>0</v>
      </c>
      <c r="AW1050" s="0" t="n">
        <f aca="false">TRUE()</f>
        <v>1</v>
      </c>
      <c r="AX1050" s="380" t="n">
        <v>45477.6875</v>
      </c>
      <c r="AY1050" s="380" t="n">
        <v>45477.125</v>
      </c>
      <c r="AZ1050" s="0" t="n">
        <v>0</v>
      </c>
      <c r="BA1050" s="0" t="s">
        <v>25195</v>
      </c>
      <c r="BB1050" s="0" t="n">
        <v>0</v>
      </c>
      <c r="BC1050" s="380" t="n">
        <v>25569.125</v>
      </c>
      <c r="BD1050" s="0" t="s">
        <v>2170</v>
      </c>
      <c r="BE1050" s="0" t="s">
        <v>2170</v>
      </c>
      <c r="BF1050" s="0" t="s">
        <v>604</v>
      </c>
    </row>
    <row r="1051" customFormat="false" ht="15" hidden="false" customHeight="false" outlineLevel="0" collapsed="false">
      <c r="A1051" s="0" t="s">
        <v>25196</v>
      </c>
      <c r="B1051" s="0" t="s">
        <v>25197</v>
      </c>
      <c r="C1051" s="0" t="s">
        <v>25196</v>
      </c>
      <c r="D1051" s="0" t="s">
        <v>2133</v>
      </c>
      <c r="E1051" s="0" t="s">
        <v>25196</v>
      </c>
      <c r="F1051" s="0" t="n">
        <v>1</v>
      </c>
      <c r="G1051" s="0" t="s">
        <v>434</v>
      </c>
      <c r="H1051" s="0" t="s">
        <v>2596</v>
      </c>
      <c r="I1051" s="0" t="s">
        <v>2596</v>
      </c>
      <c r="J1051" s="0" t="s">
        <v>4904</v>
      </c>
      <c r="K1051" s="0" t="s">
        <v>2170</v>
      </c>
      <c r="L1051" s="0" t="s">
        <v>2597</v>
      </c>
      <c r="M1051" s="0" t="s">
        <v>2170</v>
      </c>
      <c r="N1051" s="0" t="n">
        <f aca="false">FALSE()</f>
        <v>0</v>
      </c>
      <c r="O1051" s="0" t="s">
        <v>25198</v>
      </c>
      <c r="P1051" s="0" t="s">
        <v>17780</v>
      </c>
      <c r="Q1051" s="0" t="n">
        <v>12</v>
      </c>
      <c r="R1051" s="380" t="n">
        <v>46441.125</v>
      </c>
      <c r="S1051" s="223" t="n">
        <v>1000</v>
      </c>
      <c r="T1051" s="0" t="s">
        <v>2132</v>
      </c>
      <c r="U1051" s="380" t="n">
        <v>45716.125</v>
      </c>
      <c r="V1051" s="380" t="n">
        <v>45721.125</v>
      </c>
      <c r="W1051" s="0" t="s">
        <v>2132</v>
      </c>
      <c r="X1051" s="0" t="s">
        <v>25199</v>
      </c>
      <c r="Y1051" s="0" t="s">
        <v>601</v>
      </c>
      <c r="Z1051" s="0" t="s">
        <v>2602</v>
      </c>
      <c r="AA1051" s="0" t="s">
        <v>2115</v>
      </c>
      <c r="AB1051" s="0" t="s">
        <v>17781</v>
      </c>
      <c r="AC1051" s="0" t="n">
        <v>1500000</v>
      </c>
      <c r="AD1051" s="0" t="n">
        <v>1500000</v>
      </c>
      <c r="AE1051" s="0" t="n">
        <v>5</v>
      </c>
      <c r="AF1051" s="0" t="n">
        <f aca="false">FALSE()</f>
        <v>0</v>
      </c>
      <c r="AG1051" s="0" t="n">
        <f aca="false">TRUE()</f>
        <v>1</v>
      </c>
      <c r="AH1051" s="0" t="n">
        <f aca="false">TRUE()</f>
        <v>1</v>
      </c>
      <c r="AI1051" s="0" t="n">
        <f aca="false">FALSE()</f>
        <v>0</v>
      </c>
      <c r="AJ1051" s="0" t="n">
        <f aca="false">FALSE()</f>
        <v>0</v>
      </c>
      <c r="AK1051" s="0" t="n">
        <f aca="false">FALSE()</f>
        <v>0</v>
      </c>
      <c r="AL1051" s="0" t="s">
        <v>3129</v>
      </c>
      <c r="AM1051" s="0" t="n">
        <f aca="false">TRUE()</f>
        <v>1</v>
      </c>
      <c r="AN1051" s="0" t="s">
        <v>25200</v>
      </c>
      <c r="AO1051" s="0" t="n">
        <v>1</v>
      </c>
      <c r="AP1051" s="0" t="s">
        <v>25201</v>
      </c>
      <c r="AQ1051" s="0" t="s">
        <v>25202</v>
      </c>
      <c r="AR1051" s="0" t="n">
        <f aca="false">TRUE()</f>
        <v>1</v>
      </c>
      <c r="AS1051" s="0" t="n">
        <f aca="false">FALSE()</f>
        <v>0</v>
      </c>
      <c r="AT1051" s="0" t="n">
        <f aca="false">FALSE()</f>
        <v>0</v>
      </c>
      <c r="AU1051" s="0" t="n">
        <f aca="false">FALSE()</f>
        <v>0</v>
      </c>
      <c r="AV1051" s="0" t="n">
        <f aca="false">FALSE()</f>
        <v>0</v>
      </c>
      <c r="AW1051" s="0" t="n">
        <f aca="false">TRUE()</f>
        <v>1</v>
      </c>
      <c r="AX1051" s="380" t="n">
        <v>45721.6666666667</v>
      </c>
      <c r="AY1051" s="380" t="n">
        <v>45721.125</v>
      </c>
      <c r="AZ1051" s="0" t="n">
        <v>1</v>
      </c>
      <c r="BA1051" s="0" t="s">
        <v>18637</v>
      </c>
      <c r="BB1051" s="0" t="n">
        <v>1</v>
      </c>
      <c r="BC1051" s="380" t="n">
        <v>25569.125</v>
      </c>
      <c r="BD1051" s="0" t="s">
        <v>4904</v>
      </c>
      <c r="BE1051" s="0" t="s">
        <v>2170</v>
      </c>
      <c r="BF1051" s="0" t="s">
        <v>2118</v>
      </c>
    </row>
    <row r="1052" customFormat="false" ht="15" hidden="false" customHeight="false" outlineLevel="0" collapsed="false">
      <c r="A1052" s="0" t="s">
        <v>25203</v>
      </c>
      <c r="B1052" s="0" t="s">
        <v>25204</v>
      </c>
      <c r="C1052" s="0" t="s">
        <v>25203</v>
      </c>
      <c r="D1052" s="0" t="s">
        <v>2133</v>
      </c>
      <c r="E1052" s="0" t="s">
        <v>25203</v>
      </c>
      <c r="F1052" s="0" t="n">
        <v>1</v>
      </c>
      <c r="G1052" s="0" t="s">
        <v>434</v>
      </c>
      <c r="H1052" s="0" t="s">
        <v>2170</v>
      </c>
      <c r="I1052" s="0" t="s">
        <v>2170</v>
      </c>
      <c r="J1052" s="0" t="s">
        <v>2170</v>
      </c>
      <c r="K1052" s="0" t="s">
        <v>2170</v>
      </c>
      <c r="L1052" s="0" t="s">
        <v>2170</v>
      </c>
      <c r="M1052" s="0" t="s">
        <v>2170</v>
      </c>
      <c r="N1052" s="0" t="n">
        <f aca="false">FALSE()</f>
        <v>0</v>
      </c>
      <c r="O1052" s="0" t="s">
        <v>25205</v>
      </c>
      <c r="P1052" s="0" t="s">
        <v>17780</v>
      </c>
      <c r="Q1052" s="0" t="n">
        <v>12</v>
      </c>
      <c r="R1052" s="380" t="n">
        <v>46411.125</v>
      </c>
      <c r="S1052" s="223" t="n">
        <v>1000</v>
      </c>
      <c r="T1052" s="0" t="s">
        <v>2132</v>
      </c>
      <c r="U1052" s="380" t="n">
        <v>45320.125</v>
      </c>
      <c r="V1052" s="380" t="n">
        <v>45331.125</v>
      </c>
      <c r="W1052" s="0" t="s">
        <v>2132</v>
      </c>
      <c r="X1052" s="0" t="s">
        <v>25206</v>
      </c>
      <c r="Y1052" s="0" t="s">
        <v>601</v>
      </c>
      <c r="Z1052" s="0" t="s">
        <v>2602</v>
      </c>
      <c r="AA1052" s="0" t="s">
        <v>2451</v>
      </c>
      <c r="AB1052" s="0" t="s">
        <v>17781</v>
      </c>
      <c r="AC1052" s="0" t="n">
        <v>24500000</v>
      </c>
      <c r="AD1052" s="0" t="n">
        <v>24500000</v>
      </c>
      <c r="AE1052" s="0" t="n">
        <v>5</v>
      </c>
      <c r="AF1052" s="0" t="n">
        <f aca="false">FALSE()</f>
        <v>0</v>
      </c>
      <c r="AG1052" s="0" t="n">
        <f aca="false">TRUE()</f>
        <v>1</v>
      </c>
      <c r="AH1052" s="0" t="n">
        <f aca="false">TRUE()</f>
        <v>1</v>
      </c>
      <c r="AI1052" s="0" t="n">
        <f aca="false">FALSE()</f>
        <v>0</v>
      </c>
      <c r="AJ1052" s="0" t="n">
        <f aca="false">FALSE()</f>
        <v>0</v>
      </c>
      <c r="AK1052" s="0" t="n">
        <f aca="false">FALSE()</f>
        <v>0</v>
      </c>
      <c r="AL1052" s="0" t="s">
        <v>2129</v>
      </c>
      <c r="AM1052" s="0" t="n">
        <f aca="false">TRUE()</f>
        <v>1</v>
      </c>
      <c r="AN1052" s="0" t="s">
        <v>25207</v>
      </c>
      <c r="AO1052" s="0" t="n">
        <v>1</v>
      </c>
      <c r="AP1052" s="0" t="s">
        <v>25208</v>
      </c>
      <c r="AQ1052" s="0" t="s">
        <v>25209</v>
      </c>
      <c r="AR1052" s="0" t="n">
        <f aca="false">TRUE()</f>
        <v>1</v>
      </c>
      <c r="AS1052" s="0" t="n">
        <f aca="false">FALSE()</f>
        <v>0</v>
      </c>
      <c r="AT1052" s="0" t="n">
        <f aca="false">FALSE()</f>
        <v>0</v>
      </c>
      <c r="AU1052" s="0" t="n">
        <f aca="false">FALSE()</f>
        <v>0</v>
      </c>
      <c r="AV1052" s="0" t="n">
        <f aca="false">FALSE()</f>
        <v>0</v>
      </c>
      <c r="AW1052" s="0" t="n">
        <f aca="false">TRUE()</f>
        <v>1</v>
      </c>
      <c r="AX1052" s="380" t="n">
        <v>45331.7083333333</v>
      </c>
      <c r="AY1052" s="380" t="n">
        <v>45331.125</v>
      </c>
      <c r="AZ1052" s="0" t="n">
        <v>1</v>
      </c>
      <c r="BA1052" s="0" t="s">
        <v>7267</v>
      </c>
      <c r="BB1052" s="0" t="n">
        <v>0</v>
      </c>
      <c r="BC1052" s="380" t="n">
        <v>46051.125</v>
      </c>
      <c r="BD1052" s="0" t="s">
        <v>2170</v>
      </c>
      <c r="BE1052" s="0" t="s">
        <v>2170</v>
      </c>
      <c r="BF1052" s="0" t="s">
        <v>2118</v>
      </c>
    </row>
    <row r="1053" customFormat="false" ht="15" hidden="false" customHeight="false" outlineLevel="0" collapsed="false">
      <c r="A1053" s="0" t="s">
        <v>25210</v>
      </c>
      <c r="B1053" s="0" t="s">
        <v>25211</v>
      </c>
      <c r="C1053" s="0" t="s">
        <v>25210</v>
      </c>
      <c r="D1053" s="0" t="s">
        <v>2133</v>
      </c>
      <c r="E1053" s="0" t="s">
        <v>25210</v>
      </c>
      <c r="F1053" s="0" t="n">
        <v>1</v>
      </c>
      <c r="G1053" s="0" t="s">
        <v>434</v>
      </c>
      <c r="H1053" s="0" t="s">
        <v>2170</v>
      </c>
      <c r="I1053" s="0" t="s">
        <v>2170</v>
      </c>
      <c r="J1053" s="0" t="s">
        <v>2170</v>
      </c>
      <c r="K1053" s="0" t="s">
        <v>2170</v>
      </c>
      <c r="L1053" s="0" t="s">
        <v>2170</v>
      </c>
      <c r="M1053" s="0" t="s">
        <v>2170</v>
      </c>
      <c r="N1053" s="0" t="n">
        <f aca="false">FALSE()</f>
        <v>0</v>
      </c>
      <c r="O1053" s="0" t="s">
        <v>25212</v>
      </c>
      <c r="P1053" s="0" t="s">
        <v>17780</v>
      </c>
      <c r="Q1053" s="0" t="n">
        <v>4</v>
      </c>
      <c r="R1053" s="380" t="n">
        <v>46294.125</v>
      </c>
      <c r="S1053" s="223" t="n">
        <v>750</v>
      </c>
      <c r="T1053" s="0" t="s">
        <v>2132</v>
      </c>
      <c r="U1053" s="380" t="n">
        <v>45181.125</v>
      </c>
      <c r="V1053" s="380" t="n">
        <v>45202.125</v>
      </c>
      <c r="W1053" s="0" t="s">
        <v>2132</v>
      </c>
      <c r="X1053" s="0" t="s">
        <v>25213</v>
      </c>
      <c r="Y1053" s="0" t="s">
        <v>601</v>
      </c>
      <c r="Z1053" s="0" t="s">
        <v>2602</v>
      </c>
      <c r="AA1053" s="0" t="s">
        <v>2451</v>
      </c>
      <c r="AB1053" s="0" t="s">
        <v>17781</v>
      </c>
      <c r="AC1053" s="0" t="n">
        <v>2000000</v>
      </c>
      <c r="AD1053" s="0" t="n">
        <v>2000000</v>
      </c>
      <c r="AE1053" s="0" t="n">
        <v>5</v>
      </c>
      <c r="AF1053" s="0" t="n">
        <f aca="false">FALSE()</f>
        <v>0</v>
      </c>
      <c r="AG1053" s="0" t="n">
        <f aca="false">TRUE()</f>
        <v>1</v>
      </c>
      <c r="AH1053" s="0" t="n">
        <f aca="false">TRUE()</f>
        <v>1</v>
      </c>
      <c r="AI1053" s="0" t="n">
        <f aca="false">FALSE()</f>
        <v>0</v>
      </c>
      <c r="AJ1053" s="0" t="n">
        <f aca="false">FALSE()</f>
        <v>0</v>
      </c>
      <c r="AK1053" s="0" t="n">
        <f aca="false">TRUE()</f>
        <v>1</v>
      </c>
      <c r="AL1053" s="0" t="s">
        <v>2129</v>
      </c>
      <c r="AM1053" s="0" t="n">
        <f aca="false">TRUE()</f>
        <v>1</v>
      </c>
      <c r="AN1053" s="0" t="s">
        <v>25214</v>
      </c>
      <c r="AO1053" s="0" t="n">
        <v>1</v>
      </c>
      <c r="AP1053" s="0" t="s">
        <v>25215</v>
      </c>
      <c r="AQ1053" s="0" t="s">
        <v>25216</v>
      </c>
      <c r="AR1053" s="0" t="n">
        <f aca="false">TRUE()</f>
        <v>1</v>
      </c>
      <c r="AS1053" s="0" t="n">
        <f aca="false">FALSE()</f>
        <v>0</v>
      </c>
      <c r="AT1053" s="0" t="n">
        <f aca="false">FALSE()</f>
        <v>0</v>
      </c>
      <c r="AU1053" s="0" t="n">
        <f aca="false">FALSE()</f>
        <v>0</v>
      </c>
      <c r="AV1053" s="0" t="n">
        <f aca="false">FALSE()</f>
        <v>0</v>
      </c>
      <c r="AW1053" s="0" t="n">
        <f aca="false">TRUE()</f>
        <v>1</v>
      </c>
      <c r="AX1053" s="380" t="n">
        <v>45202.6875</v>
      </c>
      <c r="AY1053" s="380" t="n">
        <v>45202.4166666667</v>
      </c>
      <c r="AZ1053" s="0" t="n">
        <v>2</v>
      </c>
      <c r="BA1053" s="0" t="s">
        <v>20830</v>
      </c>
      <c r="BB1053" s="0" t="n">
        <v>0</v>
      </c>
      <c r="BC1053" s="380" t="n">
        <v>25569.125</v>
      </c>
      <c r="BD1053" s="0" t="s">
        <v>2170</v>
      </c>
      <c r="BE1053" s="0" t="s">
        <v>2170</v>
      </c>
      <c r="BF1053" s="0" t="s">
        <v>604</v>
      </c>
    </row>
    <row r="1054" customFormat="false" ht="15" hidden="false" customHeight="false" outlineLevel="0" collapsed="false">
      <c r="A1054" s="0" t="s">
        <v>25217</v>
      </c>
      <c r="B1054" s="0" t="s">
        <v>25218</v>
      </c>
      <c r="C1054" s="0" t="s">
        <v>25217</v>
      </c>
      <c r="D1054" s="0" t="s">
        <v>2133</v>
      </c>
      <c r="E1054" s="0" t="s">
        <v>25217</v>
      </c>
      <c r="F1054" s="0" t="n">
        <v>1</v>
      </c>
      <c r="G1054" s="0" t="s">
        <v>434</v>
      </c>
      <c r="H1054" s="0" t="s">
        <v>2170</v>
      </c>
      <c r="I1054" s="0" t="s">
        <v>2170</v>
      </c>
      <c r="J1054" s="0" t="s">
        <v>2170</v>
      </c>
      <c r="K1054" s="0" t="s">
        <v>2170</v>
      </c>
      <c r="L1054" s="0" t="s">
        <v>2170</v>
      </c>
      <c r="M1054" s="0" t="s">
        <v>2170</v>
      </c>
      <c r="N1054" s="0" t="n">
        <f aca="false">FALSE()</f>
        <v>0</v>
      </c>
      <c r="O1054" s="0" t="s">
        <v>25219</v>
      </c>
      <c r="P1054" s="0" t="s">
        <v>17780</v>
      </c>
      <c r="Q1054" s="0" t="n">
        <v>12</v>
      </c>
      <c r="R1054" s="380" t="n">
        <v>46455.125</v>
      </c>
      <c r="S1054" s="223" t="n">
        <v>1000</v>
      </c>
      <c r="T1054" s="0" t="s">
        <v>2132</v>
      </c>
      <c r="U1054" s="380" t="n">
        <v>45168.125</v>
      </c>
      <c r="V1054" s="380" t="n">
        <v>45195.125</v>
      </c>
      <c r="W1054" s="0" t="s">
        <v>2132</v>
      </c>
      <c r="X1054" s="0" t="s">
        <v>25220</v>
      </c>
      <c r="Y1054" s="0" t="s">
        <v>601</v>
      </c>
      <c r="Z1054" s="0" t="s">
        <v>2602</v>
      </c>
      <c r="AA1054" s="0" t="s">
        <v>610</v>
      </c>
      <c r="AB1054" s="0" t="s">
        <v>17781</v>
      </c>
      <c r="AC1054" s="0" t="n">
        <v>350000</v>
      </c>
      <c r="AD1054" s="0" t="n">
        <v>250000</v>
      </c>
      <c r="AE1054" s="0" t="n">
        <v>5</v>
      </c>
      <c r="AF1054" s="0" t="n">
        <f aca="false">FALSE()</f>
        <v>0</v>
      </c>
      <c r="AG1054" s="0" t="n">
        <f aca="false">TRUE()</f>
        <v>1</v>
      </c>
      <c r="AH1054" s="0" t="n">
        <f aca="false">TRUE()</f>
        <v>1</v>
      </c>
      <c r="AI1054" s="0" t="n">
        <f aca="false">FALSE()</f>
        <v>0</v>
      </c>
      <c r="AJ1054" s="0" t="n">
        <f aca="false">FALSE()</f>
        <v>0</v>
      </c>
      <c r="AK1054" s="0" t="n">
        <f aca="false">TRUE()</f>
        <v>1</v>
      </c>
      <c r="AL1054" s="0" t="s">
        <v>2129</v>
      </c>
      <c r="AM1054" s="0" t="n">
        <f aca="false">TRUE()</f>
        <v>1</v>
      </c>
      <c r="AN1054" s="0" t="s">
        <v>25221</v>
      </c>
      <c r="AO1054" s="0" t="n">
        <v>1</v>
      </c>
      <c r="AP1054" s="0" t="s">
        <v>25222</v>
      </c>
      <c r="AQ1054" s="0" t="s">
        <v>25223</v>
      </c>
      <c r="AR1054" s="0" t="n">
        <f aca="false">TRUE()</f>
        <v>1</v>
      </c>
      <c r="AS1054" s="0" t="n">
        <f aca="false">TRUE()</f>
        <v>1</v>
      </c>
      <c r="AT1054" s="0" t="n">
        <f aca="false">FALSE()</f>
        <v>0</v>
      </c>
      <c r="AU1054" s="0" t="n">
        <f aca="false">FALSE()</f>
        <v>0</v>
      </c>
      <c r="AV1054" s="0" t="n">
        <f aca="false">FALSE()</f>
        <v>0</v>
      </c>
      <c r="AW1054" s="0" t="n">
        <f aca="false">TRUE()</f>
        <v>1</v>
      </c>
      <c r="AX1054" s="380" t="n">
        <v>45195.6875</v>
      </c>
      <c r="AY1054" s="380" t="n">
        <v>45195.4166666667</v>
      </c>
      <c r="AZ1054" s="0" t="n">
        <v>3</v>
      </c>
      <c r="BA1054" s="0" t="s">
        <v>18060</v>
      </c>
      <c r="BB1054" s="0" t="n">
        <v>0</v>
      </c>
      <c r="BC1054" s="380" t="n">
        <v>25569.125</v>
      </c>
      <c r="BD1054" s="0" t="s">
        <v>2170</v>
      </c>
      <c r="BE1054" s="0" t="s">
        <v>2170</v>
      </c>
      <c r="BF1054" s="0" t="s">
        <v>2118</v>
      </c>
    </row>
    <row r="1055" customFormat="false" ht="15" hidden="false" customHeight="false" outlineLevel="0" collapsed="false">
      <c r="A1055" s="0" t="s">
        <v>25224</v>
      </c>
      <c r="B1055" s="0" t="s">
        <v>25225</v>
      </c>
      <c r="C1055" s="0" t="s">
        <v>25224</v>
      </c>
      <c r="D1055" s="0" t="s">
        <v>2133</v>
      </c>
      <c r="E1055" s="0" t="s">
        <v>25224</v>
      </c>
      <c r="F1055" s="0" t="n">
        <v>1</v>
      </c>
      <c r="G1055" s="0" t="s">
        <v>434</v>
      </c>
      <c r="H1055" s="0" t="s">
        <v>2170</v>
      </c>
      <c r="I1055" s="0" t="s">
        <v>2170</v>
      </c>
      <c r="J1055" s="0" t="s">
        <v>2170</v>
      </c>
      <c r="K1055" s="0" t="s">
        <v>2170</v>
      </c>
      <c r="L1055" s="0" t="s">
        <v>2170</v>
      </c>
      <c r="M1055" s="0" t="s">
        <v>2170</v>
      </c>
      <c r="N1055" s="0" t="n">
        <f aca="false">FALSE()</f>
        <v>0</v>
      </c>
      <c r="O1055" s="0" t="s">
        <v>25226</v>
      </c>
      <c r="P1055" s="0" t="s">
        <v>17780</v>
      </c>
      <c r="Q1055" s="0" t="n">
        <v>12</v>
      </c>
      <c r="R1055" s="380" t="n">
        <v>46819.125</v>
      </c>
      <c r="S1055" s="223" t="n">
        <v>1000</v>
      </c>
      <c r="T1055" s="0" t="s">
        <v>2132</v>
      </c>
      <c r="U1055" s="380" t="n">
        <v>45373.125</v>
      </c>
      <c r="V1055" s="380" t="n">
        <v>45379.125</v>
      </c>
      <c r="W1055" s="0" t="s">
        <v>2132</v>
      </c>
      <c r="X1055" s="0" t="s">
        <v>25227</v>
      </c>
      <c r="Y1055" s="0" t="s">
        <v>601</v>
      </c>
      <c r="Z1055" s="0" t="s">
        <v>2602</v>
      </c>
      <c r="AA1055" s="0" t="s">
        <v>2891</v>
      </c>
      <c r="AB1055" s="0" t="s">
        <v>17781</v>
      </c>
      <c r="AC1055" s="0" t="n">
        <v>500000</v>
      </c>
      <c r="AD1055" s="0" t="n">
        <v>500000</v>
      </c>
      <c r="AE1055" s="0" t="n">
        <v>5</v>
      </c>
      <c r="AF1055" s="0" t="n">
        <f aca="false">FALSE()</f>
        <v>0</v>
      </c>
      <c r="AG1055" s="0" t="n">
        <f aca="false">TRUE()</f>
        <v>1</v>
      </c>
      <c r="AH1055" s="0" t="n">
        <f aca="false">TRUE()</f>
        <v>1</v>
      </c>
      <c r="AI1055" s="0" t="n">
        <f aca="false">FALSE()</f>
        <v>0</v>
      </c>
      <c r="AJ1055" s="0" t="n">
        <f aca="false">FALSE()</f>
        <v>0</v>
      </c>
      <c r="AK1055" s="0" t="n">
        <f aca="false">TRUE()</f>
        <v>1</v>
      </c>
      <c r="AL1055" s="0" t="s">
        <v>2129</v>
      </c>
      <c r="AM1055" s="0" t="n">
        <f aca="false">TRUE()</f>
        <v>1</v>
      </c>
      <c r="AN1055" s="0" t="s">
        <v>25228</v>
      </c>
      <c r="AO1055" s="0" t="n">
        <v>1</v>
      </c>
      <c r="AP1055" s="0" t="s">
        <v>25229</v>
      </c>
      <c r="AQ1055" s="0" t="s">
        <v>25230</v>
      </c>
      <c r="AR1055" s="0" t="n">
        <f aca="false">TRUE()</f>
        <v>1</v>
      </c>
      <c r="AS1055" s="0" t="n">
        <f aca="false">FALSE()</f>
        <v>0</v>
      </c>
      <c r="AT1055" s="0" t="n">
        <f aca="false">FALSE()</f>
        <v>0</v>
      </c>
      <c r="AU1055" s="0" t="n">
        <f aca="false">FALSE()</f>
        <v>0</v>
      </c>
      <c r="AV1055" s="0" t="n">
        <f aca="false">FALSE()</f>
        <v>0</v>
      </c>
      <c r="AW1055" s="0" t="n">
        <f aca="false">TRUE()</f>
        <v>1</v>
      </c>
      <c r="AX1055" s="380" t="n">
        <v>45379.6875</v>
      </c>
      <c r="AY1055" s="380" t="n">
        <v>45379.125</v>
      </c>
      <c r="AZ1055" s="0" t="n">
        <v>2</v>
      </c>
      <c r="BA1055" s="0" t="s">
        <v>18870</v>
      </c>
      <c r="BB1055" s="0" t="n">
        <v>0</v>
      </c>
      <c r="BC1055" s="380" t="n">
        <v>25569.125</v>
      </c>
      <c r="BD1055" s="0" t="s">
        <v>2170</v>
      </c>
      <c r="BE1055" s="0" t="s">
        <v>2170</v>
      </c>
      <c r="BF1055" s="0" t="s">
        <v>604</v>
      </c>
    </row>
    <row r="1056" customFormat="false" ht="15" hidden="false" customHeight="false" outlineLevel="0" collapsed="false">
      <c r="A1056" s="0" t="s">
        <v>25231</v>
      </c>
      <c r="B1056" s="0" t="s">
        <v>25232</v>
      </c>
      <c r="C1056" s="0" t="s">
        <v>25231</v>
      </c>
      <c r="D1056" s="0" t="s">
        <v>2133</v>
      </c>
      <c r="E1056" s="0" t="s">
        <v>25231</v>
      </c>
      <c r="F1056" s="0" t="n">
        <v>1</v>
      </c>
      <c r="G1056" s="0" t="s">
        <v>434</v>
      </c>
      <c r="H1056" s="0" t="s">
        <v>2170</v>
      </c>
      <c r="I1056" s="0" t="s">
        <v>2170</v>
      </c>
      <c r="J1056" s="0" t="s">
        <v>2170</v>
      </c>
      <c r="K1056" s="0" t="s">
        <v>2170</v>
      </c>
      <c r="L1056" s="0" t="s">
        <v>2170</v>
      </c>
      <c r="M1056" s="0" t="s">
        <v>2170</v>
      </c>
      <c r="N1056" s="0" t="n">
        <f aca="false">FALSE()</f>
        <v>0</v>
      </c>
      <c r="O1056" s="0" t="s">
        <v>25233</v>
      </c>
      <c r="P1056" s="0" t="s">
        <v>17780</v>
      </c>
      <c r="Q1056" s="0" t="n">
        <v>4</v>
      </c>
      <c r="R1056" s="380" t="n">
        <v>45919.125</v>
      </c>
      <c r="S1056" s="223" t="n">
        <v>100</v>
      </c>
      <c r="T1056" s="0" t="s">
        <v>2132</v>
      </c>
      <c r="U1056" s="380" t="n">
        <v>44453.125</v>
      </c>
      <c r="V1056" s="380" t="n">
        <v>44463.125</v>
      </c>
      <c r="W1056" s="0" t="s">
        <v>2132</v>
      </c>
      <c r="X1056" s="0" t="s">
        <v>25234</v>
      </c>
      <c r="Y1056" s="0" t="s">
        <v>601</v>
      </c>
      <c r="Z1056" s="0" t="s">
        <v>2602</v>
      </c>
      <c r="AA1056" s="0" t="s">
        <v>610</v>
      </c>
      <c r="AB1056" s="0" t="s">
        <v>17781</v>
      </c>
      <c r="AC1056" s="0" t="n">
        <v>1500000</v>
      </c>
      <c r="AD1056" s="0" t="n">
        <v>1500000</v>
      </c>
      <c r="AE1056" s="0" t="n">
        <v>5</v>
      </c>
      <c r="AF1056" s="0" t="n">
        <f aca="false">FALSE()</f>
        <v>0</v>
      </c>
      <c r="AG1056" s="0" t="n">
        <f aca="false">TRUE()</f>
        <v>1</v>
      </c>
      <c r="AH1056" s="0" t="n">
        <f aca="false">TRUE()</f>
        <v>1</v>
      </c>
      <c r="AI1056" s="0" t="n">
        <f aca="false">FALSE()</f>
        <v>0</v>
      </c>
      <c r="AJ1056" s="0" t="n">
        <f aca="false">FALSE()</f>
        <v>0</v>
      </c>
      <c r="AK1056" s="0" t="n">
        <f aca="false">TRUE()</f>
        <v>1</v>
      </c>
      <c r="AL1056" s="0" t="s">
        <v>2129</v>
      </c>
      <c r="AM1056" s="0" t="n">
        <f aca="false">TRUE()</f>
        <v>1</v>
      </c>
      <c r="AN1056" s="0" t="s">
        <v>25235</v>
      </c>
      <c r="AO1056" s="0" t="n">
        <v>1</v>
      </c>
      <c r="AP1056" s="0" t="s">
        <v>25236</v>
      </c>
      <c r="AQ1056" s="0" t="s">
        <v>25237</v>
      </c>
      <c r="AR1056" s="0" t="n">
        <f aca="false">TRUE()</f>
        <v>1</v>
      </c>
      <c r="AS1056" s="0" t="n">
        <f aca="false">FALSE()</f>
        <v>0</v>
      </c>
      <c r="AT1056" s="0" t="n">
        <f aca="false">FALSE()</f>
        <v>0</v>
      </c>
      <c r="AU1056" s="0" t="n">
        <f aca="false">FALSE()</f>
        <v>0</v>
      </c>
      <c r="AV1056" s="0" t="n">
        <f aca="false">FALSE()</f>
        <v>0</v>
      </c>
      <c r="AW1056" s="0" t="n">
        <f aca="false">TRUE()</f>
        <v>1</v>
      </c>
      <c r="AX1056" s="380" t="n">
        <v>44463.6472222222</v>
      </c>
      <c r="AY1056" s="380" t="n">
        <v>44463.4166666667</v>
      </c>
      <c r="AZ1056" s="0" t="n">
        <v>2</v>
      </c>
      <c r="BA1056" s="0" t="s">
        <v>22481</v>
      </c>
      <c r="BB1056" s="0" t="n">
        <v>0</v>
      </c>
      <c r="BC1056" s="380" t="n">
        <v>25569.125</v>
      </c>
      <c r="BD1056" s="0" t="s">
        <v>2170</v>
      </c>
      <c r="BE1056" s="0" t="s">
        <v>2170</v>
      </c>
      <c r="BF1056" s="0" t="s">
        <v>604</v>
      </c>
    </row>
    <row r="1057" customFormat="false" ht="15" hidden="false" customHeight="false" outlineLevel="0" collapsed="false">
      <c r="A1057" s="0" t="s">
        <v>25238</v>
      </c>
      <c r="B1057" s="0" t="s">
        <v>25239</v>
      </c>
      <c r="C1057" s="0" t="s">
        <v>25238</v>
      </c>
      <c r="D1057" s="0" t="s">
        <v>2133</v>
      </c>
      <c r="E1057" s="0" t="s">
        <v>25238</v>
      </c>
      <c r="F1057" s="0" t="n">
        <v>1</v>
      </c>
      <c r="G1057" s="0" t="s">
        <v>434</v>
      </c>
      <c r="H1057" s="0" t="s">
        <v>2170</v>
      </c>
      <c r="I1057" s="0" t="s">
        <v>2170</v>
      </c>
      <c r="J1057" s="0" t="s">
        <v>2170</v>
      </c>
      <c r="K1057" s="0" t="s">
        <v>2170</v>
      </c>
      <c r="L1057" s="0" t="s">
        <v>2170</v>
      </c>
      <c r="M1057" s="0" t="s">
        <v>2170</v>
      </c>
      <c r="N1057" s="0" t="n">
        <f aca="false">FALSE()</f>
        <v>0</v>
      </c>
      <c r="O1057" s="0" t="s">
        <v>25240</v>
      </c>
      <c r="P1057" s="0" t="s">
        <v>17780</v>
      </c>
      <c r="Q1057" s="0" t="n">
        <v>12</v>
      </c>
      <c r="R1057" s="380" t="n">
        <v>47293.125</v>
      </c>
      <c r="S1057" s="223" t="n">
        <v>1000</v>
      </c>
      <c r="T1057" s="0" t="s">
        <v>2132</v>
      </c>
      <c r="U1057" s="380" t="n">
        <v>45846.125</v>
      </c>
      <c r="V1057" s="380" t="n">
        <v>45853.125</v>
      </c>
      <c r="W1057" s="0" t="s">
        <v>2132</v>
      </c>
      <c r="X1057" s="0" t="s">
        <v>25241</v>
      </c>
      <c r="Y1057" s="0" t="s">
        <v>601</v>
      </c>
      <c r="Z1057" s="0" t="s">
        <v>2602</v>
      </c>
      <c r="AA1057" s="0" t="s">
        <v>2451</v>
      </c>
      <c r="AB1057" s="0" t="s">
        <v>17781</v>
      </c>
      <c r="AC1057" s="0" t="n">
        <v>5000000</v>
      </c>
      <c r="AD1057" s="0" t="n">
        <v>5000000</v>
      </c>
      <c r="AE1057" s="0" t="n">
        <v>5</v>
      </c>
      <c r="AF1057" s="0" t="n">
        <f aca="false">FALSE()</f>
        <v>0</v>
      </c>
      <c r="AG1057" s="0" t="n">
        <f aca="false">TRUE()</f>
        <v>1</v>
      </c>
      <c r="AH1057" s="0" t="n">
        <f aca="false">TRUE()</f>
        <v>1</v>
      </c>
      <c r="AI1057" s="0" t="n">
        <f aca="false">FALSE()</f>
        <v>0</v>
      </c>
      <c r="AJ1057" s="0" t="n">
        <f aca="false">FALSE()</f>
        <v>0</v>
      </c>
      <c r="AK1057" s="0" t="n">
        <f aca="false">FALSE()</f>
        <v>0</v>
      </c>
      <c r="AL1057" s="0" t="s">
        <v>2129</v>
      </c>
      <c r="AM1057" s="0" t="n">
        <f aca="false">TRUE()</f>
        <v>1</v>
      </c>
      <c r="AN1057" s="0" t="s">
        <v>25242</v>
      </c>
      <c r="AO1057" s="0" t="n">
        <v>1</v>
      </c>
      <c r="AP1057" s="0" t="s">
        <v>25243</v>
      </c>
      <c r="AQ1057" s="0" t="s">
        <v>25244</v>
      </c>
      <c r="AR1057" s="0" t="n">
        <f aca="false">TRUE()</f>
        <v>1</v>
      </c>
      <c r="AS1057" s="0" t="n">
        <f aca="false">FALSE()</f>
        <v>0</v>
      </c>
      <c r="AT1057" s="0" t="n">
        <f aca="false">FALSE()</f>
        <v>0</v>
      </c>
      <c r="AU1057" s="0" t="n">
        <f aca="false">FALSE()</f>
        <v>0</v>
      </c>
      <c r="AV1057" s="0" t="n">
        <f aca="false">FALSE()</f>
        <v>0</v>
      </c>
      <c r="AW1057" s="0" t="n">
        <f aca="false">TRUE()</f>
        <v>1</v>
      </c>
      <c r="AX1057" s="380" t="n">
        <v>45853.6875</v>
      </c>
      <c r="AY1057" s="380" t="n">
        <v>45853.125</v>
      </c>
      <c r="AZ1057" s="0" t="n">
        <v>2</v>
      </c>
      <c r="BA1057" s="0" t="s">
        <v>18442</v>
      </c>
      <c r="BB1057" s="0" t="n">
        <v>0</v>
      </c>
      <c r="BC1057" s="380" t="n">
        <v>25569.125</v>
      </c>
      <c r="BD1057" s="0" t="s">
        <v>2170</v>
      </c>
      <c r="BE1057" s="0" t="s">
        <v>2170</v>
      </c>
      <c r="BF1057" s="0" t="s">
        <v>604</v>
      </c>
    </row>
    <row r="1058" customFormat="false" ht="15" hidden="false" customHeight="false" outlineLevel="0" collapsed="false">
      <c r="A1058" s="0" t="s">
        <v>25245</v>
      </c>
      <c r="B1058" s="0" t="s">
        <v>25246</v>
      </c>
      <c r="C1058" s="0" t="s">
        <v>25245</v>
      </c>
      <c r="D1058" s="0" t="s">
        <v>2133</v>
      </c>
      <c r="E1058" s="0" t="s">
        <v>25245</v>
      </c>
      <c r="F1058" s="0" t="n">
        <v>1</v>
      </c>
      <c r="G1058" s="0" t="s">
        <v>434</v>
      </c>
      <c r="H1058" s="0" t="s">
        <v>2170</v>
      </c>
      <c r="I1058" s="0" t="s">
        <v>2170</v>
      </c>
      <c r="J1058" s="0" t="s">
        <v>2170</v>
      </c>
      <c r="K1058" s="0" t="s">
        <v>2170</v>
      </c>
      <c r="L1058" s="0" t="s">
        <v>2170</v>
      </c>
      <c r="M1058" s="0" t="s">
        <v>2170</v>
      </c>
      <c r="N1058" s="0" t="n">
        <f aca="false">FALSE()</f>
        <v>0</v>
      </c>
      <c r="O1058" s="0" t="s">
        <v>25247</v>
      </c>
      <c r="P1058" s="0" t="s">
        <v>17780</v>
      </c>
      <c r="Q1058" s="0" t="n">
        <v>4</v>
      </c>
      <c r="R1058" s="380" t="n">
        <v>46651.125</v>
      </c>
      <c r="S1058" s="223" t="n">
        <v>1000</v>
      </c>
      <c r="T1058" s="0" t="s">
        <v>2132</v>
      </c>
      <c r="U1058" s="380" t="n">
        <v>44768.125</v>
      </c>
      <c r="V1058" s="380" t="n">
        <v>45195.125</v>
      </c>
      <c r="W1058" s="0" t="s">
        <v>2132</v>
      </c>
      <c r="X1058" s="0" t="s">
        <v>18572</v>
      </c>
      <c r="Y1058" s="0" t="s">
        <v>601</v>
      </c>
      <c r="Z1058" s="0" t="s">
        <v>2602</v>
      </c>
      <c r="AA1058" s="0" t="s">
        <v>2115</v>
      </c>
      <c r="AB1058" s="0" t="s">
        <v>17781</v>
      </c>
      <c r="AC1058" s="0" t="n">
        <v>300000</v>
      </c>
      <c r="AD1058" s="0" t="n">
        <v>300000</v>
      </c>
      <c r="AE1058" s="0" t="n">
        <v>5</v>
      </c>
      <c r="AF1058" s="0" t="n">
        <f aca="false">FALSE()</f>
        <v>0</v>
      </c>
      <c r="AG1058" s="0" t="n">
        <f aca="false">TRUE()</f>
        <v>1</v>
      </c>
      <c r="AH1058" s="0" t="n">
        <f aca="false">TRUE()</f>
        <v>1</v>
      </c>
      <c r="AI1058" s="0" t="n">
        <f aca="false">FALSE()</f>
        <v>0</v>
      </c>
      <c r="AJ1058" s="0" t="n">
        <f aca="false">FALSE()</f>
        <v>0</v>
      </c>
      <c r="AK1058" s="0" t="n">
        <f aca="false">TRUE()</f>
        <v>1</v>
      </c>
      <c r="AL1058" s="0" t="s">
        <v>2129</v>
      </c>
      <c r="AM1058" s="0" t="n">
        <f aca="false">TRUE()</f>
        <v>1</v>
      </c>
      <c r="AN1058" s="0" t="s">
        <v>25248</v>
      </c>
      <c r="AO1058" s="0" t="n">
        <v>1</v>
      </c>
      <c r="AP1058" s="0" t="s">
        <v>25249</v>
      </c>
      <c r="AQ1058" s="0" t="s">
        <v>25250</v>
      </c>
      <c r="AR1058" s="0" t="n">
        <f aca="false">TRUE()</f>
        <v>1</v>
      </c>
      <c r="AS1058" s="0" t="n">
        <f aca="false">FALSE()</f>
        <v>0</v>
      </c>
      <c r="AT1058" s="0" t="n">
        <f aca="false">FALSE()</f>
        <v>0</v>
      </c>
      <c r="AU1058" s="0" t="n">
        <f aca="false">FALSE()</f>
        <v>0</v>
      </c>
      <c r="AV1058" s="0" t="n">
        <f aca="false">FALSE()</f>
        <v>0</v>
      </c>
      <c r="AW1058" s="0" t="n">
        <f aca="false">TRUE()</f>
        <v>1</v>
      </c>
      <c r="AX1058" s="380" t="n">
        <v>45195.6881944444</v>
      </c>
      <c r="AY1058" s="380" t="n">
        <v>45195.4166666667</v>
      </c>
      <c r="AZ1058" s="0" t="n">
        <v>2</v>
      </c>
      <c r="BA1058" s="0" t="s">
        <v>25251</v>
      </c>
      <c r="BB1058" s="0" t="n">
        <v>0</v>
      </c>
      <c r="BC1058" s="380" t="n">
        <v>45923.125</v>
      </c>
      <c r="BD1058" s="0" t="s">
        <v>2170</v>
      </c>
      <c r="BE1058" s="0" t="s">
        <v>2170</v>
      </c>
      <c r="BF1058" s="0" t="s">
        <v>604</v>
      </c>
    </row>
    <row r="1059" customFormat="false" ht="15" hidden="false" customHeight="false" outlineLevel="0" collapsed="false">
      <c r="A1059" s="0" t="s">
        <v>25252</v>
      </c>
      <c r="B1059" s="0" t="s">
        <v>25253</v>
      </c>
      <c r="C1059" s="0" t="s">
        <v>25252</v>
      </c>
      <c r="D1059" s="0" t="s">
        <v>2133</v>
      </c>
      <c r="E1059" s="0" t="s">
        <v>25252</v>
      </c>
      <c r="F1059" s="0" t="n">
        <v>1</v>
      </c>
      <c r="G1059" s="0" t="s">
        <v>434</v>
      </c>
      <c r="H1059" s="0" t="s">
        <v>2170</v>
      </c>
      <c r="I1059" s="0" t="s">
        <v>2170</v>
      </c>
      <c r="J1059" s="0" t="s">
        <v>2170</v>
      </c>
      <c r="K1059" s="0" t="s">
        <v>2170</v>
      </c>
      <c r="L1059" s="0" t="s">
        <v>2170</v>
      </c>
      <c r="M1059" s="0" t="s">
        <v>2170</v>
      </c>
      <c r="N1059" s="0" t="n">
        <f aca="false">FALSE()</f>
        <v>0</v>
      </c>
      <c r="O1059" s="0" t="s">
        <v>25254</v>
      </c>
      <c r="P1059" s="0" t="s">
        <v>17780</v>
      </c>
      <c r="Q1059" s="0" t="n">
        <v>12</v>
      </c>
      <c r="R1059" s="380" t="n">
        <v>46408.125</v>
      </c>
      <c r="S1059" s="223" t="n">
        <v>1000</v>
      </c>
      <c r="T1059" s="0" t="s">
        <v>2132</v>
      </c>
      <c r="U1059" s="380" t="n">
        <v>45145.125</v>
      </c>
      <c r="V1059" s="380" t="n">
        <v>45148.125</v>
      </c>
      <c r="W1059" s="0" t="s">
        <v>2132</v>
      </c>
      <c r="X1059" s="0" t="s">
        <v>23915</v>
      </c>
      <c r="Y1059" s="0" t="s">
        <v>601</v>
      </c>
      <c r="Z1059" s="0" t="s">
        <v>2602</v>
      </c>
      <c r="AA1059" s="0" t="s">
        <v>610</v>
      </c>
      <c r="AB1059" s="0" t="s">
        <v>17781</v>
      </c>
      <c r="AC1059" s="0" t="n">
        <v>500000</v>
      </c>
      <c r="AD1059" s="0" t="n">
        <v>500000</v>
      </c>
      <c r="AE1059" s="0" t="n">
        <v>5</v>
      </c>
      <c r="AF1059" s="0" t="n">
        <f aca="false">FALSE()</f>
        <v>0</v>
      </c>
      <c r="AG1059" s="0" t="n">
        <f aca="false">TRUE()</f>
        <v>1</v>
      </c>
      <c r="AH1059" s="0" t="n">
        <f aca="false">TRUE()</f>
        <v>1</v>
      </c>
      <c r="AI1059" s="0" t="n">
        <f aca="false">FALSE()</f>
        <v>0</v>
      </c>
      <c r="AJ1059" s="0" t="n">
        <f aca="false">FALSE()</f>
        <v>0</v>
      </c>
      <c r="AK1059" s="0" t="n">
        <f aca="false">TRUE()</f>
        <v>1</v>
      </c>
      <c r="AL1059" s="0" t="s">
        <v>2129</v>
      </c>
      <c r="AM1059" s="0" t="n">
        <f aca="false">TRUE()</f>
        <v>1</v>
      </c>
      <c r="AN1059" s="0" t="s">
        <v>25255</v>
      </c>
      <c r="AO1059" s="0" t="n">
        <v>1</v>
      </c>
      <c r="AP1059" s="0" t="s">
        <v>25256</v>
      </c>
      <c r="AQ1059" s="0" t="s">
        <v>25257</v>
      </c>
      <c r="AR1059" s="0" t="n">
        <f aca="false">TRUE()</f>
        <v>1</v>
      </c>
      <c r="AS1059" s="0" t="n">
        <f aca="false">TRUE()</f>
        <v>1</v>
      </c>
      <c r="AT1059" s="0" t="n">
        <f aca="false">FALSE()</f>
        <v>0</v>
      </c>
      <c r="AU1059" s="0" t="n">
        <f aca="false">FALSE()</f>
        <v>0</v>
      </c>
      <c r="AV1059" s="0" t="n">
        <f aca="false">FALSE()</f>
        <v>0</v>
      </c>
      <c r="AW1059" s="0" t="n">
        <f aca="false">TRUE()</f>
        <v>1</v>
      </c>
      <c r="AX1059" s="380" t="n">
        <v>45148.6875</v>
      </c>
      <c r="AY1059" s="380" t="n">
        <v>45148.4166666667</v>
      </c>
      <c r="AZ1059" s="0" t="n">
        <v>3</v>
      </c>
      <c r="BA1059" s="0" t="s">
        <v>18097</v>
      </c>
      <c r="BB1059" s="0" t="n">
        <v>0</v>
      </c>
      <c r="BC1059" s="380" t="n">
        <v>25569.125</v>
      </c>
      <c r="BD1059" s="0" t="s">
        <v>2170</v>
      </c>
      <c r="BE1059" s="0" t="s">
        <v>2170</v>
      </c>
      <c r="BF1059" s="0" t="s">
        <v>2118</v>
      </c>
    </row>
    <row r="1060" customFormat="false" ht="15" hidden="false" customHeight="false" outlineLevel="0" collapsed="false">
      <c r="A1060" s="0" t="s">
        <v>25258</v>
      </c>
      <c r="B1060" s="0" t="s">
        <v>25259</v>
      </c>
      <c r="C1060" s="0" t="s">
        <v>25258</v>
      </c>
      <c r="D1060" s="0" t="s">
        <v>2133</v>
      </c>
      <c r="E1060" s="0" t="s">
        <v>25258</v>
      </c>
      <c r="F1060" s="0" t="n">
        <v>1</v>
      </c>
      <c r="G1060" s="0" t="s">
        <v>434</v>
      </c>
      <c r="H1060" s="0" t="s">
        <v>2170</v>
      </c>
      <c r="I1060" s="0" t="s">
        <v>2170</v>
      </c>
      <c r="J1060" s="0" t="s">
        <v>2170</v>
      </c>
      <c r="K1060" s="0" t="s">
        <v>2170</v>
      </c>
      <c r="L1060" s="0" t="s">
        <v>2170</v>
      </c>
      <c r="M1060" s="0" t="s">
        <v>2170</v>
      </c>
      <c r="N1060" s="0" t="n">
        <f aca="false">FALSE()</f>
        <v>0</v>
      </c>
      <c r="O1060" s="0" t="s">
        <v>25260</v>
      </c>
      <c r="P1060" s="0" t="s">
        <v>17780</v>
      </c>
      <c r="Q1060" s="0" t="n">
        <v>4</v>
      </c>
      <c r="R1060" s="380" t="n">
        <v>46742.125</v>
      </c>
      <c r="S1060" s="223" t="n">
        <v>1000</v>
      </c>
      <c r="T1060" s="0" t="s">
        <v>2132</v>
      </c>
      <c r="U1060" s="380" t="n">
        <v>45643.125</v>
      </c>
      <c r="V1060" s="380" t="n">
        <v>45650.125</v>
      </c>
      <c r="W1060" s="0" t="s">
        <v>2132</v>
      </c>
      <c r="X1060" s="0" t="s">
        <v>25261</v>
      </c>
      <c r="Y1060" s="0" t="s">
        <v>601</v>
      </c>
      <c r="Z1060" s="0" t="s">
        <v>2602</v>
      </c>
      <c r="AA1060" s="0" t="s">
        <v>2114</v>
      </c>
      <c r="AB1060" s="0" t="s">
        <v>17781</v>
      </c>
      <c r="AC1060" s="0" t="n">
        <v>500000</v>
      </c>
      <c r="AD1060" s="0" t="n">
        <v>500000</v>
      </c>
      <c r="AE1060" s="0" t="n">
        <v>5</v>
      </c>
      <c r="AF1060" s="0" t="n">
        <f aca="false">FALSE()</f>
        <v>0</v>
      </c>
      <c r="AG1060" s="0" t="n">
        <f aca="false">TRUE()</f>
        <v>1</v>
      </c>
      <c r="AH1060" s="0" t="n">
        <f aca="false">TRUE()</f>
        <v>1</v>
      </c>
      <c r="AI1060" s="0" t="n">
        <f aca="false">TRUE()</f>
        <v>1</v>
      </c>
      <c r="AJ1060" s="0" t="n">
        <f aca="false">FALSE()</f>
        <v>0</v>
      </c>
      <c r="AK1060" s="0" t="n">
        <f aca="false">TRUE()</f>
        <v>1</v>
      </c>
      <c r="AL1060" s="0" t="s">
        <v>2129</v>
      </c>
      <c r="AM1060" s="0" t="n">
        <f aca="false">TRUE()</f>
        <v>1</v>
      </c>
      <c r="AN1060" s="0" t="s">
        <v>25262</v>
      </c>
      <c r="AO1060" s="0" t="n">
        <v>1</v>
      </c>
      <c r="AP1060" s="0" t="s">
        <v>25263</v>
      </c>
      <c r="AQ1060" s="0" t="s">
        <v>25264</v>
      </c>
      <c r="AR1060" s="0" t="n">
        <f aca="false">TRUE()</f>
        <v>1</v>
      </c>
      <c r="AS1060" s="0" t="n">
        <f aca="false">FALSE()</f>
        <v>0</v>
      </c>
      <c r="AT1060" s="0" t="n">
        <f aca="false">FALSE()</f>
        <v>0</v>
      </c>
      <c r="AU1060" s="0" t="n">
        <f aca="false">FALSE()</f>
        <v>0</v>
      </c>
      <c r="AV1060" s="0" t="n">
        <f aca="false">FALSE()</f>
        <v>0</v>
      </c>
      <c r="AW1060" s="0" t="n">
        <f aca="false">TRUE()</f>
        <v>1</v>
      </c>
      <c r="AX1060" s="380" t="n">
        <v>45650.7388888889</v>
      </c>
      <c r="AY1060" s="380" t="n">
        <v>45650.125</v>
      </c>
      <c r="AZ1060" s="0" t="n">
        <v>3</v>
      </c>
      <c r="BA1060" s="0" t="s">
        <v>25265</v>
      </c>
      <c r="BB1060" s="0" t="n">
        <v>0</v>
      </c>
      <c r="BC1060" s="380" t="n">
        <v>25569.125</v>
      </c>
      <c r="BD1060" s="0" t="s">
        <v>2170</v>
      </c>
      <c r="BE1060" s="0" t="s">
        <v>2170</v>
      </c>
      <c r="BF1060" s="0" t="s">
        <v>17868</v>
      </c>
    </row>
    <row r="1061" customFormat="false" ht="15" hidden="false" customHeight="false" outlineLevel="0" collapsed="false">
      <c r="A1061" s="0" t="s">
        <v>25266</v>
      </c>
      <c r="B1061" s="0" t="s">
        <v>25267</v>
      </c>
      <c r="C1061" s="0" t="s">
        <v>25266</v>
      </c>
      <c r="D1061" s="0" t="s">
        <v>2133</v>
      </c>
      <c r="E1061" s="0" t="s">
        <v>25266</v>
      </c>
      <c r="F1061" s="0" t="n">
        <v>1</v>
      </c>
      <c r="G1061" s="0" t="s">
        <v>434</v>
      </c>
      <c r="H1061" s="0" t="s">
        <v>2170</v>
      </c>
      <c r="I1061" s="0" t="s">
        <v>2170</v>
      </c>
      <c r="J1061" s="0" t="s">
        <v>2170</v>
      </c>
      <c r="K1061" s="0" t="s">
        <v>2170</v>
      </c>
      <c r="L1061" s="0" t="s">
        <v>2170</v>
      </c>
      <c r="M1061" s="0" t="s">
        <v>2170</v>
      </c>
      <c r="N1061" s="0" t="n">
        <f aca="false">FALSE()</f>
        <v>0</v>
      </c>
      <c r="O1061" s="0" t="s">
        <v>25268</v>
      </c>
      <c r="P1061" s="0" t="s">
        <v>17780</v>
      </c>
      <c r="Q1061" s="0" t="n">
        <v>4</v>
      </c>
      <c r="R1061" s="380" t="n">
        <v>45882.125</v>
      </c>
      <c r="S1061" s="223" t="n">
        <v>1000</v>
      </c>
      <c r="T1061" s="0" t="s">
        <v>2132</v>
      </c>
      <c r="U1061" s="380" t="n">
        <v>44778.125</v>
      </c>
      <c r="V1061" s="380" t="n">
        <v>44790.125</v>
      </c>
      <c r="W1061" s="0" t="s">
        <v>2132</v>
      </c>
      <c r="X1061" s="0" t="s">
        <v>25269</v>
      </c>
      <c r="Y1061" s="0" t="s">
        <v>601</v>
      </c>
      <c r="Z1061" s="0" t="s">
        <v>2602</v>
      </c>
      <c r="AA1061" s="0" t="s">
        <v>2451</v>
      </c>
      <c r="AB1061" s="0" t="s">
        <v>17781</v>
      </c>
      <c r="AC1061" s="0" t="n">
        <v>10000000</v>
      </c>
      <c r="AD1061" s="0" t="n">
        <v>10000000</v>
      </c>
      <c r="AE1061" s="0" t="n">
        <v>5</v>
      </c>
      <c r="AF1061" s="0" t="n">
        <f aca="false">FALSE()</f>
        <v>0</v>
      </c>
      <c r="AG1061" s="0" t="n">
        <f aca="false">TRUE()</f>
        <v>1</v>
      </c>
      <c r="AH1061" s="0" t="n">
        <f aca="false">TRUE()</f>
        <v>1</v>
      </c>
      <c r="AI1061" s="0" t="n">
        <f aca="false">FALSE()</f>
        <v>0</v>
      </c>
      <c r="AJ1061" s="0" t="n">
        <f aca="false">FALSE()</f>
        <v>0</v>
      </c>
      <c r="AK1061" s="0" t="n">
        <f aca="false">FALSE()</f>
        <v>0</v>
      </c>
      <c r="AL1061" s="0" t="s">
        <v>2129</v>
      </c>
      <c r="AM1061" s="0" t="n">
        <f aca="false">TRUE()</f>
        <v>1</v>
      </c>
      <c r="AN1061" s="0" t="s">
        <v>25270</v>
      </c>
      <c r="AO1061" s="0" t="n">
        <v>1</v>
      </c>
      <c r="AP1061" s="0" t="s">
        <v>25271</v>
      </c>
      <c r="AQ1061" s="0" t="s">
        <v>25272</v>
      </c>
      <c r="AR1061" s="0" t="n">
        <f aca="false">TRUE()</f>
        <v>1</v>
      </c>
      <c r="AS1061" s="0" t="n">
        <f aca="false">FALSE()</f>
        <v>0</v>
      </c>
      <c r="AT1061" s="0" t="n">
        <f aca="false">FALSE()</f>
        <v>0</v>
      </c>
      <c r="AU1061" s="0" t="n">
        <f aca="false">FALSE()</f>
        <v>0</v>
      </c>
      <c r="AV1061" s="0" t="n">
        <f aca="false">FALSE()</f>
        <v>0</v>
      </c>
      <c r="AW1061" s="0" t="n">
        <f aca="false">TRUE()</f>
        <v>1</v>
      </c>
      <c r="AX1061" s="380" t="n">
        <v>44790.6875</v>
      </c>
      <c r="AY1061" s="380" t="n">
        <v>44790.4166666667</v>
      </c>
      <c r="AZ1061" s="0" t="n">
        <v>1</v>
      </c>
      <c r="BA1061" s="0" t="s">
        <v>18442</v>
      </c>
      <c r="BB1061" s="0" t="n">
        <v>0</v>
      </c>
      <c r="BC1061" s="380" t="n">
        <v>25569.125</v>
      </c>
      <c r="BD1061" s="0" t="s">
        <v>2170</v>
      </c>
      <c r="BE1061" s="0" t="s">
        <v>2170</v>
      </c>
      <c r="BF1061" s="0" t="s">
        <v>604</v>
      </c>
    </row>
    <row r="1062" customFormat="false" ht="15" hidden="false" customHeight="false" outlineLevel="0" collapsed="false">
      <c r="A1062" s="0" t="s">
        <v>25273</v>
      </c>
      <c r="B1062" s="0" t="s">
        <v>25274</v>
      </c>
      <c r="C1062" s="0" t="s">
        <v>25273</v>
      </c>
      <c r="D1062" s="0" t="s">
        <v>2133</v>
      </c>
      <c r="E1062" s="0" t="s">
        <v>25273</v>
      </c>
      <c r="F1062" s="0" t="n">
        <v>1</v>
      </c>
      <c r="G1062" s="0" t="s">
        <v>434</v>
      </c>
      <c r="H1062" s="0" t="s">
        <v>2170</v>
      </c>
      <c r="I1062" s="0" t="s">
        <v>2170</v>
      </c>
      <c r="J1062" s="0" t="s">
        <v>2170</v>
      </c>
      <c r="K1062" s="0" t="s">
        <v>2170</v>
      </c>
      <c r="L1062" s="0" t="s">
        <v>2170</v>
      </c>
      <c r="M1062" s="0" t="s">
        <v>2170</v>
      </c>
      <c r="N1062" s="0" t="n">
        <f aca="false">FALSE()</f>
        <v>0</v>
      </c>
      <c r="O1062" s="0" t="s">
        <v>25275</v>
      </c>
      <c r="P1062" s="0" t="s">
        <v>17780</v>
      </c>
      <c r="Q1062" s="0" t="n">
        <v>12</v>
      </c>
      <c r="R1062" s="380" t="n">
        <v>47529.125</v>
      </c>
      <c r="S1062" s="223" t="n">
        <v>1000</v>
      </c>
      <c r="T1062" s="0" t="s">
        <v>2132</v>
      </c>
      <c r="U1062" s="380" t="n">
        <v>45721.125</v>
      </c>
      <c r="V1062" s="380" t="n">
        <v>45729.125</v>
      </c>
      <c r="W1062" s="0" t="s">
        <v>2132</v>
      </c>
      <c r="X1062" s="0" t="s">
        <v>25206</v>
      </c>
      <c r="Y1062" s="0" t="s">
        <v>601</v>
      </c>
      <c r="Z1062" s="0" t="s">
        <v>2602</v>
      </c>
      <c r="AA1062" s="0" t="s">
        <v>610</v>
      </c>
      <c r="AB1062" s="0" t="s">
        <v>17781</v>
      </c>
      <c r="AC1062" s="0" t="n">
        <v>1000000</v>
      </c>
      <c r="AD1062" s="0" t="n">
        <v>1000000</v>
      </c>
      <c r="AE1062" s="0" t="n">
        <v>5</v>
      </c>
      <c r="AF1062" s="0" t="n">
        <f aca="false">FALSE()</f>
        <v>0</v>
      </c>
      <c r="AG1062" s="0" t="n">
        <f aca="false">TRUE()</f>
        <v>1</v>
      </c>
      <c r="AH1062" s="0" t="n">
        <f aca="false">TRUE()</f>
        <v>1</v>
      </c>
      <c r="AI1062" s="0" t="n">
        <f aca="false">FALSE()</f>
        <v>0</v>
      </c>
      <c r="AJ1062" s="0" t="n">
        <f aca="false">FALSE()</f>
        <v>0</v>
      </c>
      <c r="AK1062" s="0" t="n">
        <f aca="false">TRUE()</f>
        <v>1</v>
      </c>
      <c r="AL1062" s="0" t="s">
        <v>2129</v>
      </c>
      <c r="AM1062" s="0" t="n">
        <f aca="false">TRUE()</f>
        <v>1</v>
      </c>
      <c r="AN1062" s="0" t="s">
        <v>25276</v>
      </c>
      <c r="AO1062" s="0" t="n">
        <v>1</v>
      </c>
      <c r="AP1062" s="0" t="s">
        <v>25277</v>
      </c>
      <c r="AQ1062" s="0" t="s">
        <v>25278</v>
      </c>
      <c r="AR1062" s="0" t="n">
        <f aca="false">TRUE()</f>
        <v>1</v>
      </c>
      <c r="AS1062" s="0" t="n">
        <f aca="false">FALSE()</f>
        <v>0</v>
      </c>
      <c r="AT1062" s="0" t="n">
        <f aca="false">FALSE()</f>
        <v>0</v>
      </c>
      <c r="AU1062" s="0" t="n">
        <f aca="false">FALSE()</f>
        <v>0</v>
      </c>
      <c r="AV1062" s="0" t="n">
        <f aca="false">FALSE()</f>
        <v>0</v>
      </c>
      <c r="AW1062" s="0" t="n">
        <f aca="false">TRUE()</f>
        <v>1</v>
      </c>
      <c r="AX1062" s="380" t="n">
        <v>45729.6611111111</v>
      </c>
      <c r="AY1062" s="380" t="n">
        <v>45729.125</v>
      </c>
      <c r="AZ1062" s="0" t="n">
        <v>2</v>
      </c>
      <c r="BA1062" s="0" t="s">
        <v>19559</v>
      </c>
      <c r="BB1062" s="0" t="n">
        <v>0</v>
      </c>
      <c r="BC1062" s="380" t="n">
        <v>25569.125</v>
      </c>
      <c r="BD1062" s="0" t="s">
        <v>2170</v>
      </c>
      <c r="BE1062" s="0" t="s">
        <v>2170</v>
      </c>
      <c r="BF1062" s="0" t="s">
        <v>604</v>
      </c>
    </row>
    <row r="1063" customFormat="false" ht="15" hidden="false" customHeight="false" outlineLevel="0" collapsed="false">
      <c r="A1063" s="0" t="s">
        <v>25279</v>
      </c>
      <c r="B1063" s="0" t="s">
        <v>25280</v>
      </c>
      <c r="C1063" s="0" t="s">
        <v>25279</v>
      </c>
      <c r="D1063" s="0" t="s">
        <v>2133</v>
      </c>
      <c r="E1063" s="0" t="s">
        <v>25279</v>
      </c>
      <c r="F1063" s="0" t="n">
        <v>1</v>
      </c>
      <c r="G1063" s="0" t="s">
        <v>434</v>
      </c>
      <c r="H1063" s="0" t="s">
        <v>2170</v>
      </c>
      <c r="I1063" s="0" t="s">
        <v>2170</v>
      </c>
      <c r="J1063" s="0" t="s">
        <v>2170</v>
      </c>
      <c r="K1063" s="0" t="s">
        <v>2170</v>
      </c>
      <c r="L1063" s="0" t="s">
        <v>2170</v>
      </c>
      <c r="M1063" s="0" t="s">
        <v>2170</v>
      </c>
      <c r="N1063" s="0" t="n">
        <f aca="false">FALSE()</f>
        <v>0</v>
      </c>
      <c r="O1063" s="0" t="s">
        <v>25281</v>
      </c>
      <c r="P1063" s="0" t="s">
        <v>17780</v>
      </c>
      <c r="Q1063" s="0" t="n">
        <v>2</v>
      </c>
      <c r="R1063" s="380" t="n">
        <v>46266.125</v>
      </c>
      <c r="S1063" s="223" t="n">
        <v>1000</v>
      </c>
      <c r="T1063" s="0" t="s">
        <v>2132</v>
      </c>
      <c r="U1063" s="380" t="n">
        <v>42583.125</v>
      </c>
      <c r="V1063" s="380" t="n">
        <v>42626.125</v>
      </c>
      <c r="W1063" s="0" t="s">
        <v>2132</v>
      </c>
      <c r="X1063" s="0" t="s">
        <v>19894</v>
      </c>
      <c r="Y1063" s="0" t="s">
        <v>601</v>
      </c>
      <c r="Z1063" s="0" t="s">
        <v>2602</v>
      </c>
      <c r="AA1063" s="0" t="s">
        <v>610</v>
      </c>
      <c r="AB1063" s="0" t="s">
        <v>17848</v>
      </c>
      <c r="AC1063" s="0" t="n">
        <v>5000000</v>
      </c>
      <c r="AD1063" s="0" t="n">
        <v>5000000</v>
      </c>
      <c r="AE1063" s="0" t="n">
        <v>5</v>
      </c>
      <c r="AF1063" s="0" t="n">
        <f aca="false">FALSE()</f>
        <v>0</v>
      </c>
      <c r="AG1063" s="0" t="n">
        <f aca="false">TRUE()</f>
        <v>1</v>
      </c>
      <c r="AH1063" s="0" t="n">
        <f aca="false">TRUE()</f>
        <v>1</v>
      </c>
      <c r="AI1063" s="0" t="n">
        <f aca="false">FALSE()</f>
        <v>0</v>
      </c>
      <c r="AJ1063" s="0" t="n">
        <f aca="false">FALSE()</f>
        <v>0</v>
      </c>
      <c r="AK1063" s="0" t="n">
        <f aca="false">FALSE()</f>
        <v>0</v>
      </c>
      <c r="AL1063" s="0" t="s">
        <v>2129</v>
      </c>
      <c r="AM1063" s="0" t="n">
        <f aca="false">TRUE()</f>
        <v>1</v>
      </c>
      <c r="AN1063" s="0" t="s">
        <v>25282</v>
      </c>
      <c r="AO1063" s="0" t="n">
        <v>1</v>
      </c>
      <c r="AP1063" s="0" t="s">
        <v>25283</v>
      </c>
      <c r="AQ1063" s="0" t="s">
        <v>25284</v>
      </c>
      <c r="AR1063" s="0" t="n">
        <f aca="false">TRUE()</f>
        <v>1</v>
      </c>
      <c r="AS1063" s="0" t="n">
        <f aca="false">FALSE()</f>
        <v>0</v>
      </c>
      <c r="AT1063" s="0" t="n">
        <f aca="false">FALSE()</f>
        <v>0</v>
      </c>
      <c r="AU1063" s="0" t="n">
        <f aca="false">FALSE()</f>
        <v>0</v>
      </c>
      <c r="AV1063" s="0" t="n">
        <f aca="false">FALSE()</f>
        <v>0</v>
      </c>
      <c r="AW1063" s="0" t="n">
        <f aca="false">TRUE()</f>
        <v>1</v>
      </c>
      <c r="AX1063" s="380" t="n">
        <v>43794.5965277778</v>
      </c>
      <c r="AY1063" s="380" t="n">
        <v>43794.4166666667</v>
      </c>
      <c r="AZ1063" s="0" t="n">
        <v>2</v>
      </c>
      <c r="BA1063" s="0" t="s">
        <v>17892</v>
      </c>
      <c r="BB1063" s="0" t="n">
        <v>0</v>
      </c>
      <c r="BC1063" s="380" t="n">
        <v>45902.125</v>
      </c>
      <c r="BD1063" s="0" t="s">
        <v>2170</v>
      </c>
      <c r="BE1063" s="0" t="s">
        <v>2170</v>
      </c>
      <c r="BF1063" s="0" t="s">
        <v>2118</v>
      </c>
    </row>
    <row r="1064" customFormat="false" ht="15" hidden="false" customHeight="false" outlineLevel="0" collapsed="false">
      <c r="A1064" s="0" t="s">
        <v>25285</v>
      </c>
      <c r="B1064" s="0" t="s">
        <v>25286</v>
      </c>
      <c r="C1064" s="0" t="s">
        <v>25285</v>
      </c>
      <c r="D1064" s="0" t="s">
        <v>2133</v>
      </c>
      <c r="E1064" s="0" t="s">
        <v>25285</v>
      </c>
      <c r="F1064" s="0" t="n">
        <v>1</v>
      </c>
      <c r="G1064" s="0" t="s">
        <v>434</v>
      </c>
      <c r="H1064" s="0" t="s">
        <v>2170</v>
      </c>
      <c r="I1064" s="0" t="s">
        <v>2170</v>
      </c>
      <c r="J1064" s="0" t="s">
        <v>2170</v>
      </c>
      <c r="K1064" s="0" t="s">
        <v>2170</v>
      </c>
      <c r="L1064" s="0" t="s">
        <v>2170</v>
      </c>
      <c r="M1064" s="0" t="s">
        <v>2170</v>
      </c>
      <c r="N1064" s="0" t="n">
        <f aca="false">FALSE()</f>
        <v>0</v>
      </c>
      <c r="O1064" s="0" t="s">
        <v>25287</v>
      </c>
      <c r="P1064" s="0" t="s">
        <v>17780</v>
      </c>
      <c r="Q1064" s="0" t="n">
        <v>12</v>
      </c>
      <c r="R1064" s="380" t="n">
        <v>48340.125</v>
      </c>
      <c r="S1064" s="223" t="n">
        <v>1000</v>
      </c>
      <c r="T1064" s="0" t="s">
        <v>2132</v>
      </c>
      <c r="U1064" s="380" t="n">
        <v>44719.125</v>
      </c>
      <c r="V1064" s="380" t="n">
        <v>45100.125</v>
      </c>
      <c r="W1064" s="0" t="s">
        <v>2132</v>
      </c>
      <c r="X1064" s="0" t="s">
        <v>24774</v>
      </c>
      <c r="Y1064" s="0" t="s">
        <v>601</v>
      </c>
      <c r="Z1064" s="0" t="s">
        <v>2602</v>
      </c>
      <c r="AA1064" s="0" t="s">
        <v>2891</v>
      </c>
      <c r="AB1064" s="0" t="s">
        <v>17781</v>
      </c>
      <c r="AC1064" s="0" t="n">
        <v>1500000</v>
      </c>
      <c r="AD1064" s="0" t="n">
        <v>1500000</v>
      </c>
      <c r="AE1064" s="0" t="n">
        <v>5</v>
      </c>
      <c r="AF1064" s="0" t="n">
        <f aca="false">FALSE()</f>
        <v>0</v>
      </c>
      <c r="AG1064" s="0" t="n">
        <f aca="false">TRUE()</f>
        <v>1</v>
      </c>
      <c r="AH1064" s="0" t="n">
        <f aca="false">TRUE()</f>
        <v>1</v>
      </c>
      <c r="AI1064" s="0" t="n">
        <f aca="false">FALSE()</f>
        <v>0</v>
      </c>
      <c r="AJ1064" s="0" t="n">
        <f aca="false">FALSE()</f>
        <v>0</v>
      </c>
      <c r="AK1064" s="0" t="n">
        <f aca="false">FALSE()</f>
        <v>0</v>
      </c>
      <c r="AL1064" s="0" t="s">
        <v>2129</v>
      </c>
      <c r="AM1064" s="0" t="n">
        <f aca="false">TRUE()</f>
        <v>1</v>
      </c>
      <c r="AN1064" s="0" t="s">
        <v>25288</v>
      </c>
      <c r="AO1064" s="0" t="n">
        <v>1</v>
      </c>
      <c r="AP1064" s="0" t="s">
        <v>25289</v>
      </c>
      <c r="AQ1064" s="0" t="s">
        <v>25290</v>
      </c>
      <c r="AR1064" s="0" t="n">
        <f aca="false">TRUE()</f>
        <v>1</v>
      </c>
      <c r="AS1064" s="0" t="n">
        <f aca="false">FALSE()</f>
        <v>0</v>
      </c>
      <c r="AT1064" s="0" t="n">
        <f aca="false">FALSE()</f>
        <v>0</v>
      </c>
      <c r="AU1064" s="0" t="n">
        <f aca="false">FALSE()</f>
        <v>0</v>
      </c>
      <c r="AV1064" s="0" t="n">
        <f aca="false">FALSE()</f>
        <v>0</v>
      </c>
      <c r="AW1064" s="0" t="n">
        <f aca="false">TRUE()</f>
        <v>1</v>
      </c>
      <c r="AX1064" s="380" t="n">
        <v>45100.6145833333</v>
      </c>
      <c r="AY1064" s="380" t="n">
        <v>45100.4166666667</v>
      </c>
      <c r="AZ1064" s="0" t="n">
        <v>2</v>
      </c>
      <c r="BA1064" s="0" t="s">
        <v>17811</v>
      </c>
      <c r="BB1064" s="0" t="n">
        <v>0</v>
      </c>
      <c r="BC1064" s="380" t="n">
        <v>25569.125</v>
      </c>
      <c r="BD1064" s="0" t="s">
        <v>2170</v>
      </c>
      <c r="BE1064" s="0" t="s">
        <v>2170</v>
      </c>
      <c r="BF1064" s="0" t="s">
        <v>604</v>
      </c>
    </row>
    <row r="1065" customFormat="false" ht="15" hidden="false" customHeight="false" outlineLevel="0" collapsed="false">
      <c r="A1065" s="0" t="s">
        <v>25291</v>
      </c>
      <c r="B1065" s="0" t="s">
        <v>25292</v>
      </c>
      <c r="C1065" s="0" t="s">
        <v>25291</v>
      </c>
      <c r="D1065" s="0" t="s">
        <v>2133</v>
      </c>
      <c r="E1065" s="0" t="s">
        <v>25291</v>
      </c>
      <c r="F1065" s="0" t="n">
        <v>1</v>
      </c>
      <c r="G1065" s="0" t="s">
        <v>434</v>
      </c>
      <c r="H1065" s="0" t="s">
        <v>2170</v>
      </c>
      <c r="I1065" s="0" t="s">
        <v>2170</v>
      </c>
      <c r="J1065" s="0" t="s">
        <v>2170</v>
      </c>
      <c r="K1065" s="0" t="s">
        <v>2170</v>
      </c>
      <c r="L1065" s="0" t="s">
        <v>2170</v>
      </c>
      <c r="M1065" s="0" t="s">
        <v>2170</v>
      </c>
      <c r="N1065" s="0" t="n">
        <f aca="false">FALSE()</f>
        <v>0</v>
      </c>
      <c r="O1065" s="0" t="s">
        <v>25293</v>
      </c>
      <c r="P1065" s="0" t="s">
        <v>17780</v>
      </c>
      <c r="Q1065" s="0" t="n">
        <v>4</v>
      </c>
      <c r="R1065" s="380" t="n">
        <v>46843.125</v>
      </c>
      <c r="S1065" s="223" t="n">
        <v>8355.37</v>
      </c>
      <c r="T1065" s="0" t="s">
        <v>25294</v>
      </c>
      <c r="U1065" s="380" t="n">
        <v>45006.125</v>
      </c>
      <c r="V1065" s="380" t="n">
        <v>45023.125</v>
      </c>
      <c r="W1065" s="0" t="s">
        <v>25294</v>
      </c>
      <c r="X1065" s="0" t="s">
        <v>25295</v>
      </c>
      <c r="Y1065" s="0" t="s">
        <v>601</v>
      </c>
      <c r="Z1065" s="0" t="s">
        <v>2602</v>
      </c>
      <c r="AA1065" s="0" t="s">
        <v>2114</v>
      </c>
      <c r="AB1065" s="0" t="s">
        <v>17781</v>
      </c>
      <c r="AC1065" s="0" t="n">
        <v>2226146</v>
      </c>
      <c r="AD1065" s="0" t="n">
        <v>1007761</v>
      </c>
      <c r="AE1065" s="0" t="n">
        <v>5</v>
      </c>
      <c r="AF1065" s="0" t="n">
        <f aca="false">FALSE()</f>
        <v>0</v>
      </c>
      <c r="AG1065" s="0" t="n">
        <f aca="false">TRUE()</f>
        <v>1</v>
      </c>
      <c r="AH1065" s="0" t="n">
        <f aca="false">TRUE()</f>
        <v>1</v>
      </c>
      <c r="AI1065" s="0" t="n">
        <f aca="false">FALSE()</f>
        <v>0</v>
      </c>
      <c r="AJ1065" s="0" t="n">
        <f aca="false">FALSE()</f>
        <v>0</v>
      </c>
      <c r="AK1065" s="0" t="n">
        <f aca="false">FALSE()</f>
        <v>0</v>
      </c>
      <c r="AL1065" s="0" t="s">
        <v>2129</v>
      </c>
      <c r="AM1065" s="0" t="n">
        <f aca="false">TRUE()</f>
        <v>1</v>
      </c>
      <c r="AN1065" s="0" t="s">
        <v>25296</v>
      </c>
      <c r="AO1065" s="0" t="n">
        <v>1</v>
      </c>
      <c r="AP1065" s="0" t="s">
        <v>25297</v>
      </c>
      <c r="AQ1065" s="0" t="s">
        <v>25298</v>
      </c>
      <c r="AR1065" s="0" t="n">
        <f aca="false">TRUE()</f>
        <v>1</v>
      </c>
      <c r="AS1065" s="0" t="n">
        <f aca="false">FALSE()</f>
        <v>0</v>
      </c>
      <c r="AT1065" s="0" t="n">
        <f aca="false">FALSE()</f>
        <v>0</v>
      </c>
      <c r="AU1065" s="0" t="n">
        <f aca="false">FALSE()</f>
        <v>0</v>
      </c>
      <c r="AV1065" s="0" t="n">
        <f aca="false">FALSE()</f>
        <v>0</v>
      </c>
      <c r="AW1065" s="0" t="n">
        <f aca="false">TRUE()</f>
        <v>1</v>
      </c>
      <c r="AX1065" s="380" t="n">
        <v>45023.6145833333</v>
      </c>
      <c r="AY1065" s="380" t="n">
        <v>45023.4166666667</v>
      </c>
      <c r="AZ1065" s="0" t="n">
        <v>1</v>
      </c>
      <c r="BA1065" s="0" t="s">
        <v>3241</v>
      </c>
      <c r="BB1065" s="0" t="n">
        <v>0</v>
      </c>
      <c r="BC1065" s="380" t="n">
        <v>25569.125</v>
      </c>
      <c r="BD1065" s="0" t="s">
        <v>2170</v>
      </c>
      <c r="BE1065" s="0" t="s">
        <v>2170</v>
      </c>
      <c r="BF1065" s="0" t="s">
        <v>2118</v>
      </c>
    </row>
    <row r="1066" customFormat="false" ht="15" hidden="false" customHeight="false" outlineLevel="0" collapsed="false">
      <c r="A1066" s="0" t="s">
        <v>25299</v>
      </c>
      <c r="B1066" s="0" t="s">
        <v>25300</v>
      </c>
      <c r="C1066" s="0" t="s">
        <v>25299</v>
      </c>
      <c r="D1066" s="0" t="s">
        <v>2133</v>
      </c>
      <c r="E1066" s="0" t="s">
        <v>25299</v>
      </c>
      <c r="F1066" s="0" t="n">
        <v>1</v>
      </c>
      <c r="G1066" s="0" t="s">
        <v>434</v>
      </c>
      <c r="H1066" s="0" t="s">
        <v>2170</v>
      </c>
      <c r="I1066" s="0" t="s">
        <v>2170</v>
      </c>
      <c r="J1066" s="0" t="s">
        <v>2170</v>
      </c>
      <c r="K1066" s="0" t="s">
        <v>2170</v>
      </c>
      <c r="L1066" s="0" t="s">
        <v>2170</v>
      </c>
      <c r="M1066" s="0" t="s">
        <v>2170</v>
      </c>
      <c r="N1066" s="0" t="n">
        <f aca="false">FALSE()</f>
        <v>0</v>
      </c>
      <c r="O1066" s="0" t="s">
        <v>25301</v>
      </c>
      <c r="P1066" s="0" t="s">
        <v>17780</v>
      </c>
      <c r="Q1066" s="0" t="n">
        <v>4</v>
      </c>
      <c r="R1066" s="380" t="n">
        <v>46660.125</v>
      </c>
      <c r="S1066" s="223" t="n">
        <v>1000</v>
      </c>
      <c r="T1066" s="0" t="s">
        <v>2132</v>
      </c>
      <c r="U1066" s="380" t="n">
        <v>45555.125</v>
      </c>
      <c r="V1066" s="380" t="n">
        <v>45568.125</v>
      </c>
      <c r="W1066" s="0" t="s">
        <v>2132</v>
      </c>
      <c r="X1066" s="0" t="s">
        <v>20615</v>
      </c>
      <c r="Y1066" s="0" t="s">
        <v>601</v>
      </c>
      <c r="Z1066" s="0" t="s">
        <v>2602</v>
      </c>
      <c r="AA1066" s="0" t="s">
        <v>2891</v>
      </c>
      <c r="AB1066" s="0" t="s">
        <v>17781</v>
      </c>
      <c r="AC1066" s="0" t="n">
        <v>300000</v>
      </c>
      <c r="AD1066" s="0" t="n">
        <v>300000</v>
      </c>
      <c r="AE1066" s="0" t="n">
        <v>5</v>
      </c>
      <c r="AF1066" s="0" t="n">
        <f aca="false">FALSE()</f>
        <v>0</v>
      </c>
      <c r="AG1066" s="0" t="n">
        <f aca="false">TRUE()</f>
        <v>1</v>
      </c>
      <c r="AH1066" s="0" t="n">
        <f aca="false">TRUE()</f>
        <v>1</v>
      </c>
      <c r="AI1066" s="0" t="n">
        <f aca="false">FALSE()</f>
        <v>0</v>
      </c>
      <c r="AJ1066" s="0" t="n">
        <f aca="false">FALSE()</f>
        <v>0</v>
      </c>
      <c r="AK1066" s="0" t="n">
        <f aca="false">FALSE()</f>
        <v>0</v>
      </c>
      <c r="AL1066" s="0" t="s">
        <v>2129</v>
      </c>
      <c r="AM1066" s="0" t="n">
        <f aca="false">TRUE()</f>
        <v>1</v>
      </c>
      <c r="AN1066" s="0" t="s">
        <v>25302</v>
      </c>
      <c r="AO1066" s="0" t="n">
        <v>1</v>
      </c>
      <c r="AP1066" s="0" t="s">
        <v>25303</v>
      </c>
      <c r="AQ1066" s="0" t="s">
        <v>25304</v>
      </c>
      <c r="AR1066" s="0" t="n">
        <f aca="false">TRUE()</f>
        <v>1</v>
      </c>
      <c r="AS1066" s="0" t="n">
        <f aca="false">FALSE()</f>
        <v>0</v>
      </c>
      <c r="AT1066" s="0" t="n">
        <f aca="false">FALSE()</f>
        <v>0</v>
      </c>
      <c r="AU1066" s="0" t="n">
        <f aca="false">FALSE()</f>
        <v>0</v>
      </c>
      <c r="AV1066" s="0" t="n">
        <f aca="false">FALSE()</f>
        <v>0</v>
      </c>
      <c r="AW1066" s="0" t="n">
        <f aca="false">TRUE()</f>
        <v>1</v>
      </c>
      <c r="AX1066" s="380" t="n">
        <v>45568.6902777778</v>
      </c>
      <c r="AY1066" s="380" t="n">
        <v>45568.125</v>
      </c>
      <c r="AZ1066" s="0" t="n">
        <v>3</v>
      </c>
      <c r="BA1066" s="0" t="s">
        <v>25305</v>
      </c>
      <c r="BB1066" s="0" t="n">
        <v>0</v>
      </c>
      <c r="BC1066" s="380" t="n">
        <v>46296.125</v>
      </c>
      <c r="BD1066" s="0" t="s">
        <v>2170</v>
      </c>
      <c r="BE1066" s="0" t="s">
        <v>2170</v>
      </c>
      <c r="BF1066" s="0" t="s">
        <v>604</v>
      </c>
    </row>
    <row r="1067" customFormat="false" ht="15" hidden="false" customHeight="false" outlineLevel="0" collapsed="false">
      <c r="A1067" s="0" t="s">
        <v>25306</v>
      </c>
      <c r="B1067" s="0" t="s">
        <v>25307</v>
      </c>
      <c r="C1067" s="0" t="s">
        <v>25306</v>
      </c>
      <c r="D1067" s="0" t="s">
        <v>2133</v>
      </c>
      <c r="E1067" s="0" t="s">
        <v>25306</v>
      </c>
      <c r="F1067" s="0" t="n">
        <v>1</v>
      </c>
      <c r="G1067" s="0" t="s">
        <v>434</v>
      </c>
      <c r="H1067" s="0" t="s">
        <v>2170</v>
      </c>
      <c r="I1067" s="0" t="s">
        <v>2170</v>
      </c>
      <c r="J1067" s="0" t="s">
        <v>2170</v>
      </c>
      <c r="K1067" s="0" t="s">
        <v>2170</v>
      </c>
      <c r="L1067" s="0" t="s">
        <v>2170</v>
      </c>
      <c r="M1067" s="0" t="s">
        <v>2170</v>
      </c>
      <c r="N1067" s="0" t="n">
        <f aca="false">FALSE()</f>
        <v>0</v>
      </c>
      <c r="O1067" s="0" t="s">
        <v>25308</v>
      </c>
      <c r="P1067" s="0" t="s">
        <v>17780</v>
      </c>
      <c r="Q1067" s="0" t="n">
        <v>2</v>
      </c>
      <c r="R1067" s="380" t="n">
        <v>47513.125</v>
      </c>
      <c r="S1067" s="223" t="n">
        <v>1000</v>
      </c>
      <c r="T1067" s="0" t="s">
        <v>2132</v>
      </c>
      <c r="U1067" s="380" t="n">
        <v>41417.1666666667</v>
      </c>
      <c r="V1067" s="380" t="n">
        <v>43873.125</v>
      </c>
      <c r="W1067" s="0" t="s">
        <v>2132</v>
      </c>
      <c r="X1067" s="0" t="s">
        <v>25309</v>
      </c>
      <c r="Y1067" s="0" t="s">
        <v>601</v>
      </c>
      <c r="Z1067" s="0" t="s">
        <v>2602</v>
      </c>
      <c r="AA1067" s="0" t="s">
        <v>2115</v>
      </c>
      <c r="AB1067" s="0" t="s">
        <v>17781</v>
      </c>
      <c r="AC1067" s="0" t="n">
        <v>10000000</v>
      </c>
      <c r="AD1067" s="0" t="n">
        <v>10000000</v>
      </c>
      <c r="AE1067" s="0" t="n">
        <v>5</v>
      </c>
      <c r="AF1067" s="0" t="n">
        <f aca="false">FALSE()</f>
        <v>0</v>
      </c>
      <c r="AG1067" s="0" t="n">
        <f aca="false">TRUE()</f>
        <v>1</v>
      </c>
      <c r="AH1067" s="0" t="n">
        <f aca="false">TRUE()</f>
        <v>1</v>
      </c>
      <c r="AI1067" s="0" t="n">
        <f aca="false">FALSE()</f>
        <v>0</v>
      </c>
      <c r="AJ1067" s="0" t="n">
        <f aca="false">FALSE()</f>
        <v>0</v>
      </c>
      <c r="AK1067" s="0" t="n">
        <f aca="false">FALSE()</f>
        <v>0</v>
      </c>
      <c r="AL1067" s="0" t="s">
        <v>2129</v>
      </c>
      <c r="AM1067" s="0" t="n">
        <f aca="false">TRUE()</f>
        <v>1</v>
      </c>
      <c r="AN1067" s="0" t="s">
        <v>25310</v>
      </c>
      <c r="AO1067" s="0" t="n">
        <v>1</v>
      </c>
      <c r="AP1067" s="0" t="s">
        <v>25311</v>
      </c>
      <c r="AQ1067" s="0" t="s">
        <v>25312</v>
      </c>
      <c r="AR1067" s="0" t="n">
        <f aca="false">TRUE()</f>
        <v>1</v>
      </c>
      <c r="AS1067" s="0" t="n">
        <f aca="false">FALSE()</f>
        <v>0</v>
      </c>
      <c r="AT1067" s="0" t="n">
        <f aca="false">FALSE()</f>
        <v>0</v>
      </c>
      <c r="AU1067" s="0" t="n">
        <f aca="false">FALSE()</f>
        <v>0</v>
      </c>
      <c r="AV1067" s="0" t="n">
        <f aca="false">FALSE()</f>
        <v>0</v>
      </c>
      <c r="AW1067" s="0" t="n">
        <f aca="false">TRUE()</f>
        <v>1</v>
      </c>
      <c r="AX1067" s="380" t="n">
        <v>43873.5868055556</v>
      </c>
      <c r="AY1067" s="380" t="n">
        <v>43873.4166666667</v>
      </c>
      <c r="AZ1067" s="0" t="n">
        <v>1</v>
      </c>
      <c r="BA1067" s="0" t="s">
        <v>18637</v>
      </c>
      <c r="BB1067" s="0" t="n">
        <v>0</v>
      </c>
      <c r="BC1067" s="380" t="n">
        <v>46057.125</v>
      </c>
      <c r="BD1067" s="0" t="s">
        <v>2170</v>
      </c>
      <c r="BE1067" s="0" t="s">
        <v>2170</v>
      </c>
      <c r="BF1067" s="0" t="s">
        <v>2118</v>
      </c>
    </row>
    <row r="1068" customFormat="false" ht="15" hidden="false" customHeight="false" outlineLevel="0" collapsed="false">
      <c r="A1068" s="0" t="s">
        <v>25313</v>
      </c>
      <c r="B1068" s="0" t="s">
        <v>25314</v>
      </c>
      <c r="C1068" s="0" t="s">
        <v>25313</v>
      </c>
      <c r="D1068" s="0" t="s">
        <v>2133</v>
      </c>
      <c r="E1068" s="0" t="s">
        <v>25313</v>
      </c>
      <c r="F1068" s="0" t="n">
        <v>1</v>
      </c>
      <c r="G1068" s="0" t="s">
        <v>434</v>
      </c>
      <c r="H1068" s="0" t="s">
        <v>2170</v>
      </c>
      <c r="I1068" s="0" t="s">
        <v>2170</v>
      </c>
      <c r="J1068" s="0" t="s">
        <v>2170</v>
      </c>
      <c r="K1068" s="0" t="s">
        <v>2170</v>
      </c>
      <c r="L1068" s="0" t="s">
        <v>2170</v>
      </c>
      <c r="M1068" s="0" t="s">
        <v>2170</v>
      </c>
      <c r="N1068" s="0" t="n">
        <f aca="false">FALSE()</f>
        <v>0</v>
      </c>
      <c r="O1068" s="0" t="s">
        <v>25315</v>
      </c>
      <c r="P1068" s="0" t="s">
        <v>17780</v>
      </c>
      <c r="Q1068" s="0" t="n">
        <v>2</v>
      </c>
      <c r="R1068" s="380" t="n">
        <v>48542.125</v>
      </c>
      <c r="S1068" s="223" t="n">
        <v>1000</v>
      </c>
      <c r="T1068" s="0" t="s">
        <v>2132</v>
      </c>
      <c r="U1068" s="380" t="n">
        <v>44043.125</v>
      </c>
      <c r="V1068" s="380" t="n">
        <v>44889.125</v>
      </c>
      <c r="W1068" s="0" t="s">
        <v>2132</v>
      </c>
      <c r="X1068" s="0" t="s">
        <v>25316</v>
      </c>
      <c r="Y1068" s="0" t="s">
        <v>601</v>
      </c>
      <c r="Z1068" s="0" t="s">
        <v>2602</v>
      </c>
      <c r="AA1068" s="0" t="s">
        <v>2574</v>
      </c>
      <c r="AB1068" s="0" t="s">
        <v>17781</v>
      </c>
      <c r="AC1068" s="0" t="n">
        <v>20000000</v>
      </c>
      <c r="AD1068" s="0" t="n">
        <v>20000000</v>
      </c>
      <c r="AE1068" s="0" t="n">
        <v>5</v>
      </c>
      <c r="AF1068" s="0" t="n">
        <f aca="false">FALSE()</f>
        <v>0</v>
      </c>
      <c r="AG1068" s="0" t="n">
        <f aca="false">TRUE()</f>
        <v>1</v>
      </c>
      <c r="AH1068" s="0" t="n">
        <f aca="false">TRUE()</f>
        <v>1</v>
      </c>
      <c r="AI1068" s="0" t="n">
        <f aca="false">FALSE()</f>
        <v>0</v>
      </c>
      <c r="AJ1068" s="0" t="n">
        <f aca="false">FALSE()</f>
        <v>0</v>
      </c>
      <c r="AK1068" s="0" t="n">
        <f aca="false">FALSE()</f>
        <v>0</v>
      </c>
      <c r="AL1068" s="0" t="s">
        <v>2129</v>
      </c>
      <c r="AM1068" s="0" t="n">
        <f aca="false">TRUE()</f>
        <v>1</v>
      </c>
      <c r="AN1068" s="0" t="s">
        <v>25317</v>
      </c>
      <c r="AO1068" s="0" t="n">
        <v>1</v>
      </c>
      <c r="AP1068" s="0" t="s">
        <v>25318</v>
      </c>
      <c r="AQ1068" s="0" t="s">
        <v>25319</v>
      </c>
      <c r="AR1068" s="0" t="n">
        <f aca="false">TRUE()</f>
        <v>1</v>
      </c>
      <c r="AS1068" s="0" t="n">
        <f aca="false">FALSE()</f>
        <v>0</v>
      </c>
      <c r="AT1068" s="0" t="n">
        <f aca="false">FALSE()</f>
        <v>0</v>
      </c>
      <c r="AU1068" s="0" t="n">
        <f aca="false">FALSE()</f>
        <v>0</v>
      </c>
      <c r="AV1068" s="0" t="n">
        <f aca="false">FALSE()</f>
        <v>0</v>
      </c>
      <c r="AW1068" s="0" t="n">
        <f aca="false">TRUE()</f>
        <v>1</v>
      </c>
      <c r="AX1068" s="380" t="n">
        <v>44889.6993055556</v>
      </c>
      <c r="AY1068" s="380" t="n">
        <v>44889.4166666667</v>
      </c>
      <c r="AZ1068" s="0" t="n">
        <v>1</v>
      </c>
      <c r="BA1068" s="0" t="s">
        <v>7878</v>
      </c>
      <c r="BB1068" s="0" t="n">
        <v>0</v>
      </c>
      <c r="BC1068" s="380" t="n">
        <v>46897.125</v>
      </c>
      <c r="BD1068" s="0" t="s">
        <v>2170</v>
      </c>
      <c r="BE1068" s="0" t="s">
        <v>2170</v>
      </c>
      <c r="BF1068" s="0" t="s">
        <v>2118</v>
      </c>
    </row>
    <row r="1069" customFormat="false" ht="15" hidden="false" customHeight="false" outlineLevel="0" collapsed="false">
      <c r="A1069" s="0" t="s">
        <v>25320</v>
      </c>
      <c r="B1069" s="0" t="s">
        <v>25321</v>
      </c>
      <c r="C1069" s="0" t="s">
        <v>25320</v>
      </c>
      <c r="D1069" s="0" t="s">
        <v>2133</v>
      </c>
      <c r="E1069" s="0" t="s">
        <v>25320</v>
      </c>
      <c r="F1069" s="0" t="n">
        <v>1</v>
      </c>
      <c r="G1069" s="0" t="s">
        <v>434</v>
      </c>
      <c r="H1069" s="0" t="s">
        <v>2170</v>
      </c>
      <c r="I1069" s="0" t="s">
        <v>2170</v>
      </c>
      <c r="J1069" s="0" t="s">
        <v>2170</v>
      </c>
      <c r="K1069" s="0" t="s">
        <v>2170</v>
      </c>
      <c r="L1069" s="0" t="s">
        <v>2170</v>
      </c>
      <c r="M1069" s="0" t="s">
        <v>2170</v>
      </c>
      <c r="N1069" s="0" t="n">
        <f aca="false">FALSE()</f>
        <v>0</v>
      </c>
      <c r="O1069" s="0" t="s">
        <v>25322</v>
      </c>
      <c r="P1069" s="0" t="s">
        <v>17838</v>
      </c>
      <c r="Q1069" s="0" t="n">
        <v>2</v>
      </c>
      <c r="R1069" s="380" t="n">
        <v>48352.125</v>
      </c>
      <c r="S1069" s="223" t="n">
        <v>1000</v>
      </c>
      <c r="T1069" s="0" t="s">
        <v>2132</v>
      </c>
      <c r="U1069" s="380" t="n">
        <v>42829.125</v>
      </c>
      <c r="V1069" s="380" t="n">
        <v>42832.125</v>
      </c>
      <c r="W1069" s="0" t="s">
        <v>2132</v>
      </c>
      <c r="X1069" s="0" t="s">
        <v>25323</v>
      </c>
      <c r="Y1069" s="0" t="s">
        <v>601</v>
      </c>
      <c r="Z1069" s="0" t="s">
        <v>2602</v>
      </c>
      <c r="AA1069" s="0" t="s">
        <v>2115</v>
      </c>
      <c r="AB1069" s="0" t="s">
        <v>17848</v>
      </c>
      <c r="AC1069" s="0" t="n">
        <v>15000000</v>
      </c>
      <c r="AD1069" s="0" t="n">
        <v>15000000</v>
      </c>
      <c r="AE1069" s="0" t="n">
        <v>5</v>
      </c>
      <c r="AF1069" s="0" t="n">
        <f aca="false">FALSE()</f>
        <v>0</v>
      </c>
      <c r="AG1069" s="0" t="n">
        <f aca="false">TRUE()</f>
        <v>1</v>
      </c>
      <c r="AH1069" s="0" t="n">
        <f aca="false">TRUE()</f>
        <v>1</v>
      </c>
      <c r="AI1069" s="0" t="n">
        <f aca="false">FALSE()</f>
        <v>0</v>
      </c>
      <c r="AJ1069" s="0" t="n">
        <f aca="false">FALSE()</f>
        <v>0</v>
      </c>
      <c r="AK1069" s="0" t="n">
        <f aca="false">FALSE()</f>
        <v>0</v>
      </c>
      <c r="AL1069" s="0" t="s">
        <v>2129</v>
      </c>
      <c r="AM1069" s="0" t="n">
        <f aca="false">TRUE()</f>
        <v>1</v>
      </c>
      <c r="AN1069" s="0" t="s">
        <v>25324</v>
      </c>
      <c r="AO1069" s="0" t="n">
        <v>1</v>
      </c>
      <c r="AP1069" s="0" t="s">
        <v>25325</v>
      </c>
      <c r="AQ1069" s="0" t="s">
        <v>25326</v>
      </c>
      <c r="AR1069" s="0" t="n">
        <f aca="false">TRUE()</f>
        <v>1</v>
      </c>
      <c r="AS1069" s="0" t="n">
        <f aca="false">FALSE()</f>
        <v>0</v>
      </c>
      <c r="AT1069" s="0" t="n">
        <f aca="false">FALSE()</f>
        <v>0</v>
      </c>
      <c r="AU1069" s="0" t="n">
        <f aca="false">FALSE()</f>
        <v>0</v>
      </c>
      <c r="AV1069" s="0" t="n">
        <f aca="false">FALSE()</f>
        <v>0</v>
      </c>
      <c r="AW1069" s="0" t="n">
        <f aca="false">TRUE()</f>
        <v>1</v>
      </c>
      <c r="AX1069" s="380" t="n">
        <v>43171.9555555556</v>
      </c>
      <c r="AY1069" s="380" t="n">
        <v>42832.125</v>
      </c>
      <c r="AZ1069" s="0" t="n">
        <v>1</v>
      </c>
      <c r="BA1069" s="0" t="s">
        <v>17962</v>
      </c>
      <c r="BB1069" s="0" t="n">
        <v>0</v>
      </c>
      <c r="BC1069" s="380" t="n">
        <v>46896.125</v>
      </c>
      <c r="BD1069" s="0" t="s">
        <v>2170</v>
      </c>
      <c r="BE1069" s="0" t="s">
        <v>2170</v>
      </c>
      <c r="BF1069" s="0" t="s">
        <v>2118</v>
      </c>
    </row>
    <row r="1070" customFormat="false" ht="15" hidden="false" customHeight="false" outlineLevel="0" collapsed="false">
      <c r="A1070" s="0" t="s">
        <v>25327</v>
      </c>
      <c r="B1070" s="0" t="s">
        <v>25328</v>
      </c>
      <c r="C1070" s="0" t="s">
        <v>25327</v>
      </c>
      <c r="D1070" s="0" t="s">
        <v>2133</v>
      </c>
      <c r="E1070" s="0" t="s">
        <v>25327</v>
      </c>
      <c r="F1070" s="0" t="n">
        <v>1</v>
      </c>
      <c r="G1070" s="0" t="s">
        <v>434</v>
      </c>
      <c r="H1070" s="0" t="s">
        <v>2596</v>
      </c>
      <c r="I1070" s="0" t="s">
        <v>2596</v>
      </c>
      <c r="J1070" s="0" t="s">
        <v>2599</v>
      </c>
      <c r="K1070" s="0" t="s">
        <v>2170</v>
      </c>
      <c r="L1070" s="0" t="s">
        <v>13583</v>
      </c>
      <c r="M1070" s="0" t="s">
        <v>2170</v>
      </c>
      <c r="N1070" s="0" t="n">
        <f aca="false">FALSE()</f>
        <v>0</v>
      </c>
      <c r="O1070" s="0" t="s">
        <v>25329</v>
      </c>
      <c r="P1070" s="0" t="s">
        <v>17838</v>
      </c>
      <c r="Q1070" s="0" t="n">
        <v>12</v>
      </c>
      <c r="R1070" s="380" t="n">
        <v>46261.125</v>
      </c>
      <c r="S1070" s="223" t="n">
        <v>1000</v>
      </c>
      <c r="T1070" s="0" t="s">
        <v>2132</v>
      </c>
      <c r="U1070" s="380" t="n">
        <v>45713.125</v>
      </c>
      <c r="V1070" s="380" t="n">
        <v>45721.125</v>
      </c>
      <c r="W1070" s="0" t="s">
        <v>2132</v>
      </c>
      <c r="X1070" s="0" t="s">
        <v>25330</v>
      </c>
      <c r="Y1070" s="0" t="s">
        <v>601</v>
      </c>
      <c r="Z1070" s="0" t="s">
        <v>2602</v>
      </c>
      <c r="AA1070" s="0" t="s">
        <v>2365</v>
      </c>
      <c r="AB1070" s="0" t="s">
        <v>17781</v>
      </c>
      <c r="AC1070" s="0" t="n">
        <v>84800000</v>
      </c>
      <c r="AD1070" s="0" t="n">
        <v>42400000</v>
      </c>
      <c r="AE1070" s="0" t="n">
        <v>5</v>
      </c>
      <c r="AF1070" s="0" t="n">
        <f aca="false">FALSE()</f>
        <v>0</v>
      </c>
      <c r="AG1070" s="0" t="n">
        <f aca="false">TRUE()</f>
        <v>1</v>
      </c>
      <c r="AH1070" s="0" t="n">
        <f aca="false">TRUE()</f>
        <v>1</v>
      </c>
      <c r="AI1070" s="0" t="n">
        <f aca="false">TRUE()</f>
        <v>1</v>
      </c>
      <c r="AJ1070" s="0" t="n">
        <f aca="false">FALSE()</f>
        <v>0</v>
      </c>
      <c r="AK1070" s="0" t="n">
        <f aca="false">FALSE()</f>
        <v>0</v>
      </c>
      <c r="AL1070" s="0" t="s">
        <v>2129</v>
      </c>
      <c r="AM1070" s="0" t="n">
        <f aca="false">TRUE()</f>
        <v>1</v>
      </c>
      <c r="AN1070" s="0" t="s">
        <v>25331</v>
      </c>
      <c r="AO1070" s="0" t="n">
        <v>1</v>
      </c>
      <c r="AP1070" s="0" t="s">
        <v>25332</v>
      </c>
      <c r="AQ1070" s="0" t="s">
        <v>25333</v>
      </c>
      <c r="AR1070" s="0" t="n">
        <f aca="false">TRUE()</f>
        <v>1</v>
      </c>
      <c r="AS1070" s="0" t="n">
        <f aca="false">FALSE()</f>
        <v>0</v>
      </c>
      <c r="AT1070" s="0" t="n">
        <f aca="false">FALSE()</f>
        <v>0</v>
      </c>
      <c r="AU1070" s="0" t="n">
        <f aca="false">FALSE()</f>
        <v>0</v>
      </c>
      <c r="AV1070" s="0" t="n">
        <f aca="false">FALSE()</f>
        <v>0</v>
      </c>
      <c r="AW1070" s="0" t="n">
        <f aca="false">TRUE()</f>
        <v>1</v>
      </c>
      <c r="AX1070" s="380" t="n">
        <v>45721.6875</v>
      </c>
      <c r="AY1070" s="380" t="n">
        <v>45721.125</v>
      </c>
      <c r="AZ1070" s="0" t="n">
        <v>1</v>
      </c>
      <c r="BA1070" s="0" t="s">
        <v>2789</v>
      </c>
      <c r="BB1070" s="0" t="n">
        <v>0</v>
      </c>
      <c r="BC1070" s="380" t="n">
        <v>25569.125</v>
      </c>
      <c r="BD1070" s="0" t="s">
        <v>2599</v>
      </c>
      <c r="BE1070" s="0" t="s">
        <v>2170</v>
      </c>
      <c r="BF1070" s="0" t="s">
        <v>17868</v>
      </c>
    </row>
    <row r="1071" customFormat="false" ht="15" hidden="false" customHeight="false" outlineLevel="0" collapsed="false">
      <c r="A1071" s="0" t="s">
        <v>25334</v>
      </c>
      <c r="B1071" s="0" t="s">
        <v>25335</v>
      </c>
      <c r="C1071" s="0" t="s">
        <v>25334</v>
      </c>
      <c r="D1071" s="0" t="s">
        <v>2133</v>
      </c>
      <c r="E1071" s="0" t="s">
        <v>25334</v>
      </c>
      <c r="F1071" s="0" t="n">
        <v>1</v>
      </c>
      <c r="G1071" s="0" t="s">
        <v>434</v>
      </c>
      <c r="H1071" s="0" t="s">
        <v>2170</v>
      </c>
      <c r="I1071" s="0" t="s">
        <v>2170</v>
      </c>
      <c r="J1071" s="0" t="s">
        <v>2170</v>
      </c>
      <c r="K1071" s="0" t="s">
        <v>2170</v>
      </c>
      <c r="L1071" s="0" t="s">
        <v>2170</v>
      </c>
      <c r="M1071" s="0" t="s">
        <v>2170</v>
      </c>
      <c r="N1071" s="0" t="n">
        <f aca="false">FALSE()</f>
        <v>0</v>
      </c>
      <c r="O1071" s="0" t="s">
        <v>25336</v>
      </c>
      <c r="P1071" s="0" t="s">
        <v>17780</v>
      </c>
      <c r="Q1071" s="0" t="n">
        <v>12</v>
      </c>
      <c r="R1071" s="380" t="n">
        <v>45958.125</v>
      </c>
      <c r="S1071" s="223" t="n">
        <v>600</v>
      </c>
      <c r="T1071" s="0" t="s">
        <v>2132</v>
      </c>
      <c r="U1071" s="380" t="n">
        <v>44614.125</v>
      </c>
      <c r="V1071" s="380" t="n">
        <v>44698.125</v>
      </c>
      <c r="W1071" s="0" t="s">
        <v>2132</v>
      </c>
      <c r="X1071" s="0" t="s">
        <v>25337</v>
      </c>
      <c r="Y1071" s="0" t="s">
        <v>601</v>
      </c>
      <c r="Z1071" s="0" t="s">
        <v>2602</v>
      </c>
      <c r="AA1071" s="0" t="s">
        <v>2365</v>
      </c>
      <c r="AB1071" s="0" t="s">
        <v>17781</v>
      </c>
      <c r="AC1071" s="0" t="n">
        <v>100000</v>
      </c>
      <c r="AD1071" s="0" t="n">
        <v>100000</v>
      </c>
      <c r="AE1071" s="0" t="n">
        <v>5</v>
      </c>
      <c r="AF1071" s="0" t="n">
        <f aca="false">FALSE()</f>
        <v>0</v>
      </c>
      <c r="AG1071" s="0" t="n">
        <f aca="false">TRUE()</f>
        <v>1</v>
      </c>
      <c r="AH1071" s="0" t="n">
        <f aca="false">TRUE()</f>
        <v>1</v>
      </c>
      <c r="AI1071" s="0" t="n">
        <f aca="false">FALSE()</f>
        <v>0</v>
      </c>
      <c r="AJ1071" s="0" t="n">
        <f aca="false">FALSE()</f>
        <v>0</v>
      </c>
      <c r="AK1071" s="0" t="n">
        <f aca="false">TRUE()</f>
        <v>1</v>
      </c>
      <c r="AL1071" s="0" t="s">
        <v>2129</v>
      </c>
      <c r="AM1071" s="0" t="n">
        <f aca="false">TRUE()</f>
        <v>1</v>
      </c>
      <c r="AN1071" s="0" t="s">
        <v>25338</v>
      </c>
      <c r="AO1071" s="0" t="n">
        <v>1</v>
      </c>
      <c r="AP1071" s="0" t="s">
        <v>25339</v>
      </c>
      <c r="AQ1071" s="0" t="s">
        <v>25340</v>
      </c>
      <c r="AR1071" s="0" t="n">
        <f aca="false">TRUE()</f>
        <v>1</v>
      </c>
      <c r="AS1071" s="0" t="n">
        <f aca="false">FALSE()</f>
        <v>0</v>
      </c>
      <c r="AT1071" s="0" t="n">
        <f aca="false">FALSE()</f>
        <v>0</v>
      </c>
      <c r="AU1071" s="0" t="n">
        <f aca="false">FALSE()</f>
        <v>0</v>
      </c>
      <c r="AV1071" s="0" t="n">
        <f aca="false">FALSE()</f>
        <v>0</v>
      </c>
      <c r="AW1071" s="0" t="n">
        <f aca="false">TRUE()</f>
        <v>1</v>
      </c>
      <c r="AX1071" s="380" t="n">
        <v>44698.6159722222</v>
      </c>
      <c r="AY1071" s="380" t="n">
        <v>44698.4166666667</v>
      </c>
      <c r="AZ1071" s="0" t="n">
        <v>2</v>
      </c>
      <c r="BA1071" s="0" t="s">
        <v>25341</v>
      </c>
      <c r="BB1071" s="0" t="n">
        <v>0</v>
      </c>
      <c r="BC1071" s="380" t="n">
        <v>25569.125</v>
      </c>
      <c r="BD1071" s="0" t="s">
        <v>2170</v>
      </c>
      <c r="BE1071" s="0" t="s">
        <v>2170</v>
      </c>
      <c r="BF1071" s="0" t="s">
        <v>604</v>
      </c>
    </row>
    <row r="1072" customFormat="false" ht="15" hidden="false" customHeight="false" outlineLevel="0" collapsed="false">
      <c r="A1072" s="0" t="s">
        <v>25342</v>
      </c>
      <c r="B1072" s="0" t="s">
        <v>25343</v>
      </c>
      <c r="C1072" s="0" t="s">
        <v>25342</v>
      </c>
      <c r="D1072" s="0" t="s">
        <v>2133</v>
      </c>
      <c r="E1072" s="0" t="s">
        <v>25342</v>
      </c>
      <c r="F1072" s="0" t="n">
        <v>1</v>
      </c>
      <c r="G1072" s="0" t="s">
        <v>434</v>
      </c>
      <c r="H1072" s="0" t="s">
        <v>2170</v>
      </c>
      <c r="I1072" s="0" t="s">
        <v>2170</v>
      </c>
      <c r="J1072" s="0" t="s">
        <v>2170</v>
      </c>
      <c r="K1072" s="0" t="s">
        <v>2170</v>
      </c>
      <c r="L1072" s="0" t="s">
        <v>2170</v>
      </c>
      <c r="M1072" s="0" t="s">
        <v>2170</v>
      </c>
      <c r="N1072" s="0" t="n">
        <f aca="false">FALSE()</f>
        <v>0</v>
      </c>
      <c r="O1072" s="0" t="s">
        <v>25344</v>
      </c>
      <c r="P1072" s="0" t="s">
        <v>17780</v>
      </c>
      <c r="Q1072" s="0" t="n">
        <v>4</v>
      </c>
      <c r="R1072" s="380" t="n">
        <v>46188.125</v>
      </c>
      <c r="S1072" s="223" t="n">
        <v>1000</v>
      </c>
      <c r="T1072" s="0" t="s">
        <v>2132</v>
      </c>
      <c r="U1072" s="380" t="n">
        <v>45082.125</v>
      </c>
      <c r="V1072" s="380" t="n">
        <v>45096.125</v>
      </c>
      <c r="W1072" s="0" t="s">
        <v>2132</v>
      </c>
      <c r="X1072" s="0" t="s">
        <v>25345</v>
      </c>
      <c r="Y1072" s="0" t="s">
        <v>601</v>
      </c>
      <c r="Z1072" s="0" t="s">
        <v>2602</v>
      </c>
      <c r="AA1072" s="0" t="s">
        <v>2365</v>
      </c>
      <c r="AB1072" s="0" t="s">
        <v>17781</v>
      </c>
      <c r="AC1072" s="0" t="n">
        <v>950000</v>
      </c>
      <c r="AD1072" s="0" t="n">
        <v>950000</v>
      </c>
      <c r="AE1072" s="0" t="n">
        <v>5</v>
      </c>
      <c r="AF1072" s="0" t="n">
        <f aca="false">FALSE()</f>
        <v>0</v>
      </c>
      <c r="AG1072" s="0" t="n">
        <f aca="false">TRUE()</f>
        <v>1</v>
      </c>
      <c r="AH1072" s="0" t="n">
        <f aca="false">TRUE()</f>
        <v>1</v>
      </c>
      <c r="AI1072" s="0" t="n">
        <f aca="false">FALSE()</f>
        <v>0</v>
      </c>
      <c r="AJ1072" s="0" t="n">
        <f aca="false">FALSE()</f>
        <v>0</v>
      </c>
      <c r="AK1072" s="0" t="n">
        <f aca="false">FALSE()</f>
        <v>0</v>
      </c>
      <c r="AL1072" s="0" t="s">
        <v>2129</v>
      </c>
      <c r="AM1072" s="0" t="n">
        <f aca="false">TRUE()</f>
        <v>1</v>
      </c>
      <c r="AN1072" s="0" t="s">
        <v>25346</v>
      </c>
      <c r="AO1072" s="0" t="n">
        <v>1</v>
      </c>
      <c r="AP1072" s="0" t="s">
        <v>25347</v>
      </c>
      <c r="AQ1072" s="0" t="s">
        <v>25348</v>
      </c>
      <c r="AR1072" s="0" t="n">
        <f aca="false">TRUE()</f>
        <v>1</v>
      </c>
      <c r="AS1072" s="0" t="n">
        <f aca="false">FALSE()</f>
        <v>0</v>
      </c>
      <c r="AT1072" s="0" t="n">
        <f aca="false">FALSE()</f>
        <v>0</v>
      </c>
      <c r="AU1072" s="0" t="n">
        <f aca="false">FALSE()</f>
        <v>0</v>
      </c>
      <c r="AV1072" s="0" t="n">
        <f aca="false">FALSE()</f>
        <v>0</v>
      </c>
      <c r="AW1072" s="0" t="n">
        <f aca="false">TRUE()</f>
        <v>1</v>
      </c>
      <c r="AX1072" s="380" t="n">
        <v>45096.6875</v>
      </c>
      <c r="AY1072" s="380" t="n">
        <v>45096.4166666667</v>
      </c>
      <c r="AZ1072" s="0" t="n">
        <v>2</v>
      </c>
      <c r="BA1072" s="0" t="s">
        <v>25349</v>
      </c>
      <c r="BB1072" s="0" t="n">
        <v>0</v>
      </c>
      <c r="BC1072" s="380" t="n">
        <v>25569.125</v>
      </c>
      <c r="BD1072" s="0" t="s">
        <v>2170</v>
      </c>
      <c r="BE1072" s="0" t="s">
        <v>2170</v>
      </c>
      <c r="BF1072" s="0" t="s">
        <v>604</v>
      </c>
    </row>
    <row r="1073" customFormat="false" ht="15" hidden="false" customHeight="false" outlineLevel="0" collapsed="false">
      <c r="A1073" s="0" t="s">
        <v>25350</v>
      </c>
      <c r="B1073" s="0" t="s">
        <v>25351</v>
      </c>
      <c r="C1073" s="0" t="s">
        <v>25350</v>
      </c>
      <c r="D1073" s="0" t="s">
        <v>2133</v>
      </c>
      <c r="E1073" s="0" t="s">
        <v>25350</v>
      </c>
      <c r="F1073" s="0" t="n">
        <v>1</v>
      </c>
      <c r="G1073" s="0" t="s">
        <v>434</v>
      </c>
      <c r="H1073" s="0" t="s">
        <v>2170</v>
      </c>
      <c r="I1073" s="0" t="s">
        <v>2170</v>
      </c>
      <c r="J1073" s="0" t="s">
        <v>2170</v>
      </c>
      <c r="K1073" s="0" t="s">
        <v>2170</v>
      </c>
      <c r="L1073" s="0" t="s">
        <v>2170</v>
      </c>
      <c r="M1073" s="0" t="s">
        <v>2170</v>
      </c>
      <c r="N1073" s="0" t="n">
        <f aca="false">FALSE()</f>
        <v>0</v>
      </c>
      <c r="O1073" s="0" t="s">
        <v>25352</v>
      </c>
      <c r="P1073" s="0" t="s">
        <v>17838</v>
      </c>
      <c r="Q1073" s="0" t="n">
        <v>12</v>
      </c>
      <c r="R1073" s="380" t="n">
        <v>46583.125</v>
      </c>
      <c r="S1073" s="223" t="n">
        <v>1000</v>
      </c>
      <c r="T1073" s="0" t="s">
        <v>2132</v>
      </c>
      <c r="U1073" s="380" t="n">
        <v>45496.125</v>
      </c>
      <c r="V1073" s="380" t="n">
        <v>45503.125</v>
      </c>
      <c r="W1073" s="0" t="s">
        <v>2132</v>
      </c>
      <c r="X1073" s="0" t="s">
        <v>25353</v>
      </c>
      <c r="Y1073" s="0" t="s">
        <v>601</v>
      </c>
      <c r="Z1073" s="0" t="s">
        <v>2602</v>
      </c>
      <c r="AA1073" s="0" t="s">
        <v>2365</v>
      </c>
      <c r="AB1073" s="0" t="s">
        <v>17781</v>
      </c>
      <c r="AC1073" s="0" t="n">
        <v>7000000</v>
      </c>
      <c r="AD1073" s="0" t="n">
        <v>7000000</v>
      </c>
      <c r="AE1073" s="0" t="n">
        <v>5</v>
      </c>
      <c r="AF1073" s="0" t="n">
        <f aca="false">FALSE()</f>
        <v>0</v>
      </c>
      <c r="AG1073" s="0" t="n">
        <f aca="false">TRUE()</f>
        <v>1</v>
      </c>
      <c r="AH1073" s="0" t="n">
        <f aca="false">TRUE()</f>
        <v>1</v>
      </c>
      <c r="AI1073" s="0" t="n">
        <f aca="false">TRUE()</f>
        <v>1</v>
      </c>
      <c r="AJ1073" s="0" t="n">
        <f aca="false">FALSE()</f>
        <v>0</v>
      </c>
      <c r="AK1073" s="0" t="n">
        <f aca="false">FALSE()</f>
        <v>0</v>
      </c>
      <c r="AL1073" s="0" t="s">
        <v>2129</v>
      </c>
      <c r="AM1073" s="0" t="n">
        <f aca="false">TRUE()</f>
        <v>1</v>
      </c>
      <c r="AN1073" s="0" t="s">
        <v>25354</v>
      </c>
      <c r="AO1073" s="0" t="n">
        <v>1</v>
      </c>
      <c r="AP1073" s="0" t="s">
        <v>25355</v>
      </c>
      <c r="AQ1073" s="0" t="s">
        <v>25356</v>
      </c>
      <c r="AR1073" s="0" t="n">
        <f aca="false">TRUE()</f>
        <v>1</v>
      </c>
      <c r="AS1073" s="0" t="n">
        <f aca="false">FALSE()</f>
        <v>0</v>
      </c>
      <c r="AT1073" s="0" t="n">
        <f aca="false">FALSE()</f>
        <v>0</v>
      </c>
      <c r="AU1073" s="0" t="n">
        <f aca="false">FALSE()</f>
        <v>0</v>
      </c>
      <c r="AV1073" s="0" t="n">
        <f aca="false">FALSE()</f>
        <v>0</v>
      </c>
      <c r="AW1073" s="0" t="n">
        <f aca="false">TRUE()</f>
        <v>1</v>
      </c>
      <c r="AX1073" s="380" t="n">
        <v>45503.6145833333</v>
      </c>
      <c r="AY1073" s="380" t="n">
        <v>45503.125</v>
      </c>
      <c r="AZ1073" s="0" t="n">
        <v>1</v>
      </c>
      <c r="BA1073" s="0" t="s">
        <v>4884</v>
      </c>
      <c r="BB1073" s="0" t="n">
        <v>0</v>
      </c>
      <c r="BC1073" s="380" t="n">
        <v>25569.125</v>
      </c>
      <c r="BD1073" s="0" t="s">
        <v>2170</v>
      </c>
      <c r="BE1073" s="0" t="s">
        <v>2170</v>
      </c>
      <c r="BF1073" s="0" t="s">
        <v>17868</v>
      </c>
    </row>
    <row r="1074" customFormat="false" ht="15" hidden="false" customHeight="false" outlineLevel="0" collapsed="false">
      <c r="A1074" s="0" t="s">
        <v>25357</v>
      </c>
      <c r="B1074" s="0" t="s">
        <v>25358</v>
      </c>
      <c r="C1074" s="0" t="s">
        <v>25357</v>
      </c>
      <c r="D1074" s="0" t="s">
        <v>2133</v>
      </c>
      <c r="E1074" s="0" t="s">
        <v>25357</v>
      </c>
      <c r="F1074" s="0" t="n">
        <v>1</v>
      </c>
      <c r="G1074" s="0" t="s">
        <v>434</v>
      </c>
      <c r="H1074" s="0" t="s">
        <v>2596</v>
      </c>
      <c r="I1074" s="0" t="s">
        <v>2596</v>
      </c>
      <c r="J1074" s="0" t="s">
        <v>2599</v>
      </c>
      <c r="K1074" s="0" t="s">
        <v>2170</v>
      </c>
      <c r="L1074" s="0" t="s">
        <v>13583</v>
      </c>
      <c r="M1074" s="0" t="s">
        <v>2170</v>
      </c>
      <c r="N1074" s="0" t="n">
        <f aca="false">FALSE()</f>
        <v>0</v>
      </c>
      <c r="O1074" s="0" t="s">
        <v>25359</v>
      </c>
      <c r="P1074" s="0" t="s">
        <v>17780</v>
      </c>
      <c r="Q1074" s="0" t="n">
        <v>2</v>
      </c>
      <c r="R1074" s="380" t="n">
        <v>47064.125</v>
      </c>
      <c r="S1074" s="223" t="n">
        <v>1000</v>
      </c>
      <c r="T1074" s="0" t="s">
        <v>2132</v>
      </c>
      <c r="U1074" s="380" t="n">
        <v>41032.1666666667</v>
      </c>
      <c r="V1074" s="380" t="n">
        <v>41604.1666666667</v>
      </c>
      <c r="W1074" s="0" t="s">
        <v>2132</v>
      </c>
      <c r="X1074" s="0" t="s">
        <v>25360</v>
      </c>
      <c r="Y1074" s="0" t="s">
        <v>601</v>
      </c>
      <c r="Z1074" s="0" t="s">
        <v>2602</v>
      </c>
      <c r="AA1074" s="0" t="s">
        <v>2115</v>
      </c>
      <c r="AB1074" s="0" t="s">
        <v>17848</v>
      </c>
      <c r="AC1074" s="0" t="n">
        <v>15000000</v>
      </c>
      <c r="AD1074" s="0" t="n">
        <v>15000000</v>
      </c>
      <c r="AE1074" s="0" t="n">
        <v>5</v>
      </c>
      <c r="AF1074" s="0" t="n">
        <f aca="false">FALSE()</f>
        <v>0</v>
      </c>
      <c r="AG1074" s="0" t="n">
        <f aca="false">TRUE()</f>
        <v>1</v>
      </c>
      <c r="AH1074" s="0" t="n">
        <f aca="false">TRUE()</f>
        <v>1</v>
      </c>
      <c r="AI1074" s="0" t="n">
        <f aca="false">FALSE()</f>
        <v>0</v>
      </c>
      <c r="AJ1074" s="0" t="n">
        <f aca="false">FALSE()</f>
        <v>0</v>
      </c>
      <c r="AK1074" s="0" t="n">
        <f aca="false">FALSE()</f>
        <v>0</v>
      </c>
      <c r="AL1074" s="0" t="s">
        <v>2129</v>
      </c>
      <c r="AM1074" s="0" t="n">
        <f aca="false">TRUE()</f>
        <v>1</v>
      </c>
      <c r="AN1074" s="0" t="s">
        <v>25361</v>
      </c>
      <c r="AO1074" s="0" t="n">
        <v>1</v>
      </c>
      <c r="AP1074" s="0" t="s">
        <v>25362</v>
      </c>
      <c r="AQ1074" s="0" t="s">
        <v>25363</v>
      </c>
      <c r="AR1074" s="0" t="n">
        <f aca="false">TRUE()</f>
        <v>1</v>
      </c>
      <c r="AS1074" s="0" t="n">
        <f aca="false">FALSE()</f>
        <v>0</v>
      </c>
      <c r="AT1074" s="0" t="n">
        <f aca="false">FALSE()</f>
        <v>0</v>
      </c>
      <c r="AU1074" s="0" t="n">
        <f aca="false">FALSE()</f>
        <v>0</v>
      </c>
      <c r="AV1074" s="0" t="n">
        <f aca="false">FALSE()</f>
        <v>0</v>
      </c>
      <c r="AW1074" s="0" t="n">
        <f aca="false">TRUE()</f>
        <v>1</v>
      </c>
      <c r="AX1074" s="380" t="n">
        <v>43755.5006944444</v>
      </c>
      <c r="AY1074" s="380" t="n">
        <v>43755.4166666667</v>
      </c>
      <c r="AZ1074" s="0" t="n">
        <v>0</v>
      </c>
      <c r="BA1074" s="0" t="s">
        <v>17962</v>
      </c>
      <c r="BB1074" s="0" t="n">
        <v>0</v>
      </c>
      <c r="BC1074" s="380" t="n">
        <v>45972.125</v>
      </c>
      <c r="BD1074" s="0" t="s">
        <v>2599</v>
      </c>
      <c r="BE1074" s="0" t="s">
        <v>2170</v>
      </c>
      <c r="BF1074" s="0" t="s">
        <v>2118</v>
      </c>
    </row>
    <row r="1075" customFormat="false" ht="15" hidden="false" customHeight="false" outlineLevel="0" collapsed="false">
      <c r="A1075" s="0" t="s">
        <v>25364</v>
      </c>
      <c r="B1075" s="0" t="s">
        <v>25365</v>
      </c>
      <c r="C1075" s="0" t="s">
        <v>25364</v>
      </c>
      <c r="D1075" s="0" t="s">
        <v>2133</v>
      </c>
      <c r="E1075" s="0" t="s">
        <v>25364</v>
      </c>
      <c r="F1075" s="0" t="n">
        <v>1</v>
      </c>
      <c r="G1075" s="0" t="s">
        <v>434</v>
      </c>
      <c r="H1075" s="0" t="s">
        <v>2170</v>
      </c>
      <c r="I1075" s="0" t="s">
        <v>2170</v>
      </c>
      <c r="J1075" s="0" t="s">
        <v>2170</v>
      </c>
      <c r="K1075" s="0" t="s">
        <v>2170</v>
      </c>
      <c r="L1075" s="0" t="s">
        <v>2170</v>
      </c>
      <c r="M1075" s="0" t="s">
        <v>2170</v>
      </c>
      <c r="N1075" s="0" t="n">
        <f aca="false">FALSE()</f>
        <v>0</v>
      </c>
      <c r="O1075" s="0" t="s">
        <v>25366</v>
      </c>
      <c r="P1075" s="0" t="s">
        <v>17780</v>
      </c>
      <c r="Q1075" s="0" t="n">
        <v>4</v>
      </c>
      <c r="R1075" s="380" t="n">
        <v>46881.125</v>
      </c>
      <c r="S1075" s="223" t="n">
        <v>800</v>
      </c>
      <c r="T1075" s="0" t="s">
        <v>2132</v>
      </c>
      <c r="U1075" s="380" t="n">
        <v>44314.125</v>
      </c>
      <c r="V1075" s="380" t="n">
        <v>44333.125</v>
      </c>
      <c r="W1075" s="0" t="s">
        <v>2132</v>
      </c>
      <c r="X1075" s="0" t="s">
        <v>25367</v>
      </c>
      <c r="Y1075" s="0" t="s">
        <v>601</v>
      </c>
      <c r="Z1075" s="0" t="s">
        <v>2602</v>
      </c>
      <c r="AA1075" s="0" t="s">
        <v>17847</v>
      </c>
      <c r="AB1075" s="0" t="s">
        <v>17848</v>
      </c>
      <c r="AC1075" s="0" t="n">
        <v>6500000</v>
      </c>
      <c r="AD1075" s="0" t="n">
        <v>6500000</v>
      </c>
      <c r="AE1075" s="0" t="n">
        <v>5</v>
      </c>
      <c r="AF1075" s="0" t="n">
        <f aca="false">FALSE()</f>
        <v>0</v>
      </c>
      <c r="AG1075" s="0" t="n">
        <f aca="false">TRUE()</f>
        <v>1</v>
      </c>
      <c r="AH1075" s="0" t="n">
        <f aca="false">TRUE()</f>
        <v>1</v>
      </c>
      <c r="AI1075" s="0" t="n">
        <f aca="false">FALSE()</f>
        <v>0</v>
      </c>
      <c r="AJ1075" s="0" t="n">
        <f aca="false">FALSE()</f>
        <v>0</v>
      </c>
      <c r="AK1075" s="0" t="n">
        <f aca="false">TRUE()</f>
        <v>1</v>
      </c>
      <c r="AL1075" s="0" t="s">
        <v>2129</v>
      </c>
      <c r="AM1075" s="0" t="n">
        <f aca="false">TRUE()</f>
        <v>1</v>
      </c>
      <c r="AN1075" s="0" t="s">
        <v>25368</v>
      </c>
      <c r="AO1075" s="0" t="n">
        <v>1</v>
      </c>
      <c r="AP1075" s="0" t="s">
        <v>25369</v>
      </c>
      <c r="AQ1075" s="0" t="s">
        <v>25370</v>
      </c>
      <c r="AR1075" s="0" t="n">
        <f aca="false">TRUE()</f>
        <v>1</v>
      </c>
      <c r="AS1075" s="0" t="n">
        <f aca="false">FALSE()</f>
        <v>0</v>
      </c>
      <c r="AT1075" s="0" t="n">
        <f aca="false">FALSE()</f>
        <v>0</v>
      </c>
      <c r="AU1075" s="0" t="n">
        <f aca="false">FALSE()</f>
        <v>0</v>
      </c>
      <c r="AV1075" s="0" t="n">
        <f aca="false">FALSE()</f>
        <v>0</v>
      </c>
      <c r="AW1075" s="0" t="n">
        <f aca="false">TRUE()</f>
        <v>1</v>
      </c>
      <c r="AX1075" s="380" t="n">
        <v>44333.7465277778</v>
      </c>
      <c r="AY1075" s="380" t="n">
        <v>44333.4166666667</v>
      </c>
      <c r="AZ1075" s="0" t="n">
        <v>1</v>
      </c>
      <c r="BA1075" s="0" t="s">
        <v>19388</v>
      </c>
      <c r="BB1075" s="0" t="n">
        <v>0</v>
      </c>
      <c r="BC1075" s="380" t="n">
        <v>25569.125</v>
      </c>
      <c r="BD1075" s="0" t="s">
        <v>2170</v>
      </c>
      <c r="BE1075" s="0" t="s">
        <v>2170</v>
      </c>
      <c r="BF1075" s="0" t="s">
        <v>2118</v>
      </c>
    </row>
    <row r="1076" customFormat="false" ht="15" hidden="false" customHeight="false" outlineLevel="0" collapsed="false">
      <c r="A1076" s="0" t="s">
        <v>25371</v>
      </c>
      <c r="B1076" s="0" t="s">
        <v>25372</v>
      </c>
      <c r="C1076" s="0" t="s">
        <v>25371</v>
      </c>
      <c r="D1076" s="0" t="s">
        <v>2133</v>
      </c>
      <c r="E1076" s="0" t="s">
        <v>25371</v>
      </c>
      <c r="F1076" s="0" t="n">
        <v>1</v>
      </c>
      <c r="G1076" s="0" t="s">
        <v>434</v>
      </c>
      <c r="H1076" s="0" t="s">
        <v>2596</v>
      </c>
      <c r="I1076" s="0" t="s">
        <v>2596</v>
      </c>
      <c r="J1076" s="0" t="s">
        <v>18823</v>
      </c>
      <c r="K1076" s="0" t="s">
        <v>2170</v>
      </c>
      <c r="L1076" s="0" t="s">
        <v>13583</v>
      </c>
      <c r="M1076" s="0" t="s">
        <v>2170</v>
      </c>
      <c r="N1076" s="0" t="n">
        <f aca="false">FALSE()</f>
        <v>0</v>
      </c>
      <c r="O1076" s="0" t="s">
        <v>25373</v>
      </c>
      <c r="P1076" s="0" t="s">
        <v>17838</v>
      </c>
      <c r="Q1076" s="0" t="n">
        <v>12</v>
      </c>
      <c r="R1076" s="380" t="n">
        <v>46562.125</v>
      </c>
      <c r="S1076" s="223" t="n">
        <v>1000</v>
      </c>
      <c r="T1076" s="0" t="s">
        <v>2132</v>
      </c>
      <c r="U1076" s="380" t="n">
        <v>45477.125</v>
      </c>
      <c r="V1076" s="380" t="n">
        <v>45482.125</v>
      </c>
      <c r="W1076" s="0" t="s">
        <v>2132</v>
      </c>
      <c r="X1076" s="0" t="s">
        <v>25374</v>
      </c>
      <c r="Y1076" s="0" t="s">
        <v>601</v>
      </c>
      <c r="Z1076" s="0" t="s">
        <v>2602</v>
      </c>
      <c r="AA1076" s="0" t="s">
        <v>2891</v>
      </c>
      <c r="AB1076" s="0" t="s">
        <v>17781</v>
      </c>
      <c r="AC1076" s="0" t="n">
        <v>12000000</v>
      </c>
      <c r="AD1076" s="0" t="n">
        <v>12000000</v>
      </c>
      <c r="AE1076" s="0" t="n">
        <v>5</v>
      </c>
      <c r="AF1076" s="0" t="n">
        <f aca="false">FALSE()</f>
        <v>0</v>
      </c>
      <c r="AG1076" s="0" t="n">
        <f aca="false">TRUE()</f>
        <v>1</v>
      </c>
      <c r="AH1076" s="0" t="n">
        <f aca="false">TRUE()</f>
        <v>1</v>
      </c>
      <c r="AI1076" s="0" t="n">
        <f aca="false">TRUE()</f>
        <v>1</v>
      </c>
      <c r="AJ1076" s="0" t="n">
        <f aca="false">FALSE()</f>
        <v>0</v>
      </c>
      <c r="AK1076" s="0" t="n">
        <f aca="false">TRUE()</f>
        <v>1</v>
      </c>
      <c r="AL1076" s="0" t="s">
        <v>2129</v>
      </c>
      <c r="AM1076" s="0" t="n">
        <f aca="false">TRUE()</f>
        <v>1</v>
      </c>
      <c r="AN1076" s="0" t="s">
        <v>25375</v>
      </c>
      <c r="AO1076" s="0" t="n">
        <v>1</v>
      </c>
      <c r="AP1076" s="0" t="s">
        <v>25376</v>
      </c>
      <c r="AQ1076" s="0" t="s">
        <v>25377</v>
      </c>
      <c r="AR1076" s="0" t="n">
        <f aca="false">TRUE()</f>
        <v>1</v>
      </c>
      <c r="AS1076" s="0" t="n">
        <f aca="false">FALSE()</f>
        <v>0</v>
      </c>
      <c r="AT1076" s="0" t="n">
        <f aca="false">FALSE()</f>
        <v>0</v>
      </c>
      <c r="AU1076" s="0" t="n">
        <f aca="false">FALSE()</f>
        <v>0</v>
      </c>
      <c r="AV1076" s="0" t="n">
        <f aca="false">FALSE()</f>
        <v>0</v>
      </c>
      <c r="AW1076" s="0" t="n">
        <f aca="false">TRUE()</f>
        <v>1</v>
      </c>
      <c r="AX1076" s="380" t="n">
        <v>45482.6291666667</v>
      </c>
      <c r="AY1076" s="380" t="n">
        <v>45482.125</v>
      </c>
      <c r="AZ1076" s="0" t="n">
        <v>1</v>
      </c>
      <c r="BA1076" s="0" t="s">
        <v>9576</v>
      </c>
      <c r="BB1076" s="0" t="n">
        <v>0</v>
      </c>
      <c r="BC1076" s="380" t="n">
        <v>25569.125</v>
      </c>
      <c r="BD1076" s="0" t="s">
        <v>18823</v>
      </c>
      <c r="BE1076" s="0" t="s">
        <v>2170</v>
      </c>
      <c r="BF1076" s="0" t="s">
        <v>17868</v>
      </c>
    </row>
    <row r="1077" customFormat="false" ht="15" hidden="false" customHeight="false" outlineLevel="0" collapsed="false">
      <c r="A1077" s="0" t="s">
        <v>25378</v>
      </c>
      <c r="B1077" s="0" t="s">
        <v>25379</v>
      </c>
      <c r="C1077" s="0" t="s">
        <v>25378</v>
      </c>
      <c r="D1077" s="0" t="s">
        <v>2133</v>
      </c>
      <c r="E1077" s="0" t="s">
        <v>25378</v>
      </c>
      <c r="F1077" s="0" t="n">
        <v>1</v>
      </c>
      <c r="G1077" s="0" t="s">
        <v>434</v>
      </c>
      <c r="H1077" s="0" t="s">
        <v>2170</v>
      </c>
      <c r="I1077" s="0" t="s">
        <v>2170</v>
      </c>
      <c r="J1077" s="0" t="s">
        <v>2170</v>
      </c>
      <c r="K1077" s="0" t="s">
        <v>2170</v>
      </c>
      <c r="L1077" s="0" t="s">
        <v>2170</v>
      </c>
      <c r="M1077" s="0" t="s">
        <v>2170</v>
      </c>
      <c r="N1077" s="0" t="n">
        <f aca="false">FALSE()</f>
        <v>0</v>
      </c>
      <c r="O1077" s="0" t="s">
        <v>25380</v>
      </c>
      <c r="P1077" s="0" t="s">
        <v>17780</v>
      </c>
      <c r="Q1077" s="0" t="n">
        <v>12</v>
      </c>
      <c r="R1077" s="380" t="n">
        <v>46133.125</v>
      </c>
      <c r="S1077" s="223" t="n">
        <v>1000</v>
      </c>
      <c r="T1077" s="0" t="s">
        <v>2132</v>
      </c>
      <c r="U1077" s="380" t="n">
        <v>45586.125</v>
      </c>
      <c r="V1077" s="380" t="n">
        <v>45593.125</v>
      </c>
      <c r="W1077" s="0" t="s">
        <v>2132</v>
      </c>
      <c r="X1077" s="0" t="s">
        <v>25381</v>
      </c>
      <c r="Y1077" s="0" t="s">
        <v>601</v>
      </c>
      <c r="Z1077" s="0" t="s">
        <v>2602</v>
      </c>
      <c r="AA1077" s="0" t="s">
        <v>2684</v>
      </c>
      <c r="AB1077" s="0" t="s">
        <v>17781</v>
      </c>
      <c r="AC1077" s="0" t="n">
        <v>13500000</v>
      </c>
      <c r="AD1077" s="0" t="n">
        <v>13500000</v>
      </c>
      <c r="AE1077" s="0" t="n">
        <v>5</v>
      </c>
      <c r="AF1077" s="0" t="n">
        <f aca="false">FALSE()</f>
        <v>0</v>
      </c>
      <c r="AG1077" s="0" t="n">
        <f aca="false">TRUE()</f>
        <v>1</v>
      </c>
      <c r="AH1077" s="0" t="n">
        <f aca="false">TRUE()</f>
        <v>1</v>
      </c>
      <c r="AI1077" s="0" t="n">
        <f aca="false">TRUE()</f>
        <v>1</v>
      </c>
      <c r="AJ1077" s="0" t="n">
        <f aca="false">FALSE()</f>
        <v>0</v>
      </c>
      <c r="AK1077" s="0" t="n">
        <f aca="false">FALSE()</f>
        <v>0</v>
      </c>
      <c r="AL1077" s="0" t="s">
        <v>2129</v>
      </c>
      <c r="AM1077" s="0" t="n">
        <f aca="false">TRUE()</f>
        <v>1</v>
      </c>
      <c r="AN1077" s="0" t="s">
        <v>25382</v>
      </c>
      <c r="AO1077" s="0" t="n">
        <v>1</v>
      </c>
      <c r="AP1077" s="0" t="s">
        <v>25383</v>
      </c>
      <c r="AQ1077" s="0" t="s">
        <v>25384</v>
      </c>
      <c r="AR1077" s="0" t="n">
        <f aca="false">TRUE()</f>
        <v>1</v>
      </c>
      <c r="AS1077" s="0" t="n">
        <f aca="false">FALSE()</f>
        <v>0</v>
      </c>
      <c r="AT1077" s="0" t="n">
        <f aca="false">FALSE()</f>
        <v>0</v>
      </c>
      <c r="AU1077" s="0" t="n">
        <f aca="false">FALSE()</f>
        <v>0</v>
      </c>
      <c r="AV1077" s="0" t="n">
        <f aca="false">FALSE()</f>
        <v>0</v>
      </c>
      <c r="AW1077" s="0" t="n">
        <f aca="false">TRUE()</f>
        <v>1</v>
      </c>
      <c r="AX1077" s="380" t="n">
        <v>45593.6180555556</v>
      </c>
      <c r="AY1077" s="380" t="n">
        <v>45593.125</v>
      </c>
      <c r="AZ1077" s="0" t="n">
        <v>1</v>
      </c>
      <c r="BA1077" s="0" t="s">
        <v>19359</v>
      </c>
      <c r="BB1077" s="0" t="n">
        <v>0</v>
      </c>
      <c r="BC1077" s="380" t="n">
        <v>25569.125</v>
      </c>
      <c r="BD1077" s="0" t="s">
        <v>2170</v>
      </c>
      <c r="BE1077" s="0" t="s">
        <v>2170</v>
      </c>
      <c r="BF1077" s="0" t="s">
        <v>17868</v>
      </c>
    </row>
    <row r="1078" customFormat="false" ht="15" hidden="false" customHeight="false" outlineLevel="0" collapsed="false">
      <c r="A1078" s="0" t="s">
        <v>25385</v>
      </c>
      <c r="B1078" s="0" t="s">
        <v>25386</v>
      </c>
      <c r="C1078" s="0" t="s">
        <v>25385</v>
      </c>
      <c r="D1078" s="0" t="s">
        <v>2133</v>
      </c>
      <c r="E1078" s="0" t="s">
        <v>25385</v>
      </c>
      <c r="F1078" s="0" t="n">
        <v>1</v>
      </c>
      <c r="G1078" s="0" t="s">
        <v>434</v>
      </c>
      <c r="H1078" s="0" t="s">
        <v>2170</v>
      </c>
      <c r="I1078" s="0" t="s">
        <v>2170</v>
      </c>
      <c r="J1078" s="0" t="s">
        <v>2170</v>
      </c>
      <c r="K1078" s="0" t="s">
        <v>2170</v>
      </c>
      <c r="L1078" s="0" t="s">
        <v>2170</v>
      </c>
      <c r="M1078" s="0" t="s">
        <v>2170</v>
      </c>
      <c r="N1078" s="0" t="n">
        <f aca="false">FALSE()</f>
        <v>0</v>
      </c>
      <c r="O1078" s="0" t="s">
        <v>25387</v>
      </c>
      <c r="P1078" s="0" t="s">
        <v>17780</v>
      </c>
      <c r="Q1078" s="0" t="n">
        <v>12</v>
      </c>
      <c r="R1078" s="380" t="n">
        <v>46273.125</v>
      </c>
      <c r="S1078" s="223" t="n">
        <v>560</v>
      </c>
      <c r="T1078" s="0" t="s">
        <v>2132</v>
      </c>
      <c r="U1078" s="380" t="n">
        <v>45006.125</v>
      </c>
      <c r="V1078" s="380" t="n">
        <v>45013.125</v>
      </c>
      <c r="W1078" s="0" t="s">
        <v>2132</v>
      </c>
      <c r="X1078" s="0" t="s">
        <v>25388</v>
      </c>
      <c r="Y1078" s="0" t="s">
        <v>601</v>
      </c>
      <c r="Z1078" s="0" t="s">
        <v>2602</v>
      </c>
      <c r="AA1078" s="0" t="s">
        <v>610</v>
      </c>
      <c r="AB1078" s="0" t="s">
        <v>17781</v>
      </c>
      <c r="AC1078" s="0" t="n">
        <v>150000</v>
      </c>
      <c r="AD1078" s="0" t="n">
        <v>150000</v>
      </c>
      <c r="AE1078" s="0" t="n">
        <v>5</v>
      </c>
      <c r="AF1078" s="0" t="n">
        <f aca="false">FALSE()</f>
        <v>0</v>
      </c>
      <c r="AG1078" s="0" t="n">
        <f aca="false">TRUE()</f>
        <v>1</v>
      </c>
      <c r="AH1078" s="0" t="n">
        <f aca="false">TRUE()</f>
        <v>1</v>
      </c>
      <c r="AI1078" s="0" t="n">
        <f aca="false">FALSE()</f>
        <v>0</v>
      </c>
      <c r="AJ1078" s="0" t="n">
        <f aca="false">FALSE()</f>
        <v>0</v>
      </c>
      <c r="AK1078" s="0" t="n">
        <f aca="false">TRUE()</f>
        <v>1</v>
      </c>
      <c r="AL1078" s="0" t="s">
        <v>2129</v>
      </c>
      <c r="AM1078" s="0" t="n">
        <f aca="false">TRUE()</f>
        <v>1</v>
      </c>
      <c r="AN1078" s="0" t="s">
        <v>25389</v>
      </c>
      <c r="AO1078" s="0" t="n">
        <v>1</v>
      </c>
      <c r="AP1078" s="0" t="s">
        <v>25390</v>
      </c>
      <c r="AQ1078" s="0" t="s">
        <v>25391</v>
      </c>
      <c r="AR1078" s="0" t="n">
        <f aca="false">TRUE()</f>
        <v>1</v>
      </c>
      <c r="AS1078" s="0" t="n">
        <f aca="false">FALSE()</f>
        <v>0</v>
      </c>
      <c r="AT1078" s="0" t="n">
        <f aca="false">FALSE()</f>
        <v>0</v>
      </c>
      <c r="AU1078" s="0" t="n">
        <f aca="false">FALSE()</f>
        <v>0</v>
      </c>
      <c r="AV1078" s="0" t="n">
        <f aca="false">FALSE()</f>
        <v>0</v>
      </c>
      <c r="AW1078" s="0" t="n">
        <f aca="false">TRUE()</f>
        <v>1</v>
      </c>
      <c r="AX1078" s="380" t="n">
        <v>45013.6881944445</v>
      </c>
      <c r="AY1078" s="380" t="n">
        <v>45013.4166666667</v>
      </c>
      <c r="AZ1078" s="0" t="n">
        <v>3</v>
      </c>
      <c r="BA1078" s="0" t="s">
        <v>19184</v>
      </c>
      <c r="BB1078" s="0" t="n">
        <v>0</v>
      </c>
      <c r="BC1078" s="380" t="n">
        <v>25569.125</v>
      </c>
      <c r="BD1078" s="0" t="s">
        <v>2170</v>
      </c>
      <c r="BE1078" s="0" t="s">
        <v>2170</v>
      </c>
      <c r="BF1078" s="0" t="s">
        <v>604</v>
      </c>
    </row>
    <row r="1079" customFormat="false" ht="15" hidden="false" customHeight="false" outlineLevel="0" collapsed="false">
      <c r="A1079" s="0" t="s">
        <v>25392</v>
      </c>
      <c r="B1079" s="0" t="s">
        <v>25393</v>
      </c>
      <c r="C1079" s="0" t="s">
        <v>25392</v>
      </c>
      <c r="D1079" s="0" t="s">
        <v>2133</v>
      </c>
      <c r="E1079" s="0" t="s">
        <v>25392</v>
      </c>
      <c r="F1079" s="0" t="n">
        <v>1</v>
      </c>
      <c r="G1079" s="0" t="s">
        <v>434</v>
      </c>
      <c r="H1079" s="0" t="s">
        <v>2170</v>
      </c>
      <c r="I1079" s="0" t="s">
        <v>2170</v>
      </c>
      <c r="J1079" s="0" t="s">
        <v>2170</v>
      </c>
      <c r="K1079" s="0" t="s">
        <v>2170</v>
      </c>
      <c r="L1079" s="0" t="s">
        <v>2170</v>
      </c>
      <c r="M1079" s="0" t="s">
        <v>2170</v>
      </c>
      <c r="N1079" s="0" t="n">
        <f aca="false">FALSE()</f>
        <v>0</v>
      </c>
      <c r="O1079" s="0" t="s">
        <v>25394</v>
      </c>
      <c r="P1079" s="0" t="s">
        <v>17780</v>
      </c>
      <c r="Q1079" s="0" t="n">
        <v>12</v>
      </c>
      <c r="R1079" s="380" t="n">
        <v>46802.125</v>
      </c>
      <c r="S1079" s="223" t="n">
        <v>1000</v>
      </c>
      <c r="T1079" s="0" t="s">
        <v>2132</v>
      </c>
      <c r="U1079" s="380" t="n">
        <v>45706.125</v>
      </c>
      <c r="V1079" s="380" t="n">
        <v>45722.125</v>
      </c>
      <c r="W1079" s="0" t="s">
        <v>2132</v>
      </c>
      <c r="X1079" s="0" t="s">
        <v>21936</v>
      </c>
      <c r="Y1079" s="0" t="s">
        <v>601</v>
      </c>
      <c r="Z1079" s="0" t="s">
        <v>2602</v>
      </c>
      <c r="AA1079" s="0" t="s">
        <v>610</v>
      </c>
      <c r="AB1079" s="0" t="s">
        <v>17781</v>
      </c>
      <c r="AC1079" s="0" t="n">
        <v>4500000</v>
      </c>
      <c r="AD1079" s="0" t="n">
        <v>4500000</v>
      </c>
      <c r="AE1079" s="0" t="n">
        <v>5</v>
      </c>
      <c r="AF1079" s="0" t="n">
        <f aca="false">FALSE()</f>
        <v>0</v>
      </c>
      <c r="AG1079" s="0" t="n">
        <f aca="false">TRUE()</f>
        <v>1</v>
      </c>
      <c r="AH1079" s="0" t="n">
        <f aca="false">TRUE()</f>
        <v>1</v>
      </c>
      <c r="AI1079" s="0" t="n">
        <f aca="false">FALSE()</f>
        <v>0</v>
      </c>
      <c r="AJ1079" s="0" t="n">
        <f aca="false">FALSE()</f>
        <v>0</v>
      </c>
      <c r="AK1079" s="0" t="n">
        <f aca="false">TRUE()</f>
        <v>1</v>
      </c>
      <c r="AL1079" s="0" t="s">
        <v>2129</v>
      </c>
      <c r="AM1079" s="0" t="n">
        <f aca="false">TRUE()</f>
        <v>1</v>
      </c>
      <c r="AN1079" s="0" t="s">
        <v>25395</v>
      </c>
      <c r="AO1079" s="0" t="n">
        <v>1</v>
      </c>
      <c r="AP1079" s="0" t="s">
        <v>25396</v>
      </c>
      <c r="AQ1079" s="0" t="s">
        <v>25397</v>
      </c>
      <c r="AR1079" s="0" t="n">
        <f aca="false">TRUE()</f>
        <v>1</v>
      </c>
      <c r="AS1079" s="0" t="n">
        <f aca="false">FALSE()</f>
        <v>0</v>
      </c>
      <c r="AT1079" s="0" t="n">
        <f aca="false">FALSE()</f>
        <v>0</v>
      </c>
      <c r="AU1079" s="0" t="n">
        <f aca="false">FALSE()</f>
        <v>0</v>
      </c>
      <c r="AV1079" s="0" t="n">
        <f aca="false">FALSE()</f>
        <v>0</v>
      </c>
      <c r="AW1079" s="0" t="n">
        <f aca="false">TRUE()</f>
        <v>1</v>
      </c>
      <c r="AX1079" s="380" t="n">
        <v>45722.7083333333</v>
      </c>
      <c r="AY1079" s="380" t="n">
        <v>45722.125</v>
      </c>
      <c r="AZ1079" s="0" t="n">
        <v>1</v>
      </c>
      <c r="BA1079" s="0" t="s">
        <v>25398</v>
      </c>
      <c r="BB1079" s="0" t="n">
        <v>0</v>
      </c>
      <c r="BC1079" s="380" t="n">
        <v>25569.125</v>
      </c>
      <c r="BD1079" s="0" t="s">
        <v>2170</v>
      </c>
      <c r="BE1079" s="0" t="s">
        <v>2170</v>
      </c>
      <c r="BF1079" s="0" t="s">
        <v>2118</v>
      </c>
    </row>
    <row r="1080" customFormat="false" ht="15" hidden="false" customHeight="false" outlineLevel="0" collapsed="false">
      <c r="A1080" s="0" t="s">
        <v>25399</v>
      </c>
      <c r="B1080" s="0" t="s">
        <v>25400</v>
      </c>
      <c r="C1080" s="0" t="s">
        <v>25399</v>
      </c>
      <c r="D1080" s="0" t="s">
        <v>2133</v>
      </c>
      <c r="E1080" s="0" t="s">
        <v>25399</v>
      </c>
      <c r="F1080" s="0" t="n">
        <v>1</v>
      </c>
      <c r="G1080" s="0" t="s">
        <v>434</v>
      </c>
      <c r="H1080" s="0" t="s">
        <v>2170</v>
      </c>
      <c r="I1080" s="0" t="s">
        <v>2170</v>
      </c>
      <c r="J1080" s="0" t="s">
        <v>2170</v>
      </c>
      <c r="K1080" s="0" t="s">
        <v>2170</v>
      </c>
      <c r="L1080" s="0" t="s">
        <v>2170</v>
      </c>
      <c r="M1080" s="0" t="s">
        <v>2170</v>
      </c>
      <c r="N1080" s="0" t="n">
        <f aca="false">FALSE()</f>
        <v>0</v>
      </c>
      <c r="O1080" s="0" t="s">
        <v>25401</v>
      </c>
      <c r="P1080" s="0" t="s">
        <v>17780</v>
      </c>
      <c r="Q1080" s="0" t="n">
        <v>12</v>
      </c>
      <c r="R1080" s="380" t="n">
        <v>46893.125</v>
      </c>
      <c r="S1080" s="223" t="n">
        <v>1000</v>
      </c>
      <c r="T1080" s="0" t="s">
        <v>2132</v>
      </c>
      <c r="U1080" s="380" t="n">
        <v>45805.125</v>
      </c>
      <c r="V1080" s="380" t="n">
        <v>45813.125</v>
      </c>
      <c r="W1080" s="0" t="s">
        <v>2132</v>
      </c>
      <c r="X1080" s="0" t="s">
        <v>25402</v>
      </c>
      <c r="AA1080" s="0" t="s">
        <v>2365</v>
      </c>
      <c r="AB1080" s="0" t="s">
        <v>17781</v>
      </c>
      <c r="AC1080" s="0" t="n">
        <v>300000</v>
      </c>
      <c r="AD1080" s="0" t="n">
        <v>300000</v>
      </c>
      <c r="AE1080" s="0" t="n">
        <v>5</v>
      </c>
      <c r="AF1080" s="0" t="n">
        <f aca="false">FALSE()</f>
        <v>0</v>
      </c>
      <c r="AG1080" s="0" t="n">
        <f aca="false">TRUE()</f>
        <v>1</v>
      </c>
      <c r="AH1080" s="0" t="n">
        <f aca="false">TRUE()</f>
        <v>1</v>
      </c>
      <c r="AI1080" s="0" t="n">
        <f aca="false">FALSE()</f>
        <v>0</v>
      </c>
      <c r="AJ1080" s="0" t="n">
        <f aca="false">FALSE()</f>
        <v>0</v>
      </c>
      <c r="AK1080" s="0" t="n">
        <f aca="false">FALSE()</f>
        <v>0</v>
      </c>
      <c r="AL1080" s="0" t="s">
        <v>2129</v>
      </c>
      <c r="AM1080" s="0" t="n">
        <f aca="false">TRUE()</f>
        <v>1</v>
      </c>
      <c r="AN1080" s="0" t="s">
        <v>25403</v>
      </c>
      <c r="AO1080" s="0" t="n">
        <v>1</v>
      </c>
      <c r="AP1080" s="0" t="s">
        <v>25404</v>
      </c>
      <c r="AQ1080" s="0" t="s">
        <v>25405</v>
      </c>
      <c r="AR1080" s="0" t="n">
        <f aca="false">TRUE()</f>
        <v>1</v>
      </c>
      <c r="AS1080" s="0" t="n">
        <f aca="false">FALSE()</f>
        <v>0</v>
      </c>
      <c r="AT1080" s="0" t="n">
        <f aca="false">FALSE()</f>
        <v>0</v>
      </c>
      <c r="AU1080" s="0" t="n">
        <f aca="false">FALSE()</f>
        <v>0</v>
      </c>
      <c r="AV1080" s="0" t="n">
        <f aca="false">FALSE()</f>
        <v>0</v>
      </c>
      <c r="AW1080" s="0" t="n">
        <f aca="false">TRUE()</f>
        <v>1</v>
      </c>
      <c r="AX1080" s="380" t="n">
        <v>45813.6875</v>
      </c>
      <c r="AY1080" s="380" t="n">
        <v>45813.125</v>
      </c>
      <c r="AZ1080" s="0" t="n">
        <v>3</v>
      </c>
      <c r="BA1080" s="0" t="s">
        <v>25349</v>
      </c>
      <c r="BB1080" s="0" t="n">
        <v>0</v>
      </c>
      <c r="BC1080" s="380" t="n">
        <v>25569.125</v>
      </c>
      <c r="BD1080" s="0" t="s">
        <v>2170</v>
      </c>
      <c r="BE1080" s="0" t="s">
        <v>2170</v>
      </c>
      <c r="BF1080" s="0" t="s">
        <v>604</v>
      </c>
    </row>
    <row r="1081" customFormat="false" ht="15" hidden="false" customHeight="false" outlineLevel="0" collapsed="false">
      <c r="A1081" s="0" t="s">
        <v>25406</v>
      </c>
      <c r="B1081" s="0" t="s">
        <v>25407</v>
      </c>
      <c r="C1081" s="0" t="s">
        <v>25406</v>
      </c>
      <c r="D1081" s="0" t="s">
        <v>2133</v>
      </c>
      <c r="E1081" s="0" t="s">
        <v>25406</v>
      </c>
      <c r="F1081" s="0" t="n">
        <v>1</v>
      </c>
      <c r="G1081" s="0" t="s">
        <v>434</v>
      </c>
      <c r="H1081" s="0" t="s">
        <v>2170</v>
      </c>
      <c r="I1081" s="0" t="s">
        <v>2170</v>
      </c>
      <c r="J1081" s="0" t="s">
        <v>2170</v>
      </c>
      <c r="K1081" s="0" t="s">
        <v>2170</v>
      </c>
      <c r="L1081" s="0" t="s">
        <v>2170</v>
      </c>
      <c r="M1081" s="0" t="s">
        <v>2170</v>
      </c>
      <c r="N1081" s="0" t="n">
        <f aca="false">FALSE()</f>
        <v>0</v>
      </c>
      <c r="O1081" s="0" t="s">
        <v>25408</v>
      </c>
      <c r="P1081" s="0" t="s">
        <v>17780</v>
      </c>
      <c r="Q1081" s="0" t="n">
        <v>2</v>
      </c>
      <c r="R1081" s="380" t="n">
        <v>46273.125</v>
      </c>
      <c r="S1081" s="223" t="n">
        <v>1000</v>
      </c>
      <c r="T1081" s="0" t="s">
        <v>2132</v>
      </c>
      <c r="U1081" s="380" t="n">
        <v>44446.125</v>
      </c>
      <c r="V1081" s="380" t="n">
        <v>44453.125</v>
      </c>
      <c r="W1081" s="0" t="s">
        <v>2132</v>
      </c>
      <c r="X1081" s="0" t="s">
        <v>20141</v>
      </c>
      <c r="Y1081" s="0" t="s">
        <v>601</v>
      </c>
      <c r="Z1081" s="0" t="s">
        <v>2602</v>
      </c>
      <c r="AA1081" s="0" t="s">
        <v>610</v>
      </c>
      <c r="AB1081" s="0" t="s">
        <v>17781</v>
      </c>
      <c r="AC1081" s="0" t="n">
        <v>3000000</v>
      </c>
      <c r="AD1081" s="0" t="n">
        <v>3000000</v>
      </c>
      <c r="AE1081" s="0" t="n">
        <v>5</v>
      </c>
      <c r="AF1081" s="0" t="n">
        <f aca="false">FALSE()</f>
        <v>0</v>
      </c>
      <c r="AG1081" s="0" t="n">
        <f aca="false">TRUE()</f>
        <v>1</v>
      </c>
      <c r="AH1081" s="0" t="n">
        <f aca="false">TRUE()</f>
        <v>1</v>
      </c>
      <c r="AI1081" s="0" t="n">
        <f aca="false">FALSE()</f>
        <v>0</v>
      </c>
      <c r="AJ1081" s="0" t="n">
        <f aca="false">FALSE()</f>
        <v>0</v>
      </c>
      <c r="AK1081" s="0" t="n">
        <f aca="false">FALSE()</f>
        <v>0</v>
      </c>
      <c r="AL1081" s="0" t="s">
        <v>2129</v>
      </c>
      <c r="AM1081" s="0" t="n">
        <f aca="false">TRUE()</f>
        <v>1</v>
      </c>
      <c r="AN1081" s="0" t="s">
        <v>25409</v>
      </c>
      <c r="AO1081" s="0" t="n">
        <v>1</v>
      </c>
      <c r="AP1081" s="0" t="s">
        <v>25410</v>
      </c>
      <c r="AQ1081" s="0" t="s">
        <v>25411</v>
      </c>
      <c r="AR1081" s="0" t="n">
        <f aca="false">TRUE()</f>
        <v>1</v>
      </c>
      <c r="AS1081" s="0" t="n">
        <f aca="false">FALSE()</f>
        <v>0</v>
      </c>
      <c r="AT1081" s="0" t="n">
        <f aca="false">FALSE()</f>
        <v>0</v>
      </c>
      <c r="AU1081" s="0" t="n">
        <f aca="false">FALSE()</f>
        <v>0</v>
      </c>
      <c r="AV1081" s="0" t="n">
        <f aca="false">FALSE()</f>
        <v>0</v>
      </c>
      <c r="AW1081" s="0" t="n">
        <f aca="false">FALSE()</f>
        <v>0</v>
      </c>
      <c r="AX1081" s="380" t="n">
        <v>44453.60625</v>
      </c>
      <c r="AY1081" s="380" t="n">
        <v>44453.4166666667</v>
      </c>
      <c r="AZ1081" s="0" t="n">
        <v>2</v>
      </c>
      <c r="BA1081" s="0" t="s">
        <v>24575</v>
      </c>
      <c r="BB1081" s="0" t="n">
        <v>0</v>
      </c>
      <c r="BC1081" s="380" t="n">
        <v>25569.125</v>
      </c>
      <c r="BD1081" s="0" t="s">
        <v>2170</v>
      </c>
      <c r="BE1081" s="0" t="s">
        <v>2170</v>
      </c>
      <c r="BF1081" s="0" t="s">
        <v>2118</v>
      </c>
    </row>
    <row r="1082" customFormat="false" ht="15" hidden="false" customHeight="false" outlineLevel="0" collapsed="false">
      <c r="A1082" s="0" t="s">
        <v>25412</v>
      </c>
      <c r="B1082" s="0" t="s">
        <v>25413</v>
      </c>
      <c r="C1082" s="0" t="s">
        <v>25412</v>
      </c>
      <c r="D1082" s="0" t="s">
        <v>2133</v>
      </c>
      <c r="E1082" s="0" t="s">
        <v>25412</v>
      </c>
      <c r="F1082" s="0" t="n">
        <v>1</v>
      </c>
      <c r="G1082" s="0" t="s">
        <v>434</v>
      </c>
      <c r="H1082" s="0" t="s">
        <v>2170</v>
      </c>
      <c r="I1082" s="0" t="s">
        <v>2170</v>
      </c>
      <c r="J1082" s="0" t="s">
        <v>2170</v>
      </c>
      <c r="K1082" s="0" t="s">
        <v>2170</v>
      </c>
      <c r="L1082" s="0" t="s">
        <v>2170</v>
      </c>
      <c r="M1082" s="0" t="s">
        <v>2170</v>
      </c>
      <c r="N1082" s="0" t="n">
        <f aca="false">FALSE()</f>
        <v>0</v>
      </c>
      <c r="O1082" s="0" t="s">
        <v>25414</v>
      </c>
      <c r="P1082" s="0" t="s">
        <v>17780</v>
      </c>
      <c r="Q1082" s="0" t="n">
        <v>12</v>
      </c>
      <c r="R1082" s="380" t="n">
        <v>46852.125</v>
      </c>
      <c r="S1082" s="223" t="n">
        <v>1000</v>
      </c>
      <c r="T1082" s="0" t="s">
        <v>2132</v>
      </c>
      <c r="U1082" s="380" t="n">
        <v>45754.125</v>
      </c>
      <c r="V1082" s="380" t="n">
        <v>45772.125</v>
      </c>
      <c r="W1082" s="0" t="s">
        <v>2132</v>
      </c>
      <c r="X1082" s="0" t="s">
        <v>18788</v>
      </c>
      <c r="Y1082" s="0" t="s">
        <v>601</v>
      </c>
      <c r="Z1082" s="0" t="s">
        <v>2602</v>
      </c>
      <c r="AA1082" s="0" t="s">
        <v>610</v>
      </c>
      <c r="AB1082" s="0" t="s">
        <v>17781</v>
      </c>
      <c r="AC1082" s="0" t="n">
        <v>1000000</v>
      </c>
      <c r="AD1082" s="0" t="n">
        <v>1000000</v>
      </c>
      <c r="AE1082" s="0" t="n">
        <v>5</v>
      </c>
      <c r="AF1082" s="0" t="n">
        <f aca="false">FALSE()</f>
        <v>0</v>
      </c>
      <c r="AG1082" s="0" t="n">
        <f aca="false">TRUE()</f>
        <v>1</v>
      </c>
      <c r="AH1082" s="0" t="n">
        <f aca="false">TRUE()</f>
        <v>1</v>
      </c>
      <c r="AI1082" s="0" t="n">
        <f aca="false">FALSE()</f>
        <v>0</v>
      </c>
      <c r="AJ1082" s="0" t="n">
        <f aca="false">FALSE()</f>
        <v>0</v>
      </c>
      <c r="AK1082" s="0" t="n">
        <f aca="false">TRUE()</f>
        <v>1</v>
      </c>
      <c r="AL1082" s="0" t="s">
        <v>2129</v>
      </c>
      <c r="AM1082" s="0" t="n">
        <f aca="false">TRUE()</f>
        <v>1</v>
      </c>
      <c r="AN1082" s="0" t="s">
        <v>25415</v>
      </c>
      <c r="AO1082" s="0" t="n">
        <v>1</v>
      </c>
      <c r="AP1082" s="0" t="s">
        <v>25416</v>
      </c>
      <c r="AQ1082" s="0" t="s">
        <v>25417</v>
      </c>
      <c r="AR1082" s="0" t="n">
        <f aca="false">TRUE()</f>
        <v>1</v>
      </c>
      <c r="AS1082" s="0" t="n">
        <f aca="false">FALSE()</f>
        <v>0</v>
      </c>
      <c r="AT1082" s="0" t="n">
        <f aca="false">FALSE()</f>
        <v>0</v>
      </c>
      <c r="AU1082" s="0" t="n">
        <f aca="false">FALSE()</f>
        <v>0</v>
      </c>
      <c r="AV1082" s="0" t="n">
        <f aca="false">FALSE()</f>
        <v>0</v>
      </c>
      <c r="AW1082" s="0" t="n">
        <f aca="false">TRUE()</f>
        <v>1</v>
      </c>
      <c r="AX1082" s="380" t="n">
        <v>45772.6666666667</v>
      </c>
      <c r="AY1082" s="380" t="n">
        <v>45772.125</v>
      </c>
      <c r="AZ1082" s="0" t="n">
        <v>2</v>
      </c>
      <c r="BA1082" s="0" t="s">
        <v>19036</v>
      </c>
      <c r="BB1082" s="0" t="n">
        <v>0</v>
      </c>
      <c r="BC1082" s="380" t="n">
        <v>25569.125</v>
      </c>
      <c r="BD1082" s="0" t="s">
        <v>2170</v>
      </c>
      <c r="BE1082" s="0" t="s">
        <v>2170</v>
      </c>
      <c r="BF1082" s="0" t="s">
        <v>604</v>
      </c>
    </row>
    <row r="1083" customFormat="false" ht="15" hidden="false" customHeight="false" outlineLevel="0" collapsed="false">
      <c r="A1083" s="0" t="s">
        <v>25418</v>
      </c>
      <c r="B1083" s="0" t="s">
        <v>25419</v>
      </c>
      <c r="C1083" s="0" t="s">
        <v>25418</v>
      </c>
      <c r="D1083" s="0" t="s">
        <v>2133</v>
      </c>
      <c r="E1083" s="0" t="s">
        <v>25418</v>
      </c>
      <c r="F1083" s="0" t="n">
        <v>1</v>
      </c>
      <c r="G1083" s="0" t="s">
        <v>434</v>
      </c>
      <c r="H1083" s="0" t="s">
        <v>2170</v>
      </c>
      <c r="I1083" s="0" t="s">
        <v>2170</v>
      </c>
      <c r="J1083" s="0" t="s">
        <v>2170</v>
      </c>
      <c r="K1083" s="0" t="s">
        <v>2170</v>
      </c>
      <c r="L1083" s="0" t="s">
        <v>2170</v>
      </c>
      <c r="M1083" s="0" t="s">
        <v>2170</v>
      </c>
      <c r="N1083" s="0" t="n">
        <f aca="false">FALSE()</f>
        <v>0</v>
      </c>
      <c r="O1083" s="0" t="s">
        <v>25420</v>
      </c>
      <c r="P1083" s="0" t="s">
        <v>17838</v>
      </c>
      <c r="Q1083" s="0" t="n">
        <v>0</v>
      </c>
      <c r="R1083" s="380" t="n">
        <v>47525.125</v>
      </c>
      <c r="S1083" s="223" t="n">
        <v>1000</v>
      </c>
      <c r="T1083" s="0" t="s">
        <v>2132</v>
      </c>
      <c r="U1083" s="380" t="n">
        <v>45686.125</v>
      </c>
      <c r="V1083" s="380" t="n">
        <v>45699.125</v>
      </c>
      <c r="W1083" s="0" t="s">
        <v>25421</v>
      </c>
      <c r="X1083" s="0" t="s">
        <v>2170</v>
      </c>
      <c r="Y1083" s="0" t="s">
        <v>601</v>
      </c>
      <c r="Z1083" s="0" t="s">
        <v>2602</v>
      </c>
      <c r="AA1083" s="0" t="s">
        <v>610</v>
      </c>
      <c r="AB1083" s="0" t="s">
        <v>17781</v>
      </c>
      <c r="AC1083" s="0" t="n">
        <v>20000000</v>
      </c>
      <c r="AD1083" s="0" t="n">
        <v>20000000</v>
      </c>
      <c r="AE1083" s="0" t="n">
        <v>5</v>
      </c>
      <c r="AF1083" s="0" t="n">
        <f aca="false">FALSE()</f>
        <v>0</v>
      </c>
      <c r="AG1083" s="0" t="n">
        <f aca="false">TRUE()</f>
        <v>1</v>
      </c>
      <c r="AH1083" s="0" t="n">
        <f aca="false">TRUE()</f>
        <v>1</v>
      </c>
      <c r="AI1083" s="0" t="n">
        <f aca="false">FALSE()</f>
        <v>0</v>
      </c>
      <c r="AJ1083" s="0" t="n">
        <f aca="false">FALSE()</f>
        <v>0</v>
      </c>
      <c r="AK1083" s="0" t="n">
        <f aca="false">FALSE()</f>
        <v>0</v>
      </c>
      <c r="AL1083" s="0" t="s">
        <v>2129</v>
      </c>
      <c r="AM1083" s="0" t="n">
        <f aca="false">TRUE()</f>
        <v>1</v>
      </c>
      <c r="AN1083" s="0" t="s">
        <v>25422</v>
      </c>
      <c r="AO1083" s="0" t="n">
        <v>1</v>
      </c>
      <c r="AP1083" s="0" t="s">
        <v>25423</v>
      </c>
      <c r="AQ1083" s="0" t="s">
        <v>25424</v>
      </c>
      <c r="AR1083" s="0" t="n">
        <f aca="false">TRUE()</f>
        <v>1</v>
      </c>
      <c r="AS1083" s="0" t="n">
        <f aca="false">FALSE()</f>
        <v>0</v>
      </c>
      <c r="AT1083" s="0" t="n">
        <f aca="false">FALSE()</f>
        <v>0</v>
      </c>
      <c r="AU1083" s="0" t="n">
        <f aca="false">FALSE()</f>
        <v>0</v>
      </c>
      <c r="AV1083" s="0" t="n">
        <f aca="false">FALSE()</f>
        <v>0</v>
      </c>
      <c r="AW1083" s="0" t="n">
        <f aca="false">TRUE()</f>
        <v>1</v>
      </c>
      <c r="AX1083" s="380" t="n">
        <v>45699.675</v>
      </c>
      <c r="AY1083" s="380" t="n">
        <v>45699.125</v>
      </c>
      <c r="AZ1083" s="0" t="n">
        <v>1</v>
      </c>
      <c r="BA1083" s="0" t="s">
        <v>7388</v>
      </c>
      <c r="BB1083" s="0" t="n">
        <v>0</v>
      </c>
      <c r="BC1083" s="380" t="n">
        <v>25569.125</v>
      </c>
      <c r="BD1083" s="0" t="s">
        <v>2170</v>
      </c>
      <c r="BE1083" s="0" t="s">
        <v>2170</v>
      </c>
      <c r="BF1083" s="0" t="s">
        <v>2118</v>
      </c>
    </row>
    <row r="1084" customFormat="false" ht="15" hidden="false" customHeight="false" outlineLevel="0" collapsed="false">
      <c r="A1084" s="0" t="s">
        <v>25425</v>
      </c>
      <c r="B1084" s="0" t="s">
        <v>25426</v>
      </c>
      <c r="C1084" s="0" t="s">
        <v>25425</v>
      </c>
      <c r="D1084" s="0" t="s">
        <v>2133</v>
      </c>
      <c r="E1084" s="0" t="s">
        <v>25425</v>
      </c>
      <c r="F1084" s="0" t="n">
        <v>1</v>
      </c>
      <c r="G1084" s="0" t="s">
        <v>434</v>
      </c>
      <c r="H1084" s="0" t="s">
        <v>2170</v>
      </c>
      <c r="I1084" s="0" t="s">
        <v>2170</v>
      </c>
      <c r="J1084" s="0" t="s">
        <v>2170</v>
      </c>
      <c r="K1084" s="0" t="s">
        <v>2170</v>
      </c>
      <c r="L1084" s="0" t="s">
        <v>2170</v>
      </c>
      <c r="M1084" s="0" t="s">
        <v>2170</v>
      </c>
      <c r="N1084" s="0" t="n">
        <f aca="false">FALSE()</f>
        <v>0</v>
      </c>
      <c r="O1084" s="0" t="s">
        <v>25427</v>
      </c>
      <c r="P1084" s="0" t="s">
        <v>17780</v>
      </c>
      <c r="Q1084" s="0" t="n">
        <v>2</v>
      </c>
      <c r="R1084" s="380" t="n">
        <v>47903.125</v>
      </c>
      <c r="S1084" s="223" t="n">
        <v>1000</v>
      </c>
      <c r="T1084" s="0" t="s">
        <v>2132</v>
      </c>
      <c r="U1084" s="380" t="n">
        <v>45706.125</v>
      </c>
      <c r="V1084" s="380" t="n">
        <v>45712.125</v>
      </c>
      <c r="W1084" s="0" t="s">
        <v>2170</v>
      </c>
      <c r="X1084" s="0" t="s">
        <v>25428</v>
      </c>
      <c r="AA1084" s="0" t="s">
        <v>600</v>
      </c>
      <c r="AB1084" s="0" t="s">
        <v>17848</v>
      </c>
      <c r="AC1084" s="0" t="n">
        <v>244136</v>
      </c>
      <c r="AD1084" s="0" t="n">
        <v>244136</v>
      </c>
      <c r="AE1084" s="0" t="n">
        <v>5</v>
      </c>
      <c r="AF1084" s="0" t="n">
        <f aca="false">FALSE()</f>
        <v>0</v>
      </c>
      <c r="AG1084" s="0" t="n">
        <f aca="false">TRUE()</f>
        <v>1</v>
      </c>
      <c r="AH1084" s="0" t="n">
        <f aca="false">TRUE()</f>
        <v>1</v>
      </c>
      <c r="AI1084" s="0" t="n">
        <f aca="false">FALSE()</f>
        <v>0</v>
      </c>
      <c r="AJ1084" s="0" t="n">
        <f aca="false">FALSE()</f>
        <v>0</v>
      </c>
      <c r="AK1084" s="0" t="n">
        <f aca="false">FALSE()</f>
        <v>0</v>
      </c>
      <c r="AL1084" s="0" t="s">
        <v>3129</v>
      </c>
      <c r="AM1084" s="0" t="n">
        <f aca="false">TRUE()</f>
        <v>1</v>
      </c>
      <c r="AN1084" s="0" t="s">
        <v>25429</v>
      </c>
      <c r="AO1084" s="0" t="n">
        <v>1</v>
      </c>
      <c r="AP1084" s="0" t="s">
        <v>25430</v>
      </c>
      <c r="AQ1084" s="0" t="s">
        <v>25431</v>
      </c>
      <c r="AR1084" s="0" t="n">
        <f aca="false">FALSE()</f>
        <v>0</v>
      </c>
      <c r="AS1084" s="0" t="n">
        <f aca="false">TRUE()</f>
        <v>1</v>
      </c>
      <c r="AT1084" s="0" t="n">
        <f aca="false">FALSE()</f>
        <v>0</v>
      </c>
      <c r="AU1084" s="0" t="n">
        <f aca="false">FALSE()</f>
        <v>0</v>
      </c>
      <c r="AV1084" s="0" t="n">
        <f aca="false">FALSE()</f>
        <v>0</v>
      </c>
      <c r="AW1084" s="0" t="n">
        <f aca="false">TRUE()</f>
        <v>1</v>
      </c>
      <c r="AX1084" s="380" t="n">
        <v>45727.5298611111</v>
      </c>
      <c r="AY1084" s="380" t="n">
        <v>45727.125</v>
      </c>
      <c r="AZ1084" s="0" t="n">
        <v>0</v>
      </c>
      <c r="BA1084" s="0" t="s">
        <v>18354</v>
      </c>
      <c r="BB1084" s="0" t="n">
        <v>1</v>
      </c>
      <c r="BC1084" s="380" t="n">
        <v>25569.125</v>
      </c>
      <c r="BD1084" s="0" t="s">
        <v>2170</v>
      </c>
      <c r="BE1084" s="0" t="s">
        <v>2170</v>
      </c>
      <c r="BF1084" s="0" t="s">
        <v>2118</v>
      </c>
    </row>
    <row r="1085" customFormat="false" ht="15" hidden="false" customHeight="false" outlineLevel="0" collapsed="false">
      <c r="A1085" s="0" t="s">
        <v>25432</v>
      </c>
      <c r="B1085" s="0" t="s">
        <v>25433</v>
      </c>
      <c r="C1085" s="0" t="s">
        <v>25432</v>
      </c>
      <c r="D1085" s="0" t="s">
        <v>2133</v>
      </c>
      <c r="E1085" s="0" t="s">
        <v>25432</v>
      </c>
      <c r="F1085" s="0" t="n">
        <v>1</v>
      </c>
      <c r="G1085" s="0" t="s">
        <v>434</v>
      </c>
      <c r="H1085" s="0" t="s">
        <v>2170</v>
      </c>
      <c r="I1085" s="0" t="s">
        <v>2170</v>
      </c>
      <c r="J1085" s="0" t="s">
        <v>2170</v>
      </c>
      <c r="K1085" s="0" t="s">
        <v>2170</v>
      </c>
      <c r="L1085" s="0" t="s">
        <v>2170</v>
      </c>
      <c r="M1085" s="0" t="s">
        <v>2170</v>
      </c>
      <c r="N1085" s="0" t="n">
        <f aca="false">FALSE()</f>
        <v>0</v>
      </c>
      <c r="O1085" s="0" t="s">
        <v>25434</v>
      </c>
      <c r="P1085" s="0" t="s">
        <v>17780</v>
      </c>
      <c r="Q1085" s="0" t="n">
        <v>12</v>
      </c>
      <c r="R1085" s="380" t="n">
        <v>46274.125</v>
      </c>
      <c r="S1085" s="223" t="n">
        <v>1000</v>
      </c>
      <c r="T1085" s="0" t="s">
        <v>2132</v>
      </c>
      <c r="U1085" s="380" t="n">
        <v>45180.125</v>
      </c>
      <c r="V1085" s="380" t="n">
        <v>45194.125</v>
      </c>
      <c r="W1085" s="0" t="s">
        <v>2132</v>
      </c>
      <c r="X1085" s="0" t="s">
        <v>21777</v>
      </c>
      <c r="Y1085" s="0" t="s">
        <v>601</v>
      </c>
      <c r="Z1085" s="0" t="s">
        <v>2602</v>
      </c>
      <c r="AA1085" s="0" t="s">
        <v>610</v>
      </c>
      <c r="AB1085" s="0" t="s">
        <v>17781</v>
      </c>
      <c r="AC1085" s="0" t="n">
        <v>600000</v>
      </c>
      <c r="AD1085" s="0" t="n">
        <v>600000</v>
      </c>
      <c r="AE1085" s="0" t="n">
        <v>5</v>
      </c>
      <c r="AF1085" s="0" t="n">
        <f aca="false">FALSE()</f>
        <v>0</v>
      </c>
      <c r="AG1085" s="0" t="n">
        <f aca="false">TRUE()</f>
        <v>1</v>
      </c>
      <c r="AH1085" s="0" t="n">
        <f aca="false">TRUE()</f>
        <v>1</v>
      </c>
      <c r="AI1085" s="0" t="n">
        <f aca="false">FALSE()</f>
        <v>0</v>
      </c>
      <c r="AJ1085" s="0" t="n">
        <f aca="false">FALSE()</f>
        <v>0</v>
      </c>
      <c r="AK1085" s="0" t="n">
        <f aca="false">FALSE()</f>
        <v>0</v>
      </c>
      <c r="AL1085" s="0" t="s">
        <v>2129</v>
      </c>
      <c r="AM1085" s="0" t="n">
        <f aca="false">TRUE()</f>
        <v>1</v>
      </c>
      <c r="AN1085" s="0" t="s">
        <v>25435</v>
      </c>
      <c r="AO1085" s="0" t="n">
        <v>1</v>
      </c>
      <c r="AP1085" s="0" t="s">
        <v>25436</v>
      </c>
      <c r="AQ1085" s="0" t="s">
        <v>25437</v>
      </c>
      <c r="AR1085" s="0" t="n">
        <f aca="false">TRUE()</f>
        <v>1</v>
      </c>
      <c r="AS1085" s="0" t="n">
        <f aca="false">TRUE()</f>
        <v>1</v>
      </c>
      <c r="AT1085" s="0" t="n">
        <f aca="false">FALSE()</f>
        <v>0</v>
      </c>
      <c r="AU1085" s="0" t="n">
        <f aca="false">FALSE()</f>
        <v>0</v>
      </c>
      <c r="AV1085" s="0" t="n">
        <f aca="false">FALSE()</f>
        <v>0</v>
      </c>
      <c r="AW1085" s="0" t="n">
        <f aca="false">TRUE()</f>
        <v>1</v>
      </c>
      <c r="AX1085" s="380" t="n">
        <v>45194.6902777778</v>
      </c>
      <c r="AY1085" s="380" t="n">
        <v>45194.4166666667</v>
      </c>
      <c r="AZ1085" s="0" t="n">
        <v>3</v>
      </c>
      <c r="BA1085" s="0" t="s">
        <v>17803</v>
      </c>
      <c r="BB1085" s="0" t="n">
        <v>0</v>
      </c>
      <c r="BC1085" s="380" t="n">
        <v>25569.125</v>
      </c>
      <c r="BD1085" s="0" t="s">
        <v>2170</v>
      </c>
      <c r="BE1085" s="0" t="s">
        <v>2170</v>
      </c>
      <c r="BF1085" s="0" t="s">
        <v>2118</v>
      </c>
    </row>
    <row r="1086" customFormat="false" ht="15" hidden="false" customHeight="false" outlineLevel="0" collapsed="false">
      <c r="A1086" s="0" t="s">
        <v>25438</v>
      </c>
      <c r="B1086" s="0" t="s">
        <v>25439</v>
      </c>
      <c r="C1086" s="0" t="s">
        <v>25438</v>
      </c>
      <c r="D1086" s="0" t="s">
        <v>18630</v>
      </c>
      <c r="E1086" s="0" t="s">
        <v>25438</v>
      </c>
      <c r="F1086" s="0" t="n">
        <v>1</v>
      </c>
      <c r="G1086" s="0" t="s">
        <v>18631</v>
      </c>
      <c r="H1086" s="0" t="s">
        <v>2170</v>
      </c>
      <c r="I1086" s="0" t="s">
        <v>2170</v>
      </c>
      <c r="J1086" s="0" t="s">
        <v>2170</v>
      </c>
      <c r="K1086" s="0" t="s">
        <v>2170</v>
      </c>
      <c r="L1086" s="0" t="s">
        <v>2170</v>
      </c>
      <c r="M1086" s="0" t="s">
        <v>2170</v>
      </c>
      <c r="N1086" s="0" t="n">
        <f aca="false">FALSE()</f>
        <v>0</v>
      </c>
      <c r="O1086" s="0" t="s">
        <v>25440</v>
      </c>
      <c r="P1086" s="0" t="s">
        <v>17780</v>
      </c>
      <c r="Q1086" s="0" t="n">
        <v>4</v>
      </c>
      <c r="R1086" s="380" t="n">
        <v>46148.125</v>
      </c>
      <c r="S1086" s="223" t="n">
        <v>1000</v>
      </c>
      <c r="T1086" s="0" t="s">
        <v>2132</v>
      </c>
      <c r="U1086" s="380" t="n">
        <v>45049.125</v>
      </c>
      <c r="V1086" s="380" t="n">
        <v>45056.125</v>
      </c>
      <c r="W1086" s="0" t="s">
        <v>2132</v>
      </c>
      <c r="X1086" s="0" t="s">
        <v>25441</v>
      </c>
      <c r="Y1086" s="0" t="s">
        <v>601</v>
      </c>
      <c r="Z1086" s="0" t="s">
        <v>2602</v>
      </c>
      <c r="AA1086" s="0" t="s">
        <v>2693</v>
      </c>
      <c r="AB1086" s="0" t="s">
        <v>17781</v>
      </c>
      <c r="AC1086" s="0" t="n">
        <v>670000</v>
      </c>
      <c r="AD1086" s="0" t="n">
        <v>670000</v>
      </c>
      <c r="AE1086" s="0" t="n">
        <v>5</v>
      </c>
      <c r="AF1086" s="0" t="n">
        <f aca="false">FALSE()</f>
        <v>0</v>
      </c>
      <c r="AG1086" s="0" t="n">
        <f aca="false">TRUE()</f>
        <v>1</v>
      </c>
      <c r="AH1086" s="0" t="n">
        <f aca="false">TRUE()</f>
        <v>1</v>
      </c>
      <c r="AI1086" s="0" t="n">
        <f aca="false">FALSE()</f>
        <v>0</v>
      </c>
      <c r="AJ1086" s="0" t="n">
        <f aca="false">FALSE()</f>
        <v>0</v>
      </c>
      <c r="AK1086" s="0" t="n">
        <f aca="false">FALSE()</f>
        <v>0</v>
      </c>
      <c r="AL1086" s="0" t="s">
        <v>3129</v>
      </c>
      <c r="AM1086" s="0" t="n">
        <f aca="false">TRUE()</f>
        <v>1</v>
      </c>
      <c r="AN1086" s="0" t="s">
        <v>25442</v>
      </c>
      <c r="AO1086" s="0" t="n">
        <v>2</v>
      </c>
      <c r="AP1086" s="0" t="s">
        <v>25443</v>
      </c>
      <c r="AQ1086" s="0" t="s">
        <v>25444</v>
      </c>
      <c r="AR1086" s="0" t="n">
        <f aca="false">TRUE()</f>
        <v>1</v>
      </c>
      <c r="AS1086" s="0" t="n">
        <f aca="false">FALSE()</f>
        <v>0</v>
      </c>
      <c r="AT1086" s="0" t="n">
        <f aca="false">FALSE()</f>
        <v>0</v>
      </c>
      <c r="AU1086" s="0" t="n">
        <f aca="false">FALSE()</f>
        <v>0</v>
      </c>
      <c r="AV1086" s="0" t="n">
        <f aca="false">FALSE()</f>
        <v>0</v>
      </c>
      <c r="AW1086" s="0" t="n">
        <f aca="false">TRUE()</f>
        <v>1</v>
      </c>
      <c r="AX1086" s="380" t="n">
        <v>45859.125</v>
      </c>
      <c r="AY1086" s="380" t="n">
        <v>45859.125</v>
      </c>
      <c r="AZ1086" s="0" t="n">
        <v>0</v>
      </c>
      <c r="BA1086" s="0" t="s">
        <v>19529</v>
      </c>
      <c r="BB1086" s="0" t="n">
        <v>0</v>
      </c>
      <c r="BC1086" s="380" t="n">
        <v>25569.125</v>
      </c>
      <c r="BD1086" s="0" t="s">
        <v>2170</v>
      </c>
      <c r="BE1086" s="0" t="s">
        <v>2170</v>
      </c>
      <c r="BF1086" s="0" t="s">
        <v>604</v>
      </c>
    </row>
    <row r="1087" customFormat="false" ht="15" hidden="false" customHeight="false" outlineLevel="0" collapsed="false">
      <c r="A1087" s="0" t="s">
        <v>25445</v>
      </c>
      <c r="B1087" s="0" t="s">
        <v>25446</v>
      </c>
      <c r="C1087" s="0" t="s">
        <v>25445</v>
      </c>
      <c r="D1087" s="0" t="s">
        <v>2133</v>
      </c>
      <c r="E1087" s="0" t="s">
        <v>25445</v>
      </c>
      <c r="F1087" s="0" t="n">
        <v>1</v>
      </c>
      <c r="G1087" s="0" t="s">
        <v>434</v>
      </c>
      <c r="H1087" s="0" t="s">
        <v>2170</v>
      </c>
      <c r="I1087" s="0" t="s">
        <v>2170</v>
      </c>
      <c r="J1087" s="0" t="s">
        <v>2170</v>
      </c>
      <c r="K1087" s="0" t="s">
        <v>2170</v>
      </c>
      <c r="L1087" s="0" t="s">
        <v>2170</v>
      </c>
      <c r="M1087" s="0" t="s">
        <v>2170</v>
      </c>
      <c r="N1087" s="0" t="n">
        <f aca="false">FALSE()</f>
        <v>0</v>
      </c>
      <c r="O1087" s="0" t="s">
        <v>25447</v>
      </c>
      <c r="P1087" s="0" t="s">
        <v>17780</v>
      </c>
      <c r="Q1087" s="0" t="n">
        <v>12</v>
      </c>
      <c r="R1087" s="380" t="n">
        <v>46757.125</v>
      </c>
      <c r="S1087" s="223" t="n">
        <v>900</v>
      </c>
      <c r="T1087" s="0" t="s">
        <v>2132</v>
      </c>
      <c r="U1087" s="380" t="n">
        <v>45314.125</v>
      </c>
      <c r="V1087" s="380" t="n">
        <v>45317.125</v>
      </c>
      <c r="W1087" s="0" t="s">
        <v>2132</v>
      </c>
      <c r="X1087" s="0" t="s">
        <v>25448</v>
      </c>
      <c r="Y1087" s="0" t="s">
        <v>601</v>
      </c>
      <c r="Z1087" s="0" t="s">
        <v>2602</v>
      </c>
      <c r="AA1087" s="0" t="s">
        <v>2365</v>
      </c>
      <c r="AB1087" s="0" t="s">
        <v>17781</v>
      </c>
      <c r="AC1087" s="0" t="n">
        <v>200000</v>
      </c>
      <c r="AD1087" s="0" t="n">
        <v>200000</v>
      </c>
      <c r="AE1087" s="0" t="n">
        <v>5</v>
      </c>
      <c r="AF1087" s="0" t="n">
        <f aca="false">FALSE()</f>
        <v>0</v>
      </c>
      <c r="AG1087" s="0" t="n">
        <f aca="false">TRUE()</f>
        <v>1</v>
      </c>
      <c r="AH1087" s="0" t="n">
        <f aca="false">TRUE()</f>
        <v>1</v>
      </c>
      <c r="AI1087" s="0" t="n">
        <f aca="false">FALSE()</f>
        <v>0</v>
      </c>
      <c r="AJ1087" s="0" t="n">
        <f aca="false">FALSE()</f>
        <v>0</v>
      </c>
      <c r="AK1087" s="0" t="n">
        <f aca="false">TRUE()</f>
        <v>1</v>
      </c>
      <c r="AL1087" s="0" t="s">
        <v>2129</v>
      </c>
      <c r="AM1087" s="0" t="n">
        <f aca="false">TRUE()</f>
        <v>1</v>
      </c>
      <c r="AN1087" s="0" t="s">
        <v>25449</v>
      </c>
      <c r="AO1087" s="0" t="n">
        <v>1</v>
      </c>
      <c r="AP1087" s="0" t="s">
        <v>25450</v>
      </c>
      <c r="AQ1087" s="0" t="s">
        <v>25451</v>
      </c>
      <c r="AR1087" s="0" t="n">
        <f aca="false">TRUE()</f>
        <v>1</v>
      </c>
      <c r="AS1087" s="0" t="n">
        <f aca="false">FALSE()</f>
        <v>0</v>
      </c>
      <c r="AT1087" s="0" t="n">
        <f aca="false">FALSE()</f>
        <v>0</v>
      </c>
      <c r="AU1087" s="0" t="n">
        <f aca="false">FALSE()</f>
        <v>0</v>
      </c>
      <c r="AV1087" s="0" t="n">
        <f aca="false">FALSE()</f>
        <v>0</v>
      </c>
      <c r="AW1087" s="0" t="n">
        <f aca="false">TRUE()</f>
        <v>1</v>
      </c>
      <c r="AX1087" s="380" t="n">
        <v>45317.6875</v>
      </c>
      <c r="AY1087" s="380" t="n">
        <v>45317.4166666667</v>
      </c>
      <c r="AZ1087" s="0" t="n">
        <v>3</v>
      </c>
      <c r="BA1087" s="0" t="s">
        <v>25341</v>
      </c>
      <c r="BB1087" s="0" t="n">
        <v>0</v>
      </c>
      <c r="BC1087" s="380" t="n">
        <v>25569.125</v>
      </c>
      <c r="BD1087" s="0" t="s">
        <v>2170</v>
      </c>
      <c r="BE1087" s="0" t="s">
        <v>2170</v>
      </c>
      <c r="BF1087" s="0" t="s">
        <v>604</v>
      </c>
    </row>
    <row r="1088" customFormat="false" ht="15" hidden="false" customHeight="false" outlineLevel="0" collapsed="false">
      <c r="A1088" s="0" t="s">
        <v>25452</v>
      </c>
      <c r="B1088" s="0" t="s">
        <v>25453</v>
      </c>
      <c r="C1088" s="0" t="s">
        <v>25452</v>
      </c>
      <c r="D1088" s="0" t="s">
        <v>2133</v>
      </c>
      <c r="E1088" s="0" t="s">
        <v>25452</v>
      </c>
      <c r="F1088" s="0" t="n">
        <v>1</v>
      </c>
      <c r="G1088" s="0" t="s">
        <v>434</v>
      </c>
      <c r="H1088" s="0" t="s">
        <v>2170</v>
      </c>
      <c r="I1088" s="0" t="s">
        <v>2170</v>
      </c>
      <c r="J1088" s="0" t="s">
        <v>2170</v>
      </c>
      <c r="K1088" s="0" t="s">
        <v>2170</v>
      </c>
      <c r="L1088" s="0" t="s">
        <v>2170</v>
      </c>
      <c r="M1088" s="0" t="s">
        <v>2170</v>
      </c>
      <c r="N1088" s="0" t="n">
        <f aca="false">FALSE()</f>
        <v>0</v>
      </c>
      <c r="O1088" s="0" t="s">
        <v>25454</v>
      </c>
      <c r="P1088" s="0" t="s">
        <v>17780</v>
      </c>
      <c r="Q1088" s="0" t="n">
        <v>12</v>
      </c>
      <c r="R1088" s="380" t="n">
        <v>46436.125</v>
      </c>
      <c r="S1088" s="223" t="n">
        <v>875</v>
      </c>
      <c r="T1088" s="0" t="s">
        <v>2132</v>
      </c>
      <c r="U1088" s="380" t="n">
        <v>45342.125</v>
      </c>
      <c r="V1088" s="380" t="n">
        <v>45356.125</v>
      </c>
      <c r="W1088" s="0" t="s">
        <v>2132</v>
      </c>
      <c r="X1088" s="0" t="s">
        <v>25455</v>
      </c>
      <c r="Y1088" s="0" t="s">
        <v>601</v>
      </c>
      <c r="Z1088" s="0" t="s">
        <v>2602</v>
      </c>
      <c r="AA1088" s="0" t="s">
        <v>2115</v>
      </c>
      <c r="AB1088" s="0" t="s">
        <v>17781</v>
      </c>
      <c r="AC1088" s="0" t="n">
        <v>150000</v>
      </c>
      <c r="AD1088" s="0" t="n">
        <v>150000</v>
      </c>
      <c r="AE1088" s="0" t="n">
        <v>5</v>
      </c>
      <c r="AF1088" s="0" t="n">
        <f aca="false">FALSE()</f>
        <v>0</v>
      </c>
      <c r="AG1088" s="0" t="n">
        <f aca="false">TRUE()</f>
        <v>1</v>
      </c>
      <c r="AH1088" s="0" t="n">
        <f aca="false">TRUE()</f>
        <v>1</v>
      </c>
      <c r="AI1088" s="0" t="n">
        <f aca="false">FALSE()</f>
        <v>0</v>
      </c>
      <c r="AJ1088" s="0" t="n">
        <f aca="false">FALSE()</f>
        <v>0</v>
      </c>
      <c r="AK1088" s="0" t="n">
        <f aca="false">TRUE()</f>
        <v>1</v>
      </c>
      <c r="AL1088" s="0" t="s">
        <v>2129</v>
      </c>
      <c r="AM1088" s="0" t="n">
        <f aca="false">TRUE()</f>
        <v>1</v>
      </c>
      <c r="AN1088" s="0" t="s">
        <v>25456</v>
      </c>
      <c r="AO1088" s="0" t="n">
        <v>1</v>
      </c>
      <c r="AP1088" s="0" t="s">
        <v>25457</v>
      </c>
      <c r="AQ1088" s="0" t="s">
        <v>25458</v>
      </c>
      <c r="AR1088" s="0" t="n">
        <f aca="false">TRUE()</f>
        <v>1</v>
      </c>
      <c r="AS1088" s="0" t="n">
        <f aca="false">FALSE()</f>
        <v>0</v>
      </c>
      <c r="AT1088" s="0" t="n">
        <f aca="false">FALSE()</f>
        <v>0</v>
      </c>
      <c r="AU1088" s="0" t="n">
        <f aca="false">FALSE()</f>
        <v>0</v>
      </c>
      <c r="AV1088" s="0" t="n">
        <f aca="false">FALSE()</f>
        <v>0</v>
      </c>
      <c r="AW1088" s="0" t="n">
        <f aca="false">TRUE()</f>
        <v>1</v>
      </c>
      <c r="AX1088" s="380" t="n">
        <v>45356.6875</v>
      </c>
      <c r="AY1088" s="380" t="n">
        <v>45356.125</v>
      </c>
      <c r="AZ1088" s="0" t="n">
        <v>2</v>
      </c>
      <c r="BA1088" s="0" t="s">
        <v>25459</v>
      </c>
      <c r="BB1088" s="0" t="n">
        <v>0</v>
      </c>
      <c r="BC1088" s="380" t="n">
        <v>25569.125</v>
      </c>
      <c r="BD1088" s="0" t="s">
        <v>2170</v>
      </c>
      <c r="BE1088" s="0" t="s">
        <v>2170</v>
      </c>
      <c r="BF1088" s="0" t="s">
        <v>604</v>
      </c>
    </row>
    <row r="1089" customFormat="false" ht="15" hidden="false" customHeight="false" outlineLevel="0" collapsed="false">
      <c r="A1089" s="0" t="s">
        <v>25460</v>
      </c>
      <c r="B1089" s="0" t="s">
        <v>25461</v>
      </c>
      <c r="C1089" s="0" t="s">
        <v>25460</v>
      </c>
      <c r="D1089" s="0" t="s">
        <v>2133</v>
      </c>
      <c r="E1089" s="0" t="s">
        <v>25460</v>
      </c>
      <c r="F1089" s="0" t="n">
        <v>1</v>
      </c>
      <c r="G1089" s="0" t="s">
        <v>434</v>
      </c>
      <c r="H1089" s="0" t="s">
        <v>2170</v>
      </c>
      <c r="I1089" s="0" t="s">
        <v>2170</v>
      </c>
      <c r="J1089" s="0" t="s">
        <v>2170</v>
      </c>
      <c r="K1089" s="0" t="s">
        <v>2170</v>
      </c>
      <c r="L1089" s="0" t="s">
        <v>2170</v>
      </c>
      <c r="M1089" s="0" t="s">
        <v>2170</v>
      </c>
      <c r="N1089" s="0" t="n">
        <f aca="false">FALSE()</f>
        <v>0</v>
      </c>
      <c r="O1089" s="0" t="s">
        <v>25462</v>
      </c>
      <c r="P1089" s="0" t="s">
        <v>17780</v>
      </c>
      <c r="Q1089" s="0" t="n">
        <v>2</v>
      </c>
      <c r="R1089" s="380" t="n">
        <v>46490.125</v>
      </c>
      <c r="S1089" s="223" t="n">
        <v>700</v>
      </c>
      <c r="T1089" s="0" t="s">
        <v>2132</v>
      </c>
      <c r="U1089" s="380" t="n">
        <v>44125.125</v>
      </c>
      <c r="V1089" s="380" t="n">
        <v>44131.125</v>
      </c>
      <c r="W1089" s="0" t="s">
        <v>2170</v>
      </c>
      <c r="X1089" s="0" t="s">
        <v>25463</v>
      </c>
      <c r="Y1089" s="0" t="s">
        <v>601</v>
      </c>
      <c r="Z1089" s="0" t="s">
        <v>2602</v>
      </c>
      <c r="AA1089" s="0" t="s">
        <v>17847</v>
      </c>
      <c r="AB1089" s="0" t="s">
        <v>17848</v>
      </c>
      <c r="AC1089" s="0" t="n">
        <v>30000000</v>
      </c>
      <c r="AD1089" s="0" t="n">
        <v>30000000</v>
      </c>
      <c r="AE1089" s="0" t="n">
        <v>5</v>
      </c>
      <c r="AF1089" s="0" t="n">
        <f aca="false">FALSE()</f>
        <v>0</v>
      </c>
      <c r="AG1089" s="0" t="n">
        <f aca="false">TRUE()</f>
        <v>1</v>
      </c>
      <c r="AH1089" s="0" t="n">
        <f aca="false">TRUE()</f>
        <v>1</v>
      </c>
      <c r="AI1089" s="0" t="n">
        <f aca="false">FALSE()</f>
        <v>0</v>
      </c>
      <c r="AJ1089" s="0" t="n">
        <f aca="false">FALSE()</f>
        <v>0</v>
      </c>
      <c r="AK1089" s="0" t="n">
        <f aca="false">TRUE()</f>
        <v>1</v>
      </c>
      <c r="AL1089" s="0" t="s">
        <v>2129</v>
      </c>
      <c r="AM1089" s="0" t="n">
        <f aca="false">TRUE()</f>
        <v>1</v>
      </c>
      <c r="AN1089" s="0" t="s">
        <v>25464</v>
      </c>
      <c r="AO1089" s="0" t="n">
        <v>1</v>
      </c>
      <c r="AP1089" s="0" t="s">
        <v>25465</v>
      </c>
      <c r="AQ1089" s="0" t="s">
        <v>25466</v>
      </c>
      <c r="AR1089" s="0" t="n">
        <f aca="false">TRUE()</f>
        <v>1</v>
      </c>
      <c r="AS1089" s="0" t="n">
        <f aca="false">FALSE()</f>
        <v>0</v>
      </c>
      <c r="AT1089" s="0" t="n">
        <f aca="false">FALSE()</f>
        <v>0</v>
      </c>
      <c r="AU1089" s="0" t="n">
        <f aca="false">FALSE()</f>
        <v>0</v>
      </c>
      <c r="AV1089" s="0" t="n">
        <f aca="false">FALSE()</f>
        <v>0</v>
      </c>
      <c r="AW1089" s="0" t="n">
        <f aca="false">FALSE()</f>
        <v>0</v>
      </c>
      <c r="AX1089" s="380" t="n">
        <v>44131.6402777778</v>
      </c>
      <c r="AY1089" s="380" t="n">
        <v>44131.4166666667</v>
      </c>
      <c r="AZ1089" s="0" t="n">
        <v>1</v>
      </c>
      <c r="BA1089" s="0" t="s">
        <v>23648</v>
      </c>
      <c r="BB1089" s="0" t="n">
        <v>0</v>
      </c>
      <c r="BC1089" s="380" t="n">
        <v>25569.125</v>
      </c>
      <c r="BD1089" s="0" t="s">
        <v>2170</v>
      </c>
      <c r="BE1089" s="0" t="s">
        <v>2170</v>
      </c>
      <c r="BF1089" s="0" t="s">
        <v>2118</v>
      </c>
    </row>
    <row r="1090" customFormat="false" ht="15" hidden="false" customHeight="false" outlineLevel="0" collapsed="false">
      <c r="A1090" s="0" t="s">
        <v>25467</v>
      </c>
      <c r="B1090" s="0" t="s">
        <v>25468</v>
      </c>
      <c r="C1090" s="0" t="s">
        <v>25467</v>
      </c>
      <c r="D1090" s="0" t="s">
        <v>2133</v>
      </c>
      <c r="E1090" s="0" t="s">
        <v>25467</v>
      </c>
      <c r="F1090" s="0" t="n">
        <v>1</v>
      </c>
      <c r="G1090" s="0" t="s">
        <v>434</v>
      </c>
      <c r="H1090" s="0" t="s">
        <v>2170</v>
      </c>
      <c r="I1090" s="0" t="s">
        <v>2170</v>
      </c>
      <c r="J1090" s="0" t="s">
        <v>2170</v>
      </c>
      <c r="K1090" s="0" t="s">
        <v>2170</v>
      </c>
      <c r="L1090" s="0" t="s">
        <v>2170</v>
      </c>
      <c r="M1090" s="0" t="s">
        <v>2170</v>
      </c>
      <c r="N1090" s="0" t="n">
        <f aca="false">FALSE()</f>
        <v>0</v>
      </c>
      <c r="O1090" s="0" t="s">
        <v>25469</v>
      </c>
      <c r="P1090" s="0" t="s">
        <v>17780</v>
      </c>
      <c r="Q1090" s="0" t="n">
        <v>12</v>
      </c>
      <c r="R1090" s="380" t="n">
        <v>46459.125</v>
      </c>
      <c r="S1090" s="223" t="n">
        <v>1000</v>
      </c>
      <c r="T1090" s="0" t="s">
        <v>2132</v>
      </c>
      <c r="U1090" s="380" t="n">
        <v>45763.125</v>
      </c>
      <c r="V1090" s="380" t="n">
        <v>45769.125</v>
      </c>
      <c r="W1090" s="0" t="s">
        <v>2132</v>
      </c>
      <c r="X1090" s="0" t="s">
        <v>12506</v>
      </c>
      <c r="Y1090" s="0" t="s">
        <v>601</v>
      </c>
      <c r="Z1090" s="0" t="s">
        <v>2602</v>
      </c>
      <c r="AA1090" s="0" t="s">
        <v>2684</v>
      </c>
      <c r="AB1090" s="0" t="s">
        <v>17781</v>
      </c>
      <c r="AC1090" s="0" t="n">
        <v>15000000</v>
      </c>
      <c r="AD1090" s="0" t="n">
        <v>15000000</v>
      </c>
      <c r="AE1090" s="0" t="n">
        <v>5</v>
      </c>
      <c r="AF1090" s="0" t="n">
        <f aca="false">FALSE()</f>
        <v>0</v>
      </c>
      <c r="AG1090" s="0" t="n">
        <f aca="false">TRUE()</f>
        <v>1</v>
      </c>
      <c r="AH1090" s="0" t="n">
        <f aca="false">TRUE()</f>
        <v>1</v>
      </c>
      <c r="AI1090" s="0" t="n">
        <f aca="false">TRUE()</f>
        <v>1</v>
      </c>
      <c r="AJ1090" s="0" t="n">
        <f aca="false">FALSE()</f>
        <v>0</v>
      </c>
      <c r="AK1090" s="0" t="n">
        <f aca="false">FALSE()</f>
        <v>0</v>
      </c>
      <c r="AL1090" s="0" t="s">
        <v>2129</v>
      </c>
      <c r="AM1090" s="0" t="n">
        <f aca="false">TRUE()</f>
        <v>1</v>
      </c>
      <c r="AN1090" s="0" t="s">
        <v>25470</v>
      </c>
      <c r="AO1090" s="0" t="n">
        <v>1</v>
      </c>
      <c r="AP1090" s="0" t="s">
        <v>25471</v>
      </c>
      <c r="AQ1090" s="0" t="s">
        <v>25472</v>
      </c>
      <c r="AR1090" s="0" t="n">
        <f aca="false">TRUE()</f>
        <v>1</v>
      </c>
      <c r="AS1090" s="0" t="n">
        <f aca="false">FALSE()</f>
        <v>0</v>
      </c>
      <c r="AT1090" s="0" t="n">
        <f aca="false">FALSE()</f>
        <v>0</v>
      </c>
      <c r="AU1090" s="0" t="n">
        <f aca="false">FALSE()</f>
        <v>0</v>
      </c>
      <c r="AV1090" s="0" t="n">
        <f aca="false">FALSE()</f>
        <v>0</v>
      </c>
      <c r="AW1090" s="0" t="n">
        <f aca="false">TRUE()</f>
        <v>1</v>
      </c>
      <c r="AX1090" s="380" t="n">
        <v>45769.6145833333</v>
      </c>
      <c r="AY1090" s="380" t="n">
        <v>45769.125</v>
      </c>
      <c r="AZ1090" s="0" t="n">
        <v>1</v>
      </c>
      <c r="BA1090" s="0" t="s">
        <v>20167</v>
      </c>
      <c r="BB1090" s="0" t="n">
        <v>0</v>
      </c>
      <c r="BC1090" s="380" t="n">
        <v>25569.125</v>
      </c>
      <c r="BD1090" s="0" t="s">
        <v>2170</v>
      </c>
      <c r="BE1090" s="0" t="s">
        <v>2170</v>
      </c>
      <c r="BF1090" s="0" t="s">
        <v>17868</v>
      </c>
    </row>
    <row r="1091" customFormat="false" ht="15" hidden="false" customHeight="false" outlineLevel="0" collapsed="false">
      <c r="A1091" s="0" t="s">
        <v>25473</v>
      </c>
      <c r="B1091" s="0" t="s">
        <v>25474</v>
      </c>
      <c r="C1091" s="0" t="s">
        <v>25473</v>
      </c>
      <c r="D1091" s="0" t="s">
        <v>2133</v>
      </c>
      <c r="E1091" s="0" t="s">
        <v>25473</v>
      </c>
      <c r="F1091" s="0" t="n">
        <v>1</v>
      </c>
      <c r="G1091" s="0" t="s">
        <v>434</v>
      </c>
      <c r="H1091" s="0" t="s">
        <v>2170</v>
      </c>
      <c r="I1091" s="0" t="s">
        <v>2170</v>
      </c>
      <c r="J1091" s="0" t="s">
        <v>2170</v>
      </c>
      <c r="K1091" s="0" t="s">
        <v>2170</v>
      </c>
      <c r="L1091" s="0" t="s">
        <v>2170</v>
      </c>
      <c r="M1091" s="0" t="s">
        <v>2170</v>
      </c>
      <c r="N1091" s="0" t="n">
        <f aca="false">FALSE()</f>
        <v>0</v>
      </c>
      <c r="O1091" s="0" t="s">
        <v>25475</v>
      </c>
      <c r="P1091" s="0" t="s">
        <v>17780</v>
      </c>
      <c r="Q1091" s="0" t="n">
        <v>4</v>
      </c>
      <c r="R1091" s="380" t="n">
        <v>46611.125</v>
      </c>
      <c r="S1091" s="223" t="n">
        <v>1000</v>
      </c>
      <c r="T1091" s="0" t="s">
        <v>2132</v>
      </c>
      <c r="U1091" s="380" t="n">
        <v>45510.125</v>
      </c>
      <c r="V1091" s="380" t="n">
        <v>45519.125</v>
      </c>
      <c r="W1091" s="0" t="s">
        <v>2132</v>
      </c>
      <c r="X1091" s="0" t="s">
        <v>25476</v>
      </c>
      <c r="Y1091" s="0" t="s">
        <v>601</v>
      </c>
      <c r="Z1091" s="0" t="s">
        <v>2602</v>
      </c>
      <c r="AA1091" s="0" t="s">
        <v>2114</v>
      </c>
      <c r="AB1091" s="0" t="s">
        <v>17781</v>
      </c>
      <c r="AC1091" s="0" t="n">
        <v>300000</v>
      </c>
      <c r="AD1091" s="0" t="n">
        <v>300000</v>
      </c>
      <c r="AE1091" s="0" t="n">
        <v>5</v>
      </c>
      <c r="AF1091" s="0" t="n">
        <f aca="false">FALSE()</f>
        <v>0</v>
      </c>
      <c r="AG1091" s="0" t="n">
        <f aca="false">TRUE()</f>
        <v>1</v>
      </c>
      <c r="AH1091" s="0" t="n">
        <f aca="false">TRUE()</f>
        <v>1</v>
      </c>
      <c r="AI1091" s="0" t="n">
        <f aca="false">FALSE()</f>
        <v>0</v>
      </c>
      <c r="AJ1091" s="0" t="n">
        <f aca="false">FALSE()</f>
        <v>0</v>
      </c>
      <c r="AK1091" s="0" t="n">
        <f aca="false">TRUE()</f>
        <v>1</v>
      </c>
      <c r="AL1091" s="0" t="s">
        <v>2129</v>
      </c>
      <c r="AM1091" s="0" t="n">
        <f aca="false">TRUE()</f>
        <v>1</v>
      </c>
      <c r="AN1091" s="0" t="s">
        <v>25477</v>
      </c>
      <c r="AO1091" s="0" t="n">
        <v>1</v>
      </c>
      <c r="AP1091" s="0" t="s">
        <v>25478</v>
      </c>
      <c r="AQ1091" s="0" t="s">
        <v>25479</v>
      </c>
      <c r="AR1091" s="0" t="n">
        <f aca="false">TRUE()</f>
        <v>1</v>
      </c>
      <c r="AS1091" s="0" t="n">
        <f aca="false">FALSE()</f>
        <v>0</v>
      </c>
      <c r="AT1091" s="0" t="n">
        <f aca="false">FALSE()</f>
        <v>0</v>
      </c>
      <c r="AU1091" s="0" t="n">
        <f aca="false">FALSE()</f>
        <v>0</v>
      </c>
      <c r="AV1091" s="0" t="n">
        <f aca="false">FALSE()</f>
        <v>0</v>
      </c>
      <c r="AW1091" s="0" t="n">
        <f aca="false">TRUE()</f>
        <v>1</v>
      </c>
      <c r="AX1091" s="380" t="n">
        <v>45519.6888888889</v>
      </c>
      <c r="AY1091" s="380" t="n">
        <v>45519.125</v>
      </c>
      <c r="AZ1091" s="0" t="n">
        <v>3</v>
      </c>
      <c r="BA1091" s="0" t="s">
        <v>25480</v>
      </c>
      <c r="BB1091" s="0" t="n">
        <v>0</v>
      </c>
      <c r="BC1091" s="380" t="n">
        <v>25569.125</v>
      </c>
      <c r="BD1091" s="0" t="s">
        <v>2170</v>
      </c>
      <c r="BE1091" s="0" t="s">
        <v>2170</v>
      </c>
      <c r="BF1091" s="0" t="s">
        <v>604</v>
      </c>
    </row>
    <row r="1092" customFormat="false" ht="15" hidden="false" customHeight="false" outlineLevel="0" collapsed="false">
      <c r="A1092" s="0" t="s">
        <v>25481</v>
      </c>
      <c r="B1092" s="0" t="s">
        <v>25482</v>
      </c>
      <c r="C1092" s="0" t="s">
        <v>25483</v>
      </c>
      <c r="D1092" s="0" t="s">
        <v>17896</v>
      </c>
      <c r="E1092" s="0" t="s">
        <v>25481</v>
      </c>
      <c r="F1092" s="0" t="n">
        <v>1</v>
      </c>
      <c r="G1092" s="0" t="s">
        <v>434</v>
      </c>
      <c r="H1092" s="0" t="s">
        <v>2596</v>
      </c>
      <c r="I1092" s="0" t="s">
        <v>2596</v>
      </c>
      <c r="J1092" s="0" t="s">
        <v>2599</v>
      </c>
      <c r="K1092" s="0" t="s">
        <v>2170</v>
      </c>
      <c r="L1092" s="0" t="s">
        <v>13583</v>
      </c>
      <c r="M1092" s="0" t="s">
        <v>2170</v>
      </c>
      <c r="N1092" s="0" t="n">
        <f aca="false">FALSE()</f>
        <v>0</v>
      </c>
      <c r="O1092" s="0" t="s">
        <v>25484</v>
      </c>
      <c r="P1092" s="0" t="s">
        <v>17898</v>
      </c>
      <c r="Q1092" s="0" t="n">
        <v>4</v>
      </c>
      <c r="R1092" s="380" t="n">
        <v>47044.125</v>
      </c>
      <c r="S1092" s="223" t="n">
        <v>1000</v>
      </c>
      <c r="T1092" s="0" t="s">
        <v>2132</v>
      </c>
      <c r="U1092" s="380" t="n">
        <v>44095.125</v>
      </c>
      <c r="V1092" s="380" t="n">
        <v>44097.125</v>
      </c>
      <c r="W1092" s="0" t="s">
        <v>2170</v>
      </c>
      <c r="X1092" s="0" t="s">
        <v>24823</v>
      </c>
      <c r="Y1092" s="0" t="s">
        <v>601</v>
      </c>
      <c r="Z1092" s="0" t="s">
        <v>2602</v>
      </c>
      <c r="AA1092" s="0" t="s">
        <v>600</v>
      </c>
      <c r="AB1092" s="0" t="s">
        <v>17848</v>
      </c>
      <c r="AC1092" s="0" t="n">
        <v>409796724</v>
      </c>
      <c r="AD1092" s="0" t="n">
        <v>450000000</v>
      </c>
      <c r="AE1092" s="0" t="n">
        <v>5</v>
      </c>
      <c r="AF1092" s="0" t="n">
        <f aca="false">FALSE()</f>
        <v>0</v>
      </c>
      <c r="AG1092" s="0" t="n">
        <f aca="false">TRUE()</f>
        <v>1</v>
      </c>
      <c r="AH1092" s="0" t="n">
        <f aca="false">TRUE()</f>
        <v>1</v>
      </c>
      <c r="AI1092" s="0" t="n">
        <f aca="false">TRUE()</f>
        <v>1</v>
      </c>
      <c r="AJ1092" s="0" t="n">
        <f aca="false">FALSE()</f>
        <v>0</v>
      </c>
      <c r="AK1092" s="0" t="n">
        <f aca="false">FALSE()</f>
        <v>0</v>
      </c>
      <c r="AL1092" s="0" t="s">
        <v>7337</v>
      </c>
      <c r="AM1092" s="0" t="n">
        <f aca="false">TRUE()</f>
        <v>1</v>
      </c>
      <c r="AN1092" s="0" t="s">
        <v>25485</v>
      </c>
      <c r="AO1092" s="0" t="n">
        <v>1</v>
      </c>
      <c r="AP1092" s="0" t="s">
        <v>25486</v>
      </c>
      <c r="AQ1092" s="0" t="s">
        <v>25487</v>
      </c>
      <c r="AR1092" s="0" t="n">
        <f aca="false">TRUE()</f>
        <v>1</v>
      </c>
      <c r="AS1092" s="0" t="n">
        <f aca="false">FALSE()</f>
        <v>0</v>
      </c>
      <c r="AT1092" s="0" t="n">
        <f aca="false">FALSE()</f>
        <v>0</v>
      </c>
      <c r="AU1092" s="0" t="n">
        <f aca="false">FALSE()</f>
        <v>0</v>
      </c>
      <c r="AV1092" s="0" t="n">
        <f aca="false">FALSE()</f>
        <v>0</v>
      </c>
      <c r="AW1092" s="0" t="n">
        <f aca="false">TRUE()</f>
        <v>1</v>
      </c>
      <c r="AX1092" s="380" t="n">
        <v>44098.6805555556</v>
      </c>
      <c r="AY1092" s="380" t="n">
        <v>44098.4166666667</v>
      </c>
      <c r="AZ1092" s="0" t="n">
        <v>1</v>
      </c>
      <c r="BA1092" s="0" t="s">
        <v>17903</v>
      </c>
      <c r="BB1092" s="0" t="n">
        <v>0</v>
      </c>
      <c r="BC1092" s="380" t="n">
        <v>25569.125</v>
      </c>
      <c r="BD1092" s="0" t="s">
        <v>2599</v>
      </c>
      <c r="BE1092" s="0" t="s">
        <v>2170</v>
      </c>
      <c r="BF1092" s="0" t="s">
        <v>17868</v>
      </c>
    </row>
    <row r="1093" customFormat="false" ht="15" hidden="false" customHeight="false" outlineLevel="0" collapsed="false">
      <c r="A1093" s="0" t="s">
        <v>25488</v>
      </c>
      <c r="B1093" s="0" t="s">
        <v>25489</v>
      </c>
      <c r="C1093" s="0" t="s">
        <v>25488</v>
      </c>
      <c r="D1093" s="0" t="s">
        <v>18364</v>
      </c>
      <c r="E1093" s="0" t="s">
        <v>25488</v>
      </c>
      <c r="F1093" s="0" t="n">
        <v>1</v>
      </c>
      <c r="G1093" s="0" t="s">
        <v>434</v>
      </c>
      <c r="H1093" s="0" t="s">
        <v>2170</v>
      </c>
      <c r="I1093" s="0" t="s">
        <v>2170</v>
      </c>
      <c r="J1093" s="0" t="s">
        <v>2170</v>
      </c>
      <c r="K1093" s="0" t="s">
        <v>2170</v>
      </c>
      <c r="L1093" s="0" t="s">
        <v>2170</v>
      </c>
      <c r="M1093" s="0" t="s">
        <v>2170</v>
      </c>
      <c r="N1093" s="0" t="n">
        <f aca="false">FALSE()</f>
        <v>0</v>
      </c>
      <c r="O1093" s="0" t="s">
        <v>25490</v>
      </c>
      <c r="P1093" s="0" t="s">
        <v>17780</v>
      </c>
      <c r="Q1093" s="0" t="n">
        <v>12</v>
      </c>
      <c r="R1093" s="380" t="n">
        <v>46063.125</v>
      </c>
      <c r="S1093" s="223" t="n">
        <v>1000</v>
      </c>
      <c r="T1093" s="0" t="s">
        <v>2132</v>
      </c>
      <c r="U1093" s="380" t="n">
        <v>45337.125</v>
      </c>
      <c r="V1093" s="380" t="n">
        <v>45343.125</v>
      </c>
      <c r="W1093" s="0" t="s">
        <v>2132</v>
      </c>
      <c r="X1093" s="0" t="s">
        <v>2170</v>
      </c>
      <c r="Y1093" s="0" t="s">
        <v>601</v>
      </c>
      <c r="Z1093" s="0" t="s">
        <v>2602</v>
      </c>
      <c r="AA1093" s="0" t="s">
        <v>610</v>
      </c>
      <c r="AB1093" s="0" t="s">
        <v>17781</v>
      </c>
      <c r="AC1093" s="0" t="n">
        <v>3000000</v>
      </c>
      <c r="AD1093" s="0" t="n">
        <v>3000000</v>
      </c>
      <c r="AE1093" s="0" t="n">
        <v>5</v>
      </c>
      <c r="AF1093" s="0" t="n">
        <f aca="false">FALSE()</f>
        <v>0</v>
      </c>
      <c r="AG1093" s="0" t="n">
        <f aca="false">TRUE()</f>
        <v>1</v>
      </c>
      <c r="AH1093" s="0" t="n">
        <f aca="false">TRUE()</f>
        <v>1</v>
      </c>
      <c r="AI1093" s="0" t="n">
        <f aca="false">FALSE()</f>
        <v>0</v>
      </c>
      <c r="AJ1093" s="0" t="n">
        <f aca="false">FALSE()</f>
        <v>0</v>
      </c>
      <c r="AK1093" s="0" t="n">
        <f aca="false">FALSE()</f>
        <v>0</v>
      </c>
      <c r="AL1093" s="0" t="s">
        <v>2129</v>
      </c>
      <c r="AM1093" s="0" t="n">
        <f aca="false">TRUE()</f>
        <v>1</v>
      </c>
      <c r="AN1093" s="0" t="s">
        <v>25491</v>
      </c>
      <c r="AO1093" s="0" t="n">
        <v>1</v>
      </c>
      <c r="AP1093" s="0" t="s">
        <v>25492</v>
      </c>
      <c r="AQ1093" s="0" t="s">
        <v>25493</v>
      </c>
      <c r="AR1093" s="0" t="n">
        <f aca="false">TRUE()</f>
        <v>1</v>
      </c>
      <c r="AS1093" s="0" t="n">
        <f aca="false">FALSE()</f>
        <v>0</v>
      </c>
      <c r="AT1093" s="0" t="n">
        <f aca="false">FALSE()</f>
        <v>0</v>
      </c>
      <c r="AU1093" s="0" t="n">
        <f aca="false">FALSE()</f>
        <v>0</v>
      </c>
      <c r="AV1093" s="0" t="n">
        <f aca="false">FALSE()</f>
        <v>0</v>
      </c>
      <c r="AW1093" s="0" t="n">
        <f aca="false">TRUE()</f>
        <v>1</v>
      </c>
      <c r="AX1093" s="380" t="n">
        <v>45343.6152777778</v>
      </c>
      <c r="AY1093" s="380" t="n">
        <v>45343.125</v>
      </c>
      <c r="AZ1093" s="0" t="n">
        <v>2</v>
      </c>
      <c r="BA1093" s="0" t="s">
        <v>18502</v>
      </c>
      <c r="BB1093" s="0" t="n">
        <v>0</v>
      </c>
      <c r="BC1093" s="380" t="n">
        <v>25569.125</v>
      </c>
      <c r="BD1093" s="0" t="s">
        <v>2170</v>
      </c>
      <c r="BE1093" s="0" t="s">
        <v>2170</v>
      </c>
      <c r="BF1093" s="0" t="s">
        <v>604</v>
      </c>
    </row>
    <row r="1094" customFormat="false" ht="15" hidden="false" customHeight="false" outlineLevel="0" collapsed="false">
      <c r="A1094" s="0" t="s">
        <v>25494</v>
      </c>
      <c r="B1094" s="0" t="s">
        <v>25495</v>
      </c>
      <c r="C1094" s="0" t="s">
        <v>25494</v>
      </c>
      <c r="D1094" s="0" t="s">
        <v>2133</v>
      </c>
      <c r="E1094" s="0" t="s">
        <v>25494</v>
      </c>
      <c r="F1094" s="0" t="n">
        <v>1</v>
      </c>
      <c r="G1094" s="0" t="s">
        <v>434</v>
      </c>
      <c r="H1094" s="0" t="s">
        <v>2170</v>
      </c>
      <c r="I1094" s="0" t="s">
        <v>2170</v>
      </c>
      <c r="J1094" s="0" t="s">
        <v>2170</v>
      </c>
      <c r="K1094" s="0" t="s">
        <v>2170</v>
      </c>
      <c r="L1094" s="0" t="s">
        <v>2170</v>
      </c>
      <c r="M1094" s="0" t="s">
        <v>2170</v>
      </c>
      <c r="N1094" s="0" t="n">
        <f aca="false">FALSE()</f>
        <v>0</v>
      </c>
      <c r="O1094" s="0" t="s">
        <v>25496</v>
      </c>
      <c r="P1094" s="0" t="s">
        <v>17780</v>
      </c>
      <c r="Q1094" s="0" t="n">
        <v>2</v>
      </c>
      <c r="R1094" s="380" t="n">
        <v>47170.125</v>
      </c>
      <c r="S1094" s="223" t="n">
        <v>1000</v>
      </c>
      <c r="T1094" s="0" t="s">
        <v>2132</v>
      </c>
      <c r="U1094" s="380" t="n">
        <v>43529.125</v>
      </c>
      <c r="V1094" s="380" t="n">
        <v>43530.125</v>
      </c>
      <c r="W1094" s="0" t="s">
        <v>2132</v>
      </c>
      <c r="X1094" s="0" t="s">
        <v>25497</v>
      </c>
      <c r="Y1094" s="0" t="s">
        <v>601</v>
      </c>
      <c r="Z1094" s="0" t="s">
        <v>2602</v>
      </c>
      <c r="AA1094" s="0" t="s">
        <v>610</v>
      </c>
      <c r="AB1094" s="0" t="s">
        <v>17848</v>
      </c>
      <c r="AC1094" s="0" t="n">
        <v>10000000</v>
      </c>
      <c r="AD1094" s="0" t="n">
        <v>10000000</v>
      </c>
      <c r="AE1094" s="0" t="n">
        <v>5</v>
      </c>
      <c r="AF1094" s="0" t="n">
        <f aca="false">FALSE()</f>
        <v>0</v>
      </c>
      <c r="AG1094" s="0" t="n">
        <f aca="false">TRUE()</f>
        <v>1</v>
      </c>
      <c r="AH1094" s="0" t="n">
        <f aca="false">TRUE()</f>
        <v>1</v>
      </c>
      <c r="AI1094" s="0" t="n">
        <f aca="false">FALSE()</f>
        <v>0</v>
      </c>
      <c r="AJ1094" s="0" t="n">
        <f aca="false">FALSE()</f>
        <v>0</v>
      </c>
      <c r="AK1094" s="0" t="n">
        <f aca="false">FALSE()</f>
        <v>0</v>
      </c>
      <c r="AL1094" s="0" t="s">
        <v>2129</v>
      </c>
      <c r="AM1094" s="0" t="n">
        <f aca="false">TRUE()</f>
        <v>1</v>
      </c>
      <c r="AN1094" s="0" t="s">
        <v>25498</v>
      </c>
      <c r="AO1094" s="0" t="n">
        <v>1</v>
      </c>
      <c r="AP1094" s="0" t="s">
        <v>25499</v>
      </c>
      <c r="AQ1094" s="0" t="s">
        <v>25500</v>
      </c>
      <c r="AR1094" s="0" t="n">
        <f aca="false">TRUE()</f>
        <v>1</v>
      </c>
      <c r="AS1094" s="0" t="n">
        <f aca="false">FALSE()</f>
        <v>0</v>
      </c>
      <c r="AT1094" s="0" t="n">
        <f aca="false">FALSE()</f>
        <v>0</v>
      </c>
      <c r="AU1094" s="0" t="n">
        <f aca="false">FALSE()</f>
        <v>0</v>
      </c>
      <c r="AV1094" s="0" t="n">
        <f aca="false">FALSE()</f>
        <v>0</v>
      </c>
      <c r="AW1094" s="0" t="n">
        <f aca="false">TRUE()</f>
        <v>1</v>
      </c>
      <c r="AX1094" s="380" t="n">
        <v>43530.6208333333</v>
      </c>
      <c r="AY1094" s="380" t="n">
        <v>43530.4166666667</v>
      </c>
      <c r="AZ1094" s="0" t="n">
        <v>1</v>
      </c>
      <c r="BA1094" s="0" t="s">
        <v>9409</v>
      </c>
      <c r="BB1094" s="0" t="n">
        <v>0</v>
      </c>
      <c r="BC1094" s="380" t="n">
        <v>46078.125</v>
      </c>
      <c r="BD1094" s="0" t="s">
        <v>2170</v>
      </c>
      <c r="BE1094" s="0" t="s">
        <v>2170</v>
      </c>
      <c r="BF1094" s="0" t="s">
        <v>2118</v>
      </c>
    </row>
    <row r="1095" customFormat="false" ht="15" hidden="false" customHeight="false" outlineLevel="0" collapsed="false">
      <c r="A1095" s="0" t="s">
        <v>25501</v>
      </c>
      <c r="B1095" s="0" t="s">
        <v>25502</v>
      </c>
      <c r="C1095" s="0" t="s">
        <v>25501</v>
      </c>
      <c r="D1095" s="0" t="s">
        <v>2133</v>
      </c>
      <c r="E1095" s="0" t="s">
        <v>25501</v>
      </c>
      <c r="F1095" s="0" t="n">
        <v>1</v>
      </c>
      <c r="G1095" s="0" t="s">
        <v>434</v>
      </c>
      <c r="H1095" s="0" t="s">
        <v>2170</v>
      </c>
      <c r="I1095" s="0" t="s">
        <v>2170</v>
      </c>
      <c r="J1095" s="0" t="s">
        <v>2170</v>
      </c>
      <c r="K1095" s="0" t="s">
        <v>2170</v>
      </c>
      <c r="L1095" s="0" t="s">
        <v>2170</v>
      </c>
      <c r="M1095" s="0" t="s">
        <v>2170</v>
      </c>
      <c r="N1095" s="0" t="n">
        <f aca="false">FALSE()</f>
        <v>0</v>
      </c>
      <c r="O1095" s="0" t="s">
        <v>25503</v>
      </c>
      <c r="P1095" s="0" t="s">
        <v>17780</v>
      </c>
      <c r="Q1095" s="0" t="n">
        <v>4</v>
      </c>
      <c r="R1095" s="380" t="n">
        <v>46595.125</v>
      </c>
      <c r="S1095" s="223" t="n">
        <v>1000</v>
      </c>
      <c r="T1095" s="0" t="s">
        <v>2132</v>
      </c>
      <c r="U1095" s="380" t="n">
        <v>45131.125</v>
      </c>
      <c r="V1095" s="380" t="n">
        <v>45139.125</v>
      </c>
      <c r="W1095" s="0" t="s">
        <v>2132</v>
      </c>
      <c r="X1095" s="0" t="s">
        <v>25504</v>
      </c>
      <c r="Y1095" s="0" t="s">
        <v>601</v>
      </c>
      <c r="Z1095" s="0" t="s">
        <v>2602</v>
      </c>
      <c r="AA1095" s="0" t="s">
        <v>2693</v>
      </c>
      <c r="AB1095" s="0" t="s">
        <v>17781</v>
      </c>
      <c r="AC1095" s="0" t="n">
        <v>1950000</v>
      </c>
      <c r="AD1095" s="0" t="n">
        <v>1950000</v>
      </c>
      <c r="AE1095" s="0" t="n">
        <v>5</v>
      </c>
      <c r="AF1095" s="0" t="n">
        <f aca="false">FALSE()</f>
        <v>0</v>
      </c>
      <c r="AG1095" s="0" t="n">
        <f aca="false">TRUE()</f>
        <v>1</v>
      </c>
      <c r="AH1095" s="0" t="n">
        <f aca="false">TRUE()</f>
        <v>1</v>
      </c>
      <c r="AI1095" s="0" t="n">
        <f aca="false">FALSE()</f>
        <v>0</v>
      </c>
      <c r="AJ1095" s="0" t="n">
        <f aca="false">FALSE()</f>
        <v>0</v>
      </c>
      <c r="AK1095" s="0" t="n">
        <f aca="false">FALSE()</f>
        <v>0</v>
      </c>
      <c r="AL1095" s="0" t="s">
        <v>2129</v>
      </c>
      <c r="AM1095" s="0" t="n">
        <f aca="false">TRUE()</f>
        <v>1</v>
      </c>
      <c r="AN1095" s="0" t="s">
        <v>25505</v>
      </c>
      <c r="AO1095" s="0" t="n">
        <v>1</v>
      </c>
      <c r="AP1095" s="0" t="s">
        <v>25506</v>
      </c>
      <c r="AQ1095" s="0" t="s">
        <v>25507</v>
      </c>
      <c r="AR1095" s="0" t="n">
        <f aca="false">TRUE()</f>
        <v>1</v>
      </c>
      <c r="AS1095" s="0" t="n">
        <f aca="false">FALSE()</f>
        <v>0</v>
      </c>
      <c r="AT1095" s="0" t="n">
        <f aca="false">FALSE()</f>
        <v>0</v>
      </c>
      <c r="AU1095" s="0" t="n">
        <f aca="false">FALSE()</f>
        <v>0</v>
      </c>
      <c r="AV1095" s="0" t="n">
        <f aca="false">FALSE()</f>
        <v>0</v>
      </c>
      <c r="AW1095" s="0" t="n">
        <f aca="false">TRUE()</f>
        <v>1</v>
      </c>
      <c r="AX1095" s="380" t="n">
        <v>45139.6666666667</v>
      </c>
      <c r="AY1095" s="380" t="n">
        <v>45139.4166666667</v>
      </c>
      <c r="AZ1095" s="0" t="n">
        <v>2</v>
      </c>
      <c r="BA1095" s="0" t="s">
        <v>4314</v>
      </c>
      <c r="BB1095" s="0" t="n">
        <v>0</v>
      </c>
      <c r="BC1095" s="380" t="n">
        <v>25569.125</v>
      </c>
      <c r="BD1095" s="0" t="s">
        <v>2170</v>
      </c>
      <c r="BE1095" s="0" t="s">
        <v>2170</v>
      </c>
      <c r="BF1095" s="0" t="s">
        <v>604</v>
      </c>
    </row>
    <row r="1096" customFormat="false" ht="15" hidden="false" customHeight="false" outlineLevel="0" collapsed="false">
      <c r="A1096" s="0" t="s">
        <v>25508</v>
      </c>
      <c r="B1096" s="0" t="s">
        <v>25509</v>
      </c>
      <c r="C1096" s="0" t="s">
        <v>25508</v>
      </c>
      <c r="D1096" s="0" t="s">
        <v>2133</v>
      </c>
      <c r="E1096" s="0" t="s">
        <v>25508</v>
      </c>
      <c r="F1096" s="0" t="n">
        <v>1</v>
      </c>
      <c r="G1096" s="0" t="s">
        <v>434</v>
      </c>
      <c r="H1096" s="0" t="s">
        <v>2170</v>
      </c>
      <c r="I1096" s="0" t="s">
        <v>2170</v>
      </c>
      <c r="J1096" s="0" t="s">
        <v>2170</v>
      </c>
      <c r="K1096" s="0" t="s">
        <v>2170</v>
      </c>
      <c r="L1096" s="0" t="s">
        <v>2170</v>
      </c>
      <c r="M1096" s="0" t="s">
        <v>2170</v>
      </c>
      <c r="N1096" s="0" t="n">
        <f aca="false">FALSE()</f>
        <v>0</v>
      </c>
      <c r="O1096" s="0" t="s">
        <v>25510</v>
      </c>
      <c r="P1096" s="0" t="s">
        <v>17780</v>
      </c>
      <c r="Q1096" s="0" t="n">
        <v>12</v>
      </c>
      <c r="R1096" s="380" t="n">
        <v>49426.125</v>
      </c>
      <c r="S1096" s="223" t="n">
        <v>1000</v>
      </c>
      <c r="T1096" s="0" t="s">
        <v>2132</v>
      </c>
      <c r="U1096" s="380" t="n">
        <v>45819.125</v>
      </c>
      <c r="V1096" s="380" t="n">
        <v>45826.125</v>
      </c>
      <c r="W1096" s="0" t="s">
        <v>2132</v>
      </c>
      <c r="X1096" s="0" t="s">
        <v>25511</v>
      </c>
      <c r="Y1096" s="0" t="s">
        <v>601</v>
      </c>
      <c r="Z1096" s="0" t="s">
        <v>2602</v>
      </c>
      <c r="AA1096" s="0" t="s">
        <v>2115</v>
      </c>
      <c r="AB1096" s="0" t="s">
        <v>17781</v>
      </c>
      <c r="AC1096" s="0" t="n">
        <v>40000000</v>
      </c>
      <c r="AD1096" s="0" t="n">
        <v>40000000</v>
      </c>
      <c r="AE1096" s="0" t="n">
        <v>5</v>
      </c>
      <c r="AF1096" s="0" t="n">
        <f aca="false">FALSE()</f>
        <v>0</v>
      </c>
      <c r="AG1096" s="0" t="n">
        <f aca="false">TRUE()</f>
        <v>1</v>
      </c>
      <c r="AH1096" s="0" t="n">
        <f aca="false">TRUE()</f>
        <v>1</v>
      </c>
      <c r="AI1096" s="0" t="n">
        <f aca="false">FALSE()</f>
        <v>0</v>
      </c>
      <c r="AJ1096" s="0" t="n">
        <f aca="false">FALSE()</f>
        <v>0</v>
      </c>
      <c r="AK1096" s="0" t="n">
        <f aca="false">FALSE()</f>
        <v>0</v>
      </c>
      <c r="AL1096" s="0" t="s">
        <v>2129</v>
      </c>
      <c r="AM1096" s="0" t="n">
        <f aca="false">TRUE()</f>
        <v>1</v>
      </c>
      <c r="AN1096" s="0" t="s">
        <v>25512</v>
      </c>
      <c r="AO1096" s="0" t="n">
        <v>1</v>
      </c>
      <c r="AP1096" s="0" t="s">
        <v>25513</v>
      </c>
      <c r="AQ1096" s="0" t="s">
        <v>25514</v>
      </c>
      <c r="AR1096" s="0" t="n">
        <f aca="false">TRUE()</f>
        <v>1</v>
      </c>
      <c r="AS1096" s="0" t="n">
        <f aca="false">FALSE()</f>
        <v>0</v>
      </c>
      <c r="AT1096" s="0" t="n">
        <f aca="false">FALSE()</f>
        <v>0</v>
      </c>
      <c r="AU1096" s="0" t="n">
        <f aca="false">FALSE()</f>
        <v>0</v>
      </c>
      <c r="AV1096" s="0" t="n">
        <f aca="false">FALSE()</f>
        <v>0</v>
      </c>
      <c r="AW1096" s="0" t="n">
        <f aca="false">TRUE()</f>
        <v>1</v>
      </c>
      <c r="AX1096" s="380" t="n">
        <v>45826.6145833333</v>
      </c>
      <c r="AY1096" s="380" t="n">
        <v>45826.125</v>
      </c>
      <c r="AZ1096" s="0" t="n">
        <v>1</v>
      </c>
      <c r="BA1096" s="0" t="s">
        <v>17962</v>
      </c>
      <c r="BB1096" s="0" t="n">
        <v>0</v>
      </c>
      <c r="BC1096" s="380" t="n">
        <v>25569.125</v>
      </c>
      <c r="BD1096" s="0" t="s">
        <v>2170</v>
      </c>
      <c r="BE1096" s="0" t="s">
        <v>2170</v>
      </c>
      <c r="BF1096" s="0" t="s">
        <v>2118</v>
      </c>
    </row>
    <row r="1097" customFormat="false" ht="15" hidden="false" customHeight="false" outlineLevel="0" collapsed="false">
      <c r="A1097" s="0" t="s">
        <v>25515</v>
      </c>
      <c r="B1097" s="0" t="s">
        <v>25516</v>
      </c>
      <c r="C1097" s="0" t="s">
        <v>25515</v>
      </c>
      <c r="D1097" s="0" t="s">
        <v>2133</v>
      </c>
      <c r="E1097" s="0" t="s">
        <v>25515</v>
      </c>
      <c r="F1097" s="0" t="n">
        <v>1</v>
      </c>
      <c r="G1097" s="0" t="s">
        <v>434</v>
      </c>
      <c r="H1097" s="0" t="s">
        <v>2170</v>
      </c>
      <c r="I1097" s="0" t="s">
        <v>2170</v>
      </c>
      <c r="J1097" s="0" t="s">
        <v>2170</v>
      </c>
      <c r="K1097" s="0" t="s">
        <v>2170</v>
      </c>
      <c r="L1097" s="0" t="s">
        <v>2170</v>
      </c>
      <c r="M1097" s="0" t="s">
        <v>2170</v>
      </c>
      <c r="N1097" s="0" t="n">
        <f aca="false">FALSE()</f>
        <v>0</v>
      </c>
      <c r="O1097" s="0" t="s">
        <v>25517</v>
      </c>
      <c r="P1097" s="0" t="s">
        <v>17838</v>
      </c>
      <c r="Q1097" s="0" t="n">
        <v>2</v>
      </c>
      <c r="R1097" s="380" t="n">
        <v>46192.125</v>
      </c>
      <c r="S1097" s="223" t="n">
        <v>1000</v>
      </c>
      <c r="T1097" s="0" t="s">
        <v>2132</v>
      </c>
      <c r="U1097" s="380" t="n">
        <v>44368.125</v>
      </c>
      <c r="V1097" s="380" t="n">
        <v>44372.125</v>
      </c>
      <c r="W1097" s="0" t="s">
        <v>2132</v>
      </c>
      <c r="X1097" s="0" t="s">
        <v>20215</v>
      </c>
      <c r="Y1097" s="0" t="s">
        <v>601</v>
      </c>
      <c r="Z1097" s="0" t="s">
        <v>2602</v>
      </c>
      <c r="AA1097" s="0" t="s">
        <v>2574</v>
      </c>
      <c r="AB1097" s="0" t="s">
        <v>17781</v>
      </c>
      <c r="AC1097" s="0" t="n">
        <v>10000000</v>
      </c>
      <c r="AD1097" s="0" t="n">
        <v>10000000</v>
      </c>
      <c r="AE1097" s="0" t="n">
        <v>5</v>
      </c>
      <c r="AF1097" s="0" t="n">
        <f aca="false">FALSE()</f>
        <v>0</v>
      </c>
      <c r="AG1097" s="0" t="n">
        <f aca="false">TRUE()</f>
        <v>1</v>
      </c>
      <c r="AH1097" s="0" t="n">
        <f aca="false">TRUE()</f>
        <v>1</v>
      </c>
      <c r="AI1097" s="0" t="n">
        <f aca="false">FALSE()</f>
        <v>0</v>
      </c>
      <c r="AJ1097" s="0" t="n">
        <f aca="false">FALSE()</f>
        <v>0</v>
      </c>
      <c r="AK1097" s="0" t="n">
        <f aca="false">FALSE()</f>
        <v>0</v>
      </c>
      <c r="AL1097" s="0" t="s">
        <v>2129</v>
      </c>
      <c r="AM1097" s="0" t="n">
        <f aca="false">TRUE()</f>
        <v>1</v>
      </c>
      <c r="AN1097" s="0" t="s">
        <v>25518</v>
      </c>
      <c r="AO1097" s="0" t="n">
        <v>1</v>
      </c>
      <c r="AP1097" s="0" t="s">
        <v>25519</v>
      </c>
      <c r="AQ1097" s="0" t="s">
        <v>25520</v>
      </c>
      <c r="AR1097" s="0" t="n">
        <f aca="false">TRUE()</f>
        <v>1</v>
      </c>
      <c r="AS1097" s="0" t="n">
        <f aca="false">FALSE()</f>
        <v>0</v>
      </c>
      <c r="AT1097" s="0" t="n">
        <f aca="false">FALSE()</f>
        <v>0</v>
      </c>
      <c r="AU1097" s="0" t="n">
        <f aca="false">FALSE()</f>
        <v>0</v>
      </c>
      <c r="AV1097" s="0" t="n">
        <f aca="false">FALSE()</f>
        <v>0</v>
      </c>
      <c r="AW1097" s="0" t="n">
        <f aca="false">TRUE()</f>
        <v>1</v>
      </c>
      <c r="AX1097" s="380" t="n">
        <v>44372.5763888889</v>
      </c>
      <c r="AY1097" s="380" t="n">
        <v>44372.4166666667</v>
      </c>
      <c r="AZ1097" s="0" t="n">
        <v>1</v>
      </c>
      <c r="BA1097" s="0" t="s">
        <v>18259</v>
      </c>
      <c r="BB1097" s="0" t="n">
        <v>0</v>
      </c>
      <c r="BC1097" s="380" t="n">
        <v>25569.125</v>
      </c>
      <c r="BD1097" s="0" t="s">
        <v>2170</v>
      </c>
      <c r="BE1097" s="0" t="s">
        <v>2170</v>
      </c>
      <c r="BF1097" s="0" t="s">
        <v>2118</v>
      </c>
    </row>
    <row r="1098" customFormat="false" ht="15" hidden="false" customHeight="false" outlineLevel="0" collapsed="false">
      <c r="A1098" s="0" t="s">
        <v>25521</v>
      </c>
      <c r="B1098" s="0" t="s">
        <v>25522</v>
      </c>
      <c r="C1098" s="0" t="s">
        <v>25521</v>
      </c>
      <c r="D1098" s="0" t="s">
        <v>2133</v>
      </c>
      <c r="E1098" s="0" t="s">
        <v>25521</v>
      </c>
      <c r="F1098" s="0" t="n">
        <v>1</v>
      </c>
      <c r="G1098" s="0" t="s">
        <v>434</v>
      </c>
      <c r="H1098" s="0" t="s">
        <v>2170</v>
      </c>
      <c r="I1098" s="0" t="s">
        <v>2170</v>
      </c>
      <c r="J1098" s="0" t="s">
        <v>2170</v>
      </c>
      <c r="K1098" s="0" t="s">
        <v>2170</v>
      </c>
      <c r="L1098" s="0" t="s">
        <v>2170</v>
      </c>
      <c r="M1098" s="0" t="s">
        <v>2170</v>
      </c>
      <c r="N1098" s="0" t="n">
        <f aca="false">FALSE()</f>
        <v>0</v>
      </c>
      <c r="O1098" s="0" t="s">
        <v>25523</v>
      </c>
      <c r="P1098" s="0" t="s">
        <v>17780</v>
      </c>
      <c r="Q1098" s="0" t="n">
        <v>4</v>
      </c>
      <c r="R1098" s="380" t="n">
        <v>47589.125</v>
      </c>
      <c r="S1098" s="223" t="n">
        <v>1000</v>
      </c>
      <c r="T1098" s="0" t="s">
        <v>2132</v>
      </c>
      <c r="U1098" s="380" t="n">
        <v>45028.125</v>
      </c>
      <c r="V1098" s="380" t="n">
        <v>45041.125</v>
      </c>
      <c r="W1098" s="0" t="s">
        <v>2132</v>
      </c>
      <c r="X1098" s="0" t="s">
        <v>2170</v>
      </c>
      <c r="Y1098" s="0" t="s">
        <v>601</v>
      </c>
      <c r="Z1098" s="0" t="s">
        <v>2602</v>
      </c>
      <c r="AA1098" s="0" t="s">
        <v>2693</v>
      </c>
      <c r="AB1098" s="0" t="s">
        <v>17781</v>
      </c>
      <c r="AC1098" s="0" t="n">
        <v>10000000</v>
      </c>
      <c r="AD1098" s="0" t="n">
        <v>10000000</v>
      </c>
      <c r="AE1098" s="0" t="n">
        <v>5</v>
      </c>
      <c r="AF1098" s="0" t="n">
        <f aca="false">FALSE()</f>
        <v>0</v>
      </c>
      <c r="AG1098" s="0" t="n">
        <f aca="false">TRUE()</f>
        <v>1</v>
      </c>
      <c r="AH1098" s="0" t="n">
        <f aca="false">TRUE()</f>
        <v>1</v>
      </c>
      <c r="AI1098" s="0" t="n">
        <f aca="false">FALSE()</f>
        <v>0</v>
      </c>
      <c r="AJ1098" s="0" t="n">
        <f aca="false">FALSE()</f>
        <v>0</v>
      </c>
      <c r="AK1098" s="0" t="n">
        <f aca="false">FALSE()</f>
        <v>0</v>
      </c>
      <c r="AL1098" s="0" t="s">
        <v>2129</v>
      </c>
      <c r="AM1098" s="0" t="n">
        <f aca="false">TRUE()</f>
        <v>1</v>
      </c>
      <c r="AN1098" s="0" t="s">
        <v>25524</v>
      </c>
      <c r="AO1098" s="0" t="n">
        <v>1</v>
      </c>
      <c r="AP1098" s="0" t="s">
        <v>25525</v>
      </c>
      <c r="AQ1098" s="0" t="s">
        <v>25526</v>
      </c>
      <c r="AR1098" s="0" t="n">
        <f aca="false">TRUE()</f>
        <v>1</v>
      </c>
      <c r="AS1098" s="0" t="n">
        <f aca="false">FALSE()</f>
        <v>0</v>
      </c>
      <c r="AT1098" s="0" t="n">
        <f aca="false">FALSE()</f>
        <v>0</v>
      </c>
      <c r="AU1098" s="0" t="n">
        <f aca="false">FALSE()</f>
        <v>0</v>
      </c>
      <c r="AV1098" s="0" t="n">
        <f aca="false">FALSE()</f>
        <v>0</v>
      </c>
      <c r="AW1098" s="0" t="n">
        <f aca="false">TRUE()</f>
        <v>1</v>
      </c>
      <c r="AX1098" s="380" t="n">
        <v>45859.125</v>
      </c>
      <c r="AY1098" s="380" t="n">
        <v>45859.125</v>
      </c>
      <c r="AZ1098" s="0" t="n">
        <v>0</v>
      </c>
      <c r="BA1098" s="0" t="s">
        <v>6022</v>
      </c>
      <c r="BB1098" s="0" t="n">
        <v>0</v>
      </c>
      <c r="BC1098" s="380" t="n">
        <v>25569.125</v>
      </c>
      <c r="BD1098" s="0" t="s">
        <v>2170</v>
      </c>
      <c r="BE1098" s="0" t="s">
        <v>2170</v>
      </c>
      <c r="BF1098" s="0" t="s">
        <v>2118</v>
      </c>
    </row>
    <row r="1099" customFormat="false" ht="15" hidden="false" customHeight="false" outlineLevel="0" collapsed="false">
      <c r="A1099" s="0" t="s">
        <v>25527</v>
      </c>
      <c r="B1099" s="0" t="s">
        <v>25528</v>
      </c>
      <c r="C1099" s="0" t="s">
        <v>25527</v>
      </c>
      <c r="D1099" s="0" t="s">
        <v>2133</v>
      </c>
      <c r="E1099" s="0" t="s">
        <v>25527</v>
      </c>
      <c r="F1099" s="0" t="n">
        <v>1</v>
      </c>
      <c r="G1099" s="0" t="s">
        <v>434</v>
      </c>
      <c r="H1099" s="0" t="s">
        <v>2170</v>
      </c>
      <c r="I1099" s="0" t="s">
        <v>2170</v>
      </c>
      <c r="J1099" s="0" t="s">
        <v>2170</v>
      </c>
      <c r="K1099" s="0" t="s">
        <v>2170</v>
      </c>
      <c r="L1099" s="0" t="s">
        <v>2170</v>
      </c>
      <c r="M1099" s="0" t="s">
        <v>2170</v>
      </c>
      <c r="N1099" s="0" t="n">
        <f aca="false">FALSE()</f>
        <v>0</v>
      </c>
      <c r="O1099" s="0" t="s">
        <v>25529</v>
      </c>
      <c r="P1099" s="0" t="s">
        <v>17780</v>
      </c>
      <c r="Q1099" s="0" t="n">
        <v>12</v>
      </c>
      <c r="R1099" s="380" t="n">
        <v>47077.125</v>
      </c>
      <c r="S1099" s="223" t="n">
        <v>940</v>
      </c>
      <c r="T1099" s="0" t="s">
        <v>2132</v>
      </c>
      <c r="U1099" s="380" t="n">
        <v>45625.125</v>
      </c>
      <c r="V1099" s="380" t="n">
        <v>45637.125</v>
      </c>
      <c r="W1099" s="0" t="s">
        <v>2132</v>
      </c>
      <c r="X1099" s="0" t="s">
        <v>20658</v>
      </c>
      <c r="Y1099" s="0" t="s">
        <v>601</v>
      </c>
      <c r="Z1099" s="0" t="s">
        <v>2602</v>
      </c>
      <c r="AA1099" s="0" t="s">
        <v>610</v>
      </c>
      <c r="AB1099" s="0" t="s">
        <v>17781</v>
      </c>
      <c r="AC1099" s="0" t="n">
        <v>150000</v>
      </c>
      <c r="AD1099" s="0" t="n">
        <v>150000</v>
      </c>
      <c r="AE1099" s="0" t="n">
        <v>5</v>
      </c>
      <c r="AF1099" s="0" t="n">
        <f aca="false">FALSE()</f>
        <v>0</v>
      </c>
      <c r="AG1099" s="0" t="n">
        <f aca="false">TRUE()</f>
        <v>1</v>
      </c>
      <c r="AH1099" s="0" t="n">
        <f aca="false">TRUE()</f>
        <v>1</v>
      </c>
      <c r="AI1099" s="0" t="n">
        <f aca="false">FALSE()</f>
        <v>0</v>
      </c>
      <c r="AJ1099" s="0" t="n">
        <f aca="false">FALSE()</f>
        <v>0</v>
      </c>
      <c r="AK1099" s="0" t="n">
        <f aca="false">TRUE()</f>
        <v>1</v>
      </c>
      <c r="AL1099" s="0" t="s">
        <v>2129</v>
      </c>
      <c r="AM1099" s="0" t="n">
        <f aca="false">TRUE()</f>
        <v>1</v>
      </c>
      <c r="AN1099" s="0" t="s">
        <v>25530</v>
      </c>
      <c r="AO1099" s="0" t="n">
        <v>1</v>
      </c>
      <c r="AP1099" s="0" t="s">
        <v>25531</v>
      </c>
      <c r="AQ1099" s="0" t="s">
        <v>25532</v>
      </c>
      <c r="AR1099" s="0" t="n">
        <f aca="false">TRUE()</f>
        <v>1</v>
      </c>
      <c r="AS1099" s="0" t="n">
        <f aca="false">FALSE()</f>
        <v>0</v>
      </c>
      <c r="AT1099" s="0" t="n">
        <f aca="false">FALSE()</f>
        <v>0</v>
      </c>
      <c r="AU1099" s="0" t="n">
        <f aca="false">FALSE()</f>
        <v>0</v>
      </c>
      <c r="AV1099" s="0" t="n">
        <f aca="false">FALSE()</f>
        <v>0</v>
      </c>
      <c r="AW1099" s="0" t="n">
        <f aca="false">TRUE()</f>
        <v>1</v>
      </c>
      <c r="AX1099" s="380" t="n">
        <v>45637.6875</v>
      </c>
      <c r="AY1099" s="380" t="n">
        <v>45637.125</v>
      </c>
      <c r="AZ1099" s="0" t="n">
        <v>3</v>
      </c>
      <c r="BA1099" s="0" t="s">
        <v>19184</v>
      </c>
      <c r="BB1099" s="0" t="n">
        <v>0</v>
      </c>
      <c r="BC1099" s="380" t="n">
        <v>25569.125</v>
      </c>
      <c r="BD1099" s="0" t="s">
        <v>2170</v>
      </c>
      <c r="BE1099" s="0" t="s">
        <v>2170</v>
      </c>
      <c r="BF1099" s="0" t="s">
        <v>604</v>
      </c>
    </row>
    <row r="1100" customFormat="false" ht="15" hidden="false" customHeight="false" outlineLevel="0" collapsed="false">
      <c r="A1100" s="0" t="s">
        <v>25533</v>
      </c>
      <c r="B1100" s="0" t="s">
        <v>25534</v>
      </c>
      <c r="C1100" s="0" t="s">
        <v>25533</v>
      </c>
      <c r="D1100" s="0" t="s">
        <v>2133</v>
      </c>
      <c r="E1100" s="0" t="s">
        <v>25533</v>
      </c>
      <c r="F1100" s="0" t="n">
        <v>1</v>
      </c>
      <c r="G1100" s="0" t="s">
        <v>434</v>
      </c>
      <c r="H1100" s="0" t="s">
        <v>2170</v>
      </c>
      <c r="I1100" s="0" t="s">
        <v>2170</v>
      </c>
      <c r="J1100" s="0" t="s">
        <v>2170</v>
      </c>
      <c r="K1100" s="0" t="s">
        <v>2170</v>
      </c>
      <c r="L1100" s="0" t="s">
        <v>2170</v>
      </c>
      <c r="M1100" s="0" t="s">
        <v>2170</v>
      </c>
      <c r="N1100" s="0" t="n">
        <f aca="false">FALSE()</f>
        <v>0</v>
      </c>
      <c r="O1100" s="0" t="s">
        <v>25535</v>
      </c>
      <c r="P1100" s="0" t="s">
        <v>17780</v>
      </c>
      <c r="Q1100" s="0" t="n">
        <v>4</v>
      </c>
      <c r="R1100" s="380" t="n">
        <v>46200.125</v>
      </c>
      <c r="S1100" s="223" t="n">
        <v>1000</v>
      </c>
      <c r="T1100" s="0" t="s">
        <v>2132</v>
      </c>
      <c r="U1100" s="380" t="n">
        <v>45468.125</v>
      </c>
      <c r="V1100" s="380" t="n">
        <v>45470.125</v>
      </c>
      <c r="W1100" s="0" t="s">
        <v>2132</v>
      </c>
      <c r="X1100" s="0" t="s">
        <v>20301</v>
      </c>
      <c r="Y1100" s="0" t="s">
        <v>601</v>
      </c>
      <c r="Z1100" s="0" t="s">
        <v>2602</v>
      </c>
      <c r="AA1100" s="0" t="s">
        <v>2891</v>
      </c>
      <c r="AB1100" s="0" t="s">
        <v>17781</v>
      </c>
      <c r="AC1100" s="0" t="n">
        <v>500000</v>
      </c>
      <c r="AD1100" s="0" t="n">
        <v>500000</v>
      </c>
      <c r="AE1100" s="0" t="n">
        <v>5</v>
      </c>
      <c r="AF1100" s="0" t="n">
        <f aca="false">FALSE()</f>
        <v>0</v>
      </c>
      <c r="AG1100" s="0" t="n">
        <f aca="false">TRUE()</f>
        <v>1</v>
      </c>
      <c r="AH1100" s="0" t="n">
        <f aca="false">TRUE()</f>
        <v>1</v>
      </c>
      <c r="AI1100" s="0" t="n">
        <f aca="false">FALSE()</f>
        <v>0</v>
      </c>
      <c r="AJ1100" s="0" t="n">
        <f aca="false">FALSE()</f>
        <v>0</v>
      </c>
      <c r="AK1100" s="0" t="n">
        <f aca="false">FALSE()</f>
        <v>0</v>
      </c>
      <c r="AL1100" s="0" t="s">
        <v>2129</v>
      </c>
      <c r="AM1100" s="0" t="n">
        <f aca="false">TRUE()</f>
        <v>1</v>
      </c>
      <c r="AN1100" s="0" t="s">
        <v>25536</v>
      </c>
      <c r="AO1100" s="0" t="n">
        <v>1</v>
      </c>
      <c r="AP1100" s="0" t="s">
        <v>25537</v>
      </c>
      <c r="AQ1100" s="0" t="s">
        <v>25538</v>
      </c>
      <c r="AR1100" s="0" t="n">
        <f aca="false">TRUE()</f>
        <v>1</v>
      </c>
      <c r="AS1100" s="0" t="n">
        <f aca="false">FALSE()</f>
        <v>0</v>
      </c>
      <c r="AT1100" s="0" t="n">
        <f aca="false">FALSE()</f>
        <v>0</v>
      </c>
      <c r="AU1100" s="0" t="n">
        <f aca="false">FALSE()</f>
        <v>0</v>
      </c>
      <c r="AV1100" s="0" t="n">
        <f aca="false">FALSE()</f>
        <v>0</v>
      </c>
      <c r="AW1100" s="0" t="n">
        <f aca="false">TRUE()</f>
        <v>1</v>
      </c>
      <c r="AX1100" s="380" t="n">
        <v>45470.7465277778</v>
      </c>
      <c r="AY1100" s="380" t="n">
        <v>45470.125</v>
      </c>
      <c r="AZ1100" s="0" t="n">
        <v>0</v>
      </c>
      <c r="BA1100" s="0" t="s">
        <v>19285</v>
      </c>
      <c r="BB1100" s="0" t="n">
        <v>0</v>
      </c>
      <c r="BC1100" s="380" t="n">
        <v>25569.125</v>
      </c>
      <c r="BD1100" s="0" t="s">
        <v>2170</v>
      </c>
      <c r="BE1100" s="0" t="s">
        <v>2170</v>
      </c>
      <c r="BF1100" s="0" t="s">
        <v>604</v>
      </c>
    </row>
    <row r="1101" customFormat="false" ht="15" hidden="false" customHeight="false" outlineLevel="0" collapsed="false">
      <c r="A1101" s="0" t="s">
        <v>25539</v>
      </c>
      <c r="B1101" s="0" t="s">
        <v>25540</v>
      </c>
      <c r="C1101" s="0" t="s">
        <v>25539</v>
      </c>
      <c r="D1101" s="0" t="s">
        <v>2133</v>
      </c>
      <c r="E1101" s="0" t="s">
        <v>25539</v>
      </c>
      <c r="F1101" s="0" t="n">
        <v>1</v>
      </c>
      <c r="G1101" s="0" t="s">
        <v>434</v>
      </c>
      <c r="H1101" s="0" t="s">
        <v>2170</v>
      </c>
      <c r="I1101" s="0" t="s">
        <v>2170</v>
      </c>
      <c r="J1101" s="0" t="s">
        <v>2170</v>
      </c>
      <c r="K1101" s="0" t="s">
        <v>2170</v>
      </c>
      <c r="L1101" s="0" t="s">
        <v>2170</v>
      </c>
      <c r="M1101" s="0" t="s">
        <v>2170</v>
      </c>
      <c r="N1101" s="0" t="n">
        <f aca="false">FALSE()</f>
        <v>0</v>
      </c>
      <c r="O1101" s="0" t="s">
        <v>25541</v>
      </c>
      <c r="P1101" s="0" t="s">
        <v>17780</v>
      </c>
      <c r="Q1101" s="0" t="n">
        <v>12</v>
      </c>
      <c r="R1101" s="380" t="n">
        <v>46488.125</v>
      </c>
      <c r="S1101" s="223" t="n">
        <v>1000</v>
      </c>
      <c r="T1101" s="0" t="s">
        <v>2132</v>
      </c>
      <c r="U1101" s="380" t="n">
        <v>45503.125</v>
      </c>
      <c r="V1101" s="380" t="n">
        <v>45768.125</v>
      </c>
      <c r="W1101" s="0" t="s">
        <v>2132</v>
      </c>
      <c r="X1101" s="0" t="s">
        <v>25542</v>
      </c>
      <c r="Y1101" s="0" t="s">
        <v>601</v>
      </c>
      <c r="Z1101" s="0" t="s">
        <v>2602</v>
      </c>
      <c r="AA1101" s="0" t="s">
        <v>2365</v>
      </c>
      <c r="AB1101" s="0" t="s">
        <v>17781</v>
      </c>
      <c r="AC1101" s="0" t="n">
        <v>2000000</v>
      </c>
      <c r="AD1101" s="0" t="n">
        <v>2000000</v>
      </c>
      <c r="AE1101" s="0" t="n">
        <v>5</v>
      </c>
      <c r="AF1101" s="0" t="n">
        <f aca="false">FALSE()</f>
        <v>0</v>
      </c>
      <c r="AG1101" s="0" t="n">
        <f aca="false">TRUE()</f>
        <v>1</v>
      </c>
      <c r="AH1101" s="0" t="n">
        <f aca="false">TRUE()</f>
        <v>1</v>
      </c>
      <c r="AI1101" s="0" t="n">
        <f aca="false">FALSE()</f>
        <v>0</v>
      </c>
      <c r="AJ1101" s="0" t="n">
        <f aca="false">FALSE()</f>
        <v>0</v>
      </c>
      <c r="AK1101" s="0" t="n">
        <f aca="false">FALSE()</f>
        <v>0</v>
      </c>
      <c r="AL1101" s="0" t="s">
        <v>2129</v>
      </c>
      <c r="AM1101" s="0" t="n">
        <f aca="false">TRUE()</f>
        <v>1</v>
      </c>
      <c r="AN1101" s="0" t="s">
        <v>25543</v>
      </c>
      <c r="AO1101" s="0" t="n">
        <v>1</v>
      </c>
      <c r="AP1101" s="0" t="s">
        <v>25544</v>
      </c>
      <c r="AQ1101" s="0" t="s">
        <v>25545</v>
      </c>
      <c r="AR1101" s="0" t="n">
        <f aca="false">TRUE()</f>
        <v>1</v>
      </c>
      <c r="AS1101" s="0" t="n">
        <f aca="false">FALSE()</f>
        <v>0</v>
      </c>
      <c r="AT1101" s="0" t="n">
        <f aca="false">FALSE()</f>
        <v>0</v>
      </c>
      <c r="AU1101" s="0" t="n">
        <f aca="false">FALSE()</f>
        <v>0</v>
      </c>
      <c r="AV1101" s="0" t="n">
        <f aca="false">FALSE()</f>
        <v>0</v>
      </c>
      <c r="AW1101" s="0" t="n">
        <f aca="false">TRUE()</f>
        <v>1</v>
      </c>
      <c r="AX1101" s="380" t="n">
        <v>45768.6465277778</v>
      </c>
      <c r="AY1101" s="380" t="n">
        <v>45768.125</v>
      </c>
      <c r="AZ1101" s="0" t="n">
        <v>2</v>
      </c>
      <c r="BA1101" s="0" t="s">
        <v>15277</v>
      </c>
      <c r="BB1101" s="0" t="n">
        <v>0</v>
      </c>
      <c r="BC1101" s="380" t="n">
        <v>25569.125</v>
      </c>
      <c r="BD1101" s="0" t="s">
        <v>2170</v>
      </c>
      <c r="BE1101" s="0" t="s">
        <v>2170</v>
      </c>
      <c r="BF1101" s="0" t="s">
        <v>604</v>
      </c>
    </row>
    <row r="1102" customFormat="false" ht="15" hidden="false" customHeight="false" outlineLevel="0" collapsed="false">
      <c r="A1102" s="0" t="s">
        <v>25546</v>
      </c>
      <c r="B1102" s="0" t="s">
        <v>25547</v>
      </c>
      <c r="C1102" s="0" t="s">
        <v>25546</v>
      </c>
      <c r="D1102" s="0" t="s">
        <v>2133</v>
      </c>
      <c r="E1102" s="0" t="s">
        <v>25546</v>
      </c>
      <c r="F1102" s="0" t="n">
        <v>1</v>
      </c>
      <c r="G1102" s="0" t="s">
        <v>434</v>
      </c>
      <c r="H1102" s="0" t="s">
        <v>2170</v>
      </c>
      <c r="I1102" s="0" t="s">
        <v>2170</v>
      </c>
      <c r="J1102" s="0" t="s">
        <v>2170</v>
      </c>
      <c r="K1102" s="0" t="s">
        <v>2170</v>
      </c>
      <c r="L1102" s="0" t="s">
        <v>2170</v>
      </c>
      <c r="M1102" s="0" t="s">
        <v>2170</v>
      </c>
      <c r="N1102" s="0" t="n">
        <f aca="false">FALSE()</f>
        <v>0</v>
      </c>
      <c r="O1102" s="0" t="s">
        <v>25548</v>
      </c>
      <c r="P1102" s="0" t="s">
        <v>17780</v>
      </c>
      <c r="Q1102" s="0" t="n">
        <v>12</v>
      </c>
      <c r="R1102" s="380" t="n">
        <v>46259.125</v>
      </c>
      <c r="S1102" s="223" t="n">
        <v>650</v>
      </c>
      <c r="T1102" s="0" t="s">
        <v>2132</v>
      </c>
      <c r="U1102" s="380" t="n">
        <v>44816.125</v>
      </c>
      <c r="V1102" s="380" t="n">
        <v>44819.125</v>
      </c>
      <c r="W1102" s="0" t="s">
        <v>2132</v>
      </c>
      <c r="X1102" s="0" t="s">
        <v>25549</v>
      </c>
      <c r="Y1102" s="0" t="s">
        <v>601</v>
      </c>
      <c r="Z1102" s="0" t="s">
        <v>2602</v>
      </c>
      <c r="AA1102" s="0" t="s">
        <v>2365</v>
      </c>
      <c r="AB1102" s="0" t="s">
        <v>17781</v>
      </c>
      <c r="AC1102" s="0" t="n">
        <v>100000</v>
      </c>
      <c r="AD1102" s="0" t="n">
        <v>100000</v>
      </c>
      <c r="AE1102" s="0" t="n">
        <v>5</v>
      </c>
      <c r="AF1102" s="0" t="n">
        <f aca="false">FALSE()</f>
        <v>0</v>
      </c>
      <c r="AG1102" s="0" t="n">
        <f aca="false">TRUE()</f>
        <v>1</v>
      </c>
      <c r="AH1102" s="0" t="n">
        <f aca="false">TRUE()</f>
        <v>1</v>
      </c>
      <c r="AI1102" s="0" t="n">
        <f aca="false">FALSE()</f>
        <v>0</v>
      </c>
      <c r="AJ1102" s="0" t="n">
        <f aca="false">FALSE()</f>
        <v>0</v>
      </c>
      <c r="AK1102" s="0" t="n">
        <f aca="false">TRUE()</f>
        <v>1</v>
      </c>
      <c r="AL1102" s="0" t="s">
        <v>2129</v>
      </c>
      <c r="AM1102" s="0" t="n">
        <f aca="false">TRUE()</f>
        <v>1</v>
      </c>
      <c r="AN1102" s="0" t="s">
        <v>25550</v>
      </c>
      <c r="AO1102" s="0" t="n">
        <v>1</v>
      </c>
      <c r="AP1102" s="0" t="s">
        <v>25551</v>
      </c>
      <c r="AQ1102" s="0" t="s">
        <v>25552</v>
      </c>
      <c r="AR1102" s="0" t="n">
        <f aca="false">TRUE()</f>
        <v>1</v>
      </c>
      <c r="AS1102" s="0" t="n">
        <f aca="false">FALSE()</f>
        <v>0</v>
      </c>
      <c r="AT1102" s="0" t="n">
        <f aca="false">FALSE()</f>
        <v>0</v>
      </c>
      <c r="AU1102" s="0" t="n">
        <f aca="false">FALSE()</f>
        <v>0</v>
      </c>
      <c r="AV1102" s="0" t="n">
        <f aca="false">FALSE()</f>
        <v>0</v>
      </c>
      <c r="AW1102" s="0" t="n">
        <f aca="false">TRUE()</f>
        <v>1</v>
      </c>
      <c r="AX1102" s="380" t="n">
        <v>44819.6881944445</v>
      </c>
      <c r="AY1102" s="380" t="n">
        <v>44819.4166666667</v>
      </c>
      <c r="AZ1102" s="0" t="n">
        <v>3</v>
      </c>
      <c r="BA1102" s="0" t="s">
        <v>25341</v>
      </c>
      <c r="BB1102" s="0" t="n">
        <v>0</v>
      </c>
      <c r="BC1102" s="380" t="n">
        <v>25569.125</v>
      </c>
      <c r="BD1102" s="0" t="s">
        <v>2170</v>
      </c>
      <c r="BE1102" s="0" t="s">
        <v>2170</v>
      </c>
      <c r="BF1102" s="0" t="s">
        <v>604</v>
      </c>
    </row>
    <row r="1103" customFormat="false" ht="15" hidden="false" customHeight="false" outlineLevel="0" collapsed="false">
      <c r="A1103" s="0" t="s">
        <v>25553</v>
      </c>
      <c r="B1103" s="0" t="s">
        <v>25554</v>
      </c>
      <c r="C1103" s="0" t="s">
        <v>25553</v>
      </c>
      <c r="D1103" s="0" t="s">
        <v>2133</v>
      </c>
      <c r="E1103" s="0" t="s">
        <v>25553</v>
      </c>
      <c r="F1103" s="0" t="n">
        <v>1</v>
      </c>
      <c r="G1103" s="0" t="s">
        <v>434</v>
      </c>
      <c r="H1103" s="0" t="s">
        <v>2170</v>
      </c>
      <c r="I1103" s="0" t="s">
        <v>2170</v>
      </c>
      <c r="J1103" s="0" t="s">
        <v>2170</v>
      </c>
      <c r="K1103" s="0" t="s">
        <v>2170</v>
      </c>
      <c r="L1103" s="0" t="s">
        <v>2170</v>
      </c>
      <c r="M1103" s="0" t="s">
        <v>2170</v>
      </c>
      <c r="N1103" s="0" t="n">
        <f aca="false">FALSE()</f>
        <v>0</v>
      </c>
      <c r="O1103" s="0" t="s">
        <v>25555</v>
      </c>
      <c r="P1103" s="0" t="s">
        <v>17780</v>
      </c>
      <c r="Q1103" s="0" t="n">
        <v>4</v>
      </c>
      <c r="R1103" s="380" t="n">
        <v>46310.125</v>
      </c>
      <c r="S1103" s="223" t="n">
        <v>1000</v>
      </c>
      <c r="T1103" s="0" t="s">
        <v>2132</v>
      </c>
      <c r="U1103" s="380" t="n">
        <v>45184.125</v>
      </c>
      <c r="V1103" s="380" t="n">
        <v>45218.125</v>
      </c>
      <c r="W1103" s="0" t="s">
        <v>2132</v>
      </c>
      <c r="X1103" s="0" t="s">
        <v>20542</v>
      </c>
      <c r="Y1103" s="0" t="s">
        <v>601</v>
      </c>
      <c r="Z1103" s="0" t="s">
        <v>2602</v>
      </c>
      <c r="AA1103" s="0" t="s">
        <v>2365</v>
      </c>
      <c r="AB1103" s="0" t="s">
        <v>17781</v>
      </c>
      <c r="AC1103" s="0" t="n">
        <v>100000</v>
      </c>
      <c r="AD1103" s="0" t="n">
        <v>100000</v>
      </c>
      <c r="AE1103" s="0" t="n">
        <v>5</v>
      </c>
      <c r="AF1103" s="0" t="n">
        <f aca="false">FALSE()</f>
        <v>0</v>
      </c>
      <c r="AG1103" s="0" t="n">
        <f aca="false">TRUE()</f>
        <v>1</v>
      </c>
      <c r="AH1103" s="0" t="n">
        <f aca="false">TRUE()</f>
        <v>1</v>
      </c>
      <c r="AI1103" s="0" t="n">
        <f aca="false">FALSE()</f>
        <v>0</v>
      </c>
      <c r="AJ1103" s="0" t="n">
        <f aca="false">FALSE()</f>
        <v>0</v>
      </c>
      <c r="AK1103" s="0" t="n">
        <f aca="false">FALSE()</f>
        <v>0</v>
      </c>
      <c r="AL1103" s="0" t="s">
        <v>2129</v>
      </c>
      <c r="AM1103" s="0" t="n">
        <f aca="false">TRUE()</f>
        <v>1</v>
      </c>
      <c r="AN1103" s="0" t="s">
        <v>25556</v>
      </c>
      <c r="AO1103" s="0" t="n">
        <v>1</v>
      </c>
      <c r="AP1103" s="0" t="s">
        <v>25557</v>
      </c>
      <c r="AQ1103" s="0" t="s">
        <v>25558</v>
      </c>
      <c r="AR1103" s="0" t="n">
        <f aca="false">TRUE()</f>
        <v>1</v>
      </c>
      <c r="AS1103" s="0" t="n">
        <f aca="false">FALSE()</f>
        <v>0</v>
      </c>
      <c r="AT1103" s="0" t="n">
        <f aca="false">FALSE()</f>
        <v>0</v>
      </c>
      <c r="AU1103" s="0" t="n">
        <f aca="false">FALSE()</f>
        <v>0</v>
      </c>
      <c r="AV1103" s="0" t="n">
        <f aca="false">FALSE()</f>
        <v>0</v>
      </c>
      <c r="AW1103" s="0" t="n">
        <f aca="false">TRUE()</f>
        <v>1</v>
      </c>
      <c r="AX1103" s="380" t="n">
        <v>45218.6881944444</v>
      </c>
      <c r="AY1103" s="380" t="n">
        <v>45218.4166666667</v>
      </c>
      <c r="AZ1103" s="0" t="n">
        <v>2</v>
      </c>
      <c r="BA1103" s="0" t="s">
        <v>25559</v>
      </c>
      <c r="BB1103" s="0" t="n">
        <v>0</v>
      </c>
      <c r="BC1103" s="380" t="n">
        <v>25569.125</v>
      </c>
      <c r="BD1103" s="0" t="s">
        <v>2170</v>
      </c>
      <c r="BE1103" s="0" t="s">
        <v>2170</v>
      </c>
      <c r="BF1103" s="0" t="s">
        <v>604</v>
      </c>
    </row>
    <row r="1104" customFormat="false" ht="15" hidden="false" customHeight="false" outlineLevel="0" collapsed="false">
      <c r="A1104" s="0" t="s">
        <v>25560</v>
      </c>
      <c r="B1104" s="0" t="s">
        <v>25561</v>
      </c>
      <c r="C1104" s="0" t="s">
        <v>25560</v>
      </c>
      <c r="D1104" s="0" t="s">
        <v>2133</v>
      </c>
      <c r="E1104" s="0" t="s">
        <v>25560</v>
      </c>
      <c r="F1104" s="0" t="n">
        <v>1</v>
      </c>
      <c r="G1104" s="0" t="s">
        <v>434</v>
      </c>
      <c r="H1104" s="0" t="s">
        <v>2170</v>
      </c>
      <c r="I1104" s="0" t="s">
        <v>2170</v>
      </c>
      <c r="J1104" s="0" t="s">
        <v>2170</v>
      </c>
      <c r="K1104" s="0" t="s">
        <v>2170</v>
      </c>
      <c r="L1104" s="0" t="s">
        <v>2170</v>
      </c>
      <c r="M1104" s="0" t="s">
        <v>2170</v>
      </c>
      <c r="N1104" s="0" t="n">
        <f aca="false">FALSE()</f>
        <v>0</v>
      </c>
      <c r="O1104" s="0" t="s">
        <v>25562</v>
      </c>
      <c r="P1104" s="0" t="s">
        <v>17780</v>
      </c>
      <c r="Q1104" s="0" t="n">
        <v>2</v>
      </c>
      <c r="R1104" s="380" t="n">
        <v>46923.125</v>
      </c>
      <c r="S1104" s="223" t="n">
        <v>1000</v>
      </c>
      <c r="T1104" s="0" t="s">
        <v>2132</v>
      </c>
      <c r="U1104" s="380" t="n">
        <v>44028.125</v>
      </c>
      <c r="V1104" s="380" t="n">
        <v>44375.125</v>
      </c>
      <c r="W1104" s="0" t="s">
        <v>2132</v>
      </c>
      <c r="X1104" s="0" t="s">
        <v>25563</v>
      </c>
      <c r="Y1104" s="0" t="s">
        <v>6426</v>
      </c>
      <c r="Z1104" s="0" t="s">
        <v>6427</v>
      </c>
      <c r="AA1104" s="0" t="s">
        <v>600</v>
      </c>
      <c r="AB1104" s="0" t="s">
        <v>17781</v>
      </c>
      <c r="AC1104" s="0" t="n">
        <v>10000000</v>
      </c>
      <c r="AD1104" s="0" t="n">
        <v>10000000</v>
      </c>
      <c r="AE1104" s="0" t="n">
        <v>5</v>
      </c>
      <c r="AF1104" s="0" t="n">
        <f aca="false">FALSE()</f>
        <v>0</v>
      </c>
      <c r="AG1104" s="0" t="n">
        <f aca="false">TRUE()</f>
        <v>1</v>
      </c>
      <c r="AH1104" s="0" t="n">
        <f aca="false">TRUE()</f>
        <v>1</v>
      </c>
      <c r="AI1104" s="0" t="n">
        <f aca="false">FALSE()</f>
        <v>0</v>
      </c>
      <c r="AJ1104" s="0" t="n">
        <f aca="false">FALSE()</f>
        <v>0</v>
      </c>
      <c r="AK1104" s="0" t="n">
        <f aca="false">FALSE()</f>
        <v>0</v>
      </c>
      <c r="AL1104" s="0" t="s">
        <v>2129</v>
      </c>
      <c r="AM1104" s="0" t="n">
        <f aca="false">TRUE()</f>
        <v>1</v>
      </c>
      <c r="AN1104" s="0" t="s">
        <v>25564</v>
      </c>
      <c r="AO1104" s="0" t="n">
        <v>1</v>
      </c>
      <c r="AP1104" s="0" t="s">
        <v>25565</v>
      </c>
      <c r="AQ1104" s="0" t="s">
        <v>25566</v>
      </c>
      <c r="AR1104" s="0" t="n">
        <f aca="false">FALSE()</f>
        <v>0</v>
      </c>
      <c r="AS1104" s="0" t="n">
        <f aca="false">FALSE()</f>
        <v>0</v>
      </c>
      <c r="AT1104" s="0" t="n">
        <f aca="false">FALSE()</f>
        <v>0</v>
      </c>
      <c r="AU1104" s="0" t="n">
        <f aca="false">FALSE()</f>
        <v>0</v>
      </c>
      <c r="AV1104" s="0" t="n">
        <f aca="false">FALSE()</f>
        <v>0</v>
      </c>
      <c r="AW1104" s="0" t="n">
        <f aca="false">TRUE()</f>
        <v>1</v>
      </c>
      <c r="AX1104" s="380" t="n">
        <v>44376.4173611111</v>
      </c>
      <c r="AY1104" s="380" t="n">
        <v>44376.4166666667</v>
      </c>
      <c r="AZ1104" s="0" t="n">
        <v>1</v>
      </c>
      <c r="BA1104" s="0" t="s">
        <v>17790</v>
      </c>
      <c r="BB1104" s="0" t="n">
        <v>0</v>
      </c>
      <c r="BC1104" s="380" t="n">
        <v>25569.125</v>
      </c>
      <c r="BD1104" s="0" t="s">
        <v>2170</v>
      </c>
      <c r="BE1104" s="0" t="s">
        <v>2170</v>
      </c>
      <c r="BF1104" s="0" t="s">
        <v>2118</v>
      </c>
    </row>
    <row r="1105" customFormat="false" ht="15" hidden="false" customHeight="false" outlineLevel="0" collapsed="false">
      <c r="A1105" s="0" t="s">
        <v>25567</v>
      </c>
      <c r="B1105" s="0" t="s">
        <v>25568</v>
      </c>
      <c r="C1105" s="0" t="s">
        <v>25567</v>
      </c>
      <c r="D1105" s="0" t="s">
        <v>2133</v>
      </c>
      <c r="E1105" s="0" t="s">
        <v>25567</v>
      </c>
      <c r="F1105" s="0" t="n">
        <v>1</v>
      </c>
      <c r="G1105" s="0" t="s">
        <v>434</v>
      </c>
      <c r="H1105" s="0" t="s">
        <v>2596</v>
      </c>
      <c r="I1105" s="0" t="s">
        <v>2596</v>
      </c>
      <c r="J1105" s="0" t="s">
        <v>23857</v>
      </c>
      <c r="K1105" s="0" t="s">
        <v>2170</v>
      </c>
      <c r="L1105" s="0" t="s">
        <v>13583</v>
      </c>
      <c r="M1105" s="0" t="s">
        <v>2170</v>
      </c>
      <c r="N1105" s="0" t="n">
        <f aca="false">FALSE()</f>
        <v>0</v>
      </c>
      <c r="O1105" s="0" t="s">
        <v>25569</v>
      </c>
      <c r="P1105" s="0" t="s">
        <v>17838</v>
      </c>
      <c r="Q1105" s="0" t="n">
        <v>12</v>
      </c>
      <c r="R1105" s="380" t="n">
        <v>47544.125</v>
      </c>
      <c r="S1105" s="223" t="n">
        <v>1000</v>
      </c>
      <c r="T1105" s="0" t="s">
        <v>2132</v>
      </c>
      <c r="U1105" s="380" t="n">
        <v>45709.125</v>
      </c>
      <c r="V1105" s="380" t="n">
        <v>45714.125</v>
      </c>
      <c r="W1105" s="0" t="s">
        <v>2132</v>
      </c>
      <c r="X1105" s="0" t="s">
        <v>25570</v>
      </c>
      <c r="Y1105" s="0" t="s">
        <v>601</v>
      </c>
      <c r="Z1105" s="0" t="s">
        <v>2602</v>
      </c>
      <c r="AA1105" s="0" t="s">
        <v>2115</v>
      </c>
      <c r="AB1105" s="0" t="s">
        <v>17781</v>
      </c>
      <c r="AC1105" s="0" t="n">
        <v>30000000</v>
      </c>
      <c r="AD1105" s="0" t="n">
        <v>30000000</v>
      </c>
      <c r="AE1105" s="0" t="n">
        <v>5</v>
      </c>
      <c r="AF1105" s="0" t="n">
        <f aca="false">FALSE()</f>
        <v>0</v>
      </c>
      <c r="AG1105" s="0" t="n">
        <f aca="false">TRUE()</f>
        <v>1</v>
      </c>
      <c r="AH1105" s="0" t="n">
        <f aca="false">TRUE()</f>
        <v>1</v>
      </c>
      <c r="AI1105" s="0" t="n">
        <f aca="false">FALSE()</f>
        <v>0</v>
      </c>
      <c r="AJ1105" s="0" t="n">
        <f aca="false">FALSE()</f>
        <v>0</v>
      </c>
      <c r="AK1105" s="0" t="n">
        <f aca="false">FALSE()</f>
        <v>0</v>
      </c>
      <c r="AL1105" s="0" t="s">
        <v>2129</v>
      </c>
      <c r="AM1105" s="0" t="n">
        <f aca="false">TRUE()</f>
        <v>1</v>
      </c>
      <c r="AN1105" s="0" t="s">
        <v>25571</v>
      </c>
      <c r="AO1105" s="0" t="n">
        <v>1</v>
      </c>
      <c r="AP1105" s="0" t="s">
        <v>25572</v>
      </c>
      <c r="AQ1105" s="0" t="s">
        <v>25573</v>
      </c>
      <c r="AR1105" s="0" t="n">
        <f aca="false">TRUE()</f>
        <v>1</v>
      </c>
      <c r="AS1105" s="0" t="n">
        <f aca="false">FALSE()</f>
        <v>0</v>
      </c>
      <c r="AT1105" s="0" t="n">
        <f aca="false">FALSE()</f>
        <v>0</v>
      </c>
      <c r="AU1105" s="0" t="n">
        <f aca="false">FALSE()</f>
        <v>0</v>
      </c>
      <c r="AV1105" s="0" t="n">
        <f aca="false">FALSE()</f>
        <v>0</v>
      </c>
      <c r="AW1105" s="0" t="n">
        <f aca="false">TRUE()</f>
        <v>1</v>
      </c>
      <c r="AX1105" s="380" t="n">
        <v>45714.6347222222</v>
      </c>
      <c r="AY1105" s="380" t="n">
        <v>45714.125</v>
      </c>
      <c r="AZ1105" s="0" t="n">
        <v>1</v>
      </c>
      <c r="BA1105" s="0" t="s">
        <v>17962</v>
      </c>
      <c r="BB1105" s="0" t="n">
        <v>0</v>
      </c>
      <c r="BC1105" s="380" t="n">
        <v>25569.125</v>
      </c>
      <c r="BD1105" s="0" t="s">
        <v>23857</v>
      </c>
      <c r="BE1105" s="0" t="s">
        <v>2170</v>
      </c>
      <c r="BF1105" s="0" t="s">
        <v>2118</v>
      </c>
    </row>
    <row r="1106" customFormat="false" ht="15" hidden="false" customHeight="false" outlineLevel="0" collapsed="false">
      <c r="A1106" s="0" t="s">
        <v>25574</v>
      </c>
      <c r="B1106" s="0" t="s">
        <v>25575</v>
      </c>
      <c r="C1106" s="0" t="s">
        <v>25574</v>
      </c>
      <c r="D1106" s="0" t="s">
        <v>2133</v>
      </c>
      <c r="E1106" s="0" t="s">
        <v>25574</v>
      </c>
      <c r="F1106" s="0" t="n">
        <v>1</v>
      </c>
      <c r="G1106" s="0" t="s">
        <v>434</v>
      </c>
      <c r="H1106" s="0" t="s">
        <v>2170</v>
      </c>
      <c r="I1106" s="0" t="s">
        <v>2170</v>
      </c>
      <c r="J1106" s="0" t="s">
        <v>2170</v>
      </c>
      <c r="K1106" s="0" t="s">
        <v>2170</v>
      </c>
      <c r="L1106" s="0" t="s">
        <v>2170</v>
      </c>
      <c r="M1106" s="0" t="s">
        <v>2170</v>
      </c>
      <c r="N1106" s="0" t="n">
        <f aca="false">FALSE()</f>
        <v>0</v>
      </c>
      <c r="O1106" s="0" t="s">
        <v>25576</v>
      </c>
      <c r="P1106" s="0" t="s">
        <v>17780</v>
      </c>
      <c r="Q1106" s="0" t="n">
        <v>2</v>
      </c>
      <c r="R1106" s="380" t="n">
        <v>46883.125</v>
      </c>
      <c r="S1106" s="223" t="n">
        <v>1000</v>
      </c>
      <c r="T1106" s="0" t="s">
        <v>2132</v>
      </c>
      <c r="U1106" s="380" t="n">
        <v>43241.125</v>
      </c>
      <c r="V1106" s="380" t="n">
        <v>43243.125</v>
      </c>
      <c r="W1106" s="0" t="s">
        <v>2132</v>
      </c>
      <c r="X1106" s="0" t="s">
        <v>25577</v>
      </c>
      <c r="Y1106" s="0" t="s">
        <v>601</v>
      </c>
      <c r="Z1106" s="0" t="s">
        <v>2602</v>
      </c>
      <c r="AA1106" s="0" t="s">
        <v>610</v>
      </c>
      <c r="AB1106" s="0" t="s">
        <v>17848</v>
      </c>
      <c r="AC1106" s="0" t="n">
        <v>25000000</v>
      </c>
      <c r="AD1106" s="0" t="n">
        <v>25000000</v>
      </c>
      <c r="AE1106" s="0" t="n">
        <v>5</v>
      </c>
      <c r="AF1106" s="0" t="n">
        <f aca="false">FALSE()</f>
        <v>0</v>
      </c>
      <c r="AG1106" s="0" t="n">
        <f aca="false">TRUE()</f>
        <v>1</v>
      </c>
      <c r="AH1106" s="0" t="n">
        <f aca="false">TRUE()</f>
        <v>1</v>
      </c>
      <c r="AI1106" s="0" t="n">
        <f aca="false">FALSE()</f>
        <v>0</v>
      </c>
      <c r="AJ1106" s="0" t="n">
        <f aca="false">FALSE()</f>
        <v>0</v>
      </c>
      <c r="AK1106" s="0" t="n">
        <f aca="false">FALSE()</f>
        <v>0</v>
      </c>
      <c r="AL1106" s="0" t="s">
        <v>2129</v>
      </c>
      <c r="AM1106" s="0" t="n">
        <f aca="false">TRUE()</f>
        <v>1</v>
      </c>
      <c r="AN1106" s="0" t="s">
        <v>25578</v>
      </c>
      <c r="AO1106" s="0" t="n">
        <v>1</v>
      </c>
      <c r="AP1106" s="0" t="s">
        <v>25579</v>
      </c>
      <c r="AQ1106" s="0" t="s">
        <v>25580</v>
      </c>
      <c r="AR1106" s="0" t="n">
        <f aca="false">TRUE()</f>
        <v>1</v>
      </c>
      <c r="AS1106" s="0" t="n">
        <f aca="false">FALSE()</f>
        <v>0</v>
      </c>
      <c r="AT1106" s="0" t="n">
        <f aca="false">FALSE()</f>
        <v>0</v>
      </c>
      <c r="AU1106" s="0" t="n">
        <f aca="false">FALSE()</f>
        <v>0</v>
      </c>
      <c r="AV1106" s="0" t="n">
        <f aca="false">FALSE()</f>
        <v>0</v>
      </c>
      <c r="AW1106" s="0" t="n">
        <f aca="false">TRUE()</f>
        <v>1</v>
      </c>
      <c r="AX1106" s="380" t="n">
        <v>43795.4347222222</v>
      </c>
      <c r="AY1106" s="380" t="n">
        <v>43795.4166666667</v>
      </c>
      <c r="AZ1106" s="0" t="n">
        <v>1</v>
      </c>
      <c r="BA1106" s="0" t="s">
        <v>20087</v>
      </c>
      <c r="BB1106" s="0" t="n">
        <v>0</v>
      </c>
      <c r="BC1106" s="380" t="n">
        <v>46001.125</v>
      </c>
      <c r="BD1106" s="0" t="s">
        <v>2170</v>
      </c>
      <c r="BE1106" s="0" t="s">
        <v>2170</v>
      </c>
      <c r="BF1106" s="0" t="s">
        <v>2118</v>
      </c>
    </row>
    <row r="1107" customFormat="false" ht="15" hidden="false" customHeight="false" outlineLevel="0" collapsed="false">
      <c r="A1107" s="0" t="s">
        <v>25581</v>
      </c>
      <c r="B1107" s="0" t="s">
        <v>25582</v>
      </c>
      <c r="C1107" s="0" t="s">
        <v>25581</v>
      </c>
      <c r="D1107" s="0" t="s">
        <v>2133</v>
      </c>
      <c r="E1107" s="0" t="s">
        <v>25581</v>
      </c>
      <c r="F1107" s="0" t="n">
        <v>1</v>
      </c>
      <c r="G1107" s="0" t="s">
        <v>434</v>
      </c>
      <c r="H1107" s="0" t="s">
        <v>2170</v>
      </c>
      <c r="I1107" s="0" t="s">
        <v>2170</v>
      </c>
      <c r="J1107" s="0" t="s">
        <v>2170</v>
      </c>
      <c r="K1107" s="0" t="s">
        <v>2170</v>
      </c>
      <c r="L1107" s="0" t="s">
        <v>2170</v>
      </c>
      <c r="M1107" s="0" t="s">
        <v>2170</v>
      </c>
      <c r="N1107" s="0" t="n">
        <f aca="false">FALSE()</f>
        <v>0</v>
      </c>
      <c r="O1107" s="0" t="s">
        <v>25583</v>
      </c>
      <c r="P1107" s="0" t="s">
        <v>17838</v>
      </c>
      <c r="Q1107" s="0" t="n">
        <v>2</v>
      </c>
      <c r="R1107" s="380" t="n">
        <v>45911.125</v>
      </c>
      <c r="S1107" s="223" t="n">
        <v>1000</v>
      </c>
      <c r="T1107" s="0" t="s">
        <v>2132</v>
      </c>
      <c r="U1107" s="380" t="n">
        <v>45260.125</v>
      </c>
      <c r="V1107" s="380" t="n">
        <v>45265.125</v>
      </c>
      <c r="W1107" s="0" t="s">
        <v>2132</v>
      </c>
      <c r="X1107" s="0" t="s">
        <v>25584</v>
      </c>
      <c r="Y1107" s="0" t="s">
        <v>601</v>
      </c>
      <c r="Z1107" s="0" t="s">
        <v>2602</v>
      </c>
      <c r="AA1107" s="0" t="s">
        <v>2114</v>
      </c>
      <c r="AB1107" s="0" t="s">
        <v>17781</v>
      </c>
      <c r="AC1107" s="0" t="n">
        <v>315559</v>
      </c>
      <c r="AD1107" s="0" t="n">
        <v>500000</v>
      </c>
      <c r="AE1107" s="0" t="n">
        <v>5</v>
      </c>
      <c r="AF1107" s="0" t="n">
        <f aca="false">FALSE()</f>
        <v>0</v>
      </c>
      <c r="AG1107" s="0" t="n">
        <f aca="false">TRUE()</f>
        <v>1</v>
      </c>
      <c r="AH1107" s="0" t="n">
        <f aca="false">TRUE()</f>
        <v>1</v>
      </c>
      <c r="AI1107" s="0" t="n">
        <f aca="false">FALSE()</f>
        <v>0</v>
      </c>
      <c r="AJ1107" s="0" t="n">
        <f aca="false">FALSE()</f>
        <v>0</v>
      </c>
      <c r="AK1107" s="0" t="n">
        <f aca="false">FALSE()</f>
        <v>0</v>
      </c>
      <c r="AL1107" s="0" t="s">
        <v>3129</v>
      </c>
      <c r="AM1107" s="0" t="n">
        <f aca="false">TRUE()</f>
        <v>1</v>
      </c>
      <c r="AN1107" s="0" t="s">
        <v>25585</v>
      </c>
      <c r="AO1107" s="0" t="n">
        <v>1</v>
      </c>
      <c r="AP1107" s="0" t="s">
        <v>25586</v>
      </c>
      <c r="AQ1107" s="0" t="s">
        <v>25587</v>
      </c>
      <c r="AR1107" s="0" t="n">
        <f aca="false">TRUE()</f>
        <v>1</v>
      </c>
      <c r="AS1107" s="0" t="n">
        <f aca="false">FALSE()</f>
        <v>0</v>
      </c>
      <c r="AT1107" s="0" t="n">
        <f aca="false">FALSE()</f>
        <v>0</v>
      </c>
      <c r="AU1107" s="0" t="n">
        <f aca="false">FALSE()</f>
        <v>0</v>
      </c>
      <c r="AV1107" s="0" t="n">
        <f aca="false">FALSE()</f>
        <v>0</v>
      </c>
      <c r="AW1107" s="0" t="n">
        <f aca="false">TRUE()</f>
        <v>1</v>
      </c>
      <c r="AX1107" s="380" t="n">
        <v>45278.4659722222</v>
      </c>
      <c r="AY1107" s="380" t="n">
        <v>45278.4166666667</v>
      </c>
      <c r="AZ1107" s="0" t="n">
        <v>1</v>
      </c>
      <c r="BA1107" s="0" t="s">
        <v>9116</v>
      </c>
      <c r="BB1107" s="0" t="n">
        <v>1</v>
      </c>
      <c r="BC1107" s="380" t="n">
        <v>25569.125</v>
      </c>
      <c r="BD1107" s="0" t="s">
        <v>2170</v>
      </c>
      <c r="BE1107" s="0" t="s">
        <v>2170</v>
      </c>
      <c r="BF1107" s="0" t="s">
        <v>2118</v>
      </c>
    </row>
    <row r="1108" customFormat="false" ht="15" hidden="false" customHeight="false" outlineLevel="0" collapsed="false">
      <c r="A1108" s="0" t="s">
        <v>25588</v>
      </c>
      <c r="B1108" s="0" t="s">
        <v>25589</v>
      </c>
      <c r="C1108" s="0" t="s">
        <v>25588</v>
      </c>
      <c r="D1108" s="0" t="s">
        <v>2133</v>
      </c>
      <c r="E1108" s="0" t="s">
        <v>25588</v>
      </c>
      <c r="F1108" s="0" t="n">
        <v>1</v>
      </c>
      <c r="G1108" s="0" t="s">
        <v>434</v>
      </c>
      <c r="H1108" s="0" t="s">
        <v>2170</v>
      </c>
      <c r="I1108" s="0" t="s">
        <v>2170</v>
      </c>
      <c r="J1108" s="0" t="s">
        <v>2170</v>
      </c>
      <c r="K1108" s="0" t="s">
        <v>2170</v>
      </c>
      <c r="L1108" s="0" t="s">
        <v>2170</v>
      </c>
      <c r="M1108" s="0" t="s">
        <v>2170</v>
      </c>
      <c r="N1108" s="0" t="n">
        <f aca="false">FALSE()</f>
        <v>0</v>
      </c>
      <c r="O1108" s="0" t="s">
        <v>25590</v>
      </c>
      <c r="P1108" s="0" t="s">
        <v>17780</v>
      </c>
      <c r="Q1108" s="0" t="n">
        <v>4</v>
      </c>
      <c r="R1108" s="380" t="n">
        <v>45950.125</v>
      </c>
      <c r="S1108" s="223" t="n">
        <v>1000</v>
      </c>
      <c r="T1108" s="0" t="s">
        <v>2132</v>
      </c>
      <c r="U1108" s="380" t="n">
        <v>42251.125</v>
      </c>
      <c r="V1108" s="380" t="n">
        <v>42310.125</v>
      </c>
      <c r="W1108" s="0" t="s">
        <v>2132</v>
      </c>
      <c r="X1108" s="0" t="s">
        <v>25591</v>
      </c>
      <c r="Y1108" s="0" t="s">
        <v>601</v>
      </c>
      <c r="Z1108" s="0" t="s">
        <v>2602</v>
      </c>
      <c r="AA1108" s="0" t="s">
        <v>610</v>
      </c>
      <c r="AB1108" s="0" t="s">
        <v>17848</v>
      </c>
      <c r="AC1108" s="0" t="n">
        <v>4000000</v>
      </c>
      <c r="AD1108" s="0" t="n">
        <v>4000000</v>
      </c>
      <c r="AE1108" s="0" t="n">
        <v>5</v>
      </c>
      <c r="AF1108" s="0" t="n">
        <f aca="false">FALSE()</f>
        <v>0</v>
      </c>
      <c r="AG1108" s="0" t="n">
        <f aca="false">TRUE()</f>
        <v>1</v>
      </c>
      <c r="AH1108" s="0" t="n">
        <f aca="false">TRUE()</f>
        <v>1</v>
      </c>
      <c r="AI1108" s="0" t="n">
        <f aca="false">FALSE()</f>
        <v>0</v>
      </c>
      <c r="AJ1108" s="0" t="n">
        <f aca="false">FALSE()</f>
        <v>0</v>
      </c>
      <c r="AK1108" s="0" t="n">
        <f aca="false">FALSE()</f>
        <v>0</v>
      </c>
      <c r="AL1108" s="0" t="s">
        <v>2129</v>
      </c>
      <c r="AM1108" s="0" t="n">
        <f aca="false">TRUE()</f>
        <v>1</v>
      </c>
      <c r="AN1108" s="0" t="s">
        <v>25592</v>
      </c>
      <c r="AO1108" s="0" t="n">
        <v>1</v>
      </c>
      <c r="AP1108" s="0" t="s">
        <v>25593</v>
      </c>
      <c r="AQ1108" s="0" t="s">
        <v>25594</v>
      </c>
      <c r="AR1108" s="0" t="n">
        <f aca="false">TRUE()</f>
        <v>1</v>
      </c>
      <c r="AS1108" s="0" t="n">
        <f aca="false">FALSE()</f>
        <v>0</v>
      </c>
      <c r="AT1108" s="0" t="n">
        <f aca="false">FALSE()</f>
        <v>0</v>
      </c>
      <c r="AU1108" s="0" t="n">
        <f aca="false">FALSE()</f>
        <v>0</v>
      </c>
      <c r="AV1108" s="0" t="n">
        <f aca="false">FALSE()</f>
        <v>0</v>
      </c>
      <c r="AW1108" s="0" t="n">
        <f aca="false">TRUE()</f>
        <v>1</v>
      </c>
      <c r="AX1108" s="380" t="n">
        <v>43167.4354166667</v>
      </c>
      <c r="AY1108" s="380" t="n">
        <v>43168.4166666667</v>
      </c>
      <c r="AZ1108" s="0" t="n">
        <v>2</v>
      </c>
      <c r="BA1108" s="0" t="s">
        <v>17892</v>
      </c>
      <c r="BB1108" s="0" t="n">
        <v>0</v>
      </c>
      <c r="BC1108" s="380" t="n">
        <v>25569.125</v>
      </c>
      <c r="BD1108" s="0" t="s">
        <v>2170</v>
      </c>
      <c r="BE1108" s="0" t="s">
        <v>2170</v>
      </c>
      <c r="BF1108" s="0" t="s">
        <v>2118</v>
      </c>
    </row>
    <row r="1109" customFormat="false" ht="15" hidden="false" customHeight="false" outlineLevel="0" collapsed="false">
      <c r="A1109" s="0" t="s">
        <v>25595</v>
      </c>
      <c r="B1109" s="0" t="s">
        <v>25596</v>
      </c>
      <c r="C1109" s="0" t="s">
        <v>25595</v>
      </c>
      <c r="D1109" s="0" t="s">
        <v>2133</v>
      </c>
      <c r="E1109" s="0" t="s">
        <v>25595</v>
      </c>
      <c r="F1109" s="0" t="n">
        <v>1</v>
      </c>
      <c r="G1109" s="0" t="s">
        <v>434</v>
      </c>
      <c r="H1109" s="0" t="s">
        <v>2170</v>
      </c>
      <c r="I1109" s="0" t="s">
        <v>2170</v>
      </c>
      <c r="J1109" s="0" t="s">
        <v>2170</v>
      </c>
      <c r="K1109" s="0" t="s">
        <v>2170</v>
      </c>
      <c r="L1109" s="0" t="s">
        <v>2170</v>
      </c>
      <c r="M1109" s="0" t="s">
        <v>2170</v>
      </c>
      <c r="N1109" s="0" t="n">
        <f aca="false">FALSE()</f>
        <v>0</v>
      </c>
      <c r="O1109" s="0" t="s">
        <v>25597</v>
      </c>
      <c r="P1109" s="0" t="s">
        <v>17780</v>
      </c>
      <c r="Q1109" s="0" t="n">
        <v>12</v>
      </c>
      <c r="R1109" s="380" t="n">
        <v>46362.125</v>
      </c>
      <c r="S1109" s="223" t="n">
        <v>1000</v>
      </c>
      <c r="T1109" s="0" t="s">
        <v>2132</v>
      </c>
      <c r="U1109" s="380" t="n">
        <v>45280.125</v>
      </c>
      <c r="V1109" s="380" t="n">
        <v>45282.125</v>
      </c>
      <c r="W1109" s="0" t="s">
        <v>2132</v>
      </c>
      <c r="X1109" s="0" t="s">
        <v>25598</v>
      </c>
      <c r="Y1109" s="0" t="s">
        <v>601</v>
      </c>
      <c r="Z1109" s="0" t="s">
        <v>2602</v>
      </c>
      <c r="AA1109" s="0" t="s">
        <v>610</v>
      </c>
      <c r="AB1109" s="0" t="s">
        <v>17781</v>
      </c>
      <c r="AC1109" s="0" t="n">
        <v>80000</v>
      </c>
      <c r="AD1109" s="0" t="n">
        <v>80000</v>
      </c>
      <c r="AE1109" s="0" t="n">
        <v>5</v>
      </c>
      <c r="AF1109" s="0" t="n">
        <f aca="false">FALSE()</f>
        <v>0</v>
      </c>
      <c r="AG1109" s="0" t="n">
        <f aca="false">TRUE()</f>
        <v>1</v>
      </c>
      <c r="AH1109" s="0" t="n">
        <f aca="false">TRUE()</f>
        <v>1</v>
      </c>
      <c r="AI1109" s="0" t="n">
        <f aca="false">FALSE()</f>
        <v>0</v>
      </c>
      <c r="AJ1109" s="0" t="n">
        <f aca="false">FALSE()</f>
        <v>0</v>
      </c>
      <c r="AK1109" s="0" t="n">
        <f aca="false">FALSE()</f>
        <v>0</v>
      </c>
      <c r="AL1109" s="0" t="s">
        <v>2129</v>
      </c>
      <c r="AM1109" s="0" t="n">
        <f aca="false">TRUE()</f>
        <v>1</v>
      </c>
      <c r="AN1109" s="0" t="s">
        <v>25599</v>
      </c>
      <c r="AO1109" s="0" t="n">
        <v>1</v>
      </c>
      <c r="AP1109" s="0" t="s">
        <v>25600</v>
      </c>
      <c r="AQ1109" s="0" t="s">
        <v>25601</v>
      </c>
      <c r="AR1109" s="0" t="n">
        <f aca="false">TRUE()</f>
        <v>1</v>
      </c>
      <c r="AS1109" s="0" t="n">
        <f aca="false">FALSE()</f>
        <v>0</v>
      </c>
      <c r="AT1109" s="0" t="n">
        <f aca="false">FALSE()</f>
        <v>0</v>
      </c>
      <c r="AU1109" s="0" t="n">
        <f aca="false">FALSE()</f>
        <v>0</v>
      </c>
      <c r="AV1109" s="0" t="n">
        <f aca="false">FALSE()</f>
        <v>0</v>
      </c>
      <c r="AW1109" s="0" t="n">
        <f aca="false">TRUE()</f>
        <v>1</v>
      </c>
      <c r="AX1109" s="380" t="n">
        <v>45282.6930555556</v>
      </c>
      <c r="AY1109" s="380" t="n">
        <v>45282.4166666667</v>
      </c>
      <c r="AZ1109" s="0" t="n">
        <v>1</v>
      </c>
      <c r="BA1109" s="0" t="s">
        <v>17692</v>
      </c>
      <c r="BB1109" s="0" t="n">
        <v>0</v>
      </c>
      <c r="BC1109" s="380" t="n">
        <v>25569.125</v>
      </c>
      <c r="BD1109" s="0" t="s">
        <v>2170</v>
      </c>
      <c r="BE1109" s="0" t="s">
        <v>2170</v>
      </c>
      <c r="BF1109" s="0" t="s">
        <v>604</v>
      </c>
    </row>
    <row r="1110" customFormat="false" ht="15" hidden="false" customHeight="false" outlineLevel="0" collapsed="false">
      <c r="A1110" s="0" t="s">
        <v>25602</v>
      </c>
      <c r="B1110" s="0" t="s">
        <v>25603</v>
      </c>
      <c r="C1110" s="0" t="s">
        <v>25602</v>
      </c>
      <c r="D1110" s="0" t="s">
        <v>2133</v>
      </c>
      <c r="E1110" s="0" t="s">
        <v>25602</v>
      </c>
      <c r="F1110" s="0" t="n">
        <v>1</v>
      </c>
      <c r="G1110" s="0" t="s">
        <v>434</v>
      </c>
      <c r="H1110" s="0" t="s">
        <v>2170</v>
      </c>
      <c r="I1110" s="0" t="s">
        <v>2170</v>
      </c>
      <c r="J1110" s="0" t="s">
        <v>2170</v>
      </c>
      <c r="K1110" s="0" t="s">
        <v>2170</v>
      </c>
      <c r="L1110" s="0" t="s">
        <v>2170</v>
      </c>
      <c r="M1110" s="0" t="s">
        <v>2170</v>
      </c>
      <c r="N1110" s="0" t="n">
        <f aca="false">FALSE()</f>
        <v>0</v>
      </c>
      <c r="O1110" s="0" t="s">
        <v>25604</v>
      </c>
      <c r="P1110" s="0" t="s">
        <v>17780</v>
      </c>
      <c r="Q1110" s="0" t="n">
        <v>12</v>
      </c>
      <c r="R1110" s="380" t="n">
        <v>47081.125</v>
      </c>
      <c r="S1110" s="223" t="n">
        <v>1000</v>
      </c>
      <c r="T1110" s="0" t="s">
        <v>2132</v>
      </c>
      <c r="U1110" s="380" t="n">
        <v>45275.125</v>
      </c>
      <c r="V1110" s="380" t="n">
        <v>45281.125</v>
      </c>
      <c r="W1110" s="0" t="s">
        <v>2132</v>
      </c>
      <c r="X1110" s="0" t="s">
        <v>23144</v>
      </c>
      <c r="Y1110" s="0" t="s">
        <v>601</v>
      </c>
      <c r="Z1110" s="0" t="s">
        <v>2602</v>
      </c>
      <c r="AA1110" s="0" t="s">
        <v>610</v>
      </c>
      <c r="AB1110" s="0" t="s">
        <v>17781</v>
      </c>
      <c r="AC1110" s="0" t="n">
        <v>300000</v>
      </c>
      <c r="AD1110" s="0" t="n">
        <v>300000</v>
      </c>
      <c r="AE1110" s="0" t="n">
        <v>5</v>
      </c>
      <c r="AF1110" s="0" t="n">
        <f aca="false">FALSE()</f>
        <v>0</v>
      </c>
      <c r="AG1110" s="0" t="n">
        <f aca="false">TRUE()</f>
        <v>1</v>
      </c>
      <c r="AH1110" s="0" t="n">
        <f aca="false">TRUE()</f>
        <v>1</v>
      </c>
      <c r="AI1110" s="0" t="n">
        <f aca="false">FALSE()</f>
        <v>0</v>
      </c>
      <c r="AJ1110" s="0" t="n">
        <f aca="false">FALSE()</f>
        <v>0</v>
      </c>
      <c r="AK1110" s="0" t="n">
        <f aca="false">TRUE()</f>
        <v>1</v>
      </c>
      <c r="AL1110" s="0" t="s">
        <v>2129</v>
      </c>
      <c r="AM1110" s="0" t="n">
        <f aca="false">TRUE()</f>
        <v>1</v>
      </c>
      <c r="AN1110" s="0" t="s">
        <v>25605</v>
      </c>
      <c r="AO1110" s="0" t="n">
        <v>1</v>
      </c>
      <c r="AP1110" s="0" t="s">
        <v>25606</v>
      </c>
      <c r="AQ1110" s="0" t="s">
        <v>25607</v>
      </c>
      <c r="AR1110" s="0" t="n">
        <f aca="false">TRUE()</f>
        <v>1</v>
      </c>
      <c r="AS1110" s="0" t="n">
        <f aca="false">FALSE()</f>
        <v>0</v>
      </c>
      <c r="AT1110" s="0" t="n">
        <f aca="false">FALSE()</f>
        <v>0</v>
      </c>
      <c r="AU1110" s="0" t="n">
        <f aca="false">FALSE()</f>
        <v>0</v>
      </c>
      <c r="AV1110" s="0" t="n">
        <f aca="false">FALSE()</f>
        <v>0</v>
      </c>
      <c r="AW1110" s="0" t="n">
        <f aca="false">TRUE()</f>
        <v>1</v>
      </c>
      <c r="AX1110" s="380" t="n">
        <v>45281.6708333333</v>
      </c>
      <c r="AY1110" s="380" t="n">
        <v>45281.4166666667</v>
      </c>
      <c r="AZ1110" s="0" t="n">
        <v>2</v>
      </c>
      <c r="BA1110" s="0" t="s">
        <v>19351</v>
      </c>
      <c r="BB1110" s="0" t="n">
        <v>0</v>
      </c>
      <c r="BC1110" s="380" t="n">
        <v>25569.125</v>
      </c>
      <c r="BD1110" s="0" t="s">
        <v>2170</v>
      </c>
      <c r="BE1110" s="0" t="s">
        <v>2170</v>
      </c>
      <c r="BF1110" s="0" t="s">
        <v>604</v>
      </c>
    </row>
    <row r="1111" customFormat="false" ht="15" hidden="false" customHeight="false" outlineLevel="0" collapsed="false">
      <c r="A1111" s="0" t="s">
        <v>25608</v>
      </c>
      <c r="B1111" s="0" t="s">
        <v>25609</v>
      </c>
      <c r="C1111" s="0" t="s">
        <v>25608</v>
      </c>
      <c r="D1111" s="0" t="s">
        <v>2133</v>
      </c>
      <c r="E1111" s="0" t="s">
        <v>25608</v>
      </c>
      <c r="F1111" s="0" t="n">
        <v>1</v>
      </c>
      <c r="G1111" s="0" t="s">
        <v>434</v>
      </c>
      <c r="H1111" s="0" t="s">
        <v>2170</v>
      </c>
      <c r="I1111" s="0" t="s">
        <v>2170</v>
      </c>
      <c r="J1111" s="0" t="s">
        <v>2170</v>
      </c>
      <c r="K1111" s="0" t="s">
        <v>2170</v>
      </c>
      <c r="L1111" s="0" t="s">
        <v>2170</v>
      </c>
      <c r="M1111" s="0" t="s">
        <v>2170</v>
      </c>
      <c r="N1111" s="0" t="n">
        <f aca="false">FALSE()</f>
        <v>0</v>
      </c>
      <c r="O1111" s="0" t="s">
        <v>25610</v>
      </c>
      <c r="P1111" s="0" t="s">
        <v>17780</v>
      </c>
      <c r="Q1111" s="0" t="n">
        <v>4</v>
      </c>
      <c r="R1111" s="380" t="n">
        <v>47235.125</v>
      </c>
      <c r="S1111" s="223" t="n">
        <v>1000</v>
      </c>
      <c r="T1111" s="0" t="s">
        <v>2132</v>
      </c>
      <c r="U1111" s="380" t="n">
        <v>44491.125</v>
      </c>
      <c r="V1111" s="380" t="n">
        <v>45415.125</v>
      </c>
      <c r="W1111" s="0" t="s">
        <v>2132</v>
      </c>
      <c r="X1111" s="0" t="s">
        <v>25611</v>
      </c>
      <c r="Y1111" s="0" t="s">
        <v>601</v>
      </c>
      <c r="Z1111" s="0" t="s">
        <v>2602</v>
      </c>
      <c r="AA1111" s="0" t="s">
        <v>610</v>
      </c>
      <c r="AB1111" s="0" t="s">
        <v>17781</v>
      </c>
      <c r="AC1111" s="0" t="n">
        <v>11000000</v>
      </c>
      <c r="AD1111" s="0" t="n">
        <v>11000000</v>
      </c>
      <c r="AE1111" s="0" t="n">
        <v>5</v>
      </c>
      <c r="AF1111" s="0" t="n">
        <f aca="false">FALSE()</f>
        <v>0</v>
      </c>
      <c r="AG1111" s="0" t="n">
        <f aca="false">TRUE()</f>
        <v>1</v>
      </c>
      <c r="AH1111" s="0" t="n">
        <f aca="false">TRUE()</f>
        <v>1</v>
      </c>
      <c r="AI1111" s="0" t="n">
        <f aca="false">TRUE()</f>
        <v>1</v>
      </c>
      <c r="AJ1111" s="0" t="n">
        <f aca="false">FALSE()</f>
        <v>0</v>
      </c>
      <c r="AK1111" s="0" t="n">
        <f aca="false">FALSE()</f>
        <v>0</v>
      </c>
      <c r="AL1111" s="0" t="s">
        <v>2129</v>
      </c>
      <c r="AM1111" s="0" t="n">
        <f aca="false">TRUE()</f>
        <v>1</v>
      </c>
      <c r="AN1111" s="0" t="s">
        <v>25612</v>
      </c>
      <c r="AO1111" s="0" t="n">
        <v>1</v>
      </c>
      <c r="AP1111" s="0" t="s">
        <v>25613</v>
      </c>
      <c r="AQ1111" s="0" t="s">
        <v>25614</v>
      </c>
      <c r="AR1111" s="0" t="n">
        <f aca="false">TRUE()</f>
        <v>1</v>
      </c>
      <c r="AS1111" s="0" t="n">
        <f aca="false">TRUE()</f>
        <v>1</v>
      </c>
      <c r="AT1111" s="0" t="n">
        <f aca="false">FALSE()</f>
        <v>0</v>
      </c>
      <c r="AU1111" s="0" t="n">
        <f aca="false">FALSE()</f>
        <v>0</v>
      </c>
      <c r="AV1111" s="0" t="n">
        <f aca="false">FALSE()</f>
        <v>0</v>
      </c>
      <c r="AW1111" s="0" t="n">
        <f aca="false">TRUE()</f>
        <v>1</v>
      </c>
      <c r="AX1111" s="380" t="n">
        <v>45415.6270833333</v>
      </c>
      <c r="AY1111" s="380" t="n">
        <v>45415.125</v>
      </c>
      <c r="AZ1111" s="0" t="n">
        <v>1</v>
      </c>
      <c r="BA1111" s="0" t="s">
        <v>17892</v>
      </c>
      <c r="BB1111" s="0" t="n">
        <v>0</v>
      </c>
      <c r="BC1111" s="380" t="n">
        <v>46689.125</v>
      </c>
      <c r="BD1111" s="0" t="s">
        <v>2170</v>
      </c>
      <c r="BE1111" s="0" t="s">
        <v>2170</v>
      </c>
      <c r="BF1111" s="0" t="s">
        <v>2118</v>
      </c>
    </row>
    <row r="1112" customFormat="false" ht="15" hidden="false" customHeight="false" outlineLevel="0" collapsed="false">
      <c r="A1112" s="0" t="s">
        <v>25615</v>
      </c>
      <c r="B1112" s="0" t="s">
        <v>25616</v>
      </c>
      <c r="C1112" s="0" t="s">
        <v>25615</v>
      </c>
      <c r="D1112" s="0" t="s">
        <v>2133</v>
      </c>
      <c r="E1112" s="0" t="s">
        <v>25615</v>
      </c>
      <c r="F1112" s="0" t="n">
        <v>1</v>
      </c>
      <c r="G1112" s="0" t="s">
        <v>434</v>
      </c>
      <c r="H1112" s="0" t="s">
        <v>2170</v>
      </c>
      <c r="I1112" s="0" t="s">
        <v>2170</v>
      </c>
      <c r="J1112" s="0" t="s">
        <v>2170</v>
      </c>
      <c r="K1112" s="0" t="s">
        <v>2170</v>
      </c>
      <c r="L1112" s="0" t="s">
        <v>2170</v>
      </c>
      <c r="M1112" s="0" t="s">
        <v>2170</v>
      </c>
      <c r="N1112" s="0" t="n">
        <f aca="false">FALSE()</f>
        <v>0</v>
      </c>
      <c r="O1112" s="0" t="s">
        <v>25617</v>
      </c>
      <c r="P1112" s="0" t="s">
        <v>17780</v>
      </c>
      <c r="Q1112" s="0" t="n">
        <v>2</v>
      </c>
      <c r="R1112" s="380" t="n">
        <v>46836.125</v>
      </c>
      <c r="S1112" s="223" t="n">
        <v>1000</v>
      </c>
      <c r="T1112" s="0" t="s">
        <v>2132</v>
      </c>
      <c r="U1112" s="380" t="n">
        <v>43194.125</v>
      </c>
      <c r="V1112" s="380" t="n">
        <v>43196.125</v>
      </c>
      <c r="W1112" s="0" t="s">
        <v>2132</v>
      </c>
      <c r="X1112" s="0" t="s">
        <v>25618</v>
      </c>
      <c r="Y1112" s="0" t="s">
        <v>601</v>
      </c>
      <c r="Z1112" s="0" t="s">
        <v>2602</v>
      </c>
      <c r="AA1112" s="0" t="s">
        <v>2451</v>
      </c>
      <c r="AB1112" s="0" t="s">
        <v>17848</v>
      </c>
      <c r="AC1112" s="0" t="n">
        <v>7000000</v>
      </c>
      <c r="AD1112" s="0" t="n">
        <v>7000000</v>
      </c>
      <c r="AE1112" s="0" t="n">
        <v>5</v>
      </c>
      <c r="AF1112" s="0" t="n">
        <f aca="false">FALSE()</f>
        <v>0</v>
      </c>
      <c r="AG1112" s="0" t="n">
        <f aca="false">TRUE()</f>
        <v>1</v>
      </c>
      <c r="AH1112" s="0" t="n">
        <f aca="false">TRUE()</f>
        <v>1</v>
      </c>
      <c r="AI1112" s="0" t="n">
        <f aca="false">TRUE()</f>
        <v>1</v>
      </c>
      <c r="AJ1112" s="0" t="n">
        <f aca="false">FALSE()</f>
        <v>0</v>
      </c>
      <c r="AK1112" s="0" t="n">
        <f aca="false">FALSE()</f>
        <v>0</v>
      </c>
      <c r="AL1112" s="0" t="s">
        <v>2129</v>
      </c>
      <c r="AM1112" s="0" t="n">
        <f aca="false">TRUE()</f>
        <v>1</v>
      </c>
      <c r="AN1112" s="0" t="s">
        <v>25619</v>
      </c>
      <c r="AO1112" s="0" t="n">
        <v>1</v>
      </c>
      <c r="AP1112" s="0" t="s">
        <v>25620</v>
      </c>
      <c r="AQ1112" s="0" t="s">
        <v>25621</v>
      </c>
      <c r="AR1112" s="0" t="n">
        <f aca="false">TRUE()</f>
        <v>1</v>
      </c>
      <c r="AS1112" s="0" t="n">
        <f aca="false">TRUE()</f>
        <v>1</v>
      </c>
      <c r="AT1112" s="0" t="n">
        <f aca="false">FALSE()</f>
        <v>0</v>
      </c>
      <c r="AU1112" s="0" t="n">
        <f aca="false">FALSE()</f>
        <v>0</v>
      </c>
      <c r="AV1112" s="0" t="n">
        <f aca="false">FALSE()</f>
        <v>0</v>
      </c>
      <c r="AW1112" s="0" t="n">
        <f aca="false">FALSE()</f>
        <v>0</v>
      </c>
      <c r="AX1112" s="380" t="n">
        <v>44061.65</v>
      </c>
      <c r="AY1112" s="380" t="n">
        <v>44061.4166666667</v>
      </c>
      <c r="AZ1112" s="0" t="n">
        <v>1</v>
      </c>
      <c r="BA1112" s="0" t="s">
        <v>5915</v>
      </c>
      <c r="BB1112" s="0" t="n">
        <v>0</v>
      </c>
      <c r="BC1112" s="380" t="n">
        <v>25569.125</v>
      </c>
      <c r="BD1112" s="0" t="s">
        <v>2170</v>
      </c>
      <c r="BE1112" s="0" t="s">
        <v>2170</v>
      </c>
      <c r="BF1112" s="0" t="s">
        <v>2118</v>
      </c>
    </row>
    <row r="1113" customFormat="false" ht="15" hidden="false" customHeight="false" outlineLevel="0" collapsed="false">
      <c r="A1113" s="0" t="s">
        <v>25622</v>
      </c>
      <c r="B1113" s="0" t="s">
        <v>25623</v>
      </c>
      <c r="C1113" s="0" t="s">
        <v>25622</v>
      </c>
      <c r="D1113" s="0" t="s">
        <v>2133</v>
      </c>
      <c r="E1113" s="0" t="s">
        <v>25622</v>
      </c>
      <c r="F1113" s="0" t="n">
        <v>1</v>
      </c>
      <c r="G1113" s="0" t="s">
        <v>434</v>
      </c>
      <c r="H1113" s="0" t="s">
        <v>2170</v>
      </c>
      <c r="I1113" s="0" t="s">
        <v>2170</v>
      </c>
      <c r="J1113" s="0" t="s">
        <v>2170</v>
      </c>
      <c r="K1113" s="0" t="s">
        <v>2170</v>
      </c>
      <c r="L1113" s="0" t="s">
        <v>2170</v>
      </c>
      <c r="M1113" s="0" t="s">
        <v>2170</v>
      </c>
      <c r="N1113" s="0" t="n">
        <f aca="false">FALSE()</f>
        <v>0</v>
      </c>
      <c r="O1113" s="0" t="s">
        <v>25624</v>
      </c>
      <c r="P1113" s="0" t="s">
        <v>17780</v>
      </c>
      <c r="Q1113" s="0" t="n">
        <v>4</v>
      </c>
      <c r="R1113" s="380" t="n">
        <v>46861.125</v>
      </c>
      <c r="S1113" s="223" t="n">
        <v>1000</v>
      </c>
      <c r="T1113" s="0" t="s">
        <v>2132</v>
      </c>
      <c r="U1113" s="380" t="n">
        <v>45028.125</v>
      </c>
      <c r="V1113" s="380" t="n">
        <v>45041.125</v>
      </c>
      <c r="W1113" s="0" t="s">
        <v>2132</v>
      </c>
      <c r="X1113" s="0" t="s">
        <v>2170</v>
      </c>
      <c r="Y1113" s="0" t="s">
        <v>601</v>
      </c>
      <c r="Z1113" s="0" t="s">
        <v>2602</v>
      </c>
      <c r="AA1113" s="0" t="s">
        <v>2693</v>
      </c>
      <c r="AB1113" s="0" t="s">
        <v>17781</v>
      </c>
      <c r="AC1113" s="0" t="n">
        <v>5000000</v>
      </c>
      <c r="AD1113" s="0" t="n">
        <v>5000000</v>
      </c>
      <c r="AE1113" s="0" t="n">
        <v>5</v>
      </c>
      <c r="AF1113" s="0" t="n">
        <f aca="false">FALSE()</f>
        <v>0</v>
      </c>
      <c r="AG1113" s="0" t="n">
        <f aca="false">TRUE()</f>
        <v>1</v>
      </c>
      <c r="AH1113" s="0" t="n">
        <f aca="false">TRUE()</f>
        <v>1</v>
      </c>
      <c r="AI1113" s="0" t="n">
        <f aca="false">FALSE()</f>
        <v>0</v>
      </c>
      <c r="AJ1113" s="0" t="n">
        <f aca="false">FALSE()</f>
        <v>0</v>
      </c>
      <c r="AK1113" s="0" t="n">
        <f aca="false">FALSE()</f>
        <v>0</v>
      </c>
      <c r="AL1113" s="0" t="s">
        <v>2129</v>
      </c>
      <c r="AM1113" s="0" t="n">
        <f aca="false">TRUE()</f>
        <v>1</v>
      </c>
      <c r="AN1113" s="0" t="s">
        <v>25625</v>
      </c>
      <c r="AO1113" s="0" t="n">
        <v>1</v>
      </c>
      <c r="AP1113" s="0" t="s">
        <v>25626</v>
      </c>
      <c r="AQ1113" s="0" t="s">
        <v>25627</v>
      </c>
      <c r="AR1113" s="0" t="n">
        <f aca="false">TRUE()</f>
        <v>1</v>
      </c>
      <c r="AS1113" s="0" t="n">
        <f aca="false">FALSE()</f>
        <v>0</v>
      </c>
      <c r="AT1113" s="0" t="n">
        <f aca="false">FALSE()</f>
        <v>0</v>
      </c>
      <c r="AU1113" s="0" t="n">
        <f aca="false">FALSE()</f>
        <v>0</v>
      </c>
      <c r="AV1113" s="0" t="n">
        <f aca="false">FALSE()</f>
        <v>0</v>
      </c>
      <c r="AW1113" s="0" t="n">
        <f aca="false">TRUE()</f>
        <v>1</v>
      </c>
      <c r="AX1113" s="380" t="n">
        <v>45859.125</v>
      </c>
      <c r="AY1113" s="380" t="n">
        <v>45859.125</v>
      </c>
      <c r="AZ1113" s="0" t="n">
        <v>0</v>
      </c>
      <c r="BA1113" s="0" t="s">
        <v>6022</v>
      </c>
      <c r="BB1113" s="0" t="n">
        <v>0</v>
      </c>
      <c r="BC1113" s="380" t="n">
        <v>25569.125</v>
      </c>
      <c r="BD1113" s="0" t="s">
        <v>2170</v>
      </c>
      <c r="BE1113" s="0" t="s">
        <v>2170</v>
      </c>
      <c r="BF1113" s="0" t="s">
        <v>2118</v>
      </c>
    </row>
    <row r="1114" customFormat="false" ht="15" hidden="false" customHeight="false" outlineLevel="0" collapsed="false">
      <c r="A1114" s="0" t="s">
        <v>25628</v>
      </c>
      <c r="B1114" s="0" t="s">
        <v>25629</v>
      </c>
      <c r="C1114" s="0" t="s">
        <v>25628</v>
      </c>
      <c r="D1114" s="0" t="s">
        <v>2133</v>
      </c>
      <c r="E1114" s="0" t="s">
        <v>25628</v>
      </c>
      <c r="F1114" s="0" t="n">
        <v>1</v>
      </c>
      <c r="G1114" s="0" t="s">
        <v>434</v>
      </c>
      <c r="H1114" s="0" t="s">
        <v>2596</v>
      </c>
      <c r="I1114" s="0" t="s">
        <v>2596</v>
      </c>
      <c r="J1114" s="0" t="s">
        <v>2598</v>
      </c>
      <c r="K1114" s="0" t="s">
        <v>2170</v>
      </c>
      <c r="L1114" s="0" t="s">
        <v>2600</v>
      </c>
      <c r="M1114" s="0" t="s">
        <v>2170</v>
      </c>
      <c r="N1114" s="0" t="n">
        <f aca="false">FALSE()</f>
        <v>0</v>
      </c>
      <c r="O1114" s="0" t="s">
        <v>25630</v>
      </c>
      <c r="P1114" s="0" t="s">
        <v>17780</v>
      </c>
      <c r="Q1114" s="0" t="n">
        <v>12</v>
      </c>
      <c r="R1114" s="380" t="n">
        <v>47176.125</v>
      </c>
      <c r="S1114" s="223" t="n">
        <v>1000</v>
      </c>
      <c r="T1114" s="0" t="s">
        <v>2132</v>
      </c>
      <c r="U1114" s="380" t="n">
        <v>45701.125</v>
      </c>
      <c r="V1114" s="380" t="n">
        <v>45736.125</v>
      </c>
      <c r="W1114" s="0" t="s">
        <v>2132</v>
      </c>
      <c r="X1114" s="0" t="s">
        <v>19725</v>
      </c>
      <c r="AA1114" s="0" t="s">
        <v>610</v>
      </c>
      <c r="AB1114" s="0" t="s">
        <v>17781</v>
      </c>
      <c r="AC1114" s="0" t="n">
        <v>4500000</v>
      </c>
      <c r="AD1114" s="0" t="n">
        <v>4500000</v>
      </c>
      <c r="AE1114" s="0" t="n">
        <v>5</v>
      </c>
      <c r="AF1114" s="0" t="n">
        <f aca="false">FALSE()</f>
        <v>0</v>
      </c>
      <c r="AG1114" s="0" t="n">
        <f aca="false">TRUE()</f>
        <v>1</v>
      </c>
      <c r="AH1114" s="0" t="n">
        <f aca="false">TRUE()</f>
        <v>1</v>
      </c>
      <c r="AI1114" s="0" t="n">
        <f aca="false">FALSE()</f>
        <v>0</v>
      </c>
      <c r="AJ1114" s="0" t="n">
        <f aca="false">FALSE()</f>
        <v>0</v>
      </c>
      <c r="AK1114" s="0" t="n">
        <f aca="false">TRUE()</f>
        <v>1</v>
      </c>
      <c r="AL1114" s="0" t="s">
        <v>2129</v>
      </c>
      <c r="AM1114" s="0" t="n">
        <f aca="false">TRUE()</f>
        <v>1</v>
      </c>
      <c r="AN1114" s="0" t="s">
        <v>25631</v>
      </c>
      <c r="AO1114" s="0" t="n">
        <v>1</v>
      </c>
      <c r="AP1114" s="0" t="s">
        <v>25632</v>
      </c>
      <c r="AQ1114" s="0" t="s">
        <v>25633</v>
      </c>
      <c r="AR1114" s="0" t="n">
        <f aca="false">TRUE()</f>
        <v>1</v>
      </c>
      <c r="AS1114" s="0" t="n">
        <f aca="false">FALSE()</f>
        <v>0</v>
      </c>
      <c r="AT1114" s="0" t="n">
        <f aca="false">FALSE()</f>
        <v>0</v>
      </c>
      <c r="AU1114" s="0" t="n">
        <f aca="false">FALSE()</f>
        <v>0</v>
      </c>
      <c r="AV1114" s="0" t="n">
        <f aca="false">FALSE()</f>
        <v>0</v>
      </c>
      <c r="AW1114" s="0" t="n">
        <f aca="false">TRUE()</f>
        <v>1</v>
      </c>
      <c r="AX1114" s="380" t="n">
        <v>45736.6875</v>
      </c>
      <c r="AY1114" s="380" t="n">
        <v>45736.125</v>
      </c>
      <c r="AZ1114" s="0" t="n">
        <v>2</v>
      </c>
      <c r="BA1114" s="0" t="s">
        <v>18627</v>
      </c>
      <c r="BB1114" s="0" t="n">
        <v>0</v>
      </c>
      <c r="BC1114" s="380" t="n">
        <v>25569.125</v>
      </c>
      <c r="BD1114" s="0" t="s">
        <v>2598</v>
      </c>
      <c r="BE1114" s="0" t="s">
        <v>2170</v>
      </c>
      <c r="BF1114" s="0" t="s">
        <v>604</v>
      </c>
    </row>
    <row r="1115" customFormat="false" ht="15" hidden="false" customHeight="false" outlineLevel="0" collapsed="false">
      <c r="A1115" s="0" t="s">
        <v>25634</v>
      </c>
      <c r="B1115" s="0" t="s">
        <v>25635</v>
      </c>
      <c r="C1115" s="0" t="s">
        <v>25634</v>
      </c>
      <c r="D1115" s="0" t="s">
        <v>2133</v>
      </c>
      <c r="E1115" s="0" t="s">
        <v>25634</v>
      </c>
      <c r="F1115" s="0" t="n">
        <v>1</v>
      </c>
      <c r="G1115" s="0" t="s">
        <v>434</v>
      </c>
      <c r="H1115" s="0" t="s">
        <v>2170</v>
      </c>
      <c r="I1115" s="0" t="s">
        <v>2170</v>
      </c>
      <c r="J1115" s="0" t="s">
        <v>2170</v>
      </c>
      <c r="K1115" s="0" t="s">
        <v>2170</v>
      </c>
      <c r="L1115" s="0" t="s">
        <v>2170</v>
      </c>
      <c r="M1115" s="0" t="s">
        <v>2170</v>
      </c>
      <c r="N1115" s="0" t="n">
        <f aca="false">FALSE()</f>
        <v>0</v>
      </c>
      <c r="O1115" s="0" t="s">
        <v>25636</v>
      </c>
      <c r="P1115" s="0" t="s">
        <v>17780</v>
      </c>
      <c r="Q1115" s="0" t="n">
        <v>12</v>
      </c>
      <c r="R1115" s="380" t="n">
        <v>47053.125</v>
      </c>
      <c r="S1115" s="223" t="n">
        <v>666</v>
      </c>
      <c r="T1115" s="0" t="s">
        <v>2132</v>
      </c>
      <c r="U1115" s="380" t="n">
        <v>45245.125</v>
      </c>
      <c r="V1115" s="380" t="n">
        <v>45253.125</v>
      </c>
      <c r="W1115" s="0" t="s">
        <v>2132</v>
      </c>
      <c r="X1115" s="0" t="s">
        <v>25637</v>
      </c>
      <c r="Y1115" s="0" t="s">
        <v>601</v>
      </c>
      <c r="Z1115" s="0" t="s">
        <v>2602</v>
      </c>
      <c r="AA1115" s="0" t="s">
        <v>610</v>
      </c>
      <c r="AB1115" s="0" t="s">
        <v>17781</v>
      </c>
      <c r="AC1115" s="0" t="n">
        <v>300000</v>
      </c>
      <c r="AD1115" s="0" t="n">
        <v>300000</v>
      </c>
      <c r="AE1115" s="0" t="n">
        <v>5</v>
      </c>
      <c r="AF1115" s="0" t="n">
        <f aca="false">FALSE()</f>
        <v>0</v>
      </c>
      <c r="AG1115" s="0" t="n">
        <f aca="false">TRUE()</f>
        <v>1</v>
      </c>
      <c r="AH1115" s="0" t="n">
        <f aca="false">TRUE()</f>
        <v>1</v>
      </c>
      <c r="AI1115" s="0" t="n">
        <f aca="false">TRUE()</f>
        <v>1</v>
      </c>
      <c r="AJ1115" s="0" t="n">
        <f aca="false">FALSE()</f>
        <v>0</v>
      </c>
      <c r="AK1115" s="0" t="n">
        <f aca="false">TRUE()</f>
        <v>1</v>
      </c>
      <c r="AL1115" s="0" t="s">
        <v>2129</v>
      </c>
      <c r="AM1115" s="0" t="n">
        <f aca="false">TRUE()</f>
        <v>1</v>
      </c>
      <c r="AN1115" s="0" t="s">
        <v>25638</v>
      </c>
      <c r="AO1115" s="0" t="n">
        <v>1</v>
      </c>
      <c r="AP1115" s="0" t="s">
        <v>25639</v>
      </c>
      <c r="AQ1115" s="0" t="s">
        <v>25640</v>
      </c>
      <c r="AR1115" s="0" t="n">
        <f aca="false">TRUE()</f>
        <v>1</v>
      </c>
      <c r="AS1115" s="0" t="n">
        <f aca="false">FALSE()</f>
        <v>0</v>
      </c>
      <c r="AT1115" s="0" t="n">
        <f aca="false">FALSE()</f>
        <v>0</v>
      </c>
      <c r="AU1115" s="0" t="n">
        <f aca="false">FALSE()</f>
        <v>0</v>
      </c>
      <c r="AV1115" s="0" t="n">
        <f aca="false">FALSE()</f>
        <v>0</v>
      </c>
      <c r="AW1115" s="0" t="n">
        <f aca="false">TRUE()</f>
        <v>1</v>
      </c>
      <c r="AX1115" s="380" t="n">
        <v>45253.6902777778</v>
      </c>
      <c r="AY1115" s="380" t="n">
        <v>45253.4166666667</v>
      </c>
      <c r="AZ1115" s="0" t="n">
        <v>2</v>
      </c>
      <c r="BA1115" s="0" t="s">
        <v>21508</v>
      </c>
      <c r="BB1115" s="0" t="n">
        <v>0</v>
      </c>
      <c r="BC1115" s="380" t="n">
        <v>25569.125</v>
      </c>
      <c r="BD1115" s="0" t="s">
        <v>2170</v>
      </c>
      <c r="BE1115" s="0" t="s">
        <v>2170</v>
      </c>
      <c r="BF1115" s="0" t="s">
        <v>604</v>
      </c>
    </row>
    <row r="1116" customFormat="false" ht="15" hidden="false" customHeight="false" outlineLevel="0" collapsed="false">
      <c r="A1116" s="0" t="s">
        <v>25641</v>
      </c>
      <c r="B1116" s="0" t="s">
        <v>25642</v>
      </c>
      <c r="C1116" s="0" t="s">
        <v>25641</v>
      </c>
      <c r="D1116" s="0" t="s">
        <v>2133</v>
      </c>
      <c r="E1116" s="0" t="s">
        <v>25641</v>
      </c>
      <c r="F1116" s="0" t="n">
        <v>1</v>
      </c>
      <c r="G1116" s="0" t="s">
        <v>434</v>
      </c>
      <c r="H1116" s="0" t="s">
        <v>2170</v>
      </c>
      <c r="I1116" s="0" t="s">
        <v>2170</v>
      </c>
      <c r="J1116" s="0" t="s">
        <v>2170</v>
      </c>
      <c r="K1116" s="0" t="s">
        <v>2170</v>
      </c>
      <c r="L1116" s="0" t="s">
        <v>2170</v>
      </c>
      <c r="M1116" s="0" t="s">
        <v>2170</v>
      </c>
      <c r="N1116" s="0" t="n">
        <f aca="false">FALSE()</f>
        <v>0</v>
      </c>
      <c r="O1116" s="0" t="s">
        <v>25643</v>
      </c>
      <c r="P1116" s="0" t="s">
        <v>17780</v>
      </c>
      <c r="Q1116" s="0" t="n">
        <v>4</v>
      </c>
      <c r="R1116" s="380" t="n">
        <v>47050.125</v>
      </c>
      <c r="S1116" s="223" t="n">
        <v>935</v>
      </c>
      <c r="T1116" s="0" t="s">
        <v>2132</v>
      </c>
      <c r="U1116" s="380" t="n">
        <v>45222.125</v>
      </c>
      <c r="V1116" s="380" t="n">
        <v>45230.125</v>
      </c>
      <c r="W1116" s="0" t="s">
        <v>2132</v>
      </c>
      <c r="X1116" s="0" t="s">
        <v>25644</v>
      </c>
      <c r="Y1116" s="0" t="s">
        <v>601</v>
      </c>
      <c r="Z1116" s="0" t="s">
        <v>2602</v>
      </c>
      <c r="AA1116" s="0" t="s">
        <v>2114</v>
      </c>
      <c r="AB1116" s="0" t="s">
        <v>17781</v>
      </c>
      <c r="AC1116" s="0" t="n">
        <v>150000</v>
      </c>
      <c r="AD1116" s="0" t="n">
        <v>150000</v>
      </c>
      <c r="AE1116" s="0" t="n">
        <v>5</v>
      </c>
      <c r="AF1116" s="0" t="n">
        <f aca="false">FALSE()</f>
        <v>0</v>
      </c>
      <c r="AG1116" s="0" t="n">
        <f aca="false">TRUE()</f>
        <v>1</v>
      </c>
      <c r="AH1116" s="0" t="n">
        <f aca="false">TRUE()</f>
        <v>1</v>
      </c>
      <c r="AI1116" s="0" t="n">
        <f aca="false">FALSE()</f>
        <v>0</v>
      </c>
      <c r="AJ1116" s="0" t="n">
        <f aca="false">FALSE()</f>
        <v>0</v>
      </c>
      <c r="AK1116" s="0" t="n">
        <f aca="false">TRUE()</f>
        <v>1</v>
      </c>
      <c r="AL1116" s="0" t="s">
        <v>2129</v>
      </c>
      <c r="AM1116" s="0" t="n">
        <f aca="false">TRUE()</f>
        <v>1</v>
      </c>
      <c r="AN1116" s="0" t="s">
        <v>25645</v>
      </c>
      <c r="AO1116" s="0" t="n">
        <v>1</v>
      </c>
      <c r="AP1116" s="0" t="s">
        <v>25646</v>
      </c>
      <c r="AQ1116" s="0" t="s">
        <v>25647</v>
      </c>
      <c r="AR1116" s="0" t="n">
        <f aca="false">TRUE()</f>
        <v>1</v>
      </c>
      <c r="AS1116" s="0" t="n">
        <f aca="false">FALSE()</f>
        <v>0</v>
      </c>
      <c r="AT1116" s="0" t="n">
        <f aca="false">FALSE()</f>
        <v>0</v>
      </c>
      <c r="AU1116" s="0" t="n">
        <f aca="false">FALSE()</f>
        <v>0</v>
      </c>
      <c r="AV1116" s="0" t="n">
        <f aca="false">FALSE()</f>
        <v>0</v>
      </c>
      <c r="AW1116" s="0" t="n">
        <f aca="false">TRUE()</f>
        <v>1</v>
      </c>
      <c r="AX1116" s="380" t="n">
        <v>45230.6875</v>
      </c>
      <c r="AY1116" s="380" t="n">
        <v>45230.4166666667</v>
      </c>
      <c r="AZ1116" s="0" t="n">
        <v>2</v>
      </c>
      <c r="BA1116" s="0" t="s">
        <v>25648</v>
      </c>
      <c r="BB1116" s="0" t="n">
        <v>0</v>
      </c>
      <c r="BC1116" s="380" t="n">
        <v>25569.125</v>
      </c>
      <c r="BD1116" s="0" t="s">
        <v>2170</v>
      </c>
      <c r="BE1116" s="0" t="s">
        <v>2170</v>
      </c>
      <c r="BF1116" s="0" t="s">
        <v>604</v>
      </c>
    </row>
    <row r="1117" customFormat="false" ht="15" hidden="false" customHeight="false" outlineLevel="0" collapsed="false">
      <c r="A1117" s="0" t="s">
        <v>25649</v>
      </c>
      <c r="B1117" s="0" t="s">
        <v>25650</v>
      </c>
      <c r="C1117" s="0" t="s">
        <v>25649</v>
      </c>
      <c r="D1117" s="0" t="s">
        <v>2133</v>
      </c>
      <c r="E1117" s="0" t="s">
        <v>25649</v>
      </c>
      <c r="F1117" s="0" t="n">
        <v>1</v>
      </c>
      <c r="G1117" s="0" t="s">
        <v>434</v>
      </c>
      <c r="H1117" s="0" t="s">
        <v>2170</v>
      </c>
      <c r="I1117" s="0" t="s">
        <v>2170</v>
      </c>
      <c r="J1117" s="0" t="s">
        <v>2170</v>
      </c>
      <c r="K1117" s="0" t="s">
        <v>2170</v>
      </c>
      <c r="L1117" s="0" t="s">
        <v>2170</v>
      </c>
      <c r="M1117" s="0" t="s">
        <v>2170</v>
      </c>
      <c r="N1117" s="0" t="n">
        <f aca="false">FALSE()</f>
        <v>0</v>
      </c>
      <c r="O1117" s="0" t="s">
        <v>25651</v>
      </c>
      <c r="P1117" s="0" t="s">
        <v>17780</v>
      </c>
      <c r="Q1117" s="0" t="n">
        <v>4</v>
      </c>
      <c r="R1117" s="380" t="n">
        <v>46106.125</v>
      </c>
      <c r="S1117" s="223" t="n">
        <v>1000</v>
      </c>
      <c r="T1117" s="0" t="s">
        <v>2132</v>
      </c>
      <c r="U1117" s="380" t="n">
        <v>44925.125</v>
      </c>
      <c r="V1117" s="380" t="n">
        <v>45014.125</v>
      </c>
      <c r="W1117" s="0" t="s">
        <v>2132</v>
      </c>
      <c r="X1117" s="0" t="s">
        <v>25652</v>
      </c>
      <c r="Y1117" s="0" t="s">
        <v>601</v>
      </c>
      <c r="Z1117" s="0" t="s">
        <v>2602</v>
      </c>
      <c r="AA1117" s="0" t="s">
        <v>2330</v>
      </c>
      <c r="AB1117" s="0" t="s">
        <v>17781</v>
      </c>
      <c r="AC1117" s="0" t="n">
        <v>1000000</v>
      </c>
      <c r="AD1117" s="0" t="n">
        <v>1000000</v>
      </c>
      <c r="AE1117" s="0" t="n">
        <v>5</v>
      </c>
      <c r="AF1117" s="0" t="n">
        <f aca="false">FALSE()</f>
        <v>0</v>
      </c>
      <c r="AG1117" s="0" t="n">
        <f aca="false">TRUE()</f>
        <v>1</v>
      </c>
      <c r="AH1117" s="0" t="n">
        <f aca="false">TRUE()</f>
        <v>1</v>
      </c>
      <c r="AI1117" s="0" t="n">
        <f aca="false">FALSE()</f>
        <v>0</v>
      </c>
      <c r="AJ1117" s="0" t="n">
        <f aca="false">FALSE()</f>
        <v>0</v>
      </c>
      <c r="AK1117" s="0" t="n">
        <f aca="false">FALSE()</f>
        <v>0</v>
      </c>
      <c r="AL1117" s="0" t="s">
        <v>2129</v>
      </c>
      <c r="AM1117" s="0" t="n">
        <f aca="false">TRUE()</f>
        <v>1</v>
      </c>
      <c r="AN1117" s="0" t="s">
        <v>25653</v>
      </c>
      <c r="AO1117" s="0" t="n">
        <v>1</v>
      </c>
      <c r="AP1117" s="0" t="s">
        <v>25654</v>
      </c>
      <c r="AQ1117" s="0" t="s">
        <v>25655</v>
      </c>
      <c r="AR1117" s="0" t="n">
        <f aca="false">TRUE()</f>
        <v>1</v>
      </c>
      <c r="AS1117" s="0" t="n">
        <f aca="false">FALSE()</f>
        <v>0</v>
      </c>
      <c r="AT1117" s="0" t="n">
        <f aca="false">FALSE()</f>
        <v>0</v>
      </c>
      <c r="AU1117" s="0" t="n">
        <f aca="false">FALSE()</f>
        <v>0</v>
      </c>
      <c r="AV1117" s="0" t="n">
        <f aca="false">FALSE()</f>
        <v>0</v>
      </c>
      <c r="AW1117" s="0" t="n">
        <f aca="false">FALSE()</f>
        <v>0</v>
      </c>
      <c r="AX1117" s="380" t="n">
        <v>45014.6263888889</v>
      </c>
      <c r="AY1117" s="380" t="n">
        <v>45014.4166666667</v>
      </c>
      <c r="AZ1117" s="0" t="n">
        <v>1</v>
      </c>
      <c r="BA1117" s="0" t="s">
        <v>11779</v>
      </c>
      <c r="BB1117" s="0" t="n">
        <v>0</v>
      </c>
      <c r="BC1117" s="380" t="n">
        <v>25569.125</v>
      </c>
      <c r="BD1117" s="0" t="s">
        <v>2170</v>
      </c>
      <c r="BE1117" s="0" t="s">
        <v>2170</v>
      </c>
      <c r="BF1117" s="0" t="s">
        <v>604</v>
      </c>
    </row>
    <row r="1118" customFormat="false" ht="15" hidden="false" customHeight="false" outlineLevel="0" collapsed="false">
      <c r="A1118" s="0" t="s">
        <v>25656</v>
      </c>
      <c r="B1118" s="0" t="s">
        <v>25657</v>
      </c>
      <c r="C1118" s="0" t="s">
        <v>25656</v>
      </c>
      <c r="D1118" s="0" t="s">
        <v>2133</v>
      </c>
      <c r="E1118" s="0" t="s">
        <v>25656</v>
      </c>
      <c r="F1118" s="0" t="n">
        <v>1</v>
      </c>
      <c r="G1118" s="0" t="s">
        <v>434</v>
      </c>
      <c r="H1118" s="0" t="s">
        <v>2170</v>
      </c>
      <c r="I1118" s="0" t="s">
        <v>2170</v>
      </c>
      <c r="J1118" s="0" t="s">
        <v>2170</v>
      </c>
      <c r="K1118" s="0" t="s">
        <v>2170</v>
      </c>
      <c r="L1118" s="0" t="s">
        <v>2170</v>
      </c>
      <c r="M1118" s="0" t="s">
        <v>2170</v>
      </c>
      <c r="N1118" s="0" t="n">
        <f aca="false">FALSE()</f>
        <v>0</v>
      </c>
      <c r="O1118" s="0" t="s">
        <v>25658</v>
      </c>
      <c r="P1118" s="0" t="s">
        <v>17780</v>
      </c>
      <c r="Q1118" s="0" t="n">
        <v>4</v>
      </c>
      <c r="R1118" s="380" t="n">
        <v>46556.125</v>
      </c>
      <c r="S1118" s="223" t="n">
        <v>1000</v>
      </c>
      <c r="T1118" s="0" t="s">
        <v>2132</v>
      </c>
      <c r="U1118" s="380" t="n">
        <v>45443.125</v>
      </c>
      <c r="V1118" s="380" t="n">
        <v>45464.125</v>
      </c>
      <c r="W1118" s="0" t="s">
        <v>2132</v>
      </c>
      <c r="X1118" s="0" t="s">
        <v>19274</v>
      </c>
      <c r="Y1118" s="0" t="s">
        <v>601</v>
      </c>
      <c r="Z1118" s="0" t="s">
        <v>2602</v>
      </c>
      <c r="AA1118" s="0" t="s">
        <v>2365</v>
      </c>
      <c r="AB1118" s="0" t="s">
        <v>17781</v>
      </c>
      <c r="AC1118" s="0" t="n">
        <v>500000</v>
      </c>
      <c r="AD1118" s="0" t="n">
        <v>1000000</v>
      </c>
      <c r="AE1118" s="0" t="n">
        <v>5</v>
      </c>
      <c r="AF1118" s="0" t="n">
        <f aca="false">FALSE()</f>
        <v>0</v>
      </c>
      <c r="AG1118" s="0" t="n">
        <f aca="false">TRUE()</f>
        <v>1</v>
      </c>
      <c r="AH1118" s="0" t="n">
        <f aca="false">TRUE()</f>
        <v>1</v>
      </c>
      <c r="AI1118" s="0" t="n">
        <f aca="false">FALSE()</f>
        <v>0</v>
      </c>
      <c r="AJ1118" s="0" t="n">
        <f aca="false">FALSE()</f>
        <v>0</v>
      </c>
      <c r="AK1118" s="0" t="n">
        <f aca="false">FALSE()</f>
        <v>0</v>
      </c>
      <c r="AL1118" s="0" t="s">
        <v>2129</v>
      </c>
      <c r="AM1118" s="0" t="n">
        <f aca="false">TRUE()</f>
        <v>1</v>
      </c>
      <c r="AN1118" s="0" t="s">
        <v>25659</v>
      </c>
      <c r="AO1118" s="0" t="n">
        <v>1</v>
      </c>
      <c r="AP1118" s="0" t="s">
        <v>25660</v>
      </c>
      <c r="AQ1118" s="0" t="s">
        <v>25661</v>
      </c>
      <c r="AR1118" s="0" t="n">
        <f aca="false">TRUE()</f>
        <v>1</v>
      </c>
      <c r="AS1118" s="0" t="n">
        <f aca="false">FALSE()</f>
        <v>0</v>
      </c>
      <c r="AT1118" s="0" t="n">
        <f aca="false">FALSE()</f>
        <v>0</v>
      </c>
      <c r="AU1118" s="0" t="n">
        <f aca="false">FALSE()</f>
        <v>0</v>
      </c>
      <c r="AV1118" s="0" t="n">
        <f aca="false">FALSE()</f>
        <v>0</v>
      </c>
      <c r="AW1118" s="0" t="n">
        <f aca="false">TRUE()</f>
        <v>1</v>
      </c>
      <c r="AX1118" s="380" t="n">
        <v>45464.6972222222</v>
      </c>
      <c r="AY1118" s="380" t="n">
        <v>45464.125</v>
      </c>
      <c r="AZ1118" s="0" t="n">
        <v>0</v>
      </c>
      <c r="BA1118" s="0" t="s">
        <v>25349</v>
      </c>
      <c r="BB1118" s="0" t="n">
        <v>0</v>
      </c>
      <c r="BC1118" s="380" t="n">
        <v>25569.125</v>
      </c>
      <c r="BD1118" s="0" t="s">
        <v>2170</v>
      </c>
      <c r="BE1118" s="0" t="s">
        <v>2170</v>
      </c>
      <c r="BF1118" s="0" t="s">
        <v>604</v>
      </c>
    </row>
    <row r="1119" customFormat="false" ht="15" hidden="false" customHeight="false" outlineLevel="0" collapsed="false">
      <c r="A1119" s="0" t="s">
        <v>25662</v>
      </c>
      <c r="B1119" s="0" t="s">
        <v>25663</v>
      </c>
      <c r="C1119" s="0" t="s">
        <v>25662</v>
      </c>
      <c r="D1119" s="0" t="s">
        <v>2133</v>
      </c>
      <c r="E1119" s="0" t="s">
        <v>25662</v>
      </c>
      <c r="F1119" s="0" t="n">
        <v>1</v>
      </c>
      <c r="G1119" s="0" t="s">
        <v>434</v>
      </c>
      <c r="H1119" s="0" t="s">
        <v>2170</v>
      </c>
      <c r="I1119" s="0" t="s">
        <v>2170</v>
      </c>
      <c r="J1119" s="0" t="s">
        <v>2170</v>
      </c>
      <c r="K1119" s="0" t="s">
        <v>2170</v>
      </c>
      <c r="L1119" s="0" t="s">
        <v>2170</v>
      </c>
      <c r="M1119" s="0" t="s">
        <v>2170</v>
      </c>
      <c r="N1119" s="0" t="n">
        <f aca="false">FALSE()</f>
        <v>0</v>
      </c>
      <c r="O1119" s="0" t="s">
        <v>25664</v>
      </c>
      <c r="P1119" s="0" t="s">
        <v>17780</v>
      </c>
      <c r="Q1119" s="0" t="n">
        <v>1</v>
      </c>
      <c r="R1119" s="380" t="n">
        <v>49822.125</v>
      </c>
      <c r="S1119" s="223" t="n">
        <v>100000</v>
      </c>
      <c r="T1119" s="0" t="s">
        <v>18758</v>
      </c>
      <c r="U1119" s="380" t="n">
        <v>45629.125</v>
      </c>
      <c r="V1119" s="380" t="n">
        <v>45631.125</v>
      </c>
      <c r="W1119" s="0" t="s">
        <v>2170</v>
      </c>
      <c r="X1119" s="0" t="s">
        <v>23062</v>
      </c>
      <c r="Y1119" s="0" t="s">
        <v>601</v>
      </c>
      <c r="Z1119" s="0" t="s">
        <v>2602</v>
      </c>
      <c r="AA1119" s="0" t="s">
        <v>600</v>
      </c>
      <c r="AB1119" s="0" t="s">
        <v>17848</v>
      </c>
      <c r="AC1119" s="0" t="n">
        <v>7523</v>
      </c>
      <c r="AD1119" s="0" t="n">
        <v>10000</v>
      </c>
      <c r="AE1119" s="0" t="n">
        <v>5</v>
      </c>
      <c r="AF1119" s="0" t="n">
        <f aca="false">FALSE()</f>
        <v>0</v>
      </c>
      <c r="AG1119" s="0" t="n">
        <f aca="false">TRUE()</f>
        <v>1</v>
      </c>
      <c r="AH1119" s="0" t="n">
        <f aca="false">TRUE()</f>
        <v>1</v>
      </c>
      <c r="AI1119" s="0" t="n">
        <f aca="false">FALSE()</f>
        <v>0</v>
      </c>
      <c r="AJ1119" s="0" t="n">
        <f aca="false">FALSE()</f>
        <v>0</v>
      </c>
      <c r="AK1119" s="0" t="n">
        <f aca="false">FALSE()</f>
        <v>0</v>
      </c>
      <c r="AL1119" s="0" t="s">
        <v>3129</v>
      </c>
      <c r="AM1119" s="0" t="n">
        <f aca="false">TRUE()</f>
        <v>1</v>
      </c>
      <c r="AN1119" s="0" t="s">
        <v>25665</v>
      </c>
      <c r="AO1119" s="0" t="n">
        <v>1</v>
      </c>
      <c r="AP1119" s="0" t="s">
        <v>25666</v>
      </c>
      <c r="AQ1119" s="0" t="s">
        <v>25667</v>
      </c>
      <c r="AR1119" s="0" t="n">
        <f aca="false">TRUE()</f>
        <v>1</v>
      </c>
      <c r="AS1119" s="0" t="n">
        <f aca="false">FALSE()</f>
        <v>0</v>
      </c>
      <c r="AT1119" s="0" t="n">
        <f aca="false">FALSE()</f>
        <v>0</v>
      </c>
      <c r="AU1119" s="0" t="n">
        <f aca="false">FALSE()</f>
        <v>0</v>
      </c>
      <c r="AV1119" s="0" t="n">
        <f aca="false">FALSE()</f>
        <v>0</v>
      </c>
      <c r="AW1119" s="0" t="n">
        <f aca="false">TRUE()</f>
        <v>1</v>
      </c>
      <c r="AX1119" s="380" t="n">
        <v>45632.5388888889</v>
      </c>
      <c r="AY1119" s="380" t="n">
        <v>45632.125</v>
      </c>
      <c r="AZ1119" s="0" t="n">
        <v>1</v>
      </c>
      <c r="BA1119" s="0" t="s">
        <v>17903</v>
      </c>
      <c r="BB1119" s="0" t="n">
        <v>1</v>
      </c>
      <c r="BC1119" s="380" t="n">
        <v>25569.125</v>
      </c>
      <c r="BD1119" s="0" t="s">
        <v>2170</v>
      </c>
      <c r="BE1119" s="0" t="s">
        <v>2170</v>
      </c>
      <c r="BF1119" s="0" t="s">
        <v>2118</v>
      </c>
    </row>
    <row r="1120" customFormat="false" ht="15" hidden="false" customHeight="false" outlineLevel="0" collapsed="false">
      <c r="A1120" s="0" t="s">
        <v>25668</v>
      </c>
      <c r="B1120" s="0" t="s">
        <v>25669</v>
      </c>
      <c r="C1120" s="0" t="s">
        <v>25670</v>
      </c>
      <c r="D1120" s="0" t="s">
        <v>17896</v>
      </c>
      <c r="E1120" s="0" t="s">
        <v>25668</v>
      </c>
      <c r="F1120" s="0" t="n">
        <v>1</v>
      </c>
      <c r="G1120" s="0" t="s">
        <v>434</v>
      </c>
      <c r="H1120" s="0" t="s">
        <v>2596</v>
      </c>
      <c r="I1120" s="0" t="s">
        <v>2596</v>
      </c>
      <c r="J1120" s="0" t="s">
        <v>2599</v>
      </c>
      <c r="K1120" s="0" t="s">
        <v>2170</v>
      </c>
      <c r="L1120" s="0" t="s">
        <v>13583</v>
      </c>
      <c r="M1120" s="0" t="s">
        <v>2170</v>
      </c>
      <c r="N1120" s="0" t="n">
        <f aca="false">FALSE()</f>
        <v>0</v>
      </c>
      <c r="O1120" s="0" t="s">
        <v>25671</v>
      </c>
      <c r="P1120" s="0" t="s">
        <v>17898</v>
      </c>
      <c r="Q1120" s="0" t="n">
        <v>4</v>
      </c>
      <c r="R1120" s="380" t="n">
        <v>46379.125</v>
      </c>
      <c r="S1120" s="223" t="n">
        <v>1000</v>
      </c>
      <c r="T1120" s="0" t="s">
        <v>2132</v>
      </c>
      <c r="U1120" s="380" t="n">
        <v>44095.125</v>
      </c>
      <c r="V1120" s="380" t="n">
        <v>44097.125</v>
      </c>
      <c r="W1120" s="0" t="s">
        <v>2170</v>
      </c>
      <c r="X1120" s="0" t="s">
        <v>18192</v>
      </c>
      <c r="Y1120" s="0" t="s">
        <v>601</v>
      </c>
      <c r="Z1120" s="0" t="s">
        <v>2602</v>
      </c>
      <c r="AA1120" s="0" t="s">
        <v>600</v>
      </c>
      <c r="AB1120" s="0" t="s">
        <v>17848</v>
      </c>
      <c r="AC1120" s="0" t="n">
        <v>155059582</v>
      </c>
      <c r="AD1120" s="0" t="n">
        <v>450000000</v>
      </c>
      <c r="AE1120" s="0" t="n">
        <v>5</v>
      </c>
      <c r="AF1120" s="0" t="n">
        <f aca="false">FALSE()</f>
        <v>0</v>
      </c>
      <c r="AG1120" s="0" t="n">
        <f aca="false">TRUE()</f>
        <v>1</v>
      </c>
      <c r="AH1120" s="0" t="n">
        <f aca="false">TRUE()</f>
        <v>1</v>
      </c>
      <c r="AI1120" s="0" t="n">
        <f aca="false">TRUE()</f>
        <v>1</v>
      </c>
      <c r="AJ1120" s="0" t="n">
        <f aca="false">FALSE()</f>
        <v>0</v>
      </c>
      <c r="AK1120" s="0" t="n">
        <f aca="false">FALSE()</f>
        <v>0</v>
      </c>
      <c r="AL1120" s="0" t="s">
        <v>7337</v>
      </c>
      <c r="AM1120" s="0" t="n">
        <f aca="false">TRUE()</f>
        <v>1</v>
      </c>
      <c r="AN1120" s="0" t="s">
        <v>25672</v>
      </c>
      <c r="AO1120" s="0" t="n">
        <v>1</v>
      </c>
      <c r="AP1120" s="0" t="s">
        <v>25673</v>
      </c>
      <c r="AQ1120" s="0" t="s">
        <v>25674</v>
      </c>
      <c r="AR1120" s="0" t="n">
        <f aca="false">TRUE()</f>
        <v>1</v>
      </c>
      <c r="AS1120" s="0" t="n">
        <f aca="false">FALSE()</f>
        <v>0</v>
      </c>
      <c r="AT1120" s="0" t="n">
        <f aca="false">FALSE()</f>
        <v>0</v>
      </c>
      <c r="AU1120" s="0" t="n">
        <f aca="false">FALSE()</f>
        <v>0</v>
      </c>
      <c r="AV1120" s="0" t="n">
        <f aca="false">FALSE()</f>
        <v>0</v>
      </c>
      <c r="AW1120" s="0" t="n">
        <f aca="false">TRUE()</f>
        <v>1</v>
      </c>
      <c r="AX1120" s="380" t="n">
        <v>44104.61875</v>
      </c>
      <c r="AY1120" s="380" t="n">
        <v>44104.4166666667</v>
      </c>
      <c r="AZ1120" s="0" t="n">
        <v>1</v>
      </c>
      <c r="BA1120" s="0" t="s">
        <v>17903</v>
      </c>
      <c r="BB1120" s="0" t="n">
        <v>0</v>
      </c>
      <c r="BC1120" s="380" t="n">
        <v>25569.125</v>
      </c>
      <c r="BD1120" s="0" t="s">
        <v>2599</v>
      </c>
      <c r="BE1120" s="0" t="s">
        <v>2170</v>
      </c>
      <c r="BF1120" s="0" t="s">
        <v>17868</v>
      </c>
    </row>
    <row r="1121" customFormat="false" ht="15" hidden="false" customHeight="false" outlineLevel="0" collapsed="false">
      <c r="A1121" s="0" t="s">
        <v>25675</v>
      </c>
      <c r="B1121" s="0" t="s">
        <v>25676</v>
      </c>
      <c r="C1121" s="0" t="s">
        <v>25675</v>
      </c>
      <c r="D1121" s="0" t="s">
        <v>2133</v>
      </c>
      <c r="E1121" s="0" t="s">
        <v>25675</v>
      </c>
      <c r="F1121" s="0" t="n">
        <v>1</v>
      </c>
      <c r="G1121" s="0" t="s">
        <v>434</v>
      </c>
      <c r="H1121" s="0" t="s">
        <v>2170</v>
      </c>
      <c r="I1121" s="0" t="s">
        <v>2170</v>
      </c>
      <c r="J1121" s="0" t="s">
        <v>2170</v>
      </c>
      <c r="K1121" s="0" t="s">
        <v>2170</v>
      </c>
      <c r="L1121" s="0" t="s">
        <v>2170</v>
      </c>
      <c r="M1121" s="0" t="s">
        <v>2170</v>
      </c>
      <c r="N1121" s="0" t="n">
        <f aca="false">FALSE()</f>
        <v>0</v>
      </c>
      <c r="O1121" s="0" t="s">
        <v>25677</v>
      </c>
      <c r="P1121" s="0" t="s">
        <v>17780</v>
      </c>
      <c r="Q1121" s="0" t="n">
        <v>4</v>
      </c>
      <c r="R1121" s="380" t="n">
        <v>46231.125</v>
      </c>
      <c r="S1121" s="223" t="n">
        <v>1000</v>
      </c>
      <c r="T1121" s="0" t="s">
        <v>2132</v>
      </c>
      <c r="U1121" s="380" t="n">
        <v>43564.125</v>
      </c>
      <c r="V1121" s="380" t="n">
        <v>43683.125</v>
      </c>
      <c r="W1121" s="0" t="s">
        <v>2132</v>
      </c>
      <c r="X1121" s="0" t="s">
        <v>25678</v>
      </c>
      <c r="Y1121" s="0" t="s">
        <v>601</v>
      </c>
      <c r="Z1121" s="0" t="s">
        <v>2602</v>
      </c>
      <c r="AA1121" s="0" t="s">
        <v>2693</v>
      </c>
      <c r="AB1121" s="0" t="s">
        <v>17848</v>
      </c>
      <c r="AC1121" s="0" t="n">
        <v>3000000</v>
      </c>
      <c r="AD1121" s="0" t="n">
        <v>3000000</v>
      </c>
      <c r="AE1121" s="0" t="n">
        <v>5</v>
      </c>
      <c r="AF1121" s="0" t="n">
        <f aca="false">FALSE()</f>
        <v>0</v>
      </c>
      <c r="AG1121" s="0" t="n">
        <f aca="false">TRUE()</f>
        <v>1</v>
      </c>
      <c r="AH1121" s="0" t="n">
        <f aca="false">TRUE()</f>
        <v>1</v>
      </c>
      <c r="AI1121" s="0" t="n">
        <f aca="false">FALSE()</f>
        <v>0</v>
      </c>
      <c r="AJ1121" s="0" t="n">
        <f aca="false">FALSE()</f>
        <v>0</v>
      </c>
      <c r="AK1121" s="0" t="n">
        <f aca="false">FALSE()</f>
        <v>0</v>
      </c>
      <c r="AL1121" s="0" t="s">
        <v>2129</v>
      </c>
      <c r="AM1121" s="0" t="n">
        <f aca="false">TRUE()</f>
        <v>1</v>
      </c>
      <c r="AN1121" s="0" t="s">
        <v>25679</v>
      </c>
      <c r="AO1121" s="0" t="n">
        <v>1</v>
      </c>
      <c r="AP1121" s="0" t="s">
        <v>25680</v>
      </c>
      <c r="AQ1121" s="0" t="s">
        <v>25681</v>
      </c>
      <c r="AR1121" s="0" t="n">
        <f aca="false">TRUE()</f>
        <v>1</v>
      </c>
      <c r="AS1121" s="0" t="n">
        <f aca="false">FALSE()</f>
        <v>0</v>
      </c>
      <c r="AT1121" s="0" t="n">
        <f aca="false">FALSE()</f>
        <v>0</v>
      </c>
      <c r="AU1121" s="0" t="n">
        <f aca="false">FALSE()</f>
        <v>0</v>
      </c>
      <c r="AV1121" s="0" t="n">
        <f aca="false">FALSE()</f>
        <v>0</v>
      </c>
      <c r="AW1121" s="0" t="n">
        <f aca="false">TRUE()</f>
        <v>1</v>
      </c>
      <c r="AX1121" s="380" t="n">
        <v>43683.5993055556</v>
      </c>
      <c r="AY1121" s="380" t="n">
        <v>43683.4166666667</v>
      </c>
      <c r="AZ1121" s="0" t="n">
        <v>2</v>
      </c>
      <c r="BA1121" s="0" t="s">
        <v>25682</v>
      </c>
      <c r="BB1121" s="0" t="n">
        <v>0</v>
      </c>
      <c r="BC1121" s="380" t="n">
        <v>25569.125</v>
      </c>
      <c r="BD1121" s="0" t="s">
        <v>2170</v>
      </c>
      <c r="BE1121" s="0" t="s">
        <v>2170</v>
      </c>
      <c r="BF1121" s="0" t="s">
        <v>604</v>
      </c>
    </row>
    <row r="1122" customFormat="false" ht="15" hidden="false" customHeight="false" outlineLevel="0" collapsed="false">
      <c r="A1122" s="0" t="s">
        <v>25683</v>
      </c>
      <c r="B1122" s="0" t="s">
        <v>25684</v>
      </c>
      <c r="C1122" s="0" t="s">
        <v>25683</v>
      </c>
      <c r="D1122" s="0" t="s">
        <v>2133</v>
      </c>
      <c r="E1122" s="0" t="s">
        <v>25683</v>
      </c>
      <c r="F1122" s="0" t="n">
        <v>1</v>
      </c>
      <c r="G1122" s="0" t="s">
        <v>434</v>
      </c>
      <c r="H1122" s="0" t="s">
        <v>2170</v>
      </c>
      <c r="I1122" s="0" t="s">
        <v>2170</v>
      </c>
      <c r="J1122" s="0" t="s">
        <v>2170</v>
      </c>
      <c r="K1122" s="0" t="s">
        <v>2170</v>
      </c>
      <c r="L1122" s="0" t="s">
        <v>2170</v>
      </c>
      <c r="M1122" s="0" t="s">
        <v>2170</v>
      </c>
      <c r="N1122" s="0" t="n">
        <f aca="false">FALSE()</f>
        <v>0</v>
      </c>
      <c r="O1122" s="0" t="s">
        <v>25685</v>
      </c>
      <c r="P1122" s="0" t="s">
        <v>17838</v>
      </c>
      <c r="Q1122" s="0" t="n">
        <v>2</v>
      </c>
      <c r="R1122" s="380" t="n">
        <v>46169.125</v>
      </c>
      <c r="S1122" s="223" t="n">
        <v>200000</v>
      </c>
      <c r="T1122" s="0" t="s">
        <v>18300</v>
      </c>
      <c r="U1122" s="380" t="n">
        <v>42517.125</v>
      </c>
      <c r="V1122" s="380" t="n">
        <v>42517.125</v>
      </c>
      <c r="W1122" s="0" t="s">
        <v>2170</v>
      </c>
      <c r="X1122" s="0" t="s">
        <v>25686</v>
      </c>
      <c r="Y1122" s="0" t="s">
        <v>601</v>
      </c>
      <c r="Z1122" s="0" t="s">
        <v>2602</v>
      </c>
      <c r="AA1122" s="0" t="s">
        <v>600</v>
      </c>
      <c r="AB1122" s="0" t="s">
        <v>17848</v>
      </c>
      <c r="AC1122" s="0" t="n">
        <v>15000</v>
      </c>
      <c r="AD1122" s="0" t="n">
        <v>8750</v>
      </c>
      <c r="AE1122" s="0" t="n">
        <v>5</v>
      </c>
      <c r="AF1122" s="0" t="n">
        <f aca="false">FALSE()</f>
        <v>0</v>
      </c>
      <c r="AG1122" s="0" t="n">
        <f aca="false">TRUE()</f>
        <v>1</v>
      </c>
      <c r="AH1122" s="0" t="n">
        <f aca="false">TRUE()</f>
        <v>1</v>
      </c>
      <c r="AI1122" s="0" t="n">
        <f aca="false">FALSE()</f>
        <v>0</v>
      </c>
      <c r="AJ1122" s="0" t="n">
        <f aca="false">FALSE()</f>
        <v>0</v>
      </c>
      <c r="AK1122" s="0" t="n">
        <f aca="false">FALSE()</f>
        <v>0</v>
      </c>
      <c r="AL1122" s="0" t="s">
        <v>3129</v>
      </c>
      <c r="AM1122" s="0" t="n">
        <f aca="false">TRUE()</f>
        <v>1</v>
      </c>
      <c r="AN1122" s="0" t="s">
        <v>25687</v>
      </c>
      <c r="AO1122" s="0" t="n">
        <v>1</v>
      </c>
      <c r="AP1122" s="0" t="s">
        <v>25688</v>
      </c>
      <c r="AQ1122" s="0" t="s">
        <v>25689</v>
      </c>
      <c r="AR1122" s="0" t="n">
        <f aca="false">TRUE()</f>
        <v>1</v>
      </c>
      <c r="AS1122" s="0" t="n">
        <f aca="false">FALSE()</f>
        <v>0</v>
      </c>
      <c r="AT1122" s="0" t="n">
        <f aca="false">FALSE()</f>
        <v>0</v>
      </c>
      <c r="AU1122" s="0" t="n">
        <f aca="false">FALSE()</f>
        <v>0</v>
      </c>
      <c r="AV1122" s="0" t="n">
        <f aca="false">FALSE()</f>
        <v>0</v>
      </c>
      <c r="AW1122" s="0" t="n">
        <f aca="false">TRUE()</f>
        <v>1</v>
      </c>
      <c r="AX1122" s="380" t="n">
        <v>44379.5722222222</v>
      </c>
      <c r="AY1122" s="380" t="n">
        <v>44379.4166666667</v>
      </c>
      <c r="AZ1122" s="0" t="n">
        <v>0</v>
      </c>
      <c r="BA1122" s="0" t="s">
        <v>17903</v>
      </c>
      <c r="BB1122" s="0" t="n">
        <v>1</v>
      </c>
      <c r="BC1122" s="380" t="n">
        <v>25569.125</v>
      </c>
      <c r="BD1122" s="0" t="s">
        <v>2170</v>
      </c>
      <c r="BE1122" s="0" t="s">
        <v>2170</v>
      </c>
      <c r="BF1122" s="0" t="s">
        <v>2118</v>
      </c>
    </row>
    <row r="1123" customFormat="false" ht="15" hidden="false" customHeight="false" outlineLevel="0" collapsed="false">
      <c r="A1123" s="0" t="s">
        <v>25690</v>
      </c>
      <c r="B1123" s="0" t="s">
        <v>25691</v>
      </c>
      <c r="C1123" s="0" t="s">
        <v>25690</v>
      </c>
      <c r="D1123" s="0" t="s">
        <v>2133</v>
      </c>
      <c r="E1123" s="0" t="s">
        <v>25690</v>
      </c>
      <c r="F1123" s="0" t="n">
        <v>1</v>
      </c>
      <c r="G1123" s="0" t="s">
        <v>434</v>
      </c>
      <c r="H1123" s="0" t="s">
        <v>2170</v>
      </c>
      <c r="I1123" s="0" t="s">
        <v>2170</v>
      </c>
      <c r="J1123" s="0" t="s">
        <v>2170</v>
      </c>
      <c r="K1123" s="0" t="s">
        <v>2170</v>
      </c>
      <c r="L1123" s="0" t="s">
        <v>2170</v>
      </c>
      <c r="M1123" s="0" t="s">
        <v>2170</v>
      </c>
      <c r="N1123" s="0" t="n">
        <f aca="false">FALSE()</f>
        <v>0</v>
      </c>
      <c r="O1123" s="0" t="s">
        <v>25692</v>
      </c>
      <c r="P1123" s="0" t="s">
        <v>17780</v>
      </c>
      <c r="Q1123" s="0" t="n">
        <v>12</v>
      </c>
      <c r="R1123" s="380" t="n">
        <v>46529.125</v>
      </c>
      <c r="S1123" s="223" t="n">
        <v>1000</v>
      </c>
      <c r="T1123" s="0" t="s">
        <v>2132</v>
      </c>
      <c r="U1123" s="380" t="n">
        <v>45446.125</v>
      </c>
      <c r="V1123" s="380" t="n">
        <v>45449.125</v>
      </c>
      <c r="W1123" s="0" t="s">
        <v>2132</v>
      </c>
      <c r="X1123" s="0" t="s">
        <v>25693</v>
      </c>
      <c r="Y1123" s="0" t="s">
        <v>601</v>
      </c>
      <c r="Z1123" s="0" t="s">
        <v>2602</v>
      </c>
      <c r="AA1123" s="0" t="s">
        <v>610</v>
      </c>
      <c r="AB1123" s="0" t="s">
        <v>17781</v>
      </c>
      <c r="AC1123" s="0" t="n">
        <v>200000</v>
      </c>
      <c r="AD1123" s="0" t="n">
        <v>200000</v>
      </c>
      <c r="AE1123" s="0" t="n">
        <v>5</v>
      </c>
      <c r="AF1123" s="0" t="n">
        <f aca="false">FALSE()</f>
        <v>0</v>
      </c>
      <c r="AG1123" s="0" t="n">
        <f aca="false">TRUE()</f>
        <v>1</v>
      </c>
      <c r="AH1123" s="0" t="n">
        <f aca="false">TRUE()</f>
        <v>1</v>
      </c>
      <c r="AI1123" s="0" t="n">
        <f aca="false">TRUE()</f>
        <v>1</v>
      </c>
      <c r="AJ1123" s="0" t="n">
        <f aca="false">FALSE()</f>
        <v>0</v>
      </c>
      <c r="AK1123" s="0" t="n">
        <f aca="false">FALSE()</f>
        <v>0</v>
      </c>
      <c r="AL1123" s="0" t="s">
        <v>2129</v>
      </c>
      <c r="AM1123" s="0" t="n">
        <f aca="false">TRUE()</f>
        <v>1</v>
      </c>
      <c r="AN1123" s="0" t="s">
        <v>25694</v>
      </c>
      <c r="AO1123" s="0" t="n">
        <v>1</v>
      </c>
      <c r="AP1123" s="0" t="s">
        <v>25695</v>
      </c>
      <c r="AQ1123" s="0" t="s">
        <v>25696</v>
      </c>
      <c r="AR1123" s="0" t="n">
        <f aca="false">TRUE()</f>
        <v>1</v>
      </c>
      <c r="AS1123" s="0" t="n">
        <f aca="false">TRUE()</f>
        <v>1</v>
      </c>
      <c r="AT1123" s="0" t="n">
        <f aca="false">FALSE()</f>
        <v>0</v>
      </c>
      <c r="AU1123" s="0" t="n">
        <f aca="false">FALSE()</f>
        <v>0</v>
      </c>
      <c r="AV1123" s="0" t="n">
        <f aca="false">FALSE()</f>
        <v>0</v>
      </c>
      <c r="AW1123" s="0" t="n">
        <f aca="false">TRUE()</f>
        <v>1</v>
      </c>
      <c r="AX1123" s="380" t="n">
        <v>45449.6895833333</v>
      </c>
      <c r="AY1123" s="380" t="n">
        <v>45449.125</v>
      </c>
      <c r="AZ1123" s="0" t="n">
        <v>0</v>
      </c>
      <c r="BA1123" s="0" t="s">
        <v>23406</v>
      </c>
      <c r="BB1123" s="0" t="n">
        <v>0</v>
      </c>
      <c r="BC1123" s="380" t="n">
        <v>25569.125</v>
      </c>
      <c r="BD1123" s="0" t="s">
        <v>2170</v>
      </c>
      <c r="BE1123" s="0" t="s">
        <v>2170</v>
      </c>
      <c r="BF1123" s="0" t="s">
        <v>2118</v>
      </c>
    </row>
    <row r="1124" customFormat="false" ht="15" hidden="false" customHeight="false" outlineLevel="0" collapsed="false">
      <c r="A1124" s="0" t="s">
        <v>25697</v>
      </c>
      <c r="B1124" s="0" t="s">
        <v>25698</v>
      </c>
      <c r="C1124" s="0" t="s">
        <v>25697</v>
      </c>
      <c r="D1124" s="0" t="s">
        <v>2133</v>
      </c>
      <c r="E1124" s="0" t="s">
        <v>25697</v>
      </c>
      <c r="F1124" s="0" t="n">
        <v>1</v>
      </c>
      <c r="G1124" s="0" t="s">
        <v>434</v>
      </c>
      <c r="H1124" s="0" t="s">
        <v>2170</v>
      </c>
      <c r="I1124" s="0" t="s">
        <v>2170</v>
      </c>
      <c r="J1124" s="0" t="s">
        <v>2170</v>
      </c>
      <c r="K1124" s="0" t="s">
        <v>2170</v>
      </c>
      <c r="L1124" s="0" t="s">
        <v>2170</v>
      </c>
      <c r="M1124" s="0" t="s">
        <v>2170</v>
      </c>
      <c r="N1124" s="0" t="n">
        <f aca="false">FALSE()</f>
        <v>0</v>
      </c>
      <c r="O1124" s="0" t="s">
        <v>25699</v>
      </c>
      <c r="P1124" s="0" t="s">
        <v>17780</v>
      </c>
      <c r="Q1124" s="0" t="n">
        <v>4</v>
      </c>
      <c r="R1124" s="380" t="n">
        <v>45910.125</v>
      </c>
      <c r="S1124" s="223" t="n">
        <v>1000</v>
      </c>
      <c r="T1124" s="0" t="s">
        <v>2132</v>
      </c>
      <c r="U1124" s="380" t="n">
        <v>44812.125</v>
      </c>
      <c r="V1124" s="380" t="n">
        <v>44818.125</v>
      </c>
      <c r="W1124" s="0" t="s">
        <v>2132</v>
      </c>
      <c r="X1124" s="0" t="s">
        <v>25700</v>
      </c>
      <c r="Y1124" s="0" t="s">
        <v>601</v>
      </c>
      <c r="Z1124" s="0" t="s">
        <v>2602</v>
      </c>
      <c r="AA1124" s="0" t="s">
        <v>610</v>
      </c>
      <c r="AB1124" s="0" t="s">
        <v>17781</v>
      </c>
      <c r="AC1124" s="0" t="n">
        <v>100000</v>
      </c>
      <c r="AD1124" s="0" t="n">
        <v>100000</v>
      </c>
      <c r="AE1124" s="0" t="n">
        <v>5</v>
      </c>
      <c r="AF1124" s="0" t="n">
        <f aca="false">FALSE()</f>
        <v>0</v>
      </c>
      <c r="AG1124" s="0" t="n">
        <f aca="false">TRUE()</f>
        <v>1</v>
      </c>
      <c r="AH1124" s="0" t="n">
        <f aca="false">TRUE()</f>
        <v>1</v>
      </c>
      <c r="AI1124" s="0" t="n">
        <f aca="false">FALSE()</f>
        <v>0</v>
      </c>
      <c r="AJ1124" s="0" t="n">
        <f aca="false">FALSE()</f>
        <v>0</v>
      </c>
      <c r="AK1124" s="0" t="n">
        <f aca="false">FALSE()</f>
        <v>0</v>
      </c>
      <c r="AL1124" s="0" t="s">
        <v>2129</v>
      </c>
      <c r="AM1124" s="0" t="n">
        <f aca="false">TRUE()</f>
        <v>1</v>
      </c>
      <c r="AN1124" s="0" t="s">
        <v>25701</v>
      </c>
      <c r="AO1124" s="0" t="n">
        <v>1</v>
      </c>
      <c r="AP1124" s="0" t="s">
        <v>25702</v>
      </c>
      <c r="AQ1124" s="0" t="s">
        <v>25703</v>
      </c>
      <c r="AR1124" s="0" t="n">
        <f aca="false">TRUE()</f>
        <v>1</v>
      </c>
      <c r="AS1124" s="0" t="n">
        <f aca="false">FALSE()</f>
        <v>0</v>
      </c>
      <c r="AT1124" s="0" t="n">
        <f aca="false">FALSE()</f>
        <v>0</v>
      </c>
      <c r="AU1124" s="0" t="n">
        <f aca="false">FALSE()</f>
        <v>0</v>
      </c>
      <c r="AV1124" s="0" t="n">
        <f aca="false">FALSE()</f>
        <v>0</v>
      </c>
      <c r="AW1124" s="0" t="n">
        <f aca="false">TRUE()</f>
        <v>1</v>
      </c>
      <c r="AX1124" s="380" t="n">
        <v>44818.7680555556</v>
      </c>
      <c r="AY1124" s="380" t="n">
        <v>44818.4166666667</v>
      </c>
      <c r="AZ1124" s="0" t="n">
        <v>2</v>
      </c>
      <c r="BA1124" s="0" t="s">
        <v>18540</v>
      </c>
      <c r="BB1124" s="0" t="n">
        <v>0</v>
      </c>
      <c r="BC1124" s="380" t="n">
        <v>25569.125</v>
      </c>
      <c r="BD1124" s="0" t="s">
        <v>2170</v>
      </c>
      <c r="BE1124" s="0" t="s">
        <v>2170</v>
      </c>
      <c r="BF1124" s="0" t="s">
        <v>604</v>
      </c>
    </row>
    <row r="1125" customFormat="false" ht="15" hidden="false" customHeight="false" outlineLevel="0" collapsed="false">
      <c r="A1125" s="0" t="s">
        <v>25704</v>
      </c>
      <c r="B1125" s="0" t="s">
        <v>25705</v>
      </c>
      <c r="C1125" s="0" t="s">
        <v>25704</v>
      </c>
      <c r="D1125" s="0" t="s">
        <v>2133</v>
      </c>
      <c r="E1125" s="0" t="s">
        <v>25704</v>
      </c>
      <c r="F1125" s="0" t="n">
        <v>1</v>
      </c>
      <c r="G1125" s="0" t="s">
        <v>434</v>
      </c>
      <c r="H1125" s="0" t="s">
        <v>2170</v>
      </c>
      <c r="I1125" s="0" t="s">
        <v>2170</v>
      </c>
      <c r="J1125" s="0" t="s">
        <v>2170</v>
      </c>
      <c r="K1125" s="0" t="s">
        <v>2170</v>
      </c>
      <c r="L1125" s="0" t="s">
        <v>2170</v>
      </c>
      <c r="M1125" s="0" t="s">
        <v>2170</v>
      </c>
      <c r="N1125" s="0" t="n">
        <f aca="false">FALSE()</f>
        <v>0</v>
      </c>
      <c r="O1125" s="0" t="s">
        <v>25706</v>
      </c>
      <c r="P1125" s="0" t="s">
        <v>17780</v>
      </c>
      <c r="Q1125" s="0" t="n">
        <v>12</v>
      </c>
      <c r="R1125" s="380" t="n">
        <v>46926.125</v>
      </c>
      <c r="S1125" s="223" t="n">
        <v>1000</v>
      </c>
      <c r="T1125" s="0" t="s">
        <v>2132</v>
      </c>
      <c r="U1125" s="380" t="n">
        <v>45841.125</v>
      </c>
      <c r="V1125" s="380" t="n">
        <v>45846.125</v>
      </c>
      <c r="W1125" s="0" t="s">
        <v>2132</v>
      </c>
      <c r="X1125" s="0" t="s">
        <v>25707</v>
      </c>
      <c r="AA1125" s="0" t="s">
        <v>2330</v>
      </c>
      <c r="AB1125" s="0" t="s">
        <v>17781</v>
      </c>
      <c r="AC1125" s="0" t="n">
        <v>2000000</v>
      </c>
      <c r="AD1125" s="0" t="n">
        <v>2000000</v>
      </c>
      <c r="AE1125" s="0" t="n">
        <v>5</v>
      </c>
      <c r="AF1125" s="0" t="n">
        <f aca="false">FALSE()</f>
        <v>0</v>
      </c>
      <c r="AG1125" s="0" t="n">
        <f aca="false">TRUE()</f>
        <v>1</v>
      </c>
      <c r="AH1125" s="0" t="n">
        <f aca="false">TRUE()</f>
        <v>1</v>
      </c>
      <c r="AI1125" s="0" t="n">
        <f aca="false">FALSE()</f>
        <v>0</v>
      </c>
      <c r="AJ1125" s="0" t="n">
        <f aca="false">FALSE()</f>
        <v>0</v>
      </c>
      <c r="AK1125" s="0" t="n">
        <f aca="false">FALSE()</f>
        <v>0</v>
      </c>
      <c r="AL1125" s="0" t="s">
        <v>2129</v>
      </c>
      <c r="AM1125" s="0" t="n">
        <f aca="false">TRUE()</f>
        <v>1</v>
      </c>
      <c r="AN1125" s="0" t="s">
        <v>25708</v>
      </c>
      <c r="AO1125" s="0" t="n">
        <v>1</v>
      </c>
      <c r="AP1125" s="0" t="s">
        <v>25709</v>
      </c>
      <c r="AQ1125" s="0" t="s">
        <v>25710</v>
      </c>
      <c r="AR1125" s="0" t="n">
        <f aca="false">TRUE()</f>
        <v>1</v>
      </c>
      <c r="AS1125" s="0" t="n">
        <f aca="false">FALSE()</f>
        <v>0</v>
      </c>
      <c r="AT1125" s="0" t="n">
        <f aca="false">FALSE()</f>
        <v>0</v>
      </c>
      <c r="AU1125" s="0" t="n">
        <f aca="false">FALSE()</f>
        <v>0</v>
      </c>
      <c r="AV1125" s="0" t="n">
        <f aca="false">FALSE()</f>
        <v>0</v>
      </c>
      <c r="AW1125" s="0" t="n">
        <f aca="false">TRUE()</f>
        <v>1</v>
      </c>
      <c r="AX1125" s="380" t="n">
        <v>45846.5819444444</v>
      </c>
      <c r="AY1125" s="380" t="n">
        <v>45846.125</v>
      </c>
      <c r="AZ1125" s="0" t="n">
        <v>1</v>
      </c>
      <c r="BA1125" s="0" t="s">
        <v>18008</v>
      </c>
      <c r="BB1125" s="0" t="n">
        <v>0</v>
      </c>
      <c r="BC1125" s="380" t="n">
        <v>25569.125</v>
      </c>
      <c r="BD1125" s="0" t="s">
        <v>2170</v>
      </c>
      <c r="BE1125" s="0" t="s">
        <v>2170</v>
      </c>
      <c r="BF1125" s="0" t="s">
        <v>604</v>
      </c>
    </row>
    <row r="1126" customFormat="false" ht="15" hidden="false" customHeight="false" outlineLevel="0" collapsed="false">
      <c r="A1126" s="0" t="s">
        <v>25711</v>
      </c>
      <c r="B1126" s="0" t="s">
        <v>25712</v>
      </c>
      <c r="C1126" s="0" t="s">
        <v>25711</v>
      </c>
      <c r="D1126" s="0" t="s">
        <v>2133</v>
      </c>
      <c r="E1126" s="0" t="s">
        <v>25711</v>
      </c>
      <c r="F1126" s="0" t="n">
        <v>1</v>
      </c>
      <c r="G1126" s="0" t="s">
        <v>434</v>
      </c>
      <c r="H1126" s="0" t="s">
        <v>2170</v>
      </c>
      <c r="I1126" s="0" t="s">
        <v>2170</v>
      </c>
      <c r="J1126" s="0" t="s">
        <v>2170</v>
      </c>
      <c r="K1126" s="0" t="s">
        <v>2170</v>
      </c>
      <c r="L1126" s="0" t="s">
        <v>2170</v>
      </c>
      <c r="M1126" s="0" t="s">
        <v>2170</v>
      </c>
      <c r="N1126" s="0" t="n">
        <f aca="false">FALSE()</f>
        <v>0</v>
      </c>
      <c r="O1126" s="0" t="s">
        <v>25713</v>
      </c>
      <c r="P1126" s="0" t="s">
        <v>17780</v>
      </c>
      <c r="Q1126" s="0" t="n">
        <v>12</v>
      </c>
      <c r="R1126" s="380" t="n">
        <v>47890.125</v>
      </c>
      <c r="S1126" s="223" t="n">
        <v>1000</v>
      </c>
      <c r="T1126" s="0" t="s">
        <v>2132</v>
      </c>
      <c r="U1126" s="380" t="n">
        <v>45337.125</v>
      </c>
      <c r="V1126" s="380" t="n">
        <v>45370.125</v>
      </c>
      <c r="W1126" s="0" t="s">
        <v>2132</v>
      </c>
      <c r="X1126" s="0" t="s">
        <v>21354</v>
      </c>
      <c r="Y1126" s="0" t="s">
        <v>601</v>
      </c>
      <c r="Z1126" s="0" t="s">
        <v>2602</v>
      </c>
      <c r="AA1126" s="0" t="s">
        <v>2115</v>
      </c>
      <c r="AB1126" s="0" t="s">
        <v>17781</v>
      </c>
      <c r="AC1126" s="0" t="n">
        <v>2000000</v>
      </c>
      <c r="AD1126" s="0" t="n">
        <v>2000000</v>
      </c>
      <c r="AE1126" s="0" t="n">
        <v>5</v>
      </c>
      <c r="AF1126" s="0" t="n">
        <f aca="false">FALSE()</f>
        <v>0</v>
      </c>
      <c r="AG1126" s="0" t="n">
        <f aca="false">TRUE()</f>
        <v>1</v>
      </c>
      <c r="AH1126" s="0" t="n">
        <f aca="false">TRUE()</f>
        <v>1</v>
      </c>
      <c r="AI1126" s="0" t="n">
        <f aca="false">FALSE()</f>
        <v>0</v>
      </c>
      <c r="AJ1126" s="0" t="n">
        <f aca="false">FALSE()</f>
        <v>0</v>
      </c>
      <c r="AK1126" s="0" t="n">
        <f aca="false">TRUE()</f>
        <v>1</v>
      </c>
      <c r="AL1126" s="0" t="s">
        <v>2129</v>
      </c>
      <c r="AM1126" s="0" t="n">
        <f aca="false">TRUE()</f>
        <v>1</v>
      </c>
      <c r="AN1126" s="0" t="s">
        <v>25714</v>
      </c>
      <c r="AO1126" s="0" t="n">
        <v>1</v>
      </c>
      <c r="AP1126" s="0" t="s">
        <v>25715</v>
      </c>
      <c r="AQ1126" s="0" t="s">
        <v>25716</v>
      </c>
      <c r="AR1126" s="0" t="n">
        <f aca="false">TRUE()</f>
        <v>1</v>
      </c>
      <c r="AS1126" s="0" t="n">
        <f aca="false">FALSE()</f>
        <v>0</v>
      </c>
      <c r="AT1126" s="0" t="n">
        <f aca="false">FALSE()</f>
        <v>0</v>
      </c>
      <c r="AU1126" s="0" t="n">
        <f aca="false">FALSE()</f>
        <v>0</v>
      </c>
      <c r="AV1126" s="0" t="n">
        <f aca="false">FALSE()</f>
        <v>0</v>
      </c>
      <c r="AW1126" s="0" t="n">
        <f aca="false">TRUE()</f>
        <v>1</v>
      </c>
      <c r="AX1126" s="380" t="n">
        <v>45370.6145833333</v>
      </c>
      <c r="AY1126" s="380" t="n">
        <v>45370.125</v>
      </c>
      <c r="AZ1126" s="0" t="n">
        <v>2</v>
      </c>
      <c r="BA1126" s="0" t="s">
        <v>5959</v>
      </c>
      <c r="BB1126" s="0" t="n">
        <v>0</v>
      </c>
      <c r="BC1126" s="380" t="n">
        <v>25569.125</v>
      </c>
      <c r="BD1126" s="0" t="s">
        <v>2170</v>
      </c>
      <c r="BE1126" s="0" t="s">
        <v>2170</v>
      </c>
      <c r="BF1126" s="0" t="s">
        <v>604</v>
      </c>
    </row>
    <row r="1127" customFormat="false" ht="15" hidden="false" customHeight="false" outlineLevel="0" collapsed="false">
      <c r="A1127" s="0" t="s">
        <v>25717</v>
      </c>
      <c r="B1127" s="0" t="s">
        <v>25718</v>
      </c>
      <c r="C1127" s="0" t="s">
        <v>25717</v>
      </c>
      <c r="D1127" s="0" t="s">
        <v>2133</v>
      </c>
      <c r="E1127" s="0" t="s">
        <v>25717</v>
      </c>
      <c r="F1127" s="0" t="n">
        <v>1</v>
      </c>
      <c r="G1127" s="0" t="s">
        <v>434</v>
      </c>
      <c r="H1127" s="0" t="s">
        <v>2170</v>
      </c>
      <c r="I1127" s="0" t="s">
        <v>2170</v>
      </c>
      <c r="J1127" s="0" t="s">
        <v>2170</v>
      </c>
      <c r="K1127" s="0" t="s">
        <v>2170</v>
      </c>
      <c r="L1127" s="0" t="s">
        <v>2170</v>
      </c>
      <c r="M1127" s="0" t="s">
        <v>2170</v>
      </c>
      <c r="N1127" s="0" t="n">
        <f aca="false">FALSE()</f>
        <v>0</v>
      </c>
      <c r="O1127" s="0" t="s">
        <v>25719</v>
      </c>
      <c r="P1127" s="0" t="s">
        <v>17780</v>
      </c>
      <c r="Q1127" s="0" t="n">
        <v>12</v>
      </c>
      <c r="R1127" s="380" t="n">
        <v>46884.125</v>
      </c>
      <c r="S1127" s="223" t="n">
        <v>1000</v>
      </c>
      <c r="T1127" s="0" t="s">
        <v>2132</v>
      </c>
      <c r="U1127" s="380" t="n">
        <v>45793.125</v>
      </c>
      <c r="V1127" s="380" t="n">
        <v>45804.125</v>
      </c>
      <c r="W1127" s="0" t="s">
        <v>2132</v>
      </c>
      <c r="X1127" s="0" t="s">
        <v>25720</v>
      </c>
      <c r="AA1127" s="0" t="s">
        <v>2115</v>
      </c>
      <c r="AB1127" s="0" t="s">
        <v>17781</v>
      </c>
      <c r="AC1127" s="0" t="n">
        <v>500000</v>
      </c>
      <c r="AD1127" s="0" t="n">
        <v>500000</v>
      </c>
      <c r="AE1127" s="0" t="n">
        <v>5</v>
      </c>
      <c r="AF1127" s="0" t="n">
        <f aca="false">FALSE()</f>
        <v>0</v>
      </c>
      <c r="AG1127" s="0" t="n">
        <f aca="false">TRUE()</f>
        <v>1</v>
      </c>
      <c r="AH1127" s="0" t="n">
        <f aca="false">TRUE()</f>
        <v>1</v>
      </c>
      <c r="AI1127" s="0" t="n">
        <f aca="false">FALSE()</f>
        <v>0</v>
      </c>
      <c r="AJ1127" s="0" t="n">
        <f aca="false">FALSE()</f>
        <v>0</v>
      </c>
      <c r="AK1127" s="0" t="n">
        <f aca="false">TRUE()</f>
        <v>1</v>
      </c>
      <c r="AL1127" s="0" t="s">
        <v>2129</v>
      </c>
      <c r="AM1127" s="0" t="n">
        <f aca="false">TRUE()</f>
        <v>1</v>
      </c>
      <c r="AN1127" s="0" t="s">
        <v>25721</v>
      </c>
      <c r="AO1127" s="0" t="n">
        <v>1</v>
      </c>
      <c r="AP1127" s="0" t="s">
        <v>25722</v>
      </c>
      <c r="AQ1127" s="0" t="s">
        <v>25723</v>
      </c>
      <c r="AR1127" s="0" t="n">
        <f aca="false">TRUE()</f>
        <v>1</v>
      </c>
      <c r="AS1127" s="0" t="n">
        <f aca="false">FALSE()</f>
        <v>0</v>
      </c>
      <c r="AT1127" s="0" t="n">
        <f aca="false">FALSE()</f>
        <v>0</v>
      </c>
      <c r="AU1127" s="0" t="n">
        <f aca="false">FALSE()</f>
        <v>0</v>
      </c>
      <c r="AV1127" s="0" t="n">
        <f aca="false">FALSE()</f>
        <v>0</v>
      </c>
      <c r="AW1127" s="0" t="n">
        <f aca="false">TRUE()</f>
        <v>1</v>
      </c>
      <c r="AX1127" s="380" t="n">
        <v>45804.6875</v>
      </c>
      <c r="AY1127" s="380" t="n">
        <v>45804.125</v>
      </c>
      <c r="AZ1127" s="0" t="n">
        <v>3</v>
      </c>
      <c r="BA1127" s="0" t="s">
        <v>25459</v>
      </c>
      <c r="BB1127" s="0" t="n">
        <v>0</v>
      </c>
      <c r="BC1127" s="380" t="n">
        <v>25569.125</v>
      </c>
      <c r="BD1127" s="0" t="s">
        <v>2170</v>
      </c>
      <c r="BE1127" s="0" t="s">
        <v>2170</v>
      </c>
      <c r="BF1127" s="0" t="s">
        <v>604</v>
      </c>
    </row>
    <row r="1128" customFormat="false" ht="15" hidden="false" customHeight="false" outlineLevel="0" collapsed="false">
      <c r="A1128" s="0" t="s">
        <v>25724</v>
      </c>
      <c r="B1128" s="0" t="s">
        <v>25725</v>
      </c>
      <c r="C1128" s="0" t="s">
        <v>25724</v>
      </c>
      <c r="D1128" s="0" t="s">
        <v>18630</v>
      </c>
      <c r="E1128" s="0" t="s">
        <v>25724</v>
      </c>
      <c r="F1128" s="0" t="n">
        <v>1</v>
      </c>
      <c r="G1128" s="0" t="s">
        <v>18631</v>
      </c>
      <c r="H1128" s="0" t="s">
        <v>2170</v>
      </c>
      <c r="I1128" s="0" t="s">
        <v>2170</v>
      </c>
      <c r="J1128" s="0" t="s">
        <v>2170</v>
      </c>
      <c r="K1128" s="0" t="s">
        <v>2170</v>
      </c>
      <c r="L1128" s="0" t="s">
        <v>2170</v>
      </c>
      <c r="M1128" s="0" t="s">
        <v>2170</v>
      </c>
      <c r="N1128" s="0" t="n">
        <f aca="false">FALSE()</f>
        <v>0</v>
      </c>
      <c r="O1128" s="0" t="s">
        <v>25726</v>
      </c>
      <c r="P1128" s="0" t="s">
        <v>17780</v>
      </c>
      <c r="Q1128" s="0" t="n">
        <v>4</v>
      </c>
      <c r="R1128" s="380" t="n">
        <v>46304.125</v>
      </c>
      <c r="S1128" s="223" t="n">
        <v>1000</v>
      </c>
      <c r="T1128" s="0" t="s">
        <v>2132</v>
      </c>
      <c r="U1128" s="380" t="n">
        <v>45391.125</v>
      </c>
      <c r="V1128" s="380" t="n">
        <v>45394.125</v>
      </c>
      <c r="W1128" s="0" t="s">
        <v>2132</v>
      </c>
      <c r="X1128" s="0" t="s">
        <v>20961</v>
      </c>
      <c r="Y1128" s="0" t="s">
        <v>601</v>
      </c>
      <c r="Z1128" s="0" t="s">
        <v>2602</v>
      </c>
      <c r="AA1128" s="0" t="s">
        <v>2114</v>
      </c>
      <c r="AB1128" s="0" t="s">
        <v>17781</v>
      </c>
      <c r="AC1128" s="0" t="n">
        <v>900000</v>
      </c>
      <c r="AD1128" s="0" t="n">
        <v>900000</v>
      </c>
      <c r="AE1128" s="0" t="n">
        <v>5</v>
      </c>
      <c r="AF1128" s="0" t="n">
        <f aca="false">FALSE()</f>
        <v>0</v>
      </c>
      <c r="AG1128" s="0" t="n">
        <f aca="false">TRUE()</f>
        <v>1</v>
      </c>
      <c r="AH1128" s="0" t="n">
        <f aca="false">TRUE()</f>
        <v>1</v>
      </c>
      <c r="AI1128" s="0" t="n">
        <f aca="false">FALSE()</f>
        <v>0</v>
      </c>
      <c r="AJ1128" s="0" t="n">
        <f aca="false">FALSE()</f>
        <v>0</v>
      </c>
      <c r="AK1128" s="0" t="n">
        <f aca="false">FALSE()</f>
        <v>0</v>
      </c>
      <c r="AL1128" s="0" t="s">
        <v>3129</v>
      </c>
      <c r="AM1128" s="0" t="n">
        <f aca="false">TRUE()</f>
        <v>1</v>
      </c>
      <c r="AN1128" s="0" t="s">
        <v>25727</v>
      </c>
      <c r="AO1128" s="0" t="n">
        <v>2</v>
      </c>
      <c r="AP1128" s="0" t="s">
        <v>25728</v>
      </c>
      <c r="AQ1128" s="0" t="s">
        <v>25729</v>
      </c>
      <c r="AR1128" s="0" t="n">
        <f aca="false">TRUE()</f>
        <v>1</v>
      </c>
      <c r="AS1128" s="0" t="n">
        <f aca="false">FALSE()</f>
        <v>0</v>
      </c>
      <c r="AT1128" s="0" t="n">
        <f aca="false">FALSE()</f>
        <v>0</v>
      </c>
      <c r="AU1128" s="0" t="n">
        <f aca="false">FALSE()</f>
        <v>0</v>
      </c>
      <c r="AV1128" s="0" t="n">
        <f aca="false">FALSE()</f>
        <v>0</v>
      </c>
      <c r="AW1128" s="0" t="n">
        <f aca="false">TRUE()</f>
        <v>1</v>
      </c>
      <c r="AX1128" s="380" t="n">
        <v>45394.5222222222</v>
      </c>
      <c r="AY1128" s="380" t="n">
        <v>45394.125</v>
      </c>
      <c r="AZ1128" s="0" t="n">
        <v>2</v>
      </c>
      <c r="BA1128" s="0" t="s">
        <v>3533</v>
      </c>
      <c r="BB1128" s="0" t="n">
        <v>0</v>
      </c>
      <c r="BC1128" s="380" t="n">
        <v>25569.125</v>
      </c>
      <c r="BD1128" s="0" t="s">
        <v>2170</v>
      </c>
      <c r="BE1128" s="0" t="s">
        <v>2170</v>
      </c>
      <c r="BF1128" s="0" t="s">
        <v>2118</v>
      </c>
    </row>
    <row r="1129" customFormat="false" ht="15" hidden="false" customHeight="false" outlineLevel="0" collapsed="false">
      <c r="A1129" s="0" t="s">
        <v>25730</v>
      </c>
      <c r="B1129" s="0" t="s">
        <v>25731</v>
      </c>
      <c r="C1129" s="0" t="s">
        <v>25730</v>
      </c>
      <c r="D1129" s="0" t="s">
        <v>2133</v>
      </c>
      <c r="E1129" s="0" t="s">
        <v>25730</v>
      </c>
      <c r="F1129" s="0" t="n">
        <v>1</v>
      </c>
      <c r="G1129" s="0" t="s">
        <v>434</v>
      </c>
      <c r="H1129" s="0" t="s">
        <v>2170</v>
      </c>
      <c r="I1129" s="0" t="s">
        <v>2170</v>
      </c>
      <c r="J1129" s="0" t="s">
        <v>2170</v>
      </c>
      <c r="K1129" s="0" t="s">
        <v>2170</v>
      </c>
      <c r="L1129" s="0" t="s">
        <v>2170</v>
      </c>
      <c r="M1129" s="0" t="s">
        <v>2170</v>
      </c>
      <c r="N1129" s="0" t="n">
        <f aca="false">FALSE()</f>
        <v>0</v>
      </c>
      <c r="O1129" s="0" t="s">
        <v>25732</v>
      </c>
      <c r="P1129" s="0" t="s">
        <v>17780</v>
      </c>
      <c r="Q1129" s="0" t="n">
        <v>4</v>
      </c>
      <c r="R1129" s="380" t="n">
        <v>46178.125</v>
      </c>
      <c r="S1129" s="223" t="n">
        <v>1000</v>
      </c>
      <c r="T1129" s="0" t="s">
        <v>2132</v>
      </c>
      <c r="U1129" s="380" t="n">
        <v>45079.125</v>
      </c>
      <c r="V1129" s="380" t="n">
        <v>45086.125</v>
      </c>
      <c r="W1129" s="0" t="s">
        <v>2132</v>
      </c>
      <c r="X1129" s="0" t="s">
        <v>25733</v>
      </c>
      <c r="Y1129" s="0" t="s">
        <v>601</v>
      </c>
      <c r="Z1129" s="0" t="s">
        <v>2602</v>
      </c>
      <c r="AA1129" s="0" t="s">
        <v>2116</v>
      </c>
      <c r="AB1129" s="0" t="s">
        <v>17781</v>
      </c>
      <c r="AC1129" s="0" t="n">
        <v>150000</v>
      </c>
      <c r="AD1129" s="0" t="n">
        <v>150000</v>
      </c>
      <c r="AE1129" s="0" t="n">
        <v>5</v>
      </c>
      <c r="AF1129" s="0" t="n">
        <f aca="false">FALSE()</f>
        <v>0</v>
      </c>
      <c r="AG1129" s="0" t="n">
        <f aca="false">TRUE()</f>
        <v>1</v>
      </c>
      <c r="AH1129" s="0" t="n">
        <f aca="false">TRUE()</f>
        <v>1</v>
      </c>
      <c r="AI1129" s="0" t="n">
        <f aca="false">FALSE()</f>
        <v>0</v>
      </c>
      <c r="AJ1129" s="0" t="n">
        <f aca="false">FALSE()</f>
        <v>0</v>
      </c>
      <c r="AK1129" s="0" t="n">
        <f aca="false">FALSE()</f>
        <v>0</v>
      </c>
      <c r="AL1129" s="0" t="s">
        <v>2129</v>
      </c>
      <c r="AM1129" s="0" t="n">
        <f aca="false">TRUE()</f>
        <v>1</v>
      </c>
      <c r="AN1129" s="0" t="s">
        <v>25734</v>
      </c>
      <c r="AO1129" s="0" t="n">
        <v>1</v>
      </c>
      <c r="AP1129" s="0" t="s">
        <v>25735</v>
      </c>
      <c r="AQ1129" s="0" t="s">
        <v>25736</v>
      </c>
      <c r="AR1129" s="0" t="n">
        <f aca="false">TRUE()</f>
        <v>1</v>
      </c>
      <c r="AS1129" s="0" t="n">
        <f aca="false">FALSE()</f>
        <v>0</v>
      </c>
      <c r="AT1129" s="0" t="n">
        <f aca="false">FALSE()</f>
        <v>0</v>
      </c>
      <c r="AU1129" s="0" t="n">
        <f aca="false">FALSE()</f>
        <v>0</v>
      </c>
      <c r="AV1129" s="0" t="n">
        <f aca="false">FALSE()</f>
        <v>0</v>
      </c>
      <c r="AW1129" s="0" t="n">
        <f aca="false">TRUE()</f>
        <v>1</v>
      </c>
      <c r="AX1129" s="380" t="n">
        <v>45086.6875</v>
      </c>
      <c r="AY1129" s="380" t="n">
        <v>45086.4166666667</v>
      </c>
      <c r="AZ1129" s="0" t="n">
        <v>2</v>
      </c>
      <c r="BA1129" s="0" t="s">
        <v>24202</v>
      </c>
      <c r="BB1129" s="0" t="n">
        <v>0</v>
      </c>
      <c r="BC1129" s="380" t="n">
        <v>25569.125</v>
      </c>
      <c r="BD1129" s="0" t="s">
        <v>2170</v>
      </c>
      <c r="BE1129" s="0" t="s">
        <v>2170</v>
      </c>
      <c r="BF1129" s="0" t="s">
        <v>604</v>
      </c>
    </row>
    <row r="1130" customFormat="false" ht="15" hidden="false" customHeight="false" outlineLevel="0" collapsed="false">
      <c r="A1130" s="0" t="s">
        <v>25737</v>
      </c>
      <c r="B1130" s="0" t="s">
        <v>25738</v>
      </c>
      <c r="C1130" s="0" t="s">
        <v>25737</v>
      </c>
      <c r="D1130" s="0" t="s">
        <v>2133</v>
      </c>
      <c r="E1130" s="0" t="s">
        <v>25737</v>
      </c>
      <c r="F1130" s="0" t="n">
        <v>1</v>
      </c>
      <c r="G1130" s="0" t="s">
        <v>434</v>
      </c>
      <c r="H1130" s="0" t="s">
        <v>2170</v>
      </c>
      <c r="I1130" s="0" t="s">
        <v>2170</v>
      </c>
      <c r="J1130" s="0" t="s">
        <v>2170</v>
      </c>
      <c r="K1130" s="0" t="s">
        <v>2170</v>
      </c>
      <c r="L1130" s="0" t="s">
        <v>2170</v>
      </c>
      <c r="M1130" s="0" t="s">
        <v>2170</v>
      </c>
      <c r="N1130" s="0" t="n">
        <f aca="false">FALSE()</f>
        <v>0</v>
      </c>
      <c r="O1130" s="0" t="s">
        <v>25739</v>
      </c>
      <c r="P1130" s="0" t="s">
        <v>17838</v>
      </c>
      <c r="Q1130" s="0" t="n">
        <v>2</v>
      </c>
      <c r="R1130" s="380" t="n">
        <v>48068.125</v>
      </c>
      <c r="S1130" s="223" t="n">
        <v>1000</v>
      </c>
      <c r="T1130" s="0" t="s">
        <v>2132</v>
      </c>
      <c r="U1130" s="380" t="n">
        <v>44421.125</v>
      </c>
      <c r="V1130" s="380" t="n">
        <v>44428.125</v>
      </c>
      <c r="W1130" s="0" t="s">
        <v>2132</v>
      </c>
      <c r="X1130" s="0" t="s">
        <v>25740</v>
      </c>
      <c r="Y1130" s="0" t="s">
        <v>601</v>
      </c>
      <c r="Z1130" s="0" t="s">
        <v>2602</v>
      </c>
      <c r="AA1130" s="0" t="s">
        <v>2891</v>
      </c>
      <c r="AB1130" s="0" t="s">
        <v>17781</v>
      </c>
      <c r="AC1130" s="0" t="n">
        <v>7000000</v>
      </c>
      <c r="AD1130" s="0" t="n">
        <v>7000000</v>
      </c>
      <c r="AE1130" s="0" t="n">
        <v>5</v>
      </c>
      <c r="AF1130" s="0" t="n">
        <f aca="false">FALSE()</f>
        <v>0</v>
      </c>
      <c r="AG1130" s="0" t="n">
        <f aca="false">TRUE()</f>
        <v>1</v>
      </c>
      <c r="AH1130" s="0" t="n">
        <f aca="false">TRUE()</f>
        <v>1</v>
      </c>
      <c r="AI1130" s="0" t="n">
        <f aca="false">FALSE()</f>
        <v>0</v>
      </c>
      <c r="AJ1130" s="0" t="n">
        <f aca="false">FALSE()</f>
        <v>0</v>
      </c>
      <c r="AK1130" s="0" t="n">
        <f aca="false">FALSE()</f>
        <v>0</v>
      </c>
      <c r="AL1130" s="0" t="s">
        <v>2129</v>
      </c>
      <c r="AM1130" s="0" t="n">
        <f aca="false">TRUE()</f>
        <v>1</v>
      </c>
      <c r="AN1130" s="0" t="s">
        <v>25741</v>
      </c>
      <c r="AO1130" s="0" t="n">
        <v>1</v>
      </c>
      <c r="AP1130" s="0" t="s">
        <v>25742</v>
      </c>
      <c r="AQ1130" s="0" t="s">
        <v>25743</v>
      </c>
      <c r="AR1130" s="0" t="n">
        <f aca="false">TRUE()</f>
        <v>1</v>
      </c>
      <c r="AS1130" s="0" t="n">
        <f aca="false">FALSE()</f>
        <v>0</v>
      </c>
      <c r="AT1130" s="0" t="n">
        <f aca="false">FALSE()</f>
        <v>0</v>
      </c>
      <c r="AU1130" s="0" t="n">
        <f aca="false">FALSE()</f>
        <v>0</v>
      </c>
      <c r="AV1130" s="0" t="n">
        <f aca="false">FALSE()</f>
        <v>0</v>
      </c>
      <c r="AW1130" s="0" t="n">
        <f aca="false">TRUE()</f>
        <v>1</v>
      </c>
      <c r="AX1130" s="380" t="n">
        <v>44428.5868055556</v>
      </c>
      <c r="AY1130" s="380" t="n">
        <v>44428.4166666667</v>
      </c>
      <c r="AZ1130" s="0" t="n">
        <v>1</v>
      </c>
      <c r="BA1130" s="0" t="s">
        <v>9576</v>
      </c>
      <c r="BB1130" s="0" t="n">
        <v>0</v>
      </c>
      <c r="BC1130" s="380" t="n">
        <v>46248.125</v>
      </c>
      <c r="BD1130" s="0" t="s">
        <v>2170</v>
      </c>
      <c r="BE1130" s="0" t="s">
        <v>2170</v>
      </c>
      <c r="BF1130" s="0" t="s">
        <v>2118</v>
      </c>
    </row>
    <row r="1131" customFormat="false" ht="15" hidden="false" customHeight="false" outlineLevel="0" collapsed="false">
      <c r="A1131" s="0" t="s">
        <v>25744</v>
      </c>
      <c r="B1131" s="0" t="s">
        <v>25745</v>
      </c>
      <c r="C1131" s="0" t="s">
        <v>25744</v>
      </c>
      <c r="D1131" s="0" t="s">
        <v>2133</v>
      </c>
      <c r="E1131" s="0" t="s">
        <v>25744</v>
      </c>
      <c r="F1131" s="0" t="n">
        <v>1</v>
      </c>
      <c r="G1131" s="0" t="s">
        <v>434</v>
      </c>
      <c r="H1131" s="0" t="s">
        <v>2170</v>
      </c>
      <c r="I1131" s="0" t="s">
        <v>2170</v>
      </c>
      <c r="J1131" s="0" t="s">
        <v>2170</v>
      </c>
      <c r="K1131" s="0" t="s">
        <v>2170</v>
      </c>
      <c r="L1131" s="0" t="s">
        <v>2170</v>
      </c>
      <c r="M1131" s="0" t="s">
        <v>2170</v>
      </c>
      <c r="N1131" s="0" t="n">
        <f aca="false">FALSE()</f>
        <v>0</v>
      </c>
      <c r="O1131" s="0" t="s">
        <v>25746</v>
      </c>
      <c r="P1131" s="0" t="s">
        <v>17780</v>
      </c>
      <c r="Q1131" s="0" t="n">
        <v>4</v>
      </c>
      <c r="R1131" s="380" t="n">
        <v>46437.125</v>
      </c>
      <c r="S1131" s="223" t="n">
        <v>1000</v>
      </c>
      <c r="T1131" s="0" t="s">
        <v>2132</v>
      </c>
      <c r="U1131" s="380" t="n">
        <v>45701.125</v>
      </c>
      <c r="V1131" s="380" t="n">
        <v>45709.125</v>
      </c>
      <c r="W1131" s="0" t="s">
        <v>2132</v>
      </c>
      <c r="X1131" s="0" t="s">
        <v>25747</v>
      </c>
      <c r="Y1131" s="0" t="s">
        <v>601</v>
      </c>
      <c r="Z1131" s="0" t="s">
        <v>2602</v>
      </c>
      <c r="AA1131" s="0" t="s">
        <v>2114</v>
      </c>
      <c r="AB1131" s="0" t="s">
        <v>17781</v>
      </c>
      <c r="AC1131" s="0" t="n">
        <v>700000</v>
      </c>
      <c r="AD1131" s="0" t="n">
        <v>700000</v>
      </c>
      <c r="AE1131" s="0" t="n">
        <v>5</v>
      </c>
      <c r="AF1131" s="0" t="n">
        <f aca="false">FALSE()</f>
        <v>0</v>
      </c>
      <c r="AG1131" s="0" t="n">
        <f aca="false">TRUE()</f>
        <v>1</v>
      </c>
      <c r="AH1131" s="0" t="n">
        <f aca="false">TRUE()</f>
        <v>1</v>
      </c>
      <c r="AI1131" s="0" t="n">
        <f aca="false">TRUE()</f>
        <v>1</v>
      </c>
      <c r="AJ1131" s="0" t="n">
        <f aca="false">FALSE()</f>
        <v>0</v>
      </c>
      <c r="AK1131" s="0" t="n">
        <f aca="false">FALSE()</f>
        <v>0</v>
      </c>
      <c r="AL1131" s="0" t="s">
        <v>2129</v>
      </c>
      <c r="AM1131" s="0" t="n">
        <f aca="false">TRUE()</f>
        <v>1</v>
      </c>
      <c r="AN1131" s="0" t="s">
        <v>25748</v>
      </c>
      <c r="AO1131" s="0" t="n">
        <v>1</v>
      </c>
      <c r="AP1131" s="0" t="s">
        <v>25749</v>
      </c>
      <c r="AQ1131" s="0" t="s">
        <v>25750</v>
      </c>
      <c r="AR1131" s="0" t="n">
        <f aca="false">TRUE()</f>
        <v>1</v>
      </c>
      <c r="AS1131" s="0" t="n">
        <f aca="false">TRUE()</f>
        <v>1</v>
      </c>
      <c r="AT1131" s="0" t="n">
        <f aca="false">FALSE()</f>
        <v>0</v>
      </c>
      <c r="AU1131" s="0" t="n">
        <f aca="false">FALSE()</f>
        <v>0</v>
      </c>
      <c r="AV1131" s="0" t="n">
        <f aca="false">FALSE()</f>
        <v>0</v>
      </c>
      <c r="AW1131" s="0" t="n">
        <f aca="false">TRUE()</f>
        <v>1</v>
      </c>
      <c r="AX1131" s="380" t="n">
        <v>45709.6173611111</v>
      </c>
      <c r="AY1131" s="380" t="n">
        <v>45709.125</v>
      </c>
      <c r="AZ1131" s="0" t="n">
        <v>2</v>
      </c>
      <c r="BA1131" s="0" t="s">
        <v>18121</v>
      </c>
      <c r="BB1131" s="0" t="n">
        <v>0</v>
      </c>
      <c r="BC1131" s="380" t="n">
        <v>25569.125</v>
      </c>
      <c r="BD1131" s="0" t="s">
        <v>2170</v>
      </c>
      <c r="BE1131" s="0" t="s">
        <v>2170</v>
      </c>
      <c r="BF1131" s="0" t="s">
        <v>2118</v>
      </c>
    </row>
    <row r="1132" customFormat="false" ht="15" hidden="false" customHeight="false" outlineLevel="0" collapsed="false">
      <c r="A1132" s="0" t="s">
        <v>25751</v>
      </c>
      <c r="B1132" s="0" t="s">
        <v>25752</v>
      </c>
      <c r="C1132" s="0" t="s">
        <v>25751</v>
      </c>
      <c r="D1132" s="0" t="s">
        <v>2133</v>
      </c>
      <c r="E1132" s="0" t="s">
        <v>25751</v>
      </c>
      <c r="F1132" s="0" t="n">
        <v>1</v>
      </c>
      <c r="G1132" s="0" t="s">
        <v>434</v>
      </c>
      <c r="H1132" s="0" t="s">
        <v>2170</v>
      </c>
      <c r="I1132" s="0" t="s">
        <v>2170</v>
      </c>
      <c r="J1132" s="0" t="s">
        <v>2170</v>
      </c>
      <c r="K1132" s="0" t="s">
        <v>2170</v>
      </c>
      <c r="L1132" s="0" t="s">
        <v>2170</v>
      </c>
      <c r="M1132" s="0" t="s">
        <v>2170</v>
      </c>
      <c r="N1132" s="0" t="n">
        <f aca="false">FALSE()</f>
        <v>0</v>
      </c>
      <c r="O1132" s="0" t="s">
        <v>25753</v>
      </c>
      <c r="P1132" s="0" t="s">
        <v>17780</v>
      </c>
      <c r="Q1132" s="0" t="n">
        <v>2</v>
      </c>
      <c r="R1132" s="380" t="n">
        <v>46507.125</v>
      </c>
      <c r="S1132" s="223" t="n">
        <v>1000</v>
      </c>
      <c r="T1132" s="0" t="s">
        <v>2132</v>
      </c>
      <c r="U1132" s="380" t="n">
        <v>44685.125</v>
      </c>
      <c r="V1132" s="380" t="n">
        <v>44687.125</v>
      </c>
      <c r="W1132" s="0" t="s">
        <v>2132</v>
      </c>
      <c r="X1132" s="0" t="s">
        <v>25754</v>
      </c>
      <c r="Y1132" s="0" t="s">
        <v>601</v>
      </c>
      <c r="Z1132" s="0" t="s">
        <v>2602</v>
      </c>
      <c r="AA1132" s="0" t="s">
        <v>2115</v>
      </c>
      <c r="AB1132" s="0" t="s">
        <v>17781</v>
      </c>
      <c r="AC1132" s="0" t="n">
        <v>15000000</v>
      </c>
      <c r="AD1132" s="0" t="n">
        <v>15000000</v>
      </c>
      <c r="AE1132" s="0" t="n">
        <v>5</v>
      </c>
      <c r="AF1132" s="0" t="n">
        <f aca="false">FALSE()</f>
        <v>0</v>
      </c>
      <c r="AG1132" s="0" t="n">
        <f aca="false">TRUE()</f>
        <v>1</v>
      </c>
      <c r="AH1132" s="0" t="n">
        <f aca="false">TRUE()</f>
        <v>1</v>
      </c>
      <c r="AI1132" s="0" t="n">
        <f aca="false">FALSE()</f>
        <v>0</v>
      </c>
      <c r="AJ1132" s="0" t="n">
        <f aca="false">FALSE()</f>
        <v>0</v>
      </c>
      <c r="AK1132" s="0" t="n">
        <f aca="false">FALSE()</f>
        <v>0</v>
      </c>
      <c r="AL1132" s="0" t="s">
        <v>2129</v>
      </c>
      <c r="AM1132" s="0" t="n">
        <f aca="false">TRUE()</f>
        <v>1</v>
      </c>
      <c r="AN1132" s="0" t="s">
        <v>25755</v>
      </c>
      <c r="AO1132" s="0" t="n">
        <v>1</v>
      </c>
      <c r="AP1132" s="0" t="s">
        <v>25756</v>
      </c>
      <c r="AQ1132" s="0" t="s">
        <v>25757</v>
      </c>
      <c r="AR1132" s="0" t="n">
        <f aca="false">TRUE()</f>
        <v>1</v>
      </c>
      <c r="AS1132" s="0" t="n">
        <f aca="false">FALSE()</f>
        <v>0</v>
      </c>
      <c r="AT1132" s="0" t="n">
        <f aca="false">FALSE()</f>
        <v>0</v>
      </c>
      <c r="AU1132" s="0" t="n">
        <f aca="false">FALSE()</f>
        <v>0</v>
      </c>
      <c r="AV1132" s="0" t="n">
        <f aca="false">FALSE()</f>
        <v>0</v>
      </c>
      <c r="AW1132" s="0" t="n">
        <f aca="false">TRUE()</f>
        <v>1</v>
      </c>
      <c r="AX1132" s="380" t="n">
        <v>45859.125</v>
      </c>
      <c r="AY1132" s="380" t="n">
        <v>45859.125</v>
      </c>
      <c r="AZ1132" s="0" t="n">
        <v>1</v>
      </c>
      <c r="BA1132" s="0" t="s">
        <v>17962</v>
      </c>
      <c r="BB1132" s="0" t="n">
        <v>0</v>
      </c>
      <c r="BC1132" s="380" t="n">
        <v>25569.125</v>
      </c>
      <c r="BD1132" s="0" t="s">
        <v>2170</v>
      </c>
      <c r="BE1132" s="0" t="s">
        <v>2170</v>
      </c>
      <c r="BF1132" s="0" t="s">
        <v>2118</v>
      </c>
    </row>
    <row r="1133" customFormat="false" ht="15" hidden="false" customHeight="false" outlineLevel="0" collapsed="false">
      <c r="A1133" s="0" t="s">
        <v>25758</v>
      </c>
      <c r="B1133" s="0" t="s">
        <v>25759</v>
      </c>
      <c r="C1133" s="0" t="s">
        <v>25758</v>
      </c>
      <c r="D1133" s="0" t="s">
        <v>2133</v>
      </c>
      <c r="E1133" s="0" t="s">
        <v>25758</v>
      </c>
      <c r="F1133" s="0" t="n">
        <v>1</v>
      </c>
      <c r="G1133" s="0" t="s">
        <v>434</v>
      </c>
      <c r="H1133" s="0" t="s">
        <v>2170</v>
      </c>
      <c r="I1133" s="0" t="s">
        <v>2170</v>
      </c>
      <c r="J1133" s="0" t="s">
        <v>2170</v>
      </c>
      <c r="K1133" s="0" t="s">
        <v>2170</v>
      </c>
      <c r="L1133" s="0" t="s">
        <v>2170</v>
      </c>
      <c r="M1133" s="0" t="s">
        <v>2170</v>
      </c>
      <c r="N1133" s="0" t="n">
        <f aca="false">FALSE()</f>
        <v>0</v>
      </c>
      <c r="O1133" s="0" t="s">
        <v>25760</v>
      </c>
      <c r="P1133" s="0" t="s">
        <v>17780</v>
      </c>
      <c r="Q1133" s="0" t="n">
        <v>2</v>
      </c>
      <c r="R1133" s="380" t="n">
        <v>48673.125</v>
      </c>
      <c r="S1133" s="223" t="n">
        <v>1000</v>
      </c>
      <c r="T1133" s="0" t="s">
        <v>2132</v>
      </c>
      <c r="U1133" s="380" t="n">
        <v>43209.125</v>
      </c>
      <c r="V1133" s="380" t="n">
        <v>43213.125</v>
      </c>
      <c r="W1133" s="0" t="s">
        <v>2132</v>
      </c>
      <c r="X1133" s="0" t="s">
        <v>25761</v>
      </c>
      <c r="Y1133" s="0" t="s">
        <v>601</v>
      </c>
      <c r="Z1133" s="0" t="s">
        <v>2602</v>
      </c>
      <c r="AA1133" s="0" t="s">
        <v>2115</v>
      </c>
      <c r="AB1133" s="0" t="s">
        <v>17848</v>
      </c>
      <c r="AC1133" s="0" t="n">
        <v>15000000</v>
      </c>
      <c r="AD1133" s="0" t="n">
        <v>15000000</v>
      </c>
      <c r="AE1133" s="0" t="n">
        <v>5</v>
      </c>
      <c r="AF1133" s="0" t="n">
        <f aca="false">FALSE()</f>
        <v>0</v>
      </c>
      <c r="AG1133" s="0" t="n">
        <f aca="false">TRUE()</f>
        <v>1</v>
      </c>
      <c r="AH1133" s="0" t="n">
        <f aca="false">TRUE()</f>
        <v>1</v>
      </c>
      <c r="AI1133" s="0" t="n">
        <f aca="false">FALSE()</f>
        <v>0</v>
      </c>
      <c r="AJ1133" s="0" t="n">
        <f aca="false">FALSE()</f>
        <v>0</v>
      </c>
      <c r="AK1133" s="0" t="n">
        <f aca="false">FALSE()</f>
        <v>0</v>
      </c>
      <c r="AL1133" s="0" t="s">
        <v>2129</v>
      </c>
      <c r="AM1133" s="0" t="n">
        <f aca="false">TRUE()</f>
        <v>1</v>
      </c>
      <c r="AN1133" s="0" t="s">
        <v>25762</v>
      </c>
      <c r="AO1133" s="0" t="n">
        <v>1</v>
      </c>
      <c r="AP1133" s="0" t="s">
        <v>25763</v>
      </c>
      <c r="AQ1133" s="0" t="s">
        <v>25764</v>
      </c>
      <c r="AR1133" s="0" t="n">
        <f aca="false">TRUE()</f>
        <v>1</v>
      </c>
      <c r="AS1133" s="0" t="n">
        <f aca="false">FALSE()</f>
        <v>0</v>
      </c>
      <c r="AT1133" s="0" t="n">
        <f aca="false">FALSE()</f>
        <v>0</v>
      </c>
      <c r="AU1133" s="0" t="n">
        <f aca="false">FALSE()</f>
        <v>0</v>
      </c>
      <c r="AV1133" s="0" t="n">
        <f aca="false">FALSE()</f>
        <v>0</v>
      </c>
      <c r="AW1133" s="0" t="n">
        <f aca="false">TRUE()</f>
        <v>1</v>
      </c>
      <c r="AX1133" s="380" t="n">
        <v>43794.4347222222</v>
      </c>
      <c r="AY1133" s="380" t="n">
        <v>43794.4166666667</v>
      </c>
      <c r="AZ1133" s="0" t="n">
        <v>0</v>
      </c>
      <c r="BA1133" s="0" t="s">
        <v>17962</v>
      </c>
      <c r="BB1133" s="0" t="n">
        <v>0</v>
      </c>
      <c r="BC1133" s="380" t="n">
        <v>46671.125</v>
      </c>
      <c r="BD1133" s="0" t="s">
        <v>2170</v>
      </c>
      <c r="BE1133" s="0" t="s">
        <v>2170</v>
      </c>
      <c r="BF1133" s="0" t="s">
        <v>2118</v>
      </c>
    </row>
    <row r="1134" customFormat="false" ht="15" hidden="false" customHeight="false" outlineLevel="0" collapsed="false">
      <c r="A1134" s="0" t="s">
        <v>25765</v>
      </c>
      <c r="B1134" s="0" t="s">
        <v>25766</v>
      </c>
      <c r="C1134" s="0" t="s">
        <v>25765</v>
      </c>
      <c r="D1134" s="0" t="s">
        <v>2133</v>
      </c>
      <c r="E1134" s="0" t="s">
        <v>25765</v>
      </c>
      <c r="F1134" s="0" t="n">
        <v>1</v>
      </c>
      <c r="G1134" s="0" t="s">
        <v>434</v>
      </c>
      <c r="H1134" s="0" t="s">
        <v>2170</v>
      </c>
      <c r="I1134" s="0" t="s">
        <v>2170</v>
      </c>
      <c r="J1134" s="0" t="s">
        <v>2170</v>
      </c>
      <c r="K1134" s="0" t="s">
        <v>2170</v>
      </c>
      <c r="L1134" s="0" t="s">
        <v>2170</v>
      </c>
      <c r="M1134" s="0" t="s">
        <v>2170</v>
      </c>
      <c r="N1134" s="0" t="n">
        <f aca="false">FALSE()</f>
        <v>0</v>
      </c>
      <c r="O1134" s="0" t="s">
        <v>25767</v>
      </c>
      <c r="P1134" s="0" t="s">
        <v>17780</v>
      </c>
      <c r="Q1134" s="0" t="n">
        <v>12</v>
      </c>
      <c r="R1134" s="380" t="n">
        <v>46457.125</v>
      </c>
      <c r="S1134" s="223" t="n">
        <v>1000</v>
      </c>
      <c r="T1134" s="0" t="s">
        <v>2132</v>
      </c>
      <c r="U1134" s="380" t="n">
        <v>45728.125</v>
      </c>
      <c r="V1134" s="380" t="n">
        <v>45737.125</v>
      </c>
      <c r="W1134" s="0" t="s">
        <v>2132</v>
      </c>
      <c r="X1134" s="0" t="s">
        <v>25220</v>
      </c>
      <c r="Y1134" s="0" t="s">
        <v>601</v>
      </c>
      <c r="Z1134" s="0" t="s">
        <v>2602</v>
      </c>
      <c r="AA1134" s="0" t="s">
        <v>2115</v>
      </c>
      <c r="AB1134" s="0" t="s">
        <v>17781</v>
      </c>
      <c r="AC1134" s="0" t="n">
        <v>5000000</v>
      </c>
      <c r="AD1134" s="0" t="n">
        <v>5000000</v>
      </c>
      <c r="AE1134" s="0" t="n">
        <v>5</v>
      </c>
      <c r="AF1134" s="0" t="n">
        <f aca="false">FALSE()</f>
        <v>0</v>
      </c>
      <c r="AG1134" s="0" t="n">
        <f aca="false">TRUE()</f>
        <v>1</v>
      </c>
      <c r="AH1134" s="0" t="n">
        <f aca="false">TRUE()</f>
        <v>1</v>
      </c>
      <c r="AI1134" s="0" t="n">
        <f aca="false">TRUE()</f>
        <v>1</v>
      </c>
      <c r="AJ1134" s="0" t="n">
        <f aca="false">FALSE()</f>
        <v>0</v>
      </c>
      <c r="AK1134" s="0" t="n">
        <f aca="false">FALSE()</f>
        <v>0</v>
      </c>
      <c r="AL1134" s="0" t="s">
        <v>2129</v>
      </c>
      <c r="AM1134" s="0" t="n">
        <f aca="false">TRUE()</f>
        <v>1</v>
      </c>
      <c r="AN1134" s="0" t="s">
        <v>25768</v>
      </c>
      <c r="AO1134" s="0" t="n">
        <v>1</v>
      </c>
      <c r="AP1134" s="0" t="s">
        <v>25769</v>
      </c>
      <c r="AQ1134" s="0" t="s">
        <v>25770</v>
      </c>
      <c r="AR1134" s="0" t="n">
        <f aca="false">TRUE()</f>
        <v>1</v>
      </c>
      <c r="AS1134" s="0" t="n">
        <f aca="false">FALSE()</f>
        <v>0</v>
      </c>
      <c r="AT1134" s="0" t="n">
        <f aca="false">FALSE()</f>
        <v>0</v>
      </c>
      <c r="AU1134" s="0" t="n">
        <f aca="false">FALSE()</f>
        <v>0</v>
      </c>
      <c r="AV1134" s="0" t="n">
        <f aca="false">FALSE()</f>
        <v>0</v>
      </c>
      <c r="AW1134" s="0" t="n">
        <f aca="false">TRUE()</f>
        <v>1</v>
      </c>
      <c r="AX1134" s="380" t="n">
        <v>45737.65625</v>
      </c>
      <c r="AY1134" s="380" t="n">
        <v>45737.125</v>
      </c>
      <c r="AZ1134" s="0" t="n">
        <v>2</v>
      </c>
      <c r="BA1134" s="0" t="s">
        <v>18806</v>
      </c>
      <c r="BB1134" s="0" t="n">
        <v>0</v>
      </c>
      <c r="BC1134" s="380" t="n">
        <v>25569.125</v>
      </c>
      <c r="BD1134" s="0" t="s">
        <v>2170</v>
      </c>
      <c r="BE1134" s="0" t="s">
        <v>2170</v>
      </c>
      <c r="BF1134" s="0" t="s">
        <v>17868</v>
      </c>
    </row>
    <row r="1135" customFormat="false" ht="15" hidden="false" customHeight="false" outlineLevel="0" collapsed="false">
      <c r="A1135" s="0" t="s">
        <v>25771</v>
      </c>
      <c r="B1135" s="0" t="s">
        <v>25772</v>
      </c>
      <c r="C1135" s="0" t="s">
        <v>25771</v>
      </c>
      <c r="D1135" s="0" t="s">
        <v>2133</v>
      </c>
      <c r="E1135" s="0" t="s">
        <v>25771</v>
      </c>
      <c r="F1135" s="0" t="n">
        <v>1</v>
      </c>
      <c r="G1135" s="0" t="s">
        <v>434</v>
      </c>
      <c r="H1135" s="0" t="s">
        <v>2170</v>
      </c>
      <c r="I1135" s="0" t="s">
        <v>2170</v>
      </c>
      <c r="J1135" s="0" t="s">
        <v>2170</v>
      </c>
      <c r="K1135" s="0" t="s">
        <v>2170</v>
      </c>
      <c r="L1135" s="0" t="s">
        <v>2170</v>
      </c>
      <c r="M1135" s="0" t="s">
        <v>2170</v>
      </c>
      <c r="N1135" s="0" t="n">
        <f aca="false">FALSE()</f>
        <v>0</v>
      </c>
      <c r="O1135" s="0" t="s">
        <v>25773</v>
      </c>
      <c r="P1135" s="0" t="s">
        <v>17780</v>
      </c>
      <c r="Q1135" s="0" t="n">
        <v>12</v>
      </c>
      <c r="R1135" s="380" t="n">
        <v>47206.125</v>
      </c>
      <c r="S1135" s="223" t="n">
        <v>967.1</v>
      </c>
      <c r="T1135" s="0" t="s">
        <v>2132</v>
      </c>
      <c r="U1135" s="380" t="n">
        <v>45366.125</v>
      </c>
      <c r="V1135" s="380" t="n">
        <v>45406.125</v>
      </c>
      <c r="W1135" s="0" t="s">
        <v>2132</v>
      </c>
      <c r="X1135" s="0" t="s">
        <v>23342</v>
      </c>
      <c r="Y1135" s="0" t="s">
        <v>601</v>
      </c>
      <c r="Z1135" s="0" t="s">
        <v>2602</v>
      </c>
      <c r="AA1135" s="0" t="s">
        <v>2115</v>
      </c>
      <c r="AB1135" s="0" t="s">
        <v>17781</v>
      </c>
      <c r="AC1135" s="0" t="n">
        <v>1000000</v>
      </c>
      <c r="AD1135" s="0" t="n">
        <v>1000000</v>
      </c>
      <c r="AE1135" s="0" t="n">
        <v>5</v>
      </c>
      <c r="AF1135" s="0" t="n">
        <f aca="false">FALSE()</f>
        <v>0</v>
      </c>
      <c r="AG1135" s="0" t="n">
        <f aca="false">TRUE()</f>
        <v>1</v>
      </c>
      <c r="AH1135" s="0" t="n">
        <f aca="false">TRUE()</f>
        <v>1</v>
      </c>
      <c r="AI1135" s="0" t="n">
        <f aca="false">FALSE()</f>
        <v>0</v>
      </c>
      <c r="AJ1135" s="0" t="n">
        <f aca="false">FALSE()</f>
        <v>0</v>
      </c>
      <c r="AK1135" s="0" t="n">
        <f aca="false">TRUE()</f>
        <v>1</v>
      </c>
      <c r="AL1135" s="0" t="s">
        <v>2129</v>
      </c>
      <c r="AM1135" s="0" t="n">
        <f aca="false">TRUE()</f>
        <v>1</v>
      </c>
      <c r="AN1135" s="0" t="s">
        <v>25774</v>
      </c>
      <c r="AO1135" s="0" t="n">
        <v>1</v>
      </c>
      <c r="AP1135" s="0" t="s">
        <v>25775</v>
      </c>
      <c r="AQ1135" s="0" t="s">
        <v>25776</v>
      </c>
      <c r="AR1135" s="0" t="n">
        <f aca="false">TRUE()</f>
        <v>1</v>
      </c>
      <c r="AS1135" s="0" t="n">
        <f aca="false">FALSE()</f>
        <v>0</v>
      </c>
      <c r="AT1135" s="0" t="n">
        <f aca="false">FALSE()</f>
        <v>0</v>
      </c>
      <c r="AU1135" s="0" t="n">
        <f aca="false">FALSE()</f>
        <v>0</v>
      </c>
      <c r="AV1135" s="0" t="n">
        <f aca="false">FALSE()</f>
        <v>0</v>
      </c>
      <c r="AW1135" s="0" t="n">
        <f aca="false">TRUE()</f>
        <v>1</v>
      </c>
      <c r="AX1135" s="380" t="n">
        <v>45406.6875</v>
      </c>
      <c r="AY1135" s="380" t="n">
        <v>45406.125</v>
      </c>
      <c r="AZ1135" s="0" t="n">
        <v>2</v>
      </c>
      <c r="BA1135" s="0" t="s">
        <v>19898</v>
      </c>
      <c r="BB1135" s="0" t="n">
        <v>0</v>
      </c>
      <c r="BC1135" s="380" t="n">
        <v>25569.125</v>
      </c>
      <c r="BD1135" s="0" t="s">
        <v>2170</v>
      </c>
      <c r="BE1135" s="0" t="s">
        <v>2170</v>
      </c>
      <c r="BF1135" s="0" t="s">
        <v>604</v>
      </c>
    </row>
    <row r="1136" customFormat="false" ht="15" hidden="false" customHeight="false" outlineLevel="0" collapsed="false">
      <c r="A1136" s="0" t="s">
        <v>25777</v>
      </c>
      <c r="B1136" s="0" t="s">
        <v>25778</v>
      </c>
      <c r="C1136" s="0" t="s">
        <v>25777</v>
      </c>
      <c r="D1136" s="0" t="s">
        <v>2133</v>
      </c>
      <c r="E1136" s="0" t="s">
        <v>25777</v>
      </c>
      <c r="F1136" s="0" t="n">
        <v>1</v>
      </c>
      <c r="G1136" s="0" t="s">
        <v>434</v>
      </c>
      <c r="H1136" s="0" t="s">
        <v>2170</v>
      </c>
      <c r="I1136" s="0" t="s">
        <v>2170</v>
      </c>
      <c r="J1136" s="0" t="s">
        <v>2170</v>
      </c>
      <c r="K1136" s="0" t="s">
        <v>2170</v>
      </c>
      <c r="L1136" s="0" t="s">
        <v>2170</v>
      </c>
      <c r="M1136" s="0" t="s">
        <v>2170</v>
      </c>
      <c r="N1136" s="0" t="n">
        <f aca="false">FALSE()</f>
        <v>0</v>
      </c>
      <c r="O1136" s="0" t="s">
        <v>25779</v>
      </c>
      <c r="P1136" s="0" t="s">
        <v>17780</v>
      </c>
      <c r="Q1136" s="0" t="n">
        <v>4</v>
      </c>
      <c r="R1136" s="380" t="n">
        <v>46086.125</v>
      </c>
      <c r="S1136" s="223" t="n">
        <v>1000</v>
      </c>
      <c r="T1136" s="0" t="s">
        <v>2132</v>
      </c>
      <c r="U1136" s="380" t="n">
        <v>44984.125</v>
      </c>
      <c r="V1136" s="380" t="n">
        <v>44994.125</v>
      </c>
      <c r="W1136" s="0" t="s">
        <v>2132</v>
      </c>
      <c r="X1136" s="0" t="s">
        <v>21470</v>
      </c>
      <c r="Y1136" s="0" t="s">
        <v>601</v>
      </c>
      <c r="Z1136" s="0" t="s">
        <v>2602</v>
      </c>
      <c r="AA1136" s="0" t="s">
        <v>2451</v>
      </c>
      <c r="AB1136" s="0" t="s">
        <v>17781</v>
      </c>
      <c r="AC1136" s="0" t="n">
        <v>5500000</v>
      </c>
      <c r="AD1136" s="0" t="n">
        <v>5500000</v>
      </c>
      <c r="AE1136" s="0" t="n">
        <v>5</v>
      </c>
      <c r="AF1136" s="0" t="n">
        <f aca="false">FALSE()</f>
        <v>0</v>
      </c>
      <c r="AG1136" s="0" t="n">
        <f aca="false">TRUE()</f>
        <v>1</v>
      </c>
      <c r="AH1136" s="0" t="n">
        <f aca="false">TRUE()</f>
        <v>1</v>
      </c>
      <c r="AI1136" s="0" t="n">
        <f aca="false">FALSE()</f>
        <v>0</v>
      </c>
      <c r="AJ1136" s="0" t="n">
        <f aca="false">FALSE()</f>
        <v>0</v>
      </c>
      <c r="AK1136" s="0" t="n">
        <f aca="false">FALSE()</f>
        <v>0</v>
      </c>
      <c r="AL1136" s="0" t="s">
        <v>2129</v>
      </c>
      <c r="AM1136" s="0" t="n">
        <f aca="false">TRUE()</f>
        <v>1</v>
      </c>
      <c r="AN1136" s="0" t="s">
        <v>25780</v>
      </c>
      <c r="AO1136" s="0" t="n">
        <v>1</v>
      </c>
      <c r="AP1136" s="0" t="s">
        <v>25781</v>
      </c>
      <c r="AQ1136" s="0" t="s">
        <v>25782</v>
      </c>
      <c r="AR1136" s="0" t="n">
        <f aca="false">TRUE()</f>
        <v>1</v>
      </c>
      <c r="AS1136" s="0" t="n">
        <f aca="false">FALSE()</f>
        <v>0</v>
      </c>
      <c r="AT1136" s="0" t="n">
        <f aca="false">FALSE()</f>
        <v>0</v>
      </c>
      <c r="AU1136" s="0" t="n">
        <f aca="false">FALSE()</f>
        <v>0</v>
      </c>
      <c r="AV1136" s="0" t="n">
        <f aca="false">FALSE()</f>
        <v>0</v>
      </c>
      <c r="AW1136" s="0" t="n">
        <f aca="false">TRUE()</f>
        <v>1</v>
      </c>
      <c r="AX1136" s="380" t="n">
        <v>44994.6909722222</v>
      </c>
      <c r="AY1136" s="380" t="n">
        <v>44994.4166666667</v>
      </c>
      <c r="AZ1136" s="0" t="n">
        <v>1</v>
      </c>
      <c r="BA1136" s="0" t="s">
        <v>18442</v>
      </c>
      <c r="BB1136" s="0" t="n">
        <v>0</v>
      </c>
      <c r="BC1136" s="380" t="n">
        <v>25569.125</v>
      </c>
      <c r="BD1136" s="0" t="s">
        <v>2170</v>
      </c>
      <c r="BE1136" s="0" t="s">
        <v>2170</v>
      </c>
      <c r="BF1136" s="0" t="s">
        <v>604</v>
      </c>
    </row>
    <row r="1137" customFormat="false" ht="15" hidden="false" customHeight="false" outlineLevel="0" collapsed="false">
      <c r="A1137" s="0" t="s">
        <v>25783</v>
      </c>
      <c r="B1137" s="0" t="s">
        <v>25784</v>
      </c>
      <c r="C1137" s="0" t="s">
        <v>25783</v>
      </c>
      <c r="D1137" s="0" t="s">
        <v>2133</v>
      </c>
      <c r="E1137" s="0" t="s">
        <v>25783</v>
      </c>
      <c r="F1137" s="0" t="n">
        <v>1</v>
      </c>
      <c r="G1137" s="0" t="s">
        <v>434</v>
      </c>
      <c r="H1137" s="0" t="s">
        <v>2170</v>
      </c>
      <c r="I1137" s="0" t="s">
        <v>2170</v>
      </c>
      <c r="J1137" s="0" t="s">
        <v>2170</v>
      </c>
      <c r="K1137" s="0" t="s">
        <v>2170</v>
      </c>
      <c r="L1137" s="0" t="s">
        <v>2170</v>
      </c>
      <c r="M1137" s="0" t="s">
        <v>2170</v>
      </c>
      <c r="N1137" s="0" t="n">
        <f aca="false">FALSE()</f>
        <v>0</v>
      </c>
      <c r="O1137" s="0" t="s">
        <v>25785</v>
      </c>
      <c r="P1137" s="0" t="s">
        <v>17780</v>
      </c>
      <c r="Q1137" s="0" t="n">
        <v>12</v>
      </c>
      <c r="R1137" s="380" t="n">
        <v>46064.125</v>
      </c>
      <c r="S1137" s="223" t="n">
        <v>1000</v>
      </c>
      <c r="T1137" s="0" t="s">
        <v>2132</v>
      </c>
      <c r="U1137" s="380" t="n">
        <v>44769.125</v>
      </c>
      <c r="V1137" s="380" t="n">
        <v>44804.125</v>
      </c>
      <c r="W1137" s="0" t="s">
        <v>2132</v>
      </c>
      <c r="X1137" s="0" t="s">
        <v>24473</v>
      </c>
      <c r="Y1137" s="0" t="s">
        <v>601</v>
      </c>
      <c r="Z1137" s="0" t="s">
        <v>2602</v>
      </c>
      <c r="AA1137" s="0" t="s">
        <v>610</v>
      </c>
      <c r="AB1137" s="0" t="s">
        <v>17781</v>
      </c>
      <c r="AC1137" s="0" t="n">
        <v>100000</v>
      </c>
      <c r="AD1137" s="0" t="n">
        <v>100000</v>
      </c>
      <c r="AE1137" s="0" t="n">
        <v>5</v>
      </c>
      <c r="AF1137" s="0" t="n">
        <f aca="false">FALSE()</f>
        <v>0</v>
      </c>
      <c r="AG1137" s="0" t="n">
        <f aca="false">TRUE()</f>
        <v>1</v>
      </c>
      <c r="AH1137" s="0" t="n">
        <f aca="false">TRUE()</f>
        <v>1</v>
      </c>
      <c r="AI1137" s="0" t="n">
        <f aca="false">FALSE()</f>
        <v>0</v>
      </c>
      <c r="AJ1137" s="0" t="n">
        <f aca="false">FALSE()</f>
        <v>0</v>
      </c>
      <c r="AK1137" s="0" t="n">
        <f aca="false">FALSE()</f>
        <v>0</v>
      </c>
      <c r="AL1137" s="0" t="s">
        <v>2129</v>
      </c>
      <c r="AM1137" s="0" t="n">
        <f aca="false">TRUE()</f>
        <v>1</v>
      </c>
      <c r="AN1137" s="0" t="s">
        <v>25786</v>
      </c>
      <c r="AO1137" s="0" t="n">
        <v>1</v>
      </c>
      <c r="AP1137" s="0" t="s">
        <v>25787</v>
      </c>
      <c r="AQ1137" s="0" t="s">
        <v>25788</v>
      </c>
      <c r="AR1137" s="0" t="n">
        <f aca="false">TRUE()</f>
        <v>1</v>
      </c>
      <c r="AS1137" s="0" t="n">
        <f aca="false">TRUE()</f>
        <v>1</v>
      </c>
      <c r="AT1137" s="0" t="n">
        <f aca="false">FALSE()</f>
        <v>0</v>
      </c>
      <c r="AU1137" s="0" t="n">
        <f aca="false">FALSE()</f>
        <v>0</v>
      </c>
      <c r="AV1137" s="0" t="n">
        <f aca="false">FALSE()</f>
        <v>0</v>
      </c>
      <c r="AW1137" s="0" t="n">
        <f aca="false">TRUE()</f>
        <v>1</v>
      </c>
      <c r="AX1137" s="380" t="n">
        <v>44804.7076388889</v>
      </c>
      <c r="AY1137" s="380" t="n">
        <v>44804.4166666667</v>
      </c>
      <c r="AZ1137" s="0" t="n">
        <v>3</v>
      </c>
      <c r="BA1137" s="0" t="s">
        <v>18060</v>
      </c>
      <c r="BB1137" s="0" t="n">
        <v>0</v>
      </c>
      <c r="BC1137" s="380" t="n">
        <v>25569.125</v>
      </c>
      <c r="BD1137" s="0" t="s">
        <v>2170</v>
      </c>
      <c r="BE1137" s="0" t="s">
        <v>2170</v>
      </c>
      <c r="BF1137" s="0" t="s">
        <v>2118</v>
      </c>
    </row>
    <row r="1138" customFormat="false" ht="15" hidden="false" customHeight="false" outlineLevel="0" collapsed="false">
      <c r="A1138" s="0" t="s">
        <v>25789</v>
      </c>
      <c r="B1138" s="0" t="s">
        <v>25790</v>
      </c>
      <c r="C1138" s="0" t="s">
        <v>25789</v>
      </c>
      <c r="D1138" s="0" t="s">
        <v>2133</v>
      </c>
      <c r="E1138" s="0" t="s">
        <v>25789</v>
      </c>
      <c r="F1138" s="0" t="n">
        <v>1</v>
      </c>
      <c r="G1138" s="0" t="s">
        <v>434</v>
      </c>
      <c r="H1138" s="0" t="s">
        <v>2170</v>
      </c>
      <c r="I1138" s="0" t="s">
        <v>2170</v>
      </c>
      <c r="J1138" s="0" t="s">
        <v>2170</v>
      </c>
      <c r="K1138" s="0" t="s">
        <v>2170</v>
      </c>
      <c r="L1138" s="0" t="s">
        <v>2170</v>
      </c>
      <c r="M1138" s="0" t="s">
        <v>2170</v>
      </c>
      <c r="N1138" s="0" t="n">
        <f aca="false">FALSE()</f>
        <v>0</v>
      </c>
      <c r="O1138" s="0" t="s">
        <v>25791</v>
      </c>
      <c r="P1138" s="0" t="s">
        <v>17838</v>
      </c>
      <c r="Q1138" s="0" t="n">
        <v>4</v>
      </c>
      <c r="R1138" s="380" t="n">
        <v>46744.125</v>
      </c>
      <c r="S1138" s="223" t="n">
        <v>1000</v>
      </c>
      <c r="T1138" s="0" t="s">
        <v>2132</v>
      </c>
      <c r="U1138" s="380" t="n">
        <v>45285.125</v>
      </c>
      <c r="V1138" s="380" t="n">
        <v>45288.125</v>
      </c>
      <c r="W1138" s="0" t="s">
        <v>2132</v>
      </c>
      <c r="X1138" s="0" t="s">
        <v>25792</v>
      </c>
      <c r="Y1138" s="0" t="s">
        <v>601</v>
      </c>
      <c r="Z1138" s="0" t="s">
        <v>2602</v>
      </c>
      <c r="AA1138" s="0" t="s">
        <v>2574</v>
      </c>
      <c r="AB1138" s="0" t="s">
        <v>17781</v>
      </c>
      <c r="AC1138" s="0" t="n">
        <v>15000000</v>
      </c>
      <c r="AD1138" s="0" t="n">
        <v>15000000</v>
      </c>
      <c r="AE1138" s="0" t="n">
        <v>5</v>
      </c>
      <c r="AF1138" s="0" t="n">
        <f aca="false">FALSE()</f>
        <v>0</v>
      </c>
      <c r="AG1138" s="0" t="n">
        <f aca="false">TRUE()</f>
        <v>1</v>
      </c>
      <c r="AH1138" s="0" t="n">
        <f aca="false">TRUE()</f>
        <v>1</v>
      </c>
      <c r="AI1138" s="0" t="n">
        <f aca="false">TRUE()</f>
        <v>1</v>
      </c>
      <c r="AJ1138" s="0" t="n">
        <f aca="false">FALSE()</f>
        <v>0</v>
      </c>
      <c r="AK1138" s="0" t="n">
        <f aca="false">FALSE()</f>
        <v>0</v>
      </c>
      <c r="AL1138" s="0" t="s">
        <v>2129</v>
      </c>
      <c r="AM1138" s="0" t="n">
        <f aca="false">TRUE()</f>
        <v>1</v>
      </c>
      <c r="AN1138" s="0" t="s">
        <v>25793</v>
      </c>
      <c r="AO1138" s="0" t="n">
        <v>1</v>
      </c>
      <c r="AP1138" s="0" t="s">
        <v>25794</v>
      </c>
      <c r="AQ1138" s="0" t="s">
        <v>25795</v>
      </c>
      <c r="AR1138" s="0" t="n">
        <f aca="false">TRUE()</f>
        <v>1</v>
      </c>
      <c r="AS1138" s="0" t="n">
        <f aca="false">FALSE()</f>
        <v>0</v>
      </c>
      <c r="AT1138" s="0" t="n">
        <f aca="false">FALSE()</f>
        <v>0</v>
      </c>
      <c r="AU1138" s="0" t="n">
        <f aca="false">FALSE()</f>
        <v>0</v>
      </c>
      <c r="AV1138" s="0" t="n">
        <f aca="false">FALSE()</f>
        <v>0</v>
      </c>
      <c r="AW1138" s="0" t="n">
        <f aca="false">TRUE()</f>
        <v>1</v>
      </c>
      <c r="AX1138" s="380" t="n">
        <v>45288.6395833333</v>
      </c>
      <c r="AY1138" s="380" t="n">
        <v>45288.4166666667</v>
      </c>
      <c r="AZ1138" s="0" t="n">
        <v>1</v>
      </c>
      <c r="BA1138" s="0" t="s">
        <v>8293</v>
      </c>
      <c r="BB1138" s="0" t="n">
        <v>0</v>
      </c>
      <c r="BC1138" s="380" t="n">
        <v>25569.125</v>
      </c>
      <c r="BD1138" s="0" t="s">
        <v>2170</v>
      </c>
      <c r="BE1138" s="0" t="s">
        <v>2170</v>
      </c>
      <c r="BF1138" s="0" t="s">
        <v>17868</v>
      </c>
    </row>
    <row r="1139" customFormat="false" ht="15" hidden="false" customHeight="false" outlineLevel="0" collapsed="false">
      <c r="A1139" s="0" t="s">
        <v>25796</v>
      </c>
      <c r="B1139" s="0" t="s">
        <v>25797</v>
      </c>
      <c r="C1139" s="0" t="s">
        <v>25796</v>
      </c>
      <c r="D1139" s="0" t="s">
        <v>2133</v>
      </c>
      <c r="E1139" s="0" t="s">
        <v>25796</v>
      </c>
      <c r="F1139" s="0" t="n">
        <v>1</v>
      </c>
      <c r="G1139" s="0" t="s">
        <v>434</v>
      </c>
      <c r="H1139" s="0" t="s">
        <v>2170</v>
      </c>
      <c r="I1139" s="0" t="s">
        <v>2170</v>
      </c>
      <c r="J1139" s="0" t="s">
        <v>2170</v>
      </c>
      <c r="K1139" s="0" t="s">
        <v>2170</v>
      </c>
      <c r="L1139" s="0" t="s">
        <v>2170</v>
      </c>
      <c r="M1139" s="0" t="s">
        <v>2170</v>
      </c>
      <c r="N1139" s="0" t="n">
        <f aca="false">FALSE()</f>
        <v>0</v>
      </c>
      <c r="O1139" s="0" t="s">
        <v>25798</v>
      </c>
      <c r="P1139" s="0" t="s">
        <v>17780</v>
      </c>
      <c r="Q1139" s="0" t="n">
        <v>4</v>
      </c>
      <c r="R1139" s="380" t="n">
        <v>45953.125</v>
      </c>
      <c r="S1139" s="223" t="n">
        <v>500</v>
      </c>
      <c r="T1139" s="0" t="s">
        <v>2132</v>
      </c>
      <c r="U1139" s="380" t="n">
        <v>44839.125</v>
      </c>
      <c r="V1139" s="380" t="n">
        <v>44861.125</v>
      </c>
      <c r="W1139" s="0" t="s">
        <v>2132</v>
      </c>
      <c r="X1139" s="0" t="s">
        <v>25799</v>
      </c>
      <c r="Y1139" s="0" t="s">
        <v>601</v>
      </c>
      <c r="Z1139" s="0" t="s">
        <v>2602</v>
      </c>
      <c r="AA1139" s="0" t="s">
        <v>2365</v>
      </c>
      <c r="AB1139" s="0" t="s">
        <v>17781</v>
      </c>
      <c r="AC1139" s="0" t="n">
        <v>200000</v>
      </c>
      <c r="AD1139" s="0" t="n">
        <v>200000</v>
      </c>
      <c r="AE1139" s="0" t="n">
        <v>5</v>
      </c>
      <c r="AF1139" s="0" t="n">
        <f aca="false">FALSE()</f>
        <v>0</v>
      </c>
      <c r="AG1139" s="0" t="n">
        <f aca="false">TRUE()</f>
        <v>1</v>
      </c>
      <c r="AH1139" s="0" t="n">
        <f aca="false">TRUE()</f>
        <v>1</v>
      </c>
      <c r="AI1139" s="0" t="n">
        <f aca="false">FALSE()</f>
        <v>0</v>
      </c>
      <c r="AJ1139" s="0" t="n">
        <f aca="false">FALSE()</f>
        <v>0</v>
      </c>
      <c r="AK1139" s="0" t="n">
        <f aca="false">TRUE()</f>
        <v>1</v>
      </c>
      <c r="AL1139" s="0" t="s">
        <v>2129</v>
      </c>
      <c r="AM1139" s="0" t="n">
        <f aca="false">TRUE()</f>
        <v>1</v>
      </c>
      <c r="AN1139" s="0" t="s">
        <v>25800</v>
      </c>
      <c r="AO1139" s="0" t="n">
        <v>1</v>
      </c>
      <c r="AP1139" s="0" t="s">
        <v>25801</v>
      </c>
      <c r="AQ1139" s="0" t="s">
        <v>25802</v>
      </c>
      <c r="AR1139" s="0" t="n">
        <f aca="false">TRUE()</f>
        <v>1</v>
      </c>
      <c r="AS1139" s="0" t="n">
        <f aca="false">FALSE()</f>
        <v>0</v>
      </c>
      <c r="AT1139" s="0" t="n">
        <f aca="false">FALSE()</f>
        <v>0</v>
      </c>
      <c r="AU1139" s="0" t="n">
        <f aca="false">FALSE()</f>
        <v>0</v>
      </c>
      <c r="AV1139" s="0" t="n">
        <f aca="false">FALSE()</f>
        <v>0</v>
      </c>
      <c r="AW1139" s="0" t="n">
        <f aca="false">TRUE()</f>
        <v>1</v>
      </c>
      <c r="AX1139" s="380" t="n">
        <v>44861.6895833333</v>
      </c>
      <c r="AY1139" s="380" t="n">
        <v>44861.4166666667</v>
      </c>
      <c r="AZ1139" s="0" t="n">
        <v>3</v>
      </c>
      <c r="BA1139" s="0" t="s">
        <v>22496</v>
      </c>
      <c r="BB1139" s="0" t="n">
        <v>0</v>
      </c>
      <c r="BC1139" s="380" t="n">
        <v>25569.125</v>
      </c>
      <c r="BD1139" s="0" t="s">
        <v>2170</v>
      </c>
      <c r="BE1139" s="0" t="s">
        <v>2170</v>
      </c>
      <c r="BF1139" s="0" t="s">
        <v>604</v>
      </c>
    </row>
    <row r="1140" customFormat="false" ht="15" hidden="false" customHeight="false" outlineLevel="0" collapsed="false">
      <c r="A1140" s="0" t="s">
        <v>25803</v>
      </c>
      <c r="B1140" s="0" t="s">
        <v>25804</v>
      </c>
      <c r="C1140" s="0" t="s">
        <v>25803</v>
      </c>
      <c r="D1140" s="0" t="s">
        <v>2133</v>
      </c>
      <c r="E1140" s="0" t="s">
        <v>25803</v>
      </c>
      <c r="F1140" s="0" t="n">
        <v>1</v>
      </c>
      <c r="G1140" s="0" t="s">
        <v>434</v>
      </c>
      <c r="H1140" s="0" t="s">
        <v>2170</v>
      </c>
      <c r="I1140" s="0" t="s">
        <v>2170</v>
      </c>
      <c r="J1140" s="0" t="s">
        <v>2170</v>
      </c>
      <c r="K1140" s="0" t="s">
        <v>2170</v>
      </c>
      <c r="L1140" s="0" t="s">
        <v>2170</v>
      </c>
      <c r="M1140" s="0" t="s">
        <v>2170</v>
      </c>
      <c r="N1140" s="0" t="n">
        <f aca="false">FALSE()</f>
        <v>0</v>
      </c>
      <c r="O1140" s="0" t="s">
        <v>25805</v>
      </c>
      <c r="P1140" s="0" t="s">
        <v>17780</v>
      </c>
      <c r="Q1140" s="0" t="n">
        <v>12</v>
      </c>
      <c r="R1140" s="380" t="n">
        <v>46717.125</v>
      </c>
      <c r="S1140" s="223" t="n">
        <v>1000</v>
      </c>
      <c r="T1140" s="0" t="s">
        <v>2132</v>
      </c>
      <c r="U1140" s="380" t="n">
        <v>45532.125</v>
      </c>
      <c r="V1140" s="380" t="n">
        <v>45601.125</v>
      </c>
      <c r="W1140" s="0" t="s">
        <v>2132</v>
      </c>
      <c r="X1140" s="0" t="s">
        <v>19505</v>
      </c>
      <c r="Y1140" s="0" t="s">
        <v>601</v>
      </c>
      <c r="Z1140" s="0" t="s">
        <v>2602</v>
      </c>
      <c r="AA1140" s="0" t="s">
        <v>610</v>
      </c>
      <c r="AB1140" s="0" t="s">
        <v>17781</v>
      </c>
      <c r="AC1140" s="0" t="n">
        <v>185000</v>
      </c>
      <c r="AD1140" s="0" t="n">
        <v>300000</v>
      </c>
      <c r="AE1140" s="0" t="n">
        <v>5</v>
      </c>
      <c r="AF1140" s="0" t="n">
        <f aca="false">FALSE()</f>
        <v>0</v>
      </c>
      <c r="AG1140" s="0" t="n">
        <f aca="false">TRUE()</f>
        <v>1</v>
      </c>
      <c r="AH1140" s="0" t="n">
        <f aca="false">TRUE()</f>
        <v>1</v>
      </c>
      <c r="AI1140" s="0" t="n">
        <f aca="false">TRUE()</f>
        <v>1</v>
      </c>
      <c r="AJ1140" s="0" t="n">
        <f aca="false">FALSE()</f>
        <v>0</v>
      </c>
      <c r="AK1140" s="0" t="n">
        <f aca="false">TRUE()</f>
        <v>1</v>
      </c>
      <c r="AL1140" s="0" t="s">
        <v>2129</v>
      </c>
      <c r="AM1140" s="0" t="n">
        <f aca="false">TRUE()</f>
        <v>1</v>
      </c>
      <c r="AN1140" s="0" t="s">
        <v>25806</v>
      </c>
      <c r="AO1140" s="0" t="n">
        <v>1</v>
      </c>
      <c r="AP1140" s="0" t="s">
        <v>25807</v>
      </c>
      <c r="AQ1140" s="0" t="s">
        <v>25808</v>
      </c>
      <c r="AR1140" s="0" t="n">
        <f aca="false">TRUE()</f>
        <v>1</v>
      </c>
      <c r="AS1140" s="0" t="n">
        <f aca="false">TRUE()</f>
        <v>1</v>
      </c>
      <c r="AT1140" s="0" t="n">
        <f aca="false">FALSE()</f>
        <v>0</v>
      </c>
      <c r="AU1140" s="0" t="n">
        <f aca="false">FALSE()</f>
        <v>0</v>
      </c>
      <c r="AV1140" s="0" t="n">
        <f aca="false">FALSE()</f>
        <v>0</v>
      </c>
      <c r="AW1140" s="0" t="n">
        <f aca="false">TRUE()</f>
        <v>1</v>
      </c>
      <c r="AX1140" s="380" t="n">
        <v>45601.7118055556</v>
      </c>
      <c r="AY1140" s="380" t="n">
        <v>45601.125</v>
      </c>
      <c r="AZ1140" s="0" t="n">
        <v>3</v>
      </c>
      <c r="BA1140" s="0" t="s">
        <v>18075</v>
      </c>
      <c r="BB1140" s="0" t="n">
        <v>0</v>
      </c>
      <c r="BC1140" s="380" t="n">
        <v>25569.125</v>
      </c>
      <c r="BD1140" s="0" t="s">
        <v>2170</v>
      </c>
      <c r="BE1140" s="0" t="s">
        <v>2170</v>
      </c>
      <c r="BF1140" s="0" t="s">
        <v>2118</v>
      </c>
    </row>
    <row r="1141" customFormat="false" ht="15" hidden="false" customHeight="false" outlineLevel="0" collapsed="false">
      <c r="A1141" s="0" t="s">
        <v>25809</v>
      </c>
      <c r="B1141" s="0" t="s">
        <v>25810</v>
      </c>
      <c r="C1141" s="0" t="s">
        <v>25809</v>
      </c>
      <c r="D1141" s="0" t="s">
        <v>2133</v>
      </c>
      <c r="E1141" s="0" t="s">
        <v>25809</v>
      </c>
      <c r="F1141" s="0" t="n">
        <v>1</v>
      </c>
      <c r="G1141" s="0" t="s">
        <v>434</v>
      </c>
      <c r="H1141" s="0" t="s">
        <v>2170</v>
      </c>
      <c r="I1141" s="0" t="s">
        <v>2170</v>
      </c>
      <c r="J1141" s="0" t="s">
        <v>2170</v>
      </c>
      <c r="K1141" s="0" t="s">
        <v>2170</v>
      </c>
      <c r="L1141" s="0" t="s">
        <v>2170</v>
      </c>
      <c r="M1141" s="0" t="s">
        <v>2170</v>
      </c>
      <c r="N1141" s="0" t="n">
        <f aca="false">FALSE()</f>
        <v>0</v>
      </c>
      <c r="O1141" s="0" t="s">
        <v>25811</v>
      </c>
      <c r="P1141" s="0" t="s">
        <v>17838</v>
      </c>
      <c r="Q1141" s="0" t="n">
        <v>4</v>
      </c>
      <c r="R1141" s="380" t="n">
        <v>46195.125</v>
      </c>
      <c r="S1141" s="223" t="n">
        <v>1000</v>
      </c>
      <c r="T1141" s="0" t="s">
        <v>2132</v>
      </c>
      <c r="U1141" s="380" t="n">
        <v>44735.125</v>
      </c>
      <c r="V1141" s="380" t="n">
        <v>44739.125</v>
      </c>
      <c r="W1141" s="0" t="s">
        <v>2132</v>
      </c>
      <c r="X1141" s="0" t="s">
        <v>25812</v>
      </c>
      <c r="Y1141" s="0" t="s">
        <v>601</v>
      </c>
      <c r="Z1141" s="0" t="s">
        <v>2602</v>
      </c>
      <c r="AA1141" s="0" t="s">
        <v>2684</v>
      </c>
      <c r="AB1141" s="0" t="s">
        <v>17781</v>
      </c>
      <c r="AC1141" s="0" t="n">
        <v>10000000</v>
      </c>
      <c r="AD1141" s="0" t="n">
        <v>10000000</v>
      </c>
      <c r="AE1141" s="0" t="n">
        <v>5</v>
      </c>
      <c r="AF1141" s="0" t="n">
        <f aca="false">FALSE()</f>
        <v>0</v>
      </c>
      <c r="AG1141" s="0" t="n">
        <f aca="false">TRUE()</f>
        <v>1</v>
      </c>
      <c r="AH1141" s="0" t="n">
        <f aca="false">TRUE()</f>
        <v>1</v>
      </c>
      <c r="AI1141" s="0" t="n">
        <f aca="false">FALSE()</f>
        <v>0</v>
      </c>
      <c r="AJ1141" s="0" t="n">
        <f aca="false">FALSE()</f>
        <v>0</v>
      </c>
      <c r="AK1141" s="0" t="n">
        <f aca="false">FALSE()</f>
        <v>0</v>
      </c>
      <c r="AL1141" s="0" t="s">
        <v>2129</v>
      </c>
      <c r="AM1141" s="0" t="n">
        <f aca="false">TRUE()</f>
        <v>1</v>
      </c>
      <c r="AN1141" s="0" t="s">
        <v>25813</v>
      </c>
      <c r="AO1141" s="0" t="n">
        <v>1</v>
      </c>
      <c r="AP1141" s="0" t="s">
        <v>25814</v>
      </c>
      <c r="AQ1141" s="0" t="s">
        <v>25815</v>
      </c>
      <c r="AR1141" s="0" t="n">
        <f aca="false">TRUE()</f>
        <v>1</v>
      </c>
      <c r="AS1141" s="0" t="n">
        <f aca="false">FALSE()</f>
        <v>0</v>
      </c>
      <c r="AT1141" s="0" t="n">
        <f aca="false">FALSE()</f>
        <v>0</v>
      </c>
      <c r="AU1141" s="0" t="n">
        <f aca="false">FALSE()</f>
        <v>0</v>
      </c>
      <c r="AV1141" s="0" t="n">
        <f aca="false">FALSE()</f>
        <v>0</v>
      </c>
      <c r="AW1141" s="0" t="n">
        <f aca="false">TRUE()</f>
        <v>1</v>
      </c>
      <c r="AX1141" s="380" t="n">
        <v>44739.61875</v>
      </c>
      <c r="AY1141" s="380" t="n">
        <v>44739.4166666667</v>
      </c>
      <c r="AZ1141" s="0" t="n">
        <v>1</v>
      </c>
      <c r="BA1141" s="0" t="s">
        <v>11757</v>
      </c>
      <c r="BB1141" s="0" t="n">
        <v>0</v>
      </c>
      <c r="BC1141" s="380" t="n">
        <v>25569.125</v>
      </c>
      <c r="BD1141" s="0" t="s">
        <v>2170</v>
      </c>
      <c r="BE1141" s="0" t="s">
        <v>2170</v>
      </c>
      <c r="BF1141" s="0" t="s">
        <v>2118</v>
      </c>
    </row>
    <row r="1142" customFormat="false" ht="15" hidden="false" customHeight="false" outlineLevel="0" collapsed="false">
      <c r="A1142" s="0" t="s">
        <v>25816</v>
      </c>
      <c r="B1142" s="0" t="s">
        <v>25817</v>
      </c>
      <c r="C1142" s="0" t="s">
        <v>25816</v>
      </c>
      <c r="D1142" s="0" t="s">
        <v>2133</v>
      </c>
      <c r="E1142" s="0" t="s">
        <v>25816</v>
      </c>
      <c r="F1142" s="0" t="n">
        <v>1</v>
      </c>
      <c r="G1142" s="0" t="s">
        <v>434</v>
      </c>
      <c r="H1142" s="0" t="s">
        <v>2596</v>
      </c>
      <c r="I1142" s="0" t="s">
        <v>2596</v>
      </c>
      <c r="J1142" s="0" t="s">
        <v>2600</v>
      </c>
      <c r="K1142" s="0" t="s">
        <v>2170</v>
      </c>
      <c r="L1142" s="0" t="s">
        <v>2600</v>
      </c>
      <c r="M1142" s="0" t="s">
        <v>2170</v>
      </c>
      <c r="N1142" s="0" t="n">
        <f aca="false">FALSE()</f>
        <v>0</v>
      </c>
      <c r="O1142" s="0" t="s">
        <v>25818</v>
      </c>
      <c r="P1142" s="0" t="s">
        <v>17780</v>
      </c>
      <c r="Q1142" s="0" t="n">
        <v>12</v>
      </c>
      <c r="R1142" s="380" t="n">
        <v>47018.125</v>
      </c>
      <c r="S1142" s="223" t="n">
        <v>1000</v>
      </c>
      <c r="T1142" s="0" t="s">
        <v>2132</v>
      </c>
      <c r="U1142" s="380" t="n">
        <v>45747.125</v>
      </c>
      <c r="V1142" s="380" t="n">
        <v>45758.125</v>
      </c>
      <c r="W1142" s="0" t="s">
        <v>2132</v>
      </c>
      <c r="X1142" s="0" t="s">
        <v>21762</v>
      </c>
      <c r="AA1142" s="0" t="s">
        <v>2115</v>
      </c>
      <c r="AB1142" s="0" t="s">
        <v>17781</v>
      </c>
      <c r="AC1142" s="0" t="n">
        <v>10500000</v>
      </c>
      <c r="AD1142" s="0" t="n">
        <v>10500000</v>
      </c>
      <c r="AE1142" s="0" t="n">
        <v>5</v>
      </c>
      <c r="AF1142" s="0" t="n">
        <f aca="false">FALSE()</f>
        <v>0</v>
      </c>
      <c r="AG1142" s="0" t="n">
        <f aca="false">TRUE()</f>
        <v>1</v>
      </c>
      <c r="AH1142" s="0" t="n">
        <f aca="false">TRUE()</f>
        <v>1</v>
      </c>
      <c r="AI1142" s="0" t="n">
        <f aca="false">FALSE()</f>
        <v>0</v>
      </c>
      <c r="AJ1142" s="0" t="n">
        <f aca="false">FALSE()</f>
        <v>0</v>
      </c>
      <c r="AK1142" s="0" t="n">
        <f aca="false">TRUE()</f>
        <v>1</v>
      </c>
      <c r="AL1142" s="0" t="s">
        <v>2129</v>
      </c>
      <c r="AM1142" s="0" t="n">
        <f aca="false">TRUE()</f>
        <v>1</v>
      </c>
      <c r="AN1142" s="0" t="s">
        <v>25819</v>
      </c>
      <c r="AO1142" s="0" t="n">
        <v>1</v>
      </c>
      <c r="AP1142" s="0" t="s">
        <v>25820</v>
      </c>
      <c r="AQ1142" s="0" t="s">
        <v>25821</v>
      </c>
      <c r="AR1142" s="0" t="n">
        <f aca="false">TRUE()</f>
        <v>1</v>
      </c>
      <c r="AS1142" s="0" t="n">
        <f aca="false">FALSE()</f>
        <v>0</v>
      </c>
      <c r="AT1142" s="0" t="n">
        <f aca="false">FALSE()</f>
        <v>0</v>
      </c>
      <c r="AU1142" s="0" t="n">
        <f aca="false">FALSE()</f>
        <v>0</v>
      </c>
      <c r="AV1142" s="0" t="n">
        <f aca="false">FALSE()</f>
        <v>0</v>
      </c>
      <c r="AW1142" s="0" t="n">
        <f aca="false">TRUE()</f>
        <v>1</v>
      </c>
      <c r="AX1142" s="380" t="n">
        <v>45758.6875</v>
      </c>
      <c r="AY1142" s="380" t="n">
        <v>45758.125</v>
      </c>
      <c r="AZ1142" s="0" t="n">
        <v>1</v>
      </c>
      <c r="BA1142" s="0" t="s">
        <v>20095</v>
      </c>
      <c r="BB1142" s="0" t="n">
        <v>0</v>
      </c>
      <c r="BC1142" s="380" t="n">
        <v>25569.125</v>
      </c>
      <c r="BD1142" s="0" t="s">
        <v>2600</v>
      </c>
      <c r="BE1142" s="0" t="s">
        <v>2170</v>
      </c>
      <c r="BF1142" s="0" t="s">
        <v>2118</v>
      </c>
    </row>
    <row r="1143" customFormat="false" ht="15" hidden="false" customHeight="false" outlineLevel="0" collapsed="false">
      <c r="A1143" s="0" t="s">
        <v>25822</v>
      </c>
      <c r="B1143" s="0" t="s">
        <v>25823</v>
      </c>
      <c r="C1143" s="0" t="s">
        <v>25822</v>
      </c>
      <c r="D1143" s="0" t="s">
        <v>2133</v>
      </c>
      <c r="E1143" s="0" t="s">
        <v>25822</v>
      </c>
      <c r="F1143" s="0" t="n">
        <v>1</v>
      </c>
      <c r="G1143" s="0" t="s">
        <v>434</v>
      </c>
      <c r="H1143" s="0" t="s">
        <v>2170</v>
      </c>
      <c r="I1143" s="0" t="s">
        <v>2170</v>
      </c>
      <c r="J1143" s="0" t="s">
        <v>2170</v>
      </c>
      <c r="K1143" s="0" t="s">
        <v>2170</v>
      </c>
      <c r="L1143" s="0" t="s">
        <v>2170</v>
      </c>
      <c r="M1143" s="0" t="s">
        <v>2170</v>
      </c>
      <c r="N1143" s="0" t="n">
        <f aca="false">FALSE()</f>
        <v>0</v>
      </c>
      <c r="O1143" s="0" t="s">
        <v>25824</v>
      </c>
      <c r="P1143" s="0" t="s">
        <v>17780</v>
      </c>
      <c r="Q1143" s="0" t="n">
        <v>4</v>
      </c>
      <c r="R1143" s="380" t="n">
        <v>46280.125</v>
      </c>
      <c r="S1143" s="223" t="n">
        <v>560</v>
      </c>
      <c r="T1143" s="0" t="s">
        <v>2132</v>
      </c>
      <c r="U1143" s="380" t="n">
        <v>44452.125</v>
      </c>
      <c r="V1143" s="380" t="n">
        <v>44460.125</v>
      </c>
      <c r="W1143" s="0" t="s">
        <v>2132</v>
      </c>
      <c r="X1143" s="0" t="s">
        <v>18662</v>
      </c>
      <c r="Y1143" s="0" t="s">
        <v>601</v>
      </c>
      <c r="Z1143" s="0" t="s">
        <v>2602</v>
      </c>
      <c r="AA1143" s="0" t="s">
        <v>2451</v>
      </c>
      <c r="AB1143" s="0" t="s">
        <v>17781</v>
      </c>
      <c r="AC1143" s="0" t="n">
        <v>10000000</v>
      </c>
      <c r="AD1143" s="0" t="n">
        <v>10000000</v>
      </c>
      <c r="AE1143" s="0" t="n">
        <v>5</v>
      </c>
      <c r="AF1143" s="0" t="n">
        <f aca="false">FALSE()</f>
        <v>0</v>
      </c>
      <c r="AG1143" s="0" t="n">
        <f aca="false">TRUE()</f>
        <v>1</v>
      </c>
      <c r="AH1143" s="0" t="n">
        <f aca="false">TRUE()</f>
        <v>1</v>
      </c>
      <c r="AI1143" s="0" t="n">
        <f aca="false">FALSE()</f>
        <v>0</v>
      </c>
      <c r="AJ1143" s="0" t="n">
        <f aca="false">FALSE()</f>
        <v>0</v>
      </c>
      <c r="AK1143" s="0" t="n">
        <f aca="false">TRUE()</f>
        <v>1</v>
      </c>
      <c r="AL1143" s="0" t="s">
        <v>2129</v>
      </c>
      <c r="AM1143" s="0" t="n">
        <f aca="false">TRUE()</f>
        <v>1</v>
      </c>
      <c r="AN1143" s="0" t="s">
        <v>25825</v>
      </c>
      <c r="AO1143" s="0" t="n">
        <v>1</v>
      </c>
      <c r="AP1143" s="0" t="s">
        <v>25826</v>
      </c>
      <c r="AQ1143" s="0" t="s">
        <v>25827</v>
      </c>
      <c r="AR1143" s="0" t="n">
        <f aca="false">TRUE()</f>
        <v>1</v>
      </c>
      <c r="AS1143" s="0" t="n">
        <f aca="false">FALSE()</f>
        <v>0</v>
      </c>
      <c r="AT1143" s="0" t="n">
        <f aca="false">FALSE()</f>
        <v>0</v>
      </c>
      <c r="AU1143" s="0" t="n">
        <f aca="false">FALSE()</f>
        <v>0</v>
      </c>
      <c r="AV1143" s="0" t="n">
        <f aca="false">FALSE()</f>
        <v>0</v>
      </c>
      <c r="AW1143" s="0" t="n">
        <f aca="false">TRUE()</f>
        <v>1</v>
      </c>
      <c r="AX1143" s="380" t="n">
        <v>44460.6388888889</v>
      </c>
      <c r="AY1143" s="380" t="n">
        <v>44460.4166666667</v>
      </c>
      <c r="AZ1143" s="0" t="n">
        <v>1</v>
      </c>
      <c r="BA1143" s="0" t="s">
        <v>18682</v>
      </c>
      <c r="BB1143" s="0" t="n">
        <v>0</v>
      </c>
      <c r="BC1143" s="380" t="n">
        <v>25569.125</v>
      </c>
      <c r="BD1143" s="0" t="s">
        <v>2170</v>
      </c>
      <c r="BE1143" s="0" t="s">
        <v>2170</v>
      </c>
      <c r="BF1143" s="0" t="s">
        <v>604</v>
      </c>
    </row>
    <row r="1144" customFormat="false" ht="15" hidden="false" customHeight="false" outlineLevel="0" collapsed="false">
      <c r="A1144" s="0" t="s">
        <v>25828</v>
      </c>
      <c r="B1144" s="0" t="s">
        <v>25829</v>
      </c>
      <c r="C1144" s="0" t="s">
        <v>25828</v>
      </c>
      <c r="D1144" s="0" t="s">
        <v>2133</v>
      </c>
      <c r="E1144" s="0" t="s">
        <v>25828</v>
      </c>
      <c r="F1144" s="0" t="n">
        <v>1</v>
      </c>
      <c r="G1144" s="0" t="s">
        <v>434</v>
      </c>
      <c r="H1144" s="0" t="s">
        <v>2170</v>
      </c>
      <c r="I1144" s="0" t="s">
        <v>2170</v>
      </c>
      <c r="J1144" s="0" t="s">
        <v>2170</v>
      </c>
      <c r="K1144" s="0" t="s">
        <v>2170</v>
      </c>
      <c r="L1144" s="0" t="s">
        <v>2170</v>
      </c>
      <c r="M1144" s="0" t="s">
        <v>2170</v>
      </c>
      <c r="N1144" s="0" t="n">
        <f aca="false">FALSE()</f>
        <v>0</v>
      </c>
      <c r="O1144" s="0" t="s">
        <v>25830</v>
      </c>
      <c r="P1144" s="0" t="s">
        <v>17780</v>
      </c>
      <c r="Q1144" s="0" t="n">
        <v>12</v>
      </c>
      <c r="R1144" s="380" t="n">
        <v>46122.125</v>
      </c>
      <c r="S1144" s="223" t="n">
        <v>1000</v>
      </c>
      <c r="T1144" s="0" t="s">
        <v>2132</v>
      </c>
      <c r="U1144" s="380" t="n">
        <v>45037.125</v>
      </c>
      <c r="V1144" s="380" t="n">
        <v>45042.125</v>
      </c>
      <c r="W1144" s="0" t="s">
        <v>2132</v>
      </c>
      <c r="X1144" s="0" t="s">
        <v>25831</v>
      </c>
      <c r="Y1144" s="0" t="s">
        <v>601</v>
      </c>
      <c r="Z1144" s="0" t="s">
        <v>2602</v>
      </c>
      <c r="AA1144" s="0" t="s">
        <v>610</v>
      </c>
      <c r="AB1144" s="0" t="s">
        <v>17781</v>
      </c>
      <c r="AC1144" s="0" t="n">
        <v>800000</v>
      </c>
      <c r="AD1144" s="0" t="n">
        <v>800000</v>
      </c>
      <c r="AE1144" s="0" t="n">
        <v>5</v>
      </c>
      <c r="AF1144" s="0" t="n">
        <f aca="false">FALSE()</f>
        <v>0</v>
      </c>
      <c r="AG1144" s="0" t="n">
        <f aca="false">TRUE()</f>
        <v>1</v>
      </c>
      <c r="AH1144" s="0" t="n">
        <f aca="false">TRUE()</f>
        <v>1</v>
      </c>
      <c r="AI1144" s="0" t="n">
        <f aca="false">FALSE()</f>
        <v>0</v>
      </c>
      <c r="AJ1144" s="0" t="n">
        <f aca="false">FALSE()</f>
        <v>0</v>
      </c>
      <c r="AK1144" s="0" t="n">
        <f aca="false">FALSE()</f>
        <v>0</v>
      </c>
      <c r="AL1144" s="0" t="s">
        <v>2129</v>
      </c>
      <c r="AM1144" s="0" t="n">
        <f aca="false">TRUE()</f>
        <v>1</v>
      </c>
      <c r="AN1144" s="0" t="s">
        <v>25832</v>
      </c>
      <c r="AO1144" s="0" t="n">
        <v>1</v>
      </c>
      <c r="AP1144" s="0" t="s">
        <v>25833</v>
      </c>
      <c r="AQ1144" s="0" t="s">
        <v>25834</v>
      </c>
      <c r="AR1144" s="0" t="n">
        <f aca="false">TRUE()</f>
        <v>1</v>
      </c>
      <c r="AS1144" s="0" t="n">
        <f aca="false">TRUE()</f>
        <v>1</v>
      </c>
      <c r="AT1144" s="0" t="n">
        <f aca="false">FALSE()</f>
        <v>0</v>
      </c>
      <c r="AU1144" s="0" t="n">
        <f aca="false">FALSE()</f>
        <v>0</v>
      </c>
      <c r="AV1144" s="0" t="n">
        <f aca="false">FALSE()</f>
        <v>0</v>
      </c>
      <c r="AW1144" s="0" t="n">
        <f aca="false">TRUE()</f>
        <v>1</v>
      </c>
      <c r="AX1144" s="380" t="n">
        <v>45042.7111111111</v>
      </c>
      <c r="AY1144" s="380" t="n">
        <v>45042.4166666667</v>
      </c>
      <c r="AZ1144" s="0" t="n">
        <v>2</v>
      </c>
      <c r="BA1144" s="0" t="s">
        <v>17803</v>
      </c>
      <c r="BB1144" s="0" t="n">
        <v>0</v>
      </c>
      <c r="BC1144" s="380" t="n">
        <v>25569.125</v>
      </c>
      <c r="BD1144" s="0" t="s">
        <v>2170</v>
      </c>
      <c r="BE1144" s="0" t="s">
        <v>2170</v>
      </c>
      <c r="BF1144" s="0" t="s">
        <v>2118</v>
      </c>
    </row>
    <row r="1145" customFormat="false" ht="15" hidden="false" customHeight="false" outlineLevel="0" collapsed="false">
      <c r="A1145" s="0" t="s">
        <v>25835</v>
      </c>
      <c r="B1145" s="0" t="s">
        <v>25836</v>
      </c>
      <c r="C1145" s="0" t="s">
        <v>25835</v>
      </c>
      <c r="D1145" s="0" t="s">
        <v>2133</v>
      </c>
      <c r="E1145" s="0" t="s">
        <v>25835</v>
      </c>
      <c r="F1145" s="0" t="n">
        <v>1</v>
      </c>
      <c r="G1145" s="0" t="s">
        <v>434</v>
      </c>
      <c r="H1145" s="0" t="s">
        <v>2170</v>
      </c>
      <c r="I1145" s="0" t="s">
        <v>2170</v>
      </c>
      <c r="J1145" s="0" t="s">
        <v>2170</v>
      </c>
      <c r="K1145" s="0" t="s">
        <v>2170</v>
      </c>
      <c r="L1145" s="0" t="s">
        <v>2170</v>
      </c>
      <c r="M1145" s="0" t="s">
        <v>2170</v>
      </c>
      <c r="N1145" s="0" t="n">
        <f aca="false">FALSE()</f>
        <v>0</v>
      </c>
      <c r="O1145" s="0" t="s">
        <v>25837</v>
      </c>
      <c r="P1145" s="0" t="s">
        <v>17838</v>
      </c>
      <c r="Q1145" s="0" t="n">
        <v>4</v>
      </c>
      <c r="R1145" s="380" t="n">
        <v>25569.125</v>
      </c>
      <c r="S1145" s="223" t="n">
        <v>1000</v>
      </c>
      <c r="T1145" s="0" t="s">
        <v>2132</v>
      </c>
      <c r="U1145" s="380" t="n">
        <v>45397.125</v>
      </c>
      <c r="V1145" s="380" t="n">
        <v>45405.125</v>
      </c>
      <c r="W1145" s="0" t="s">
        <v>2132</v>
      </c>
      <c r="X1145" s="0" t="s">
        <v>25838</v>
      </c>
      <c r="Y1145" s="0" t="s">
        <v>601</v>
      </c>
      <c r="Z1145" s="0" t="s">
        <v>2602</v>
      </c>
      <c r="AA1145" s="0" t="s">
        <v>610</v>
      </c>
      <c r="AB1145" s="0" t="s">
        <v>17781</v>
      </c>
      <c r="AC1145" s="0" t="n">
        <v>262414</v>
      </c>
      <c r="AD1145" s="0" t="n">
        <v>400000</v>
      </c>
      <c r="AE1145" s="0" t="n">
        <v>5</v>
      </c>
      <c r="AF1145" s="0" t="n">
        <f aca="false">FALSE()</f>
        <v>0</v>
      </c>
      <c r="AG1145" s="0" t="n">
        <f aca="false">TRUE()</f>
        <v>1</v>
      </c>
      <c r="AH1145" s="0" t="n">
        <f aca="false">TRUE()</f>
        <v>1</v>
      </c>
      <c r="AI1145" s="0" t="n">
        <f aca="false">FALSE()</f>
        <v>0</v>
      </c>
      <c r="AJ1145" s="0" t="n">
        <f aca="false">TRUE()</f>
        <v>1</v>
      </c>
      <c r="AK1145" s="0" t="n">
        <f aca="false">FALSE()</f>
        <v>0</v>
      </c>
      <c r="AL1145" s="0" t="s">
        <v>3129</v>
      </c>
      <c r="AM1145" s="0" t="n">
        <f aca="false">TRUE()</f>
        <v>1</v>
      </c>
      <c r="AN1145" s="0" t="s">
        <v>25839</v>
      </c>
      <c r="AO1145" s="0" t="n">
        <v>1</v>
      </c>
      <c r="AP1145" s="0" t="s">
        <v>25840</v>
      </c>
      <c r="AQ1145" s="0" t="s">
        <v>25841</v>
      </c>
      <c r="AR1145" s="0" t="n">
        <f aca="false">TRUE()</f>
        <v>1</v>
      </c>
      <c r="AS1145" s="0" t="n">
        <f aca="false">TRUE()</f>
        <v>1</v>
      </c>
      <c r="AT1145" s="0" t="n">
        <f aca="false">FALSE()</f>
        <v>0</v>
      </c>
      <c r="AU1145" s="0" t="n">
        <f aca="false">FALSE()</f>
        <v>0</v>
      </c>
      <c r="AV1145" s="0" t="n">
        <f aca="false">TRUE()</f>
        <v>1</v>
      </c>
      <c r="AW1145" s="0" t="n">
        <f aca="false">FALSE()</f>
        <v>0</v>
      </c>
      <c r="AX1145" s="380" t="n">
        <v>45427.43125</v>
      </c>
      <c r="AY1145" s="380" t="n">
        <v>45427.125</v>
      </c>
      <c r="AZ1145" s="0" t="n">
        <v>2</v>
      </c>
      <c r="BA1145" s="0" t="s">
        <v>19248</v>
      </c>
      <c r="BB1145" s="0" t="n">
        <v>1</v>
      </c>
      <c r="BC1145" s="380" t="n">
        <v>46530.125</v>
      </c>
      <c r="BD1145" s="0" t="s">
        <v>2170</v>
      </c>
      <c r="BE1145" s="0" t="s">
        <v>2170</v>
      </c>
      <c r="BF1145" s="0" t="s">
        <v>2118</v>
      </c>
    </row>
    <row r="1146" customFormat="false" ht="15" hidden="false" customHeight="false" outlineLevel="0" collapsed="false">
      <c r="A1146" s="0" t="s">
        <v>25842</v>
      </c>
      <c r="B1146" s="0" t="s">
        <v>25843</v>
      </c>
      <c r="C1146" s="0" t="s">
        <v>25842</v>
      </c>
      <c r="D1146" s="0" t="s">
        <v>2133</v>
      </c>
      <c r="E1146" s="0" t="s">
        <v>25842</v>
      </c>
      <c r="F1146" s="0" t="n">
        <v>1</v>
      </c>
      <c r="G1146" s="0" t="s">
        <v>434</v>
      </c>
      <c r="H1146" s="0" t="s">
        <v>2170</v>
      </c>
      <c r="I1146" s="0" t="s">
        <v>2170</v>
      </c>
      <c r="J1146" s="0" t="s">
        <v>2170</v>
      </c>
      <c r="K1146" s="0" t="s">
        <v>2170</v>
      </c>
      <c r="L1146" s="0" t="s">
        <v>2170</v>
      </c>
      <c r="M1146" s="0" t="s">
        <v>2170</v>
      </c>
      <c r="N1146" s="0" t="n">
        <f aca="false">FALSE()</f>
        <v>0</v>
      </c>
      <c r="O1146" s="0" t="s">
        <v>25844</v>
      </c>
      <c r="P1146" s="0" t="s">
        <v>17780</v>
      </c>
      <c r="Q1146" s="0" t="n">
        <v>4</v>
      </c>
      <c r="R1146" s="380" t="n">
        <v>50223.125</v>
      </c>
      <c r="S1146" s="223" t="n">
        <v>1000</v>
      </c>
      <c r="T1146" s="0" t="s">
        <v>2132</v>
      </c>
      <c r="U1146" s="380" t="n">
        <v>44753.125</v>
      </c>
      <c r="V1146" s="380" t="n">
        <v>44763.125</v>
      </c>
      <c r="W1146" s="0" t="s">
        <v>2132</v>
      </c>
      <c r="X1146" s="0" t="s">
        <v>25845</v>
      </c>
      <c r="Y1146" s="0" t="s">
        <v>601</v>
      </c>
      <c r="Z1146" s="0" t="s">
        <v>2602</v>
      </c>
      <c r="AA1146" s="0" t="s">
        <v>2330</v>
      </c>
      <c r="AB1146" s="0" t="s">
        <v>17781</v>
      </c>
      <c r="AC1146" s="0" t="n">
        <v>3000000</v>
      </c>
      <c r="AD1146" s="0" t="n">
        <v>3000000</v>
      </c>
      <c r="AE1146" s="0" t="n">
        <v>5</v>
      </c>
      <c r="AF1146" s="0" t="n">
        <f aca="false">FALSE()</f>
        <v>0</v>
      </c>
      <c r="AG1146" s="0" t="n">
        <f aca="false">TRUE()</f>
        <v>1</v>
      </c>
      <c r="AH1146" s="0" t="n">
        <f aca="false">TRUE()</f>
        <v>1</v>
      </c>
      <c r="AI1146" s="0" t="n">
        <f aca="false">FALSE()</f>
        <v>0</v>
      </c>
      <c r="AJ1146" s="0" t="n">
        <f aca="false">FALSE()</f>
        <v>0</v>
      </c>
      <c r="AK1146" s="0" t="n">
        <f aca="false">FALSE()</f>
        <v>0</v>
      </c>
      <c r="AL1146" s="0" t="s">
        <v>2129</v>
      </c>
      <c r="AM1146" s="0" t="n">
        <f aca="false">TRUE()</f>
        <v>1</v>
      </c>
      <c r="AN1146" s="0" t="s">
        <v>25846</v>
      </c>
      <c r="AO1146" s="0" t="n">
        <v>1</v>
      </c>
      <c r="AP1146" s="0" t="s">
        <v>25847</v>
      </c>
      <c r="AQ1146" s="0" t="s">
        <v>25848</v>
      </c>
      <c r="AR1146" s="0" t="n">
        <f aca="false">TRUE()</f>
        <v>1</v>
      </c>
      <c r="AS1146" s="0" t="n">
        <f aca="false">FALSE()</f>
        <v>0</v>
      </c>
      <c r="AT1146" s="0" t="n">
        <f aca="false">FALSE()</f>
        <v>0</v>
      </c>
      <c r="AU1146" s="0" t="n">
        <f aca="false">FALSE()</f>
        <v>0</v>
      </c>
      <c r="AV1146" s="0" t="n">
        <f aca="false">FALSE()</f>
        <v>0</v>
      </c>
      <c r="AW1146" s="0" t="n">
        <f aca="false">TRUE()</f>
        <v>1</v>
      </c>
      <c r="AX1146" s="380" t="n">
        <v>44763.7111111111</v>
      </c>
      <c r="AY1146" s="380" t="n">
        <v>44763.4166666667</v>
      </c>
      <c r="AZ1146" s="0" t="n">
        <v>1</v>
      </c>
      <c r="BA1146" s="0" t="s">
        <v>18008</v>
      </c>
      <c r="BB1146" s="0" t="n">
        <v>0</v>
      </c>
      <c r="BC1146" s="380" t="n">
        <v>45946.125</v>
      </c>
      <c r="BD1146" s="0" t="s">
        <v>2170</v>
      </c>
      <c r="BE1146" s="0" t="s">
        <v>2170</v>
      </c>
      <c r="BF1146" s="0" t="s">
        <v>604</v>
      </c>
    </row>
    <row r="1147" customFormat="false" ht="15" hidden="false" customHeight="false" outlineLevel="0" collapsed="false">
      <c r="A1147" s="0" t="s">
        <v>25849</v>
      </c>
      <c r="B1147" s="0" t="s">
        <v>25850</v>
      </c>
      <c r="C1147" s="0" t="s">
        <v>25849</v>
      </c>
      <c r="D1147" s="0" t="s">
        <v>2133</v>
      </c>
      <c r="E1147" s="0" t="s">
        <v>25849</v>
      </c>
      <c r="F1147" s="0" t="n">
        <v>1</v>
      </c>
      <c r="G1147" s="0" t="s">
        <v>434</v>
      </c>
      <c r="H1147" s="0" t="s">
        <v>2170</v>
      </c>
      <c r="I1147" s="0" t="s">
        <v>2170</v>
      </c>
      <c r="J1147" s="0" t="s">
        <v>2170</v>
      </c>
      <c r="K1147" s="0" t="s">
        <v>2170</v>
      </c>
      <c r="L1147" s="0" t="s">
        <v>2170</v>
      </c>
      <c r="M1147" s="0" t="s">
        <v>2170</v>
      </c>
      <c r="N1147" s="0" t="n">
        <f aca="false">FALSE()</f>
        <v>0</v>
      </c>
      <c r="O1147" s="0" t="s">
        <v>25851</v>
      </c>
      <c r="P1147" s="0" t="s">
        <v>17780</v>
      </c>
      <c r="Q1147" s="0" t="n">
        <v>12</v>
      </c>
      <c r="R1147" s="380" t="n">
        <v>46470.125</v>
      </c>
      <c r="S1147" s="223" t="n">
        <v>1000</v>
      </c>
      <c r="T1147" s="0" t="s">
        <v>2132</v>
      </c>
      <c r="U1147" s="380" t="n">
        <v>45202.125</v>
      </c>
      <c r="V1147" s="380" t="n">
        <v>45210.125</v>
      </c>
      <c r="W1147" s="0" t="s">
        <v>2132</v>
      </c>
      <c r="X1147" s="0" t="s">
        <v>21950</v>
      </c>
      <c r="Y1147" s="0" t="s">
        <v>601</v>
      </c>
      <c r="Z1147" s="0" t="s">
        <v>2602</v>
      </c>
      <c r="AA1147" s="0" t="s">
        <v>610</v>
      </c>
      <c r="AB1147" s="0" t="s">
        <v>17781</v>
      </c>
      <c r="AC1147" s="0" t="n">
        <v>333356</v>
      </c>
      <c r="AD1147" s="0" t="n">
        <v>250000</v>
      </c>
      <c r="AE1147" s="0" t="n">
        <v>5</v>
      </c>
      <c r="AF1147" s="0" t="n">
        <f aca="false">FALSE()</f>
        <v>0</v>
      </c>
      <c r="AG1147" s="0" t="n">
        <f aca="false">TRUE()</f>
        <v>1</v>
      </c>
      <c r="AH1147" s="0" t="n">
        <f aca="false">TRUE()</f>
        <v>1</v>
      </c>
      <c r="AI1147" s="0" t="n">
        <f aca="false">FALSE()</f>
        <v>0</v>
      </c>
      <c r="AJ1147" s="0" t="n">
        <f aca="false">FALSE()</f>
        <v>0</v>
      </c>
      <c r="AK1147" s="0" t="n">
        <f aca="false">TRUE()</f>
        <v>1</v>
      </c>
      <c r="AL1147" s="0" t="s">
        <v>2129</v>
      </c>
      <c r="AM1147" s="0" t="n">
        <f aca="false">TRUE()</f>
        <v>1</v>
      </c>
      <c r="AN1147" s="0" t="s">
        <v>25852</v>
      </c>
      <c r="AO1147" s="0" t="n">
        <v>1</v>
      </c>
      <c r="AP1147" s="0" t="s">
        <v>25853</v>
      </c>
      <c r="AQ1147" s="0" t="s">
        <v>25854</v>
      </c>
      <c r="AR1147" s="0" t="n">
        <f aca="false">TRUE()</f>
        <v>1</v>
      </c>
      <c r="AS1147" s="0" t="n">
        <f aca="false">TRUE()</f>
        <v>1</v>
      </c>
      <c r="AT1147" s="0" t="n">
        <f aca="false">FALSE()</f>
        <v>0</v>
      </c>
      <c r="AU1147" s="0" t="n">
        <f aca="false">FALSE()</f>
        <v>0</v>
      </c>
      <c r="AV1147" s="0" t="n">
        <f aca="false">FALSE()</f>
        <v>0</v>
      </c>
      <c r="AW1147" s="0" t="n">
        <f aca="false">TRUE()</f>
        <v>1</v>
      </c>
      <c r="AX1147" s="380" t="n">
        <v>45210.6875</v>
      </c>
      <c r="AY1147" s="380" t="n">
        <v>45210.4166666667</v>
      </c>
      <c r="AZ1147" s="0" t="n">
        <v>3</v>
      </c>
      <c r="BA1147" s="0" t="s">
        <v>18030</v>
      </c>
      <c r="BB1147" s="0" t="n">
        <v>0</v>
      </c>
      <c r="BC1147" s="380" t="n">
        <v>25569.125</v>
      </c>
      <c r="BD1147" s="0" t="s">
        <v>2170</v>
      </c>
      <c r="BE1147" s="0" t="s">
        <v>2170</v>
      </c>
      <c r="BF1147" s="0" t="s">
        <v>2118</v>
      </c>
    </row>
    <row r="1148" customFormat="false" ht="15" hidden="false" customHeight="false" outlineLevel="0" collapsed="false">
      <c r="A1148" s="0" t="s">
        <v>25855</v>
      </c>
      <c r="B1148" s="0" t="s">
        <v>25856</v>
      </c>
      <c r="C1148" s="0" t="s">
        <v>25855</v>
      </c>
      <c r="D1148" s="0" t="s">
        <v>2133</v>
      </c>
      <c r="E1148" s="0" t="s">
        <v>25855</v>
      </c>
      <c r="F1148" s="0" t="n">
        <v>1</v>
      </c>
      <c r="G1148" s="0" t="s">
        <v>434</v>
      </c>
      <c r="H1148" s="0" t="s">
        <v>2170</v>
      </c>
      <c r="I1148" s="0" t="s">
        <v>2170</v>
      </c>
      <c r="J1148" s="0" t="s">
        <v>2170</v>
      </c>
      <c r="K1148" s="0" t="s">
        <v>2170</v>
      </c>
      <c r="L1148" s="0" t="s">
        <v>2170</v>
      </c>
      <c r="M1148" s="0" t="s">
        <v>2170</v>
      </c>
      <c r="N1148" s="0" t="n">
        <f aca="false">FALSE()</f>
        <v>0</v>
      </c>
      <c r="O1148" s="0" t="s">
        <v>25857</v>
      </c>
      <c r="P1148" s="0" t="s">
        <v>17780</v>
      </c>
      <c r="Q1148" s="0" t="n">
        <v>4</v>
      </c>
      <c r="R1148" s="380" t="n">
        <v>45985.125</v>
      </c>
      <c r="S1148" s="223" t="n">
        <v>400</v>
      </c>
      <c r="T1148" s="0" t="s">
        <v>2132</v>
      </c>
      <c r="U1148" s="380" t="n">
        <v>44147.125</v>
      </c>
      <c r="V1148" s="380" t="n">
        <v>44159.125</v>
      </c>
      <c r="W1148" s="0" t="s">
        <v>2170</v>
      </c>
      <c r="X1148" s="0" t="s">
        <v>25858</v>
      </c>
      <c r="Y1148" s="0" t="s">
        <v>601</v>
      </c>
      <c r="Z1148" s="0" t="s">
        <v>2602</v>
      </c>
      <c r="AA1148" s="0" t="s">
        <v>17847</v>
      </c>
      <c r="AB1148" s="0" t="s">
        <v>17848</v>
      </c>
      <c r="AC1148" s="0" t="n">
        <v>5000000</v>
      </c>
      <c r="AD1148" s="0" t="n">
        <v>5000000</v>
      </c>
      <c r="AE1148" s="0" t="n">
        <v>5</v>
      </c>
      <c r="AF1148" s="0" t="n">
        <f aca="false">FALSE()</f>
        <v>0</v>
      </c>
      <c r="AG1148" s="0" t="n">
        <f aca="false">TRUE()</f>
        <v>1</v>
      </c>
      <c r="AH1148" s="0" t="n">
        <f aca="false">TRUE()</f>
        <v>1</v>
      </c>
      <c r="AI1148" s="0" t="n">
        <f aca="false">FALSE()</f>
        <v>0</v>
      </c>
      <c r="AJ1148" s="0" t="n">
        <f aca="false">FALSE()</f>
        <v>0</v>
      </c>
      <c r="AK1148" s="0" t="n">
        <f aca="false">TRUE()</f>
        <v>1</v>
      </c>
      <c r="AL1148" s="0" t="s">
        <v>2129</v>
      </c>
      <c r="AM1148" s="0" t="n">
        <f aca="false">TRUE()</f>
        <v>1</v>
      </c>
      <c r="AN1148" s="0" t="s">
        <v>25859</v>
      </c>
      <c r="AO1148" s="0" t="n">
        <v>1</v>
      </c>
      <c r="AP1148" s="0" t="s">
        <v>25860</v>
      </c>
      <c r="AQ1148" s="0" t="s">
        <v>25861</v>
      </c>
      <c r="AR1148" s="0" t="n">
        <f aca="false">TRUE()</f>
        <v>1</v>
      </c>
      <c r="AS1148" s="0" t="n">
        <f aca="false">FALSE()</f>
        <v>0</v>
      </c>
      <c r="AT1148" s="0" t="n">
        <f aca="false">FALSE()</f>
        <v>0</v>
      </c>
      <c r="AU1148" s="0" t="n">
        <f aca="false">FALSE()</f>
        <v>0</v>
      </c>
      <c r="AV1148" s="0" t="n">
        <f aca="false">FALSE()</f>
        <v>0</v>
      </c>
      <c r="AW1148" s="0" t="n">
        <f aca="false">TRUE()</f>
        <v>1</v>
      </c>
      <c r="AX1148" s="380" t="n">
        <v>44159.7138888889</v>
      </c>
      <c r="AY1148" s="380" t="n">
        <v>44159.4166666667</v>
      </c>
      <c r="AZ1148" s="0" t="n">
        <v>1</v>
      </c>
      <c r="BA1148" s="0" t="s">
        <v>25862</v>
      </c>
      <c r="BB1148" s="0" t="n">
        <v>0</v>
      </c>
      <c r="BC1148" s="380" t="n">
        <v>25569.125</v>
      </c>
      <c r="BD1148" s="0" t="s">
        <v>2170</v>
      </c>
      <c r="BE1148" s="0" t="s">
        <v>2170</v>
      </c>
      <c r="BF1148" s="0" t="s">
        <v>2118</v>
      </c>
    </row>
    <row r="1149" customFormat="false" ht="15" hidden="false" customHeight="false" outlineLevel="0" collapsed="false">
      <c r="A1149" s="0" t="s">
        <v>25863</v>
      </c>
      <c r="B1149" s="0" t="s">
        <v>25864</v>
      </c>
      <c r="C1149" s="0" t="s">
        <v>25863</v>
      </c>
      <c r="D1149" s="0" t="s">
        <v>2133</v>
      </c>
      <c r="E1149" s="0" t="s">
        <v>25863</v>
      </c>
      <c r="F1149" s="0" t="n">
        <v>1</v>
      </c>
      <c r="G1149" s="0" t="s">
        <v>434</v>
      </c>
      <c r="H1149" s="0" t="s">
        <v>2170</v>
      </c>
      <c r="I1149" s="0" t="s">
        <v>2170</v>
      </c>
      <c r="J1149" s="0" t="s">
        <v>2170</v>
      </c>
      <c r="K1149" s="0" t="s">
        <v>2170</v>
      </c>
      <c r="L1149" s="0" t="s">
        <v>2170</v>
      </c>
      <c r="M1149" s="0" t="s">
        <v>2170</v>
      </c>
      <c r="N1149" s="0" t="n">
        <f aca="false">FALSE()</f>
        <v>0</v>
      </c>
      <c r="O1149" s="0" t="s">
        <v>25865</v>
      </c>
      <c r="P1149" s="0" t="s">
        <v>17838</v>
      </c>
      <c r="Q1149" s="0" t="n">
        <v>2</v>
      </c>
      <c r="R1149" s="380" t="n">
        <v>45873.125</v>
      </c>
      <c r="S1149" s="223" t="n">
        <v>100000</v>
      </c>
      <c r="T1149" s="0" t="s">
        <v>18758</v>
      </c>
      <c r="U1149" s="380" t="n">
        <v>45190.125</v>
      </c>
      <c r="V1149" s="380" t="n">
        <v>45260.125</v>
      </c>
      <c r="W1149" s="0" t="s">
        <v>18758</v>
      </c>
      <c r="X1149" s="0" t="s">
        <v>25866</v>
      </c>
      <c r="Y1149" s="0" t="s">
        <v>601</v>
      </c>
      <c r="Z1149" s="0" t="s">
        <v>2602</v>
      </c>
      <c r="AA1149" s="0" t="s">
        <v>610</v>
      </c>
      <c r="AB1149" s="0" t="s">
        <v>17781</v>
      </c>
      <c r="AC1149" s="0" t="n">
        <v>84379</v>
      </c>
      <c r="AD1149" s="0" t="n">
        <v>100000</v>
      </c>
      <c r="AE1149" s="0" t="n">
        <v>5</v>
      </c>
      <c r="AF1149" s="0" t="n">
        <f aca="false">FALSE()</f>
        <v>0</v>
      </c>
      <c r="AG1149" s="0" t="n">
        <f aca="false">TRUE()</f>
        <v>1</v>
      </c>
      <c r="AH1149" s="0" t="n">
        <f aca="false">TRUE()</f>
        <v>1</v>
      </c>
      <c r="AI1149" s="0" t="n">
        <f aca="false">FALSE()</f>
        <v>0</v>
      </c>
      <c r="AJ1149" s="0" t="n">
        <f aca="false">FALSE()</f>
        <v>0</v>
      </c>
      <c r="AK1149" s="0" t="n">
        <f aca="false">FALSE()</f>
        <v>0</v>
      </c>
      <c r="AL1149" s="0" t="s">
        <v>2129</v>
      </c>
      <c r="AM1149" s="0" t="n">
        <f aca="false">TRUE()</f>
        <v>1</v>
      </c>
      <c r="AN1149" s="0" t="s">
        <v>25867</v>
      </c>
      <c r="AO1149" s="0" t="n">
        <v>1</v>
      </c>
      <c r="AP1149" s="0" t="s">
        <v>25868</v>
      </c>
      <c r="AQ1149" s="0" t="s">
        <v>25869</v>
      </c>
      <c r="AR1149" s="0" t="n">
        <f aca="false">TRUE()</f>
        <v>1</v>
      </c>
      <c r="AS1149" s="0" t="n">
        <f aca="false">FALSE()</f>
        <v>0</v>
      </c>
      <c r="AT1149" s="0" t="n">
        <f aca="false">FALSE()</f>
        <v>0</v>
      </c>
      <c r="AU1149" s="0" t="n">
        <f aca="false">FALSE()</f>
        <v>0</v>
      </c>
      <c r="AV1149" s="0" t="n">
        <f aca="false">FALSE()</f>
        <v>0</v>
      </c>
      <c r="AW1149" s="0" t="n">
        <f aca="false">TRUE()</f>
        <v>1</v>
      </c>
      <c r="AX1149" s="380" t="n">
        <v>45301.5284722222</v>
      </c>
      <c r="AY1149" s="380" t="n">
        <v>45301.4166666667</v>
      </c>
      <c r="AZ1149" s="0" t="n">
        <v>1</v>
      </c>
      <c r="BA1149" s="0" t="s">
        <v>19248</v>
      </c>
      <c r="BB1149" s="0" t="n">
        <v>0</v>
      </c>
      <c r="BC1149" s="380" t="n">
        <v>25569.125</v>
      </c>
      <c r="BD1149" s="0" t="s">
        <v>2170</v>
      </c>
      <c r="BE1149" s="0" t="s">
        <v>2170</v>
      </c>
      <c r="BF1149" s="0" t="s">
        <v>2118</v>
      </c>
    </row>
    <row r="1150" customFormat="false" ht="15" hidden="false" customHeight="false" outlineLevel="0" collapsed="false">
      <c r="A1150" s="0" t="s">
        <v>224</v>
      </c>
      <c r="B1150" s="0" t="s">
        <v>25870</v>
      </c>
      <c r="C1150" s="0" t="s">
        <v>25871</v>
      </c>
      <c r="D1150" s="0" t="s">
        <v>17896</v>
      </c>
      <c r="E1150" s="0" t="s">
        <v>224</v>
      </c>
      <c r="F1150" s="0" t="n">
        <v>1</v>
      </c>
      <c r="G1150" s="0" t="s">
        <v>434</v>
      </c>
      <c r="H1150" s="0" t="s">
        <v>2596</v>
      </c>
      <c r="I1150" s="0" t="s">
        <v>2596</v>
      </c>
      <c r="J1150" s="0" t="s">
        <v>2599</v>
      </c>
      <c r="K1150" s="0" t="s">
        <v>2170</v>
      </c>
      <c r="L1150" s="0" t="s">
        <v>13583</v>
      </c>
      <c r="M1150" s="0" t="s">
        <v>2170</v>
      </c>
      <c r="N1150" s="0" t="n">
        <f aca="false">FALSE()</f>
        <v>0</v>
      </c>
      <c r="O1150" s="0" t="s">
        <v>225</v>
      </c>
      <c r="P1150" s="0" t="s">
        <v>17898</v>
      </c>
      <c r="Q1150" s="0" t="n">
        <v>2</v>
      </c>
      <c r="R1150" s="380" t="n">
        <v>46421.125</v>
      </c>
      <c r="S1150" s="223" t="n">
        <v>1000</v>
      </c>
      <c r="T1150" s="0" t="s">
        <v>2132</v>
      </c>
      <c r="U1150" s="380" t="n">
        <v>40953.1666666667</v>
      </c>
      <c r="V1150" s="380" t="n">
        <v>40961.1666666667</v>
      </c>
      <c r="W1150" s="0" t="s">
        <v>2170</v>
      </c>
      <c r="X1150" s="0" t="s">
        <v>25872</v>
      </c>
      <c r="Y1150" s="0" t="s">
        <v>601</v>
      </c>
      <c r="Z1150" s="0" t="s">
        <v>2602</v>
      </c>
      <c r="AA1150" s="0" t="s">
        <v>600</v>
      </c>
      <c r="AB1150" s="0" t="s">
        <v>17848</v>
      </c>
      <c r="AC1150" s="0" t="n">
        <v>371813713</v>
      </c>
      <c r="AD1150" s="0" t="n">
        <v>150000000</v>
      </c>
      <c r="AE1150" s="0" t="n">
        <v>5</v>
      </c>
      <c r="AF1150" s="0" t="n">
        <f aca="false">FALSE()</f>
        <v>0</v>
      </c>
      <c r="AG1150" s="0" t="n">
        <f aca="false">TRUE()</f>
        <v>1</v>
      </c>
      <c r="AH1150" s="0" t="n">
        <f aca="false">TRUE()</f>
        <v>1</v>
      </c>
      <c r="AI1150" s="0" t="n">
        <f aca="false">FALSE()</f>
        <v>0</v>
      </c>
      <c r="AJ1150" s="0" t="n">
        <f aca="false">FALSE()</f>
        <v>0</v>
      </c>
      <c r="AK1150" s="0" t="n">
        <f aca="false">FALSE()</f>
        <v>0</v>
      </c>
      <c r="AL1150" s="0" t="s">
        <v>7337</v>
      </c>
      <c r="AM1150" s="0" t="n">
        <f aca="false">TRUE()</f>
        <v>1</v>
      </c>
      <c r="AN1150" s="0" t="s">
        <v>25873</v>
      </c>
      <c r="AO1150" s="0" t="n">
        <v>1</v>
      </c>
      <c r="AP1150" s="0" t="s">
        <v>25874</v>
      </c>
      <c r="AQ1150" s="0" t="s">
        <v>25875</v>
      </c>
      <c r="AR1150" s="0" t="n">
        <f aca="false">TRUE()</f>
        <v>1</v>
      </c>
      <c r="AS1150" s="0" t="n">
        <f aca="false">FALSE()</f>
        <v>0</v>
      </c>
      <c r="AT1150" s="0" t="n">
        <f aca="false">FALSE()</f>
        <v>0</v>
      </c>
      <c r="AU1150" s="0" t="n">
        <f aca="false">FALSE()</f>
        <v>0</v>
      </c>
      <c r="AV1150" s="0" t="n">
        <f aca="false">FALSE()</f>
        <v>0</v>
      </c>
      <c r="AW1150" s="0" t="n">
        <f aca="false">TRUE()</f>
        <v>1</v>
      </c>
      <c r="AX1150" s="380" t="n">
        <v>43166.9020833333</v>
      </c>
      <c r="AY1150" s="380" t="n">
        <v>40961.1666666667</v>
      </c>
      <c r="AZ1150" s="0" t="n">
        <v>1</v>
      </c>
      <c r="BA1150" s="0" t="s">
        <v>17903</v>
      </c>
      <c r="BB1150" s="0" t="n">
        <v>0</v>
      </c>
      <c r="BC1150" s="380" t="n">
        <v>25569.125</v>
      </c>
      <c r="BD1150" s="0" t="s">
        <v>2599</v>
      </c>
      <c r="BE1150" s="0" t="s">
        <v>2170</v>
      </c>
      <c r="BF1150" s="0" t="s">
        <v>2118</v>
      </c>
    </row>
    <row r="1151" customFormat="false" ht="15" hidden="false" customHeight="false" outlineLevel="0" collapsed="false">
      <c r="A1151" s="0" t="s">
        <v>25876</v>
      </c>
      <c r="B1151" s="0" t="s">
        <v>25876</v>
      </c>
      <c r="C1151" s="0" t="s">
        <v>25876</v>
      </c>
      <c r="D1151" s="0" t="s">
        <v>2133</v>
      </c>
      <c r="E1151" s="0" t="s">
        <v>25876</v>
      </c>
      <c r="F1151" s="0" t="n">
        <v>1</v>
      </c>
      <c r="G1151" s="0" t="s">
        <v>434</v>
      </c>
      <c r="H1151" s="0" t="s">
        <v>2170</v>
      </c>
      <c r="I1151" s="0" t="s">
        <v>2170</v>
      </c>
      <c r="J1151" s="0" t="s">
        <v>2170</v>
      </c>
      <c r="K1151" s="0" t="s">
        <v>2170</v>
      </c>
      <c r="L1151" s="0" t="s">
        <v>2170</v>
      </c>
      <c r="M1151" s="0" t="s">
        <v>2170</v>
      </c>
      <c r="N1151" s="0" t="n">
        <f aca="false">FALSE()</f>
        <v>0</v>
      </c>
      <c r="O1151" s="0" t="s">
        <v>25877</v>
      </c>
      <c r="P1151" s="0" t="s">
        <v>17780</v>
      </c>
      <c r="Q1151" s="0" t="n">
        <v>4</v>
      </c>
      <c r="R1151" s="380" t="n">
        <v>48715.125</v>
      </c>
      <c r="S1151" s="223" t="n">
        <v>1000</v>
      </c>
      <c r="T1151" s="0" t="s">
        <v>2132</v>
      </c>
      <c r="U1151" s="380" t="n">
        <v>45042.125</v>
      </c>
      <c r="V1151" s="380" t="n">
        <v>45075.125</v>
      </c>
      <c r="W1151" s="0" t="s">
        <v>2132</v>
      </c>
      <c r="X1151" s="0" t="s">
        <v>20091</v>
      </c>
      <c r="Y1151" s="0" t="s">
        <v>601</v>
      </c>
      <c r="Z1151" s="0" t="s">
        <v>2602</v>
      </c>
      <c r="AA1151" s="0" t="s">
        <v>2365</v>
      </c>
      <c r="AB1151" s="0" t="s">
        <v>17781</v>
      </c>
      <c r="AC1151" s="0" t="n">
        <v>7500000</v>
      </c>
      <c r="AD1151" s="0" t="n">
        <v>7500000</v>
      </c>
      <c r="AE1151" s="0" t="n">
        <v>5</v>
      </c>
      <c r="AF1151" s="0" t="n">
        <f aca="false">FALSE()</f>
        <v>0</v>
      </c>
      <c r="AG1151" s="0" t="n">
        <f aca="false">TRUE()</f>
        <v>1</v>
      </c>
      <c r="AH1151" s="0" t="n">
        <f aca="false">TRUE()</f>
        <v>1</v>
      </c>
      <c r="AI1151" s="0" t="n">
        <f aca="false">FALSE()</f>
        <v>0</v>
      </c>
      <c r="AJ1151" s="0" t="n">
        <f aca="false">FALSE()</f>
        <v>0</v>
      </c>
      <c r="AK1151" s="0" t="n">
        <f aca="false">FALSE()</f>
        <v>0</v>
      </c>
      <c r="AL1151" s="0" t="s">
        <v>2129</v>
      </c>
      <c r="AM1151" s="0" t="n">
        <f aca="false">TRUE()</f>
        <v>1</v>
      </c>
      <c r="AN1151" s="0" t="s">
        <v>25878</v>
      </c>
      <c r="AO1151" s="0" t="n">
        <v>1</v>
      </c>
      <c r="AP1151" s="0" t="s">
        <v>25879</v>
      </c>
      <c r="AQ1151" s="0" t="s">
        <v>25880</v>
      </c>
      <c r="AR1151" s="0" t="n">
        <f aca="false">TRUE()</f>
        <v>1</v>
      </c>
      <c r="AS1151" s="0" t="n">
        <f aca="false">FALSE()</f>
        <v>0</v>
      </c>
      <c r="AT1151" s="0" t="n">
        <f aca="false">FALSE()</f>
        <v>0</v>
      </c>
      <c r="AU1151" s="0" t="n">
        <f aca="false">FALSE()</f>
        <v>0</v>
      </c>
      <c r="AV1151" s="0" t="n">
        <f aca="false">FALSE()</f>
        <v>0</v>
      </c>
      <c r="AW1151" s="0" t="n">
        <f aca="false">TRUE()</f>
        <v>1</v>
      </c>
      <c r="AX1151" s="380" t="n">
        <v>45075.6152777778</v>
      </c>
      <c r="AY1151" s="380" t="n">
        <v>45075.4166666667</v>
      </c>
      <c r="AZ1151" s="0" t="n">
        <v>1</v>
      </c>
      <c r="BA1151" s="0" t="s">
        <v>11250</v>
      </c>
      <c r="BB1151" s="0" t="n">
        <v>0</v>
      </c>
      <c r="BC1151" s="380" t="n">
        <v>25569.125</v>
      </c>
      <c r="BD1151" s="0" t="s">
        <v>2170</v>
      </c>
      <c r="BE1151" s="0" t="s">
        <v>2170</v>
      </c>
      <c r="BF1151" s="0" t="s">
        <v>604</v>
      </c>
    </row>
    <row r="1152" customFormat="false" ht="15" hidden="false" customHeight="false" outlineLevel="0" collapsed="false">
      <c r="A1152" s="0" t="s">
        <v>25881</v>
      </c>
      <c r="B1152" s="0" t="s">
        <v>25882</v>
      </c>
      <c r="C1152" s="0" t="s">
        <v>25881</v>
      </c>
      <c r="D1152" s="0" t="s">
        <v>2133</v>
      </c>
      <c r="E1152" s="0" t="s">
        <v>25881</v>
      </c>
      <c r="F1152" s="0" t="n">
        <v>1</v>
      </c>
      <c r="G1152" s="0" t="s">
        <v>434</v>
      </c>
      <c r="H1152" s="0" t="s">
        <v>2170</v>
      </c>
      <c r="I1152" s="0" t="s">
        <v>2170</v>
      </c>
      <c r="J1152" s="0" t="s">
        <v>2170</v>
      </c>
      <c r="K1152" s="0" t="s">
        <v>2170</v>
      </c>
      <c r="L1152" s="0" t="s">
        <v>2170</v>
      </c>
      <c r="M1152" s="0" t="s">
        <v>2170</v>
      </c>
      <c r="N1152" s="0" t="n">
        <f aca="false">FALSE()</f>
        <v>0</v>
      </c>
      <c r="O1152" s="0" t="s">
        <v>25883</v>
      </c>
      <c r="P1152" s="0" t="s">
        <v>17780</v>
      </c>
      <c r="Q1152" s="0" t="n">
        <v>12</v>
      </c>
      <c r="R1152" s="380" t="n">
        <v>47211.125</v>
      </c>
      <c r="S1152" s="223" t="n">
        <v>1000</v>
      </c>
      <c r="T1152" s="0" t="s">
        <v>2132</v>
      </c>
      <c r="U1152" s="380" t="n">
        <v>45768.125</v>
      </c>
      <c r="V1152" s="380" t="n">
        <v>45771.125</v>
      </c>
      <c r="W1152" s="0" t="s">
        <v>2132</v>
      </c>
      <c r="X1152" s="0" t="s">
        <v>25884</v>
      </c>
      <c r="AA1152" s="0" t="s">
        <v>610</v>
      </c>
      <c r="AB1152" s="0" t="s">
        <v>17781</v>
      </c>
      <c r="AC1152" s="0" t="n">
        <v>1400000</v>
      </c>
      <c r="AD1152" s="0" t="n">
        <v>1400000</v>
      </c>
      <c r="AE1152" s="0" t="n">
        <v>5</v>
      </c>
      <c r="AF1152" s="0" t="n">
        <f aca="false">FALSE()</f>
        <v>0</v>
      </c>
      <c r="AG1152" s="0" t="n">
        <f aca="false">TRUE()</f>
        <v>1</v>
      </c>
      <c r="AH1152" s="0" t="n">
        <f aca="false">TRUE()</f>
        <v>1</v>
      </c>
      <c r="AI1152" s="0" t="n">
        <f aca="false">FALSE()</f>
        <v>0</v>
      </c>
      <c r="AJ1152" s="0" t="n">
        <f aca="false">FALSE()</f>
        <v>0</v>
      </c>
      <c r="AK1152" s="0" t="n">
        <f aca="false">FALSE()</f>
        <v>0</v>
      </c>
      <c r="AL1152" s="0" t="s">
        <v>2129</v>
      </c>
      <c r="AM1152" s="0" t="n">
        <f aca="false">TRUE()</f>
        <v>1</v>
      </c>
      <c r="AN1152" s="0" t="s">
        <v>25885</v>
      </c>
      <c r="AO1152" s="0" t="n">
        <v>1</v>
      </c>
      <c r="AP1152" s="0" t="s">
        <v>25886</v>
      </c>
      <c r="AQ1152" s="0" t="s">
        <v>25887</v>
      </c>
      <c r="AR1152" s="0" t="n">
        <f aca="false">TRUE()</f>
        <v>1</v>
      </c>
      <c r="AS1152" s="0" t="n">
        <f aca="false">TRUE()</f>
        <v>1</v>
      </c>
      <c r="AT1152" s="0" t="n">
        <f aca="false">FALSE()</f>
        <v>0</v>
      </c>
      <c r="AU1152" s="0" t="n">
        <f aca="false">FALSE()</f>
        <v>0</v>
      </c>
      <c r="AV1152" s="0" t="n">
        <f aca="false">FALSE()</f>
        <v>0</v>
      </c>
      <c r="AW1152" s="0" t="n">
        <f aca="false">TRUE()</f>
        <v>1</v>
      </c>
      <c r="AX1152" s="380" t="n">
        <v>45771.6875</v>
      </c>
      <c r="AY1152" s="380" t="n">
        <v>45771.125</v>
      </c>
      <c r="AZ1152" s="0" t="n">
        <v>3</v>
      </c>
      <c r="BA1152" s="0" t="s">
        <v>19050</v>
      </c>
      <c r="BB1152" s="0" t="n">
        <v>0</v>
      </c>
      <c r="BC1152" s="380" t="n">
        <v>25569.125</v>
      </c>
      <c r="BD1152" s="0" t="s">
        <v>2170</v>
      </c>
      <c r="BE1152" s="0" t="s">
        <v>2170</v>
      </c>
      <c r="BF1152" s="0" t="s">
        <v>2118</v>
      </c>
    </row>
    <row r="1153" customFormat="false" ht="15" hidden="false" customHeight="false" outlineLevel="0" collapsed="false">
      <c r="A1153" s="0" t="s">
        <v>25888</v>
      </c>
      <c r="B1153" s="0" t="s">
        <v>25889</v>
      </c>
      <c r="C1153" s="0" t="s">
        <v>25888</v>
      </c>
      <c r="D1153" s="0" t="s">
        <v>2133</v>
      </c>
      <c r="E1153" s="0" t="s">
        <v>25888</v>
      </c>
      <c r="F1153" s="0" t="n">
        <v>1</v>
      </c>
      <c r="G1153" s="0" t="s">
        <v>434</v>
      </c>
      <c r="H1153" s="0" t="s">
        <v>2170</v>
      </c>
      <c r="I1153" s="0" t="s">
        <v>2170</v>
      </c>
      <c r="J1153" s="0" t="s">
        <v>2170</v>
      </c>
      <c r="K1153" s="0" t="s">
        <v>2170</v>
      </c>
      <c r="L1153" s="0" t="s">
        <v>2170</v>
      </c>
      <c r="M1153" s="0" t="s">
        <v>2170</v>
      </c>
      <c r="N1153" s="0" t="n">
        <f aca="false">FALSE()</f>
        <v>0</v>
      </c>
      <c r="O1153" s="0" t="s">
        <v>25890</v>
      </c>
      <c r="P1153" s="0" t="s">
        <v>17780</v>
      </c>
      <c r="Q1153" s="0" t="n">
        <v>12</v>
      </c>
      <c r="R1153" s="380" t="n">
        <v>46326.125</v>
      </c>
      <c r="S1153" s="223" t="n">
        <v>640</v>
      </c>
      <c r="T1153" s="0" t="s">
        <v>2132</v>
      </c>
      <c r="U1153" s="380" t="n">
        <v>45202.125</v>
      </c>
      <c r="V1153" s="380" t="n">
        <v>45246.125</v>
      </c>
      <c r="W1153" s="0" t="s">
        <v>2132</v>
      </c>
      <c r="X1153" s="0" t="s">
        <v>25891</v>
      </c>
      <c r="Y1153" s="0" t="s">
        <v>601</v>
      </c>
      <c r="Z1153" s="0" t="s">
        <v>2602</v>
      </c>
      <c r="AA1153" s="0" t="s">
        <v>610</v>
      </c>
      <c r="AB1153" s="0" t="s">
        <v>17781</v>
      </c>
      <c r="AC1153" s="0" t="n">
        <v>4500000</v>
      </c>
      <c r="AD1153" s="0" t="n">
        <v>4500000</v>
      </c>
      <c r="AE1153" s="0" t="n">
        <v>5</v>
      </c>
      <c r="AF1153" s="0" t="n">
        <f aca="false">FALSE()</f>
        <v>0</v>
      </c>
      <c r="AG1153" s="0" t="n">
        <f aca="false">TRUE()</f>
        <v>1</v>
      </c>
      <c r="AH1153" s="0" t="n">
        <f aca="false">TRUE()</f>
        <v>1</v>
      </c>
      <c r="AI1153" s="0" t="n">
        <f aca="false">FALSE()</f>
        <v>0</v>
      </c>
      <c r="AJ1153" s="0" t="n">
        <f aca="false">FALSE()</f>
        <v>0</v>
      </c>
      <c r="AK1153" s="0" t="n">
        <f aca="false">TRUE()</f>
        <v>1</v>
      </c>
      <c r="AL1153" s="0" t="s">
        <v>2129</v>
      </c>
      <c r="AM1153" s="0" t="n">
        <f aca="false">TRUE()</f>
        <v>1</v>
      </c>
      <c r="AN1153" s="0" t="s">
        <v>25892</v>
      </c>
      <c r="AO1153" s="0" t="n">
        <v>1</v>
      </c>
      <c r="AP1153" s="0" t="s">
        <v>25893</v>
      </c>
      <c r="AQ1153" s="0" t="s">
        <v>25894</v>
      </c>
      <c r="AR1153" s="0" t="n">
        <f aca="false">TRUE()</f>
        <v>1</v>
      </c>
      <c r="AS1153" s="0" t="n">
        <f aca="false">FALSE()</f>
        <v>0</v>
      </c>
      <c r="AT1153" s="0" t="n">
        <f aca="false">FALSE()</f>
        <v>0</v>
      </c>
      <c r="AU1153" s="0" t="n">
        <f aca="false">FALSE()</f>
        <v>0</v>
      </c>
      <c r="AV1153" s="0" t="n">
        <f aca="false">FALSE()</f>
        <v>0</v>
      </c>
      <c r="AW1153" s="0" t="n">
        <f aca="false">TRUE()</f>
        <v>1</v>
      </c>
      <c r="AX1153" s="380" t="n">
        <v>45246.6875</v>
      </c>
      <c r="AY1153" s="380" t="n">
        <v>45246.4166666667</v>
      </c>
      <c r="AZ1153" s="0" t="n">
        <v>1</v>
      </c>
      <c r="BA1153" s="0" t="s">
        <v>18627</v>
      </c>
      <c r="BB1153" s="0" t="n">
        <v>0</v>
      </c>
      <c r="BC1153" s="380" t="n">
        <v>25569.125</v>
      </c>
      <c r="BD1153" s="0" t="s">
        <v>2170</v>
      </c>
      <c r="BE1153" s="0" t="s">
        <v>2170</v>
      </c>
      <c r="BF1153" s="0" t="s">
        <v>604</v>
      </c>
    </row>
    <row r="1154" customFormat="false" ht="15" hidden="false" customHeight="false" outlineLevel="0" collapsed="false">
      <c r="A1154" s="0" t="s">
        <v>25895</v>
      </c>
      <c r="B1154" s="0" t="s">
        <v>25896</v>
      </c>
      <c r="C1154" s="0" t="s">
        <v>25895</v>
      </c>
      <c r="D1154" s="0" t="s">
        <v>2133</v>
      </c>
      <c r="E1154" s="0" t="s">
        <v>25895</v>
      </c>
      <c r="F1154" s="0" t="n">
        <v>1</v>
      </c>
      <c r="G1154" s="0" t="s">
        <v>434</v>
      </c>
      <c r="H1154" s="0" t="s">
        <v>2170</v>
      </c>
      <c r="I1154" s="0" t="s">
        <v>2170</v>
      </c>
      <c r="J1154" s="0" t="s">
        <v>2170</v>
      </c>
      <c r="K1154" s="0" t="s">
        <v>2170</v>
      </c>
      <c r="L1154" s="0" t="s">
        <v>2170</v>
      </c>
      <c r="M1154" s="0" t="s">
        <v>2170</v>
      </c>
      <c r="N1154" s="0" t="n">
        <f aca="false">FALSE()</f>
        <v>0</v>
      </c>
      <c r="O1154" s="0" t="s">
        <v>25897</v>
      </c>
      <c r="P1154" s="0" t="s">
        <v>17780</v>
      </c>
      <c r="Q1154" s="0" t="n">
        <v>12</v>
      </c>
      <c r="R1154" s="380" t="n">
        <v>46241.125</v>
      </c>
      <c r="S1154" s="223" t="n">
        <v>1000</v>
      </c>
      <c r="T1154" s="0" t="s">
        <v>2132</v>
      </c>
      <c r="U1154" s="380" t="n">
        <v>45694.125</v>
      </c>
      <c r="V1154" s="380" t="n">
        <v>45701.125</v>
      </c>
      <c r="W1154" s="0" t="s">
        <v>2132</v>
      </c>
      <c r="X1154" s="0" t="s">
        <v>25898</v>
      </c>
      <c r="Y1154" s="0" t="s">
        <v>601</v>
      </c>
      <c r="Z1154" s="0" t="s">
        <v>2602</v>
      </c>
      <c r="AA1154" s="0" t="s">
        <v>610</v>
      </c>
      <c r="AB1154" s="0" t="s">
        <v>17781</v>
      </c>
      <c r="AC1154" s="0" t="n">
        <v>1500000</v>
      </c>
      <c r="AD1154" s="0" t="n">
        <v>1500000</v>
      </c>
      <c r="AE1154" s="0" t="n">
        <v>5</v>
      </c>
      <c r="AF1154" s="0" t="n">
        <f aca="false">FALSE()</f>
        <v>0</v>
      </c>
      <c r="AG1154" s="0" t="n">
        <f aca="false">TRUE()</f>
        <v>1</v>
      </c>
      <c r="AH1154" s="0" t="n">
        <f aca="false">TRUE()</f>
        <v>1</v>
      </c>
      <c r="AI1154" s="0" t="n">
        <f aca="false">FALSE()</f>
        <v>0</v>
      </c>
      <c r="AJ1154" s="0" t="n">
        <f aca="false">FALSE()</f>
        <v>0</v>
      </c>
      <c r="AK1154" s="0" t="n">
        <f aca="false">FALSE()</f>
        <v>0</v>
      </c>
      <c r="AL1154" s="0" t="s">
        <v>2129</v>
      </c>
      <c r="AM1154" s="0" t="n">
        <f aca="false">TRUE()</f>
        <v>1</v>
      </c>
      <c r="AN1154" s="0" t="s">
        <v>25899</v>
      </c>
      <c r="AO1154" s="0" t="n">
        <v>1</v>
      </c>
      <c r="AP1154" s="0" t="s">
        <v>25900</v>
      </c>
      <c r="AQ1154" s="0" t="s">
        <v>25901</v>
      </c>
      <c r="AR1154" s="0" t="n">
        <f aca="false">TRUE()</f>
        <v>1</v>
      </c>
      <c r="AS1154" s="0" t="n">
        <f aca="false">FALSE()</f>
        <v>0</v>
      </c>
      <c r="AT1154" s="0" t="n">
        <f aca="false">FALSE()</f>
        <v>0</v>
      </c>
      <c r="AU1154" s="0" t="n">
        <f aca="false">FALSE()</f>
        <v>0</v>
      </c>
      <c r="AV1154" s="0" t="n">
        <f aca="false">FALSE()</f>
        <v>0</v>
      </c>
      <c r="AW1154" s="0" t="n">
        <f aca="false">TRUE()</f>
        <v>1</v>
      </c>
      <c r="AX1154" s="380" t="n">
        <v>45701.6458333333</v>
      </c>
      <c r="AY1154" s="380" t="n">
        <v>45701.125</v>
      </c>
      <c r="AZ1154" s="0" t="n">
        <v>2</v>
      </c>
      <c r="BA1154" s="0" t="s">
        <v>19162</v>
      </c>
      <c r="BB1154" s="0" t="n">
        <v>0</v>
      </c>
      <c r="BC1154" s="380" t="n">
        <v>25569.125</v>
      </c>
      <c r="BD1154" s="0" t="s">
        <v>2170</v>
      </c>
      <c r="BE1154" s="0" t="s">
        <v>2170</v>
      </c>
      <c r="BF1154" s="0" t="s">
        <v>2118</v>
      </c>
    </row>
    <row r="1155" customFormat="false" ht="15" hidden="false" customHeight="false" outlineLevel="0" collapsed="false">
      <c r="A1155" s="0" t="s">
        <v>25902</v>
      </c>
      <c r="B1155" s="0" t="s">
        <v>25903</v>
      </c>
      <c r="C1155" s="0" t="s">
        <v>25902</v>
      </c>
      <c r="D1155" s="0" t="s">
        <v>18630</v>
      </c>
      <c r="E1155" s="0" t="s">
        <v>25902</v>
      </c>
      <c r="F1155" s="0" t="n">
        <v>1</v>
      </c>
      <c r="G1155" s="0" t="s">
        <v>18631</v>
      </c>
      <c r="H1155" s="0" t="s">
        <v>2170</v>
      </c>
      <c r="I1155" s="0" t="s">
        <v>2170</v>
      </c>
      <c r="J1155" s="0" t="s">
        <v>2170</v>
      </c>
      <c r="K1155" s="0" t="s">
        <v>2170</v>
      </c>
      <c r="L1155" s="0" t="s">
        <v>2170</v>
      </c>
      <c r="M1155" s="0" t="s">
        <v>2170</v>
      </c>
      <c r="N1155" s="0" t="n">
        <f aca="false">FALSE()</f>
        <v>0</v>
      </c>
      <c r="O1155" s="0" t="s">
        <v>25904</v>
      </c>
      <c r="P1155" s="0" t="s">
        <v>17780</v>
      </c>
      <c r="Q1155" s="0" t="n">
        <v>4</v>
      </c>
      <c r="R1155" s="380" t="n">
        <v>46121.125</v>
      </c>
      <c r="S1155" s="223" t="n">
        <v>1000</v>
      </c>
      <c r="T1155" s="0" t="s">
        <v>2132</v>
      </c>
      <c r="U1155" s="380" t="n">
        <v>45026.125</v>
      </c>
      <c r="V1155" s="380" t="n">
        <v>45029.125</v>
      </c>
      <c r="W1155" s="0" t="s">
        <v>2132</v>
      </c>
      <c r="X1155" s="0" t="s">
        <v>25905</v>
      </c>
      <c r="Y1155" s="0" t="s">
        <v>601</v>
      </c>
      <c r="Z1155" s="0" t="s">
        <v>2602</v>
      </c>
      <c r="AA1155" s="0" t="s">
        <v>2114</v>
      </c>
      <c r="AB1155" s="0" t="s">
        <v>17781</v>
      </c>
      <c r="AC1155" s="0" t="n">
        <v>2000000</v>
      </c>
      <c r="AD1155" s="0" t="n">
        <v>2000000</v>
      </c>
      <c r="AE1155" s="0" t="n">
        <v>5</v>
      </c>
      <c r="AF1155" s="0" t="n">
        <f aca="false">FALSE()</f>
        <v>0</v>
      </c>
      <c r="AG1155" s="0" t="n">
        <f aca="false">TRUE()</f>
        <v>1</v>
      </c>
      <c r="AH1155" s="0" t="n">
        <f aca="false">TRUE()</f>
        <v>1</v>
      </c>
      <c r="AI1155" s="0" t="n">
        <f aca="false">TRUE()</f>
        <v>1</v>
      </c>
      <c r="AJ1155" s="0" t="n">
        <f aca="false">FALSE()</f>
        <v>0</v>
      </c>
      <c r="AK1155" s="0" t="n">
        <f aca="false">FALSE()</f>
        <v>0</v>
      </c>
      <c r="AL1155" s="0" t="s">
        <v>3129</v>
      </c>
      <c r="AM1155" s="0" t="n">
        <f aca="false">TRUE()</f>
        <v>1</v>
      </c>
      <c r="AN1155" s="0" t="s">
        <v>25906</v>
      </c>
      <c r="AO1155" s="0" t="n">
        <v>2</v>
      </c>
      <c r="AP1155" s="0" t="s">
        <v>25907</v>
      </c>
      <c r="AQ1155" s="0" t="s">
        <v>25908</v>
      </c>
      <c r="AR1155" s="0" t="n">
        <f aca="false">TRUE()</f>
        <v>1</v>
      </c>
      <c r="AS1155" s="0" t="n">
        <f aca="false">TRUE()</f>
        <v>1</v>
      </c>
      <c r="AT1155" s="0" t="n">
        <f aca="false">FALSE()</f>
        <v>0</v>
      </c>
      <c r="AU1155" s="0" t="n">
        <f aca="false">FALSE()</f>
        <v>0</v>
      </c>
      <c r="AV1155" s="0" t="n">
        <f aca="false">FALSE()</f>
        <v>0</v>
      </c>
      <c r="AW1155" s="0" t="n">
        <f aca="false">TRUE()</f>
        <v>1</v>
      </c>
      <c r="AX1155" s="380" t="n">
        <v>45029.6604166667</v>
      </c>
      <c r="AY1155" s="380" t="n">
        <v>45029.4166666667</v>
      </c>
      <c r="AZ1155" s="0" t="n">
        <v>2</v>
      </c>
      <c r="BA1155" s="0" t="s">
        <v>10738</v>
      </c>
      <c r="BB1155" s="0" t="n">
        <v>0</v>
      </c>
      <c r="BC1155" s="380" t="n">
        <v>25569.125</v>
      </c>
      <c r="BD1155" s="0" t="s">
        <v>2170</v>
      </c>
      <c r="BE1155" s="0" t="s">
        <v>2170</v>
      </c>
      <c r="BF1155" s="0" t="s">
        <v>2118</v>
      </c>
    </row>
    <row r="1156" customFormat="false" ht="15" hidden="false" customHeight="false" outlineLevel="0" collapsed="false">
      <c r="A1156" s="0" t="s">
        <v>25909</v>
      </c>
      <c r="B1156" s="0" t="s">
        <v>25910</v>
      </c>
      <c r="C1156" s="0" t="s">
        <v>25909</v>
      </c>
      <c r="D1156" s="0" t="s">
        <v>2133</v>
      </c>
      <c r="E1156" s="0" t="s">
        <v>25909</v>
      </c>
      <c r="F1156" s="0" t="n">
        <v>1</v>
      </c>
      <c r="G1156" s="0" t="s">
        <v>434</v>
      </c>
      <c r="H1156" s="0" t="s">
        <v>2170</v>
      </c>
      <c r="I1156" s="0" t="s">
        <v>2170</v>
      </c>
      <c r="J1156" s="0" t="s">
        <v>2170</v>
      </c>
      <c r="K1156" s="0" t="s">
        <v>2170</v>
      </c>
      <c r="L1156" s="0" t="s">
        <v>2170</v>
      </c>
      <c r="M1156" s="0" t="s">
        <v>2170</v>
      </c>
      <c r="N1156" s="0" t="n">
        <f aca="false">FALSE()</f>
        <v>0</v>
      </c>
      <c r="O1156" s="0" t="s">
        <v>25911</v>
      </c>
      <c r="P1156" s="0" t="s">
        <v>17780</v>
      </c>
      <c r="Q1156" s="0" t="n">
        <v>4</v>
      </c>
      <c r="R1156" s="380" t="n">
        <v>46136.125</v>
      </c>
      <c r="S1156" s="223" t="n">
        <v>1000</v>
      </c>
      <c r="T1156" s="0" t="s">
        <v>2132</v>
      </c>
      <c r="U1156" s="380" t="n">
        <v>45035.125</v>
      </c>
      <c r="V1156" s="380" t="n">
        <v>45044.125</v>
      </c>
      <c r="W1156" s="0" t="s">
        <v>2132</v>
      </c>
      <c r="X1156" s="0" t="s">
        <v>25912</v>
      </c>
      <c r="Y1156" s="0" t="s">
        <v>601</v>
      </c>
      <c r="Z1156" s="0" t="s">
        <v>2602</v>
      </c>
      <c r="AA1156" s="0" t="s">
        <v>2114</v>
      </c>
      <c r="AB1156" s="0" t="s">
        <v>17781</v>
      </c>
      <c r="AC1156" s="0" t="n">
        <v>10000000</v>
      </c>
      <c r="AD1156" s="0" t="n">
        <v>10000000</v>
      </c>
      <c r="AE1156" s="0" t="n">
        <v>5</v>
      </c>
      <c r="AF1156" s="0" t="n">
        <f aca="false">FALSE()</f>
        <v>0</v>
      </c>
      <c r="AG1156" s="0" t="n">
        <f aca="false">TRUE()</f>
        <v>1</v>
      </c>
      <c r="AH1156" s="0" t="n">
        <f aca="false">TRUE()</f>
        <v>1</v>
      </c>
      <c r="AI1156" s="0" t="n">
        <f aca="false">FALSE()</f>
        <v>0</v>
      </c>
      <c r="AJ1156" s="0" t="n">
        <f aca="false">FALSE()</f>
        <v>0</v>
      </c>
      <c r="AK1156" s="0" t="n">
        <f aca="false">FALSE()</f>
        <v>0</v>
      </c>
      <c r="AL1156" s="0" t="s">
        <v>2129</v>
      </c>
      <c r="AM1156" s="0" t="n">
        <f aca="false">TRUE()</f>
        <v>1</v>
      </c>
      <c r="AN1156" s="0" t="s">
        <v>25913</v>
      </c>
      <c r="AO1156" s="0" t="n">
        <v>1</v>
      </c>
      <c r="AP1156" s="0" t="s">
        <v>25914</v>
      </c>
      <c r="AQ1156" s="0" t="s">
        <v>25915</v>
      </c>
      <c r="AR1156" s="0" t="n">
        <f aca="false">TRUE()</f>
        <v>1</v>
      </c>
      <c r="AS1156" s="0" t="n">
        <f aca="false">FALSE()</f>
        <v>0</v>
      </c>
      <c r="AT1156" s="0" t="n">
        <f aca="false">FALSE()</f>
        <v>0</v>
      </c>
      <c r="AU1156" s="0" t="n">
        <f aca="false">FALSE()</f>
        <v>0</v>
      </c>
      <c r="AV1156" s="0" t="n">
        <f aca="false">FALSE()</f>
        <v>0</v>
      </c>
      <c r="AW1156" s="0" t="n">
        <f aca="false">TRUE()</f>
        <v>1</v>
      </c>
      <c r="AX1156" s="380" t="n">
        <v>45044.6277777778</v>
      </c>
      <c r="AY1156" s="380" t="n">
        <v>45044.4166666667</v>
      </c>
      <c r="AZ1156" s="0" t="n">
        <v>1</v>
      </c>
      <c r="BA1156" s="0" t="s">
        <v>18697</v>
      </c>
      <c r="BB1156" s="0" t="n">
        <v>0</v>
      </c>
      <c r="BC1156" s="380" t="n">
        <v>25569.125</v>
      </c>
      <c r="BD1156" s="0" t="s">
        <v>2170</v>
      </c>
      <c r="BE1156" s="0" t="s">
        <v>2170</v>
      </c>
      <c r="BF1156" s="0" t="s">
        <v>2118</v>
      </c>
    </row>
    <row r="1157" customFormat="false" ht="15" hidden="false" customHeight="false" outlineLevel="0" collapsed="false">
      <c r="A1157" s="0" t="s">
        <v>25916</v>
      </c>
      <c r="B1157" s="0" t="s">
        <v>25917</v>
      </c>
      <c r="C1157" s="0" t="s">
        <v>25916</v>
      </c>
      <c r="D1157" s="0" t="s">
        <v>2133</v>
      </c>
      <c r="E1157" s="0" t="s">
        <v>25916</v>
      </c>
      <c r="F1157" s="0" t="n">
        <v>1</v>
      </c>
      <c r="G1157" s="0" t="s">
        <v>434</v>
      </c>
      <c r="H1157" s="0" t="s">
        <v>2596</v>
      </c>
      <c r="I1157" s="0" t="s">
        <v>2596</v>
      </c>
      <c r="J1157" s="0" t="s">
        <v>12506</v>
      </c>
      <c r="K1157" s="0" t="s">
        <v>2170</v>
      </c>
      <c r="L1157" s="0" t="s">
        <v>12506</v>
      </c>
      <c r="M1157" s="0" t="s">
        <v>2170</v>
      </c>
      <c r="N1157" s="0" t="n">
        <f aca="false">FALSE()</f>
        <v>0</v>
      </c>
      <c r="O1157" s="0" t="s">
        <v>25918</v>
      </c>
      <c r="P1157" s="0" t="s">
        <v>17838</v>
      </c>
      <c r="Q1157" s="0" t="n">
        <v>2</v>
      </c>
      <c r="R1157" s="380" t="n">
        <v>46503.125</v>
      </c>
      <c r="S1157" s="223" t="n">
        <v>1000</v>
      </c>
      <c r="T1157" s="0" t="s">
        <v>2132</v>
      </c>
      <c r="U1157" s="380" t="n">
        <v>44833.125</v>
      </c>
      <c r="V1157" s="380" t="n">
        <v>44838.125</v>
      </c>
      <c r="W1157" s="0" t="s">
        <v>2132</v>
      </c>
      <c r="X1157" s="0" t="s">
        <v>25919</v>
      </c>
      <c r="Y1157" s="0" t="s">
        <v>601</v>
      </c>
      <c r="Z1157" s="0" t="s">
        <v>2602</v>
      </c>
      <c r="AA1157" s="0" t="s">
        <v>2574</v>
      </c>
      <c r="AB1157" s="0" t="s">
        <v>17781</v>
      </c>
      <c r="AC1157" s="0" t="n">
        <v>257441</v>
      </c>
      <c r="AD1157" s="0" t="n">
        <v>1150000</v>
      </c>
      <c r="AE1157" s="0" t="n">
        <v>5</v>
      </c>
      <c r="AF1157" s="0" t="n">
        <f aca="false">FALSE()</f>
        <v>0</v>
      </c>
      <c r="AG1157" s="0" t="n">
        <f aca="false">TRUE()</f>
        <v>1</v>
      </c>
      <c r="AH1157" s="0" t="n">
        <f aca="false">TRUE()</f>
        <v>1</v>
      </c>
      <c r="AI1157" s="0" t="n">
        <f aca="false">FALSE()</f>
        <v>0</v>
      </c>
      <c r="AJ1157" s="0" t="n">
        <f aca="false">FALSE()</f>
        <v>0</v>
      </c>
      <c r="AK1157" s="0" t="n">
        <f aca="false">FALSE()</f>
        <v>0</v>
      </c>
      <c r="AL1157" s="0" t="s">
        <v>3129</v>
      </c>
      <c r="AM1157" s="0" t="n">
        <f aca="false">TRUE()</f>
        <v>1</v>
      </c>
      <c r="AN1157" s="0" t="s">
        <v>25920</v>
      </c>
      <c r="AO1157" s="0" t="n">
        <v>1</v>
      </c>
      <c r="AP1157" s="0" t="s">
        <v>25921</v>
      </c>
      <c r="AQ1157" s="0" t="s">
        <v>25922</v>
      </c>
      <c r="AR1157" s="0" t="n">
        <f aca="false">TRUE()</f>
        <v>1</v>
      </c>
      <c r="AS1157" s="0" t="n">
        <f aca="false">FALSE()</f>
        <v>0</v>
      </c>
      <c r="AT1157" s="0" t="n">
        <f aca="false">FALSE()</f>
        <v>0</v>
      </c>
      <c r="AU1157" s="0" t="n">
        <f aca="false">FALSE()</f>
        <v>0</v>
      </c>
      <c r="AV1157" s="0" t="n">
        <f aca="false">FALSE()</f>
        <v>0</v>
      </c>
      <c r="AW1157" s="0" t="n">
        <f aca="false">TRUE()</f>
        <v>1</v>
      </c>
      <c r="AX1157" s="380" t="n">
        <v>44868.5597222222</v>
      </c>
      <c r="AY1157" s="380" t="n">
        <v>44868.4166666667</v>
      </c>
      <c r="AZ1157" s="0" t="n">
        <v>1</v>
      </c>
      <c r="BA1157" s="0" t="s">
        <v>17154</v>
      </c>
      <c r="BB1157" s="0" t="n">
        <v>1</v>
      </c>
      <c r="BC1157" s="380" t="n">
        <v>45956.125</v>
      </c>
      <c r="BD1157" s="0" t="s">
        <v>12506</v>
      </c>
      <c r="BE1157" s="0" t="s">
        <v>2170</v>
      </c>
      <c r="BF1157" s="0" t="s">
        <v>2118</v>
      </c>
    </row>
    <row r="1158" customFormat="false" ht="15" hidden="false" customHeight="false" outlineLevel="0" collapsed="false">
      <c r="A1158" s="0" t="s">
        <v>25923</v>
      </c>
      <c r="B1158" s="0" t="s">
        <v>25924</v>
      </c>
      <c r="C1158" s="0" t="s">
        <v>25923</v>
      </c>
      <c r="D1158" s="0" t="s">
        <v>18630</v>
      </c>
      <c r="E1158" s="0" t="s">
        <v>25923</v>
      </c>
      <c r="F1158" s="0" t="n">
        <v>1</v>
      </c>
      <c r="G1158" s="0" t="s">
        <v>18631</v>
      </c>
      <c r="H1158" s="0" t="s">
        <v>2170</v>
      </c>
      <c r="I1158" s="0" t="s">
        <v>2170</v>
      </c>
      <c r="J1158" s="0" t="s">
        <v>2170</v>
      </c>
      <c r="K1158" s="0" t="s">
        <v>2170</v>
      </c>
      <c r="L1158" s="0" t="s">
        <v>2170</v>
      </c>
      <c r="M1158" s="0" t="s">
        <v>2170</v>
      </c>
      <c r="N1158" s="0" t="n">
        <f aca="false">FALSE()</f>
        <v>0</v>
      </c>
      <c r="O1158" s="0" t="s">
        <v>25925</v>
      </c>
      <c r="P1158" s="0" t="s">
        <v>17780</v>
      </c>
      <c r="Q1158" s="0" t="n">
        <v>4</v>
      </c>
      <c r="R1158" s="380" t="n">
        <v>46014.125</v>
      </c>
      <c r="S1158" s="223" t="n">
        <v>1000</v>
      </c>
      <c r="T1158" s="0" t="s">
        <v>2132</v>
      </c>
      <c r="U1158" s="380" t="n">
        <v>44915.125</v>
      </c>
      <c r="V1158" s="380" t="n">
        <v>44922.125</v>
      </c>
      <c r="W1158" s="0" t="s">
        <v>2132</v>
      </c>
      <c r="X1158" s="0" t="s">
        <v>25926</v>
      </c>
      <c r="Y1158" s="0" t="s">
        <v>601</v>
      </c>
      <c r="Z1158" s="0" t="s">
        <v>2602</v>
      </c>
      <c r="AA1158" s="0" t="s">
        <v>2114</v>
      </c>
      <c r="AB1158" s="0" t="s">
        <v>17781</v>
      </c>
      <c r="AC1158" s="0" t="n">
        <v>1000000</v>
      </c>
      <c r="AD1158" s="0" t="n">
        <v>1000000</v>
      </c>
      <c r="AE1158" s="0" t="n">
        <v>5</v>
      </c>
      <c r="AF1158" s="0" t="n">
        <f aca="false">FALSE()</f>
        <v>0</v>
      </c>
      <c r="AG1158" s="0" t="n">
        <f aca="false">TRUE()</f>
        <v>1</v>
      </c>
      <c r="AH1158" s="0" t="n">
        <f aca="false">TRUE()</f>
        <v>1</v>
      </c>
      <c r="AI1158" s="0" t="n">
        <f aca="false">FALSE()</f>
        <v>0</v>
      </c>
      <c r="AJ1158" s="0" t="n">
        <f aca="false">FALSE()</f>
        <v>0</v>
      </c>
      <c r="AK1158" s="0" t="n">
        <f aca="false">FALSE()</f>
        <v>0</v>
      </c>
      <c r="AL1158" s="0" t="s">
        <v>3129</v>
      </c>
      <c r="AM1158" s="0" t="n">
        <f aca="false">TRUE()</f>
        <v>1</v>
      </c>
      <c r="AN1158" s="0" t="s">
        <v>25927</v>
      </c>
      <c r="AO1158" s="0" t="n">
        <v>2</v>
      </c>
      <c r="AP1158" s="0" t="s">
        <v>25928</v>
      </c>
      <c r="AQ1158" s="0" t="s">
        <v>25929</v>
      </c>
      <c r="AR1158" s="0" t="n">
        <f aca="false">TRUE()</f>
        <v>1</v>
      </c>
      <c r="AS1158" s="0" t="n">
        <f aca="false">FALSE()</f>
        <v>0</v>
      </c>
      <c r="AT1158" s="0" t="n">
        <f aca="false">FALSE()</f>
        <v>0</v>
      </c>
      <c r="AU1158" s="0" t="n">
        <f aca="false">FALSE()</f>
        <v>0</v>
      </c>
      <c r="AV1158" s="0" t="n">
        <f aca="false">FALSE()</f>
        <v>0</v>
      </c>
      <c r="AW1158" s="0" t="n">
        <f aca="false">TRUE()</f>
        <v>1</v>
      </c>
      <c r="AX1158" s="380" t="n">
        <v>44922.7347222222</v>
      </c>
      <c r="AY1158" s="380" t="n">
        <v>44922.4166666667</v>
      </c>
      <c r="AZ1158" s="0" t="n">
        <v>2</v>
      </c>
      <c r="BA1158" s="0" t="s">
        <v>3533</v>
      </c>
      <c r="BB1158" s="0" t="n">
        <v>0</v>
      </c>
      <c r="BC1158" s="380" t="n">
        <v>25569.125</v>
      </c>
      <c r="BD1158" s="0" t="s">
        <v>2170</v>
      </c>
      <c r="BE1158" s="0" t="s">
        <v>2170</v>
      </c>
      <c r="BF1158" s="0" t="s">
        <v>2118</v>
      </c>
    </row>
    <row r="1159" customFormat="false" ht="15" hidden="false" customHeight="false" outlineLevel="0" collapsed="false">
      <c r="A1159" s="0" t="s">
        <v>25930</v>
      </c>
      <c r="B1159" s="0" t="s">
        <v>25931</v>
      </c>
      <c r="C1159" s="0" t="s">
        <v>25930</v>
      </c>
      <c r="D1159" s="0" t="s">
        <v>2133</v>
      </c>
      <c r="E1159" s="0" t="s">
        <v>25930</v>
      </c>
      <c r="F1159" s="0" t="n">
        <v>1</v>
      </c>
      <c r="G1159" s="0" t="s">
        <v>434</v>
      </c>
      <c r="H1159" s="0" t="s">
        <v>2170</v>
      </c>
      <c r="I1159" s="0" t="s">
        <v>2170</v>
      </c>
      <c r="J1159" s="0" t="s">
        <v>2170</v>
      </c>
      <c r="K1159" s="0" t="s">
        <v>2170</v>
      </c>
      <c r="L1159" s="0" t="s">
        <v>2170</v>
      </c>
      <c r="M1159" s="0" t="s">
        <v>2170</v>
      </c>
      <c r="N1159" s="0" t="n">
        <f aca="false">FALSE()</f>
        <v>0</v>
      </c>
      <c r="O1159" s="0" t="s">
        <v>25932</v>
      </c>
      <c r="P1159" s="0" t="s">
        <v>17780</v>
      </c>
      <c r="Q1159" s="0" t="n">
        <v>4</v>
      </c>
      <c r="R1159" s="380" t="n">
        <v>46903.125</v>
      </c>
      <c r="S1159" s="223" t="n">
        <v>950</v>
      </c>
      <c r="T1159" s="0" t="s">
        <v>2132</v>
      </c>
      <c r="U1159" s="380" t="n">
        <v>45069.125</v>
      </c>
      <c r="V1159" s="380" t="n">
        <v>45083.125</v>
      </c>
      <c r="W1159" s="0" t="s">
        <v>2132</v>
      </c>
      <c r="X1159" s="0" t="s">
        <v>25933</v>
      </c>
      <c r="Y1159" s="0" t="s">
        <v>601</v>
      </c>
      <c r="Z1159" s="0" t="s">
        <v>2602</v>
      </c>
      <c r="AA1159" s="0" t="s">
        <v>2115</v>
      </c>
      <c r="AB1159" s="0" t="s">
        <v>17781</v>
      </c>
      <c r="AC1159" s="0" t="n">
        <v>200000</v>
      </c>
      <c r="AD1159" s="0" t="n">
        <v>200000</v>
      </c>
      <c r="AE1159" s="0" t="n">
        <v>5</v>
      </c>
      <c r="AF1159" s="0" t="n">
        <f aca="false">FALSE()</f>
        <v>0</v>
      </c>
      <c r="AG1159" s="0" t="n">
        <f aca="false">TRUE()</f>
        <v>1</v>
      </c>
      <c r="AH1159" s="0" t="n">
        <f aca="false">TRUE()</f>
        <v>1</v>
      </c>
      <c r="AI1159" s="0" t="n">
        <f aca="false">FALSE()</f>
        <v>0</v>
      </c>
      <c r="AJ1159" s="0" t="n">
        <f aca="false">FALSE()</f>
        <v>0</v>
      </c>
      <c r="AK1159" s="0" t="n">
        <f aca="false">TRUE()</f>
        <v>1</v>
      </c>
      <c r="AL1159" s="0" t="s">
        <v>2129</v>
      </c>
      <c r="AM1159" s="0" t="n">
        <f aca="false">TRUE()</f>
        <v>1</v>
      </c>
      <c r="AN1159" s="0" t="s">
        <v>25934</v>
      </c>
      <c r="AO1159" s="0" t="n">
        <v>1</v>
      </c>
      <c r="AP1159" s="0" t="s">
        <v>25935</v>
      </c>
      <c r="AQ1159" s="0" t="s">
        <v>25936</v>
      </c>
      <c r="AR1159" s="0" t="n">
        <f aca="false">TRUE()</f>
        <v>1</v>
      </c>
      <c r="AS1159" s="0" t="n">
        <f aca="false">FALSE()</f>
        <v>0</v>
      </c>
      <c r="AT1159" s="0" t="n">
        <f aca="false">FALSE()</f>
        <v>0</v>
      </c>
      <c r="AU1159" s="0" t="n">
        <f aca="false">FALSE()</f>
        <v>0</v>
      </c>
      <c r="AV1159" s="0" t="n">
        <f aca="false">FALSE()</f>
        <v>0</v>
      </c>
      <c r="AW1159" s="0" t="n">
        <f aca="false">TRUE()</f>
        <v>1</v>
      </c>
      <c r="AX1159" s="380" t="n">
        <v>45083.6881944445</v>
      </c>
      <c r="AY1159" s="380" t="n">
        <v>45083.4166666667</v>
      </c>
      <c r="AZ1159" s="0" t="n">
        <v>3</v>
      </c>
      <c r="BA1159" s="0" t="s">
        <v>19329</v>
      </c>
      <c r="BB1159" s="0" t="n">
        <v>0</v>
      </c>
      <c r="BC1159" s="380" t="n">
        <v>25569.125</v>
      </c>
      <c r="BD1159" s="0" t="s">
        <v>2170</v>
      </c>
      <c r="BE1159" s="0" t="s">
        <v>2170</v>
      </c>
      <c r="BF1159" s="0" t="s">
        <v>604</v>
      </c>
    </row>
    <row r="1160" customFormat="false" ht="15" hidden="false" customHeight="false" outlineLevel="0" collapsed="false">
      <c r="A1160" s="0" t="s">
        <v>25937</v>
      </c>
      <c r="B1160" s="0" t="s">
        <v>25938</v>
      </c>
      <c r="C1160" s="0" t="s">
        <v>25937</v>
      </c>
      <c r="D1160" s="0" t="s">
        <v>2133</v>
      </c>
      <c r="E1160" s="0" t="s">
        <v>25937</v>
      </c>
      <c r="F1160" s="0" t="n">
        <v>1</v>
      </c>
      <c r="G1160" s="0" t="s">
        <v>434</v>
      </c>
      <c r="H1160" s="0" t="s">
        <v>2596</v>
      </c>
      <c r="I1160" s="0" t="s">
        <v>2596</v>
      </c>
      <c r="J1160" s="0" t="s">
        <v>23857</v>
      </c>
      <c r="K1160" s="0" t="s">
        <v>2170</v>
      </c>
      <c r="L1160" s="0" t="s">
        <v>13583</v>
      </c>
      <c r="M1160" s="0" t="s">
        <v>2170</v>
      </c>
      <c r="N1160" s="0" t="n">
        <f aca="false">FALSE()</f>
        <v>0</v>
      </c>
      <c r="O1160" s="0" t="s">
        <v>25939</v>
      </c>
      <c r="P1160" s="0" t="s">
        <v>17838</v>
      </c>
      <c r="Q1160" s="0" t="n">
        <v>12</v>
      </c>
      <c r="R1160" s="380" t="n">
        <v>49079.125</v>
      </c>
      <c r="S1160" s="223" t="n">
        <v>1000</v>
      </c>
      <c r="T1160" s="0" t="s">
        <v>2132</v>
      </c>
      <c r="U1160" s="380" t="n">
        <v>45482.125</v>
      </c>
      <c r="V1160" s="380" t="n">
        <v>45489.125</v>
      </c>
      <c r="W1160" s="0" t="s">
        <v>2132</v>
      </c>
      <c r="X1160" s="0" t="s">
        <v>22352</v>
      </c>
      <c r="Y1160" s="0" t="s">
        <v>601</v>
      </c>
      <c r="Z1160" s="0" t="s">
        <v>2602</v>
      </c>
      <c r="AA1160" s="0" t="s">
        <v>2574</v>
      </c>
      <c r="AB1160" s="0" t="s">
        <v>17781</v>
      </c>
      <c r="AC1160" s="0" t="n">
        <v>10000000</v>
      </c>
      <c r="AD1160" s="0" t="n">
        <v>10000000</v>
      </c>
      <c r="AE1160" s="0" t="n">
        <v>5</v>
      </c>
      <c r="AF1160" s="0" t="n">
        <f aca="false">FALSE()</f>
        <v>0</v>
      </c>
      <c r="AG1160" s="0" t="n">
        <f aca="false">TRUE()</f>
        <v>1</v>
      </c>
      <c r="AH1160" s="0" t="n">
        <f aca="false">TRUE()</f>
        <v>1</v>
      </c>
      <c r="AI1160" s="0" t="n">
        <f aca="false">TRUE()</f>
        <v>1</v>
      </c>
      <c r="AJ1160" s="0" t="n">
        <f aca="false">FALSE()</f>
        <v>0</v>
      </c>
      <c r="AK1160" s="0" t="n">
        <f aca="false">FALSE()</f>
        <v>0</v>
      </c>
      <c r="AL1160" s="0" t="s">
        <v>2129</v>
      </c>
      <c r="AM1160" s="0" t="n">
        <f aca="false">TRUE()</f>
        <v>1</v>
      </c>
      <c r="AN1160" s="0" t="s">
        <v>25940</v>
      </c>
      <c r="AO1160" s="0" t="n">
        <v>1</v>
      </c>
      <c r="AP1160" s="0" t="s">
        <v>25941</v>
      </c>
      <c r="AQ1160" s="0" t="s">
        <v>25942</v>
      </c>
      <c r="AR1160" s="0" t="n">
        <f aca="false">TRUE()</f>
        <v>1</v>
      </c>
      <c r="AS1160" s="0" t="n">
        <f aca="false">FALSE()</f>
        <v>0</v>
      </c>
      <c r="AT1160" s="0" t="n">
        <f aca="false">FALSE()</f>
        <v>0</v>
      </c>
      <c r="AU1160" s="0" t="n">
        <f aca="false">FALSE()</f>
        <v>0</v>
      </c>
      <c r="AV1160" s="0" t="n">
        <f aca="false">FALSE()</f>
        <v>0</v>
      </c>
      <c r="AW1160" s="0" t="n">
        <f aca="false">TRUE()</f>
        <v>1</v>
      </c>
      <c r="AX1160" s="380" t="n">
        <v>45489.6236111111</v>
      </c>
      <c r="AY1160" s="380" t="n">
        <v>45489.125</v>
      </c>
      <c r="AZ1160" s="0" t="n">
        <v>0</v>
      </c>
      <c r="BA1160" s="0" t="s">
        <v>3306</v>
      </c>
      <c r="BB1160" s="0" t="n">
        <v>0</v>
      </c>
      <c r="BC1160" s="380" t="n">
        <v>46559.125</v>
      </c>
      <c r="BD1160" s="0" t="s">
        <v>23857</v>
      </c>
      <c r="BE1160" s="0" t="s">
        <v>2170</v>
      </c>
      <c r="BF1160" s="0" t="s">
        <v>17868</v>
      </c>
    </row>
    <row r="1161" customFormat="false" ht="15" hidden="false" customHeight="false" outlineLevel="0" collapsed="false">
      <c r="A1161" s="0" t="s">
        <v>25943</v>
      </c>
      <c r="B1161" s="0" t="s">
        <v>25944</v>
      </c>
      <c r="C1161" s="0" t="s">
        <v>25943</v>
      </c>
      <c r="D1161" s="0" t="s">
        <v>2133</v>
      </c>
      <c r="E1161" s="0" t="s">
        <v>25943</v>
      </c>
      <c r="F1161" s="0" t="n">
        <v>1</v>
      </c>
      <c r="G1161" s="0" t="s">
        <v>434</v>
      </c>
      <c r="H1161" s="0" t="s">
        <v>2170</v>
      </c>
      <c r="I1161" s="0" t="s">
        <v>2170</v>
      </c>
      <c r="J1161" s="0" t="s">
        <v>2170</v>
      </c>
      <c r="K1161" s="0" t="s">
        <v>2170</v>
      </c>
      <c r="L1161" s="0" t="s">
        <v>2170</v>
      </c>
      <c r="M1161" s="0" t="s">
        <v>2170</v>
      </c>
      <c r="N1161" s="0" t="n">
        <f aca="false">FALSE()</f>
        <v>0</v>
      </c>
      <c r="O1161" s="0" t="s">
        <v>25945</v>
      </c>
      <c r="P1161" s="0" t="s">
        <v>17780</v>
      </c>
      <c r="Q1161" s="0" t="n">
        <v>12</v>
      </c>
      <c r="R1161" s="380" t="n">
        <v>46786.125</v>
      </c>
      <c r="S1161" s="223" t="n">
        <v>1000</v>
      </c>
      <c r="T1161" s="0" t="s">
        <v>2132</v>
      </c>
      <c r="U1161" s="380" t="n">
        <v>45490.125</v>
      </c>
      <c r="V1161" s="380" t="n">
        <v>45526.125</v>
      </c>
      <c r="W1161" s="0" t="s">
        <v>2132</v>
      </c>
      <c r="X1161" s="0" t="s">
        <v>19302</v>
      </c>
      <c r="Y1161" s="0" t="s">
        <v>601</v>
      </c>
      <c r="Z1161" s="0" t="s">
        <v>2602</v>
      </c>
      <c r="AA1161" s="0" t="s">
        <v>610</v>
      </c>
      <c r="AB1161" s="0" t="s">
        <v>17781</v>
      </c>
      <c r="AC1161" s="0" t="n">
        <v>124579</v>
      </c>
      <c r="AD1161" s="0" t="n">
        <v>150000</v>
      </c>
      <c r="AE1161" s="0" t="n">
        <v>5</v>
      </c>
      <c r="AF1161" s="0" t="n">
        <f aca="false">FALSE()</f>
        <v>0</v>
      </c>
      <c r="AG1161" s="0" t="n">
        <f aca="false">TRUE()</f>
        <v>1</v>
      </c>
      <c r="AH1161" s="0" t="n">
        <f aca="false">TRUE()</f>
        <v>1</v>
      </c>
      <c r="AI1161" s="0" t="n">
        <f aca="false">FALSE()</f>
        <v>0</v>
      </c>
      <c r="AJ1161" s="0" t="n">
        <f aca="false">FALSE()</f>
        <v>0</v>
      </c>
      <c r="AK1161" s="0" t="n">
        <f aca="false">TRUE()</f>
        <v>1</v>
      </c>
      <c r="AL1161" s="0" t="s">
        <v>2129</v>
      </c>
      <c r="AM1161" s="0" t="n">
        <f aca="false">TRUE()</f>
        <v>1</v>
      </c>
      <c r="AN1161" s="0" t="s">
        <v>25946</v>
      </c>
      <c r="AO1161" s="0" t="n">
        <v>1</v>
      </c>
      <c r="AP1161" s="0" t="s">
        <v>25947</v>
      </c>
      <c r="AQ1161" s="0" t="s">
        <v>25948</v>
      </c>
      <c r="AR1161" s="0" t="n">
        <f aca="false">TRUE()</f>
        <v>1</v>
      </c>
      <c r="AS1161" s="0" t="n">
        <f aca="false">TRUE()</f>
        <v>1</v>
      </c>
      <c r="AT1161" s="0" t="n">
        <f aca="false">FALSE()</f>
        <v>0</v>
      </c>
      <c r="AU1161" s="0" t="n">
        <f aca="false">FALSE()</f>
        <v>0</v>
      </c>
      <c r="AV1161" s="0" t="n">
        <f aca="false">FALSE()</f>
        <v>0</v>
      </c>
      <c r="AW1161" s="0" t="n">
        <f aca="false">TRUE()</f>
        <v>1</v>
      </c>
      <c r="AX1161" s="380" t="n">
        <v>45526.6930555556</v>
      </c>
      <c r="AY1161" s="380" t="n">
        <v>45526.125</v>
      </c>
      <c r="AZ1161" s="0" t="n">
        <v>3</v>
      </c>
      <c r="BA1161" s="0" t="s">
        <v>18030</v>
      </c>
      <c r="BB1161" s="0" t="n">
        <v>0</v>
      </c>
      <c r="BC1161" s="380" t="n">
        <v>25569.125</v>
      </c>
      <c r="BD1161" s="0" t="s">
        <v>2170</v>
      </c>
      <c r="BE1161" s="0" t="s">
        <v>2170</v>
      </c>
      <c r="BF1161" s="0" t="s">
        <v>2118</v>
      </c>
    </row>
    <row r="1162" customFormat="false" ht="15" hidden="false" customHeight="false" outlineLevel="0" collapsed="false">
      <c r="A1162" s="0" t="s">
        <v>25949</v>
      </c>
      <c r="B1162" s="0" t="s">
        <v>25950</v>
      </c>
      <c r="C1162" s="0" t="s">
        <v>25949</v>
      </c>
      <c r="D1162" s="0" t="s">
        <v>2133</v>
      </c>
      <c r="E1162" s="0" t="s">
        <v>25949</v>
      </c>
      <c r="F1162" s="0" t="n">
        <v>1</v>
      </c>
      <c r="G1162" s="0" t="s">
        <v>434</v>
      </c>
      <c r="H1162" s="0" t="s">
        <v>2170</v>
      </c>
      <c r="I1162" s="0" t="s">
        <v>2170</v>
      </c>
      <c r="J1162" s="0" t="s">
        <v>2170</v>
      </c>
      <c r="K1162" s="0" t="s">
        <v>2170</v>
      </c>
      <c r="L1162" s="0" t="s">
        <v>2170</v>
      </c>
      <c r="M1162" s="0" t="s">
        <v>2170</v>
      </c>
      <c r="N1162" s="0" t="n">
        <f aca="false">FALSE()</f>
        <v>0</v>
      </c>
      <c r="O1162" s="0" t="s">
        <v>25951</v>
      </c>
      <c r="P1162" s="0" t="s">
        <v>17780</v>
      </c>
      <c r="Q1162" s="0" t="n">
        <v>4</v>
      </c>
      <c r="R1162" s="380" t="n">
        <v>48719.125</v>
      </c>
      <c r="S1162" s="223" t="n">
        <v>1000</v>
      </c>
      <c r="T1162" s="0" t="s">
        <v>2132</v>
      </c>
      <c r="U1162" s="380" t="n">
        <v>43250.125</v>
      </c>
      <c r="V1162" s="380" t="n">
        <v>43259.125</v>
      </c>
      <c r="W1162" s="0" t="s">
        <v>2132</v>
      </c>
      <c r="X1162" s="0" t="s">
        <v>25952</v>
      </c>
      <c r="Y1162" s="0" t="s">
        <v>601</v>
      </c>
      <c r="Z1162" s="0" t="s">
        <v>2602</v>
      </c>
      <c r="AA1162" s="0" t="s">
        <v>610</v>
      </c>
      <c r="AB1162" s="0" t="s">
        <v>17848</v>
      </c>
      <c r="AC1162" s="0" t="n">
        <v>10000000</v>
      </c>
      <c r="AD1162" s="0" t="n">
        <v>10000000</v>
      </c>
      <c r="AE1162" s="0" t="n">
        <v>5</v>
      </c>
      <c r="AF1162" s="0" t="n">
        <f aca="false">FALSE()</f>
        <v>0</v>
      </c>
      <c r="AG1162" s="0" t="n">
        <f aca="false">TRUE()</f>
        <v>1</v>
      </c>
      <c r="AH1162" s="0" t="n">
        <f aca="false">TRUE()</f>
        <v>1</v>
      </c>
      <c r="AI1162" s="0" t="n">
        <f aca="false">FALSE()</f>
        <v>0</v>
      </c>
      <c r="AJ1162" s="0" t="n">
        <f aca="false">FALSE()</f>
        <v>0</v>
      </c>
      <c r="AK1162" s="0" t="n">
        <f aca="false">FALSE()</f>
        <v>0</v>
      </c>
      <c r="AL1162" s="0" t="s">
        <v>2129</v>
      </c>
      <c r="AM1162" s="0" t="n">
        <f aca="false">TRUE()</f>
        <v>1</v>
      </c>
      <c r="AN1162" s="0" t="s">
        <v>25953</v>
      </c>
      <c r="AO1162" s="0" t="n">
        <v>1</v>
      </c>
      <c r="AP1162" s="0" t="s">
        <v>25954</v>
      </c>
      <c r="AQ1162" s="0" t="s">
        <v>25955</v>
      </c>
      <c r="AR1162" s="0" t="n">
        <f aca="false">TRUE()</f>
        <v>1</v>
      </c>
      <c r="AS1162" s="0" t="n">
        <f aca="false">TRUE()</f>
        <v>1</v>
      </c>
      <c r="AT1162" s="0" t="n">
        <f aca="false">FALSE()</f>
        <v>0</v>
      </c>
      <c r="AU1162" s="0" t="n">
        <f aca="false">FALSE()</f>
        <v>0</v>
      </c>
      <c r="AV1162" s="0" t="n">
        <f aca="false">FALSE()</f>
        <v>0</v>
      </c>
      <c r="AW1162" s="0" t="n">
        <f aca="false">TRUE()</f>
        <v>1</v>
      </c>
      <c r="AX1162" s="380" t="n">
        <v>43794.4388888889</v>
      </c>
      <c r="AY1162" s="380" t="n">
        <v>43794.4166666667</v>
      </c>
      <c r="AZ1162" s="0" t="n">
        <v>1</v>
      </c>
      <c r="BA1162" s="0" t="s">
        <v>17892</v>
      </c>
      <c r="BB1162" s="0" t="n">
        <v>0</v>
      </c>
      <c r="BC1162" s="380" t="n">
        <v>25569.125</v>
      </c>
      <c r="BD1162" s="0" t="s">
        <v>2170</v>
      </c>
      <c r="BE1162" s="0" t="s">
        <v>2170</v>
      </c>
      <c r="BF1162" s="0" t="s">
        <v>2118</v>
      </c>
    </row>
    <row r="1163" customFormat="false" ht="15" hidden="false" customHeight="false" outlineLevel="0" collapsed="false">
      <c r="A1163" s="0" t="s">
        <v>25956</v>
      </c>
      <c r="B1163" s="0" t="s">
        <v>25957</v>
      </c>
      <c r="C1163" s="0" t="s">
        <v>25958</v>
      </c>
      <c r="D1163" s="0" t="s">
        <v>17896</v>
      </c>
      <c r="E1163" s="0" t="s">
        <v>25956</v>
      </c>
      <c r="F1163" s="0" t="n">
        <v>1</v>
      </c>
      <c r="G1163" s="0" t="s">
        <v>434</v>
      </c>
      <c r="H1163" s="0" t="s">
        <v>2596</v>
      </c>
      <c r="I1163" s="0" t="s">
        <v>2596</v>
      </c>
      <c r="J1163" s="0" t="s">
        <v>2599</v>
      </c>
      <c r="K1163" s="0" t="s">
        <v>2170</v>
      </c>
      <c r="L1163" s="0" t="s">
        <v>13583</v>
      </c>
      <c r="M1163" s="0" t="s">
        <v>2170</v>
      </c>
      <c r="N1163" s="0" t="n">
        <f aca="false">FALSE()</f>
        <v>0</v>
      </c>
      <c r="O1163" s="0" t="s">
        <v>25959</v>
      </c>
      <c r="P1163" s="0" t="s">
        <v>17898</v>
      </c>
      <c r="Q1163" s="0" t="n">
        <v>2</v>
      </c>
      <c r="R1163" s="380" t="n">
        <v>47583.125</v>
      </c>
      <c r="S1163" s="223" t="n">
        <v>1000</v>
      </c>
      <c r="T1163" s="0" t="s">
        <v>2132</v>
      </c>
      <c r="U1163" s="380" t="n">
        <v>43577.125</v>
      </c>
      <c r="V1163" s="380" t="n">
        <v>43579.125</v>
      </c>
      <c r="W1163" s="0" t="s">
        <v>2170</v>
      </c>
      <c r="X1163" s="0" t="s">
        <v>24298</v>
      </c>
      <c r="Y1163" s="0" t="s">
        <v>601</v>
      </c>
      <c r="Z1163" s="0" t="s">
        <v>2602</v>
      </c>
      <c r="AA1163" s="0" t="s">
        <v>600</v>
      </c>
      <c r="AB1163" s="0" t="s">
        <v>17848</v>
      </c>
      <c r="AC1163" s="0" t="n">
        <v>450000000</v>
      </c>
      <c r="AD1163" s="0" t="n">
        <v>450000000</v>
      </c>
      <c r="AE1163" s="0" t="n">
        <v>5</v>
      </c>
      <c r="AF1163" s="0" t="n">
        <f aca="false">FALSE()</f>
        <v>0</v>
      </c>
      <c r="AG1163" s="0" t="n">
        <f aca="false">TRUE()</f>
        <v>1</v>
      </c>
      <c r="AH1163" s="0" t="n">
        <f aca="false">TRUE()</f>
        <v>1</v>
      </c>
      <c r="AI1163" s="0" t="n">
        <f aca="false">FALSE()</f>
        <v>0</v>
      </c>
      <c r="AJ1163" s="0" t="n">
        <f aca="false">FALSE()</f>
        <v>0</v>
      </c>
      <c r="AK1163" s="0" t="n">
        <f aca="false">FALSE()</f>
        <v>0</v>
      </c>
      <c r="AL1163" s="0" t="s">
        <v>7337</v>
      </c>
      <c r="AM1163" s="0" t="n">
        <f aca="false">TRUE()</f>
        <v>1</v>
      </c>
      <c r="AN1163" s="0" t="s">
        <v>25960</v>
      </c>
      <c r="AO1163" s="0" t="n">
        <v>1</v>
      </c>
      <c r="AP1163" s="0" t="s">
        <v>25961</v>
      </c>
      <c r="AQ1163" s="0" t="s">
        <v>25962</v>
      </c>
      <c r="AR1163" s="0" t="n">
        <f aca="false">TRUE()</f>
        <v>1</v>
      </c>
      <c r="AS1163" s="0" t="n">
        <f aca="false">FALSE()</f>
        <v>0</v>
      </c>
      <c r="AT1163" s="0" t="n">
        <f aca="false">FALSE()</f>
        <v>0</v>
      </c>
      <c r="AU1163" s="0" t="n">
        <f aca="false">FALSE()</f>
        <v>0</v>
      </c>
      <c r="AV1163" s="0" t="n">
        <f aca="false">FALSE()</f>
        <v>0</v>
      </c>
      <c r="AW1163" s="0" t="n">
        <f aca="false">TRUE()</f>
        <v>1</v>
      </c>
      <c r="AX1163" s="380" t="n">
        <v>43579.45625</v>
      </c>
      <c r="AY1163" s="380" t="n">
        <v>43579.4166666667</v>
      </c>
      <c r="AZ1163" s="0" t="n">
        <v>1</v>
      </c>
      <c r="BA1163" s="0" t="s">
        <v>17903</v>
      </c>
      <c r="BB1163" s="0" t="n">
        <v>0</v>
      </c>
      <c r="BC1163" s="380" t="n">
        <v>25569.125</v>
      </c>
      <c r="BD1163" s="0" t="s">
        <v>2599</v>
      </c>
      <c r="BE1163" s="0" t="s">
        <v>2170</v>
      </c>
      <c r="BF1163" s="0" t="s">
        <v>2118</v>
      </c>
    </row>
    <row r="1164" customFormat="false" ht="15" hidden="false" customHeight="false" outlineLevel="0" collapsed="false">
      <c r="A1164" s="0" t="s">
        <v>25963</v>
      </c>
      <c r="B1164" s="0" t="s">
        <v>25964</v>
      </c>
      <c r="C1164" s="0" t="s">
        <v>25963</v>
      </c>
      <c r="D1164" s="0" t="s">
        <v>2133</v>
      </c>
      <c r="E1164" s="0" t="s">
        <v>25963</v>
      </c>
      <c r="F1164" s="0" t="n">
        <v>1</v>
      </c>
      <c r="G1164" s="0" t="s">
        <v>434</v>
      </c>
      <c r="H1164" s="0" t="s">
        <v>2170</v>
      </c>
      <c r="I1164" s="0" t="s">
        <v>2170</v>
      </c>
      <c r="J1164" s="0" t="s">
        <v>2170</v>
      </c>
      <c r="K1164" s="0" t="s">
        <v>2170</v>
      </c>
      <c r="L1164" s="0" t="s">
        <v>2170</v>
      </c>
      <c r="M1164" s="0" t="s">
        <v>2170</v>
      </c>
      <c r="N1164" s="0" t="n">
        <f aca="false">FALSE()</f>
        <v>0</v>
      </c>
      <c r="O1164" s="0" t="s">
        <v>25965</v>
      </c>
      <c r="P1164" s="0" t="s">
        <v>17780</v>
      </c>
      <c r="Q1164" s="0" t="n">
        <v>2</v>
      </c>
      <c r="R1164" s="380" t="n">
        <v>25569.125</v>
      </c>
      <c r="S1164" s="223" t="n">
        <v>10000000</v>
      </c>
      <c r="T1164" s="0" t="s">
        <v>20636</v>
      </c>
      <c r="U1164" s="380" t="n">
        <v>44294.125</v>
      </c>
      <c r="V1164" s="380" t="n">
        <v>44342.125</v>
      </c>
      <c r="W1164" s="0" t="s">
        <v>20636</v>
      </c>
      <c r="X1164" s="0" t="s">
        <v>25966</v>
      </c>
      <c r="Y1164" s="0" t="s">
        <v>601</v>
      </c>
      <c r="Z1164" s="0" t="s">
        <v>2602</v>
      </c>
      <c r="AA1164" s="0" t="s">
        <v>610</v>
      </c>
      <c r="AB1164" s="0" t="s">
        <v>17781</v>
      </c>
      <c r="AC1164" s="0" t="n">
        <v>8750</v>
      </c>
      <c r="AD1164" s="0" t="n">
        <v>2000</v>
      </c>
      <c r="AE1164" s="0" t="n">
        <v>5</v>
      </c>
      <c r="AF1164" s="0" t="n">
        <f aca="false">FALSE()</f>
        <v>0</v>
      </c>
      <c r="AG1164" s="0" t="n">
        <f aca="false">TRUE()</f>
        <v>1</v>
      </c>
      <c r="AH1164" s="0" t="n">
        <f aca="false">TRUE()</f>
        <v>1</v>
      </c>
      <c r="AI1164" s="0" t="n">
        <f aca="false">FALSE()</f>
        <v>0</v>
      </c>
      <c r="AJ1164" s="0" t="n">
        <f aca="false">TRUE()</f>
        <v>1</v>
      </c>
      <c r="AK1164" s="0" t="n">
        <f aca="false">FALSE()</f>
        <v>0</v>
      </c>
      <c r="AL1164" s="0" t="s">
        <v>2129</v>
      </c>
      <c r="AM1164" s="0" t="n">
        <f aca="false">TRUE()</f>
        <v>1</v>
      </c>
      <c r="AN1164" s="0" t="s">
        <v>25967</v>
      </c>
      <c r="AO1164" s="0" t="n">
        <v>1</v>
      </c>
      <c r="AP1164" s="0" t="s">
        <v>25968</v>
      </c>
      <c r="AQ1164" s="0" t="s">
        <v>25969</v>
      </c>
      <c r="AR1164" s="0" t="n">
        <f aca="false">TRUE()</f>
        <v>1</v>
      </c>
      <c r="AS1164" s="0" t="n">
        <f aca="false">TRUE()</f>
        <v>1</v>
      </c>
      <c r="AT1164" s="0" t="n">
        <f aca="false">FALSE()</f>
        <v>0</v>
      </c>
      <c r="AU1164" s="0" t="n">
        <f aca="false">FALSE()</f>
        <v>0</v>
      </c>
      <c r="AV1164" s="0" t="n">
        <f aca="false">TRUE()</f>
        <v>1</v>
      </c>
      <c r="AW1164" s="0" t="n">
        <f aca="false">TRUE()</f>
        <v>1</v>
      </c>
      <c r="AX1164" s="380" t="n">
        <v>44343.5180555556</v>
      </c>
      <c r="AY1164" s="380" t="n">
        <v>44343.4166666667</v>
      </c>
      <c r="AZ1164" s="0" t="n">
        <v>2</v>
      </c>
      <c r="BA1164" s="0" t="s">
        <v>10962</v>
      </c>
      <c r="BB1164" s="0" t="n">
        <v>0</v>
      </c>
      <c r="BC1164" s="380" t="n">
        <v>46344.125</v>
      </c>
      <c r="BD1164" s="0" t="s">
        <v>2170</v>
      </c>
      <c r="BE1164" s="0" t="s">
        <v>2170</v>
      </c>
      <c r="BF1164" s="0" t="s">
        <v>2118</v>
      </c>
    </row>
    <row r="1165" customFormat="false" ht="15" hidden="false" customHeight="false" outlineLevel="0" collapsed="false">
      <c r="A1165" s="0" t="s">
        <v>25970</v>
      </c>
      <c r="B1165" s="0" t="s">
        <v>25971</v>
      </c>
      <c r="C1165" s="0" t="s">
        <v>25970</v>
      </c>
      <c r="D1165" s="0" t="s">
        <v>2133</v>
      </c>
      <c r="E1165" s="0" t="s">
        <v>25970</v>
      </c>
      <c r="F1165" s="0" t="n">
        <v>1</v>
      </c>
      <c r="G1165" s="0" t="s">
        <v>434</v>
      </c>
      <c r="H1165" s="0" t="s">
        <v>2170</v>
      </c>
      <c r="I1165" s="0" t="s">
        <v>2170</v>
      </c>
      <c r="J1165" s="0" t="s">
        <v>2170</v>
      </c>
      <c r="K1165" s="0" t="s">
        <v>2170</v>
      </c>
      <c r="L1165" s="0" t="s">
        <v>2170</v>
      </c>
      <c r="M1165" s="0" t="s">
        <v>2170</v>
      </c>
      <c r="N1165" s="0" t="n">
        <f aca="false">FALSE()</f>
        <v>0</v>
      </c>
      <c r="O1165" s="0" t="s">
        <v>25972</v>
      </c>
      <c r="P1165" s="0" t="s">
        <v>17780</v>
      </c>
      <c r="Q1165" s="0" t="n">
        <v>12</v>
      </c>
      <c r="R1165" s="380" t="n">
        <v>46040.125</v>
      </c>
      <c r="S1165" s="223" t="n">
        <v>1000</v>
      </c>
      <c r="T1165" s="0" t="s">
        <v>2132</v>
      </c>
      <c r="U1165" s="380" t="n">
        <v>45310.125</v>
      </c>
      <c r="V1165" s="380" t="n">
        <v>45320.125</v>
      </c>
      <c r="W1165" s="0" t="s">
        <v>2132</v>
      </c>
      <c r="X1165" s="0" t="s">
        <v>2170</v>
      </c>
      <c r="Y1165" s="0" t="s">
        <v>601</v>
      </c>
      <c r="Z1165" s="0" t="s">
        <v>2602</v>
      </c>
      <c r="AA1165" s="0" t="s">
        <v>2891</v>
      </c>
      <c r="AB1165" s="0" t="s">
        <v>17781</v>
      </c>
      <c r="AC1165" s="0" t="n">
        <v>160000</v>
      </c>
      <c r="AD1165" s="0" t="n">
        <v>160000</v>
      </c>
      <c r="AE1165" s="0" t="n">
        <v>5</v>
      </c>
      <c r="AF1165" s="0" t="n">
        <f aca="false">FALSE()</f>
        <v>0</v>
      </c>
      <c r="AG1165" s="0" t="n">
        <f aca="false">TRUE()</f>
        <v>1</v>
      </c>
      <c r="AH1165" s="0" t="n">
        <f aca="false">TRUE()</f>
        <v>1</v>
      </c>
      <c r="AI1165" s="0" t="n">
        <f aca="false">FALSE()</f>
        <v>0</v>
      </c>
      <c r="AJ1165" s="0" t="n">
        <f aca="false">FALSE()</f>
        <v>0</v>
      </c>
      <c r="AK1165" s="0" t="n">
        <f aca="false">FALSE()</f>
        <v>0</v>
      </c>
      <c r="AL1165" s="0" t="s">
        <v>2129</v>
      </c>
      <c r="AM1165" s="0" t="n">
        <f aca="false">TRUE()</f>
        <v>1</v>
      </c>
      <c r="AN1165" s="0" t="s">
        <v>25973</v>
      </c>
      <c r="AO1165" s="0" t="n">
        <v>1</v>
      </c>
      <c r="AP1165" s="0" t="s">
        <v>25974</v>
      </c>
      <c r="AQ1165" s="0" t="s">
        <v>25975</v>
      </c>
      <c r="AR1165" s="0" t="n">
        <f aca="false">TRUE()</f>
        <v>1</v>
      </c>
      <c r="AS1165" s="0" t="n">
        <f aca="false">TRUE()</f>
        <v>1</v>
      </c>
      <c r="AT1165" s="0" t="n">
        <f aca="false">FALSE()</f>
        <v>0</v>
      </c>
      <c r="AU1165" s="0" t="n">
        <f aca="false">FALSE()</f>
        <v>0</v>
      </c>
      <c r="AV1165" s="0" t="n">
        <f aca="false">FALSE()</f>
        <v>0</v>
      </c>
      <c r="AW1165" s="0" t="n">
        <f aca="false">TRUE()</f>
        <v>1</v>
      </c>
      <c r="AX1165" s="380" t="n">
        <v>45320.6875</v>
      </c>
      <c r="AY1165" s="380" t="n">
        <v>45320.4166666667</v>
      </c>
      <c r="AZ1165" s="0" t="n">
        <v>3</v>
      </c>
      <c r="BA1165" s="0" t="s">
        <v>19028</v>
      </c>
      <c r="BB1165" s="0" t="n">
        <v>0</v>
      </c>
      <c r="BC1165" s="380" t="n">
        <v>25569.125</v>
      </c>
      <c r="BD1165" s="0" t="s">
        <v>2170</v>
      </c>
      <c r="BE1165" s="0" t="s">
        <v>2170</v>
      </c>
      <c r="BF1165" s="0" t="s">
        <v>2118</v>
      </c>
    </row>
    <row r="1166" customFormat="false" ht="15" hidden="false" customHeight="false" outlineLevel="0" collapsed="false">
      <c r="A1166" s="0" t="s">
        <v>25976</v>
      </c>
      <c r="B1166" s="0" t="s">
        <v>25977</v>
      </c>
      <c r="C1166" s="0" t="s">
        <v>25976</v>
      </c>
      <c r="D1166" s="0" t="s">
        <v>2133</v>
      </c>
      <c r="E1166" s="0" t="s">
        <v>25976</v>
      </c>
      <c r="F1166" s="0" t="n">
        <v>1</v>
      </c>
      <c r="G1166" s="0" t="s">
        <v>434</v>
      </c>
      <c r="H1166" s="0" t="s">
        <v>2170</v>
      </c>
      <c r="I1166" s="0" t="s">
        <v>2170</v>
      </c>
      <c r="J1166" s="0" t="s">
        <v>2170</v>
      </c>
      <c r="K1166" s="0" t="s">
        <v>2170</v>
      </c>
      <c r="L1166" s="0" t="s">
        <v>2170</v>
      </c>
      <c r="M1166" s="0" t="s">
        <v>2170</v>
      </c>
      <c r="N1166" s="0" t="n">
        <f aca="false">FALSE()</f>
        <v>0</v>
      </c>
      <c r="O1166" s="0" t="s">
        <v>25978</v>
      </c>
      <c r="P1166" s="0" t="s">
        <v>17838</v>
      </c>
      <c r="Q1166" s="0" t="n">
        <v>4</v>
      </c>
      <c r="R1166" s="380" t="n">
        <v>46786.125</v>
      </c>
      <c r="S1166" s="223" t="n">
        <v>1000</v>
      </c>
      <c r="T1166" s="0" t="s">
        <v>2132</v>
      </c>
      <c r="U1166" s="380" t="n">
        <v>44915.125</v>
      </c>
      <c r="V1166" s="380" t="n">
        <v>44966.125</v>
      </c>
      <c r="W1166" s="0" t="s">
        <v>2132</v>
      </c>
      <c r="X1166" s="0" t="s">
        <v>25979</v>
      </c>
      <c r="Y1166" s="0" t="s">
        <v>601</v>
      </c>
      <c r="Z1166" s="0" t="s">
        <v>2602</v>
      </c>
      <c r="AA1166" s="0" t="s">
        <v>2365</v>
      </c>
      <c r="AB1166" s="0" t="s">
        <v>17781</v>
      </c>
      <c r="AC1166" s="0" t="n">
        <v>30000000</v>
      </c>
      <c r="AD1166" s="0" t="n">
        <v>30000000</v>
      </c>
      <c r="AE1166" s="0" t="n">
        <v>5</v>
      </c>
      <c r="AF1166" s="0" t="n">
        <f aca="false">FALSE()</f>
        <v>0</v>
      </c>
      <c r="AG1166" s="0" t="n">
        <f aca="false">TRUE()</f>
        <v>1</v>
      </c>
      <c r="AH1166" s="0" t="n">
        <f aca="false">TRUE()</f>
        <v>1</v>
      </c>
      <c r="AI1166" s="0" t="n">
        <f aca="false">FALSE()</f>
        <v>0</v>
      </c>
      <c r="AJ1166" s="0" t="n">
        <f aca="false">FALSE()</f>
        <v>0</v>
      </c>
      <c r="AK1166" s="0" t="n">
        <f aca="false">FALSE()</f>
        <v>0</v>
      </c>
      <c r="AL1166" s="0" t="s">
        <v>2129</v>
      </c>
      <c r="AM1166" s="0" t="n">
        <f aca="false">TRUE()</f>
        <v>1</v>
      </c>
      <c r="AN1166" s="0" t="s">
        <v>25980</v>
      </c>
      <c r="AO1166" s="0" t="n">
        <v>1</v>
      </c>
      <c r="AP1166" s="0" t="s">
        <v>25981</v>
      </c>
      <c r="AQ1166" s="0" t="s">
        <v>25982</v>
      </c>
      <c r="AR1166" s="0" t="n">
        <f aca="false">TRUE()</f>
        <v>1</v>
      </c>
      <c r="AS1166" s="0" t="n">
        <f aca="false">FALSE()</f>
        <v>0</v>
      </c>
      <c r="AT1166" s="0" t="n">
        <f aca="false">FALSE()</f>
        <v>0</v>
      </c>
      <c r="AU1166" s="0" t="n">
        <f aca="false">FALSE()</f>
        <v>0</v>
      </c>
      <c r="AV1166" s="0" t="n">
        <f aca="false">FALSE()</f>
        <v>0</v>
      </c>
      <c r="AW1166" s="0" t="n">
        <f aca="false">TRUE()</f>
        <v>1</v>
      </c>
      <c r="AX1166" s="380" t="n">
        <v>44966.6270833333</v>
      </c>
      <c r="AY1166" s="380" t="n">
        <v>44966.4166666667</v>
      </c>
      <c r="AZ1166" s="0" t="n">
        <v>1</v>
      </c>
      <c r="BA1166" s="0" t="s">
        <v>2789</v>
      </c>
      <c r="BB1166" s="0" t="n">
        <v>0</v>
      </c>
      <c r="BC1166" s="380" t="n">
        <v>46058.125</v>
      </c>
      <c r="BD1166" s="0" t="s">
        <v>2170</v>
      </c>
      <c r="BE1166" s="0" t="s">
        <v>2170</v>
      </c>
      <c r="BF1166" s="0" t="s">
        <v>2118</v>
      </c>
    </row>
    <row r="1167" customFormat="false" ht="15" hidden="false" customHeight="false" outlineLevel="0" collapsed="false">
      <c r="A1167" s="0" t="s">
        <v>25983</v>
      </c>
      <c r="B1167" s="0" t="s">
        <v>25984</v>
      </c>
      <c r="C1167" s="0" t="s">
        <v>25983</v>
      </c>
      <c r="D1167" s="0" t="s">
        <v>2133</v>
      </c>
      <c r="E1167" s="0" t="s">
        <v>25983</v>
      </c>
      <c r="F1167" s="0" t="n">
        <v>1</v>
      </c>
      <c r="G1167" s="0" t="s">
        <v>434</v>
      </c>
      <c r="H1167" s="0" t="s">
        <v>2170</v>
      </c>
      <c r="I1167" s="0" t="s">
        <v>2170</v>
      </c>
      <c r="J1167" s="0" t="s">
        <v>2170</v>
      </c>
      <c r="K1167" s="0" t="s">
        <v>2170</v>
      </c>
      <c r="L1167" s="0" t="s">
        <v>2170</v>
      </c>
      <c r="M1167" s="0" t="s">
        <v>2170</v>
      </c>
      <c r="N1167" s="0" t="n">
        <f aca="false">FALSE()</f>
        <v>0</v>
      </c>
      <c r="O1167" s="0" t="s">
        <v>25985</v>
      </c>
      <c r="P1167" s="0" t="s">
        <v>17780</v>
      </c>
      <c r="Q1167" s="0" t="n">
        <v>2</v>
      </c>
      <c r="R1167" s="380" t="n">
        <v>48733.125</v>
      </c>
      <c r="S1167" s="223" t="n">
        <v>1000</v>
      </c>
      <c r="T1167" s="0" t="s">
        <v>2132</v>
      </c>
      <c r="U1167" s="380" t="n">
        <v>44560.125</v>
      </c>
      <c r="V1167" s="380" t="n">
        <v>45093.125</v>
      </c>
      <c r="W1167" s="0" t="s">
        <v>2132</v>
      </c>
      <c r="X1167" s="0" t="s">
        <v>18199</v>
      </c>
      <c r="Y1167" s="0" t="s">
        <v>601</v>
      </c>
      <c r="Z1167" s="0" t="s">
        <v>2602</v>
      </c>
      <c r="AA1167" s="0" t="s">
        <v>610</v>
      </c>
      <c r="AB1167" s="0" t="s">
        <v>17781</v>
      </c>
      <c r="AC1167" s="0" t="n">
        <v>14500000</v>
      </c>
      <c r="AD1167" s="0" t="n">
        <v>14500000</v>
      </c>
      <c r="AE1167" s="0" t="n">
        <v>5</v>
      </c>
      <c r="AF1167" s="0" t="n">
        <f aca="false">FALSE()</f>
        <v>0</v>
      </c>
      <c r="AG1167" s="0" t="n">
        <f aca="false">TRUE()</f>
        <v>1</v>
      </c>
      <c r="AH1167" s="0" t="n">
        <f aca="false">TRUE()</f>
        <v>1</v>
      </c>
      <c r="AI1167" s="0" t="n">
        <f aca="false">FALSE()</f>
        <v>0</v>
      </c>
      <c r="AJ1167" s="0" t="n">
        <f aca="false">FALSE()</f>
        <v>0</v>
      </c>
      <c r="AK1167" s="0" t="n">
        <f aca="false">FALSE()</f>
        <v>0</v>
      </c>
      <c r="AL1167" s="0" t="s">
        <v>2129</v>
      </c>
      <c r="AM1167" s="0" t="n">
        <f aca="false">TRUE()</f>
        <v>1</v>
      </c>
      <c r="AN1167" s="0" t="s">
        <v>25986</v>
      </c>
      <c r="AO1167" s="0" t="n">
        <v>1</v>
      </c>
      <c r="AP1167" s="0" t="s">
        <v>25987</v>
      </c>
      <c r="AQ1167" s="0" t="s">
        <v>25988</v>
      </c>
      <c r="AR1167" s="0" t="n">
        <f aca="false">TRUE()</f>
        <v>1</v>
      </c>
      <c r="AS1167" s="0" t="n">
        <f aca="false">FALSE()</f>
        <v>0</v>
      </c>
      <c r="AT1167" s="0" t="n">
        <f aca="false">FALSE()</f>
        <v>0</v>
      </c>
      <c r="AU1167" s="0" t="n">
        <f aca="false">FALSE()</f>
        <v>0</v>
      </c>
      <c r="AV1167" s="0" t="n">
        <f aca="false">FALSE()</f>
        <v>0</v>
      </c>
      <c r="AW1167" s="0" t="n">
        <f aca="false">TRUE()</f>
        <v>1</v>
      </c>
      <c r="AX1167" s="380" t="n">
        <v>45093.6916666667</v>
      </c>
      <c r="AY1167" s="380" t="n">
        <v>45093.4166666667</v>
      </c>
      <c r="AZ1167" s="0" t="n">
        <v>1</v>
      </c>
      <c r="BA1167" s="0" t="s">
        <v>17884</v>
      </c>
      <c r="BB1167" s="0" t="n">
        <v>0</v>
      </c>
      <c r="BC1167" s="380" t="n">
        <v>46185.125</v>
      </c>
      <c r="BD1167" s="0" t="s">
        <v>2170</v>
      </c>
      <c r="BE1167" s="0" t="s">
        <v>2170</v>
      </c>
      <c r="BF1167" s="0" t="s">
        <v>2118</v>
      </c>
    </row>
    <row r="1168" customFormat="false" ht="15" hidden="false" customHeight="false" outlineLevel="0" collapsed="false">
      <c r="A1168" s="0" t="s">
        <v>25989</v>
      </c>
      <c r="B1168" s="0" t="s">
        <v>25989</v>
      </c>
      <c r="C1168" s="0" t="s">
        <v>25989</v>
      </c>
      <c r="D1168" s="0" t="s">
        <v>2133</v>
      </c>
      <c r="E1168" s="0" t="s">
        <v>25989</v>
      </c>
      <c r="F1168" s="0" t="n">
        <v>1</v>
      </c>
      <c r="G1168" s="0" t="s">
        <v>434</v>
      </c>
      <c r="H1168" s="0" t="s">
        <v>2170</v>
      </c>
      <c r="I1168" s="0" t="s">
        <v>2170</v>
      </c>
      <c r="J1168" s="0" t="s">
        <v>2170</v>
      </c>
      <c r="K1168" s="0" t="s">
        <v>2170</v>
      </c>
      <c r="L1168" s="0" t="s">
        <v>2170</v>
      </c>
      <c r="M1168" s="0" t="s">
        <v>2170</v>
      </c>
      <c r="N1168" s="0" t="n">
        <f aca="false">FALSE()</f>
        <v>0</v>
      </c>
      <c r="O1168" s="0" t="s">
        <v>25990</v>
      </c>
      <c r="P1168" s="0" t="s">
        <v>17780</v>
      </c>
      <c r="Q1168" s="0" t="n">
        <v>12</v>
      </c>
      <c r="R1168" s="380" t="n">
        <v>49282.125</v>
      </c>
      <c r="S1168" s="223" t="n">
        <v>1000</v>
      </c>
      <c r="T1168" s="0" t="s">
        <v>2132</v>
      </c>
      <c r="U1168" s="380" t="n">
        <v>45638.125</v>
      </c>
      <c r="V1168" s="380" t="n">
        <v>45652.125</v>
      </c>
      <c r="W1168" s="0" t="s">
        <v>2132</v>
      </c>
      <c r="X1168" s="0" t="s">
        <v>19274</v>
      </c>
      <c r="Y1168" s="0" t="s">
        <v>601</v>
      </c>
      <c r="Z1168" s="0" t="s">
        <v>2602</v>
      </c>
      <c r="AA1168" s="0" t="s">
        <v>610</v>
      </c>
      <c r="AB1168" s="0" t="s">
        <v>17781</v>
      </c>
      <c r="AC1168" s="0" t="n">
        <v>21000000</v>
      </c>
      <c r="AD1168" s="0" t="n">
        <v>21000000</v>
      </c>
      <c r="AE1168" s="0" t="n">
        <v>5</v>
      </c>
      <c r="AF1168" s="0" t="n">
        <f aca="false">FALSE()</f>
        <v>0</v>
      </c>
      <c r="AG1168" s="0" t="n">
        <f aca="false">TRUE()</f>
        <v>1</v>
      </c>
      <c r="AH1168" s="0" t="n">
        <f aca="false">TRUE()</f>
        <v>1</v>
      </c>
      <c r="AI1168" s="0" t="n">
        <f aca="false">FALSE()</f>
        <v>0</v>
      </c>
      <c r="AJ1168" s="0" t="n">
        <f aca="false">FALSE()</f>
        <v>0</v>
      </c>
      <c r="AK1168" s="0" t="n">
        <f aca="false">FALSE()</f>
        <v>0</v>
      </c>
      <c r="AL1168" s="0" t="s">
        <v>2129</v>
      </c>
      <c r="AM1168" s="0" t="n">
        <f aca="false">TRUE()</f>
        <v>1</v>
      </c>
      <c r="AN1168" s="0" t="s">
        <v>25991</v>
      </c>
      <c r="AO1168" s="0" t="n">
        <v>1</v>
      </c>
      <c r="AP1168" s="0" t="s">
        <v>25992</v>
      </c>
      <c r="AQ1168" s="0" t="s">
        <v>25993</v>
      </c>
      <c r="AR1168" s="0" t="n">
        <f aca="false">TRUE()</f>
        <v>1</v>
      </c>
      <c r="AS1168" s="0" t="n">
        <f aca="false">FALSE()</f>
        <v>0</v>
      </c>
      <c r="AT1168" s="0" t="n">
        <f aca="false">FALSE()</f>
        <v>0</v>
      </c>
      <c r="AU1168" s="0" t="n">
        <f aca="false">FALSE()</f>
        <v>0</v>
      </c>
      <c r="AV1168" s="0" t="n">
        <f aca="false">FALSE()</f>
        <v>0</v>
      </c>
      <c r="AW1168" s="0" t="n">
        <f aca="false">TRUE()</f>
        <v>1</v>
      </c>
      <c r="AX1168" s="380" t="n">
        <v>45652.6777777778</v>
      </c>
      <c r="AY1168" s="380" t="n">
        <v>45652.125</v>
      </c>
      <c r="AZ1168" s="0" t="n">
        <v>1</v>
      </c>
      <c r="BA1168" s="0" t="s">
        <v>12512</v>
      </c>
      <c r="BB1168" s="0" t="n">
        <v>0</v>
      </c>
      <c r="BC1168" s="380" t="n">
        <v>45922.125</v>
      </c>
      <c r="BD1168" s="0" t="s">
        <v>2170</v>
      </c>
      <c r="BE1168" s="0" t="s">
        <v>2170</v>
      </c>
      <c r="BF1168" s="0" t="s">
        <v>2118</v>
      </c>
    </row>
    <row r="1169" customFormat="false" ht="15" hidden="false" customHeight="false" outlineLevel="0" collapsed="false">
      <c r="A1169" s="0" t="s">
        <v>25994</v>
      </c>
      <c r="B1169" s="0" t="s">
        <v>25995</v>
      </c>
      <c r="C1169" s="0" t="s">
        <v>25994</v>
      </c>
      <c r="D1169" s="0" t="s">
        <v>2133</v>
      </c>
      <c r="E1169" s="0" t="s">
        <v>25994</v>
      </c>
      <c r="F1169" s="0" t="n">
        <v>1</v>
      </c>
      <c r="G1169" s="0" t="s">
        <v>434</v>
      </c>
      <c r="H1169" s="0" t="s">
        <v>2170</v>
      </c>
      <c r="I1169" s="0" t="s">
        <v>2170</v>
      </c>
      <c r="J1169" s="0" t="s">
        <v>2170</v>
      </c>
      <c r="K1169" s="0" t="s">
        <v>2170</v>
      </c>
      <c r="L1169" s="0" t="s">
        <v>2170</v>
      </c>
      <c r="M1169" s="0" t="s">
        <v>2170</v>
      </c>
      <c r="N1169" s="0" t="n">
        <f aca="false">FALSE()</f>
        <v>0</v>
      </c>
      <c r="O1169" s="0" t="s">
        <v>25996</v>
      </c>
      <c r="P1169" s="0" t="s">
        <v>17838</v>
      </c>
      <c r="Q1169" s="0" t="n">
        <v>12</v>
      </c>
      <c r="R1169" s="380" t="n">
        <v>46639.125</v>
      </c>
      <c r="S1169" s="223" t="n">
        <v>1000</v>
      </c>
      <c r="T1169" s="0" t="s">
        <v>2132</v>
      </c>
      <c r="U1169" s="380" t="n">
        <v>45174.125</v>
      </c>
      <c r="V1169" s="380" t="n">
        <v>45182.125</v>
      </c>
      <c r="W1169" s="0" t="s">
        <v>2132</v>
      </c>
      <c r="X1169" s="0" t="s">
        <v>17950</v>
      </c>
      <c r="Y1169" s="0" t="s">
        <v>601</v>
      </c>
      <c r="Z1169" s="0" t="s">
        <v>2602</v>
      </c>
      <c r="AA1169" s="0" t="s">
        <v>2115</v>
      </c>
      <c r="AB1169" s="0" t="s">
        <v>17781</v>
      </c>
      <c r="AC1169" s="0" t="n">
        <v>30000000</v>
      </c>
      <c r="AD1169" s="0" t="n">
        <v>30000000</v>
      </c>
      <c r="AE1169" s="0" t="n">
        <v>5</v>
      </c>
      <c r="AF1169" s="0" t="n">
        <f aca="false">FALSE()</f>
        <v>0</v>
      </c>
      <c r="AG1169" s="0" t="n">
        <f aca="false">TRUE()</f>
        <v>1</v>
      </c>
      <c r="AH1169" s="0" t="n">
        <f aca="false">TRUE()</f>
        <v>1</v>
      </c>
      <c r="AI1169" s="0" t="n">
        <f aca="false">TRUE()</f>
        <v>1</v>
      </c>
      <c r="AJ1169" s="0" t="n">
        <f aca="false">FALSE()</f>
        <v>0</v>
      </c>
      <c r="AK1169" s="0" t="n">
        <f aca="false">FALSE()</f>
        <v>0</v>
      </c>
      <c r="AL1169" s="0" t="s">
        <v>2129</v>
      </c>
      <c r="AM1169" s="0" t="n">
        <f aca="false">TRUE()</f>
        <v>1</v>
      </c>
      <c r="AN1169" s="0" t="s">
        <v>25997</v>
      </c>
      <c r="AO1169" s="0" t="n">
        <v>1</v>
      </c>
      <c r="AP1169" s="0" t="s">
        <v>25998</v>
      </c>
      <c r="AQ1169" s="0" t="s">
        <v>25999</v>
      </c>
      <c r="AR1169" s="0" t="n">
        <f aca="false">TRUE()</f>
        <v>1</v>
      </c>
      <c r="AS1169" s="0" t="n">
        <f aca="false">FALSE()</f>
        <v>0</v>
      </c>
      <c r="AT1169" s="0" t="n">
        <f aca="false">FALSE()</f>
        <v>0</v>
      </c>
      <c r="AU1169" s="0" t="n">
        <f aca="false">FALSE()</f>
        <v>0</v>
      </c>
      <c r="AV1169" s="0" t="n">
        <f aca="false">FALSE()</f>
        <v>0</v>
      </c>
      <c r="AW1169" s="0" t="n">
        <f aca="false">TRUE()</f>
        <v>1</v>
      </c>
      <c r="AX1169" s="380" t="n">
        <v>45182.6819444444</v>
      </c>
      <c r="AY1169" s="380" t="n">
        <v>45182.4166666667</v>
      </c>
      <c r="AZ1169" s="0" t="n">
        <v>1</v>
      </c>
      <c r="BA1169" s="0" t="s">
        <v>17962</v>
      </c>
      <c r="BB1169" s="0" t="n">
        <v>0</v>
      </c>
      <c r="BC1169" s="380" t="n">
        <v>25569.125</v>
      </c>
      <c r="BD1169" s="0" t="s">
        <v>2170</v>
      </c>
      <c r="BE1169" s="0" t="s">
        <v>2170</v>
      </c>
      <c r="BF1169" s="0" t="s">
        <v>17868</v>
      </c>
    </row>
    <row r="1170" customFormat="false" ht="15" hidden="false" customHeight="false" outlineLevel="0" collapsed="false">
      <c r="A1170" s="0" t="s">
        <v>26000</v>
      </c>
      <c r="B1170" s="0" t="s">
        <v>26001</v>
      </c>
      <c r="C1170" s="0" t="s">
        <v>26000</v>
      </c>
      <c r="D1170" s="0" t="s">
        <v>2133</v>
      </c>
      <c r="E1170" s="0" t="s">
        <v>26000</v>
      </c>
      <c r="F1170" s="0" t="n">
        <v>1</v>
      </c>
      <c r="G1170" s="0" t="s">
        <v>434</v>
      </c>
      <c r="H1170" s="0" t="s">
        <v>2170</v>
      </c>
      <c r="I1170" s="0" t="s">
        <v>2170</v>
      </c>
      <c r="J1170" s="0" t="s">
        <v>2170</v>
      </c>
      <c r="K1170" s="0" t="s">
        <v>2170</v>
      </c>
      <c r="L1170" s="0" t="s">
        <v>2170</v>
      </c>
      <c r="M1170" s="0" t="s">
        <v>2170</v>
      </c>
      <c r="N1170" s="0" t="n">
        <f aca="false">FALSE()</f>
        <v>0</v>
      </c>
      <c r="O1170" s="0" t="s">
        <v>26002</v>
      </c>
      <c r="P1170" s="0" t="s">
        <v>17780</v>
      </c>
      <c r="Q1170" s="0" t="n">
        <v>2</v>
      </c>
      <c r="R1170" s="380" t="n">
        <v>47940.125</v>
      </c>
      <c r="S1170" s="223" t="n">
        <v>10000000</v>
      </c>
      <c r="T1170" s="0" t="s">
        <v>20636</v>
      </c>
      <c r="U1170" s="380" t="n">
        <v>44112.125</v>
      </c>
      <c r="V1170" s="380" t="n">
        <v>44118.125</v>
      </c>
      <c r="W1170" s="0" t="s">
        <v>20636</v>
      </c>
      <c r="X1170" s="0" t="s">
        <v>26003</v>
      </c>
      <c r="Y1170" s="0" t="s">
        <v>601</v>
      </c>
      <c r="Z1170" s="0" t="s">
        <v>2602</v>
      </c>
      <c r="AA1170" s="0" t="s">
        <v>610</v>
      </c>
      <c r="AB1170" s="0" t="s">
        <v>17781</v>
      </c>
      <c r="AC1170" s="0" t="n">
        <v>7000</v>
      </c>
      <c r="AD1170" s="0" t="n">
        <v>1000</v>
      </c>
      <c r="AE1170" s="0" t="n">
        <v>5</v>
      </c>
      <c r="AF1170" s="0" t="n">
        <f aca="false">FALSE()</f>
        <v>0</v>
      </c>
      <c r="AG1170" s="0" t="n">
        <f aca="false">TRUE()</f>
        <v>1</v>
      </c>
      <c r="AH1170" s="0" t="n">
        <f aca="false">TRUE()</f>
        <v>1</v>
      </c>
      <c r="AI1170" s="0" t="n">
        <f aca="false">FALSE()</f>
        <v>0</v>
      </c>
      <c r="AJ1170" s="0" t="n">
        <f aca="false">FALSE()</f>
        <v>0</v>
      </c>
      <c r="AK1170" s="0" t="n">
        <f aca="false">TRUE()</f>
        <v>1</v>
      </c>
      <c r="AL1170" s="0" t="s">
        <v>2129</v>
      </c>
      <c r="AM1170" s="0" t="n">
        <f aca="false">TRUE()</f>
        <v>1</v>
      </c>
      <c r="AN1170" s="0" t="s">
        <v>26004</v>
      </c>
      <c r="AO1170" s="0" t="n">
        <v>1</v>
      </c>
      <c r="AP1170" s="0" t="s">
        <v>26005</v>
      </c>
      <c r="AQ1170" s="0" t="s">
        <v>26006</v>
      </c>
      <c r="AR1170" s="0" t="n">
        <f aca="false">TRUE()</f>
        <v>1</v>
      </c>
      <c r="AS1170" s="0" t="n">
        <f aca="false">TRUE()</f>
        <v>1</v>
      </c>
      <c r="AT1170" s="0" t="n">
        <f aca="false">FALSE()</f>
        <v>0</v>
      </c>
      <c r="AU1170" s="0" t="n">
        <f aca="false">FALSE()</f>
        <v>0</v>
      </c>
      <c r="AV1170" s="0" t="n">
        <f aca="false">TRUE()</f>
        <v>1</v>
      </c>
      <c r="AW1170" s="0" t="n">
        <f aca="false">TRUE()</f>
        <v>1</v>
      </c>
      <c r="AX1170" s="380" t="n">
        <v>44120.5298611111</v>
      </c>
      <c r="AY1170" s="380" t="n">
        <v>44120.4166666667</v>
      </c>
      <c r="AZ1170" s="0" t="n">
        <v>2</v>
      </c>
      <c r="BA1170" s="0" t="s">
        <v>10962</v>
      </c>
      <c r="BB1170" s="0" t="n">
        <v>0</v>
      </c>
      <c r="BC1170" s="380" t="n">
        <v>46120.125</v>
      </c>
      <c r="BD1170" s="0" t="s">
        <v>2170</v>
      </c>
      <c r="BE1170" s="0" t="s">
        <v>2170</v>
      </c>
      <c r="BF1170" s="0" t="s">
        <v>2118</v>
      </c>
    </row>
    <row r="1171" customFormat="false" ht="15" hidden="false" customHeight="false" outlineLevel="0" collapsed="false">
      <c r="A1171" s="0" t="s">
        <v>26007</v>
      </c>
      <c r="B1171" s="0" t="s">
        <v>26008</v>
      </c>
      <c r="C1171" s="0" t="s">
        <v>26007</v>
      </c>
      <c r="D1171" s="0" t="s">
        <v>2133</v>
      </c>
      <c r="E1171" s="0" t="s">
        <v>26007</v>
      </c>
      <c r="F1171" s="0" t="n">
        <v>1</v>
      </c>
      <c r="G1171" s="0" t="s">
        <v>434</v>
      </c>
      <c r="H1171" s="0" t="s">
        <v>2170</v>
      </c>
      <c r="I1171" s="0" t="s">
        <v>2170</v>
      </c>
      <c r="J1171" s="0" t="s">
        <v>2170</v>
      </c>
      <c r="K1171" s="0" t="s">
        <v>2170</v>
      </c>
      <c r="L1171" s="0" t="s">
        <v>2170</v>
      </c>
      <c r="M1171" s="0" t="s">
        <v>2170</v>
      </c>
      <c r="N1171" s="0" t="n">
        <f aca="false">FALSE()</f>
        <v>0</v>
      </c>
      <c r="O1171" s="0" t="s">
        <v>26009</v>
      </c>
      <c r="P1171" s="0" t="s">
        <v>17780</v>
      </c>
      <c r="Q1171" s="0" t="n">
        <v>4</v>
      </c>
      <c r="R1171" s="380" t="n">
        <v>46164.125</v>
      </c>
      <c r="S1171" s="223" t="n">
        <v>1000</v>
      </c>
      <c r="T1171" s="0" t="s">
        <v>2132</v>
      </c>
      <c r="U1171" s="380" t="n">
        <v>45061.125</v>
      </c>
      <c r="V1171" s="380" t="n">
        <v>45072.125</v>
      </c>
      <c r="W1171" s="0" t="s">
        <v>2132</v>
      </c>
      <c r="X1171" s="0" t="s">
        <v>26010</v>
      </c>
      <c r="Y1171" s="0" t="s">
        <v>601</v>
      </c>
      <c r="Z1171" s="0" t="s">
        <v>2602</v>
      </c>
      <c r="AA1171" s="0" t="s">
        <v>2116</v>
      </c>
      <c r="AB1171" s="0" t="s">
        <v>17781</v>
      </c>
      <c r="AC1171" s="0" t="n">
        <v>4500000</v>
      </c>
      <c r="AD1171" s="0" t="n">
        <v>4500000</v>
      </c>
      <c r="AE1171" s="0" t="n">
        <v>5</v>
      </c>
      <c r="AF1171" s="0" t="n">
        <f aca="false">FALSE()</f>
        <v>0</v>
      </c>
      <c r="AG1171" s="0" t="n">
        <f aca="false">TRUE()</f>
        <v>1</v>
      </c>
      <c r="AH1171" s="0" t="n">
        <f aca="false">TRUE()</f>
        <v>1</v>
      </c>
      <c r="AI1171" s="0" t="n">
        <f aca="false">FALSE()</f>
        <v>0</v>
      </c>
      <c r="AJ1171" s="0" t="n">
        <f aca="false">FALSE()</f>
        <v>0</v>
      </c>
      <c r="AK1171" s="0" t="n">
        <f aca="false">FALSE()</f>
        <v>0</v>
      </c>
      <c r="AL1171" s="0" t="s">
        <v>2129</v>
      </c>
      <c r="AM1171" s="0" t="n">
        <f aca="false">TRUE()</f>
        <v>1</v>
      </c>
      <c r="AN1171" s="0" t="s">
        <v>26011</v>
      </c>
      <c r="AO1171" s="0" t="n">
        <v>1</v>
      </c>
      <c r="AP1171" s="0" t="s">
        <v>26012</v>
      </c>
      <c r="AQ1171" s="0" t="s">
        <v>26013</v>
      </c>
      <c r="AR1171" s="0" t="n">
        <f aca="false">TRUE()</f>
        <v>1</v>
      </c>
      <c r="AS1171" s="0" t="n">
        <f aca="false">FALSE()</f>
        <v>0</v>
      </c>
      <c r="AT1171" s="0" t="n">
        <f aca="false">FALSE()</f>
        <v>0</v>
      </c>
      <c r="AU1171" s="0" t="n">
        <f aca="false">FALSE()</f>
        <v>0</v>
      </c>
      <c r="AV1171" s="0" t="n">
        <f aca="false">FALSE()</f>
        <v>0</v>
      </c>
      <c r="AW1171" s="0" t="n">
        <f aca="false">TRUE()</f>
        <v>1</v>
      </c>
      <c r="AX1171" s="380" t="n">
        <v>45072.6145833333</v>
      </c>
      <c r="AY1171" s="380" t="n">
        <v>45072.4166666667</v>
      </c>
      <c r="AZ1171" s="0" t="n">
        <v>1</v>
      </c>
      <c r="BA1171" s="0" t="s">
        <v>17200</v>
      </c>
      <c r="BB1171" s="0" t="n">
        <v>0</v>
      </c>
      <c r="BC1171" s="380" t="n">
        <v>25569.125</v>
      </c>
      <c r="BD1171" s="0" t="s">
        <v>2170</v>
      </c>
      <c r="BE1171" s="0" t="s">
        <v>2170</v>
      </c>
      <c r="BF1171" s="0" t="s">
        <v>604</v>
      </c>
    </row>
    <row r="1172" customFormat="false" ht="15" hidden="false" customHeight="false" outlineLevel="0" collapsed="false">
      <c r="A1172" s="0" t="s">
        <v>26014</v>
      </c>
      <c r="B1172" s="0" t="s">
        <v>26015</v>
      </c>
      <c r="C1172" s="0" t="s">
        <v>26014</v>
      </c>
      <c r="D1172" s="0" t="s">
        <v>2133</v>
      </c>
      <c r="E1172" s="0" t="s">
        <v>26014</v>
      </c>
      <c r="F1172" s="0" t="n">
        <v>1</v>
      </c>
      <c r="G1172" s="0" t="s">
        <v>434</v>
      </c>
      <c r="H1172" s="0" t="s">
        <v>2170</v>
      </c>
      <c r="I1172" s="0" t="s">
        <v>2170</v>
      </c>
      <c r="J1172" s="0" t="s">
        <v>2170</v>
      </c>
      <c r="K1172" s="0" t="s">
        <v>2170</v>
      </c>
      <c r="L1172" s="0" t="s">
        <v>2170</v>
      </c>
      <c r="M1172" s="0" t="s">
        <v>2170</v>
      </c>
      <c r="N1172" s="0" t="n">
        <f aca="false">FALSE()</f>
        <v>0</v>
      </c>
      <c r="O1172" s="0" t="s">
        <v>26016</v>
      </c>
      <c r="P1172" s="0" t="s">
        <v>17780</v>
      </c>
      <c r="Q1172" s="0" t="n">
        <v>12</v>
      </c>
      <c r="R1172" s="380" t="n">
        <v>46721.125</v>
      </c>
      <c r="S1172" s="223" t="n">
        <v>1000</v>
      </c>
      <c r="T1172" s="0" t="s">
        <v>2132</v>
      </c>
      <c r="U1172" s="380" t="n">
        <v>45275.125</v>
      </c>
      <c r="V1172" s="380" t="n">
        <v>45281.125</v>
      </c>
      <c r="W1172" s="0" t="s">
        <v>2132</v>
      </c>
      <c r="X1172" s="0" t="s">
        <v>20237</v>
      </c>
      <c r="Y1172" s="0" t="s">
        <v>601</v>
      </c>
      <c r="Z1172" s="0" t="s">
        <v>2602</v>
      </c>
      <c r="AA1172" s="0" t="s">
        <v>2365</v>
      </c>
      <c r="AB1172" s="0" t="s">
        <v>17781</v>
      </c>
      <c r="AC1172" s="0" t="n">
        <v>300000</v>
      </c>
      <c r="AD1172" s="0" t="n">
        <v>300000</v>
      </c>
      <c r="AE1172" s="0" t="n">
        <v>5</v>
      </c>
      <c r="AF1172" s="0" t="n">
        <f aca="false">FALSE()</f>
        <v>0</v>
      </c>
      <c r="AG1172" s="0" t="n">
        <f aca="false">TRUE()</f>
        <v>1</v>
      </c>
      <c r="AH1172" s="0" t="n">
        <f aca="false">TRUE()</f>
        <v>1</v>
      </c>
      <c r="AI1172" s="0" t="n">
        <f aca="false">FALSE()</f>
        <v>0</v>
      </c>
      <c r="AJ1172" s="0" t="n">
        <f aca="false">FALSE()</f>
        <v>0</v>
      </c>
      <c r="AK1172" s="0" t="n">
        <f aca="false">TRUE()</f>
        <v>1</v>
      </c>
      <c r="AL1172" s="0" t="s">
        <v>2129</v>
      </c>
      <c r="AM1172" s="0" t="n">
        <f aca="false">TRUE()</f>
        <v>1</v>
      </c>
      <c r="AN1172" s="0" t="s">
        <v>26017</v>
      </c>
      <c r="AO1172" s="0" t="n">
        <v>1</v>
      </c>
      <c r="AP1172" s="0" t="s">
        <v>26018</v>
      </c>
      <c r="AQ1172" s="0" t="s">
        <v>26019</v>
      </c>
      <c r="AR1172" s="0" t="n">
        <f aca="false">TRUE()</f>
        <v>1</v>
      </c>
      <c r="AS1172" s="0" t="n">
        <f aca="false">FALSE()</f>
        <v>0</v>
      </c>
      <c r="AT1172" s="0" t="n">
        <f aca="false">FALSE()</f>
        <v>0</v>
      </c>
      <c r="AU1172" s="0" t="n">
        <f aca="false">FALSE()</f>
        <v>0</v>
      </c>
      <c r="AV1172" s="0" t="n">
        <f aca="false">FALSE()</f>
        <v>0</v>
      </c>
      <c r="AW1172" s="0" t="n">
        <f aca="false">TRUE()</f>
        <v>1</v>
      </c>
      <c r="AX1172" s="380" t="n">
        <v>45281.6875</v>
      </c>
      <c r="AY1172" s="380" t="n">
        <v>45281.4166666667</v>
      </c>
      <c r="AZ1172" s="0" t="n">
        <v>3</v>
      </c>
      <c r="BA1172" s="0" t="s">
        <v>26020</v>
      </c>
      <c r="BB1172" s="0" t="n">
        <v>0</v>
      </c>
      <c r="BC1172" s="380" t="n">
        <v>25569.125</v>
      </c>
      <c r="BD1172" s="0" t="s">
        <v>2170</v>
      </c>
      <c r="BE1172" s="0" t="s">
        <v>2170</v>
      </c>
      <c r="BF1172" s="0" t="s">
        <v>604</v>
      </c>
    </row>
    <row r="1173" customFormat="false" ht="15" hidden="false" customHeight="false" outlineLevel="0" collapsed="false">
      <c r="A1173" s="0" t="s">
        <v>26021</v>
      </c>
      <c r="B1173" s="0" t="s">
        <v>26022</v>
      </c>
      <c r="C1173" s="0" t="s">
        <v>26021</v>
      </c>
      <c r="D1173" s="0" t="s">
        <v>2133</v>
      </c>
      <c r="E1173" s="0" t="s">
        <v>26021</v>
      </c>
      <c r="F1173" s="0" t="n">
        <v>1</v>
      </c>
      <c r="G1173" s="0" t="s">
        <v>434</v>
      </c>
      <c r="H1173" s="0" t="s">
        <v>2170</v>
      </c>
      <c r="I1173" s="0" t="s">
        <v>2170</v>
      </c>
      <c r="J1173" s="0" t="s">
        <v>2170</v>
      </c>
      <c r="K1173" s="0" t="s">
        <v>2170</v>
      </c>
      <c r="L1173" s="0" t="s">
        <v>2170</v>
      </c>
      <c r="M1173" s="0" t="s">
        <v>2170</v>
      </c>
      <c r="N1173" s="0" t="n">
        <f aca="false">FALSE()</f>
        <v>0</v>
      </c>
      <c r="O1173" s="0" t="s">
        <v>26023</v>
      </c>
      <c r="P1173" s="0" t="s">
        <v>17780</v>
      </c>
      <c r="Q1173" s="0" t="n">
        <v>2</v>
      </c>
      <c r="R1173" s="380" t="n">
        <v>46157.125</v>
      </c>
      <c r="S1173" s="223" t="n">
        <v>1000</v>
      </c>
      <c r="T1173" s="0" t="s">
        <v>2132</v>
      </c>
      <c r="U1173" s="380" t="n">
        <v>45043.125</v>
      </c>
      <c r="V1173" s="380" t="n">
        <v>45072.125</v>
      </c>
      <c r="W1173" s="0" t="s">
        <v>2132</v>
      </c>
      <c r="X1173" s="0" t="s">
        <v>26024</v>
      </c>
      <c r="Y1173" s="0" t="s">
        <v>601</v>
      </c>
      <c r="Z1173" s="0" t="s">
        <v>2602</v>
      </c>
      <c r="AA1173" s="0" t="s">
        <v>610</v>
      </c>
      <c r="AB1173" s="0" t="s">
        <v>17781</v>
      </c>
      <c r="AC1173" s="0" t="n">
        <v>15000000</v>
      </c>
      <c r="AD1173" s="0" t="n">
        <v>15000000</v>
      </c>
      <c r="AE1173" s="0" t="n">
        <v>5</v>
      </c>
      <c r="AF1173" s="0" t="n">
        <f aca="false">FALSE()</f>
        <v>0</v>
      </c>
      <c r="AG1173" s="0" t="n">
        <f aca="false">TRUE()</f>
        <v>1</v>
      </c>
      <c r="AH1173" s="0" t="n">
        <f aca="false">TRUE()</f>
        <v>1</v>
      </c>
      <c r="AI1173" s="0" t="n">
        <f aca="false">FALSE()</f>
        <v>0</v>
      </c>
      <c r="AJ1173" s="0" t="n">
        <f aca="false">FALSE()</f>
        <v>0</v>
      </c>
      <c r="AK1173" s="0" t="n">
        <f aca="false">FALSE()</f>
        <v>0</v>
      </c>
      <c r="AL1173" s="0" t="s">
        <v>2129</v>
      </c>
      <c r="AM1173" s="0" t="n">
        <f aca="false">TRUE()</f>
        <v>1</v>
      </c>
      <c r="AN1173" s="0" t="s">
        <v>26025</v>
      </c>
      <c r="AO1173" s="0" t="n">
        <v>1</v>
      </c>
      <c r="AP1173" s="0" t="s">
        <v>26026</v>
      </c>
      <c r="AQ1173" s="0" t="s">
        <v>26027</v>
      </c>
      <c r="AR1173" s="0" t="n">
        <f aca="false">TRUE()</f>
        <v>1</v>
      </c>
      <c r="AS1173" s="0" t="n">
        <f aca="false">FALSE()</f>
        <v>0</v>
      </c>
      <c r="AT1173" s="0" t="n">
        <f aca="false">FALSE()</f>
        <v>0</v>
      </c>
      <c r="AU1173" s="0" t="n">
        <f aca="false">FALSE()</f>
        <v>0</v>
      </c>
      <c r="AV1173" s="0" t="n">
        <f aca="false">FALSE()</f>
        <v>0</v>
      </c>
      <c r="AW1173" s="0" t="n">
        <f aca="false">FALSE()</f>
        <v>0</v>
      </c>
      <c r="AX1173" s="380" t="n">
        <v>45072.7020833333</v>
      </c>
      <c r="AY1173" s="380" t="n">
        <v>45072.4166666667</v>
      </c>
      <c r="AZ1173" s="0" t="n">
        <v>1</v>
      </c>
      <c r="BA1173" s="0" t="s">
        <v>20087</v>
      </c>
      <c r="BB1173" s="0" t="n">
        <v>0</v>
      </c>
      <c r="BC1173" s="380" t="n">
        <v>25569.125</v>
      </c>
      <c r="BD1173" s="0" t="s">
        <v>2170</v>
      </c>
      <c r="BE1173" s="0" t="s">
        <v>2170</v>
      </c>
      <c r="BF1173" s="0" t="s">
        <v>2118</v>
      </c>
    </row>
    <row r="1174" customFormat="false" ht="15" hidden="false" customHeight="false" outlineLevel="0" collapsed="false">
      <c r="A1174" s="0" t="s">
        <v>26028</v>
      </c>
      <c r="B1174" s="0" t="s">
        <v>26029</v>
      </c>
      <c r="C1174" s="0" t="s">
        <v>26028</v>
      </c>
      <c r="D1174" s="0" t="s">
        <v>2133</v>
      </c>
      <c r="E1174" s="0" t="s">
        <v>26028</v>
      </c>
      <c r="F1174" s="0" t="n">
        <v>1</v>
      </c>
      <c r="G1174" s="0" t="s">
        <v>434</v>
      </c>
      <c r="H1174" s="0" t="s">
        <v>2170</v>
      </c>
      <c r="I1174" s="0" t="s">
        <v>2170</v>
      </c>
      <c r="J1174" s="0" t="s">
        <v>2170</v>
      </c>
      <c r="K1174" s="0" t="s">
        <v>2170</v>
      </c>
      <c r="L1174" s="0" t="s">
        <v>2170</v>
      </c>
      <c r="M1174" s="0" t="s">
        <v>2170</v>
      </c>
      <c r="N1174" s="0" t="n">
        <f aca="false">FALSE()</f>
        <v>0</v>
      </c>
      <c r="O1174" s="0" t="s">
        <v>26030</v>
      </c>
      <c r="P1174" s="0" t="s">
        <v>17838</v>
      </c>
      <c r="Q1174" s="0" t="n">
        <v>4</v>
      </c>
      <c r="R1174" s="380" t="n">
        <v>47674.125</v>
      </c>
      <c r="S1174" s="223" t="n">
        <v>1000</v>
      </c>
      <c r="T1174" s="0" t="s">
        <v>2132</v>
      </c>
      <c r="U1174" s="380" t="n">
        <v>44029.125</v>
      </c>
      <c r="V1174" s="380" t="n">
        <v>44034.125</v>
      </c>
      <c r="W1174" s="0" t="s">
        <v>2132</v>
      </c>
      <c r="X1174" s="0" t="s">
        <v>20911</v>
      </c>
      <c r="Y1174" s="0" t="s">
        <v>601</v>
      </c>
      <c r="Z1174" s="0" t="s">
        <v>2602</v>
      </c>
      <c r="AA1174" s="0" t="s">
        <v>610</v>
      </c>
      <c r="AB1174" s="0" t="s">
        <v>17781</v>
      </c>
      <c r="AC1174" s="0" t="n">
        <v>10000000</v>
      </c>
      <c r="AD1174" s="0" t="n">
        <v>10000000</v>
      </c>
      <c r="AE1174" s="0" t="n">
        <v>5</v>
      </c>
      <c r="AF1174" s="0" t="n">
        <f aca="false">FALSE()</f>
        <v>0</v>
      </c>
      <c r="AG1174" s="0" t="n">
        <f aca="false">TRUE()</f>
        <v>1</v>
      </c>
      <c r="AH1174" s="0" t="n">
        <f aca="false">TRUE()</f>
        <v>1</v>
      </c>
      <c r="AI1174" s="0" t="n">
        <f aca="false">FALSE()</f>
        <v>0</v>
      </c>
      <c r="AJ1174" s="0" t="n">
        <f aca="false">FALSE()</f>
        <v>0</v>
      </c>
      <c r="AK1174" s="0" t="n">
        <f aca="false">FALSE()</f>
        <v>0</v>
      </c>
      <c r="AL1174" s="0" t="s">
        <v>2129</v>
      </c>
      <c r="AM1174" s="0" t="n">
        <f aca="false">TRUE()</f>
        <v>1</v>
      </c>
      <c r="AN1174" s="0" t="s">
        <v>26031</v>
      </c>
      <c r="AO1174" s="0" t="n">
        <v>1</v>
      </c>
      <c r="AP1174" s="0" t="s">
        <v>26032</v>
      </c>
      <c r="AQ1174" s="0" t="s">
        <v>26033</v>
      </c>
      <c r="AR1174" s="0" t="n">
        <f aca="false">TRUE()</f>
        <v>1</v>
      </c>
      <c r="AS1174" s="0" t="n">
        <f aca="false">FALSE()</f>
        <v>0</v>
      </c>
      <c r="AT1174" s="0" t="n">
        <f aca="false">FALSE()</f>
        <v>0</v>
      </c>
      <c r="AU1174" s="0" t="n">
        <f aca="false">FALSE()</f>
        <v>0</v>
      </c>
      <c r="AV1174" s="0" t="n">
        <f aca="false">FALSE()</f>
        <v>0</v>
      </c>
      <c r="AW1174" s="0" t="n">
        <f aca="false">TRUE()</f>
        <v>1</v>
      </c>
      <c r="AX1174" s="380" t="n">
        <v>44034.6604166667</v>
      </c>
      <c r="AY1174" s="380" t="n">
        <v>44034.4166666667</v>
      </c>
      <c r="AZ1174" s="0" t="n">
        <v>1</v>
      </c>
      <c r="BA1174" s="0" t="s">
        <v>9409</v>
      </c>
      <c r="BB1174" s="0" t="n">
        <v>0</v>
      </c>
      <c r="BC1174" s="380" t="n">
        <v>46491.125</v>
      </c>
      <c r="BD1174" s="0" t="s">
        <v>2170</v>
      </c>
      <c r="BE1174" s="0" t="s">
        <v>2170</v>
      </c>
      <c r="BF1174" s="0" t="s">
        <v>2118</v>
      </c>
    </row>
    <row r="1175" customFormat="false" ht="15" hidden="false" customHeight="false" outlineLevel="0" collapsed="false">
      <c r="A1175" s="0" t="s">
        <v>26034</v>
      </c>
      <c r="B1175" s="0" t="s">
        <v>26035</v>
      </c>
      <c r="C1175" s="0" t="s">
        <v>26034</v>
      </c>
      <c r="D1175" s="0" t="s">
        <v>2133</v>
      </c>
      <c r="E1175" s="0" t="s">
        <v>26034</v>
      </c>
      <c r="F1175" s="0" t="n">
        <v>1</v>
      </c>
      <c r="G1175" s="0" t="s">
        <v>434</v>
      </c>
      <c r="H1175" s="0" t="s">
        <v>2170</v>
      </c>
      <c r="I1175" s="0" t="s">
        <v>2170</v>
      </c>
      <c r="J1175" s="0" t="s">
        <v>2170</v>
      </c>
      <c r="K1175" s="0" t="s">
        <v>2170</v>
      </c>
      <c r="L1175" s="0" t="s">
        <v>2170</v>
      </c>
      <c r="M1175" s="0" t="s">
        <v>2170</v>
      </c>
      <c r="N1175" s="0" t="n">
        <f aca="false">FALSE()</f>
        <v>0</v>
      </c>
      <c r="O1175" s="0" t="s">
        <v>26036</v>
      </c>
      <c r="P1175" s="0" t="s">
        <v>17780</v>
      </c>
      <c r="Q1175" s="0" t="n">
        <v>12</v>
      </c>
      <c r="R1175" s="380" t="n">
        <v>46336.125</v>
      </c>
      <c r="S1175" s="223" t="n">
        <v>889</v>
      </c>
      <c r="T1175" s="0" t="s">
        <v>2132</v>
      </c>
      <c r="U1175" s="380" t="n">
        <v>45222.125</v>
      </c>
      <c r="V1175" s="380" t="n">
        <v>45244.125</v>
      </c>
      <c r="W1175" s="0" t="s">
        <v>2132</v>
      </c>
      <c r="X1175" s="0" t="s">
        <v>26037</v>
      </c>
      <c r="Y1175" s="0" t="s">
        <v>601</v>
      </c>
      <c r="Z1175" s="0" t="s">
        <v>2602</v>
      </c>
      <c r="AA1175" s="0" t="s">
        <v>610</v>
      </c>
      <c r="AB1175" s="0" t="s">
        <v>17781</v>
      </c>
      <c r="AC1175" s="0" t="n">
        <v>350000</v>
      </c>
      <c r="AD1175" s="0" t="n">
        <v>350000</v>
      </c>
      <c r="AE1175" s="0" t="n">
        <v>5</v>
      </c>
      <c r="AF1175" s="0" t="n">
        <f aca="false">FALSE()</f>
        <v>0</v>
      </c>
      <c r="AG1175" s="0" t="n">
        <f aca="false">TRUE()</f>
        <v>1</v>
      </c>
      <c r="AH1175" s="0" t="n">
        <f aca="false">TRUE()</f>
        <v>1</v>
      </c>
      <c r="AI1175" s="0" t="n">
        <f aca="false">FALSE()</f>
        <v>0</v>
      </c>
      <c r="AJ1175" s="0" t="n">
        <f aca="false">FALSE()</f>
        <v>0</v>
      </c>
      <c r="AK1175" s="0" t="n">
        <f aca="false">TRUE()</f>
        <v>1</v>
      </c>
      <c r="AL1175" s="0" t="s">
        <v>2129</v>
      </c>
      <c r="AM1175" s="0" t="n">
        <f aca="false">TRUE()</f>
        <v>1</v>
      </c>
      <c r="AN1175" s="0" t="s">
        <v>26038</v>
      </c>
      <c r="AO1175" s="0" t="n">
        <v>1</v>
      </c>
      <c r="AP1175" s="0" t="s">
        <v>26039</v>
      </c>
      <c r="AQ1175" s="0" t="s">
        <v>26040</v>
      </c>
      <c r="AR1175" s="0" t="n">
        <f aca="false">TRUE()</f>
        <v>1</v>
      </c>
      <c r="AS1175" s="0" t="n">
        <f aca="false">FALSE()</f>
        <v>0</v>
      </c>
      <c r="AT1175" s="0" t="n">
        <f aca="false">FALSE()</f>
        <v>0</v>
      </c>
      <c r="AU1175" s="0" t="n">
        <f aca="false">FALSE()</f>
        <v>0</v>
      </c>
      <c r="AV1175" s="0" t="n">
        <f aca="false">FALSE()</f>
        <v>0</v>
      </c>
      <c r="AW1175" s="0" t="n">
        <f aca="false">TRUE()</f>
        <v>1</v>
      </c>
      <c r="AX1175" s="380" t="n">
        <v>45244.6666666667</v>
      </c>
      <c r="AY1175" s="380" t="n">
        <v>45244.4166666667</v>
      </c>
      <c r="AZ1175" s="0" t="n">
        <v>2</v>
      </c>
      <c r="BA1175" s="0" t="s">
        <v>26041</v>
      </c>
      <c r="BB1175" s="0" t="n">
        <v>0</v>
      </c>
      <c r="BC1175" s="380" t="n">
        <v>25569.125</v>
      </c>
      <c r="BD1175" s="0" t="s">
        <v>2170</v>
      </c>
      <c r="BE1175" s="0" t="s">
        <v>2170</v>
      </c>
      <c r="BF1175" s="0" t="s">
        <v>604</v>
      </c>
    </row>
    <row r="1176" customFormat="false" ht="15" hidden="false" customHeight="false" outlineLevel="0" collapsed="false">
      <c r="A1176" s="0" t="s">
        <v>26042</v>
      </c>
      <c r="B1176" s="0" t="s">
        <v>26043</v>
      </c>
      <c r="C1176" s="0" t="s">
        <v>26042</v>
      </c>
      <c r="D1176" s="0" t="s">
        <v>2133</v>
      </c>
      <c r="E1176" s="0" t="s">
        <v>26042</v>
      </c>
      <c r="F1176" s="0" t="n">
        <v>1</v>
      </c>
      <c r="G1176" s="0" t="s">
        <v>434</v>
      </c>
      <c r="H1176" s="0" t="s">
        <v>2170</v>
      </c>
      <c r="I1176" s="0" t="s">
        <v>2170</v>
      </c>
      <c r="J1176" s="0" t="s">
        <v>2170</v>
      </c>
      <c r="K1176" s="0" t="s">
        <v>2170</v>
      </c>
      <c r="L1176" s="0" t="s">
        <v>2170</v>
      </c>
      <c r="M1176" s="0" t="s">
        <v>2170</v>
      </c>
      <c r="N1176" s="0" t="n">
        <f aca="false">FALSE()</f>
        <v>0</v>
      </c>
      <c r="O1176" s="0" t="s">
        <v>26044</v>
      </c>
      <c r="P1176" s="0" t="s">
        <v>17780</v>
      </c>
      <c r="Q1176" s="0" t="n">
        <v>12</v>
      </c>
      <c r="R1176" s="380" t="n">
        <v>47407.125</v>
      </c>
      <c r="S1176" s="223" t="n">
        <v>1000</v>
      </c>
      <c r="T1176" s="0" t="s">
        <v>2132</v>
      </c>
      <c r="U1176" s="380" t="n">
        <v>45596.125</v>
      </c>
      <c r="V1176" s="380" t="n">
        <v>45607.125</v>
      </c>
      <c r="W1176" s="0" t="s">
        <v>2132</v>
      </c>
      <c r="X1176" s="0" t="s">
        <v>21520</v>
      </c>
      <c r="AA1176" s="0" t="s">
        <v>2115</v>
      </c>
      <c r="AB1176" s="0" t="s">
        <v>17781</v>
      </c>
      <c r="AC1176" s="0" t="n">
        <v>2000000</v>
      </c>
      <c r="AD1176" s="0" t="n">
        <v>2000000</v>
      </c>
      <c r="AE1176" s="0" t="n">
        <v>5</v>
      </c>
      <c r="AF1176" s="0" t="n">
        <f aca="false">FALSE()</f>
        <v>0</v>
      </c>
      <c r="AG1176" s="0" t="n">
        <f aca="false">TRUE()</f>
        <v>1</v>
      </c>
      <c r="AH1176" s="0" t="n">
        <f aca="false">TRUE()</f>
        <v>1</v>
      </c>
      <c r="AI1176" s="0" t="n">
        <f aca="false">FALSE()</f>
        <v>0</v>
      </c>
      <c r="AJ1176" s="0" t="n">
        <f aca="false">FALSE()</f>
        <v>0</v>
      </c>
      <c r="AK1176" s="0" t="n">
        <f aca="false">FALSE()</f>
        <v>0</v>
      </c>
      <c r="AL1176" s="0" t="s">
        <v>2129</v>
      </c>
      <c r="AM1176" s="0" t="n">
        <f aca="false">TRUE()</f>
        <v>1</v>
      </c>
      <c r="AN1176" s="0" t="s">
        <v>26045</v>
      </c>
      <c r="AO1176" s="0" t="n">
        <v>1</v>
      </c>
      <c r="AP1176" s="0" t="s">
        <v>26046</v>
      </c>
      <c r="AQ1176" s="0" t="s">
        <v>26047</v>
      </c>
      <c r="AR1176" s="0" t="n">
        <f aca="false">TRUE()</f>
        <v>1</v>
      </c>
      <c r="AS1176" s="0" t="n">
        <f aca="false">FALSE()</f>
        <v>0</v>
      </c>
      <c r="AT1176" s="0" t="n">
        <f aca="false">FALSE()</f>
        <v>0</v>
      </c>
      <c r="AU1176" s="0" t="n">
        <f aca="false">FALSE()</f>
        <v>0</v>
      </c>
      <c r="AV1176" s="0" t="n">
        <f aca="false">FALSE()</f>
        <v>0</v>
      </c>
      <c r="AW1176" s="0" t="n">
        <f aca="false">TRUE()</f>
        <v>1</v>
      </c>
      <c r="AX1176" s="380" t="n">
        <v>45607.625</v>
      </c>
      <c r="AY1176" s="380" t="n">
        <v>45607.125</v>
      </c>
      <c r="AZ1176" s="0" t="n">
        <v>3</v>
      </c>
      <c r="BA1176" s="0" t="s">
        <v>5959</v>
      </c>
      <c r="BB1176" s="0" t="n">
        <v>0</v>
      </c>
      <c r="BC1176" s="380" t="n">
        <v>25569.125</v>
      </c>
      <c r="BD1176" s="0" t="s">
        <v>2170</v>
      </c>
      <c r="BE1176" s="0" t="s">
        <v>2170</v>
      </c>
      <c r="BF1176" s="0" t="s">
        <v>604</v>
      </c>
    </row>
    <row r="1177" customFormat="false" ht="15" hidden="false" customHeight="false" outlineLevel="0" collapsed="false">
      <c r="A1177" s="0" t="s">
        <v>26048</v>
      </c>
      <c r="B1177" s="0" t="s">
        <v>26049</v>
      </c>
      <c r="C1177" s="0" t="s">
        <v>26048</v>
      </c>
      <c r="D1177" s="0" t="s">
        <v>2133</v>
      </c>
      <c r="E1177" s="0" t="s">
        <v>26048</v>
      </c>
      <c r="F1177" s="0" t="n">
        <v>1</v>
      </c>
      <c r="G1177" s="0" t="s">
        <v>434</v>
      </c>
      <c r="H1177" s="0" t="s">
        <v>2170</v>
      </c>
      <c r="I1177" s="0" t="s">
        <v>2170</v>
      </c>
      <c r="J1177" s="0" t="s">
        <v>2170</v>
      </c>
      <c r="K1177" s="0" t="s">
        <v>2170</v>
      </c>
      <c r="L1177" s="0" t="s">
        <v>2170</v>
      </c>
      <c r="M1177" s="0" t="s">
        <v>2170</v>
      </c>
      <c r="N1177" s="0" t="n">
        <f aca="false">FALSE()</f>
        <v>0</v>
      </c>
      <c r="O1177" s="0" t="s">
        <v>26050</v>
      </c>
      <c r="P1177" s="0" t="s">
        <v>17780</v>
      </c>
      <c r="Q1177" s="0" t="n">
        <v>2</v>
      </c>
      <c r="R1177" s="380" t="n">
        <v>45992.125</v>
      </c>
      <c r="S1177" s="223" t="n">
        <v>1000</v>
      </c>
      <c r="T1177" s="0" t="s">
        <v>2132</v>
      </c>
      <c r="U1177" s="380" t="n">
        <v>44805.125</v>
      </c>
      <c r="V1177" s="380" t="n">
        <v>44894.125</v>
      </c>
      <c r="W1177" s="0" t="s">
        <v>2132</v>
      </c>
      <c r="X1177" s="0" t="s">
        <v>26051</v>
      </c>
      <c r="Y1177" s="0" t="s">
        <v>601</v>
      </c>
      <c r="Z1177" s="0" t="s">
        <v>2602</v>
      </c>
      <c r="AA1177" s="0" t="s">
        <v>610</v>
      </c>
      <c r="AB1177" s="0" t="s">
        <v>17781</v>
      </c>
      <c r="AC1177" s="0" t="n">
        <v>7000000</v>
      </c>
      <c r="AD1177" s="0" t="n">
        <v>7000000</v>
      </c>
      <c r="AE1177" s="0" t="n">
        <v>5</v>
      </c>
      <c r="AF1177" s="0" t="n">
        <f aca="false">FALSE()</f>
        <v>0</v>
      </c>
      <c r="AG1177" s="0" t="n">
        <f aca="false">TRUE()</f>
        <v>1</v>
      </c>
      <c r="AH1177" s="0" t="n">
        <f aca="false">TRUE()</f>
        <v>1</v>
      </c>
      <c r="AI1177" s="0" t="n">
        <f aca="false">FALSE()</f>
        <v>0</v>
      </c>
      <c r="AJ1177" s="0" t="n">
        <f aca="false">FALSE()</f>
        <v>0</v>
      </c>
      <c r="AK1177" s="0" t="n">
        <f aca="false">FALSE()</f>
        <v>0</v>
      </c>
      <c r="AL1177" s="0" t="s">
        <v>2129</v>
      </c>
      <c r="AM1177" s="0" t="n">
        <f aca="false">TRUE()</f>
        <v>1</v>
      </c>
      <c r="AN1177" s="0" t="s">
        <v>26052</v>
      </c>
      <c r="AO1177" s="0" t="n">
        <v>1</v>
      </c>
      <c r="AP1177" s="0" t="s">
        <v>26053</v>
      </c>
      <c r="AQ1177" s="0" t="s">
        <v>26054</v>
      </c>
      <c r="AR1177" s="0" t="n">
        <f aca="false">TRUE()</f>
        <v>1</v>
      </c>
      <c r="AS1177" s="0" t="n">
        <f aca="false">FALSE()</f>
        <v>0</v>
      </c>
      <c r="AT1177" s="0" t="n">
        <f aca="false">FALSE()</f>
        <v>0</v>
      </c>
      <c r="AU1177" s="0" t="n">
        <f aca="false">FALSE()</f>
        <v>0</v>
      </c>
      <c r="AV1177" s="0" t="n">
        <f aca="false">FALSE()</f>
        <v>0</v>
      </c>
      <c r="AW1177" s="0" t="n">
        <f aca="false">TRUE()</f>
        <v>1</v>
      </c>
      <c r="AX1177" s="380" t="n">
        <v>44894.6875</v>
      </c>
      <c r="AY1177" s="380" t="n">
        <v>44894.4166666667</v>
      </c>
      <c r="AZ1177" s="0" t="n">
        <v>1</v>
      </c>
      <c r="BA1177" s="0" t="s">
        <v>19321</v>
      </c>
      <c r="BB1177" s="0" t="n">
        <v>0</v>
      </c>
      <c r="BC1177" s="380" t="n">
        <v>25569.125</v>
      </c>
      <c r="BD1177" s="0" t="s">
        <v>2170</v>
      </c>
      <c r="BE1177" s="0" t="s">
        <v>2170</v>
      </c>
      <c r="BF1177" s="0" t="s">
        <v>2118</v>
      </c>
    </row>
    <row r="1178" customFormat="false" ht="15" hidden="false" customHeight="false" outlineLevel="0" collapsed="false">
      <c r="A1178" s="0" t="s">
        <v>26055</v>
      </c>
      <c r="B1178" s="0" t="s">
        <v>26056</v>
      </c>
      <c r="C1178" s="0" t="s">
        <v>26055</v>
      </c>
      <c r="D1178" s="0" t="s">
        <v>2133</v>
      </c>
      <c r="E1178" s="0" t="s">
        <v>26055</v>
      </c>
      <c r="F1178" s="0" t="n">
        <v>1</v>
      </c>
      <c r="G1178" s="0" t="s">
        <v>434</v>
      </c>
      <c r="H1178" s="0" t="s">
        <v>2170</v>
      </c>
      <c r="I1178" s="0" t="s">
        <v>2170</v>
      </c>
      <c r="J1178" s="0" t="s">
        <v>2170</v>
      </c>
      <c r="K1178" s="0" t="s">
        <v>2170</v>
      </c>
      <c r="L1178" s="0" t="s">
        <v>2170</v>
      </c>
      <c r="M1178" s="0" t="s">
        <v>2170</v>
      </c>
      <c r="N1178" s="0" t="n">
        <f aca="false">FALSE()</f>
        <v>0</v>
      </c>
      <c r="O1178" s="0" t="s">
        <v>26057</v>
      </c>
      <c r="P1178" s="0" t="s">
        <v>17780</v>
      </c>
      <c r="Q1178" s="0" t="n">
        <v>12</v>
      </c>
      <c r="R1178" s="380" t="n">
        <v>49359.125</v>
      </c>
      <c r="S1178" s="223" t="n">
        <v>1000</v>
      </c>
      <c r="T1178" s="0" t="s">
        <v>2132</v>
      </c>
      <c r="U1178" s="380" t="n">
        <v>45726.125</v>
      </c>
      <c r="V1178" s="380" t="n">
        <v>45729.125</v>
      </c>
      <c r="W1178" s="0" t="s">
        <v>2132</v>
      </c>
      <c r="X1178" s="0" t="s">
        <v>22142</v>
      </c>
      <c r="AA1178" s="0" t="s">
        <v>2365</v>
      </c>
      <c r="AB1178" s="0" t="s">
        <v>17781</v>
      </c>
      <c r="AC1178" s="0" t="n">
        <v>3000000</v>
      </c>
      <c r="AD1178" s="0" t="n">
        <v>3000000</v>
      </c>
      <c r="AE1178" s="0" t="n">
        <v>5</v>
      </c>
      <c r="AF1178" s="0" t="n">
        <f aca="false">FALSE()</f>
        <v>0</v>
      </c>
      <c r="AG1178" s="0" t="n">
        <f aca="false">TRUE()</f>
        <v>1</v>
      </c>
      <c r="AH1178" s="0" t="n">
        <f aca="false">TRUE()</f>
        <v>1</v>
      </c>
      <c r="AI1178" s="0" t="n">
        <f aca="false">FALSE()</f>
        <v>0</v>
      </c>
      <c r="AJ1178" s="0" t="n">
        <f aca="false">FALSE()</f>
        <v>0</v>
      </c>
      <c r="AK1178" s="0" t="n">
        <f aca="false">FALSE()</f>
        <v>0</v>
      </c>
      <c r="AL1178" s="0" t="s">
        <v>2129</v>
      </c>
      <c r="AM1178" s="0" t="n">
        <f aca="false">TRUE()</f>
        <v>1</v>
      </c>
      <c r="AN1178" s="0" t="s">
        <v>26058</v>
      </c>
      <c r="AO1178" s="0" t="n">
        <v>1</v>
      </c>
      <c r="AP1178" s="0" t="s">
        <v>26059</v>
      </c>
      <c r="AQ1178" s="0" t="s">
        <v>26060</v>
      </c>
      <c r="AR1178" s="0" t="n">
        <f aca="false">TRUE()</f>
        <v>1</v>
      </c>
      <c r="AS1178" s="0" t="n">
        <f aca="false">FALSE()</f>
        <v>0</v>
      </c>
      <c r="AT1178" s="0" t="n">
        <f aca="false">FALSE()</f>
        <v>0</v>
      </c>
      <c r="AU1178" s="0" t="n">
        <f aca="false">FALSE()</f>
        <v>0</v>
      </c>
      <c r="AV1178" s="0" t="n">
        <f aca="false">FALSE()</f>
        <v>0</v>
      </c>
      <c r="AW1178" s="0" t="n">
        <f aca="false">TRUE()</f>
        <v>1</v>
      </c>
      <c r="AX1178" s="380" t="n">
        <v>45729.6458333333</v>
      </c>
      <c r="AY1178" s="380" t="n">
        <v>45729.125</v>
      </c>
      <c r="AZ1178" s="0" t="n">
        <v>2</v>
      </c>
      <c r="BA1178" s="0" t="s">
        <v>11250</v>
      </c>
      <c r="BB1178" s="0" t="n">
        <v>0</v>
      </c>
      <c r="BC1178" s="380" t="n">
        <v>25569.125</v>
      </c>
      <c r="BD1178" s="0" t="s">
        <v>2170</v>
      </c>
      <c r="BE1178" s="0" t="s">
        <v>2170</v>
      </c>
      <c r="BF1178" s="0" t="s">
        <v>604</v>
      </c>
    </row>
    <row r="1179" customFormat="false" ht="15" hidden="false" customHeight="false" outlineLevel="0" collapsed="false">
      <c r="A1179" s="0" t="s">
        <v>26061</v>
      </c>
      <c r="B1179" s="0" t="s">
        <v>26062</v>
      </c>
      <c r="C1179" s="0" t="s">
        <v>26061</v>
      </c>
      <c r="D1179" s="0" t="s">
        <v>2133</v>
      </c>
      <c r="E1179" s="0" t="s">
        <v>26061</v>
      </c>
      <c r="F1179" s="0" t="n">
        <v>1</v>
      </c>
      <c r="G1179" s="0" t="s">
        <v>434</v>
      </c>
      <c r="H1179" s="0" t="s">
        <v>2170</v>
      </c>
      <c r="I1179" s="0" t="s">
        <v>2170</v>
      </c>
      <c r="J1179" s="0" t="s">
        <v>2170</v>
      </c>
      <c r="K1179" s="0" t="s">
        <v>2170</v>
      </c>
      <c r="L1179" s="0" t="s">
        <v>2170</v>
      </c>
      <c r="M1179" s="0" t="s">
        <v>2170</v>
      </c>
      <c r="N1179" s="0" t="n">
        <f aca="false">FALSE()</f>
        <v>0</v>
      </c>
      <c r="O1179" s="0" t="s">
        <v>26063</v>
      </c>
      <c r="P1179" s="0" t="s">
        <v>17838</v>
      </c>
      <c r="Q1179" s="0" t="n">
        <v>4</v>
      </c>
      <c r="R1179" s="380" t="n">
        <v>46653.125</v>
      </c>
      <c r="S1179" s="223" t="n">
        <v>1000</v>
      </c>
      <c r="T1179" s="0" t="s">
        <v>2132</v>
      </c>
      <c r="U1179" s="380" t="n">
        <v>45373.125</v>
      </c>
      <c r="V1179" s="380" t="n">
        <v>45379.125</v>
      </c>
      <c r="W1179" s="0" t="s">
        <v>2132</v>
      </c>
      <c r="X1179" s="0" t="s">
        <v>25792</v>
      </c>
      <c r="Y1179" s="0" t="s">
        <v>601</v>
      </c>
      <c r="Z1179" s="0" t="s">
        <v>2602</v>
      </c>
      <c r="AA1179" s="0" t="s">
        <v>2684</v>
      </c>
      <c r="AB1179" s="0" t="s">
        <v>17781</v>
      </c>
      <c r="AC1179" s="0" t="n">
        <v>17000000</v>
      </c>
      <c r="AD1179" s="0" t="n">
        <v>17000000</v>
      </c>
      <c r="AE1179" s="0" t="n">
        <v>5</v>
      </c>
      <c r="AF1179" s="0" t="n">
        <f aca="false">FALSE()</f>
        <v>0</v>
      </c>
      <c r="AG1179" s="0" t="n">
        <f aca="false">TRUE()</f>
        <v>1</v>
      </c>
      <c r="AH1179" s="0" t="n">
        <f aca="false">TRUE()</f>
        <v>1</v>
      </c>
      <c r="AI1179" s="0" t="n">
        <f aca="false">TRUE()</f>
        <v>1</v>
      </c>
      <c r="AJ1179" s="0" t="n">
        <f aca="false">FALSE()</f>
        <v>0</v>
      </c>
      <c r="AK1179" s="0" t="n">
        <f aca="false">FALSE()</f>
        <v>0</v>
      </c>
      <c r="AL1179" s="0" t="s">
        <v>2129</v>
      </c>
      <c r="AM1179" s="0" t="n">
        <f aca="false">TRUE()</f>
        <v>1</v>
      </c>
      <c r="AN1179" s="0" t="s">
        <v>26064</v>
      </c>
      <c r="AO1179" s="0" t="n">
        <v>1</v>
      </c>
      <c r="AP1179" s="0" t="s">
        <v>26065</v>
      </c>
      <c r="AQ1179" s="0" t="s">
        <v>26066</v>
      </c>
      <c r="AR1179" s="0" t="n">
        <f aca="false">TRUE()</f>
        <v>1</v>
      </c>
      <c r="AS1179" s="0" t="n">
        <f aca="false">FALSE()</f>
        <v>0</v>
      </c>
      <c r="AT1179" s="0" t="n">
        <f aca="false">FALSE()</f>
        <v>0</v>
      </c>
      <c r="AU1179" s="0" t="n">
        <f aca="false">FALSE()</f>
        <v>0</v>
      </c>
      <c r="AV1179" s="0" t="n">
        <f aca="false">FALSE()</f>
        <v>0</v>
      </c>
      <c r="AW1179" s="0" t="n">
        <f aca="false">TRUE()</f>
        <v>1</v>
      </c>
      <c r="AX1179" s="380" t="n">
        <v>45379.6881944445</v>
      </c>
      <c r="AY1179" s="380" t="n">
        <v>45379.125</v>
      </c>
      <c r="AZ1179" s="0" t="n">
        <v>1</v>
      </c>
      <c r="BA1179" s="0" t="s">
        <v>11757</v>
      </c>
      <c r="BB1179" s="0" t="n">
        <v>0</v>
      </c>
      <c r="BC1179" s="380" t="n">
        <v>25569.125</v>
      </c>
      <c r="BD1179" s="0" t="s">
        <v>2170</v>
      </c>
      <c r="BE1179" s="0" t="s">
        <v>2170</v>
      </c>
      <c r="BF1179" s="0" t="s">
        <v>17868</v>
      </c>
    </row>
    <row r="1180" customFormat="false" ht="15" hidden="false" customHeight="false" outlineLevel="0" collapsed="false">
      <c r="A1180" s="0" t="s">
        <v>26067</v>
      </c>
      <c r="B1180" s="0" t="s">
        <v>26068</v>
      </c>
      <c r="C1180" s="0" t="s">
        <v>26067</v>
      </c>
      <c r="D1180" s="0" t="s">
        <v>2133</v>
      </c>
      <c r="E1180" s="0" t="s">
        <v>26067</v>
      </c>
      <c r="F1180" s="0" t="n">
        <v>1</v>
      </c>
      <c r="G1180" s="0" t="s">
        <v>434</v>
      </c>
      <c r="H1180" s="0" t="s">
        <v>2170</v>
      </c>
      <c r="I1180" s="0" t="s">
        <v>2170</v>
      </c>
      <c r="J1180" s="0" t="s">
        <v>2170</v>
      </c>
      <c r="K1180" s="0" t="s">
        <v>2170</v>
      </c>
      <c r="L1180" s="0" t="s">
        <v>2170</v>
      </c>
      <c r="M1180" s="0" t="s">
        <v>2170</v>
      </c>
      <c r="N1180" s="0" t="n">
        <f aca="false">FALSE()</f>
        <v>0</v>
      </c>
      <c r="O1180" s="0" t="s">
        <v>26069</v>
      </c>
      <c r="P1180" s="0" t="s">
        <v>17838</v>
      </c>
      <c r="Q1180" s="0" t="n">
        <v>4</v>
      </c>
      <c r="R1180" s="380" t="n">
        <v>46797.125</v>
      </c>
      <c r="S1180" s="223" t="n">
        <v>1000</v>
      </c>
      <c r="T1180" s="0" t="s">
        <v>2132</v>
      </c>
      <c r="U1180" s="380" t="n">
        <v>44951.125</v>
      </c>
      <c r="V1180" s="380" t="n">
        <v>44967.125</v>
      </c>
      <c r="W1180" s="0" t="s">
        <v>2132</v>
      </c>
      <c r="X1180" s="0" t="s">
        <v>26070</v>
      </c>
      <c r="Y1180" s="0" t="s">
        <v>601</v>
      </c>
      <c r="Z1180" s="0" t="s">
        <v>2602</v>
      </c>
      <c r="AA1180" s="0" t="s">
        <v>2684</v>
      </c>
      <c r="AB1180" s="0" t="s">
        <v>17781</v>
      </c>
      <c r="AC1180" s="0" t="n">
        <v>21795314</v>
      </c>
      <c r="AD1180" s="0" t="n">
        <v>20500000</v>
      </c>
      <c r="AE1180" s="0" t="n">
        <v>5</v>
      </c>
      <c r="AF1180" s="0" t="n">
        <f aca="false">FALSE()</f>
        <v>0</v>
      </c>
      <c r="AG1180" s="0" t="n">
        <f aca="false">TRUE()</f>
        <v>1</v>
      </c>
      <c r="AH1180" s="0" t="n">
        <f aca="false">TRUE()</f>
        <v>1</v>
      </c>
      <c r="AI1180" s="0" t="n">
        <f aca="false">FALSE()</f>
        <v>0</v>
      </c>
      <c r="AJ1180" s="0" t="n">
        <f aca="false">FALSE()</f>
        <v>0</v>
      </c>
      <c r="AK1180" s="0" t="n">
        <f aca="false">FALSE()</f>
        <v>0</v>
      </c>
      <c r="AL1180" s="0" t="s">
        <v>2129</v>
      </c>
      <c r="AM1180" s="0" t="n">
        <f aca="false">TRUE()</f>
        <v>1</v>
      </c>
      <c r="AN1180" s="0" t="s">
        <v>26071</v>
      </c>
      <c r="AO1180" s="0" t="n">
        <v>1</v>
      </c>
      <c r="AP1180" s="0" t="s">
        <v>26072</v>
      </c>
      <c r="AQ1180" s="0" t="s">
        <v>26073</v>
      </c>
      <c r="AR1180" s="0" t="n">
        <f aca="false">TRUE()</f>
        <v>1</v>
      </c>
      <c r="AS1180" s="0" t="n">
        <f aca="false">FALSE()</f>
        <v>0</v>
      </c>
      <c r="AT1180" s="0" t="n">
        <f aca="false">FALSE()</f>
        <v>0</v>
      </c>
      <c r="AU1180" s="0" t="n">
        <f aca="false">FALSE()</f>
        <v>0</v>
      </c>
      <c r="AV1180" s="0" t="n">
        <f aca="false">FALSE()</f>
        <v>0</v>
      </c>
      <c r="AW1180" s="0" t="n">
        <f aca="false">TRUE()</f>
        <v>1</v>
      </c>
      <c r="AX1180" s="380" t="n">
        <v>44967.6506944444</v>
      </c>
      <c r="AY1180" s="380" t="n">
        <v>44967.4166666667</v>
      </c>
      <c r="AZ1180" s="0" t="n">
        <v>1</v>
      </c>
      <c r="BA1180" s="0" t="s">
        <v>18674</v>
      </c>
      <c r="BB1180" s="0" t="n">
        <v>0</v>
      </c>
      <c r="BC1180" s="380" t="n">
        <v>46797.125</v>
      </c>
      <c r="BD1180" s="0" t="s">
        <v>2170</v>
      </c>
      <c r="BE1180" s="0" t="s">
        <v>2170</v>
      </c>
      <c r="BF1180" s="0" t="s">
        <v>2118</v>
      </c>
    </row>
    <row r="1181" customFormat="false" ht="15" hidden="false" customHeight="false" outlineLevel="0" collapsed="false">
      <c r="A1181" s="0" t="s">
        <v>26074</v>
      </c>
      <c r="B1181" s="0" t="s">
        <v>26075</v>
      </c>
      <c r="C1181" s="0" t="s">
        <v>26074</v>
      </c>
      <c r="D1181" s="0" t="s">
        <v>2133</v>
      </c>
      <c r="E1181" s="0" t="s">
        <v>26074</v>
      </c>
      <c r="F1181" s="0" t="n">
        <v>1</v>
      </c>
      <c r="G1181" s="0" t="s">
        <v>434</v>
      </c>
      <c r="H1181" s="0" t="s">
        <v>2170</v>
      </c>
      <c r="I1181" s="0" t="s">
        <v>2170</v>
      </c>
      <c r="J1181" s="0" t="s">
        <v>2170</v>
      </c>
      <c r="K1181" s="0" t="s">
        <v>2170</v>
      </c>
      <c r="L1181" s="0" t="s">
        <v>2170</v>
      </c>
      <c r="M1181" s="0" t="s">
        <v>2170</v>
      </c>
      <c r="N1181" s="0" t="n">
        <f aca="false">FALSE()</f>
        <v>0</v>
      </c>
      <c r="O1181" s="0" t="s">
        <v>26076</v>
      </c>
      <c r="P1181" s="0" t="s">
        <v>17780</v>
      </c>
      <c r="Q1181" s="0" t="n">
        <v>4</v>
      </c>
      <c r="R1181" s="380" t="n">
        <v>46283.125</v>
      </c>
      <c r="S1181" s="223" t="n">
        <v>1000</v>
      </c>
      <c r="T1181" s="0" t="s">
        <v>2132</v>
      </c>
      <c r="U1181" s="380" t="n">
        <v>44455.125</v>
      </c>
      <c r="V1181" s="380" t="n">
        <v>44463.125</v>
      </c>
      <c r="W1181" s="0" t="s">
        <v>2132</v>
      </c>
      <c r="X1181" s="0" t="s">
        <v>19673</v>
      </c>
      <c r="Y1181" s="0" t="s">
        <v>601</v>
      </c>
      <c r="Z1181" s="0" t="s">
        <v>2602</v>
      </c>
      <c r="AA1181" s="0" t="s">
        <v>2114</v>
      </c>
      <c r="AB1181" s="0" t="s">
        <v>17781</v>
      </c>
      <c r="AC1181" s="0" t="n">
        <v>500000</v>
      </c>
      <c r="AD1181" s="0" t="n">
        <v>500000</v>
      </c>
      <c r="AE1181" s="0" t="n">
        <v>5</v>
      </c>
      <c r="AF1181" s="0" t="n">
        <f aca="false">FALSE()</f>
        <v>0</v>
      </c>
      <c r="AG1181" s="0" t="n">
        <f aca="false">TRUE()</f>
        <v>1</v>
      </c>
      <c r="AH1181" s="0" t="n">
        <f aca="false">TRUE()</f>
        <v>1</v>
      </c>
      <c r="AI1181" s="0" t="n">
        <f aca="false">FALSE()</f>
        <v>0</v>
      </c>
      <c r="AJ1181" s="0" t="n">
        <f aca="false">FALSE()</f>
        <v>0</v>
      </c>
      <c r="AK1181" s="0" t="n">
        <f aca="false">FALSE()</f>
        <v>0</v>
      </c>
      <c r="AL1181" s="0" t="s">
        <v>2129</v>
      </c>
      <c r="AM1181" s="0" t="n">
        <f aca="false">TRUE()</f>
        <v>1</v>
      </c>
      <c r="AN1181" s="0" t="s">
        <v>26077</v>
      </c>
      <c r="AO1181" s="0" t="n">
        <v>1</v>
      </c>
      <c r="AP1181" s="0" t="s">
        <v>26078</v>
      </c>
      <c r="AQ1181" s="0" t="s">
        <v>26079</v>
      </c>
      <c r="AR1181" s="0" t="n">
        <f aca="false">TRUE()</f>
        <v>1</v>
      </c>
      <c r="AS1181" s="0" t="n">
        <f aca="false">FALSE()</f>
        <v>0</v>
      </c>
      <c r="AT1181" s="0" t="n">
        <f aca="false">FALSE()</f>
        <v>0</v>
      </c>
      <c r="AU1181" s="0" t="n">
        <f aca="false">FALSE()</f>
        <v>0</v>
      </c>
      <c r="AV1181" s="0" t="n">
        <f aca="false">FALSE()</f>
        <v>0</v>
      </c>
      <c r="AW1181" s="0" t="n">
        <f aca="false">FALSE()</f>
        <v>0</v>
      </c>
      <c r="AX1181" s="380" t="n">
        <v>44463.5868055556</v>
      </c>
      <c r="AY1181" s="380" t="n">
        <v>44463.4166666667</v>
      </c>
      <c r="AZ1181" s="0" t="n">
        <v>2</v>
      </c>
      <c r="BA1181" s="0" t="s">
        <v>26080</v>
      </c>
      <c r="BB1181" s="0" t="n">
        <v>0</v>
      </c>
      <c r="BC1181" s="380" t="n">
        <v>25569.125</v>
      </c>
      <c r="BD1181" s="0" t="s">
        <v>2170</v>
      </c>
      <c r="BE1181" s="0" t="s">
        <v>2170</v>
      </c>
      <c r="BF1181" s="0" t="s">
        <v>604</v>
      </c>
    </row>
    <row r="1182" customFormat="false" ht="15" hidden="false" customHeight="false" outlineLevel="0" collapsed="false">
      <c r="A1182" s="0" t="s">
        <v>26081</v>
      </c>
      <c r="B1182" s="0" t="s">
        <v>26082</v>
      </c>
      <c r="C1182" s="0" t="s">
        <v>26081</v>
      </c>
      <c r="D1182" s="0" t="s">
        <v>2133</v>
      </c>
      <c r="E1182" s="0" t="s">
        <v>26081</v>
      </c>
      <c r="F1182" s="0" t="n">
        <v>1</v>
      </c>
      <c r="G1182" s="0" t="s">
        <v>434</v>
      </c>
      <c r="H1182" s="0" t="s">
        <v>2170</v>
      </c>
      <c r="I1182" s="0" t="s">
        <v>2170</v>
      </c>
      <c r="J1182" s="0" t="s">
        <v>2170</v>
      </c>
      <c r="K1182" s="0" t="s">
        <v>2170</v>
      </c>
      <c r="L1182" s="0" t="s">
        <v>2170</v>
      </c>
      <c r="M1182" s="0" t="s">
        <v>2170</v>
      </c>
      <c r="N1182" s="0" t="n">
        <f aca="false">FALSE()</f>
        <v>0</v>
      </c>
      <c r="O1182" s="0" t="s">
        <v>26083</v>
      </c>
      <c r="P1182" s="0" t="s">
        <v>17780</v>
      </c>
      <c r="Q1182" s="0" t="n">
        <v>12</v>
      </c>
      <c r="R1182" s="380" t="n">
        <v>47240.125</v>
      </c>
      <c r="S1182" s="223" t="n">
        <v>1000</v>
      </c>
      <c r="T1182" s="0" t="s">
        <v>2132</v>
      </c>
      <c r="U1182" s="380" t="n">
        <v>45271.125</v>
      </c>
      <c r="V1182" s="380" t="n">
        <v>45380.125</v>
      </c>
      <c r="W1182" s="0" t="s">
        <v>2132</v>
      </c>
      <c r="X1182" s="0" t="s">
        <v>26084</v>
      </c>
      <c r="Y1182" s="0" t="s">
        <v>601</v>
      </c>
      <c r="Z1182" s="0" t="s">
        <v>2602</v>
      </c>
      <c r="AA1182" s="0" t="s">
        <v>610</v>
      </c>
      <c r="AB1182" s="0" t="s">
        <v>17781</v>
      </c>
      <c r="AC1182" s="0" t="n">
        <v>7000000</v>
      </c>
      <c r="AD1182" s="0" t="n">
        <v>7000000</v>
      </c>
      <c r="AE1182" s="0" t="n">
        <v>5</v>
      </c>
      <c r="AF1182" s="0" t="n">
        <f aca="false">FALSE()</f>
        <v>0</v>
      </c>
      <c r="AG1182" s="0" t="n">
        <f aca="false">TRUE()</f>
        <v>1</v>
      </c>
      <c r="AH1182" s="0" t="n">
        <f aca="false">TRUE()</f>
        <v>1</v>
      </c>
      <c r="AI1182" s="0" t="n">
        <f aca="false">TRUE()</f>
        <v>1</v>
      </c>
      <c r="AJ1182" s="0" t="n">
        <f aca="false">FALSE()</f>
        <v>0</v>
      </c>
      <c r="AK1182" s="0" t="n">
        <f aca="false">FALSE()</f>
        <v>0</v>
      </c>
      <c r="AL1182" s="0" t="s">
        <v>2129</v>
      </c>
      <c r="AM1182" s="0" t="n">
        <f aca="false">TRUE()</f>
        <v>1</v>
      </c>
      <c r="AN1182" s="0" t="s">
        <v>26085</v>
      </c>
      <c r="AO1182" s="0" t="n">
        <v>1</v>
      </c>
      <c r="AP1182" s="0" t="s">
        <v>26086</v>
      </c>
      <c r="AQ1182" s="0" t="s">
        <v>26087</v>
      </c>
      <c r="AR1182" s="0" t="n">
        <f aca="false">TRUE()</f>
        <v>1</v>
      </c>
      <c r="AS1182" s="0" t="n">
        <f aca="false">TRUE()</f>
        <v>1</v>
      </c>
      <c r="AT1182" s="0" t="n">
        <f aca="false">FALSE()</f>
        <v>0</v>
      </c>
      <c r="AU1182" s="0" t="n">
        <f aca="false">FALSE()</f>
        <v>0</v>
      </c>
      <c r="AV1182" s="0" t="n">
        <f aca="false">FALSE()</f>
        <v>0</v>
      </c>
      <c r="AW1182" s="0" t="n">
        <f aca="false">TRUE()</f>
        <v>1</v>
      </c>
      <c r="AX1182" s="380" t="n">
        <v>45380.6375</v>
      </c>
      <c r="AY1182" s="380" t="n">
        <v>45380.125</v>
      </c>
      <c r="AZ1182" s="0" t="n">
        <v>1</v>
      </c>
      <c r="BA1182" s="0" t="s">
        <v>18244</v>
      </c>
      <c r="BB1182" s="0" t="n">
        <v>0</v>
      </c>
      <c r="BC1182" s="380" t="n">
        <v>25569.125</v>
      </c>
      <c r="BD1182" s="0" t="s">
        <v>2170</v>
      </c>
      <c r="BE1182" s="0" t="s">
        <v>2170</v>
      </c>
      <c r="BF1182" s="0" t="s">
        <v>2118</v>
      </c>
    </row>
    <row r="1183" customFormat="false" ht="15" hidden="false" customHeight="false" outlineLevel="0" collapsed="false">
      <c r="A1183" s="0" t="s">
        <v>26088</v>
      </c>
      <c r="B1183" s="0" t="s">
        <v>26089</v>
      </c>
      <c r="C1183" s="0" t="s">
        <v>26088</v>
      </c>
      <c r="D1183" s="0" t="s">
        <v>2133</v>
      </c>
      <c r="E1183" s="0" t="s">
        <v>26088</v>
      </c>
      <c r="F1183" s="0" t="n">
        <v>1</v>
      </c>
      <c r="G1183" s="0" t="s">
        <v>434</v>
      </c>
      <c r="H1183" s="0" t="s">
        <v>2170</v>
      </c>
      <c r="I1183" s="0" t="s">
        <v>2170</v>
      </c>
      <c r="J1183" s="0" t="s">
        <v>2170</v>
      </c>
      <c r="K1183" s="0" t="s">
        <v>2170</v>
      </c>
      <c r="L1183" s="0" t="s">
        <v>2170</v>
      </c>
      <c r="M1183" s="0" t="s">
        <v>2170</v>
      </c>
      <c r="N1183" s="0" t="n">
        <f aca="false">FALSE()</f>
        <v>0</v>
      </c>
      <c r="O1183" s="0" t="s">
        <v>26090</v>
      </c>
      <c r="P1183" s="0" t="s">
        <v>17838</v>
      </c>
      <c r="Q1183" s="0" t="n">
        <v>2</v>
      </c>
      <c r="R1183" s="380" t="n">
        <v>47580.125</v>
      </c>
      <c r="S1183" s="223" t="n">
        <v>1000</v>
      </c>
      <c r="T1183" s="0" t="s">
        <v>2132</v>
      </c>
      <c r="U1183" s="380" t="n">
        <v>45247.125</v>
      </c>
      <c r="V1183" s="380" t="n">
        <v>45278.125</v>
      </c>
      <c r="W1183" s="0" t="s">
        <v>2132</v>
      </c>
      <c r="X1183" s="0" t="s">
        <v>26091</v>
      </c>
      <c r="Y1183" s="0" t="s">
        <v>601</v>
      </c>
      <c r="Z1183" s="0" t="s">
        <v>2602</v>
      </c>
      <c r="AA1183" s="0" t="s">
        <v>610</v>
      </c>
      <c r="AB1183" s="0" t="s">
        <v>17781</v>
      </c>
      <c r="AC1183" s="0" t="n">
        <v>25222</v>
      </c>
      <c r="AD1183" s="0" t="n">
        <v>300000</v>
      </c>
      <c r="AE1183" s="0" t="n">
        <v>5</v>
      </c>
      <c r="AF1183" s="0" t="n">
        <f aca="false">FALSE()</f>
        <v>0</v>
      </c>
      <c r="AG1183" s="0" t="n">
        <f aca="false">TRUE()</f>
        <v>1</v>
      </c>
      <c r="AH1183" s="0" t="n">
        <f aca="false">TRUE()</f>
        <v>1</v>
      </c>
      <c r="AI1183" s="0" t="n">
        <f aca="false">TRUE()</f>
        <v>1</v>
      </c>
      <c r="AJ1183" s="0" t="n">
        <f aca="false">FALSE()</f>
        <v>0</v>
      </c>
      <c r="AK1183" s="0" t="n">
        <f aca="false">FALSE()</f>
        <v>0</v>
      </c>
      <c r="AL1183" s="0" t="s">
        <v>3129</v>
      </c>
      <c r="AM1183" s="0" t="n">
        <f aca="false">TRUE()</f>
        <v>1</v>
      </c>
      <c r="AN1183" s="0" t="s">
        <v>26092</v>
      </c>
      <c r="AO1183" s="0" t="n">
        <v>1</v>
      </c>
      <c r="AP1183" s="0" t="s">
        <v>26093</v>
      </c>
      <c r="AQ1183" s="0" t="s">
        <v>26094</v>
      </c>
      <c r="AR1183" s="0" t="n">
        <f aca="false">TRUE()</f>
        <v>1</v>
      </c>
      <c r="AS1183" s="0" t="n">
        <f aca="false">TRUE()</f>
        <v>1</v>
      </c>
      <c r="AT1183" s="0" t="n">
        <f aca="false">FALSE()</f>
        <v>0</v>
      </c>
      <c r="AU1183" s="0" t="n">
        <f aca="false">FALSE()</f>
        <v>0</v>
      </c>
      <c r="AV1183" s="0" t="n">
        <f aca="false">TRUE()</f>
        <v>1</v>
      </c>
      <c r="AW1183" s="0" t="n">
        <f aca="false">FALSE()</f>
        <v>0</v>
      </c>
      <c r="AX1183" s="380" t="n">
        <v>45288.4208333333</v>
      </c>
      <c r="AY1183" s="380" t="n">
        <v>45288.4166666667</v>
      </c>
      <c r="AZ1183" s="0" t="n">
        <v>1</v>
      </c>
      <c r="BA1183" s="0" t="s">
        <v>10507</v>
      </c>
      <c r="BB1183" s="0" t="n">
        <v>1</v>
      </c>
      <c r="BC1183" s="380" t="n">
        <v>25569.125</v>
      </c>
      <c r="BD1183" s="0" t="s">
        <v>2170</v>
      </c>
      <c r="BE1183" s="0" t="s">
        <v>2170</v>
      </c>
      <c r="BF1183" s="0" t="s">
        <v>2118</v>
      </c>
    </row>
    <row r="1184" customFormat="false" ht="15" hidden="false" customHeight="false" outlineLevel="0" collapsed="false">
      <c r="A1184" s="0" t="s">
        <v>26095</v>
      </c>
      <c r="B1184" s="0" t="s">
        <v>26096</v>
      </c>
      <c r="C1184" s="0" t="s">
        <v>26095</v>
      </c>
      <c r="D1184" s="0" t="s">
        <v>2133</v>
      </c>
      <c r="E1184" s="0" t="s">
        <v>26095</v>
      </c>
      <c r="F1184" s="0" t="n">
        <v>1</v>
      </c>
      <c r="G1184" s="0" t="s">
        <v>434</v>
      </c>
      <c r="H1184" s="0" t="s">
        <v>2170</v>
      </c>
      <c r="I1184" s="0" t="s">
        <v>2170</v>
      </c>
      <c r="J1184" s="0" t="s">
        <v>2170</v>
      </c>
      <c r="K1184" s="0" t="s">
        <v>2170</v>
      </c>
      <c r="L1184" s="0" t="s">
        <v>2170</v>
      </c>
      <c r="M1184" s="0" t="s">
        <v>2170</v>
      </c>
      <c r="N1184" s="0" t="n">
        <f aca="false">FALSE()</f>
        <v>0</v>
      </c>
      <c r="O1184" s="0" t="s">
        <v>26097</v>
      </c>
      <c r="P1184" s="0" t="s">
        <v>17780</v>
      </c>
      <c r="Q1184" s="0" t="n">
        <v>4</v>
      </c>
      <c r="R1184" s="380" t="n">
        <v>46364.125</v>
      </c>
      <c r="S1184" s="223" t="n">
        <v>700</v>
      </c>
      <c r="T1184" s="0" t="s">
        <v>2132</v>
      </c>
      <c r="U1184" s="380" t="n">
        <v>44861.125</v>
      </c>
      <c r="V1184" s="380" t="n">
        <v>44908.125</v>
      </c>
      <c r="W1184" s="0" t="s">
        <v>2132</v>
      </c>
      <c r="X1184" s="0" t="s">
        <v>26098</v>
      </c>
      <c r="Y1184" s="0" t="s">
        <v>601</v>
      </c>
      <c r="Z1184" s="0" t="s">
        <v>2602</v>
      </c>
      <c r="AA1184" s="0" t="s">
        <v>2891</v>
      </c>
      <c r="AB1184" s="0" t="s">
        <v>17781</v>
      </c>
      <c r="AC1184" s="0" t="n">
        <v>100000</v>
      </c>
      <c r="AD1184" s="0" t="n">
        <v>100000</v>
      </c>
      <c r="AE1184" s="0" t="n">
        <v>5</v>
      </c>
      <c r="AF1184" s="0" t="n">
        <f aca="false">FALSE()</f>
        <v>0</v>
      </c>
      <c r="AG1184" s="0" t="n">
        <f aca="false">TRUE()</f>
        <v>1</v>
      </c>
      <c r="AH1184" s="0" t="n">
        <f aca="false">TRUE()</f>
        <v>1</v>
      </c>
      <c r="AI1184" s="0" t="n">
        <f aca="false">FALSE()</f>
        <v>0</v>
      </c>
      <c r="AJ1184" s="0" t="n">
        <f aca="false">FALSE()</f>
        <v>0</v>
      </c>
      <c r="AK1184" s="0" t="n">
        <f aca="false">TRUE()</f>
        <v>1</v>
      </c>
      <c r="AL1184" s="0" t="s">
        <v>2129</v>
      </c>
      <c r="AM1184" s="0" t="n">
        <f aca="false">TRUE()</f>
        <v>1</v>
      </c>
      <c r="AN1184" s="0" t="s">
        <v>26099</v>
      </c>
      <c r="AO1184" s="0" t="n">
        <v>1</v>
      </c>
      <c r="AP1184" s="0" t="s">
        <v>26100</v>
      </c>
      <c r="AQ1184" s="0" t="s">
        <v>26101</v>
      </c>
      <c r="AR1184" s="0" t="n">
        <f aca="false">TRUE()</f>
        <v>1</v>
      </c>
      <c r="AS1184" s="0" t="n">
        <f aca="false">FALSE()</f>
        <v>0</v>
      </c>
      <c r="AT1184" s="0" t="n">
        <f aca="false">FALSE()</f>
        <v>0</v>
      </c>
      <c r="AU1184" s="0" t="n">
        <f aca="false">FALSE()</f>
        <v>0</v>
      </c>
      <c r="AV1184" s="0" t="n">
        <f aca="false">FALSE()</f>
        <v>0</v>
      </c>
      <c r="AW1184" s="0" t="n">
        <f aca="false">TRUE()</f>
        <v>1</v>
      </c>
      <c r="AX1184" s="380" t="n">
        <v>44908.6909722222</v>
      </c>
      <c r="AY1184" s="380" t="n">
        <v>44908.4166666667</v>
      </c>
      <c r="AZ1184" s="0" t="n">
        <v>2</v>
      </c>
      <c r="BA1184" s="0" t="s">
        <v>26102</v>
      </c>
      <c r="BB1184" s="0" t="n">
        <v>0</v>
      </c>
      <c r="BC1184" s="380" t="n">
        <v>25569.125</v>
      </c>
      <c r="BD1184" s="0" t="s">
        <v>2170</v>
      </c>
      <c r="BE1184" s="0" t="s">
        <v>2170</v>
      </c>
      <c r="BF1184" s="0" t="s">
        <v>604</v>
      </c>
    </row>
    <row r="1185" customFormat="false" ht="15" hidden="false" customHeight="false" outlineLevel="0" collapsed="false">
      <c r="A1185" s="0" t="s">
        <v>26103</v>
      </c>
      <c r="B1185" s="0" t="s">
        <v>26104</v>
      </c>
      <c r="C1185" s="0" t="s">
        <v>26103</v>
      </c>
      <c r="D1185" s="0" t="s">
        <v>2133</v>
      </c>
      <c r="E1185" s="0" t="s">
        <v>26103</v>
      </c>
      <c r="F1185" s="0" t="n">
        <v>1</v>
      </c>
      <c r="G1185" s="0" t="s">
        <v>434</v>
      </c>
      <c r="H1185" s="0" t="s">
        <v>2170</v>
      </c>
      <c r="I1185" s="0" t="s">
        <v>2170</v>
      </c>
      <c r="J1185" s="0" t="s">
        <v>2170</v>
      </c>
      <c r="K1185" s="0" t="s">
        <v>2170</v>
      </c>
      <c r="L1185" s="0" t="s">
        <v>2170</v>
      </c>
      <c r="M1185" s="0" t="s">
        <v>2170</v>
      </c>
      <c r="N1185" s="0" t="n">
        <f aca="false">FALSE()</f>
        <v>0</v>
      </c>
      <c r="O1185" s="0" t="s">
        <v>26105</v>
      </c>
      <c r="P1185" s="0" t="s">
        <v>17780</v>
      </c>
      <c r="Q1185" s="0" t="n">
        <v>4</v>
      </c>
      <c r="R1185" s="380" t="n">
        <v>47347.125</v>
      </c>
      <c r="S1185" s="223" t="n">
        <v>1000</v>
      </c>
      <c r="T1185" s="0" t="s">
        <v>2132</v>
      </c>
      <c r="U1185" s="380" t="n">
        <v>45502.125</v>
      </c>
      <c r="V1185" s="380" t="n">
        <v>45527.125</v>
      </c>
      <c r="W1185" s="0" t="s">
        <v>2132</v>
      </c>
      <c r="X1185" s="0" t="s">
        <v>26106</v>
      </c>
      <c r="Y1185" s="0" t="s">
        <v>601</v>
      </c>
      <c r="Z1185" s="0" t="s">
        <v>2602</v>
      </c>
      <c r="AA1185" s="0" t="s">
        <v>17847</v>
      </c>
      <c r="AB1185" s="0" t="s">
        <v>17848</v>
      </c>
      <c r="AC1185" s="0" t="n">
        <v>13500000</v>
      </c>
      <c r="AD1185" s="0" t="n">
        <v>13500000</v>
      </c>
      <c r="AE1185" s="0" t="n">
        <v>5</v>
      </c>
      <c r="AF1185" s="0" t="n">
        <f aca="false">FALSE()</f>
        <v>0</v>
      </c>
      <c r="AG1185" s="0" t="n">
        <f aca="false">TRUE()</f>
        <v>1</v>
      </c>
      <c r="AH1185" s="0" t="n">
        <f aca="false">TRUE()</f>
        <v>1</v>
      </c>
      <c r="AI1185" s="0" t="n">
        <f aca="false">FALSE()</f>
        <v>0</v>
      </c>
      <c r="AJ1185" s="0" t="n">
        <f aca="false">FALSE()</f>
        <v>0</v>
      </c>
      <c r="AK1185" s="0" t="n">
        <f aca="false">TRUE()</f>
        <v>1</v>
      </c>
      <c r="AL1185" s="0" t="s">
        <v>2129</v>
      </c>
      <c r="AM1185" s="0" t="n">
        <f aca="false">TRUE()</f>
        <v>1</v>
      </c>
      <c r="AN1185" s="0" t="s">
        <v>26107</v>
      </c>
      <c r="AO1185" s="0" t="n">
        <v>1</v>
      </c>
      <c r="AP1185" s="0" t="s">
        <v>26108</v>
      </c>
      <c r="AQ1185" s="0" t="s">
        <v>26109</v>
      </c>
      <c r="AR1185" s="0" t="n">
        <f aca="false">TRUE()</f>
        <v>1</v>
      </c>
      <c r="AS1185" s="0" t="n">
        <f aca="false">FALSE()</f>
        <v>0</v>
      </c>
      <c r="AT1185" s="0" t="n">
        <f aca="false">FALSE()</f>
        <v>0</v>
      </c>
      <c r="AU1185" s="0" t="n">
        <f aca="false">FALSE()</f>
        <v>0</v>
      </c>
      <c r="AV1185" s="0" t="n">
        <f aca="false">FALSE()</f>
        <v>0</v>
      </c>
      <c r="AW1185" s="0" t="n">
        <f aca="false">TRUE()</f>
        <v>1</v>
      </c>
      <c r="AX1185" s="380" t="n">
        <v>45527.6201388889</v>
      </c>
      <c r="AY1185" s="380" t="n">
        <v>45527.125</v>
      </c>
      <c r="AZ1185" s="0" t="n">
        <v>1</v>
      </c>
      <c r="BA1185" s="0" t="s">
        <v>21642</v>
      </c>
      <c r="BB1185" s="0" t="n">
        <v>0</v>
      </c>
      <c r="BC1185" s="380" t="n">
        <v>25569.125</v>
      </c>
      <c r="BD1185" s="0" t="s">
        <v>2170</v>
      </c>
      <c r="BE1185" s="0" t="s">
        <v>2170</v>
      </c>
      <c r="BF1185" s="0" t="s">
        <v>2118</v>
      </c>
    </row>
    <row r="1186" customFormat="false" ht="15" hidden="false" customHeight="false" outlineLevel="0" collapsed="false">
      <c r="A1186" s="0" t="s">
        <v>26110</v>
      </c>
      <c r="B1186" s="0" t="s">
        <v>26111</v>
      </c>
      <c r="C1186" s="0" t="s">
        <v>26110</v>
      </c>
      <c r="D1186" s="0" t="s">
        <v>2133</v>
      </c>
      <c r="E1186" s="0" t="s">
        <v>26110</v>
      </c>
      <c r="F1186" s="0" t="n">
        <v>1</v>
      </c>
      <c r="G1186" s="0" t="s">
        <v>434</v>
      </c>
      <c r="H1186" s="0" t="s">
        <v>2596</v>
      </c>
      <c r="I1186" s="0" t="s">
        <v>2596</v>
      </c>
      <c r="J1186" s="0" t="s">
        <v>2599</v>
      </c>
      <c r="K1186" s="0" t="s">
        <v>2170</v>
      </c>
      <c r="L1186" s="0" t="s">
        <v>13583</v>
      </c>
      <c r="M1186" s="0" t="s">
        <v>2170</v>
      </c>
      <c r="N1186" s="0" t="n">
        <f aca="false">FALSE()</f>
        <v>0</v>
      </c>
      <c r="O1186" s="0" t="s">
        <v>26112</v>
      </c>
      <c r="P1186" s="0" t="s">
        <v>17780</v>
      </c>
      <c r="Q1186" s="0" t="n">
        <v>12</v>
      </c>
      <c r="R1186" s="380" t="n">
        <v>47746.125</v>
      </c>
      <c r="S1186" s="223" t="n">
        <v>1000</v>
      </c>
      <c r="T1186" s="0" t="s">
        <v>2132</v>
      </c>
      <c r="U1186" s="380" t="n">
        <v>45197.125</v>
      </c>
      <c r="V1186" s="380" t="n">
        <v>45204.125</v>
      </c>
      <c r="W1186" s="0" t="s">
        <v>2132</v>
      </c>
      <c r="X1186" s="0" t="s">
        <v>22548</v>
      </c>
      <c r="Y1186" s="0" t="s">
        <v>601</v>
      </c>
      <c r="Z1186" s="0" t="s">
        <v>2602</v>
      </c>
      <c r="AA1186" s="0" t="s">
        <v>2115</v>
      </c>
      <c r="AB1186" s="0" t="s">
        <v>17781</v>
      </c>
      <c r="AC1186" s="0" t="n">
        <v>45000000</v>
      </c>
      <c r="AD1186" s="0" t="n">
        <v>45000000</v>
      </c>
      <c r="AE1186" s="0" t="n">
        <v>5</v>
      </c>
      <c r="AF1186" s="0" t="n">
        <f aca="false">FALSE()</f>
        <v>0</v>
      </c>
      <c r="AG1186" s="0" t="n">
        <f aca="false">TRUE()</f>
        <v>1</v>
      </c>
      <c r="AH1186" s="0" t="n">
        <f aca="false">TRUE()</f>
        <v>1</v>
      </c>
      <c r="AI1186" s="0" t="n">
        <f aca="false">TRUE()</f>
        <v>1</v>
      </c>
      <c r="AJ1186" s="0" t="n">
        <f aca="false">FALSE()</f>
        <v>0</v>
      </c>
      <c r="AK1186" s="0" t="n">
        <f aca="false">FALSE()</f>
        <v>0</v>
      </c>
      <c r="AL1186" s="0" t="s">
        <v>2129</v>
      </c>
      <c r="AM1186" s="0" t="n">
        <f aca="false">TRUE()</f>
        <v>1</v>
      </c>
      <c r="AN1186" s="0" t="s">
        <v>26113</v>
      </c>
      <c r="AO1186" s="0" t="n">
        <v>1</v>
      </c>
      <c r="AP1186" s="0" t="s">
        <v>26114</v>
      </c>
      <c r="AQ1186" s="0" t="s">
        <v>26115</v>
      </c>
      <c r="AR1186" s="0" t="n">
        <f aca="false">TRUE()</f>
        <v>1</v>
      </c>
      <c r="AS1186" s="0" t="n">
        <f aca="false">FALSE()</f>
        <v>0</v>
      </c>
      <c r="AT1186" s="0" t="n">
        <f aca="false">FALSE()</f>
        <v>0</v>
      </c>
      <c r="AU1186" s="0" t="n">
        <f aca="false">FALSE()</f>
        <v>0</v>
      </c>
      <c r="AV1186" s="0" t="n">
        <f aca="false">FALSE()</f>
        <v>0</v>
      </c>
      <c r="AW1186" s="0" t="n">
        <f aca="false">TRUE()</f>
        <v>1</v>
      </c>
      <c r="AX1186" s="380" t="n">
        <v>45204.6243055556</v>
      </c>
      <c r="AY1186" s="380" t="n">
        <v>45204.4166666667</v>
      </c>
      <c r="AZ1186" s="0" t="n">
        <v>1</v>
      </c>
      <c r="BA1186" s="0" t="s">
        <v>17962</v>
      </c>
      <c r="BB1186" s="0" t="n">
        <v>0</v>
      </c>
      <c r="BC1186" s="380" t="n">
        <v>25569.125</v>
      </c>
      <c r="BD1186" s="0" t="s">
        <v>2599</v>
      </c>
      <c r="BE1186" s="0" t="s">
        <v>2170</v>
      </c>
      <c r="BF1186" s="0" t="s">
        <v>17868</v>
      </c>
    </row>
    <row r="1187" customFormat="false" ht="15" hidden="false" customHeight="false" outlineLevel="0" collapsed="false">
      <c r="A1187" s="0" t="s">
        <v>206</v>
      </c>
      <c r="B1187" s="0" t="s">
        <v>26116</v>
      </c>
      <c r="C1187" s="0" t="s">
        <v>26117</v>
      </c>
      <c r="D1187" s="0" t="s">
        <v>17896</v>
      </c>
      <c r="E1187" s="0" t="s">
        <v>206</v>
      </c>
      <c r="F1187" s="0" t="n">
        <v>1</v>
      </c>
      <c r="G1187" s="0" t="s">
        <v>434</v>
      </c>
      <c r="H1187" s="0" t="s">
        <v>2596</v>
      </c>
      <c r="I1187" s="0" t="s">
        <v>2596</v>
      </c>
      <c r="J1187" s="0" t="s">
        <v>2599</v>
      </c>
      <c r="K1187" s="0" t="s">
        <v>2170</v>
      </c>
      <c r="L1187" s="0" t="s">
        <v>13583</v>
      </c>
      <c r="M1187" s="0" t="s">
        <v>2170</v>
      </c>
      <c r="N1187" s="0" t="n">
        <f aca="false">FALSE()</f>
        <v>0</v>
      </c>
      <c r="O1187" s="0" t="s">
        <v>207</v>
      </c>
      <c r="P1187" s="0" t="s">
        <v>17898</v>
      </c>
      <c r="Q1187" s="0" t="n">
        <v>2</v>
      </c>
      <c r="R1187" s="380" t="n">
        <v>46302.125</v>
      </c>
      <c r="S1187" s="223" t="n">
        <v>1000</v>
      </c>
      <c r="T1187" s="0" t="s">
        <v>2132</v>
      </c>
      <c r="U1187" s="380" t="n">
        <v>43451.125</v>
      </c>
      <c r="V1187" s="380" t="n">
        <v>43453.125</v>
      </c>
      <c r="W1187" s="0" t="s">
        <v>2170</v>
      </c>
      <c r="X1187" s="0" t="s">
        <v>26118</v>
      </c>
      <c r="Y1187" s="0" t="s">
        <v>601</v>
      </c>
      <c r="Z1187" s="0" t="s">
        <v>2602</v>
      </c>
      <c r="AA1187" s="0" t="s">
        <v>600</v>
      </c>
      <c r="AB1187" s="0" t="s">
        <v>17848</v>
      </c>
      <c r="AC1187" s="0" t="n">
        <v>368567898</v>
      </c>
      <c r="AD1187" s="0" t="n">
        <v>350000000</v>
      </c>
      <c r="AE1187" s="0" t="n">
        <v>5</v>
      </c>
      <c r="AF1187" s="0" t="n">
        <f aca="false">FALSE()</f>
        <v>0</v>
      </c>
      <c r="AG1187" s="0" t="n">
        <f aca="false">TRUE()</f>
        <v>1</v>
      </c>
      <c r="AH1187" s="0" t="n">
        <f aca="false">TRUE()</f>
        <v>1</v>
      </c>
      <c r="AI1187" s="0" t="n">
        <f aca="false">FALSE()</f>
        <v>0</v>
      </c>
      <c r="AJ1187" s="0" t="n">
        <f aca="false">FALSE()</f>
        <v>0</v>
      </c>
      <c r="AK1187" s="0" t="n">
        <f aca="false">FALSE()</f>
        <v>0</v>
      </c>
      <c r="AL1187" s="0" t="s">
        <v>7337</v>
      </c>
      <c r="AM1187" s="0" t="n">
        <f aca="false">TRUE()</f>
        <v>1</v>
      </c>
      <c r="AN1187" s="0" t="s">
        <v>26119</v>
      </c>
      <c r="AO1187" s="0" t="n">
        <v>1</v>
      </c>
      <c r="AP1187" s="0" t="s">
        <v>26120</v>
      </c>
      <c r="AQ1187" s="0" t="s">
        <v>26121</v>
      </c>
      <c r="AR1187" s="0" t="n">
        <f aca="false">TRUE()</f>
        <v>1</v>
      </c>
      <c r="AS1187" s="0" t="n">
        <f aca="false">FALSE()</f>
        <v>0</v>
      </c>
      <c r="AT1187" s="0" t="n">
        <f aca="false">FALSE()</f>
        <v>0</v>
      </c>
      <c r="AU1187" s="0" t="n">
        <f aca="false">FALSE()</f>
        <v>0</v>
      </c>
      <c r="AV1187" s="0" t="n">
        <f aca="false">FALSE()</f>
        <v>0</v>
      </c>
      <c r="AW1187" s="0" t="n">
        <f aca="false">TRUE()</f>
        <v>1</v>
      </c>
      <c r="AX1187" s="380" t="n">
        <v>43502.6048611111</v>
      </c>
      <c r="AY1187" s="380" t="n">
        <v>43502.4166666667</v>
      </c>
      <c r="AZ1187" s="0" t="n">
        <v>1</v>
      </c>
      <c r="BA1187" s="0" t="s">
        <v>17903</v>
      </c>
      <c r="BB1187" s="0" t="n">
        <v>0</v>
      </c>
      <c r="BC1187" s="380" t="n">
        <v>25569.125</v>
      </c>
      <c r="BD1187" s="0" t="s">
        <v>2599</v>
      </c>
      <c r="BE1187" s="0" t="s">
        <v>2170</v>
      </c>
      <c r="BF1187" s="0" t="s">
        <v>2118</v>
      </c>
    </row>
    <row r="1188" customFormat="false" ht="15" hidden="false" customHeight="false" outlineLevel="0" collapsed="false">
      <c r="A1188" s="0" t="s">
        <v>26122</v>
      </c>
      <c r="B1188" s="0" t="s">
        <v>26123</v>
      </c>
      <c r="C1188" s="0" t="s">
        <v>26122</v>
      </c>
      <c r="D1188" s="0" t="s">
        <v>2133</v>
      </c>
      <c r="E1188" s="0" t="s">
        <v>26122</v>
      </c>
      <c r="F1188" s="0" t="n">
        <v>1</v>
      </c>
      <c r="G1188" s="0" t="s">
        <v>434</v>
      </c>
      <c r="H1188" s="0" t="s">
        <v>2170</v>
      </c>
      <c r="I1188" s="0" t="s">
        <v>2170</v>
      </c>
      <c r="J1188" s="0" t="s">
        <v>2170</v>
      </c>
      <c r="K1188" s="0" t="s">
        <v>2170</v>
      </c>
      <c r="L1188" s="0" t="s">
        <v>2170</v>
      </c>
      <c r="M1188" s="0" t="s">
        <v>2170</v>
      </c>
      <c r="N1188" s="0" t="n">
        <f aca="false">FALSE()</f>
        <v>0</v>
      </c>
      <c r="O1188" s="0" t="s">
        <v>26124</v>
      </c>
      <c r="P1188" s="0" t="s">
        <v>17780</v>
      </c>
      <c r="Q1188" s="0" t="n">
        <v>2</v>
      </c>
      <c r="R1188" s="380" t="n">
        <v>49396.125</v>
      </c>
      <c r="S1188" s="223" t="n">
        <v>200000</v>
      </c>
      <c r="T1188" s="0" t="s">
        <v>18300</v>
      </c>
      <c r="U1188" s="380" t="n">
        <v>45629.125</v>
      </c>
      <c r="V1188" s="380" t="n">
        <v>45631.125</v>
      </c>
      <c r="W1188" s="0" t="s">
        <v>2170</v>
      </c>
      <c r="X1188" s="0" t="s">
        <v>22541</v>
      </c>
      <c r="Y1188" s="0" t="s">
        <v>601</v>
      </c>
      <c r="Z1188" s="0" t="s">
        <v>2602</v>
      </c>
      <c r="AA1188" s="0" t="s">
        <v>600</v>
      </c>
      <c r="AB1188" s="0" t="s">
        <v>17848</v>
      </c>
      <c r="AC1188" s="0" t="n">
        <v>14366</v>
      </c>
      <c r="AD1188" s="0" t="n">
        <v>20000</v>
      </c>
      <c r="AE1188" s="0" t="n">
        <v>5</v>
      </c>
      <c r="AF1188" s="0" t="n">
        <f aca="false">FALSE()</f>
        <v>0</v>
      </c>
      <c r="AG1188" s="0" t="n">
        <f aca="false">TRUE()</f>
        <v>1</v>
      </c>
      <c r="AH1188" s="0" t="n">
        <f aca="false">TRUE()</f>
        <v>1</v>
      </c>
      <c r="AI1188" s="0" t="n">
        <f aca="false">FALSE()</f>
        <v>0</v>
      </c>
      <c r="AJ1188" s="0" t="n">
        <f aca="false">FALSE()</f>
        <v>0</v>
      </c>
      <c r="AK1188" s="0" t="n">
        <f aca="false">FALSE()</f>
        <v>0</v>
      </c>
      <c r="AL1188" s="0" t="s">
        <v>3129</v>
      </c>
      <c r="AM1188" s="0" t="n">
        <f aca="false">TRUE()</f>
        <v>1</v>
      </c>
      <c r="AN1188" s="0" t="s">
        <v>26125</v>
      </c>
      <c r="AO1188" s="0" t="n">
        <v>1</v>
      </c>
      <c r="AP1188" s="0" t="s">
        <v>26126</v>
      </c>
      <c r="AQ1188" s="0" t="s">
        <v>26127</v>
      </c>
      <c r="AR1188" s="0" t="n">
        <f aca="false">TRUE()</f>
        <v>1</v>
      </c>
      <c r="AS1188" s="0" t="n">
        <f aca="false">FALSE()</f>
        <v>0</v>
      </c>
      <c r="AT1188" s="0" t="n">
        <f aca="false">FALSE()</f>
        <v>0</v>
      </c>
      <c r="AU1188" s="0" t="n">
        <f aca="false">FALSE()</f>
        <v>0</v>
      </c>
      <c r="AV1188" s="0" t="n">
        <f aca="false">FALSE()</f>
        <v>0</v>
      </c>
      <c r="AW1188" s="0" t="n">
        <f aca="false">TRUE()</f>
        <v>1</v>
      </c>
      <c r="AX1188" s="380" t="n">
        <v>45632.5368055556</v>
      </c>
      <c r="AY1188" s="380" t="n">
        <v>45632.125</v>
      </c>
      <c r="AZ1188" s="0" t="n">
        <v>1</v>
      </c>
      <c r="BA1188" s="0" t="s">
        <v>17903</v>
      </c>
      <c r="BB1188" s="0" t="n">
        <v>1</v>
      </c>
      <c r="BC1188" s="380" t="n">
        <v>25569.125</v>
      </c>
      <c r="BD1188" s="0" t="s">
        <v>2170</v>
      </c>
      <c r="BE1188" s="0" t="s">
        <v>2170</v>
      </c>
      <c r="BF1188" s="0" t="s">
        <v>2118</v>
      </c>
    </row>
    <row r="1189" customFormat="false" ht="15" hidden="false" customHeight="false" outlineLevel="0" collapsed="false">
      <c r="A1189" s="0" t="s">
        <v>26128</v>
      </c>
      <c r="B1189" s="0" t="s">
        <v>26129</v>
      </c>
      <c r="C1189" s="0" t="s">
        <v>26128</v>
      </c>
      <c r="D1189" s="0" t="s">
        <v>2133</v>
      </c>
      <c r="E1189" s="0" t="s">
        <v>26128</v>
      </c>
      <c r="F1189" s="0" t="n">
        <v>1</v>
      </c>
      <c r="G1189" s="0" t="s">
        <v>434</v>
      </c>
      <c r="H1189" s="0" t="s">
        <v>2170</v>
      </c>
      <c r="I1189" s="0" t="s">
        <v>2170</v>
      </c>
      <c r="J1189" s="0" t="s">
        <v>2170</v>
      </c>
      <c r="K1189" s="0" t="s">
        <v>2170</v>
      </c>
      <c r="L1189" s="0" t="s">
        <v>2170</v>
      </c>
      <c r="M1189" s="0" t="s">
        <v>2170</v>
      </c>
      <c r="N1189" s="0" t="n">
        <f aca="false">FALSE()</f>
        <v>0</v>
      </c>
      <c r="O1189" s="0" t="s">
        <v>26130</v>
      </c>
      <c r="P1189" s="0" t="s">
        <v>17780</v>
      </c>
      <c r="Q1189" s="0" t="n">
        <v>12</v>
      </c>
      <c r="R1189" s="380" t="n">
        <v>46778.125</v>
      </c>
      <c r="S1189" s="223" t="n">
        <v>1000</v>
      </c>
      <c r="T1189" s="0" t="s">
        <v>2132</v>
      </c>
      <c r="U1189" s="380" t="n">
        <v>45498.125</v>
      </c>
      <c r="V1189" s="380" t="n">
        <v>45518.125</v>
      </c>
      <c r="W1189" s="0" t="s">
        <v>2132</v>
      </c>
      <c r="X1189" s="0" t="s">
        <v>21950</v>
      </c>
      <c r="Y1189" s="0" t="s">
        <v>601</v>
      </c>
      <c r="Z1189" s="0" t="s">
        <v>2602</v>
      </c>
      <c r="AA1189" s="0" t="s">
        <v>610</v>
      </c>
      <c r="AB1189" s="0" t="s">
        <v>17781</v>
      </c>
      <c r="AC1189" s="0" t="n">
        <v>111717</v>
      </c>
      <c r="AD1189" s="0" t="n">
        <v>150000</v>
      </c>
      <c r="AE1189" s="0" t="n">
        <v>5</v>
      </c>
      <c r="AF1189" s="0" t="n">
        <f aca="false">FALSE()</f>
        <v>0</v>
      </c>
      <c r="AG1189" s="0" t="n">
        <f aca="false">TRUE()</f>
        <v>1</v>
      </c>
      <c r="AH1189" s="0" t="n">
        <f aca="false">TRUE()</f>
        <v>1</v>
      </c>
      <c r="AI1189" s="0" t="n">
        <f aca="false">TRUE()</f>
        <v>1</v>
      </c>
      <c r="AJ1189" s="0" t="n">
        <f aca="false">FALSE()</f>
        <v>0</v>
      </c>
      <c r="AK1189" s="0" t="n">
        <f aca="false">TRUE()</f>
        <v>1</v>
      </c>
      <c r="AL1189" s="0" t="s">
        <v>2129</v>
      </c>
      <c r="AM1189" s="0" t="n">
        <f aca="false">TRUE()</f>
        <v>1</v>
      </c>
      <c r="AN1189" s="0" t="s">
        <v>26131</v>
      </c>
      <c r="AO1189" s="0" t="n">
        <v>1</v>
      </c>
      <c r="AP1189" s="0" t="s">
        <v>26132</v>
      </c>
      <c r="AQ1189" s="0" t="s">
        <v>26133</v>
      </c>
      <c r="AR1189" s="0" t="n">
        <f aca="false">TRUE()</f>
        <v>1</v>
      </c>
      <c r="AS1189" s="0" t="n">
        <f aca="false">TRUE()</f>
        <v>1</v>
      </c>
      <c r="AT1189" s="0" t="n">
        <f aca="false">FALSE()</f>
        <v>0</v>
      </c>
      <c r="AU1189" s="0" t="n">
        <f aca="false">FALSE()</f>
        <v>0</v>
      </c>
      <c r="AV1189" s="0" t="n">
        <f aca="false">FALSE()</f>
        <v>0</v>
      </c>
      <c r="AW1189" s="0" t="n">
        <f aca="false">TRUE()</f>
        <v>1</v>
      </c>
      <c r="AX1189" s="380" t="n">
        <v>45518.7298611111</v>
      </c>
      <c r="AY1189" s="380" t="n">
        <v>45518.125</v>
      </c>
      <c r="AZ1189" s="0" t="n">
        <v>3</v>
      </c>
      <c r="BA1189" s="0" t="s">
        <v>18060</v>
      </c>
      <c r="BB1189" s="0" t="n">
        <v>0</v>
      </c>
      <c r="BC1189" s="380" t="n">
        <v>45878.125</v>
      </c>
      <c r="BD1189" s="0" t="s">
        <v>2170</v>
      </c>
      <c r="BE1189" s="0" t="s">
        <v>2170</v>
      </c>
      <c r="BF1189" s="0" t="s">
        <v>2118</v>
      </c>
    </row>
    <row r="1190" customFormat="false" ht="15" hidden="false" customHeight="false" outlineLevel="0" collapsed="false">
      <c r="A1190" s="0" t="s">
        <v>26134</v>
      </c>
      <c r="B1190" s="0" t="s">
        <v>26135</v>
      </c>
      <c r="C1190" s="0" t="s">
        <v>26134</v>
      </c>
      <c r="D1190" s="0" t="s">
        <v>2133</v>
      </c>
      <c r="E1190" s="0" t="s">
        <v>26134</v>
      </c>
      <c r="F1190" s="0" t="n">
        <v>1</v>
      </c>
      <c r="G1190" s="0" t="s">
        <v>434</v>
      </c>
      <c r="H1190" s="0" t="s">
        <v>2170</v>
      </c>
      <c r="I1190" s="0" t="s">
        <v>2170</v>
      </c>
      <c r="J1190" s="0" t="s">
        <v>2170</v>
      </c>
      <c r="K1190" s="0" t="s">
        <v>2170</v>
      </c>
      <c r="L1190" s="0" t="s">
        <v>2170</v>
      </c>
      <c r="M1190" s="0" t="s">
        <v>2170</v>
      </c>
      <c r="N1190" s="0" t="n">
        <f aca="false">FALSE()</f>
        <v>0</v>
      </c>
      <c r="O1190" s="0" t="s">
        <v>26136</v>
      </c>
      <c r="P1190" s="0" t="s">
        <v>17838</v>
      </c>
      <c r="Q1190" s="0" t="n">
        <v>12</v>
      </c>
      <c r="R1190" s="380" t="n">
        <v>46607.125</v>
      </c>
      <c r="S1190" s="223" t="n">
        <v>1000</v>
      </c>
      <c r="T1190" s="0" t="s">
        <v>2132</v>
      </c>
      <c r="U1190" s="380" t="n">
        <v>45519.125</v>
      </c>
      <c r="V1190" s="380" t="n">
        <v>45527.125</v>
      </c>
      <c r="W1190" s="0" t="s">
        <v>2132</v>
      </c>
      <c r="X1190" s="0" t="s">
        <v>26137</v>
      </c>
      <c r="Y1190" s="0" t="s">
        <v>601</v>
      </c>
      <c r="Z1190" s="0" t="s">
        <v>2602</v>
      </c>
      <c r="AA1190" s="0" t="s">
        <v>610</v>
      </c>
      <c r="AB1190" s="0" t="s">
        <v>17781</v>
      </c>
      <c r="AC1190" s="0" t="n">
        <v>6000000</v>
      </c>
      <c r="AD1190" s="0" t="n">
        <v>6000000</v>
      </c>
      <c r="AE1190" s="0" t="n">
        <v>5</v>
      </c>
      <c r="AF1190" s="0" t="n">
        <f aca="false">FALSE()</f>
        <v>0</v>
      </c>
      <c r="AG1190" s="0" t="n">
        <f aca="false">TRUE()</f>
        <v>1</v>
      </c>
      <c r="AH1190" s="0" t="n">
        <f aca="false">TRUE()</f>
        <v>1</v>
      </c>
      <c r="AI1190" s="0" t="n">
        <f aca="false">TRUE()</f>
        <v>1</v>
      </c>
      <c r="AJ1190" s="0" t="n">
        <f aca="false">FALSE()</f>
        <v>0</v>
      </c>
      <c r="AK1190" s="0" t="n">
        <f aca="false">TRUE()</f>
        <v>1</v>
      </c>
      <c r="AL1190" s="0" t="s">
        <v>2129</v>
      </c>
      <c r="AM1190" s="0" t="n">
        <f aca="false">TRUE()</f>
        <v>1</v>
      </c>
      <c r="AN1190" s="0" t="s">
        <v>26138</v>
      </c>
      <c r="AO1190" s="0" t="n">
        <v>1</v>
      </c>
      <c r="AP1190" s="0" t="s">
        <v>26139</v>
      </c>
      <c r="AQ1190" s="0" t="s">
        <v>26140</v>
      </c>
      <c r="AR1190" s="0" t="n">
        <f aca="false">TRUE()</f>
        <v>1</v>
      </c>
      <c r="AS1190" s="0" t="n">
        <f aca="false">FALSE()</f>
        <v>0</v>
      </c>
      <c r="AT1190" s="0" t="n">
        <f aca="false">FALSE()</f>
        <v>0</v>
      </c>
      <c r="AU1190" s="0" t="n">
        <f aca="false">FALSE()</f>
        <v>0</v>
      </c>
      <c r="AV1190" s="0" t="n">
        <f aca="false">FALSE()</f>
        <v>0</v>
      </c>
      <c r="AW1190" s="0" t="n">
        <f aca="false">TRUE()</f>
        <v>1</v>
      </c>
      <c r="AX1190" s="380" t="n">
        <v>45527.625</v>
      </c>
      <c r="AY1190" s="380" t="n">
        <v>45527.125</v>
      </c>
      <c r="AZ1190" s="0" t="n">
        <v>1</v>
      </c>
      <c r="BA1190" s="0" t="s">
        <v>26141</v>
      </c>
      <c r="BB1190" s="0" t="n">
        <v>0</v>
      </c>
      <c r="BC1190" s="380" t="n">
        <v>25569.125</v>
      </c>
      <c r="BD1190" s="0" t="s">
        <v>2170</v>
      </c>
      <c r="BE1190" s="0" t="s">
        <v>2170</v>
      </c>
      <c r="BF1190" s="0" t="s">
        <v>17868</v>
      </c>
    </row>
    <row r="1191" customFormat="false" ht="15" hidden="false" customHeight="false" outlineLevel="0" collapsed="false">
      <c r="A1191" s="0" t="s">
        <v>26142</v>
      </c>
      <c r="B1191" s="0" t="s">
        <v>26143</v>
      </c>
      <c r="C1191" s="0" t="s">
        <v>26142</v>
      </c>
      <c r="D1191" s="0" t="s">
        <v>2133</v>
      </c>
      <c r="E1191" s="0" t="s">
        <v>26142</v>
      </c>
      <c r="F1191" s="0" t="n">
        <v>1</v>
      </c>
      <c r="G1191" s="0" t="s">
        <v>434</v>
      </c>
      <c r="H1191" s="0" t="s">
        <v>2596</v>
      </c>
      <c r="I1191" s="0" t="s">
        <v>2596</v>
      </c>
      <c r="J1191" s="0" t="s">
        <v>26144</v>
      </c>
      <c r="K1191" s="0" t="s">
        <v>2170</v>
      </c>
      <c r="L1191" s="0" t="s">
        <v>12506</v>
      </c>
      <c r="M1191" s="0" t="s">
        <v>2170</v>
      </c>
      <c r="N1191" s="0" t="n">
        <f aca="false">FALSE()</f>
        <v>0</v>
      </c>
      <c r="O1191" s="0" t="s">
        <v>26145</v>
      </c>
      <c r="P1191" s="0" t="s">
        <v>17780</v>
      </c>
      <c r="Q1191" s="0" t="n">
        <v>12</v>
      </c>
      <c r="R1191" s="380" t="n">
        <v>46275.125</v>
      </c>
      <c r="S1191" s="223" t="n">
        <v>1000</v>
      </c>
      <c r="T1191" s="0" t="s">
        <v>2132</v>
      </c>
      <c r="U1191" s="380" t="n">
        <v>45541.125</v>
      </c>
      <c r="V1191" s="380" t="n">
        <v>45555.125</v>
      </c>
      <c r="W1191" s="0" t="s">
        <v>2132</v>
      </c>
      <c r="X1191" s="0" t="s">
        <v>18901</v>
      </c>
      <c r="Y1191" s="0" t="s">
        <v>601</v>
      </c>
      <c r="Z1191" s="0" t="s">
        <v>2602</v>
      </c>
      <c r="AA1191" s="0" t="s">
        <v>610</v>
      </c>
      <c r="AB1191" s="0" t="s">
        <v>17781</v>
      </c>
      <c r="AC1191" s="0" t="n">
        <v>10000000</v>
      </c>
      <c r="AD1191" s="0" t="n">
        <v>10000000</v>
      </c>
      <c r="AE1191" s="0" t="n">
        <v>5</v>
      </c>
      <c r="AF1191" s="0" t="n">
        <f aca="false">FALSE()</f>
        <v>0</v>
      </c>
      <c r="AG1191" s="0" t="n">
        <f aca="false">TRUE()</f>
        <v>1</v>
      </c>
      <c r="AH1191" s="0" t="n">
        <f aca="false">TRUE()</f>
        <v>1</v>
      </c>
      <c r="AI1191" s="0" t="n">
        <f aca="false">TRUE()</f>
        <v>1</v>
      </c>
      <c r="AJ1191" s="0" t="n">
        <f aca="false">FALSE()</f>
        <v>0</v>
      </c>
      <c r="AK1191" s="0" t="n">
        <f aca="false">FALSE()</f>
        <v>0</v>
      </c>
      <c r="AL1191" s="0" t="s">
        <v>2129</v>
      </c>
      <c r="AM1191" s="0" t="n">
        <f aca="false">TRUE()</f>
        <v>1</v>
      </c>
      <c r="AN1191" s="0" t="s">
        <v>26146</v>
      </c>
      <c r="AO1191" s="0" t="n">
        <v>1</v>
      </c>
      <c r="AP1191" s="0" t="s">
        <v>26147</v>
      </c>
      <c r="AQ1191" s="0" t="s">
        <v>26148</v>
      </c>
      <c r="AR1191" s="0" t="n">
        <f aca="false">TRUE()</f>
        <v>1</v>
      </c>
      <c r="AS1191" s="0" t="n">
        <f aca="false">TRUE()</f>
        <v>1</v>
      </c>
      <c r="AT1191" s="0" t="n">
        <f aca="false">FALSE()</f>
        <v>0</v>
      </c>
      <c r="AU1191" s="0" t="n">
        <f aca="false">FALSE()</f>
        <v>0</v>
      </c>
      <c r="AV1191" s="0" t="n">
        <f aca="false">FALSE()</f>
        <v>0</v>
      </c>
      <c r="AW1191" s="0" t="n">
        <f aca="false">TRUE()</f>
        <v>1</v>
      </c>
      <c r="AX1191" s="380" t="n">
        <v>45555.6777777778</v>
      </c>
      <c r="AY1191" s="380" t="n">
        <v>45555.125</v>
      </c>
      <c r="AZ1191" s="0" t="n">
        <v>1</v>
      </c>
      <c r="BA1191" s="0" t="s">
        <v>24485</v>
      </c>
      <c r="BB1191" s="0" t="n">
        <v>0</v>
      </c>
      <c r="BC1191" s="380" t="n">
        <v>25569.125</v>
      </c>
      <c r="BD1191" s="0" t="s">
        <v>26144</v>
      </c>
      <c r="BE1191" s="0" t="s">
        <v>2170</v>
      </c>
      <c r="BF1191" s="0" t="s">
        <v>2118</v>
      </c>
    </row>
    <row r="1192" customFormat="false" ht="15" hidden="false" customHeight="false" outlineLevel="0" collapsed="false">
      <c r="A1192" s="0" t="s">
        <v>26149</v>
      </c>
      <c r="B1192" s="0" t="s">
        <v>26150</v>
      </c>
      <c r="C1192" s="0" t="s">
        <v>26149</v>
      </c>
      <c r="D1192" s="0" t="s">
        <v>2133</v>
      </c>
      <c r="E1192" s="0" t="s">
        <v>26149</v>
      </c>
      <c r="F1192" s="0" t="n">
        <v>1</v>
      </c>
      <c r="G1192" s="0" t="s">
        <v>434</v>
      </c>
      <c r="H1192" s="0" t="s">
        <v>2596</v>
      </c>
      <c r="I1192" s="0" t="s">
        <v>2596</v>
      </c>
      <c r="J1192" s="0" t="s">
        <v>2599</v>
      </c>
      <c r="K1192" s="0" t="s">
        <v>2170</v>
      </c>
      <c r="L1192" s="0" t="s">
        <v>13583</v>
      </c>
      <c r="M1192" s="0" t="s">
        <v>2170</v>
      </c>
      <c r="N1192" s="0" t="n">
        <f aca="false">FALSE()</f>
        <v>0</v>
      </c>
      <c r="O1192" s="0" t="s">
        <v>26151</v>
      </c>
      <c r="P1192" s="0" t="s">
        <v>17838</v>
      </c>
      <c r="Q1192" s="0" t="n">
        <v>2</v>
      </c>
      <c r="R1192" s="380" t="n">
        <v>46583.125</v>
      </c>
      <c r="S1192" s="223" t="n">
        <v>1000</v>
      </c>
      <c r="T1192" s="0" t="s">
        <v>2132</v>
      </c>
      <c r="U1192" s="380" t="n">
        <v>44760.125</v>
      </c>
      <c r="V1192" s="380" t="n">
        <v>44763.125</v>
      </c>
      <c r="W1192" s="0" t="s">
        <v>2132</v>
      </c>
      <c r="X1192" s="0" t="s">
        <v>26152</v>
      </c>
      <c r="Y1192" s="0" t="s">
        <v>601</v>
      </c>
      <c r="Z1192" s="0" t="s">
        <v>2602</v>
      </c>
      <c r="AA1192" s="0" t="s">
        <v>610</v>
      </c>
      <c r="AB1192" s="0" t="s">
        <v>17781</v>
      </c>
      <c r="AC1192" s="0" t="n">
        <v>50000000</v>
      </c>
      <c r="AD1192" s="0" t="n">
        <v>50000000</v>
      </c>
      <c r="AE1192" s="0" t="n">
        <v>5</v>
      </c>
      <c r="AF1192" s="0" t="n">
        <f aca="false">FALSE()</f>
        <v>0</v>
      </c>
      <c r="AG1192" s="0" t="n">
        <f aca="false">TRUE()</f>
        <v>1</v>
      </c>
      <c r="AH1192" s="0" t="n">
        <f aca="false">TRUE()</f>
        <v>1</v>
      </c>
      <c r="AI1192" s="0" t="n">
        <f aca="false">FALSE()</f>
        <v>0</v>
      </c>
      <c r="AJ1192" s="0" t="n">
        <f aca="false">FALSE()</f>
        <v>0</v>
      </c>
      <c r="AK1192" s="0" t="n">
        <f aca="false">FALSE()</f>
        <v>0</v>
      </c>
      <c r="AL1192" s="0" t="s">
        <v>2129</v>
      </c>
      <c r="AM1192" s="0" t="n">
        <f aca="false">TRUE()</f>
        <v>1</v>
      </c>
      <c r="AN1192" s="0" t="s">
        <v>26153</v>
      </c>
      <c r="AO1192" s="0" t="n">
        <v>1</v>
      </c>
      <c r="AP1192" s="0" t="s">
        <v>26154</v>
      </c>
      <c r="AQ1192" s="0" t="s">
        <v>26155</v>
      </c>
      <c r="AR1192" s="0" t="n">
        <f aca="false">TRUE()</f>
        <v>1</v>
      </c>
      <c r="AS1192" s="0" t="n">
        <f aca="false">FALSE()</f>
        <v>0</v>
      </c>
      <c r="AT1192" s="0" t="n">
        <f aca="false">FALSE()</f>
        <v>0</v>
      </c>
      <c r="AU1192" s="0" t="n">
        <f aca="false">FALSE()</f>
        <v>0</v>
      </c>
      <c r="AV1192" s="0" t="n">
        <f aca="false">FALSE()</f>
        <v>0</v>
      </c>
      <c r="AW1192" s="0" t="n">
        <f aca="false">TRUE()</f>
        <v>1</v>
      </c>
      <c r="AX1192" s="380" t="n">
        <v>44763.6986111111</v>
      </c>
      <c r="AY1192" s="380" t="n">
        <v>44763.4166666667</v>
      </c>
      <c r="AZ1192" s="0" t="n">
        <v>1</v>
      </c>
      <c r="BA1192" s="0" t="s">
        <v>18525</v>
      </c>
      <c r="BB1192" s="0" t="n">
        <v>0</v>
      </c>
      <c r="BC1192" s="380" t="n">
        <v>25569.125</v>
      </c>
      <c r="BD1192" s="0" t="s">
        <v>2599</v>
      </c>
      <c r="BE1192" s="0" t="s">
        <v>2170</v>
      </c>
      <c r="BF1192" s="0" t="s">
        <v>2118</v>
      </c>
    </row>
    <row r="1193" customFormat="false" ht="15" hidden="false" customHeight="false" outlineLevel="0" collapsed="false">
      <c r="A1193" s="0" t="s">
        <v>26156</v>
      </c>
      <c r="B1193" s="0" t="s">
        <v>26157</v>
      </c>
      <c r="C1193" s="0" t="s">
        <v>26156</v>
      </c>
      <c r="D1193" s="0" t="s">
        <v>2133</v>
      </c>
      <c r="E1193" s="0" t="s">
        <v>26156</v>
      </c>
      <c r="F1193" s="0" t="n">
        <v>1</v>
      </c>
      <c r="G1193" s="0" t="s">
        <v>434</v>
      </c>
      <c r="H1193" s="0" t="s">
        <v>2170</v>
      </c>
      <c r="I1193" s="0" t="s">
        <v>2170</v>
      </c>
      <c r="J1193" s="0" t="s">
        <v>2170</v>
      </c>
      <c r="K1193" s="0" t="s">
        <v>2170</v>
      </c>
      <c r="L1193" s="0" t="s">
        <v>2170</v>
      </c>
      <c r="M1193" s="0" t="s">
        <v>2170</v>
      </c>
      <c r="N1193" s="0" t="n">
        <f aca="false">FALSE()</f>
        <v>0</v>
      </c>
      <c r="O1193" s="0" t="s">
        <v>26158</v>
      </c>
      <c r="P1193" s="0" t="s">
        <v>17780</v>
      </c>
      <c r="Q1193" s="0" t="n">
        <v>2</v>
      </c>
      <c r="R1193" s="380" t="n">
        <v>46968.125</v>
      </c>
      <c r="S1193" s="223" t="n">
        <v>1000</v>
      </c>
      <c r="T1193" s="0" t="s">
        <v>2132</v>
      </c>
      <c r="U1193" s="380" t="n">
        <v>43326.125</v>
      </c>
      <c r="V1193" s="380" t="n">
        <v>43328.125</v>
      </c>
      <c r="W1193" s="0" t="s">
        <v>2132</v>
      </c>
      <c r="X1193" s="0" t="s">
        <v>26159</v>
      </c>
      <c r="Y1193" s="0" t="s">
        <v>601</v>
      </c>
      <c r="Z1193" s="0" t="s">
        <v>2602</v>
      </c>
      <c r="AA1193" s="0" t="s">
        <v>2115</v>
      </c>
      <c r="AB1193" s="0" t="s">
        <v>17848</v>
      </c>
      <c r="AC1193" s="0" t="n">
        <v>10000000</v>
      </c>
      <c r="AD1193" s="0" t="n">
        <v>10000000</v>
      </c>
      <c r="AE1193" s="0" t="n">
        <v>5</v>
      </c>
      <c r="AF1193" s="0" t="n">
        <f aca="false">FALSE()</f>
        <v>0</v>
      </c>
      <c r="AG1193" s="0" t="n">
        <f aca="false">TRUE()</f>
        <v>1</v>
      </c>
      <c r="AH1193" s="0" t="n">
        <f aca="false">TRUE()</f>
        <v>1</v>
      </c>
      <c r="AI1193" s="0" t="n">
        <f aca="false">TRUE()</f>
        <v>1</v>
      </c>
      <c r="AJ1193" s="0" t="n">
        <f aca="false">FALSE()</f>
        <v>0</v>
      </c>
      <c r="AK1193" s="0" t="n">
        <f aca="false">FALSE()</f>
        <v>0</v>
      </c>
      <c r="AL1193" s="0" t="s">
        <v>2129</v>
      </c>
      <c r="AM1193" s="0" t="n">
        <f aca="false">TRUE()</f>
        <v>1</v>
      </c>
      <c r="AN1193" s="0" t="s">
        <v>26160</v>
      </c>
      <c r="AO1193" s="0" t="n">
        <v>1</v>
      </c>
      <c r="AP1193" s="0" t="s">
        <v>26161</v>
      </c>
      <c r="AQ1193" s="0" t="s">
        <v>26162</v>
      </c>
      <c r="AR1193" s="0" t="n">
        <f aca="false">TRUE()</f>
        <v>1</v>
      </c>
      <c r="AS1193" s="0" t="n">
        <f aca="false">FALSE()</f>
        <v>0</v>
      </c>
      <c r="AT1193" s="0" t="n">
        <f aca="false">FALSE()</f>
        <v>0</v>
      </c>
      <c r="AU1193" s="0" t="n">
        <f aca="false">FALSE()</f>
        <v>0</v>
      </c>
      <c r="AV1193" s="0" t="n">
        <f aca="false">FALSE()</f>
        <v>0</v>
      </c>
      <c r="AW1193" s="0" t="n">
        <f aca="false">TRUE()</f>
        <v>1</v>
      </c>
      <c r="AX1193" s="380" t="n">
        <v>43356.6708333333</v>
      </c>
      <c r="AY1193" s="380" t="n">
        <v>43356.4166666667</v>
      </c>
      <c r="AZ1193" s="0" t="n">
        <v>1</v>
      </c>
      <c r="BA1193" s="0" t="s">
        <v>17962</v>
      </c>
      <c r="BB1193" s="0" t="n">
        <v>0</v>
      </c>
      <c r="BC1193" s="380" t="n">
        <v>25569.125</v>
      </c>
      <c r="BD1193" s="0" t="s">
        <v>2170</v>
      </c>
      <c r="BE1193" s="0" t="s">
        <v>2170</v>
      </c>
      <c r="BF1193" s="0" t="s">
        <v>17868</v>
      </c>
    </row>
    <row r="1194" customFormat="false" ht="15" hidden="false" customHeight="false" outlineLevel="0" collapsed="false">
      <c r="A1194" s="0" t="s">
        <v>26163</v>
      </c>
      <c r="B1194" s="0" t="s">
        <v>26164</v>
      </c>
      <c r="C1194" s="0" t="s">
        <v>26163</v>
      </c>
      <c r="D1194" s="0" t="s">
        <v>2133</v>
      </c>
      <c r="E1194" s="0" t="s">
        <v>26163</v>
      </c>
      <c r="F1194" s="0" t="n">
        <v>1</v>
      </c>
      <c r="G1194" s="0" t="s">
        <v>434</v>
      </c>
      <c r="H1194" s="0" t="s">
        <v>2170</v>
      </c>
      <c r="I1194" s="0" t="s">
        <v>2170</v>
      </c>
      <c r="J1194" s="0" t="s">
        <v>2170</v>
      </c>
      <c r="K1194" s="0" t="s">
        <v>2170</v>
      </c>
      <c r="L1194" s="0" t="s">
        <v>2170</v>
      </c>
      <c r="M1194" s="0" t="s">
        <v>2170</v>
      </c>
      <c r="N1194" s="0" t="n">
        <f aca="false">FALSE()</f>
        <v>0</v>
      </c>
      <c r="O1194" s="0" t="s">
        <v>26165</v>
      </c>
      <c r="P1194" s="0" t="s">
        <v>17838</v>
      </c>
      <c r="Q1194" s="0" t="n">
        <v>4</v>
      </c>
      <c r="R1194" s="380" t="n">
        <v>46527.125</v>
      </c>
      <c r="S1194" s="223" t="n">
        <v>1000</v>
      </c>
      <c r="T1194" s="0" t="s">
        <v>2132</v>
      </c>
      <c r="U1194" s="380" t="n">
        <v>45429.125</v>
      </c>
      <c r="V1194" s="380" t="n">
        <v>45435.125</v>
      </c>
      <c r="W1194" s="0" t="s">
        <v>2132</v>
      </c>
      <c r="X1194" s="0" t="s">
        <v>26166</v>
      </c>
      <c r="Y1194" s="0" t="s">
        <v>601</v>
      </c>
      <c r="Z1194" s="0" t="s">
        <v>2602</v>
      </c>
      <c r="AA1194" s="0" t="s">
        <v>2684</v>
      </c>
      <c r="AB1194" s="0" t="s">
        <v>17781</v>
      </c>
      <c r="AC1194" s="0" t="n">
        <v>15000000</v>
      </c>
      <c r="AD1194" s="0" t="n">
        <v>15000000</v>
      </c>
      <c r="AE1194" s="0" t="n">
        <v>5</v>
      </c>
      <c r="AF1194" s="0" t="n">
        <f aca="false">FALSE()</f>
        <v>0</v>
      </c>
      <c r="AG1194" s="0" t="n">
        <f aca="false">TRUE()</f>
        <v>1</v>
      </c>
      <c r="AH1194" s="0" t="n">
        <f aca="false">TRUE()</f>
        <v>1</v>
      </c>
      <c r="AI1194" s="0" t="n">
        <f aca="false">TRUE()</f>
        <v>1</v>
      </c>
      <c r="AJ1194" s="0" t="n">
        <f aca="false">FALSE()</f>
        <v>0</v>
      </c>
      <c r="AK1194" s="0" t="n">
        <f aca="false">FALSE()</f>
        <v>0</v>
      </c>
      <c r="AL1194" s="0" t="s">
        <v>2129</v>
      </c>
      <c r="AM1194" s="0" t="n">
        <f aca="false">TRUE()</f>
        <v>1</v>
      </c>
      <c r="AN1194" s="0" t="s">
        <v>26167</v>
      </c>
      <c r="AO1194" s="0" t="n">
        <v>1</v>
      </c>
      <c r="AP1194" s="0" t="s">
        <v>26168</v>
      </c>
      <c r="AQ1194" s="0" t="s">
        <v>26169</v>
      </c>
      <c r="AR1194" s="0" t="n">
        <f aca="false">TRUE()</f>
        <v>1</v>
      </c>
      <c r="AS1194" s="0" t="n">
        <f aca="false">FALSE()</f>
        <v>0</v>
      </c>
      <c r="AT1194" s="0" t="n">
        <f aca="false">FALSE()</f>
        <v>0</v>
      </c>
      <c r="AU1194" s="0" t="n">
        <f aca="false">FALSE()</f>
        <v>0</v>
      </c>
      <c r="AV1194" s="0" t="n">
        <f aca="false">FALSE()</f>
        <v>0</v>
      </c>
      <c r="AW1194" s="0" t="n">
        <f aca="false">TRUE()</f>
        <v>1</v>
      </c>
      <c r="AX1194" s="380" t="n">
        <v>45435.6194444444</v>
      </c>
      <c r="AY1194" s="380" t="n">
        <v>45435.125</v>
      </c>
      <c r="AZ1194" s="0" t="n">
        <v>1</v>
      </c>
      <c r="BA1194" s="0" t="s">
        <v>19359</v>
      </c>
      <c r="BB1194" s="0" t="n">
        <v>0</v>
      </c>
      <c r="BC1194" s="380" t="n">
        <v>25569.125</v>
      </c>
      <c r="BD1194" s="0" t="s">
        <v>2170</v>
      </c>
      <c r="BE1194" s="0" t="s">
        <v>2170</v>
      </c>
      <c r="BF1194" s="0" t="s">
        <v>17868</v>
      </c>
    </row>
    <row r="1195" customFormat="false" ht="15" hidden="false" customHeight="false" outlineLevel="0" collapsed="false">
      <c r="A1195" s="0" t="s">
        <v>26170</v>
      </c>
      <c r="B1195" s="0" t="s">
        <v>26171</v>
      </c>
      <c r="C1195" s="0" t="s">
        <v>26170</v>
      </c>
      <c r="D1195" s="0" t="s">
        <v>2133</v>
      </c>
      <c r="E1195" s="0" t="s">
        <v>26170</v>
      </c>
      <c r="F1195" s="0" t="n">
        <v>1</v>
      </c>
      <c r="G1195" s="0" t="s">
        <v>434</v>
      </c>
      <c r="H1195" s="0" t="s">
        <v>2170</v>
      </c>
      <c r="I1195" s="0" t="s">
        <v>2170</v>
      </c>
      <c r="J1195" s="0" t="s">
        <v>2170</v>
      </c>
      <c r="K1195" s="0" t="s">
        <v>2170</v>
      </c>
      <c r="L1195" s="0" t="s">
        <v>2170</v>
      </c>
      <c r="M1195" s="0" t="s">
        <v>2170</v>
      </c>
      <c r="N1195" s="0" t="n">
        <f aca="false">FALSE()</f>
        <v>0</v>
      </c>
      <c r="O1195" s="0" t="s">
        <v>26172</v>
      </c>
      <c r="P1195" s="0" t="s">
        <v>17780</v>
      </c>
      <c r="Q1195" s="0" t="n">
        <v>2</v>
      </c>
      <c r="R1195" s="380" t="n">
        <v>45972.125</v>
      </c>
      <c r="S1195" s="223" t="n">
        <v>1000</v>
      </c>
      <c r="T1195" s="0" t="s">
        <v>2132</v>
      </c>
      <c r="U1195" s="380" t="n">
        <v>41569.1666666667</v>
      </c>
      <c r="V1195" s="380" t="n">
        <v>41604.1666666667</v>
      </c>
      <c r="W1195" s="0" t="s">
        <v>2132</v>
      </c>
      <c r="X1195" s="0" t="s">
        <v>21547</v>
      </c>
      <c r="Y1195" s="0" t="s">
        <v>601</v>
      </c>
      <c r="Z1195" s="0" t="s">
        <v>2602</v>
      </c>
      <c r="AA1195" s="0" t="s">
        <v>610</v>
      </c>
      <c r="AB1195" s="0" t="s">
        <v>17848</v>
      </c>
      <c r="AC1195" s="0" t="n">
        <v>3000000</v>
      </c>
      <c r="AD1195" s="0" t="n">
        <v>3000000</v>
      </c>
      <c r="AE1195" s="0" t="n">
        <v>5</v>
      </c>
      <c r="AF1195" s="0" t="n">
        <f aca="false">FALSE()</f>
        <v>0</v>
      </c>
      <c r="AG1195" s="0" t="n">
        <f aca="false">TRUE()</f>
        <v>1</v>
      </c>
      <c r="AH1195" s="0" t="n">
        <f aca="false">TRUE()</f>
        <v>1</v>
      </c>
      <c r="AI1195" s="0" t="n">
        <f aca="false">FALSE()</f>
        <v>0</v>
      </c>
      <c r="AJ1195" s="0" t="n">
        <f aca="false">FALSE()</f>
        <v>0</v>
      </c>
      <c r="AK1195" s="0" t="n">
        <f aca="false">FALSE()</f>
        <v>0</v>
      </c>
      <c r="AL1195" s="0" t="s">
        <v>2129</v>
      </c>
      <c r="AM1195" s="0" t="n">
        <f aca="false">TRUE()</f>
        <v>1</v>
      </c>
      <c r="AN1195" s="0" t="s">
        <v>26173</v>
      </c>
      <c r="AO1195" s="0" t="n">
        <v>1</v>
      </c>
      <c r="AP1195" s="0" t="s">
        <v>26174</v>
      </c>
      <c r="AQ1195" s="0" t="s">
        <v>26175</v>
      </c>
      <c r="AR1195" s="0" t="n">
        <f aca="false">TRUE()</f>
        <v>1</v>
      </c>
      <c r="AS1195" s="0" t="n">
        <f aca="false">FALSE()</f>
        <v>0</v>
      </c>
      <c r="AT1195" s="0" t="n">
        <f aca="false">FALSE()</f>
        <v>0</v>
      </c>
      <c r="AU1195" s="0" t="n">
        <f aca="false">FALSE()</f>
        <v>0</v>
      </c>
      <c r="AV1195" s="0" t="n">
        <f aca="false">FALSE()</f>
        <v>0</v>
      </c>
      <c r="AW1195" s="0" t="n">
        <f aca="false">FALSE()</f>
        <v>0</v>
      </c>
      <c r="AX1195" s="380" t="n">
        <v>44004.4534722222</v>
      </c>
      <c r="AY1195" s="380" t="n">
        <v>44004.4166666667</v>
      </c>
      <c r="AZ1195" s="0" t="n">
        <v>2</v>
      </c>
      <c r="BA1195" s="0" t="s">
        <v>26176</v>
      </c>
      <c r="BB1195" s="0" t="n">
        <v>0</v>
      </c>
      <c r="BC1195" s="380" t="n">
        <v>25569.125</v>
      </c>
      <c r="BD1195" s="0" t="s">
        <v>2170</v>
      </c>
      <c r="BE1195" s="0" t="s">
        <v>2170</v>
      </c>
      <c r="BF1195" s="0" t="s">
        <v>604</v>
      </c>
    </row>
    <row r="1196" customFormat="false" ht="15" hidden="false" customHeight="false" outlineLevel="0" collapsed="false">
      <c r="A1196" s="0" t="s">
        <v>26177</v>
      </c>
      <c r="B1196" s="0" t="s">
        <v>26177</v>
      </c>
      <c r="C1196" s="0" t="s">
        <v>26177</v>
      </c>
      <c r="D1196" s="0" t="s">
        <v>2133</v>
      </c>
      <c r="E1196" s="0" t="s">
        <v>26177</v>
      </c>
      <c r="F1196" s="0" t="n">
        <v>1</v>
      </c>
      <c r="G1196" s="0" t="s">
        <v>434</v>
      </c>
      <c r="H1196" s="0" t="s">
        <v>2596</v>
      </c>
      <c r="I1196" s="0" t="s">
        <v>2596</v>
      </c>
      <c r="J1196" s="0" t="s">
        <v>4903</v>
      </c>
      <c r="K1196" s="0" t="s">
        <v>2170</v>
      </c>
      <c r="L1196" s="0" t="s">
        <v>3535</v>
      </c>
      <c r="M1196" s="0" t="s">
        <v>2170</v>
      </c>
      <c r="N1196" s="0" t="n">
        <f aca="false">FALSE()</f>
        <v>0</v>
      </c>
      <c r="O1196" s="0" t="s">
        <v>26178</v>
      </c>
      <c r="P1196" s="0" t="s">
        <v>17838</v>
      </c>
      <c r="Q1196" s="0" t="n">
        <v>1</v>
      </c>
      <c r="R1196" s="380" t="n">
        <v>46568.125</v>
      </c>
      <c r="S1196" s="223" t="n">
        <v>5000</v>
      </c>
      <c r="T1196" s="0" t="s">
        <v>18147</v>
      </c>
      <c r="U1196" s="380" t="n">
        <v>44984.125</v>
      </c>
      <c r="V1196" s="380" t="n">
        <v>44994.125</v>
      </c>
      <c r="W1196" s="0" t="s">
        <v>18147</v>
      </c>
      <c r="X1196" s="0" t="s">
        <v>26179</v>
      </c>
      <c r="Y1196" s="0" t="s">
        <v>601</v>
      </c>
      <c r="Z1196" s="0" t="s">
        <v>2602</v>
      </c>
      <c r="AA1196" s="0" t="s">
        <v>2574</v>
      </c>
      <c r="AB1196" s="0" t="s">
        <v>17781</v>
      </c>
      <c r="AC1196" s="0" t="n">
        <v>34637</v>
      </c>
      <c r="AD1196" s="0" t="n">
        <v>100000</v>
      </c>
      <c r="AE1196" s="0" t="n">
        <v>5</v>
      </c>
      <c r="AF1196" s="0" t="n">
        <f aca="false">FALSE()</f>
        <v>0</v>
      </c>
      <c r="AG1196" s="0" t="n">
        <f aca="false">TRUE()</f>
        <v>1</v>
      </c>
      <c r="AH1196" s="0" t="n">
        <f aca="false">TRUE()</f>
        <v>1</v>
      </c>
      <c r="AI1196" s="0" t="n">
        <f aca="false">FALSE()</f>
        <v>0</v>
      </c>
      <c r="AJ1196" s="0" t="n">
        <f aca="false">FALSE()</f>
        <v>0</v>
      </c>
      <c r="AK1196" s="0" t="n">
        <f aca="false">FALSE()</f>
        <v>0</v>
      </c>
      <c r="AL1196" s="0" t="s">
        <v>3129</v>
      </c>
      <c r="AM1196" s="0" t="n">
        <f aca="false">TRUE()</f>
        <v>1</v>
      </c>
      <c r="AN1196" s="0" t="s">
        <v>26180</v>
      </c>
      <c r="AO1196" s="0" t="n">
        <v>1</v>
      </c>
      <c r="AP1196" s="0" t="s">
        <v>26181</v>
      </c>
      <c r="AQ1196" s="0" t="s">
        <v>26182</v>
      </c>
      <c r="AR1196" s="0" t="n">
        <f aca="false">TRUE()</f>
        <v>1</v>
      </c>
      <c r="AS1196" s="0" t="n">
        <f aca="false">FALSE()</f>
        <v>0</v>
      </c>
      <c r="AT1196" s="0" t="n">
        <f aca="false">FALSE()</f>
        <v>0</v>
      </c>
      <c r="AU1196" s="0" t="n">
        <f aca="false">FALSE()</f>
        <v>0</v>
      </c>
      <c r="AV1196" s="0" t="n">
        <f aca="false">FALSE()</f>
        <v>0</v>
      </c>
      <c r="AW1196" s="0" t="n">
        <f aca="false">FALSE()</f>
        <v>0</v>
      </c>
      <c r="AX1196" s="380" t="n">
        <v>45008.68125</v>
      </c>
      <c r="AY1196" s="380" t="n">
        <v>45008.4166666667</v>
      </c>
      <c r="AZ1196" s="0" t="n">
        <v>1</v>
      </c>
      <c r="BA1196" s="0" t="s">
        <v>7878</v>
      </c>
      <c r="BB1196" s="0" t="n">
        <v>1</v>
      </c>
      <c r="BC1196" s="380" t="n">
        <v>25569.125</v>
      </c>
      <c r="BD1196" s="0" t="s">
        <v>4903</v>
      </c>
      <c r="BE1196" s="0" t="s">
        <v>2170</v>
      </c>
      <c r="BF1196" s="0" t="s">
        <v>2118</v>
      </c>
    </row>
    <row r="1197" customFormat="false" ht="15" hidden="false" customHeight="false" outlineLevel="0" collapsed="false">
      <c r="A1197" s="0" t="s">
        <v>26183</v>
      </c>
      <c r="B1197" s="0" t="s">
        <v>26184</v>
      </c>
      <c r="C1197" s="0" t="s">
        <v>26183</v>
      </c>
      <c r="D1197" s="0" t="s">
        <v>2133</v>
      </c>
      <c r="E1197" s="0" t="s">
        <v>26183</v>
      </c>
      <c r="F1197" s="0" t="n">
        <v>1</v>
      </c>
      <c r="G1197" s="0" t="s">
        <v>434</v>
      </c>
      <c r="H1197" s="0" t="s">
        <v>2170</v>
      </c>
      <c r="I1197" s="0" t="s">
        <v>2170</v>
      </c>
      <c r="J1197" s="0" t="s">
        <v>2170</v>
      </c>
      <c r="K1197" s="0" t="s">
        <v>2170</v>
      </c>
      <c r="L1197" s="0" t="s">
        <v>2170</v>
      </c>
      <c r="M1197" s="0" t="s">
        <v>2170</v>
      </c>
      <c r="N1197" s="0" t="n">
        <f aca="false">FALSE()</f>
        <v>0</v>
      </c>
      <c r="O1197" s="0" t="s">
        <v>26185</v>
      </c>
      <c r="P1197" s="0" t="s">
        <v>17780</v>
      </c>
      <c r="Q1197" s="0" t="n">
        <v>4</v>
      </c>
      <c r="R1197" s="380" t="n">
        <v>55120.125</v>
      </c>
      <c r="S1197" s="223" t="n">
        <v>348.44</v>
      </c>
      <c r="T1197" s="0" t="s">
        <v>2132</v>
      </c>
      <c r="U1197" s="380" t="n">
        <v>44166.125</v>
      </c>
      <c r="V1197" s="380" t="n">
        <v>44183.125</v>
      </c>
      <c r="W1197" s="0" t="s">
        <v>2132</v>
      </c>
      <c r="X1197" s="0" t="s">
        <v>22811</v>
      </c>
      <c r="Y1197" s="0" t="s">
        <v>601</v>
      </c>
      <c r="Z1197" s="0" t="s">
        <v>2602</v>
      </c>
      <c r="AA1197" s="0" t="s">
        <v>610</v>
      </c>
      <c r="AB1197" s="0" t="s">
        <v>17781</v>
      </c>
      <c r="AC1197" s="0" t="n">
        <v>10206258</v>
      </c>
      <c r="AD1197" s="0" t="n">
        <v>10206258</v>
      </c>
      <c r="AE1197" s="0" t="n">
        <v>5</v>
      </c>
      <c r="AF1197" s="0" t="n">
        <f aca="false">FALSE()</f>
        <v>0</v>
      </c>
      <c r="AG1197" s="0" t="n">
        <f aca="false">TRUE()</f>
        <v>1</v>
      </c>
      <c r="AH1197" s="0" t="n">
        <f aca="false">TRUE()</f>
        <v>1</v>
      </c>
      <c r="AI1197" s="0" t="n">
        <f aca="false">FALSE()</f>
        <v>0</v>
      </c>
      <c r="AJ1197" s="0" t="n">
        <f aca="false">FALSE()</f>
        <v>0</v>
      </c>
      <c r="AK1197" s="0" t="n">
        <f aca="false">TRUE()</f>
        <v>1</v>
      </c>
      <c r="AL1197" s="0" t="s">
        <v>2129</v>
      </c>
      <c r="AM1197" s="0" t="n">
        <f aca="false">TRUE()</f>
        <v>1</v>
      </c>
      <c r="AN1197" s="0" t="s">
        <v>26186</v>
      </c>
      <c r="AO1197" s="0" t="n">
        <v>1</v>
      </c>
      <c r="AP1197" s="0" t="s">
        <v>26187</v>
      </c>
      <c r="AQ1197" s="0" t="s">
        <v>26188</v>
      </c>
      <c r="AR1197" s="0" t="n">
        <f aca="false">TRUE()</f>
        <v>1</v>
      </c>
      <c r="AS1197" s="0" t="n">
        <f aca="false">FALSE()</f>
        <v>0</v>
      </c>
      <c r="AT1197" s="0" t="n">
        <f aca="false">FALSE()</f>
        <v>0</v>
      </c>
      <c r="AU1197" s="0" t="n">
        <f aca="false">FALSE()</f>
        <v>0</v>
      </c>
      <c r="AV1197" s="0" t="n">
        <f aca="false">FALSE()</f>
        <v>0</v>
      </c>
      <c r="AW1197" s="0" t="n">
        <f aca="false">TRUE()</f>
        <v>1</v>
      </c>
      <c r="AX1197" s="380" t="n">
        <v>44183.5694444444</v>
      </c>
      <c r="AY1197" s="380" t="n">
        <v>44183.4166666667</v>
      </c>
      <c r="AZ1197" s="0" t="n">
        <v>2</v>
      </c>
      <c r="BA1197" s="0" t="s">
        <v>20087</v>
      </c>
      <c r="BB1197" s="0" t="n">
        <v>0</v>
      </c>
      <c r="BC1197" s="380" t="n">
        <v>25569.125</v>
      </c>
      <c r="BD1197" s="0" t="s">
        <v>2170</v>
      </c>
      <c r="BE1197" s="0" t="s">
        <v>2170</v>
      </c>
      <c r="BF1197" s="0" t="s">
        <v>2118</v>
      </c>
    </row>
    <row r="1198" customFormat="false" ht="15" hidden="false" customHeight="false" outlineLevel="0" collapsed="false">
      <c r="A1198" s="0" t="s">
        <v>26189</v>
      </c>
      <c r="B1198" s="0" t="s">
        <v>26190</v>
      </c>
      <c r="C1198" s="0" t="s">
        <v>26191</v>
      </c>
      <c r="D1198" s="0" t="s">
        <v>17896</v>
      </c>
      <c r="E1198" s="0" t="s">
        <v>26189</v>
      </c>
      <c r="F1198" s="0" t="n">
        <v>1</v>
      </c>
      <c r="G1198" s="0" t="s">
        <v>434</v>
      </c>
      <c r="H1198" s="0" t="s">
        <v>2170</v>
      </c>
      <c r="I1198" s="0" t="s">
        <v>2170</v>
      </c>
      <c r="J1198" s="0" t="s">
        <v>2170</v>
      </c>
      <c r="K1198" s="0" t="s">
        <v>2170</v>
      </c>
      <c r="L1198" s="0" t="s">
        <v>2170</v>
      </c>
      <c r="M1198" s="0" t="s">
        <v>2170</v>
      </c>
      <c r="N1198" s="0" t="n">
        <f aca="false">FALSE()</f>
        <v>0</v>
      </c>
      <c r="O1198" s="0" t="s">
        <v>26192</v>
      </c>
      <c r="P1198" s="0" t="s">
        <v>17898</v>
      </c>
      <c r="Q1198" s="0" t="n">
        <v>2</v>
      </c>
      <c r="R1198" s="380" t="n">
        <v>50201.125</v>
      </c>
      <c r="S1198" s="223" t="n">
        <v>1000</v>
      </c>
      <c r="T1198" s="0" t="s">
        <v>2132</v>
      </c>
      <c r="U1198" s="380" t="n">
        <v>45828.125</v>
      </c>
      <c r="V1198" s="380" t="n">
        <v>45833.125</v>
      </c>
      <c r="W1198" s="0" t="s">
        <v>2170</v>
      </c>
      <c r="X1198" s="0" t="s">
        <v>21613</v>
      </c>
      <c r="AA1198" s="0" t="s">
        <v>600</v>
      </c>
      <c r="AB1198" s="0" t="s">
        <v>17848</v>
      </c>
      <c r="AC1198" s="0" t="n">
        <v>87536913</v>
      </c>
      <c r="AD1198" s="0" t="n">
        <v>750000000</v>
      </c>
      <c r="AE1198" s="0" t="n">
        <v>5</v>
      </c>
      <c r="AF1198" s="0" t="n">
        <f aca="false">FALSE()</f>
        <v>0</v>
      </c>
      <c r="AG1198" s="0" t="n">
        <f aca="false">TRUE()</f>
        <v>1</v>
      </c>
      <c r="AH1198" s="0" t="n">
        <f aca="false">TRUE()</f>
        <v>1</v>
      </c>
      <c r="AI1198" s="0" t="n">
        <f aca="false">FALSE()</f>
        <v>0</v>
      </c>
      <c r="AJ1198" s="0" t="n">
        <f aca="false">FALSE()</f>
        <v>0</v>
      </c>
      <c r="AK1198" s="0" t="n">
        <f aca="false">FALSE()</f>
        <v>0</v>
      </c>
      <c r="AL1198" s="0" t="s">
        <v>7337</v>
      </c>
      <c r="AM1198" s="0" t="n">
        <f aca="false">TRUE()</f>
        <v>1</v>
      </c>
      <c r="AN1198" s="0" t="s">
        <v>26193</v>
      </c>
      <c r="AO1198" s="0" t="n">
        <v>1</v>
      </c>
      <c r="AP1198" s="0" t="s">
        <v>26194</v>
      </c>
      <c r="AQ1198" s="0" t="s">
        <v>26195</v>
      </c>
      <c r="AR1198" s="0" t="n">
        <f aca="false">TRUE()</f>
        <v>1</v>
      </c>
      <c r="AS1198" s="0" t="n">
        <f aca="false">FALSE()</f>
        <v>0</v>
      </c>
      <c r="AT1198" s="0" t="n">
        <f aca="false">FALSE()</f>
        <v>0</v>
      </c>
      <c r="AU1198" s="0" t="n">
        <f aca="false">FALSE()</f>
        <v>0</v>
      </c>
      <c r="AV1198" s="0" t="n">
        <f aca="false">FALSE()</f>
        <v>0</v>
      </c>
      <c r="AW1198" s="0" t="n">
        <f aca="false">TRUE()</f>
        <v>1</v>
      </c>
      <c r="AX1198" s="380" t="n">
        <v>45841.3743055556</v>
      </c>
      <c r="AY1198" s="380" t="n">
        <v>45841.125</v>
      </c>
      <c r="AZ1198" s="0" t="n">
        <v>1</v>
      </c>
      <c r="BA1198" s="0" t="s">
        <v>17903</v>
      </c>
      <c r="BB1198" s="0" t="n">
        <v>0</v>
      </c>
      <c r="BC1198" s="380" t="n">
        <v>25569.125</v>
      </c>
      <c r="BD1198" s="0" t="s">
        <v>2170</v>
      </c>
      <c r="BE1198" s="0" t="s">
        <v>2170</v>
      </c>
      <c r="BF1198" s="0" t="s">
        <v>2118</v>
      </c>
    </row>
    <row r="1199" customFormat="false" ht="15" hidden="false" customHeight="false" outlineLevel="0" collapsed="false">
      <c r="A1199" s="0" t="s">
        <v>26196</v>
      </c>
      <c r="B1199" s="0" t="s">
        <v>26197</v>
      </c>
      <c r="C1199" s="0" t="s">
        <v>26196</v>
      </c>
      <c r="D1199" s="0" t="s">
        <v>2133</v>
      </c>
      <c r="E1199" s="0" t="s">
        <v>26196</v>
      </c>
      <c r="F1199" s="0" t="n">
        <v>1</v>
      </c>
      <c r="G1199" s="0" t="s">
        <v>434</v>
      </c>
      <c r="H1199" s="0" t="s">
        <v>2170</v>
      </c>
      <c r="I1199" s="0" t="s">
        <v>2170</v>
      </c>
      <c r="J1199" s="0" t="s">
        <v>2170</v>
      </c>
      <c r="K1199" s="0" t="s">
        <v>2170</v>
      </c>
      <c r="L1199" s="0" t="s">
        <v>2170</v>
      </c>
      <c r="M1199" s="0" t="s">
        <v>2170</v>
      </c>
      <c r="N1199" s="0" t="n">
        <f aca="false">FALSE()</f>
        <v>0</v>
      </c>
      <c r="O1199" s="0" t="s">
        <v>26198</v>
      </c>
      <c r="P1199" s="0" t="s">
        <v>17780</v>
      </c>
      <c r="Q1199" s="0" t="n">
        <v>1</v>
      </c>
      <c r="R1199" s="380" t="n">
        <v>46711.125</v>
      </c>
      <c r="S1199" s="223" t="n">
        <v>100000</v>
      </c>
      <c r="T1199" s="0" t="s">
        <v>18758</v>
      </c>
      <c r="U1199" s="380" t="n">
        <v>45629.125</v>
      </c>
      <c r="V1199" s="380" t="n">
        <v>45631.125</v>
      </c>
      <c r="W1199" s="0" t="s">
        <v>2170</v>
      </c>
      <c r="X1199" s="0" t="s">
        <v>24263</v>
      </c>
      <c r="Y1199" s="0" t="s">
        <v>601</v>
      </c>
      <c r="Z1199" s="0" t="s">
        <v>2602</v>
      </c>
      <c r="AB1199" s="0" t="s">
        <v>17848</v>
      </c>
      <c r="AC1199" s="0" t="n">
        <v>9791</v>
      </c>
      <c r="AD1199" s="0" t="n">
        <v>12500</v>
      </c>
      <c r="AE1199" s="0" t="n">
        <v>5</v>
      </c>
      <c r="AF1199" s="0" t="n">
        <f aca="false">FALSE()</f>
        <v>0</v>
      </c>
      <c r="AG1199" s="0" t="n">
        <f aca="false">TRUE()</f>
        <v>1</v>
      </c>
      <c r="AH1199" s="0" t="n">
        <f aca="false">TRUE()</f>
        <v>1</v>
      </c>
      <c r="AI1199" s="0" t="n">
        <f aca="false">FALSE()</f>
        <v>0</v>
      </c>
      <c r="AJ1199" s="0" t="n">
        <f aca="false">FALSE()</f>
        <v>0</v>
      </c>
      <c r="AK1199" s="0" t="n">
        <f aca="false">FALSE()</f>
        <v>0</v>
      </c>
      <c r="AL1199" s="0" t="s">
        <v>3129</v>
      </c>
      <c r="AM1199" s="0" t="n">
        <f aca="false">TRUE()</f>
        <v>1</v>
      </c>
      <c r="AN1199" s="0" t="s">
        <v>26199</v>
      </c>
      <c r="AO1199" s="0" t="n">
        <v>1</v>
      </c>
      <c r="AP1199" s="0" t="s">
        <v>26200</v>
      </c>
      <c r="AQ1199" s="0" t="s">
        <v>26201</v>
      </c>
      <c r="AR1199" s="0" t="n">
        <f aca="false">TRUE()</f>
        <v>1</v>
      </c>
      <c r="AS1199" s="0" t="n">
        <f aca="false">FALSE()</f>
        <v>0</v>
      </c>
      <c r="AT1199" s="0" t="n">
        <f aca="false">FALSE()</f>
        <v>0</v>
      </c>
      <c r="AU1199" s="0" t="n">
        <f aca="false">FALSE()</f>
        <v>0</v>
      </c>
      <c r="AV1199" s="0" t="n">
        <f aca="false">FALSE()</f>
        <v>0</v>
      </c>
      <c r="AW1199" s="0" t="n">
        <f aca="false">TRUE()</f>
        <v>1</v>
      </c>
      <c r="AX1199" s="380" t="n">
        <v>45632.4770833333</v>
      </c>
      <c r="AY1199" s="380" t="n">
        <v>45632.125</v>
      </c>
      <c r="AZ1199" s="0" t="n">
        <v>1</v>
      </c>
      <c r="BA1199" s="0" t="s">
        <v>20255</v>
      </c>
      <c r="BB1199" s="0" t="n">
        <v>1</v>
      </c>
      <c r="BC1199" s="380" t="n">
        <v>25569.125</v>
      </c>
      <c r="BD1199" s="0" t="s">
        <v>2170</v>
      </c>
      <c r="BE1199" s="0" t="s">
        <v>2170</v>
      </c>
      <c r="BF1199" s="0" t="s">
        <v>2118</v>
      </c>
    </row>
    <row r="1200" customFormat="false" ht="15" hidden="false" customHeight="false" outlineLevel="0" collapsed="false">
      <c r="A1200" s="0" t="s">
        <v>26202</v>
      </c>
      <c r="B1200" s="0" t="s">
        <v>26203</v>
      </c>
      <c r="C1200" s="0" t="s">
        <v>26202</v>
      </c>
      <c r="D1200" s="0" t="s">
        <v>18364</v>
      </c>
      <c r="E1200" s="0" t="s">
        <v>26202</v>
      </c>
      <c r="F1200" s="0" t="n">
        <v>1</v>
      </c>
      <c r="G1200" s="0" t="s">
        <v>434</v>
      </c>
      <c r="H1200" s="0" t="s">
        <v>2170</v>
      </c>
      <c r="I1200" s="0" t="s">
        <v>2170</v>
      </c>
      <c r="J1200" s="0" t="s">
        <v>2170</v>
      </c>
      <c r="K1200" s="0" t="s">
        <v>2170</v>
      </c>
      <c r="L1200" s="0" t="s">
        <v>2170</v>
      </c>
      <c r="M1200" s="0" t="s">
        <v>2170</v>
      </c>
      <c r="N1200" s="0" t="n">
        <f aca="false">FALSE()</f>
        <v>0</v>
      </c>
      <c r="O1200" s="0" t="s">
        <v>26204</v>
      </c>
      <c r="P1200" s="0" t="s">
        <v>17780</v>
      </c>
      <c r="Q1200" s="0" t="n">
        <v>4</v>
      </c>
      <c r="R1200" s="380" t="n">
        <v>46308.125</v>
      </c>
      <c r="S1200" s="223" t="n">
        <v>700</v>
      </c>
      <c r="T1200" s="0" t="s">
        <v>2132</v>
      </c>
      <c r="U1200" s="380" t="n">
        <v>44820.125</v>
      </c>
      <c r="V1200" s="380" t="n">
        <v>44852.125</v>
      </c>
      <c r="W1200" s="0" t="s">
        <v>2132</v>
      </c>
      <c r="X1200" s="0" t="s">
        <v>2170</v>
      </c>
      <c r="Y1200" s="0" t="s">
        <v>601</v>
      </c>
      <c r="Z1200" s="0" t="s">
        <v>2602</v>
      </c>
      <c r="AA1200" s="0" t="s">
        <v>2891</v>
      </c>
      <c r="AB1200" s="0" t="s">
        <v>17781</v>
      </c>
      <c r="AC1200" s="0" t="n">
        <v>150000</v>
      </c>
      <c r="AD1200" s="0" t="n">
        <v>150000</v>
      </c>
      <c r="AE1200" s="0" t="n">
        <v>1</v>
      </c>
      <c r="AF1200" s="0" t="n">
        <f aca="false">FALSE()</f>
        <v>0</v>
      </c>
      <c r="AG1200" s="0" t="n">
        <f aca="false">TRUE()</f>
        <v>1</v>
      </c>
      <c r="AH1200" s="0" t="n">
        <f aca="false">TRUE()</f>
        <v>1</v>
      </c>
      <c r="AI1200" s="0" t="n">
        <f aca="false">FALSE()</f>
        <v>0</v>
      </c>
      <c r="AJ1200" s="0" t="n">
        <f aca="false">FALSE()</f>
        <v>0</v>
      </c>
      <c r="AK1200" s="0" t="n">
        <f aca="false">TRUE()</f>
        <v>1</v>
      </c>
      <c r="AL1200" s="0" t="s">
        <v>2129</v>
      </c>
      <c r="AM1200" s="0" t="n">
        <f aca="false">TRUE()</f>
        <v>1</v>
      </c>
      <c r="AN1200" s="0" t="s">
        <v>26205</v>
      </c>
      <c r="AO1200" s="0" t="n">
        <v>1</v>
      </c>
      <c r="AP1200" s="0" t="s">
        <v>26206</v>
      </c>
      <c r="AQ1200" s="0" t="s">
        <v>26207</v>
      </c>
      <c r="AR1200" s="0" t="n">
        <f aca="false">TRUE()</f>
        <v>1</v>
      </c>
      <c r="AS1200" s="0" t="n">
        <f aca="false">FALSE()</f>
        <v>0</v>
      </c>
      <c r="AT1200" s="0" t="n">
        <f aca="false">FALSE()</f>
        <v>0</v>
      </c>
      <c r="AU1200" s="0" t="n">
        <f aca="false">FALSE()</f>
        <v>0</v>
      </c>
      <c r="AV1200" s="0" t="n">
        <f aca="false">FALSE()</f>
        <v>0</v>
      </c>
      <c r="AW1200" s="0" t="n">
        <f aca="false">FALSE()</f>
        <v>0</v>
      </c>
      <c r="AX1200" s="380" t="n">
        <v>44852.7111111111</v>
      </c>
      <c r="AY1200" s="380" t="n">
        <v>44852.4166666667</v>
      </c>
      <c r="AZ1200" s="0" t="n">
        <v>3</v>
      </c>
      <c r="BA1200" s="0" t="s">
        <v>19444</v>
      </c>
      <c r="BB1200" s="0" t="n">
        <v>0</v>
      </c>
      <c r="BC1200" s="380" t="n">
        <v>25569.125</v>
      </c>
      <c r="BD1200" s="0" t="s">
        <v>2170</v>
      </c>
      <c r="BE1200" s="0" t="s">
        <v>2170</v>
      </c>
      <c r="BF1200" s="0" t="s">
        <v>604</v>
      </c>
    </row>
    <row r="1201" customFormat="false" ht="15" hidden="false" customHeight="false" outlineLevel="0" collapsed="false">
      <c r="A1201" s="0" t="s">
        <v>26208</v>
      </c>
      <c r="B1201" s="0" t="s">
        <v>26209</v>
      </c>
      <c r="C1201" s="0" t="s">
        <v>26208</v>
      </c>
      <c r="D1201" s="0" t="s">
        <v>2133</v>
      </c>
      <c r="E1201" s="0" t="s">
        <v>26208</v>
      </c>
      <c r="F1201" s="0" t="n">
        <v>1</v>
      </c>
      <c r="G1201" s="0" t="s">
        <v>434</v>
      </c>
      <c r="H1201" s="0" t="s">
        <v>2170</v>
      </c>
      <c r="I1201" s="0" t="s">
        <v>2170</v>
      </c>
      <c r="J1201" s="0" t="s">
        <v>2170</v>
      </c>
      <c r="K1201" s="0" t="s">
        <v>2170</v>
      </c>
      <c r="L1201" s="0" t="s">
        <v>2170</v>
      </c>
      <c r="M1201" s="0" t="s">
        <v>2170</v>
      </c>
      <c r="N1201" s="0" t="n">
        <f aca="false">FALSE()</f>
        <v>0</v>
      </c>
      <c r="O1201" s="0" t="s">
        <v>26210</v>
      </c>
      <c r="P1201" s="0" t="s">
        <v>17780</v>
      </c>
      <c r="Q1201" s="0" t="n">
        <v>12</v>
      </c>
      <c r="R1201" s="380" t="n">
        <v>45975.125</v>
      </c>
      <c r="S1201" s="223" t="n">
        <v>1000</v>
      </c>
      <c r="T1201" s="0" t="s">
        <v>2132</v>
      </c>
      <c r="U1201" s="380" t="n">
        <v>45610.125</v>
      </c>
      <c r="V1201" s="380" t="n">
        <v>45615.125</v>
      </c>
      <c r="W1201" s="0" t="s">
        <v>2132</v>
      </c>
      <c r="X1201" s="0" t="s">
        <v>25845</v>
      </c>
      <c r="Y1201" s="0" t="s">
        <v>601</v>
      </c>
      <c r="Z1201" s="0" t="s">
        <v>2602</v>
      </c>
      <c r="AA1201" s="0" t="s">
        <v>2684</v>
      </c>
      <c r="AB1201" s="0" t="s">
        <v>17781</v>
      </c>
      <c r="AC1201" s="0" t="n">
        <v>20000000</v>
      </c>
      <c r="AD1201" s="0" t="n">
        <v>20000000</v>
      </c>
      <c r="AE1201" s="0" t="n">
        <v>5</v>
      </c>
      <c r="AF1201" s="0" t="n">
        <f aca="false">FALSE()</f>
        <v>0</v>
      </c>
      <c r="AG1201" s="0" t="n">
        <f aca="false">TRUE()</f>
        <v>1</v>
      </c>
      <c r="AH1201" s="0" t="n">
        <f aca="false">TRUE()</f>
        <v>1</v>
      </c>
      <c r="AI1201" s="0" t="n">
        <f aca="false">FALSE()</f>
        <v>0</v>
      </c>
      <c r="AJ1201" s="0" t="n">
        <f aca="false">FALSE()</f>
        <v>0</v>
      </c>
      <c r="AK1201" s="0" t="n">
        <f aca="false">FALSE()</f>
        <v>0</v>
      </c>
      <c r="AL1201" s="0" t="s">
        <v>2129</v>
      </c>
      <c r="AM1201" s="0" t="n">
        <f aca="false">TRUE()</f>
        <v>1</v>
      </c>
      <c r="AN1201" s="0" t="s">
        <v>26211</v>
      </c>
      <c r="AO1201" s="0" t="n">
        <v>1</v>
      </c>
      <c r="AP1201" s="0" t="s">
        <v>26212</v>
      </c>
      <c r="AQ1201" s="0" t="s">
        <v>26213</v>
      </c>
      <c r="AR1201" s="0" t="n">
        <f aca="false">TRUE()</f>
        <v>1</v>
      </c>
      <c r="AS1201" s="0" t="n">
        <f aca="false">FALSE()</f>
        <v>0</v>
      </c>
      <c r="AT1201" s="0" t="n">
        <f aca="false">FALSE()</f>
        <v>0</v>
      </c>
      <c r="AU1201" s="0" t="n">
        <f aca="false">FALSE()</f>
        <v>0</v>
      </c>
      <c r="AV1201" s="0" t="n">
        <f aca="false">FALSE()</f>
        <v>0</v>
      </c>
      <c r="AW1201" s="0" t="n">
        <f aca="false">TRUE()</f>
        <v>1</v>
      </c>
      <c r="AX1201" s="380" t="n">
        <v>45615.6243055556</v>
      </c>
      <c r="AY1201" s="380" t="n">
        <v>45615.125</v>
      </c>
      <c r="AZ1201" s="0" t="n">
        <v>1</v>
      </c>
      <c r="BA1201" s="0" t="s">
        <v>19359</v>
      </c>
      <c r="BB1201" s="0" t="n">
        <v>0</v>
      </c>
      <c r="BC1201" s="380" t="n">
        <v>25569.125</v>
      </c>
      <c r="BD1201" s="0" t="s">
        <v>2170</v>
      </c>
      <c r="BE1201" s="0" t="s">
        <v>2170</v>
      </c>
      <c r="BF1201" s="0" t="s">
        <v>2118</v>
      </c>
    </row>
    <row r="1202" customFormat="false" ht="15" hidden="false" customHeight="false" outlineLevel="0" collapsed="false">
      <c r="A1202" s="0" t="s">
        <v>26214</v>
      </c>
      <c r="B1202" s="0" t="s">
        <v>26215</v>
      </c>
      <c r="C1202" s="0" t="s">
        <v>26214</v>
      </c>
      <c r="D1202" s="0" t="s">
        <v>2133</v>
      </c>
      <c r="E1202" s="0" t="s">
        <v>26214</v>
      </c>
      <c r="F1202" s="0" t="n">
        <v>1</v>
      </c>
      <c r="G1202" s="0" t="s">
        <v>434</v>
      </c>
      <c r="H1202" s="0" t="s">
        <v>2596</v>
      </c>
      <c r="I1202" s="0" t="s">
        <v>2596</v>
      </c>
      <c r="J1202" s="0" t="s">
        <v>12506</v>
      </c>
      <c r="K1202" s="0" t="s">
        <v>2170</v>
      </c>
      <c r="L1202" s="0" t="s">
        <v>12506</v>
      </c>
      <c r="M1202" s="0" t="s">
        <v>2170</v>
      </c>
      <c r="N1202" s="0" t="n">
        <f aca="false">FALSE()</f>
        <v>0</v>
      </c>
      <c r="O1202" s="0" t="s">
        <v>26216</v>
      </c>
      <c r="P1202" s="0" t="s">
        <v>17780</v>
      </c>
      <c r="Q1202" s="0" t="n">
        <v>2</v>
      </c>
      <c r="R1202" s="380" t="n">
        <v>47200.125</v>
      </c>
      <c r="S1202" s="223" t="n">
        <v>1000</v>
      </c>
      <c r="T1202" s="0" t="s">
        <v>2132</v>
      </c>
      <c r="U1202" s="380" t="n">
        <v>43557.125</v>
      </c>
      <c r="V1202" s="380" t="n">
        <v>43560.125</v>
      </c>
      <c r="W1202" s="0" t="s">
        <v>2132</v>
      </c>
      <c r="X1202" s="0" t="s">
        <v>26217</v>
      </c>
      <c r="Y1202" s="0" t="s">
        <v>601</v>
      </c>
      <c r="Z1202" s="0" t="s">
        <v>2602</v>
      </c>
      <c r="AA1202" s="0" t="s">
        <v>610</v>
      </c>
      <c r="AB1202" s="0" t="s">
        <v>17848</v>
      </c>
      <c r="AC1202" s="0" t="n">
        <v>10000000</v>
      </c>
      <c r="AD1202" s="0" t="n">
        <v>10000000</v>
      </c>
      <c r="AE1202" s="0" t="n">
        <v>5</v>
      </c>
      <c r="AF1202" s="0" t="n">
        <f aca="false">FALSE()</f>
        <v>0</v>
      </c>
      <c r="AG1202" s="0" t="n">
        <f aca="false">TRUE()</f>
        <v>1</v>
      </c>
      <c r="AH1202" s="0" t="n">
        <f aca="false">TRUE()</f>
        <v>1</v>
      </c>
      <c r="AI1202" s="0" t="n">
        <f aca="false">FALSE()</f>
        <v>0</v>
      </c>
      <c r="AJ1202" s="0" t="n">
        <f aca="false">FALSE()</f>
        <v>0</v>
      </c>
      <c r="AK1202" s="0" t="n">
        <f aca="false">FALSE()</f>
        <v>0</v>
      </c>
      <c r="AL1202" s="0" t="s">
        <v>2129</v>
      </c>
      <c r="AM1202" s="0" t="n">
        <f aca="false">TRUE()</f>
        <v>1</v>
      </c>
      <c r="AN1202" s="0" t="s">
        <v>26218</v>
      </c>
      <c r="AO1202" s="0" t="n">
        <v>1</v>
      </c>
      <c r="AP1202" s="0" t="s">
        <v>26219</v>
      </c>
      <c r="AQ1202" s="0" t="s">
        <v>26220</v>
      </c>
      <c r="AR1202" s="0" t="n">
        <f aca="false">TRUE()</f>
        <v>1</v>
      </c>
      <c r="AS1202" s="0" t="n">
        <f aca="false">FALSE()</f>
        <v>0</v>
      </c>
      <c r="AT1202" s="0" t="n">
        <f aca="false">FALSE()</f>
        <v>0</v>
      </c>
      <c r="AU1202" s="0" t="n">
        <f aca="false">FALSE()</f>
        <v>0</v>
      </c>
      <c r="AV1202" s="0" t="n">
        <f aca="false">FALSE()</f>
        <v>0</v>
      </c>
      <c r="AW1202" s="0" t="n">
        <f aca="false">TRUE()</f>
        <v>1</v>
      </c>
      <c r="AX1202" s="380" t="n">
        <v>43560.6</v>
      </c>
      <c r="AY1202" s="380" t="n">
        <v>43560.4166666667</v>
      </c>
      <c r="AZ1202" s="0" t="n">
        <v>1</v>
      </c>
      <c r="BA1202" s="0" t="s">
        <v>9409</v>
      </c>
      <c r="BB1202" s="0" t="n">
        <v>0</v>
      </c>
      <c r="BC1202" s="380" t="n">
        <v>45926.125</v>
      </c>
      <c r="BD1202" s="0" t="s">
        <v>12506</v>
      </c>
      <c r="BE1202" s="0" t="s">
        <v>2170</v>
      </c>
      <c r="BF1202" s="0" t="s">
        <v>2118</v>
      </c>
    </row>
    <row r="1203" customFormat="false" ht="15" hidden="false" customHeight="false" outlineLevel="0" collapsed="false">
      <c r="A1203" s="0" t="s">
        <v>26221</v>
      </c>
      <c r="B1203" s="0" t="s">
        <v>26222</v>
      </c>
      <c r="C1203" s="0" t="s">
        <v>26221</v>
      </c>
      <c r="D1203" s="0" t="s">
        <v>2133</v>
      </c>
      <c r="E1203" s="0" t="s">
        <v>26221</v>
      </c>
      <c r="F1203" s="0" t="n">
        <v>1</v>
      </c>
      <c r="G1203" s="0" t="s">
        <v>434</v>
      </c>
      <c r="H1203" s="0" t="s">
        <v>2596</v>
      </c>
      <c r="I1203" s="0" t="s">
        <v>2596</v>
      </c>
      <c r="J1203" s="0" t="s">
        <v>12506</v>
      </c>
      <c r="K1203" s="0" t="s">
        <v>2170</v>
      </c>
      <c r="L1203" s="0" t="s">
        <v>12506</v>
      </c>
      <c r="M1203" s="0" t="s">
        <v>2170</v>
      </c>
      <c r="N1203" s="0" t="n">
        <f aca="false">FALSE()</f>
        <v>0</v>
      </c>
      <c r="O1203" s="0" t="s">
        <v>26223</v>
      </c>
      <c r="P1203" s="0" t="s">
        <v>17838</v>
      </c>
      <c r="Q1203" s="0" t="n">
        <v>2</v>
      </c>
      <c r="R1203" s="380" t="n">
        <v>48147.125</v>
      </c>
      <c r="S1203" s="223" t="n">
        <v>1000</v>
      </c>
      <c r="T1203" s="0" t="s">
        <v>2132</v>
      </c>
      <c r="U1203" s="380" t="n">
        <v>44833.125</v>
      </c>
      <c r="V1203" s="380" t="n">
        <v>44838.125</v>
      </c>
      <c r="W1203" s="0" t="s">
        <v>2132</v>
      </c>
      <c r="X1203" s="0" t="s">
        <v>26224</v>
      </c>
      <c r="Y1203" s="0" t="s">
        <v>601</v>
      </c>
      <c r="Z1203" s="0" t="s">
        <v>2602</v>
      </c>
      <c r="AA1203" s="0" t="s">
        <v>2574</v>
      </c>
      <c r="AB1203" s="0" t="s">
        <v>17781</v>
      </c>
      <c r="AC1203" s="0" t="n">
        <v>253992</v>
      </c>
      <c r="AD1203" s="0" t="n">
        <v>1150000</v>
      </c>
      <c r="AE1203" s="0" t="n">
        <v>5</v>
      </c>
      <c r="AF1203" s="0" t="n">
        <f aca="false">FALSE()</f>
        <v>0</v>
      </c>
      <c r="AG1203" s="0" t="n">
        <f aca="false">TRUE()</f>
        <v>1</v>
      </c>
      <c r="AH1203" s="0" t="n">
        <f aca="false">TRUE()</f>
        <v>1</v>
      </c>
      <c r="AI1203" s="0" t="n">
        <f aca="false">FALSE()</f>
        <v>0</v>
      </c>
      <c r="AJ1203" s="0" t="n">
        <f aca="false">FALSE()</f>
        <v>0</v>
      </c>
      <c r="AK1203" s="0" t="n">
        <f aca="false">FALSE()</f>
        <v>0</v>
      </c>
      <c r="AL1203" s="0" t="s">
        <v>3129</v>
      </c>
      <c r="AM1203" s="0" t="n">
        <f aca="false">TRUE()</f>
        <v>1</v>
      </c>
      <c r="AN1203" s="0" t="s">
        <v>26225</v>
      </c>
      <c r="AO1203" s="0" t="n">
        <v>1</v>
      </c>
      <c r="AP1203" s="0" t="s">
        <v>26226</v>
      </c>
      <c r="AQ1203" s="0" t="s">
        <v>26227</v>
      </c>
      <c r="AR1203" s="0" t="n">
        <f aca="false">TRUE()</f>
        <v>1</v>
      </c>
      <c r="AS1203" s="0" t="n">
        <f aca="false">FALSE()</f>
        <v>0</v>
      </c>
      <c r="AT1203" s="0" t="n">
        <f aca="false">FALSE()</f>
        <v>0</v>
      </c>
      <c r="AU1203" s="0" t="n">
        <f aca="false">FALSE()</f>
        <v>0</v>
      </c>
      <c r="AV1203" s="0" t="n">
        <f aca="false">FALSE()</f>
        <v>0</v>
      </c>
      <c r="AW1203" s="0" t="n">
        <f aca="false">TRUE()</f>
        <v>1</v>
      </c>
      <c r="AX1203" s="380" t="n">
        <v>44866.7</v>
      </c>
      <c r="AY1203" s="380" t="n">
        <v>44866.4166666667</v>
      </c>
      <c r="AZ1203" s="0" t="n">
        <v>1</v>
      </c>
      <c r="BA1203" s="0" t="s">
        <v>17154</v>
      </c>
      <c r="BB1203" s="0" t="n">
        <v>1</v>
      </c>
      <c r="BC1203" s="380" t="n">
        <v>45956.125</v>
      </c>
      <c r="BD1203" s="0" t="s">
        <v>12506</v>
      </c>
      <c r="BE1203" s="0" t="s">
        <v>2170</v>
      </c>
      <c r="BF1203" s="0" t="s">
        <v>2118</v>
      </c>
    </row>
    <row r="1204" customFormat="false" ht="15" hidden="false" customHeight="false" outlineLevel="0" collapsed="false">
      <c r="A1204" s="0" t="s">
        <v>26228</v>
      </c>
      <c r="B1204" s="0" t="s">
        <v>26229</v>
      </c>
      <c r="C1204" s="0" t="s">
        <v>26228</v>
      </c>
      <c r="D1204" s="0" t="s">
        <v>2133</v>
      </c>
      <c r="E1204" s="0" t="s">
        <v>26228</v>
      </c>
      <c r="F1204" s="0" t="n">
        <v>1</v>
      </c>
      <c r="G1204" s="0" t="s">
        <v>434</v>
      </c>
      <c r="H1204" s="0" t="s">
        <v>2170</v>
      </c>
      <c r="I1204" s="0" t="s">
        <v>2170</v>
      </c>
      <c r="J1204" s="0" t="s">
        <v>2170</v>
      </c>
      <c r="K1204" s="0" t="s">
        <v>2170</v>
      </c>
      <c r="L1204" s="0" t="s">
        <v>2170</v>
      </c>
      <c r="M1204" s="0" t="s">
        <v>2170</v>
      </c>
      <c r="N1204" s="0" t="n">
        <f aca="false">FALSE()</f>
        <v>0</v>
      </c>
      <c r="O1204" s="0" t="s">
        <v>26230</v>
      </c>
      <c r="P1204" s="0" t="s">
        <v>17780</v>
      </c>
      <c r="Q1204" s="0" t="n">
        <v>12</v>
      </c>
      <c r="R1204" s="380" t="n">
        <v>46371.125</v>
      </c>
      <c r="S1204" s="223" t="n">
        <v>1000</v>
      </c>
      <c r="T1204" s="0" t="s">
        <v>2132</v>
      </c>
      <c r="U1204" s="380" t="n">
        <v>45643.125</v>
      </c>
      <c r="V1204" s="380" t="n">
        <v>45651.125</v>
      </c>
      <c r="W1204" s="0" t="s">
        <v>2132</v>
      </c>
      <c r="X1204" s="0" t="s">
        <v>26231</v>
      </c>
      <c r="Y1204" s="0" t="s">
        <v>601</v>
      </c>
      <c r="Z1204" s="0" t="s">
        <v>2602</v>
      </c>
      <c r="AA1204" s="0" t="s">
        <v>2574</v>
      </c>
      <c r="AB1204" s="0" t="s">
        <v>17781</v>
      </c>
      <c r="AC1204" s="0" t="n">
        <v>7000000</v>
      </c>
      <c r="AD1204" s="0" t="n">
        <v>7000000</v>
      </c>
      <c r="AE1204" s="0" t="n">
        <v>5</v>
      </c>
      <c r="AF1204" s="0" t="n">
        <f aca="false">FALSE()</f>
        <v>0</v>
      </c>
      <c r="AG1204" s="0" t="n">
        <f aca="false">TRUE()</f>
        <v>1</v>
      </c>
      <c r="AH1204" s="0" t="n">
        <f aca="false">TRUE()</f>
        <v>1</v>
      </c>
      <c r="AI1204" s="0" t="n">
        <f aca="false">TRUE()</f>
        <v>1</v>
      </c>
      <c r="AJ1204" s="0" t="n">
        <f aca="false">FALSE()</f>
        <v>0</v>
      </c>
      <c r="AK1204" s="0" t="n">
        <f aca="false">FALSE()</f>
        <v>0</v>
      </c>
      <c r="AL1204" s="0" t="s">
        <v>2129</v>
      </c>
      <c r="AM1204" s="0" t="n">
        <f aca="false">TRUE()</f>
        <v>1</v>
      </c>
      <c r="AN1204" s="0" t="s">
        <v>26232</v>
      </c>
      <c r="AO1204" s="0" t="n">
        <v>1</v>
      </c>
      <c r="AP1204" s="0" t="s">
        <v>26233</v>
      </c>
      <c r="AQ1204" s="0" t="s">
        <v>26234</v>
      </c>
      <c r="AR1204" s="0" t="n">
        <f aca="false">TRUE()</f>
        <v>1</v>
      </c>
      <c r="AS1204" s="0" t="n">
        <f aca="false">TRUE()</f>
        <v>1</v>
      </c>
      <c r="AT1204" s="0" t="n">
        <f aca="false">FALSE()</f>
        <v>0</v>
      </c>
      <c r="AU1204" s="0" t="n">
        <f aca="false">FALSE()</f>
        <v>0</v>
      </c>
      <c r="AV1204" s="0" t="n">
        <f aca="false">FALSE()</f>
        <v>0</v>
      </c>
      <c r="AW1204" s="0" t="n">
        <f aca="false">TRUE()</f>
        <v>1</v>
      </c>
      <c r="AX1204" s="380" t="n">
        <v>45651.6659722222</v>
      </c>
      <c r="AY1204" s="380" t="n">
        <v>45651.125</v>
      </c>
      <c r="AZ1204" s="0" t="n">
        <v>2</v>
      </c>
      <c r="BA1204" s="0" t="s">
        <v>24992</v>
      </c>
      <c r="BB1204" s="0" t="n">
        <v>0</v>
      </c>
      <c r="BC1204" s="380" t="n">
        <v>25569.125</v>
      </c>
      <c r="BD1204" s="0" t="s">
        <v>2170</v>
      </c>
      <c r="BE1204" s="0" t="s">
        <v>2170</v>
      </c>
      <c r="BF1204" s="0" t="s">
        <v>2118</v>
      </c>
    </row>
    <row r="1205" customFormat="false" ht="15" hidden="false" customHeight="false" outlineLevel="0" collapsed="false">
      <c r="A1205" s="0" t="s">
        <v>26235</v>
      </c>
      <c r="B1205" s="0" t="s">
        <v>26236</v>
      </c>
      <c r="C1205" s="0" t="s">
        <v>26235</v>
      </c>
      <c r="D1205" s="0" t="s">
        <v>18040</v>
      </c>
      <c r="E1205" s="0" t="s">
        <v>26235</v>
      </c>
      <c r="F1205" s="0" t="n">
        <v>1</v>
      </c>
      <c r="G1205" s="0" t="s">
        <v>2298</v>
      </c>
      <c r="H1205" s="0" t="s">
        <v>2170</v>
      </c>
      <c r="I1205" s="0" t="s">
        <v>2170</v>
      </c>
      <c r="J1205" s="0" t="s">
        <v>2170</v>
      </c>
      <c r="K1205" s="0" t="s">
        <v>2170</v>
      </c>
      <c r="L1205" s="0" t="s">
        <v>2170</v>
      </c>
      <c r="M1205" s="0" t="s">
        <v>2170</v>
      </c>
      <c r="N1205" s="0" t="n">
        <f aca="false">FALSE()</f>
        <v>0</v>
      </c>
      <c r="O1205" s="0" t="s">
        <v>18322</v>
      </c>
      <c r="P1205" s="0" t="s">
        <v>2300</v>
      </c>
      <c r="Q1205" s="0" t="n">
        <v>2</v>
      </c>
      <c r="R1205" s="380" t="n">
        <v>50268.125</v>
      </c>
      <c r="S1205" s="223" t="n">
        <v>1000</v>
      </c>
      <c r="T1205" s="0" t="s">
        <v>2132</v>
      </c>
      <c r="U1205" s="380" t="n">
        <v>25569.125</v>
      </c>
      <c r="V1205" s="380" t="n">
        <v>39310.1666666667</v>
      </c>
      <c r="W1205" s="0" t="s">
        <v>2170</v>
      </c>
      <c r="X1205" s="0" t="s">
        <v>26237</v>
      </c>
      <c r="Y1205" s="0" t="s">
        <v>601</v>
      </c>
      <c r="Z1205" s="0" t="s">
        <v>2602</v>
      </c>
      <c r="AA1205" s="0" t="s">
        <v>2574</v>
      </c>
      <c r="AB1205" s="0" t="s">
        <v>17848</v>
      </c>
      <c r="AC1205" s="0" t="n">
        <v>1250000</v>
      </c>
      <c r="AD1205" s="0" t="n">
        <v>1250000</v>
      </c>
      <c r="AE1205" s="0" t="n">
        <v>1</v>
      </c>
      <c r="AF1205" s="0" t="n">
        <f aca="false">FALSE()</f>
        <v>0</v>
      </c>
      <c r="AG1205" s="0" t="n">
        <f aca="false">FALSE()</f>
        <v>0</v>
      </c>
      <c r="AH1205" s="0" t="n">
        <f aca="false">FALSE()</f>
        <v>0</v>
      </c>
      <c r="AI1205" s="0" t="n">
        <f aca="false">FALSE()</f>
        <v>0</v>
      </c>
      <c r="AJ1205" s="0" t="n">
        <f aca="false">FALSE()</f>
        <v>0</v>
      </c>
      <c r="AK1205" s="0" t="n">
        <f aca="false">FALSE()</f>
        <v>0</v>
      </c>
      <c r="AL1205" s="0" t="s">
        <v>3129</v>
      </c>
      <c r="AM1205" s="0" t="n">
        <f aca="false">TRUE()</f>
        <v>1</v>
      </c>
      <c r="AN1205" s="0" t="s">
        <v>26238</v>
      </c>
      <c r="AO1205" s="0" t="n">
        <v>1</v>
      </c>
      <c r="AP1205" s="0" t="s">
        <v>26239</v>
      </c>
      <c r="AQ1205" s="0" t="s">
        <v>26240</v>
      </c>
      <c r="AR1205" s="0" t="n">
        <f aca="false">FALSE()</f>
        <v>0</v>
      </c>
      <c r="AS1205" s="0" t="n">
        <f aca="false">TRUE()</f>
        <v>1</v>
      </c>
      <c r="AT1205" s="0" t="n">
        <f aca="false">FALSE()</f>
        <v>0</v>
      </c>
      <c r="AU1205" s="0" t="n">
        <f aca="false">FALSE()</f>
        <v>0</v>
      </c>
      <c r="AV1205" s="0" t="n">
        <f aca="false">FALSE()</f>
        <v>0</v>
      </c>
      <c r="AW1205" s="0" t="n">
        <f aca="false">TRUE()</f>
        <v>1</v>
      </c>
      <c r="AX1205" s="380" t="n">
        <v>43350.6458333333</v>
      </c>
      <c r="AY1205" s="380" t="n">
        <v>43350.4166666667</v>
      </c>
      <c r="AZ1205" s="0" t="n">
        <v>1</v>
      </c>
      <c r="BA1205" s="0" t="s">
        <v>7878</v>
      </c>
      <c r="BB1205" s="0" t="n">
        <v>0</v>
      </c>
      <c r="BC1205" s="380" t="n">
        <v>25569.125</v>
      </c>
      <c r="BD1205" s="0" t="s">
        <v>2170</v>
      </c>
      <c r="BE1205" s="0" t="s">
        <v>2170</v>
      </c>
      <c r="BF1205" s="0" t="s">
        <v>2118</v>
      </c>
    </row>
    <row r="1206" customFormat="false" ht="15" hidden="false" customHeight="false" outlineLevel="0" collapsed="false">
      <c r="A1206" s="0" t="s">
        <v>26241</v>
      </c>
      <c r="B1206" s="0" t="s">
        <v>26242</v>
      </c>
      <c r="C1206" s="0" t="s">
        <v>26241</v>
      </c>
      <c r="D1206" s="0" t="s">
        <v>2133</v>
      </c>
      <c r="E1206" s="0" t="s">
        <v>26241</v>
      </c>
      <c r="F1206" s="0" t="n">
        <v>1</v>
      </c>
      <c r="G1206" s="0" t="s">
        <v>434</v>
      </c>
      <c r="H1206" s="0" t="s">
        <v>2170</v>
      </c>
      <c r="I1206" s="0" t="s">
        <v>2170</v>
      </c>
      <c r="J1206" s="0" t="s">
        <v>2170</v>
      </c>
      <c r="K1206" s="0" t="s">
        <v>2170</v>
      </c>
      <c r="L1206" s="0" t="s">
        <v>2170</v>
      </c>
      <c r="M1206" s="0" t="s">
        <v>2170</v>
      </c>
      <c r="N1206" s="0" t="n">
        <f aca="false">FALSE()</f>
        <v>0</v>
      </c>
      <c r="O1206" s="0" t="s">
        <v>26243</v>
      </c>
      <c r="P1206" s="0" t="s">
        <v>17780</v>
      </c>
      <c r="Q1206" s="0" t="n">
        <v>2</v>
      </c>
      <c r="R1206" s="380" t="n">
        <v>46367.125</v>
      </c>
      <c r="S1206" s="223" t="n">
        <v>1000</v>
      </c>
      <c r="T1206" s="0" t="s">
        <v>2132</v>
      </c>
      <c r="U1206" s="380" t="n">
        <v>44544.125</v>
      </c>
      <c r="V1206" s="380" t="n">
        <v>44547.125</v>
      </c>
      <c r="W1206" s="0" t="s">
        <v>2132</v>
      </c>
      <c r="X1206" s="0" t="s">
        <v>19680</v>
      </c>
      <c r="Y1206" s="0" t="s">
        <v>601</v>
      </c>
      <c r="Z1206" s="0" t="s">
        <v>2602</v>
      </c>
      <c r="AA1206" s="0" t="s">
        <v>2114</v>
      </c>
      <c r="AB1206" s="0" t="s">
        <v>17781</v>
      </c>
      <c r="AC1206" s="0" t="n">
        <v>5000000</v>
      </c>
      <c r="AD1206" s="0" t="n">
        <v>5000000</v>
      </c>
      <c r="AE1206" s="0" t="n">
        <v>5</v>
      </c>
      <c r="AF1206" s="0" t="n">
        <f aca="false">FALSE()</f>
        <v>0</v>
      </c>
      <c r="AG1206" s="0" t="n">
        <f aca="false">TRUE()</f>
        <v>1</v>
      </c>
      <c r="AH1206" s="0" t="n">
        <f aca="false">TRUE()</f>
        <v>1</v>
      </c>
      <c r="AI1206" s="0" t="n">
        <f aca="false">FALSE()</f>
        <v>0</v>
      </c>
      <c r="AJ1206" s="0" t="n">
        <f aca="false">FALSE()</f>
        <v>0</v>
      </c>
      <c r="AK1206" s="0" t="n">
        <f aca="false">FALSE()</f>
        <v>0</v>
      </c>
      <c r="AL1206" s="0" t="s">
        <v>2129</v>
      </c>
      <c r="AM1206" s="0" t="n">
        <f aca="false">TRUE()</f>
        <v>1</v>
      </c>
      <c r="AN1206" s="0" t="s">
        <v>26244</v>
      </c>
      <c r="AO1206" s="0" t="n">
        <v>1</v>
      </c>
      <c r="AP1206" s="0" t="s">
        <v>26245</v>
      </c>
      <c r="AQ1206" s="0" t="s">
        <v>26246</v>
      </c>
      <c r="AR1206" s="0" t="n">
        <f aca="false">TRUE()</f>
        <v>1</v>
      </c>
      <c r="AS1206" s="0" t="n">
        <f aca="false">FALSE()</f>
        <v>0</v>
      </c>
      <c r="AT1206" s="0" t="n">
        <f aca="false">FALSE()</f>
        <v>0</v>
      </c>
      <c r="AU1206" s="0" t="n">
        <f aca="false">FALSE()</f>
        <v>0</v>
      </c>
      <c r="AV1206" s="0" t="n">
        <f aca="false">FALSE()</f>
        <v>0</v>
      </c>
      <c r="AW1206" s="0" t="n">
        <f aca="false">TRUE()</f>
        <v>1</v>
      </c>
      <c r="AX1206" s="380" t="n">
        <v>44547.5729166667</v>
      </c>
      <c r="AY1206" s="380" t="n">
        <v>44547.4166666667</v>
      </c>
      <c r="AZ1206" s="0" t="n">
        <v>1</v>
      </c>
      <c r="BA1206" s="0" t="s">
        <v>26247</v>
      </c>
      <c r="BB1206" s="0" t="n">
        <v>0</v>
      </c>
      <c r="BC1206" s="380" t="n">
        <v>25569.125</v>
      </c>
      <c r="BD1206" s="0" t="s">
        <v>2170</v>
      </c>
      <c r="BE1206" s="0" t="s">
        <v>2170</v>
      </c>
      <c r="BF1206" s="0" t="s">
        <v>2118</v>
      </c>
    </row>
    <row r="1207" customFormat="false" ht="15" hidden="false" customHeight="false" outlineLevel="0" collapsed="false">
      <c r="A1207" s="0" t="s">
        <v>26248</v>
      </c>
      <c r="B1207" s="0" t="s">
        <v>26249</v>
      </c>
      <c r="C1207" s="0" t="s">
        <v>26248</v>
      </c>
      <c r="D1207" s="0" t="s">
        <v>2133</v>
      </c>
      <c r="E1207" s="0" t="s">
        <v>26248</v>
      </c>
      <c r="F1207" s="0" t="n">
        <v>1</v>
      </c>
      <c r="G1207" s="0" t="s">
        <v>434</v>
      </c>
      <c r="H1207" s="0" t="s">
        <v>2170</v>
      </c>
      <c r="I1207" s="0" t="s">
        <v>2170</v>
      </c>
      <c r="J1207" s="0" t="s">
        <v>2170</v>
      </c>
      <c r="K1207" s="0" t="s">
        <v>2170</v>
      </c>
      <c r="L1207" s="0" t="s">
        <v>2170</v>
      </c>
      <c r="M1207" s="0" t="s">
        <v>2170</v>
      </c>
      <c r="N1207" s="0" t="n">
        <f aca="false">FALSE()</f>
        <v>0</v>
      </c>
      <c r="O1207" s="0" t="s">
        <v>26250</v>
      </c>
      <c r="P1207" s="0" t="s">
        <v>17780</v>
      </c>
      <c r="Q1207" s="0" t="n">
        <v>12</v>
      </c>
      <c r="R1207" s="380" t="n">
        <v>46899.125</v>
      </c>
      <c r="S1207" s="223" t="n">
        <v>1000</v>
      </c>
      <c r="T1207" s="0" t="s">
        <v>2132</v>
      </c>
      <c r="U1207" s="380" t="n">
        <v>45814.125</v>
      </c>
      <c r="V1207" s="380" t="n">
        <v>45819.125</v>
      </c>
      <c r="W1207" s="0" t="s">
        <v>2132</v>
      </c>
      <c r="X1207" s="0" t="s">
        <v>26251</v>
      </c>
      <c r="AA1207" s="0" t="s">
        <v>2115</v>
      </c>
      <c r="AB1207" s="0" t="s">
        <v>17781</v>
      </c>
      <c r="AC1207" s="0" t="n">
        <v>5000000</v>
      </c>
      <c r="AD1207" s="0" t="n">
        <v>5000000</v>
      </c>
      <c r="AE1207" s="0" t="n">
        <v>5</v>
      </c>
      <c r="AF1207" s="0" t="n">
        <f aca="false">FALSE()</f>
        <v>0</v>
      </c>
      <c r="AG1207" s="0" t="n">
        <f aca="false">TRUE()</f>
        <v>1</v>
      </c>
      <c r="AH1207" s="0" t="n">
        <f aca="false">TRUE()</f>
        <v>1</v>
      </c>
      <c r="AI1207" s="0" t="n">
        <f aca="false">FALSE()</f>
        <v>0</v>
      </c>
      <c r="AJ1207" s="0" t="n">
        <f aca="false">FALSE()</f>
        <v>0</v>
      </c>
      <c r="AK1207" s="0" t="n">
        <f aca="false">FALSE()</f>
        <v>0</v>
      </c>
      <c r="AL1207" s="0" t="s">
        <v>2129</v>
      </c>
      <c r="AM1207" s="0" t="n">
        <f aca="false">TRUE()</f>
        <v>1</v>
      </c>
      <c r="AN1207" s="0" t="s">
        <v>26252</v>
      </c>
      <c r="AO1207" s="0" t="n">
        <v>1</v>
      </c>
      <c r="AP1207" s="0" t="s">
        <v>26253</v>
      </c>
      <c r="AQ1207" s="0" t="s">
        <v>26254</v>
      </c>
      <c r="AR1207" s="0" t="n">
        <f aca="false">TRUE()</f>
        <v>1</v>
      </c>
      <c r="AS1207" s="0" t="n">
        <f aca="false">FALSE()</f>
        <v>0</v>
      </c>
      <c r="AT1207" s="0" t="n">
        <f aca="false">FALSE()</f>
        <v>0</v>
      </c>
      <c r="AU1207" s="0" t="n">
        <f aca="false">FALSE()</f>
        <v>0</v>
      </c>
      <c r="AV1207" s="0" t="n">
        <f aca="false">FALSE()</f>
        <v>0</v>
      </c>
      <c r="AW1207" s="0" t="n">
        <f aca="false">TRUE()</f>
        <v>1</v>
      </c>
      <c r="AX1207" s="380" t="n">
        <v>45819.6458333333</v>
      </c>
      <c r="AY1207" s="380" t="n">
        <v>45819.125</v>
      </c>
      <c r="AZ1207" s="0" t="n">
        <v>2</v>
      </c>
      <c r="BA1207" s="0" t="s">
        <v>3060</v>
      </c>
      <c r="BB1207" s="0" t="n">
        <v>0</v>
      </c>
      <c r="BC1207" s="380" t="n">
        <v>25569.125</v>
      </c>
      <c r="BD1207" s="0" t="s">
        <v>2170</v>
      </c>
      <c r="BE1207" s="0" t="s">
        <v>2170</v>
      </c>
      <c r="BF1207" s="0" t="s">
        <v>604</v>
      </c>
    </row>
    <row r="1208" customFormat="false" ht="15" hidden="false" customHeight="false" outlineLevel="0" collapsed="false">
      <c r="A1208" s="0" t="s">
        <v>26255</v>
      </c>
      <c r="B1208" s="0" t="s">
        <v>26256</v>
      </c>
      <c r="C1208" s="0" t="s">
        <v>26255</v>
      </c>
      <c r="D1208" s="0" t="s">
        <v>2133</v>
      </c>
      <c r="E1208" s="0" t="s">
        <v>26255</v>
      </c>
      <c r="F1208" s="0" t="n">
        <v>1</v>
      </c>
      <c r="G1208" s="0" t="s">
        <v>434</v>
      </c>
      <c r="H1208" s="0" t="s">
        <v>2170</v>
      </c>
      <c r="I1208" s="0" t="s">
        <v>2170</v>
      </c>
      <c r="J1208" s="0" t="s">
        <v>2170</v>
      </c>
      <c r="K1208" s="0" t="s">
        <v>2170</v>
      </c>
      <c r="L1208" s="0" t="s">
        <v>2170</v>
      </c>
      <c r="M1208" s="0" t="s">
        <v>2170</v>
      </c>
      <c r="N1208" s="0" t="n">
        <f aca="false">FALSE()</f>
        <v>0</v>
      </c>
      <c r="O1208" s="0" t="s">
        <v>26257</v>
      </c>
      <c r="P1208" s="0" t="s">
        <v>17780</v>
      </c>
      <c r="Q1208" s="0" t="n">
        <v>12</v>
      </c>
      <c r="R1208" s="380" t="n">
        <v>47275.125</v>
      </c>
      <c r="S1208" s="223" t="n">
        <v>1000</v>
      </c>
      <c r="T1208" s="0" t="s">
        <v>2132</v>
      </c>
      <c r="U1208" s="380" t="n">
        <v>45826.125</v>
      </c>
      <c r="V1208" s="380" t="n">
        <v>45835.125</v>
      </c>
      <c r="W1208" s="0" t="s">
        <v>2132</v>
      </c>
      <c r="X1208" s="0" t="s">
        <v>18648</v>
      </c>
      <c r="AA1208" s="0" t="s">
        <v>2891</v>
      </c>
      <c r="AB1208" s="0" t="s">
        <v>17781</v>
      </c>
      <c r="AC1208" s="0" t="n">
        <v>500000</v>
      </c>
      <c r="AD1208" s="0" t="n">
        <v>500000</v>
      </c>
      <c r="AE1208" s="0" t="n">
        <v>5</v>
      </c>
      <c r="AF1208" s="0" t="n">
        <f aca="false">FALSE()</f>
        <v>0</v>
      </c>
      <c r="AG1208" s="0" t="n">
        <f aca="false">TRUE()</f>
        <v>1</v>
      </c>
      <c r="AH1208" s="0" t="n">
        <f aca="false">TRUE()</f>
        <v>1</v>
      </c>
      <c r="AI1208" s="0" t="n">
        <f aca="false">FALSE()</f>
        <v>0</v>
      </c>
      <c r="AJ1208" s="0" t="n">
        <f aca="false">FALSE()</f>
        <v>0</v>
      </c>
      <c r="AK1208" s="0" t="n">
        <f aca="false">TRUE()</f>
        <v>1</v>
      </c>
      <c r="AL1208" s="0" t="s">
        <v>2129</v>
      </c>
      <c r="AM1208" s="0" t="n">
        <f aca="false">TRUE()</f>
        <v>1</v>
      </c>
      <c r="AN1208" s="0" t="s">
        <v>26258</v>
      </c>
      <c r="AO1208" s="0" t="n">
        <v>1</v>
      </c>
      <c r="AP1208" s="0" t="s">
        <v>26259</v>
      </c>
      <c r="AQ1208" s="0" t="s">
        <v>26260</v>
      </c>
      <c r="AR1208" s="0" t="n">
        <f aca="false">TRUE()</f>
        <v>1</v>
      </c>
      <c r="AS1208" s="0" t="n">
        <f aca="false">FALSE()</f>
        <v>0</v>
      </c>
      <c r="AT1208" s="0" t="n">
        <f aca="false">FALSE()</f>
        <v>0</v>
      </c>
      <c r="AU1208" s="0" t="n">
        <f aca="false">FALSE()</f>
        <v>0</v>
      </c>
      <c r="AV1208" s="0" t="n">
        <f aca="false">FALSE()</f>
        <v>0</v>
      </c>
      <c r="AW1208" s="0" t="n">
        <f aca="false">TRUE()</f>
        <v>1</v>
      </c>
      <c r="AX1208" s="380" t="n">
        <v>45835.6666666667</v>
      </c>
      <c r="AY1208" s="380" t="n">
        <v>45835.125</v>
      </c>
      <c r="AZ1208" s="0" t="n">
        <v>3</v>
      </c>
      <c r="BA1208" s="0" t="s">
        <v>22220</v>
      </c>
      <c r="BB1208" s="0" t="n">
        <v>0</v>
      </c>
      <c r="BC1208" s="380" t="n">
        <v>25569.125</v>
      </c>
      <c r="BD1208" s="0" t="s">
        <v>2170</v>
      </c>
      <c r="BE1208" s="0" t="s">
        <v>2170</v>
      </c>
      <c r="BF1208" s="0" t="s">
        <v>604</v>
      </c>
    </row>
    <row r="1209" customFormat="false" ht="15" hidden="false" customHeight="false" outlineLevel="0" collapsed="false">
      <c r="A1209" s="0" t="s">
        <v>26261</v>
      </c>
      <c r="B1209" s="0" t="s">
        <v>26262</v>
      </c>
      <c r="C1209" s="0" t="s">
        <v>26261</v>
      </c>
      <c r="D1209" s="0" t="s">
        <v>2133</v>
      </c>
      <c r="E1209" s="0" t="s">
        <v>26261</v>
      </c>
      <c r="F1209" s="0" t="n">
        <v>1</v>
      </c>
      <c r="G1209" s="0" t="s">
        <v>434</v>
      </c>
      <c r="H1209" s="0" t="s">
        <v>2170</v>
      </c>
      <c r="I1209" s="0" t="s">
        <v>2170</v>
      </c>
      <c r="J1209" s="0" t="s">
        <v>2170</v>
      </c>
      <c r="K1209" s="0" t="s">
        <v>2170</v>
      </c>
      <c r="L1209" s="0" t="s">
        <v>2170</v>
      </c>
      <c r="M1209" s="0" t="s">
        <v>2170</v>
      </c>
      <c r="N1209" s="0" t="n">
        <f aca="false">FALSE()</f>
        <v>0</v>
      </c>
      <c r="O1209" s="0" t="s">
        <v>26263</v>
      </c>
      <c r="P1209" s="0" t="s">
        <v>17780</v>
      </c>
      <c r="Q1209" s="0" t="n">
        <v>12</v>
      </c>
      <c r="R1209" s="380" t="n">
        <v>47209.125</v>
      </c>
      <c r="S1209" s="223" t="n">
        <v>1000</v>
      </c>
      <c r="T1209" s="0" t="s">
        <v>2132</v>
      </c>
      <c r="U1209" s="380" t="n">
        <v>45406.125</v>
      </c>
      <c r="V1209" s="380" t="n">
        <v>45409.125</v>
      </c>
      <c r="W1209" s="0" t="s">
        <v>2132</v>
      </c>
      <c r="X1209" s="0" t="s">
        <v>2600</v>
      </c>
      <c r="Y1209" s="0" t="s">
        <v>601</v>
      </c>
      <c r="Z1209" s="0" t="s">
        <v>2602</v>
      </c>
      <c r="AA1209" s="0" t="s">
        <v>2116</v>
      </c>
      <c r="AB1209" s="0" t="s">
        <v>17781</v>
      </c>
      <c r="AC1209" s="0" t="n">
        <v>138858</v>
      </c>
      <c r="AD1209" s="0" t="n">
        <v>150000</v>
      </c>
      <c r="AE1209" s="0" t="n">
        <v>5</v>
      </c>
      <c r="AF1209" s="0" t="n">
        <f aca="false">FALSE()</f>
        <v>0</v>
      </c>
      <c r="AG1209" s="0" t="n">
        <f aca="false">TRUE()</f>
        <v>1</v>
      </c>
      <c r="AH1209" s="0" t="n">
        <f aca="false">TRUE()</f>
        <v>1</v>
      </c>
      <c r="AI1209" s="0" t="n">
        <f aca="false">FALSE()</f>
        <v>0</v>
      </c>
      <c r="AJ1209" s="0" t="n">
        <f aca="false">FALSE()</f>
        <v>0</v>
      </c>
      <c r="AK1209" s="0" t="n">
        <f aca="false">FALSE()</f>
        <v>0</v>
      </c>
      <c r="AL1209" s="0" t="s">
        <v>2129</v>
      </c>
      <c r="AM1209" s="0" t="n">
        <f aca="false">TRUE()</f>
        <v>1</v>
      </c>
      <c r="AN1209" s="0" t="s">
        <v>26264</v>
      </c>
      <c r="AO1209" s="0" t="n">
        <v>1</v>
      </c>
      <c r="AP1209" s="0" t="s">
        <v>26265</v>
      </c>
      <c r="AQ1209" s="0" t="s">
        <v>26266</v>
      </c>
      <c r="AR1209" s="0" t="n">
        <f aca="false">TRUE()</f>
        <v>1</v>
      </c>
      <c r="AS1209" s="0" t="n">
        <f aca="false">FALSE()</f>
        <v>0</v>
      </c>
      <c r="AT1209" s="0" t="n">
        <f aca="false">FALSE()</f>
        <v>0</v>
      </c>
      <c r="AU1209" s="0" t="n">
        <f aca="false">FALSE()</f>
        <v>0</v>
      </c>
      <c r="AV1209" s="0" t="n">
        <f aca="false">FALSE()</f>
        <v>0</v>
      </c>
      <c r="AW1209" s="0" t="n">
        <f aca="false">TRUE()</f>
        <v>1</v>
      </c>
      <c r="AX1209" s="380" t="n">
        <v>45409.6875</v>
      </c>
      <c r="AY1209" s="380" t="n">
        <v>45409.125</v>
      </c>
      <c r="AZ1209" s="0" t="n">
        <v>2</v>
      </c>
      <c r="BA1209" s="0" t="s">
        <v>26267</v>
      </c>
      <c r="BB1209" s="0" t="n">
        <v>0</v>
      </c>
      <c r="BC1209" s="380" t="n">
        <v>46489.125</v>
      </c>
      <c r="BD1209" s="0" t="s">
        <v>2170</v>
      </c>
      <c r="BE1209" s="0" t="s">
        <v>2170</v>
      </c>
      <c r="BF1209" s="0" t="s">
        <v>604</v>
      </c>
    </row>
    <row r="1210" customFormat="false" ht="15" hidden="false" customHeight="false" outlineLevel="0" collapsed="false">
      <c r="A1210" s="0" t="s">
        <v>26268</v>
      </c>
      <c r="B1210" s="0" t="s">
        <v>26269</v>
      </c>
      <c r="C1210" s="0" t="s">
        <v>26268</v>
      </c>
      <c r="D1210" s="0" t="s">
        <v>2133</v>
      </c>
      <c r="E1210" s="0" t="s">
        <v>26268</v>
      </c>
      <c r="F1210" s="0" t="n">
        <v>1</v>
      </c>
      <c r="G1210" s="0" t="s">
        <v>434</v>
      </c>
      <c r="H1210" s="0" t="s">
        <v>2170</v>
      </c>
      <c r="I1210" s="0" t="s">
        <v>2170</v>
      </c>
      <c r="J1210" s="0" t="s">
        <v>2170</v>
      </c>
      <c r="K1210" s="0" t="s">
        <v>2170</v>
      </c>
      <c r="L1210" s="0" t="s">
        <v>2170</v>
      </c>
      <c r="M1210" s="0" t="s">
        <v>2170</v>
      </c>
      <c r="N1210" s="0" t="n">
        <f aca="false">FALSE()</f>
        <v>0</v>
      </c>
      <c r="O1210" s="0" t="s">
        <v>26270</v>
      </c>
      <c r="P1210" s="0" t="s">
        <v>17780</v>
      </c>
      <c r="Q1210" s="0" t="n">
        <v>4</v>
      </c>
      <c r="R1210" s="380" t="n">
        <v>46672.125</v>
      </c>
      <c r="S1210" s="223" t="n">
        <v>1000</v>
      </c>
      <c r="T1210" s="0" t="s">
        <v>2132</v>
      </c>
      <c r="U1210" s="380" t="n">
        <v>44123.125</v>
      </c>
      <c r="V1210" s="380" t="n">
        <v>44124.125</v>
      </c>
      <c r="W1210" s="0" t="s">
        <v>2132</v>
      </c>
      <c r="X1210" s="0" t="s">
        <v>23935</v>
      </c>
      <c r="Y1210" s="0" t="s">
        <v>601</v>
      </c>
      <c r="Z1210" s="0" t="s">
        <v>2602</v>
      </c>
      <c r="AA1210" s="0" t="s">
        <v>610</v>
      </c>
      <c r="AB1210" s="0" t="s">
        <v>17781</v>
      </c>
      <c r="AC1210" s="0" t="n">
        <v>2500000</v>
      </c>
      <c r="AD1210" s="0" t="n">
        <v>2500000</v>
      </c>
      <c r="AE1210" s="0" t="n">
        <v>5</v>
      </c>
      <c r="AF1210" s="0" t="n">
        <f aca="false">FALSE()</f>
        <v>0</v>
      </c>
      <c r="AG1210" s="0" t="n">
        <f aca="false">TRUE()</f>
        <v>1</v>
      </c>
      <c r="AH1210" s="0" t="n">
        <f aca="false">TRUE()</f>
        <v>1</v>
      </c>
      <c r="AI1210" s="0" t="n">
        <f aca="false">FALSE()</f>
        <v>0</v>
      </c>
      <c r="AJ1210" s="0" t="n">
        <f aca="false">FALSE()</f>
        <v>0</v>
      </c>
      <c r="AK1210" s="0" t="n">
        <f aca="false">FALSE()</f>
        <v>0</v>
      </c>
      <c r="AL1210" s="0" t="s">
        <v>2129</v>
      </c>
      <c r="AM1210" s="0" t="n">
        <f aca="false">TRUE()</f>
        <v>1</v>
      </c>
      <c r="AN1210" s="0" t="s">
        <v>26271</v>
      </c>
      <c r="AO1210" s="0" t="n">
        <v>1</v>
      </c>
      <c r="AP1210" s="0" t="s">
        <v>26272</v>
      </c>
      <c r="AQ1210" s="0" t="s">
        <v>26273</v>
      </c>
      <c r="AR1210" s="0" t="n">
        <f aca="false">TRUE()</f>
        <v>1</v>
      </c>
      <c r="AS1210" s="0" t="n">
        <f aca="false">FALSE()</f>
        <v>0</v>
      </c>
      <c r="AT1210" s="0" t="n">
        <f aca="false">FALSE()</f>
        <v>0</v>
      </c>
      <c r="AU1210" s="0" t="n">
        <f aca="false">FALSE()</f>
        <v>0</v>
      </c>
      <c r="AV1210" s="0" t="n">
        <f aca="false">FALSE()</f>
        <v>0</v>
      </c>
      <c r="AW1210" s="0" t="n">
        <f aca="false">TRUE()</f>
        <v>1</v>
      </c>
      <c r="AX1210" s="380" t="n">
        <v>44124.5979166667</v>
      </c>
      <c r="AY1210" s="380" t="n">
        <v>44124.4166666667</v>
      </c>
      <c r="AZ1210" s="0" t="n">
        <v>1</v>
      </c>
      <c r="BA1210" s="0" t="s">
        <v>19162</v>
      </c>
      <c r="BB1210" s="0" t="n">
        <v>0</v>
      </c>
      <c r="BC1210" s="380" t="n">
        <v>25569.125</v>
      </c>
      <c r="BD1210" s="0" t="s">
        <v>2170</v>
      </c>
      <c r="BE1210" s="0" t="s">
        <v>2170</v>
      </c>
      <c r="BF1210" s="0" t="s">
        <v>2118</v>
      </c>
    </row>
    <row r="1211" customFormat="false" ht="15" hidden="false" customHeight="false" outlineLevel="0" collapsed="false">
      <c r="A1211" s="0" t="s">
        <v>26274</v>
      </c>
      <c r="B1211" s="0" t="s">
        <v>26275</v>
      </c>
      <c r="C1211" s="0" t="s">
        <v>26274</v>
      </c>
      <c r="D1211" s="0" t="s">
        <v>2133</v>
      </c>
      <c r="E1211" s="0" t="s">
        <v>26274</v>
      </c>
      <c r="F1211" s="0" t="n">
        <v>1</v>
      </c>
      <c r="G1211" s="0" t="s">
        <v>434</v>
      </c>
      <c r="H1211" s="0" t="s">
        <v>2170</v>
      </c>
      <c r="I1211" s="0" t="s">
        <v>2170</v>
      </c>
      <c r="J1211" s="0" t="s">
        <v>2170</v>
      </c>
      <c r="K1211" s="0" t="s">
        <v>2170</v>
      </c>
      <c r="L1211" s="0" t="s">
        <v>2170</v>
      </c>
      <c r="M1211" s="0" t="s">
        <v>2170</v>
      </c>
      <c r="N1211" s="0" t="n">
        <f aca="false">FALSE()</f>
        <v>0</v>
      </c>
      <c r="O1211" s="0" t="s">
        <v>26276</v>
      </c>
      <c r="P1211" s="0" t="s">
        <v>17780</v>
      </c>
      <c r="Q1211" s="0" t="n">
        <v>12</v>
      </c>
      <c r="R1211" s="380" t="n">
        <v>46411.125</v>
      </c>
      <c r="S1211" s="223" t="n">
        <v>1000</v>
      </c>
      <c r="T1211" s="0" t="s">
        <v>2132</v>
      </c>
      <c r="U1211" s="380" t="n">
        <v>45672.125</v>
      </c>
      <c r="V1211" s="380" t="n">
        <v>45691.125</v>
      </c>
      <c r="W1211" s="0" t="s">
        <v>2132</v>
      </c>
      <c r="X1211" s="0" t="s">
        <v>18125</v>
      </c>
      <c r="Y1211" s="0" t="s">
        <v>601</v>
      </c>
      <c r="Z1211" s="0" t="s">
        <v>2602</v>
      </c>
      <c r="AA1211" s="0" t="s">
        <v>2891</v>
      </c>
      <c r="AB1211" s="0" t="s">
        <v>17781</v>
      </c>
      <c r="AC1211" s="0" t="n">
        <v>350000</v>
      </c>
      <c r="AD1211" s="0" t="n">
        <v>350000</v>
      </c>
      <c r="AE1211" s="0" t="n">
        <v>5</v>
      </c>
      <c r="AF1211" s="0" t="n">
        <f aca="false">FALSE()</f>
        <v>0</v>
      </c>
      <c r="AG1211" s="0" t="n">
        <f aca="false">TRUE()</f>
        <v>1</v>
      </c>
      <c r="AH1211" s="0" t="n">
        <f aca="false">TRUE()</f>
        <v>1</v>
      </c>
      <c r="AI1211" s="0" t="n">
        <f aca="false">FALSE()</f>
        <v>0</v>
      </c>
      <c r="AJ1211" s="0" t="n">
        <f aca="false">FALSE()</f>
        <v>0</v>
      </c>
      <c r="AK1211" s="0" t="n">
        <f aca="false">TRUE()</f>
        <v>1</v>
      </c>
      <c r="AL1211" s="0" t="s">
        <v>2129</v>
      </c>
      <c r="AM1211" s="0" t="n">
        <f aca="false">TRUE()</f>
        <v>1</v>
      </c>
      <c r="AN1211" s="0" t="s">
        <v>26277</v>
      </c>
      <c r="AO1211" s="0" t="n">
        <v>1</v>
      </c>
      <c r="AP1211" s="0" t="s">
        <v>26278</v>
      </c>
      <c r="AQ1211" s="0" t="s">
        <v>26279</v>
      </c>
      <c r="AR1211" s="0" t="n">
        <f aca="false">TRUE()</f>
        <v>1</v>
      </c>
      <c r="AS1211" s="0" t="n">
        <f aca="false">TRUE()</f>
        <v>1</v>
      </c>
      <c r="AT1211" s="0" t="n">
        <f aca="false">FALSE()</f>
        <v>0</v>
      </c>
      <c r="AU1211" s="0" t="n">
        <f aca="false">FALSE()</f>
        <v>0</v>
      </c>
      <c r="AV1211" s="0" t="n">
        <f aca="false">FALSE()</f>
        <v>0</v>
      </c>
      <c r="AW1211" s="0" t="n">
        <f aca="false">TRUE()</f>
        <v>1</v>
      </c>
      <c r="AX1211" s="380" t="n">
        <v>45691.6881944445</v>
      </c>
      <c r="AY1211" s="380" t="n">
        <v>45691.125</v>
      </c>
      <c r="AZ1211" s="0" t="n">
        <v>3</v>
      </c>
      <c r="BA1211" s="0" t="s">
        <v>19837</v>
      </c>
      <c r="BB1211" s="0" t="n">
        <v>0</v>
      </c>
      <c r="BC1211" s="380" t="n">
        <v>25569.125</v>
      </c>
      <c r="BD1211" s="0" t="s">
        <v>2170</v>
      </c>
      <c r="BE1211" s="0" t="s">
        <v>2170</v>
      </c>
      <c r="BF1211" s="0" t="s">
        <v>2118</v>
      </c>
    </row>
    <row r="1212" customFormat="false" ht="15" hidden="false" customHeight="false" outlineLevel="0" collapsed="false">
      <c r="A1212" s="0" t="s">
        <v>26280</v>
      </c>
      <c r="B1212" s="0" t="s">
        <v>26281</v>
      </c>
      <c r="C1212" s="0" t="s">
        <v>26280</v>
      </c>
      <c r="D1212" s="0" t="s">
        <v>2133</v>
      </c>
      <c r="E1212" s="0" t="s">
        <v>26280</v>
      </c>
      <c r="F1212" s="0" t="n">
        <v>1</v>
      </c>
      <c r="G1212" s="0" t="s">
        <v>434</v>
      </c>
      <c r="H1212" s="0" t="s">
        <v>2170</v>
      </c>
      <c r="I1212" s="0" t="s">
        <v>2170</v>
      </c>
      <c r="J1212" s="0" t="s">
        <v>2170</v>
      </c>
      <c r="K1212" s="0" t="s">
        <v>2170</v>
      </c>
      <c r="L1212" s="0" t="s">
        <v>2170</v>
      </c>
      <c r="M1212" s="0" t="s">
        <v>2170</v>
      </c>
      <c r="N1212" s="0" t="n">
        <f aca="false">FALSE()</f>
        <v>0</v>
      </c>
      <c r="O1212" s="0" t="s">
        <v>26282</v>
      </c>
      <c r="P1212" s="0" t="s">
        <v>17780</v>
      </c>
      <c r="Q1212" s="0" t="n">
        <v>12</v>
      </c>
      <c r="R1212" s="380" t="n">
        <v>46359.125</v>
      </c>
      <c r="S1212" s="223" t="n">
        <v>520</v>
      </c>
      <c r="T1212" s="0" t="s">
        <v>2132</v>
      </c>
      <c r="U1212" s="380" t="n">
        <v>45266.125</v>
      </c>
      <c r="V1212" s="380" t="n">
        <v>45279.125</v>
      </c>
      <c r="W1212" s="0" t="s">
        <v>2132</v>
      </c>
      <c r="X1212" s="0" t="s">
        <v>26283</v>
      </c>
      <c r="Y1212" s="0" t="s">
        <v>601</v>
      </c>
      <c r="Z1212" s="0" t="s">
        <v>2602</v>
      </c>
      <c r="AA1212" s="0" t="s">
        <v>610</v>
      </c>
      <c r="AB1212" s="0" t="s">
        <v>17781</v>
      </c>
      <c r="AC1212" s="0" t="n">
        <v>150000</v>
      </c>
      <c r="AD1212" s="0" t="n">
        <v>150000</v>
      </c>
      <c r="AE1212" s="0" t="n">
        <v>5</v>
      </c>
      <c r="AF1212" s="0" t="n">
        <f aca="false">FALSE()</f>
        <v>0</v>
      </c>
      <c r="AG1212" s="0" t="n">
        <f aca="false">TRUE()</f>
        <v>1</v>
      </c>
      <c r="AH1212" s="0" t="n">
        <f aca="false">TRUE()</f>
        <v>1</v>
      </c>
      <c r="AI1212" s="0" t="n">
        <f aca="false">FALSE()</f>
        <v>0</v>
      </c>
      <c r="AJ1212" s="0" t="n">
        <f aca="false">FALSE()</f>
        <v>0</v>
      </c>
      <c r="AK1212" s="0" t="n">
        <f aca="false">TRUE()</f>
        <v>1</v>
      </c>
      <c r="AL1212" s="0" t="s">
        <v>2129</v>
      </c>
      <c r="AM1212" s="0" t="n">
        <f aca="false">TRUE()</f>
        <v>1</v>
      </c>
      <c r="AN1212" s="0" t="s">
        <v>26284</v>
      </c>
      <c r="AO1212" s="0" t="n">
        <v>1</v>
      </c>
      <c r="AP1212" s="0" t="s">
        <v>26285</v>
      </c>
      <c r="AQ1212" s="0" t="s">
        <v>26286</v>
      </c>
      <c r="AR1212" s="0" t="n">
        <f aca="false">TRUE()</f>
        <v>1</v>
      </c>
      <c r="AS1212" s="0" t="n">
        <f aca="false">FALSE()</f>
        <v>0</v>
      </c>
      <c r="AT1212" s="0" t="n">
        <f aca="false">FALSE()</f>
        <v>0</v>
      </c>
      <c r="AU1212" s="0" t="n">
        <f aca="false">FALSE()</f>
        <v>0</v>
      </c>
      <c r="AV1212" s="0" t="n">
        <f aca="false">FALSE()</f>
        <v>0</v>
      </c>
      <c r="AW1212" s="0" t="n">
        <f aca="false">TRUE()</f>
        <v>1</v>
      </c>
      <c r="AX1212" s="380" t="n">
        <v>45279.6875</v>
      </c>
      <c r="AY1212" s="380" t="n">
        <v>45279.4166666667</v>
      </c>
      <c r="AZ1212" s="0" t="n">
        <v>3</v>
      </c>
      <c r="BA1212" s="0" t="s">
        <v>21587</v>
      </c>
      <c r="BB1212" s="0" t="n">
        <v>0</v>
      </c>
      <c r="BC1212" s="380" t="n">
        <v>25569.125</v>
      </c>
      <c r="BD1212" s="0" t="s">
        <v>2170</v>
      </c>
      <c r="BE1212" s="0" t="s">
        <v>2170</v>
      </c>
      <c r="BF1212" s="0" t="s">
        <v>604</v>
      </c>
    </row>
    <row r="1213" customFormat="false" ht="15" hidden="false" customHeight="false" outlineLevel="0" collapsed="false">
      <c r="A1213" s="0" t="s">
        <v>26287</v>
      </c>
      <c r="B1213" s="0" t="s">
        <v>26288</v>
      </c>
      <c r="C1213" s="0" t="s">
        <v>26287</v>
      </c>
      <c r="D1213" s="0" t="s">
        <v>2133</v>
      </c>
      <c r="E1213" s="0" t="s">
        <v>26287</v>
      </c>
      <c r="F1213" s="0" t="n">
        <v>1</v>
      </c>
      <c r="G1213" s="0" t="s">
        <v>434</v>
      </c>
      <c r="H1213" s="0" t="s">
        <v>2596</v>
      </c>
      <c r="I1213" s="0" t="s">
        <v>2596</v>
      </c>
      <c r="J1213" s="0" t="s">
        <v>12506</v>
      </c>
      <c r="K1213" s="0" t="s">
        <v>2170</v>
      </c>
      <c r="L1213" s="0" t="s">
        <v>12506</v>
      </c>
      <c r="M1213" s="0" t="s">
        <v>2170</v>
      </c>
      <c r="N1213" s="0" t="n">
        <f aca="false">FALSE()</f>
        <v>0</v>
      </c>
      <c r="O1213" s="0" t="s">
        <v>26289</v>
      </c>
      <c r="P1213" s="0" t="s">
        <v>17838</v>
      </c>
      <c r="Q1213" s="0" t="n">
        <v>2</v>
      </c>
      <c r="R1213" s="380" t="n">
        <v>46469.125</v>
      </c>
      <c r="S1213" s="223" t="n">
        <v>1000</v>
      </c>
      <c r="T1213" s="0" t="s">
        <v>2132</v>
      </c>
      <c r="U1213" s="380" t="n">
        <v>44812.125</v>
      </c>
      <c r="V1213" s="380" t="n">
        <v>44824.125</v>
      </c>
      <c r="W1213" s="0" t="s">
        <v>2132</v>
      </c>
      <c r="X1213" s="0" t="s">
        <v>26290</v>
      </c>
      <c r="Y1213" s="0" t="s">
        <v>601</v>
      </c>
      <c r="Z1213" s="0" t="s">
        <v>2602</v>
      </c>
      <c r="AA1213" s="0" t="s">
        <v>2574</v>
      </c>
      <c r="AB1213" s="0" t="s">
        <v>17781</v>
      </c>
      <c r="AC1213" s="0" t="n">
        <v>402348</v>
      </c>
      <c r="AD1213" s="0" t="n">
        <v>750000</v>
      </c>
      <c r="AE1213" s="0" t="n">
        <v>5</v>
      </c>
      <c r="AF1213" s="0" t="n">
        <f aca="false">FALSE()</f>
        <v>0</v>
      </c>
      <c r="AG1213" s="0" t="n">
        <f aca="false">TRUE()</f>
        <v>1</v>
      </c>
      <c r="AH1213" s="0" t="n">
        <f aca="false">TRUE()</f>
        <v>1</v>
      </c>
      <c r="AI1213" s="0" t="n">
        <f aca="false">FALSE()</f>
        <v>0</v>
      </c>
      <c r="AJ1213" s="0" t="n">
        <f aca="false">FALSE()</f>
        <v>0</v>
      </c>
      <c r="AK1213" s="0" t="n">
        <f aca="false">FALSE()</f>
        <v>0</v>
      </c>
      <c r="AL1213" s="0" t="s">
        <v>3129</v>
      </c>
      <c r="AM1213" s="0" t="n">
        <f aca="false">TRUE()</f>
        <v>1</v>
      </c>
      <c r="AN1213" s="0" t="s">
        <v>26291</v>
      </c>
      <c r="AO1213" s="0" t="n">
        <v>1</v>
      </c>
      <c r="AP1213" s="0" t="s">
        <v>26292</v>
      </c>
      <c r="AQ1213" s="0" t="s">
        <v>26293</v>
      </c>
      <c r="AR1213" s="0" t="n">
        <f aca="false">TRUE()</f>
        <v>1</v>
      </c>
      <c r="AS1213" s="0" t="n">
        <f aca="false">FALSE()</f>
        <v>0</v>
      </c>
      <c r="AT1213" s="0" t="n">
        <f aca="false">FALSE()</f>
        <v>0</v>
      </c>
      <c r="AU1213" s="0" t="n">
        <f aca="false">FALSE()</f>
        <v>0</v>
      </c>
      <c r="AV1213" s="0" t="n">
        <f aca="false">FALSE()</f>
        <v>0</v>
      </c>
      <c r="AW1213" s="0" t="n">
        <f aca="false">TRUE()</f>
        <v>1</v>
      </c>
      <c r="AX1213" s="380" t="n">
        <v>44834.6798611111</v>
      </c>
      <c r="AY1213" s="380" t="n">
        <v>44834.4166666667</v>
      </c>
      <c r="AZ1213" s="0" t="n">
        <v>1</v>
      </c>
      <c r="BA1213" s="0" t="s">
        <v>7878</v>
      </c>
      <c r="BB1213" s="0" t="n">
        <v>1</v>
      </c>
      <c r="BC1213" s="380" t="n">
        <v>25569.125</v>
      </c>
      <c r="BD1213" s="0" t="s">
        <v>12506</v>
      </c>
      <c r="BE1213" s="0" t="s">
        <v>2170</v>
      </c>
      <c r="BF1213" s="0" t="s">
        <v>2118</v>
      </c>
    </row>
    <row r="1214" customFormat="false" ht="15" hidden="false" customHeight="false" outlineLevel="0" collapsed="false">
      <c r="A1214" s="0" t="s">
        <v>26294</v>
      </c>
      <c r="B1214" s="0" t="s">
        <v>26295</v>
      </c>
      <c r="C1214" s="0" t="s">
        <v>26294</v>
      </c>
      <c r="D1214" s="0" t="s">
        <v>2133</v>
      </c>
      <c r="E1214" s="0" t="s">
        <v>26294</v>
      </c>
      <c r="F1214" s="0" t="n">
        <v>1</v>
      </c>
      <c r="G1214" s="0" t="s">
        <v>434</v>
      </c>
      <c r="H1214" s="0" t="s">
        <v>2170</v>
      </c>
      <c r="I1214" s="0" t="s">
        <v>2170</v>
      </c>
      <c r="J1214" s="0" t="s">
        <v>2170</v>
      </c>
      <c r="K1214" s="0" t="s">
        <v>2170</v>
      </c>
      <c r="L1214" s="0" t="s">
        <v>2170</v>
      </c>
      <c r="M1214" s="0" t="s">
        <v>2170</v>
      </c>
      <c r="N1214" s="0" t="n">
        <f aca="false">FALSE()</f>
        <v>0</v>
      </c>
      <c r="O1214" s="0" t="s">
        <v>26296</v>
      </c>
      <c r="P1214" s="0" t="s">
        <v>17780</v>
      </c>
      <c r="Q1214" s="0" t="n">
        <v>12</v>
      </c>
      <c r="R1214" s="380" t="n">
        <v>46355.125</v>
      </c>
      <c r="S1214" s="223" t="n">
        <v>1000</v>
      </c>
      <c r="T1214" s="0" t="s">
        <v>2132</v>
      </c>
      <c r="U1214" s="380" t="n">
        <v>45625.125</v>
      </c>
      <c r="V1214" s="380" t="n">
        <v>45635.125</v>
      </c>
      <c r="W1214" s="0" t="s">
        <v>2132</v>
      </c>
      <c r="X1214" s="0" t="s">
        <v>20806</v>
      </c>
      <c r="Y1214" s="0" t="s">
        <v>601</v>
      </c>
      <c r="Z1214" s="0" t="s">
        <v>2602</v>
      </c>
      <c r="AA1214" s="0" t="s">
        <v>610</v>
      </c>
      <c r="AB1214" s="0" t="s">
        <v>17781</v>
      </c>
      <c r="AC1214" s="0" t="n">
        <v>1000000</v>
      </c>
      <c r="AD1214" s="0" t="n">
        <v>1000000</v>
      </c>
      <c r="AE1214" s="0" t="n">
        <v>5</v>
      </c>
      <c r="AF1214" s="0" t="n">
        <f aca="false">FALSE()</f>
        <v>0</v>
      </c>
      <c r="AG1214" s="0" t="n">
        <f aca="false">TRUE()</f>
        <v>1</v>
      </c>
      <c r="AH1214" s="0" t="n">
        <f aca="false">TRUE()</f>
        <v>1</v>
      </c>
      <c r="AI1214" s="0" t="n">
        <f aca="false">FALSE()</f>
        <v>0</v>
      </c>
      <c r="AJ1214" s="0" t="n">
        <f aca="false">FALSE()</f>
        <v>0</v>
      </c>
      <c r="AK1214" s="0" t="n">
        <f aca="false">FALSE()</f>
        <v>0</v>
      </c>
      <c r="AL1214" s="0" t="s">
        <v>2129</v>
      </c>
      <c r="AM1214" s="0" t="n">
        <f aca="false">TRUE()</f>
        <v>1</v>
      </c>
      <c r="AN1214" s="0" t="s">
        <v>26297</v>
      </c>
      <c r="AO1214" s="0" t="n">
        <v>1</v>
      </c>
      <c r="AP1214" s="0" t="s">
        <v>26298</v>
      </c>
      <c r="AQ1214" s="0" t="s">
        <v>26299</v>
      </c>
      <c r="AR1214" s="0" t="n">
        <f aca="false">TRUE()</f>
        <v>1</v>
      </c>
      <c r="AS1214" s="0" t="n">
        <f aca="false">FALSE()</f>
        <v>0</v>
      </c>
      <c r="AT1214" s="0" t="n">
        <f aca="false">FALSE()</f>
        <v>0</v>
      </c>
      <c r="AU1214" s="0" t="n">
        <f aca="false">FALSE()</f>
        <v>0</v>
      </c>
      <c r="AV1214" s="0" t="n">
        <f aca="false">FALSE()</f>
        <v>0</v>
      </c>
      <c r="AW1214" s="0" t="n">
        <f aca="false">TRUE()</f>
        <v>1</v>
      </c>
      <c r="AX1214" s="380" t="n">
        <v>45635.6875</v>
      </c>
      <c r="AY1214" s="380" t="n">
        <v>45635.125</v>
      </c>
      <c r="AZ1214" s="0" t="n">
        <v>1</v>
      </c>
      <c r="BA1214" s="0" t="s">
        <v>20851</v>
      </c>
      <c r="BB1214" s="0" t="n">
        <v>0</v>
      </c>
      <c r="BC1214" s="380" t="n">
        <v>25569.125</v>
      </c>
      <c r="BD1214" s="0" t="s">
        <v>2170</v>
      </c>
      <c r="BE1214" s="0" t="s">
        <v>2170</v>
      </c>
      <c r="BF1214" s="0" t="s">
        <v>2118</v>
      </c>
    </row>
    <row r="1215" customFormat="false" ht="15" hidden="false" customHeight="false" outlineLevel="0" collapsed="false">
      <c r="A1215" s="0" t="s">
        <v>26300</v>
      </c>
      <c r="B1215" s="0" t="s">
        <v>26301</v>
      </c>
      <c r="C1215" s="0" t="s">
        <v>26300</v>
      </c>
      <c r="D1215" s="0" t="s">
        <v>2133</v>
      </c>
      <c r="E1215" s="0" t="s">
        <v>26300</v>
      </c>
      <c r="F1215" s="0" t="n">
        <v>1</v>
      </c>
      <c r="G1215" s="0" t="s">
        <v>434</v>
      </c>
      <c r="H1215" s="0" t="s">
        <v>2170</v>
      </c>
      <c r="I1215" s="0" t="s">
        <v>2170</v>
      </c>
      <c r="J1215" s="0" t="s">
        <v>2170</v>
      </c>
      <c r="K1215" s="0" t="s">
        <v>2170</v>
      </c>
      <c r="L1215" s="0" t="s">
        <v>2170</v>
      </c>
      <c r="M1215" s="0" t="s">
        <v>2170</v>
      </c>
      <c r="N1215" s="0" t="n">
        <f aca="false">FALSE()</f>
        <v>0</v>
      </c>
      <c r="O1215" s="0" t="s">
        <v>26302</v>
      </c>
      <c r="P1215" s="0" t="s">
        <v>17780</v>
      </c>
      <c r="Q1215" s="0" t="n">
        <v>4</v>
      </c>
      <c r="R1215" s="380" t="n">
        <v>46738.125</v>
      </c>
      <c r="S1215" s="223" t="n">
        <v>1000</v>
      </c>
      <c r="T1215" s="0" t="s">
        <v>2132</v>
      </c>
      <c r="U1215" s="380" t="n">
        <v>45272.125</v>
      </c>
      <c r="V1215" s="380" t="n">
        <v>45282.125</v>
      </c>
      <c r="W1215" s="0" t="s">
        <v>2132</v>
      </c>
      <c r="X1215" s="0" t="s">
        <v>22373</v>
      </c>
      <c r="Y1215" s="0" t="s">
        <v>601</v>
      </c>
      <c r="Z1215" s="0" t="s">
        <v>2602</v>
      </c>
      <c r="AA1215" s="0" t="s">
        <v>2451</v>
      </c>
      <c r="AB1215" s="0" t="s">
        <v>17781</v>
      </c>
      <c r="AC1215" s="0" t="n">
        <v>250000</v>
      </c>
      <c r="AD1215" s="0" t="n">
        <v>250000</v>
      </c>
      <c r="AE1215" s="0" t="n">
        <v>5</v>
      </c>
      <c r="AF1215" s="0" t="n">
        <f aca="false">FALSE()</f>
        <v>0</v>
      </c>
      <c r="AG1215" s="0" t="n">
        <f aca="false">TRUE()</f>
        <v>1</v>
      </c>
      <c r="AH1215" s="0" t="n">
        <f aca="false">TRUE()</f>
        <v>1</v>
      </c>
      <c r="AI1215" s="0" t="n">
        <f aca="false">FALSE()</f>
        <v>0</v>
      </c>
      <c r="AJ1215" s="0" t="n">
        <f aca="false">FALSE()</f>
        <v>0</v>
      </c>
      <c r="AK1215" s="0" t="n">
        <f aca="false">TRUE()</f>
        <v>1</v>
      </c>
      <c r="AL1215" s="0" t="s">
        <v>2129</v>
      </c>
      <c r="AM1215" s="0" t="n">
        <f aca="false">TRUE()</f>
        <v>1</v>
      </c>
      <c r="AN1215" s="0" t="s">
        <v>26303</v>
      </c>
      <c r="AO1215" s="0" t="n">
        <v>1</v>
      </c>
      <c r="AP1215" s="0" t="s">
        <v>26304</v>
      </c>
      <c r="AQ1215" s="0" t="s">
        <v>26305</v>
      </c>
      <c r="AR1215" s="0" t="n">
        <f aca="false">TRUE()</f>
        <v>1</v>
      </c>
      <c r="AS1215" s="0" t="n">
        <f aca="false">FALSE()</f>
        <v>0</v>
      </c>
      <c r="AT1215" s="0" t="n">
        <f aca="false">FALSE()</f>
        <v>0</v>
      </c>
      <c r="AU1215" s="0" t="n">
        <f aca="false">FALSE()</f>
        <v>0</v>
      </c>
      <c r="AV1215" s="0" t="n">
        <f aca="false">FALSE()</f>
        <v>0</v>
      </c>
      <c r="AW1215" s="0" t="n">
        <f aca="false">TRUE()</f>
        <v>1</v>
      </c>
      <c r="AX1215" s="380" t="n">
        <v>45282.6875</v>
      </c>
      <c r="AY1215" s="380" t="n">
        <v>45282.4166666667</v>
      </c>
      <c r="AZ1215" s="0" t="n">
        <v>3</v>
      </c>
      <c r="BA1215" s="0" t="s">
        <v>17834</v>
      </c>
      <c r="BB1215" s="0" t="n">
        <v>0</v>
      </c>
      <c r="BC1215" s="380" t="n">
        <v>25569.125</v>
      </c>
      <c r="BD1215" s="0" t="s">
        <v>2170</v>
      </c>
      <c r="BE1215" s="0" t="s">
        <v>2170</v>
      </c>
      <c r="BF1215" s="0" t="s">
        <v>604</v>
      </c>
    </row>
    <row r="1216" customFormat="false" ht="15" hidden="false" customHeight="false" outlineLevel="0" collapsed="false">
      <c r="A1216" s="0" t="s">
        <v>230</v>
      </c>
      <c r="B1216" s="0" t="s">
        <v>26306</v>
      </c>
      <c r="C1216" s="0" t="s">
        <v>230</v>
      </c>
      <c r="D1216" s="0" t="s">
        <v>2133</v>
      </c>
      <c r="E1216" s="0" t="s">
        <v>230</v>
      </c>
      <c r="F1216" s="0" t="n">
        <v>1</v>
      </c>
      <c r="G1216" s="0" t="s">
        <v>434</v>
      </c>
      <c r="H1216" s="0" t="s">
        <v>2170</v>
      </c>
      <c r="I1216" s="0" t="s">
        <v>2170</v>
      </c>
      <c r="J1216" s="0" t="s">
        <v>2170</v>
      </c>
      <c r="K1216" s="0" t="s">
        <v>2170</v>
      </c>
      <c r="L1216" s="0" t="s">
        <v>2170</v>
      </c>
      <c r="M1216" s="0" t="s">
        <v>2170</v>
      </c>
      <c r="N1216" s="0" t="n">
        <f aca="false">FALSE()</f>
        <v>0</v>
      </c>
      <c r="O1216" s="0" t="s">
        <v>26307</v>
      </c>
      <c r="P1216" s="0" t="s">
        <v>17780</v>
      </c>
      <c r="Q1216" s="0" t="n">
        <v>4</v>
      </c>
      <c r="R1216" s="380" t="n">
        <v>46113.125</v>
      </c>
      <c r="S1216" s="223" t="n">
        <v>1000</v>
      </c>
      <c r="T1216" s="0" t="s">
        <v>2132</v>
      </c>
      <c r="U1216" s="380" t="n">
        <v>45376.125</v>
      </c>
      <c r="V1216" s="380" t="n">
        <v>45385.125</v>
      </c>
      <c r="W1216" s="0" t="s">
        <v>2132</v>
      </c>
      <c r="X1216" s="0" t="s">
        <v>23075</v>
      </c>
      <c r="Y1216" s="0" t="s">
        <v>601</v>
      </c>
      <c r="Z1216" s="0" t="s">
        <v>2602</v>
      </c>
      <c r="AA1216" s="0" t="s">
        <v>2684</v>
      </c>
      <c r="AB1216" s="0" t="s">
        <v>17781</v>
      </c>
      <c r="AC1216" s="0" t="n">
        <v>10000000</v>
      </c>
      <c r="AD1216" s="0" t="n">
        <v>10000000</v>
      </c>
      <c r="AE1216" s="0" t="n">
        <v>5</v>
      </c>
      <c r="AF1216" s="0" t="n">
        <f aca="false">FALSE()</f>
        <v>0</v>
      </c>
      <c r="AG1216" s="0" t="n">
        <f aca="false">TRUE()</f>
        <v>1</v>
      </c>
      <c r="AH1216" s="0" t="n">
        <f aca="false">TRUE()</f>
        <v>1</v>
      </c>
      <c r="AI1216" s="0" t="n">
        <f aca="false">FALSE()</f>
        <v>0</v>
      </c>
      <c r="AJ1216" s="0" t="n">
        <f aca="false">FALSE()</f>
        <v>0</v>
      </c>
      <c r="AK1216" s="0" t="n">
        <f aca="false">FALSE()</f>
        <v>0</v>
      </c>
      <c r="AL1216" s="0" t="s">
        <v>2129</v>
      </c>
      <c r="AM1216" s="0" t="n">
        <f aca="false">TRUE()</f>
        <v>1</v>
      </c>
      <c r="AN1216" s="0" t="s">
        <v>26308</v>
      </c>
      <c r="AO1216" s="0" t="n">
        <v>1</v>
      </c>
      <c r="AP1216" s="0" t="s">
        <v>26309</v>
      </c>
      <c r="AQ1216" s="0" t="s">
        <v>26310</v>
      </c>
      <c r="AR1216" s="0" t="n">
        <f aca="false">TRUE()</f>
        <v>1</v>
      </c>
      <c r="AS1216" s="0" t="n">
        <f aca="false">FALSE()</f>
        <v>0</v>
      </c>
      <c r="AT1216" s="0" t="n">
        <f aca="false">FALSE()</f>
        <v>0</v>
      </c>
      <c r="AU1216" s="0" t="n">
        <f aca="false">FALSE()</f>
        <v>0</v>
      </c>
      <c r="AV1216" s="0" t="n">
        <f aca="false">FALSE()</f>
        <v>0</v>
      </c>
      <c r="AW1216" s="0" t="n">
        <f aca="false">TRUE()</f>
        <v>1</v>
      </c>
      <c r="AX1216" s="380" t="n">
        <v>45385.6166666667</v>
      </c>
      <c r="AY1216" s="380" t="n">
        <v>45385.125</v>
      </c>
      <c r="AZ1216" s="0" t="n">
        <v>1</v>
      </c>
      <c r="BA1216" s="0" t="s">
        <v>19359</v>
      </c>
      <c r="BB1216" s="0" t="n">
        <v>0</v>
      </c>
      <c r="BC1216" s="380" t="n">
        <v>25569.125</v>
      </c>
      <c r="BD1216" s="0" t="s">
        <v>2170</v>
      </c>
      <c r="BE1216" s="0" t="s">
        <v>2170</v>
      </c>
      <c r="BF1216" s="0" t="s">
        <v>2118</v>
      </c>
    </row>
    <row r="1217" customFormat="false" ht="15" hidden="false" customHeight="false" outlineLevel="0" collapsed="false">
      <c r="A1217" s="0" t="s">
        <v>26311</v>
      </c>
      <c r="B1217" s="0" t="s">
        <v>26312</v>
      </c>
      <c r="C1217" s="0" t="s">
        <v>26311</v>
      </c>
      <c r="D1217" s="0" t="s">
        <v>2133</v>
      </c>
      <c r="E1217" s="0" t="s">
        <v>26311</v>
      </c>
      <c r="F1217" s="0" t="n">
        <v>1</v>
      </c>
      <c r="G1217" s="0" t="s">
        <v>434</v>
      </c>
      <c r="H1217" s="0" t="s">
        <v>2596</v>
      </c>
      <c r="I1217" s="0" t="s">
        <v>2596</v>
      </c>
      <c r="J1217" s="0" t="s">
        <v>2599</v>
      </c>
      <c r="K1217" s="0" t="s">
        <v>2170</v>
      </c>
      <c r="L1217" s="0" t="s">
        <v>13583</v>
      </c>
      <c r="M1217" s="0" t="s">
        <v>2170</v>
      </c>
      <c r="N1217" s="0" t="n">
        <f aca="false">FALSE()</f>
        <v>0</v>
      </c>
      <c r="O1217" s="0" t="s">
        <v>26313</v>
      </c>
      <c r="P1217" s="0" t="s">
        <v>17838</v>
      </c>
      <c r="Q1217" s="0" t="n">
        <v>4</v>
      </c>
      <c r="R1217" s="380" t="n">
        <v>46848.125</v>
      </c>
      <c r="S1217" s="223" t="n">
        <v>1000</v>
      </c>
      <c r="T1217" s="0" t="s">
        <v>2132</v>
      </c>
      <c r="U1217" s="380" t="n">
        <v>45020.125</v>
      </c>
      <c r="V1217" s="380" t="n">
        <v>45028.125</v>
      </c>
      <c r="W1217" s="0" t="s">
        <v>2132</v>
      </c>
      <c r="X1217" s="0" t="s">
        <v>26314</v>
      </c>
      <c r="Y1217" s="0" t="s">
        <v>601</v>
      </c>
      <c r="Z1217" s="0" t="s">
        <v>2602</v>
      </c>
      <c r="AA1217" s="0" t="s">
        <v>2574</v>
      </c>
      <c r="AB1217" s="0" t="s">
        <v>17781</v>
      </c>
      <c r="AC1217" s="0" t="n">
        <v>40000000</v>
      </c>
      <c r="AD1217" s="0" t="n">
        <v>40000000</v>
      </c>
      <c r="AE1217" s="0" t="n">
        <v>5</v>
      </c>
      <c r="AF1217" s="0" t="n">
        <f aca="false">FALSE()</f>
        <v>0</v>
      </c>
      <c r="AG1217" s="0" t="n">
        <f aca="false">TRUE()</f>
        <v>1</v>
      </c>
      <c r="AH1217" s="0" t="n">
        <f aca="false">TRUE()</f>
        <v>1</v>
      </c>
      <c r="AI1217" s="0" t="n">
        <f aca="false">TRUE()</f>
        <v>1</v>
      </c>
      <c r="AJ1217" s="0" t="n">
        <f aca="false">FALSE()</f>
        <v>0</v>
      </c>
      <c r="AK1217" s="0" t="n">
        <f aca="false">FALSE()</f>
        <v>0</v>
      </c>
      <c r="AL1217" s="0" t="s">
        <v>2129</v>
      </c>
      <c r="AM1217" s="0" t="n">
        <f aca="false">TRUE()</f>
        <v>1</v>
      </c>
      <c r="AN1217" s="0" t="s">
        <v>26315</v>
      </c>
      <c r="AO1217" s="0" t="n">
        <v>1</v>
      </c>
      <c r="AP1217" s="0" t="s">
        <v>26316</v>
      </c>
      <c r="AQ1217" s="0" t="s">
        <v>26317</v>
      </c>
      <c r="AR1217" s="0" t="n">
        <f aca="false">TRUE()</f>
        <v>1</v>
      </c>
      <c r="AS1217" s="0" t="n">
        <f aca="false">FALSE()</f>
        <v>0</v>
      </c>
      <c r="AT1217" s="0" t="n">
        <f aca="false">FALSE()</f>
        <v>0</v>
      </c>
      <c r="AU1217" s="0" t="n">
        <f aca="false">FALSE()</f>
        <v>0</v>
      </c>
      <c r="AV1217" s="0" t="n">
        <f aca="false">FALSE()</f>
        <v>0</v>
      </c>
      <c r="AW1217" s="0" t="n">
        <f aca="false">TRUE()</f>
        <v>1</v>
      </c>
      <c r="AX1217" s="380" t="n">
        <v>45028.6180555556</v>
      </c>
      <c r="AY1217" s="380" t="n">
        <v>45028.4166666667</v>
      </c>
      <c r="AZ1217" s="0" t="n">
        <v>1</v>
      </c>
      <c r="BA1217" s="0" t="s">
        <v>7878</v>
      </c>
      <c r="BB1217" s="0" t="n">
        <v>0</v>
      </c>
      <c r="BC1217" s="380" t="n">
        <v>25569.125</v>
      </c>
      <c r="BD1217" s="0" t="s">
        <v>2599</v>
      </c>
      <c r="BE1217" s="0" t="s">
        <v>2170</v>
      </c>
      <c r="BF1217" s="0" t="s">
        <v>17868</v>
      </c>
    </row>
    <row r="1218" customFormat="false" ht="15" hidden="false" customHeight="false" outlineLevel="0" collapsed="false">
      <c r="A1218" s="0" t="s">
        <v>26318</v>
      </c>
      <c r="B1218" s="0" t="s">
        <v>26319</v>
      </c>
      <c r="C1218" s="0" t="s">
        <v>26318</v>
      </c>
      <c r="D1218" s="0" t="s">
        <v>2133</v>
      </c>
      <c r="E1218" s="0" t="s">
        <v>26318</v>
      </c>
      <c r="F1218" s="0" t="n">
        <v>1</v>
      </c>
      <c r="G1218" s="0" t="s">
        <v>434</v>
      </c>
      <c r="H1218" s="0" t="s">
        <v>2170</v>
      </c>
      <c r="I1218" s="0" t="s">
        <v>2170</v>
      </c>
      <c r="J1218" s="0" t="s">
        <v>2170</v>
      </c>
      <c r="K1218" s="0" t="s">
        <v>2170</v>
      </c>
      <c r="L1218" s="0" t="s">
        <v>2170</v>
      </c>
      <c r="M1218" s="0" t="s">
        <v>2170</v>
      </c>
      <c r="N1218" s="0" t="n">
        <f aca="false">FALSE()</f>
        <v>0</v>
      </c>
      <c r="O1218" s="0" t="s">
        <v>26320</v>
      </c>
      <c r="P1218" s="0" t="s">
        <v>17780</v>
      </c>
      <c r="Q1218" s="0" t="n">
        <v>2</v>
      </c>
      <c r="R1218" s="380" t="n">
        <v>47968.125</v>
      </c>
      <c r="S1218" s="223" t="n">
        <v>1000</v>
      </c>
      <c r="T1218" s="0" t="s">
        <v>2132</v>
      </c>
      <c r="U1218" s="380" t="n">
        <v>44315.125</v>
      </c>
      <c r="V1218" s="380" t="n">
        <v>44328.125</v>
      </c>
      <c r="W1218" s="0" t="s">
        <v>2132</v>
      </c>
      <c r="X1218" s="0" t="s">
        <v>26321</v>
      </c>
      <c r="Y1218" s="0" t="s">
        <v>601</v>
      </c>
      <c r="Z1218" s="0" t="s">
        <v>2602</v>
      </c>
      <c r="AA1218" s="0" t="s">
        <v>610</v>
      </c>
      <c r="AB1218" s="0" t="s">
        <v>17781</v>
      </c>
      <c r="AC1218" s="0" t="n">
        <v>10000000</v>
      </c>
      <c r="AD1218" s="0" t="n">
        <v>10000000</v>
      </c>
      <c r="AE1218" s="0" t="n">
        <v>5</v>
      </c>
      <c r="AF1218" s="0" t="n">
        <f aca="false">FALSE()</f>
        <v>0</v>
      </c>
      <c r="AG1218" s="0" t="n">
        <f aca="false">TRUE()</f>
        <v>1</v>
      </c>
      <c r="AH1218" s="0" t="n">
        <f aca="false">TRUE()</f>
        <v>1</v>
      </c>
      <c r="AI1218" s="0" t="n">
        <f aca="false">FALSE()</f>
        <v>0</v>
      </c>
      <c r="AJ1218" s="0" t="n">
        <f aca="false">FALSE()</f>
        <v>0</v>
      </c>
      <c r="AK1218" s="0" t="n">
        <f aca="false">FALSE()</f>
        <v>0</v>
      </c>
      <c r="AL1218" s="0" t="s">
        <v>2129</v>
      </c>
      <c r="AM1218" s="0" t="n">
        <f aca="false">TRUE()</f>
        <v>1</v>
      </c>
      <c r="AN1218" s="0" t="s">
        <v>26322</v>
      </c>
      <c r="AO1218" s="0" t="n">
        <v>1</v>
      </c>
      <c r="AP1218" s="0" t="s">
        <v>26323</v>
      </c>
      <c r="AQ1218" s="0" t="s">
        <v>26324</v>
      </c>
      <c r="AR1218" s="0" t="n">
        <f aca="false">TRUE()</f>
        <v>1</v>
      </c>
      <c r="AS1218" s="0" t="n">
        <f aca="false">FALSE()</f>
        <v>0</v>
      </c>
      <c r="AT1218" s="0" t="n">
        <f aca="false">FALSE()</f>
        <v>0</v>
      </c>
      <c r="AU1218" s="0" t="n">
        <f aca="false">FALSE()</f>
        <v>0</v>
      </c>
      <c r="AV1218" s="0" t="n">
        <f aca="false">FALSE()</f>
        <v>0</v>
      </c>
      <c r="AW1218" s="0" t="n">
        <f aca="false">TRUE()</f>
        <v>1</v>
      </c>
      <c r="AX1218" s="380" t="n">
        <v>44328.6166666667</v>
      </c>
      <c r="AY1218" s="380" t="n">
        <v>44328.4166666667</v>
      </c>
      <c r="AZ1218" s="0" t="n">
        <v>2</v>
      </c>
      <c r="BA1218" s="0" t="s">
        <v>9409</v>
      </c>
      <c r="BB1218" s="0" t="n">
        <v>0</v>
      </c>
      <c r="BC1218" s="380" t="n">
        <v>46148.125</v>
      </c>
      <c r="BD1218" s="0" t="s">
        <v>2170</v>
      </c>
      <c r="BE1218" s="0" t="s">
        <v>2170</v>
      </c>
      <c r="BF1218" s="0" t="s">
        <v>2118</v>
      </c>
    </row>
    <row r="1219" customFormat="false" ht="15" hidden="false" customHeight="false" outlineLevel="0" collapsed="false">
      <c r="A1219" s="0" t="s">
        <v>26325</v>
      </c>
      <c r="B1219" s="0" t="s">
        <v>26326</v>
      </c>
      <c r="C1219" s="0" t="s">
        <v>26325</v>
      </c>
      <c r="D1219" s="0" t="s">
        <v>2133</v>
      </c>
      <c r="E1219" s="0" t="s">
        <v>26325</v>
      </c>
      <c r="F1219" s="0" t="n">
        <v>1</v>
      </c>
      <c r="G1219" s="0" t="s">
        <v>434</v>
      </c>
      <c r="H1219" s="0" t="s">
        <v>2170</v>
      </c>
      <c r="I1219" s="0" t="s">
        <v>2170</v>
      </c>
      <c r="J1219" s="0" t="s">
        <v>2170</v>
      </c>
      <c r="K1219" s="0" t="s">
        <v>2170</v>
      </c>
      <c r="L1219" s="0" t="s">
        <v>2170</v>
      </c>
      <c r="M1219" s="0" t="s">
        <v>2170</v>
      </c>
      <c r="N1219" s="0" t="n">
        <f aca="false">FALSE()</f>
        <v>0</v>
      </c>
      <c r="O1219" s="0" t="s">
        <v>26327</v>
      </c>
      <c r="P1219" s="0" t="s">
        <v>17838</v>
      </c>
      <c r="Q1219" s="0" t="n">
        <v>4</v>
      </c>
      <c r="R1219" s="380" t="n">
        <v>48444.125</v>
      </c>
      <c r="S1219" s="223" t="n">
        <v>1000</v>
      </c>
      <c r="T1219" s="0" t="s">
        <v>2132</v>
      </c>
      <c r="U1219" s="380" t="n">
        <v>44788.125</v>
      </c>
      <c r="V1219" s="380" t="n">
        <v>44804.125</v>
      </c>
      <c r="W1219" s="0" t="s">
        <v>2132</v>
      </c>
      <c r="X1219" s="0" t="s">
        <v>26328</v>
      </c>
      <c r="Y1219" s="0" t="s">
        <v>601</v>
      </c>
      <c r="Z1219" s="0" t="s">
        <v>2602</v>
      </c>
      <c r="AA1219" s="0" t="s">
        <v>2693</v>
      </c>
      <c r="AB1219" s="0" t="s">
        <v>17781</v>
      </c>
      <c r="AC1219" s="0" t="n">
        <v>15000000</v>
      </c>
      <c r="AD1219" s="0" t="n">
        <v>15000000</v>
      </c>
      <c r="AE1219" s="0" t="n">
        <v>5</v>
      </c>
      <c r="AF1219" s="0" t="n">
        <f aca="false">FALSE()</f>
        <v>0</v>
      </c>
      <c r="AG1219" s="0" t="n">
        <f aca="false">TRUE()</f>
        <v>1</v>
      </c>
      <c r="AH1219" s="0" t="n">
        <f aca="false">TRUE()</f>
        <v>1</v>
      </c>
      <c r="AI1219" s="0" t="n">
        <f aca="false">FALSE()</f>
        <v>0</v>
      </c>
      <c r="AJ1219" s="0" t="n">
        <f aca="false">FALSE()</f>
        <v>0</v>
      </c>
      <c r="AK1219" s="0" t="n">
        <f aca="false">FALSE()</f>
        <v>0</v>
      </c>
      <c r="AL1219" s="0" t="s">
        <v>2129</v>
      </c>
      <c r="AM1219" s="0" t="n">
        <f aca="false">TRUE()</f>
        <v>1</v>
      </c>
      <c r="AN1219" s="0" t="s">
        <v>26329</v>
      </c>
      <c r="AO1219" s="0" t="n">
        <v>1</v>
      </c>
      <c r="AP1219" s="0" t="s">
        <v>26330</v>
      </c>
      <c r="AQ1219" s="0" t="s">
        <v>26331</v>
      </c>
      <c r="AR1219" s="0" t="n">
        <f aca="false">TRUE()</f>
        <v>1</v>
      </c>
      <c r="AS1219" s="0" t="n">
        <f aca="false">FALSE()</f>
        <v>0</v>
      </c>
      <c r="AT1219" s="0" t="n">
        <f aca="false">FALSE()</f>
        <v>0</v>
      </c>
      <c r="AU1219" s="0" t="n">
        <f aca="false">FALSE()</f>
        <v>0</v>
      </c>
      <c r="AV1219" s="0" t="n">
        <f aca="false">FALSE()</f>
        <v>0</v>
      </c>
      <c r="AW1219" s="0" t="n">
        <f aca="false">FALSE()</f>
        <v>0</v>
      </c>
      <c r="AX1219" s="380" t="n">
        <v>44804.6305555556</v>
      </c>
      <c r="AY1219" s="380" t="n">
        <v>44804.4166666667</v>
      </c>
      <c r="AZ1219" s="0" t="n">
        <v>1</v>
      </c>
      <c r="BA1219" s="0" t="s">
        <v>6022</v>
      </c>
      <c r="BB1219" s="0" t="n">
        <v>0</v>
      </c>
      <c r="BC1219" s="380" t="n">
        <v>46260.125</v>
      </c>
      <c r="BD1219" s="0" t="s">
        <v>2170</v>
      </c>
      <c r="BE1219" s="0" t="s">
        <v>2170</v>
      </c>
      <c r="BF1219" s="0" t="s">
        <v>2118</v>
      </c>
    </row>
    <row r="1220" customFormat="false" ht="15" hidden="false" customHeight="false" outlineLevel="0" collapsed="false">
      <c r="A1220" s="0" t="s">
        <v>26332</v>
      </c>
      <c r="B1220" s="0" t="s">
        <v>26333</v>
      </c>
      <c r="C1220" s="0" t="s">
        <v>26332</v>
      </c>
      <c r="D1220" s="0" t="s">
        <v>2133</v>
      </c>
      <c r="E1220" s="0" t="s">
        <v>26332</v>
      </c>
      <c r="F1220" s="0" t="n">
        <v>1</v>
      </c>
      <c r="G1220" s="0" t="s">
        <v>434</v>
      </c>
      <c r="H1220" s="0" t="s">
        <v>2170</v>
      </c>
      <c r="I1220" s="0" t="s">
        <v>2170</v>
      </c>
      <c r="J1220" s="0" t="s">
        <v>2170</v>
      </c>
      <c r="K1220" s="0" t="s">
        <v>2170</v>
      </c>
      <c r="L1220" s="0" t="s">
        <v>2170</v>
      </c>
      <c r="M1220" s="0" t="s">
        <v>2170</v>
      </c>
      <c r="N1220" s="0" t="n">
        <f aca="false">FALSE()</f>
        <v>0</v>
      </c>
      <c r="O1220" s="0" t="s">
        <v>26334</v>
      </c>
      <c r="P1220" s="0" t="s">
        <v>17780</v>
      </c>
      <c r="Q1220" s="0" t="n">
        <v>12</v>
      </c>
      <c r="R1220" s="380" t="n">
        <v>46256.125</v>
      </c>
      <c r="S1220" s="223" t="n">
        <v>1000</v>
      </c>
      <c r="T1220" s="0" t="s">
        <v>2132</v>
      </c>
      <c r="U1220" s="380" t="n">
        <v>45169.125</v>
      </c>
      <c r="V1220" s="380" t="n">
        <v>45176.125</v>
      </c>
      <c r="W1220" s="0" t="s">
        <v>2132</v>
      </c>
      <c r="X1220" s="0" t="s">
        <v>22113</v>
      </c>
      <c r="Y1220" s="0" t="s">
        <v>601</v>
      </c>
      <c r="Z1220" s="0" t="s">
        <v>2602</v>
      </c>
      <c r="AA1220" s="0" t="s">
        <v>2574</v>
      </c>
      <c r="AB1220" s="0" t="s">
        <v>17781</v>
      </c>
      <c r="AC1220" s="0" t="n">
        <v>300000</v>
      </c>
      <c r="AD1220" s="0" t="n">
        <v>300000</v>
      </c>
      <c r="AE1220" s="0" t="n">
        <v>5</v>
      </c>
      <c r="AF1220" s="0" t="n">
        <f aca="false">FALSE()</f>
        <v>0</v>
      </c>
      <c r="AG1220" s="0" t="n">
        <f aca="false">TRUE()</f>
        <v>1</v>
      </c>
      <c r="AH1220" s="0" t="n">
        <f aca="false">TRUE()</f>
        <v>1</v>
      </c>
      <c r="AI1220" s="0" t="n">
        <f aca="false">FALSE()</f>
        <v>0</v>
      </c>
      <c r="AJ1220" s="0" t="n">
        <f aca="false">FALSE()</f>
        <v>0</v>
      </c>
      <c r="AK1220" s="0" t="n">
        <f aca="false">FALSE()</f>
        <v>0</v>
      </c>
      <c r="AL1220" s="0" t="s">
        <v>2129</v>
      </c>
      <c r="AM1220" s="0" t="n">
        <f aca="false">TRUE()</f>
        <v>1</v>
      </c>
      <c r="AN1220" s="0" t="s">
        <v>26335</v>
      </c>
      <c r="AO1220" s="0" t="n">
        <v>1</v>
      </c>
      <c r="AP1220" s="0" t="s">
        <v>26336</v>
      </c>
      <c r="AQ1220" s="0" t="s">
        <v>26337</v>
      </c>
      <c r="AR1220" s="0" t="n">
        <f aca="false">TRUE()</f>
        <v>1</v>
      </c>
      <c r="AS1220" s="0" t="n">
        <f aca="false">TRUE()</f>
        <v>1</v>
      </c>
      <c r="AT1220" s="0" t="n">
        <f aca="false">FALSE()</f>
        <v>0</v>
      </c>
      <c r="AU1220" s="0" t="n">
        <f aca="false">FALSE()</f>
        <v>0</v>
      </c>
      <c r="AV1220" s="0" t="n">
        <f aca="false">FALSE()</f>
        <v>0</v>
      </c>
      <c r="AW1220" s="0" t="n">
        <f aca="false">TRUE()</f>
        <v>1</v>
      </c>
      <c r="AX1220" s="380" t="n">
        <v>45176.6944444444</v>
      </c>
      <c r="AY1220" s="380" t="n">
        <v>45176.4166666667</v>
      </c>
      <c r="AZ1220" s="0" t="n">
        <v>3</v>
      </c>
      <c r="BA1220" s="0" t="s">
        <v>24188</v>
      </c>
      <c r="BB1220" s="0" t="n">
        <v>0</v>
      </c>
      <c r="BC1220" s="380" t="n">
        <v>25569.125</v>
      </c>
      <c r="BD1220" s="0" t="s">
        <v>2170</v>
      </c>
      <c r="BE1220" s="0" t="s">
        <v>2170</v>
      </c>
      <c r="BF1220" s="0" t="s">
        <v>2118</v>
      </c>
    </row>
    <row r="1221" customFormat="false" ht="15" hidden="false" customHeight="false" outlineLevel="0" collapsed="false">
      <c r="A1221" s="0" t="s">
        <v>26338</v>
      </c>
      <c r="B1221" s="0" t="s">
        <v>26339</v>
      </c>
      <c r="C1221" s="0" t="s">
        <v>26338</v>
      </c>
      <c r="D1221" s="0" t="s">
        <v>2133</v>
      </c>
      <c r="E1221" s="0" t="s">
        <v>26338</v>
      </c>
      <c r="F1221" s="0" t="n">
        <v>1</v>
      </c>
      <c r="G1221" s="0" t="s">
        <v>434</v>
      </c>
      <c r="H1221" s="0" t="s">
        <v>2170</v>
      </c>
      <c r="I1221" s="0" t="s">
        <v>2170</v>
      </c>
      <c r="J1221" s="0" t="s">
        <v>2170</v>
      </c>
      <c r="K1221" s="0" t="s">
        <v>2170</v>
      </c>
      <c r="L1221" s="0" t="s">
        <v>2170</v>
      </c>
      <c r="M1221" s="0" t="s">
        <v>2170</v>
      </c>
      <c r="N1221" s="0" t="n">
        <f aca="false">FALSE()</f>
        <v>0</v>
      </c>
      <c r="O1221" s="0" t="s">
        <v>26340</v>
      </c>
      <c r="P1221" s="0" t="s">
        <v>17780</v>
      </c>
      <c r="Q1221" s="0" t="n">
        <v>12</v>
      </c>
      <c r="R1221" s="380" t="n">
        <v>46368.125</v>
      </c>
      <c r="S1221" s="223" t="n">
        <v>1000</v>
      </c>
      <c r="T1221" s="0" t="s">
        <v>2132</v>
      </c>
      <c r="U1221" s="380" t="n">
        <v>45622.125</v>
      </c>
      <c r="V1221" s="380" t="n">
        <v>45638.125</v>
      </c>
      <c r="W1221" s="0" t="s">
        <v>2132</v>
      </c>
      <c r="X1221" s="0" t="s">
        <v>24774</v>
      </c>
      <c r="Y1221" s="0" t="s">
        <v>601</v>
      </c>
      <c r="Z1221" s="0" t="s">
        <v>2602</v>
      </c>
      <c r="AB1221" s="0" t="s">
        <v>17848</v>
      </c>
      <c r="AC1221" s="0" t="n">
        <v>2000000</v>
      </c>
      <c r="AD1221" s="0" t="n">
        <v>2935217</v>
      </c>
      <c r="AE1221" s="0" t="n">
        <v>5</v>
      </c>
      <c r="AF1221" s="0" t="n">
        <f aca="false">FALSE()</f>
        <v>0</v>
      </c>
      <c r="AG1221" s="0" t="n">
        <f aca="false">TRUE()</f>
        <v>1</v>
      </c>
      <c r="AH1221" s="0" t="n">
        <f aca="false">TRUE()</f>
        <v>1</v>
      </c>
      <c r="AI1221" s="0" t="n">
        <f aca="false">TRUE()</f>
        <v>1</v>
      </c>
      <c r="AJ1221" s="0" t="n">
        <f aca="false">FALSE()</f>
        <v>0</v>
      </c>
      <c r="AK1221" s="0" t="n">
        <f aca="false">FALSE()</f>
        <v>0</v>
      </c>
      <c r="AL1221" s="0" t="s">
        <v>2129</v>
      </c>
      <c r="AM1221" s="0" t="n">
        <f aca="false">TRUE()</f>
        <v>1</v>
      </c>
      <c r="AN1221" s="0" t="s">
        <v>26341</v>
      </c>
      <c r="AO1221" s="0" t="n">
        <v>1</v>
      </c>
      <c r="AP1221" s="0" t="s">
        <v>26342</v>
      </c>
      <c r="AQ1221" s="0" t="s">
        <v>26343</v>
      </c>
      <c r="AR1221" s="0" t="n">
        <f aca="false">TRUE()</f>
        <v>1</v>
      </c>
      <c r="AS1221" s="0" t="n">
        <f aca="false">TRUE()</f>
        <v>1</v>
      </c>
      <c r="AT1221" s="0" t="n">
        <f aca="false">FALSE()</f>
        <v>0</v>
      </c>
      <c r="AU1221" s="0" t="n">
        <f aca="false">FALSE()</f>
        <v>0</v>
      </c>
      <c r="AV1221" s="0" t="n">
        <f aca="false">FALSE()</f>
        <v>0</v>
      </c>
      <c r="AW1221" s="0" t="n">
        <f aca="false">TRUE()</f>
        <v>1</v>
      </c>
      <c r="AX1221" s="380" t="n">
        <v>45638.6145833333</v>
      </c>
      <c r="AY1221" s="380" t="n">
        <v>45638.125</v>
      </c>
      <c r="AZ1221" s="0" t="n">
        <v>2</v>
      </c>
      <c r="BA1221" s="0" t="s">
        <v>20255</v>
      </c>
      <c r="BB1221" s="0" t="n">
        <v>0</v>
      </c>
      <c r="BC1221" s="380" t="n">
        <v>25569.125</v>
      </c>
      <c r="BD1221" s="0" t="s">
        <v>2170</v>
      </c>
      <c r="BE1221" s="0" t="s">
        <v>2170</v>
      </c>
      <c r="BF1221" s="0" t="s">
        <v>2118</v>
      </c>
    </row>
    <row r="1222" customFormat="false" ht="15" hidden="false" customHeight="false" outlineLevel="0" collapsed="false">
      <c r="A1222" s="0" t="s">
        <v>26344</v>
      </c>
      <c r="B1222" s="0" t="s">
        <v>26345</v>
      </c>
      <c r="C1222" s="0" t="s">
        <v>26344</v>
      </c>
      <c r="D1222" s="0" t="s">
        <v>2133</v>
      </c>
      <c r="E1222" s="0" t="s">
        <v>26344</v>
      </c>
      <c r="F1222" s="0" t="n">
        <v>1</v>
      </c>
      <c r="G1222" s="0" t="s">
        <v>434</v>
      </c>
      <c r="H1222" s="0" t="s">
        <v>2596</v>
      </c>
      <c r="I1222" s="0" t="s">
        <v>2596</v>
      </c>
      <c r="J1222" s="0" t="s">
        <v>2599</v>
      </c>
      <c r="K1222" s="0" t="s">
        <v>2170</v>
      </c>
      <c r="L1222" s="0" t="s">
        <v>13583</v>
      </c>
      <c r="M1222" s="0" t="s">
        <v>2170</v>
      </c>
      <c r="N1222" s="0" t="n">
        <f aca="false">FALSE()</f>
        <v>0</v>
      </c>
      <c r="O1222" s="0" t="s">
        <v>26346</v>
      </c>
      <c r="P1222" s="0" t="s">
        <v>17780</v>
      </c>
      <c r="Q1222" s="0" t="n">
        <v>12</v>
      </c>
      <c r="R1222" s="380" t="n">
        <v>46171.125</v>
      </c>
      <c r="S1222" s="223" t="n">
        <v>1000</v>
      </c>
      <c r="T1222" s="0" t="s">
        <v>2132</v>
      </c>
      <c r="U1222" s="380" t="n">
        <v>45685.125</v>
      </c>
      <c r="V1222" s="380" t="n">
        <v>45691.125</v>
      </c>
      <c r="W1222" s="0" t="s">
        <v>2132</v>
      </c>
      <c r="X1222" s="0" t="s">
        <v>26347</v>
      </c>
      <c r="Y1222" s="0" t="s">
        <v>601</v>
      </c>
      <c r="Z1222" s="0" t="s">
        <v>2602</v>
      </c>
      <c r="AA1222" s="0" t="s">
        <v>2684</v>
      </c>
      <c r="AB1222" s="0" t="s">
        <v>17781</v>
      </c>
      <c r="AC1222" s="0" t="n">
        <v>18000000</v>
      </c>
      <c r="AD1222" s="0" t="n">
        <v>18000000</v>
      </c>
      <c r="AE1222" s="0" t="n">
        <v>5</v>
      </c>
      <c r="AF1222" s="0" t="n">
        <f aca="false">FALSE()</f>
        <v>0</v>
      </c>
      <c r="AG1222" s="0" t="n">
        <f aca="false">TRUE()</f>
        <v>1</v>
      </c>
      <c r="AH1222" s="0" t="n">
        <f aca="false">TRUE()</f>
        <v>1</v>
      </c>
      <c r="AI1222" s="0" t="n">
        <f aca="false">FALSE()</f>
        <v>0</v>
      </c>
      <c r="AJ1222" s="0" t="n">
        <f aca="false">FALSE()</f>
        <v>0</v>
      </c>
      <c r="AK1222" s="0" t="n">
        <f aca="false">FALSE()</f>
        <v>0</v>
      </c>
      <c r="AL1222" s="0" t="s">
        <v>2129</v>
      </c>
      <c r="AM1222" s="0" t="n">
        <f aca="false">TRUE()</f>
        <v>1</v>
      </c>
      <c r="AN1222" s="0" t="s">
        <v>26348</v>
      </c>
      <c r="AO1222" s="0" t="n">
        <v>1</v>
      </c>
      <c r="AP1222" s="0" t="s">
        <v>26349</v>
      </c>
      <c r="AQ1222" s="0" t="s">
        <v>26350</v>
      </c>
      <c r="AR1222" s="0" t="n">
        <f aca="false">TRUE()</f>
        <v>1</v>
      </c>
      <c r="AS1222" s="0" t="n">
        <f aca="false">FALSE()</f>
        <v>0</v>
      </c>
      <c r="AT1222" s="0" t="n">
        <f aca="false">FALSE()</f>
        <v>0</v>
      </c>
      <c r="AU1222" s="0" t="n">
        <f aca="false">FALSE()</f>
        <v>0</v>
      </c>
      <c r="AV1222" s="0" t="n">
        <f aca="false">FALSE()</f>
        <v>0</v>
      </c>
      <c r="AW1222" s="0" t="n">
        <f aca="false">TRUE()</f>
        <v>1</v>
      </c>
      <c r="AX1222" s="380" t="n">
        <v>45691.6145833333</v>
      </c>
      <c r="AY1222" s="380" t="n">
        <v>45691.125</v>
      </c>
      <c r="AZ1222" s="0" t="n">
        <v>1</v>
      </c>
      <c r="BA1222" s="0" t="s">
        <v>4243</v>
      </c>
      <c r="BB1222" s="0" t="n">
        <v>0</v>
      </c>
      <c r="BC1222" s="380" t="n">
        <v>25569.125</v>
      </c>
      <c r="BD1222" s="0" t="s">
        <v>2599</v>
      </c>
      <c r="BE1222" s="0" t="s">
        <v>2170</v>
      </c>
      <c r="BF1222" s="0" t="s">
        <v>2118</v>
      </c>
    </row>
    <row r="1223" customFormat="false" ht="15" hidden="false" customHeight="false" outlineLevel="0" collapsed="false">
      <c r="A1223" s="0" t="s">
        <v>26351</v>
      </c>
      <c r="B1223" s="0" t="s">
        <v>26352</v>
      </c>
      <c r="C1223" s="0" t="s">
        <v>26351</v>
      </c>
      <c r="D1223" s="0" t="s">
        <v>2133</v>
      </c>
      <c r="E1223" s="0" t="s">
        <v>26351</v>
      </c>
      <c r="F1223" s="0" t="n">
        <v>1</v>
      </c>
      <c r="G1223" s="0" t="s">
        <v>434</v>
      </c>
      <c r="H1223" s="0" t="s">
        <v>2170</v>
      </c>
      <c r="I1223" s="0" t="s">
        <v>2170</v>
      </c>
      <c r="J1223" s="0" t="s">
        <v>2170</v>
      </c>
      <c r="K1223" s="0" t="s">
        <v>2170</v>
      </c>
      <c r="L1223" s="0" t="s">
        <v>2170</v>
      </c>
      <c r="M1223" s="0" t="s">
        <v>2170</v>
      </c>
      <c r="N1223" s="0" t="n">
        <f aca="false">FALSE()</f>
        <v>0</v>
      </c>
      <c r="O1223" s="0" t="s">
        <v>26353</v>
      </c>
      <c r="P1223" s="0" t="s">
        <v>17780</v>
      </c>
      <c r="Q1223" s="0" t="n">
        <v>12</v>
      </c>
      <c r="R1223" s="380" t="n">
        <v>46652.125</v>
      </c>
      <c r="S1223" s="223" t="n">
        <v>1000</v>
      </c>
      <c r="T1223" s="0" t="s">
        <v>2132</v>
      </c>
      <c r="U1223" s="380" t="n">
        <v>45838.125</v>
      </c>
      <c r="V1223" s="380" t="n">
        <v>45842.125</v>
      </c>
      <c r="W1223" s="0" t="s">
        <v>2132</v>
      </c>
      <c r="X1223" s="0" t="s">
        <v>26354</v>
      </c>
      <c r="AA1223" s="0" t="s">
        <v>2330</v>
      </c>
      <c r="AB1223" s="0" t="s">
        <v>17781</v>
      </c>
      <c r="AC1223" s="0" t="n">
        <v>3000000</v>
      </c>
      <c r="AD1223" s="0" t="n">
        <v>3000000</v>
      </c>
      <c r="AE1223" s="0" t="n">
        <v>5</v>
      </c>
      <c r="AF1223" s="0" t="n">
        <f aca="false">FALSE()</f>
        <v>0</v>
      </c>
      <c r="AG1223" s="0" t="n">
        <f aca="false">TRUE()</f>
        <v>1</v>
      </c>
      <c r="AH1223" s="0" t="n">
        <f aca="false">TRUE()</f>
        <v>1</v>
      </c>
      <c r="AI1223" s="0" t="n">
        <f aca="false">FALSE()</f>
        <v>0</v>
      </c>
      <c r="AJ1223" s="0" t="n">
        <f aca="false">FALSE()</f>
        <v>0</v>
      </c>
      <c r="AK1223" s="0" t="n">
        <f aca="false">FALSE()</f>
        <v>0</v>
      </c>
      <c r="AL1223" s="0" t="s">
        <v>2129</v>
      </c>
      <c r="AM1223" s="0" t="n">
        <f aca="false">TRUE()</f>
        <v>1</v>
      </c>
      <c r="AN1223" s="0" t="s">
        <v>26355</v>
      </c>
      <c r="AO1223" s="0" t="n">
        <v>1</v>
      </c>
      <c r="AP1223" s="0" t="s">
        <v>26356</v>
      </c>
      <c r="AQ1223" s="0" t="s">
        <v>26357</v>
      </c>
      <c r="AR1223" s="0" t="n">
        <f aca="false">TRUE()</f>
        <v>1</v>
      </c>
      <c r="AS1223" s="0" t="n">
        <f aca="false">FALSE()</f>
        <v>0</v>
      </c>
      <c r="AT1223" s="0" t="n">
        <f aca="false">FALSE()</f>
        <v>0</v>
      </c>
      <c r="AU1223" s="0" t="n">
        <f aca="false">FALSE()</f>
        <v>0</v>
      </c>
      <c r="AV1223" s="0" t="n">
        <f aca="false">FALSE()</f>
        <v>0</v>
      </c>
      <c r="AW1223" s="0" t="n">
        <f aca="false">TRUE()</f>
        <v>1</v>
      </c>
      <c r="AX1223" s="380" t="n">
        <v>45842.6145833333</v>
      </c>
      <c r="AY1223" s="380" t="n">
        <v>45842.125</v>
      </c>
      <c r="AZ1223" s="0" t="n">
        <v>2</v>
      </c>
      <c r="BA1223" s="0" t="s">
        <v>26358</v>
      </c>
      <c r="BB1223" s="0" t="n">
        <v>0</v>
      </c>
      <c r="BC1223" s="380" t="n">
        <v>25569.125</v>
      </c>
      <c r="BD1223" s="0" t="s">
        <v>2170</v>
      </c>
      <c r="BE1223" s="0" t="s">
        <v>2170</v>
      </c>
      <c r="BF1223" s="0" t="s">
        <v>604</v>
      </c>
    </row>
    <row r="1224" customFormat="false" ht="15" hidden="false" customHeight="false" outlineLevel="0" collapsed="false">
      <c r="A1224" s="0" t="s">
        <v>26359</v>
      </c>
      <c r="B1224" s="0" t="s">
        <v>26360</v>
      </c>
      <c r="C1224" s="0" t="s">
        <v>26359</v>
      </c>
      <c r="D1224" s="0" t="s">
        <v>2133</v>
      </c>
      <c r="E1224" s="0" t="s">
        <v>26359</v>
      </c>
      <c r="F1224" s="0" t="n">
        <v>1</v>
      </c>
      <c r="G1224" s="0" t="s">
        <v>434</v>
      </c>
      <c r="H1224" s="0" t="s">
        <v>2170</v>
      </c>
      <c r="I1224" s="0" t="s">
        <v>2170</v>
      </c>
      <c r="J1224" s="0" t="s">
        <v>2170</v>
      </c>
      <c r="K1224" s="0" t="s">
        <v>2170</v>
      </c>
      <c r="L1224" s="0" t="s">
        <v>2170</v>
      </c>
      <c r="M1224" s="0" t="s">
        <v>2170</v>
      </c>
      <c r="N1224" s="0" t="n">
        <f aca="false">FALSE()</f>
        <v>0</v>
      </c>
      <c r="O1224" s="0" t="s">
        <v>26361</v>
      </c>
      <c r="P1224" s="0" t="s">
        <v>17780</v>
      </c>
      <c r="Q1224" s="0" t="n">
        <v>4</v>
      </c>
      <c r="R1224" s="380" t="n">
        <v>45994.125</v>
      </c>
      <c r="S1224" s="223" t="n">
        <v>1000</v>
      </c>
      <c r="T1224" s="0" t="s">
        <v>2132</v>
      </c>
      <c r="U1224" s="380" t="n">
        <v>44893.125</v>
      </c>
      <c r="V1224" s="380" t="n">
        <v>44902.125</v>
      </c>
      <c r="W1224" s="0" t="s">
        <v>2132</v>
      </c>
      <c r="X1224" s="0" t="s">
        <v>26362</v>
      </c>
      <c r="Y1224" s="0" t="s">
        <v>601</v>
      </c>
      <c r="Z1224" s="0" t="s">
        <v>2602</v>
      </c>
      <c r="AA1224" s="0" t="s">
        <v>2116</v>
      </c>
      <c r="AB1224" s="0" t="s">
        <v>17781</v>
      </c>
      <c r="AC1224" s="0" t="n">
        <v>2500000</v>
      </c>
      <c r="AD1224" s="0" t="n">
        <v>2500000</v>
      </c>
      <c r="AE1224" s="0" t="n">
        <v>5</v>
      </c>
      <c r="AF1224" s="0" t="n">
        <f aca="false">FALSE()</f>
        <v>0</v>
      </c>
      <c r="AG1224" s="0" t="n">
        <f aca="false">TRUE()</f>
        <v>1</v>
      </c>
      <c r="AH1224" s="0" t="n">
        <f aca="false">TRUE()</f>
        <v>1</v>
      </c>
      <c r="AI1224" s="0" t="n">
        <f aca="false">FALSE()</f>
        <v>0</v>
      </c>
      <c r="AJ1224" s="0" t="n">
        <f aca="false">FALSE()</f>
        <v>0</v>
      </c>
      <c r="AK1224" s="0" t="n">
        <f aca="false">FALSE()</f>
        <v>0</v>
      </c>
      <c r="AL1224" s="0" t="s">
        <v>2129</v>
      </c>
      <c r="AM1224" s="0" t="n">
        <f aca="false">TRUE()</f>
        <v>1</v>
      </c>
      <c r="AN1224" s="0" t="s">
        <v>26363</v>
      </c>
      <c r="AO1224" s="0" t="n">
        <v>1</v>
      </c>
      <c r="AP1224" s="0" t="s">
        <v>26364</v>
      </c>
      <c r="AQ1224" s="0" t="s">
        <v>26365</v>
      </c>
      <c r="AR1224" s="0" t="n">
        <f aca="false">TRUE()</f>
        <v>1</v>
      </c>
      <c r="AS1224" s="0" t="n">
        <f aca="false">FALSE()</f>
        <v>0</v>
      </c>
      <c r="AT1224" s="0" t="n">
        <f aca="false">FALSE()</f>
        <v>0</v>
      </c>
      <c r="AU1224" s="0" t="n">
        <f aca="false">FALSE()</f>
        <v>0</v>
      </c>
      <c r="AV1224" s="0" t="n">
        <f aca="false">FALSE()</f>
        <v>0</v>
      </c>
      <c r="AW1224" s="0" t="n">
        <f aca="false">TRUE()</f>
        <v>1</v>
      </c>
      <c r="AX1224" s="380" t="n">
        <v>44902.6875</v>
      </c>
      <c r="AY1224" s="380" t="n">
        <v>44902.4166666667</v>
      </c>
      <c r="AZ1224" s="0" t="n">
        <v>1</v>
      </c>
      <c r="BA1224" s="0" t="s">
        <v>8153</v>
      </c>
      <c r="BB1224" s="0" t="n">
        <v>0</v>
      </c>
      <c r="BC1224" s="380" t="n">
        <v>25569.125</v>
      </c>
      <c r="BD1224" s="0" t="s">
        <v>2170</v>
      </c>
      <c r="BE1224" s="0" t="s">
        <v>2170</v>
      </c>
      <c r="BF1224" s="0" t="s">
        <v>2118</v>
      </c>
    </row>
    <row r="1225" customFormat="false" ht="15" hidden="false" customHeight="false" outlineLevel="0" collapsed="false">
      <c r="A1225" s="0" t="s">
        <v>26366</v>
      </c>
      <c r="B1225" s="0" t="s">
        <v>26367</v>
      </c>
      <c r="C1225" s="0" t="s">
        <v>26368</v>
      </c>
      <c r="D1225" s="0" t="s">
        <v>17896</v>
      </c>
      <c r="E1225" s="0" t="s">
        <v>26366</v>
      </c>
      <c r="F1225" s="0" t="n">
        <v>1</v>
      </c>
      <c r="G1225" s="0" t="s">
        <v>434</v>
      </c>
      <c r="H1225" s="0" t="s">
        <v>2596</v>
      </c>
      <c r="I1225" s="0" t="s">
        <v>2596</v>
      </c>
      <c r="J1225" s="0" t="s">
        <v>2599</v>
      </c>
      <c r="K1225" s="0" t="s">
        <v>2170</v>
      </c>
      <c r="L1225" s="0" t="s">
        <v>13583</v>
      </c>
      <c r="M1225" s="0" t="s">
        <v>2170</v>
      </c>
      <c r="N1225" s="0" t="n">
        <f aca="false">FALSE()</f>
        <v>0</v>
      </c>
      <c r="O1225" s="0" t="s">
        <v>26369</v>
      </c>
      <c r="P1225" s="0" t="s">
        <v>17898</v>
      </c>
      <c r="Q1225" s="0" t="n">
        <v>2</v>
      </c>
      <c r="R1225" s="380" t="n">
        <v>49578.125</v>
      </c>
      <c r="S1225" s="223" t="n">
        <v>1000</v>
      </c>
      <c r="T1225" s="0" t="s">
        <v>2132</v>
      </c>
      <c r="U1225" s="380" t="n">
        <v>45420.125</v>
      </c>
      <c r="V1225" s="380" t="n">
        <v>45427.125</v>
      </c>
      <c r="W1225" s="0" t="s">
        <v>2170</v>
      </c>
      <c r="X1225" s="0" t="s">
        <v>23089</v>
      </c>
      <c r="Y1225" s="0" t="s">
        <v>601</v>
      </c>
      <c r="Z1225" s="0" t="s">
        <v>2602</v>
      </c>
      <c r="AA1225" s="0" t="s">
        <v>600</v>
      </c>
      <c r="AB1225" s="0" t="s">
        <v>17848</v>
      </c>
      <c r="AC1225" s="0" t="n">
        <v>685445514</v>
      </c>
      <c r="AD1225" s="0" t="n">
        <v>500000000</v>
      </c>
      <c r="AE1225" s="0" t="n">
        <v>5</v>
      </c>
      <c r="AF1225" s="0" t="n">
        <f aca="false">FALSE()</f>
        <v>0</v>
      </c>
      <c r="AG1225" s="0" t="n">
        <f aca="false">TRUE()</f>
        <v>1</v>
      </c>
      <c r="AH1225" s="0" t="n">
        <f aca="false">TRUE()</f>
        <v>1</v>
      </c>
      <c r="AI1225" s="0" t="n">
        <f aca="false">FALSE()</f>
        <v>0</v>
      </c>
      <c r="AJ1225" s="0" t="n">
        <f aca="false">FALSE()</f>
        <v>0</v>
      </c>
      <c r="AK1225" s="0" t="n">
        <f aca="false">FALSE()</f>
        <v>0</v>
      </c>
      <c r="AL1225" s="0" t="s">
        <v>7337</v>
      </c>
      <c r="AM1225" s="0" t="n">
        <f aca="false">TRUE()</f>
        <v>1</v>
      </c>
      <c r="AN1225" s="0" t="s">
        <v>26370</v>
      </c>
      <c r="AO1225" s="0" t="n">
        <v>1</v>
      </c>
      <c r="AP1225" s="0" t="s">
        <v>26371</v>
      </c>
      <c r="AQ1225" s="0" t="s">
        <v>26372</v>
      </c>
      <c r="AR1225" s="0" t="n">
        <f aca="false">TRUE()</f>
        <v>1</v>
      </c>
      <c r="AS1225" s="0" t="n">
        <f aca="false">FALSE()</f>
        <v>0</v>
      </c>
      <c r="AT1225" s="0" t="n">
        <f aca="false">FALSE()</f>
        <v>0</v>
      </c>
      <c r="AU1225" s="0" t="n">
        <f aca="false">FALSE()</f>
        <v>0</v>
      </c>
      <c r="AV1225" s="0" t="n">
        <f aca="false">FALSE()</f>
        <v>0</v>
      </c>
      <c r="AW1225" s="0" t="n">
        <f aca="false">TRUE()</f>
        <v>1</v>
      </c>
      <c r="AX1225" s="380" t="n">
        <v>45526.4159722222</v>
      </c>
      <c r="AY1225" s="380" t="n">
        <v>45526.125</v>
      </c>
      <c r="AZ1225" s="0" t="n">
        <v>1</v>
      </c>
      <c r="BA1225" s="0" t="s">
        <v>17903</v>
      </c>
      <c r="BB1225" s="0" t="n">
        <v>0</v>
      </c>
      <c r="BC1225" s="380" t="n">
        <v>25569.125</v>
      </c>
      <c r="BD1225" s="0" t="s">
        <v>2599</v>
      </c>
      <c r="BE1225" s="0" t="s">
        <v>2170</v>
      </c>
      <c r="BF1225" s="0" t="s">
        <v>2118</v>
      </c>
    </row>
    <row r="1226" customFormat="false" ht="15" hidden="false" customHeight="false" outlineLevel="0" collapsed="false">
      <c r="A1226" s="0" t="s">
        <v>26373</v>
      </c>
      <c r="B1226" s="0" t="s">
        <v>26374</v>
      </c>
      <c r="C1226" s="0" t="s">
        <v>26373</v>
      </c>
      <c r="D1226" s="0" t="s">
        <v>2133</v>
      </c>
      <c r="E1226" s="0" t="s">
        <v>26373</v>
      </c>
      <c r="F1226" s="0" t="n">
        <v>1</v>
      </c>
      <c r="G1226" s="0" t="s">
        <v>434</v>
      </c>
      <c r="H1226" s="0" t="s">
        <v>2170</v>
      </c>
      <c r="I1226" s="0" t="s">
        <v>2170</v>
      </c>
      <c r="J1226" s="0" t="s">
        <v>2170</v>
      </c>
      <c r="K1226" s="0" t="s">
        <v>2170</v>
      </c>
      <c r="L1226" s="0" t="s">
        <v>2170</v>
      </c>
      <c r="M1226" s="0" t="s">
        <v>2170</v>
      </c>
      <c r="N1226" s="0" t="n">
        <f aca="false">FALSE()</f>
        <v>0</v>
      </c>
      <c r="O1226" s="0" t="s">
        <v>26375</v>
      </c>
      <c r="P1226" s="0" t="s">
        <v>17780</v>
      </c>
      <c r="Q1226" s="0" t="n">
        <v>4</v>
      </c>
      <c r="R1226" s="380" t="n">
        <v>45942.125</v>
      </c>
      <c r="S1226" s="223" t="n">
        <v>150</v>
      </c>
      <c r="T1226" s="0" t="s">
        <v>2132</v>
      </c>
      <c r="U1226" s="380" t="n">
        <v>43003.125</v>
      </c>
      <c r="V1226" s="380" t="n">
        <v>43018.125</v>
      </c>
      <c r="W1226" s="0" t="s">
        <v>2170</v>
      </c>
      <c r="X1226" s="0" t="s">
        <v>26376</v>
      </c>
      <c r="Y1226" s="0" t="s">
        <v>601</v>
      </c>
      <c r="Z1226" s="0" t="s">
        <v>2602</v>
      </c>
      <c r="AA1226" s="0" t="s">
        <v>17847</v>
      </c>
      <c r="AB1226" s="0" t="s">
        <v>17848</v>
      </c>
      <c r="AC1226" s="0" t="n">
        <v>4000000</v>
      </c>
      <c r="AD1226" s="0" t="n">
        <v>4000000</v>
      </c>
      <c r="AE1226" s="0" t="n">
        <v>5</v>
      </c>
      <c r="AF1226" s="0" t="n">
        <f aca="false">FALSE()</f>
        <v>0</v>
      </c>
      <c r="AG1226" s="0" t="n">
        <f aca="false">TRUE()</f>
        <v>1</v>
      </c>
      <c r="AH1226" s="0" t="n">
        <f aca="false">TRUE()</f>
        <v>1</v>
      </c>
      <c r="AI1226" s="0" t="n">
        <f aca="false">FALSE()</f>
        <v>0</v>
      </c>
      <c r="AJ1226" s="0" t="n">
        <f aca="false">FALSE()</f>
        <v>0</v>
      </c>
      <c r="AK1226" s="0" t="n">
        <f aca="false">TRUE()</f>
        <v>1</v>
      </c>
      <c r="AL1226" s="0" t="s">
        <v>2129</v>
      </c>
      <c r="AM1226" s="0" t="n">
        <f aca="false">TRUE()</f>
        <v>1</v>
      </c>
      <c r="AN1226" s="0" t="s">
        <v>26377</v>
      </c>
      <c r="AO1226" s="0" t="n">
        <v>1</v>
      </c>
      <c r="AP1226" s="0" t="s">
        <v>26378</v>
      </c>
      <c r="AQ1226" s="0" t="s">
        <v>26379</v>
      </c>
      <c r="AR1226" s="0" t="n">
        <f aca="false">TRUE()</f>
        <v>1</v>
      </c>
      <c r="AS1226" s="0" t="n">
        <f aca="false">FALSE()</f>
        <v>0</v>
      </c>
      <c r="AT1226" s="0" t="n">
        <f aca="false">FALSE()</f>
        <v>0</v>
      </c>
      <c r="AU1226" s="0" t="n">
        <f aca="false">FALSE()</f>
        <v>0</v>
      </c>
      <c r="AV1226" s="0" t="n">
        <f aca="false">FALSE()</f>
        <v>0</v>
      </c>
      <c r="AW1226" s="0" t="n">
        <f aca="false">TRUE()</f>
        <v>1</v>
      </c>
      <c r="AX1226" s="380" t="n">
        <v>43175.2256944445</v>
      </c>
      <c r="AY1226" s="380" t="n">
        <v>43018.125</v>
      </c>
      <c r="AZ1226" s="0" t="n">
        <v>1</v>
      </c>
      <c r="BA1226" s="0" t="s">
        <v>26380</v>
      </c>
      <c r="BB1226" s="0" t="n">
        <v>0</v>
      </c>
      <c r="BC1226" s="380" t="n">
        <v>25569.125</v>
      </c>
      <c r="BD1226" s="0" t="s">
        <v>2170</v>
      </c>
      <c r="BE1226" s="0" t="s">
        <v>2170</v>
      </c>
      <c r="BF1226" s="0" t="s">
        <v>2118</v>
      </c>
    </row>
    <row r="1227" customFormat="false" ht="15" hidden="false" customHeight="false" outlineLevel="0" collapsed="false">
      <c r="A1227" s="0" t="s">
        <v>26381</v>
      </c>
      <c r="B1227" s="0" t="s">
        <v>26382</v>
      </c>
      <c r="C1227" s="0" t="s">
        <v>26381</v>
      </c>
      <c r="D1227" s="0" t="s">
        <v>2133</v>
      </c>
      <c r="E1227" s="0" t="s">
        <v>26381</v>
      </c>
      <c r="F1227" s="0" t="n">
        <v>1</v>
      </c>
      <c r="G1227" s="0" t="s">
        <v>434</v>
      </c>
      <c r="H1227" s="0" t="s">
        <v>2596</v>
      </c>
      <c r="I1227" s="0" t="s">
        <v>2596</v>
      </c>
      <c r="J1227" s="0" t="s">
        <v>12506</v>
      </c>
      <c r="K1227" s="0" t="s">
        <v>2170</v>
      </c>
      <c r="L1227" s="0" t="s">
        <v>12506</v>
      </c>
      <c r="M1227" s="0" t="s">
        <v>2170</v>
      </c>
      <c r="N1227" s="0" t="n">
        <f aca="false">FALSE()</f>
        <v>0</v>
      </c>
      <c r="O1227" s="0" t="s">
        <v>26383</v>
      </c>
      <c r="P1227" s="0" t="s">
        <v>17838</v>
      </c>
      <c r="Q1227" s="0" t="n">
        <v>2</v>
      </c>
      <c r="R1227" s="380" t="n">
        <v>46456.125</v>
      </c>
      <c r="S1227" s="223" t="n">
        <v>1000</v>
      </c>
      <c r="T1227" s="0" t="s">
        <v>2132</v>
      </c>
      <c r="U1227" s="380" t="n">
        <v>45246.125</v>
      </c>
      <c r="V1227" s="380" t="n">
        <v>45261.125</v>
      </c>
      <c r="W1227" s="0" t="s">
        <v>2132</v>
      </c>
      <c r="X1227" s="0" t="s">
        <v>26384</v>
      </c>
      <c r="Y1227" s="0" t="s">
        <v>601</v>
      </c>
      <c r="Z1227" s="0" t="s">
        <v>2602</v>
      </c>
      <c r="AA1227" s="0" t="s">
        <v>610</v>
      </c>
      <c r="AB1227" s="0" t="s">
        <v>17781</v>
      </c>
      <c r="AC1227" s="0" t="n">
        <v>346639</v>
      </c>
      <c r="AD1227" s="0" t="n">
        <v>600000</v>
      </c>
      <c r="AE1227" s="0" t="n">
        <v>5</v>
      </c>
      <c r="AF1227" s="0" t="n">
        <f aca="false">FALSE()</f>
        <v>0</v>
      </c>
      <c r="AG1227" s="0" t="n">
        <f aca="false">TRUE()</f>
        <v>1</v>
      </c>
      <c r="AH1227" s="0" t="n">
        <f aca="false">TRUE()</f>
        <v>1</v>
      </c>
      <c r="AI1227" s="0" t="n">
        <f aca="false">FALSE()</f>
        <v>0</v>
      </c>
      <c r="AJ1227" s="0" t="n">
        <f aca="false">FALSE()</f>
        <v>0</v>
      </c>
      <c r="AK1227" s="0" t="n">
        <f aca="false">FALSE()</f>
        <v>0</v>
      </c>
      <c r="AL1227" s="0" t="s">
        <v>3129</v>
      </c>
      <c r="AM1227" s="0" t="n">
        <f aca="false">TRUE()</f>
        <v>1</v>
      </c>
      <c r="AN1227" s="0" t="s">
        <v>26385</v>
      </c>
      <c r="AO1227" s="0" t="n">
        <v>1</v>
      </c>
      <c r="AP1227" s="0" t="s">
        <v>26386</v>
      </c>
      <c r="AQ1227" s="0" t="s">
        <v>26387</v>
      </c>
      <c r="AR1227" s="0" t="n">
        <f aca="false">TRUE()</f>
        <v>1</v>
      </c>
      <c r="AS1227" s="0" t="n">
        <f aca="false">FALSE()</f>
        <v>0</v>
      </c>
      <c r="AT1227" s="0" t="n">
        <f aca="false">FALSE()</f>
        <v>0</v>
      </c>
      <c r="AU1227" s="0" t="n">
        <f aca="false">FALSE()</f>
        <v>0</v>
      </c>
      <c r="AV1227" s="0" t="n">
        <f aca="false">FALSE()</f>
        <v>0</v>
      </c>
      <c r="AW1227" s="0" t="n">
        <f aca="false">TRUE()</f>
        <v>1</v>
      </c>
      <c r="AX1227" s="380" t="n">
        <v>45272.4208333333</v>
      </c>
      <c r="AY1227" s="380" t="n">
        <v>45272.4166666667</v>
      </c>
      <c r="AZ1227" s="0" t="n">
        <v>1</v>
      </c>
      <c r="BA1227" s="0" t="s">
        <v>17892</v>
      </c>
      <c r="BB1227" s="0" t="n">
        <v>1</v>
      </c>
      <c r="BC1227" s="380" t="n">
        <v>46366.125</v>
      </c>
      <c r="BD1227" s="0" t="s">
        <v>12506</v>
      </c>
      <c r="BE1227" s="0" t="s">
        <v>2170</v>
      </c>
      <c r="BF1227" s="0" t="s">
        <v>2118</v>
      </c>
    </row>
    <row r="1228" customFormat="false" ht="15" hidden="false" customHeight="false" outlineLevel="0" collapsed="false">
      <c r="A1228" s="0" t="s">
        <v>26388</v>
      </c>
      <c r="B1228" s="0" t="s">
        <v>26389</v>
      </c>
      <c r="C1228" s="0" t="s">
        <v>26388</v>
      </c>
      <c r="D1228" s="0" t="s">
        <v>2133</v>
      </c>
      <c r="E1228" s="0" t="s">
        <v>26388</v>
      </c>
      <c r="F1228" s="0" t="n">
        <v>1</v>
      </c>
      <c r="G1228" s="0" t="s">
        <v>434</v>
      </c>
      <c r="H1228" s="0" t="s">
        <v>2170</v>
      </c>
      <c r="I1228" s="0" t="s">
        <v>2170</v>
      </c>
      <c r="J1228" s="0" t="s">
        <v>2170</v>
      </c>
      <c r="K1228" s="0" t="s">
        <v>2170</v>
      </c>
      <c r="L1228" s="0" t="s">
        <v>2170</v>
      </c>
      <c r="M1228" s="0" t="s">
        <v>2170</v>
      </c>
      <c r="N1228" s="0" t="n">
        <f aca="false">FALSE()</f>
        <v>0</v>
      </c>
      <c r="O1228" s="0" t="s">
        <v>26390</v>
      </c>
      <c r="P1228" s="0" t="s">
        <v>17780</v>
      </c>
      <c r="Q1228" s="0" t="n">
        <v>12</v>
      </c>
      <c r="R1228" s="380" t="n">
        <v>46793.125</v>
      </c>
      <c r="S1228" s="223" t="n">
        <v>1000</v>
      </c>
      <c r="T1228" s="0" t="s">
        <v>2132</v>
      </c>
      <c r="U1228" s="380" t="n">
        <v>45530.125</v>
      </c>
      <c r="V1228" s="380" t="n">
        <v>45533.125</v>
      </c>
      <c r="W1228" s="0" t="s">
        <v>2132</v>
      </c>
      <c r="X1228" s="0" t="s">
        <v>26391</v>
      </c>
      <c r="Y1228" s="0" t="s">
        <v>601</v>
      </c>
      <c r="Z1228" s="0" t="s">
        <v>2602</v>
      </c>
      <c r="AA1228" s="0" t="s">
        <v>610</v>
      </c>
      <c r="AB1228" s="0" t="s">
        <v>17781</v>
      </c>
      <c r="AC1228" s="0" t="n">
        <v>211995</v>
      </c>
      <c r="AD1228" s="0" t="n">
        <v>500000</v>
      </c>
      <c r="AE1228" s="0" t="n">
        <v>5</v>
      </c>
      <c r="AF1228" s="0" t="n">
        <f aca="false">FALSE()</f>
        <v>0</v>
      </c>
      <c r="AG1228" s="0" t="n">
        <f aca="false">TRUE()</f>
        <v>1</v>
      </c>
      <c r="AH1228" s="0" t="n">
        <f aca="false">TRUE()</f>
        <v>1</v>
      </c>
      <c r="AI1228" s="0" t="n">
        <f aca="false">TRUE()</f>
        <v>1</v>
      </c>
      <c r="AJ1228" s="0" t="n">
        <f aca="false">FALSE()</f>
        <v>0</v>
      </c>
      <c r="AK1228" s="0" t="n">
        <f aca="false">FALSE()</f>
        <v>0</v>
      </c>
      <c r="AL1228" s="0" t="s">
        <v>2129</v>
      </c>
      <c r="AM1228" s="0" t="n">
        <f aca="false">TRUE()</f>
        <v>1</v>
      </c>
      <c r="AN1228" s="0" t="s">
        <v>26392</v>
      </c>
      <c r="AO1228" s="0" t="n">
        <v>1</v>
      </c>
      <c r="AP1228" s="0" t="s">
        <v>26393</v>
      </c>
      <c r="AQ1228" s="0" t="s">
        <v>26394</v>
      </c>
      <c r="AR1228" s="0" t="n">
        <f aca="false">TRUE()</f>
        <v>1</v>
      </c>
      <c r="AS1228" s="0" t="n">
        <f aca="false">TRUE()</f>
        <v>1</v>
      </c>
      <c r="AT1228" s="0" t="n">
        <f aca="false">FALSE()</f>
        <v>0</v>
      </c>
      <c r="AU1228" s="0" t="n">
        <f aca="false">FALSE()</f>
        <v>0</v>
      </c>
      <c r="AV1228" s="0" t="n">
        <f aca="false">FALSE()</f>
        <v>0</v>
      </c>
      <c r="AW1228" s="0" t="n">
        <f aca="false">TRUE()</f>
        <v>1</v>
      </c>
      <c r="AX1228" s="380" t="n">
        <v>45533.6909722222</v>
      </c>
      <c r="AY1228" s="380" t="n">
        <v>45533.125</v>
      </c>
      <c r="AZ1228" s="0" t="n">
        <v>3</v>
      </c>
      <c r="BA1228" s="0" t="s">
        <v>19750</v>
      </c>
      <c r="BB1228" s="0" t="n">
        <v>0</v>
      </c>
      <c r="BC1228" s="380" t="n">
        <v>25569.125</v>
      </c>
      <c r="BD1228" s="0" t="s">
        <v>2170</v>
      </c>
      <c r="BE1228" s="0" t="s">
        <v>2170</v>
      </c>
      <c r="BF1228" s="0" t="s">
        <v>2118</v>
      </c>
    </row>
    <row r="1229" customFormat="false" ht="15" hidden="false" customHeight="false" outlineLevel="0" collapsed="false">
      <c r="A1229" s="0" t="s">
        <v>26395</v>
      </c>
      <c r="B1229" s="0" t="s">
        <v>26396</v>
      </c>
      <c r="C1229" s="0" t="s">
        <v>26395</v>
      </c>
      <c r="D1229" s="0" t="s">
        <v>2133</v>
      </c>
      <c r="E1229" s="0" t="s">
        <v>26395</v>
      </c>
      <c r="F1229" s="0" t="n">
        <v>1</v>
      </c>
      <c r="G1229" s="0" t="s">
        <v>434</v>
      </c>
      <c r="H1229" s="0" t="s">
        <v>2170</v>
      </c>
      <c r="I1229" s="0" t="s">
        <v>2170</v>
      </c>
      <c r="J1229" s="0" t="s">
        <v>2170</v>
      </c>
      <c r="K1229" s="0" t="s">
        <v>2170</v>
      </c>
      <c r="L1229" s="0" t="s">
        <v>2170</v>
      </c>
      <c r="M1229" s="0" t="s">
        <v>2170</v>
      </c>
      <c r="N1229" s="0" t="n">
        <f aca="false">FALSE()</f>
        <v>0</v>
      </c>
      <c r="O1229" s="0" t="s">
        <v>26397</v>
      </c>
      <c r="P1229" s="0" t="s">
        <v>17838</v>
      </c>
      <c r="Q1229" s="0" t="n">
        <v>2</v>
      </c>
      <c r="R1229" s="380" t="n">
        <v>46428.125</v>
      </c>
      <c r="S1229" s="223" t="n">
        <v>1000</v>
      </c>
      <c r="T1229" s="0" t="s">
        <v>2132</v>
      </c>
      <c r="U1229" s="380" t="n">
        <v>43878.125</v>
      </c>
      <c r="V1229" s="380" t="n">
        <v>43880.125</v>
      </c>
      <c r="W1229" s="0" t="s">
        <v>2132</v>
      </c>
      <c r="X1229" s="0" t="s">
        <v>26398</v>
      </c>
      <c r="Y1229" s="0" t="s">
        <v>601</v>
      </c>
      <c r="Z1229" s="0" t="s">
        <v>2602</v>
      </c>
      <c r="AA1229" s="0" t="s">
        <v>2684</v>
      </c>
      <c r="AB1229" s="0" t="s">
        <v>17781</v>
      </c>
      <c r="AC1229" s="0" t="n">
        <v>15000000</v>
      </c>
      <c r="AD1229" s="0" t="n">
        <v>15000000</v>
      </c>
      <c r="AE1229" s="0" t="n">
        <v>5</v>
      </c>
      <c r="AF1229" s="0" t="n">
        <f aca="false">FALSE()</f>
        <v>0</v>
      </c>
      <c r="AG1229" s="0" t="n">
        <f aca="false">TRUE()</f>
        <v>1</v>
      </c>
      <c r="AH1229" s="0" t="n">
        <f aca="false">TRUE()</f>
        <v>1</v>
      </c>
      <c r="AI1229" s="0" t="n">
        <f aca="false">FALSE()</f>
        <v>0</v>
      </c>
      <c r="AJ1229" s="0" t="n">
        <f aca="false">FALSE()</f>
        <v>0</v>
      </c>
      <c r="AK1229" s="0" t="n">
        <f aca="false">FALSE()</f>
        <v>0</v>
      </c>
      <c r="AL1229" s="0" t="s">
        <v>2129</v>
      </c>
      <c r="AM1229" s="0" t="n">
        <f aca="false">TRUE()</f>
        <v>1</v>
      </c>
      <c r="AN1229" s="0" t="s">
        <v>26399</v>
      </c>
      <c r="AO1229" s="0" t="n">
        <v>1</v>
      </c>
      <c r="AP1229" s="0" t="s">
        <v>26400</v>
      </c>
      <c r="AQ1229" s="0" t="s">
        <v>26401</v>
      </c>
      <c r="AR1229" s="0" t="n">
        <f aca="false">TRUE()</f>
        <v>1</v>
      </c>
      <c r="AS1229" s="0" t="n">
        <f aca="false">FALSE()</f>
        <v>0</v>
      </c>
      <c r="AT1229" s="0" t="n">
        <f aca="false">FALSE()</f>
        <v>0</v>
      </c>
      <c r="AU1229" s="0" t="n">
        <f aca="false">FALSE()</f>
        <v>0</v>
      </c>
      <c r="AV1229" s="0" t="n">
        <f aca="false">FALSE()</f>
        <v>0</v>
      </c>
      <c r="AW1229" s="0" t="n">
        <f aca="false">TRUE()</f>
        <v>1</v>
      </c>
      <c r="AX1229" s="380" t="n">
        <v>43880.5861111111</v>
      </c>
      <c r="AY1229" s="380" t="n">
        <v>43880.4166666667</v>
      </c>
      <c r="AZ1229" s="0" t="n">
        <v>2</v>
      </c>
      <c r="BA1229" s="0" t="s">
        <v>4243</v>
      </c>
      <c r="BB1229" s="0" t="n">
        <v>0</v>
      </c>
      <c r="BC1229" s="380" t="n">
        <v>25569.125</v>
      </c>
      <c r="BD1229" s="0" t="s">
        <v>2170</v>
      </c>
      <c r="BE1229" s="0" t="s">
        <v>2170</v>
      </c>
      <c r="BF1229" s="0" t="s">
        <v>2118</v>
      </c>
    </row>
    <row r="1230" customFormat="false" ht="15" hidden="false" customHeight="false" outlineLevel="0" collapsed="false">
      <c r="A1230" s="0" t="s">
        <v>26402</v>
      </c>
      <c r="B1230" s="0" t="s">
        <v>26403</v>
      </c>
      <c r="C1230" s="0" t="s">
        <v>26402</v>
      </c>
      <c r="D1230" s="0" t="s">
        <v>2133</v>
      </c>
      <c r="E1230" s="0" t="s">
        <v>26402</v>
      </c>
      <c r="F1230" s="0" t="n">
        <v>1</v>
      </c>
      <c r="G1230" s="0" t="s">
        <v>434</v>
      </c>
      <c r="H1230" s="0" t="s">
        <v>2170</v>
      </c>
      <c r="I1230" s="0" t="s">
        <v>2170</v>
      </c>
      <c r="J1230" s="0" t="s">
        <v>2170</v>
      </c>
      <c r="K1230" s="0" t="s">
        <v>2170</v>
      </c>
      <c r="L1230" s="0" t="s">
        <v>2170</v>
      </c>
      <c r="M1230" s="0" t="s">
        <v>2170</v>
      </c>
      <c r="N1230" s="0" t="n">
        <f aca="false">FALSE()</f>
        <v>0</v>
      </c>
      <c r="O1230" s="0" t="s">
        <v>26404</v>
      </c>
      <c r="P1230" s="0" t="s">
        <v>17780</v>
      </c>
      <c r="Q1230" s="0" t="n">
        <v>4</v>
      </c>
      <c r="R1230" s="380" t="n">
        <v>48566.125</v>
      </c>
      <c r="S1230" s="223" t="n">
        <v>937.5</v>
      </c>
      <c r="T1230" s="0" t="s">
        <v>2132</v>
      </c>
      <c r="U1230" s="380" t="n">
        <v>45008.125</v>
      </c>
      <c r="V1230" s="380" t="n">
        <v>45015.125</v>
      </c>
      <c r="W1230" s="0" t="s">
        <v>2132</v>
      </c>
      <c r="X1230" s="0" t="s">
        <v>26405</v>
      </c>
      <c r="Y1230" s="0" t="s">
        <v>601</v>
      </c>
      <c r="Z1230" s="0" t="s">
        <v>2602</v>
      </c>
      <c r="AA1230" s="0" t="s">
        <v>2891</v>
      </c>
      <c r="AB1230" s="0" t="s">
        <v>17781</v>
      </c>
      <c r="AC1230" s="0" t="n">
        <v>2978106</v>
      </c>
      <c r="AD1230" s="0" t="n">
        <v>2978106</v>
      </c>
      <c r="AE1230" s="0" t="n">
        <v>5</v>
      </c>
      <c r="AF1230" s="0" t="n">
        <f aca="false">FALSE()</f>
        <v>0</v>
      </c>
      <c r="AG1230" s="0" t="n">
        <f aca="false">TRUE()</f>
        <v>1</v>
      </c>
      <c r="AH1230" s="0" t="n">
        <f aca="false">TRUE()</f>
        <v>1</v>
      </c>
      <c r="AI1230" s="0" t="n">
        <f aca="false">TRUE()</f>
        <v>1</v>
      </c>
      <c r="AJ1230" s="0" t="n">
        <f aca="false">FALSE()</f>
        <v>0</v>
      </c>
      <c r="AK1230" s="0" t="n">
        <f aca="false">TRUE()</f>
        <v>1</v>
      </c>
      <c r="AL1230" s="0" t="s">
        <v>2129</v>
      </c>
      <c r="AM1230" s="0" t="n">
        <f aca="false">TRUE()</f>
        <v>1</v>
      </c>
      <c r="AN1230" s="0" t="s">
        <v>26406</v>
      </c>
      <c r="AO1230" s="0" t="n">
        <v>1</v>
      </c>
      <c r="AP1230" s="0" t="s">
        <v>26407</v>
      </c>
      <c r="AQ1230" s="0" t="s">
        <v>26408</v>
      </c>
      <c r="AR1230" s="0" t="n">
        <f aca="false">TRUE()</f>
        <v>1</v>
      </c>
      <c r="AS1230" s="0" t="n">
        <f aca="false">TRUE()</f>
        <v>1</v>
      </c>
      <c r="AT1230" s="0" t="n">
        <f aca="false">FALSE()</f>
        <v>0</v>
      </c>
      <c r="AU1230" s="0" t="n">
        <f aca="false">FALSE()</f>
        <v>0</v>
      </c>
      <c r="AV1230" s="0" t="n">
        <f aca="false">FALSE()</f>
        <v>0</v>
      </c>
      <c r="AW1230" s="0" t="n">
        <f aca="false">FALSE()</f>
        <v>0</v>
      </c>
      <c r="AX1230" s="380" t="n">
        <v>45015.6701388889</v>
      </c>
      <c r="AY1230" s="380" t="n">
        <v>45015.4166666667</v>
      </c>
      <c r="AZ1230" s="0" t="n">
        <v>2</v>
      </c>
      <c r="BA1230" s="0" t="s">
        <v>21458</v>
      </c>
      <c r="BB1230" s="0" t="n">
        <v>0</v>
      </c>
      <c r="BC1230" s="380" t="n">
        <v>45927.125</v>
      </c>
      <c r="BD1230" s="0" t="s">
        <v>2170</v>
      </c>
      <c r="BE1230" s="0" t="s">
        <v>2170</v>
      </c>
      <c r="BF1230" s="0" t="s">
        <v>2118</v>
      </c>
    </row>
    <row r="1231" customFormat="false" ht="15" hidden="false" customHeight="false" outlineLevel="0" collapsed="false">
      <c r="A1231" s="0" t="s">
        <v>26409</v>
      </c>
      <c r="B1231" s="0" t="s">
        <v>26410</v>
      </c>
      <c r="C1231" s="0" t="s">
        <v>26409</v>
      </c>
      <c r="D1231" s="0" t="s">
        <v>2133</v>
      </c>
      <c r="E1231" s="0" t="s">
        <v>26409</v>
      </c>
      <c r="F1231" s="0" t="n">
        <v>1</v>
      </c>
      <c r="G1231" s="0" t="s">
        <v>434</v>
      </c>
      <c r="H1231" s="0" t="s">
        <v>2170</v>
      </c>
      <c r="I1231" s="0" t="s">
        <v>2170</v>
      </c>
      <c r="J1231" s="0" t="s">
        <v>2170</v>
      </c>
      <c r="K1231" s="0" t="s">
        <v>2170</v>
      </c>
      <c r="L1231" s="0" t="s">
        <v>2170</v>
      </c>
      <c r="M1231" s="0" t="s">
        <v>2170</v>
      </c>
      <c r="N1231" s="0" t="n">
        <f aca="false">FALSE()</f>
        <v>0</v>
      </c>
      <c r="O1231" s="0" t="s">
        <v>26411</v>
      </c>
      <c r="P1231" s="0" t="s">
        <v>17780</v>
      </c>
      <c r="Q1231" s="0" t="n">
        <v>12</v>
      </c>
      <c r="R1231" s="380" t="n">
        <v>47174.125</v>
      </c>
      <c r="S1231" s="223" t="n">
        <v>1000</v>
      </c>
      <c r="T1231" s="0" t="s">
        <v>2132</v>
      </c>
      <c r="U1231" s="380" t="n">
        <v>45728.125</v>
      </c>
      <c r="V1231" s="380" t="n">
        <v>45734.125</v>
      </c>
      <c r="W1231" s="0" t="s">
        <v>2132</v>
      </c>
      <c r="X1231" s="0" t="s">
        <v>20294</v>
      </c>
      <c r="Y1231" s="0" t="s">
        <v>601</v>
      </c>
      <c r="Z1231" s="0" t="s">
        <v>2602</v>
      </c>
      <c r="AA1231" s="0" t="s">
        <v>610</v>
      </c>
      <c r="AB1231" s="0" t="s">
        <v>17781</v>
      </c>
      <c r="AC1231" s="0" t="n">
        <v>150000</v>
      </c>
      <c r="AD1231" s="0" t="n">
        <v>150000</v>
      </c>
      <c r="AE1231" s="0" t="n">
        <v>5</v>
      </c>
      <c r="AF1231" s="0" t="n">
        <f aca="false">FALSE()</f>
        <v>0</v>
      </c>
      <c r="AG1231" s="0" t="n">
        <f aca="false">TRUE()</f>
        <v>1</v>
      </c>
      <c r="AH1231" s="0" t="n">
        <f aca="false">TRUE()</f>
        <v>1</v>
      </c>
      <c r="AI1231" s="0" t="n">
        <f aca="false">FALSE()</f>
        <v>0</v>
      </c>
      <c r="AJ1231" s="0" t="n">
        <f aca="false">FALSE()</f>
        <v>0</v>
      </c>
      <c r="AK1231" s="0" t="n">
        <f aca="false">TRUE()</f>
        <v>1</v>
      </c>
      <c r="AL1231" s="0" t="s">
        <v>2129</v>
      </c>
      <c r="AM1231" s="0" t="n">
        <f aca="false">TRUE()</f>
        <v>1</v>
      </c>
      <c r="AN1231" s="0" t="s">
        <v>26412</v>
      </c>
      <c r="AO1231" s="0" t="n">
        <v>1</v>
      </c>
      <c r="AP1231" s="0" t="s">
        <v>26413</v>
      </c>
      <c r="AQ1231" s="0" t="s">
        <v>26414</v>
      </c>
      <c r="AR1231" s="0" t="n">
        <f aca="false">TRUE()</f>
        <v>1</v>
      </c>
      <c r="AS1231" s="0" t="n">
        <f aca="false">FALSE()</f>
        <v>0</v>
      </c>
      <c r="AT1231" s="0" t="n">
        <f aca="false">FALSE()</f>
        <v>0</v>
      </c>
      <c r="AU1231" s="0" t="n">
        <f aca="false">FALSE()</f>
        <v>0</v>
      </c>
      <c r="AV1231" s="0" t="n">
        <f aca="false">FALSE()</f>
        <v>0</v>
      </c>
      <c r="AW1231" s="0" t="n">
        <f aca="false">TRUE()</f>
        <v>1</v>
      </c>
      <c r="AX1231" s="380" t="n">
        <v>45734.6875</v>
      </c>
      <c r="AY1231" s="380" t="n">
        <v>45734.125</v>
      </c>
      <c r="AZ1231" s="0" t="n">
        <v>3</v>
      </c>
      <c r="BA1231" s="0" t="s">
        <v>19184</v>
      </c>
      <c r="BB1231" s="0" t="n">
        <v>0</v>
      </c>
      <c r="BC1231" s="380" t="n">
        <v>25569.125</v>
      </c>
      <c r="BD1231" s="0" t="s">
        <v>2170</v>
      </c>
      <c r="BE1231" s="0" t="s">
        <v>2170</v>
      </c>
      <c r="BF1231" s="0" t="s">
        <v>604</v>
      </c>
    </row>
    <row r="1232" customFormat="false" ht="15" hidden="false" customHeight="false" outlineLevel="0" collapsed="false">
      <c r="A1232" s="0" t="s">
        <v>26415</v>
      </c>
      <c r="B1232" s="0" t="s">
        <v>26416</v>
      </c>
      <c r="C1232" s="0" t="s">
        <v>26415</v>
      </c>
      <c r="D1232" s="0" t="s">
        <v>2133</v>
      </c>
      <c r="E1232" s="0" t="s">
        <v>26415</v>
      </c>
      <c r="F1232" s="0" t="n">
        <v>1</v>
      </c>
      <c r="G1232" s="0" t="s">
        <v>434</v>
      </c>
      <c r="H1232" s="0" t="s">
        <v>2170</v>
      </c>
      <c r="I1232" s="0" t="s">
        <v>2170</v>
      </c>
      <c r="J1232" s="0" t="s">
        <v>2170</v>
      </c>
      <c r="K1232" s="0" t="s">
        <v>2170</v>
      </c>
      <c r="L1232" s="0" t="s">
        <v>2170</v>
      </c>
      <c r="M1232" s="0" t="s">
        <v>2170</v>
      </c>
      <c r="N1232" s="0" t="n">
        <f aca="false">FALSE()</f>
        <v>0</v>
      </c>
      <c r="O1232" s="0" t="s">
        <v>26417</v>
      </c>
      <c r="P1232" s="0" t="s">
        <v>17780</v>
      </c>
      <c r="Q1232" s="0" t="n">
        <v>12</v>
      </c>
      <c r="R1232" s="380" t="n">
        <v>46274.125</v>
      </c>
      <c r="S1232" s="223" t="n">
        <v>1000</v>
      </c>
      <c r="T1232" s="0" t="s">
        <v>2132</v>
      </c>
      <c r="U1232" s="380" t="n">
        <v>45726.125</v>
      </c>
      <c r="V1232" s="380" t="n">
        <v>45734.125</v>
      </c>
      <c r="W1232" s="0" t="s">
        <v>2132</v>
      </c>
      <c r="X1232" s="0" t="s">
        <v>23630</v>
      </c>
      <c r="Y1232" s="0" t="s">
        <v>601</v>
      </c>
      <c r="Z1232" s="0" t="s">
        <v>2602</v>
      </c>
      <c r="AA1232" s="0" t="s">
        <v>2365</v>
      </c>
      <c r="AB1232" s="0" t="s">
        <v>17781</v>
      </c>
      <c r="AC1232" s="0" t="n">
        <v>500000</v>
      </c>
      <c r="AD1232" s="0" t="n">
        <v>500000</v>
      </c>
      <c r="AE1232" s="0" t="n">
        <v>5</v>
      </c>
      <c r="AF1232" s="0" t="n">
        <f aca="false">FALSE()</f>
        <v>0</v>
      </c>
      <c r="AG1232" s="0" t="n">
        <f aca="false">TRUE()</f>
        <v>1</v>
      </c>
      <c r="AH1232" s="0" t="n">
        <f aca="false">TRUE()</f>
        <v>1</v>
      </c>
      <c r="AI1232" s="0" t="n">
        <f aca="false">FALSE()</f>
        <v>0</v>
      </c>
      <c r="AJ1232" s="0" t="n">
        <f aca="false">FALSE()</f>
        <v>0</v>
      </c>
      <c r="AK1232" s="0" t="n">
        <f aca="false">FALSE()</f>
        <v>0</v>
      </c>
      <c r="AL1232" s="0" t="s">
        <v>2129</v>
      </c>
      <c r="AM1232" s="0" t="n">
        <f aca="false">TRUE()</f>
        <v>1</v>
      </c>
      <c r="AN1232" s="0" t="s">
        <v>26418</v>
      </c>
      <c r="AO1232" s="0" t="n">
        <v>1</v>
      </c>
      <c r="AP1232" s="0" t="s">
        <v>26419</v>
      </c>
      <c r="AQ1232" s="0" t="s">
        <v>26420</v>
      </c>
      <c r="AR1232" s="0" t="n">
        <f aca="false">TRUE()</f>
        <v>1</v>
      </c>
      <c r="AS1232" s="0" t="n">
        <f aca="false">FALSE()</f>
        <v>0</v>
      </c>
      <c r="AT1232" s="0" t="n">
        <f aca="false">FALSE()</f>
        <v>0</v>
      </c>
      <c r="AU1232" s="0" t="n">
        <f aca="false">FALSE()</f>
        <v>0</v>
      </c>
      <c r="AV1232" s="0" t="n">
        <f aca="false">FALSE()</f>
        <v>0</v>
      </c>
      <c r="AW1232" s="0" t="n">
        <f aca="false">TRUE()</f>
        <v>1</v>
      </c>
      <c r="AX1232" s="380" t="n">
        <v>45734.65625</v>
      </c>
      <c r="AY1232" s="380" t="n">
        <v>45734.125</v>
      </c>
      <c r="AZ1232" s="0" t="n">
        <v>2</v>
      </c>
      <c r="BA1232" s="0" t="s">
        <v>6643</v>
      </c>
      <c r="BB1232" s="0" t="n">
        <v>0</v>
      </c>
      <c r="BC1232" s="380" t="n">
        <v>25569.125</v>
      </c>
      <c r="BD1232" s="0" t="s">
        <v>2170</v>
      </c>
      <c r="BE1232" s="0" t="s">
        <v>2170</v>
      </c>
      <c r="BF1232" s="0" t="s">
        <v>604</v>
      </c>
    </row>
    <row r="1233" customFormat="false" ht="15" hidden="false" customHeight="false" outlineLevel="0" collapsed="false">
      <c r="A1233" s="0" t="s">
        <v>26421</v>
      </c>
      <c r="B1233" s="0" t="s">
        <v>26422</v>
      </c>
      <c r="C1233" s="0" t="s">
        <v>26421</v>
      </c>
      <c r="D1233" s="0" t="s">
        <v>2133</v>
      </c>
      <c r="E1233" s="0" t="s">
        <v>26421</v>
      </c>
      <c r="F1233" s="0" t="n">
        <v>1</v>
      </c>
      <c r="G1233" s="0" t="s">
        <v>434</v>
      </c>
      <c r="H1233" s="0" t="s">
        <v>2596</v>
      </c>
      <c r="I1233" s="0" t="s">
        <v>2596</v>
      </c>
      <c r="J1233" s="0" t="s">
        <v>23857</v>
      </c>
      <c r="K1233" s="0" t="s">
        <v>2170</v>
      </c>
      <c r="L1233" s="0" t="s">
        <v>13583</v>
      </c>
      <c r="M1233" s="0" t="s">
        <v>2170</v>
      </c>
      <c r="N1233" s="0" t="n">
        <f aca="false">FALSE()</f>
        <v>0</v>
      </c>
      <c r="O1233" s="0" t="s">
        <v>26423</v>
      </c>
      <c r="P1233" s="0" t="s">
        <v>17838</v>
      </c>
      <c r="Q1233" s="0" t="n">
        <v>12</v>
      </c>
      <c r="R1233" s="380" t="n">
        <v>47416.125</v>
      </c>
      <c r="S1233" s="223" t="n">
        <v>1000</v>
      </c>
      <c r="T1233" s="0" t="s">
        <v>2132</v>
      </c>
      <c r="U1233" s="380" t="n">
        <v>45429.125</v>
      </c>
      <c r="V1233" s="380" t="n">
        <v>45616.125</v>
      </c>
      <c r="W1233" s="0" t="s">
        <v>2132</v>
      </c>
      <c r="X1233" s="0" t="s">
        <v>19803</v>
      </c>
      <c r="Y1233" s="0" t="s">
        <v>601</v>
      </c>
      <c r="Z1233" s="0" t="s">
        <v>2602</v>
      </c>
      <c r="AA1233" s="0" t="s">
        <v>610</v>
      </c>
      <c r="AB1233" s="0" t="s">
        <v>17781</v>
      </c>
      <c r="AC1233" s="0" t="n">
        <v>10000000</v>
      </c>
      <c r="AD1233" s="0" t="n">
        <v>10000000</v>
      </c>
      <c r="AE1233" s="0" t="n">
        <v>5</v>
      </c>
      <c r="AF1233" s="0" t="n">
        <f aca="false">FALSE()</f>
        <v>0</v>
      </c>
      <c r="AG1233" s="0" t="n">
        <f aca="false">TRUE()</f>
        <v>1</v>
      </c>
      <c r="AH1233" s="0" t="n">
        <f aca="false">TRUE()</f>
        <v>1</v>
      </c>
      <c r="AI1233" s="0" t="n">
        <f aca="false">FALSE()</f>
        <v>0</v>
      </c>
      <c r="AJ1233" s="0" t="n">
        <f aca="false">FALSE()</f>
        <v>0</v>
      </c>
      <c r="AK1233" s="0" t="n">
        <f aca="false">FALSE()</f>
        <v>0</v>
      </c>
      <c r="AL1233" s="0" t="s">
        <v>2129</v>
      </c>
      <c r="AM1233" s="0" t="n">
        <f aca="false">TRUE()</f>
        <v>1</v>
      </c>
      <c r="AN1233" s="0" t="s">
        <v>26424</v>
      </c>
      <c r="AO1233" s="0" t="n">
        <v>1</v>
      </c>
      <c r="AP1233" s="0" t="s">
        <v>26425</v>
      </c>
      <c r="AQ1233" s="0" t="s">
        <v>26426</v>
      </c>
      <c r="AR1233" s="0" t="n">
        <f aca="false">TRUE()</f>
        <v>1</v>
      </c>
      <c r="AS1233" s="0" t="n">
        <f aca="false">FALSE()</f>
        <v>0</v>
      </c>
      <c r="AT1233" s="0" t="n">
        <f aca="false">FALSE()</f>
        <v>0</v>
      </c>
      <c r="AU1233" s="0" t="n">
        <f aca="false">FALSE()</f>
        <v>0</v>
      </c>
      <c r="AV1233" s="0" t="n">
        <f aca="false">FALSE()</f>
        <v>0</v>
      </c>
      <c r="AW1233" s="0" t="n">
        <f aca="false">TRUE()</f>
        <v>1</v>
      </c>
      <c r="AX1233" s="380" t="n">
        <v>45616.6159722222</v>
      </c>
      <c r="AY1233" s="380" t="n">
        <v>45616.125</v>
      </c>
      <c r="AZ1233" s="0" t="n">
        <v>1</v>
      </c>
      <c r="BA1233" s="0" t="s">
        <v>17892</v>
      </c>
      <c r="BB1233" s="0" t="n">
        <v>0</v>
      </c>
      <c r="BC1233" s="380" t="n">
        <v>25569.125</v>
      </c>
      <c r="BD1233" s="0" t="s">
        <v>23857</v>
      </c>
      <c r="BE1233" s="0" t="s">
        <v>2170</v>
      </c>
      <c r="BF1233" s="0" t="s">
        <v>2118</v>
      </c>
    </row>
    <row r="1234" customFormat="false" ht="15" hidden="false" customHeight="false" outlineLevel="0" collapsed="false">
      <c r="A1234" s="0" t="s">
        <v>26427</v>
      </c>
      <c r="B1234" s="0" t="s">
        <v>26428</v>
      </c>
      <c r="C1234" s="0" t="s">
        <v>26427</v>
      </c>
      <c r="D1234" s="0" t="s">
        <v>2133</v>
      </c>
      <c r="E1234" s="0" t="s">
        <v>26427</v>
      </c>
      <c r="F1234" s="0" t="n">
        <v>1</v>
      </c>
      <c r="G1234" s="0" t="s">
        <v>434</v>
      </c>
      <c r="H1234" s="0" t="s">
        <v>2170</v>
      </c>
      <c r="I1234" s="0" t="s">
        <v>2170</v>
      </c>
      <c r="J1234" s="0" t="s">
        <v>2170</v>
      </c>
      <c r="K1234" s="0" t="s">
        <v>2170</v>
      </c>
      <c r="L1234" s="0" t="s">
        <v>2170</v>
      </c>
      <c r="M1234" s="0" t="s">
        <v>2170</v>
      </c>
      <c r="N1234" s="0" t="n">
        <f aca="false">FALSE()</f>
        <v>0</v>
      </c>
      <c r="O1234" s="0" t="s">
        <v>26429</v>
      </c>
      <c r="P1234" s="0" t="s">
        <v>17780</v>
      </c>
      <c r="Q1234" s="0" t="n">
        <v>12</v>
      </c>
      <c r="R1234" s="380" t="n">
        <v>46191.125</v>
      </c>
      <c r="S1234" s="223" t="n">
        <v>600</v>
      </c>
      <c r="T1234" s="0" t="s">
        <v>2132</v>
      </c>
      <c r="U1234" s="380" t="n">
        <v>45078.125</v>
      </c>
      <c r="V1234" s="380" t="n">
        <v>45111.125</v>
      </c>
      <c r="W1234" s="0" t="s">
        <v>2132</v>
      </c>
      <c r="X1234" s="0" t="s">
        <v>26430</v>
      </c>
      <c r="Y1234" s="0" t="s">
        <v>601</v>
      </c>
      <c r="Z1234" s="0" t="s">
        <v>2602</v>
      </c>
      <c r="AA1234" s="0" t="s">
        <v>610</v>
      </c>
      <c r="AB1234" s="0" t="s">
        <v>17781</v>
      </c>
      <c r="AC1234" s="0" t="n">
        <v>400000</v>
      </c>
      <c r="AD1234" s="0" t="n">
        <v>400000</v>
      </c>
      <c r="AE1234" s="0" t="n">
        <v>5</v>
      </c>
      <c r="AF1234" s="0" t="n">
        <f aca="false">FALSE()</f>
        <v>0</v>
      </c>
      <c r="AG1234" s="0" t="n">
        <f aca="false">TRUE()</f>
        <v>1</v>
      </c>
      <c r="AH1234" s="0" t="n">
        <f aca="false">TRUE()</f>
        <v>1</v>
      </c>
      <c r="AI1234" s="0" t="n">
        <f aca="false">FALSE()</f>
        <v>0</v>
      </c>
      <c r="AJ1234" s="0" t="n">
        <f aca="false">FALSE()</f>
        <v>0</v>
      </c>
      <c r="AK1234" s="0" t="n">
        <f aca="false">TRUE()</f>
        <v>1</v>
      </c>
      <c r="AL1234" s="0" t="s">
        <v>2129</v>
      </c>
      <c r="AM1234" s="0" t="n">
        <f aca="false">TRUE()</f>
        <v>1</v>
      </c>
      <c r="AN1234" s="0" t="s">
        <v>26431</v>
      </c>
      <c r="AO1234" s="0" t="n">
        <v>1</v>
      </c>
      <c r="AP1234" s="0" t="s">
        <v>26432</v>
      </c>
      <c r="AQ1234" s="0" t="s">
        <v>26433</v>
      </c>
      <c r="AR1234" s="0" t="n">
        <f aca="false">TRUE()</f>
        <v>1</v>
      </c>
      <c r="AS1234" s="0" t="n">
        <f aca="false">FALSE()</f>
        <v>0</v>
      </c>
      <c r="AT1234" s="0" t="n">
        <f aca="false">FALSE()</f>
        <v>0</v>
      </c>
      <c r="AU1234" s="0" t="n">
        <f aca="false">FALSE()</f>
        <v>0</v>
      </c>
      <c r="AV1234" s="0" t="n">
        <f aca="false">FALSE()</f>
        <v>0</v>
      </c>
      <c r="AW1234" s="0" t="n">
        <f aca="false">TRUE()</f>
        <v>1</v>
      </c>
      <c r="AX1234" s="380" t="n">
        <v>45111.6888888889</v>
      </c>
      <c r="AY1234" s="380" t="n">
        <v>45111.4166666667</v>
      </c>
      <c r="AZ1234" s="0" t="n">
        <v>2</v>
      </c>
      <c r="BA1234" s="0" t="s">
        <v>18075</v>
      </c>
      <c r="BB1234" s="0" t="n">
        <v>0</v>
      </c>
      <c r="BC1234" s="380" t="n">
        <v>25569.125</v>
      </c>
      <c r="BD1234" s="0" t="s">
        <v>2170</v>
      </c>
      <c r="BE1234" s="0" t="s">
        <v>2170</v>
      </c>
      <c r="BF1234" s="0" t="s">
        <v>604</v>
      </c>
    </row>
    <row r="1235" customFormat="false" ht="15" hidden="false" customHeight="false" outlineLevel="0" collapsed="false">
      <c r="A1235" s="0" t="s">
        <v>26434</v>
      </c>
      <c r="B1235" s="0" t="s">
        <v>26435</v>
      </c>
      <c r="C1235" s="0" t="s">
        <v>26434</v>
      </c>
      <c r="D1235" s="0" t="s">
        <v>2133</v>
      </c>
      <c r="E1235" s="0" t="s">
        <v>26434</v>
      </c>
      <c r="F1235" s="0" t="n">
        <v>1</v>
      </c>
      <c r="G1235" s="0" t="s">
        <v>434</v>
      </c>
      <c r="H1235" s="0" t="s">
        <v>2170</v>
      </c>
      <c r="I1235" s="0" t="s">
        <v>2170</v>
      </c>
      <c r="J1235" s="0" t="s">
        <v>2170</v>
      </c>
      <c r="K1235" s="0" t="s">
        <v>2170</v>
      </c>
      <c r="L1235" s="0" t="s">
        <v>2170</v>
      </c>
      <c r="M1235" s="0" t="s">
        <v>2170</v>
      </c>
      <c r="N1235" s="0" t="n">
        <f aca="false">FALSE()</f>
        <v>0</v>
      </c>
      <c r="O1235" s="0" t="s">
        <v>26436</v>
      </c>
      <c r="P1235" s="0" t="s">
        <v>17780</v>
      </c>
      <c r="Q1235" s="0" t="n">
        <v>12</v>
      </c>
      <c r="R1235" s="380" t="n">
        <v>46855.125</v>
      </c>
      <c r="S1235" s="223" t="n">
        <v>1000</v>
      </c>
      <c r="T1235" s="0" t="s">
        <v>2132</v>
      </c>
      <c r="U1235" s="380" t="n">
        <v>45826.125</v>
      </c>
      <c r="V1235" s="380" t="n">
        <v>45835.125</v>
      </c>
      <c r="W1235" s="0" t="s">
        <v>2132</v>
      </c>
      <c r="X1235" s="0" t="s">
        <v>18529</v>
      </c>
      <c r="AA1235" s="0" t="s">
        <v>2116</v>
      </c>
      <c r="AB1235" s="0" t="s">
        <v>17781</v>
      </c>
      <c r="AC1235" s="0" t="n">
        <v>10000000</v>
      </c>
      <c r="AD1235" s="0" t="n">
        <v>10000000</v>
      </c>
      <c r="AE1235" s="0" t="n">
        <v>5</v>
      </c>
      <c r="AF1235" s="0" t="n">
        <f aca="false">FALSE()</f>
        <v>0</v>
      </c>
      <c r="AG1235" s="0" t="n">
        <f aca="false">TRUE()</f>
        <v>1</v>
      </c>
      <c r="AH1235" s="0" t="n">
        <f aca="false">TRUE()</f>
        <v>1</v>
      </c>
      <c r="AI1235" s="0" t="n">
        <f aca="false">FALSE()</f>
        <v>0</v>
      </c>
      <c r="AJ1235" s="0" t="n">
        <f aca="false">FALSE()</f>
        <v>0</v>
      </c>
      <c r="AK1235" s="0" t="n">
        <f aca="false">FALSE()</f>
        <v>0</v>
      </c>
      <c r="AL1235" s="0" t="s">
        <v>2129</v>
      </c>
      <c r="AM1235" s="0" t="n">
        <f aca="false">TRUE()</f>
        <v>1</v>
      </c>
      <c r="AN1235" s="0" t="s">
        <v>26437</v>
      </c>
      <c r="AO1235" s="0" t="n">
        <v>1</v>
      </c>
      <c r="AP1235" s="0" t="s">
        <v>26438</v>
      </c>
      <c r="AQ1235" s="0" t="s">
        <v>26439</v>
      </c>
      <c r="AR1235" s="0" t="n">
        <f aca="false">TRUE()</f>
        <v>1</v>
      </c>
      <c r="AS1235" s="0" t="n">
        <f aca="false">FALSE()</f>
        <v>0</v>
      </c>
      <c r="AT1235" s="0" t="n">
        <f aca="false">FALSE()</f>
        <v>0</v>
      </c>
      <c r="AU1235" s="0" t="n">
        <f aca="false">FALSE()</f>
        <v>0</v>
      </c>
      <c r="AV1235" s="0" t="n">
        <f aca="false">FALSE()</f>
        <v>0</v>
      </c>
      <c r="AW1235" s="0" t="n">
        <f aca="false">TRUE()</f>
        <v>1</v>
      </c>
      <c r="AX1235" s="380" t="n">
        <v>45835.6145833333</v>
      </c>
      <c r="AY1235" s="380" t="n">
        <v>45835.125</v>
      </c>
      <c r="AZ1235" s="0" t="n">
        <v>1</v>
      </c>
      <c r="BA1235" s="0" t="s">
        <v>8153</v>
      </c>
      <c r="BB1235" s="0" t="n">
        <v>0</v>
      </c>
      <c r="BC1235" s="380" t="n">
        <v>25569.125</v>
      </c>
      <c r="BD1235" s="0" t="s">
        <v>2170</v>
      </c>
      <c r="BE1235" s="0" t="s">
        <v>2170</v>
      </c>
      <c r="BF1235" s="0" t="s">
        <v>2118</v>
      </c>
    </row>
    <row r="1236" customFormat="false" ht="15" hidden="false" customHeight="false" outlineLevel="0" collapsed="false">
      <c r="A1236" s="0" t="s">
        <v>26440</v>
      </c>
      <c r="B1236" s="0" t="s">
        <v>26441</v>
      </c>
      <c r="C1236" s="0" t="s">
        <v>26440</v>
      </c>
      <c r="D1236" s="0" t="s">
        <v>2133</v>
      </c>
      <c r="E1236" s="0" t="s">
        <v>26440</v>
      </c>
      <c r="F1236" s="0" t="n">
        <v>1</v>
      </c>
      <c r="G1236" s="0" t="s">
        <v>434</v>
      </c>
      <c r="H1236" s="0" t="s">
        <v>2170</v>
      </c>
      <c r="I1236" s="0" t="s">
        <v>2170</v>
      </c>
      <c r="J1236" s="0" t="s">
        <v>2170</v>
      </c>
      <c r="K1236" s="0" t="s">
        <v>2170</v>
      </c>
      <c r="L1236" s="0" t="s">
        <v>2170</v>
      </c>
      <c r="M1236" s="0" t="s">
        <v>2170</v>
      </c>
      <c r="N1236" s="0" t="n">
        <f aca="false">FALSE()</f>
        <v>0</v>
      </c>
      <c r="O1236" s="0" t="s">
        <v>172</v>
      </c>
      <c r="P1236" s="0" t="s">
        <v>17780</v>
      </c>
      <c r="Q1236" s="0" t="n">
        <v>2</v>
      </c>
      <c r="R1236" s="380" t="n">
        <v>46234.125</v>
      </c>
      <c r="S1236" s="223" t="n">
        <v>1000</v>
      </c>
      <c r="T1236" s="0" t="s">
        <v>2132</v>
      </c>
      <c r="U1236" s="380" t="n">
        <v>44398.125</v>
      </c>
      <c r="V1236" s="380" t="n">
        <v>44414.125</v>
      </c>
      <c r="W1236" s="0" t="s">
        <v>2132</v>
      </c>
      <c r="X1236" s="0" t="s">
        <v>26442</v>
      </c>
      <c r="Y1236" s="0" t="s">
        <v>601</v>
      </c>
      <c r="Z1236" s="0" t="s">
        <v>2602</v>
      </c>
      <c r="AA1236" s="0" t="s">
        <v>610</v>
      </c>
      <c r="AB1236" s="0" t="s">
        <v>17781</v>
      </c>
      <c r="AC1236" s="0" t="n">
        <v>4000000</v>
      </c>
      <c r="AD1236" s="0" t="n">
        <v>50000000</v>
      </c>
      <c r="AE1236" s="0" t="n">
        <v>5</v>
      </c>
      <c r="AF1236" s="0" t="n">
        <f aca="false">FALSE()</f>
        <v>0</v>
      </c>
      <c r="AG1236" s="0" t="n">
        <f aca="false">TRUE()</f>
        <v>1</v>
      </c>
      <c r="AH1236" s="0" t="n">
        <f aca="false">TRUE()</f>
        <v>1</v>
      </c>
      <c r="AI1236" s="0" t="n">
        <f aca="false">FALSE()</f>
        <v>0</v>
      </c>
      <c r="AJ1236" s="0" t="n">
        <f aca="false">FALSE()</f>
        <v>0</v>
      </c>
      <c r="AK1236" s="0" t="n">
        <f aca="false">FALSE()</f>
        <v>0</v>
      </c>
      <c r="AL1236" s="0" t="s">
        <v>2129</v>
      </c>
      <c r="AM1236" s="0" t="n">
        <f aca="false">TRUE()</f>
        <v>1</v>
      </c>
      <c r="AN1236" s="0" t="s">
        <v>26443</v>
      </c>
      <c r="AO1236" s="0" t="n">
        <v>1</v>
      </c>
      <c r="AP1236" s="0" t="s">
        <v>26444</v>
      </c>
      <c r="AQ1236" s="0" t="s">
        <v>26445</v>
      </c>
      <c r="AR1236" s="0" t="n">
        <f aca="false">TRUE()</f>
        <v>1</v>
      </c>
      <c r="AS1236" s="0" t="n">
        <f aca="false">FALSE()</f>
        <v>0</v>
      </c>
      <c r="AT1236" s="0" t="n">
        <f aca="false">FALSE()</f>
        <v>0</v>
      </c>
      <c r="AU1236" s="0" t="n">
        <f aca="false">FALSE()</f>
        <v>0</v>
      </c>
      <c r="AV1236" s="0" t="n">
        <f aca="false">FALSE()</f>
        <v>0</v>
      </c>
      <c r="AW1236" s="0" t="n">
        <f aca="false">TRUE()</f>
        <v>1</v>
      </c>
      <c r="AX1236" s="380" t="n">
        <v>44414.6388888889</v>
      </c>
      <c r="AY1236" s="380" t="n">
        <v>44414.4166666667</v>
      </c>
      <c r="AZ1236" s="0" t="n">
        <v>1</v>
      </c>
      <c r="BA1236" s="0" t="s">
        <v>7388</v>
      </c>
      <c r="BB1236" s="0" t="n">
        <v>0</v>
      </c>
      <c r="BC1236" s="380" t="n">
        <v>25569.125</v>
      </c>
      <c r="BD1236" s="0" t="s">
        <v>2170</v>
      </c>
      <c r="BE1236" s="0" t="s">
        <v>2170</v>
      </c>
      <c r="BF1236" s="0" t="s">
        <v>2118</v>
      </c>
    </row>
    <row r="1237" customFormat="false" ht="15" hidden="false" customHeight="false" outlineLevel="0" collapsed="false">
      <c r="A1237" s="0" t="s">
        <v>26446</v>
      </c>
      <c r="B1237" s="0" t="s">
        <v>26447</v>
      </c>
      <c r="C1237" s="0" t="s">
        <v>26446</v>
      </c>
      <c r="D1237" s="0" t="s">
        <v>2133</v>
      </c>
      <c r="E1237" s="0" t="s">
        <v>26446</v>
      </c>
      <c r="F1237" s="0" t="n">
        <v>1</v>
      </c>
      <c r="G1237" s="0" t="s">
        <v>434</v>
      </c>
      <c r="H1237" s="0" t="s">
        <v>2170</v>
      </c>
      <c r="I1237" s="0" t="s">
        <v>2170</v>
      </c>
      <c r="J1237" s="0" t="s">
        <v>2170</v>
      </c>
      <c r="K1237" s="0" t="s">
        <v>2170</v>
      </c>
      <c r="L1237" s="0" t="s">
        <v>2170</v>
      </c>
      <c r="M1237" s="0" t="s">
        <v>2170</v>
      </c>
      <c r="N1237" s="0" t="n">
        <f aca="false">FALSE()</f>
        <v>0</v>
      </c>
      <c r="O1237" s="0" t="s">
        <v>26448</v>
      </c>
      <c r="P1237" s="0" t="s">
        <v>17780</v>
      </c>
      <c r="Q1237" s="0" t="n">
        <v>12</v>
      </c>
      <c r="R1237" s="380" t="n">
        <v>46530.125</v>
      </c>
      <c r="S1237" s="223" t="n">
        <v>1000</v>
      </c>
      <c r="T1237" s="0" t="s">
        <v>2132</v>
      </c>
      <c r="U1237" s="380" t="n">
        <v>45805.125</v>
      </c>
      <c r="V1237" s="380" t="n">
        <v>45810.125</v>
      </c>
      <c r="W1237" s="0" t="s">
        <v>2132</v>
      </c>
      <c r="X1237" s="0" t="s">
        <v>26449</v>
      </c>
      <c r="Y1237" s="0" t="s">
        <v>601</v>
      </c>
      <c r="Z1237" s="0" t="s">
        <v>2602</v>
      </c>
      <c r="AA1237" s="0" t="s">
        <v>2365</v>
      </c>
      <c r="AB1237" s="0" t="s">
        <v>17781</v>
      </c>
      <c r="AC1237" s="0" t="n">
        <v>1500000</v>
      </c>
      <c r="AD1237" s="0" t="n">
        <v>1000000</v>
      </c>
      <c r="AE1237" s="0" t="n">
        <v>5</v>
      </c>
      <c r="AF1237" s="0" t="n">
        <f aca="false">FALSE()</f>
        <v>0</v>
      </c>
      <c r="AG1237" s="0" t="n">
        <f aca="false">TRUE()</f>
        <v>1</v>
      </c>
      <c r="AH1237" s="0" t="n">
        <f aca="false">TRUE()</f>
        <v>1</v>
      </c>
      <c r="AI1237" s="0" t="n">
        <f aca="false">FALSE()</f>
        <v>0</v>
      </c>
      <c r="AJ1237" s="0" t="n">
        <f aca="false">FALSE()</f>
        <v>0</v>
      </c>
      <c r="AK1237" s="0" t="n">
        <f aca="false">FALSE()</f>
        <v>0</v>
      </c>
      <c r="AL1237" s="0" t="s">
        <v>2129</v>
      </c>
      <c r="AM1237" s="0" t="n">
        <f aca="false">TRUE()</f>
        <v>1</v>
      </c>
      <c r="AN1237" s="0" t="s">
        <v>26450</v>
      </c>
      <c r="AO1237" s="0" t="n">
        <v>1</v>
      </c>
      <c r="AP1237" s="0" t="s">
        <v>26451</v>
      </c>
      <c r="AQ1237" s="0" t="s">
        <v>26452</v>
      </c>
      <c r="AR1237" s="0" t="n">
        <f aca="false">TRUE()</f>
        <v>1</v>
      </c>
      <c r="AS1237" s="0" t="n">
        <f aca="false">FALSE()</f>
        <v>0</v>
      </c>
      <c r="AT1237" s="0" t="n">
        <f aca="false">FALSE()</f>
        <v>0</v>
      </c>
      <c r="AU1237" s="0" t="n">
        <f aca="false">FALSE()</f>
        <v>0</v>
      </c>
      <c r="AV1237" s="0" t="n">
        <f aca="false">FALSE()</f>
        <v>0</v>
      </c>
      <c r="AW1237" s="0" t="n">
        <f aca="false">TRUE()</f>
        <v>1</v>
      </c>
      <c r="AX1237" s="380" t="n">
        <v>45810.6166666667</v>
      </c>
      <c r="AY1237" s="380" t="n">
        <v>45810.125</v>
      </c>
      <c r="AZ1237" s="0" t="n">
        <v>2</v>
      </c>
      <c r="BA1237" s="0" t="s">
        <v>20203</v>
      </c>
      <c r="BB1237" s="0" t="n">
        <v>0</v>
      </c>
      <c r="BC1237" s="380" t="n">
        <v>25569.125</v>
      </c>
      <c r="BD1237" s="0" t="s">
        <v>2170</v>
      </c>
      <c r="BE1237" s="0" t="s">
        <v>2170</v>
      </c>
      <c r="BF1237" s="0" t="s">
        <v>604</v>
      </c>
    </row>
    <row r="1238" customFormat="false" ht="15" hidden="false" customHeight="false" outlineLevel="0" collapsed="false">
      <c r="A1238" s="0" t="s">
        <v>26453</v>
      </c>
      <c r="B1238" s="0" t="s">
        <v>26454</v>
      </c>
      <c r="C1238" s="0" t="s">
        <v>26453</v>
      </c>
      <c r="D1238" s="0" t="s">
        <v>2133</v>
      </c>
      <c r="E1238" s="0" t="s">
        <v>26453</v>
      </c>
      <c r="F1238" s="0" t="n">
        <v>1</v>
      </c>
      <c r="G1238" s="0" t="s">
        <v>434</v>
      </c>
      <c r="H1238" s="0" t="s">
        <v>2170</v>
      </c>
      <c r="I1238" s="0" t="s">
        <v>2170</v>
      </c>
      <c r="J1238" s="0" t="s">
        <v>2170</v>
      </c>
      <c r="K1238" s="0" t="s">
        <v>2170</v>
      </c>
      <c r="L1238" s="0" t="s">
        <v>2170</v>
      </c>
      <c r="M1238" s="0" t="s">
        <v>2170</v>
      </c>
      <c r="N1238" s="0" t="n">
        <f aca="false">FALSE()</f>
        <v>0</v>
      </c>
      <c r="O1238" s="0" t="s">
        <v>26455</v>
      </c>
      <c r="P1238" s="0" t="s">
        <v>17780</v>
      </c>
      <c r="Q1238" s="0" t="n">
        <v>12</v>
      </c>
      <c r="R1238" s="380" t="n">
        <v>47395.125</v>
      </c>
      <c r="S1238" s="223" t="n">
        <v>1000</v>
      </c>
      <c r="T1238" s="0" t="s">
        <v>2132</v>
      </c>
      <c r="U1238" s="380" t="n">
        <v>43762.125</v>
      </c>
      <c r="V1238" s="380" t="n">
        <v>43795.125</v>
      </c>
      <c r="W1238" s="0" t="s">
        <v>2132</v>
      </c>
      <c r="X1238" s="0" t="s">
        <v>25933</v>
      </c>
      <c r="Y1238" s="0" t="s">
        <v>601</v>
      </c>
      <c r="Z1238" s="0" t="s">
        <v>2602</v>
      </c>
      <c r="AA1238" s="0" t="s">
        <v>610</v>
      </c>
      <c r="AB1238" s="0" t="s">
        <v>17848</v>
      </c>
      <c r="AC1238" s="0" t="n">
        <v>400000</v>
      </c>
      <c r="AD1238" s="0" t="n">
        <v>400000</v>
      </c>
      <c r="AE1238" s="0" t="n">
        <v>5</v>
      </c>
      <c r="AF1238" s="0" t="n">
        <f aca="false">FALSE()</f>
        <v>0</v>
      </c>
      <c r="AG1238" s="0" t="n">
        <f aca="false">TRUE()</f>
        <v>1</v>
      </c>
      <c r="AH1238" s="0" t="n">
        <f aca="false">TRUE()</f>
        <v>1</v>
      </c>
      <c r="AI1238" s="0" t="n">
        <f aca="false">TRUE()</f>
        <v>1</v>
      </c>
      <c r="AJ1238" s="0" t="n">
        <f aca="false">FALSE()</f>
        <v>0</v>
      </c>
      <c r="AK1238" s="0" t="n">
        <f aca="false">FALSE()</f>
        <v>0</v>
      </c>
      <c r="AL1238" s="0" t="s">
        <v>2129</v>
      </c>
      <c r="AM1238" s="0" t="n">
        <f aca="false">TRUE()</f>
        <v>1</v>
      </c>
      <c r="AN1238" s="0" t="s">
        <v>26456</v>
      </c>
      <c r="AO1238" s="0" t="n">
        <v>1</v>
      </c>
      <c r="AP1238" s="0" t="s">
        <v>26457</v>
      </c>
      <c r="AQ1238" s="0" t="s">
        <v>26458</v>
      </c>
      <c r="AR1238" s="0" t="n">
        <f aca="false">TRUE()</f>
        <v>1</v>
      </c>
      <c r="AS1238" s="0" t="n">
        <f aca="false">FALSE()</f>
        <v>0</v>
      </c>
      <c r="AT1238" s="0" t="n">
        <f aca="false">FALSE()</f>
        <v>0</v>
      </c>
      <c r="AU1238" s="0" t="n">
        <f aca="false">FALSE()</f>
        <v>0</v>
      </c>
      <c r="AV1238" s="0" t="n">
        <f aca="false">FALSE()</f>
        <v>0</v>
      </c>
      <c r="AW1238" s="0" t="n">
        <f aca="false">TRUE()</f>
        <v>1</v>
      </c>
      <c r="AX1238" s="380" t="n">
        <v>43795.5847222222</v>
      </c>
      <c r="AY1238" s="380" t="n">
        <v>43795.4166666667</v>
      </c>
      <c r="AZ1238" s="0" t="n">
        <v>3</v>
      </c>
      <c r="BA1238" s="0" t="s">
        <v>17910</v>
      </c>
      <c r="BB1238" s="0" t="n">
        <v>0</v>
      </c>
      <c r="BC1238" s="380" t="n">
        <v>25569.125</v>
      </c>
      <c r="BD1238" s="0" t="s">
        <v>2170</v>
      </c>
      <c r="BE1238" s="0" t="s">
        <v>2170</v>
      </c>
      <c r="BF1238" s="0" t="s">
        <v>2118</v>
      </c>
    </row>
    <row r="1239" customFormat="false" ht="15" hidden="false" customHeight="false" outlineLevel="0" collapsed="false">
      <c r="A1239" s="0" t="s">
        <v>26459</v>
      </c>
      <c r="B1239" s="0" t="s">
        <v>26460</v>
      </c>
      <c r="C1239" s="0" t="s">
        <v>26461</v>
      </c>
      <c r="D1239" s="0" t="s">
        <v>17896</v>
      </c>
      <c r="E1239" s="0" t="s">
        <v>26459</v>
      </c>
      <c r="F1239" s="0" t="n">
        <v>1</v>
      </c>
      <c r="G1239" s="0" t="s">
        <v>434</v>
      </c>
      <c r="H1239" s="0" t="s">
        <v>2596</v>
      </c>
      <c r="I1239" s="0" t="s">
        <v>2596</v>
      </c>
      <c r="J1239" s="0" t="s">
        <v>2599</v>
      </c>
      <c r="K1239" s="0" t="s">
        <v>2170</v>
      </c>
      <c r="L1239" s="0" t="s">
        <v>13583</v>
      </c>
      <c r="M1239" s="0" t="s">
        <v>2170</v>
      </c>
      <c r="N1239" s="0" t="n">
        <f aca="false">FALSE()</f>
        <v>0</v>
      </c>
      <c r="O1239" s="0" t="s">
        <v>26462</v>
      </c>
      <c r="P1239" s="0" t="s">
        <v>17898</v>
      </c>
      <c r="Q1239" s="0" t="n">
        <v>2</v>
      </c>
      <c r="R1239" s="380" t="n">
        <v>49284.125</v>
      </c>
      <c r="S1239" s="223" t="n">
        <v>1000</v>
      </c>
      <c r="T1239" s="0" t="s">
        <v>2132</v>
      </c>
      <c r="U1239" s="380" t="n">
        <v>42004.125</v>
      </c>
      <c r="V1239" s="380" t="n">
        <v>42004.125</v>
      </c>
      <c r="W1239" s="0" t="s">
        <v>2170</v>
      </c>
      <c r="X1239" s="0" t="s">
        <v>26463</v>
      </c>
      <c r="Y1239" s="0" t="s">
        <v>601</v>
      </c>
      <c r="Z1239" s="0" t="s">
        <v>2602</v>
      </c>
      <c r="AA1239" s="0" t="s">
        <v>600</v>
      </c>
      <c r="AB1239" s="0" t="s">
        <v>17848</v>
      </c>
      <c r="AC1239" s="0" t="n">
        <v>200000000</v>
      </c>
      <c r="AD1239" s="0" t="n">
        <v>400000000</v>
      </c>
      <c r="AE1239" s="0" t="n">
        <v>5</v>
      </c>
      <c r="AF1239" s="0" t="n">
        <f aca="false">FALSE()</f>
        <v>0</v>
      </c>
      <c r="AG1239" s="0" t="n">
        <f aca="false">TRUE()</f>
        <v>1</v>
      </c>
      <c r="AH1239" s="0" t="n">
        <f aca="false">TRUE()</f>
        <v>1</v>
      </c>
      <c r="AI1239" s="0" t="n">
        <f aca="false">TRUE()</f>
        <v>1</v>
      </c>
      <c r="AJ1239" s="0" t="n">
        <f aca="false">FALSE()</f>
        <v>0</v>
      </c>
      <c r="AK1239" s="0" t="n">
        <f aca="false">FALSE()</f>
        <v>0</v>
      </c>
      <c r="AL1239" s="0" t="s">
        <v>7337</v>
      </c>
      <c r="AM1239" s="0" t="n">
        <f aca="false">TRUE()</f>
        <v>1</v>
      </c>
      <c r="AN1239" s="0" t="s">
        <v>26464</v>
      </c>
      <c r="AO1239" s="0" t="n">
        <v>1</v>
      </c>
      <c r="AP1239" s="0" t="s">
        <v>26465</v>
      </c>
      <c r="AQ1239" s="0" t="s">
        <v>26466</v>
      </c>
      <c r="AR1239" s="0" t="n">
        <f aca="false">TRUE()</f>
        <v>1</v>
      </c>
      <c r="AS1239" s="0" t="n">
        <f aca="false">FALSE()</f>
        <v>0</v>
      </c>
      <c r="AT1239" s="0" t="n">
        <f aca="false">FALSE()</f>
        <v>0</v>
      </c>
      <c r="AU1239" s="0" t="n">
        <f aca="false">FALSE()</f>
        <v>0</v>
      </c>
      <c r="AV1239" s="0" t="n">
        <f aca="false">FALSE()</f>
        <v>0</v>
      </c>
      <c r="AW1239" s="0" t="n">
        <f aca="false">TRUE()</f>
        <v>1</v>
      </c>
      <c r="AX1239" s="380" t="n">
        <v>43166.9263888889</v>
      </c>
      <c r="AY1239" s="380" t="n">
        <v>43166.4166666667</v>
      </c>
      <c r="AZ1239" s="0" t="n">
        <v>1</v>
      </c>
      <c r="BA1239" s="0" t="s">
        <v>17903</v>
      </c>
      <c r="BB1239" s="0" t="n">
        <v>0</v>
      </c>
      <c r="BC1239" s="380" t="n">
        <v>25569.125</v>
      </c>
      <c r="BD1239" s="0" t="s">
        <v>2599</v>
      </c>
      <c r="BE1239" s="0" t="s">
        <v>2170</v>
      </c>
      <c r="BF1239" s="0" t="s">
        <v>17868</v>
      </c>
    </row>
    <row r="1240" customFormat="false" ht="15" hidden="false" customHeight="false" outlineLevel="0" collapsed="false">
      <c r="A1240" s="0" t="s">
        <v>26467</v>
      </c>
      <c r="B1240" s="0" t="s">
        <v>26468</v>
      </c>
      <c r="C1240" s="0" t="s">
        <v>26467</v>
      </c>
      <c r="D1240" s="0" t="s">
        <v>2133</v>
      </c>
      <c r="E1240" s="0" t="s">
        <v>26467</v>
      </c>
      <c r="F1240" s="0" t="n">
        <v>1</v>
      </c>
      <c r="G1240" s="0" t="s">
        <v>434</v>
      </c>
      <c r="H1240" s="0" t="s">
        <v>2170</v>
      </c>
      <c r="I1240" s="0" t="s">
        <v>2170</v>
      </c>
      <c r="J1240" s="0" t="s">
        <v>2170</v>
      </c>
      <c r="K1240" s="0" t="s">
        <v>2170</v>
      </c>
      <c r="L1240" s="0" t="s">
        <v>2170</v>
      </c>
      <c r="M1240" s="0" t="s">
        <v>2170</v>
      </c>
      <c r="N1240" s="0" t="n">
        <f aca="false">FALSE()</f>
        <v>0</v>
      </c>
      <c r="O1240" s="0" t="s">
        <v>26469</v>
      </c>
      <c r="P1240" s="0" t="s">
        <v>17838</v>
      </c>
      <c r="Q1240" s="0" t="n">
        <v>4</v>
      </c>
      <c r="R1240" s="380" t="n">
        <v>46371.125</v>
      </c>
      <c r="S1240" s="223" t="n">
        <v>1000</v>
      </c>
      <c r="T1240" s="0" t="s">
        <v>2132</v>
      </c>
      <c r="U1240" s="380" t="n">
        <v>45454.125</v>
      </c>
      <c r="V1240" s="380" t="n">
        <v>45461.125</v>
      </c>
      <c r="W1240" s="0" t="s">
        <v>2132</v>
      </c>
      <c r="X1240" s="0" t="s">
        <v>22055</v>
      </c>
      <c r="Y1240" s="0" t="s">
        <v>601</v>
      </c>
      <c r="Z1240" s="0" t="s">
        <v>2602</v>
      </c>
      <c r="AA1240" s="0" t="s">
        <v>2684</v>
      </c>
      <c r="AB1240" s="0" t="s">
        <v>17781</v>
      </c>
      <c r="AC1240" s="0" t="n">
        <v>10000000</v>
      </c>
      <c r="AD1240" s="0" t="n">
        <v>10000000</v>
      </c>
      <c r="AE1240" s="0" t="n">
        <v>5</v>
      </c>
      <c r="AF1240" s="0" t="n">
        <f aca="false">FALSE()</f>
        <v>0</v>
      </c>
      <c r="AG1240" s="0" t="n">
        <f aca="false">TRUE()</f>
        <v>1</v>
      </c>
      <c r="AH1240" s="0" t="n">
        <f aca="false">TRUE()</f>
        <v>1</v>
      </c>
      <c r="AI1240" s="0" t="n">
        <f aca="false">TRUE()</f>
        <v>1</v>
      </c>
      <c r="AJ1240" s="0" t="n">
        <f aca="false">FALSE()</f>
        <v>0</v>
      </c>
      <c r="AK1240" s="0" t="n">
        <f aca="false">FALSE()</f>
        <v>0</v>
      </c>
      <c r="AL1240" s="0" t="s">
        <v>2129</v>
      </c>
      <c r="AM1240" s="0" t="n">
        <f aca="false">TRUE()</f>
        <v>1</v>
      </c>
      <c r="AN1240" s="0" t="s">
        <v>26470</v>
      </c>
      <c r="AO1240" s="0" t="n">
        <v>1</v>
      </c>
      <c r="AP1240" s="0" t="s">
        <v>26471</v>
      </c>
      <c r="AQ1240" s="0" t="s">
        <v>26472</v>
      </c>
      <c r="AR1240" s="0" t="n">
        <f aca="false">TRUE()</f>
        <v>1</v>
      </c>
      <c r="AS1240" s="0" t="n">
        <f aca="false">FALSE()</f>
        <v>0</v>
      </c>
      <c r="AT1240" s="0" t="n">
        <f aca="false">FALSE()</f>
        <v>0</v>
      </c>
      <c r="AU1240" s="0" t="n">
        <f aca="false">FALSE()</f>
        <v>0</v>
      </c>
      <c r="AV1240" s="0" t="n">
        <f aca="false">FALSE()</f>
        <v>0</v>
      </c>
      <c r="AW1240" s="0" t="n">
        <f aca="false">TRUE()</f>
        <v>1</v>
      </c>
      <c r="AX1240" s="380" t="n">
        <v>45461.6444444444</v>
      </c>
      <c r="AY1240" s="380" t="n">
        <v>45461.125</v>
      </c>
      <c r="AZ1240" s="0" t="n">
        <v>1</v>
      </c>
      <c r="BA1240" s="0" t="s">
        <v>22059</v>
      </c>
      <c r="BB1240" s="0" t="n">
        <v>0</v>
      </c>
      <c r="BC1240" s="380" t="n">
        <v>25569.125</v>
      </c>
      <c r="BD1240" s="0" t="s">
        <v>2170</v>
      </c>
      <c r="BE1240" s="0" t="s">
        <v>2170</v>
      </c>
      <c r="BF1240" s="0" t="s">
        <v>17868</v>
      </c>
    </row>
    <row r="1241" customFormat="false" ht="15" hidden="false" customHeight="false" outlineLevel="0" collapsed="false">
      <c r="A1241" s="0" t="s">
        <v>26473</v>
      </c>
      <c r="B1241" s="0" t="s">
        <v>26474</v>
      </c>
      <c r="C1241" s="0" t="s">
        <v>26473</v>
      </c>
      <c r="D1241" s="0" t="s">
        <v>2133</v>
      </c>
      <c r="E1241" s="0" t="s">
        <v>26473</v>
      </c>
      <c r="F1241" s="0" t="n">
        <v>1</v>
      </c>
      <c r="G1241" s="0" t="s">
        <v>434</v>
      </c>
      <c r="H1241" s="0" t="s">
        <v>2170</v>
      </c>
      <c r="I1241" s="0" t="s">
        <v>2170</v>
      </c>
      <c r="J1241" s="0" t="s">
        <v>2170</v>
      </c>
      <c r="K1241" s="0" t="s">
        <v>2170</v>
      </c>
      <c r="L1241" s="0" t="s">
        <v>2170</v>
      </c>
      <c r="M1241" s="0" t="s">
        <v>2170</v>
      </c>
      <c r="N1241" s="0" t="n">
        <f aca="false">FALSE()</f>
        <v>0</v>
      </c>
      <c r="O1241" s="0" t="s">
        <v>26475</v>
      </c>
      <c r="P1241" s="0" t="s">
        <v>17838</v>
      </c>
      <c r="Q1241" s="0" t="n">
        <v>2</v>
      </c>
      <c r="R1241" s="380" t="n">
        <v>47828.125</v>
      </c>
      <c r="S1241" s="223" t="n">
        <v>1000</v>
      </c>
      <c r="T1241" s="0" t="s">
        <v>2132</v>
      </c>
      <c r="U1241" s="380" t="n">
        <v>44043.125</v>
      </c>
      <c r="V1241" s="380" t="n">
        <v>44176.125</v>
      </c>
      <c r="W1241" s="0" t="s">
        <v>2132</v>
      </c>
      <c r="X1241" s="0" t="s">
        <v>17899</v>
      </c>
      <c r="Y1241" s="0" t="s">
        <v>601</v>
      </c>
      <c r="Z1241" s="0" t="s">
        <v>2602</v>
      </c>
      <c r="AA1241" s="0" t="s">
        <v>610</v>
      </c>
      <c r="AB1241" s="0" t="s">
        <v>17781</v>
      </c>
      <c r="AC1241" s="0" t="n">
        <v>15000000</v>
      </c>
      <c r="AD1241" s="0" t="n">
        <v>15000000</v>
      </c>
      <c r="AE1241" s="0" t="n">
        <v>5</v>
      </c>
      <c r="AF1241" s="0" t="n">
        <f aca="false">FALSE()</f>
        <v>0</v>
      </c>
      <c r="AG1241" s="0" t="n">
        <f aca="false">TRUE()</f>
        <v>1</v>
      </c>
      <c r="AH1241" s="0" t="n">
        <f aca="false">TRUE()</f>
        <v>1</v>
      </c>
      <c r="AI1241" s="0" t="n">
        <f aca="false">FALSE()</f>
        <v>0</v>
      </c>
      <c r="AJ1241" s="0" t="n">
        <f aca="false">FALSE()</f>
        <v>0</v>
      </c>
      <c r="AK1241" s="0" t="n">
        <f aca="false">FALSE()</f>
        <v>0</v>
      </c>
      <c r="AL1241" s="0" t="s">
        <v>2129</v>
      </c>
      <c r="AM1241" s="0" t="n">
        <f aca="false">TRUE()</f>
        <v>1</v>
      </c>
      <c r="AN1241" s="0" t="s">
        <v>26476</v>
      </c>
      <c r="AO1241" s="0" t="n">
        <v>1</v>
      </c>
      <c r="AP1241" s="0" t="s">
        <v>26477</v>
      </c>
      <c r="AQ1241" s="0" t="s">
        <v>26478</v>
      </c>
      <c r="AR1241" s="0" t="n">
        <f aca="false">TRUE()</f>
        <v>1</v>
      </c>
      <c r="AS1241" s="0" t="n">
        <f aca="false">FALSE()</f>
        <v>0</v>
      </c>
      <c r="AT1241" s="0" t="n">
        <f aca="false">FALSE()</f>
        <v>0</v>
      </c>
      <c r="AU1241" s="0" t="n">
        <f aca="false">FALSE()</f>
        <v>0</v>
      </c>
      <c r="AV1241" s="0" t="n">
        <f aca="false">FALSE()</f>
        <v>0</v>
      </c>
      <c r="AW1241" s="0" t="n">
        <f aca="false">TRUE()</f>
        <v>1</v>
      </c>
      <c r="AX1241" s="380" t="n">
        <v>44176.6347222222</v>
      </c>
      <c r="AY1241" s="380" t="n">
        <v>44176.4166666667</v>
      </c>
      <c r="AZ1241" s="0" t="n">
        <v>1</v>
      </c>
      <c r="BA1241" s="0" t="s">
        <v>8293</v>
      </c>
      <c r="BB1241" s="0" t="n">
        <v>0</v>
      </c>
      <c r="BC1241" s="380" t="n">
        <v>46549.125</v>
      </c>
      <c r="BD1241" s="0" t="s">
        <v>2170</v>
      </c>
      <c r="BE1241" s="0" t="s">
        <v>2170</v>
      </c>
      <c r="BF1241" s="0" t="s">
        <v>2118</v>
      </c>
    </row>
    <row r="1242" customFormat="false" ht="15" hidden="false" customHeight="false" outlineLevel="0" collapsed="false">
      <c r="A1242" s="0" t="s">
        <v>26479</v>
      </c>
      <c r="B1242" s="0" t="s">
        <v>26480</v>
      </c>
      <c r="C1242" s="0" t="s">
        <v>26479</v>
      </c>
      <c r="D1242" s="0" t="s">
        <v>2133</v>
      </c>
      <c r="E1242" s="0" t="s">
        <v>26479</v>
      </c>
      <c r="F1242" s="0" t="n">
        <v>1</v>
      </c>
      <c r="G1242" s="0" t="s">
        <v>434</v>
      </c>
      <c r="H1242" s="0" t="s">
        <v>2170</v>
      </c>
      <c r="I1242" s="0" t="s">
        <v>2170</v>
      </c>
      <c r="J1242" s="0" t="s">
        <v>2170</v>
      </c>
      <c r="K1242" s="0" t="s">
        <v>2170</v>
      </c>
      <c r="L1242" s="0" t="s">
        <v>2170</v>
      </c>
      <c r="M1242" s="0" t="s">
        <v>2170</v>
      </c>
      <c r="N1242" s="0" t="n">
        <f aca="false">FALSE()</f>
        <v>0</v>
      </c>
      <c r="O1242" s="0" t="s">
        <v>26481</v>
      </c>
      <c r="P1242" s="0" t="s">
        <v>17780</v>
      </c>
      <c r="Q1242" s="0" t="n">
        <v>12</v>
      </c>
      <c r="R1242" s="380" t="n">
        <v>46523.125</v>
      </c>
      <c r="S1242" s="223" t="n">
        <v>1000</v>
      </c>
      <c r="T1242" s="0" t="s">
        <v>2132</v>
      </c>
      <c r="U1242" s="380" t="n">
        <v>45434.125</v>
      </c>
      <c r="V1242" s="380" t="n">
        <v>45443.125</v>
      </c>
      <c r="W1242" s="0" t="s">
        <v>2132</v>
      </c>
      <c r="X1242" s="0" t="s">
        <v>22669</v>
      </c>
      <c r="Y1242" s="0" t="s">
        <v>601</v>
      </c>
      <c r="Z1242" s="0" t="s">
        <v>2602</v>
      </c>
      <c r="AA1242" s="0" t="s">
        <v>2891</v>
      </c>
      <c r="AB1242" s="0" t="s">
        <v>17781</v>
      </c>
      <c r="AC1242" s="0" t="n">
        <v>500000</v>
      </c>
      <c r="AD1242" s="0" t="n">
        <v>500000</v>
      </c>
      <c r="AE1242" s="0" t="n">
        <v>5</v>
      </c>
      <c r="AF1242" s="0" t="n">
        <f aca="false">FALSE()</f>
        <v>0</v>
      </c>
      <c r="AG1242" s="0" t="n">
        <f aca="false">TRUE()</f>
        <v>1</v>
      </c>
      <c r="AH1242" s="0" t="n">
        <f aca="false">TRUE()</f>
        <v>1</v>
      </c>
      <c r="AI1242" s="0" t="n">
        <f aca="false">FALSE()</f>
        <v>0</v>
      </c>
      <c r="AJ1242" s="0" t="n">
        <f aca="false">FALSE()</f>
        <v>0</v>
      </c>
      <c r="AK1242" s="0" t="n">
        <f aca="false">FALSE()</f>
        <v>0</v>
      </c>
      <c r="AL1242" s="0" t="s">
        <v>2129</v>
      </c>
      <c r="AM1242" s="0" t="n">
        <f aca="false">TRUE()</f>
        <v>1</v>
      </c>
      <c r="AN1242" s="0" t="s">
        <v>26482</v>
      </c>
      <c r="AO1242" s="0" t="n">
        <v>1</v>
      </c>
      <c r="AP1242" s="0" t="s">
        <v>26483</v>
      </c>
      <c r="AQ1242" s="0" t="s">
        <v>26484</v>
      </c>
      <c r="AR1242" s="0" t="n">
        <f aca="false">TRUE()</f>
        <v>1</v>
      </c>
      <c r="AS1242" s="0" t="n">
        <f aca="false">FALSE()</f>
        <v>0</v>
      </c>
      <c r="AT1242" s="0" t="n">
        <f aca="false">FALSE()</f>
        <v>0</v>
      </c>
      <c r="AU1242" s="0" t="n">
        <f aca="false">FALSE()</f>
        <v>0</v>
      </c>
      <c r="AV1242" s="0" t="n">
        <f aca="false">FALSE()</f>
        <v>0</v>
      </c>
      <c r="AW1242" s="0" t="n">
        <f aca="false">TRUE()</f>
        <v>1</v>
      </c>
      <c r="AX1242" s="380" t="n">
        <v>45443.6666666667</v>
      </c>
      <c r="AY1242" s="380" t="n">
        <v>45443.125</v>
      </c>
      <c r="AZ1242" s="0" t="n">
        <v>1</v>
      </c>
      <c r="BA1242" s="0" t="s">
        <v>26485</v>
      </c>
      <c r="BB1242" s="0" t="n">
        <v>0</v>
      </c>
      <c r="BC1242" s="380" t="n">
        <v>25569.125</v>
      </c>
      <c r="BD1242" s="0" t="s">
        <v>2170</v>
      </c>
      <c r="BE1242" s="0" t="s">
        <v>2170</v>
      </c>
      <c r="BF1242" s="0" t="s">
        <v>2118</v>
      </c>
    </row>
    <row r="1243" customFormat="false" ht="15" hidden="false" customHeight="false" outlineLevel="0" collapsed="false">
      <c r="A1243" s="0" t="s">
        <v>26486</v>
      </c>
      <c r="B1243" s="0" t="s">
        <v>26487</v>
      </c>
      <c r="C1243" s="0" t="s">
        <v>26486</v>
      </c>
      <c r="D1243" s="0" t="s">
        <v>2133</v>
      </c>
      <c r="E1243" s="0" t="s">
        <v>26486</v>
      </c>
      <c r="F1243" s="0" t="n">
        <v>1</v>
      </c>
      <c r="G1243" s="0" t="s">
        <v>434</v>
      </c>
      <c r="H1243" s="0" t="s">
        <v>2170</v>
      </c>
      <c r="I1243" s="0" t="s">
        <v>2170</v>
      </c>
      <c r="J1243" s="0" t="s">
        <v>2170</v>
      </c>
      <c r="K1243" s="0" t="s">
        <v>2170</v>
      </c>
      <c r="L1243" s="0" t="s">
        <v>2170</v>
      </c>
      <c r="M1243" s="0" t="s">
        <v>2170</v>
      </c>
      <c r="N1243" s="0" t="n">
        <f aca="false">FALSE()</f>
        <v>0</v>
      </c>
      <c r="O1243" s="0" t="s">
        <v>26488</v>
      </c>
      <c r="P1243" s="0" t="s">
        <v>17780</v>
      </c>
      <c r="Q1243" s="0" t="n">
        <v>12</v>
      </c>
      <c r="R1243" s="380" t="n">
        <v>45986.125</v>
      </c>
      <c r="S1243" s="223" t="n">
        <v>1000</v>
      </c>
      <c r="T1243" s="0" t="s">
        <v>2132</v>
      </c>
      <c r="U1243" s="380" t="n">
        <v>45259.125</v>
      </c>
      <c r="V1243" s="380" t="n">
        <v>45266.125</v>
      </c>
      <c r="W1243" s="0" t="s">
        <v>2132</v>
      </c>
      <c r="X1243" s="0" t="s">
        <v>26489</v>
      </c>
      <c r="Y1243" s="0" t="s">
        <v>601</v>
      </c>
      <c r="Z1243" s="0" t="s">
        <v>2602</v>
      </c>
      <c r="AA1243" s="0" t="s">
        <v>2574</v>
      </c>
      <c r="AB1243" s="0" t="s">
        <v>17781</v>
      </c>
      <c r="AC1243" s="0" t="n">
        <v>8000000</v>
      </c>
      <c r="AD1243" s="0" t="n">
        <v>8000000</v>
      </c>
      <c r="AE1243" s="0" t="n">
        <v>5</v>
      </c>
      <c r="AF1243" s="0" t="n">
        <f aca="false">FALSE()</f>
        <v>0</v>
      </c>
      <c r="AG1243" s="0" t="n">
        <f aca="false">TRUE()</f>
        <v>1</v>
      </c>
      <c r="AH1243" s="0" t="n">
        <f aca="false">TRUE()</f>
        <v>1</v>
      </c>
      <c r="AI1243" s="0" t="n">
        <f aca="false">TRUE()</f>
        <v>1</v>
      </c>
      <c r="AJ1243" s="0" t="n">
        <f aca="false">FALSE()</f>
        <v>0</v>
      </c>
      <c r="AK1243" s="0" t="n">
        <f aca="false">FALSE()</f>
        <v>0</v>
      </c>
      <c r="AL1243" s="0" t="s">
        <v>2129</v>
      </c>
      <c r="AM1243" s="0" t="n">
        <f aca="false">TRUE()</f>
        <v>1</v>
      </c>
      <c r="AN1243" s="0" t="s">
        <v>26490</v>
      </c>
      <c r="AO1243" s="0" t="n">
        <v>1</v>
      </c>
      <c r="AP1243" s="0" t="s">
        <v>26491</v>
      </c>
      <c r="AQ1243" s="0" t="s">
        <v>26492</v>
      </c>
      <c r="AR1243" s="0" t="n">
        <f aca="false">TRUE()</f>
        <v>1</v>
      </c>
      <c r="AS1243" s="0" t="n">
        <f aca="false">FALSE()</f>
        <v>0</v>
      </c>
      <c r="AT1243" s="0" t="n">
        <f aca="false">FALSE()</f>
        <v>0</v>
      </c>
      <c r="AU1243" s="0" t="n">
        <f aca="false">FALSE()</f>
        <v>0</v>
      </c>
      <c r="AV1243" s="0" t="n">
        <f aca="false">FALSE()</f>
        <v>0</v>
      </c>
      <c r="AW1243" s="0" t="n">
        <f aca="false">TRUE()</f>
        <v>1</v>
      </c>
      <c r="AX1243" s="380" t="n">
        <v>45266.6881944444</v>
      </c>
      <c r="AY1243" s="380" t="n">
        <v>45266.4166666667</v>
      </c>
      <c r="AZ1243" s="0" t="n">
        <v>3</v>
      </c>
      <c r="BA1243" s="0" t="s">
        <v>21106</v>
      </c>
      <c r="BB1243" s="0" t="n">
        <v>0</v>
      </c>
      <c r="BC1243" s="380" t="n">
        <v>25569.125</v>
      </c>
      <c r="BD1243" s="0" t="s">
        <v>2170</v>
      </c>
      <c r="BE1243" s="0" t="s">
        <v>2170</v>
      </c>
      <c r="BF1243" s="0" t="s">
        <v>17868</v>
      </c>
    </row>
    <row r="1244" customFormat="false" ht="15" hidden="false" customHeight="false" outlineLevel="0" collapsed="false">
      <c r="A1244" s="0" t="s">
        <v>26493</v>
      </c>
      <c r="B1244" s="0" t="s">
        <v>26494</v>
      </c>
      <c r="C1244" s="0" t="s">
        <v>26493</v>
      </c>
      <c r="D1244" s="0" t="s">
        <v>2133</v>
      </c>
      <c r="E1244" s="0" t="s">
        <v>26493</v>
      </c>
      <c r="F1244" s="0" t="n">
        <v>1</v>
      </c>
      <c r="G1244" s="0" t="s">
        <v>434</v>
      </c>
      <c r="H1244" s="0" t="s">
        <v>2170</v>
      </c>
      <c r="I1244" s="0" t="s">
        <v>2170</v>
      </c>
      <c r="J1244" s="0" t="s">
        <v>2170</v>
      </c>
      <c r="K1244" s="0" t="s">
        <v>2170</v>
      </c>
      <c r="L1244" s="0" t="s">
        <v>2170</v>
      </c>
      <c r="M1244" s="0" t="s">
        <v>2170</v>
      </c>
      <c r="N1244" s="0" t="n">
        <f aca="false">FALSE()</f>
        <v>0</v>
      </c>
      <c r="O1244" s="0" t="s">
        <v>26495</v>
      </c>
      <c r="P1244" s="0" t="s">
        <v>17780</v>
      </c>
      <c r="Q1244" s="0" t="n">
        <v>12</v>
      </c>
      <c r="R1244" s="380" t="n">
        <v>46527.125</v>
      </c>
      <c r="S1244" s="223" t="n">
        <v>1000</v>
      </c>
      <c r="T1244" s="0" t="s">
        <v>2132</v>
      </c>
      <c r="U1244" s="380" t="n">
        <v>45436.125</v>
      </c>
      <c r="V1244" s="380" t="n">
        <v>45447.125</v>
      </c>
      <c r="W1244" s="0" t="s">
        <v>2132</v>
      </c>
      <c r="X1244" s="0" t="s">
        <v>18701</v>
      </c>
      <c r="Y1244" s="0" t="s">
        <v>601</v>
      </c>
      <c r="Z1244" s="0" t="s">
        <v>2602</v>
      </c>
      <c r="AA1244" s="0" t="s">
        <v>610</v>
      </c>
      <c r="AB1244" s="0" t="s">
        <v>17781</v>
      </c>
      <c r="AC1244" s="0" t="n">
        <v>499510</v>
      </c>
      <c r="AD1244" s="0" t="n">
        <v>500000</v>
      </c>
      <c r="AE1244" s="0" t="n">
        <v>5</v>
      </c>
      <c r="AF1244" s="0" t="n">
        <f aca="false">FALSE()</f>
        <v>0</v>
      </c>
      <c r="AG1244" s="0" t="n">
        <f aca="false">TRUE()</f>
        <v>1</v>
      </c>
      <c r="AH1244" s="0" t="n">
        <f aca="false">TRUE()</f>
        <v>1</v>
      </c>
      <c r="AI1244" s="0" t="n">
        <f aca="false">FALSE()</f>
        <v>0</v>
      </c>
      <c r="AJ1244" s="0" t="n">
        <f aca="false">FALSE()</f>
        <v>0</v>
      </c>
      <c r="AK1244" s="0" t="n">
        <f aca="false">TRUE()</f>
        <v>1</v>
      </c>
      <c r="AL1244" s="0" t="s">
        <v>2129</v>
      </c>
      <c r="AM1244" s="0" t="n">
        <f aca="false">TRUE()</f>
        <v>1</v>
      </c>
      <c r="AN1244" s="0" t="s">
        <v>26496</v>
      </c>
      <c r="AO1244" s="0" t="n">
        <v>1</v>
      </c>
      <c r="AP1244" s="0" t="s">
        <v>26497</v>
      </c>
      <c r="AQ1244" s="0" t="s">
        <v>26498</v>
      </c>
      <c r="AR1244" s="0" t="n">
        <f aca="false">TRUE()</f>
        <v>1</v>
      </c>
      <c r="AS1244" s="0" t="n">
        <f aca="false">FALSE()</f>
        <v>0</v>
      </c>
      <c r="AT1244" s="0" t="n">
        <f aca="false">FALSE()</f>
        <v>0</v>
      </c>
      <c r="AU1244" s="0" t="n">
        <f aca="false">FALSE()</f>
        <v>0</v>
      </c>
      <c r="AV1244" s="0" t="n">
        <f aca="false">FALSE()</f>
        <v>0</v>
      </c>
      <c r="AW1244" s="0" t="n">
        <f aca="false">TRUE()</f>
        <v>1</v>
      </c>
      <c r="AX1244" s="380" t="n">
        <v>45447.7763888889</v>
      </c>
      <c r="AY1244" s="380" t="n">
        <v>45447.125</v>
      </c>
      <c r="AZ1244" s="0" t="n">
        <v>0</v>
      </c>
      <c r="BA1244" s="0" t="s">
        <v>17803</v>
      </c>
      <c r="BB1244" s="0" t="n">
        <v>0</v>
      </c>
      <c r="BC1244" s="380" t="n">
        <v>25569.125</v>
      </c>
      <c r="BD1244" s="0" t="s">
        <v>2170</v>
      </c>
      <c r="BE1244" s="0" t="s">
        <v>2170</v>
      </c>
      <c r="BF1244" s="0" t="s">
        <v>604</v>
      </c>
    </row>
    <row r="1245" customFormat="false" ht="15" hidden="false" customHeight="false" outlineLevel="0" collapsed="false">
      <c r="A1245" s="0" t="s">
        <v>26499</v>
      </c>
      <c r="B1245" s="0" t="s">
        <v>26500</v>
      </c>
      <c r="C1245" s="0" t="s">
        <v>26501</v>
      </c>
      <c r="D1245" s="0" t="s">
        <v>19472</v>
      </c>
      <c r="E1245" s="0" t="s">
        <v>26499</v>
      </c>
      <c r="F1245" s="0" t="n">
        <v>1</v>
      </c>
      <c r="G1245" s="0" t="s">
        <v>2298</v>
      </c>
      <c r="H1245" s="0" t="s">
        <v>2170</v>
      </c>
      <c r="I1245" s="0" t="s">
        <v>2170</v>
      </c>
      <c r="J1245" s="0" t="s">
        <v>2170</v>
      </c>
      <c r="K1245" s="0" t="s">
        <v>2170</v>
      </c>
      <c r="L1245" s="0" t="s">
        <v>2170</v>
      </c>
      <c r="M1245" s="0" t="s">
        <v>2170</v>
      </c>
      <c r="N1245" s="0" t="n">
        <f aca="false">FALSE()</f>
        <v>0</v>
      </c>
      <c r="O1245" s="0" t="s">
        <v>19473</v>
      </c>
      <c r="P1245" s="0" t="s">
        <v>2300</v>
      </c>
      <c r="Q1245" s="0" t="n">
        <v>2</v>
      </c>
      <c r="R1245" s="380" t="n">
        <v>46769.125</v>
      </c>
      <c r="S1245" s="223" t="n">
        <v>1000</v>
      </c>
      <c r="T1245" s="0" t="s">
        <v>2132</v>
      </c>
      <c r="U1245" s="380" t="n">
        <v>25569.125</v>
      </c>
      <c r="V1245" s="380" t="n">
        <v>43117.125</v>
      </c>
      <c r="W1245" s="0" t="s">
        <v>2170</v>
      </c>
      <c r="X1245" s="0" t="s">
        <v>2170</v>
      </c>
      <c r="AA1245" s="0" t="s">
        <v>600</v>
      </c>
      <c r="AB1245" s="0" t="s">
        <v>17848</v>
      </c>
      <c r="AC1245" s="0" t="n">
        <v>2500000</v>
      </c>
      <c r="AD1245" s="0" t="n">
        <v>2500000</v>
      </c>
      <c r="AE1245" s="0" t="n">
        <v>4</v>
      </c>
      <c r="AF1245" s="0" t="n">
        <f aca="false">FALSE()</f>
        <v>0</v>
      </c>
      <c r="AG1245" s="0" t="n">
        <f aca="false">FALSE()</f>
        <v>0</v>
      </c>
      <c r="AH1245" s="0" t="n">
        <f aca="false">FALSE()</f>
        <v>0</v>
      </c>
      <c r="AI1245" s="0" t="n">
        <f aca="false">FALSE()</f>
        <v>0</v>
      </c>
      <c r="AJ1245" s="0" t="n">
        <f aca="false">FALSE()</f>
        <v>0</v>
      </c>
      <c r="AK1245" s="0" t="n">
        <f aca="false">FALSE()</f>
        <v>0</v>
      </c>
      <c r="AL1245" s="0" t="s">
        <v>2129</v>
      </c>
      <c r="AM1245" s="0" t="n">
        <f aca="false">TRUE()</f>
        <v>1</v>
      </c>
      <c r="AN1245" s="0" t="s">
        <v>26502</v>
      </c>
      <c r="AO1245" s="0" t="n">
        <v>2</v>
      </c>
      <c r="AP1245" s="0" t="s">
        <v>26503</v>
      </c>
      <c r="AQ1245" s="0" t="s">
        <v>26504</v>
      </c>
      <c r="AR1245" s="0" t="n">
        <f aca="false">FALSE()</f>
        <v>0</v>
      </c>
      <c r="AS1245" s="0" t="n">
        <f aca="false">TRUE()</f>
        <v>1</v>
      </c>
      <c r="AT1245" s="0" t="n">
        <f aca="false">FALSE()</f>
        <v>0</v>
      </c>
      <c r="AU1245" s="0" t="n">
        <f aca="false">FALSE()</f>
        <v>0</v>
      </c>
      <c r="AV1245" s="0" t="n">
        <f aca="false">FALSE()</f>
        <v>0</v>
      </c>
      <c r="AW1245" s="0" t="n">
        <f aca="false">TRUE()</f>
        <v>1</v>
      </c>
      <c r="AX1245" s="380" t="n">
        <v>43858.6881944445</v>
      </c>
      <c r="AY1245" s="380" t="n">
        <v>43858.4166666667</v>
      </c>
      <c r="AZ1245" s="0" t="n">
        <v>3</v>
      </c>
      <c r="BA1245" s="0" t="s">
        <v>19477</v>
      </c>
      <c r="BB1245" s="0" t="n">
        <v>0</v>
      </c>
      <c r="BC1245" s="380" t="n">
        <v>25569.125</v>
      </c>
      <c r="BD1245" s="0" t="s">
        <v>2170</v>
      </c>
      <c r="BE1245" s="0" t="s">
        <v>2170</v>
      </c>
      <c r="BF1245" s="0" t="s">
        <v>2118</v>
      </c>
    </row>
    <row r="1246" customFormat="false" ht="15" hidden="false" customHeight="false" outlineLevel="0" collapsed="false">
      <c r="A1246" s="0" t="s">
        <v>26505</v>
      </c>
      <c r="B1246" s="0" t="s">
        <v>26506</v>
      </c>
      <c r="C1246" s="0" t="s">
        <v>26505</v>
      </c>
      <c r="D1246" s="0" t="s">
        <v>2133</v>
      </c>
      <c r="E1246" s="0" t="s">
        <v>26505</v>
      </c>
      <c r="F1246" s="0" t="n">
        <v>1</v>
      </c>
      <c r="G1246" s="0" t="s">
        <v>434</v>
      </c>
      <c r="H1246" s="0" t="s">
        <v>2170</v>
      </c>
      <c r="I1246" s="0" t="s">
        <v>2170</v>
      </c>
      <c r="J1246" s="0" t="s">
        <v>2170</v>
      </c>
      <c r="K1246" s="0" t="s">
        <v>2170</v>
      </c>
      <c r="L1246" s="0" t="s">
        <v>2170</v>
      </c>
      <c r="M1246" s="0" t="s">
        <v>2170</v>
      </c>
      <c r="N1246" s="0" t="n">
        <f aca="false">FALSE()</f>
        <v>0</v>
      </c>
      <c r="O1246" s="0" t="s">
        <v>26507</v>
      </c>
      <c r="P1246" s="0" t="s">
        <v>17780</v>
      </c>
      <c r="Q1246" s="0" t="n">
        <v>12</v>
      </c>
      <c r="R1246" s="380" t="n">
        <v>46701.125</v>
      </c>
      <c r="S1246" s="223" t="n">
        <v>1000</v>
      </c>
      <c r="T1246" s="0" t="s">
        <v>2132</v>
      </c>
      <c r="U1246" s="380" t="n">
        <v>45763.125</v>
      </c>
      <c r="V1246" s="380" t="n">
        <v>45771.125</v>
      </c>
      <c r="W1246" s="0" t="s">
        <v>2132</v>
      </c>
      <c r="X1246" s="0" t="s">
        <v>26508</v>
      </c>
      <c r="Y1246" s="0" t="s">
        <v>601</v>
      </c>
      <c r="Z1246" s="0" t="s">
        <v>2602</v>
      </c>
      <c r="AA1246" s="0" t="s">
        <v>2114</v>
      </c>
      <c r="AB1246" s="0" t="s">
        <v>17781</v>
      </c>
      <c r="AC1246" s="0" t="n">
        <v>200000</v>
      </c>
      <c r="AD1246" s="0" t="n">
        <v>200000</v>
      </c>
      <c r="AE1246" s="0" t="n">
        <v>5</v>
      </c>
      <c r="AF1246" s="0" t="n">
        <f aca="false">FALSE()</f>
        <v>0</v>
      </c>
      <c r="AG1246" s="0" t="n">
        <f aca="false">TRUE()</f>
        <v>1</v>
      </c>
      <c r="AH1246" s="0" t="n">
        <f aca="false">TRUE()</f>
        <v>1</v>
      </c>
      <c r="AI1246" s="0" t="n">
        <f aca="false">FALSE()</f>
        <v>0</v>
      </c>
      <c r="AJ1246" s="0" t="n">
        <f aca="false">FALSE()</f>
        <v>0</v>
      </c>
      <c r="AK1246" s="0" t="n">
        <f aca="false">FALSE()</f>
        <v>0</v>
      </c>
      <c r="AL1246" s="0" t="s">
        <v>3129</v>
      </c>
      <c r="AM1246" s="0" t="n">
        <f aca="false">TRUE()</f>
        <v>1</v>
      </c>
      <c r="AN1246" s="0" t="s">
        <v>26509</v>
      </c>
      <c r="AO1246" s="0" t="n">
        <v>1</v>
      </c>
      <c r="AP1246" s="0" t="s">
        <v>26510</v>
      </c>
      <c r="AQ1246" s="0" t="s">
        <v>26511</v>
      </c>
      <c r="AR1246" s="0" t="n">
        <f aca="false">TRUE()</f>
        <v>1</v>
      </c>
      <c r="AS1246" s="0" t="n">
        <f aca="false">FALSE()</f>
        <v>0</v>
      </c>
      <c r="AT1246" s="0" t="n">
        <f aca="false">FALSE()</f>
        <v>0</v>
      </c>
      <c r="AU1246" s="0" t="n">
        <f aca="false">FALSE()</f>
        <v>0</v>
      </c>
      <c r="AV1246" s="0" t="n">
        <f aca="false">FALSE()</f>
        <v>0</v>
      </c>
      <c r="AW1246" s="0" t="n">
        <f aca="false">TRUE()</f>
        <v>1</v>
      </c>
      <c r="AX1246" s="380" t="n">
        <v>45771.6145833333</v>
      </c>
      <c r="AY1246" s="380" t="n">
        <v>45771.125</v>
      </c>
      <c r="AZ1246" s="0" t="n">
        <v>1</v>
      </c>
      <c r="BA1246" s="0" t="s">
        <v>15724</v>
      </c>
      <c r="BB1246" s="0" t="n">
        <v>1</v>
      </c>
      <c r="BC1246" s="380" t="n">
        <v>25569.125</v>
      </c>
      <c r="BD1246" s="0" t="s">
        <v>2170</v>
      </c>
      <c r="BE1246" s="0" t="s">
        <v>2170</v>
      </c>
      <c r="BF1246" s="0" t="s">
        <v>2118</v>
      </c>
    </row>
    <row r="1247" customFormat="false" ht="15" hidden="false" customHeight="false" outlineLevel="0" collapsed="false">
      <c r="A1247" s="0" t="s">
        <v>26512</v>
      </c>
      <c r="B1247" s="0" t="s">
        <v>26513</v>
      </c>
      <c r="C1247" s="0" t="s">
        <v>26512</v>
      </c>
      <c r="D1247" s="0" t="s">
        <v>2133</v>
      </c>
      <c r="E1247" s="0" t="s">
        <v>26512</v>
      </c>
      <c r="F1247" s="0" t="n">
        <v>1</v>
      </c>
      <c r="G1247" s="0" t="s">
        <v>434</v>
      </c>
      <c r="H1247" s="0" t="s">
        <v>2170</v>
      </c>
      <c r="I1247" s="0" t="s">
        <v>2170</v>
      </c>
      <c r="J1247" s="0" t="s">
        <v>2170</v>
      </c>
      <c r="K1247" s="0" t="s">
        <v>2170</v>
      </c>
      <c r="L1247" s="0" t="s">
        <v>2170</v>
      </c>
      <c r="M1247" s="0" t="s">
        <v>2170</v>
      </c>
      <c r="N1247" s="0" t="n">
        <f aca="false">FALSE()</f>
        <v>0</v>
      </c>
      <c r="O1247" s="0" t="s">
        <v>26514</v>
      </c>
      <c r="P1247" s="0" t="s">
        <v>17780</v>
      </c>
      <c r="Q1247" s="0" t="n">
        <v>2</v>
      </c>
      <c r="R1247" s="380" t="n">
        <v>46280.125</v>
      </c>
      <c r="S1247" s="223" t="n">
        <v>1000</v>
      </c>
      <c r="T1247" s="0" t="s">
        <v>2132</v>
      </c>
      <c r="U1247" s="380" t="n">
        <v>44438.125</v>
      </c>
      <c r="V1247" s="380" t="n">
        <v>44460.125</v>
      </c>
      <c r="W1247" s="0" t="s">
        <v>2132</v>
      </c>
      <c r="X1247" s="0" t="s">
        <v>26515</v>
      </c>
      <c r="Y1247" s="0" t="s">
        <v>601</v>
      </c>
      <c r="Z1247" s="0" t="s">
        <v>2602</v>
      </c>
      <c r="AA1247" s="0" t="s">
        <v>2116</v>
      </c>
      <c r="AB1247" s="0" t="s">
        <v>17781</v>
      </c>
      <c r="AC1247" s="0" t="n">
        <v>15000000</v>
      </c>
      <c r="AD1247" s="0" t="n">
        <v>15000000</v>
      </c>
      <c r="AE1247" s="0" t="n">
        <v>5</v>
      </c>
      <c r="AF1247" s="0" t="n">
        <f aca="false">FALSE()</f>
        <v>0</v>
      </c>
      <c r="AG1247" s="0" t="n">
        <f aca="false">TRUE()</f>
        <v>1</v>
      </c>
      <c r="AH1247" s="0" t="n">
        <f aca="false">TRUE()</f>
        <v>1</v>
      </c>
      <c r="AI1247" s="0" t="n">
        <f aca="false">FALSE()</f>
        <v>0</v>
      </c>
      <c r="AJ1247" s="0" t="n">
        <f aca="false">FALSE()</f>
        <v>0</v>
      </c>
      <c r="AK1247" s="0" t="n">
        <f aca="false">FALSE()</f>
        <v>0</v>
      </c>
      <c r="AL1247" s="0" t="s">
        <v>2129</v>
      </c>
      <c r="AM1247" s="0" t="n">
        <f aca="false">TRUE()</f>
        <v>1</v>
      </c>
      <c r="AN1247" s="0" t="s">
        <v>26516</v>
      </c>
      <c r="AO1247" s="0" t="n">
        <v>1</v>
      </c>
      <c r="AP1247" s="0" t="s">
        <v>26517</v>
      </c>
      <c r="AQ1247" s="0" t="s">
        <v>26518</v>
      </c>
      <c r="AR1247" s="0" t="n">
        <f aca="false">TRUE()</f>
        <v>1</v>
      </c>
      <c r="AS1247" s="0" t="n">
        <f aca="false">FALSE()</f>
        <v>0</v>
      </c>
      <c r="AT1247" s="0" t="n">
        <f aca="false">FALSE()</f>
        <v>0</v>
      </c>
      <c r="AU1247" s="0" t="n">
        <f aca="false">FALSE()</f>
        <v>0</v>
      </c>
      <c r="AV1247" s="0" t="n">
        <f aca="false">FALSE()</f>
        <v>0</v>
      </c>
      <c r="AW1247" s="0" t="n">
        <f aca="false">TRUE()</f>
        <v>1</v>
      </c>
      <c r="AX1247" s="380" t="n">
        <v>44460.5868055556</v>
      </c>
      <c r="AY1247" s="380" t="n">
        <v>44460.4166666667</v>
      </c>
      <c r="AZ1247" s="0" t="n">
        <v>1</v>
      </c>
      <c r="BA1247" s="0" t="s">
        <v>2733</v>
      </c>
      <c r="BB1247" s="0" t="n">
        <v>0</v>
      </c>
      <c r="BC1247" s="380" t="n">
        <v>25569.125</v>
      </c>
      <c r="BD1247" s="0" t="s">
        <v>2170</v>
      </c>
      <c r="BE1247" s="0" t="s">
        <v>2170</v>
      </c>
      <c r="BF1247" s="0" t="s">
        <v>604</v>
      </c>
    </row>
    <row r="1248" customFormat="false" ht="15" hidden="false" customHeight="false" outlineLevel="0" collapsed="false">
      <c r="A1248" s="0" t="s">
        <v>26519</v>
      </c>
      <c r="B1248" s="0" t="s">
        <v>26520</v>
      </c>
      <c r="C1248" s="0" t="s">
        <v>26519</v>
      </c>
      <c r="D1248" s="0" t="s">
        <v>2133</v>
      </c>
      <c r="E1248" s="0" t="s">
        <v>26519</v>
      </c>
      <c r="F1248" s="0" t="n">
        <v>1</v>
      </c>
      <c r="G1248" s="0" t="s">
        <v>434</v>
      </c>
      <c r="H1248" s="0" t="s">
        <v>2170</v>
      </c>
      <c r="I1248" s="0" t="s">
        <v>2170</v>
      </c>
      <c r="J1248" s="0" t="s">
        <v>2170</v>
      </c>
      <c r="K1248" s="0" t="s">
        <v>2170</v>
      </c>
      <c r="L1248" s="0" t="s">
        <v>2170</v>
      </c>
      <c r="M1248" s="0" t="s">
        <v>2170</v>
      </c>
      <c r="N1248" s="0" t="n">
        <f aca="false">FALSE()</f>
        <v>0</v>
      </c>
      <c r="O1248" s="0" t="s">
        <v>26521</v>
      </c>
      <c r="P1248" s="0" t="s">
        <v>17780</v>
      </c>
      <c r="Q1248" s="0" t="n">
        <v>2</v>
      </c>
      <c r="R1248" s="380" t="n">
        <v>46645.125</v>
      </c>
      <c r="S1248" s="223" t="n">
        <v>1000</v>
      </c>
      <c r="T1248" s="0" t="s">
        <v>2132</v>
      </c>
      <c r="U1248" s="380" t="n">
        <v>44028.125</v>
      </c>
      <c r="V1248" s="380" t="n">
        <v>44097.125</v>
      </c>
      <c r="W1248" s="0" t="s">
        <v>2170</v>
      </c>
      <c r="X1248" s="0" t="s">
        <v>26522</v>
      </c>
      <c r="Y1248" s="0" t="s">
        <v>6426</v>
      </c>
      <c r="Z1248" s="0" t="s">
        <v>6427</v>
      </c>
      <c r="AA1248" s="0" t="s">
        <v>600</v>
      </c>
      <c r="AB1248" s="0" t="s">
        <v>17781</v>
      </c>
      <c r="AC1248" s="0" t="n">
        <v>10000000</v>
      </c>
      <c r="AD1248" s="0" t="n">
        <v>10000000</v>
      </c>
      <c r="AE1248" s="0" t="n">
        <v>5</v>
      </c>
      <c r="AF1248" s="0" t="n">
        <f aca="false">FALSE()</f>
        <v>0</v>
      </c>
      <c r="AG1248" s="0" t="n">
        <f aca="false">TRUE()</f>
        <v>1</v>
      </c>
      <c r="AH1248" s="0" t="n">
        <f aca="false">TRUE()</f>
        <v>1</v>
      </c>
      <c r="AI1248" s="0" t="n">
        <f aca="false">FALSE()</f>
        <v>0</v>
      </c>
      <c r="AJ1248" s="0" t="n">
        <f aca="false">FALSE()</f>
        <v>0</v>
      </c>
      <c r="AK1248" s="0" t="n">
        <f aca="false">FALSE()</f>
        <v>0</v>
      </c>
      <c r="AL1248" s="0" t="s">
        <v>2129</v>
      </c>
      <c r="AM1248" s="0" t="n">
        <f aca="false">TRUE()</f>
        <v>1</v>
      </c>
      <c r="AN1248" s="0" t="s">
        <v>26523</v>
      </c>
      <c r="AO1248" s="0" t="n">
        <v>1</v>
      </c>
      <c r="AP1248" s="0" t="s">
        <v>26524</v>
      </c>
      <c r="AQ1248" s="0" t="s">
        <v>26525</v>
      </c>
      <c r="AR1248" s="0" t="n">
        <f aca="false">FALSE()</f>
        <v>0</v>
      </c>
      <c r="AS1248" s="0" t="n">
        <f aca="false">FALSE()</f>
        <v>0</v>
      </c>
      <c r="AT1248" s="0" t="n">
        <f aca="false">FALSE()</f>
        <v>0</v>
      </c>
      <c r="AU1248" s="0" t="n">
        <f aca="false">FALSE()</f>
        <v>0</v>
      </c>
      <c r="AV1248" s="0" t="n">
        <f aca="false">FALSE()</f>
        <v>0</v>
      </c>
      <c r="AW1248" s="0" t="n">
        <f aca="false">TRUE()</f>
        <v>1</v>
      </c>
      <c r="AX1248" s="380" t="n">
        <v>44097.6590277778</v>
      </c>
      <c r="AY1248" s="380" t="n">
        <v>44097.4166666667</v>
      </c>
      <c r="AZ1248" s="0" t="n">
        <v>1</v>
      </c>
      <c r="BA1248" s="0" t="s">
        <v>17790</v>
      </c>
      <c r="BB1248" s="0" t="n">
        <v>0</v>
      </c>
      <c r="BC1248" s="380" t="n">
        <v>25569.125</v>
      </c>
      <c r="BD1248" s="0" t="s">
        <v>2170</v>
      </c>
      <c r="BE1248" s="0" t="s">
        <v>2170</v>
      </c>
      <c r="BF1248" s="0" t="s">
        <v>2118</v>
      </c>
    </row>
    <row r="1249" customFormat="false" ht="15" hidden="false" customHeight="false" outlineLevel="0" collapsed="false">
      <c r="A1249" s="0" t="s">
        <v>26526</v>
      </c>
      <c r="B1249" s="0" t="s">
        <v>26527</v>
      </c>
      <c r="C1249" s="0" t="s">
        <v>26526</v>
      </c>
      <c r="D1249" s="0" t="s">
        <v>2133</v>
      </c>
      <c r="E1249" s="0" t="s">
        <v>26526</v>
      </c>
      <c r="F1249" s="0" t="n">
        <v>1</v>
      </c>
      <c r="G1249" s="0" t="s">
        <v>434</v>
      </c>
      <c r="H1249" s="0" t="s">
        <v>2170</v>
      </c>
      <c r="I1249" s="0" t="s">
        <v>2170</v>
      </c>
      <c r="J1249" s="0" t="s">
        <v>2170</v>
      </c>
      <c r="K1249" s="0" t="s">
        <v>2170</v>
      </c>
      <c r="L1249" s="0" t="s">
        <v>2170</v>
      </c>
      <c r="M1249" s="0" t="s">
        <v>2170</v>
      </c>
      <c r="N1249" s="0" t="n">
        <f aca="false">FALSE()</f>
        <v>0</v>
      </c>
      <c r="O1249" s="0" t="s">
        <v>26528</v>
      </c>
      <c r="P1249" s="0" t="s">
        <v>17780</v>
      </c>
      <c r="Q1249" s="0" t="n">
        <v>4</v>
      </c>
      <c r="R1249" s="380" t="n">
        <v>46329.125</v>
      </c>
      <c r="S1249" s="223" t="n">
        <v>1000</v>
      </c>
      <c r="T1249" s="0" t="s">
        <v>2132</v>
      </c>
      <c r="U1249" s="380" t="n">
        <v>44868.125</v>
      </c>
      <c r="V1249" s="380" t="n">
        <v>44873.125</v>
      </c>
      <c r="W1249" s="0" t="s">
        <v>2132</v>
      </c>
      <c r="X1249" s="0" t="s">
        <v>26529</v>
      </c>
      <c r="Y1249" s="0" t="s">
        <v>601</v>
      </c>
      <c r="Z1249" s="0" t="s">
        <v>2602</v>
      </c>
      <c r="AA1249" s="0" t="s">
        <v>2451</v>
      </c>
      <c r="AB1249" s="0" t="s">
        <v>17781</v>
      </c>
      <c r="AC1249" s="0" t="n">
        <v>500000</v>
      </c>
      <c r="AD1249" s="0" t="n">
        <v>500000</v>
      </c>
      <c r="AE1249" s="0" t="n">
        <v>5</v>
      </c>
      <c r="AF1249" s="0" t="n">
        <f aca="false">FALSE()</f>
        <v>0</v>
      </c>
      <c r="AG1249" s="0" t="n">
        <f aca="false">TRUE()</f>
        <v>1</v>
      </c>
      <c r="AH1249" s="0" t="n">
        <f aca="false">TRUE()</f>
        <v>1</v>
      </c>
      <c r="AI1249" s="0" t="n">
        <f aca="false">FALSE()</f>
        <v>0</v>
      </c>
      <c r="AJ1249" s="0" t="n">
        <f aca="false">FALSE()</f>
        <v>0</v>
      </c>
      <c r="AK1249" s="0" t="n">
        <f aca="false">TRUE()</f>
        <v>1</v>
      </c>
      <c r="AL1249" s="0" t="s">
        <v>2129</v>
      </c>
      <c r="AM1249" s="0" t="n">
        <f aca="false">TRUE()</f>
        <v>1</v>
      </c>
      <c r="AN1249" s="0" t="s">
        <v>26530</v>
      </c>
      <c r="AO1249" s="0" t="n">
        <v>1</v>
      </c>
      <c r="AP1249" s="0" t="s">
        <v>26531</v>
      </c>
      <c r="AQ1249" s="0" t="s">
        <v>26532</v>
      </c>
      <c r="AR1249" s="0" t="n">
        <f aca="false">TRUE()</f>
        <v>1</v>
      </c>
      <c r="AS1249" s="0" t="n">
        <f aca="false">FALSE()</f>
        <v>0</v>
      </c>
      <c r="AT1249" s="0" t="n">
        <f aca="false">FALSE()</f>
        <v>0</v>
      </c>
      <c r="AU1249" s="0" t="n">
        <f aca="false">FALSE()</f>
        <v>0</v>
      </c>
      <c r="AV1249" s="0" t="n">
        <f aca="false">FALSE()</f>
        <v>0</v>
      </c>
      <c r="AW1249" s="0" t="n">
        <f aca="false">TRUE()</f>
        <v>1</v>
      </c>
      <c r="AX1249" s="380" t="n">
        <v>45040.4159722222</v>
      </c>
      <c r="AY1249" s="380" t="n">
        <v>45040.4166666667</v>
      </c>
      <c r="AZ1249" s="0" t="n">
        <v>2</v>
      </c>
      <c r="BA1249" s="0" t="s">
        <v>17834</v>
      </c>
      <c r="BB1249" s="0" t="n">
        <v>0</v>
      </c>
      <c r="BC1249" s="380" t="n">
        <v>25569.125</v>
      </c>
      <c r="BD1249" s="0" t="s">
        <v>2170</v>
      </c>
      <c r="BE1249" s="0" t="s">
        <v>2170</v>
      </c>
      <c r="BF1249" s="0" t="s">
        <v>604</v>
      </c>
    </row>
    <row r="1250" customFormat="false" ht="15" hidden="false" customHeight="false" outlineLevel="0" collapsed="false">
      <c r="A1250" s="0" t="s">
        <v>26533</v>
      </c>
      <c r="B1250" s="0" t="s">
        <v>26534</v>
      </c>
      <c r="C1250" s="0" t="s">
        <v>26533</v>
      </c>
      <c r="D1250" s="0" t="s">
        <v>2133</v>
      </c>
      <c r="E1250" s="0" t="s">
        <v>26533</v>
      </c>
      <c r="F1250" s="0" t="n">
        <v>1</v>
      </c>
      <c r="G1250" s="0" t="s">
        <v>434</v>
      </c>
      <c r="H1250" s="0" t="s">
        <v>2170</v>
      </c>
      <c r="I1250" s="0" t="s">
        <v>2170</v>
      </c>
      <c r="J1250" s="0" t="s">
        <v>2170</v>
      </c>
      <c r="K1250" s="0" t="s">
        <v>2170</v>
      </c>
      <c r="L1250" s="0" t="s">
        <v>2170</v>
      </c>
      <c r="M1250" s="0" t="s">
        <v>2170</v>
      </c>
      <c r="N1250" s="0" t="n">
        <f aca="false">FALSE()</f>
        <v>0</v>
      </c>
      <c r="O1250" s="0" t="s">
        <v>26535</v>
      </c>
      <c r="P1250" s="0" t="s">
        <v>17780</v>
      </c>
      <c r="Q1250" s="0" t="n">
        <v>4</v>
      </c>
      <c r="R1250" s="380" t="n">
        <v>46904.125</v>
      </c>
      <c r="S1250" s="223" t="n">
        <v>100</v>
      </c>
      <c r="T1250" s="0" t="s">
        <v>17929</v>
      </c>
      <c r="U1250" s="380" t="n">
        <v>45565.125</v>
      </c>
      <c r="V1250" s="380" t="n">
        <v>45630.125</v>
      </c>
      <c r="W1250" s="0" t="s">
        <v>17929</v>
      </c>
      <c r="X1250" s="0" t="s">
        <v>26536</v>
      </c>
      <c r="Y1250" s="0" t="s">
        <v>601</v>
      </c>
      <c r="Z1250" s="0" t="s">
        <v>2602</v>
      </c>
      <c r="AA1250" s="0" t="s">
        <v>2891</v>
      </c>
      <c r="AB1250" s="0" t="s">
        <v>17781</v>
      </c>
      <c r="AC1250" s="0" t="n">
        <v>170000</v>
      </c>
      <c r="AD1250" s="0" t="n">
        <v>170000</v>
      </c>
      <c r="AE1250" s="0" t="n">
        <v>5</v>
      </c>
      <c r="AF1250" s="0" t="n">
        <f aca="false">FALSE()</f>
        <v>0</v>
      </c>
      <c r="AG1250" s="0" t="n">
        <f aca="false">TRUE()</f>
        <v>1</v>
      </c>
      <c r="AH1250" s="0" t="n">
        <f aca="false">TRUE()</f>
        <v>1</v>
      </c>
      <c r="AI1250" s="0" t="n">
        <f aca="false">FALSE()</f>
        <v>0</v>
      </c>
      <c r="AJ1250" s="0" t="n">
        <f aca="false">FALSE()</f>
        <v>0</v>
      </c>
      <c r="AK1250" s="0" t="n">
        <f aca="false">TRUE()</f>
        <v>1</v>
      </c>
      <c r="AL1250" s="0" t="s">
        <v>3129</v>
      </c>
      <c r="AM1250" s="0" t="n">
        <f aca="false">TRUE()</f>
        <v>1</v>
      </c>
      <c r="AN1250" s="0" t="s">
        <v>26537</v>
      </c>
      <c r="AO1250" s="0" t="n">
        <v>1</v>
      </c>
      <c r="AP1250" s="0" t="s">
        <v>26538</v>
      </c>
      <c r="AQ1250" s="0" t="s">
        <v>26539</v>
      </c>
      <c r="AR1250" s="0" t="n">
        <f aca="false">TRUE()</f>
        <v>1</v>
      </c>
      <c r="AS1250" s="0" t="n">
        <f aca="false">FALSE()</f>
        <v>0</v>
      </c>
      <c r="AT1250" s="0" t="n">
        <f aca="false">FALSE()</f>
        <v>0</v>
      </c>
      <c r="AU1250" s="0" t="n">
        <f aca="false">FALSE()</f>
        <v>0</v>
      </c>
      <c r="AV1250" s="0" t="n">
        <f aca="false">FALSE()</f>
        <v>0</v>
      </c>
      <c r="AW1250" s="0" t="n">
        <f aca="false">FALSE()</f>
        <v>0</v>
      </c>
      <c r="AX1250" s="380" t="n">
        <v>45630.7215277778</v>
      </c>
      <c r="AY1250" s="380" t="n">
        <v>45630.125</v>
      </c>
      <c r="AZ1250" s="0" t="n">
        <v>3</v>
      </c>
      <c r="BA1250" s="0" t="s">
        <v>26540</v>
      </c>
      <c r="BB1250" s="0" t="n">
        <v>1</v>
      </c>
      <c r="BC1250" s="380" t="n">
        <v>25569.125</v>
      </c>
      <c r="BD1250" s="0" t="s">
        <v>2170</v>
      </c>
      <c r="BE1250" s="0" t="s">
        <v>2170</v>
      </c>
      <c r="BF1250" s="0" t="s">
        <v>604</v>
      </c>
    </row>
    <row r="1251" customFormat="false" ht="15" hidden="false" customHeight="false" outlineLevel="0" collapsed="false">
      <c r="A1251" s="0" t="s">
        <v>26541</v>
      </c>
      <c r="B1251" s="0" t="s">
        <v>26542</v>
      </c>
      <c r="C1251" s="0" t="s">
        <v>26541</v>
      </c>
      <c r="D1251" s="0" t="s">
        <v>2133</v>
      </c>
      <c r="E1251" s="0" t="s">
        <v>26541</v>
      </c>
      <c r="F1251" s="0" t="n">
        <v>1</v>
      </c>
      <c r="G1251" s="0" t="s">
        <v>434</v>
      </c>
      <c r="H1251" s="0" t="s">
        <v>2170</v>
      </c>
      <c r="I1251" s="0" t="s">
        <v>2170</v>
      </c>
      <c r="J1251" s="0" t="s">
        <v>2170</v>
      </c>
      <c r="K1251" s="0" t="s">
        <v>2170</v>
      </c>
      <c r="L1251" s="0" t="s">
        <v>2170</v>
      </c>
      <c r="M1251" s="0" t="s">
        <v>2170</v>
      </c>
      <c r="N1251" s="0" t="n">
        <f aca="false">FALSE()</f>
        <v>0</v>
      </c>
      <c r="O1251" s="0" t="s">
        <v>26543</v>
      </c>
      <c r="P1251" s="0" t="s">
        <v>17780</v>
      </c>
      <c r="Q1251" s="0" t="n">
        <v>4</v>
      </c>
      <c r="R1251" s="380" t="n">
        <v>45870.125</v>
      </c>
      <c r="S1251" s="223" t="n">
        <v>1000</v>
      </c>
      <c r="T1251" s="0" t="s">
        <v>2132</v>
      </c>
      <c r="U1251" s="380" t="n">
        <v>44753.125</v>
      </c>
      <c r="V1251" s="380" t="n">
        <v>44778.125</v>
      </c>
      <c r="W1251" s="0" t="s">
        <v>2132</v>
      </c>
      <c r="X1251" s="0" t="s">
        <v>26544</v>
      </c>
      <c r="Y1251" s="0" t="s">
        <v>601</v>
      </c>
      <c r="Z1251" s="0" t="s">
        <v>2602</v>
      </c>
      <c r="AA1251" s="0" t="s">
        <v>610</v>
      </c>
      <c r="AB1251" s="0" t="s">
        <v>17781</v>
      </c>
      <c r="AC1251" s="0" t="n">
        <v>7000000</v>
      </c>
      <c r="AD1251" s="0" t="n">
        <v>7000000</v>
      </c>
      <c r="AE1251" s="0" t="n">
        <v>5</v>
      </c>
      <c r="AF1251" s="0" t="n">
        <f aca="false">FALSE()</f>
        <v>0</v>
      </c>
      <c r="AG1251" s="0" t="n">
        <f aca="false">TRUE()</f>
        <v>1</v>
      </c>
      <c r="AH1251" s="0" t="n">
        <f aca="false">TRUE()</f>
        <v>1</v>
      </c>
      <c r="AI1251" s="0" t="n">
        <f aca="false">FALSE()</f>
        <v>0</v>
      </c>
      <c r="AJ1251" s="0" t="n">
        <f aca="false">FALSE()</f>
        <v>0</v>
      </c>
      <c r="AK1251" s="0" t="n">
        <f aca="false">FALSE()</f>
        <v>0</v>
      </c>
      <c r="AL1251" s="0" t="s">
        <v>2129</v>
      </c>
      <c r="AM1251" s="0" t="n">
        <f aca="false">TRUE()</f>
        <v>1</v>
      </c>
      <c r="AN1251" s="0" t="s">
        <v>26545</v>
      </c>
      <c r="AO1251" s="0" t="n">
        <v>1</v>
      </c>
      <c r="AP1251" s="0" t="s">
        <v>26546</v>
      </c>
      <c r="AQ1251" s="0" t="s">
        <v>26547</v>
      </c>
      <c r="AR1251" s="0" t="n">
        <f aca="false">TRUE()</f>
        <v>1</v>
      </c>
      <c r="AS1251" s="0" t="n">
        <f aca="false">FALSE()</f>
        <v>0</v>
      </c>
      <c r="AT1251" s="0" t="n">
        <f aca="false">FALSE()</f>
        <v>0</v>
      </c>
      <c r="AU1251" s="0" t="n">
        <f aca="false">FALSE()</f>
        <v>0</v>
      </c>
      <c r="AV1251" s="0" t="n">
        <f aca="false">FALSE()</f>
        <v>0</v>
      </c>
      <c r="AW1251" s="0" t="n">
        <f aca="false">TRUE()</f>
        <v>1</v>
      </c>
      <c r="AX1251" s="380" t="n">
        <v>44778.6201388889</v>
      </c>
      <c r="AY1251" s="380" t="n">
        <v>44778.4166666667</v>
      </c>
      <c r="AZ1251" s="0" t="n">
        <v>1</v>
      </c>
      <c r="BA1251" s="0" t="s">
        <v>5333</v>
      </c>
      <c r="BB1251" s="0" t="n">
        <v>0</v>
      </c>
      <c r="BC1251" s="380" t="n">
        <v>25569.125</v>
      </c>
      <c r="BD1251" s="0" t="s">
        <v>2170</v>
      </c>
      <c r="BE1251" s="0" t="s">
        <v>2170</v>
      </c>
      <c r="BF1251" s="0" t="s">
        <v>604</v>
      </c>
    </row>
    <row r="1252" customFormat="false" ht="15" hidden="false" customHeight="false" outlineLevel="0" collapsed="false">
      <c r="A1252" s="0" t="s">
        <v>26548</v>
      </c>
      <c r="B1252" s="0" t="s">
        <v>26549</v>
      </c>
      <c r="C1252" s="0" t="s">
        <v>26548</v>
      </c>
      <c r="D1252" s="0" t="s">
        <v>2133</v>
      </c>
      <c r="E1252" s="0" t="s">
        <v>26548</v>
      </c>
      <c r="F1252" s="0" t="n">
        <v>1</v>
      </c>
      <c r="G1252" s="0" t="s">
        <v>434</v>
      </c>
      <c r="H1252" s="0" t="s">
        <v>2170</v>
      </c>
      <c r="I1252" s="0" t="s">
        <v>2170</v>
      </c>
      <c r="J1252" s="0" t="s">
        <v>2170</v>
      </c>
      <c r="K1252" s="0" t="s">
        <v>2170</v>
      </c>
      <c r="L1252" s="0" t="s">
        <v>2170</v>
      </c>
      <c r="M1252" s="0" t="s">
        <v>2170</v>
      </c>
      <c r="N1252" s="0" t="n">
        <f aca="false">FALSE()</f>
        <v>0</v>
      </c>
      <c r="O1252" s="0" t="s">
        <v>26550</v>
      </c>
      <c r="P1252" s="0" t="s">
        <v>17780</v>
      </c>
      <c r="Q1252" s="0" t="n">
        <v>12</v>
      </c>
      <c r="R1252" s="380" t="n">
        <v>46648.125</v>
      </c>
      <c r="S1252" s="223" t="n">
        <v>1000</v>
      </c>
      <c r="T1252" s="0" t="s">
        <v>2132</v>
      </c>
      <c r="U1252" s="380" t="n">
        <v>45744.125</v>
      </c>
      <c r="V1252" s="380" t="n">
        <v>45748.125</v>
      </c>
      <c r="W1252" s="0" t="s">
        <v>2132</v>
      </c>
      <c r="X1252" s="0" t="s">
        <v>26551</v>
      </c>
      <c r="Y1252" s="0" t="s">
        <v>601</v>
      </c>
      <c r="Z1252" s="0" t="s">
        <v>2602</v>
      </c>
      <c r="AA1252" s="0" t="s">
        <v>2114</v>
      </c>
      <c r="AB1252" s="0" t="s">
        <v>17781</v>
      </c>
      <c r="AC1252" s="0" t="n">
        <v>642200</v>
      </c>
      <c r="AD1252" s="0" t="n">
        <v>250000</v>
      </c>
      <c r="AE1252" s="0" t="n">
        <v>5</v>
      </c>
      <c r="AF1252" s="0" t="n">
        <f aca="false">FALSE()</f>
        <v>0</v>
      </c>
      <c r="AG1252" s="0" t="n">
        <f aca="false">TRUE()</f>
        <v>1</v>
      </c>
      <c r="AH1252" s="0" t="n">
        <f aca="false">TRUE()</f>
        <v>1</v>
      </c>
      <c r="AI1252" s="0" t="n">
        <f aca="false">FALSE()</f>
        <v>0</v>
      </c>
      <c r="AJ1252" s="0" t="n">
        <f aca="false">FALSE()</f>
        <v>0</v>
      </c>
      <c r="AK1252" s="0" t="n">
        <f aca="false">FALSE()</f>
        <v>0</v>
      </c>
      <c r="AL1252" s="0" t="s">
        <v>3129</v>
      </c>
      <c r="AM1252" s="0" t="n">
        <f aca="false">TRUE()</f>
        <v>1</v>
      </c>
      <c r="AN1252" s="0" t="s">
        <v>26552</v>
      </c>
      <c r="AO1252" s="0" t="n">
        <v>1</v>
      </c>
      <c r="AP1252" s="0" t="s">
        <v>26553</v>
      </c>
      <c r="AQ1252" s="0" t="s">
        <v>26554</v>
      </c>
      <c r="AR1252" s="0" t="n">
        <f aca="false">TRUE()</f>
        <v>1</v>
      </c>
      <c r="AS1252" s="0" t="n">
        <f aca="false">FALSE()</f>
        <v>0</v>
      </c>
      <c r="AT1252" s="0" t="n">
        <f aca="false">FALSE()</f>
        <v>0</v>
      </c>
      <c r="AU1252" s="0" t="n">
        <f aca="false">FALSE()</f>
        <v>0</v>
      </c>
      <c r="AV1252" s="0" t="n">
        <f aca="false">FALSE()</f>
        <v>0</v>
      </c>
      <c r="AW1252" s="0" t="n">
        <f aca="false">TRUE()</f>
        <v>1</v>
      </c>
      <c r="AX1252" s="380" t="n">
        <v>45748.6152777778</v>
      </c>
      <c r="AY1252" s="380" t="n">
        <v>45748.125</v>
      </c>
      <c r="AZ1252" s="0" t="n">
        <v>1</v>
      </c>
      <c r="BA1252" s="0" t="s">
        <v>10738</v>
      </c>
      <c r="BB1252" s="0" t="n">
        <v>1</v>
      </c>
      <c r="BC1252" s="380" t="n">
        <v>25569.125</v>
      </c>
      <c r="BD1252" s="0" t="s">
        <v>2170</v>
      </c>
      <c r="BE1252" s="0" t="s">
        <v>2170</v>
      </c>
      <c r="BF1252" s="0" t="s">
        <v>2118</v>
      </c>
    </row>
    <row r="1253" customFormat="false" ht="15" hidden="false" customHeight="false" outlineLevel="0" collapsed="false">
      <c r="A1253" s="0" t="s">
        <v>26555</v>
      </c>
      <c r="B1253" s="0" t="s">
        <v>26556</v>
      </c>
      <c r="C1253" s="0" t="s">
        <v>26555</v>
      </c>
      <c r="D1253" s="0" t="s">
        <v>2133</v>
      </c>
      <c r="E1253" s="0" t="s">
        <v>26555</v>
      </c>
      <c r="F1253" s="0" t="n">
        <v>1</v>
      </c>
      <c r="G1253" s="0" t="s">
        <v>434</v>
      </c>
      <c r="H1253" s="0" t="s">
        <v>2170</v>
      </c>
      <c r="I1253" s="0" t="s">
        <v>2170</v>
      </c>
      <c r="J1253" s="0" t="s">
        <v>2170</v>
      </c>
      <c r="K1253" s="0" t="s">
        <v>2170</v>
      </c>
      <c r="L1253" s="0" t="s">
        <v>2170</v>
      </c>
      <c r="M1253" s="0" t="s">
        <v>2170</v>
      </c>
      <c r="N1253" s="0" t="n">
        <f aca="false">FALSE()</f>
        <v>0</v>
      </c>
      <c r="O1253" s="0" t="s">
        <v>4238</v>
      </c>
      <c r="P1253" s="0" t="s">
        <v>17780</v>
      </c>
      <c r="Q1253" s="0" t="n">
        <v>2</v>
      </c>
      <c r="R1253" s="380" t="n">
        <v>46051.125</v>
      </c>
      <c r="S1253" s="223" t="n">
        <v>1000</v>
      </c>
      <c r="T1253" s="0" t="s">
        <v>2132</v>
      </c>
      <c r="U1253" s="380" t="n">
        <v>44771.125</v>
      </c>
      <c r="V1253" s="380" t="n">
        <v>44777.125</v>
      </c>
      <c r="W1253" s="0" t="s">
        <v>2132</v>
      </c>
      <c r="X1253" s="0" t="s">
        <v>26557</v>
      </c>
      <c r="Y1253" s="0" t="s">
        <v>601</v>
      </c>
      <c r="Z1253" s="0" t="s">
        <v>2602</v>
      </c>
      <c r="AA1253" s="0" t="s">
        <v>2684</v>
      </c>
      <c r="AB1253" s="0" t="s">
        <v>17781</v>
      </c>
      <c r="AC1253" s="0" t="n">
        <v>15000000</v>
      </c>
      <c r="AD1253" s="0" t="n">
        <v>15000000</v>
      </c>
      <c r="AE1253" s="0" t="n">
        <v>5</v>
      </c>
      <c r="AF1253" s="0" t="n">
        <f aca="false">FALSE()</f>
        <v>0</v>
      </c>
      <c r="AG1253" s="0" t="n">
        <f aca="false">TRUE()</f>
        <v>1</v>
      </c>
      <c r="AH1253" s="0" t="n">
        <f aca="false">TRUE()</f>
        <v>1</v>
      </c>
      <c r="AI1253" s="0" t="n">
        <f aca="false">FALSE()</f>
        <v>0</v>
      </c>
      <c r="AJ1253" s="0" t="n">
        <f aca="false">FALSE()</f>
        <v>0</v>
      </c>
      <c r="AK1253" s="0" t="n">
        <f aca="false">FALSE()</f>
        <v>0</v>
      </c>
      <c r="AL1253" s="0" t="s">
        <v>2129</v>
      </c>
      <c r="AM1253" s="0" t="n">
        <f aca="false">TRUE()</f>
        <v>1</v>
      </c>
      <c r="AN1253" s="0" t="s">
        <v>26558</v>
      </c>
      <c r="AO1253" s="0" t="n">
        <v>1</v>
      </c>
      <c r="AP1253" s="0" t="s">
        <v>26559</v>
      </c>
      <c r="AQ1253" s="0" t="s">
        <v>26560</v>
      </c>
      <c r="AR1253" s="0" t="n">
        <f aca="false">TRUE()</f>
        <v>1</v>
      </c>
      <c r="AS1253" s="0" t="n">
        <f aca="false">FALSE()</f>
        <v>0</v>
      </c>
      <c r="AT1253" s="0" t="n">
        <f aca="false">FALSE()</f>
        <v>0</v>
      </c>
      <c r="AU1253" s="0" t="n">
        <f aca="false">FALSE()</f>
        <v>0</v>
      </c>
      <c r="AV1253" s="0" t="n">
        <f aca="false">FALSE()</f>
        <v>0</v>
      </c>
      <c r="AW1253" s="0" t="n">
        <f aca="false">TRUE()</f>
        <v>1</v>
      </c>
      <c r="AX1253" s="380" t="n">
        <v>44777.6236111111</v>
      </c>
      <c r="AY1253" s="380" t="n">
        <v>44777.4166666667</v>
      </c>
      <c r="AZ1253" s="0" t="n">
        <v>1</v>
      </c>
      <c r="BA1253" s="0" t="s">
        <v>4243</v>
      </c>
      <c r="BB1253" s="0" t="n">
        <v>0</v>
      </c>
      <c r="BC1253" s="380" t="n">
        <v>25569.125</v>
      </c>
      <c r="BD1253" s="0" t="s">
        <v>2170</v>
      </c>
      <c r="BE1253" s="0" t="s">
        <v>2170</v>
      </c>
      <c r="BF1253" s="0" t="s">
        <v>2118</v>
      </c>
    </row>
    <row r="1254" customFormat="false" ht="15" hidden="false" customHeight="false" outlineLevel="0" collapsed="false">
      <c r="A1254" s="0" t="s">
        <v>26561</v>
      </c>
      <c r="B1254" s="0" t="s">
        <v>26562</v>
      </c>
      <c r="C1254" s="0" t="s">
        <v>26561</v>
      </c>
      <c r="D1254" s="0" t="s">
        <v>2133</v>
      </c>
      <c r="E1254" s="0" t="s">
        <v>26561</v>
      </c>
      <c r="F1254" s="0" t="n">
        <v>1</v>
      </c>
      <c r="G1254" s="0" t="s">
        <v>434</v>
      </c>
      <c r="H1254" s="0" t="s">
        <v>2596</v>
      </c>
      <c r="I1254" s="0" t="s">
        <v>2596</v>
      </c>
      <c r="J1254" s="0" t="s">
        <v>2599</v>
      </c>
      <c r="K1254" s="0" t="s">
        <v>2170</v>
      </c>
      <c r="L1254" s="0" t="s">
        <v>13583</v>
      </c>
      <c r="M1254" s="0" t="s">
        <v>2170</v>
      </c>
      <c r="N1254" s="0" t="n">
        <f aca="false">FALSE()</f>
        <v>0</v>
      </c>
      <c r="O1254" s="0" t="s">
        <v>26563</v>
      </c>
      <c r="P1254" s="0" t="s">
        <v>17838</v>
      </c>
      <c r="Q1254" s="0" t="n">
        <v>2</v>
      </c>
      <c r="R1254" s="380" t="n">
        <v>46499.125</v>
      </c>
      <c r="S1254" s="223" t="n">
        <v>1000</v>
      </c>
      <c r="T1254" s="0" t="s">
        <v>2132</v>
      </c>
      <c r="U1254" s="380" t="n">
        <v>42853.125</v>
      </c>
      <c r="V1254" s="380" t="n">
        <v>42859.125</v>
      </c>
      <c r="W1254" s="0" t="s">
        <v>2132</v>
      </c>
      <c r="X1254" s="0" t="s">
        <v>25799</v>
      </c>
      <c r="Y1254" s="0" t="s">
        <v>601</v>
      </c>
      <c r="Z1254" s="0" t="s">
        <v>2602</v>
      </c>
      <c r="AA1254" s="0" t="s">
        <v>2574</v>
      </c>
      <c r="AB1254" s="0" t="s">
        <v>17848</v>
      </c>
      <c r="AC1254" s="0" t="n">
        <v>40000000</v>
      </c>
      <c r="AD1254" s="0" t="n">
        <v>40000000</v>
      </c>
      <c r="AE1254" s="0" t="n">
        <v>5</v>
      </c>
      <c r="AF1254" s="0" t="n">
        <f aca="false">FALSE()</f>
        <v>0</v>
      </c>
      <c r="AG1254" s="0" t="n">
        <f aca="false">TRUE()</f>
        <v>1</v>
      </c>
      <c r="AH1254" s="0" t="n">
        <f aca="false">TRUE()</f>
        <v>1</v>
      </c>
      <c r="AI1254" s="0" t="n">
        <f aca="false">FALSE()</f>
        <v>0</v>
      </c>
      <c r="AJ1254" s="0" t="n">
        <f aca="false">FALSE()</f>
        <v>0</v>
      </c>
      <c r="AK1254" s="0" t="n">
        <f aca="false">FALSE()</f>
        <v>0</v>
      </c>
      <c r="AL1254" s="0" t="s">
        <v>2129</v>
      </c>
      <c r="AM1254" s="0" t="n">
        <f aca="false">TRUE()</f>
        <v>1</v>
      </c>
      <c r="AN1254" s="0" t="s">
        <v>26564</v>
      </c>
      <c r="AO1254" s="0" t="n">
        <v>1</v>
      </c>
      <c r="AP1254" s="0" t="s">
        <v>26565</v>
      </c>
      <c r="AQ1254" s="0" t="s">
        <v>26566</v>
      </c>
      <c r="AR1254" s="0" t="n">
        <f aca="false">TRUE()</f>
        <v>1</v>
      </c>
      <c r="AS1254" s="0" t="n">
        <f aca="false">FALSE()</f>
        <v>0</v>
      </c>
      <c r="AT1254" s="0" t="n">
        <f aca="false">FALSE()</f>
        <v>0</v>
      </c>
      <c r="AU1254" s="0" t="n">
        <f aca="false">FALSE()</f>
        <v>0</v>
      </c>
      <c r="AV1254" s="0" t="n">
        <f aca="false">FALSE()</f>
        <v>0</v>
      </c>
      <c r="AW1254" s="0" t="n">
        <f aca="false">TRUE()</f>
        <v>1</v>
      </c>
      <c r="AX1254" s="380" t="n">
        <v>43166.9479166667</v>
      </c>
      <c r="AY1254" s="380" t="n">
        <v>42859.125</v>
      </c>
      <c r="AZ1254" s="0" t="n">
        <v>1</v>
      </c>
      <c r="BA1254" s="0" t="s">
        <v>23729</v>
      </c>
      <c r="BB1254" s="0" t="n">
        <v>0</v>
      </c>
      <c r="BC1254" s="380" t="n">
        <v>25569.125</v>
      </c>
      <c r="BD1254" s="0" t="s">
        <v>2599</v>
      </c>
      <c r="BE1254" s="0" t="s">
        <v>2170</v>
      </c>
      <c r="BF1254" s="0" t="s">
        <v>2118</v>
      </c>
    </row>
    <row r="1255" customFormat="false" ht="15" hidden="false" customHeight="false" outlineLevel="0" collapsed="false">
      <c r="A1255" s="0" t="s">
        <v>26567</v>
      </c>
      <c r="B1255" s="0" t="s">
        <v>26568</v>
      </c>
      <c r="C1255" s="0" t="s">
        <v>26567</v>
      </c>
      <c r="D1255" s="0" t="s">
        <v>2133</v>
      </c>
      <c r="E1255" s="0" t="s">
        <v>26567</v>
      </c>
      <c r="F1255" s="0" t="n">
        <v>1</v>
      </c>
      <c r="G1255" s="0" t="s">
        <v>434</v>
      </c>
      <c r="H1255" s="0" t="s">
        <v>2170</v>
      </c>
      <c r="I1255" s="0" t="s">
        <v>2170</v>
      </c>
      <c r="J1255" s="0" t="s">
        <v>2170</v>
      </c>
      <c r="K1255" s="0" t="s">
        <v>2170</v>
      </c>
      <c r="L1255" s="0" t="s">
        <v>2170</v>
      </c>
      <c r="M1255" s="0" t="s">
        <v>2170</v>
      </c>
      <c r="N1255" s="0" t="n">
        <f aca="false">FALSE()</f>
        <v>0</v>
      </c>
      <c r="O1255" s="0" t="s">
        <v>26569</v>
      </c>
      <c r="P1255" s="0" t="s">
        <v>17780</v>
      </c>
      <c r="Q1255" s="0" t="n">
        <v>4</v>
      </c>
      <c r="R1255" s="380" t="n">
        <v>46283.125</v>
      </c>
      <c r="S1255" s="223" t="n">
        <v>1000</v>
      </c>
      <c r="T1255" s="0" t="s">
        <v>2132</v>
      </c>
      <c r="U1255" s="380" t="n">
        <v>45187.125</v>
      </c>
      <c r="V1255" s="380" t="n">
        <v>45191.125</v>
      </c>
      <c r="W1255" s="0" t="s">
        <v>2132</v>
      </c>
      <c r="X1255" s="0" t="s">
        <v>26570</v>
      </c>
      <c r="Y1255" s="0" t="s">
        <v>601</v>
      </c>
      <c r="Z1255" s="0" t="s">
        <v>2602</v>
      </c>
      <c r="AA1255" s="0" t="s">
        <v>2115</v>
      </c>
      <c r="AB1255" s="0" t="s">
        <v>17781</v>
      </c>
      <c r="AC1255" s="0" t="n">
        <v>2000000</v>
      </c>
      <c r="AD1255" s="0" t="n">
        <v>2000000</v>
      </c>
      <c r="AE1255" s="0" t="n">
        <v>5</v>
      </c>
      <c r="AF1255" s="0" t="n">
        <f aca="false">FALSE()</f>
        <v>0</v>
      </c>
      <c r="AG1255" s="0" t="n">
        <f aca="false">TRUE()</f>
        <v>1</v>
      </c>
      <c r="AH1255" s="0" t="n">
        <f aca="false">TRUE()</f>
        <v>1</v>
      </c>
      <c r="AI1255" s="0" t="n">
        <f aca="false">FALSE()</f>
        <v>0</v>
      </c>
      <c r="AJ1255" s="0" t="n">
        <f aca="false">FALSE()</f>
        <v>0</v>
      </c>
      <c r="AK1255" s="0" t="n">
        <f aca="false">FALSE()</f>
        <v>0</v>
      </c>
      <c r="AL1255" s="0" t="s">
        <v>2129</v>
      </c>
      <c r="AM1255" s="0" t="n">
        <f aca="false">TRUE()</f>
        <v>1</v>
      </c>
      <c r="AN1255" s="0" t="s">
        <v>26571</v>
      </c>
      <c r="AO1255" s="0" t="n">
        <v>1</v>
      </c>
      <c r="AP1255" s="0" t="s">
        <v>26572</v>
      </c>
      <c r="AQ1255" s="0" t="s">
        <v>26573</v>
      </c>
      <c r="AR1255" s="0" t="n">
        <f aca="false">TRUE()</f>
        <v>1</v>
      </c>
      <c r="AS1255" s="0" t="n">
        <f aca="false">FALSE()</f>
        <v>0</v>
      </c>
      <c r="AT1255" s="0" t="n">
        <f aca="false">FALSE()</f>
        <v>0</v>
      </c>
      <c r="AU1255" s="0" t="n">
        <f aca="false">FALSE()</f>
        <v>0</v>
      </c>
      <c r="AV1255" s="0" t="n">
        <f aca="false">FALSE()</f>
        <v>0</v>
      </c>
      <c r="AW1255" s="0" t="n">
        <f aca="false">TRUE()</f>
        <v>1</v>
      </c>
      <c r="AX1255" s="380" t="n">
        <v>45859.125</v>
      </c>
      <c r="AY1255" s="380" t="n">
        <v>45859.125</v>
      </c>
      <c r="AZ1255" s="0" t="n">
        <v>0</v>
      </c>
      <c r="BA1255" s="0" t="s">
        <v>19263</v>
      </c>
      <c r="BB1255" s="0" t="n">
        <v>0</v>
      </c>
      <c r="BC1255" s="380" t="n">
        <v>25569.125</v>
      </c>
      <c r="BD1255" s="0" t="s">
        <v>2170</v>
      </c>
      <c r="BE1255" s="0" t="s">
        <v>2170</v>
      </c>
      <c r="BF1255" s="0" t="s">
        <v>2118</v>
      </c>
    </row>
    <row r="1256" customFormat="false" ht="15" hidden="false" customHeight="false" outlineLevel="0" collapsed="false">
      <c r="A1256" s="0" t="s">
        <v>26574</v>
      </c>
      <c r="B1256" s="0" t="s">
        <v>26574</v>
      </c>
      <c r="C1256" s="0" t="s">
        <v>26574</v>
      </c>
      <c r="D1256" s="0" t="s">
        <v>23216</v>
      </c>
      <c r="E1256" s="0" t="s">
        <v>26574</v>
      </c>
      <c r="F1256" s="0" t="n">
        <v>1</v>
      </c>
      <c r="G1256" s="0" t="s">
        <v>434</v>
      </c>
      <c r="H1256" s="0" t="s">
        <v>2170</v>
      </c>
      <c r="I1256" s="0" t="s">
        <v>2170</v>
      </c>
      <c r="J1256" s="0" t="s">
        <v>2170</v>
      </c>
      <c r="K1256" s="0" t="s">
        <v>2170</v>
      </c>
      <c r="L1256" s="0" t="s">
        <v>2170</v>
      </c>
      <c r="M1256" s="0" t="s">
        <v>2170</v>
      </c>
      <c r="N1256" s="0" t="n">
        <f aca="false">FALSE()</f>
        <v>0</v>
      </c>
      <c r="O1256" s="0" t="s">
        <v>26575</v>
      </c>
      <c r="P1256" s="0" t="s">
        <v>23218</v>
      </c>
      <c r="Q1256" s="0" t="n">
        <v>2</v>
      </c>
      <c r="R1256" s="380" t="n">
        <v>25569.125</v>
      </c>
      <c r="S1256" s="223" t="n">
        <v>1000</v>
      </c>
      <c r="T1256" s="0" t="s">
        <v>2132</v>
      </c>
      <c r="U1256" s="380" t="n">
        <v>25569.125</v>
      </c>
      <c r="V1256" s="380" t="n">
        <v>25569.125</v>
      </c>
      <c r="W1256" s="0" t="s">
        <v>2170</v>
      </c>
      <c r="X1256" s="0" t="s">
        <v>2170</v>
      </c>
      <c r="Y1256" s="0" t="s">
        <v>601</v>
      </c>
      <c r="Z1256" s="0" t="s">
        <v>2602</v>
      </c>
      <c r="AA1256" s="0" t="s">
        <v>2451</v>
      </c>
      <c r="AB1256" s="0" t="s">
        <v>17781</v>
      </c>
      <c r="AC1256" s="0" t="n">
        <v>0</v>
      </c>
      <c r="AD1256" s="0" t="n">
        <v>0</v>
      </c>
      <c r="AE1256" s="0" t="n">
        <v>1</v>
      </c>
      <c r="AF1256" s="0" t="n">
        <f aca="false">FALSE()</f>
        <v>0</v>
      </c>
      <c r="AG1256" s="0" t="n">
        <f aca="false">TRUE()</f>
        <v>1</v>
      </c>
      <c r="AH1256" s="0" t="n">
        <f aca="false">TRUE()</f>
        <v>1</v>
      </c>
      <c r="AI1256" s="0" t="n">
        <f aca="false">FALSE()</f>
        <v>0</v>
      </c>
      <c r="AJ1256" s="0" t="n">
        <f aca="false">FALSE()</f>
        <v>0</v>
      </c>
      <c r="AK1256" s="0" t="n">
        <f aca="false">FALSE()</f>
        <v>0</v>
      </c>
      <c r="AL1256" s="0" t="s">
        <v>2170</v>
      </c>
      <c r="AM1256" s="0" t="n">
        <f aca="false">TRUE()</f>
        <v>1</v>
      </c>
      <c r="AN1256" s="0" t="s">
        <v>26576</v>
      </c>
      <c r="AO1256" s="0" t="n">
        <v>1</v>
      </c>
      <c r="AP1256" s="0" t="s">
        <v>26577</v>
      </c>
      <c r="AQ1256" s="0" t="s">
        <v>26578</v>
      </c>
      <c r="AR1256" s="0" t="n">
        <f aca="false">TRUE()</f>
        <v>1</v>
      </c>
      <c r="AS1256" s="0" t="n">
        <f aca="false">FALSE()</f>
        <v>0</v>
      </c>
      <c r="AT1256" s="0" t="n">
        <f aca="false">FALSE()</f>
        <v>0</v>
      </c>
      <c r="AU1256" s="0" t="n">
        <f aca="false">FALSE()</f>
        <v>0</v>
      </c>
      <c r="AV1256" s="0" t="n">
        <f aca="false">FALSE()</f>
        <v>0</v>
      </c>
      <c r="AW1256" s="0" t="n">
        <f aca="false">TRUE()</f>
        <v>1</v>
      </c>
      <c r="AX1256" s="380" t="n">
        <v>25569.125</v>
      </c>
      <c r="AY1256" s="380" t="n">
        <v>25569.125</v>
      </c>
      <c r="AZ1256" s="0" t="n">
        <v>0</v>
      </c>
      <c r="BA1256" s="0" t="s">
        <v>7267</v>
      </c>
      <c r="BB1256" s="0" t="n">
        <v>0</v>
      </c>
      <c r="BC1256" s="380" t="n">
        <v>25569.125</v>
      </c>
      <c r="BD1256" s="0" t="s">
        <v>2170</v>
      </c>
      <c r="BE1256" s="0" t="s">
        <v>2170</v>
      </c>
      <c r="BF1256" s="0" t="s">
        <v>2118</v>
      </c>
    </row>
    <row r="1257" customFormat="false" ht="15" hidden="false" customHeight="false" outlineLevel="0" collapsed="false">
      <c r="A1257" s="0" t="s">
        <v>26579</v>
      </c>
      <c r="B1257" s="0" t="s">
        <v>26580</v>
      </c>
      <c r="C1257" s="0" t="s">
        <v>26579</v>
      </c>
      <c r="D1257" s="0" t="s">
        <v>2133</v>
      </c>
      <c r="E1257" s="0" t="s">
        <v>26579</v>
      </c>
      <c r="F1257" s="0" t="n">
        <v>1</v>
      </c>
      <c r="G1257" s="0" t="s">
        <v>434</v>
      </c>
      <c r="H1257" s="0" t="s">
        <v>2596</v>
      </c>
      <c r="I1257" s="0" t="s">
        <v>2596</v>
      </c>
      <c r="J1257" s="0" t="s">
        <v>2599</v>
      </c>
      <c r="K1257" s="0" t="s">
        <v>2170</v>
      </c>
      <c r="L1257" s="0" t="s">
        <v>13583</v>
      </c>
      <c r="M1257" s="0" t="s">
        <v>2170</v>
      </c>
      <c r="N1257" s="0" t="n">
        <f aca="false">FALSE()</f>
        <v>0</v>
      </c>
      <c r="O1257" s="0" t="s">
        <v>26581</v>
      </c>
      <c r="P1257" s="0" t="s">
        <v>17780</v>
      </c>
      <c r="Q1257" s="0" t="n">
        <v>4</v>
      </c>
      <c r="R1257" s="380" t="n">
        <v>46892.125</v>
      </c>
      <c r="S1257" s="223" t="n">
        <v>1000</v>
      </c>
      <c r="T1257" s="0" t="s">
        <v>2132</v>
      </c>
      <c r="U1257" s="380" t="n">
        <v>45425.125</v>
      </c>
      <c r="V1257" s="380" t="n">
        <v>45436.125</v>
      </c>
      <c r="W1257" s="0" t="s">
        <v>2132</v>
      </c>
      <c r="X1257" s="0" t="s">
        <v>26582</v>
      </c>
      <c r="Y1257" s="0" t="s">
        <v>601</v>
      </c>
      <c r="Z1257" s="0" t="s">
        <v>2602</v>
      </c>
      <c r="AA1257" s="0" t="s">
        <v>610</v>
      </c>
      <c r="AB1257" s="0" t="s">
        <v>17781</v>
      </c>
      <c r="AC1257" s="0" t="n">
        <v>90000000</v>
      </c>
      <c r="AD1257" s="0" t="n">
        <v>50000000</v>
      </c>
      <c r="AE1257" s="0" t="n">
        <v>5</v>
      </c>
      <c r="AF1257" s="0" t="n">
        <f aca="false">FALSE()</f>
        <v>0</v>
      </c>
      <c r="AG1257" s="0" t="n">
        <f aca="false">TRUE()</f>
        <v>1</v>
      </c>
      <c r="AH1257" s="0" t="n">
        <f aca="false">TRUE()</f>
        <v>1</v>
      </c>
      <c r="AI1257" s="0" t="n">
        <f aca="false">TRUE()</f>
        <v>1</v>
      </c>
      <c r="AJ1257" s="0" t="n">
        <f aca="false">FALSE()</f>
        <v>0</v>
      </c>
      <c r="AK1257" s="0" t="n">
        <f aca="false">FALSE()</f>
        <v>0</v>
      </c>
      <c r="AL1257" s="0" t="s">
        <v>2129</v>
      </c>
      <c r="AM1257" s="0" t="n">
        <f aca="false">TRUE()</f>
        <v>1</v>
      </c>
      <c r="AN1257" s="0" t="s">
        <v>26583</v>
      </c>
      <c r="AO1257" s="0" t="n">
        <v>1</v>
      </c>
      <c r="AP1257" s="0" t="s">
        <v>26584</v>
      </c>
      <c r="AQ1257" s="0" t="s">
        <v>26585</v>
      </c>
      <c r="AR1257" s="0" t="n">
        <f aca="false">TRUE()</f>
        <v>1</v>
      </c>
      <c r="AS1257" s="0" t="n">
        <f aca="false">FALSE()</f>
        <v>0</v>
      </c>
      <c r="AT1257" s="0" t="n">
        <f aca="false">FALSE()</f>
        <v>0</v>
      </c>
      <c r="AU1257" s="0" t="n">
        <f aca="false">FALSE()</f>
        <v>0</v>
      </c>
      <c r="AV1257" s="0" t="n">
        <f aca="false">FALSE()</f>
        <v>0</v>
      </c>
      <c r="AW1257" s="0" t="n">
        <f aca="false">FALSE()</f>
        <v>0</v>
      </c>
      <c r="AX1257" s="380" t="n">
        <v>45436.7111111111</v>
      </c>
      <c r="AY1257" s="380" t="n">
        <v>45436.125</v>
      </c>
      <c r="AZ1257" s="0" t="n">
        <v>1</v>
      </c>
      <c r="BA1257" s="0" t="s">
        <v>20087</v>
      </c>
      <c r="BB1257" s="0" t="n">
        <v>0</v>
      </c>
      <c r="BC1257" s="380" t="n">
        <v>25569.125</v>
      </c>
      <c r="BD1257" s="0" t="s">
        <v>2599</v>
      </c>
      <c r="BE1257" s="0" t="s">
        <v>2170</v>
      </c>
      <c r="BF1257" s="0" t="s">
        <v>17868</v>
      </c>
    </row>
    <row r="1258" customFormat="false" ht="15" hidden="false" customHeight="false" outlineLevel="0" collapsed="false">
      <c r="A1258" s="0" t="s">
        <v>26586</v>
      </c>
      <c r="B1258" s="0" t="s">
        <v>26587</v>
      </c>
      <c r="C1258" s="0" t="s">
        <v>26586</v>
      </c>
      <c r="D1258" s="0" t="s">
        <v>2133</v>
      </c>
      <c r="E1258" s="0" t="s">
        <v>26586</v>
      </c>
      <c r="F1258" s="0" t="n">
        <v>1</v>
      </c>
      <c r="G1258" s="0" t="s">
        <v>434</v>
      </c>
      <c r="H1258" s="0" t="s">
        <v>2170</v>
      </c>
      <c r="I1258" s="0" t="s">
        <v>2170</v>
      </c>
      <c r="J1258" s="0" t="s">
        <v>2170</v>
      </c>
      <c r="K1258" s="0" t="s">
        <v>2170</v>
      </c>
      <c r="L1258" s="0" t="s">
        <v>2170</v>
      </c>
      <c r="M1258" s="0" t="s">
        <v>2170</v>
      </c>
      <c r="N1258" s="0" t="n">
        <f aca="false">FALSE()</f>
        <v>0</v>
      </c>
      <c r="O1258" s="0" t="s">
        <v>26588</v>
      </c>
      <c r="P1258" s="0" t="s">
        <v>17780</v>
      </c>
      <c r="Q1258" s="0" t="n">
        <v>2</v>
      </c>
      <c r="R1258" s="380" t="n">
        <v>46007.125</v>
      </c>
      <c r="S1258" s="223" t="n">
        <v>1000</v>
      </c>
      <c r="T1258" s="0" t="s">
        <v>2132</v>
      </c>
      <c r="U1258" s="380" t="n">
        <v>44910.125</v>
      </c>
      <c r="V1258" s="380" t="n">
        <v>44915.125</v>
      </c>
      <c r="W1258" s="0" t="s">
        <v>2132</v>
      </c>
      <c r="X1258" s="0" t="s">
        <v>25083</v>
      </c>
      <c r="Y1258" s="0" t="s">
        <v>601</v>
      </c>
      <c r="Z1258" s="0" t="s">
        <v>2602</v>
      </c>
      <c r="AA1258" s="0" t="s">
        <v>2115</v>
      </c>
      <c r="AB1258" s="0" t="s">
        <v>17781</v>
      </c>
      <c r="AC1258" s="0" t="n">
        <v>15000000</v>
      </c>
      <c r="AD1258" s="0" t="n">
        <v>15000000</v>
      </c>
      <c r="AE1258" s="0" t="n">
        <v>5</v>
      </c>
      <c r="AF1258" s="0" t="n">
        <f aca="false">FALSE()</f>
        <v>0</v>
      </c>
      <c r="AG1258" s="0" t="n">
        <f aca="false">TRUE()</f>
        <v>1</v>
      </c>
      <c r="AH1258" s="0" t="n">
        <f aca="false">TRUE()</f>
        <v>1</v>
      </c>
      <c r="AI1258" s="0" t="n">
        <f aca="false">FALSE()</f>
        <v>0</v>
      </c>
      <c r="AJ1258" s="0" t="n">
        <f aca="false">FALSE()</f>
        <v>0</v>
      </c>
      <c r="AK1258" s="0" t="n">
        <f aca="false">FALSE()</f>
        <v>0</v>
      </c>
      <c r="AL1258" s="0" t="s">
        <v>2129</v>
      </c>
      <c r="AM1258" s="0" t="n">
        <f aca="false">TRUE()</f>
        <v>1</v>
      </c>
      <c r="AN1258" s="0" t="s">
        <v>26589</v>
      </c>
      <c r="AO1258" s="0" t="n">
        <v>1</v>
      </c>
      <c r="AP1258" s="0" t="s">
        <v>26590</v>
      </c>
      <c r="AQ1258" s="0" t="s">
        <v>26591</v>
      </c>
      <c r="AR1258" s="0" t="n">
        <f aca="false">TRUE()</f>
        <v>1</v>
      </c>
      <c r="AS1258" s="0" t="n">
        <f aca="false">FALSE()</f>
        <v>0</v>
      </c>
      <c r="AT1258" s="0" t="n">
        <f aca="false">FALSE()</f>
        <v>0</v>
      </c>
      <c r="AU1258" s="0" t="n">
        <f aca="false">FALSE()</f>
        <v>0</v>
      </c>
      <c r="AV1258" s="0" t="n">
        <f aca="false">FALSE()</f>
        <v>0</v>
      </c>
      <c r="AW1258" s="0" t="n">
        <f aca="false">TRUE()</f>
        <v>1</v>
      </c>
      <c r="AX1258" s="380" t="n">
        <v>44915.6277777778</v>
      </c>
      <c r="AY1258" s="380" t="n">
        <v>44915.4166666667</v>
      </c>
      <c r="AZ1258" s="0" t="n">
        <v>2</v>
      </c>
      <c r="BA1258" s="0" t="s">
        <v>18105</v>
      </c>
      <c r="BB1258" s="0" t="n">
        <v>0</v>
      </c>
      <c r="BC1258" s="380" t="n">
        <v>25569.125</v>
      </c>
      <c r="BD1258" s="0" t="s">
        <v>2170</v>
      </c>
      <c r="BE1258" s="0" t="s">
        <v>2170</v>
      </c>
      <c r="BF1258" s="0" t="s">
        <v>604</v>
      </c>
    </row>
    <row r="1259" customFormat="false" ht="15" hidden="false" customHeight="false" outlineLevel="0" collapsed="false">
      <c r="A1259" s="0" t="s">
        <v>26592</v>
      </c>
      <c r="B1259" s="0" t="s">
        <v>26593</v>
      </c>
      <c r="C1259" s="0" t="s">
        <v>26592</v>
      </c>
      <c r="D1259" s="0" t="s">
        <v>2133</v>
      </c>
      <c r="E1259" s="0" t="s">
        <v>26592</v>
      </c>
      <c r="F1259" s="0" t="n">
        <v>1</v>
      </c>
      <c r="G1259" s="0" t="s">
        <v>434</v>
      </c>
      <c r="H1259" s="0" t="s">
        <v>2170</v>
      </c>
      <c r="I1259" s="0" t="s">
        <v>2170</v>
      </c>
      <c r="J1259" s="0" t="s">
        <v>2170</v>
      </c>
      <c r="K1259" s="0" t="s">
        <v>2170</v>
      </c>
      <c r="L1259" s="0" t="s">
        <v>2170</v>
      </c>
      <c r="M1259" s="0" t="s">
        <v>2170</v>
      </c>
      <c r="N1259" s="0" t="n">
        <f aca="false">FALSE()</f>
        <v>0</v>
      </c>
      <c r="O1259" s="0" t="s">
        <v>26594</v>
      </c>
      <c r="P1259" s="0" t="s">
        <v>17780</v>
      </c>
      <c r="Q1259" s="0" t="n">
        <v>2</v>
      </c>
      <c r="R1259" s="380" t="n">
        <v>48817.125</v>
      </c>
      <c r="S1259" s="223" t="n">
        <v>10000000</v>
      </c>
      <c r="T1259" s="0" t="s">
        <v>20636</v>
      </c>
      <c r="U1259" s="380" t="n">
        <v>44875.125</v>
      </c>
      <c r="V1259" s="380" t="n">
        <v>44995.125</v>
      </c>
      <c r="W1259" s="0" t="s">
        <v>20636</v>
      </c>
      <c r="X1259" s="0" t="s">
        <v>26595</v>
      </c>
      <c r="Y1259" s="0" t="s">
        <v>601</v>
      </c>
      <c r="Z1259" s="0" t="s">
        <v>2602</v>
      </c>
      <c r="AA1259" s="0" t="s">
        <v>610</v>
      </c>
      <c r="AB1259" s="0" t="s">
        <v>17781</v>
      </c>
      <c r="AC1259" s="0" t="n">
        <v>200</v>
      </c>
      <c r="AD1259" s="0" t="n">
        <v>500</v>
      </c>
      <c r="AE1259" s="0" t="n">
        <v>5</v>
      </c>
      <c r="AF1259" s="0" t="n">
        <f aca="false">FALSE()</f>
        <v>0</v>
      </c>
      <c r="AG1259" s="0" t="n">
        <f aca="false">TRUE()</f>
        <v>1</v>
      </c>
      <c r="AH1259" s="0" t="n">
        <f aca="false">TRUE()</f>
        <v>1</v>
      </c>
      <c r="AI1259" s="0" t="n">
        <f aca="false">FALSE()</f>
        <v>0</v>
      </c>
      <c r="AJ1259" s="0" t="n">
        <f aca="false">FALSE()</f>
        <v>0</v>
      </c>
      <c r="AK1259" s="0" t="n">
        <f aca="false">FALSE()</f>
        <v>0</v>
      </c>
      <c r="AL1259" s="0" t="s">
        <v>2129</v>
      </c>
      <c r="AM1259" s="0" t="n">
        <f aca="false">TRUE()</f>
        <v>1</v>
      </c>
      <c r="AN1259" s="0" t="s">
        <v>26596</v>
      </c>
      <c r="AO1259" s="0" t="n">
        <v>1</v>
      </c>
      <c r="AP1259" s="0" t="s">
        <v>26597</v>
      </c>
      <c r="AQ1259" s="0" t="s">
        <v>26598</v>
      </c>
      <c r="AR1259" s="0" t="n">
        <f aca="false">TRUE()</f>
        <v>1</v>
      </c>
      <c r="AS1259" s="0" t="n">
        <f aca="false">TRUE()</f>
        <v>1</v>
      </c>
      <c r="AT1259" s="0" t="n">
        <f aca="false">FALSE()</f>
        <v>0</v>
      </c>
      <c r="AU1259" s="0" t="n">
        <f aca="false">FALSE()</f>
        <v>0</v>
      </c>
      <c r="AV1259" s="0" t="n">
        <f aca="false">TRUE()</f>
        <v>1</v>
      </c>
      <c r="AW1259" s="0" t="n">
        <f aca="false">TRUE()</f>
        <v>1</v>
      </c>
      <c r="AX1259" s="380" t="n">
        <v>44998.46875</v>
      </c>
      <c r="AY1259" s="380" t="n">
        <v>44998.4166666667</v>
      </c>
      <c r="AZ1259" s="0" t="n">
        <v>2</v>
      </c>
      <c r="BA1259" s="0" t="s">
        <v>20087</v>
      </c>
      <c r="BB1259" s="0" t="n">
        <v>0</v>
      </c>
      <c r="BC1259" s="380" t="n">
        <v>46997.125</v>
      </c>
      <c r="BD1259" s="0" t="s">
        <v>2170</v>
      </c>
      <c r="BE1259" s="0" t="s">
        <v>2170</v>
      </c>
      <c r="BF1259" s="0" t="s">
        <v>2118</v>
      </c>
    </row>
    <row r="1260" customFormat="false" ht="15" hidden="false" customHeight="false" outlineLevel="0" collapsed="false">
      <c r="A1260" s="0" t="s">
        <v>26599</v>
      </c>
      <c r="B1260" s="0" t="s">
        <v>26600</v>
      </c>
      <c r="C1260" s="0" t="s">
        <v>26599</v>
      </c>
      <c r="D1260" s="0" t="s">
        <v>2133</v>
      </c>
      <c r="E1260" s="0" t="s">
        <v>26599</v>
      </c>
      <c r="F1260" s="0" t="n">
        <v>1</v>
      </c>
      <c r="G1260" s="0" t="s">
        <v>434</v>
      </c>
      <c r="H1260" s="0" t="s">
        <v>2170</v>
      </c>
      <c r="I1260" s="0" t="s">
        <v>2170</v>
      </c>
      <c r="J1260" s="0" t="s">
        <v>2170</v>
      </c>
      <c r="K1260" s="0" t="s">
        <v>2170</v>
      </c>
      <c r="L1260" s="0" t="s">
        <v>2170</v>
      </c>
      <c r="M1260" s="0" t="s">
        <v>2170</v>
      </c>
      <c r="N1260" s="0" t="n">
        <f aca="false">FALSE()</f>
        <v>0</v>
      </c>
      <c r="O1260" s="0" t="s">
        <v>26601</v>
      </c>
      <c r="P1260" s="0" t="s">
        <v>17780</v>
      </c>
      <c r="Q1260" s="0" t="n">
        <v>4</v>
      </c>
      <c r="R1260" s="380" t="n">
        <v>54785.125</v>
      </c>
      <c r="S1260" s="223" t="n">
        <v>272.98</v>
      </c>
      <c r="T1260" s="0" t="s">
        <v>2132</v>
      </c>
      <c r="U1260" s="380" t="n">
        <v>44166.125</v>
      </c>
      <c r="V1260" s="380" t="n">
        <v>44175.125</v>
      </c>
      <c r="W1260" s="0" t="s">
        <v>2132</v>
      </c>
      <c r="X1260" s="0" t="s">
        <v>26602</v>
      </c>
      <c r="Y1260" s="0" t="s">
        <v>601</v>
      </c>
      <c r="Z1260" s="0" t="s">
        <v>2602</v>
      </c>
      <c r="AA1260" s="0" t="s">
        <v>610</v>
      </c>
      <c r="AB1260" s="0" t="s">
        <v>17781</v>
      </c>
      <c r="AC1260" s="0" t="n">
        <v>16540117</v>
      </c>
      <c r="AD1260" s="0" t="n">
        <v>16540117</v>
      </c>
      <c r="AE1260" s="0" t="n">
        <v>5</v>
      </c>
      <c r="AF1260" s="0" t="n">
        <f aca="false">FALSE()</f>
        <v>0</v>
      </c>
      <c r="AG1260" s="0" t="n">
        <f aca="false">TRUE()</f>
        <v>1</v>
      </c>
      <c r="AH1260" s="0" t="n">
        <f aca="false">TRUE()</f>
        <v>1</v>
      </c>
      <c r="AI1260" s="0" t="n">
        <f aca="false">FALSE()</f>
        <v>0</v>
      </c>
      <c r="AJ1260" s="0" t="n">
        <f aca="false">FALSE()</f>
        <v>0</v>
      </c>
      <c r="AK1260" s="0" t="n">
        <f aca="false">TRUE()</f>
        <v>1</v>
      </c>
      <c r="AL1260" s="0" t="s">
        <v>2129</v>
      </c>
      <c r="AM1260" s="0" t="n">
        <f aca="false">TRUE()</f>
        <v>1</v>
      </c>
      <c r="AN1260" s="0" t="s">
        <v>26603</v>
      </c>
      <c r="AO1260" s="0" t="n">
        <v>1</v>
      </c>
      <c r="AP1260" s="0" t="s">
        <v>26604</v>
      </c>
      <c r="AQ1260" s="0" t="s">
        <v>26605</v>
      </c>
      <c r="AR1260" s="0" t="n">
        <f aca="false">TRUE()</f>
        <v>1</v>
      </c>
      <c r="AS1260" s="0" t="n">
        <f aca="false">FALSE()</f>
        <v>0</v>
      </c>
      <c r="AT1260" s="0" t="n">
        <f aca="false">FALSE()</f>
        <v>0</v>
      </c>
      <c r="AU1260" s="0" t="n">
        <f aca="false">FALSE()</f>
        <v>0</v>
      </c>
      <c r="AV1260" s="0" t="n">
        <f aca="false">FALSE()</f>
        <v>0</v>
      </c>
      <c r="AW1260" s="0" t="n">
        <f aca="false">TRUE()</f>
        <v>1</v>
      </c>
      <c r="AX1260" s="380" t="n">
        <v>44175.5555555556</v>
      </c>
      <c r="AY1260" s="380" t="n">
        <v>44175.4166666667</v>
      </c>
      <c r="AZ1260" s="0" t="n">
        <v>2</v>
      </c>
      <c r="BA1260" s="0" t="s">
        <v>20087</v>
      </c>
      <c r="BB1260" s="0" t="n">
        <v>0</v>
      </c>
      <c r="BC1260" s="380" t="n">
        <v>25569.125</v>
      </c>
      <c r="BD1260" s="0" t="s">
        <v>2170</v>
      </c>
      <c r="BE1260" s="0" t="s">
        <v>2170</v>
      </c>
      <c r="BF1260" s="0" t="s">
        <v>2118</v>
      </c>
    </row>
    <row r="1261" customFormat="false" ht="15" hidden="false" customHeight="false" outlineLevel="0" collapsed="false">
      <c r="A1261" s="0" t="s">
        <v>26606</v>
      </c>
      <c r="B1261" s="0" t="s">
        <v>26607</v>
      </c>
      <c r="C1261" s="0" t="s">
        <v>26606</v>
      </c>
      <c r="D1261" s="0" t="s">
        <v>2133</v>
      </c>
      <c r="E1261" s="0" t="s">
        <v>26606</v>
      </c>
      <c r="F1261" s="0" t="n">
        <v>1</v>
      </c>
      <c r="G1261" s="0" t="s">
        <v>434</v>
      </c>
      <c r="H1261" s="0" t="s">
        <v>2170</v>
      </c>
      <c r="I1261" s="0" t="s">
        <v>2170</v>
      </c>
      <c r="J1261" s="0" t="s">
        <v>2170</v>
      </c>
      <c r="K1261" s="0" t="s">
        <v>2170</v>
      </c>
      <c r="L1261" s="0" t="s">
        <v>2170</v>
      </c>
      <c r="M1261" s="0" t="s">
        <v>2170</v>
      </c>
      <c r="N1261" s="0" t="n">
        <f aca="false">FALSE()</f>
        <v>0</v>
      </c>
      <c r="O1261" s="0" t="s">
        <v>26608</v>
      </c>
      <c r="P1261" s="0" t="s">
        <v>17780</v>
      </c>
      <c r="Q1261" s="0" t="n">
        <v>2</v>
      </c>
      <c r="R1261" s="380" t="n">
        <v>46973.125</v>
      </c>
      <c r="S1261" s="223" t="n">
        <v>1000</v>
      </c>
      <c r="T1261" s="0" t="s">
        <v>2132</v>
      </c>
      <c r="U1261" s="380" t="n">
        <v>45135.125</v>
      </c>
      <c r="V1261" s="380" t="n">
        <v>45153.125</v>
      </c>
      <c r="W1261" s="0" t="s">
        <v>2132</v>
      </c>
      <c r="X1261" s="0" t="s">
        <v>26609</v>
      </c>
      <c r="Y1261" s="0" t="s">
        <v>601</v>
      </c>
      <c r="Z1261" s="0" t="s">
        <v>2602</v>
      </c>
      <c r="AA1261" s="0" t="s">
        <v>2114</v>
      </c>
      <c r="AB1261" s="0" t="s">
        <v>17781</v>
      </c>
      <c r="AC1261" s="0" t="n">
        <v>1000000</v>
      </c>
      <c r="AD1261" s="0" t="n">
        <v>1000000</v>
      </c>
      <c r="AE1261" s="0" t="n">
        <v>5</v>
      </c>
      <c r="AF1261" s="0" t="n">
        <f aca="false">FALSE()</f>
        <v>0</v>
      </c>
      <c r="AG1261" s="0" t="n">
        <f aca="false">TRUE()</f>
        <v>1</v>
      </c>
      <c r="AH1261" s="0" t="n">
        <f aca="false">TRUE()</f>
        <v>1</v>
      </c>
      <c r="AI1261" s="0" t="n">
        <f aca="false">FALSE()</f>
        <v>0</v>
      </c>
      <c r="AJ1261" s="0" t="n">
        <f aca="false">FALSE()</f>
        <v>0</v>
      </c>
      <c r="AK1261" s="0" t="n">
        <f aca="false">FALSE()</f>
        <v>0</v>
      </c>
      <c r="AL1261" s="0" t="s">
        <v>2129</v>
      </c>
      <c r="AM1261" s="0" t="n">
        <f aca="false">TRUE()</f>
        <v>1</v>
      </c>
      <c r="AN1261" s="0" t="s">
        <v>26610</v>
      </c>
      <c r="AO1261" s="0" t="n">
        <v>1</v>
      </c>
      <c r="AP1261" s="0" t="s">
        <v>26611</v>
      </c>
      <c r="AQ1261" s="0" t="s">
        <v>26612</v>
      </c>
      <c r="AR1261" s="0" t="n">
        <f aca="false">TRUE()</f>
        <v>1</v>
      </c>
      <c r="AS1261" s="0" t="n">
        <f aca="false">FALSE()</f>
        <v>0</v>
      </c>
      <c r="AT1261" s="0" t="n">
        <f aca="false">FALSE()</f>
        <v>0</v>
      </c>
      <c r="AU1261" s="0" t="n">
        <f aca="false">FALSE()</f>
        <v>0</v>
      </c>
      <c r="AV1261" s="0" t="n">
        <f aca="false">FALSE()</f>
        <v>0</v>
      </c>
      <c r="AW1261" s="0" t="n">
        <f aca="false">TRUE()</f>
        <v>1</v>
      </c>
      <c r="AX1261" s="380" t="n">
        <v>45153.6666666667</v>
      </c>
      <c r="AY1261" s="380" t="n">
        <v>45153.4166666667</v>
      </c>
      <c r="AZ1261" s="0" t="n">
        <v>1</v>
      </c>
      <c r="BA1261" s="0" t="s">
        <v>18121</v>
      </c>
      <c r="BB1261" s="0" t="n">
        <v>0</v>
      </c>
      <c r="BC1261" s="380" t="n">
        <v>46245.125</v>
      </c>
      <c r="BD1261" s="0" t="s">
        <v>2170</v>
      </c>
      <c r="BE1261" s="0" t="s">
        <v>2170</v>
      </c>
      <c r="BF1261" s="0" t="s">
        <v>604</v>
      </c>
    </row>
    <row r="1262" customFormat="false" ht="15" hidden="false" customHeight="false" outlineLevel="0" collapsed="false">
      <c r="A1262" s="0" t="s">
        <v>26613</v>
      </c>
      <c r="B1262" s="0" t="s">
        <v>26614</v>
      </c>
      <c r="C1262" s="0" t="s">
        <v>26613</v>
      </c>
      <c r="D1262" s="0" t="s">
        <v>2133</v>
      </c>
      <c r="E1262" s="0" t="s">
        <v>26613</v>
      </c>
      <c r="F1262" s="0" t="n">
        <v>1</v>
      </c>
      <c r="G1262" s="0" t="s">
        <v>434</v>
      </c>
      <c r="H1262" s="0" t="s">
        <v>2170</v>
      </c>
      <c r="I1262" s="0" t="s">
        <v>2170</v>
      </c>
      <c r="J1262" s="0" t="s">
        <v>2170</v>
      </c>
      <c r="K1262" s="0" t="s">
        <v>2170</v>
      </c>
      <c r="L1262" s="0" t="s">
        <v>2170</v>
      </c>
      <c r="M1262" s="0" t="s">
        <v>2170</v>
      </c>
      <c r="N1262" s="0" t="n">
        <f aca="false">FALSE()</f>
        <v>0</v>
      </c>
      <c r="O1262" s="0" t="s">
        <v>26615</v>
      </c>
      <c r="P1262" s="0" t="s">
        <v>17780</v>
      </c>
      <c r="Q1262" s="0" t="n">
        <v>12</v>
      </c>
      <c r="R1262" s="380" t="n">
        <v>46919.125</v>
      </c>
      <c r="S1262" s="223" t="n">
        <v>1000</v>
      </c>
      <c r="T1262" s="0" t="s">
        <v>2132</v>
      </c>
      <c r="U1262" s="380" t="n">
        <v>45832.125</v>
      </c>
      <c r="V1262" s="380" t="n">
        <v>45839.125</v>
      </c>
      <c r="W1262" s="0" t="s">
        <v>2132</v>
      </c>
      <c r="X1262" s="0" t="s">
        <v>18721</v>
      </c>
      <c r="Y1262" s="0" t="s">
        <v>601</v>
      </c>
      <c r="Z1262" s="0" t="s">
        <v>2602</v>
      </c>
      <c r="AA1262" s="0" t="s">
        <v>2116</v>
      </c>
      <c r="AB1262" s="0" t="s">
        <v>17781</v>
      </c>
      <c r="AC1262" s="0" t="n">
        <v>2000000</v>
      </c>
      <c r="AD1262" s="0" t="n">
        <v>2000000</v>
      </c>
      <c r="AE1262" s="0" t="n">
        <v>5</v>
      </c>
      <c r="AF1262" s="0" t="n">
        <f aca="false">FALSE()</f>
        <v>0</v>
      </c>
      <c r="AG1262" s="0" t="n">
        <f aca="false">TRUE()</f>
        <v>1</v>
      </c>
      <c r="AH1262" s="0" t="n">
        <f aca="false">TRUE()</f>
        <v>1</v>
      </c>
      <c r="AI1262" s="0" t="n">
        <f aca="false">FALSE()</f>
        <v>0</v>
      </c>
      <c r="AJ1262" s="0" t="n">
        <f aca="false">FALSE()</f>
        <v>0</v>
      </c>
      <c r="AK1262" s="0" t="n">
        <f aca="false">FALSE()</f>
        <v>0</v>
      </c>
      <c r="AL1262" s="0" t="s">
        <v>2129</v>
      </c>
      <c r="AM1262" s="0" t="n">
        <f aca="false">TRUE()</f>
        <v>1</v>
      </c>
      <c r="AN1262" s="0" t="s">
        <v>26616</v>
      </c>
      <c r="AO1262" s="0" t="n">
        <v>1</v>
      </c>
      <c r="AP1262" s="0" t="s">
        <v>26617</v>
      </c>
      <c r="AQ1262" s="0" t="s">
        <v>26618</v>
      </c>
      <c r="AR1262" s="0" t="n">
        <f aca="false">TRUE()</f>
        <v>1</v>
      </c>
      <c r="AS1262" s="0" t="n">
        <f aca="false">FALSE()</f>
        <v>0</v>
      </c>
      <c r="AT1262" s="0" t="n">
        <f aca="false">FALSE()</f>
        <v>0</v>
      </c>
      <c r="AU1262" s="0" t="n">
        <f aca="false">FALSE()</f>
        <v>0</v>
      </c>
      <c r="AV1262" s="0" t="n">
        <f aca="false">FALSE()</f>
        <v>0</v>
      </c>
      <c r="AW1262" s="0" t="n">
        <f aca="false">TRUE()</f>
        <v>1</v>
      </c>
      <c r="AX1262" s="380" t="n">
        <v>45839.6972222222</v>
      </c>
      <c r="AY1262" s="380" t="n">
        <v>45839.125</v>
      </c>
      <c r="AZ1262" s="0" t="n">
        <v>2</v>
      </c>
      <c r="BA1262" s="0" t="s">
        <v>17200</v>
      </c>
      <c r="BB1262" s="0" t="n">
        <v>0</v>
      </c>
      <c r="BC1262" s="380" t="n">
        <v>25569.125</v>
      </c>
      <c r="BD1262" s="0" t="s">
        <v>2170</v>
      </c>
      <c r="BE1262" s="0" t="s">
        <v>2170</v>
      </c>
      <c r="BF1262" s="0" t="s">
        <v>604</v>
      </c>
    </row>
    <row r="1263" customFormat="false" ht="15" hidden="false" customHeight="false" outlineLevel="0" collapsed="false">
      <c r="A1263" s="0" t="s">
        <v>26619</v>
      </c>
      <c r="B1263" s="0" t="s">
        <v>26620</v>
      </c>
      <c r="C1263" s="0" t="s">
        <v>26619</v>
      </c>
      <c r="D1263" s="0" t="s">
        <v>2133</v>
      </c>
      <c r="E1263" s="0" t="s">
        <v>26619</v>
      </c>
      <c r="F1263" s="0" t="n">
        <v>1</v>
      </c>
      <c r="G1263" s="0" t="s">
        <v>434</v>
      </c>
      <c r="H1263" s="0" t="s">
        <v>2170</v>
      </c>
      <c r="I1263" s="0" t="s">
        <v>2170</v>
      </c>
      <c r="J1263" s="0" t="s">
        <v>2170</v>
      </c>
      <c r="K1263" s="0" t="s">
        <v>2170</v>
      </c>
      <c r="L1263" s="0" t="s">
        <v>2170</v>
      </c>
      <c r="M1263" s="0" t="s">
        <v>2170</v>
      </c>
      <c r="N1263" s="0" t="n">
        <f aca="false">FALSE()</f>
        <v>0</v>
      </c>
      <c r="O1263" s="0" t="s">
        <v>26621</v>
      </c>
      <c r="P1263" s="0" t="s">
        <v>17780</v>
      </c>
      <c r="Q1263" s="0" t="n">
        <v>12</v>
      </c>
      <c r="R1263" s="380" t="n">
        <v>47494.125</v>
      </c>
      <c r="S1263" s="223" t="n">
        <v>1000</v>
      </c>
      <c r="T1263" s="0" t="s">
        <v>2132</v>
      </c>
      <c r="U1263" s="380" t="n">
        <v>45685.125</v>
      </c>
      <c r="V1263" s="380" t="n">
        <v>45694.125</v>
      </c>
      <c r="W1263" s="0" t="s">
        <v>2132</v>
      </c>
      <c r="X1263" s="0" t="s">
        <v>18491</v>
      </c>
      <c r="Y1263" s="0" t="s">
        <v>601</v>
      </c>
      <c r="Z1263" s="0" t="s">
        <v>2602</v>
      </c>
      <c r="AA1263" s="0" t="s">
        <v>610</v>
      </c>
      <c r="AB1263" s="0" t="s">
        <v>17781</v>
      </c>
      <c r="AC1263" s="0" t="n">
        <v>1000000</v>
      </c>
      <c r="AD1263" s="0" t="n">
        <v>1000000</v>
      </c>
      <c r="AE1263" s="0" t="n">
        <v>5</v>
      </c>
      <c r="AF1263" s="0" t="n">
        <f aca="false">FALSE()</f>
        <v>0</v>
      </c>
      <c r="AG1263" s="0" t="n">
        <f aca="false">TRUE()</f>
        <v>1</v>
      </c>
      <c r="AH1263" s="0" t="n">
        <f aca="false">TRUE()</f>
        <v>1</v>
      </c>
      <c r="AI1263" s="0" t="n">
        <f aca="false">FALSE()</f>
        <v>0</v>
      </c>
      <c r="AJ1263" s="0" t="n">
        <f aca="false">FALSE()</f>
        <v>0</v>
      </c>
      <c r="AK1263" s="0" t="n">
        <f aca="false">FALSE()</f>
        <v>0</v>
      </c>
      <c r="AL1263" s="0" t="s">
        <v>2129</v>
      </c>
      <c r="AM1263" s="0" t="n">
        <f aca="false">TRUE()</f>
        <v>1</v>
      </c>
      <c r="AN1263" s="0" t="s">
        <v>26622</v>
      </c>
      <c r="AO1263" s="0" t="n">
        <v>1</v>
      </c>
      <c r="AP1263" s="0" t="s">
        <v>26623</v>
      </c>
      <c r="AQ1263" s="0" t="s">
        <v>26624</v>
      </c>
      <c r="AR1263" s="0" t="n">
        <f aca="false">TRUE()</f>
        <v>1</v>
      </c>
      <c r="AS1263" s="0" t="n">
        <f aca="false">TRUE()</f>
        <v>1</v>
      </c>
      <c r="AT1263" s="0" t="n">
        <f aca="false">FALSE()</f>
        <v>0</v>
      </c>
      <c r="AU1263" s="0" t="n">
        <f aca="false">FALSE()</f>
        <v>0</v>
      </c>
      <c r="AV1263" s="0" t="n">
        <f aca="false">FALSE()</f>
        <v>0</v>
      </c>
      <c r="AW1263" s="0" t="n">
        <f aca="false">TRUE()</f>
        <v>1</v>
      </c>
      <c r="AX1263" s="380" t="n">
        <v>45694.6875</v>
      </c>
      <c r="AY1263" s="380" t="n">
        <v>45694.125</v>
      </c>
      <c r="AZ1263" s="0" t="n">
        <v>3</v>
      </c>
      <c r="BA1263" s="0" t="s">
        <v>17229</v>
      </c>
      <c r="BB1263" s="0" t="n">
        <v>0</v>
      </c>
      <c r="BC1263" s="380" t="n">
        <v>25569.125</v>
      </c>
      <c r="BD1263" s="0" t="s">
        <v>2170</v>
      </c>
      <c r="BE1263" s="0" t="s">
        <v>2170</v>
      </c>
      <c r="BF1263" s="0" t="s">
        <v>2118</v>
      </c>
    </row>
    <row r="1264" customFormat="false" ht="15" hidden="false" customHeight="false" outlineLevel="0" collapsed="false">
      <c r="A1264" s="0" t="s">
        <v>26625</v>
      </c>
      <c r="B1264" s="0" t="s">
        <v>26626</v>
      </c>
      <c r="C1264" s="0" t="s">
        <v>26625</v>
      </c>
      <c r="D1264" s="0" t="s">
        <v>2133</v>
      </c>
      <c r="E1264" s="0" t="s">
        <v>26625</v>
      </c>
      <c r="F1264" s="0" t="n">
        <v>1</v>
      </c>
      <c r="G1264" s="0" t="s">
        <v>434</v>
      </c>
      <c r="H1264" s="0" t="s">
        <v>2170</v>
      </c>
      <c r="I1264" s="0" t="s">
        <v>2170</v>
      </c>
      <c r="J1264" s="0" t="s">
        <v>2170</v>
      </c>
      <c r="K1264" s="0" t="s">
        <v>2170</v>
      </c>
      <c r="L1264" s="0" t="s">
        <v>2170</v>
      </c>
      <c r="M1264" s="0" t="s">
        <v>2170</v>
      </c>
      <c r="N1264" s="0" t="n">
        <f aca="false">FALSE()</f>
        <v>0</v>
      </c>
      <c r="O1264" s="0" t="s">
        <v>26627</v>
      </c>
      <c r="P1264" s="0" t="s">
        <v>17780</v>
      </c>
      <c r="Q1264" s="0" t="n">
        <v>4</v>
      </c>
      <c r="R1264" s="380" t="n">
        <v>46052.125</v>
      </c>
      <c r="S1264" s="223" t="n">
        <v>1000</v>
      </c>
      <c r="T1264" s="0" t="s">
        <v>2132</v>
      </c>
      <c r="U1264" s="380" t="n">
        <v>45495.125</v>
      </c>
      <c r="V1264" s="380" t="n">
        <v>45506.125</v>
      </c>
      <c r="W1264" s="0" t="s">
        <v>2132</v>
      </c>
      <c r="X1264" s="0" t="s">
        <v>23300</v>
      </c>
      <c r="Y1264" s="0" t="s">
        <v>601</v>
      </c>
      <c r="Z1264" s="0" t="s">
        <v>2602</v>
      </c>
      <c r="AA1264" s="0" t="s">
        <v>610</v>
      </c>
      <c r="AB1264" s="0" t="s">
        <v>17781</v>
      </c>
      <c r="AC1264" s="0" t="n">
        <v>2054432</v>
      </c>
      <c r="AD1264" s="0" t="n">
        <v>10000000</v>
      </c>
      <c r="AE1264" s="0" t="n">
        <v>5</v>
      </c>
      <c r="AF1264" s="0" t="n">
        <f aca="false">FALSE()</f>
        <v>0</v>
      </c>
      <c r="AG1264" s="0" t="n">
        <f aca="false">TRUE()</f>
        <v>1</v>
      </c>
      <c r="AH1264" s="0" t="n">
        <f aca="false">TRUE()</f>
        <v>1</v>
      </c>
      <c r="AI1264" s="0" t="n">
        <f aca="false">TRUE()</f>
        <v>1</v>
      </c>
      <c r="AJ1264" s="0" t="n">
        <f aca="false">FALSE()</f>
        <v>0</v>
      </c>
      <c r="AK1264" s="0" t="n">
        <f aca="false">FALSE()</f>
        <v>0</v>
      </c>
      <c r="AL1264" s="0" t="s">
        <v>2129</v>
      </c>
      <c r="AM1264" s="0" t="n">
        <f aca="false">TRUE()</f>
        <v>1</v>
      </c>
      <c r="AN1264" s="0" t="s">
        <v>26628</v>
      </c>
      <c r="AO1264" s="0" t="n">
        <v>1</v>
      </c>
      <c r="AP1264" s="0" t="s">
        <v>26629</v>
      </c>
      <c r="AQ1264" s="0" t="s">
        <v>26630</v>
      </c>
      <c r="AR1264" s="0" t="n">
        <f aca="false">TRUE()</f>
        <v>1</v>
      </c>
      <c r="AS1264" s="0" t="n">
        <f aca="false">FALSE()</f>
        <v>0</v>
      </c>
      <c r="AT1264" s="0" t="n">
        <f aca="false">FALSE()</f>
        <v>0</v>
      </c>
      <c r="AU1264" s="0" t="n">
        <f aca="false">FALSE()</f>
        <v>0</v>
      </c>
      <c r="AV1264" s="0" t="n">
        <f aca="false">FALSE()</f>
        <v>0</v>
      </c>
      <c r="AW1264" s="0" t="n">
        <f aca="false">TRUE()</f>
        <v>1</v>
      </c>
      <c r="AX1264" s="380" t="n">
        <v>45506.6777777778</v>
      </c>
      <c r="AY1264" s="380" t="n">
        <v>45506.125</v>
      </c>
      <c r="AZ1264" s="0" t="n">
        <v>1</v>
      </c>
      <c r="BA1264" s="0" t="s">
        <v>7388</v>
      </c>
      <c r="BB1264" s="0" t="n">
        <v>0</v>
      </c>
      <c r="BC1264" s="380" t="n">
        <v>25569.125</v>
      </c>
      <c r="BD1264" s="0" t="s">
        <v>2170</v>
      </c>
      <c r="BE1264" s="0" t="s">
        <v>2170</v>
      </c>
      <c r="BF1264" s="0" t="s">
        <v>17868</v>
      </c>
    </row>
    <row r="1265" customFormat="false" ht="15" hidden="false" customHeight="false" outlineLevel="0" collapsed="false">
      <c r="A1265" s="0" t="s">
        <v>26631</v>
      </c>
      <c r="B1265" s="0" t="s">
        <v>26632</v>
      </c>
      <c r="C1265" s="0" t="s">
        <v>26631</v>
      </c>
      <c r="D1265" s="0" t="s">
        <v>2133</v>
      </c>
      <c r="E1265" s="0" t="s">
        <v>26631</v>
      </c>
      <c r="F1265" s="0" t="n">
        <v>1</v>
      </c>
      <c r="G1265" s="0" t="s">
        <v>434</v>
      </c>
      <c r="H1265" s="0" t="s">
        <v>2170</v>
      </c>
      <c r="I1265" s="0" t="s">
        <v>2170</v>
      </c>
      <c r="J1265" s="0" t="s">
        <v>2170</v>
      </c>
      <c r="K1265" s="0" t="s">
        <v>2170</v>
      </c>
      <c r="L1265" s="0" t="s">
        <v>2170</v>
      </c>
      <c r="M1265" s="0" t="s">
        <v>2170</v>
      </c>
      <c r="N1265" s="0" t="n">
        <f aca="false">FALSE()</f>
        <v>0</v>
      </c>
      <c r="O1265" s="0" t="s">
        <v>26633</v>
      </c>
      <c r="P1265" s="0" t="s">
        <v>17780</v>
      </c>
      <c r="Q1265" s="0" t="n">
        <v>4</v>
      </c>
      <c r="R1265" s="380" t="n">
        <v>46288.125</v>
      </c>
      <c r="S1265" s="223" t="n">
        <v>1000</v>
      </c>
      <c r="T1265" s="0" t="s">
        <v>2132</v>
      </c>
      <c r="U1265" s="380" t="n">
        <v>45188.125</v>
      </c>
      <c r="V1265" s="380" t="n">
        <v>45196.125</v>
      </c>
      <c r="W1265" s="0" t="s">
        <v>2132</v>
      </c>
      <c r="X1265" s="0" t="s">
        <v>26634</v>
      </c>
      <c r="Y1265" s="0" t="s">
        <v>601</v>
      </c>
      <c r="Z1265" s="0" t="s">
        <v>2602</v>
      </c>
      <c r="AA1265" s="0" t="s">
        <v>2365</v>
      </c>
      <c r="AB1265" s="0" t="s">
        <v>17781</v>
      </c>
      <c r="AC1265" s="0" t="n">
        <v>200000</v>
      </c>
      <c r="AD1265" s="0" t="n">
        <v>200000</v>
      </c>
      <c r="AE1265" s="0" t="n">
        <v>5</v>
      </c>
      <c r="AF1265" s="0" t="n">
        <f aca="false">FALSE()</f>
        <v>0</v>
      </c>
      <c r="AG1265" s="0" t="n">
        <f aca="false">TRUE()</f>
        <v>1</v>
      </c>
      <c r="AH1265" s="0" t="n">
        <f aca="false">TRUE()</f>
        <v>1</v>
      </c>
      <c r="AI1265" s="0" t="n">
        <f aca="false">FALSE()</f>
        <v>0</v>
      </c>
      <c r="AJ1265" s="0" t="n">
        <f aca="false">FALSE()</f>
        <v>0</v>
      </c>
      <c r="AK1265" s="0" t="n">
        <f aca="false">FALSE()</f>
        <v>0</v>
      </c>
      <c r="AL1265" s="0" t="s">
        <v>2129</v>
      </c>
      <c r="AM1265" s="0" t="n">
        <f aca="false">TRUE()</f>
        <v>1</v>
      </c>
      <c r="AN1265" s="0" t="s">
        <v>26635</v>
      </c>
      <c r="AO1265" s="0" t="n">
        <v>1</v>
      </c>
      <c r="AP1265" s="0" t="s">
        <v>26636</v>
      </c>
      <c r="AQ1265" s="0" t="s">
        <v>26637</v>
      </c>
      <c r="AR1265" s="0" t="n">
        <f aca="false">TRUE()</f>
        <v>1</v>
      </c>
      <c r="AS1265" s="0" t="n">
        <f aca="false">FALSE()</f>
        <v>0</v>
      </c>
      <c r="AT1265" s="0" t="n">
        <f aca="false">FALSE()</f>
        <v>0</v>
      </c>
      <c r="AU1265" s="0" t="n">
        <f aca="false">FALSE()</f>
        <v>0</v>
      </c>
      <c r="AV1265" s="0" t="n">
        <f aca="false">FALSE()</f>
        <v>0</v>
      </c>
      <c r="AW1265" s="0" t="n">
        <f aca="false">TRUE()</f>
        <v>1</v>
      </c>
      <c r="AX1265" s="380" t="n">
        <v>45196.6875</v>
      </c>
      <c r="AY1265" s="380" t="n">
        <v>45196.4166666667</v>
      </c>
      <c r="AZ1265" s="0" t="n">
        <v>3</v>
      </c>
      <c r="BA1265" s="0" t="s">
        <v>21551</v>
      </c>
      <c r="BB1265" s="0" t="n">
        <v>0</v>
      </c>
      <c r="BC1265" s="380" t="n">
        <v>45924.125</v>
      </c>
      <c r="BD1265" s="0" t="s">
        <v>2170</v>
      </c>
      <c r="BE1265" s="0" t="s">
        <v>2170</v>
      </c>
      <c r="BF1265" s="0" t="s">
        <v>604</v>
      </c>
    </row>
    <row r="1266" customFormat="false" ht="15" hidden="false" customHeight="false" outlineLevel="0" collapsed="false">
      <c r="A1266" s="0" t="s">
        <v>26638</v>
      </c>
      <c r="B1266" s="0" t="s">
        <v>26639</v>
      </c>
      <c r="C1266" s="0" t="s">
        <v>26638</v>
      </c>
      <c r="D1266" s="0" t="s">
        <v>2133</v>
      </c>
      <c r="E1266" s="0" t="s">
        <v>26638</v>
      </c>
      <c r="F1266" s="0" t="n">
        <v>1</v>
      </c>
      <c r="G1266" s="0" t="s">
        <v>434</v>
      </c>
      <c r="H1266" s="0" t="s">
        <v>2170</v>
      </c>
      <c r="I1266" s="0" t="s">
        <v>2170</v>
      </c>
      <c r="J1266" s="0" t="s">
        <v>2170</v>
      </c>
      <c r="K1266" s="0" t="s">
        <v>2170</v>
      </c>
      <c r="L1266" s="0" t="s">
        <v>2170</v>
      </c>
      <c r="M1266" s="0" t="s">
        <v>2170</v>
      </c>
      <c r="N1266" s="0" t="n">
        <f aca="false">FALSE()</f>
        <v>0</v>
      </c>
      <c r="O1266" s="0" t="s">
        <v>26640</v>
      </c>
      <c r="P1266" s="0" t="s">
        <v>17780</v>
      </c>
      <c r="Q1266" s="0" t="n">
        <v>4</v>
      </c>
      <c r="R1266" s="380" t="n">
        <v>45860.125</v>
      </c>
      <c r="S1266" s="223" t="n">
        <v>1000</v>
      </c>
      <c r="T1266" s="0" t="s">
        <v>2132</v>
      </c>
      <c r="U1266" s="380" t="n">
        <v>44483.125</v>
      </c>
      <c r="V1266" s="380" t="n">
        <v>44768.125</v>
      </c>
      <c r="W1266" s="0" t="s">
        <v>2132</v>
      </c>
      <c r="X1266" s="0" t="s">
        <v>2170</v>
      </c>
      <c r="Y1266" s="0" t="s">
        <v>601</v>
      </c>
      <c r="Z1266" s="0" t="s">
        <v>2602</v>
      </c>
      <c r="AA1266" s="0" t="s">
        <v>2365</v>
      </c>
      <c r="AB1266" s="0" t="s">
        <v>17781</v>
      </c>
      <c r="AC1266" s="0" t="n">
        <v>5000000</v>
      </c>
      <c r="AD1266" s="0" t="n">
        <v>5000000</v>
      </c>
      <c r="AE1266" s="0" t="n">
        <v>5</v>
      </c>
      <c r="AF1266" s="0" t="n">
        <f aca="false">FALSE()</f>
        <v>0</v>
      </c>
      <c r="AG1266" s="0" t="n">
        <f aca="false">TRUE()</f>
        <v>1</v>
      </c>
      <c r="AH1266" s="0" t="n">
        <f aca="false">TRUE()</f>
        <v>1</v>
      </c>
      <c r="AI1266" s="0" t="n">
        <f aca="false">FALSE()</f>
        <v>0</v>
      </c>
      <c r="AJ1266" s="0" t="n">
        <f aca="false">FALSE()</f>
        <v>0</v>
      </c>
      <c r="AK1266" s="0" t="n">
        <f aca="false">FALSE()</f>
        <v>0</v>
      </c>
      <c r="AL1266" s="0" t="s">
        <v>2129</v>
      </c>
      <c r="AM1266" s="0" t="n">
        <f aca="false">TRUE()</f>
        <v>1</v>
      </c>
      <c r="AN1266" s="0" t="s">
        <v>26641</v>
      </c>
      <c r="AO1266" s="0" t="n">
        <v>1</v>
      </c>
      <c r="AP1266" s="0" t="s">
        <v>26642</v>
      </c>
      <c r="AQ1266" s="0" t="s">
        <v>26643</v>
      </c>
      <c r="AR1266" s="0" t="n">
        <f aca="false">TRUE()</f>
        <v>1</v>
      </c>
      <c r="AS1266" s="0" t="n">
        <f aca="false">FALSE()</f>
        <v>0</v>
      </c>
      <c r="AT1266" s="0" t="n">
        <f aca="false">FALSE()</f>
        <v>0</v>
      </c>
      <c r="AU1266" s="0" t="n">
        <f aca="false">FALSE()</f>
        <v>0</v>
      </c>
      <c r="AV1266" s="0" t="n">
        <f aca="false">FALSE()</f>
        <v>0</v>
      </c>
      <c r="AW1266" s="0" t="n">
        <f aca="false">TRUE()</f>
        <v>1</v>
      </c>
      <c r="AX1266" s="380" t="n">
        <v>44768.625</v>
      </c>
      <c r="AY1266" s="380" t="n">
        <v>44768.4166666667</v>
      </c>
      <c r="AZ1266" s="0" t="n">
        <v>2</v>
      </c>
      <c r="BA1266" s="0" t="s">
        <v>15277</v>
      </c>
      <c r="BB1266" s="0" t="n">
        <v>0</v>
      </c>
      <c r="BC1266" s="380" t="n">
        <v>25569.125</v>
      </c>
      <c r="BD1266" s="0" t="s">
        <v>2170</v>
      </c>
      <c r="BE1266" s="0" t="s">
        <v>2170</v>
      </c>
      <c r="BF1266" s="0" t="s">
        <v>604</v>
      </c>
    </row>
    <row r="1267" customFormat="false" ht="15" hidden="false" customHeight="false" outlineLevel="0" collapsed="false">
      <c r="A1267" s="0" t="s">
        <v>26644</v>
      </c>
      <c r="B1267" s="0" t="s">
        <v>26645</v>
      </c>
      <c r="C1267" s="0" t="s">
        <v>26644</v>
      </c>
      <c r="D1267" s="0" t="s">
        <v>2133</v>
      </c>
      <c r="E1267" s="0" t="s">
        <v>26644</v>
      </c>
      <c r="F1267" s="0" t="n">
        <v>1</v>
      </c>
      <c r="G1267" s="0" t="s">
        <v>434</v>
      </c>
      <c r="H1267" s="0" t="s">
        <v>2170</v>
      </c>
      <c r="I1267" s="0" t="s">
        <v>2170</v>
      </c>
      <c r="J1267" s="0" t="s">
        <v>2170</v>
      </c>
      <c r="K1267" s="0" t="s">
        <v>2170</v>
      </c>
      <c r="L1267" s="0" t="s">
        <v>2170</v>
      </c>
      <c r="M1267" s="0" t="s">
        <v>2170</v>
      </c>
      <c r="N1267" s="0" t="n">
        <f aca="false">FALSE()</f>
        <v>0</v>
      </c>
      <c r="O1267" s="0" t="s">
        <v>26646</v>
      </c>
      <c r="P1267" s="0" t="s">
        <v>17838</v>
      </c>
      <c r="Q1267" s="0" t="n">
        <v>12</v>
      </c>
      <c r="R1267" s="380" t="n">
        <v>46310.125</v>
      </c>
      <c r="S1267" s="223" t="n">
        <v>1000</v>
      </c>
      <c r="T1267" s="0" t="s">
        <v>2132</v>
      </c>
      <c r="U1267" s="380" t="n">
        <v>45581.125</v>
      </c>
      <c r="V1267" s="380" t="n">
        <v>45590.125</v>
      </c>
      <c r="W1267" s="0" t="s">
        <v>2132</v>
      </c>
      <c r="X1267" s="0" t="s">
        <v>2170</v>
      </c>
      <c r="Y1267" s="0" t="s">
        <v>601</v>
      </c>
      <c r="Z1267" s="0" t="s">
        <v>2602</v>
      </c>
      <c r="AA1267" s="0" t="s">
        <v>2115</v>
      </c>
      <c r="AB1267" s="0" t="s">
        <v>17781</v>
      </c>
      <c r="AC1267" s="0" t="n">
        <v>5000000</v>
      </c>
      <c r="AD1267" s="0" t="n">
        <v>5000000</v>
      </c>
      <c r="AE1267" s="0" t="n">
        <v>5</v>
      </c>
      <c r="AF1267" s="0" t="n">
        <f aca="false">FALSE()</f>
        <v>0</v>
      </c>
      <c r="AG1267" s="0" t="n">
        <f aca="false">TRUE()</f>
        <v>1</v>
      </c>
      <c r="AH1267" s="0" t="n">
        <f aca="false">TRUE()</f>
        <v>1</v>
      </c>
      <c r="AI1267" s="0" t="n">
        <f aca="false">TRUE()</f>
        <v>1</v>
      </c>
      <c r="AJ1267" s="0" t="n">
        <f aca="false">FALSE()</f>
        <v>0</v>
      </c>
      <c r="AK1267" s="0" t="n">
        <f aca="false">FALSE()</f>
        <v>0</v>
      </c>
      <c r="AL1267" s="0" t="s">
        <v>2129</v>
      </c>
      <c r="AM1267" s="0" t="n">
        <f aca="false">TRUE()</f>
        <v>1</v>
      </c>
      <c r="AN1267" s="0" t="s">
        <v>26647</v>
      </c>
      <c r="AO1267" s="0" t="n">
        <v>1</v>
      </c>
      <c r="AP1267" s="0" t="s">
        <v>26648</v>
      </c>
      <c r="AQ1267" s="0" t="s">
        <v>26649</v>
      </c>
      <c r="AR1267" s="0" t="n">
        <f aca="false">TRUE()</f>
        <v>1</v>
      </c>
      <c r="AS1267" s="0" t="n">
        <f aca="false">FALSE()</f>
        <v>0</v>
      </c>
      <c r="AT1267" s="0" t="n">
        <f aca="false">FALSE()</f>
        <v>0</v>
      </c>
      <c r="AU1267" s="0" t="n">
        <f aca="false">FALSE()</f>
        <v>0</v>
      </c>
      <c r="AV1267" s="0" t="n">
        <f aca="false">FALSE()</f>
        <v>0</v>
      </c>
      <c r="AW1267" s="0" t="n">
        <f aca="false">TRUE()</f>
        <v>1</v>
      </c>
      <c r="AX1267" s="380" t="n">
        <v>45590.6270833333</v>
      </c>
      <c r="AY1267" s="380" t="n">
        <v>45590.125</v>
      </c>
      <c r="AZ1267" s="0" t="n">
        <v>1</v>
      </c>
      <c r="BA1267" s="0" t="s">
        <v>6833</v>
      </c>
      <c r="BB1267" s="0" t="n">
        <v>0</v>
      </c>
      <c r="BC1267" s="380" t="n">
        <v>25569.125</v>
      </c>
      <c r="BD1267" s="0" t="s">
        <v>2170</v>
      </c>
      <c r="BE1267" s="0" t="s">
        <v>2170</v>
      </c>
      <c r="BF1267" s="0" t="s">
        <v>17868</v>
      </c>
    </row>
    <row r="1268" customFormat="false" ht="15" hidden="false" customHeight="false" outlineLevel="0" collapsed="false">
      <c r="A1268" s="0" t="s">
        <v>26650</v>
      </c>
      <c r="B1268" s="0" t="s">
        <v>26651</v>
      </c>
      <c r="C1268" s="0" t="s">
        <v>26650</v>
      </c>
      <c r="D1268" s="0" t="s">
        <v>2133</v>
      </c>
      <c r="E1268" s="0" t="s">
        <v>26650</v>
      </c>
      <c r="F1268" s="0" t="n">
        <v>1</v>
      </c>
      <c r="G1268" s="0" t="s">
        <v>434</v>
      </c>
      <c r="H1268" s="0" t="s">
        <v>2170</v>
      </c>
      <c r="I1268" s="0" t="s">
        <v>2170</v>
      </c>
      <c r="J1268" s="0" t="s">
        <v>2170</v>
      </c>
      <c r="K1268" s="0" t="s">
        <v>2170</v>
      </c>
      <c r="L1268" s="0" t="s">
        <v>2170</v>
      </c>
      <c r="M1268" s="0" t="s">
        <v>2170</v>
      </c>
      <c r="N1268" s="0" t="n">
        <f aca="false">FALSE()</f>
        <v>0</v>
      </c>
      <c r="O1268" s="0" t="s">
        <v>26652</v>
      </c>
      <c r="P1268" s="0" t="s">
        <v>17838</v>
      </c>
      <c r="Q1268" s="0" t="n">
        <v>2</v>
      </c>
      <c r="R1268" s="380" t="n">
        <v>47588.125</v>
      </c>
      <c r="S1268" s="223" t="n">
        <v>1000</v>
      </c>
      <c r="T1268" s="0" t="s">
        <v>2132</v>
      </c>
      <c r="U1268" s="380" t="n">
        <v>45442.125</v>
      </c>
      <c r="V1268" s="380" t="n">
        <v>45460.125</v>
      </c>
      <c r="W1268" s="0" t="s">
        <v>2132</v>
      </c>
      <c r="X1268" s="0" t="s">
        <v>26653</v>
      </c>
      <c r="Y1268" s="0" t="s">
        <v>601</v>
      </c>
      <c r="Z1268" s="0" t="s">
        <v>2602</v>
      </c>
      <c r="AA1268" s="0" t="s">
        <v>610</v>
      </c>
      <c r="AB1268" s="0" t="s">
        <v>17781</v>
      </c>
      <c r="AC1268" s="0" t="n">
        <v>345603</v>
      </c>
      <c r="AD1268" s="0" t="n">
        <v>850000</v>
      </c>
      <c r="AE1268" s="0" t="n">
        <v>5</v>
      </c>
      <c r="AF1268" s="0" t="n">
        <f aca="false">FALSE()</f>
        <v>0</v>
      </c>
      <c r="AG1268" s="0" t="n">
        <f aca="false">TRUE()</f>
        <v>1</v>
      </c>
      <c r="AH1268" s="0" t="n">
        <f aca="false">TRUE()</f>
        <v>1</v>
      </c>
      <c r="AI1268" s="0" t="n">
        <f aca="false">TRUE()</f>
        <v>1</v>
      </c>
      <c r="AJ1268" s="0" t="n">
        <f aca="false">FALSE()</f>
        <v>0</v>
      </c>
      <c r="AK1268" s="0" t="n">
        <f aca="false">FALSE()</f>
        <v>0</v>
      </c>
      <c r="AL1268" s="0" t="s">
        <v>3129</v>
      </c>
      <c r="AM1268" s="0" t="n">
        <f aca="false">TRUE()</f>
        <v>1</v>
      </c>
      <c r="AN1268" s="0" t="s">
        <v>26654</v>
      </c>
      <c r="AO1268" s="0" t="n">
        <v>1</v>
      </c>
      <c r="AP1268" s="0" t="s">
        <v>26655</v>
      </c>
      <c r="AQ1268" s="0" t="s">
        <v>26656</v>
      </c>
      <c r="AR1268" s="0" t="n">
        <f aca="false">TRUE()</f>
        <v>1</v>
      </c>
      <c r="AS1268" s="0" t="n">
        <f aca="false">TRUE()</f>
        <v>1</v>
      </c>
      <c r="AT1268" s="0" t="n">
        <f aca="false">FALSE()</f>
        <v>0</v>
      </c>
      <c r="AU1268" s="0" t="n">
        <f aca="false">FALSE()</f>
        <v>0</v>
      </c>
      <c r="AV1268" s="0" t="n">
        <f aca="false">TRUE()</f>
        <v>1</v>
      </c>
      <c r="AW1268" s="0" t="n">
        <f aca="false">TRUE()</f>
        <v>1</v>
      </c>
      <c r="AX1268" s="380" t="n">
        <v>45471.4263888889</v>
      </c>
      <c r="AY1268" s="380" t="n">
        <v>45471.125</v>
      </c>
      <c r="AZ1268" s="0" t="n">
        <v>0</v>
      </c>
      <c r="BA1268" s="0" t="s">
        <v>19248</v>
      </c>
      <c r="BB1268" s="0" t="n">
        <v>1</v>
      </c>
      <c r="BC1268" s="380" t="n">
        <v>25569.125</v>
      </c>
      <c r="BD1268" s="0" t="s">
        <v>2170</v>
      </c>
      <c r="BE1268" s="0" t="s">
        <v>2170</v>
      </c>
      <c r="BF1268" s="0" t="s">
        <v>2118</v>
      </c>
    </row>
    <row r="1269" customFormat="false" ht="15" hidden="false" customHeight="false" outlineLevel="0" collapsed="false">
      <c r="A1269" s="0" t="s">
        <v>26657</v>
      </c>
      <c r="B1269" s="0" t="s">
        <v>26658</v>
      </c>
      <c r="C1269" s="0" t="s">
        <v>26657</v>
      </c>
      <c r="D1269" s="0" t="s">
        <v>2133</v>
      </c>
      <c r="E1269" s="0" t="s">
        <v>26657</v>
      </c>
      <c r="F1269" s="0" t="n">
        <v>1</v>
      </c>
      <c r="G1269" s="0" t="s">
        <v>434</v>
      </c>
      <c r="H1269" s="0" t="s">
        <v>2170</v>
      </c>
      <c r="I1269" s="0" t="s">
        <v>2170</v>
      </c>
      <c r="J1269" s="0" t="s">
        <v>2170</v>
      </c>
      <c r="K1269" s="0" t="s">
        <v>2170</v>
      </c>
      <c r="L1269" s="0" t="s">
        <v>2170</v>
      </c>
      <c r="M1269" s="0" t="s">
        <v>2170</v>
      </c>
      <c r="N1269" s="0" t="n">
        <f aca="false">FALSE()</f>
        <v>0</v>
      </c>
      <c r="O1269" s="0" t="s">
        <v>26659</v>
      </c>
      <c r="P1269" s="0" t="s">
        <v>17780</v>
      </c>
      <c r="Q1269" s="0" t="n">
        <v>12</v>
      </c>
      <c r="R1269" s="380" t="n">
        <v>47168.125</v>
      </c>
      <c r="S1269" s="223" t="n">
        <v>1000</v>
      </c>
      <c r="T1269" s="0" t="s">
        <v>2132</v>
      </c>
      <c r="U1269" s="380" t="n">
        <v>45722.125</v>
      </c>
      <c r="V1269" s="380" t="n">
        <v>45728.125</v>
      </c>
      <c r="W1269" s="0" t="s">
        <v>2132</v>
      </c>
      <c r="X1269" s="0" t="s">
        <v>21613</v>
      </c>
      <c r="Y1269" s="0" t="s">
        <v>601</v>
      </c>
      <c r="Z1269" s="0" t="s">
        <v>2602</v>
      </c>
      <c r="AA1269" s="0" t="s">
        <v>2365</v>
      </c>
      <c r="AB1269" s="0" t="s">
        <v>17781</v>
      </c>
      <c r="AC1269" s="0" t="n">
        <v>85000</v>
      </c>
      <c r="AD1269" s="0" t="n">
        <v>85000</v>
      </c>
      <c r="AE1269" s="0" t="n">
        <v>5</v>
      </c>
      <c r="AF1269" s="0" t="n">
        <f aca="false">FALSE()</f>
        <v>0</v>
      </c>
      <c r="AG1269" s="0" t="n">
        <f aca="false">TRUE()</f>
        <v>1</v>
      </c>
      <c r="AH1269" s="0" t="n">
        <f aca="false">TRUE()</f>
        <v>1</v>
      </c>
      <c r="AI1269" s="0" t="n">
        <f aca="false">FALSE()</f>
        <v>0</v>
      </c>
      <c r="AJ1269" s="0" t="n">
        <f aca="false">FALSE()</f>
        <v>0</v>
      </c>
      <c r="AK1269" s="0" t="n">
        <f aca="false">TRUE()</f>
        <v>1</v>
      </c>
      <c r="AL1269" s="0" t="s">
        <v>2129</v>
      </c>
      <c r="AM1269" s="0" t="n">
        <f aca="false">TRUE()</f>
        <v>1</v>
      </c>
      <c r="AN1269" s="0" t="s">
        <v>26660</v>
      </c>
      <c r="AO1269" s="0" t="n">
        <v>1</v>
      </c>
      <c r="AP1269" s="0" t="s">
        <v>26661</v>
      </c>
      <c r="AQ1269" s="0" t="s">
        <v>26662</v>
      </c>
      <c r="AR1269" s="0" t="n">
        <f aca="false">TRUE()</f>
        <v>1</v>
      </c>
      <c r="AS1269" s="0" t="n">
        <f aca="false">FALSE()</f>
        <v>0</v>
      </c>
      <c r="AT1269" s="0" t="n">
        <f aca="false">FALSE()</f>
        <v>0</v>
      </c>
      <c r="AU1269" s="0" t="n">
        <f aca="false">FALSE()</f>
        <v>0</v>
      </c>
      <c r="AV1269" s="0" t="n">
        <f aca="false">FALSE()</f>
        <v>0</v>
      </c>
      <c r="AW1269" s="0" t="n">
        <f aca="false">TRUE()</f>
        <v>1</v>
      </c>
      <c r="AX1269" s="380" t="n">
        <v>45728.6875</v>
      </c>
      <c r="AY1269" s="380" t="n">
        <v>45728.125</v>
      </c>
      <c r="AZ1269" s="0" t="n">
        <v>3</v>
      </c>
      <c r="BA1269" s="0" t="s">
        <v>24596</v>
      </c>
      <c r="BB1269" s="0" t="n">
        <v>0</v>
      </c>
      <c r="BC1269" s="380" t="n">
        <v>25569.125</v>
      </c>
      <c r="BD1269" s="0" t="s">
        <v>2170</v>
      </c>
      <c r="BE1269" s="0" t="s">
        <v>2170</v>
      </c>
      <c r="BF1269" s="0" t="s">
        <v>604</v>
      </c>
    </row>
    <row r="1270" customFormat="false" ht="15" hidden="false" customHeight="false" outlineLevel="0" collapsed="false">
      <c r="A1270" s="0" t="s">
        <v>26663</v>
      </c>
      <c r="B1270" s="0" t="s">
        <v>26664</v>
      </c>
      <c r="C1270" s="0" t="s">
        <v>26663</v>
      </c>
      <c r="D1270" s="0" t="s">
        <v>2133</v>
      </c>
      <c r="E1270" s="0" t="s">
        <v>26663</v>
      </c>
      <c r="F1270" s="0" t="n">
        <v>1</v>
      </c>
      <c r="G1270" s="0" t="s">
        <v>434</v>
      </c>
      <c r="H1270" s="0" t="s">
        <v>2170</v>
      </c>
      <c r="I1270" s="0" t="s">
        <v>2170</v>
      </c>
      <c r="J1270" s="0" t="s">
        <v>2170</v>
      </c>
      <c r="K1270" s="0" t="s">
        <v>2170</v>
      </c>
      <c r="L1270" s="0" t="s">
        <v>2170</v>
      </c>
      <c r="M1270" s="0" t="s">
        <v>2170</v>
      </c>
      <c r="N1270" s="0" t="n">
        <f aca="false">FALSE()</f>
        <v>0</v>
      </c>
      <c r="O1270" s="0" t="s">
        <v>26665</v>
      </c>
      <c r="P1270" s="0" t="s">
        <v>17780</v>
      </c>
      <c r="Q1270" s="0" t="n">
        <v>12</v>
      </c>
      <c r="R1270" s="380" t="n">
        <v>46688.125</v>
      </c>
      <c r="S1270" s="223" t="n">
        <v>1000</v>
      </c>
      <c r="T1270" s="0" t="s">
        <v>2132</v>
      </c>
      <c r="U1270" s="380" t="n">
        <v>45425.125</v>
      </c>
      <c r="V1270" s="380" t="n">
        <v>45428.125</v>
      </c>
      <c r="W1270" s="0" t="s">
        <v>2132</v>
      </c>
      <c r="X1270" s="0" t="s">
        <v>21950</v>
      </c>
      <c r="Y1270" s="0" t="s">
        <v>601</v>
      </c>
      <c r="Z1270" s="0" t="s">
        <v>2602</v>
      </c>
      <c r="AA1270" s="0" t="s">
        <v>610</v>
      </c>
      <c r="AB1270" s="0" t="s">
        <v>17781</v>
      </c>
      <c r="AC1270" s="0" t="n">
        <v>418184</v>
      </c>
      <c r="AD1270" s="0" t="n">
        <v>300000</v>
      </c>
      <c r="AE1270" s="0" t="n">
        <v>5</v>
      </c>
      <c r="AF1270" s="0" t="n">
        <f aca="false">FALSE()</f>
        <v>0</v>
      </c>
      <c r="AG1270" s="0" t="n">
        <f aca="false">TRUE()</f>
        <v>1</v>
      </c>
      <c r="AH1270" s="0" t="n">
        <f aca="false">TRUE()</f>
        <v>1</v>
      </c>
      <c r="AI1270" s="0" t="n">
        <f aca="false">TRUE()</f>
        <v>1</v>
      </c>
      <c r="AJ1270" s="0" t="n">
        <f aca="false">FALSE()</f>
        <v>0</v>
      </c>
      <c r="AK1270" s="0" t="n">
        <f aca="false">TRUE()</f>
        <v>1</v>
      </c>
      <c r="AL1270" s="0" t="s">
        <v>2129</v>
      </c>
      <c r="AM1270" s="0" t="n">
        <f aca="false">TRUE()</f>
        <v>1</v>
      </c>
      <c r="AN1270" s="0" t="s">
        <v>26666</v>
      </c>
      <c r="AO1270" s="0" t="n">
        <v>1</v>
      </c>
      <c r="AP1270" s="0" t="s">
        <v>26667</v>
      </c>
      <c r="AQ1270" s="0" t="s">
        <v>26668</v>
      </c>
      <c r="AR1270" s="0" t="n">
        <f aca="false">TRUE()</f>
        <v>1</v>
      </c>
      <c r="AS1270" s="0" t="n">
        <f aca="false">TRUE()</f>
        <v>1</v>
      </c>
      <c r="AT1270" s="0" t="n">
        <f aca="false">FALSE()</f>
        <v>0</v>
      </c>
      <c r="AU1270" s="0" t="n">
        <f aca="false">FALSE()</f>
        <v>0</v>
      </c>
      <c r="AV1270" s="0" t="n">
        <f aca="false">FALSE()</f>
        <v>0</v>
      </c>
      <c r="AW1270" s="0" t="n">
        <f aca="false">TRUE()</f>
        <v>1</v>
      </c>
      <c r="AX1270" s="380" t="n">
        <v>45428.6875</v>
      </c>
      <c r="AY1270" s="380" t="n">
        <v>45428.125</v>
      </c>
      <c r="AZ1270" s="0" t="n">
        <v>2</v>
      </c>
      <c r="BA1270" s="0" t="s">
        <v>18030</v>
      </c>
      <c r="BB1270" s="0" t="n">
        <v>0</v>
      </c>
      <c r="BC1270" s="380" t="n">
        <v>45968.125</v>
      </c>
      <c r="BD1270" s="0" t="s">
        <v>2170</v>
      </c>
      <c r="BE1270" s="0" t="s">
        <v>2170</v>
      </c>
      <c r="BF1270" s="0" t="s">
        <v>2118</v>
      </c>
    </row>
    <row r="1271" customFormat="false" ht="15" hidden="false" customHeight="false" outlineLevel="0" collapsed="false">
      <c r="A1271" s="0" t="s">
        <v>26669</v>
      </c>
      <c r="B1271" s="0" t="s">
        <v>26670</v>
      </c>
      <c r="C1271" s="0" t="s">
        <v>26669</v>
      </c>
      <c r="D1271" s="0" t="s">
        <v>2133</v>
      </c>
      <c r="E1271" s="0" t="s">
        <v>26669</v>
      </c>
      <c r="F1271" s="0" t="n">
        <v>1</v>
      </c>
      <c r="G1271" s="0" t="s">
        <v>434</v>
      </c>
      <c r="H1271" s="0" t="s">
        <v>2170</v>
      </c>
      <c r="I1271" s="0" t="s">
        <v>2170</v>
      </c>
      <c r="J1271" s="0" t="s">
        <v>2170</v>
      </c>
      <c r="K1271" s="0" t="s">
        <v>2170</v>
      </c>
      <c r="L1271" s="0" t="s">
        <v>2170</v>
      </c>
      <c r="M1271" s="0" t="s">
        <v>2170</v>
      </c>
      <c r="N1271" s="0" t="n">
        <f aca="false">FALSE()</f>
        <v>0</v>
      </c>
      <c r="O1271" s="0" t="s">
        <v>26671</v>
      </c>
      <c r="P1271" s="0" t="s">
        <v>17838</v>
      </c>
      <c r="Q1271" s="0" t="n">
        <v>12</v>
      </c>
      <c r="R1271" s="380" t="n">
        <v>46485.125</v>
      </c>
      <c r="S1271" s="223" t="n">
        <v>1000</v>
      </c>
      <c r="T1271" s="0" t="s">
        <v>2132</v>
      </c>
      <c r="U1271" s="380" t="n">
        <v>45385.125</v>
      </c>
      <c r="V1271" s="380" t="n">
        <v>45405.125</v>
      </c>
      <c r="W1271" s="0" t="s">
        <v>2132</v>
      </c>
      <c r="X1271" s="0" t="s">
        <v>26672</v>
      </c>
      <c r="Y1271" s="0" t="s">
        <v>601</v>
      </c>
      <c r="Z1271" s="0" t="s">
        <v>2602</v>
      </c>
      <c r="AA1271" s="0" t="s">
        <v>610</v>
      </c>
      <c r="AB1271" s="0" t="s">
        <v>17781</v>
      </c>
      <c r="AC1271" s="0" t="n">
        <v>8000000</v>
      </c>
      <c r="AD1271" s="0" t="n">
        <v>8000000</v>
      </c>
      <c r="AE1271" s="0" t="n">
        <v>5</v>
      </c>
      <c r="AF1271" s="0" t="n">
        <f aca="false">FALSE()</f>
        <v>0</v>
      </c>
      <c r="AG1271" s="0" t="n">
        <f aca="false">TRUE()</f>
        <v>1</v>
      </c>
      <c r="AH1271" s="0" t="n">
        <f aca="false">TRUE()</f>
        <v>1</v>
      </c>
      <c r="AI1271" s="0" t="n">
        <f aca="false">TRUE()</f>
        <v>1</v>
      </c>
      <c r="AJ1271" s="0" t="n">
        <f aca="false">FALSE()</f>
        <v>0</v>
      </c>
      <c r="AK1271" s="0" t="n">
        <f aca="false">TRUE()</f>
        <v>1</v>
      </c>
      <c r="AL1271" s="0" t="s">
        <v>2129</v>
      </c>
      <c r="AM1271" s="0" t="n">
        <f aca="false">TRUE()</f>
        <v>1</v>
      </c>
      <c r="AN1271" s="0" t="s">
        <v>26673</v>
      </c>
      <c r="AO1271" s="0" t="n">
        <v>1</v>
      </c>
      <c r="AP1271" s="0" t="s">
        <v>26674</v>
      </c>
      <c r="AQ1271" s="0" t="s">
        <v>26675</v>
      </c>
      <c r="AR1271" s="0" t="n">
        <f aca="false">TRUE()</f>
        <v>1</v>
      </c>
      <c r="AS1271" s="0" t="n">
        <f aca="false">FALSE()</f>
        <v>0</v>
      </c>
      <c r="AT1271" s="0" t="n">
        <f aca="false">FALSE()</f>
        <v>0</v>
      </c>
      <c r="AU1271" s="0" t="n">
        <f aca="false">FALSE()</f>
        <v>0</v>
      </c>
      <c r="AV1271" s="0" t="n">
        <f aca="false">FALSE()</f>
        <v>0</v>
      </c>
      <c r="AW1271" s="0" t="n">
        <f aca="false">TRUE()</f>
        <v>1</v>
      </c>
      <c r="AX1271" s="380" t="n">
        <v>45405.6875</v>
      </c>
      <c r="AY1271" s="380" t="n">
        <v>45405.125</v>
      </c>
      <c r="AZ1271" s="0" t="n">
        <v>2</v>
      </c>
      <c r="BA1271" s="0" t="s">
        <v>18428</v>
      </c>
      <c r="BB1271" s="0" t="n">
        <v>0</v>
      </c>
      <c r="BC1271" s="380" t="n">
        <v>25569.125</v>
      </c>
      <c r="BD1271" s="0" t="s">
        <v>2170</v>
      </c>
      <c r="BE1271" s="0" t="s">
        <v>2170</v>
      </c>
      <c r="BF1271" s="0" t="s">
        <v>17868</v>
      </c>
    </row>
    <row r="1272" customFormat="false" ht="15" hidden="false" customHeight="false" outlineLevel="0" collapsed="false">
      <c r="A1272" s="0" t="s">
        <v>26676</v>
      </c>
      <c r="B1272" s="0" t="s">
        <v>26677</v>
      </c>
      <c r="C1272" s="0" t="s">
        <v>26676</v>
      </c>
      <c r="D1272" s="0" t="s">
        <v>18630</v>
      </c>
      <c r="E1272" s="0" t="s">
        <v>26676</v>
      </c>
      <c r="F1272" s="0" t="n">
        <v>1</v>
      </c>
      <c r="G1272" s="0" t="s">
        <v>18631</v>
      </c>
      <c r="H1272" s="0" t="s">
        <v>2170</v>
      </c>
      <c r="I1272" s="0" t="s">
        <v>2170</v>
      </c>
      <c r="J1272" s="0" t="s">
        <v>2170</v>
      </c>
      <c r="K1272" s="0" t="s">
        <v>2170</v>
      </c>
      <c r="L1272" s="0" t="s">
        <v>2170</v>
      </c>
      <c r="M1272" s="0" t="s">
        <v>2170</v>
      </c>
      <c r="N1272" s="0" t="n">
        <f aca="false">FALSE()</f>
        <v>0</v>
      </c>
      <c r="O1272" s="0" t="s">
        <v>26678</v>
      </c>
      <c r="P1272" s="0" t="s">
        <v>17780</v>
      </c>
      <c r="Q1272" s="0" t="n">
        <v>2</v>
      </c>
      <c r="R1272" s="380" t="n">
        <v>46126.125</v>
      </c>
      <c r="S1272" s="223" t="n">
        <v>1000</v>
      </c>
      <c r="T1272" s="0" t="s">
        <v>2132</v>
      </c>
      <c r="U1272" s="380" t="n">
        <v>45211.125</v>
      </c>
      <c r="V1272" s="380" t="n">
        <v>45216.125</v>
      </c>
      <c r="W1272" s="0" t="s">
        <v>2132</v>
      </c>
      <c r="X1272" s="0" t="s">
        <v>26679</v>
      </c>
      <c r="Y1272" s="0" t="s">
        <v>601</v>
      </c>
      <c r="Z1272" s="0" t="s">
        <v>2602</v>
      </c>
      <c r="AA1272" s="0" t="s">
        <v>2115</v>
      </c>
      <c r="AB1272" s="0" t="s">
        <v>17781</v>
      </c>
      <c r="AC1272" s="0" t="n">
        <v>1000000</v>
      </c>
      <c r="AD1272" s="0" t="n">
        <v>1000000</v>
      </c>
      <c r="AE1272" s="0" t="n">
        <v>5</v>
      </c>
      <c r="AF1272" s="0" t="n">
        <f aca="false">FALSE()</f>
        <v>0</v>
      </c>
      <c r="AG1272" s="0" t="n">
        <f aca="false">TRUE()</f>
        <v>1</v>
      </c>
      <c r="AH1272" s="0" t="n">
        <f aca="false">TRUE()</f>
        <v>1</v>
      </c>
      <c r="AI1272" s="0" t="n">
        <f aca="false">FALSE()</f>
        <v>0</v>
      </c>
      <c r="AJ1272" s="0" t="n">
        <f aca="false">FALSE()</f>
        <v>0</v>
      </c>
      <c r="AK1272" s="0" t="n">
        <f aca="false">FALSE()</f>
        <v>0</v>
      </c>
      <c r="AL1272" s="0" t="s">
        <v>3129</v>
      </c>
      <c r="AM1272" s="0" t="n">
        <f aca="false">TRUE()</f>
        <v>1</v>
      </c>
      <c r="AN1272" s="0" t="s">
        <v>26680</v>
      </c>
      <c r="AO1272" s="0" t="n">
        <v>2</v>
      </c>
      <c r="AP1272" s="0" t="s">
        <v>26681</v>
      </c>
      <c r="AQ1272" s="0" t="s">
        <v>26682</v>
      </c>
      <c r="AR1272" s="0" t="n">
        <f aca="false">TRUE()</f>
        <v>1</v>
      </c>
      <c r="AS1272" s="0" t="n">
        <f aca="false">FALSE()</f>
        <v>0</v>
      </c>
      <c r="AT1272" s="0" t="n">
        <f aca="false">FALSE()</f>
        <v>0</v>
      </c>
      <c r="AU1272" s="0" t="n">
        <f aca="false">FALSE()</f>
        <v>0</v>
      </c>
      <c r="AV1272" s="0" t="n">
        <f aca="false">FALSE()</f>
        <v>0</v>
      </c>
      <c r="AW1272" s="0" t="n">
        <f aca="false">TRUE()</f>
        <v>1</v>
      </c>
      <c r="AX1272" s="380" t="n">
        <v>45216.65625</v>
      </c>
      <c r="AY1272" s="380" t="n">
        <v>45216.4166666667</v>
      </c>
      <c r="AZ1272" s="0" t="n">
        <v>1</v>
      </c>
      <c r="BA1272" s="0" t="s">
        <v>18637</v>
      </c>
      <c r="BB1272" s="0" t="n">
        <v>0</v>
      </c>
      <c r="BC1272" s="380" t="n">
        <v>25569.125</v>
      </c>
      <c r="BD1272" s="0" t="s">
        <v>2170</v>
      </c>
      <c r="BE1272" s="0" t="s">
        <v>2170</v>
      </c>
      <c r="BF1272" s="0" t="s">
        <v>2118</v>
      </c>
    </row>
    <row r="1273" customFormat="false" ht="15" hidden="false" customHeight="false" outlineLevel="0" collapsed="false">
      <c r="A1273" s="0" t="s">
        <v>26683</v>
      </c>
      <c r="B1273" s="0" t="s">
        <v>26684</v>
      </c>
      <c r="C1273" s="0" t="s">
        <v>26683</v>
      </c>
      <c r="D1273" s="0" t="s">
        <v>2133</v>
      </c>
      <c r="E1273" s="0" t="s">
        <v>26683</v>
      </c>
      <c r="F1273" s="0" t="n">
        <v>1</v>
      </c>
      <c r="G1273" s="0" t="s">
        <v>434</v>
      </c>
      <c r="H1273" s="0" t="s">
        <v>2170</v>
      </c>
      <c r="I1273" s="0" t="s">
        <v>2170</v>
      </c>
      <c r="J1273" s="0" t="s">
        <v>2170</v>
      </c>
      <c r="K1273" s="0" t="s">
        <v>2170</v>
      </c>
      <c r="L1273" s="0" t="s">
        <v>2170</v>
      </c>
      <c r="M1273" s="0" t="s">
        <v>2170</v>
      </c>
      <c r="N1273" s="0" t="n">
        <f aca="false">FALSE()</f>
        <v>0</v>
      </c>
      <c r="O1273" s="0" t="s">
        <v>26685</v>
      </c>
      <c r="P1273" s="0" t="s">
        <v>17838</v>
      </c>
      <c r="Q1273" s="0" t="n">
        <v>2</v>
      </c>
      <c r="R1273" s="380" t="n">
        <v>46343.125</v>
      </c>
      <c r="S1273" s="223" t="n">
        <v>1000</v>
      </c>
      <c r="T1273" s="0" t="s">
        <v>2132</v>
      </c>
      <c r="U1273" s="380" t="n">
        <v>43791.125</v>
      </c>
      <c r="V1273" s="380" t="n">
        <v>43795.125</v>
      </c>
      <c r="W1273" s="0" t="s">
        <v>2132</v>
      </c>
      <c r="X1273" s="0" t="s">
        <v>26686</v>
      </c>
      <c r="Y1273" s="0" t="s">
        <v>601</v>
      </c>
      <c r="Z1273" s="0" t="s">
        <v>2602</v>
      </c>
      <c r="AA1273" s="0" t="s">
        <v>610</v>
      </c>
      <c r="AB1273" s="0" t="s">
        <v>17848</v>
      </c>
      <c r="AC1273" s="0" t="n">
        <v>10000000</v>
      </c>
      <c r="AD1273" s="0" t="n">
        <v>10000000</v>
      </c>
      <c r="AE1273" s="0" t="n">
        <v>5</v>
      </c>
      <c r="AF1273" s="0" t="n">
        <f aca="false">FALSE()</f>
        <v>0</v>
      </c>
      <c r="AG1273" s="0" t="n">
        <f aca="false">TRUE()</f>
        <v>1</v>
      </c>
      <c r="AH1273" s="0" t="n">
        <f aca="false">TRUE()</f>
        <v>1</v>
      </c>
      <c r="AI1273" s="0" t="n">
        <f aca="false">FALSE()</f>
        <v>0</v>
      </c>
      <c r="AJ1273" s="0" t="n">
        <f aca="false">FALSE()</f>
        <v>0</v>
      </c>
      <c r="AK1273" s="0" t="n">
        <f aca="false">FALSE()</f>
        <v>0</v>
      </c>
      <c r="AL1273" s="0" t="s">
        <v>2129</v>
      </c>
      <c r="AM1273" s="0" t="n">
        <f aca="false">TRUE()</f>
        <v>1</v>
      </c>
      <c r="AN1273" s="0" t="s">
        <v>26687</v>
      </c>
      <c r="AO1273" s="0" t="n">
        <v>1</v>
      </c>
      <c r="AP1273" s="0" t="s">
        <v>26688</v>
      </c>
      <c r="AQ1273" s="0" t="s">
        <v>26689</v>
      </c>
      <c r="AR1273" s="0" t="n">
        <f aca="false">TRUE()</f>
        <v>1</v>
      </c>
      <c r="AS1273" s="0" t="n">
        <f aca="false">FALSE()</f>
        <v>0</v>
      </c>
      <c r="AT1273" s="0" t="n">
        <f aca="false">FALSE()</f>
        <v>0</v>
      </c>
      <c r="AU1273" s="0" t="n">
        <f aca="false">FALSE()</f>
        <v>0</v>
      </c>
      <c r="AV1273" s="0" t="n">
        <f aca="false">FALSE()</f>
        <v>0</v>
      </c>
      <c r="AW1273" s="0" t="n">
        <f aca="false">TRUE()</f>
        <v>1</v>
      </c>
      <c r="AX1273" s="380" t="n">
        <v>43795.5895833333</v>
      </c>
      <c r="AY1273" s="380" t="n">
        <v>43795.4166666667</v>
      </c>
      <c r="AZ1273" s="0" t="n">
        <v>1</v>
      </c>
      <c r="BA1273" s="0" t="s">
        <v>18525</v>
      </c>
      <c r="BB1273" s="0" t="n">
        <v>0</v>
      </c>
      <c r="BC1273" s="380" t="n">
        <v>25569.125</v>
      </c>
      <c r="BD1273" s="0" t="s">
        <v>2170</v>
      </c>
      <c r="BE1273" s="0" t="s">
        <v>2170</v>
      </c>
      <c r="BF1273" s="0" t="s">
        <v>2118</v>
      </c>
    </row>
    <row r="1274" customFormat="false" ht="15" hidden="false" customHeight="false" outlineLevel="0" collapsed="false">
      <c r="A1274" s="0" t="s">
        <v>26690</v>
      </c>
      <c r="B1274" s="0" t="s">
        <v>26691</v>
      </c>
      <c r="C1274" s="0" t="s">
        <v>26690</v>
      </c>
      <c r="D1274" s="0" t="s">
        <v>2133</v>
      </c>
      <c r="E1274" s="0" t="s">
        <v>26690</v>
      </c>
      <c r="F1274" s="0" t="n">
        <v>1</v>
      </c>
      <c r="G1274" s="0" t="s">
        <v>434</v>
      </c>
      <c r="H1274" s="0" t="s">
        <v>2170</v>
      </c>
      <c r="I1274" s="0" t="s">
        <v>2170</v>
      </c>
      <c r="J1274" s="0" t="s">
        <v>2170</v>
      </c>
      <c r="K1274" s="0" t="s">
        <v>2170</v>
      </c>
      <c r="L1274" s="0" t="s">
        <v>2170</v>
      </c>
      <c r="M1274" s="0" t="s">
        <v>2170</v>
      </c>
      <c r="N1274" s="0" t="n">
        <f aca="false">FALSE()</f>
        <v>0</v>
      </c>
      <c r="O1274" s="0" t="s">
        <v>26692</v>
      </c>
      <c r="P1274" s="0" t="s">
        <v>17780</v>
      </c>
      <c r="Q1274" s="0" t="n">
        <v>4</v>
      </c>
      <c r="R1274" s="380" t="n">
        <v>46738.125</v>
      </c>
      <c r="S1274" s="223" t="n">
        <v>1000</v>
      </c>
      <c r="T1274" s="0" t="s">
        <v>2132</v>
      </c>
      <c r="U1274" s="380" t="n">
        <v>44909.125</v>
      </c>
      <c r="V1274" s="380" t="n">
        <v>44918.125</v>
      </c>
      <c r="W1274" s="0" t="s">
        <v>2132</v>
      </c>
      <c r="X1274" s="0" t="s">
        <v>26693</v>
      </c>
      <c r="Y1274" s="0" t="s">
        <v>601</v>
      </c>
      <c r="Z1274" s="0" t="s">
        <v>2602</v>
      </c>
      <c r="AA1274" s="0" t="s">
        <v>17847</v>
      </c>
      <c r="AB1274" s="0" t="s">
        <v>17848</v>
      </c>
      <c r="AC1274" s="0" t="n">
        <v>2000000</v>
      </c>
      <c r="AD1274" s="0" t="n">
        <v>2000000</v>
      </c>
      <c r="AE1274" s="0" t="n">
        <v>5</v>
      </c>
      <c r="AF1274" s="0" t="n">
        <f aca="false">FALSE()</f>
        <v>0</v>
      </c>
      <c r="AG1274" s="0" t="n">
        <f aca="false">TRUE()</f>
        <v>1</v>
      </c>
      <c r="AH1274" s="0" t="n">
        <f aca="false">TRUE()</f>
        <v>1</v>
      </c>
      <c r="AI1274" s="0" t="n">
        <f aca="false">FALSE()</f>
        <v>0</v>
      </c>
      <c r="AJ1274" s="0" t="n">
        <f aca="false">FALSE()</f>
        <v>0</v>
      </c>
      <c r="AK1274" s="0" t="n">
        <f aca="false">TRUE()</f>
        <v>1</v>
      </c>
      <c r="AL1274" s="0" t="s">
        <v>2129</v>
      </c>
      <c r="AM1274" s="0" t="n">
        <f aca="false">TRUE()</f>
        <v>1</v>
      </c>
      <c r="AN1274" s="0" t="s">
        <v>26694</v>
      </c>
      <c r="AO1274" s="0" t="n">
        <v>1</v>
      </c>
      <c r="AP1274" s="0" t="s">
        <v>26695</v>
      </c>
      <c r="AQ1274" s="0" t="s">
        <v>26696</v>
      </c>
      <c r="AR1274" s="0" t="n">
        <f aca="false">TRUE()</f>
        <v>1</v>
      </c>
      <c r="AS1274" s="0" t="n">
        <f aca="false">FALSE()</f>
        <v>0</v>
      </c>
      <c r="AT1274" s="0" t="n">
        <f aca="false">FALSE()</f>
        <v>0</v>
      </c>
      <c r="AU1274" s="0" t="n">
        <f aca="false">FALSE()</f>
        <v>0</v>
      </c>
      <c r="AV1274" s="0" t="n">
        <f aca="false">FALSE()</f>
        <v>0</v>
      </c>
      <c r="AW1274" s="0" t="n">
        <f aca="false">TRUE()</f>
        <v>1</v>
      </c>
      <c r="AX1274" s="380" t="n">
        <v>44918.7305555556</v>
      </c>
      <c r="AY1274" s="380" t="n">
        <v>44918.4166666667</v>
      </c>
      <c r="AZ1274" s="0" t="n">
        <v>2</v>
      </c>
      <c r="BA1274" s="0" t="s">
        <v>19544</v>
      </c>
      <c r="BB1274" s="0" t="n">
        <v>0</v>
      </c>
      <c r="BC1274" s="380" t="n">
        <v>25569.125</v>
      </c>
      <c r="BD1274" s="0" t="s">
        <v>2170</v>
      </c>
      <c r="BE1274" s="0" t="s">
        <v>2170</v>
      </c>
      <c r="BF1274" s="0" t="s">
        <v>2118</v>
      </c>
    </row>
    <row r="1275" customFormat="false" ht="15" hidden="false" customHeight="false" outlineLevel="0" collapsed="false">
      <c r="A1275" s="0" t="s">
        <v>26697</v>
      </c>
      <c r="B1275" s="0" t="s">
        <v>26698</v>
      </c>
      <c r="C1275" s="0" t="s">
        <v>26697</v>
      </c>
      <c r="D1275" s="0" t="s">
        <v>2133</v>
      </c>
      <c r="E1275" s="0" t="s">
        <v>26697</v>
      </c>
      <c r="F1275" s="0" t="n">
        <v>1</v>
      </c>
      <c r="G1275" s="0" t="s">
        <v>434</v>
      </c>
      <c r="H1275" s="0" t="s">
        <v>2170</v>
      </c>
      <c r="I1275" s="0" t="s">
        <v>2170</v>
      </c>
      <c r="J1275" s="0" t="s">
        <v>2170</v>
      </c>
      <c r="K1275" s="0" t="s">
        <v>2170</v>
      </c>
      <c r="L1275" s="0" t="s">
        <v>2170</v>
      </c>
      <c r="M1275" s="0" t="s">
        <v>2170</v>
      </c>
      <c r="N1275" s="0" t="n">
        <f aca="false">FALSE()</f>
        <v>0</v>
      </c>
      <c r="O1275" s="0" t="s">
        <v>26699</v>
      </c>
      <c r="P1275" s="0" t="s">
        <v>17780</v>
      </c>
      <c r="Q1275" s="0" t="n">
        <v>12</v>
      </c>
      <c r="R1275" s="380" t="n">
        <v>47011.125</v>
      </c>
      <c r="S1275" s="223" t="n">
        <v>1000</v>
      </c>
      <c r="T1275" s="0" t="s">
        <v>2132</v>
      </c>
      <c r="U1275" s="380" t="n">
        <v>45203.125</v>
      </c>
      <c r="V1275" s="380" t="n">
        <v>45211.125</v>
      </c>
      <c r="W1275" s="0" t="s">
        <v>2132</v>
      </c>
      <c r="X1275" s="0" t="s">
        <v>24380</v>
      </c>
      <c r="Y1275" s="0" t="s">
        <v>601</v>
      </c>
      <c r="Z1275" s="0" t="s">
        <v>2602</v>
      </c>
      <c r="AA1275" s="0" t="s">
        <v>2365</v>
      </c>
      <c r="AB1275" s="0" t="s">
        <v>17781</v>
      </c>
      <c r="AC1275" s="0" t="n">
        <v>100000</v>
      </c>
      <c r="AD1275" s="0" t="n">
        <v>100000</v>
      </c>
      <c r="AE1275" s="0" t="n">
        <v>5</v>
      </c>
      <c r="AF1275" s="0" t="n">
        <f aca="false">FALSE()</f>
        <v>0</v>
      </c>
      <c r="AG1275" s="0" t="n">
        <f aca="false">TRUE()</f>
        <v>1</v>
      </c>
      <c r="AH1275" s="0" t="n">
        <f aca="false">TRUE()</f>
        <v>1</v>
      </c>
      <c r="AI1275" s="0" t="n">
        <f aca="false">FALSE()</f>
        <v>0</v>
      </c>
      <c r="AJ1275" s="0" t="n">
        <f aca="false">FALSE()</f>
        <v>0</v>
      </c>
      <c r="AK1275" s="0" t="n">
        <f aca="false">FALSE()</f>
        <v>0</v>
      </c>
      <c r="AL1275" s="0" t="s">
        <v>2129</v>
      </c>
      <c r="AM1275" s="0" t="n">
        <f aca="false">TRUE()</f>
        <v>1</v>
      </c>
      <c r="AN1275" s="0" t="s">
        <v>26700</v>
      </c>
      <c r="AO1275" s="0" t="n">
        <v>1</v>
      </c>
      <c r="AP1275" s="0" t="s">
        <v>26701</v>
      </c>
      <c r="AQ1275" s="0" t="s">
        <v>26702</v>
      </c>
      <c r="AR1275" s="0" t="n">
        <f aca="false">TRUE()</f>
        <v>1</v>
      </c>
      <c r="AS1275" s="0" t="n">
        <f aca="false">FALSE()</f>
        <v>0</v>
      </c>
      <c r="AT1275" s="0" t="n">
        <f aca="false">FALSE()</f>
        <v>0</v>
      </c>
      <c r="AU1275" s="0" t="n">
        <f aca="false">FALSE()</f>
        <v>0</v>
      </c>
      <c r="AV1275" s="0" t="n">
        <f aca="false">FALSE()</f>
        <v>0</v>
      </c>
      <c r="AW1275" s="0" t="n">
        <f aca="false">TRUE()</f>
        <v>1</v>
      </c>
      <c r="AX1275" s="380" t="n">
        <v>45211.6875</v>
      </c>
      <c r="AY1275" s="380" t="n">
        <v>45211.4166666667</v>
      </c>
      <c r="AZ1275" s="0" t="n">
        <v>3</v>
      </c>
      <c r="BA1275" s="0" t="s">
        <v>26703</v>
      </c>
      <c r="BB1275" s="0" t="n">
        <v>0</v>
      </c>
      <c r="BC1275" s="380" t="n">
        <v>46171.125</v>
      </c>
      <c r="BD1275" s="0" t="s">
        <v>2170</v>
      </c>
      <c r="BE1275" s="0" t="s">
        <v>2170</v>
      </c>
      <c r="BF1275" s="0" t="s">
        <v>604</v>
      </c>
    </row>
    <row r="1276" customFormat="false" ht="15" hidden="false" customHeight="false" outlineLevel="0" collapsed="false">
      <c r="A1276" s="0" t="s">
        <v>26704</v>
      </c>
      <c r="B1276" s="0" t="s">
        <v>26705</v>
      </c>
      <c r="C1276" s="0" t="s">
        <v>26704</v>
      </c>
      <c r="D1276" s="0" t="s">
        <v>2133</v>
      </c>
      <c r="E1276" s="0" t="s">
        <v>26704</v>
      </c>
      <c r="F1276" s="0" t="n">
        <v>1</v>
      </c>
      <c r="G1276" s="0" t="s">
        <v>434</v>
      </c>
      <c r="H1276" s="0" t="s">
        <v>2170</v>
      </c>
      <c r="I1276" s="0" t="s">
        <v>2170</v>
      </c>
      <c r="J1276" s="0" t="s">
        <v>2170</v>
      </c>
      <c r="K1276" s="0" t="s">
        <v>2170</v>
      </c>
      <c r="L1276" s="0" t="s">
        <v>2170</v>
      </c>
      <c r="M1276" s="0" t="s">
        <v>2170</v>
      </c>
      <c r="N1276" s="0" t="n">
        <f aca="false">FALSE()</f>
        <v>0</v>
      </c>
      <c r="O1276" s="0" t="s">
        <v>26706</v>
      </c>
      <c r="P1276" s="0" t="s">
        <v>17780</v>
      </c>
      <c r="Q1276" s="0" t="n">
        <v>12</v>
      </c>
      <c r="R1276" s="380" t="n">
        <v>46795.125</v>
      </c>
      <c r="S1276" s="223" t="n">
        <v>1000</v>
      </c>
      <c r="T1276" s="0" t="s">
        <v>2132</v>
      </c>
      <c r="U1276" s="380" t="n">
        <v>45700.125</v>
      </c>
      <c r="V1276" s="380" t="n">
        <v>45715.125</v>
      </c>
      <c r="W1276" s="0" t="s">
        <v>2132</v>
      </c>
      <c r="X1276" s="0" t="s">
        <v>26707</v>
      </c>
      <c r="Y1276" s="0" t="s">
        <v>601</v>
      </c>
      <c r="Z1276" s="0" t="s">
        <v>2602</v>
      </c>
      <c r="AA1276" s="0" t="s">
        <v>2365</v>
      </c>
      <c r="AB1276" s="0" t="s">
        <v>17781</v>
      </c>
      <c r="AC1276" s="0" t="n">
        <v>350000</v>
      </c>
      <c r="AD1276" s="0" t="n">
        <v>350000</v>
      </c>
      <c r="AE1276" s="0" t="n">
        <v>5</v>
      </c>
      <c r="AF1276" s="0" t="n">
        <f aca="false">FALSE()</f>
        <v>0</v>
      </c>
      <c r="AG1276" s="0" t="n">
        <f aca="false">TRUE()</f>
        <v>1</v>
      </c>
      <c r="AH1276" s="0" t="n">
        <f aca="false">TRUE()</f>
        <v>1</v>
      </c>
      <c r="AI1276" s="0" t="n">
        <f aca="false">FALSE()</f>
        <v>0</v>
      </c>
      <c r="AJ1276" s="0" t="n">
        <f aca="false">FALSE()</f>
        <v>0</v>
      </c>
      <c r="AK1276" s="0" t="n">
        <f aca="false">TRUE()</f>
        <v>1</v>
      </c>
      <c r="AL1276" s="0" t="s">
        <v>2129</v>
      </c>
      <c r="AM1276" s="0" t="n">
        <f aca="false">TRUE()</f>
        <v>1</v>
      </c>
      <c r="AN1276" s="0" t="s">
        <v>26708</v>
      </c>
      <c r="AO1276" s="0" t="n">
        <v>1</v>
      </c>
      <c r="AP1276" s="0" t="s">
        <v>26709</v>
      </c>
      <c r="AQ1276" s="0" t="s">
        <v>26710</v>
      </c>
      <c r="AR1276" s="0" t="n">
        <f aca="false">TRUE()</f>
        <v>1</v>
      </c>
      <c r="AS1276" s="0" t="n">
        <f aca="false">FALSE()</f>
        <v>0</v>
      </c>
      <c r="AT1276" s="0" t="n">
        <f aca="false">FALSE()</f>
        <v>0</v>
      </c>
      <c r="AU1276" s="0" t="n">
        <f aca="false">FALSE()</f>
        <v>0</v>
      </c>
      <c r="AV1276" s="0" t="n">
        <f aca="false">FALSE()</f>
        <v>0</v>
      </c>
      <c r="AW1276" s="0" t="n">
        <f aca="false">TRUE()</f>
        <v>1</v>
      </c>
      <c r="AX1276" s="380" t="n">
        <v>45715.6875</v>
      </c>
      <c r="AY1276" s="380" t="n">
        <v>45715.125</v>
      </c>
      <c r="AZ1276" s="0" t="n">
        <v>3</v>
      </c>
      <c r="BA1276" s="0" t="s">
        <v>14684</v>
      </c>
      <c r="BB1276" s="0" t="n">
        <v>0</v>
      </c>
      <c r="BC1276" s="380" t="n">
        <v>25569.125</v>
      </c>
      <c r="BD1276" s="0" t="s">
        <v>2170</v>
      </c>
      <c r="BE1276" s="0" t="s">
        <v>2170</v>
      </c>
      <c r="BF1276" s="0" t="s">
        <v>604</v>
      </c>
    </row>
    <row r="1277" customFormat="false" ht="15" hidden="false" customHeight="false" outlineLevel="0" collapsed="false">
      <c r="A1277" s="0" t="s">
        <v>26711</v>
      </c>
      <c r="B1277" s="0" t="s">
        <v>26712</v>
      </c>
      <c r="C1277" s="0" t="s">
        <v>26711</v>
      </c>
      <c r="D1277" s="0" t="s">
        <v>2133</v>
      </c>
      <c r="E1277" s="0" t="s">
        <v>26711</v>
      </c>
      <c r="F1277" s="0" t="n">
        <v>1</v>
      </c>
      <c r="G1277" s="0" t="s">
        <v>434</v>
      </c>
      <c r="H1277" s="0" t="s">
        <v>2170</v>
      </c>
      <c r="I1277" s="0" t="s">
        <v>2170</v>
      </c>
      <c r="J1277" s="0" t="s">
        <v>2170</v>
      </c>
      <c r="K1277" s="0" t="s">
        <v>2170</v>
      </c>
      <c r="L1277" s="0" t="s">
        <v>2170</v>
      </c>
      <c r="M1277" s="0" t="s">
        <v>2170</v>
      </c>
      <c r="N1277" s="0" t="n">
        <f aca="false">FALSE()</f>
        <v>0</v>
      </c>
      <c r="O1277" s="0" t="s">
        <v>26713</v>
      </c>
      <c r="P1277" s="0" t="s">
        <v>17838</v>
      </c>
      <c r="Q1277" s="0" t="n">
        <v>12</v>
      </c>
      <c r="R1277" s="380" t="n">
        <v>46547.125</v>
      </c>
      <c r="S1277" s="223" t="n">
        <v>1000</v>
      </c>
      <c r="T1277" s="0" t="s">
        <v>2132</v>
      </c>
      <c r="U1277" s="380" t="n">
        <v>45449.125</v>
      </c>
      <c r="V1277" s="380" t="n">
        <v>45467.125</v>
      </c>
      <c r="W1277" s="0" t="s">
        <v>2132</v>
      </c>
      <c r="X1277" s="0" t="s">
        <v>26714</v>
      </c>
      <c r="AA1277" s="0" t="s">
        <v>610</v>
      </c>
      <c r="AB1277" s="0" t="s">
        <v>17781</v>
      </c>
      <c r="AC1277" s="0" t="n">
        <v>6000000</v>
      </c>
      <c r="AD1277" s="0" t="n">
        <v>6000000</v>
      </c>
      <c r="AE1277" s="0" t="n">
        <v>5</v>
      </c>
      <c r="AF1277" s="0" t="n">
        <f aca="false">FALSE()</f>
        <v>0</v>
      </c>
      <c r="AG1277" s="0" t="n">
        <f aca="false">TRUE()</f>
        <v>1</v>
      </c>
      <c r="AH1277" s="0" t="n">
        <f aca="false">TRUE()</f>
        <v>1</v>
      </c>
      <c r="AI1277" s="0" t="n">
        <f aca="false">TRUE()</f>
        <v>1</v>
      </c>
      <c r="AJ1277" s="0" t="n">
        <f aca="false">FALSE()</f>
        <v>0</v>
      </c>
      <c r="AK1277" s="0" t="n">
        <f aca="false">FALSE()</f>
        <v>0</v>
      </c>
      <c r="AL1277" s="0" t="s">
        <v>2129</v>
      </c>
      <c r="AM1277" s="0" t="n">
        <f aca="false">TRUE()</f>
        <v>1</v>
      </c>
      <c r="AN1277" s="0" t="s">
        <v>26715</v>
      </c>
      <c r="AO1277" s="0" t="n">
        <v>1</v>
      </c>
      <c r="AP1277" s="0" t="s">
        <v>26716</v>
      </c>
      <c r="AQ1277" s="0" t="s">
        <v>26717</v>
      </c>
      <c r="AR1277" s="0" t="n">
        <f aca="false">TRUE()</f>
        <v>1</v>
      </c>
      <c r="AS1277" s="0" t="n">
        <f aca="false">FALSE()</f>
        <v>0</v>
      </c>
      <c r="AT1277" s="0" t="n">
        <f aca="false">FALSE()</f>
        <v>0</v>
      </c>
      <c r="AU1277" s="0" t="n">
        <f aca="false">FALSE()</f>
        <v>0</v>
      </c>
      <c r="AV1277" s="0" t="n">
        <f aca="false">FALSE()</f>
        <v>0</v>
      </c>
      <c r="AW1277" s="0" t="n">
        <f aca="false">TRUE()</f>
        <v>1</v>
      </c>
      <c r="AX1277" s="380" t="n">
        <v>45467.7090277778</v>
      </c>
      <c r="AY1277" s="380" t="n">
        <v>45467.125</v>
      </c>
      <c r="AZ1277" s="0" t="n">
        <v>1</v>
      </c>
      <c r="BA1277" s="0" t="s">
        <v>18428</v>
      </c>
      <c r="BB1277" s="0" t="n">
        <v>0</v>
      </c>
      <c r="BC1277" s="380" t="n">
        <v>25569.125</v>
      </c>
      <c r="BD1277" s="0" t="s">
        <v>2170</v>
      </c>
      <c r="BE1277" s="0" t="s">
        <v>2170</v>
      </c>
      <c r="BF1277" s="0" t="s">
        <v>17868</v>
      </c>
    </row>
    <row r="1278" customFormat="false" ht="15" hidden="false" customHeight="false" outlineLevel="0" collapsed="false">
      <c r="A1278" s="0" t="s">
        <v>26718</v>
      </c>
      <c r="B1278" s="0" t="s">
        <v>26719</v>
      </c>
      <c r="C1278" s="0" t="s">
        <v>26718</v>
      </c>
      <c r="D1278" s="0" t="s">
        <v>2133</v>
      </c>
      <c r="E1278" s="0" t="s">
        <v>26718</v>
      </c>
      <c r="F1278" s="0" t="n">
        <v>1</v>
      </c>
      <c r="G1278" s="0" t="s">
        <v>434</v>
      </c>
      <c r="H1278" s="0" t="s">
        <v>2170</v>
      </c>
      <c r="I1278" s="0" t="s">
        <v>2170</v>
      </c>
      <c r="J1278" s="0" t="s">
        <v>2170</v>
      </c>
      <c r="K1278" s="0" t="s">
        <v>2170</v>
      </c>
      <c r="L1278" s="0" t="s">
        <v>2170</v>
      </c>
      <c r="M1278" s="0" t="s">
        <v>2170</v>
      </c>
      <c r="N1278" s="0" t="n">
        <f aca="false">FALSE()</f>
        <v>0</v>
      </c>
      <c r="O1278" s="0" t="s">
        <v>26720</v>
      </c>
      <c r="P1278" s="0" t="s">
        <v>17780</v>
      </c>
      <c r="Q1278" s="0" t="n">
        <v>4</v>
      </c>
      <c r="R1278" s="380" t="n">
        <v>49101.125</v>
      </c>
      <c r="S1278" s="223" t="n">
        <v>1000</v>
      </c>
      <c r="T1278" s="0" t="s">
        <v>2132</v>
      </c>
      <c r="U1278" s="380" t="n">
        <v>45453.125</v>
      </c>
      <c r="V1278" s="380" t="n">
        <v>45461.125</v>
      </c>
      <c r="W1278" s="0" t="s">
        <v>2132</v>
      </c>
      <c r="X1278" s="0" t="s">
        <v>26544</v>
      </c>
      <c r="Y1278" s="0" t="s">
        <v>601</v>
      </c>
      <c r="Z1278" s="0" t="s">
        <v>2602</v>
      </c>
      <c r="AA1278" s="0" t="s">
        <v>610</v>
      </c>
      <c r="AB1278" s="0" t="s">
        <v>17781</v>
      </c>
      <c r="AC1278" s="0" t="n">
        <v>5000000</v>
      </c>
      <c r="AD1278" s="0" t="n">
        <v>5000000</v>
      </c>
      <c r="AE1278" s="0" t="n">
        <v>5</v>
      </c>
      <c r="AF1278" s="0" t="n">
        <f aca="false">FALSE()</f>
        <v>0</v>
      </c>
      <c r="AG1278" s="0" t="n">
        <f aca="false">TRUE()</f>
        <v>1</v>
      </c>
      <c r="AH1278" s="0" t="n">
        <f aca="false">TRUE()</f>
        <v>1</v>
      </c>
      <c r="AI1278" s="0" t="n">
        <f aca="false">TRUE()</f>
        <v>1</v>
      </c>
      <c r="AJ1278" s="0" t="n">
        <f aca="false">FALSE()</f>
        <v>0</v>
      </c>
      <c r="AK1278" s="0" t="n">
        <f aca="false">FALSE()</f>
        <v>0</v>
      </c>
      <c r="AL1278" s="0" t="s">
        <v>2129</v>
      </c>
      <c r="AM1278" s="0" t="n">
        <f aca="false">TRUE()</f>
        <v>1</v>
      </c>
      <c r="AN1278" s="0" t="s">
        <v>26721</v>
      </c>
      <c r="AO1278" s="0" t="n">
        <v>1</v>
      </c>
      <c r="AP1278" s="0" t="s">
        <v>26722</v>
      </c>
      <c r="AQ1278" s="0" t="s">
        <v>26723</v>
      </c>
      <c r="AR1278" s="0" t="n">
        <f aca="false">TRUE()</f>
        <v>1</v>
      </c>
      <c r="AS1278" s="0" t="n">
        <f aca="false">FALSE()</f>
        <v>0</v>
      </c>
      <c r="AT1278" s="0" t="n">
        <f aca="false">FALSE()</f>
        <v>0</v>
      </c>
      <c r="AU1278" s="0" t="n">
        <f aca="false">FALSE()</f>
        <v>0</v>
      </c>
      <c r="AV1278" s="0" t="n">
        <f aca="false">FALSE()</f>
        <v>0</v>
      </c>
      <c r="AW1278" s="0" t="n">
        <f aca="false">TRUE()</f>
        <v>1</v>
      </c>
      <c r="AX1278" s="380" t="n">
        <v>45461.7291666667</v>
      </c>
      <c r="AY1278" s="380" t="n">
        <v>45461.125</v>
      </c>
      <c r="AZ1278" s="0" t="n">
        <v>0</v>
      </c>
      <c r="BA1278" s="0" t="s">
        <v>18836</v>
      </c>
      <c r="BB1278" s="0" t="n">
        <v>0</v>
      </c>
      <c r="BC1278" s="380" t="n">
        <v>25569.125</v>
      </c>
      <c r="BD1278" s="0" t="s">
        <v>2170</v>
      </c>
      <c r="BE1278" s="0" t="s">
        <v>2170</v>
      </c>
      <c r="BF1278" s="0" t="s">
        <v>17868</v>
      </c>
    </row>
    <row r="1279" customFormat="false" ht="15" hidden="false" customHeight="false" outlineLevel="0" collapsed="false">
      <c r="A1279" s="0" t="s">
        <v>26724</v>
      </c>
      <c r="B1279" s="0" t="s">
        <v>26725</v>
      </c>
      <c r="C1279" s="0" t="s">
        <v>26724</v>
      </c>
      <c r="D1279" s="0" t="s">
        <v>2133</v>
      </c>
      <c r="E1279" s="0" t="s">
        <v>26724</v>
      </c>
      <c r="F1279" s="0" t="n">
        <v>1</v>
      </c>
      <c r="G1279" s="0" t="s">
        <v>434</v>
      </c>
      <c r="H1279" s="0" t="s">
        <v>2170</v>
      </c>
      <c r="I1279" s="0" t="s">
        <v>2170</v>
      </c>
      <c r="J1279" s="0" t="s">
        <v>2170</v>
      </c>
      <c r="K1279" s="0" t="s">
        <v>2170</v>
      </c>
      <c r="L1279" s="0" t="s">
        <v>2170</v>
      </c>
      <c r="M1279" s="0" t="s">
        <v>2170</v>
      </c>
      <c r="N1279" s="0" t="n">
        <f aca="false">FALSE()</f>
        <v>0</v>
      </c>
      <c r="O1279" s="0" t="s">
        <v>26726</v>
      </c>
      <c r="P1279" s="0" t="s">
        <v>17780</v>
      </c>
      <c r="Q1279" s="0" t="n">
        <v>2</v>
      </c>
      <c r="R1279" s="380" t="n">
        <v>46343.125</v>
      </c>
      <c r="S1279" s="223" t="n">
        <v>1000</v>
      </c>
      <c r="T1279" s="0" t="s">
        <v>2132</v>
      </c>
      <c r="U1279" s="380" t="n">
        <v>44497.125</v>
      </c>
      <c r="V1279" s="380" t="n">
        <v>44523.125</v>
      </c>
      <c r="W1279" s="0" t="s">
        <v>2132</v>
      </c>
      <c r="X1279" s="0" t="s">
        <v>26727</v>
      </c>
      <c r="Y1279" s="0" t="s">
        <v>601</v>
      </c>
      <c r="Z1279" s="0" t="s">
        <v>2602</v>
      </c>
      <c r="AA1279" s="0" t="s">
        <v>2115</v>
      </c>
      <c r="AB1279" s="0" t="s">
        <v>17781</v>
      </c>
      <c r="AC1279" s="0" t="n">
        <v>7500000</v>
      </c>
      <c r="AD1279" s="0" t="n">
        <v>7500000</v>
      </c>
      <c r="AE1279" s="0" t="n">
        <v>5</v>
      </c>
      <c r="AF1279" s="0" t="n">
        <f aca="false">FALSE()</f>
        <v>0</v>
      </c>
      <c r="AG1279" s="0" t="n">
        <f aca="false">TRUE()</f>
        <v>1</v>
      </c>
      <c r="AH1279" s="0" t="n">
        <f aca="false">TRUE()</f>
        <v>1</v>
      </c>
      <c r="AI1279" s="0" t="n">
        <f aca="false">FALSE()</f>
        <v>0</v>
      </c>
      <c r="AJ1279" s="0" t="n">
        <f aca="false">FALSE()</f>
        <v>0</v>
      </c>
      <c r="AK1279" s="0" t="n">
        <f aca="false">FALSE()</f>
        <v>0</v>
      </c>
      <c r="AL1279" s="0" t="s">
        <v>2129</v>
      </c>
      <c r="AM1279" s="0" t="n">
        <f aca="false">TRUE()</f>
        <v>1</v>
      </c>
      <c r="AN1279" s="0" t="s">
        <v>26728</v>
      </c>
      <c r="AO1279" s="0" t="n">
        <v>1</v>
      </c>
      <c r="AP1279" s="0" t="s">
        <v>26729</v>
      </c>
      <c r="AQ1279" s="0" t="s">
        <v>26730</v>
      </c>
      <c r="AR1279" s="0" t="n">
        <f aca="false">TRUE()</f>
        <v>1</v>
      </c>
      <c r="AS1279" s="0" t="n">
        <f aca="false">FALSE()</f>
        <v>0</v>
      </c>
      <c r="AT1279" s="0" t="n">
        <f aca="false">FALSE()</f>
        <v>0</v>
      </c>
      <c r="AU1279" s="0" t="n">
        <f aca="false">FALSE()</f>
        <v>0</v>
      </c>
      <c r="AV1279" s="0" t="n">
        <f aca="false">FALSE()</f>
        <v>0</v>
      </c>
      <c r="AW1279" s="0" t="n">
        <f aca="false">TRUE()</f>
        <v>1</v>
      </c>
      <c r="AX1279" s="380" t="n">
        <v>44523.5923611111</v>
      </c>
      <c r="AY1279" s="380" t="n">
        <v>44523.4166666667</v>
      </c>
      <c r="AZ1279" s="0" t="n">
        <v>1</v>
      </c>
      <c r="BA1279" s="0" t="s">
        <v>20738</v>
      </c>
      <c r="BB1279" s="0" t="n">
        <v>0</v>
      </c>
      <c r="BC1279" s="380" t="n">
        <v>25569.125</v>
      </c>
      <c r="BD1279" s="0" t="s">
        <v>2170</v>
      </c>
      <c r="BE1279" s="0" t="s">
        <v>2170</v>
      </c>
      <c r="BF1279" s="0" t="s">
        <v>2118</v>
      </c>
    </row>
    <row r="1280" customFormat="false" ht="15" hidden="false" customHeight="false" outlineLevel="0" collapsed="false">
      <c r="A1280" s="0" t="s">
        <v>26731</v>
      </c>
      <c r="B1280" s="0" t="s">
        <v>26732</v>
      </c>
      <c r="C1280" s="0" t="s">
        <v>26731</v>
      </c>
      <c r="D1280" s="0" t="s">
        <v>2133</v>
      </c>
      <c r="E1280" s="0" t="s">
        <v>26731</v>
      </c>
      <c r="F1280" s="0" t="n">
        <v>1</v>
      </c>
      <c r="G1280" s="0" t="s">
        <v>434</v>
      </c>
      <c r="H1280" s="0" t="s">
        <v>2170</v>
      </c>
      <c r="I1280" s="0" t="s">
        <v>2170</v>
      </c>
      <c r="J1280" s="0" t="s">
        <v>2170</v>
      </c>
      <c r="K1280" s="0" t="s">
        <v>2170</v>
      </c>
      <c r="L1280" s="0" t="s">
        <v>2170</v>
      </c>
      <c r="M1280" s="0" t="s">
        <v>2170</v>
      </c>
      <c r="N1280" s="0" t="n">
        <f aca="false">FALSE()</f>
        <v>0</v>
      </c>
      <c r="O1280" s="0" t="s">
        <v>26733</v>
      </c>
      <c r="P1280" s="0" t="s">
        <v>17780</v>
      </c>
      <c r="Q1280" s="0" t="n">
        <v>12</v>
      </c>
      <c r="R1280" s="380" t="n">
        <v>47252.125</v>
      </c>
      <c r="S1280" s="223" t="n">
        <v>1000</v>
      </c>
      <c r="T1280" s="0" t="s">
        <v>2132</v>
      </c>
      <c r="U1280" s="380" t="n">
        <v>45792.125</v>
      </c>
      <c r="V1280" s="380" t="n">
        <v>45812.125</v>
      </c>
      <c r="W1280" s="0" t="s">
        <v>2132</v>
      </c>
      <c r="X1280" s="0" t="s">
        <v>20436</v>
      </c>
      <c r="Y1280" s="0" t="s">
        <v>601</v>
      </c>
      <c r="Z1280" s="0" t="s">
        <v>2602</v>
      </c>
      <c r="AA1280" s="0" t="s">
        <v>610</v>
      </c>
      <c r="AB1280" s="0" t="s">
        <v>17781</v>
      </c>
      <c r="AC1280" s="0" t="n">
        <v>500000</v>
      </c>
      <c r="AD1280" s="0" t="n">
        <v>500000</v>
      </c>
      <c r="AE1280" s="0" t="n">
        <v>5</v>
      </c>
      <c r="AF1280" s="0" t="n">
        <f aca="false">FALSE()</f>
        <v>0</v>
      </c>
      <c r="AG1280" s="0" t="n">
        <f aca="false">TRUE()</f>
        <v>1</v>
      </c>
      <c r="AH1280" s="0" t="n">
        <f aca="false">TRUE()</f>
        <v>1</v>
      </c>
      <c r="AI1280" s="0" t="n">
        <f aca="false">FALSE()</f>
        <v>0</v>
      </c>
      <c r="AJ1280" s="0" t="n">
        <f aca="false">FALSE()</f>
        <v>0</v>
      </c>
      <c r="AK1280" s="0" t="n">
        <f aca="false">FALSE()</f>
        <v>0</v>
      </c>
      <c r="AL1280" s="0" t="s">
        <v>2129</v>
      </c>
      <c r="AM1280" s="0" t="n">
        <f aca="false">TRUE()</f>
        <v>1</v>
      </c>
      <c r="AN1280" s="0" t="s">
        <v>26734</v>
      </c>
      <c r="AO1280" s="0" t="n">
        <v>1</v>
      </c>
      <c r="AP1280" s="0" t="s">
        <v>26735</v>
      </c>
      <c r="AQ1280" s="0" t="s">
        <v>26736</v>
      </c>
      <c r="AR1280" s="0" t="n">
        <f aca="false">TRUE()</f>
        <v>1</v>
      </c>
      <c r="AS1280" s="0" t="n">
        <f aca="false">FALSE()</f>
        <v>0</v>
      </c>
      <c r="AT1280" s="0" t="n">
        <f aca="false">FALSE()</f>
        <v>0</v>
      </c>
      <c r="AU1280" s="0" t="n">
        <f aca="false">FALSE()</f>
        <v>0</v>
      </c>
      <c r="AV1280" s="0" t="n">
        <f aca="false">FALSE()</f>
        <v>0</v>
      </c>
      <c r="AW1280" s="0" t="n">
        <f aca="false">TRUE()</f>
        <v>1</v>
      </c>
      <c r="AX1280" s="380" t="n">
        <v>45812.6875</v>
      </c>
      <c r="AY1280" s="380" t="n">
        <v>45812.125</v>
      </c>
      <c r="AZ1280" s="0" t="n">
        <v>3</v>
      </c>
      <c r="BA1280" s="0" t="s">
        <v>17803</v>
      </c>
      <c r="BB1280" s="0" t="n">
        <v>0</v>
      </c>
      <c r="BC1280" s="380" t="n">
        <v>25569.125</v>
      </c>
      <c r="BD1280" s="0" t="s">
        <v>2170</v>
      </c>
      <c r="BE1280" s="0" t="s">
        <v>2170</v>
      </c>
      <c r="BF1280" s="0" t="s">
        <v>604</v>
      </c>
    </row>
    <row r="1281" customFormat="false" ht="15" hidden="false" customHeight="false" outlineLevel="0" collapsed="false">
      <c r="A1281" s="0" t="s">
        <v>26737</v>
      </c>
      <c r="B1281" s="0" t="s">
        <v>26738</v>
      </c>
      <c r="C1281" s="0" t="s">
        <v>26737</v>
      </c>
      <c r="D1281" s="0" t="s">
        <v>2133</v>
      </c>
      <c r="E1281" s="0" t="s">
        <v>26737</v>
      </c>
      <c r="F1281" s="0" t="n">
        <v>1</v>
      </c>
      <c r="G1281" s="0" t="s">
        <v>434</v>
      </c>
      <c r="H1281" s="0" t="s">
        <v>2170</v>
      </c>
      <c r="I1281" s="0" t="s">
        <v>2170</v>
      </c>
      <c r="J1281" s="0" t="s">
        <v>2170</v>
      </c>
      <c r="K1281" s="0" t="s">
        <v>2170</v>
      </c>
      <c r="L1281" s="0" t="s">
        <v>2170</v>
      </c>
      <c r="M1281" s="0" t="s">
        <v>2170</v>
      </c>
      <c r="N1281" s="0" t="n">
        <f aca="false">FALSE()</f>
        <v>0</v>
      </c>
      <c r="O1281" s="0" t="s">
        <v>26739</v>
      </c>
      <c r="P1281" s="0" t="s">
        <v>17838</v>
      </c>
      <c r="Q1281" s="0" t="n">
        <v>2</v>
      </c>
      <c r="R1281" s="380" t="n">
        <v>47014.125</v>
      </c>
      <c r="S1281" s="223" t="n">
        <v>100000</v>
      </c>
      <c r="T1281" s="0" t="s">
        <v>18758</v>
      </c>
      <c r="U1281" s="380" t="n">
        <v>45386.125</v>
      </c>
      <c r="V1281" s="380" t="n">
        <v>45397.125</v>
      </c>
      <c r="W1281" s="0" t="s">
        <v>18758</v>
      </c>
      <c r="X1281" s="0" t="s">
        <v>26740</v>
      </c>
      <c r="Y1281" s="0" t="s">
        <v>601</v>
      </c>
      <c r="Z1281" s="0" t="s">
        <v>2602</v>
      </c>
      <c r="AA1281" s="0" t="s">
        <v>2115</v>
      </c>
      <c r="AB1281" s="0" t="s">
        <v>17781</v>
      </c>
      <c r="AC1281" s="0" t="n">
        <v>54856</v>
      </c>
      <c r="AD1281" s="0" t="n">
        <v>200000</v>
      </c>
      <c r="AE1281" s="0" t="n">
        <v>5</v>
      </c>
      <c r="AF1281" s="0" t="n">
        <f aca="false">FALSE()</f>
        <v>0</v>
      </c>
      <c r="AG1281" s="0" t="n">
        <f aca="false">TRUE()</f>
        <v>1</v>
      </c>
      <c r="AH1281" s="0" t="n">
        <f aca="false">TRUE()</f>
        <v>1</v>
      </c>
      <c r="AI1281" s="0" t="n">
        <f aca="false">FALSE()</f>
        <v>0</v>
      </c>
      <c r="AJ1281" s="0" t="n">
        <f aca="false">FALSE()</f>
        <v>0</v>
      </c>
      <c r="AK1281" s="0" t="n">
        <f aca="false">FALSE()</f>
        <v>0</v>
      </c>
      <c r="AL1281" s="0" t="s">
        <v>2129</v>
      </c>
      <c r="AM1281" s="0" t="n">
        <f aca="false">TRUE()</f>
        <v>1</v>
      </c>
      <c r="AN1281" s="0" t="s">
        <v>26741</v>
      </c>
      <c r="AO1281" s="0" t="n">
        <v>1</v>
      </c>
      <c r="AP1281" s="0" t="s">
        <v>26742</v>
      </c>
      <c r="AQ1281" s="0" t="s">
        <v>26743</v>
      </c>
      <c r="AR1281" s="0" t="n">
        <f aca="false">TRUE()</f>
        <v>1</v>
      </c>
      <c r="AS1281" s="0" t="n">
        <f aca="false">FALSE()</f>
        <v>0</v>
      </c>
      <c r="AT1281" s="0" t="n">
        <f aca="false">FALSE()</f>
        <v>0</v>
      </c>
      <c r="AU1281" s="0" t="n">
        <f aca="false">FALSE()</f>
        <v>0</v>
      </c>
      <c r="AV1281" s="0" t="n">
        <f aca="false">FALSE()</f>
        <v>0</v>
      </c>
      <c r="AW1281" s="0" t="n">
        <f aca="false">TRUE()</f>
        <v>1</v>
      </c>
      <c r="AX1281" s="380" t="n">
        <v>45469.75625</v>
      </c>
      <c r="AY1281" s="380" t="n">
        <v>45469.125</v>
      </c>
      <c r="AZ1281" s="0" t="n">
        <v>1</v>
      </c>
      <c r="BA1281" s="0" t="s">
        <v>17962</v>
      </c>
      <c r="BB1281" s="0" t="n">
        <v>0</v>
      </c>
      <c r="BC1281" s="380" t="n">
        <v>25569.125</v>
      </c>
      <c r="BD1281" s="0" t="s">
        <v>2170</v>
      </c>
      <c r="BE1281" s="0" t="s">
        <v>2170</v>
      </c>
      <c r="BF1281" s="0" t="s">
        <v>2118</v>
      </c>
    </row>
    <row r="1282" customFormat="false" ht="15" hidden="false" customHeight="false" outlineLevel="0" collapsed="false">
      <c r="A1282" s="0" t="s">
        <v>26744</v>
      </c>
      <c r="B1282" s="0" t="s">
        <v>26745</v>
      </c>
      <c r="C1282" s="0" t="s">
        <v>26744</v>
      </c>
      <c r="D1282" s="0" t="s">
        <v>2133</v>
      </c>
      <c r="E1282" s="0" t="s">
        <v>26744</v>
      </c>
      <c r="F1282" s="0" t="n">
        <v>1</v>
      </c>
      <c r="G1282" s="0" t="s">
        <v>434</v>
      </c>
      <c r="H1282" s="0" t="s">
        <v>2170</v>
      </c>
      <c r="I1282" s="0" t="s">
        <v>2170</v>
      </c>
      <c r="J1282" s="0" t="s">
        <v>2170</v>
      </c>
      <c r="K1282" s="0" t="s">
        <v>2170</v>
      </c>
      <c r="L1282" s="0" t="s">
        <v>2170</v>
      </c>
      <c r="M1282" s="0" t="s">
        <v>2170</v>
      </c>
      <c r="N1282" s="0" t="n">
        <f aca="false">FALSE()</f>
        <v>0</v>
      </c>
      <c r="O1282" s="0" t="s">
        <v>26746</v>
      </c>
      <c r="P1282" s="0" t="s">
        <v>17780</v>
      </c>
      <c r="Q1282" s="0" t="n">
        <v>12</v>
      </c>
      <c r="R1282" s="380" t="n">
        <v>46877.125</v>
      </c>
      <c r="S1282" s="223" t="n">
        <v>1000</v>
      </c>
      <c r="T1282" s="0" t="s">
        <v>2132</v>
      </c>
      <c r="U1282" s="380" t="n">
        <v>45790.125</v>
      </c>
      <c r="V1282" s="380" t="n">
        <v>45797.125</v>
      </c>
      <c r="W1282" s="0" t="s">
        <v>2132</v>
      </c>
      <c r="X1282" s="0" t="s">
        <v>26747</v>
      </c>
      <c r="Y1282" s="0" t="s">
        <v>601</v>
      </c>
      <c r="Z1282" s="0" t="s">
        <v>2602</v>
      </c>
      <c r="AA1282" s="0" t="s">
        <v>2365</v>
      </c>
      <c r="AB1282" s="0" t="s">
        <v>17781</v>
      </c>
      <c r="AC1282" s="0" t="n">
        <v>70000</v>
      </c>
      <c r="AD1282" s="0" t="n">
        <v>70000</v>
      </c>
      <c r="AE1282" s="0" t="n">
        <v>5</v>
      </c>
      <c r="AF1282" s="0" t="n">
        <f aca="false">FALSE()</f>
        <v>0</v>
      </c>
      <c r="AG1282" s="0" t="n">
        <f aca="false">TRUE()</f>
        <v>1</v>
      </c>
      <c r="AH1282" s="0" t="n">
        <f aca="false">TRUE()</f>
        <v>1</v>
      </c>
      <c r="AI1282" s="0" t="n">
        <f aca="false">FALSE()</f>
        <v>0</v>
      </c>
      <c r="AJ1282" s="0" t="n">
        <f aca="false">FALSE()</f>
        <v>0</v>
      </c>
      <c r="AK1282" s="0" t="n">
        <f aca="false">FALSE()</f>
        <v>0</v>
      </c>
      <c r="AL1282" s="0" t="s">
        <v>2129</v>
      </c>
      <c r="AM1282" s="0" t="n">
        <f aca="false">TRUE()</f>
        <v>1</v>
      </c>
      <c r="AN1282" s="0" t="s">
        <v>26748</v>
      </c>
      <c r="AO1282" s="0" t="n">
        <v>1</v>
      </c>
      <c r="AP1282" s="0" t="s">
        <v>26749</v>
      </c>
      <c r="AQ1282" s="0" t="s">
        <v>26750</v>
      </c>
      <c r="AR1282" s="0" t="n">
        <f aca="false">TRUE()</f>
        <v>1</v>
      </c>
      <c r="AS1282" s="0" t="n">
        <f aca="false">TRUE()</f>
        <v>1</v>
      </c>
      <c r="AT1282" s="0" t="n">
        <f aca="false">FALSE()</f>
        <v>0</v>
      </c>
      <c r="AU1282" s="0" t="n">
        <f aca="false">FALSE()</f>
        <v>0</v>
      </c>
      <c r="AV1282" s="0" t="n">
        <f aca="false">FALSE()</f>
        <v>0</v>
      </c>
      <c r="AW1282" s="0" t="n">
        <f aca="false">TRUE()</f>
        <v>1</v>
      </c>
      <c r="AX1282" s="380" t="n">
        <v>45797.6875</v>
      </c>
      <c r="AY1282" s="380" t="n">
        <v>45797.125</v>
      </c>
      <c r="AZ1282" s="0" t="n">
        <v>3</v>
      </c>
      <c r="BA1282" s="0" t="s">
        <v>24384</v>
      </c>
      <c r="BB1282" s="0" t="n">
        <v>0</v>
      </c>
      <c r="BC1282" s="380" t="n">
        <v>25569.125</v>
      </c>
      <c r="BD1282" s="0" t="s">
        <v>2170</v>
      </c>
      <c r="BE1282" s="0" t="s">
        <v>2170</v>
      </c>
      <c r="BF1282" s="0" t="s">
        <v>2118</v>
      </c>
    </row>
    <row r="1283" customFormat="false" ht="15" hidden="false" customHeight="false" outlineLevel="0" collapsed="false">
      <c r="A1283" s="0" t="s">
        <v>26751</v>
      </c>
      <c r="B1283" s="0" t="s">
        <v>26752</v>
      </c>
      <c r="C1283" s="0" t="s">
        <v>26751</v>
      </c>
      <c r="D1283" s="0" t="s">
        <v>2133</v>
      </c>
      <c r="E1283" s="0" t="s">
        <v>26751</v>
      </c>
      <c r="F1283" s="0" t="n">
        <v>1</v>
      </c>
      <c r="G1283" s="0" t="s">
        <v>434</v>
      </c>
      <c r="H1283" s="0" t="s">
        <v>2170</v>
      </c>
      <c r="I1283" s="0" t="s">
        <v>2170</v>
      </c>
      <c r="J1283" s="0" t="s">
        <v>2170</v>
      </c>
      <c r="K1283" s="0" t="s">
        <v>2170</v>
      </c>
      <c r="L1283" s="0" t="s">
        <v>2170</v>
      </c>
      <c r="M1283" s="0" t="s">
        <v>2170</v>
      </c>
      <c r="N1283" s="0" t="n">
        <f aca="false">FALSE()</f>
        <v>0</v>
      </c>
      <c r="O1283" s="0" t="s">
        <v>26753</v>
      </c>
      <c r="P1283" s="0" t="s">
        <v>17780</v>
      </c>
      <c r="Q1283" s="0" t="n">
        <v>12</v>
      </c>
      <c r="R1283" s="380" t="n">
        <v>46849.125</v>
      </c>
      <c r="S1283" s="223" t="n">
        <v>1000</v>
      </c>
      <c r="T1283" s="0" t="s">
        <v>2132</v>
      </c>
      <c r="U1283" s="380" t="n">
        <v>45763.125</v>
      </c>
      <c r="V1283" s="380" t="n">
        <v>45769.125</v>
      </c>
      <c r="W1283" s="0" t="s">
        <v>2132</v>
      </c>
      <c r="X1283" s="0" t="s">
        <v>12505</v>
      </c>
      <c r="Y1283" s="0" t="s">
        <v>601</v>
      </c>
      <c r="Z1283" s="0" t="s">
        <v>2602</v>
      </c>
      <c r="AA1283" s="0" t="s">
        <v>2451</v>
      </c>
      <c r="AB1283" s="0" t="s">
        <v>17781</v>
      </c>
      <c r="AC1283" s="0" t="n">
        <v>3000000</v>
      </c>
      <c r="AD1283" s="0" t="n">
        <v>3000000</v>
      </c>
      <c r="AE1283" s="0" t="n">
        <v>5</v>
      </c>
      <c r="AF1283" s="0" t="n">
        <f aca="false">FALSE()</f>
        <v>0</v>
      </c>
      <c r="AG1283" s="0" t="n">
        <f aca="false">TRUE()</f>
        <v>1</v>
      </c>
      <c r="AH1283" s="0" t="n">
        <f aca="false">TRUE()</f>
        <v>1</v>
      </c>
      <c r="AI1283" s="0" t="n">
        <f aca="false">FALSE()</f>
        <v>0</v>
      </c>
      <c r="AJ1283" s="0" t="n">
        <f aca="false">FALSE()</f>
        <v>0</v>
      </c>
      <c r="AK1283" s="0" t="n">
        <f aca="false">FALSE()</f>
        <v>0</v>
      </c>
      <c r="AL1283" s="0" t="s">
        <v>2129</v>
      </c>
      <c r="AM1283" s="0" t="n">
        <f aca="false">TRUE()</f>
        <v>1</v>
      </c>
      <c r="AN1283" s="0" t="s">
        <v>26754</v>
      </c>
      <c r="AO1283" s="0" t="n">
        <v>1</v>
      </c>
      <c r="AP1283" s="0" t="s">
        <v>26755</v>
      </c>
      <c r="AQ1283" s="0" t="s">
        <v>26756</v>
      </c>
      <c r="AR1283" s="0" t="n">
        <f aca="false">TRUE()</f>
        <v>1</v>
      </c>
      <c r="AS1283" s="0" t="n">
        <f aca="false">FALSE()</f>
        <v>0</v>
      </c>
      <c r="AT1283" s="0" t="n">
        <f aca="false">FALSE()</f>
        <v>0</v>
      </c>
      <c r="AU1283" s="0" t="n">
        <f aca="false">FALSE()</f>
        <v>0</v>
      </c>
      <c r="AV1283" s="0" t="n">
        <f aca="false">FALSE()</f>
        <v>0</v>
      </c>
      <c r="AW1283" s="0" t="n">
        <f aca="false">TRUE()</f>
        <v>1</v>
      </c>
      <c r="AX1283" s="380" t="n">
        <v>45769.6458333333</v>
      </c>
      <c r="AY1283" s="380" t="n">
        <v>45769.125</v>
      </c>
      <c r="AZ1283" s="0" t="n">
        <v>1</v>
      </c>
      <c r="BA1283" s="0" t="s">
        <v>7267</v>
      </c>
      <c r="BB1283" s="0" t="n">
        <v>0</v>
      </c>
      <c r="BC1283" s="380" t="n">
        <v>25569.125</v>
      </c>
      <c r="BD1283" s="0" t="s">
        <v>2170</v>
      </c>
      <c r="BE1283" s="0" t="s">
        <v>2170</v>
      </c>
      <c r="BF1283" s="0" t="s">
        <v>2118</v>
      </c>
    </row>
    <row r="1284" customFormat="false" ht="15" hidden="false" customHeight="false" outlineLevel="0" collapsed="false">
      <c r="A1284" s="0" t="s">
        <v>26757</v>
      </c>
      <c r="B1284" s="0" t="s">
        <v>26758</v>
      </c>
      <c r="C1284" s="0" t="s">
        <v>26757</v>
      </c>
      <c r="D1284" s="0" t="s">
        <v>2133</v>
      </c>
      <c r="E1284" s="0" t="s">
        <v>26757</v>
      </c>
      <c r="F1284" s="0" t="n">
        <v>1</v>
      </c>
      <c r="G1284" s="0" t="s">
        <v>434</v>
      </c>
      <c r="H1284" s="0" t="s">
        <v>2170</v>
      </c>
      <c r="I1284" s="0" t="s">
        <v>2170</v>
      </c>
      <c r="J1284" s="0" t="s">
        <v>2170</v>
      </c>
      <c r="K1284" s="0" t="s">
        <v>2170</v>
      </c>
      <c r="L1284" s="0" t="s">
        <v>2170</v>
      </c>
      <c r="M1284" s="0" t="s">
        <v>2170</v>
      </c>
      <c r="N1284" s="0" t="n">
        <f aca="false">FALSE()</f>
        <v>0</v>
      </c>
      <c r="O1284" s="0" t="s">
        <v>26759</v>
      </c>
      <c r="P1284" s="0" t="s">
        <v>17838</v>
      </c>
      <c r="Q1284" s="0" t="n">
        <v>4</v>
      </c>
      <c r="R1284" s="380" t="n">
        <v>46632.125</v>
      </c>
      <c r="S1284" s="223" t="n">
        <v>1000</v>
      </c>
      <c r="T1284" s="0" t="s">
        <v>2132</v>
      </c>
      <c r="U1284" s="380" t="n">
        <v>45443.125</v>
      </c>
      <c r="V1284" s="380" t="n">
        <v>45449.125</v>
      </c>
      <c r="W1284" s="0" t="s">
        <v>2132</v>
      </c>
      <c r="X1284" s="0" t="s">
        <v>26760</v>
      </c>
      <c r="Y1284" s="0" t="s">
        <v>601</v>
      </c>
      <c r="Z1284" s="0" t="s">
        <v>2602</v>
      </c>
      <c r="AA1284" s="0" t="s">
        <v>2684</v>
      </c>
      <c r="AB1284" s="0" t="s">
        <v>17781</v>
      </c>
      <c r="AC1284" s="0" t="n">
        <v>10000000</v>
      </c>
      <c r="AD1284" s="0" t="n">
        <v>10000000</v>
      </c>
      <c r="AE1284" s="0" t="n">
        <v>5</v>
      </c>
      <c r="AF1284" s="0" t="n">
        <f aca="false">FALSE()</f>
        <v>0</v>
      </c>
      <c r="AG1284" s="0" t="n">
        <f aca="false">TRUE()</f>
        <v>1</v>
      </c>
      <c r="AH1284" s="0" t="n">
        <f aca="false">TRUE()</f>
        <v>1</v>
      </c>
      <c r="AI1284" s="0" t="n">
        <f aca="false">TRUE()</f>
        <v>1</v>
      </c>
      <c r="AJ1284" s="0" t="n">
        <f aca="false">FALSE()</f>
        <v>0</v>
      </c>
      <c r="AK1284" s="0" t="n">
        <f aca="false">FALSE()</f>
        <v>0</v>
      </c>
      <c r="AL1284" s="0" t="s">
        <v>2129</v>
      </c>
      <c r="AM1284" s="0" t="n">
        <f aca="false">TRUE()</f>
        <v>1</v>
      </c>
      <c r="AN1284" s="0" t="s">
        <v>26761</v>
      </c>
      <c r="AO1284" s="0" t="n">
        <v>1</v>
      </c>
      <c r="AP1284" s="0" t="s">
        <v>26762</v>
      </c>
      <c r="AQ1284" s="0" t="s">
        <v>26763</v>
      </c>
      <c r="AR1284" s="0" t="n">
        <f aca="false">TRUE()</f>
        <v>1</v>
      </c>
      <c r="AS1284" s="0" t="n">
        <f aca="false">FALSE()</f>
        <v>0</v>
      </c>
      <c r="AT1284" s="0" t="n">
        <f aca="false">FALSE()</f>
        <v>0</v>
      </c>
      <c r="AU1284" s="0" t="n">
        <f aca="false">FALSE()</f>
        <v>0</v>
      </c>
      <c r="AV1284" s="0" t="n">
        <f aca="false">FALSE()</f>
        <v>0</v>
      </c>
      <c r="AW1284" s="0" t="n">
        <f aca="false">FALSE()</f>
        <v>0</v>
      </c>
      <c r="AX1284" s="380" t="n">
        <v>45449.7583333333</v>
      </c>
      <c r="AY1284" s="380" t="n">
        <v>45449.125</v>
      </c>
      <c r="AZ1284" s="0" t="n">
        <v>0</v>
      </c>
      <c r="BA1284" s="0" t="s">
        <v>19359</v>
      </c>
      <c r="BB1284" s="0" t="n">
        <v>0</v>
      </c>
      <c r="BC1284" s="380" t="n">
        <v>25569.125</v>
      </c>
      <c r="BD1284" s="0" t="s">
        <v>2170</v>
      </c>
      <c r="BE1284" s="0" t="s">
        <v>2170</v>
      </c>
      <c r="BF1284" s="0" t="s">
        <v>17868</v>
      </c>
    </row>
    <row r="1285" customFormat="false" ht="15" hidden="false" customHeight="false" outlineLevel="0" collapsed="false">
      <c r="A1285" s="0" t="s">
        <v>181</v>
      </c>
      <c r="B1285" s="0" t="s">
        <v>26764</v>
      </c>
      <c r="C1285" s="0" t="s">
        <v>181</v>
      </c>
      <c r="D1285" s="0" t="s">
        <v>2133</v>
      </c>
      <c r="E1285" s="0" t="s">
        <v>181</v>
      </c>
      <c r="F1285" s="0" t="n">
        <v>1</v>
      </c>
      <c r="G1285" s="0" t="s">
        <v>434</v>
      </c>
      <c r="H1285" s="0" t="s">
        <v>2170</v>
      </c>
      <c r="I1285" s="0" t="s">
        <v>2170</v>
      </c>
      <c r="J1285" s="0" t="s">
        <v>2170</v>
      </c>
      <c r="K1285" s="0" t="s">
        <v>2170</v>
      </c>
      <c r="L1285" s="0" t="s">
        <v>2170</v>
      </c>
      <c r="M1285" s="0" t="s">
        <v>2170</v>
      </c>
      <c r="N1285" s="0" t="n">
        <f aca="false">FALSE()</f>
        <v>0</v>
      </c>
      <c r="O1285" s="0" t="s">
        <v>26765</v>
      </c>
      <c r="P1285" s="0" t="s">
        <v>17780</v>
      </c>
      <c r="Q1285" s="0" t="n">
        <v>2</v>
      </c>
      <c r="R1285" s="380" t="n">
        <v>45996.125</v>
      </c>
      <c r="S1285" s="223" t="n">
        <v>500</v>
      </c>
      <c r="T1285" s="0" t="s">
        <v>2132</v>
      </c>
      <c r="U1285" s="380" t="n">
        <v>44174.125</v>
      </c>
      <c r="V1285" s="380" t="n">
        <v>44176.125</v>
      </c>
      <c r="W1285" s="0" t="s">
        <v>2132</v>
      </c>
      <c r="X1285" s="0" t="s">
        <v>24061</v>
      </c>
      <c r="Y1285" s="0" t="s">
        <v>601</v>
      </c>
      <c r="Z1285" s="0" t="s">
        <v>2602</v>
      </c>
      <c r="AA1285" s="0" t="s">
        <v>2365</v>
      </c>
      <c r="AB1285" s="0" t="s">
        <v>17781</v>
      </c>
      <c r="AC1285" s="0" t="n">
        <v>5000000</v>
      </c>
      <c r="AD1285" s="0" t="n">
        <v>5000000</v>
      </c>
      <c r="AE1285" s="0" t="n">
        <v>5</v>
      </c>
      <c r="AF1285" s="0" t="n">
        <f aca="false">FALSE()</f>
        <v>0</v>
      </c>
      <c r="AG1285" s="0" t="n">
        <f aca="false">TRUE()</f>
        <v>1</v>
      </c>
      <c r="AH1285" s="0" t="n">
        <f aca="false">TRUE()</f>
        <v>1</v>
      </c>
      <c r="AI1285" s="0" t="n">
        <f aca="false">FALSE()</f>
        <v>0</v>
      </c>
      <c r="AJ1285" s="0" t="n">
        <f aca="false">FALSE()</f>
        <v>0</v>
      </c>
      <c r="AK1285" s="0" t="n">
        <f aca="false">TRUE()</f>
        <v>1</v>
      </c>
      <c r="AL1285" s="0" t="s">
        <v>2129</v>
      </c>
      <c r="AM1285" s="0" t="n">
        <f aca="false">TRUE()</f>
        <v>1</v>
      </c>
      <c r="AN1285" s="0" t="s">
        <v>26766</v>
      </c>
      <c r="AO1285" s="0" t="n">
        <v>1</v>
      </c>
      <c r="AP1285" s="0" t="s">
        <v>26767</v>
      </c>
      <c r="AQ1285" s="0" t="s">
        <v>26768</v>
      </c>
      <c r="AR1285" s="0" t="n">
        <f aca="false">TRUE()</f>
        <v>1</v>
      </c>
      <c r="AS1285" s="0" t="n">
        <f aca="false">FALSE()</f>
        <v>0</v>
      </c>
      <c r="AT1285" s="0" t="n">
        <f aca="false">FALSE()</f>
        <v>0</v>
      </c>
      <c r="AU1285" s="0" t="n">
        <f aca="false">FALSE()</f>
        <v>0</v>
      </c>
      <c r="AV1285" s="0" t="n">
        <f aca="false">FALSE()</f>
        <v>0</v>
      </c>
      <c r="AW1285" s="0" t="n">
        <f aca="false">TRUE()</f>
        <v>1</v>
      </c>
      <c r="AX1285" s="380" t="n">
        <v>44176.6611111111</v>
      </c>
      <c r="AY1285" s="380" t="n">
        <v>44176.4166666667</v>
      </c>
      <c r="AZ1285" s="0" t="n">
        <v>1</v>
      </c>
      <c r="BA1285" s="0" t="s">
        <v>16426</v>
      </c>
      <c r="BB1285" s="0" t="n">
        <v>0</v>
      </c>
      <c r="BC1285" s="380" t="n">
        <v>25569.125</v>
      </c>
      <c r="BD1285" s="0" t="s">
        <v>2170</v>
      </c>
      <c r="BE1285" s="0" t="s">
        <v>2170</v>
      </c>
      <c r="BF1285" s="0" t="s">
        <v>2118</v>
      </c>
    </row>
    <row r="1286" customFormat="false" ht="15" hidden="false" customHeight="false" outlineLevel="0" collapsed="false">
      <c r="A1286" s="0" t="s">
        <v>26769</v>
      </c>
      <c r="B1286" s="0" t="s">
        <v>26770</v>
      </c>
      <c r="C1286" s="0" t="s">
        <v>26769</v>
      </c>
      <c r="D1286" s="0" t="s">
        <v>2133</v>
      </c>
      <c r="E1286" s="0" t="s">
        <v>26769</v>
      </c>
      <c r="F1286" s="0" t="n">
        <v>1</v>
      </c>
      <c r="G1286" s="0" t="s">
        <v>434</v>
      </c>
      <c r="H1286" s="0" t="s">
        <v>2170</v>
      </c>
      <c r="I1286" s="0" t="s">
        <v>2170</v>
      </c>
      <c r="J1286" s="0" t="s">
        <v>2170</v>
      </c>
      <c r="K1286" s="0" t="s">
        <v>2170</v>
      </c>
      <c r="L1286" s="0" t="s">
        <v>2170</v>
      </c>
      <c r="M1286" s="0" t="s">
        <v>2170</v>
      </c>
      <c r="N1286" s="0" t="n">
        <f aca="false">FALSE()</f>
        <v>0</v>
      </c>
      <c r="O1286" s="0" t="s">
        <v>26771</v>
      </c>
      <c r="P1286" s="0" t="s">
        <v>17838</v>
      </c>
      <c r="Q1286" s="0" t="n">
        <v>4</v>
      </c>
      <c r="R1286" s="380" t="n">
        <v>47812.125</v>
      </c>
      <c r="S1286" s="223" t="n">
        <v>1000</v>
      </c>
      <c r="T1286" s="0" t="s">
        <v>2132</v>
      </c>
      <c r="U1286" s="380" t="n">
        <v>44161.125</v>
      </c>
      <c r="V1286" s="380" t="n">
        <v>44172.125</v>
      </c>
      <c r="W1286" s="0" t="s">
        <v>2132</v>
      </c>
      <c r="X1286" s="0" t="s">
        <v>26772</v>
      </c>
      <c r="Y1286" s="0" t="s">
        <v>601</v>
      </c>
      <c r="Z1286" s="0" t="s">
        <v>2602</v>
      </c>
      <c r="AA1286" s="0" t="s">
        <v>610</v>
      </c>
      <c r="AB1286" s="0" t="s">
        <v>17781</v>
      </c>
      <c r="AC1286" s="0" t="n">
        <v>5000000</v>
      </c>
      <c r="AD1286" s="0" t="n">
        <v>5000000</v>
      </c>
      <c r="AE1286" s="0" t="n">
        <v>5</v>
      </c>
      <c r="AF1286" s="0" t="n">
        <f aca="false">FALSE()</f>
        <v>0</v>
      </c>
      <c r="AG1286" s="0" t="n">
        <f aca="false">TRUE()</f>
        <v>1</v>
      </c>
      <c r="AH1286" s="0" t="n">
        <f aca="false">TRUE()</f>
        <v>1</v>
      </c>
      <c r="AI1286" s="0" t="n">
        <f aca="false">FALSE()</f>
        <v>0</v>
      </c>
      <c r="AJ1286" s="0" t="n">
        <f aca="false">FALSE()</f>
        <v>0</v>
      </c>
      <c r="AK1286" s="0" t="n">
        <f aca="false">FALSE()</f>
        <v>0</v>
      </c>
      <c r="AL1286" s="0" t="s">
        <v>2129</v>
      </c>
      <c r="AM1286" s="0" t="n">
        <f aca="false">TRUE()</f>
        <v>1</v>
      </c>
      <c r="AN1286" s="0" t="s">
        <v>26773</v>
      </c>
      <c r="AO1286" s="0" t="n">
        <v>1</v>
      </c>
      <c r="AP1286" s="0" t="s">
        <v>26774</v>
      </c>
      <c r="AQ1286" s="0" t="s">
        <v>26775</v>
      </c>
      <c r="AR1286" s="0" t="n">
        <f aca="false">TRUE()</f>
        <v>1</v>
      </c>
      <c r="AS1286" s="0" t="n">
        <f aca="false">FALSE()</f>
        <v>0</v>
      </c>
      <c r="AT1286" s="0" t="n">
        <f aca="false">FALSE()</f>
        <v>0</v>
      </c>
      <c r="AU1286" s="0" t="n">
        <f aca="false">FALSE()</f>
        <v>0</v>
      </c>
      <c r="AV1286" s="0" t="n">
        <f aca="false">FALSE()</f>
        <v>0</v>
      </c>
      <c r="AW1286" s="0" t="n">
        <f aca="false">FALSE()</f>
        <v>0</v>
      </c>
      <c r="AX1286" s="380" t="n">
        <v>44172.6291666667</v>
      </c>
      <c r="AY1286" s="380" t="n">
        <v>44172.4166666667</v>
      </c>
      <c r="AZ1286" s="0" t="n">
        <v>1</v>
      </c>
      <c r="BA1286" s="0" t="s">
        <v>9409</v>
      </c>
      <c r="BB1286" s="0" t="n">
        <v>0</v>
      </c>
      <c r="BC1286" s="380" t="n">
        <v>46538.125</v>
      </c>
      <c r="BD1286" s="0" t="s">
        <v>2170</v>
      </c>
      <c r="BE1286" s="0" t="s">
        <v>2170</v>
      </c>
      <c r="BF1286" s="0" t="s">
        <v>2118</v>
      </c>
    </row>
    <row r="1287" customFormat="false" ht="15" hidden="false" customHeight="false" outlineLevel="0" collapsed="false">
      <c r="A1287" s="0" t="s">
        <v>26776</v>
      </c>
      <c r="B1287" s="0" t="s">
        <v>26777</v>
      </c>
      <c r="C1287" s="0" t="s">
        <v>26776</v>
      </c>
      <c r="D1287" s="0" t="s">
        <v>2133</v>
      </c>
      <c r="E1287" s="0" t="s">
        <v>26776</v>
      </c>
      <c r="F1287" s="0" t="n">
        <v>1</v>
      </c>
      <c r="G1287" s="0" t="s">
        <v>434</v>
      </c>
      <c r="H1287" s="0" t="s">
        <v>2170</v>
      </c>
      <c r="I1287" s="0" t="s">
        <v>2170</v>
      </c>
      <c r="J1287" s="0" t="s">
        <v>2170</v>
      </c>
      <c r="K1287" s="0" t="s">
        <v>2170</v>
      </c>
      <c r="L1287" s="0" t="s">
        <v>2170</v>
      </c>
      <c r="M1287" s="0" t="s">
        <v>2170</v>
      </c>
      <c r="N1287" s="0" t="n">
        <f aca="false">FALSE()</f>
        <v>0</v>
      </c>
      <c r="O1287" s="0" t="s">
        <v>26778</v>
      </c>
      <c r="P1287" s="0" t="s">
        <v>17780</v>
      </c>
      <c r="Q1287" s="0" t="n">
        <v>4</v>
      </c>
      <c r="R1287" s="380" t="n">
        <v>46616.125</v>
      </c>
      <c r="S1287" s="223" t="n">
        <v>700</v>
      </c>
      <c r="T1287" s="0" t="s">
        <v>2132</v>
      </c>
      <c r="U1287" s="380" t="n">
        <v>44771.125</v>
      </c>
      <c r="V1287" s="380" t="n">
        <v>44796.125</v>
      </c>
      <c r="W1287" s="0" t="s">
        <v>2132</v>
      </c>
      <c r="X1287" s="0" t="s">
        <v>26779</v>
      </c>
      <c r="Y1287" s="0" t="s">
        <v>601</v>
      </c>
      <c r="Z1287" s="0" t="s">
        <v>2602</v>
      </c>
      <c r="AA1287" s="0" t="s">
        <v>2574</v>
      </c>
      <c r="AB1287" s="0" t="s">
        <v>17781</v>
      </c>
      <c r="AC1287" s="0" t="n">
        <v>100000</v>
      </c>
      <c r="AD1287" s="0" t="n">
        <v>100000</v>
      </c>
      <c r="AE1287" s="0" t="n">
        <v>5</v>
      </c>
      <c r="AF1287" s="0" t="n">
        <f aca="false">FALSE()</f>
        <v>0</v>
      </c>
      <c r="AG1287" s="0" t="n">
        <f aca="false">TRUE()</f>
        <v>1</v>
      </c>
      <c r="AH1287" s="0" t="n">
        <f aca="false">TRUE()</f>
        <v>1</v>
      </c>
      <c r="AI1287" s="0" t="n">
        <f aca="false">FALSE()</f>
        <v>0</v>
      </c>
      <c r="AJ1287" s="0" t="n">
        <f aca="false">FALSE()</f>
        <v>0</v>
      </c>
      <c r="AK1287" s="0" t="n">
        <f aca="false">TRUE()</f>
        <v>1</v>
      </c>
      <c r="AL1287" s="0" t="s">
        <v>2129</v>
      </c>
      <c r="AM1287" s="0" t="n">
        <f aca="false">TRUE()</f>
        <v>1</v>
      </c>
      <c r="AN1287" s="0" t="s">
        <v>26780</v>
      </c>
      <c r="AO1287" s="0" t="n">
        <v>1</v>
      </c>
      <c r="AP1287" s="0" t="s">
        <v>26781</v>
      </c>
      <c r="AQ1287" s="0" t="s">
        <v>26782</v>
      </c>
      <c r="AR1287" s="0" t="n">
        <f aca="false">TRUE()</f>
        <v>1</v>
      </c>
      <c r="AS1287" s="0" t="n">
        <f aca="false">FALSE()</f>
        <v>0</v>
      </c>
      <c r="AT1287" s="0" t="n">
        <f aca="false">FALSE()</f>
        <v>0</v>
      </c>
      <c r="AU1287" s="0" t="n">
        <f aca="false">FALSE()</f>
        <v>0</v>
      </c>
      <c r="AV1287" s="0" t="n">
        <f aca="false">FALSE()</f>
        <v>0</v>
      </c>
      <c r="AW1287" s="0" t="n">
        <f aca="false">TRUE()</f>
        <v>1</v>
      </c>
      <c r="AX1287" s="380" t="n">
        <v>44796.7381944444</v>
      </c>
      <c r="AY1287" s="380" t="n">
        <v>44796.4166666667</v>
      </c>
      <c r="AZ1287" s="0" t="n">
        <v>2</v>
      </c>
      <c r="BA1287" s="0" t="s">
        <v>21543</v>
      </c>
      <c r="BB1287" s="0" t="n">
        <v>0</v>
      </c>
      <c r="BC1287" s="380" t="n">
        <v>25569.125</v>
      </c>
      <c r="BD1287" s="0" t="s">
        <v>2170</v>
      </c>
      <c r="BE1287" s="0" t="s">
        <v>2170</v>
      </c>
      <c r="BF1287" s="0" t="s">
        <v>604</v>
      </c>
    </row>
    <row r="1288" customFormat="false" ht="15" hidden="false" customHeight="false" outlineLevel="0" collapsed="false">
      <c r="A1288" s="0" t="s">
        <v>1898</v>
      </c>
      <c r="B1288" s="0" t="s">
        <v>26783</v>
      </c>
      <c r="C1288" s="0" t="s">
        <v>1898</v>
      </c>
      <c r="D1288" s="0" t="s">
        <v>2133</v>
      </c>
      <c r="E1288" s="0" t="s">
        <v>1898</v>
      </c>
      <c r="F1288" s="0" t="n">
        <v>1</v>
      </c>
      <c r="G1288" s="0" t="s">
        <v>434</v>
      </c>
      <c r="H1288" s="0" t="s">
        <v>2596</v>
      </c>
      <c r="I1288" s="0" t="s">
        <v>2596</v>
      </c>
      <c r="J1288" s="0" t="s">
        <v>12506</v>
      </c>
      <c r="K1288" s="0" t="s">
        <v>2170</v>
      </c>
      <c r="L1288" s="0" t="s">
        <v>12506</v>
      </c>
      <c r="M1288" s="0" t="s">
        <v>2170</v>
      </c>
      <c r="N1288" s="0" t="n">
        <f aca="false">FALSE()</f>
        <v>0</v>
      </c>
      <c r="O1288" s="0" t="s">
        <v>26784</v>
      </c>
      <c r="P1288" s="0" t="s">
        <v>17838</v>
      </c>
      <c r="Q1288" s="0" t="n">
        <v>2</v>
      </c>
      <c r="R1288" s="380" t="n">
        <v>46567.125</v>
      </c>
      <c r="S1288" s="223" t="n">
        <v>1000</v>
      </c>
      <c r="T1288" s="0" t="s">
        <v>2132</v>
      </c>
      <c r="U1288" s="380" t="n">
        <v>44889.125</v>
      </c>
      <c r="V1288" s="380" t="n">
        <v>44895.125</v>
      </c>
      <c r="W1288" s="0" t="s">
        <v>2132</v>
      </c>
      <c r="X1288" s="0" t="s">
        <v>26785</v>
      </c>
      <c r="Y1288" s="0" t="s">
        <v>601</v>
      </c>
      <c r="Z1288" s="0" t="s">
        <v>2602</v>
      </c>
      <c r="AA1288" s="0" t="s">
        <v>2574</v>
      </c>
      <c r="AB1288" s="0" t="s">
        <v>17781</v>
      </c>
      <c r="AC1288" s="0" t="n">
        <v>628751</v>
      </c>
      <c r="AD1288" s="0" t="n">
        <v>1000000</v>
      </c>
      <c r="AE1288" s="0" t="n">
        <v>5</v>
      </c>
      <c r="AF1288" s="0" t="n">
        <f aca="false">FALSE()</f>
        <v>0</v>
      </c>
      <c r="AG1288" s="0" t="n">
        <f aca="false">TRUE()</f>
        <v>1</v>
      </c>
      <c r="AH1288" s="0" t="n">
        <f aca="false">TRUE()</f>
        <v>1</v>
      </c>
      <c r="AI1288" s="0" t="n">
        <f aca="false">FALSE()</f>
        <v>0</v>
      </c>
      <c r="AJ1288" s="0" t="n">
        <f aca="false">FALSE()</f>
        <v>0</v>
      </c>
      <c r="AK1288" s="0" t="n">
        <f aca="false">FALSE()</f>
        <v>0</v>
      </c>
      <c r="AL1288" s="0" t="s">
        <v>3129</v>
      </c>
      <c r="AM1288" s="0" t="n">
        <f aca="false">TRUE()</f>
        <v>1</v>
      </c>
      <c r="AN1288" s="0" t="s">
        <v>26786</v>
      </c>
      <c r="AO1288" s="0" t="n">
        <v>1</v>
      </c>
      <c r="AP1288" s="0" t="s">
        <v>26787</v>
      </c>
      <c r="AQ1288" s="0" t="s">
        <v>26788</v>
      </c>
      <c r="AR1288" s="0" t="n">
        <f aca="false">TRUE()</f>
        <v>1</v>
      </c>
      <c r="AS1288" s="0" t="n">
        <f aca="false">FALSE()</f>
        <v>0</v>
      </c>
      <c r="AT1288" s="0" t="n">
        <f aca="false">FALSE()</f>
        <v>0</v>
      </c>
      <c r="AU1288" s="0" t="n">
        <f aca="false">FALSE()</f>
        <v>0</v>
      </c>
      <c r="AV1288" s="0" t="n">
        <f aca="false">FALSE()</f>
        <v>0</v>
      </c>
      <c r="AW1288" s="0" t="n">
        <f aca="false">TRUE()</f>
        <v>1</v>
      </c>
      <c r="AX1288" s="380" t="n">
        <v>44904.4729166667</v>
      </c>
      <c r="AY1288" s="380" t="n">
        <v>44904.4166666667</v>
      </c>
      <c r="AZ1288" s="0" t="n">
        <v>1</v>
      </c>
      <c r="BA1288" s="0" t="s">
        <v>7878</v>
      </c>
      <c r="BB1288" s="0" t="n">
        <v>1</v>
      </c>
      <c r="BC1288" s="380" t="n">
        <v>25569.125</v>
      </c>
      <c r="BD1288" s="0" t="s">
        <v>12506</v>
      </c>
      <c r="BE1288" s="0" t="s">
        <v>2170</v>
      </c>
      <c r="BF1288" s="0" t="s">
        <v>2118</v>
      </c>
    </row>
    <row r="1289" customFormat="false" ht="15" hidden="false" customHeight="false" outlineLevel="0" collapsed="false">
      <c r="A1289" s="0" t="s">
        <v>26789</v>
      </c>
      <c r="B1289" s="0" t="s">
        <v>26790</v>
      </c>
      <c r="C1289" s="0" t="s">
        <v>26789</v>
      </c>
      <c r="D1289" s="0" t="s">
        <v>2133</v>
      </c>
      <c r="E1289" s="0" t="s">
        <v>26789</v>
      </c>
      <c r="F1289" s="0" t="n">
        <v>1</v>
      </c>
      <c r="G1289" s="0" t="s">
        <v>434</v>
      </c>
      <c r="H1289" s="0" t="s">
        <v>2170</v>
      </c>
      <c r="I1289" s="0" t="s">
        <v>2170</v>
      </c>
      <c r="J1289" s="0" t="s">
        <v>2170</v>
      </c>
      <c r="K1289" s="0" t="s">
        <v>2170</v>
      </c>
      <c r="L1289" s="0" t="s">
        <v>2170</v>
      </c>
      <c r="M1289" s="0" t="s">
        <v>2170</v>
      </c>
      <c r="N1289" s="0" t="n">
        <f aca="false">FALSE()</f>
        <v>0</v>
      </c>
      <c r="O1289" s="0" t="s">
        <v>26791</v>
      </c>
      <c r="P1289" s="0" t="s">
        <v>17780</v>
      </c>
      <c r="Q1289" s="0" t="n">
        <v>4</v>
      </c>
      <c r="R1289" s="380" t="n">
        <v>49443.125</v>
      </c>
      <c r="S1289" s="223" t="n">
        <v>1000</v>
      </c>
      <c r="T1289" s="0" t="s">
        <v>2132</v>
      </c>
      <c r="U1289" s="380" t="n">
        <v>43823.125</v>
      </c>
      <c r="V1289" s="380" t="n">
        <v>43983.125</v>
      </c>
      <c r="W1289" s="0" t="s">
        <v>2132</v>
      </c>
      <c r="X1289" s="0" t="s">
        <v>26792</v>
      </c>
      <c r="Y1289" s="0" t="s">
        <v>601</v>
      </c>
      <c r="Z1289" s="0" t="s">
        <v>2602</v>
      </c>
      <c r="AA1289" s="0" t="s">
        <v>610</v>
      </c>
      <c r="AB1289" s="0" t="s">
        <v>17781</v>
      </c>
      <c r="AC1289" s="0" t="n">
        <v>10000000</v>
      </c>
      <c r="AD1289" s="0" t="n">
        <v>10000000</v>
      </c>
      <c r="AE1289" s="0" t="n">
        <v>5</v>
      </c>
      <c r="AF1289" s="0" t="n">
        <f aca="false">FALSE()</f>
        <v>0</v>
      </c>
      <c r="AG1289" s="0" t="n">
        <f aca="false">TRUE()</f>
        <v>1</v>
      </c>
      <c r="AH1289" s="0" t="n">
        <f aca="false">TRUE()</f>
        <v>1</v>
      </c>
      <c r="AI1289" s="0" t="n">
        <f aca="false">FALSE()</f>
        <v>0</v>
      </c>
      <c r="AJ1289" s="0" t="n">
        <f aca="false">FALSE()</f>
        <v>0</v>
      </c>
      <c r="AK1289" s="0" t="n">
        <f aca="false">FALSE()</f>
        <v>0</v>
      </c>
      <c r="AL1289" s="0" t="s">
        <v>2129</v>
      </c>
      <c r="AM1289" s="0" t="n">
        <f aca="false">TRUE()</f>
        <v>1</v>
      </c>
      <c r="AN1289" s="0" t="s">
        <v>26793</v>
      </c>
      <c r="AO1289" s="0" t="n">
        <v>1</v>
      </c>
      <c r="AP1289" s="0" t="s">
        <v>26794</v>
      </c>
      <c r="AQ1289" s="0" t="s">
        <v>26795</v>
      </c>
      <c r="AR1289" s="0" t="n">
        <f aca="false">TRUE()</f>
        <v>1</v>
      </c>
      <c r="AS1289" s="0" t="n">
        <f aca="false">FALSE()</f>
        <v>0</v>
      </c>
      <c r="AT1289" s="0" t="n">
        <f aca="false">FALSE()</f>
        <v>0</v>
      </c>
      <c r="AU1289" s="0" t="n">
        <f aca="false">FALSE()</f>
        <v>0</v>
      </c>
      <c r="AV1289" s="0" t="n">
        <f aca="false">FALSE()</f>
        <v>0</v>
      </c>
      <c r="AW1289" s="0" t="n">
        <f aca="false">TRUE()</f>
        <v>1</v>
      </c>
      <c r="AX1289" s="380" t="n">
        <v>43983.5979166667</v>
      </c>
      <c r="AY1289" s="380" t="n">
        <v>43983.4166666667</v>
      </c>
      <c r="AZ1289" s="0" t="n">
        <v>2</v>
      </c>
      <c r="BA1289" s="0" t="s">
        <v>17892</v>
      </c>
      <c r="BB1289" s="0" t="n">
        <v>0</v>
      </c>
      <c r="BC1289" s="380" t="n">
        <v>46167.125</v>
      </c>
      <c r="BD1289" s="0" t="s">
        <v>2170</v>
      </c>
      <c r="BE1289" s="0" t="s">
        <v>2170</v>
      </c>
      <c r="BF1289" s="0" t="s">
        <v>2118</v>
      </c>
    </row>
    <row r="1290" customFormat="false" ht="15" hidden="false" customHeight="false" outlineLevel="0" collapsed="false">
      <c r="A1290" s="0" t="s">
        <v>26796</v>
      </c>
      <c r="B1290" s="0" t="s">
        <v>26797</v>
      </c>
      <c r="C1290" s="0" t="s">
        <v>26796</v>
      </c>
      <c r="D1290" s="0" t="s">
        <v>2133</v>
      </c>
      <c r="E1290" s="0" t="s">
        <v>26796</v>
      </c>
      <c r="F1290" s="0" t="n">
        <v>1</v>
      </c>
      <c r="G1290" s="0" t="s">
        <v>434</v>
      </c>
      <c r="H1290" s="0" t="s">
        <v>2170</v>
      </c>
      <c r="I1290" s="0" t="s">
        <v>2170</v>
      </c>
      <c r="J1290" s="0" t="s">
        <v>2170</v>
      </c>
      <c r="K1290" s="0" t="s">
        <v>2170</v>
      </c>
      <c r="L1290" s="0" t="s">
        <v>2170</v>
      </c>
      <c r="M1290" s="0" t="s">
        <v>2170</v>
      </c>
      <c r="N1290" s="0" t="n">
        <f aca="false">FALSE()</f>
        <v>0</v>
      </c>
      <c r="O1290" s="0" t="s">
        <v>26798</v>
      </c>
      <c r="P1290" s="0" t="s">
        <v>17780</v>
      </c>
      <c r="Q1290" s="0" t="n">
        <v>12</v>
      </c>
      <c r="R1290" s="380" t="n">
        <v>47060.125</v>
      </c>
      <c r="S1290" s="223" t="n">
        <v>1000</v>
      </c>
      <c r="T1290" s="0" t="s">
        <v>2132</v>
      </c>
      <c r="U1290" s="380" t="n">
        <v>45169.125</v>
      </c>
      <c r="V1290" s="380" t="n">
        <v>45260.125</v>
      </c>
      <c r="W1290" s="0" t="s">
        <v>2132</v>
      </c>
      <c r="X1290" s="0" t="s">
        <v>2170</v>
      </c>
      <c r="Y1290" s="0" t="s">
        <v>601</v>
      </c>
      <c r="Z1290" s="0" t="s">
        <v>2602</v>
      </c>
      <c r="AA1290" s="0" t="s">
        <v>2574</v>
      </c>
      <c r="AB1290" s="0" t="s">
        <v>17781</v>
      </c>
      <c r="AC1290" s="0" t="n">
        <v>223407</v>
      </c>
      <c r="AD1290" s="0" t="n">
        <v>400000</v>
      </c>
      <c r="AE1290" s="0" t="n">
        <v>5</v>
      </c>
      <c r="AF1290" s="0" t="n">
        <f aca="false">FALSE()</f>
        <v>0</v>
      </c>
      <c r="AG1290" s="0" t="n">
        <f aca="false">TRUE()</f>
        <v>1</v>
      </c>
      <c r="AH1290" s="0" t="n">
        <f aca="false">TRUE()</f>
        <v>1</v>
      </c>
      <c r="AI1290" s="0" t="n">
        <f aca="false">FALSE()</f>
        <v>0</v>
      </c>
      <c r="AJ1290" s="0" t="n">
        <f aca="false">FALSE()</f>
        <v>0</v>
      </c>
      <c r="AK1290" s="0" t="n">
        <f aca="false">TRUE()</f>
        <v>1</v>
      </c>
      <c r="AL1290" s="0" t="s">
        <v>2129</v>
      </c>
      <c r="AM1290" s="0" t="n">
        <f aca="false">TRUE()</f>
        <v>1</v>
      </c>
      <c r="AN1290" s="0" t="s">
        <v>26799</v>
      </c>
      <c r="AO1290" s="0" t="n">
        <v>1</v>
      </c>
      <c r="AP1290" s="0" t="s">
        <v>26800</v>
      </c>
      <c r="AQ1290" s="0" t="s">
        <v>26801</v>
      </c>
      <c r="AR1290" s="0" t="n">
        <f aca="false">TRUE()</f>
        <v>1</v>
      </c>
      <c r="AS1290" s="0" t="n">
        <f aca="false">FALSE()</f>
        <v>0</v>
      </c>
      <c r="AT1290" s="0" t="n">
        <f aca="false">FALSE()</f>
        <v>0</v>
      </c>
      <c r="AU1290" s="0" t="n">
        <f aca="false">FALSE()</f>
        <v>0</v>
      </c>
      <c r="AV1290" s="0" t="n">
        <f aca="false">FALSE()</f>
        <v>0</v>
      </c>
      <c r="AW1290" s="0" t="n">
        <f aca="false">TRUE()</f>
        <v>1</v>
      </c>
      <c r="AX1290" s="380" t="n">
        <v>45260.6875</v>
      </c>
      <c r="AY1290" s="380" t="n">
        <v>45260.4166666667</v>
      </c>
      <c r="AZ1290" s="0" t="n">
        <v>0</v>
      </c>
      <c r="BA1290" s="0" t="s">
        <v>22637</v>
      </c>
      <c r="BB1290" s="0" t="n">
        <v>0</v>
      </c>
      <c r="BC1290" s="380" t="n">
        <v>45980.125</v>
      </c>
      <c r="BD1290" s="0" t="s">
        <v>2170</v>
      </c>
      <c r="BE1290" s="0" t="s">
        <v>2170</v>
      </c>
      <c r="BF1290" s="0" t="s">
        <v>604</v>
      </c>
    </row>
    <row r="1291" customFormat="false" ht="15" hidden="false" customHeight="false" outlineLevel="0" collapsed="false">
      <c r="A1291" s="0" t="s">
        <v>26802</v>
      </c>
      <c r="B1291" s="0" t="s">
        <v>26803</v>
      </c>
      <c r="C1291" s="0" t="s">
        <v>26802</v>
      </c>
      <c r="D1291" s="0" t="s">
        <v>2133</v>
      </c>
      <c r="E1291" s="0" t="s">
        <v>26802</v>
      </c>
      <c r="F1291" s="0" t="n">
        <v>1</v>
      </c>
      <c r="G1291" s="0" t="s">
        <v>434</v>
      </c>
      <c r="H1291" s="0" t="s">
        <v>2170</v>
      </c>
      <c r="I1291" s="0" t="s">
        <v>2170</v>
      </c>
      <c r="J1291" s="0" t="s">
        <v>2170</v>
      </c>
      <c r="K1291" s="0" t="s">
        <v>2170</v>
      </c>
      <c r="L1291" s="0" t="s">
        <v>2170</v>
      </c>
      <c r="M1291" s="0" t="s">
        <v>2170</v>
      </c>
      <c r="N1291" s="0" t="n">
        <f aca="false">FALSE()</f>
        <v>0</v>
      </c>
      <c r="O1291" s="0" t="s">
        <v>26804</v>
      </c>
      <c r="P1291" s="0" t="s">
        <v>17780</v>
      </c>
      <c r="Q1291" s="0" t="n">
        <v>12</v>
      </c>
      <c r="R1291" s="380" t="n">
        <v>46480.125</v>
      </c>
      <c r="S1291" s="223" t="n">
        <v>700.3</v>
      </c>
      <c r="T1291" s="0" t="s">
        <v>2132</v>
      </c>
      <c r="U1291" s="380" t="n">
        <v>45385.125</v>
      </c>
      <c r="V1291" s="380" t="n">
        <v>45400.125</v>
      </c>
      <c r="W1291" s="0" t="s">
        <v>2132</v>
      </c>
      <c r="X1291" s="0" t="s">
        <v>26805</v>
      </c>
      <c r="Y1291" s="0" t="s">
        <v>601</v>
      </c>
      <c r="Z1291" s="0" t="s">
        <v>2602</v>
      </c>
      <c r="AA1291" s="0" t="s">
        <v>610</v>
      </c>
      <c r="AB1291" s="0" t="s">
        <v>17781</v>
      </c>
      <c r="AC1291" s="0" t="n">
        <v>278894</v>
      </c>
      <c r="AD1291" s="0" t="n">
        <v>400000</v>
      </c>
      <c r="AE1291" s="0" t="n">
        <v>5</v>
      </c>
      <c r="AF1291" s="0" t="n">
        <f aca="false">FALSE()</f>
        <v>0</v>
      </c>
      <c r="AG1291" s="0" t="n">
        <f aca="false">TRUE()</f>
        <v>1</v>
      </c>
      <c r="AH1291" s="0" t="n">
        <f aca="false">TRUE()</f>
        <v>1</v>
      </c>
      <c r="AI1291" s="0" t="n">
        <f aca="false">FALSE()</f>
        <v>0</v>
      </c>
      <c r="AJ1291" s="0" t="n">
        <f aca="false">FALSE()</f>
        <v>0</v>
      </c>
      <c r="AK1291" s="0" t="n">
        <f aca="false">TRUE()</f>
        <v>1</v>
      </c>
      <c r="AL1291" s="0" t="s">
        <v>2129</v>
      </c>
      <c r="AM1291" s="0" t="n">
        <f aca="false">TRUE()</f>
        <v>1</v>
      </c>
      <c r="AN1291" s="0" t="s">
        <v>26806</v>
      </c>
      <c r="AO1291" s="0" t="n">
        <v>1</v>
      </c>
      <c r="AP1291" s="0" t="s">
        <v>26807</v>
      </c>
      <c r="AQ1291" s="0" t="s">
        <v>26808</v>
      </c>
      <c r="AR1291" s="0" t="n">
        <f aca="false">TRUE()</f>
        <v>1</v>
      </c>
      <c r="AS1291" s="0" t="n">
        <f aca="false">FALSE()</f>
        <v>0</v>
      </c>
      <c r="AT1291" s="0" t="n">
        <f aca="false">FALSE()</f>
        <v>0</v>
      </c>
      <c r="AU1291" s="0" t="n">
        <f aca="false">FALSE()</f>
        <v>0</v>
      </c>
      <c r="AV1291" s="0" t="n">
        <f aca="false">FALSE()</f>
        <v>0</v>
      </c>
      <c r="AW1291" s="0" t="n">
        <f aca="false">TRUE()</f>
        <v>1</v>
      </c>
      <c r="AX1291" s="380" t="n">
        <v>45400.6875</v>
      </c>
      <c r="AY1291" s="380" t="n">
        <v>45400.125</v>
      </c>
      <c r="AZ1291" s="0" t="n">
        <v>2</v>
      </c>
      <c r="BA1291" s="0" t="s">
        <v>21261</v>
      </c>
      <c r="BB1291" s="0" t="n">
        <v>0</v>
      </c>
      <c r="BC1291" s="380" t="n">
        <v>25569.125</v>
      </c>
      <c r="BD1291" s="0" t="s">
        <v>2170</v>
      </c>
      <c r="BE1291" s="0" t="s">
        <v>2170</v>
      </c>
      <c r="BF1291" s="0" t="s">
        <v>604</v>
      </c>
    </row>
    <row r="1292" customFormat="false" ht="15" hidden="false" customHeight="false" outlineLevel="0" collapsed="false">
      <c r="A1292" s="0" t="s">
        <v>26809</v>
      </c>
      <c r="B1292" s="0" t="s">
        <v>26810</v>
      </c>
      <c r="C1292" s="0" t="s">
        <v>26809</v>
      </c>
      <c r="D1292" s="0" t="s">
        <v>2133</v>
      </c>
      <c r="E1292" s="0" t="s">
        <v>26809</v>
      </c>
      <c r="F1292" s="0" t="n">
        <v>1</v>
      </c>
      <c r="G1292" s="0" t="s">
        <v>434</v>
      </c>
      <c r="H1292" s="0" t="s">
        <v>2170</v>
      </c>
      <c r="I1292" s="0" t="s">
        <v>2170</v>
      </c>
      <c r="J1292" s="0" t="s">
        <v>2170</v>
      </c>
      <c r="K1292" s="0" t="s">
        <v>2170</v>
      </c>
      <c r="L1292" s="0" t="s">
        <v>2170</v>
      </c>
      <c r="M1292" s="0" t="s">
        <v>2170</v>
      </c>
      <c r="N1292" s="0" t="n">
        <f aca="false">FALSE()</f>
        <v>0</v>
      </c>
      <c r="O1292" s="0" t="s">
        <v>26811</v>
      </c>
      <c r="P1292" s="0" t="s">
        <v>17780</v>
      </c>
      <c r="Q1292" s="0" t="n">
        <v>12</v>
      </c>
      <c r="R1292" s="380" t="n">
        <v>46618.125</v>
      </c>
      <c r="S1292" s="223" t="n">
        <v>1000</v>
      </c>
      <c r="T1292" s="0" t="s">
        <v>2132</v>
      </c>
      <c r="U1292" s="380" t="n">
        <v>45511.125</v>
      </c>
      <c r="V1292" s="380" t="n">
        <v>45538.125</v>
      </c>
      <c r="W1292" s="0" t="s">
        <v>2132</v>
      </c>
      <c r="X1292" s="0" t="s">
        <v>26812</v>
      </c>
      <c r="Y1292" s="0" t="s">
        <v>601</v>
      </c>
      <c r="Z1292" s="0" t="s">
        <v>2602</v>
      </c>
      <c r="AA1292" s="0" t="s">
        <v>610</v>
      </c>
      <c r="AB1292" s="0" t="s">
        <v>17781</v>
      </c>
      <c r="AC1292" s="0" t="n">
        <v>4700000</v>
      </c>
      <c r="AD1292" s="0" t="n">
        <v>4700000</v>
      </c>
      <c r="AE1292" s="0" t="n">
        <v>5</v>
      </c>
      <c r="AF1292" s="0" t="n">
        <f aca="false">FALSE()</f>
        <v>0</v>
      </c>
      <c r="AG1292" s="0" t="n">
        <f aca="false">TRUE()</f>
        <v>1</v>
      </c>
      <c r="AH1292" s="0" t="n">
        <f aca="false">TRUE()</f>
        <v>1</v>
      </c>
      <c r="AI1292" s="0" t="n">
        <f aca="false">TRUE()</f>
        <v>1</v>
      </c>
      <c r="AJ1292" s="0" t="n">
        <f aca="false">FALSE()</f>
        <v>0</v>
      </c>
      <c r="AK1292" s="0" t="n">
        <f aca="false">TRUE()</f>
        <v>1</v>
      </c>
      <c r="AL1292" s="0" t="s">
        <v>2129</v>
      </c>
      <c r="AM1292" s="0" t="n">
        <f aca="false">TRUE()</f>
        <v>1</v>
      </c>
      <c r="AN1292" s="0" t="s">
        <v>26813</v>
      </c>
      <c r="AO1292" s="0" t="n">
        <v>1</v>
      </c>
      <c r="AP1292" s="0" t="s">
        <v>26814</v>
      </c>
      <c r="AQ1292" s="0" t="s">
        <v>26815</v>
      </c>
      <c r="AR1292" s="0" t="n">
        <f aca="false">TRUE()</f>
        <v>1</v>
      </c>
      <c r="AS1292" s="0" t="n">
        <f aca="false">TRUE()</f>
        <v>1</v>
      </c>
      <c r="AT1292" s="0" t="n">
        <f aca="false">FALSE()</f>
        <v>0</v>
      </c>
      <c r="AU1292" s="0" t="n">
        <f aca="false">FALSE()</f>
        <v>0</v>
      </c>
      <c r="AV1292" s="0" t="n">
        <f aca="false">FALSE()</f>
        <v>0</v>
      </c>
      <c r="AW1292" s="0" t="n">
        <f aca="false">TRUE()</f>
        <v>1</v>
      </c>
      <c r="AX1292" s="380" t="n">
        <v>45538.6875</v>
      </c>
      <c r="AY1292" s="380" t="n">
        <v>45538.125</v>
      </c>
      <c r="AZ1292" s="0" t="n">
        <v>1</v>
      </c>
      <c r="BA1292" s="0" t="s">
        <v>18627</v>
      </c>
      <c r="BB1292" s="0" t="n">
        <v>0</v>
      </c>
      <c r="BC1292" s="380" t="n">
        <v>25569.125</v>
      </c>
      <c r="BD1292" s="0" t="s">
        <v>2170</v>
      </c>
      <c r="BE1292" s="0" t="s">
        <v>2170</v>
      </c>
      <c r="BF1292" s="0" t="s">
        <v>2118</v>
      </c>
    </row>
    <row r="1293" customFormat="false" ht="15" hidden="false" customHeight="false" outlineLevel="0" collapsed="false">
      <c r="A1293" s="0" t="s">
        <v>26816</v>
      </c>
      <c r="B1293" s="0" t="s">
        <v>26817</v>
      </c>
      <c r="C1293" s="0" t="s">
        <v>26816</v>
      </c>
      <c r="D1293" s="0" t="s">
        <v>2133</v>
      </c>
      <c r="E1293" s="0" t="s">
        <v>26816</v>
      </c>
      <c r="F1293" s="0" t="n">
        <v>1</v>
      </c>
      <c r="G1293" s="0" t="s">
        <v>434</v>
      </c>
      <c r="H1293" s="0" t="s">
        <v>2170</v>
      </c>
      <c r="I1293" s="0" t="s">
        <v>2170</v>
      </c>
      <c r="J1293" s="0" t="s">
        <v>2170</v>
      </c>
      <c r="K1293" s="0" t="s">
        <v>2170</v>
      </c>
      <c r="L1293" s="0" t="s">
        <v>2170</v>
      </c>
      <c r="M1293" s="0" t="s">
        <v>2170</v>
      </c>
      <c r="N1293" s="0" t="n">
        <f aca="false">FALSE()</f>
        <v>0</v>
      </c>
      <c r="O1293" s="0" t="s">
        <v>26818</v>
      </c>
      <c r="P1293" s="0" t="s">
        <v>17780</v>
      </c>
      <c r="Q1293" s="0" t="n">
        <v>2</v>
      </c>
      <c r="R1293" s="380" t="n">
        <v>25569.125</v>
      </c>
      <c r="S1293" s="223" t="n">
        <v>1000000</v>
      </c>
      <c r="T1293" s="0" t="s">
        <v>26819</v>
      </c>
      <c r="U1293" s="380" t="n">
        <v>44270.125</v>
      </c>
      <c r="V1293" s="380" t="n">
        <v>44372.125</v>
      </c>
      <c r="W1293" s="0" t="s">
        <v>26819</v>
      </c>
      <c r="X1293" s="0" t="s">
        <v>26820</v>
      </c>
      <c r="Y1293" s="0" t="s">
        <v>601</v>
      </c>
      <c r="Z1293" s="0" t="s">
        <v>2602</v>
      </c>
      <c r="AA1293" s="0" t="s">
        <v>2574</v>
      </c>
      <c r="AB1293" s="0" t="s">
        <v>17781</v>
      </c>
      <c r="AC1293" s="0" t="n">
        <v>60000</v>
      </c>
      <c r="AD1293" s="0" t="n">
        <v>60000</v>
      </c>
      <c r="AE1293" s="0" t="n">
        <v>5</v>
      </c>
      <c r="AF1293" s="0" t="n">
        <f aca="false">FALSE()</f>
        <v>0</v>
      </c>
      <c r="AG1293" s="0" t="n">
        <f aca="false">TRUE()</f>
        <v>1</v>
      </c>
      <c r="AH1293" s="0" t="n">
        <f aca="false">TRUE()</f>
        <v>1</v>
      </c>
      <c r="AI1293" s="0" t="n">
        <f aca="false">FALSE()</f>
        <v>0</v>
      </c>
      <c r="AJ1293" s="0" t="n">
        <f aca="false">TRUE()</f>
        <v>1</v>
      </c>
      <c r="AK1293" s="0" t="n">
        <f aca="false">FALSE()</f>
        <v>0</v>
      </c>
      <c r="AL1293" s="0" t="s">
        <v>2129</v>
      </c>
      <c r="AM1293" s="0" t="n">
        <f aca="false">TRUE()</f>
        <v>1</v>
      </c>
      <c r="AN1293" s="0" t="s">
        <v>26821</v>
      </c>
      <c r="AO1293" s="0" t="n">
        <v>1</v>
      </c>
      <c r="AP1293" s="0" t="s">
        <v>26822</v>
      </c>
      <c r="AQ1293" s="0" t="s">
        <v>26823</v>
      </c>
      <c r="AR1293" s="0" t="n">
        <f aca="false">TRUE()</f>
        <v>1</v>
      </c>
      <c r="AS1293" s="0" t="n">
        <f aca="false">TRUE()</f>
        <v>1</v>
      </c>
      <c r="AT1293" s="0" t="n">
        <f aca="false">FALSE()</f>
        <v>0</v>
      </c>
      <c r="AU1293" s="0" t="n">
        <f aca="false">FALSE()</f>
        <v>0</v>
      </c>
      <c r="AV1293" s="0" t="n">
        <f aca="false">FALSE()</f>
        <v>0</v>
      </c>
      <c r="AW1293" s="0" t="n">
        <f aca="false">TRUE()</f>
        <v>1</v>
      </c>
      <c r="AX1293" s="380" t="n">
        <v>44372.7291666667</v>
      </c>
      <c r="AY1293" s="380" t="n">
        <v>44372.4166666667</v>
      </c>
      <c r="AZ1293" s="0" t="n">
        <v>2</v>
      </c>
      <c r="BA1293" s="0" t="s">
        <v>7878</v>
      </c>
      <c r="BB1293" s="0" t="n">
        <v>0</v>
      </c>
      <c r="BC1293" s="380" t="n">
        <v>46010.125</v>
      </c>
      <c r="BD1293" s="0" t="s">
        <v>2170</v>
      </c>
      <c r="BE1293" s="0" t="s">
        <v>2170</v>
      </c>
      <c r="BF1293" s="0" t="s">
        <v>2118</v>
      </c>
    </row>
    <row r="1294" customFormat="false" ht="15" hidden="false" customHeight="false" outlineLevel="0" collapsed="false">
      <c r="A1294" s="0" t="s">
        <v>26824</v>
      </c>
      <c r="B1294" s="0" t="s">
        <v>26825</v>
      </c>
      <c r="C1294" s="0" t="s">
        <v>26824</v>
      </c>
      <c r="D1294" s="0" t="s">
        <v>2133</v>
      </c>
      <c r="E1294" s="0" t="s">
        <v>26824</v>
      </c>
      <c r="F1294" s="0" t="n">
        <v>1</v>
      </c>
      <c r="G1294" s="0" t="s">
        <v>434</v>
      </c>
      <c r="H1294" s="0" t="s">
        <v>2170</v>
      </c>
      <c r="I1294" s="0" t="s">
        <v>2170</v>
      </c>
      <c r="J1294" s="0" t="s">
        <v>2170</v>
      </c>
      <c r="K1294" s="0" t="s">
        <v>2170</v>
      </c>
      <c r="L1294" s="0" t="s">
        <v>2170</v>
      </c>
      <c r="M1294" s="0" t="s">
        <v>2170</v>
      </c>
      <c r="N1294" s="0" t="n">
        <f aca="false">FALSE()</f>
        <v>0</v>
      </c>
      <c r="O1294" s="0" t="s">
        <v>26826</v>
      </c>
      <c r="P1294" s="0" t="s">
        <v>17780</v>
      </c>
      <c r="Q1294" s="0" t="n">
        <v>4</v>
      </c>
      <c r="R1294" s="380" t="n">
        <v>46014.125</v>
      </c>
      <c r="S1294" s="223" t="n">
        <v>1000</v>
      </c>
      <c r="T1294" s="0" t="s">
        <v>2132</v>
      </c>
      <c r="U1294" s="380" t="n">
        <v>44911.125</v>
      </c>
      <c r="V1294" s="380" t="n">
        <v>44922.125</v>
      </c>
      <c r="W1294" s="0" t="s">
        <v>2132</v>
      </c>
      <c r="X1294" s="0" t="s">
        <v>26827</v>
      </c>
      <c r="Y1294" s="0" t="s">
        <v>601</v>
      </c>
      <c r="Z1294" s="0" t="s">
        <v>2602</v>
      </c>
      <c r="AA1294" s="0" t="s">
        <v>2891</v>
      </c>
      <c r="AB1294" s="0" t="s">
        <v>17781</v>
      </c>
      <c r="AC1294" s="0" t="n">
        <v>2000000</v>
      </c>
      <c r="AD1294" s="0" t="n">
        <v>2000000</v>
      </c>
      <c r="AE1294" s="0" t="n">
        <v>5</v>
      </c>
      <c r="AF1294" s="0" t="n">
        <f aca="false">FALSE()</f>
        <v>0</v>
      </c>
      <c r="AG1294" s="0" t="n">
        <f aca="false">TRUE()</f>
        <v>1</v>
      </c>
      <c r="AH1294" s="0" t="n">
        <f aca="false">TRUE()</f>
        <v>1</v>
      </c>
      <c r="AI1294" s="0" t="n">
        <f aca="false">FALSE()</f>
        <v>0</v>
      </c>
      <c r="AJ1294" s="0" t="n">
        <f aca="false">FALSE()</f>
        <v>0</v>
      </c>
      <c r="AK1294" s="0" t="n">
        <f aca="false">FALSE()</f>
        <v>0</v>
      </c>
      <c r="AL1294" s="0" t="s">
        <v>2129</v>
      </c>
      <c r="AM1294" s="0" t="n">
        <f aca="false">TRUE()</f>
        <v>1</v>
      </c>
      <c r="AN1294" s="0" t="s">
        <v>26828</v>
      </c>
      <c r="AO1294" s="0" t="n">
        <v>1</v>
      </c>
      <c r="AP1294" s="0" t="s">
        <v>26829</v>
      </c>
      <c r="AQ1294" s="0" t="s">
        <v>26830</v>
      </c>
      <c r="AR1294" s="0" t="n">
        <f aca="false">TRUE()</f>
        <v>1</v>
      </c>
      <c r="AS1294" s="0" t="n">
        <f aca="false">FALSE()</f>
        <v>0</v>
      </c>
      <c r="AT1294" s="0" t="n">
        <f aca="false">FALSE()</f>
        <v>0</v>
      </c>
      <c r="AU1294" s="0" t="n">
        <f aca="false">FALSE()</f>
        <v>0</v>
      </c>
      <c r="AV1294" s="0" t="n">
        <f aca="false">FALSE()</f>
        <v>0</v>
      </c>
      <c r="AW1294" s="0" t="n">
        <f aca="false">TRUE()</f>
        <v>1</v>
      </c>
      <c r="AX1294" s="380" t="n">
        <v>44922.6875</v>
      </c>
      <c r="AY1294" s="380" t="n">
        <v>44922.4166666667</v>
      </c>
      <c r="AZ1294" s="0" t="n">
        <v>1</v>
      </c>
      <c r="BA1294" s="0" t="s">
        <v>21206</v>
      </c>
      <c r="BB1294" s="0" t="n">
        <v>0</v>
      </c>
      <c r="BC1294" s="380" t="n">
        <v>25569.125</v>
      </c>
      <c r="BD1294" s="0" t="s">
        <v>2170</v>
      </c>
      <c r="BE1294" s="0" t="s">
        <v>2170</v>
      </c>
      <c r="BF1294" s="0" t="s">
        <v>604</v>
      </c>
    </row>
    <row r="1295" customFormat="false" ht="15" hidden="false" customHeight="false" outlineLevel="0" collapsed="false">
      <c r="A1295" s="0" t="s">
        <v>26831</v>
      </c>
      <c r="B1295" s="0" t="s">
        <v>26832</v>
      </c>
      <c r="C1295" s="0" t="s">
        <v>26831</v>
      </c>
      <c r="D1295" s="0" t="s">
        <v>2133</v>
      </c>
      <c r="E1295" s="0" t="s">
        <v>26831</v>
      </c>
      <c r="F1295" s="0" t="n">
        <v>1</v>
      </c>
      <c r="G1295" s="0" t="s">
        <v>434</v>
      </c>
      <c r="H1295" s="0" t="s">
        <v>2170</v>
      </c>
      <c r="I1295" s="0" t="s">
        <v>2170</v>
      </c>
      <c r="J1295" s="0" t="s">
        <v>2170</v>
      </c>
      <c r="K1295" s="0" t="s">
        <v>2170</v>
      </c>
      <c r="L1295" s="0" t="s">
        <v>2170</v>
      </c>
      <c r="M1295" s="0" t="s">
        <v>2170</v>
      </c>
      <c r="N1295" s="0" t="n">
        <f aca="false">FALSE()</f>
        <v>0</v>
      </c>
      <c r="O1295" s="0" t="s">
        <v>26833</v>
      </c>
      <c r="P1295" s="0" t="s">
        <v>17780</v>
      </c>
      <c r="Q1295" s="0" t="n">
        <v>2</v>
      </c>
      <c r="R1295" s="380" t="n">
        <v>45867.125</v>
      </c>
      <c r="S1295" s="223" t="n">
        <v>1000</v>
      </c>
      <c r="T1295" s="0" t="s">
        <v>2132</v>
      </c>
      <c r="U1295" s="380" t="n">
        <v>44770.125</v>
      </c>
      <c r="V1295" s="380" t="n">
        <v>44775.125</v>
      </c>
      <c r="W1295" s="0" t="s">
        <v>2132</v>
      </c>
      <c r="X1295" s="0" t="s">
        <v>26834</v>
      </c>
      <c r="Y1295" s="0" t="s">
        <v>6426</v>
      </c>
      <c r="Z1295" s="0" t="s">
        <v>6427</v>
      </c>
      <c r="AA1295" s="0" t="s">
        <v>610</v>
      </c>
      <c r="AB1295" s="0" t="s">
        <v>17781</v>
      </c>
      <c r="AC1295" s="0" t="n">
        <v>10000000</v>
      </c>
      <c r="AD1295" s="0" t="n">
        <v>10000000</v>
      </c>
      <c r="AE1295" s="0" t="n">
        <v>5</v>
      </c>
      <c r="AF1295" s="0" t="n">
        <f aca="false">FALSE()</f>
        <v>0</v>
      </c>
      <c r="AG1295" s="0" t="n">
        <f aca="false">TRUE()</f>
        <v>1</v>
      </c>
      <c r="AH1295" s="0" t="n">
        <f aca="false">TRUE()</f>
        <v>1</v>
      </c>
      <c r="AI1295" s="0" t="n">
        <f aca="false">FALSE()</f>
        <v>0</v>
      </c>
      <c r="AJ1295" s="0" t="n">
        <f aca="false">FALSE()</f>
        <v>0</v>
      </c>
      <c r="AK1295" s="0" t="n">
        <f aca="false">FALSE()</f>
        <v>0</v>
      </c>
      <c r="AL1295" s="0" t="s">
        <v>2129</v>
      </c>
      <c r="AM1295" s="0" t="n">
        <f aca="false">TRUE()</f>
        <v>1</v>
      </c>
      <c r="AN1295" s="0" t="s">
        <v>26835</v>
      </c>
      <c r="AO1295" s="0" t="n">
        <v>1</v>
      </c>
      <c r="AP1295" s="0" t="s">
        <v>26836</v>
      </c>
      <c r="AQ1295" s="0" t="s">
        <v>26837</v>
      </c>
      <c r="AR1295" s="0" t="n">
        <f aca="false">FALSE()</f>
        <v>0</v>
      </c>
      <c r="AS1295" s="0" t="n">
        <f aca="false">FALSE()</f>
        <v>0</v>
      </c>
      <c r="AT1295" s="0" t="n">
        <f aca="false">FALSE()</f>
        <v>0</v>
      </c>
      <c r="AU1295" s="0" t="n">
        <f aca="false">FALSE()</f>
        <v>0</v>
      </c>
      <c r="AV1295" s="0" t="n">
        <f aca="false">FALSE()</f>
        <v>0</v>
      </c>
      <c r="AW1295" s="0" t="n">
        <f aca="false">TRUE()</f>
        <v>1</v>
      </c>
      <c r="AX1295" s="380" t="n">
        <v>44775.6145833333</v>
      </c>
      <c r="AY1295" s="380" t="n">
        <v>44775.4166666667</v>
      </c>
      <c r="AZ1295" s="0" t="n">
        <v>2</v>
      </c>
      <c r="BA1295" s="0" t="s">
        <v>18862</v>
      </c>
      <c r="BB1295" s="0" t="n">
        <v>0</v>
      </c>
      <c r="BC1295" s="380" t="n">
        <v>25569.125</v>
      </c>
      <c r="BD1295" s="0" t="s">
        <v>2170</v>
      </c>
      <c r="BE1295" s="0" t="s">
        <v>2170</v>
      </c>
      <c r="BF1295" s="0" t="s">
        <v>2118</v>
      </c>
    </row>
    <row r="1296" customFormat="false" ht="15" hidden="false" customHeight="false" outlineLevel="0" collapsed="false">
      <c r="A1296" s="0" t="s">
        <v>26838</v>
      </c>
      <c r="B1296" s="0" t="s">
        <v>26839</v>
      </c>
      <c r="C1296" s="0" t="s">
        <v>26838</v>
      </c>
      <c r="D1296" s="0" t="s">
        <v>2133</v>
      </c>
      <c r="E1296" s="0" t="s">
        <v>26838</v>
      </c>
      <c r="F1296" s="0" t="n">
        <v>1</v>
      </c>
      <c r="G1296" s="0" t="s">
        <v>434</v>
      </c>
      <c r="H1296" s="0" t="s">
        <v>2170</v>
      </c>
      <c r="I1296" s="0" t="s">
        <v>2170</v>
      </c>
      <c r="J1296" s="0" t="s">
        <v>2170</v>
      </c>
      <c r="K1296" s="0" t="s">
        <v>2170</v>
      </c>
      <c r="L1296" s="0" t="s">
        <v>2170</v>
      </c>
      <c r="M1296" s="0" t="s">
        <v>2170</v>
      </c>
      <c r="N1296" s="0" t="n">
        <f aca="false">FALSE()</f>
        <v>0</v>
      </c>
      <c r="O1296" s="0" t="s">
        <v>26840</v>
      </c>
      <c r="P1296" s="0" t="s">
        <v>17780</v>
      </c>
      <c r="Q1296" s="0" t="n">
        <v>12</v>
      </c>
      <c r="R1296" s="380" t="n">
        <v>46365.125</v>
      </c>
      <c r="S1296" s="223" t="n">
        <v>1000</v>
      </c>
      <c r="T1296" s="0" t="s">
        <v>2132</v>
      </c>
      <c r="U1296" s="380" t="n">
        <v>45278.125</v>
      </c>
      <c r="V1296" s="380" t="n">
        <v>45285.125</v>
      </c>
      <c r="W1296" s="0" t="s">
        <v>2132</v>
      </c>
      <c r="X1296" s="0" t="s">
        <v>26841</v>
      </c>
      <c r="Y1296" s="0" t="s">
        <v>601</v>
      </c>
      <c r="Z1296" s="0" t="s">
        <v>2602</v>
      </c>
      <c r="AA1296" s="0" t="s">
        <v>2365</v>
      </c>
      <c r="AB1296" s="0" t="s">
        <v>17781</v>
      </c>
      <c r="AC1296" s="0" t="n">
        <v>4000000</v>
      </c>
      <c r="AD1296" s="0" t="n">
        <v>4000000</v>
      </c>
      <c r="AE1296" s="0" t="n">
        <v>5</v>
      </c>
      <c r="AF1296" s="0" t="n">
        <f aca="false">FALSE()</f>
        <v>0</v>
      </c>
      <c r="AG1296" s="0" t="n">
        <f aca="false">TRUE()</f>
        <v>1</v>
      </c>
      <c r="AH1296" s="0" t="n">
        <f aca="false">TRUE()</f>
        <v>1</v>
      </c>
      <c r="AI1296" s="0" t="n">
        <f aca="false">TRUE()</f>
        <v>1</v>
      </c>
      <c r="AJ1296" s="0" t="n">
        <f aca="false">FALSE()</f>
        <v>0</v>
      </c>
      <c r="AK1296" s="0" t="n">
        <f aca="false">FALSE()</f>
        <v>0</v>
      </c>
      <c r="AL1296" s="0" t="s">
        <v>2129</v>
      </c>
      <c r="AM1296" s="0" t="n">
        <f aca="false">TRUE()</f>
        <v>1</v>
      </c>
      <c r="AN1296" s="0" t="s">
        <v>26842</v>
      </c>
      <c r="AO1296" s="0" t="n">
        <v>1</v>
      </c>
      <c r="AP1296" s="0" t="s">
        <v>26843</v>
      </c>
      <c r="AQ1296" s="0" t="s">
        <v>26844</v>
      </c>
      <c r="AR1296" s="0" t="n">
        <f aca="false">TRUE()</f>
        <v>1</v>
      </c>
      <c r="AS1296" s="0" t="n">
        <f aca="false">TRUE()</f>
        <v>1</v>
      </c>
      <c r="AT1296" s="0" t="n">
        <f aca="false">FALSE()</f>
        <v>0</v>
      </c>
      <c r="AU1296" s="0" t="n">
        <f aca="false">FALSE()</f>
        <v>0</v>
      </c>
      <c r="AV1296" s="0" t="n">
        <f aca="false">FALSE()</f>
        <v>0</v>
      </c>
      <c r="AW1296" s="0" t="n">
        <f aca="false">TRUE()</f>
        <v>1</v>
      </c>
      <c r="AX1296" s="380" t="n">
        <v>45285.6930555556</v>
      </c>
      <c r="AY1296" s="380" t="n">
        <v>45285.4166666667</v>
      </c>
      <c r="AZ1296" s="0" t="n">
        <v>2</v>
      </c>
      <c r="BA1296" s="0" t="s">
        <v>6643</v>
      </c>
      <c r="BB1296" s="0" t="n">
        <v>0</v>
      </c>
      <c r="BC1296" s="380" t="n">
        <v>25569.125</v>
      </c>
      <c r="BD1296" s="0" t="s">
        <v>2170</v>
      </c>
      <c r="BE1296" s="0" t="s">
        <v>2170</v>
      </c>
      <c r="BF1296" s="0" t="s">
        <v>2118</v>
      </c>
    </row>
    <row r="1297" customFormat="false" ht="15" hidden="false" customHeight="false" outlineLevel="0" collapsed="false">
      <c r="A1297" s="0" t="s">
        <v>26845</v>
      </c>
      <c r="B1297" s="0" t="s">
        <v>26846</v>
      </c>
      <c r="C1297" s="0" t="s">
        <v>26845</v>
      </c>
      <c r="D1297" s="0" t="s">
        <v>2133</v>
      </c>
      <c r="E1297" s="0" t="s">
        <v>26845</v>
      </c>
      <c r="F1297" s="0" t="n">
        <v>1</v>
      </c>
      <c r="G1297" s="0" t="s">
        <v>434</v>
      </c>
      <c r="H1297" s="0" t="s">
        <v>2170</v>
      </c>
      <c r="I1297" s="0" t="s">
        <v>2170</v>
      </c>
      <c r="J1297" s="0" t="s">
        <v>2170</v>
      </c>
      <c r="K1297" s="0" t="s">
        <v>2170</v>
      </c>
      <c r="L1297" s="0" t="s">
        <v>2170</v>
      </c>
      <c r="M1297" s="0" t="s">
        <v>2170</v>
      </c>
      <c r="N1297" s="0" t="n">
        <f aca="false">FALSE()</f>
        <v>0</v>
      </c>
      <c r="O1297" s="0" t="s">
        <v>26847</v>
      </c>
      <c r="P1297" s="0" t="s">
        <v>17780</v>
      </c>
      <c r="Q1297" s="0" t="n">
        <v>12</v>
      </c>
      <c r="R1297" s="380" t="n">
        <v>46165.125</v>
      </c>
      <c r="S1297" s="223" t="n">
        <v>1000</v>
      </c>
      <c r="T1297" s="0" t="s">
        <v>2132</v>
      </c>
      <c r="U1297" s="380" t="n">
        <v>45616.125</v>
      </c>
      <c r="V1297" s="380" t="n">
        <v>45625.125</v>
      </c>
      <c r="W1297" s="0" t="s">
        <v>2132</v>
      </c>
      <c r="X1297" s="0" t="s">
        <v>19632</v>
      </c>
      <c r="Y1297" s="0" t="s">
        <v>601</v>
      </c>
      <c r="Z1297" s="0" t="s">
        <v>2602</v>
      </c>
      <c r="AA1297" s="0" t="s">
        <v>2365</v>
      </c>
      <c r="AB1297" s="0" t="s">
        <v>17781</v>
      </c>
      <c r="AC1297" s="0" t="n">
        <v>700000</v>
      </c>
      <c r="AD1297" s="0" t="n">
        <v>700000</v>
      </c>
      <c r="AE1297" s="0" t="n">
        <v>5</v>
      </c>
      <c r="AF1297" s="0" t="n">
        <f aca="false">FALSE()</f>
        <v>0</v>
      </c>
      <c r="AG1297" s="0" t="n">
        <f aca="false">TRUE()</f>
        <v>1</v>
      </c>
      <c r="AH1297" s="0" t="n">
        <f aca="false">TRUE()</f>
        <v>1</v>
      </c>
      <c r="AI1297" s="0" t="n">
        <f aca="false">TRUE()</f>
        <v>1</v>
      </c>
      <c r="AJ1297" s="0" t="n">
        <f aca="false">FALSE()</f>
        <v>0</v>
      </c>
      <c r="AK1297" s="0" t="n">
        <f aca="false">FALSE()</f>
        <v>0</v>
      </c>
      <c r="AL1297" s="0" t="s">
        <v>2129</v>
      </c>
      <c r="AM1297" s="0" t="n">
        <f aca="false">TRUE()</f>
        <v>1</v>
      </c>
      <c r="AN1297" s="0" t="s">
        <v>26848</v>
      </c>
      <c r="AO1297" s="0" t="n">
        <v>1</v>
      </c>
      <c r="AP1297" s="0" t="s">
        <v>26849</v>
      </c>
      <c r="AQ1297" s="0" t="s">
        <v>26850</v>
      </c>
      <c r="AR1297" s="0" t="n">
        <f aca="false">TRUE()</f>
        <v>1</v>
      </c>
      <c r="AS1297" s="0" t="n">
        <f aca="false">FALSE()</f>
        <v>0</v>
      </c>
      <c r="AT1297" s="0" t="n">
        <f aca="false">FALSE()</f>
        <v>0</v>
      </c>
      <c r="AU1297" s="0" t="n">
        <f aca="false">FALSE()</f>
        <v>0</v>
      </c>
      <c r="AV1297" s="0" t="n">
        <f aca="false">FALSE()</f>
        <v>0</v>
      </c>
      <c r="AW1297" s="0" t="n">
        <f aca="false">TRUE()</f>
        <v>1</v>
      </c>
      <c r="AX1297" s="380" t="n">
        <v>45625.6159722222</v>
      </c>
      <c r="AY1297" s="380" t="n">
        <v>45625.125</v>
      </c>
      <c r="AZ1297" s="0" t="n">
        <v>2</v>
      </c>
      <c r="BA1297" s="0" t="s">
        <v>20203</v>
      </c>
      <c r="BB1297" s="0" t="n">
        <v>0</v>
      </c>
      <c r="BC1297" s="380" t="n">
        <v>25569.125</v>
      </c>
      <c r="BD1297" s="0" t="s">
        <v>2170</v>
      </c>
      <c r="BE1297" s="0" t="s">
        <v>2170</v>
      </c>
      <c r="BF1297" s="0" t="s">
        <v>17868</v>
      </c>
    </row>
    <row r="1298" customFormat="false" ht="15" hidden="false" customHeight="false" outlineLevel="0" collapsed="false">
      <c r="A1298" s="0" t="s">
        <v>26851</v>
      </c>
      <c r="B1298" s="0" t="s">
        <v>26852</v>
      </c>
      <c r="C1298" s="0" t="s">
        <v>26851</v>
      </c>
      <c r="D1298" s="0" t="s">
        <v>2133</v>
      </c>
      <c r="E1298" s="0" t="s">
        <v>26851</v>
      </c>
      <c r="F1298" s="0" t="n">
        <v>1</v>
      </c>
      <c r="G1298" s="0" t="s">
        <v>434</v>
      </c>
      <c r="H1298" s="0" t="s">
        <v>2170</v>
      </c>
      <c r="I1298" s="0" t="s">
        <v>2170</v>
      </c>
      <c r="J1298" s="0" t="s">
        <v>2170</v>
      </c>
      <c r="K1298" s="0" t="s">
        <v>2170</v>
      </c>
      <c r="L1298" s="0" t="s">
        <v>2170</v>
      </c>
      <c r="M1298" s="0" t="s">
        <v>2170</v>
      </c>
      <c r="N1298" s="0" t="n">
        <f aca="false">FALSE()</f>
        <v>0</v>
      </c>
      <c r="O1298" s="0" t="s">
        <v>26853</v>
      </c>
      <c r="P1298" s="0" t="s">
        <v>17838</v>
      </c>
      <c r="Q1298" s="0" t="n">
        <v>2</v>
      </c>
      <c r="R1298" s="380" t="n">
        <v>46507.125</v>
      </c>
      <c r="S1298" s="223" t="n">
        <v>1000</v>
      </c>
      <c r="T1298" s="0" t="s">
        <v>2132</v>
      </c>
      <c r="U1298" s="380" t="n">
        <v>44685.125</v>
      </c>
      <c r="V1298" s="380" t="n">
        <v>44687.125</v>
      </c>
      <c r="W1298" s="0" t="s">
        <v>2132</v>
      </c>
      <c r="X1298" s="0" t="s">
        <v>25754</v>
      </c>
      <c r="Y1298" s="0" t="s">
        <v>601</v>
      </c>
      <c r="Z1298" s="0" t="s">
        <v>2602</v>
      </c>
      <c r="AA1298" s="0" t="s">
        <v>2115</v>
      </c>
      <c r="AB1298" s="0" t="s">
        <v>17781</v>
      </c>
      <c r="AC1298" s="0" t="n">
        <v>10000000</v>
      </c>
      <c r="AD1298" s="0" t="n">
        <v>10000000</v>
      </c>
      <c r="AE1298" s="0" t="n">
        <v>5</v>
      </c>
      <c r="AF1298" s="0" t="n">
        <f aca="false">FALSE()</f>
        <v>0</v>
      </c>
      <c r="AG1298" s="0" t="n">
        <f aca="false">TRUE()</f>
        <v>1</v>
      </c>
      <c r="AH1298" s="0" t="n">
        <f aca="false">TRUE()</f>
        <v>1</v>
      </c>
      <c r="AI1298" s="0" t="n">
        <f aca="false">FALSE()</f>
        <v>0</v>
      </c>
      <c r="AJ1298" s="0" t="n">
        <f aca="false">FALSE()</f>
        <v>0</v>
      </c>
      <c r="AK1298" s="0" t="n">
        <f aca="false">FALSE()</f>
        <v>0</v>
      </c>
      <c r="AL1298" s="0" t="s">
        <v>2129</v>
      </c>
      <c r="AM1298" s="0" t="n">
        <f aca="false">TRUE()</f>
        <v>1</v>
      </c>
      <c r="AN1298" s="0" t="s">
        <v>26854</v>
      </c>
      <c r="AO1298" s="0" t="n">
        <v>1</v>
      </c>
      <c r="AP1298" s="0" t="s">
        <v>26855</v>
      </c>
      <c r="AQ1298" s="0" t="s">
        <v>26856</v>
      </c>
      <c r="AR1298" s="0" t="n">
        <f aca="false">TRUE()</f>
        <v>1</v>
      </c>
      <c r="AS1298" s="0" t="n">
        <f aca="false">FALSE()</f>
        <v>0</v>
      </c>
      <c r="AT1298" s="0" t="n">
        <f aca="false">FALSE()</f>
        <v>0</v>
      </c>
      <c r="AU1298" s="0" t="n">
        <f aca="false">FALSE()</f>
        <v>0</v>
      </c>
      <c r="AV1298" s="0" t="n">
        <f aca="false">FALSE()</f>
        <v>0</v>
      </c>
      <c r="AW1298" s="0" t="n">
        <f aca="false">TRUE()</f>
        <v>1</v>
      </c>
      <c r="AX1298" s="380" t="n">
        <v>44687.5833333333</v>
      </c>
      <c r="AY1298" s="380" t="n">
        <v>44687.4166666667</v>
      </c>
      <c r="AZ1298" s="0" t="n">
        <v>1</v>
      </c>
      <c r="BA1298" s="0" t="s">
        <v>17962</v>
      </c>
      <c r="BB1298" s="0" t="n">
        <v>0</v>
      </c>
      <c r="BC1298" s="380" t="n">
        <v>25569.125</v>
      </c>
      <c r="BD1298" s="0" t="s">
        <v>2170</v>
      </c>
      <c r="BE1298" s="0" t="s">
        <v>2170</v>
      </c>
      <c r="BF1298" s="0" t="s">
        <v>2118</v>
      </c>
    </row>
    <row r="1299" customFormat="false" ht="15" hidden="false" customHeight="false" outlineLevel="0" collapsed="false">
      <c r="A1299" s="0" t="s">
        <v>26857</v>
      </c>
      <c r="B1299" s="0" t="s">
        <v>26858</v>
      </c>
      <c r="C1299" s="0" t="s">
        <v>26857</v>
      </c>
      <c r="D1299" s="0" t="s">
        <v>2133</v>
      </c>
      <c r="E1299" s="0" t="s">
        <v>26857</v>
      </c>
      <c r="F1299" s="0" t="n">
        <v>1</v>
      </c>
      <c r="G1299" s="0" t="s">
        <v>434</v>
      </c>
      <c r="H1299" s="0" t="s">
        <v>2596</v>
      </c>
      <c r="I1299" s="0" t="s">
        <v>2596</v>
      </c>
      <c r="J1299" s="0" t="s">
        <v>2600</v>
      </c>
      <c r="K1299" s="0" t="s">
        <v>2170</v>
      </c>
      <c r="L1299" s="0" t="s">
        <v>2600</v>
      </c>
      <c r="M1299" s="0" t="s">
        <v>2170</v>
      </c>
      <c r="N1299" s="0" t="n">
        <f aca="false">FALSE()</f>
        <v>0</v>
      </c>
      <c r="O1299" s="0" t="s">
        <v>26859</v>
      </c>
      <c r="P1299" s="0" t="s">
        <v>17838</v>
      </c>
      <c r="Q1299" s="0" t="n">
        <v>2</v>
      </c>
      <c r="R1299" s="380" t="n">
        <v>46275.125</v>
      </c>
      <c r="S1299" s="223" t="n">
        <v>100000</v>
      </c>
      <c r="T1299" s="0" t="s">
        <v>18758</v>
      </c>
      <c r="U1299" s="380" t="n">
        <v>45369.125</v>
      </c>
      <c r="V1299" s="380" t="n">
        <v>45380.125</v>
      </c>
      <c r="W1299" s="0" t="s">
        <v>18758</v>
      </c>
      <c r="X1299" s="0" t="s">
        <v>26860</v>
      </c>
      <c r="Y1299" s="0" t="s">
        <v>601</v>
      </c>
      <c r="Z1299" s="0" t="s">
        <v>2602</v>
      </c>
      <c r="AA1299" s="0" t="s">
        <v>2115</v>
      </c>
      <c r="AB1299" s="0" t="s">
        <v>17781</v>
      </c>
      <c r="AC1299" s="0" t="n">
        <v>145714</v>
      </c>
      <c r="AD1299" s="0" t="n">
        <v>150000</v>
      </c>
      <c r="AE1299" s="0" t="n">
        <v>5</v>
      </c>
      <c r="AF1299" s="0" t="n">
        <f aca="false">FALSE()</f>
        <v>0</v>
      </c>
      <c r="AG1299" s="0" t="n">
        <f aca="false">TRUE()</f>
        <v>1</v>
      </c>
      <c r="AH1299" s="0" t="n">
        <f aca="false">TRUE()</f>
        <v>1</v>
      </c>
      <c r="AI1299" s="0" t="n">
        <f aca="false">FALSE()</f>
        <v>0</v>
      </c>
      <c r="AJ1299" s="0" t="n">
        <f aca="false">FALSE()</f>
        <v>0</v>
      </c>
      <c r="AK1299" s="0" t="n">
        <f aca="false">FALSE()</f>
        <v>0</v>
      </c>
      <c r="AL1299" s="0" t="s">
        <v>2129</v>
      </c>
      <c r="AM1299" s="0" t="n">
        <f aca="false">TRUE()</f>
        <v>1</v>
      </c>
      <c r="AN1299" s="0" t="s">
        <v>26861</v>
      </c>
      <c r="AO1299" s="0" t="n">
        <v>1</v>
      </c>
      <c r="AP1299" s="0" t="s">
        <v>26862</v>
      </c>
      <c r="AQ1299" s="0" t="s">
        <v>26863</v>
      </c>
      <c r="AR1299" s="0" t="n">
        <f aca="false">TRUE()</f>
        <v>1</v>
      </c>
      <c r="AS1299" s="0" t="n">
        <f aca="false">FALSE()</f>
        <v>0</v>
      </c>
      <c r="AT1299" s="0" t="n">
        <f aca="false">FALSE()</f>
        <v>0</v>
      </c>
      <c r="AU1299" s="0" t="n">
        <f aca="false">FALSE()</f>
        <v>0</v>
      </c>
      <c r="AV1299" s="0" t="n">
        <f aca="false">FALSE()</f>
        <v>0</v>
      </c>
      <c r="AW1299" s="0" t="n">
        <f aca="false">TRUE()</f>
        <v>1</v>
      </c>
      <c r="AX1299" s="380" t="n">
        <v>45442.4805555556</v>
      </c>
      <c r="AY1299" s="380" t="n">
        <v>45442.125</v>
      </c>
      <c r="AZ1299" s="0" t="n">
        <v>0</v>
      </c>
      <c r="BA1299" s="0" t="s">
        <v>17962</v>
      </c>
      <c r="BB1299" s="0" t="n">
        <v>0</v>
      </c>
      <c r="BC1299" s="380" t="n">
        <v>25569.125</v>
      </c>
      <c r="BD1299" s="0" t="s">
        <v>2600</v>
      </c>
      <c r="BE1299" s="0" t="s">
        <v>2170</v>
      </c>
      <c r="BF1299" s="0" t="s">
        <v>2118</v>
      </c>
    </row>
    <row r="1300" customFormat="false" ht="15" hidden="false" customHeight="false" outlineLevel="0" collapsed="false">
      <c r="A1300" s="0" t="s">
        <v>26864</v>
      </c>
      <c r="B1300" s="0" t="s">
        <v>26865</v>
      </c>
      <c r="C1300" s="0" t="s">
        <v>26864</v>
      </c>
      <c r="D1300" s="0" t="s">
        <v>2133</v>
      </c>
      <c r="E1300" s="0" t="s">
        <v>26864</v>
      </c>
      <c r="F1300" s="0" t="n">
        <v>1</v>
      </c>
      <c r="G1300" s="0" t="s">
        <v>434</v>
      </c>
      <c r="H1300" s="0" t="s">
        <v>2170</v>
      </c>
      <c r="I1300" s="0" t="s">
        <v>2170</v>
      </c>
      <c r="J1300" s="0" t="s">
        <v>2170</v>
      </c>
      <c r="K1300" s="0" t="s">
        <v>2170</v>
      </c>
      <c r="L1300" s="0" t="s">
        <v>2170</v>
      </c>
      <c r="M1300" s="0" t="s">
        <v>2170</v>
      </c>
      <c r="N1300" s="0" t="n">
        <f aca="false">FALSE()</f>
        <v>0</v>
      </c>
      <c r="O1300" s="0" t="s">
        <v>26866</v>
      </c>
      <c r="P1300" s="0" t="s">
        <v>17780</v>
      </c>
      <c r="Q1300" s="0" t="n">
        <v>12</v>
      </c>
      <c r="R1300" s="380" t="n">
        <v>46633.125</v>
      </c>
      <c r="S1300" s="223" t="n">
        <v>1000</v>
      </c>
      <c r="T1300" s="0" t="s">
        <v>2132</v>
      </c>
      <c r="U1300" s="380" t="n">
        <v>44455.125</v>
      </c>
      <c r="V1300" s="380" t="n">
        <v>44473.125</v>
      </c>
      <c r="W1300" s="0" t="s">
        <v>2132</v>
      </c>
      <c r="X1300" s="0" t="s">
        <v>26867</v>
      </c>
      <c r="Y1300" s="0" t="s">
        <v>601</v>
      </c>
      <c r="Z1300" s="0" t="s">
        <v>2602</v>
      </c>
      <c r="AA1300" s="0" t="s">
        <v>610</v>
      </c>
      <c r="AB1300" s="0" t="s">
        <v>17781</v>
      </c>
      <c r="AC1300" s="0" t="n">
        <v>423874</v>
      </c>
      <c r="AD1300" s="0" t="n">
        <v>500000</v>
      </c>
      <c r="AE1300" s="0" t="n">
        <v>5</v>
      </c>
      <c r="AF1300" s="0" t="n">
        <f aca="false">FALSE()</f>
        <v>0</v>
      </c>
      <c r="AG1300" s="0" t="n">
        <f aca="false">TRUE()</f>
        <v>1</v>
      </c>
      <c r="AH1300" s="0" t="n">
        <f aca="false">TRUE()</f>
        <v>1</v>
      </c>
      <c r="AI1300" s="0" t="n">
        <f aca="false">FALSE()</f>
        <v>0</v>
      </c>
      <c r="AJ1300" s="0" t="n">
        <f aca="false">FALSE()</f>
        <v>0</v>
      </c>
      <c r="AK1300" s="0" t="n">
        <f aca="false">TRUE()</f>
        <v>1</v>
      </c>
      <c r="AL1300" s="0" t="s">
        <v>2129</v>
      </c>
      <c r="AM1300" s="0" t="n">
        <f aca="false">TRUE()</f>
        <v>1</v>
      </c>
      <c r="AN1300" s="0" t="s">
        <v>26868</v>
      </c>
      <c r="AO1300" s="0" t="n">
        <v>1</v>
      </c>
      <c r="AP1300" s="0" t="s">
        <v>26869</v>
      </c>
      <c r="AQ1300" s="0" t="s">
        <v>26870</v>
      </c>
      <c r="AR1300" s="0" t="n">
        <f aca="false">TRUE()</f>
        <v>1</v>
      </c>
      <c r="AS1300" s="0" t="n">
        <f aca="false">FALSE()</f>
        <v>0</v>
      </c>
      <c r="AT1300" s="0" t="n">
        <f aca="false">FALSE()</f>
        <v>0</v>
      </c>
      <c r="AU1300" s="0" t="n">
        <f aca="false">FALSE()</f>
        <v>0</v>
      </c>
      <c r="AV1300" s="0" t="n">
        <f aca="false">FALSE()</f>
        <v>0</v>
      </c>
      <c r="AW1300" s="0" t="n">
        <f aca="false">TRUE()</f>
        <v>1</v>
      </c>
      <c r="AX1300" s="380" t="n">
        <v>44473.5979166667</v>
      </c>
      <c r="AY1300" s="380" t="n">
        <v>44473.4166666667</v>
      </c>
      <c r="AZ1300" s="0" t="n">
        <v>3</v>
      </c>
      <c r="BA1300" s="0" t="s">
        <v>19351</v>
      </c>
      <c r="BB1300" s="0" t="n">
        <v>0</v>
      </c>
      <c r="BC1300" s="380" t="n">
        <v>25569.125</v>
      </c>
      <c r="BD1300" s="0" t="s">
        <v>2170</v>
      </c>
      <c r="BE1300" s="0" t="s">
        <v>2170</v>
      </c>
      <c r="BF1300" s="0" t="s">
        <v>604</v>
      </c>
    </row>
    <row r="1301" customFormat="false" ht="15" hidden="false" customHeight="false" outlineLevel="0" collapsed="false">
      <c r="A1301" s="0" t="s">
        <v>26871</v>
      </c>
      <c r="B1301" s="0" t="s">
        <v>26872</v>
      </c>
      <c r="C1301" s="0" t="s">
        <v>26871</v>
      </c>
      <c r="D1301" s="0" t="s">
        <v>2133</v>
      </c>
      <c r="E1301" s="0" t="s">
        <v>26871</v>
      </c>
      <c r="F1301" s="0" t="n">
        <v>1</v>
      </c>
      <c r="G1301" s="0" t="s">
        <v>434</v>
      </c>
      <c r="H1301" s="0" t="s">
        <v>2170</v>
      </c>
      <c r="I1301" s="0" t="s">
        <v>2170</v>
      </c>
      <c r="J1301" s="0" t="s">
        <v>2170</v>
      </c>
      <c r="K1301" s="0" t="s">
        <v>2170</v>
      </c>
      <c r="L1301" s="0" t="s">
        <v>2170</v>
      </c>
      <c r="M1301" s="0" t="s">
        <v>2170</v>
      </c>
      <c r="N1301" s="0" t="n">
        <f aca="false">FALSE()</f>
        <v>0</v>
      </c>
      <c r="O1301" s="0" t="s">
        <v>26873</v>
      </c>
      <c r="P1301" s="0" t="s">
        <v>17780</v>
      </c>
      <c r="Q1301" s="0" t="n">
        <v>4</v>
      </c>
      <c r="R1301" s="380" t="n">
        <v>46353.125</v>
      </c>
      <c r="S1301" s="223" t="n">
        <v>1000</v>
      </c>
      <c r="T1301" s="0" t="s">
        <v>2132</v>
      </c>
      <c r="U1301" s="380" t="n">
        <v>45253.125</v>
      </c>
      <c r="V1301" s="380" t="n">
        <v>45261.125</v>
      </c>
      <c r="W1301" s="0" t="s">
        <v>2132</v>
      </c>
      <c r="X1301" s="0" t="s">
        <v>26874</v>
      </c>
      <c r="Y1301" s="0" t="s">
        <v>601</v>
      </c>
      <c r="Z1301" s="0" t="s">
        <v>2602</v>
      </c>
      <c r="AA1301" s="0" t="s">
        <v>2574</v>
      </c>
      <c r="AB1301" s="0" t="s">
        <v>17781</v>
      </c>
      <c r="AC1301" s="0" t="n">
        <v>1400000</v>
      </c>
      <c r="AD1301" s="0" t="n">
        <v>1400000</v>
      </c>
      <c r="AE1301" s="0" t="n">
        <v>5</v>
      </c>
      <c r="AF1301" s="0" t="n">
        <f aca="false">FALSE()</f>
        <v>0</v>
      </c>
      <c r="AG1301" s="0" t="n">
        <f aca="false">TRUE()</f>
        <v>1</v>
      </c>
      <c r="AH1301" s="0" t="n">
        <f aca="false">TRUE()</f>
        <v>1</v>
      </c>
      <c r="AI1301" s="0" t="n">
        <f aca="false">FALSE()</f>
        <v>0</v>
      </c>
      <c r="AJ1301" s="0" t="n">
        <f aca="false">FALSE()</f>
        <v>0</v>
      </c>
      <c r="AK1301" s="0" t="n">
        <f aca="false">TRUE()</f>
        <v>1</v>
      </c>
      <c r="AL1301" s="0" t="s">
        <v>2129</v>
      </c>
      <c r="AM1301" s="0" t="n">
        <f aca="false">TRUE()</f>
        <v>1</v>
      </c>
      <c r="AN1301" s="0" t="s">
        <v>26875</v>
      </c>
      <c r="AO1301" s="0" t="n">
        <v>1</v>
      </c>
      <c r="AP1301" s="0" t="s">
        <v>26876</v>
      </c>
      <c r="AQ1301" s="0" t="s">
        <v>26877</v>
      </c>
      <c r="AR1301" s="0" t="n">
        <f aca="false">TRUE()</f>
        <v>1</v>
      </c>
      <c r="AS1301" s="0" t="n">
        <f aca="false">FALSE()</f>
        <v>0</v>
      </c>
      <c r="AT1301" s="0" t="n">
        <f aca="false">FALSE()</f>
        <v>0</v>
      </c>
      <c r="AU1301" s="0" t="n">
        <f aca="false">FALSE()</f>
        <v>0</v>
      </c>
      <c r="AV1301" s="0" t="n">
        <f aca="false">FALSE()</f>
        <v>0</v>
      </c>
      <c r="AW1301" s="0" t="n">
        <f aca="false">TRUE()</f>
        <v>1</v>
      </c>
      <c r="AX1301" s="380" t="n">
        <v>45261.6875</v>
      </c>
      <c r="AY1301" s="380" t="n">
        <v>45261.4166666667</v>
      </c>
      <c r="AZ1301" s="0" t="n">
        <v>2</v>
      </c>
      <c r="BA1301" s="0" t="s">
        <v>21269</v>
      </c>
      <c r="BB1301" s="0" t="n">
        <v>0</v>
      </c>
      <c r="BC1301" s="380" t="n">
        <v>25569.125</v>
      </c>
      <c r="BD1301" s="0" t="s">
        <v>2170</v>
      </c>
      <c r="BE1301" s="0" t="s">
        <v>2170</v>
      </c>
      <c r="BF1301" s="0" t="s">
        <v>604</v>
      </c>
    </row>
    <row r="1302" customFormat="false" ht="15" hidden="false" customHeight="false" outlineLevel="0" collapsed="false">
      <c r="A1302" s="0" t="s">
        <v>26878</v>
      </c>
      <c r="B1302" s="0" t="s">
        <v>26879</v>
      </c>
      <c r="C1302" s="0" t="s">
        <v>26878</v>
      </c>
      <c r="D1302" s="0" t="s">
        <v>2133</v>
      </c>
      <c r="E1302" s="0" t="s">
        <v>26878</v>
      </c>
      <c r="F1302" s="0" t="n">
        <v>1</v>
      </c>
      <c r="G1302" s="0" t="s">
        <v>434</v>
      </c>
      <c r="H1302" s="0" t="s">
        <v>2170</v>
      </c>
      <c r="I1302" s="0" t="s">
        <v>2170</v>
      </c>
      <c r="J1302" s="0" t="s">
        <v>2170</v>
      </c>
      <c r="K1302" s="0" t="s">
        <v>2170</v>
      </c>
      <c r="L1302" s="0" t="s">
        <v>2170</v>
      </c>
      <c r="M1302" s="0" t="s">
        <v>2170</v>
      </c>
      <c r="N1302" s="0" t="n">
        <f aca="false">FALSE()</f>
        <v>0</v>
      </c>
      <c r="O1302" s="0" t="s">
        <v>26880</v>
      </c>
      <c r="P1302" s="0" t="s">
        <v>17780</v>
      </c>
      <c r="Q1302" s="0" t="n">
        <v>12</v>
      </c>
      <c r="R1302" s="380" t="n">
        <v>46407.125</v>
      </c>
      <c r="S1302" s="223" t="n">
        <v>1000</v>
      </c>
      <c r="T1302" s="0" t="s">
        <v>2132</v>
      </c>
      <c r="U1302" s="380" t="n">
        <v>45320.125</v>
      </c>
      <c r="V1302" s="380" t="n">
        <v>45327.125</v>
      </c>
      <c r="W1302" s="0" t="s">
        <v>2132</v>
      </c>
      <c r="X1302" s="0" t="s">
        <v>24600</v>
      </c>
      <c r="Y1302" s="0" t="s">
        <v>601</v>
      </c>
      <c r="Z1302" s="0" t="s">
        <v>2602</v>
      </c>
      <c r="AA1302" s="0" t="s">
        <v>610</v>
      </c>
      <c r="AB1302" s="0" t="s">
        <v>17781</v>
      </c>
      <c r="AC1302" s="0" t="n">
        <v>500000</v>
      </c>
      <c r="AD1302" s="0" t="n">
        <v>500000</v>
      </c>
      <c r="AE1302" s="0" t="n">
        <v>5</v>
      </c>
      <c r="AF1302" s="0" t="n">
        <f aca="false">FALSE()</f>
        <v>0</v>
      </c>
      <c r="AG1302" s="0" t="n">
        <f aca="false">TRUE()</f>
        <v>1</v>
      </c>
      <c r="AH1302" s="0" t="n">
        <f aca="false">TRUE()</f>
        <v>1</v>
      </c>
      <c r="AI1302" s="0" t="n">
        <f aca="false">FALSE()</f>
        <v>0</v>
      </c>
      <c r="AJ1302" s="0" t="n">
        <f aca="false">FALSE()</f>
        <v>0</v>
      </c>
      <c r="AK1302" s="0" t="n">
        <f aca="false">FALSE()</f>
        <v>0</v>
      </c>
      <c r="AL1302" s="0" t="s">
        <v>2129</v>
      </c>
      <c r="AM1302" s="0" t="n">
        <f aca="false">TRUE()</f>
        <v>1</v>
      </c>
      <c r="AN1302" s="0" t="s">
        <v>26881</v>
      </c>
      <c r="AO1302" s="0" t="n">
        <v>1</v>
      </c>
      <c r="AP1302" s="0" t="s">
        <v>26882</v>
      </c>
      <c r="AQ1302" s="0" t="s">
        <v>26883</v>
      </c>
      <c r="AR1302" s="0" t="n">
        <f aca="false">TRUE()</f>
        <v>1</v>
      </c>
      <c r="AS1302" s="0" t="n">
        <f aca="false">FALSE()</f>
        <v>0</v>
      </c>
      <c r="AT1302" s="0" t="n">
        <f aca="false">FALSE()</f>
        <v>0</v>
      </c>
      <c r="AU1302" s="0" t="n">
        <f aca="false">FALSE()</f>
        <v>0</v>
      </c>
      <c r="AV1302" s="0" t="n">
        <f aca="false">FALSE()</f>
        <v>0</v>
      </c>
      <c r="AW1302" s="0" t="n">
        <f aca="false">TRUE()</f>
        <v>1</v>
      </c>
      <c r="AX1302" s="380" t="n">
        <v>45327.6875</v>
      </c>
      <c r="AY1302" s="380" t="n">
        <v>45327.125</v>
      </c>
      <c r="AZ1302" s="0" t="n">
        <v>3</v>
      </c>
      <c r="BA1302" s="0" t="s">
        <v>19750</v>
      </c>
      <c r="BB1302" s="0" t="n">
        <v>0</v>
      </c>
      <c r="BC1302" s="380" t="n">
        <v>25569.125</v>
      </c>
      <c r="BD1302" s="0" t="s">
        <v>2170</v>
      </c>
      <c r="BE1302" s="0" t="s">
        <v>2170</v>
      </c>
      <c r="BF1302" s="0" t="s">
        <v>604</v>
      </c>
    </row>
    <row r="1303" customFormat="false" ht="15" hidden="false" customHeight="false" outlineLevel="0" collapsed="false">
      <c r="A1303" s="0" t="s">
        <v>26884</v>
      </c>
      <c r="B1303" s="0" t="s">
        <v>26885</v>
      </c>
      <c r="C1303" s="0" t="s">
        <v>26884</v>
      </c>
      <c r="D1303" s="0" t="s">
        <v>2133</v>
      </c>
      <c r="E1303" s="0" t="s">
        <v>26884</v>
      </c>
      <c r="F1303" s="0" t="n">
        <v>1</v>
      </c>
      <c r="G1303" s="0" t="s">
        <v>434</v>
      </c>
      <c r="H1303" s="0" t="s">
        <v>2170</v>
      </c>
      <c r="I1303" s="0" t="s">
        <v>2170</v>
      </c>
      <c r="J1303" s="0" t="s">
        <v>2170</v>
      </c>
      <c r="K1303" s="0" t="s">
        <v>2170</v>
      </c>
      <c r="L1303" s="0" t="s">
        <v>2170</v>
      </c>
      <c r="M1303" s="0" t="s">
        <v>2170</v>
      </c>
      <c r="N1303" s="0" t="n">
        <f aca="false">FALSE()</f>
        <v>0</v>
      </c>
      <c r="O1303" s="0" t="s">
        <v>26886</v>
      </c>
      <c r="P1303" s="0" t="s">
        <v>17780</v>
      </c>
      <c r="Q1303" s="0" t="n">
        <v>12</v>
      </c>
      <c r="R1303" s="380" t="n">
        <v>47941.125</v>
      </c>
      <c r="S1303" s="223" t="n">
        <v>435.39</v>
      </c>
      <c r="T1303" s="0" t="s">
        <v>2132</v>
      </c>
      <c r="U1303" s="380" t="n">
        <v>44924.125</v>
      </c>
      <c r="V1303" s="380" t="n">
        <v>45033.125</v>
      </c>
      <c r="W1303" s="0" t="s">
        <v>2132</v>
      </c>
      <c r="X1303" s="0" t="s">
        <v>26887</v>
      </c>
      <c r="Y1303" s="0" t="s">
        <v>601</v>
      </c>
      <c r="Z1303" s="0" t="s">
        <v>2602</v>
      </c>
      <c r="AA1303" s="0" t="s">
        <v>610</v>
      </c>
      <c r="AB1303" s="0" t="s">
        <v>17781</v>
      </c>
      <c r="AC1303" s="0" t="n">
        <v>10000000</v>
      </c>
      <c r="AD1303" s="0" t="n">
        <v>10000000</v>
      </c>
      <c r="AE1303" s="0" t="n">
        <v>5</v>
      </c>
      <c r="AF1303" s="0" t="n">
        <f aca="false">FALSE()</f>
        <v>0</v>
      </c>
      <c r="AG1303" s="0" t="n">
        <f aca="false">TRUE()</f>
        <v>1</v>
      </c>
      <c r="AH1303" s="0" t="n">
        <f aca="false">TRUE()</f>
        <v>1</v>
      </c>
      <c r="AI1303" s="0" t="n">
        <f aca="false">FALSE()</f>
        <v>0</v>
      </c>
      <c r="AJ1303" s="0" t="n">
        <f aca="false">FALSE()</f>
        <v>0</v>
      </c>
      <c r="AK1303" s="0" t="n">
        <f aca="false">TRUE()</f>
        <v>1</v>
      </c>
      <c r="AL1303" s="0" t="s">
        <v>2129</v>
      </c>
      <c r="AM1303" s="0" t="n">
        <f aca="false">TRUE()</f>
        <v>1</v>
      </c>
      <c r="AN1303" s="0" t="s">
        <v>26888</v>
      </c>
      <c r="AO1303" s="0" t="n">
        <v>1</v>
      </c>
      <c r="AP1303" s="0" t="s">
        <v>26889</v>
      </c>
      <c r="AQ1303" s="0" t="s">
        <v>26890</v>
      </c>
      <c r="AR1303" s="0" t="n">
        <f aca="false">TRUE()</f>
        <v>1</v>
      </c>
      <c r="AS1303" s="0" t="n">
        <f aca="false">FALSE()</f>
        <v>0</v>
      </c>
      <c r="AT1303" s="0" t="n">
        <f aca="false">FALSE()</f>
        <v>0</v>
      </c>
      <c r="AU1303" s="0" t="n">
        <f aca="false">FALSE()</f>
        <v>0</v>
      </c>
      <c r="AV1303" s="0" t="n">
        <f aca="false">FALSE()</f>
        <v>0</v>
      </c>
      <c r="AW1303" s="0" t="n">
        <f aca="false">TRUE()</f>
        <v>1</v>
      </c>
      <c r="AX1303" s="380" t="n">
        <v>45033.78125</v>
      </c>
      <c r="AY1303" s="380" t="n">
        <v>45033.4166666667</v>
      </c>
      <c r="AZ1303" s="0" t="n">
        <v>2</v>
      </c>
      <c r="BA1303" s="0" t="s">
        <v>10962</v>
      </c>
      <c r="BB1303" s="0" t="n">
        <v>0</v>
      </c>
      <c r="BC1303" s="380" t="n">
        <v>25569.125</v>
      </c>
      <c r="BD1303" s="0" t="s">
        <v>2170</v>
      </c>
      <c r="BE1303" s="0" t="s">
        <v>2170</v>
      </c>
      <c r="BF1303" s="0" t="s">
        <v>18275</v>
      </c>
    </row>
    <row r="1304" customFormat="false" ht="15" hidden="false" customHeight="false" outlineLevel="0" collapsed="false">
      <c r="A1304" s="0" t="s">
        <v>26891</v>
      </c>
      <c r="B1304" s="0" t="s">
        <v>26892</v>
      </c>
      <c r="C1304" s="0" t="s">
        <v>26891</v>
      </c>
      <c r="D1304" s="0" t="s">
        <v>2133</v>
      </c>
      <c r="E1304" s="0" t="s">
        <v>26891</v>
      </c>
      <c r="F1304" s="0" t="n">
        <v>1</v>
      </c>
      <c r="G1304" s="0" t="s">
        <v>434</v>
      </c>
      <c r="H1304" s="0" t="s">
        <v>2170</v>
      </c>
      <c r="I1304" s="0" t="s">
        <v>2170</v>
      </c>
      <c r="J1304" s="0" t="s">
        <v>2170</v>
      </c>
      <c r="K1304" s="0" t="s">
        <v>2170</v>
      </c>
      <c r="L1304" s="0" t="s">
        <v>2170</v>
      </c>
      <c r="M1304" s="0" t="s">
        <v>2170</v>
      </c>
      <c r="N1304" s="0" t="n">
        <f aca="false">FALSE()</f>
        <v>0</v>
      </c>
      <c r="O1304" s="0" t="s">
        <v>26893</v>
      </c>
      <c r="P1304" s="0" t="s">
        <v>17780</v>
      </c>
      <c r="Q1304" s="0" t="n">
        <v>12</v>
      </c>
      <c r="R1304" s="380" t="n">
        <v>46831.125</v>
      </c>
      <c r="S1304" s="223" t="n">
        <v>1000</v>
      </c>
      <c r="T1304" s="0" t="s">
        <v>2132</v>
      </c>
      <c r="U1304" s="380" t="n">
        <v>45748.125</v>
      </c>
      <c r="V1304" s="380" t="n">
        <v>45751.125</v>
      </c>
      <c r="W1304" s="0" t="s">
        <v>2132</v>
      </c>
      <c r="X1304" s="0" t="s">
        <v>17899</v>
      </c>
      <c r="Y1304" s="0" t="s">
        <v>601</v>
      </c>
      <c r="Z1304" s="0" t="s">
        <v>2602</v>
      </c>
      <c r="AA1304" s="0" t="s">
        <v>610</v>
      </c>
      <c r="AB1304" s="0" t="s">
        <v>17781</v>
      </c>
      <c r="AC1304" s="0" t="n">
        <v>400000</v>
      </c>
      <c r="AD1304" s="0" t="n">
        <v>400000</v>
      </c>
      <c r="AE1304" s="0" t="n">
        <v>5</v>
      </c>
      <c r="AF1304" s="0" t="n">
        <f aca="false">FALSE()</f>
        <v>0</v>
      </c>
      <c r="AG1304" s="0" t="n">
        <f aca="false">TRUE()</f>
        <v>1</v>
      </c>
      <c r="AH1304" s="0" t="n">
        <f aca="false">TRUE()</f>
        <v>1</v>
      </c>
      <c r="AI1304" s="0" t="n">
        <f aca="false">FALSE()</f>
        <v>0</v>
      </c>
      <c r="AJ1304" s="0" t="n">
        <f aca="false">FALSE()</f>
        <v>0</v>
      </c>
      <c r="AK1304" s="0" t="n">
        <f aca="false">TRUE()</f>
        <v>1</v>
      </c>
      <c r="AL1304" s="0" t="s">
        <v>2129</v>
      </c>
      <c r="AM1304" s="0" t="n">
        <f aca="false">TRUE()</f>
        <v>1</v>
      </c>
      <c r="AN1304" s="0" t="s">
        <v>26894</v>
      </c>
      <c r="AO1304" s="0" t="n">
        <v>1</v>
      </c>
      <c r="AP1304" s="0" t="s">
        <v>26895</v>
      </c>
      <c r="AQ1304" s="0" t="s">
        <v>26896</v>
      </c>
      <c r="AR1304" s="0" t="n">
        <f aca="false">TRUE()</f>
        <v>1</v>
      </c>
      <c r="AS1304" s="0" t="n">
        <f aca="false">TRUE()</f>
        <v>1</v>
      </c>
      <c r="AT1304" s="0" t="n">
        <f aca="false">FALSE()</f>
        <v>0</v>
      </c>
      <c r="AU1304" s="0" t="n">
        <f aca="false">FALSE()</f>
        <v>0</v>
      </c>
      <c r="AV1304" s="0" t="n">
        <f aca="false">FALSE()</f>
        <v>0</v>
      </c>
      <c r="AW1304" s="0" t="n">
        <f aca="false">TRUE()</f>
        <v>1</v>
      </c>
      <c r="AX1304" s="380" t="n">
        <v>45751.6875</v>
      </c>
      <c r="AY1304" s="380" t="n">
        <v>45751.125</v>
      </c>
      <c r="AZ1304" s="0" t="n">
        <v>3</v>
      </c>
      <c r="BA1304" s="0" t="s">
        <v>19132</v>
      </c>
      <c r="BB1304" s="0" t="n">
        <v>0</v>
      </c>
      <c r="BC1304" s="380" t="n">
        <v>25569.125</v>
      </c>
      <c r="BD1304" s="0" t="s">
        <v>2170</v>
      </c>
      <c r="BE1304" s="0" t="s">
        <v>2170</v>
      </c>
      <c r="BF1304" s="0" t="s">
        <v>2118</v>
      </c>
    </row>
    <row r="1305" customFormat="false" ht="15" hidden="false" customHeight="false" outlineLevel="0" collapsed="false">
      <c r="A1305" s="0" t="s">
        <v>22207</v>
      </c>
      <c r="B1305" s="0" t="s">
        <v>26897</v>
      </c>
      <c r="C1305" s="0" t="s">
        <v>22207</v>
      </c>
      <c r="D1305" s="0" t="s">
        <v>18630</v>
      </c>
      <c r="E1305" s="0" t="s">
        <v>22207</v>
      </c>
      <c r="F1305" s="0" t="n">
        <v>1</v>
      </c>
      <c r="G1305" s="0" t="s">
        <v>18631</v>
      </c>
      <c r="H1305" s="0" t="s">
        <v>2170</v>
      </c>
      <c r="I1305" s="0" t="s">
        <v>2170</v>
      </c>
      <c r="J1305" s="0" t="s">
        <v>2170</v>
      </c>
      <c r="K1305" s="0" t="s">
        <v>2170</v>
      </c>
      <c r="L1305" s="0" t="s">
        <v>2170</v>
      </c>
      <c r="M1305" s="0" t="s">
        <v>2170</v>
      </c>
      <c r="N1305" s="0" t="n">
        <f aca="false">FALSE()</f>
        <v>0</v>
      </c>
      <c r="O1305" s="0" t="s">
        <v>22209</v>
      </c>
      <c r="P1305" s="0" t="s">
        <v>17780</v>
      </c>
      <c r="Q1305" s="0" t="n">
        <v>2</v>
      </c>
      <c r="R1305" s="380" t="n">
        <v>48464.125</v>
      </c>
      <c r="S1305" s="223" t="n">
        <v>1000</v>
      </c>
      <c r="T1305" s="0" t="s">
        <v>2132</v>
      </c>
      <c r="U1305" s="380" t="n">
        <v>44818.125</v>
      </c>
      <c r="V1305" s="380" t="n">
        <v>44824.125</v>
      </c>
      <c r="W1305" s="0" t="s">
        <v>2132</v>
      </c>
      <c r="X1305" s="0" t="s">
        <v>19760</v>
      </c>
      <c r="Y1305" s="0" t="s">
        <v>601</v>
      </c>
      <c r="Z1305" s="0" t="s">
        <v>2602</v>
      </c>
      <c r="AA1305" s="0" t="s">
        <v>2574</v>
      </c>
      <c r="AB1305" s="0" t="s">
        <v>17781</v>
      </c>
      <c r="AC1305" s="0" t="n">
        <v>15000000</v>
      </c>
      <c r="AD1305" s="0" t="n">
        <v>15000000</v>
      </c>
      <c r="AE1305" s="0" t="n">
        <v>5</v>
      </c>
      <c r="AF1305" s="0" t="n">
        <f aca="false">FALSE()</f>
        <v>0</v>
      </c>
      <c r="AG1305" s="0" t="n">
        <f aca="false">TRUE()</f>
        <v>1</v>
      </c>
      <c r="AH1305" s="0" t="n">
        <f aca="false">TRUE()</f>
        <v>1</v>
      </c>
      <c r="AI1305" s="0" t="n">
        <f aca="false">FALSE()</f>
        <v>0</v>
      </c>
      <c r="AJ1305" s="0" t="n">
        <f aca="false">FALSE()</f>
        <v>0</v>
      </c>
      <c r="AK1305" s="0" t="n">
        <f aca="false">FALSE()</f>
        <v>0</v>
      </c>
      <c r="AL1305" s="0" t="s">
        <v>3129</v>
      </c>
      <c r="AM1305" s="0" t="n">
        <f aca="false">TRUE()</f>
        <v>1</v>
      </c>
      <c r="AN1305" s="0" t="s">
        <v>26898</v>
      </c>
      <c r="AO1305" s="0" t="n">
        <v>2</v>
      </c>
      <c r="AP1305" s="0" t="s">
        <v>22211</v>
      </c>
      <c r="AQ1305" s="0" t="s">
        <v>22212</v>
      </c>
      <c r="AR1305" s="0" t="n">
        <f aca="false">TRUE()</f>
        <v>1</v>
      </c>
      <c r="AS1305" s="0" t="n">
        <f aca="false">FALSE()</f>
        <v>0</v>
      </c>
      <c r="AT1305" s="0" t="n">
        <f aca="false">FALSE()</f>
        <v>0</v>
      </c>
      <c r="AU1305" s="0" t="n">
        <f aca="false">FALSE()</f>
        <v>0</v>
      </c>
      <c r="AV1305" s="0" t="n">
        <f aca="false">FALSE()</f>
        <v>0</v>
      </c>
      <c r="AW1305" s="0" t="n">
        <f aca="false">TRUE()</f>
        <v>1</v>
      </c>
      <c r="AX1305" s="380" t="n">
        <v>44824.4965277778</v>
      </c>
      <c r="AY1305" s="380" t="n">
        <v>44824.4166666667</v>
      </c>
      <c r="AZ1305" s="0" t="n">
        <v>1</v>
      </c>
      <c r="BA1305" s="0" t="s">
        <v>5936</v>
      </c>
      <c r="BB1305" s="0" t="n">
        <v>0</v>
      </c>
      <c r="BC1305" s="380" t="n">
        <v>45916.125</v>
      </c>
      <c r="BD1305" s="0" t="s">
        <v>2170</v>
      </c>
      <c r="BE1305" s="0" t="s">
        <v>2170</v>
      </c>
      <c r="BF1305" s="0" t="s">
        <v>2118</v>
      </c>
    </row>
    <row r="1306" customFormat="false" ht="15" hidden="false" customHeight="false" outlineLevel="0" collapsed="false">
      <c r="A1306" s="0" t="s">
        <v>26899</v>
      </c>
      <c r="B1306" s="0" t="s">
        <v>26900</v>
      </c>
      <c r="C1306" s="0" t="s">
        <v>26899</v>
      </c>
      <c r="D1306" s="0" t="s">
        <v>2133</v>
      </c>
      <c r="E1306" s="0" t="s">
        <v>26899</v>
      </c>
      <c r="F1306" s="0" t="n">
        <v>1</v>
      </c>
      <c r="G1306" s="0" t="s">
        <v>434</v>
      </c>
      <c r="H1306" s="0" t="s">
        <v>2596</v>
      </c>
      <c r="I1306" s="0" t="s">
        <v>2596</v>
      </c>
      <c r="J1306" s="0" t="s">
        <v>2599</v>
      </c>
      <c r="K1306" s="0" t="s">
        <v>2170</v>
      </c>
      <c r="L1306" s="0" t="s">
        <v>13583</v>
      </c>
      <c r="M1306" s="0" t="s">
        <v>2170</v>
      </c>
      <c r="N1306" s="0" t="n">
        <f aca="false">FALSE()</f>
        <v>0</v>
      </c>
      <c r="O1306" s="0" t="s">
        <v>26901</v>
      </c>
      <c r="P1306" s="0" t="s">
        <v>17780</v>
      </c>
      <c r="Q1306" s="0" t="n">
        <v>4</v>
      </c>
      <c r="R1306" s="380" t="n">
        <v>46890.125</v>
      </c>
      <c r="S1306" s="223" t="n">
        <v>1000</v>
      </c>
      <c r="T1306" s="0" t="s">
        <v>2132</v>
      </c>
      <c r="U1306" s="380" t="n">
        <v>45064.125</v>
      </c>
      <c r="V1306" s="380" t="n">
        <v>45070.125</v>
      </c>
      <c r="W1306" s="0" t="s">
        <v>2132</v>
      </c>
      <c r="X1306" s="0" t="s">
        <v>26902</v>
      </c>
      <c r="Y1306" s="0" t="s">
        <v>601</v>
      </c>
      <c r="Z1306" s="0" t="s">
        <v>2602</v>
      </c>
      <c r="AA1306" s="0" t="s">
        <v>2114</v>
      </c>
      <c r="AB1306" s="0" t="s">
        <v>17781</v>
      </c>
      <c r="AC1306" s="0" t="n">
        <v>60000000</v>
      </c>
      <c r="AD1306" s="0" t="n">
        <v>60000000</v>
      </c>
      <c r="AE1306" s="0" t="n">
        <v>5</v>
      </c>
      <c r="AF1306" s="0" t="n">
        <f aca="false">FALSE()</f>
        <v>0</v>
      </c>
      <c r="AG1306" s="0" t="n">
        <f aca="false">TRUE()</f>
        <v>1</v>
      </c>
      <c r="AH1306" s="0" t="n">
        <f aca="false">TRUE()</f>
        <v>1</v>
      </c>
      <c r="AI1306" s="0" t="n">
        <f aca="false">TRUE()</f>
        <v>1</v>
      </c>
      <c r="AJ1306" s="0" t="n">
        <f aca="false">FALSE()</f>
        <v>0</v>
      </c>
      <c r="AK1306" s="0" t="n">
        <f aca="false">FALSE()</f>
        <v>0</v>
      </c>
      <c r="AL1306" s="0" t="s">
        <v>2129</v>
      </c>
      <c r="AM1306" s="0" t="n">
        <f aca="false">TRUE()</f>
        <v>1</v>
      </c>
      <c r="AN1306" s="0" t="s">
        <v>26903</v>
      </c>
      <c r="AO1306" s="0" t="n">
        <v>1</v>
      </c>
      <c r="AP1306" s="0" t="s">
        <v>26904</v>
      </c>
      <c r="AQ1306" s="0" t="s">
        <v>26905</v>
      </c>
      <c r="AR1306" s="0" t="n">
        <f aca="false">TRUE()</f>
        <v>1</v>
      </c>
      <c r="AS1306" s="0" t="n">
        <f aca="false">FALSE()</f>
        <v>0</v>
      </c>
      <c r="AT1306" s="0" t="n">
        <f aca="false">FALSE()</f>
        <v>0</v>
      </c>
      <c r="AU1306" s="0" t="n">
        <f aca="false">FALSE()</f>
        <v>0</v>
      </c>
      <c r="AV1306" s="0" t="n">
        <f aca="false">FALSE()</f>
        <v>0</v>
      </c>
      <c r="AW1306" s="0" t="n">
        <f aca="false">TRUE()</f>
        <v>1</v>
      </c>
      <c r="AX1306" s="380" t="n">
        <v>45070.6895833333</v>
      </c>
      <c r="AY1306" s="380" t="n">
        <v>45070.4166666667</v>
      </c>
      <c r="AZ1306" s="0" t="n">
        <v>1</v>
      </c>
      <c r="BA1306" s="0" t="s">
        <v>9116</v>
      </c>
      <c r="BB1306" s="0" t="n">
        <v>0</v>
      </c>
      <c r="BC1306" s="380" t="n">
        <v>25569.125</v>
      </c>
      <c r="BD1306" s="0" t="s">
        <v>2599</v>
      </c>
      <c r="BE1306" s="0" t="s">
        <v>2170</v>
      </c>
      <c r="BF1306" s="0" t="s">
        <v>17868</v>
      </c>
    </row>
    <row r="1307" customFormat="false" ht="15" hidden="false" customHeight="false" outlineLevel="0" collapsed="false">
      <c r="A1307" s="0" t="s">
        <v>26906</v>
      </c>
      <c r="B1307" s="0" t="s">
        <v>26907</v>
      </c>
      <c r="C1307" s="0" t="s">
        <v>26906</v>
      </c>
      <c r="D1307" s="0" t="s">
        <v>2133</v>
      </c>
      <c r="E1307" s="0" t="s">
        <v>26906</v>
      </c>
      <c r="F1307" s="0" t="n">
        <v>1</v>
      </c>
      <c r="G1307" s="0" t="s">
        <v>434</v>
      </c>
      <c r="H1307" s="0" t="s">
        <v>2170</v>
      </c>
      <c r="I1307" s="0" t="s">
        <v>2170</v>
      </c>
      <c r="J1307" s="0" t="s">
        <v>2170</v>
      </c>
      <c r="K1307" s="0" t="s">
        <v>2170</v>
      </c>
      <c r="L1307" s="0" t="s">
        <v>2170</v>
      </c>
      <c r="M1307" s="0" t="s">
        <v>2170</v>
      </c>
      <c r="N1307" s="0" t="n">
        <f aca="false">FALSE()</f>
        <v>0</v>
      </c>
      <c r="O1307" s="0" t="s">
        <v>26908</v>
      </c>
      <c r="P1307" s="0" t="s">
        <v>17780</v>
      </c>
      <c r="Q1307" s="0" t="n">
        <v>2</v>
      </c>
      <c r="R1307" s="380" t="n">
        <v>47638.125</v>
      </c>
      <c r="S1307" s="223" t="n">
        <v>1000</v>
      </c>
      <c r="T1307" s="0" t="s">
        <v>2132</v>
      </c>
      <c r="U1307" s="380" t="n">
        <v>43992.125</v>
      </c>
      <c r="V1307" s="380" t="n">
        <v>43998.125</v>
      </c>
      <c r="W1307" s="0" t="s">
        <v>2132</v>
      </c>
      <c r="X1307" s="0" t="s">
        <v>26909</v>
      </c>
      <c r="Y1307" s="0" t="s">
        <v>601</v>
      </c>
      <c r="Z1307" s="0" t="s">
        <v>2602</v>
      </c>
      <c r="AA1307" s="0" t="s">
        <v>610</v>
      </c>
      <c r="AB1307" s="0" t="s">
        <v>17781</v>
      </c>
      <c r="AC1307" s="0" t="n">
        <v>10000000</v>
      </c>
      <c r="AD1307" s="0" t="n">
        <v>10000000</v>
      </c>
      <c r="AE1307" s="0" t="n">
        <v>5</v>
      </c>
      <c r="AF1307" s="0" t="n">
        <f aca="false">FALSE()</f>
        <v>0</v>
      </c>
      <c r="AG1307" s="0" t="n">
        <f aca="false">TRUE()</f>
        <v>1</v>
      </c>
      <c r="AH1307" s="0" t="n">
        <f aca="false">TRUE()</f>
        <v>1</v>
      </c>
      <c r="AI1307" s="0" t="n">
        <f aca="false">FALSE()</f>
        <v>0</v>
      </c>
      <c r="AJ1307" s="0" t="n">
        <f aca="false">FALSE()</f>
        <v>0</v>
      </c>
      <c r="AK1307" s="0" t="n">
        <f aca="false">FALSE()</f>
        <v>0</v>
      </c>
      <c r="AL1307" s="0" t="s">
        <v>2129</v>
      </c>
      <c r="AM1307" s="0" t="n">
        <f aca="false">TRUE()</f>
        <v>1</v>
      </c>
      <c r="AN1307" s="0" t="s">
        <v>26910</v>
      </c>
      <c r="AO1307" s="0" t="n">
        <v>1</v>
      </c>
      <c r="AP1307" s="0" t="s">
        <v>26911</v>
      </c>
      <c r="AQ1307" s="0" t="s">
        <v>26912</v>
      </c>
      <c r="AR1307" s="0" t="n">
        <f aca="false">TRUE()</f>
        <v>1</v>
      </c>
      <c r="AS1307" s="0" t="n">
        <f aca="false">FALSE()</f>
        <v>0</v>
      </c>
      <c r="AT1307" s="0" t="n">
        <f aca="false">FALSE()</f>
        <v>0</v>
      </c>
      <c r="AU1307" s="0" t="n">
        <f aca="false">FALSE()</f>
        <v>0</v>
      </c>
      <c r="AV1307" s="0" t="n">
        <f aca="false">FALSE()</f>
        <v>0</v>
      </c>
      <c r="AW1307" s="0" t="n">
        <f aca="false">FALSE()</f>
        <v>0</v>
      </c>
      <c r="AX1307" s="380" t="n">
        <v>44005.6451388889</v>
      </c>
      <c r="AY1307" s="380" t="n">
        <v>44005.4166666667</v>
      </c>
      <c r="AZ1307" s="0" t="n">
        <v>0</v>
      </c>
      <c r="BA1307" s="0" t="s">
        <v>20160</v>
      </c>
      <c r="BB1307" s="0" t="n">
        <v>0</v>
      </c>
      <c r="BC1307" s="380" t="n">
        <v>46546.125</v>
      </c>
      <c r="BD1307" s="0" t="s">
        <v>2170</v>
      </c>
      <c r="BE1307" s="0" t="s">
        <v>2170</v>
      </c>
      <c r="BF1307" s="0" t="s">
        <v>2118</v>
      </c>
    </row>
    <row r="1308" customFormat="false" ht="15" hidden="false" customHeight="false" outlineLevel="0" collapsed="false">
      <c r="A1308" s="0" t="s">
        <v>26913</v>
      </c>
      <c r="B1308" s="0" t="s">
        <v>26914</v>
      </c>
      <c r="C1308" s="0" t="s">
        <v>26913</v>
      </c>
      <c r="D1308" s="0" t="s">
        <v>2133</v>
      </c>
      <c r="E1308" s="0" t="s">
        <v>26913</v>
      </c>
      <c r="F1308" s="0" t="n">
        <v>1</v>
      </c>
      <c r="G1308" s="0" t="s">
        <v>434</v>
      </c>
      <c r="H1308" s="0" t="s">
        <v>2170</v>
      </c>
      <c r="I1308" s="0" t="s">
        <v>2170</v>
      </c>
      <c r="J1308" s="0" t="s">
        <v>2170</v>
      </c>
      <c r="K1308" s="0" t="s">
        <v>2170</v>
      </c>
      <c r="L1308" s="0" t="s">
        <v>2170</v>
      </c>
      <c r="M1308" s="0" t="s">
        <v>2170</v>
      </c>
      <c r="N1308" s="0" t="n">
        <f aca="false">FALSE()</f>
        <v>0</v>
      </c>
      <c r="O1308" s="0" t="s">
        <v>26915</v>
      </c>
      <c r="P1308" s="0" t="s">
        <v>17780</v>
      </c>
      <c r="Q1308" s="0" t="n">
        <v>12</v>
      </c>
      <c r="R1308" s="380" t="n">
        <v>46372.125</v>
      </c>
      <c r="S1308" s="223" t="n">
        <v>1000</v>
      </c>
      <c r="T1308" s="0" t="s">
        <v>2132</v>
      </c>
      <c r="U1308" s="380" t="n">
        <v>45646.125</v>
      </c>
      <c r="V1308" s="380" t="n">
        <v>45652.125</v>
      </c>
      <c r="W1308" s="0" t="s">
        <v>2132</v>
      </c>
      <c r="X1308" s="0" t="s">
        <v>26916</v>
      </c>
      <c r="AA1308" s="0" t="s">
        <v>2114</v>
      </c>
      <c r="AB1308" s="0" t="s">
        <v>17781</v>
      </c>
      <c r="AC1308" s="0" t="n">
        <v>1150000</v>
      </c>
      <c r="AD1308" s="0" t="n">
        <v>1150000</v>
      </c>
      <c r="AE1308" s="0" t="n">
        <v>5</v>
      </c>
      <c r="AF1308" s="0" t="n">
        <f aca="false">FALSE()</f>
        <v>0</v>
      </c>
      <c r="AG1308" s="0" t="n">
        <f aca="false">TRUE()</f>
        <v>1</v>
      </c>
      <c r="AH1308" s="0" t="n">
        <f aca="false">TRUE()</f>
        <v>1</v>
      </c>
      <c r="AI1308" s="0" t="n">
        <f aca="false">FALSE()</f>
        <v>0</v>
      </c>
      <c r="AJ1308" s="0" t="n">
        <f aca="false">FALSE()</f>
        <v>0</v>
      </c>
      <c r="AK1308" s="0" t="n">
        <f aca="false">FALSE()</f>
        <v>0</v>
      </c>
      <c r="AL1308" s="0" t="s">
        <v>2129</v>
      </c>
      <c r="AM1308" s="0" t="n">
        <f aca="false">TRUE()</f>
        <v>1</v>
      </c>
      <c r="AN1308" s="0" t="s">
        <v>26917</v>
      </c>
      <c r="AO1308" s="0" t="n">
        <v>1</v>
      </c>
      <c r="AP1308" s="0" t="s">
        <v>26918</v>
      </c>
      <c r="AQ1308" s="0" t="s">
        <v>26919</v>
      </c>
      <c r="AR1308" s="0" t="n">
        <f aca="false">TRUE()</f>
        <v>1</v>
      </c>
      <c r="AS1308" s="0" t="n">
        <f aca="false">FALSE()</f>
        <v>0</v>
      </c>
      <c r="AT1308" s="0" t="n">
        <f aca="false">FALSE()</f>
        <v>0</v>
      </c>
      <c r="AU1308" s="0" t="n">
        <f aca="false">FALSE()</f>
        <v>0</v>
      </c>
      <c r="AV1308" s="0" t="n">
        <f aca="false">FALSE()</f>
        <v>0</v>
      </c>
      <c r="AW1308" s="0" t="n">
        <f aca="false">TRUE()</f>
        <v>1</v>
      </c>
      <c r="AX1308" s="380" t="n">
        <v>45652.6145833333</v>
      </c>
      <c r="AY1308" s="380" t="n">
        <v>45652.125</v>
      </c>
      <c r="AZ1308" s="0" t="n">
        <v>2</v>
      </c>
      <c r="BA1308" s="0" t="s">
        <v>18121</v>
      </c>
      <c r="BB1308" s="0" t="n">
        <v>0</v>
      </c>
      <c r="BC1308" s="380" t="n">
        <v>25569.125</v>
      </c>
      <c r="BD1308" s="0" t="s">
        <v>2170</v>
      </c>
      <c r="BE1308" s="0" t="s">
        <v>2170</v>
      </c>
      <c r="BF1308" s="0" t="s">
        <v>604</v>
      </c>
    </row>
    <row r="1309" customFormat="false" ht="15" hidden="false" customHeight="false" outlineLevel="0" collapsed="false">
      <c r="A1309" s="0" t="s">
        <v>26920</v>
      </c>
      <c r="B1309" s="0" t="s">
        <v>26921</v>
      </c>
      <c r="C1309" s="0" t="s">
        <v>26920</v>
      </c>
      <c r="D1309" s="0" t="s">
        <v>2133</v>
      </c>
      <c r="E1309" s="0" t="s">
        <v>26920</v>
      </c>
      <c r="F1309" s="0" t="n">
        <v>1</v>
      </c>
      <c r="G1309" s="0" t="s">
        <v>434</v>
      </c>
      <c r="H1309" s="0" t="s">
        <v>2170</v>
      </c>
      <c r="I1309" s="0" t="s">
        <v>2170</v>
      </c>
      <c r="J1309" s="0" t="s">
        <v>2170</v>
      </c>
      <c r="K1309" s="0" t="s">
        <v>2170</v>
      </c>
      <c r="L1309" s="0" t="s">
        <v>2170</v>
      </c>
      <c r="M1309" s="0" t="s">
        <v>2170</v>
      </c>
      <c r="N1309" s="0" t="n">
        <f aca="false">FALSE()</f>
        <v>0</v>
      </c>
      <c r="O1309" s="0" t="s">
        <v>26922</v>
      </c>
      <c r="P1309" s="0" t="s">
        <v>17838</v>
      </c>
      <c r="Q1309" s="0" t="n">
        <v>4</v>
      </c>
      <c r="R1309" s="380" t="n">
        <v>49130.125</v>
      </c>
      <c r="S1309" s="223" t="n">
        <v>1000</v>
      </c>
      <c r="T1309" s="0" t="s">
        <v>2132</v>
      </c>
      <c r="U1309" s="380" t="n">
        <v>45478.125</v>
      </c>
      <c r="V1309" s="380" t="n">
        <v>45490.125</v>
      </c>
      <c r="W1309" s="0" t="s">
        <v>2132</v>
      </c>
      <c r="X1309" s="0" t="s">
        <v>26923</v>
      </c>
      <c r="Y1309" s="0" t="s">
        <v>601</v>
      </c>
      <c r="Z1309" s="0" t="s">
        <v>2602</v>
      </c>
      <c r="AA1309" s="0" t="s">
        <v>610</v>
      </c>
      <c r="AB1309" s="0" t="s">
        <v>17781</v>
      </c>
      <c r="AC1309" s="0" t="n">
        <v>15000000</v>
      </c>
      <c r="AD1309" s="0" t="n">
        <v>15000000</v>
      </c>
      <c r="AE1309" s="0" t="n">
        <v>5</v>
      </c>
      <c r="AF1309" s="0" t="n">
        <f aca="false">FALSE()</f>
        <v>0</v>
      </c>
      <c r="AG1309" s="0" t="n">
        <f aca="false">TRUE()</f>
        <v>1</v>
      </c>
      <c r="AH1309" s="0" t="n">
        <f aca="false">TRUE()</f>
        <v>1</v>
      </c>
      <c r="AI1309" s="0" t="n">
        <f aca="false">TRUE()</f>
        <v>1</v>
      </c>
      <c r="AJ1309" s="0" t="n">
        <f aca="false">FALSE()</f>
        <v>0</v>
      </c>
      <c r="AK1309" s="0" t="n">
        <f aca="false">FALSE()</f>
        <v>0</v>
      </c>
      <c r="AL1309" s="0" t="s">
        <v>2129</v>
      </c>
      <c r="AM1309" s="0" t="n">
        <f aca="false">TRUE()</f>
        <v>1</v>
      </c>
      <c r="AN1309" s="0" t="s">
        <v>26924</v>
      </c>
      <c r="AO1309" s="0" t="n">
        <v>1</v>
      </c>
      <c r="AP1309" s="0" t="s">
        <v>26925</v>
      </c>
      <c r="AQ1309" s="0" t="s">
        <v>26926</v>
      </c>
      <c r="AR1309" s="0" t="n">
        <f aca="false">TRUE()</f>
        <v>1</v>
      </c>
      <c r="AS1309" s="0" t="n">
        <f aca="false">FALSE()</f>
        <v>0</v>
      </c>
      <c r="AT1309" s="0" t="n">
        <f aca="false">FALSE()</f>
        <v>0</v>
      </c>
      <c r="AU1309" s="0" t="n">
        <f aca="false">FALSE()</f>
        <v>0</v>
      </c>
      <c r="AV1309" s="0" t="n">
        <f aca="false">FALSE()</f>
        <v>0</v>
      </c>
      <c r="AW1309" s="0" t="n">
        <f aca="false">TRUE()</f>
        <v>1</v>
      </c>
      <c r="AX1309" s="380" t="n">
        <v>45490.60625</v>
      </c>
      <c r="AY1309" s="380" t="n">
        <v>45490.125</v>
      </c>
      <c r="AZ1309" s="0" t="n">
        <v>1</v>
      </c>
      <c r="BA1309" s="0" t="s">
        <v>20160</v>
      </c>
      <c r="BB1309" s="0" t="n">
        <v>0</v>
      </c>
      <c r="BC1309" s="380" t="n">
        <v>46582.125</v>
      </c>
      <c r="BD1309" s="0" t="s">
        <v>2170</v>
      </c>
      <c r="BE1309" s="0" t="s">
        <v>2170</v>
      </c>
      <c r="BF1309" s="0" t="s">
        <v>17868</v>
      </c>
    </row>
    <row r="1310" customFormat="false" ht="15" hidden="false" customHeight="false" outlineLevel="0" collapsed="false">
      <c r="A1310" s="0" t="s">
        <v>26927</v>
      </c>
      <c r="B1310" s="0" t="s">
        <v>26928</v>
      </c>
      <c r="C1310" s="0" t="s">
        <v>26927</v>
      </c>
      <c r="D1310" s="0" t="s">
        <v>2133</v>
      </c>
      <c r="E1310" s="0" t="s">
        <v>26927</v>
      </c>
      <c r="F1310" s="0" t="n">
        <v>1</v>
      </c>
      <c r="G1310" s="0" t="s">
        <v>434</v>
      </c>
      <c r="H1310" s="0" t="s">
        <v>2170</v>
      </c>
      <c r="I1310" s="0" t="s">
        <v>2170</v>
      </c>
      <c r="J1310" s="0" t="s">
        <v>2170</v>
      </c>
      <c r="K1310" s="0" t="s">
        <v>2170</v>
      </c>
      <c r="L1310" s="0" t="s">
        <v>2170</v>
      </c>
      <c r="M1310" s="0" t="s">
        <v>2170</v>
      </c>
      <c r="N1310" s="0" t="n">
        <f aca="false">FALSE()</f>
        <v>0</v>
      </c>
      <c r="O1310" s="0" t="s">
        <v>26929</v>
      </c>
      <c r="P1310" s="0" t="s">
        <v>17780</v>
      </c>
      <c r="Q1310" s="0" t="n">
        <v>4</v>
      </c>
      <c r="R1310" s="380" t="n">
        <v>46336.125</v>
      </c>
      <c r="S1310" s="223" t="n">
        <v>500</v>
      </c>
      <c r="T1310" s="0" t="s">
        <v>2132</v>
      </c>
      <c r="U1310" s="380" t="n">
        <v>44496.125</v>
      </c>
      <c r="V1310" s="380" t="n">
        <v>44516.125</v>
      </c>
      <c r="W1310" s="0" t="s">
        <v>2132</v>
      </c>
      <c r="X1310" s="0" t="s">
        <v>26930</v>
      </c>
      <c r="Y1310" s="0" t="s">
        <v>601</v>
      </c>
      <c r="Z1310" s="0" t="s">
        <v>2602</v>
      </c>
      <c r="AA1310" s="0" t="s">
        <v>17847</v>
      </c>
      <c r="AB1310" s="0" t="s">
        <v>17848</v>
      </c>
      <c r="AC1310" s="0" t="n">
        <v>3000000</v>
      </c>
      <c r="AD1310" s="0" t="n">
        <v>3000000</v>
      </c>
      <c r="AE1310" s="0" t="n">
        <v>5</v>
      </c>
      <c r="AF1310" s="0" t="n">
        <f aca="false">FALSE()</f>
        <v>0</v>
      </c>
      <c r="AG1310" s="0" t="n">
        <f aca="false">TRUE()</f>
        <v>1</v>
      </c>
      <c r="AH1310" s="0" t="n">
        <f aca="false">TRUE()</f>
        <v>1</v>
      </c>
      <c r="AI1310" s="0" t="n">
        <f aca="false">FALSE()</f>
        <v>0</v>
      </c>
      <c r="AJ1310" s="0" t="n">
        <f aca="false">FALSE()</f>
        <v>0</v>
      </c>
      <c r="AK1310" s="0" t="n">
        <f aca="false">TRUE()</f>
        <v>1</v>
      </c>
      <c r="AL1310" s="0" t="s">
        <v>2129</v>
      </c>
      <c r="AM1310" s="0" t="n">
        <f aca="false">TRUE()</f>
        <v>1</v>
      </c>
      <c r="AN1310" s="0" t="s">
        <v>26931</v>
      </c>
      <c r="AO1310" s="0" t="n">
        <v>1</v>
      </c>
      <c r="AP1310" s="0" t="s">
        <v>26932</v>
      </c>
      <c r="AQ1310" s="0" t="s">
        <v>26933</v>
      </c>
      <c r="AR1310" s="0" t="n">
        <f aca="false">TRUE()</f>
        <v>1</v>
      </c>
      <c r="AS1310" s="0" t="n">
        <f aca="false">FALSE()</f>
        <v>0</v>
      </c>
      <c r="AT1310" s="0" t="n">
        <f aca="false">FALSE()</f>
        <v>0</v>
      </c>
      <c r="AU1310" s="0" t="n">
        <f aca="false">FALSE()</f>
        <v>0</v>
      </c>
      <c r="AV1310" s="0" t="n">
        <f aca="false">FALSE()</f>
        <v>0</v>
      </c>
      <c r="AW1310" s="0" t="n">
        <f aca="false">TRUE()</f>
        <v>1</v>
      </c>
      <c r="AX1310" s="380" t="n">
        <v>44516.6291666667</v>
      </c>
      <c r="AY1310" s="380" t="n">
        <v>44516.4166666667</v>
      </c>
      <c r="AZ1310" s="0" t="n">
        <v>2</v>
      </c>
      <c r="BA1310" s="0" t="s">
        <v>17852</v>
      </c>
      <c r="BB1310" s="0" t="n">
        <v>0</v>
      </c>
      <c r="BC1310" s="380" t="n">
        <v>25569.125</v>
      </c>
      <c r="BD1310" s="0" t="s">
        <v>2170</v>
      </c>
      <c r="BE1310" s="0" t="s">
        <v>2170</v>
      </c>
      <c r="BF1310" s="0" t="s">
        <v>2118</v>
      </c>
    </row>
    <row r="1311" customFormat="false" ht="15" hidden="false" customHeight="false" outlineLevel="0" collapsed="false">
      <c r="A1311" s="0" t="s">
        <v>26934</v>
      </c>
      <c r="B1311" s="0" t="s">
        <v>26935</v>
      </c>
      <c r="C1311" s="0" t="s">
        <v>26934</v>
      </c>
      <c r="D1311" s="0" t="s">
        <v>2133</v>
      </c>
      <c r="E1311" s="0" t="s">
        <v>26934</v>
      </c>
      <c r="F1311" s="0" t="n">
        <v>1000</v>
      </c>
      <c r="G1311" s="0" t="s">
        <v>434</v>
      </c>
      <c r="H1311" s="0" t="s">
        <v>2170</v>
      </c>
      <c r="I1311" s="0" t="s">
        <v>2170</v>
      </c>
      <c r="J1311" s="0" t="s">
        <v>2170</v>
      </c>
      <c r="K1311" s="0" t="s">
        <v>2170</v>
      </c>
      <c r="L1311" s="0" t="s">
        <v>2170</v>
      </c>
      <c r="M1311" s="0" t="s">
        <v>2170</v>
      </c>
      <c r="N1311" s="0" t="n">
        <f aca="false">FALSE()</f>
        <v>0</v>
      </c>
      <c r="O1311" s="0" t="s">
        <v>26936</v>
      </c>
      <c r="P1311" s="0" t="s">
        <v>17838</v>
      </c>
      <c r="Q1311" s="0" t="n">
        <v>2</v>
      </c>
      <c r="R1311" s="380" t="n">
        <v>47573.125</v>
      </c>
      <c r="S1311" s="223" t="n">
        <v>0.5</v>
      </c>
      <c r="T1311" s="0" t="s">
        <v>4880</v>
      </c>
      <c r="U1311" s="380" t="n">
        <v>36763.1666666667</v>
      </c>
      <c r="V1311" s="380" t="n">
        <v>36763.1666666667</v>
      </c>
      <c r="W1311" s="0" t="s">
        <v>2170</v>
      </c>
      <c r="X1311" s="0" t="s">
        <v>26937</v>
      </c>
      <c r="Y1311" s="0" t="s">
        <v>601</v>
      </c>
      <c r="Z1311" s="0" t="s">
        <v>2602</v>
      </c>
      <c r="AA1311" s="0" t="s">
        <v>600</v>
      </c>
      <c r="AB1311" s="0" t="s">
        <v>17848</v>
      </c>
      <c r="AC1311" s="0" t="n">
        <v>8823873937</v>
      </c>
      <c r="AD1311" s="0" t="n">
        <v>21218176656</v>
      </c>
      <c r="AE1311" s="0" t="n">
        <v>5</v>
      </c>
      <c r="AF1311" s="0" t="n">
        <f aca="false">FALSE()</f>
        <v>0</v>
      </c>
      <c r="AG1311" s="0" t="n">
        <f aca="false">TRUE()</f>
        <v>1</v>
      </c>
      <c r="AH1311" s="0" t="n">
        <f aca="false">TRUE()</f>
        <v>1</v>
      </c>
      <c r="AI1311" s="0" t="n">
        <f aca="false">FALSE()</f>
        <v>0</v>
      </c>
      <c r="AJ1311" s="0" t="n">
        <f aca="false">FALSE()</f>
        <v>0</v>
      </c>
      <c r="AK1311" s="0" t="n">
        <f aca="false">TRUE()</f>
        <v>1</v>
      </c>
      <c r="AL1311" s="0" t="s">
        <v>3129</v>
      </c>
      <c r="AM1311" s="0" t="n">
        <f aca="false">TRUE()</f>
        <v>1</v>
      </c>
      <c r="AN1311" s="0" t="s">
        <v>26938</v>
      </c>
      <c r="AO1311" s="0" t="n">
        <v>1</v>
      </c>
      <c r="AP1311" s="0" t="s">
        <v>26939</v>
      </c>
      <c r="AQ1311" s="0" t="s">
        <v>26940</v>
      </c>
      <c r="AR1311" s="0" t="n">
        <f aca="false">FALSE()</f>
        <v>0</v>
      </c>
      <c r="AS1311" s="0" t="n">
        <f aca="false">FALSE()</f>
        <v>0</v>
      </c>
      <c r="AT1311" s="0" t="n">
        <f aca="false">FALSE()</f>
        <v>0</v>
      </c>
      <c r="AU1311" s="0" t="n">
        <f aca="false">FALSE()</f>
        <v>0</v>
      </c>
      <c r="AV1311" s="0" t="n">
        <f aca="false">FALSE()</f>
        <v>0</v>
      </c>
      <c r="AW1311" s="0" t="n">
        <f aca="false">FALSE()</f>
        <v>0</v>
      </c>
      <c r="AX1311" s="380" t="n">
        <v>43753.7576388889</v>
      </c>
      <c r="AY1311" s="380" t="n">
        <v>43753.4166666667</v>
      </c>
      <c r="AZ1311" s="0" t="n">
        <v>1</v>
      </c>
      <c r="BA1311" s="0" t="s">
        <v>17903</v>
      </c>
      <c r="BB1311" s="0" t="n">
        <v>1</v>
      </c>
      <c r="BC1311" s="380" t="n">
        <v>25569.125</v>
      </c>
      <c r="BD1311" s="0" t="s">
        <v>2170</v>
      </c>
      <c r="BE1311" s="0" t="s">
        <v>2170</v>
      </c>
      <c r="BF1311" s="0" t="s">
        <v>2118</v>
      </c>
    </row>
    <row r="1312" customFormat="false" ht="15" hidden="false" customHeight="false" outlineLevel="0" collapsed="false">
      <c r="A1312" s="0" t="s">
        <v>26941</v>
      </c>
      <c r="B1312" s="0" t="s">
        <v>26942</v>
      </c>
      <c r="C1312" s="0" t="s">
        <v>26941</v>
      </c>
      <c r="D1312" s="0" t="s">
        <v>2133</v>
      </c>
      <c r="E1312" s="0" t="s">
        <v>26941</v>
      </c>
      <c r="F1312" s="0" t="n">
        <v>1</v>
      </c>
      <c r="G1312" s="0" t="s">
        <v>434</v>
      </c>
      <c r="H1312" s="0" t="s">
        <v>2596</v>
      </c>
      <c r="I1312" s="0" t="s">
        <v>2596</v>
      </c>
      <c r="J1312" s="0" t="s">
        <v>2597</v>
      </c>
      <c r="K1312" s="0" t="s">
        <v>2170</v>
      </c>
      <c r="L1312" s="0" t="s">
        <v>2599</v>
      </c>
      <c r="M1312" s="0" t="s">
        <v>2170</v>
      </c>
      <c r="N1312" s="0" t="n">
        <f aca="false">FALSE()</f>
        <v>0</v>
      </c>
      <c r="O1312" s="0" t="s">
        <v>26943</v>
      </c>
      <c r="P1312" s="0" t="s">
        <v>17780</v>
      </c>
      <c r="Q1312" s="0" t="n">
        <v>2</v>
      </c>
      <c r="R1312" s="380" t="n">
        <v>46169.125</v>
      </c>
      <c r="S1312" s="223" t="n">
        <v>200000</v>
      </c>
      <c r="T1312" s="0" t="s">
        <v>18300</v>
      </c>
      <c r="U1312" s="380" t="n">
        <v>45629.125</v>
      </c>
      <c r="V1312" s="380" t="n">
        <v>45631.125</v>
      </c>
      <c r="W1312" s="0" t="s">
        <v>2170</v>
      </c>
      <c r="X1312" s="0" t="s">
        <v>25686</v>
      </c>
      <c r="Y1312" s="0" t="s">
        <v>601</v>
      </c>
      <c r="Z1312" s="0" t="s">
        <v>2602</v>
      </c>
      <c r="AA1312" s="0" t="s">
        <v>600</v>
      </c>
      <c r="AB1312" s="0" t="s">
        <v>17848</v>
      </c>
      <c r="AC1312" s="0" t="n">
        <v>11606</v>
      </c>
      <c r="AD1312" s="0" t="n">
        <v>15000</v>
      </c>
      <c r="AE1312" s="0" t="n">
        <v>5</v>
      </c>
      <c r="AF1312" s="0" t="n">
        <f aca="false">FALSE()</f>
        <v>0</v>
      </c>
      <c r="AG1312" s="0" t="n">
        <f aca="false">TRUE()</f>
        <v>1</v>
      </c>
      <c r="AH1312" s="0" t="n">
        <f aca="false">TRUE()</f>
        <v>1</v>
      </c>
      <c r="AI1312" s="0" t="n">
        <f aca="false">FALSE()</f>
        <v>0</v>
      </c>
      <c r="AJ1312" s="0" t="n">
        <f aca="false">FALSE()</f>
        <v>0</v>
      </c>
      <c r="AK1312" s="0" t="n">
        <f aca="false">FALSE()</f>
        <v>0</v>
      </c>
      <c r="AL1312" s="0" t="s">
        <v>3129</v>
      </c>
      <c r="AM1312" s="0" t="n">
        <f aca="false">TRUE()</f>
        <v>1</v>
      </c>
      <c r="AN1312" s="0" t="s">
        <v>26944</v>
      </c>
      <c r="AO1312" s="0" t="n">
        <v>1</v>
      </c>
      <c r="AP1312" s="0" t="s">
        <v>26945</v>
      </c>
      <c r="AQ1312" s="0" t="s">
        <v>26946</v>
      </c>
      <c r="AR1312" s="0" t="n">
        <f aca="false">TRUE()</f>
        <v>1</v>
      </c>
      <c r="AS1312" s="0" t="n">
        <f aca="false">FALSE()</f>
        <v>0</v>
      </c>
      <c r="AT1312" s="0" t="n">
        <f aca="false">FALSE()</f>
        <v>0</v>
      </c>
      <c r="AU1312" s="0" t="n">
        <f aca="false">FALSE()</f>
        <v>0</v>
      </c>
      <c r="AV1312" s="0" t="n">
        <f aca="false">FALSE()</f>
        <v>0</v>
      </c>
      <c r="AW1312" s="0" t="n">
        <f aca="false">TRUE()</f>
        <v>1</v>
      </c>
      <c r="AX1312" s="380" t="n">
        <v>45632.5840277778</v>
      </c>
      <c r="AY1312" s="380" t="n">
        <v>45632.125</v>
      </c>
      <c r="AZ1312" s="0" t="n">
        <v>1</v>
      </c>
      <c r="BA1312" s="0" t="s">
        <v>17903</v>
      </c>
      <c r="BB1312" s="0" t="n">
        <v>1</v>
      </c>
      <c r="BC1312" s="380" t="n">
        <v>25569.125</v>
      </c>
      <c r="BD1312" s="0" t="s">
        <v>2597</v>
      </c>
      <c r="BE1312" s="0" t="s">
        <v>2170</v>
      </c>
      <c r="BF1312" s="0" t="s">
        <v>2118</v>
      </c>
    </row>
    <row r="1313" customFormat="false" ht="15" hidden="false" customHeight="false" outlineLevel="0" collapsed="false">
      <c r="A1313" s="0" t="s">
        <v>26947</v>
      </c>
      <c r="B1313" s="0" t="s">
        <v>26948</v>
      </c>
      <c r="C1313" s="0" t="s">
        <v>26947</v>
      </c>
      <c r="D1313" s="0" t="s">
        <v>2133</v>
      </c>
      <c r="E1313" s="0" t="s">
        <v>26947</v>
      </c>
      <c r="F1313" s="0" t="n">
        <v>1</v>
      </c>
      <c r="G1313" s="0" t="s">
        <v>434</v>
      </c>
      <c r="H1313" s="0" t="s">
        <v>2170</v>
      </c>
      <c r="I1313" s="0" t="s">
        <v>2170</v>
      </c>
      <c r="J1313" s="0" t="s">
        <v>2170</v>
      </c>
      <c r="K1313" s="0" t="s">
        <v>2170</v>
      </c>
      <c r="L1313" s="0" t="s">
        <v>2170</v>
      </c>
      <c r="M1313" s="0" t="s">
        <v>2170</v>
      </c>
      <c r="N1313" s="0" t="n">
        <f aca="false">FALSE()</f>
        <v>0</v>
      </c>
      <c r="O1313" s="0" t="s">
        <v>26949</v>
      </c>
      <c r="P1313" s="0" t="s">
        <v>17780</v>
      </c>
      <c r="Q1313" s="0" t="n">
        <v>4</v>
      </c>
      <c r="R1313" s="380" t="n">
        <v>55271.125</v>
      </c>
      <c r="S1313" s="223" t="n">
        <v>438.41</v>
      </c>
      <c r="T1313" s="0" t="s">
        <v>2132</v>
      </c>
      <c r="U1313" s="380" t="n">
        <v>44299.125</v>
      </c>
      <c r="V1313" s="380" t="n">
        <v>44309.125</v>
      </c>
      <c r="W1313" s="0" t="s">
        <v>2132</v>
      </c>
      <c r="X1313" s="0" t="s">
        <v>25184</v>
      </c>
      <c r="Y1313" s="0" t="s">
        <v>601</v>
      </c>
      <c r="Z1313" s="0" t="s">
        <v>2602</v>
      </c>
      <c r="AA1313" s="0" t="s">
        <v>610</v>
      </c>
      <c r="AB1313" s="0" t="s">
        <v>17781</v>
      </c>
      <c r="AC1313" s="0" t="n">
        <v>4742319</v>
      </c>
      <c r="AD1313" s="0" t="n">
        <v>4742319</v>
      </c>
      <c r="AE1313" s="0" t="n">
        <v>5</v>
      </c>
      <c r="AF1313" s="0" t="n">
        <f aca="false">FALSE()</f>
        <v>0</v>
      </c>
      <c r="AG1313" s="0" t="n">
        <f aca="false">TRUE()</f>
        <v>1</v>
      </c>
      <c r="AH1313" s="0" t="n">
        <f aca="false">TRUE()</f>
        <v>1</v>
      </c>
      <c r="AI1313" s="0" t="n">
        <f aca="false">FALSE()</f>
        <v>0</v>
      </c>
      <c r="AJ1313" s="0" t="n">
        <f aca="false">FALSE()</f>
        <v>0</v>
      </c>
      <c r="AK1313" s="0" t="n">
        <f aca="false">TRUE()</f>
        <v>1</v>
      </c>
      <c r="AL1313" s="0" t="s">
        <v>2129</v>
      </c>
      <c r="AM1313" s="0" t="n">
        <f aca="false">TRUE()</f>
        <v>1</v>
      </c>
      <c r="AN1313" s="0" t="s">
        <v>26950</v>
      </c>
      <c r="AO1313" s="0" t="n">
        <v>1</v>
      </c>
      <c r="AP1313" s="0" t="s">
        <v>26951</v>
      </c>
      <c r="AQ1313" s="0" t="s">
        <v>26952</v>
      </c>
      <c r="AR1313" s="0" t="n">
        <f aca="false">TRUE()</f>
        <v>1</v>
      </c>
      <c r="AS1313" s="0" t="n">
        <f aca="false">FALSE()</f>
        <v>0</v>
      </c>
      <c r="AT1313" s="0" t="n">
        <f aca="false">FALSE()</f>
        <v>0</v>
      </c>
      <c r="AU1313" s="0" t="n">
        <f aca="false">FALSE()</f>
        <v>0</v>
      </c>
      <c r="AV1313" s="0" t="n">
        <f aca="false">FALSE()</f>
        <v>0</v>
      </c>
      <c r="AW1313" s="0" t="n">
        <f aca="false">TRUE()</f>
        <v>1</v>
      </c>
      <c r="AX1313" s="380" t="n">
        <v>44313.7625</v>
      </c>
      <c r="AY1313" s="380" t="n">
        <v>44313.4166666667</v>
      </c>
      <c r="AZ1313" s="0" t="n">
        <v>2</v>
      </c>
      <c r="BA1313" s="0" t="s">
        <v>20087</v>
      </c>
      <c r="BB1313" s="0" t="n">
        <v>0</v>
      </c>
      <c r="BC1313" s="380" t="n">
        <v>25569.125</v>
      </c>
      <c r="BD1313" s="0" t="s">
        <v>2170</v>
      </c>
      <c r="BE1313" s="0" t="s">
        <v>2170</v>
      </c>
      <c r="BF1313" s="0" t="s">
        <v>2118</v>
      </c>
    </row>
    <row r="1314" customFormat="false" ht="15" hidden="false" customHeight="false" outlineLevel="0" collapsed="false">
      <c r="A1314" s="0" t="s">
        <v>26953</v>
      </c>
      <c r="B1314" s="0" t="s">
        <v>26954</v>
      </c>
      <c r="C1314" s="0" t="s">
        <v>26953</v>
      </c>
      <c r="D1314" s="0" t="s">
        <v>2133</v>
      </c>
      <c r="E1314" s="0" t="s">
        <v>26953</v>
      </c>
      <c r="F1314" s="0" t="n">
        <v>1</v>
      </c>
      <c r="G1314" s="0" t="s">
        <v>434</v>
      </c>
      <c r="H1314" s="0" t="s">
        <v>2170</v>
      </c>
      <c r="I1314" s="0" t="s">
        <v>2170</v>
      </c>
      <c r="J1314" s="0" t="s">
        <v>2170</v>
      </c>
      <c r="K1314" s="0" t="s">
        <v>2170</v>
      </c>
      <c r="L1314" s="0" t="s">
        <v>2170</v>
      </c>
      <c r="M1314" s="0" t="s">
        <v>2170</v>
      </c>
      <c r="N1314" s="0" t="n">
        <f aca="false">FALSE()</f>
        <v>0</v>
      </c>
      <c r="O1314" s="0" t="s">
        <v>26955</v>
      </c>
      <c r="P1314" s="0" t="s">
        <v>17838</v>
      </c>
      <c r="Q1314" s="0" t="n">
        <v>4</v>
      </c>
      <c r="R1314" s="380" t="n">
        <v>46891.125</v>
      </c>
      <c r="S1314" s="223" t="n">
        <v>1000</v>
      </c>
      <c r="T1314" s="0" t="s">
        <v>2132</v>
      </c>
      <c r="U1314" s="380" t="n">
        <v>45428.125</v>
      </c>
      <c r="V1314" s="380" t="n">
        <v>45435.125</v>
      </c>
      <c r="W1314" s="0" t="s">
        <v>2132</v>
      </c>
      <c r="X1314" s="0" t="s">
        <v>26956</v>
      </c>
      <c r="Y1314" s="0" t="s">
        <v>601</v>
      </c>
      <c r="Z1314" s="0" t="s">
        <v>2602</v>
      </c>
      <c r="AA1314" s="0" t="s">
        <v>610</v>
      </c>
      <c r="AB1314" s="0" t="s">
        <v>17781</v>
      </c>
      <c r="AC1314" s="0" t="n">
        <v>12000000</v>
      </c>
      <c r="AD1314" s="0" t="n">
        <v>12000000</v>
      </c>
      <c r="AE1314" s="0" t="n">
        <v>5</v>
      </c>
      <c r="AF1314" s="0" t="n">
        <f aca="false">FALSE()</f>
        <v>0</v>
      </c>
      <c r="AG1314" s="0" t="n">
        <f aca="false">TRUE()</f>
        <v>1</v>
      </c>
      <c r="AH1314" s="0" t="n">
        <f aca="false">TRUE()</f>
        <v>1</v>
      </c>
      <c r="AI1314" s="0" t="n">
        <f aca="false">TRUE()</f>
        <v>1</v>
      </c>
      <c r="AJ1314" s="0" t="n">
        <f aca="false">FALSE()</f>
        <v>0</v>
      </c>
      <c r="AK1314" s="0" t="n">
        <f aca="false">FALSE()</f>
        <v>0</v>
      </c>
      <c r="AL1314" s="0" t="s">
        <v>2129</v>
      </c>
      <c r="AM1314" s="0" t="n">
        <f aca="false">TRUE()</f>
        <v>1</v>
      </c>
      <c r="AN1314" s="0" t="s">
        <v>26957</v>
      </c>
      <c r="AO1314" s="0" t="n">
        <v>1</v>
      </c>
      <c r="AP1314" s="0" t="s">
        <v>26958</v>
      </c>
      <c r="AQ1314" s="0" t="s">
        <v>26959</v>
      </c>
      <c r="AR1314" s="0" t="n">
        <f aca="false">TRUE()</f>
        <v>1</v>
      </c>
      <c r="AS1314" s="0" t="n">
        <f aca="false">FALSE()</f>
        <v>0</v>
      </c>
      <c r="AT1314" s="0" t="n">
        <f aca="false">FALSE()</f>
        <v>0</v>
      </c>
      <c r="AU1314" s="0" t="n">
        <f aca="false">FALSE()</f>
        <v>0</v>
      </c>
      <c r="AV1314" s="0" t="n">
        <f aca="false">FALSE()</f>
        <v>0</v>
      </c>
      <c r="AW1314" s="0" t="n">
        <f aca="false">TRUE()</f>
        <v>1</v>
      </c>
      <c r="AX1314" s="380" t="n">
        <v>45435.6256944445</v>
      </c>
      <c r="AY1314" s="380" t="n">
        <v>45435.125</v>
      </c>
      <c r="AZ1314" s="0" t="n">
        <v>1</v>
      </c>
      <c r="BA1314" s="0" t="s">
        <v>9409</v>
      </c>
      <c r="BB1314" s="0" t="n">
        <v>0</v>
      </c>
      <c r="BC1314" s="380" t="n">
        <v>25569.125</v>
      </c>
      <c r="BD1314" s="0" t="s">
        <v>2170</v>
      </c>
      <c r="BE1314" s="0" t="s">
        <v>2170</v>
      </c>
      <c r="BF1314" s="0" t="s">
        <v>17868</v>
      </c>
    </row>
    <row r="1315" customFormat="false" ht="15" hidden="false" customHeight="false" outlineLevel="0" collapsed="false">
      <c r="A1315" s="0" t="s">
        <v>26960</v>
      </c>
      <c r="B1315" s="0" t="s">
        <v>26961</v>
      </c>
      <c r="C1315" s="0" t="s">
        <v>26960</v>
      </c>
      <c r="D1315" s="0" t="s">
        <v>2133</v>
      </c>
      <c r="E1315" s="0" t="s">
        <v>26960</v>
      </c>
      <c r="F1315" s="0" t="n">
        <v>1</v>
      </c>
      <c r="G1315" s="0" t="s">
        <v>434</v>
      </c>
      <c r="H1315" s="0" t="s">
        <v>2170</v>
      </c>
      <c r="I1315" s="0" t="s">
        <v>2170</v>
      </c>
      <c r="J1315" s="0" t="s">
        <v>2170</v>
      </c>
      <c r="K1315" s="0" t="s">
        <v>2170</v>
      </c>
      <c r="L1315" s="0" t="s">
        <v>2170</v>
      </c>
      <c r="M1315" s="0" t="s">
        <v>2170</v>
      </c>
      <c r="N1315" s="0" t="n">
        <f aca="false">FALSE()</f>
        <v>0</v>
      </c>
      <c r="O1315" s="0" t="s">
        <v>26962</v>
      </c>
      <c r="P1315" s="0" t="s">
        <v>17838</v>
      </c>
      <c r="Q1315" s="0" t="n">
        <v>12</v>
      </c>
      <c r="R1315" s="380" t="n">
        <v>46810.125</v>
      </c>
      <c r="S1315" s="223" t="n">
        <v>100</v>
      </c>
      <c r="T1315" s="0" t="s">
        <v>17929</v>
      </c>
      <c r="U1315" s="380" t="n">
        <v>45693.125</v>
      </c>
      <c r="V1315" s="380" t="n">
        <v>45700.125</v>
      </c>
      <c r="W1315" s="0" t="s">
        <v>17929</v>
      </c>
      <c r="X1315" s="0" t="s">
        <v>26963</v>
      </c>
      <c r="AA1315" s="0" t="s">
        <v>2574</v>
      </c>
      <c r="AB1315" s="0" t="s">
        <v>17781</v>
      </c>
      <c r="AC1315" s="0" t="n">
        <v>5000000</v>
      </c>
      <c r="AD1315" s="0" t="n">
        <v>5000000</v>
      </c>
      <c r="AE1315" s="0" t="n">
        <v>5</v>
      </c>
      <c r="AF1315" s="0" t="n">
        <f aca="false">FALSE()</f>
        <v>0</v>
      </c>
      <c r="AG1315" s="0" t="n">
        <f aca="false">TRUE()</f>
        <v>1</v>
      </c>
      <c r="AH1315" s="0" t="n">
        <f aca="false">TRUE()</f>
        <v>1</v>
      </c>
      <c r="AI1315" s="0" t="n">
        <f aca="false">FALSE()</f>
        <v>0</v>
      </c>
      <c r="AJ1315" s="0" t="n">
        <f aca="false">FALSE()</f>
        <v>0</v>
      </c>
      <c r="AK1315" s="0" t="n">
        <f aca="false">FALSE()</f>
        <v>0</v>
      </c>
      <c r="AL1315" s="0" t="s">
        <v>3129</v>
      </c>
      <c r="AM1315" s="0" t="n">
        <f aca="false">TRUE()</f>
        <v>1</v>
      </c>
      <c r="AN1315" s="0" t="s">
        <v>26964</v>
      </c>
      <c r="AO1315" s="0" t="n">
        <v>1</v>
      </c>
      <c r="AP1315" s="0" t="s">
        <v>26965</v>
      </c>
      <c r="AQ1315" s="0" t="s">
        <v>26966</v>
      </c>
      <c r="AR1315" s="0" t="n">
        <f aca="false">TRUE()</f>
        <v>1</v>
      </c>
      <c r="AS1315" s="0" t="n">
        <f aca="false">FALSE()</f>
        <v>0</v>
      </c>
      <c r="AT1315" s="0" t="n">
        <f aca="false">FALSE()</f>
        <v>0</v>
      </c>
      <c r="AU1315" s="0" t="n">
        <f aca="false">FALSE()</f>
        <v>0</v>
      </c>
      <c r="AV1315" s="0" t="n">
        <f aca="false">FALSE()</f>
        <v>0</v>
      </c>
      <c r="AW1315" s="0" t="n">
        <f aca="false">TRUE()</f>
        <v>1</v>
      </c>
      <c r="AX1315" s="380" t="n">
        <v>45700.6145833333</v>
      </c>
      <c r="AY1315" s="380" t="n">
        <v>45700.125</v>
      </c>
      <c r="AZ1315" s="0" t="n">
        <v>1</v>
      </c>
      <c r="BA1315" s="0" t="s">
        <v>12576</v>
      </c>
      <c r="BB1315" s="0" t="n">
        <v>1</v>
      </c>
      <c r="BC1315" s="380" t="n">
        <v>25569.125</v>
      </c>
      <c r="BD1315" s="0" t="s">
        <v>2170</v>
      </c>
      <c r="BE1315" s="0" t="s">
        <v>2170</v>
      </c>
      <c r="BF1315" s="0" t="s">
        <v>2118</v>
      </c>
    </row>
    <row r="1316" customFormat="false" ht="15" hidden="false" customHeight="false" outlineLevel="0" collapsed="false">
      <c r="A1316" s="0" t="s">
        <v>26967</v>
      </c>
      <c r="B1316" s="0" t="s">
        <v>26968</v>
      </c>
      <c r="C1316" s="0" t="s">
        <v>26967</v>
      </c>
      <c r="D1316" s="0" t="s">
        <v>2133</v>
      </c>
      <c r="E1316" s="0" t="s">
        <v>26967</v>
      </c>
      <c r="F1316" s="0" t="n">
        <v>1</v>
      </c>
      <c r="G1316" s="0" t="s">
        <v>434</v>
      </c>
      <c r="H1316" s="0" t="s">
        <v>2170</v>
      </c>
      <c r="I1316" s="0" t="s">
        <v>2170</v>
      </c>
      <c r="J1316" s="0" t="s">
        <v>2170</v>
      </c>
      <c r="K1316" s="0" t="s">
        <v>2170</v>
      </c>
      <c r="L1316" s="0" t="s">
        <v>2170</v>
      </c>
      <c r="M1316" s="0" t="s">
        <v>2170</v>
      </c>
      <c r="N1316" s="0" t="n">
        <f aca="false">FALSE()</f>
        <v>0</v>
      </c>
      <c r="O1316" s="0" t="s">
        <v>26969</v>
      </c>
      <c r="P1316" s="0" t="s">
        <v>17838</v>
      </c>
      <c r="Q1316" s="0" t="n">
        <v>2</v>
      </c>
      <c r="R1316" s="380" t="n">
        <v>47198.125</v>
      </c>
      <c r="S1316" s="223" t="n">
        <v>200000</v>
      </c>
      <c r="T1316" s="0" t="s">
        <v>18300</v>
      </c>
      <c r="U1316" s="380" t="n">
        <v>43180.125</v>
      </c>
      <c r="V1316" s="380" t="n">
        <v>43180.125</v>
      </c>
      <c r="W1316" s="0" t="s">
        <v>2170</v>
      </c>
      <c r="X1316" s="0" t="s">
        <v>21434</v>
      </c>
      <c r="Y1316" s="0" t="s">
        <v>601</v>
      </c>
      <c r="Z1316" s="0" t="s">
        <v>2602</v>
      </c>
      <c r="AA1316" s="0" t="s">
        <v>600</v>
      </c>
      <c r="AB1316" s="0" t="s">
        <v>17848</v>
      </c>
      <c r="AC1316" s="0" t="n">
        <v>15000</v>
      </c>
      <c r="AD1316" s="0" t="n">
        <v>7500</v>
      </c>
      <c r="AE1316" s="0" t="n">
        <v>5</v>
      </c>
      <c r="AF1316" s="0" t="n">
        <f aca="false">FALSE()</f>
        <v>0</v>
      </c>
      <c r="AG1316" s="0" t="n">
        <f aca="false">TRUE()</f>
        <v>1</v>
      </c>
      <c r="AH1316" s="0" t="n">
        <f aca="false">TRUE()</f>
        <v>1</v>
      </c>
      <c r="AI1316" s="0" t="n">
        <f aca="false">FALSE()</f>
        <v>0</v>
      </c>
      <c r="AJ1316" s="0" t="n">
        <f aca="false">FALSE()</f>
        <v>0</v>
      </c>
      <c r="AK1316" s="0" t="n">
        <f aca="false">FALSE()</f>
        <v>0</v>
      </c>
      <c r="AL1316" s="0" t="s">
        <v>3129</v>
      </c>
      <c r="AM1316" s="0" t="n">
        <f aca="false">TRUE()</f>
        <v>1</v>
      </c>
      <c r="AN1316" s="0" t="s">
        <v>26970</v>
      </c>
      <c r="AO1316" s="0" t="n">
        <v>1</v>
      </c>
      <c r="AP1316" s="0" t="s">
        <v>26971</v>
      </c>
      <c r="AQ1316" s="0" t="s">
        <v>26972</v>
      </c>
      <c r="AR1316" s="0" t="n">
        <f aca="false">TRUE()</f>
        <v>1</v>
      </c>
      <c r="AS1316" s="0" t="n">
        <f aca="false">FALSE()</f>
        <v>0</v>
      </c>
      <c r="AT1316" s="0" t="n">
        <f aca="false">FALSE()</f>
        <v>0</v>
      </c>
      <c r="AU1316" s="0" t="n">
        <f aca="false">FALSE()</f>
        <v>0</v>
      </c>
      <c r="AV1316" s="0" t="n">
        <f aca="false">FALSE()</f>
        <v>0</v>
      </c>
      <c r="AW1316" s="0" t="n">
        <f aca="false">TRUE()</f>
        <v>1</v>
      </c>
      <c r="AX1316" s="380" t="n">
        <v>44732.4444444444</v>
      </c>
      <c r="AY1316" s="380" t="n">
        <v>44732.4166666667</v>
      </c>
      <c r="AZ1316" s="0" t="n">
        <v>1</v>
      </c>
      <c r="BA1316" s="0" t="s">
        <v>17903</v>
      </c>
      <c r="BB1316" s="0" t="n">
        <v>1</v>
      </c>
      <c r="BC1316" s="380" t="n">
        <v>25569.125</v>
      </c>
      <c r="BD1316" s="0" t="s">
        <v>2170</v>
      </c>
      <c r="BE1316" s="0" t="s">
        <v>2170</v>
      </c>
      <c r="BF1316" s="0" t="s">
        <v>2118</v>
      </c>
    </row>
    <row r="1317" customFormat="false" ht="15" hidden="false" customHeight="false" outlineLevel="0" collapsed="false">
      <c r="A1317" s="0" t="s">
        <v>26973</v>
      </c>
      <c r="B1317" s="0" t="s">
        <v>26974</v>
      </c>
      <c r="C1317" s="0" t="s">
        <v>26973</v>
      </c>
      <c r="D1317" s="0" t="s">
        <v>2133</v>
      </c>
      <c r="E1317" s="0" t="s">
        <v>26973</v>
      </c>
      <c r="F1317" s="0" t="n">
        <v>1</v>
      </c>
      <c r="G1317" s="0" t="s">
        <v>434</v>
      </c>
      <c r="H1317" s="0" t="s">
        <v>2170</v>
      </c>
      <c r="I1317" s="0" t="s">
        <v>2170</v>
      </c>
      <c r="J1317" s="0" t="s">
        <v>2170</v>
      </c>
      <c r="K1317" s="0" t="s">
        <v>2170</v>
      </c>
      <c r="L1317" s="0" t="s">
        <v>2170</v>
      </c>
      <c r="M1317" s="0" t="s">
        <v>2170</v>
      </c>
      <c r="N1317" s="0" t="n">
        <f aca="false">FALSE()</f>
        <v>0</v>
      </c>
      <c r="O1317" s="0" t="s">
        <v>26975</v>
      </c>
      <c r="P1317" s="0" t="s">
        <v>17780</v>
      </c>
      <c r="Q1317" s="0" t="n">
        <v>12</v>
      </c>
      <c r="R1317" s="380" t="n">
        <v>46047.125</v>
      </c>
      <c r="S1317" s="223" t="n">
        <v>1000</v>
      </c>
      <c r="T1317" s="0" t="s">
        <v>2132</v>
      </c>
      <c r="U1317" s="380" t="n">
        <v>45681.125</v>
      </c>
      <c r="V1317" s="380" t="n">
        <v>45687.125</v>
      </c>
      <c r="W1317" s="0" t="s">
        <v>2132</v>
      </c>
      <c r="X1317" s="0" t="s">
        <v>26976</v>
      </c>
      <c r="Y1317" s="0" t="s">
        <v>601</v>
      </c>
      <c r="Z1317" s="0" t="s">
        <v>2602</v>
      </c>
      <c r="AA1317" s="0" t="s">
        <v>2891</v>
      </c>
      <c r="AB1317" s="0" t="s">
        <v>17781</v>
      </c>
      <c r="AC1317" s="0" t="n">
        <v>3000000</v>
      </c>
      <c r="AD1317" s="0" t="n">
        <v>3000000</v>
      </c>
      <c r="AE1317" s="0" t="n">
        <v>5</v>
      </c>
      <c r="AF1317" s="0" t="n">
        <f aca="false">FALSE()</f>
        <v>0</v>
      </c>
      <c r="AG1317" s="0" t="n">
        <f aca="false">TRUE()</f>
        <v>1</v>
      </c>
      <c r="AH1317" s="0" t="n">
        <f aca="false">TRUE()</f>
        <v>1</v>
      </c>
      <c r="AI1317" s="0" t="n">
        <f aca="false">FALSE()</f>
        <v>0</v>
      </c>
      <c r="AJ1317" s="0" t="n">
        <f aca="false">FALSE()</f>
        <v>0</v>
      </c>
      <c r="AK1317" s="0" t="n">
        <f aca="false">FALSE()</f>
        <v>0</v>
      </c>
      <c r="AL1317" s="0" t="s">
        <v>2129</v>
      </c>
      <c r="AM1317" s="0" t="n">
        <f aca="false">TRUE()</f>
        <v>1</v>
      </c>
      <c r="AN1317" s="0" t="s">
        <v>26977</v>
      </c>
      <c r="AO1317" s="0" t="n">
        <v>1</v>
      </c>
      <c r="AP1317" s="0" t="s">
        <v>26978</v>
      </c>
      <c r="AQ1317" s="0" t="s">
        <v>26979</v>
      </c>
      <c r="AR1317" s="0" t="n">
        <f aca="false">TRUE()</f>
        <v>1</v>
      </c>
      <c r="AS1317" s="0" t="n">
        <f aca="false">FALSE()</f>
        <v>0</v>
      </c>
      <c r="AT1317" s="0" t="n">
        <f aca="false">FALSE()</f>
        <v>0</v>
      </c>
      <c r="AU1317" s="0" t="n">
        <f aca="false">FALSE()</f>
        <v>0</v>
      </c>
      <c r="AV1317" s="0" t="n">
        <f aca="false">FALSE()</f>
        <v>0</v>
      </c>
      <c r="AW1317" s="0" t="n">
        <f aca="false">TRUE()</f>
        <v>1</v>
      </c>
      <c r="AX1317" s="380" t="n">
        <v>45687.6493055556</v>
      </c>
      <c r="AY1317" s="380" t="n">
        <v>45687.125</v>
      </c>
      <c r="AZ1317" s="0" t="n">
        <v>2</v>
      </c>
      <c r="BA1317" s="0" t="s">
        <v>18725</v>
      </c>
      <c r="BB1317" s="0" t="n">
        <v>0</v>
      </c>
      <c r="BC1317" s="380" t="n">
        <v>25569.125</v>
      </c>
      <c r="BD1317" s="0" t="s">
        <v>2170</v>
      </c>
      <c r="BE1317" s="0" t="s">
        <v>2170</v>
      </c>
      <c r="BF1317" s="0" t="s">
        <v>604</v>
      </c>
    </row>
    <row r="1318" customFormat="false" ht="15" hidden="false" customHeight="false" outlineLevel="0" collapsed="false">
      <c r="A1318" s="0" t="s">
        <v>26980</v>
      </c>
      <c r="B1318" s="0" t="s">
        <v>26981</v>
      </c>
      <c r="C1318" s="0" t="s">
        <v>26980</v>
      </c>
      <c r="D1318" s="0" t="s">
        <v>18040</v>
      </c>
      <c r="E1318" s="0" t="s">
        <v>26980</v>
      </c>
      <c r="F1318" s="0" t="n">
        <v>1</v>
      </c>
      <c r="G1318" s="0" t="s">
        <v>2298</v>
      </c>
      <c r="H1318" s="0" t="s">
        <v>2170</v>
      </c>
      <c r="I1318" s="0" t="s">
        <v>2170</v>
      </c>
      <c r="J1318" s="0" t="s">
        <v>2170</v>
      </c>
      <c r="K1318" s="0" t="s">
        <v>2170</v>
      </c>
      <c r="L1318" s="0" t="s">
        <v>2170</v>
      </c>
      <c r="M1318" s="0" t="s">
        <v>2170</v>
      </c>
      <c r="N1318" s="0" t="n">
        <f aca="false">FALSE()</f>
        <v>0</v>
      </c>
      <c r="O1318" s="0" t="s">
        <v>26982</v>
      </c>
      <c r="P1318" s="0" t="s">
        <v>2300</v>
      </c>
      <c r="Q1318" s="0" t="n">
        <v>4</v>
      </c>
      <c r="R1318" s="380" t="n">
        <v>48733.125</v>
      </c>
      <c r="S1318" s="223" t="n">
        <v>1000</v>
      </c>
      <c r="T1318" s="0" t="s">
        <v>2132</v>
      </c>
      <c r="U1318" s="380" t="n">
        <v>43265.125</v>
      </c>
      <c r="V1318" s="380" t="n">
        <v>43273.125</v>
      </c>
      <c r="W1318" s="0" t="s">
        <v>2132</v>
      </c>
      <c r="X1318" s="0" t="s">
        <v>26983</v>
      </c>
      <c r="Y1318" s="0" t="s">
        <v>601</v>
      </c>
      <c r="Z1318" s="0" t="s">
        <v>2602</v>
      </c>
      <c r="AA1318" s="0" t="s">
        <v>610</v>
      </c>
      <c r="AB1318" s="0" t="s">
        <v>17848</v>
      </c>
      <c r="AC1318" s="0" t="n">
        <v>150000</v>
      </c>
      <c r="AD1318" s="0" t="n">
        <v>150000</v>
      </c>
      <c r="AE1318" s="0" t="n">
        <v>4</v>
      </c>
      <c r="AF1318" s="0" t="n">
        <f aca="false">FALSE()</f>
        <v>0</v>
      </c>
      <c r="AG1318" s="0" t="n">
        <f aca="false">FALSE()</f>
        <v>0</v>
      </c>
      <c r="AH1318" s="0" t="n">
        <f aca="false">FALSE()</f>
        <v>0</v>
      </c>
      <c r="AI1318" s="0" t="n">
        <f aca="false">FALSE()</f>
        <v>0</v>
      </c>
      <c r="AJ1318" s="0" t="n">
        <f aca="false">FALSE()</f>
        <v>0</v>
      </c>
      <c r="AK1318" s="0" t="n">
        <f aca="false">FALSE()</f>
        <v>0</v>
      </c>
      <c r="AL1318" s="0" t="s">
        <v>3129</v>
      </c>
      <c r="AM1318" s="0" t="n">
        <f aca="false">TRUE()</f>
        <v>1</v>
      </c>
      <c r="AN1318" s="0" t="s">
        <v>26984</v>
      </c>
      <c r="AO1318" s="0" t="n">
        <v>1</v>
      </c>
      <c r="AP1318" s="0" t="s">
        <v>26985</v>
      </c>
      <c r="AQ1318" s="0" t="s">
        <v>26986</v>
      </c>
      <c r="AR1318" s="0" t="n">
        <f aca="false">TRUE()</f>
        <v>1</v>
      </c>
      <c r="AS1318" s="0" t="n">
        <f aca="false">FALSE()</f>
        <v>0</v>
      </c>
      <c r="AT1318" s="0" t="n">
        <f aca="false">FALSE()</f>
        <v>0</v>
      </c>
      <c r="AU1318" s="0" t="n">
        <f aca="false">FALSE()</f>
        <v>0</v>
      </c>
      <c r="AV1318" s="0" t="n">
        <f aca="false">FALSE()</f>
        <v>0</v>
      </c>
      <c r="AW1318" s="0" t="n">
        <f aca="false">TRUE()</f>
        <v>1</v>
      </c>
      <c r="AX1318" s="380" t="n">
        <v>43278.6284722222</v>
      </c>
      <c r="AY1318" s="380" t="n">
        <v>43278.4166666667</v>
      </c>
      <c r="AZ1318" s="0" t="n">
        <v>1</v>
      </c>
      <c r="BA1318" s="0" t="s">
        <v>17892</v>
      </c>
      <c r="BB1318" s="0" t="n">
        <v>0</v>
      </c>
      <c r="BC1318" s="380" t="n">
        <v>25569.125</v>
      </c>
      <c r="BD1318" s="0" t="s">
        <v>2170</v>
      </c>
      <c r="BE1318" s="0" t="s">
        <v>2170</v>
      </c>
      <c r="BF1318" s="0" t="s">
        <v>2118</v>
      </c>
    </row>
    <row r="1319" customFormat="false" ht="15" hidden="false" customHeight="false" outlineLevel="0" collapsed="false">
      <c r="A1319" s="0" t="s">
        <v>26987</v>
      </c>
      <c r="B1319" s="0" t="s">
        <v>26988</v>
      </c>
      <c r="C1319" s="0" t="s">
        <v>26987</v>
      </c>
      <c r="D1319" s="0" t="s">
        <v>2133</v>
      </c>
      <c r="E1319" s="0" t="s">
        <v>26987</v>
      </c>
      <c r="F1319" s="0" t="n">
        <v>1</v>
      </c>
      <c r="G1319" s="0" t="s">
        <v>434</v>
      </c>
      <c r="H1319" s="0" t="s">
        <v>2170</v>
      </c>
      <c r="I1319" s="0" t="s">
        <v>2170</v>
      </c>
      <c r="J1319" s="0" t="s">
        <v>2170</v>
      </c>
      <c r="K1319" s="0" t="s">
        <v>2170</v>
      </c>
      <c r="L1319" s="0" t="s">
        <v>2170</v>
      </c>
      <c r="M1319" s="0" t="s">
        <v>2170</v>
      </c>
      <c r="N1319" s="0" t="n">
        <f aca="false">FALSE()</f>
        <v>0</v>
      </c>
      <c r="O1319" s="0" t="s">
        <v>26989</v>
      </c>
      <c r="P1319" s="0" t="s">
        <v>17780</v>
      </c>
      <c r="Q1319" s="0" t="n">
        <v>12</v>
      </c>
      <c r="R1319" s="380" t="n">
        <v>46808.125</v>
      </c>
      <c r="S1319" s="223" t="n">
        <v>1000</v>
      </c>
      <c r="T1319" s="0" t="s">
        <v>2132</v>
      </c>
      <c r="U1319" s="380" t="n">
        <v>45713.125</v>
      </c>
      <c r="V1319" s="380" t="n">
        <v>45728.125</v>
      </c>
      <c r="W1319" s="0" t="s">
        <v>2132</v>
      </c>
      <c r="X1319" s="0" t="s">
        <v>22216</v>
      </c>
      <c r="Y1319" s="0" t="s">
        <v>601</v>
      </c>
      <c r="Z1319" s="0" t="s">
        <v>2602</v>
      </c>
      <c r="AA1319" s="0" t="s">
        <v>2115</v>
      </c>
      <c r="AB1319" s="0" t="s">
        <v>17781</v>
      </c>
      <c r="AC1319" s="0" t="n">
        <v>1000000</v>
      </c>
      <c r="AD1319" s="0" t="n">
        <v>1000000</v>
      </c>
      <c r="AE1319" s="0" t="n">
        <v>5</v>
      </c>
      <c r="AF1319" s="0" t="n">
        <f aca="false">FALSE()</f>
        <v>0</v>
      </c>
      <c r="AG1319" s="0" t="n">
        <f aca="false">TRUE()</f>
        <v>1</v>
      </c>
      <c r="AH1319" s="0" t="n">
        <f aca="false">TRUE()</f>
        <v>1</v>
      </c>
      <c r="AI1319" s="0" t="n">
        <f aca="false">TRUE()</f>
        <v>1</v>
      </c>
      <c r="AJ1319" s="0" t="n">
        <f aca="false">FALSE()</f>
        <v>0</v>
      </c>
      <c r="AK1319" s="0" t="n">
        <f aca="false">TRUE()</f>
        <v>1</v>
      </c>
      <c r="AL1319" s="0" t="s">
        <v>2129</v>
      </c>
      <c r="AM1319" s="0" t="n">
        <f aca="false">TRUE()</f>
        <v>1</v>
      </c>
      <c r="AN1319" s="0" t="s">
        <v>26990</v>
      </c>
      <c r="AO1319" s="0" t="n">
        <v>1</v>
      </c>
      <c r="AP1319" s="0" t="s">
        <v>26991</v>
      </c>
      <c r="AQ1319" s="0" t="s">
        <v>26992</v>
      </c>
      <c r="AR1319" s="0" t="n">
        <f aca="false">TRUE()</f>
        <v>1</v>
      </c>
      <c r="AS1319" s="0" t="n">
        <f aca="false">FALSE()</f>
        <v>0</v>
      </c>
      <c r="AT1319" s="0" t="n">
        <f aca="false">FALSE()</f>
        <v>0</v>
      </c>
      <c r="AU1319" s="0" t="n">
        <f aca="false">FALSE()</f>
        <v>0</v>
      </c>
      <c r="AV1319" s="0" t="n">
        <f aca="false">FALSE()</f>
        <v>0</v>
      </c>
      <c r="AW1319" s="0" t="n">
        <f aca="false">TRUE()</f>
        <v>1</v>
      </c>
      <c r="AX1319" s="380" t="n">
        <v>45728.6465277778</v>
      </c>
      <c r="AY1319" s="380" t="n">
        <v>45728.125</v>
      </c>
      <c r="AZ1319" s="0" t="n">
        <v>2</v>
      </c>
      <c r="BA1319" s="0" t="s">
        <v>18187</v>
      </c>
      <c r="BB1319" s="0" t="n">
        <v>0</v>
      </c>
      <c r="BC1319" s="380" t="n">
        <v>25569.125</v>
      </c>
      <c r="BD1319" s="0" t="s">
        <v>2170</v>
      </c>
      <c r="BE1319" s="0" t="s">
        <v>2170</v>
      </c>
      <c r="BF1319" s="0" t="s">
        <v>17868</v>
      </c>
    </row>
    <row r="1320" customFormat="false" ht="15" hidden="false" customHeight="false" outlineLevel="0" collapsed="false">
      <c r="A1320" s="0" t="s">
        <v>26993</v>
      </c>
      <c r="B1320" s="0" t="s">
        <v>26994</v>
      </c>
      <c r="C1320" s="0" t="s">
        <v>26993</v>
      </c>
      <c r="D1320" s="0" t="s">
        <v>2133</v>
      </c>
      <c r="E1320" s="0" t="s">
        <v>26993</v>
      </c>
      <c r="F1320" s="0" t="n">
        <v>1</v>
      </c>
      <c r="G1320" s="0" t="s">
        <v>434</v>
      </c>
      <c r="H1320" s="0" t="s">
        <v>2170</v>
      </c>
      <c r="I1320" s="0" t="s">
        <v>2170</v>
      </c>
      <c r="J1320" s="0" t="s">
        <v>2170</v>
      </c>
      <c r="K1320" s="0" t="s">
        <v>2170</v>
      </c>
      <c r="L1320" s="0" t="s">
        <v>2170</v>
      </c>
      <c r="M1320" s="0" t="s">
        <v>2170</v>
      </c>
      <c r="N1320" s="0" t="n">
        <f aca="false">FALSE()</f>
        <v>0</v>
      </c>
      <c r="O1320" s="0" t="s">
        <v>26995</v>
      </c>
      <c r="P1320" s="0" t="s">
        <v>17780</v>
      </c>
      <c r="Q1320" s="0" t="n">
        <v>12</v>
      </c>
      <c r="R1320" s="380" t="n">
        <v>46597.125</v>
      </c>
      <c r="S1320" s="223" t="n">
        <v>1000</v>
      </c>
      <c r="T1320" s="0" t="s">
        <v>2132</v>
      </c>
      <c r="U1320" s="380" t="n">
        <v>45506.125</v>
      </c>
      <c r="V1320" s="380" t="n">
        <v>45517.125</v>
      </c>
      <c r="W1320" s="0" t="s">
        <v>2132</v>
      </c>
      <c r="X1320" s="0" t="s">
        <v>22597</v>
      </c>
      <c r="Y1320" s="0" t="s">
        <v>601</v>
      </c>
      <c r="Z1320" s="0" t="s">
        <v>2602</v>
      </c>
      <c r="AA1320" s="0" t="s">
        <v>2891</v>
      </c>
      <c r="AB1320" s="0" t="s">
        <v>17781</v>
      </c>
      <c r="AC1320" s="0" t="n">
        <v>200000</v>
      </c>
      <c r="AD1320" s="0" t="n">
        <v>200000</v>
      </c>
      <c r="AE1320" s="0" t="n">
        <v>5</v>
      </c>
      <c r="AF1320" s="0" t="n">
        <f aca="false">FALSE()</f>
        <v>0</v>
      </c>
      <c r="AG1320" s="0" t="n">
        <f aca="false">TRUE()</f>
        <v>1</v>
      </c>
      <c r="AH1320" s="0" t="n">
        <f aca="false">TRUE()</f>
        <v>1</v>
      </c>
      <c r="AI1320" s="0" t="n">
        <f aca="false">FALSE()</f>
        <v>0</v>
      </c>
      <c r="AJ1320" s="0" t="n">
        <f aca="false">FALSE()</f>
        <v>0</v>
      </c>
      <c r="AK1320" s="0" t="n">
        <f aca="false">FALSE()</f>
        <v>0</v>
      </c>
      <c r="AL1320" s="0" t="s">
        <v>2129</v>
      </c>
      <c r="AM1320" s="0" t="n">
        <f aca="false">TRUE()</f>
        <v>1</v>
      </c>
      <c r="AN1320" s="0" t="s">
        <v>26996</v>
      </c>
      <c r="AO1320" s="0" t="n">
        <v>1</v>
      </c>
      <c r="AP1320" s="0" t="s">
        <v>26997</v>
      </c>
      <c r="AQ1320" s="0" t="s">
        <v>26998</v>
      </c>
      <c r="AR1320" s="0" t="n">
        <f aca="false">TRUE()</f>
        <v>1</v>
      </c>
      <c r="AS1320" s="0" t="n">
        <f aca="false">FALSE()</f>
        <v>0</v>
      </c>
      <c r="AT1320" s="0" t="n">
        <f aca="false">FALSE()</f>
        <v>0</v>
      </c>
      <c r="AU1320" s="0" t="n">
        <f aca="false">FALSE()</f>
        <v>0</v>
      </c>
      <c r="AV1320" s="0" t="n">
        <f aca="false">FALSE()</f>
        <v>0</v>
      </c>
      <c r="AW1320" s="0" t="n">
        <f aca="false">TRUE()</f>
        <v>1</v>
      </c>
      <c r="AX1320" s="380" t="n">
        <v>45518.4215277778</v>
      </c>
      <c r="AY1320" s="380" t="n">
        <v>45518.125</v>
      </c>
      <c r="AZ1320" s="0" t="n">
        <v>3</v>
      </c>
      <c r="BA1320" s="0" t="s">
        <v>24009</v>
      </c>
      <c r="BB1320" s="0" t="n">
        <v>0</v>
      </c>
      <c r="BC1320" s="380" t="n">
        <v>45877.125</v>
      </c>
      <c r="BD1320" s="0" t="s">
        <v>2170</v>
      </c>
      <c r="BE1320" s="0" t="s">
        <v>2170</v>
      </c>
      <c r="BF1320" s="0" t="s">
        <v>604</v>
      </c>
    </row>
    <row r="1321" customFormat="false" ht="15" hidden="false" customHeight="false" outlineLevel="0" collapsed="false">
      <c r="A1321" s="0" t="s">
        <v>26999</v>
      </c>
      <c r="B1321" s="0" t="s">
        <v>27000</v>
      </c>
      <c r="C1321" s="0" t="s">
        <v>26999</v>
      </c>
      <c r="D1321" s="0" t="s">
        <v>2133</v>
      </c>
      <c r="E1321" s="0" t="s">
        <v>26999</v>
      </c>
      <c r="F1321" s="0" t="n">
        <v>1</v>
      </c>
      <c r="G1321" s="0" t="s">
        <v>434</v>
      </c>
      <c r="H1321" s="0" t="s">
        <v>2596</v>
      </c>
      <c r="I1321" s="0" t="s">
        <v>2596</v>
      </c>
      <c r="J1321" s="0" t="s">
        <v>18823</v>
      </c>
      <c r="K1321" s="0" t="s">
        <v>2170</v>
      </c>
      <c r="L1321" s="0" t="s">
        <v>13583</v>
      </c>
      <c r="M1321" s="0" t="s">
        <v>2170</v>
      </c>
      <c r="N1321" s="0" t="n">
        <f aca="false">FALSE()</f>
        <v>0</v>
      </c>
      <c r="O1321" s="0" t="s">
        <v>27001</v>
      </c>
      <c r="P1321" s="0" t="s">
        <v>17838</v>
      </c>
      <c r="Q1321" s="0" t="n">
        <v>12</v>
      </c>
      <c r="R1321" s="380" t="n">
        <v>46989.125</v>
      </c>
      <c r="S1321" s="223" t="n">
        <v>1000</v>
      </c>
      <c r="T1321" s="0" t="s">
        <v>2132</v>
      </c>
      <c r="U1321" s="380" t="n">
        <v>45709.125</v>
      </c>
      <c r="V1321" s="380" t="n">
        <v>45714.125</v>
      </c>
      <c r="W1321" s="0" t="s">
        <v>2132</v>
      </c>
      <c r="X1321" s="0" t="s">
        <v>27002</v>
      </c>
      <c r="Y1321" s="0" t="s">
        <v>601</v>
      </c>
      <c r="Z1321" s="0" t="s">
        <v>2602</v>
      </c>
      <c r="AA1321" s="0" t="s">
        <v>2115</v>
      </c>
      <c r="AB1321" s="0" t="s">
        <v>17781</v>
      </c>
      <c r="AC1321" s="0" t="n">
        <v>28000000</v>
      </c>
      <c r="AD1321" s="0" t="n">
        <v>28000000</v>
      </c>
      <c r="AE1321" s="0" t="n">
        <v>5</v>
      </c>
      <c r="AF1321" s="0" t="n">
        <f aca="false">FALSE()</f>
        <v>0</v>
      </c>
      <c r="AG1321" s="0" t="n">
        <f aca="false">TRUE()</f>
        <v>1</v>
      </c>
      <c r="AH1321" s="0" t="n">
        <f aca="false">TRUE()</f>
        <v>1</v>
      </c>
      <c r="AI1321" s="0" t="n">
        <f aca="false">FALSE()</f>
        <v>0</v>
      </c>
      <c r="AJ1321" s="0" t="n">
        <f aca="false">FALSE()</f>
        <v>0</v>
      </c>
      <c r="AK1321" s="0" t="n">
        <f aca="false">FALSE()</f>
        <v>0</v>
      </c>
      <c r="AL1321" s="0" t="s">
        <v>2129</v>
      </c>
      <c r="AM1321" s="0" t="n">
        <f aca="false">TRUE()</f>
        <v>1</v>
      </c>
      <c r="AN1321" s="0" t="s">
        <v>27003</v>
      </c>
      <c r="AO1321" s="0" t="n">
        <v>1</v>
      </c>
      <c r="AP1321" s="0" t="s">
        <v>27004</v>
      </c>
      <c r="AQ1321" s="0" t="s">
        <v>27005</v>
      </c>
      <c r="AR1321" s="0" t="n">
        <f aca="false">TRUE()</f>
        <v>1</v>
      </c>
      <c r="AS1321" s="0" t="n">
        <f aca="false">FALSE()</f>
        <v>0</v>
      </c>
      <c r="AT1321" s="0" t="n">
        <f aca="false">FALSE()</f>
        <v>0</v>
      </c>
      <c r="AU1321" s="0" t="n">
        <f aca="false">FALSE()</f>
        <v>0</v>
      </c>
      <c r="AV1321" s="0" t="n">
        <f aca="false">FALSE()</f>
        <v>0</v>
      </c>
      <c r="AW1321" s="0" t="n">
        <f aca="false">TRUE()</f>
        <v>1</v>
      </c>
      <c r="AX1321" s="380" t="n">
        <v>45714.6166666667</v>
      </c>
      <c r="AY1321" s="380" t="n">
        <v>45714.125</v>
      </c>
      <c r="AZ1321" s="0" t="n">
        <v>1</v>
      </c>
      <c r="BA1321" s="0" t="s">
        <v>17962</v>
      </c>
      <c r="BB1321" s="0" t="n">
        <v>0</v>
      </c>
      <c r="BC1321" s="380" t="n">
        <v>25569.125</v>
      </c>
      <c r="BD1321" s="0" t="s">
        <v>18823</v>
      </c>
      <c r="BE1321" s="0" t="s">
        <v>2170</v>
      </c>
      <c r="BF1321" s="0" t="s">
        <v>2118</v>
      </c>
    </row>
    <row r="1322" customFormat="false" ht="15" hidden="false" customHeight="false" outlineLevel="0" collapsed="false">
      <c r="A1322" s="0" t="s">
        <v>27006</v>
      </c>
      <c r="B1322" s="0" t="s">
        <v>27007</v>
      </c>
      <c r="C1322" s="0" t="s">
        <v>27006</v>
      </c>
      <c r="D1322" s="0" t="s">
        <v>18364</v>
      </c>
      <c r="E1322" s="0" t="s">
        <v>27006</v>
      </c>
      <c r="F1322" s="0" t="n">
        <v>1</v>
      </c>
      <c r="G1322" s="0" t="s">
        <v>434</v>
      </c>
      <c r="H1322" s="0" t="s">
        <v>2170</v>
      </c>
      <c r="I1322" s="0" t="s">
        <v>2170</v>
      </c>
      <c r="J1322" s="0" t="s">
        <v>2170</v>
      </c>
      <c r="K1322" s="0" t="s">
        <v>2170</v>
      </c>
      <c r="L1322" s="0" t="s">
        <v>2170</v>
      </c>
      <c r="M1322" s="0" t="s">
        <v>2170</v>
      </c>
      <c r="N1322" s="0" t="n">
        <f aca="false">FALSE()</f>
        <v>0</v>
      </c>
      <c r="O1322" s="0" t="s">
        <v>27008</v>
      </c>
      <c r="P1322" s="0" t="s">
        <v>17780</v>
      </c>
      <c r="Q1322" s="0" t="n">
        <v>12</v>
      </c>
      <c r="R1322" s="380" t="n">
        <v>46001.125</v>
      </c>
      <c r="S1322" s="223" t="n">
        <v>300</v>
      </c>
      <c r="T1322" s="0" t="s">
        <v>2132</v>
      </c>
      <c r="U1322" s="380" t="n">
        <v>44782.125</v>
      </c>
      <c r="V1322" s="380" t="n">
        <v>44921.125</v>
      </c>
      <c r="W1322" s="0" t="s">
        <v>2132</v>
      </c>
      <c r="X1322" s="0" t="s">
        <v>2170</v>
      </c>
      <c r="Y1322" s="0" t="s">
        <v>601</v>
      </c>
      <c r="Z1322" s="0" t="s">
        <v>2602</v>
      </c>
      <c r="AA1322" s="0" t="s">
        <v>2365</v>
      </c>
      <c r="AB1322" s="0" t="s">
        <v>17781</v>
      </c>
      <c r="AC1322" s="0" t="n">
        <v>200000</v>
      </c>
      <c r="AD1322" s="0" t="n">
        <v>200000</v>
      </c>
      <c r="AE1322" s="0" t="n">
        <v>5</v>
      </c>
      <c r="AF1322" s="0" t="n">
        <f aca="false">FALSE()</f>
        <v>0</v>
      </c>
      <c r="AG1322" s="0" t="n">
        <f aca="false">TRUE()</f>
        <v>1</v>
      </c>
      <c r="AH1322" s="0" t="n">
        <f aca="false">TRUE()</f>
        <v>1</v>
      </c>
      <c r="AI1322" s="0" t="n">
        <f aca="false">FALSE()</f>
        <v>0</v>
      </c>
      <c r="AJ1322" s="0" t="n">
        <f aca="false">FALSE()</f>
        <v>0</v>
      </c>
      <c r="AK1322" s="0" t="n">
        <f aca="false">TRUE()</f>
        <v>1</v>
      </c>
      <c r="AL1322" s="0" t="s">
        <v>2129</v>
      </c>
      <c r="AM1322" s="0" t="n">
        <f aca="false">TRUE()</f>
        <v>1</v>
      </c>
      <c r="AN1322" s="0" t="s">
        <v>27009</v>
      </c>
      <c r="AO1322" s="0" t="n">
        <v>1</v>
      </c>
      <c r="AP1322" s="0" t="s">
        <v>27010</v>
      </c>
      <c r="AQ1322" s="0" t="s">
        <v>27011</v>
      </c>
      <c r="AR1322" s="0" t="n">
        <f aca="false">TRUE()</f>
        <v>1</v>
      </c>
      <c r="AS1322" s="0" t="n">
        <f aca="false">FALSE()</f>
        <v>0</v>
      </c>
      <c r="AT1322" s="0" t="n">
        <f aca="false">FALSE()</f>
        <v>0</v>
      </c>
      <c r="AU1322" s="0" t="n">
        <f aca="false">FALSE()</f>
        <v>0</v>
      </c>
      <c r="AV1322" s="0" t="n">
        <f aca="false">FALSE()</f>
        <v>0</v>
      </c>
      <c r="AW1322" s="0" t="n">
        <f aca="false">TRUE()</f>
        <v>1</v>
      </c>
      <c r="AX1322" s="380" t="n">
        <v>44921.69375</v>
      </c>
      <c r="AY1322" s="380" t="n">
        <v>44921.4166666667</v>
      </c>
      <c r="AZ1322" s="0" t="n">
        <v>3</v>
      </c>
      <c r="BA1322" s="0" t="s">
        <v>18369</v>
      </c>
      <c r="BB1322" s="0" t="n">
        <v>0</v>
      </c>
      <c r="BC1322" s="380" t="n">
        <v>25569.125</v>
      </c>
      <c r="BD1322" s="0" t="s">
        <v>2170</v>
      </c>
      <c r="BE1322" s="0" t="s">
        <v>2170</v>
      </c>
      <c r="BF1322" s="0" t="s">
        <v>604</v>
      </c>
    </row>
    <row r="1323" customFormat="false" ht="15" hidden="false" customHeight="false" outlineLevel="0" collapsed="false">
      <c r="A1323" s="0" t="s">
        <v>27012</v>
      </c>
      <c r="B1323" s="0" t="s">
        <v>27013</v>
      </c>
      <c r="C1323" s="0" t="s">
        <v>27012</v>
      </c>
      <c r="D1323" s="0" t="s">
        <v>2133</v>
      </c>
      <c r="E1323" s="0" t="s">
        <v>27012</v>
      </c>
      <c r="F1323" s="0" t="n">
        <v>1</v>
      </c>
      <c r="G1323" s="0" t="s">
        <v>434</v>
      </c>
      <c r="H1323" s="0" t="s">
        <v>2170</v>
      </c>
      <c r="I1323" s="0" t="s">
        <v>2170</v>
      </c>
      <c r="J1323" s="0" t="s">
        <v>2170</v>
      </c>
      <c r="K1323" s="0" t="s">
        <v>2170</v>
      </c>
      <c r="L1323" s="0" t="s">
        <v>2170</v>
      </c>
      <c r="M1323" s="0" t="s">
        <v>2170</v>
      </c>
      <c r="N1323" s="0" t="n">
        <f aca="false">FALSE()</f>
        <v>0</v>
      </c>
      <c r="O1323" s="0" t="s">
        <v>27014</v>
      </c>
      <c r="P1323" s="0" t="s">
        <v>17780</v>
      </c>
      <c r="Q1323" s="0" t="n">
        <v>12</v>
      </c>
      <c r="R1323" s="380" t="n">
        <v>46460.125</v>
      </c>
      <c r="S1323" s="223" t="n">
        <v>1000</v>
      </c>
      <c r="T1323" s="0" t="s">
        <v>2132</v>
      </c>
      <c r="U1323" s="380" t="n">
        <v>45014.125</v>
      </c>
      <c r="V1323" s="380" t="n">
        <v>45020.125</v>
      </c>
      <c r="W1323" s="0" t="s">
        <v>2132</v>
      </c>
      <c r="X1323" s="0" t="s">
        <v>2170</v>
      </c>
      <c r="Y1323" s="0" t="s">
        <v>601</v>
      </c>
      <c r="Z1323" s="0" t="s">
        <v>2602</v>
      </c>
      <c r="AA1323" s="0" t="s">
        <v>2115</v>
      </c>
      <c r="AB1323" s="0" t="s">
        <v>17781</v>
      </c>
      <c r="AC1323" s="0" t="n">
        <v>5000000</v>
      </c>
      <c r="AD1323" s="0" t="n">
        <v>5000000</v>
      </c>
      <c r="AE1323" s="0" t="n">
        <v>5</v>
      </c>
      <c r="AF1323" s="0" t="n">
        <f aca="false">FALSE()</f>
        <v>0</v>
      </c>
      <c r="AG1323" s="0" t="n">
        <f aca="false">TRUE()</f>
        <v>1</v>
      </c>
      <c r="AH1323" s="0" t="n">
        <f aca="false">TRUE()</f>
        <v>1</v>
      </c>
      <c r="AI1323" s="0" t="n">
        <f aca="false">FALSE()</f>
        <v>0</v>
      </c>
      <c r="AJ1323" s="0" t="n">
        <f aca="false">FALSE()</f>
        <v>0</v>
      </c>
      <c r="AK1323" s="0" t="n">
        <f aca="false">TRUE()</f>
        <v>1</v>
      </c>
      <c r="AL1323" s="0" t="s">
        <v>2129</v>
      </c>
      <c r="AM1323" s="0" t="n">
        <f aca="false">TRUE()</f>
        <v>1</v>
      </c>
      <c r="AN1323" s="0" t="s">
        <v>27015</v>
      </c>
      <c r="AO1323" s="0" t="n">
        <v>1</v>
      </c>
      <c r="AP1323" s="0" t="s">
        <v>27016</v>
      </c>
      <c r="AQ1323" s="0" t="s">
        <v>27017</v>
      </c>
      <c r="AR1323" s="0" t="n">
        <f aca="false">TRUE()</f>
        <v>1</v>
      </c>
      <c r="AS1323" s="0" t="n">
        <f aca="false">FALSE()</f>
        <v>0</v>
      </c>
      <c r="AT1323" s="0" t="n">
        <f aca="false">FALSE()</f>
        <v>0</v>
      </c>
      <c r="AU1323" s="0" t="n">
        <f aca="false">FALSE()</f>
        <v>0</v>
      </c>
      <c r="AV1323" s="0" t="n">
        <f aca="false">FALSE()</f>
        <v>0</v>
      </c>
      <c r="AW1323" s="0" t="n">
        <f aca="false">TRUE()</f>
        <v>1</v>
      </c>
      <c r="AX1323" s="380" t="n">
        <v>45020.6145833333</v>
      </c>
      <c r="AY1323" s="380" t="n">
        <v>45020.4166666667</v>
      </c>
      <c r="AZ1323" s="0" t="n">
        <v>2</v>
      </c>
      <c r="BA1323" s="0" t="s">
        <v>5959</v>
      </c>
      <c r="BB1323" s="0" t="n">
        <v>0</v>
      </c>
      <c r="BC1323" s="380" t="n">
        <v>25569.125</v>
      </c>
      <c r="BD1323" s="0" t="s">
        <v>2170</v>
      </c>
      <c r="BE1323" s="0" t="s">
        <v>2170</v>
      </c>
      <c r="BF1323" s="0" t="s">
        <v>604</v>
      </c>
    </row>
    <row r="1324" customFormat="false" ht="15" hidden="false" customHeight="false" outlineLevel="0" collapsed="false">
      <c r="A1324" s="0" t="s">
        <v>27018</v>
      </c>
      <c r="B1324" s="0" t="s">
        <v>27019</v>
      </c>
      <c r="C1324" s="0" t="s">
        <v>27018</v>
      </c>
      <c r="D1324" s="0" t="s">
        <v>2133</v>
      </c>
      <c r="E1324" s="0" t="s">
        <v>27018</v>
      </c>
      <c r="F1324" s="0" t="n">
        <v>1</v>
      </c>
      <c r="G1324" s="0" t="s">
        <v>434</v>
      </c>
      <c r="H1324" s="0" t="s">
        <v>2170</v>
      </c>
      <c r="I1324" s="0" t="s">
        <v>2170</v>
      </c>
      <c r="J1324" s="0" t="s">
        <v>2170</v>
      </c>
      <c r="K1324" s="0" t="s">
        <v>2170</v>
      </c>
      <c r="L1324" s="0" t="s">
        <v>2170</v>
      </c>
      <c r="M1324" s="0" t="s">
        <v>2170</v>
      </c>
      <c r="N1324" s="0" t="n">
        <f aca="false">FALSE()</f>
        <v>0</v>
      </c>
      <c r="O1324" s="0" t="s">
        <v>27020</v>
      </c>
      <c r="P1324" s="0" t="s">
        <v>17780</v>
      </c>
      <c r="Q1324" s="0" t="n">
        <v>4</v>
      </c>
      <c r="R1324" s="380" t="n">
        <v>46042.125</v>
      </c>
      <c r="S1324" s="223" t="n">
        <v>1000</v>
      </c>
      <c r="T1324" s="0" t="s">
        <v>2132</v>
      </c>
      <c r="U1324" s="380" t="n">
        <v>44748.125</v>
      </c>
      <c r="V1324" s="380" t="n">
        <v>44750.125</v>
      </c>
      <c r="W1324" s="0" t="s">
        <v>2132</v>
      </c>
      <c r="X1324" s="0" t="s">
        <v>27021</v>
      </c>
      <c r="Y1324" s="0" t="s">
        <v>601</v>
      </c>
      <c r="Z1324" s="0" t="s">
        <v>2602</v>
      </c>
      <c r="AA1324" s="0" t="s">
        <v>2114</v>
      </c>
      <c r="AB1324" s="0" t="s">
        <v>17781</v>
      </c>
      <c r="AC1324" s="0" t="n">
        <v>15000000</v>
      </c>
      <c r="AD1324" s="0" t="n">
        <v>15000000</v>
      </c>
      <c r="AE1324" s="0" t="n">
        <v>5</v>
      </c>
      <c r="AF1324" s="0" t="n">
        <f aca="false">FALSE()</f>
        <v>0</v>
      </c>
      <c r="AG1324" s="0" t="n">
        <f aca="false">TRUE()</f>
        <v>1</v>
      </c>
      <c r="AH1324" s="0" t="n">
        <f aca="false">TRUE()</f>
        <v>1</v>
      </c>
      <c r="AI1324" s="0" t="n">
        <f aca="false">FALSE()</f>
        <v>0</v>
      </c>
      <c r="AJ1324" s="0" t="n">
        <f aca="false">FALSE()</f>
        <v>0</v>
      </c>
      <c r="AK1324" s="0" t="n">
        <f aca="false">FALSE()</f>
        <v>0</v>
      </c>
      <c r="AL1324" s="0" t="s">
        <v>2129</v>
      </c>
      <c r="AM1324" s="0" t="n">
        <f aca="false">TRUE()</f>
        <v>1</v>
      </c>
      <c r="AN1324" s="0" t="s">
        <v>27022</v>
      </c>
      <c r="AO1324" s="0" t="n">
        <v>1</v>
      </c>
      <c r="AP1324" s="0" t="s">
        <v>27023</v>
      </c>
      <c r="AQ1324" s="0" t="s">
        <v>27024</v>
      </c>
      <c r="AR1324" s="0" t="n">
        <f aca="false">TRUE()</f>
        <v>1</v>
      </c>
      <c r="AS1324" s="0" t="n">
        <f aca="false">FALSE()</f>
        <v>0</v>
      </c>
      <c r="AT1324" s="0" t="n">
        <f aca="false">FALSE()</f>
        <v>0</v>
      </c>
      <c r="AU1324" s="0" t="n">
        <f aca="false">FALSE()</f>
        <v>0</v>
      </c>
      <c r="AV1324" s="0" t="n">
        <f aca="false">FALSE()</f>
        <v>0</v>
      </c>
      <c r="AW1324" s="0" t="n">
        <f aca="false">TRUE()</f>
        <v>1</v>
      </c>
      <c r="AX1324" s="380" t="n">
        <v>44750.6145833333</v>
      </c>
      <c r="AY1324" s="380" t="n">
        <v>44750.4166666667</v>
      </c>
      <c r="AZ1324" s="0" t="n">
        <v>1</v>
      </c>
      <c r="BA1324" s="0" t="s">
        <v>20069</v>
      </c>
      <c r="BB1324" s="0" t="n">
        <v>0</v>
      </c>
      <c r="BC1324" s="380" t="n">
        <v>25569.125</v>
      </c>
      <c r="BD1324" s="0" t="s">
        <v>2170</v>
      </c>
      <c r="BE1324" s="0" t="s">
        <v>2170</v>
      </c>
      <c r="BF1324" s="0" t="s">
        <v>2118</v>
      </c>
    </row>
    <row r="1325" customFormat="false" ht="15" hidden="false" customHeight="false" outlineLevel="0" collapsed="false">
      <c r="A1325" s="0" t="s">
        <v>27025</v>
      </c>
      <c r="B1325" s="0" t="s">
        <v>27026</v>
      </c>
      <c r="C1325" s="0" t="s">
        <v>27025</v>
      </c>
      <c r="D1325" s="0" t="s">
        <v>18364</v>
      </c>
      <c r="E1325" s="0" t="s">
        <v>27025</v>
      </c>
      <c r="F1325" s="0" t="n">
        <v>1</v>
      </c>
      <c r="G1325" s="0" t="s">
        <v>434</v>
      </c>
      <c r="H1325" s="0" t="s">
        <v>2170</v>
      </c>
      <c r="I1325" s="0" t="s">
        <v>2170</v>
      </c>
      <c r="J1325" s="0" t="s">
        <v>2170</v>
      </c>
      <c r="K1325" s="0" t="s">
        <v>2170</v>
      </c>
      <c r="L1325" s="0" t="s">
        <v>2170</v>
      </c>
      <c r="M1325" s="0" t="s">
        <v>2170</v>
      </c>
      <c r="N1325" s="0" t="n">
        <f aca="false">FALSE()</f>
        <v>0</v>
      </c>
      <c r="O1325" s="0" t="s">
        <v>27027</v>
      </c>
      <c r="P1325" s="0" t="s">
        <v>17780</v>
      </c>
      <c r="Q1325" s="0" t="n">
        <v>4</v>
      </c>
      <c r="R1325" s="380" t="n">
        <v>46973.125</v>
      </c>
      <c r="S1325" s="223" t="n">
        <v>1000</v>
      </c>
      <c r="T1325" s="0" t="s">
        <v>2132</v>
      </c>
      <c r="U1325" s="380" t="n">
        <v>45140.125</v>
      </c>
      <c r="V1325" s="380" t="n">
        <v>45153.125</v>
      </c>
      <c r="W1325" s="0" t="s">
        <v>2132</v>
      </c>
      <c r="X1325" s="0" t="s">
        <v>2170</v>
      </c>
      <c r="Y1325" s="0" t="s">
        <v>601</v>
      </c>
      <c r="Z1325" s="0" t="s">
        <v>2602</v>
      </c>
      <c r="AA1325" s="0" t="s">
        <v>2891</v>
      </c>
      <c r="AB1325" s="0" t="s">
        <v>17781</v>
      </c>
      <c r="AC1325" s="0" t="n">
        <v>300000</v>
      </c>
      <c r="AD1325" s="0" t="n">
        <v>300000</v>
      </c>
      <c r="AE1325" s="0" t="n">
        <v>1</v>
      </c>
      <c r="AF1325" s="0" t="n">
        <f aca="false">FALSE()</f>
        <v>0</v>
      </c>
      <c r="AG1325" s="0" t="n">
        <f aca="false">TRUE()</f>
        <v>1</v>
      </c>
      <c r="AH1325" s="0" t="n">
        <f aca="false">TRUE()</f>
        <v>1</v>
      </c>
      <c r="AI1325" s="0" t="n">
        <f aca="false">FALSE()</f>
        <v>0</v>
      </c>
      <c r="AJ1325" s="0" t="n">
        <f aca="false">FALSE()</f>
        <v>0</v>
      </c>
      <c r="AK1325" s="0" t="n">
        <f aca="false">TRUE()</f>
        <v>1</v>
      </c>
      <c r="AL1325" s="0" t="s">
        <v>2129</v>
      </c>
      <c r="AM1325" s="0" t="n">
        <f aca="false">TRUE()</f>
        <v>1</v>
      </c>
      <c r="AN1325" s="0" t="s">
        <v>27028</v>
      </c>
      <c r="AO1325" s="0" t="n">
        <v>1</v>
      </c>
      <c r="AP1325" s="0" t="s">
        <v>27029</v>
      </c>
      <c r="AQ1325" s="0" t="s">
        <v>27030</v>
      </c>
      <c r="AR1325" s="0" t="n">
        <f aca="false">TRUE()</f>
        <v>1</v>
      </c>
      <c r="AS1325" s="0" t="n">
        <f aca="false">FALSE()</f>
        <v>0</v>
      </c>
      <c r="AT1325" s="0" t="n">
        <f aca="false">FALSE()</f>
        <v>0</v>
      </c>
      <c r="AU1325" s="0" t="n">
        <f aca="false">FALSE()</f>
        <v>0</v>
      </c>
      <c r="AV1325" s="0" t="n">
        <f aca="false">FALSE()</f>
        <v>0</v>
      </c>
      <c r="AW1325" s="0" t="n">
        <f aca="false">FALSE()</f>
        <v>0</v>
      </c>
      <c r="AX1325" s="380" t="n">
        <v>45153.6909722222</v>
      </c>
      <c r="AY1325" s="380" t="n">
        <v>45153.4166666667</v>
      </c>
      <c r="AZ1325" s="0" t="n">
        <v>3</v>
      </c>
      <c r="BA1325" s="0" t="s">
        <v>19444</v>
      </c>
      <c r="BB1325" s="0" t="n">
        <v>0</v>
      </c>
      <c r="BC1325" s="380" t="n">
        <v>25569.125</v>
      </c>
      <c r="BD1325" s="0" t="s">
        <v>2170</v>
      </c>
      <c r="BE1325" s="0" t="s">
        <v>2170</v>
      </c>
      <c r="BF1325" s="0" t="s">
        <v>604</v>
      </c>
    </row>
    <row r="1326" customFormat="false" ht="15" hidden="false" customHeight="false" outlineLevel="0" collapsed="false">
      <c r="A1326" s="0" t="s">
        <v>27031</v>
      </c>
      <c r="B1326" s="0" t="s">
        <v>27032</v>
      </c>
      <c r="C1326" s="0" t="s">
        <v>27031</v>
      </c>
      <c r="D1326" s="0" t="s">
        <v>2133</v>
      </c>
      <c r="E1326" s="0" t="s">
        <v>27031</v>
      </c>
      <c r="F1326" s="0" t="n">
        <v>1</v>
      </c>
      <c r="G1326" s="0" t="s">
        <v>434</v>
      </c>
      <c r="H1326" s="0" t="s">
        <v>2170</v>
      </c>
      <c r="I1326" s="0" t="s">
        <v>2170</v>
      </c>
      <c r="J1326" s="0" t="s">
        <v>2170</v>
      </c>
      <c r="K1326" s="0" t="s">
        <v>2170</v>
      </c>
      <c r="L1326" s="0" t="s">
        <v>2170</v>
      </c>
      <c r="M1326" s="0" t="s">
        <v>2170</v>
      </c>
      <c r="N1326" s="0" t="n">
        <f aca="false">FALSE()</f>
        <v>0</v>
      </c>
      <c r="O1326" s="0" t="s">
        <v>27033</v>
      </c>
      <c r="P1326" s="0" t="s">
        <v>17780</v>
      </c>
      <c r="Q1326" s="0" t="n">
        <v>4</v>
      </c>
      <c r="R1326" s="380" t="n">
        <v>46625.125</v>
      </c>
      <c r="S1326" s="223" t="n">
        <v>1000</v>
      </c>
      <c r="T1326" s="0" t="s">
        <v>2132</v>
      </c>
      <c r="U1326" s="380" t="n">
        <v>45103.125</v>
      </c>
      <c r="V1326" s="380" t="n">
        <v>45169.125</v>
      </c>
      <c r="W1326" s="0" t="s">
        <v>2132</v>
      </c>
      <c r="X1326" s="0" t="s">
        <v>23500</v>
      </c>
      <c r="Y1326" s="0" t="s">
        <v>601</v>
      </c>
      <c r="Z1326" s="0" t="s">
        <v>2602</v>
      </c>
      <c r="AA1326" s="0" t="s">
        <v>610</v>
      </c>
      <c r="AB1326" s="0" t="s">
        <v>17781</v>
      </c>
      <c r="AC1326" s="0" t="n">
        <v>30000000</v>
      </c>
      <c r="AD1326" s="0" t="n">
        <v>30000000</v>
      </c>
      <c r="AE1326" s="0" t="n">
        <v>5</v>
      </c>
      <c r="AF1326" s="0" t="n">
        <f aca="false">FALSE()</f>
        <v>0</v>
      </c>
      <c r="AG1326" s="0" t="n">
        <f aca="false">TRUE()</f>
        <v>1</v>
      </c>
      <c r="AH1326" s="0" t="n">
        <f aca="false">TRUE()</f>
        <v>1</v>
      </c>
      <c r="AI1326" s="0" t="n">
        <f aca="false">TRUE()</f>
        <v>1</v>
      </c>
      <c r="AJ1326" s="0" t="n">
        <f aca="false">FALSE()</f>
        <v>0</v>
      </c>
      <c r="AK1326" s="0" t="n">
        <f aca="false">FALSE()</f>
        <v>0</v>
      </c>
      <c r="AL1326" s="0" t="s">
        <v>2129</v>
      </c>
      <c r="AM1326" s="0" t="n">
        <f aca="false">TRUE()</f>
        <v>1</v>
      </c>
      <c r="AN1326" s="0" t="s">
        <v>27034</v>
      </c>
      <c r="AO1326" s="0" t="n">
        <v>1</v>
      </c>
      <c r="AP1326" s="0" t="s">
        <v>27035</v>
      </c>
      <c r="AQ1326" s="0" t="s">
        <v>27036</v>
      </c>
      <c r="AR1326" s="0" t="n">
        <f aca="false">TRUE()</f>
        <v>1</v>
      </c>
      <c r="AS1326" s="0" t="n">
        <f aca="false">FALSE()</f>
        <v>0</v>
      </c>
      <c r="AT1326" s="0" t="n">
        <f aca="false">FALSE()</f>
        <v>0</v>
      </c>
      <c r="AU1326" s="0" t="n">
        <f aca="false">FALSE()</f>
        <v>0</v>
      </c>
      <c r="AV1326" s="0" t="n">
        <f aca="false">FALSE()</f>
        <v>0</v>
      </c>
      <c r="AW1326" s="0" t="n">
        <f aca="false">TRUE()</f>
        <v>1</v>
      </c>
      <c r="AX1326" s="380" t="n">
        <v>45169.6958333333</v>
      </c>
      <c r="AY1326" s="380" t="n">
        <v>45169.4166666667</v>
      </c>
      <c r="AZ1326" s="0" t="n">
        <v>1</v>
      </c>
      <c r="BA1326" s="0" t="s">
        <v>20087</v>
      </c>
      <c r="BB1326" s="0" t="n">
        <v>0</v>
      </c>
      <c r="BC1326" s="380" t="n">
        <v>25569.125</v>
      </c>
      <c r="BD1326" s="0" t="s">
        <v>2170</v>
      </c>
      <c r="BE1326" s="0" t="s">
        <v>2170</v>
      </c>
      <c r="BF1326" s="0" t="s">
        <v>17868</v>
      </c>
    </row>
    <row r="1327" customFormat="false" ht="15" hidden="false" customHeight="false" outlineLevel="0" collapsed="false">
      <c r="A1327" s="0" t="s">
        <v>27037</v>
      </c>
      <c r="B1327" s="0" t="s">
        <v>27038</v>
      </c>
      <c r="C1327" s="0" t="s">
        <v>27037</v>
      </c>
      <c r="D1327" s="0" t="s">
        <v>2133</v>
      </c>
      <c r="E1327" s="0" t="s">
        <v>27037</v>
      </c>
      <c r="F1327" s="0" t="n">
        <v>1</v>
      </c>
      <c r="G1327" s="0" t="s">
        <v>434</v>
      </c>
      <c r="H1327" s="0" t="s">
        <v>2170</v>
      </c>
      <c r="I1327" s="0" t="s">
        <v>2170</v>
      </c>
      <c r="J1327" s="0" t="s">
        <v>2170</v>
      </c>
      <c r="K1327" s="0" t="s">
        <v>2170</v>
      </c>
      <c r="L1327" s="0" t="s">
        <v>2170</v>
      </c>
      <c r="M1327" s="0" t="s">
        <v>2170</v>
      </c>
      <c r="N1327" s="0" t="n">
        <f aca="false">FALSE()</f>
        <v>0</v>
      </c>
      <c r="O1327" s="0" t="s">
        <v>27039</v>
      </c>
      <c r="P1327" s="0" t="s">
        <v>17780</v>
      </c>
      <c r="Q1327" s="0" t="n">
        <v>2</v>
      </c>
      <c r="R1327" s="380" t="n">
        <v>48533.125</v>
      </c>
      <c r="S1327" s="223" t="n">
        <v>1000</v>
      </c>
      <c r="T1327" s="0" t="s">
        <v>2132</v>
      </c>
      <c r="U1327" s="380" t="n">
        <v>44740.125</v>
      </c>
      <c r="V1327" s="380" t="n">
        <v>44893.125</v>
      </c>
      <c r="W1327" s="0" t="s">
        <v>2132</v>
      </c>
      <c r="X1327" s="0" t="s">
        <v>27040</v>
      </c>
      <c r="Y1327" s="0" t="s">
        <v>601</v>
      </c>
      <c r="Z1327" s="0" t="s">
        <v>2602</v>
      </c>
      <c r="AA1327" s="0" t="s">
        <v>610</v>
      </c>
      <c r="AB1327" s="0" t="s">
        <v>17781</v>
      </c>
      <c r="AC1327" s="0" t="n">
        <v>6000000</v>
      </c>
      <c r="AD1327" s="0" t="n">
        <v>6000000</v>
      </c>
      <c r="AE1327" s="0" t="n">
        <v>5</v>
      </c>
      <c r="AF1327" s="0" t="n">
        <f aca="false">FALSE()</f>
        <v>0</v>
      </c>
      <c r="AG1327" s="0" t="n">
        <f aca="false">TRUE()</f>
        <v>1</v>
      </c>
      <c r="AH1327" s="0" t="n">
        <f aca="false">TRUE()</f>
        <v>1</v>
      </c>
      <c r="AI1327" s="0" t="n">
        <f aca="false">TRUE()</f>
        <v>1</v>
      </c>
      <c r="AJ1327" s="0" t="n">
        <f aca="false">FALSE()</f>
        <v>0</v>
      </c>
      <c r="AK1327" s="0" t="n">
        <f aca="false">FALSE()</f>
        <v>0</v>
      </c>
      <c r="AL1327" s="0" t="s">
        <v>2129</v>
      </c>
      <c r="AM1327" s="0" t="n">
        <f aca="false">TRUE()</f>
        <v>1</v>
      </c>
      <c r="AN1327" s="0" t="s">
        <v>27041</v>
      </c>
      <c r="AO1327" s="0" t="n">
        <v>1</v>
      </c>
      <c r="AP1327" s="0" t="s">
        <v>27042</v>
      </c>
      <c r="AQ1327" s="0" t="s">
        <v>27043</v>
      </c>
      <c r="AR1327" s="0" t="n">
        <f aca="false">TRUE()</f>
        <v>1</v>
      </c>
      <c r="AS1327" s="0" t="n">
        <f aca="false">TRUE()</f>
        <v>1</v>
      </c>
      <c r="AT1327" s="0" t="n">
        <f aca="false">FALSE()</f>
        <v>0</v>
      </c>
      <c r="AU1327" s="0" t="n">
        <f aca="false">FALSE()</f>
        <v>0</v>
      </c>
      <c r="AV1327" s="0" t="n">
        <f aca="false">FALSE()</f>
        <v>0</v>
      </c>
      <c r="AW1327" s="0" t="n">
        <f aca="false">FALSE()</f>
        <v>0</v>
      </c>
      <c r="AX1327" s="380" t="n">
        <v>44894.7006944445</v>
      </c>
      <c r="AY1327" s="380" t="n">
        <v>44894.4166666667</v>
      </c>
      <c r="AZ1327" s="0" t="n">
        <v>1</v>
      </c>
      <c r="BA1327" s="0" t="s">
        <v>17884</v>
      </c>
      <c r="BB1327" s="0" t="n">
        <v>0</v>
      </c>
      <c r="BC1327" s="380" t="n">
        <v>25569.125</v>
      </c>
      <c r="BD1327" s="0" t="s">
        <v>2170</v>
      </c>
      <c r="BE1327" s="0" t="s">
        <v>2170</v>
      </c>
      <c r="BF1327" s="0" t="s">
        <v>2118</v>
      </c>
    </row>
    <row r="1328" customFormat="false" ht="15" hidden="false" customHeight="false" outlineLevel="0" collapsed="false">
      <c r="A1328" s="0" t="s">
        <v>27044</v>
      </c>
      <c r="B1328" s="0" t="s">
        <v>27045</v>
      </c>
      <c r="C1328" s="0" t="s">
        <v>27044</v>
      </c>
      <c r="D1328" s="0" t="s">
        <v>2133</v>
      </c>
      <c r="E1328" s="0" t="s">
        <v>27044</v>
      </c>
      <c r="F1328" s="0" t="n">
        <v>1</v>
      </c>
      <c r="G1328" s="0" t="s">
        <v>434</v>
      </c>
      <c r="H1328" s="0" t="s">
        <v>2170</v>
      </c>
      <c r="I1328" s="0" t="s">
        <v>2170</v>
      </c>
      <c r="J1328" s="0" t="s">
        <v>2170</v>
      </c>
      <c r="K1328" s="0" t="s">
        <v>2170</v>
      </c>
      <c r="L1328" s="0" t="s">
        <v>2170</v>
      </c>
      <c r="M1328" s="0" t="s">
        <v>2170</v>
      </c>
      <c r="N1328" s="0" t="n">
        <f aca="false">FALSE()</f>
        <v>0</v>
      </c>
      <c r="O1328" s="0" t="s">
        <v>27046</v>
      </c>
      <c r="P1328" s="0" t="s">
        <v>17780</v>
      </c>
      <c r="Q1328" s="0" t="n">
        <v>2</v>
      </c>
      <c r="R1328" s="380" t="n">
        <v>47542.125</v>
      </c>
      <c r="S1328" s="223" t="n">
        <v>1000</v>
      </c>
      <c r="T1328" s="0" t="s">
        <v>2132</v>
      </c>
      <c r="U1328" s="380" t="n">
        <v>45713.125</v>
      </c>
      <c r="V1328" s="380" t="n">
        <v>45716.125</v>
      </c>
      <c r="W1328" s="0" t="s">
        <v>2170</v>
      </c>
      <c r="X1328" s="0" t="s">
        <v>27047</v>
      </c>
      <c r="AA1328" s="0" t="s">
        <v>600</v>
      </c>
      <c r="AB1328" s="0" t="s">
        <v>17848</v>
      </c>
      <c r="AC1328" s="0" t="n">
        <v>149007</v>
      </c>
      <c r="AD1328" s="0" t="n">
        <v>149007</v>
      </c>
      <c r="AE1328" s="0" t="n">
        <v>5</v>
      </c>
      <c r="AF1328" s="0" t="n">
        <f aca="false">FALSE()</f>
        <v>0</v>
      </c>
      <c r="AG1328" s="0" t="n">
        <f aca="false">TRUE()</f>
        <v>1</v>
      </c>
      <c r="AH1328" s="0" t="n">
        <f aca="false">TRUE()</f>
        <v>1</v>
      </c>
      <c r="AI1328" s="0" t="n">
        <f aca="false">FALSE()</f>
        <v>0</v>
      </c>
      <c r="AJ1328" s="0" t="n">
        <f aca="false">FALSE()</f>
        <v>0</v>
      </c>
      <c r="AK1328" s="0" t="n">
        <f aca="false">FALSE()</f>
        <v>0</v>
      </c>
      <c r="AL1328" s="0" t="s">
        <v>3129</v>
      </c>
      <c r="AM1328" s="0" t="n">
        <f aca="false">TRUE()</f>
        <v>1</v>
      </c>
      <c r="AN1328" s="0" t="s">
        <v>27048</v>
      </c>
      <c r="AO1328" s="0" t="n">
        <v>1</v>
      </c>
      <c r="AP1328" s="0" t="s">
        <v>27049</v>
      </c>
      <c r="AQ1328" s="0" t="s">
        <v>27050</v>
      </c>
      <c r="AR1328" s="0" t="n">
        <f aca="false">FALSE()</f>
        <v>0</v>
      </c>
      <c r="AS1328" s="0" t="n">
        <f aca="false">TRUE()</f>
        <v>1</v>
      </c>
      <c r="AT1328" s="0" t="n">
        <f aca="false">FALSE()</f>
        <v>0</v>
      </c>
      <c r="AU1328" s="0" t="n">
        <f aca="false">FALSE()</f>
        <v>0</v>
      </c>
      <c r="AV1328" s="0" t="n">
        <f aca="false">FALSE()</f>
        <v>0</v>
      </c>
      <c r="AW1328" s="0" t="n">
        <f aca="false">TRUE()</f>
        <v>1</v>
      </c>
      <c r="AX1328" s="380" t="n">
        <v>45727.5354166667</v>
      </c>
      <c r="AY1328" s="380" t="n">
        <v>45727.125</v>
      </c>
      <c r="AZ1328" s="0" t="n">
        <v>2</v>
      </c>
      <c r="BA1328" s="0" t="s">
        <v>18354</v>
      </c>
      <c r="BB1328" s="0" t="n">
        <v>1</v>
      </c>
      <c r="BC1328" s="380" t="n">
        <v>25569.125</v>
      </c>
      <c r="BD1328" s="0" t="s">
        <v>2170</v>
      </c>
      <c r="BE1328" s="0" t="s">
        <v>2170</v>
      </c>
      <c r="BF1328" s="0" t="s">
        <v>2118</v>
      </c>
    </row>
    <row r="1329" customFormat="false" ht="15" hidden="false" customHeight="false" outlineLevel="0" collapsed="false">
      <c r="A1329" s="0" t="s">
        <v>27051</v>
      </c>
      <c r="B1329" s="0" t="s">
        <v>27052</v>
      </c>
      <c r="C1329" s="0" t="s">
        <v>27051</v>
      </c>
      <c r="D1329" s="0" t="s">
        <v>2133</v>
      </c>
      <c r="E1329" s="0" t="s">
        <v>27051</v>
      </c>
      <c r="F1329" s="0" t="n">
        <v>1</v>
      </c>
      <c r="G1329" s="0" t="s">
        <v>434</v>
      </c>
      <c r="H1329" s="0" t="s">
        <v>2170</v>
      </c>
      <c r="I1329" s="0" t="s">
        <v>2170</v>
      </c>
      <c r="J1329" s="0" t="s">
        <v>2170</v>
      </c>
      <c r="K1329" s="0" t="s">
        <v>2170</v>
      </c>
      <c r="L1329" s="0" t="s">
        <v>2170</v>
      </c>
      <c r="M1329" s="0" t="s">
        <v>2170</v>
      </c>
      <c r="N1329" s="0" t="n">
        <f aca="false">FALSE()</f>
        <v>0</v>
      </c>
      <c r="O1329" s="0" t="s">
        <v>27053</v>
      </c>
      <c r="P1329" s="0" t="s">
        <v>17780</v>
      </c>
      <c r="Q1329" s="0" t="n">
        <v>4</v>
      </c>
      <c r="R1329" s="380" t="n">
        <v>46014.125</v>
      </c>
      <c r="S1329" s="223" t="n">
        <v>200</v>
      </c>
      <c r="T1329" s="0" t="s">
        <v>2132</v>
      </c>
      <c r="U1329" s="380" t="n">
        <v>44183.125</v>
      </c>
      <c r="V1329" s="380" t="n">
        <v>44189.125</v>
      </c>
      <c r="W1329" s="0" t="s">
        <v>2170</v>
      </c>
      <c r="X1329" s="0" t="s">
        <v>20352</v>
      </c>
      <c r="Y1329" s="0" t="s">
        <v>601</v>
      </c>
      <c r="Z1329" s="0" t="s">
        <v>2602</v>
      </c>
      <c r="AA1329" s="0" t="s">
        <v>17847</v>
      </c>
      <c r="AB1329" s="0" t="s">
        <v>17848</v>
      </c>
      <c r="AC1329" s="0" t="n">
        <v>1600000</v>
      </c>
      <c r="AD1329" s="0" t="n">
        <v>1600000</v>
      </c>
      <c r="AE1329" s="0" t="n">
        <v>5</v>
      </c>
      <c r="AF1329" s="0" t="n">
        <f aca="false">FALSE()</f>
        <v>0</v>
      </c>
      <c r="AG1329" s="0" t="n">
        <f aca="false">TRUE()</f>
        <v>1</v>
      </c>
      <c r="AH1329" s="0" t="n">
        <f aca="false">TRUE()</f>
        <v>1</v>
      </c>
      <c r="AI1329" s="0" t="n">
        <f aca="false">FALSE()</f>
        <v>0</v>
      </c>
      <c r="AJ1329" s="0" t="n">
        <f aca="false">FALSE()</f>
        <v>0</v>
      </c>
      <c r="AK1329" s="0" t="n">
        <f aca="false">TRUE()</f>
        <v>1</v>
      </c>
      <c r="AL1329" s="0" t="s">
        <v>2129</v>
      </c>
      <c r="AM1329" s="0" t="n">
        <f aca="false">TRUE()</f>
        <v>1</v>
      </c>
      <c r="AN1329" s="0" t="s">
        <v>27054</v>
      </c>
      <c r="AO1329" s="0" t="n">
        <v>1</v>
      </c>
      <c r="AP1329" s="0" t="s">
        <v>27055</v>
      </c>
      <c r="AQ1329" s="0" t="s">
        <v>27056</v>
      </c>
      <c r="AR1329" s="0" t="n">
        <f aca="false">TRUE()</f>
        <v>1</v>
      </c>
      <c r="AS1329" s="0" t="n">
        <f aca="false">FALSE()</f>
        <v>0</v>
      </c>
      <c r="AT1329" s="0" t="n">
        <f aca="false">FALSE()</f>
        <v>0</v>
      </c>
      <c r="AU1329" s="0" t="n">
        <f aca="false">FALSE()</f>
        <v>0</v>
      </c>
      <c r="AV1329" s="0" t="n">
        <f aca="false">FALSE()</f>
        <v>0</v>
      </c>
      <c r="AW1329" s="0" t="n">
        <f aca="false">FALSE()</f>
        <v>0</v>
      </c>
      <c r="AX1329" s="380" t="n">
        <v>44189.7520833333</v>
      </c>
      <c r="AY1329" s="380" t="n">
        <v>44189.4166666667</v>
      </c>
      <c r="AZ1329" s="0" t="n">
        <v>1</v>
      </c>
      <c r="BA1329" s="0" t="s">
        <v>27057</v>
      </c>
      <c r="BB1329" s="0" t="n">
        <v>0</v>
      </c>
      <c r="BC1329" s="380" t="n">
        <v>25569.125</v>
      </c>
      <c r="BD1329" s="0" t="s">
        <v>2170</v>
      </c>
      <c r="BE1329" s="0" t="s">
        <v>2170</v>
      </c>
      <c r="BF1329" s="0" t="s">
        <v>2118</v>
      </c>
    </row>
    <row r="1330" customFormat="false" ht="15" hidden="false" customHeight="false" outlineLevel="0" collapsed="false">
      <c r="A1330" s="0" t="s">
        <v>27058</v>
      </c>
      <c r="B1330" s="0" t="s">
        <v>27059</v>
      </c>
      <c r="C1330" s="0" t="s">
        <v>27058</v>
      </c>
      <c r="D1330" s="0" t="s">
        <v>2133</v>
      </c>
      <c r="E1330" s="0" t="s">
        <v>27058</v>
      </c>
      <c r="F1330" s="0" t="n">
        <v>1</v>
      </c>
      <c r="G1330" s="0" t="s">
        <v>434</v>
      </c>
      <c r="H1330" s="0" t="s">
        <v>2596</v>
      </c>
      <c r="I1330" s="0" t="s">
        <v>2596</v>
      </c>
      <c r="J1330" s="0" t="s">
        <v>12506</v>
      </c>
      <c r="K1330" s="0" t="s">
        <v>2170</v>
      </c>
      <c r="L1330" s="0" t="s">
        <v>12506</v>
      </c>
      <c r="M1330" s="0" t="s">
        <v>2170</v>
      </c>
      <c r="N1330" s="0" t="n">
        <f aca="false">FALSE()</f>
        <v>0</v>
      </c>
      <c r="O1330" s="0" t="s">
        <v>27060</v>
      </c>
      <c r="P1330" s="0" t="s">
        <v>17838</v>
      </c>
      <c r="Q1330" s="0" t="n">
        <v>2</v>
      </c>
      <c r="R1330" s="380" t="n">
        <v>47539.125</v>
      </c>
      <c r="S1330" s="223" t="n">
        <v>1000</v>
      </c>
      <c r="T1330" s="0" t="s">
        <v>2132</v>
      </c>
      <c r="U1330" s="380" t="n">
        <v>44952.125</v>
      </c>
      <c r="V1330" s="380" t="n">
        <v>44956.125</v>
      </c>
      <c r="W1330" s="0" t="s">
        <v>2132</v>
      </c>
      <c r="X1330" s="0" t="s">
        <v>27061</v>
      </c>
      <c r="Y1330" s="0" t="s">
        <v>601</v>
      </c>
      <c r="Z1330" s="0" t="s">
        <v>2602</v>
      </c>
      <c r="AA1330" s="0" t="s">
        <v>2574</v>
      </c>
      <c r="AB1330" s="0" t="s">
        <v>17781</v>
      </c>
      <c r="AC1330" s="0" t="n">
        <v>1463726</v>
      </c>
      <c r="AD1330" s="0" t="n">
        <v>2000000</v>
      </c>
      <c r="AE1330" s="0" t="n">
        <v>5</v>
      </c>
      <c r="AF1330" s="0" t="n">
        <f aca="false">FALSE()</f>
        <v>0</v>
      </c>
      <c r="AG1330" s="0" t="n">
        <f aca="false">TRUE()</f>
        <v>1</v>
      </c>
      <c r="AH1330" s="0" t="n">
        <f aca="false">TRUE()</f>
        <v>1</v>
      </c>
      <c r="AI1330" s="0" t="n">
        <f aca="false">FALSE()</f>
        <v>0</v>
      </c>
      <c r="AJ1330" s="0" t="n">
        <f aca="false">FALSE()</f>
        <v>0</v>
      </c>
      <c r="AK1330" s="0" t="n">
        <f aca="false">FALSE()</f>
        <v>0</v>
      </c>
      <c r="AL1330" s="0" t="s">
        <v>3129</v>
      </c>
      <c r="AM1330" s="0" t="n">
        <f aca="false">TRUE()</f>
        <v>1</v>
      </c>
      <c r="AN1330" s="0" t="s">
        <v>27062</v>
      </c>
      <c r="AO1330" s="0" t="n">
        <v>1</v>
      </c>
      <c r="AP1330" s="0" t="s">
        <v>27063</v>
      </c>
      <c r="AQ1330" s="0" t="s">
        <v>27064</v>
      </c>
      <c r="AR1330" s="0" t="n">
        <f aca="false">TRUE()</f>
        <v>1</v>
      </c>
      <c r="AS1330" s="0" t="n">
        <f aca="false">FALSE()</f>
        <v>0</v>
      </c>
      <c r="AT1330" s="0" t="n">
        <f aca="false">FALSE()</f>
        <v>0</v>
      </c>
      <c r="AU1330" s="0" t="n">
        <f aca="false">FALSE()</f>
        <v>0</v>
      </c>
      <c r="AV1330" s="0" t="n">
        <f aca="false">FALSE()</f>
        <v>0</v>
      </c>
      <c r="AW1330" s="0" t="n">
        <f aca="false">TRUE()</f>
        <v>1</v>
      </c>
      <c r="AX1330" s="380" t="n">
        <v>44967.4159722222</v>
      </c>
      <c r="AY1330" s="380" t="n">
        <v>44967.4166666667</v>
      </c>
      <c r="AZ1330" s="0" t="n">
        <v>1</v>
      </c>
      <c r="BA1330" s="0" t="s">
        <v>7878</v>
      </c>
      <c r="BB1330" s="0" t="n">
        <v>1</v>
      </c>
      <c r="BC1330" s="380" t="n">
        <v>25569.125</v>
      </c>
      <c r="BD1330" s="0" t="s">
        <v>12506</v>
      </c>
      <c r="BE1330" s="0" t="s">
        <v>2170</v>
      </c>
      <c r="BF1330" s="0" t="s">
        <v>2118</v>
      </c>
    </row>
    <row r="1331" customFormat="false" ht="15" hidden="false" customHeight="false" outlineLevel="0" collapsed="false">
      <c r="A1331" s="0" t="s">
        <v>27065</v>
      </c>
      <c r="B1331" s="0" t="s">
        <v>27066</v>
      </c>
      <c r="C1331" s="0" t="s">
        <v>27065</v>
      </c>
      <c r="D1331" s="0" t="s">
        <v>2133</v>
      </c>
      <c r="E1331" s="0" t="s">
        <v>27065</v>
      </c>
      <c r="F1331" s="0" t="n">
        <v>1</v>
      </c>
      <c r="G1331" s="0" t="s">
        <v>434</v>
      </c>
      <c r="H1331" s="0" t="s">
        <v>2170</v>
      </c>
      <c r="I1331" s="0" t="s">
        <v>2170</v>
      </c>
      <c r="J1331" s="0" t="s">
        <v>2170</v>
      </c>
      <c r="K1331" s="0" t="s">
        <v>2170</v>
      </c>
      <c r="L1331" s="0" t="s">
        <v>2170</v>
      </c>
      <c r="M1331" s="0" t="s">
        <v>2170</v>
      </c>
      <c r="N1331" s="0" t="n">
        <f aca="false">FALSE()</f>
        <v>0</v>
      </c>
      <c r="O1331" s="0" t="s">
        <v>27067</v>
      </c>
      <c r="P1331" s="0" t="s">
        <v>17780</v>
      </c>
      <c r="Q1331" s="0" t="n">
        <v>12</v>
      </c>
      <c r="R1331" s="380" t="n">
        <v>48515.125</v>
      </c>
      <c r="S1331" s="223" t="n">
        <v>565.4</v>
      </c>
      <c r="T1331" s="0" t="s">
        <v>2132</v>
      </c>
      <c r="U1331" s="380" t="n">
        <v>44881.125</v>
      </c>
      <c r="V1331" s="380" t="n">
        <v>44888.125</v>
      </c>
      <c r="W1331" s="0" t="s">
        <v>2132</v>
      </c>
      <c r="X1331" s="0" t="s">
        <v>27068</v>
      </c>
      <c r="Y1331" s="0" t="s">
        <v>601</v>
      </c>
      <c r="Z1331" s="0" t="s">
        <v>2602</v>
      </c>
      <c r="AA1331" s="0" t="s">
        <v>610</v>
      </c>
      <c r="AB1331" s="0" t="s">
        <v>17781</v>
      </c>
      <c r="AC1331" s="0" t="n">
        <v>5527918</v>
      </c>
      <c r="AD1331" s="0" t="n">
        <v>5527918</v>
      </c>
      <c r="AE1331" s="0" t="n">
        <v>5</v>
      </c>
      <c r="AF1331" s="0" t="n">
        <f aca="false">FALSE()</f>
        <v>0</v>
      </c>
      <c r="AG1331" s="0" t="n">
        <f aca="false">TRUE()</f>
        <v>1</v>
      </c>
      <c r="AH1331" s="0" t="n">
        <f aca="false">TRUE()</f>
        <v>1</v>
      </c>
      <c r="AI1331" s="0" t="n">
        <f aca="false">FALSE()</f>
        <v>0</v>
      </c>
      <c r="AJ1331" s="0" t="n">
        <f aca="false">FALSE()</f>
        <v>0</v>
      </c>
      <c r="AK1331" s="0" t="n">
        <f aca="false">TRUE()</f>
        <v>1</v>
      </c>
      <c r="AL1331" s="0" t="s">
        <v>2129</v>
      </c>
      <c r="AM1331" s="0" t="n">
        <f aca="false">TRUE()</f>
        <v>1</v>
      </c>
      <c r="AN1331" s="0" t="s">
        <v>27069</v>
      </c>
      <c r="AO1331" s="0" t="n">
        <v>1</v>
      </c>
      <c r="AP1331" s="0" t="s">
        <v>27070</v>
      </c>
      <c r="AQ1331" s="0" t="s">
        <v>27071</v>
      </c>
      <c r="AR1331" s="0" t="n">
        <f aca="false">TRUE()</f>
        <v>1</v>
      </c>
      <c r="AS1331" s="0" t="n">
        <f aca="false">FALSE()</f>
        <v>0</v>
      </c>
      <c r="AT1331" s="0" t="n">
        <f aca="false">FALSE()</f>
        <v>0</v>
      </c>
      <c r="AU1331" s="0" t="n">
        <f aca="false">FALSE()</f>
        <v>0</v>
      </c>
      <c r="AV1331" s="0" t="n">
        <f aca="false">FALSE()</f>
        <v>0</v>
      </c>
      <c r="AW1331" s="0" t="n">
        <f aca="false">FALSE()</f>
        <v>0</v>
      </c>
      <c r="AX1331" s="380" t="n">
        <v>44888.5534722222</v>
      </c>
      <c r="AY1331" s="380" t="n">
        <v>44888.4166666667</v>
      </c>
      <c r="AZ1331" s="0" t="n">
        <v>2</v>
      </c>
      <c r="BA1331" s="0" t="s">
        <v>20087</v>
      </c>
      <c r="BB1331" s="0" t="n">
        <v>0</v>
      </c>
      <c r="BC1331" s="380" t="n">
        <v>25569.125</v>
      </c>
      <c r="BD1331" s="0" t="s">
        <v>2170</v>
      </c>
      <c r="BE1331" s="0" t="s">
        <v>2170</v>
      </c>
      <c r="BF1331" s="0" t="s">
        <v>2118</v>
      </c>
    </row>
    <row r="1332" customFormat="false" ht="15" hidden="false" customHeight="false" outlineLevel="0" collapsed="false">
      <c r="A1332" s="0" t="s">
        <v>27072</v>
      </c>
      <c r="B1332" s="0" t="s">
        <v>27073</v>
      </c>
      <c r="C1332" s="0" t="s">
        <v>27072</v>
      </c>
      <c r="D1332" s="0" t="s">
        <v>2133</v>
      </c>
      <c r="E1332" s="0" t="s">
        <v>27072</v>
      </c>
      <c r="F1332" s="0" t="n">
        <v>1</v>
      </c>
      <c r="G1332" s="0" t="s">
        <v>434</v>
      </c>
      <c r="H1332" s="0" t="s">
        <v>2596</v>
      </c>
      <c r="I1332" s="0" t="s">
        <v>2596</v>
      </c>
      <c r="J1332" s="0" t="s">
        <v>2600</v>
      </c>
      <c r="K1332" s="0" t="s">
        <v>2170</v>
      </c>
      <c r="L1332" s="0" t="s">
        <v>2600</v>
      </c>
      <c r="M1332" s="0" t="s">
        <v>2170</v>
      </c>
      <c r="N1332" s="0" t="n">
        <f aca="false">FALSE()</f>
        <v>0</v>
      </c>
      <c r="O1332" s="0" t="s">
        <v>27074</v>
      </c>
      <c r="P1332" s="0" t="s">
        <v>17780</v>
      </c>
      <c r="Q1332" s="0" t="n">
        <v>12</v>
      </c>
      <c r="R1332" s="380" t="n">
        <v>46655.125</v>
      </c>
      <c r="S1332" s="223" t="n">
        <v>1000</v>
      </c>
      <c r="T1332" s="0" t="s">
        <v>2132</v>
      </c>
      <c r="U1332" s="380" t="n">
        <v>45749.125</v>
      </c>
      <c r="V1332" s="380" t="n">
        <v>45755.125</v>
      </c>
      <c r="W1332" s="0" t="s">
        <v>2132</v>
      </c>
      <c r="X1332" s="0" t="s">
        <v>20622</v>
      </c>
      <c r="Y1332" s="0" t="s">
        <v>601</v>
      </c>
      <c r="Z1332" s="0" t="s">
        <v>2602</v>
      </c>
      <c r="AA1332" s="0" t="s">
        <v>2114</v>
      </c>
      <c r="AB1332" s="0" t="s">
        <v>17781</v>
      </c>
      <c r="AC1332" s="0" t="n">
        <v>9500000</v>
      </c>
      <c r="AD1332" s="0" t="n">
        <v>9500000</v>
      </c>
      <c r="AE1332" s="0" t="n">
        <v>5</v>
      </c>
      <c r="AF1332" s="0" t="n">
        <f aca="false">FALSE()</f>
        <v>0</v>
      </c>
      <c r="AG1332" s="0" t="n">
        <f aca="false">TRUE()</f>
        <v>1</v>
      </c>
      <c r="AH1332" s="0" t="n">
        <f aca="false">TRUE()</f>
        <v>1</v>
      </c>
      <c r="AI1332" s="0" t="n">
        <f aca="false">FALSE()</f>
        <v>0</v>
      </c>
      <c r="AJ1332" s="0" t="n">
        <f aca="false">FALSE()</f>
        <v>0</v>
      </c>
      <c r="AK1332" s="0" t="n">
        <f aca="false">FALSE()</f>
        <v>0</v>
      </c>
      <c r="AL1332" s="0" t="s">
        <v>2129</v>
      </c>
      <c r="AM1332" s="0" t="n">
        <f aca="false">TRUE()</f>
        <v>1</v>
      </c>
      <c r="AN1332" s="0" t="s">
        <v>27075</v>
      </c>
      <c r="AO1332" s="0" t="n">
        <v>1</v>
      </c>
      <c r="AP1332" s="0" t="s">
        <v>27076</v>
      </c>
      <c r="AQ1332" s="0" t="s">
        <v>27077</v>
      </c>
      <c r="AR1332" s="0" t="n">
        <f aca="false">TRUE()</f>
        <v>1</v>
      </c>
      <c r="AS1332" s="0" t="n">
        <f aca="false">FALSE()</f>
        <v>0</v>
      </c>
      <c r="AT1332" s="0" t="n">
        <f aca="false">FALSE()</f>
        <v>0</v>
      </c>
      <c r="AU1332" s="0" t="n">
        <f aca="false">FALSE()</f>
        <v>0</v>
      </c>
      <c r="AV1332" s="0" t="n">
        <f aca="false">FALSE()</f>
        <v>0</v>
      </c>
      <c r="AW1332" s="0" t="n">
        <f aca="false">TRUE()</f>
        <v>1</v>
      </c>
      <c r="AX1332" s="380" t="n">
        <v>45755.6145833333</v>
      </c>
      <c r="AY1332" s="380" t="n">
        <v>45755.125</v>
      </c>
      <c r="AZ1332" s="0" t="n">
        <v>1</v>
      </c>
      <c r="BA1332" s="0" t="s">
        <v>3241</v>
      </c>
      <c r="BB1332" s="0" t="n">
        <v>0</v>
      </c>
      <c r="BC1332" s="380" t="n">
        <v>25569.125</v>
      </c>
      <c r="BD1332" s="0" t="s">
        <v>2600</v>
      </c>
      <c r="BE1332" s="0" t="s">
        <v>2170</v>
      </c>
      <c r="BF1332" s="0" t="s">
        <v>2118</v>
      </c>
    </row>
    <row r="1333" customFormat="false" ht="15" hidden="false" customHeight="false" outlineLevel="0" collapsed="false">
      <c r="A1333" s="0" t="s">
        <v>27078</v>
      </c>
      <c r="B1333" s="0" t="s">
        <v>27079</v>
      </c>
      <c r="C1333" s="0" t="s">
        <v>27078</v>
      </c>
      <c r="D1333" s="0" t="s">
        <v>2133</v>
      </c>
      <c r="E1333" s="0" t="s">
        <v>27078</v>
      </c>
      <c r="F1333" s="0" t="n">
        <v>1</v>
      </c>
      <c r="G1333" s="0" t="s">
        <v>434</v>
      </c>
      <c r="H1333" s="0" t="s">
        <v>2170</v>
      </c>
      <c r="I1333" s="0" t="s">
        <v>2170</v>
      </c>
      <c r="J1333" s="0" t="s">
        <v>2170</v>
      </c>
      <c r="K1333" s="0" t="s">
        <v>2170</v>
      </c>
      <c r="L1333" s="0" t="s">
        <v>2170</v>
      </c>
      <c r="M1333" s="0" t="s">
        <v>2170</v>
      </c>
      <c r="N1333" s="0" t="n">
        <f aca="false">FALSE()</f>
        <v>0</v>
      </c>
      <c r="O1333" s="0" t="s">
        <v>27080</v>
      </c>
      <c r="P1333" s="0" t="s">
        <v>17780</v>
      </c>
      <c r="Q1333" s="0" t="n">
        <v>2</v>
      </c>
      <c r="R1333" s="380" t="n">
        <v>46248.125</v>
      </c>
      <c r="S1333" s="223" t="n">
        <v>1000</v>
      </c>
      <c r="T1333" s="0" t="s">
        <v>2132</v>
      </c>
      <c r="U1333" s="380" t="n">
        <v>45149.125</v>
      </c>
      <c r="V1333" s="380" t="n">
        <v>45156.125</v>
      </c>
      <c r="W1333" s="0" t="s">
        <v>2132</v>
      </c>
      <c r="X1333" s="0" t="s">
        <v>27081</v>
      </c>
      <c r="Y1333" s="0" t="s">
        <v>601</v>
      </c>
      <c r="Z1333" s="0" t="s">
        <v>2602</v>
      </c>
      <c r="AA1333" s="0" t="s">
        <v>2116</v>
      </c>
      <c r="AB1333" s="0" t="s">
        <v>17781</v>
      </c>
      <c r="AC1333" s="0" t="n">
        <v>3000000</v>
      </c>
      <c r="AD1333" s="0" t="n">
        <v>3000000</v>
      </c>
      <c r="AE1333" s="0" t="n">
        <v>5</v>
      </c>
      <c r="AF1333" s="0" t="n">
        <f aca="false">FALSE()</f>
        <v>0</v>
      </c>
      <c r="AG1333" s="0" t="n">
        <f aca="false">TRUE()</f>
        <v>1</v>
      </c>
      <c r="AH1333" s="0" t="n">
        <f aca="false">TRUE()</f>
        <v>1</v>
      </c>
      <c r="AI1333" s="0" t="n">
        <f aca="false">FALSE()</f>
        <v>0</v>
      </c>
      <c r="AJ1333" s="0" t="n">
        <f aca="false">FALSE()</f>
        <v>0</v>
      </c>
      <c r="AK1333" s="0" t="n">
        <f aca="false">FALSE()</f>
        <v>0</v>
      </c>
      <c r="AL1333" s="0" t="s">
        <v>2129</v>
      </c>
      <c r="AM1333" s="0" t="n">
        <f aca="false">TRUE()</f>
        <v>1</v>
      </c>
      <c r="AN1333" s="0" t="s">
        <v>27082</v>
      </c>
      <c r="AO1333" s="0" t="n">
        <v>1</v>
      </c>
      <c r="AP1333" s="0" t="s">
        <v>27083</v>
      </c>
      <c r="AQ1333" s="0" t="s">
        <v>27084</v>
      </c>
      <c r="AR1333" s="0" t="n">
        <f aca="false">TRUE()</f>
        <v>1</v>
      </c>
      <c r="AS1333" s="0" t="n">
        <f aca="false">FALSE()</f>
        <v>0</v>
      </c>
      <c r="AT1333" s="0" t="n">
        <f aca="false">FALSE()</f>
        <v>0</v>
      </c>
      <c r="AU1333" s="0" t="n">
        <f aca="false">FALSE()</f>
        <v>0</v>
      </c>
      <c r="AV1333" s="0" t="n">
        <f aca="false">FALSE()</f>
        <v>0</v>
      </c>
      <c r="AW1333" s="0" t="n">
        <f aca="false">TRUE()</f>
        <v>1</v>
      </c>
      <c r="AX1333" s="380" t="n">
        <v>45156.6159722222</v>
      </c>
      <c r="AY1333" s="380" t="n">
        <v>45156.4166666667</v>
      </c>
      <c r="AZ1333" s="0" t="n">
        <v>1</v>
      </c>
      <c r="BA1333" s="0" t="s">
        <v>19876</v>
      </c>
      <c r="BB1333" s="0" t="n">
        <v>0</v>
      </c>
      <c r="BC1333" s="380" t="n">
        <v>25569.125</v>
      </c>
      <c r="BD1333" s="0" t="s">
        <v>2170</v>
      </c>
      <c r="BE1333" s="0" t="s">
        <v>2170</v>
      </c>
      <c r="BF1333" s="0" t="s">
        <v>2118</v>
      </c>
    </row>
    <row r="1334" customFormat="false" ht="15" hidden="false" customHeight="false" outlineLevel="0" collapsed="false">
      <c r="A1334" s="0" t="s">
        <v>27085</v>
      </c>
      <c r="B1334" s="0" t="s">
        <v>27086</v>
      </c>
      <c r="C1334" s="0" t="s">
        <v>27085</v>
      </c>
      <c r="D1334" s="0" t="s">
        <v>2133</v>
      </c>
      <c r="E1334" s="0" t="s">
        <v>27085</v>
      </c>
      <c r="F1334" s="0" t="n">
        <v>1</v>
      </c>
      <c r="G1334" s="0" t="s">
        <v>434</v>
      </c>
      <c r="H1334" s="0" t="s">
        <v>2170</v>
      </c>
      <c r="I1334" s="0" t="s">
        <v>2170</v>
      </c>
      <c r="J1334" s="0" t="s">
        <v>2170</v>
      </c>
      <c r="K1334" s="0" t="s">
        <v>2170</v>
      </c>
      <c r="L1334" s="0" t="s">
        <v>2170</v>
      </c>
      <c r="M1334" s="0" t="s">
        <v>2170</v>
      </c>
      <c r="N1334" s="0" t="n">
        <f aca="false">FALSE()</f>
        <v>0</v>
      </c>
      <c r="O1334" s="0" t="s">
        <v>27087</v>
      </c>
      <c r="P1334" s="0" t="s">
        <v>17780</v>
      </c>
      <c r="Q1334" s="0" t="n">
        <v>4</v>
      </c>
      <c r="R1334" s="380" t="n">
        <v>45996.125</v>
      </c>
      <c r="S1334" s="223" t="n">
        <v>200</v>
      </c>
      <c r="T1334" s="0" t="s">
        <v>2132</v>
      </c>
      <c r="U1334" s="380" t="n">
        <v>44533.125</v>
      </c>
      <c r="V1334" s="380" t="n">
        <v>44540.125</v>
      </c>
      <c r="W1334" s="0" t="s">
        <v>2132</v>
      </c>
      <c r="X1334" s="0" t="s">
        <v>27088</v>
      </c>
      <c r="Y1334" s="0" t="s">
        <v>601</v>
      </c>
      <c r="Z1334" s="0" t="s">
        <v>2602</v>
      </c>
      <c r="AA1334" s="0" t="s">
        <v>610</v>
      </c>
      <c r="AB1334" s="0" t="s">
        <v>17781</v>
      </c>
      <c r="AC1334" s="0" t="n">
        <v>1500000</v>
      </c>
      <c r="AD1334" s="0" t="n">
        <v>1500000</v>
      </c>
      <c r="AE1334" s="0" t="n">
        <v>5</v>
      </c>
      <c r="AF1334" s="0" t="n">
        <f aca="false">FALSE()</f>
        <v>0</v>
      </c>
      <c r="AG1334" s="0" t="n">
        <f aca="false">TRUE()</f>
        <v>1</v>
      </c>
      <c r="AH1334" s="0" t="n">
        <f aca="false">TRUE()</f>
        <v>1</v>
      </c>
      <c r="AI1334" s="0" t="n">
        <f aca="false">FALSE()</f>
        <v>0</v>
      </c>
      <c r="AJ1334" s="0" t="n">
        <f aca="false">FALSE()</f>
        <v>0</v>
      </c>
      <c r="AK1334" s="0" t="n">
        <f aca="false">TRUE()</f>
        <v>1</v>
      </c>
      <c r="AL1334" s="0" t="s">
        <v>2129</v>
      </c>
      <c r="AM1334" s="0" t="n">
        <f aca="false">TRUE()</f>
        <v>1</v>
      </c>
      <c r="AN1334" s="0" t="s">
        <v>27089</v>
      </c>
      <c r="AO1334" s="0" t="n">
        <v>1</v>
      </c>
      <c r="AP1334" s="0" t="s">
        <v>27090</v>
      </c>
      <c r="AQ1334" s="0" t="s">
        <v>27091</v>
      </c>
      <c r="AR1334" s="0" t="n">
        <f aca="false">TRUE()</f>
        <v>1</v>
      </c>
      <c r="AS1334" s="0" t="n">
        <f aca="false">FALSE()</f>
        <v>0</v>
      </c>
      <c r="AT1334" s="0" t="n">
        <f aca="false">FALSE()</f>
        <v>0</v>
      </c>
      <c r="AU1334" s="0" t="n">
        <f aca="false">FALSE()</f>
        <v>0</v>
      </c>
      <c r="AV1334" s="0" t="n">
        <f aca="false">FALSE()</f>
        <v>0</v>
      </c>
      <c r="AW1334" s="0" t="n">
        <f aca="false">FALSE()</f>
        <v>0</v>
      </c>
      <c r="AX1334" s="380" t="n">
        <v>44547.7833333333</v>
      </c>
      <c r="AY1334" s="380" t="n">
        <v>44547.4166666667</v>
      </c>
      <c r="AZ1334" s="0" t="n">
        <v>2</v>
      </c>
      <c r="BA1334" s="0" t="s">
        <v>22481</v>
      </c>
      <c r="BB1334" s="0" t="n">
        <v>0</v>
      </c>
      <c r="BC1334" s="380" t="n">
        <v>25569.125</v>
      </c>
      <c r="BD1334" s="0" t="s">
        <v>2170</v>
      </c>
      <c r="BE1334" s="0" t="s">
        <v>2170</v>
      </c>
      <c r="BF1334" s="0" t="s">
        <v>604</v>
      </c>
    </row>
    <row r="1335" customFormat="false" ht="15" hidden="false" customHeight="false" outlineLevel="0" collapsed="false">
      <c r="A1335" s="0" t="s">
        <v>27092</v>
      </c>
      <c r="B1335" s="0" t="s">
        <v>27093</v>
      </c>
      <c r="C1335" s="0" t="s">
        <v>27092</v>
      </c>
      <c r="D1335" s="0" t="s">
        <v>2133</v>
      </c>
      <c r="E1335" s="0" t="s">
        <v>27092</v>
      </c>
      <c r="F1335" s="0" t="n">
        <v>1</v>
      </c>
      <c r="G1335" s="0" t="s">
        <v>434</v>
      </c>
      <c r="H1335" s="0" t="s">
        <v>2170</v>
      </c>
      <c r="I1335" s="0" t="s">
        <v>2170</v>
      </c>
      <c r="J1335" s="0" t="s">
        <v>2170</v>
      </c>
      <c r="K1335" s="0" t="s">
        <v>2170</v>
      </c>
      <c r="L1335" s="0" t="s">
        <v>2170</v>
      </c>
      <c r="M1335" s="0" t="s">
        <v>2170</v>
      </c>
      <c r="N1335" s="0" t="n">
        <f aca="false">FALSE()</f>
        <v>0</v>
      </c>
      <c r="O1335" s="0" t="s">
        <v>27094</v>
      </c>
      <c r="P1335" s="0" t="s">
        <v>17780</v>
      </c>
      <c r="Q1335" s="0" t="n">
        <v>4</v>
      </c>
      <c r="R1335" s="380" t="n">
        <v>46588.125</v>
      </c>
      <c r="S1335" s="223" t="n">
        <v>1000</v>
      </c>
      <c r="T1335" s="0" t="s">
        <v>2132</v>
      </c>
      <c r="U1335" s="380" t="n">
        <v>45467.125</v>
      </c>
      <c r="V1335" s="380" t="n">
        <v>45496.125</v>
      </c>
      <c r="W1335" s="0" t="s">
        <v>2132</v>
      </c>
      <c r="X1335" s="0" t="s">
        <v>2170</v>
      </c>
      <c r="Y1335" s="0" t="s">
        <v>601</v>
      </c>
      <c r="Z1335" s="0" t="s">
        <v>2602</v>
      </c>
      <c r="AA1335" s="0" t="s">
        <v>2114</v>
      </c>
      <c r="AB1335" s="0" t="s">
        <v>17781</v>
      </c>
      <c r="AC1335" s="0" t="n">
        <v>500000</v>
      </c>
      <c r="AD1335" s="0" t="n">
        <v>500000</v>
      </c>
      <c r="AE1335" s="0" t="n">
        <v>5</v>
      </c>
      <c r="AF1335" s="0" t="n">
        <f aca="false">FALSE()</f>
        <v>0</v>
      </c>
      <c r="AG1335" s="0" t="n">
        <f aca="false">TRUE()</f>
        <v>1</v>
      </c>
      <c r="AH1335" s="0" t="n">
        <f aca="false">TRUE()</f>
        <v>1</v>
      </c>
      <c r="AI1335" s="0" t="n">
        <f aca="false">TRUE()</f>
        <v>1</v>
      </c>
      <c r="AJ1335" s="0" t="n">
        <f aca="false">FALSE()</f>
        <v>0</v>
      </c>
      <c r="AK1335" s="0" t="n">
        <f aca="false">FALSE()</f>
        <v>0</v>
      </c>
      <c r="AL1335" s="0" t="s">
        <v>2129</v>
      </c>
      <c r="AM1335" s="0" t="n">
        <f aca="false">TRUE()</f>
        <v>1</v>
      </c>
      <c r="AN1335" s="0" t="s">
        <v>27095</v>
      </c>
      <c r="AO1335" s="0" t="n">
        <v>1</v>
      </c>
      <c r="AP1335" s="0" t="s">
        <v>27096</v>
      </c>
      <c r="AQ1335" s="0" t="s">
        <v>27097</v>
      </c>
      <c r="AR1335" s="0" t="n">
        <f aca="false">TRUE()</f>
        <v>1</v>
      </c>
      <c r="AS1335" s="0" t="n">
        <f aca="false">TRUE()</f>
        <v>1</v>
      </c>
      <c r="AT1335" s="0" t="n">
        <f aca="false">FALSE()</f>
        <v>0</v>
      </c>
      <c r="AU1335" s="0" t="n">
        <f aca="false">FALSE()</f>
        <v>0</v>
      </c>
      <c r="AV1335" s="0" t="n">
        <f aca="false">FALSE()</f>
        <v>0</v>
      </c>
      <c r="AW1335" s="0" t="n">
        <f aca="false">TRUE()</f>
        <v>1</v>
      </c>
      <c r="AX1335" s="380" t="n">
        <v>45496.6902777778</v>
      </c>
      <c r="AY1335" s="380" t="n">
        <v>45496.125</v>
      </c>
      <c r="AZ1335" s="0" t="n">
        <v>3</v>
      </c>
      <c r="BA1335" s="0" t="s">
        <v>25265</v>
      </c>
      <c r="BB1335" s="0" t="n">
        <v>0</v>
      </c>
      <c r="BC1335" s="380" t="n">
        <v>25569.125</v>
      </c>
      <c r="BD1335" s="0" t="s">
        <v>2170</v>
      </c>
      <c r="BE1335" s="0" t="s">
        <v>2170</v>
      </c>
      <c r="BF1335" s="0" t="s">
        <v>2118</v>
      </c>
    </row>
    <row r="1336" customFormat="false" ht="15" hidden="false" customHeight="false" outlineLevel="0" collapsed="false">
      <c r="A1336" s="0" t="s">
        <v>27098</v>
      </c>
      <c r="B1336" s="0" t="s">
        <v>27099</v>
      </c>
      <c r="C1336" s="0" t="s">
        <v>27098</v>
      </c>
      <c r="D1336" s="0" t="s">
        <v>2133</v>
      </c>
      <c r="E1336" s="0" t="s">
        <v>27098</v>
      </c>
      <c r="F1336" s="0" t="n">
        <v>1</v>
      </c>
      <c r="G1336" s="0" t="s">
        <v>434</v>
      </c>
      <c r="H1336" s="0" t="s">
        <v>2170</v>
      </c>
      <c r="I1336" s="0" t="s">
        <v>2170</v>
      </c>
      <c r="J1336" s="0" t="s">
        <v>2170</v>
      </c>
      <c r="K1336" s="0" t="s">
        <v>2170</v>
      </c>
      <c r="L1336" s="0" t="s">
        <v>2170</v>
      </c>
      <c r="M1336" s="0" t="s">
        <v>2170</v>
      </c>
      <c r="N1336" s="0" t="n">
        <f aca="false">FALSE()</f>
        <v>0</v>
      </c>
      <c r="O1336" s="0" t="s">
        <v>27100</v>
      </c>
      <c r="P1336" s="0" t="s">
        <v>17838</v>
      </c>
      <c r="Q1336" s="0" t="n">
        <v>4</v>
      </c>
      <c r="R1336" s="380" t="n">
        <v>46742.125</v>
      </c>
      <c r="S1336" s="223" t="n">
        <v>1000</v>
      </c>
      <c r="T1336" s="0" t="s">
        <v>2132</v>
      </c>
      <c r="U1336" s="380" t="n">
        <v>45281.125</v>
      </c>
      <c r="V1336" s="380" t="n">
        <v>45286.125</v>
      </c>
      <c r="W1336" s="0" t="s">
        <v>2132</v>
      </c>
      <c r="X1336" s="0" t="s">
        <v>27101</v>
      </c>
      <c r="Y1336" s="0" t="s">
        <v>601</v>
      </c>
      <c r="Z1336" s="0" t="s">
        <v>2602</v>
      </c>
      <c r="AA1336" s="0" t="s">
        <v>610</v>
      </c>
      <c r="AB1336" s="0" t="s">
        <v>17781</v>
      </c>
      <c r="AC1336" s="0" t="n">
        <v>7000000</v>
      </c>
      <c r="AD1336" s="0" t="n">
        <v>7000000</v>
      </c>
      <c r="AE1336" s="0" t="n">
        <v>5</v>
      </c>
      <c r="AF1336" s="0" t="n">
        <f aca="false">FALSE()</f>
        <v>0</v>
      </c>
      <c r="AG1336" s="0" t="n">
        <f aca="false">TRUE()</f>
        <v>1</v>
      </c>
      <c r="AH1336" s="0" t="n">
        <f aca="false">TRUE()</f>
        <v>1</v>
      </c>
      <c r="AI1336" s="0" t="n">
        <f aca="false">TRUE()</f>
        <v>1</v>
      </c>
      <c r="AJ1336" s="0" t="n">
        <f aca="false">FALSE()</f>
        <v>0</v>
      </c>
      <c r="AK1336" s="0" t="n">
        <f aca="false">FALSE()</f>
        <v>0</v>
      </c>
      <c r="AL1336" s="0" t="s">
        <v>2129</v>
      </c>
      <c r="AM1336" s="0" t="n">
        <f aca="false">TRUE()</f>
        <v>1</v>
      </c>
      <c r="AN1336" s="0" t="s">
        <v>27102</v>
      </c>
      <c r="AO1336" s="0" t="n">
        <v>1</v>
      </c>
      <c r="AP1336" s="0" t="s">
        <v>27103</v>
      </c>
      <c r="AQ1336" s="0" t="s">
        <v>27104</v>
      </c>
      <c r="AR1336" s="0" t="n">
        <f aca="false">TRUE()</f>
        <v>1</v>
      </c>
      <c r="AS1336" s="0" t="n">
        <f aca="false">FALSE()</f>
        <v>0</v>
      </c>
      <c r="AT1336" s="0" t="n">
        <f aca="false">FALSE()</f>
        <v>0</v>
      </c>
      <c r="AU1336" s="0" t="n">
        <f aca="false">FALSE()</f>
        <v>0</v>
      </c>
      <c r="AV1336" s="0" t="n">
        <f aca="false">FALSE()</f>
        <v>0</v>
      </c>
      <c r="AW1336" s="0" t="n">
        <f aca="false">TRUE()</f>
        <v>1</v>
      </c>
      <c r="AX1336" s="380" t="n">
        <v>45286.6875</v>
      </c>
      <c r="AY1336" s="380" t="n">
        <v>45286.4166666667</v>
      </c>
      <c r="AZ1336" s="0" t="n">
        <v>1</v>
      </c>
      <c r="BA1336" s="0" t="s">
        <v>9409</v>
      </c>
      <c r="BB1336" s="0" t="n">
        <v>0</v>
      </c>
      <c r="BC1336" s="380" t="n">
        <v>25569.125</v>
      </c>
      <c r="BD1336" s="0" t="s">
        <v>2170</v>
      </c>
      <c r="BE1336" s="0" t="s">
        <v>2170</v>
      </c>
      <c r="BF1336" s="0" t="s">
        <v>17868</v>
      </c>
    </row>
    <row r="1337" customFormat="false" ht="15" hidden="false" customHeight="false" outlineLevel="0" collapsed="false">
      <c r="A1337" s="0" t="s">
        <v>27105</v>
      </c>
      <c r="B1337" s="0" t="s">
        <v>27106</v>
      </c>
      <c r="C1337" s="0" t="s">
        <v>27105</v>
      </c>
      <c r="D1337" s="0" t="s">
        <v>2133</v>
      </c>
      <c r="E1337" s="0" t="s">
        <v>27105</v>
      </c>
      <c r="F1337" s="0" t="n">
        <v>1</v>
      </c>
      <c r="G1337" s="0" t="s">
        <v>434</v>
      </c>
      <c r="H1337" s="0" t="s">
        <v>2170</v>
      </c>
      <c r="I1337" s="0" t="s">
        <v>2170</v>
      </c>
      <c r="J1337" s="0" t="s">
        <v>2170</v>
      </c>
      <c r="K1337" s="0" t="s">
        <v>2170</v>
      </c>
      <c r="L1337" s="0" t="s">
        <v>2170</v>
      </c>
      <c r="M1337" s="0" t="s">
        <v>2170</v>
      </c>
      <c r="N1337" s="0" t="n">
        <f aca="false">FALSE()</f>
        <v>0</v>
      </c>
      <c r="O1337" s="0" t="s">
        <v>27107</v>
      </c>
      <c r="P1337" s="0" t="s">
        <v>17780</v>
      </c>
      <c r="Q1337" s="0" t="n">
        <v>12</v>
      </c>
      <c r="R1337" s="380" t="n">
        <v>47022.125</v>
      </c>
      <c r="S1337" s="223" t="n">
        <v>1000</v>
      </c>
      <c r="T1337" s="0" t="s">
        <v>2132</v>
      </c>
      <c r="U1337" s="380" t="n">
        <v>45181.125</v>
      </c>
      <c r="V1337" s="380" t="n">
        <v>45222.125</v>
      </c>
      <c r="W1337" s="0" t="s">
        <v>2132</v>
      </c>
      <c r="X1337" s="0" t="s">
        <v>27108</v>
      </c>
      <c r="Y1337" s="0" t="s">
        <v>601</v>
      </c>
      <c r="Z1337" s="0" t="s">
        <v>2602</v>
      </c>
      <c r="AA1337" s="0" t="s">
        <v>610</v>
      </c>
      <c r="AB1337" s="0" t="s">
        <v>17781</v>
      </c>
      <c r="AC1337" s="0" t="n">
        <v>200000</v>
      </c>
      <c r="AD1337" s="0" t="n">
        <v>200000</v>
      </c>
      <c r="AE1337" s="0" t="n">
        <v>5</v>
      </c>
      <c r="AF1337" s="0" t="n">
        <f aca="false">FALSE()</f>
        <v>0</v>
      </c>
      <c r="AG1337" s="0" t="n">
        <f aca="false">TRUE()</f>
        <v>1</v>
      </c>
      <c r="AH1337" s="0" t="n">
        <f aca="false">TRUE()</f>
        <v>1</v>
      </c>
      <c r="AI1337" s="0" t="n">
        <f aca="false">FALSE()</f>
        <v>0</v>
      </c>
      <c r="AJ1337" s="0" t="n">
        <f aca="false">FALSE()</f>
        <v>0</v>
      </c>
      <c r="AK1337" s="0" t="n">
        <f aca="false">TRUE()</f>
        <v>1</v>
      </c>
      <c r="AL1337" s="0" t="s">
        <v>2129</v>
      </c>
      <c r="AM1337" s="0" t="n">
        <f aca="false">TRUE()</f>
        <v>1</v>
      </c>
      <c r="AN1337" s="0" t="s">
        <v>27109</v>
      </c>
      <c r="AO1337" s="0" t="n">
        <v>1</v>
      </c>
      <c r="AP1337" s="0" t="s">
        <v>27110</v>
      </c>
      <c r="AQ1337" s="0" t="s">
        <v>27111</v>
      </c>
      <c r="AR1337" s="0" t="n">
        <f aca="false">TRUE()</f>
        <v>1</v>
      </c>
      <c r="AS1337" s="0" t="n">
        <f aca="false">FALSE()</f>
        <v>0</v>
      </c>
      <c r="AT1337" s="0" t="n">
        <f aca="false">FALSE()</f>
        <v>0</v>
      </c>
      <c r="AU1337" s="0" t="n">
        <f aca="false">FALSE()</f>
        <v>0</v>
      </c>
      <c r="AV1337" s="0" t="n">
        <f aca="false">FALSE()</f>
        <v>0</v>
      </c>
      <c r="AW1337" s="0" t="n">
        <f aca="false">TRUE()</f>
        <v>1</v>
      </c>
      <c r="AX1337" s="380" t="n">
        <v>45222.6881944444</v>
      </c>
      <c r="AY1337" s="380" t="n">
        <v>45222.4166666667</v>
      </c>
      <c r="AZ1337" s="0" t="n">
        <v>2</v>
      </c>
      <c r="BA1337" s="0" t="s">
        <v>18377</v>
      </c>
      <c r="BB1337" s="0" t="n">
        <v>0</v>
      </c>
      <c r="BC1337" s="380" t="n">
        <v>25569.125</v>
      </c>
      <c r="BD1337" s="0" t="s">
        <v>2170</v>
      </c>
      <c r="BE1337" s="0" t="s">
        <v>2170</v>
      </c>
      <c r="BF1337" s="0" t="s">
        <v>604</v>
      </c>
    </row>
    <row r="1338" customFormat="false" ht="15" hidden="false" customHeight="false" outlineLevel="0" collapsed="false">
      <c r="A1338" s="0" t="s">
        <v>27112</v>
      </c>
      <c r="B1338" s="0" t="s">
        <v>27113</v>
      </c>
      <c r="C1338" s="0" t="s">
        <v>27114</v>
      </c>
      <c r="D1338" s="0" t="s">
        <v>17896</v>
      </c>
      <c r="E1338" s="0" t="s">
        <v>27112</v>
      </c>
      <c r="F1338" s="0" t="n">
        <v>1</v>
      </c>
      <c r="G1338" s="0" t="s">
        <v>434</v>
      </c>
      <c r="H1338" s="0" t="s">
        <v>2596</v>
      </c>
      <c r="I1338" s="0" t="s">
        <v>2596</v>
      </c>
      <c r="J1338" s="0" t="s">
        <v>2599</v>
      </c>
      <c r="K1338" s="0" t="s">
        <v>2170</v>
      </c>
      <c r="L1338" s="0" t="s">
        <v>13583</v>
      </c>
      <c r="M1338" s="0" t="s">
        <v>2170</v>
      </c>
      <c r="N1338" s="0" t="n">
        <f aca="false">FALSE()</f>
        <v>0</v>
      </c>
      <c r="O1338" s="0" t="s">
        <v>27115</v>
      </c>
      <c r="P1338" s="0" t="s">
        <v>17898</v>
      </c>
      <c r="Q1338" s="0" t="n">
        <v>2</v>
      </c>
      <c r="R1338" s="380" t="n">
        <v>46281.125</v>
      </c>
      <c r="S1338" s="223" t="n">
        <v>1000</v>
      </c>
      <c r="T1338" s="0" t="s">
        <v>2132</v>
      </c>
      <c r="U1338" s="380" t="n">
        <v>42543.125</v>
      </c>
      <c r="V1338" s="380" t="n">
        <v>42550.125</v>
      </c>
      <c r="W1338" s="0" t="s">
        <v>2170</v>
      </c>
      <c r="X1338" s="0" t="s">
        <v>21599</v>
      </c>
      <c r="Y1338" s="0" t="s">
        <v>601</v>
      </c>
      <c r="Z1338" s="0" t="s">
        <v>2602</v>
      </c>
      <c r="AA1338" s="0" t="s">
        <v>600</v>
      </c>
      <c r="AB1338" s="0" t="s">
        <v>17848</v>
      </c>
      <c r="AC1338" s="0" t="n">
        <v>364091149</v>
      </c>
      <c r="AD1338" s="0" t="n">
        <v>250000000</v>
      </c>
      <c r="AE1338" s="0" t="n">
        <v>5</v>
      </c>
      <c r="AF1338" s="0" t="n">
        <f aca="false">FALSE()</f>
        <v>0</v>
      </c>
      <c r="AG1338" s="0" t="n">
        <f aca="false">TRUE()</f>
        <v>1</v>
      </c>
      <c r="AH1338" s="0" t="n">
        <f aca="false">TRUE()</f>
        <v>1</v>
      </c>
      <c r="AI1338" s="0" t="n">
        <f aca="false">FALSE()</f>
        <v>0</v>
      </c>
      <c r="AJ1338" s="0" t="n">
        <f aca="false">FALSE()</f>
        <v>0</v>
      </c>
      <c r="AK1338" s="0" t="n">
        <f aca="false">FALSE()</f>
        <v>0</v>
      </c>
      <c r="AL1338" s="0" t="s">
        <v>7337</v>
      </c>
      <c r="AM1338" s="0" t="n">
        <f aca="false">TRUE()</f>
        <v>1</v>
      </c>
      <c r="AN1338" s="0" t="s">
        <v>27116</v>
      </c>
      <c r="AO1338" s="0" t="n">
        <v>1</v>
      </c>
      <c r="AP1338" s="0" t="s">
        <v>27117</v>
      </c>
      <c r="AQ1338" s="0" t="s">
        <v>27118</v>
      </c>
      <c r="AR1338" s="0" t="n">
        <f aca="false">TRUE()</f>
        <v>1</v>
      </c>
      <c r="AS1338" s="0" t="n">
        <f aca="false">FALSE()</f>
        <v>0</v>
      </c>
      <c r="AT1338" s="0" t="n">
        <f aca="false">FALSE()</f>
        <v>0</v>
      </c>
      <c r="AU1338" s="0" t="n">
        <f aca="false">FALSE()</f>
        <v>0</v>
      </c>
      <c r="AV1338" s="0" t="n">
        <f aca="false">FALSE()</f>
        <v>0</v>
      </c>
      <c r="AW1338" s="0" t="n">
        <f aca="false">TRUE()</f>
        <v>1</v>
      </c>
      <c r="AX1338" s="380" t="n">
        <v>43166.9055555556</v>
      </c>
      <c r="AY1338" s="380" t="n">
        <v>42557.125</v>
      </c>
      <c r="AZ1338" s="0" t="n">
        <v>1</v>
      </c>
      <c r="BA1338" s="0" t="s">
        <v>17903</v>
      </c>
      <c r="BB1338" s="0" t="n">
        <v>0</v>
      </c>
      <c r="BC1338" s="380" t="n">
        <v>25569.125</v>
      </c>
      <c r="BD1338" s="0" t="s">
        <v>2599</v>
      </c>
      <c r="BE1338" s="0" t="s">
        <v>2170</v>
      </c>
      <c r="BF1338" s="0" t="s">
        <v>2118</v>
      </c>
    </row>
    <row r="1339" customFormat="false" ht="15" hidden="false" customHeight="false" outlineLevel="0" collapsed="false">
      <c r="A1339" s="0" t="s">
        <v>27119</v>
      </c>
      <c r="B1339" s="0" t="s">
        <v>27120</v>
      </c>
      <c r="C1339" s="0" t="s">
        <v>27119</v>
      </c>
      <c r="D1339" s="0" t="s">
        <v>2133</v>
      </c>
      <c r="E1339" s="0" t="s">
        <v>27119</v>
      </c>
      <c r="F1339" s="0" t="n">
        <v>1</v>
      </c>
      <c r="G1339" s="0" t="s">
        <v>434</v>
      </c>
      <c r="H1339" s="0" t="s">
        <v>2170</v>
      </c>
      <c r="I1339" s="0" t="s">
        <v>2170</v>
      </c>
      <c r="J1339" s="0" t="s">
        <v>2170</v>
      </c>
      <c r="K1339" s="0" t="s">
        <v>2170</v>
      </c>
      <c r="L1339" s="0" t="s">
        <v>2170</v>
      </c>
      <c r="M1339" s="0" t="s">
        <v>2170</v>
      </c>
      <c r="N1339" s="0" t="n">
        <f aca="false">FALSE()</f>
        <v>0</v>
      </c>
      <c r="O1339" s="0" t="s">
        <v>27121</v>
      </c>
      <c r="P1339" s="0" t="s">
        <v>17780</v>
      </c>
      <c r="Q1339" s="0" t="n">
        <v>2</v>
      </c>
      <c r="R1339" s="380" t="n">
        <v>46107.125</v>
      </c>
      <c r="S1339" s="223" t="n">
        <v>500</v>
      </c>
      <c r="T1339" s="0" t="s">
        <v>2132</v>
      </c>
      <c r="U1339" s="380" t="n">
        <v>44242.125</v>
      </c>
      <c r="V1339" s="380" t="n">
        <v>44281.125</v>
      </c>
      <c r="W1339" s="0" t="s">
        <v>2132</v>
      </c>
      <c r="X1339" s="0" t="s">
        <v>27122</v>
      </c>
      <c r="Y1339" s="0" t="s">
        <v>6426</v>
      </c>
      <c r="Z1339" s="0" t="s">
        <v>6427</v>
      </c>
      <c r="AA1339" s="0" t="s">
        <v>2365</v>
      </c>
      <c r="AB1339" s="0" t="s">
        <v>17781</v>
      </c>
      <c r="AC1339" s="0" t="n">
        <v>2450000</v>
      </c>
      <c r="AD1339" s="0" t="n">
        <v>7000000</v>
      </c>
      <c r="AE1339" s="0" t="n">
        <v>5</v>
      </c>
      <c r="AF1339" s="0" t="n">
        <f aca="false">FALSE()</f>
        <v>0</v>
      </c>
      <c r="AG1339" s="0" t="n">
        <f aca="false">TRUE()</f>
        <v>1</v>
      </c>
      <c r="AH1339" s="0" t="n">
        <f aca="false">TRUE()</f>
        <v>1</v>
      </c>
      <c r="AI1339" s="0" t="n">
        <f aca="false">FALSE()</f>
        <v>0</v>
      </c>
      <c r="AJ1339" s="0" t="n">
        <f aca="false">FALSE()</f>
        <v>0</v>
      </c>
      <c r="AK1339" s="0" t="n">
        <f aca="false">TRUE()</f>
        <v>1</v>
      </c>
      <c r="AL1339" s="0" t="s">
        <v>2129</v>
      </c>
      <c r="AM1339" s="0" t="n">
        <f aca="false">TRUE()</f>
        <v>1</v>
      </c>
      <c r="AN1339" s="0" t="s">
        <v>27123</v>
      </c>
      <c r="AO1339" s="0" t="n">
        <v>1</v>
      </c>
      <c r="AP1339" s="0" t="s">
        <v>27124</v>
      </c>
      <c r="AQ1339" s="0" t="s">
        <v>27125</v>
      </c>
      <c r="AR1339" s="0" t="n">
        <f aca="false">FALSE()</f>
        <v>0</v>
      </c>
      <c r="AS1339" s="0" t="n">
        <f aca="false">FALSE()</f>
        <v>0</v>
      </c>
      <c r="AT1339" s="0" t="n">
        <f aca="false">FALSE()</f>
        <v>0</v>
      </c>
      <c r="AU1339" s="0" t="n">
        <f aca="false">FALSE()</f>
        <v>0</v>
      </c>
      <c r="AV1339" s="0" t="n">
        <f aca="false">FALSE()</f>
        <v>0</v>
      </c>
      <c r="AW1339" s="0" t="n">
        <f aca="false">TRUE()</f>
        <v>1</v>
      </c>
      <c r="AX1339" s="380" t="n">
        <v>44281.5951388889</v>
      </c>
      <c r="AY1339" s="380" t="n">
        <v>44281.4166666667</v>
      </c>
      <c r="AZ1339" s="0" t="n">
        <v>3</v>
      </c>
      <c r="BA1339" s="0" t="s">
        <v>27126</v>
      </c>
      <c r="BB1339" s="0" t="n">
        <v>0</v>
      </c>
      <c r="BC1339" s="380" t="n">
        <v>25569.125</v>
      </c>
      <c r="BD1339" s="0" t="s">
        <v>2170</v>
      </c>
      <c r="BE1339" s="0" t="s">
        <v>2170</v>
      </c>
      <c r="BF1339" s="0" t="s">
        <v>2118</v>
      </c>
    </row>
    <row r="1340" customFormat="false" ht="15" hidden="false" customHeight="false" outlineLevel="0" collapsed="false">
      <c r="A1340" s="0" t="s">
        <v>27127</v>
      </c>
      <c r="B1340" s="0" t="s">
        <v>27128</v>
      </c>
      <c r="C1340" s="0" t="s">
        <v>27127</v>
      </c>
      <c r="D1340" s="0" t="s">
        <v>2133</v>
      </c>
      <c r="E1340" s="0" t="s">
        <v>27127</v>
      </c>
      <c r="F1340" s="0" t="n">
        <v>1</v>
      </c>
      <c r="G1340" s="0" t="s">
        <v>434</v>
      </c>
      <c r="H1340" s="0" t="s">
        <v>2170</v>
      </c>
      <c r="I1340" s="0" t="s">
        <v>2170</v>
      </c>
      <c r="J1340" s="0" t="s">
        <v>2170</v>
      </c>
      <c r="K1340" s="0" t="s">
        <v>2170</v>
      </c>
      <c r="L1340" s="0" t="s">
        <v>2170</v>
      </c>
      <c r="M1340" s="0" t="s">
        <v>2170</v>
      </c>
      <c r="N1340" s="0" t="n">
        <f aca="false">FALSE()</f>
        <v>0</v>
      </c>
      <c r="O1340" s="0" t="s">
        <v>27129</v>
      </c>
      <c r="P1340" s="0" t="s">
        <v>17780</v>
      </c>
      <c r="Q1340" s="0" t="n">
        <v>2</v>
      </c>
      <c r="R1340" s="380" t="n">
        <v>47721.125</v>
      </c>
      <c r="S1340" s="223" t="n">
        <v>1000</v>
      </c>
      <c r="T1340" s="0" t="s">
        <v>2132</v>
      </c>
      <c r="U1340" s="380" t="n">
        <v>44074.125</v>
      </c>
      <c r="V1340" s="380" t="n">
        <v>44081.125</v>
      </c>
      <c r="W1340" s="0" t="s">
        <v>2132</v>
      </c>
      <c r="X1340" s="0" t="s">
        <v>27130</v>
      </c>
      <c r="Y1340" s="0" t="s">
        <v>601</v>
      </c>
      <c r="Z1340" s="0" t="s">
        <v>2602</v>
      </c>
      <c r="AA1340" s="0" t="s">
        <v>610</v>
      </c>
      <c r="AB1340" s="0" t="s">
        <v>17781</v>
      </c>
      <c r="AC1340" s="0" t="n">
        <v>10000000</v>
      </c>
      <c r="AD1340" s="0" t="n">
        <v>10000000</v>
      </c>
      <c r="AE1340" s="0" t="n">
        <v>5</v>
      </c>
      <c r="AF1340" s="0" t="n">
        <f aca="false">FALSE()</f>
        <v>0</v>
      </c>
      <c r="AG1340" s="0" t="n">
        <f aca="false">TRUE()</f>
        <v>1</v>
      </c>
      <c r="AH1340" s="0" t="n">
        <f aca="false">TRUE()</f>
        <v>1</v>
      </c>
      <c r="AI1340" s="0" t="n">
        <f aca="false">FALSE()</f>
        <v>0</v>
      </c>
      <c r="AJ1340" s="0" t="n">
        <f aca="false">FALSE()</f>
        <v>0</v>
      </c>
      <c r="AK1340" s="0" t="n">
        <f aca="false">FALSE()</f>
        <v>0</v>
      </c>
      <c r="AL1340" s="0" t="s">
        <v>2129</v>
      </c>
      <c r="AM1340" s="0" t="n">
        <f aca="false">TRUE()</f>
        <v>1</v>
      </c>
      <c r="AN1340" s="0" t="s">
        <v>27131</v>
      </c>
      <c r="AO1340" s="0" t="n">
        <v>1</v>
      </c>
      <c r="AP1340" s="0" t="s">
        <v>27132</v>
      </c>
      <c r="AQ1340" s="0" t="s">
        <v>27133</v>
      </c>
      <c r="AR1340" s="0" t="n">
        <f aca="false">TRUE()</f>
        <v>1</v>
      </c>
      <c r="AS1340" s="0" t="n">
        <f aca="false">FALSE()</f>
        <v>0</v>
      </c>
      <c r="AT1340" s="0" t="n">
        <f aca="false">FALSE()</f>
        <v>0</v>
      </c>
      <c r="AU1340" s="0" t="n">
        <f aca="false">FALSE()</f>
        <v>0</v>
      </c>
      <c r="AV1340" s="0" t="n">
        <f aca="false">FALSE()</f>
        <v>0</v>
      </c>
      <c r="AW1340" s="0" t="n">
        <f aca="false">TRUE()</f>
        <v>1</v>
      </c>
      <c r="AX1340" s="380" t="n">
        <v>44081.6798611111</v>
      </c>
      <c r="AY1340" s="380" t="n">
        <v>44081.4166666667</v>
      </c>
      <c r="AZ1340" s="0" t="n">
        <v>1</v>
      </c>
      <c r="BA1340" s="0" t="s">
        <v>9409</v>
      </c>
      <c r="BB1340" s="0" t="n">
        <v>0</v>
      </c>
      <c r="BC1340" s="380" t="n">
        <v>45901.125</v>
      </c>
      <c r="BD1340" s="0" t="s">
        <v>2170</v>
      </c>
      <c r="BE1340" s="0" t="s">
        <v>2170</v>
      </c>
      <c r="BF1340" s="0" t="s">
        <v>2118</v>
      </c>
    </row>
    <row r="1341" customFormat="false" ht="15" hidden="false" customHeight="false" outlineLevel="0" collapsed="false">
      <c r="A1341" s="0" t="s">
        <v>27134</v>
      </c>
      <c r="B1341" s="0" t="s">
        <v>27135</v>
      </c>
      <c r="C1341" s="0" t="s">
        <v>27134</v>
      </c>
      <c r="D1341" s="0" t="s">
        <v>2133</v>
      </c>
      <c r="E1341" s="0" t="s">
        <v>27134</v>
      </c>
      <c r="F1341" s="0" t="n">
        <v>1</v>
      </c>
      <c r="G1341" s="0" t="s">
        <v>434</v>
      </c>
      <c r="H1341" s="0" t="s">
        <v>2170</v>
      </c>
      <c r="I1341" s="0" t="s">
        <v>2170</v>
      </c>
      <c r="J1341" s="0" t="s">
        <v>2170</v>
      </c>
      <c r="K1341" s="0" t="s">
        <v>2170</v>
      </c>
      <c r="L1341" s="0" t="s">
        <v>2170</v>
      </c>
      <c r="M1341" s="0" t="s">
        <v>2170</v>
      </c>
      <c r="N1341" s="0" t="n">
        <f aca="false">FALSE()</f>
        <v>0</v>
      </c>
      <c r="O1341" s="0" t="s">
        <v>27136</v>
      </c>
      <c r="P1341" s="0" t="s">
        <v>17780</v>
      </c>
      <c r="Q1341" s="0" t="n">
        <v>4</v>
      </c>
      <c r="R1341" s="380" t="n">
        <v>47395.125</v>
      </c>
      <c r="S1341" s="223" t="n">
        <v>1000</v>
      </c>
      <c r="T1341" s="0" t="s">
        <v>2132</v>
      </c>
      <c r="U1341" s="380" t="n">
        <v>45567.125</v>
      </c>
      <c r="V1341" s="380" t="n">
        <v>45575.125</v>
      </c>
      <c r="W1341" s="0" t="s">
        <v>2132</v>
      </c>
      <c r="X1341" s="0" t="s">
        <v>27137</v>
      </c>
      <c r="Y1341" s="0" t="s">
        <v>601</v>
      </c>
      <c r="Z1341" s="0" t="s">
        <v>2602</v>
      </c>
      <c r="AA1341" s="0" t="s">
        <v>17847</v>
      </c>
      <c r="AB1341" s="0" t="s">
        <v>17848</v>
      </c>
      <c r="AC1341" s="0" t="n">
        <v>3000000</v>
      </c>
      <c r="AD1341" s="0" t="n">
        <v>3000000</v>
      </c>
      <c r="AE1341" s="0" t="n">
        <v>5</v>
      </c>
      <c r="AF1341" s="0" t="n">
        <f aca="false">FALSE()</f>
        <v>0</v>
      </c>
      <c r="AG1341" s="0" t="n">
        <f aca="false">TRUE()</f>
        <v>1</v>
      </c>
      <c r="AH1341" s="0" t="n">
        <f aca="false">TRUE()</f>
        <v>1</v>
      </c>
      <c r="AI1341" s="0" t="n">
        <f aca="false">FALSE()</f>
        <v>0</v>
      </c>
      <c r="AJ1341" s="0" t="n">
        <f aca="false">FALSE()</f>
        <v>0</v>
      </c>
      <c r="AK1341" s="0" t="n">
        <f aca="false">TRUE()</f>
        <v>1</v>
      </c>
      <c r="AL1341" s="0" t="s">
        <v>2129</v>
      </c>
      <c r="AM1341" s="0" t="n">
        <f aca="false">TRUE()</f>
        <v>1</v>
      </c>
      <c r="AN1341" s="0" t="s">
        <v>27138</v>
      </c>
      <c r="AO1341" s="0" t="n">
        <v>1</v>
      </c>
      <c r="AP1341" s="0" t="s">
        <v>27139</v>
      </c>
      <c r="AQ1341" s="0" t="s">
        <v>27140</v>
      </c>
      <c r="AR1341" s="0" t="n">
        <f aca="false">TRUE()</f>
        <v>1</v>
      </c>
      <c r="AS1341" s="0" t="n">
        <f aca="false">FALSE()</f>
        <v>0</v>
      </c>
      <c r="AT1341" s="0" t="n">
        <f aca="false">FALSE()</f>
        <v>0</v>
      </c>
      <c r="AU1341" s="0" t="n">
        <f aca="false">FALSE()</f>
        <v>0</v>
      </c>
      <c r="AV1341" s="0" t="n">
        <f aca="false">FALSE()</f>
        <v>0</v>
      </c>
      <c r="AW1341" s="0" t="n">
        <f aca="false">TRUE()</f>
        <v>1</v>
      </c>
      <c r="AX1341" s="380" t="n">
        <v>45575.625</v>
      </c>
      <c r="AY1341" s="380" t="n">
        <v>45575.125</v>
      </c>
      <c r="AZ1341" s="0" t="n">
        <v>2</v>
      </c>
      <c r="BA1341" s="0" t="s">
        <v>17852</v>
      </c>
      <c r="BB1341" s="0" t="n">
        <v>0</v>
      </c>
      <c r="BC1341" s="380" t="n">
        <v>25569.125</v>
      </c>
      <c r="BD1341" s="0" t="s">
        <v>2170</v>
      </c>
      <c r="BE1341" s="0" t="s">
        <v>2170</v>
      </c>
      <c r="BF1341" s="0" t="s">
        <v>2118</v>
      </c>
    </row>
    <row r="1342" customFormat="false" ht="15" hidden="false" customHeight="false" outlineLevel="0" collapsed="false">
      <c r="A1342" s="0" t="s">
        <v>27141</v>
      </c>
      <c r="B1342" s="0" t="s">
        <v>27142</v>
      </c>
      <c r="C1342" s="0" t="s">
        <v>27141</v>
      </c>
      <c r="D1342" s="0" t="s">
        <v>2133</v>
      </c>
      <c r="E1342" s="0" t="s">
        <v>27141</v>
      </c>
      <c r="F1342" s="0" t="n">
        <v>1</v>
      </c>
      <c r="G1342" s="0" t="s">
        <v>434</v>
      </c>
      <c r="H1342" s="0" t="s">
        <v>2170</v>
      </c>
      <c r="I1342" s="0" t="s">
        <v>2170</v>
      </c>
      <c r="J1342" s="0" t="s">
        <v>2170</v>
      </c>
      <c r="K1342" s="0" t="s">
        <v>2170</v>
      </c>
      <c r="L1342" s="0" t="s">
        <v>2170</v>
      </c>
      <c r="M1342" s="0" t="s">
        <v>2170</v>
      </c>
      <c r="N1342" s="0" t="n">
        <f aca="false">FALSE()</f>
        <v>0</v>
      </c>
      <c r="O1342" s="0" t="s">
        <v>27143</v>
      </c>
      <c r="P1342" s="0" t="s">
        <v>17780</v>
      </c>
      <c r="Q1342" s="0" t="n">
        <v>4</v>
      </c>
      <c r="R1342" s="380" t="n">
        <v>46210.125</v>
      </c>
      <c r="S1342" s="223" t="n">
        <v>1000</v>
      </c>
      <c r="T1342" s="0" t="s">
        <v>2132</v>
      </c>
      <c r="U1342" s="380" t="n">
        <v>45093.125</v>
      </c>
      <c r="V1342" s="380" t="n">
        <v>45118.125</v>
      </c>
      <c r="W1342" s="0" t="s">
        <v>2132</v>
      </c>
      <c r="X1342" s="0" t="s">
        <v>19833</v>
      </c>
      <c r="Y1342" s="0" t="s">
        <v>601</v>
      </c>
      <c r="Z1342" s="0" t="s">
        <v>2602</v>
      </c>
      <c r="AA1342" s="0" t="s">
        <v>2365</v>
      </c>
      <c r="AB1342" s="0" t="s">
        <v>17781</v>
      </c>
      <c r="AC1342" s="0" t="n">
        <v>200000</v>
      </c>
      <c r="AD1342" s="0" t="n">
        <v>200000</v>
      </c>
      <c r="AE1342" s="0" t="n">
        <v>5</v>
      </c>
      <c r="AF1342" s="0" t="n">
        <f aca="false">FALSE()</f>
        <v>0</v>
      </c>
      <c r="AG1342" s="0" t="n">
        <f aca="false">TRUE()</f>
        <v>1</v>
      </c>
      <c r="AH1342" s="0" t="n">
        <f aca="false">TRUE()</f>
        <v>1</v>
      </c>
      <c r="AI1342" s="0" t="n">
        <f aca="false">FALSE()</f>
        <v>0</v>
      </c>
      <c r="AJ1342" s="0" t="n">
        <f aca="false">FALSE()</f>
        <v>0</v>
      </c>
      <c r="AK1342" s="0" t="n">
        <f aca="false">FALSE()</f>
        <v>0</v>
      </c>
      <c r="AL1342" s="0" t="s">
        <v>2129</v>
      </c>
      <c r="AM1342" s="0" t="n">
        <f aca="false">TRUE()</f>
        <v>1</v>
      </c>
      <c r="AN1342" s="0" t="s">
        <v>27144</v>
      </c>
      <c r="AO1342" s="0" t="n">
        <v>1</v>
      </c>
      <c r="AP1342" s="0" t="s">
        <v>27145</v>
      </c>
      <c r="AQ1342" s="0" t="s">
        <v>27146</v>
      </c>
      <c r="AR1342" s="0" t="n">
        <f aca="false">TRUE()</f>
        <v>1</v>
      </c>
      <c r="AS1342" s="0" t="n">
        <f aca="false">FALSE()</f>
        <v>0</v>
      </c>
      <c r="AT1342" s="0" t="n">
        <f aca="false">FALSE()</f>
        <v>0</v>
      </c>
      <c r="AU1342" s="0" t="n">
        <f aca="false">FALSE()</f>
        <v>0</v>
      </c>
      <c r="AV1342" s="0" t="n">
        <f aca="false">FALSE()</f>
        <v>0</v>
      </c>
      <c r="AW1342" s="0" t="n">
        <f aca="false">TRUE()</f>
        <v>1</v>
      </c>
      <c r="AX1342" s="380" t="n">
        <v>45119.4270833333</v>
      </c>
      <c r="AY1342" s="380" t="n">
        <v>45119.4166666667</v>
      </c>
      <c r="AZ1342" s="0" t="n">
        <v>2</v>
      </c>
      <c r="BA1342" s="0" t="s">
        <v>20103</v>
      </c>
      <c r="BB1342" s="0" t="n">
        <v>0</v>
      </c>
      <c r="BC1342" s="380" t="n">
        <v>25569.125</v>
      </c>
      <c r="BD1342" s="0" t="s">
        <v>2170</v>
      </c>
      <c r="BE1342" s="0" t="s">
        <v>2170</v>
      </c>
      <c r="BF1342" s="0" t="s">
        <v>604</v>
      </c>
    </row>
    <row r="1343" customFormat="false" ht="15" hidden="false" customHeight="false" outlineLevel="0" collapsed="false">
      <c r="A1343" s="0" t="s">
        <v>27147</v>
      </c>
      <c r="B1343" s="0" t="s">
        <v>27148</v>
      </c>
      <c r="C1343" s="0" t="s">
        <v>27147</v>
      </c>
      <c r="D1343" s="0" t="s">
        <v>2133</v>
      </c>
      <c r="E1343" s="0" t="s">
        <v>27147</v>
      </c>
      <c r="F1343" s="0" t="n">
        <v>1</v>
      </c>
      <c r="G1343" s="0" t="s">
        <v>434</v>
      </c>
      <c r="H1343" s="0" t="s">
        <v>2170</v>
      </c>
      <c r="I1343" s="0" t="s">
        <v>2170</v>
      </c>
      <c r="J1343" s="0" t="s">
        <v>2170</v>
      </c>
      <c r="K1343" s="0" t="s">
        <v>2170</v>
      </c>
      <c r="L1343" s="0" t="s">
        <v>2170</v>
      </c>
      <c r="M1343" s="0" t="s">
        <v>2170</v>
      </c>
      <c r="N1343" s="0" t="n">
        <f aca="false">FALSE()</f>
        <v>0</v>
      </c>
      <c r="O1343" s="0" t="s">
        <v>27149</v>
      </c>
      <c r="P1343" s="0" t="s">
        <v>17780</v>
      </c>
      <c r="Q1343" s="0" t="n">
        <v>12</v>
      </c>
      <c r="R1343" s="380" t="n">
        <v>46590.125</v>
      </c>
      <c r="S1343" s="223" t="n">
        <v>1000</v>
      </c>
      <c r="T1343" s="0" t="s">
        <v>2132</v>
      </c>
      <c r="U1343" s="380" t="n">
        <v>44788.125</v>
      </c>
      <c r="V1343" s="380" t="n">
        <v>44790.125</v>
      </c>
      <c r="W1343" s="0" t="s">
        <v>2132</v>
      </c>
      <c r="X1343" s="0" t="s">
        <v>23710</v>
      </c>
      <c r="Y1343" s="0" t="s">
        <v>601</v>
      </c>
      <c r="Z1343" s="0" t="s">
        <v>2602</v>
      </c>
      <c r="AA1343" s="0" t="s">
        <v>610</v>
      </c>
      <c r="AB1343" s="0" t="s">
        <v>17781</v>
      </c>
      <c r="AC1343" s="0" t="n">
        <v>100000</v>
      </c>
      <c r="AD1343" s="0" t="n">
        <v>100000</v>
      </c>
      <c r="AE1343" s="0" t="n">
        <v>5</v>
      </c>
      <c r="AF1343" s="0" t="n">
        <f aca="false">FALSE()</f>
        <v>0</v>
      </c>
      <c r="AG1343" s="0" t="n">
        <f aca="false">TRUE()</f>
        <v>1</v>
      </c>
      <c r="AH1343" s="0" t="n">
        <f aca="false">TRUE()</f>
        <v>1</v>
      </c>
      <c r="AI1343" s="0" t="n">
        <f aca="false">FALSE()</f>
        <v>0</v>
      </c>
      <c r="AJ1343" s="0" t="n">
        <f aca="false">FALSE()</f>
        <v>0</v>
      </c>
      <c r="AK1343" s="0" t="n">
        <f aca="false">FALSE()</f>
        <v>0</v>
      </c>
      <c r="AL1343" s="0" t="s">
        <v>2129</v>
      </c>
      <c r="AM1343" s="0" t="n">
        <f aca="false">TRUE()</f>
        <v>1</v>
      </c>
      <c r="AN1343" s="0" t="s">
        <v>27150</v>
      </c>
      <c r="AO1343" s="0" t="n">
        <v>1</v>
      </c>
      <c r="AP1343" s="0" t="s">
        <v>27151</v>
      </c>
      <c r="AQ1343" s="0" t="s">
        <v>27152</v>
      </c>
      <c r="AR1343" s="0" t="n">
        <f aca="false">TRUE()</f>
        <v>1</v>
      </c>
      <c r="AS1343" s="0" t="n">
        <f aca="false">FALSE()</f>
        <v>0</v>
      </c>
      <c r="AT1343" s="0" t="n">
        <f aca="false">FALSE()</f>
        <v>0</v>
      </c>
      <c r="AU1343" s="0" t="n">
        <f aca="false">FALSE()</f>
        <v>0</v>
      </c>
      <c r="AV1343" s="0" t="n">
        <f aca="false">FALSE()</f>
        <v>0</v>
      </c>
      <c r="AW1343" s="0" t="n">
        <f aca="false">TRUE()</f>
        <v>1</v>
      </c>
      <c r="AX1343" s="380" t="n">
        <v>44790.6944444445</v>
      </c>
      <c r="AY1343" s="380" t="n">
        <v>44790.4166666667</v>
      </c>
      <c r="AZ1343" s="0" t="n">
        <v>2</v>
      </c>
      <c r="BA1343" s="0" t="s">
        <v>18377</v>
      </c>
      <c r="BB1343" s="0" t="n">
        <v>0</v>
      </c>
      <c r="BC1343" s="380" t="n">
        <v>25569.125</v>
      </c>
      <c r="BD1343" s="0" t="s">
        <v>2170</v>
      </c>
      <c r="BE1343" s="0" t="s">
        <v>2170</v>
      </c>
      <c r="BF1343" s="0" t="s">
        <v>604</v>
      </c>
    </row>
    <row r="1344" customFormat="false" ht="15" hidden="false" customHeight="false" outlineLevel="0" collapsed="false">
      <c r="A1344" s="0" t="s">
        <v>27153</v>
      </c>
      <c r="B1344" s="0" t="s">
        <v>27154</v>
      </c>
      <c r="C1344" s="0" t="s">
        <v>27153</v>
      </c>
      <c r="D1344" s="0" t="s">
        <v>2133</v>
      </c>
      <c r="E1344" s="0" t="s">
        <v>27153</v>
      </c>
      <c r="F1344" s="0" t="n">
        <v>1</v>
      </c>
      <c r="G1344" s="0" t="s">
        <v>434</v>
      </c>
      <c r="H1344" s="0" t="s">
        <v>2170</v>
      </c>
      <c r="I1344" s="0" t="s">
        <v>2170</v>
      </c>
      <c r="J1344" s="0" t="s">
        <v>2170</v>
      </c>
      <c r="K1344" s="0" t="s">
        <v>2170</v>
      </c>
      <c r="L1344" s="0" t="s">
        <v>2170</v>
      </c>
      <c r="M1344" s="0" t="s">
        <v>2170</v>
      </c>
      <c r="N1344" s="0" t="n">
        <f aca="false">FALSE()</f>
        <v>0</v>
      </c>
      <c r="O1344" s="0" t="s">
        <v>27155</v>
      </c>
      <c r="P1344" s="0" t="s">
        <v>17780</v>
      </c>
      <c r="Q1344" s="0" t="n">
        <v>2</v>
      </c>
      <c r="R1344" s="380" t="n">
        <v>46016.125</v>
      </c>
      <c r="S1344" s="223" t="n">
        <v>1000</v>
      </c>
      <c r="T1344" s="0" t="s">
        <v>2132</v>
      </c>
      <c r="U1344" s="380" t="n">
        <v>44921.125</v>
      </c>
      <c r="V1344" s="380" t="n">
        <v>44924.125</v>
      </c>
      <c r="W1344" s="0" t="s">
        <v>2132</v>
      </c>
      <c r="X1344" s="0" t="s">
        <v>27156</v>
      </c>
      <c r="Y1344" s="0" t="s">
        <v>601</v>
      </c>
      <c r="Z1344" s="0" t="s">
        <v>2602</v>
      </c>
      <c r="AA1344" s="0" t="s">
        <v>2114</v>
      </c>
      <c r="AB1344" s="0" t="s">
        <v>17781</v>
      </c>
      <c r="AC1344" s="0" t="n">
        <v>10000000</v>
      </c>
      <c r="AD1344" s="0" t="n">
        <v>10000000</v>
      </c>
      <c r="AE1344" s="0" t="n">
        <v>5</v>
      </c>
      <c r="AF1344" s="0" t="n">
        <f aca="false">FALSE()</f>
        <v>0</v>
      </c>
      <c r="AG1344" s="0" t="n">
        <f aca="false">TRUE()</f>
        <v>1</v>
      </c>
      <c r="AH1344" s="0" t="n">
        <f aca="false">TRUE()</f>
        <v>1</v>
      </c>
      <c r="AI1344" s="0" t="n">
        <f aca="false">FALSE()</f>
        <v>0</v>
      </c>
      <c r="AJ1344" s="0" t="n">
        <f aca="false">FALSE()</f>
        <v>0</v>
      </c>
      <c r="AK1344" s="0" t="n">
        <f aca="false">FALSE()</f>
        <v>0</v>
      </c>
      <c r="AL1344" s="0" t="s">
        <v>2129</v>
      </c>
      <c r="AM1344" s="0" t="n">
        <f aca="false">TRUE()</f>
        <v>1</v>
      </c>
      <c r="AN1344" s="0" t="s">
        <v>27157</v>
      </c>
      <c r="AO1344" s="0" t="n">
        <v>1</v>
      </c>
      <c r="AP1344" s="0" t="s">
        <v>27158</v>
      </c>
      <c r="AQ1344" s="0" t="s">
        <v>27159</v>
      </c>
      <c r="AR1344" s="0" t="n">
        <f aca="false">TRUE()</f>
        <v>1</v>
      </c>
      <c r="AS1344" s="0" t="n">
        <f aca="false">FALSE()</f>
        <v>0</v>
      </c>
      <c r="AT1344" s="0" t="n">
        <f aca="false">FALSE()</f>
        <v>0</v>
      </c>
      <c r="AU1344" s="0" t="n">
        <f aca="false">FALSE()</f>
        <v>0</v>
      </c>
      <c r="AV1344" s="0" t="n">
        <f aca="false">FALSE()</f>
        <v>0</v>
      </c>
      <c r="AW1344" s="0" t="n">
        <f aca="false">TRUE()</f>
        <v>1</v>
      </c>
      <c r="AX1344" s="380" t="n">
        <v>44924.6243055556</v>
      </c>
      <c r="AY1344" s="380" t="n">
        <v>44924.4166666667</v>
      </c>
      <c r="AZ1344" s="0" t="n">
        <v>1</v>
      </c>
      <c r="BA1344" s="0" t="s">
        <v>18697</v>
      </c>
      <c r="BB1344" s="0" t="n">
        <v>0</v>
      </c>
      <c r="BC1344" s="380" t="n">
        <v>25569.125</v>
      </c>
      <c r="BD1344" s="0" t="s">
        <v>2170</v>
      </c>
      <c r="BE1344" s="0" t="s">
        <v>2170</v>
      </c>
      <c r="BF1344" s="0" t="s">
        <v>2118</v>
      </c>
    </row>
    <row r="1345" customFormat="false" ht="15" hidden="false" customHeight="false" outlineLevel="0" collapsed="false">
      <c r="A1345" s="0" t="s">
        <v>27160</v>
      </c>
      <c r="B1345" s="0" t="s">
        <v>27161</v>
      </c>
      <c r="C1345" s="0" t="s">
        <v>27160</v>
      </c>
      <c r="D1345" s="0" t="s">
        <v>2133</v>
      </c>
      <c r="E1345" s="0" t="s">
        <v>27160</v>
      </c>
      <c r="F1345" s="0" t="n">
        <v>1</v>
      </c>
      <c r="G1345" s="0" t="s">
        <v>434</v>
      </c>
      <c r="H1345" s="0" t="s">
        <v>2596</v>
      </c>
      <c r="I1345" s="0" t="s">
        <v>2596</v>
      </c>
      <c r="J1345" s="0" t="s">
        <v>18823</v>
      </c>
      <c r="K1345" s="0" t="s">
        <v>2170</v>
      </c>
      <c r="L1345" s="0" t="s">
        <v>13583</v>
      </c>
      <c r="M1345" s="0" t="s">
        <v>2170</v>
      </c>
      <c r="N1345" s="0" t="n">
        <f aca="false">FALSE()</f>
        <v>0</v>
      </c>
      <c r="O1345" s="0" t="s">
        <v>27162</v>
      </c>
      <c r="P1345" s="0" t="s">
        <v>17780</v>
      </c>
      <c r="Q1345" s="0" t="n">
        <v>12</v>
      </c>
      <c r="R1345" s="380" t="n">
        <v>49328.125</v>
      </c>
      <c r="S1345" s="223" t="n">
        <v>1000</v>
      </c>
      <c r="T1345" s="0" t="s">
        <v>2132</v>
      </c>
      <c r="U1345" s="380" t="n">
        <v>45687.125</v>
      </c>
      <c r="V1345" s="380" t="n">
        <v>45698.125</v>
      </c>
      <c r="W1345" s="0" t="s">
        <v>2132</v>
      </c>
      <c r="X1345" s="0" t="s">
        <v>18056</v>
      </c>
      <c r="Y1345" s="0" t="s">
        <v>601</v>
      </c>
      <c r="Z1345" s="0" t="s">
        <v>2602</v>
      </c>
      <c r="AA1345" s="0" t="s">
        <v>2365</v>
      </c>
      <c r="AB1345" s="0" t="s">
        <v>17781</v>
      </c>
      <c r="AC1345" s="0" t="n">
        <v>18000000</v>
      </c>
      <c r="AD1345" s="0" t="n">
        <v>18000000</v>
      </c>
      <c r="AE1345" s="0" t="n">
        <v>5</v>
      </c>
      <c r="AF1345" s="0" t="n">
        <f aca="false">FALSE()</f>
        <v>0</v>
      </c>
      <c r="AG1345" s="0" t="n">
        <f aca="false">TRUE()</f>
        <v>1</v>
      </c>
      <c r="AH1345" s="0" t="n">
        <f aca="false">TRUE()</f>
        <v>1</v>
      </c>
      <c r="AI1345" s="0" t="n">
        <f aca="false">TRUE()</f>
        <v>1</v>
      </c>
      <c r="AJ1345" s="0" t="n">
        <f aca="false">FALSE()</f>
        <v>0</v>
      </c>
      <c r="AK1345" s="0" t="n">
        <f aca="false">FALSE()</f>
        <v>0</v>
      </c>
      <c r="AL1345" s="0" t="s">
        <v>2129</v>
      </c>
      <c r="AM1345" s="0" t="n">
        <f aca="false">TRUE()</f>
        <v>1</v>
      </c>
      <c r="AN1345" s="0" t="s">
        <v>27163</v>
      </c>
      <c r="AO1345" s="0" t="n">
        <v>1</v>
      </c>
      <c r="AP1345" s="0" t="s">
        <v>27164</v>
      </c>
      <c r="AQ1345" s="0" t="s">
        <v>27165</v>
      </c>
      <c r="AR1345" s="0" t="n">
        <f aca="false">TRUE()</f>
        <v>1</v>
      </c>
      <c r="AS1345" s="0" t="n">
        <f aca="false">FALSE()</f>
        <v>0</v>
      </c>
      <c r="AT1345" s="0" t="n">
        <f aca="false">FALSE()</f>
        <v>0</v>
      </c>
      <c r="AU1345" s="0" t="n">
        <f aca="false">FALSE()</f>
        <v>0</v>
      </c>
      <c r="AV1345" s="0" t="n">
        <f aca="false">FALSE()</f>
        <v>0</v>
      </c>
      <c r="AW1345" s="0" t="n">
        <f aca="false">TRUE()</f>
        <v>1</v>
      </c>
      <c r="AX1345" s="380" t="n">
        <v>45698.6458333333</v>
      </c>
      <c r="AY1345" s="380" t="n">
        <v>45698.125</v>
      </c>
      <c r="AZ1345" s="0" t="n">
        <v>1</v>
      </c>
      <c r="BA1345" s="0" t="s">
        <v>12512</v>
      </c>
      <c r="BB1345" s="0" t="n">
        <v>0</v>
      </c>
      <c r="BC1345" s="380" t="n">
        <v>46118.125</v>
      </c>
      <c r="BD1345" s="0" t="s">
        <v>18823</v>
      </c>
      <c r="BE1345" s="0" t="s">
        <v>2170</v>
      </c>
      <c r="BF1345" s="0" t="s">
        <v>17868</v>
      </c>
    </row>
    <row r="1346" customFormat="false" ht="15" hidden="false" customHeight="false" outlineLevel="0" collapsed="false">
      <c r="A1346" s="0" t="s">
        <v>27166</v>
      </c>
      <c r="B1346" s="0" t="s">
        <v>27167</v>
      </c>
      <c r="C1346" s="0" t="s">
        <v>27166</v>
      </c>
      <c r="D1346" s="0" t="s">
        <v>2133</v>
      </c>
      <c r="E1346" s="0" t="s">
        <v>27166</v>
      </c>
      <c r="F1346" s="0" t="n">
        <v>1</v>
      </c>
      <c r="G1346" s="0" t="s">
        <v>434</v>
      </c>
      <c r="H1346" s="0" t="s">
        <v>2170</v>
      </c>
      <c r="I1346" s="0" t="s">
        <v>2170</v>
      </c>
      <c r="J1346" s="0" t="s">
        <v>2170</v>
      </c>
      <c r="K1346" s="0" t="s">
        <v>2170</v>
      </c>
      <c r="L1346" s="0" t="s">
        <v>2170</v>
      </c>
      <c r="M1346" s="0" t="s">
        <v>2170</v>
      </c>
      <c r="N1346" s="0" t="n">
        <f aca="false">FALSE()</f>
        <v>0</v>
      </c>
      <c r="O1346" s="0" t="s">
        <v>27168</v>
      </c>
      <c r="P1346" s="0" t="s">
        <v>17780</v>
      </c>
      <c r="Q1346" s="0" t="n">
        <v>12</v>
      </c>
      <c r="R1346" s="380" t="n">
        <v>46283.125</v>
      </c>
      <c r="S1346" s="223" t="n">
        <v>416.62</v>
      </c>
      <c r="T1346" s="0" t="s">
        <v>2132</v>
      </c>
      <c r="U1346" s="380" t="n">
        <v>44467.125</v>
      </c>
      <c r="V1346" s="380" t="n">
        <v>44483.125</v>
      </c>
      <c r="W1346" s="0" t="s">
        <v>2132</v>
      </c>
      <c r="X1346" s="0" t="s">
        <v>27169</v>
      </c>
      <c r="Y1346" s="0" t="s">
        <v>601</v>
      </c>
      <c r="Z1346" s="0" t="s">
        <v>2602</v>
      </c>
      <c r="AA1346" s="0" t="s">
        <v>610</v>
      </c>
      <c r="AB1346" s="0" t="s">
        <v>17781</v>
      </c>
      <c r="AC1346" s="0" t="n">
        <v>96142</v>
      </c>
      <c r="AD1346" s="0" t="n">
        <v>250000</v>
      </c>
      <c r="AE1346" s="0" t="n">
        <v>5</v>
      </c>
      <c r="AF1346" s="0" t="n">
        <f aca="false">FALSE()</f>
        <v>0</v>
      </c>
      <c r="AG1346" s="0" t="n">
        <f aca="false">TRUE()</f>
        <v>1</v>
      </c>
      <c r="AH1346" s="0" t="n">
        <f aca="false">TRUE()</f>
        <v>1</v>
      </c>
      <c r="AI1346" s="0" t="n">
        <f aca="false">FALSE()</f>
        <v>0</v>
      </c>
      <c r="AJ1346" s="0" t="n">
        <f aca="false">FALSE()</f>
        <v>0</v>
      </c>
      <c r="AK1346" s="0" t="n">
        <f aca="false">TRUE()</f>
        <v>1</v>
      </c>
      <c r="AL1346" s="0" t="s">
        <v>2129</v>
      </c>
      <c r="AM1346" s="0" t="n">
        <f aca="false">TRUE()</f>
        <v>1</v>
      </c>
      <c r="AN1346" s="0" t="s">
        <v>27170</v>
      </c>
      <c r="AO1346" s="0" t="n">
        <v>1</v>
      </c>
      <c r="AP1346" s="0" t="s">
        <v>27171</v>
      </c>
      <c r="AQ1346" s="0" t="s">
        <v>27172</v>
      </c>
      <c r="AR1346" s="0" t="n">
        <f aca="false">TRUE()</f>
        <v>1</v>
      </c>
      <c r="AS1346" s="0" t="n">
        <f aca="false">FALSE()</f>
        <v>0</v>
      </c>
      <c r="AT1346" s="0" t="n">
        <f aca="false">FALSE()</f>
        <v>0</v>
      </c>
      <c r="AU1346" s="0" t="n">
        <f aca="false">FALSE()</f>
        <v>0</v>
      </c>
      <c r="AV1346" s="0" t="n">
        <f aca="false">FALSE()</f>
        <v>0</v>
      </c>
      <c r="AW1346" s="0" t="n">
        <f aca="false">FALSE()</f>
        <v>0</v>
      </c>
      <c r="AX1346" s="380" t="n">
        <v>44796.4666666667</v>
      </c>
      <c r="AY1346" s="380" t="n">
        <v>44796.4166666667</v>
      </c>
      <c r="AZ1346" s="0" t="n">
        <v>2</v>
      </c>
      <c r="BA1346" s="0" t="s">
        <v>21261</v>
      </c>
      <c r="BB1346" s="0" t="n">
        <v>0</v>
      </c>
      <c r="BC1346" s="380" t="n">
        <v>25569.125</v>
      </c>
      <c r="BD1346" s="0" t="s">
        <v>2170</v>
      </c>
      <c r="BE1346" s="0" t="s">
        <v>2170</v>
      </c>
      <c r="BF1346" s="0" t="s">
        <v>604</v>
      </c>
    </row>
    <row r="1347" customFormat="false" ht="15" hidden="false" customHeight="false" outlineLevel="0" collapsed="false">
      <c r="A1347" s="0" t="s">
        <v>27173</v>
      </c>
      <c r="B1347" s="0" t="s">
        <v>27174</v>
      </c>
      <c r="C1347" s="0" t="s">
        <v>27173</v>
      </c>
      <c r="D1347" s="0" t="s">
        <v>2133</v>
      </c>
      <c r="E1347" s="0" t="s">
        <v>27173</v>
      </c>
      <c r="F1347" s="0" t="n">
        <v>1</v>
      </c>
      <c r="G1347" s="0" t="s">
        <v>434</v>
      </c>
      <c r="H1347" s="0" t="s">
        <v>2596</v>
      </c>
      <c r="I1347" s="0" t="s">
        <v>2596</v>
      </c>
      <c r="J1347" s="0" t="s">
        <v>2600</v>
      </c>
      <c r="K1347" s="0" t="s">
        <v>2170</v>
      </c>
      <c r="L1347" s="0" t="s">
        <v>2600</v>
      </c>
      <c r="M1347" s="0" t="s">
        <v>2170</v>
      </c>
      <c r="N1347" s="0" t="n">
        <f aca="false">FALSE()</f>
        <v>0</v>
      </c>
      <c r="O1347" s="0" t="s">
        <v>27175</v>
      </c>
      <c r="P1347" s="0" t="s">
        <v>17780</v>
      </c>
      <c r="Q1347" s="0" t="n">
        <v>2</v>
      </c>
      <c r="R1347" s="380" t="n">
        <v>46700.125</v>
      </c>
      <c r="S1347" s="223" t="n">
        <v>1000</v>
      </c>
      <c r="T1347" s="0" t="s">
        <v>2132</v>
      </c>
      <c r="U1347" s="380" t="n">
        <v>43055.125</v>
      </c>
      <c r="V1347" s="380" t="n">
        <v>43060.125</v>
      </c>
      <c r="W1347" s="0" t="s">
        <v>2132</v>
      </c>
      <c r="X1347" s="0" t="s">
        <v>25733</v>
      </c>
      <c r="Y1347" s="0" t="s">
        <v>601</v>
      </c>
      <c r="Z1347" s="0" t="s">
        <v>2602</v>
      </c>
      <c r="AA1347" s="0" t="s">
        <v>2684</v>
      </c>
      <c r="AB1347" s="0" t="s">
        <v>17848</v>
      </c>
      <c r="AC1347" s="0" t="n">
        <v>10000000</v>
      </c>
      <c r="AD1347" s="0" t="n">
        <v>10000000</v>
      </c>
      <c r="AE1347" s="0" t="n">
        <v>5</v>
      </c>
      <c r="AF1347" s="0" t="n">
        <f aca="false">FALSE()</f>
        <v>0</v>
      </c>
      <c r="AG1347" s="0" t="n">
        <f aca="false">TRUE()</f>
        <v>1</v>
      </c>
      <c r="AH1347" s="0" t="n">
        <f aca="false">TRUE()</f>
        <v>1</v>
      </c>
      <c r="AI1347" s="0" t="n">
        <f aca="false">FALSE()</f>
        <v>0</v>
      </c>
      <c r="AJ1347" s="0" t="n">
        <f aca="false">FALSE()</f>
        <v>0</v>
      </c>
      <c r="AK1347" s="0" t="n">
        <f aca="false">FALSE()</f>
        <v>0</v>
      </c>
      <c r="AL1347" s="0" t="s">
        <v>2129</v>
      </c>
      <c r="AM1347" s="0" t="n">
        <f aca="false">TRUE()</f>
        <v>1</v>
      </c>
      <c r="AN1347" s="0" t="s">
        <v>27176</v>
      </c>
      <c r="AO1347" s="0" t="n">
        <v>1</v>
      </c>
      <c r="AP1347" s="0" t="s">
        <v>27177</v>
      </c>
      <c r="AQ1347" s="0" t="s">
        <v>27178</v>
      </c>
      <c r="AR1347" s="0" t="n">
        <f aca="false">TRUE()</f>
        <v>1</v>
      </c>
      <c r="AS1347" s="0" t="n">
        <f aca="false">FALSE()</f>
        <v>0</v>
      </c>
      <c r="AT1347" s="0" t="n">
        <f aca="false">FALSE()</f>
        <v>0</v>
      </c>
      <c r="AU1347" s="0" t="n">
        <f aca="false">FALSE()</f>
        <v>0</v>
      </c>
      <c r="AV1347" s="0" t="n">
        <f aca="false">FALSE()</f>
        <v>0</v>
      </c>
      <c r="AW1347" s="0" t="n">
        <f aca="false">TRUE()</f>
        <v>1</v>
      </c>
      <c r="AX1347" s="380" t="n">
        <v>43173.375</v>
      </c>
      <c r="AY1347" s="380" t="n">
        <v>43060.125</v>
      </c>
      <c r="AZ1347" s="0" t="n">
        <v>1</v>
      </c>
      <c r="BA1347" s="0" t="s">
        <v>4243</v>
      </c>
      <c r="BB1347" s="0" t="n">
        <v>0</v>
      </c>
      <c r="BC1347" s="380" t="n">
        <v>45972.125</v>
      </c>
      <c r="BD1347" s="0" t="s">
        <v>2600</v>
      </c>
      <c r="BE1347" s="0" t="s">
        <v>2170</v>
      </c>
      <c r="BF1347" s="0" t="s">
        <v>2118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  <tableParts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000"/>
    <pageSetUpPr fitToPage="false"/>
  </sheetPr>
  <dimension ref="A1:AT2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3" ySplit="2" topLeftCell="D170" activePane="bottomRight" state="frozen"/>
      <selection pane="topLeft" activeCell="A1" activeCellId="0" sqref="A1"/>
      <selection pane="topRight" activeCell="D1" activeCellId="0" sqref="D1"/>
      <selection pane="bottomLeft" activeCell="A170" activeCellId="0" sqref="A170"/>
      <selection pane="bottomRight" activeCell="D279" activeCellId="0" sqref="D279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14.85"/>
    <col collapsed="false" customWidth="true" hidden="false" outlineLevel="0" max="2" min="2" style="0" width="15.57"/>
    <col collapsed="false" customWidth="true" hidden="false" outlineLevel="0" max="3" min="3" style="0" width="14.71"/>
    <col collapsed="false" customWidth="true" hidden="false" outlineLevel="0" max="4" min="4" style="0" width="13.14"/>
    <col collapsed="false" customWidth="true" hidden="false" outlineLevel="0" max="5" min="5" style="0" width="14.85"/>
    <col collapsed="false" customWidth="true" hidden="false" outlineLevel="0" max="6" min="6" style="0" width="15.57"/>
    <col collapsed="false" customWidth="true" hidden="false" outlineLevel="0" max="7" min="7" style="0" width="11.14"/>
    <col collapsed="false" customWidth="true" hidden="false" outlineLevel="0" max="8" min="8" style="0" width="23.85"/>
    <col collapsed="false" customWidth="true" hidden="false" outlineLevel="0" max="9" min="9" style="0" width="20.85"/>
    <col collapsed="false" customWidth="true" hidden="false" outlineLevel="0" max="11" min="10" style="0" width="11.57"/>
    <col collapsed="false" customWidth="true" hidden="false" outlineLevel="0" max="12" min="12" style="0" width="12.57"/>
    <col collapsed="false" customWidth="true" hidden="false" outlineLevel="0" max="13" min="13" style="0" width="13.43"/>
    <col collapsed="false" customWidth="true" hidden="false" outlineLevel="0" max="14" min="14" style="0" width="20.57"/>
    <col collapsed="false" customWidth="true" hidden="false" outlineLevel="0" max="15" min="15" style="0" width="52.85"/>
    <col collapsed="false" customWidth="true" hidden="false" outlineLevel="0" max="16" min="16" style="0" width="23"/>
    <col collapsed="false" customWidth="true" hidden="false" outlineLevel="0" max="17" min="17" style="0" width="20"/>
    <col collapsed="false" customWidth="true" hidden="false" outlineLevel="0" max="18" min="18" style="0" width="27.57"/>
    <col collapsed="false" customWidth="true" hidden="false" outlineLevel="0" max="19" min="19" style="0" width="16.14"/>
    <col collapsed="false" customWidth="true" hidden="false" outlineLevel="0" max="20" min="20" style="0" width="14.14"/>
    <col collapsed="false" customWidth="true" hidden="false" outlineLevel="0" max="21" min="21" style="0" width="17.14"/>
    <col collapsed="false" customWidth="true" hidden="false" outlineLevel="0" max="22" min="22" style="0" width="63.14"/>
    <col collapsed="false" customWidth="true" hidden="false" outlineLevel="0" max="23" min="23" style="0" width="11.28"/>
    <col collapsed="false" customWidth="true" hidden="false" outlineLevel="0" max="24" min="24" style="0" width="18.43"/>
    <col collapsed="false" customWidth="true" hidden="false" outlineLevel="0" max="25" min="25" style="0" width="16.14"/>
    <col collapsed="false" customWidth="true" hidden="false" outlineLevel="0" max="26" min="26" style="0" width="30"/>
    <col collapsed="false" customWidth="true" hidden="false" outlineLevel="0" max="28" min="27" style="0" width="19.85"/>
    <col collapsed="false" customWidth="true" hidden="false" outlineLevel="0" max="29" min="29" style="0" width="22.57"/>
    <col collapsed="false" customWidth="true" hidden="false" outlineLevel="0" max="30" min="30" style="0" width="25"/>
    <col collapsed="false" customWidth="true" hidden="false" outlineLevel="0" max="31" min="31" style="0" width="38.43"/>
    <col collapsed="false" customWidth="true" hidden="false" outlineLevel="0" max="32" min="32" style="0" width="16.28"/>
    <col collapsed="false" customWidth="true" hidden="false" outlineLevel="0" max="33" min="33" style="0" width="38.28"/>
    <col collapsed="false" customWidth="true" hidden="false" outlineLevel="0" max="34" min="34" style="0" width="38.57"/>
    <col collapsed="false" customWidth="true" hidden="false" outlineLevel="0" max="35" min="35" style="0" width="23"/>
    <col collapsed="false" customWidth="true" hidden="false" outlineLevel="0" max="36" min="36" style="0" width="25.28"/>
    <col collapsed="false" customWidth="true" hidden="false" outlineLevel="0" max="37" min="37" style="0" width="13"/>
    <col collapsed="false" customWidth="true" hidden="false" outlineLevel="0" max="38" min="38" style="0" width="23.28"/>
    <col collapsed="false" customWidth="true" hidden="false" outlineLevel="0" max="39" min="39" style="0" width="15.71"/>
    <col collapsed="false" customWidth="true" hidden="false" outlineLevel="0" max="40" min="40" style="0" width="18.28"/>
    <col collapsed="false" customWidth="true" hidden="false" outlineLevel="0" max="41" min="41" style="0" width="14.85"/>
    <col collapsed="false" customWidth="true" hidden="false" outlineLevel="0" max="42" min="42" style="0" width="24.43"/>
    <col collapsed="false" customWidth="true" hidden="false" outlineLevel="0" max="43" min="43" style="0" width="24.15"/>
    <col collapsed="false" customWidth="true" hidden="false" outlineLevel="0" max="44" min="44" style="0" width="77.85"/>
    <col collapsed="false" customWidth="true" hidden="false" outlineLevel="0" max="45" min="45" style="0" width="14.28"/>
    <col collapsed="false" customWidth="true" hidden="false" outlineLevel="0" max="46" min="46" style="0" width="15.14"/>
  </cols>
  <sheetData>
    <row r="1" s="392" customFormat="true" ht="134.25" hidden="false" customHeight="true" outlineLevel="0" collapsed="false">
      <c r="A1" s="392" t="s">
        <v>2066</v>
      </c>
      <c r="B1" s="392" t="s">
        <v>2182</v>
      </c>
      <c r="C1" s="392" t="s">
        <v>2068</v>
      </c>
      <c r="D1" s="392" t="s">
        <v>2106</v>
      </c>
      <c r="E1" s="392" t="s">
        <v>2066</v>
      </c>
      <c r="F1" s="392" t="s">
        <v>2079</v>
      </c>
      <c r="G1" s="392" t="s">
        <v>2103</v>
      </c>
      <c r="H1" s="392" t="s">
        <v>2236</v>
      </c>
      <c r="I1" s="392" t="s">
        <v>2237</v>
      </c>
      <c r="J1" s="392" t="s">
        <v>2238</v>
      </c>
      <c r="K1" s="392" t="s">
        <v>2239</v>
      </c>
      <c r="L1" s="392" t="s">
        <v>2240</v>
      </c>
      <c r="M1" s="392" t="s">
        <v>2241</v>
      </c>
      <c r="N1" s="392" t="s">
        <v>2242</v>
      </c>
      <c r="O1" s="392" t="s">
        <v>2072</v>
      </c>
      <c r="P1" s="392" t="s">
        <v>2243</v>
      </c>
      <c r="Q1" s="392" t="s">
        <v>27179</v>
      </c>
      <c r="R1" s="392" t="s">
        <v>27180</v>
      </c>
      <c r="S1" s="392" t="s">
        <v>27181</v>
      </c>
      <c r="T1" s="392" t="s">
        <v>27182</v>
      </c>
      <c r="U1" s="392" t="s">
        <v>17762</v>
      </c>
      <c r="V1" s="392" t="s">
        <v>17763</v>
      </c>
      <c r="W1" s="392" t="s">
        <v>27183</v>
      </c>
      <c r="X1" s="392" t="s">
        <v>27184</v>
      </c>
      <c r="Y1" s="392" t="s">
        <v>27185</v>
      </c>
      <c r="Z1" s="392" t="s">
        <v>27186</v>
      </c>
      <c r="AA1" s="392" t="s">
        <v>27187</v>
      </c>
      <c r="AB1" s="392" t="s">
        <v>2251</v>
      </c>
      <c r="AC1" s="392" t="s">
        <v>371</v>
      </c>
      <c r="AD1" s="392" t="s">
        <v>17766</v>
      </c>
      <c r="AE1" s="392" t="s">
        <v>2253</v>
      </c>
      <c r="AF1" s="392" t="s">
        <v>2254</v>
      </c>
      <c r="AG1" s="392" t="s">
        <v>2255</v>
      </c>
      <c r="AH1" s="392" t="s">
        <v>2256</v>
      </c>
      <c r="AI1" s="392" t="s">
        <v>27188</v>
      </c>
      <c r="AJ1" s="392" t="s">
        <v>27189</v>
      </c>
      <c r="AK1" s="392" t="s">
        <v>376</v>
      </c>
      <c r="AL1" s="392" t="s">
        <v>2120</v>
      </c>
      <c r="AM1" s="392" t="s">
        <v>2258</v>
      </c>
      <c r="AN1" s="392" t="s">
        <v>17770</v>
      </c>
      <c r="AO1" s="392" t="s">
        <v>2121</v>
      </c>
      <c r="AP1" s="392" t="s">
        <v>2260</v>
      </c>
      <c r="AQ1" s="392" t="s">
        <v>2261</v>
      </c>
      <c r="AR1" s="392" t="s">
        <v>2262</v>
      </c>
      <c r="AS1" s="392" t="s">
        <v>2263</v>
      </c>
      <c r="AT1" s="392" t="s">
        <v>2264</v>
      </c>
    </row>
    <row r="2" customFormat="false" ht="15" hidden="false" customHeight="false" outlineLevel="0" collapsed="false">
      <c r="A2" s="0" t="s">
        <v>353</v>
      </c>
      <c r="B2" s="399" t="s">
        <v>2183</v>
      </c>
      <c r="C2" s="399" t="s">
        <v>356</v>
      </c>
      <c r="D2" s="399" t="s">
        <v>416</v>
      </c>
      <c r="E2" s="399" t="s">
        <v>353</v>
      </c>
      <c r="F2" s="399" t="s">
        <v>357</v>
      </c>
      <c r="G2" s="399" t="s">
        <v>361</v>
      </c>
      <c r="H2" s="399" t="s">
        <v>2266</v>
      </c>
      <c r="I2" s="399" t="s">
        <v>2267</v>
      </c>
      <c r="J2" s="399" t="s">
        <v>2268</v>
      </c>
      <c r="K2" s="399" t="s">
        <v>2269</v>
      </c>
      <c r="L2" s="399" t="s">
        <v>2270</v>
      </c>
      <c r="M2" s="399" t="s">
        <v>2271</v>
      </c>
      <c r="N2" s="399" t="s">
        <v>2272</v>
      </c>
      <c r="O2" s="399" t="s">
        <v>354</v>
      </c>
      <c r="P2" s="399" t="s">
        <v>2273</v>
      </c>
      <c r="Q2" s="399" t="s">
        <v>27190</v>
      </c>
      <c r="R2" s="399" t="s">
        <v>27191</v>
      </c>
      <c r="S2" s="399" t="s">
        <v>27192</v>
      </c>
      <c r="T2" s="399" t="s">
        <v>27193</v>
      </c>
      <c r="U2" s="399" t="s">
        <v>591</v>
      </c>
      <c r="V2" s="399" t="s">
        <v>2276</v>
      </c>
      <c r="W2" s="399" t="s">
        <v>355</v>
      </c>
      <c r="X2" s="399" t="s">
        <v>27194</v>
      </c>
      <c r="Y2" s="399" t="s">
        <v>367</v>
      </c>
      <c r="Z2" s="399" t="s">
        <v>2278</v>
      </c>
      <c r="AA2" s="399" t="s">
        <v>2279</v>
      </c>
      <c r="AB2" s="399" t="s">
        <v>2280</v>
      </c>
      <c r="AC2" s="399" t="s">
        <v>359</v>
      </c>
      <c r="AD2" s="399" t="s">
        <v>2281</v>
      </c>
      <c r="AE2" s="399" t="s">
        <v>2282</v>
      </c>
      <c r="AF2" s="399" t="s">
        <v>2283</v>
      </c>
      <c r="AG2" s="399" t="s">
        <v>2284</v>
      </c>
      <c r="AH2" s="399" t="s">
        <v>2285</v>
      </c>
      <c r="AI2" s="399" t="s">
        <v>2286</v>
      </c>
      <c r="AJ2" s="399" t="s">
        <v>364</v>
      </c>
      <c r="AK2" s="399" t="s">
        <v>365</v>
      </c>
      <c r="AL2" s="399" t="s">
        <v>362</v>
      </c>
      <c r="AM2" s="399" t="s">
        <v>2287</v>
      </c>
      <c r="AN2" s="399" t="s">
        <v>2288</v>
      </c>
      <c r="AO2" s="399" t="s">
        <v>363</v>
      </c>
      <c r="AP2" s="399" t="s">
        <v>2289</v>
      </c>
      <c r="AQ2" s="399" t="s">
        <v>2290</v>
      </c>
      <c r="AR2" s="399" t="s">
        <v>2291</v>
      </c>
      <c r="AS2" s="399" t="s">
        <v>2292</v>
      </c>
      <c r="AT2" s="399" t="s">
        <v>2293</v>
      </c>
    </row>
    <row r="3" customFormat="false" ht="15" hidden="true" customHeight="false" outlineLevel="0" collapsed="false">
      <c r="A3" s="0" t="s">
        <v>27195</v>
      </c>
      <c r="B3" s="0" t="s">
        <v>27196</v>
      </c>
      <c r="C3" s="0" t="s">
        <v>27197</v>
      </c>
      <c r="D3" s="0" t="s">
        <v>2297</v>
      </c>
      <c r="E3" s="0" t="s">
        <v>27195</v>
      </c>
      <c r="F3" s="0" t="n">
        <v>1</v>
      </c>
      <c r="G3" s="0" t="s">
        <v>2298</v>
      </c>
      <c r="H3" s="0" t="s">
        <v>2170</v>
      </c>
      <c r="I3" s="0" t="s">
        <v>2170</v>
      </c>
      <c r="J3" s="0" t="s">
        <v>2170</v>
      </c>
      <c r="K3" s="0" t="s">
        <v>2170</v>
      </c>
      <c r="L3" s="0" t="s">
        <v>2170</v>
      </c>
      <c r="M3" s="0" t="s">
        <v>2170</v>
      </c>
      <c r="N3" s="0" t="n">
        <f aca="false">FALSE()</f>
        <v>0</v>
      </c>
      <c r="O3" s="0" t="s">
        <v>27198</v>
      </c>
      <c r="P3" s="0" t="s">
        <v>2300</v>
      </c>
      <c r="Q3" s="0" t="s">
        <v>2170</v>
      </c>
      <c r="R3" s="0" t="s">
        <v>27199</v>
      </c>
      <c r="S3" s="380" t="n">
        <v>25569.125</v>
      </c>
      <c r="T3" s="0" t="s">
        <v>2170</v>
      </c>
      <c r="U3" s="0" t="s">
        <v>2301</v>
      </c>
      <c r="V3" s="0" t="s">
        <v>2302</v>
      </c>
      <c r="Y3" s="0" t="n">
        <v>1</v>
      </c>
      <c r="Z3" s="0" t="n">
        <f aca="false">FALSE()</f>
        <v>0</v>
      </c>
      <c r="AA3" s="0" t="n">
        <f aca="false">FALSE()</f>
        <v>0</v>
      </c>
      <c r="AB3" s="0" t="n">
        <f aca="false">FALSE()</f>
        <v>0</v>
      </c>
      <c r="AC3" s="0" t="s">
        <v>2129</v>
      </c>
      <c r="AD3" s="0" t="n">
        <f aca="false">TRUE()</f>
        <v>1</v>
      </c>
      <c r="AE3" s="0" t="s">
        <v>27200</v>
      </c>
      <c r="AF3" s="0" t="n">
        <v>2</v>
      </c>
      <c r="AG3" s="0" t="s">
        <v>27201</v>
      </c>
      <c r="AH3" s="0" t="s">
        <v>27202</v>
      </c>
      <c r="AI3" s="0" t="n">
        <v>0</v>
      </c>
      <c r="AJ3" s="0" t="s">
        <v>2118</v>
      </c>
      <c r="AK3" s="0" t="n">
        <f aca="false">FALSE()</f>
        <v>0</v>
      </c>
      <c r="AL3" s="0" t="n">
        <f aca="false">TRUE()</f>
        <v>1</v>
      </c>
      <c r="AM3" s="0" t="n">
        <f aca="false">FALSE()</f>
        <v>0</v>
      </c>
      <c r="AN3" s="0" t="n">
        <f aca="false">FALSE()</f>
        <v>0</v>
      </c>
      <c r="AO3" s="0" t="n">
        <f aca="false">TRUE()</f>
        <v>1</v>
      </c>
      <c r="AP3" s="380" t="n">
        <v>25569.125</v>
      </c>
      <c r="AQ3" s="380" t="n">
        <v>25569.125</v>
      </c>
      <c r="AR3" s="0" t="s">
        <v>27203</v>
      </c>
      <c r="AS3" s="0" t="s">
        <v>2170</v>
      </c>
      <c r="AT3" s="0" t="s">
        <v>2170</v>
      </c>
    </row>
    <row r="4" customFormat="false" ht="15" hidden="true" customHeight="false" outlineLevel="0" collapsed="false">
      <c r="A4" s="0" t="s">
        <v>27204</v>
      </c>
      <c r="B4" s="0" t="s">
        <v>27205</v>
      </c>
      <c r="C4" s="0" t="s">
        <v>27206</v>
      </c>
      <c r="D4" s="0" t="s">
        <v>2297</v>
      </c>
      <c r="E4" s="0" t="s">
        <v>27204</v>
      </c>
      <c r="F4" s="0" t="n">
        <v>1</v>
      </c>
      <c r="G4" s="0" t="s">
        <v>2298</v>
      </c>
      <c r="H4" s="0" t="s">
        <v>2170</v>
      </c>
      <c r="I4" s="0" t="s">
        <v>2170</v>
      </c>
      <c r="J4" s="0" t="s">
        <v>2170</v>
      </c>
      <c r="K4" s="0" t="s">
        <v>2170</v>
      </c>
      <c r="L4" s="0" t="s">
        <v>2170</v>
      </c>
      <c r="M4" s="0" t="s">
        <v>2170</v>
      </c>
      <c r="N4" s="0" t="n">
        <f aca="false">FALSE()</f>
        <v>0</v>
      </c>
      <c r="O4" s="0" t="s">
        <v>27207</v>
      </c>
      <c r="P4" s="0" t="s">
        <v>2300</v>
      </c>
      <c r="Q4" s="0" t="s">
        <v>2170</v>
      </c>
      <c r="R4" s="0" t="s">
        <v>27199</v>
      </c>
      <c r="S4" s="380" t="n">
        <v>25569.125</v>
      </c>
      <c r="T4" s="0" t="s">
        <v>2170</v>
      </c>
      <c r="U4" s="0" t="s">
        <v>2301</v>
      </c>
      <c r="V4" s="0" t="s">
        <v>2302</v>
      </c>
      <c r="W4" s="0" t="s">
        <v>2114</v>
      </c>
      <c r="Y4" s="0" t="n">
        <v>1</v>
      </c>
      <c r="Z4" s="0" t="n">
        <f aca="false">FALSE()</f>
        <v>0</v>
      </c>
      <c r="AA4" s="0" t="n">
        <f aca="false">FALSE()</f>
        <v>0</v>
      </c>
      <c r="AB4" s="0" t="n">
        <f aca="false">FALSE()</f>
        <v>0</v>
      </c>
      <c r="AC4" s="0" t="s">
        <v>2129</v>
      </c>
      <c r="AD4" s="0" t="n">
        <f aca="false">TRUE()</f>
        <v>1</v>
      </c>
      <c r="AE4" s="0" t="s">
        <v>27208</v>
      </c>
      <c r="AF4" s="0" t="n">
        <v>2</v>
      </c>
      <c r="AG4" s="0" t="s">
        <v>27209</v>
      </c>
      <c r="AH4" s="0" t="s">
        <v>27210</v>
      </c>
      <c r="AI4" s="0" t="n">
        <v>0</v>
      </c>
      <c r="AJ4" s="0" t="s">
        <v>2118</v>
      </c>
      <c r="AK4" s="0" t="n">
        <f aca="false">FALSE()</f>
        <v>0</v>
      </c>
      <c r="AL4" s="0" t="n">
        <f aca="false">TRUE()</f>
        <v>1</v>
      </c>
      <c r="AM4" s="0" t="n">
        <f aca="false">FALSE()</f>
        <v>0</v>
      </c>
      <c r="AN4" s="0" t="n">
        <f aca="false">FALSE()</f>
        <v>0</v>
      </c>
      <c r="AO4" s="0" t="n">
        <f aca="false">FALSE()</f>
        <v>0</v>
      </c>
      <c r="AP4" s="380" t="n">
        <v>25569.125</v>
      </c>
      <c r="AQ4" s="380" t="n">
        <v>25569.125</v>
      </c>
      <c r="AR4" s="0" t="s">
        <v>27211</v>
      </c>
      <c r="AS4" s="0" t="s">
        <v>2170</v>
      </c>
      <c r="AT4" s="0" t="s">
        <v>2170</v>
      </c>
    </row>
    <row r="5" customFormat="false" ht="15" hidden="false" customHeight="false" outlineLevel="0" collapsed="false">
      <c r="A5" s="0" t="s">
        <v>27212</v>
      </c>
      <c r="B5" s="0" t="s">
        <v>27213</v>
      </c>
      <c r="C5" s="0" t="s">
        <v>27214</v>
      </c>
      <c r="D5" s="0" t="s">
        <v>27215</v>
      </c>
      <c r="E5" s="0" t="s">
        <v>27212</v>
      </c>
      <c r="F5" s="0" t="n">
        <v>1</v>
      </c>
      <c r="G5" s="0" t="s">
        <v>434</v>
      </c>
      <c r="H5" s="0" t="s">
        <v>2170</v>
      </c>
      <c r="I5" s="0" t="s">
        <v>2170</v>
      </c>
      <c r="J5" s="0" t="s">
        <v>2170</v>
      </c>
      <c r="K5" s="0" t="s">
        <v>2170</v>
      </c>
      <c r="L5" s="0" t="s">
        <v>2170</v>
      </c>
      <c r="M5" s="0" t="s">
        <v>2170</v>
      </c>
      <c r="N5" s="0" t="n">
        <f aca="false">FALSE()</f>
        <v>0</v>
      </c>
      <c r="O5" s="0" t="s">
        <v>27216</v>
      </c>
      <c r="P5" s="0" t="s">
        <v>2300</v>
      </c>
      <c r="Q5" s="0" t="s">
        <v>27217</v>
      </c>
      <c r="R5" s="0" t="s">
        <v>27199</v>
      </c>
      <c r="S5" s="380" t="n">
        <v>41578.1666666667</v>
      </c>
      <c r="T5" s="0" t="s">
        <v>27218</v>
      </c>
      <c r="U5" s="0" t="s">
        <v>2301</v>
      </c>
      <c r="V5" s="0" t="s">
        <v>2302</v>
      </c>
      <c r="W5" s="0" t="s">
        <v>2891</v>
      </c>
      <c r="X5" s="0" t="s">
        <v>27219</v>
      </c>
      <c r="Y5" s="0" t="n">
        <v>1</v>
      </c>
      <c r="Z5" s="0" t="n">
        <f aca="false">FALSE()</f>
        <v>0</v>
      </c>
      <c r="AA5" s="0" t="n">
        <f aca="false">FALSE()</f>
        <v>0</v>
      </c>
      <c r="AB5" s="0" t="n">
        <f aca="false">FALSE()</f>
        <v>0</v>
      </c>
      <c r="AC5" s="0" t="s">
        <v>2129</v>
      </c>
      <c r="AD5" s="0" t="n">
        <f aca="false">TRUE()</f>
        <v>1</v>
      </c>
      <c r="AE5" s="0" t="s">
        <v>27220</v>
      </c>
      <c r="AF5" s="0" t="n">
        <v>1</v>
      </c>
      <c r="AG5" s="0" t="s">
        <v>27221</v>
      </c>
      <c r="AH5" s="0" t="s">
        <v>27222</v>
      </c>
      <c r="AI5" s="0" t="n">
        <v>0</v>
      </c>
      <c r="AJ5" s="0" t="s">
        <v>2118</v>
      </c>
      <c r="AK5" s="0" t="n">
        <f aca="false">FALSE()</f>
        <v>0</v>
      </c>
      <c r="AL5" s="0" t="n">
        <f aca="false">TRUE()</f>
        <v>1</v>
      </c>
      <c r="AM5" s="0" t="n">
        <f aca="false">FALSE()</f>
        <v>0</v>
      </c>
      <c r="AN5" s="0" t="n">
        <f aca="false">FALSE()</f>
        <v>0</v>
      </c>
      <c r="AO5" s="0" t="n">
        <f aca="false">TRUE()</f>
        <v>1</v>
      </c>
      <c r="AP5" s="380" t="n">
        <v>43166.9284722222</v>
      </c>
      <c r="AQ5" s="380" t="n">
        <v>41578.1666666667</v>
      </c>
      <c r="AR5" s="0" t="s">
        <v>27223</v>
      </c>
      <c r="AS5" s="0" t="s">
        <v>2170</v>
      </c>
      <c r="AT5" s="0" t="s">
        <v>2170</v>
      </c>
    </row>
    <row r="6" customFormat="false" ht="15" hidden="true" customHeight="false" outlineLevel="0" collapsed="false">
      <c r="A6" s="0" t="s">
        <v>27224</v>
      </c>
      <c r="B6" s="0" t="s">
        <v>27225</v>
      </c>
      <c r="C6" s="0" t="s">
        <v>27226</v>
      </c>
      <c r="D6" s="0" t="s">
        <v>2297</v>
      </c>
      <c r="E6" s="0" t="s">
        <v>27224</v>
      </c>
      <c r="F6" s="0" t="n">
        <v>1</v>
      </c>
      <c r="G6" s="0" t="s">
        <v>2298</v>
      </c>
      <c r="H6" s="0" t="s">
        <v>2170</v>
      </c>
      <c r="I6" s="0" t="s">
        <v>2170</v>
      </c>
      <c r="J6" s="0" t="s">
        <v>2170</v>
      </c>
      <c r="K6" s="0" t="s">
        <v>2170</v>
      </c>
      <c r="L6" s="0" t="s">
        <v>2170</v>
      </c>
      <c r="M6" s="0" t="s">
        <v>2170</v>
      </c>
      <c r="N6" s="0" t="n">
        <f aca="false">FALSE()</f>
        <v>0</v>
      </c>
      <c r="O6" s="0" t="s">
        <v>27227</v>
      </c>
      <c r="P6" s="0" t="s">
        <v>2300</v>
      </c>
      <c r="Q6" s="0" t="s">
        <v>21957</v>
      </c>
      <c r="R6" s="0" t="s">
        <v>27199</v>
      </c>
      <c r="S6" s="380" t="n">
        <v>35142.125</v>
      </c>
      <c r="T6" s="0" t="s">
        <v>27228</v>
      </c>
      <c r="U6" s="0" t="s">
        <v>7988</v>
      </c>
      <c r="X6" s="0" t="s">
        <v>27219</v>
      </c>
      <c r="Y6" s="0" t="n">
        <v>4</v>
      </c>
      <c r="Z6" s="0" t="n">
        <f aca="false">FALSE()</f>
        <v>0</v>
      </c>
      <c r="AA6" s="0" t="n">
        <f aca="false">FALSE()</f>
        <v>0</v>
      </c>
      <c r="AB6" s="0" t="n">
        <f aca="false">FALSE()</f>
        <v>0</v>
      </c>
      <c r="AC6" s="0" t="s">
        <v>2129</v>
      </c>
      <c r="AD6" s="0" t="n">
        <f aca="false">TRUE()</f>
        <v>1</v>
      </c>
      <c r="AE6" s="0" t="s">
        <v>27229</v>
      </c>
      <c r="AF6" s="0" t="n">
        <v>2</v>
      </c>
      <c r="AG6" s="0" t="s">
        <v>27230</v>
      </c>
      <c r="AH6" s="0" t="s">
        <v>27231</v>
      </c>
      <c r="AI6" s="0" t="n">
        <v>0</v>
      </c>
      <c r="AJ6" s="0" t="s">
        <v>2118</v>
      </c>
      <c r="AK6" s="0" t="n">
        <f aca="false">FALSE()</f>
        <v>0</v>
      </c>
      <c r="AL6" s="0" t="n">
        <f aca="false">TRUE()</f>
        <v>1</v>
      </c>
      <c r="AM6" s="0" t="n">
        <f aca="false">FALSE()</f>
        <v>0</v>
      </c>
      <c r="AN6" s="0" t="n">
        <f aca="false">FALSE()</f>
        <v>0</v>
      </c>
      <c r="AO6" s="0" t="n">
        <f aca="false">TRUE()</f>
        <v>1</v>
      </c>
      <c r="AP6" s="380" t="n">
        <v>44876.6458333333</v>
      </c>
      <c r="AQ6" s="380" t="n">
        <v>44876.4166666667</v>
      </c>
      <c r="AR6" s="0" t="s">
        <v>27232</v>
      </c>
      <c r="AS6" s="0" t="s">
        <v>2170</v>
      </c>
      <c r="AT6" s="0" t="s">
        <v>2170</v>
      </c>
    </row>
    <row r="7" customFormat="false" ht="15" hidden="false" customHeight="false" outlineLevel="0" collapsed="false">
      <c r="A7" s="0" t="s">
        <v>27233</v>
      </c>
      <c r="B7" s="0" t="s">
        <v>27234</v>
      </c>
      <c r="C7" s="0" t="s">
        <v>27235</v>
      </c>
      <c r="D7" s="0" t="s">
        <v>27215</v>
      </c>
      <c r="E7" s="0" t="s">
        <v>27233</v>
      </c>
      <c r="F7" s="0" t="n">
        <v>1</v>
      </c>
      <c r="G7" s="0" t="s">
        <v>434</v>
      </c>
      <c r="H7" s="0" t="s">
        <v>2170</v>
      </c>
      <c r="I7" s="0" t="s">
        <v>2170</v>
      </c>
      <c r="J7" s="0" t="s">
        <v>2170</v>
      </c>
      <c r="K7" s="0" t="s">
        <v>2170</v>
      </c>
      <c r="L7" s="0" t="s">
        <v>2170</v>
      </c>
      <c r="M7" s="0" t="s">
        <v>2170</v>
      </c>
      <c r="N7" s="0" t="n">
        <f aca="false">FALSE()</f>
        <v>0</v>
      </c>
      <c r="O7" s="0" t="s">
        <v>27236</v>
      </c>
      <c r="P7" s="0" t="s">
        <v>2300</v>
      </c>
      <c r="Q7" s="0" t="s">
        <v>27237</v>
      </c>
      <c r="R7" s="0" t="s">
        <v>27199</v>
      </c>
      <c r="S7" s="380" t="n">
        <v>43389.125</v>
      </c>
      <c r="T7" s="0" t="s">
        <v>27238</v>
      </c>
      <c r="U7" s="0" t="s">
        <v>6426</v>
      </c>
      <c r="V7" s="0" t="s">
        <v>6427</v>
      </c>
      <c r="W7" s="0" t="s">
        <v>2891</v>
      </c>
      <c r="X7" s="0" t="s">
        <v>27219</v>
      </c>
      <c r="Y7" s="0" t="n">
        <v>1</v>
      </c>
      <c r="Z7" s="0" t="n">
        <f aca="false">FALSE()</f>
        <v>0</v>
      </c>
      <c r="AA7" s="0" t="n">
        <f aca="false">FALSE()</f>
        <v>0</v>
      </c>
      <c r="AB7" s="0" t="n">
        <f aca="false">FALSE()</f>
        <v>0</v>
      </c>
      <c r="AC7" s="0" t="s">
        <v>2729</v>
      </c>
      <c r="AD7" s="0" t="n">
        <f aca="false">TRUE()</f>
        <v>1</v>
      </c>
      <c r="AE7" s="0" t="s">
        <v>27239</v>
      </c>
      <c r="AF7" s="0" t="n">
        <v>1</v>
      </c>
      <c r="AG7" s="0" t="s">
        <v>27240</v>
      </c>
      <c r="AH7" s="0" t="s">
        <v>27241</v>
      </c>
      <c r="AI7" s="0" t="n">
        <v>0</v>
      </c>
      <c r="AJ7" s="0" t="s">
        <v>2118</v>
      </c>
      <c r="AK7" s="0" t="n">
        <f aca="false">FALSE()</f>
        <v>0</v>
      </c>
      <c r="AL7" s="0" t="n">
        <f aca="false">TRUE()</f>
        <v>1</v>
      </c>
      <c r="AM7" s="0" t="n">
        <f aca="false">FALSE()</f>
        <v>0</v>
      </c>
      <c r="AN7" s="0" t="n">
        <f aca="false">FALSE()</f>
        <v>0</v>
      </c>
      <c r="AO7" s="0" t="n">
        <f aca="false">TRUE()</f>
        <v>1</v>
      </c>
      <c r="AP7" s="380" t="n">
        <v>43389.4347222222</v>
      </c>
      <c r="AQ7" s="380" t="n">
        <v>43389.4166666667</v>
      </c>
      <c r="AR7" s="0" t="s">
        <v>27242</v>
      </c>
      <c r="AS7" s="0" t="s">
        <v>2170</v>
      </c>
      <c r="AT7" s="0" t="s">
        <v>2170</v>
      </c>
    </row>
    <row r="8" customFormat="false" ht="15" hidden="true" customHeight="false" outlineLevel="0" collapsed="false">
      <c r="A8" s="0" t="s">
        <v>27243</v>
      </c>
      <c r="B8" s="0" t="s">
        <v>27244</v>
      </c>
      <c r="C8" s="0" t="s">
        <v>27245</v>
      </c>
      <c r="D8" s="0" t="s">
        <v>2297</v>
      </c>
      <c r="E8" s="0" t="s">
        <v>27243</v>
      </c>
      <c r="F8" s="0" t="n">
        <v>1</v>
      </c>
      <c r="G8" s="0" t="s">
        <v>2298</v>
      </c>
      <c r="H8" s="0" t="s">
        <v>2170</v>
      </c>
      <c r="I8" s="0" t="s">
        <v>2170</v>
      </c>
      <c r="J8" s="0" t="s">
        <v>2170</v>
      </c>
      <c r="K8" s="0" t="s">
        <v>2170</v>
      </c>
      <c r="L8" s="0" t="s">
        <v>2170</v>
      </c>
      <c r="M8" s="0" t="s">
        <v>2170</v>
      </c>
      <c r="N8" s="0" t="n">
        <f aca="false">FALSE()</f>
        <v>0</v>
      </c>
      <c r="O8" s="0" t="s">
        <v>27246</v>
      </c>
      <c r="P8" s="0" t="s">
        <v>2300</v>
      </c>
      <c r="Q8" s="0" t="s">
        <v>2170</v>
      </c>
      <c r="R8" s="0" t="s">
        <v>27199</v>
      </c>
      <c r="S8" s="380" t="n">
        <v>25569.125</v>
      </c>
      <c r="T8" s="0" t="s">
        <v>2170</v>
      </c>
      <c r="U8" s="0" t="s">
        <v>2301</v>
      </c>
      <c r="V8" s="0" t="s">
        <v>2302</v>
      </c>
      <c r="W8" s="0" t="s">
        <v>2891</v>
      </c>
      <c r="Y8" s="0" t="n">
        <v>4</v>
      </c>
      <c r="Z8" s="0" t="n">
        <f aca="false">FALSE()</f>
        <v>0</v>
      </c>
      <c r="AA8" s="0" t="n">
        <f aca="false">FALSE()</f>
        <v>0</v>
      </c>
      <c r="AB8" s="0" t="n">
        <f aca="false">FALSE()</f>
        <v>0</v>
      </c>
      <c r="AC8" s="0" t="s">
        <v>2129</v>
      </c>
      <c r="AD8" s="0" t="n">
        <f aca="false">TRUE()</f>
        <v>1</v>
      </c>
      <c r="AE8" s="0" t="s">
        <v>27247</v>
      </c>
      <c r="AF8" s="0" t="n">
        <v>2</v>
      </c>
      <c r="AG8" s="0" t="s">
        <v>27248</v>
      </c>
      <c r="AH8" s="0" t="s">
        <v>27249</v>
      </c>
      <c r="AI8" s="0" t="n">
        <v>0</v>
      </c>
      <c r="AJ8" s="0" t="s">
        <v>2118</v>
      </c>
      <c r="AK8" s="0" t="n">
        <f aca="false">FALSE()</f>
        <v>0</v>
      </c>
      <c r="AL8" s="0" t="n">
        <f aca="false">TRUE()</f>
        <v>1</v>
      </c>
      <c r="AM8" s="0" t="n">
        <f aca="false">FALSE()</f>
        <v>0</v>
      </c>
      <c r="AN8" s="0" t="n">
        <f aca="false">FALSE()</f>
        <v>0</v>
      </c>
      <c r="AO8" s="0" t="n">
        <f aca="false">FALSE()</f>
        <v>0</v>
      </c>
      <c r="AP8" s="380" t="n">
        <v>45205.6451388889</v>
      </c>
      <c r="AQ8" s="380" t="n">
        <v>45205.4166666667</v>
      </c>
      <c r="AR8" s="0" t="s">
        <v>6559</v>
      </c>
      <c r="AS8" s="0" t="s">
        <v>2170</v>
      </c>
      <c r="AT8" s="0" t="s">
        <v>2170</v>
      </c>
    </row>
    <row r="9" customFormat="false" ht="15" hidden="true" customHeight="false" outlineLevel="0" collapsed="false">
      <c r="A9" s="0" t="s">
        <v>27250</v>
      </c>
      <c r="B9" s="0" t="s">
        <v>27251</v>
      </c>
      <c r="C9" s="0" t="s">
        <v>27252</v>
      </c>
      <c r="D9" s="0" t="s">
        <v>2297</v>
      </c>
      <c r="E9" s="0" t="s">
        <v>27250</v>
      </c>
      <c r="F9" s="0" t="n">
        <v>1</v>
      </c>
      <c r="G9" s="0" t="s">
        <v>2298</v>
      </c>
      <c r="H9" s="0" t="s">
        <v>2170</v>
      </c>
      <c r="I9" s="0" t="s">
        <v>2170</v>
      </c>
      <c r="J9" s="0" t="s">
        <v>2170</v>
      </c>
      <c r="K9" s="0" t="s">
        <v>2170</v>
      </c>
      <c r="L9" s="0" t="s">
        <v>2170</v>
      </c>
      <c r="M9" s="0" t="s">
        <v>2170</v>
      </c>
      <c r="N9" s="0" t="n">
        <f aca="false">FALSE()</f>
        <v>0</v>
      </c>
      <c r="O9" s="0" t="s">
        <v>27253</v>
      </c>
      <c r="P9" s="0" t="s">
        <v>2300</v>
      </c>
      <c r="Q9" s="0" t="s">
        <v>12505</v>
      </c>
      <c r="R9" s="0" t="s">
        <v>27199</v>
      </c>
      <c r="S9" s="380" t="n">
        <v>40155.125</v>
      </c>
      <c r="T9" s="0" t="s">
        <v>27254</v>
      </c>
      <c r="U9" s="0" t="s">
        <v>2528</v>
      </c>
      <c r="V9" s="0" t="s">
        <v>2529</v>
      </c>
      <c r="W9" s="0" t="s">
        <v>2116</v>
      </c>
      <c r="X9" s="0" t="s">
        <v>27255</v>
      </c>
      <c r="Y9" s="0" t="n">
        <v>4</v>
      </c>
      <c r="Z9" s="0" t="n">
        <f aca="false">FALSE()</f>
        <v>0</v>
      </c>
      <c r="AA9" s="0" t="n">
        <f aca="false">FALSE()</f>
        <v>0</v>
      </c>
      <c r="AB9" s="0" t="n">
        <f aca="false">FALSE()</f>
        <v>0</v>
      </c>
      <c r="AC9" s="0" t="s">
        <v>2129</v>
      </c>
      <c r="AD9" s="0" t="n">
        <f aca="false">TRUE()</f>
        <v>1</v>
      </c>
      <c r="AE9" s="0" t="s">
        <v>27256</v>
      </c>
      <c r="AF9" s="0" t="n">
        <v>2</v>
      </c>
      <c r="AG9" s="0" t="s">
        <v>27257</v>
      </c>
      <c r="AH9" s="0" t="s">
        <v>27258</v>
      </c>
      <c r="AI9" s="0" t="n">
        <v>0</v>
      </c>
      <c r="AJ9" s="0" t="s">
        <v>2118</v>
      </c>
      <c r="AK9" s="0" t="n">
        <f aca="false">FALSE()</f>
        <v>0</v>
      </c>
      <c r="AL9" s="0" t="n">
        <f aca="false">TRUE()</f>
        <v>1</v>
      </c>
      <c r="AM9" s="0" t="n">
        <f aca="false">FALSE()</f>
        <v>0</v>
      </c>
      <c r="AN9" s="0" t="n">
        <f aca="false">FALSE()</f>
        <v>0</v>
      </c>
      <c r="AO9" s="0" t="n">
        <f aca="false">TRUE()</f>
        <v>1</v>
      </c>
      <c r="AP9" s="380" t="n">
        <v>44876.6458333333</v>
      </c>
      <c r="AQ9" s="380" t="n">
        <v>44876.4166666667</v>
      </c>
      <c r="AR9" s="0" t="s">
        <v>27259</v>
      </c>
      <c r="AS9" s="0" t="s">
        <v>2170</v>
      </c>
      <c r="AT9" s="0" t="s">
        <v>2170</v>
      </c>
    </row>
    <row r="10" customFormat="false" ht="15" hidden="true" customHeight="false" outlineLevel="0" collapsed="false">
      <c r="A10" s="0" t="s">
        <v>27260</v>
      </c>
      <c r="B10" s="0" t="s">
        <v>27261</v>
      </c>
      <c r="C10" s="0" t="s">
        <v>27262</v>
      </c>
      <c r="D10" s="0" t="s">
        <v>2297</v>
      </c>
      <c r="E10" s="0" t="s">
        <v>27260</v>
      </c>
      <c r="F10" s="0" t="n">
        <v>1</v>
      </c>
      <c r="G10" s="0" t="s">
        <v>2298</v>
      </c>
      <c r="H10" s="0" t="s">
        <v>2170</v>
      </c>
      <c r="I10" s="0" t="s">
        <v>2170</v>
      </c>
      <c r="J10" s="0" t="s">
        <v>2170</v>
      </c>
      <c r="K10" s="0" t="s">
        <v>2170</v>
      </c>
      <c r="L10" s="0" t="s">
        <v>2170</v>
      </c>
      <c r="M10" s="0" t="s">
        <v>2170</v>
      </c>
      <c r="N10" s="0" t="n">
        <f aca="false">FALSE()</f>
        <v>0</v>
      </c>
      <c r="O10" s="0" t="s">
        <v>27263</v>
      </c>
      <c r="P10" s="0" t="s">
        <v>2300</v>
      </c>
      <c r="Q10" s="0" t="s">
        <v>2083</v>
      </c>
      <c r="R10" s="0" t="s">
        <v>27199</v>
      </c>
      <c r="S10" s="380" t="n">
        <v>36672.1666666667</v>
      </c>
      <c r="T10" s="0" t="s">
        <v>27264</v>
      </c>
      <c r="U10" s="0" t="s">
        <v>2301</v>
      </c>
      <c r="V10" s="0" t="s">
        <v>2302</v>
      </c>
      <c r="X10" s="0" t="s">
        <v>27265</v>
      </c>
      <c r="Y10" s="0" t="n">
        <v>4</v>
      </c>
      <c r="Z10" s="0" t="n">
        <f aca="false">FALSE()</f>
        <v>0</v>
      </c>
      <c r="AA10" s="0" t="n">
        <f aca="false">FALSE()</f>
        <v>0</v>
      </c>
      <c r="AB10" s="0" t="n">
        <f aca="false">FALSE()</f>
        <v>0</v>
      </c>
      <c r="AC10" s="0" t="s">
        <v>2129</v>
      </c>
      <c r="AD10" s="0" t="n">
        <f aca="false">TRUE()</f>
        <v>1</v>
      </c>
      <c r="AE10" s="0" t="s">
        <v>27266</v>
      </c>
      <c r="AF10" s="0" t="n">
        <v>2</v>
      </c>
      <c r="AG10" s="0" t="s">
        <v>27267</v>
      </c>
      <c r="AH10" s="0" t="s">
        <v>27268</v>
      </c>
      <c r="AI10" s="0" t="n">
        <v>0</v>
      </c>
      <c r="AJ10" s="0" t="s">
        <v>2118</v>
      </c>
      <c r="AK10" s="0" t="n">
        <f aca="false">FALSE()</f>
        <v>0</v>
      </c>
      <c r="AL10" s="0" t="n">
        <f aca="false">TRUE()</f>
        <v>1</v>
      </c>
      <c r="AM10" s="0" t="n">
        <f aca="false">FALSE()</f>
        <v>0</v>
      </c>
      <c r="AN10" s="0" t="n">
        <f aca="false">FALSE()</f>
        <v>0</v>
      </c>
      <c r="AO10" s="0" t="n">
        <f aca="false">TRUE()</f>
        <v>1</v>
      </c>
      <c r="AP10" s="380" t="n">
        <v>44876.6458333333</v>
      </c>
      <c r="AQ10" s="380" t="n">
        <v>44876.4166666667</v>
      </c>
      <c r="AR10" s="0" t="s">
        <v>27269</v>
      </c>
      <c r="AS10" s="0" t="s">
        <v>2170</v>
      </c>
      <c r="AT10" s="0" t="s">
        <v>2170</v>
      </c>
    </row>
    <row r="11" customFormat="false" ht="15" hidden="true" customHeight="false" outlineLevel="0" collapsed="false">
      <c r="A11" s="0" t="s">
        <v>27270</v>
      </c>
      <c r="B11" s="0" t="s">
        <v>27271</v>
      </c>
      <c r="C11" s="0" t="s">
        <v>27272</v>
      </c>
      <c r="D11" s="0" t="s">
        <v>2297</v>
      </c>
      <c r="E11" s="0" t="s">
        <v>27270</v>
      </c>
      <c r="F11" s="0" t="n">
        <v>1</v>
      </c>
      <c r="G11" s="0" t="s">
        <v>2298</v>
      </c>
      <c r="H11" s="0" t="s">
        <v>2170</v>
      </c>
      <c r="I11" s="0" t="s">
        <v>2170</v>
      </c>
      <c r="J11" s="0" t="s">
        <v>2170</v>
      </c>
      <c r="K11" s="0" t="s">
        <v>2170</v>
      </c>
      <c r="L11" s="0" t="s">
        <v>2170</v>
      </c>
      <c r="M11" s="0" t="s">
        <v>2170</v>
      </c>
      <c r="N11" s="0" t="n">
        <f aca="false">FALSE()</f>
        <v>0</v>
      </c>
      <c r="O11" s="0" t="s">
        <v>27273</v>
      </c>
      <c r="P11" s="0" t="s">
        <v>2300</v>
      </c>
      <c r="Q11" s="0" t="s">
        <v>26144</v>
      </c>
      <c r="R11" s="0" t="s">
        <v>27199</v>
      </c>
      <c r="S11" s="380" t="n">
        <v>40220.125</v>
      </c>
      <c r="T11" s="0" t="s">
        <v>27274</v>
      </c>
      <c r="U11" s="0" t="s">
        <v>2301</v>
      </c>
      <c r="V11" s="0" t="s">
        <v>2302</v>
      </c>
      <c r="X11" s="0" t="s">
        <v>27275</v>
      </c>
      <c r="Y11" s="0" t="n">
        <v>4</v>
      </c>
      <c r="Z11" s="0" t="n">
        <f aca="false">FALSE()</f>
        <v>0</v>
      </c>
      <c r="AA11" s="0" t="n">
        <f aca="false">FALSE()</f>
        <v>0</v>
      </c>
      <c r="AB11" s="0" t="n">
        <f aca="false">FALSE()</f>
        <v>0</v>
      </c>
      <c r="AC11" s="0" t="s">
        <v>2129</v>
      </c>
      <c r="AD11" s="0" t="n">
        <f aca="false">TRUE()</f>
        <v>1</v>
      </c>
      <c r="AE11" s="0" t="s">
        <v>27276</v>
      </c>
      <c r="AF11" s="0" t="n">
        <v>2</v>
      </c>
      <c r="AG11" s="0" t="s">
        <v>27277</v>
      </c>
      <c r="AH11" s="0" t="s">
        <v>27278</v>
      </c>
      <c r="AI11" s="0" t="n">
        <v>0</v>
      </c>
      <c r="AJ11" s="0" t="s">
        <v>2118</v>
      </c>
      <c r="AK11" s="0" t="n">
        <f aca="false">FALSE()</f>
        <v>0</v>
      </c>
      <c r="AL11" s="0" t="n">
        <f aca="false">TRUE()</f>
        <v>1</v>
      </c>
      <c r="AM11" s="0" t="n">
        <f aca="false">FALSE()</f>
        <v>0</v>
      </c>
      <c r="AN11" s="0" t="n">
        <f aca="false">FALSE()</f>
        <v>0</v>
      </c>
      <c r="AO11" s="0" t="n">
        <f aca="false">FALSE()</f>
        <v>0</v>
      </c>
      <c r="AP11" s="380" t="n">
        <v>45161.6048611111</v>
      </c>
      <c r="AQ11" s="380" t="n">
        <v>45161.4166666667</v>
      </c>
      <c r="AR11" s="0" t="s">
        <v>27279</v>
      </c>
      <c r="AS11" s="0" t="s">
        <v>2170</v>
      </c>
      <c r="AT11" s="0" t="s">
        <v>2170</v>
      </c>
    </row>
    <row r="12" customFormat="false" ht="15" hidden="false" customHeight="false" outlineLevel="0" collapsed="false">
      <c r="A12" s="0" t="s">
        <v>27280</v>
      </c>
      <c r="B12" s="0" t="s">
        <v>27281</v>
      </c>
      <c r="C12" s="0" t="s">
        <v>27282</v>
      </c>
      <c r="D12" s="0" t="s">
        <v>27215</v>
      </c>
      <c r="E12" s="0" t="s">
        <v>27280</v>
      </c>
      <c r="F12" s="0" t="n">
        <v>1</v>
      </c>
      <c r="G12" s="0" t="s">
        <v>434</v>
      </c>
      <c r="H12" s="0" t="s">
        <v>2170</v>
      </c>
      <c r="I12" s="0" t="s">
        <v>2170</v>
      </c>
      <c r="J12" s="0" t="s">
        <v>2170</v>
      </c>
      <c r="K12" s="0" t="s">
        <v>2170</v>
      </c>
      <c r="L12" s="0" t="s">
        <v>2170</v>
      </c>
      <c r="M12" s="0" t="s">
        <v>2170</v>
      </c>
      <c r="N12" s="0" t="n">
        <f aca="false">FALSE()</f>
        <v>0</v>
      </c>
      <c r="O12" s="0" t="s">
        <v>27283</v>
      </c>
      <c r="P12" s="0" t="s">
        <v>27284</v>
      </c>
      <c r="Q12" s="0" t="s">
        <v>2170</v>
      </c>
      <c r="R12" s="0" t="s">
        <v>27199</v>
      </c>
      <c r="S12" s="380" t="n">
        <v>44280.125</v>
      </c>
      <c r="T12" s="0" t="s">
        <v>2170</v>
      </c>
      <c r="U12" s="0" t="s">
        <v>601</v>
      </c>
      <c r="V12" s="0" t="s">
        <v>2602</v>
      </c>
      <c r="W12" s="0" t="s">
        <v>2891</v>
      </c>
      <c r="Y12" s="0" t="n">
        <v>5</v>
      </c>
      <c r="Z12" s="0" t="n">
        <f aca="false">FALSE()</f>
        <v>0</v>
      </c>
      <c r="AA12" s="0" t="n">
        <f aca="false">TRUE()</f>
        <v>1</v>
      </c>
      <c r="AB12" s="0" t="n">
        <f aca="false">TRUE()</f>
        <v>1</v>
      </c>
      <c r="AC12" s="0" t="s">
        <v>2729</v>
      </c>
      <c r="AD12" s="0" t="n">
        <f aca="false">TRUE()</f>
        <v>1</v>
      </c>
      <c r="AE12" s="0" t="s">
        <v>27285</v>
      </c>
      <c r="AF12" s="0" t="n">
        <v>1</v>
      </c>
      <c r="AG12" s="0" t="s">
        <v>27286</v>
      </c>
      <c r="AH12" s="0" t="s">
        <v>27287</v>
      </c>
      <c r="AI12" s="0" t="n">
        <v>0</v>
      </c>
      <c r="AJ12" s="0" t="s">
        <v>2118</v>
      </c>
      <c r="AK12" s="0" t="n">
        <f aca="false">TRUE()</f>
        <v>1</v>
      </c>
      <c r="AL12" s="0" t="n">
        <f aca="false">FALSE()</f>
        <v>0</v>
      </c>
      <c r="AM12" s="0" t="n">
        <f aca="false">FALSE()</f>
        <v>0</v>
      </c>
      <c r="AN12" s="0" t="n">
        <f aca="false">FALSE()</f>
        <v>0</v>
      </c>
      <c r="AO12" s="0" t="n">
        <f aca="false">TRUE()</f>
        <v>1</v>
      </c>
      <c r="AP12" s="380" t="n">
        <v>44301.4180555556</v>
      </c>
      <c r="AQ12" s="380" t="n">
        <v>44301.4166666667</v>
      </c>
      <c r="AR12" s="0" t="s">
        <v>27288</v>
      </c>
      <c r="AS12" s="0" t="s">
        <v>2170</v>
      </c>
      <c r="AT12" s="0" t="s">
        <v>2170</v>
      </c>
    </row>
    <row r="13" customFormat="false" ht="15" hidden="true" customHeight="false" outlineLevel="0" collapsed="false">
      <c r="A13" s="0" t="s">
        <v>27289</v>
      </c>
      <c r="B13" s="0" t="s">
        <v>27290</v>
      </c>
      <c r="C13" s="0" t="s">
        <v>27291</v>
      </c>
      <c r="D13" s="0" t="s">
        <v>11447</v>
      </c>
      <c r="E13" s="0" t="s">
        <v>27289</v>
      </c>
      <c r="F13" s="0" t="n">
        <v>1</v>
      </c>
      <c r="G13" s="0" t="s">
        <v>434</v>
      </c>
      <c r="H13" s="0" t="s">
        <v>2596</v>
      </c>
      <c r="I13" s="0" t="s">
        <v>2596</v>
      </c>
      <c r="J13" s="0" t="s">
        <v>2599</v>
      </c>
      <c r="K13" s="0" t="s">
        <v>2170</v>
      </c>
      <c r="L13" s="0" t="s">
        <v>2083</v>
      </c>
      <c r="M13" s="0" t="s">
        <v>2170</v>
      </c>
      <c r="N13" s="0" t="n">
        <f aca="false">FALSE()</f>
        <v>0</v>
      </c>
      <c r="O13" s="0" t="s">
        <v>27292</v>
      </c>
      <c r="P13" s="0" t="s">
        <v>27293</v>
      </c>
      <c r="Q13" s="0" t="s">
        <v>27294</v>
      </c>
      <c r="R13" s="0" t="s">
        <v>27295</v>
      </c>
      <c r="S13" s="380" t="n">
        <v>45603.125</v>
      </c>
      <c r="T13" s="0" t="s">
        <v>2170</v>
      </c>
      <c r="U13" s="0" t="s">
        <v>601</v>
      </c>
      <c r="V13" s="0" t="s">
        <v>2602</v>
      </c>
      <c r="W13" s="0" t="s">
        <v>2891</v>
      </c>
      <c r="X13" s="0" t="s">
        <v>27255</v>
      </c>
      <c r="Y13" s="0" t="n">
        <v>5</v>
      </c>
      <c r="Z13" s="0" t="n">
        <f aca="false">FALSE()</f>
        <v>0</v>
      </c>
      <c r="AA13" s="0" t="n">
        <f aca="false">TRUE()</f>
        <v>1</v>
      </c>
      <c r="AB13" s="0" t="n">
        <f aca="false">TRUE()</f>
        <v>1</v>
      </c>
      <c r="AC13" s="0" t="s">
        <v>2129</v>
      </c>
      <c r="AD13" s="0" t="n">
        <f aca="false">TRUE()</f>
        <v>1</v>
      </c>
      <c r="AE13" s="0" t="s">
        <v>27296</v>
      </c>
      <c r="AF13" s="0" t="n">
        <v>2</v>
      </c>
      <c r="AG13" s="0" t="s">
        <v>27297</v>
      </c>
      <c r="AH13" s="0" t="s">
        <v>27298</v>
      </c>
      <c r="AI13" s="0" t="n">
        <v>0</v>
      </c>
      <c r="AJ13" s="0" t="s">
        <v>2118</v>
      </c>
      <c r="AK13" s="0" t="n">
        <f aca="false">TRUE()</f>
        <v>1</v>
      </c>
      <c r="AL13" s="0" t="n">
        <f aca="false">FALSE()</f>
        <v>0</v>
      </c>
      <c r="AM13" s="0" t="n">
        <f aca="false">FALSE()</f>
        <v>0</v>
      </c>
      <c r="AN13" s="0" t="n">
        <f aca="false">FALSE()</f>
        <v>0</v>
      </c>
      <c r="AO13" s="0" t="n">
        <f aca="false">TRUE()</f>
        <v>1</v>
      </c>
      <c r="AP13" s="380" t="n">
        <v>45635.4180555556</v>
      </c>
      <c r="AQ13" s="380" t="n">
        <v>45635.125</v>
      </c>
      <c r="AR13" s="0" t="s">
        <v>27299</v>
      </c>
      <c r="AS13" s="0" t="s">
        <v>2599</v>
      </c>
      <c r="AT13" s="0" t="s">
        <v>2170</v>
      </c>
    </row>
    <row r="14" customFormat="false" ht="15" hidden="true" customHeight="false" outlineLevel="0" collapsed="false">
      <c r="A14" s="0" t="s">
        <v>27300</v>
      </c>
      <c r="B14" s="0" t="s">
        <v>27301</v>
      </c>
      <c r="C14" s="0" t="s">
        <v>27302</v>
      </c>
      <c r="D14" s="0" t="s">
        <v>2297</v>
      </c>
      <c r="E14" s="0" t="s">
        <v>27300</v>
      </c>
      <c r="F14" s="0" t="n">
        <v>1</v>
      </c>
      <c r="G14" s="0" t="s">
        <v>2298</v>
      </c>
      <c r="H14" s="0" t="s">
        <v>2170</v>
      </c>
      <c r="I14" s="0" t="s">
        <v>2170</v>
      </c>
      <c r="J14" s="0" t="s">
        <v>2170</v>
      </c>
      <c r="K14" s="0" t="s">
        <v>2170</v>
      </c>
      <c r="L14" s="0" t="s">
        <v>2170</v>
      </c>
      <c r="M14" s="0" t="s">
        <v>2170</v>
      </c>
      <c r="N14" s="0" t="n">
        <f aca="false">FALSE()</f>
        <v>0</v>
      </c>
      <c r="O14" s="0" t="s">
        <v>27303</v>
      </c>
      <c r="P14" s="0" t="s">
        <v>2300</v>
      </c>
      <c r="Q14" s="0" t="s">
        <v>27304</v>
      </c>
      <c r="R14" s="0" t="s">
        <v>27199</v>
      </c>
      <c r="S14" s="380" t="n">
        <v>37932.125</v>
      </c>
      <c r="T14" s="0" t="s">
        <v>27305</v>
      </c>
      <c r="U14" s="0" t="s">
        <v>2301</v>
      </c>
      <c r="V14" s="0" t="s">
        <v>2302</v>
      </c>
      <c r="X14" s="0" t="s">
        <v>27219</v>
      </c>
      <c r="Y14" s="0" t="n">
        <v>4</v>
      </c>
      <c r="Z14" s="0" t="n">
        <f aca="false">FALSE()</f>
        <v>0</v>
      </c>
      <c r="AA14" s="0" t="n">
        <f aca="false">FALSE()</f>
        <v>0</v>
      </c>
      <c r="AB14" s="0" t="n">
        <f aca="false">FALSE()</f>
        <v>0</v>
      </c>
      <c r="AC14" s="0" t="s">
        <v>2129</v>
      </c>
      <c r="AD14" s="0" t="n">
        <f aca="false">TRUE()</f>
        <v>1</v>
      </c>
      <c r="AE14" s="0" t="s">
        <v>27306</v>
      </c>
      <c r="AF14" s="0" t="n">
        <v>2</v>
      </c>
      <c r="AG14" s="0" t="s">
        <v>27307</v>
      </c>
      <c r="AH14" s="0" t="s">
        <v>27308</v>
      </c>
      <c r="AI14" s="0" t="n">
        <v>0</v>
      </c>
      <c r="AJ14" s="0" t="s">
        <v>2118</v>
      </c>
      <c r="AK14" s="0" t="n">
        <f aca="false">FALSE()</f>
        <v>0</v>
      </c>
      <c r="AL14" s="0" t="n">
        <f aca="false">TRUE()</f>
        <v>1</v>
      </c>
      <c r="AM14" s="0" t="n">
        <f aca="false">FALSE()</f>
        <v>0</v>
      </c>
      <c r="AN14" s="0" t="n">
        <f aca="false">FALSE()</f>
        <v>0</v>
      </c>
      <c r="AO14" s="0" t="n">
        <f aca="false">TRUE()</f>
        <v>1</v>
      </c>
      <c r="AP14" s="380" t="n">
        <v>44876.6472222222</v>
      </c>
      <c r="AQ14" s="380" t="n">
        <v>44876.4166666667</v>
      </c>
      <c r="AR14" s="0" t="s">
        <v>27309</v>
      </c>
      <c r="AS14" s="0" t="s">
        <v>2170</v>
      </c>
      <c r="AT14" s="0" t="s">
        <v>2170</v>
      </c>
    </row>
    <row r="15" customFormat="false" ht="15" hidden="true" customHeight="false" outlineLevel="0" collapsed="false">
      <c r="A15" s="0" t="s">
        <v>27310</v>
      </c>
      <c r="B15" s="0" t="s">
        <v>27311</v>
      </c>
      <c r="C15" s="0" t="s">
        <v>27312</v>
      </c>
      <c r="D15" s="0" t="s">
        <v>2297</v>
      </c>
      <c r="E15" s="0" t="s">
        <v>27310</v>
      </c>
      <c r="F15" s="0" t="n">
        <v>1</v>
      </c>
      <c r="G15" s="0" t="s">
        <v>2298</v>
      </c>
      <c r="H15" s="0" t="s">
        <v>2170</v>
      </c>
      <c r="I15" s="0" t="s">
        <v>2170</v>
      </c>
      <c r="J15" s="0" t="s">
        <v>2170</v>
      </c>
      <c r="K15" s="0" t="s">
        <v>2170</v>
      </c>
      <c r="L15" s="0" t="s">
        <v>2170</v>
      </c>
      <c r="M15" s="0" t="s">
        <v>2170</v>
      </c>
      <c r="N15" s="0" t="n">
        <f aca="false">FALSE()</f>
        <v>0</v>
      </c>
      <c r="O15" s="0" t="s">
        <v>27313</v>
      </c>
      <c r="P15" s="0" t="s">
        <v>2300</v>
      </c>
      <c r="Q15" s="0" t="s">
        <v>2170</v>
      </c>
      <c r="R15" s="0" t="s">
        <v>27199</v>
      </c>
      <c r="S15" s="380" t="n">
        <v>25569.125</v>
      </c>
      <c r="T15" s="0" t="s">
        <v>2170</v>
      </c>
      <c r="U15" s="0" t="s">
        <v>2301</v>
      </c>
      <c r="V15" s="0" t="s">
        <v>2302</v>
      </c>
      <c r="Y15" s="0" t="n">
        <v>4</v>
      </c>
      <c r="Z15" s="0" t="n">
        <f aca="false">FALSE()</f>
        <v>0</v>
      </c>
      <c r="AA15" s="0" t="n">
        <f aca="false">FALSE()</f>
        <v>0</v>
      </c>
      <c r="AB15" s="0" t="n">
        <f aca="false">FALSE()</f>
        <v>0</v>
      </c>
      <c r="AC15" s="0" t="s">
        <v>2129</v>
      </c>
      <c r="AD15" s="0" t="n">
        <f aca="false">TRUE()</f>
        <v>1</v>
      </c>
      <c r="AE15" s="0" t="s">
        <v>27314</v>
      </c>
      <c r="AF15" s="0" t="n">
        <v>2</v>
      </c>
      <c r="AG15" s="0" t="s">
        <v>27315</v>
      </c>
      <c r="AH15" s="0" t="s">
        <v>27316</v>
      </c>
      <c r="AI15" s="0" t="n">
        <v>0</v>
      </c>
      <c r="AJ15" s="0" t="s">
        <v>2118</v>
      </c>
      <c r="AK15" s="0" t="n">
        <f aca="false">FALSE()</f>
        <v>0</v>
      </c>
      <c r="AL15" s="0" t="n">
        <f aca="false">TRUE()</f>
        <v>1</v>
      </c>
      <c r="AM15" s="0" t="n">
        <f aca="false">FALSE()</f>
        <v>0</v>
      </c>
      <c r="AN15" s="0" t="n">
        <f aca="false">FALSE()</f>
        <v>0</v>
      </c>
      <c r="AO15" s="0" t="n">
        <f aca="false">TRUE()</f>
        <v>1</v>
      </c>
      <c r="AP15" s="380" t="n">
        <v>45035.6041666667</v>
      </c>
      <c r="AQ15" s="380" t="n">
        <v>45035.4166666667</v>
      </c>
      <c r="AR15" s="0" t="s">
        <v>27317</v>
      </c>
      <c r="AS15" s="0" t="s">
        <v>2170</v>
      </c>
      <c r="AT15" s="0" t="s">
        <v>2170</v>
      </c>
    </row>
    <row r="16" customFormat="false" ht="15" hidden="true" customHeight="false" outlineLevel="0" collapsed="false">
      <c r="A16" s="0" t="s">
        <v>27318</v>
      </c>
      <c r="B16" s="0" t="s">
        <v>27319</v>
      </c>
      <c r="C16" s="0" t="s">
        <v>27320</v>
      </c>
      <c r="D16" s="0" t="s">
        <v>2297</v>
      </c>
      <c r="E16" s="0" t="s">
        <v>27318</v>
      </c>
      <c r="F16" s="0" t="n">
        <v>1</v>
      </c>
      <c r="G16" s="0" t="s">
        <v>2298</v>
      </c>
      <c r="H16" s="0" t="s">
        <v>2170</v>
      </c>
      <c r="I16" s="0" t="s">
        <v>2170</v>
      </c>
      <c r="J16" s="0" t="s">
        <v>2170</v>
      </c>
      <c r="K16" s="0" t="s">
        <v>2170</v>
      </c>
      <c r="L16" s="0" t="s">
        <v>2170</v>
      </c>
      <c r="M16" s="0" t="s">
        <v>2170</v>
      </c>
      <c r="N16" s="0" t="n">
        <f aca="false">FALSE()</f>
        <v>0</v>
      </c>
      <c r="O16" s="0" t="s">
        <v>27321</v>
      </c>
      <c r="P16" s="0" t="s">
        <v>2300</v>
      </c>
      <c r="Q16" s="0" t="s">
        <v>22859</v>
      </c>
      <c r="R16" s="0" t="s">
        <v>27199</v>
      </c>
      <c r="S16" s="380" t="n">
        <v>40430.1666666667</v>
      </c>
      <c r="T16" s="0" t="s">
        <v>27322</v>
      </c>
      <c r="U16" s="0" t="s">
        <v>2301</v>
      </c>
      <c r="V16" s="0" t="s">
        <v>2302</v>
      </c>
      <c r="X16" s="0" t="s">
        <v>27219</v>
      </c>
      <c r="Y16" s="0" t="n">
        <v>4</v>
      </c>
      <c r="Z16" s="0" t="n">
        <f aca="false">FALSE()</f>
        <v>0</v>
      </c>
      <c r="AA16" s="0" t="n">
        <f aca="false">FALSE()</f>
        <v>0</v>
      </c>
      <c r="AB16" s="0" t="n">
        <f aca="false">FALSE()</f>
        <v>0</v>
      </c>
      <c r="AC16" s="0" t="s">
        <v>2129</v>
      </c>
      <c r="AD16" s="0" t="n">
        <f aca="false">TRUE()</f>
        <v>1</v>
      </c>
      <c r="AE16" s="0" t="s">
        <v>27323</v>
      </c>
      <c r="AF16" s="0" t="n">
        <v>2</v>
      </c>
      <c r="AG16" s="0" t="s">
        <v>27324</v>
      </c>
      <c r="AH16" s="0" t="s">
        <v>27325</v>
      </c>
      <c r="AI16" s="0" t="n">
        <v>0</v>
      </c>
      <c r="AJ16" s="0" t="s">
        <v>2118</v>
      </c>
      <c r="AK16" s="0" t="n">
        <f aca="false">FALSE()</f>
        <v>0</v>
      </c>
      <c r="AL16" s="0" t="n">
        <f aca="false">TRUE()</f>
        <v>1</v>
      </c>
      <c r="AM16" s="0" t="n">
        <f aca="false">FALSE()</f>
        <v>0</v>
      </c>
      <c r="AN16" s="0" t="n">
        <f aca="false">FALSE()</f>
        <v>0</v>
      </c>
      <c r="AO16" s="0" t="n">
        <f aca="false">TRUE()</f>
        <v>1</v>
      </c>
      <c r="AP16" s="380" t="n">
        <v>44876.6458333333</v>
      </c>
      <c r="AQ16" s="380" t="n">
        <v>44876.4166666667</v>
      </c>
      <c r="AR16" s="0" t="s">
        <v>27326</v>
      </c>
      <c r="AS16" s="0" t="s">
        <v>2170</v>
      </c>
      <c r="AT16" s="0" t="s">
        <v>2170</v>
      </c>
    </row>
    <row r="17" customFormat="false" ht="15" hidden="false" customHeight="false" outlineLevel="0" collapsed="false">
      <c r="A17" s="0" t="s">
        <v>27327</v>
      </c>
      <c r="B17" s="0" t="s">
        <v>27328</v>
      </c>
      <c r="C17" s="0" t="s">
        <v>27329</v>
      </c>
      <c r="D17" s="0" t="s">
        <v>27215</v>
      </c>
      <c r="E17" s="0" t="s">
        <v>27327</v>
      </c>
      <c r="F17" s="0" t="n">
        <v>1</v>
      </c>
      <c r="G17" s="0" t="s">
        <v>434</v>
      </c>
      <c r="H17" s="0" t="s">
        <v>2170</v>
      </c>
      <c r="I17" s="0" t="s">
        <v>2170</v>
      </c>
      <c r="J17" s="0" t="s">
        <v>2170</v>
      </c>
      <c r="K17" s="0" t="s">
        <v>2170</v>
      </c>
      <c r="L17" s="0" t="s">
        <v>2170</v>
      </c>
      <c r="M17" s="0" t="s">
        <v>2170</v>
      </c>
      <c r="N17" s="0" t="n">
        <f aca="false">FALSE()</f>
        <v>0</v>
      </c>
      <c r="O17" s="0" t="s">
        <v>27330</v>
      </c>
      <c r="P17" s="0" t="s">
        <v>2300</v>
      </c>
      <c r="Q17" s="0" t="s">
        <v>2170</v>
      </c>
      <c r="R17" s="0" t="s">
        <v>27199</v>
      </c>
      <c r="S17" s="380" t="n">
        <v>25569.125</v>
      </c>
      <c r="T17" s="0" t="s">
        <v>2170</v>
      </c>
      <c r="U17" s="0" t="s">
        <v>8882</v>
      </c>
      <c r="W17" s="0" t="s">
        <v>2891</v>
      </c>
      <c r="Y17" s="0" t="n">
        <v>1</v>
      </c>
      <c r="Z17" s="0" t="n">
        <f aca="false">FALSE()</f>
        <v>0</v>
      </c>
      <c r="AA17" s="0" t="n">
        <f aca="false">FALSE()</f>
        <v>0</v>
      </c>
      <c r="AB17" s="0" t="n">
        <f aca="false">FALSE()</f>
        <v>0</v>
      </c>
      <c r="AC17" s="0" t="s">
        <v>2129</v>
      </c>
      <c r="AD17" s="0" t="n">
        <f aca="false">TRUE()</f>
        <v>1</v>
      </c>
      <c r="AE17" s="0" t="s">
        <v>27331</v>
      </c>
      <c r="AF17" s="0" t="n">
        <v>1</v>
      </c>
      <c r="AG17" s="0" t="s">
        <v>27332</v>
      </c>
      <c r="AH17" s="0" t="s">
        <v>27333</v>
      </c>
      <c r="AI17" s="0" t="n">
        <v>0</v>
      </c>
      <c r="AJ17" s="0" t="s">
        <v>2118</v>
      </c>
      <c r="AK17" s="0" t="n">
        <f aca="false">FALSE()</f>
        <v>0</v>
      </c>
      <c r="AL17" s="0" t="n">
        <f aca="false">TRUE()</f>
        <v>1</v>
      </c>
      <c r="AM17" s="0" t="n">
        <f aca="false">FALSE()</f>
        <v>0</v>
      </c>
      <c r="AN17" s="0" t="n">
        <f aca="false">FALSE()</f>
        <v>0</v>
      </c>
      <c r="AO17" s="0" t="n">
        <f aca="false">FALSE()</f>
        <v>0</v>
      </c>
      <c r="AP17" s="380" t="n">
        <v>44425.4180555556</v>
      </c>
      <c r="AQ17" s="380" t="n">
        <v>44425.4166666667</v>
      </c>
      <c r="AR17" s="0" t="s">
        <v>27334</v>
      </c>
      <c r="AS17" s="0" t="s">
        <v>2170</v>
      </c>
      <c r="AT17" s="0" t="s">
        <v>2170</v>
      </c>
    </row>
    <row r="18" customFormat="false" ht="15" hidden="false" customHeight="false" outlineLevel="0" collapsed="false">
      <c r="A18" s="0" t="s">
        <v>27335</v>
      </c>
      <c r="B18" s="0" t="s">
        <v>27336</v>
      </c>
      <c r="C18" s="0" t="s">
        <v>27337</v>
      </c>
      <c r="D18" s="0" t="s">
        <v>27215</v>
      </c>
      <c r="E18" s="0" t="s">
        <v>27335</v>
      </c>
      <c r="F18" s="0" t="n">
        <v>1</v>
      </c>
      <c r="G18" s="0" t="s">
        <v>434</v>
      </c>
      <c r="H18" s="0" t="s">
        <v>2170</v>
      </c>
      <c r="I18" s="0" t="s">
        <v>2170</v>
      </c>
      <c r="J18" s="0" t="s">
        <v>2170</v>
      </c>
      <c r="K18" s="0" t="s">
        <v>2170</v>
      </c>
      <c r="L18" s="0" t="s">
        <v>2170</v>
      </c>
      <c r="M18" s="0" t="s">
        <v>2170</v>
      </c>
      <c r="N18" s="0" t="n">
        <f aca="false">FALSE()</f>
        <v>0</v>
      </c>
      <c r="O18" s="0" t="s">
        <v>27338</v>
      </c>
      <c r="P18" s="0" t="s">
        <v>2300</v>
      </c>
      <c r="Q18" s="0" t="s">
        <v>27217</v>
      </c>
      <c r="R18" s="0" t="s">
        <v>27199</v>
      </c>
      <c r="S18" s="380" t="n">
        <v>25569.125</v>
      </c>
      <c r="T18" s="0" t="s">
        <v>2170</v>
      </c>
      <c r="U18" s="0" t="s">
        <v>8882</v>
      </c>
      <c r="W18" s="0" t="s">
        <v>2891</v>
      </c>
      <c r="Y18" s="0" t="n">
        <v>1</v>
      </c>
      <c r="Z18" s="0" t="n">
        <f aca="false">FALSE()</f>
        <v>0</v>
      </c>
      <c r="AA18" s="0" t="n">
        <f aca="false">FALSE()</f>
        <v>0</v>
      </c>
      <c r="AB18" s="0" t="n">
        <f aca="false">FALSE()</f>
        <v>0</v>
      </c>
      <c r="AC18" s="0" t="s">
        <v>2129</v>
      </c>
      <c r="AD18" s="0" t="n">
        <f aca="false">TRUE()</f>
        <v>1</v>
      </c>
      <c r="AE18" s="0" t="s">
        <v>27339</v>
      </c>
      <c r="AF18" s="0" t="n">
        <v>1</v>
      </c>
      <c r="AG18" s="0" t="s">
        <v>27340</v>
      </c>
      <c r="AH18" s="0" t="s">
        <v>27341</v>
      </c>
      <c r="AI18" s="0" t="n">
        <v>0</v>
      </c>
      <c r="AJ18" s="0" t="s">
        <v>2118</v>
      </c>
      <c r="AK18" s="0" t="n">
        <f aca="false">FALSE()</f>
        <v>0</v>
      </c>
      <c r="AL18" s="0" t="n">
        <f aca="false">TRUE()</f>
        <v>1</v>
      </c>
      <c r="AM18" s="0" t="n">
        <f aca="false">FALSE()</f>
        <v>0</v>
      </c>
      <c r="AN18" s="0" t="n">
        <f aca="false">FALSE()</f>
        <v>0</v>
      </c>
      <c r="AO18" s="0" t="n">
        <f aca="false">TRUE()</f>
        <v>1</v>
      </c>
      <c r="AP18" s="380" t="n">
        <v>44299.4284722222</v>
      </c>
      <c r="AQ18" s="380" t="n">
        <v>44299.4166666667</v>
      </c>
      <c r="AR18" s="0" t="s">
        <v>27342</v>
      </c>
      <c r="AS18" s="0" t="s">
        <v>2170</v>
      </c>
      <c r="AT18" s="0" t="s">
        <v>2170</v>
      </c>
    </row>
    <row r="19" customFormat="false" ht="15" hidden="false" customHeight="false" outlineLevel="0" collapsed="false">
      <c r="A19" s="0" t="s">
        <v>27343</v>
      </c>
      <c r="B19" s="0" t="s">
        <v>27344</v>
      </c>
      <c r="C19" s="0" t="s">
        <v>27345</v>
      </c>
      <c r="D19" s="0" t="s">
        <v>27215</v>
      </c>
      <c r="E19" s="0" t="s">
        <v>27343</v>
      </c>
      <c r="F19" s="0" t="n">
        <v>1</v>
      </c>
      <c r="G19" s="0" t="s">
        <v>434</v>
      </c>
      <c r="H19" s="0" t="s">
        <v>2170</v>
      </c>
      <c r="I19" s="0" t="s">
        <v>2170</v>
      </c>
      <c r="J19" s="0" t="s">
        <v>2170</v>
      </c>
      <c r="K19" s="0" t="s">
        <v>2170</v>
      </c>
      <c r="L19" s="0" t="s">
        <v>2170</v>
      </c>
      <c r="M19" s="0" t="s">
        <v>2170</v>
      </c>
      <c r="N19" s="0" t="n">
        <f aca="false">FALSE()</f>
        <v>0</v>
      </c>
      <c r="O19" s="0" t="s">
        <v>27346</v>
      </c>
      <c r="P19" s="0" t="s">
        <v>2300</v>
      </c>
      <c r="Q19" s="0" t="s">
        <v>2170</v>
      </c>
      <c r="R19" s="0" t="s">
        <v>27199</v>
      </c>
      <c r="S19" s="380" t="n">
        <v>25569.125</v>
      </c>
      <c r="T19" s="0" t="s">
        <v>2170</v>
      </c>
      <c r="W19" s="0" t="s">
        <v>2891</v>
      </c>
      <c r="Y19" s="0" t="n">
        <v>1</v>
      </c>
      <c r="Z19" s="0" t="n">
        <f aca="false">FALSE()</f>
        <v>0</v>
      </c>
      <c r="AA19" s="0" t="n">
        <f aca="false">FALSE()</f>
        <v>0</v>
      </c>
      <c r="AB19" s="0" t="n">
        <f aca="false">FALSE()</f>
        <v>0</v>
      </c>
      <c r="AC19" s="0" t="s">
        <v>3129</v>
      </c>
      <c r="AD19" s="0" t="n">
        <f aca="false">TRUE()</f>
        <v>1</v>
      </c>
      <c r="AE19" s="0" t="s">
        <v>27347</v>
      </c>
      <c r="AF19" s="0" t="n">
        <v>1</v>
      </c>
      <c r="AG19" s="0" t="s">
        <v>27348</v>
      </c>
      <c r="AH19" s="0" t="s">
        <v>27349</v>
      </c>
      <c r="AI19" s="0" t="n">
        <v>0</v>
      </c>
      <c r="AJ19" s="0" t="s">
        <v>2118</v>
      </c>
      <c r="AK19" s="0" t="n">
        <f aca="false">FALSE()</f>
        <v>0</v>
      </c>
      <c r="AL19" s="0" t="n">
        <f aca="false">TRUE()</f>
        <v>1</v>
      </c>
      <c r="AM19" s="0" t="n">
        <f aca="false">FALSE()</f>
        <v>0</v>
      </c>
      <c r="AN19" s="0" t="n">
        <f aca="false">FALSE()</f>
        <v>0</v>
      </c>
      <c r="AO19" s="0" t="n">
        <f aca="false">TRUE()</f>
        <v>1</v>
      </c>
      <c r="AP19" s="380" t="n">
        <v>43846.4298611111</v>
      </c>
      <c r="AQ19" s="380" t="n">
        <v>43846.4166666667</v>
      </c>
      <c r="AR19" s="0" t="s">
        <v>27350</v>
      </c>
      <c r="AS19" s="0" t="s">
        <v>2170</v>
      </c>
      <c r="AT19" s="0" t="s">
        <v>2170</v>
      </c>
    </row>
    <row r="20" customFormat="false" ht="15" hidden="false" customHeight="false" outlineLevel="0" collapsed="false">
      <c r="A20" s="0" t="s">
        <v>27351</v>
      </c>
      <c r="B20" s="0" t="s">
        <v>27352</v>
      </c>
      <c r="C20" s="0" t="s">
        <v>27353</v>
      </c>
      <c r="D20" s="0" t="s">
        <v>27215</v>
      </c>
      <c r="E20" s="0" t="s">
        <v>27351</v>
      </c>
      <c r="F20" s="0" t="n">
        <v>1</v>
      </c>
      <c r="G20" s="0" t="s">
        <v>434</v>
      </c>
      <c r="H20" s="0" t="s">
        <v>2170</v>
      </c>
      <c r="I20" s="0" t="s">
        <v>2170</v>
      </c>
      <c r="J20" s="0" t="s">
        <v>2170</v>
      </c>
      <c r="K20" s="0" t="s">
        <v>2170</v>
      </c>
      <c r="L20" s="0" t="s">
        <v>2170</v>
      </c>
      <c r="M20" s="0" t="s">
        <v>2170</v>
      </c>
      <c r="N20" s="0" t="n">
        <f aca="false">FALSE()</f>
        <v>0</v>
      </c>
      <c r="O20" s="0" t="s">
        <v>27354</v>
      </c>
      <c r="P20" s="0" t="s">
        <v>27284</v>
      </c>
      <c r="Q20" s="0" t="s">
        <v>2170</v>
      </c>
      <c r="R20" s="0" t="s">
        <v>27199</v>
      </c>
      <c r="S20" s="380" t="n">
        <v>44340.125</v>
      </c>
      <c r="T20" s="0" t="s">
        <v>2170</v>
      </c>
      <c r="U20" s="0" t="s">
        <v>601</v>
      </c>
      <c r="V20" s="0" t="s">
        <v>2602</v>
      </c>
      <c r="W20" s="0" t="s">
        <v>2891</v>
      </c>
      <c r="Y20" s="0" t="n">
        <v>5</v>
      </c>
      <c r="Z20" s="0" t="n">
        <f aca="false">FALSE()</f>
        <v>0</v>
      </c>
      <c r="AA20" s="0" t="n">
        <f aca="false">TRUE()</f>
        <v>1</v>
      </c>
      <c r="AB20" s="0" t="n">
        <f aca="false">TRUE()</f>
        <v>1</v>
      </c>
      <c r="AC20" s="0" t="s">
        <v>3529</v>
      </c>
      <c r="AD20" s="0" t="n">
        <f aca="false">TRUE()</f>
        <v>1</v>
      </c>
      <c r="AE20" s="0" t="s">
        <v>27355</v>
      </c>
      <c r="AF20" s="0" t="n">
        <v>1</v>
      </c>
      <c r="AG20" s="0" t="s">
        <v>27356</v>
      </c>
      <c r="AH20" s="0" t="s">
        <v>27357</v>
      </c>
      <c r="AI20" s="0" t="n">
        <v>0</v>
      </c>
      <c r="AJ20" s="0" t="s">
        <v>2118</v>
      </c>
      <c r="AK20" s="0" t="n">
        <f aca="false">TRUE()</f>
        <v>1</v>
      </c>
      <c r="AL20" s="0" t="n">
        <f aca="false">FALSE()</f>
        <v>0</v>
      </c>
      <c r="AM20" s="0" t="n">
        <f aca="false">FALSE()</f>
        <v>0</v>
      </c>
      <c r="AN20" s="0" t="n">
        <f aca="false">FALSE()</f>
        <v>0</v>
      </c>
      <c r="AO20" s="0" t="n">
        <f aca="false">FALSE()</f>
        <v>0</v>
      </c>
      <c r="AP20" s="380" t="n">
        <v>44356.4208333333</v>
      </c>
      <c r="AQ20" s="380" t="n">
        <v>44356.4166666667</v>
      </c>
      <c r="AR20" s="0" t="s">
        <v>27358</v>
      </c>
      <c r="AS20" s="0" t="s">
        <v>2170</v>
      </c>
      <c r="AT20" s="0" t="s">
        <v>2170</v>
      </c>
    </row>
    <row r="21" customFormat="false" ht="15" hidden="true" customHeight="false" outlineLevel="0" collapsed="false">
      <c r="A21" s="0" t="s">
        <v>27359</v>
      </c>
      <c r="B21" s="0" t="s">
        <v>27360</v>
      </c>
      <c r="C21" s="0" t="s">
        <v>27361</v>
      </c>
      <c r="D21" s="0" t="s">
        <v>2297</v>
      </c>
      <c r="E21" s="0" t="s">
        <v>27359</v>
      </c>
      <c r="F21" s="0" t="n">
        <v>1</v>
      </c>
      <c r="G21" s="0" t="s">
        <v>2298</v>
      </c>
      <c r="H21" s="0" t="s">
        <v>2170</v>
      </c>
      <c r="I21" s="0" t="s">
        <v>2170</v>
      </c>
      <c r="J21" s="0" t="s">
        <v>2170</v>
      </c>
      <c r="K21" s="0" t="s">
        <v>2170</v>
      </c>
      <c r="L21" s="0" t="s">
        <v>2170</v>
      </c>
      <c r="M21" s="0" t="s">
        <v>2170</v>
      </c>
      <c r="N21" s="0" t="n">
        <f aca="false">FALSE()</f>
        <v>0</v>
      </c>
      <c r="O21" s="0" t="s">
        <v>27362</v>
      </c>
      <c r="P21" s="0" t="s">
        <v>2300</v>
      </c>
      <c r="Q21" s="0" t="s">
        <v>26983</v>
      </c>
      <c r="R21" s="0" t="s">
        <v>27199</v>
      </c>
      <c r="S21" s="380" t="n">
        <v>25569.125</v>
      </c>
      <c r="T21" s="0" t="s">
        <v>2170</v>
      </c>
      <c r="Y21" s="0" t="n">
        <v>4</v>
      </c>
      <c r="Z21" s="0" t="n">
        <f aca="false">FALSE()</f>
        <v>0</v>
      </c>
      <c r="AA21" s="0" t="n">
        <f aca="false">FALSE()</f>
        <v>0</v>
      </c>
      <c r="AB21" s="0" t="n">
        <f aca="false">FALSE()</f>
        <v>0</v>
      </c>
      <c r="AC21" s="0" t="s">
        <v>2129</v>
      </c>
      <c r="AD21" s="0" t="n">
        <f aca="false">TRUE()</f>
        <v>1</v>
      </c>
      <c r="AE21" s="0" t="s">
        <v>27363</v>
      </c>
      <c r="AF21" s="0" t="n">
        <v>2</v>
      </c>
      <c r="AG21" s="0" t="s">
        <v>27364</v>
      </c>
      <c r="AH21" s="0" t="s">
        <v>27365</v>
      </c>
      <c r="AI21" s="0" t="n">
        <v>0</v>
      </c>
      <c r="AJ21" s="0" t="s">
        <v>2118</v>
      </c>
      <c r="AK21" s="0" t="n">
        <f aca="false">FALSE()</f>
        <v>0</v>
      </c>
      <c r="AL21" s="0" t="n">
        <f aca="false">TRUE()</f>
        <v>1</v>
      </c>
      <c r="AM21" s="0" t="n">
        <f aca="false">FALSE()</f>
        <v>0</v>
      </c>
      <c r="AN21" s="0" t="n">
        <f aca="false">FALSE()</f>
        <v>0</v>
      </c>
      <c r="AO21" s="0" t="n">
        <f aca="false">TRUE()</f>
        <v>1</v>
      </c>
      <c r="AP21" s="380" t="n">
        <v>44876.6458333333</v>
      </c>
      <c r="AQ21" s="380" t="n">
        <v>44876.4166666667</v>
      </c>
      <c r="AR21" s="0" t="s">
        <v>27366</v>
      </c>
      <c r="AS21" s="0" t="s">
        <v>2170</v>
      </c>
      <c r="AT21" s="0" t="s">
        <v>2170</v>
      </c>
    </row>
    <row r="22" customFormat="false" ht="15" hidden="true" customHeight="false" outlineLevel="0" collapsed="false">
      <c r="A22" s="0" t="s">
        <v>27367</v>
      </c>
      <c r="B22" s="0" t="s">
        <v>27368</v>
      </c>
      <c r="C22" s="0" t="s">
        <v>27369</v>
      </c>
      <c r="D22" s="0" t="s">
        <v>27370</v>
      </c>
      <c r="E22" s="0" t="s">
        <v>27367</v>
      </c>
      <c r="F22" s="0" t="n">
        <v>1</v>
      </c>
      <c r="G22" s="0" t="s">
        <v>18631</v>
      </c>
      <c r="H22" s="0" t="s">
        <v>2170</v>
      </c>
      <c r="I22" s="0" t="s">
        <v>2170</v>
      </c>
      <c r="J22" s="0" t="s">
        <v>2170</v>
      </c>
      <c r="K22" s="0" t="s">
        <v>2170</v>
      </c>
      <c r="L22" s="0" t="s">
        <v>2170</v>
      </c>
      <c r="M22" s="0" t="s">
        <v>2170</v>
      </c>
      <c r="N22" s="0" t="n">
        <f aca="false">FALSE()</f>
        <v>0</v>
      </c>
      <c r="O22" s="0" t="s">
        <v>27371</v>
      </c>
      <c r="P22" s="0" t="s">
        <v>2300</v>
      </c>
      <c r="Q22" s="0" t="s">
        <v>2170</v>
      </c>
      <c r="R22" s="0" t="s">
        <v>27199</v>
      </c>
      <c r="S22" s="380" t="n">
        <v>25569.125</v>
      </c>
      <c r="T22" s="0" t="s">
        <v>2170</v>
      </c>
      <c r="W22" s="0" t="s">
        <v>2891</v>
      </c>
      <c r="Y22" s="0" t="n">
        <v>1</v>
      </c>
      <c r="Z22" s="0" t="n">
        <f aca="false">FALSE()</f>
        <v>0</v>
      </c>
      <c r="AA22" s="0" t="n">
        <f aca="false">FALSE()</f>
        <v>0</v>
      </c>
      <c r="AB22" s="0" t="n">
        <f aca="false">FALSE()</f>
        <v>0</v>
      </c>
      <c r="AC22" s="0" t="s">
        <v>2803</v>
      </c>
      <c r="AD22" s="0" t="n">
        <f aca="false">TRUE()</f>
        <v>1</v>
      </c>
      <c r="AE22" s="0" t="s">
        <v>27372</v>
      </c>
      <c r="AF22" s="0" t="n">
        <v>2</v>
      </c>
      <c r="AG22" s="0" t="s">
        <v>27373</v>
      </c>
      <c r="AH22" s="0" t="s">
        <v>27374</v>
      </c>
      <c r="AI22" s="0" t="n">
        <v>0</v>
      </c>
      <c r="AJ22" s="0" t="s">
        <v>27375</v>
      </c>
      <c r="AK22" s="0" t="n">
        <f aca="false">FALSE()</f>
        <v>0</v>
      </c>
      <c r="AL22" s="0" t="n">
        <f aca="false">FALSE()</f>
        <v>0</v>
      </c>
      <c r="AM22" s="0" t="n">
        <f aca="false">FALSE()</f>
        <v>0</v>
      </c>
      <c r="AN22" s="0" t="n">
        <f aca="false">FALSE()</f>
        <v>0</v>
      </c>
      <c r="AO22" s="0" t="n">
        <f aca="false">TRUE()</f>
        <v>1</v>
      </c>
      <c r="AP22" s="380" t="n">
        <v>25569.125</v>
      </c>
      <c r="AQ22" s="380" t="n">
        <v>25569.125</v>
      </c>
      <c r="AR22" s="0" t="s">
        <v>27376</v>
      </c>
      <c r="AS22" s="0" t="s">
        <v>2170</v>
      </c>
      <c r="AT22" s="0" t="s">
        <v>2170</v>
      </c>
    </row>
    <row r="23" customFormat="false" ht="15" hidden="true" customHeight="false" outlineLevel="0" collapsed="false">
      <c r="A23" s="0" t="s">
        <v>27377</v>
      </c>
      <c r="B23" s="0" t="s">
        <v>27378</v>
      </c>
      <c r="C23" s="0" t="s">
        <v>27379</v>
      </c>
      <c r="D23" s="0" t="s">
        <v>2297</v>
      </c>
      <c r="E23" s="0" t="s">
        <v>27377</v>
      </c>
      <c r="F23" s="0" t="n">
        <v>1</v>
      </c>
      <c r="G23" s="0" t="s">
        <v>2298</v>
      </c>
      <c r="H23" s="0" t="s">
        <v>2170</v>
      </c>
      <c r="I23" s="0" t="s">
        <v>2170</v>
      </c>
      <c r="J23" s="0" t="s">
        <v>2170</v>
      </c>
      <c r="K23" s="0" t="s">
        <v>2170</v>
      </c>
      <c r="L23" s="0" t="s">
        <v>2170</v>
      </c>
      <c r="M23" s="0" t="s">
        <v>2170</v>
      </c>
      <c r="N23" s="0" t="n">
        <f aca="false">FALSE()</f>
        <v>0</v>
      </c>
      <c r="O23" s="0" t="s">
        <v>27380</v>
      </c>
      <c r="P23" s="0" t="s">
        <v>2300</v>
      </c>
      <c r="Q23" s="0" t="s">
        <v>27381</v>
      </c>
      <c r="R23" s="0" t="s">
        <v>27199</v>
      </c>
      <c r="S23" s="380" t="n">
        <v>40633.1666666667</v>
      </c>
      <c r="T23" s="0" t="s">
        <v>27382</v>
      </c>
      <c r="U23" s="0" t="s">
        <v>2528</v>
      </c>
      <c r="V23" s="0" t="s">
        <v>2529</v>
      </c>
      <c r="X23" s="0" t="s">
        <v>27219</v>
      </c>
      <c r="Y23" s="0" t="n">
        <v>4</v>
      </c>
      <c r="Z23" s="0" t="n">
        <f aca="false">FALSE()</f>
        <v>0</v>
      </c>
      <c r="AA23" s="0" t="n">
        <f aca="false">FALSE()</f>
        <v>0</v>
      </c>
      <c r="AB23" s="0" t="n">
        <f aca="false">FALSE()</f>
        <v>0</v>
      </c>
      <c r="AC23" s="0" t="s">
        <v>2129</v>
      </c>
      <c r="AD23" s="0" t="n">
        <f aca="false">TRUE()</f>
        <v>1</v>
      </c>
      <c r="AE23" s="0" t="s">
        <v>27383</v>
      </c>
      <c r="AF23" s="0" t="n">
        <v>2</v>
      </c>
      <c r="AG23" s="0" t="s">
        <v>27384</v>
      </c>
      <c r="AH23" s="0" t="s">
        <v>27385</v>
      </c>
      <c r="AI23" s="0" t="n">
        <v>0</v>
      </c>
      <c r="AJ23" s="0" t="s">
        <v>2118</v>
      </c>
      <c r="AK23" s="0" t="n">
        <f aca="false">FALSE()</f>
        <v>0</v>
      </c>
      <c r="AL23" s="0" t="n">
        <f aca="false">TRUE()</f>
        <v>1</v>
      </c>
      <c r="AM23" s="0" t="n">
        <f aca="false">FALSE()</f>
        <v>0</v>
      </c>
      <c r="AN23" s="0" t="n">
        <f aca="false">FALSE()</f>
        <v>0</v>
      </c>
      <c r="AO23" s="0" t="n">
        <f aca="false">TRUE()</f>
        <v>1</v>
      </c>
      <c r="AP23" s="380" t="n">
        <v>44876.6458333333</v>
      </c>
      <c r="AQ23" s="380" t="n">
        <v>44876.4166666667</v>
      </c>
      <c r="AR23" s="0" t="s">
        <v>27386</v>
      </c>
      <c r="AS23" s="0" t="s">
        <v>2170</v>
      </c>
      <c r="AT23" s="0" t="s">
        <v>2170</v>
      </c>
    </row>
    <row r="24" customFormat="false" ht="15" hidden="true" customHeight="false" outlineLevel="0" collapsed="false">
      <c r="A24" s="0" t="s">
        <v>27387</v>
      </c>
      <c r="B24" s="0" t="s">
        <v>27388</v>
      </c>
      <c r="C24" s="0" t="s">
        <v>27389</v>
      </c>
      <c r="D24" s="0" t="s">
        <v>2297</v>
      </c>
      <c r="E24" s="0" t="s">
        <v>27387</v>
      </c>
      <c r="F24" s="0" t="n">
        <v>1</v>
      </c>
      <c r="G24" s="0" t="s">
        <v>2298</v>
      </c>
      <c r="H24" s="0" t="s">
        <v>2170</v>
      </c>
      <c r="I24" s="0" t="s">
        <v>2170</v>
      </c>
      <c r="J24" s="0" t="s">
        <v>2170</v>
      </c>
      <c r="K24" s="0" t="s">
        <v>2170</v>
      </c>
      <c r="L24" s="0" t="s">
        <v>2170</v>
      </c>
      <c r="M24" s="0" t="s">
        <v>2170</v>
      </c>
      <c r="N24" s="0" t="n">
        <f aca="false">FALSE()</f>
        <v>0</v>
      </c>
      <c r="O24" s="0" t="s">
        <v>27390</v>
      </c>
      <c r="P24" s="0" t="s">
        <v>2300</v>
      </c>
      <c r="Q24" s="0" t="s">
        <v>2170</v>
      </c>
      <c r="R24" s="0" t="s">
        <v>27199</v>
      </c>
      <c r="S24" s="380" t="n">
        <v>25569.125</v>
      </c>
      <c r="T24" s="0" t="s">
        <v>2170</v>
      </c>
      <c r="Y24" s="0" t="n">
        <v>4</v>
      </c>
      <c r="Z24" s="0" t="n">
        <f aca="false">FALSE()</f>
        <v>0</v>
      </c>
      <c r="AA24" s="0" t="n">
        <f aca="false">FALSE()</f>
        <v>0</v>
      </c>
      <c r="AB24" s="0" t="n">
        <f aca="false">FALSE()</f>
        <v>0</v>
      </c>
      <c r="AC24" s="0" t="s">
        <v>2129</v>
      </c>
      <c r="AD24" s="0" t="n">
        <f aca="false">TRUE()</f>
        <v>1</v>
      </c>
      <c r="AE24" s="0" t="s">
        <v>27391</v>
      </c>
      <c r="AF24" s="0" t="n">
        <v>2</v>
      </c>
      <c r="AG24" s="0" t="s">
        <v>27392</v>
      </c>
      <c r="AH24" s="0" t="s">
        <v>27393</v>
      </c>
      <c r="AI24" s="0" t="n">
        <v>0</v>
      </c>
      <c r="AJ24" s="0" t="s">
        <v>2118</v>
      </c>
      <c r="AK24" s="0" t="n">
        <f aca="false">FALSE()</f>
        <v>0</v>
      </c>
      <c r="AL24" s="0" t="n">
        <f aca="false">TRUE()</f>
        <v>1</v>
      </c>
      <c r="AM24" s="0" t="n">
        <f aca="false">FALSE()</f>
        <v>0</v>
      </c>
      <c r="AN24" s="0" t="n">
        <f aca="false">FALSE()</f>
        <v>0</v>
      </c>
      <c r="AO24" s="0" t="n">
        <f aca="false">TRUE()</f>
        <v>1</v>
      </c>
      <c r="AP24" s="380" t="n">
        <v>44876.6645833333</v>
      </c>
      <c r="AQ24" s="380" t="n">
        <v>44876.4166666667</v>
      </c>
      <c r="AR24" s="0" t="s">
        <v>27394</v>
      </c>
      <c r="AS24" s="0" t="s">
        <v>2170</v>
      </c>
      <c r="AT24" s="0" t="s">
        <v>2170</v>
      </c>
    </row>
    <row r="25" customFormat="false" ht="15" hidden="true" customHeight="false" outlineLevel="0" collapsed="false">
      <c r="A25" s="0" t="s">
        <v>27395</v>
      </c>
      <c r="B25" s="0" t="s">
        <v>27396</v>
      </c>
      <c r="C25" s="0" t="s">
        <v>27397</v>
      </c>
      <c r="D25" s="0" t="s">
        <v>2297</v>
      </c>
      <c r="E25" s="0" t="s">
        <v>27395</v>
      </c>
      <c r="F25" s="0" t="n">
        <v>1</v>
      </c>
      <c r="G25" s="0" t="s">
        <v>2298</v>
      </c>
      <c r="H25" s="0" t="s">
        <v>2170</v>
      </c>
      <c r="I25" s="0" t="s">
        <v>2170</v>
      </c>
      <c r="J25" s="0" t="s">
        <v>2170</v>
      </c>
      <c r="K25" s="0" t="s">
        <v>2170</v>
      </c>
      <c r="L25" s="0" t="s">
        <v>2170</v>
      </c>
      <c r="M25" s="0" t="s">
        <v>2170</v>
      </c>
      <c r="N25" s="0" t="n">
        <f aca="false">FALSE()</f>
        <v>0</v>
      </c>
      <c r="O25" s="0" t="s">
        <v>27398</v>
      </c>
      <c r="P25" s="0" t="s">
        <v>2300</v>
      </c>
      <c r="Q25" s="0" t="s">
        <v>2170</v>
      </c>
      <c r="R25" s="0" t="s">
        <v>27199</v>
      </c>
      <c r="S25" s="380" t="n">
        <v>25569.125</v>
      </c>
      <c r="T25" s="0" t="s">
        <v>2170</v>
      </c>
      <c r="Y25" s="0" t="n">
        <v>4</v>
      </c>
      <c r="Z25" s="0" t="n">
        <f aca="false">FALSE()</f>
        <v>0</v>
      </c>
      <c r="AA25" s="0" t="n">
        <f aca="false">FALSE()</f>
        <v>0</v>
      </c>
      <c r="AB25" s="0" t="n">
        <f aca="false">FALSE()</f>
        <v>0</v>
      </c>
      <c r="AC25" s="0" t="s">
        <v>2129</v>
      </c>
      <c r="AD25" s="0" t="n">
        <f aca="false">TRUE()</f>
        <v>1</v>
      </c>
      <c r="AE25" s="0" t="s">
        <v>27399</v>
      </c>
      <c r="AF25" s="0" t="n">
        <v>2</v>
      </c>
      <c r="AG25" s="0" t="s">
        <v>27400</v>
      </c>
      <c r="AH25" s="0" t="s">
        <v>27401</v>
      </c>
      <c r="AI25" s="0" t="n">
        <v>0</v>
      </c>
      <c r="AJ25" s="0" t="s">
        <v>2118</v>
      </c>
      <c r="AK25" s="0" t="n">
        <f aca="false">FALSE()</f>
        <v>0</v>
      </c>
      <c r="AL25" s="0" t="n">
        <f aca="false">TRUE()</f>
        <v>1</v>
      </c>
      <c r="AM25" s="0" t="n">
        <f aca="false">FALSE()</f>
        <v>0</v>
      </c>
      <c r="AN25" s="0" t="n">
        <f aca="false">FALSE()</f>
        <v>0</v>
      </c>
      <c r="AO25" s="0" t="n">
        <f aca="false">TRUE()</f>
        <v>1</v>
      </c>
      <c r="AP25" s="380" t="n">
        <v>44876.6458333333</v>
      </c>
      <c r="AQ25" s="380" t="n">
        <v>44876.4166666667</v>
      </c>
      <c r="AR25" s="0" t="s">
        <v>27402</v>
      </c>
      <c r="AS25" s="0" t="s">
        <v>2170</v>
      </c>
      <c r="AT25" s="0" t="s">
        <v>2170</v>
      </c>
    </row>
    <row r="26" customFormat="false" ht="15" hidden="true" customHeight="false" outlineLevel="0" collapsed="false">
      <c r="A26" s="0" t="s">
        <v>27403</v>
      </c>
      <c r="B26" s="0" t="s">
        <v>27404</v>
      </c>
      <c r="C26" s="0" t="s">
        <v>27405</v>
      </c>
      <c r="D26" s="0" t="s">
        <v>2297</v>
      </c>
      <c r="E26" s="0" t="s">
        <v>27403</v>
      </c>
      <c r="F26" s="0" t="n">
        <v>1</v>
      </c>
      <c r="G26" s="0" t="s">
        <v>2298</v>
      </c>
      <c r="H26" s="0" t="s">
        <v>2170</v>
      </c>
      <c r="I26" s="0" t="s">
        <v>2170</v>
      </c>
      <c r="J26" s="0" t="s">
        <v>2170</v>
      </c>
      <c r="K26" s="0" t="s">
        <v>2170</v>
      </c>
      <c r="L26" s="0" t="s">
        <v>2170</v>
      </c>
      <c r="M26" s="0" t="s">
        <v>2170</v>
      </c>
      <c r="N26" s="0" t="n">
        <f aca="false">FALSE()</f>
        <v>0</v>
      </c>
      <c r="O26" s="0" t="s">
        <v>27406</v>
      </c>
      <c r="P26" s="0" t="s">
        <v>2300</v>
      </c>
      <c r="Q26" s="0" t="s">
        <v>2170</v>
      </c>
      <c r="R26" s="0" t="s">
        <v>27199</v>
      </c>
      <c r="S26" s="380" t="n">
        <v>25569.125</v>
      </c>
      <c r="T26" s="0" t="s">
        <v>2170</v>
      </c>
      <c r="U26" s="0" t="s">
        <v>2301</v>
      </c>
      <c r="V26" s="0" t="s">
        <v>2302</v>
      </c>
      <c r="W26" s="0" t="s">
        <v>2891</v>
      </c>
      <c r="Y26" s="0" t="n">
        <v>4</v>
      </c>
      <c r="Z26" s="0" t="n">
        <f aca="false">FALSE()</f>
        <v>0</v>
      </c>
      <c r="AA26" s="0" t="n">
        <f aca="false">FALSE()</f>
        <v>0</v>
      </c>
      <c r="AB26" s="0" t="n">
        <f aca="false">FALSE()</f>
        <v>0</v>
      </c>
      <c r="AC26" s="0" t="s">
        <v>2129</v>
      </c>
      <c r="AD26" s="0" t="n">
        <f aca="false">TRUE()</f>
        <v>1</v>
      </c>
      <c r="AE26" s="0" t="s">
        <v>27407</v>
      </c>
      <c r="AF26" s="0" t="n">
        <v>2</v>
      </c>
      <c r="AG26" s="0" t="s">
        <v>27408</v>
      </c>
      <c r="AH26" s="0" t="s">
        <v>27409</v>
      </c>
      <c r="AI26" s="0" t="n">
        <v>0</v>
      </c>
      <c r="AJ26" s="0" t="s">
        <v>2118</v>
      </c>
      <c r="AK26" s="0" t="n">
        <f aca="false">FALSE()</f>
        <v>0</v>
      </c>
      <c r="AL26" s="0" t="n">
        <f aca="false">TRUE()</f>
        <v>1</v>
      </c>
      <c r="AM26" s="0" t="n">
        <f aca="false">FALSE()</f>
        <v>0</v>
      </c>
      <c r="AN26" s="0" t="n">
        <f aca="false">FALSE()</f>
        <v>0</v>
      </c>
      <c r="AO26" s="0" t="n">
        <f aca="false">FALSE()</f>
        <v>0</v>
      </c>
      <c r="AP26" s="380" t="n">
        <v>44949.7097222222</v>
      </c>
      <c r="AQ26" s="380" t="n">
        <v>44949.4166666667</v>
      </c>
      <c r="AR26" s="0" t="s">
        <v>27410</v>
      </c>
      <c r="AS26" s="0" t="s">
        <v>2170</v>
      </c>
      <c r="AT26" s="0" t="s">
        <v>2170</v>
      </c>
    </row>
    <row r="27" customFormat="false" ht="15" hidden="true" customHeight="false" outlineLevel="0" collapsed="false">
      <c r="A27" s="0" t="s">
        <v>27411</v>
      </c>
      <c r="B27" s="0" t="s">
        <v>27412</v>
      </c>
      <c r="C27" s="0" t="s">
        <v>27413</v>
      </c>
      <c r="D27" s="0" t="s">
        <v>2297</v>
      </c>
      <c r="E27" s="0" t="s">
        <v>27411</v>
      </c>
      <c r="F27" s="0" t="n">
        <v>1</v>
      </c>
      <c r="G27" s="0" t="s">
        <v>2298</v>
      </c>
      <c r="H27" s="0" t="s">
        <v>2170</v>
      </c>
      <c r="I27" s="0" t="s">
        <v>2170</v>
      </c>
      <c r="J27" s="0" t="s">
        <v>2170</v>
      </c>
      <c r="K27" s="0" t="s">
        <v>2170</v>
      </c>
      <c r="L27" s="0" t="s">
        <v>2170</v>
      </c>
      <c r="M27" s="0" t="s">
        <v>2170</v>
      </c>
      <c r="N27" s="0" t="n">
        <f aca="false">FALSE()</f>
        <v>0</v>
      </c>
      <c r="O27" s="0" t="s">
        <v>27414</v>
      </c>
      <c r="P27" s="0" t="s">
        <v>2300</v>
      </c>
      <c r="Q27" s="0" t="s">
        <v>2170</v>
      </c>
      <c r="R27" s="0" t="s">
        <v>27199</v>
      </c>
      <c r="S27" s="380" t="n">
        <v>25569.125</v>
      </c>
      <c r="T27" s="0" t="s">
        <v>2170</v>
      </c>
      <c r="U27" s="0" t="s">
        <v>2301</v>
      </c>
      <c r="V27" s="0" t="s">
        <v>2302</v>
      </c>
      <c r="W27" s="0" t="s">
        <v>2451</v>
      </c>
      <c r="Y27" s="0" t="n">
        <v>4</v>
      </c>
      <c r="Z27" s="0" t="n">
        <f aca="false">FALSE()</f>
        <v>0</v>
      </c>
      <c r="AA27" s="0" t="n">
        <f aca="false">FALSE()</f>
        <v>0</v>
      </c>
      <c r="AB27" s="0" t="n">
        <f aca="false">FALSE()</f>
        <v>0</v>
      </c>
      <c r="AC27" s="0" t="s">
        <v>2129</v>
      </c>
      <c r="AD27" s="0" t="n">
        <f aca="false">TRUE()</f>
        <v>1</v>
      </c>
      <c r="AE27" s="0" t="s">
        <v>27415</v>
      </c>
      <c r="AF27" s="0" t="n">
        <v>2</v>
      </c>
      <c r="AG27" s="0" t="s">
        <v>27416</v>
      </c>
      <c r="AH27" s="0" t="s">
        <v>27417</v>
      </c>
      <c r="AI27" s="0" t="n">
        <v>0</v>
      </c>
      <c r="AJ27" s="0" t="s">
        <v>2118</v>
      </c>
      <c r="AK27" s="0" t="n">
        <f aca="false">FALSE()</f>
        <v>0</v>
      </c>
      <c r="AL27" s="0" t="n">
        <f aca="false">TRUE()</f>
        <v>1</v>
      </c>
      <c r="AM27" s="0" t="n">
        <f aca="false">FALSE()</f>
        <v>0</v>
      </c>
      <c r="AN27" s="0" t="n">
        <f aca="false">FALSE()</f>
        <v>0</v>
      </c>
      <c r="AO27" s="0" t="n">
        <f aca="false">FALSE()</f>
        <v>0</v>
      </c>
      <c r="AP27" s="380" t="n">
        <v>45161.625</v>
      </c>
      <c r="AQ27" s="380" t="n">
        <v>45161.4166666667</v>
      </c>
      <c r="AR27" s="0" t="s">
        <v>27203</v>
      </c>
      <c r="AS27" s="0" t="s">
        <v>2170</v>
      </c>
      <c r="AT27" s="0" t="s">
        <v>2170</v>
      </c>
    </row>
    <row r="28" customFormat="false" ht="15" hidden="false" customHeight="false" outlineLevel="0" collapsed="false">
      <c r="A28" s="0" t="s">
        <v>27418</v>
      </c>
      <c r="B28" s="0" t="s">
        <v>27419</v>
      </c>
      <c r="C28" s="0" t="s">
        <v>27420</v>
      </c>
      <c r="D28" s="0" t="s">
        <v>27215</v>
      </c>
      <c r="E28" s="0" t="s">
        <v>27418</v>
      </c>
      <c r="F28" s="0" t="n">
        <v>1</v>
      </c>
      <c r="G28" s="0" t="s">
        <v>434</v>
      </c>
      <c r="H28" s="0" t="s">
        <v>2170</v>
      </c>
      <c r="I28" s="0" t="s">
        <v>2170</v>
      </c>
      <c r="J28" s="0" t="s">
        <v>2170</v>
      </c>
      <c r="K28" s="0" t="s">
        <v>2170</v>
      </c>
      <c r="L28" s="0" t="s">
        <v>2170</v>
      </c>
      <c r="M28" s="0" t="s">
        <v>2170</v>
      </c>
      <c r="N28" s="0" t="n">
        <f aca="false">FALSE()</f>
        <v>0</v>
      </c>
      <c r="O28" s="0" t="s">
        <v>27421</v>
      </c>
      <c r="P28" s="0" t="s">
        <v>27284</v>
      </c>
      <c r="Q28" s="0" t="s">
        <v>2170</v>
      </c>
      <c r="R28" s="0" t="s">
        <v>27199</v>
      </c>
      <c r="S28" s="380" t="n">
        <v>44340.125</v>
      </c>
      <c r="T28" s="0" t="s">
        <v>2170</v>
      </c>
      <c r="U28" s="0" t="s">
        <v>601</v>
      </c>
      <c r="V28" s="0" t="s">
        <v>2602</v>
      </c>
      <c r="W28" s="0" t="s">
        <v>2891</v>
      </c>
      <c r="Y28" s="0" t="n">
        <v>5</v>
      </c>
      <c r="Z28" s="0" t="n">
        <f aca="false">FALSE()</f>
        <v>0</v>
      </c>
      <c r="AA28" s="0" t="n">
        <f aca="false">TRUE()</f>
        <v>1</v>
      </c>
      <c r="AB28" s="0" t="n">
        <f aca="false">TRUE()</f>
        <v>1</v>
      </c>
      <c r="AC28" s="0" t="s">
        <v>3529</v>
      </c>
      <c r="AD28" s="0" t="n">
        <f aca="false">TRUE()</f>
        <v>1</v>
      </c>
      <c r="AE28" s="0" t="s">
        <v>27422</v>
      </c>
      <c r="AF28" s="0" t="n">
        <v>1</v>
      </c>
      <c r="AG28" s="0" t="s">
        <v>27423</v>
      </c>
      <c r="AH28" s="0" t="s">
        <v>27424</v>
      </c>
      <c r="AI28" s="0" t="n">
        <v>0</v>
      </c>
      <c r="AJ28" s="0" t="s">
        <v>2118</v>
      </c>
      <c r="AK28" s="0" t="n">
        <f aca="false">TRUE()</f>
        <v>1</v>
      </c>
      <c r="AL28" s="0" t="n">
        <f aca="false">FALSE()</f>
        <v>0</v>
      </c>
      <c r="AM28" s="0" t="n">
        <f aca="false">FALSE()</f>
        <v>0</v>
      </c>
      <c r="AN28" s="0" t="n">
        <f aca="false">FALSE()</f>
        <v>0</v>
      </c>
      <c r="AO28" s="0" t="n">
        <f aca="false">FALSE()</f>
        <v>0</v>
      </c>
      <c r="AP28" s="380" t="n">
        <v>44356.4201388889</v>
      </c>
      <c r="AQ28" s="380" t="n">
        <v>44356.4166666667</v>
      </c>
      <c r="AR28" s="0" t="s">
        <v>27358</v>
      </c>
      <c r="AS28" s="0" t="s">
        <v>2170</v>
      </c>
      <c r="AT28" s="0" t="s">
        <v>2170</v>
      </c>
    </row>
    <row r="29" customFormat="false" ht="15" hidden="true" customHeight="false" outlineLevel="0" collapsed="false">
      <c r="A29" s="0" t="s">
        <v>27425</v>
      </c>
      <c r="B29" s="0" t="s">
        <v>27426</v>
      </c>
      <c r="C29" s="0" t="s">
        <v>27427</v>
      </c>
      <c r="D29" s="0" t="s">
        <v>2297</v>
      </c>
      <c r="E29" s="0" t="s">
        <v>27425</v>
      </c>
      <c r="F29" s="0" t="n">
        <v>1</v>
      </c>
      <c r="G29" s="0" t="s">
        <v>2298</v>
      </c>
      <c r="H29" s="0" t="s">
        <v>2170</v>
      </c>
      <c r="I29" s="0" t="s">
        <v>2170</v>
      </c>
      <c r="J29" s="0" t="s">
        <v>2170</v>
      </c>
      <c r="K29" s="0" t="s">
        <v>2170</v>
      </c>
      <c r="L29" s="0" t="s">
        <v>2170</v>
      </c>
      <c r="M29" s="0" t="s">
        <v>2170</v>
      </c>
      <c r="N29" s="0" t="n">
        <f aca="false">FALSE()</f>
        <v>0</v>
      </c>
      <c r="O29" s="0" t="s">
        <v>27428</v>
      </c>
      <c r="P29" s="0" t="s">
        <v>2300</v>
      </c>
      <c r="Q29" s="0" t="s">
        <v>27429</v>
      </c>
      <c r="R29" s="0" t="s">
        <v>27199</v>
      </c>
      <c r="S29" s="380" t="n">
        <v>38268.1666666667</v>
      </c>
      <c r="T29" s="0" t="s">
        <v>27430</v>
      </c>
      <c r="U29" s="0" t="s">
        <v>2528</v>
      </c>
      <c r="V29" s="0" t="s">
        <v>2529</v>
      </c>
      <c r="X29" s="0" t="s">
        <v>27219</v>
      </c>
      <c r="Y29" s="0" t="n">
        <v>4</v>
      </c>
      <c r="Z29" s="0" t="n">
        <f aca="false">FALSE()</f>
        <v>0</v>
      </c>
      <c r="AA29" s="0" t="n">
        <f aca="false">FALSE()</f>
        <v>0</v>
      </c>
      <c r="AB29" s="0" t="n">
        <f aca="false">FALSE()</f>
        <v>0</v>
      </c>
      <c r="AC29" s="0" t="s">
        <v>2129</v>
      </c>
      <c r="AD29" s="0" t="n">
        <f aca="false">TRUE()</f>
        <v>1</v>
      </c>
      <c r="AE29" s="0" t="s">
        <v>27431</v>
      </c>
      <c r="AF29" s="0" t="n">
        <v>2</v>
      </c>
      <c r="AG29" s="0" t="s">
        <v>27432</v>
      </c>
      <c r="AH29" s="0" t="s">
        <v>27433</v>
      </c>
      <c r="AI29" s="0" t="n">
        <v>0</v>
      </c>
      <c r="AJ29" s="0" t="s">
        <v>2118</v>
      </c>
      <c r="AK29" s="0" t="n">
        <f aca="false">FALSE()</f>
        <v>0</v>
      </c>
      <c r="AL29" s="0" t="n">
        <f aca="false">TRUE()</f>
        <v>1</v>
      </c>
      <c r="AM29" s="0" t="n">
        <f aca="false">FALSE()</f>
        <v>0</v>
      </c>
      <c r="AN29" s="0" t="n">
        <f aca="false">FALSE()</f>
        <v>0</v>
      </c>
      <c r="AO29" s="0" t="n">
        <f aca="false">TRUE()</f>
        <v>1</v>
      </c>
      <c r="AP29" s="380" t="n">
        <v>44876.6458333333</v>
      </c>
      <c r="AQ29" s="380" t="n">
        <v>44876.4166666667</v>
      </c>
      <c r="AR29" s="0" t="s">
        <v>27434</v>
      </c>
      <c r="AS29" s="0" t="s">
        <v>2170</v>
      </c>
      <c r="AT29" s="0" t="s">
        <v>2170</v>
      </c>
    </row>
    <row r="30" customFormat="false" ht="15" hidden="false" customHeight="false" outlineLevel="0" collapsed="false">
      <c r="A30" s="0" t="s">
        <v>27435</v>
      </c>
      <c r="B30" s="0" t="s">
        <v>27436</v>
      </c>
      <c r="C30" s="0" t="s">
        <v>27437</v>
      </c>
      <c r="D30" s="0" t="s">
        <v>27215</v>
      </c>
      <c r="E30" s="0" t="s">
        <v>27435</v>
      </c>
      <c r="F30" s="0" t="n">
        <v>1</v>
      </c>
      <c r="G30" s="0" t="s">
        <v>434</v>
      </c>
      <c r="H30" s="0" t="s">
        <v>2170</v>
      </c>
      <c r="I30" s="0" t="s">
        <v>2170</v>
      </c>
      <c r="J30" s="0" t="s">
        <v>2170</v>
      </c>
      <c r="K30" s="0" t="s">
        <v>2170</v>
      </c>
      <c r="L30" s="0" t="s">
        <v>2170</v>
      </c>
      <c r="M30" s="0" t="s">
        <v>2170</v>
      </c>
      <c r="N30" s="0" t="n">
        <f aca="false">FALSE()</f>
        <v>0</v>
      </c>
      <c r="O30" s="0" t="s">
        <v>27438</v>
      </c>
      <c r="P30" s="0" t="s">
        <v>157</v>
      </c>
      <c r="Q30" s="0" t="s">
        <v>2170</v>
      </c>
      <c r="R30" s="0" t="s">
        <v>27295</v>
      </c>
      <c r="S30" s="380" t="n">
        <v>44917.125</v>
      </c>
      <c r="T30" s="0" t="s">
        <v>2170</v>
      </c>
      <c r="U30" s="0" t="s">
        <v>601</v>
      </c>
      <c r="V30" s="0" t="s">
        <v>2602</v>
      </c>
      <c r="W30" s="0" t="s">
        <v>2891</v>
      </c>
      <c r="Y30" s="0" t="n">
        <v>5</v>
      </c>
      <c r="Z30" s="0" t="n">
        <f aca="false">FALSE()</f>
        <v>0</v>
      </c>
      <c r="AA30" s="0" t="n">
        <f aca="false">TRUE()</f>
        <v>1</v>
      </c>
      <c r="AB30" s="0" t="n">
        <f aca="false">TRUE()</f>
        <v>1</v>
      </c>
      <c r="AC30" s="0" t="s">
        <v>7337</v>
      </c>
      <c r="AD30" s="0" t="n">
        <f aca="false">TRUE()</f>
        <v>1</v>
      </c>
      <c r="AE30" s="0" t="s">
        <v>27439</v>
      </c>
      <c r="AF30" s="0" t="n">
        <v>1</v>
      </c>
      <c r="AG30" s="0" t="s">
        <v>27440</v>
      </c>
      <c r="AH30" s="0" t="s">
        <v>27441</v>
      </c>
      <c r="AI30" s="0" t="n">
        <v>0</v>
      </c>
      <c r="AJ30" s="0" t="s">
        <v>2118</v>
      </c>
      <c r="AK30" s="0" t="n">
        <f aca="false">TRUE()</f>
        <v>1</v>
      </c>
      <c r="AL30" s="0" t="n">
        <f aca="false">FALSE()</f>
        <v>0</v>
      </c>
      <c r="AM30" s="0" t="n">
        <f aca="false">FALSE()</f>
        <v>0</v>
      </c>
      <c r="AN30" s="0" t="n">
        <f aca="false">FALSE()</f>
        <v>0</v>
      </c>
      <c r="AO30" s="0" t="n">
        <f aca="false">TRUE()</f>
        <v>1</v>
      </c>
      <c r="AP30" s="380" t="n">
        <v>44942.41875</v>
      </c>
      <c r="AQ30" s="380" t="n">
        <v>44942.4166666667</v>
      </c>
      <c r="AR30" s="0" t="s">
        <v>27358</v>
      </c>
      <c r="AS30" s="0" t="s">
        <v>2170</v>
      </c>
      <c r="AT30" s="0" t="s">
        <v>2170</v>
      </c>
    </row>
    <row r="31" customFormat="false" ht="15" hidden="true" customHeight="false" outlineLevel="0" collapsed="false">
      <c r="A31" s="0" t="s">
        <v>27442</v>
      </c>
      <c r="B31" s="0" t="s">
        <v>27443</v>
      </c>
      <c r="C31" s="0" t="s">
        <v>27444</v>
      </c>
      <c r="D31" s="0" t="s">
        <v>2297</v>
      </c>
      <c r="E31" s="0" t="s">
        <v>27442</v>
      </c>
      <c r="F31" s="0" t="n">
        <v>1</v>
      </c>
      <c r="G31" s="0" t="s">
        <v>2298</v>
      </c>
      <c r="H31" s="0" t="s">
        <v>2170</v>
      </c>
      <c r="I31" s="0" t="s">
        <v>2170</v>
      </c>
      <c r="J31" s="0" t="s">
        <v>2170</v>
      </c>
      <c r="K31" s="0" t="s">
        <v>2170</v>
      </c>
      <c r="L31" s="0" t="s">
        <v>2170</v>
      </c>
      <c r="M31" s="0" t="s">
        <v>2170</v>
      </c>
      <c r="N31" s="0" t="n">
        <f aca="false">FALSE()</f>
        <v>0</v>
      </c>
      <c r="O31" s="0" t="s">
        <v>27445</v>
      </c>
      <c r="P31" s="0" t="s">
        <v>2300</v>
      </c>
      <c r="Q31" s="0" t="s">
        <v>2600</v>
      </c>
      <c r="R31" s="0" t="s">
        <v>27446</v>
      </c>
      <c r="S31" s="380" t="n">
        <v>38835.1666666667</v>
      </c>
      <c r="T31" s="0" t="s">
        <v>27447</v>
      </c>
      <c r="W31" s="0" t="s">
        <v>2114</v>
      </c>
      <c r="Y31" s="0" t="n">
        <v>4</v>
      </c>
      <c r="Z31" s="0" t="n">
        <f aca="false">FALSE()</f>
        <v>0</v>
      </c>
      <c r="AA31" s="0" t="n">
        <f aca="false">FALSE()</f>
        <v>0</v>
      </c>
      <c r="AB31" s="0" t="n">
        <f aca="false">FALSE()</f>
        <v>0</v>
      </c>
      <c r="AC31" s="0" t="s">
        <v>2129</v>
      </c>
      <c r="AD31" s="0" t="n">
        <f aca="false">TRUE()</f>
        <v>1</v>
      </c>
      <c r="AE31" s="0" t="s">
        <v>27448</v>
      </c>
      <c r="AF31" s="0" t="n">
        <v>2</v>
      </c>
      <c r="AG31" s="0" t="s">
        <v>27449</v>
      </c>
      <c r="AH31" s="0" t="s">
        <v>27450</v>
      </c>
      <c r="AI31" s="0" t="n">
        <v>0</v>
      </c>
      <c r="AJ31" s="0" t="s">
        <v>2118</v>
      </c>
      <c r="AK31" s="0" t="n">
        <f aca="false">FALSE()</f>
        <v>0</v>
      </c>
      <c r="AL31" s="0" t="n">
        <f aca="false">TRUE()</f>
        <v>1</v>
      </c>
      <c r="AM31" s="0" t="n">
        <f aca="false">FALSE()</f>
        <v>0</v>
      </c>
      <c r="AN31" s="0" t="n">
        <f aca="false">FALSE()</f>
        <v>0</v>
      </c>
      <c r="AO31" s="0" t="n">
        <f aca="false">TRUE()</f>
        <v>1</v>
      </c>
      <c r="AP31" s="380" t="n">
        <v>44876.6458333333</v>
      </c>
      <c r="AQ31" s="380" t="n">
        <v>44876.4166666667</v>
      </c>
      <c r="AR31" s="0" t="s">
        <v>27451</v>
      </c>
      <c r="AS31" s="0" t="s">
        <v>2170</v>
      </c>
      <c r="AT31" s="0" t="s">
        <v>2170</v>
      </c>
    </row>
    <row r="32" customFormat="false" ht="15" hidden="false" customHeight="false" outlineLevel="0" collapsed="false">
      <c r="A32" s="0" t="s">
        <v>27452</v>
      </c>
      <c r="B32" s="0" t="s">
        <v>27453</v>
      </c>
      <c r="C32" s="0" t="s">
        <v>27454</v>
      </c>
      <c r="D32" s="0" t="s">
        <v>27215</v>
      </c>
      <c r="E32" s="0" t="s">
        <v>27452</v>
      </c>
      <c r="F32" s="0" t="n">
        <v>1</v>
      </c>
      <c r="G32" s="0" t="s">
        <v>434</v>
      </c>
      <c r="H32" s="0" t="s">
        <v>2170</v>
      </c>
      <c r="I32" s="0" t="s">
        <v>2170</v>
      </c>
      <c r="J32" s="0" t="s">
        <v>2170</v>
      </c>
      <c r="K32" s="0" t="s">
        <v>2170</v>
      </c>
      <c r="L32" s="0" t="s">
        <v>2170</v>
      </c>
      <c r="M32" s="0" t="s">
        <v>2170</v>
      </c>
      <c r="N32" s="0" t="n">
        <f aca="false">FALSE()</f>
        <v>0</v>
      </c>
      <c r="O32" s="0" t="s">
        <v>27455</v>
      </c>
      <c r="P32" s="0" t="s">
        <v>2300</v>
      </c>
      <c r="Q32" s="0" t="s">
        <v>2170</v>
      </c>
      <c r="R32" s="0" t="s">
        <v>27199</v>
      </c>
      <c r="S32" s="380" t="n">
        <v>25569.125</v>
      </c>
      <c r="T32" s="0" t="s">
        <v>2170</v>
      </c>
      <c r="U32" s="0" t="s">
        <v>8882</v>
      </c>
      <c r="Y32" s="0" t="n">
        <v>1</v>
      </c>
      <c r="Z32" s="0" t="n">
        <f aca="false">FALSE()</f>
        <v>0</v>
      </c>
      <c r="AA32" s="0" t="n">
        <f aca="false">FALSE()</f>
        <v>0</v>
      </c>
      <c r="AB32" s="0" t="n">
        <f aca="false">FALSE()</f>
        <v>0</v>
      </c>
      <c r="AC32" s="0" t="s">
        <v>2129</v>
      </c>
      <c r="AD32" s="0" t="n">
        <f aca="false">TRUE()</f>
        <v>1</v>
      </c>
      <c r="AE32" s="0" t="s">
        <v>27456</v>
      </c>
      <c r="AF32" s="0" t="n">
        <v>1</v>
      </c>
      <c r="AG32" s="0" t="s">
        <v>27457</v>
      </c>
      <c r="AH32" s="0" t="s">
        <v>27458</v>
      </c>
      <c r="AI32" s="0" t="n">
        <v>0</v>
      </c>
      <c r="AJ32" s="0" t="s">
        <v>2118</v>
      </c>
      <c r="AK32" s="0" t="n">
        <f aca="false">FALSE()</f>
        <v>0</v>
      </c>
      <c r="AL32" s="0" t="n">
        <f aca="false">TRUE()</f>
        <v>1</v>
      </c>
      <c r="AM32" s="0" t="n">
        <f aca="false">FALSE()</f>
        <v>0</v>
      </c>
      <c r="AN32" s="0" t="n">
        <f aca="false">FALSE()</f>
        <v>0</v>
      </c>
      <c r="AO32" s="0" t="n">
        <f aca="false">TRUE()</f>
        <v>1</v>
      </c>
      <c r="AP32" s="380" t="n">
        <v>44607.4180555556</v>
      </c>
      <c r="AQ32" s="380" t="n">
        <v>44607.4166666667</v>
      </c>
      <c r="AR32" s="0" t="s">
        <v>27459</v>
      </c>
      <c r="AS32" s="0" t="s">
        <v>2170</v>
      </c>
      <c r="AT32" s="0" t="s">
        <v>2170</v>
      </c>
    </row>
    <row r="33" customFormat="false" ht="15" hidden="true" customHeight="false" outlineLevel="0" collapsed="false">
      <c r="A33" s="0" t="s">
        <v>27460</v>
      </c>
      <c r="B33" s="0" t="s">
        <v>27461</v>
      </c>
      <c r="C33" s="0" t="s">
        <v>27462</v>
      </c>
      <c r="D33" s="0" t="s">
        <v>2297</v>
      </c>
      <c r="E33" s="0" t="s">
        <v>27460</v>
      </c>
      <c r="F33" s="0" t="n">
        <v>1</v>
      </c>
      <c r="G33" s="0" t="s">
        <v>2298</v>
      </c>
      <c r="H33" s="0" t="s">
        <v>2170</v>
      </c>
      <c r="I33" s="0" t="s">
        <v>2170</v>
      </c>
      <c r="J33" s="0" t="s">
        <v>2170</v>
      </c>
      <c r="K33" s="0" t="s">
        <v>2170</v>
      </c>
      <c r="L33" s="0" t="s">
        <v>2170</v>
      </c>
      <c r="M33" s="0" t="s">
        <v>2170</v>
      </c>
      <c r="N33" s="0" t="n">
        <f aca="false">FALSE()</f>
        <v>0</v>
      </c>
      <c r="O33" s="0" t="s">
        <v>27463</v>
      </c>
      <c r="P33" s="0" t="s">
        <v>2300</v>
      </c>
      <c r="Q33" s="0" t="s">
        <v>2170</v>
      </c>
      <c r="R33" s="0" t="s">
        <v>27199</v>
      </c>
      <c r="S33" s="380" t="n">
        <v>25569.125</v>
      </c>
      <c r="T33" s="0" t="s">
        <v>2170</v>
      </c>
      <c r="U33" s="0" t="s">
        <v>2301</v>
      </c>
      <c r="V33" s="0" t="s">
        <v>2302</v>
      </c>
      <c r="Y33" s="0" t="n">
        <v>4</v>
      </c>
      <c r="Z33" s="0" t="n">
        <f aca="false">FALSE()</f>
        <v>0</v>
      </c>
      <c r="AA33" s="0" t="n">
        <f aca="false">FALSE()</f>
        <v>0</v>
      </c>
      <c r="AB33" s="0" t="n">
        <f aca="false">FALSE()</f>
        <v>0</v>
      </c>
      <c r="AC33" s="0" t="s">
        <v>2129</v>
      </c>
      <c r="AD33" s="0" t="n">
        <f aca="false">TRUE()</f>
        <v>1</v>
      </c>
      <c r="AE33" s="0" t="s">
        <v>27464</v>
      </c>
      <c r="AF33" s="0" t="n">
        <v>2</v>
      </c>
      <c r="AG33" s="0" t="s">
        <v>27465</v>
      </c>
      <c r="AH33" s="0" t="s">
        <v>27466</v>
      </c>
      <c r="AI33" s="0" t="n">
        <v>0</v>
      </c>
      <c r="AJ33" s="0" t="s">
        <v>2118</v>
      </c>
      <c r="AK33" s="0" t="n">
        <f aca="false">FALSE()</f>
        <v>0</v>
      </c>
      <c r="AL33" s="0" t="n">
        <f aca="false">TRUE()</f>
        <v>1</v>
      </c>
      <c r="AM33" s="0" t="n">
        <f aca="false">FALSE()</f>
        <v>0</v>
      </c>
      <c r="AN33" s="0" t="n">
        <f aca="false">FALSE()</f>
        <v>0</v>
      </c>
      <c r="AO33" s="0" t="n">
        <f aca="false">TRUE()</f>
        <v>1</v>
      </c>
      <c r="AP33" s="380" t="n">
        <v>45035.6041666667</v>
      </c>
      <c r="AQ33" s="380" t="n">
        <v>45035.4166666667</v>
      </c>
      <c r="AR33" s="0" t="s">
        <v>27317</v>
      </c>
      <c r="AS33" s="0" t="s">
        <v>2170</v>
      </c>
      <c r="AT33" s="0" t="s">
        <v>2170</v>
      </c>
    </row>
    <row r="34" customFormat="false" ht="15" hidden="true" customHeight="false" outlineLevel="0" collapsed="false">
      <c r="A34" s="0" t="s">
        <v>27467</v>
      </c>
      <c r="B34" s="0" t="s">
        <v>27468</v>
      </c>
      <c r="C34" s="0" t="s">
        <v>27469</v>
      </c>
      <c r="D34" s="0" t="s">
        <v>2297</v>
      </c>
      <c r="E34" s="0" t="s">
        <v>27467</v>
      </c>
      <c r="F34" s="0" t="n">
        <v>1</v>
      </c>
      <c r="G34" s="0" t="s">
        <v>2298</v>
      </c>
      <c r="H34" s="0" t="s">
        <v>2170</v>
      </c>
      <c r="I34" s="0" t="s">
        <v>2170</v>
      </c>
      <c r="J34" s="0" t="s">
        <v>2170</v>
      </c>
      <c r="K34" s="0" t="s">
        <v>2170</v>
      </c>
      <c r="L34" s="0" t="s">
        <v>2170</v>
      </c>
      <c r="M34" s="0" t="s">
        <v>2170</v>
      </c>
      <c r="N34" s="0" t="n">
        <f aca="false">FALSE()</f>
        <v>0</v>
      </c>
      <c r="O34" s="0" t="s">
        <v>27470</v>
      </c>
      <c r="P34" s="0" t="s">
        <v>2300</v>
      </c>
      <c r="Q34" s="0" t="s">
        <v>27471</v>
      </c>
      <c r="R34" s="0" t="s">
        <v>27199</v>
      </c>
      <c r="S34" s="380" t="n">
        <v>38834.1666666667</v>
      </c>
      <c r="T34" s="0" t="s">
        <v>27472</v>
      </c>
      <c r="U34" s="0" t="s">
        <v>2301</v>
      </c>
      <c r="V34" s="0" t="s">
        <v>2302</v>
      </c>
      <c r="X34" s="0" t="s">
        <v>27265</v>
      </c>
      <c r="Y34" s="0" t="n">
        <v>4</v>
      </c>
      <c r="Z34" s="0" t="n">
        <f aca="false">FALSE()</f>
        <v>0</v>
      </c>
      <c r="AA34" s="0" t="n">
        <f aca="false">FALSE()</f>
        <v>0</v>
      </c>
      <c r="AB34" s="0" t="n">
        <f aca="false">FALSE()</f>
        <v>0</v>
      </c>
      <c r="AC34" s="0" t="s">
        <v>2129</v>
      </c>
      <c r="AD34" s="0" t="n">
        <f aca="false">TRUE()</f>
        <v>1</v>
      </c>
      <c r="AE34" s="0" t="s">
        <v>27473</v>
      </c>
      <c r="AF34" s="0" t="n">
        <v>2</v>
      </c>
      <c r="AG34" s="0" t="s">
        <v>27474</v>
      </c>
      <c r="AH34" s="0" t="s">
        <v>27475</v>
      </c>
      <c r="AI34" s="0" t="n">
        <v>0</v>
      </c>
      <c r="AJ34" s="0" t="s">
        <v>2118</v>
      </c>
      <c r="AK34" s="0" t="n">
        <f aca="false">FALSE()</f>
        <v>0</v>
      </c>
      <c r="AL34" s="0" t="n">
        <f aca="false">TRUE()</f>
        <v>1</v>
      </c>
      <c r="AM34" s="0" t="n">
        <f aca="false">FALSE()</f>
        <v>0</v>
      </c>
      <c r="AN34" s="0" t="n">
        <f aca="false">FALSE()</f>
        <v>0</v>
      </c>
      <c r="AO34" s="0" t="n">
        <f aca="false">TRUE()</f>
        <v>1</v>
      </c>
      <c r="AP34" s="380" t="n">
        <v>44876.6458333333</v>
      </c>
      <c r="AQ34" s="380" t="n">
        <v>44876.4166666667</v>
      </c>
      <c r="AR34" s="0" t="s">
        <v>27476</v>
      </c>
      <c r="AS34" s="0" t="s">
        <v>2170</v>
      </c>
      <c r="AT34" s="0" t="s">
        <v>2170</v>
      </c>
    </row>
    <row r="35" customFormat="false" ht="15" hidden="false" customHeight="false" outlineLevel="0" collapsed="false">
      <c r="A35" s="0" t="s">
        <v>27477</v>
      </c>
      <c r="B35" s="0" t="s">
        <v>27478</v>
      </c>
      <c r="C35" s="0" t="s">
        <v>27479</v>
      </c>
      <c r="D35" s="0" t="s">
        <v>27215</v>
      </c>
      <c r="E35" s="0" t="s">
        <v>27477</v>
      </c>
      <c r="F35" s="0" t="n">
        <v>1</v>
      </c>
      <c r="G35" s="0" t="s">
        <v>434</v>
      </c>
      <c r="H35" s="0" t="s">
        <v>2170</v>
      </c>
      <c r="I35" s="0" t="s">
        <v>2170</v>
      </c>
      <c r="J35" s="0" t="s">
        <v>2170</v>
      </c>
      <c r="K35" s="0" t="s">
        <v>2170</v>
      </c>
      <c r="L35" s="0" t="s">
        <v>2170</v>
      </c>
      <c r="M35" s="0" t="s">
        <v>2170</v>
      </c>
      <c r="N35" s="0" t="n">
        <f aca="false">FALSE()</f>
        <v>0</v>
      </c>
      <c r="O35" s="0" t="s">
        <v>27480</v>
      </c>
      <c r="P35" s="0" t="s">
        <v>27284</v>
      </c>
      <c r="Q35" s="0" t="s">
        <v>2170</v>
      </c>
      <c r="R35" s="0" t="s">
        <v>27199</v>
      </c>
      <c r="S35" s="380" t="n">
        <v>44525.125</v>
      </c>
      <c r="T35" s="0" t="s">
        <v>2170</v>
      </c>
      <c r="U35" s="0" t="s">
        <v>601</v>
      </c>
      <c r="V35" s="0" t="s">
        <v>2602</v>
      </c>
      <c r="W35" s="0" t="s">
        <v>2891</v>
      </c>
      <c r="Y35" s="0" t="n">
        <v>5</v>
      </c>
      <c r="Z35" s="0" t="n">
        <f aca="false">FALSE()</f>
        <v>0</v>
      </c>
      <c r="AA35" s="0" t="n">
        <f aca="false">TRUE()</f>
        <v>1</v>
      </c>
      <c r="AB35" s="0" t="n">
        <f aca="false">TRUE()</f>
        <v>1</v>
      </c>
      <c r="AC35" s="0" t="s">
        <v>2803</v>
      </c>
      <c r="AD35" s="0" t="n">
        <f aca="false">TRUE()</f>
        <v>1</v>
      </c>
      <c r="AE35" s="0" t="s">
        <v>27481</v>
      </c>
      <c r="AF35" s="0" t="n">
        <v>1</v>
      </c>
      <c r="AG35" s="0" t="s">
        <v>27482</v>
      </c>
      <c r="AH35" s="0" t="s">
        <v>27483</v>
      </c>
      <c r="AI35" s="0" t="n">
        <v>0</v>
      </c>
      <c r="AJ35" s="0" t="s">
        <v>2118</v>
      </c>
      <c r="AK35" s="0" t="n">
        <f aca="false">TRUE()</f>
        <v>1</v>
      </c>
      <c r="AL35" s="0" t="n">
        <f aca="false">FALSE()</f>
        <v>0</v>
      </c>
      <c r="AM35" s="0" t="n">
        <f aca="false">FALSE()</f>
        <v>0</v>
      </c>
      <c r="AN35" s="0" t="n">
        <f aca="false">FALSE()</f>
        <v>0</v>
      </c>
      <c r="AO35" s="0" t="n">
        <f aca="false">TRUE()</f>
        <v>1</v>
      </c>
      <c r="AP35" s="380" t="n">
        <v>44551.4444444444</v>
      </c>
      <c r="AQ35" s="380" t="n">
        <v>44551.4166666667</v>
      </c>
      <c r="AR35" s="0" t="s">
        <v>27484</v>
      </c>
      <c r="AS35" s="0" t="s">
        <v>2170</v>
      </c>
      <c r="AT35" s="0" t="s">
        <v>2170</v>
      </c>
    </row>
    <row r="36" customFormat="false" ht="15" hidden="false" customHeight="false" outlineLevel="0" collapsed="false">
      <c r="A36" s="0" t="s">
        <v>27485</v>
      </c>
      <c r="B36" s="0" t="s">
        <v>27486</v>
      </c>
      <c r="C36" s="0" t="s">
        <v>27487</v>
      </c>
      <c r="D36" s="0" t="s">
        <v>27215</v>
      </c>
      <c r="E36" s="0" t="s">
        <v>27485</v>
      </c>
      <c r="F36" s="0" t="n">
        <v>1</v>
      </c>
      <c r="G36" s="0" t="s">
        <v>434</v>
      </c>
      <c r="H36" s="0" t="s">
        <v>2170</v>
      </c>
      <c r="I36" s="0" t="s">
        <v>2170</v>
      </c>
      <c r="J36" s="0" t="s">
        <v>2170</v>
      </c>
      <c r="K36" s="0" t="s">
        <v>2170</v>
      </c>
      <c r="L36" s="0" t="s">
        <v>2170</v>
      </c>
      <c r="M36" s="0" t="s">
        <v>2170</v>
      </c>
      <c r="N36" s="0" t="n">
        <f aca="false">FALSE()</f>
        <v>0</v>
      </c>
      <c r="O36" s="0" t="s">
        <v>27488</v>
      </c>
      <c r="P36" s="0" t="s">
        <v>27284</v>
      </c>
      <c r="Q36" s="0" t="s">
        <v>2170</v>
      </c>
      <c r="R36" s="0" t="s">
        <v>27489</v>
      </c>
      <c r="S36" s="380" t="n">
        <v>44784.125</v>
      </c>
      <c r="T36" s="0" t="s">
        <v>2170</v>
      </c>
      <c r="U36" s="0" t="s">
        <v>601</v>
      </c>
      <c r="V36" s="0" t="s">
        <v>2602</v>
      </c>
      <c r="W36" s="0" t="s">
        <v>2891</v>
      </c>
      <c r="Y36" s="0" t="n">
        <v>5</v>
      </c>
      <c r="Z36" s="0" t="n">
        <f aca="false">FALSE()</f>
        <v>0</v>
      </c>
      <c r="AA36" s="0" t="n">
        <f aca="false">TRUE()</f>
        <v>1</v>
      </c>
      <c r="AB36" s="0" t="n">
        <f aca="false">TRUE()</f>
        <v>1</v>
      </c>
      <c r="AC36" s="0" t="s">
        <v>3529</v>
      </c>
      <c r="AD36" s="0" t="n">
        <f aca="false">TRUE()</f>
        <v>1</v>
      </c>
      <c r="AE36" s="0" t="s">
        <v>27490</v>
      </c>
      <c r="AF36" s="0" t="n">
        <v>1</v>
      </c>
      <c r="AG36" s="0" t="s">
        <v>27491</v>
      </c>
      <c r="AH36" s="0" t="s">
        <v>27492</v>
      </c>
      <c r="AI36" s="0" t="n">
        <v>0</v>
      </c>
      <c r="AJ36" s="0" t="s">
        <v>2118</v>
      </c>
      <c r="AK36" s="0" t="n">
        <f aca="false">TRUE()</f>
        <v>1</v>
      </c>
      <c r="AL36" s="0" t="n">
        <f aca="false">FALSE()</f>
        <v>0</v>
      </c>
      <c r="AM36" s="0" t="n">
        <f aca="false">FALSE()</f>
        <v>0</v>
      </c>
      <c r="AN36" s="0" t="n">
        <f aca="false">FALSE()</f>
        <v>0</v>
      </c>
      <c r="AO36" s="0" t="n">
        <f aca="false">TRUE()</f>
        <v>1</v>
      </c>
      <c r="AP36" s="380" t="n">
        <v>44810.4208333333</v>
      </c>
      <c r="AQ36" s="380" t="n">
        <v>44810.4166666667</v>
      </c>
      <c r="AR36" s="0" t="s">
        <v>27358</v>
      </c>
      <c r="AS36" s="0" t="s">
        <v>2170</v>
      </c>
      <c r="AT36" s="0" t="s">
        <v>2170</v>
      </c>
    </row>
    <row r="37" customFormat="false" ht="15" hidden="true" customHeight="false" outlineLevel="0" collapsed="false">
      <c r="A37" s="0" t="s">
        <v>27493</v>
      </c>
      <c r="B37" s="0" t="s">
        <v>27494</v>
      </c>
      <c r="C37" s="0" t="s">
        <v>27495</v>
      </c>
      <c r="D37" s="0" t="s">
        <v>2297</v>
      </c>
      <c r="E37" s="0" t="s">
        <v>27493</v>
      </c>
      <c r="F37" s="0" t="n">
        <v>1</v>
      </c>
      <c r="G37" s="0" t="s">
        <v>2298</v>
      </c>
      <c r="H37" s="0" t="s">
        <v>2170</v>
      </c>
      <c r="I37" s="0" t="s">
        <v>2170</v>
      </c>
      <c r="J37" s="0" t="s">
        <v>2170</v>
      </c>
      <c r="K37" s="0" t="s">
        <v>2170</v>
      </c>
      <c r="L37" s="0" t="s">
        <v>2170</v>
      </c>
      <c r="M37" s="0" t="s">
        <v>2170</v>
      </c>
      <c r="N37" s="0" t="n">
        <f aca="false">FALSE()</f>
        <v>0</v>
      </c>
      <c r="O37" s="0" t="s">
        <v>27496</v>
      </c>
      <c r="P37" s="0" t="s">
        <v>2300</v>
      </c>
      <c r="Q37" s="0" t="s">
        <v>2170</v>
      </c>
      <c r="R37" s="0" t="s">
        <v>27199</v>
      </c>
      <c r="S37" s="380" t="n">
        <v>25569.125</v>
      </c>
      <c r="T37" s="0" t="s">
        <v>2170</v>
      </c>
      <c r="U37" s="0" t="s">
        <v>2301</v>
      </c>
      <c r="V37" s="0" t="s">
        <v>2302</v>
      </c>
      <c r="W37" s="0" t="s">
        <v>2451</v>
      </c>
      <c r="Y37" s="0" t="n">
        <v>4</v>
      </c>
      <c r="Z37" s="0" t="n">
        <f aca="false">FALSE()</f>
        <v>0</v>
      </c>
      <c r="AA37" s="0" t="n">
        <f aca="false">FALSE()</f>
        <v>0</v>
      </c>
      <c r="AB37" s="0" t="n">
        <f aca="false">FALSE()</f>
        <v>0</v>
      </c>
      <c r="AC37" s="0" t="s">
        <v>2129</v>
      </c>
      <c r="AD37" s="0" t="n">
        <f aca="false">TRUE()</f>
        <v>1</v>
      </c>
      <c r="AE37" s="0" t="s">
        <v>27497</v>
      </c>
      <c r="AF37" s="0" t="n">
        <v>2</v>
      </c>
      <c r="AG37" s="0" t="s">
        <v>27498</v>
      </c>
      <c r="AH37" s="0" t="s">
        <v>27499</v>
      </c>
      <c r="AI37" s="0" t="n">
        <v>0</v>
      </c>
      <c r="AJ37" s="0" t="s">
        <v>2118</v>
      </c>
      <c r="AK37" s="0" t="n">
        <f aca="false">FALSE()</f>
        <v>0</v>
      </c>
      <c r="AL37" s="0" t="n">
        <f aca="false">TRUE()</f>
        <v>1</v>
      </c>
      <c r="AM37" s="0" t="n">
        <f aca="false">FALSE()</f>
        <v>0</v>
      </c>
      <c r="AN37" s="0" t="n">
        <f aca="false">FALSE()</f>
        <v>0</v>
      </c>
      <c r="AO37" s="0" t="n">
        <f aca="false">TRUE()</f>
        <v>1</v>
      </c>
      <c r="AP37" s="380" t="n">
        <v>45205.6048611111</v>
      </c>
      <c r="AQ37" s="380" t="n">
        <v>45205.4166666667</v>
      </c>
      <c r="AR37" s="0" t="s">
        <v>27500</v>
      </c>
      <c r="AS37" s="0" t="s">
        <v>2170</v>
      </c>
      <c r="AT37" s="0" t="s">
        <v>2170</v>
      </c>
    </row>
    <row r="38" customFormat="false" ht="15" hidden="true" customHeight="false" outlineLevel="0" collapsed="false">
      <c r="A38" s="0" t="s">
        <v>27501</v>
      </c>
      <c r="B38" s="0" t="s">
        <v>27502</v>
      </c>
      <c r="C38" s="0" t="s">
        <v>27503</v>
      </c>
      <c r="D38" s="0" t="s">
        <v>2297</v>
      </c>
      <c r="E38" s="0" t="s">
        <v>27501</v>
      </c>
      <c r="F38" s="0" t="n">
        <v>1</v>
      </c>
      <c r="G38" s="0" t="s">
        <v>2298</v>
      </c>
      <c r="H38" s="0" t="s">
        <v>2170</v>
      </c>
      <c r="I38" s="0" t="s">
        <v>2170</v>
      </c>
      <c r="J38" s="0" t="s">
        <v>2170</v>
      </c>
      <c r="K38" s="0" t="s">
        <v>2170</v>
      </c>
      <c r="L38" s="0" t="s">
        <v>2170</v>
      </c>
      <c r="M38" s="0" t="s">
        <v>2170</v>
      </c>
      <c r="N38" s="0" t="n">
        <f aca="false">FALSE()</f>
        <v>0</v>
      </c>
      <c r="O38" s="0" t="s">
        <v>27504</v>
      </c>
      <c r="P38" s="0" t="s">
        <v>2300</v>
      </c>
      <c r="Q38" s="0" t="s">
        <v>2170</v>
      </c>
      <c r="R38" s="0" t="s">
        <v>27199</v>
      </c>
      <c r="S38" s="380" t="n">
        <v>25569.125</v>
      </c>
      <c r="T38" s="0" t="s">
        <v>2170</v>
      </c>
      <c r="U38" s="0" t="s">
        <v>2301</v>
      </c>
      <c r="V38" s="0" t="s">
        <v>2302</v>
      </c>
      <c r="Y38" s="0" t="n">
        <v>4</v>
      </c>
      <c r="Z38" s="0" t="n">
        <f aca="false">FALSE()</f>
        <v>0</v>
      </c>
      <c r="AA38" s="0" t="n">
        <f aca="false">FALSE()</f>
        <v>0</v>
      </c>
      <c r="AB38" s="0" t="n">
        <f aca="false">FALSE()</f>
        <v>0</v>
      </c>
      <c r="AC38" s="0" t="s">
        <v>2129</v>
      </c>
      <c r="AD38" s="0" t="n">
        <f aca="false">TRUE()</f>
        <v>1</v>
      </c>
      <c r="AE38" s="0" t="s">
        <v>27505</v>
      </c>
      <c r="AF38" s="0" t="n">
        <v>2</v>
      </c>
      <c r="AG38" s="0" t="s">
        <v>27506</v>
      </c>
      <c r="AH38" s="0" t="s">
        <v>27507</v>
      </c>
      <c r="AI38" s="0" t="n">
        <v>0</v>
      </c>
      <c r="AJ38" s="0" t="s">
        <v>2118</v>
      </c>
      <c r="AK38" s="0" t="n">
        <f aca="false">FALSE()</f>
        <v>0</v>
      </c>
      <c r="AL38" s="0" t="n">
        <f aca="false">TRUE()</f>
        <v>1</v>
      </c>
      <c r="AM38" s="0" t="n">
        <f aca="false">FALSE()</f>
        <v>0</v>
      </c>
      <c r="AN38" s="0" t="n">
        <f aca="false">FALSE()</f>
        <v>0</v>
      </c>
      <c r="AO38" s="0" t="n">
        <f aca="false">FALSE()</f>
        <v>0</v>
      </c>
      <c r="AP38" s="380" t="n">
        <v>45082.6041666667</v>
      </c>
      <c r="AQ38" s="380" t="n">
        <v>45082.4166666667</v>
      </c>
      <c r="AR38" s="0" t="s">
        <v>27203</v>
      </c>
      <c r="AS38" s="0" t="s">
        <v>2170</v>
      </c>
      <c r="AT38" s="0" t="s">
        <v>2170</v>
      </c>
    </row>
    <row r="39" customFormat="false" ht="15" hidden="true" customHeight="false" outlineLevel="0" collapsed="false">
      <c r="A39" s="0" t="s">
        <v>27508</v>
      </c>
      <c r="B39" s="0" t="s">
        <v>27509</v>
      </c>
      <c r="C39" s="0" t="s">
        <v>27510</v>
      </c>
      <c r="D39" s="0" t="s">
        <v>2297</v>
      </c>
      <c r="E39" s="0" t="s">
        <v>27508</v>
      </c>
      <c r="F39" s="0" t="n">
        <v>1</v>
      </c>
      <c r="G39" s="0" t="s">
        <v>2298</v>
      </c>
      <c r="H39" s="0" t="s">
        <v>2170</v>
      </c>
      <c r="I39" s="0" t="s">
        <v>2170</v>
      </c>
      <c r="J39" s="0" t="s">
        <v>2170</v>
      </c>
      <c r="K39" s="0" t="s">
        <v>2170</v>
      </c>
      <c r="L39" s="0" t="s">
        <v>2170</v>
      </c>
      <c r="M39" s="0" t="s">
        <v>2170</v>
      </c>
      <c r="N39" s="0" t="n">
        <f aca="false">FALSE()</f>
        <v>0</v>
      </c>
      <c r="O39" s="0" t="s">
        <v>27511</v>
      </c>
      <c r="P39" s="0" t="s">
        <v>2300</v>
      </c>
      <c r="Q39" s="0" t="s">
        <v>22859</v>
      </c>
      <c r="R39" s="0" t="s">
        <v>27199</v>
      </c>
      <c r="S39" s="380" t="n">
        <v>36151.125</v>
      </c>
      <c r="T39" s="0" t="s">
        <v>27512</v>
      </c>
      <c r="U39" s="0" t="s">
        <v>2301</v>
      </c>
      <c r="V39" s="0" t="s">
        <v>2302</v>
      </c>
      <c r="W39" s="0" t="s">
        <v>2365</v>
      </c>
      <c r="X39" s="0" t="s">
        <v>27219</v>
      </c>
      <c r="Y39" s="0" t="n">
        <v>4</v>
      </c>
      <c r="Z39" s="0" t="n">
        <f aca="false">FALSE()</f>
        <v>0</v>
      </c>
      <c r="AA39" s="0" t="n">
        <f aca="false">FALSE()</f>
        <v>0</v>
      </c>
      <c r="AB39" s="0" t="n">
        <f aca="false">FALSE()</f>
        <v>0</v>
      </c>
      <c r="AC39" s="0" t="s">
        <v>2129</v>
      </c>
      <c r="AD39" s="0" t="n">
        <f aca="false">TRUE()</f>
        <v>1</v>
      </c>
      <c r="AE39" s="0" t="s">
        <v>27513</v>
      </c>
      <c r="AF39" s="0" t="n">
        <v>2</v>
      </c>
      <c r="AG39" s="0" t="s">
        <v>27514</v>
      </c>
      <c r="AH39" s="0" t="s">
        <v>27515</v>
      </c>
      <c r="AI39" s="0" t="n">
        <v>0</v>
      </c>
      <c r="AJ39" s="0" t="s">
        <v>2118</v>
      </c>
      <c r="AK39" s="0" t="n">
        <f aca="false">FALSE()</f>
        <v>0</v>
      </c>
      <c r="AL39" s="0" t="n">
        <f aca="false">TRUE()</f>
        <v>1</v>
      </c>
      <c r="AM39" s="0" t="n">
        <f aca="false">FALSE()</f>
        <v>0</v>
      </c>
      <c r="AN39" s="0" t="n">
        <f aca="false">FALSE()</f>
        <v>0</v>
      </c>
      <c r="AO39" s="0" t="n">
        <f aca="false">TRUE()</f>
        <v>1</v>
      </c>
      <c r="AP39" s="380" t="n">
        <v>44876.6458333333</v>
      </c>
      <c r="AQ39" s="380" t="n">
        <v>44876.4166666667</v>
      </c>
      <c r="AR39" s="0" t="s">
        <v>27516</v>
      </c>
      <c r="AS39" s="0" t="s">
        <v>2170</v>
      </c>
      <c r="AT39" s="0" t="s">
        <v>2170</v>
      </c>
    </row>
    <row r="40" customFormat="false" ht="15" hidden="true" customHeight="false" outlineLevel="0" collapsed="false">
      <c r="A40" s="0" t="s">
        <v>27517</v>
      </c>
      <c r="B40" s="0" t="s">
        <v>27518</v>
      </c>
      <c r="C40" s="0" t="s">
        <v>27519</v>
      </c>
      <c r="D40" s="0" t="s">
        <v>2297</v>
      </c>
      <c r="E40" s="0" t="s">
        <v>27517</v>
      </c>
      <c r="F40" s="0" t="n">
        <v>1</v>
      </c>
      <c r="G40" s="0" t="s">
        <v>2298</v>
      </c>
      <c r="H40" s="0" t="s">
        <v>2170</v>
      </c>
      <c r="I40" s="0" t="s">
        <v>2170</v>
      </c>
      <c r="J40" s="0" t="s">
        <v>2170</v>
      </c>
      <c r="K40" s="0" t="s">
        <v>2170</v>
      </c>
      <c r="L40" s="0" t="s">
        <v>2170</v>
      </c>
      <c r="M40" s="0" t="s">
        <v>2170</v>
      </c>
      <c r="N40" s="0" t="n">
        <f aca="false">FALSE()</f>
        <v>0</v>
      </c>
      <c r="O40" s="0" t="s">
        <v>27520</v>
      </c>
      <c r="P40" s="0" t="s">
        <v>2300</v>
      </c>
      <c r="Q40" s="0" t="s">
        <v>27521</v>
      </c>
      <c r="R40" s="0" t="s">
        <v>27199</v>
      </c>
      <c r="S40" s="380" t="n">
        <v>39437.125</v>
      </c>
      <c r="T40" s="0" t="s">
        <v>27522</v>
      </c>
      <c r="U40" s="0" t="s">
        <v>2301</v>
      </c>
      <c r="V40" s="0" t="s">
        <v>2302</v>
      </c>
      <c r="X40" s="0" t="s">
        <v>27219</v>
      </c>
      <c r="Y40" s="0" t="n">
        <v>4</v>
      </c>
      <c r="Z40" s="0" t="n">
        <f aca="false">FALSE()</f>
        <v>0</v>
      </c>
      <c r="AA40" s="0" t="n">
        <f aca="false">FALSE()</f>
        <v>0</v>
      </c>
      <c r="AB40" s="0" t="n">
        <f aca="false">FALSE()</f>
        <v>0</v>
      </c>
      <c r="AC40" s="0" t="s">
        <v>2129</v>
      </c>
      <c r="AD40" s="0" t="n">
        <f aca="false">TRUE()</f>
        <v>1</v>
      </c>
      <c r="AE40" s="0" t="s">
        <v>27523</v>
      </c>
      <c r="AF40" s="0" t="n">
        <v>2</v>
      </c>
      <c r="AG40" s="0" t="s">
        <v>27524</v>
      </c>
      <c r="AH40" s="0" t="s">
        <v>27525</v>
      </c>
      <c r="AI40" s="0" t="n">
        <v>0</v>
      </c>
      <c r="AJ40" s="0" t="s">
        <v>2118</v>
      </c>
      <c r="AK40" s="0" t="n">
        <f aca="false">FALSE()</f>
        <v>0</v>
      </c>
      <c r="AL40" s="0" t="n">
        <f aca="false">TRUE()</f>
        <v>1</v>
      </c>
      <c r="AM40" s="0" t="n">
        <f aca="false">FALSE()</f>
        <v>0</v>
      </c>
      <c r="AN40" s="0" t="n">
        <f aca="false">FALSE()</f>
        <v>0</v>
      </c>
      <c r="AO40" s="0" t="n">
        <f aca="false">TRUE()</f>
        <v>1</v>
      </c>
      <c r="AP40" s="380" t="n">
        <v>44876.6458333333</v>
      </c>
      <c r="AQ40" s="380" t="n">
        <v>44876.4166666667</v>
      </c>
      <c r="AR40" s="0" t="s">
        <v>27526</v>
      </c>
      <c r="AS40" s="0" t="s">
        <v>2170</v>
      </c>
      <c r="AT40" s="0" t="s">
        <v>2170</v>
      </c>
    </row>
    <row r="41" customFormat="false" ht="15" hidden="true" customHeight="false" outlineLevel="0" collapsed="false">
      <c r="A41" s="0" t="s">
        <v>27527</v>
      </c>
      <c r="B41" s="0" t="s">
        <v>27528</v>
      </c>
      <c r="C41" s="0" t="s">
        <v>27529</v>
      </c>
      <c r="D41" s="0" t="s">
        <v>2297</v>
      </c>
      <c r="E41" s="0" t="s">
        <v>27527</v>
      </c>
      <c r="F41" s="0" t="n">
        <v>1</v>
      </c>
      <c r="G41" s="0" t="s">
        <v>2298</v>
      </c>
      <c r="H41" s="0" t="s">
        <v>2170</v>
      </c>
      <c r="I41" s="0" t="s">
        <v>2170</v>
      </c>
      <c r="J41" s="0" t="s">
        <v>2170</v>
      </c>
      <c r="K41" s="0" t="s">
        <v>2170</v>
      </c>
      <c r="L41" s="0" t="s">
        <v>2170</v>
      </c>
      <c r="M41" s="0" t="s">
        <v>2170</v>
      </c>
      <c r="N41" s="0" t="n">
        <f aca="false">FALSE()</f>
        <v>0</v>
      </c>
      <c r="O41" s="0" t="s">
        <v>27530</v>
      </c>
      <c r="P41" s="0" t="s">
        <v>2300</v>
      </c>
      <c r="Q41" s="0" t="s">
        <v>3535</v>
      </c>
      <c r="R41" s="0" t="s">
        <v>27446</v>
      </c>
      <c r="S41" s="380" t="n">
        <v>38309.125</v>
      </c>
      <c r="T41" s="0" t="s">
        <v>27531</v>
      </c>
      <c r="W41" s="0" t="s">
        <v>2114</v>
      </c>
      <c r="X41" s="0" t="s">
        <v>27265</v>
      </c>
      <c r="Y41" s="0" t="n">
        <v>4</v>
      </c>
      <c r="Z41" s="0" t="n">
        <f aca="false">FALSE()</f>
        <v>0</v>
      </c>
      <c r="AA41" s="0" t="n">
        <f aca="false">FALSE()</f>
        <v>0</v>
      </c>
      <c r="AB41" s="0" t="n">
        <f aca="false">FALSE()</f>
        <v>0</v>
      </c>
      <c r="AC41" s="0" t="s">
        <v>2129</v>
      </c>
      <c r="AD41" s="0" t="n">
        <f aca="false">TRUE()</f>
        <v>1</v>
      </c>
      <c r="AE41" s="0" t="s">
        <v>27532</v>
      </c>
      <c r="AF41" s="0" t="n">
        <v>2</v>
      </c>
      <c r="AG41" s="0" t="s">
        <v>27533</v>
      </c>
      <c r="AH41" s="0" t="s">
        <v>27534</v>
      </c>
      <c r="AI41" s="0" t="n">
        <v>0</v>
      </c>
      <c r="AJ41" s="0" t="s">
        <v>2118</v>
      </c>
      <c r="AK41" s="0" t="n">
        <f aca="false">FALSE()</f>
        <v>0</v>
      </c>
      <c r="AL41" s="0" t="n">
        <f aca="false">TRUE()</f>
        <v>1</v>
      </c>
      <c r="AM41" s="0" t="n">
        <f aca="false">FALSE()</f>
        <v>0</v>
      </c>
      <c r="AN41" s="0" t="n">
        <f aca="false">FALSE()</f>
        <v>0</v>
      </c>
      <c r="AO41" s="0" t="n">
        <f aca="false">TRUE()</f>
        <v>1</v>
      </c>
      <c r="AP41" s="380" t="n">
        <v>44876.6458333333</v>
      </c>
      <c r="AQ41" s="380" t="n">
        <v>44876.4166666667</v>
      </c>
      <c r="AR41" s="0" t="s">
        <v>27535</v>
      </c>
      <c r="AS41" s="0" t="s">
        <v>2170</v>
      </c>
      <c r="AT41" s="0" t="s">
        <v>2170</v>
      </c>
    </row>
    <row r="42" customFormat="false" ht="15" hidden="true" customHeight="false" outlineLevel="0" collapsed="false">
      <c r="A42" s="0" t="s">
        <v>27536</v>
      </c>
      <c r="B42" s="0" t="s">
        <v>27537</v>
      </c>
      <c r="C42" s="0" t="s">
        <v>27538</v>
      </c>
      <c r="D42" s="0" t="s">
        <v>27370</v>
      </c>
      <c r="E42" s="0" t="s">
        <v>27536</v>
      </c>
      <c r="F42" s="0" t="n">
        <v>1</v>
      </c>
      <c r="G42" s="0" t="s">
        <v>18631</v>
      </c>
      <c r="H42" s="0" t="s">
        <v>2170</v>
      </c>
      <c r="I42" s="0" t="s">
        <v>2170</v>
      </c>
      <c r="J42" s="0" t="s">
        <v>2170</v>
      </c>
      <c r="K42" s="0" t="s">
        <v>2170</v>
      </c>
      <c r="L42" s="0" t="s">
        <v>2170</v>
      </c>
      <c r="M42" s="0" t="s">
        <v>2170</v>
      </c>
      <c r="N42" s="0" t="n">
        <f aca="false">FALSE()</f>
        <v>0</v>
      </c>
      <c r="O42" s="0" t="s">
        <v>27539</v>
      </c>
      <c r="P42" s="0" t="s">
        <v>2300</v>
      </c>
      <c r="Q42" s="0" t="s">
        <v>2170</v>
      </c>
      <c r="R42" s="0" t="s">
        <v>27199</v>
      </c>
      <c r="S42" s="380" t="n">
        <v>25569.125</v>
      </c>
      <c r="T42" s="0" t="s">
        <v>2170</v>
      </c>
      <c r="U42" s="0" t="s">
        <v>2528</v>
      </c>
      <c r="V42" s="0" t="s">
        <v>2529</v>
      </c>
      <c r="W42" s="0" t="s">
        <v>2891</v>
      </c>
      <c r="Y42" s="0" t="n">
        <v>1</v>
      </c>
      <c r="Z42" s="0" t="n">
        <f aca="false">FALSE()</f>
        <v>0</v>
      </c>
      <c r="AA42" s="0" t="n">
        <f aca="false">FALSE()</f>
        <v>0</v>
      </c>
      <c r="AB42" s="0" t="n">
        <f aca="false">FALSE()</f>
        <v>0</v>
      </c>
      <c r="AC42" s="0" t="s">
        <v>2129</v>
      </c>
      <c r="AD42" s="0" t="n">
        <f aca="false">TRUE()</f>
        <v>1</v>
      </c>
      <c r="AE42" s="0" t="s">
        <v>27540</v>
      </c>
      <c r="AF42" s="0" t="n">
        <v>2</v>
      </c>
      <c r="AG42" s="0" t="s">
        <v>27541</v>
      </c>
      <c r="AH42" s="0" t="s">
        <v>27542</v>
      </c>
      <c r="AI42" s="0" t="n">
        <v>0</v>
      </c>
      <c r="AJ42" s="0" t="s">
        <v>27375</v>
      </c>
      <c r="AK42" s="0" t="n">
        <f aca="false">FALSE()</f>
        <v>0</v>
      </c>
      <c r="AL42" s="0" t="n">
        <f aca="false">FALSE()</f>
        <v>0</v>
      </c>
      <c r="AM42" s="0" t="n">
        <f aca="false">FALSE()</f>
        <v>0</v>
      </c>
      <c r="AN42" s="0" t="n">
        <f aca="false">FALSE()</f>
        <v>0</v>
      </c>
      <c r="AO42" s="0" t="n">
        <f aca="false">TRUE()</f>
        <v>1</v>
      </c>
      <c r="AP42" s="380" t="n">
        <v>25569.125</v>
      </c>
      <c r="AQ42" s="380" t="n">
        <v>25569.125</v>
      </c>
      <c r="AR42" s="0" t="s">
        <v>27543</v>
      </c>
      <c r="AS42" s="0" t="s">
        <v>2170</v>
      </c>
      <c r="AT42" s="0" t="s">
        <v>2170</v>
      </c>
    </row>
    <row r="43" customFormat="false" ht="15" hidden="true" customHeight="false" outlineLevel="0" collapsed="false">
      <c r="A43" s="0" t="s">
        <v>27544</v>
      </c>
      <c r="B43" s="0" t="s">
        <v>27545</v>
      </c>
      <c r="C43" s="0" t="s">
        <v>27546</v>
      </c>
      <c r="D43" s="0" t="s">
        <v>2297</v>
      </c>
      <c r="E43" s="0" t="s">
        <v>27544</v>
      </c>
      <c r="F43" s="0" t="n">
        <v>1</v>
      </c>
      <c r="G43" s="0" t="s">
        <v>2298</v>
      </c>
      <c r="H43" s="0" t="s">
        <v>2170</v>
      </c>
      <c r="I43" s="0" t="s">
        <v>2170</v>
      </c>
      <c r="J43" s="0" t="s">
        <v>2170</v>
      </c>
      <c r="K43" s="0" t="s">
        <v>2170</v>
      </c>
      <c r="L43" s="0" t="s">
        <v>2170</v>
      </c>
      <c r="M43" s="0" t="s">
        <v>2170</v>
      </c>
      <c r="N43" s="0" t="n">
        <f aca="false">FALSE()</f>
        <v>0</v>
      </c>
      <c r="O43" s="0" t="s">
        <v>27547</v>
      </c>
      <c r="P43" s="0" t="s">
        <v>2300</v>
      </c>
      <c r="Q43" s="0" t="s">
        <v>27521</v>
      </c>
      <c r="R43" s="0" t="s">
        <v>27199</v>
      </c>
      <c r="S43" s="380" t="n">
        <v>36672.1666666667</v>
      </c>
      <c r="T43" s="0" t="s">
        <v>27548</v>
      </c>
      <c r="U43" s="0" t="s">
        <v>2301</v>
      </c>
      <c r="V43" s="0" t="s">
        <v>2302</v>
      </c>
      <c r="X43" s="0" t="s">
        <v>27219</v>
      </c>
      <c r="Y43" s="0" t="n">
        <v>4</v>
      </c>
      <c r="Z43" s="0" t="n">
        <f aca="false">FALSE()</f>
        <v>0</v>
      </c>
      <c r="AA43" s="0" t="n">
        <f aca="false">FALSE()</f>
        <v>0</v>
      </c>
      <c r="AB43" s="0" t="n">
        <f aca="false">FALSE()</f>
        <v>0</v>
      </c>
      <c r="AC43" s="0" t="s">
        <v>2129</v>
      </c>
      <c r="AD43" s="0" t="n">
        <f aca="false">TRUE()</f>
        <v>1</v>
      </c>
      <c r="AE43" s="0" t="s">
        <v>27549</v>
      </c>
      <c r="AF43" s="0" t="n">
        <v>2</v>
      </c>
      <c r="AG43" s="0" t="s">
        <v>27550</v>
      </c>
      <c r="AH43" s="0" t="s">
        <v>27551</v>
      </c>
      <c r="AI43" s="0" t="n">
        <v>0</v>
      </c>
      <c r="AJ43" s="0" t="s">
        <v>2118</v>
      </c>
      <c r="AK43" s="0" t="n">
        <f aca="false">FALSE()</f>
        <v>0</v>
      </c>
      <c r="AL43" s="0" t="n">
        <f aca="false">TRUE()</f>
        <v>1</v>
      </c>
      <c r="AM43" s="0" t="n">
        <f aca="false">FALSE()</f>
        <v>0</v>
      </c>
      <c r="AN43" s="0" t="n">
        <f aca="false">FALSE()</f>
        <v>0</v>
      </c>
      <c r="AO43" s="0" t="n">
        <f aca="false">TRUE()</f>
        <v>1</v>
      </c>
      <c r="AP43" s="380" t="n">
        <v>44876.6458333333</v>
      </c>
      <c r="AQ43" s="380" t="n">
        <v>44876.4166666667</v>
      </c>
      <c r="AR43" s="0" t="s">
        <v>27552</v>
      </c>
      <c r="AS43" s="0" t="s">
        <v>2170</v>
      </c>
      <c r="AT43" s="0" t="s">
        <v>2170</v>
      </c>
    </row>
    <row r="44" customFormat="false" ht="15" hidden="true" customHeight="false" outlineLevel="0" collapsed="false">
      <c r="A44" s="0" t="s">
        <v>27553</v>
      </c>
      <c r="B44" s="0" t="s">
        <v>27554</v>
      </c>
      <c r="C44" s="0" t="s">
        <v>27555</v>
      </c>
      <c r="D44" s="0" t="s">
        <v>2297</v>
      </c>
      <c r="E44" s="0" t="s">
        <v>27553</v>
      </c>
      <c r="F44" s="0" t="n">
        <v>1</v>
      </c>
      <c r="G44" s="0" t="s">
        <v>2298</v>
      </c>
      <c r="H44" s="0" t="s">
        <v>2170</v>
      </c>
      <c r="I44" s="0" t="s">
        <v>2170</v>
      </c>
      <c r="J44" s="0" t="s">
        <v>2170</v>
      </c>
      <c r="K44" s="0" t="s">
        <v>2170</v>
      </c>
      <c r="L44" s="0" t="s">
        <v>2170</v>
      </c>
      <c r="M44" s="0" t="s">
        <v>2170</v>
      </c>
      <c r="N44" s="0" t="n">
        <f aca="false">FALSE()</f>
        <v>0</v>
      </c>
      <c r="O44" s="0" t="s">
        <v>27556</v>
      </c>
      <c r="P44" s="0" t="s">
        <v>2300</v>
      </c>
      <c r="Q44" s="0" t="s">
        <v>2170</v>
      </c>
      <c r="R44" s="0" t="s">
        <v>27199</v>
      </c>
      <c r="S44" s="380" t="n">
        <v>25569.125</v>
      </c>
      <c r="T44" s="0" t="s">
        <v>2170</v>
      </c>
      <c r="W44" s="0" t="s">
        <v>2891</v>
      </c>
      <c r="Y44" s="0" t="n">
        <v>4</v>
      </c>
      <c r="Z44" s="0" t="n">
        <f aca="false">FALSE()</f>
        <v>0</v>
      </c>
      <c r="AA44" s="0" t="n">
        <f aca="false">FALSE()</f>
        <v>0</v>
      </c>
      <c r="AB44" s="0" t="n">
        <f aca="false">FALSE()</f>
        <v>0</v>
      </c>
      <c r="AC44" s="0" t="s">
        <v>2129</v>
      </c>
      <c r="AD44" s="0" t="n">
        <f aca="false">TRUE()</f>
        <v>1</v>
      </c>
      <c r="AE44" s="0" t="s">
        <v>27557</v>
      </c>
      <c r="AF44" s="0" t="n">
        <v>2</v>
      </c>
      <c r="AG44" s="0" t="s">
        <v>27558</v>
      </c>
      <c r="AH44" s="0" t="s">
        <v>27559</v>
      </c>
      <c r="AI44" s="0" t="n">
        <v>0</v>
      </c>
      <c r="AJ44" s="0" t="s">
        <v>2118</v>
      </c>
      <c r="AK44" s="0" t="n">
        <f aca="false">FALSE()</f>
        <v>0</v>
      </c>
      <c r="AL44" s="0" t="n">
        <f aca="false">TRUE()</f>
        <v>1</v>
      </c>
      <c r="AM44" s="0" t="n">
        <f aca="false">FALSE()</f>
        <v>0</v>
      </c>
      <c r="AN44" s="0" t="n">
        <f aca="false">FALSE()</f>
        <v>0</v>
      </c>
      <c r="AO44" s="0" t="n">
        <f aca="false">TRUE()</f>
        <v>1</v>
      </c>
      <c r="AP44" s="380" t="n">
        <v>44949.6555555556</v>
      </c>
      <c r="AQ44" s="380" t="n">
        <v>44949.4166666667</v>
      </c>
      <c r="AR44" s="0" t="s">
        <v>27560</v>
      </c>
      <c r="AS44" s="0" t="s">
        <v>2170</v>
      </c>
      <c r="AT44" s="0" t="s">
        <v>2170</v>
      </c>
    </row>
    <row r="45" customFormat="false" ht="15" hidden="false" customHeight="false" outlineLevel="0" collapsed="false">
      <c r="A45" s="0" t="s">
        <v>27561</v>
      </c>
      <c r="B45" s="0" t="s">
        <v>27562</v>
      </c>
      <c r="C45" s="0" t="s">
        <v>27563</v>
      </c>
      <c r="D45" s="0" t="s">
        <v>27215</v>
      </c>
      <c r="E45" s="0" t="s">
        <v>27561</v>
      </c>
      <c r="F45" s="0" t="n">
        <v>1</v>
      </c>
      <c r="G45" s="0" t="s">
        <v>434</v>
      </c>
      <c r="H45" s="0" t="s">
        <v>2170</v>
      </c>
      <c r="I45" s="0" t="s">
        <v>2170</v>
      </c>
      <c r="J45" s="0" t="s">
        <v>2170</v>
      </c>
      <c r="K45" s="0" t="s">
        <v>2170</v>
      </c>
      <c r="L45" s="0" t="s">
        <v>2170</v>
      </c>
      <c r="M45" s="0" t="s">
        <v>2170</v>
      </c>
      <c r="N45" s="0" t="n">
        <f aca="false">FALSE()</f>
        <v>0</v>
      </c>
      <c r="O45" s="0" t="s">
        <v>27564</v>
      </c>
      <c r="P45" s="0" t="s">
        <v>27565</v>
      </c>
      <c r="Q45" s="0" t="s">
        <v>2170</v>
      </c>
      <c r="R45" s="0" t="s">
        <v>27199</v>
      </c>
      <c r="S45" s="380" t="n">
        <v>43970.125</v>
      </c>
      <c r="T45" s="0" t="s">
        <v>2170</v>
      </c>
      <c r="U45" s="0" t="s">
        <v>601</v>
      </c>
      <c r="V45" s="0" t="s">
        <v>2602</v>
      </c>
      <c r="W45" s="0" t="s">
        <v>17847</v>
      </c>
      <c r="Y45" s="0" t="n">
        <v>5</v>
      </c>
      <c r="Z45" s="0" t="n">
        <f aca="false">FALSE()</f>
        <v>0</v>
      </c>
      <c r="AA45" s="0" t="n">
        <f aca="false">TRUE()</f>
        <v>1</v>
      </c>
      <c r="AB45" s="0" t="n">
        <f aca="false">TRUE()</f>
        <v>1</v>
      </c>
      <c r="AC45" s="0" t="s">
        <v>6018</v>
      </c>
      <c r="AD45" s="0" t="n">
        <f aca="false">TRUE()</f>
        <v>1</v>
      </c>
      <c r="AE45" s="0" t="s">
        <v>27566</v>
      </c>
      <c r="AF45" s="0" t="n">
        <v>1</v>
      </c>
      <c r="AG45" s="0" t="s">
        <v>27567</v>
      </c>
      <c r="AH45" s="0" t="s">
        <v>27568</v>
      </c>
      <c r="AI45" s="0" t="n">
        <v>0</v>
      </c>
      <c r="AJ45" s="0" t="s">
        <v>2118</v>
      </c>
      <c r="AK45" s="0" t="n">
        <f aca="false">TRUE()</f>
        <v>1</v>
      </c>
      <c r="AL45" s="0" t="n">
        <f aca="false">FALSE()</f>
        <v>0</v>
      </c>
      <c r="AM45" s="0" t="n">
        <f aca="false">FALSE()</f>
        <v>0</v>
      </c>
      <c r="AN45" s="0" t="n">
        <f aca="false">FALSE()</f>
        <v>0</v>
      </c>
      <c r="AO45" s="0" t="n">
        <f aca="false">TRUE()</f>
        <v>1</v>
      </c>
      <c r="AP45" s="380" t="n">
        <v>43984.4354166667</v>
      </c>
      <c r="AQ45" s="380" t="n">
        <v>43984.4166666667</v>
      </c>
      <c r="AR45" s="0" t="s">
        <v>27569</v>
      </c>
      <c r="AS45" s="0" t="s">
        <v>2170</v>
      </c>
      <c r="AT45" s="0" t="s">
        <v>2170</v>
      </c>
    </row>
    <row r="46" customFormat="false" ht="15" hidden="true" customHeight="false" outlineLevel="0" collapsed="false">
      <c r="A46" s="0" t="s">
        <v>27570</v>
      </c>
      <c r="B46" s="0" t="s">
        <v>27571</v>
      </c>
      <c r="C46" s="0" t="s">
        <v>27572</v>
      </c>
      <c r="D46" s="0" t="s">
        <v>2297</v>
      </c>
      <c r="E46" s="0" t="s">
        <v>27570</v>
      </c>
      <c r="F46" s="0" t="n">
        <v>1</v>
      </c>
      <c r="G46" s="0" t="s">
        <v>2298</v>
      </c>
      <c r="H46" s="0" t="s">
        <v>2170</v>
      </c>
      <c r="I46" s="0" t="s">
        <v>2170</v>
      </c>
      <c r="J46" s="0" t="s">
        <v>2170</v>
      </c>
      <c r="K46" s="0" t="s">
        <v>2170</v>
      </c>
      <c r="L46" s="0" t="s">
        <v>2170</v>
      </c>
      <c r="M46" s="0" t="s">
        <v>2170</v>
      </c>
      <c r="N46" s="0" t="n">
        <f aca="false">FALSE()</f>
        <v>0</v>
      </c>
      <c r="O46" s="0" t="s">
        <v>27573</v>
      </c>
      <c r="P46" s="0" t="s">
        <v>2300</v>
      </c>
      <c r="Q46" s="0" t="s">
        <v>2137</v>
      </c>
      <c r="R46" s="0" t="s">
        <v>27199</v>
      </c>
      <c r="S46" s="380" t="n">
        <v>38016.125</v>
      </c>
      <c r="T46" s="0" t="s">
        <v>27574</v>
      </c>
      <c r="U46" s="0" t="s">
        <v>2301</v>
      </c>
      <c r="V46" s="0" t="s">
        <v>2302</v>
      </c>
      <c r="X46" s="0" t="s">
        <v>27219</v>
      </c>
      <c r="Y46" s="0" t="n">
        <v>4</v>
      </c>
      <c r="Z46" s="0" t="n">
        <f aca="false">FALSE()</f>
        <v>0</v>
      </c>
      <c r="AA46" s="0" t="n">
        <f aca="false">FALSE()</f>
        <v>0</v>
      </c>
      <c r="AB46" s="0" t="n">
        <f aca="false">FALSE()</f>
        <v>0</v>
      </c>
      <c r="AC46" s="0" t="s">
        <v>2129</v>
      </c>
      <c r="AD46" s="0" t="n">
        <f aca="false">TRUE()</f>
        <v>1</v>
      </c>
      <c r="AE46" s="0" t="s">
        <v>27575</v>
      </c>
      <c r="AF46" s="0" t="n">
        <v>2</v>
      </c>
      <c r="AG46" s="0" t="s">
        <v>27576</v>
      </c>
      <c r="AH46" s="0" t="s">
        <v>27577</v>
      </c>
      <c r="AI46" s="0" t="n">
        <v>0</v>
      </c>
      <c r="AJ46" s="0" t="s">
        <v>2118</v>
      </c>
      <c r="AK46" s="0" t="n">
        <f aca="false">FALSE()</f>
        <v>0</v>
      </c>
      <c r="AL46" s="0" t="n">
        <f aca="false">TRUE()</f>
        <v>1</v>
      </c>
      <c r="AM46" s="0" t="n">
        <f aca="false">FALSE()</f>
        <v>0</v>
      </c>
      <c r="AN46" s="0" t="n">
        <f aca="false">FALSE()</f>
        <v>0</v>
      </c>
      <c r="AO46" s="0" t="n">
        <f aca="false">TRUE()</f>
        <v>1</v>
      </c>
      <c r="AP46" s="380" t="n">
        <v>44876.6458333333</v>
      </c>
      <c r="AQ46" s="380" t="n">
        <v>44876.4166666667</v>
      </c>
      <c r="AR46" s="0" t="s">
        <v>27578</v>
      </c>
      <c r="AS46" s="0" t="s">
        <v>2170</v>
      </c>
      <c r="AT46" s="0" t="s">
        <v>2170</v>
      </c>
    </row>
    <row r="47" customFormat="false" ht="15" hidden="true" customHeight="false" outlineLevel="0" collapsed="false">
      <c r="A47" s="0" t="s">
        <v>27579</v>
      </c>
      <c r="B47" s="0" t="s">
        <v>27580</v>
      </c>
      <c r="C47" s="0" t="s">
        <v>27581</v>
      </c>
      <c r="D47" s="0" t="s">
        <v>2297</v>
      </c>
      <c r="E47" s="0" t="s">
        <v>27579</v>
      </c>
      <c r="F47" s="0" t="n">
        <v>1</v>
      </c>
      <c r="G47" s="0" t="s">
        <v>2298</v>
      </c>
      <c r="H47" s="0" t="s">
        <v>2170</v>
      </c>
      <c r="I47" s="0" t="s">
        <v>2170</v>
      </c>
      <c r="J47" s="0" t="s">
        <v>2170</v>
      </c>
      <c r="K47" s="0" t="s">
        <v>2170</v>
      </c>
      <c r="L47" s="0" t="s">
        <v>2170</v>
      </c>
      <c r="M47" s="0" t="s">
        <v>2170</v>
      </c>
      <c r="N47" s="0" t="n">
        <f aca="false">FALSE()</f>
        <v>0</v>
      </c>
      <c r="O47" s="0" t="s">
        <v>27582</v>
      </c>
      <c r="P47" s="0" t="s">
        <v>2300</v>
      </c>
      <c r="Q47" s="0" t="s">
        <v>27583</v>
      </c>
      <c r="R47" s="0" t="s">
        <v>27199</v>
      </c>
      <c r="S47" s="380" t="n">
        <v>35142.125</v>
      </c>
      <c r="T47" s="0" t="s">
        <v>27584</v>
      </c>
      <c r="U47" s="0" t="s">
        <v>27585</v>
      </c>
      <c r="V47" s="0" t="s">
        <v>27586</v>
      </c>
      <c r="X47" s="0" t="s">
        <v>27219</v>
      </c>
      <c r="Y47" s="0" t="n">
        <v>4</v>
      </c>
      <c r="Z47" s="0" t="n">
        <f aca="false">FALSE()</f>
        <v>0</v>
      </c>
      <c r="AA47" s="0" t="n">
        <f aca="false">FALSE()</f>
        <v>0</v>
      </c>
      <c r="AB47" s="0" t="n">
        <f aca="false">FALSE()</f>
        <v>0</v>
      </c>
      <c r="AC47" s="0" t="s">
        <v>2129</v>
      </c>
      <c r="AD47" s="0" t="n">
        <f aca="false">TRUE()</f>
        <v>1</v>
      </c>
      <c r="AE47" s="0" t="s">
        <v>27587</v>
      </c>
      <c r="AF47" s="0" t="n">
        <v>2</v>
      </c>
      <c r="AG47" s="0" t="s">
        <v>27588</v>
      </c>
      <c r="AH47" s="0" t="s">
        <v>27589</v>
      </c>
      <c r="AI47" s="0" t="n">
        <v>0</v>
      </c>
      <c r="AJ47" s="0" t="s">
        <v>2118</v>
      </c>
      <c r="AK47" s="0" t="n">
        <f aca="false">FALSE()</f>
        <v>0</v>
      </c>
      <c r="AL47" s="0" t="n">
        <f aca="false">TRUE()</f>
        <v>1</v>
      </c>
      <c r="AM47" s="0" t="n">
        <f aca="false">FALSE()</f>
        <v>0</v>
      </c>
      <c r="AN47" s="0" t="n">
        <f aca="false">FALSE()</f>
        <v>0</v>
      </c>
      <c r="AO47" s="0" t="n">
        <f aca="false">TRUE()</f>
        <v>1</v>
      </c>
      <c r="AP47" s="380" t="n">
        <v>44876.6458333333</v>
      </c>
      <c r="AQ47" s="380" t="n">
        <v>44876.4166666667</v>
      </c>
      <c r="AR47" s="0" t="s">
        <v>27590</v>
      </c>
      <c r="AS47" s="0" t="s">
        <v>2170</v>
      </c>
      <c r="AT47" s="0" t="s">
        <v>2170</v>
      </c>
    </row>
    <row r="48" customFormat="false" ht="15" hidden="true" customHeight="false" outlineLevel="0" collapsed="false">
      <c r="A48" s="0" t="s">
        <v>27591</v>
      </c>
      <c r="B48" s="0" t="s">
        <v>27592</v>
      </c>
      <c r="C48" s="0" t="s">
        <v>27593</v>
      </c>
      <c r="D48" s="0" t="s">
        <v>2297</v>
      </c>
      <c r="E48" s="0" t="s">
        <v>27591</v>
      </c>
      <c r="F48" s="0" t="n">
        <v>1</v>
      </c>
      <c r="G48" s="0" t="s">
        <v>2298</v>
      </c>
      <c r="H48" s="0" t="s">
        <v>2170</v>
      </c>
      <c r="I48" s="0" t="s">
        <v>2170</v>
      </c>
      <c r="J48" s="0" t="s">
        <v>2170</v>
      </c>
      <c r="K48" s="0" t="s">
        <v>2170</v>
      </c>
      <c r="L48" s="0" t="s">
        <v>2170</v>
      </c>
      <c r="M48" s="0" t="s">
        <v>2170</v>
      </c>
      <c r="N48" s="0" t="n">
        <f aca="false">FALSE()</f>
        <v>0</v>
      </c>
      <c r="O48" s="0" t="s">
        <v>27594</v>
      </c>
      <c r="P48" s="0" t="s">
        <v>2300</v>
      </c>
      <c r="Q48" s="0" t="s">
        <v>2170</v>
      </c>
      <c r="R48" s="0" t="s">
        <v>27199</v>
      </c>
      <c r="S48" s="380" t="n">
        <v>25569.125</v>
      </c>
      <c r="T48" s="0" t="s">
        <v>2170</v>
      </c>
      <c r="W48" s="0" t="s">
        <v>2114</v>
      </c>
      <c r="Y48" s="0" t="n">
        <v>4</v>
      </c>
      <c r="Z48" s="0" t="n">
        <f aca="false">FALSE()</f>
        <v>0</v>
      </c>
      <c r="AA48" s="0" t="n">
        <f aca="false">FALSE()</f>
        <v>0</v>
      </c>
      <c r="AB48" s="0" t="n">
        <f aca="false">FALSE()</f>
        <v>0</v>
      </c>
      <c r="AC48" s="0" t="s">
        <v>2129</v>
      </c>
      <c r="AD48" s="0" t="n">
        <f aca="false">TRUE()</f>
        <v>1</v>
      </c>
      <c r="AE48" s="0" t="s">
        <v>27595</v>
      </c>
      <c r="AF48" s="0" t="n">
        <v>2</v>
      </c>
      <c r="AG48" s="0" t="s">
        <v>27596</v>
      </c>
      <c r="AH48" s="0" t="s">
        <v>27597</v>
      </c>
      <c r="AI48" s="0" t="n">
        <v>0</v>
      </c>
      <c r="AJ48" s="0" t="s">
        <v>2118</v>
      </c>
      <c r="AK48" s="0" t="n">
        <f aca="false">FALSE()</f>
        <v>0</v>
      </c>
      <c r="AL48" s="0" t="n">
        <f aca="false">TRUE()</f>
        <v>1</v>
      </c>
      <c r="AM48" s="0" t="n">
        <f aca="false">FALSE()</f>
        <v>0</v>
      </c>
      <c r="AN48" s="0" t="n">
        <f aca="false">FALSE()</f>
        <v>0</v>
      </c>
      <c r="AO48" s="0" t="n">
        <f aca="false">TRUE()</f>
        <v>1</v>
      </c>
      <c r="AP48" s="380" t="n">
        <v>44949.7097222222</v>
      </c>
      <c r="AQ48" s="380" t="n">
        <v>44949.4166666667</v>
      </c>
      <c r="AR48" s="0" t="s">
        <v>27598</v>
      </c>
      <c r="AS48" s="0" t="s">
        <v>2170</v>
      </c>
      <c r="AT48" s="0" t="s">
        <v>2170</v>
      </c>
    </row>
    <row r="49" customFormat="false" ht="15" hidden="true" customHeight="false" outlineLevel="0" collapsed="false">
      <c r="A49" s="0" t="s">
        <v>27599</v>
      </c>
      <c r="B49" s="0" t="s">
        <v>27600</v>
      </c>
      <c r="C49" s="0" t="s">
        <v>27601</v>
      </c>
      <c r="D49" s="0" t="s">
        <v>27602</v>
      </c>
      <c r="E49" s="0" t="s">
        <v>27599</v>
      </c>
      <c r="F49" s="0" t="n">
        <v>100</v>
      </c>
      <c r="G49" s="0" t="s">
        <v>2526</v>
      </c>
      <c r="H49" s="0" t="s">
        <v>2170</v>
      </c>
      <c r="I49" s="0" t="s">
        <v>2170</v>
      </c>
      <c r="J49" s="0" t="s">
        <v>2170</v>
      </c>
      <c r="K49" s="0" t="s">
        <v>2170</v>
      </c>
      <c r="L49" s="0" t="s">
        <v>2170</v>
      </c>
      <c r="M49" s="0" t="s">
        <v>2170</v>
      </c>
      <c r="N49" s="0" t="n">
        <f aca="false">FALSE()</f>
        <v>0</v>
      </c>
      <c r="O49" s="0" t="s">
        <v>27603</v>
      </c>
      <c r="P49" s="0" t="s">
        <v>2300</v>
      </c>
      <c r="Q49" s="0" t="s">
        <v>2170</v>
      </c>
      <c r="R49" s="0" t="s">
        <v>27199</v>
      </c>
      <c r="S49" s="380" t="n">
        <v>25569.125</v>
      </c>
      <c r="T49" s="0" t="s">
        <v>2170</v>
      </c>
      <c r="U49" s="0" t="s">
        <v>2528</v>
      </c>
      <c r="V49" s="0" t="s">
        <v>2529</v>
      </c>
      <c r="W49" s="0" t="s">
        <v>2116</v>
      </c>
      <c r="Y49" s="0" t="n">
        <v>4</v>
      </c>
      <c r="Z49" s="0" t="n">
        <f aca="false">FALSE()</f>
        <v>0</v>
      </c>
      <c r="AA49" s="0" t="n">
        <f aca="false">FALSE()</f>
        <v>0</v>
      </c>
      <c r="AB49" s="0" t="n">
        <f aca="false">FALSE()</f>
        <v>0</v>
      </c>
      <c r="AC49" s="0" t="s">
        <v>2129</v>
      </c>
      <c r="AD49" s="0" t="n">
        <f aca="false">TRUE()</f>
        <v>1</v>
      </c>
      <c r="AE49" s="0" t="s">
        <v>27604</v>
      </c>
      <c r="AF49" s="0" t="n">
        <v>2</v>
      </c>
      <c r="AG49" s="0" t="s">
        <v>27605</v>
      </c>
      <c r="AH49" s="0" t="s">
        <v>27606</v>
      </c>
      <c r="AI49" s="0" t="n">
        <v>0</v>
      </c>
      <c r="AJ49" s="0" t="s">
        <v>27375</v>
      </c>
      <c r="AK49" s="0" t="n">
        <f aca="false">FALSE()</f>
        <v>0</v>
      </c>
      <c r="AL49" s="0" t="n">
        <f aca="false">FALSE()</f>
        <v>0</v>
      </c>
      <c r="AM49" s="0" t="n">
        <f aca="false">FALSE()</f>
        <v>0</v>
      </c>
      <c r="AN49" s="0" t="n">
        <f aca="false">FALSE()</f>
        <v>0</v>
      </c>
      <c r="AO49" s="0" t="n">
        <f aca="false">TRUE()</f>
        <v>1</v>
      </c>
      <c r="AP49" s="380" t="n">
        <v>45119.3333333333</v>
      </c>
      <c r="AQ49" s="380" t="n">
        <v>45119.4166666667</v>
      </c>
      <c r="AR49" s="0" t="s">
        <v>27376</v>
      </c>
      <c r="AS49" s="0" t="s">
        <v>2170</v>
      </c>
      <c r="AT49" s="0" t="s">
        <v>2170</v>
      </c>
    </row>
    <row r="50" customFormat="false" ht="15" hidden="false" customHeight="false" outlineLevel="0" collapsed="false">
      <c r="A50" s="0" t="s">
        <v>27607</v>
      </c>
      <c r="B50" s="0" t="s">
        <v>27608</v>
      </c>
      <c r="C50" s="0" t="s">
        <v>27609</v>
      </c>
      <c r="D50" s="0" t="s">
        <v>27215</v>
      </c>
      <c r="E50" s="0" t="s">
        <v>27607</v>
      </c>
      <c r="F50" s="0" t="n">
        <v>1</v>
      </c>
      <c r="G50" s="0" t="s">
        <v>434</v>
      </c>
      <c r="H50" s="0" t="s">
        <v>2170</v>
      </c>
      <c r="I50" s="0" t="s">
        <v>2170</v>
      </c>
      <c r="J50" s="0" t="s">
        <v>2170</v>
      </c>
      <c r="K50" s="0" t="s">
        <v>2170</v>
      </c>
      <c r="L50" s="0" t="s">
        <v>2170</v>
      </c>
      <c r="M50" s="0" t="s">
        <v>2170</v>
      </c>
      <c r="N50" s="0" t="n">
        <f aca="false">FALSE()</f>
        <v>0</v>
      </c>
      <c r="O50" s="0" t="s">
        <v>27610</v>
      </c>
      <c r="P50" s="0" t="s">
        <v>27284</v>
      </c>
      <c r="Q50" s="0" t="s">
        <v>2170</v>
      </c>
      <c r="R50" s="0" t="s">
        <v>27295</v>
      </c>
      <c r="S50" s="380" t="n">
        <v>45113.125</v>
      </c>
      <c r="T50" s="0" t="s">
        <v>2170</v>
      </c>
      <c r="U50" s="0" t="s">
        <v>601</v>
      </c>
      <c r="V50" s="0" t="s">
        <v>2602</v>
      </c>
      <c r="W50" s="0" t="s">
        <v>2891</v>
      </c>
      <c r="Y50" s="0" t="n">
        <v>5</v>
      </c>
      <c r="Z50" s="0" t="n">
        <f aca="false">FALSE()</f>
        <v>0</v>
      </c>
      <c r="AA50" s="0" t="n">
        <f aca="false">TRUE()</f>
        <v>1</v>
      </c>
      <c r="AB50" s="0" t="n">
        <f aca="false">TRUE()</f>
        <v>1</v>
      </c>
      <c r="AC50" s="0" t="s">
        <v>3358</v>
      </c>
      <c r="AD50" s="0" t="n">
        <f aca="false">TRUE()</f>
        <v>1</v>
      </c>
      <c r="AE50" s="0" t="s">
        <v>27611</v>
      </c>
      <c r="AF50" s="0" t="n">
        <v>1</v>
      </c>
      <c r="AG50" s="0" t="s">
        <v>27612</v>
      </c>
      <c r="AH50" s="0" t="s">
        <v>27613</v>
      </c>
      <c r="AI50" s="0" t="n">
        <v>0</v>
      </c>
      <c r="AJ50" s="0" t="s">
        <v>2118</v>
      </c>
      <c r="AK50" s="0" t="n">
        <f aca="false">TRUE()</f>
        <v>1</v>
      </c>
      <c r="AL50" s="0" t="n">
        <f aca="false">FALSE()</f>
        <v>0</v>
      </c>
      <c r="AM50" s="0" t="n">
        <f aca="false">FALSE()</f>
        <v>0</v>
      </c>
      <c r="AN50" s="0" t="n">
        <f aca="false">FALSE()</f>
        <v>0</v>
      </c>
      <c r="AO50" s="0" t="n">
        <f aca="false">FALSE()</f>
        <v>0</v>
      </c>
      <c r="AP50" s="380" t="n">
        <v>45128.425</v>
      </c>
      <c r="AQ50" s="380" t="n">
        <v>45128.4166666667</v>
      </c>
      <c r="AR50" s="0" t="s">
        <v>27358</v>
      </c>
      <c r="AS50" s="0" t="s">
        <v>2170</v>
      </c>
      <c r="AT50" s="0" t="s">
        <v>2170</v>
      </c>
    </row>
    <row r="51" customFormat="false" ht="15" hidden="true" customHeight="false" outlineLevel="0" collapsed="false">
      <c r="A51" s="0" t="s">
        <v>27614</v>
      </c>
      <c r="B51" s="0" t="s">
        <v>27615</v>
      </c>
      <c r="C51" s="0" t="s">
        <v>27616</v>
      </c>
      <c r="D51" s="0" t="s">
        <v>2297</v>
      </c>
      <c r="E51" s="0" t="s">
        <v>27614</v>
      </c>
      <c r="F51" s="0" t="n">
        <v>1</v>
      </c>
      <c r="G51" s="0" t="s">
        <v>2298</v>
      </c>
      <c r="H51" s="0" t="s">
        <v>2170</v>
      </c>
      <c r="I51" s="0" t="s">
        <v>2170</v>
      </c>
      <c r="J51" s="0" t="s">
        <v>2170</v>
      </c>
      <c r="K51" s="0" t="s">
        <v>2170</v>
      </c>
      <c r="L51" s="0" t="s">
        <v>2170</v>
      </c>
      <c r="M51" s="0" t="s">
        <v>2170</v>
      </c>
      <c r="N51" s="0" t="n">
        <f aca="false">FALSE()</f>
        <v>0</v>
      </c>
      <c r="O51" s="0" t="s">
        <v>27617</v>
      </c>
      <c r="P51" s="0" t="s">
        <v>2300</v>
      </c>
      <c r="Q51" s="0" t="s">
        <v>2170</v>
      </c>
      <c r="R51" s="0" t="s">
        <v>27199</v>
      </c>
      <c r="S51" s="380" t="n">
        <v>25569.125</v>
      </c>
      <c r="T51" s="0" t="s">
        <v>2170</v>
      </c>
      <c r="U51" s="0" t="s">
        <v>2301</v>
      </c>
      <c r="V51" s="0" t="s">
        <v>2302</v>
      </c>
      <c r="W51" s="0" t="s">
        <v>610</v>
      </c>
      <c r="Y51" s="0" t="n">
        <v>4</v>
      </c>
      <c r="Z51" s="0" t="n">
        <f aca="false">FALSE()</f>
        <v>0</v>
      </c>
      <c r="AA51" s="0" t="n">
        <f aca="false">FALSE()</f>
        <v>0</v>
      </c>
      <c r="AB51" s="0" t="n">
        <f aca="false">FALSE()</f>
        <v>0</v>
      </c>
      <c r="AC51" s="0" t="s">
        <v>2129</v>
      </c>
      <c r="AD51" s="0" t="n">
        <f aca="false">TRUE()</f>
        <v>1</v>
      </c>
      <c r="AE51" s="0" t="s">
        <v>27618</v>
      </c>
      <c r="AF51" s="0" t="n">
        <v>2</v>
      </c>
      <c r="AG51" s="0" t="s">
        <v>27619</v>
      </c>
      <c r="AH51" s="0" t="s">
        <v>27620</v>
      </c>
      <c r="AI51" s="0" t="n">
        <v>0</v>
      </c>
      <c r="AJ51" s="0" t="s">
        <v>2118</v>
      </c>
      <c r="AK51" s="0" t="n">
        <f aca="false">FALSE()</f>
        <v>0</v>
      </c>
      <c r="AL51" s="0" t="n">
        <f aca="false">TRUE()</f>
        <v>1</v>
      </c>
      <c r="AM51" s="0" t="n">
        <f aca="false">FALSE()</f>
        <v>0</v>
      </c>
      <c r="AN51" s="0" t="n">
        <f aca="false">FALSE()</f>
        <v>0</v>
      </c>
      <c r="AO51" s="0" t="n">
        <f aca="false">TRUE()</f>
        <v>1</v>
      </c>
      <c r="AP51" s="380" t="n">
        <v>45035.6041666667</v>
      </c>
      <c r="AQ51" s="380" t="n">
        <v>45035.4166666667</v>
      </c>
      <c r="AR51" s="0" t="s">
        <v>27203</v>
      </c>
      <c r="AS51" s="0" t="s">
        <v>2170</v>
      </c>
      <c r="AT51" s="0" t="s">
        <v>2170</v>
      </c>
    </row>
    <row r="52" customFormat="false" ht="15" hidden="true" customHeight="false" outlineLevel="0" collapsed="false">
      <c r="A52" s="0" t="s">
        <v>27621</v>
      </c>
      <c r="B52" s="0" t="s">
        <v>27622</v>
      </c>
      <c r="C52" s="0" t="s">
        <v>27623</v>
      </c>
      <c r="D52" s="0" t="s">
        <v>2297</v>
      </c>
      <c r="E52" s="0" t="s">
        <v>27621</v>
      </c>
      <c r="F52" s="0" t="n">
        <v>1</v>
      </c>
      <c r="G52" s="0" t="s">
        <v>2298</v>
      </c>
      <c r="H52" s="0" t="s">
        <v>2170</v>
      </c>
      <c r="I52" s="0" t="s">
        <v>2170</v>
      </c>
      <c r="J52" s="0" t="s">
        <v>2170</v>
      </c>
      <c r="K52" s="0" t="s">
        <v>2170</v>
      </c>
      <c r="L52" s="0" t="s">
        <v>2170</v>
      </c>
      <c r="M52" s="0" t="s">
        <v>2170</v>
      </c>
      <c r="N52" s="0" t="n">
        <f aca="false">FALSE()</f>
        <v>0</v>
      </c>
      <c r="O52" s="0" t="s">
        <v>27624</v>
      </c>
      <c r="P52" s="0" t="s">
        <v>2300</v>
      </c>
      <c r="Q52" s="0" t="s">
        <v>2170</v>
      </c>
      <c r="R52" s="0" t="s">
        <v>27199</v>
      </c>
      <c r="S52" s="380" t="n">
        <v>25569.125</v>
      </c>
      <c r="T52" s="0" t="s">
        <v>2170</v>
      </c>
      <c r="W52" s="0" t="s">
        <v>2891</v>
      </c>
      <c r="Y52" s="0" t="n">
        <v>4</v>
      </c>
      <c r="Z52" s="0" t="n">
        <f aca="false">FALSE()</f>
        <v>0</v>
      </c>
      <c r="AA52" s="0" t="n">
        <f aca="false">FALSE()</f>
        <v>0</v>
      </c>
      <c r="AB52" s="0" t="n">
        <f aca="false">FALSE()</f>
        <v>0</v>
      </c>
      <c r="AC52" s="0" t="s">
        <v>2129</v>
      </c>
      <c r="AD52" s="0" t="n">
        <f aca="false">TRUE()</f>
        <v>1</v>
      </c>
      <c r="AE52" s="0" t="s">
        <v>27625</v>
      </c>
      <c r="AF52" s="0" t="n">
        <v>2</v>
      </c>
      <c r="AG52" s="0" t="s">
        <v>27626</v>
      </c>
      <c r="AH52" s="0" t="s">
        <v>27627</v>
      </c>
      <c r="AI52" s="0" t="n">
        <v>0</v>
      </c>
      <c r="AJ52" s="0" t="s">
        <v>2118</v>
      </c>
      <c r="AK52" s="0" t="n">
        <f aca="false">FALSE()</f>
        <v>0</v>
      </c>
      <c r="AL52" s="0" t="n">
        <f aca="false">TRUE()</f>
        <v>1</v>
      </c>
      <c r="AM52" s="0" t="n">
        <f aca="false">FALSE()</f>
        <v>0</v>
      </c>
      <c r="AN52" s="0" t="n">
        <f aca="false">FALSE()</f>
        <v>0</v>
      </c>
      <c r="AO52" s="0" t="n">
        <f aca="false">TRUE()</f>
        <v>1</v>
      </c>
      <c r="AP52" s="380" t="n">
        <v>44876.6458333333</v>
      </c>
      <c r="AQ52" s="380" t="n">
        <v>44876.4166666667</v>
      </c>
      <c r="AR52" s="0" t="s">
        <v>27628</v>
      </c>
      <c r="AS52" s="0" t="s">
        <v>2170</v>
      </c>
      <c r="AT52" s="0" t="s">
        <v>2170</v>
      </c>
    </row>
    <row r="53" customFormat="false" ht="15" hidden="true" customHeight="false" outlineLevel="0" collapsed="false">
      <c r="A53" s="0" t="s">
        <v>27629</v>
      </c>
      <c r="B53" s="0" t="s">
        <v>27630</v>
      </c>
      <c r="C53" s="0" t="s">
        <v>27629</v>
      </c>
      <c r="D53" s="0" t="s">
        <v>27631</v>
      </c>
      <c r="E53" s="0" t="s">
        <v>27629</v>
      </c>
      <c r="F53" s="0" t="n">
        <v>1</v>
      </c>
      <c r="G53" s="0" t="s">
        <v>434</v>
      </c>
      <c r="H53" s="0" t="s">
        <v>2170</v>
      </c>
      <c r="I53" s="0" t="s">
        <v>2170</v>
      </c>
      <c r="J53" s="0" t="s">
        <v>2170</v>
      </c>
      <c r="K53" s="0" t="s">
        <v>2170</v>
      </c>
      <c r="L53" s="0" t="s">
        <v>2170</v>
      </c>
      <c r="M53" s="0" t="s">
        <v>2170</v>
      </c>
      <c r="N53" s="0" t="n">
        <f aca="false">FALSE()</f>
        <v>0</v>
      </c>
      <c r="O53" s="0" t="s">
        <v>27632</v>
      </c>
      <c r="P53" s="0" t="s">
        <v>27284</v>
      </c>
      <c r="Q53" s="0" t="s">
        <v>2170</v>
      </c>
      <c r="R53" s="0" t="s">
        <v>27199</v>
      </c>
      <c r="S53" s="380" t="n">
        <v>41359.1666666667</v>
      </c>
      <c r="T53" s="0" t="s">
        <v>2170</v>
      </c>
      <c r="U53" s="0" t="s">
        <v>601</v>
      </c>
      <c r="V53" s="0" t="s">
        <v>2602</v>
      </c>
      <c r="W53" s="0" t="s">
        <v>2891</v>
      </c>
      <c r="Y53" s="0" t="n">
        <v>5</v>
      </c>
      <c r="Z53" s="0" t="n">
        <f aca="false">FALSE()</f>
        <v>0</v>
      </c>
      <c r="AA53" s="0" t="n">
        <f aca="false">TRUE()</f>
        <v>1</v>
      </c>
      <c r="AB53" s="0" t="n">
        <f aca="false">TRUE()</f>
        <v>1</v>
      </c>
      <c r="AC53" s="0" t="s">
        <v>2150</v>
      </c>
      <c r="AD53" s="0" t="n">
        <f aca="false">TRUE()</f>
        <v>1</v>
      </c>
      <c r="AE53" s="0" t="s">
        <v>27633</v>
      </c>
      <c r="AF53" s="0" t="n">
        <v>1</v>
      </c>
      <c r="AG53" s="0" t="s">
        <v>27634</v>
      </c>
      <c r="AH53" s="0" t="s">
        <v>27635</v>
      </c>
      <c r="AI53" s="0" t="n">
        <v>0</v>
      </c>
      <c r="AJ53" s="0" t="s">
        <v>2118</v>
      </c>
      <c r="AK53" s="0" t="n">
        <f aca="false">TRUE()</f>
        <v>1</v>
      </c>
      <c r="AL53" s="0" t="n">
        <f aca="false">FALSE()</f>
        <v>0</v>
      </c>
      <c r="AM53" s="0" t="n">
        <f aca="false">FALSE()</f>
        <v>0</v>
      </c>
      <c r="AN53" s="0" t="n">
        <f aca="false">FALSE()</f>
        <v>0</v>
      </c>
      <c r="AO53" s="0" t="n">
        <f aca="false">FALSE()</f>
        <v>0</v>
      </c>
      <c r="AP53" s="380" t="n">
        <v>44991.6791666667</v>
      </c>
      <c r="AQ53" s="380" t="n">
        <v>44991.4166666667</v>
      </c>
      <c r="AR53" s="0" t="s">
        <v>27636</v>
      </c>
      <c r="AS53" s="0" t="s">
        <v>2170</v>
      </c>
      <c r="AT53" s="0" t="s">
        <v>2170</v>
      </c>
    </row>
    <row r="54" customFormat="false" ht="15" hidden="false" customHeight="false" outlineLevel="0" collapsed="false">
      <c r="A54" s="0" t="s">
        <v>27637</v>
      </c>
      <c r="B54" s="0" t="s">
        <v>27638</v>
      </c>
      <c r="C54" s="0" t="s">
        <v>27639</v>
      </c>
      <c r="D54" s="0" t="s">
        <v>27215</v>
      </c>
      <c r="E54" s="0" t="s">
        <v>27637</v>
      </c>
      <c r="F54" s="0" t="n">
        <v>1</v>
      </c>
      <c r="G54" s="0" t="s">
        <v>434</v>
      </c>
      <c r="H54" s="0" t="s">
        <v>2170</v>
      </c>
      <c r="I54" s="0" t="s">
        <v>2170</v>
      </c>
      <c r="J54" s="0" t="s">
        <v>2170</v>
      </c>
      <c r="K54" s="0" t="s">
        <v>2170</v>
      </c>
      <c r="L54" s="0" t="s">
        <v>2170</v>
      </c>
      <c r="M54" s="0" t="s">
        <v>2170</v>
      </c>
      <c r="N54" s="0" t="n">
        <f aca="false">FALSE()</f>
        <v>0</v>
      </c>
      <c r="O54" s="0" t="s">
        <v>27640</v>
      </c>
      <c r="P54" s="0" t="s">
        <v>2300</v>
      </c>
      <c r="Q54" s="0" t="s">
        <v>4903</v>
      </c>
      <c r="R54" s="0" t="s">
        <v>27641</v>
      </c>
      <c r="S54" s="380" t="n">
        <v>41564.1666666667</v>
      </c>
      <c r="T54" s="0" t="s">
        <v>27642</v>
      </c>
      <c r="U54" s="0" t="s">
        <v>8882</v>
      </c>
      <c r="W54" s="0" t="s">
        <v>2114</v>
      </c>
      <c r="Y54" s="0" t="n">
        <v>1</v>
      </c>
      <c r="Z54" s="0" t="n">
        <f aca="false">FALSE()</f>
        <v>0</v>
      </c>
      <c r="AA54" s="0" t="n">
        <f aca="false">FALSE()</f>
        <v>0</v>
      </c>
      <c r="AB54" s="0" t="n">
        <f aca="false">FALSE()</f>
        <v>0</v>
      </c>
      <c r="AC54" s="0" t="s">
        <v>2129</v>
      </c>
      <c r="AD54" s="0" t="n">
        <f aca="false">TRUE()</f>
        <v>1</v>
      </c>
      <c r="AE54" s="0" t="s">
        <v>27643</v>
      </c>
      <c r="AF54" s="0" t="n">
        <v>1</v>
      </c>
      <c r="AG54" s="0" t="s">
        <v>27644</v>
      </c>
      <c r="AH54" s="0" t="s">
        <v>27645</v>
      </c>
      <c r="AI54" s="0" t="n">
        <v>0</v>
      </c>
      <c r="AJ54" s="0" t="s">
        <v>2118</v>
      </c>
      <c r="AK54" s="0" t="n">
        <f aca="false">FALSE()</f>
        <v>0</v>
      </c>
      <c r="AL54" s="0" t="n">
        <f aca="false">TRUE()</f>
        <v>1</v>
      </c>
      <c r="AM54" s="0" t="n">
        <f aca="false">FALSE()</f>
        <v>0</v>
      </c>
      <c r="AN54" s="0" t="n">
        <f aca="false">FALSE()</f>
        <v>0</v>
      </c>
      <c r="AO54" s="0" t="n">
        <f aca="false">TRUE()</f>
        <v>1</v>
      </c>
      <c r="AP54" s="380" t="n">
        <v>43166.9027777778</v>
      </c>
      <c r="AQ54" s="380" t="n">
        <v>41564.1666666667</v>
      </c>
      <c r="AR54" s="0" t="s">
        <v>27646</v>
      </c>
      <c r="AS54" s="0" t="s">
        <v>2170</v>
      </c>
      <c r="AT54" s="0" t="s">
        <v>2170</v>
      </c>
    </row>
    <row r="55" customFormat="false" ht="15" hidden="true" customHeight="false" outlineLevel="0" collapsed="false">
      <c r="A55" s="0" t="s">
        <v>27647</v>
      </c>
      <c r="B55" s="0" t="s">
        <v>27648</v>
      </c>
      <c r="C55" s="0" t="s">
        <v>27649</v>
      </c>
      <c r="D55" s="0" t="s">
        <v>2297</v>
      </c>
      <c r="E55" s="0" t="s">
        <v>27647</v>
      </c>
      <c r="F55" s="0" t="n">
        <v>1</v>
      </c>
      <c r="G55" s="0" t="s">
        <v>2298</v>
      </c>
      <c r="H55" s="0" t="s">
        <v>2170</v>
      </c>
      <c r="I55" s="0" t="s">
        <v>2170</v>
      </c>
      <c r="J55" s="0" t="s">
        <v>2170</v>
      </c>
      <c r="K55" s="0" t="s">
        <v>2170</v>
      </c>
      <c r="L55" s="0" t="s">
        <v>2170</v>
      </c>
      <c r="M55" s="0" t="s">
        <v>2170</v>
      </c>
      <c r="N55" s="0" t="n">
        <f aca="false">FALSE()</f>
        <v>0</v>
      </c>
      <c r="O55" s="0" t="s">
        <v>27650</v>
      </c>
      <c r="P55" s="0" t="s">
        <v>2300</v>
      </c>
      <c r="Q55" s="0" t="s">
        <v>2170</v>
      </c>
      <c r="R55" s="0" t="s">
        <v>27199</v>
      </c>
      <c r="S55" s="380" t="n">
        <v>25569.125</v>
      </c>
      <c r="T55" s="0" t="s">
        <v>2170</v>
      </c>
      <c r="U55" s="0" t="s">
        <v>2301</v>
      </c>
      <c r="V55" s="0" t="s">
        <v>2302</v>
      </c>
      <c r="Y55" s="0" t="n">
        <v>4</v>
      </c>
      <c r="Z55" s="0" t="n">
        <f aca="false">FALSE()</f>
        <v>0</v>
      </c>
      <c r="AA55" s="0" t="n">
        <f aca="false">FALSE()</f>
        <v>0</v>
      </c>
      <c r="AB55" s="0" t="n">
        <f aca="false">FALSE()</f>
        <v>0</v>
      </c>
      <c r="AC55" s="0" t="s">
        <v>2129</v>
      </c>
      <c r="AD55" s="0" t="n">
        <f aca="false">TRUE()</f>
        <v>1</v>
      </c>
      <c r="AE55" s="0" t="s">
        <v>27651</v>
      </c>
      <c r="AF55" s="0" t="n">
        <v>2</v>
      </c>
      <c r="AG55" s="0" t="s">
        <v>27652</v>
      </c>
      <c r="AH55" s="0" t="s">
        <v>27653</v>
      </c>
      <c r="AI55" s="0" t="n">
        <v>0</v>
      </c>
      <c r="AJ55" s="0" t="s">
        <v>2118</v>
      </c>
      <c r="AK55" s="0" t="n">
        <f aca="false">FALSE()</f>
        <v>0</v>
      </c>
      <c r="AL55" s="0" t="n">
        <f aca="false">TRUE()</f>
        <v>1</v>
      </c>
      <c r="AM55" s="0" t="n">
        <f aca="false">FALSE()</f>
        <v>0</v>
      </c>
      <c r="AN55" s="0" t="n">
        <f aca="false">FALSE()</f>
        <v>0</v>
      </c>
      <c r="AO55" s="0" t="n">
        <f aca="false">FALSE()</f>
        <v>0</v>
      </c>
      <c r="AP55" s="380" t="n">
        <v>45205.6159722222</v>
      </c>
      <c r="AQ55" s="380" t="n">
        <v>45205.4166666667</v>
      </c>
      <c r="AR55" s="0" t="s">
        <v>27654</v>
      </c>
      <c r="AS55" s="0" t="s">
        <v>2170</v>
      </c>
      <c r="AT55" s="0" t="s">
        <v>2170</v>
      </c>
    </row>
    <row r="56" customFormat="false" ht="15" hidden="true" customHeight="false" outlineLevel="0" collapsed="false">
      <c r="A56" s="0" t="s">
        <v>27655</v>
      </c>
      <c r="B56" s="0" t="s">
        <v>27656</v>
      </c>
      <c r="C56" s="0" t="s">
        <v>27657</v>
      </c>
      <c r="D56" s="0" t="s">
        <v>2297</v>
      </c>
      <c r="E56" s="0" t="s">
        <v>27655</v>
      </c>
      <c r="F56" s="0" t="n">
        <v>1</v>
      </c>
      <c r="G56" s="0" t="s">
        <v>2298</v>
      </c>
      <c r="H56" s="0" t="s">
        <v>2170</v>
      </c>
      <c r="I56" s="0" t="s">
        <v>2170</v>
      </c>
      <c r="J56" s="0" t="s">
        <v>2170</v>
      </c>
      <c r="K56" s="0" t="s">
        <v>2170</v>
      </c>
      <c r="L56" s="0" t="s">
        <v>2170</v>
      </c>
      <c r="M56" s="0" t="s">
        <v>2170</v>
      </c>
      <c r="N56" s="0" t="n">
        <f aca="false">FALSE()</f>
        <v>0</v>
      </c>
      <c r="O56" s="0" t="s">
        <v>27658</v>
      </c>
      <c r="P56" s="0" t="s">
        <v>2300</v>
      </c>
      <c r="Q56" s="0" t="s">
        <v>27583</v>
      </c>
      <c r="R56" s="0" t="s">
        <v>27199</v>
      </c>
      <c r="S56" s="380" t="n">
        <v>35142.125</v>
      </c>
      <c r="T56" s="0" t="s">
        <v>27659</v>
      </c>
      <c r="U56" s="0" t="s">
        <v>7108</v>
      </c>
      <c r="V56" s="0" t="s">
        <v>7109</v>
      </c>
      <c r="W56" s="0" t="s">
        <v>2891</v>
      </c>
      <c r="X56" s="0" t="s">
        <v>27219</v>
      </c>
      <c r="Y56" s="0" t="n">
        <v>4</v>
      </c>
      <c r="Z56" s="0" t="n">
        <f aca="false">FALSE()</f>
        <v>0</v>
      </c>
      <c r="AA56" s="0" t="n">
        <f aca="false">FALSE()</f>
        <v>0</v>
      </c>
      <c r="AB56" s="0" t="n">
        <f aca="false">FALSE()</f>
        <v>0</v>
      </c>
      <c r="AC56" s="0" t="s">
        <v>2129</v>
      </c>
      <c r="AD56" s="0" t="n">
        <f aca="false">TRUE()</f>
        <v>1</v>
      </c>
      <c r="AE56" s="0" t="s">
        <v>27660</v>
      </c>
      <c r="AF56" s="0" t="n">
        <v>2</v>
      </c>
      <c r="AG56" s="0" t="s">
        <v>27661</v>
      </c>
      <c r="AH56" s="0" t="s">
        <v>27662</v>
      </c>
      <c r="AI56" s="0" t="n">
        <v>0</v>
      </c>
      <c r="AJ56" s="0" t="s">
        <v>2118</v>
      </c>
      <c r="AK56" s="0" t="n">
        <f aca="false">FALSE()</f>
        <v>0</v>
      </c>
      <c r="AL56" s="0" t="n">
        <f aca="false">TRUE()</f>
        <v>1</v>
      </c>
      <c r="AM56" s="0" t="n">
        <f aca="false">FALSE()</f>
        <v>0</v>
      </c>
      <c r="AN56" s="0" t="n">
        <f aca="false">FALSE()</f>
        <v>0</v>
      </c>
      <c r="AO56" s="0" t="n">
        <f aca="false">TRUE()</f>
        <v>1</v>
      </c>
      <c r="AP56" s="380" t="n">
        <v>44876.6458333333</v>
      </c>
      <c r="AQ56" s="380" t="n">
        <v>44876.4166666667</v>
      </c>
      <c r="AR56" s="0" t="s">
        <v>27663</v>
      </c>
      <c r="AS56" s="0" t="s">
        <v>2170</v>
      </c>
      <c r="AT56" s="0" t="s">
        <v>2170</v>
      </c>
    </row>
    <row r="57" customFormat="false" ht="15" hidden="false" customHeight="false" outlineLevel="0" collapsed="false">
      <c r="A57" s="0" t="s">
        <v>27664</v>
      </c>
      <c r="B57" s="0" t="s">
        <v>27665</v>
      </c>
      <c r="C57" s="0" t="s">
        <v>27666</v>
      </c>
      <c r="D57" s="0" t="s">
        <v>27215</v>
      </c>
      <c r="E57" s="0" t="s">
        <v>27664</v>
      </c>
      <c r="F57" s="0" t="n">
        <v>1</v>
      </c>
      <c r="G57" s="0" t="s">
        <v>434</v>
      </c>
      <c r="H57" s="0" t="s">
        <v>2170</v>
      </c>
      <c r="I57" s="0" t="s">
        <v>2170</v>
      </c>
      <c r="J57" s="0" t="s">
        <v>2170</v>
      </c>
      <c r="K57" s="0" t="s">
        <v>2170</v>
      </c>
      <c r="L57" s="0" t="s">
        <v>2170</v>
      </c>
      <c r="M57" s="0" t="s">
        <v>2170</v>
      </c>
      <c r="N57" s="0" t="n">
        <f aca="false">FALSE()</f>
        <v>0</v>
      </c>
      <c r="O57" s="0" t="s">
        <v>27667</v>
      </c>
      <c r="P57" s="0" t="s">
        <v>27284</v>
      </c>
      <c r="Q57" s="0" t="s">
        <v>2170</v>
      </c>
      <c r="R57" s="0" t="s">
        <v>27199</v>
      </c>
      <c r="S57" s="380" t="n">
        <v>44088.125</v>
      </c>
      <c r="T57" s="0" t="s">
        <v>2170</v>
      </c>
      <c r="U57" s="0" t="s">
        <v>601</v>
      </c>
      <c r="V57" s="0" t="s">
        <v>2602</v>
      </c>
      <c r="W57" s="0" t="s">
        <v>2891</v>
      </c>
      <c r="Y57" s="0" t="n">
        <v>5</v>
      </c>
      <c r="Z57" s="0" t="n">
        <f aca="false">FALSE()</f>
        <v>0</v>
      </c>
      <c r="AA57" s="0" t="n">
        <f aca="false">TRUE()</f>
        <v>1</v>
      </c>
      <c r="AB57" s="0" t="n">
        <f aca="false">TRUE()</f>
        <v>1</v>
      </c>
      <c r="AC57" s="0" t="s">
        <v>3358</v>
      </c>
      <c r="AD57" s="0" t="n">
        <f aca="false">TRUE()</f>
        <v>1</v>
      </c>
      <c r="AE57" s="0" t="s">
        <v>27668</v>
      </c>
      <c r="AF57" s="0" t="n">
        <v>1</v>
      </c>
      <c r="AG57" s="0" t="s">
        <v>27669</v>
      </c>
      <c r="AH57" s="0" t="s">
        <v>27670</v>
      </c>
      <c r="AI57" s="0" t="n">
        <v>0</v>
      </c>
      <c r="AJ57" s="0" t="s">
        <v>2118</v>
      </c>
      <c r="AK57" s="0" t="n">
        <f aca="false">TRUE()</f>
        <v>1</v>
      </c>
      <c r="AL57" s="0" t="n">
        <f aca="false">FALSE()</f>
        <v>0</v>
      </c>
      <c r="AM57" s="0" t="n">
        <f aca="false">FALSE()</f>
        <v>0</v>
      </c>
      <c r="AN57" s="0" t="n">
        <f aca="false">FALSE()</f>
        <v>0</v>
      </c>
      <c r="AO57" s="0" t="n">
        <f aca="false">TRUE()</f>
        <v>1</v>
      </c>
      <c r="AP57" s="380" t="n">
        <v>44098.4270833333</v>
      </c>
      <c r="AQ57" s="380" t="n">
        <v>44098.4166666667</v>
      </c>
      <c r="AR57" s="0" t="s">
        <v>27358</v>
      </c>
      <c r="AS57" s="0" t="s">
        <v>2170</v>
      </c>
      <c r="AT57" s="0" t="s">
        <v>2170</v>
      </c>
    </row>
    <row r="58" customFormat="false" ht="15" hidden="true" customHeight="false" outlineLevel="0" collapsed="false">
      <c r="A58" s="0" t="s">
        <v>27671</v>
      </c>
      <c r="B58" s="0" t="s">
        <v>27672</v>
      </c>
      <c r="C58" s="0" t="s">
        <v>27673</v>
      </c>
      <c r="D58" s="0" t="s">
        <v>2297</v>
      </c>
      <c r="E58" s="0" t="s">
        <v>27671</v>
      </c>
      <c r="F58" s="0" t="n">
        <v>1</v>
      </c>
      <c r="G58" s="0" t="s">
        <v>2298</v>
      </c>
      <c r="H58" s="0" t="s">
        <v>2170</v>
      </c>
      <c r="I58" s="0" t="s">
        <v>2170</v>
      </c>
      <c r="J58" s="0" t="s">
        <v>2170</v>
      </c>
      <c r="K58" s="0" t="s">
        <v>2170</v>
      </c>
      <c r="L58" s="0" t="s">
        <v>2170</v>
      </c>
      <c r="M58" s="0" t="s">
        <v>2170</v>
      </c>
      <c r="N58" s="0" t="n">
        <f aca="false">FALSE()</f>
        <v>0</v>
      </c>
      <c r="O58" s="0" t="s">
        <v>27674</v>
      </c>
      <c r="P58" s="0" t="s">
        <v>2300</v>
      </c>
      <c r="Q58" s="0" t="s">
        <v>22859</v>
      </c>
      <c r="R58" s="0" t="s">
        <v>27199</v>
      </c>
      <c r="S58" s="380" t="n">
        <v>36151.125</v>
      </c>
      <c r="T58" s="0" t="s">
        <v>27675</v>
      </c>
      <c r="U58" s="0" t="s">
        <v>2301</v>
      </c>
      <c r="V58" s="0" t="s">
        <v>2302</v>
      </c>
      <c r="W58" s="0" t="s">
        <v>2693</v>
      </c>
      <c r="X58" s="0" t="s">
        <v>27219</v>
      </c>
      <c r="Y58" s="0" t="n">
        <v>4</v>
      </c>
      <c r="Z58" s="0" t="n">
        <f aca="false">FALSE()</f>
        <v>0</v>
      </c>
      <c r="AA58" s="0" t="n">
        <f aca="false">FALSE()</f>
        <v>0</v>
      </c>
      <c r="AB58" s="0" t="n">
        <f aca="false">FALSE()</f>
        <v>0</v>
      </c>
      <c r="AC58" s="0" t="s">
        <v>2129</v>
      </c>
      <c r="AD58" s="0" t="n">
        <f aca="false">TRUE()</f>
        <v>1</v>
      </c>
      <c r="AE58" s="0" t="s">
        <v>27676</v>
      </c>
      <c r="AF58" s="0" t="n">
        <v>2</v>
      </c>
      <c r="AG58" s="0" t="s">
        <v>27677</v>
      </c>
      <c r="AH58" s="0" t="s">
        <v>27678</v>
      </c>
      <c r="AI58" s="0" t="n">
        <v>0</v>
      </c>
      <c r="AJ58" s="0" t="s">
        <v>2118</v>
      </c>
      <c r="AK58" s="0" t="n">
        <f aca="false">FALSE()</f>
        <v>0</v>
      </c>
      <c r="AL58" s="0" t="n">
        <f aca="false">TRUE()</f>
        <v>1</v>
      </c>
      <c r="AM58" s="0" t="n">
        <f aca="false">FALSE()</f>
        <v>0</v>
      </c>
      <c r="AN58" s="0" t="n">
        <f aca="false">FALSE()</f>
        <v>0</v>
      </c>
      <c r="AO58" s="0" t="n">
        <f aca="false">TRUE()</f>
        <v>1</v>
      </c>
      <c r="AP58" s="380" t="n">
        <v>44876.6458333333</v>
      </c>
      <c r="AQ58" s="380" t="n">
        <v>44876.4166666667</v>
      </c>
      <c r="AR58" s="0" t="s">
        <v>27679</v>
      </c>
      <c r="AS58" s="0" t="s">
        <v>2170</v>
      </c>
      <c r="AT58" s="0" t="s">
        <v>2170</v>
      </c>
    </row>
    <row r="59" customFormat="false" ht="15" hidden="false" customHeight="false" outlineLevel="0" collapsed="false">
      <c r="A59" s="0" t="s">
        <v>27680</v>
      </c>
      <c r="B59" s="0" t="s">
        <v>27681</v>
      </c>
      <c r="C59" s="0" t="s">
        <v>27682</v>
      </c>
      <c r="D59" s="0" t="s">
        <v>27215</v>
      </c>
      <c r="E59" s="0" t="s">
        <v>27680</v>
      </c>
      <c r="F59" s="0" t="n">
        <v>1</v>
      </c>
      <c r="G59" s="0" t="s">
        <v>434</v>
      </c>
      <c r="H59" s="0" t="s">
        <v>2170</v>
      </c>
      <c r="I59" s="0" t="s">
        <v>2170</v>
      </c>
      <c r="J59" s="0" t="s">
        <v>2170</v>
      </c>
      <c r="K59" s="0" t="s">
        <v>2170</v>
      </c>
      <c r="L59" s="0" t="s">
        <v>2170</v>
      </c>
      <c r="M59" s="0" t="s">
        <v>2170</v>
      </c>
      <c r="N59" s="0" t="n">
        <f aca="false">FALSE()</f>
        <v>0</v>
      </c>
      <c r="O59" s="0" t="s">
        <v>27683</v>
      </c>
      <c r="P59" s="0" t="s">
        <v>27284</v>
      </c>
      <c r="Q59" s="0" t="s">
        <v>2170</v>
      </c>
      <c r="R59" s="0" t="s">
        <v>27295</v>
      </c>
      <c r="S59" s="380" t="n">
        <v>45306.125</v>
      </c>
      <c r="T59" s="0" t="s">
        <v>2170</v>
      </c>
      <c r="U59" s="0" t="s">
        <v>601</v>
      </c>
      <c r="V59" s="0" t="s">
        <v>2602</v>
      </c>
      <c r="W59" s="0" t="s">
        <v>2891</v>
      </c>
      <c r="Y59" s="0" t="n">
        <v>5</v>
      </c>
      <c r="Z59" s="0" t="n">
        <f aca="false">FALSE()</f>
        <v>0</v>
      </c>
      <c r="AA59" s="0" t="n">
        <f aca="false">TRUE()</f>
        <v>1</v>
      </c>
      <c r="AB59" s="0" t="n">
        <f aca="false">TRUE()</f>
        <v>1</v>
      </c>
      <c r="AC59" s="0" t="s">
        <v>3358</v>
      </c>
      <c r="AD59" s="0" t="n">
        <f aca="false">TRUE()</f>
        <v>1</v>
      </c>
      <c r="AE59" s="0" t="s">
        <v>27684</v>
      </c>
      <c r="AF59" s="0" t="n">
        <v>1</v>
      </c>
      <c r="AG59" s="0" t="s">
        <v>27685</v>
      </c>
      <c r="AH59" s="0" t="s">
        <v>27686</v>
      </c>
      <c r="AI59" s="0" t="n">
        <v>0</v>
      </c>
      <c r="AJ59" s="0" t="s">
        <v>2118</v>
      </c>
      <c r="AK59" s="0" t="n">
        <f aca="false">TRUE()</f>
        <v>1</v>
      </c>
      <c r="AL59" s="0" t="n">
        <f aca="false">FALSE()</f>
        <v>0</v>
      </c>
      <c r="AM59" s="0" t="n">
        <f aca="false">FALSE()</f>
        <v>0</v>
      </c>
      <c r="AN59" s="0" t="n">
        <f aca="false">FALSE()</f>
        <v>0</v>
      </c>
      <c r="AO59" s="0" t="n">
        <f aca="false">TRUE()</f>
        <v>1</v>
      </c>
      <c r="AP59" s="380" t="n">
        <v>45322.4180555556</v>
      </c>
      <c r="AQ59" s="380" t="n">
        <v>45322.4166666667</v>
      </c>
      <c r="AR59" s="0" t="s">
        <v>27358</v>
      </c>
      <c r="AS59" s="0" t="s">
        <v>2170</v>
      </c>
      <c r="AT59" s="0" t="s">
        <v>2170</v>
      </c>
    </row>
    <row r="60" customFormat="false" ht="15" hidden="true" customHeight="false" outlineLevel="0" collapsed="false">
      <c r="A60" s="0" t="s">
        <v>27687</v>
      </c>
      <c r="B60" s="0" t="s">
        <v>27688</v>
      </c>
      <c r="C60" s="0" t="s">
        <v>27689</v>
      </c>
      <c r="D60" s="0" t="s">
        <v>2297</v>
      </c>
      <c r="E60" s="0" t="s">
        <v>27687</v>
      </c>
      <c r="F60" s="0" t="n">
        <v>1</v>
      </c>
      <c r="G60" s="0" t="s">
        <v>2298</v>
      </c>
      <c r="H60" s="0" t="s">
        <v>2170</v>
      </c>
      <c r="I60" s="0" t="s">
        <v>2170</v>
      </c>
      <c r="J60" s="0" t="s">
        <v>2170</v>
      </c>
      <c r="K60" s="0" t="s">
        <v>2170</v>
      </c>
      <c r="L60" s="0" t="s">
        <v>2170</v>
      </c>
      <c r="M60" s="0" t="s">
        <v>2170</v>
      </c>
      <c r="N60" s="0" t="n">
        <f aca="false">FALSE()</f>
        <v>0</v>
      </c>
      <c r="O60" s="0" t="s">
        <v>27690</v>
      </c>
      <c r="P60" s="0" t="s">
        <v>2300</v>
      </c>
      <c r="Q60" s="0" t="s">
        <v>22859</v>
      </c>
      <c r="R60" s="0" t="s">
        <v>27199</v>
      </c>
      <c r="S60" s="380" t="n">
        <v>40158.125</v>
      </c>
      <c r="T60" s="0" t="s">
        <v>27691</v>
      </c>
      <c r="U60" s="0" t="s">
        <v>2301</v>
      </c>
      <c r="V60" s="0" t="s">
        <v>2302</v>
      </c>
      <c r="X60" s="0" t="s">
        <v>27219</v>
      </c>
      <c r="Y60" s="0" t="n">
        <v>4</v>
      </c>
      <c r="Z60" s="0" t="n">
        <f aca="false">FALSE()</f>
        <v>0</v>
      </c>
      <c r="AA60" s="0" t="n">
        <f aca="false">FALSE()</f>
        <v>0</v>
      </c>
      <c r="AB60" s="0" t="n">
        <f aca="false">FALSE()</f>
        <v>0</v>
      </c>
      <c r="AC60" s="0" t="s">
        <v>2129</v>
      </c>
      <c r="AD60" s="0" t="n">
        <f aca="false">TRUE()</f>
        <v>1</v>
      </c>
      <c r="AE60" s="0" t="s">
        <v>27692</v>
      </c>
      <c r="AF60" s="0" t="n">
        <v>2</v>
      </c>
      <c r="AG60" s="0" t="s">
        <v>27693</v>
      </c>
      <c r="AH60" s="0" t="s">
        <v>27694</v>
      </c>
      <c r="AI60" s="0" t="n">
        <v>0</v>
      </c>
      <c r="AJ60" s="0" t="s">
        <v>2118</v>
      </c>
      <c r="AK60" s="0" t="n">
        <f aca="false">FALSE()</f>
        <v>0</v>
      </c>
      <c r="AL60" s="0" t="n">
        <f aca="false">TRUE()</f>
        <v>1</v>
      </c>
      <c r="AM60" s="0" t="n">
        <f aca="false">FALSE()</f>
        <v>0</v>
      </c>
      <c r="AN60" s="0" t="n">
        <f aca="false">FALSE()</f>
        <v>0</v>
      </c>
      <c r="AO60" s="0" t="n">
        <f aca="false">TRUE()</f>
        <v>1</v>
      </c>
      <c r="AP60" s="380" t="n">
        <v>44876.6458333333</v>
      </c>
      <c r="AQ60" s="380" t="n">
        <v>44876.4166666667</v>
      </c>
      <c r="AR60" s="0" t="s">
        <v>27695</v>
      </c>
      <c r="AS60" s="0" t="s">
        <v>2170</v>
      </c>
      <c r="AT60" s="0" t="s">
        <v>2170</v>
      </c>
    </row>
    <row r="61" customFormat="false" ht="15" hidden="true" customHeight="false" outlineLevel="0" collapsed="false">
      <c r="A61" s="0" t="s">
        <v>27696</v>
      </c>
      <c r="B61" s="0" t="s">
        <v>27697</v>
      </c>
      <c r="C61" s="0" t="s">
        <v>27698</v>
      </c>
      <c r="D61" s="0" t="s">
        <v>2297</v>
      </c>
      <c r="E61" s="0" t="s">
        <v>27696</v>
      </c>
      <c r="F61" s="0" t="n">
        <v>1</v>
      </c>
      <c r="G61" s="0" t="s">
        <v>2298</v>
      </c>
      <c r="H61" s="0" t="s">
        <v>2170</v>
      </c>
      <c r="I61" s="0" t="s">
        <v>2170</v>
      </c>
      <c r="J61" s="0" t="s">
        <v>2170</v>
      </c>
      <c r="K61" s="0" t="s">
        <v>2170</v>
      </c>
      <c r="L61" s="0" t="s">
        <v>2170</v>
      </c>
      <c r="M61" s="0" t="s">
        <v>2170</v>
      </c>
      <c r="N61" s="0" t="n">
        <f aca="false">FALSE()</f>
        <v>0</v>
      </c>
      <c r="O61" s="0" t="s">
        <v>27699</v>
      </c>
      <c r="P61" s="0" t="s">
        <v>2300</v>
      </c>
      <c r="Q61" s="0" t="s">
        <v>2170</v>
      </c>
      <c r="R61" s="0" t="s">
        <v>27199</v>
      </c>
      <c r="S61" s="380" t="n">
        <v>25569.125</v>
      </c>
      <c r="T61" s="0" t="s">
        <v>2170</v>
      </c>
      <c r="U61" s="0" t="s">
        <v>2301</v>
      </c>
      <c r="V61" s="0" t="s">
        <v>2302</v>
      </c>
      <c r="Y61" s="0" t="n">
        <v>4</v>
      </c>
      <c r="Z61" s="0" t="n">
        <f aca="false">FALSE()</f>
        <v>0</v>
      </c>
      <c r="AA61" s="0" t="n">
        <f aca="false">FALSE()</f>
        <v>0</v>
      </c>
      <c r="AB61" s="0" t="n">
        <f aca="false">FALSE()</f>
        <v>0</v>
      </c>
      <c r="AC61" s="0" t="s">
        <v>2129</v>
      </c>
      <c r="AD61" s="0" t="n">
        <f aca="false">TRUE()</f>
        <v>1</v>
      </c>
      <c r="AE61" s="0" t="s">
        <v>27700</v>
      </c>
      <c r="AF61" s="0" t="n">
        <v>2</v>
      </c>
      <c r="AG61" s="0" t="s">
        <v>27701</v>
      </c>
      <c r="AH61" s="0" t="s">
        <v>27702</v>
      </c>
      <c r="AI61" s="0" t="n">
        <v>0</v>
      </c>
      <c r="AJ61" s="0" t="s">
        <v>2118</v>
      </c>
      <c r="AK61" s="0" t="n">
        <f aca="false">FALSE()</f>
        <v>0</v>
      </c>
      <c r="AL61" s="0" t="n">
        <f aca="false">TRUE()</f>
        <v>1</v>
      </c>
      <c r="AM61" s="0" t="n">
        <f aca="false">FALSE()</f>
        <v>0</v>
      </c>
      <c r="AN61" s="0" t="n">
        <f aca="false">FALSE()</f>
        <v>0</v>
      </c>
      <c r="AO61" s="0" t="n">
        <f aca="false">TRUE()</f>
        <v>1</v>
      </c>
      <c r="AP61" s="380" t="n">
        <v>44876.6458333333</v>
      </c>
      <c r="AQ61" s="380" t="n">
        <v>44876.4166666667</v>
      </c>
      <c r="AR61" s="0" t="s">
        <v>27703</v>
      </c>
      <c r="AS61" s="0" t="s">
        <v>2170</v>
      </c>
      <c r="AT61" s="0" t="s">
        <v>2170</v>
      </c>
    </row>
    <row r="62" customFormat="false" ht="15" hidden="true" customHeight="false" outlineLevel="0" collapsed="false">
      <c r="A62" s="0" t="s">
        <v>27704</v>
      </c>
      <c r="B62" s="0" t="s">
        <v>27705</v>
      </c>
      <c r="C62" s="0" t="s">
        <v>27706</v>
      </c>
      <c r="D62" s="0" t="s">
        <v>2297</v>
      </c>
      <c r="E62" s="0" t="s">
        <v>27704</v>
      </c>
      <c r="F62" s="0" t="n">
        <v>1</v>
      </c>
      <c r="G62" s="0" t="s">
        <v>2298</v>
      </c>
      <c r="H62" s="0" t="s">
        <v>2170</v>
      </c>
      <c r="I62" s="0" t="s">
        <v>2170</v>
      </c>
      <c r="J62" s="0" t="s">
        <v>2170</v>
      </c>
      <c r="K62" s="0" t="s">
        <v>2170</v>
      </c>
      <c r="L62" s="0" t="s">
        <v>2170</v>
      </c>
      <c r="M62" s="0" t="s">
        <v>2170</v>
      </c>
      <c r="N62" s="0" t="n">
        <f aca="false">FALSE()</f>
        <v>0</v>
      </c>
      <c r="O62" s="0" t="s">
        <v>27707</v>
      </c>
      <c r="P62" s="0" t="s">
        <v>2300</v>
      </c>
      <c r="Q62" s="0" t="s">
        <v>2170</v>
      </c>
      <c r="R62" s="0" t="s">
        <v>27446</v>
      </c>
      <c r="S62" s="380" t="n">
        <v>25569.125</v>
      </c>
      <c r="T62" s="0" t="s">
        <v>2170</v>
      </c>
      <c r="U62" s="0" t="s">
        <v>2301</v>
      </c>
      <c r="V62" s="0" t="s">
        <v>2302</v>
      </c>
      <c r="W62" s="0" t="s">
        <v>2114</v>
      </c>
      <c r="Y62" s="0" t="n">
        <v>4</v>
      </c>
      <c r="Z62" s="0" t="n">
        <f aca="false">FALSE()</f>
        <v>0</v>
      </c>
      <c r="AA62" s="0" t="n">
        <f aca="false">FALSE()</f>
        <v>0</v>
      </c>
      <c r="AB62" s="0" t="n">
        <f aca="false">FALSE()</f>
        <v>0</v>
      </c>
      <c r="AC62" s="0" t="s">
        <v>2129</v>
      </c>
      <c r="AD62" s="0" t="n">
        <f aca="false">TRUE()</f>
        <v>1</v>
      </c>
      <c r="AE62" s="0" t="s">
        <v>27708</v>
      </c>
      <c r="AF62" s="0" t="n">
        <v>2</v>
      </c>
      <c r="AG62" s="0" t="s">
        <v>27709</v>
      </c>
      <c r="AH62" s="0" t="s">
        <v>27710</v>
      </c>
      <c r="AI62" s="0" t="n">
        <v>0</v>
      </c>
      <c r="AJ62" s="0" t="s">
        <v>2118</v>
      </c>
      <c r="AK62" s="0" t="n">
        <f aca="false">FALSE()</f>
        <v>0</v>
      </c>
      <c r="AL62" s="0" t="n">
        <f aca="false">TRUE()</f>
        <v>1</v>
      </c>
      <c r="AM62" s="0" t="n">
        <f aca="false">FALSE()</f>
        <v>0</v>
      </c>
      <c r="AN62" s="0" t="n">
        <f aca="false">FALSE()</f>
        <v>0</v>
      </c>
      <c r="AO62" s="0" t="n">
        <f aca="false">TRUE()</f>
        <v>1</v>
      </c>
      <c r="AP62" s="380" t="n">
        <v>45205.6048611111</v>
      </c>
      <c r="AQ62" s="380" t="n">
        <v>45205.4166666667</v>
      </c>
      <c r="AR62" s="0" t="s">
        <v>27598</v>
      </c>
      <c r="AS62" s="0" t="s">
        <v>2170</v>
      </c>
      <c r="AT62" s="0" t="s">
        <v>2170</v>
      </c>
    </row>
    <row r="63" customFormat="false" ht="15" hidden="true" customHeight="false" outlineLevel="0" collapsed="false">
      <c r="A63" s="0" t="s">
        <v>27711</v>
      </c>
      <c r="B63" s="0" t="s">
        <v>27712</v>
      </c>
      <c r="C63" s="0" t="s">
        <v>27713</v>
      </c>
      <c r="D63" s="0" t="s">
        <v>27602</v>
      </c>
      <c r="E63" s="0" t="s">
        <v>27711</v>
      </c>
      <c r="F63" s="0" t="n">
        <v>200</v>
      </c>
      <c r="G63" s="0" t="s">
        <v>2526</v>
      </c>
      <c r="H63" s="0" t="s">
        <v>2170</v>
      </c>
      <c r="I63" s="0" t="s">
        <v>2170</v>
      </c>
      <c r="J63" s="0" t="s">
        <v>2170</v>
      </c>
      <c r="K63" s="0" t="s">
        <v>2170</v>
      </c>
      <c r="L63" s="0" t="s">
        <v>2170</v>
      </c>
      <c r="M63" s="0" t="s">
        <v>2170</v>
      </c>
      <c r="N63" s="0" t="n">
        <f aca="false">FALSE()</f>
        <v>0</v>
      </c>
      <c r="O63" s="0" t="s">
        <v>27714</v>
      </c>
      <c r="P63" s="0" t="s">
        <v>2300</v>
      </c>
      <c r="Q63" s="0" t="s">
        <v>2170</v>
      </c>
      <c r="R63" s="0" t="s">
        <v>27199</v>
      </c>
      <c r="S63" s="380" t="n">
        <v>25569.125</v>
      </c>
      <c r="T63" s="0" t="s">
        <v>2170</v>
      </c>
      <c r="U63" s="0" t="s">
        <v>2528</v>
      </c>
      <c r="V63" s="0" t="s">
        <v>2529</v>
      </c>
      <c r="W63" s="0" t="s">
        <v>2891</v>
      </c>
      <c r="Y63" s="0" t="n">
        <v>4</v>
      </c>
      <c r="Z63" s="0" t="n">
        <f aca="false">FALSE()</f>
        <v>0</v>
      </c>
      <c r="AA63" s="0" t="n">
        <f aca="false">FALSE()</f>
        <v>0</v>
      </c>
      <c r="AB63" s="0" t="n">
        <f aca="false">FALSE()</f>
        <v>0</v>
      </c>
      <c r="AC63" s="0" t="s">
        <v>2803</v>
      </c>
      <c r="AD63" s="0" t="n">
        <f aca="false">TRUE()</f>
        <v>1</v>
      </c>
      <c r="AE63" s="0" t="s">
        <v>27715</v>
      </c>
      <c r="AF63" s="0" t="n">
        <v>2</v>
      </c>
      <c r="AG63" s="0" t="s">
        <v>27716</v>
      </c>
      <c r="AH63" s="0" t="s">
        <v>27717</v>
      </c>
      <c r="AI63" s="0" t="n">
        <v>0</v>
      </c>
      <c r="AJ63" s="0" t="s">
        <v>27375</v>
      </c>
      <c r="AK63" s="0" t="n">
        <f aca="false">FALSE()</f>
        <v>0</v>
      </c>
      <c r="AL63" s="0" t="n">
        <f aca="false">FALSE()</f>
        <v>0</v>
      </c>
      <c r="AM63" s="0" t="n">
        <f aca="false">FALSE()</f>
        <v>0</v>
      </c>
      <c r="AN63" s="0" t="n">
        <f aca="false">FALSE()</f>
        <v>0</v>
      </c>
      <c r="AO63" s="0" t="n">
        <f aca="false">TRUE()</f>
        <v>1</v>
      </c>
      <c r="AP63" s="380" t="n">
        <v>45119.3333333333</v>
      </c>
      <c r="AQ63" s="380" t="n">
        <v>45119.4166666667</v>
      </c>
      <c r="AR63" s="0" t="s">
        <v>27718</v>
      </c>
      <c r="AS63" s="0" t="s">
        <v>2170</v>
      </c>
      <c r="AT63" s="0" t="s">
        <v>2170</v>
      </c>
    </row>
    <row r="64" customFormat="false" ht="15" hidden="true" customHeight="false" outlineLevel="0" collapsed="false">
      <c r="A64" s="0" t="s">
        <v>27719</v>
      </c>
      <c r="B64" s="0" t="s">
        <v>27720</v>
      </c>
      <c r="C64" s="0" t="s">
        <v>27721</v>
      </c>
      <c r="D64" s="0" t="s">
        <v>2297</v>
      </c>
      <c r="E64" s="0" t="s">
        <v>27719</v>
      </c>
      <c r="F64" s="0" t="n">
        <v>1</v>
      </c>
      <c r="G64" s="0" t="s">
        <v>2298</v>
      </c>
      <c r="H64" s="0" t="s">
        <v>2170</v>
      </c>
      <c r="I64" s="0" t="s">
        <v>2170</v>
      </c>
      <c r="J64" s="0" t="s">
        <v>2170</v>
      </c>
      <c r="K64" s="0" t="s">
        <v>2170</v>
      </c>
      <c r="L64" s="0" t="s">
        <v>2170</v>
      </c>
      <c r="M64" s="0" t="s">
        <v>2170</v>
      </c>
      <c r="N64" s="0" t="n">
        <f aca="false">FALSE()</f>
        <v>0</v>
      </c>
      <c r="O64" s="0" t="s">
        <v>27722</v>
      </c>
      <c r="P64" s="0" t="s">
        <v>2300</v>
      </c>
      <c r="Q64" s="0" t="s">
        <v>2170</v>
      </c>
      <c r="R64" s="0" t="s">
        <v>27199</v>
      </c>
      <c r="S64" s="380" t="n">
        <v>25569.125</v>
      </c>
      <c r="T64" s="0" t="s">
        <v>2170</v>
      </c>
      <c r="W64" s="0" t="s">
        <v>2451</v>
      </c>
      <c r="Y64" s="0" t="n">
        <v>4</v>
      </c>
      <c r="Z64" s="0" t="n">
        <f aca="false">FALSE()</f>
        <v>0</v>
      </c>
      <c r="AA64" s="0" t="n">
        <f aca="false">FALSE()</f>
        <v>0</v>
      </c>
      <c r="AB64" s="0" t="n">
        <f aca="false">FALSE()</f>
        <v>0</v>
      </c>
      <c r="AC64" s="0" t="s">
        <v>2129</v>
      </c>
      <c r="AD64" s="0" t="n">
        <f aca="false">TRUE()</f>
        <v>1</v>
      </c>
      <c r="AE64" s="0" t="s">
        <v>27723</v>
      </c>
      <c r="AF64" s="0" t="n">
        <v>2</v>
      </c>
      <c r="AG64" s="0" t="s">
        <v>27724</v>
      </c>
      <c r="AH64" s="0" t="s">
        <v>27725</v>
      </c>
      <c r="AI64" s="0" t="n">
        <v>0</v>
      </c>
      <c r="AJ64" s="0" t="s">
        <v>2118</v>
      </c>
      <c r="AK64" s="0" t="n">
        <f aca="false">FALSE()</f>
        <v>0</v>
      </c>
      <c r="AL64" s="0" t="n">
        <f aca="false">TRUE()</f>
        <v>1</v>
      </c>
      <c r="AM64" s="0" t="n">
        <f aca="false">FALSE()</f>
        <v>0</v>
      </c>
      <c r="AN64" s="0" t="n">
        <f aca="false">FALSE()</f>
        <v>0</v>
      </c>
      <c r="AO64" s="0" t="n">
        <f aca="false">TRUE()</f>
        <v>1</v>
      </c>
      <c r="AP64" s="380" t="n">
        <v>44949.6465277778</v>
      </c>
      <c r="AQ64" s="380" t="n">
        <v>44949.4166666667</v>
      </c>
      <c r="AR64" s="0" t="s">
        <v>27726</v>
      </c>
      <c r="AS64" s="0" t="s">
        <v>2170</v>
      </c>
      <c r="AT64" s="0" t="s">
        <v>2170</v>
      </c>
    </row>
    <row r="65" customFormat="false" ht="15" hidden="true" customHeight="false" outlineLevel="0" collapsed="false">
      <c r="A65" s="0" t="s">
        <v>27727</v>
      </c>
      <c r="B65" s="0" t="s">
        <v>27728</v>
      </c>
      <c r="C65" s="0" t="s">
        <v>27729</v>
      </c>
      <c r="D65" s="0" t="s">
        <v>2297</v>
      </c>
      <c r="E65" s="0" t="s">
        <v>27727</v>
      </c>
      <c r="F65" s="0" t="n">
        <v>1</v>
      </c>
      <c r="G65" s="0" t="s">
        <v>2298</v>
      </c>
      <c r="H65" s="0" t="s">
        <v>2170</v>
      </c>
      <c r="I65" s="0" t="s">
        <v>2170</v>
      </c>
      <c r="J65" s="0" t="s">
        <v>2170</v>
      </c>
      <c r="K65" s="0" t="s">
        <v>2170</v>
      </c>
      <c r="L65" s="0" t="s">
        <v>2170</v>
      </c>
      <c r="M65" s="0" t="s">
        <v>2170</v>
      </c>
      <c r="N65" s="0" t="n">
        <f aca="false">FALSE()</f>
        <v>0</v>
      </c>
      <c r="O65" s="0" t="s">
        <v>27730</v>
      </c>
      <c r="P65" s="0" t="s">
        <v>2300</v>
      </c>
      <c r="Q65" s="0" t="s">
        <v>2170</v>
      </c>
      <c r="R65" s="0" t="s">
        <v>27199</v>
      </c>
      <c r="S65" s="380" t="n">
        <v>25569.125</v>
      </c>
      <c r="T65" s="0" t="s">
        <v>2170</v>
      </c>
      <c r="U65" s="0" t="s">
        <v>2301</v>
      </c>
      <c r="V65" s="0" t="s">
        <v>2302</v>
      </c>
      <c r="W65" s="0" t="s">
        <v>2115</v>
      </c>
      <c r="Y65" s="0" t="n">
        <v>4</v>
      </c>
      <c r="Z65" s="0" t="n">
        <f aca="false">FALSE()</f>
        <v>0</v>
      </c>
      <c r="AA65" s="0" t="n">
        <f aca="false">FALSE()</f>
        <v>0</v>
      </c>
      <c r="AB65" s="0" t="n">
        <f aca="false">FALSE()</f>
        <v>0</v>
      </c>
      <c r="AC65" s="0" t="s">
        <v>2129</v>
      </c>
      <c r="AD65" s="0" t="n">
        <f aca="false">TRUE()</f>
        <v>1</v>
      </c>
      <c r="AE65" s="0" t="s">
        <v>27731</v>
      </c>
      <c r="AF65" s="0" t="n">
        <v>2</v>
      </c>
      <c r="AG65" s="0" t="s">
        <v>27732</v>
      </c>
      <c r="AH65" s="0" t="s">
        <v>27733</v>
      </c>
      <c r="AI65" s="0" t="n">
        <v>0</v>
      </c>
      <c r="AJ65" s="0" t="s">
        <v>2118</v>
      </c>
      <c r="AK65" s="0" t="n">
        <f aca="false">FALSE()</f>
        <v>0</v>
      </c>
      <c r="AL65" s="0" t="n">
        <f aca="false">TRUE()</f>
        <v>1</v>
      </c>
      <c r="AM65" s="0" t="n">
        <f aca="false">FALSE()</f>
        <v>0</v>
      </c>
      <c r="AN65" s="0" t="n">
        <f aca="false">FALSE()</f>
        <v>0</v>
      </c>
      <c r="AO65" s="0" t="n">
        <f aca="false">TRUE()</f>
        <v>1</v>
      </c>
      <c r="AP65" s="380" t="n">
        <v>44876.7048611111</v>
      </c>
      <c r="AQ65" s="380" t="n">
        <v>44876.4166666667</v>
      </c>
      <c r="AR65" s="0" t="s">
        <v>27376</v>
      </c>
      <c r="AS65" s="0" t="s">
        <v>2170</v>
      </c>
      <c r="AT65" s="0" t="s">
        <v>2170</v>
      </c>
    </row>
    <row r="66" customFormat="false" ht="15" hidden="true" customHeight="false" outlineLevel="0" collapsed="false">
      <c r="A66" s="0" t="s">
        <v>27734</v>
      </c>
      <c r="B66" s="0" t="s">
        <v>27735</v>
      </c>
      <c r="C66" s="0" t="s">
        <v>27736</v>
      </c>
      <c r="D66" s="0" t="s">
        <v>2297</v>
      </c>
      <c r="E66" s="0" t="s">
        <v>27734</v>
      </c>
      <c r="F66" s="0" t="n">
        <v>1</v>
      </c>
      <c r="G66" s="0" t="s">
        <v>2298</v>
      </c>
      <c r="H66" s="0" t="s">
        <v>2170</v>
      </c>
      <c r="I66" s="0" t="s">
        <v>2170</v>
      </c>
      <c r="J66" s="0" t="s">
        <v>2170</v>
      </c>
      <c r="K66" s="0" t="s">
        <v>2170</v>
      </c>
      <c r="L66" s="0" t="s">
        <v>2170</v>
      </c>
      <c r="M66" s="0" t="s">
        <v>2170</v>
      </c>
      <c r="N66" s="0" t="n">
        <f aca="false">FALSE()</f>
        <v>0</v>
      </c>
      <c r="O66" s="0" t="s">
        <v>27737</v>
      </c>
      <c r="P66" s="0" t="s">
        <v>2300</v>
      </c>
      <c r="Q66" s="0" t="s">
        <v>27521</v>
      </c>
      <c r="R66" s="0" t="s">
        <v>27199</v>
      </c>
      <c r="S66" s="380" t="n">
        <v>39289.1666666667</v>
      </c>
      <c r="T66" s="0" t="s">
        <v>27738</v>
      </c>
      <c r="X66" s="0" t="s">
        <v>27219</v>
      </c>
      <c r="Y66" s="0" t="n">
        <v>4</v>
      </c>
      <c r="Z66" s="0" t="n">
        <f aca="false">FALSE()</f>
        <v>0</v>
      </c>
      <c r="AA66" s="0" t="n">
        <f aca="false">FALSE()</f>
        <v>0</v>
      </c>
      <c r="AB66" s="0" t="n">
        <f aca="false">FALSE()</f>
        <v>0</v>
      </c>
      <c r="AC66" s="0" t="s">
        <v>2129</v>
      </c>
      <c r="AD66" s="0" t="n">
        <f aca="false">TRUE()</f>
        <v>1</v>
      </c>
      <c r="AE66" s="0" t="s">
        <v>27739</v>
      </c>
      <c r="AF66" s="0" t="n">
        <v>2</v>
      </c>
      <c r="AG66" s="0" t="s">
        <v>27740</v>
      </c>
      <c r="AH66" s="0" t="s">
        <v>27741</v>
      </c>
      <c r="AI66" s="0" t="n">
        <v>0</v>
      </c>
      <c r="AJ66" s="0" t="s">
        <v>2118</v>
      </c>
      <c r="AK66" s="0" t="n">
        <f aca="false">FALSE()</f>
        <v>0</v>
      </c>
      <c r="AL66" s="0" t="n">
        <f aca="false">TRUE()</f>
        <v>1</v>
      </c>
      <c r="AM66" s="0" t="n">
        <f aca="false">FALSE()</f>
        <v>0</v>
      </c>
      <c r="AN66" s="0" t="n">
        <f aca="false">FALSE()</f>
        <v>0</v>
      </c>
      <c r="AO66" s="0" t="n">
        <f aca="false">TRUE()</f>
        <v>1</v>
      </c>
      <c r="AP66" s="380" t="n">
        <v>44876.6458333333</v>
      </c>
      <c r="AQ66" s="380" t="n">
        <v>44876.4166666667</v>
      </c>
      <c r="AR66" s="0" t="s">
        <v>27742</v>
      </c>
      <c r="AS66" s="0" t="s">
        <v>2170</v>
      </c>
      <c r="AT66" s="0" t="s">
        <v>2170</v>
      </c>
    </row>
    <row r="67" customFormat="false" ht="15" hidden="true" customHeight="false" outlineLevel="0" collapsed="false">
      <c r="A67" s="0" t="s">
        <v>27743</v>
      </c>
      <c r="B67" s="0" t="s">
        <v>27744</v>
      </c>
      <c r="C67" s="0" t="s">
        <v>27745</v>
      </c>
      <c r="D67" s="0" t="s">
        <v>2297</v>
      </c>
      <c r="E67" s="0" t="s">
        <v>27743</v>
      </c>
      <c r="F67" s="0" t="n">
        <v>1</v>
      </c>
      <c r="G67" s="0" t="s">
        <v>2298</v>
      </c>
      <c r="H67" s="0" t="s">
        <v>2170</v>
      </c>
      <c r="I67" s="0" t="s">
        <v>2170</v>
      </c>
      <c r="J67" s="0" t="s">
        <v>2170</v>
      </c>
      <c r="K67" s="0" t="s">
        <v>2170</v>
      </c>
      <c r="L67" s="0" t="s">
        <v>2170</v>
      </c>
      <c r="M67" s="0" t="s">
        <v>2170</v>
      </c>
      <c r="N67" s="0" t="n">
        <f aca="false">FALSE()</f>
        <v>0</v>
      </c>
      <c r="O67" s="0" t="s">
        <v>27746</v>
      </c>
      <c r="P67" s="0" t="s">
        <v>2300</v>
      </c>
      <c r="Q67" s="0" t="s">
        <v>27583</v>
      </c>
      <c r="R67" s="0" t="s">
        <v>27199</v>
      </c>
      <c r="S67" s="380" t="n">
        <v>35142.125</v>
      </c>
      <c r="T67" s="0" t="s">
        <v>27747</v>
      </c>
      <c r="U67" s="0" t="s">
        <v>16768</v>
      </c>
      <c r="V67" s="0" t="s">
        <v>27748</v>
      </c>
      <c r="W67" s="0" t="s">
        <v>2891</v>
      </c>
      <c r="X67" s="0" t="s">
        <v>27219</v>
      </c>
      <c r="Y67" s="0" t="n">
        <v>4</v>
      </c>
      <c r="Z67" s="0" t="n">
        <f aca="false">FALSE()</f>
        <v>0</v>
      </c>
      <c r="AA67" s="0" t="n">
        <f aca="false">FALSE()</f>
        <v>0</v>
      </c>
      <c r="AB67" s="0" t="n">
        <f aca="false">FALSE()</f>
        <v>0</v>
      </c>
      <c r="AC67" s="0" t="s">
        <v>2129</v>
      </c>
      <c r="AD67" s="0" t="n">
        <f aca="false">TRUE()</f>
        <v>1</v>
      </c>
      <c r="AE67" s="0" t="s">
        <v>27749</v>
      </c>
      <c r="AF67" s="0" t="n">
        <v>2</v>
      </c>
      <c r="AG67" s="0" t="s">
        <v>27750</v>
      </c>
      <c r="AH67" s="0" t="s">
        <v>27751</v>
      </c>
      <c r="AI67" s="0" t="n">
        <v>0</v>
      </c>
      <c r="AJ67" s="0" t="s">
        <v>2118</v>
      </c>
      <c r="AK67" s="0" t="n">
        <f aca="false">FALSE()</f>
        <v>0</v>
      </c>
      <c r="AL67" s="0" t="n">
        <f aca="false">TRUE()</f>
        <v>1</v>
      </c>
      <c r="AM67" s="0" t="n">
        <f aca="false">FALSE()</f>
        <v>0</v>
      </c>
      <c r="AN67" s="0" t="n">
        <f aca="false">FALSE()</f>
        <v>0</v>
      </c>
      <c r="AO67" s="0" t="n">
        <f aca="false">TRUE()</f>
        <v>1</v>
      </c>
      <c r="AP67" s="380" t="n">
        <v>44876.6458333333</v>
      </c>
      <c r="AQ67" s="380" t="n">
        <v>44876.4166666667</v>
      </c>
      <c r="AR67" s="0" t="s">
        <v>27752</v>
      </c>
      <c r="AS67" s="0" t="s">
        <v>2170</v>
      </c>
      <c r="AT67" s="0" t="s">
        <v>2170</v>
      </c>
    </row>
    <row r="68" customFormat="false" ht="15" hidden="true" customHeight="false" outlineLevel="0" collapsed="false">
      <c r="A68" s="0" t="s">
        <v>27753</v>
      </c>
      <c r="B68" s="0" t="s">
        <v>27754</v>
      </c>
      <c r="C68" s="0" t="s">
        <v>27755</v>
      </c>
      <c r="D68" s="0" t="s">
        <v>2297</v>
      </c>
      <c r="E68" s="0" t="s">
        <v>27753</v>
      </c>
      <c r="F68" s="0" t="n">
        <v>1</v>
      </c>
      <c r="G68" s="0" t="s">
        <v>2298</v>
      </c>
      <c r="H68" s="0" t="s">
        <v>2170</v>
      </c>
      <c r="I68" s="0" t="s">
        <v>2170</v>
      </c>
      <c r="J68" s="0" t="s">
        <v>2170</v>
      </c>
      <c r="K68" s="0" t="s">
        <v>2170</v>
      </c>
      <c r="L68" s="0" t="s">
        <v>2170</v>
      </c>
      <c r="M68" s="0" t="s">
        <v>2170</v>
      </c>
      <c r="N68" s="0" t="n">
        <f aca="false">FALSE()</f>
        <v>0</v>
      </c>
      <c r="O68" s="0" t="s">
        <v>27756</v>
      </c>
      <c r="P68" s="0" t="s">
        <v>2300</v>
      </c>
      <c r="Q68" s="0" t="s">
        <v>2170</v>
      </c>
      <c r="R68" s="0" t="s">
        <v>27199</v>
      </c>
      <c r="S68" s="380" t="n">
        <v>25569.125</v>
      </c>
      <c r="T68" s="0" t="s">
        <v>2170</v>
      </c>
      <c r="U68" s="0" t="s">
        <v>2301</v>
      </c>
      <c r="V68" s="0" t="s">
        <v>2302</v>
      </c>
      <c r="W68" s="0" t="s">
        <v>2684</v>
      </c>
      <c r="Y68" s="0" t="n">
        <v>4</v>
      </c>
      <c r="Z68" s="0" t="n">
        <f aca="false">FALSE()</f>
        <v>0</v>
      </c>
      <c r="AA68" s="0" t="n">
        <f aca="false">FALSE()</f>
        <v>0</v>
      </c>
      <c r="AB68" s="0" t="n">
        <f aca="false">FALSE()</f>
        <v>0</v>
      </c>
      <c r="AC68" s="0" t="s">
        <v>2129</v>
      </c>
      <c r="AD68" s="0" t="n">
        <f aca="false">TRUE()</f>
        <v>1</v>
      </c>
      <c r="AE68" s="0" t="s">
        <v>27757</v>
      </c>
      <c r="AF68" s="0" t="n">
        <v>2</v>
      </c>
      <c r="AG68" s="0" t="s">
        <v>27758</v>
      </c>
      <c r="AH68" s="0" t="s">
        <v>27759</v>
      </c>
      <c r="AI68" s="0" t="n">
        <v>0</v>
      </c>
      <c r="AJ68" s="0" t="s">
        <v>2118</v>
      </c>
      <c r="AK68" s="0" t="n">
        <f aca="false">FALSE()</f>
        <v>0</v>
      </c>
      <c r="AL68" s="0" t="n">
        <f aca="false">TRUE()</f>
        <v>1</v>
      </c>
      <c r="AM68" s="0" t="n">
        <f aca="false">FALSE()</f>
        <v>0</v>
      </c>
      <c r="AN68" s="0" t="n">
        <f aca="false">FALSE()</f>
        <v>0</v>
      </c>
      <c r="AO68" s="0" t="n">
        <f aca="false">FALSE()</f>
        <v>0</v>
      </c>
      <c r="AP68" s="380" t="n">
        <v>44949.6458333333</v>
      </c>
      <c r="AQ68" s="380" t="n">
        <v>44949.4166666667</v>
      </c>
      <c r="AR68" s="0" t="s">
        <v>27760</v>
      </c>
      <c r="AS68" s="0" t="s">
        <v>2170</v>
      </c>
      <c r="AT68" s="0" t="s">
        <v>2170</v>
      </c>
    </row>
    <row r="69" customFormat="false" ht="15" hidden="false" customHeight="false" outlineLevel="0" collapsed="false">
      <c r="A69" s="0" t="s">
        <v>27761</v>
      </c>
      <c r="B69" s="0" t="s">
        <v>27762</v>
      </c>
      <c r="C69" s="0" t="s">
        <v>27763</v>
      </c>
      <c r="D69" s="0" t="s">
        <v>27215</v>
      </c>
      <c r="E69" s="0" t="s">
        <v>27761</v>
      </c>
      <c r="F69" s="0" t="n">
        <v>1</v>
      </c>
      <c r="G69" s="0" t="s">
        <v>434</v>
      </c>
      <c r="H69" s="0" t="s">
        <v>2170</v>
      </c>
      <c r="I69" s="0" t="s">
        <v>2170</v>
      </c>
      <c r="J69" s="0" t="s">
        <v>2170</v>
      </c>
      <c r="K69" s="0" t="s">
        <v>2170</v>
      </c>
      <c r="L69" s="0" t="s">
        <v>2170</v>
      </c>
      <c r="M69" s="0" t="s">
        <v>2170</v>
      </c>
      <c r="N69" s="0" t="n">
        <f aca="false">FALSE()</f>
        <v>0</v>
      </c>
      <c r="O69" s="0" t="s">
        <v>27764</v>
      </c>
      <c r="P69" s="0" t="s">
        <v>2300</v>
      </c>
      <c r="Q69" s="0" t="s">
        <v>27217</v>
      </c>
      <c r="R69" s="0" t="s">
        <v>27199</v>
      </c>
      <c r="S69" s="380" t="n">
        <v>41676.1666666667</v>
      </c>
      <c r="T69" s="0" t="s">
        <v>27765</v>
      </c>
      <c r="U69" s="0" t="s">
        <v>2528</v>
      </c>
      <c r="V69" s="0" t="s">
        <v>2529</v>
      </c>
      <c r="W69" s="0" t="s">
        <v>2891</v>
      </c>
      <c r="X69" s="0" t="s">
        <v>27219</v>
      </c>
      <c r="Y69" s="0" t="n">
        <v>1</v>
      </c>
      <c r="Z69" s="0" t="n">
        <f aca="false">FALSE()</f>
        <v>0</v>
      </c>
      <c r="AA69" s="0" t="n">
        <f aca="false">FALSE()</f>
        <v>0</v>
      </c>
      <c r="AB69" s="0" t="n">
        <f aca="false">FALSE()</f>
        <v>0</v>
      </c>
      <c r="AC69" s="0" t="s">
        <v>2600</v>
      </c>
      <c r="AD69" s="0" t="n">
        <f aca="false">TRUE()</f>
        <v>1</v>
      </c>
      <c r="AE69" s="0" t="s">
        <v>27766</v>
      </c>
      <c r="AF69" s="0" t="n">
        <v>1</v>
      </c>
      <c r="AG69" s="0" t="s">
        <v>27767</v>
      </c>
      <c r="AH69" s="0" t="s">
        <v>27768</v>
      </c>
      <c r="AI69" s="0" t="n">
        <v>0</v>
      </c>
      <c r="AJ69" s="0" t="s">
        <v>2118</v>
      </c>
      <c r="AK69" s="0" t="n">
        <f aca="false">FALSE()</f>
        <v>0</v>
      </c>
      <c r="AL69" s="0" t="n">
        <f aca="false">TRUE()</f>
        <v>1</v>
      </c>
      <c r="AM69" s="0" t="n">
        <f aca="false">FALSE()</f>
        <v>0</v>
      </c>
      <c r="AN69" s="0" t="n">
        <f aca="false">FALSE()</f>
        <v>0</v>
      </c>
      <c r="AO69" s="0" t="n">
        <f aca="false">TRUE()</f>
        <v>1</v>
      </c>
      <c r="AP69" s="380" t="n">
        <v>43166.9104166667</v>
      </c>
      <c r="AQ69" s="380" t="n">
        <v>41676.1666666667</v>
      </c>
      <c r="AR69" s="0" t="s">
        <v>27769</v>
      </c>
      <c r="AS69" s="0" t="s">
        <v>2170</v>
      </c>
      <c r="AT69" s="0" t="s">
        <v>2170</v>
      </c>
    </row>
    <row r="70" customFormat="false" ht="15" hidden="true" customHeight="false" outlineLevel="0" collapsed="false">
      <c r="A70" s="0" t="s">
        <v>27770</v>
      </c>
      <c r="B70" s="0" t="s">
        <v>27771</v>
      </c>
      <c r="C70" s="0" t="s">
        <v>27772</v>
      </c>
      <c r="D70" s="0" t="s">
        <v>2297</v>
      </c>
      <c r="E70" s="0" t="s">
        <v>27770</v>
      </c>
      <c r="F70" s="0" t="n">
        <v>1</v>
      </c>
      <c r="G70" s="0" t="s">
        <v>2298</v>
      </c>
      <c r="H70" s="0" t="s">
        <v>2170</v>
      </c>
      <c r="I70" s="0" t="s">
        <v>2170</v>
      </c>
      <c r="J70" s="0" t="s">
        <v>2170</v>
      </c>
      <c r="K70" s="0" t="s">
        <v>2170</v>
      </c>
      <c r="L70" s="0" t="s">
        <v>2170</v>
      </c>
      <c r="M70" s="0" t="s">
        <v>2170</v>
      </c>
      <c r="N70" s="0" t="n">
        <f aca="false">FALSE()</f>
        <v>0</v>
      </c>
      <c r="O70" s="0" t="s">
        <v>27773</v>
      </c>
      <c r="P70" s="0" t="s">
        <v>2300</v>
      </c>
      <c r="Q70" s="0" t="s">
        <v>11448</v>
      </c>
      <c r="R70" s="0" t="s">
        <v>27199</v>
      </c>
      <c r="S70" s="380" t="n">
        <v>39535.125</v>
      </c>
      <c r="T70" s="0" t="s">
        <v>27774</v>
      </c>
      <c r="W70" s="0" t="s">
        <v>2891</v>
      </c>
      <c r="X70" s="0" t="s">
        <v>27219</v>
      </c>
      <c r="Y70" s="0" t="n">
        <v>4</v>
      </c>
      <c r="Z70" s="0" t="n">
        <f aca="false">FALSE()</f>
        <v>0</v>
      </c>
      <c r="AA70" s="0" t="n">
        <f aca="false">FALSE()</f>
        <v>0</v>
      </c>
      <c r="AB70" s="0" t="n">
        <f aca="false">FALSE()</f>
        <v>0</v>
      </c>
      <c r="AC70" s="0" t="s">
        <v>2129</v>
      </c>
      <c r="AD70" s="0" t="n">
        <f aca="false">TRUE()</f>
        <v>1</v>
      </c>
      <c r="AE70" s="0" t="s">
        <v>27775</v>
      </c>
      <c r="AF70" s="0" t="n">
        <v>2</v>
      </c>
      <c r="AG70" s="0" t="s">
        <v>27776</v>
      </c>
      <c r="AH70" s="0" t="s">
        <v>27777</v>
      </c>
      <c r="AI70" s="0" t="n">
        <v>0</v>
      </c>
      <c r="AJ70" s="0" t="s">
        <v>2118</v>
      </c>
      <c r="AK70" s="0" t="n">
        <f aca="false">FALSE()</f>
        <v>0</v>
      </c>
      <c r="AL70" s="0" t="n">
        <f aca="false">TRUE()</f>
        <v>1</v>
      </c>
      <c r="AM70" s="0" t="n">
        <f aca="false">FALSE()</f>
        <v>0</v>
      </c>
      <c r="AN70" s="0" t="n">
        <f aca="false">FALSE()</f>
        <v>0</v>
      </c>
      <c r="AO70" s="0" t="n">
        <f aca="false">TRUE()</f>
        <v>1</v>
      </c>
      <c r="AP70" s="380" t="n">
        <v>44949.69375</v>
      </c>
      <c r="AQ70" s="380" t="n">
        <v>44949.4166666667</v>
      </c>
      <c r="AR70" s="0" t="s">
        <v>27778</v>
      </c>
      <c r="AS70" s="0" t="s">
        <v>2170</v>
      </c>
      <c r="AT70" s="0" t="s">
        <v>2170</v>
      </c>
    </row>
    <row r="71" customFormat="false" ht="15" hidden="true" customHeight="false" outlineLevel="0" collapsed="false">
      <c r="A71" s="0" t="s">
        <v>27779</v>
      </c>
      <c r="B71" s="0" t="s">
        <v>27780</v>
      </c>
      <c r="C71" s="0" t="s">
        <v>27781</v>
      </c>
      <c r="D71" s="0" t="s">
        <v>27602</v>
      </c>
      <c r="E71" s="0" t="s">
        <v>27779</v>
      </c>
      <c r="F71" s="0" t="n">
        <v>200</v>
      </c>
      <c r="G71" s="0" t="s">
        <v>2526</v>
      </c>
      <c r="H71" s="0" t="s">
        <v>2170</v>
      </c>
      <c r="I71" s="0" t="s">
        <v>2170</v>
      </c>
      <c r="J71" s="0" t="s">
        <v>2170</v>
      </c>
      <c r="K71" s="0" t="s">
        <v>2170</v>
      </c>
      <c r="L71" s="0" t="s">
        <v>2170</v>
      </c>
      <c r="M71" s="0" t="s">
        <v>2170</v>
      </c>
      <c r="N71" s="0" t="n">
        <f aca="false">FALSE()</f>
        <v>0</v>
      </c>
      <c r="O71" s="0" t="s">
        <v>27539</v>
      </c>
      <c r="P71" s="0" t="s">
        <v>2300</v>
      </c>
      <c r="Q71" s="0" t="s">
        <v>2170</v>
      </c>
      <c r="R71" s="0" t="s">
        <v>27199</v>
      </c>
      <c r="S71" s="380" t="n">
        <v>25569.125</v>
      </c>
      <c r="T71" s="0" t="s">
        <v>2170</v>
      </c>
      <c r="U71" s="0" t="s">
        <v>2528</v>
      </c>
      <c r="V71" s="0" t="s">
        <v>2529</v>
      </c>
      <c r="W71" s="0" t="s">
        <v>2891</v>
      </c>
      <c r="Y71" s="0" t="n">
        <v>4</v>
      </c>
      <c r="Z71" s="0" t="n">
        <f aca="false">FALSE()</f>
        <v>0</v>
      </c>
      <c r="AA71" s="0" t="n">
        <f aca="false">FALSE()</f>
        <v>0</v>
      </c>
      <c r="AB71" s="0" t="n">
        <f aca="false">FALSE()</f>
        <v>0</v>
      </c>
      <c r="AC71" s="0" t="s">
        <v>2129</v>
      </c>
      <c r="AD71" s="0" t="n">
        <f aca="false">TRUE()</f>
        <v>1</v>
      </c>
      <c r="AE71" s="0" t="s">
        <v>27782</v>
      </c>
      <c r="AF71" s="0" t="n">
        <v>2</v>
      </c>
      <c r="AG71" s="0" t="s">
        <v>27783</v>
      </c>
      <c r="AH71" s="0" t="s">
        <v>27784</v>
      </c>
      <c r="AI71" s="0" t="n">
        <v>0</v>
      </c>
      <c r="AJ71" s="0" t="s">
        <v>27375</v>
      </c>
      <c r="AK71" s="0" t="n">
        <f aca="false">FALSE()</f>
        <v>0</v>
      </c>
      <c r="AL71" s="0" t="n">
        <f aca="false">FALSE()</f>
        <v>0</v>
      </c>
      <c r="AM71" s="0" t="n">
        <f aca="false">FALSE()</f>
        <v>0</v>
      </c>
      <c r="AN71" s="0" t="n">
        <f aca="false">FALSE()</f>
        <v>0</v>
      </c>
      <c r="AO71" s="0" t="n">
        <f aca="false">TRUE()</f>
        <v>1</v>
      </c>
      <c r="AP71" s="380" t="n">
        <v>45119.3333333333</v>
      </c>
      <c r="AQ71" s="380" t="n">
        <v>45119.4166666667</v>
      </c>
      <c r="AR71" s="0" t="s">
        <v>27543</v>
      </c>
      <c r="AS71" s="0" t="s">
        <v>2170</v>
      </c>
      <c r="AT71" s="0" t="s">
        <v>2170</v>
      </c>
    </row>
    <row r="72" customFormat="false" ht="15" hidden="true" customHeight="false" outlineLevel="0" collapsed="false">
      <c r="A72" s="0" t="s">
        <v>27785</v>
      </c>
      <c r="B72" s="0" t="s">
        <v>27786</v>
      </c>
      <c r="C72" s="0" t="s">
        <v>27787</v>
      </c>
      <c r="D72" s="0" t="s">
        <v>2297</v>
      </c>
      <c r="E72" s="0" t="s">
        <v>27785</v>
      </c>
      <c r="F72" s="0" t="n">
        <v>1</v>
      </c>
      <c r="G72" s="0" t="s">
        <v>2298</v>
      </c>
      <c r="H72" s="0" t="s">
        <v>2170</v>
      </c>
      <c r="I72" s="0" t="s">
        <v>2170</v>
      </c>
      <c r="J72" s="0" t="s">
        <v>2170</v>
      </c>
      <c r="K72" s="0" t="s">
        <v>2170</v>
      </c>
      <c r="L72" s="0" t="s">
        <v>2170</v>
      </c>
      <c r="M72" s="0" t="s">
        <v>2170</v>
      </c>
      <c r="N72" s="0" t="n">
        <f aca="false">FALSE()</f>
        <v>0</v>
      </c>
      <c r="O72" s="0" t="s">
        <v>27788</v>
      </c>
      <c r="P72" s="0" t="s">
        <v>2300</v>
      </c>
      <c r="Q72" s="0" t="s">
        <v>2170</v>
      </c>
      <c r="R72" s="0" t="s">
        <v>27199</v>
      </c>
      <c r="S72" s="380" t="n">
        <v>25569.125</v>
      </c>
      <c r="T72" s="0" t="s">
        <v>2170</v>
      </c>
      <c r="Y72" s="0" t="n">
        <v>4</v>
      </c>
      <c r="Z72" s="0" t="n">
        <f aca="false">FALSE()</f>
        <v>0</v>
      </c>
      <c r="AA72" s="0" t="n">
        <f aca="false">FALSE()</f>
        <v>0</v>
      </c>
      <c r="AB72" s="0" t="n">
        <f aca="false">FALSE()</f>
        <v>0</v>
      </c>
      <c r="AC72" s="0" t="s">
        <v>2129</v>
      </c>
      <c r="AD72" s="0" t="n">
        <f aca="false">TRUE()</f>
        <v>1</v>
      </c>
      <c r="AE72" s="0" t="s">
        <v>27789</v>
      </c>
      <c r="AF72" s="0" t="n">
        <v>2</v>
      </c>
      <c r="AG72" s="0" t="s">
        <v>27790</v>
      </c>
      <c r="AH72" s="0" t="s">
        <v>27791</v>
      </c>
      <c r="AI72" s="0" t="n">
        <v>0</v>
      </c>
      <c r="AJ72" s="0" t="s">
        <v>2118</v>
      </c>
      <c r="AK72" s="0" t="n">
        <f aca="false">FALSE()</f>
        <v>0</v>
      </c>
      <c r="AL72" s="0" t="n">
        <f aca="false">TRUE()</f>
        <v>1</v>
      </c>
      <c r="AM72" s="0" t="n">
        <f aca="false">FALSE()</f>
        <v>0</v>
      </c>
      <c r="AN72" s="0" t="n">
        <f aca="false">FALSE()</f>
        <v>0</v>
      </c>
      <c r="AO72" s="0" t="n">
        <f aca="false">TRUE()</f>
        <v>1</v>
      </c>
      <c r="AP72" s="380" t="n">
        <v>44876.6458333333</v>
      </c>
      <c r="AQ72" s="380" t="n">
        <v>44876.4166666667</v>
      </c>
      <c r="AR72" s="0" t="s">
        <v>27792</v>
      </c>
      <c r="AS72" s="0" t="s">
        <v>2170</v>
      </c>
      <c r="AT72" s="0" t="s">
        <v>2170</v>
      </c>
    </row>
    <row r="73" customFormat="false" ht="15" hidden="true" customHeight="false" outlineLevel="0" collapsed="false">
      <c r="A73" s="0" t="s">
        <v>27793</v>
      </c>
      <c r="B73" s="0" t="s">
        <v>27794</v>
      </c>
      <c r="C73" s="0" t="s">
        <v>27795</v>
      </c>
      <c r="D73" s="0" t="s">
        <v>2297</v>
      </c>
      <c r="E73" s="0" t="s">
        <v>27793</v>
      </c>
      <c r="F73" s="0" t="n">
        <v>1</v>
      </c>
      <c r="G73" s="0" t="s">
        <v>2298</v>
      </c>
      <c r="H73" s="0" t="s">
        <v>2170</v>
      </c>
      <c r="I73" s="0" t="s">
        <v>2170</v>
      </c>
      <c r="J73" s="0" t="s">
        <v>2170</v>
      </c>
      <c r="K73" s="0" t="s">
        <v>2170</v>
      </c>
      <c r="L73" s="0" t="s">
        <v>2170</v>
      </c>
      <c r="M73" s="0" t="s">
        <v>2170</v>
      </c>
      <c r="N73" s="0" t="n">
        <f aca="false">FALSE()</f>
        <v>0</v>
      </c>
      <c r="O73" s="0" t="s">
        <v>27796</v>
      </c>
      <c r="P73" s="0" t="s">
        <v>2300</v>
      </c>
      <c r="Q73" s="0" t="s">
        <v>2170</v>
      </c>
      <c r="R73" s="0" t="s">
        <v>27199</v>
      </c>
      <c r="S73" s="380" t="n">
        <v>25569.125</v>
      </c>
      <c r="T73" s="0" t="s">
        <v>2170</v>
      </c>
      <c r="U73" s="0" t="s">
        <v>2301</v>
      </c>
      <c r="V73" s="0" t="s">
        <v>2302</v>
      </c>
      <c r="W73" s="0" t="s">
        <v>610</v>
      </c>
      <c r="Y73" s="0" t="n">
        <v>4</v>
      </c>
      <c r="Z73" s="0" t="n">
        <f aca="false">FALSE()</f>
        <v>0</v>
      </c>
      <c r="AA73" s="0" t="n">
        <f aca="false">FALSE()</f>
        <v>0</v>
      </c>
      <c r="AB73" s="0" t="n">
        <f aca="false">FALSE()</f>
        <v>0</v>
      </c>
      <c r="AC73" s="0" t="s">
        <v>2129</v>
      </c>
      <c r="AD73" s="0" t="n">
        <f aca="false">TRUE()</f>
        <v>1</v>
      </c>
      <c r="AE73" s="0" t="s">
        <v>27797</v>
      </c>
      <c r="AF73" s="0" t="n">
        <v>2</v>
      </c>
      <c r="AG73" s="0" t="s">
        <v>27798</v>
      </c>
      <c r="AH73" s="0" t="s">
        <v>27799</v>
      </c>
      <c r="AI73" s="0" t="n">
        <v>0</v>
      </c>
      <c r="AJ73" s="0" t="s">
        <v>2118</v>
      </c>
      <c r="AK73" s="0" t="n">
        <f aca="false">FALSE()</f>
        <v>0</v>
      </c>
      <c r="AL73" s="0" t="n">
        <f aca="false">TRUE()</f>
        <v>1</v>
      </c>
      <c r="AM73" s="0" t="n">
        <f aca="false">FALSE()</f>
        <v>0</v>
      </c>
      <c r="AN73" s="0" t="n">
        <f aca="false">FALSE()</f>
        <v>0</v>
      </c>
      <c r="AO73" s="0" t="n">
        <f aca="false">TRUE()</f>
        <v>1</v>
      </c>
      <c r="AP73" s="380" t="n">
        <v>44876.6458333333</v>
      </c>
      <c r="AQ73" s="380" t="n">
        <v>44876.4166666667</v>
      </c>
      <c r="AR73" s="0" t="s">
        <v>27800</v>
      </c>
      <c r="AS73" s="0" t="s">
        <v>2170</v>
      </c>
      <c r="AT73" s="0" t="s">
        <v>2170</v>
      </c>
    </row>
    <row r="74" customFormat="false" ht="15" hidden="false" customHeight="false" outlineLevel="0" collapsed="false">
      <c r="A74" s="0" t="s">
        <v>27801</v>
      </c>
      <c r="B74" s="0" t="s">
        <v>27802</v>
      </c>
      <c r="C74" s="0" t="s">
        <v>27803</v>
      </c>
      <c r="D74" s="0" t="s">
        <v>27215</v>
      </c>
      <c r="E74" s="0" t="s">
        <v>27801</v>
      </c>
      <c r="F74" s="0" t="n">
        <v>1</v>
      </c>
      <c r="G74" s="0" t="s">
        <v>434</v>
      </c>
      <c r="H74" s="0" t="s">
        <v>2170</v>
      </c>
      <c r="I74" s="0" t="s">
        <v>2170</v>
      </c>
      <c r="J74" s="0" t="s">
        <v>2170</v>
      </c>
      <c r="K74" s="0" t="s">
        <v>2170</v>
      </c>
      <c r="L74" s="0" t="s">
        <v>2170</v>
      </c>
      <c r="M74" s="0" t="s">
        <v>2170</v>
      </c>
      <c r="N74" s="0" t="n">
        <f aca="false">FALSE()</f>
        <v>0</v>
      </c>
      <c r="O74" s="0" t="s">
        <v>27804</v>
      </c>
      <c r="P74" s="0" t="s">
        <v>27284</v>
      </c>
      <c r="Q74" s="0" t="s">
        <v>2170</v>
      </c>
      <c r="R74" s="0" t="s">
        <v>27199</v>
      </c>
      <c r="S74" s="380" t="n">
        <v>43327.125</v>
      </c>
      <c r="T74" s="0" t="s">
        <v>2170</v>
      </c>
      <c r="U74" s="0" t="s">
        <v>601</v>
      </c>
      <c r="V74" s="0" t="s">
        <v>2602</v>
      </c>
      <c r="W74" s="0" t="s">
        <v>2891</v>
      </c>
      <c r="Y74" s="0" t="n">
        <v>5</v>
      </c>
      <c r="Z74" s="0" t="n">
        <f aca="false">FALSE()</f>
        <v>0</v>
      </c>
      <c r="AA74" s="0" t="n">
        <f aca="false">TRUE()</f>
        <v>1</v>
      </c>
      <c r="AB74" s="0" t="n">
        <f aca="false">TRUE()</f>
        <v>1</v>
      </c>
      <c r="AC74" s="0" t="s">
        <v>7337</v>
      </c>
      <c r="AD74" s="0" t="n">
        <f aca="false">TRUE()</f>
        <v>1</v>
      </c>
      <c r="AE74" s="0" t="s">
        <v>27805</v>
      </c>
      <c r="AF74" s="0" t="n">
        <v>1</v>
      </c>
      <c r="AG74" s="0" t="s">
        <v>27806</v>
      </c>
      <c r="AH74" s="0" t="s">
        <v>27807</v>
      </c>
      <c r="AI74" s="0" t="n">
        <v>0</v>
      </c>
      <c r="AJ74" s="0" t="s">
        <v>2118</v>
      </c>
      <c r="AK74" s="0" t="n">
        <f aca="false">TRUE()</f>
        <v>1</v>
      </c>
      <c r="AL74" s="0" t="n">
        <f aca="false">FALSE()</f>
        <v>0</v>
      </c>
      <c r="AM74" s="0" t="n">
        <f aca="false">FALSE()</f>
        <v>0</v>
      </c>
      <c r="AN74" s="0" t="n">
        <f aca="false">FALSE()</f>
        <v>0</v>
      </c>
      <c r="AO74" s="0" t="n">
        <f aca="false">TRUE()</f>
        <v>1</v>
      </c>
      <c r="AP74" s="380" t="n">
        <v>43360.4277777778</v>
      </c>
      <c r="AQ74" s="380" t="n">
        <v>43360.4166666667</v>
      </c>
      <c r="AR74" s="0" t="s">
        <v>27358</v>
      </c>
      <c r="AS74" s="0" t="s">
        <v>2170</v>
      </c>
      <c r="AT74" s="0" t="s">
        <v>2170</v>
      </c>
    </row>
    <row r="75" customFormat="false" ht="15" hidden="true" customHeight="false" outlineLevel="0" collapsed="false">
      <c r="A75" s="0" t="s">
        <v>27808</v>
      </c>
      <c r="B75" s="0" t="s">
        <v>27809</v>
      </c>
      <c r="C75" s="0" t="s">
        <v>27810</v>
      </c>
      <c r="D75" s="0" t="s">
        <v>2297</v>
      </c>
      <c r="E75" s="0" t="s">
        <v>27808</v>
      </c>
      <c r="F75" s="0" t="n">
        <v>1</v>
      </c>
      <c r="G75" s="0" t="s">
        <v>2298</v>
      </c>
      <c r="H75" s="0" t="s">
        <v>2170</v>
      </c>
      <c r="I75" s="0" t="s">
        <v>2170</v>
      </c>
      <c r="J75" s="0" t="s">
        <v>2170</v>
      </c>
      <c r="K75" s="0" t="s">
        <v>2170</v>
      </c>
      <c r="L75" s="0" t="s">
        <v>2170</v>
      </c>
      <c r="M75" s="0" t="s">
        <v>2170</v>
      </c>
      <c r="N75" s="0" t="n">
        <f aca="false">FALSE()</f>
        <v>0</v>
      </c>
      <c r="O75" s="0" t="s">
        <v>27811</v>
      </c>
      <c r="P75" s="0" t="s">
        <v>2300</v>
      </c>
      <c r="Q75" s="0" t="s">
        <v>2170</v>
      </c>
      <c r="R75" s="0" t="s">
        <v>27199</v>
      </c>
      <c r="S75" s="380" t="n">
        <v>25569.125</v>
      </c>
      <c r="T75" s="0" t="s">
        <v>2170</v>
      </c>
      <c r="U75" s="0" t="s">
        <v>2301</v>
      </c>
      <c r="V75" s="0" t="s">
        <v>2302</v>
      </c>
      <c r="W75" s="0" t="s">
        <v>2116</v>
      </c>
      <c r="Y75" s="0" t="n">
        <v>4</v>
      </c>
      <c r="Z75" s="0" t="n">
        <f aca="false">FALSE()</f>
        <v>0</v>
      </c>
      <c r="AA75" s="0" t="n">
        <f aca="false">FALSE()</f>
        <v>0</v>
      </c>
      <c r="AB75" s="0" t="n">
        <f aca="false">FALSE()</f>
        <v>0</v>
      </c>
      <c r="AC75" s="0" t="s">
        <v>2129</v>
      </c>
      <c r="AD75" s="0" t="n">
        <f aca="false">TRUE()</f>
        <v>1</v>
      </c>
      <c r="AE75" s="0" t="s">
        <v>27812</v>
      </c>
      <c r="AF75" s="0" t="n">
        <v>2</v>
      </c>
      <c r="AG75" s="0" t="s">
        <v>27813</v>
      </c>
      <c r="AH75" s="0" t="s">
        <v>27814</v>
      </c>
      <c r="AI75" s="0" t="n">
        <v>0</v>
      </c>
      <c r="AJ75" s="0" t="s">
        <v>2118</v>
      </c>
      <c r="AK75" s="0" t="n">
        <f aca="false">FALSE()</f>
        <v>0</v>
      </c>
      <c r="AL75" s="0" t="n">
        <f aca="false">TRUE()</f>
        <v>1</v>
      </c>
      <c r="AM75" s="0" t="n">
        <f aca="false">FALSE()</f>
        <v>0</v>
      </c>
      <c r="AN75" s="0" t="n">
        <f aca="false">FALSE()</f>
        <v>0</v>
      </c>
      <c r="AO75" s="0" t="n">
        <f aca="false">FALSE()</f>
        <v>0</v>
      </c>
      <c r="AP75" s="380" t="n">
        <v>45161.4166666667</v>
      </c>
      <c r="AQ75" s="380" t="n">
        <v>45161.4166666667</v>
      </c>
      <c r="AR75" s="0" t="s">
        <v>27815</v>
      </c>
      <c r="AS75" s="0" t="s">
        <v>2170</v>
      </c>
      <c r="AT75" s="0" t="s">
        <v>2170</v>
      </c>
    </row>
    <row r="76" customFormat="false" ht="15" hidden="false" customHeight="false" outlineLevel="0" collapsed="false">
      <c r="A76" s="0" t="s">
        <v>27816</v>
      </c>
      <c r="B76" s="0" t="s">
        <v>27817</v>
      </c>
      <c r="C76" s="0" t="s">
        <v>27818</v>
      </c>
      <c r="D76" s="0" t="s">
        <v>27215</v>
      </c>
      <c r="E76" s="0" t="s">
        <v>27816</v>
      </c>
      <c r="F76" s="0" t="n">
        <v>1</v>
      </c>
      <c r="G76" s="0" t="s">
        <v>434</v>
      </c>
      <c r="H76" s="0" t="s">
        <v>2170</v>
      </c>
      <c r="I76" s="0" t="s">
        <v>2170</v>
      </c>
      <c r="J76" s="0" t="s">
        <v>2170</v>
      </c>
      <c r="K76" s="0" t="s">
        <v>2170</v>
      </c>
      <c r="L76" s="0" t="s">
        <v>2170</v>
      </c>
      <c r="M76" s="0" t="s">
        <v>2170</v>
      </c>
      <c r="N76" s="0" t="n">
        <f aca="false">FALSE()</f>
        <v>0</v>
      </c>
      <c r="O76" s="0" t="s">
        <v>27819</v>
      </c>
      <c r="P76" s="0" t="s">
        <v>27565</v>
      </c>
      <c r="Q76" s="0" t="s">
        <v>12506</v>
      </c>
      <c r="R76" s="0" t="s">
        <v>27295</v>
      </c>
      <c r="S76" s="380" t="n">
        <v>44466.125</v>
      </c>
      <c r="T76" s="0" t="s">
        <v>2170</v>
      </c>
      <c r="W76" s="0" t="s">
        <v>2891</v>
      </c>
      <c r="X76" s="0" t="s">
        <v>27255</v>
      </c>
      <c r="Y76" s="0" t="n">
        <v>5</v>
      </c>
      <c r="Z76" s="0" t="n">
        <f aca="false">FALSE()</f>
        <v>0</v>
      </c>
      <c r="AA76" s="0" t="n">
        <f aca="false">TRUE()</f>
        <v>1</v>
      </c>
      <c r="AB76" s="0" t="n">
        <f aca="false">TRUE()</f>
        <v>1</v>
      </c>
      <c r="AC76" s="0" t="s">
        <v>2129</v>
      </c>
      <c r="AD76" s="0" t="n">
        <f aca="false">TRUE()</f>
        <v>1</v>
      </c>
      <c r="AE76" s="0" t="s">
        <v>27820</v>
      </c>
      <c r="AF76" s="0" t="n">
        <v>1</v>
      </c>
      <c r="AG76" s="0" t="s">
        <v>27821</v>
      </c>
      <c r="AH76" s="0" t="s">
        <v>27822</v>
      </c>
      <c r="AI76" s="0" t="n">
        <v>0</v>
      </c>
      <c r="AJ76" s="0" t="s">
        <v>2118</v>
      </c>
      <c r="AK76" s="0" t="n">
        <f aca="false">TRUE()</f>
        <v>1</v>
      </c>
      <c r="AL76" s="0" t="n">
        <f aca="false">FALSE()</f>
        <v>0</v>
      </c>
      <c r="AM76" s="0" t="n">
        <f aca="false">FALSE()</f>
        <v>0</v>
      </c>
      <c r="AN76" s="0" t="n">
        <f aca="false">FALSE()</f>
        <v>0</v>
      </c>
      <c r="AO76" s="0" t="n">
        <f aca="false">TRUE()</f>
        <v>1</v>
      </c>
      <c r="AP76" s="380" t="n">
        <v>44523.4430555556</v>
      </c>
      <c r="AQ76" s="380" t="n">
        <v>44523.4166666667</v>
      </c>
      <c r="AR76" s="0" t="s">
        <v>27823</v>
      </c>
      <c r="AS76" s="0" t="s">
        <v>2170</v>
      </c>
      <c r="AT76" s="0" t="s">
        <v>2170</v>
      </c>
    </row>
    <row r="77" customFormat="false" ht="15" hidden="false" customHeight="false" outlineLevel="0" collapsed="false">
      <c r="A77" s="0" t="s">
        <v>27824</v>
      </c>
      <c r="B77" s="0" t="s">
        <v>27825</v>
      </c>
      <c r="C77" s="0" t="s">
        <v>27826</v>
      </c>
      <c r="D77" s="0" t="s">
        <v>27215</v>
      </c>
      <c r="E77" s="0" t="s">
        <v>27824</v>
      </c>
      <c r="F77" s="0" t="n">
        <v>1</v>
      </c>
      <c r="G77" s="0" t="s">
        <v>434</v>
      </c>
      <c r="H77" s="0" t="s">
        <v>2170</v>
      </c>
      <c r="I77" s="0" t="s">
        <v>2170</v>
      </c>
      <c r="J77" s="0" t="s">
        <v>2170</v>
      </c>
      <c r="K77" s="0" t="s">
        <v>2170</v>
      </c>
      <c r="L77" s="0" t="s">
        <v>2170</v>
      </c>
      <c r="M77" s="0" t="s">
        <v>2170</v>
      </c>
      <c r="N77" s="0" t="n">
        <f aca="false">FALSE()</f>
        <v>0</v>
      </c>
      <c r="O77" s="0" t="s">
        <v>27827</v>
      </c>
      <c r="P77" s="0" t="s">
        <v>2300</v>
      </c>
      <c r="Q77" s="0" t="s">
        <v>2170</v>
      </c>
      <c r="R77" s="0" t="s">
        <v>27199</v>
      </c>
      <c r="S77" s="380" t="n">
        <v>25569.125</v>
      </c>
      <c r="T77" s="0" t="s">
        <v>2170</v>
      </c>
      <c r="U77" s="0" t="s">
        <v>8882</v>
      </c>
      <c r="W77" s="0" t="s">
        <v>2451</v>
      </c>
      <c r="Y77" s="0" t="n">
        <v>1</v>
      </c>
      <c r="Z77" s="0" t="n">
        <f aca="false">FALSE()</f>
        <v>0</v>
      </c>
      <c r="AA77" s="0" t="n">
        <f aca="false">FALSE()</f>
        <v>0</v>
      </c>
      <c r="AB77" s="0" t="n">
        <f aca="false">FALSE()</f>
        <v>0</v>
      </c>
      <c r="AC77" s="0" t="s">
        <v>2129</v>
      </c>
      <c r="AD77" s="0" t="n">
        <f aca="false">TRUE()</f>
        <v>1</v>
      </c>
      <c r="AE77" s="0" t="s">
        <v>27828</v>
      </c>
      <c r="AF77" s="0" t="n">
        <v>1</v>
      </c>
      <c r="AG77" s="0" t="s">
        <v>27829</v>
      </c>
      <c r="AH77" s="0" t="s">
        <v>27830</v>
      </c>
      <c r="AI77" s="0" t="n">
        <v>0</v>
      </c>
      <c r="AJ77" s="0" t="s">
        <v>2118</v>
      </c>
      <c r="AK77" s="0" t="n">
        <f aca="false">FALSE()</f>
        <v>0</v>
      </c>
      <c r="AL77" s="0" t="n">
        <f aca="false">TRUE()</f>
        <v>1</v>
      </c>
      <c r="AM77" s="0" t="n">
        <f aca="false">FALSE()</f>
        <v>0</v>
      </c>
      <c r="AN77" s="0" t="n">
        <f aca="false">FALSE()</f>
        <v>0</v>
      </c>
      <c r="AO77" s="0" t="n">
        <f aca="false">TRUE()</f>
        <v>1</v>
      </c>
      <c r="AP77" s="380" t="n">
        <v>44519.4291666667</v>
      </c>
      <c r="AQ77" s="380" t="n">
        <v>44519.4166666667</v>
      </c>
      <c r="AR77" s="0" t="s">
        <v>27831</v>
      </c>
      <c r="AS77" s="0" t="s">
        <v>2170</v>
      </c>
      <c r="AT77" s="0" t="s">
        <v>2170</v>
      </c>
    </row>
    <row r="78" customFormat="false" ht="15" hidden="true" customHeight="false" outlineLevel="0" collapsed="false">
      <c r="A78" s="0" t="s">
        <v>27832</v>
      </c>
      <c r="B78" s="0" t="s">
        <v>27833</v>
      </c>
      <c r="C78" s="0" t="s">
        <v>27834</v>
      </c>
      <c r="D78" s="0" t="s">
        <v>2297</v>
      </c>
      <c r="E78" s="0" t="s">
        <v>27832</v>
      </c>
      <c r="F78" s="0" t="n">
        <v>1</v>
      </c>
      <c r="G78" s="0" t="s">
        <v>2298</v>
      </c>
      <c r="H78" s="0" t="s">
        <v>2170</v>
      </c>
      <c r="I78" s="0" t="s">
        <v>2170</v>
      </c>
      <c r="J78" s="0" t="s">
        <v>2170</v>
      </c>
      <c r="K78" s="0" t="s">
        <v>2170</v>
      </c>
      <c r="L78" s="0" t="s">
        <v>2170</v>
      </c>
      <c r="M78" s="0" t="s">
        <v>2170</v>
      </c>
      <c r="N78" s="0" t="n">
        <f aca="false">FALSE()</f>
        <v>0</v>
      </c>
      <c r="O78" s="0" t="s">
        <v>27835</v>
      </c>
      <c r="P78" s="0" t="s">
        <v>2300</v>
      </c>
      <c r="Q78" s="0" t="s">
        <v>26144</v>
      </c>
      <c r="R78" s="0" t="s">
        <v>27199</v>
      </c>
      <c r="S78" s="380" t="n">
        <v>40382.1666666667</v>
      </c>
      <c r="T78" s="0" t="s">
        <v>27836</v>
      </c>
      <c r="X78" s="0" t="s">
        <v>27265</v>
      </c>
      <c r="Y78" s="0" t="n">
        <v>4</v>
      </c>
      <c r="Z78" s="0" t="n">
        <f aca="false">FALSE()</f>
        <v>0</v>
      </c>
      <c r="AA78" s="0" t="n">
        <f aca="false">FALSE()</f>
        <v>0</v>
      </c>
      <c r="AB78" s="0" t="n">
        <f aca="false">FALSE()</f>
        <v>0</v>
      </c>
      <c r="AC78" s="0" t="s">
        <v>2129</v>
      </c>
      <c r="AD78" s="0" t="n">
        <f aca="false">TRUE()</f>
        <v>1</v>
      </c>
      <c r="AE78" s="0" t="s">
        <v>27837</v>
      </c>
      <c r="AF78" s="0" t="n">
        <v>2</v>
      </c>
      <c r="AG78" s="0" t="s">
        <v>27838</v>
      </c>
      <c r="AH78" s="0" t="s">
        <v>27839</v>
      </c>
      <c r="AI78" s="0" t="n">
        <v>0</v>
      </c>
      <c r="AJ78" s="0" t="s">
        <v>2118</v>
      </c>
      <c r="AK78" s="0" t="n">
        <f aca="false">FALSE()</f>
        <v>0</v>
      </c>
      <c r="AL78" s="0" t="n">
        <f aca="false">TRUE()</f>
        <v>1</v>
      </c>
      <c r="AM78" s="0" t="n">
        <f aca="false">FALSE()</f>
        <v>0</v>
      </c>
      <c r="AN78" s="0" t="n">
        <f aca="false">FALSE()</f>
        <v>0</v>
      </c>
      <c r="AO78" s="0" t="n">
        <f aca="false">TRUE()</f>
        <v>1</v>
      </c>
      <c r="AP78" s="380" t="n">
        <v>44876.6458333333</v>
      </c>
      <c r="AQ78" s="380" t="n">
        <v>44876.4166666667</v>
      </c>
      <c r="AR78" s="0" t="s">
        <v>27840</v>
      </c>
      <c r="AS78" s="0" t="s">
        <v>2170</v>
      </c>
      <c r="AT78" s="0" t="s">
        <v>2170</v>
      </c>
    </row>
    <row r="79" customFormat="false" ht="15" hidden="true" customHeight="false" outlineLevel="0" collapsed="false">
      <c r="A79" s="0" t="s">
        <v>27841</v>
      </c>
      <c r="B79" s="0" t="s">
        <v>27842</v>
      </c>
      <c r="C79" s="0" t="s">
        <v>27843</v>
      </c>
      <c r="D79" s="0" t="s">
        <v>2297</v>
      </c>
      <c r="E79" s="0" t="s">
        <v>27841</v>
      </c>
      <c r="F79" s="0" t="n">
        <v>1</v>
      </c>
      <c r="G79" s="0" t="s">
        <v>2298</v>
      </c>
      <c r="H79" s="0" t="s">
        <v>2170</v>
      </c>
      <c r="I79" s="0" t="s">
        <v>2170</v>
      </c>
      <c r="J79" s="0" t="s">
        <v>2170</v>
      </c>
      <c r="K79" s="0" t="s">
        <v>2170</v>
      </c>
      <c r="L79" s="0" t="s">
        <v>2170</v>
      </c>
      <c r="M79" s="0" t="s">
        <v>2170</v>
      </c>
      <c r="N79" s="0" t="n">
        <f aca="false">FALSE()</f>
        <v>0</v>
      </c>
      <c r="O79" s="0" t="s">
        <v>27844</v>
      </c>
      <c r="P79" s="0" t="s">
        <v>2300</v>
      </c>
      <c r="Q79" s="0" t="s">
        <v>27845</v>
      </c>
      <c r="R79" s="0" t="s">
        <v>27199</v>
      </c>
      <c r="S79" s="380" t="n">
        <v>37659.125</v>
      </c>
      <c r="T79" s="0" t="s">
        <v>27846</v>
      </c>
      <c r="U79" s="0" t="s">
        <v>27847</v>
      </c>
      <c r="V79" s="0" t="s">
        <v>27848</v>
      </c>
      <c r="X79" s="0" t="s">
        <v>27219</v>
      </c>
      <c r="Y79" s="0" t="n">
        <v>4</v>
      </c>
      <c r="Z79" s="0" t="n">
        <f aca="false">FALSE()</f>
        <v>0</v>
      </c>
      <c r="AA79" s="0" t="n">
        <f aca="false">FALSE()</f>
        <v>0</v>
      </c>
      <c r="AB79" s="0" t="n">
        <f aca="false">FALSE()</f>
        <v>0</v>
      </c>
      <c r="AC79" s="0" t="s">
        <v>2129</v>
      </c>
      <c r="AD79" s="0" t="n">
        <f aca="false">TRUE()</f>
        <v>1</v>
      </c>
      <c r="AE79" s="0" t="s">
        <v>27849</v>
      </c>
      <c r="AF79" s="0" t="n">
        <v>2</v>
      </c>
      <c r="AG79" s="0" t="s">
        <v>27850</v>
      </c>
      <c r="AH79" s="0" t="s">
        <v>27851</v>
      </c>
      <c r="AI79" s="0" t="n">
        <v>0</v>
      </c>
      <c r="AJ79" s="0" t="s">
        <v>2118</v>
      </c>
      <c r="AK79" s="0" t="n">
        <f aca="false">FALSE()</f>
        <v>0</v>
      </c>
      <c r="AL79" s="0" t="n">
        <f aca="false">TRUE()</f>
        <v>1</v>
      </c>
      <c r="AM79" s="0" t="n">
        <f aca="false">FALSE()</f>
        <v>0</v>
      </c>
      <c r="AN79" s="0" t="n">
        <f aca="false">FALSE()</f>
        <v>0</v>
      </c>
      <c r="AO79" s="0" t="n">
        <f aca="false">TRUE()</f>
        <v>1</v>
      </c>
      <c r="AP79" s="380" t="n">
        <v>44876.6458333333</v>
      </c>
      <c r="AQ79" s="380" t="n">
        <v>44876.4166666667</v>
      </c>
      <c r="AR79" s="0" t="s">
        <v>27852</v>
      </c>
      <c r="AS79" s="0" t="s">
        <v>2170</v>
      </c>
      <c r="AT79" s="0" t="s">
        <v>2170</v>
      </c>
    </row>
    <row r="80" customFormat="false" ht="15" hidden="true" customHeight="false" outlineLevel="0" collapsed="false">
      <c r="A80" s="0" t="s">
        <v>27853</v>
      </c>
      <c r="B80" s="0" t="s">
        <v>27854</v>
      </c>
      <c r="C80" s="0" t="s">
        <v>27855</v>
      </c>
      <c r="D80" s="0" t="s">
        <v>2297</v>
      </c>
      <c r="E80" s="0" t="s">
        <v>27853</v>
      </c>
      <c r="F80" s="0" t="n">
        <v>1</v>
      </c>
      <c r="G80" s="0" t="s">
        <v>2298</v>
      </c>
      <c r="H80" s="0" t="s">
        <v>2170</v>
      </c>
      <c r="I80" s="0" t="s">
        <v>2170</v>
      </c>
      <c r="J80" s="0" t="s">
        <v>2170</v>
      </c>
      <c r="K80" s="0" t="s">
        <v>2170</v>
      </c>
      <c r="L80" s="0" t="s">
        <v>2170</v>
      </c>
      <c r="M80" s="0" t="s">
        <v>2170</v>
      </c>
      <c r="N80" s="0" t="n">
        <f aca="false">FALSE()</f>
        <v>0</v>
      </c>
      <c r="O80" s="0" t="s">
        <v>27856</v>
      </c>
      <c r="P80" s="0" t="s">
        <v>2300</v>
      </c>
      <c r="Q80" s="0" t="s">
        <v>2170</v>
      </c>
      <c r="R80" s="0" t="s">
        <v>27199</v>
      </c>
      <c r="S80" s="380" t="n">
        <v>25569.125</v>
      </c>
      <c r="T80" s="0" t="s">
        <v>2170</v>
      </c>
      <c r="U80" s="0" t="s">
        <v>2301</v>
      </c>
      <c r="V80" s="0" t="s">
        <v>2302</v>
      </c>
      <c r="W80" s="0" t="s">
        <v>2891</v>
      </c>
      <c r="Y80" s="0" t="n">
        <v>4</v>
      </c>
      <c r="Z80" s="0" t="n">
        <f aca="false">FALSE()</f>
        <v>0</v>
      </c>
      <c r="AA80" s="0" t="n">
        <f aca="false">FALSE()</f>
        <v>0</v>
      </c>
      <c r="AB80" s="0" t="n">
        <f aca="false">FALSE()</f>
        <v>0</v>
      </c>
      <c r="AC80" s="0" t="s">
        <v>2129</v>
      </c>
      <c r="AD80" s="0" t="n">
        <f aca="false">TRUE()</f>
        <v>1</v>
      </c>
      <c r="AE80" s="0" t="s">
        <v>27857</v>
      </c>
      <c r="AF80" s="0" t="n">
        <v>2</v>
      </c>
      <c r="AG80" s="0" t="s">
        <v>27858</v>
      </c>
      <c r="AH80" s="0" t="s">
        <v>27859</v>
      </c>
      <c r="AI80" s="0" t="n">
        <v>0</v>
      </c>
      <c r="AJ80" s="0" t="s">
        <v>2118</v>
      </c>
      <c r="AK80" s="0" t="n">
        <f aca="false">FALSE()</f>
        <v>0</v>
      </c>
      <c r="AL80" s="0" t="n">
        <f aca="false">TRUE()</f>
        <v>1</v>
      </c>
      <c r="AM80" s="0" t="n">
        <f aca="false">FALSE()</f>
        <v>0</v>
      </c>
      <c r="AN80" s="0" t="n">
        <f aca="false">FALSE()</f>
        <v>0</v>
      </c>
      <c r="AO80" s="0" t="n">
        <f aca="false">TRUE()</f>
        <v>1</v>
      </c>
      <c r="AP80" s="380" t="n">
        <v>44949.675</v>
      </c>
      <c r="AQ80" s="380" t="n">
        <v>44949.4166666667</v>
      </c>
      <c r="AR80" s="0" t="s">
        <v>27852</v>
      </c>
      <c r="AS80" s="0" t="s">
        <v>2170</v>
      </c>
      <c r="AT80" s="0" t="s">
        <v>2170</v>
      </c>
    </row>
    <row r="81" customFormat="false" ht="15" hidden="true" customHeight="false" outlineLevel="0" collapsed="false">
      <c r="A81" s="0" t="s">
        <v>27860</v>
      </c>
      <c r="B81" s="0" t="s">
        <v>27861</v>
      </c>
      <c r="C81" s="0" t="s">
        <v>27862</v>
      </c>
      <c r="D81" s="0" t="s">
        <v>2297</v>
      </c>
      <c r="E81" s="0" t="s">
        <v>27860</v>
      </c>
      <c r="F81" s="0" t="n">
        <v>1</v>
      </c>
      <c r="G81" s="0" t="s">
        <v>2298</v>
      </c>
      <c r="H81" s="0" t="s">
        <v>2170</v>
      </c>
      <c r="I81" s="0" t="s">
        <v>2170</v>
      </c>
      <c r="J81" s="0" t="s">
        <v>2170</v>
      </c>
      <c r="K81" s="0" t="s">
        <v>2170</v>
      </c>
      <c r="L81" s="0" t="s">
        <v>2170</v>
      </c>
      <c r="M81" s="0" t="s">
        <v>2170</v>
      </c>
      <c r="N81" s="0" t="n">
        <f aca="false">FALSE()</f>
        <v>0</v>
      </c>
      <c r="O81" s="0" t="s">
        <v>27863</v>
      </c>
      <c r="P81" s="0" t="s">
        <v>2300</v>
      </c>
      <c r="Q81" s="0" t="s">
        <v>2170</v>
      </c>
      <c r="R81" s="0" t="s">
        <v>27199</v>
      </c>
      <c r="S81" s="380" t="n">
        <v>25569.125</v>
      </c>
      <c r="T81" s="0" t="s">
        <v>2170</v>
      </c>
      <c r="U81" s="0" t="s">
        <v>2301</v>
      </c>
      <c r="V81" s="0" t="s">
        <v>2302</v>
      </c>
      <c r="W81" s="0" t="s">
        <v>610</v>
      </c>
      <c r="Y81" s="0" t="n">
        <v>4</v>
      </c>
      <c r="Z81" s="0" t="n">
        <f aca="false">FALSE()</f>
        <v>0</v>
      </c>
      <c r="AA81" s="0" t="n">
        <f aca="false">FALSE()</f>
        <v>0</v>
      </c>
      <c r="AB81" s="0" t="n">
        <f aca="false">FALSE()</f>
        <v>0</v>
      </c>
      <c r="AC81" s="0" t="s">
        <v>2129</v>
      </c>
      <c r="AD81" s="0" t="n">
        <f aca="false">TRUE()</f>
        <v>1</v>
      </c>
      <c r="AE81" s="0" t="s">
        <v>27864</v>
      </c>
      <c r="AF81" s="0" t="n">
        <v>2</v>
      </c>
      <c r="AG81" s="0" t="s">
        <v>27865</v>
      </c>
      <c r="AH81" s="0" t="s">
        <v>27866</v>
      </c>
      <c r="AI81" s="0" t="n">
        <v>0</v>
      </c>
      <c r="AJ81" s="0" t="s">
        <v>2118</v>
      </c>
      <c r="AK81" s="0" t="n">
        <f aca="false">FALSE()</f>
        <v>0</v>
      </c>
      <c r="AL81" s="0" t="n">
        <f aca="false">TRUE()</f>
        <v>1</v>
      </c>
      <c r="AM81" s="0" t="n">
        <f aca="false">FALSE()</f>
        <v>0</v>
      </c>
      <c r="AN81" s="0" t="n">
        <f aca="false">FALSE()</f>
        <v>0</v>
      </c>
      <c r="AO81" s="0" t="n">
        <f aca="false">FALSE()</f>
        <v>0</v>
      </c>
      <c r="AP81" s="380" t="n">
        <v>45082.60625</v>
      </c>
      <c r="AQ81" s="380" t="n">
        <v>45082.4166666667</v>
      </c>
      <c r="AR81" s="0" t="s">
        <v>27203</v>
      </c>
      <c r="AS81" s="0" t="s">
        <v>2170</v>
      </c>
      <c r="AT81" s="0" t="s">
        <v>2170</v>
      </c>
    </row>
    <row r="82" customFormat="false" ht="15" hidden="true" customHeight="false" outlineLevel="0" collapsed="false">
      <c r="A82" s="0" t="s">
        <v>27867</v>
      </c>
      <c r="B82" s="0" t="s">
        <v>27868</v>
      </c>
      <c r="C82" s="0" t="s">
        <v>27867</v>
      </c>
      <c r="D82" s="0" t="s">
        <v>27631</v>
      </c>
      <c r="E82" s="0" t="s">
        <v>27867</v>
      </c>
      <c r="F82" s="0" t="n">
        <v>1</v>
      </c>
      <c r="G82" s="0" t="s">
        <v>434</v>
      </c>
      <c r="H82" s="0" t="s">
        <v>2170</v>
      </c>
      <c r="I82" s="0" t="s">
        <v>2170</v>
      </c>
      <c r="J82" s="0" t="s">
        <v>2170</v>
      </c>
      <c r="K82" s="0" t="s">
        <v>2170</v>
      </c>
      <c r="L82" s="0" t="s">
        <v>2170</v>
      </c>
      <c r="M82" s="0" t="s">
        <v>2170</v>
      </c>
      <c r="N82" s="0" t="n">
        <f aca="false">FALSE()</f>
        <v>0</v>
      </c>
      <c r="O82" s="0" t="s">
        <v>27869</v>
      </c>
      <c r="P82" s="0" t="s">
        <v>27284</v>
      </c>
      <c r="Q82" s="0" t="s">
        <v>2149</v>
      </c>
      <c r="R82" s="0" t="s">
        <v>27199</v>
      </c>
      <c r="S82" s="380" t="n">
        <v>37614.125</v>
      </c>
      <c r="T82" s="0" t="s">
        <v>2170</v>
      </c>
      <c r="U82" s="0" t="s">
        <v>601</v>
      </c>
      <c r="V82" s="0" t="s">
        <v>2602</v>
      </c>
      <c r="W82" s="0" t="s">
        <v>2891</v>
      </c>
      <c r="X82" s="0" t="s">
        <v>27275</v>
      </c>
      <c r="Y82" s="0" t="n">
        <v>5</v>
      </c>
      <c r="Z82" s="0" t="n">
        <f aca="false">FALSE()</f>
        <v>0</v>
      </c>
      <c r="AA82" s="0" t="n">
        <f aca="false">TRUE()</f>
        <v>1</v>
      </c>
      <c r="AB82" s="0" t="n">
        <f aca="false">TRUE()</f>
        <v>1</v>
      </c>
      <c r="AC82" s="0" t="s">
        <v>2596</v>
      </c>
      <c r="AD82" s="0" t="n">
        <f aca="false">TRUE()</f>
        <v>1</v>
      </c>
      <c r="AE82" s="0" t="s">
        <v>27870</v>
      </c>
      <c r="AF82" s="0" t="n">
        <v>1</v>
      </c>
      <c r="AG82" s="0" t="s">
        <v>27871</v>
      </c>
      <c r="AH82" s="0" t="s">
        <v>27872</v>
      </c>
      <c r="AI82" s="0" t="n">
        <v>0</v>
      </c>
      <c r="AJ82" s="0" t="s">
        <v>2118</v>
      </c>
      <c r="AK82" s="0" t="n">
        <f aca="false">TRUE()</f>
        <v>1</v>
      </c>
      <c r="AL82" s="0" t="n">
        <f aca="false">FALSE()</f>
        <v>0</v>
      </c>
      <c r="AM82" s="0" t="n">
        <f aca="false">FALSE()</f>
        <v>0</v>
      </c>
      <c r="AN82" s="0" t="n">
        <f aca="false">FALSE()</f>
        <v>0</v>
      </c>
      <c r="AO82" s="0" t="n">
        <f aca="false">FALSE()</f>
        <v>0</v>
      </c>
      <c r="AP82" s="380" t="n">
        <v>45446.7201388889</v>
      </c>
      <c r="AQ82" s="380" t="n">
        <v>45446.125</v>
      </c>
      <c r="AR82" s="0" t="s">
        <v>27873</v>
      </c>
      <c r="AS82" s="0" t="s">
        <v>2170</v>
      </c>
      <c r="AT82" s="0" t="s">
        <v>2170</v>
      </c>
    </row>
    <row r="83" customFormat="false" ht="15" hidden="false" customHeight="false" outlineLevel="0" collapsed="false">
      <c r="A83" s="0" t="s">
        <v>27874</v>
      </c>
      <c r="B83" s="0" t="s">
        <v>27875</v>
      </c>
      <c r="C83" s="0" t="s">
        <v>27876</v>
      </c>
      <c r="D83" s="0" t="s">
        <v>27215</v>
      </c>
      <c r="E83" s="0" t="s">
        <v>27874</v>
      </c>
      <c r="F83" s="0" t="n">
        <v>1</v>
      </c>
      <c r="G83" s="0" t="s">
        <v>434</v>
      </c>
      <c r="H83" s="0" t="s">
        <v>2170</v>
      </c>
      <c r="I83" s="0" t="s">
        <v>2170</v>
      </c>
      <c r="J83" s="0" t="s">
        <v>2170</v>
      </c>
      <c r="K83" s="0" t="s">
        <v>2170</v>
      </c>
      <c r="L83" s="0" t="s">
        <v>2170</v>
      </c>
      <c r="M83" s="0" t="s">
        <v>2170</v>
      </c>
      <c r="N83" s="0" t="n">
        <f aca="false">FALSE()</f>
        <v>0</v>
      </c>
      <c r="O83" s="0" t="s">
        <v>27877</v>
      </c>
      <c r="P83" s="0" t="s">
        <v>27878</v>
      </c>
      <c r="Q83" s="0" t="s">
        <v>2170</v>
      </c>
      <c r="R83" s="0" t="s">
        <v>27199</v>
      </c>
      <c r="S83" s="380" t="n">
        <v>43776.125</v>
      </c>
      <c r="T83" s="0" t="s">
        <v>2170</v>
      </c>
      <c r="U83" s="0" t="s">
        <v>601</v>
      </c>
      <c r="V83" s="0" t="s">
        <v>2602</v>
      </c>
      <c r="W83" s="0" t="s">
        <v>2891</v>
      </c>
      <c r="Y83" s="0" t="n">
        <v>5</v>
      </c>
      <c r="Z83" s="0" t="n">
        <f aca="false">FALSE()</f>
        <v>0</v>
      </c>
      <c r="AA83" s="0" t="n">
        <f aca="false">TRUE()</f>
        <v>1</v>
      </c>
      <c r="AB83" s="0" t="n">
        <f aca="false">TRUE()</f>
        <v>1</v>
      </c>
      <c r="AC83" s="0" t="s">
        <v>2129</v>
      </c>
      <c r="AD83" s="0" t="n">
        <f aca="false">TRUE()</f>
        <v>1</v>
      </c>
      <c r="AE83" s="0" t="s">
        <v>27879</v>
      </c>
      <c r="AF83" s="0" t="n">
        <v>1</v>
      </c>
      <c r="AG83" s="0" t="s">
        <v>27880</v>
      </c>
      <c r="AH83" s="0" t="s">
        <v>27881</v>
      </c>
      <c r="AI83" s="0" t="n">
        <v>0</v>
      </c>
      <c r="AJ83" s="0" t="s">
        <v>2118</v>
      </c>
      <c r="AK83" s="0" t="n">
        <f aca="false">TRUE()</f>
        <v>1</v>
      </c>
      <c r="AL83" s="0" t="n">
        <f aca="false">FALSE()</f>
        <v>0</v>
      </c>
      <c r="AM83" s="0" t="n">
        <f aca="false">FALSE()</f>
        <v>0</v>
      </c>
      <c r="AN83" s="0" t="n">
        <f aca="false">FALSE()</f>
        <v>0</v>
      </c>
      <c r="AO83" s="0" t="n">
        <f aca="false">FALSE()</f>
        <v>0</v>
      </c>
      <c r="AP83" s="380" t="n">
        <v>44509.4493055556</v>
      </c>
      <c r="AQ83" s="380" t="n">
        <v>44509.4166666667</v>
      </c>
      <c r="AR83" s="0" t="s">
        <v>27882</v>
      </c>
      <c r="AS83" s="0" t="s">
        <v>2170</v>
      </c>
      <c r="AT83" s="0" t="s">
        <v>2170</v>
      </c>
    </row>
    <row r="84" customFormat="false" ht="15" hidden="true" customHeight="false" outlineLevel="0" collapsed="false">
      <c r="A84" s="0" t="s">
        <v>27883</v>
      </c>
      <c r="B84" s="0" t="s">
        <v>27884</v>
      </c>
      <c r="C84" s="0" t="s">
        <v>27885</v>
      </c>
      <c r="D84" s="0" t="s">
        <v>2297</v>
      </c>
      <c r="E84" s="0" t="s">
        <v>27883</v>
      </c>
      <c r="F84" s="0" t="n">
        <v>1</v>
      </c>
      <c r="G84" s="0" t="s">
        <v>2298</v>
      </c>
      <c r="H84" s="0" t="s">
        <v>2170</v>
      </c>
      <c r="I84" s="0" t="s">
        <v>2170</v>
      </c>
      <c r="J84" s="0" t="s">
        <v>2170</v>
      </c>
      <c r="K84" s="0" t="s">
        <v>2170</v>
      </c>
      <c r="L84" s="0" t="s">
        <v>2170</v>
      </c>
      <c r="M84" s="0" t="s">
        <v>2170</v>
      </c>
      <c r="N84" s="0" t="n">
        <f aca="false">FALSE()</f>
        <v>0</v>
      </c>
      <c r="O84" s="0" t="s">
        <v>27886</v>
      </c>
      <c r="P84" s="0" t="s">
        <v>2300</v>
      </c>
      <c r="Q84" s="0" t="s">
        <v>2170</v>
      </c>
      <c r="R84" s="0" t="s">
        <v>27199</v>
      </c>
      <c r="S84" s="380" t="n">
        <v>25569.125</v>
      </c>
      <c r="T84" s="0" t="s">
        <v>2170</v>
      </c>
      <c r="U84" s="0" t="s">
        <v>2301</v>
      </c>
      <c r="V84" s="0" t="s">
        <v>2302</v>
      </c>
      <c r="W84" s="0" t="s">
        <v>610</v>
      </c>
      <c r="Y84" s="0" t="n">
        <v>4</v>
      </c>
      <c r="Z84" s="0" t="n">
        <f aca="false">FALSE()</f>
        <v>0</v>
      </c>
      <c r="AA84" s="0" t="n">
        <f aca="false">FALSE()</f>
        <v>0</v>
      </c>
      <c r="AB84" s="0" t="n">
        <f aca="false">FALSE()</f>
        <v>0</v>
      </c>
      <c r="AC84" s="0" t="s">
        <v>2129</v>
      </c>
      <c r="AD84" s="0" t="n">
        <f aca="false">TRUE()</f>
        <v>1</v>
      </c>
      <c r="AE84" s="0" t="s">
        <v>27887</v>
      </c>
      <c r="AF84" s="0" t="n">
        <v>2</v>
      </c>
      <c r="AG84" s="0" t="s">
        <v>27888</v>
      </c>
      <c r="AH84" s="0" t="s">
        <v>27889</v>
      </c>
      <c r="AI84" s="0" t="n">
        <v>0</v>
      </c>
      <c r="AJ84" s="0" t="s">
        <v>2118</v>
      </c>
      <c r="AK84" s="0" t="n">
        <f aca="false">FALSE()</f>
        <v>0</v>
      </c>
      <c r="AL84" s="0" t="n">
        <f aca="false">TRUE()</f>
        <v>1</v>
      </c>
      <c r="AM84" s="0" t="n">
        <f aca="false">FALSE()</f>
        <v>0</v>
      </c>
      <c r="AN84" s="0" t="n">
        <f aca="false">FALSE()</f>
        <v>0</v>
      </c>
      <c r="AO84" s="0" t="n">
        <f aca="false">TRUE()</f>
        <v>1</v>
      </c>
      <c r="AP84" s="380" t="n">
        <v>44949.6756944444</v>
      </c>
      <c r="AQ84" s="380" t="n">
        <v>44949.4166666667</v>
      </c>
      <c r="AR84" s="0" t="s">
        <v>27376</v>
      </c>
      <c r="AS84" s="0" t="s">
        <v>2170</v>
      </c>
      <c r="AT84" s="0" t="s">
        <v>2170</v>
      </c>
    </row>
    <row r="85" customFormat="false" ht="15" hidden="false" customHeight="false" outlineLevel="0" collapsed="false">
      <c r="A85" s="0" t="s">
        <v>27890</v>
      </c>
      <c r="B85" s="0" t="s">
        <v>27891</v>
      </c>
      <c r="C85" s="0" t="s">
        <v>27892</v>
      </c>
      <c r="D85" s="0" t="s">
        <v>27215</v>
      </c>
      <c r="E85" s="0" t="s">
        <v>27890</v>
      </c>
      <c r="F85" s="0" t="n">
        <v>1</v>
      </c>
      <c r="G85" s="0" t="s">
        <v>434</v>
      </c>
      <c r="H85" s="0" t="s">
        <v>2170</v>
      </c>
      <c r="I85" s="0" t="s">
        <v>2170</v>
      </c>
      <c r="J85" s="0" t="s">
        <v>2170</v>
      </c>
      <c r="K85" s="0" t="s">
        <v>2170</v>
      </c>
      <c r="L85" s="0" t="s">
        <v>2170</v>
      </c>
      <c r="M85" s="0" t="s">
        <v>2170</v>
      </c>
      <c r="N85" s="0" t="n">
        <f aca="false">FALSE()</f>
        <v>0</v>
      </c>
      <c r="O85" s="0" t="s">
        <v>27893</v>
      </c>
      <c r="P85" s="0" t="s">
        <v>27284</v>
      </c>
      <c r="Q85" s="0" t="s">
        <v>2170</v>
      </c>
      <c r="R85" s="0" t="s">
        <v>27199</v>
      </c>
      <c r="S85" s="380" t="n">
        <v>44502.125</v>
      </c>
      <c r="T85" s="0" t="s">
        <v>2170</v>
      </c>
      <c r="U85" s="0" t="s">
        <v>601</v>
      </c>
      <c r="V85" s="0" t="s">
        <v>2602</v>
      </c>
      <c r="W85" s="0" t="s">
        <v>2891</v>
      </c>
      <c r="Y85" s="0" t="n">
        <v>5</v>
      </c>
      <c r="Z85" s="0" t="n">
        <f aca="false">FALSE()</f>
        <v>0</v>
      </c>
      <c r="AA85" s="0" t="n">
        <f aca="false">TRUE()</f>
        <v>1</v>
      </c>
      <c r="AB85" s="0" t="n">
        <f aca="false">TRUE()</f>
        <v>1</v>
      </c>
      <c r="AC85" s="0" t="s">
        <v>3358</v>
      </c>
      <c r="AD85" s="0" t="n">
        <f aca="false">TRUE()</f>
        <v>1</v>
      </c>
      <c r="AE85" s="0" t="s">
        <v>27894</v>
      </c>
      <c r="AF85" s="0" t="n">
        <v>1</v>
      </c>
      <c r="AG85" s="0" t="s">
        <v>27895</v>
      </c>
      <c r="AH85" s="0" t="s">
        <v>27896</v>
      </c>
      <c r="AI85" s="0" t="n">
        <v>0</v>
      </c>
      <c r="AJ85" s="0" t="s">
        <v>2118</v>
      </c>
      <c r="AK85" s="0" t="n">
        <f aca="false">TRUE()</f>
        <v>1</v>
      </c>
      <c r="AL85" s="0" t="n">
        <f aca="false">FALSE()</f>
        <v>0</v>
      </c>
      <c r="AM85" s="0" t="n">
        <f aca="false">FALSE()</f>
        <v>0</v>
      </c>
      <c r="AN85" s="0" t="n">
        <f aca="false">FALSE()</f>
        <v>0</v>
      </c>
      <c r="AO85" s="0" t="n">
        <f aca="false">FALSE()</f>
        <v>0</v>
      </c>
      <c r="AP85" s="380" t="n">
        <v>44518.4263888889</v>
      </c>
      <c r="AQ85" s="380" t="n">
        <v>44518.4166666667</v>
      </c>
      <c r="AR85" s="0" t="s">
        <v>27358</v>
      </c>
      <c r="AS85" s="0" t="s">
        <v>2170</v>
      </c>
      <c r="AT85" s="0" t="s">
        <v>2170</v>
      </c>
    </row>
    <row r="86" customFormat="false" ht="15" hidden="true" customHeight="false" outlineLevel="0" collapsed="false">
      <c r="A86" s="0" t="s">
        <v>27897</v>
      </c>
      <c r="B86" s="0" t="s">
        <v>27898</v>
      </c>
      <c r="C86" s="0" t="s">
        <v>27899</v>
      </c>
      <c r="D86" s="0" t="s">
        <v>2297</v>
      </c>
      <c r="E86" s="0" t="s">
        <v>27897</v>
      </c>
      <c r="F86" s="0" t="n">
        <v>1</v>
      </c>
      <c r="G86" s="0" t="s">
        <v>2298</v>
      </c>
      <c r="H86" s="0" t="s">
        <v>2170</v>
      </c>
      <c r="I86" s="0" t="s">
        <v>2170</v>
      </c>
      <c r="J86" s="0" t="s">
        <v>2170</v>
      </c>
      <c r="K86" s="0" t="s">
        <v>2170</v>
      </c>
      <c r="L86" s="0" t="s">
        <v>2170</v>
      </c>
      <c r="M86" s="0" t="s">
        <v>2170</v>
      </c>
      <c r="N86" s="0" t="n">
        <f aca="false">FALSE()</f>
        <v>0</v>
      </c>
      <c r="O86" s="0" t="s">
        <v>27900</v>
      </c>
      <c r="P86" s="0" t="s">
        <v>2300</v>
      </c>
      <c r="Q86" s="0" t="s">
        <v>27901</v>
      </c>
      <c r="R86" s="0" t="s">
        <v>27199</v>
      </c>
      <c r="S86" s="380" t="n">
        <v>36665.1666666667</v>
      </c>
      <c r="T86" s="0" t="s">
        <v>27902</v>
      </c>
      <c r="U86" s="0" t="s">
        <v>2301</v>
      </c>
      <c r="V86" s="0" t="s">
        <v>2302</v>
      </c>
      <c r="W86" s="0" t="s">
        <v>2116</v>
      </c>
      <c r="X86" s="0" t="s">
        <v>27219</v>
      </c>
      <c r="Y86" s="0" t="n">
        <v>4</v>
      </c>
      <c r="Z86" s="0" t="n">
        <f aca="false">FALSE()</f>
        <v>0</v>
      </c>
      <c r="AA86" s="0" t="n">
        <f aca="false">FALSE()</f>
        <v>0</v>
      </c>
      <c r="AB86" s="0" t="n">
        <f aca="false">FALSE()</f>
        <v>0</v>
      </c>
      <c r="AC86" s="0" t="s">
        <v>2129</v>
      </c>
      <c r="AD86" s="0" t="n">
        <f aca="false">TRUE()</f>
        <v>1</v>
      </c>
      <c r="AE86" s="0" t="s">
        <v>27903</v>
      </c>
      <c r="AF86" s="0" t="n">
        <v>2</v>
      </c>
      <c r="AG86" s="0" t="s">
        <v>27904</v>
      </c>
      <c r="AH86" s="0" t="s">
        <v>27905</v>
      </c>
      <c r="AI86" s="0" t="n">
        <v>0</v>
      </c>
      <c r="AJ86" s="0" t="s">
        <v>2118</v>
      </c>
      <c r="AK86" s="0" t="n">
        <f aca="false">FALSE()</f>
        <v>0</v>
      </c>
      <c r="AL86" s="0" t="n">
        <f aca="false">TRUE()</f>
        <v>1</v>
      </c>
      <c r="AM86" s="0" t="n">
        <f aca="false">FALSE()</f>
        <v>0</v>
      </c>
      <c r="AN86" s="0" t="n">
        <f aca="false">FALSE()</f>
        <v>0</v>
      </c>
      <c r="AO86" s="0" t="n">
        <f aca="false">TRUE()</f>
        <v>1</v>
      </c>
      <c r="AP86" s="380" t="n">
        <v>44876.6458333333</v>
      </c>
      <c r="AQ86" s="380" t="n">
        <v>44876.4166666667</v>
      </c>
      <c r="AR86" s="0" t="s">
        <v>27906</v>
      </c>
      <c r="AS86" s="0" t="s">
        <v>2170</v>
      </c>
      <c r="AT86" s="0" t="s">
        <v>2170</v>
      </c>
    </row>
    <row r="87" customFormat="false" ht="15" hidden="false" customHeight="false" outlineLevel="0" collapsed="false">
      <c r="A87" s="0" t="s">
        <v>27907</v>
      </c>
      <c r="B87" s="0" t="s">
        <v>27908</v>
      </c>
      <c r="C87" s="0" t="s">
        <v>27909</v>
      </c>
      <c r="D87" s="0" t="s">
        <v>27215</v>
      </c>
      <c r="E87" s="0" t="s">
        <v>27907</v>
      </c>
      <c r="F87" s="0" t="n">
        <v>1</v>
      </c>
      <c r="G87" s="0" t="s">
        <v>434</v>
      </c>
      <c r="H87" s="0" t="s">
        <v>2170</v>
      </c>
      <c r="I87" s="0" t="s">
        <v>2170</v>
      </c>
      <c r="J87" s="0" t="s">
        <v>2170</v>
      </c>
      <c r="K87" s="0" t="s">
        <v>2170</v>
      </c>
      <c r="L87" s="0" t="s">
        <v>2170</v>
      </c>
      <c r="M87" s="0" t="s">
        <v>2170</v>
      </c>
      <c r="N87" s="0" t="n">
        <f aca="false">FALSE()</f>
        <v>0</v>
      </c>
      <c r="O87" s="0" t="s">
        <v>27910</v>
      </c>
      <c r="P87" s="0" t="s">
        <v>2300</v>
      </c>
      <c r="Q87" s="0" t="s">
        <v>27911</v>
      </c>
      <c r="R87" s="0" t="s">
        <v>27199</v>
      </c>
      <c r="S87" s="380" t="n">
        <v>41330.1666666667</v>
      </c>
      <c r="T87" s="0" t="s">
        <v>27912</v>
      </c>
      <c r="U87" s="0" t="s">
        <v>601</v>
      </c>
      <c r="V87" s="0" t="s">
        <v>2602</v>
      </c>
      <c r="W87" s="0" t="s">
        <v>2891</v>
      </c>
      <c r="X87" s="0" t="s">
        <v>27255</v>
      </c>
      <c r="Y87" s="0" t="n">
        <v>1</v>
      </c>
      <c r="Z87" s="0" t="n">
        <f aca="false">FALSE()</f>
        <v>0</v>
      </c>
      <c r="AA87" s="0" t="n">
        <f aca="false">FALSE()</f>
        <v>0</v>
      </c>
      <c r="AB87" s="0" t="n">
        <f aca="false">FALSE()</f>
        <v>0</v>
      </c>
      <c r="AC87" s="0" t="s">
        <v>2129</v>
      </c>
      <c r="AD87" s="0" t="n">
        <f aca="false">TRUE()</f>
        <v>1</v>
      </c>
      <c r="AE87" s="0" t="s">
        <v>27913</v>
      </c>
      <c r="AF87" s="0" t="n">
        <v>1</v>
      </c>
      <c r="AG87" s="0" t="s">
        <v>27914</v>
      </c>
      <c r="AH87" s="0" t="s">
        <v>27915</v>
      </c>
      <c r="AI87" s="0" t="n">
        <v>0</v>
      </c>
      <c r="AJ87" s="0" t="s">
        <v>2118</v>
      </c>
      <c r="AK87" s="0" t="n">
        <f aca="false">FALSE()</f>
        <v>0</v>
      </c>
      <c r="AL87" s="0" t="n">
        <f aca="false">TRUE()</f>
        <v>1</v>
      </c>
      <c r="AM87" s="0" t="n">
        <f aca="false">FALSE()</f>
        <v>0</v>
      </c>
      <c r="AN87" s="0" t="n">
        <f aca="false">FALSE()</f>
        <v>0</v>
      </c>
      <c r="AO87" s="0" t="n">
        <f aca="false">TRUE()</f>
        <v>1</v>
      </c>
      <c r="AP87" s="380" t="n">
        <v>43166.9180555556</v>
      </c>
      <c r="AQ87" s="380" t="n">
        <v>41612.1666666667</v>
      </c>
      <c r="AR87" s="0" t="s">
        <v>27916</v>
      </c>
      <c r="AS87" s="0" t="s">
        <v>2170</v>
      </c>
      <c r="AT87" s="0" t="s">
        <v>2170</v>
      </c>
    </row>
    <row r="88" customFormat="false" ht="15" hidden="true" customHeight="false" outlineLevel="0" collapsed="false">
      <c r="A88" s="0" t="s">
        <v>27917</v>
      </c>
      <c r="B88" s="0" t="s">
        <v>27918</v>
      </c>
      <c r="C88" s="0" t="s">
        <v>27917</v>
      </c>
      <c r="D88" s="0" t="s">
        <v>27631</v>
      </c>
      <c r="E88" s="0" t="s">
        <v>27917</v>
      </c>
      <c r="F88" s="0" t="n">
        <v>1</v>
      </c>
      <c r="G88" s="0" t="s">
        <v>434</v>
      </c>
      <c r="H88" s="0" t="s">
        <v>2170</v>
      </c>
      <c r="I88" s="0" t="s">
        <v>2170</v>
      </c>
      <c r="J88" s="0" t="s">
        <v>2170</v>
      </c>
      <c r="K88" s="0" t="s">
        <v>2170</v>
      </c>
      <c r="L88" s="0" t="s">
        <v>2170</v>
      </c>
      <c r="M88" s="0" t="s">
        <v>2170</v>
      </c>
      <c r="N88" s="0" t="n">
        <f aca="false">FALSE()</f>
        <v>0</v>
      </c>
      <c r="O88" s="0" t="s">
        <v>27919</v>
      </c>
      <c r="P88" s="0" t="s">
        <v>27284</v>
      </c>
      <c r="Q88" s="0" t="s">
        <v>2170</v>
      </c>
      <c r="R88" s="0" t="s">
        <v>27199</v>
      </c>
      <c r="S88" s="380" t="n">
        <v>44021.125</v>
      </c>
      <c r="T88" s="0" t="s">
        <v>2170</v>
      </c>
      <c r="U88" s="0" t="s">
        <v>601</v>
      </c>
      <c r="V88" s="0" t="s">
        <v>2602</v>
      </c>
      <c r="W88" s="0" t="s">
        <v>610</v>
      </c>
      <c r="Y88" s="0" t="n">
        <v>5</v>
      </c>
      <c r="Z88" s="0" t="n">
        <f aca="false">FALSE()</f>
        <v>0</v>
      </c>
      <c r="AA88" s="0" t="n">
        <f aca="false">TRUE()</f>
        <v>1</v>
      </c>
      <c r="AB88" s="0" t="n">
        <f aca="false">TRUE()</f>
        <v>1</v>
      </c>
      <c r="AC88" s="0" t="s">
        <v>4880</v>
      </c>
      <c r="AD88" s="0" t="n">
        <f aca="false">TRUE()</f>
        <v>1</v>
      </c>
      <c r="AE88" s="0" t="s">
        <v>27920</v>
      </c>
      <c r="AF88" s="0" t="n">
        <v>1</v>
      </c>
      <c r="AG88" s="0" t="s">
        <v>27921</v>
      </c>
      <c r="AH88" s="0" t="s">
        <v>27922</v>
      </c>
      <c r="AI88" s="0" t="n">
        <v>0</v>
      </c>
      <c r="AJ88" s="0" t="s">
        <v>2118</v>
      </c>
      <c r="AK88" s="0" t="n">
        <f aca="false">TRUE()</f>
        <v>1</v>
      </c>
      <c r="AL88" s="0" t="n">
        <f aca="false">TRUE()</f>
        <v>1</v>
      </c>
      <c r="AM88" s="0" t="n">
        <f aca="false">FALSE()</f>
        <v>0</v>
      </c>
      <c r="AN88" s="0" t="n">
        <f aca="false">FALSE()</f>
        <v>0</v>
      </c>
      <c r="AO88" s="0" t="n">
        <f aca="false">FALSE()</f>
        <v>0</v>
      </c>
      <c r="AP88" s="380" t="n">
        <v>44316.7208333333</v>
      </c>
      <c r="AQ88" s="380" t="n">
        <v>44316.4166666667</v>
      </c>
      <c r="AR88" s="0" t="s">
        <v>27923</v>
      </c>
      <c r="AS88" s="0" t="s">
        <v>2170</v>
      </c>
      <c r="AT88" s="0" t="s">
        <v>2170</v>
      </c>
    </row>
    <row r="89" customFormat="false" ht="15" hidden="true" customHeight="false" outlineLevel="0" collapsed="false">
      <c r="A89" s="0" t="s">
        <v>27924</v>
      </c>
      <c r="B89" s="0" t="s">
        <v>27925</v>
      </c>
      <c r="C89" s="0" t="s">
        <v>27926</v>
      </c>
      <c r="D89" s="0" t="s">
        <v>2297</v>
      </c>
      <c r="E89" s="0" t="s">
        <v>27924</v>
      </c>
      <c r="F89" s="0" t="n">
        <v>1</v>
      </c>
      <c r="G89" s="0" t="s">
        <v>2298</v>
      </c>
      <c r="H89" s="0" t="s">
        <v>2170</v>
      </c>
      <c r="I89" s="0" t="s">
        <v>2170</v>
      </c>
      <c r="J89" s="0" t="s">
        <v>2170</v>
      </c>
      <c r="K89" s="0" t="s">
        <v>2170</v>
      </c>
      <c r="L89" s="0" t="s">
        <v>2170</v>
      </c>
      <c r="M89" s="0" t="s">
        <v>2170</v>
      </c>
      <c r="N89" s="0" t="n">
        <f aca="false">FALSE()</f>
        <v>0</v>
      </c>
      <c r="O89" s="0" t="s">
        <v>27927</v>
      </c>
      <c r="P89" s="0" t="s">
        <v>2300</v>
      </c>
      <c r="Q89" s="0" t="s">
        <v>22859</v>
      </c>
      <c r="R89" s="0" t="s">
        <v>27199</v>
      </c>
      <c r="S89" s="380" t="n">
        <v>36151.125</v>
      </c>
      <c r="T89" s="0" t="s">
        <v>27928</v>
      </c>
      <c r="U89" s="0" t="s">
        <v>2301</v>
      </c>
      <c r="V89" s="0" t="s">
        <v>2302</v>
      </c>
      <c r="W89" s="0" t="s">
        <v>2330</v>
      </c>
      <c r="X89" s="0" t="s">
        <v>27219</v>
      </c>
      <c r="Y89" s="0" t="n">
        <v>4</v>
      </c>
      <c r="Z89" s="0" t="n">
        <f aca="false">FALSE()</f>
        <v>0</v>
      </c>
      <c r="AA89" s="0" t="n">
        <f aca="false">FALSE()</f>
        <v>0</v>
      </c>
      <c r="AB89" s="0" t="n">
        <f aca="false">FALSE()</f>
        <v>0</v>
      </c>
      <c r="AC89" s="0" t="s">
        <v>2129</v>
      </c>
      <c r="AD89" s="0" t="n">
        <f aca="false">TRUE()</f>
        <v>1</v>
      </c>
      <c r="AE89" s="0" t="s">
        <v>27929</v>
      </c>
      <c r="AF89" s="0" t="n">
        <v>2</v>
      </c>
      <c r="AG89" s="0" t="s">
        <v>27930</v>
      </c>
      <c r="AH89" s="0" t="s">
        <v>27931</v>
      </c>
      <c r="AI89" s="0" t="n">
        <v>0</v>
      </c>
      <c r="AJ89" s="0" t="s">
        <v>2118</v>
      </c>
      <c r="AK89" s="0" t="n">
        <f aca="false">FALSE()</f>
        <v>0</v>
      </c>
      <c r="AL89" s="0" t="n">
        <f aca="false">TRUE()</f>
        <v>1</v>
      </c>
      <c r="AM89" s="0" t="n">
        <f aca="false">FALSE()</f>
        <v>0</v>
      </c>
      <c r="AN89" s="0" t="n">
        <f aca="false">FALSE()</f>
        <v>0</v>
      </c>
      <c r="AO89" s="0" t="n">
        <f aca="false">TRUE()</f>
        <v>1</v>
      </c>
      <c r="AP89" s="380" t="n">
        <v>44876.6458333333</v>
      </c>
      <c r="AQ89" s="380" t="n">
        <v>44876.4166666667</v>
      </c>
      <c r="AR89" s="0" t="s">
        <v>27932</v>
      </c>
      <c r="AS89" s="0" t="s">
        <v>2170</v>
      </c>
      <c r="AT89" s="0" t="s">
        <v>2170</v>
      </c>
    </row>
    <row r="90" customFormat="false" ht="15" hidden="false" customHeight="false" outlineLevel="0" collapsed="false">
      <c r="A90" s="0" t="s">
        <v>27933</v>
      </c>
      <c r="B90" s="0" t="s">
        <v>27934</v>
      </c>
      <c r="C90" s="0" t="s">
        <v>27935</v>
      </c>
      <c r="D90" s="0" t="s">
        <v>27215</v>
      </c>
      <c r="E90" s="0" t="s">
        <v>27933</v>
      </c>
      <c r="F90" s="0" t="n">
        <v>1</v>
      </c>
      <c r="G90" s="0" t="s">
        <v>434</v>
      </c>
      <c r="H90" s="0" t="s">
        <v>2170</v>
      </c>
      <c r="I90" s="0" t="s">
        <v>2170</v>
      </c>
      <c r="J90" s="0" t="s">
        <v>2170</v>
      </c>
      <c r="K90" s="0" t="s">
        <v>2170</v>
      </c>
      <c r="L90" s="0" t="s">
        <v>2170</v>
      </c>
      <c r="M90" s="0" t="s">
        <v>2170</v>
      </c>
      <c r="N90" s="0" t="n">
        <f aca="false">FALSE()</f>
        <v>0</v>
      </c>
      <c r="O90" s="0" t="s">
        <v>27936</v>
      </c>
      <c r="P90" s="0" t="s">
        <v>27284</v>
      </c>
      <c r="Q90" s="0" t="s">
        <v>2170</v>
      </c>
      <c r="R90" s="0" t="s">
        <v>27199</v>
      </c>
      <c r="S90" s="380" t="n">
        <v>45190.125</v>
      </c>
      <c r="T90" s="0" t="s">
        <v>2170</v>
      </c>
      <c r="U90" s="0" t="s">
        <v>601</v>
      </c>
      <c r="V90" s="0" t="s">
        <v>2602</v>
      </c>
      <c r="W90" s="0" t="s">
        <v>2891</v>
      </c>
      <c r="Y90" s="0" t="n">
        <v>5</v>
      </c>
      <c r="Z90" s="0" t="n">
        <f aca="false">FALSE()</f>
        <v>0</v>
      </c>
      <c r="AA90" s="0" t="n">
        <f aca="false">TRUE()</f>
        <v>1</v>
      </c>
      <c r="AB90" s="0" t="n">
        <f aca="false">TRUE()</f>
        <v>1</v>
      </c>
      <c r="AC90" s="0" t="s">
        <v>7337</v>
      </c>
      <c r="AD90" s="0" t="n">
        <f aca="false">TRUE()</f>
        <v>1</v>
      </c>
      <c r="AE90" s="0" t="s">
        <v>27937</v>
      </c>
      <c r="AF90" s="0" t="n">
        <v>1</v>
      </c>
      <c r="AG90" s="0" t="s">
        <v>27938</v>
      </c>
      <c r="AH90" s="0" t="s">
        <v>27939</v>
      </c>
      <c r="AI90" s="0" t="n">
        <v>0</v>
      </c>
      <c r="AJ90" s="0" t="s">
        <v>2118</v>
      </c>
      <c r="AK90" s="0" t="n">
        <f aca="false">TRUE()</f>
        <v>1</v>
      </c>
      <c r="AL90" s="0" t="n">
        <f aca="false">FALSE()</f>
        <v>0</v>
      </c>
      <c r="AM90" s="0" t="n">
        <f aca="false">FALSE()</f>
        <v>0</v>
      </c>
      <c r="AN90" s="0" t="n">
        <f aca="false">FALSE()</f>
        <v>0</v>
      </c>
      <c r="AO90" s="0" t="n">
        <f aca="false">FALSE()</f>
        <v>0</v>
      </c>
      <c r="AP90" s="380" t="n">
        <v>45209.4173611111</v>
      </c>
      <c r="AQ90" s="380" t="n">
        <v>45209.4166666667</v>
      </c>
      <c r="AR90" s="0" t="s">
        <v>27358</v>
      </c>
      <c r="AS90" s="0" t="s">
        <v>2170</v>
      </c>
      <c r="AT90" s="0" t="s">
        <v>2170</v>
      </c>
    </row>
    <row r="91" customFormat="false" ht="15" hidden="true" customHeight="false" outlineLevel="0" collapsed="false">
      <c r="A91" s="0" t="s">
        <v>27940</v>
      </c>
      <c r="B91" s="0" t="s">
        <v>27941</v>
      </c>
      <c r="C91" s="0" t="s">
        <v>27942</v>
      </c>
      <c r="D91" s="0" t="s">
        <v>27631</v>
      </c>
      <c r="E91" s="0" t="s">
        <v>27940</v>
      </c>
      <c r="F91" s="0" t="n">
        <v>1</v>
      </c>
      <c r="G91" s="0" t="s">
        <v>434</v>
      </c>
      <c r="H91" s="0" t="s">
        <v>2170</v>
      </c>
      <c r="I91" s="0" t="s">
        <v>2170</v>
      </c>
      <c r="J91" s="0" t="s">
        <v>2170</v>
      </c>
      <c r="K91" s="0" t="s">
        <v>2170</v>
      </c>
      <c r="L91" s="0" t="s">
        <v>2170</v>
      </c>
      <c r="M91" s="0" t="s">
        <v>2170</v>
      </c>
      <c r="N91" s="0" t="n">
        <f aca="false">FALSE()</f>
        <v>0</v>
      </c>
      <c r="O91" s="0" t="s">
        <v>27943</v>
      </c>
      <c r="P91" s="0" t="s">
        <v>2300</v>
      </c>
      <c r="Q91" s="0" t="s">
        <v>12505</v>
      </c>
      <c r="R91" s="0" t="s">
        <v>27199</v>
      </c>
      <c r="S91" s="380" t="n">
        <v>45197.125</v>
      </c>
      <c r="T91" s="0" t="s">
        <v>2170</v>
      </c>
      <c r="W91" s="0" t="s">
        <v>2116</v>
      </c>
      <c r="Y91" s="0" t="n">
        <v>1</v>
      </c>
      <c r="Z91" s="0" t="n">
        <f aca="false">FALSE()</f>
        <v>0</v>
      </c>
      <c r="AA91" s="0" t="n">
        <f aca="false">FALSE()</f>
        <v>0</v>
      </c>
      <c r="AB91" s="0" t="n">
        <f aca="false">FALSE()</f>
        <v>0</v>
      </c>
      <c r="AC91" s="0" t="s">
        <v>2129</v>
      </c>
      <c r="AD91" s="0" t="n">
        <f aca="false">TRUE()</f>
        <v>1</v>
      </c>
      <c r="AE91" s="0" t="s">
        <v>27944</v>
      </c>
      <c r="AF91" s="0" t="n">
        <v>1</v>
      </c>
      <c r="AG91" s="0" t="s">
        <v>27945</v>
      </c>
      <c r="AH91" s="0" t="s">
        <v>27946</v>
      </c>
      <c r="AI91" s="0" t="n">
        <v>0</v>
      </c>
      <c r="AJ91" s="0" t="s">
        <v>27947</v>
      </c>
      <c r="AK91" s="0" t="n">
        <f aca="false">FALSE()</f>
        <v>0</v>
      </c>
      <c r="AL91" s="0" t="n">
        <f aca="false">FALSE()</f>
        <v>0</v>
      </c>
      <c r="AM91" s="0" t="n">
        <f aca="false">FALSE()</f>
        <v>0</v>
      </c>
      <c r="AN91" s="0" t="n">
        <f aca="false">FALSE()</f>
        <v>0</v>
      </c>
      <c r="AO91" s="0" t="n">
        <f aca="false">TRUE()</f>
        <v>1</v>
      </c>
      <c r="AP91" s="380" t="n">
        <v>25569.125</v>
      </c>
      <c r="AQ91" s="380" t="n">
        <v>25569.125</v>
      </c>
      <c r="AR91" s="0" t="s">
        <v>27948</v>
      </c>
      <c r="AS91" s="0" t="s">
        <v>2170</v>
      </c>
      <c r="AT91" s="0" t="s">
        <v>2170</v>
      </c>
    </row>
    <row r="92" customFormat="false" ht="15" hidden="false" customHeight="false" outlineLevel="0" collapsed="false">
      <c r="A92" s="0" t="s">
        <v>27949</v>
      </c>
      <c r="B92" s="0" t="s">
        <v>27950</v>
      </c>
      <c r="C92" s="0" t="s">
        <v>27951</v>
      </c>
      <c r="D92" s="0" t="s">
        <v>27215</v>
      </c>
      <c r="E92" s="0" t="s">
        <v>27949</v>
      </c>
      <c r="F92" s="0" t="n">
        <v>1</v>
      </c>
      <c r="G92" s="0" t="s">
        <v>434</v>
      </c>
      <c r="H92" s="0" t="s">
        <v>2170</v>
      </c>
      <c r="I92" s="0" t="s">
        <v>2170</v>
      </c>
      <c r="J92" s="0" t="s">
        <v>2170</v>
      </c>
      <c r="K92" s="0" t="s">
        <v>2170</v>
      </c>
      <c r="L92" s="0" t="s">
        <v>2170</v>
      </c>
      <c r="M92" s="0" t="s">
        <v>2170</v>
      </c>
      <c r="N92" s="0" t="n">
        <f aca="false">FALSE()</f>
        <v>0</v>
      </c>
      <c r="O92" s="0" t="s">
        <v>27952</v>
      </c>
      <c r="P92" s="0" t="s">
        <v>2300</v>
      </c>
      <c r="Q92" s="0" t="s">
        <v>4903</v>
      </c>
      <c r="R92" s="0" t="s">
        <v>27199</v>
      </c>
      <c r="S92" s="380" t="n">
        <v>41775.1666666667</v>
      </c>
      <c r="T92" s="0" t="s">
        <v>27953</v>
      </c>
      <c r="U92" s="0" t="s">
        <v>2301</v>
      </c>
      <c r="V92" s="0" t="s">
        <v>2302</v>
      </c>
      <c r="W92" s="0" t="s">
        <v>600</v>
      </c>
      <c r="Y92" s="0" t="n">
        <v>1</v>
      </c>
      <c r="Z92" s="0" t="n">
        <f aca="false">FALSE()</f>
        <v>0</v>
      </c>
      <c r="AA92" s="0" t="n">
        <f aca="false">FALSE()</f>
        <v>0</v>
      </c>
      <c r="AB92" s="0" t="n">
        <f aca="false">FALSE()</f>
        <v>0</v>
      </c>
      <c r="AC92" s="0" t="s">
        <v>2729</v>
      </c>
      <c r="AD92" s="0" t="n">
        <f aca="false">TRUE()</f>
        <v>1</v>
      </c>
      <c r="AE92" s="0" t="s">
        <v>27954</v>
      </c>
      <c r="AF92" s="0" t="n">
        <v>1</v>
      </c>
      <c r="AG92" s="0" t="s">
        <v>27955</v>
      </c>
      <c r="AH92" s="0" t="s">
        <v>27956</v>
      </c>
      <c r="AI92" s="0" t="n">
        <v>0</v>
      </c>
      <c r="AJ92" s="0" t="s">
        <v>2118</v>
      </c>
      <c r="AK92" s="0" t="n">
        <f aca="false">FALSE()</f>
        <v>0</v>
      </c>
      <c r="AL92" s="0" t="n">
        <f aca="false">TRUE()</f>
        <v>1</v>
      </c>
      <c r="AM92" s="0" t="n">
        <f aca="false">FALSE()</f>
        <v>0</v>
      </c>
      <c r="AN92" s="0" t="n">
        <f aca="false">FALSE()</f>
        <v>0</v>
      </c>
      <c r="AO92" s="0" t="n">
        <f aca="false">TRUE()</f>
        <v>1</v>
      </c>
      <c r="AP92" s="380" t="n">
        <v>43166.8986111111</v>
      </c>
      <c r="AQ92" s="380" t="n">
        <v>41779.1666666667</v>
      </c>
      <c r="AR92" s="0" t="s">
        <v>27957</v>
      </c>
      <c r="AS92" s="0" t="s">
        <v>2170</v>
      </c>
      <c r="AT92" s="0" t="s">
        <v>2170</v>
      </c>
    </row>
    <row r="93" customFormat="false" ht="15" hidden="true" customHeight="false" outlineLevel="0" collapsed="false">
      <c r="A93" s="0" t="s">
        <v>27958</v>
      </c>
      <c r="B93" s="0" t="s">
        <v>27959</v>
      </c>
      <c r="C93" s="0" t="s">
        <v>27960</v>
      </c>
      <c r="D93" s="0" t="s">
        <v>2297</v>
      </c>
      <c r="E93" s="0" t="s">
        <v>27958</v>
      </c>
      <c r="F93" s="0" t="n">
        <v>1</v>
      </c>
      <c r="G93" s="0" t="s">
        <v>2298</v>
      </c>
      <c r="H93" s="0" t="s">
        <v>2170</v>
      </c>
      <c r="I93" s="0" t="s">
        <v>2170</v>
      </c>
      <c r="J93" s="0" t="s">
        <v>2170</v>
      </c>
      <c r="K93" s="0" t="s">
        <v>2170</v>
      </c>
      <c r="L93" s="0" t="s">
        <v>2170</v>
      </c>
      <c r="M93" s="0" t="s">
        <v>2170</v>
      </c>
      <c r="N93" s="0" t="n">
        <f aca="false">FALSE()</f>
        <v>0</v>
      </c>
      <c r="O93" s="0" t="s">
        <v>27961</v>
      </c>
      <c r="P93" s="0" t="s">
        <v>2300</v>
      </c>
      <c r="Q93" s="0" t="s">
        <v>2170</v>
      </c>
      <c r="R93" s="0" t="s">
        <v>27199</v>
      </c>
      <c r="S93" s="380" t="n">
        <v>25569.125</v>
      </c>
      <c r="T93" s="0" t="s">
        <v>2170</v>
      </c>
      <c r="U93" s="0" t="s">
        <v>2301</v>
      </c>
      <c r="V93" s="0" t="s">
        <v>2302</v>
      </c>
      <c r="W93" s="0" t="s">
        <v>610</v>
      </c>
      <c r="Y93" s="0" t="n">
        <v>4</v>
      </c>
      <c r="Z93" s="0" t="n">
        <f aca="false">FALSE()</f>
        <v>0</v>
      </c>
      <c r="AA93" s="0" t="n">
        <f aca="false">FALSE()</f>
        <v>0</v>
      </c>
      <c r="AB93" s="0" t="n">
        <f aca="false">FALSE()</f>
        <v>0</v>
      </c>
      <c r="AC93" s="0" t="s">
        <v>2129</v>
      </c>
      <c r="AD93" s="0" t="n">
        <f aca="false">TRUE()</f>
        <v>1</v>
      </c>
      <c r="AE93" s="0" t="s">
        <v>27962</v>
      </c>
      <c r="AF93" s="0" t="n">
        <v>2</v>
      </c>
      <c r="AG93" s="0" t="s">
        <v>27963</v>
      </c>
      <c r="AH93" s="0" t="s">
        <v>27964</v>
      </c>
      <c r="AI93" s="0" t="n">
        <v>0</v>
      </c>
      <c r="AJ93" s="0" t="s">
        <v>2118</v>
      </c>
      <c r="AK93" s="0" t="n">
        <f aca="false">FALSE()</f>
        <v>0</v>
      </c>
      <c r="AL93" s="0" t="n">
        <f aca="false">TRUE()</f>
        <v>1</v>
      </c>
      <c r="AM93" s="0" t="n">
        <f aca="false">FALSE()</f>
        <v>0</v>
      </c>
      <c r="AN93" s="0" t="n">
        <f aca="false">FALSE()</f>
        <v>0</v>
      </c>
      <c r="AO93" s="0" t="n">
        <f aca="false">TRUE()</f>
        <v>1</v>
      </c>
      <c r="AP93" s="380" t="n">
        <v>44949.6944444444</v>
      </c>
      <c r="AQ93" s="380" t="n">
        <v>44949.4166666667</v>
      </c>
      <c r="AR93" s="0" t="s">
        <v>27376</v>
      </c>
      <c r="AS93" s="0" t="s">
        <v>2170</v>
      </c>
      <c r="AT93" s="0" t="s">
        <v>2170</v>
      </c>
    </row>
    <row r="94" customFormat="false" ht="15" hidden="true" customHeight="false" outlineLevel="0" collapsed="false">
      <c r="A94" s="0" t="s">
        <v>27965</v>
      </c>
      <c r="B94" s="0" t="s">
        <v>27966</v>
      </c>
      <c r="C94" s="0" t="s">
        <v>27967</v>
      </c>
      <c r="D94" s="0" t="s">
        <v>2297</v>
      </c>
      <c r="E94" s="0" t="s">
        <v>27965</v>
      </c>
      <c r="F94" s="0" t="n">
        <v>1</v>
      </c>
      <c r="G94" s="0" t="s">
        <v>2298</v>
      </c>
      <c r="H94" s="0" t="s">
        <v>2170</v>
      </c>
      <c r="I94" s="0" t="s">
        <v>2170</v>
      </c>
      <c r="J94" s="0" t="s">
        <v>2170</v>
      </c>
      <c r="K94" s="0" t="s">
        <v>2170</v>
      </c>
      <c r="L94" s="0" t="s">
        <v>2170</v>
      </c>
      <c r="M94" s="0" t="s">
        <v>2170</v>
      </c>
      <c r="N94" s="0" t="n">
        <f aca="false">FALSE()</f>
        <v>0</v>
      </c>
      <c r="O94" s="0" t="s">
        <v>27968</v>
      </c>
      <c r="P94" s="0" t="s">
        <v>2300</v>
      </c>
      <c r="Q94" s="0" t="s">
        <v>2083</v>
      </c>
      <c r="R94" s="0" t="s">
        <v>27199</v>
      </c>
      <c r="S94" s="380" t="n">
        <v>36826.1666666667</v>
      </c>
      <c r="T94" s="0" t="s">
        <v>27969</v>
      </c>
      <c r="U94" s="0" t="s">
        <v>2301</v>
      </c>
      <c r="V94" s="0" t="s">
        <v>2302</v>
      </c>
      <c r="X94" s="0" t="s">
        <v>27219</v>
      </c>
      <c r="Y94" s="0" t="n">
        <v>4</v>
      </c>
      <c r="Z94" s="0" t="n">
        <f aca="false">FALSE()</f>
        <v>0</v>
      </c>
      <c r="AA94" s="0" t="n">
        <f aca="false">FALSE()</f>
        <v>0</v>
      </c>
      <c r="AB94" s="0" t="n">
        <f aca="false">FALSE()</f>
        <v>0</v>
      </c>
      <c r="AC94" s="0" t="s">
        <v>2129</v>
      </c>
      <c r="AD94" s="0" t="n">
        <f aca="false">TRUE()</f>
        <v>1</v>
      </c>
      <c r="AE94" s="0" t="s">
        <v>27970</v>
      </c>
      <c r="AF94" s="0" t="n">
        <v>2</v>
      </c>
      <c r="AG94" s="0" t="s">
        <v>27971</v>
      </c>
      <c r="AH94" s="0" t="s">
        <v>27972</v>
      </c>
      <c r="AI94" s="0" t="n">
        <v>0</v>
      </c>
      <c r="AJ94" s="0" t="s">
        <v>2118</v>
      </c>
      <c r="AK94" s="0" t="n">
        <f aca="false">FALSE()</f>
        <v>0</v>
      </c>
      <c r="AL94" s="0" t="n">
        <f aca="false">TRUE()</f>
        <v>1</v>
      </c>
      <c r="AM94" s="0" t="n">
        <f aca="false">FALSE()</f>
        <v>0</v>
      </c>
      <c r="AN94" s="0" t="n">
        <f aca="false">FALSE()</f>
        <v>0</v>
      </c>
      <c r="AO94" s="0" t="n">
        <f aca="false">TRUE()</f>
        <v>1</v>
      </c>
      <c r="AP94" s="380" t="n">
        <v>44876.6458333333</v>
      </c>
      <c r="AQ94" s="380" t="n">
        <v>44876.4166666667</v>
      </c>
      <c r="AR94" s="0" t="s">
        <v>27973</v>
      </c>
      <c r="AS94" s="0" t="s">
        <v>2170</v>
      </c>
      <c r="AT94" s="0" t="s">
        <v>2170</v>
      </c>
    </row>
    <row r="95" customFormat="false" ht="15" hidden="true" customHeight="false" outlineLevel="0" collapsed="false">
      <c r="A95" s="0" t="s">
        <v>27974</v>
      </c>
      <c r="B95" s="0" t="s">
        <v>27975</v>
      </c>
      <c r="C95" s="0" t="s">
        <v>27976</v>
      </c>
      <c r="D95" s="0" t="s">
        <v>2297</v>
      </c>
      <c r="E95" s="0" t="s">
        <v>27974</v>
      </c>
      <c r="F95" s="0" t="n">
        <v>1</v>
      </c>
      <c r="G95" s="0" t="s">
        <v>2298</v>
      </c>
      <c r="H95" s="0" t="s">
        <v>2170</v>
      </c>
      <c r="I95" s="0" t="s">
        <v>2170</v>
      </c>
      <c r="J95" s="0" t="s">
        <v>2170</v>
      </c>
      <c r="K95" s="0" t="s">
        <v>2170</v>
      </c>
      <c r="L95" s="0" t="s">
        <v>2170</v>
      </c>
      <c r="M95" s="0" t="s">
        <v>2170</v>
      </c>
      <c r="N95" s="0" t="n">
        <f aca="false">FALSE()</f>
        <v>0</v>
      </c>
      <c r="O95" s="0" t="s">
        <v>27977</v>
      </c>
      <c r="P95" s="0" t="s">
        <v>2300</v>
      </c>
      <c r="Q95" s="0" t="s">
        <v>2170</v>
      </c>
      <c r="R95" s="0" t="s">
        <v>27199</v>
      </c>
      <c r="S95" s="380" t="n">
        <v>25569.125</v>
      </c>
      <c r="T95" s="0" t="s">
        <v>2170</v>
      </c>
      <c r="U95" s="0" t="s">
        <v>2301</v>
      </c>
      <c r="V95" s="0" t="s">
        <v>2302</v>
      </c>
      <c r="W95" s="0" t="s">
        <v>2365</v>
      </c>
      <c r="Y95" s="0" t="n">
        <v>4</v>
      </c>
      <c r="Z95" s="0" t="n">
        <f aca="false">FALSE()</f>
        <v>0</v>
      </c>
      <c r="AA95" s="0" t="n">
        <f aca="false">FALSE()</f>
        <v>0</v>
      </c>
      <c r="AB95" s="0" t="n">
        <f aca="false">FALSE()</f>
        <v>0</v>
      </c>
      <c r="AC95" s="0" t="s">
        <v>2129</v>
      </c>
      <c r="AD95" s="0" t="n">
        <f aca="false">TRUE()</f>
        <v>1</v>
      </c>
      <c r="AE95" s="0" t="s">
        <v>27978</v>
      </c>
      <c r="AF95" s="0" t="n">
        <v>2</v>
      </c>
      <c r="AG95" s="0" t="s">
        <v>27979</v>
      </c>
      <c r="AH95" s="0" t="s">
        <v>27980</v>
      </c>
      <c r="AI95" s="0" t="n">
        <v>0</v>
      </c>
      <c r="AJ95" s="0" t="s">
        <v>2118</v>
      </c>
      <c r="AK95" s="0" t="n">
        <f aca="false">FALSE()</f>
        <v>0</v>
      </c>
      <c r="AL95" s="0" t="n">
        <f aca="false">TRUE()</f>
        <v>1</v>
      </c>
      <c r="AM95" s="0" t="n">
        <f aca="false">FALSE()</f>
        <v>0</v>
      </c>
      <c r="AN95" s="0" t="n">
        <f aca="false">FALSE()</f>
        <v>0</v>
      </c>
      <c r="AO95" s="0" t="n">
        <f aca="false">FALSE()</f>
        <v>0</v>
      </c>
      <c r="AP95" s="380" t="n">
        <v>45082.6055555556</v>
      </c>
      <c r="AQ95" s="380" t="n">
        <v>45082.4166666667</v>
      </c>
      <c r="AR95" s="0" t="s">
        <v>27981</v>
      </c>
      <c r="AS95" s="0" t="s">
        <v>2170</v>
      </c>
      <c r="AT95" s="0" t="s">
        <v>2170</v>
      </c>
    </row>
    <row r="96" customFormat="false" ht="15" hidden="true" customHeight="false" outlineLevel="0" collapsed="false">
      <c r="A96" s="0" t="s">
        <v>27982</v>
      </c>
      <c r="B96" s="0" t="s">
        <v>27983</v>
      </c>
      <c r="C96" s="0" t="s">
        <v>27984</v>
      </c>
      <c r="D96" s="0" t="s">
        <v>2297</v>
      </c>
      <c r="E96" s="0" t="s">
        <v>27982</v>
      </c>
      <c r="F96" s="0" t="n">
        <v>1</v>
      </c>
      <c r="G96" s="0" t="s">
        <v>2298</v>
      </c>
      <c r="H96" s="0" t="s">
        <v>2170</v>
      </c>
      <c r="I96" s="0" t="s">
        <v>2170</v>
      </c>
      <c r="J96" s="0" t="s">
        <v>2170</v>
      </c>
      <c r="K96" s="0" t="s">
        <v>2170</v>
      </c>
      <c r="L96" s="0" t="s">
        <v>2170</v>
      </c>
      <c r="M96" s="0" t="s">
        <v>2170</v>
      </c>
      <c r="N96" s="0" t="n">
        <f aca="false">FALSE()</f>
        <v>0</v>
      </c>
      <c r="O96" s="0" t="s">
        <v>27985</v>
      </c>
      <c r="P96" s="0" t="s">
        <v>2300</v>
      </c>
      <c r="Q96" s="0" t="s">
        <v>27986</v>
      </c>
      <c r="R96" s="0" t="s">
        <v>27199</v>
      </c>
      <c r="S96" s="380" t="n">
        <v>37550.1666666667</v>
      </c>
      <c r="T96" s="0" t="s">
        <v>27987</v>
      </c>
      <c r="X96" s="0" t="s">
        <v>27219</v>
      </c>
      <c r="Y96" s="0" t="n">
        <v>4</v>
      </c>
      <c r="Z96" s="0" t="n">
        <f aca="false">FALSE()</f>
        <v>0</v>
      </c>
      <c r="AA96" s="0" t="n">
        <f aca="false">FALSE()</f>
        <v>0</v>
      </c>
      <c r="AB96" s="0" t="n">
        <f aca="false">FALSE()</f>
        <v>0</v>
      </c>
      <c r="AC96" s="0" t="s">
        <v>2129</v>
      </c>
      <c r="AD96" s="0" t="n">
        <f aca="false">TRUE()</f>
        <v>1</v>
      </c>
      <c r="AE96" s="0" t="s">
        <v>27988</v>
      </c>
      <c r="AF96" s="0" t="n">
        <v>2</v>
      </c>
      <c r="AG96" s="0" t="s">
        <v>27989</v>
      </c>
      <c r="AH96" s="0" t="s">
        <v>27990</v>
      </c>
      <c r="AI96" s="0" t="n">
        <v>0</v>
      </c>
      <c r="AJ96" s="0" t="s">
        <v>2118</v>
      </c>
      <c r="AK96" s="0" t="n">
        <f aca="false">FALSE()</f>
        <v>0</v>
      </c>
      <c r="AL96" s="0" t="n">
        <f aca="false">TRUE()</f>
        <v>1</v>
      </c>
      <c r="AM96" s="0" t="n">
        <f aca="false">FALSE()</f>
        <v>0</v>
      </c>
      <c r="AN96" s="0" t="n">
        <f aca="false">FALSE()</f>
        <v>0</v>
      </c>
      <c r="AO96" s="0" t="n">
        <f aca="false">TRUE()</f>
        <v>1</v>
      </c>
      <c r="AP96" s="380" t="n">
        <v>44876.6458333333</v>
      </c>
      <c r="AQ96" s="380" t="n">
        <v>44876.4166666667</v>
      </c>
      <c r="AR96" s="0" t="s">
        <v>27991</v>
      </c>
      <c r="AS96" s="0" t="s">
        <v>2170</v>
      </c>
      <c r="AT96" s="0" t="s">
        <v>2170</v>
      </c>
    </row>
    <row r="97" customFormat="false" ht="15" hidden="true" customHeight="false" outlineLevel="0" collapsed="false">
      <c r="A97" s="0" t="s">
        <v>27992</v>
      </c>
      <c r="B97" s="0" t="s">
        <v>27993</v>
      </c>
      <c r="C97" s="0" t="s">
        <v>27994</v>
      </c>
      <c r="D97" s="0" t="s">
        <v>2297</v>
      </c>
      <c r="E97" s="0" t="s">
        <v>27992</v>
      </c>
      <c r="F97" s="0" t="n">
        <v>1</v>
      </c>
      <c r="G97" s="0" t="s">
        <v>2298</v>
      </c>
      <c r="H97" s="0" t="s">
        <v>2170</v>
      </c>
      <c r="I97" s="0" t="s">
        <v>2170</v>
      </c>
      <c r="J97" s="0" t="s">
        <v>2170</v>
      </c>
      <c r="K97" s="0" t="s">
        <v>2170</v>
      </c>
      <c r="L97" s="0" t="s">
        <v>2170</v>
      </c>
      <c r="M97" s="0" t="s">
        <v>2170</v>
      </c>
      <c r="N97" s="0" t="n">
        <f aca="false">FALSE()</f>
        <v>0</v>
      </c>
      <c r="O97" s="0" t="s">
        <v>27995</v>
      </c>
      <c r="P97" s="0" t="s">
        <v>2300</v>
      </c>
      <c r="Q97" s="0" t="s">
        <v>19363</v>
      </c>
      <c r="R97" s="0" t="s">
        <v>27199</v>
      </c>
      <c r="S97" s="380" t="n">
        <v>35142.125</v>
      </c>
      <c r="T97" s="0" t="s">
        <v>27996</v>
      </c>
      <c r="U97" s="0" t="s">
        <v>2667</v>
      </c>
      <c r="X97" s="0" t="s">
        <v>27219</v>
      </c>
      <c r="Y97" s="0" t="n">
        <v>4</v>
      </c>
      <c r="Z97" s="0" t="n">
        <f aca="false">FALSE()</f>
        <v>0</v>
      </c>
      <c r="AA97" s="0" t="n">
        <f aca="false">FALSE()</f>
        <v>0</v>
      </c>
      <c r="AB97" s="0" t="n">
        <f aca="false">FALSE()</f>
        <v>0</v>
      </c>
      <c r="AC97" s="0" t="s">
        <v>2129</v>
      </c>
      <c r="AD97" s="0" t="n">
        <f aca="false">TRUE()</f>
        <v>1</v>
      </c>
      <c r="AE97" s="0" t="s">
        <v>27997</v>
      </c>
      <c r="AF97" s="0" t="n">
        <v>2</v>
      </c>
      <c r="AG97" s="0" t="s">
        <v>27998</v>
      </c>
      <c r="AH97" s="0" t="s">
        <v>27999</v>
      </c>
      <c r="AI97" s="0" t="n">
        <v>0</v>
      </c>
      <c r="AJ97" s="0" t="s">
        <v>2118</v>
      </c>
      <c r="AK97" s="0" t="n">
        <f aca="false">FALSE()</f>
        <v>0</v>
      </c>
      <c r="AL97" s="0" t="n">
        <f aca="false">TRUE()</f>
        <v>1</v>
      </c>
      <c r="AM97" s="0" t="n">
        <f aca="false">FALSE()</f>
        <v>0</v>
      </c>
      <c r="AN97" s="0" t="n">
        <f aca="false">FALSE()</f>
        <v>0</v>
      </c>
      <c r="AO97" s="0" t="n">
        <f aca="false">TRUE()</f>
        <v>1</v>
      </c>
      <c r="AP97" s="380" t="n">
        <v>44876.6458333333</v>
      </c>
      <c r="AQ97" s="380" t="n">
        <v>44876.4166666667</v>
      </c>
      <c r="AR97" s="0" t="s">
        <v>28000</v>
      </c>
      <c r="AS97" s="0" t="s">
        <v>2170</v>
      </c>
      <c r="AT97" s="0" t="s">
        <v>2170</v>
      </c>
    </row>
    <row r="98" customFormat="false" ht="15" hidden="true" customHeight="false" outlineLevel="0" collapsed="false">
      <c r="A98" s="0" t="s">
        <v>28001</v>
      </c>
      <c r="B98" s="0" t="s">
        <v>28002</v>
      </c>
      <c r="C98" s="0" t="s">
        <v>28003</v>
      </c>
      <c r="D98" s="0" t="s">
        <v>2297</v>
      </c>
      <c r="E98" s="0" t="s">
        <v>28001</v>
      </c>
      <c r="F98" s="0" t="n">
        <v>1</v>
      </c>
      <c r="G98" s="0" t="s">
        <v>2298</v>
      </c>
      <c r="H98" s="0" t="s">
        <v>2170</v>
      </c>
      <c r="I98" s="0" t="s">
        <v>2170</v>
      </c>
      <c r="J98" s="0" t="s">
        <v>2170</v>
      </c>
      <c r="K98" s="0" t="s">
        <v>2170</v>
      </c>
      <c r="L98" s="0" t="s">
        <v>2170</v>
      </c>
      <c r="M98" s="0" t="s">
        <v>2170</v>
      </c>
      <c r="N98" s="0" t="n">
        <f aca="false">FALSE()</f>
        <v>0</v>
      </c>
      <c r="O98" s="0" t="s">
        <v>28004</v>
      </c>
      <c r="P98" s="0" t="s">
        <v>2300</v>
      </c>
      <c r="Q98" s="0" t="s">
        <v>2170</v>
      </c>
      <c r="R98" s="0" t="s">
        <v>27295</v>
      </c>
      <c r="S98" s="380" t="n">
        <v>25569.125</v>
      </c>
      <c r="T98" s="0" t="s">
        <v>2170</v>
      </c>
      <c r="W98" s="0" t="s">
        <v>2891</v>
      </c>
      <c r="Y98" s="0" t="n">
        <v>4</v>
      </c>
      <c r="Z98" s="0" t="n">
        <f aca="false">FALSE()</f>
        <v>0</v>
      </c>
      <c r="AA98" s="0" t="n">
        <f aca="false">FALSE()</f>
        <v>0</v>
      </c>
      <c r="AB98" s="0" t="n">
        <f aca="false">FALSE()</f>
        <v>0</v>
      </c>
      <c r="AC98" s="0" t="s">
        <v>2129</v>
      </c>
      <c r="AD98" s="0" t="n">
        <f aca="false">TRUE()</f>
        <v>1</v>
      </c>
      <c r="AE98" s="0" t="s">
        <v>28005</v>
      </c>
      <c r="AF98" s="0" t="n">
        <v>2</v>
      </c>
      <c r="AG98" s="0" t="s">
        <v>28006</v>
      </c>
      <c r="AH98" s="0" t="s">
        <v>28007</v>
      </c>
      <c r="AI98" s="0" t="n">
        <v>0</v>
      </c>
      <c r="AJ98" s="0" t="s">
        <v>2118</v>
      </c>
      <c r="AK98" s="0" t="n">
        <f aca="false">FALSE()</f>
        <v>0</v>
      </c>
      <c r="AL98" s="0" t="n">
        <f aca="false">TRUE()</f>
        <v>1</v>
      </c>
      <c r="AM98" s="0" t="n">
        <f aca="false">FALSE()</f>
        <v>0</v>
      </c>
      <c r="AN98" s="0" t="n">
        <f aca="false">FALSE()</f>
        <v>0</v>
      </c>
      <c r="AO98" s="0" t="n">
        <f aca="false">FALSE()</f>
        <v>0</v>
      </c>
      <c r="AP98" s="380" t="n">
        <v>45082.6819444444</v>
      </c>
      <c r="AQ98" s="380" t="n">
        <v>45082.4166666667</v>
      </c>
      <c r="AR98" s="0" t="s">
        <v>28008</v>
      </c>
      <c r="AS98" s="0" t="s">
        <v>2170</v>
      </c>
      <c r="AT98" s="0" t="s">
        <v>2170</v>
      </c>
    </row>
    <row r="99" customFormat="false" ht="15" hidden="false" customHeight="false" outlineLevel="0" collapsed="false">
      <c r="A99" s="0" t="s">
        <v>28009</v>
      </c>
      <c r="B99" s="0" t="s">
        <v>28010</v>
      </c>
      <c r="C99" s="0" t="s">
        <v>28011</v>
      </c>
      <c r="D99" s="0" t="s">
        <v>27215</v>
      </c>
      <c r="E99" s="0" t="s">
        <v>28009</v>
      </c>
      <c r="F99" s="0" t="n">
        <v>1</v>
      </c>
      <c r="G99" s="0" t="s">
        <v>434</v>
      </c>
      <c r="H99" s="0" t="s">
        <v>2596</v>
      </c>
      <c r="I99" s="0" t="s">
        <v>2596</v>
      </c>
      <c r="J99" s="0" t="s">
        <v>4904</v>
      </c>
      <c r="K99" s="0" t="s">
        <v>2170</v>
      </c>
      <c r="L99" s="0" t="s">
        <v>2597</v>
      </c>
      <c r="M99" s="0" t="s">
        <v>2170</v>
      </c>
      <c r="N99" s="0" t="n">
        <f aca="false">FALSE()</f>
        <v>0</v>
      </c>
      <c r="O99" s="0" t="s">
        <v>28012</v>
      </c>
      <c r="P99" s="0" t="s">
        <v>27878</v>
      </c>
      <c r="Q99" s="0" t="s">
        <v>2596</v>
      </c>
      <c r="R99" s="0" t="s">
        <v>27199</v>
      </c>
      <c r="S99" s="380" t="n">
        <v>45708.125</v>
      </c>
      <c r="T99" s="0" t="s">
        <v>2170</v>
      </c>
      <c r="U99" s="0" t="s">
        <v>601</v>
      </c>
      <c r="V99" s="0" t="s">
        <v>2602</v>
      </c>
      <c r="W99" s="0" t="s">
        <v>2891</v>
      </c>
      <c r="X99" s="0" t="s">
        <v>27219</v>
      </c>
      <c r="Y99" s="0" t="n">
        <v>5</v>
      </c>
      <c r="Z99" s="0" t="n">
        <f aca="false">FALSE()</f>
        <v>0</v>
      </c>
      <c r="AA99" s="0" t="n">
        <f aca="false">TRUE()</f>
        <v>1</v>
      </c>
      <c r="AB99" s="0" t="n">
        <f aca="false">TRUE()</f>
        <v>1</v>
      </c>
      <c r="AC99" s="0" t="s">
        <v>2129</v>
      </c>
      <c r="AD99" s="0" t="n">
        <f aca="false">TRUE()</f>
        <v>1</v>
      </c>
      <c r="AE99" s="0" t="s">
        <v>28013</v>
      </c>
      <c r="AF99" s="0" t="n">
        <v>1</v>
      </c>
      <c r="AG99" s="0" t="s">
        <v>28014</v>
      </c>
      <c r="AH99" s="0" t="s">
        <v>28015</v>
      </c>
      <c r="AI99" s="0" t="n">
        <v>0</v>
      </c>
      <c r="AJ99" s="0" t="s">
        <v>2118</v>
      </c>
      <c r="AK99" s="0" t="n">
        <f aca="false">TRUE()</f>
        <v>1</v>
      </c>
      <c r="AL99" s="0" t="n">
        <f aca="false">FALSE()</f>
        <v>0</v>
      </c>
      <c r="AM99" s="0" t="n">
        <f aca="false">FALSE()</f>
        <v>0</v>
      </c>
      <c r="AN99" s="0" t="n">
        <f aca="false">FALSE()</f>
        <v>0</v>
      </c>
      <c r="AO99" s="0" t="n">
        <f aca="false">TRUE()</f>
        <v>1</v>
      </c>
      <c r="AP99" s="380" t="n">
        <v>45740.4166666667</v>
      </c>
      <c r="AQ99" s="380" t="n">
        <v>45740.125</v>
      </c>
      <c r="AR99" s="0" t="s">
        <v>28016</v>
      </c>
      <c r="AS99" s="0" t="s">
        <v>4904</v>
      </c>
      <c r="AT99" s="0" t="s">
        <v>2170</v>
      </c>
    </row>
    <row r="100" customFormat="false" ht="15" hidden="true" customHeight="false" outlineLevel="0" collapsed="false">
      <c r="A100" s="0" t="s">
        <v>28017</v>
      </c>
      <c r="B100" s="0" t="s">
        <v>28018</v>
      </c>
      <c r="C100" s="0" t="s">
        <v>28019</v>
      </c>
      <c r="D100" s="0" t="s">
        <v>2297</v>
      </c>
      <c r="E100" s="0" t="s">
        <v>28017</v>
      </c>
      <c r="F100" s="0" t="n">
        <v>1</v>
      </c>
      <c r="G100" s="0" t="s">
        <v>2298</v>
      </c>
      <c r="H100" s="0" t="s">
        <v>2170</v>
      </c>
      <c r="I100" s="0" t="s">
        <v>2170</v>
      </c>
      <c r="J100" s="0" t="s">
        <v>2170</v>
      </c>
      <c r="K100" s="0" t="s">
        <v>2170</v>
      </c>
      <c r="L100" s="0" t="s">
        <v>2170</v>
      </c>
      <c r="M100" s="0" t="s">
        <v>2170</v>
      </c>
      <c r="N100" s="0" t="n">
        <f aca="false">FALSE()</f>
        <v>0</v>
      </c>
      <c r="O100" s="0" t="s">
        <v>28020</v>
      </c>
      <c r="P100" s="0" t="s">
        <v>2300</v>
      </c>
      <c r="Q100" s="0" t="s">
        <v>2170</v>
      </c>
      <c r="R100" s="0" t="s">
        <v>27199</v>
      </c>
      <c r="S100" s="380" t="n">
        <v>25569.125</v>
      </c>
      <c r="T100" s="0" t="s">
        <v>2170</v>
      </c>
      <c r="U100" s="0" t="s">
        <v>2301</v>
      </c>
      <c r="V100" s="0" t="s">
        <v>2302</v>
      </c>
      <c r="W100" s="0" t="s">
        <v>2891</v>
      </c>
      <c r="Y100" s="0" t="n">
        <v>4</v>
      </c>
      <c r="Z100" s="0" t="n">
        <f aca="false">FALSE()</f>
        <v>0</v>
      </c>
      <c r="AA100" s="0" t="n">
        <f aca="false">FALSE()</f>
        <v>0</v>
      </c>
      <c r="AB100" s="0" t="n">
        <f aca="false">FALSE()</f>
        <v>0</v>
      </c>
      <c r="AC100" s="0" t="s">
        <v>2129</v>
      </c>
      <c r="AD100" s="0" t="n">
        <f aca="false">TRUE()</f>
        <v>1</v>
      </c>
      <c r="AE100" s="0" t="s">
        <v>28021</v>
      </c>
      <c r="AF100" s="0" t="n">
        <v>2</v>
      </c>
      <c r="AG100" s="0" t="s">
        <v>28022</v>
      </c>
      <c r="AH100" s="0" t="s">
        <v>28023</v>
      </c>
      <c r="AI100" s="0" t="n">
        <v>0</v>
      </c>
      <c r="AJ100" s="0" t="s">
        <v>2118</v>
      </c>
      <c r="AK100" s="0" t="n">
        <f aca="false">FALSE()</f>
        <v>0</v>
      </c>
      <c r="AL100" s="0" t="n">
        <f aca="false">TRUE()</f>
        <v>1</v>
      </c>
      <c r="AM100" s="0" t="n">
        <f aca="false">FALSE()</f>
        <v>0</v>
      </c>
      <c r="AN100" s="0" t="n">
        <f aca="false">FALSE()</f>
        <v>0</v>
      </c>
      <c r="AO100" s="0" t="n">
        <f aca="false">FALSE()</f>
        <v>0</v>
      </c>
      <c r="AP100" s="380" t="n">
        <v>45161.6048611111</v>
      </c>
      <c r="AQ100" s="380" t="n">
        <v>45161.4166666667</v>
      </c>
      <c r="AR100" s="0" t="s">
        <v>27203</v>
      </c>
      <c r="AS100" s="0" t="s">
        <v>2170</v>
      </c>
      <c r="AT100" s="0" t="s">
        <v>2170</v>
      </c>
    </row>
    <row r="101" customFormat="false" ht="15" hidden="false" customHeight="false" outlineLevel="0" collapsed="false">
      <c r="A101" s="0" t="s">
        <v>28024</v>
      </c>
      <c r="B101" s="0" t="s">
        <v>28025</v>
      </c>
      <c r="C101" s="0" t="s">
        <v>28026</v>
      </c>
      <c r="D101" s="0" t="s">
        <v>27215</v>
      </c>
      <c r="E101" s="0" t="s">
        <v>28024</v>
      </c>
      <c r="F101" s="0" t="n">
        <v>1</v>
      </c>
      <c r="G101" s="0" t="s">
        <v>434</v>
      </c>
      <c r="H101" s="0" t="s">
        <v>2170</v>
      </c>
      <c r="I101" s="0" t="s">
        <v>2170</v>
      </c>
      <c r="J101" s="0" t="s">
        <v>2170</v>
      </c>
      <c r="K101" s="0" t="s">
        <v>2170</v>
      </c>
      <c r="L101" s="0" t="s">
        <v>2170</v>
      </c>
      <c r="M101" s="0" t="s">
        <v>2170</v>
      </c>
      <c r="N101" s="0" t="n">
        <f aca="false">FALSE()</f>
        <v>0</v>
      </c>
      <c r="O101" s="0" t="s">
        <v>28027</v>
      </c>
      <c r="P101" s="0" t="s">
        <v>27284</v>
      </c>
      <c r="Q101" s="0" t="s">
        <v>2170</v>
      </c>
      <c r="R101" s="0" t="s">
        <v>27199</v>
      </c>
      <c r="S101" s="380" t="n">
        <v>43462.125</v>
      </c>
      <c r="T101" s="0" t="s">
        <v>2170</v>
      </c>
      <c r="U101" s="0" t="s">
        <v>601</v>
      </c>
      <c r="V101" s="0" t="s">
        <v>2602</v>
      </c>
      <c r="W101" s="0" t="s">
        <v>2891</v>
      </c>
      <c r="Y101" s="0" t="n">
        <v>5</v>
      </c>
      <c r="Z101" s="0" t="n">
        <f aca="false">FALSE()</f>
        <v>0</v>
      </c>
      <c r="AA101" s="0" t="n">
        <f aca="false">TRUE()</f>
        <v>1</v>
      </c>
      <c r="AB101" s="0" t="n">
        <f aca="false">TRUE()</f>
        <v>1</v>
      </c>
      <c r="AC101" s="0" t="s">
        <v>2600</v>
      </c>
      <c r="AD101" s="0" t="n">
        <f aca="false">TRUE()</f>
        <v>1</v>
      </c>
      <c r="AE101" s="0" t="s">
        <v>28028</v>
      </c>
      <c r="AF101" s="0" t="n">
        <v>1</v>
      </c>
      <c r="AG101" s="0" t="s">
        <v>28029</v>
      </c>
      <c r="AH101" s="0" t="s">
        <v>28030</v>
      </c>
      <c r="AI101" s="0" t="n">
        <v>0</v>
      </c>
      <c r="AJ101" s="0" t="s">
        <v>2118</v>
      </c>
      <c r="AK101" s="0" t="n">
        <f aca="false">TRUE()</f>
        <v>1</v>
      </c>
      <c r="AL101" s="0" t="n">
        <f aca="false">FALSE()</f>
        <v>0</v>
      </c>
      <c r="AM101" s="0" t="n">
        <f aca="false">FALSE()</f>
        <v>0</v>
      </c>
      <c r="AN101" s="0" t="n">
        <f aca="false">FALSE()</f>
        <v>0</v>
      </c>
      <c r="AO101" s="0" t="n">
        <f aca="false">TRUE()</f>
        <v>1</v>
      </c>
      <c r="AP101" s="380" t="n">
        <v>43504.4451388889</v>
      </c>
      <c r="AQ101" s="380" t="n">
        <v>43504.4166666667</v>
      </c>
      <c r="AR101" s="0" t="s">
        <v>27358</v>
      </c>
      <c r="AS101" s="0" t="s">
        <v>2170</v>
      </c>
      <c r="AT101" s="0" t="s">
        <v>2170</v>
      </c>
    </row>
    <row r="102" customFormat="false" ht="15" hidden="true" customHeight="false" outlineLevel="0" collapsed="false">
      <c r="A102" s="0" t="s">
        <v>28031</v>
      </c>
      <c r="B102" s="0" t="s">
        <v>28032</v>
      </c>
      <c r="C102" s="0" t="s">
        <v>28033</v>
      </c>
      <c r="D102" s="0" t="s">
        <v>2297</v>
      </c>
      <c r="E102" s="0" t="s">
        <v>28031</v>
      </c>
      <c r="F102" s="0" t="n">
        <v>1</v>
      </c>
      <c r="G102" s="0" t="s">
        <v>2298</v>
      </c>
      <c r="H102" s="0" t="s">
        <v>2170</v>
      </c>
      <c r="I102" s="0" t="s">
        <v>2170</v>
      </c>
      <c r="J102" s="0" t="s">
        <v>2170</v>
      </c>
      <c r="K102" s="0" t="s">
        <v>2170</v>
      </c>
      <c r="L102" s="0" t="s">
        <v>2170</v>
      </c>
      <c r="M102" s="0" t="s">
        <v>2170</v>
      </c>
      <c r="N102" s="0" t="n">
        <f aca="false">FALSE()</f>
        <v>0</v>
      </c>
      <c r="O102" s="0" t="s">
        <v>28034</v>
      </c>
      <c r="P102" s="0" t="s">
        <v>2300</v>
      </c>
      <c r="Q102" s="0" t="s">
        <v>22859</v>
      </c>
      <c r="R102" s="0" t="s">
        <v>27199</v>
      </c>
      <c r="S102" s="380" t="n">
        <v>36151.125</v>
      </c>
      <c r="T102" s="0" t="s">
        <v>28035</v>
      </c>
      <c r="U102" s="0" t="s">
        <v>2301</v>
      </c>
      <c r="V102" s="0" t="s">
        <v>2302</v>
      </c>
      <c r="W102" s="0" t="s">
        <v>2114</v>
      </c>
      <c r="X102" s="0" t="s">
        <v>27219</v>
      </c>
      <c r="Y102" s="0" t="n">
        <v>4</v>
      </c>
      <c r="Z102" s="0" t="n">
        <f aca="false">FALSE()</f>
        <v>0</v>
      </c>
      <c r="AA102" s="0" t="n">
        <f aca="false">FALSE()</f>
        <v>0</v>
      </c>
      <c r="AB102" s="0" t="n">
        <f aca="false">FALSE()</f>
        <v>0</v>
      </c>
      <c r="AC102" s="0" t="s">
        <v>2129</v>
      </c>
      <c r="AD102" s="0" t="n">
        <f aca="false">TRUE()</f>
        <v>1</v>
      </c>
      <c r="AE102" s="0" t="s">
        <v>28036</v>
      </c>
      <c r="AF102" s="0" t="n">
        <v>2</v>
      </c>
      <c r="AG102" s="0" t="s">
        <v>28037</v>
      </c>
      <c r="AH102" s="0" t="s">
        <v>28038</v>
      </c>
      <c r="AI102" s="0" t="n">
        <v>0</v>
      </c>
      <c r="AJ102" s="0" t="s">
        <v>2118</v>
      </c>
      <c r="AK102" s="0" t="n">
        <f aca="false">FALSE()</f>
        <v>0</v>
      </c>
      <c r="AL102" s="0" t="n">
        <f aca="false">TRUE()</f>
        <v>1</v>
      </c>
      <c r="AM102" s="0" t="n">
        <f aca="false">FALSE()</f>
        <v>0</v>
      </c>
      <c r="AN102" s="0" t="n">
        <f aca="false">FALSE()</f>
        <v>0</v>
      </c>
      <c r="AO102" s="0" t="n">
        <f aca="false">TRUE()</f>
        <v>1</v>
      </c>
      <c r="AP102" s="380" t="n">
        <v>44876.6458333333</v>
      </c>
      <c r="AQ102" s="380" t="n">
        <v>44876.4166666667</v>
      </c>
      <c r="AR102" s="0" t="s">
        <v>28039</v>
      </c>
      <c r="AS102" s="0" t="s">
        <v>2170</v>
      </c>
      <c r="AT102" s="0" t="s">
        <v>2170</v>
      </c>
    </row>
    <row r="103" customFormat="false" ht="15" hidden="false" customHeight="false" outlineLevel="0" collapsed="false">
      <c r="A103" s="0" t="s">
        <v>28040</v>
      </c>
      <c r="B103" s="0" t="s">
        <v>28041</v>
      </c>
      <c r="C103" s="0" t="s">
        <v>28042</v>
      </c>
      <c r="D103" s="0" t="s">
        <v>27215</v>
      </c>
      <c r="E103" s="0" t="s">
        <v>28040</v>
      </c>
      <c r="F103" s="0" t="n">
        <v>1</v>
      </c>
      <c r="G103" s="0" t="s">
        <v>434</v>
      </c>
      <c r="H103" s="0" t="s">
        <v>2170</v>
      </c>
      <c r="I103" s="0" t="s">
        <v>2170</v>
      </c>
      <c r="J103" s="0" t="s">
        <v>2170</v>
      </c>
      <c r="K103" s="0" t="s">
        <v>2170</v>
      </c>
      <c r="L103" s="0" t="s">
        <v>2170</v>
      </c>
      <c r="M103" s="0" t="s">
        <v>2170</v>
      </c>
      <c r="N103" s="0" t="n">
        <f aca="false">FALSE()</f>
        <v>0</v>
      </c>
      <c r="O103" s="0" t="s">
        <v>28043</v>
      </c>
      <c r="P103" s="0" t="s">
        <v>27565</v>
      </c>
      <c r="Q103" s="0" t="s">
        <v>2170</v>
      </c>
      <c r="R103" s="0" t="s">
        <v>27199</v>
      </c>
      <c r="S103" s="380" t="n">
        <v>44158.125</v>
      </c>
      <c r="T103" s="0" t="s">
        <v>2170</v>
      </c>
      <c r="U103" s="0" t="s">
        <v>601</v>
      </c>
      <c r="V103" s="0" t="s">
        <v>2602</v>
      </c>
      <c r="W103" s="0" t="s">
        <v>2891</v>
      </c>
      <c r="Y103" s="0" t="n">
        <v>5</v>
      </c>
      <c r="Z103" s="0" t="n">
        <f aca="false">FALSE()</f>
        <v>0</v>
      </c>
      <c r="AA103" s="0" t="n">
        <f aca="false">TRUE()</f>
        <v>1</v>
      </c>
      <c r="AB103" s="0" t="n">
        <f aca="false">TRUE()</f>
        <v>1</v>
      </c>
      <c r="AC103" s="0" t="s">
        <v>2803</v>
      </c>
      <c r="AD103" s="0" t="n">
        <f aca="false">TRUE()</f>
        <v>1</v>
      </c>
      <c r="AE103" s="0" t="s">
        <v>28044</v>
      </c>
      <c r="AF103" s="0" t="n">
        <v>1</v>
      </c>
      <c r="AG103" s="0" t="s">
        <v>28045</v>
      </c>
      <c r="AH103" s="0" t="s">
        <v>28046</v>
      </c>
      <c r="AI103" s="0" t="n">
        <v>0</v>
      </c>
      <c r="AJ103" s="0" t="s">
        <v>2118</v>
      </c>
      <c r="AK103" s="0" t="n">
        <f aca="false">TRUE()</f>
        <v>1</v>
      </c>
      <c r="AL103" s="0" t="n">
        <f aca="false">FALSE()</f>
        <v>0</v>
      </c>
      <c r="AM103" s="0" t="n">
        <f aca="false">FALSE()</f>
        <v>0</v>
      </c>
      <c r="AN103" s="0" t="n">
        <f aca="false">FALSE()</f>
        <v>0</v>
      </c>
      <c r="AO103" s="0" t="n">
        <f aca="false">TRUE()</f>
        <v>1</v>
      </c>
      <c r="AP103" s="380" t="n">
        <v>44183.4868055556</v>
      </c>
      <c r="AQ103" s="380" t="n">
        <v>44183.4166666667</v>
      </c>
      <c r="AR103" s="0" t="s">
        <v>27484</v>
      </c>
      <c r="AS103" s="0" t="s">
        <v>2170</v>
      </c>
      <c r="AT103" s="0" t="s">
        <v>2170</v>
      </c>
    </row>
    <row r="104" customFormat="false" ht="15" hidden="true" customHeight="false" outlineLevel="0" collapsed="false">
      <c r="A104" s="0" t="s">
        <v>28047</v>
      </c>
      <c r="B104" s="0" t="s">
        <v>28048</v>
      </c>
      <c r="C104" s="0" t="s">
        <v>28049</v>
      </c>
      <c r="D104" s="0" t="s">
        <v>2297</v>
      </c>
      <c r="E104" s="0" t="s">
        <v>28047</v>
      </c>
      <c r="F104" s="0" t="n">
        <v>1</v>
      </c>
      <c r="G104" s="0" t="s">
        <v>2298</v>
      </c>
      <c r="H104" s="0" t="s">
        <v>2170</v>
      </c>
      <c r="I104" s="0" t="s">
        <v>2170</v>
      </c>
      <c r="J104" s="0" t="s">
        <v>2170</v>
      </c>
      <c r="K104" s="0" t="s">
        <v>2170</v>
      </c>
      <c r="L104" s="0" t="s">
        <v>2170</v>
      </c>
      <c r="M104" s="0" t="s">
        <v>2170</v>
      </c>
      <c r="N104" s="0" t="n">
        <f aca="false">FALSE()</f>
        <v>0</v>
      </c>
      <c r="O104" s="0" t="s">
        <v>28050</v>
      </c>
      <c r="P104" s="0" t="s">
        <v>2300</v>
      </c>
      <c r="Q104" s="0" t="s">
        <v>27471</v>
      </c>
      <c r="R104" s="0" t="s">
        <v>27199</v>
      </c>
      <c r="S104" s="380" t="n">
        <v>41204.1666666667</v>
      </c>
      <c r="T104" s="0" t="s">
        <v>28051</v>
      </c>
      <c r="W104" s="0" t="s">
        <v>2891</v>
      </c>
      <c r="X104" s="0" t="s">
        <v>27255</v>
      </c>
      <c r="Y104" s="0" t="n">
        <v>4</v>
      </c>
      <c r="Z104" s="0" t="n">
        <f aca="false">FALSE()</f>
        <v>0</v>
      </c>
      <c r="AA104" s="0" t="n">
        <f aca="false">FALSE()</f>
        <v>0</v>
      </c>
      <c r="AB104" s="0" t="n">
        <f aca="false">FALSE()</f>
        <v>0</v>
      </c>
      <c r="AC104" s="0" t="s">
        <v>2129</v>
      </c>
      <c r="AD104" s="0" t="n">
        <f aca="false">TRUE()</f>
        <v>1</v>
      </c>
      <c r="AE104" s="0" t="s">
        <v>28052</v>
      </c>
      <c r="AF104" s="0" t="n">
        <v>2</v>
      </c>
      <c r="AG104" s="0" t="s">
        <v>28053</v>
      </c>
      <c r="AH104" s="0" t="s">
        <v>28054</v>
      </c>
      <c r="AI104" s="0" t="n">
        <v>0</v>
      </c>
      <c r="AJ104" s="0" t="s">
        <v>2118</v>
      </c>
      <c r="AK104" s="0" t="n">
        <f aca="false">FALSE()</f>
        <v>0</v>
      </c>
      <c r="AL104" s="0" t="n">
        <f aca="false">TRUE()</f>
        <v>1</v>
      </c>
      <c r="AM104" s="0" t="n">
        <f aca="false">FALSE()</f>
        <v>0</v>
      </c>
      <c r="AN104" s="0" t="n">
        <f aca="false">FALSE()</f>
        <v>0</v>
      </c>
      <c r="AO104" s="0" t="n">
        <f aca="false">TRUE()</f>
        <v>1</v>
      </c>
      <c r="AP104" s="380" t="n">
        <v>44949.6458333333</v>
      </c>
      <c r="AQ104" s="380" t="n">
        <v>44949.4166666667</v>
      </c>
      <c r="AR104" s="0" t="s">
        <v>28055</v>
      </c>
      <c r="AS104" s="0" t="s">
        <v>2170</v>
      </c>
      <c r="AT104" s="0" t="s">
        <v>2170</v>
      </c>
    </row>
    <row r="105" customFormat="false" ht="15" hidden="true" customHeight="false" outlineLevel="0" collapsed="false">
      <c r="A105" s="0" t="s">
        <v>28056</v>
      </c>
      <c r="B105" s="0" t="s">
        <v>28057</v>
      </c>
      <c r="C105" s="0" t="s">
        <v>28058</v>
      </c>
      <c r="D105" s="0" t="s">
        <v>2297</v>
      </c>
      <c r="E105" s="0" t="s">
        <v>28056</v>
      </c>
      <c r="F105" s="0" t="n">
        <v>1</v>
      </c>
      <c r="G105" s="0" t="s">
        <v>2298</v>
      </c>
      <c r="H105" s="0" t="s">
        <v>2170</v>
      </c>
      <c r="I105" s="0" t="s">
        <v>2170</v>
      </c>
      <c r="J105" s="0" t="s">
        <v>2170</v>
      </c>
      <c r="K105" s="0" t="s">
        <v>2170</v>
      </c>
      <c r="L105" s="0" t="s">
        <v>2170</v>
      </c>
      <c r="M105" s="0" t="s">
        <v>2170</v>
      </c>
      <c r="N105" s="0" t="n">
        <f aca="false">FALSE()</f>
        <v>0</v>
      </c>
      <c r="O105" s="0" t="s">
        <v>28059</v>
      </c>
      <c r="P105" s="0" t="s">
        <v>2300</v>
      </c>
      <c r="Q105" s="0" t="s">
        <v>2170</v>
      </c>
      <c r="R105" s="0" t="s">
        <v>27199</v>
      </c>
      <c r="S105" s="380" t="n">
        <v>25569.125</v>
      </c>
      <c r="T105" s="0" t="s">
        <v>2170</v>
      </c>
      <c r="U105" s="0" t="s">
        <v>2301</v>
      </c>
      <c r="V105" s="0" t="s">
        <v>2302</v>
      </c>
      <c r="W105" s="0" t="s">
        <v>2451</v>
      </c>
      <c r="X105" s="0" t="s">
        <v>27219</v>
      </c>
      <c r="Y105" s="0" t="n">
        <v>4</v>
      </c>
      <c r="Z105" s="0" t="n">
        <f aca="false">FALSE()</f>
        <v>0</v>
      </c>
      <c r="AA105" s="0" t="n">
        <f aca="false">FALSE()</f>
        <v>0</v>
      </c>
      <c r="AB105" s="0" t="n">
        <f aca="false">FALSE()</f>
        <v>0</v>
      </c>
      <c r="AC105" s="0" t="s">
        <v>2129</v>
      </c>
      <c r="AD105" s="0" t="n">
        <f aca="false">TRUE()</f>
        <v>1</v>
      </c>
      <c r="AE105" s="0" t="s">
        <v>28060</v>
      </c>
      <c r="AF105" s="0" t="n">
        <v>2</v>
      </c>
      <c r="AG105" s="0" t="s">
        <v>28061</v>
      </c>
      <c r="AH105" s="0" t="s">
        <v>28062</v>
      </c>
      <c r="AI105" s="0" t="n">
        <v>0</v>
      </c>
      <c r="AJ105" s="0" t="s">
        <v>2118</v>
      </c>
      <c r="AK105" s="0" t="n">
        <f aca="false">FALSE()</f>
        <v>0</v>
      </c>
      <c r="AL105" s="0" t="n">
        <f aca="false">TRUE()</f>
        <v>1</v>
      </c>
      <c r="AM105" s="0" t="n">
        <f aca="false">FALSE()</f>
        <v>0</v>
      </c>
      <c r="AN105" s="0" t="n">
        <f aca="false">FALSE()</f>
        <v>0</v>
      </c>
      <c r="AO105" s="0" t="n">
        <f aca="false">TRUE()</f>
        <v>1</v>
      </c>
      <c r="AP105" s="380" t="n">
        <v>44876.6458333333</v>
      </c>
      <c r="AQ105" s="380" t="n">
        <v>44876.4166666667</v>
      </c>
      <c r="AR105" s="0" t="s">
        <v>27500</v>
      </c>
      <c r="AS105" s="0" t="s">
        <v>2170</v>
      </c>
      <c r="AT105" s="0" t="s">
        <v>2170</v>
      </c>
    </row>
    <row r="106" customFormat="false" ht="15" hidden="true" customHeight="false" outlineLevel="0" collapsed="false">
      <c r="A106" s="0" t="s">
        <v>28063</v>
      </c>
      <c r="B106" s="0" t="s">
        <v>28064</v>
      </c>
      <c r="C106" s="0" t="s">
        <v>28065</v>
      </c>
      <c r="D106" s="0" t="s">
        <v>2297</v>
      </c>
      <c r="E106" s="0" t="s">
        <v>28063</v>
      </c>
      <c r="F106" s="0" t="n">
        <v>1</v>
      </c>
      <c r="G106" s="0" t="s">
        <v>2298</v>
      </c>
      <c r="H106" s="0" t="s">
        <v>2170</v>
      </c>
      <c r="I106" s="0" t="s">
        <v>2170</v>
      </c>
      <c r="J106" s="0" t="s">
        <v>2170</v>
      </c>
      <c r="K106" s="0" t="s">
        <v>2170</v>
      </c>
      <c r="L106" s="0" t="s">
        <v>2170</v>
      </c>
      <c r="M106" s="0" t="s">
        <v>2170</v>
      </c>
      <c r="N106" s="0" t="n">
        <f aca="false">FALSE()</f>
        <v>0</v>
      </c>
      <c r="O106" s="0" t="s">
        <v>28066</v>
      </c>
      <c r="P106" s="0" t="s">
        <v>2300</v>
      </c>
      <c r="Q106" s="0" t="s">
        <v>18093</v>
      </c>
      <c r="R106" s="0" t="s">
        <v>27199</v>
      </c>
      <c r="S106" s="380" t="n">
        <v>40942.1666666667</v>
      </c>
      <c r="T106" s="0" t="s">
        <v>28067</v>
      </c>
      <c r="U106" s="0" t="s">
        <v>2820</v>
      </c>
      <c r="V106" s="0" t="s">
        <v>2821</v>
      </c>
      <c r="X106" s="0" t="s">
        <v>27219</v>
      </c>
      <c r="Y106" s="0" t="n">
        <v>4</v>
      </c>
      <c r="Z106" s="0" t="n">
        <f aca="false">FALSE()</f>
        <v>0</v>
      </c>
      <c r="AA106" s="0" t="n">
        <f aca="false">FALSE()</f>
        <v>0</v>
      </c>
      <c r="AB106" s="0" t="n">
        <f aca="false">FALSE()</f>
        <v>0</v>
      </c>
      <c r="AC106" s="0" t="s">
        <v>2129</v>
      </c>
      <c r="AD106" s="0" t="n">
        <f aca="false">TRUE()</f>
        <v>1</v>
      </c>
      <c r="AE106" s="0" t="s">
        <v>28068</v>
      </c>
      <c r="AF106" s="0" t="n">
        <v>2</v>
      </c>
      <c r="AG106" s="0" t="s">
        <v>28069</v>
      </c>
      <c r="AH106" s="0" t="s">
        <v>28070</v>
      </c>
      <c r="AI106" s="0" t="n">
        <v>0</v>
      </c>
      <c r="AJ106" s="0" t="s">
        <v>2118</v>
      </c>
      <c r="AK106" s="0" t="n">
        <f aca="false">FALSE()</f>
        <v>0</v>
      </c>
      <c r="AL106" s="0" t="n">
        <f aca="false">TRUE()</f>
        <v>1</v>
      </c>
      <c r="AM106" s="0" t="n">
        <f aca="false">FALSE()</f>
        <v>0</v>
      </c>
      <c r="AN106" s="0" t="n">
        <f aca="false">FALSE()</f>
        <v>0</v>
      </c>
      <c r="AO106" s="0" t="n">
        <f aca="false">TRUE()</f>
        <v>1</v>
      </c>
      <c r="AP106" s="380" t="n">
        <v>44876.6458333333</v>
      </c>
      <c r="AQ106" s="380" t="n">
        <v>44876.4166666667</v>
      </c>
      <c r="AR106" s="0" t="s">
        <v>28071</v>
      </c>
      <c r="AS106" s="0" t="s">
        <v>2170</v>
      </c>
      <c r="AT106" s="0" t="s">
        <v>2170</v>
      </c>
    </row>
    <row r="107" customFormat="false" ht="15" hidden="true" customHeight="false" outlineLevel="0" collapsed="false">
      <c r="A107" s="0" t="s">
        <v>28072</v>
      </c>
      <c r="B107" s="0" t="s">
        <v>28073</v>
      </c>
      <c r="C107" s="0" t="s">
        <v>28074</v>
      </c>
      <c r="D107" s="0" t="s">
        <v>2297</v>
      </c>
      <c r="E107" s="0" t="s">
        <v>28072</v>
      </c>
      <c r="F107" s="0" t="n">
        <v>1</v>
      </c>
      <c r="G107" s="0" t="s">
        <v>2298</v>
      </c>
      <c r="H107" s="0" t="s">
        <v>2170</v>
      </c>
      <c r="I107" s="0" t="s">
        <v>2170</v>
      </c>
      <c r="J107" s="0" t="s">
        <v>2170</v>
      </c>
      <c r="K107" s="0" t="s">
        <v>2170</v>
      </c>
      <c r="L107" s="0" t="s">
        <v>2170</v>
      </c>
      <c r="M107" s="0" t="s">
        <v>2170</v>
      </c>
      <c r="N107" s="0" t="n">
        <f aca="false">FALSE()</f>
        <v>0</v>
      </c>
      <c r="O107" s="0" t="s">
        <v>28075</v>
      </c>
      <c r="P107" s="0" t="s">
        <v>2300</v>
      </c>
      <c r="Q107" s="0" t="s">
        <v>2170</v>
      </c>
      <c r="R107" s="0" t="s">
        <v>27199</v>
      </c>
      <c r="S107" s="380" t="n">
        <v>25569.125</v>
      </c>
      <c r="T107" s="0" t="s">
        <v>2170</v>
      </c>
      <c r="U107" s="0" t="s">
        <v>2301</v>
      </c>
      <c r="V107" s="0" t="s">
        <v>2302</v>
      </c>
      <c r="W107" s="0" t="s">
        <v>610</v>
      </c>
      <c r="Y107" s="0" t="n">
        <v>4</v>
      </c>
      <c r="Z107" s="0" t="n">
        <f aca="false">FALSE()</f>
        <v>0</v>
      </c>
      <c r="AA107" s="0" t="n">
        <f aca="false">FALSE()</f>
        <v>0</v>
      </c>
      <c r="AB107" s="0" t="n">
        <f aca="false">FALSE()</f>
        <v>0</v>
      </c>
      <c r="AC107" s="0" t="s">
        <v>2129</v>
      </c>
      <c r="AD107" s="0" t="n">
        <f aca="false">TRUE()</f>
        <v>1</v>
      </c>
      <c r="AE107" s="0" t="s">
        <v>28076</v>
      </c>
      <c r="AF107" s="0" t="n">
        <v>2</v>
      </c>
      <c r="AG107" s="0" t="s">
        <v>28077</v>
      </c>
      <c r="AH107" s="0" t="s">
        <v>28078</v>
      </c>
      <c r="AI107" s="0" t="n">
        <v>0</v>
      </c>
      <c r="AJ107" s="0" t="s">
        <v>2118</v>
      </c>
      <c r="AK107" s="0" t="n">
        <f aca="false">FALSE()</f>
        <v>0</v>
      </c>
      <c r="AL107" s="0" t="n">
        <f aca="false">TRUE()</f>
        <v>1</v>
      </c>
      <c r="AM107" s="0" t="n">
        <f aca="false">FALSE()</f>
        <v>0</v>
      </c>
      <c r="AN107" s="0" t="n">
        <f aca="false">FALSE()</f>
        <v>0</v>
      </c>
      <c r="AO107" s="0" t="n">
        <f aca="false">TRUE()</f>
        <v>1</v>
      </c>
      <c r="AP107" s="380" t="n">
        <v>45161.6041666667</v>
      </c>
      <c r="AQ107" s="380" t="n">
        <v>45161.4166666667</v>
      </c>
      <c r="AR107" s="0" t="s">
        <v>27386</v>
      </c>
      <c r="AS107" s="0" t="s">
        <v>2170</v>
      </c>
      <c r="AT107" s="0" t="s">
        <v>2170</v>
      </c>
    </row>
    <row r="108" customFormat="false" ht="15" hidden="true" customHeight="false" outlineLevel="0" collapsed="false">
      <c r="A108" s="0" t="s">
        <v>28079</v>
      </c>
      <c r="B108" s="0" t="s">
        <v>28080</v>
      </c>
      <c r="C108" s="0" t="s">
        <v>28081</v>
      </c>
      <c r="D108" s="0" t="s">
        <v>2297</v>
      </c>
      <c r="E108" s="0" t="s">
        <v>28079</v>
      </c>
      <c r="F108" s="0" t="n">
        <v>1</v>
      </c>
      <c r="G108" s="0" t="s">
        <v>2298</v>
      </c>
      <c r="H108" s="0" t="s">
        <v>2170</v>
      </c>
      <c r="I108" s="0" t="s">
        <v>2170</v>
      </c>
      <c r="J108" s="0" t="s">
        <v>2170</v>
      </c>
      <c r="K108" s="0" t="s">
        <v>2170</v>
      </c>
      <c r="L108" s="0" t="s">
        <v>2170</v>
      </c>
      <c r="M108" s="0" t="s">
        <v>2170</v>
      </c>
      <c r="N108" s="0" t="n">
        <f aca="false">FALSE()</f>
        <v>0</v>
      </c>
      <c r="O108" s="0" t="s">
        <v>28082</v>
      </c>
      <c r="P108" s="0" t="s">
        <v>2300</v>
      </c>
      <c r="Q108" s="0" t="s">
        <v>2170</v>
      </c>
      <c r="R108" s="0" t="s">
        <v>27199</v>
      </c>
      <c r="S108" s="380" t="n">
        <v>25569.125</v>
      </c>
      <c r="T108" s="0" t="s">
        <v>2170</v>
      </c>
      <c r="U108" s="0" t="s">
        <v>2491</v>
      </c>
      <c r="V108" s="0" t="s">
        <v>2492</v>
      </c>
      <c r="Y108" s="0" t="n">
        <v>4</v>
      </c>
      <c r="Z108" s="0" t="n">
        <f aca="false">FALSE()</f>
        <v>0</v>
      </c>
      <c r="AA108" s="0" t="n">
        <f aca="false">FALSE()</f>
        <v>0</v>
      </c>
      <c r="AB108" s="0" t="n">
        <f aca="false">FALSE()</f>
        <v>0</v>
      </c>
      <c r="AC108" s="0" t="s">
        <v>2129</v>
      </c>
      <c r="AD108" s="0" t="n">
        <f aca="false">TRUE()</f>
        <v>1</v>
      </c>
      <c r="AE108" s="0" t="s">
        <v>28083</v>
      </c>
      <c r="AF108" s="0" t="n">
        <v>2</v>
      </c>
      <c r="AG108" s="0" t="s">
        <v>28084</v>
      </c>
      <c r="AH108" s="0" t="s">
        <v>28085</v>
      </c>
      <c r="AI108" s="0" t="n">
        <v>0</v>
      </c>
      <c r="AJ108" s="0" t="s">
        <v>2118</v>
      </c>
      <c r="AK108" s="0" t="n">
        <f aca="false">FALSE()</f>
        <v>0</v>
      </c>
      <c r="AL108" s="0" t="n">
        <f aca="false">TRUE()</f>
        <v>1</v>
      </c>
      <c r="AM108" s="0" t="n">
        <f aca="false">FALSE()</f>
        <v>0</v>
      </c>
      <c r="AN108" s="0" t="n">
        <f aca="false">FALSE()</f>
        <v>0</v>
      </c>
      <c r="AO108" s="0" t="n">
        <f aca="false">TRUE()</f>
        <v>1</v>
      </c>
      <c r="AP108" s="380" t="n">
        <v>44876.6458333333</v>
      </c>
      <c r="AQ108" s="380" t="n">
        <v>44876.4166666667</v>
      </c>
      <c r="AR108" s="0" t="s">
        <v>28086</v>
      </c>
      <c r="AS108" s="0" t="s">
        <v>2170</v>
      </c>
      <c r="AT108" s="0" t="s">
        <v>2170</v>
      </c>
    </row>
    <row r="109" customFormat="false" ht="15" hidden="true" customHeight="false" outlineLevel="0" collapsed="false">
      <c r="A109" s="0" t="s">
        <v>28087</v>
      </c>
      <c r="B109" s="0" t="s">
        <v>28088</v>
      </c>
      <c r="C109" s="0" t="s">
        <v>28089</v>
      </c>
      <c r="D109" s="0" t="s">
        <v>2297</v>
      </c>
      <c r="E109" s="0" t="s">
        <v>28087</v>
      </c>
      <c r="F109" s="0" t="n">
        <v>1</v>
      </c>
      <c r="G109" s="0" t="s">
        <v>2298</v>
      </c>
      <c r="H109" s="0" t="s">
        <v>2170</v>
      </c>
      <c r="I109" s="0" t="s">
        <v>2170</v>
      </c>
      <c r="J109" s="0" t="s">
        <v>2170</v>
      </c>
      <c r="K109" s="0" t="s">
        <v>2170</v>
      </c>
      <c r="L109" s="0" t="s">
        <v>2170</v>
      </c>
      <c r="M109" s="0" t="s">
        <v>2170</v>
      </c>
      <c r="N109" s="0" t="n">
        <f aca="false">FALSE()</f>
        <v>0</v>
      </c>
      <c r="O109" s="0" t="s">
        <v>28090</v>
      </c>
      <c r="P109" s="0" t="s">
        <v>2300</v>
      </c>
      <c r="Q109" s="0" t="s">
        <v>2170</v>
      </c>
      <c r="R109" s="0" t="s">
        <v>27199</v>
      </c>
      <c r="S109" s="380" t="n">
        <v>25569.125</v>
      </c>
      <c r="T109" s="0" t="s">
        <v>2170</v>
      </c>
      <c r="U109" s="0" t="s">
        <v>2301</v>
      </c>
      <c r="V109" s="0" t="s">
        <v>2302</v>
      </c>
      <c r="W109" s="0" t="s">
        <v>2891</v>
      </c>
      <c r="Y109" s="0" t="n">
        <v>4</v>
      </c>
      <c r="Z109" s="0" t="n">
        <f aca="false">FALSE()</f>
        <v>0</v>
      </c>
      <c r="AA109" s="0" t="n">
        <f aca="false">FALSE()</f>
        <v>0</v>
      </c>
      <c r="AB109" s="0" t="n">
        <f aca="false">FALSE()</f>
        <v>0</v>
      </c>
      <c r="AC109" s="0" t="s">
        <v>2129</v>
      </c>
      <c r="AD109" s="0" t="n">
        <f aca="false">TRUE()</f>
        <v>1</v>
      </c>
      <c r="AE109" s="0" t="s">
        <v>28091</v>
      </c>
      <c r="AF109" s="0" t="n">
        <v>2</v>
      </c>
      <c r="AG109" s="0" t="s">
        <v>28092</v>
      </c>
      <c r="AH109" s="0" t="s">
        <v>28093</v>
      </c>
      <c r="AI109" s="0" t="n">
        <v>0</v>
      </c>
      <c r="AJ109" s="0" t="s">
        <v>2118</v>
      </c>
      <c r="AK109" s="0" t="n">
        <f aca="false">FALSE()</f>
        <v>0</v>
      </c>
      <c r="AL109" s="0" t="n">
        <f aca="false">TRUE()</f>
        <v>1</v>
      </c>
      <c r="AM109" s="0" t="n">
        <f aca="false">FALSE()</f>
        <v>0</v>
      </c>
      <c r="AN109" s="0" t="n">
        <f aca="false">FALSE()</f>
        <v>0</v>
      </c>
      <c r="AO109" s="0" t="n">
        <f aca="false">FALSE()</f>
        <v>0</v>
      </c>
      <c r="AP109" s="380" t="n">
        <v>44949.6979166667</v>
      </c>
      <c r="AQ109" s="380" t="n">
        <v>44949.4166666667</v>
      </c>
      <c r="AR109" s="0" t="s">
        <v>28094</v>
      </c>
      <c r="AS109" s="0" t="s">
        <v>2170</v>
      </c>
      <c r="AT109" s="0" t="s">
        <v>2170</v>
      </c>
    </row>
    <row r="110" customFormat="false" ht="15" hidden="false" customHeight="false" outlineLevel="0" collapsed="false">
      <c r="A110" s="0" t="s">
        <v>28095</v>
      </c>
      <c r="B110" s="0" t="s">
        <v>28096</v>
      </c>
      <c r="C110" s="0" t="s">
        <v>28097</v>
      </c>
      <c r="D110" s="0" t="s">
        <v>27215</v>
      </c>
      <c r="E110" s="0" t="s">
        <v>28095</v>
      </c>
      <c r="F110" s="0" t="n">
        <v>1</v>
      </c>
      <c r="G110" s="0" t="s">
        <v>434</v>
      </c>
      <c r="H110" s="0" t="s">
        <v>2170</v>
      </c>
      <c r="I110" s="0" t="s">
        <v>2170</v>
      </c>
      <c r="J110" s="0" t="s">
        <v>2170</v>
      </c>
      <c r="K110" s="0" t="s">
        <v>2170</v>
      </c>
      <c r="L110" s="0" t="s">
        <v>2170</v>
      </c>
      <c r="M110" s="0" t="s">
        <v>2170</v>
      </c>
      <c r="N110" s="0" t="n">
        <f aca="false">FALSE()</f>
        <v>0</v>
      </c>
      <c r="O110" s="0" t="s">
        <v>28098</v>
      </c>
      <c r="P110" s="0" t="s">
        <v>27878</v>
      </c>
      <c r="Q110" s="0" t="s">
        <v>2170</v>
      </c>
      <c r="R110" s="0" t="s">
        <v>27199</v>
      </c>
      <c r="S110" s="380" t="n">
        <v>43776.125</v>
      </c>
      <c r="T110" s="0" t="s">
        <v>2170</v>
      </c>
      <c r="U110" s="0" t="s">
        <v>2301</v>
      </c>
      <c r="V110" s="0" t="s">
        <v>2302</v>
      </c>
      <c r="Y110" s="0" t="n">
        <v>5</v>
      </c>
      <c r="Z110" s="0" t="n">
        <f aca="false">FALSE()</f>
        <v>0</v>
      </c>
      <c r="AA110" s="0" t="n">
        <f aca="false">TRUE()</f>
        <v>1</v>
      </c>
      <c r="AB110" s="0" t="n">
        <f aca="false">TRUE()</f>
        <v>1</v>
      </c>
      <c r="AC110" s="0" t="s">
        <v>2129</v>
      </c>
      <c r="AD110" s="0" t="n">
        <f aca="false">TRUE()</f>
        <v>1</v>
      </c>
      <c r="AE110" s="0" t="s">
        <v>28099</v>
      </c>
      <c r="AF110" s="0" t="n">
        <v>1</v>
      </c>
      <c r="AG110" s="0" t="s">
        <v>28100</v>
      </c>
      <c r="AH110" s="0" t="s">
        <v>28101</v>
      </c>
      <c r="AI110" s="0" t="n">
        <v>0</v>
      </c>
      <c r="AJ110" s="0" t="s">
        <v>2118</v>
      </c>
      <c r="AK110" s="0" t="n">
        <f aca="false">TRUE()</f>
        <v>1</v>
      </c>
      <c r="AL110" s="0" t="n">
        <f aca="false">FALSE()</f>
        <v>0</v>
      </c>
      <c r="AM110" s="0" t="n">
        <f aca="false">FALSE()</f>
        <v>0</v>
      </c>
      <c r="AN110" s="0" t="n">
        <f aca="false">FALSE()</f>
        <v>0</v>
      </c>
      <c r="AO110" s="0" t="n">
        <f aca="false">FALSE()</f>
        <v>0</v>
      </c>
      <c r="AP110" s="380" t="n">
        <v>44509.4243055556</v>
      </c>
      <c r="AQ110" s="380" t="n">
        <v>44509.4166666667</v>
      </c>
      <c r="AR110" s="0" t="s">
        <v>28102</v>
      </c>
      <c r="AS110" s="0" t="s">
        <v>2170</v>
      </c>
      <c r="AT110" s="0" t="s">
        <v>2170</v>
      </c>
    </row>
    <row r="111" customFormat="false" ht="15" hidden="false" customHeight="false" outlineLevel="0" collapsed="false">
      <c r="A111" s="0" t="s">
        <v>28103</v>
      </c>
      <c r="B111" s="0" t="s">
        <v>28104</v>
      </c>
      <c r="C111" s="0" t="s">
        <v>28105</v>
      </c>
      <c r="D111" s="0" t="s">
        <v>27215</v>
      </c>
      <c r="E111" s="0" t="s">
        <v>28103</v>
      </c>
      <c r="F111" s="0" t="n">
        <v>1</v>
      </c>
      <c r="G111" s="0" t="s">
        <v>434</v>
      </c>
      <c r="H111" s="0" t="s">
        <v>2170</v>
      </c>
      <c r="I111" s="0" t="s">
        <v>2170</v>
      </c>
      <c r="J111" s="0" t="s">
        <v>2170</v>
      </c>
      <c r="K111" s="0" t="s">
        <v>2170</v>
      </c>
      <c r="L111" s="0" t="s">
        <v>2170</v>
      </c>
      <c r="M111" s="0" t="s">
        <v>2170</v>
      </c>
      <c r="N111" s="0" t="n">
        <f aca="false">FALSE()</f>
        <v>0</v>
      </c>
      <c r="O111" s="0" t="s">
        <v>28106</v>
      </c>
      <c r="P111" s="0" t="s">
        <v>27284</v>
      </c>
      <c r="Q111" s="0" t="s">
        <v>2170</v>
      </c>
      <c r="R111" s="0" t="s">
        <v>27199</v>
      </c>
      <c r="S111" s="380" t="n">
        <v>43458.125</v>
      </c>
      <c r="T111" s="0" t="s">
        <v>2170</v>
      </c>
      <c r="U111" s="0" t="s">
        <v>601</v>
      </c>
      <c r="V111" s="0" t="s">
        <v>2602</v>
      </c>
      <c r="W111" s="0" t="s">
        <v>2891</v>
      </c>
      <c r="Y111" s="0" t="n">
        <v>5</v>
      </c>
      <c r="Z111" s="0" t="n">
        <f aca="false">FALSE()</f>
        <v>0</v>
      </c>
      <c r="AA111" s="0" t="n">
        <f aca="false">TRUE()</f>
        <v>1</v>
      </c>
      <c r="AB111" s="0" t="n">
        <f aca="false">TRUE()</f>
        <v>1</v>
      </c>
      <c r="AC111" s="0" t="s">
        <v>7337</v>
      </c>
      <c r="AD111" s="0" t="n">
        <f aca="false">TRUE()</f>
        <v>1</v>
      </c>
      <c r="AE111" s="0" t="s">
        <v>28107</v>
      </c>
      <c r="AF111" s="0" t="n">
        <v>1</v>
      </c>
      <c r="AG111" s="0" t="s">
        <v>28108</v>
      </c>
      <c r="AH111" s="0" t="s">
        <v>28109</v>
      </c>
      <c r="AI111" s="0" t="n">
        <v>0</v>
      </c>
      <c r="AJ111" s="0" t="s">
        <v>2118</v>
      </c>
      <c r="AK111" s="0" t="n">
        <f aca="false">TRUE()</f>
        <v>1</v>
      </c>
      <c r="AL111" s="0" t="n">
        <f aca="false">FALSE()</f>
        <v>0</v>
      </c>
      <c r="AM111" s="0" t="n">
        <f aca="false">FALSE()</f>
        <v>0</v>
      </c>
      <c r="AN111" s="0" t="n">
        <f aca="false">FALSE()</f>
        <v>0</v>
      </c>
      <c r="AO111" s="0" t="n">
        <f aca="false">TRUE()</f>
        <v>1</v>
      </c>
      <c r="AP111" s="380" t="n">
        <v>43490.4347222222</v>
      </c>
      <c r="AQ111" s="380" t="n">
        <v>43490.4166666667</v>
      </c>
      <c r="AR111" s="0" t="s">
        <v>27358</v>
      </c>
      <c r="AS111" s="0" t="s">
        <v>2170</v>
      </c>
      <c r="AT111" s="0" t="s">
        <v>2170</v>
      </c>
    </row>
    <row r="112" customFormat="false" ht="15" hidden="true" customHeight="false" outlineLevel="0" collapsed="false">
      <c r="A112" s="0" t="s">
        <v>28110</v>
      </c>
      <c r="B112" s="0" t="s">
        <v>28111</v>
      </c>
      <c r="C112" s="0" t="s">
        <v>28112</v>
      </c>
      <c r="D112" s="0" t="s">
        <v>2297</v>
      </c>
      <c r="E112" s="0" t="s">
        <v>28110</v>
      </c>
      <c r="F112" s="0" t="n">
        <v>1</v>
      </c>
      <c r="G112" s="0" t="s">
        <v>2298</v>
      </c>
      <c r="H112" s="0" t="s">
        <v>2170</v>
      </c>
      <c r="I112" s="0" t="s">
        <v>2170</v>
      </c>
      <c r="J112" s="0" t="s">
        <v>2170</v>
      </c>
      <c r="K112" s="0" t="s">
        <v>2170</v>
      </c>
      <c r="L112" s="0" t="s">
        <v>2170</v>
      </c>
      <c r="M112" s="0" t="s">
        <v>2170</v>
      </c>
      <c r="N112" s="0" t="n">
        <f aca="false">FALSE()</f>
        <v>0</v>
      </c>
      <c r="O112" s="0" t="s">
        <v>28113</v>
      </c>
      <c r="P112" s="0" t="s">
        <v>2300</v>
      </c>
      <c r="Q112" s="0" t="s">
        <v>27583</v>
      </c>
      <c r="R112" s="0" t="s">
        <v>27199</v>
      </c>
      <c r="S112" s="380" t="n">
        <v>36738.1666666667</v>
      </c>
      <c r="T112" s="0" t="s">
        <v>28114</v>
      </c>
      <c r="W112" s="0" t="s">
        <v>2891</v>
      </c>
      <c r="X112" s="0" t="s">
        <v>27219</v>
      </c>
      <c r="Y112" s="0" t="n">
        <v>4</v>
      </c>
      <c r="Z112" s="0" t="n">
        <f aca="false">FALSE()</f>
        <v>0</v>
      </c>
      <c r="AA112" s="0" t="n">
        <f aca="false">FALSE()</f>
        <v>0</v>
      </c>
      <c r="AB112" s="0" t="n">
        <f aca="false">FALSE()</f>
        <v>0</v>
      </c>
      <c r="AC112" s="0" t="s">
        <v>2129</v>
      </c>
      <c r="AD112" s="0" t="n">
        <f aca="false">TRUE()</f>
        <v>1</v>
      </c>
      <c r="AE112" s="0" t="s">
        <v>28115</v>
      </c>
      <c r="AF112" s="0" t="n">
        <v>2</v>
      </c>
      <c r="AG112" s="0" t="s">
        <v>28116</v>
      </c>
      <c r="AH112" s="0" t="s">
        <v>28117</v>
      </c>
      <c r="AI112" s="0" t="n">
        <v>0</v>
      </c>
      <c r="AJ112" s="0" t="s">
        <v>2118</v>
      </c>
      <c r="AK112" s="0" t="n">
        <f aca="false">FALSE()</f>
        <v>0</v>
      </c>
      <c r="AL112" s="0" t="n">
        <f aca="false">TRUE()</f>
        <v>1</v>
      </c>
      <c r="AM112" s="0" t="n">
        <f aca="false">FALSE()</f>
        <v>0</v>
      </c>
      <c r="AN112" s="0" t="n">
        <f aca="false">FALSE()</f>
        <v>0</v>
      </c>
      <c r="AO112" s="0" t="n">
        <f aca="false">TRUE()</f>
        <v>1</v>
      </c>
      <c r="AP112" s="380" t="n">
        <v>44949.6458333333</v>
      </c>
      <c r="AQ112" s="380" t="n">
        <v>44949.4166666667</v>
      </c>
      <c r="AR112" s="0" t="s">
        <v>28118</v>
      </c>
      <c r="AS112" s="0" t="s">
        <v>2170</v>
      </c>
      <c r="AT112" s="0" t="s">
        <v>2170</v>
      </c>
    </row>
    <row r="113" customFormat="false" ht="15" hidden="true" customHeight="false" outlineLevel="0" collapsed="false">
      <c r="A113" s="0" t="s">
        <v>28119</v>
      </c>
      <c r="B113" s="0" t="s">
        <v>28120</v>
      </c>
      <c r="C113" s="0" t="s">
        <v>28121</v>
      </c>
      <c r="D113" s="0" t="s">
        <v>2297</v>
      </c>
      <c r="E113" s="0" t="s">
        <v>28119</v>
      </c>
      <c r="F113" s="0" t="n">
        <v>1</v>
      </c>
      <c r="G113" s="0" t="s">
        <v>2298</v>
      </c>
      <c r="H113" s="0" t="s">
        <v>2170</v>
      </c>
      <c r="I113" s="0" t="s">
        <v>2170</v>
      </c>
      <c r="J113" s="0" t="s">
        <v>2170</v>
      </c>
      <c r="K113" s="0" t="s">
        <v>2170</v>
      </c>
      <c r="L113" s="0" t="s">
        <v>2170</v>
      </c>
      <c r="M113" s="0" t="s">
        <v>2170</v>
      </c>
      <c r="N113" s="0" t="n">
        <f aca="false">FALSE()</f>
        <v>0</v>
      </c>
      <c r="O113" s="0" t="s">
        <v>28122</v>
      </c>
      <c r="P113" s="0" t="s">
        <v>2300</v>
      </c>
      <c r="Q113" s="0" t="s">
        <v>27583</v>
      </c>
      <c r="R113" s="0" t="s">
        <v>27199</v>
      </c>
      <c r="S113" s="380" t="n">
        <v>35142.125</v>
      </c>
      <c r="T113" s="0" t="s">
        <v>28123</v>
      </c>
      <c r="U113" s="0" t="s">
        <v>8352</v>
      </c>
      <c r="V113" s="0" t="s">
        <v>8353</v>
      </c>
      <c r="X113" s="0" t="s">
        <v>27219</v>
      </c>
      <c r="Y113" s="0" t="n">
        <v>4</v>
      </c>
      <c r="Z113" s="0" t="n">
        <f aca="false">FALSE()</f>
        <v>0</v>
      </c>
      <c r="AA113" s="0" t="n">
        <f aca="false">FALSE()</f>
        <v>0</v>
      </c>
      <c r="AB113" s="0" t="n">
        <f aca="false">FALSE()</f>
        <v>0</v>
      </c>
      <c r="AC113" s="0" t="s">
        <v>2129</v>
      </c>
      <c r="AD113" s="0" t="n">
        <f aca="false">TRUE()</f>
        <v>1</v>
      </c>
      <c r="AE113" s="0" t="s">
        <v>28124</v>
      </c>
      <c r="AF113" s="0" t="n">
        <v>2</v>
      </c>
      <c r="AG113" s="0" t="s">
        <v>28125</v>
      </c>
      <c r="AH113" s="0" t="s">
        <v>28126</v>
      </c>
      <c r="AI113" s="0" t="n">
        <v>0</v>
      </c>
      <c r="AJ113" s="0" t="s">
        <v>2118</v>
      </c>
      <c r="AK113" s="0" t="n">
        <f aca="false">FALSE()</f>
        <v>0</v>
      </c>
      <c r="AL113" s="0" t="n">
        <f aca="false">TRUE()</f>
        <v>1</v>
      </c>
      <c r="AM113" s="0" t="n">
        <f aca="false">FALSE()</f>
        <v>0</v>
      </c>
      <c r="AN113" s="0" t="n">
        <f aca="false">FALSE()</f>
        <v>0</v>
      </c>
      <c r="AO113" s="0" t="n">
        <f aca="false">TRUE()</f>
        <v>1</v>
      </c>
      <c r="AP113" s="380" t="n">
        <v>44876.6458333333</v>
      </c>
      <c r="AQ113" s="380" t="n">
        <v>44876.4166666667</v>
      </c>
      <c r="AR113" s="0" t="s">
        <v>28127</v>
      </c>
      <c r="AS113" s="0" t="s">
        <v>2170</v>
      </c>
      <c r="AT113" s="0" t="s">
        <v>2170</v>
      </c>
    </row>
    <row r="114" customFormat="false" ht="15" hidden="true" customHeight="false" outlineLevel="0" collapsed="false">
      <c r="A114" s="0" t="s">
        <v>28128</v>
      </c>
      <c r="B114" s="0" t="s">
        <v>28129</v>
      </c>
      <c r="C114" s="0" t="s">
        <v>28130</v>
      </c>
      <c r="D114" s="0" t="s">
        <v>2297</v>
      </c>
      <c r="E114" s="0" t="s">
        <v>28128</v>
      </c>
      <c r="F114" s="0" t="n">
        <v>1</v>
      </c>
      <c r="G114" s="0" t="s">
        <v>2298</v>
      </c>
      <c r="H114" s="0" t="s">
        <v>2170</v>
      </c>
      <c r="I114" s="0" t="s">
        <v>2170</v>
      </c>
      <c r="J114" s="0" t="s">
        <v>2170</v>
      </c>
      <c r="K114" s="0" t="s">
        <v>2170</v>
      </c>
      <c r="L114" s="0" t="s">
        <v>2170</v>
      </c>
      <c r="M114" s="0" t="s">
        <v>2170</v>
      </c>
      <c r="N114" s="0" t="n">
        <f aca="false">FALSE()</f>
        <v>0</v>
      </c>
      <c r="O114" s="0" t="s">
        <v>28131</v>
      </c>
      <c r="P114" s="0" t="s">
        <v>2300</v>
      </c>
      <c r="Q114" s="0" t="s">
        <v>2170</v>
      </c>
      <c r="R114" s="0" t="s">
        <v>27199</v>
      </c>
      <c r="S114" s="380" t="n">
        <v>25569.125</v>
      </c>
      <c r="T114" s="0" t="s">
        <v>2170</v>
      </c>
      <c r="W114" s="0" t="s">
        <v>2891</v>
      </c>
      <c r="Y114" s="0" t="n">
        <v>4</v>
      </c>
      <c r="Z114" s="0" t="n">
        <f aca="false">FALSE()</f>
        <v>0</v>
      </c>
      <c r="AA114" s="0" t="n">
        <f aca="false">FALSE()</f>
        <v>0</v>
      </c>
      <c r="AB114" s="0" t="n">
        <f aca="false">FALSE()</f>
        <v>0</v>
      </c>
      <c r="AC114" s="0" t="s">
        <v>2129</v>
      </c>
      <c r="AD114" s="0" t="n">
        <f aca="false">TRUE()</f>
        <v>1</v>
      </c>
      <c r="AE114" s="0" t="s">
        <v>28132</v>
      </c>
      <c r="AF114" s="0" t="n">
        <v>2</v>
      </c>
      <c r="AG114" s="0" t="s">
        <v>28133</v>
      </c>
      <c r="AH114" s="0" t="s">
        <v>28134</v>
      </c>
      <c r="AI114" s="0" t="n">
        <v>0</v>
      </c>
      <c r="AJ114" s="0" t="s">
        <v>2118</v>
      </c>
      <c r="AK114" s="0" t="n">
        <f aca="false">FALSE()</f>
        <v>0</v>
      </c>
      <c r="AL114" s="0" t="n">
        <f aca="false">TRUE()</f>
        <v>1</v>
      </c>
      <c r="AM114" s="0" t="n">
        <f aca="false">FALSE()</f>
        <v>0</v>
      </c>
      <c r="AN114" s="0" t="n">
        <f aca="false">FALSE()</f>
        <v>0</v>
      </c>
      <c r="AO114" s="0" t="n">
        <f aca="false">FALSE()</f>
        <v>0</v>
      </c>
      <c r="AP114" s="380" t="n">
        <v>44876.6472222222</v>
      </c>
      <c r="AQ114" s="380" t="n">
        <v>44876.4166666667</v>
      </c>
      <c r="AR114" s="0" t="s">
        <v>27376</v>
      </c>
      <c r="AS114" s="0" t="s">
        <v>2170</v>
      </c>
      <c r="AT114" s="0" t="s">
        <v>2170</v>
      </c>
    </row>
    <row r="115" customFormat="false" ht="15" hidden="false" customHeight="false" outlineLevel="0" collapsed="false">
      <c r="A115" s="0" t="s">
        <v>28135</v>
      </c>
      <c r="B115" s="0" t="s">
        <v>28136</v>
      </c>
      <c r="C115" s="0" t="s">
        <v>28137</v>
      </c>
      <c r="D115" s="0" t="s">
        <v>27215</v>
      </c>
      <c r="E115" s="0" t="s">
        <v>28135</v>
      </c>
      <c r="F115" s="0" t="n">
        <v>1</v>
      </c>
      <c r="G115" s="0" t="s">
        <v>434</v>
      </c>
      <c r="H115" s="0" t="s">
        <v>2170</v>
      </c>
      <c r="I115" s="0" t="s">
        <v>2170</v>
      </c>
      <c r="J115" s="0" t="s">
        <v>2170</v>
      </c>
      <c r="K115" s="0" t="s">
        <v>2170</v>
      </c>
      <c r="L115" s="0" t="s">
        <v>2170</v>
      </c>
      <c r="M115" s="0" t="s">
        <v>2170</v>
      </c>
      <c r="N115" s="0" t="n">
        <f aca="false">FALSE()</f>
        <v>0</v>
      </c>
      <c r="O115" s="0" t="s">
        <v>28138</v>
      </c>
      <c r="P115" s="0" t="s">
        <v>27284</v>
      </c>
      <c r="Q115" s="0" t="s">
        <v>2170</v>
      </c>
      <c r="R115" s="0" t="s">
        <v>27199</v>
      </c>
      <c r="S115" s="380" t="n">
        <v>44340.125</v>
      </c>
      <c r="T115" s="0" t="s">
        <v>2170</v>
      </c>
      <c r="U115" s="0" t="s">
        <v>601</v>
      </c>
      <c r="V115" s="0" t="s">
        <v>2602</v>
      </c>
      <c r="W115" s="0" t="s">
        <v>2891</v>
      </c>
      <c r="Y115" s="0" t="n">
        <v>5</v>
      </c>
      <c r="Z115" s="0" t="n">
        <f aca="false">FALSE()</f>
        <v>0</v>
      </c>
      <c r="AA115" s="0" t="n">
        <f aca="false">TRUE()</f>
        <v>1</v>
      </c>
      <c r="AB115" s="0" t="n">
        <f aca="false">TRUE()</f>
        <v>1</v>
      </c>
      <c r="AC115" s="0" t="s">
        <v>3529</v>
      </c>
      <c r="AD115" s="0" t="n">
        <f aca="false">TRUE()</f>
        <v>1</v>
      </c>
      <c r="AE115" s="0" t="s">
        <v>28139</v>
      </c>
      <c r="AF115" s="0" t="n">
        <v>1</v>
      </c>
      <c r="AG115" s="0" t="s">
        <v>28140</v>
      </c>
      <c r="AH115" s="0" t="s">
        <v>28141</v>
      </c>
      <c r="AI115" s="0" t="n">
        <v>0</v>
      </c>
      <c r="AJ115" s="0" t="s">
        <v>2118</v>
      </c>
      <c r="AK115" s="0" t="n">
        <f aca="false">TRUE()</f>
        <v>1</v>
      </c>
      <c r="AL115" s="0" t="n">
        <f aca="false">FALSE()</f>
        <v>0</v>
      </c>
      <c r="AM115" s="0" t="n">
        <f aca="false">FALSE()</f>
        <v>0</v>
      </c>
      <c r="AN115" s="0" t="n">
        <f aca="false">FALSE()</f>
        <v>0</v>
      </c>
      <c r="AO115" s="0" t="n">
        <f aca="false">FALSE()</f>
        <v>0</v>
      </c>
      <c r="AP115" s="380" t="n">
        <v>44356.4270833333</v>
      </c>
      <c r="AQ115" s="380" t="n">
        <v>44356.4166666667</v>
      </c>
      <c r="AR115" s="0" t="s">
        <v>27358</v>
      </c>
      <c r="AS115" s="0" t="s">
        <v>2170</v>
      </c>
      <c r="AT115" s="0" t="s">
        <v>2170</v>
      </c>
    </row>
    <row r="116" customFormat="false" ht="15" hidden="true" customHeight="false" outlineLevel="0" collapsed="false">
      <c r="A116" s="0" t="s">
        <v>28142</v>
      </c>
      <c r="B116" s="0" t="s">
        <v>28143</v>
      </c>
      <c r="C116" s="0" t="s">
        <v>28144</v>
      </c>
      <c r="D116" s="0" t="s">
        <v>2297</v>
      </c>
      <c r="E116" s="0" t="s">
        <v>28142</v>
      </c>
      <c r="F116" s="0" t="n">
        <v>1</v>
      </c>
      <c r="G116" s="0" t="s">
        <v>2298</v>
      </c>
      <c r="H116" s="0" t="s">
        <v>2170</v>
      </c>
      <c r="I116" s="0" t="s">
        <v>2170</v>
      </c>
      <c r="J116" s="0" t="s">
        <v>2170</v>
      </c>
      <c r="K116" s="0" t="s">
        <v>2170</v>
      </c>
      <c r="L116" s="0" t="s">
        <v>2170</v>
      </c>
      <c r="M116" s="0" t="s">
        <v>2170</v>
      </c>
      <c r="N116" s="0" t="n">
        <f aca="false">FALSE()</f>
        <v>0</v>
      </c>
      <c r="O116" s="0" t="s">
        <v>28145</v>
      </c>
      <c r="P116" s="0" t="s">
        <v>2300</v>
      </c>
      <c r="Q116" s="0" t="s">
        <v>28146</v>
      </c>
      <c r="R116" s="0" t="s">
        <v>27199</v>
      </c>
      <c r="S116" s="380" t="n">
        <v>42299.125</v>
      </c>
      <c r="T116" s="0" t="s">
        <v>28147</v>
      </c>
      <c r="U116" s="0" t="s">
        <v>2301</v>
      </c>
      <c r="V116" s="0" t="s">
        <v>2302</v>
      </c>
      <c r="W116" s="0" t="s">
        <v>2891</v>
      </c>
      <c r="X116" s="0" t="s">
        <v>27255</v>
      </c>
      <c r="Y116" s="0" t="n">
        <v>4</v>
      </c>
      <c r="Z116" s="0" t="n">
        <f aca="false">FALSE()</f>
        <v>0</v>
      </c>
      <c r="AA116" s="0" t="n">
        <f aca="false">FALSE()</f>
        <v>0</v>
      </c>
      <c r="AB116" s="0" t="n">
        <f aca="false">FALSE()</f>
        <v>0</v>
      </c>
      <c r="AC116" s="0" t="s">
        <v>2129</v>
      </c>
      <c r="AD116" s="0" t="n">
        <f aca="false">TRUE()</f>
        <v>1</v>
      </c>
      <c r="AE116" s="0" t="s">
        <v>28148</v>
      </c>
      <c r="AF116" s="0" t="n">
        <v>2</v>
      </c>
      <c r="AG116" s="0" t="s">
        <v>28149</v>
      </c>
      <c r="AH116" s="0" t="s">
        <v>28150</v>
      </c>
      <c r="AI116" s="0" t="n">
        <v>0</v>
      </c>
      <c r="AJ116" s="0" t="s">
        <v>2118</v>
      </c>
      <c r="AK116" s="0" t="n">
        <f aca="false">FALSE()</f>
        <v>0</v>
      </c>
      <c r="AL116" s="0" t="n">
        <f aca="false">TRUE()</f>
        <v>1</v>
      </c>
      <c r="AM116" s="0" t="n">
        <f aca="false">FALSE()</f>
        <v>0</v>
      </c>
      <c r="AN116" s="0" t="n">
        <f aca="false">FALSE()</f>
        <v>0</v>
      </c>
      <c r="AO116" s="0" t="n">
        <f aca="false">TRUE()</f>
        <v>1</v>
      </c>
      <c r="AP116" s="380" t="n">
        <v>44949.6548611111</v>
      </c>
      <c r="AQ116" s="380" t="n">
        <v>44949.4166666667</v>
      </c>
      <c r="AR116" s="0" t="s">
        <v>27726</v>
      </c>
      <c r="AS116" s="0" t="s">
        <v>2170</v>
      </c>
      <c r="AT116" s="0" t="s">
        <v>2170</v>
      </c>
    </row>
    <row r="117" customFormat="false" ht="15" hidden="true" customHeight="false" outlineLevel="0" collapsed="false">
      <c r="A117" s="0" t="s">
        <v>28151</v>
      </c>
      <c r="B117" s="0" t="s">
        <v>28152</v>
      </c>
      <c r="C117" s="0" t="s">
        <v>28153</v>
      </c>
      <c r="D117" s="0" t="s">
        <v>2297</v>
      </c>
      <c r="E117" s="0" t="s">
        <v>28151</v>
      </c>
      <c r="F117" s="0" t="n">
        <v>1</v>
      </c>
      <c r="G117" s="0" t="s">
        <v>2298</v>
      </c>
      <c r="H117" s="0" t="s">
        <v>2170</v>
      </c>
      <c r="I117" s="0" t="s">
        <v>2170</v>
      </c>
      <c r="J117" s="0" t="s">
        <v>2170</v>
      </c>
      <c r="K117" s="0" t="s">
        <v>2170</v>
      </c>
      <c r="L117" s="0" t="s">
        <v>2170</v>
      </c>
      <c r="M117" s="0" t="s">
        <v>2170</v>
      </c>
      <c r="N117" s="0" t="n">
        <f aca="false">FALSE()</f>
        <v>0</v>
      </c>
      <c r="O117" s="0" t="s">
        <v>28154</v>
      </c>
      <c r="P117" s="0" t="s">
        <v>2300</v>
      </c>
      <c r="Q117" s="0" t="s">
        <v>2170</v>
      </c>
      <c r="R117" s="0" t="s">
        <v>27199</v>
      </c>
      <c r="S117" s="380" t="n">
        <v>25569.125</v>
      </c>
      <c r="T117" s="0" t="s">
        <v>2170</v>
      </c>
      <c r="U117" s="0" t="s">
        <v>2301</v>
      </c>
      <c r="V117" s="0" t="s">
        <v>2302</v>
      </c>
      <c r="W117" s="0" t="s">
        <v>2891</v>
      </c>
      <c r="Y117" s="0" t="n">
        <v>4</v>
      </c>
      <c r="Z117" s="0" t="n">
        <f aca="false">FALSE()</f>
        <v>0</v>
      </c>
      <c r="AA117" s="0" t="n">
        <f aca="false">FALSE()</f>
        <v>0</v>
      </c>
      <c r="AB117" s="0" t="n">
        <f aca="false">FALSE()</f>
        <v>0</v>
      </c>
      <c r="AC117" s="0" t="s">
        <v>2129</v>
      </c>
      <c r="AD117" s="0" t="n">
        <f aca="false">TRUE()</f>
        <v>1</v>
      </c>
      <c r="AE117" s="0" t="s">
        <v>28155</v>
      </c>
      <c r="AF117" s="0" t="n">
        <v>2</v>
      </c>
      <c r="AG117" s="0" t="s">
        <v>28156</v>
      </c>
      <c r="AH117" s="0" t="s">
        <v>28157</v>
      </c>
      <c r="AI117" s="0" t="n">
        <v>0</v>
      </c>
      <c r="AJ117" s="0" t="s">
        <v>2118</v>
      </c>
      <c r="AK117" s="0" t="n">
        <f aca="false">FALSE()</f>
        <v>0</v>
      </c>
      <c r="AL117" s="0" t="n">
        <f aca="false">TRUE()</f>
        <v>1</v>
      </c>
      <c r="AM117" s="0" t="n">
        <f aca="false">FALSE()</f>
        <v>0</v>
      </c>
      <c r="AN117" s="0" t="n">
        <f aca="false">FALSE()</f>
        <v>0</v>
      </c>
      <c r="AO117" s="0" t="n">
        <f aca="false">FALSE()</f>
        <v>0</v>
      </c>
      <c r="AP117" s="380" t="n">
        <v>45161.6763888889</v>
      </c>
      <c r="AQ117" s="380" t="n">
        <v>45161.4166666667</v>
      </c>
      <c r="AR117" s="0" t="s">
        <v>27376</v>
      </c>
      <c r="AS117" s="0" t="s">
        <v>2170</v>
      </c>
      <c r="AT117" s="0" t="s">
        <v>2170</v>
      </c>
    </row>
    <row r="118" customFormat="false" ht="15" hidden="true" customHeight="false" outlineLevel="0" collapsed="false">
      <c r="A118" s="0" t="s">
        <v>28158</v>
      </c>
      <c r="B118" s="0" t="s">
        <v>28159</v>
      </c>
      <c r="C118" s="0" t="s">
        <v>28160</v>
      </c>
      <c r="D118" s="0" t="s">
        <v>2297</v>
      </c>
      <c r="E118" s="0" t="s">
        <v>28158</v>
      </c>
      <c r="F118" s="0" t="n">
        <v>1</v>
      </c>
      <c r="G118" s="0" t="s">
        <v>2298</v>
      </c>
      <c r="H118" s="0" t="s">
        <v>2170</v>
      </c>
      <c r="I118" s="0" t="s">
        <v>2170</v>
      </c>
      <c r="J118" s="0" t="s">
        <v>2170</v>
      </c>
      <c r="K118" s="0" t="s">
        <v>2170</v>
      </c>
      <c r="L118" s="0" t="s">
        <v>2170</v>
      </c>
      <c r="M118" s="0" t="s">
        <v>2170</v>
      </c>
      <c r="N118" s="0" t="n">
        <f aca="false">FALSE()</f>
        <v>0</v>
      </c>
      <c r="O118" s="0" t="s">
        <v>28161</v>
      </c>
      <c r="P118" s="0" t="s">
        <v>2300</v>
      </c>
      <c r="Q118" s="0" t="s">
        <v>4904</v>
      </c>
      <c r="R118" s="0" t="s">
        <v>27199</v>
      </c>
      <c r="S118" s="380" t="n">
        <v>38671.125</v>
      </c>
      <c r="T118" s="0" t="s">
        <v>28162</v>
      </c>
      <c r="U118" s="0" t="s">
        <v>2301</v>
      </c>
      <c r="V118" s="0" t="s">
        <v>2302</v>
      </c>
      <c r="W118" s="0" t="s">
        <v>610</v>
      </c>
      <c r="X118" s="0" t="s">
        <v>27219</v>
      </c>
      <c r="Y118" s="0" t="n">
        <v>4</v>
      </c>
      <c r="Z118" s="0" t="n">
        <f aca="false">FALSE()</f>
        <v>0</v>
      </c>
      <c r="AA118" s="0" t="n">
        <f aca="false">FALSE()</f>
        <v>0</v>
      </c>
      <c r="AB118" s="0" t="n">
        <f aca="false">FALSE()</f>
        <v>0</v>
      </c>
      <c r="AC118" s="0" t="s">
        <v>2129</v>
      </c>
      <c r="AD118" s="0" t="n">
        <f aca="false">TRUE()</f>
        <v>1</v>
      </c>
      <c r="AE118" s="0" t="s">
        <v>28163</v>
      </c>
      <c r="AF118" s="0" t="n">
        <v>2</v>
      </c>
      <c r="AG118" s="0" t="s">
        <v>28164</v>
      </c>
      <c r="AH118" s="0" t="s">
        <v>28165</v>
      </c>
      <c r="AI118" s="0" t="n">
        <v>0</v>
      </c>
      <c r="AJ118" s="0" t="s">
        <v>2118</v>
      </c>
      <c r="AK118" s="0" t="n">
        <f aca="false">FALSE()</f>
        <v>0</v>
      </c>
      <c r="AL118" s="0" t="n">
        <f aca="false">TRUE()</f>
        <v>1</v>
      </c>
      <c r="AM118" s="0" t="n">
        <f aca="false">FALSE()</f>
        <v>0</v>
      </c>
      <c r="AN118" s="0" t="n">
        <f aca="false">FALSE()</f>
        <v>0</v>
      </c>
      <c r="AO118" s="0" t="n">
        <f aca="false">TRUE()</f>
        <v>1</v>
      </c>
      <c r="AP118" s="380" t="n">
        <v>44876.6458333333</v>
      </c>
      <c r="AQ118" s="380" t="n">
        <v>44876.4166666667</v>
      </c>
      <c r="AR118" s="0" t="s">
        <v>28166</v>
      </c>
      <c r="AS118" s="0" t="s">
        <v>2170</v>
      </c>
      <c r="AT118" s="0" t="s">
        <v>2170</v>
      </c>
    </row>
    <row r="119" customFormat="false" ht="15" hidden="true" customHeight="false" outlineLevel="0" collapsed="false">
      <c r="A119" s="0" t="s">
        <v>28167</v>
      </c>
      <c r="B119" s="0" t="s">
        <v>28168</v>
      </c>
      <c r="C119" s="0" t="s">
        <v>28169</v>
      </c>
      <c r="D119" s="0" t="s">
        <v>2297</v>
      </c>
      <c r="E119" s="0" t="s">
        <v>28167</v>
      </c>
      <c r="F119" s="0" t="n">
        <v>1</v>
      </c>
      <c r="G119" s="0" t="s">
        <v>2298</v>
      </c>
      <c r="H119" s="0" t="s">
        <v>2170</v>
      </c>
      <c r="I119" s="0" t="s">
        <v>2170</v>
      </c>
      <c r="J119" s="0" t="s">
        <v>2170</v>
      </c>
      <c r="K119" s="0" t="s">
        <v>2170</v>
      </c>
      <c r="L119" s="0" t="s">
        <v>2170</v>
      </c>
      <c r="M119" s="0" t="s">
        <v>2170</v>
      </c>
      <c r="N119" s="0" t="n">
        <f aca="false">FALSE()</f>
        <v>0</v>
      </c>
      <c r="O119" s="0" t="s">
        <v>28170</v>
      </c>
      <c r="P119" s="0" t="s">
        <v>2300</v>
      </c>
      <c r="Q119" s="0" t="s">
        <v>2083</v>
      </c>
      <c r="R119" s="0" t="s">
        <v>27199</v>
      </c>
      <c r="S119" s="380" t="n">
        <v>36672.1666666667</v>
      </c>
      <c r="T119" s="0" t="s">
        <v>28171</v>
      </c>
      <c r="U119" s="0" t="s">
        <v>2301</v>
      </c>
      <c r="V119" s="0" t="s">
        <v>2302</v>
      </c>
      <c r="X119" s="0" t="s">
        <v>27219</v>
      </c>
      <c r="Y119" s="0" t="n">
        <v>4</v>
      </c>
      <c r="Z119" s="0" t="n">
        <f aca="false">FALSE()</f>
        <v>0</v>
      </c>
      <c r="AA119" s="0" t="n">
        <f aca="false">FALSE()</f>
        <v>0</v>
      </c>
      <c r="AB119" s="0" t="n">
        <f aca="false">FALSE()</f>
        <v>0</v>
      </c>
      <c r="AC119" s="0" t="s">
        <v>2129</v>
      </c>
      <c r="AD119" s="0" t="n">
        <f aca="false">TRUE()</f>
        <v>1</v>
      </c>
      <c r="AE119" s="0" t="s">
        <v>28172</v>
      </c>
      <c r="AF119" s="0" t="n">
        <v>2</v>
      </c>
      <c r="AG119" s="0" t="s">
        <v>28173</v>
      </c>
      <c r="AH119" s="0" t="s">
        <v>28174</v>
      </c>
      <c r="AI119" s="0" t="n">
        <v>0</v>
      </c>
      <c r="AJ119" s="0" t="s">
        <v>2118</v>
      </c>
      <c r="AK119" s="0" t="n">
        <f aca="false">FALSE()</f>
        <v>0</v>
      </c>
      <c r="AL119" s="0" t="n">
        <f aca="false">TRUE()</f>
        <v>1</v>
      </c>
      <c r="AM119" s="0" t="n">
        <f aca="false">FALSE()</f>
        <v>0</v>
      </c>
      <c r="AN119" s="0" t="n">
        <f aca="false">FALSE()</f>
        <v>0</v>
      </c>
      <c r="AO119" s="0" t="n">
        <f aca="false">TRUE()</f>
        <v>1</v>
      </c>
      <c r="AP119" s="380" t="n">
        <v>44876.6458333333</v>
      </c>
      <c r="AQ119" s="380" t="n">
        <v>44876.4166666667</v>
      </c>
      <c r="AR119" s="0" t="s">
        <v>28175</v>
      </c>
      <c r="AS119" s="0" t="s">
        <v>2170</v>
      </c>
      <c r="AT119" s="0" t="s">
        <v>2170</v>
      </c>
    </row>
    <row r="120" customFormat="false" ht="15" hidden="true" customHeight="false" outlineLevel="0" collapsed="false">
      <c r="A120" s="0" t="s">
        <v>28176</v>
      </c>
      <c r="B120" s="0" t="s">
        <v>28177</v>
      </c>
      <c r="C120" s="0" t="s">
        <v>28178</v>
      </c>
      <c r="D120" s="0" t="s">
        <v>2297</v>
      </c>
      <c r="E120" s="0" t="s">
        <v>28176</v>
      </c>
      <c r="F120" s="0" t="n">
        <v>1</v>
      </c>
      <c r="G120" s="0" t="s">
        <v>2298</v>
      </c>
      <c r="H120" s="0" t="s">
        <v>2170</v>
      </c>
      <c r="I120" s="0" t="s">
        <v>2170</v>
      </c>
      <c r="J120" s="0" t="s">
        <v>2170</v>
      </c>
      <c r="K120" s="0" t="s">
        <v>2170</v>
      </c>
      <c r="L120" s="0" t="s">
        <v>2170</v>
      </c>
      <c r="M120" s="0" t="s">
        <v>2170</v>
      </c>
      <c r="N120" s="0" t="n">
        <f aca="false">FALSE()</f>
        <v>0</v>
      </c>
      <c r="O120" s="0" t="s">
        <v>28179</v>
      </c>
      <c r="P120" s="0" t="s">
        <v>2300</v>
      </c>
      <c r="Q120" s="0" t="s">
        <v>2170</v>
      </c>
      <c r="R120" s="0" t="s">
        <v>27199</v>
      </c>
      <c r="S120" s="380" t="n">
        <v>25569.125</v>
      </c>
      <c r="T120" s="0" t="s">
        <v>2170</v>
      </c>
      <c r="W120" s="0" t="s">
        <v>2891</v>
      </c>
      <c r="Y120" s="0" t="n">
        <v>4</v>
      </c>
      <c r="Z120" s="0" t="n">
        <f aca="false">FALSE()</f>
        <v>0</v>
      </c>
      <c r="AA120" s="0" t="n">
        <f aca="false">FALSE()</f>
        <v>0</v>
      </c>
      <c r="AB120" s="0" t="n">
        <f aca="false">FALSE()</f>
        <v>0</v>
      </c>
      <c r="AC120" s="0" t="s">
        <v>2129</v>
      </c>
      <c r="AD120" s="0" t="n">
        <f aca="false">TRUE()</f>
        <v>1</v>
      </c>
      <c r="AE120" s="0" t="s">
        <v>28180</v>
      </c>
      <c r="AF120" s="0" t="n">
        <v>2</v>
      </c>
      <c r="AG120" s="0" t="s">
        <v>28181</v>
      </c>
      <c r="AH120" s="0" t="s">
        <v>28182</v>
      </c>
      <c r="AI120" s="0" t="n">
        <v>0</v>
      </c>
      <c r="AJ120" s="0" t="s">
        <v>2118</v>
      </c>
      <c r="AK120" s="0" t="n">
        <f aca="false">FALSE()</f>
        <v>0</v>
      </c>
      <c r="AL120" s="0" t="n">
        <f aca="false">TRUE()</f>
        <v>1</v>
      </c>
      <c r="AM120" s="0" t="n">
        <f aca="false">FALSE()</f>
        <v>0</v>
      </c>
      <c r="AN120" s="0" t="n">
        <f aca="false">FALSE()</f>
        <v>0</v>
      </c>
      <c r="AO120" s="0" t="n">
        <f aca="false">TRUE()</f>
        <v>1</v>
      </c>
      <c r="AP120" s="380" t="n">
        <v>44949.7229166667</v>
      </c>
      <c r="AQ120" s="380" t="n">
        <v>44949.4166666667</v>
      </c>
      <c r="AR120" s="0" t="s">
        <v>27376</v>
      </c>
      <c r="AS120" s="0" t="s">
        <v>2170</v>
      </c>
      <c r="AT120" s="0" t="s">
        <v>2170</v>
      </c>
    </row>
    <row r="121" customFormat="false" ht="15" hidden="true" customHeight="false" outlineLevel="0" collapsed="false">
      <c r="A121" s="0" t="s">
        <v>28183</v>
      </c>
      <c r="B121" s="0" t="s">
        <v>28184</v>
      </c>
      <c r="C121" s="0" t="s">
        <v>28185</v>
      </c>
      <c r="D121" s="0" t="s">
        <v>2297</v>
      </c>
      <c r="E121" s="0" t="s">
        <v>28183</v>
      </c>
      <c r="F121" s="0" t="n">
        <v>1</v>
      </c>
      <c r="G121" s="0" t="s">
        <v>2298</v>
      </c>
      <c r="H121" s="0" t="s">
        <v>2170</v>
      </c>
      <c r="I121" s="0" t="s">
        <v>2170</v>
      </c>
      <c r="J121" s="0" t="s">
        <v>2170</v>
      </c>
      <c r="K121" s="0" t="s">
        <v>2170</v>
      </c>
      <c r="L121" s="0" t="s">
        <v>2170</v>
      </c>
      <c r="M121" s="0" t="s">
        <v>2170</v>
      </c>
      <c r="N121" s="0" t="n">
        <f aca="false">FALSE()</f>
        <v>0</v>
      </c>
      <c r="O121" s="0" t="s">
        <v>28186</v>
      </c>
      <c r="P121" s="0" t="s">
        <v>2300</v>
      </c>
      <c r="Q121" s="0" t="s">
        <v>2170</v>
      </c>
      <c r="R121" s="0" t="s">
        <v>27199</v>
      </c>
      <c r="S121" s="380" t="n">
        <v>25569.125</v>
      </c>
      <c r="T121" s="0" t="s">
        <v>2170</v>
      </c>
      <c r="U121" s="0" t="s">
        <v>2301</v>
      </c>
      <c r="V121" s="0" t="s">
        <v>2302</v>
      </c>
      <c r="W121" s="0" t="s">
        <v>610</v>
      </c>
      <c r="Y121" s="0" t="n">
        <v>4</v>
      </c>
      <c r="Z121" s="0" t="n">
        <f aca="false">FALSE()</f>
        <v>0</v>
      </c>
      <c r="AA121" s="0" t="n">
        <f aca="false">FALSE()</f>
        <v>0</v>
      </c>
      <c r="AB121" s="0" t="n">
        <f aca="false">FALSE()</f>
        <v>0</v>
      </c>
      <c r="AC121" s="0" t="s">
        <v>2129</v>
      </c>
      <c r="AD121" s="0" t="n">
        <f aca="false">TRUE()</f>
        <v>1</v>
      </c>
      <c r="AE121" s="0" t="s">
        <v>28187</v>
      </c>
      <c r="AF121" s="0" t="n">
        <v>2</v>
      </c>
      <c r="AG121" s="0" t="s">
        <v>28188</v>
      </c>
      <c r="AH121" s="0" t="s">
        <v>28189</v>
      </c>
      <c r="AI121" s="0" t="n">
        <v>0</v>
      </c>
      <c r="AJ121" s="0" t="s">
        <v>2118</v>
      </c>
      <c r="AK121" s="0" t="n">
        <f aca="false">FALSE()</f>
        <v>0</v>
      </c>
      <c r="AL121" s="0" t="n">
        <f aca="false">TRUE()</f>
        <v>1</v>
      </c>
      <c r="AM121" s="0" t="n">
        <f aca="false">FALSE()</f>
        <v>0</v>
      </c>
      <c r="AN121" s="0" t="n">
        <f aca="false">FALSE()</f>
        <v>0</v>
      </c>
      <c r="AO121" s="0" t="n">
        <f aca="false">TRUE()</f>
        <v>1</v>
      </c>
      <c r="AP121" s="380" t="n">
        <v>44876.6458333333</v>
      </c>
      <c r="AQ121" s="380" t="n">
        <v>44876.4166666667</v>
      </c>
      <c r="AR121" s="0" t="s">
        <v>28190</v>
      </c>
      <c r="AS121" s="0" t="s">
        <v>2170</v>
      </c>
      <c r="AT121" s="0" t="s">
        <v>2170</v>
      </c>
    </row>
    <row r="122" customFormat="false" ht="15" hidden="true" customHeight="false" outlineLevel="0" collapsed="false">
      <c r="A122" s="0" t="s">
        <v>28191</v>
      </c>
      <c r="B122" s="0" t="s">
        <v>28192</v>
      </c>
      <c r="C122" s="0" t="s">
        <v>28193</v>
      </c>
      <c r="D122" s="0" t="s">
        <v>2297</v>
      </c>
      <c r="E122" s="0" t="s">
        <v>28191</v>
      </c>
      <c r="F122" s="0" t="n">
        <v>1</v>
      </c>
      <c r="G122" s="0" t="s">
        <v>2298</v>
      </c>
      <c r="H122" s="0" t="s">
        <v>2170</v>
      </c>
      <c r="I122" s="0" t="s">
        <v>2170</v>
      </c>
      <c r="J122" s="0" t="s">
        <v>2170</v>
      </c>
      <c r="K122" s="0" t="s">
        <v>2170</v>
      </c>
      <c r="L122" s="0" t="s">
        <v>2170</v>
      </c>
      <c r="M122" s="0" t="s">
        <v>2170</v>
      </c>
      <c r="N122" s="0" t="n">
        <f aca="false">FALSE()</f>
        <v>0</v>
      </c>
      <c r="O122" s="0" t="s">
        <v>28194</v>
      </c>
      <c r="P122" s="0" t="s">
        <v>2300</v>
      </c>
      <c r="Q122" s="0" t="s">
        <v>4904</v>
      </c>
      <c r="R122" s="0" t="s">
        <v>27199</v>
      </c>
      <c r="S122" s="380" t="n">
        <v>38671.125</v>
      </c>
      <c r="T122" s="0" t="s">
        <v>28195</v>
      </c>
      <c r="U122" s="0" t="s">
        <v>2301</v>
      </c>
      <c r="V122" s="0" t="s">
        <v>2302</v>
      </c>
      <c r="X122" s="0" t="s">
        <v>27219</v>
      </c>
      <c r="Y122" s="0" t="n">
        <v>4</v>
      </c>
      <c r="Z122" s="0" t="n">
        <f aca="false">FALSE()</f>
        <v>0</v>
      </c>
      <c r="AA122" s="0" t="n">
        <f aca="false">FALSE()</f>
        <v>0</v>
      </c>
      <c r="AB122" s="0" t="n">
        <f aca="false">FALSE()</f>
        <v>0</v>
      </c>
      <c r="AC122" s="0" t="s">
        <v>2129</v>
      </c>
      <c r="AD122" s="0" t="n">
        <f aca="false">TRUE()</f>
        <v>1</v>
      </c>
      <c r="AE122" s="0" t="s">
        <v>28196</v>
      </c>
      <c r="AF122" s="0" t="n">
        <v>2</v>
      </c>
      <c r="AG122" s="0" t="s">
        <v>28197</v>
      </c>
      <c r="AH122" s="0" t="s">
        <v>28198</v>
      </c>
      <c r="AI122" s="0" t="n">
        <v>0</v>
      </c>
      <c r="AJ122" s="0" t="s">
        <v>2118</v>
      </c>
      <c r="AK122" s="0" t="n">
        <f aca="false">FALSE()</f>
        <v>0</v>
      </c>
      <c r="AL122" s="0" t="n">
        <f aca="false">TRUE()</f>
        <v>1</v>
      </c>
      <c r="AM122" s="0" t="n">
        <f aca="false">FALSE()</f>
        <v>0</v>
      </c>
      <c r="AN122" s="0" t="n">
        <f aca="false">FALSE()</f>
        <v>0</v>
      </c>
      <c r="AO122" s="0" t="n">
        <f aca="false">TRUE()</f>
        <v>1</v>
      </c>
      <c r="AP122" s="380" t="n">
        <v>44876.6458333333</v>
      </c>
      <c r="AQ122" s="380" t="n">
        <v>44876.4166666667</v>
      </c>
      <c r="AR122" s="0" t="s">
        <v>28199</v>
      </c>
      <c r="AS122" s="0" t="s">
        <v>2170</v>
      </c>
      <c r="AT122" s="0" t="s">
        <v>2170</v>
      </c>
    </row>
    <row r="123" customFormat="false" ht="15" hidden="true" customHeight="false" outlineLevel="0" collapsed="false">
      <c r="A123" s="0" t="s">
        <v>28200</v>
      </c>
      <c r="B123" s="0" t="s">
        <v>28201</v>
      </c>
      <c r="C123" s="0" t="s">
        <v>28202</v>
      </c>
      <c r="D123" s="0" t="s">
        <v>2297</v>
      </c>
      <c r="E123" s="0" t="s">
        <v>28200</v>
      </c>
      <c r="F123" s="0" t="n">
        <v>1</v>
      </c>
      <c r="G123" s="0" t="s">
        <v>2298</v>
      </c>
      <c r="H123" s="0" t="s">
        <v>2170</v>
      </c>
      <c r="I123" s="0" t="s">
        <v>2170</v>
      </c>
      <c r="J123" s="0" t="s">
        <v>2170</v>
      </c>
      <c r="K123" s="0" t="s">
        <v>2170</v>
      </c>
      <c r="L123" s="0" t="s">
        <v>2170</v>
      </c>
      <c r="M123" s="0" t="s">
        <v>2170</v>
      </c>
      <c r="N123" s="0" t="n">
        <f aca="false">FALSE()</f>
        <v>0</v>
      </c>
      <c r="O123" s="0" t="s">
        <v>28203</v>
      </c>
      <c r="P123" s="0" t="s">
        <v>2300</v>
      </c>
      <c r="Q123" s="0" t="s">
        <v>2170</v>
      </c>
      <c r="R123" s="0" t="s">
        <v>27199</v>
      </c>
      <c r="S123" s="380" t="n">
        <v>25569.125</v>
      </c>
      <c r="T123" s="0" t="s">
        <v>2170</v>
      </c>
      <c r="U123" s="0" t="s">
        <v>2301</v>
      </c>
      <c r="V123" s="0" t="s">
        <v>2302</v>
      </c>
      <c r="W123" s="0" t="s">
        <v>2891</v>
      </c>
      <c r="Y123" s="0" t="n">
        <v>4</v>
      </c>
      <c r="Z123" s="0" t="n">
        <f aca="false">FALSE()</f>
        <v>0</v>
      </c>
      <c r="AA123" s="0" t="n">
        <f aca="false">FALSE()</f>
        <v>0</v>
      </c>
      <c r="AB123" s="0" t="n">
        <f aca="false">FALSE()</f>
        <v>0</v>
      </c>
      <c r="AC123" s="0" t="s">
        <v>2129</v>
      </c>
      <c r="AD123" s="0" t="n">
        <f aca="false">TRUE()</f>
        <v>1</v>
      </c>
      <c r="AE123" s="0" t="s">
        <v>28204</v>
      </c>
      <c r="AF123" s="0" t="n">
        <v>2</v>
      </c>
      <c r="AG123" s="0" t="s">
        <v>28205</v>
      </c>
      <c r="AH123" s="0" t="s">
        <v>28206</v>
      </c>
      <c r="AI123" s="0" t="n">
        <v>0</v>
      </c>
      <c r="AJ123" s="0" t="s">
        <v>2118</v>
      </c>
      <c r="AK123" s="0" t="n">
        <f aca="false">FALSE()</f>
        <v>0</v>
      </c>
      <c r="AL123" s="0" t="n">
        <f aca="false">TRUE()</f>
        <v>1</v>
      </c>
      <c r="AM123" s="0" t="n">
        <f aca="false">FALSE()</f>
        <v>0</v>
      </c>
      <c r="AN123" s="0" t="n">
        <f aca="false">FALSE()</f>
        <v>0</v>
      </c>
      <c r="AO123" s="0" t="n">
        <f aca="false">FALSE()</f>
        <v>0</v>
      </c>
      <c r="AP123" s="380" t="n">
        <v>44876.6458333333</v>
      </c>
      <c r="AQ123" s="380" t="n">
        <v>44876.4166666667</v>
      </c>
      <c r="AR123" s="0" t="s">
        <v>28207</v>
      </c>
      <c r="AS123" s="0" t="s">
        <v>2170</v>
      </c>
      <c r="AT123" s="0" t="s">
        <v>2170</v>
      </c>
    </row>
    <row r="124" customFormat="false" ht="15" hidden="true" customHeight="false" outlineLevel="0" collapsed="false">
      <c r="A124" s="0" t="s">
        <v>28208</v>
      </c>
      <c r="B124" s="0" t="s">
        <v>28209</v>
      </c>
      <c r="C124" s="0" t="s">
        <v>76</v>
      </c>
      <c r="D124" s="0" t="s">
        <v>2297</v>
      </c>
      <c r="E124" s="0" t="s">
        <v>28208</v>
      </c>
      <c r="F124" s="0" t="n">
        <v>1</v>
      </c>
      <c r="G124" s="0" t="s">
        <v>2298</v>
      </c>
      <c r="H124" s="0" t="s">
        <v>2170</v>
      </c>
      <c r="I124" s="0" t="s">
        <v>2170</v>
      </c>
      <c r="J124" s="0" t="s">
        <v>2170</v>
      </c>
      <c r="K124" s="0" t="s">
        <v>2170</v>
      </c>
      <c r="L124" s="0" t="s">
        <v>2170</v>
      </c>
      <c r="M124" s="0" t="s">
        <v>2170</v>
      </c>
      <c r="N124" s="0" t="n">
        <f aca="false">FALSE()</f>
        <v>0</v>
      </c>
      <c r="O124" s="0" t="s">
        <v>77</v>
      </c>
      <c r="P124" s="0" t="s">
        <v>2300</v>
      </c>
      <c r="Q124" s="0" t="s">
        <v>2083</v>
      </c>
      <c r="R124" s="0" t="s">
        <v>27199</v>
      </c>
      <c r="S124" s="380" t="n">
        <v>36229.125</v>
      </c>
      <c r="T124" s="0" t="s">
        <v>28210</v>
      </c>
      <c r="U124" s="0" t="s">
        <v>2301</v>
      </c>
      <c r="V124" s="0" t="s">
        <v>2302</v>
      </c>
      <c r="W124" s="0" t="s">
        <v>2116</v>
      </c>
      <c r="X124" s="0" t="s">
        <v>27219</v>
      </c>
      <c r="Y124" s="0" t="n">
        <v>4</v>
      </c>
      <c r="Z124" s="0" t="n">
        <f aca="false">FALSE()</f>
        <v>0</v>
      </c>
      <c r="AA124" s="0" t="n">
        <f aca="false">FALSE()</f>
        <v>0</v>
      </c>
      <c r="AB124" s="0" t="n">
        <f aca="false">FALSE()</f>
        <v>0</v>
      </c>
      <c r="AC124" s="0" t="s">
        <v>2129</v>
      </c>
      <c r="AD124" s="0" t="n">
        <f aca="false">TRUE()</f>
        <v>1</v>
      </c>
      <c r="AE124" s="0" t="s">
        <v>28211</v>
      </c>
      <c r="AF124" s="0" t="n">
        <v>2</v>
      </c>
      <c r="AG124" s="0" t="s">
        <v>28212</v>
      </c>
      <c r="AH124" s="0" t="s">
        <v>28213</v>
      </c>
      <c r="AI124" s="0" t="n">
        <v>0</v>
      </c>
      <c r="AJ124" s="0" t="s">
        <v>2118</v>
      </c>
      <c r="AK124" s="0" t="n">
        <f aca="false">FALSE()</f>
        <v>0</v>
      </c>
      <c r="AL124" s="0" t="n">
        <f aca="false">TRUE()</f>
        <v>1</v>
      </c>
      <c r="AM124" s="0" t="n">
        <f aca="false">FALSE()</f>
        <v>0</v>
      </c>
      <c r="AN124" s="0" t="n">
        <f aca="false">FALSE()</f>
        <v>0</v>
      </c>
      <c r="AO124" s="0" t="n">
        <f aca="false">TRUE()</f>
        <v>1</v>
      </c>
      <c r="AP124" s="380" t="n">
        <v>44876.6458333333</v>
      </c>
      <c r="AQ124" s="380" t="n">
        <v>44876.4166666667</v>
      </c>
      <c r="AR124" s="0" t="s">
        <v>28214</v>
      </c>
      <c r="AS124" s="0" t="s">
        <v>2170</v>
      </c>
      <c r="AT124" s="0" t="s">
        <v>2170</v>
      </c>
    </row>
    <row r="125" customFormat="false" ht="15" hidden="true" customHeight="false" outlineLevel="0" collapsed="false">
      <c r="A125" s="0" t="s">
        <v>28215</v>
      </c>
      <c r="B125" s="0" t="s">
        <v>28216</v>
      </c>
      <c r="C125" s="0" t="s">
        <v>28217</v>
      </c>
      <c r="D125" s="0" t="s">
        <v>2297</v>
      </c>
      <c r="E125" s="0" t="s">
        <v>28215</v>
      </c>
      <c r="F125" s="0" t="n">
        <v>1</v>
      </c>
      <c r="G125" s="0" t="s">
        <v>2298</v>
      </c>
      <c r="H125" s="0" t="s">
        <v>2170</v>
      </c>
      <c r="I125" s="0" t="s">
        <v>2170</v>
      </c>
      <c r="J125" s="0" t="s">
        <v>2170</v>
      </c>
      <c r="K125" s="0" t="s">
        <v>2170</v>
      </c>
      <c r="L125" s="0" t="s">
        <v>2170</v>
      </c>
      <c r="M125" s="0" t="s">
        <v>2170</v>
      </c>
      <c r="N125" s="0" t="n">
        <f aca="false">FALSE()</f>
        <v>0</v>
      </c>
      <c r="O125" s="0" t="s">
        <v>28218</v>
      </c>
      <c r="P125" s="0" t="s">
        <v>2300</v>
      </c>
      <c r="Q125" s="0" t="s">
        <v>22859</v>
      </c>
      <c r="R125" s="0" t="s">
        <v>27199</v>
      </c>
      <c r="S125" s="380" t="n">
        <v>38016.125</v>
      </c>
      <c r="T125" s="0" t="s">
        <v>28219</v>
      </c>
      <c r="U125" s="0" t="s">
        <v>2301</v>
      </c>
      <c r="V125" s="0" t="s">
        <v>2302</v>
      </c>
      <c r="X125" s="0" t="s">
        <v>27219</v>
      </c>
      <c r="Y125" s="0" t="n">
        <v>4</v>
      </c>
      <c r="Z125" s="0" t="n">
        <f aca="false">FALSE()</f>
        <v>0</v>
      </c>
      <c r="AA125" s="0" t="n">
        <f aca="false">FALSE()</f>
        <v>0</v>
      </c>
      <c r="AB125" s="0" t="n">
        <f aca="false">FALSE()</f>
        <v>0</v>
      </c>
      <c r="AC125" s="0" t="s">
        <v>2129</v>
      </c>
      <c r="AD125" s="0" t="n">
        <f aca="false">TRUE()</f>
        <v>1</v>
      </c>
      <c r="AE125" s="0" t="s">
        <v>28220</v>
      </c>
      <c r="AF125" s="0" t="n">
        <v>2</v>
      </c>
      <c r="AG125" s="0" t="s">
        <v>28221</v>
      </c>
      <c r="AH125" s="0" t="s">
        <v>28222</v>
      </c>
      <c r="AI125" s="0" t="n">
        <v>0</v>
      </c>
      <c r="AJ125" s="0" t="s">
        <v>2118</v>
      </c>
      <c r="AK125" s="0" t="n">
        <f aca="false">FALSE()</f>
        <v>0</v>
      </c>
      <c r="AL125" s="0" t="n">
        <f aca="false">TRUE()</f>
        <v>1</v>
      </c>
      <c r="AM125" s="0" t="n">
        <f aca="false">FALSE()</f>
        <v>0</v>
      </c>
      <c r="AN125" s="0" t="n">
        <f aca="false">FALSE()</f>
        <v>0</v>
      </c>
      <c r="AO125" s="0" t="n">
        <f aca="false">TRUE()</f>
        <v>1</v>
      </c>
      <c r="AP125" s="380" t="n">
        <v>44876.6458333333</v>
      </c>
      <c r="AQ125" s="380" t="n">
        <v>44876.4166666667</v>
      </c>
      <c r="AR125" s="0" t="s">
        <v>28223</v>
      </c>
      <c r="AS125" s="0" t="s">
        <v>2170</v>
      </c>
      <c r="AT125" s="0" t="s">
        <v>2170</v>
      </c>
    </row>
    <row r="126" customFormat="false" ht="15" hidden="true" customHeight="false" outlineLevel="0" collapsed="false">
      <c r="A126" s="0" t="s">
        <v>28224</v>
      </c>
      <c r="B126" s="0" t="s">
        <v>28225</v>
      </c>
      <c r="C126" s="0" t="s">
        <v>28226</v>
      </c>
      <c r="D126" s="0" t="s">
        <v>2297</v>
      </c>
      <c r="E126" s="0" t="s">
        <v>28224</v>
      </c>
      <c r="F126" s="0" t="n">
        <v>1</v>
      </c>
      <c r="G126" s="0" t="s">
        <v>2298</v>
      </c>
      <c r="H126" s="0" t="s">
        <v>2170</v>
      </c>
      <c r="I126" s="0" t="s">
        <v>2170</v>
      </c>
      <c r="J126" s="0" t="s">
        <v>2170</v>
      </c>
      <c r="K126" s="0" t="s">
        <v>2170</v>
      </c>
      <c r="L126" s="0" t="s">
        <v>2170</v>
      </c>
      <c r="M126" s="0" t="s">
        <v>2170</v>
      </c>
      <c r="N126" s="0" t="n">
        <f aca="false">FALSE()</f>
        <v>0</v>
      </c>
      <c r="O126" s="0" t="s">
        <v>28227</v>
      </c>
      <c r="P126" s="0" t="s">
        <v>2300</v>
      </c>
      <c r="Q126" s="0" t="s">
        <v>2170</v>
      </c>
      <c r="R126" s="0" t="s">
        <v>27199</v>
      </c>
      <c r="S126" s="380" t="n">
        <v>25569.125</v>
      </c>
      <c r="T126" s="0" t="s">
        <v>2170</v>
      </c>
      <c r="U126" s="0" t="s">
        <v>2301</v>
      </c>
      <c r="V126" s="0" t="s">
        <v>2302</v>
      </c>
      <c r="Y126" s="0" t="n">
        <v>4</v>
      </c>
      <c r="Z126" s="0" t="n">
        <f aca="false">FALSE()</f>
        <v>0</v>
      </c>
      <c r="AA126" s="0" t="n">
        <f aca="false">FALSE()</f>
        <v>0</v>
      </c>
      <c r="AB126" s="0" t="n">
        <f aca="false">FALSE()</f>
        <v>0</v>
      </c>
      <c r="AC126" s="0" t="s">
        <v>2129</v>
      </c>
      <c r="AD126" s="0" t="n">
        <f aca="false">TRUE()</f>
        <v>1</v>
      </c>
      <c r="AE126" s="0" t="s">
        <v>28228</v>
      </c>
      <c r="AF126" s="0" t="n">
        <v>2</v>
      </c>
      <c r="AG126" s="0" t="s">
        <v>28229</v>
      </c>
      <c r="AH126" s="0" t="s">
        <v>28230</v>
      </c>
      <c r="AI126" s="0" t="n">
        <v>0</v>
      </c>
      <c r="AJ126" s="0" t="s">
        <v>2118</v>
      </c>
      <c r="AK126" s="0" t="n">
        <f aca="false">FALSE()</f>
        <v>0</v>
      </c>
      <c r="AL126" s="0" t="n">
        <f aca="false">TRUE()</f>
        <v>1</v>
      </c>
      <c r="AM126" s="0" t="n">
        <f aca="false">FALSE()</f>
        <v>0</v>
      </c>
      <c r="AN126" s="0" t="n">
        <f aca="false">FALSE()</f>
        <v>0</v>
      </c>
      <c r="AO126" s="0" t="n">
        <f aca="false">TRUE()</f>
        <v>1</v>
      </c>
      <c r="AP126" s="380" t="n">
        <v>44876.6458333333</v>
      </c>
      <c r="AQ126" s="380" t="n">
        <v>44876.4166666667</v>
      </c>
      <c r="AR126" s="0" t="s">
        <v>28231</v>
      </c>
      <c r="AS126" s="0" t="s">
        <v>2170</v>
      </c>
      <c r="AT126" s="0" t="s">
        <v>2170</v>
      </c>
    </row>
    <row r="127" customFormat="false" ht="15" hidden="true" customHeight="false" outlineLevel="0" collapsed="false">
      <c r="A127" s="0" t="s">
        <v>28232</v>
      </c>
      <c r="B127" s="0" t="s">
        <v>28233</v>
      </c>
      <c r="C127" s="0" t="s">
        <v>28234</v>
      </c>
      <c r="D127" s="0" t="s">
        <v>2297</v>
      </c>
      <c r="E127" s="0" t="s">
        <v>28232</v>
      </c>
      <c r="F127" s="0" t="n">
        <v>1</v>
      </c>
      <c r="G127" s="0" t="s">
        <v>2298</v>
      </c>
      <c r="H127" s="0" t="s">
        <v>2170</v>
      </c>
      <c r="I127" s="0" t="s">
        <v>2170</v>
      </c>
      <c r="J127" s="0" t="s">
        <v>2170</v>
      </c>
      <c r="K127" s="0" t="s">
        <v>2170</v>
      </c>
      <c r="L127" s="0" t="s">
        <v>2170</v>
      </c>
      <c r="M127" s="0" t="s">
        <v>2170</v>
      </c>
      <c r="N127" s="0" t="n">
        <f aca="false">FALSE()</f>
        <v>0</v>
      </c>
      <c r="O127" s="0" t="s">
        <v>28235</v>
      </c>
      <c r="P127" s="0" t="s">
        <v>2300</v>
      </c>
      <c r="Q127" s="0" t="s">
        <v>2170</v>
      </c>
      <c r="R127" s="0" t="s">
        <v>27199</v>
      </c>
      <c r="S127" s="380" t="n">
        <v>25569.125</v>
      </c>
      <c r="T127" s="0" t="s">
        <v>2170</v>
      </c>
      <c r="U127" s="0" t="s">
        <v>2301</v>
      </c>
      <c r="V127" s="0" t="s">
        <v>2302</v>
      </c>
      <c r="Y127" s="0" t="n">
        <v>4</v>
      </c>
      <c r="Z127" s="0" t="n">
        <f aca="false">FALSE()</f>
        <v>0</v>
      </c>
      <c r="AA127" s="0" t="n">
        <f aca="false">FALSE()</f>
        <v>0</v>
      </c>
      <c r="AB127" s="0" t="n">
        <f aca="false">FALSE()</f>
        <v>0</v>
      </c>
      <c r="AC127" s="0" t="s">
        <v>2129</v>
      </c>
      <c r="AD127" s="0" t="n">
        <f aca="false">TRUE()</f>
        <v>1</v>
      </c>
      <c r="AE127" s="0" t="s">
        <v>28236</v>
      </c>
      <c r="AF127" s="0" t="n">
        <v>2</v>
      </c>
      <c r="AG127" s="0" t="s">
        <v>28237</v>
      </c>
      <c r="AH127" s="0" t="s">
        <v>28238</v>
      </c>
      <c r="AI127" s="0" t="n">
        <v>0</v>
      </c>
      <c r="AJ127" s="0" t="s">
        <v>2118</v>
      </c>
      <c r="AK127" s="0" t="n">
        <f aca="false">FALSE()</f>
        <v>0</v>
      </c>
      <c r="AL127" s="0" t="n">
        <f aca="false">TRUE()</f>
        <v>1</v>
      </c>
      <c r="AM127" s="0" t="n">
        <f aca="false">FALSE()</f>
        <v>0</v>
      </c>
      <c r="AN127" s="0" t="n">
        <f aca="false">FALSE()</f>
        <v>0</v>
      </c>
      <c r="AO127" s="0" t="n">
        <f aca="false">TRUE()</f>
        <v>1</v>
      </c>
      <c r="AP127" s="380" t="n">
        <v>44876.6458333333</v>
      </c>
      <c r="AQ127" s="380" t="n">
        <v>44876.4166666667</v>
      </c>
      <c r="AR127" s="0" t="s">
        <v>28239</v>
      </c>
      <c r="AS127" s="0" t="s">
        <v>2170</v>
      </c>
      <c r="AT127" s="0" t="s">
        <v>2170</v>
      </c>
    </row>
    <row r="128" customFormat="false" ht="15" hidden="true" customHeight="false" outlineLevel="0" collapsed="false">
      <c r="A128" s="0" t="s">
        <v>28240</v>
      </c>
      <c r="B128" s="0" t="s">
        <v>28241</v>
      </c>
      <c r="C128" s="0" t="s">
        <v>28242</v>
      </c>
      <c r="D128" s="0" t="s">
        <v>2297</v>
      </c>
      <c r="E128" s="0" t="s">
        <v>28240</v>
      </c>
      <c r="F128" s="0" t="n">
        <v>1</v>
      </c>
      <c r="G128" s="0" t="s">
        <v>2298</v>
      </c>
      <c r="H128" s="0" t="s">
        <v>2170</v>
      </c>
      <c r="I128" s="0" t="s">
        <v>2170</v>
      </c>
      <c r="J128" s="0" t="s">
        <v>2170</v>
      </c>
      <c r="K128" s="0" t="s">
        <v>2170</v>
      </c>
      <c r="L128" s="0" t="s">
        <v>2170</v>
      </c>
      <c r="M128" s="0" t="s">
        <v>2170</v>
      </c>
      <c r="N128" s="0" t="n">
        <f aca="false">FALSE()</f>
        <v>0</v>
      </c>
      <c r="O128" s="0" t="s">
        <v>28243</v>
      </c>
      <c r="P128" s="0" t="s">
        <v>2300</v>
      </c>
      <c r="Q128" s="0" t="s">
        <v>23109</v>
      </c>
      <c r="R128" s="0" t="s">
        <v>27199</v>
      </c>
      <c r="S128" s="380" t="n">
        <v>37189.1666666667</v>
      </c>
      <c r="T128" s="0" t="s">
        <v>2170</v>
      </c>
      <c r="U128" s="0" t="s">
        <v>2301</v>
      </c>
      <c r="V128" s="0" t="s">
        <v>2302</v>
      </c>
      <c r="W128" s="0" t="s">
        <v>2891</v>
      </c>
      <c r="Y128" s="0" t="n">
        <v>4</v>
      </c>
      <c r="Z128" s="0" t="n">
        <f aca="false">FALSE()</f>
        <v>0</v>
      </c>
      <c r="AA128" s="0" t="n">
        <f aca="false">FALSE()</f>
        <v>0</v>
      </c>
      <c r="AB128" s="0" t="n">
        <f aca="false">FALSE()</f>
        <v>0</v>
      </c>
      <c r="AC128" s="0" t="s">
        <v>2129</v>
      </c>
      <c r="AD128" s="0" t="n">
        <f aca="false">TRUE()</f>
        <v>1</v>
      </c>
      <c r="AE128" s="0" t="s">
        <v>28244</v>
      </c>
      <c r="AF128" s="0" t="n">
        <v>2</v>
      </c>
      <c r="AG128" s="0" t="s">
        <v>28245</v>
      </c>
      <c r="AH128" s="0" t="s">
        <v>28246</v>
      </c>
      <c r="AI128" s="0" t="n">
        <v>0</v>
      </c>
      <c r="AJ128" s="0" t="s">
        <v>2118</v>
      </c>
      <c r="AK128" s="0" t="n">
        <f aca="false">FALSE()</f>
        <v>0</v>
      </c>
      <c r="AL128" s="0" t="n">
        <f aca="false">TRUE()</f>
        <v>1</v>
      </c>
      <c r="AM128" s="0" t="n">
        <f aca="false">FALSE()</f>
        <v>0</v>
      </c>
      <c r="AN128" s="0" t="n">
        <f aca="false">FALSE()</f>
        <v>0</v>
      </c>
      <c r="AO128" s="0" t="n">
        <f aca="false">TRUE()</f>
        <v>1</v>
      </c>
      <c r="AP128" s="380" t="n">
        <v>44876.6458333333</v>
      </c>
      <c r="AQ128" s="380" t="n">
        <v>44876.4166666667</v>
      </c>
      <c r="AR128" s="0" t="s">
        <v>27376</v>
      </c>
      <c r="AS128" s="0" t="s">
        <v>2170</v>
      </c>
      <c r="AT128" s="0" t="s">
        <v>2170</v>
      </c>
    </row>
    <row r="129" customFormat="false" ht="15" hidden="true" customHeight="false" outlineLevel="0" collapsed="false">
      <c r="A129" s="0" t="s">
        <v>28247</v>
      </c>
      <c r="B129" s="0" t="s">
        <v>28248</v>
      </c>
      <c r="C129" s="0" t="s">
        <v>28249</v>
      </c>
      <c r="D129" s="0" t="s">
        <v>27631</v>
      </c>
      <c r="E129" s="0" t="s">
        <v>28247</v>
      </c>
      <c r="F129" s="0" t="n">
        <v>1</v>
      </c>
      <c r="G129" s="0" t="s">
        <v>434</v>
      </c>
      <c r="H129" s="0" t="s">
        <v>2170</v>
      </c>
      <c r="I129" s="0" t="s">
        <v>2170</v>
      </c>
      <c r="J129" s="0" t="s">
        <v>2170</v>
      </c>
      <c r="K129" s="0" t="s">
        <v>2170</v>
      </c>
      <c r="L129" s="0" t="s">
        <v>2170</v>
      </c>
      <c r="M129" s="0" t="s">
        <v>2170</v>
      </c>
      <c r="N129" s="0" t="n">
        <f aca="false">FALSE()</f>
        <v>0</v>
      </c>
      <c r="O129" s="0" t="s">
        <v>28250</v>
      </c>
      <c r="P129" s="0" t="s">
        <v>2300</v>
      </c>
      <c r="Q129" s="0" t="s">
        <v>12505</v>
      </c>
      <c r="R129" s="0" t="s">
        <v>27199</v>
      </c>
      <c r="S129" s="380" t="n">
        <v>45197.125</v>
      </c>
      <c r="T129" s="0" t="s">
        <v>2170</v>
      </c>
      <c r="W129" s="0" t="s">
        <v>2891</v>
      </c>
      <c r="Y129" s="0" t="n">
        <v>1</v>
      </c>
      <c r="Z129" s="0" t="n">
        <f aca="false">FALSE()</f>
        <v>0</v>
      </c>
      <c r="AA129" s="0" t="n">
        <f aca="false">FALSE()</f>
        <v>0</v>
      </c>
      <c r="AB129" s="0" t="n">
        <f aca="false">FALSE()</f>
        <v>0</v>
      </c>
      <c r="AC129" s="0" t="s">
        <v>2129</v>
      </c>
      <c r="AD129" s="0" t="n">
        <f aca="false">TRUE()</f>
        <v>1</v>
      </c>
      <c r="AE129" s="0" t="s">
        <v>28251</v>
      </c>
      <c r="AF129" s="0" t="n">
        <v>1</v>
      </c>
      <c r="AG129" s="0" t="s">
        <v>28252</v>
      </c>
      <c r="AH129" s="0" t="s">
        <v>28253</v>
      </c>
      <c r="AI129" s="0" t="n">
        <v>0</v>
      </c>
      <c r="AJ129" s="0" t="s">
        <v>27947</v>
      </c>
      <c r="AK129" s="0" t="n">
        <f aca="false">FALSE()</f>
        <v>0</v>
      </c>
      <c r="AL129" s="0" t="n">
        <f aca="false">FALSE()</f>
        <v>0</v>
      </c>
      <c r="AM129" s="0" t="n">
        <f aca="false">FALSE()</f>
        <v>0</v>
      </c>
      <c r="AN129" s="0" t="n">
        <f aca="false">FALSE()</f>
        <v>0</v>
      </c>
      <c r="AO129" s="0" t="n">
        <f aca="false">TRUE()</f>
        <v>1</v>
      </c>
      <c r="AP129" s="380" t="n">
        <v>25569.125</v>
      </c>
      <c r="AQ129" s="380" t="n">
        <v>25569.125</v>
      </c>
      <c r="AR129" s="0" t="s">
        <v>28254</v>
      </c>
      <c r="AS129" s="0" t="s">
        <v>2170</v>
      </c>
      <c r="AT129" s="0" t="s">
        <v>2170</v>
      </c>
    </row>
    <row r="130" customFormat="false" ht="15" hidden="true" customHeight="false" outlineLevel="0" collapsed="false">
      <c r="A130" s="0" t="s">
        <v>28255</v>
      </c>
      <c r="B130" s="0" t="s">
        <v>28256</v>
      </c>
      <c r="C130" s="0" t="s">
        <v>28257</v>
      </c>
      <c r="D130" s="0" t="s">
        <v>2297</v>
      </c>
      <c r="E130" s="0" t="s">
        <v>28255</v>
      </c>
      <c r="F130" s="0" t="n">
        <v>1</v>
      </c>
      <c r="G130" s="0" t="s">
        <v>2298</v>
      </c>
      <c r="H130" s="0" t="s">
        <v>2170</v>
      </c>
      <c r="I130" s="0" t="s">
        <v>2170</v>
      </c>
      <c r="J130" s="0" t="s">
        <v>2170</v>
      </c>
      <c r="K130" s="0" t="s">
        <v>2170</v>
      </c>
      <c r="L130" s="0" t="s">
        <v>2170</v>
      </c>
      <c r="M130" s="0" t="s">
        <v>2170</v>
      </c>
      <c r="N130" s="0" t="n">
        <f aca="false">FALSE()</f>
        <v>0</v>
      </c>
      <c r="O130" s="0" t="s">
        <v>28258</v>
      </c>
      <c r="P130" s="0" t="s">
        <v>2300</v>
      </c>
      <c r="Q130" s="0" t="s">
        <v>2170</v>
      </c>
      <c r="R130" s="0" t="s">
        <v>27199</v>
      </c>
      <c r="S130" s="380" t="n">
        <v>25569.125</v>
      </c>
      <c r="T130" s="0" t="s">
        <v>2170</v>
      </c>
      <c r="Y130" s="0" t="n">
        <v>4</v>
      </c>
      <c r="Z130" s="0" t="n">
        <f aca="false">FALSE()</f>
        <v>0</v>
      </c>
      <c r="AA130" s="0" t="n">
        <f aca="false">FALSE()</f>
        <v>0</v>
      </c>
      <c r="AB130" s="0" t="n">
        <f aca="false">FALSE()</f>
        <v>0</v>
      </c>
      <c r="AC130" s="0" t="s">
        <v>2129</v>
      </c>
      <c r="AD130" s="0" t="n">
        <f aca="false">TRUE()</f>
        <v>1</v>
      </c>
      <c r="AE130" s="0" t="s">
        <v>28259</v>
      </c>
      <c r="AF130" s="0" t="n">
        <v>2</v>
      </c>
      <c r="AG130" s="0" t="s">
        <v>28260</v>
      </c>
      <c r="AH130" s="0" t="s">
        <v>28261</v>
      </c>
      <c r="AI130" s="0" t="n">
        <v>0</v>
      </c>
      <c r="AJ130" s="0" t="s">
        <v>2118</v>
      </c>
      <c r="AK130" s="0" t="n">
        <f aca="false">FALSE()</f>
        <v>0</v>
      </c>
      <c r="AL130" s="0" t="n">
        <f aca="false">TRUE()</f>
        <v>1</v>
      </c>
      <c r="AM130" s="0" t="n">
        <f aca="false">FALSE()</f>
        <v>0</v>
      </c>
      <c r="AN130" s="0" t="n">
        <f aca="false">FALSE()</f>
        <v>0</v>
      </c>
      <c r="AO130" s="0" t="n">
        <f aca="false">TRUE()</f>
        <v>1</v>
      </c>
      <c r="AP130" s="380" t="n">
        <v>44876.6458333333</v>
      </c>
      <c r="AQ130" s="380" t="n">
        <v>44876.4166666667</v>
      </c>
      <c r="AR130" s="0" t="s">
        <v>28262</v>
      </c>
      <c r="AS130" s="0" t="s">
        <v>2170</v>
      </c>
      <c r="AT130" s="0" t="s">
        <v>2170</v>
      </c>
    </row>
    <row r="131" customFormat="false" ht="15" hidden="true" customHeight="false" outlineLevel="0" collapsed="false">
      <c r="A131" s="0" t="s">
        <v>28263</v>
      </c>
      <c r="B131" s="0" t="s">
        <v>28264</v>
      </c>
      <c r="C131" s="0" t="s">
        <v>28265</v>
      </c>
      <c r="D131" s="0" t="s">
        <v>2297</v>
      </c>
      <c r="E131" s="0" t="s">
        <v>28263</v>
      </c>
      <c r="F131" s="0" t="n">
        <v>1</v>
      </c>
      <c r="G131" s="0" t="s">
        <v>2298</v>
      </c>
      <c r="H131" s="0" t="s">
        <v>2170</v>
      </c>
      <c r="I131" s="0" t="s">
        <v>2170</v>
      </c>
      <c r="J131" s="0" t="s">
        <v>2170</v>
      </c>
      <c r="K131" s="0" t="s">
        <v>2170</v>
      </c>
      <c r="L131" s="0" t="s">
        <v>2170</v>
      </c>
      <c r="M131" s="0" t="s">
        <v>2170</v>
      </c>
      <c r="N131" s="0" t="n">
        <f aca="false">FALSE()</f>
        <v>0</v>
      </c>
      <c r="O131" s="0" t="s">
        <v>28266</v>
      </c>
      <c r="P131" s="0" t="s">
        <v>2300</v>
      </c>
      <c r="Q131" s="0" t="s">
        <v>20199</v>
      </c>
      <c r="R131" s="0" t="s">
        <v>27199</v>
      </c>
      <c r="S131" s="380" t="n">
        <v>39535.125</v>
      </c>
      <c r="T131" s="0" t="s">
        <v>28267</v>
      </c>
      <c r="U131" s="0" t="s">
        <v>28268</v>
      </c>
      <c r="V131" s="0" t="s">
        <v>28269</v>
      </c>
      <c r="X131" s="0" t="s">
        <v>27219</v>
      </c>
      <c r="Y131" s="0" t="n">
        <v>4</v>
      </c>
      <c r="Z131" s="0" t="n">
        <f aca="false">FALSE()</f>
        <v>0</v>
      </c>
      <c r="AA131" s="0" t="n">
        <f aca="false">FALSE()</f>
        <v>0</v>
      </c>
      <c r="AB131" s="0" t="n">
        <f aca="false">FALSE()</f>
        <v>0</v>
      </c>
      <c r="AC131" s="0" t="s">
        <v>2129</v>
      </c>
      <c r="AD131" s="0" t="n">
        <f aca="false">TRUE()</f>
        <v>1</v>
      </c>
      <c r="AE131" s="0" t="s">
        <v>28270</v>
      </c>
      <c r="AF131" s="0" t="n">
        <v>2</v>
      </c>
      <c r="AG131" s="0" t="s">
        <v>28271</v>
      </c>
      <c r="AH131" s="0" t="s">
        <v>28272</v>
      </c>
      <c r="AI131" s="0" t="n">
        <v>0</v>
      </c>
      <c r="AJ131" s="0" t="s">
        <v>2118</v>
      </c>
      <c r="AK131" s="0" t="n">
        <f aca="false">FALSE()</f>
        <v>0</v>
      </c>
      <c r="AL131" s="0" t="n">
        <f aca="false">TRUE()</f>
        <v>1</v>
      </c>
      <c r="AM131" s="0" t="n">
        <f aca="false">FALSE()</f>
        <v>0</v>
      </c>
      <c r="AN131" s="0" t="n">
        <f aca="false">FALSE()</f>
        <v>0</v>
      </c>
      <c r="AO131" s="0" t="n">
        <f aca="false">TRUE()</f>
        <v>1</v>
      </c>
      <c r="AP131" s="380" t="n">
        <v>44876.6458333333</v>
      </c>
      <c r="AQ131" s="380" t="n">
        <v>44876.4166666667</v>
      </c>
      <c r="AR131" s="0" t="s">
        <v>28273</v>
      </c>
      <c r="AS131" s="0" t="s">
        <v>2170</v>
      </c>
      <c r="AT131" s="0" t="s">
        <v>2170</v>
      </c>
    </row>
    <row r="132" customFormat="false" ht="15" hidden="true" customHeight="false" outlineLevel="0" collapsed="false">
      <c r="A132" s="0" t="s">
        <v>28274</v>
      </c>
      <c r="B132" s="0" t="s">
        <v>28275</v>
      </c>
      <c r="C132" s="0" t="s">
        <v>28276</v>
      </c>
      <c r="D132" s="0" t="s">
        <v>2297</v>
      </c>
      <c r="E132" s="0" t="s">
        <v>28274</v>
      </c>
      <c r="F132" s="0" t="n">
        <v>1</v>
      </c>
      <c r="G132" s="0" t="s">
        <v>2298</v>
      </c>
      <c r="H132" s="0" t="s">
        <v>2170</v>
      </c>
      <c r="I132" s="0" t="s">
        <v>2170</v>
      </c>
      <c r="J132" s="0" t="s">
        <v>2170</v>
      </c>
      <c r="K132" s="0" t="s">
        <v>2170</v>
      </c>
      <c r="L132" s="0" t="s">
        <v>2170</v>
      </c>
      <c r="M132" s="0" t="s">
        <v>2170</v>
      </c>
      <c r="N132" s="0" t="n">
        <f aca="false">FALSE()</f>
        <v>0</v>
      </c>
      <c r="O132" s="0" t="s">
        <v>28277</v>
      </c>
      <c r="P132" s="0" t="s">
        <v>2300</v>
      </c>
      <c r="Q132" s="0" t="s">
        <v>27521</v>
      </c>
      <c r="R132" s="0" t="s">
        <v>27199</v>
      </c>
      <c r="S132" s="380" t="n">
        <v>36672.1666666667</v>
      </c>
      <c r="T132" s="0" t="s">
        <v>28278</v>
      </c>
      <c r="U132" s="0" t="s">
        <v>2301</v>
      </c>
      <c r="V132" s="0" t="s">
        <v>2302</v>
      </c>
      <c r="X132" s="0" t="s">
        <v>27219</v>
      </c>
      <c r="Y132" s="0" t="n">
        <v>4</v>
      </c>
      <c r="Z132" s="0" t="n">
        <f aca="false">FALSE()</f>
        <v>0</v>
      </c>
      <c r="AA132" s="0" t="n">
        <f aca="false">FALSE()</f>
        <v>0</v>
      </c>
      <c r="AB132" s="0" t="n">
        <f aca="false">FALSE()</f>
        <v>0</v>
      </c>
      <c r="AC132" s="0" t="s">
        <v>2129</v>
      </c>
      <c r="AD132" s="0" t="n">
        <f aca="false">TRUE()</f>
        <v>1</v>
      </c>
      <c r="AE132" s="0" t="s">
        <v>28279</v>
      </c>
      <c r="AF132" s="0" t="n">
        <v>2</v>
      </c>
      <c r="AG132" s="0" t="s">
        <v>28280</v>
      </c>
      <c r="AH132" s="0" t="s">
        <v>28281</v>
      </c>
      <c r="AI132" s="0" t="n">
        <v>0</v>
      </c>
      <c r="AJ132" s="0" t="s">
        <v>2118</v>
      </c>
      <c r="AK132" s="0" t="n">
        <f aca="false">FALSE()</f>
        <v>0</v>
      </c>
      <c r="AL132" s="0" t="n">
        <f aca="false">TRUE()</f>
        <v>1</v>
      </c>
      <c r="AM132" s="0" t="n">
        <f aca="false">FALSE()</f>
        <v>0</v>
      </c>
      <c r="AN132" s="0" t="n">
        <f aca="false">FALSE()</f>
        <v>0</v>
      </c>
      <c r="AO132" s="0" t="n">
        <f aca="false">TRUE()</f>
        <v>1</v>
      </c>
      <c r="AP132" s="380" t="n">
        <v>44876.6458333333</v>
      </c>
      <c r="AQ132" s="380" t="n">
        <v>44876.4166666667</v>
      </c>
      <c r="AR132" s="0" t="s">
        <v>28282</v>
      </c>
      <c r="AS132" s="0" t="s">
        <v>2170</v>
      </c>
      <c r="AT132" s="0" t="s">
        <v>2170</v>
      </c>
    </row>
    <row r="133" customFormat="false" ht="15" hidden="true" customHeight="false" outlineLevel="0" collapsed="false">
      <c r="A133" s="0" t="s">
        <v>28283</v>
      </c>
      <c r="B133" s="0" t="s">
        <v>28284</v>
      </c>
      <c r="C133" s="0" t="s">
        <v>28285</v>
      </c>
      <c r="D133" s="0" t="s">
        <v>2297</v>
      </c>
      <c r="E133" s="0" t="s">
        <v>28283</v>
      </c>
      <c r="F133" s="0" t="n">
        <v>1</v>
      </c>
      <c r="G133" s="0" t="s">
        <v>2298</v>
      </c>
      <c r="H133" s="0" t="s">
        <v>2170</v>
      </c>
      <c r="I133" s="0" t="s">
        <v>2170</v>
      </c>
      <c r="J133" s="0" t="s">
        <v>2170</v>
      </c>
      <c r="K133" s="0" t="s">
        <v>2170</v>
      </c>
      <c r="L133" s="0" t="s">
        <v>2170</v>
      </c>
      <c r="M133" s="0" t="s">
        <v>2170</v>
      </c>
      <c r="N133" s="0" t="n">
        <f aca="false">FALSE()</f>
        <v>0</v>
      </c>
      <c r="O133" s="0" t="s">
        <v>28286</v>
      </c>
      <c r="P133" s="0" t="s">
        <v>2300</v>
      </c>
      <c r="Q133" s="0" t="s">
        <v>27521</v>
      </c>
      <c r="R133" s="0" t="s">
        <v>27199</v>
      </c>
      <c r="S133" s="380" t="n">
        <v>40140.125</v>
      </c>
      <c r="T133" s="0" t="s">
        <v>28287</v>
      </c>
      <c r="U133" s="0" t="s">
        <v>2301</v>
      </c>
      <c r="V133" s="0" t="s">
        <v>2302</v>
      </c>
      <c r="W133" s="0" t="s">
        <v>2891</v>
      </c>
      <c r="Y133" s="0" t="n">
        <v>4</v>
      </c>
      <c r="Z133" s="0" t="n">
        <f aca="false">FALSE()</f>
        <v>0</v>
      </c>
      <c r="AA133" s="0" t="n">
        <f aca="false">FALSE()</f>
        <v>0</v>
      </c>
      <c r="AB133" s="0" t="n">
        <f aca="false">FALSE()</f>
        <v>0</v>
      </c>
      <c r="AC133" s="0" t="s">
        <v>2129</v>
      </c>
      <c r="AD133" s="0" t="n">
        <f aca="false">TRUE()</f>
        <v>1</v>
      </c>
      <c r="AE133" s="0" t="s">
        <v>28288</v>
      </c>
      <c r="AF133" s="0" t="n">
        <v>2</v>
      </c>
      <c r="AG133" s="0" t="s">
        <v>28289</v>
      </c>
      <c r="AH133" s="0" t="s">
        <v>28290</v>
      </c>
      <c r="AI133" s="0" t="n">
        <v>0</v>
      </c>
      <c r="AJ133" s="0" t="s">
        <v>2118</v>
      </c>
      <c r="AK133" s="0" t="n">
        <f aca="false">FALSE()</f>
        <v>0</v>
      </c>
      <c r="AL133" s="0" t="n">
        <f aca="false">TRUE()</f>
        <v>1</v>
      </c>
      <c r="AM133" s="0" t="n">
        <f aca="false">FALSE()</f>
        <v>0</v>
      </c>
      <c r="AN133" s="0" t="n">
        <f aca="false">FALSE()</f>
        <v>0</v>
      </c>
      <c r="AO133" s="0" t="n">
        <f aca="false">TRUE()</f>
        <v>1</v>
      </c>
      <c r="AP133" s="380" t="n">
        <v>44949.7006944444</v>
      </c>
      <c r="AQ133" s="380" t="n">
        <v>44949.4166666667</v>
      </c>
      <c r="AR133" s="0" t="s">
        <v>28291</v>
      </c>
      <c r="AS133" s="0" t="s">
        <v>2170</v>
      </c>
      <c r="AT133" s="0" t="s">
        <v>2170</v>
      </c>
    </row>
    <row r="134" customFormat="false" ht="15" hidden="false" customHeight="false" outlineLevel="0" collapsed="false">
      <c r="A134" s="0" t="s">
        <v>28292</v>
      </c>
      <c r="B134" s="0" t="s">
        <v>28293</v>
      </c>
      <c r="C134" s="0" t="s">
        <v>28294</v>
      </c>
      <c r="D134" s="0" t="s">
        <v>27215</v>
      </c>
      <c r="E134" s="0" t="s">
        <v>28292</v>
      </c>
      <c r="F134" s="0" t="n">
        <v>1</v>
      </c>
      <c r="G134" s="0" t="s">
        <v>434</v>
      </c>
      <c r="H134" s="0" t="s">
        <v>2596</v>
      </c>
      <c r="I134" s="0" t="s">
        <v>2596</v>
      </c>
      <c r="J134" s="0" t="s">
        <v>2723</v>
      </c>
      <c r="K134" s="0" t="s">
        <v>2083</v>
      </c>
      <c r="L134" s="0" t="s">
        <v>2783</v>
      </c>
      <c r="M134" s="0" t="s">
        <v>2725</v>
      </c>
      <c r="N134" s="0" t="n">
        <f aca="false">TRUE()</f>
        <v>1</v>
      </c>
      <c r="O134" s="0" t="s">
        <v>28295</v>
      </c>
      <c r="P134" s="0" t="s">
        <v>27284</v>
      </c>
      <c r="Q134" s="0" t="s">
        <v>2596</v>
      </c>
      <c r="R134" s="0" t="s">
        <v>27489</v>
      </c>
      <c r="S134" s="380" t="n">
        <v>44025.125</v>
      </c>
      <c r="T134" s="0" t="s">
        <v>2170</v>
      </c>
      <c r="U134" s="0" t="s">
        <v>601</v>
      </c>
      <c r="V134" s="0" t="s">
        <v>2602</v>
      </c>
      <c r="Y134" s="0" t="n">
        <v>5</v>
      </c>
      <c r="Z134" s="0" t="n">
        <f aca="false">FALSE()</f>
        <v>0</v>
      </c>
      <c r="AA134" s="0" t="n">
        <f aca="false">TRUE()</f>
        <v>1</v>
      </c>
      <c r="AB134" s="0" t="n">
        <f aca="false">TRUE()</f>
        <v>1</v>
      </c>
      <c r="AC134" s="0" t="s">
        <v>2129</v>
      </c>
      <c r="AD134" s="0" t="n">
        <f aca="false">TRUE()</f>
        <v>1</v>
      </c>
      <c r="AE134" s="0" t="s">
        <v>28296</v>
      </c>
      <c r="AF134" s="0" t="n">
        <v>1</v>
      </c>
      <c r="AG134" s="0" t="s">
        <v>28297</v>
      </c>
      <c r="AH134" s="0" t="s">
        <v>28298</v>
      </c>
      <c r="AI134" s="0" t="n">
        <v>0</v>
      </c>
      <c r="AJ134" s="0" t="s">
        <v>2118</v>
      </c>
      <c r="AK134" s="0" t="n">
        <f aca="false">TRUE()</f>
        <v>1</v>
      </c>
      <c r="AL134" s="0" t="n">
        <f aca="false">FALSE()</f>
        <v>0</v>
      </c>
      <c r="AM134" s="0" t="n">
        <f aca="false">FALSE()</f>
        <v>0</v>
      </c>
      <c r="AN134" s="0" t="n">
        <f aca="false">FALSE()</f>
        <v>0</v>
      </c>
      <c r="AO134" s="0" t="n">
        <f aca="false">TRUE()</f>
        <v>1</v>
      </c>
      <c r="AP134" s="380" t="n">
        <v>44433.4180555556</v>
      </c>
      <c r="AQ134" s="380" t="n">
        <v>44433.4166666667</v>
      </c>
      <c r="AR134" s="0" t="s">
        <v>28299</v>
      </c>
      <c r="AS134" s="0" t="s">
        <v>2723</v>
      </c>
      <c r="AT134" s="0" t="s">
        <v>2083</v>
      </c>
    </row>
    <row r="135" customFormat="false" ht="15" hidden="true" customHeight="false" outlineLevel="0" collapsed="false">
      <c r="A135" s="0" t="s">
        <v>28300</v>
      </c>
      <c r="B135" s="0" t="s">
        <v>28301</v>
      </c>
      <c r="C135" s="0" t="s">
        <v>28302</v>
      </c>
      <c r="D135" s="0" t="s">
        <v>2297</v>
      </c>
      <c r="E135" s="0" t="s">
        <v>28300</v>
      </c>
      <c r="F135" s="0" t="n">
        <v>1</v>
      </c>
      <c r="G135" s="0" t="s">
        <v>2298</v>
      </c>
      <c r="H135" s="0" t="s">
        <v>2170</v>
      </c>
      <c r="I135" s="0" t="s">
        <v>2170</v>
      </c>
      <c r="J135" s="0" t="s">
        <v>2170</v>
      </c>
      <c r="K135" s="0" t="s">
        <v>2170</v>
      </c>
      <c r="L135" s="0" t="s">
        <v>2170</v>
      </c>
      <c r="M135" s="0" t="s">
        <v>2170</v>
      </c>
      <c r="N135" s="0" t="n">
        <f aca="false">FALSE()</f>
        <v>0</v>
      </c>
      <c r="O135" s="0" t="s">
        <v>28303</v>
      </c>
      <c r="P135" s="0" t="s">
        <v>2300</v>
      </c>
      <c r="Q135" s="0" t="s">
        <v>2170</v>
      </c>
      <c r="R135" s="0" t="s">
        <v>27199</v>
      </c>
      <c r="S135" s="380" t="n">
        <v>25569.125</v>
      </c>
      <c r="T135" s="0" t="s">
        <v>2170</v>
      </c>
      <c r="U135" s="0" t="s">
        <v>2301</v>
      </c>
      <c r="V135" s="0" t="s">
        <v>2302</v>
      </c>
      <c r="W135" s="0" t="s">
        <v>610</v>
      </c>
      <c r="Y135" s="0" t="n">
        <v>4</v>
      </c>
      <c r="Z135" s="0" t="n">
        <f aca="false">FALSE()</f>
        <v>0</v>
      </c>
      <c r="AA135" s="0" t="n">
        <f aca="false">FALSE()</f>
        <v>0</v>
      </c>
      <c r="AB135" s="0" t="n">
        <f aca="false">FALSE()</f>
        <v>0</v>
      </c>
      <c r="AC135" s="0" t="s">
        <v>2129</v>
      </c>
      <c r="AD135" s="0" t="n">
        <f aca="false">TRUE()</f>
        <v>1</v>
      </c>
      <c r="AE135" s="0" t="s">
        <v>28304</v>
      </c>
      <c r="AF135" s="0" t="n">
        <v>2</v>
      </c>
      <c r="AG135" s="0" t="s">
        <v>28305</v>
      </c>
      <c r="AH135" s="0" t="s">
        <v>28306</v>
      </c>
      <c r="AI135" s="0" t="n">
        <v>0</v>
      </c>
      <c r="AJ135" s="0" t="s">
        <v>2118</v>
      </c>
      <c r="AK135" s="0" t="n">
        <f aca="false">FALSE()</f>
        <v>0</v>
      </c>
      <c r="AL135" s="0" t="n">
        <f aca="false">TRUE()</f>
        <v>1</v>
      </c>
      <c r="AM135" s="0" t="n">
        <f aca="false">FALSE()</f>
        <v>0</v>
      </c>
      <c r="AN135" s="0" t="n">
        <f aca="false">FALSE()</f>
        <v>0</v>
      </c>
      <c r="AO135" s="0" t="n">
        <f aca="false">FALSE()</f>
        <v>0</v>
      </c>
      <c r="AP135" s="380" t="n">
        <v>45082.60625</v>
      </c>
      <c r="AQ135" s="380" t="n">
        <v>45082.4166666667</v>
      </c>
      <c r="AR135" s="0" t="s">
        <v>27203</v>
      </c>
      <c r="AS135" s="0" t="s">
        <v>2170</v>
      </c>
      <c r="AT135" s="0" t="s">
        <v>2170</v>
      </c>
    </row>
    <row r="136" customFormat="false" ht="15" hidden="false" customHeight="false" outlineLevel="0" collapsed="false">
      <c r="A136" s="0" t="s">
        <v>28307</v>
      </c>
      <c r="B136" s="0" t="s">
        <v>28308</v>
      </c>
      <c r="C136" s="0" t="s">
        <v>28309</v>
      </c>
      <c r="D136" s="0" t="s">
        <v>27215</v>
      </c>
      <c r="E136" s="0" t="s">
        <v>28307</v>
      </c>
      <c r="F136" s="0" t="n">
        <v>1</v>
      </c>
      <c r="G136" s="0" t="s">
        <v>434</v>
      </c>
      <c r="H136" s="0" t="s">
        <v>2596</v>
      </c>
      <c r="I136" s="0" t="s">
        <v>2596</v>
      </c>
      <c r="J136" s="0" t="s">
        <v>2725</v>
      </c>
      <c r="K136" s="0" t="s">
        <v>2170</v>
      </c>
      <c r="L136" s="0" t="s">
        <v>28310</v>
      </c>
      <c r="M136" s="0" t="s">
        <v>2170</v>
      </c>
      <c r="N136" s="0" t="n">
        <f aca="false">FALSE()</f>
        <v>0</v>
      </c>
      <c r="O136" s="0" t="s">
        <v>28311</v>
      </c>
      <c r="P136" s="0" t="s">
        <v>27565</v>
      </c>
      <c r="Q136" s="0" t="s">
        <v>27217</v>
      </c>
      <c r="R136" s="0" t="s">
        <v>27295</v>
      </c>
      <c r="S136" s="380" t="n">
        <v>45470.125</v>
      </c>
      <c r="T136" s="0" t="s">
        <v>2170</v>
      </c>
      <c r="U136" s="0" t="s">
        <v>601</v>
      </c>
      <c r="V136" s="0" t="s">
        <v>2602</v>
      </c>
      <c r="W136" s="0" t="s">
        <v>2891</v>
      </c>
      <c r="X136" s="0" t="s">
        <v>27255</v>
      </c>
      <c r="Y136" s="0" t="n">
        <v>5</v>
      </c>
      <c r="Z136" s="0" t="n">
        <f aca="false">FALSE()</f>
        <v>0</v>
      </c>
      <c r="AA136" s="0" t="n">
        <f aca="false">TRUE()</f>
        <v>1</v>
      </c>
      <c r="AB136" s="0" t="n">
        <f aca="false">TRUE()</f>
        <v>1</v>
      </c>
      <c r="AC136" s="0" t="s">
        <v>2129</v>
      </c>
      <c r="AD136" s="0" t="n">
        <f aca="false">TRUE()</f>
        <v>1</v>
      </c>
      <c r="AE136" s="0" t="s">
        <v>28312</v>
      </c>
      <c r="AF136" s="0" t="n">
        <v>1</v>
      </c>
      <c r="AG136" s="0" t="s">
        <v>28313</v>
      </c>
      <c r="AH136" s="0" t="s">
        <v>28314</v>
      </c>
      <c r="AI136" s="0" t="n">
        <v>0</v>
      </c>
      <c r="AJ136" s="0" t="s">
        <v>2118</v>
      </c>
      <c r="AK136" s="0" t="n">
        <f aca="false">TRUE()</f>
        <v>1</v>
      </c>
      <c r="AL136" s="0" t="n">
        <f aca="false">FALSE()</f>
        <v>0</v>
      </c>
      <c r="AM136" s="0" t="n">
        <f aca="false">FALSE()</f>
        <v>0</v>
      </c>
      <c r="AN136" s="0" t="n">
        <f aca="false">FALSE()</f>
        <v>0</v>
      </c>
      <c r="AO136" s="0" t="n">
        <f aca="false">TRUE()</f>
        <v>1</v>
      </c>
      <c r="AP136" s="380" t="n">
        <v>45516.4159722222</v>
      </c>
      <c r="AQ136" s="380" t="n">
        <v>45516.125</v>
      </c>
      <c r="AR136" s="0" t="s">
        <v>28315</v>
      </c>
      <c r="AS136" s="0" t="s">
        <v>2725</v>
      </c>
      <c r="AT136" s="0" t="s">
        <v>2170</v>
      </c>
    </row>
    <row r="137" customFormat="false" ht="15" hidden="true" customHeight="false" outlineLevel="0" collapsed="false">
      <c r="A137" s="0" t="s">
        <v>28316</v>
      </c>
      <c r="B137" s="0" t="s">
        <v>28317</v>
      </c>
      <c r="C137" s="0" t="s">
        <v>28318</v>
      </c>
      <c r="D137" s="0" t="s">
        <v>2297</v>
      </c>
      <c r="E137" s="0" t="s">
        <v>28316</v>
      </c>
      <c r="F137" s="0" t="n">
        <v>1</v>
      </c>
      <c r="G137" s="0" t="s">
        <v>2298</v>
      </c>
      <c r="H137" s="0" t="s">
        <v>2170</v>
      </c>
      <c r="I137" s="0" t="s">
        <v>2170</v>
      </c>
      <c r="J137" s="0" t="s">
        <v>2170</v>
      </c>
      <c r="K137" s="0" t="s">
        <v>2170</v>
      </c>
      <c r="L137" s="0" t="s">
        <v>2170</v>
      </c>
      <c r="M137" s="0" t="s">
        <v>2170</v>
      </c>
      <c r="N137" s="0" t="n">
        <f aca="false">FALSE()</f>
        <v>0</v>
      </c>
      <c r="O137" s="0" t="s">
        <v>28319</v>
      </c>
      <c r="P137" s="0" t="s">
        <v>2300</v>
      </c>
      <c r="Q137" s="0" t="s">
        <v>2170</v>
      </c>
      <c r="R137" s="0" t="s">
        <v>27199</v>
      </c>
      <c r="S137" s="380" t="n">
        <v>25569.125</v>
      </c>
      <c r="T137" s="0" t="s">
        <v>2170</v>
      </c>
      <c r="U137" s="0" t="s">
        <v>2301</v>
      </c>
      <c r="V137" s="0" t="s">
        <v>2302</v>
      </c>
      <c r="W137" s="0" t="s">
        <v>2891</v>
      </c>
      <c r="Y137" s="0" t="n">
        <v>4</v>
      </c>
      <c r="Z137" s="0" t="n">
        <f aca="false">FALSE()</f>
        <v>0</v>
      </c>
      <c r="AA137" s="0" t="n">
        <f aca="false">FALSE()</f>
        <v>0</v>
      </c>
      <c r="AB137" s="0" t="n">
        <f aca="false">FALSE()</f>
        <v>0</v>
      </c>
      <c r="AC137" s="0" t="s">
        <v>2129</v>
      </c>
      <c r="AD137" s="0" t="n">
        <f aca="false">TRUE()</f>
        <v>1</v>
      </c>
      <c r="AE137" s="0" t="s">
        <v>28320</v>
      </c>
      <c r="AF137" s="0" t="n">
        <v>2</v>
      </c>
      <c r="AG137" s="0" t="s">
        <v>28321</v>
      </c>
      <c r="AH137" s="0" t="s">
        <v>28322</v>
      </c>
      <c r="AI137" s="0" t="n">
        <v>0</v>
      </c>
      <c r="AJ137" s="0" t="s">
        <v>2118</v>
      </c>
      <c r="AK137" s="0" t="n">
        <f aca="false">FALSE()</f>
        <v>0</v>
      </c>
      <c r="AL137" s="0" t="n">
        <f aca="false">TRUE()</f>
        <v>1</v>
      </c>
      <c r="AM137" s="0" t="n">
        <f aca="false">FALSE()</f>
        <v>0</v>
      </c>
      <c r="AN137" s="0" t="n">
        <f aca="false">FALSE()</f>
        <v>0</v>
      </c>
      <c r="AO137" s="0" t="n">
        <f aca="false">TRUE()</f>
        <v>1</v>
      </c>
      <c r="AP137" s="380" t="n">
        <v>44876.6458333333</v>
      </c>
      <c r="AQ137" s="380" t="n">
        <v>44876.4166666667</v>
      </c>
      <c r="AR137" s="0" t="s">
        <v>27376</v>
      </c>
      <c r="AS137" s="0" t="s">
        <v>2170</v>
      </c>
      <c r="AT137" s="0" t="s">
        <v>2170</v>
      </c>
    </row>
    <row r="138" customFormat="false" ht="15" hidden="true" customHeight="false" outlineLevel="0" collapsed="false">
      <c r="A138" s="0" t="s">
        <v>28323</v>
      </c>
      <c r="B138" s="0" t="s">
        <v>28324</v>
      </c>
      <c r="C138" s="0" t="s">
        <v>28325</v>
      </c>
      <c r="D138" s="0" t="s">
        <v>2297</v>
      </c>
      <c r="E138" s="0" t="s">
        <v>28323</v>
      </c>
      <c r="F138" s="0" t="n">
        <v>1</v>
      </c>
      <c r="G138" s="0" t="s">
        <v>2298</v>
      </c>
      <c r="H138" s="0" t="s">
        <v>2170</v>
      </c>
      <c r="I138" s="0" t="s">
        <v>2170</v>
      </c>
      <c r="J138" s="0" t="s">
        <v>2170</v>
      </c>
      <c r="K138" s="0" t="s">
        <v>2170</v>
      </c>
      <c r="L138" s="0" t="s">
        <v>2170</v>
      </c>
      <c r="M138" s="0" t="s">
        <v>2170</v>
      </c>
      <c r="N138" s="0" t="n">
        <f aca="false">FALSE()</f>
        <v>0</v>
      </c>
      <c r="O138" s="0" t="s">
        <v>28326</v>
      </c>
      <c r="P138" s="0" t="s">
        <v>2300</v>
      </c>
      <c r="Q138" s="0" t="s">
        <v>19363</v>
      </c>
      <c r="R138" s="0" t="s">
        <v>27199</v>
      </c>
      <c r="S138" s="380" t="n">
        <v>38884.1666666667</v>
      </c>
      <c r="T138" s="0" t="s">
        <v>28327</v>
      </c>
      <c r="U138" s="0" t="s">
        <v>5424</v>
      </c>
      <c r="Y138" s="0" t="n">
        <v>4</v>
      </c>
      <c r="Z138" s="0" t="n">
        <f aca="false">FALSE()</f>
        <v>0</v>
      </c>
      <c r="AA138" s="0" t="n">
        <f aca="false">FALSE()</f>
        <v>0</v>
      </c>
      <c r="AB138" s="0" t="n">
        <f aca="false">FALSE()</f>
        <v>0</v>
      </c>
      <c r="AC138" s="0" t="s">
        <v>2129</v>
      </c>
      <c r="AD138" s="0" t="n">
        <f aca="false">TRUE()</f>
        <v>1</v>
      </c>
      <c r="AE138" s="0" t="s">
        <v>28328</v>
      </c>
      <c r="AF138" s="0" t="n">
        <v>2</v>
      </c>
      <c r="AG138" s="0" t="s">
        <v>28329</v>
      </c>
      <c r="AH138" s="0" t="s">
        <v>28330</v>
      </c>
      <c r="AI138" s="0" t="n">
        <v>0</v>
      </c>
      <c r="AJ138" s="0" t="s">
        <v>2118</v>
      </c>
      <c r="AK138" s="0" t="n">
        <f aca="false">FALSE()</f>
        <v>0</v>
      </c>
      <c r="AL138" s="0" t="n">
        <f aca="false">TRUE()</f>
        <v>1</v>
      </c>
      <c r="AM138" s="0" t="n">
        <f aca="false">FALSE()</f>
        <v>0</v>
      </c>
      <c r="AN138" s="0" t="n">
        <f aca="false">FALSE()</f>
        <v>0</v>
      </c>
      <c r="AO138" s="0" t="n">
        <f aca="false">TRUE()</f>
        <v>1</v>
      </c>
      <c r="AP138" s="380" t="n">
        <v>44876.6895833333</v>
      </c>
      <c r="AQ138" s="380" t="n">
        <v>44876.4166666667</v>
      </c>
      <c r="AR138" s="0" t="s">
        <v>28331</v>
      </c>
      <c r="AS138" s="0" t="s">
        <v>2170</v>
      </c>
      <c r="AT138" s="0" t="s">
        <v>2170</v>
      </c>
    </row>
    <row r="139" customFormat="false" ht="15" hidden="true" customHeight="false" outlineLevel="0" collapsed="false">
      <c r="A139" s="0" t="s">
        <v>28332</v>
      </c>
      <c r="B139" s="0" t="s">
        <v>28333</v>
      </c>
      <c r="C139" s="0" t="s">
        <v>28334</v>
      </c>
      <c r="D139" s="0" t="s">
        <v>2297</v>
      </c>
      <c r="E139" s="0" t="s">
        <v>28332</v>
      </c>
      <c r="F139" s="0" t="n">
        <v>1</v>
      </c>
      <c r="G139" s="0" t="s">
        <v>2298</v>
      </c>
      <c r="H139" s="0" t="s">
        <v>2170</v>
      </c>
      <c r="I139" s="0" t="s">
        <v>2170</v>
      </c>
      <c r="J139" s="0" t="s">
        <v>2170</v>
      </c>
      <c r="K139" s="0" t="s">
        <v>2170</v>
      </c>
      <c r="L139" s="0" t="s">
        <v>2170</v>
      </c>
      <c r="M139" s="0" t="s">
        <v>2170</v>
      </c>
      <c r="N139" s="0" t="n">
        <f aca="false">FALSE()</f>
        <v>0</v>
      </c>
      <c r="O139" s="0" t="s">
        <v>28335</v>
      </c>
      <c r="P139" s="0" t="s">
        <v>2300</v>
      </c>
      <c r="Q139" s="0" t="s">
        <v>2170</v>
      </c>
      <c r="R139" s="0" t="s">
        <v>27199</v>
      </c>
      <c r="S139" s="380" t="n">
        <v>25569.125</v>
      </c>
      <c r="T139" s="0" t="s">
        <v>2170</v>
      </c>
      <c r="U139" s="0" t="s">
        <v>2820</v>
      </c>
      <c r="V139" s="0" t="s">
        <v>2821</v>
      </c>
      <c r="W139" s="0" t="s">
        <v>2891</v>
      </c>
      <c r="Y139" s="0" t="n">
        <v>4</v>
      </c>
      <c r="Z139" s="0" t="n">
        <f aca="false">FALSE()</f>
        <v>0</v>
      </c>
      <c r="AA139" s="0" t="n">
        <f aca="false">FALSE()</f>
        <v>0</v>
      </c>
      <c r="AB139" s="0" t="n">
        <f aca="false">FALSE()</f>
        <v>0</v>
      </c>
      <c r="AC139" s="0" t="s">
        <v>2129</v>
      </c>
      <c r="AD139" s="0" t="n">
        <f aca="false">TRUE()</f>
        <v>1</v>
      </c>
      <c r="AE139" s="0" t="s">
        <v>28336</v>
      </c>
      <c r="AF139" s="0" t="n">
        <v>2</v>
      </c>
      <c r="AG139" s="0" t="s">
        <v>28337</v>
      </c>
      <c r="AH139" s="0" t="s">
        <v>28338</v>
      </c>
      <c r="AI139" s="0" t="n">
        <v>0</v>
      </c>
      <c r="AJ139" s="0" t="s">
        <v>2118</v>
      </c>
      <c r="AK139" s="0" t="n">
        <f aca="false">FALSE()</f>
        <v>0</v>
      </c>
      <c r="AL139" s="0" t="n">
        <f aca="false">TRUE()</f>
        <v>1</v>
      </c>
      <c r="AM139" s="0" t="n">
        <f aca="false">FALSE()</f>
        <v>0</v>
      </c>
      <c r="AN139" s="0" t="n">
        <f aca="false">FALSE()</f>
        <v>0</v>
      </c>
      <c r="AO139" s="0" t="n">
        <f aca="false">FALSE()</f>
        <v>0</v>
      </c>
      <c r="AP139" s="380" t="n">
        <v>44876.6458333333</v>
      </c>
      <c r="AQ139" s="380" t="n">
        <v>44876.4166666667</v>
      </c>
      <c r="AR139" s="0" t="s">
        <v>28339</v>
      </c>
      <c r="AS139" s="0" t="s">
        <v>2170</v>
      </c>
      <c r="AT139" s="0" t="s">
        <v>2170</v>
      </c>
    </row>
    <row r="140" customFormat="false" ht="15" hidden="false" customHeight="false" outlineLevel="0" collapsed="false">
      <c r="A140" s="0" t="s">
        <v>28340</v>
      </c>
      <c r="B140" s="0" t="s">
        <v>28341</v>
      </c>
      <c r="C140" s="0" t="s">
        <v>28342</v>
      </c>
      <c r="D140" s="0" t="s">
        <v>27215</v>
      </c>
      <c r="E140" s="0" t="s">
        <v>28340</v>
      </c>
      <c r="F140" s="0" t="n">
        <v>1</v>
      </c>
      <c r="G140" s="0" t="s">
        <v>434</v>
      </c>
      <c r="H140" s="0" t="s">
        <v>2170</v>
      </c>
      <c r="I140" s="0" t="s">
        <v>2170</v>
      </c>
      <c r="J140" s="0" t="s">
        <v>2170</v>
      </c>
      <c r="K140" s="0" t="s">
        <v>2170</v>
      </c>
      <c r="L140" s="0" t="s">
        <v>2170</v>
      </c>
      <c r="M140" s="0" t="s">
        <v>2170</v>
      </c>
      <c r="N140" s="0" t="n">
        <f aca="false">FALSE()</f>
        <v>0</v>
      </c>
      <c r="O140" s="0" t="s">
        <v>28343</v>
      </c>
      <c r="P140" s="0" t="s">
        <v>2300</v>
      </c>
      <c r="Q140" s="0" t="s">
        <v>2170</v>
      </c>
      <c r="R140" s="0" t="s">
        <v>27199</v>
      </c>
      <c r="S140" s="380" t="n">
        <v>25569.125</v>
      </c>
      <c r="T140" s="0" t="s">
        <v>2170</v>
      </c>
      <c r="U140" s="0" t="s">
        <v>8882</v>
      </c>
      <c r="W140" s="0" t="s">
        <v>2891</v>
      </c>
      <c r="Y140" s="0" t="n">
        <v>1</v>
      </c>
      <c r="Z140" s="0" t="n">
        <f aca="false">FALSE()</f>
        <v>0</v>
      </c>
      <c r="AA140" s="0" t="n">
        <f aca="false">FALSE()</f>
        <v>0</v>
      </c>
      <c r="AB140" s="0" t="n">
        <f aca="false">FALSE()</f>
        <v>0</v>
      </c>
      <c r="AC140" s="0" t="s">
        <v>2129</v>
      </c>
      <c r="AD140" s="0" t="n">
        <f aca="false">TRUE()</f>
        <v>1</v>
      </c>
      <c r="AE140" s="0" t="s">
        <v>28344</v>
      </c>
      <c r="AF140" s="0" t="n">
        <v>1</v>
      </c>
      <c r="AG140" s="0" t="s">
        <v>28345</v>
      </c>
      <c r="AH140" s="0" t="s">
        <v>28346</v>
      </c>
      <c r="AI140" s="0" t="n">
        <v>0</v>
      </c>
      <c r="AJ140" s="0" t="s">
        <v>2118</v>
      </c>
      <c r="AK140" s="0" t="n">
        <f aca="false">FALSE()</f>
        <v>0</v>
      </c>
      <c r="AL140" s="0" t="n">
        <f aca="false">TRUE()</f>
        <v>1</v>
      </c>
      <c r="AM140" s="0" t="n">
        <f aca="false">FALSE()</f>
        <v>0</v>
      </c>
      <c r="AN140" s="0" t="n">
        <f aca="false">FALSE()</f>
        <v>0</v>
      </c>
      <c r="AO140" s="0" t="n">
        <f aca="false">TRUE()</f>
        <v>1</v>
      </c>
      <c r="AP140" s="380" t="n">
        <v>44335.4159722222</v>
      </c>
      <c r="AQ140" s="380" t="n">
        <v>44335.4166666667</v>
      </c>
      <c r="AR140" s="0" t="s">
        <v>28347</v>
      </c>
      <c r="AS140" s="0" t="s">
        <v>2170</v>
      </c>
      <c r="AT140" s="0" t="s">
        <v>2170</v>
      </c>
    </row>
    <row r="141" customFormat="false" ht="15" hidden="true" customHeight="false" outlineLevel="0" collapsed="false">
      <c r="A141" s="0" t="s">
        <v>28348</v>
      </c>
      <c r="B141" s="0" t="s">
        <v>28349</v>
      </c>
      <c r="C141" s="0" t="s">
        <v>28350</v>
      </c>
      <c r="D141" s="0" t="s">
        <v>2297</v>
      </c>
      <c r="E141" s="0" t="s">
        <v>28348</v>
      </c>
      <c r="F141" s="0" t="n">
        <v>1</v>
      </c>
      <c r="G141" s="0" t="s">
        <v>2298</v>
      </c>
      <c r="H141" s="0" t="s">
        <v>2170</v>
      </c>
      <c r="I141" s="0" t="s">
        <v>2170</v>
      </c>
      <c r="J141" s="0" t="s">
        <v>2170</v>
      </c>
      <c r="K141" s="0" t="s">
        <v>2170</v>
      </c>
      <c r="L141" s="0" t="s">
        <v>2170</v>
      </c>
      <c r="M141" s="0" t="s">
        <v>2170</v>
      </c>
      <c r="N141" s="0" t="n">
        <f aca="false">FALSE()</f>
        <v>0</v>
      </c>
      <c r="O141" s="0" t="s">
        <v>28351</v>
      </c>
      <c r="P141" s="0" t="s">
        <v>2300</v>
      </c>
      <c r="Q141" s="0" t="s">
        <v>2600</v>
      </c>
      <c r="R141" s="0" t="s">
        <v>27199</v>
      </c>
      <c r="S141" s="380" t="n">
        <v>38859.1666666667</v>
      </c>
      <c r="T141" s="0" t="s">
        <v>28352</v>
      </c>
      <c r="W141" s="0" t="s">
        <v>2114</v>
      </c>
      <c r="X141" s="0" t="s">
        <v>27219</v>
      </c>
      <c r="Y141" s="0" t="n">
        <v>4</v>
      </c>
      <c r="Z141" s="0" t="n">
        <f aca="false">FALSE()</f>
        <v>0</v>
      </c>
      <c r="AA141" s="0" t="n">
        <f aca="false">FALSE()</f>
        <v>0</v>
      </c>
      <c r="AB141" s="0" t="n">
        <f aca="false">FALSE()</f>
        <v>0</v>
      </c>
      <c r="AC141" s="0" t="s">
        <v>2129</v>
      </c>
      <c r="AD141" s="0" t="n">
        <f aca="false">TRUE()</f>
        <v>1</v>
      </c>
      <c r="AE141" s="0" t="s">
        <v>28353</v>
      </c>
      <c r="AF141" s="0" t="n">
        <v>2</v>
      </c>
      <c r="AG141" s="0" t="s">
        <v>28354</v>
      </c>
      <c r="AH141" s="0" t="s">
        <v>28355</v>
      </c>
      <c r="AI141" s="0" t="n">
        <v>0</v>
      </c>
      <c r="AJ141" s="0" t="s">
        <v>2118</v>
      </c>
      <c r="AK141" s="0" t="n">
        <f aca="false">FALSE()</f>
        <v>0</v>
      </c>
      <c r="AL141" s="0" t="n">
        <f aca="false">TRUE()</f>
        <v>1</v>
      </c>
      <c r="AM141" s="0" t="n">
        <f aca="false">FALSE()</f>
        <v>0</v>
      </c>
      <c r="AN141" s="0" t="n">
        <f aca="false">FALSE()</f>
        <v>0</v>
      </c>
      <c r="AO141" s="0" t="n">
        <f aca="false">TRUE()</f>
        <v>1</v>
      </c>
      <c r="AP141" s="380" t="n">
        <v>44876.6458333333</v>
      </c>
      <c r="AQ141" s="380" t="n">
        <v>44876.4166666667</v>
      </c>
      <c r="AR141" s="0" t="s">
        <v>28356</v>
      </c>
      <c r="AS141" s="0" t="s">
        <v>2170</v>
      </c>
      <c r="AT141" s="0" t="s">
        <v>2170</v>
      </c>
    </row>
    <row r="142" customFormat="false" ht="15" hidden="true" customHeight="false" outlineLevel="0" collapsed="false">
      <c r="A142" s="0" t="s">
        <v>28357</v>
      </c>
      <c r="B142" s="0" t="s">
        <v>28358</v>
      </c>
      <c r="C142" s="0" t="s">
        <v>28359</v>
      </c>
      <c r="D142" s="0" t="s">
        <v>2297</v>
      </c>
      <c r="E142" s="0" t="s">
        <v>28357</v>
      </c>
      <c r="F142" s="0" t="n">
        <v>1</v>
      </c>
      <c r="G142" s="0" t="s">
        <v>2298</v>
      </c>
      <c r="H142" s="0" t="s">
        <v>2170</v>
      </c>
      <c r="I142" s="0" t="s">
        <v>2170</v>
      </c>
      <c r="J142" s="0" t="s">
        <v>2170</v>
      </c>
      <c r="K142" s="0" t="s">
        <v>2170</v>
      </c>
      <c r="L142" s="0" t="s">
        <v>2170</v>
      </c>
      <c r="M142" s="0" t="s">
        <v>2170</v>
      </c>
      <c r="N142" s="0" t="n">
        <f aca="false">FALSE()</f>
        <v>0</v>
      </c>
      <c r="O142" s="0" t="s">
        <v>28360</v>
      </c>
      <c r="P142" s="0" t="s">
        <v>2300</v>
      </c>
      <c r="Q142" s="0" t="s">
        <v>2083</v>
      </c>
      <c r="R142" s="0" t="s">
        <v>27199</v>
      </c>
      <c r="S142" s="380" t="n">
        <v>37960.125</v>
      </c>
      <c r="T142" s="0" t="s">
        <v>28361</v>
      </c>
      <c r="U142" s="0" t="s">
        <v>2301</v>
      </c>
      <c r="V142" s="0" t="s">
        <v>2302</v>
      </c>
      <c r="Y142" s="0" t="n">
        <v>4</v>
      </c>
      <c r="Z142" s="0" t="n">
        <f aca="false">FALSE()</f>
        <v>0</v>
      </c>
      <c r="AA142" s="0" t="n">
        <f aca="false">FALSE()</f>
        <v>0</v>
      </c>
      <c r="AB142" s="0" t="n">
        <f aca="false">FALSE()</f>
        <v>0</v>
      </c>
      <c r="AC142" s="0" t="s">
        <v>2129</v>
      </c>
      <c r="AD142" s="0" t="n">
        <f aca="false">TRUE()</f>
        <v>1</v>
      </c>
      <c r="AE142" s="0" t="s">
        <v>28362</v>
      </c>
      <c r="AF142" s="0" t="n">
        <v>2</v>
      </c>
      <c r="AG142" s="0" t="s">
        <v>28363</v>
      </c>
      <c r="AH142" s="0" t="s">
        <v>28364</v>
      </c>
      <c r="AI142" s="0" t="n">
        <v>0</v>
      </c>
      <c r="AJ142" s="0" t="s">
        <v>2118</v>
      </c>
      <c r="AK142" s="0" t="n">
        <f aca="false">FALSE()</f>
        <v>0</v>
      </c>
      <c r="AL142" s="0" t="n">
        <f aca="false">TRUE()</f>
        <v>1</v>
      </c>
      <c r="AM142" s="0" t="n">
        <f aca="false">FALSE()</f>
        <v>0</v>
      </c>
      <c r="AN142" s="0" t="n">
        <f aca="false">FALSE()</f>
        <v>0</v>
      </c>
      <c r="AO142" s="0" t="n">
        <f aca="false">TRUE()</f>
        <v>1</v>
      </c>
      <c r="AP142" s="380" t="n">
        <v>44876.6458333333</v>
      </c>
      <c r="AQ142" s="380" t="n">
        <v>44876.4166666667</v>
      </c>
      <c r="AR142" s="0" t="s">
        <v>28365</v>
      </c>
      <c r="AS142" s="0" t="s">
        <v>2170</v>
      </c>
      <c r="AT142" s="0" t="s">
        <v>2170</v>
      </c>
    </row>
    <row r="143" customFormat="false" ht="15" hidden="true" customHeight="false" outlineLevel="0" collapsed="false">
      <c r="A143" s="0" t="s">
        <v>28366</v>
      </c>
      <c r="B143" s="0" t="s">
        <v>28367</v>
      </c>
      <c r="C143" s="0" t="s">
        <v>28368</v>
      </c>
      <c r="D143" s="0" t="s">
        <v>2297</v>
      </c>
      <c r="E143" s="0" t="s">
        <v>28366</v>
      </c>
      <c r="F143" s="0" t="n">
        <v>1</v>
      </c>
      <c r="G143" s="0" t="s">
        <v>2298</v>
      </c>
      <c r="H143" s="0" t="s">
        <v>2170</v>
      </c>
      <c r="I143" s="0" t="s">
        <v>2170</v>
      </c>
      <c r="J143" s="0" t="s">
        <v>2170</v>
      </c>
      <c r="K143" s="0" t="s">
        <v>2170</v>
      </c>
      <c r="L143" s="0" t="s">
        <v>2170</v>
      </c>
      <c r="M143" s="0" t="s">
        <v>2170</v>
      </c>
      <c r="N143" s="0" t="n">
        <f aca="false">FALSE()</f>
        <v>0</v>
      </c>
      <c r="O143" s="0" t="s">
        <v>28369</v>
      </c>
      <c r="P143" s="0" t="s">
        <v>2300</v>
      </c>
      <c r="Q143" s="0" t="s">
        <v>2083</v>
      </c>
      <c r="R143" s="0" t="s">
        <v>27199</v>
      </c>
      <c r="S143" s="380" t="n">
        <v>37741.1666666667</v>
      </c>
      <c r="T143" s="0" t="s">
        <v>28370</v>
      </c>
      <c r="U143" s="0" t="s">
        <v>2301</v>
      </c>
      <c r="V143" s="0" t="s">
        <v>2302</v>
      </c>
      <c r="X143" s="0" t="s">
        <v>27219</v>
      </c>
      <c r="Y143" s="0" t="n">
        <v>4</v>
      </c>
      <c r="Z143" s="0" t="n">
        <f aca="false">FALSE()</f>
        <v>0</v>
      </c>
      <c r="AA143" s="0" t="n">
        <f aca="false">FALSE()</f>
        <v>0</v>
      </c>
      <c r="AB143" s="0" t="n">
        <f aca="false">FALSE()</f>
        <v>0</v>
      </c>
      <c r="AC143" s="0" t="s">
        <v>2129</v>
      </c>
      <c r="AD143" s="0" t="n">
        <f aca="false">TRUE()</f>
        <v>1</v>
      </c>
      <c r="AE143" s="0" t="s">
        <v>28371</v>
      </c>
      <c r="AF143" s="0" t="n">
        <v>2</v>
      </c>
      <c r="AG143" s="0" t="s">
        <v>28372</v>
      </c>
      <c r="AH143" s="0" t="s">
        <v>28373</v>
      </c>
      <c r="AI143" s="0" t="n">
        <v>0</v>
      </c>
      <c r="AJ143" s="0" t="s">
        <v>2118</v>
      </c>
      <c r="AK143" s="0" t="n">
        <f aca="false">FALSE()</f>
        <v>0</v>
      </c>
      <c r="AL143" s="0" t="n">
        <f aca="false">TRUE()</f>
        <v>1</v>
      </c>
      <c r="AM143" s="0" t="n">
        <f aca="false">FALSE()</f>
        <v>0</v>
      </c>
      <c r="AN143" s="0" t="n">
        <f aca="false">FALSE()</f>
        <v>0</v>
      </c>
      <c r="AO143" s="0" t="n">
        <f aca="false">TRUE()</f>
        <v>1</v>
      </c>
      <c r="AP143" s="380" t="n">
        <v>44876.6458333333</v>
      </c>
      <c r="AQ143" s="380" t="n">
        <v>44876.4166666667</v>
      </c>
      <c r="AR143" s="0" t="s">
        <v>28374</v>
      </c>
      <c r="AS143" s="0" t="s">
        <v>2170</v>
      </c>
      <c r="AT143" s="0" t="s">
        <v>2170</v>
      </c>
    </row>
    <row r="144" customFormat="false" ht="15" hidden="true" customHeight="false" outlineLevel="0" collapsed="false">
      <c r="A144" s="0" t="s">
        <v>28375</v>
      </c>
      <c r="B144" s="0" t="s">
        <v>28376</v>
      </c>
      <c r="C144" s="0" t="s">
        <v>28377</v>
      </c>
      <c r="D144" s="0" t="s">
        <v>2297</v>
      </c>
      <c r="E144" s="0" t="s">
        <v>28375</v>
      </c>
      <c r="F144" s="0" t="n">
        <v>1</v>
      </c>
      <c r="G144" s="0" t="s">
        <v>2298</v>
      </c>
      <c r="H144" s="0" t="s">
        <v>2170</v>
      </c>
      <c r="I144" s="0" t="s">
        <v>2170</v>
      </c>
      <c r="J144" s="0" t="s">
        <v>2170</v>
      </c>
      <c r="K144" s="0" t="s">
        <v>2170</v>
      </c>
      <c r="L144" s="0" t="s">
        <v>2170</v>
      </c>
      <c r="M144" s="0" t="s">
        <v>2170</v>
      </c>
      <c r="N144" s="0" t="n">
        <f aca="false">FALSE()</f>
        <v>0</v>
      </c>
      <c r="O144" s="0" t="s">
        <v>28378</v>
      </c>
      <c r="P144" s="0" t="s">
        <v>2300</v>
      </c>
      <c r="Q144" s="0" t="s">
        <v>26983</v>
      </c>
      <c r="R144" s="0" t="s">
        <v>27199</v>
      </c>
      <c r="S144" s="380" t="n">
        <v>39149.125</v>
      </c>
      <c r="T144" s="0" t="s">
        <v>28379</v>
      </c>
      <c r="X144" s="0" t="s">
        <v>27219</v>
      </c>
      <c r="Y144" s="0" t="n">
        <v>4</v>
      </c>
      <c r="Z144" s="0" t="n">
        <f aca="false">FALSE()</f>
        <v>0</v>
      </c>
      <c r="AA144" s="0" t="n">
        <f aca="false">FALSE()</f>
        <v>0</v>
      </c>
      <c r="AB144" s="0" t="n">
        <f aca="false">FALSE()</f>
        <v>0</v>
      </c>
      <c r="AC144" s="0" t="s">
        <v>2129</v>
      </c>
      <c r="AD144" s="0" t="n">
        <f aca="false">TRUE()</f>
        <v>1</v>
      </c>
      <c r="AE144" s="0" t="s">
        <v>28380</v>
      </c>
      <c r="AF144" s="0" t="n">
        <v>2</v>
      </c>
      <c r="AG144" s="0" t="s">
        <v>28381</v>
      </c>
      <c r="AH144" s="0" t="s">
        <v>28382</v>
      </c>
      <c r="AI144" s="0" t="n">
        <v>0</v>
      </c>
      <c r="AJ144" s="0" t="s">
        <v>2118</v>
      </c>
      <c r="AK144" s="0" t="n">
        <f aca="false">FALSE()</f>
        <v>0</v>
      </c>
      <c r="AL144" s="0" t="n">
        <f aca="false">TRUE()</f>
        <v>1</v>
      </c>
      <c r="AM144" s="0" t="n">
        <f aca="false">FALSE()</f>
        <v>0</v>
      </c>
      <c r="AN144" s="0" t="n">
        <f aca="false">FALSE()</f>
        <v>0</v>
      </c>
      <c r="AO144" s="0" t="n">
        <f aca="false">TRUE()</f>
        <v>1</v>
      </c>
      <c r="AP144" s="380" t="n">
        <v>44876.6458333333</v>
      </c>
      <c r="AQ144" s="380" t="n">
        <v>44876.4166666667</v>
      </c>
      <c r="AR144" s="0" t="s">
        <v>28383</v>
      </c>
      <c r="AS144" s="0" t="s">
        <v>2170</v>
      </c>
      <c r="AT144" s="0" t="s">
        <v>2170</v>
      </c>
    </row>
    <row r="145" customFormat="false" ht="15" hidden="false" customHeight="false" outlineLevel="0" collapsed="false">
      <c r="A145" s="0" t="s">
        <v>28384</v>
      </c>
      <c r="B145" s="0" t="s">
        <v>28385</v>
      </c>
      <c r="C145" s="0" t="s">
        <v>28386</v>
      </c>
      <c r="D145" s="0" t="s">
        <v>27215</v>
      </c>
      <c r="E145" s="0" t="s">
        <v>28384</v>
      </c>
      <c r="F145" s="0" t="n">
        <v>1</v>
      </c>
      <c r="G145" s="0" t="s">
        <v>434</v>
      </c>
      <c r="H145" s="0" t="s">
        <v>2170</v>
      </c>
      <c r="I145" s="0" t="s">
        <v>2170</v>
      </c>
      <c r="J145" s="0" t="s">
        <v>2170</v>
      </c>
      <c r="K145" s="0" t="s">
        <v>2170</v>
      </c>
      <c r="L145" s="0" t="s">
        <v>2170</v>
      </c>
      <c r="M145" s="0" t="s">
        <v>2170</v>
      </c>
      <c r="N145" s="0" t="n">
        <f aca="false">FALSE()</f>
        <v>0</v>
      </c>
      <c r="O145" s="0" t="s">
        <v>28387</v>
      </c>
      <c r="P145" s="0" t="s">
        <v>2300</v>
      </c>
      <c r="Q145" s="0" t="s">
        <v>27217</v>
      </c>
      <c r="R145" s="0" t="s">
        <v>27199</v>
      </c>
      <c r="S145" s="380" t="n">
        <v>41578.1666666667</v>
      </c>
      <c r="T145" s="0" t="s">
        <v>28388</v>
      </c>
      <c r="U145" s="0" t="s">
        <v>5926</v>
      </c>
      <c r="V145" s="0" t="s">
        <v>7511</v>
      </c>
      <c r="W145" s="0" t="s">
        <v>2891</v>
      </c>
      <c r="X145" s="0" t="s">
        <v>27219</v>
      </c>
      <c r="Y145" s="0" t="n">
        <v>1</v>
      </c>
      <c r="Z145" s="0" t="n">
        <f aca="false">FALSE()</f>
        <v>0</v>
      </c>
      <c r="AA145" s="0" t="n">
        <f aca="false">FALSE()</f>
        <v>0</v>
      </c>
      <c r="AB145" s="0" t="n">
        <f aca="false">FALSE()</f>
        <v>0</v>
      </c>
      <c r="AC145" s="0" t="s">
        <v>3529</v>
      </c>
      <c r="AD145" s="0" t="n">
        <f aca="false">TRUE()</f>
        <v>1</v>
      </c>
      <c r="AE145" s="0" t="s">
        <v>28389</v>
      </c>
      <c r="AF145" s="0" t="n">
        <v>1</v>
      </c>
      <c r="AG145" s="0" t="s">
        <v>28390</v>
      </c>
      <c r="AH145" s="0" t="s">
        <v>28391</v>
      </c>
      <c r="AI145" s="0" t="n">
        <v>0</v>
      </c>
      <c r="AJ145" s="0" t="s">
        <v>2118</v>
      </c>
      <c r="AK145" s="0" t="n">
        <f aca="false">FALSE()</f>
        <v>0</v>
      </c>
      <c r="AL145" s="0" t="n">
        <f aca="false">TRUE()</f>
        <v>1</v>
      </c>
      <c r="AM145" s="0" t="n">
        <f aca="false">FALSE()</f>
        <v>0</v>
      </c>
      <c r="AN145" s="0" t="n">
        <f aca="false">FALSE()</f>
        <v>0</v>
      </c>
      <c r="AO145" s="0" t="n">
        <f aca="false">TRUE()</f>
        <v>1</v>
      </c>
      <c r="AP145" s="380" t="n">
        <v>43166.9333333333</v>
      </c>
      <c r="AQ145" s="380" t="n">
        <v>41578.1666666667</v>
      </c>
      <c r="AR145" s="0" t="s">
        <v>28392</v>
      </c>
      <c r="AS145" s="0" t="s">
        <v>2170</v>
      </c>
      <c r="AT145" s="0" t="s">
        <v>2170</v>
      </c>
    </row>
    <row r="146" customFormat="false" ht="15" hidden="true" customHeight="false" outlineLevel="0" collapsed="false">
      <c r="A146" s="0" t="s">
        <v>28393</v>
      </c>
      <c r="B146" s="0" t="s">
        <v>28394</v>
      </c>
      <c r="C146" s="0" t="s">
        <v>28395</v>
      </c>
      <c r="D146" s="0" t="s">
        <v>2297</v>
      </c>
      <c r="E146" s="0" t="s">
        <v>28393</v>
      </c>
      <c r="F146" s="0" t="n">
        <v>1</v>
      </c>
      <c r="G146" s="0" t="s">
        <v>2298</v>
      </c>
      <c r="H146" s="0" t="s">
        <v>2170</v>
      </c>
      <c r="I146" s="0" t="s">
        <v>2170</v>
      </c>
      <c r="J146" s="0" t="s">
        <v>2170</v>
      </c>
      <c r="K146" s="0" t="s">
        <v>2170</v>
      </c>
      <c r="L146" s="0" t="s">
        <v>2170</v>
      </c>
      <c r="M146" s="0" t="s">
        <v>2170</v>
      </c>
      <c r="N146" s="0" t="n">
        <f aca="false">FALSE()</f>
        <v>0</v>
      </c>
      <c r="O146" s="0" t="s">
        <v>28396</v>
      </c>
      <c r="P146" s="0" t="s">
        <v>2300</v>
      </c>
      <c r="Q146" s="0" t="s">
        <v>2170</v>
      </c>
      <c r="R146" s="0" t="s">
        <v>27199</v>
      </c>
      <c r="S146" s="380" t="n">
        <v>25569.125</v>
      </c>
      <c r="T146" s="0" t="s">
        <v>2170</v>
      </c>
      <c r="U146" s="0" t="s">
        <v>2301</v>
      </c>
      <c r="V146" s="0" t="s">
        <v>2302</v>
      </c>
      <c r="W146" s="0" t="s">
        <v>2114</v>
      </c>
      <c r="Y146" s="0" t="n">
        <v>4</v>
      </c>
      <c r="Z146" s="0" t="n">
        <f aca="false">FALSE()</f>
        <v>0</v>
      </c>
      <c r="AA146" s="0" t="n">
        <f aca="false">FALSE()</f>
        <v>0</v>
      </c>
      <c r="AB146" s="0" t="n">
        <f aca="false">FALSE()</f>
        <v>0</v>
      </c>
      <c r="AC146" s="0" t="s">
        <v>2129</v>
      </c>
      <c r="AD146" s="0" t="n">
        <f aca="false">TRUE()</f>
        <v>1</v>
      </c>
      <c r="AE146" s="0" t="s">
        <v>28397</v>
      </c>
      <c r="AF146" s="0" t="n">
        <v>2</v>
      </c>
      <c r="AG146" s="0" t="s">
        <v>28398</v>
      </c>
      <c r="AH146" s="0" t="s">
        <v>28399</v>
      </c>
      <c r="AI146" s="0" t="n">
        <v>0</v>
      </c>
      <c r="AJ146" s="0" t="s">
        <v>2118</v>
      </c>
      <c r="AK146" s="0" t="n">
        <f aca="false">FALSE()</f>
        <v>0</v>
      </c>
      <c r="AL146" s="0" t="n">
        <f aca="false">TRUE()</f>
        <v>1</v>
      </c>
      <c r="AM146" s="0" t="n">
        <f aca="false">FALSE()</f>
        <v>0</v>
      </c>
      <c r="AN146" s="0" t="n">
        <f aca="false">FALSE()</f>
        <v>0</v>
      </c>
      <c r="AO146" s="0" t="n">
        <f aca="false">FALSE()</f>
        <v>0</v>
      </c>
      <c r="AP146" s="380" t="n">
        <v>45082.6083333333</v>
      </c>
      <c r="AQ146" s="380" t="n">
        <v>45082.4166666667</v>
      </c>
      <c r="AR146" s="0" t="s">
        <v>28400</v>
      </c>
      <c r="AS146" s="0" t="s">
        <v>2170</v>
      </c>
      <c r="AT146" s="0" t="s">
        <v>2170</v>
      </c>
    </row>
    <row r="147" customFormat="false" ht="15" hidden="false" customHeight="false" outlineLevel="0" collapsed="false">
      <c r="A147" s="0" t="s">
        <v>28401</v>
      </c>
      <c r="B147" s="0" t="s">
        <v>28402</v>
      </c>
      <c r="C147" s="0" t="s">
        <v>28403</v>
      </c>
      <c r="D147" s="0" t="s">
        <v>27215</v>
      </c>
      <c r="E147" s="0" t="s">
        <v>28401</v>
      </c>
      <c r="F147" s="0" t="n">
        <v>1</v>
      </c>
      <c r="G147" s="0" t="s">
        <v>434</v>
      </c>
      <c r="H147" s="0" t="s">
        <v>2170</v>
      </c>
      <c r="I147" s="0" t="s">
        <v>2170</v>
      </c>
      <c r="J147" s="0" t="s">
        <v>2170</v>
      </c>
      <c r="K147" s="0" t="s">
        <v>2170</v>
      </c>
      <c r="L147" s="0" t="s">
        <v>2170</v>
      </c>
      <c r="M147" s="0" t="s">
        <v>2170</v>
      </c>
      <c r="N147" s="0" t="n">
        <f aca="false">FALSE()</f>
        <v>0</v>
      </c>
      <c r="O147" s="0" t="s">
        <v>28404</v>
      </c>
      <c r="P147" s="0" t="s">
        <v>27284</v>
      </c>
      <c r="Q147" s="0" t="s">
        <v>2170</v>
      </c>
      <c r="R147" s="0" t="s">
        <v>27199</v>
      </c>
      <c r="S147" s="380" t="n">
        <v>43671.125</v>
      </c>
      <c r="T147" s="0" t="s">
        <v>2170</v>
      </c>
      <c r="U147" s="0" t="s">
        <v>601</v>
      </c>
      <c r="V147" s="0" t="s">
        <v>2602</v>
      </c>
      <c r="W147" s="0" t="s">
        <v>2891</v>
      </c>
      <c r="Y147" s="0" t="n">
        <v>5</v>
      </c>
      <c r="Z147" s="0" t="n">
        <f aca="false">FALSE()</f>
        <v>0</v>
      </c>
      <c r="AA147" s="0" t="n">
        <f aca="false">TRUE()</f>
        <v>1</v>
      </c>
      <c r="AB147" s="0" t="n">
        <f aca="false">TRUE()</f>
        <v>1</v>
      </c>
      <c r="AC147" s="0" t="s">
        <v>7337</v>
      </c>
      <c r="AD147" s="0" t="n">
        <f aca="false">TRUE()</f>
        <v>1</v>
      </c>
      <c r="AE147" s="0" t="s">
        <v>28405</v>
      </c>
      <c r="AF147" s="0" t="n">
        <v>1</v>
      </c>
      <c r="AG147" s="0" t="s">
        <v>28406</v>
      </c>
      <c r="AH147" s="0" t="s">
        <v>28407</v>
      </c>
      <c r="AI147" s="0" t="n">
        <v>0</v>
      </c>
      <c r="AJ147" s="0" t="s">
        <v>2118</v>
      </c>
      <c r="AK147" s="0" t="n">
        <f aca="false">TRUE()</f>
        <v>1</v>
      </c>
      <c r="AL147" s="0" t="n">
        <f aca="false">FALSE()</f>
        <v>0</v>
      </c>
      <c r="AM147" s="0" t="n">
        <f aca="false">FALSE()</f>
        <v>0</v>
      </c>
      <c r="AN147" s="0" t="n">
        <f aca="false">FALSE()</f>
        <v>0</v>
      </c>
      <c r="AO147" s="0" t="n">
        <f aca="false">TRUE()</f>
        <v>1</v>
      </c>
      <c r="AP147" s="380" t="n">
        <v>43714.4819444444</v>
      </c>
      <c r="AQ147" s="380" t="n">
        <v>43714.4166666667</v>
      </c>
      <c r="AR147" s="0" t="s">
        <v>27358</v>
      </c>
      <c r="AS147" s="0" t="s">
        <v>2170</v>
      </c>
      <c r="AT147" s="0" t="s">
        <v>2170</v>
      </c>
    </row>
    <row r="148" customFormat="false" ht="15" hidden="true" customHeight="false" outlineLevel="0" collapsed="false">
      <c r="A148" s="0" t="s">
        <v>28408</v>
      </c>
      <c r="B148" s="0" t="s">
        <v>28409</v>
      </c>
      <c r="C148" s="0" t="s">
        <v>28410</v>
      </c>
      <c r="D148" s="0" t="s">
        <v>2297</v>
      </c>
      <c r="E148" s="0" t="s">
        <v>28408</v>
      </c>
      <c r="F148" s="0" t="n">
        <v>1</v>
      </c>
      <c r="G148" s="0" t="s">
        <v>2298</v>
      </c>
      <c r="H148" s="0" t="s">
        <v>2170</v>
      </c>
      <c r="I148" s="0" t="s">
        <v>2170</v>
      </c>
      <c r="J148" s="0" t="s">
        <v>2170</v>
      </c>
      <c r="K148" s="0" t="s">
        <v>2170</v>
      </c>
      <c r="L148" s="0" t="s">
        <v>2170</v>
      </c>
      <c r="M148" s="0" t="s">
        <v>2170</v>
      </c>
      <c r="N148" s="0" t="n">
        <f aca="false">FALSE()</f>
        <v>0</v>
      </c>
      <c r="O148" s="0" t="s">
        <v>28411</v>
      </c>
      <c r="P148" s="0" t="s">
        <v>2300</v>
      </c>
      <c r="Q148" s="0" t="s">
        <v>23109</v>
      </c>
      <c r="R148" s="0" t="s">
        <v>27199</v>
      </c>
      <c r="S148" s="380" t="n">
        <v>36931.125</v>
      </c>
      <c r="T148" s="0" t="s">
        <v>28412</v>
      </c>
      <c r="W148" s="0" t="s">
        <v>2330</v>
      </c>
      <c r="X148" s="0" t="s">
        <v>27219</v>
      </c>
      <c r="Y148" s="0" t="n">
        <v>4</v>
      </c>
      <c r="Z148" s="0" t="n">
        <f aca="false">FALSE()</f>
        <v>0</v>
      </c>
      <c r="AA148" s="0" t="n">
        <f aca="false">FALSE()</f>
        <v>0</v>
      </c>
      <c r="AB148" s="0" t="n">
        <f aca="false">FALSE()</f>
        <v>0</v>
      </c>
      <c r="AC148" s="0" t="s">
        <v>2129</v>
      </c>
      <c r="AD148" s="0" t="n">
        <f aca="false">TRUE()</f>
        <v>1</v>
      </c>
      <c r="AE148" s="0" t="s">
        <v>28413</v>
      </c>
      <c r="AF148" s="0" t="n">
        <v>2</v>
      </c>
      <c r="AG148" s="0" t="s">
        <v>28414</v>
      </c>
      <c r="AH148" s="0" t="s">
        <v>28415</v>
      </c>
      <c r="AI148" s="0" t="n">
        <v>0</v>
      </c>
      <c r="AJ148" s="0" t="s">
        <v>2118</v>
      </c>
      <c r="AK148" s="0" t="n">
        <f aca="false">FALSE()</f>
        <v>0</v>
      </c>
      <c r="AL148" s="0" t="n">
        <f aca="false">TRUE()</f>
        <v>1</v>
      </c>
      <c r="AM148" s="0" t="n">
        <f aca="false">FALSE()</f>
        <v>0</v>
      </c>
      <c r="AN148" s="0" t="n">
        <f aca="false">FALSE()</f>
        <v>0</v>
      </c>
      <c r="AO148" s="0" t="n">
        <f aca="false">TRUE()</f>
        <v>1</v>
      </c>
      <c r="AP148" s="380" t="n">
        <v>44876.6458333333</v>
      </c>
      <c r="AQ148" s="380" t="n">
        <v>44876.4166666667</v>
      </c>
      <c r="AR148" s="0" t="s">
        <v>28416</v>
      </c>
      <c r="AS148" s="0" t="s">
        <v>2170</v>
      </c>
      <c r="AT148" s="0" t="s">
        <v>2170</v>
      </c>
    </row>
    <row r="149" customFormat="false" ht="15" hidden="true" customHeight="false" outlineLevel="0" collapsed="false">
      <c r="A149" s="0" t="s">
        <v>28417</v>
      </c>
      <c r="B149" s="0" t="s">
        <v>28418</v>
      </c>
      <c r="C149" s="0" t="s">
        <v>28419</v>
      </c>
      <c r="D149" s="0" t="s">
        <v>2297</v>
      </c>
      <c r="E149" s="0" t="s">
        <v>28417</v>
      </c>
      <c r="F149" s="0" t="n">
        <v>1</v>
      </c>
      <c r="G149" s="0" t="s">
        <v>2298</v>
      </c>
      <c r="H149" s="0" t="s">
        <v>2170</v>
      </c>
      <c r="I149" s="0" t="s">
        <v>2170</v>
      </c>
      <c r="J149" s="0" t="s">
        <v>2170</v>
      </c>
      <c r="K149" s="0" t="s">
        <v>2170</v>
      </c>
      <c r="L149" s="0" t="s">
        <v>2170</v>
      </c>
      <c r="M149" s="0" t="s">
        <v>2170</v>
      </c>
      <c r="N149" s="0" t="n">
        <f aca="false">FALSE()</f>
        <v>0</v>
      </c>
      <c r="O149" s="0" t="s">
        <v>28420</v>
      </c>
      <c r="P149" s="0" t="s">
        <v>2300</v>
      </c>
      <c r="Q149" s="0" t="s">
        <v>28421</v>
      </c>
      <c r="R149" s="0" t="s">
        <v>27199</v>
      </c>
      <c r="S149" s="380" t="n">
        <v>40192.125</v>
      </c>
      <c r="T149" s="0" t="s">
        <v>28422</v>
      </c>
      <c r="X149" s="0" t="s">
        <v>27219</v>
      </c>
      <c r="Y149" s="0" t="n">
        <v>4</v>
      </c>
      <c r="Z149" s="0" t="n">
        <f aca="false">FALSE()</f>
        <v>0</v>
      </c>
      <c r="AA149" s="0" t="n">
        <f aca="false">FALSE()</f>
        <v>0</v>
      </c>
      <c r="AB149" s="0" t="n">
        <f aca="false">FALSE()</f>
        <v>0</v>
      </c>
      <c r="AC149" s="0" t="s">
        <v>2129</v>
      </c>
      <c r="AD149" s="0" t="n">
        <f aca="false">TRUE()</f>
        <v>1</v>
      </c>
      <c r="AE149" s="0" t="s">
        <v>28423</v>
      </c>
      <c r="AF149" s="0" t="n">
        <v>2</v>
      </c>
      <c r="AG149" s="0" t="s">
        <v>28424</v>
      </c>
      <c r="AH149" s="0" t="s">
        <v>28425</v>
      </c>
      <c r="AI149" s="0" t="n">
        <v>0</v>
      </c>
      <c r="AJ149" s="0" t="s">
        <v>2118</v>
      </c>
      <c r="AK149" s="0" t="n">
        <f aca="false">FALSE()</f>
        <v>0</v>
      </c>
      <c r="AL149" s="0" t="n">
        <f aca="false">TRUE()</f>
        <v>1</v>
      </c>
      <c r="AM149" s="0" t="n">
        <f aca="false">FALSE()</f>
        <v>0</v>
      </c>
      <c r="AN149" s="0" t="n">
        <f aca="false">FALSE()</f>
        <v>0</v>
      </c>
      <c r="AO149" s="0" t="n">
        <f aca="false">TRUE()</f>
        <v>1</v>
      </c>
      <c r="AP149" s="380" t="n">
        <v>44876.6458333333</v>
      </c>
      <c r="AQ149" s="380" t="n">
        <v>44876.4166666667</v>
      </c>
      <c r="AR149" s="0" t="s">
        <v>28426</v>
      </c>
      <c r="AS149" s="0" t="s">
        <v>2170</v>
      </c>
      <c r="AT149" s="0" t="s">
        <v>2170</v>
      </c>
    </row>
    <row r="150" customFormat="false" ht="15" hidden="true" customHeight="false" outlineLevel="0" collapsed="false">
      <c r="A150" s="0" t="s">
        <v>28427</v>
      </c>
      <c r="B150" s="0" t="s">
        <v>28428</v>
      </c>
      <c r="C150" s="0" t="s">
        <v>28429</v>
      </c>
      <c r="D150" s="0" t="s">
        <v>2297</v>
      </c>
      <c r="E150" s="0" t="s">
        <v>28427</v>
      </c>
      <c r="F150" s="0" t="n">
        <v>1</v>
      </c>
      <c r="G150" s="0" t="s">
        <v>2298</v>
      </c>
      <c r="H150" s="0" t="s">
        <v>2170</v>
      </c>
      <c r="I150" s="0" t="s">
        <v>2170</v>
      </c>
      <c r="J150" s="0" t="s">
        <v>2170</v>
      </c>
      <c r="K150" s="0" t="s">
        <v>2170</v>
      </c>
      <c r="L150" s="0" t="s">
        <v>2170</v>
      </c>
      <c r="M150" s="0" t="s">
        <v>2170</v>
      </c>
      <c r="N150" s="0" t="n">
        <f aca="false">FALSE()</f>
        <v>0</v>
      </c>
      <c r="O150" s="0" t="s">
        <v>28430</v>
      </c>
      <c r="P150" s="0" t="s">
        <v>2300</v>
      </c>
      <c r="Q150" s="0" t="s">
        <v>2170</v>
      </c>
      <c r="R150" s="0" t="s">
        <v>27295</v>
      </c>
      <c r="S150" s="380" t="n">
        <v>25569.125</v>
      </c>
      <c r="T150" s="0" t="s">
        <v>2170</v>
      </c>
      <c r="U150" s="0" t="s">
        <v>2301</v>
      </c>
      <c r="V150" s="0" t="s">
        <v>2302</v>
      </c>
      <c r="W150" s="0" t="s">
        <v>2891</v>
      </c>
      <c r="Y150" s="0" t="n">
        <v>4</v>
      </c>
      <c r="Z150" s="0" t="n">
        <f aca="false">FALSE()</f>
        <v>0</v>
      </c>
      <c r="AA150" s="0" t="n">
        <f aca="false">FALSE()</f>
        <v>0</v>
      </c>
      <c r="AB150" s="0" t="n">
        <f aca="false">FALSE()</f>
        <v>0</v>
      </c>
      <c r="AC150" s="0" t="s">
        <v>2129</v>
      </c>
      <c r="AD150" s="0" t="n">
        <f aca="false">TRUE()</f>
        <v>1</v>
      </c>
      <c r="AE150" s="0" t="s">
        <v>28431</v>
      </c>
      <c r="AF150" s="0" t="n">
        <v>2</v>
      </c>
      <c r="AG150" s="0" t="s">
        <v>28432</v>
      </c>
      <c r="AH150" s="0" t="s">
        <v>28433</v>
      </c>
      <c r="AI150" s="0" t="n">
        <v>0</v>
      </c>
      <c r="AJ150" s="0" t="s">
        <v>2118</v>
      </c>
      <c r="AK150" s="0" t="n">
        <f aca="false">FALSE()</f>
        <v>0</v>
      </c>
      <c r="AL150" s="0" t="n">
        <f aca="false">TRUE()</f>
        <v>1</v>
      </c>
      <c r="AM150" s="0" t="n">
        <f aca="false">FALSE()</f>
        <v>0</v>
      </c>
      <c r="AN150" s="0" t="n">
        <f aca="false">FALSE()</f>
        <v>0</v>
      </c>
      <c r="AO150" s="0" t="n">
        <f aca="false">FALSE()</f>
        <v>0</v>
      </c>
      <c r="AP150" s="380" t="n">
        <v>45161.6840277778</v>
      </c>
      <c r="AQ150" s="380" t="n">
        <v>45161.4166666667</v>
      </c>
      <c r="AR150" s="0" t="s">
        <v>27376</v>
      </c>
      <c r="AS150" s="0" t="s">
        <v>2170</v>
      </c>
      <c r="AT150" s="0" t="s">
        <v>2170</v>
      </c>
    </row>
    <row r="151" customFormat="false" ht="15" hidden="true" customHeight="false" outlineLevel="0" collapsed="false">
      <c r="A151" s="0" t="s">
        <v>28434</v>
      </c>
      <c r="B151" s="0" t="s">
        <v>28435</v>
      </c>
      <c r="C151" s="0" t="s">
        <v>28436</v>
      </c>
      <c r="D151" s="0" t="s">
        <v>11447</v>
      </c>
      <c r="E151" s="0" t="s">
        <v>28434</v>
      </c>
      <c r="F151" s="0" t="n">
        <v>1</v>
      </c>
      <c r="G151" s="0" t="s">
        <v>434</v>
      </c>
      <c r="H151" s="0" t="s">
        <v>2596</v>
      </c>
      <c r="I151" s="0" t="s">
        <v>2596</v>
      </c>
      <c r="J151" s="0" t="s">
        <v>2599</v>
      </c>
      <c r="K151" s="0" t="s">
        <v>12506</v>
      </c>
      <c r="L151" s="0" t="s">
        <v>2083</v>
      </c>
      <c r="M151" s="0" t="s">
        <v>4904</v>
      </c>
      <c r="N151" s="0" t="n">
        <f aca="false">TRUE()</f>
        <v>1</v>
      </c>
      <c r="O151" s="0" t="s">
        <v>28437</v>
      </c>
      <c r="P151" s="0" t="s">
        <v>28438</v>
      </c>
      <c r="Q151" s="0" t="s">
        <v>27294</v>
      </c>
      <c r="R151" s="0" t="s">
        <v>27295</v>
      </c>
      <c r="S151" s="380" t="n">
        <v>45218.125</v>
      </c>
      <c r="T151" s="0" t="s">
        <v>2170</v>
      </c>
      <c r="U151" s="0" t="s">
        <v>601</v>
      </c>
      <c r="V151" s="0" t="s">
        <v>2602</v>
      </c>
      <c r="W151" s="0" t="s">
        <v>2891</v>
      </c>
      <c r="X151" s="0" t="s">
        <v>27255</v>
      </c>
      <c r="Y151" s="0" t="n">
        <v>5</v>
      </c>
      <c r="Z151" s="0" t="n">
        <f aca="false">FALSE()</f>
        <v>0</v>
      </c>
      <c r="AA151" s="0" t="n">
        <f aca="false">TRUE()</f>
        <v>1</v>
      </c>
      <c r="AB151" s="0" t="n">
        <f aca="false">TRUE()</f>
        <v>1</v>
      </c>
      <c r="AC151" s="0" t="s">
        <v>2129</v>
      </c>
      <c r="AD151" s="0" t="n">
        <f aca="false">TRUE()</f>
        <v>1</v>
      </c>
      <c r="AE151" s="0" t="s">
        <v>28439</v>
      </c>
      <c r="AF151" s="0" t="n">
        <v>2</v>
      </c>
      <c r="AG151" s="0" t="s">
        <v>28440</v>
      </c>
      <c r="AH151" s="0" t="s">
        <v>28441</v>
      </c>
      <c r="AI151" s="0" t="n">
        <v>0</v>
      </c>
      <c r="AJ151" s="0" t="s">
        <v>2118</v>
      </c>
      <c r="AK151" s="0" t="n">
        <f aca="false">TRUE()</f>
        <v>1</v>
      </c>
      <c r="AL151" s="0" t="n">
        <f aca="false">FALSE()</f>
        <v>0</v>
      </c>
      <c r="AM151" s="0" t="n">
        <f aca="false">FALSE()</f>
        <v>0</v>
      </c>
      <c r="AN151" s="0" t="n">
        <f aca="false">FALSE()</f>
        <v>0</v>
      </c>
      <c r="AO151" s="0" t="n">
        <f aca="false">TRUE()</f>
        <v>1</v>
      </c>
      <c r="AP151" s="380" t="n">
        <v>45253.4340277778</v>
      </c>
      <c r="AQ151" s="380" t="n">
        <v>45253.4166666667</v>
      </c>
      <c r="AR151" s="0" t="s">
        <v>28442</v>
      </c>
      <c r="AS151" s="0" t="s">
        <v>2599</v>
      </c>
      <c r="AT151" s="0" t="s">
        <v>12506</v>
      </c>
    </row>
    <row r="152" customFormat="false" ht="15" hidden="true" customHeight="false" outlineLevel="0" collapsed="false">
      <c r="A152" s="0" t="s">
        <v>28443</v>
      </c>
      <c r="B152" s="0" t="s">
        <v>28444</v>
      </c>
      <c r="C152" s="0" t="s">
        <v>28445</v>
      </c>
      <c r="D152" s="0" t="s">
        <v>2297</v>
      </c>
      <c r="E152" s="0" t="s">
        <v>28443</v>
      </c>
      <c r="F152" s="0" t="n">
        <v>1</v>
      </c>
      <c r="G152" s="0" t="s">
        <v>2298</v>
      </c>
      <c r="H152" s="0" t="s">
        <v>2170</v>
      </c>
      <c r="I152" s="0" t="s">
        <v>2170</v>
      </c>
      <c r="J152" s="0" t="s">
        <v>2170</v>
      </c>
      <c r="K152" s="0" t="s">
        <v>2170</v>
      </c>
      <c r="L152" s="0" t="s">
        <v>2170</v>
      </c>
      <c r="M152" s="0" t="s">
        <v>2170</v>
      </c>
      <c r="N152" s="0" t="n">
        <f aca="false">FALSE()</f>
        <v>0</v>
      </c>
      <c r="O152" s="0" t="s">
        <v>28446</v>
      </c>
      <c r="P152" s="0" t="s">
        <v>2300</v>
      </c>
      <c r="Q152" s="0" t="s">
        <v>2137</v>
      </c>
      <c r="R152" s="0" t="s">
        <v>27199</v>
      </c>
      <c r="S152" s="380" t="n">
        <v>37890.1666666667</v>
      </c>
      <c r="T152" s="0" t="s">
        <v>28447</v>
      </c>
      <c r="U152" s="0" t="s">
        <v>2301</v>
      </c>
      <c r="V152" s="0" t="s">
        <v>2302</v>
      </c>
      <c r="W152" s="0" t="s">
        <v>2891</v>
      </c>
      <c r="Y152" s="0" t="n">
        <v>4</v>
      </c>
      <c r="Z152" s="0" t="n">
        <f aca="false">FALSE()</f>
        <v>0</v>
      </c>
      <c r="AA152" s="0" t="n">
        <f aca="false">FALSE()</f>
        <v>0</v>
      </c>
      <c r="AB152" s="0" t="n">
        <f aca="false">FALSE()</f>
        <v>0</v>
      </c>
      <c r="AC152" s="0" t="s">
        <v>2129</v>
      </c>
      <c r="AD152" s="0" t="n">
        <f aca="false">TRUE()</f>
        <v>1</v>
      </c>
      <c r="AE152" s="0" t="s">
        <v>28448</v>
      </c>
      <c r="AF152" s="0" t="n">
        <v>2</v>
      </c>
      <c r="AG152" s="0" t="s">
        <v>28449</v>
      </c>
      <c r="AH152" s="0" t="s">
        <v>28450</v>
      </c>
      <c r="AI152" s="0" t="n">
        <v>0</v>
      </c>
      <c r="AJ152" s="0" t="s">
        <v>2118</v>
      </c>
      <c r="AK152" s="0" t="n">
        <f aca="false">FALSE()</f>
        <v>0</v>
      </c>
      <c r="AL152" s="0" t="n">
        <f aca="false">TRUE()</f>
        <v>1</v>
      </c>
      <c r="AM152" s="0" t="n">
        <f aca="false">FALSE()</f>
        <v>0</v>
      </c>
      <c r="AN152" s="0" t="n">
        <f aca="false">FALSE()</f>
        <v>0</v>
      </c>
      <c r="AO152" s="0" t="n">
        <f aca="false">TRUE()</f>
        <v>1</v>
      </c>
      <c r="AP152" s="380" t="n">
        <v>44876.6458333333</v>
      </c>
      <c r="AQ152" s="380" t="n">
        <v>44876.4166666667</v>
      </c>
      <c r="AR152" s="0" t="s">
        <v>28451</v>
      </c>
      <c r="AS152" s="0" t="s">
        <v>2170</v>
      </c>
      <c r="AT152" s="0" t="s">
        <v>2170</v>
      </c>
    </row>
    <row r="153" customFormat="false" ht="15" hidden="true" customHeight="false" outlineLevel="0" collapsed="false">
      <c r="A153" s="0" t="s">
        <v>28452</v>
      </c>
      <c r="B153" s="0" t="s">
        <v>28453</v>
      </c>
      <c r="C153" s="0" t="s">
        <v>28454</v>
      </c>
      <c r="D153" s="0" t="s">
        <v>2297</v>
      </c>
      <c r="E153" s="0" t="s">
        <v>28452</v>
      </c>
      <c r="F153" s="0" t="n">
        <v>1</v>
      </c>
      <c r="G153" s="0" t="s">
        <v>2298</v>
      </c>
      <c r="H153" s="0" t="s">
        <v>2170</v>
      </c>
      <c r="I153" s="0" t="s">
        <v>2170</v>
      </c>
      <c r="J153" s="0" t="s">
        <v>2170</v>
      </c>
      <c r="K153" s="0" t="s">
        <v>2170</v>
      </c>
      <c r="L153" s="0" t="s">
        <v>2170</v>
      </c>
      <c r="M153" s="0" t="s">
        <v>2170</v>
      </c>
      <c r="N153" s="0" t="n">
        <f aca="false">FALSE()</f>
        <v>0</v>
      </c>
      <c r="O153" s="0" t="s">
        <v>28455</v>
      </c>
      <c r="P153" s="0" t="s">
        <v>2300</v>
      </c>
      <c r="Q153" s="0" t="s">
        <v>27521</v>
      </c>
      <c r="R153" s="0" t="s">
        <v>27199</v>
      </c>
      <c r="S153" s="380" t="n">
        <v>38421.125</v>
      </c>
      <c r="T153" s="0" t="s">
        <v>28456</v>
      </c>
      <c r="X153" s="0" t="s">
        <v>27219</v>
      </c>
      <c r="Y153" s="0" t="n">
        <v>4</v>
      </c>
      <c r="Z153" s="0" t="n">
        <f aca="false">FALSE()</f>
        <v>0</v>
      </c>
      <c r="AA153" s="0" t="n">
        <f aca="false">FALSE()</f>
        <v>0</v>
      </c>
      <c r="AB153" s="0" t="n">
        <f aca="false">FALSE()</f>
        <v>0</v>
      </c>
      <c r="AC153" s="0" t="s">
        <v>2129</v>
      </c>
      <c r="AD153" s="0" t="n">
        <f aca="false">TRUE()</f>
        <v>1</v>
      </c>
      <c r="AE153" s="0" t="s">
        <v>28457</v>
      </c>
      <c r="AF153" s="0" t="n">
        <v>2</v>
      </c>
      <c r="AG153" s="0" t="s">
        <v>28458</v>
      </c>
      <c r="AH153" s="0" t="s">
        <v>28459</v>
      </c>
      <c r="AI153" s="0" t="n">
        <v>0</v>
      </c>
      <c r="AJ153" s="0" t="s">
        <v>2118</v>
      </c>
      <c r="AK153" s="0" t="n">
        <f aca="false">FALSE()</f>
        <v>0</v>
      </c>
      <c r="AL153" s="0" t="n">
        <f aca="false">TRUE()</f>
        <v>1</v>
      </c>
      <c r="AM153" s="0" t="n">
        <f aca="false">FALSE()</f>
        <v>0</v>
      </c>
      <c r="AN153" s="0" t="n">
        <f aca="false">FALSE()</f>
        <v>0</v>
      </c>
      <c r="AO153" s="0" t="n">
        <f aca="false">TRUE()</f>
        <v>1</v>
      </c>
      <c r="AP153" s="380" t="n">
        <v>44876.6458333333</v>
      </c>
      <c r="AQ153" s="380" t="n">
        <v>44876.4166666667</v>
      </c>
      <c r="AR153" s="0" t="s">
        <v>28460</v>
      </c>
      <c r="AS153" s="0" t="s">
        <v>2170</v>
      </c>
      <c r="AT153" s="0" t="s">
        <v>2170</v>
      </c>
    </row>
    <row r="154" customFormat="false" ht="15" hidden="true" customHeight="false" outlineLevel="0" collapsed="false">
      <c r="A154" s="0" t="s">
        <v>28461</v>
      </c>
      <c r="B154" s="0" t="s">
        <v>28462</v>
      </c>
      <c r="C154" s="0" t="s">
        <v>28463</v>
      </c>
      <c r="D154" s="0" t="s">
        <v>2297</v>
      </c>
      <c r="E154" s="0" t="s">
        <v>28461</v>
      </c>
      <c r="F154" s="0" t="n">
        <v>1</v>
      </c>
      <c r="G154" s="0" t="s">
        <v>2298</v>
      </c>
      <c r="H154" s="0" t="s">
        <v>2170</v>
      </c>
      <c r="I154" s="0" t="s">
        <v>2170</v>
      </c>
      <c r="J154" s="0" t="s">
        <v>2170</v>
      </c>
      <c r="K154" s="0" t="s">
        <v>2170</v>
      </c>
      <c r="L154" s="0" t="s">
        <v>2170</v>
      </c>
      <c r="M154" s="0" t="s">
        <v>2170</v>
      </c>
      <c r="N154" s="0" t="n">
        <f aca="false">FALSE()</f>
        <v>0</v>
      </c>
      <c r="O154" s="0" t="s">
        <v>28464</v>
      </c>
      <c r="P154" s="0" t="s">
        <v>2300</v>
      </c>
      <c r="Q154" s="0" t="s">
        <v>27471</v>
      </c>
      <c r="R154" s="0" t="s">
        <v>27199</v>
      </c>
      <c r="S154" s="380" t="n">
        <v>39909.1666666667</v>
      </c>
      <c r="T154" s="0" t="s">
        <v>28465</v>
      </c>
      <c r="X154" s="0" t="s">
        <v>27219</v>
      </c>
      <c r="Y154" s="0" t="n">
        <v>4</v>
      </c>
      <c r="Z154" s="0" t="n">
        <f aca="false">FALSE()</f>
        <v>0</v>
      </c>
      <c r="AA154" s="0" t="n">
        <f aca="false">FALSE()</f>
        <v>0</v>
      </c>
      <c r="AB154" s="0" t="n">
        <f aca="false">FALSE()</f>
        <v>0</v>
      </c>
      <c r="AC154" s="0" t="s">
        <v>2129</v>
      </c>
      <c r="AD154" s="0" t="n">
        <f aca="false">TRUE()</f>
        <v>1</v>
      </c>
      <c r="AE154" s="0" t="s">
        <v>28466</v>
      </c>
      <c r="AF154" s="0" t="n">
        <v>2</v>
      </c>
      <c r="AG154" s="0" t="s">
        <v>28467</v>
      </c>
      <c r="AH154" s="0" t="s">
        <v>28468</v>
      </c>
      <c r="AI154" s="0" t="n">
        <v>0</v>
      </c>
      <c r="AJ154" s="0" t="s">
        <v>2118</v>
      </c>
      <c r="AK154" s="0" t="n">
        <f aca="false">FALSE()</f>
        <v>0</v>
      </c>
      <c r="AL154" s="0" t="n">
        <f aca="false">TRUE()</f>
        <v>1</v>
      </c>
      <c r="AM154" s="0" t="n">
        <f aca="false">FALSE()</f>
        <v>0</v>
      </c>
      <c r="AN154" s="0" t="n">
        <f aca="false">FALSE()</f>
        <v>0</v>
      </c>
      <c r="AO154" s="0" t="n">
        <f aca="false">TRUE()</f>
        <v>1</v>
      </c>
      <c r="AP154" s="380" t="n">
        <v>44876.6458333333</v>
      </c>
      <c r="AQ154" s="380" t="n">
        <v>44876.4166666667</v>
      </c>
      <c r="AR154" s="0" t="s">
        <v>28469</v>
      </c>
      <c r="AS154" s="0" t="s">
        <v>2170</v>
      </c>
      <c r="AT154" s="0" t="s">
        <v>2170</v>
      </c>
    </row>
    <row r="155" customFormat="false" ht="15" hidden="true" customHeight="false" outlineLevel="0" collapsed="false">
      <c r="A155" s="0" t="s">
        <v>28470</v>
      </c>
      <c r="B155" s="0" t="s">
        <v>28471</v>
      </c>
      <c r="C155" s="0" t="s">
        <v>28472</v>
      </c>
      <c r="D155" s="0" t="s">
        <v>2297</v>
      </c>
      <c r="E155" s="0" t="s">
        <v>28470</v>
      </c>
      <c r="F155" s="0" t="n">
        <v>1</v>
      </c>
      <c r="G155" s="0" t="s">
        <v>2298</v>
      </c>
      <c r="H155" s="0" t="s">
        <v>2170</v>
      </c>
      <c r="I155" s="0" t="s">
        <v>2170</v>
      </c>
      <c r="J155" s="0" t="s">
        <v>2170</v>
      </c>
      <c r="K155" s="0" t="s">
        <v>2170</v>
      </c>
      <c r="L155" s="0" t="s">
        <v>2170</v>
      </c>
      <c r="M155" s="0" t="s">
        <v>2170</v>
      </c>
      <c r="N155" s="0" t="n">
        <f aca="false">FALSE()</f>
        <v>0</v>
      </c>
      <c r="O155" s="0" t="s">
        <v>28473</v>
      </c>
      <c r="P155" s="0" t="s">
        <v>2300</v>
      </c>
      <c r="Q155" s="0" t="s">
        <v>28474</v>
      </c>
      <c r="R155" s="0" t="s">
        <v>27199</v>
      </c>
      <c r="S155" s="380" t="n">
        <v>37722.1666666667</v>
      </c>
      <c r="T155" s="0" t="s">
        <v>28475</v>
      </c>
      <c r="X155" s="0" t="s">
        <v>27219</v>
      </c>
      <c r="Y155" s="0" t="n">
        <v>4</v>
      </c>
      <c r="Z155" s="0" t="n">
        <f aca="false">FALSE()</f>
        <v>0</v>
      </c>
      <c r="AA155" s="0" t="n">
        <f aca="false">FALSE()</f>
        <v>0</v>
      </c>
      <c r="AB155" s="0" t="n">
        <f aca="false">FALSE()</f>
        <v>0</v>
      </c>
      <c r="AC155" s="0" t="s">
        <v>2129</v>
      </c>
      <c r="AD155" s="0" t="n">
        <f aca="false">TRUE()</f>
        <v>1</v>
      </c>
      <c r="AE155" s="0" t="s">
        <v>28476</v>
      </c>
      <c r="AF155" s="0" t="n">
        <v>2</v>
      </c>
      <c r="AG155" s="0" t="s">
        <v>28477</v>
      </c>
      <c r="AH155" s="0" t="s">
        <v>28478</v>
      </c>
      <c r="AI155" s="0" t="n">
        <v>0</v>
      </c>
      <c r="AJ155" s="0" t="s">
        <v>2118</v>
      </c>
      <c r="AK155" s="0" t="n">
        <f aca="false">FALSE()</f>
        <v>0</v>
      </c>
      <c r="AL155" s="0" t="n">
        <f aca="false">TRUE()</f>
        <v>1</v>
      </c>
      <c r="AM155" s="0" t="n">
        <f aca="false">FALSE()</f>
        <v>0</v>
      </c>
      <c r="AN155" s="0" t="n">
        <f aca="false">FALSE()</f>
        <v>0</v>
      </c>
      <c r="AO155" s="0" t="n">
        <f aca="false">TRUE()</f>
        <v>1</v>
      </c>
      <c r="AP155" s="380" t="n">
        <v>44876.6458333333</v>
      </c>
      <c r="AQ155" s="380" t="n">
        <v>44876.4166666667</v>
      </c>
      <c r="AR155" s="0" t="s">
        <v>28479</v>
      </c>
      <c r="AS155" s="0" t="s">
        <v>2170</v>
      </c>
      <c r="AT155" s="0" t="s">
        <v>2170</v>
      </c>
    </row>
    <row r="156" customFormat="false" ht="15" hidden="true" customHeight="false" outlineLevel="0" collapsed="false">
      <c r="A156" s="0" t="s">
        <v>28480</v>
      </c>
      <c r="B156" s="0" t="s">
        <v>28481</v>
      </c>
      <c r="C156" s="0" t="s">
        <v>28482</v>
      </c>
      <c r="D156" s="0" t="s">
        <v>2297</v>
      </c>
      <c r="E156" s="0" t="s">
        <v>28480</v>
      </c>
      <c r="F156" s="0" t="n">
        <v>1</v>
      </c>
      <c r="G156" s="0" t="s">
        <v>2298</v>
      </c>
      <c r="H156" s="0" t="s">
        <v>2170</v>
      </c>
      <c r="I156" s="0" t="s">
        <v>2170</v>
      </c>
      <c r="J156" s="0" t="s">
        <v>2170</v>
      </c>
      <c r="K156" s="0" t="s">
        <v>2170</v>
      </c>
      <c r="L156" s="0" t="s">
        <v>2170</v>
      </c>
      <c r="M156" s="0" t="s">
        <v>2170</v>
      </c>
      <c r="N156" s="0" t="n">
        <f aca="false">FALSE()</f>
        <v>0</v>
      </c>
      <c r="O156" s="0" t="s">
        <v>28483</v>
      </c>
      <c r="P156" s="0" t="s">
        <v>2300</v>
      </c>
      <c r="Q156" s="0" t="s">
        <v>2170</v>
      </c>
      <c r="R156" s="0" t="s">
        <v>27199</v>
      </c>
      <c r="S156" s="380" t="n">
        <v>25569.125</v>
      </c>
      <c r="T156" s="0" t="s">
        <v>2170</v>
      </c>
      <c r="U156" s="0" t="s">
        <v>2301</v>
      </c>
      <c r="V156" s="0" t="s">
        <v>2302</v>
      </c>
      <c r="W156" s="0" t="s">
        <v>2891</v>
      </c>
      <c r="Y156" s="0" t="n">
        <v>4</v>
      </c>
      <c r="Z156" s="0" t="n">
        <f aca="false">FALSE()</f>
        <v>0</v>
      </c>
      <c r="AA156" s="0" t="n">
        <f aca="false">FALSE()</f>
        <v>0</v>
      </c>
      <c r="AB156" s="0" t="n">
        <f aca="false">FALSE()</f>
        <v>0</v>
      </c>
      <c r="AC156" s="0" t="s">
        <v>2129</v>
      </c>
      <c r="AD156" s="0" t="n">
        <f aca="false">TRUE()</f>
        <v>1</v>
      </c>
      <c r="AE156" s="0" t="s">
        <v>28484</v>
      </c>
      <c r="AF156" s="0" t="n">
        <v>2</v>
      </c>
      <c r="AG156" s="0" t="s">
        <v>28485</v>
      </c>
      <c r="AH156" s="0" t="s">
        <v>28486</v>
      </c>
      <c r="AI156" s="0" t="n">
        <v>0</v>
      </c>
      <c r="AJ156" s="0" t="s">
        <v>2118</v>
      </c>
      <c r="AK156" s="0" t="n">
        <f aca="false">FALSE()</f>
        <v>0</v>
      </c>
      <c r="AL156" s="0" t="n">
        <f aca="false">TRUE()</f>
        <v>1</v>
      </c>
      <c r="AM156" s="0" t="n">
        <f aca="false">FALSE()</f>
        <v>0</v>
      </c>
      <c r="AN156" s="0" t="n">
        <f aca="false">FALSE()</f>
        <v>0</v>
      </c>
      <c r="AO156" s="0" t="n">
        <f aca="false">FALSE()</f>
        <v>0</v>
      </c>
      <c r="AP156" s="380" t="n">
        <v>45082.6666666667</v>
      </c>
      <c r="AQ156" s="380" t="n">
        <v>45082.4166666667</v>
      </c>
      <c r="AR156" s="0" t="s">
        <v>28487</v>
      </c>
      <c r="AS156" s="0" t="s">
        <v>2170</v>
      </c>
      <c r="AT156" s="0" t="s">
        <v>2170</v>
      </c>
    </row>
    <row r="157" customFormat="false" ht="15" hidden="true" customHeight="false" outlineLevel="0" collapsed="false">
      <c r="A157" s="0" t="s">
        <v>28488</v>
      </c>
      <c r="B157" s="0" t="s">
        <v>28489</v>
      </c>
      <c r="C157" s="0" t="s">
        <v>28490</v>
      </c>
      <c r="D157" s="0" t="s">
        <v>2297</v>
      </c>
      <c r="E157" s="0" t="s">
        <v>28488</v>
      </c>
      <c r="F157" s="0" t="n">
        <v>1</v>
      </c>
      <c r="G157" s="0" t="s">
        <v>2298</v>
      </c>
      <c r="H157" s="0" t="s">
        <v>2170</v>
      </c>
      <c r="I157" s="0" t="s">
        <v>2170</v>
      </c>
      <c r="J157" s="0" t="s">
        <v>2170</v>
      </c>
      <c r="K157" s="0" t="s">
        <v>2170</v>
      </c>
      <c r="L157" s="0" t="s">
        <v>2170</v>
      </c>
      <c r="M157" s="0" t="s">
        <v>2170</v>
      </c>
      <c r="N157" s="0" t="n">
        <f aca="false">FALSE()</f>
        <v>0</v>
      </c>
      <c r="O157" s="0" t="s">
        <v>28491</v>
      </c>
      <c r="P157" s="0" t="s">
        <v>2300</v>
      </c>
      <c r="Q157" s="0" t="s">
        <v>28492</v>
      </c>
      <c r="R157" s="0" t="s">
        <v>27199</v>
      </c>
      <c r="S157" s="380" t="n">
        <v>40836.1666666667</v>
      </c>
      <c r="T157" s="0" t="s">
        <v>28493</v>
      </c>
      <c r="U157" s="0" t="s">
        <v>2301</v>
      </c>
      <c r="V157" s="0" t="s">
        <v>2302</v>
      </c>
      <c r="W157" s="0" t="s">
        <v>2891</v>
      </c>
      <c r="X157" s="0" t="s">
        <v>27219</v>
      </c>
      <c r="Y157" s="0" t="n">
        <v>4</v>
      </c>
      <c r="Z157" s="0" t="n">
        <f aca="false">FALSE()</f>
        <v>0</v>
      </c>
      <c r="AA157" s="0" t="n">
        <f aca="false">FALSE()</f>
        <v>0</v>
      </c>
      <c r="AB157" s="0" t="n">
        <f aca="false">FALSE()</f>
        <v>0</v>
      </c>
      <c r="AC157" s="0" t="s">
        <v>2129</v>
      </c>
      <c r="AD157" s="0" t="n">
        <f aca="false">TRUE()</f>
        <v>1</v>
      </c>
      <c r="AE157" s="0" t="s">
        <v>28494</v>
      </c>
      <c r="AF157" s="0" t="n">
        <v>2</v>
      </c>
      <c r="AG157" s="0" t="s">
        <v>28495</v>
      </c>
      <c r="AH157" s="0" t="s">
        <v>28496</v>
      </c>
      <c r="AI157" s="0" t="n">
        <v>0</v>
      </c>
      <c r="AJ157" s="0" t="s">
        <v>2118</v>
      </c>
      <c r="AK157" s="0" t="n">
        <f aca="false">FALSE()</f>
        <v>0</v>
      </c>
      <c r="AL157" s="0" t="n">
        <f aca="false">TRUE()</f>
        <v>1</v>
      </c>
      <c r="AM157" s="0" t="n">
        <f aca="false">FALSE()</f>
        <v>0</v>
      </c>
      <c r="AN157" s="0" t="n">
        <f aca="false">FALSE()</f>
        <v>0</v>
      </c>
      <c r="AO157" s="0" t="n">
        <f aca="false">TRUE()</f>
        <v>1</v>
      </c>
      <c r="AP157" s="380" t="n">
        <v>44949.6555555556</v>
      </c>
      <c r="AQ157" s="380" t="n">
        <v>44949.4166666667</v>
      </c>
      <c r="AR157" s="0" t="s">
        <v>28497</v>
      </c>
      <c r="AS157" s="0" t="s">
        <v>2170</v>
      </c>
      <c r="AT157" s="0" t="s">
        <v>2170</v>
      </c>
    </row>
    <row r="158" customFormat="false" ht="15" hidden="true" customHeight="false" outlineLevel="0" collapsed="false">
      <c r="A158" s="0" t="s">
        <v>28498</v>
      </c>
      <c r="B158" s="0" t="s">
        <v>28499</v>
      </c>
      <c r="C158" s="0" t="s">
        <v>28500</v>
      </c>
      <c r="D158" s="0" t="s">
        <v>2297</v>
      </c>
      <c r="E158" s="0" t="s">
        <v>28498</v>
      </c>
      <c r="F158" s="0" t="n">
        <v>1</v>
      </c>
      <c r="G158" s="0" t="s">
        <v>2298</v>
      </c>
      <c r="H158" s="0" t="s">
        <v>2170</v>
      </c>
      <c r="I158" s="0" t="s">
        <v>2170</v>
      </c>
      <c r="J158" s="0" t="s">
        <v>2170</v>
      </c>
      <c r="K158" s="0" t="s">
        <v>2170</v>
      </c>
      <c r="L158" s="0" t="s">
        <v>2170</v>
      </c>
      <c r="M158" s="0" t="s">
        <v>2170</v>
      </c>
      <c r="N158" s="0" t="n">
        <f aca="false">FALSE()</f>
        <v>0</v>
      </c>
      <c r="O158" s="0" t="s">
        <v>28501</v>
      </c>
      <c r="P158" s="0" t="s">
        <v>2300</v>
      </c>
      <c r="Q158" s="0" t="s">
        <v>2170</v>
      </c>
      <c r="R158" s="0" t="s">
        <v>27199</v>
      </c>
      <c r="S158" s="380" t="n">
        <v>25569.125</v>
      </c>
      <c r="T158" s="0" t="s">
        <v>2170</v>
      </c>
      <c r="U158" s="0" t="s">
        <v>2301</v>
      </c>
      <c r="V158" s="0" t="s">
        <v>2302</v>
      </c>
      <c r="Y158" s="0" t="n">
        <v>4</v>
      </c>
      <c r="Z158" s="0" t="n">
        <f aca="false">FALSE()</f>
        <v>0</v>
      </c>
      <c r="AA158" s="0" t="n">
        <f aca="false">FALSE()</f>
        <v>0</v>
      </c>
      <c r="AB158" s="0" t="n">
        <f aca="false">FALSE()</f>
        <v>0</v>
      </c>
      <c r="AC158" s="0" t="s">
        <v>2129</v>
      </c>
      <c r="AD158" s="0" t="n">
        <f aca="false">TRUE()</f>
        <v>1</v>
      </c>
      <c r="AE158" s="0" t="s">
        <v>28502</v>
      </c>
      <c r="AF158" s="0" t="n">
        <v>2</v>
      </c>
      <c r="AG158" s="0" t="s">
        <v>28503</v>
      </c>
      <c r="AH158" s="0" t="s">
        <v>28504</v>
      </c>
      <c r="AI158" s="0" t="n">
        <v>0</v>
      </c>
      <c r="AJ158" s="0" t="s">
        <v>2118</v>
      </c>
      <c r="AK158" s="0" t="n">
        <f aca="false">FALSE()</f>
        <v>0</v>
      </c>
      <c r="AL158" s="0" t="n">
        <f aca="false">TRUE()</f>
        <v>1</v>
      </c>
      <c r="AM158" s="0" t="n">
        <f aca="false">FALSE()</f>
        <v>0</v>
      </c>
      <c r="AN158" s="0" t="n">
        <f aca="false">FALSE()</f>
        <v>0</v>
      </c>
      <c r="AO158" s="0" t="n">
        <f aca="false">TRUE()</f>
        <v>1</v>
      </c>
      <c r="AP158" s="380" t="n">
        <v>44876.6458333333</v>
      </c>
      <c r="AQ158" s="380" t="n">
        <v>44876.4166666667</v>
      </c>
      <c r="AR158" s="0" t="s">
        <v>28505</v>
      </c>
      <c r="AS158" s="0" t="s">
        <v>2170</v>
      </c>
      <c r="AT158" s="0" t="s">
        <v>2170</v>
      </c>
    </row>
    <row r="159" customFormat="false" ht="15" hidden="true" customHeight="false" outlineLevel="0" collapsed="false">
      <c r="A159" s="0" t="s">
        <v>28506</v>
      </c>
      <c r="B159" s="0" t="s">
        <v>28507</v>
      </c>
      <c r="C159" s="0" t="s">
        <v>28508</v>
      </c>
      <c r="D159" s="0" t="s">
        <v>2297</v>
      </c>
      <c r="E159" s="0" t="s">
        <v>28506</v>
      </c>
      <c r="F159" s="0" t="n">
        <v>1</v>
      </c>
      <c r="G159" s="0" t="s">
        <v>2298</v>
      </c>
      <c r="H159" s="0" t="s">
        <v>2170</v>
      </c>
      <c r="I159" s="0" t="s">
        <v>2170</v>
      </c>
      <c r="J159" s="0" t="s">
        <v>2170</v>
      </c>
      <c r="K159" s="0" t="s">
        <v>2170</v>
      </c>
      <c r="L159" s="0" t="s">
        <v>2170</v>
      </c>
      <c r="M159" s="0" t="s">
        <v>2170</v>
      </c>
      <c r="N159" s="0" t="n">
        <f aca="false">FALSE()</f>
        <v>0</v>
      </c>
      <c r="O159" s="0" t="s">
        <v>28509</v>
      </c>
      <c r="P159" s="0" t="s">
        <v>2300</v>
      </c>
      <c r="Q159" s="0" t="s">
        <v>28510</v>
      </c>
      <c r="R159" s="0" t="s">
        <v>27199</v>
      </c>
      <c r="S159" s="380" t="n">
        <v>33991.125</v>
      </c>
      <c r="T159" s="0" t="s">
        <v>28511</v>
      </c>
      <c r="U159" s="0" t="s">
        <v>2301</v>
      </c>
      <c r="V159" s="0" t="s">
        <v>2302</v>
      </c>
      <c r="Y159" s="0" t="n">
        <v>4</v>
      </c>
      <c r="Z159" s="0" t="n">
        <f aca="false">FALSE()</f>
        <v>0</v>
      </c>
      <c r="AA159" s="0" t="n">
        <f aca="false">FALSE()</f>
        <v>0</v>
      </c>
      <c r="AB159" s="0" t="n">
        <f aca="false">FALSE()</f>
        <v>0</v>
      </c>
      <c r="AC159" s="0" t="s">
        <v>2129</v>
      </c>
      <c r="AD159" s="0" t="n">
        <f aca="false">TRUE()</f>
        <v>1</v>
      </c>
      <c r="AE159" s="0" t="s">
        <v>28512</v>
      </c>
      <c r="AF159" s="0" t="n">
        <v>2</v>
      </c>
      <c r="AG159" s="0" t="s">
        <v>28513</v>
      </c>
      <c r="AH159" s="0" t="s">
        <v>28514</v>
      </c>
      <c r="AI159" s="0" t="n">
        <v>0</v>
      </c>
      <c r="AJ159" s="0" t="s">
        <v>2118</v>
      </c>
      <c r="AK159" s="0" t="n">
        <f aca="false">FALSE()</f>
        <v>0</v>
      </c>
      <c r="AL159" s="0" t="n">
        <f aca="false">TRUE()</f>
        <v>1</v>
      </c>
      <c r="AM159" s="0" t="n">
        <f aca="false">FALSE()</f>
        <v>0</v>
      </c>
      <c r="AN159" s="0" t="n">
        <f aca="false">FALSE()</f>
        <v>0</v>
      </c>
      <c r="AO159" s="0" t="n">
        <f aca="false">TRUE()</f>
        <v>1</v>
      </c>
      <c r="AP159" s="380" t="n">
        <v>44876.6458333333</v>
      </c>
      <c r="AQ159" s="380" t="n">
        <v>44876.4166666667</v>
      </c>
      <c r="AR159" s="0" t="s">
        <v>27726</v>
      </c>
      <c r="AS159" s="0" t="s">
        <v>2170</v>
      </c>
      <c r="AT159" s="0" t="s">
        <v>2170</v>
      </c>
    </row>
    <row r="160" customFormat="false" ht="15" hidden="true" customHeight="false" outlineLevel="0" collapsed="false">
      <c r="A160" s="0" t="s">
        <v>28515</v>
      </c>
      <c r="B160" s="0" t="s">
        <v>28516</v>
      </c>
      <c r="C160" s="0" t="s">
        <v>28517</v>
      </c>
      <c r="D160" s="0" t="s">
        <v>2297</v>
      </c>
      <c r="E160" s="0" t="s">
        <v>28515</v>
      </c>
      <c r="F160" s="0" t="n">
        <v>1</v>
      </c>
      <c r="G160" s="0" t="s">
        <v>2298</v>
      </c>
      <c r="H160" s="0" t="s">
        <v>2170</v>
      </c>
      <c r="I160" s="0" t="s">
        <v>2170</v>
      </c>
      <c r="J160" s="0" t="s">
        <v>2170</v>
      </c>
      <c r="K160" s="0" t="s">
        <v>2170</v>
      </c>
      <c r="L160" s="0" t="s">
        <v>2170</v>
      </c>
      <c r="M160" s="0" t="s">
        <v>2170</v>
      </c>
      <c r="N160" s="0" t="n">
        <f aca="false">FALSE()</f>
        <v>0</v>
      </c>
      <c r="O160" s="0" t="s">
        <v>28518</v>
      </c>
      <c r="P160" s="0" t="s">
        <v>2300</v>
      </c>
      <c r="Q160" s="0" t="s">
        <v>2729</v>
      </c>
      <c r="R160" s="0" t="s">
        <v>27199</v>
      </c>
      <c r="S160" s="380" t="n">
        <v>38259.1666666667</v>
      </c>
      <c r="T160" s="0" t="s">
        <v>28519</v>
      </c>
      <c r="U160" s="0" t="s">
        <v>2301</v>
      </c>
      <c r="V160" s="0" t="s">
        <v>2302</v>
      </c>
      <c r="W160" s="0" t="s">
        <v>2115</v>
      </c>
      <c r="X160" s="0" t="s">
        <v>27219</v>
      </c>
      <c r="Y160" s="0" t="n">
        <v>4</v>
      </c>
      <c r="Z160" s="0" t="n">
        <f aca="false">FALSE()</f>
        <v>0</v>
      </c>
      <c r="AA160" s="0" t="n">
        <f aca="false">FALSE()</f>
        <v>0</v>
      </c>
      <c r="AB160" s="0" t="n">
        <f aca="false">FALSE()</f>
        <v>0</v>
      </c>
      <c r="AC160" s="0" t="s">
        <v>2129</v>
      </c>
      <c r="AD160" s="0" t="n">
        <f aca="false">TRUE()</f>
        <v>1</v>
      </c>
      <c r="AE160" s="0" t="s">
        <v>28520</v>
      </c>
      <c r="AF160" s="0" t="n">
        <v>2</v>
      </c>
      <c r="AG160" s="0" t="s">
        <v>28521</v>
      </c>
      <c r="AH160" s="0" t="s">
        <v>28522</v>
      </c>
      <c r="AI160" s="0" t="n">
        <v>0</v>
      </c>
      <c r="AJ160" s="0" t="s">
        <v>2118</v>
      </c>
      <c r="AK160" s="0" t="n">
        <f aca="false">FALSE()</f>
        <v>0</v>
      </c>
      <c r="AL160" s="0" t="n">
        <f aca="false">TRUE()</f>
        <v>1</v>
      </c>
      <c r="AM160" s="0" t="n">
        <f aca="false">FALSE()</f>
        <v>0</v>
      </c>
      <c r="AN160" s="0" t="n">
        <f aca="false">FALSE()</f>
        <v>0</v>
      </c>
      <c r="AO160" s="0" t="n">
        <f aca="false">TRUE()</f>
        <v>1</v>
      </c>
      <c r="AP160" s="380" t="n">
        <v>44876.6458333333</v>
      </c>
      <c r="AQ160" s="380" t="n">
        <v>44876.4166666667</v>
      </c>
      <c r="AR160" s="0" t="s">
        <v>28523</v>
      </c>
      <c r="AS160" s="0" t="s">
        <v>2170</v>
      </c>
      <c r="AT160" s="0" t="s">
        <v>2170</v>
      </c>
    </row>
    <row r="161" customFormat="false" ht="15" hidden="true" customHeight="false" outlineLevel="0" collapsed="false">
      <c r="A161" s="0" t="s">
        <v>28524</v>
      </c>
      <c r="B161" s="0" t="s">
        <v>28525</v>
      </c>
      <c r="C161" s="0" t="s">
        <v>28526</v>
      </c>
      <c r="D161" s="0" t="s">
        <v>2297</v>
      </c>
      <c r="E161" s="0" t="s">
        <v>28524</v>
      </c>
      <c r="F161" s="0" t="n">
        <v>1</v>
      </c>
      <c r="G161" s="0" t="s">
        <v>2298</v>
      </c>
      <c r="H161" s="0" t="s">
        <v>2170</v>
      </c>
      <c r="I161" s="0" t="s">
        <v>2170</v>
      </c>
      <c r="J161" s="0" t="s">
        <v>2170</v>
      </c>
      <c r="K161" s="0" t="s">
        <v>2170</v>
      </c>
      <c r="L161" s="0" t="s">
        <v>2170</v>
      </c>
      <c r="M161" s="0" t="s">
        <v>2170</v>
      </c>
      <c r="N161" s="0" t="n">
        <f aca="false">FALSE()</f>
        <v>0</v>
      </c>
      <c r="O161" s="0" t="s">
        <v>28527</v>
      </c>
      <c r="P161" s="0" t="s">
        <v>2300</v>
      </c>
      <c r="Q161" s="0" t="s">
        <v>2599</v>
      </c>
      <c r="R161" s="0" t="s">
        <v>27199</v>
      </c>
      <c r="S161" s="380" t="n">
        <v>36735.1666666667</v>
      </c>
      <c r="T161" s="0" t="s">
        <v>28528</v>
      </c>
      <c r="U161" s="0" t="s">
        <v>2301</v>
      </c>
      <c r="V161" s="0" t="s">
        <v>2302</v>
      </c>
      <c r="X161" s="0" t="s">
        <v>27265</v>
      </c>
      <c r="Y161" s="0" t="n">
        <v>4</v>
      </c>
      <c r="Z161" s="0" t="n">
        <f aca="false">FALSE()</f>
        <v>0</v>
      </c>
      <c r="AA161" s="0" t="n">
        <f aca="false">FALSE()</f>
        <v>0</v>
      </c>
      <c r="AB161" s="0" t="n">
        <f aca="false">FALSE()</f>
        <v>0</v>
      </c>
      <c r="AC161" s="0" t="s">
        <v>2129</v>
      </c>
      <c r="AD161" s="0" t="n">
        <f aca="false">TRUE()</f>
        <v>1</v>
      </c>
      <c r="AE161" s="0" t="s">
        <v>28529</v>
      </c>
      <c r="AF161" s="0" t="n">
        <v>2</v>
      </c>
      <c r="AG161" s="0" t="s">
        <v>28530</v>
      </c>
      <c r="AH161" s="0" t="s">
        <v>28531</v>
      </c>
      <c r="AI161" s="0" t="n">
        <v>0</v>
      </c>
      <c r="AJ161" s="0" t="s">
        <v>2118</v>
      </c>
      <c r="AK161" s="0" t="n">
        <f aca="false">FALSE()</f>
        <v>0</v>
      </c>
      <c r="AL161" s="0" t="n">
        <f aca="false">TRUE()</f>
        <v>1</v>
      </c>
      <c r="AM161" s="0" t="n">
        <f aca="false">FALSE()</f>
        <v>0</v>
      </c>
      <c r="AN161" s="0" t="n">
        <f aca="false">FALSE()</f>
        <v>0</v>
      </c>
      <c r="AO161" s="0" t="n">
        <f aca="false">TRUE()</f>
        <v>1</v>
      </c>
      <c r="AP161" s="380" t="n">
        <v>44876.6458333333</v>
      </c>
      <c r="AQ161" s="380" t="n">
        <v>44876.4166666667</v>
      </c>
      <c r="AR161" s="0" t="s">
        <v>28532</v>
      </c>
      <c r="AS161" s="0" t="s">
        <v>2170</v>
      </c>
      <c r="AT161" s="0" t="s">
        <v>2170</v>
      </c>
    </row>
    <row r="162" customFormat="false" ht="15" hidden="true" customHeight="false" outlineLevel="0" collapsed="false">
      <c r="A162" s="0" t="s">
        <v>28533</v>
      </c>
      <c r="B162" s="0" t="s">
        <v>28534</v>
      </c>
      <c r="C162" s="0" t="s">
        <v>28535</v>
      </c>
      <c r="D162" s="0" t="s">
        <v>2297</v>
      </c>
      <c r="E162" s="0" t="s">
        <v>28533</v>
      </c>
      <c r="F162" s="0" t="n">
        <v>1</v>
      </c>
      <c r="G162" s="0" t="s">
        <v>2298</v>
      </c>
      <c r="H162" s="0" t="s">
        <v>2170</v>
      </c>
      <c r="I162" s="0" t="s">
        <v>2170</v>
      </c>
      <c r="J162" s="0" t="s">
        <v>2170</v>
      </c>
      <c r="K162" s="0" t="s">
        <v>2170</v>
      </c>
      <c r="L162" s="0" t="s">
        <v>2170</v>
      </c>
      <c r="M162" s="0" t="s">
        <v>2170</v>
      </c>
      <c r="N162" s="0" t="n">
        <f aca="false">FALSE()</f>
        <v>0</v>
      </c>
      <c r="O162" s="0" t="s">
        <v>28536</v>
      </c>
      <c r="P162" s="0" t="s">
        <v>2300</v>
      </c>
      <c r="Q162" s="0" t="s">
        <v>2170</v>
      </c>
      <c r="R162" s="0" t="s">
        <v>27199</v>
      </c>
      <c r="S162" s="380" t="n">
        <v>25569.125</v>
      </c>
      <c r="T162" s="0" t="s">
        <v>2170</v>
      </c>
      <c r="U162" s="0" t="s">
        <v>2301</v>
      </c>
      <c r="V162" s="0" t="s">
        <v>2302</v>
      </c>
      <c r="W162" s="0" t="s">
        <v>610</v>
      </c>
      <c r="Y162" s="0" t="n">
        <v>4</v>
      </c>
      <c r="Z162" s="0" t="n">
        <f aca="false">FALSE()</f>
        <v>0</v>
      </c>
      <c r="AA162" s="0" t="n">
        <f aca="false">FALSE()</f>
        <v>0</v>
      </c>
      <c r="AB162" s="0" t="n">
        <f aca="false">FALSE()</f>
        <v>0</v>
      </c>
      <c r="AC162" s="0" t="s">
        <v>2129</v>
      </c>
      <c r="AD162" s="0" t="n">
        <f aca="false">TRUE()</f>
        <v>1</v>
      </c>
      <c r="AE162" s="0" t="s">
        <v>28537</v>
      </c>
      <c r="AF162" s="0" t="n">
        <v>2</v>
      </c>
      <c r="AG162" s="0" t="s">
        <v>28538</v>
      </c>
      <c r="AH162" s="0" t="s">
        <v>28539</v>
      </c>
      <c r="AI162" s="0" t="n">
        <v>0</v>
      </c>
      <c r="AJ162" s="0" t="s">
        <v>2118</v>
      </c>
      <c r="AK162" s="0" t="n">
        <f aca="false">FALSE()</f>
        <v>0</v>
      </c>
      <c r="AL162" s="0" t="n">
        <f aca="false">TRUE()</f>
        <v>1</v>
      </c>
      <c r="AM162" s="0" t="n">
        <f aca="false">FALSE()</f>
        <v>0</v>
      </c>
      <c r="AN162" s="0" t="n">
        <f aca="false">FALSE()</f>
        <v>0</v>
      </c>
      <c r="AO162" s="0" t="n">
        <f aca="false">TRUE()</f>
        <v>1</v>
      </c>
      <c r="AP162" s="380" t="n">
        <v>44876.6458333333</v>
      </c>
      <c r="AQ162" s="380" t="n">
        <v>44876.4166666667</v>
      </c>
      <c r="AR162" s="0" t="s">
        <v>28540</v>
      </c>
      <c r="AS162" s="0" t="s">
        <v>2170</v>
      </c>
      <c r="AT162" s="0" t="s">
        <v>2170</v>
      </c>
    </row>
    <row r="163" customFormat="false" ht="15" hidden="true" customHeight="false" outlineLevel="0" collapsed="false">
      <c r="A163" s="0" t="s">
        <v>28541</v>
      </c>
      <c r="B163" s="0" t="s">
        <v>28542</v>
      </c>
      <c r="C163" s="0" t="s">
        <v>28543</v>
      </c>
      <c r="D163" s="0" t="s">
        <v>2297</v>
      </c>
      <c r="E163" s="0" t="s">
        <v>28541</v>
      </c>
      <c r="F163" s="0" t="n">
        <v>1</v>
      </c>
      <c r="G163" s="0" t="s">
        <v>2298</v>
      </c>
      <c r="H163" s="0" t="s">
        <v>2170</v>
      </c>
      <c r="I163" s="0" t="s">
        <v>2170</v>
      </c>
      <c r="J163" s="0" t="s">
        <v>2170</v>
      </c>
      <c r="K163" s="0" t="s">
        <v>2170</v>
      </c>
      <c r="L163" s="0" t="s">
        <v>2170</v>
      </c>
      <c r="M163" s="0" t="s">
        <v>2170</v>
      </c>
      <c r="N163" s="0" t="n">
        <f aca="false">FALSE()</f>
        <v>0</v>
      </c>
      <c r="O163" s="0" t="s">
        <v>28544</v>
      </c>
      <c r="P163" s="0" t="s">
        <v>2300</v>
      </c>
      <c r="Q163" s="0" t="s">
        <v>2170</v>
      </c>
      <c r="R163" s="0" t="s">
        <v>27199</v>
      </c>
      <c r="S163" s="380" t="n">
        <v>25569.125</v>
      </c>
      <c r="T163" s="0" t="s">
        <v>2170</v>
      </c>
      <c r="U163" s="0" t="s">
        <v>2301</v>
      </c>
      <c r="V163" s="0" t="s">
        <v>2302</v>
      </c>
      <c r="W163" s="0" t="s">
        <v>2891</v>
      </c>
      <c r="Y163" s="0" t="n">
        <v>4</v>
      </c>
      <c r="Z163" s="0" t="n">
        <f aca="false">FALSE()</f>
        <v>0</v>
      </c>
      <c r="AA163" s="0" t="n">
        <f aca="false">FALSE()</f>
        <v>0</v>
      </c>
      <c r="AB163" s="0" t="n">
        <f aca="false">FALSE()</f>
        <v>0</v>
      </c>
      <c r="AC163" s="0" t="s">
        <v>2129</v>
      </c>
      <c r="AD163" s="0" t="n">
        <f aca="false">TRUE()</f>
        <v>1</v>
      </c>
      <c r="AE163" s="0" t="s">
        <v>28545</v>
      </c>
      <c r="AF163" s="0" t="n">
        <v>2</v>
      </c>
      <c r="AG163" s="0" t="s">
        <v>28546</v>
      </c>
      <c r="AH163" s="0" t="s">
        <v>28547</v>
      </c>
      <c r="AI163" s="0" t="n">
        <v>0</v>
      </c>
      <c r="AJ163" s="0" t="s">
        <v>2118</v>
      </c>
      <c r="AK163" s="0" t="n">
        <f aca="false">FALSE()</f>
        <v>0</v>
      </c>
      <c r="AL163" s="0" t="n">
        <f aca="false">TRUE()</f>
        <v>1</v>
      </c>
      <c r="AM163" s="0" t="n">
        <f aca="false">FALSE()</f>
        <v>0</v>
      </c>
      <c r="AN163" s="0" t="n">
        <f aca="false">FALSE()</f>
        <v>0</v>
      </c>
      <c r="AO163" s="0" t="n">
        <f aca="false">FALSE()</f>
        <v>0</v>
      </c>
      <c r="AP163" s="380" t="n">
        <v>44876.6458333333</v>
      </c>
      <c r="AQ163" s="380" t="n">
        <v>44876.4166666667</v>
      </c>
      <c r="AR163" s="0" t="s">
        <v>27376</v>
      </c>
      <c r="AS163" s="0" t="s">
        <v>2170</v>
      </c>
      <c r="AT163" s="0" t="s">
        <v>2170</v>
      </c>
    </row>
    <row r="164" customFormat="false" ht="15" hidden="false" customHeight="false" outlineLevel="0" collapsed="false">
      <c r="A164" s="0" t="s">
        <v>28548</v>
      </c>
      <c r="B164" s="0" t="s">
        <v>28549</v>
      </c>
      <c r="C164" s="0" t="s">
        <v>28550</v>
      </c>
      <c r="D164" s="0" t="s">
        <v>27215</v>
      </c>
      <c r="E164" s="0" t="s">
        <v>28548</v>
      </c>
      <c r="F164" s="0" t="n">
        <v>1</v>
      </c>
      <c r="G164" s="0" t="s">
        <v>434</v>
      </c>
      <c r="H164" s="0" t="s">
        <v>2170</v>
      </c>
      <c r="I164" s="0" t="s">
        <v>2170</v>
      </c>
      <c r="J164" s="0" t="s">
        <v>2170</v>
      </c>
      <c r="K164" s="0" t="s">
        <v>2170</v>
      </c>
      <c r="L164" s="0" t="s">
        <v>2170</v>
      </c>
      <c r="M164" s="0" t="s">
        <v>2170</v>
      </c>
      <c r="N164" s="0" t="n">
        <f aca="false">FALSE()</f>
        <v>0</v>
      </c>
      <c r="O164" s="0" t="s">
        <v>27346</v>
      </c>
      <c r="P164" s="0" t="s">
        <v>2300</v>
      </c>
      <c r="Q164" s="0" t="s">
        <v>28551</v>
      </c>
      <c r="R164" s="0" t="s">
        <v>27199</v>
      </c>
      <c r="S164" s="380" t="n">
        <v>25569.125</v>
      </c>
      <c r="T164" s="0" t="s">
        <v>2170</v>
      </c>
      <c r="W164" s="0" t="s">
        <v>2891</v>
      </c>
      <c r="Y164" s="0" t="n">
        <v>1</v>
      </c>
      <c r="Z164" s="0" t="n">
        <f aca="false">FALSE()</f>
        <v>0</v>
      </c>
      <c r="AA164" s="0" t="n">
        <f aca="false">FALSE()</f>
        <v>0</v>
      </c>
      <c r="AB164" s="0" t="n">
        <f aca="false">FALSE()</f>
        <v>0</v>
      </c>
      <c r="AC164" s="0" t="s">
        <v>3129</v>
      </c>
      <c r="AD164" s="0" t="n">
        <f aca="false">TRUE()</f>
        <v>1</v>
      </c>
      <c r="AE164" s="0" t="s">
        <v>28552</v>
      </c>
      <c r="AF164" s="0" t="n">
        <v>1</v>
      </c>
      <c r="AG164" s="0" t="s">
        <v>28553</v>
      </c>
      <c r="AH164" s="0" t="s">
        <v>28554</v>
      </c>
      <c r="AI164" s="0" t="n">
        <v>0</v>
      </c>
      <c r="AJ164" s="0" t="s">
        <v>2118</v>
      </c>
      <c r="AK164" s="0" t="n">
        <f aca="false">FALSE()</f>
        <v>0</v>
      </c>
      <c r="AL164" s="0" t="n">
        <f aca="false">TRUE()</f>
        <v>1</v>
      </c>
      <c r="AM164" s="0" t="n">
        <f aca="false">FALSE()</f>
        <v>0</v>
      </c>
      <c r="AN164" s="0" t="n">
        <f aca="false">FALSE()</f>
        <v>0</v>
      </c>
      <c r="AO164" s="0" t="n">
        <f aca="false">TRUE()</f>
        <v>1</v>
      </c>
      <c r="AP164" s="380" t="n">
        <v>43846.4243055556</v>
      </c>
      <c r="AQ164" s="380" t="n">
        <v>43846.4166666667</v>
      </c>
      <c r="AR164" s="0" t="s">
        <v>28555</v>
      </c>
      <c r="AS164" s="0" t="s">
        <v>2170</v>
      </c>
      <c r="AT164" s="0" t="s">
        <v>2170</v>
      </c>
    </row>
    <row r="165" customFormat="false" ht="15" hidden="false" customHeight="false" outlineLevel="0" collapsed="false">
      <c r="A165" s="0" t="s">
        <v>28556</v>
      </c>
      <c r="B165" s="0" t="s">
        <v>28557</v>
      </c>
      <c r="C165" s="0" t="s">
        <v>28558</v>
      </c>
      <c r="D165" s="0" t="s">
        <v>27215</v>
      </c>
      <c r="E165" s="0" t="s">
        <v>28556</v>
      </c>
      <c r="F165" s="0" t="n">
        <v>1</v>
      </c>
      <c r="G165" s="0" t="s">
        <v>434</v>
      </c>
      <c r="H165" s="0" t="s">
        <v>2170</v>
      </c>
      <c r="I165" s="0" t="s">
        <v>2170</v>
      </c>
      <c r="J165" s="0" t="s">
        <v>2170</v>
      </c>
      <c r="K165" s="0" t="s">
        <v>2170</v>
      </c>
      <c r="L165" s="0" t="s">
        <v>2170</v>
      </c>
      <c r="M165" s="0" t="s">
        <v>2170</v>
      </c>
      <c r="N165" s="0" t="n">
        <f aca="false">FALSE()</f>
        <v>0</v>
      </c>
      <c r="O165" s="0" t="s">
        <v>28559</v>
      </c>
      <c r="P165" s="0" t="s">
        <v>2300</v>
      </c>
      <c r="Q165" s="0" t="s">
        <v>2083</v>
      </c>
      <c r="R165" s="0" t="s">
        <v>27199</v>
      </c>
      <c r="S165" s="380" t="n">
        <v>43565.125</v>
      </c>
      <c r="T165" s="0" t="s">
        <v>28560</v>
      </c>
      <c r="U165" s="0" t="s">
        <v>601</v>
      </c>
      <c r="V165" s="0" t="s">
        <v>2602</v>
      </c>
      <c r="W165" s="0" t="s">
        <v>2891</v>
      </c>
      <c r="Y165" s="0" t="n">
        <v>1</v>
      </c>
      <c r="Z165" s="0" t="n">
        <f aca="false">FALSE()</f>
        <v>0</v>
      </c>
      <c r="AA165" s="0" t="n">
        <f aca="false">FALSE()</f>
        <v>0</v>
      </c>
      <c r="AB165" s="0" t="n">
        <f aca="false">FALSE()</f>
        <v>0</v>
      </c>
      <c r="AC165" s="0" t="s">
        <v>2129</v>
      </c>
      <c r="AD165" s="0" t="n">
        <f aca="false">TRUE()</f>
        <v>1</v>
      </c>
      <c r="AE165" s="0" t="s">
        <v>28561</v>
      </c>
      <c r="AF165" s="0" t="n">
        <v>1</v>
      </c>
      <c r="AG165" s="0" t="s">
        <v>28562</v>
      </c>
      <c r="AH165" s="0" t="s">
        <v>28563</v>
      </c>
      <c r="AI165" s="0" t="n">
        <v>0</v>
      </c>
      <c r="AJ165" s="0" t="s">
        <v>2118</v>
      </c>
      <c r="AK165" s="0" t="n">
        <f aca="false">FALSE()</f>
        <v>0</v>
      </c>
      <c r="AL165" s="0" t="n">
        <f aca="false">TRUE()</f>
        <v>1</v>
      </c>
      <c r="AM165" s="0" t="n">
        <f aca="false">FALSE()</f>
        <v>0</v>
      </c>
      <c r="AN165" s="0" t="n">
        <f aca="false">FALSE()</f>
        <v>0</v>
      </c>
      <c r="AO165" s="0" t="n">
        <f aca="false">TRUE()</f>
        <v>1</v>
      </c>
      <c r="AP165" s="380" t="n">
        <v>43565.4916666667</v>
      </c>
      <c r="AQ165" s="380" t="n">
        <v>43565.4166666667</v>
      </c>
      <c r="AR165" s="0" t="s">
        <v>28564</v>
      </c>
      <c r="AS165" s="0" t="s">
        <v>2170</v>
      </c>
      <c r="AT165" s="0" t="s">
        <v>2170</v>
      </c>
    </row>
    <row r="166" customFormat="false" ht="15" hidden="true" customHeight="false" outlineLevel="0" collapsed="false">
      <c r="A166" s="0" t="s">
        <v>28565</v>
      </c>
      <c r="B166" s="0" t="s">
        <v>28565</v>
      </c>
      <c r="C166" s="0" t="s">
        <v>28565</v>
      </c>
      <c r="D166" s="0" t="s">
        <v>27631</v>
      </c>
      <c r="E166" s="0" t="s">
        <v>28565</v>
      </c>
      <c r="F166" s="0" t="n">
        <v>1</v>
      </c>
      <c r="G166" s="0" t="s">
        <v>434</v>
      </c>
      <c r="H166" s="0" t="s">
        <v>2170</v>
      </c>
      <c r="I166" s="0" t="s">
        <v>2170</v>
      </c>
      <c r="J166" s="0" t="s">
        <v>2170</v>
      </c>
      <c r="K166" s="0" t="s">
        <v>2170</v>
      </c>
      <c r="L166" s="0" t="s">
        <v>2170</v>
      </c>
      <c r="M166" s="0" t="s">
        <v>2170</v>
      </c>
      <c r="N166" s="0" t="n">
        <f aca="false">FALSE()</f>
        <v>0</v>
      </c>
      <c r="O166" s="0" t="s">
        <v>28566</v>
      </c>
      <c r="P166" s="0" t="s">
        <v>27284</v>
      </c>
      <c r="Q166" s="0" t="s">
        <v>2170</v>
      </c>
      <c r="R166" s="0" t="s">
        <v>27295</v>
      </c>
      <c r="S166" s="380" t="n">
        <v>41359.1666666667</v>
      </c>
      <c r="T166" s="0" t="s">
        <v>2170</v>
      </c>
      <c r="U166" s="0" t="s">
        <v>601</v>
      </c>
      <c r="V166" s="0" t="s">
        <v>2602</v>
      </c>
      <c r="W166" s="0" t="s">
        <v>2891</v>
      </c>
      <c r="Y166" s="0" t="n">
        <v>5</v>
      </c>
      <c r="Z166" s="0" t="n">
        <f aca="false">FALSE()</f>
        <v>0</v>
      </c>
      <c r="AA166" s="0" t="n">
        <f aca="false">TRUE()</f>
        <v>1</v>
      </c>
      <c r="AB166" s="0" t="n">
        <f aca="false">TRUE()</f>
        <v>1</v>
      </c>
      <c r="AC166" s="0" t="s">
        <v>8343</v>
      </c>
      <c r="AD166" s="0" t="n">
        <f aca="false">TRUE()</f>
        <v>1</v>
      </c>
      <c r="AE166" s="0" t="s">
        <v>28567</v>
      </c>
      <c r="AF166" s="0" t="n">
        <v>1</v>
      </c>
      <c r="AG166" s="0" t="s">
        <v>28568</v>
      </c>
      <c r="AH166" s="0" t="s">
        <v>28569</v>
      </c>
      <c r="AI166" s="0" t="n">
        <v>0</v>
      </c>
      <c r="AJ166" s="0" t="s">
        <v>2118</v>
      </c>
      <c r="AK166" s="0" t="n">
        <f aca="false">TRUE()</f>
        <v>1</v>
      </c>
      <c r="AL166" s="0" t="n">
        <f aca="false">FALSE()</f>
        <v>0</v>
      </c>
      <c r="AM166" s="0" t="n">
        <f aca="false">FALSE()</f>
        <v>0</v>
      </c>
      <c r="AN166" s="0" t="n">
        <f aca="false">FALSE()</f>
        <v>0</v>
      </c>
      <c r="AO166" s="0" t="n">
        <f aca="false">FALSE()</f>
        <v>0</v>
      </c>
      <c r="AP166" s="380" t="n">
        <v>45013.46875</v>
      </c>
      <c r="AQ166" s="380" t="n">
        <v>45013.4166666667</v>
      </c>
      <c r="AR166" s="0" t="s">
        <v>27636</v>
      </c>
      <c r="AS166" s="0" t="s">
        <v>2170</v>
      </c>
      <c r="AT166" s="0" t="s">
        <v>2170</v>
      </c>
    </row>
    <row r="167" customFormat="false" ht="15" hidden="true" customHeight="false" outlineLevel="0" collapsed="false">
      <c r="A167" s="0" t="s">
        <v>28570</v>
      </c>
      <c r="B167" s="0" t="s">
        <v>28571</v>
      </c>
      <c r="C167" s="0" t="s">
        <v>28572</v>
      </c>
      <c r="D167" s="0" t="s">
        <v>2297</v>
      </c>
      <c r="E167" s="0" t="s">
        <v>28570</v>
      </c>
      <c r="F167" s="0" t="n">
        <v>1</v>
      </c>
      <c r="G167" s="0" t="s">
        <v>2298</v>
      </c>
      <c r="H167" s="0" t="s">
        <v>2170</v>
      </c>
      <c r="I167" s="0" t="s">
        <v>2170</v>
      </c>
      <c r="J167" s="0" t="s">
        <v>2170</v>
      </c>
      <c r="K167" s="0" t="s">
        <v>2170</v>
      </c>
      <c r="L167" s="0" t="s">
        <v>2170</v>
      </c>
      <c r="M167" s="0" t="s">
        <v>2170</v>
      </c>
      <c r="N167" s="0" t="n">
        <f aca="false">FALSE()</f>
        <v>0</v>
      </c>
      <c r="O167" s="0" t="s">
        <v>28573</v>
      </c>
      <c r="P167" s="0" t="s">
        <v>2300</v>
      </c>
      <c r="Q167" s="0" t="s">
        <v>25952</v>
      </c>
      <c r="R167" s="0" t="s">
        <v>27199</v>
      </c>
      <c r="S167" s="380" t="n">
        <v>40836.1666666667</v>
      </c>
      <c r="T167" s="0" t="s">
        <v>28574</v>
      </c>
      <c r="U167" s="0" t="s">
        <v>2301</v>
      </c>
      <c r="V167" s="0" t="s">
        <v>2302</v>
      </c>
      <c r="W167" s="0" t="s">
        <v>2891</v>
      </c>
      <c r="X167" s="0" t="s">
        <v>27219</v>
      </c>
      <c r="Y167" s="0" t="n">
        <v>4</v>
      </c>
      <c r="Z167" s="0" t="n">
        <f aca="false">FALSE()</f>
        <v>0</v>
      </c>
      <c r="AA167" s="0" t="n">
        <f aca="false">FALSE()</f>
        <v>0</v>
      </c>
      <c r="AB167" s="0" t="n">
        <f aca="false">FALSE()</f>
        <v>0</v>
      </c>
      <c r="AC167" s="0" t="s">
        <v>2129</v>
      </c>
      <c r="AD167" s="0" t="n">
        <f aca="false">TRUE()</f>
        <v>1</v>
      </c>
      <c r="AE167" s="0" t="s">
        <v>28575</v>
      </c>
      <c r="AF167" s="0" t="n">
        <v>2</v>
      </c>
      <c r="AG167" s="0" t="s">
        <v>28576</v>
      </c>
      <c r="AH167" s="0" t="s">
        <v>28577</v>
      </c>
      <c r="AI167" s="0" t="n">
        <v>0</v>
      </c>
      <c r="AJ167" s="0" t="s">
        <v>2118</v>
      </c>
      <c r="AK167" s="0" t="n">
        <f aca="false">FALSE()</f>
        <v>0</v>
      </c>
      <c r="AL167" s="0" t="n">
        <f aca="false">TRUE()</f>
        <v>1</v>
      </c>
      <c r="AM167" s="0" t="n">
        <f aca="false">FALSE()</f>
        <v>0</v>
      </c>
      <c r="AN167" s="0" t="n">
        <f aca="false">FALSE()</f>
        <v>0</v>
      </c>
      <c r="AO167" s="0" t="n">
        <f aca="false">TRUE()</f>
        <v>1</v>
      </c>
      <c r="AP167" s="380" t="n">
        <v>44949.725</v>
      </c>
      <c r="AQ167" s="380" t="n">
        <v>44949.4166666667</v>
      </c>
      <c r="AR167" s="0" t="s">
        <v>28578</v>
      </c>
      <c r="AS167" s="0" t="s">
        <v>2170</v>
      </c>
      <c r="AT167" s="0" t="s">
        <v>2170</v>
      </c>
    </row>
    <row r="168" customFormat="false" ht="15" hidden="true" customHeight="false" outlineLevel="0" collapsed="false">
      <c r="A168" s="0" t="s">
        <v>28579</v>
      </c>
      <c r="B168" s="0" t="s">
        <v>28580</v>
      </c>
      <c r="C168" s="0" t="s">
        <v>28581</v>
      </c>
      <c r="D168" s="0" t="s">
        <v>2297</v>
      </c>
      <c r="E168" s="0" t="s">
        <v>28579</v>
      </c>
      <c r="F168" s="0" t="n">
        <v>1</v>
      </c>
      <c r="G168" s="0" t="s">
        <v>2298</v>
      </c>
      <c r="H168" s="0" t="s">
        <v>2170</v>
      </c>
      <c r="I168" s="0" t="s">
        <v>2170</v>
      </c>
      <c r="J168" s="0" t="s">
        <v>2170</v>
      </c>
      <c r="K168" s="0" t="s">
        <v>2170</v>
      </c>
      <c r="L168" s="0" t="s">
        <v>2170</v>
      </c>
      <c r="M168" s="0" t="s">
        <v>2170</v>
      </c>
      <c r="N168" s="0" t="n">
        <f aca="false">FALSE()</f>
        <v>0</v>
      </c>
      <c r="O168" s="0" t="s">
        <v>28582</v>
      </c>
      <c r="P168" s="0" t="s">
        <v>2300</v>
      </c>
      <c r="Q168" s="0" t="s">
        <v>2170</v>
      </c>
      <c r="R168" s="0" t="s">
        <v>27199</v>
      </c>
      <c r="S168" s="380" t="n">
        <v>25569.125</v>
      </c>
      <c r="T168" s="0" t="s">
        <v>2170</v>
      </c>
      <c r="U168" s="0" t="s">
        <v>2301</v>
      </c>
      <c r="V168" s="0" t="s">
        <v>2302</v>
      </c>
      <c r="W168" s="0" t="s">
        <v>610</v>
      </c>
      <c r="Y168" s="0" t="n">
        <v>4</v>
      </c>
      <c r="Z168" s="0" t="n">
        <f aca="false">FALSE()</f>
        <v>0</v>
      </c>
      <c r="AA168" s="0" t="n">
        <f aca="false">FALSE()</f>
        <v>0</v>
      </c>
      <c r="AB168" s="0" t="n">
        <f aca="false">FALSE()</f>
        <v>0</v>
      </c>
      <c r="AC168" s="0" t="s">
        <v>2129</v>
      </c>
      <c r="AD168" s="0" t="n">
        <f aca="false">TRUE()</f>
        <v>1</v>
      </c>
      <c r="AE168" s="0" t="s">
        <v>28583</v>
      </c>
      <c r="AF168" s="0" t="n">
        <v>2</v>
      </c>
      <c r="AG168" s="0" t="s">
        <v>28584</v>
      </c>
      <c r="AH168" s="0" t="s">
        <v>28585</v>
      </c>
      <c r="AI168" s="0" t="n">
        <v>0</v>
      </c>
      <c r="AJ168" s="0" t="s">
        <v>2118</v>
      </c>
      <c r="AK168" s="0" t="n">
        <f aca="false">FALSE()</f>
        <v>0</v>
      </c>
      <c r="AL168" s="0" t="n">
        <f aca="false">TRUE()</f>
        <v>1</v>
      </c>
      <c r="AM168" s="0" t="n">
        <f aca="false">FALSE()</f>
        <v>0</v>
      </c>
      <c r="AN168" s="0" t="n">
        <f aca="false">FALSE()</f>
        <v>0</v>
      </c>
      <c r="AO168" s="0" t="n">
        <f aca="false">TRUE()</f>
        <v>1</v>
      </c>
      <c r="AP168" s="380" t="n">
        <v>44876.6458333333</v>
      </c>
      <c r="AQ168" s="380" t="n">
        <v>44876.4166666667</v>
      </c>
      <c r="AR168" s="0" t="s">
        <v>28586</v>
      </c>
      <c r="AS168" s="0" t="s">
        <v>2170</v>
      </c>
      <c r="AT168" s="0" t="s">
        <v>2170</v>
      </c>
    </row>
    <row r="169" customFormat="false" ht="15" hidden="true" customHeight="false" outlineLevel="0" collapsed="false">
      <c r="A169" s="0" t="s">
        <v>28587</v>
      </c>
      <c r="B169" s="0" t="s">
        <v>28588</v>
      </c>
      <c r="C169" s="0" t="s">
        <v>28589</v>
      </c>
      <c r="D169" s="0" t="s">
        <v>2297</v>
      </c>
      <c r="E169" s="0" t="s">
        <v>28587</v>
      </c>
      <c r="F169" s="0" t="n">
        <v>1</v>
      </c>
      <c r="G169" s="0" t="s">
        <v>2298</v>
      </c>
      <c r="H169" s="0" t="s">
        <v>2170</v>
      </c>
      <c r="I169" s="0" t="s">
        <v>2170</v>
      </c>
      <c r="J169" s="0" t="s">
        <v>2170</v>
      </c>
      <c r="K169" s="0" t="s">
        <v>2170</v>
      </c>
      <c r="L169" s="0" t="s">
        <v>2170</v>
      </c>
      <c r="M169" s="0" t="s">
        <v>2170</v>
      </c>
      <c r="N169" s="0" t="n">
        <f aca="false">FALSE()</f>
        <v>0</v>
      </c>
      <c r="O169" s="0" t="s">
        <v>28590</v>
      </c>
      <c r="P169" s="0" t="s">
        <v>2300</v>
      </c>
      <c r="Q169" s="0" t="s">
        <v>25952</v>
      </c>
      <c r="R169" s="0" t="s">
        <v>27199</v>
      </c>
      <c r="S169" s="380" t="n">
        <v>41473.1666666667</v>
      </c>
      <c r="T169" s="0" t="s">
        <v>28591</v>
      </c>
      <c r="U169" s="0" t="s">
        <v>2301</v>
      </c>
      <c r="V169" s="0" t="s">
        <v>2302</v>
      </c>
      <c r="W169" s="0" t="s">
        <v>2891</v>
      </c>
      <c r="X169" s="0" t="s">
        <v>27255</v>
      </c>
      <c r="Y169" s="0" t="n">
        <v>4</v>
      </c>
      <c r="Z169" s="0" t="n">
        <f aca="false">FALSE()</f>
        <v>0</v>
      </c>
      <c r="AA169" s="0" t="n">
        <f aca="false">FALSE()</f>
        <v>0</v>
      </c>
      <c r="AB169" s="0" t="n">
        <f aca="false">FALSE()</f>
        <v>0</v>
      </c>
      <c r="AC169" s="0" t="s">
        <v>2129</v>
      </c>
      <c r="AD169" s="0" t="n">
        <f aca="false">TRUE()</f>
        <v>1</v>
      </c>
      <c r="AE169" s="0" t="s">
        <v>28592</v>
      </c>
      <c r="AF169" s="0" t="n">
        <v>2</v>
      </c>
      <c r="AG169" s="0" t="s">
        <v>28593</v>
      </c>
      <c r="AH169" s="0" t="s">
        <v>28594</v>
      </c>
      <c r="AI169" s="0" t="n">
        <v>0</v>
      </c>
      <c r="AJ169" s="0" t="s">
        <v>2118</v>
      </c>
      <c r="AK169" s="0" t="n">
        <f aca="false">FALSE()</f>
        <v>0</v>
      </c>
      <c r="AL169" s="0" t="n">
        <f aca="false">TRUE()</f>
        <v>1</v>
      </c>
      <c r="AM169" s="0" t="n">
        <f aca="false">FALSE()</f>
        <v>0</v>
      </c>
      <c r="AN169" s="0" t="n">
        <f aca="false">FALSE()</f>
        <v>0</v>
      </c>
      <c r="AO169" s="0" t="n">
        <f aca="false">TRUE()</f>
        <v>1</v>
      </c>
      <c r="AP169" s="380" t="n">
        <v>44949.7097222222</v>
      </c>
      <c r="AQ169" s="380" t="n">
        <v>44949.4166666667</v>
      </c>
      <c r="AR169" s="0" t="s">
        <v>28595</v>
      </c>
      <c r="AS169" s="0" t="s">
        <v>2170</v>
      </c>
      <c r="AT169" s="0" t="s">
        <v>2170</v>
      </c>
    </row>
    <row r="170" customFormat="false" ht="15" hidden="false" customHeight="false" outlineLevel="0" collapsed="false">
      <c r="A170" s="0" t="s">
        <v>28596</v>
      </c>
      <c r="B170" s="0" t="s">
        <v>28597</v>
      </c>
      <c r="C170" s="0" t="s">
        <v>28598</v>
      </c>
      <c r="D170" s="0" t="s">
        <v>27215</v>
      </c>
      <c r="E170" s="0" t="s">
        <v>28596</v>
      </c>
      <c r="F170" s="0" t="n">
        <v>1</v>
      </c>
      <c r="G170" s="0" t="s">
        <v>434</v>
      </c>
      <c r="H170" s="0" t="s">
        <v>2170</v>
      </c>
      <c r="I170" s="0" t="s">
        <v>2170</v>
      </c>
      <c r="J170" s="0" t="s">
        <v>2170</v>
      </c>
      <c r="K170" s="0" t="s">
        <v>2170</v>
      </c>
      <c r="L170" s="0" t="s">
        <v>2170</v>
      </c>
      <c r="M170" s="0" t="s">
        <v>2170</v>
      </c>
      <c r="N170" s="0" t="n">
        <f aca="false">FALSE()</f>
        <v>0</v>
      </c>
      <c r="O170" s="0" t="s">
        <v>28599</v>
      </c>
      <c r="P170" s="0" t="s">
        <v>2300</v>
      </c>
      <c r="Q170" s="0" t="s">
        <v>2170</v>
      </c>
      <c r="R170" s="0" t="s">
        <v>27199</v>
      </c>
      <c r="S170" s="380" t="n">
        <v>25569.125</v>
      </c>
      <c r="T170" s="0" t="s">
        <v>2170</v>
      </c>
      <c r="U170" s="0" t="s">
        <v>8882</v>
      </c>
      <c r="W170" s="0" t="s">
        <v>2891</v>
      </c>
      <c r="Y170" s="0" t="n">
        <v>1</v>
      </c>
      <c r="Z170" s="0" t="n">
        <f aca="false">FALSE()</f>
        <v>0</v>
      </c>
      <c r="AA170" s="0" t="n">
        <f aca="false">FALSE()</f>
        <v>0</v>
      </c>
      <c r="AB170" s="0" t="n">
        <f aca="false">FALSE()</f>
        <v>0</v>
      </c>
      <c r="AC170" s="0" t="s">
        <v>2129</v>
      </c>
      <c r="AD170" s="0" t="n">
        <f aca="false">TRUE()</f>
        <v>1</v>
      </c>
      <c r="AE170" s="0" t="s">
        <v>28600</v>
      </c>
      <c r="AF170" s="0" t="n">
        <v>1</v>
      </c>
      <c r="AG170" s="0" t="s">
        <v>28601</v>
      </c>
      <c r="AH170" s="0" t="s">
        <v>28602</v>
      </c>
      <c r="AI170" s="0" t="n">
        <v>0</v>
      </c>
      <c r="AJ170" s="0" t="s">
        <v>2118</v>
      </c>
      <c r="AK170" s="0" t="n">
        <f aca="false">FALSE()</f>
        <v>0</v>
      </c>
      <c r="AL170" s="0" t="n">
        <f aca="false">TRUE()</f>
        <v>1</v>
      </c>
      <c r="AM170" s="0" t="n">
        <f aca="false">FALSE()</f>
        <v>0</v>
      </c>
      <c r="AN170" s="0" t="n">
        <f aca="false">FALSE()</f>
        <v>0</v>
      </c>
      <c r="AO170" s="0" t="n">
        <f aca="false">TRUE()</f>
        <v>1</v>
      </c>
      <c r="AP170" s="380" t="n">
        <v>44547.4173611111</v>
      </c>
      <c r="AQ170" s="380" t="n">
        <v>44547.4166666667</v>
      </c>
      <c r="AR170" s="0" t="s">
        <v>28603</v>
      </c>
      <c r="AS170" s="0" t="s">
        <v>2170</v>
      </c>
      <c r="AT170" s="0" t="s">
        <v>2170</v>
      </c>
    </row>
    <row r="171" customFormat="false" ht="15" hidden="true" customHeight="false" outlineLevel="0" collapsed="false">
      <c r="A171" s="0" t="s">
        <v>28604</v>
      </c>
      <c r="B171" s="0" t="s">
        <v>28605</v>
      </c>
      <c r="C171" s="0" t="s">
        <v>28606</v>
      </c>
      <c r="D171" s="0" t="s">
        <v>11447</v>
      </c>
      <c r="E171" s="0" t="s">
        <v>28604</v>
      </c>
      <c r="F171" s="0" t="n">
        <v>1</v>
      </c>
      <c r="G171" s="0" t="s">
        <v>434</v>
      </c>
      <c r="H171" s="0" t="s">
        <v>2596</v>
      </c>
      <c r="I171" s="0" t="s">
        <v>2596</v>
      </c>
      <c r="J171" s="0" t="s">
        <v>2723</v>
      </c>
      <c r="K171" s="0" t="s">
        <v>2083</v>
      </c>
      <c r="L171" s="0" t="s">
        <v>2783</v>
      </c>
      <c r="M171" s="0" t="s">
        <v>2726</v>
      </c>
      <c r="N171" s="0" t="n">
        <f aca="false">TRUE()</f>
        <v>1</v>
      </c>
      <c r="O171" s="0" t="s">
        <v>28607</v>
      </c>
      <c r="P171" s="0" t="s">
        <v>27293</v>
      </c>
      <c r="Q171" s="0" t="s">
        <v>12505</v>
      </c>
      <c r="R171" s="0" t="s">
        <v>27199</v>
      </c>
      <c r="S171" s="380" t="n">
        <v>44025.125</v>
      </c>
      <c r="T171" s="0" t="s">
        <v>2170</v>
      </c>
      <c r="U171" s="0" t="s">
        <v>601</v>
      </c>
      <c r="V171" s="0" t="s">
        <v>2602</v>
      </c>
      <c r="W171" s="0" t="s">
        <v>2891</v>
      </c>
      <c r="X171" s="0" t="s">
        <v>27219</v>
      </c>
      <c r="Y171" s="0" t="n">
        <v>5</v>
      </c>
      <c r="Z171" s="0" t="n">
        <f aca="false">FALSE()</f>
        <v>0</v>
      </c>
      <c r="AA171" s="0" t="n">
        <f aca="false">TRUE()</f>
        <v>1</v>
      </c>
      <c r="AB171" s="0" t="n">
        <f aca="false">TRUE()</f>
        <v>1</v>
      </c>
      <c r="AC171" s="0" t="s">
        <v>2129</v>
      </c>
      <c r="AD171" s="0" t="n">
        <f aca="false">TRUE()</f>
        <v>1</v>
      </c>
      <c r="AE171" s="0" t="s">
        <v>28608</v>
      </c>
      <c r="AF171" s="0" t="n">
        <v>2</v>
      </c>
      <c r="AG171" s="0" t="s">
        <v>28609</v>
      </c>
      <c r="AH171" s="0" t="s">
        <v>28610</v>
      </c>
      <c r="AI171" s="0" t="n">
        <v>0</v>
      </c>
      <c r="AJ171" s="0" t="s">
        <v>2118</v>
      </c>
      <c r="AK171" s="0" t="n">
        <f aca="false">TRUE()</f>
        <v>1</v>
      </c>
      <c r="AL171" s="0" t="n">
        <f aca="false">FALSE()</f>
        <v>0</v>
      </c>
      <c r="AM171" s="0" t="n">
        <f aca="false">FALSE()</f>
        <v>0</v>
      </c>
      <c r="AN171" s="0" t="n">
        <f aca="false">FALSE()</f>
        <v>0</v>
      </c>
      <c r="AO171" s="0" t="n">
        <f aca="false">TRUE()</f>
        <v>1</v>
      </c>
      <c r="AP171" s="380" t="n">
        <v>44069.4263888889</v>
      </c>
      <c r="AQ171" s="380" t="n">
        <v>44069.4166666667</v>
      </c>
      <c r="AR171" s="0" t="s">
        <v>28611</v>
      </c>
      <c r="AS171" s="0" t="s">
        <v>2723</v>
      </c>
      <c r="AT171" s="0" t="s">
        <v>2083</v>
      </c>
    </row>
    <row r="172" customFormat="false" ht="15" hidden="true" customHeight="false" outlineLevel="0" collapsed="false">
      <c r="A172" s="0" t="s">
        <v>28612</v>
      </c>
      <c r="B172" s="0" t="s">
        <v>28613</v>
      </c>
      <c r="C172" s="0" t="s">
        <v>28614</v>
      </c>
      <c r="D172" s="0" t="s">
        <v>2297</v>
      </c>
      <c r="E172" s="0" t="s">
        <v>28612</v>
      </c>
      <c r="F172" s="0" t="n">
        <v>1</v>
      </c>
      <c r="G172" s="0" t="s">
        <v>2298</v>
      </c>
      <c r="H172" s="0" t="s">
        <v>2170</v>
      </c>
      <c r="I172" s="0" t="s">
        <v>2170</v>
      </c>
      <c r="J172" s="0" t="s">
        <v>2170</v>
      </c>
      <c r="K172" s="0" t="s">
        <v>2170</v>
      </c>
      <c r="L172" s="0" t="s">
        <v>2170</v>
      </c>
      <c r="M172" s="0" t="s">
        <v>2170</v>
      </c>
      <c r="N172" s="0" t="n">
        <f aca="false">FALSE()</f>
        <v>0</v>
      </c>
      <c r="O172" s="0" t="s">
        <v>28615</v>
      </c>
      <c r="P172" s="0" t="s">
        <v>2300</v>
      </c>
      <c r="Q172" s="0" t="s">
        <v>18079</v>
      </c>
      <c r="R172" s="0" t="s">
        <v>27199</v>
      </c>
      <c r="S172" s="380" t="n">
        <v>38016.125</v>
      </c>
      <c r="T172" s="0" t="s">
        <v>28616</v>
      </c>
      <c r="U172" s="0" t="s">
        <v>2301</v>
      </c>
      <c r="V172" s="0" t="s">
        <v>2302</v>
      </c>
      <c r="X172" s="0" t="s">
        <v>27219</v>
      </c>
      <c r="Y172" s="0" t="n">
        <v>4</v>
      </c>
      <c r="Z172" s="0" t="n">
        <f aca="false">FALSE()</f>
        <v>0</v>
      </c>
      <c r="AA172" s="0" t="n">
        <f aca="false">FALSE()</f>
        <v>0</v>
      </c>
      <c r="AB172" s="0" t="n">
        <f aca="false">FALSE()</f>
        <v>0</v>
      </c>
      <c r="AC172" s="0" t="s">
        <v>2129</v>
      </c>
      <c r="AD172" s="0" t="n">
        <f aca="false">TRUE()</f>
        <v>1</v>
      </c>
      <c r="AE172" s="0" t="s">
        <v>28617</v>
      </c>
      <c r="AF172" s="0" t="n">
        <v>2</v>
      </c>
      <c r="AG172" s="0" t="s">
        <v>28618</v>
      </c>
      <c r="AH172" s="0" t="s">
        <v>28619</v>
      </c>
      <c r="AI172" s="0" t="n">
        <v>0</v>
      </c>
      <c r="AJ172" s="0" t="s">
        <v>2118</v>
      </c>
      <c r="AK172" s="0" t="n">
        <f aca="false">FALSE()</f>
        <v>0</v>
      </c>
      <c r="AL172" s="0" t="n">
        <f aca="false">TRUE()</f>
        <v>1</v>
      </c>
      <c r="AM172" s="0" t="n">
        <f aca="false">FALSE()</f>
        <v>0</v>
      </c>
      <c r="AN172" s="0" t="n">
        <f aca="false">FALSE()</f>
        <v>0</v>
      </c>
      <c r="AO172" s="0" t="n">
        <f aca="false">TRUE()</f>
        <v>1</v>
      </c>
      <c r="AP172" s="380" t="n">
        <v>44876.6458333333</v>
      </c>
      <c r="AQ172" s="380" t="n">
        <v>44876.4166666667</v>
      </c>
      <c r="AR172" s="0" t="s">
        <v>28620</v>
      </c>
      <c r="AS172" s="0" t="s">
        <v>2170</v>
      </c>
      <c r="AT172" s="0" t="s">
        <v>2170</v>
      </c>
    </row>
    <row r="173" customFormat="false" ht="15" hidden="true" customHeight="false" outlineLevel="0" collapsed="false">
      <c r="A173" s="0" t="s">
        <v>28621</v>
      </c>
      <c r="B173" s="0" t="s">
        <v>28622</v>
      </c>
      <c r="C173" s="0" t="s">
        <v>28623</v>
      </c>
      <c r="D173" s="0" t="s">
        <v>2297</v>
      </c>
      <c r="E173" s="0" t="s">
        <v>28621</v>
      </c>
      <c r="F173" s="0" t="n">
        <v>1</v>
      </c>
      <c r="G173" s="0" t="s">
        <v>2298</v>
      </c>
      <c r="H173" s="0" t="s">
        <v>2170</v>
      </c>
      <c r="I173" s="0" t="s">
        <v>2170</v>
      </c>
      <c r="J173" s="0" t="s">
        <v>2170</v>
      </c>
      <c r="K173" s="0" t="s">
        <v>2170</v>
      </c>
      <c r="L173" s="0" t="s">
        <v>2170</v>
      </c>
      <c r="M173" s="0" t="s">
        <v>2170</v>
      </c>
      <c r="N173" s="0" t="n">
        <f aca="false">FALSE()</f>
        <v>0</v>
      </c>
      <c r="O173" s="0" t="s">
        <v>28624</v>
      </c>
      <c r="P173" s="0" t="s">
        <v>2300</v>
      </c>
      <c r="Q173" s="0" t="s">
        <v>3535</v>
      </c>
      <c r="R173" s="0" t="s">
        <v>27199</v>
      </c>
      <c r="S173" s="380" t="n">
        <v>39420.125</v>
      </c>
      <c r="T173" s="0" t="s">
        <v>28625</v>
      </c>
      <c r="Y173" s="0" t="n">
        <v>4</v>
      </c>
      <c r="Z173" s="0" t="n">
        <f aca="false">FALSE()</f>
        <v>0</v>
      </c>
      <c r="AA173" s="0" t="n">
        <f aca="false">FALSE()</f>
        <v>0</v>
      </c>
      <c r="AB173" s="0" t="n">
        <f aca="false">FALSE()</f>
        <v>0</v>
      </c>
      <c r="AC173" s="0" t="s">
        <v>2129</v>
      </c>
      <c r="AD173" s="0" t="n">
        <f aca="false">TRUE()</f>
        <v>1</v>
      </c>
      <c r="AE173" s="0" t="s">
        <v>28626</v>
      </c>
      <c r="AF173" s="0" t="n">
        <v>2</v>
      </c>
      <c r="AG173" s="0" t="s">
        <v>28627</v>
      </c>
      <c r="AH173" s="0" t="s">
        <v>28628</v>
      </c>
      <c r="AI173" s="0" t="n">
        <v>0</v>
      </c>
      <c r="AJ173" s="0" t="s">
        <v>2118</v>
      </c>
      <c r="AK173" s="0" t="n">
        <f aca="false">FALSE()</f>
        <v>0</v>
      </c>
      <c r="AL173" s="0" t="n">
        <f aca="false">TRUE()</f>
        <v>1</v>
      </c>
      <c r="AM173" s="0" t="n">
        <f aca="false">FALSE()</f>
        <v>0</v>
      </c>
      <c r="AN173" s="0" t="n">
        <f aca="false">FALSE()</f>
        <v>0</v>
      </c>
      <c r="AO173" s="0" t="n">
        <f aca="false">TRUE()</f>
        <v>1</v>
      </c>
      <c r="AP173" s="380" t="n">
        <v>44876.6458333333</v>
      </c>
      <c r="AQ173" s="380" t="n">
        <v>44876.4166666667</v>
      </c>
      <c r="AR173" s="0" t="s">
        <v>28629</v>
      </c>
      <c r="AS173" s="0" t="s">
        <v>2170</v>
      </c>
      <c r="AT173" s="0" t="s">
        <v>2170</v>
      </c>
    </row>
    <row r="174" customFormat="false" ht="15" hidden="true" customHeight="false" outlineLevel="0" collapsed="false">
      <c r="A174" s="0" t="s">
        <v>28630</v>
      </c>
      <c r="B174" s="0" t="s">
        <v>28631</v>
      </c>
      <c r="C174" s="0" t="s">
        <v>28632</v>
      </c>
      <c r="D174" s="0" t="s">
        <v>2297</v>
      </c>
      <c r="E174" s="0" t="s">
        <v>28630</v>
      </c>
      <c r="F174" s="0" t="n">
        <v>1</v>
      </c>
      <c r="G174" s="0" t="s">
        <v>2298</v>
      </c>
      <c r="H174" s="0" t="s">
        <v>2170</v>
      </c>
      <c r="I174" s="0" t="s">
        <v>2170</v>
      </c>
      <c r="J174" s="0" t="s">
        <v>2170</v>
      </c>
      <c r="K174" s="0" t="s">
        <v>2170</v>
      </c>
      <c r="L174" s="0" t="s">
        <v>2170</v>
      </c>
      <c r="M174" s="0" t="s">
        <v>2170</v>
      </c>
      <c r="N174" s="0" t="n">
        <f aca="false">FALSE()</f>
        <v>0</v>
      </c>
      <c r="O174" s="0" t="s">
        <v>28633</v>
      </c>
      <c r="P174" s="0" t="s">
        <v>2300</v>
      </c>
      <c r="Q174" s="0" t="s">
        <v>2170</v>
      </c>
      <c r="R174" s="0" t="s">
        <v>27199</v>
      </c>
      <c r="S174" s="380" t="n">
        <v>25569.125</v>
      </c>
      <c r="T174" s="0" t="s">
        <v>2170</v>
      </c>
      <c r="U174" s="0" t="s">
        <v>2301</v>
      </c>
      <c r="V174" s="0" t="s">
        <v>2302</v>
      </c>
      <c r="Y174" s="0" t="n">
        <v>4</v>
      </c>
      <c r="Z174" s="0" t="n">
        <f aca="false">FALSE()</f>
        <v>0</v>
      </c>
      <c r="AA174" s="0" t="n">
        <f aca="false">FALSE()</f>
        <v>0</v>
      </c>
      <c r="AB174" s="0" t="n">
        <f aca="false">FALSE()</f>
        <v>0</v>
      </c>
      <c r="AC174" s="0" t="s">
        <v>2129</v>
      </c>
      <c r="AD174" s="0" t="n">
        <f aca="false">TRUE()</f>
        <v>1</v>
      </c>
      <c r="AE174" s="0" t="s">
        <v>28634</v>
      </c>
      <c r="AF174" s="0" t="n">
        <v>2</v>
      </c>
      <c r="AG174" s="0" t="s">
        <v>28635</v>
      </c>
      <c r="AH174" s="0" t="s">
        <v>28636</v>
      </c>
      <c r="AI174" s="0" t="n">
        <v>0</v>
      </c>
      <c r="AJ174" s="0" t="s">
        <v>2118</v>
      </c>
      <c r="AK174" s="0" t="n">
        <f aca="false">FALSE()</f>
        <v>0</v>
      </c>
      <c r="AL174" s="0" t="n">
        <f aca="false">TRUE()</f>
        <v>1</v>
      </c>
      <c r="AM174" s="0" t="n">
        <f aca="false">FALSE()</f>
        <v>0</v>
      </c>
      <c r="AN174" s="0" t="n">
        <f aca="false">FALSE()</f>
        <v>0</v>
      </c>
      <c r="AO174" s="0" t="n">
        <f aca="false">TRUE()</f>
        <v>1</v>
      </c>
      <c r="AP174" s="380" t="n">
        <v>44876.6458333333</v>
      </c>
      <c r="AQ174" s="380" t="n">
        <v>44876.4166666667</v>
      </c>
      <c r="AR174" s="0" t="s">
        <v>28637</v>
      </c>
      <c r="AS174" s="0" t="s">
        <v>2170</v>
      </c>
      <c r="AT174" s="0" t="s">
        <v>2170</v>
      </c>
    </row>
    <row r="175" customFormat="false" ht="15" hidden="true" customHeight="false" outlineLevel="0" collapsed="false">
      <c r="A175" s="0" t="s">
        <v>28638</v>
      </c>
      <c r="B175" s="0" t="s">
        <v>28639</v>
      </c>
      <c r="C175" s="0" t="s">
        <v>28640</v>
      </c>
      <c r="D175" s="0" t="s">
        <v>2297</v>
      </c>
      <c r="E175" s="0" t="s">
        <v>28638</v>
      </c>
      <c r="F175" s="0" t="n">
        <v>1</v>
      </c>
      <c r="G175" s="0" t="s">
        <v>2298</v>
      </c>
      <c r="H175" s="0" t="s">
        <v>2170</v>
      </c>
      <c r="I175" s="0" t="s">
        <v>2170</v>
      </c>
      <c r="J175" s="0" t="s">
        <v>2170</v>
      </c>
      <c r="K175" s="0" t="s">
        <v>2170</v>
      </c>
      <c r="L175" s="0" t="s">
        <v>2170</v>
      </c>
      <c r="M175" s="0" t="s">
        <v>2170</v>
      </c>
      <c r="N175" s="0" t="n">
        <f aca="false">FALSE()</f>
        <v>0</v>
      </c>
      <c r="O175" s="0" t="s">
        <v>28641</v>
      </c>
      <c r="P175" s="0" t="s">
        <v>2300</v>
      </c>
      <c r="Q175" s="0" t="s">
        <v>2599</v>
      </c>
      <c r="R175" s="0" t="s">
        <v>27199</v>
      </c>
      <c r="S175" s="380" t="n">
        <v>40668.1666666667</v>
      </c>
      <c r="T175" s="0" t="s">
        <v>28642</v>
      </c>
      <c r="U175" s="0" t="s">
        <v>2301</v>
      </c>
      <c r="V175" s="0" t="s">
        <v>2302</v>
      </c>
      <c r="X175" s="0" t="s">
        <v>27219</v>
      </c>
      <c r="Y175" s="0" t="n">
        <v>4</v>
      </c>
      <c r="Z175" s="0" t="n">
        <f aca="false">FALSE()</f>
        <v>0</v>
      </c>
      <c r="AA175" s="0" t="n">
        <f aca="false">FALSE()</f>
        <v>0</v>
      </c>
      <c r="AB175" s="0" t="n">
        <f aca="false">FALSE()</f>
        <v>0</v>
      </c>
      <c r="AC175" s="0" t="s">
        <v>2129</v>
      </c>
      <c r="AD175" s="0" t="n">
        <f aca="false">TRUE()</f>
        <v>1</v>
      </c>
      <c r="AE175" s="0" t="s">
        <v>28643</v>
      </c>
      <c r="AF175" s="0" t="n">
        <v>2</v>
      </c>
      <c r="AG175" s="0" t="s">
        <v>28644</v>
      </c>
      <c r="AH175" s="0" t="s">
        <v>28645</v>
      </c>
      <c r="AI175" s="0" t="n">
        <v>0</v>
      </c>
      <c r="AJ175" s="0" t="s">
        <v>2118</v>
      </c>
      <c r="AK175" s="0" t="n">
        <f aca="false">FALSE()</f>
        <v>0</v>
      </c>
      <c r="AL175" s="0" t="n">
        <f aca="false">TRUE()</f>
        <v>1</v>
      </c>
      <c r="AM175" s="0" t="n">
        <f aca="false">FALSE()</f>
        <v>0</v>
      </c>
      <c r="AN175" s="0" t="n">
        <f aca="false">FALSE()</f>
        <v>0</v>
      </c>
      <c r="AO175" s="0" t="n">
        <f aca="false">TRUE()</f>
        <v>1</v>
      </c>
      <c r="AP175" s="380" t="n">
        <v>44876.6458333333</v>
      </c>
      <c r="AQ175" s="380" t="n">
        <v>44876.4166666667</v>
      </c>
      <c r="AR175" s="0" t="s">
        <v>28646</v>
      </c>
      <c r="AS175" s="0" t="s">
        <v>2170</v>
      </c>
      <c r="AT175" s="0" t="s">
        <v>2170</v>
      </c>
    </row>
    <row r="176" customFormat="false" ht="15" hidden="true" customHeight="false" outlineLevel="0" collapsed="false">
      <c r="A176" s="0" t="s">
        <v>28647</v>
      </c>
      <c r="B176" s="0" t="s">
        <v>28648</v>
      </c>
      <c r="C176" s="0" t="s">
        <v>28649</v>
      </c>
      <c r="D176" s="0" t="s">
        <v>2297</v>
      </c>
      <c r="E176" s="0" t="s">
        <v>28647</v>
      </c>
      <c r="F176" s="0" t="n">
        <v>1</v>
      </c>
      <c r="G176" s="0" t="s">
        <v>2298</v>
      </c>
      <c r="H176" s="0" t="s">
        <v>2170</v>
      </c>
      <c r="I176" s="0" t="s">
        <v>2170</v>
      </c>
      <c r="J176" s="0" t="s">
        <v>2170</v>
      </c>
      <c r="K176" s="0" t="s">
        <v>2170</v>
      </c>
      <c r="L176" s="0" t="s">
        <v>2170</v>
      </c>
      <c r="M176" s="0" t="s">
        <v>2170</v>
      </c>
      <c r="N176" s="0" t="n">
        <f aca="false">FALSE()</f>
        <v>0</v>
      </c>
      <c r="O176" s="0" t="s">
        <v>28650</v>
      </c>
      <c r="P176" s="0" t="s">
        <v>2300</v>
      </c>
      <c r="Q176" s="0" t="s">
        <v>2170</v>
      </c>
      <c r="R176" s="0" t="s">
        <v>27199</v>
      </c>
      <c r="S176" s="380" t="n">
        <v>25569.125</v>
      </c>
      <c r="T176" s="0" t="s">
        <v>2170</v>
      </c>
      <c r="U176" s="0" t="s">
        <v>2301</v>
      </c>
      <c r="V176" s="0" t="s">
        <v>2302</v>
      </c>
      <c r="Y176" s="0" t="n">
        <v>4</v>
      </c>
      <c r="Z176" s="0" t="n">
        <f aca="false">FALSE()</f>
        <v>0</v>
      </c>
      <c r="AA176" s="0" t="n">
        <f aca="false">FALSE()</f>
        <v>0</v>
      </c>
      <c r="AB176" s="0" t="n">
        <f aca="false">FALSE()</f>
        <v>0</v>
      </c>
      <c r="AC176" s="0" t="s">
        <v>2129</v>
      </c>
      <c r="AD176" s="0" t="n">
        <f aca="false">TRUE()</f>
        <v>1</v>
      </c>
      <c r="AE176" s="0" t="s">
        <v>28651</v>
      </c>
      <c r="AF176" s="0" t="n">
        <v>2</v>
      </c>
      <c r="AG176" s="0" t="s">
        <v>28652</v>
      </c>
      <c r="AH176" s="0" t="s">
        <v>28653</v>
      </c>
      <c r="AI176" s="0" t="n">
        <v>0</v>
      </c>
      <c r="AJ176" s="0" t="s">
        <v>2118</v>
      </c>
      <c r="AK176" s="0" t="n">
        <f aca="false">FALSE()</f>
        <v>0</v>
      </c>
      <c r="AL176" s="0" t="n">
        <f aca="false">TRUE()</f>
        <v>1</v>
      </c>
      <c r="AM176" s="0" t="n">
        <f aca="false">FALSE()</f>
        <v>0</v>
      </c>
      <c r="AN176" s="0" t="n">
        <f aca="false">FALSE()</f>
        <v>0</v>
      </c>
      <c r="AO176" s="0" t="n">
        <f aca="false">TRUE()</f>
        <v>1</v>
      </c>
      <c r="AP176" s="380" t="n">
        <v>44876.6458333333</v>
      </c>
      <c r="AQ176" s="380" t="n">
        <v>44876.4166666667</v>
      </c>
      <c r="AR176" s="0" t="s">
        <v>28654</v>
      </c>
      <c r="AS176" s="0" t="s">
        <v>2170</v>
      </c>
      <c r="AT176" s="0" t="s">
        <v>2170</v>
      </c>
    </row>
    <row r="177" customFormat="false" ht="15" hidden="true" customHeight="false" outlineLevel="0" collapsed="false">
      <c r="A177" s="0" t="s">
        <v>28655</v>
      </c>
      <c r="B177" s="0" t="s">
        <v>28656</v>
      </c>
      <c r="C177" s="0" t="s">
        <v>28657</v>
      </c>
      <c r="D177" s="0" t="s">
        <v>27602</v>
      </c>
      <c r="E177" s="0" t="s">
        <v>28655</v>
      </c>
      <c r="F177" s="0" t="n">
        <v>100</v>
      </c>
      <c r="G177" s="0" t="s">
        <v>2526</v>
      </c>
      <c r="H177" s="0" t="s">
        <v>2170</v>
      </c>
      <c r="I177" s="0" t="s">
        <v>2170</v>
      </c>
      <c r="J177" s="0" t="s">
        <v>2170</v>
      </c>
      <c r="K177" s="0" t="s">
        <v>2170</v>
      </c>
      <c r="L177" s="0" t="s">
        <v>2170</v>
      </c>
      <c r="M177" s="0" t="s">
        <v>2170</v>
      </c>
      <c r="N177" s="0" t="n">
        <f aca="false">FALSE()</f>
        <v>0</v>
      </c>
      <c r="O177" s="0" t="s">
        <v>27371</v>
      </c>
      <c r="P177" s="0" t="s">
        <v>2300</v>
      </c>
      <c r="Q177" s="0" t="s">
        <v>2170</v>
      </c>
      <c r="R177" s="0" t="s">
        <v>27199</v>
      </c>
      <c r="S177" s="380" t="n">
        <v>25569.125</v>
      </c>
      <c r="T177" s="0" t="s">
        <v>2170</v>
      </c>
      <c r="W177" s="0" t="s">
        <v>2891</v>
      </c>
      <c r="Y177" s="0" t="n">
        <v>4</v>
      </c>
      <c r="Z177" s="0" t="n">
        <f aca="false">FALSE()</f>
        <v>0</v>
      </c>
      <c r="AA177" s="0" t="n">
        <f aca="false">FALSE()</f>
        <v>0</v>
      </c>
      <c r="AB177" s="0" t="n">
        <f aca="false">FALSE()</f>
        <v>0</v>
      </c>
      <c r="AC177" s="0" t="s">
        <v>2803</v>
      </c>
      <c r="AD177" s="0" t="n">
        <f aca="false">TRUE()</f>
        <v>1</v>
      </c>
      <c r="AE177" s="0" t="s">
        <v>28658</v>
      </c>
      <c r="AF177" s="0" t="n">
        <v>2</v>
      </c>
      <c r="AG177" s="0" t="s">
        <v>28659</v>
      </c>
      <c r="AH177" s="0" t="s">
        <v>28660</v>
      </c>
      <c r="AI177" s="0" t="n">
        <v>0</v>
      </c>
      <c r="AJ177" s="0" t="s">
        <v>27375</v>
      </c>
      <c r="AK177" s="0" t="n">
        <f aca="false">FALSE()</f>
        <v>0</v>
      </c>
      <c r="AL177" s="0" t="n">
        <f aca="false">FALSE()</f>
        <v>0</v>
      </c>
      <c r="AM177" s="0" t="n">
        <f aca="false">FALSE()</f>
        <v>0</v>
      </c>
      <c r="AN177" s="0" t="n">
        <f aca="false">FALSE()</f>
        <v>0</v>
      </c>
      <c r="AO177" s="0" t="n">
        <f aca="false">TRUE()</f>
        <v>1</v>
      </c>
      <c r="AP177" s="380" t="n">
        <v>45119.3333333333</v>
      </c>
      <c r="AQ177" s="380" t="n">
        <v>45119.4166666667</v>
      </c>
      <c r="AR177" s="0" t="s">
        <v>27376</v>
      </c>
      <c r="AS177" s="0" t="s">
        <v>2170</v>
      </c>
      <c r="AT177" s="0" t="s">
        <v>2170</v>
      </c>
    </row>
    <row r="178" customFormat="false" ht="15" hidden="true" customHeight="false" outlineLevel="0" collapsed="false">
      <c r="A178" s="0" t="s">
        <v>28661</v>
      </c>
      <c r="B178" s="0" t="s">
        <v>28662</v>
      </c>
      <c r="C178" s="0" t="s">
        <v>28663</v>
      </c>
      <c r="D178" s="0" t="s">
        <v>2297</v>
      </c>
      <c r="E178" s="0" t="s">
        <v>28661</v>
      </c>
      <c r="F178" s="0" t="n">
        <v>1</v>
      </c>
      <c r="G178" s="0" t="s">
        <v>2298</v>
      </c>
      <c r="H178" s="0" t="s">
        <v>2170</v>
      </c>
      <c r="I178" s="0" t="s">
        <v>2170</v>
      </c>
      <c r="J178" s="0" t="s">
        <v>2170</v>
      </c>
      <c r="K178" s="0" t="s">
        <v>2170</v>
      </c>
      <c r="L178" s="0" t="s">
        <v>2170</v>
      </c>
      <c r="M178" s="0" t="s">
        <v>2170</v>
      </c>
      <c r="N178" s="0" t="n">
        <f aca="false">FALSE()</f>
        <v>0</v>
      </c>
      <c r="O178" s="0" t="s">
        <v>28664</v>
      </c>
      <c r="P178" s="0" t="s">
        <v>2300</v>
      </c>
      <c r="Q178" s="0" t="s">
        <v>25952</v>
      </c>
      <c r="R178" s="0" t="s">
        <v>27199</v>
      </c>
      <c r="S178" s="380" t="n">
        <v>36665.1666666667</v>
      </c>
      <c r="T178" s="0" t="s">
        <v>28665</v>
      </c>
      <c r="U178" s="0" t="s">
        <v>2301</v>
      </c>
      <c r="V178" s="0" t="s">
        <v>2302</v>
      </c>
      <c r="X178" s="0" t="s">
        <v>27265</v>
      </c>
      <c r="Y178" s="0" t="n">
        <v>4</v>
      </c>
      <c r="Z178" s="0" t="n">
        <f aca="false">FALSE()</f>
        <v>0</v>
      </c>
      <c r="AA178" s="0" t="n">
        <f aca="false">FALSE()</f>
        <v>0</v>
      </c>
      <c r="AB178" s="0" t="n">
        <f aca="false">FALSE()</f>
        <v>0</v>
      </c>
      <c r="AC178" s="0" t="s">
        <v>2129</v>
      </c>
      <c r="AD178" s="0" t="n">
        <f aca="false">TRUE()</f>
        <v>1</v>
      </c>
      <c r="AE178" s="0" t="s">
        <v>28666</v>
      </c>
      <c r="AF178" s="0" t="n">
        <v>2</v>
      </c>
      <c r="AG178" s="0" t="s">
        <v>28667</v>
      </c>
      <c r="AH178" s="0" t="s">
        <v>28668</v>
      </c>
      <c r="AI178" s="0" t="n">
        <v>0</v>
      </c>
      <c r="AJ178" s="0" t="s">
        <v>2118</v>
      </c>
      <c r="AK178" s="0" t="n">
        <f aca="false">FALSE()</f>
        <v>0</v>
      </c>
      <c r="AL178" s="0" t="n">
        <f aca="false">TRUE()</f>
        <v>1</v>
      </c>
      <c r="AM178" s="0" t="n">
        <f aca="false">FALSE()</f>
        <v>0</v>
      </c>
      <c r="AN178" s="0" t="n">
        <f aca="false">FALSE()</f>
        <v>0</v>
      </c>
      <c r="AO178" s="0" t="n">
        <f aca="false">TRUE()</f>
        <v>1</v>
      </c>
      <c r="AP178" s="380" t="n">
        <v>44876.6458333333</v>
      </c>
      <c r="AQ178" s="380" t="n">
        <v>44876.4166666667</v>
      </c>
      <c r="AR178" s="0" t="s">
        <v>28669</v>
      </c>
      <c r="AS178" s="0" t="s">
        <v>2170</v>
      </c>
      <c r="AT178" s="0" t="s">
        <v>2170</v>
      </c>
    </row>
    <row r="179" customFormat="false" ht="15" hidden="false" customHeight="false" outlineLevel="0" collapsed="false">
      <c r="A179" s="0" t="s">
        <v>28670</v>
      </c>
      <c r="B179" s="0" t="s">
        <v>28671</v>
      </c>
      <c r="C179" s="0" t="s">
        <v>28672</v>
      </c>
      <c r="D179" s="0" t="s">
        <v>27215</v>
      </c>
      <c r="E179" s="0" t="s">
        <v>28670</v>
      </c>
      <c r="F179" s="0" t="n">
        <v>1</v>
      </c>
      <c r="G179" s="0" t="s">
        <v>434</v>
      </c>
      <c r="H179" s="0" t="s">
        <v>2170</v>
      </c>
      <c r="I179" s="0" t="s">
        <v>2170</v>
      </c>
      <c r="J179" s="0" t="s">
        <v>2170</v>
      </c>
      <c r="K179" s="0" t="s">
        <v>2170</v>
      </c>
      <c r="L179" s="0" t="s">
        <v>2170</v>
      </c>
      <c r="M179" s="0" t="s">
        <v>2170</v>
      </c>
      <c r="N179" s="0" t="n">
        <f aca="false">FALSE()</f>
        <v>0</v>
      </c>
      <c r="O179" s="0" t="s">
        <v>28673</v>
      </c>
      <c r="P179" s="0" t="s">
        <v>2300</v>
      </c>
      <c r="Q179" s="0" t="s">
        <v>2170</v>
      </c>
      <c r="R179" s="0" t="s">
        <v>27199</v>
      </c>
      <c r="S179" s="380" t="n">
        <v>25569.125</v>
      </c>
      <c r="T179" s="0" t="s">
        <v>2170</v>
      </c>
      <c r="U179" s="0" t="s">
        <v>8882</v>
      </c>
      <c r="W179" s="0" t="s">
        <v>2116</v>
      </c>
      <c r="Y179" s="0" t="n">
        <v>1</v>
      </c>
      <c r="Z179" s="0" t="n">
        <f aca="false">FALSE()</f>
        <v>0</v>
      </c>
      <c r="AA179" s="0" t="n">
        <f aca="false">FALSE()</f>
        <v>0</v>
      </c>
      <c r="AB179" s="0" t="n">
        <f aca="false">FALSE()</f>
        <v>0</v>
      </c>
      <c r="AC179" s="0" t="s">
        <v>2129</v>
      </c>
      <c r="AD179" s="0" t="n">
        <f aca="false">TRUE()</f>
        <v>1</v>
      </c>
      <c r="AE179" s="0" t="s">
        <v>28674</v>
      </c>
      <c r="AF179" s="0" t="n">
        <v>1</v>
      </c>
      <c r="AG179" s="0" t="s">
        <v>28675</v>
      </c>
      <c r="AH179" s="0" t="s">
        <v>28676</v>
      </c>
      <c r="AI179" s="0" t="n">
        <v>0</v>
      </c>
      <c r="AJ179" s="0" t="s">
        <v>2118</v>
      </c>
      <c r="AK179" s="0" t="n">
        <f aca="false">FALSE()</f>
        <v>0</v>
      </c>
      <c r="AL179" s="0" t="n">
        <f aca="false">TRUE()</f>
        <v>1</v>
      </c>
      <c r="AM179" s="0" t="n">
        <f aca="false">FALSE()</f>
        <v>0</v>
      </c>
      <c r="AN179" s="0" t="n">
        <f aca="false">FALSE()</f>
        <v>0</v>
      </c>
      <c r="AO179" s="0" t="n">
        <f aca="false">TRUE()</f>
        <v>1</v>
      </c>
      <c r="AP179" s="380" t="n">
        <v>44391.4166666667</v>
      </c>
      <c r="AQ179" s="380" t="n">
        <v>44391.4166666667</v>
      </c>
      <c r="AR179" s="0" t="s">
        <v>28677</v>
      </c>
      <c r="AS179" s="0" t="s">
        <v>2170</v>
      </c>
      <c r="AT179" s="0" t="s">
        <v>2170</v>
      </c>
    </row>
    <row r="180" customFormat="false" ht="15" hidden="true" customHeight="false" outlineLevel="0" collapsed="false">
      <c r="A180" s="0" t="s">
        <v>28678</v>
      </c>
      <c r="B180" s="0" t="s">
        <v>28679</v>
      </c>
      <c r="C180" s="0" t="s">
        <v>28680</v>
      </c>
      <c r="D180" s="0" t="s">
        <v>27602</v>
      </c>
      <c r="E180" s="0" t="s">
        <v>28678</v>
      </c>
      <c r="F180" s="0" t="n">
        <v>500</v>
      </c>
      <c r="G180" s="0" t="s">
        <v>2526</v>
      </c>
      <c r="H180" s="0" t="s">
        <v>2170</v>
      </c>
      <c r="I180" s="0" t="s">
        <v>2170</v>
      </c>
      <c r="J180" s="0" t="s">
        <v>2170</v>
      </c>
      <c r="K180" s="0" t="s">
        <v>2170</v>
      </c>
      <c r="L180" s="0" t="s">
        <v>2170</v>
      </c>
      <c r="M180" s="0" t="s">
        <v>2170</v>
      </c>
      <c r="N180" s="0" t="n">
        <f aca="false">FALSE()</f>
        <v>0</v>
      </c>
      <c r="O180" s="0" t="s">
        <v>28681</v>
      </c>
      <c r="P180" s="0" t="s">
        <v>2300</v>
      </c>
      <c r="Q180" s="0" t="s">
        <v>2170</v>
      </c>
      <c r="R180" s="0" t="s">
        <v>27199</v>
      </c>
      <c r="S180" s="380" t="n">
        <v>25569.125</v>
      </c>
      <c r="T180" s="0" t="s">
        <v>2170</v>
      </c>
      <c r="U180" s="0" t="s">
        <v>2879</v>
      </c>
      <c r="V180" s="0" t="s">
        <v>2880</v>
      </c>
      <c r="W180" s="0" t="s">
        <v>2891</v>
      </c>
      <c r="Y180" s="0" t="n">
        <v>4</v>
      </c>
      <c r="Z180" s="0" t="n">
        <f aca="false">FALSE()</f>
        <v>0</v>
      </c>
      <c r="AA180" s="0" t="n">
        <f aca="false">FALSE()</f>
        <v>0</v>
      </c>
      <c r="AB180" s="0" t="n">
        <f aca="false">FALSE()</f>
        <v>0</v>
      </c>
      <c r="AC180" s="0" t="s">
        <v>2803</v>
      </c>
      <c r="AD180" s="0" t="n">
        <f aca="false">TRUE()</f>
        <v>1</v>
      </c>
      <c r="AE180" s="0" t="s">
        <v>28682</v>
      </c>
      <c r="AF180" s="0" t="n">
        <v>2</v>
      </c>
      <c r="AG180" s="0" t="s">
        <v>28683</v>
      </c>
      <c r="AH180" s="0" t="s">
        <v>28684</v>
      </c>
      <c r="AI180" s="0" t="n">
        <v>0</v>
      </c>
      <c r="AJ180" s="0" t="s">
        <v>27375</v>
      </c>
      <c r="AK180" s="0" t="n">
        <f aca="false">FALSE()</f>
        <v>0</v>
      </c>
      <c r="AL180" s="0" t="n">
        <f aca="false">FALSE()</f>
        <v>0</v>
      </c>
      <c r="AM180" s="0" t="n">
        <f aca="false">FALSE()</f>
        <v>0</v>
      </c>
      <c r="AN180" s="0" t="n">
        <f aca="false">FALSE()</f>
        <v>0</v>
      </c>
      <c r="AO180" s="0" t="n">
        <f aca="false">TRUE()</f>
        <v>1</v>
      </c>
      <c r="AP180" s="380" t="n">
        <v>45119.3333333333</v>
      </c>
      <c r="AQ180" s="380" t="n">
        <v>45119.4166666667</v>
      </c>
      <c r="AR180" s="0" t="s">
        <v>28685</v>
      </c>
      <c r="AS180" s="0" t="s">
        <v>2170</v>
      </c>
      <c r="AT180" s="0" t="s">
        <v>2170</v>
      </c>
    </row>
    <row r="181" customFormat="false" ht="15" hidden="true" customHeight="false" outlineLevel="0" collapsed="false">
      <c r="A181" s="0" t="s">
        <v>28686</v>
      </c>
      <c r="B181" s="0" t="s">
        <v>28687</v>
      </c>
      <c r="C181" s="0" t="s">
        <v>28688</v>
      </c>
      <c r="D181" s="0" t="s">
        <v>28689</v>
      </c>
      <c r="E181" s="0" t="s">
        <v>28686</v>
      </c>
      <c r="F181" s="0" t="n">
        <v>1</v>
      </c>
      <c r="G181" s="0" t="s">
        <v>434</v>
      </c>
      <c r="H181" s="0" t="s">
        <v>2170</v>
      </c>
      <c r="I181" s="0" t="s">
        <v>2170</v>
      </c>
      <c r="J181" s="0" t="s">
        <v>2170</v>
      </c>
      <c r="K181" s="0" t="s">
        <v>2170</v>
      </c>
      <c r="L181" s="0" t="s">
        <v>2170</v>
      </c>
      <c r="M181" s="0" t="s">
        <v>2170</v>
      </c>
      <c r="N181" s="0" t="n">
        <f aca="false">FALSE()</f>
        <v>0</v>
      </c>
      <c r="O181" s="0" t="s">
        <v>28690</v>
      </c>
      <c r="P181" s="0" t="s">
        <v>2300</v>
      </c>
      <c r="Q181" s="0" t="s">
        <v>28691</v>
      </c>
      <c r="R181" s="0" t="s">
        <v>27641</v>
      </c>
      <c r="S181" s="380" t="n">
        <v>45336.125</v>
      </c>
      <c r="T181" s="0" t="s">
        <v>2170</v>
      </c>
      <c r="U181" s="0" t="s">
        <v>601</v>
      </c>
      <c r="V181" s="0" t="s">
        <v>2602</v>
      </c>
      <c r="W181" s="0" t="s">
        <v>2891</v>
      </c>
      <c r="Y181" s="0" t="n">
        <v>1</v>
      </c>
      <c r="Z181" s="0" t="n">
        <f aca="false">FALSE()</f>
        <v>0</v>
      </c>
      <c r="AA181" s="0" t="n">
        <f aca="false">FALSE()</f>
        <v>0</v>
      </c>
      <c r="AB181" s="0" t="n">
        <f aca="false">FALSE()</f>
        <v>0</v>
      </c>
      <c r="AC181" s="0" t="s">
        <v>2729</v>
      </c>
      <c r="AD181" s="0" t="n">
        <f aca="false">TRUE()</f>
        <v>1</v>
      </c>
      <c r="AE181" s="0" t="s">
        <v>28692</v>
      </c>
      <c r="AF181" s="0" t="n">
        <v>4</v>
      </c>
      <c r="AG181" s="0" t="s">
        <v>28693</v>
      </c>
      <c r="AH181" s="0" t="s">
        <v>28694</v>
      </c>
      <c r="AI181" s="0" t="n">
        <v>0</v>
      </c>
      <c r="AJ181" s="0" t="s">
        <v>2118</v>
      </c>
      <c r="AK181" s="0" t="n">
        <f aca="false">FALSE()</f>
        <v>0</v>
      </c>
      <c r="AL181" s="0" t="n">
        <f aca="false">TRUE()</f>
        <v>1</v>
      </c>
      <c r="AM181" s="0" t="n">
        <f aca="false">FALSE()</f>
        <v>0</v>
      </c>
      <c r="AN181" s="0" t="n">
        <f aca="false">FALSE()</f>
        <v>0</v>
      </c>
      <c r="AO181" s="0" t="n">
        <f aca="false">TRUE()</f>
        <v>1</v>
      </c>
      <c r="AP181" s="380" t="n">
        <v>25569.125</v>
      </c>
      <c r="AQ181" s="380" t="n">
        <v>25569.125</v>
      </c>
      <c r="AR181" s="0" t="s">
        <v>28695</v>
      </c>
      <c r="AS181" s="0" t="s">
        <v>2170</v>
      </c>
      <c r="AT181" s="0" t="s">
        <v>2170</v>
      </c>
    </row>
    <row r="182" customFormat="false" ht="15" hidden="true" customHeight="false" outlineLevel="0" collapsed="false">
      <c r="A182" s="0" t="s">
        <v>28696</v>
      </c>
      <c r="B182" s="0" t="s">
        <v>28697</v>
      </c>
      <c r="C182" s="0" t="s">
        <v>28698</v>
      </c>
      <c r="D182" s="0" t="s">
        <v>2297</v>
      </c>
      <c r="E182" s="0" t="s">
        <v>28696</v>
      </c>
      <c r="F182" s="0" t="n">
        <v>1</v>
      </c>
      <c r="G182" s="0" t="s">
        <v>2298</v>
      </c>
      <c r="H182" s="0" t="s">
        <v>2170</v>
      </c>
      <c r="I182" s="0" t="s">
        <v>2170</v>
      </c>
      <c r="J182" s="0" t="s">
        <v>2170</v>
      </c>
      <c r="K182" s="0" t="s">
        <v>2170</v>
      </c>
      <c r="L182" s="0" t="s">
        <v>2170</v>
      </c>
      <c r="M182" s="0" t="s">
        <v>2170</v>
      </c>
      <c r="N182" s="0" t="n">
        <f aca="false">FALSE()</f>
        <v>0</v>
      </c>
      <c r="O182" s="0" t="s">
        <v>28699</v>
      </c>
      <c r="P182" s="0" t="s">
        <v>2300</v>
      </c>
      <c r="Q182" s="0" t="s">
        <v>2170</v>
      </c>
      <c r="R182" s="0" t="s">
        <v>27199</v>
      </c>
      <c r="S182" s="380" t="n">
        <v>25569.125</v>
      </c>
      <c r="T182" s="0" t="s">
        <v>2170</v>
      </c>
      <c r="U182" s="0" t="s">
        <v>2301</v>
      </c>
      <c r="V182" s="0" t="s">
        <v>2302</v>
      </c>
      <c r="W182" s="0" t="s">
        <v>2116</v>
      </c>
      <c r="Y182" s="0" t="n">
        <v>4</v>
      </c>
      <c r="Z182" s="0" t="n">
        <f aca="false">FALSE()</f>
        <v>0</v>
      </c>
      <c r="AA182" s="0" t="n">
        <f aca="false">FALSE()</f>
        <v>0</v>
      </c>
      <c r="AB182" s="0" t="n">
        <f aca="false">FALSE()</f>
        <v>0</v>
      </c>
      <c r="AC182" s="0" t="s">
        <v>2129</v>
      </c>
      <c r="AD182" s="0" t="n">
        <f aca="false">TRUE()</f>
        <v>1</v>
      </c>
      <c r="AE182" s="0" t="s">
        <v>28700</v>
      </c>
      <c r="AF182" s="0" t="n">
        <v>2</v>
      </c>
      <c r="AG182" s="0" t="s">
        <v>28701</v>
      </c>
      <c r="AH182" s="0" t="s">
        <v>28702</v>
      </c>
      <c r="AI182" s="0" t="n">
        <v>0</v>
      </c>
      <c r="AJ182" s="0" t="s">
        <v>2118</v>
      </c>
      <c r="AK182" s="0" t="n">
        <f aca="false">FALSE()</f>
        <v>0</v>
      </c>
      <c r="AL182" s="0" t="n">
        <f aca="false">TRUE()</f>
        <v>1</v>
      </c>
      <c r="AM182" s="0" t="n">
        <f aca="false">FALSE()</f>
        <v>0</v>
      </c>
      <c r="AN182" s="0" t="n">
        <f aca="false">FALSE()</f>
        <v>0</v>
      </c>
      <c r="AO182" s="0" t="n">
        <f aca="false">TRUE()</f>
        <v>1</v>
      </c>
      <c r="AP182" s="380" t="n">
        <v>44876.6458333333</v>
      </c>
      <c r="AQ182" s="380" t="n">
        <v>44876.4166666667</v>
      </c>
      <c r="AR182" s="0" t="s">
        <v>28703</v>
      </c>
      <c r="AS182" s="0" t="s">
        <v>2170</v>
      </c>
      <c r="AT182" s="0" t="s">
        <v>2170</v>
      </c>
    </row>
    <row r="183" customFormat="false" ht="15" hidden="true" customHeight="false" outlineLevel="0" collapsed="false">
      <c r="A183" s="0" t="s">
        <v>28704</v>
      </c>
      <c r="B183" s="0" t="s">
        <v>28704</v>
      </c>
      <c r="C183" s="0" t="s">
        <v>28704</v>
      </c>
      <c r="D183" s="0" t="s">
        <v>27631</v>
      </c>
      <c r="E183" s="0" t="s">
        <v>28704</v>
      </c>
      <c r="F183" s="0" t="n">
        <v>1</v>
      </c>
      <c r="G183" s="0" t="s">
        <v>434</v>
      </c>
      <c r="H183" s="0" t="s">
        <v>2170</v>
      </c>
      <c r="I183" s="0" t="s">
        <v>2170</v>
      </c>
      <c r="J183" s="0" t="s">
        <v>2170</v>
      </c>
      <c r="K183" s="0" t="s">
        <v>2170</v>
      </c>
      <c r="L183" s="0" t="s">
        <v>2170</v>
      </c>
      <c r="M183" s="0" t="s">
        <v>2170</v>
      </c>
      <c r="N183" s="0" t="n">
        <f aca="false">FALSE()</f>
        <v>0</v>
      </c>
      <c r="O183" s="0" t="s">
        <v>28705</v>
      </c>
      <c r="P183" s="0" t="s">
        <v>27284</v>
      </c>
      <c r="Q183" s="0" t="s">
        <v>2170</v>
      </c>
      <c r="R183" s="0" t="s">
        <v>27295</v>
      </c>
      <c r="S183" s="380" t="n">
        <v>44067.125</v>
      </c>
      <c r="T183" s="0" t="s">
        <v>2170</v>
      </c>
      <c r="U183" s="0" t="s">
        <v>601</v>
      </c>
      <c r="V183" s="0" t="s">
        <v>2602</v>
      </c>
      <c r="W183" s="0" t="s">
        <v>2891</v>
      </c>
      <c r="Y183" s="0" t="n">
        <v>5</v>
      </c>
      <c r="Z183" s="0" t="n">
        <f aca="false">FALSE()</f>
        <v>0</v>
      </c>
      <c r="AA183" s="0" t="n">
        <f aca="false">TRUE()</f>
        <v>1</v>
      </c>
      <c r="AB183" s="0" t="n">
        <f aca="false">TRUE()</f>
        <v>1</v>
      </c>
      <c r="AC183" s="0" t="s">
        <v>8343</v>
      </c>
      <c r="AD183" s="0" t="n">
        <f aca="false">TRUE()</f>
        <v>1</v>
      </c>
      <c r="AE183" s="0" t="s">
        <v>28706</v>
      </c>
      <c r="AF183" s="0" t="n">
        <v>1</v>
      </c>
      <c r="AG183" s="0" t="s">
        <v>28707</v>
      </c>
      <c r="AH183" s="0" t="s">
        <v>28708</v>
      </c>
      <c r="AI183" s="0" t="n">
        <v>0</v>
      </c>
      <c r="AJ183" s="0" t="s">
        <v>2118</v>
      </c>
      <c r="AK183" s="0" t="n">
        <f aca="false">TRUE()</f>
        <v>1</v>
      </c>
      <c r="AL183" s="0" t="n">
        <f aca="false">FALSE()</f>
        <v>0</v>
      </c>
      <c r="AM183" s="0" t="n">
        <f aca="false">FALSE()</f>
        <v>0</v>
      </c>
      <c r="AN183" s="0" t="n">
        <f aca="false">FALSE()</f>
        <v>0</v>
      </c>
      <c r="AO183" s="0" t="n">
        <f aca="false">FALSE()</f>
        <v>0</v>
      </c>
      <c r="AP183" s="380" t="n">
        <v>45026.5541666667</v>
      </c>
      <c r="AQ183" s="380" t="n">
        <v>45026.4166666667</v>
      </c>
      <c r="AR183" s="0" t="s">
        <v>27636</v>
      </c>
      <c r="AS183" s="0" t="s">
        <v>2170</v>
      </c>
      <c r="AT183" s="0" t="s">
        <v>2170</v>
      </c>
    </row>
    <row r="184" customFormat="false" ht="15" hidden="true" customHeight="false" outlineLevel="0" collapsed="false">
      <c r="A184" s="0" t="s">
        <v>28709</v>
      </c>
      <c r="B184" s="0" t="s">
        <v>28710</v>
      </c>
      <c r="C184" s="0" t="s">
        <v>28711</v>
      </c>
      <c r="D184" s="0" t="s">
        <v>2297</v>
      </c>
      <c r="E184" s="0" t="s">
        <v>28709</v>
      </c>
      <c r="F184" s="0" t="n">
        <v>1</v>
      </c>
      <c r="G184" s="0" t="s">
        <v>2298</v>
      </c>
      <c r="H184" s="0" t="s">
        <v>2170</v>
      </c>
      <c r="I184" s="0" t="s">
        <v>2170</v>
      </c>
      <c r="J184" s="0" t="s">
        <v>2170</v>
      </c>
      <c r="K184" s="0" t="s">
        <v>2170</v>
      </c>
      <c r="L184" s="0" t="s">
        <v>2170</v>
      </c>
      <c r="M184" s="0" t="s">
        <v>2170</v>
      </c>
      <c r="N184" s="0" t="n">
        <f aca="false">FALSE()</f>
        <v>0</v>
      </c>
      <c r="O184" s="0" t="s">
        <v>28712</v>
      </c>
      <c r="P184" s="0" t="s">
        <v>2300</v>
      </c>
      <c r="Q184" s="0" t="s">
        <v>27583</v>
      </c>
      <c r="R184" s="0" t="s">
        <v>27199</v>
      </c>
      <c r="S184" s="380" t="n">
        <v>35142.125</v>
      </c>
      <c r="T184" s="0" t="s">
        <v>28713</v>
      </c>
      <c r="U184" s="0" t="s">
        <v>2539</v>
      </c>
      <c r="V184" s="0" t="s">
        <v>2540</v>
      </c>
      <c r="X184" s="0" t="s">
        <v>27219</v>
      </c>
      <c r="Y184" s="0" t="n">
        <v>4</v>
      </c>
      <c r="Z184" s="0" t="n">
        <f aca="false">FALSE()</f>
        <v>0</v>
      </c>
      <c r="AA184" s="0" t="n">
        <f aca="false">FALSE()</f>
        <v>0</v>
      </c>
      <c r="AB184" s="0" t="n">
        <f aca="false">FALSE()</f>
        <v>0</v>
      </c>
      <c r="AC184" s="0" t="s">
        <v>2129</v>
      </c>
      <c r="AD184" s="0" t="n">
        <f aca="false">TRUE()</f>
        <v>1</v>
      </c>
      <c r="AE184" s="0" t="s">
        <v>28714</v>
      </c>
      <c r="AF184" s="0" t="n">
        <v>2</v>
      </c>
      <c r="AG184" s="0" t="s">
        <v>28715</v>
      </c>
      <c r="AH184" s="0" t="s">
        <v>28716</v>
      </c>
      <c r="AI184" s="0" t="n">
        <v>0</v>
      </c>
      <c r="AJ184" s="0" t="s">
        <v>2118</v>
      </c>
      <c r="AK184" s="0" t="n">
        <f aca="false">FALSE()</f>
        <v>0</v>
      </c>
      <c r="AL184" s="0" t="n">
        <f aca="false">TRUE()</f>
        <v>1</v>
      </c>
      <c r="AM184" s="0" t="n">
        <f aca="false">FALSE()</f>
        <v>0</v>
      </c>
      <c r="AN184" s="0" t="n">
        <f aca="false">FALSE()</f>
        <v>0</v>
      </c>
      <c r="AO184" s="0" t="n">
        <f aca="false">TRUE()</f>
        <v>1</v>
      </c>
      <c r="AP184" s="380" t="n">
        <v>44876.6458333333</v>
      </c>
      <c r="AQ184" s="380" t="n">
        <v>44876.4166666667</v>
      </c>
      <c r="AR184" s="0" t="s">
        <v>28717</v>
      </c>
      <c r="AS184" s="0" t="s">
        <v>2170</v>
      </c>
      <c r="AT184" s="0" t="s">
        <v>2170</v>
      </c>
    </row>
    <row r="185" customFormat="false" ht="15" hidden="true" customHeight="false" outlineLevel="0" collapsed="false">
      <c r="A185" s="0" t="s">
        <v>28718</v>
      </c>
      <c r="B185" s="0" t="s">
        <v>28719</v>
      </c>
      <c r="C185" s="0" t="s">
        <v>28720</v>
      </c>
      <c r="D185" s="0" t="s">
        <v>2297</v>
      </c>
      <c r="E185" s="0" t="s">
        <v>28718</v>
      </c>
      <c r="F185" s="0" t="n">
        <v>1</v>
      </c>
      <c r="G185" s="0" t="s">
        <v>2298</v>
      </c>
      <c r="H185" s="0" t="s">
        <v>2170</v>
      </c>
      <c r="I185" s="0" t="s">
        <v>2170</v>
      </c>
      <c r="J185" s="0" t="s">
        <v>2170</v>
      </c>
      <c r="K185" s="0" t="s">
        <v>2170</v>
      </c>
      <c r="L185" s="0" t="s">
        <v>2170</v>
      </c>
      <c r="M185" s="0" t="s">
        <v>2170</v>
      </c>
      <c r="N185" s="0" t="n">
        <f aca="false">FALSE()</f>
        <v>0</v>
      </c>
      <c r="O185" s="0" t="s">
        <v>28721</v>
      </c>
      <c r="P185" s="0" t="s">
        <v>2300</v>
      </c>
      <c r="Q185" s="0" t="s">
        <v>2170</v>
      </c>
      <c r="R185" s="0" t="s">
        <v>27199</v>
      </c>
      <c r="S185" s="380" t="n">
        <v>25569.125</v>
      </c>
      <c r="T185" s="0" t="s">
        <v>2170</v>
      </c>
      <c r="U185" s="0" t="s">
        <v>2301</v>
      </c>
      <c r="V185" s="0" t="s">
        <v>2302</v>
      </c>
      <c r="Y185" s="0" t="n">
        <v>4</v>
      </c>
      <c r="Z185" s="0" t="n">
        <f aca="false">FALSE()</f>
        <v>0</v>
      </c>
      <c r="AA185" s="0" t="n">
        <f aca="false">FALSE()</f>
        <v>0</v>
      </c>
      <c r="AB185" s="0" t="n">
        <f aca="false">FALSE()</f>
        <v>0</v>
      </c>
      <c r="AC185" s="0" t="s">
        <v>2129</v>
      </c>
      <c r="AD185" s="0" t="n">
        <f aca="false">TRUE()</f>
        <v>1</v>
      </c>
      <c r="AE185" s="0" t="s">
        <v>28722</v>
      </c>
      <c r="AF185" s="0" t="n">
        <v>2</v>
      </c>
      <c r="AG185" s="0" t="s">
        <v>28723</v>
      </c>
      <c r="AH185" s="0" t="s">
        <v>28724</v>
      </c>
      <c r="AI185" s="0" t="n">
        <v>0</v>
      </c>
      <c r="AJ185" s="0" t="s">
        <v>2118</v>
      </c>
      <c r="AK185" s="0" t="n">
        <f aca="false">FALSE()</f>
        <v>0</v>
      </c>
      <c r="AL185" s="0" t="n">
        <f aca="false">TRUE()</f>
        <v>1</v>
      </c>
      <c r="AM185" s="0" t="n">
        <f aca="false">FALSE()</f>
        <v>0</v>
      </c>
      <c r="AN185" s="0" t="n">
        <f aca="false">FALSE()</f>
        <v>0</v>
      </c>
      <c r="AO185" s="0" t="n">
        <f aca="false">TRUE()</f>
        <v>1</v>
      </c>
      <c r="AP185" s="380" t="n">
        <v>44876.7055555556</v>
      </c>
      <c r="AQ185" s="380" t="n">
        <v>44876.4166666667</v>
      </c>
      <c r="AR185" s="0" t="s">
        <v>28725</v>
      </c>
      <c r="AS185" s="0" t="s">
        <v>2170</v>
      </c>
      <c r="AT185" s="0" t="s">
        <v>2170</v>
      </c>
    </row>
    <row r="186" customFormat="false" ht="15" hidden="true" customHeight="false" outlineLevel="0" collapsed="false">
      <c r="A186" s="0" t="s">
        <v>28726</v>
      </c>
      <c r="B186" s="0" t="s">
        <v>28727</v>
      </c>
      <c r="C186" s="0" t="s">
        <v>28728</v>
      </c>
      <c r="D186" s="0" t="s">
        <v>2297</v>
      </c>
      <c r="E186" s="0" t="s">
        <v>28726</v>
      </c>
      <c r="F186" s="0" t="n">
        <v>1</v>
      </c>
      <c r="G186" s="0" t="s">
        <v>2298</v>
      </c>
      <c r="H186" s="0" t="s">
        <v>2170</v>
      </c>
      <c r="I186" s="0" t="s">
        <v>2170</v>
      </c>
      <c r="J186" s="0" t="s">
        <v>2170</v>
      </c>
      <c r="K186" s="0" t="s">
        <v>2170</v>
      </c>
      <c r="L186" s="0" t="s">
        <v>2170</v>
      </c>
      <c r="M186" s="0" t="s">
        <v>2170</v>
      </c>
      <c r="N186" s="0" t="n">
        <f aca="false">FALSE()</f>
        <v>0</v>
      </c>
      <c r="O186" s="0" t="s">
        <v>28729</v>
      </c>
      <c r="P186" s="0" t="s">
        <v>2300</v>
      </c>
      <c r="Q186" s="0" t="s">
        <v>2170</v>
      </c>
      <c r="R186" s="0" t="s">
        <v>27199</v>
      </c>
      <c r="S186" s="380" t="n">
        <v>25569.125</v>
      </c>
      <c r="T186" s="0" t="s">
        <v>2170</v>
      </c>
      <c r="U186" s="0" t="s">
        <v>2301</v>
      </c>
      <c r="V186" s="0" t="s">
        <v>2302</v>
      </c>
      <c r="W186" s="0" t="s">
        <v>610</v>
      </c>
      <c r="Y186" s="0" t="n">
        <v>4</v>
      </c>
      <c r="Z186" s="0" t="n">
        <f aca="false">FALSE()</f>
        <v>0</v>
      </c>
      <c r="AA186" s="0" t="n">
        <f aca="false">FALSE()</f>
        <v>0</v>
      </c>
      <c r="AB186" s="0" t="n">
        <f aca="false">FALSE()</f>
        <v>0</v>
      </c>
      <c r="AC186" s="0" t="s">
        <v>2129</v>
      </c>
      <c r="AD186" s="0" t="n">
        <f aca="false">TRUE()</f>
        <v>1</v>
      </c>
      <c r="AE186" s="0" t="s">
        <v>28730</v>
      </c>
      <c r="AF186" s="0" t="n">
        <v>2</v>
      </c>
      <c r="AG186" s="0" t="s">
        <v>28731</v>
      </c>
      <c r="AH186" s="0" t="s">
        <v>28732</v>
      </c>
      <c r="AI186" s="0" t="n">
        <v>0</v>
      </c>
      <c r="AJ186" s="0" t="s">
        <v>2118</v>
      </c>
      <c r="AK186" s="0" t="n">
        <f aca="false">FALSE()</f>
        <v>0</v>
      </c>
      <c r="AL186" s="0" t="n">
        <f aca="false">TRUE()</f>
        <v>1</v>
      </c>
      <c r="AM186" s="0" t="n">
        <f aca="false">FALSE()</f>
        <v>0</v>
      </c>
      <c r="AN186" s="0" t="n">
        <f aca="false">FALSE()</f>
        <v>0</v>
      </c>
      <c r="AO186" s="0" t="n">
        <f aca="false">TRUE()</f>
        <v>1</v>
      </c>
      <c r="AP186" s="380" t="n">
        <v>44876.6472222222</v>
      </c>
      <c r="AQ186" s="380" t="n">
        <v>44876.4166666667</v>
      </c>
      <c r="AR186" s="0" t="s">
        <v>28733</v>
      </c>
      <c r="AS186" s="0" t="s">
        <v>2170</v>
      </c>
      <c r="AT186" s="0" t="s">
        <v>2170</v>
      </c>
    </row>
    <row r="187" customFormat="false" ht="15" hidden="true" customHeight="false" outlineLevel="0" collapsed="false">
      <c r="A187" s="0" t="s">
        <v>28734</v>
      </c>
      <c r="B187" s="0" t="s">
        <v>28735</v>
      </c>
      <c r="C187" s="0" t="s">
        <v>28736</v>
      </c>
      <c r="D187" s="0" t="s">
        <v>28737</v>
      </c>
      <c r="E187" s="0" t="s">
        <v>28734</v>
      </c>
      <c r="F187" s="0" t="n">
        <v>1</v>
      </c>
      <c r="G187" s="0" t="s">
        <v>2298</v>
      </c>
      <c r="H187" s="0" t="s">
        <v>2170</v>
      </c>
      <c r="I187" s="0" t="s">
        <v>2170</v>
      </c>
      <c r="J187" s="0" t="s">
        <v>2170</v>
      </c>
      <c r="K187" s="0" t="s">
        <v>2170</v>
      </c>
      <c r="L187" s="0" t="s">
        <v>2170</v>
      </c>
      <c r="M187" s="0" t="s">
        <v>2170</v>
      </c>
      <c r="N187" s="0" t="n">
        <f aca="false">FALSE()</f>
        <v>0</v>
      </c>
      <c r="O187" s="0" t="s">
        <v>28738</v>
      </c>
      <c r="P187" s="0" t="s">
        <v>2300</v>
      </c>
      <c r="Q187" s="0" t="s">
        <v>2170</v>
      </c>
      <c r="R187" s="0" t="s">
        <v>27199</v>
      </c>
      <c r="S187" s="380" t="n">
        <v>25569.125</v>
      </c>
      <c r="T187" s="0" t="s">
        <v>2170</v>
      </c>
      <c r="U187" s="0" t="s">
        <v>2301</v>
      </c>
      <c r="V187" s="0" t="s">
        <v>2302</v>
      </c>
      <c r="W187" s="0" t="s">
        <v>2116</v>
      </c>
      <c r="Y187" s="0" t="n">
        <v>1</v>
      </c>
      <c r="Z187" s="0" t="n">
        <f aca="false">FALSE()</f>
        <v>0</v>
      </c>
      <c r="AA187" s="0" t="n">
        <f aca="false">FALSE()</f>
        <v>0</v>
      </c>
      <c r="AB187" s="0" t="n">
        <f aca="false">FALSE()</f>
        <v>0</v>
      </c>
      <c r="AC187" s="0" t="s">
        <v>7337</v>
      </c>
      <c r="AD187" s="0" t="n">
        <f aca="false">TRUE()</f>
        <v>1</v>
      </c>
      <c r="AE187" s="0" t="s">
        <v>28739</v>
      </c>
      <c r="AF187" s="0" t="n">
        <v>1</v>
      </c>
      <c r="AG187" s="0" t="s">
        <v>28740</v>
      </c>
      <c r="AH187" s="0" t="s">
        <v>28741</v>
      </c>
      <c r="AI187" s="0" t="n">
        <v>0</v>
      </c>
      <c r="AJ187" s="0" t="s">
        <v>2118</v>
      </c>
      <c r="AK187" s="0" t="n">
        <f aca="false">FALSE()</f>
        <v>0</v>
      </c>
      <c r="AL187" s="0" t="n">
        <f aca="false">TRUE()</f>
        <v>1</v>
      </c>
      <c r="AM187" s="0" t="n">
        <f aca="false">FALSE()</f>
        <v>0</v>
      </c>
      <c r="AN187" s="0" t="n">
        <f aca="false">FALSE()</f>
        <v>0</v>
      </c>
      <c r="AO187" s="0" t="n">
        <f aca="false">TRUE()</f>
        <v>1</v>
      </c>
      <c r="AP187" s="380" t="n">
        <v>44152.4277777778</v>
      </c>
      <c r="AQ187" s="380" t="n">
        <v>44152.4166666667</v>
      </c>
      <c r="AR187" s="0" t="s">
        <v>28742</v>
      </c>
      <c r="AS187" s="0" t="s">
        <v>2170</v>
      </c>
      <c r="AT187" s="0" t="s">
        <v>2170</v>
      </c>
    </row>
    <row r="188" customFormat="false" ht="15" hidden="true" customHeight="false" outlineLevel="0" collapsed="false">
      <c r="A188" s="0" t="s">
        <v>28743</v>
      </c>
      <c r="B188" s="0" t="s">
        <v>28744</v>
      </c>
      <c r="C188" s="0" t="s">
        <v>28745</v>
      </c>
      <c r="D188" s="0" t="s">
        <v>2297</v>
      </c>
      <c r="E188" s="0" t="s">
        <v>28743</v>
      </c>
      <c r="F188" s="0" t="n">
        <v>1</v>
      </c>
      <c r="G188" s="0" t="s">
        <v>2298</v>
      </c>
      <c r="H188" s="0" t="s">
        <v>2170</v>
      </c>
      <c r="I188" s="0" t="s">
        <v>2170</v>
      </c>
      <c r="J188" s="0" t="s">
        <v>2170</v>
      </c>
      <c r="K188" s="0" t="s">
        <v>2170</v>
      </c>
      <c r="L188" s="0" t="s">
        <v>2170</v>
      </c>
      <c r="M188" s="0" t="s">
        <v>2170</v>
      </c>
      <c r="N188" s="0" t="n">
        <f aca="false">FALSE()</f>
        <v>0</v>
      </c>
      <c r="O188" s="0" t="s">
        <v>28746</v>
      </c>
      <c r="P188" s="0" t="s">
        <v>2300</v>
      </c>
      <c r="Q188" s="0" t="s">
        <v>20199</v>
      </c>
      <c r="R188" s="0" t="s">
        <v>27199</v>
      </c>
      <c r="S188" s="380" t="n">
        <v>36721.1666666667</v>
      </c>
      <c r="T188" s="0" t="s">
        <v>28747</v>
      </c>
      <c r="U188" s="0" t="s">
        <v>4201</v>
      </c>
      <c r="V188" s="0" t="s">
        <v>4202</v>
      </c>
      <c r="X188" s="0" t="s">
        <v>27219</v>
      </c>
      <c r="Y188" s="0" t="n">
        <v>4</v>
      </c>
      <c r="Z188" s="0" t="n">
        <f aca="false">FALSE()</f>
        <v>0</v>
      </c>
      <c r="AA188" s="0" t="n">
        <f aca="false">FALSE()</f>
        <v>0</v>
      </c>
      <c r="AB188" s="0" t="n">
        <f aca="false">FALSE()</f>
        <v>0</v>
      </c>
      <c r="AC188" s="0" t="s">
        <v>2129</v>
      </c>
      <c r="AD188" s="0" t="n">
        <f aca="false">TRUE()</f>
        <v>1</v>
      </c>
      <c r="AE188" s="0" t="s">
        <v>28748</v>
      </c>
      <c r="AF188" s="0" t="n">
        <v>2</v>
      </c>
      <c r="AG188" s="0" t="s">
        <v>28749</v>
      </c>
      <c r="AH188" s="0" t="s">
        <v>28750</v>
      </c>
      <c r="AI188" s="0" t="n">
        <v>0</v>
      </c>
      <c r="AJ188" s="0" t="s">
        <v>2118</v>
      </c>
      <c r="AK188" s="0" t="n">
        <f aca="false">FALSE()</f>
        <v>0</v>
      </c>
      <c r="AL188" s="0" t="n">
        <f aca="false">TRUE()</f>
        <v>1</v>
      </c>
      <c r="AM188" s="0" t="n">
        <f aca="false">FALSE()</f>
        <v>0</v>
      </c>
      <c r="AN188" s="0" t="n">
        <f aca="false">FALSE()</f>
        <v>0</v>
      </c>
      <c r="AO188" s="0" t="n">
        <f aca="false">TRUE()</f>
        <v>1</v>
      </c>
      <c r="AP188" s="380" t="n">
        <v>44876.6458333333</v>
      </c>
      <c r="AQ188" s="380" t="n">
        <v>44876.4166666667</v>
      </c>
      <c r="AR188" s="0" t="s">
        <v>28751</v>
      </c>
      <c r="AS188" s="0" t="s">
        <v>2170</v>
      </c>
      <c r="AT188" s="0" t="s">
        <v>2170</v>
      </c>
    </row>
    <row r="189" customFormat="false" ht="15" hidden="true" customHeight="false" outlineLevel="0" collapsed="false">
      <c r="A189" s="0" t="s">
        <v>28752</v>
      </c>
      <c r="B189" s="0" t="s">
        <v>28753</v>
      </c>
      <c r="C189" s="0" t="s">
        <v>28754</v>
      </c>
      <c r="D189" s="0" t="s">
        <v>2297</v>
      </c>
      <c r="E189" s="0" t="s">
        <v>28752</v>
      </c>
      <c r="F189" s="0" t="n">
        <v>1</v>
      </c>
      <c r="G189" s="0" t="s">
        <v>2298</v>
      </c>
      <c r="H189" s="0" t="s">
        <v>2170</v>
      </c>
      <c r="I189" s="0" t="s">
        <v>2170</v>
      </c>
      <c r="J189" s="0" t="s">
        <v>2170</v>
      </c>
      <c r="K189" s="0" t="s">
        <v>2170</v>
      </c>
      <c r="L189" s="0" t="s">
        <v>2170</v>
      </c>
      <c r="M189" s="0" t="s">
        <v>2170</v>
      </c>
      <c r="N189" s="0" t="n">
        <f aca="false">FALSE()</f>
        <v>0</v>
      </c>
      <c r="O189" s="0" t="s">
        <v>28755</v>
      </c>
      <c r="P189" s="0" t="s">
        <v>2300</v>
      </c>
      <c r="Q189" s="0" t="s">
        <v>27471</v>
      </c>
      <c r="R189" s="0" t="s">
        <v>27199</v>
      </c>
      <c r="S189" s="380" t="n">
        <v>38421.125</v>
      </c>
      <c r="T189" s="0" t="s">
        <v>28756</v>
      </c>
      <c r="X189" s="0" t="s">
        <v>27219</v>
      </c>
      <c r="Y189" s="0" t="n">
        <v>4</v>
      </c>
      <c r="Z189" s="0" t="n">
        <f aca="false">FALSE()</f>
        <v>0</v>
      </c>
      <c r="AA189" s="0" t="n">
        <f aca="false">FALSE()</f>
        <v>0</v>
      </c>
      <c r="AB189" s="0" t="n">
        <f aca="false">FALSE()</f>
        <v>0</v>
      </c>
      <c r="AC189" s="0" t="s">
        <v>2129</v>
      </c>
      <c r="AD189" s="0" t="n">
        <f aca="false">TRUE()</f>
        <v>1</v>
      </c>
      <c r="AE189" s="0" t="s">
        <v>28757</v>
      </c>
      <c r="AF189" s="0" t="n">
        <v>2</v>
      </c>
      <c r="AG189" s="0" t="s">
        <v>28758</v>
      </c>
      <c r="AH189" s="0" t="s">
        <v>28759</v>
      </c>
      <c r="AI189" s="0" t="n">
        <v>0</v>
      </c>
      <c r="AJ189" s="0" t="s">
        <v>2118</v>
      </c>
      <c r="AK189" s="0" t="n">
        <f aca="false">FALSE()</f>
        <v>0</v>
      </c>
      <c r="AL189" s="0" t="n">
        <f aca="false">TRUE()</f>
        <v>1</v>
      </c>
      <c r="AM189" s="0" t="n">
        <f aca="false">FALSE()</f>
        <v>0</v>
      </c>
      <c r="AN189" s="0" t="n">
        <f aca="false">FALSE()</f>
        <v>0</v>
      </c>
      <c r="AO189" s="0" t="n">
        <f aca="false">TRUE()</f>
        <v>1</v>
      </c>
      <c r="AP189" s="380" t="n">
        <v>44876.6458333333</v>
      </c>
      <c r="AQ189" s="380" t="n">
        <v>44876.4166666667</v>
      </c>
      <c r="AR189" s="0" t="s">
        <v>28760</v>
      </c>
      <c r="AS189" s="0" t="s">
        <v>2170</v>
      </c>
      <c r="AT189" s="0" t="s">
        <v>2170</v>
      </c>
    </row>
    <row r="190" customFormat="false" ht="15" hidden="false" customHeight="false" outlineLevel="0" collapsed="false">
      <c r="A190" s="0" t="s">
        <v>28761</v>
      </c>
      <c r="B190" s="0" t="s">
        <v>28762</v>
      </c>
      <c r="C190" s="0" t="s">
        <v>28763</v>
      </c>
      <c r="D190" s="0" t="s">
        <v>27215</v>
      </c>
      <c r="E190" s="0" t="s">
        <v>28761</v>
      </c>
      <c r="F190" s="0" t="n">
        <v>1</v>
      </c>
      <c r="G190" s="0" t="s">
        <v>434</v>
      </c>
      <c r="H190" s="0" t="s">
        <v>2170</v>
      </c>
      <c r="I190" s="0" t="s">
        <v>2170</v>
      </c>
      <c r="J190" s="0" t="s">
        <v>2170</v>
      </c>
      <c r="K190" s="0" t="s">
        <v>2170</v>
      </c>
      <c r="L190" s="0" t="s">
        <v>2170</v>
      </c>
      <c r="M190" s="0" t="s">
        <v>2170</v>
      </c>
      <c r="N190" s="0" t="n">
        <f aca="false">FALSE()</f>
        <v>0</v>
      </c>
      <c r="O190" s="0" t="s">
        <v>28764</v>
      </c>
      <c r="P190" s="0" t="s">
        <v>27878</v>
      </c>
      <c r="Q190" s="0" t="s">
        <v>2170</v>
      </c>
      <c r="R190" s="0" t="s">
        <v>27199</v>
      </c>
      <c r="S190" s="380" t="n">
        <v>44445.125</v>
      </c>
      <c r="T190" s="0" t="s">
        <v>2170</v>
      </c>
      <c r="U190" s="0" t="s">
        <v>601</v>
      </c>
      <c r="V190" s="0" t="s">
        <v>2602</v>
      </c>
      <c r="W190" s="0" t="s">
        <v>2891</v>
      </c>
      <c r="Y190" s="0" t="n">
        <v>5</v>
      </c>
      <c r="Z190" s="0" t="n">
        <f aca="false">FALSE()</f>
        <v>0</v>
      </c>
      <c r="AA190" s="0" t="n">
        <f aca="false">TRUE()</f>
        <v>1</v>
      </c>
      <c r="AB190" s="0" t="n">
        <f aca="false">TRUE()</f>
        <v>1</v>
      </c>
      <c r="AC190" s="0" t="s">
        <v>2129</v>
      </c>
      <c r="AD190" s="0" t="n">
        <f aca="false">TRUE()</f>
        <v>1</v>
      </c>
      <c r="AE190" s="0" t="s">
        <v>28765</v>
      </c>
      <c r="AF190" s="0" t="n">
        <v>1</v>
      </c>
      <c r="AG190" s="0" t="s">
        <v>28766</v>
      </c>
      <c r="AH190" s="0" t="s">
        <v>28767</v>
      </c>
      <c r="AI190" s="0" t="n">
        <v>0</v>
      </c>
      <c r="AJ190" s="0" t="s">
        <v>2118</v>
      </c>
      <c r="AK190" s="0" t="n">
        <f aca="false">TRUE()</f>
        <v>1</v>
      </c>
      <c r="AL190" s="0" t="n">
        <f aca="false">FALSE()</f>
        <v>0</v>
      </c>
      <c r="AM190" s="0" t="n">
        <f aca="false">FALSE()</f>
        <v>0</v>
      </c>
      <c r="AN190" s="0" t="n">
        <f aca="false">FALSE()</f>
        <v>0</v>
      </c>
      <c r="AO190" s="0" t="n">
        <f aca="false">FALSE()</f>
        <v>0</v>
      </c>
      <c r="AP190" s="380" t="n">
        <v>44900.7347222222</v>
      </c>
      <c r="AQ190" s="380" t="n">
        <v>44900.4166666667</v>
      </c>
      <c r="AR190" s="0" t="s">
        <v>27484</v>
      </c>
      <c r="AS190" s="0" t="s">
        <v>2170</v>
      </c>
      <c r="AT190" s="0" t="s">
        <v>2170</v>
      </c>
    </row>
    <row r="191" customFormat="false" ht="15" hidden="true" customHeight="false" outlineLevel="0" collapsed="false">
      <c r="A191" s="0" t="s">
        <v>28768</v>
      </c>
      <c r="B191" s="0" t="s">
        <v>28769</v>
      </c>
      <c r="C191" s="0" t="s">
        <v>28770</v>
      </c>
      <c r="D191" s="0" t="s">
        <v>2297</v>
      </c>
      <c r="E191" s="0" t="s">
        <v>28768</v>
      </c>
      <c r="F191" s="0" t="n">
        <v>1</v>
      </c>
      <c r="G191" s="0" t="s">
        <v>2298</v>
      </c>
      <c r="H191" s="0" t="s">
        <v>2170</v>
      </c>
      <c r="I191" s="0" t="s">
        <v>2170</v>
      </c>
      <c r="J191" s="0" t="s">
        <v>2170</v>
      </c>
      <c r="K191" s="0" t="s">
        <v>2170</v>
      </c>
      <c r="L191" s="0" t="s">
        <v>2170</v>
      </c>
      <c r="M191" s="0" t="s">
        <v>2170</v>
      </c>
      <c r="N191" s="0" t="n">
        <f aca="false">FALSE()</f>
        <v>0</v>
      </c>
      <c r="O191" s="0" t="s">
        <v>28771</v>
      </c>
      <c r="P191" s="0" t="s">
        <v>2300</v>
      </c>
      <c r="Q191" s="0" t="s">
        <v>27521</v>
      </c>
      <c r="R191" s="0" t="s">
        <v>27199</v>
      </c>
      <c r="S191" s="380" t="n">
        <v>38421.125</v>
      </c>
      <c r="T191" s="0" t="s">
        <v>28772</v>
      </c>
      <c r="X191" s="0" t="s">
        <v>27219</v>
      </c>
      <c r="Y191" s="0" t="n">
        <v>4</v>
      </c>
      <c r="Z191" s="0" t="n">
        <f aca="false">FALSE()</f>
        <v>0</v>
      </c>
      <c r="AA191" s="0" t="n">
        <f aca="false">FALSE()</f>
        <v>0</v>
      </c>
      <c r="AB191" s="0" t="n">
        <f aca="false">FALSE()</f>
        <v>0</v>
      </c>
      <c r="AC191" s="0" t="s">
        <v>2129</v>
      </c>
      <c r="AD191" s="0" t="n">
        <f aca="false">TRUE()</f>
        <v>1</v>
      </c>
      <c r="AE191" s="0" t="s">
        <v>28773</v>
      </c>
      <c r="AF191" s="0" t="n">
        <v>2</v>
      </c>
      <c r="AG191" s="0" t="s">
        <v>28774</v>
      </c>
      <c r="AH191" s="0" t="s">
        <v>28775</v>
      </c>
      <c r="AI191" s="0" t="n">
        <v>0</v>
      </c>
      <c r="AJ191" s="0" t="s">
        <v>2118</v>
      </c>
      <c r="AK191" s="0" t="n">
        <f aca="false">FALSE()</f>
        <v>0</v>
      </c>
      <c r="AL191" s="0" t="n">
        <f aca="false">TRUE()</f>
        <v>1</v>
      </c>
      <c r="AM191" s="0" t="n">
        <f aca="false">FALSE()</f>
        <v>0</v>
      </c>
      <c r="AN191" s="0" t="n">
        <f aca="false">FALSE()</f>
        <v>0</v>
      </c>
      <c r="AO191" s="0" t="n">
        <f aca="false">TRUE()</f>
        <v>1</v>
      </c>
      <c r="AP191" s="380" t="n">
        <v>44876.6458333333</v>
      </c>
      <c r="AQ191" s="380" t="n">
        <v>44876.4166666667</v>
      </c>
      <c r="AR191" s="0" t="s">
        <v>28776</v>
      </c>
      <c r="AS191" s="0" t="s">
        <v>2170</v>
      </c>
      <c r="AT191" s="0" t="s">
        <v>2170</v>
      </c>
    </row>
    <row r="192" customFormat="false" ht="15" hidden="true" customHeight="false" outlineLevel="0" collapsed="false">
      <c r="A192" s="0" t="s">
        <v>28777</v>
      </c>
      <c r="B192" s="0" t="s">
        <v>28778</v>
      </c>
      <c r="C192" s="0" t="s">
        <v>28777</v>
      </c>
      <c r="D192" s="0" t="s">
        <v>27631</v>
      </c>
      <c r="E192" s="0" t="s">
        <v>28777</v>
      </c>
      <c r="F192" s="0" t="n">
        <v>1</v>
      </c>
      <c r="G192" s="0" t="s">
        <v>434</v>
      </c>
      <c r="H192" s="0" t="s">
        <v>2170</v>
      </c>
      <c r="I192" s="0" t="s">
        <v>2170</v>
      </c>
      <c r="J192" s="0" t="s">
        <v>2170</v>
      </c>
      <c r="K192" s="0" t="s">
        <v>2170</v>
      </c>
      <c r="L192" s="0" t="s">
        <v>2170</v>
      </c>
      <c r="M192" s="0" t="s">
        <v>2170</v>
      </c>
      <c r="N192" s="0" t="n">
        <f aca="false">FALSE()</f>
        <v>0</v>
      </c>
      <c r="O192" s="0" t="s">
        <v>28779</v>
      </c>
      <c r="P192" s="0" t="s">
        <v>27284</v>
      </c>
      <c r="Q192" s="0" t="s">
        <v>2170</v>
      </c>
      <c r="R192" s="0" t="s">
        <v>27199</v>
      </c>
      <c r="S192" s="380" t="n">
        <v>44433.125</v>
      </c>
      <c r="T192" s="0" t="s">
        <v>2170</v>
      </c>
      <c r="U192" s="0" t="s">
        <v>601</v>
      </c>
      <c r="V192" s="0" t="s">
        <v>2602</v>
      </c>
      <c r="W192" s="0" t="s">
        <v>610</v>
      </c>
      <c r="Y192" s="0" t="n">
        <v>5</v>
      </c>
      <c r="Z192" s="0" t="n">
        <f aca="false">FALSE()</f>
        <v>0</v>
      </c>
      <c r="AA192" s="0" t="n">
        <f aca="false">TRUE()</f>
        <v>1</v>
      </c>
      <c r="AB192" s="0" t="n">
        <f aca="false">TRUE()</f>
        <v>1</v>
      </c>
      <c r="AC192" s="0" t="s">
        <v>4880</v>
      </c>
      <c r="AD192" s="0" t="n">
        <f aca="false">TRUE()</f>
        <v>1</v>
      </c>
      <c r="AE192" s="0" t="s">
        <v>28780</v>
      </c>
      <c r="AF192" s="0" t="n">
        <v>1</v>
      </c>
      <c r="AG192" s="0" t="s">
        <v>28781</v>
      </c>
      <c r="AH192" s="0" t="s">
        <v>28782</v>
      </c>
      <c r="AI192" s="0" t="n">
        <v>0</v>
      </c>
      <c r="AJ192" s="0" t="s">
        <v>2118</v>
      </c>
      <c r="AK192" s="0" t="n">
        <f aca="false">TRUE()</f>
        <v>1</v>
      </c>
      <c r="AL192" s="0" t="n">
        <f aca="false">TRUE()</f>
        <v>1</v>
      </c>
      <c r="AM192" s="0" t="n">
        <f aca="false">FALSE()</f>
        <v>0</v>
      </c>
      <c r="AN192" s="0" t="n">
        <f aca="false">FALSE()</f>
        <v>0</v>
      </c>
      <c r="AO192" s="0" t="n">
        <f aca="false">TRUE()</f>
        <v>1</v>
      </c>
      <c r="AP192" s="380" t="n">
        <v>44858.5944444444</v>
      </c>
      <c r="AQ192" s="380" t="n">
        <v>44858.4166666667</v>
      </c>
      <c r="AR192" s="0" t="s">
        <v>27923</v>
      </c>
      <c r="AS192" s="0" t="s">
        <v>2170</v>
      </c>
      <c r="AT192" s="0" t="s">
        <v>2170</v>
      </c>
    </row>
    <row r="193" customFormat="false" ht="15" hidden="true" customHeight="false" outlineLevel="0" collapsed="false">
      <c r="A193" s="0" t="s">
        <v>28783</v>
      </c>
      <c r="B193" s="0" t="s">
        <v>28784</v>
      </c>
      <c r="C193" s="0" t="s">
        <v>28785</v>
      </c>
      <c r="D193" s="0" t="s">
        <v>2297</v>
      </c>
      <c r="E193" s="0" t="s">
        <v>28783</v>
      </c>
      <c r="F193" s="0" t="n">
        <v>1</v>
      </c>
      <c r="G193" s="0" t="s">
        <v>2298</v>
      </c>
      <c r="H193" s="0" t="s">
        <v>2170</v>
      </c>
      <c r="I193" s="0" t="s">
        <v>2170</v>
      </c>
      <c r="J193" s="0" t="s">
        <v>2170</v>
      </c>
      <c r="K193" s="0" t="s">
        <v>2170</v>
      </c>
      <c r="L193" s="0" t="s">
        <v>2170</v>
      </c>
      <c r="M193" s="0" t="s">
        <v>2170</v>
      </c>
      <c r="N193" s="0" t="n">
        <f aca="false">FALSE()</f>
        <v>0</v>
      </c>
      <c r="O193" s="0" t="s">
        <v>28786</v>
      </c>
      <c r="P193" s="0" t="s">
        <v>2300</v>
      </c>
      <c r="Q193" s="0" t="s">
        <v>2170</v>
      </c>
      <c r="R193" s="0" t="s">
        <v>27199</v>
      </c>
      <c r="S193" s="380" t="n">
        <v>25569.125</v>
      </c>
      <c r="T193" s="0" t="s">
        <v>2170</v>
      </c>
      <c r="U193" s="0" t="s">
        <v>2301</v>
      </c>
      <c r="V193" s="0" t="s">
        <v>2302</v>
      </c>
      <c r="Y193" s="0" t="n">
        <v>4</v>
      </c>
      <c r="Z193" s="0" t="n">
        <f aca="false">FALSE()</f>
        <v>0</v>
      </c>
      <c r="AA193" s="0" t="n">
        <f aca="false">FALSE()</f>
        <v>0</v>
      </c>
      <c r="AB193" s="0" t="n">
        <f aca="false">FALSE()</f>
        <v>0</v>
      </c>
      <c r="AC193" s="0" t="s">
        <v>2129</v>
      </c>
      <c r="AD193" s="0" t="n">
        <f aca="false">TRUE()</f>
        <v>1</v>
      </c>
      <c r="AE193" s="0" t="s">
        <v>28787</v>
      </c>
      <c r="AF193" s="0" t="n">
        <v>2</v>
      </c>
      <c r="AG193" s="0" t="s">
        <v>28788</v>
      </c>
      <c r="AH193" s="0" t="s">
        <v>28789</v>
      </c>
      <c r="AI193" s="0" t="n">
        <v>0</v>
      </c>
      <c r="AJ193" s="0" t="s">
        <v>2118</v>
      </c>
      <c r="AK193" s="0" t="n">
        <f aca="false">FALSE()</f>
        <v>0</v>
      </c>
      <c r="AL193" s="0" t="n">
        <f aca="false">TRUE()</f>
        <v>1</v>
      </c>
      <c r="AM193" s="0" t="n">
        <f aca="false">FALSE()</f>
        <v>0</v>
      </c>
      <c r="AN193" s="0" t="n">
        <f aca="false">FALSE()</f>
        <v>0</v>
      </c>
      <c r="AO193" s="0" t="n">
        <f aca="false">TRUE()</f>
        <v>1</v>
      </c>
      <c r="AP193" s="380" t="n">
        <v>45035.6041666667</v>
      </c>
      <c r="AQ193" s="380" t="n">
        <v>45035.4166666667</v>
      </c>
      <c r="AR193" s="0" t="s">
        <v>27203</v>
      </c>
      <c r="AS193" s="0" t="s">
        <v>2170</v>
      </c>
      <c r="AT193" s="0" t="s">
        <v>2170</v>
      </c>
    </row>
    <row r="194" customFormat="false" ht="15" hidden="true" customHeight="false" outlineLevel="0" collapsed="false">
      <c r="A194" s="0" t="s">
        <v>28790</v>
      </c>
      <c r="B194" s="0" t="s">
        <v>28791</v>
      </c>
      <c r="C194" s="0" t="s">
        <v>28792</v>
      </c>
      <c r="D194" s="0" t="s">
        <v>2297</v>
      </c>
      <c r="E194" s="0" t="s">
        <v>28790</v>
      </c>
      <c r="F194" s="0" t="n">
        <v>1</v>
      </c>
      <c r="G194" s="0" t="s">
        <v>2298</v>
      </c>
      <c r="H194" s="0" t="s">
        <v>2170</v>
      </c>
      <c r="I194" s="0" t="s">
        <v>2170</v>
      </c>
      <c r="J194" s="0" t="s">
        <v>2170</v>
      </c>
      <c r="K194" s="0" t="s">
        <v>2170</v>
      </c>
      <c r="L194" s="0" t="s">
        <v>2170</v>
      </c>
      <c r="M194" s="0" t="s">
        <v>2170</v>
      </c>
      <c r="N194" s="0" t="n">
        <f aca="false">FALSE()</f>
        <v>0</v>
      </c>
      <c r="O194" s="0" t="s">
        <v>28793</v>
      </c>
      <c r="P194" s="0" t="s">
        <v>2300</v>
      </c>
      <c r="Q194" s="0" t="s">
        <v>2170</v>
      </c>
      <c r="R194" s="0" t="s">
        <v>27199</v>
      </c>
      <c r="S194" s="380" t="n">
        <v>25569.125</v>
      </c>
      <c r="T194" s="0" t="s">
        <v>2170</v>
      </c>
      <c r="U194" s="0" t="s">
        <v>2301</v>
      </c>
      <c r="V194" s="0" t="s">
        <v>2302</v>
      </c>
      <c r="Y194" s="0" t="n">
        <v>4</v>
      </c>
      <c r="Z194" s="0" t="n">
        <f aca="false">FALSE()</f>
        <v>0</v>
      </c>
      <c r="AA194" s="0" t="n">
        <f aca="false">FALSE()</f>
        <v>0</v>
      </c>
      <c r="AB194" s="0" t="n">
        <f aca="false">FALSE()</f>
        <v>0</v>
      </c>
      <c r="AC194" s="0" t="s">
        <v>2129</v>
      </c>
      <c r="AD194" s="0" t="n">
        <f aca="false">TRUE()</f>
        <v>1</v>
      </c>
      <c r="AE194" s="0" t="s">
        <v>28794</v>
      </c>
      <c r="AF194" s="0" t="n">
        <v>2</v>
      </c>
      <c r="AG194" s="0" t="s">
        <v>28795</v>
      </c>
      <c r="AH194" s="0" t="s">
        <v>28796</v>
      </c>
      <c r="AI194" s="0" t="n">
        <v>0</v>
      </c>
      <c r="AJ194" s="0" t="s">
        <v>2118</v>
      </c>
      <c r="AK194" s="0" t="n">
        <f aca="false">FALSE()</f>
        <v>0</v>
      </c>
      <c r="AL194" s="0" t="n">
        <f aca="false">TRUE()</f>
        <v>1</v>
      </c>
      <c r="AM194" s="0" t="n">
        <f aca="false">FALSE()</f>
        <v>0</v>
      </c>
      <c r="AN194" s="0" t="n">
        <f aca="false">FALSE()</f>
        <v>0</v>
      </c>
      <c r="AO194" s="0" t="n">
        <f aca="false">FALSE()</f>
        <v>0</v>
      </c>
      <c r="AP194" s="380" t="n">
        <v>45082.6041666667</v>
      </c>
      <c r="AQ194" s="380" t="n">
        <v>45082.4166666667</v>
      </c>
      <c r="AR194" s="0" t="s">
        <v>28797</v>
      </c>
      <c r="AS194" s="0" t="s">
        <v>2170</v>
      </c>
      <c r="AT194" s="0" t="s">
        <v>2170</v>
      </c>
    </row>
    <row r="195" customFormat="false" ht="15" hidden="true" customHeight="false" outlineLevel="0" collapsed="false">
      <c r="A195" s="0" t="s">
        <v>28798</v>
      </c>
      <c r="B195" s="0" t="s">
        <v>28799</v>
      </c>
      <c r="C195" s="0" t="s">
        <v>28800</v>
      </c>
      <c r="D195" s="0" t="s">
        <v>2297</v>
      </c>
      <c r="E195" s="0" t="s">
        <v>28798</v>
      </c>
      <c r="F195" s="0" t="n">
        <v>1</v>
      </c>
      <c r="G195" s="0" t="s">
        <v>2298</v>
      </c>
      <c r="H195" s="0" t="s">
        <v>2170</v>
      </c>
      <c r="I195" s="0" t="s">
        <v>2170</v>
      </c>
      <c r="J195" s="0" t="s">
        <v>2170</v>
      </c>
      <c r="K195" s="0" t="s">
        <v>2170</v>
      </c>
      <c r="L195" s="0" t="s">
        <v>2170</v>
      </c>
      <c r="M195" s="0" t="s">
        <v>2170</v>
      </c>
      <c r="N195" s="0" t="n">
        <f aca="false">FALSE()</f>
        <v>0</v>
      </c>
      <c r="O195" s="0" t="s">
        <v>28801</v>
      </c>
      <c r="P195" s="0" t="s">
        <v>2300</v>
      </c>
      <c r="Q195" s="0" t="s">
        <v>22859</v>
      </c>
      <c r="R195" s="0" t="s">
        <v>27199</v>
      </c>
      <c r="S195" s="380" t="n">
        <v>36151.125</v>
      </c>
      <c r="T195" s="0" t="s">
        <v>28802</v>
      </c>
      <c r="U195" s="0" t="s">
        <v>2301</v>
      </c>
      <c r="V195" s="0" t="s">
        <v>2302</v>
      </c>
      <c r="W195" s="0" t="s">
        <v>2115</v>
      </c>
      <c r="X195" s="0" t="s">
        <v>27219</v>
      </c>
      <c r="Y195" s="0" t="n">
        <v>4</v>
      </c>
      <c r="Z195" s="0" t="n">
        <f aca="false">FALSE()</f>
        <v>0</v>
      </c>
      <c r="AA195" s="0" t="n">
        <f aca="false">FALSE()</f>
        <v>0</v>
      </c>
      <c r="AB195" s="0" t="n">
        <f aca="false">FALSE()</f>
        <v>0</v>
      </c>
      <c r="AC195" s="0" t="s">
        <v>2129</v>
      </c>
      <c r="AD195" s="0" t="n">
        <f aca="false">TRUE()</f>
        <v>1</v>
      </c>
      <c r="AE195" s="0" t="s">
        <v>28803</v>
      </c>
      <c r="AF195" s="0" t="n">
        <v>2</v>
      </c>
      <c r="AG195" s="0" t="s">
        <v>28804</v>
      </c>
      <c r="AH195" s="0" t="s">
        <v>28805</v>
      </c>
      <c r="AI195" s="0" t="n">
        <v>0</v>
      </c>
      <c r="AJ195" s="0" t="s">
        <v>2118</v>
      </c>
      <c r="AK195" s="0" t="n">
        <f aca="false">FALSE()</f>
        <v>0</v>
      </c>
      <c r="AL195" s="0" t="n">
        <f aca="false">TRUE()</f>
        <v>1</v>
      </c>
      <c r="AM195" s="0" t="n">
        <f aca="false">FALSE()</f>
        <v>0</v>
      </c>
      <c r="AN195" s="0" t="n">
        <f aca="false">FALSE()</f>
        <v>0</v>
      </c>
      <c r="AO195" s="0" t="n">
        <f aca="false">TRUE()</f>
        <v>1</v>
      </c>
      <c r="AP195" s="380" t="n">
        <v>44876.6458333333</v>
      </c>
      <c r="AQ195" s="380" t="n">
        <v>44876.4166666667</v>
      </c>
      <c r="AR195" s="0" t="s">
        <v>28806</v>
      </c>
      <c r="AS195" s="0" t="s">
        <v>2170</v>
      </c>
      <c r="AT195" s="0" t="s">
        <v>2170</v>
      </c>
    </row>
    <row r="196" customFormat="false" ht="15" hidden="false" customHeight="false" outlineLevel="0" collapsed="false">
      <c r="A196" s="0" t="s">
        <v>28807</v>
      </c>
      <c r="B196" s="0" t="s">
        <v>28808</v>
      </c>
      <c r="C196" s="0" t="s">
        <v>13007</v>
      </c>
      <c r="D196" s="0" t="s">
        <v>27215</v>
      </c>
      <c r="E196" s="0" t="s">
        <v>28807</v>
      </c>
      <c r="F196" s="0" t="n">
        <v>1</v>
      </c>
      <c r="G196" s="0" t="s">
        <v>434</v>
      </c>
      <c r="H196" s="0" t="s">
        <v>2170</v>
      </c>
      <c r="I196" s="0" t="s">
        <v>2170</v>
      </c>
      <c r="J196" s="0" t="s">
        <v>2170</v>
      </c>
      <c r="K196" s="0" t="s">
        <v>2170</v>
      </c>
      <c r="L196" s="0" t="s">
        <v>2170</v>
      </c>
      <c r="M196" s="0" t="s">
        <v>2170</v>
      </c>
      <c r="N196" s="0" t="n">
        <f aca="false">FALSE()</f>
        <v>0</v>
      </c>
      <c r="O196" s="0" t="s">
        <v>28809</v>
      </c>
      <c r="P196" s="0" t="s">
        <v>27565</v>
      </c>
      <c r="Q196" s="0" t="s">
        <v>2170</v>
      </c>
      <c r="R196" s="0" t="s">
        <v>27199</v>
      </c>
      <c r="S196" s="380" t="n">
        <v>43965.125</v>
      </c>
      <c r="T196" s="0" t="s">
        <v>2170</v>
      </c>
      <c r="W196" s="0" t="s">
        <v>2891</v>
      </c>
      <c r="Y196" s="0" t="n">
        <v>5</v>
      </c>
      <c r="Z196" s="0" t="n">
        <f aca="false">FALSE()</f>
        <v>0</v>
      </c>
      <c r="AA196" s="0" t="n">
        <f aca="false">TRUE()</f>
        <v>1</v>
      </c>
      <c r="AB196" s="0" t="n">
        <f aca="false">TRUE()</f>
        <v>1</v>
      </c>
      <c r="AC196" s="0" t="s">
        <v>2082</v>
      </c>
      <c r="AD196" s="0" t="n">
        <f aca="false">TRUE()</f>
        <v>1</v>
      </c>
      <c r="AE196" s="0" t="s">
        <v>28810</v>
      </c>
      <c r="AF196" s="0" t="n">
        <v>1</v>
      </c>
      <c r="AG196" s="0" t="s">
        <v>28811</v>
      </c>
      <c r="AH196" s="0" t="s">
        <v>28812</v>
      </c>
      <c r="AI196" s="0" t="n">
        <v>0</v>
      </c>
      <c r="AJ196" s="0" t="s">
        <v>2118</v>
      </c>
      <c r="AK196" s="0" t="n">
        <f aca="false">TRUE()</f>
        <v>1</v>
      </c>
      <c r="AL196" s="0" t="n">
        <f aca="false">FALSE()</f>
        <v>0</v>
      </c>
      <c r="AM196" s="0" t="n">
        <f aca="false">FALSE()</f>
        <v>0</v>
      </c>
      <c r="AN196" s="0" t="n">
        <f aca="false">FALSE()</f>
        <v>0</v>
      </c>
      <c r="AO196" s="0" t="n">
        <f aca="false">TRUE()</f>
        <v>1</v>
      </c>
      <c r="AP196" s="380" t="n">
        <v>44027.41875</v>
      </c>
      <c r="AQ196" s="380" t="n">
        <v>44027.41875</v>
      </c>
      <c r="AR196" s="0" t="s">
        <v>28813</v>
      </c>
      <c r="AS196" s="0" t="s">
        <v>2170</v>
      </c>
      <c r="AT196" s="0" t="s">
        <v>2170</v>
      </c>
    </row>
    <row r="197" customFormat="false" ht="15" hidden="false" customHeight="false" outlineLevel="0" collapsed="false">
      <c r="A197" s="0" t="s">
        <v>28814</v>
      </c>
      <c r="B197" s="0" t="s">
        <v>28815</v>
      </c>
      <c r="C197" s="0" t="s">
        <v>28816</v>
      </c>
      <c r="D197" s="0" t="s">
        <v>27215</v>
      </c>
      <c r="E197" s="0" t="s">
        <v>28814</v>
      </c>
      <c r="F197" s="0" t="n">
        <v>1</v>
      </c>
      <c r="G197" s="0" t="s">
        <v>434</v>
      </c>
      <c r="H197" s="0" t="s">
        <v>2170</v>
      </c>
      <c r="I197" s="0" t="s">
        <v>2170</v>
      </c>
      <c r="J197" s="0" t="s">
        <v>2170</v>
      </c>
      <c r="K197" s="0" t="s">
        <v>2170</v>
      </c>
      <c r="L197" s="0" t="s">
        <v>2170</v>
      </c>
      <c r="M197" s="0" t="s">
        <v>2170</v>
      </c>
      <c r="N197" s="0" t="n">
        <f aca="false">FALSE()</f>
        <v>0</v>
      </c>
      <c r="O197" s="0" t="s">
        <v>28817</v>
      </c>
      <c r="P197" s="0" t="s">
        <v>2300</v>
      </c>
      <c r="Q197" s="0" t="s">
        <v>27217</v>
      </c>
      <c r="R197" s="0" t="s">
        <v>27199</v>
      </c>
      <c r="S197" s="380" t="n">
        <v>42431.125</v>
      </c>
      <c r="T197" s="0" t="s">
        <v>28818</v>
      </c>
      <c r="U197" s="0" t="s">
        <v>601</v>
      </c>
      <c r="V197" s="0" t="s">
        <v>2602</v>
      </c>
      <c r="W197" s="0" t="s">
        <v>2891</v>
      </c>
      <c r="X197" s="0" t="s">
        <v>27219</v>
      </c>
      <c r="Y197" s="0" t="n">
        <v>1</v>
      </c>
      <c r="Z197" s="0" t="n">
        <f aca="false">FALSE()</f>
        <v>0</v>
      </c>
      <c r="AA197" s="0" t="n">
        <f aca="false">FALSE()</f>
        <v>0</v>
      </c>
      <c r="AB197" s="0" t="n">
        <f aca="false">FALSE()</f>
        <v>0</v>
      </c>
      <c r="AC197" s="0" t="s">
        <v>3529</v>
      </c>
      <c r="AD197" s="0" t="n">
        <f aca="false">TRUE()</f>
        <v>1</v>
      </c>
      <c r="AE197" s="0" t="s">
        <v>28819</v>
      </c>
      <c r="AF197" s="0" t="n">
        <v>1</v>
      </c>
      <c r="AG197" s="0" t="s">
        <v>28820</v>
      </c>
      <c r="AH197" s="0" t="s">
        <v>28821</v>
      </c>
      <c r="AI197" s="0" t="n">
        <v>0</v>
      </c>
      <c r="AJ197" s="0" t="s">
        <v>2118</v>
      </c>
      <c r="AK197" s="0" t="n">
        <f aca="false">FALSE()</f>
        <v>0</v>
      </c>
      <c r="AL197" s="0" t="n">
        <f aca="false">TRUE()</f>
        <v>1</v>
      </c>
      <c r="AM197" s="0" t="n">
        <f aca="false">FALSE()</f>
        <v>0</v>
      </c>
      <c r="AN197" s="0" t="n">
        <f aca="false">FALSE()</f>
        <v>0</v>
      </c>
      <c r="AO197" s="0" t="n">
        <f aca="false">TRUE()</f>
        <v>1</v>
      </c>
      <c r="AP197" s="380" t="n">
        <v>43166.9076388889</v>
      </c>
      <c r="AQ197" s="380" t="n">
        <v>42431.125</v>
      </c>
      <c r="AR197" s="0" t="s">
        <v>28822</v>
      </c>
      <c r="AS197" s="0" t="s">
        <v>2170</v>
      </c>
      <c r="AT197" s="0" t="s">
        <v>2170</v>
      </c>
    </row>
    <row r="198" customFormat="false" ht="15" hidden="true" customHeight="false" outlineLevel="0" collapsed="false">
      <c r="A198" s="0" t="s">
        <v>28823</v>
      </c>
      <c r="B198" s="0" t="s">
        <v>28824</v>
      </c>
      <c r="C198" s="0" t="s">
        <v>28825</v>
      </c>
      <c r="D198" s="0" t="s">
        <v>2297</v>
      </c>
      <c r="E198" s="0" t="s">
        <v>28823</v>
      </c>
      <c r="F198" s="0" t="n">
        <v>1</v>
      </c>
      <c r="G198" s="0" t="s">
        <v>2298</v>
      </c>
      <c r="H198" s="0" t="s">
        <v>2170</v>
      </c>
      <c r="I198" s="0" t="s">
        <v>2170</v>
      </c>
      <c r="J198" s="0" t="s">
        <v>2170</v>
      </c>
      <c r="K198" s="0" t="s">
        <v>2170</v>
      </c>
      <c r="L198" s="0" t="s">
        <v>2170</v>
      </c>
      <c r="M198" s="0" t="s">
        <v>2170</v>
      </c>
      <c r="N198" s="0" t="n">
        <f aca="false">FALSE()</f>
        <v>0</v>
      </c>
      <c r="O198" s="0" t="s">
        <v>28826</v>
      </c>
      <c r="P198" s="0" t="s">
        <v>2300</v>
      </c>
      <c r="Q198" s="0" t="s">
        <v>3535</v>
      </c>
      <c r="R198" s="0" t="s">
        <v>27199</v>
      </c>
      <c r="S198" s="380" t="n">
        <v>39435.125</v>
      </c>
      <c r="T198" s="0" t="s">
        <v>28827</v>
      </c>
      <c r="U198" s="0" t="s">
        <v>2301</v>
      </c>
      <c r="V198" s="0" t="s">
        <v>2302</v>
      </c>
      <c r="W198" s="0" t="s">
        <v>2891</v>
      </c>
      <c r="Y198" s="0" t="n">
        <v>4</v>
      </c>
      <c r="Z198" s="0" t="n">
        <f aca="false">FALSE()</f>
        <v>0</v>
      </c>
      <c r="AA198" s="0" t="n">
        <f aca="false">FALSE()</f>
        <v>0</v>
      </c>
      <c r="AB198" s="0" t="n">
        <f aca="false">FALSE()</f>
        <v>0</v>
      </c>
      <c r="AC198" s="0" t="s">
        <v>2129</v>
      </c>
      <c r="AD198" s="0" t="n">
        <f aca="false">TRUE()</f>
        <v>1</v>
      </c>
      <c r="AE198" s="0" t="s">
        <v>28828</v>
      </c>
      <c r="AF198" s="0" t="n">
        <v>2</v>
      </c>
      <c r="AG198" s="0" t="s">
        <v>28829</v>
      </c>
      <c r="AH198" s="0" t="s">
        <v>28830</v>
      </c>
      <c r="AI198" s="0" t="n">
        <v>0</v>
      </c>
      <c r="AJ198" s="0" t="s">
        <v>2118</v>
      </c>
      <c r="AK198" s="0" t="n">
        <f aca="false">FALSE()</f>
        <v>0</v>
      </c>
      <c r="AL198" s="0" t="n">
        <f aca="false">TRUE()</f>
        <v>1</v>
      </c>
      <c r="AM198" s="0" t="n">
        <f aca="false">FALSE()</f>
        <v>0</v>
      </c>
      <c r="AN198" s="0" t="n">
        <f aca="false">FALSE()</f>
        <v>0</v>
      </c>
      <c r="AO198" s="0" t="n">
        <f aca="false">TRUE()</f>
        <v>1</v>
      </c>
      <c r="AP198" s="380" t="n">
        <v>44876.6458333333</v>
      </c>
      <c r="AQ198" s="380" t="n">
        <v>44876.4166666667</v>
      </c>
      <c r="AR198" s="0" t="s">
        <v>28831</v>
      </c>
      <c r="AS198" s="0" t="s">
        <v>2170</v>
      </c>
      <c r="AT198" s="0" t="s">
        <v>2170</v>
      </c>
    </row>
    <row r="199" customFormat="false" ht="15" hidden="true" customHeight="false" outlineLevel="0" collapsed="false">
      <c r="A199" s="0" t="s">
        <v>28832</v>
      </c>
      <c r="B199" s="0" t="s">
        <v>28833</v>
      </c>
      <c r="C199" s="0" t="s">
        <v>28834</v>
      </c>
      <c r="D199" s="0" t="s">
        <v>2297</v>
      </c>
      <c r="E199" s="0" t="s">
        <v>28832</v>
      </c>
      <c r="F199" s="0" t="n">
        <v>1</v>
      </c>
      <c r="G199" s="0" t="s">
        <v>2298</v>
      </c>
      <c r="H199" s="0" t="s">
        <v>2170</v>
      </c>
      <c r="I199" s="0" t="s">
        <v>2170</v>
      </c>
      <c r="J199" s="0" t="s">
        <v>2170</v>
      </c>
      <c r="K199" s="0" t="s">
        <v>2170</v>
      </c>
      <c r="L199" s="0" t="s">
        <v>2170</v>
      </c>
      <c r="M199" s="0" t="s">
        <v>2170</v>
      </c>
      <c r="N199" s="0" t="n">
        <f aca="false">FALSE()</f>
        <v>0</v>
      </c>
      <c r="O199" s="0" t="s">
        <v>28835</v>
      </c>
      <c r="P199" s="0" t="s">
        <v>2300</v>
      </c>
      <c r="Q199" s="0" t="s">
        <v>22859</v>
      </c>
      <c r="R199" s="0" t="s">
        <v>27199</v>
      </c>
      <c r="S199" s="380" t="n">
        <v>36665.1666666667</v>
      </c>
      <c r="T199" s="0" t="s">
        <v>28836</v>
      </c>
      <c r="U199" s="0" t="s">
        <v>2301</v>
      </c>
      <c r="V199" s="0" t="s">
        <v>2302</v>
      </c>
      <c r="X199" s="0" t="s">
        <v>27219</v>
      </c>
      <c r="Y199" s="0" t="n">
        <v>4</v>
      </c>
      <c r="Z199" s="0" t="n">
        <f aca="false">FALSE()</f>
        <v>0</v>
      </c>
      <c r="AA199" s="0" t="n">
        <f aca="false">FALSE()</f>
        <v>0</v>
      </c>
      <c r="AB199" s="0" t="n">
        <f aca="false">FALSE()</f>
        <v>0</v>
      </c>
      <c r="AC199" s="0" t="s">
        <v>2129</v>
      </c>
      <c r="AD199" s="0" t="n">
        <f aca="false">TRUE()</f>
        <v>1</v>
      </c>
      <c r="AE199" s="0" t="s">
        <v>28837</v>
      </c>
      <c r="AF199" s="0" t="n">
        <v>2</v>
      </c>
      <c r="AG199" s="0" t="s">
        <v>28838</v>
      </c>
      <c r="AH199" s="0" t="s">
        <v>28839</v>
      </c>
      <c r="AI199" s="0" t="n">
        <v>0</v>
      </c>
      <c r="AJ199" s="0" t="s">
        <v>2118</v>
      </c>
      <c r="AK199" s="0" t="n">
        <f aca="false">FALSE()</f>
        <v>0</v>
      </c>
      <c r="AL199" s="0" t="n">
        <f aca="false">TRUE()</f>
        <v>1</v>
      </c>
      <c r="AM199" s="0" t="n">
        <f aca="false">FALSE()</f>
        <v>0</v>
      </c>
      <c r="AN199" s="0" t="n">
        <f aca="false">FALSE()</f>
        <v>0</v>
      </c>
      <c r="AO199" s="0" t="n">
        <f aca="false">TRUE()</f>
        <v>1</v>
      </c>
      <c r="AP199" s="380" t="n">
        <v>44876.6458333333</v>
      </c>
      <c r="AQ199" s="380" t="n">
        <v>44876.4166666667</v>
      </c>
      <c r="AR199" s="0" t="s">
        <v>28840</v>
      </c>
      <c r="AS199" s="0" t="s">
        <v>2170</v>
      </c>
      <c r="AT199" s="0" t="s">
        <v>2170</v>
      </c>
    </row>
    <row r="200" customFormat="false" ht="15" hidden="true" customHeight="false" outlineLevel="0" collapsed="false">
      <c r="A200" s="0" t="s">
        <v>28841</v>
      </c>
      <c r="B200" s="0" t="s">
        <v>28842</v>
      </c>
      <c r="C200" s="0" t="s">
        <v>28843</v>
      </c>
      <c r="D200" s="0" t="s">
        <v>2297</v>
      </c>
      <c r="E200" s="0" t="s">
        <v>28841</v>
      </c>
      <c r="F200" s="0" t="n">
        <v>1</v>
      </c>
      <c r="G200" s="0" t="s">
        <v>2298</v>
      </c>
      <c r="H200" s="0" t="s">
        <v>2170</v>
      </c>
      <c r="I200" s="0" t="s">
        <v>2170</v>
      </c>
      <c r="J200" s="0" t="s">
        <v>2170</v>
      </c>
      <c r="K200" s="0" t="s">
        <v>2170</v>
      </c>
      <c r="L200" s="0" t="s">
        <v>2170</v>
      </c>
      <c r="M200" s="0" t="s">
        <v>2170</v>
      </c>
      <c r="N200" s="0" t="n">
        <f aca="false">FALSE()</f>
        <v>0</v>
      </c>
      <c r="O200" s="0" t="s">
        <v>28844</v>
      </c>
      <c r="P200" s="0" t="s">
        <v>2300</v>
      </c>
      <c r="Q200" s="0" t="s">
        <v>2170</v>
      </c>
      <c r="R200" s="0" t="s">
        <v>27199</v>
      </c>
      <c r="S200" s="380" t="n">
        <v>25569.125</v>
      </c>
      <c r="T200" s="0" t="s">
        <v>2170</v>
      </c>
      <c r="W200" s="0" t="s">
        <v>2891</v>
      </c>
      <c r="Y200" s="0" t="n">
        <v>4</v>
      </c>
      <c r="Z200" s="0" t="n">
        <f aca="false">FALSE()</f>
        <v>0</v>
      </c>
      <c r="AA200" s="0" t="n">
        <f aca="false">FALSE()</f>
        <v>0</v>
      </c>
      <c r="AB200" s="0" t="n">
        <f aca="false">FALSE()</f>
        <v>0</v>
      </c>
      <c r="AC200" s="0" t="s">
        <v>2129</v>
      </c>
      <c r="AD200" s="0" t="n">
        <f aca="false">TRUE()</f>
        <v>1</v>
      </c>
      <c r="AE200" s="0" t="s">
        <v>28845</v>
      </c>
      <c r="AF200" s="0" t="n">
        <v>2</v>
      </c>
      <c r="AG200" s="0" t="s">
        <v>28846</v>
      </c>
      <c r="AH200" s="0" t="s">
        <v>28847</v>
      </c>
      <c r="AI200" s="0" t="n">
        <v>0</v>
      </c>
      <c r="AJ200" s="0" t="s">
        <v>2118</v>
      </c>
      <c r="AK200" s="0" t="n">
        <f aca="false">FALSE()</f>
        <v>0</v>
      </c>
      <c r="AL200" s="0" t="n">
        <f aca="false">TRUE()</f>
        <v>1</v>
      </c>
      <c r="AM200" s="0" t="n">
        <f aca="false">FALSE()</f>
        <v>0</v>
      </c>
      <c r="AN200" s="0" t="n">
        <f aca="false">FALSE()</f>
        <v>0</v>
      </c>
      <c r="AO200" s="0" t="n">
        <f aca="false">FALSE()</f>
        <v>0</v>
      </c>
      <c r="AP200" s="380" t="n">
        <v>44949.6944444444</v>
      </c>
      <c r="AQ200" s="380" t="n">
        <v>44949.4166666667</v>
      </c>
      <c r="AR200" s="0" t="s">
        <v>27376</v>
      </c>
      <c r="AS200" s="0" t="s">
        <v>2170</v>
      </c>
      <c r="AT200" s="0" t="s">
        <v>2170</v>
      </c>
    </row>
    <row r="201" customFormat="false" ht="15" hidden="true" customHeight="false" outlineLevel="0" collapsed="false">
      <c r="A201" s="0" t="s">
        <v>28848</v>
      </c>
      <c r="B201" s="0" t="s">
        <v>28849</v>
      </c>
      <c r="C201" s="0" t="s">
        <v>28850</v>
      </c>
      <c r="D201" s="0" t="s">
        <v>2297</v>
      </c>
      <c r="E201" s="0" t="s">
        <v>28848</v>
      </c>
      <c r="F201" s="0" t="n">
        <v>1</v>
      </c>
      <c r="G201" s="0" t="s">
        <v>2298</v>
      </c>
      <c r="H201" s="0" t="s">
        <v>2170</v>
      </c>
      <c r="I201" s="0" t="s">
        <v>2170</v>
      </c>
      <c r="J201" s="0" t="s">
        <v>2170</v>
      </c>
      <c r="K201" s="0" t="s">
        <v>2170</v>
      </c>
      <c r="L201" s="0" t="s">
        <v>2170</v>
      </c>
      <c r="M201" s="0" t="s">
        <v>2170</v>
      </c>
      <c r="N201" s="0" t="n">
        <f aca="false">FALSE()</f>
        <v>0</v>
      </c>
      <c r="O201" s="0" t="s">
        <v>28851</v>
      </c>
      <c r="P201" s="0" t="s">
        <v>2300</v>
      </c>
      <c r="Q201" s="0" t="s">
        <v>2170</v>
      </c>
      <c r="R201" s="0" t="s">
        <v>27199</v>
      </c>
      <c r="S201" s="380" t="n">
        <v>25569.125</v>
      </c>
      <c r="T201" s="0" t="s">
        <v>2170</v>
      </c>
      <c r="U201" s="0" t="s">
        <v>2301</v>
      </c>
      <c r="V201" s="0" t="s">
        <v>2302</v>
      </c>
      <c r="W201" s="0" t="s">
        <v>610</v>
      </c>
      <c r="Y201" s="0" t="n">
        <v>4</v>
      </c>
      <c r="Z201" s="0" t="n">
        <f aca="false">FALSE()</f>
        <v>0</v>
      </c>
      <c r="AA201" s="0" t="n">
        <f aca="false">FALSE()</f>
        <v>0</v>
      </c>
      <c r="AB201" s="0" t="n">
        <f aca="false">FALSE()</f>
        <v>0</v>
      </c>
      <c r="AC201" s="0" t="s">
        <v>2129</v>
      </c>
      <c r="AD201" s="0" t="n">
        <f aca="false">TRUE()</f>
        <v>1</v>
      </c>
      <c r="AE201" s="0" t="s">
        <v>28852</v>
      </c>
      <c r="AF201" s="0" t="n">
        <v>2</v>
      </c>
      <c r="AG201" s="0" t="s">
        <v>28853</v>
      </c>
      <c r="AH201" s="0" t="s">
        <v>28854</v>
      </c>
      <c r="AI201" s="0" t="n">
        <v>0</v>
      </c>
      <c r="AJ201" s="0" t="s">
        <v>2118</v>
      </c>
      <c r="AK201" s="0" t="n">
        <f aca="false">FALSE()</f>
        <v>0</v>
      </c>
      <c r="AL201" s="0" t="n">
        <f aca="false">TRUE()</f>
        <v>1</v>
      </c>
      <c r="AM201" s="0" t="n">
        <f aca="false">FALSE()</f>
        <v>0</v>
      </c>
      <c r="AN201" s="0" t="n">
        <f aca="false">FALSE()</f>
        <v>0</v>
      </c>
      <c r="AO201" s="0" t="n">
        <f aca="false">TRUE()</f>
        <v>1</v>
      </c>
      <c r="AP201" s="380" t="n">
        <v>44876.6458333333</v>
      </c>
      <c r="AQ201" s="380" t="n">
        <v>44876.4166666667</v>
      </c>
      <c r="AR201" s="0" t="s">
        <v>27376</v>
      </c>
      <c r="AS201" s="0" t="s">
        <v>2170</v>
      </c>
      <c r="AT201" s="0" t="s">
        <v>2170</v>
      </c>
    </row>
    <row r="202" customFormat="false" ht="15" hidden="true" customHeight="false" outlineLevel="0" collapsed="false">
      <c r="A202" s="0" t="s">
        <v>28855</v>
      </c>
      <c r="B202" s="0" t="s">
        <v>28856</v>
      </c>
      <c r="C202" s="0" t="s">
        <v>28857</v>
      </c>
      <c r="D202" s="0" t="s">
        <v>2297</v>
      </c>
      <c r="E202" s="0" t="s">
        <v>28855</v>
      </c>
      <c r="F202" s="0" t="n">
        <v>1</v>
      </c>
      <c r="G202" s="0" t="s">
        <v>2298</v>
      </c>
      <c r="H202" s="0" t="s">
        <v>2170</v>
      </c>
      <c r="I202" s="0" t="s">
        <v>2170</v>
      </c>
      <c r="J202" s="0" t="s">
        <v>2170</v>
      </c>
      <c r="K202" s="0" t="s">
        <v>2170</v>
      </c>
      <c r="L202" s="0" t="s">
        <v>2170</v>
      </c>
      <c r="M202" s="0" t="s">
        <v>2170</v>
      </c>
      <c r="N202" s="0" t="n">
        <f aca="false">FALSE()</f>
        <v>0</v>
      </c>
      <c r="O202" s="0" t="s">
        <v>28858</v>
      </c>
      <c r="P202" s="0" t="s">
        <v>2300</v>
      </c>
      <c r="Q202" s="0" t="s">
        <v>27583</v>
      </c>
      <c r="R202" s="0" t="s">
        <v>27199</v>
      </c>
      <c r="S202" s="380" t="n">
        <v>35142.125</v>
      </c>
      <c r="T202" s="0" t="s">
        <v>28859</v>
      </c>
      <c r="X202" s="0" t="s">
        <v>27219</v>
      </c>
      <c r="Y202" s="0" t="n">
        <v>4</v>
      </c>
      <c r="Z202" s="0" t="n">
        <f aca="false">FALSE()</f>
        <v>0</v>
      </c>
      <c r="AA202" s="0" t="n">
        <f aca="false">FALSE()</f>
        <v>0</v>
      </c>
      <c r="AB202" s="0" t="n">
        <f aca="false">FALSE()</f>
        <v>0</v>
      </c>
      <c r="AC202" s="0" t="s">
        <v>2129</v>
      </c>
      <c r="AD202" s="0" t="n">
        <f aca="false">TRUE()</f>
        <v>1</v>
      </c>
      <c r="AE202" s="0" t="s">
        <v>28860</v>
      </c>
      <c r="AF202" s="0" t="n">
        <v>2</v>
      </c>
      <c r="AG202" s="0" t="s">
        <v>28861</v>
      </c>
      <c r="AH202" s="0" t="s">
        <v>28862</v>
      </c>
      <c r="AI202" s="0" t="n">
        <v>0</v>
      </c>
      <c r="AJ202" s="0" t="s">
        <v>2118</v>
      </c>
      <c r="AK202" s="0" t="n">
        <f aca="false">FALSE()</f>
        <v>0</v>
      </c>
      <c r="AL202" s="0" t="n">
        <f aca="false">TRUE()</f>
        <v>1</v>
      </c>
      <c r="AM202" s="0" t="n">
        <f aca="false">FALSE()</f>
        <v>0</v>
      </c>
      <c r="AN202" s="0" t="n">
        <f aca="false">FALSE()</f>
        <v>0</v>
      </c>
      <c r="AO202" s="0" t="n">
        <f aca="false">TRUE()</f>
        <v>1</v>
      </c>
      <c r="AP202" s="380" t="n">
        <v>44876.6458333333</v>
      </c>
      <c r="AQ202" s="380" t="n">
        <v>44876.4166666667</v>
      </c>
      <c r="AR202" s="0" t="s">
        <v>28863</v>
      </c>
      <c r="AS202" s="0" t="s">
        <v>2170</v>
      </c>
      <c r="AT202" s="0" t="s">
        <v>2170</v>
      </c>
    </row>
    <row r="203" customFormat="false" ht="15" hidden="true" customHeight="false" outlineLevel="0" collapsed="false">
      <c r="A203" s="0" t="s">
        <v>28864</v>
      </c>
      <c r="B203" s="0" t="s">
        <v>28865</v>
      </c>
      <c r="C203" s="0" t="s">
        <v>28866</v>
      </c>
      <c r="D203" s="0" t="s">
        <v>2297</v>
      </c>
      <c r="E203" s="0" t="s">
        <v>28864</v>
      </c>
      <c r="F203" s="0" t="n">
        <v>1</v>
      </c>
      <c r="G203" s="0" t="s">
        <v>2298</v>
      </c>
      <c r="H203" s="0" t="s">
        <v>2170</v>
      </c>
      <c r="I203" s="0" t="s">
        <v>2170</v>
      </c>
      <c r="J203" s="0" t="s">
        <v>2170</v>
      </c>
      <c r="K203" s="0" t="s">
        <v>2170</v>
      </c>
      <c r="L203" s="0" t="s">
        <v>2170</v>
      </c>
      <c r="M203" s="0" t="s">
        <v>2170</v>
      </c>
      <c r="N203" s="0" t="n">
        <f aca="false">FALSE()</f>
        <v>0</v>
      </c>
      <c r="O203" s="0" t="s">
        <v>28867</v>
      </c>
      <c r="P203" s="0" t="s">
        <v>2300</v>
      </c>
      <c r="Q203" s="0" t="s">
        <v>2170</v>
      </c>
      <c r="R203" s="0" t="s">
        <v>27199</v>
      </c>
      <c r="S203" s="380" t="n">
        <v>25569.125</v>
      </c>
      <c r="T203" s="0" t="s">
        <v>2170</v>
      </c>
      <c r="U203" s="0" t="s">
        <v>2301</v>
      </c>
      <c r="V203" s="0" t="s">
        <v>2302</v>
      </c>
      <c r="Y203" s="0" t="n">
        <v>4</v>
      </c>
      <c r="Z203" s="0" t="n">
        <f aca="false">FALSE()</f>
        <v>0</v>
      </c>
      <c r="AA203" s="0" t="n">
        <f aca="false">FALSE()</f>
        <v>0</v>
      </c>
      <c r="AB203" s="0" t="n">
        <f aca="false">FALSE()</f>
        <v>0</v>
      </c>
      <c r="AC203" s="0" t="s">
        <v>2129</v>
      </c>
      <c r="AD203" s="0" t="n">
        <f aca="false">TRUE()</f>
        <v>1</v>
      </c>
      <c r="AE203" s="0" t="s">
        <v>28868</v>
      </c>
      <c r="AF203" s="0" t="n">
        <v>2</v>
      </c>
      <c r="AG203" s="0" t="s">
        <v>28869</v>
      </c>
      <c r="AH203" s="0" t="s">
        <v>28870</v>
      </c>
      <c r="AI203" s="0" t="n">
        <v>0</v>
      </c>
      <c r="AJ203" s="0" t="s">
        <v>2118</v>
      </c>
      <c r="AK203" s="0" t="n">
        <f aca="false">FALSE()</f>
        <v>0</v>
      </c>
      <c r="AL203" s="0" t="n">
        <f aca="false">TRUE()</f>
        <v>1</v>
      </c>
      <c r="AM203" s="0" t="n">
        <f aca="false">FALSE()</f>
        <v>0</v>
      </c>
      <c r="AN203" s="0" t="n">
        <f aca="false">FALSE()</f>
        <v>0</v>
      </c>
      <c r="AO203" s="0" t="n">
        <f aca="false">FALSE()</f>
        <v>0</v>
      </c>
      <c r="AP203" s="380" t="n">
        <v>45161.6048611111</v>
      </c>
      <c r="AQ203" s="380" t="n">
        <v>45161.4166666667</v>
      </c>
      <c r="AR203" s="0" t="s">
        <v>28871</v>
      </c>
      <c r="AS203" s="0" t="s">
        <v>2170</v>
      </c>
      <c r="AT203" s="0" t="s">
        <v>2170</v>
      </c>
    </row>
    <row r="204" customFormat="false" ht="15" hidden="true" customHeight="false" outlineLevel="0" collapsed="false">
      <c r="A204" s="0" t="s">
        <v>28872</v>
      </c>
      <c r="B204" s="0" t="s">
        <v>28873</v>
      </c>
      <c r="C204" s="0" t="s">
        <v>28874</v>
      </c>
      <c r="D204" s="0" t="s">
        <v>2297</v>
      </c>
      <c r="E204" s="0" t="s">
        <v>28872</v>
      </c>
      <c r="F204" s="0" t="n">
        <v>1</v>
      </c>
      <c r="G204" s="0" t="s">
        <v>2298</v>
      </c>
      <c r="H204" s="0" t="s">
        <v>2170</v>
      </c>
      <c r="I204" s="0" t="s">
        <v>2170</v>
      </c>
      <c r="J204" s="0" t="s">
        <v>2170</v>
      </c>
      <c r="K204" s="0" t="s">
        <v>2170</v>
      </c>
      <c r="L204" s="0" t="s">
        <v>2170</v>
      </c>
      <c r="M204" s="0" t="s">
        <v>2170</v>
      </c>
      <c r="N204" s="0" t="n">
        <f aca="false">FALSE()</f>
        <v>0</v>
      </c>
      <c r="O204" s="0" t="s">
        <v>28875</v>
      </c>
      <c r="P204" s="0" t="s">
        <v>2300</v>
      </c>
      <c r="Q204" s="0" t="s">
        <v>28876</v>
      </c>
      <c r="R204" s="0" t="s">
        <v>27199</v>
      </c>
      <c r="S204" s="380" t="n">
        <v>41204.1666666667</v>
      </c>
      <c r="T204" s="0" t="s">
        <v>28877</v>
      </c>
      <c r="X204" s="0" t="s">
        <v>27255</v>
      </c>
      <c r="Y204" s="0" t="n">
        <v>4</v>
      </c>
      <c r="Z204" s="0" t="n">
        <f aca="false">FALSE()</f>
        <v>0</v>
      </c>
      <c r="AA204" s="0" t="n">
        <f aca="false">FALSE()</f>
        <v>0</v>
      </c>
      <c r="AB204" s="0" t="n">
        <f aca="false">FALSE()</f>
        <v>0</v>
      </c>
      <c r="AC204" s="0" t="s">
        <v>2129</v>
      </c>
      <c r="AD204" s="0" t="n">
        <f aca="false">TRUE()</f>
        <v>1</v>
      </c>
      <c r="AE204" s="0" t="s">
        <v>28878</v>
      </c>
      <c r="AF204" s="0" t="n">
        <v>2</v>
      </c>
      <c r="AG204" s="0" t="s">
        <v>28879</v>
      </c>
      <c r="AH204" s="0" t="s">
        <v>28880</v>
      </c>
      <c r="AI204" s="0" t="n">
        <v>0</v>
      </c>
      <c r="AJ204" s="0" t="s">
        <v>2118</v>
      </c>
      <c r="AK204" s="0" t="n">
        <f aca="false">FALSE()</f>
        <v>0</v>
      </c>
      <c r="AL204" s="0" t="n">
        <f aca="false">TRUE()</f>
        <v>1</v>
      </c>
      <c r="AM204" s="0" t="n">
        <f aca="false">FALSE()</f>
        <v>0</v>
      </c>
      <c r="AN204" s="0" t="n">
        <f aca="false">FALSE()</f>
        <v>0</v>
      </c>
      <c r="AO204" s="0" t="n">
        <f aca="false">TRUE()</f>
        <v>1</v>
      </c>
      <c r="AP204" s="380" t="n">
        <v>44876.6458333333</v>
      </c>
      <c r="AQ204" s="380" t="n">
        <v>44876.4166666667</v>
      </c>
      <c r="AR204" s="0" t="s">
        <v>28881</v>
      </c>
      <c r="AS204" s="0" t="s">
        <v>2170</v>
      </c>
      <c r="AT204" s="0" t="s">
        <v>2170</v>
      </c>
    </row>
    <row r="205" customFormat="false" ht="15" hidden="false" customHeight="false" outlineLevel="0" collapsed="false">
      <c r="A205" s="0" t="s">
        <v>28882</v>
      </c>
      <c r="B205" s="0" t="s">
        <v>28883</v>
      </c>
      <c r="C205" s="0" t="s">
        <v>28884</v>
      </c>
      <c r="D205" s="0" t="s">
        <v>27215</v>
      </c>
      <c r="E205" s="0" t="s">
        <v>28882</v>
      </c>
      <c r="F205" s="0" t="n">
        <v>1</v>
      </c>
      <c r="G205" s="0" t="s">
        <v>434</v>
      </c>
      <c r="H205" s="0" t="s">
        <v>2170</v>
      </c>
      <c r="I205" s="0" t="s">
        <v>2170</v>
      </c>
      <c r="J205" s="0" t="s">
        <v>2170</v>
      </c>
      <c r="K205" s="0" t="s">
        <v>2170</v>
      </c>
      <c r="L205" s="0" t="s">
        <v>2170</v>
      </c>
      <c r="M205" s="0" t="s">
        <v>2170</v>
      </c>
      <c r="N205" s="0" t="n">
        <f aca="false">FALSE()</f>
        <v>0</v>
      </c>
      <c r="O205" s="0" t="s">
        <v>28885</v>
      </c>
      <c r="P205" s="0" t="s">
        <v>27565</v>
      </c>
      <c r="Q205" s="0" t="s">
        <v>2170</v>
      </c>
      <c r="R205" s="0" t="s">
        <v>27199</v>
      </c>
      <c r="S205" s="380" t="n">
        <v>43496.125</v>
      </c>
      <c r="T205" s="0" t="s">
        <v>2170</v>
      </c>
      <c r="U205" s="0" t="s">
        <v>601</v>
      </c>
      <c r="V205" s="0" t="s">
        <v>2602</v>
      </c>
      <c r="W205" s="0" t="s">
        <v>2891</v>
      </c>
      <c r="Y205" s="0" t="n">
        <v>5</v>
      </c>
      <c r="Z205" s="0" t="n">
        <f aca="false">FALSE()</f>
        <v>0</v>
      </c>
      <c r="AA205" s="0" t="n">
        <f aca="false">TRUE()</f>
        <v>1</v>
      </c>
      <c r="AB205" s="0" t="n">
        <f aca="false">TRUE()</f>
        <v>1</v>
      </c>
      <c r="AC205" s="0" t="s">
        <v>2803</v>
      </c>
      <c r="AD205" s="0" t="n">
        <f aca="false">TRUE()</f>
        <v>1</v>
      </c>
      <c r="AE205" s="0" t="s">
        <v>28886</v>
      </c>
      <c r="AF205" s="0" t="n">
        <v>1</v>
      </c>
      <c r="AG205" s="0" t="s">
        <v>28887</v>
      </c>
      <c r="AH205" s="0" t="s">
        <v>28888</v>
      </c>
      <c r="AI205" s="0" t="n">
        <v>0</v>
      </c>
      <c r="AJ205" s="0" t="s">
        <v>2118</v>
      </c>
      <c r="AK205" s="0" t="n">
        <f aca="false">TRUE()</f>
        <v>1</v>
      </c>
      <c r="AL205" s="0" t="n">
        <f aca="false">FALSE()</f>
        <v>0</v>
      </c>
      <c r="AM205" s="0" t="n">
        <f aca="false">FALSE()</f>
        <v>0</v>
      </c>
      <c r="AN205" s="0" t="n">
        <f aca="false">FALSE()</f>
        <v>0</v>
      </c>
      <c r="AO205" s="0" t="n">
        <f aca="false">TRUE()</f>
        <v>1</v>
      </c>
      <c r="AP205" s="380" t="n">
        <v>43517.4354166667</v>
      </c>
      <c r="AQ205" s="380" t="n">
        <v>43517.4354166667</v>
      </c>
      <c r="AR205" s="0" t="s">
        <v>28813</v>
      </c>
      <c r="AS205" s="0" t="s">
        <v>2170</v>
      </c>
      <c r="AT205" s="0" t="s">
        <v>2170</v>
      </c>
    </row>
    <row r="206" customFormat="false" ht="15" hidden="true" customHeight="false" outlineLevel="0" collapsed="false">
      <c r="A206" s="0" t="s">
        <v>28889</v>
      </c>
      <c r="B206" s="0" t="s">
        <v>28890</v>
      </c>
      <c r="C206" s="0" t="s">
        <v>28891</v>
      </c>
      <c r="D206" s="0" t="s">
        <v>2297</v>
      </c>
      <c r="E206" s="0" t="s">
        <v>28889</v>
      </c>
      <c r="F206" s="0" t="n">
        <v>1</v>
      </c>
      <c r="G206" s="0" t="s">
        <v>2298</v>
      </c>
      <c r="H206" s="0" t="s">
        <v>2170</v>
      </c>
      <c r="I206" s="0" t="s">
        <v>2170</v>
      </c>
      <c r="J206" s="0" t="s">
        <v>2170</v>
      </c>
      <c r="K206" s="0" t="s">
        <v>2170</v>
      </c>
      <c r="L206" s="0" t="s">
        <v>2170</v>
      </c>
      <c r="M206" s="0" t="s">
        <v>2170</v>
      </c>
      <c r="N206" s="0" t="n">
        <f aca="false">FALSE()</f>
        <v>0</v>
      </c>
      <c r="O206" s="0" t="s">
        <v>28892</v>
      </c>
      <c r="P206" s="0" t="s">
        <v>2300</v>
      </c>
      <c r="Q206" s="0" t="s">
        <v>2729</v>
      </c>
      <c r="R206" s="0" t="s">
        <v>27199</v>
      </c>
      <c r="S206" s="380" t="n">
        <v>38259.1666666667</v>
      </c>
      <c r="T206" s="0" t="s">
        <v>28893</v>
      </c>
      <c r="U206" s="0" t="s">
        <v>2301</v>
      </c>
      <c r="V206" s="0" t="s">
        <v>2302</v>
      </c>
      <c r="W206" s="0" t="s">
        <v>2114</v>
      </c>
      <c r="X206" s="0" t="s">
        <v>27219</v>
      </c>
      <c r="Y206" s="0" t="n">
        <v>4</v>
      </c>
      <c r="Z206" s="0" t="n">
        <f aca="false">FALSE()</f>
        <v>0</v>
      </c>
      <c r="AA206" s="0" t="n">
        <f aca="false">FALSE()</f>
        <v>0</v>
      </c>
      <c r="AB206" s="0" t="n">
        <f aca="false">FALSE()</f>
        <v>0</v>
      </c>
      <c r="AC206" s="0" t="s">
        <v>2129</v>
      </c>
      <c r="AD206" s="0" t="n">
        <f aca="false">TRUE()</f>
        <v>1</v>
      </c>
      <c r="AE206" s="0" t="s">
        <v>28894</v>
      </c>
      <c r="AF206" s="0" t="n">
        <v>2</v>
      </c>
      <c r="AG206" s="0" t="s">
        <v>28895</v>
      </c>
      <c r="AH206" s="0" t="s">
        <v>28896</v>
      </c>
      <c r="AI206" s="0" t="n">
        <v>0</v>
      </c>
      <c r="AJ206" s="0" t="s">
        <v>2118</v>
      </c>
      <c r="AK206" s="0" t="n">
        <f aca="false">FALSE()</f>
        <v>0</v>
      </c>
      <c r="AL206" s="0" t="n">
        <f aca="false">TRUE()</f>
        <v>1</v>
      </c>
      <c r="AM206" s="0" t="n">
        <f aca="false">FALSE()</f>
        <v>0</v>
      </c>
      <c r="AN206" s="0" t="n">
        <f aca="false">FALSE()</f>
        <v>0</v>
      </c>
      <c r="AO206" s="0" t="n">
        <f aca="false">TRUE()</f>
        <v>1</v>
      </c>
      <c r="AP206" s="380" t="n">
        <v>44876.6458333333</v>
      </c>
      <c r="AQ206" s="380" t="n">
        <v>44876.4166666667</v>
      </c>
      <c r="AR206" s="0" t="s">
        <v>28897</v>
      </c>
      <c r="AS206" s="0" t="s">
        <v>2170</v>
      </c>
      <c r="AT206" s="0" t="s">
        <v>2170</v>
      </c>
    </row>
    <row r="207" customFormat="false" ht="15" hidden="true" customHeight="false" outlineLevel="0" collapsed="false">
      <c r="A207" s="0" t="s">
        <v>28898</v>
      </c>
      <c r="B207" s="0" t="s">
        <v>28899</v>
      </c>
      <c r="C207" s="0" t="s">
        <v>28898</v>
      </c>
      <c r="D207" s="0" t="s">
        <v>27631</v>
      </c>
      <c r="E207" s="0" t="s">
        <v>28898</v>
      </c>
      <c r="F207" s="0" t="n">
        <v>1</v>
      </c>
      <c r="G207" s="0" t="s">
        <v>434</v>
      </c>
      <c r="H207" s="0" t="s">
        <v>2170</v>
      </c>
      <c r="I207" s="0" t="s">
        <v>2170</v>
      </c>
      <c r="J207" s="0" t="s">
        <v>2170</v>
      </c>
      <c r="K207" s="0" t="s">
        <v>2170</v>
      </c>
      <c r="L207" s="0" t="s">
        <v>2170</v>
      </c>
      <c r="M207" s="0" t="s">
        <v>2170</v>
      </c>
      <c r="N207" s="0" t="n">
        <f aca="false">FALSE()</f>
        <v>0</v>
      </c>
      <c r="O207" s="0" t="s">
        <v>28900</v>
      </c>
      <c r="P207" s="0" t="s">
        <v>27284</v>
      </c>
      <c r="Q207" s="0" t="s">
        <v>2170</v>
      </c>
      <c r="R207" s="0" t="s">
        <v>27199</v>
      </c>
      <c r="S207" s="380" t="n">
        <v>44425.125</v>
      </c>
      <c r="T207" s="0" t="s">
        <v>2170</v>
      </c>
      <c r="U207" s="0" t="s">
        <v>601</v>
      </c>
      <c r="V207" s="0" t="s">
        <v>2602</v>
      </c>
      <c r="W207" s="0" t="s">
        <v>610</v>
      </c>
      <c r="Y207" s="0" t="n">
        <v>5</v>
      </c>
      <c r="Z207" s="0" t="n">
        <f aca="false">FALSE()</f>
        <v>0</v>
      </c>
      <c r="AA207" s="0" t="n">
        <f aca="false">TRUE()</f>
        <v>1</v>
      </c>
      <c r="AB207" s="0" t="n">
        <f aca="false">TRUE()</f>
        <v>1</v>
      </c>
      <c r="AC207" s="0" t="s">
        <v>4880</v>
      </c>
      <c r="AD207" s="0" t="n">
        <f aca="false">TRUE()</f>
        <v>1</v>
      </c>
      <c r="AE207" s="0" t="s">
        <v>28901</v>
      </c>
      <c r="AF207" s="0" t="n">
        <v>1</v>
      </c>
      <c r="AG207" s="0" t="s">
        <v>28902</v>
      </c>
      <c r="AH207" s="0" t="s">
        <v>28903</v>
      </c>
      <c r="AI207" s="0" t="n">
        <v>0</v>
      </c>
      <c r="AJ207" s="0" t="s">
        <v>2118</v>
      </c>
      <c r="AK207" s="0" t="n">
        <f aca="false">TRUE()</f>
        <v>1</v>
      </c>
      <c r="AL207" s="0" t="n">
        <f aca="false">TRUE()</f>
        <v>1</v>
      </c>
      <c r="AM207" s="0" t="n">
        <f aca="false">FALSE()</f>
        <v>0</v>
      </c>
      <c r="AN207" s="0" t="n">
        <f aca="false">FALSE()</f>
        <v>0</v>
      </c>
      <c r="AO207" s="0" t="n">
        <f aca="false">FALSE()</f>
        <v>0</v>
      </c>
      <c r="AP207" s="380" t="n">
        <v>44560.4173611111</v>
      </c>
      <c r="AQ207" s="380" t="n">
        <v>44560.4166666667</v>
      </c>
      <c r="AR207" s="0" t="s">
        <v>27923</v>
      </c>
      <c r="AS207" s="0" t="s">
        <v>2170</v>
      </c>
      <c r="AT207" s="0" t="s">
        <v>2170</v>
      </c>
    </row>
    <row r="208" customFormat="false" ht="15" hidden="false" customHeight="false" outlineLevel="0" collapsed="false">
      <c r="A208" s="0" t="s">
        <v>28904</v>
      </c>
      <c r="B208" s="0" t="s">
        <v>28905</v>
      </c>
      <c r="C208" s="0" t="s">
        <v>28906</v>
      </c>
      <c r="D208" s="0" t="s">
        <v>27215</v>
      </c>
      <c r="E208" s="0" t="s">
        <v>28904</v>
      </c>
      <c r="F208" s="0" t="n">
        <v>1</v>
      </c>
      <c r="G208" s="0" t="s">
        <v>434</v>
      </c>
      <c r="H208" s="0" t="s">
        <v>2596</v>
      </c>
      <c r="I208" s="0" t="s">
        <v>2596</v>
      </c>
      <c r="J208" s="0" t="s">
        <v>2723</v>
      </c>
      <c r="K208" s="0" t="s">
        <v>2083</v>
      </c>
      <c r="L208" s="0" t="s">
        <v>2783</v>
      </c>
      <c r="M208" s="0" t="s">
        <v>2726</v>
      </c>
      <c r="N208" s="0" t="n">
        <f aca="false">TRUE()</f>
        <v>1</v>
      </c>
      <c r="O208" s="0" t="s">
        <v>28907</v>
      </c>
      <c r="P208" s="0" t="s">
        <v>27284</v>
      </c>
      <c r="Q208" s="0" t="s">
        <v>2596</v>
      </c>
      <c r="R208" s="0" t="s">
        <v>27641</v>
      </c>
      <c r="S208" s="380" t="n">
        <v>43776.125</v>
      </c>
      <c r="T208" s="0" t="s">
        <v>2170</v>
      </c>
      <c r="U208" s="0" t="s">
        <v>601</v>
      </c>
      <c r="V208" s="0" t="s">
        <v>2602</v>
      </c>
      <c r="X208" s="0" t="s">
        <v>27265</v>
      </c>
      <c r="Y208" s="0" t="n">
        <v>5</v>
      </c>
      <c r="Z208" s="0" t="n">
        <f aca="false">FALSE()</f>
        <v>0</v>
      </c>
      <c r="AA208" s="0" t="n">
        <f aca="false">TRUE()</f>
        <v>1</v>
      </c>
      <c r="AB208" s="0" t="n">
        <f aca="false">TRUE()</f>
        <v>1</v>
      </c>
      <c r="AC208" s="0" t="s">
        <v>2129</v>
      </c>
      <c r="AD208" s="0" t="n">
        <f aca="false">TRUE()</f>
        <v>1</v>
      </c>
      <c r="AE208" s="0" t="s">
        <v>28908</v>
      </c>
      <c r="AF208" s="0" t="n">
        <v>1</v>
      </c>
      <c r="AG208" s="0" t="s">
        <v>28909</v>
      </c>
      <c r="AH208" s="0" t="s">
        <v>28910</v>
      </c>
      <c r="AI208" s="0" t="n">
        <v>0</v>
      </c>
      <c r="AJ208" s="0" t="s">
        <v>2118</v>
      </c>
      <c r="AK208" s="0" t="n">
        <f aca="false">TRUE()</f>
        <v>1</v>
      </c>
      <c r="AL208" s="0" t="n">
        <f aca="false">FALSE()</f>
        <v>0</v>
      </c>
      <c r="AM208" s="0" t="n">
        <f aca="false">FALSE()</f>
        <v>0</v>
      </c>
      <c r="AN208" s="0" t="n">
        <f aca="false">FALSE()</f>
        <v>0</v>
      </c>
      <c r="AO208" s="0" t="n">
        <f aca="false">TRUE()</f>
        <v>1</v>
      </c>
      <c r="AP208" s="380" t="n">
        <v>43808.4243055556</v>
      </c>
      <c r="AQ208" s="380" t="n">
        <v>43808.4166666667</v>
      </c>
      <c r="AR208" s="0" t="s">
        <v>28911</v>
      </c>
      <c r="AS208" s="0" t="s">
        <v>2723</v>
      </c>
      <c r="AT208" s="0" t="s">
        <v>2083</v>
      </c>
    </row>
    <row r="209" customFormat="false" ht="15" hidden="true" customHeight="false" outlineLevel="0" collapsed="false">
      <c r="A209" s="0" t="s">
        <v>28912</v>
      </c>
      <c r="B209" s="0" t="s">
        <v>28913</v>
      </c>
      <c r="C209" s="0" t="s">
        <v>28914</v>
      </c>
      <c r="D209" s="0" t="s">
        <v>2297</v>
      </c>
      <c r="E209" s="0" t="s">
        <v>28912</v>
      </c>
      <c r="F209" s="0" t="n">
        <v>1</v>
      </c>
      <c r="G209" s="0" t="s">
        <v>2298</v>
      </c>
      <c r="H209" s="0" t="s">
        <v>2170</v>
      </c>
      <c r="I209" s="0" t="s">
        <v>2170</v>
      </c>
      <c r="J209" s="0" t="s">
        <v>2170</v>
      </c>
      <c r="K209" s="0" t="s">
        <v>2170</v>
      </c>
      <c r="L209" s="0" t="s">
        <v>2170</v>
      </c>
      <c r="M209" s="0" t="s">
        <v>2170</v>
      </c>
      <c r="N209" s="0" t="n">
        <f aca="false">FALSE()</f>
        <v>0</v>
      </c>
      <c r="O209" s="0" t="s">
        <v>28915</v>
      </c>
      <c r="P209" s="0" t="s">
        <v>2300</v>
      </c>
      <c r="Q209" s="0" t="s">
        <v>2170</v>
      </c>
      <c r="R209" s="0" t="s">
        <v>27199</v>
      </c>
      <c r="S209" s="380" t="n">
        <v>25569.125</v>
      </c>
      <c r="T209" s="0" t="s">
        <v>2170</v>
      </c>
      <c r="U209" s="0" t="s">
        <v>2301</v>
      </c>
      <c r="V209" s="0" t="s">
        <v>2302</v>
      </c>
      <c r="W209" s="0" t="s">
        <v>610</v>
      </c>
      <c r="Y209" s="0" t="n">
        <v>4</v>
      </c>
      <c r="Z209" s="0" t="n">
        <f aca="false">FALSE()</f>
        <v>0</v>
      </c>
      <c r="AA209" s="0" t="n">
        <f aca="false">FALSE()</f>
        <v>0</v>
      </c>
      <c r="AB209" s="0" t="n">
        <f aca="false">FALSE()</f>
        <v>0</v>
      </c>
      <c r="AC209" s="0" t="s">
        <v>2129</v>
      </c>
      <c r="AD209" s="0" t="n">
        <f aca="false">TRUE()</f>
        <v>1</v>
      </c>
      <c r="AE209" s="0" t="s">
        <v>28916</v>
      </c>
      <c r="AF209" s="0" t="n">
        <v>2</v>
      </c>
      <c r="AG209" s="0" t="s">
        <v>28917</v>
      </c>
      <c r="AH209" s="0" t="s">
        <v>28918</v>
      </c>
      <c r="AI209" s="0" t="n">
        <v>0</v>
      </c>
      <c r="AJ209" s="0" t="s">
        <v>2118</v>
      </c>
      <c r="AK209" s="0" t="n">
        <f aca="false">FALSE()</f>
        <v>0</v>
      </c>
      <c r="AL209" s="0" t="n">
        <f aca="false">TRUE()</f>
        <v>1</v>
      </c>
      <c r="AM209" s="0" t="n">
        <f aca="false">FALSE()</f>
        <v>0</v>
      </c>
      <c r="AN209" s="0" t="n">
        <f aca="false">FALSE()</f>
        <v>0</v>
      </c>
      <c r="AO209" s="0" t="n">
        <f aca="false">TRUE()</f>
        <v>1</v>
      </c>
      <c r="AP209" s="380" t="n">
        <v>45035.6041666667</v>
      </c>
      <c r="AQ209" s="380" t="n">
        <v>45035.4166666667</v>
      </c>
      <c r="AR209" s="0" t="s">
        <v>27203</v>
      </c>
      <c r="AS209" s="0" t="s">
        <v>2170</v>
      </c>
      <c r="AT209" s="0" t="s">
        <v>2170</v>
      </c>
    </row>
    <row r="210" customFormat="false" ht="15" hidden="false" customHeight="false" outlineLevel="0" collapsed="false">
      <c r="A210" s="0" t="s">
        <v>28919</v>
      </c>
      <c r="B210" s="0" t="s">
        <v>28920</v>
      </c>
      <c r="C210" s="0" t="s">
        <v>28921</v>
      </c>
      <c r="D210" s="0" t="s">
        <v>27215</v>
      </c>
      <c r="E210" s="0" t="s">
        <v>28919</v>
      </c>
      <c r="F210" s="0" t="n">
        <v>1</v>
      </c>
      <c r="G210" s="0" t="s">
        <v>434</v>
      </c>
      <c r="H210" s="0" t="s">
        <v>2170</v>
      </c>
      <c r="I210" s="0" t="s">
        <v>2170</v>
      </c>
      <c r="J210" s="0" t="s">
        <v>2170</v>
      </c>
      <c r="K210" s="0" t="s">
        <v>2170</v>
      </c>
      <c r="L210" s="0" t="s">
        <v>2170</v>
      </c>
      <c r="M210" s="0" t="s">
        <v>2170</v>
      </c>
      <c r="N210" s="0" t="n">
        <f aca="false">FALSE()</f>
        <v>0</v>
      </c>
      <c r="O210" s="0" t="s">
        <v>28922</v>
      </c>
      <c r="P210" s="0" t="s">
        <v>27284</v>
      </c>
      <c r="Q210" s="0" t="s">
        <v>2170</v>
      </c>
      <c r="R210" s="0" t="s">
        <v>27199</v>
      </c>
      <c r="S210" s="380" t="n">
        <v>44340.125</v>
      </c>
      <c r="T210" s="0" t="s">
        <v>2170</v>
      </c>
      <c r="U210" s="0" t="s">
        <v>601</v>
      </c>
      <c r="V210" s="0" t="s">
        <v>2602</v>
      </c>
      <c r="W210" s="0" t="s">
        <v>2891</v>
      </c>
      <c r="Y210" s="0" t="n">
        <v>5</v>
      </c>
      <c r="Z210" s="0" t="n">
        <f aca="false">FALSE()</f>
        <v>0</v>
      </c>
      <c r="AA210" s="0" t="n">
        <f aca="false">TRUE()</f>
        <v>1</v>
      </c>
      <c r="AB210" s="0" t="n">
        <f aca="false">TRUE()</f>
        <v>1</v>
      </c>
      <c r="AC210" s="0" t="s">
        <v>3529</v>
      </c>
      <c r="AD210" s="0" t="n">
        <f aca="false">TRUE()</f>
        <v>1</v>
      </c>
      <c r="AE210" s="0" t="s">
        <v>28923</v>
      </c>
      <c r="AF210" s="0" t="n">
        <v>1</v>
      </c>
      <c r="AG210" s="0" t="s">
        <v>28924</v>
      </c>
      <c r="AH210" s="0" t="s">
        <v>28925</v>
      </c>
      <c r="AI210" s="0" t="n">
        <v>0</v>
      </c>
      <c r="AJ210" s="0" t="s">
        <v>2118</v>
      </c>
      <c r="AK210" s="0" t="n">
        <f aca="false">TRUE()</f>
        <v>1</v>
      </c>
      <c r="AL210" s="0" t="n">
        <f aca="false">FALSE()</f>
        <v>0</v>
      </c>
      <c r="AM210" s="0" t="n">
        <f aca="false">FALSE()</f>
        <v>0</v>
      </c>
      <c r="AN210" s="0" t="n">
        <f aca="false">FALSE()</f>
        <v>0</v>
      </c>
      <c r="AO210" s="0" t="n">
        <f aca="false">FALSE()</f>
        <v>0</v>
      </c>
      <c r="AP210" s="380" t="n">
        <v>44356.4208333333</v>
      </c>
      <c r="AQ210" s="380" t="n">
        <v>44356.4166666667</v>
      </c>
      <c r="AR210" s="0" t="s">
        <v>27358</v>
      </c>
      <c r="AS210" s="0" t="s">
        <v>2170</v>
      </c>
      <c r="AT210" s="0" t="s">
        <v>2170</v>
      </c>
    </row>
    <row r="211" customFormat="false" ht="15" hidden="true" customHeight="false" outlineLevel="0" collapsed="false">
      <c r="A211" s="0" t="s">
        <v>28926</v>
      </c>
      <c r="B211" s="0" t="s">
        <v>28927</v>
      </c>
      <c r="C211" s="0" t="s">
        <v>28928</v>
      </c>
      <c r="D211" s="0" t="s">
        <v>27370</v>
      </c>
      <c r="E211" s="0" t="s">
        <v>28926</v>
      </c>
      <c r="F211" s="0" t="n">
        <v>1</v>
      </c>
      <c r="G211" s="0" t="s">
        <v>18631</v>
      </c>
      <c r="H211" s="0" t="s">
        <v>2170</v>
      </c>
      <c r="I211" s="0" t="s">
        <v>2170</v>
      </c>
      <c r="J211" s="0" t="s">
        <v>2170</v>
      </c>
      <c r="K211" s="0" t="s">
        <v>2170</v>
      </c>
      <c r="L211" s="0" t="s">
        <v>2170</v>
      </c>
      <c r="M211" s="0" t="s">
        <v>2170</v>
      </c>
      <c r="N211" s="0" t="n">
        <f aca="false">FALSE()</f>
        <v>0</v>
      </c>
      <c r="O211" s="0" t="s">
        <v>28929</v>
      </c>
      <c r="P211" s="0" t="s">
        <v>2300</v>
      </c>
      <c r="Q211" s="0" t="s">
        <v>2170</v>
      </c>
      <c r="R211" s="0" t="s">
        <v>27199</v>
      </c>
      <c r="S211" s="380" t="n">
        <v>25569.125</v>
      </c>
      <c r="T211" s="0" t="s">
        <v>2170</v>
      </c>
      <c r="U211" s="0" t="s">
        <v>2528</v>
      </c>
      <c r="V211" s="0" t="s">
        <v>2529</v>
      </c>
      <c r="W211" s="0" t="s">
        <v>2891</v>
      </c>
      <c r="Y211" s="0" t="n">
        <v>1</v>
      </c>
      <c r="Z211" s="0" t="n">
        <f aca="false">FALSE()</f>
        <v>0</v>
      </c>
      <c r="AA211" s="0" t="n">
        <f aca="false">FALSE()</f>
        <v>0</v>
      </c>
      <c r="AB211" s="0" t="n">
        <f aca="false">FALSE()</f>
        <v>0</v>
      </c>
      <c r="AC211" s="0" t="s">
        <v>2129</v>
      </c>
      <c r="AD211" s="0" t="n">
        <f aca="false">TRUE()</f>
        <v>1</v>
      </c>
      <c r="AE211" s="0" t="s">
        <v>28930</v>
      </c>
      <c r="AF211" s="0" t="n">
        <v>2</v>
      </c>
      <c r="AG211" s="0" t="s">
        <v>28931</v>
      </c>
      <c r="AH211" s="0" t="s">
        <v>28932</v>
      </c>
      <c r="AI211" s="0" t="n">
        <v>0</v>
      </c>
      <c r="AJ211" s="0" t="s">
        <v>27375</v>
      </c>
      <c r="AK211" s="0" t="n">
        <f aca="false">FALSE()</f>
        <v>0</v>
      </c>
      <c r="AL211" s="0" t="n">
        <f aca="false">FALSE()</f>
        <v>0</v>
      </c>
      <c r="AM211" s="0" t="n">
        <f aca="false">FALSE()</f>
        <v>0</v>
      </c>
      <c r="AN211" s="0" t="n">
        <f aca="false">FALSE()</f>
        <v>0</v>
      </c>
      <c r="AO211" s="0" t="n">
        <f aca="false">TRUE()</f>
        <v>1</v>
      </c>
      <c r="AP211" s="380" t="n">
        <v>25569.125</v>
      </c>
      <c r="AQ211" s="380" t="n">
        <v>25569.125</v>
      </c>
      <c r="AR211" s="0" t="s">
        <v>27376</v>
      </c>
      <c r="AS211" s="0" t="s">
        <v>2170</v>
      </c>
      <c r="AT211" s="0" t="s">
        <v>2170</v>
      </c>
    </row>
    <row r="212" customFormat="false" ht="15" hidden="true" customHeight="false" outlineLevel="0" collapsed="false">
      <c r="A212" s="0" t="s">
        <v>28933</v>
      </c>
      <c r="B212" s="0" t="s">
        <v>28934</v>
      </c>
      <c r="C212" s="0" t="s">
        <v>28935</v>
      </c>
      <c r="D212" s="0" t="s">
        <v>2297</v>
      </c>
      <c r="E212" s="0" t="s">
        <v>28933</v>
      </c>
      <c r="F212" s="0" t="n">
        <v>1</v>
      </c>
      <c r="G212" s="0" t="s">
        <v>2298</v>
      </c>
      <c r="H212" s="0" t="s">
        <v>2170</v>
      </c>
      <c r="I212" s="0" t="s">
        <v>2170</v>
      </c>
      <c r="J212" s="0" t="s">
        <v>2170</v>
      </c>
      <c r="K212" s="0" t="s">
        <v>2170</v>
      </c>
      <c r="L212" s="0" t="s">
        <v>2170</v>
      </c>
      <c r="M212" s="0" t="s">
        <v>2170</v>
      </c>
      <c r="N212" s="0" t="n">
        <f aca="false">FALSE()</f>
        <v>0</v>
      </c>
      <c r="O212" s="0" t="s">
        <v>28936</v>
      </c>
      <c r="P212" s="0" t="s">
        <v>2300</v>
      </c>
      <c r="Q212" s="0" t="s">
        <v>27471</v>
      </c>
      <c r="R212" s="0" t="s">
        <v>27199</v>
      </c>
      <c r="S212" s="380" t="n">
        <v>40633.1666666667</v>
      </c>
      <c r="T212" s="0" t="s">
        <v>28937</v>
      </c>
      <c r="X212" s="0" t="s">
        <v>27219</v>
      </c>
      <c r="Y212" s="0" t="n">
        <v>4</v>
      </c>
      <c r="Z212" s="0" t="n">
        <f aca="false">FALSE()</f>
        <v>0</v>
      </c>
      <c r="AA212" s="0" t="n">
        <f aca="false">FALSE()</f>
        <v>0</v>
      </c>
      <c r="AB212" s="0" t="n">
        <f aca="false">FALSE()</f>
        <v>0</v>
      </c>
      <c r="AC212" s="0" t="s">
        <v>2129</v>
      </c>
      <c r="AD212" s="0" t="n">
        <f aca="false">TRUE()</f>
        <v>1</v>
      </c>
      <c r="AE212" s="0" t="s">
        <v>28938</v>
      </c>
      <c r="AF212" s="0" t="n">
        <v>2</v>
      </c>
      <c r="AG212" s="0" t="s">
        <v>28939</v>
      </c>
      <c r="AH212" s="0" t="s">
        <v>28940</v>
      </c>
      <c r="AI212" s="0" t="n">
        <v>0</v>
      </c>
      <c r="AJ212" s="0" t="s">
        <v>2118</v>
      </c>
      <c r="AK212" s="0" t="n">
        <f aca="false">FALSE()</f>
        <v>0</v>
      </c>
      <c r="AL212" s="0" t="n">
        <f aca="false">TRUE()</f>
        <v>1</v>
      </c>
      <c r="AM212" s="0" t="n">
        <f aca="false">FALSE()</f>
        <v>0</v>
      </c>
      <c r="AN212" s="0" t="n">
        <f aca="false">FALSE()</f>
        <v>0</v>
      </c>
      <c r="AO212" s="0" t="n">
        <f aca="false">TRUE()</f>
        <v>1</v>
      </c>
      <c r="AP212" s="380" t="n">
        <v>44876.6458333333</v>
      </c>
      <c r="AQ212" s="380" t="n">
        <v>44876.4166666667</v>
      </c>
      <c r="AR212" s="0" t="s">
        <v>28941</v>
      </c>
      <c r="AS212" s="0" t="s">
        <v>2170</v>
      </c>
      <c r="AT212" s="0" t="s">
        <v>2170</v>
      </c>
    </row>
    <row r="213" customFormat="false" ht="15" hidden="true" customHeight="false" outlineLevel="0" collapsed="false">
      <c r="A213" s="0" t="s">
        <v>28942</v>
      </c>
      <c r="B213" s="0" t="s">
        <v>28943</v>
      </c>
      <c r="C213" s="0" t="s">
        <v>28944</v>
      </c>
      <c r="D213" s="0" t="s">
        <v>2297</v>
      </c>
      <c r="E213" s="0" t="s">
        <v>28942</v>
      </c>
      <c r="F213" s="0" t="n">
        <v>1</v>
      </c>
      <c r="G213" s="0" t="s">
        <v>2298</v>
      </c>
      <c r="H213" s="0" t="s">
        <v>2170</v>
      </c>
      <c r="I213" s="0" t="s">
        <v>2170</v>
      </c>
      <c r="J213" s="0" t="s">
        <v>2170</v>
      </c>
      <c r="K213" s="0" t="s">
        <v>2170</v>
      </c>
      <c r="L213" s="0" t="s">
        <v>2170</v>
      </c>
      <c r="M213" s="0" t="s">
        <v>2170</v>
      </c>
      <c r="N213" s="0" t="n">
        <f aca="false">FALSE()</f>
        <v>0</v>
      </c>
      <c r="O213" s="0" t="s">
        <v>28945</v>
      </c>
      <c r="P213" s="0" t="s">
        <v>2300</v>
      </c>
      <c r="Q213" s="0" t="s">
        <v>2170</v>
      </c>
      <c r="R213" s="0" t="s">
        <v>27199</v>
      </c>
      <c r="S213" s="380" t="n">
        <v>25569.125</v>
      </c>
      <c r="T213" s="0" t="s">
        <v>2170</v>
      </c>
      <c r="U213" s="0" t="s">
        <v>2301</v>
      </c>
      <c r="V213" s="0" t="s">
        <v>2302</v>
      </c>
      <c r="Y213" s="0" t="n">
        <v>4</v>
      </c>
      <c r="Z213" s="0" t="n">
        <f aca="false">FALSE()</f>
        <v>0</v>
      </c>
      <c r="AA213" s="0" t="n">
        <f aca="false">FALSE()</f>
        <v>0</v>
      </c>
      <c r="AB213" s="0" t="n">
        <f aca="false">FALSE()</f>
        <v>0</v>
      </c>
      <c r="AC213" s="0" t="s">
        <v>2129</v>
      </c>
      <c r="AD213" s="0" t="n">
        <f aca="false">TRUE()</f>
        <v>1</v>
      </c>
      <c r="AE213" s="0" t="s">
        <v>28946</v>
      </c>
      <c r="AF213" s="0" t="n">
        <v>2</v>
      </c>
      <c r="AG213" s="0" t="s">
        <v>28947</v>
      </c>
      <c r="AH213" s="0" t="s">
        <v>28948</v>
      </c>
      <c r="AI213" s="0" t="n">
        <v>0</v>
      </c>
      <c r="AJ213" s="0" t="s">
        <v>2118</v>
      </c>
      <c r="AK213" s="0" t="n">
        <f aca="false">FALSE()</f>
        <v>0</v>
      </c>
      <c r="AL213" s="0" t="n">
        <f aca="false">TRUE()</f>
        <v>1</v>
      </c>
      <c r="AM213" s="0" t="n">
        <f aca="false">FALSE()</f>
        <v>0</v>
      </c>
      <c r="AN213" s="0" t="n">
        <f aca="false">FALSE()</f>
        <v>0</v>
      </c>
      <c r="AO213" s="0" t="n">
        <f aca="false">TRUE()</f>
        <v>1</v>
      </c>
      <c r="AP213" s="380" t="n">
        <v>44949.6465277778</v>
      </c>
      <c r="AQ213" s="380" t="n">
        <v>44949.4166666667</v>
      </c>
      <c r="AR213" s="0" t="s">
        <v>28949</v>
      </c>
      <c r="AS213" s="0" t="s">
        <v>2170</v>
      </c>
      <c r="AT213" s="0" t="s">
        <v>2170</v>
      </c>
    </row>
    <row r="214" customFormat="false" ht="15" hidden="true" customHeight="false" outlineLevel="0" collapsed="false">
      <c r="A214" s="0" t="s">
        <v>28950</v>
      </c>
      <c r="B214" s="0" t="s">
        <v>28951</v>
      </c>
      <c r="C214" s="0" t="s">
        <v>28952</v>
      </c>
      <c r="D214" s="0" t="s">
        <v>2297</v>
      </c>
      <c r="E214" s="0" t="s">
        <v>28950</v>
      </c>
      <c r="F214" s="0" t="n">
        <v>1</v>
      </c>
      <c r="G214" s="0" t="s">
        <v>2298</v>
      </c>
      <c r="H214" s="0" t="s">
        <v>2170</v>
      </c>
      <c r="I214" s="0" t="s">
        <v>2170</v>
      </c>
      <c r="J214" s="0" t="s">
        <v>2170</v>
      </c>
      <c r="K214" s="0" t="s">
        <v>2170</v>
      </c>
      <c r="L214" s="0" t="s">
        <v>2170</v>
      </c>
      <c r="M214" s="0" t="s">
        <v>2170</v>
      </c>
      <c r="N214" s="0" t="n">
        <f aca="false">FALSE()</f>
        <v>0</v>
      </c>
      <c r="O214" s="0" t="s">
        <v>28953</v>
      </c>
      <c r="P214" s="0" t="s">
        <v>2300</v>
      </c>
      <c r="Q214" s="0" t="s">
        <v>2170</v>
      </c>
      <c r="R214" s="0" t="s">
        <v>27199</v>
      </c>
      <c r="S214" s="380" t="n">
        <v>25569.125</v>
      </c>
      <c r="T214" s="0" t="s">
        <v>2170</v>
      </c>
      <c r="U214" s="0" t="s">
        <v>2301</v>
      </c>
      <c r="V214" s="0" t="s">
        <v>2302</v>
      </c>
      <c r="Y214" s="0" t="n">
        <v>4</v>
      </c>
      <c r="Z214" s="0" t="n">
        <f aca="false">FALSE()</f>
        <v>0</v>
      </c>
      <c r="AA214" s="0" t="n">
        <f aca="false">FALSE()</f>
        <v>0</v>
      </c>
      <c r="AB214" s="0" t="n">
        <f aca="false">FALSE()</f>
        <v>0</v>
      </c>
      <c r="AC214" s="0" t="s">
        <v>2129</v>
      </c>
      <c r="AD214" s="0" t="n">
        <f aca="false">TRUE()</f>
        <v>1</v>
      </c>
      <c r="AE214" s="0" t="s">
        <v>28954</v>
      </c>
      <c r="AF214" s="0" t="n">
        <v>2</v>
      </c>
      <c r="AG214" s="0" t="s">
        <v>28955</v>
      </c>
      <c r="AH214" s="0" t="s">
        <v>28956</v>
      </c>
      <c r="AI214" s="0" t="n">
        <v>0</v>
      </c>
      <c r="AJ214" s="0" t="s">
        <v>2118</v>
      </c>
      <c r="AK214" s="0" t="n">
        <f aca="false">FALSE()</f>
        <v>0</v>
      </c>
      <c r="AL214" s="0" t="n">
        <f aca="false">TRUE()</f>
        <v>1</v>
      </c>
      <c r="AM214" s="0" t="n">
        <f aca="false">FALSE()</f>
        <v>0</v>
      </c>
      <c r="AN214" s="0" t="n">
        <f aca="false">FALSE()</f>
        <v>0</v>
      </c>
      <c r="AO214" s="0" t="n">
        <f aca="false">TRUE()</f>
        <v>1</v>
      </c>
      <c r="AP214" s="380" t="n">
        <v>44876.6458333333</v>
      </c>
      <c r="AQ214" s="380" t="n">
        <v>44876.4166666667</v>
      </c>
      <c r="AR214" s="0" t="s">
        <v>28957</v>
      </c>
      <c r="AS214" s="0" t="s">
        <v>2170</v>
      </c>
      <c r="AT214" s="0" t="s">
        <v>2170</v>
      </c>
    </row>
    <row r="215" customFormat="false" ht="15" hidden="true" customHeight="false" outlineLevel="0" collapsed="false">
      <c r="A215" s="0" t="s">
        <v>28958</v>
      </c>
      <c r="B215" s="0" t="s">
        <v>28959</v>
      </c>
      <c r="C215" s="0" t="s">
        <v>28960</v>
      </c>
      <c r="D215" s="0" t="s">
        <v>11447</v>
      </c>
      <c r="E215" s="0" t="s">
        <v>28958</v>
      </c>
      <c r="F215" s="0" t="n">
        <v>1</v>
      </c>
      <c r="G215" s="0" t="s">
        <v>434</v>
      </c>
      <c r="H215" s="0" t="s">
        <v>2596</v>
      </c>
      <c r="I215" s="0" t="s">
        <v>2596</v>
      </c>
      <c r="J215" s="0" t="s">
        <v>2599</v>
      </c>
      <c r="K215" s="0" t="s">
        <v>2170</v>
      </c>
      <c r="L215" s="0" t="s">
        <v>2083</v>
      </c>
      <c r="M215" s="0" t="s">
        <v>2170</v>
      </c>
      <c r="N215" s="0" t="n">
        <f aca="false">FALSE()</f>
        <v>0</v>
      </c>
      <c r="O215" s="0" t="s">
        <v>28961</v>
      </c>
      <c r="P215" s="0" t="s">
        <v>28438</v>
      </c>
      <c r="Q215" s="0" t="s">
        <v>2596</v>
      </c>
      <c r="R215" s="0" t="s">
        <v>27641</v>
      </c>
      <c r="S215" s="380" t="n">
        <v>45400.125</v>
      </c>
      <c r="T215" s="0" t="s">
        <v>2170</v>
      </c>
      <c r="U215" s="0" t="s">
        <v>601</v>
      </c>
      <c r="V215" s="0" t="s">
        <v>2602</v>
      </c>
      <c r="W215" s="0" t="s">
        <v>2891</v>
      </c>
      <c r="X215" s="0" t="s">
        <v>27219</v>
      </c>
      <c r="Y215" s="0" t="n">
        <v>5</v>
      </c>
      <c r="Z215" s="0" t="n">
        <f aca="false">FALSE()</f>
        <v>0</v>
      </c>
      <c r="AA215" s="0" t="n">
        <f aca="false">TRUE()</f>
        <v>1</v>
      </c>
      <c r="AB215" s="0" t="n">
        <f aca="false">TRUE()</f>
        <v>1</v>
      </c>
      <c r="AC215" s="0" t="s">
        <v>2129</v>
      </c>
      <c r="AD215" s="0" t="n">
        <f aca="false">TRUE()</f>
        <v>1</v>
      </c>
      <c r="AE215" s="0" t="s">
        <v>28962</v>
      </c>
      <c r="AF215" s="0" t="n">
        <v>2</v>
      </c>
      <c r="AG215" s="0" t="s">
        <v>28963</v>
      </c>
      <c r="AH215" s="0" t="s">
        <v>28964</v>
      </c>
      <c r="AI215" s="0" t="n">
        <v>0</v>
      </c>
      <c r="AJ215" s="0" t="s">
        <v>2118</v>
      </c>
      <c r="AK215" s="0" t="n">
        <f aca="false">TRUE()</f>
        <v>1</v>
      </c>
      <c r="AL215" s="0" t="n">
        <f aca="false">FALSE()</f>
        <v>0</v>
      </c>
      <c r="AM215" s="0" t="n">
        <f aca="false">FALSE()</f>
        <v>0</v>
      </c>
      <c r="AN215" s="0" t="n">
        <f aca="false">FALSE()</f>
        <v>0</v>
      </c>
      <c r="AO215" s="0" t="n">
        <f aca="false">TRUE()</f>
        <v>1</v>
      </c>
      <c r="AP215" s="380" t="n">
        <v>45432.4208333333</v>
      </c>
      <c r="AQ215" s="380" t="n">
        <v>45432.125</v>
      </c>
      <c r="AR215" s="0" t="s">
        <v>28965</v>
      </c>
      <c r="AS215" s="0" t="s">
        <v>2599</v>
      </c>
      <c r="AT215" s="0" t="s">
        <v>2170</v>
      </c>
    </row>
    <row r="216" customFormat="false" ht="15" hidden="true" customHeight="false" outlineLevel="0" collapsed="false">
      <c r="A216" s="0" t="s">
        <v>28966</v>
      </c>
      <c r="B216" s="0" t="s">
        <v>28967</v>
      </c>
      <c r="C216" s="0" t="s">
        <v>28968</v>
      </c>
      <c r="D216" s="0" t="s">
        <v>2297</v>
      </c>
      <c r="E216" s="0" t="s">
        <v>28966</v>
      </c>
      <c r="F216" s="0" t="n">
        <v>1</v>
      </c>
      <c r="G216" s="0" t="s">
        <v>2298</v>
      </c>
      <c r="H216" s="0" t="s">
        <v>2170</v>
      </c>
      <c r="I216" s="0" t="s">
        <v>2170</v>
      </c>
      <c r="J216" s="0" t="s">
        <v>2170</v>
      </c>
      <c r="K216" s="0" t="s">
        <v>2170</v>
      </c>
      <c r="L216" s="0" t="s">
        <v>2170</v>
      </c>
      <c r="M216" s="0" t="s">
        <v>2170</v>
      </c>
      <c r="N216" s="0" t="n">
        <f aca="false">FALSE()</f>
        <v>0</v>
      </c>
      <c r="O216" s="0" t="s">
        <v>28969</v>
      </c>
      <c r="P216" s="0" t="s">
        <v>2300</v>
      </c>
      <c r="Q216" s="0" t="s">
        <v>2170</v>
      </c>
      <c r="R216" s="0" t="s">
        <v>27199</v>
      </c>
      <c r="S216" s="380" t="n">
        <v>25569.125</v>
      </c>
      <c r="T216" s="0" t="s">
        <v>2170</v>
      </c>
      <c r="U216" s="0" t="s">
        <v>2301</v>
      </c>
      <c r="V216" s="0" t="s">
        <v>2302</v>
      </c>
      <c r="W216" s="0" t="s">
        <v>610</v>
      </c>
      <c r="Y216" s="0" t="n">
        <v>4</v>
      </c>
      <c r="Z216" s="0" t="n">
        <f aca="false">FALSE()</f>
        <v>0</v>
      </c>
      <c r="AA216" s="0" t="n">
        <f aca="false">FALSE()</f>
        <v>0</v>
      </c>
      <c r="AB216" s="0" t="n">
        <f aca="false">FALSE()</f>
        <v>0</v>
      </c>
      <c r="AC216" s="0" t="s">
        <v>2129</v>
      </c>
      <c r="AD216" s="0" t="n">
        <f aca="false">TRUE()</f>
        <v>1</v>
      </c>
      <c r="AE216" s="0" t="s">
        <v>28970</v>
      </c>
      <c r="AF216" s="0" t="n">
        <v>2</v>
      </c>
      <c r="AG216" s="0" t="s">
        <v>28971</v>
      </c>
      <c r="AH216" s="0" t="s">
        <v>28972</v>
      </c>
      <c r="AI216" s="0" t="n">
        <v>0</v>
      </c>
      <c r="AJ216" s="0" t="s">
        <v>2118</v>
      </c>
      <c r="AK216" s="0" t="n">
        <f aca="false">FALSE()</f>
        <v>0</v>
      </c>
      <c r="AL216" s="0" t="n">
        <f aca="false">TRUE()</f>
        <v>1</v>
      </c>
      <c r="AM216" s="0" t="n">
        <f aca="false">FALSE()</f>
        <v>0</v>
      </c>
      <c r="AN216" s="0" t="n">
        <f aca="false">FALSE()</f>
        <v>0</v>
      </c>
      <c r="AO216" s="0" t="n">
        <f aca="false">TRUE()</f>
        <v>1</v>
      </c>
      <c r="AP216" s="380" t="n">
        <v>45082.6097222222</v>
      </c>
      <c r="AQ216" s="380" t="n">
        <v>45082.4166666667</v>
      </c>
      <c r="AR216" s="0" t="s">
        <v>28400</v>
      </c>
      <c r="AS216" s="0" t="s">
        <v>2170</v>
      </c>
      <c r="AT216" s="0" t="s">
        <v>2170</v>
      </c>
    </row>
    <row r="217" customFormat="false" ht="15" hidden="true" customHeight="false" outlineLevel="0" collapsed="false">
      <c r="A217" s="0" t="s">
        <v>28973</v>
      </c>
      <c r="B217" s="0" t="s">
        <v>28974</v>
      </c>
      <c r="C217" s="0" t="s">
        <v>28975</v>
      </c>
      <c r="D217" s="0" t="s">
        <v>27631</v>
      </c>
      <c r="E217" s="0" t="s">
        <v>28973</v>
      </c>
      <c r="F217" s="0" t="n">
        <v>1</v>
      </c>
      <c r="G217" s="0" t="s">
        <v>434</v>
      </c>
      <c r="H217" s="0" t="s">
        <v>2170</v>
      </c>
      <c r="I217" s="0" t="s">
        <v>2170</v>
      </c>
      <c r="J217" s="0" t="s">
        <v>2170</v>
      </c>
      <c r="K217" s="0" t="s">
        <v>2170</v>
      </c>
      <c r="L217" s="0" t="s">
        <v>2170</v>
      </c>
      <c r="M217" s="0" t="s">
        <v>2170</v>
      </c>
      <c r="N217" s="0" t="n">
        <f aca="false">FALSE()</f>
        <v>0</v>
      </c>
      <c r="O217" s="0" t="s">
        <v>28976</v>
      </c>
      <c r="P217" s="0" t="s">
        <v>2300</v>
      </c>
      <c r="Q217" s="0" t="s">
        <v>12505</v>
      </c>
      <c r="R217" s="0" t="s">
        <v>27199</v>
      </c>
      <c r="S217" s="380" t="n">
        <v>45197.125</v>
      </c>
      <c r="T217" s="0" t="s">
        <v>2170</v>
      </c>
      <c r="W217" s="0" t="s">
        <v>2330</v>
      </c>
      <c r="Y217" s="0" t="n">
        <v>1</v>
      </c>
      <c r="Z217" s="0" t="n">
        <f aca="false">FALSE()</f>
        <v>0</v>
      </c>
      <c r="AA217" s="0" t="n">
        <f aca="false">FALSE()</f>
        <v>0</v>
      </c>
      <c r="AB217" s="0" t="n">
        <f aca="false">FALSE()</f>
        <v>0</v>
      </c>
      <c r="AC217" s="0" t="s">
        <v>2129</v>
      </c>
      <c r="AD217" s="0" t="n">
        <f aca="false">TRUE()</f>
        <v>1</v>
      </c>
      <c r="AE217" s="0" t="s">
        <v>28977</v>
      </c>
      <c r="AF217" s="0" t="n">
        <v>1</v>
      </c>
      <c r="AG217" s="0" t="s">
        <v>28978</v>
      </c>
      <c r="AH217" s="0" t="s">
        <v>28979</v>
      </c>
      <c r="AI217" s="0" t="n">
        <v>0</v>
      </c>
      <c r="AJ217" s="0" t="s">
        <v>27947</v>
      </c>
      <c r="AK217" s="0" t="n">
        <f aca="false">FALSE()</f>
        <v>0</v>
      </c>
      <c r="AL217" s="0" t="n">
        <f aca="false">FALSE()</f>
        <v>0</v>
      </c>
      <c r="AM217" s="0" t="n">
        <f aca="false">FALSE()</f>
        <v>0</v>
      </c>
      <c r="AN217" s="0" t="n">
        <f aca="false">FALSE()</f>
        <v>0</v>
      </c>
      <c r="AO217" s="0" t="n">
        <f aca="false">TRUE()</f>
        <v>1</v>
      </c>
      <c r="AP217" s="380" t="n">
        <v>25569.125</v>
      </c>
      <c r="AQ217" s="380" t="n">
        <v>25569.125</v>
      </c>
      <c r="AR217" s="0" t="s">
        <v>28980</v>
      </c>
      <c r="AS217" s="0" t="s">
        <v>2170</v>
      </c>
      <c r="AT217" s="0" t="s">
        <v>2170</v>
      </c>
    </row>
    <row r="218" customFormat="false" ht="15" hidden="false" customHeight="false" outlineLevel="0" collapsed="false">
      <c r="A218" s="0" t="s">
        <v>28981</v>
      </c>
      <c r="B218" s="0" t="s">
        <v>28982</v>
      </c>
      <c r="C218" s="0" t="s">
        <v>28983</v>
      </c>
      <c r="D218" s="0" t="s">
        <v>27215</v>
      </c>
      <c r="E218" s="0" t="s">
        <v>28981</v>
      </c>
      <c r="F218" s="0" t="n">
        <v>1</v>
      </c>
      <c r="G218" s="0" t="s">
        <v>434</v>
      </c>
      <c r="H218" s="0" t="s">
        <v>2170</v>
      </c>
      <c r="I218" s="0" t="s">
        <v>2170</v>
      </c>
      <c r="J218" s="0" t="s">
        <v>2170</v>
      </c>
      <c r="K218" s="0" t="s">
        <v>2170</v>
      </c>
      <c r="L218" s="0" t="s">
        <v>2170</v>
      </c>
      <c r="M218" s="0" t="s">
        <v>2170</v>
      </c>
      <c r="N218" s="0" t="n">
        <f aca="false">FALSE()</f>
        <v>0</v>
      </c>
      <c r="O218" s="0" t="s">
        <v>28984</v>
      </c>
      <c r="P218" s="0" t="s">
        <v>27284</v>
      </c>
      <c r="Q218" s="0" t="s">
        <v>2170</v>
      </c>
      <c r="R218" s="0" t="s">
        <v>27295</v>
      </c>
      <c r="S218" s="380" t="n">
        <v>45372.125</v>
      </c>
      <c r="T218" s="0" t="s">
        <v>2170</v>
      </c>
      <c r="U218" s="0" t="s">
        <v>601</v>
      </c>
      <c r="V218" s="0" t="s">
        <v>2602</v>
      </c>
      <c r="W218" s="0" t="s">
        <v>2891</v>
      </c>
      <c r="Y218" s="0" t="n">
        <v>5</v>
      </c>
      <c r="Z218" s="0" t="n">
        <f aca="false">FALSE()</f>
        <v>0</v>
      </c>
      <c r="AA218" s="0" t="n">
        <f aca="false">TRUE()</f>
        <v>1</v>
      </c>
      <c r="AB218" s="0" t="n">
        <f aca="false">TRUE()</f>
        <v>1</v>
      </c>
      <c r="AC218" s="0" t="s">
        <v>3358</v>
      </c>
      <c r="AD218" s="0" t="n">
        <f aca="false">TRUE()</f>
        <v>1</v>
      </c>
      <c r="AE218" s="0" t="s">
        <v>28985</v>
      </c>
      <c r="AF218" s="0" t="n">
        <v>1</v>
      </c>
      <c r="AG218" s="0" t="s">
        <v>28986</v>
      </c>
      <c r="AH218" s="0" t="s">
        <v>28987</v>
      </c>
      <c r="AI218" s="0" t="n">
        <v>0</v>
      </c>
      <c r="AJ218" s="0" t="s">
        <v>2118</v>
      </c>
      <c r="AK218" s="0" t="n">
        <f aca="false">TRUE()</f>
        <v>1</v>
      </c>
      <c r="AL218" s="0" t="n">
        <f aca="false">FALSE()</f>
        <v>0</v>
      </c>
      <c r="AM218" s="0" t="n">
        <f aca="false">FALSE()</f>
        <v>0</v>
      </c>
      <c r="AN218" s="0" t="n">
        <f aca="false">FALSE()</f>
        <v>0</v>
      </c>
      <c r="AO218" s="0" t="n">
        <f aca="false">TRUE()</f>
        <v>1</v>
      </c>
      <c r="AP218" s="380" t="n">
        <v>45387.4333333333</v>
      </c>
      <c r="AQ218" s="380" t="n">
        <v>45387.125</v>
      </c>
      <c r="AR218" s="0" t="s">
        <v>27358</v>
      </c>
      <c r="AS218" s="0" t="s">
        <v>2170</v>
      </c>
      <c r="AT218" s="0" t="s">
        <v>2170</v>
      </c>
    </row>
    <row r="219" customFormat="false" ht="15" hidden="false" customHeight="false" outlineLevel="0" collapsed="false">
      <c r="A219" s="0" t="s">
        <v>28988</v>
      </c>
      <c r="B219" s="0" t="s">
        <v>28989</v>
      </c>
      <c r="C219" s="0" t="s">
        <v>28990</v>
      </c>
      <c r="D219" s="0" t="s">
        <v>27215</v>
      </c>
      <c r="E219" s="0" t="s">
        <v>28988</v>
      </c>
      <c r="F219" s="0" t="n">
        <v>1</v>
      </c>
      <c r="G219" s="0" t="s">
        <v>434</v>
      </c>
      <c r="H219" s="0" t="s">
        <v>2170</v>
      </c>
      <c r="I219" s="0" t="s">
        <v>2170</v>
      </c>
      <c r="J219" s="0" t="s">
        <v>2170</v>
      </c>
      <c r="K219" s="0" t="s">
        <v>2170</v>
      </c>
      <c r="L219" s="0" t="s">
        <v>2170</v>
      </c>
      <c r="M219" s="0" t="s">
        <v>2170</v>
      </c>
      <c r="N219" s="0" t="n">
        <f aca="false">FALSE()</f>
        <v>0</v>
      </c>
      <c r="O219" s="0" t="s">
        <v>28991</v>
      </c>
      <c r="P219" s="0" t="s">
        <v>27284</v>
      </c>
      <c r="Q219" s="0" t="s">
        <v>2170</v>
      </c>
      <c r="R219" s="0" t="s">
        <v>27199</v>
      </c>
      <c r="S219" s="380" t="n">
        <v>44340.125</v>
      </c>
      <c r="T219" s="0" t="s">
        <v>2170</v>
      </c>
      <c r="U219" s="0" t="s">
        <v>601</v>
      </c>
      <c r="V219" s="0" t="s">
        <v>2602</v>
      </c>
      <c r="W219" s="0" t="s">
        <v>2891</v>
      </c>
      <c r="Y219" s="0" t="n">
        <v>5</v>
      </c>
      <c r="Z219" s="0" t="n">
        <f aca="false">FALSE()</f>
        <v>0</v>
      </c>
      <c r="AA219" s="0" t="n">
        <f aca="false">TRUE()</f>
        <v>1</v>
      </c>
      <c r="AB219" s="0" t="n">
        <f aca="false">TRUE()</f>
        <v>1</v>
      </c>
      <c r="AC219" s="0" t="s">
        <v>3529</v>
      </c>
      <c r="AD219" s="0" t="n">
        <f aca="false">TRUE()</f>
        <v>1</v>
      </c>
      <c r="AE219" s="0" t="s">
        <v>28992</v>
      </c>
      <c r="AF219" s="0" t="n">
        <v>1</v>
      </c>
      <c r="AG219" s="0" t="s">
        <v>28993</v>
      </c>
      <c r="AH219" s="0" t="s">
        <v>28994</v>
      </c>
      <c r="AI219" s="0" t="n">
        <v>0</v>
      </c>
      <c r="AJ219" s="0" t="s">
        <v>2118</v>
      </c>
      <c r="AK219" s="0" t="n">
        <f aca="false">TRUE()</f>
        <v>1</v>
      </c>
      <c r="AL219" s="0" t="n">
        <f aca="false">FALSE()</f>
        <v>0</v>
      </c>
      <c r="AM219" s="0" t="n">
        <f aca="false">FALSE()</f>
        <v>0</v>
      </c>
      <c r="AN219" s="0" t="n">
        <f aca="false">FALSE()</f>
        <v>0</v>
      </c>
      <c r="AO219" s="0" t="n">
        <f aca="false">TRUE()</f>
        <v>1</v>
      </c>
      <c r="AP219" s="380" t="n">
        <v>44356.4229166667</v>
      </c>
      <c r="AQ219" s="380" t="n">
        <v>44356.4166666667</v>
      </c>
      <c r="AR219" s="0" t="s">
        <v>27358</v>
      </c>
      <c r="AS219" s="0" t="s">
        <v>2170</v>
      </c>
      <c r="AT219" s="0" t="s">
        <v>2170</v>
      </c>
    </row>
    <row r="220" customFormat="false" ht="15" hidden="true" customHeight="false" outlineLevel="0" collapsed="false">
      <c r="A220" s="0" t="s">
        <v>28995</v>
      </c>
      <c r="B220" s="0" t="s">
        <v>28996</v>
      </c>
      <c r="C220" s="0" t="s">
        <v>28997</v>
      </c>
      <c r="D220" s="0" t="s">
        <v>2297</v>
      </c>
      <c r="E220" s="0" t="s">
        <v>28995</v>
      </c>
      <c r="F220" s="0" t="n">
        <v>1</v>
      </c>
      <c r="G220" s="0" t="s">
        <v>2298</v>
      </c>
      <c r="H220" s="0" t="s">
        <v>2170</v>
      </c>
      <c r="I220" s="0" t="s">
        <v>2170</v>
      </c>
      <c r="J220" s="0" t="s">
        <v>2170</v>
      </c>
      <c r="K220" s="0" t="s">
        <v>2170</v>
      </c>
      <c r="L220" s="0" t="s">
        <v>2170</v>
      </c>
      <c r="M220" s="0" t="s">
        <v>2170</v>
      </c>
      <c r="N220" s="0" t="n">
        <f aca="false">FALSE()</f>
        <v>0</v>
      </c>
      <c r="O220" s="0" t="s">
        <v>28998</v>
      </c>
      <c r="P220" s="0" t="s">
        <v>2300</v>
      </c>
      <c r="Q220" s="0" t="s">
        <v>2170</v>
      </c>
      <c r="R220" s="0" t="s">
        <v>27199</v>
      </c>
      <c r="S220" s="380" t="n">
        <v>25569.125</v>
      </c>
      <c r="T220" s="0" t="s">
        <v>2170</v>
      </c>
      <c r="U220" s="0" t="s">
        <v>2301</v>
      </c>
      <c r="V220" s="0" t="s">
        <v>2302</v>
      </c>
      <c r="W220" s="0" t="s">
        <v>2891</v>
      </c>
      <c r="Y220" s="0" t="n">
        <v>4</v>
      </c>
      <c r="Z220" s="0" t="n">
        <f aca="false">FALSE()</f>
        <v>0</v>
      </c>
      <c r="AA220" s="0" t="n">
        <f aca="false">FALSE()</f>
        <v>0</v>
      </c>
      <c r="AB220" s="0" t="n">
        <f aca="false">FALSE()</f>
        <v>0</v>
      </c>
      <c r="AC220" s="0" t="s">
        <v>2129</v>
      </c>
      <c r="AD220" s="0" t="n">
        <f aca="false">TRUE()</f>
        <v>1</v>
      </c>
      <c r="AE220" s="0" t="s">
        <v>28999</v>
      </c>
      <c r="AF220" s="0" t="n">
        <v>2</v>
      </c>
      <c r="AG220" s="0" t="s">
        <v>29000</v>
      </c>
      <c r="AH220" s="0" t="s">
        <v>29001</v>
      </c>
      <c r="AI220" s="0" t="n">
        <v>0</v>
      </c>
      <c r="AJ220" s="0" t="s">
        <v>2118</v>
      </c>
      <c r="AK220" s="0" t="n">
        <f aca="false">FALSE()</f>
        <v>0</v>
      </c>
      <c r="AL220" s="0" t="n">
        <f aca="false">TRUE()</f>
        <v>1</v>
      </c>
      <c r="AM220" s="0" t="n">
        <f aca="false">FALSE()</f>
        <v>0</v>
      </c>
      <c r="AN220" s="0" t="n">
        <f aca="false">FALSE()</f>
        <v>0</v>
      </c>
      <c r="AO220" s="0" t="n">
        <f aca="false">FALSE()</f>
        <v>0</v>
      </c>
      <c r="AP220" s="380" t="n">
        <v>44876.6458333333</v>
      </c>
      <c r="AQ220" s="380" t="n">
        <v>44876.4166666667</v>
      </c>
      <c r="AR220" s="0" t="s">
        <v>27760</v>
      </c>
      <c r="AS220" s="0" t="s">
        <v>2170</v>
      </c>
      <c r="AT220" s="0" t="s">
        <v>2170</v>
      </c>
    </row>
    <row r="221" customFormat="false" ht="15" hidden="true" customHeight="false" outlineLevel="0" collapsed="false">
      <c r="A221" s="0" t="s">
        <v>29002</v>
      </c>
      <c r="B221" s="0" t="s">
        <v>29003</v>
      </c>
      <c r="C221" s="0" t="s">
        <v>29004</v>
      </c>
      <c r="D221" s="0" t="s">
        <v>2297</v>
      </c>
      <c r="E221" s="0" t="s">
        <v>29002</v>
      </c>
      <c r="F221" s="0" t="n">
        <v>1</v>
      </c>
      <c r="G221" s="0" t="s">
        <v>2298</v>
      </c>
      <c r="H221" s="0" t="s">
        <v>2170</v>
      </c>
      <c r="I221" s="0" t="s">
        <v>2170</v>
      </c>
      <c r="J221" s="0" t="s">
        <v>2170</v>
      </c>
      <c r="K221" s="0" t="s">
        <v>2170</v>
      </c>
      <c r="L221" s="0" t="s">
        <v>2170</v>
      </c>
      <c r="M221" s="0" t="s">
        <v>2170</v>
      </c>
      <c r="N221" s="0" t="n">
        <f aca="false">FALSE()</f>
        <v>0</v>
      </c>
      <c r="O221" s="0" t="s">
        <v>29005</v>
      </c>
      <c r="P221" s="0" t="s">
        <v>2300</v>
      </c>
      <c r="Q221" s="0" t="s">
        <v>29006</v>
      </c>
      <c r="R221" s="0" t="s">
        <v>27199</v>
      </c>
      <c r="S221" s="380" t="n">
        <v>35815.125</v>
      </c>
      <c r="T221" s="0" t="s">
        <v>29007</v>
      </c>
      <c r="Y221" s="0" t="n">
        <v>4</v>
      </c>
      <c r="Z221" s="0" t="n">
        <f aca="false">FALSE()</f>
        <v>0</v>
      </c>
      <c r="AA221" s="0" t="n">
        <f aca="false">FALSE()</f>
        <v>0</v>
      </c>
      <c r="AB221" s="0" t="n">
        <f aca="false">FALSE()</f>
        <v>0</v>
      </c>
      <c r="AC221" s="0" t="s">
        <v>2129</v>
      </c>
      <c r="AD221" s="0" t="n">
        <f aca="false">TRUE()</f>
        <v>1</v>
      </c>
      <c r="AE221" s="0" t="s">
        <v>29008</v>
      </c>
      <c r="AF221" s="0" t="n">
        <v>2</v>
      </c>
      <c r="AG221" s="0" t="s">
        <v>29009</v>
      </c>
      <c r="AH221" s="0" t="s">
        <v>29010</v>
      </c>
      <c r="AI221" s="0" t="n">
        <v>0</v>
      </c>
      <c r="AJ221" s="0" t="s">
        <v>2118</v>
      </c>
      <c r="AK221" s="0" t="n">
        <f aca="false">FALSE()</f>
        <v>0</v>
      </c>
      <c r="AL221" s="0" t="n">
        <f aca="false">TRUE()</f>
        <v>1</v>
      </c>
      <c r="AM221" s="0" t="n">
        <f aca="false">FALSE()</f>
        <v>0</v>
      </c>
      <c r="AN221" s="0" t="n">
        <f aca="false">FALSE()</f>
        <v>0</v>
      </c>
      <c r="AO221" s="0" t="n">
        <f aca="false">TRUE()</f>
        <v>1</v>
      </c>
      <c r="AP221" s="380" t="n">
        <v>44876.6458333333</v>
      </c>
      <c r="AQ221" s="380" t="n">
        <v>44876.4166666667</v>
      </c>
      <c r="AR221" s="0" t="s">
        <v>29011</v>
      </c>
      <c r="AS221" s="0" t="s">
        <v>2170</v>
      </c>
      <c r="AT221" s="0" t="s">
        <v>2170</v>
      </c>
    </row>
    <row r="222" customFormat="false" ht="15" hidden="false" customHeight="false" outlineLevel="0" collapsed="false">
      <c r="A222" s="0" t="s">
        <v>29012</v>
      </c>
      <c r="B222" s="0" t="s">
        <v>29013</v>
      </c>
      <c r="C222" s="0" t="s">
        <v>29014</v>
      </c>
      <c r="D222" s="0" t="s">
        <v>27215</v>
      </c>
      <c r="E222" s="0" t="s">
        <v>29012</v>
      </c>
      <c r="F222" s="0" t="n">
        <v>1</v>
      </c>
      <c r="G222" s="0" t="s">
        <v>434</v>
      </c>
      <c r="H222" s="0" t="s">
        <v>2170</v>
      </c>
      <c r="I222" s="0" t="s">
        <v>2170</v>
      </c>
      <c r="J222" s="0" t="s">
        <v>2170</v>
      </c>
      <c r="K222" s="0" t="s">
        <v>2170</v>
      </c>
      <c r="L222" s="0" t="s">
        <v>2170</v>
      </c>
      <c r="M222" s="0" t="s">
        <v>2170</v>
      </c>
      <c r="N222" s="0" t="n">
        <f aca="false">FALSE()</f>
        <v>0</v>
      </c>
      <c r="O222" s="0" t="s">
        <v>29015</v>
      </c>
      <c r="P222" s="0" t="s">
        <v>27565</v>
      </c>
      <c r="Q222" s="0" t="s">
        <v>2170</v>
      </c>
      <c r="R222" s="0" t="s">
        <v>27199</v>
      </c>
      <c r="S222" s="380" t="n">
        <v>43871.125</v>
      </c>
      <c r="T222" s="0" t="s">
        <v>2170</v>
      </c>
      <c r="W222" s="0" t="s">
        <v>2891</v>
      </c>
      <c r="Y222" s="0" t="n">
        <v>5</v>
      </c>
      <c r="Z222" s="0" t="n">
        <f aca="false">FALSE()</f>
        <v>0</v>
      </c>
      <c r="AA222" s="0" t="n">
        <f aca="false">TRUE()</f>
        <v>1</v>
      </c>
      <c r="AB222" s="0" t="n">
        <f aca="false">TRUE()</f>
        <v>1</v>
      </c>
      <c r="AC222" s="0" t="s">
        <v>2137</v>
      </c>
      <c r="AD222" s="0" t="n">
        <f aca="false">TRUE()</f>
        <v>1</v>
      </c>
      <c r="AE222" s="0" t="s">
        <v>29016</v>
      </c>
      <c r="AF222" s="0" t="n">
        <v>1</v>
      </c>
      <c r="AG222" s="0" t="s">
        <v>29017</v>
      </c>
      <c r="AH222" s="0" t="s">
        <v>29018</v>
      </c>
      <c r="AI222" s="0" t="n">
        <v>0</v>
      </c>
      <c r="AJ222" s="0" t="s">
        <v>2118</v>
      </c>
      <c r="AK222" s="0" t="n">
        <f aca="false">TRUE()</f>
        <v>1</v>
      </c>
      <c r="AL222" s="0" t="n">
        <f aca="false">FALSE()</f>
        <v>0</v>
      </c>
      <c r="AM222" s="0" t="n">
        <f aca="false">FALSE()</f>
        <v>0</v>
      </c>
      <c r="AN222" s="0" t="n">
        <f aca="false">FALSE()</f>
        <v>0</v>
      </c>
      <c r="AO222" s="0" t="n">
        <f aca="false">TRUE()</f>
        <v>1</v>
      </c>
      <c r="AP222" s="380" t="n">
        <v>43892.4243055556</v>
      </c>
      <c r="AQ222" s="380" t="n">
        <v>43892.4243055556</v>
      </c>
      <c r="AR222" s="0" t="s">
        <v>28813</v>
      </c>
      <c r="AS222" s="0" t="s">
        <v>2170</v>
      </c>
      <c r="AT222" s="0" t="s">
        <v>2170</v>
      </c>
    </row>
    <row r="223" customFormat="false" ht="15" hidden="true" customHeight="false" outlineLevel="0" collapsed="false">
      <c r="A223" s="0" t="s">
        <v>29019</v>
      </c>
      <c r="B223" s="0" t="s">
        <v>29020</v>
      </c>
      <c r="C223" s="0" t="s">
        <v>29021</v>
      </c>
      <c r="D223" s="0" t="s">
        <v>2297</v>
      </c>
      <c r="E223" s="0" t="s">
        <v>29019</v>
      </c>
      <c r="F223" s="0" t="n">
        <v>1</v>
      </c>
      <c r="G223" s="0" t="s">
        <v>2298</v>
      </c>
      <c r="H223" s="0" t="s">
        <v>2170</v>
      </c>
      <c r="I223" s="0" t="s">
        <v>2170</v>
      </c>
      <c r="J223" s="0" t="s">
        <v>2170</v>
      </c>
      <c r="K223" s="0" t="s">
        <v>2170</v>
      </c>
      <c r="L223" s="0" t="s">
        <v>2170</v>
      </c>
      <c r="M223" s="0" t="s">
        <v>2170</v>
      </c>
      <c r="N223" s="0" t="n">
        <f aca="false">FALSE()</f>
        <v>0</v>
      </c>
      <c r="O223" s="0" t="s">
        <v>29022</v>
      </c>
      <c r="P223" s="0" t="s">
        <v>2300</v>
      </c>
      <c r="Q223" s="0" t="s">
        <v>27521</v>
      </c>
      <c r="R223" s="0" t="s">
        <v>27199</v>
      </c>
      <c r="S223" s="380" t="n">
        <v>40140.125</v>
      </c>
      <c r="T223" s="0" t="s">
        <v>29023</v>
      </c>
      <c r="U223" s="0" t="s">
        <v>2301</v>
      </c>
      <c r="V223" s="0" t="s">
        <v>2302</v>
      </c>
      <c r="Y223" s="0" t="n">
        <v>4</v>
      </c>
      <c r="Z223" s="0" t="n">
        <f aca="false">FALSE()</f>
        <v>0</v>
      </c>
      <c r="AA223" s="0" t="n">
        <f aca="false">FALSE()</f>
        <v>0</v>
      </c>
      <c r="AB223" s="0" t="n">
        <f aca="false">FALSE()</f>
        <v>0</v>
      </c>
      <c r="AC223" s="0" t="s">
        <v>2129</v>
      </c>
      <c r="AD223" s="0" t="n">
        <f aca="false">TRUE()</f>
        <v>1</v>
      </c>
      <c r="AE223" s="0" t="s">
        <v>29024</v>
      </c>
      <c r="AF223" s="0" t="n">
        <v>2</v>
      </c>
      <c r="AG223" s="0" t="s">
        <v>29025</v>
      </c>
      <c r="AH223" s="0" t="s">
        <v>29026</v>
      </c>
      <c r="AI223" s="0" t="n">
        <v>0</v>
      </c>
      <c r="AJ223" s="0" t="s">
        <v>2118</v>
      </c>
      <c r="AK223" s="0" t="n">
        <f aca="false">FALSE()</f>
        <v>0</v>
      </c>
      <c r="AL223" s="0" t="n">
        <f aca="false">TRUE()</f>
        <v>1</v>
      </c>
      <c r="AM223" s="0" t="n">
        <f aca="false">FALSE()</f>
        <v>0</v>
      </c>
      <c r="AN223" s="0" t="n">
        <f aca="false">FALSE()</f>
        <v>0</v>
      </c>
      <c r="AO223" s="0" t="n">
        <f aca="false">TRUE()</f>
        <v>1</v>
      </c>
      <c r="AP223" s="380" t="n">
        <v>44949.6979166667</v>
      </c>
      <c r="AQ223" s="380" t="n">
        <v>44949.4166666667</v>
      </c>
      <c r="AR223" s="0" t="s">
        <v>29027</v>
      </c>
      <c r="AS223" s="0" t="s">
        <v>2170</v>
      </c>
      <c r="AT223" s="0" t="s">
        <v>2170</v>
      </c>
    </row>
    <row r="224" customFormat="false" ht="15" hidden="true" customHeight="false" outlineLevel="0" collapsed="false">
      <c r="A224" s="0" t="s">
        <v>29028</v>
      </c>
      <c r="B224" s="0" t="s">
        <v>29029</v>
      </c>
      <c r="C224" s="0" t="s">
        <v>29030</v>
      </c>
      <c r="D224" s="0" t="s">
        <v>2297</v>
      </c>
      <c r="E224" s="0" t="s">
        <v>29028</v>
      </c>
      <c r="F224" s="0" t="n">
        <v>1</v>
      </c>
      <c r="G224" s="0" t="s">
        <v>2298</v>
      </c>
      <c r="H224" s="0" t="s">
        <v>2170</v>
      </c>
      <c r="I224" s="0" t="s">
        <v>2170</v>
      </c>
      <c r="J224" s="0" t="s">
        <v>2170</v>
      </c>
      <c r="K224" s="0" t="s">
        <v>2170</v>
      </c>
      <c r="L224" s="0" t="s">
        <v>2170</v>
      </c>
      <c r="M224" s="0" t="s">
        <v>2170</v>
      </c>
      <c r="N224" s="0" t="n">
        <f aca="false">FALSE()</f>
        <v>0</v>
      </c>
      <c r="O224" s="0" t="s">
        <v>29031</v>
      </c>
      <c r="P224" s="0" t="s">
        <v>2300</v>
      </c>
      <c r="Q224" s="0" t="s">
        <v>2170</v>
      </c>
      <c r="R224" s="0" t="s">
        <v>27199</v>
      </c>
      <c r="S224" s="380" t="n">
        <v>25569.125</v>
      </c>
      <c r="T224" s="0" t="s">
        <v>2170</v>
      </c>
      <c r="U224" s="0" t="s">
        <v>2301</v>
      </c>
      <c r="V224" s="0" t="s">
        <v>2302</v>
      </c>
      <c r="W224" s="0" t="s">
        <v>2891</v>
      </c>
      <c r="Y224" s="0" t="n">
        <v>4</v>
      </c>
      <c r="Z224" s="0" t="n">
        <f aca="false">FALSE()</f>
        <v>0</v>
      </c>
      <c r="AA224" s="0" t="n">
        <f aca="false">FALSE()</f>
        <v>0</v>
      </c>
      <c r="AB224" s="0" t="n">
        <f aca="false">FALSE()</f>
        <v>0</v>
      </c>
      <c r="AC224" s="0" t="s">
        <v>2129</v>
      </c>
      <c r="AD224" s="0" t="n">
        <f aca="false">TRUE()</f>
        <v>1</v>
      </c>
      <c r="AE224" s="0" t="s">
        <v>29032</v>
      </c>
      <c r="AF224" s="0" t="n">
        <v>2</v>
      </c>
      <c r="AG224" s="0" t="s">
        <v>29033</v>
      </c>
      <c r="AH224" s="0" t="s">
        <v>29034</v>
      </c>
      <c r="AI224" s="0" t="n">
        <v>0</v>
      </c>
      <c r="AJ224" s="0" t="s">
        <v>2118</v>
      </c>
      <c r="AK224" s="0" t="n">
        <f aca="false">FALSE()</f>
        <v>0</v>
      </c>
      <c r="AL224" s="0" t="n">
        <f aca="false">TRUE()</f>
        <v>1</v>
      </c>
      <c r="AM224" s="0" t="n">
        <f aca="false">FALSE()</f>
        <v>0</v>
      </c>
      <c r="AN224" s="0" t="n">
        <f aca="false">FALSE()</f>
        <v>0</v>
      </c>
      <c r="AO224" s="0" t="n">
        <f aca="false">FALSE()</f>
        <v>0</v>
      </c>
      <c r="AP224" s="380" t="n">
        <v>44949.6465277778</v>
      </c>
      <c r="AQ224" s="380" t="n">
        <v>44949.4166666667</v>
      </c>
      <c r="AR224" s="0" t="s">
        <v>27760</v>
      </c>
      <c r="AS224" s="0" t="s">
        <v>2170</v>
      </c>
      <c r="AT224" s="0" t="s">
        <v>2170</v>
      </c>
    </row>
    <row r="225" customFormat="false" ht="15" hidden="true" customHeight="false" outlineLevel="0" collapsed="false">
      <c r="A225" s="0" t="s">
        <v>29035</v>
      </c>
      <c r="B225" s="0" t="s">
        <v>29036</v>
      </c>
      <c r="C225" s="0" t="s">
        <v>29037</v>
      </c>
      <c r="D225" s="0" t="s">
        <v>2297</v>
      </c>
      <c r="E225" s="0" t="s">
        <v>29035</v>
      </c>
      <c r="F225" s="0" t="n">
        <v>1</v>
      </c>
      <c r="G225" s="0" t="s">
        <v>2298</v>
      </c>
      <c r="H225" s="0" t="s">
        <v>2170</v>
      </c>
      <c r="I225" s="0" t="s">
        <v>2170</v>
      </c>
      <c r="J225" s="0" t="s">
        <v>2170</v>
      </c>
      <c r="K225" s="0" t="s">
        <v>2170</v>
      </c>
      <c r="L225" s="0" t="s">
        <v>2170</v>
      </c>
      <c r="M225" s="0" t="s">
        <v>2170</v>
      </c>
      <c r="N225" s="0" t="n">
        <f aca="false">FALSE()</f>
        <v>0</v>
      </c>
      <c r="O225" s="0" t="s">
        <v>29038</v>
      </c>
      <c r="P225" s="0" t="s">
        <v>2300</v>
      </c>
      <c r="Q225" s="0" t="s">
        <v>25952</v>
      </c>
      <c r="R225" s="0" t="s">
        <v>27199</v>
      </c>
      <c r="S225" s="380" t="n">
        <v>41382.1666666667</v>
      </c>
      <c r="T225" s="0" t="s">
        <v>29039</v>
      </c>
      <c r="U225" s="0" t="s">
        <v>2301</v>
      </c>
      <c r="V225" s="0" t="s">
        <v>2302</v>
      </c>
      <c r="W225" s="0" t="s">
        <v>2891</v>
      </c>
      <c r="X225" s="0" t="s">
        <v>27255</v>
      </c>
      <c r="Y225" s="0" t="n">
        <v>4</v>
      </c>
      <c r="Z225" s="0" t="n">
        <f aca="false">FALSE()</f>
        <v>0</v>
      </c>
      <c r="AA225" s="0" t="n">
        <f aca="false">FALSE()</f>
        <v>0</v>
      </c>
      <c r="AB225" s="0" t="n">
        <f aca="false">FALSE()</f>
        <v>0</v>
      </c>
      <c r="AC225" s="0" t="s">
        <v>2129</v>
      </c>
      <c r="AD225" s="0" t="n">
        <f aca="false">TRUE()</f>
        <v>1</v>
      </c>
      <c r="AE225" s="0" t="s">
        <v>29040</v>
      </c>
      <c r="AF225" s="0" t="n">
        <v>2</v>
      </c>
      <c r="AG225" s="0" t="s">
        <v>29041</v>
      </c>
      <c r="AH225" s="0" t="s">
        <v>29042</v>
      </c>
      <c r="AI225" s="0" t="n">
        <v>0</v>
      </c>
      <c r="AJ225" s="0" t="s">
        <v>2118</v>
      </c>
      <c r="AK225" s="0" t="n">
        <f aca="false">FALSE()</f>
        <v>0</v>
      </c>
      <c r="AL225" s="0" t="n">
        <f aca="false">TRUE()</f>
        <v>1</v>
      </c>
      <c r="AM225" s="0" t="n">
        <f aca="false">FALSE()</f>
        <v>0</v>
      </c>
      <c r="AN225" s="0" t="n">
        <f aca="false">FALSE()</f>
        <v>0</v>
      </c>
      <c r="AO225" s="0" t="n">
        <f aca="false">TRUE()</f>
        <v>1</v>
      </c>
      <c r="AP225" s="380" t="n">
        <v>44949.7277777778</v>
      </c>
      <c r="AQ225" s="380" t="n">
        <v>44949.4166666667</v>
      </c>
      <c r="AR225" s="0" t="s">
        <v>29043</v>
      </c>
      <c r="AS225" s="0" t="s">
        <v>2170</v>
      </c>
      <c r="AT225" s="0" t="s">
        <v>2170</v>
      </c>
    </row>
    <row r="226" customFormat="false" ht="15" hidden="true" customHeight="false" outlineLevel="0" collapsed="false">
      <c r="A226" s="0" t="s">
        <v>29044</v>
      </c>
      <c r="B226" s="0" t="s">
        <v>29045</v>
      </c>
      <c r="C226" s="0" t="s">
        <v>29046</v>
      </c>
      <c r="D226" s="0" t="s">
        <v>11447</v>
      </c>
      <c r="E226" s="0" t="s">
        <v>29044</v>
      </c>
      <c r="F226" s="0" t="n">
        <v>1</v>
      </c>
      <c r="G226" s="0" t="s">
        <v>434</v>
      </c>
      <c r="H226" s="0" t="s">
        <v>2596</v>
      </c>
      <c r="I226" s="0" t="s">
        <v>2596</v>
      </c>
      <c r="J226" s="0" t="s">
        <v>2599</v>
      </c>
      <c r="K226" s="0" t="s">
        <v>12506</v>
      </c>
      <c r="L226" s="0" t="s">
        <v>2083</v>
      </c>
      <c r="M226" s="0" t="s">
        <v>4904</v>
      </c>
      <c r="N226" s="0" t="n">
        <f aca="false">TRUE()</f>
        <v>1</v>
      </c>
      <c r="O226" s="0" t="s">
        <v>29047</v>
      </c>
      <c r="P226" s="0" t="s">
        <v>27293</v>
      </c>
      <c r="Q226" s="0" t="s">
        <v>2596</v>
      </c>
      <c r="R226" s="0" t="s">
        <v>27199</v>
      </c>
      <c r="S226" s="380" t="n">
        <v>45211.125</v>
      </c>
      <c r="T226" s="0" t="s">
        <v>2170</v>
      </c>
      <c r="U226" s="0" t="s">
        <v>601</v>
      </c>
      <c r="V226" s="0" t="s">
        <v>2602</v>
      </c>
      <c r="W226" s="0" t="s">
        <v>2891</v>
      </c>
      <c r="X226" s="0" t="s">
        <v>27265</v>
      </c>
      <c r="Y226" s="0" t="n">
        <v>5</v>
      </c>
      <c r="Z226" s="0" t="n">
        <f aca="false">FALSE()</f>
        <v>0</v>
      </c>
      <c r="AA226" s="0" t="n">
        <f aca="false">TRUE()</f>
        <v>1</v>
      </c>
      <c r="AB226" s="0" t="n">
        <f aca="false">TRUE()</f>
        <v>1</v>
      </c>
      <c r="AC226" s="0" t="s">
        <v>2129</v>
      </c>
      <c r="AD226" s="0" t="n">
        <f aca="false">TRUE()</f>
        <v>1</v>
      </c>
      <c r="AE226" s="0" t="s">
        <v>29048</v>
      </c>
      <c r="AF226" s="0" t="n">
        <v>2</v>
      </c>
      <c r="AG226" s="0" t="s">
        <v>29049</v>
      </c>
      <c r="AH226" s="0" t="s">
        <v>29050</v>
      </c>
      <c r="AI226" s="0" t="n">
        <v>0</v>
      </c>
      <c r="AJ226" s="0" t="s">
        <v>2118</v>
      </c>
      <c r="AK226" s="0" t="n">
        <f aca="false">TRUE()</f>
        <v>1</v>
      </c>
      <c r="AL226" s="0" t="n">
        <f aca="false">FALSE()</f>
        <v>0</v>
      </c>
      <c r="AM226" s="0" t="n">
        <f aca="false">FALSE()</f>
        <v>0</v>
      </c>
      <c r="AN226" s="0" t="n">
        <f aca="false">FALSE()</f>
        <v>0</v>
      </c>
      <c r="AO226" s="0" t="n">
        <f aca="false">TRUE()</f>
        <v>1</v>
      </c>
      <c r="AP226" s="380" t="n">
        <v>45253.4159722222</v>
      </c>
      <c r="AQ226" s="380" t="n">
        <v>45253.4166666667</v>
      </c>
      <c r="AR226" s="0" t="s">
        <v>29051</v>
      </c>
      <c r="AS226" s="0" t="s">
        <v>2599</v>
      </c>
      <c r="AT226" s="0" t="s">
        <v>12506</v>
      </c>
    </row>
    <row r="227" customFormat="false" ht="15" hidden="true" customHeight="false" outlineLevel="0" collapsed="false">
      <c r="A227" s="0" t="s">
        <v>2024</v>
      </c>
      <c r="B227" s="0" t="s">
        <v>29052</v>
      </c>
      <c r="C227" s="0" t="s">
        <v>29053</v>
      </c>
      <c r="D227" s="0" t="s">
        <v>11447</v>
      </c>
      <c r="E227" s="0" t="s">
        <v>2024</v>
      </c>
      <c r="F227" s="0" t="n">
        <v>1</v>
      </c>
      <c r="G227" s="0" t="s">
        <v>434</v>
      </c>
      <c r="H227" s="0" t="s">
        <v>2596</v>
      </c>
      <c r="I227" s="0" t="s">
        <v>2596</v>
      </c>
      <c r="J227" s="0" t="s">
        <v>29054</v>
      </c>
      <c r="K227" s="0" t="s">
        <v>2170</v>
      </c>
      <c r="L227" s="0" t="s">
        <v>2137</v>
      </c>
      <c r="M227" s="0" t="s">
        <v>2170</v>
      </c>
      <c r="N227" s="0" t="n">
        <f aca="false">FALSE()</f>
        <v>0</v>
      </c>
      <c r="O227" s="0" t="s">
        <v>29055</v>
      </c>
      <c r="P227" s="0" t="s">
        <v>29056</v>
      </c>
      <c r="Q227" s="0" t="s">
        <v>4880</v>
      </c>
      <c r="R227" s="0" t="s">
        <v>27199</v>
      </c>
      <c r="S227" s="380" t="n">
        <v>44917.125</v>
      </c>
      <c r="T227" s="0" t="s">
        <v>2170</v>
      </c>
      <c r="U227" s="0" t="s">
        <v>601</v>
      </c>
      <c r="V227" s="0" t="s">
        <v>2602</v>
      </c>
      <c r="W227" s="0" t="s">
        <v>2891</v>
      </c>
      <c r="Y227" s="0" t="n">
        <v>5</v>
      </c>
      <c r="Z227" s="0" t="n">
        <f aca="false">FALSE()</f>
        <v>0</v>
      </c>
      <c r="AA227" s="0" t="n">
        <f aca="false">TRUE()</f>
        <v>1</v>
      </c>
      <c r="AB227" s="0" t="n">
        <f aca="false">TRUE()</f>
        <v>1</v>
      </c>
      <c r="AC227" s="0" t="s">
        <v>2129</v>
      </c>
      <c r="AD227" s="0" t="n">
        <f aca="false">TRUE()</f>
        <v>1</v>
      </c>
      <c r="AE227" s="0" t="s">
        <v>29057</v>
      </c>
      <c r="AF227" s="0" t="n">
        <v>2</v>
      </c>
      <c r="AG227" s="0" t="s">
        <v>29058</v>
      </c>
      <c r="AH227" s="0" t="s">
        <v>29059</v>
      </c>
      <c r="AI227" s="0" t="n">
        <v>0</v>
      </c>
      <c r="AJ227" s="0" t="s">
        <v>2118</v>
      </c>
      <c r="AK227" s="0" t="n">
        <f aca="false">TRUE()</f>
        <v>1</v>
      </c>
      <c r="AL227" s="0" t="n">
        <f aca="false">FALSE()</f>
        <v>0</v>
      </c>
      <c r="AM227" s="0" t="n">
        <f aca="false">FALSE()</f>
        <v>0</v>
      </c>
      <c r="AN227" s="0" t="n">
        <f aca="false">FALSE()</f>
        <v>0</v>
      </c>
      <c r="AO227" s="0" t="n">
        <f aca="false">TRUE()</f>
        <v>1</v>
      </c>
      <c r="AP227" s="380" t="n">
        <v>45713.4166666667</v>
      </c>
      <c r="AQ227" s="380" t="n">
        <v>45713.125</v>
      </c>
      <c r="AR227" s="0" t="s">
        <v>29060</v>
      </c>
      <c r="AS227" s="0" t="s">
        <v>29054</v>
      </c>
      <c r="AT227" s="0" t="s">
        <v>2170</v>
      </c>
    </row>
    <row r="228" customFormat="false" ht="15" hidden="true" customHeight="false" outlineLevel="0" collapsed="false">
      <c r="A228" s="0" t="s">
        <v>29061</v>
      </c>
      <c r="B228" s="0" t="s">
        <v>29062</v>
      </c>
      <c r="C228" s="0" t="s">
        <v>29063</v>
      </c>
      <c r="D228" s="0" t="s">
        <v>2297</v>
      </c>
      <c r="E228" s="0" t="s">
        <v>29061</v>
      </c>
      <c r="F228" s="0" t="n">
        <v>1</v>
      </c>
      <c r="G228" s="0" t="s">
        <v>2298</v>
      </c>
      <c r="H228" s="0" t="s">
        <v>2170</v>
      </c>
      <c r="I228" s="0" t="s">
        <v>2170</v>
      </c>
      <c r="J228" s="0" t="s">
        <v>2170</v>
      </c>
      <c r="K228" s="0" t="s">
        <v>2170</v>
      </c>
      <c r="L228" s="0" t="s">
        <v>2170</v>
      </c>
      <c r="M228" s="0" t="s">
        <v>2170</v>
      </c>
      <c r="N228" s="0" t="n">
        <f aca="false">FALSE()</f>
        <v>0</v>
      </c>
      <c r="O228" s="0" t="s">
        <v>29064</v>
      </c>
      <c r="P228" s="0" t="s">
        <v>2300</v>
      </c>
      <c r="Q228" s="0" t="s">
        <v>2170</v>
      </c>
      <c r="R228" s="0" t="s">
        <v>27199</v>
      </c>
      <c r="S228" s="380" t="n">
        <v>25569.125</v>
      </c>
      <c r="T228" s="0" t="s">
        <v>2170</v>
      </c>
      <c r="U228" s="0" t="s">
        <v>2301</v>
      </c>
      <c r="V228" s="0" t="s">
        <v>2302</v>
      </c>
      <c r="W228" s="0" t="s">
        <v>610</v>
      </c>
      <c r="Y228" s="0" t="n">
        <v>4</v>
      </c>
      <c r="Z228" s="0" t="n">
        <f aca="false">FALSE()</f>
        <v>0</v>
      </c>
      <c r="AA228" s="0" t="n">
        <f aca="false">FALSE()</f>
        <v>0</v>
      </c>
      <c r="AB228" s="0" t="n">
        <f aca="false">FALSE()</f>
        <v>0</v>
      </c>
      <c r="AC228" s="0" t="s">
        <v>2129</v>
      </c>
      <c r="AD228" s="0" t="n">
        <f aca="false">TRUE()</f>
        <v>1</v>
      </c>
      <c r="AE228" s="0" t="s">
        <v>29065</v>
      </c>
      <c r="AF228" s="0" t="n">
        <v>2</v>
      </c>
      <c r="AG228" s="0" t="s">
        <v>29066</v>
      </c>
      <c r="AH228" s="0" t="s">
        <v>29067</v>
      </c>
      <c r="AI228" s="0" t="n">
        <v>0</v>
      </c>
      <c r="AJ228" s="0" t="s">
        <v>2118</v>
      </c>
      <c r="AK228" s="0" t="n">
        <f aca="false">FALSE()</f>
        <v>0</v>
      </c>
      <c r="AL228" s="0" t="n">
        <f aca="false">TRUE()</f>
        <v>1</v>
      </c>
      <c r="AM228" s="0" t="n">
        <f aca="false">FALSE()</f>
        <v>0</v>
      </c>
      <c r="AN228" s="0" t="n">
        <f aca="false">FALSE()</f>
        <v>0</v>
      </c>
      <c r="AO228" s="0" t="n">
        <f aca="false">TRUE()</f>
        <v>1</v>
      </c>
      <c r="AP228" s="380" t="n">
        <v>44876.6458333333</v>
      </c>
      <c r="AQ228" s="380" t="n">
        <v>44876.4166666667</v>
      </c>
      <c r="AR228" s="0" t="s">
        <v>27376</v>
      </c>
      <c r="AS228" s="0" t="s">
        <v>2170</v>
      </c>
      <c r="AT228" s="0" t="s">
        <v>2170</v>
      </c>
    </row>
    <row r="229" customFormat="false" ht="15" hidden="true" customHeight="false" outlineLevel="0" collapsed="false">
      <c r="A229" s="0" t="s">
        <v>29068</v>
      </c>
      <c r="B229" s="0" t="s">
        <v>29069</v>
      </c>
      <c r="C229" s="0" t="s">
        <v>29070</v>
      </c>
      <c r="D229" s="0" t="s">
        <v>2297</v>
      </c>
      <c r="E229" s="0" t="s">
        <v>29068</v>
      </c>
      <c r="F229" s="0" t="n">
        <v>1</v>
      </c>
      <c r="G229" s="0" t="s">
        <v>2298</v>
      </c>
      <c r="H229" s="0" t="s">
        <v>2170</v>
      </c>
      <c r="I229" s="0" t="s">
        <v>2170</v>
      </c>
      <c r="J229" s="0" t="s">
        <v>2170</v>
      </c>
      <c r="K229" s="0" t="s">
        <v>2170</v>
      </c>
      <c r="L229" s="0" t="s">
        <v>2170</v>
      </c>
      <c r="M229" s="0" t="s">
        <v>2170</v>
      </c>
      <c r="N229" s="0" t="n">
        <f aca="false">FALSE()</f>
        <v>0</v>
      </c>
      <c r="O229" s="0" t="s">
        <v>29071</v>
      </c>
      <c r="P229" s="0" t="s">
        <v>2300</v>
      </c>
      <c r="Q229" s="0" t="s">
        <v>28474</v>
      </c>
      <c r="R229" s="0" t="s">
        <v>27199</v>
      </c>
      <c r="S229" s="380" t="n">
        <v>39675.1666666667</v>
      </c>
      <c r="T229" s="0" t="s">
        <v>29072</v>
      </c>
      <c r="X229" s="0" t="s">
        <v>27219</v>
      </c>
      <c r="Y229" s="0" t="n">
        <v>4</v>
      </c>
      <c r="Z229" s="0" t="n">
        <f aca="false">FALSE()</f>
        <v>0</v>
      </c>
      <c r="AA229" s="0" t="n">
        <f aca="false">FALSE()</f>
        <v>0</v>
      </c>
      <c r="AB229" s="0" t="n">
        <f aca="false">FALSE()</f>
        <v>0</v>
      </c>
      <c r="AC229" s="0" t="s">
        <v>2129</v>
      </c>
      <c r="AD229" s="0" t="n">
        <f aca="false">TRUE()</f>
        <v>1</v>
      </c>
      <c r="AE229" s="0" t="s">
        <v>29073</v>
      </c>
      <c r="AF229" s="0" t="n">
        <v>2</v>
      </c>
      <c r="AG229" s="0" t="s">
        <v>29074</v>
      </c>
      <c r="AH229" s="0" t="s">
        <v>29075</v>
      </c>
      <c r="AI229" s="0" t="n">
        <v>0</v>
      </c>
      <c r="AJ229" s="0" t="s">
        <v>2118</v>
      </c>
      <c r="AK229" s="0" t="n">
        <f aca="false">FALSE()</f>
        <v>0</v>
      </c>
      <c r="AL229" s="0" t="n">
        <f aca="false">TRUE()</f>
        <v>1</v>
      </c>
      <c r="AM229" s="0" t="n">
        <f aca="false">FALSE()</f>
        <v>0</v>
      </c>
      <c r="AN229" s="0" t="n">
        <f aca="false">FALSE()</f>
        <v>0</v>
      </c>
      <c r="AO229" s="0" t="n">
        <f aca="false">TRUE()</f>
        <v>1</v>
      </c>
      <c r="AP229" s="380" t="n">
        <v>44949.6916666667</v>
      </c>
      <c r="AQ229" s="380" t="n">
        <v>44949.4166666667</v>
      </c>
      <c r="AR229" s="0" t="s">
        <v>29076</v>
      </c>
      <c r="AS229" s="0" t="s">
        <v>2170</v>
      </c>
      <c r="AT229" s="0" t="s">
        <v>2170</v>
      </c>
    </row>
    <row r="230" customFormat="false" ht="15" hidden="true" customHeight="false" outlineLevel="0" collapsed="false">
      <c r="A230" s="0" t="s">
        <v>29077</v>
      </c>
      <c r="B230" s="0" t="s">
        <v>29078</v>
      </c>
      <c r="C230" s="0" t="s">
        <v>29079</v>
      </c>
      <c r="D230" s="0" t="s">
        <v>2297</v>
      </c>
      <c r="E230" s="0" t="s">
        <v>29077</v>
      </c>
      <c r="F230" s="0" t="n">
        <v>1</v>
      </c>
      <c r="G230" s="0" t="s">
        <v>2298</v>
      </c>
      <c r="H230" s="0" t="s">
        <v>2170</v>
      </c>
      <c r="I230" s="0" t="s">
        <v>2170</v>
      </c>
      <c r="J230" s="0" t="s">
        <v>2170</v>
      </c>
      <c r="K230" s="0" t="s">
        <v>2170</v>
      </c>
      <c r="L230" s="0" t="s">
        <v>2170</v>
      </c>
      <c r="M230" s="0" t="s">
        <v>2170</v>
      </c>
      <c r="N230" s="0" t="n">
        <f aca="false">FALSE()</f>
        <v>0</v>
      </c>
      <c r="O230" s="0" t="s">
        <v>29080</v>
      </c>
      <c r="P230" s="0" t="s">
        <v>2300</v>
      </c>
      <c r="Q230" s="0" t="s">
        <v>2170</v>
      </c>
      <c r="R230" s="0" t="s">
        <v>27199</v>
      </c>
      <c r="S230" s="380" t="n">
        <v>25569.125</v>
      </c>
      <c r="T230" s="0" t="s">
        <v>2170</v>
      </c>
      <c r="U230" s="0" t="s">
        <v>2301</v>
      </c>
      <c r="V230" s="0" t="s">
        <v>2302</v>
      </c>
      <c r="W230" s="0" t="s">
        <v>2891</v>
      </c>
      <c r="Y230" s="0" t="n">
        <v>4</v>
      </c>
      <c r="Z230" s="0" t="n">
        <f aca="false">FALSE()</f>
        <v>0</v>
      </c>
      <c r="AA230" s="0" t="n">
        <f aca="false">FALSE()</f>
        <v>0</v>
      </c>
      <c r="AB230" s="0" t="n">
        <f aca="false">FALSE()</f>
        <v>0</v>
      </c>
      <c r="AC230" s="0" t="s">
        <v>2129</v>
      </c>
      <c r="AD230" s="0" t="n">
        <f aca="false">TRUE()</f>
        <v>1</v>
      </c>
      <c r="AE230" s="0" t="s">
        <v>29081</v>
      </c>
      <c r="AF230" s="0" t="n">
        <v>2</v>
      </c>
      <c r="AG230" s="0" t="s">
        <v>29082</v>
      </c>
      <c r="AH230" s="0" t="s">
        <v>29083</v>
      </c>
      <c r="AI230" s="0" t="n">
        <v>0</v>
      </c>
      <c r="AJ230" s="0" t="s">
        <v>2118</v>
      </c>
      <c r="AK230" s="0" t="n">
        <f aca="false">FALSE()</f>
        <v>0</v>
      </c>
      <c r="AL230" s="0" t="n">
        <f aca="false">TRUE()</f>
        <v>1</v>
      </c>
      <c r="AM230" s="0" t="n">
        <f aca="false">FALSE()</f>
        <v>0</v>
      </c>
      <c r="AN230" s="0" t="n">
        <f aca="false">FALSE()</f>
        <v>0</v>
      </c>
      <c r="AO230" s="0" t="n">
        <f aca="false">FALSE()</f>
        <v>0</v>
      </c>
      <c r="AP230" s="380" t="n">
        <v>44949.6979166667</v>
      </c>
      <c r="AQ230" s="380" t="n">
        <v>44949.4166666667</v>
      </c>
      <c r="AR230" s="0" t="s">
        <v>27376</v>
      </c>
      <c r="AS230" s="0" t="s">
        <v>2170</v>
      </c>
      <c r="AT230" s="0" t="s">
        <v>2170</v>
      </c>
    </row>
    <row r="231" customFormat="false" ht="15" hidden="true" customHeight="false" outlineLevel="0" collapsed="false">
      <c r="A231" s="0" t="s">
        <v>29084</v>
      </c>
      <c r="B231" s="0" t="s">
        <v>29085</v>
      </c>
      <c r="C231" s="0" t="s">
        <v>29086</v>
      </c>
      <c r="D231" s="0" t="s">
        <v>2297</v>
      </c>
      <c r="E231" s="0" t="s">
        <v>29084</v>
      </c>
      <c r="F231" s="0" t="n">
        <v>1</v>
      </c>
      <c r="G231" s="0" t="s">
        <v>2298</v>
      </c>
      <c r="H231" s="0" t="s">
        <v>2170</v>
      </c>
      <c r="I231" s="0" t="s">
        <v>2170</v>
      </c>
      <c r="J231" s="0" t="s">
        <v>2170</v>
      </c>
      <c r="K231" s="0" t="s">
        <v>2170</v>
      </c>
      <c r="L231" s="0" t="s">
        <v>2170</v>
      </c>
      <c r="M231" s="0" t="s">
        <v>2170</v>
      </c>
      <c r="N231" s="0" t="n">
        <f aca="false">FALSE()</f>
        <v>0</v>
      </c>
      <c r="O231" s="0" t="s">
        <v>29087</v>
      </c>
      <c r="P231" s="0" t="s">
        <v>2300</v>
      </c>
      <c r="Q231" s="0" t="s">
        <v>22859</v>
      </c>
      <c r="R231" s="0" t="s">
        <v>27199</v>
      </c>
      <c r="S231" s="380" t="n">
        <v>40120.125</v>
      </c>
      <c r="T231" s="0" t="s">
        <v>29088</v>
      </c>
      <c r="U231" s="0" t="s">
        <v>2301</v>
      </c>
      <c r="V231" s="0" t="s">
        <v>2302</v>
      </c>
      <c r="X231" s="0" t="s">
        <v>27219</v>
      </c>
      <c r="Y231" s="0" t="n">
        <v>4</v>
      </c>
      <c r="Z231" s="0" t="n">
        <f aca="false">FALSE()</f>
        <v>0</v>
      </c>
      <c r="AA231" s="0" t="n">
        <f aca="false">FALSE()</f>
        <v>0</v>
      </c>
      <c r="AB231" s="0" t="n">
        <f aca="false">FALSE()</f>
        <v>0</v>
      </c>
      <c r="AC231" s="0" t="s">
        <v>2129</v>
      </c>
      <c r="AD231" s="0" t="n">
        <f aca="false">TRUE()</f>
        <v>1</v>
      </c>
      <c r="AE231" s="0" t="s">
        <v>29089</v>
      </c>
      <c r="AF231" s="0" t="n">
        <v>2</v>
      </c>
      <c r="AG231" s="0" t="s">
        <v>29090</v>
      </c>
      <c r="AH231" s="0" t="s">
        <v>29091</v>
      </c>
      <c r="AI231" s="0" t="n">
        <v>0</v>
      </c>
      <c r="AJ231" s="0" t="s">
        <v>2118</v>
      </c>
      <c r="AK231" s="0" t="n">
        <f aca="false">FALSE()</f>
        <v>0</v>
      </c>
      <c r="AL231" s="0" t="n">
        <f aca="false">TRUE()</f>
        <v>1</v>
      </c>
      <c r="AM231" s="0" t="n">
        <f aca="false">FALSE()</f>
        <v>0</v>
      </c>
      <c r="AN231" s="0" t="n">
        <f aca="false">FALSE()</f>
        <v>0</v>
      </c>
      <c r="AO231" s="0" t="n">
        <f aca="false">TRUE()</f>
        <v>1</v>
      </c>
      <c r="AP231" s="380" t="n">
        <v>44876.6458333333</v>
      </c>
      <c r="AQ231" s="380" t="n">
        <v>44876.4166666667</v>
      </c>
      <c r="AR231" s="0" t="s">
        <v>29092</v>
      </c>
      <c r="AS231" s="0" t="s">
        <v>2170</v>
      </c>
      <c r="AT231" s="0" t="s">
        <v>2170</v>
      </c>
    </row>
    <row r="232" customFormat="false" ht="15" hidden="true" customHeight="false" outlineLevel="0" collapsed="false">
      <c r="A232" s="0" t="s">
        <v>29093</v>
      </c>
      <c r="B232" s="0" t="s">
        <v>29094</v>
      </c>
      <c r="C232" s="0" t="s">
        <v>29095</v>
      </c>
      <c r="D232" s="0" t="s">
        <v>11447</v>
      </c>
      <c r="E232" s="0" t="s">
        <v>29093</v>
      </c>
      <c r="F232" s="0" t="n">
        <v>1</v>
      </c>
      <c r="G232" s="0" t="s">
        <v>434</v>
      </c>
      <c r="H232" s="0" t="s">
        <v>2596</v>
      </c>
      <c r="I232" s="0" t="s">
        <v>2596</v>
      </c>
      <c r="J232" s="0" t="s">
        <v>2083</v>
      </c>
      <c r="K232" s="0" t="s">
        <v>2083</v>
      </c>
      <c r="L232" s="0" t="s">
        <v>2726</v>
      </c>
      <c r="M232" s="0" t="s">
        <v>2726</v>
      </c>
      <c r="N232" s="0" t="n">
        <f aca="false">TRUE()</f>
        <v>1</v>
      </c>
      <c r="O232" s="0" t="s">
        <v>29096</v>
      </c>
      <c r="P232" s="0" t="s">
        <v>27293</v>
      </c>
      <c r="Q232" s="0" t="s">
        <v>27294</v>
      </c>
      <c r="R232" s="0" t="s">
        <v>27295</v>
      </c>
      <c r="S232" s="380" t="n">
        <v>44357.125</v>
      </c>
      <c r="T232" s="0" t="s">
        <v>2170</v>
      </c>
      <c r="U232" s="0" t="s">
        <v>601</v>
      </c>
      <c r="V232" s="0" t="s">
        <v>2602</v>
      </c>
      <c r="W232" s="0" t="s">
        <v>2891</v>
      </c>
      <c r="X232" s="0" t="s">
        <v>27255</v>
      </c>
      <c r="Y232" s="0" t="n">
        <v>5</v>
      </c>
      <c r="Z232" s="0" t="n">
        <f aca="false">FALSE()</f>
        <v>0</v>
      </c>
      <c r="AA232" s="0" t="n">
        <f aca="false">TRUE()</f>
        <v>1</v>
      </c>
      <c r="AB232" s="0" t="n">
        <f aca="false">TRUE()</f>
        <v>1</v>
      </c>
      <c r="AC232" s="0" t="s">
        <v>2129</v>
      </c>
      <c r="AD232" s="0" t="n">
        <f aca="false">TRUE()</f>
        <v>1</v>
      </c>
      <c r="AE232" s="0" t="s">
        <v>29097</v>
      </c>
      <c r="AF232" s="0" t="n">
        <v>2</v>
      </c>
      <c r="AG232" s="0" t="s">
        <v>29098</v>
      </c>
      <c r="AH232" s="0" t="s">
        <v>29099</v>
      </c>
      <c r="AI232" s="0" t="n">
        <v>0</v>
      </c>
      <c r="AJ232" s="0" t="s">
        <v>2118</v>
      </c>
      <c r="AK232" s="0" t="n">
        <f aca="false">TRUE()</f>
        <v>1</v>
      </c>
      <c r="AL232" s="0" t="n">
        <f aca="false">FALSE()</f>
        <v>0</v>
      </c>
      <c r="AM232" s="0" t="n">
        <f aca="false">FALSE()</f>
        <v>0</v>
      </c>
      <c r="AN232" s="0" t="n">
        <f aca="false">FALSE()</f>
        <v>0</v>
      </c>
      <c r="AO232" s="0" t="n">
        <f aca="false">TRUE()</f>
        <v>1</v>
      </c>
      <c r="AP232" s="380" t="n">
        <v>44389.4166666667</v>
      </c>
      <c r="AQ232" s="380" t="n">
        <v>44389.4166666667</v>
      </c>
      <c r="AR232" s="0" t="s">
        <v>29100</v>
      </c>
      <c r="AS232" s="0" t="s">
        <v>2083</v>
      </c>
      <c r="AT232" s="0" t="s">
        <v>2083</v>
      </c>
    </row>
    <row r="233" customFormat="false" ht="15" hidden="true" customHeight="false" outlineLevel="0" collapsed="false">
      <c r="A233" s="0" t="s">
        <v>29101</v>
      </c>
      <c r="B233" s="0" t="s">
        <v>29102</v>
      </c>
      <c r="C233" s="0" t="s">
        <v>29103</v>
      </c>
      <c r="D233" s="0" t="s">
        <v>2297</v>
      </c>
      <c r="E233" s="0" t="s">
        <v>29101</v>
      </c>
      <c r="F233" s="0" t="n">
        <v>1</v>
      </c>
      <c r="G233" s="0" t="s">
        <v>2298</v>
      </c>
      <c r="H233" s="0" t="s">
        <v>2170</v>
      </c>
      <c r="I233" s="0" t="s">
        <v>2170</v>
      </c>
      <c r="J233" s="0" t="s">
        <v>2170</v>
      </c>
      <c r="K233" s="0" t="s">
        <v>2170</v>
      </c>
      <c r="L233" s="0" t="s">
        <v>2170</v>
      </c>
      <c r="M233" s="0" t="s">
        <v>2170</v>
      </c>
      <c r="N233" s="0" t="n">
        <f aca="false">FALSE()</f>
        <v>0</v>
      </c>
      <c r="O233" s="0" t="s">
        <v>29104</v>
      </c>
      <c r="P233" s="0" t="s">
        <v>2300</v>
      </c>
      <c r="Q233" s="0" t="s">
        <v>3535</v>
      </c>
      <c r="R233" s="0" t="s">
        <v>27199</v>
      </c>
      <c r="S233" s="380" t="n">
        <v>39919.1666666667</v>
      </c>
      <c r="T233" s="0" t="s">
        <v>29105</v>
      </c>
      <c r="W233" s="0" t="s">
        <v>2891</v>
      </c>
      <c r="Y233" s="0" t="n">
        <v>4</v>
      </c>
      <c r="Z233" s="0" t="n">
        <f aca="false">FALSE()</f>
        <v>0</v>
      </c>
      <c r="AA233" s="0" t="n">
        <f aca="false">FALSE()</f>
        <v>0</v>
      </c>
      <c r="AB233" s="0" t="n">
        <f aca="false">FALSE()</f>
        <v>0</v>
      </c>
      <c r="AC233" s="0" t="s">
        <v>2129</v>
      </c>
      <c r="AD233" s="0" t="n">
        <f aca="false">TRUE()</f>
        <v>1</v>
      </c>
      <c r="AE233" s="0" t="s">
        <v>29106</v>
      </c>
      <c r="AF233" s="0" t="n">
        <v>2</v>
      </c>
      <c r="AG233" s="0" t="s">
        <v>29107</v>
      </c>
      <c r="AH233" s="0" t="s">
        <v>29108</v>
      </c>
      <c r="AI233" s="0" t="n">
        <v>0</v>
      </c>
      <c r="AJ233" s="0" t="s">
        <v>2118</v>
      </c>
      <c r="AK233" s="0" t="n">
        <f aca="false">FALSE()</f>
        <v>0</v>
      </c>
      <c r="AL233" s="0" t="n">
        <f aca="false">TRUE()</f>
        <v>1</v>
      </c>
      <c r="AM233" s="0" t="n">
        <f aca="false">FALSE()</f>
        <v>0</v>
      </c>
      <c r="AN233" s="0" t="n">
        <f aca="false">FALSE()</f>
        <v>0</v>
      </c>
      <c r="AO233" s="0" t="n">
        <f aca="false">TRUE()</f>
        <v>1</v>
      </c>
      <c r="AP233" s="380" t="n">
        <v>44949.7097222222</v>
      </c>
      <c r="AQ233" s="380" t="n">
        <v>44949.4166666667</v>
      </c>
      <c r="AR233" s="0" t="s">
        <v>29109</v>
      </c>
      <c r="AS233" s="0" t="s">
        <v>2170</v>
      </c>
      <c r="AT233" s="0" t="s">
        <v>2170</v>
      </c>
    </row>
    <row r="234" customFormat="false" ht="15" hidden="true" customHeight="false" outlineLevel="0" collapsed="false">
      <c r="A234" s="0" t="s">
        <v>29110</v>
      </c>
      <c r="B234" s="0" t="s">
        <v>29111</v>
      </c>
      <c r="C234" s="0" t="s">
        <v>29112</v>
      </c>
      <c r="D234" s="0" t="s">
        <v>2297</v>
      </c>
      <c r="E234" s="0" t="s">
        <v>29110</v>
      </c>
      <c r="F234" s="0" t="n">
        <v>1</v>
      </c>
      <c r="G234" s="0" t="s">
        <v>2298</v>
      </c>
      <c r="H234" s="0" t="s">
        <v>2170</v>
      </c>
      <c r="I234" s="0" t="s">
        <v>2170</v>
      </c>
      <c r="J234" s="0" t="s">
        <v>2170</v>
      </c>
      <c r="K234" s="0" t="s">
        <v>2170</v>
      </c>
      <c r="L234" s="0" t="s">
        <v>2170</v>
      </c>
      <c r="M234" s="0" t="s">
        <v>2170</v>
      </c>
      <c r="N234" s="0" t="n">
        <f aca="false">FALSE()</f>
        <v>0</v>
      </c>
      <c r="O234" s="0" t="s">
        <v>29113</v>
      </c>
      <c r="P234" s="0" t="s">
        <v>2300</v>
      </c>
      <c r="Q234" s="0" t="s">
        <v>2170</v>
      </c>
      <c r="R234" s="0" t="s">
        <v>29114</v>
      </c>
      <c r="S234" s="380" t="n">
        <v>25569.125</v>
      </c>
      <c r="T234" s="0" t="s">
        <v>2170</v>
      </c>
      <c r="U234" s="0" t="s">
        <v>2301</v>
      </c>
      <c r="V234" s="0" t="s">
        <v>2302</v>
      </c>
      <c r="W234" s="0" t="s">
        <v>610</v>
      </c>
      <c r="Y234" s="0" t="n">
        <v>4</v>
      </c>
      <c r="Z234" s="0" t="n">
        <f aca="false">FALSE()</f>
        <v>0</v>
      </c>
      <c r="AA234" s="0" t="n">
        <f aca="false">FALSE()</f>
        <v>0</v>
      </c>
      <c r="AB234" s="0" t="n">
        <f aca="false">FALSE()</f>
        <v>0</v>
      </c>
      <c r="AC234" s="0" t="s">
        <v>2129</v>
      </c>
      <c r="AD234" s="0" t="n">
        <f aca="false">TRUE()</f>
        <v>1</v>
      </c>
      <c r="AE234" s="0" t="s">
        <v>29115</v>
      </c>
      <c r="AF234" s="0" t="n">
        <v>2</v>
      </c>
      <c r="AG234" s="0" t="s">
        <v>29116</v>
      </c>
      <c r="AH234" s="0" t="s">
        <v>29117</v>
      </c>
      <c r="AI234" s="0" t="n">
        <v>0</v>
      </c>
      <c r="AJ234" s="0" t="s">
        <v>2118</v>
      </c>
      <c r="AK234" s="0" t="n">
        <f aca="false">FALSE()</f>
        <v>0</v>
      </c>
      <c r="AL234" s="0" t="n">
        <f aca="false">TRUE()</f>
        <v>1</v>
      </c>
      <c r="AM234" s="0" t="n">
        <f aca="false">FALSE()</f>
        <v>0</v>
      </c>
      <c r="AN234" s="0" t="n">
        <f aca="false">FALSE()</f>
        <v>0</v>
      </c>
      <c r="AO234" s="0" t="n">
        <f aca="false">FALSE()</f>
        <v>0</v>
      </c>
      <c r="AP234" s="380" t="n">
        <v>45205.6833333333</v>
      </c>
      <c r="AQ234" s="380" t="n">
        <v>45205.4166666667</v>
      </c>
      <c r="AR234" s="0" t="s">
        <v>29118</v>
      </c>
      <c r="AS234" s="0" t="s">
        <v>2170</v>
      </c>
      <c r="AT234" s="0" t="s">
        <v>2170</v>
      </c>
    </row>
    <row r="235" customFormat="false" ht="15" hidden="true" customHeight="false" outlineLevel="0" collapsed="false">
      <c r="A235" s="0" t="s">
        <v>29119</v>
      </c>
      <c r="B235" s="0" t="s">
        <v>29120</v>
      </c>
      <c r="C235" s="0" t="s">
        <v>29121</v>
      </c>
      <c r="D235" s="0" t="s">
        <v>2297</v>
      </c>
      <c r="E235" s="0" t="s">
        <v>29119</v>
      </c>
      <c r="F235" s="0" t="n">
        <v>1</v>
      </c>
      <c r="G235" s="0" t="s">
        <v>2298</v>
      </c>
      <c r="H235" s="0" t="s">
        <v>2170</v>
      </c>
      <c r="I235" s="0" t="s">
        <v>2170</v>
      </c>
      <c r="J235" s="0" t="s">
        <v>2170</v>
      </c>
      <c r="K235" s="0" t="s">
        <v>2170</v>
      </c>
      <c r="L235" s="0" t="s">
        <v>2170</v>
      </c>
      <c r="M235" s="0" t="s">
        <v>2170</v>
      </c>
      <c r="N235" s="0" t="n">
        <f aca="false">FALSE()</f>
        <v>0</v>
      </c>
      <c r="O235" s="0" t="s">
        <v>29122</v>
      </c>
      <c r="P235" s="0" t="s">
        <v>2300</v>
      </c>
      <c r="Q235" s="0" t="s">
        <v>2170</v>
      </c>
      <c r="R235" s="0" t="s">
        <v>27199</v>
      </c>
      <c r="S235" s="380" t="n">
        <v>25569.125</v>
      </c>
      <c r="T235" s="0" t="s">
        <v>2170</v>
      </c>
      <c r="U235" s="0" t="s">
        <v>2301</v>
      </c>
      <c r="V235" s="0" t="s">
        <v>2302</v>
      </c>
      <c r="Y235" s="0" t="n">
        <v>4</v>
      </c>
      <c r="Z235" s="0" t="n">
        <f aca="false">FALSE()</f>
        <v>0</v>
      </c>
      <c r="AA235" s="0" t="n">
        <f aca="false">FALSE()</f>
        <v>0</v>
      </c>
      <c r="AB235" s="0" t="n">
        <f aca="false">FALSE()</f>
        <v>0</v>
      </c>
      <c r="AC235" s="0" t="s">
        <v>2129</v>
      </c>
      <c r="AD235" s="0" t="n">
        <f aca="false">TRUE()</f>
        <v>1</v>
      </c>
      <c r="AE235" s="0" t="s">
        <v>29123</v>
      </c>
      <c r="AF235" s="0" t="n">
        <v>2</v>
      </c>
      <c r="AG235" s="0" t="s">
        <v>29124</v>
      </c>
      <c r="AH235" s="0" t="s">
        <v>29125</v>
      </c>
      <c r="AI235" s="0" t="n">
        <v>0</v>
      </c>
      <c r="AJ235" s="0" t="s">
        <v>2118</v>
      </c>
      <c r="AK235" s="0" t="n">
        <f aca="false">FALSE()</f>
        <v>0</v>
      </c>
      <c r="AL235" s="0" t="n">
        <f aca="false">TRUE()</f>
        <v>1</v>
      </c>
      <c r="AM235" s="0" t="n">
        <f aca="false">FALSE()</f>
        <v>0</v>
      </c>
      <c r="AN235" s="0" t="n">
        <f aca="false">FALSE()</f>
        <v>0</v>
      </c>
      <c r="AO235" s="0" t="n">
        <f aca="false">FALSE()</f>
        <v>0</v>
      </c>
      <c r="AP235" s="380" t="n">
        <v>45035.6048611111</v>
      </c>
      <c r="AQ235" s="380" t="n">
        <v>45035.4166666667</v>
      </c>
      <c r="AR235" s="0" t="s">
        <v>29126</v>
      </c>
      <c r="AS235" s="0" t="s">
        <v>2170</v>
      </c>
      <c r="AT235" s="0" t="s">
        <v>2170</v>
      </c>
    </row>
    <row r="236" customFormat="false" ht="15" hidden="true" customHeight="false" outlineLevel="0" collapsed="false">
      <c r="A236" s="0" t="s">
        <v>29127</v>
      </c>
      <c r="B236" s="0" t="s">
        <v>29128</v>
      </c>
      <c r="C236" s="0" t="s">
        <v>29129</v>
      </c>
      <c r="D236" s="0" t="s">
        <v>2297</v>
      </c>
      <c r="E236" s="0" t="s">
        <v>29127</v>
      </c>
      <c r="F236" s="0" t="n">
        <v>1</v>
      </c>
      <c r="G236" s="0" t="s">
        <v>2298</v>
      </c>
      <c r="H236" s="0" t="s">
        <v>2170</v>
      </c>
      <c r="I236" s="0" t="s">
        <v>2170</v>
      </c>
      <c r="J236" s="0" t="s">
        <v>2170</v>
      </c>
      <c r="K236" s="0" t="s">
        <v>2170</v>
      </c>
      <c r="L236" s="0" t="s">
        <v>2170</v>
      </c>
      <c r="M236" s="0" t="s">
        <v>2170</v>
      </c>
      <c r="N236" s="0" t="n">
        <f aca="false">FALSE()</f>
        <v>0</v>
      </c>
      <c r="O236" s="0" t="s">
        <v>29130</v>
      </c>
      <c r="P236" s="0" t="s">
        <v>2300</v>
      </c>
      <c r="Q236" s="0" t="s">
        <v>21957</v>
      </c>
      <c r="R236" s="0" t="s">
        <v>27199</v>
      </c>
      <c r="S236" s="380" t="n">
        <v>39183.1666666667</v>
      </c>
      <c r="T236" s="0" t="s">
        <v>29131</v>
      </c>
      <c r="U236" s="0" t="s">
        <v>2301</v>
      </c>
      <c r="V236" s="0" t="s">
        <v>2302</v>
      </c>
      <c r="W236" s="0" t="s">
        <v>2891</v>
      </c>
      <c r="Y236" s="0" t="n">
        <v>4</v>
      </c>
      <c r="Z236" s="0" t="n">
        <f aca="false">FALSE()</f>
        <v>0</v>
      </c>
      <c r="AA236" s="0" t="n">
        <f aca="false">FALSE()</f>
        <v>0</v>
      </c>
      <c r="AB236" s="0" t="n">
        <f aca="false">FALSE()</f>
        <v>0</v>
      </c>
      <c r="AC236" s="0" t="s">
        <v>2129</v>
      </c>
      <c r="AD236" s="0" t="n">
        <f aca="false">TRUE()</f>
        <v>1</v>
      </c>
      <c r="AE236" s="0" t="s">
        <v>29132</v>
      </c>
      <c r="AF236" s="0" t="n">
        <v>2</v>
      </c>
      <c r="AG236" s="0" t="s">
        <v>29133</v>
      </c>
      <c r="AH236" s="0" t="s">
        <v>29134</v>
      </c>
      <c r="AI236" s="0" t="n">
        <v>0</v>
      </c>
      <c r="AJ236" s="0" t="s">
        <v>2118</v>
      </c>
      <c r="AK236" s="0" t="n">
        <f aca="false">FALSE()</f>
        <v>0</v>
      </c>
      <c r="AL236" s="0" t="n">
        <f aca="false">TRUE()</f>
        <v>1</v>
      </c>
      <c r="AM236" s="0" t="n">
        <f aca="false">FALSE()</f>
        <v>0</v>
      </c>
      <c r="AN236" s="0" t="n">
        <f aca="false">FALSE()</f>
        <v>0</v>
      </c>
      <c r="AO236" s="0" t="n">
        <f aca="false">TRUE()</f>
        <v>1</v>
      </c>
      <c r="AP236" s="380" t="n">
        <v>44876.6458333333</v>
      </c>
      <c r="AQ236" s="380" t="n">
        <v>44876.4166666667</v>
      </c>
      <c r="AR236" s="0" t="s">
        <v>29135</v>
      </c>
      <c r="AS236" s="0" t="s">
        <v>2170</v>
      </c>
      <c r="AT236" s="0" t="s">
        <v>2170</v>
      </c>
    </row>
    <row r="237" customFormat="false" ht="15" hidden="false" customHeight="false" outlineLevel="0" collapsed="false">
      <c r="A237" s="0" t="s">
        <v>29136</v>
      </c>
      <c r="B237" s="0" t="s">
        <v>29137</v>
      </c>
      <c r="C237" s="0" t="s">
        <v>29138</v>
      </c>
      <c r="D237" s="0" t="s">
        <v>27215</v>
      </c>
      <c r="E237" s="0" t="s">
        <v>29136</v>
      </c>
      <c r="F237" s="0" t="n">
        <v>1</v>
      </c>
      <c r="G237" s="0" t="s">
        <v>434</v>
      </c>
      <c r="H237" s="0" t="s">
        <v>2170</v>
      </c>
      <c r="I237" s="0" t="s">
        <v>2170</v>
      </c>
      <c r="J237" s="0" t="s">
        <v>2170</v>
      </c>
      <c r="K237" s="0" t="s">
        <v>2170</v>
      </c>
      <c r="L237" s="0" t="s">
        <v>2170</v>
      </c>
      <c r="M237" s="0" t="s">
        <v>2170</v>
      </c>
      <c r="N237" s="0" t="n">
        <f aca="false">FALSE()</f>
        <v>0</v>
      </c>
      <c r="O237" s="0" t="s">
        <v>28738</v>
      </c>
      <c r="P237" s="0" t="s">
        <v>2300</v>
      </c>
      <c r="Q237" s="0" t="s">
        <v>27217</v>
      </c>
      <c r="R237" s="0" t="s">
        <v>27199</v>
      </c>
      <c r="S237" s="380" t="n">
        <v>41578.1666666667</v>
      </c>
      <c r="T237" s="0" t="s">
        <v>29139</v>
      </c>
      <c r="U237" s="0" t="s">
        <v>2301</v>
      </c>
      <c r="V237" s="0" t="s">
        <v>2302</v>
      </c>
      <c r="W237" s="0" t="s">
        <v>2116</v>
      </c>
      <c r="X237" s="0" t="s">
        <v>27219</v>
      </c>
      <c r="Y237" s="0" t="n">
        <v>1</v>
      </c>
      <c r="Z237" s="0" t="n">
        <f aca="false">FALSE()</f>
        <v>0</v>
      </c>
      <c r="AA237" s="0" t="n">
        <f aca="false">FALSE()</f>
        <v>0</v>
      </c>
      <c r="AB237" s="0" t="n">
        <f aca="false">FALSE()</f>
        <v>0</v>
      </c>
      <c r="AC237" s="0" t="s">
        <v>4880</v>
      </c>
      <c r="AD237" s="0" t="n">
        <f aca="false">TRUE()</f>
        <v>1</v>
      </c>
      <c r="AE237" s="0" t="s">
        <v>29140</v>
      </c>
      <c r="AF237" s="0" t="n">
        <v>1</v>
      </c>
      <c r="AG237" s="0" t="s">
        <v>29141</v>
      </c>
      <c r="AH237" s="0" t="s">
        <v>29142</v>
      </c>
      <c r="AI237" s="0" t="n">
        <v>0</v>
      </c>
      <c r="AJ237" s="0" t="s">
        <v>2118</v>
      </c>
      <c r="AK237" s="0" t="n">
        <f aca="false">FALSE()</f>
        <v>0</v>
      </c>
      <c r="AL237" s="0" t="n">
        <f aca="false">TRUE()</f>
        <v>1</v>
      </c>
      <c r="AM237" s="0" t="n">
        <f aca="false">FALSE()</f>
        <v>0</v>
      </c>
      <c r="AN237" s="0" t="n">
        <f aca="false">FALSE()</f>
        <v>0</v>
      </c>
      <c r="AO237" s="0" t="n">
        <f aca="false">TRUE()</f>
        <v>1</v>
      </c>
      <c r="AP237" s="380" t="n">
        <v>43166.8993055556</v>
      </c>
      <c r="AQ237" s="380" t="n">
        <v>41578.1666666667</v>
      </c>
      <c r="AR237" s="0" t="s">
        <v>29143</v>
      </c>
      <c r="AS237" s="0" t="s">
        <v>2170</v>
      </c>
      <c r="AT237" s="0" t="s">
        <v>2170</v>
      </c>
    </row>
    <row r="238" customFormat="false" ht="15" hidden="true" customHeight="false" outlineLevel="0" collapsed="false">
      <c r="A238" s="0" t="s">
        <v>29144</v>
      </c>
      <c r="B238" s="0" t="s">
        <v>29145</v>
      </c>
      <c r="C238" s="0" t="s">
        <v>29146</v>
      </c>
      <c r="D238" s="0" t="s">
        <v>2297</v>
      </c>
      <c r="E238" s="0" t="s">
        <v>29144</v>
      </c>
      <c r="F238" s="0" t="n">
        <v>1</v>
      </c>
      <c r="G238" s="0" t="s">
        <v>2298</v>
      </c>
      <c r="H238" s="0" t="s">
        <v>2170</v>
      </c>
      <c r="I238" s="0" t="s">
        <v>2170</v>
      </c>
      <c r="J238" s="0" t="s">
        <v>2170</v>
      </c>
      <c r="K238" s="0" t="s">
        <v>2170</v>
      </c>
      <c r="L238" s="0" t="s">
        <v>2170</v>
      </c>
      <c r="M238" s="0" t="s">
        <v>2170</v>
      </c>
      <c r="N238" s="0" t="n">
        <f aca="false">FALSE()</f>
        <v>0</v>
      </c>
      <c r="O238" s="0" t="s">
        <v>29147</v>
      </c>
      <c r="P238" s="0" t="s">
        <v>2300</v>
      </c>
      <c r="Q238" s="0" t="s">
        <v>22859</v>
      </c>
      <c r="R238" s="0" t="s">
        <v>27199</v>
      </c>
      <c r="S238" s="380" t="n">
        <v>36151.125</v>
      </c>
      <c r="T238" s="0" t="s">
        <v>29148</v>
      </c>
      <c r="U238" s="0" t="s">
        <v>2301</v>
      </c>
      <c r="V238" s="0" t="s">
        <v>2302</v>
      </c>
      <c r="W238" s="0" t="s">
        <v>610</v>
      </c>
      <c r="X238" s="0" t="s">
        <v>27219</v>
      </c>
      <c r="Y238" s="0" t="n">
        <v>4</v>
      </c>
      <c r="Z238" s="0" t="n">
        <f aca="false">FALSE()</f>
        <v>0</v>
      </c>
      <c r="AA238" s="0" t="n">
        <f aca="false">FALSE()</f>
        <v>0</v>
      </c>
      <c r="AB238" s="0" t="n">
        <f aca="false">FALSE()</f>
        <v>0</v>
      </c>
      <c r="AC238" s="0" t="s">
        <v>2129</v>
      </c>
      <c r="AD238" s="0" t="n">
        <f aca="false">TRUE()</f>
        <v>1</v>
      </c>
      <c r="AE238" s="0" t="s">
        <v>29149</v>
      </c>
      <c r="AF238" s="0" t="n">
        <v>2</v>
      </c>
      <c r="AG238" s="0" t="s">
        <v>29150</v>
      </c>
      <c r="AH238" s="0" t="s">
        <v>29151</v>
      </c>
      <c r="AI238" s="0" t="n">
        <v>0</v>
      </c>
      <c r="AJ238" s="0" t="s">
        <v>2118</v>
      </c>
      <c r="AK238" s="0" t="n">
        <f aca="false">FALSE()</f>
        <v>0</v>
      </c>
      <c r="AL238" s="0" t="n">
        <f aca="false">TRUE()</f>
        <v>1</v>
      </c>
      <c r="AM238" s="0" t="n">
        <f aca="false">FALSE()</f>
        <v>0</v>
      </c>
      <c r="AN238" s="0" t="n">
        <f aca="false">FALSE()</f>
        <v>0</v>
      </c>
      <c r="AO238" s="0" t="n">
        <f aca="false">TRUE()</f>
        <v>1</v>
      </c>
      <c r="AP238" s="380" t="n">
        <v>44876.6458333333</v>
      </c>
      <c r="AQ238" s="380" t="n">
        <v>44876.4166666667</v>
      </c>
      <c r="AR238" s="0" t="s">
        <v>29152</v>
      </c>
      <c r="AS238" s="0" t="s">
        <v>2170</v>
      </c>
      <c r="AT238" s="0" t="s">
        <v>2170</v>
      </c>
    </row>
    <row r="239" customFormat="false" ht="15" hidden="true" customHeight="false" outlineLevel="0" collapsed="false">
      <c r="A239" s="0" t="s">
        <v>29153</v>
      </c>
      <c r="B239" s="0" t="s">
        <v>29153</v>
      </c>
      <c r="C239" s="0" t="s">
        <v>29153</v>
      </c>
      <c r="D239" s="0" t="s">
        <v>27631</v>
      </c>
      <c r="E239" s="0" t="s">
        <v>29153</v>
      </c>
      <c r="F239" s="0" t="n">
        <v>1</v>
      </c>
      <c r="G239" s="0" t="s">
        <v>434</v>
      </c>
      <c r="H239" s="0" t="s">
        <v>2170</v>
      </c>
      <c r="I239" s="0" t="s">
        <v>2170</v>
      </c>
      <c r="J239" s="0" t="s">
        <v>2170</v>
      </c>
      <c r="K239" s="0" t="s">
        <v>2170</v>
      </c>
      <c r="L239" s="0" t="s">
        <v>2170</v>
      </c>
      <c r="M239" s="0" t="s">
        <v>2170</v>
      </c>
      <c r="N239" s="0" t="n">
        <f aca="false">FALSE()</f>
        <v>0</v>
      </c>
      <c r="O239" s="0" t="s">
        <v>29154</v>
      </c>
      <c r="P239" s="0" t="s">
        <v>27284</v>
      </c>
      <c r="Q239" s="0" t="s">
        <v>2170</v>
      </c>
      <c r="R239" s="0" t="s">
        <v>27641</v>
      </c>
      <c r="S239" s="380" t="n">
        <v>41359.1666666667</v>
      </c>
      <c r="T239" s="0" t="s">
        <v>2170</v>
      </c>
      <c r="U239" s="0" t="s">
        <v>601</v>
      </c>
      <c r="V239" s="0" t="s">
        <v>2602</v>
      </c>
      <c r="W239" s="0" t="s">
        <v>2891</v>
      </c>
      <c r="Y239" s="0" t="n">
        <v>5</v>
      </c>
      <c r="Z239" s="0" t="n">
        <f aca="false">FALSE()</f>
        <v>0</v>
      </c>
      <c r="AA239" s="0" t="n">
        <f aca="false">TRUE()</f>
        <v>1</v>
      </c>
      <c r="AB239" s="0" t="n">
        <f aca="false">TRUE()</f>
        <v>1</v>
      </c>
      <c r="AC239" s="0" t="s">
        <v>8343</v>
      </c>
      <c r="AD239" s="0" t="n">
        <f aca="false">TRUE()</f>
        <v>1</v>
      </c>
      <c r="AE239" s="0" t="s">
        <v>29155</v>
      </c>
      <c r="AF239" s="0" t="n">
        <v>1</v>
      </c>
      <c r="AG239" s="0" t="s">
        <v>29156</v>
      </c>
      <c r="AH239" s="0" t="s">
        <v>29157</v>
      </c>
      <c r="AI239" s="0" t="n">
        <v>0</v>
      </c>
      <c r="AJ239" s="0" t="s">
        <v>2118</v>
      </c>
      <c r="AK239" s="0" t="n">
        <f aca="false">TRUE()</f>
        <v>1</v>
      </c>
      <c r="AL239" s="0" t="n">
        <f aca="false">FALSE()</f>
        <v>0</v>
      </c>
      <c r="AM239" s="0" t="n">
        <f aca="false">FALSE()</f>
        <v>0</v>
      </c>
      <c r="AN239" s="0" t="n">
        <f aca="false">FALSE()</f>
        <v>0</v>
      </c>
      <c r="AO239" s="0" t="n">
        <f aca="false">FALSE()</f>
        <v>0</v>
      </c>
      <c r="AP239" s="380" t="n">
        <v>45022.4263888889</v>
      </c>
      <c r="AQ239" s="380" t="n">
        <v>45022.4166666667</v>
      </c>
      <c r="AR239" s="0" t="s">
        <v>27636</v>
      </c>
      <c r="AS239" s="0" t="s">
        <v>2170</v>
      </c>
      <c r="AT239" s="0" t="s">
        <v>2170</v>
      </c>
    </row>
    <row r="240" customFormat="false" ht="15" hidden="true" customHeight="false" outlineLevel="0" collapsed="false">
      <c r="A240" s="0" t="s">
        <v>29158</v>
      </c>
      <c r="B240" s="0" t="s">
        <v>29159</v>
      </c>
      <c r="C240" s="0" t="s">
        <v>29160</v>
      </c>
      <c r="D240" s="0" t="s">
        <v>2297</v>
      </c>
      <c r="E240" s="0" t="s">
        <v>29158</v>
      </c>
      <c r="F240" s="0" t="n">
        <v>1</v>
      </c>
      <c r="G240" s="0" t="s">
        <v>2298</v>
      </c>
      <c r="H240" s="0" t="s">
        <v>2170</v>
      </c>
      <c r="I240" s="0" t="s">
        <v>2170</v>
      </c>
      <c r="J240" s="0" t="s">
        <v>2170</v>
      </c>
      <c r="K240" s="0" t="s">
        <v>2170</v>
      </c>
      <c r="L240" s="0" t="s">
        <v>2170</v>
      </c>
      <c r="M240" s="0" t="s">
        <v>2170</v>
      </c>
      <c r="N240" s="0" t="n">
        <f aca="false">FALSE()</f>
        <v>0</v>
      </c>
      <c r="O240" s="0" t="s">
        <v>29161</v>
      </c>
      <c r="P240" s="0" t="s">
        <v>2300</v>
      </c>
      <c r="Q240" s="0" t="s">
        <v>2170</v>
      </c>
      <c r="R240" s="0" t="s">
        <v>27199</v>
      </c>
      <c r="S240" s="380" t="n">
        <v>25569.125</v>
      </c>
      <c r="T240" s="0" t="s">
        <v>2170</v>
      </c>
      <c r="U240" s="0" t="s">
        <v>2301</v>
      </c>
      <c r="V240" s="0" t="s">
        <v>2302</v>
      </c>
      <c r="W240" s="0" t="s">
        <v>2116</v>
      </c>
      <c r="Y240" s="0" t="n">
        <v>4</v>
      </c>
      <c r="Z240" s="0" t="n">
        <f aca="false">FALSE()</f>
        <v>0</v>
      </c>
      <c r="AA240" s="0" t="n">
        <f aca="false">FALSE()</f>
        <v>0</v>
      </c>
      <c r="AB240" s="0" t="n">
        <f aca="false">FALSE()</f>
        <v>0</v>
      </c>
      <c r="AC240" s="0" t="s">
        <v>2129</v>
      </c>
      <c r="AD240" s="0" t="n">
        <f aca="false">TRUE()</f>
        <v>1</v>
      </c>
      <c r="AE240" s="0" t="s">
        <v>29162</v>
      </c>
      <c r="AF240" s="0" t="n">
        <v>2</v>
      </c>
      <c r="AG240" s="0" t="s">
        <v>29163</v>
      </c>
      <c r="AH240" s="0" t="s">
        <v>29164</v>
      </c>
      <c r="AI240" s="0" t="n">
        <v>0</v>
      </c>
      <c r="AJ240" s="0" t="s">
        <v>2118</v>
      </c>
      <c r="AK240" s="0" t="n">
        <f aca="false">FALSE()</f>
        <v>0</v>
      </c>
      <c r="AL240" s="0" t="n">
        <f aca="false">TRUE()</f>
        <v>1</v>
      </c>
      <c r="AM240" s="0" t="n">
        <f aca="false">FALSE()</f>
        <v>0</v>
      </c>
      <c r="AN240" s="0" t="n">
        <f aca="false">FALSE()</f>
        <v>0</v>
      </c>
      <c r="AO240" s="0" t="n">
        <f aca="false">TRUE()</f>
        <v>1</v>
      </c>
      <c r="AP240" s="380" t="n">
        <v>44949.6465277778</v>
      </c>
      <c r="AQ240" s="380" t="n">
        <v>44949.4166666667</v>
      </c>
      <c r="AR240" s="0" t="s">
        <v>28339</v>
      </c>
      <c r="AS240" s="0" t="s">
        <v>2170</v>
      </c>
      <c r="AT240" s="0" t="s">
        <v>2170</v>
      </c>
    </row>
    <row r="241" customFormat="false" ht="15" hidden="true" customHeight="false" outlineLevel="0" collapsed="false">
      <c r="A241" s="0" t="s">
        <v>29165</v>
      </c>
      <c r="B241" s="0" t="s">
        <v>29166</v>
      </c>
      <c r="C241" s="0" t="s">
        <v>29167</v>
      </c>
      <c r="D241" s="0" t="s">
        <v>27602</v>
      </c>
      <c r="E241" s="0" t="s">
        <v>29165</v>
      </c>
      <c r="F241" s="0" t="n">
        <v>200</v>
      </c>
      <c r="G241" s="0" t="s">
        <v>2526</v>
      </c>
      <c r="H241" s="0" t="s">
        <v>2170</v>
      </c>
      <c r="I241" s="0" t="s">
        <v>2170</v>
      </c>
      <c r="J241" s="0" t="s">
        <v>2170</v>
      </c>
      <c r="K241" s="0" t="s">
        <v>2170</v>
      </c>
      <c r="L241" s="0" t="s">
        <v>2170</v>
      </c>
      <c r="M241" s="0" t="s">
        <v>2170</v>
      </c>
      <c r="N241" s="0" t="n">
        <f aca="false">FALSE()</f>
        <v>0</v>
      </c>
      <c r="O241" s="0" t="s">
        <v>29168</v>
      </c>
      <c r="P241" s="0" t="s">
        <v>2300</v>
      </c>
      <c r="Q241" s="0" t="s">
        <v>2170</v>
      </c>
      <c r="R241" s="0" t="s">
        <v>27199</v>
      </c>
      <c r="S241" s="380" t="n">
        <v>25569.125</v>
      </c>
      <c r="T241" s="0" t="s">
        <v>2170</v>
      </c>
      <c r="U241" s="0" t="s">
        <v>2528</v>
      </c>
      <c r="V241" s="0" t="s">
        <v>2529</v>
      </c>
      <c r="W241" s="0" t="s">
        <v>2891</v>
      </c>
      <c r="Y241" s="0" t="n">
        <v>4</v>
      </c>
      <c r="Z241" s="0" t="n">
        <f aca="false">FALSE()</f>
        <v>0</v>
      </c>
      <c r="AA241" s="0" t="n">
        <f aca="false">FALSE()</f>
        <v>0</v>
      </c>
      <c r="AB241" s="0" t="n">
        <f aca="false">FALSE()</f>
        <v>0</v>
      </c>
      <c r="AC241" s="0" t="s">
        <v>2803</v>
      </c>
      <c r="AD241" s="0" t="n">
        <f aca="false">TRUE()</f>
        <v>1</v>
      </c>
      <c r="AE241" s="0" t="s">
        <v>29169</v>
      </c>
      <c r="AF241" s="0" t="n">
        <v>2</v>
      </c>
      <c r="AG241" s="0" t="s">
        <v>29170</v>
      </c>
      <c r="AH241" s="0" t="s">
        <v>29171</v>
      </c>
      <c r="AI241" s="0" t="n">
        <v>0</v>
      </c>
      <c r="AJ241" s="0" t="s">
        <v>27375</v>
      </c>
      <c r="AK241" s="0" t="n">
        <f aca="false">FALSE()</f>
        <v>0</v>
      </c>
      <c r="AL241" s="0" t="n">
        <f aca="false">FALSE()</f>
        <v>0</v>
      </c>
      <c r="AM241" s="0" t="n">
        <f aca="false">FALSE()</f>
        <v>0</v>
      </c>
      <c r="AN241" s="0" t="n">
        <f aca="false">FALSE()</f>
        <v>0</v>
      </c>
      <c r="AO241" s="0" t="n">
        <f aca="false">TRUE()</f>
        <v>1</v>
      </c>
      <c r="AP241" s="380" t="n">
        <v>45119.3333333333</v>
      </c>
      <c r="AQ241" s="380" t="n">
        <v>45119.4166666667</v>
      </c>
      <c r="AR241" s="0" t="s">
        <v>28685</v>
      </c>
      <c r="AS241" s="0" t="s">
        <v>2170</v>
      </c>
      <c r="AT241" s="0" t="s">
        <v>2170</v>
      </c>
    </row>
    <row r="242" customFormat="false" ht="15" hidden="false" customHeight="false" outlineLevel="0" collapsed="false">
      <c r="A242" s="0" t="s">
        <v>204</v>
      </c>
      <c r="B242" s="0" t="s">
        <v>29172</v>
      </c>
      <c r="C242" s="0" t="s">
        <v>105</v>
      </c>
      <c r="D242" s="0" t="s">
        <v>27215</v>
      </c>
      <c r="E242" s="0" t="s">
        <v>204</v>
      </c>
      <c r="F242" s="0" t="n">
        <v>1</v>
      </c>
      <c r="G242" s="0" t="s">
        <v>434</v>
      </c>
      <c r="H242" s="0" t="s">
        <v>2596</v>
      </c>
      <c r="I242" s="0" t="s">
        <v>2596</v>
      </c>
      <c r="J242" s="0" t="s">
        <v>2600</v>
      </c>
      <c r="K242" s="0" t="s">
        <v>2170</v>
      </c>
      <c r="L242" s="0" t="s">
        <v>3535</v>
      </c>
      <c r="M242" s="0" t="s">
        <v>2170</v>
      </c>
      <c r="N242" s="0" t="n">
        <f aca="false">FALSE()</f>
        <v>0</v>
      </c>
      <c r="O242" s="0" t="s">
        <v>455</v>
      </c>
      <c r="P242" s="0" t="s">
        <v>3127</v>
      </c>
      <c r="Q242" s="0" t="s">
        <v>2170</v>
      </c>
      <c r="R242" s="0" t="s">
        <v>27199</v>
      </c>
      <c r="S242" s="380" t="n">
        <v>43797.125</v>
      </c>
      <c r="T242" s="0" t="s">
        <v>2170</v>
      </c>
      <c r="W242" s="0" t="s">
        <v>2891</v>
      </c>
      <c r="Y242" s="0" t="n">
        <v>5</v>
      </c>
      <c r="Z242" s="0" t="n">
        <f aca="false">FALSE()</f>
        <v>0</v>
      </c>
      <c r="AA242" s="0" t="n">
        <f aca="false">TRUE()</f>
        <v>1</v>
      </c>
      <c r="AB242" s="0" t="n">
        <f aca="false">TRUE()</f>
        <v>1</v>
      </c>
      <c r="AC242" s="0" t="s">
        <v>3129</v>
      </c>
      <c r="AD242" s="0" t="n">
        <f aca="false">TRUE()</f>
        <v>1</v>
      </c>
      <c r="AE242" s="0" t="s">
        <v>29173</v>
      </c>
      <c r="AF242" s="0" t="n">
        <v>1</v>
      </c>
      <c r="AG242" s="0" t="s">
        <v>29174</v>
      </c>
      <c r="AH242" s="0" t="s">
        <v>29175</v>
      </c>
      <c r="AI242" s="0" t="n">
        <v>0</v>
      </c>
      <c r="AJ242" s="0" t="s">
        <v>2118</v>
      </c>
      <c r="AK242" s="0" t="n">
        <f aca="false">TRUE()</f>
        <v>1</v>
      </c>
      <c r="AL242" s="0" t="n">
        <f aca="false">FALSE()</f>
        <v>0</v>
      </c>
      <c r="AM242" s="0" t="n">
        <f aca="false">FALSE()</f>
        <v>0</v>
      </c>
      <c r="AN242" s="0" t="n">
        <f aca="false">FALSE()</f>
        <v>0</v>
      </c>
      <c r="AO242" s="0" t="n">
        <f aca="false">TRUE()</f>
        <v>1</v>
      </c>
      <c r="AP242" s="380" t="n">
        <v>43850.4979166667</v>
      </c>
      <c r="AQ242" s="380" t="n">
        <v>43850.4979166667</v>
      </c>
      <c r="AR242" s="0" t="s">
        <v>28813</v>
      </c>
      <c r="AS242" s="0" t="s">
        <v>2600</v>
      </c>
      <c r="AT242" s="0" t="s">
        <v>2170</v>
      </c>
    </row>
    <row r="243" customFormat="false" ht="15" hidden="true" customHeight="false" outlineLevel="0" collapsed="false">
      <c r="A243" s="0" t="s">
        <v>29176</v>
      </c>
      <c r="B243" s="0" t="s">
        <v>29177</v>
      </c>
      <c r="C243" s="0" t="s">
        <v>29178</v>
      </c>
      <c r="D243" s="0" t="s">
        <v>2297</v>
      </c>
      <c r="E243" s="0" t="s">
        <v>29176</v>
      </c>
      <c r="F243" s="0" t="n">
        <v>1</v>
      </c>
      <c r="G243" s="0" t="s">
        <v>2298</v>
      </c>
      <c r="H243" s="0" t="s">
        <v>2170</v>
      </c>
      <c r="I243" s="0" t="s">
        <v>2170</v>
      </c>
      <c r="J243" s="0" t="s">
        <v>2170</v>
      </c>
      <c r="K243" s="0" t="s">
        <v>2170</v>
      </c>
      <c r="L243" s="0" t="s">
        <v>2170</v>
      </c>
      <c r="M243" s="0" t="s">
        <v>2170</v>
      </c>
      <c r="N243" s="0" t="n">
        <f aca="false">FALSE()</f>
        <v>0</v>
      </c>
      <c r="O243" s="0" t="s">
        <v>29179</v>
      </c>
      <c r="P243" s="0" t="s">
        <v>2300</v>
      </c>
      <c r="Q243" s="0" t="s">
        <v>27845</v>
      </c>
      <c r="R243" s="0" t="s">
        <v>27199</v>
      </c>
      <c r="S243" s="380" t="n">
        <v>39535.125</v>
      </c>
      <c r="T243" s="0" t="s">
        <v>29180</v>
      </c>
      <c r="U243" s="0" t="s">
        <v>19857</v>
      </c>
      <c r="V243" s="0" t="s">
        <v>19858</v>
      </c>
      <c r="X243" s="0" t="s">
        <v>27219</v>
      </c>
      <c r="Y243" s="0" t="n">
        <v>4</v>
      </c>
      <c r="Z243" s="0" t="n">
        <f aca="false">FALSE()</f>
        <v>0</v>
      </c>
      <c r="AA243" s="0" t="n">
        <f aca="false">FALSE()</f>
        <v>0</v>
      </c>
      <c r="AB243" s="0" t="n">
        <f aca="false">FALSE()</f>
        <v>0</v>
      </c>
      <c r="AC243" s="0" t="s">
        <v>2129</v>
      </c>
      <c r="AD243" s="0" t="n">
        <f aca="false">TRUE()</f>
        <v>1</v>
      </c>
      <c r="AE243" s="0" t="s">
        <v>29181</v>
      </c>
      <c r="AF243" s="0" t="n">
        <v>2</v>
      </c>
      <c r="AG243" s="0" t="s">
        <v>29182</v>
      </c>
      <c r="AH243" s="0" t="s">
        <v>29183</v>
      </c>
      <c r="AI243" s="0" t="n">
        <v>0</v>
      </c>
      <c r="AJ243" s="0" t="s">
        <v>2118</v>
      </c>
      <c r="AK243" s="0" t="n">
        <f aca="false">FALSE()</f>
        <v>0</v>
      </c>
      <c r="AL243" s="0" t="n">
        <f aca="false">TRUE()</f>
        <v>1</v>
      </c>
      <c r="AM243" s="0" t="n">
        <f aca="false">FALSE()</f>
        <v>0</v>
      </c>
      <c r="AN243" s="0" t="n">
        <f aca="false">FALSE()</f>
        <v>0</v>
      </c>
      <c r="AO243" s="0" t="n">
        <f aca="false">TRUE()</f>
        <v>1</v>
      </c>
      <c r="AP243" s="380" t="n">
        <v>44876.6458333333</v>
      </c>
      <c r="AQ243" s="380" t="n">
        <v>44876.4166666667</v>
      </c>
      <c r="AR243" s="0" t="s">
        <v>29184</v>
      </c>
      <c r="AS243" s="0" t="s">
        <v>2170</v>
      </c>
      <c r="AT243" s="0" t="s">
        <v>2170</v>
      </c>
    </row>
    <row r="244" customFormat="false" ht="15" hidden="true" customHeight="false" outlineLevel="0" collapsed="false">
      <c r="A244" s="0" t="s">
        <v>29185</v>
      </c>
      <c r="B244" s="0" t="s">
        <v>29186</v>
      </c>
      <c r="C244" s="0" t="s">
        <v>29187</v>
      </c>
      <c r="D244" s="0" t="s">
        <v>2297</v>
      </c>
      <c r="E244" s="0" t="s">
        <v>29185</v>
      </c>
      <c r="F244" s="0" t="n">
        <v>1</v>
      </c>
      <c r="G244" s="0" t="s">
        <v>2298</v>
      </c>
      <c r="H244" s="0" t="s">
        <v>2170</v>
      </c>
      <c r="I244" s="0" t="s">
        <v>2170</v>
      </c>
      <c r="J244" s="0" t="s">
        <v>2170</v>
      </c>
      <c r="K244" s="0" t="s">
        <v>2170</v>
      </c>
      <c r="L244" s="0" t="s">
        <v>2170</v>
      </c>
      <c r="M244" s="0" t="s">
        <v>2170</v>
      </c>
      <c r="N244" s="0" t="n">
        <f aca="false">FALSE()</f>
        <v>0</v>
      </c>
      <c r="O244" s="0" t="s">
        <v>29188</v>
      </c>
      <c r="P244" s="0" t="s">
        <v>2300</v>
      </c>
      <c r="Q244" s="0" t="s">
        <v>2170</v>
      </c>
      <c r="R244" s="0" t="s">
        <v>27199</v>
      </c>
      <c r="S244" s="380" t="n">
        <v>25569.125</v>
      </c>
      <c r="T244" s="0" t="s">
        <v>2170</v>
      </c>
      <c r="W244" s="0" t="s">
        <v>2891</v>
      </c>
      <c r="Y244" s="0" t="n">
        <v>4</v>
      </c>
      <c r="Z244" s="0" t="n">
        <f aca="false">FALSE()</f>
        <v>0</v>
      </c>
      <c r="AA244" s="0" t="n">
        <f aca="false">FALSE()</f>
        <v>0</v>
      </c>
      <c r="AB244" s="0" t="n">
        <f aca="false">FALSE()</f>
        <v>0</v>
      </c>
      <c r="AC244" s="0" t="s">
        <v>2129</v>
      </c>
      <c r="AD244" s="0" t="n">
        <f aca="false">TRUE()</f>
        <v>1</v>
      </c>
      <c r="AE244" s="0" t="s">
        <v>29189</v>
      </c>
      <c r="AF244" s="0" t="n">
        <v>2</v>
      </c>
      <c r="AG244" s="0" t="s">
        <v>29190</v>
      </c>
      <c r="AH244" s="0" t="s">
        <v>29191</v>
      </c>
      <c r="AI244" s="0" t="n">
        <v>0</v>
      </c>
      <c r="AJ244" s="0" t="s">
        <v>2118</v>
      </c>
      <c r="AK244" s="0" t="n">
        <f aca="false">FALSE()</f>
        <v>0</v>
      </c>
      <c r="AL244" s="0" t="n">
        <f aca="false">TRUE()</f>
        <v>1</v>
      </c>
      <c r="AM244" s="0" t="n">
        <f aca="false">FALSE()</f>
        <v>0</v>
      </c>
      <c r="AN244" s="0" t="n">
        <f aca="false">FALSE()</f>
        <v>0</v>
      </c>
      <c r="AO244" s="0" t="n">
        <f aca="false">FALSE()</f>
        <v>0</v>
      </c>
      <c r="AP244" s="380" t="n">
        <v>25569.125</v>
      </c>
      <c r="AQ244" s="380" t="n">
        <v>25569.125</v>
      </c>
      <c r="AR244" s="0" t="s">
        <v>27376</v>
      </c>
      <c r="AS244" s="0" t="s">
        <v>2170</v>
      </c>
      <c r="AT244" s="0" t="s">
        <v>2170</v>
      </c>
    </row>
    <row r="245" customFormat="false" ht="15" hidden="false" customHeight="false" outlineLevel="0" collapsed="false">
      <c r="A245" s="0" t="s">
        <v>29192</v>
      </c>
      <c r="B245" s="0" t="s">
        <v>29193</v>
      </c>
      <c r="C245" s="0" t="s">
        <v>29194</v>
      </c>
      <c r="D245" s="0" t="s">
        <v>27215</v>
      </c>
      <c r="E245" s="0" t="s">
        <v>29192</v>
      </c>
      <c r="F245" s="0" t="n">
        <v>1</v>
      </c>
      <c r="G245" s="0" t="s">
        <v>434</v>
      </c>
      <c r="H245" s="0" t="s">
        <v>2170</v>
      </c>
      <c r="I245" s="0" t="s">
        <v>2170</v>
      </c>
      <c r="J245" s="0" t="s">
        <v>2170</v>
      </c>
      <c r="K245" s="0" t="s">
        <v>2170</v>
      </c>
      <c r="L245" s="0" t="s">
        <v>2170</v>
      </c>
      <c r="M245" s="0" t="s">
        <v>2170</v>
      </c>
      <c r="N245" s="0" t="n">
        <f aca="false">FALSE()</f>
        <v>0</v>
      </c>
      <c r="O245" s="0" t="s">
        <v>29195</v>
      </c>
      <c r="P245" s="0" t="s">
        <v>2300</v>
      </c>
      <c r="Q245" s="0" t="s">
        <v>2170</v>
      </c>
      <c r="R245" s="0" t="s">
        <v>27199</v>
      </c>
      <c r="S245" s="380" t="n">
        <v>25569.125</v>
      </c>
      <c r="T245" s="0" t="s">
        <v>2170</v>
      </c>
      <c r="U245" s="0" t="s">
        <v>8882</v>
      </c>
      <c r="W245" s="0" t="s">
        <v>2891</v>
      </c>
      <c r="Y245" s="0" t="n">
        <v>1</v>
      </c>
      <c r="Z245" s="0" t="n">
        <f aca="false">FALSE()</f>
        <v>0</v>
      </c>
      <c r="AA245" s="0" t="n">
        <f aca="false">FALSE()</f>
        <v>0</v>
      </c>
      <c r="AB245" s="0" t="n">
        <f aca="false">FALSE()</f>
        <v>0</v>
      </c>
      <c r="AC245" s="0" t="s">
        <v>2129</v>
      </c>
      <c r="AD245" s="0" t="n">
        <f aca="false">TRUE()</f>
        <v>1</v>
      </c>
      <c r="AE245" s="0" t="s">
        <v>29196</v>
      </c>
      <c r="AF245" s="0" t="n">
        <v>1</v>
      </c>
      <c r="AG245" s="0" t="s">
        <v>29197</v>
      </c>
      <c r="AH245" s="0" t="s">
        <v>29198</v>
      </c>
      <c r="AI245" s="0" t="n">
        <v>0</v>
      </c>
      <c r="AJ245" s="0" t="s">
        <v>2118</v>
      </c>
      <c r="AK245" s="0" t="n">
        <f aca="false">FALSE()</f>
        <v>0</v>
      </c>
      <c r="AL245" s="0" t="n">
        <f aca="false">TRUE()</f>
        <v>1</v>
      </c>
      <c r="AM245" s="0" t="n">
        <f aca="false">FALSE()</f>
        <v>0</v>
      </c>
      <c r="AN245" s="0" t="n">
        <f aca="false">FALSE()</f>
        <v>0</v>
      </c>
      <c r="AO245" s="0" t="n">
        <f aca="false">TRUE()</f>
        <v>1</v>
      </c>
      <c r="AP245" s="380" t="n">
        <v>44308.4159722222</v>
      </c>
      <c r="AQ245" s="380" t="n">
        <v>44308.4166666667</v>
      </c>
      <c r="AR245" s="0" t="s">
        <v>29199</v>
      </c>
      <c r="AS245" s="0" t="s">
        <v>2170</v>
      </c>
      <c r="AT245" s="0" t="s">
        <v>2170</v>
      </c>
    </row>
    <row r="246" customFormat="false" ht="15" hidden="true" customHeight="false" outlineLevel="0" collapsed="false">
      <c r="A246" s="0" t="s">
        <v>29200</v>
      </c>
      <c r="B246" s="0" t="s">
        <v>29201</v>
      </c>
      <c r="C246" s="0" t="s">
        <v>29200</v>
      </c>
      <c r="D246" s="0" t="s">
        <v>27631</v>
      </c>
      <c r="E246" s="0" t="s">
        <v>29200</v>
      </c>
      <c r="F246" s="0" t="n">
        <v>1</v>
      </c>
      <c r="G246" s="0" t="s">
        <v>434</v>
      </c>
      <c r="H246" s="0" t="s">
        <v>2170</v>
      </c>
      <c r="I246" s="0" t="s">
        <v>2170</v>
      </c>
      <c r="J246" s="0" t="s">
        <v>2170</v>
      </c>
      <c r="K246" s="0" t="s">
        <v>2170</v>
      </c>
      <c r="L246" s="0" t="s">
        <v>2170</v>
      </c>
      <c r="M246" s="0" t="s">
        <v>2170</v>
      </c>
      <c r="N246" s="0" t="n">
        <f aca="false">FALSE()</f>
        <v>0</v>
      </c>
      <c r="O246" s="0" t="s">
        <v>29202</v>
      </c>
      <c r="P246" s="0" t="s">
        <v>27284</v>
      </c>
      <c r="Q246" s="0" t="s">
        <v>27294</v>
      </c>
      <c r="R246" s="0" t="s">
        <v>27295</v>
      </c>
      <c r="S246" s="380" t="n">
        <v>45093.125</v>
      </c>
      <c r="T246" s="0" t="s">
        <v>2170</v>
      </c>
      <c r="U246" s="0" t="s">
        <v>601</v>
      </c>
      <c r="V246" s="0" t="s">
        <v>2602</v>
      </c>
      <c r="W246" s="0" t="s">
        <v>610</v>
      </c>
      <c r="Y246" s="0" t="n">
        <v>5</v>
      </c>
      <c r="Z246" s="0" t="n">
        <f aca="false">FALSE()</f>
        <v>0</v>
      </c>
      <c r="AA246" s="0" t="n">
        <f aca="false">TRUE()</f>
        <v>1</v>
      </c>
      <c r="AB246" s="0" t="n">
        <f aca="false">TRUE()</f>
        <v>1</v>
      </c>
      <c r="AC246" s="0" t="s">
        <v>2600</v>
      </c>
      <c r="AD246" s="0" t="n">
        <f aca="false">TRUE()</f>
        <v>1</v>
      </c>
      <c r="AE246" s="0" t="s">
        <v>29203</v>
      </c>
      <c r="AF246" s="0" t="n">
        <v>1</v>
      </c>
      <c r="AG246" s="0" t="s">
        <v>29204</v>
      </c>
      <c r="AH246" s="0" t="s">
        <v>29205</v>
      </c>
      <c r="AI246" s="0" t="n">
        <v>0</v>
      </c>
      <c r="AJ246" s="0" t="s">
        <v>2118</v>
      </c>
      <c r="AK246" s="0" t="n">
        <f aca="false">TRUE()</f>
        <v>1</v>
      </c>
      <c r="AL246" s="0" t="n">
        <f aca="false">TRUE()</f>
        <v>1</v>
      </c>
      <c r="AM246" s="0" t="n">
        <f aca="false">FALSE()</f>
        <v>0</v>
      </c>
      <c r="AN246" s="0" t="n">
        <f aca="false">FALSE()</f>
        <v>0</v>
      </c>
      <c r="AO246" s="0" t="n">
        <f aca="false">TRUE()</f>
        <v>1</v>
      </c>
      <c r="AP246" s="380" t="n">
        <v>45149.4166666667</v>
      </c>
      <c r="AQ246" s="380" t="n">
        <v>45149.4166666667</v>
      </c>
      <c r="AR246" s="0" t="s">
        <v>29206</v>
      </c>
      <c r="AS246" s="0" t="s">
        <v>2170</v>
      </c>
      <c r="AT246" s="0" t="s">
        <v>2170</v>
      </c>
    </row>
    <row r="247" customFormat="false" ht="15" hidden="true" customHeight="false" outlineLevel="0" collapsed="false">
      <c r="A247" s="0" t="s">
        <v>29207</v>
      </c>
      <c r="B247" s="0" t="s">
        <v>29208</v>
      </c>
      <c r="C247" s="0" t="s">
        <v>29209</v>
      </c>
      <c r="D247" s="0" t="s">
        <v>27602</v>
      </c>
      <c r="E247" s="0" t="s">
        <v>29207</v>
      </c>
      <c r="F247" s="0" t="n">
        <v>100</v>
      </c>
      <c r="G247" s="0" t="s">
        <v>2526</v>
      </c>
      <c r="H247" s="0" t="s">
        <v>2170</v>
      </c>
      <c r="I247" s="0" t="s">
        <v>2170</v>
      </c>
      <c r="J247" s="0" t="s">
        <v>2170</v>
      </c>
      <c r="K247" s="0" t="s">
        <v>2170</v>
      </c>
      <c r="L247" s="0" t="s">
        <v>2170</v>
      </c>
      <c r="M247" s="0" t="s">
        <v>2170</v>
      </c>
      <c r="N247" s="0" t="n">
        <f aca="false">FALSE()</f>
        <v>0</v>
      </c>
      <c r="O247" s="0" t="s">
        <v>28929</v>
      </c>
      <c r="P247" s="0" t="s">
        <v>2300</v>
      </c>
      <c r="Q247" s="0" t="s">
        <v>2170</v>
      </c>
      <c r="R247" s="0" t="s">
        <v>27199</v>
      </c>
      <c r="S247" s="380" t="n">
        <v>25569.125</v>
      </c>
      <c r="T247" s="0" t="s">
        <v>2170</v>
      </c>
      <c r="U247" s="0" t="s">
        <v>2528</v>
      </c>
      <c r="V247" s="0" t="s">
        <v>2529</v>
      </c>
      <c r="W247" s="0" t="s">
        <v>2891</v>
      </c>
      <c r="Y247" s="0" t="n">
        <v>4</v>
      </c>
      <c r="Z247" s="0" t="n">
        <f aca="false">FALSE()</f>
        <v>0</v>
      </c>
      <c r="AA247" s="0" t="n">
        <f aca="false">FALSE()</f>
        <v>0</v>
      </c>
      <c r="AB247" s="0" t="n">
        <f aca="false">FALSE()</f>
        <v>0</v>
      </c>
      <c r="AC247" s="0" t="s">
        <v>2129</v>
      </c>
      <c r="AD247" s="0" t="n">
        <f aca="false">TRUE()</f>
        <v>1</v>
      </c>
      <c r="AE247" s="0" t="s">
        <v>29210</v>
      </c>
      <c r="AF247" s="0" t="n">
        <v>2</v>
      </c>
      <c r="AG247" s="0" t="s">
        <v>29211</v>
      </c>
      <c r="AH247" s="0" t="s">
        <v>29212</v>
      </c>
      <c r="AI247" s="0" t="n">
        <v>0</v>
      </c>
      <c r="AJ247" s="0" t="s">
        <v>27375</v>
      </c>
      <c r="AK247" s="0" t="n">
        <f aca="false">FALSE()</f>
        <v>0</v>
      </c>
      <c r="AL247" s="0" t="n">
        <f aca="false">FALSE()</f>
        <v>0</v>
      </c>
      <c r="AM247" s="0" t="n">
        <f aca="false">FALSE()</f>
        <v>0</v>
      </c>
      <c r="AN247" s="0" t="n">
        <f aca="false">FALSE()</f>
        <v>0</v>
      </c>
      <c r="AO247" s="0" t="n">
        <f aca="false">TRUE()</f>
        <v>1</v>
      </c>
      <c r="AP247" s="380" t="n">
        <v>45119.3333333333</v>
      </c>
      <c r="AQ247" s="380" t="n">
        <v>45119.4166666667</v>
      </c>
      <c r="AR247" s="0" t="s">
        <v>27376</v>
      </c>
      <c r="AS247" s="0" t="s">
        <v>2170</v>
      </c>
      <c r="AT247" s="0" t="s">
        <v>2170</v>
      </c>
    </row>
    <row r="248" customFormat="false" ht="15" hidden="true" customHeight="false" outlineLevel="0" collapsed="false">
      <c r="A248" s="0" t="s">
        <v>29213</v>
      </c>
      <c r="B248" s="0" t="s">
        <v>29214</v>
      </c>
      <c r="C248" s="0" t="s">
        <v>29215</v>
      </c>
      <c r="D248" s="0" t="s">
        <v>2297</v>
      </c>
      <c r="E248" s="0" t="s">
        <v>29213</v>
      </c>
      <c r="F248" s="0" t="n">
        <v>1</v>
      </c>
      <c r="G248" s="0" t="s">
        <v>2298</v>
      </c>
      <c r="H248" s="0" t="s">
        <v>2170</v>
      </c>
      <c r="I248" s="0" t="s">
        <v>2170</v>
      </c>
      <c r="J248" s="0" t="s">
        <v>2170</v>
      </c>
      <c r="K248" s="0" t="s">
        <v>2170</v>
      </c>
      <c r="L248" s="0" t="s">
        <v>2170</v>
      </c>
      <c r="M248" s="0" t="s">
        <v>2170</v>
      </c>
      <c r="N248" s="0" t="n">
        <f aca="false">FALSE()</f>
        <v>0</v>
      </c>
      <c r="O248" s="0" t="s">
        <v>29216</v>
      </c>
      <c r="P248" s="0" t="s">
        <v>2300</v>
      </c>
      <c r="Q248" s="0" t="s">
        <v>2170</v>
      </c>
      <c r="R248" s="0" t="s">
        <v>27199</v>
      </c>
      <c r="S248" s="380" t="n">
        <v>25569.125</v>
      </c>
      <c r="T248" s="0" t="s">
        <v>2170</v>
      </c>
      <c r="U248" s="0" t="s">
        <v>2301</v>
      </c>
      <c r="V248" s="0" t="s">
        <v>2302</v>
      </c>
      <c r="W248" s="0" t="s">
        <v>2891</v>
      </c>
      <c r="Y248" s="0" t="n">
        <v>4</v>
      </c>
      <c r="Z248" s="0" t="n">
        <f aca="false">FALSE()</f>
        <v>0</v>
      </c>
      <c r="AA248" s="0" t="n">
        <f aca="false">FALSE()</f>
        <v>0</v>
      </c>
      <c r="AB248" s="0" t="n">
        <f aca="false">FALSE()</f>
        <v>0</v>
      </c>
      <c r="AC248" s="0" t="s">
        <v>2129</v>
      </c>
      <c r="AD248" s="0" t="n">
        <f aca="false">TRUE()</f>
        <v>1</v>
      </c>
      <c r="AE248" s="0" t="s">
        <v>29217</v>
      </c>
      <c r="AF248" s="0" t="n">
        <v>2</v>
      </c>
      <c r="AG248" s="0" t="s">
        <v>29218</v>
      </c>
      <c r="AH248" s="0" t="s">
        <v>29219</v>
      </c>
      <c r="AI248" s="0" t="n">
        <v>0</v>
      </c>
      <c r="AJ248" s="0" t="s">
        <v>2118</v>
      </c>
      <c r="AK248" s="0" t="n">
        <f aca="false">FALSE()</f>
        <v>0</v>
      </c>
      <c r="AL248" s="0" t="n">
        <f aca="false">TRUE()</f>
        <v>1</v>
      </c>
      <c r="AM248" s="0" t="n">
        <f aca="false">FALSE()</f>
        <v>0</v>
      </c>
      <c r="AN248" s="0" t="n">
        <f aca="false">FALSE()</f>
        <v>0</v>
      </c>
      <c r="AO248" s="0" t="n">
        <f aca="false">FALSE()</f>
        <v>0</v>
      </c>
      <c r="AP248" s="380" t="n">
        <v>44876.6458333333</v>
      </c>
      <c r="AQ248" s="380" t="n">
        <v>44876.4166666667</v>
      </c>
      <c r="AR248" s="0" t="s">
        <v>29220</v>
      </c>
      <c r="AS248" s="0" t="s">
        <v>2170</v>
      </c>
      <c r="AT248" s="0" t="s">
        <v>2170</v>
      </c>
    </row>
    <row r="249" customFormat="false" ht="15" hidden="true" customHeight="false" outlineLevel="0" collapsed="false">
      <c r="A249" s="0" t="s">
        <v>29221</v>
      </c>
      <c r="B249" s="0" t="s">
        <v>29222</v>
      </c>
      <c r="C249" s="0" t="s">
        <v>29223</v>
      </c>
      <c r="D249" s="0" t="s">
        <v>2297</v>
      </c>
      <c r="E249" s="0" t="s">
        <v>29221</v>
      </c>
      <c r="F249" s="0" t="n">
        <v>1</v>
      </c>
      <c r="G249" s="0" t="s">
        <v>2298</v>
      </c>
      <c r="H249" s="0" t="s">
        <v>2170</v>
      </c>
      <c r="I249" s="0" t="s">
        <v>2170</v>
      </c>
      <c r="J249" s="0" t="s">
        <v>2170</v>
      </c>
      <c r="K249" s="0" t="s">
        <v>2170</v>
      </c>
      <c r="L249" s="0" t="s">
        <v>2170</v>
      </c>
      <c r="M249" s="0" t="s">
        <v>2170</v>
      </c>
      <c r="N249" s="0" t="n">
        <f aca="false">FALSE()</f>
        <v>0</v>
      </c>
      <c r="O249" s="0" t="s">
        <v>29224</v>
      </c>
      <c r="P249" s="0" t="s">
        <v>2300</v>
      </c>
      <c r="Q249" s="0" t="s">
        <v>2170</v>
      </c>
      <c r="R249" s="0" t="s">
        <v>27199</v>
      </c>
      <c r="S249" s="380" t="n">
        <v>25569.125</v>
      </c>
      <c r="T249" s="0" t="s">
        <v>2170</v>
      </c>
      <c r="U249" s="0" t="s">
        <v>2301</v>
      </c>
      <c r="V249" s="0" t="s">
        <v>2302</v>
      </c>
      <c r="W249" s="0" t="s">
        <v>2891</v>
      </c>
      <c r="Y249" s="0" t="n">
        <v>4</v>
      </c>
      <c r="Z249" s="0" t="n">
        <f aca="false">FALSE()</f>
        <v>0</v>
      </c>
      <c r="AA249" s="0" t="n">
        <f aca="false">FALSE()</f>
        <v>0</v>
      </c>
      <c r="AB249" s="0" t="n">
        <f aca="false">FALSE()</f>
        <v>0</v>
      </c>
      <c r="AC249" s="0" t="s">
        <v>2129</v>
      </c>
      <c r="AD249" s="0" t="n">
        <f aca="false">TRUE()</f>
        <v>1</v>
      </c>
      <c r="AE249" s="0" t="s">
        <v>29225</v>
      </c>
      <c r="AF249" s="0" t="n">
        <v>2</v>
      </c>
      <c r="AG249" s="0" t="s">
        <v>29226</v>
      </c>
      <c r="AH249" s="0" t="s">
        <v>29227</v>
      </c>
      <c r="AI249" s="0" t="n">
        <v>0</v>
      </c>
      <c r="AJ249" s="0" t="s">
        <v>2118</v>
      </c>
      <c r="AK249" s="0" t="n">
        <f aca="false">FALSE()</f>
        <v>0</v>
      </c>
      <c r="AL249" s="0" t="n">
        <f aca="false">TRUE()</f>
        <v>1</v>
      </c>
      <c r="AM249" s="0" t="n">
        <f aca="false">FALSE()</f>
        <v>0</v>
      </c>
      <c r="AN249" s="0" t="n">
        <f aca="false">FALSE()</f>
        <v>0</v>
      </c>
      <c r="AO249" s="0" t="n">
        <f aca="false">FALSE()</f>
        <v>0</v>
      </c>
      <c r="AP249" s="380" t="n">
        <v>44876.6458333333</v>
      </c>
      <c r="AQ249" s="380" t="n">
        <v>44876.4166666667</v>
      </c>
      <c r="AR249" s="0" t="s">
        <v>27376</v>
      </c>
      <c r="AS249" s="0" t="s">
        <v>2170</v>
      </c>
      <c r="AT249" s="0" t="s">
        <v>2170</v>
      </c>
    </row>
    <row r="250" customFormat="false" ht="15" hidden="true" customHeight="false" outlineLevel="0" collapsed="false">
      <c r="A250" s="0" t="s">
        <v>29228</v>
      </c>
      <c r="B250" s="0" t="s">
        <v>29229</v>
      </c>
      <c r="C250" s="0" t="s">
        <v>29230</v>
      </c>
      <c r="D250" s="0" t="s">
        <v>2297</v>
      </c>
      <c r="E250" s="0" t="s">
        <v>29228</v>
      </c>
      <c r="F250" s="0" t="n">
        <v>1</v>
      </c>
      <c r="G250" s="0" t="s">
        <v>2298</v>
      </c>
      <c r="H250" s="0" t="s">
        <v>2170</v>
      </c>
      <c r="I250" s="0" t="s">
        <v>2170</v>
      </c>
      <c r="J250" s="0" t="s">
        <v>2170</v>
      </c>
      <c r="K250" s="0" t="s">
        <v>2170</v>
      </c>
      <c r="L250" s="0" t="s">
        <v>2170</v>
      </c>
      <c r="M250" s="0" t="s">
        <v>2170</v>
      </c>
      <c r="N250" s="0" t="n">
        <f aca="false">FALSE()</f>
        <v>0</v>
      </c>
      <c r="O250" s="0" t="s">
        <v>29231</v>
      </c>
      <c r="P250" s="0" t="s">
        <v>2300</v>
      </c>
      <c r="Q250" s="0" t="s">
        <v>25952</v>
      </c>
      <c r="R250" s="0" t="s">
        <v>27199</v>
      </c>
      <c r="S250" s="380" t="n">
        <v>37463.1666666667</v>
      </c>
      <c r="T250" s="0" t="s">
        <v>29232</v>
      </c>
      <c r="W250" s="0" t="s">
        <v>2891</v>
      </c>
      <c r="Y250" s="0" t="n">
        <v>4</v>
      </c>
      <c r="Z250" s="0" t="n">
        <f aca="false">FALSE()</f>
        <v>0</v>
      </c>
      <c r="AA250" s="0" t="n">
        <f aca="false">FALSE()</f>
        <v>0</v>
      </c>
      <c r="AB250" s="0" t="n">
        <f aca="false">FALSE()</f>
        <v>0</v>
      </c>
      <c r="AC250" s="0" t="s">
        <v>2129</v>
      </c>
      <c r="AD250" s="0" t="n">
        <f aca="false">TRUE()</f>
        <v>1</v>
      </c>
      <c r="AE250" s="0" t="s">
        <v>29233</v>
      </c>
      <c r="AF250" s="0" t="n">
        <v>2</v>
      </c>
      <c r="AG250" s="0" t="s">
        <v>29234</v>
      </c>
      <c r="AH250" s="0" t="s">
        <v>29235</v>
      </c>
      <c r="AI250" s="0" t="n">
        <v>0</v>
      </c>
      <c r="AJ250" s="0" t="s">
        <v>2118</v>
      </c>
      <c r="AK250" s="0" t="n">
        <f aca="false">FALSE()</f>
        <v>0</v>
      </c>
      <c r="AL250" s="0" t="n">
        <f aca="false">TRUE()</f>
        <v>1</v>
      </c>
      <c r="AM250" s="0" t="n">
        <f aca="false">FALSE()</f>
        <v>0</v>
      </c>
      <c r="AN250" s="0" t="n">
        <f aca="false">FALSE()</f>
        <v>0</v>
      </c>
      <c r="AO250" s="0" t="n">
        <f aca="false">TRUE()</f>
        <v>1</v>
      </c>
      <c r="AP250" s="380" t="n">
        <v>44876.6458333333</v>
      </c>
      <c r="AQ250" s="380" t="n">
        <v>44876.4166666667</v>
      </c>
      <c r="AR250" s="0" t="s">
        <v>29236</v>
      </c>
      <c r="AS250" s="0" t="s">
        <v>2170</v>
      </c>
      <c r="AT250" s="0" t="s">
        <v>2170</v>
      </c>
    </row>
    <row r="251" customFormat="false" ht="15" hidden="true" customHeight="false" outlineLevel="0" collapsed="false">
      <c r="A251" s="0" t="s">
        <v>29237</v>
      </c>
      <c r="B251" s="0" t="s">
        <v>29238</v>
      </c>
      <c r="C251" s="0" t="s">
        <v>29239</v>
      </c>
      <c r="D251" s="0" t="s">
        <v>27631</v>
      </c>
      <c r="E251" s="0" t="s">
        <v>29237</v>
      </c>
      <c r="F251" s="0" t="n">
        <v>1</v>
      </c>
      <c r="G251" s="0" t="s">
        <v>434</v>
      </c>
      <c r="H251" s="0" t="s">
        <v>2170</v>
      </c>
      <c r="I251" s="0" t="s">
        <v>2170</v>
      </c>
      <c r="J251" s="0" t="s">
        <v>2170</v>
      </c>
      <c r="K251" s="0" t="s">
        <v>2170</v>
      </c>
      <c r="L251" s="0" t="s">
        <v>2170</v>
      </c>
      <c r="M251" s="0" t="s">
        <v>2170</v>
      </c>
      <c r="N251" s="0" t="n">
        <f aca="false">FALSE()</f>
        <v>0</v>
      </c>
      <c r="O251" s="0" t="s">
        <v>29240</v>
      </c>
      <c r="P251" s="0" t="s">
        <v>2300</v>
      </c>
      <c r="Q251" s="0" t="s">
        <v>27217</v>
      </c>
      <c r="R251" s="0" t="s">
        <v>27199</v>
      </c>
      <c r="S251" s="380" t="n">
        <v>45197.125</v>
      </c>
      <c r="T251" s="0" t="s">
        <v>2170</v>
      </c>
      <c r="W251" s="0" t="s">
        <v>2891</v>
      </c>
      <c r="Y251" s="0" t="n">
        <v>1</v>
      </c>
      <c r="Z251" s="0" t="n">
        <f aca="false">FALSE()</f>
        <v>0</v>
      </c>
      <c r="AA251" s="0" t="n">
        <f aca="false">FALSE()</f>
        <v>0</v>
      </c>
      <c r="AB251" s="0" t="n">
        <f aca="false">FALSE()</f>
        <v>0</v>
      </c>
      <c r="AC251" s="0" t="s">
        <v>2129</v>
      </c>
      <c r="AD251" s="0" t="n">
        <f aca="false">TRUE()</f>
        <v>1</v>
      </c>
      <c r="AE251" s="0" t="s">
        <v>29241</v>
      </c>
      <c r="AF251" s="0" t="n">
        <v>1</v>
      </c>
      <c r="AG251" s="0" t="s">
        <v>29242</v>
      </c>
      <c r="AH251" s="0" t="s">
        <v>29243</v>
      </c>
      <c r="AI251" s="0" t="n">
        <v>0</v>
      </c>
      <c r="AJ251" s="0" t="s">
        <v>27947</v>
      </c>
      <c r="AK251" s="0" t="n">
        <f aca="false">FALSE()</f>
        <v>0</v>
      </c>
      <c r="AL251" s="0" t="n">
        <f aca="false">FALSE()</f>
        <v>0</v>
      </c>
      <c r="AM251" s="0" t="n">
        <f aca="false">FALSE()</f>
        <v>0</v>
      </c>
      <c r="AN251" s="0" t="n">
        <f aca="false">FALSE()</f>
        <v>0</v>
      </c>
      <c r="AO251" s="0" t="n">
        <f aca="false">TRUE()</f>
        <v>1</v>
      </c>
      <c r="AP251" s="380" t="n">
        <v>25569.125</v>
      </c>
      <c r="AQ251" s="380" t="n">
        <v>25569.125</v>
      </c>
      <c r="AR251" s="0" t="s">
        <v>29244</v>
      </c>
      <c r="AS251" s="0" t="s">
        <v>2170</v>
      </c>
      <c r="AT251" s="0" t="s">
        <v>2170</v>
      </c>
    </row>
    <row r="252" customFormat="false" ht="15" hidden="true" customHeight="false" outlineLevel="0" collapsed="false">
      <c r="A252" s="0" t="s">
        <v>29245</v>
      </c>
      <c r="B252" s="0" t="s">
        <v>29246</v>
      </c>
      <c r="C252" s="0" t="s">
        <v>29247</v>
      </c>
      <c r="D252" s="0" t="s">
        <v>2297</v>
      </c>
      <c r="E252" s="0" t="s">
        <v>29245</v>
      </c>
      <c r="F252" s="0" t="n">
        <v>1</v>
      </c>
      <c r="G252" s="0" t="s">
        <v>2298</v>
      </c>
      <c r="H252" s="0" t="s">
        <v>2170</v>
      </c>
      <c r="I252" s="0" t="s">
        <v>2170</v>
      </c>
      <c r="J252" s="0" t="s">
        <v>2170</v>
      </c>
      <c r="K252" s="0" t="s">
        <v>2170</v>
      </c>
      <c r="L252" s="0" t="s">
        <v>2170</v>
      </c>
      <c r="M252" s="0" t="s">
        <v>2170</v>
      </c>
      <c r="N252" s="0" t="n">
        <f aca="false">FALSE()</f>
        <v>0</v>
      </c>
      <c r="O252" s="0" t="s">
        <v>29248</v>
      </c>
      <c r="P252" s="0" t="s">
        <v>2300</v>
      </c>
      <c r="Q252" s="0" t="s">
        <v>2170</v>
      </c>
      <c r="R252" s="0" t="s">
        <v>27199</v>
      </c>
      <c r="S252" s="380" t="n">
        <v>25569.125</v>
      </c>
      <c r="T252" s="0" t="s">
        <v>2170</v>
      </c>
      <c r="U252" s="0" t="s">
        <v>2301</v>
      </c>
      <c r="V252" s="0" t="s">
        <v>2302</v>
      </c>
      <c r="W252" s="0" t="s">
        <v>2891</v>
      </c>
      <c r="Y252" s="0" t="n">
        <v>4</v>
      </c>
      <c r="Z252" s="0" t="n">
        <f aca="false">FALSE()</f>
        <v>0</v>
      </c>
      <c r="AA252" s="0" t="n">
        <f aca="false">FALSE()</f>
        <v>0</v>
      </c>
      <c r="AB252" s="0" t="n">
        <f aca="false">FALSE()</f>
        <v>0</v>
      </c>
      <c r="AC252" s="0" t="s">
        <v>2129</v>
      </c>
      <c r="AD252" s="0" t="n">
        <f aca="false">TRUE()</f>
        <v>1</v>
      </c>
      <c r="AE252" s="0" t="s">
        <v>29249</v>
      </c>
      <c r="AF252" s="0" t="n">
        <v>2</v>
      </c>
      <c r="AG252" s="0" t="s">
        <v>29250</v>
      </c>
      <c r="AH252" s="0" t="s">
        <v>29251</v>
      </c>
      <c r="AI252" s="0" t="n">
        <v>0</v>
      </c>
      <c r="AJ252" s="0" t="s">
        <v>2118</v>
      </c>
      <c r="AK252" s="0" t="n">
        <f aca="false">FALSE()</f>
        <v>0</v>
      </c>
      <c r="AL252" s="0" t="n">
        <f aca="false">TRUE()</f>
        <v>1</v>
      </c>
      <c r="AM252" s="0" t="n">
        <f aca="false">FALSE()</f>
        <v>0</v>
      </c>
      <c r="AN252" s="0" t="n">
        <f aca="false">FALSE()</f>
        <v>0</v>
      </c>
      <c r="AO252" s="0" t="n">
        <f aca="false">TRUE()</f>
        <v>1</v>
      </c>
      <c r="AP252" s="380" t="n">
        <v>44876.65</v>
      </c>
      <c r="AQ252" s="380" t="n">
        <v>44876.4166666667</v>
      </c>
      <c r="AR252" s="0" t="s">
        <v>27376</v>
      </c>
      <c r="AS252" s="0" t="s">
        <v>2170</v>
      </c>
      <c r="AT252" s="0" t="s">
        <v>2170</v>
      </c>
    </row>
    <row r="253" customFormat="false" ht="15" hidden="true" customHeight="false" outlineLevel="0" collapsed="false">
      <c r="A253" s="0" t="s">
        <v>29252</v>
      </c>
      <c r="B253" s="0" t="s">
        <v>29253</v>
      </c>
      <c r="C253" s="0" t="s">
        <v>29254</v>
      </c>
      <c r="D253" s="0" t="s">
        <v>2297</v>
      </c>
      <c r="E253" s="0" t="s">
        <v>29252</v>
      </c>
      <c r="F253" s="0" t="n">
        <v>1</v>
      </c>
      <c r="G253" s="0" t="s">
        <v>2298</v>
      </c>
      <c r="H253" s="0" t="s">
        <v>2170</v>
      </c>
      <c r="I253" s="0" t="s">
        <v>2170</v>
      </c>
      <c r="J253" s="0" t="s">
        <v>2170</v>
      </c>
      <c r="K253" s="0" t="s">
        <v>2170</v>
      </c>
      <c r="L253" s="0" t="s">
        <v>2170</v>
      </c>
      <c r="M253" s="0" t="s">
        <v>2170</v>
      </c>
      <c r="N253" s="0" t="n">
        <f aca="false">FALSE()</f>
        <v>0</v>
      </c>
      <c r="O253" s="0" t="s">
        <v>29255</v>
      </c>
      <c r="P253" s="0" t="s">
        <v>2300</v>
      </c>
      <c r="Q253" s="0" t="s">
        <v>2170</v>
      </c>
      <c r="R253" s="0" t="s">
        <v>27199</v>
      </c>
      <c r="S253" s="380" t="n">
        <v>25569.125</v>
      </c>
      <c r="T253" s="0" t="s">
        <v>2170</v>
      </c>
      <c r="U253" s="0" t="s">
        <v>2301</v>
      </c>
      <c r="V253" s="0" t="s">
        <v>2302</v>
      </c>
      <c r="W253" s="0" t="s">
        <v>2574</v>
      </c>
      <c r="Y253" s="0" t="n">
        <v>4</v>
      </c>
      <c r="Z253" s="0" t="n">
        <f aca="false">FALSE()</f>
        <v>0</v>
      </c>
      <c r="AA253" s="0" t="n">
        <f aca="false">FALSE()</f>
        <v>0</v>
      </c>
      <c r="AB253" s="0" t="n">
        <f aca="false">FALSE()</f>
        <v>0</v>
      </c>
      <c r="AC253" s="0" t="s">
        <v>2129</v>
      </c>
      <c r="AD253" s="0" t="n">
        <f aca="false">TRUE()</f>
        <v>1</v>
      </c>
      <c r="AE253" s="0" t="s">
        <v>29256</v>
      </c>
      <c r="AF253" s="0" t="n">
        <v>2</v>
      </c>
      <c r="AG253" s="0" t="s">
        <v>29257</v>
      </c>
      <c r="AH253" s="0" t="s">
        <v>29258</v>
      </c>
      <c r="AI253" s="0" t="n">
        <v>0</v>
      </c>
      <c r="AJ253" s="0" t="s">
        <v>2118</v>
      </c>
      <c r="AK253" s="0" t="n">
        <f aca="false">FALSE()</f>
        <v>0</v>
      </c>
      <c r="AL253" s="0" t="n">
        <f aca="false">TRUE()</f>
        <v>1</v>
      </c>
      <c r="AM253" s="0" t="n">
        <f aca="false">FALSE()</f>
        <v>0</v>
      </c>
      <c r="AN253" s="0" t="n">
        <f aca="false">FALSE()</f>
        <v>0</v>
      </c>
      <c r="AO253" s="0" t="n">
        <f aca="false">TRUE()</f>
        <v>1</v>
      </c>
      <c r="AP253" s="380" t="n">
        <v>44876.6458333333</v>
      </c>
      <c r="AQ253" s="380" t="n">
        <v>44876.4166666667</v>
      </c>
      <c r="AR253" s="0" t="s">
        <v>29259</v>
      </c>
      <c r="AS253" s="0" t="s">
        <v>2170</v>
      </c>
      <c r="AT253" s="0" t="s">
        <v>2170</v>
      </c>
    </row>
    <row r="254" customFormat="false" ht="15" hidden="true" customHeight="false" outlineLevel="0" collapsed="false">
      <c r="A254" s="0" t="s">
        <v>29260</v>
      </c>
      <c r="B254" s="0" t="s">
        <v>29261</v>
      </c>
      <c r="C254" s="0" t="s">
        <v>29262</v>
      </c>
      <c r="D254" s="0" t="s">
        <v>2297</v>
      </c>
      <c r="E254" s="0" t="s">
        <v>29260</v>
      </c>
      <c r="F254" s="0" t="n">
        <v>1</v>
      </c>
      <c r="G254" s="0" t="s">
        <v>2298</v>
      </c>
      <c r="H254" s="0" t="s">
        <v>2170</v>
      </c>
      <c r="I254" s="0" t="s">
        <v>2170</v>
      </c>
      <c r="J254" s="0" t="s">
        <v>2170</v>
      </c>
      <c r="K254" s="0" t="s">
        <v>2170</v>
      </c>
      <c r="L254" s="0" t="s">
        <v>2170</v>
      </c>
      <c r="M254" s="0" t="s">
        <v>2170</v>
      </c>
      <c r="N254" s="0" t="n">
        <f aca="false">FALSE()</f>
        <v>0</v>
      </c>
      <c r="O254" s="0" t="s">
        <v>29263</v>
      </c>
      <c r="P254" s="0" t="s">
        <v>2300</v>
      </c>
      <c r="Q254" s="0" t="s">
        <v>2170</v>
      </c>
      <c r="R254" s="0" t="s">
        <v>27199</v>
      </c>
      <c r="S254" s="380" t="n">
        <v>25569.125</v>
      </c>
      <c r="T254" s="0" t="s">
        <v>2170</v>
      </c>
      <c r="U254" s="0" t="s">
        <v>2301</v>
      </c>
      <c r="V254" s="0" t="s">
        <v>2302</v>
      </c>
      <c r="W254" s="0" t="s">
        <v>610</v>
      </c>
      <c r="Y254" s="0" t="n">
        <v>4</v>
      </c>
      <c r="Z254" s="0" t="n">
        <f aca="false">FALSE()</f>
        <v>0</v>
      </c>
      <c r="AA254" s="0" t="n">
        <f aca="false">FALSE()</f>
        <v>0</v>
      </c>
      <c r="AB254" s="0" t="n">
        <f aca="false">FALSE()</f>
        <v>0</v>
      </c>
      <c r="AC254" s="0" t="s">
        <v>2129</v>
      </c>
      <c r="AD254" s="0" t="n">
        <f aca="false">TRUE()</f>
        <v>1</v>
      </c>
      <c r="AE254" s="0" t="s">
        <v>29264</v>
      </c>
      <c r="AF254" s="0" t="n">
        <v>2</v>
      </c>
      <c r="AG254" s="0" t="s">
        <v>29265</v>
      </c>
      <c r="AH254" s="0" t="s">
        <v>29266</v>
      </c>
      <c r="AI254" s="0" t="n">
        <v>0</v>
      </c>
      <c r="AJ254" s="0" t="s">
        <v>2118</v>
      </c>
      <c r="AK254" s="0" t="n">
        <f aca="false">FALSE()</f>
        <v>0</v>
      </c>
      <c r="AL254" s="0" t="n">
        <f aca="false">TRUE()</f>
        <v>1</v>
      </c>
      <c r="AM254" s="0" t="n">
        <f aca="false">FALSE()</f>
        <v>0</v>
      </c>
      <c r="AN254" s="0" t="n">
        <f aca="false">FALSE()</f>
        <v>0</v>
      </c>
      <c r="AO254" s="0" t="n">
        <f aca="false">TRUE()</f>
        <v>1</v>
      </c>
      <c r="AP254" s="380" t="n">
        <v>44876.6458333333</v>
      </c>
      <c r="AQ254" s="380" t="n">
        <v>44876.4166666667</v>
      </c>
      <c r="AR254" s="0" t="s">
        <v>27376</v>
      </c>
      <c r="AS254" s="0" t="s">
        <v>2170</v>
      </c>
      <c r="AT254" s="0" t="s">
        <v>2170</v>
      </c>
    </row>
    <row r="255" customFormat="false" ht="15" hidden="true" customHeight="false" outlineLevel="0" collapsed="false">
      <c r="A255" s="0" t="s">
        <v>29267</v>
      </c>
      <c r="B255" s="0" t="s">
        <v>29268</v>
      </c>
      <c r="C255" s="0" t="s">
        <v>29269</v>
      </c>
      <c r="D255" s="0" t="s">
        <v>2297</v>
      </c>
      <c r="E255" s="0" t="s">
        <v>29267</v>
      </c>
      <c r="F255" s="0" t="n">
        <v>1</v>
      </c>
      <c r="G255" s="0" t="s">
        <v>2298</v>
      </c>
      <c r="H255" s="0" t="s">
        <v>2170</v>
      </c>
      <c r="I255" s="0" t="s">
        <v>2170</v>
      </c>
      <c r="J255" s="0" t="s">
        <v>2170</v>
      </c>
      <c r="K255" s="0" t="s">
        <v>2170</v>
      </c>
      <c r="L255" s="0" t="s">
        <v>2170</v>
      </c>
      <c r="M255" s="0" t="s">
        <v>2170</v>
      </c>
      <c r="N255" s="0" t="n">
        <f aca="false">FALSE()</f>
        <v>0</v>
      </c>
      <c r="O255" s="0" t="s">
        <v>29270</v>
      </c>
      <c r="P255" s="0" t="s">
        <v>2300</v>
      </c>
      <c r="Q255" s="0" t="s">
        <v>19136</v>
      </c>
      <c r="R255" s="0" t="s">
        <v>27199</v>
      </c>
      <c r="S255" s="380" t="n">
        <v>42626.125</v>
      </c>
      <c r="T255" s="0" t="s">
        <v>29271</v>
      </c>
      <c r="X255" s="0" t="s">
        <v>27265</v>
      </c>
      <c r="Y255" s="0" t="n">
        <v>4</v>
      </c>
      <c r="Z255" s="0" t="n">
        <f aca="false">FALSE()</f>
        <v>0</v>
      </c>
      <c r="AA255" s="0" t="n">
        <f aca="false">FALSE()</f>
        <v>0</v>
      </c>
      <c r="AB255" s="0" t="n">
        <f aca="false">FALSE()</f>
        <v>0</v>
      </c>
      <c r="AC255" s="0" t="s">
        <v>2129</v>
      </c>
      <c r="AD255" s="0" t="n">
        <f aca="false">TRUE()</f>
        <v>1</v>
      </c>
      <c r="AE255" s="0" t="s">
        <v>29272</v>
      </c>
      <c r="AF255" s="0" t="n">
        <v>2</v>
      </c>
      <c r="AG255" s="0" t="s">
        <v>29273</v>
      </c>
      <c r="AH255" s="0" t="s">
        <v>29274</v>
      </c>
      <c r="AI255" s="0" t="n">
        <v>0</v>
      </c>
      <c r="AJ255" s="0" t="s">
        <v>2118</v>
      </c>
      <c r="AK255" s="0" t="n">
        <f aca="false">FALSE()</f>
        <v>0</v>
      </c>
      <c r="AL255" s="0" t="n">
        <f aca="false">TRUE()</f>
        <v>1</v>
      </c>
      <c r="AM255" s="0" t="n">
        <f aca="false">FALSE()</f>
        <v>0</v>
      </c>
      <c r="AN255" s="0" t="n">
        <f aca="false">FALSE()</f>
        <v>0</v>
      </c>
      <c r="AO255" s="0" t="n">
        <f aca="false">TRUE()</f>
        <v>1</v>
      </c>
      <c r="AP255" s="380" t="n">
        <v>44876.6458333333</v>
      </c>
      <c r="AQ255" s="380" t="n">
        <v>44876.4166666667</v>
      </c>
      <c r="AR255" s="0" t="s">
        <v>29275</v>
      </c>
      <c r="AS255" s="0" t="s">
        <v>2170</v>
      </c>
      <c r="AT255" s="0" t="s">
        <v>2170</v>
      </c>
    </row>
    <row r="256" customFormat="false" ht="15" hidden="true" customHeight="false" outlineLevel="0" collapsed="false">
      <c r="A256" s="0" t="s">
        <v>29276</v>
      </c>
      <c r="B256" s="0" t="s">
        <v>29277</v>
      </c>
      <c r="C256" s="0" t="s">
        <v>29278</v>
      </c>
      <c r="D256" s="0" t="s">
        <v>2297</v>
      </c>
      <c r="E256" s="0" t="s">
        <v>29276</v>
      </c>
      <c r="F256" s="0" t="n">
        <v>1</v>
      </c>
      <c r="G256" s="0" t="s">
        <v>2298</v>
      </c>
      <c r="H256" s="0" t="s">
        <v>2170</v>
      </c>
      <c r="I256" s="0" t="s">
        <v>2170</v>
      </c>
      <c r="J256" s="0" t="s">
        <v>2170</v>
      </c>
      <c r="K256" s="0" t="s">
        <v>2170</v>
      </c>
      <c r="L256" s="0" t="s">
        <v>2170</v>
      </c>
      <c r="M256" s="0" t="s">
        <v>2170</v>
      </c>
      <c r="N256" s="0" t="n">
        <f aca="false">FALSE()</f>
        <v>0</v>
      </c>
      <c r="O256" s="0" t="s">
        <v>29279</v>
      </c>
      <c r="P256" s="0" t="s">
        <v>2300</v>
      </c>
      <c r="Q256" s="0" t="s">
        <v>25952</v>
      </c>
      <c r="R256" s="0" t="s">
        <v>27199</v>
      </c>
      <c r="S256" s="380" t="n">
        <v>37463.1666666667</v>
      </c>
      <c r="T256" s="0" t="s">
        <v>29280</v>
      </c>
      <c r="U256" s="0" t="s">
        <v>2301</v>
      </c>
      <c r="V256" s="0" t="s">
        <v>2302</v>
      </c>
      <c r="W256" s="0" t="s">
        <v>2891</v>
      </c>
      <c r="Y256" s="0" t="n">
        <v>4</v>
      </c>
      <c r="Z256" s="0" t="n">
        <f aca="false">FALSE()</f>
        <v>0</v>
      </c>
      <c r="AA256" s="0" t="n">
        <f aca="false">FALSE()</f>
        <v>0</v>
      </c>
      <c r="AB256" s="0" t="n">
        <f aca="false">FALSE()</f>
        <v>0</v>
      </c>
      <c r="AC256" s="0" t="s">
        <v>2129</v>
      </c>
      <c r="AD256" s="0" t="n">
        <f aca="false">TRUE()</f>
        <v>1</v>
      </c>
      <c r="AE256" s="0" t="s">
        <v>29281</v>
      </c>
      <c r="AF256" s="0" t="n">
        <v>2</v>
      </c>
      <c r="AG256" s="0" t="s">
        <v>29282</v>
      </c>
      <c r="AH256" s="0" t="s">
        <v>29283</v>
      </c>
      <c r="AI256" s="0" t="n">
        <v>0</v>
      </c>
      <c r="AJ256" s="0" t="s">
        <v>2118</v>
      </c>
      <c r="AK256" s="0" t="n">
        <f aca="false">FALSE()</f>
        <v>0</v>
      </c>
      <c r="AL256" s="0" t="n">
        <f aca="false">TRUE()</f>
        <v>1</v>
      </c>
      <c r="AM256" s="0" t="n">
        <f aca="false">FALSE()</f>
        <v>0</v>
      </c>
      <c r="AN256" s="0" t="n">
        <f aca="false">FALSE()</f>
        <v>0</v>
      </c>
      <c r="AO256" s="0" t="n">
        <f aca="false">TRUE()</f>
        <v>1</v>
      </c>
      <c r="AP256" s="380" t="n">
        <v>44876.6458333333</v>
      </c>
      <c r="AQ256" s="380" t="n">
        <v>44876.4166666667</v>
      </c>
      <c r="AR256" s="0" t="s">
        <v>29284</v>
      </c>
      <c r="AS256" s="0" t="s">
        <v>2170</v>
      </c>
      <c r="AT256" s="0" t="s">
        <v>2170</v>
      </c>
    </row>
    <row r="257" customFormat="false" ht="15" hidden="true" customHeight="false" outlineLevel="0" collapsed="false">
      <c r="A257" s="0" t="s">
        <v>29285</v>
      </c>
      <c r="B257" s="0" t="s">
        <v>29286</v>
      </c>
      <c r="C257" s="0" t="s">
        <v>29287</v>
      </c>
      <c r="D257" s="0" t="s">
        <v>2297</v>
      </c>
      <c r="E257" s="0" t="s">
        <v>29285</v>
      </c>
      <c r="F257" s="0" t="n">
        <v>1</v>
      </c>
      <c r="G257" s="0" t="s">
        <v>2298</v>
      </c>
      <c r="H257" s="0" t="s">
        <v>2170</v>
      </c>
      <c r="I257" s="0" t="s">
        <v>2170</v>
      </c>
      <c r="J257" s="0" t="s">
        <v>2170</v>
      </c>
      <c r="K257" s="0" t="s">
        <v>2170</v>
      </c>
      <c r="L257" s="0" t="s">
        <v>2170</v>
      </c>
      <c r="M257" s="0" t="s">
        <v>2170</v>
      </c>
      <c r="N257" s="0" t="n">
        <f aca="false">FALSE()</f>
        <v>0</v>
      </c>
      <c r="O257" s="0" t="s">
        <v>29288</v>
      </c>
      <c r="P257" s="0" t="s">
        <v>2300</v>
      </c>
      <c r="Q257" s="0" t="s">
        <v>2170</v>
      </c>
      <c r="R257" s="0" t="s">
        <v>27199</v>
      </c>
      <c r="S257" s="380" t="n">
        <v>25569.125</v>
      </c>
      <c r="T257" s="0" t="s">
        <v>2170</v>
      </c>
      <c r="U257" s="0" t="s">
        <v>2301</v>
      </c>
      <c r="V257" s="0" t="s">
        <v>2302</v>
      </c>
      <c r="Y257" s="0" t="n">
        <v>4</v>
      </c>
      <c r="Z257" s="0" t="n">
        <f aca="false">FALSE()</f>
        <v>0</v>
      </c>
      <c r="AA257" s="0" t="n">
        <f aca="false">FALSE()</f>
        <v>0</v>
      </c>
      <c r="AB257" s="0" t="n">
        <f aca="false">FALSE()</f>
        <v>0</v>
      </c>
      <c r="AC257" s="0" t="s">
        <v>2129</v>
      </c>
      <c r="AD257" s="0" t="n">
        <f aca="false">TRUE()</f>
        <v>1</v>
      </c>
      <c r="AE257" s="0" t="s">
        <v>29289</v>
      </c>
      <c r="AF257" s="0" t="n">
        <v>2</v>
      </c>
      <c r="AG257" s="0" t="s">
        <v>29290</v>
      </c>
      <c r="AH257" s="0" t="s">
        <v>29291</v>
      </c>
      <c r="AI257" s="0" t="n">
        <v>0</v>
      </c>
      <c r="AJ257" s="0" t="s">
        <v>2118</v>
      </c>
      <c r="AK257" s="0" t="n">
        <f aca="false">FALSE()</f>
        <v>0</v>
      </c>
      <c r="AL257" s="0" t="n">
        <f aca="false">TRUE()</f>
        <v>1</v>
      </c>
      <c r="AM257" s="0" t="n">
        <f aca="false">FALSE()</f>
        <v>0</v>
      </c>
      <c r="AN257" s="0" t="n">
        <f aca="false">FALSE()</f>
        <v>0</v>
      </c>
      <c r="AO257" s="0" t="n">
        <f aca="false">TRUE()</f>
        <v>1</v>
      </c>
      <c r="AP257" s="380" t="n">
        <v>45161.6048611111</v>
      </c>
      <c r="AQ257" s="380" t="n">
        <v>45161.4166666667</v>
      </c>
      <c r="AR257" s="0" t="s">
        <v>27792</v>
      </c>
      <c r="AS257" s="0" t="s">
        <v>2170</v>
      </c>
      <c r="AT257" s="0" t="s">
        <v>2170</v>
      </c>
    </row>
    <row r="258" customFormat="false" ht="15" hidden="true" customHeight="false" outlineLevel="0" collapsed="false">
      <c r="A258" s="0" t="s">
        <v>29292</v>
      </c>
      <c r="B258" s="0" t="s">
        <v>29293</v>
      </c>
      <c r="C258" s="0" t="s">
        <v>29294</v>
      </c>
      <c r="D258" s="0" t="s">
        <v>2297</v>
      </c>
      <c r="E258" s="0" t="s">
        <v>29292</v>
      </c>
      <c r="F258" s="0" t="n">
        <v>1</v>
      </c>
      <c r="G258" s="0" t="s">
        <v>2298</v>
      </c>
      <c r="H258" s="0" t="s">
        <v>2170</v>
      </c>
      <c r="I258" s="0" t="s">
        <v>2170</v>
      </c>
      <c r="J258" s="0" t="s">
        <v>2170</v>
      </c>
      <c r="K258" s="0" t="s">
        <v>2170</v>
      </c>
      <c r="L258" s="0" t="s">
        <v>2170</v>
      </c>
      <c r="M258" s="0" t="s">
        <v>2170</v>
      </c>
      <c r="N258" s="0" t="n">
        <f aca="false">FALSE()</f>
        <v>0</v>
      </c>
      <c r="O258" s="0" t="s">
        <v>29295</v>
      </c>
      <c r="P258" s="0" t="s">
        <v>2300</v>
      </c>
      <c r="Q258" s="0" t="s">
        <v>2170</v>
      </c>
      <c r="R258" s="0" t="s">
        <v>27199</v>
      </c>
      <c r="S258" s="380" t="n">
        <v>25569.125</v>
      </c>
      <c r="T258" s="0" t="s">
        <v>2170</v>
      </c>
      <c r="U258" s="0" t="s">
        <v>2301</v>
      </c>
      <c r="V258" s="0" t="s">
        <v>2302</v>
      </c>
      <c r="W258" s="0" t="s">
        <v>610</v>
      </c>
      <c r="Y258" s="0" t="n">
        <v>4</v>
      </c>
      <c r="Z258" s="0" t="n">
        <f aca="false">FALSE()</f>
        <v>0</v>
      </c>
      <c r="AA258" s="0" t="n">
        <f aca="false">FALSE()</f>
        <v>0</v>
      </c>
      <c r="AB258" s="0" t="n">
        <f aca="false">FALSE()</f>
        <v>0</v>
      </c>
      <c r="AC258" s="0" t="s">
        <v>2129</v>
      </c>
      <c r="AD258" s="0" t="n">
        <f aca="false">TRUE()</f>
        <v>1</v>
      </c>
      <c r="AE258" s="0" t="s">
        <v>29296</v>
      </c>
      <c r="AF258" s="0" t="n">
        <v>2</v>
      </c>
      <c r="AG258" s="0" t="s">
        <v>29297</v>
      </c>
      <c r="AH258" s="0" t="s">
        <v>29298</v>
      </c>
      <c r="AI258" s="0" t="n">
        <v>0</v>
      </c>
      <c r="AJ258" s="0" t="s">
        <v>2118</v>
      </c>
      <c r="AK258" s="0" t="n">
        <f aca="false">FALSE()</f>
        <v>0</v>
      </c>
      <c r="AL258" s="0" t="n">
        <f aca="false">TRUE()</f>
        <v>1</v>
      </c>
      <c r="AM258" s="0" t="n">
        <f aca="false">FALSE()</f>
        <v>0</v>
      </c>
      <c r="AN258" s="0" t="n">
        <f aca="false">FALSE()</f>
        <v>0</v>
      </c>
      <c r="AO258" s="0" t="n">
        <f aca="false">FALSE()</f>
        <v>0</v>
      </c>
      <c r="AP258" s="380" t="n">
        <v>45082.6041666667</v>
      </c>
      <c r="AQ258" s="380" t="n">
        <v>45082.4166666667</v>
      </c>
      <c r="AR258" s="0" t="s">
        <v>29299</v>
      </c>
      <c r="AS258" s="0" t="s">
        <v>2170</v>
      </c>
      <c r="AT258" s="0" t="s">
        <v>2170</v>
      </c>
    </row>
    <row r="259" customFormat="false" ht="15" hidden="true" customHeight="false" outlineLevel="0" collapsed="false">
      <c r="A259" s="0" t="s">
        <v>29300</v>
      </c>
      <c r="B259" s="0" t="s">
        <v>29301</v>
      </c>
      <c r="C259" s="0" t="s">
        <v>29302</v>
      </c>
      <c r="D259" s="0" t="s">
        <v>27370</v>
      </c>
      <c r="E259" s="0" t="s">
        <v>29300</v>
      </c>
      <c r="F259" s="0" t="n">
        <v>1</v>
      </c>
      <c r="G259" s="0" t="s">
        <v>18631</v>
      </c>
      <c r="H259" s="0" t="s">
        <v>2170</v>
      </c>
      <c r="I259" s="0" t="s">
        <v>2170</v>
      </c>
      <c r="J259" s="0" t="s">
        <v>2170</v>
      </c>
      <c r="K259" s="0" t="s">
        <v>2170</v>
      </c>
      <c r="L259" s="0" t="s">
        <v>2170</v>
      </c>
      <c r="M259" s="0" t="s">
        <v>2170</v>
      </c>
      <c r="N259" s="0" t="n">
        <f aca="false">FALSE()</f>
        <v>0</v>
      </c>
      <c r="O259" s="0" t="s">
        <v>28681</v>
      </c>
      <c r="P259" s="0" t="s">
        <v>2300</v>
      </c>
      <c r="Q259" s="0" t="s">
        <v>2170</v>
      </c>
      <c r="R259" s="0" t="s">
        <v>27199</v>
      </c>
      <c r="S259" s="380" t="n">
        <v>25569.125</v>
      </c>
      <c r="T259" s="0" t="s">
        <v>2170</v>
      </c>
      <c r="U259" s="0" t="s">
        <v>2879</v>
      </c>
      <c r="V259" s="0" t="s">
        <v>2880</v>
      </c>
      <c r="W259" s="0" t="s">
        <v>2891</v>
      </c>
      <c r="Y259" s="0" t="n">
        <v>1</v>
      </c>
      <c r="Z259" s="0" t="n">
        <f aca="false">FALSE()</f>
        <v>0</v>
      </c>
      <c r="AA259" s="0" t="n">
        <f aca="false">FALSE()</f>
        <v>0</v>
      </c>
      <c r="AB259" s="0" t="n">
        <f aca="false">FALSE()</f>
        <v>0</v>
      </c>
      <c r="AC259" s="0" t="s">
        <v>2803</v>
      </c>
      <c r="AD259" s="0" t="n">
        <f aca="false">TRUE()</f>
        <v>1</v>
      </c>
      <c r="AE259" s="0" t="s">
        <v>29303</v>
      </c>
      <c r="AF259" s="0" t="n">
        <v>2</v>
      </c>
      <c r="AG259" s="0" t="s">
        <v>29304</v>
      </c>
      <c r="AH259" s="0" t="s">
        <v>29305</v>
      </c>
      <c r="AI259" s="0" t="n">
        <v>0</v>
      </c>
      <c r="AJ259" s="0" t="s">
        <v>27375</v>
      </c>
      <c r="AK259" s="0" t="n">
        <f aca="false">FALSE()</f>
        <v>0</v>
      </c>
      <c r="AL259" s="0" t="n">
        <f aca="false">FALSE()</f>
        <v>0</v>
      </c>
      <c r="AM259" s="0" t="n">
        <f aca="false">FALSE()</f>
        <v>0</v>
      </c>
      <c r="AN259" s="0" t="n">
        <f aca="false">FALSE()</f>
        <v>0</v>
      </c>
      <c r="AO259" s="0" t="n">
        <f aca="false">TRUE()</f>
        <v>1</v>
      </c>
      <c r="AP259" s="380" t="n">
        <v>25569.125</v>
      </c>
      <c r="AQ259" s="380" t="n">
        <v>25569.125</v>
      </c>
      <c r="AR259" s="0" t="s">
        <v>28685</v>
      </c>
      <c r="AS259" s="0" t="s">
        <v>2170</v>
      </c>
      <c r="AT259" s="0" t="s">
        <v>2170</v>
      </c>
    </row>
    <row r="260" customFormat="false" ht="15" hidden="true" customHeight="false" outlineLevel="0" collapsed="false">
      <c r="A260" s="0" t="s">
        <v>29306</v>
      </c>
      <c r="B260" s="0" t="s">
        <v>29307</v>
      </c>
      <c r="C260" s="0" t="s">
        <v>29308</v>
      </c>
      <c r="D260" s="0" t="s">
        <v>2297</v>
      </c>
      <c r="E260" s="0" t="s">
        <v>29306</v>
      </c>
      <c r="F260" s="0" t="n">
        <v>1</v>
      </c>
      <c r="G260" s="0" t="s">
        <v>2298</v>
      </c>
      <c r="H260" s="0" t="s">
        <v>2170</v>
      </c>
      <c r="I260" s="0" t="s">
        <v>2170</v>
      </c>
      <c r="J260" s="0" t="s">
        <v>2170</v>
      </c>
      <c r="K260" s="0" t="s">
        <v>2170</v>
      </c>
      <c r="L260" s="0" t="s">
        <v>2170</v>
      </c>
      <c r="M260" s="0" t="s">
        <v>2170</v>
      </c>
      <c r="N260" s="0" t="n">
        <f aca="false">FALSE()</f>
        <v>0</v>
      </c>
      <c r="O260" s="0" t="s">
        <v>29309</v>
      </c>
      <c r="P260" s="0" t="s">
        <v>2300</v>
      </c>
      <c r="Q260" s="0" t="s">
        <v>18079</v>
      </c>
      <c r="R260" s="0" t="s">
        <v>27199</v>
      </c>
      <c r="S260" s="380" t="n">
        <v>37042.1666666667</v>
      </c>
      <c r="T260" s="0" t="s">
        <v>29310</v>
      </c>
      <c r="X260" s="0" t="s">
        <v>27219</v>
      </c>
      <c r="Y260" s="0" t="n">
        <v>4</v>
      </c>
      <c r="Z260" s="0" t="n">
        <f aca="false">FALSE()</f>
        <v>0</v>
      </c>
      <c r="AA260" s="0" t="n">
        <f aca="false">FALSE()</f>
        <v>0</v>
      </c>
      <c r="AB260" s="0" t="n">
        <f aca="false">FALSE()</f>
        <v>0</v>
      </c>
      <c r="AC260" s="0" t="s">
        <v>2129</v>
      </c>
      <c r="AD260" s="0" t="n">
        <f aca="false">TRUE()</f>
        <v>1</v>
      </c>
      <c r="AE260" s="0" t="s">
        <v>29311</v>
      </c>
      <c r="AF260" s="0" t="n">
        <v>2</v>
      </c>
      <c r="AG260" s="0" t="s">
        <v>29312</v>
      </c>
      <c r="AH260" s="0" t="s">
        <v>29313</v>
      </c>
      <c r="AI260" s="0" t="n">
        <v>0</v>
      </c>
      <c r="AJ260" s="0" t="s">
        <v>2118</v>
      </c>
      <c r="AK260" s="0" t="n">
        <f aca="false">FALSE()</f>
        <v>0</v>
      </c>
      <c r="AL260" s="0" t="n">
        <f aca="false">TRUE()</f>
        <v>1</v>
      </c>
      <c r="AM260" s="0" t="n">
        <f aca="false">FALSE()</f>
        <v>0</v>
      </c>
      <c r="AN260" s="0" t="n">
        <f aca="false">FALSE()</f>
        <v>0</v>
      </c>
      <c r="AO260" s="0" t="n">
        <f aca="false">TRUE()</f>
        <v>1</v>
      </c>
      <c r="AP260" s="380" t="n">
        <v>44876.6458333333</v>
      </c>
      <c r="AQ260" s="380" t="n">
        <v>44876.4166666667</v>
      </c>
      <c r="AR260" s="0" t="s">
        <v>29314</v>
      </c>
      <c r="AS260" s="0" t="s">
        <v>2170</v>
      </c>
      <c r="AT260" s="0" t="s">
        <v>2170</v>
      </c>
    </row>
    <row r="261" customFormat="false" ht="15" hidden="true" customHeight="false" outlineLevel="0" collapsed="false">
      <c r="A261" s="0" t="s">
        <v>29315</v>
      </c>
      <c r="B261" s="0" t="s">
        <v>29316</v>
      </c>
      <c r="C261" s="0" t="s">
        <v>29317</v>
      </c>
      <c r="D261" s="0" t="s">
        <v>2297</v>
      </c>
      <c r="E261" s="0" t="s">
        <v>29315</v>
      </c>
      <c r="F261" s="0" t="n">
        <v>1</v>
      </c>
      <c r="G261" s="0" t="s">
        <v>2298</v>
      </c>
      <c r="H261" s="0" t="s">
        <v>2170</v>
      </c>
      <c r="I261" s="0" t="s">
        <v>2170</v>
      </c>
      <c r="J261" s="0" t="s">
        <v>2170</v>
      </c>
      <c r="K261" s="0" t="s">
        <v>2170</v>
      </c>
      <c r="L261" s="0" t="s">
        <v>2170</v>
      </c>
      <c r="M261" s="0" t="s">
        <v>2170</v>
      </c>
      <c r="N261" s="0" t="n">
        <f aca="false">FALSE()</f>
        <v>0</v>
      </c>
      <c r="O261" s="0" t="s">
        <v>29318</v>
      </c>
      <c r="P261" s="0" t="s">
        <v>2300</v>
      </c>
      <c r="Q261" s="0" t="s">
        <v>4904</v>
      </c>
      <c r="R261" s="0" t="s">
        <v>27199</v>
      </c>
      <c r="S261" s="380" t="n">
        <v>39246.1666666667</v>
      </c>
      <c r="T261" s="0" t="s">
        <v>2170</v>
      </c>
      <c r="U261" s="0" t="s">
        <v>2301</v>
      </c>
      <c r="V261" s="0" t="s">
        <v>2302</v>
      </c>
      <c r="W261" s="0" t="s">
        <v>610</v>
      </c>
      <c r="X261" s="0" t="s">
        <v>27219</v>
      </c>
      <c r="Y261" s="0" t="n">
        <v>4</v>
      </c>
      <c r="Z261" s="0" t="n">
        <f aca="false">FALSE()</f>
        <v>0</v>
      </c>
      <c r="AA261" s="0" t="n">
        <f aca="false">FALSE()</f>
        <v>0</v>
      </c>
      <c r="AB261" s="0" t="n">
        <f aca="false">FALSE()</f>
        <v>0</v>
      </c>
      <c r="AC261" s="0" t="s">
        <v>2129</v>
      </c>
      <c r="AD261" s="0" t="n">
        <f aca="false">TRUE()</f>
        <v>1</v>
      </c>
      <c r="AE261" s="0" t="s">
        <v>29319</v>
      </c>
      <c r="AF261" s="0" t="n">
        <v>2</v>
      </c>
      <c r="AG261" s="0" t="s">
        <v>29320</v>
      </c>
      <c r="AH261" s="0" t="s">
        <v>29321</v>
      </c>
      <c r="AI261" s="0" t="n">
        <v>0</v>
      </c>
      <c r="AJ261" s="0" t="s">
        <v>2118</v>
      </c>
      <c r="AK261" s="0" t="n">
        <f aca="false">FALSE()</f>
        <v>0</v>
      </c>
      <c r="AL261" s="0" t="n">
        <f aca="false">TRUE()</f>
        <v>1</v>
      </c>
      <c r="AM261" s="0" t="n">
        <f aca="false">FALSE()</f>
        <v>0</v>
      </c>
      <c r="AN261" s="0" t="n">
        <f aca="false">FALSE()</f>
        <v>0</v>
      </c>
      <c r="AO261" s="0" t="n">
        <f aca="false">TRUE()</f>
        <v>1</v>
      </c>
      <c r="AP261" s="380" t="n">
        <v>44949.6979166667</v>
      </c>
      <c r="AQ261" s="380" t="n">
        <v>44949.4166666667</v>
      </c>
      <c r="AR261" s="0" t="s">
        <v>6559</v>
      </c>
      <c r="AS261" s="0" t="s">
        <v>2170</v>
      </c>
      <c r="AT261" s="0" t="s">
        <v>2170</v>
      </c>
    </row>
    <row r="262" customFormat="false" ht="15" hidden="true" customHeight="false" outlineLevel="0" collapsed="false">
      <c r="A262" s="0" t="s">
        <v>29322</v>
      </c>
      <c r="B262" s="0" t="s">
        <v>29323</v>
      </c>
      <c r="C262" s="0" t="s">
        <v>29324</v>
      </c>
      <c r="D262" s="0" t="s">
        <v>27370</v>
      </c>
      <c r="E262" s="0" t="s">
        <v>29322</v>
      </c>
      <c r="F262" s="0" t="n">
        <v>1</v>
      </c>
      <c r="G262" s="0" t="s">
        <v>18631</v>
      </c>
      <c r="H262" s="0" t="s">
        <v>2170</v>
      </c>
      <c r="I262" s="0" t="s">
        <v>2170</v>
      </c>
      <c r="J262" s="0" t="s">
        <v>2170</v>
      </c>
      <c r="K262" s="0" t="s">
        <v>2170</v>
      </c>
      <c r="L262" s="0" t="s">
        <v>2170</v>
      </c>
      <c r="M262" s="0" t="s">
        <v>2170</v>
      </c>
      <c r="N262" s="0" t="n">
        <f aca="false">FALSE()</f>
        <v>0</v>
      </c>
      <c r="O262" s="0" t="s">
        <v>29168</v>
      </c>
      <c r="P262" s="0" t="s">
        <v>2300</v>
      </c>
      <c r="Q262" s="0" t="s">
        <v>2170</v>
      </c>
      <c r="R262" s="0" t="s">
        <v>27199</v>
      </c>
      <c r="S262" s="380" t="n">
        <v>25569.125</v>
      </c>
      <c r="T262" s="0" t="s">
        <v>2170</v>
      </c>
      <c r="U262" s="0" t="s">
        <v>2528</v>
      </c>
      <c r="V262" s="0" t="s">
        <v>2529</v>
      </c>
      <c r="W262" s="0" t="s">
        <v>2891</v>
      </c>
      <c r="Y262" s="0" t="n">
        <v>1</v>
      </c>
      <c r="Z262" s="0" t="n">
        <f aca="false">FALSE()</f>
        <v>0</v>
      </c>
      <c r="AA262" s="0" t="n">
        <f aca="false">FALSE()</f>
        <v>0</v>
      </c>
      <c r="AB262" s="0" t="n">
        <f aca="false">FALSE()</f>
        <v>0</v>
      </c>
      <c r="AC262" s="0" t="s">
        <v>2803</v>
      </c>
      <c r="AD262" s="0" t="n">
        <f aca="false">TRUE()</f>
        <v>1</v>
      </c>
      <c r="AE262" s="0" t="s">
        <v>29325</v>
      </c>
      <c r="AF262" s="0" t="n">
        <v>2</v>
      </c>
      <c r="AG262" s="0" t="s">
        <v>29326</v>
      </c>
      <c r="AH262" s="0" t="s">
        <v>29327</v>
      </c>
      <c r="AI262" s="0" t="n">
        <v>0</v>
      </c>
      <c r="AJ262" s="0" t="s">
        <v>27375</v>
      </c>
      <c r="AK262" s="0" t="n">
        <f aca="false">FALSE()</f>
        <v>0</v>
      </c>
      <c r="AL262" s="0" t="n">
        <f aca="false">FALSE()</f>
        <v>0</v>
      </c>
      <c r="AM262" s="0" t="n">
        <f aca="false">FALSE()</f>
        <v>0</v>
      </c>
      <c r="AN262" s="0" t="n">
        <f aca="false">FALSE()</f>
        <v>0</v>
      </c>
      <c r="AO262" s="0" t="n">
        <f aca="false">TRUE()</f>
        <v>1</v>
      </c>
      <c r="AP262" s="380" t="n">
        <v>25569.125</v>
      </c>
      <c r="AQ262" s="380" t="n">
        <v>25569.125</v>
      </c>
      <c r="AR262" s="0" t="s">
        <v>28685</v>
      </c>
      <c r="AS262" s="0" t="s">
        <v>2170</v>
      </c>
      <c r="AT262" s="0" t="s">
        <v>2170</v>
      </c>
    </row>
    <row r="263" customFormat="false" ht="15" hidden="true" customHeight="false" outlineLevel="0" collapsed="false">
      <c r="A263" s="0" t="s">
        <v>29328</v>
      </c>
      <c r="B263" s="0" t="s">
        <v>29329</v>
      </c>
      <c r="C263" s="0" t="s">
        <v>29330</v>
      </c>
      <c r="D263" s="0" t="s">
        <v>2297</v>
      </c>
      <c r="E263" s="0" t="s">
        <v>29328</v>
      </c>
      <c r="F263" s="0" t="n">
        <v>1</v>
      </c>
      <c r="G263" s="0" t="s">
        <v>2298</v>
      </c>
      <c r="H263" s="0" t="s">
        <v>2170</v>
      </c>
      <c r="I263" s="0" t="s">
        <v>2170</v>
      </c>
      <c r="J263" s="0" t="s">
        <v>2170</v>
      </c>
      <c r="K263" s="0" t="s">
        <v>2170</v>
      </c>
      <c r="L263" s="0" t="s">
        <v>2170</v>
      </c>
      <c r="M263" s="0" t="s">
        <v>2170</v>
      </c>
      <c r="N263" s="0" t="n">
        <f aca="false">FALSE()</f>
        <v>0</v>
      </c>
      <c r="O263" s="0" t="s">
        <v>29331</v>
      </c>
      <c r="P263" s="0" t="s">
        <v>2300</v>
      </c>
      <c r="Q263" s="0" t="s">
        <v>2170</v>
      </c>
      <c r="R263" s="0" t="s">
        <v>27199</v>
      </c>
      <c r="S263" s="380" t="n">
        <v>25569.125</v>
      </c>
      <c r="T263" s="0" t="s">
        <v>2170</v>
      </c>
      <c r="U263" s="0" t="s">
        <v>2301</v>
      </c>
      <c r="V263" s="0" t="s">
        <v>2302</v>
      </c>
      <c r="W263" s="0" t="s">
        <v>2891</v>
      </c>
      <c r="Y263" s="0" t="n">
        <v>4</v>
      </c>
      <c r="Z263" s="0" t="n">
        <f aca="false">FALSE()</f>
        <v>0</v>
      </c>
      <c r="AA263" s="0" t="n">
        <f aca="false">FALSE()</f>
        <v>0</v>
      </c>
      <c r="AB263" s="0" t="n">
        <f aca="false">FALSE()</f>
        <v>0</v>
      </c>
      <c r="AC263" s="0" t="s">
        <v>2129</v>
      </c>
      <c r="AD263" s="0" t="n">
        <f aca="false">TRUE()</f>
        <v>1</v>
      </c>
      <c r="AE263" s="0" t="s">
        <v>29332</v>
      </c>
      <c r="AF263" s="0" t="n">
        <v>2</v>
      </c>
      <c r="AG263" s="0" t="s">
        <v>29333</v>
      </c>
      <c r="AH263" s="0" t="s">
        <v>29334</v>
      </c>
      <c r="AI263" s="0" t="n">
        <v>0</v>
      </c>
      <c r="AJ263" s="0" t="s">
        <v>2118</v>
      </c>
      <c r="AK263" s="0" t="n">
        <f aca="false">FALSE()</f>
        <v>0</v>
      </c>
      <c r="AL263" s="0" t="n">
        <f aca="false">TRUE()</f>
        <v>1</v>
      </c>
      <c r="AM263" s="0" t="n">
        <f aca="false">FALSE()</f>
        <v>0</v>
      </c>
      <c r="AN263" s="0" t="n">
        <f aca="false">FALSE()</f>
        <v>0</v>
      </c>
      <c r="AO263" s="0" t="n">
        <f aca="false">TRUE()</f>
        <v>1</v>
      </c>
      <c r="AP263" s="380" t="n">
        <v>44949.6979166667</v>
      </c>
      <c r="AQ263" s="380" t="n">
        <v>44949.4166666667</v>
      </c>
      <c r="AR263" s="0" t="s">
        <v>29043</v>
      </c>
      <c r="AS263" s="0" t="s">
        <v>2170</v>
      </c>
      <c r="AT263" s="0" t="s">
        <v>2170</v>
      </c>
    </row>
    <row r="264" customFormat="false" ht="15" hidden="false" customHeight="false" outlineLevel="0" collapsed="false">
      <c r="A264" s="0" t="s">
        <v>29335</v>
      </c>
      <c r="B264" s="0" t="s">
        <v>29336</v>
      </c>
      <c r="C264" s="0" t="s">
        <v>29337</v>
      </c>
      <c r="D264" s="0" t="s">
        <v>27215</v>
      </c>
      <c r="E264" s="0" t="s">
        <v>29335</v>
      </c>
      <c r="F264" s="0" t="n">
        <v>1</v>
      </c>
      <c r="G264" s="0" t="s">
        <v>434</v>
      </c>
      <c r="H264" s="0" t="s">
        <v>2170</v>
      </c>
      <c r="I264" s="0" t="s">
        <v>2170</v>
      </c>
      <c r="J264" s="0" t="s">
        <v>2170</v>
      </c>
      <c r="K264" s="0" t="s">
        <v>2170</v>
      </c>
      <c r="L264" s="0" t="s">
        <v>2170</v>
      </c>
      <c r="M264" s="0" t="s">
        <v>2170</v>
      </c>
      <c r="N264" s="0" t="n">
        <f aca="false">FALSE()</f>
        <v>0</v>
      </c>
      <c r="O264" s="0" t="s">
        <v>29338</v>
      </c>
      <c r="P264" s="0" t="s">
        <v>2300</v>
      </c>
      <c r="Q264" s="0" t="s">
        <v>2170</v>
      </c>
      <c r="R264" s="0" t="s">
        <v>27199</v>
      </c>
      <c r="S264" s="380" t="n">
        <v>25569.125</v>
      </c>
      <c r="T264" s="0" t="s">
        <v>2170</v>
      </c>
      <c r="U264" s="0" t="s">
        <v>8882</v>
      </c>
      <c r="W264" s="0" t="s">
        <v>2891</v>
      </c>
      <c r="Y264" s="0" t="n">
        <v>1</v>
      </c>
      <c r="Z264" s="0" t="n">
        <f aca="false">FALSE()</f>
        <v>0</v>
      </c>
      <c r="AA264" s="0" t="n">
        <f aca="false">FALSE()</f>
        <v>0</v>
      </c>
      <c r="AB264" s="0" t="n">
        <f aca="false">FALSE()</f>
        <v>0</v>
      </c>
      <c r="AC264" s="0" t="s">
        <v>2129</v>
      </c>
      <c r="AD264" s="0" t="n">
        <f aca="false">TRUE()</f>
        <v>1</v>
      </c>
      <c r="AE264" s="0" t="s">
        <v>29339</v>
      </c>
      <c r="AF264" s="0" t="n">
        <v>1</v>
      </c>
      <c r="AG264" s="0" t="s">
        <v>29340</v>
      </c>
      <c r="AH264" s="0" t="s">
        <v>29341</v>
      </c>
      <c r="AI264" s="0" t="n">
        <v>0</v>
      </c>
      <c r="AJ264" s="0" t="s">
        <v>2118</v>
      </c>
      <c r="AK264" s="0" t="n">
        <f aca="false">FALSE()</f>
        <v>0</v>
      </c>
      <c r="AL264" s="0" t="n">
        <f aca="false">TRUE()</f>
        <v>1</v>
      </c>
      <c r="AM264" s="0" t="n">
        <f aca="false">FALSE()</f>
        <v>0</v>
      </c>
      <c r="AN264" s="0" t="n">
        <f aca="false">FALSE()</f>
        <v>0</v>
      </c>
      <c r="AO264" s="0" t="n">
        <f aca="false">FALSE()</f>
        <v>0</v>
      </c>
      <c r="AP264" s="380" t="n">
        <v>44356.4159722222</v>
      </c>
      <c r="AQ264" s="380" t="n">
        <v>44356.4166666667</v>
      </c>
      <c r="AR264" s="0" t="s">
        <v>29342</v>
      </c>
      <c r="AS264" s="0" t="s">
        <v>2170</v>
      </c>
      <c r="AT264" s="0" t="s">
        <v>2170</v>
      </c>
    </row>
    <row r="265" customFormat="false" ht="15" hidden="true" customHeight="false" outlineLevel="0" collapsed="false">
      <c r="A265" s="0" t="s">
        <v>29343</v>
      </c>
      <c r="B265" s="0" t="s">
        <v>29344</v>
      </c>
      <c r="C265" s="0" t="s">
        <v>29345</v>
      </c>
      <c r="D265" s="0" t="s">
        <v>2297</v>
      </c>
      <c r="E265" s="0" t="s">
        <v>29343</v>
      </c>
      <c r="F265" s="0" t="n">
        <v>1</v>
      </c>
      <c r="G265" s="0" t="s">
        <v>2298</v>
      </c>
      <c r="H265" s="0" t="s">
        <v>2170</v>
      </c>
      <c r="I265" s="0" t="s">
        <v>2170</v>
      </c>
      <c r="J265" s="0" t="s">
        <v>2170</v>
      </c>
      <c r="K265" s="0" t="s">
        <v>2170</v>
      </c>
      <c r="L265" s="0" t="s">
        <v>2170</v>
      </c>
      <c r="M265" s="0" t="s">
        <v>2170</v>
      </c>
      <c r="N265" s="0" t="n">
        <f aca="false">FALSE()</f>
        <v>0</v>
      </c>
      <c r="O265" s="0" t="s">
        <v>29346</v>
      </c>
      <c r="P265" s="0" t="s">
        <v>2300</v>
      </c>
      <c r="Q265" s="0" t="s">
        <v>27521</v>
      </c>
      <c r="R265" s="0" t="s">
        <v>27199</v>
      </c>
      <c r="S265" s="380" t="n">
        <v>40164.125</v>
      </c>
      <c r="T265" s="0" t="s">
        <v>29347</v>
      </c>
      <c r="U265" s="0" t="s">
        <v>2301</v>
      </c>
      <c r="V265" s="0" t="s">
        <v>2302</v>
      </c>
      <c r="W265" s="0" t="s">
        <v>2891</v>
      </c>
      <c r="Y265" s="0" t="n">
        <v>4</v>
      </c>
      <c r="Z265" s="0" t="n">
        <f aca="false">FALSE()</f>
        <v>0</v>
      </c>
      <c r="AA265" s="0" t="n">
        <f aca="false">FALSE()</f>
        <v>0</v>
      </c>
      <c r="AB265" s="0" t="n">
        <f aca="false">FALSE()</f>
        <v>0</v>
      </c>
      <c r="AC265" s="0" t="s">
        <v>2129</v>
      </c>
      <c r="AD265" s="0" t="n">
        <f aca="false">TRUE()</f>
        <v>1</v>
      </c>
      <c r="AE265" s="0" t="s">
        <v>29348</v>
      </c>
      <c r="AF265" s="0" t="n">
        <v>2</v>
      </c>
      <c r="AG265" s="0" t="s">
        <v>29349</v>
      </c>
      <c r="AH265" s="0" t="s">
        <v>29350</v>
      </c>
      <c r="AI265" s="0" t="n">
        <v>0</v>
      </c>
      <c r="AJ265" s="0" t="s">
        <v>2118</v>
      </c>
      <c r="AK265" s="0" t="n">
        <f aca="false">FALSE()</f>
        <v>0</v>
      </c>
      <c r="AL265" s="0" t="n">
        <f aca="false">TRUE()</f>
        <v>1</v>
      </c>
      <c r="AM265" s="0" t="n">
        <f aca="false">FALSE()</f>
        <v>0</v>
      </c>
      <c r="AN265" s="0" t="n">
        <f aca="false">FALSE()</f>
        <v>0</v>
      </c>
      <c r="AO265" s="0" t="n">
        <f aca="false">TRUE()</f>
        <v>1</v>
      </c>
      <c r="AP265" s="380" t="n">
        <v>44876.6458333333</v>
      </c>
      <c r="AQ265" s="380" t="n">
        <v>44876.4166666667</v>
      </c>
      <c r="AR265" s="0" t="s">
        <v>29351</v>
      </c>
      <c r="AS265" s="0" t="s">
        <v>2170</v>
      </c>
      <c r="AT265" s="0" t="s">
        <v>2170</v>
      </c>
    </row>
    <row r="266" customFormat="false" ht="15" hidden="true" customHeight="false" outlineLevel="0" collapsed="false">
      <c r="A266" s="0" t="s">
        <v>29352</v>
      </c>
      <c r="B266" s="0" t="s">
        <v>29353</v>
      </c>
      <c r="C266" s="0" t="s">
        <v>29354</v>
      </c>
      <c r="D266" s="0" t="s">
        <v>2297</v>
      </c>
      <c r="E266" s="0" t="s">
        <v>29352</v>
      </c>
      <c r="F266" s="0" t="n">
        <v>1</v>
      </c>
      <c r="G266" s="0" t="s">
        <v>2298</v>
      </c>
      <c r="H266" s="0" t="s">
        <v>2170</v>
      </c>
      <c r="I266" s="0" t="s">
        <v>2170</v>
      </c>
      <c r="J266" s="0" t="s">
        <v>2170</v>
      </c>
      <c r="K266" s="0" t="s">
        <v>2170</v>
      </c>
      <c r="L266" s="0" t="s">
        <v>2170</v>
      </c>
      <c r="M266" s="0" t="s">
        <v>2170</v>
      </c>
      <c r="N266" s="0" t="n">
        <f aca="false">FALSE()</f>
        <v>0</v>
      </c>
      <c r="O266" s="0" t="s">
        <v>29355</v>
      </c>
      <c r="P266" s="0" t="s">
        <v>2300</v>
      </c>
      <c r="Q266" s="0" t="s">
        <v>2170</v>
      </c>
      <c r="R266" s="0" t="s">
        <v>27199</v>
      </c>
      <c r="S266" s="380" t="n">
        <v>25569.125</v>
      </c>
      <c r="T266" s="0" t="s">
        <v>2170</v>
      </c>
      <c r="U266" s="0" t="s">
        <v>2301</v>
      </c>
      <c r="V266" s="0" t="s">
        <v>2302</v>
      </c>
      <c r="W266" s="0" t="s">
        <v>610</v>
      </c>
      <c r="Y266" s="0" t="n">
        <v>4</v>
      </c>
      <c r="Z266" s="0" t="n">
        <f aca="false">FALSE()</f>
        <v>0</v>
      </c>
      <c r="AA266" s="0" t="n">
        <f aca="false">FALSE()</f>
        <v>0</v>
      </c>
      <c r="AB266" s="0" t="n">
        <f aca="false">FALSE()</f>
        <v>0</v>
      </c>
      <c r="AC266" s="0" t="s">
        <v>2129</v>
      </c>
      <c r="AD266" s="0" t="n">
        <f aca="false">TRUE()</f>
        <v>1</v>
      </c>
      <c r="AE266" s="0" t="s">
        <v>29356</v>
      </c>
      <c r="AF266" s="0" t="n">
        <v>2</v>
      </c>
      <c r="AG266" s="0" t="s">
        <v>29357</v>
      </c>
      <c r="AH266" s="0" t="s">
        <v>29358</v>
      </c>
      <c r="AI266" s="0" t="n">
        <v>0</v>
      </c>
      <c r="AJ266" s="0" t="s">
        <v>2118</v>
      </c>
      <c r="AK266" s="0" t="n">
        <f aca="false">FALSE()</f>
        <v>0</v>
      </c>
      <c r="AL266" s="0" t="n">
        <f aca="false">TRUE()</f>
        <v>1</v>
      </c>
      <c r="AM266" s="0" t="n">
        <f aca="false">FALSE()</f>
        <v>0</v>
      </c>
      <c r="AN266" s="0" t="n">
        <f aca="false">FALSE()</f>
        <v>0</v>
      </c>
      <c r="AO266" s="0" t="n">
        <f aca="false">FALSE()</f>
        <v>0</v>
      </c>
      <c r="AP266" s="380" t="n">
        <v>45082.6069444444</v>
      </c>
      <c r="AQ266" s="380" t="n">
        <v>45082.4166666667</v>
      </c>
      <c r="AR266" s="0" t="s">
        <v>27203</v>
      </c>
      <c r="AS266" s="0" t="s">
        <v>2170</v>
      </c>
      <c r="AT266" s="0" t="s">
        <v>2170</v>
      </c>
    </row>
    <row r="267" customFormat="false" ht="15" hidden="true" customHeight="false" outlineLevel="0" collapsed="false">
      <c r="A267" s="0" t="s">
        <v>29359</v>
      </c>
      <c r="B267" s="0" t="s">
        <v>29360</v>
      </c>
      <c r="C267" s="0" t="s">
        <v>29361</v>
      </c>
      <c r="D267" s="0" t="s">
        <v>2297</v>
      </c>
      <c r="E267" s="0" t="s">
        <v>29359</v>
      </c>
      <c r="F267" s="0" t="n">
        <v>1</v>
      </c>
      <c r="G267" s="0" t="s">
        <v>2298</v>
      </c>
      <c r="H267" s="0" t="s">
        <v>2170</v>
      </c>
      <c r="I267" s="0" t="s">
        <v>2170</v>
      </c>
      <c r="J267" s="0" t="s">
        <v>2170</v>
      </c>
      <c r="K267" s="0" t="s">
        <v>2170</v>
      </c>
      <c r="L267" s="0" t="s">
        <v>2170</v>
      </c>
      <c r="M267" s="0" t="s">
        <v>2170</v>
      </c>
      <c r="N267" s="0" t="n">
        <f aca="false">FALSE()</f>
        <v>0</v>
      </c>
      <c r="O267" s="0" t="s">
        <v>29362</v>
      </c>
      <c r="P267" s="0" t="s">
        <v>2300</v>
      </c>
      <c r="Q267" s="0" t="s">
        <v>2170</v>
      </c>
      <c r="R267" s="0" t="s">
        <v>27199</v>
      </c>
      <c r="S267" s="380" t="n">
        <v>25569.125</v>
      </c>
      <c r="T267" s="0" t="s">
        <v>2170</v>
      </c>
      <c r="U267" s="0" t="s">
        <v>2301</v>
      </c>
      <c r="V267" s="0" t="s">
        <v>2302</v>
      </c>
      <c r="Y267" s="0" t="n">
        <v>4</v>
      </c>
      <c r="Z267" s="0" t="n">
        <f aca="false">FALSE()</f>
        <v>0</v>
      </c>
      <c r="AA267" s="0" t="n">
        <f aca="false">FALSE()</f>
        <v>0</v>
      </c>
      <c r="AB267" s="0" t="n">
        <f aca="false">FALSE()</f>
        <v>0</v>
      </c>
      <c r="AC267" s="0" t="s">
        <v>2129</v>
      </c>
      <c r="AD267" s="0" t="n">
        <f aca="false">TRUE()</f>
        <v>1</v>
      </c>
      <c r="AE267" s="0" t="s">
        <v>29363</v>
      </c>
      <c r="AF267" s="0" t="n">
        <v>2</v>
      </c>
      <c r="AG267" s="0" t="s">
        <v>29364</v>
      </c>
      <c r="AH267" s="0" t="s">
        <v>29365</v>
      </c>
      <c r="AI267" s="0" t="n">
        <v>0</v>
      </c>
      <c r="AJ267" s="0" t="s">
        <v>2118</v>
      </c>
      <c r="AK267" s="0" t="n">
        <f aca="false">FALSE()</f>
        <v>0</v>
      </c>
      <c r="AL267" s="0" t="n">
        <f aca="false">TRUE()</f>
        <v>1</v>
      </c>
      <c r="AM267" s="0" t="n">
        <f aca="false">FALSE()</f>
        <v>0</v>
      </c>
      <c r="AN267" s="0" t="n">
        <f aca="false">FALSE()</f>
        <v>0</v>
      </c>
      <c r="AO267" s="0" t="n">
        <f aca="false">TRUE()</f>
        <v>1</v>
      </c>
      <c r="AP267" s="380" t="n">
        <v>44876.6458333333</v>
      </c>
      <c r="AQ267" s="380" t="n">
        <v>44876.4166666667</v>
      </c>
      <c r="AR267" s="0" t="s">
        <v>29366</v>
      </c>
      <c r="AS267" s="0" t="s">
        <v>2170</v>
      </c>
      <c r="AT267" s="0" t="s">
        <v>2170</v>
      </c>
    </row>
    <row r="268" customFormat="false" ht="15" hidden="true" customHeight="false" outlineLevel="0" collapsed="false">
      <c r="A268" s="0" t="s">
        <v>29367</v>
      </c>
      <c r="B268" s="0" t="s">
        <v>29368</v>
      </c>
      <c r="C268" s="0" t="s">
        <v>29369</v>
      </c>
      <c r="D268" s="0" t="s">
        <v>2297</v>
      </c>
      <c r="E268" s="0" t="s">
        <v>29367</v>
      </c>
      <c r="F268" s="0" t="n">
        <v>1</v>
      </c>
      <c r="G268" s="0" t="s">
        <v>2298</v>
      </c>
      <c r="H268" s="0" t="s">
        <v>2170</v>
      </c>
      <c r="I268" s="0" t="s">
        <v>2170</v>
      </c>
      <c r="J268" s="0" t="s">
        <v>2170</v>
      </c>
      <c r="K268" s="0" t="s">
        <v>2170</v>
      </c>
      <c r="L268" s="0" t="s">
        <v>2170</v>
      </c>
      <c r="M268" s="0" t="s">
        <v>2170</v>
      </c>
      <c r="N268" s="0" t="n">
        <f aca="false">FALSE()</f>
        <v>0</v>
      </c>
      <c r="O268" s="0" t="s">
        <v>29370</v>
      </c>
      <c r="P268" s="0" t="s">
        <v>2300</v>
      </c>
      <c r="Q268" s="0" t="s">
        <v>2170</v>
      </c>
      <c r="R268" s="0" t="s">
        <v>27295</v>
      </c>
      <c r="S268" s="380" t="n">
        <v>25569.125</v>
      </c>
      <c r="T268" s="0" t="s">
        <v>2170</v>
      </c>
      <c r="W268" s="0" t="s">
        <v>2891</v>
      </c>
      <c r="Y268" s="0" t="n">
        <v>4</v>
      </c>
      <c r="Z268" s="0" t="n">
        <f aca="false">FALSE()</f>
        <v>0</v>
      </c>
      <c r="AA268" s="0" t="n">
        <f aca="false">FALSE()</f>
        <v>0</v>
      </c>
      <c r="AB268" s="0" t="n">
        <f aca="false">FALSE()</f>
        <v>0</v>
      </c>
      <c r="AC268" s="0" t="s">
        <v>2129</v>
      </c>
      <c r="AD268" s="0" t="n">
        <f aca="false">TRUE()</f>
        <v>1</v>
      </c>
      <c r="AE268" s="0" t="s">
        <v>29371</v>
      </c>
      <c r="AF268" s="0" t="n">
        <v>2</v>
      </c>
      <c r="AG268" s="0" t="s">
        <v>29372</v>
      </c>
      <c r="AH268" s="0" t="s">
        <v>29373</v>
      </c>
      <c r="AI268" s="0" t="n">
        <v>0</v>
      </c>
      <c r="AJ268" s="0" t="s">
        <v>2118</v>
      </c>
      <c r="AK268" s="0" t="n">
        <f aca="false">FALSE()</f>
        <v>0</v>
      </c>
      <c r="AL268" s="0" t="n">
        <f aca="false">TRUE()</f>
        <v>1</v>
      </c>
      <c r="AM268" s="0" t="n">
        <f aca="false">FALSE()</f>
        <v>0</v>
      </c>
      <c r="AN268" s="0" t="n">
        <f aca="false">FALSE()</f>
        <v>0</v>
      </c>
      <c r="AO268" s="0" t="n">
        <f aca="false">FALSE()</f>
        <v>0</v>
      </c>
      <c r="AP268" s="380" t="n">
        <v>45082.6041666667</v>
      </c>
      <c r="AQ268" s="380" t="n">
        <v>45082.4166666667</v>
      </c>
      <c r="AR268" s="0" t="s">
        <v>27279</v>
      </c>
      <c r="AS268" s="0" t="s">
        <v>2170</v>
      </c>
      <c r="AT268" s="0" t="s">
        <v>2170</v>
      </c>
    </row>
    <row r="269" customFormat="false" ht="15" hidden="true" customHeight="false" outlineLevel="0" collapsed="false">
      <c r="A269" s="0" t="s">
        <v>29374</v>
      </c>
      <c r="B269" s="0" t="s">
        <v>29375</v>
      </c>
      <c r="C269" s="0" t="s">
        <v>29376</v>
      </c>
      <c r="D269" s="0" t="s">
        <v>2297</v>
      </c>
      <c r="E269" s="0" t="s">
        <v>29374</v>
      </c>
      <c r="F269" s="0" t="n">
        <v>1</v>
      </c>
      <c r="G269" s="0" t="s">
        <v>2298</v>
      </c>
      <c r="H269" s="0" t="s">
        <v>2170</v>
      </c>
      <c r="I269" s="0" t="s">
        <v>2170</v>
      </c>
      <c r="J269" s="0" t="s">
        <v>2170</v>
      </c>
      <c r="K269" s="0" t="s">
        <v>2170</v>
      </c>
      <c r="L269" s="0" t="s">
        <v>2170</v>
      </c>
      <c r="M269" s="0" t="s">
        <v>2170</v>
      </c>
      <c r="N269" s="0" t="n">
        <f aca="false">FALSE()</f>
        <v>0</v>
      </c>
      <c r="O269" s="0" t="s">
        <v>29377</v>
      </c>
      <c r="P269" s="0" t="s">
        <v>2300</v>
      </c>
      <c r="Q269" s="0" t="s">
        <v>2170</v>
      </c>
      <c r="R269" s="0" t="s">
        <v>27199</v>
      </c>
      <c r="S269" s="380" t="n">
        <v>25569.125</v>
      </c>
      <c r="T269" s="0" t="s">
        <v>2170</v>
      </c>
      <c r="U269" s="0" t="s">
        <v>2301</v>
      </c>
      <c r="V269" s="0" t="s">
        <v>2302</v>
      </c>
      <c r="W269" s="0" t="s">
        <v>2891</v>
      </c>
      <c r="Y269" s="0" t="n">
        <v>4</v>
      </c>
      <c r="Z269" s="0" t="n">
        <f aca="false">FALSE()</f>
        <v>0</v>
      </c>
      <c r="AA269" s="0" t="n">
        <f aca="false">FALSE()</f>
        <v>0</v>
      </c>
      <c r="AB269" s="0" t="n">
        <f aca="false">FALSE()</f>
        <v>0</v>
      </c>
      <c r="AC269" s="0" t="s">
        <v>2129</v>
      </c>
      <c r="AD269" s="0" t="n">
        <f aca="false">TRUE()</f>
        <v>1</v>
      </c>
      <c r="AE269" s="0" t="s">
        <v>29378</v>
      </c>
      <c r="AF269" s="0" t="n">
        <v>2</v>
      </c>
      <c r="AG269" s="0" t="s">
        <v>29379</v>
      </c>
      <c r="AH269" s="0" t="s">
        <v>29380</v>
      </c>
      <c r="AI269" s="0" t="n">
        <v>0</v>
      </c>
      <c r="AJ269" s="0" t="s">
        <v>2118</v>
      </c>
      <c r="AK269" s="0" t="n">
        <f aca="false">FALSE()</f>
        <v>0</v>
      </c>
      <c r="AL269" s="0" t="n">
        <f aca="false">TRUE()</f>
        <v>1</v>
      </c>
      <c r="AM269" s="0" t="n">
        <f aca="false">FALSE()</f>
        <v>0</v>
      </c>
      <c r="AN269" s="0" t="n">
        <f aca="false">FALSE()</f>
        <v>0</v>
      </c>
      <c r="AO269" s="0" t="n">
        <f aca="false">TRUE()</f>
        <v>1</v>
      </c>
      <c r="AP269" s="380" t="n">
        <v>44949.6944444444</v>
      </c>
      <c r="AQ269" s="380" t="n">
        <v>44949.4166666667</v>
      </c>
      <c r="AR269" s="0" t="s">
        <v>28190</v>
      </c>
      <c r="AS269" s="0" t="s">
        <v>2170</v>
      </c>
      <c r="AT269" s="0" t="s">
        <v>2170</v>
      </c>
    </row>
    <row r="270" customFormat="false" ht="15" hidden="true" customHeight="false" outlineLevel="0" collapsed="false">
      <c r="A270" s="0" t="s">
        <v>29381</v>
      </c>
      <c r="B270" s="0" t="s">
        <v>29382</v>
      </c>
      <c r="C270" s="0" t="s">
        <v>29383</v>
      </c>
      <c r="D270" s="0" t="s">
        <v>2297</v>
      </c>
      <c r="E270" s="0" t="s">
        <v>29381</v>
      </c>
      <c r="F270" s="0" t="n">
        <v>1</v>
      </c>
      <c r="G270" s="0" t="s">
        <v>2298</v>
      </c>
      <c r="H270" s="0" t="s">
        <v>2170</v>
      </c>
      <c r="I270" s="0" t="s">
        <v>2170</v>
      </c>
      <c r="J270" s="0" t="s">
        <v>2170</v>
      </c>
      <c r="K270" s="0" t="s">
        <v>2170</v>
      </c>
      <c r="L270" s="0" t="s">
        <v>2170</v>
      </c>
      <c r="M270" s="0" t="s">
        <v>2170</v>
      </c>
      <c r="N270" s="0" t="n">
        <f aca="false">FALSE()</f>
        <v>0</v>
      </c>
      <c r="O270" s="0" t="s">
        <v>29384</v>
      </c>
      <c r="P270" s="0" t="s">
        <v>2300</v>
      </c>
      <c r="Q270" s="0" t="s">
        <v>20199</v>
      </c>
      <c r="R270" s="0" t="s">
        <v>27199</v>
      </c>
      <c r="S270" s="380" t="n">
        <v>40305.1666666667</v>
      </c>
      <c r="T270" s="0" t="s">
        <v>29385</v>
      </c>
      <c r="X270" s="0" t="s">
        <v>27219</v>
      </c>
      <c r="Y270" s="0" t="n">
        <v>4</v>
      </c>
      <c r="Z270" s="0" t="n">
        <f aca="false">FALSE()</f>
        <v>0</v>
      </c>
      <c r="AA270" s="0" t="n">
        <f aca="false">FALSE()</f>
        <v>0</v>
      </c>
      <c r="AB270" s="0" t="n">
        <f aca="false">FALSE()</f>
        <v>0</v>
      </c>
      <c r="AC270" s="0" t="s">
        <v>2129</v>
      </c>
      <c r="AD270" s="0" t="n">
        <f aca="false">TRUE()</f>
        <v>1</v>
      </c>
      <c r="AE270" s="0" t="s">
        <v>29386</v>
      </c>
      <c r="AF270" s="0" t="n">
        <v>2</v>
      </c>
      <c r="AG270" s="0" t="s">
        <v>29387</v>
      </c>
      <c r="AH270" s="0" t="s">
        <v>29388</v>
      </c>
      <c r="AI270" s="0" t="n">
        <v>0</v>
      </c>
      <c r="AJ270" s="0" t="s">
        <v>2118</v>
      </c>
      <c r="AK270" s="0" t="n">
        <f aca="false">FALSE()</f>
        <v>0</v>
      </c>
      <c r="AL270" s="0" t="n">
        <f aca="false">TRUE()</f>
        <v>1</v>
      </c>
      <c r="AM270" s="0" t="n">
        <f aca="false">FALSE()</f>
        <v>0</v>
      </c>
      <c r="AN270" s="0" t="n">
        <f aca="false">FALSE()</f>
        <v>0</v>
      </c>
      <c r="AO270" s="0" t="n">
        <f aca="false">TRUE()</f>
        <v>1</v>
      </c>
      <c r="AP270" s="380" t="n">
        <v>44876.6458333333</v>
      </c>
      <c r="AQ270" s="380" t="n">
        <v>44876.4166666667</v>
      </c>
      <c r="AR270" s="0" t="s">
        <v>29389</v>
      </c>
      <c r="AS270" s="0" t="s">
        <v>2170</v>
      </c>
      <c r="AT270" s="0" t="s">
        <v>2170</v>
      </c>
    </row>
    <row r="271" customFormat="false" ht="15" hidden="true" customHeight="false" outlineLevel="0" collapsed="false">
      <c r="A271" s="0" t="s">
        <v>29390</v>
      </c>
      <c r="B271" s="0" t="s">
        <v>29391</v>
      </c>
      <c r="C271" s="0" t="s">
        <v>29392</v>
      </c>
      <c r="D271" s="0" t="s">
        <v>27602</v>
      </c>
      <c r="E271" s="0" t="s">
        <v>29390</v>
      </c>
      <c r="F271" s="0" t="n">
        <v>200</v>
      </c>
      <c r="G271" s="0" t="s">
        <v>2526</v>
      </c>
      <c r="H271" s="0" t="s">
        <v>2170</v>
      </c>
      <c r="I271" s="0" t="s">
        <v>2170</v>
      </c>
      <c r="J271" s="0" t="s">
        <v>2170</v>
      </c>
      <c r="K271" s="0" t="s">
        <v>2170</v>
      </c>
      <c r="L271" s="0" t="s">
        <v>2170</v>
      </c>
      <c r="M271" s="0" t="s">
        <v>2170</v>
      </c>
      <c r="N271" s="0" t="n">
        <f aca="false">FALSE()</f>
        <v>0</v>
      </c>
      <c r="O271" s="0" t="s">
        <v>29393</v>
      </c>
      <c r="P271" s="0" t="s">
        <v>2300</v>
      </c>
      <c r="Q271" s="0" t="s">
        <v>2170</v>
      </c>
      <c r="R271" s="0" t="s">
        <v>27199</v>
      </c>
      <c r="S271" s="380" t="n">
        <v>25569.125</v>
      </c>
      <c r="T271" s="0" t="s">
        <v>2170</v>
      </c>
      <c r="U271" s="0" t="s">
        <v>2528</v>
      </c>
      <c r="V271" s="0" t="s">
        <v>2529</v>
      </c>
      <c r="W271" s="0" t="s">
        <v>2116</v>
      </c>
      <c r="Y271" s="0" t="n">
        <v>4</v>
      </c>
      <c r="Z271" s="0" t="n">
        <f aca="false">FALSE()</f>
        <v>0</v>
      </c>
      <c r="AA271" s="0" t="n">
        <f aca="false">FALSE()</f>
        <v>0</v>
      </c>
      <c r="AB271" s="0" t="n">
        <f aca="false">FALSE()</f>
        <v>0</v>
      </c>
      <c r="AC271" s="0" t="s">
        <v>2129</v>
      </c>
      <c r="AD271" s="0" t="n">
        <f aca="false">TRUE()</f>
        <v>1</v>
      </c>
      <c r="AE271" s="0" t="s">
        <v>29394</v>
      </c>
      <c r="AF271" s="0" t="n">
        <v>2</v>
      </c>
      <c r="AG271" s="0" t="s">
        <v>29395</v>
      </c>
      <c r="AH271" s="0" t="s">
        <v>29396</v>
      </c>
      <c r="AI271" s="0" t="n">
        <v>0</v>
      </c>
      <c r="AJ271" s="0" t="s">
        <v>27375</v>
      </c>
      <c r="AK271" s="0" t="n">
        <f aca="false">FALSE()</f>
        <v>0</v>
      </c>
      <c r="AL271" s="0" t="n">
        <f aca="false">FALSE()</f>
        <v>0</v>
      </c>
      <c r="AM271" s="0" t="n">
        <f aca="false">FALSE()</f>
        <v>0</v>
      </c>
      <c r="AN271" s="0" t="n">
        <f aca="false">FALSE()</f>
        <v>0</v>
      </c>
      <c r="AO271" s="0" t="n">
        <f aca="false">TRUE()</f>
        <v>1</v>
      </c>
      <c r="AP271" s="380" t="n">
        <v>45119.3333333333</v>
      </c>
      <c r="AQ271" s="380" t="n">
        <v>45119.4166666667</v>
      </c>
      <c r="AR271" s="0" t="s">
        <v>27543</v>
      </c>
      <c r="AS271" s="0" t="s">
        <v>2170</v>
      </c>
      <c r="AT271" s="0" t="s">
        <v>2170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  <tableParts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000"/>
    <pageSetUpPr fitToPage="false"/>
  </sheetPr>
  <dimension ref="A1:L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22.28"/>
    <col collapsed="false" customWidth="true" hidden="false" outlineLevel="0" max="2" min="2" style="0" width="21.85"/>
    <col collapsed="false" customWidth="true" hidden="false" outlineLevel="0" max="3" min="3" style="0" width="18.71"/>
    <col collapsed="false" customWidth="true" hidden="false" outlineLevel="0" max="4" min="4" style="0" width="26"/>
    <col collapsed="false" customWidth="true" hidden="false" outlineLevel="0" max="5" min="5" style="0" width="22.85"/>
    <col collapsed="false" customWidth="true" hidden="false" outlineLevel="0" max="6" min="6" style="0" width="22.57"/>
    <col collapsed="false" customWidth="true" hidden="false" outlineLevel="0" max="7" min="7" style="0" width="13"/>
    <col collapsed="false" customWidth="true" hidden="false" outlineLevel="0" max="8" min="8" style="0" width="23.15"/>
    <col collapsed="false" customWidth="true" hidden="false" outlineLevel="0" max="9" min="9" style="0" width="18.28"/>
    <col collapsed="false" customWidth="true" hidden="false" outlineLevel="0" max="10" min="10" style="0" width="24.28"/>
    <col collapsed="false" customWidth="true" hidden="false" outlineLevel="0" max="11" min="11" style="0" width="15.14"/>
    <col collapsed="false" customWidth="true" hidden="false" outlineLevel="0" max="12" min="12" style="0" width="20.85"/>
  </cols>
  <sheetData>
    <row r="1" customFormat="false" ht="60" hidden="false" customHeight="false" outlineLevel="0" collapsed="false">
      <c r="A1" s="401" t="s">
        <v>2221</v>
      </c>
      <c r="B1" s="402" t="s">
        <v>2223</v>
      </c>
      <c r="C1" s="402" t="s">
        <v>2225</v>
      </c>
      <c r="D1" s="402" t="s">
        <v>29397</v>
      </c>
      <c r="E1" s="402" t="s">
        <v>2230</v>
      </c>
      <c r="F1" s="402" t="s">
        <v>29398</v>
      </c>
      <c r="G1" s="402" t="s">
        <v>29399</v>
      </c>
      <c r="H1" s="402" t="s">
        <v>29400</v>
      </c>
      <c r="I1" s="402" t="s">
        <v>29401</v>
      </c>
      <c r="J1" s="391" t="s">
        <v>29402</v>
      </c>
      <c r="K1" s="402" t="s">
        <v>2210</v>
      </c>
      <c r="L1" s="402" t="s">
        <v>29403</v>
      </c>
    </row>
    <row r="2" customFormat="false" ht="15" hidden="false" customHeight="false" outlineLevel="0" collapsed="false">
      <c r="A2" s="399" t="s">
        <v>2222</v>
      </c>
      <c r="B2" s="399" t="s">
        <v>2224</v>
      </c>
      <c r="C2" s="399" t="s">
        <v>2226</v>
      </c>
      <c r="D2" s="399" t="s">
        <v>2229</v>
      </c>
      <c r="E2" s="399" t="s">
        <v>2231</v>
      </c>
      <c r="F2" s="399" t="s">
        <v>2160</v>
      </c>
      <c r="G2" s="399" t="s">
        <v>2205</v>
      </c>
      <c r="H2" s="399" t="s">
        <v>2233</v>
      </c>
      <c r="I2" s="399" t="s">
        <v>2235</v>
      </c>
      <c r="J2" s="399" t="s">
        <v>437</v>
      </c>
      <c r="K2" s="399" t="s">
        <v>2178</v>
      </c>
      <c r="L2" s="399" t="s">
        <v>2214</v>
      </c>
    </row>
    <row r="3" customFormat="false" ht="15" hidden="false" customHeight="false" outlineLevel="0" collapsed="false">
      <c r="A3" s="0" t="s">
        <v>2220</v>
      </c>
      <c r="B3" s="0" t="s">
        <v>2170</v>
      </c>
      <c r="C3" s="0" t="s">
        <v>2227</v>
      </c>
      <c r="D3" s="0" t="s">
        <v>2199</v>
      </c>
      <c r="E3" s="0" t="s">
        <v>2170</v>
      </c>
      <c r="F3" s="0" t="s">
        <v>2220</v>
      </c>
      <c r="G3" s="0" t="n">
        <v>2011607328</v>
      </c>
      <c r="H3" s="0" t="s">
        <v>2170</v>
      </c>
      <c r="I3" s="0" t="s">
        <v>2170</v>
      </c>
      <c r="J3" s="0" t="s">
        <v>2218</v>
      </c>
      <c r="K3" s="0" t="s">
        <v>2211</v>
      </c>
      <c r="L3" s="0" t="s">
        <v>2215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C000"/>
    <pageSetUpPr fitToPage="false"/>
  </sheetPr>
  <dimension ref="A1:S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2" activeCellId="0" sqref="E22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20.14"/>
    <col collapsed="false" customWidth="true" hidden="false" outlineLevel="0" max="2" min="2" style="0" width="17.85"/>
    <col collapsed="false" customWidth="true" hidden="false" outlineLevel="0" max="3" min="3" style="0" width="21.85"/>
    <col collapsed="false" customWidth="true" hidden="false" outlineLevel="0" max="4" min="4" style="0" width="12.57"/>
    <col collapsed="false" customWidth="true" hidden="false" outlineLevel="0" max="5" min="5" style="0" width="19.71"/>
    <col collapsed="false" customWidth="true" hidden="false" outlineLevel="0" max="6" min="6" style="0" width="16"/>
    <col collapsed="false" customWidth="true" hidden="false" outlineLevel="0" max="8" min="8" style="0" width="17.85"/>
    <col collapsed="false" customWidth="true" hidden="false" outlineLevel="0" max="9" min="9" style="0" width="18.43"/>
    <col collapsed="false" customWidth="true" hidden="false" outlineLevel="0" max="10" min="10" style="0" width="17.57"/>
    <col collapsed="false" customWidth="true" hidden="false" outlineLevel="0" max="11" min="11" style="0" width="14.43"/>
    <col collapsed="false" customWidth="true" hidden="false" outlineLevel="0" max="13" min="13" style="0" width="13.14"/>
    <col collapsed="false" customWidth="true" hidden="false" outlineLevel="0" max="14" min="14" style="0" width="16.85"/>
    <col collapsed="false" customWidth="true" hidden="false" outlineLevel="0" max="15" min="15" style="0" width="21.28"/>
    <col collapsed="false" customWidth="true" hidden="false" outlineLevel="0" max="16" min="16" style="0" width="11"/>
    <col collapsed="false" customWidth="true" hidden="false" outlineLevel="0" max="17" min="17" style="0" width="19.57"/>
    <col collapsed="false" customWidth="true" hidden="false" outlineLevel="0" max="18" min="18" style="0" width="16.28"/>
    <col collapsed="false" customWidth="true" hidden="false" outlineLevel="0" max="19" min="19" style="0" width="13.14"/>
  </cols>
  <sheetData>
    <row r="1" customFormat="false" ht="99.75" hidden="false" customHeight="false" outlineLevel="0" collapsed="false">
      <c r="B1" s="403" t="s">
        <v>2182</v>
      </c>
      <c r="C1" s="404" t="s">
        <v>2145</v>
      </c>
      <c r="D1" s="404" t="s">
        <v>2148</v>
      </c>
      <c r="E1" s="405" t="s">
        <v>2153</v>
      </c>
      <c r="F1" s="403" t="s">
        <v>2159</v>
      </c>
      <c r="G1" s="406" t="s">
        <v>29404</v>
      </c>
      <c r="H1" s="406" t="s">
        <v>29405</v>
      </c>
      <c r="I1" s="403" t="s">
        <v>2171</v>
      </c>
      <c r="J1" s="406" t="s">
        <v>29406</v>
      </c>
      <c r="K1" s="404" t="s">
        <v>2164</v>
      </c>
      <c r="L1" s="403" t="s">
        <v>2165</v>
      </c>
      <c r="M1" s="403" t="s">
        <v>2168</v>
      </c>
      <c r="N1" s="406" t="s">
        <v>29407</v>
      </c>
      <c r="O1" s="406" t="s">
        <v>2253</v>
      </c>
      <c r="P1" s="406" t="s">
        <v>29408</v>
      </c>
      <c r="Q1" s="403" t="s">
        <v>2159</v>
      </c>
      <c r="R1" s="403" t="s">
        <v>2177</v>
      </c>
      <c r="S1" s="406" t="s">
        <v>2068</v>
      </c>
    </row>
    <row r="2" customFormat="false" ht="15" hidden="false" customHeight="false" outlineLevel="0" collapsed="false">
      <c r="A2" s="0" t="s">
        <v>195</v>
      </c>
      <c r="B2" s="407" t="s">
        <v>2183</v>
      </c>
      <c r="C2" s="407" t="s">
        <v>2146</v>
      </c>
      <c r="D2" s="408" t="s">
        <v>438</v>
      </c>
      <c r="E2" s="407" t="s">
        <v>2154</v>
      </c>
      <c r="F2" s="407" t="s">
        <v>2160</v>
      </c>
      <c r="G2" s="407" t="s">
        <v>29409</v>
      </c>
      <c r="H2" s="407" t="s">
        <v>29410</v>
      </c>
      <c r="I2" s="407" t="s">
        <v>2172</v>
      </c>
      <c r="J2" s="407" t="s">
        <v>29411</v>
      </c>
      <c r="K2" s="407" t="s">
        <v>439</v>
      </c>
      <c r="L2" s="407" t="s">
        <v>2166</v>
      </c>
      <c r="M2" s="407" t="s">
        <v>2169</v>
      </c>
      <c r="N2" s="407" t="s">
        <v>2284</v>
      </c>
      <c r="O2" s="407" t="s">
        <v>29412</v>
      </c>
      <c r="P2" s="407" t="s">
        <v>29413</v>
      </c>
      <c r="Q2" s="407" t="s">
        <v>2176</v>
      </c>
      <c r="R2" s="407" t="s">
        <v>2178</v>
      </c>
      <c r="S2" s="407" t="s">
        <v>356</v>
      </c>
    </row>
    <row r="3" customFormat="false" ht="15" hidden="false" customHeight="false" outlineLevel="0" collapsed="false">
      <c r="A3" s="0" t="str">
        <f aca="false">IFERROR(IFERROR(VLOOKUP(B3,Акции!B:E,4,0),VLOOKUP(B3,bonds[[figi]:[isin]],4,0)),VLOOKUP(B3,etfs!B:E,4,0))</f>
        <v>RU0009024277</v>
      </c>
      <c r="B3" s="383" t="s">
        <v>2184</v>
      </c>
      <c r="C3" s="383" t="s">
        <v>2147</v>
      </c>
      <c r="D3" s="383" t="s">
        <v>2149</v>
      </c>
      <c r="E3" s="383" t="s">
        <v>2155</v>
      </c>
      <c r="F3" s="383" t="s">
        <v>2161</v>
      </c>
      <c r="G3" s="383" t="s">
        <v>2170</v>
      </c>
      <c r="H3" s="383" t="s">
        <v>2170</v>
      </c>
      <c r="I3" s="383" t="s">
        <v>2173</v>
      </c>
      <c r="J3" s="383" t="s">
        <v>2155</v>
      </c>
      <c r="K3" s="383" t="s">
        <v>2149</v>
      </c>
      <c r="L3" s="383" t="s">
        <v>2167</v>
      </c>
      <c r="M3" s="383" t="s">
        <v>2170</v>
      </c>
      <c r="N3" s="383" t="s">
        <v>17152</v>
      </c>
      <c r="O3" s="383" t="s">
        <v>17151</v>
      </c>
      <c r="P3" s="383" t="s">
        <v>2170</v>
      </c>
      <c r="Q3" s="383" t="s">
        <v>2161</v>
      </c>
      <c r="R3" s="383" t="s">
        <v>2179</v>
      </c>
      <c r="S3" s="383" t="s">
        <v>123</v>
      </c>
    </row>
    <row r="4" customFormat="false" ht="15" hidden="false" customHeight="false" outlineLevel="0" collapsed="false">
      <c r="A4" s="0" t="str">
        <f aca="false">IFERROR(IFERROR(VLOOKUP(B4,Акции!B:E,4,0),VLOOKUP(B4,bonds[[figi]:[isin]],4,0)),VLOOKUP(B4,etfs!B:E,4,0))</f>
        <v>RU000A108X38</v>
      </c>
      <c r="B4" s="383" t="s">
        <v>2185</v>
      </c>
      <c r="C4" s="383" t="s">
        <v>2147</v>
      </c>
      <c r="D4" s="383" t="s">
        <v>2150</v>
      </c>
      <c r="E4" s="383" t="s">
        <v>2156</v>
      </c>
      <c r="F4" s="383" t="s">
        <v>2162</v>
      </c>
      <c r="G4" s="383" t="s">
        <v>2170</v>
      </c>
      <c r="H4" s="383" t="s">
        <v>2170</v>
      </c>
      <c r="I4" s="383" t="s">
        <v>2174</v>
      </c>
      <c r="J4" s="383" t="s">
        <v>29414</v>
      </c>
      <c r="K4" s="383" t="s">
        <v>2150</v>
      </c>
      <c r="L4" s="383" t="s">
        <v>2167</v>
      </c>
      <c r="M4" s="383" t="s">
        <v>2170</v>
      </c>
      <c r="N4" s="383" t="s">
        <v>12510</v>
      </c>
      <c r="O4" s="383" t="s">
        <v>12509</v>
      </c>
      <c r="P4" s="383" t="s">
        <v>2170</v>
      </c>
      <c r="Q4" s="383" t="s">
        <v>2162</v>
      </c>
      <c r="R4" s="383" t="s">
        <v>2180</v>
      </c>
      <c r="S4" s="383" t="s">
        <v>1845</v>
      </c>
    </row>
    <row r="5" customFormat="false" ht="15" hidden="false" customHeight="false" outlineLevel="0" collapsed="false">
      <c r="A5" s="0" t="str">
        <f aca="false">IFERROR(IFERROR(VLOOKUP(B5,Акции!B:E,4,0),VLOOKUP(B5,bonds[[figi]:[isin]],4,0)),VLOOKUP(B5,etfs!B:E,4,0))</f>
        <v>RU000A108KL3</v>
      </c>
      <c r="B5" s="383" t="s">
        <v>2186</v>
      </c>
      <c r="C5" s="383" t="s">
        <v>2147</v>
      </c>
      <c r="D5" s="383" t="s">
        <v>2151</v>
      </c>
      <c r="E5" s="383" t="s">
        <v>2157</v>
      </c>
      <c r="F5" s="383" t="s">
        <v>2163</v>
      </c>
      <c r="G5" s="383" t="s">
        <v>2170</v>
      </c>
      <c r="H5" s="383" t="s">
        <v>2170</v>
      </c>
      <c r="I5" s="383" t="s">
        <v>2175</v>
      </c>
      <c r="J5" s="383" t="s">
        <v>29415</v>
      </c>
      <c r="K5" s="383" t="s">
        <v>2151</v>
      </c>
      <c r="L5" s="383" t="s">
        <v>2167</v>
      </c>
      <c r="M5" s="383" t="s">
        <v>2170</v>
      </c>
      <c r="N5" s="383" t="s">
        <v>15736</v>
      </c>
      <c r="O5" s="383" t="s">
        <v>15735</v>
      </c>
      <c r="P5" s="383" t="s">
        <v>2170</v>
      </c>
      <c r="Q5" s="383" t="s">
        <v>2163</v>
      </c>
      <c r="R5" s="383" t="s">
        <v>2181</v>
      </c>
      <c r="S5" s="383" t="s">
        <v>119</v>
      </c>
    </row>
    <row r="6" customFormat="false" ht="15" hidden="false" customHeight="false" outlineLevel="0" collapsed="false">
      <c r="A6" s="0" t="str">
        <f aca="false">IFERROR(IFERROR(VLOOKUP(B6,Акции!B:E,4,0),VLOOKUP(B6,bonds[[figi]:[isin]],4,0)),VLOOKUP(B6,etfs!B:E,4,0))</f>
        <v>RU0009100945</v>
      </c>
      <c r="B6" s="383" t="s">
        <v>8009</v>
      </c>
      <c r="C6" s="383" t="s">
        <v>2147</v>
      </c>
      <c r="D6" s="383" t="s">
        <v>2081</v>
      </c>
      <c r="E6" s="383" t="s">
        <v>29416</v>
      </c>
      <c r="F6" s="383" t="s">
        <v>29417</v>
      </c>
      <c r="G6" s="383" t="s">
        <v>2170</v>
      </c>
      <c r="H6" s="383" t="s">
        <v>2170</v>
      </c>
      <c r="I6" s="383" t="s">
        <v>29418</v>
      </c>
      <c r="J6" s="383" t="s">
        <v>29416</v>
      </c>
      <c r="K6" s="383" t="s">
        <v>2596</v>
      </c>
      <c r="L6" s="383" t="s">
        <v>2167</v>
      </c>
      <c r="M6" s="383" t="s">
        <v>2170</v>
      </c>
      <c r="N6" s="383" t="s">
        <v>8012</v>
      </c>
      <c r="O6" s="409" t="s">
        <v>8011</v>
      </c>
      <c r="P6" s="383" t="s">
        <v>2170</v>
      </c>
      <c r="Q6" s="383" t="s">
        <v>29417</v>
      </c>
      <c r="R6" s="383" t="s">
        <v>29419</v>
      </c>
      <c r="S6" s="383" t="s">
        <v>137</v>
      </c>
    </row>
    <row r="7" customFormat="false" ht="15" hidden="false" customHeight="false" outlineLevel="0" collapsed="false">
      <c r="A7" s="0" t="str">
        <f aca="false">IFERROR(IFERROR(VLOOKUP(B7,Акции!B:E,4,0),VLOOKUP(B7,bonds[[figi]:[isin]],4,0)),VLOOKUP(B7,etfs!B:E,4,0))</f>
        <v>RU000A0ZZAC4</v>
      </c>
      <c r="B7" s="383" t="s">
        <v>10502</v>
      </c>
      <c r="C7" s="383" t="s">
        <v>2147</v>
      </c>
      <c r="D7" s="383" t="s">
        <v>29420</v>
      </c>
      <c r="E7" s="383" t="s">
        <v>29421</v>
      </c>
      <c r="F7" s="383" t="s">
        <v>29422</v>
      </c>
      <c r="G7" s="383" t="s">
        <v>2170</v>
      </c>
      <c r="H7" s="383" t="s">
        <v>2170</v>
      </c>
      <c r="I7" s="383" t="s">
        <v>29423</v>
      </c>
      <c r="J7" s="383" t="s">
        <v>29421</v>
      </c>
      <c r="K7" s="383" t="s">
        <v>29424</v>
      </c>
      <c r="L7" s="383" t="s">
        <v>2167</v>
      </c>
      <c r="M7" s="383" t="s">
        <v>2170</v>
      </c>
      <c r="N7" s="383" t="s">
        <v>10505</v>
      </c>
      <c r="O7" s="383" t="s">
        <v>10504</v>
      </c>
      <c r="P7" s="383" t="s">
        <v>2170</v>
      </c>
      <c r="Q7" s="383" t="s">
        <v>29422</v>
      </c>
      <c r="R7" s="383" t="s">
        <v>29425</v>
      </c>
      <c r="S7" s="383" t="s">
        <v>161</v>
      </c>
    </row>
    <row r="8" customFormat="false" ht="15" hidden="false" customHeight="false" outlineLevel="0" collapsed="false">
      <c r="A8" s="0" t="str">
        <f aca="false">IFERROR(IFERROR(VLOOKUP(B8,Акции!B:E,4,0),VLOOKUP(B8,bonds[[figi]:[isin]],4,0)),VLOOKUP(B8,etfs!B:E,4,0))</f>
        <v>RU000A108JF7</v>
      </c>
      <c r="B8" s="383" t="s">
        <v>4270</v>
      </c>
      <c r="C8" s="383" t="s">
        <v>2147</v>
      </c>
      <c r="D8" s="383" t="s">
        <v>29426</v>
      </c>
      <c r="E8" s="383" t="s">
        <v>29427</v>
      </c>
      <c r="F8" s="383" t="s">
        <v>29428</v>
      </c>
      <c r="G8" s="383" t="s">
        <v>2170</v>
      </c>
      <c r="H8" s="383" t="s">
        <v>2170</v>
      </c>
      <c r="I8" s="383" t="s">
        <v>29429</v>
      </c>
      <c r="J8" s="383" t="s">
        <v>29430</v>
      </c>
      <c r="K8" s="383" t="s">
        <v>29426</v>
      </c>
      <c r="L8" s="383" t="s">
        <v>2167</v>
      </c>
      <c r="M8" s="383" t="s">
        <v>2170</v>
      </c>
      <c r="N8" s="383" t="s">
        <v>4273</v>
      </c>
      <c r="O8" s="383" t="s">
        <v>4272</v>
      </c>
      <c r="P8" s="383" t="s">
        <v>2170</v>
      </c>
      <c r="Q8" s="383" t="s">
        <v>29428</v>
      </c>
      <c r="R8" s="383" t="s">
        <v>29431</v>
      </c>
      <c r="S8" s="383" t="s">
        <v>1479</v>
      </c>
    </row>
    <row r="9" customFormat="false" ht="15" hidden="false" customHeight="false" outlineLevel="0" collapsed="false">
      <c r="A9" s="0" t="str">
        <f aca="false">IFERROR(IFERROR(VLOOKUP(B9,Акции!B:E,4,0),VLOOKUP(B9,bonds[[figi]:[isin]],4,0)),VLOOKUP(B9,etfs!B:E,4,0))</f>
        <v>US69269L1044</v>
      </c>
      <c r="B9" s="383" t="s">
        <v>5510</v>
      </c>
      <c r="C9" s="383" t="s">
        <v>2147</v>
      </c>
      <c r="D9" s="383" t="s">
        <v>8343</v>
      </c>
      <c r="E9" s="383" t="s">
        <v>29432</v>
      </c>
      <c r="F9" s="383" t="s">
        <v>29433</v>
      </c>
      <c r="G9" s="383" t="s">
        <v>2170</v>
      </c>
      <c r="H9" s="383" t="s">
        <v>2170</v>
      </c>
      <c r="I9" s="383" t="s">
        <v>29434</v>
      </c>
      <c r="J9" s="383" t="s">
        <v>29432</v>
      </c>
      <c r="K9" s="383" t="s">
        <v>8343</v>
      </c>
      <c r="L9" s="383" t="s">
        <v>2167</v>
      </c>
      <c r="M9" s="383" t="s">
        <v>2170</v>
      </c>
      <c r="N9" s="383" t="s">
        <v>5514</v>
      </c>
      <c r="O9" s="383" t="s">
        <v>5513</v>
      </c>
      <c r="P9" s="383" t="s">
        <v>2170</v>
      </c>
      <c r="Q9" s="383" t="s">
        <v>29433</v>
      </c>
      <c r="R9" s="383" t="s">
        <v>29435</v>
      </c>
      <c r="S9" s="383" t="s">
        <v>130</v>
      </c>
    </row>
    <row r="10" customFormat="false" ht="15" hidden="false" customHeight="false" outlineLevel="0" collapsed="false">
      <c r="A10" s="0" t="str">
        <f aca="false">IFERROR(IFERROR(VLOOKUP(B10,Акции!B:E,4,0),VLOOKUP(B10,bonds[[figi]:[isin]],4,0)),VLOOKUP(B10,etfs!B:E,4,0))</f>
        <v>RU000A107662</v>
      </c>
      <c r="B10" s="383" t="s">
        <v>7131</v>
      </c>
      <c r="C10" s="383" t="s">
        <v>2147</v>
      </c>
      <c r="D10" s="383" t="s">
        <v>24402</v>
      </c>
      <c r="E10" s="383" t="s">
        <v>29436</v>
      </c>
      <c r="F10" s="383" t="s">
        <v>29437</v>
      </c>
      <c r="G10" s="383" t="s">
        <v>2170</v>
      </c>
      <c r="H10" s="383" t="s">
        <v>2170</v>
      </c>
      <c r="I10" s="383" t="s">
        <v>29438</v>
      </c>
      <c r="J10" s="383" t="s">
        <v>29436</v>
      </c>
      <c r="K10" s="383" t="s">
        <v>24402</v>
      </c>
      <c r="L10" s="383" t="s">
        <v>2167</v>
      </c>
      <c r="M10" s="383" t="s">
        <v>2170</v>
      </c>
      <c r="N10" s="383" t="s">
        <v>7134</v>
      </c>
      <c r="O10" s="383" t="s">
        <v>7133</v>
      </c>
      <c r="P10" s="383" t="s">
        <v>2170</v>
      </c>
      <c r="Q10" s="383" t="s">
        <v>29437</v>
      </c>
      <c r="R10" s="383" t="s">
        <v>29439</v>
      </c>
      <c r="S10" s="383" t="s">
        <v>163</v>
      </c>
    </row>
    <row r="11" customFormat="false" ht="15" hidden="false" customHeight="false" outlineLevel="0" collapsed="false">
      <c r="A11" s="0" t="str">
        <f aca="false">IFERROR(IFERROR(VLOOKUP(B11,Акции!B:E,4,0),VLOOKUP(B11,bonds[[figi]:[isin]],4,0)),VLOOKUP(B11,etfs!B:E,4,0))</f>
        <v>RU000A0JVW89</v>
      </c>
      <c r="B11" s="383" t="s">
        <v>8737</v>
      </c>
      <c r="C11" s="383" t="s">
        <v>2147</v>
      </c>
      <c r="D11" s="383" t="s">
        <v>29440</v>
      </c>
      <c r="E11" s="383" t="s">
        <v>29441</v>
      </c>
      <c r="F11" s="383" t="s">
        <v>29442</v>
      </c>
      <c r="G11" s="383" t="s">
        <v>2170</v>
      </c>
      <c r="H11" s="383" t="s">
        <v>2170</v>
      </c>
      <c r="I11" s="383" t="s">
        <v>29443</v>
      </c>
      <c r="J11" s="383" t="s">
        <v>29444</v>
      </c>
      <c r="K11" s="383" t="s">
        <v>29440</v>
      </c>
      <c r="L11" s="383" t="s">
        <v>2167</v>
      </c>
      <c r="M11" s="383" t="s">
        <v>2170</v>
      </c>
      <c r="N11" s="383" t="s">
        <v>8741</v>
      </c>
      <c r="O11" s="383" t="s">
        <v>8740</v>
      </c>
      <c r="P11" s="383" t="s">
        <v>2170</v>
      </c>
      <c r="Q11" s="383" t="s">
        <v>29442</v>
      </c>
      <c r="R11" s="383" t="s">
        <v>29445</v>
      </c>
      <c r="S11" s="383" t="s">
        <v>1598</v>
      </c>
    </row>
    <row r="12" customFormat="false" ht="15" hidden="false" customHeight="false" outlineLevel="0" collapsed="false">
      <c r="A12" s="0" t="str">
        <f aca="false">IFERROR(IFERROR(VLOOKUP(B12,Акции!B:E,4,0),VLOOKUP(B12,bonds[[figi]:[isin]],4,0)),VLOOKUP(B12,etfs!B:E,4,0))</f>
        <v>RU000A102S15</v>
      </c>
      <c r="B12" s="383" t="s">
        <v>15818</v>
      </c>
      <c r="C12" s="383" t="s">
        <v>2147</v>
      </c>
      <c r="D12" s="383" t="s">
        <v>29446</v>
      </c>
      <c r="E12" s="383" t="s">
        <v>29447</v>
      </c>
      <c r="F12" s="383" t="s">
        <v>29448</v>
      </c>
      <c r="G12" s="383" t="s">
        <v>2170</v>
      </c>
      <c r="H12" s="383" t="s">
        <v>2170</v>
      </c>
      <c r="I12" s="383" t="s">
        <v>29449</v>
      </c>
      <c r="J12" s="383" t="s">
        <v>29450</v>
      </c>
      <c r="K12" s="383" t="s">
        <v>29446</v>
      </c>
      <c r="L12" s="383" t="s">
        <v>2167</v>
      </c>
      <c r="M12" s="383" t="s">
        <v>2170</v>
      </c>
      <c r="N12" s="383" t="s">
        <v>15822</v>
      </c>
      <c r="O12" s="383" t="s">
        <v>15821</v>
      </c>
      <c r="P12" s="383" t="s">
        <v>2170</v>
      </c>
      <c r="Q12" s="383" t="s">
        <v>29448</v>
      </c>
      <c r="R12" s="383" t="s">
        <v>29451</v>
      </c>
      <c r="S12" s="383" t="s">
        <v>177</v>
      </c>
    </row>
    <row r="13" customFormat="false" ht="15" hidden="false" customHeight="false" outlineLevel="0" collapsed="false">
      <c r="A13" s="0" t="str">
        <f aca="false">IFERROR(IFERROR(VLOOKUP(B13,Акции!B:E,4,0),VLOOKUP(B13,bonds[[figi]:[isin]],4,0)),VLOOKUP(B13,etfs!B:E,4,0))</f>
        <v>RU0009091573</v>
      </c>
      <c r="B13" s="383" t="s">
        <v>4315</v>
      </c>
      <c r="C13" s="383" t="s">
        <v>2147</v>
      </c>
      <c r="D13" s="383" t="s">
        <v>29452</v>
      </c>
      <c r="E13" s="383" t="s">
        <v>29453</v>
      </c>
      <c r="F13" s="383" t="s">
        <v>29454</v>
      </c>
      <c r="G13" s="383" t="s">
        <v>2170</v>
      </c>
      <c r="H13" s="383" t="s">
        <v>2170</v>
      </c>
      <c r="I13" s="383" t="s">
        <v>29455</v>
      </c>
      <c r="J13" s="383" t="s">
        <v>29456</v>
      </c>
      <c r="K13" s="383" t="s">
        <v>29452</v>
      </c>
      <c r="L13" s="383" t="s">
        <v>2167</v>
      </c>
      <c r="M13" s="383" t="s">
        <v>2170</v>
      </c>
      <c r="N13" s="383" t="s">
        <v>4319</v>
      </c>
      <c r="O13" s="383" t="s">
        <v>4318</v>
      </c>
      <c r="P13" s="383" t="s">
        <v>2170</v>
      </c>
      <c r="Q13" s="383" t="s">
        <v>29454</v>
      </c>
      <c r="R13" s="383" t="s">
        <v>29457</v>
      </c>
      <c r="S13" s="383" t="s">
        <v>151</v>
      </c>
    </row>
    <row r="14" customFormat="false" ht="15" hidden="false" customHeight="false" outlineLevel="0" collapsed="false">
      <c r="A14" s="0" t="str">
        <f aca="false">IFERROR(IFERROR(VLOOKUP(B14,Акции!B:E,4,0),VLOOKUP(B14,bonds[[figi]:[isin]],4,0)),VLOOKUP(B14,etfs!B:E,4,0))</f>
        <v>RU000A107T19</v>
      </c>
      <c r="B14" s="383" t="s">
        <v>14903</v>
      </c>
      <c r="C14" s="383" t="s">
        <v>2147</v>
      </c>
      <c r="D14" s="383" t="s">
        <v>29458</v>
      </c>
      <c r="E14" s="383" t="s">
        <v>29459</v>
      </c>
      <c r="F14" s="383" t="s">
        <v>29460</v>
      </c>
      <c r="G14" s="383" t="s">
        <v>2170</v>
      </c>
      <c r="H14" s="383" t="s">
        <v>2170</v>
      </c>
      <c r="I14" s="383" t="s">
        <v>29461</v>
      </c>
      <c r="J14" s="383" t="s">
        <v>29462</v>
      </c>
      <c r="K14" s="383" t="s">
        <v>29458</v>
      </c>
      <c r="L14" s="383" t="s">
        <v>2167</v>
      </c>
      <c r="M14" s="383" t="s">
        <v>2170</v>
      </c>
      <c r="N14" s="383" t="s">
        <v>14906</v>
      </c>
      <c r="O14" s="383" t="s">
        <v>14905</v>
      </c>
      <c r="P14" s="383" t="s">
        <v>2170</v>
      </c>
      <c r="Q14" s="383" t="s">
        <v>29460</v>
      </c>
      <c r="R14" s="383" t="s">
        <v>29463</v>
      </c>
      <c r="S14" s="383" t="s">
        <v>155</v>
      </c>
    </row>
    <row r="15" customFormat="false" ht="15" hidden="false" customHeight="false" outlineLevel="0" collapsed="false">
      <c r="A15" s="0" t="str">
        <f aca="false">IFERROR(IFERROR(VLOOKUP(B15,Акции!B:E,4,0),VLOOKUP(B15,bonds[[figi]:[isin]],4,0)),VLOOKUP(B15,etfs!B:E,4,0))</f>
        <v>RU000A107UL4</v>
      </c>
      <c r="B15" s="383" t="s">
        <v>6405</v>
      </c>
      <c r="C15" s="383" t="s">
        <v>2147</v>
      </c>
      <c r="D15" s="383" t="s">
        <v>2150</v>
      </c>
      <c r="E15" s="383" t="s">
        <v>29464</v>
      </c>
      <c r="F15" s="383" t="s">
        <v>29465</v>
      </c>
      <c r="G15" s="383" t="s">
        <v>2170</v>
      </c>
      <c r="H15" s="383" t="s">
        <v>2170</v>
      </c>
      <c r="I15" s="383" t="s">
        <v>29466</v>
      </c>
      <c r="J15" s="383" t="s">
        <v>29467</v>
      </c>
      <c r="K15" s="383" t="s">
        <v>2150</v>
      </c>
      <c r="L15" s="383" t="s">
        <v>2167</v>
      </c>
      <c r="M15" s="383" t="s">
        <v>2170</v>
      </c>
      <c r="N15" s="383" t="s">
        <v>6409</v>
      </c>
      <c r="O15" s="383" t="s">
        <v>6408</v>
      </c>
      <c r="P15" s="383" t="s">
        <v>2170</v>
      </c>
      <c r="Q15" s="383" t="s">
        <v>29465</v>
      </c>
      <c r="R15" s="383" t="s">
        <v>29468</v>
      </c>
      <c r="S15" s="383" t="s">
        <v>149</v>
      </c>
    </row>
    <row r="16" customFormat="false" ht="15" hidden="false" customHeight="false" outlineLevel="0" collapsed="false">
      <c r="A16" s="0" t="str">
        <f aca="false">IFERROR(IFERROR(VLOOKUP(B16,Акции!B:E,4,0),VLOOKUP(B16,bonds[[figi]:[isin]],4,0)),VLOOKUP(B16,etfs!B:E,4,0))</f>
        <v>RU0009062467</v>
      </c>
      <c r="B16" s="383" t="s">
        <v>8287</v>
      </c>
      <c r="C16" s="383" t="s">
        <v>2147</v>
      </c>
      <c r="D16" s="383" t="s">
        <v>29469</v>
      </c>
      <c r="E16" s="383" t="s">
        <v>29470</v>
      </c>
      <c r="F16" s="383" t="s">
        <v>29471</v>
      </c>
      <c r="G16" s="383" t="s">
        <v>2170</v>
      </c>
      <c r="H16" s="383" t="s">
        <v>2170</v>
      </c>
      <c r="I16" s="383" t="s">
        <v>29472</v>
      </c>
      <c r="J16" s="383" t="s">
        <v>29470</v>
      </c>
      <c r="K16" s="383" t="s">
        <v>29469</v>
      </c>
      <c r="L16" s="383" t="s">
        <v>2167</v>
      </c>
      <c r="M16" s="383" t="s">
        <v>2170</v>
      </c>
      <c r="N16" s="383" t="s">
        <v>8291</v>
      </c>
      <c r="O16" s="383" t="s">
        <v>8290</v>
      </c>
      <c r="P16" s="383" t="s">
        <v>2170</v>
      </c>
      <c r="Q16" s="383" t="s">
        <v>29471</v>
      </c>
      <c r="R16" s="383" t="s">
        <v>29473</v>
      </c>
      <c r="S16" s="383" t="s">
        <v>143</v>
      </c>
    </row>
    <row r="17" customFormat="false" ht="15" hidden="false" customHeight="false" outlineLevel="0" collapsed="false">
      <c r="A17" s="0" t="str">
        <f aca="false">IFERROR(IFERROR(VLOOKUP(B17,Акции!B:E,4,0),VLOOKUP(B17,bonds[[figi]:[isin]],4,0)),VLOOKUP(B17,etfs!B:E,4,0))</f>
        <v>RU000A0ZZM04</v>
      </c>
      <c r="B17" s="383" t="s">
        <v>8061</v>
      </c>
      <c r="C17" s="383" t="s">
        <v>2147</v>
      </c>
      <c r="D17" s="383" t="s">
        <v>29468</v>
      </c>
      <c r="E17" s="383" t="s">
        <v>29474</v>
      </c>
      <c r="F17" s="383" t="s">
        <v>29475</v>
      </c>
      <c r="G17" s="383" t="s">
        <v>2170</v>
      </c>
      <c r="H17" s="383" t="s">
        <v>2170</v>
      </c>
      <c r="I17" s="383" t="s">
        <v>29476</v>
      </c>
      <c r="J17" s="383" t="s">
        <v>29474</v>
      </c>
      <c r="K17" s="383" t="s">
        <v>29477</v>
      </c>
      <c r="L17" s="383" t="s">
        <v>2167</v>
      </c>
      <c r="M17" s="383" t="s">
        <v>2170</v>
      </c>
      <c r="N17" s="383" t="s">
        <v>8065</v>
      </c>
      <c r="O17" s="383" t="s">
        <v>8064</v>
      </c>
      <c r="P17" s="383" t="s">
        <v>2170</v>
      </c>
      <c r="Q17" s="383" t="s">
        <v>29475</v>
      </c>
      <c r="R17" s="383" t="s">
        <v>29478</v>
      </c>
      <c r="S17" s="383" t="s">
        <v>1502</v>
      </c>
    </row>
    <row r="18" customFormat="false" ht="15" hidden="false" customHeight="false" outlineLevel="0" collapsed="false">
      <c r="A18" s="0" t="str">
        <f aca="false">IFERROR(IFERROR(VLOOKUP(B18,Акции!B:E,4,0),VLOOKUP(B18,bonds[[figi]:[isin]],4,0)),VLOOKUP(B18,etfs!B:E,4,0))</f>
        <v>RU0009029524</v>
      </c>
      <c r="B18" s="383" t="s">
        <v>4966</v>
      </c>
      <c r="C18" s="383" t="s">
        <v>2147</v>
      </c>
      <c r="D18" s="383" t="s">
        <v>29479</v>
      </c>
      <c r="E18" s="383" t="s">
        <v>29480</v>
      </c>
      <c r="F18" s="383" t="s">
        <v>29481</v>
      </c>
      <c r="G18" s="383" t="s">
        <v>2170</v>
      </c>
      <c r="H18" s="383" t="s">
        <v>2170</v>
      </c>
      <c r="I18" s="383" t="s">
        <v>29482</v>
      </c>
      <c r="J18" s="383" t="s">
        <v>29483</v>
      </c>
      <c r="K18" s="383" t="s">
        <v>29452</v>
      </c>
      <c r="L18" s="383" t="s">
        <v>2167</v>
      </c>
      <c r="M18" s="383" t="s">
        <v>2170</v>
      </c>
      <c r="N18" s="383" t="s">
        <v>4971</v>
      </c>
      <c r="O18" s="383" t="s">
        <v>4970</v>
      </c>
      <c r="P18" s="383" t="s">
        <v>2170</v>
      </c>
      <c r="Q18" s="383" t="s">
        <v>29481</v>
      </c>
      <c r="R18" s="383" t="s">
        <v>29484</v>
      </c>
      <c r="S18" s="383" t="s">
        <v>145</v>
      </c>
    </row>
    <row r="19" customFormat="false" ht="15" hidden="false" customHeight="false" outlineLevel="0" collapsed="false">
      <c r="A19" s="0" t="e">
        <f aca="false">IFERROR(IFERROR(VLOOKUP(B19,Акции!B:E,4,0),VLOOKUP(B19,bonds[[figi]:[isin]],4,0)),VLOOKUP(B19,etfs!B:E,4,0))</f>
        <v>#N/A</v>
      </c>
      <c r="B19" s="383" t="s">
        <v>29485</v>
      </c>
      <c r="C19" s="383" t="s">
        <v>361</v>
      </c>
      <c r="D19" s="383" t="s">
        <v>2199</v>
      </c>
      <c r="E19" s="383" t="s">
        <v>4880</v>
      </c>
      <c r="F19" s="383" t="s">
        <v>2170</v>
      </c>
      <c r="G19" s="383" t="s">
        <v>2170</v>
      </c>
      <c r="H19" s="383" t="s">
        <v>2170</v>
      </c>
      <c r="I19" s="383" t="s">
        <v>4880</v>
      </c>
      <c r="J19" s="383" t="s">
        <v>4880</v>
      </c>
      <c r="K19" s="383" t="s">
        <v>2199</v>
      </c>
      <c r="L19" s="383" t="s">
        <v>2167</v>
      </c>
      <c r="M19" s="383" t="s">
        <v>2170</v>
      </c>
      <c r="N19" s="383" t="s">
        <v>29486</v>
      </c>
      <c r="O19" s="383" t="s">
        <v>29487</v>
      </c>
      <c r="P19" s="383" t="s">
        <v>2170</v>
      </c>
      <c r="Q19" s="383" t="s">
        <v>2170</v>
      </c>
      <c r="R19" s="383" t="s">
        <v>2170</v>
      </c>
      <c r="S19" s="383" t="s">
        <v>29485</v>
      </c>
    </row>
    <row r="20" customFormat="false" ht="15" hidden="false" customHeight="false" outlineLevel="0" collapsed="false">
      <c r="A20" s="0" t="str">
        <f aca="false">IFERROR(IFERROR(VLOOKUP(B20,Акции!B:E,4,0),VLOOKUP(B20,bonds[[figi]:[isin]],4,0)),VLOOKUP(B20,etfs!B:E,4,0))</f>
        <v>RU000A106T36</v>
      </c>
      <c r="B20" s="383" t="s">
        <v>233</v>
      </c>
      <c r="C20" s="383" t="s">
        <v>2147</v>
      </c>
      <c r="D20" s="383" t="s">
        <v>29488</v>
      </c>
      <c r="E20" s="383" t="s">
        <v>29489</v>
      </c>
      <c r="F20" s="383" t="s">
        <v>29490</v>
      </c>
      <c r="G20" s="383" t="s">
        <v>2170</v>
      </c>
      <c r="H20" s="383" t="s">
        <v>2170</v>
      </c>
      <c r="I20" s="383" t="s">
        <v>29491</v>
      </c>
      <c r="J20" s="383" t="s">
        <v>29492</v>
      </c>
      <c r="K20" s="383" t="s">
        <v>29488</v>
      </c>
      <c r="L20" s="383" t="s">
        <v>2167</v>
      </c>
      <c r="M20" s="383" t="s">
        <v>2170</v>
      </c>
      <c r="N20" s="383" t="s">
        <v>15859</v>
      </c>
      <c r="O20" s="383" t="s">
        <v>15858</v>
      </c>
      <c r="P20" s="383" t="s">
        <v>2170</v>
      </c>
      <c r="Q20" s="383" t="s">
        <v>29490</v>
      </c>
      <c r="R20" s="383" t="s">
        <v>29493</v>
      </c>
      <c r="S20" s="383" t="s">
        <v>126</v>
      </c>
    </row>
    <row r="21" customFormat="false" ht="15" hidden="false" customHeight="false" outlineLevel="0" collapsed="false">
      <c r="A21" s="0" t="str">
        <f aca="false">IFERROR(IFERROR(VLOOKUP(B21,Акции!B:E,4,0),VLOOKUP(B21,bonds[[figi]:[isin]],4,0)),VLOOKUP(B21,etfs!B:E,4,0))</f>
        <v>RU000A1014L8</v>
      </c>
      <c r="B21" s="383" t="s">
        <v>29172</v>
      </c>
      <c r="C21" s="383" t="s">
        <v>29494</v>
      </c>
      <c r="D21" s="383" t="s">
        <v>29495</v>
      </c>
      <c r="E21" s="383" t="s">
        <v>29496</v>
      </c>
      <c r="F21" s="383" t="s">
        <v>27088</v>
      </c>
      <c r="G21" s="383" t="s">
        <v>2170</v>
      </c>
      <c r="H21" s="383" t="s">
        <v>2170</v>
      </c>
      <c r="I21" s="383" t="s">
        <v>29497</v>
      </c>
      <c r="J21" s="383" t="s">
        <v>29496</v>
      </c>
      <c r="K21" s="383" t="s">
        <v>29495</v>
      </c>
      <c r="L21" s="383" t="s">
        <v>2167</v>
      </c>
      <c r="M21" s="383" t="s">
        <v>2170</v>
      </c>
      <c r="N21" s="383" t="s">
        <v>29174</v>
      </c>
      <c r="O21" s="383" t="s">
        <v>29173</v>
      </c>
      <c r="P21" s="383" t="s">
        <v>2170</v>
      </c>
      <c r="Q21" s="383" t="s">
        <v>27088</v>
      </c>
      <c r="R21" s="383" t="s">
        <v>2170</v>
      </c>
      <c r="S21" s="383" t="s">
        <v>105</v>
      </c>
    </row>
    <row r="22" customFormat="false" ht="15" hidden="false" customHeight="false" outlineLevel="0" collapsed="false">
      <c r="A22" s="0" t="str">
        <f aca="false">IFERROR(IFERROR(VLOOKUP(B22,Акции!B:E,4,0),VLOOKUP(B22,bonds[[figi]:[isin]],4,0)),VLOOKUP(B22,etfs!B:E,4,0))</f>
        <v>RU000A103X66</v>
      </c>
      <c r="B22" s="383" t="s">
        <v>8148</v>
      </c>
      <c r="C22" s="383" t="s">
        <v>2147</v>
      </c>
      <c r="D22" s="383" t="s">
        <v>24402</v>
      </c>
      <c r="E22" s="383" t="s">
        <v>29498</v>
      </c>
      <c r="F22" s="383" t="s">
        <v>29499</v>
      </c>
      <c r="G22" s="383" t="s">
        <v>2170</v>
      </c>
      <c r="H22" s="383" t="s">
        <v>2170</v>
      </c>
      <c r="I22" s="383" t="s">
        <v>29500</v>
      </c>
      <c r="J22" s="383" t="s">
        <v>29498</v>
      </c>
      <c r="K22" s="383" t="s">
        <v>24402</v>
      </c>
      <c r="L22" s="383" t="s">
        <v>2167</v>
      </c>
      <c r="M22" s="383" t="s">
        <v>2170</v>
      </c>
      <c r="N22" s="383" t="s">
        <v>8151</v>
      </c>
      <c r="O22" s="383" t="s">
        <v>8150</v>
      </c>
      <c r="P22" s="383" t="s">
        <v>2170</v>
      </c>
      <c r="Q22" s="383" t="s">
        <v>29499</v>
      </c>
      <c r="R22" s="383" t="s">
        <v>29501</v>
      </c>
      <c r="S22" s="383" t="s">
        <v>113</v>
      </c>
    </row>
    <row r="23" customFormat="false" ht="15" hidden="false" customHeight="false" outlineLevel="0" collapsed="false">
      <c r="A23" s="0" t="str">
        <f aca="false">IFERROR(IFERROR(VLOOKUP(B23,Акции!B:E,4,0),VLOOKUP(B23,bonds[[figi]:[isin]],4,0)),VLOOKUP(B23,etfs!B:E,4,0))</f>
        <v>RU000A0JPPL8</v>
      </c>
      <c r="B23" s="383" t="s">
        <v>15939</v>
      </c>
      <c r="C23" s="383" t="s">
        <v>2147</v>
      </c>
      <c r="D23" s="383" t="s">
        <v>29502</v>
      </c>
      <c r="E23" s="383" t="s">
        <v>29503</v>
      </c>
      <c r="F23" s="383" t="s">
        <v>29504</v>
      </c>
      <c r="G23" s="383" t="s">
        <v>2170</v>
      </c>
      <c r="H23" s="383" t="s">
        <v>2170</v>
      </c>
      <c r="I23" s="383" t="s">
        <v>29505</v>
      </c>
      <c r="J23" s="383" t="s">
        <v>29503</v>
      </c>
      <c r="K23" s="383" t="s">
        <v>29506</v>
      </c>
      <c r="L23" s="383" t="s">
        <v>2167</v>
      </c>
      <c r="M23" s="383" t="s">
        <v>2170</v>
      </c>
      <c r="N23" s="383" t="s">
        <v>15942</v>
      </c>
      <c r="O23" s="383" t="s">
        <v>15941</v>
      </c>
      <c r="P23" s="383" t="s">
        <v>2170</v>
      </c>
      <c r="Q23" s="383" t="s">
        <v>29504</v>
      </c>
      <c r="R23" s="383" t="s">
        <v>29507</v>
      </c>
      <c r="S23" s="383" t="s">
        <v>1286</v>
      </c>
    </row>
    <row r="24" customFormat="false" ht="15" hidden="false" customHeight="false" outlineLevel="0" collapsed="false">
      <c r="A24" s="0" t="str">
        <f aca="false">IFERROR(IFERROR(VLOOKUP(B24,Акции!B:E,4,0),VLOOKUP(B24,bonds[[figi]:[isin]],4,0)),VLOOKUP(B24,etfs!B:E,4,0))</f>
        <v>RU0006944147</v>
      </c>
      <c r="B24" s="383" t="s">
        <v>10823</v>
      </c>
      <c r="C24" s="383" t="s">
        <v>2147</v>
      </c>
      <c r="D24" s="383" t="s">
        <v>29508</v>
      </c>
      <c r="E24" s="383" t="s">
        <v>29509</v>
      </c>
      <c r="F24" s="383" t="s">
        <v>29510</v>
      </c>
      <c r="G24" s="383" t="s">
        <v>2170</v>
      </c>
      <c r="H24" s="383" t="s">
        <v>2170</v>
      </c>
      <c r="I24" s="383" t="s">
        <v>29511</v>
      </c>
      <c r="J24" s="383" t="s">
        <v>29509</v>
      </c>
      <c r="K24" s="383" t="s">
        <v>29508</v>
      </c>
      <c r="L24" s="383" t="s">
        <v>2167</v>
      </c>
      <c r="M24" s="383" t="s">
        <v>2170</v>
      </c>
      <c r="N24" s="383" t="s">
        <v>10826</v>
      </c>
      <c r="O24" s="383" t="s">
        <v>10825</v>
      </c>
      <c r="P24" s="383" t="s">
        <v>2170</v>
      </c>
      <c r="Q24" s="383" t="s">
        <v>29510</v>
      </c>
      <c r="R24" s="383" t="s">
        <v>29512</v>
      </c>
      <c r="S24" s="383" t="s">
        <v>167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0070C0"/>
    <pageSetUpPr fitToPage="false"/>
  </sheetPr>
  <dimension ref="A1:F203"/>
  <sheetViews>
    <sheetView showFormulas="false" showGridLines="true" showRowColHeaders="true" showZeros="true" rightToLeft="false" tabSelected="false" showOutlineSymbols="true" defaultGridColor="true" view="normal" topLeftCell="A132" colorId="64" zoomScale="100" zoomScaleNormal="100" zoomScalePageLayoutView="100" workbookViewId="0">
      <selection pane="topLeft" activeCell="A155" activeCellId="0" sqref="A155"/>
    </sheetView>
  </sheetViews>
  <sheetFormatPr defaultColWidth="9.14453125" defaultRowHeight="13.5" zeroHeight="false" outlineLevelRow="0" outlineLevelCol="0"/>
  <cols>
    <col collapsed="false" customWidth="true" hidden="false" outlineLevel="0" max="1" min="1" style="201" width="10.28"/>
    <col collapsed="false" customWidth="true" hidden="false" outlineLevel="0" max="2" min="2" style="201" width="33.14"/>
    <col collapsed="false" customWidth="true" hidden="false" outlineLevel="0" max="3" min="3" style="201" width="32"/>
    <col collapsed="false" customWidth="true" hidden="false" outlineLevel="0" max="4" min="4" style="201" width="10.85"/>
    <col collapsed="false" customWidth="true" hidden="false" outlineLevel="0" max="5" min="5" style="201" width="43.71"/>
    <col collapsed="false" customWidth="true" hidden="false" outlineLevel="0" max="6" min="6" style="201" width="53.71"/>
    <col collapsed="false" customWidth="false" hidden="false" outlineLevel="0" max="1024" min="7" style="201" width="9.14"/>
  </cols>
  <sheetData>
    <row r="1" customFormat="false" ht="24.95" hidden="false" customHeight="true" outlineLevel="0" collapsed="false">
      <c r="A1" s="410" t="s">
        <v>29513</v>
      </c>
      <c r="B1" s="410"/>
      <c r="C1" s="410"/>
      <c r="D1" s="410" t="s">
        <v>29514</v>
      </c>
      <c r="E1" s="410"/>
      <c r="F1" s="410"/>
    </row>
    <row r="2" customFormat="false" ht="13.5" hidden="false" customHeight="false" outlineLevel="0" collapsed="false">
      <c r="A2" s="411" t="s">
        <v>29515</v>
      </c>
      <c r="B2" s="411" t="s">
        <v>709</v>
      </c>
      <c r="C2" s="411" t="s">
        <v>29516</v>
      </c>
      <c r="D2" s="411" t="s">
        <v>29517</v>
      </c>
      <c r="E2" s="411" t="s">
        <v>29518</v>
      </c>
      <c r="F2" s="411" t="s">
        <v>29519</v>
      </c>
    </row>
    <row r="3" customFormat="false" ht="13.5" hidden="false" customHeight="false" outlineLevel="0" collapsed="false">
      <c r="A3" s="412" t="s">
        <v>29520</v>
      </c>
      <c r="B3" s="412" t="s">
        <v>29521</v>
      </c>
      <c r="C3" s="412" t="s">
        <v>29522</v>
      </c>
      <c r="D3" s="412" t="s">
        <v>29523</v>
      </c>
      <c r="E3" s="412" t="s">
        <v>29524</v>
      </c>
      <c r="F3" s="412" t="s">
        <v>29525</v>
      </c>
    </row>
    <row r="4" customFormat="false" ht="13.5" hidden="false" customHeight="false" outlineLevel="0" collapsed="false">
      <c r="A4" s="412" t="s">
        <v>29526</v>
      </c>
      <c r="B4" s="412" t="s">
        <v>29527</v>
      </c>
      <c r="C4" s="412" t="s">
        <v>29528</v>
      </c>
      <c r="D4" s="412" t="s">
        <v>29529</v>
      </c>
      <c r="E4" s="412" t="s">
        <v>29530</v>
      </c>
      <c r="F4" s="412" t="s">
        <v>29531</v>
      </c>
    </row>
    <row r="5" customFormat="false" ht="13.5" hidden="false" customHeight="false" outlineLevel="0" collapsed="false">
      <c r="A5" s="412" t="s">
        <v>29532</v>
      </c>
      <c r="B5" s="412" t="s">
        <v>29533</v>
      </c>
      <c r="C5" s="413" t="s">
        <v>29534</v>
      </c>
      <c r="D5" s="412" t="s">
        <v>29535</v>
      </c>
      <c r="E5" s="412" t="s">
        <v>29536</v>
      </c>
      <c r="F5" s="412" t="s">
        <v>29537</v>
      </c>
    </row>
    <row r="6" customFormat="false" ht="13.5" hidden="false" customHeight="false" outlineLevel="0" collapsed="false">
      <c r="A6" s="412" t="s">
        <v>29538</v>
      </c>
      <c r="B6" s="412" t="s">
        <v>29539</v>
      </c>
      <c r="C6" s="412" t="s">
        <v>29540</v>
      </c>
      <c r="D6" s="412" t="s">
        <v>29541</v>
      </c>
      <c r="E6" s="412" t="s">
        <v>29542</v>
      </c>
      <c r="F6" s="412" t="s">
        <v>29543</v>
      </c>
    </row>
    <row r="7" customFormat="false" ht="13.5" hidden="false" customHeight="false" outlineLevel="0" collapsed="false">
      <c r="A7" s="412" t="s">
        <v>29544</v>
      </c>
      <c r="B7" s="412" t="s">
        <v>29545</v>
      </c>
      <c r="C7" s="412" t="s">
        <v>29546</v>
      </c>
      <c r="D7" s="412" t="s">
        <v>29547</v>
      </c>
      <c r="E7" s="412" t="s">
        <v>29548</v>
      </c>
      <c r="F7" s="412" t="s">
        <v>29549</v>
      </c>
    </row>
    <row r="8" customFormat="false" ht="12.75" hidden="false" customHeight="true" outlineLevel="0" collapsed="false">
      <c r="A8" s="412" t="s">
        <v>29550</v>
      </c>
      <c r="B8" s="412" t="s">
        <v>29551</v>
      </c>
      <c r="C8" s="412" t="s">
        <v>29552</v>
      </c>
      <c r="D8" s="412" t="s">
        <v>29553</v>
      </c>
      <c r="E8" s="412" t="s">
        <v>29554</v>
      </c>
      <c r="F8" s="412" t="s">
        <v>29555</v>
      </c>
    </row>
    <row r="9" customFormat="false" ht="13.5" hidden="false" customHeight="false" outlineLevel="0" collapsed="false">
      <c r="A9" s="412" t="s">
        <v>29556</v>
      </c>
      <c r="B9" s="412" t="s">
        <v>29557</v>
      </c>
      <c r="C9" s="412" t="s">
        <v>29558</v>
      </c>
      <c r="D9" s="412" t="s">
        <v>29559</v>
      </c>
      <c r="E9" s="412" t="s">
        <v>29560</v>
      </c>
      <c r="F9" s="412" t="s">
        <v>29561</v>
      </c>
    </row>
    <row r="10" customFormat="false" ht="13.5" hidden="false" customHeight="false" outlineLevel="0" collapsed="false">
      <c r="A10" s="412" t="s">
        <v>29562</v>
      </c>
      <c r="B10" s="412" t="s">
        <v>29563</v>
      </c>
      <c r="C10" s="412" t="s">
        <v>29564</v>
      </c>
      <c r="D10" s="412" t="s">
        <v>4174</v>
      </c>
      <c r="E10" s="412" t="s">
        <v>29565</v>
      </c>
      <c r="F10" s="412" t="s">
        <v>29566</v>
      </c>
    </row>
    <row r="11" customFormat="false" ht="13.5" hidden="false" customHeight="false" outlineLevel="0" collapsed="false">
      <c r="A11" s="412" t="s">
        <v>29567</v>
      </c>
      <c r="B11" s="412" t="s">
        <v>29568</v>
      </c>
      <c r="C11" s="412" t="s">
        <v>29569</v>
      </c>
    </row>
    <row r="12" customFormat="false" ht="13.5" hidden="false" customHeight="false" outlineLevel="0" collapsed="false">
      <c r="A12" s="412" t="s">
        <v>29570</v>
      </c>
      <c r="B12" s="412" t="s">
        <v>29571</v>
      </c>
      <c r="C12" s="412" t="s">
        <v>29572</v>
      </c>
    </row>
    <row r="13" customFormat="false" ht="13.5" hidden="false" customHeight="false" outlineLevel="0" collapsed="false">
      <c r="A13" s="412" t="s">
        <v>29573</v>
      </c>
      <c r="B13" s="412" t="s">
        <v>29574</v>
      </c>
      <c r="C13" s="412" t="s">
        <v>29575</v>
      </c>
    </row>
    <row r="14" customFormat="false" ht="13.5" hidden="false" customHeight="false" outlineLevel="0" collapsed="false">
      <c r="A14" s="412" t="s">
        <v>29576</v>
      </c>
      <c r="B14" s="412" t="s">
        <v>29577</v>
      </c>
      <c r="C14" s="412" t="s">
        <v>29578</v>
      </c>
    </row>
    <row r="15" customFormat="false" ht="13.5" hidden="false" customHeight="false" outlineLevel="0" collapsed="false">
      <c r="A15" s="412" t="s">
        <v>29579</v>
      </c>
      <c r="B15" s="412" t="s">
        <v>29580</v>
      </c>
      <c r="C15" s="412" t="s">
        <v>29581</v>
      </c>
    </row>
    <row r="16" customFormat="false" ht="13.5" hidden="false" customHeight="false" outlineLevel="0" collapsed="false">
      <c r="A16" s="412" t="s">
        <v>29582</v>
      </c>
      <c r="B16" s="412" t="s">
        <v>29583</v>
      </c>
      <c r="C16" s="412" t="s">
        <v>29584</v>
      </c>
    </row>
    <row r="17" customFormat="false" ht="13.5" hidden="false" customHeight="false" outlineLevel="0" collapsed="false">
      <c r="A17" s="412" t="s">
        <v>29585</v>
      </c>
      <c r="B17" s="412" t="s">
        <v>29586</v>
      </c>
      <c r="C17" s="412" t="s">
        <v>29587</v>
      </c>
    </row>
    <row r="18" customFormat="false" ht="13.5" hidden="false" customHeight="false" outlineLevel="0" collapsed="false">
      <c r="A18" s="412" t="s">
        <v>29588</v>
      </c>
      <c r="B18" s="412" t="s">
        <v>29589</v>
      </c>
      <c r="C18" s="412" t="s">
        <v>29590</v>
      </c>
    </row>
    <row r="19" customFormat="false" ht="13.5" hidden="false" customHeight="false" outlineLevel="0" collapsed="false">
      <c r="A19" s="412" t="s">
        <v>29591</v>
      </c>
      <c r="B19" s="412" t="s">
        <v>29592</v>
      </c>
      <c r="C19" s="412" t="s">
        <v>29593</v>
      </c>
    </row>
    <row r="20" customFormat="false" ht="13.5" hidden="false" customHeight="false" outlineLevel="0" collapsed="false">
      <c r="A20" s="412" t="s">
        <v>29594</v>
      </c>
      <c r="B20" s="412" t="s">
        <v>29595</v>
      </c>
      <c r="C20" s="412" t="s">
        <v>29596</v>
      </c>
    </row>
    <row r="21" customFormat="false" ht="13.5" hidden="false" customHeight="false" outlineLevel="0" collapsed="false">
      <c r="A21" s="412" t="s">
        <v>29597</v>
      </c>
      <c r="B21" s="412" t="s">
        <v>29598</v>
      </c>
      <c r="C21" s="412" t="s">
        <v>29599</v>
      </c>
    </row>
    <row r="22" customFormat="false" ht="13.5" hidden="false" customHeight="false" outlineLevel="0" collapsed="false">
      <c r="A22" s="412" t="s">
        <v>29600</v>
      </c>
      <c r="B22" s="412" t="s">
        <v>29601</v>
      </c>
      <c r="C22" s="412" t="s">
        <v>29602</v>
      </c>
    </row>
    <row r="23" customFormat="false" ht="13.5" hidden="false" customHeight="false" outlineLevel="0" collapsed="false">
      <c r="A23" s="412" t="s">
        <v>29603</v>
      </c>
      <c r="B23" s="412" t="s">
        <v>29604</v>
      </c>
      <c r="C23" s="412" t="s">
        <v>29605</v>
      </c>
    </row>
    <row r="24" customFormat="false" ht="13.5" hidden="false" customHeight="false" outlineLevel="0" collapsed="false">
      <c r="A24" s="412" t="s">
        <v>29606</v>
      </c>
      <c r="B24" s="412" t="s">
        <v>29607</v>
      </c>
      <c r="C24" s="412" t="s">
        <v>29608</v>
      </c>
    </row>
    <row r="25" customFormat="false" ht="13.5" hidden="false" customHeight="false" outlineLevel="0" collapsed="false">
      <c r="A25" s="412" t="s">
        <v>29609</v>
      </c>
      <c r="B25" s="412" t="s">
        <v>29610</v>
      </c>
      <c r="C25" s="412" t="s">
        <v>29611</v>
      </c>
    </row>
    <row r="26" customFormat="false" ht="13.5" hidden="false" customHeight="false" outlineLevel="0" collapsed="false">
      <c r="A26" s="412" t="s">
        <v>29612</v>
      </c>
      <c r="B26" s="412" t="s">
        <v>29613</v>
      </c>
      <c r="C26" s="412" t="s">
        <v>29614</v>
      </c>
    </row>
    <row r="27" customFormat="false" ht="13.5" hidden="false" customHeight="false" outlineLevel="0" collapsed="false">
      <c r="A27" s="412" t="s">
        <v>29615</v>
      </c>
      <c r="B27" s="412" t="s">
        <v>29616</v>
      </c>
      <c r="C27" s="412" t="s">
        <v>29617</v>
      </c>
    </row>
    <row r="28" customFormat="false" ht="13.5" hidden="false" customHeight="false" outlineLevel="0" collapsed="false">
      <c r="A28" s="412" t="s">
        <v>29618</v>
      </c>
      <c r="B28" s="412" t="s">
        <v>29619</v>
      </c>
      <c r="C28" s="412" t="s">
        <v>29620</v>
      </c>
    </row>
    <row r="29" customFormat="false" ht="13.5" hidden="false" customHeight="false" outlineLevel="0" collapsed="false">
      <c r="A29" s="412" t="s">
        <v>29621</v>
      </c>
      <c r="B29" s="412" t="s">
        <v>29622</v>
      </c>
      <c r="C29" s="412" t="s">
        <v>29623</v>
      </c>
    </row>
    <row r="30" customFormat="false" ht="13.5" hidden="false" customHeight="false" outlineLevel="0" collapsed="false">
      <c r="A30" s="412" t="s">
        <v>29624</v>
      </c>
      <c r="B30" s="412" t="s">
        <v>29625</v>
      </c>
      <c r="C30" s="412" t="s">
        <v>29626</v>
      </c>
    </row>
    <row r="31" customFormat="false" ht="13.5" hidden="false" customHeight="false" outlineLevel="0" collapsed="false">
      <c r="A31" s="412" t="s">
        <v>29627</v>
      </c>
      <c r="B31" s="412" t="s">
        <v>29628</v>
      </c>
      <c r="C31" s="412" t="s">
        <v>29629</v>
      </c>
    </row>
    <row r="32" customFormat="false" ht="13.5" hidden="false" customHeight="false" outlineLevel="0" collapsed="false">
      <c r="A32" s="412" t="s">
        <v>29630</v>
      </c>
      <c r="B32" s="412" t="s">
        <v>29631</v>
      </c>
      <c r="C32" s="412" t="s">
        <v>29632</v>
      </c>
    </row>
    <row r="33" customFormat="false" ht="13.5" hidden="false" customHeight="false" outlineLevel="0" collapsed="false">
      <c r="A33" s="412" t="s">
        <v>29633</v>
      </c>
      <c r="B33" s="412" t="s">
        <v>29634</v>
      </c>
      <c r="C33" s="412" t="s">
        <v>29635</v>
      </c>
    </row>
    <row r="34" customFormat="false" ht="13.5" hidden="false" customHeight="false" outlineLevel="0" collapsed="false">
      <c r="A34" s="412" t="s">
        <v>29636</v>
      </c>
      <c r="B34" s="412" t="s">
        <v>29637</v>
      </c>
      <c r="C34" s="412" t="s">
        <v>29638</v>
      </c>
    </row>
    <row r="35" customFormat="false" ht="13.5" hidden="false" customHeight="false" outlineLevel="0" collapsed="false">
      <c r="A35" s="412" t="s">
        <v>29639</v>
      </c>
      <c r="B35" s="412" t="s">
        <v>29640</v>
      </c>
      <c r="C35" s="412" t="s">
        <v>29641</v>
      </c>
    </row>
    <row r="36" customFormat="false" ht="13.5" hidden="false" customHeight="false" outlineLevel="0" collapsed="false">
      <c r="A36" s="412" t="s">
        <v>29642</v>
      </c>
      <c r="B36" s="412" t="s">
        <v>29643</v>
      </c>
      <c r="C36" s="412" t="s">
        <v>29644</v>
      </c>
    </row>
    <row r="37" customFormat="false" ht="13.5" hidden="false" customHeight="false" outlineLevel="0" collapsed="false">
      <c r="A37" s="412" t="s">
        <v>29645</v>
      </c>
      <c r="B37" s="412" t="s">
        <v>29646</v>
      </c>
      <c r="C37" s="412" t="s">
        <v>29647</v>
      </c>
    </row>
    <row r="38" customFormat="false" ht="13.5" hidden="false" customHeight="false" outlineLevel="0" collapsed="false">
      <c r="A38" s="412" t="s">
        <v>29648</v>
      </c>
      <c r="B38" s="412" t="s">
        <v>29649</v>
      </c>
      <c r="C38" s="412" t="s">
        <v>29650</v>
      </c>
    </row>
    <row r="39" customFormat="false" ht="13.5" hidden="false" customHeight="false" outlineLevel="0" collapsed="false">
      <c r="A39" s="412" t="s">
        <v>29651</v>
      </c>
      <c r="B39" s="412" t="s">
        <v>29652</v>
      </c>
      <c r="C39" s="412" t="s">
        <v>29653</v>
      </c>
    </row>
    <row r="40" customFormat="false" ht="13.5" hidden="false" customHeight="false" outlineLevel="0" collapsed="false">
      <c r="A40" s="412" t="s">
        <v>29654</v>
      </c>
      <c r="B40" s="412" t="s">
        <v>29655</v>
      </c>
      <c r="C40" s="412" t="s">
        <v>29656</v>
      </c>
    </row>
    <row r="41" customFormat="false" ht="13.5" hidden="false" customHeight="false" outlineLevel="0" collapsed="false">
      <c r="A41" s="412" t="s">
        <v>29657</v>
      </c>
      <c r="B41" s="412" t="s">
        <v>29658</v>
      </c>
      <c r="C41" s="412" t="s">
        <v>29659</v>
      </c>
    </row>
    <row r="42" customFormat="false" ht="13.5" hidden="false" customHeight="false" outlineLevel="0" collapsed="false">
      <c r="A42" s="412" t="s">
        <v>29660</v>
      </c>
      <c r="B42" s="412" t="s">
        <v>29661</v>
      </c>
      <c r="C42" s="412" t="s">
        <v>29662</v>
      </c>
    </row>
    <row r="43" customFormat="false" ht="13.5" hidden="false" customHeight="false" outlineLevel="0" collapsed="false">
      <c r="A43" s="412" t="s">
        <v>29663</v>
      </c>
      <c r="B43" s="412" t="s">
        <v>29664</v>
      </c>
      <c r="C43" s="412" t="s">
        <v>29665</v>
      </c>
    </row>
    <row r="44" customFormat="false" ht="13.5" hidden="false" customHeight="false" outlineLevel="0" collapsed="false">
      <c r="A44" s="412" t="s">
        <v>29666</v>
      </c>
      <c r="B44" s="412" t="s">
        <v>29667</v>
      </c>
      <c r="C44" s="412" t="s">
        <v>29668</v>
      </c>
    </row>
    <row r="45" customFormat="false" ht="13.5" hidden="false" customHeight="false" outlineLevel="0" collapsed="false">
      <c r="A45" s="412" t="s">
        <v>29669</v>
      </c>
      <c r="B45" s="412" t="s">
        <v>29670</v>
      </c>
      <c r="C45" s="412" t="s">
        <v>29671</v>
      </c>
    </row>
    <row r="46" customFormat="false" ht="13.5" hidden="false" customHeight="false" outlineLevel="0" collapsed="false">
      <c r="A46" s="412" t="s">
        <v>29672</v>
      </c>
      <c r="B46" s="412" t="s">
        <v>29673</v>
      </c>
      <c r="C46" s="412" t="s">
        <v>29674</v>
      </c>
    </row>
    <row r="47" customFormat="false" ht="13.5" hidden="false" customHeight="false" outlineLevel="0" collapsed="false">
      <c r="A47" s="412" t="s">
        <v>29675</v>
      </c>
      <c r="B47" s="412" t="s">
        <v>29676</v>
      </c>
      <c r="C47" s="412" t="s">
        <v>29677</v>
      </c>
    </row>
    <row r="48" customFormat="false" ht="13.5" hidden="false" customHeight="false" outlineLevel="0" collapsed="false">
      <c r="A48" s="412" t="s">
        <v>29678</v>
      </c>
      <c r="B48" s="412" t="s">
        <v>29679</v>
      </c>
      <c r="C48" s="412" t="s">
        <v>29680</v>
      </c>
    </row>
    <row r="49" customFormat="false" ht="13.5" hidden="false" customHeight="false" outlineLevel="0" collapsed="false">
      <c r="A49" s="412" t="s">
        <v>29681</v>
      </c>
      <c r="B49" s="412" t="s">
        <v>29682</v>
      </c>
      <c r="C49" s="412" t="s">
        <v>29683</v>
      </c>
    </row>
    <row r="50" customFormat="false" ht="13.5" hidden="false" customHeight="false" outlineLevel="0" collapsed="false">
      <c r="A50" s="412" t="s">
        <v>29684</v>
      </c>
      <c r="B50" s="412" t="s">
        <v>29685</v>
      </c>
      <c r="C50" s="412" t="s">
        <v>29686</v>
      </c>
    </row>
    <row r="51" customFormat="false" ht="13.5" hidden="false" customHeight="false" outlineLevel="0" collapsed="false">
      <c r="A51" s="412" t="s">
        <v>29687</v>
      </c>
      <c r="B51" s="412" t="s">
        <v>29688</v>
      </c>
      <c r="C51" s="412" t="s">
        <v>29689</v>
      </c>
    </row>
    <row r="52" customFormat="false" ht="13.5" hidden="false" customHeight="false" outlineLevel="0" collapsed="false">
      <c r="A52" s="412" t="s">
        <v>29690</v>
      </c>
      <c r="B52" s="412" t="s">
        <v>29691</v>
      </c>
      <c r="C52" s="412" t="s">
        <v>29692</v>
      </c>
    </row>
    <row r="53" customFormat="false" ht="13.5" hidden="false" customHeight="false" outlineLevel="0" collapsed="false">
      <c r="A53" s="412" t="s">
        <v>29693</v>
      </c>
      <c r="B53" s="412" t="s">
        <v>29694</v>
      </c>
      <c r="C53" s="412" t="s">
        <v>29695</v>
      </c>
    </row>
    <row r="54" customFormat="false" ht="13.5" hidden="false" customHeight="false" outlineLevel="0" collapsed="false">
      <c r="A54" s="412" t="s">
        <v>29696</v>
      </c>
      <c r="B54" s="412" t="s">
        <v>29697</v>
      </c>
      <c r="C54" s="412" t="s">
        <v>29698</v>
      </c>
    </row>
    <row r="55" customFormat="false" ht="13.5" hidden="false" customHeight="false" outlineLevel="0" collapsed="false">
      <c r="A55" s="412" t="s">
        <v>29699</v>
      </c>
      <c r="B55" s="412" t="s">
        <v>29700</v>
      </c>
      <c r="C55" s="412" t="s">
        <v>29701</v>
      </c>
    </row>
    <row r="56" customFormat="false" ht="13.5" hidden="false" customHeight="false" outlineLevel="0" collapsed="false">
      <c r="A56" s="412" t="s">
        <v>29702</v>
      </c>
      <c r="B56" s="412" t="s">
        <v>29703</v>
      </c>
      <c r="C56" s="412" t="s">
        <v>29704</v>
      </c>
    </row>
    <row r="57" customFormat="false" ht="13.5" hidden="false" customHeight="false" outlineLevel="0" collapsed="false">
      <c r="A57" s="412" t="s">
        <v>29705</v>
      </c>
      <c r="B57" s="412" t="s">
        <v>29706</v>
      </c>
      <c r="C57" s="412" t="s">
        <v>29707</v>
      </c>
    </row>
    <row r="58" customFormat="false" ht="13.5" hidden="false" customHeight="false" outlineLevel="0" collapsed="false">
      <c r="A58" s="412" t="s">
        <v>29708</v>
      </c>
      <c r="B58" s="412" t="s">
        <v>29709</v>
      </c>
      <c r="C58" s="412" t="s">
        <v>29710</v>
      </c>
    </row>
    <row r="59" customFormat="false" ht="13.5" hidden="false" customHeight="false" outlineLevel="0" collapsed="false">
      <c r="A59" s="412" t="s">
        <v>29711</v>
      </c>
      <c r="B59" s="412" t="s">
        <v>29712</v>
      </c>
      <c r="C59" s="412" t="s">
        <v>29713</v>
      </c>
    </row>
    <row r="60" customFormat="false" ht="13.5" hidden="false" customHeight="false" outlineLevel="0" collapsed="false">
      <c r="A60" s="412" t="s">
        <v>29714</v>
      </c>
      <c r="B60" s="412" t="s">
        <v>29715</v>
      </c>
      <c r="C60" s="412" t="s">
        <v>29716</v>
      </c>
    </row>
    <row r="61" customFormat="false" ht="13.5" hidden="false" customHeight="false" outlineLevel="0" collapsed="false">
      <c r="A61" s="412" t="s">
        <v>29717</v>
      </c>
      <c r="B61" s="412" t="s">
        <v>29718</v>
      </c>
      <c r="C61" s="412" t="s">
        <v>29719</v>
      </c>
    </row>
    <row r="62" customFormat="false" ht="13.5" hidden="false" customHeight="false" outlineLevel="0" collapsed="false">
      <c r="A62" s="412" t="s">
        <v>29720</v>
      </c>
      <c r="B62" s="412" t="s">
        <v>29721</v>
      </c>
      <c r="C62" s="412" t="s">
        <v>29722</v>
      </c>
    </row>
    <row r="63" customFormat="false" ht="13.5" hidden="false" customHeight="false" outlineLevel="0" collapsed="false">
      <c r="A63" s="412" t="s">
        <v>29723</v>
      </c>
      <c r="B63" s="412" t="s">
        <v>29724</v>
      </c>
      <c r="C63" s="412" t="s">
        <v>29725</v>
      </c>
    </row>
    <row r="64" customFormat="false" ht="13.5" hidden="false" customHeight="false" outlineLevel="0" collapsed="false">
      <c r="A64" s="412" t="s">
        <v>29726</v>
      </c>
      <c r="B64" s="412" t="s">
        <v>29727</v>
      </c>
      <c r="C64" s="412" t="s">
        <v>29728</v>
      </c>
    </row>
    <row r="65" customFormat="false" ht="13.5" hidden="false" customHeight="false" outlineLevel="0" collapsed="false">
      <c r="A65" s="412" t="s">
        <v>29729</v>
      </c>
      <c r="B65" s="412" t="s">
        <v>29730</v>
      </c>
      <c r="C65" s="412" t="s">
        <v>29731</v>
      </c>
    </row>
    <row r="66" customFormat="false" ht="13.5" hidden="false" customHeight="false" outlineLevel="0" collapsed="false">
      <c r="A66" s="412" t="s">
        <v>29732</v>
      </c>
      <c r="B66" s="412" t="s">
        <v>29733</v>
      </c>
      <c r="C66" s="412" t="s">
        <v>29734</v>
      </c>
    </row>
    <row r="67" customFormat="false" ht="13.5" hidden="false" customHeight="false" outlineLevel="0" collapsed="false">
      <c r="A67" s="412" t="s">
        <v>29735</v>
      </c>
      <c r="B67" s="412" t="s">
        <v>29736</v>
      </c>
      <c r="C67" s="412" t="s">
        <v>29737</v>
      </c>
    </row>
    <row r="68" customFormat="false" ht="13.5" hidden="false" customHeight="false" outlineLevel="0" collapsed="false">
      <c r="A68" s="412" t="s">
        <v>29738</v>
      </c>
      <c r="B68" s="412" t="s">
        <v>29739</v>
      </c>
      <c r="C68" s="412" t="s">
        <v>29740</v>
      </c>
    </row>
    <row r="69" customFormat="false" ht="13.5" hidden="false" customHeight="false" outlineLevel="0" collapsed="false">
      <c r="A69" s="412" t="s">
        <v>29741</v>
      </c>
      <c r="B69" s="412" t="s">
        <v>29742</v>
      </c>
      <c r="C69" s="412" t="s">
        <v>29743</v>
      </c>
    </row>
    <row r="70" customFormat="false" ht="13.5" hidden="false" customHeight="false" outlineLevel="0" collapsed="false">
      <c r="A70" s="412" t="s">
        <v>29744</v>
      </c>
      <c r="B70" s="412" t="s">
        <v>29745</v>
      </c>
      <c r="C70" s="412" t="s">
        <v>29746</v>
      </c>
    </row>
    <row r="71" customFormat="false" ht="13.5" hidden="false" customHeight="false" outlineLevel="0" collapsed="false">
      <c r="A71" s="412" t="s">
        <v>29747</v>
      </c>
      <c r="B71" s="412" t="s">
        <v>29748</v>
      </c>
      <c r="C71" s="412" t="s">
        <v>29749</v>
      </c>
    </row>
    <row r="72" customFormat="false" ht="13.5" hidden="false" customHeight="false" outlineLevel="0" collapsed="false">
      <c r="A72" s="412" t="s">
        <v>29750</v>
      </c>
      <c r="B72" s="412" t="s">
        <v>29751</v>
      </c>
      <c r="C72" s="412" t="s">
        <v>29752</v>
      </c>
    </row>
    <row r="73" customFormat="false" ht="13.5" hidden="false" customHeight="false" outlineLevel="0" collapsed="false">
      <c r="A73" s="412" t="s">
        <v>29753</v>
      </c>
      <c r="B73" s="412" t="s">
        <v>29754</v>
      </c>
      <c r="C73" s="412" t="s">
        <v>29755</v>
      </c>
    </row>
    <row r="74" customFormat="false" ht="13.5" hidden="false" customHeight="false" outlineLevel="0" collapsed="false">
      <c r="A74" s="412" t="s">
        <v>29756</v>
      </c>
      <c r="B74" s="412" t="s">
        <v>29757</v>
      </c>
      <c r="C74" s="412" t="s">
        <v>29758</v>
      </c>
    </row>
    <row r="75" customFormat="false" ht="13.5" hidden="false" customHeight="false" outlineLevel="0" collapsed="false">
      <c r="A75" s="412" t="s">
        <v>23216</v>
      </c>
      <c r="B75" s="412" t="s">
        <v>29759</v>
      </c>
      <c r="C75" s="412" t="s">
        <v>29760</v>
      </c>
    </row>
    <row r="76" customFormat="false" ht="13.5" hidden="false" customHeight="false" outlineLevel="0" collapsed="false">
      <c r="A76" s="412" t="s">
        <v>29761</v>
      </c>
      <c r="B76" s="412" t="s">
        <v>29762</v>
      </c>
      <c r="C76" s="412" t="s">
        <v>29763</v>
      </c>
    </row>
    <row r="77" customFormat="false" ht="13.5" hidden="false" customHeight="false" outlineLevel="0" collapsed="false">
      <c r="A77" s="412" t="s">
        <v>29764</v>
      </c>
      <c r="B77" s="412" t="s">
        <v>29765</v>
      </c>
      <c r="C77" s="412" t="s">
        <v>29766</v>
      </c>
    </row>
    <row r="78" customFormat="false" ht="13.5" hidden="false" customHeight="false" outlineLevel="0" collapsed="false">
      <c r="A78" s="412" t="s">
        <v>29767</v>
      </c>
      <c r="B78" s="412" t="s">
        <v>29768</v>
      </c>
      <c r="C78" s="412" t="s">
        <v>29769</v>
      </c>
    </row>
    <row r="79" customFormat="false" ht="13.5" hidden="false" customHeight="false" outlineLevel="0" collapsed="false">
      <c r="A79" s="412" t="s">
        <v>29770</v>
      </c>
      <c r="B79" s="412" t="s">
        <v>29771</v>
      </c>
      <c r="C79" s="412" t="s">
        <v>29772</v>
      </c>
    </row>
    <row r="80" customFormat="false" ht="13.5" hidden="false" customHeight="false" outlineLevel="0" collapsed="false">
      <c r="A80" s="412" t="s">
        <v>29773</v>
      </c>
      <c r="B80" s="412" t="s">
        <v>29774</v>
      </c>
      <c r="C80" s="412" t="s">
        <v>29775</v>
      </c>
    </row>
    <row r="81" customFormat="false" ht="13.5" hidden="false" customHeight="false" outlineLevel="0" collapsed="false">
      <c r="A81" s="412" t="s">
        <v>29776</v>
      </c>
      <c r="B81" s="412" t="s">
        <v>29777</v>
      </c>
      <c r="C81" s="412" t="s">
        <v>29778</v>
      </c>
    </row>
    <row r="82" customFormat="false" ht="13.5" hidden="false" customHeight="false" outlineLevel="0" collapsed="false">
      <c r="A82" s="412" t="s">
        <v>29779</v>
      </c>
      <c r="B82" s="412" t="s">
        <v>29780</v>
      </c>
      <c r="C82" s="412" t="s">
        <v>29781</v>
      </c>
    </row>
    <row r="83" customFormat="false" ht="13.5" hidden="false" customHeight="false" outlineLevel="0" collapsed="false">
      <c r="A83" s="412" t="s">
        <v>29782</v>
      </c>
      <c r="B83" s="412" t="s">
        <v>29783</v>
      </c>
      <c r="C83" s="412" t="s">
        <v>29784</v>
      </c>
    </row>
    <row r="84" customFormat="false" ht="13.5" hidden="false" customHeight="false" outlineLevel="0" collapsed="false">
      <c r="A84" s="412" t="s">
        <v>29785</v>
      </c>
      <c r="B84" s="412" t="s">
        <v>29786</v>
      </c>
      <c r="C84" s="412" t="s">
        <v>29787</v>
      </c>
    </row>
    <row r="85" customFormat="false" ht="13.5" hidden="false" customHeight="false" outlineLevel="0" collapsed="false">
      <c r="A85" s="412" t="s">
        <v>29788</v>
      </c>
      <c r="B85" s="412" t="s">
        <v>29789</v>
      </c>
      <c r="C85" s="412" t="s">
        <v>29790</v>
      </c>
    </row>
    <row r="86" customFormat="false" ht="13.5" hidden="false" customHeight="false" outlineLevel="0" collapsed="false">
      <c r="A86" s="412" t="s">
        <v>29791</v>
      </c>
      <c r="B86" s="412" t="s">
        <v>29792</v>
      </c>
      <c r="C86" s="412" t="s">
        <v>29793</v>
      </c>
    </row>
    <row r="87" customFormat="false" ht="13.5" hidden="false" customHeight="false" outlineLevel="0" collapsed="false">
      <c r="A87" s="412" t="s">
        <v>29794</v>
      </c>
      <c r="B87" s="412" t="s">
        <v>29795</v>
      </c>
      <c r="C87" s="412" t="s">
        <v>29796</v>
      </c>
    </row>
    <row r="88" customFormat="false" ht="13.5" hidden="false" customHeight="false" outlineLevel="0" collapsed="false">
      <c r="A88" s="412" t="s">
        <v>29797</v>
      </c>
      <c r="B88" s="412" t="s">
        <v>29798</v>
      </c>
      <c r="C88" s="412" t="s">
        <v>29799</v>
      </c>
    </row>
    <row r="89" customFormat="false" ht="13.5" hidden="false" customHeight="false" outlineLevel="0" collapsed="false">
      <c r="A89" s="412" t="s">
        <v>29800</v>
      </c>
      <c r="B89" s="412" t="s">
        <v>29801</v>
      </c>
      <c r="C89" s="412" t="s">
        <v>29802</v>
      </c>
    </row>
    <row r="90" customFormat="false" ht="13.5" hidden="false" customHeight="false" outlineLevel="0" collapsed="false">
      <c r="A90" s="412" t="s">
        <v>29803</v>
      </c>
      <c r="B90" s="412" t="s">
        <v>29804</v>
      </c>
      <c r="C90" s="412" t="s">
        <v>29805</v>
      </c>
    </row>
    <row r="91" customFormat="false" ht="13.5" hidden="false" customHeight="false" outlineLevel="0" collapsed="false">
      <c r="A91" s="412" t="s">
        <v>29806</v>
      </c>
      <c r="B91" s="412" t="s">
        <v>29807</v>
      </c>
      <c r="C91" s="412" t="s">
        <v>29808</v>
      </c>
    </row>
    <row r="92" customFormat="false" ht="13.5" hidden="false" customHeight="false" outlineLevel="0" collapsed="false">
      <c r="A92" s="412" t="s">
        <v>29809</v>
      </c>
      <c r="B92" s="412" t="s">
        <v>29810</v>
      </c>
      <c r="C92" s="412" t="s">
        <v>29811</v>
      </c>
    </row>
    <row r="93" customFormat="false" ht="13.5" hidden="false" customHeight="false" outlineLevel="0" collapsed="false">
      <c r="A93" s="412" t="s">
        <v>29812</v>
      </c>
      <c r="B93" s="412" t="s">
        <v>29813</v>
      </c>
      <c r="C93" s="412" t="s">
        <v>29814</v>
      </c>
    </row>
    <row r="94" customFormat="false" ht="13.5" hidden="false" customHeight="false" outlineLevel="0" collapsed="false">
      <c r="A94" s="412" t="s">
        <v>29815</v>
      </c>
      <c r="B94" s="412" t="s">
        <v>29816</v>
      </c>
      <c r="C94" s="412" t="s">
        <v>29817</v>
      </c>
    </row>
    <row r="95" customFormat="false" ht="13.5" hidden="false" customHeight="false" outlineLevel="0" collapsed="false">
      <c r="A95" s="412" t="s">
        <v>29818</v>
      </c>
      <c r="B95" s="412" t="s">
        <v>29819</v>
      </c>
      <c r="C95" s="412" t="s">
        <v>29820</v>
      </c>
    </row>
    <row r="96" customFormat="false" ht="13.5" hidden="false" customHeight="false" outlineLevel="0" collapsed="false">
      <c r="A96" s="412" t="s">
        <v>29821</v>
      </c>
      <c r="B96" s="412" t="s">
        <v>29822</v>
      </c>
      <c r="C96" s="412" t="s">
        <v>29823</v>
      </c>
    </row>
    <row r="97" customFormat="false" ht="13.5" hidden="false" customHeight="false" outlineLevel="0" collapsed="false">
      <c r="A97" s="412" t="s">
        <v>29824</v>
      </c>
      <c r="B97" s="412" t="s">
        <v>29825</v>
      </c>
      <c r="C97" s="412" t="s">
        <v>29826</v>
      </c>
    </row>
    <row r="98" customFormat="false" ht="13.5" hidden="false" customHeight="false" outlineLevel="0" collapsed="false">
      <c r="A98" s="412" t="s">
        <v>29827</v>
      </c>
      <c r="B98" s="412" t="s">
        <v>29828</v>
      </c>
      <c r="C98" s="412" t="s">
        <v>29829</v>
      </c>
    </row>
    <row r="99" customFormat="false" ht="13.5" hidden="false" customHeight="false" outlineLevel="0" collapsed="false">
      <c r="A99" s="412" t="s">
        <v>29830</v>
      </c>
      <c r="B99" s="412" t="s">
        <v>29831</v>
      </c>
      <c r="C99" s="412" t="s">
        <v>29832</v>
      </c>
    </row>
    <row r="100" customFormat="false" ht="13.5" hidden="false" customHeight="false" outlineLevel="0" collapsed="false">
      <c r="A100" s="412" t="s">
        <v>29833</v>
      </c>
      <c r="B100" s="412" t="s">
        <v>29834</v>
      </c>
      <c r="C100" s="412" t="s">
        <v>29835</v>
      </c>
    </row>
    <row r="101" customFormat="false" ht="13.5" hidden="false" customHeight="false" outlineLevel="0" collapsed="false">
      <c r="A101" s="412" t="s">
        <v>29836</v>
      </c>
      <c r="B101" s="412" t="s">
        <v>29837</v>
      </c>
      <c r="C101" s="412" t="s">
        <v>29838</v>
      </c>
    </row>
    <row r="102" customFormat="false" ht="13.5" hidden="false" customHeight="false" outlineLevel="0" collapsed="false">
      <c r="A102" s="412" t="s">
        <v>29839</v>
      </c>
      <c r="B102" s="412" t="s">
        <v>29840</v>
      </c>
      <c r="C102" s="412" t="s">
        <v>29841</v>
      </c>
    </row>
    <row r="103" customFormat="false" ht="13.5" hidden="false" customHeight="false" outlineLevel="0" collapsed="false">
      <c r="A103" s="412" t="s">
        <v>29842</v>
      </c>
      <c r="B103" s="412" t="s">
        <v>29843</v>
      </c>
      <c r="C103" s="412" t="s">
        <v>29844</v>
      </c>
    </row>
    <row r="104" customFormat="false" ht="13.5" hidden="false" customHeight="false" outlineLevel="0" collapsed="false">
      <c r="A104" s="412" t="s">
        <v>29845</v>
      </c>
      <c r="B104" s="412" t="s">
        <v>29846</v>
      </c>
      <c r="C104" s="412" t="s">
        <v>29847</v>
      </c>
    </row>
    <row r="105" customFormat="false" ht="13.5" hidden="false" customHeight="false" outlineLevel="0" collapsed="false">
      <c r="A105" s="412" t="s">
        <v>29848</v>
      </c>
      <c r="B105" s="412" t="s">
        <v>29849</v>
      </c>
      <c r="C105" s="412" t="s">
        <v>29850</v>
      </c>
    </row>
    <row r="106" customFormat="false" ht="13.5" hidden="false" customHeight="false" outlineLevel="0" collapsed="false">
      <c r="A106" s="412" t="s">
        <v>29851</v>
      </c>
      <c r="B106" s="412" t="s">
        <v>29852</v>
      </c>
      <c r="C106" s="412" t="s">
        <v>29853</v>
      </c>
    </row>
    <row r="107" customFormat="false" ht="13.5" hidden="false" customHeight="false" outlineLevel="0" collapsed="false">
      <c r="A107" s="412" t="s">
        <v>29854</v>
      </c>
      <c r="B107" s="412" t="s">
        <v>29855</v>
      </c>
      <c r="C107" s="412" t="s">
        <v>29856</v>
      </c>
    </row>
    <row r="108" customFormat="false" ht="13.5" hidden="false" customHeight="false" outlineLevel="0" collapsed="false">
      <c r="A108" s="412" t="s">
        <v>29857</v>
      </c>
      <c r="B108" s="412" t="s">
        <v>29858</v>
      </c>
      <c r="C108" s="412" t="s">
        <v>29859</v>
      </c>
    </row>
    <row r="109" customFormat="false" ht="13.5" hidden="false" customHeight="false" outlineLevel="0" collapsed="false">
      <c r="A109" s="412" t="s">
        <v>29860</v>
      </c>
      <c r="B109" s="412" t="s">
        <v>29861</v>
      </c>
      <c r="C109" s="412" t="s">
        <v>29862</v>
      </c>
    </row>
    <row r="110" customFormat="false" ht="13.5" hidden="false" customHeight="false" outlineLevel="0" collapsed="false">
      <c r="A110" s="412" t="s">
        <v>29863</v>
      </c>
      <c r="B110" s="412" t="s">
        <v>29864</v>
      </c>
      <c r="C110" s="412" t="s">
        <v>29865</v>
      </c>
    </row>
    <row r="111" customFormat="false" ht="13.5" hidden="false" customHeight="false" outlineLevel="0" collapsed="false">
      <c r="A111" s="412" t="s">
        <v>29866</v>
      </c>
      <c r="B111" s="412" t="s">
        <v>29867</v>
      </c>
      <c r="C111" s="412" t="s">
        <v>29868</v>
      </c>
    </row>
    <row r="112" customFormat="false" ht="13.5" hidden="false" customHeight="false" outlineLevel="0" collapsed="false">
      <c r="A112" s="412" t="s">
        <v>29869</v>
      </c>
      <c r="B112" s="412" t="s">
        <v>29870</v>
      </c>
      <c r="C112" s="412" t="s">
        <v>29871</v>
      </c>
    </row>
    <row r="113" customFormat="false" ht="13.5" hidden="false" customHeight="false" outlineLevel="0" collapsed="false">
      <c r="A113" s="412" t="s">
        <v>29872</v>
      </c>
      <c r="B113" s="412" t="s">
        <v>29873</v>
      </c>
      <c r="C113" s="412" t="s">
        <v>29850</v>
      </c>
    </row>
    <row r="114" customFormat="false" ht="13.5" hidden="false" customHeight="false" outlineLevel="0" collapsed="false">
      <c r="A114" s="412" t="s">
        <v>29874</v>
      </c>
      <c r="B114" s="412" t="s">
        <v>29875</v>
      </c>
      <c r="C114" s="412" t="s">
        <v>29876</v>
      </c>
    </row>
    <row r="115" customFormat="false" ht="13.5" hidden="false" customHeight="false" outlineLevel="0" collapsed="false">
      <c r="A115" s="412" t="s">
        <v>29877</v>
      </c>
      <c r="B115" s="412" t="s">
        <v>29878</v>
      </c>
      <c r="C115" s="412" t="s">
        <v>29853</v>
      </c>
    </row>
    <row r="116" customFormat="false" ht="13.5" hidden="false" customHeight="false" outlineLevel="0" collapsed="false">
      <c r="A116" s="412" t="s">
        <v>29879</v>
      </c>
      <c r="B116" s="412" t="s">
        <v>29880</v>
      </c>
      <c r="C116" s="412" t="s">
        <v>29881</v>
      </c>
    </row>
    <row r="117" customFormat="false" ht="13.5" hidden="false" customHeight="false" outlineLevel="0" collapsed="false">
      <c r="A117" s="412" t="s">
        <v>29882</v>
      </c>
      <c r="B117" s="412" t="s">
        <v>29883</v>
      </c>
      <c r="C117" s="412" t="s">
        <v>29884</v>
      </c>
    </row>
    <row r="118" customFormat="false" ht="13.5" hidden="false" customHeight="false" outlineLevel="0" collapsed="false">
      <c r="A118" s="412" t="s">
        <v>29885</v>
      </c>
      <c r="B118" s="412" t="s">
        <v>29886</v>
      </c>
      <c r="C118" s="412" t="s">
        <v>29887</v>
      </c>
    </row>
    <row r="119" customFormat="false" ht="13.5" hidden="false" customHeight="false" outlineLevel="0" collapsed="false">
      <c r="A119" s="412" t="s">
        <v>29888</v>
      </c>
      <c r="B119" s="412" t="s">
        <v>29889</v>
      </c>
      <c r="C119" s="412" t="s">
        <v>29890</v>
      </c>
    </row>
    <row r="120" customFormat="false" ht="13.5" hidden="false" customHeight="false" outlineLevel="0" collapsed="false">
      <c r="A120" s="412" t="s">
        <v>29891</v>
      </c>
      <c r="B120" s="412" t="s">
        <v>29892</v>
      </c>
      <c r="C120" s="412" t="s">
        <v>29893</v>
      </c>
    </row>
    <row r="121" customFormat="false" ht="13.5" hidden="false" customHeight="false" outlineLevel="0" collapsed="false">
      <c r="A121" s="412" t="s">
        <v>29894</v>
      </c>
      <c r="B121" s="412" t="s">
        <v>29895</v>
      </c>
      <c r="C121" s="412" t="s">
        <v>29896</v>
      </c>
    </row>
    <row r="122" customFormat="false" ht="13.5" hidden="false" customHeight="false" outlineLevel="0" collapsed="false">
      <c r="A122" s="412" t="s">
        <v>29897</v>
      </c>
      <c r="B122" s="412" t="s">
        <v>29898</v>
      </c>
      <c r="C122" s="412" t="s">
        <v>29899</v>
      </c>
    </row>
    <row r="123" customFormat="false" ht="13.5" hidden="false" customHeight="false" outlineLevel="0" collapsed="false">
      <c r="A123" s="412" t="s">
        <v>29900</v>
      </c>
      <c r="B123" s="412" t="s">
        <v>29901</v>
      </c>
      <c r="C123" s="412" t="s">
        <v>29876</v>
      </c>
    </row>
    <row r="124" customFormat="false" ht="13.5" hidden="false" customHeight="false" outlineLevel="0" collapsed="false">
      <c r="A124" s="412" t="s">
        <v>29902</v>
      </c>
      <c r="B124" s="412" t="s">
        <v>29903</v>
      </c>
      <c r="C124" s="412" t="s">
        <v>29904</v>
      </c>
    </row>
    <row r="125" customFormat="false" ht="13.5" hidden="false" customHeight="false" outlineLevel="0" collapsed="false">
      <c r="A125" s="412" t="s">
        <v>29905</v>
      </c>
      <c r="B125" s="412" t="s">
        <v>29906</v>
      </c>
      <c r="C125" s="412" t="s">
        <v>29907</v>
      </c>
    </row>
    <row r="126" customFormat="false" ht="13.5" hidden="false" customHeight="false" outlineLevel="0" collapsed="false">
      <c r="A126" s="412" t="s">
        <v>29908</v>
      </c>
      <c r="B126" s="412" t="s">
        <v>29909</v>
      </c>
      <c r="C126" s="412" t="s">
        <v>29910</v>
      </c>
    </row>
    <row r="127" customFormat="false" ht="13.5" hidden="false" customHeight="false" outlineLevel="0" collapsed="false">
      <c r="A127" s="412" t="s">
        <v>29911</v>
      </c>
      <c r="B127" s="412" t="s">
        <v>29912</v>
      </c>
      <c r="C127" s="412" t="s">
        <v>29913</v>
      </c>
    </row>
    <row r="128" customFormat="false" ht="13.5" hidden="false" customHeight="false" outlineLevel="0" collapsed="false">
      <c r="A128" s="412" t="s">
        <v>29914</v>
      </c>
      <c r="B128" s="412" t="s">
        <v>29915</v>
      </c>
      <c r="C128" s="412" t="s">
        <v>29916</v>
      </c>
    </row>
    <row r="129" customFormat="false" ht="13.5" hidden="false" customHeight="false" outlineLevel="0" collapsed="false">
      <c r="A129" s="412" t="s">
        <v>29917</v>
      </c>
      <c r="B129" s="412" t="s">
        <v>29918</v>
      </c>
      <c r="C129" s="412" t="s">
        <v>29919</v>
      </c>
    </row>
    <row r="130" customFormat="false" ht="13.5" hidden="false" customHeight="false" outlineLevel="0" collapsed="false">
      <c r="A130" s="412" t="s">
        <v>29920</v>
      </c>
      <c r="B130" s="412" t="s">
        <v>29921</v>
      </c>
      <c r="C130" s="412" t="s">
        <v>29922</v>
      </c>
    </row>
    <row r="131" customFormat="false" ht="13.5" hidden="false" customHeight="false" outlineLevel="0" collapsed="false">
      <c r="A131" s="412" t="s">
        <v>29923</v>
      </c>
      <c r="B131" s="412" t="s">
        <v>29924</v>
      </c>
      <c r="C131" s="412" t="s">
        <v>29925</v>
      </c>
    </row>
    <row r="132" customFormat="false" ht="13.5" hidden="false" customHeight="false" outlineLevel="0" collapsed="false">
      <c r="A132" s="412" t="s">
        <v>29926</v>
      </c>
      <c r="B132" s="412" t="s">
        <v>29927</v>
      </c>
      <c r="C132" s="412" t="s">
        <v>29928</v>
      </c>
    </row>
    <row r="133" customFormat="false" ht="13.5" hidden="false" customHeight="false" outlineLevel="0" collapsed="false">
      <c r="A133" s="412" t="s">
        <v>29929</v>
      </c>
      <c r="B133" s="412" t="s">
        <v>29930</v>
      </c>
      <c r="C133" s="412" t="s">
        <v>29931</v>
      </c>
    </row>
    <row r="134" customFormat="false" ht="13.5" hidden="false" customHeight="false" outlineLevel="0" collapsed="false">
      <c r="A134" s="412" t="s">
        <v>29547</v>
      </c>
      <c r="B134" s="412" t="s">
        <v>29932</v>
      </c>
      <c r="C134" s="412" t="s">
        <v>29933</v>
      </c>
    </row>
    <row r="135" customFormat="false" ht="13.5" hidden="false" customHeight="false" outlineLevel="0" collapsed="false">
      <c r="A135" s="412" t="s">
        <v>29934</v>
      </c>
      <c r="B135" s="412" t="s">
        <v>29935</v>
      </c>
      <c r="C135" s="412" t="s">
        <v>29936</v>
      </c>
    </row>
    <row r="136" customFormat="false" ht="13.5" hidden="false" customHeight="false" outlineLevel="0" collapsed="false">
      <c r="A136" s="412" t="s">
        <v>29937</v>
      </c>
      <c r="B136" s="412" t="s">
        <v>29938</v>
      </c>
      <c r="C136" s="412" t="s">
        <v>29939</v>
      </c>
    </row>
    <row r="137" customFormat="false" ht="13.5" hidden="false" customHeight="false" outlineLevel="0" collapsed="false">
      <c r="A137" s="412" t="s">
        <v>29940</v>
      </c>
      <c r="B137" s="412" t="s">
        <v>29941</v>
      </c>
      <c r="C137" s="412" t="s">
        <v>29942</v>
      </c>
    </row>
    <row r="138" customFormat="false" ht="13.5" hidden="false" customHeight="false" outlineLevel="0" collapsed="false">
      <c r="A138" s="412" t="s">
        <v>29943</v>
      </c>
      <c r="B138" s="412" t="s">
        <v>29944</v>
      </c>
      <c r="C138" s="412" t="s">
        <v>29945</v>
      </c>
    </row>
    <row r="139" customFormat="false" ht="13.5" hidden="false" customHeight="false" outlineLevel="0" collapsed="false">
      <c r="A139" s="412" t="s">
        <v>29946</v>
      </c>
      <c r="B139" s="412" t="s">
        <v>29947</v>
      </c>
      <c r="C139" s="412" t="s">
        <v>29948</v>
      </c>
    </row>
    <row r="140" customFormat="false" ht="13.5" hidden="false" customHeight="false" outlineLevel="0" collapsed="false">
      <c r="A140" s="412" t="s">
        <v>29949</v>
      </c>
      <c r="B140" s="412" t="s">
        <v>29950</v>
      </c>
      <c r="C140" s="412" t="s">
        <v>29951</v>
      </c>
    </row>
    <row r="141" customFormat="false" ht="13.5" hidden="false" customHeight="false" outlineLevel="0" collapsed="false">
      <c r="A141" s="412" t="s">
        <v>29952</v>
      </c>
      <c r="B141" s="412" t="s">
        <v>29953</v>
      </c>
      <c r="C141" s="412" t="s">
        <v>29954</v>
      </c>
    </row>
    <row r="142" customFormat="false" ht="13.5" hidden="false" customHeight="false" outlineLevel="0" collapsed="false">
      <c r="A142" s="414" t="s">
        <v>720</v>
      </c>
      <c r="B142" s="412" t="s">
        <v>29955</v>
      </c>
      <c r="C142" s="412" t="s">
        <v>29956</v>
      </c>
    </row>
    <row r="143" customFormat="false" ht="13.5" hidden="false" customHeight="false" outlineLevel="0" collapsed="false">
      <c r="A143" s="414" t="s">
        <v>2133</v>
      </c>
      <c r="B143" s="412" t="s">
        <v>453</v>
      </c>
      <c r="C143" s="412" t="s">
        <v>29957</v>
      </c>
    </row>
    <row r="144" customFormat="false" ht="13.5" hidden="false" customHeight="false" outlineLevel="0" collapsed="false">
      <c r="A144" s="412" t="s">
        <v>29958</v>
      </c>
      <c r="B144" s="412" t="s">
        <v>29959</v>
      </c>
      <c r="C144" s="412" t="s">
        <v>29960</v>
      </c>
    </row>
    <row r="145" customFormat="false" ht="13.5" hidden="false" customHeight="false" outlineLevel="0" collapsed="false">
      <c r="A145" s="412" t="s">
        <v>29961</v>
      </c>
      <c r="B145" s="412" t="s">
        <v>29962</v>
      </c>
      <c r="C145" s="412" t="s">
        <v>29963</v>
      </c>
    </row>
    <row r="146" customFormat="false" ht="13.5" hidden="false" customHeight="false" outlineLevel="0" collapsed="false">
      <c r="A146" s="412" t="s">
        <v>27631</v>
      </c>
      <c r="B146" s="412" t="s">
        <v>29964</v>
      </c>
      <c r="C146" s="412" t="s">
        <v>29965</v>
      </c>
    </row>
    <row r="147" customFormat="false" ht="13.5" hidden="false" customHeight="false" outlineLevel="0" collapsed="false">
      <c r="A147" s="412" t="s">
        <v>29966</v>
      </c>
      <c r="B147" s="412" t="s">
        <v>29967</v>
      </c>
      <c r="C147" s="412" t="s">
        <v>29968</v>
      </c>
    </row>
    <row r="148" customFormat="false" ht="13.5" hidden="false" customHeight="false" outlineLevel="0" collapsed="false">
      <c r="A148" s="412" t="s">
        <v>29969</v>
      </c>
      <c r="B148" s="412" t="s">
        <v>29970</v>
      </c>
      <c r="C148" s="412" t="s">
        <v>29971</v>
      </c>
    </row>
    <row r="149" customFormat="false" ht="13.5" hidden="false" customHeight="false" outlineLevel="0" collapsed="false">
      <c r="A149" s="412" t="s">
        <v>29972</v>
      </c>
      <c r="B149" s="412" t="s">
        <v>29973</v>
      </c>
      <c r="C149" s="412" t="s">
        <v>29974</v>
      </c>
    </row>
    <row r="150" customFormat="false" ht="13.5" hidden="false" customHeight="false" outlineLevel="0" collapsed="false">
      <c r="A150" s="414" t="s">
        <v>17896</v>
      </c>
      <c r="B150" s="412" t="s">
        <v>452</v>
      </c>
      <c r="C150" s="412" t="s">
        <v>29975</v>
      </c>
    </row>
    <row r="151" customFormat="false" ht="13.5" hidden="false" customHeight="false" outlineLevel="0" collapsed="false">
      <c r="A151" s="412" t="s">
        <v>18040</v>
      </c>
      <c r="B151" s="412" t="s">
        <v>29976</v>
      </c>
      <c r="C151" s="412" t="s">
        <v>29977</v>
      </c>
    </row>
    <row r="152" customFormat="false" ht="13.5" hidden="false" customHeight="false" outlineLevel="0" collapsed="false">
      <c r="A152" s="412" t="s">
        <v>29978</v>
      </c>
      <c r="B152" s="412" t="s">
        <v>29979</v>
      </c>
      <c r="C152" s="412" t="s">
        <v>29980</v>
      </c>
    </row>
    <row r="153" customFormat="false" ht="13.5" hidden="false" customHeight="false" outlineLevel="0" collapsed="false">
      <c r="A153" s="412" t="s">
        <v>18630</v>
      </c>
      <c r="B153" s="412" t="s">
        <v>29981</v>
      </c>
      <c r="C153" s="412" t="s">
        <v>29982</v>
      </c>
    </row>
    <row r="154" customFormat="false" ht="13.5" hidden="false" customHeight="false" outlineLevel="0" collapsed="false">
      <c r="A154" s="412" t="s">
        <v>29983</v>
      </c>
      <c r="B154" s="412" t="s">
        <v>29984</v>
      </c>
      <c r="C154" s="412" t="s">
        <v>29985</v>
      </c>
    </row>
    <row r="155" customFormat="false" ht="13.5" hidden="false" customHeight="false" outlineLevel="0" collapsed="false">
      <c r="A155" s="412" t="s">
        <v>18364</v>
      </c>
      <c r="B155" s="412" t="s">
        <v>29986</v>
      </c>
      <c r="C155" s="412" t="s">
        <v>29987</v>
      </c>
    </row>
    <row r="156" customFormat="false" ht="13.5" hidden="false" customHeight="false" outlineLevel="0" collapsed="false">
      <c r="A156" s="412" t="s">
        <v>29988</v>
      </c>
      <c r="B156" s="412" t="s">
        <v>29989</v>
      </c>
      <c r="C156" s="412" t="s">
        <v>29990</v>
      </c>
    </row>
    <row r="157" customFormat="false" ht="13.5" hidden="false" customHeight="false" outlineLevel="0" collapsed="false">
      <c r="A157" s="412" t="s">
        <v>28737</v>
      </c>
      <c r="B157" s="412" t="s">
        <v>29991</v>
      </c>
      <c r="C157" s="412" t="s">
        <v>29992</v>
      </c>
    </row>
    <row r="158" customFormat="false" ht="13.5" hidden="false" customHeight="false" outlineLevel="0" collapsed="false">
      <c r="A158" s="412" t="s">
        <v>29993</v>
      </c>
      <c r="B158" s="412" t="s">
        <v>29994</v>
      </c>
      <c r="C158" s="412" t="s">
        <v>29995</v>
      </c>
    </row>
    <row r="159" customFormat="false" ht="13.5" hidden="false" customHeight="false" outlineLevel="0" collapsed="false">
      <c r="A159" s="414" t="s">
        <v>27215</v>
      </c>
      <c r="B159" s="412" t="s">
        <v>29996</v>
      </c>
      <c r="C159" s="412" t="s">
        <v>29997</v>
      </c>
    </row>
    <row r="160" customFormat="false" ht="13.5" hidden="false" customHeight="false" outlineLevel="0" collapsed="false">
      <c r="A160" s="412" t="s">
        <v>29998</v>
      </c>
      <c r="B160" s="412" t="s">
        <v>29999</v>
      </c>
      <c r="C160" s="412" t="s">
        <v>30000</v>
      </c>
    </row>
    <row r="161" customFormat="false" ht="13.5" hidden="false" customHeight="false" outlineLevel="0" collapsed="false">
      <c r="A161" s="412" t="s">
        <v>30001</v>
      </c>
      <c r="B161" s="412" t="s">
        <v>30002</v>
      </c>
      <c r="C161" s="412" t="s">
        <v>30003</v>
      </c>
    </row>
    <row r="162" customFormat="false" ht="13.5" hidden="false" customHeight="false" outlineLevel="0" collapsed="false">
      <c r="A162" s="412" t="s">
        <v>30004</v>
      </c>
      <c r="B162" s="412" t="s">
        <v>30005</v>
      </c>
      <c r="C162" s="412" t="s">
        <v>30006</v>
      </c>
    </row>
    <row r="163" customFormat="false" ht="13.5" hidden="false" customHeight="false" outlineLevel="0" collapsed="false">
      <c r="A163" s="201" t="s">
        <v>30007</v>
      </c>
      <c r="B163" s="412" t="s">
        <v>30008</v>
      </c>
      <c r="C163" s="201" t="s">
        <v>30009</v>
      </c>
    </row>
    <row r="164" customFormat="false" ht="13.5" hidden="false" customHeight="false" outlineLevel="0" collapsed="false">
      <c r="A164" s="412" t="s">
        <v>30010</v>
      </c>
      <c r="B164" s="201" t="s">
        <v>30011</v>
      </c>
      <c r="C164" s="201" t="s">
        <v>30012</v>
      </c>
    </row>
    <row r="165" customFormat="false" ht="13.5" hidden="false" customHeight="false" outlineLevel="0" collapsed="false">
      <c r="A165" s="201" t="s">
        <v>30013</v>
      </c>
      <c r="B165" s="201" t="s">
        <v>30014</v>
      </c>
      <c r="C165" s="201" t="s">
        <v>30015</v>
      </c>
    </row>
    <row r="166" customFormat="false" ht="13.5" hidden="false" customHeight="false" outlineLevel="0" collapsed="false">
      <c r="A166" s="201" t="s">
        <v>30016</v>
      </c>
      <c r="B166" s="201" t="s">
        <v>30017</v>
      </c>
      <c r="C166" s="201" t="s">
        <v>30018</v>
      </c>
    </row>
    <row r="167" customFormat="false" ht="13.5" hidden="false" customHeight="false" outlineLevel="0" collapsed="false">
      <c r="A167" s="201" t="s">
        <v>30019</v>
      </c>
      <c r="B167" s="201" t="s">
        <v>30020</v>
      </c>
      <c r="C167" s="201" t="s">
        <v>30021</v>
      </c>
    </row>
    <row r="168" customFormat="false" ht="13.5" hidden="false" customHeight="false" outlineLevel="0" collapsed="false">
      <c r="A168" s="201" t="s">
        <v>30022</v>
      </c>
      <c r="B168" s="201" t="s">
        <v>30023</v>
      </c>
      <c r="C168" s="201" t="s">
        <v>30024</v>
      </c>
    </row>
    <row r="169" customFormat="false" ht="13.5" hidden="false" customHeight="false" outlineLevel="0" collapsed="false">
      <c r="A169" s="201" t="s">
        <v>30025</v>
      </c>
      <c r="B169" s="201" t="s">
        <v>30026</v>
      </c>
      <c r="C169" s="201" t="s">
        <v>30027</v>
      </c>
    </row>
    <row r="170" customFormat="false" ht="13.5" hidden="false" customHeight="false" outlineLevel="0" collapsed="false">
      <c r="A170" s="201" t="s">
        <v>30028</v>
      </c>
      <c r="B170" s="201" t="s">
        <v>30029</v>
      </c>
      <c r="C170" s="201" t="s">
        <v>30030</v>
      </c>
    </row>
    <row r="171" customFormat="false" ht="13.5" hidden="false" customHeight="false" outlineLevel="0" collapsed="false">
      <c r="A171" s="201" t="s">
        <v>30031</v>
      </c>
      <c r="B171" s="201" t="s">
        <v>30032</v>
      </c>
      <c r="C171" s="201" t="s">
        <v>30033</v>
      </c>
    </row>
    <row r="172" customFormat="false" ht="13.5" hidden="false" customHeight="false" outlineLevel="0" collapsed="false">
      <c r="A172" s="201" t="s">
        <v>30034</v>
      </c>
      <c r="B172" s="201" t="s">
        <v>30035</v>
      </c>
      <c r="C172" s="201" t="s">
        <v>30036</v>
      </c>
    </row>
    <row r="173" customFormat="false" ht="13.5" hidden="false" customHeight="false" outlineLevel="0" collapsed="false">
      <c r="A173" s="201" t="s">
        <v>30037</v>
      </c>
      <c r="B173" s="201" t="s">
        <v>30038</v>
      </c>
      <c r="C173" s="201" t="s">
        <v>30039</v>
      </c>
    </row>
    <row r="174" customFormat="false" ht="13.5" hidden="false" customHeight="false" outlineLevel="0" collapsed="false">
      <c r="A174" s="201" t="s">
        <v>30040</v>
      </c>
      <c r="B174" s="201" t="s">
        <v>30041</v>
      </c>
      <c r="C174" s="201" t="s">
        <v>30042</v>
      </c>
    </row>
    <row r="175" customFormat="false" ht="13.5" hidden="false" customHeight="false" outlineLevel="0" collapsed="false">
      <c r="A175" s="201" t="s">
        <v>30043</v>
      </c>
      <c r="B175" s="201" t="s">
        <v>30044</v>
      </c>
      <c r="C175" s="201" t="s">
        <v>30045</v>
      </c>
    </row>
    <row r="176" customFormat="false" ht="13.5" hidden="false" customHeight="false" outlineLevel="0" collapsed="false">
      <c r="A176" s="201" t="s">
        <v>30046</v>
      </c>
      <c r="B176" s="201" t="s">
        <v>30047</v>
      </c>
      <c r="C176" s="201" t="s">
        <v>30048</v>
      </c>
    </row>
    <row r="177" customFormat="false" ht="13.5" hidden="false" customHeight="false" outlineLevel="0" collapsed="false">
      <c r="A177" s="201" t="s">
        <v>30049</v>
      </c>
      <c r="B177" s="201" t="s">
        <v>30050</v>
      </c>
      <c r="C177" s="201" t="s">
        <v>30051</v>
      </c>
    </row>
    <row r="178" customFormat="false" ht="13.5" hidden="false" customHeight="false" outlineLevel="0" collapsed="false">
      <c r="A178" s="201" t="s">
        <v>30052</v>
      </c>
      <c r="B178" s="201" t="s">
        <v>30053</v>
      </c>
      <c r="C178" s="201" t="s">
        <v>30054</v>
      </c>
    </row>
    <row r="179" customFormat="false" ht="13.5" hidden="false" customHeight="false" outlineLevel="0" collapsed="false">
      <c r="A179" s="201" t="s">
        <v>30055</v>
      </c>
      <c r="B179" s="201" t="s">
        <v>30056</v>
      </c>
      <c r="C179" s="201" t="s">
        <v>30057</v>
      </c>
    </row>
    <row r="180" customFormat="false" ht="13.5" hidden="false" customHeight="false" outlineLevel="0" collapsed="false">
      <c r="A180" s="201" t="s">
        <v>30058</v>
      </c>
      <c r="B180" s="201" t="s">
        <v>30059</v>
      </c>
      <c r="C180" s="201" t="s">
        <v>30060</v>
      </c>
    </row>
    <row r="181" customFormat="false" ht="13.5" hidden="false" customHeight="false" outlineLevel="0" collapsed="false">
      <c r="A181" s="412" t="s">
        <v>30061</v>
      </c>
      <c r="B181" s="412" t="s">
        <v>30062</v>
      </c>
      <c r="C181" s="412" t="s">
        <v>30063</v>
      </c>
    </row>
    <row r="182" customFormat="false" ht="13.5" hidden="false" customHeight="false" outlineLevel="0" collapsed="false">
      <c r="A182" s="412" t="s">
        <v>30064</v>
      </c>
      <c r="B182" s="412" t="s">
        <v>30065</v>
      </c>
      <c r="C182" s="412" t="s">
        <v>30066</v>
      </c>
    </row>
    <row r="183" customFormat="false" ht="13.5" hidden="false" customHeight="false" outlineLevel="0" collapsed="false">
      <c r="A183" s="412" t="s">
        <v>30067</v>
      </c>
      <c r="B183" s="412" t="s">
        <v>30068</v>
      </c>
      <c r="C183" s="412" t="s">
        <v>30069</v>
      </c>
    </row>
    <row r="184" customFormat="false" ht="13.5" hidden="false" customHeight="false" outlineLevel="0" collapsed="false">
      <c r="A184" s="412" t="s">
        <v>30070</v>
      </c>
      <c r="B184" s="412" t="s">
        <v>30071</v>
      </c>
      <c r="C184" s="412" t="s">
        <v>30072</v>
      </c>
    </row>
    <row r="185" customFormat="false" ht="13.5" hidden="false" customHeight="false" outlineLevel="0" collapsed="false">
      <c r="A185" s="412" t="s">
        <v>30073</v>
      </c>
      <c r="B185" s="412" t="s">
        <v>30074</v>
      </c>
      <c r="C185" s="412" t="s">
        <v>30075</v>
      </c>
    </row>
    <row r="186" customFormat="false" ht="13.5" hidden="false" customHeight="false" outlineLevel="0" collapsed="false">
      <c r="A186" s="412" t="s">
        <v>30076</v>
      </c>
      <c r="B186" s="412" t="s">
        <v>30077</v>
      </c>
      <c r="C186" s="412" t="s">
        <v>30078</v>
      </c>
    </row>
    <row r="187" customFormat="false" ht="13.5" hidden="false" customHeight="false" outlineLevel="0" collapsed="false">
      <c r="A187" s="412" t="s">
        <v>30079</v>
      </c>
      <c r="B187" s="412" t="s">
        <v>30080</v>
      </c>
      <c r="C187" s="412" t="s">
        <v>30081</v>
      </c>
    </row>
    <row r="188" customFormat="false" ht="13.5" hidden="false" customHeight="false" outlineLevel="0" collapsed="false">
      <c r="A188" s="412" t="s">
        <v>30082</v>
      </c>
      <c r="B188" s="412" t="s">
        <v>30083</v>
      </c>
      <c r="C188" s="412" t="s">
        <v>30084</v>
      </c>
    </row>
    <row r="189" customFormat="false" ht="13.5" hidden="false" customHeight="false" outlineLevel="0" collapsed="false">
      <c r="A189" s="412" t="s">
        <v>30085</v>
      </c>
      <c r="B189" s="412" t="s">
        <v>30086</v>
      </c>
      <c r="C189" s="412" t="s">
        <v>30087</v>
      </c>
    </row>
    <row r="190" customFormat="false" ht="13.5" hidden="false" customHeight="false" outlineLevel="0" collapsed="false">
      <c r="A190" s="415" t="s">
        <v>30088</v>
      </c>
      <c r="B190" s="415" t="s">
        <v>30089</v>
      </c>
      <c r="C190" s="415" t="s">
        <v>30090</v>
      </c>
    </row>
    <row r="191" customFormat="false" ht="13.5" hidden="false" customHeight="false" outlineLevel="0" collapsed="false">
      <c r="A191" s="412" t="s">
        <v>30091</v>
      </c>
      <c r="B191" s="412" t="s">
        <v>30092</v>
      </c>
      <c r="C191" s="412" t="s">
        <v>30093</v>
      </c>
    </row>
    <row r="192" customFormat="false" ht="13.5" hidden="false" customHeight="false" outlineLevel="0" collapsed="false">
      <c r="A192" s="412" t="s">
        <v>30094</v>
      </c>
      <c r="B192" s="412" t="s">
        <v>30095</v>
      </c>
      <c r="C192" s="412" t="s">
        <v>30096</v>
      </c>
    </row>
    <row r="193" customFormat="false" ht="13.5" hidden="false" customHeight="false" outlineLevel="0" collapsed="false">
      <c r="A193" s="412" t="s">
        <v>30097</v>
      </c>
      <c r="B193" s="412" t="s">
        <v>30098</v>
      </c>
      <c r="C193" s="412" t="s">
        <v>30099</v>
      </c>
    </row>
    <row r="194" customFormat="false" ht="13.5" hidden="false" customHeight="false" outlineLevel="0" collapsed="false">
      <c r="A194" s="412" t="s">
        <v>30100</v>
      </c>
      <c r="B194" s="412" t="s">
        <v>30101</v>
      </c>
      <c r="C194" s="412" t="s">
        <v>30102</v>
      </c>
    </row>
    <row r="195" customFormat="false" ht="13.5" hidden="false" customHeight="false" outlineLevel="0" collapsed="false">
      <c r="A195" s="412" t="s">
        <v>30103</v>
      </c>
      <c r="B195" s="413" t="s">
        <v>30104</v>
      </c>
      <c r="C195" s="412" t="s">
        <v>30105</v>
      </c>
    </row>
    <row r="196" customFormat="false" ht="13.5" hidden="false" customHeight="false" outlineLevel="0" collapsed="false">
      <c r="A196" s="412" t="s">
        <v>30106</v>
      </c>
      <c r="B196" s="413" t="s">
        <v>30107</v>
      </c>
      <c r="C196" s="413" t="s">
        <v>30108</v>
      </c>
    </row>
    <row r="197" customFormat="false" ht="13.5" hidden="false" customHeight="false" outlineLevel="0" collapsed="false">
      <c r="A197" s="412" t="s">
        <v>30109</v>
      </c>
      <c r="B197" s="413" t="s">
        <v>30110</v>
      </c>
      <c r="C197" s="413" t="s">
        <v>30111</v>
      </c>
    </row>
    <row r="198" customFormat="false" ht="13.5" hidden="false" customHeight="false" outlineLevel="0" collapsed="false">
      <c r="A198" s="416" t="s">
        <v>2888</v>
      </c>
      <c r="B198" s="417" t="s">
        <v>30112</v>
      </c>
      <c r="C198" s="418" t="s">
        <v>30113</v>
      </c>
    </row>
    <row r="199" customFormat="false" ht="13.5" hidden="false" customHeight="false" outlineLevel="0" collapsed="false">
      <c r="A199" s="419" t="s">
        <v>30114</v>
      </c>
      <c r="B199" s="420" t="s">
        <v>30115</v>
      </c>
      <c r="C199" s="420" t="s">
        <v>30116</v>
      </c>
    </row>
    <row r="200" customFormat="false" ht="13.5" hidden="false" customHeight="false" outlineLevel="0" collapsed="false">
      <c r="A200" s="412" t="s">
        <v>30117</v>
      </c>
      <c r="B200" s="412" t="s">
        <v>30118</v>
      </c>
      <c r="C200" s="412" t="s">
        <v>30119</v>
      </c>
    </row>
    <row r="201" customFormat="false" ht="13.5" hidden="false" customHeight="false" outlineLevel="0" collapsed="false">
      <c r="A201" s="412" t="s">
        <v>30120</v>
      </c>
      <c r="B201" s="412" t="s">
        <v>30121</v>
      </c>
      <c r="C201" s="412" t="s">
        <v>30122</v>
      </c>
    </row>
    <row r="202" customFormat="false" ht="13.5" hidden="false" customHeight="false" outlineLevel="0" collapsed="false">
      <c r="A202" s="421" t="s">
        <v>30123</v>
      </c>
      <c r="B202" s="421" t="s">
        <v>30124</v>
      </c>
      <c r="C202" s="421"/>
    </row>
    <row r="203" customFormat="false" ht="13.5" hidden="false" customHeight="false" outlineLevel="0" collapsed="false">
      <c r="A203" s="421" t="s">
        <v>30125</v>
      </c>
      <c r="B203" s="421" t="s">
        <v>30126</v>
      </c>
      <c r="C203" s="421"/>
    </row>
  </sheetData>
  <mergeCells count="2">
    <mergeCell ref="A1:C1"/>
    <mergeCell ref="D1:F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E59EDD"/>
    <pageSetUpPr fitToPage="false"/>
  </sheetPr>
  <dimension ref="A1:AQ2914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pane xSplit="5" ySplit="1" topLeftCell="G305" activePane="bottomRight" state="frozen"/>
      <selection pane="topLeft" activeCell="B1" activeCellId="0" sqref="B1"/>
      <selection pane="topRight" activeCell="G1" activeCellId="0" sqref="G1"/>
      <selection pane="bottomLeft" activeCell="B305" activeCellId="0" sqref="B305"/>
      <selection pane="bottomRight" activeCell="D323" activeCellId="0" sqref="D323"/>
    </sheetView>
  </sheetViews>
  <sheetFormatPr defaultColWidth="8.54296875" defaultRowHeight="15" zeroHeight="false" outlineLevelRow="0" outlineLevelCol="0"/>
  <cols>
    <col collapsed="false" customWidth="true" hidden="false" outlineLevel="0" max="1" min="1" style="0" width="26.3"/>
    <col collapsed="false" customWidth="true" hidden="false" outlineLevel="0" max="5" min="5" style="0" width="19.57"/>
    <col collapsed="false" customWidth="true" hidden="false" outlineLevel="0" max="6" min="6" style="0" width="12.43"/>
    <col collapsed="false" customWidth="true" hidden="false" outlineLevel="0" max="27" min="27" style="0" width="10.57"/>
    <col collapsed="false" customWidth="true" hidden="false" outlineLevel="0" max="28" min="28" style="0" width="10.14"/>
  </cols>
  <sheetData>
    <row r="1" customFormat="false" ht="15" hidden="false" customHeight="false" outlineLevel="0" collapsed="false">
      <c r="A1" s="399"/>
      <c r="B1" s="422" t="s">
        <v>2064</v>
      </c>
      <c r="C1" s="374" t="s">
        <v>195</v>
      </c>
      <c r="D1" s="422" t="s">
        <v>87</v>
      </c>
      <c r="E1" s="374" t="s">
        <v>2070</v>
      </c>
      <c r="F1" s="374" t="s">
        <v>430</v>
      </c>
      <c r="G1" s="374" t="s">
        <v>494</v>
      </c>
      <c r="H1" s="374" t="s">
        <v>369</v>
      </c>
      <c r="I1" s="374" t="s">
        <v>2080</v>
      </c>
      <c r="J1" s="374" t="s">
        <v>418</v>
      </c>
      <c r="K1" s="422" t="s">
        <v>2084</v>
      </c>
      <c r="L1" s="374" t="s">
        <v>370</v>
      </c>
      <c r="M1" s="399" t="s">
        <v>30127</v>
      </c>
      <c r="N1" s="399" t="s">
        <v>30128</v>
      </c>
      <c r="O1" s="399" t="s">
        <v>30129</v>
      </c>
      <c r="P1" s="423" t="s">
        <v>30130</v>
      </c>
      <c r="Q1" s="423" t="s">
        <v>30131</v>
      </c>
      <c r="R1" s="423" t="s">
        <v>30132</v>
      </c>
      <c r="S1" s="399" t="s">
        <v>30133</v>
      </c>
      <c r="T1" s="422" t="s">
        <v>2087</v>
      </c>
      <c r="U1" s="422" t="s">
        <v>2091</v>
      </c>
      <c r="V1" s="422" t="s">
        <v>2094</v>
      </c>
      <c r="W1" s="422" t="s">
        <v>2100</v>
      </c>
      <c r="X1" s="399" t="s">
        <v>30134</v>
      </c>
      <c r="Y1" s="399" t="s">
        <v>30135</v>
      </c>
      <c r="Z1" s="399" t="s">
        <v>30136</v>
      </c>
      <c r="AA1" s="399" t="s">
        <v>30137</v>
      </c>
      <c r="AB1" s="399" t="s">
        <v>30138</v>
      </c>
      <c r="AC1" s="423" t="s">
        <v>2097</v>
      </c>
      <c r="AD1" s="374" t="s">
        <v>11</v>
      </c>
      <c r="AE1" s="374" t="s">
        <v>2104</v>
      </c>
      <c r="AF1" s="374" t="s">
        <v>373</v>
      </c>
      <c r="AG1" s="374" t="s">
        <v>495</v>
      </c>
      <c r="AH1" s="374" t="s">
        <v>252</v>
      </c>
      <c r="AI1" s="374" t="s">
        <v>2105</v>
      </c>
      <c r="AJ1" s="374" t="s">
        <v>2107</v>
      </c>
      <c r="AK1" s="422" t="s">
        <v>2109</v>
      </c>
      <c r="AL1" s="374" t="s">
        <v>262</v>
      </c>
      <c r="AM1" s="379" t="s">
        <v>429</v>
      </c>
      <c r="AN1" s="379" t="s">
        <v>417</v>
      </c>
      <c r="AO1" s="379" t="s">
        <v>419</v>
      </c>
      <c r="AP1" s="379" t="s">
        <v>420</v>
      </c>
      <c r="AQ1" s="379" t="s">
        <v>496</v>
      </c>
    </row>
    <row r="2" customFormat="false" ht="15" hidden="false" customHeight="false" outlineLevel="0" collapsed="false">
      <c r="A2" s="0" t="s">
        <v>30139</v>
      </c>
      <c r="B2" s="0" t="s">
        <v>2065</v>
      </c>
      <c r="C2" s="0" t="s">
        <v>1330</v>
      </c>
      <c r="D2" s="0" t="s">
        <v>1328</v>
      </c>
      <c r="E2" s="0" t="s">
        <v>2071</v>
      </c>
      <c r="F2" s="0" t="s">
        <v>2076</v>
      </c>
      <c r="G2" s="0" t="n">
        <v>1</v>
      </c>
      <c r="H2" s="0" t="n">
        <v>1000</v>
      </c>
      <c r="I2" s="0" t="n">
        <v>0.0005</v>
      </c>
      <c r="J2" s="0" t="n">
        <v>1</v>
      </c>
      <c r="K2" s="0" t="n">
        <v>-0.48</v>
      </c>
      <c r="L2" s="0" t="n">
        <v>2.0775</v>
      </c>
      <c r="M2" s="0" t="n">
        <v>2.091</v>
      </c>
      <c r="N2" s="0" t="n">
        <v>2.108</v>
      </c>
      <c r="O2" s="0" t="n">
        <v>2.076</v>
      </c>
      <c r="P2" s="0" t="n">
        <v>0</v>
      </c>
      <c r="Q2" s="0" t="n">
        <v>0</v>
      </c>
      <c r="R2" s="0" t="n">
        <v>0</v>
      </c>
      <c r="S2" s="0" t="n">
        <v>2.1035</v>
      </c>
      <c r="T2" s="0" t="n">
        <v>2.092</v>
      </c>
      <c r="U2" s="0" t="n">
        <v>2.075</v>
      </c>
      <c r="V2" s="0" t="n">
        <v>2.1275</v>
      </c>
      <c r="W2" s="0" t="n">
        <v>13888624</v>
      </c>
      <c r="X2" s="0" t="n">
        <v>2.0765</v>
      </c>
      <c r="Y2" s="0" t="n">
        <v>2.0785</v>
      </c>
      <c r="Z2" s="0" t="n">
        <v>1063</v>
      </c>
      <c r="AA2" s="0" t="n">
        <v>39749359700</v>
      </c>
      <c r="AB2" s="0" t="n">
        <v>4155</v>
      </c>
      <c r="AC2" s="0" t="n">
        <v>0</v>
      </c>
      <c r="AD2" s="0" t="s">
        <v>99</v>
      </c>
      <c r="AE2" s="0" t="s">
        <v>99</v>
      </c>
      <c r="AH2" s="0" t="n">
        <v>-100</v>
      </c>
      <c r="AI2" s="0" t="s">
        <v>720</v>
      </c>
      <c r="AJ2" s="0" t="s">
        <v>2108</v>
      </c>
      <c r="AK2" s="0" t="s">
        <v>2110</v>
      </c>
      <c r="AL2" s="0" t="s">
        <v>2112</v>
      </c>
    </row>
    <row r="3" customFormat="false" ht="15" hidden="false" customHeight="false" outlineLevel="0" collapsed="false">
      <c r="A3" s="0" t="s">
        <v>30140</v>
      </c>
      <c r="C3" s="0" t="s">
        <v>746</v>
      </c>
      <c r="D3" s="0" t="s">
        <v>742</v>
      </c>
      <c r="E3" s="0" t="s">
        <v>743</v>
      </c>
      <c r="F3" s="0" t="s">
        <v>2077</v>
      </c>
      <c r="G3" s="0" t="n">
        <v>1</v>
      </c>
      <c r="H3" s="0" t="n">
        <v>1</v>
      </c>
      <c r="I3" s="0" t="n">
        <v>0.2</v>
      </c>
      <c r="K3" s="0" t="n">
        <v>0</v>
      </c>
      <c r="L3" s="0" t="n">
        <v>0</v>
      </c>
      <c r="M3" s="0" t="n">
        <v>1085.2</v>
      </c>
      <c r="N3" s="0" t="n">
        <v>1087</v>
      </c>
      <c r="O3" s="0" t="n">
        <v>1085.2</v>
      </c>
      <c r="P3" s="0" t="n">
        <v>0</v>
      </c>
      <c r="Q3" s="0" t="n">
        <v>0</v>
      </c>
      <c r="R3" s="0" t="n">
        <v>0</v>
      </c>
      <c r="S3" s="0" t="n">
        <v>1083.8</v>
      </c>
      <c r="T3" s="0" t="n">
        <v>0</v>
      </c>
      <c r="U3" s="0" t="n">
        <v>0</v>
      </c>
      <c r="V3" s="0" t="n">
        <v>0</v>
      </c>
      <c r="W3" s="0" t="n">
        <v>0</v>
      </c>
      <c r="X3" s="0" t="n">
        <v>0</v>
      </c>
      <c r="Y3" s="0" t="n">
        <v>0</v>
      </c>
      <c r="Z3" s="0" t="n">
        <v>0</v>
      </c>
      <c r="AA3" s="0" t="n">
        <v>0</v>
      </c>
      <c r="AB3" s="0" t="n">
        <v>0</v>
      </c>
      <c r="AC3" s="0" t="n">
        <v>0</v>
      </c>
      <c r="AD3" s="0" t="s">
        <v>14</v>
      </c>
      <c r="AE3" s="0" t="s">
        <v>99</v>
      </c>
      <c r="AH3" s="0" t="n">
        <v>-100</v>
      </c>
      <c r="AI3" s="0" t="s">
        <v>720</v>
      </c>
      <c r="AJ3" s="0" t="s">
        <v>2108</v>
      </c>
      <c r="AK3" s="0" t="s">
        <v>2111</v>
      </c>
      <c r="AL3" s="0" t="s">
        <v>2112</v>
      </c>
    </row>
    <row r="4" customFormat="false" ht="15" hidden="false" customHeight="false" outlineLevel="0" collapsed="false">
      <c r="A4" s="0" t="s">
        <v>30141</v>
      </c>
      <c r="C4" s="0" t="s">
        <v>857</v>
      </c>
      <c r="D4" s="0" t="s">
        <v>854</v>
      </c>
      <c r="E4" s="0" t="s">
        <v>855</v>
      </c>
      <c r="F4" s="0" t="s">
        <v>2077</v>
      </c>
      <c r="G4" s="0" t="n">
        <v>1</v>
      </c>
      <c r="H4" s="0" t="n">
        <v>1</v>
      </c>
      <c r="I4" s="0" t="n">
        <v>0.2</v>
      </c>
      <c r="K4" s="0" t="n">
        <v>-3.5</v>
      </c>
      <c r="L4" s="0" t="n">
        <v>535.2</v>
      </c>
      <c r="M4" s="0" t="n">
        <v>554.6</v>
      </c>
      <c r="N4" s="0" t="n">
        <v>556.4</v>
      </c>
      <c r="O4" s="0" t="n">
        <v>534</v>
      </c>
      <c r="P4" s="0" t="n">
        <v>0</v>
      </c>
      <c r="Q4" s="0" t="n">
        <v>0</v>
      </c>
      <c r="R4" s="0" t="n">
        <v>0</v>
      </c>
      <c r="S4" s="0" t="n">
        <v>539.8</v>
      </c>
      <c r="T4" s="0" t="n">
        <v>549.8</v>
      </c>
      <c r="U4" s="0" t="n">
        <v>529</v>
      </c>
      <c r="V4" s="0" t="n">
        <v>551.8</v>
      </c>
      <c r="W4" s="0" t="n">
        <v>44275995</v>
      </c>
      <c r="X4" s="0" t="n">
        <v>533.4</v>
      </c>
      <c r="Y4" s="0" t="n">
        <v>535.2</v>
      </c>
      <c r="Z4" s="0" t="n">
        <v>2308</v>
      </c>
      <c r="AA4" s="0" t="n">
        <v>0</v>
      </c>
      <c r="AB4" s="0" t="n">
        <v>3211.2</v>
      </c>
      <c r="AC4" s="0" t="n">
        <v>0</v>
      </c>
      <c r="AD4" s="0" t="s">
        <v>99</v>
      </c>
      <c r="AE4" s="0" t="s">
        <v>99</v>
      </c>
      <c r="AH4" s="0" t="n">
        <v>-100</v>
      </c>
      <c r="AI4" s="0" t="s">
        <v>720</v>
      </c>
      <c r="AJ4" s="0" t="s">
        <v>2108</v>
      </c>
      <c r="AK4" s="0" t="s">
        <v>2111</v>
      </c>
      <c r="AL4" s="0" t="s">
        <v>2112</v>
      </c>
    </row>
    <row r="5" customFormat="false" ht="15" hidden="false" customHeight="false" outlineLevel="0" collapsed="false">
      <c r="A5" s="0" t="s">
        <v>30142</v>
      </c>
      <c r="C5" s="0" t="s">
        <v>929</v>
      </c>
      <c r="D5" s="0" t="s">
        <v>926</v>
      </c>
      <c r="E5" s="0" t="s">
        <v>927</v>
      </c>
      <c r="F5" s="0" t="s">
        <v>2077</v>
      </c>
      <c r="G5" s="0" t="n">
        <v>1</v>
      </c>
      <c r="H5" s="0" t="n">
        <v>1</v>
      </c>
      <c r="I5" s="0" t="n">
        <v>0.02</v>
      </c>
      <c r="K5" s="0" t="n">
        <v>-0.94</v>
      </c>
      <c r="L5" s="0" t="n">
        <v>50.38</v>
      </c>
      <c r="M5" s="0" t="n">
        <v>50.86</v>
      </c>
      <c r="N5" s="0" t="n">
        <v>51.8</v>
      </c>
      <c r="O5" s="0" t="n">
        <v>50.26</v>
      </c>
      <c r="P5" s="0" t="n">
        <v>0</v>
      </c>
      <c r="Q5" s="0" t="n">
        <v>0</v>
      </c>
      <c r="R5" s="0" t="n">
        <v>0</v>
      </c>
      <c r="S5" s="0" t="n">
        <v>50.74</v>
      </c>
      <c r="T5" s="0" t="n">
        <v>51.02</v>
      </c>
      <c r="U5" s="0" t="n">
        <v>49.84</v>
      </c>
      <c r="V5" s="0" t="n">
        <v>51.54</v>
      </c>
      <c r="W5" s="0" t="n">
        <v>21909847</v>
      </c>
      <c r="X5" s="0" t="n">
        <v>50.3</v>
      </c>
      <c r="Y5" s="0" t="n">
        <v>50.38</v>
      </c>
      <c r="Z5" s="0" t="n">
        <v>3322</v>
      </c>
      <c r="AA5" s="0" t="n">
        <v>0</v>
      </c>
      <c r="AB5" s="0" t="n">
        <v>50.38</v>
      </c>
      <c r="AC5" s="0" t="n">
        <v>0</v>
      </c>
      <c r="AD5" s="0" t="s">
        <v>14</v>
      </c>
      <c r="AE5" s="0" t="s">
        <v>99</v>
      </c>
      <c r="AH5" s="0" t="n">
        <v>-100</v>
      </c>
      <c r="AI5" s="0" t="s">
        <v>720</v>
      </c>
      <c r="AJ5" s="0" t="s">
        <v>2108</v>
      </c>
      <c r="AK5" s="0" t="s">
        <v>2111</v>
      </c>
      <c r="AL5" s="0" t="s">
        <v>2112</v>
      </c>
    </row>
    <row r="6" customFormat="false" ht="15" hidden="false" customHeight="false" outlineLevel="0" collapsed="false">
      <c r="A6" s="0" t="s">
        <v>30143</v>
      </c>
      <c r="C6" s="0" t="s">
        <v>949</v>
      </c>
      <c r="D6" s="0" t="s">
        <v>946</v>
      </c>
      <c r="E6" s="0" t="s">
        <v>947</v>
      </c>
      <c r="F6" s="0" t="s">
        <v>2077</v>
      </c>
      <c r="G6" s="0" t="n">
        <v>1</v>
      </c>
      <c r="H6" s="0" t="n">
        <v>1</v>
      </c>
      <c r="I6" s="0" t="n">
        <v>0.1</v>
      </c>
      <c r="K6" s="0" t="n">
        <v>0.29</v>
      </c>
      <c r="L6" s="0" t="n">
        <v>174</v>
      </c>
      <c r="M6" s="0" t="n">
        <v>174.5</v>
      </c>
      <c r="N6" s="0" t="n">
        <v>175</v>
      </c>
      <c r="O6" s="0" t="n">
        <v>173.9</v>
      </c>
      <c r="P6" s="0" t="n">
        <v>0</v>
      </c>
      <c r="Q6" s="0" t="n">
        <v>0</v>
      </c>
      <c r="R6" s="0" t="n">
        <v>0</v>
      </c>
      <c r="S6" s="0" t="n">
        <v>175.5</v>
      </c>
      <c r="T6" s="0" t="n">
        <v>172.1</v>
      </c>
      <c r="U6" s="0" t="n">
        <v>172.1</v>
      </c>
      <c r="V6" s="0" t="n">
        <v>179.9</v>
      </c>
      <c r="W6" s="0" t="n">
        <v>11606001</v>
      </c>
      <c r="X6" s="0" t="n">
        <v>174</v>
      </c>
      <c r="Y6" s="0" t="n">
        <v>174.3</v>
      </c>
      <c r="Z6" s="0" t="n">
        <v>1141</v>
      </c>
      <c r="AA6" s="0" t="n">
        <v>0</v>
      </c>
      <c r="AB6" s="0" t="n">
        <v>17922</v>
      </c>
      <c r="AC6" s="0" t="n">
        <v>0</v>
      </c>
      <c r="AD6" s="0" t="s">
        <v>14</v>
      </c>
      <c r="AE6" s="0" t="s">
        <v>99</v>
      </c>
      <c r="AH6" s="0" t="n">
        <v>-100</v>
      </c>
      <c r="AI6" s="0" t="s">
        <v>720</v>
      </c>
      <c r="AJ6" s="0" t="s">
        <v>2108</v>
      </c>
      <c r="AK6" s="0" t="s">
        <v>2111</v>
      </c>
      <c r="AL6" s="0" t="s">
        <v>2112</v>
      </c>
    </row>
    <row r="7" customFormat="false" ht="15" hidden="false" customHeight="false" outlineLevel="0" collapsed="false">
      <c r="A7" s="0" t="s">
        <v>30144</v>
      </c>
      <c r="B7" s="0" t="s">
        <v>30145</v>
      </c>
      <c r="C7" s="0" t="s">
        <v>235</v>
      </c>
      <c r="D7" s="0" t="s">
        <v>119</v>
      </c>
      <c r="E7" s="0" t="s">
        <v>120</v>
      </c>
      <c r="F7" s="0" t="s">
        <v>2076</v>
      </c>
      <c r="G7" s="0" t="n">
        <v>1</v>
      </c>
      <c r="H7" s="0" t="n">
        <v>1</v>
      </c>
      <c r="I7" s="0" t="n">
        <v>0.1</v>
      </c>
      <c r="J7" s="0" t="n">
        <v>7.16872</v>
      </c>
      <c r="K7" s="0" t="n">
        <v>-1.03</v>
      </c>
      <c r="L7" s="0" t="n">
        <v>845.2</v>
      </c>
      <c r="M7" s="0" t="n">
        <v>854</v>
      </c>
      <c r="N7" s="0" t="n">
        <v>852.3</v>
      </c>
      <c r="O7" s="0" t="n">
        <v>843.8</v>
      </c>
      <c r="P7" s="0" t="n">
        <v>0</v>
      </c>
      <c r="Q7" s="0" t="n">
        <v>0</v>
      </c>
      <c r="R7" s="0" t="n">
        <v>0</v>
      </c>
      <c r="S7" s="0" t="n">
        <v>850.6</v>
      </c>
      <c r="T7" s="0" t="n">
        <v>857</v>
      </c>
      <c r="U7" s="0" t="n">
        <v>841</v>
      </c>
      <c r="V7" s="0" t="n">
        <v>859.5</v>
      </c>
      <c r="W7" s="0" t="n">
        <v>54188731</v>
      </c>
      <c r="X7" s="0" t="n">
        <v>845</v>
      </c>
      <c r="Y7" s="0" t="n">
        <v>845.2</v>
      </c>
      <c r="Z7" s="0" t="n">
        <v>4609</v>
      </c>
      <c r="AA7" s="0" t="n">
        <v>75125010</v>
      </c>
      <c r="AB7" s="0" t="n">
        <v>2535.6</v>
      </c>
      <c r="AC7" s="0" t="n">
        <v>0</v>
      </c>
      <c r="AD7" s="0" t="s">
        <v>99</v>
      </c>
      <c r="AE7" s="0" t="s">
        <v>99</v>
      </c>
      <c r="AH7" s="0" t="n">
        <v>-100</v>
      </c>
      <c r="AI7" s="0" t="s">
        <v>720</v>
      </c>
      <c r="AJ7" s="0" t="s">
        <v>2108</v>
      </c>
      <c r="AK7" s="0" t="s">
        <v>2110</v>
      </c>
      <c r="AL7" s="0" t="s">
        <v>2112</v>
      </c>
    </row>
    <row r="8" customFormat="false" ht="15" hidden="false" customHeight="false" outlineLevel="0" collapsed="false">
      <c r="A8" s="0" t="s">
        <v>30146</v>
      </c>
      <c r="C8" s="0" t="s">
        <v>1424</v>
      </c>
      <c r="D8" s="0" t="s">
        <v>1421</v>
      </c>
      <c r="E8" s="0" t="s">
        <v>1422</v>
      </c>
      <c r="F8" s="0" t="s">
        <v>2077</v>
      </c>
      <c r="G8" s="0" t="n">
        <v>2</v>
      </c>
      <c r="H8" s="0" t="n">
        <v>10</v>
      </c>
      <c r="I8" s="0" t="n">
        <v>0.01</v>
      </c>
      <c r="K8" s="0" t="n">
        <v>-2.36</v>
      </c>
      <c r="L8" s="0" t="n">
        <v>21.96</v>
      </c>
      <c r="M8" s="0" t="n">
        <v>22.49</v>
      </c>
      <c r="N8" s="0" t="n">
        <v>22.62</v>
      </c>
      <c r="O8" s="0" t="n">
        <v>22</v>
      </c>
      <c r="P8" s="0" t="n">
        <v>0</v>
      </c>
      <c r="Q8" s="0" t="n">
        <v>0</v>
      </c>
      <c r="R8" s="0" t="n">
        <v>0</v>
      </c>
      <c r="S8" s="0" t="n">
        <v>22.45</v>
      </c>
      <c r="T8" s="0" t="n">
        <v>22.49</v>
      </c>
      <c r="U8" s="0" t="n">
        <v>21.83</v>
      </c>
      <c r="V8" s="0" t="n">
        <v>23.29</v>
      </c>
      <c r="W8" s="0" t="n">
        <v>2147315</v>
      </c>
      <c r="X8" s="0" t="n">
        <v>21.96</v>
      </c>
      <c r="Y8" s="0" t="n">
        <v>22</v>
      </c>
      <c r="Z8" s="0" t="n">
        <v>570</v>
      </c>
      <c r="AA8" s="0" t="n">
        <v>0</v>
      </c>
      <c r="AB8" s="0" t="n">
        <v>219.6</v>
      </c>
      <c r="AC8" s="0" t="n">
        <v>0</v>
      </c>
      <c r="AD8" s="0" t="s">
        <v>14</v>
      </c>
      <c r="AE8" s="0" t="s">
        <v>99</v>
      </c>
      <c r="AH8" s="0" t="n">
        <v>-100</v>
      </c>
      <c r="AI8" s="0" t="s">
        <v>720</v>
      </c>
      <c r="AJ8" s="0" t="s">
        <v>2108</v>
      </c>
      <c r="AK8" s="0" t="s">
        <v>2111</v>
      </c>
      <c r="AL8" s="0" t="s">
        <v>2112</v>
      </c>
    </row>
    <row r="9" customFormat="false" ht="15" hidden="false" customHeight="false" outlineLevel="0" collapsed="false">
      <c r="A9" s="0" t="s">
        <v>30147</v>
      </c>
      <c r="C9" s="0" t="s">
        <v>205</v>
      </c>
      <c r="D9" s="0" t="s">
        <v>130</v>
      </c>
      <c r="E9" s="0" t="s">
        <v>131</v>
      </c>
      <c r="F9" s="0" t="s">
        <v>2077</v>
      </c>
      <c r="G9" s="0" t="n">
        <v>1</v>
      </c>
      <c r="H9" s="0" t="n">
        <v>1</v>
      </c>
      <c r="I9" s="0" t="n">
        <v>0.5</v>
      </c>
      <c r="K9" s="0" t="n">
        <v>-0.4</v>
      </c>
      <c r="L9" s="0" t="n">
        <v>2719.5</v>
      </c>
      <c r="M9" s="0" t="n">
        <v>2731</v>
      </c>
      <c r="N9" s="0" t="n">
        <v>2784.5</v>
      </c>
      <c r="O9" s="0" t="n">
        <v>2713</v>
      </c>
      <c r="P9" s="0" t="n">
        <v>0</v>
      </c>
      <c r="Q9" s="0" t="n">
        <v>0</v>
      </c>
      <c r="R9" s="0" t="n">
        <v>0</v>
      </c>
      <c r="S9" s="0" t="n">
        <v>2738.5</v>
      </c>
      <c r="T9" s="0" t="n">
        <v>2730</v>
      </c>
      <c r="U9" s="0" t="n">
        <v>2700</v>
      </c>
      <c r="V9" s="0" t="n">
        <v>2786.5</v>
      </c>
      <c r="W9" s="0" t="n">
        <v>2619198377</v>
      </c>
      <c r="X9" s="0" t="n">
        <v>2718</v>
      </c>
      <c r="Y9" s="0" t="n">
        <v>2719.5</v>
      </c>
      <c r="Z9" s="0" t="n">
        <v>31537</v>
      </c>
      <c r="AA9" s="0" t="n">
        <v>0</v>
      </c>
      <c r="AB9" s="0" t="n">
        <v>2719.5</v>
      </c>
      <c r="AC9" s="0" t="n">
        <v>0</v>
      </c>
      <c r="AD9" s="0" t="s">
        <v>14</v>
      </c>
      <c r="AE9" s="0" t="s">
        <v>99</v>
      </c>
      <c r="AH9" s="0" t="n">
        <v>-100</v>
      </c>
      <c r="AI9" s="0" t="s">
        <v>720</v>
      </c>
      <c r="AJ9" s="0" t="s">
        <v>2108</v>
      </c>
      <c r="AK9" s="0" t="s">
        <v>2111</v>
      </c>
      <c r="AL9" s="0" t="s">
        <v>2112</v>
      </c>
    </row>
    <row r="10" customFormat="false" ht="15" hidden="false" customHeight="false" outlineLevel="0" collapsed="false">
      <c r="A10" s="0" t="s">
        <v>30148</v>
      </c>
      <c r="C10" s="0" t="s">
        <v>1773</v>
      </c>
      <c r="D10" s="0" t="s">
        <v>1769</v>
      </c>
      <c r="E10" s="0" t="s">
        <v>1770</v>
      </c>
      <c r="F10" s="0" t="s">
        <v>2076</v>
      </c>
      <c r="G10" s="0" t="n">
        <v>3</v>
      </c>
      <c r="H10" s="0" t="n">
        <v>10</v>
      </c>
      <c r="I10" s="0" t="n">
        <v>0.05</v>
      </c>
      <c r="J10" s="0" t="n">
        <v>0.001</v>
      </c>
      <c r="K10" s="0" t="n">
        <v>0.55</v>
      </c>
      <c r="L10" s="0" t="n">
        <v>27.55</v>
      </c>
      <c r="M10" s="0" t="n">
        <v>27.4</v>
      </c>
      <c r="N10" s="0" t="n">
        <v>28</v>
      </c>
      <c r="O10" s="0" t="n">
        <v>27.55</v>
      </c>
      <c r="P10" s="0" t="n">
        <v>0</v>
      </c>
      <c r="Q10" s="0" t="n">
        <v>0</v>
      </c>
      <c r="R10" s="0" t="n">
        <v>0</v>
      </c>
      <c r="S10" s="0" t="n">
        <v>27.55</v>
      </c>
      <c r="T10" s="0" t="n">
        <v>27.6</v>
      </c>
      <c r="U10" s="0" t="n">
        <v>27.45</v>
      </c>
      <c r="V10" s="0" t="n">
        <v>27.75</v>
      </c>
      <c r="W10" s="0" t="n">
        <v>32522</v>
      </c>
      <c r="X10" s="0" t="n">
        <v>27.5</v>
      </c>
      <c r="Y10" s="0" t="n">
        <v>27.6</v>
      </c>
      <c r="Z10" s="0" t="n">
        <v>13</v>
      </c>
      <c r="AA10" s="0" t="n">
        <v>1749127404</v>
      </c>
      <c r="AB10" s="0" t="n">
        <v>15703.5</v>
      </c>
      <c r="AC10" s="0" t="n">
        <v>0</v>
      </c>
      <c r="AD10" s="0" t="s">
        <v>14</v>
      </c>
      <c r="AE10" s="0" t="s">
        <v>99</v>
      </c>
      <c r="AF10" s="0" t="s">
        <v>30149</v>
      </c>
      <c r="AH10" s="0" t="n">
        <v>0</v>
      </c>
      <c r="AI10" s="0" t="s">
        <v>720</v>
      </c>
      <c r="AJ10" s="0" t="s">
        <v>2108</v>
      </c>
      <c r="AK10" s="0" t="s">
        <v>2110</v>
      </c>
      <c r="AL10" s="0" t="s">
        <v>2112</v>
      </c>
    </row>
    <row r="11" customFormat="false" ht="15" hidden="false" customHeight="false" outlineLevel="0" collapsed="false">
      <c r="A11" s="0" t="s">
        <v>30150</v>
      </c>
      <c r="C11" s="0" t="s">
        <v>1486</v>
      </c>
      <c r="D11" s="0" t="s">
        <v>1483</v>
      </c>
      <c r="E11" s="0" t="s">
        <v>1484</v>
      </c>
      <c r="F11" s="0" t="s">
        <v>2077</v>
      </c>
      <c r="G11" s="0" t="n">
        <v>3</v>
      </c>
      <c r="H11" s="0" t="n">
        <v>1</v>
      </c>
      <c r="I11" s="0" t="n">
        <v>0.2</v>
      </c>
      <c r="K11" s="0" t="n">
        <v>0.34</v>
      </c>
      <c r="L11" s="0" t="n">
        <v>174.8</v>
      </c>
      <c r="M11" s="0" t="n">
        <v>177</v>
      </c>
      <c r="N11" s="0" t="n">
        <v>179.6</v>
      </c>
      <c r="O11" s="0" t="n">
        <v>175</v>
      </c>
      <c r="P11" s="0" t="n">
        <v>0</v>
      </c>
      <c r="Q11" s="0" t="n">
        <v>0</v>
      </c>
      <c r="R11" s="0" t="n">
        <v>0</v>
      </c>
      <c r="S11" s="0" t="n">
        <v>176.4</v>
      </c>
      <c r="T11" s="0" t="n">
        <v>174.6</v>
      </c>
      <c r="U11" s="0" t="n">
        <v>173</v>
      </c>
      <c r="V11" s="0" t="n">
        <v>180.8</v>
      </c>
      <c r="W11" s="0" t="n">
        <v>21700978</v>
      </c>
      <c r="X11" s="0" t="n">
        <v>174.8</v>
      </c>
      <c r="Y11" s="0" t="n">
        <v>175.2</v>
      </c>
      <c r="Z11" s="0" t="n">
        <v>1488</v>
      </c>
      <c r="AA11" s="0" t="n">
        <v>0</v>
      </c>
      <c r="AB11" s="0" t="n">
        <v>874</v>
      </c>
      <c r="AC11" s="0" t="n">
        <v>0</v>
      </c>
      <c r="AD11" s="0" t="s">
        <v>14</v>
      </c>
      <c r="AE11" s="0" t="s">
        <v>99</v>
      </c>
      <c r="AH11" s="0" t="n">
        <v>10</v>
      </c>
      <c r="AI11" s="0" t="s">
        <v>720</v>
      </c>
      <c r="AJ11" s="0" t="s">
        <v>2108</v>
      </c>
      <c r="AK11" s="0" t="s">
        <v>2111</v>
      </c>
      <c r="AL11" s="0" t="s">
        <v>2112</v>
      </c>
    </row>
    <row r="12" customFormat="false" ht="15" hidden="false" customHeight="false" outlineLevel="0" collapsed="false">
      <c r="A12" s="0" t="s">
        <v>30151</v>
      </c>
      <c r="B12" s="0" t="s">
        <v>30152</v>
      </c>
      <c r="C12" s="0" t="s">
        <v>719</v>
      </c>
      <c r="D12" s="0" t="s">
        <v>715</v>
      </c>
      <c r="E12" s="0" t="s">
        <v>716</v>
      </c>
      <c r="F12" s="0" t="s">
        <v>2076</v>
      </c>
      <c r="G12" s="0" t="n">
        <v>2</v>
      </c>
      <c r="H12" s="0" t="n">
        <v>10</v>
      </c>
      <c r="I12" s="0" t="n">
        <v>0.02</v>
      </c>
      <c r="J12" s="0" t="n">
        <v>0.1</v>
      </c>
      <c r="K12" s="0" t="n">
        <v>0.11</v>
      </c>
      <c r="L12" s="0" t="n">
        <v>75.48</v>
      </c>
      <c r="M12" s="0" t="n">
        <v>75.42</v>
      </c>
      <c r="N12" s="0" t="n">
        <v>76.76</v>
      </c>
      <c r="O12" s="0" t="n">
        <v>75.82</v>
      </c>
      <c r="P12" s="0" t="n">
        <v>0</v>
      </c>
      <c r="Q12" s="0" t="n">
        <v>0</v>
      </c>
      <c r="R12" s="0" t="n">
        <v>0</v>
      </c>
      <c r="S12" s="0" t="n">
        <v>75.82</v>
      </c>
      <c r="T12" s="0" t="n">
        <v>75.4</v>
      </c>
      <c r="U12" s="0" t="n">
        <v>74.64</v>
      </c>
      <c r="V12" s="0" t="n">
        <v>77</v>
      </c>
      <c r="W12" s="0" t="n">
        <v>16049018</v>
      </c>
      <c r="X12" s="0" t="n">
        <v>75.36</v>
      </c>
      <c r="Y12" s="0" t="n">
        <v>75.7</v>
      </c>
      <c r="Z12" s="0" t="n">
        <v>1437</v>
      </c>
      <c r="AA12" s="0" t="n">
        <v>110000000</v>
      </c>
      <c r="AB12" s="0" t="n">
        <v>1509.6</v>
      </c>
      <c r="AC12" s="0" t="n">
        <v>0</v>
      </c>
      <c r="AD12" s="0" t="s">
        <v>99</v>
      </c>
      <c r="AE12" s="0" t="s">
        <v>99</v>
      </c>
      <c r="AH12" s="0" t="n">
        <v>-100</v>
      </c>
      <c r="AI12" s="0" t="s">
        <v>720</v>
      </c>
      <c r="AJ12" s="0" t="s">
        <v>2108</v>
      </c>
      <c r="AK12" s="0" t="s">
        <v>2110</v>
      </c>
      <c r="AL12" s="0" t="s">
        <v>2112</v>
      </c>
    </row>
    <row r="13" customFormat="false" ht="15" hidden="false" customHeight="false" outlineLevel="0" collapsed="false">
      <c r="A13" s="0" t="s">
        <v>30153</v>
      </c>
      <c r="B13" s="0" t="s">
        <v>30154</v>
      </c>
      <c r="C13" s="0" t="s">
        <v>1738</v>
      </c>
      <c r="D13" s="0" t="s">
        <v>1735</v>
      </c>
      <c r="E13" s="0" t="s">
        <v>1736</v>
      </c>
      <c r="F13" s="0" t="s">
        <v>2076</v>
      </c>
      <c r="G13" s="0" t="n">
        <v>3</v>
      </c>
      <c r="H13" s="0" t="n">
        <v>1000</v>
      </c>
      <c r="I13" s="0" t="n">
        <v>0.0005</v>
      </c>
      <c r="J13" s="0" t="n">
        <v>0.27</v>
      </c>
      <c r="K13" s="0" t="n">
        <v>-0.42</v>
      </c>
      <c r="L13" s="0" t="n">
        <v>0.5945</v>
      </c>
      <c r="M13" s="0" t="n">
        <v>0.5995</v>
      </c>
      <c r="N13" s="0" t="n">
        <v>0.5995</v>
      </c>
      <c r="O13" s="0" t="n">
        <v>0.592</v>
      </c>
      <c r="P13" s="0" t="n">
        <v>0</v>
      </c>
      <c r="Q13" s="0" t="n">
        <v>0</v>
      </c>
      <c r="R13" s="0" t="n">
        <v>0</v>
      </c>
      <c r="S13" s="0" t="n">
        <v>0.605</v>
      </c>
      <c r="T13" s="0" t="n">
        <v>0.601</v>
      </c>
      <c r="U13" s="0" t="n">
        <v>0.5905</v>
      </c>
      <c r="V13" s="0" t="n">
        <v>0.6135</v>
      </c>
      <c r="W13" s="0" t="n">
        <v>29529716</v>
      </c>
      <c r="X13" s="0" t="n">
        <v>0.5935</v>
      </c>
      <c r="Y13" s="0" t="n">
        <v>0.595</v>
      </c>
      <c r="Z13" s="0" t="n">
        <v>1606</v>
      </c>
      <c r="AA13" s="0" t="n">
        <v>994436434417</v>
      </c>
      <c r="AB13" s="0" t="n">
        <v>3567</v>
      </c>
      <c r="AC13" s="0" t="n">
        <v>0</v>
      </c>
      <c r="AD13" s="0" t="s">
        <v>99</v>
      </c>
      <c r="AE13" s="0" t="s">
        <v>99</v>
      </c>
      <c r="AH13" s="0" t="n">
        <v>9</v>
      </c>
      <c r="AI13" s="0" t="s">
        <v>720</v>
      </c>
      <c r="AJ13" s="0" t="s">
        <v>2108</v>
      </c>
      <c r="AK13" s="0" t="s">
        <v>2110</v>
      </c>
      <c r="AL13" s="0" t="s">
        <v>2112</v>
      </c>
    </row>
    <row r="14" customFormat="false" ht="15" hidden="false" customHeight="false" outlineLevel="0" collapsed="false">
      <c r="A14" s="0" t="s">
        <v>30155</v>
      </c>
      <c r="B14" s="0" t="s">
        <v>30156</v>
      </c>
      <c r="C14" s="0" t="s">
        <v>871</v>
      </c>
      <c r="D14" s="0" t="s">
        <v>868</v>
      </c>
      <c r="E14" s="0" t="s">
        <v>869</v>
      </c>
      <c r="F14" s="0" t="s">
        <v>2076</v>
      </c>
      <c r="G14" s="0" t="n">
        <v>2</v>
      </c>
      <c r="H14" s="0" t="n">
        <v>1</v>
      </c>
      <c r="I14" s="0" t="n">
        <v>0.02</v>
      </c>
      <c r="J14" s="0" t="n">
        <v>0.05</v>
      </c>
      <c r="K14" s="0" t="n">
        <v>0.4</v>
      </c>
      <c r="L14" s="0" t="n">
        <v>114.92</v>
      </c>
      <c r="M14" s="0" t="n">
        <v>114.46</v>
      </c>
      <c r="N14" s="0" t="n">
        <v>114.78</v>
      </c>
      <c r="O14" s="0" t="n">
        <v>114.68</v>
      </c>
      <c r="P14" s="0" t="n">
        <v>0</v>
      </c>
      <c r="Q14" s="0" t="n">
        <v>0</v>
      </c>
      <c r="R14" s="0" t="n">
        <v>0</v>
      </c>
      <c r="S14" s="0" t="n">
        <v>114.68</v>
      </c>
      <c r="T14" s="0" t="n">
        <v>115</v>
      </c>
      <c r="U14" s="0" t="n">
        <v>114</v>
      </c>
      <c r="V14" s="0" t="n">
        <v>115.38</v>
      </c>
      <c r="W14" s="0" t="n">
        <v>11975688</v>
      </c>
      <c r="X14" s="0" t="n">
        <v>114.84</v>
      </c>
      <c r="Y14" s="0" t="n">
        <v>114.92</v>
      </c>
      <c r="Z14" s="0" t="n">
        <v>1745</v>
      </c>
      <c r="AA14" s="0" t="n">
        <v>209160464</v>
      </c>
      <c r="AB14" s="0" t="n">
        <v>82512.56</v>
      </c>
      <c r="AC14" s="0" t="n">
        <v>0</v>
      </c>
      <c r="AD14" s="0" t="s">
        <v>99</v>
      </c>
      <c r="AE14" s="0" t="s">
        <v>99</v>
      </c>
      <c r="AH14" s="0" t="n">
        <v>-100</v>
      </c>
      <c r="AI14" s="0" t="s">
        <v>720</v>
      </c>
      <c r="AJ14" s="0" t="s">
        <v>2108</v>
      </c>
      <c r="AK14" s="0" t="s">
        <v>2110</v>
      </c>
      <c r="AL14" s="0" t="s">
        <v>2112</v>
      </c>
    </row>
    <row r="15" customFormat="false" ht="15" hidden="false" customHeight="false" outlineLevel="0" collapsed="false">
      <c r="A15" s="0" t="s">
        <v>30157</v>
      </c>
      <c r="B15" s="0" t="s">
        <v>30158</v>
      </c>
      <c r="C15" s="0" t="s">
        <v>1843</v>
      </c>
      <c r="D15" s="0" t="s">
        <v>1840</v>
      </c>
      <c r="E15" s="0" t="s">
        <v>1841</v>
      </c>
      <c r="F15" s="0" t="s">
        <v>2076</v>
      </c>
      <c r="G15" s="0" t="n">
        <v>2</v>
      </c>
      <c r="H15" s="0" t="n">
        <v>1</v>
      </c>
      <c r="I15" s="0" t="n">
        <v>0.01</v>
      </c>
      <c r="J15" s="0" t="n">
        <v>0.01</v>
      </c>
      <c r="K15" s="0" t="n">
        <v>-1.23</v>
      </c>
      <c r="L15" s="0" t="n">
        <v>145.69</v>
      </c>
      <c r="M15" s="0" t="n">
        <v>146.74</v>
      </c>
      <c r="N15" s="0" t="n">
        <v>146.33</v>
      </c>
      <c r="O15" s="0" t="n">
        <v>145.88</v>
      </c>
      <c r="P15" s="0" t="n">
        <v>0</v>
      </c>
      <c r="Q15" s="0" t="n">
        <v>0</v>
      </c>
      <c r="R15" s="0" t="n">
        <v>0</v>
      </c>
      <c r="S15" s="0" t="n">
        <v>149.63</v>
      </c>
      <c r="T15" s="0" t="n">
        <v>147.6</v>
      </c>
      <c r="U15" s="0" t="n">
        <v>145.6</v>
      </c>
      <c r="V15" s="0" t="n">
        <v>152</v>
      </c>
      <c r="W15" s="0" t="n">
        <v>80713571</v>
      </c>
      <c r="X15" s="0" t="n">
        <v>145.69</v>
      </c>
      <c r="Y15" s="0" t="n">
        <v>145.87</v>
      </c>
      <c r="Z15" s="0" t="n">
        <v>7810</v>
      </c>
      <c r="AA15" s="0" t="n">
        <v>111382432</v>
      </c>
      <c r="AB15" s="0" t="n">
        <v>6701.74</v>
      </c>
      <c r="AC15" s="0" t="n">
        <v>0</v>
      </c>
      <c r="AD15" s="0" t="s">
        <v>99</v>
      </c>
      <c r="AE15" s="0" t="s">
        <v>99</v>
      </c>
      <c r="AH15" s="0" t="n">
        <v>-100</v>
      </c>
      <c r="AI15" s="0" t="s">
        <v>720</v>
      </c>
      <c r="AJ15" s="0" t="s">
        <v>2108</v>
      </c>
      <c r="AK15" s="0" t="s">
        <v>2110</v>
      </c>
      <c r="AL15" s="0" t="s">
        <v>2112</v>
      </c>
    </row>
    <row r="16" customFormat="false" ht="15" hidden="false" customHeight="false" outlineLevel="0" collapsed="false">
      <c r="A16" s="0" t="s">
        <v>30159</v>
      </c>
      <c r="B16" s="0" t="s">
        <v>30160</v>
      </c>
      <c r="C16" s="0" t="s">
        <v>993</v>
      </c>
      <c r="D16" s="0" t="s">
        <v>990</v>
      </c>
      <c r="E16" s="0" t="s">
        <v>991</v>
      </c>
      <c r="F16" s="0" t="s">
        <v>2076</v>
      </c>
      <c r="G16" s="0" t="n">
        <v>3</v>
      </c>
      <c r="H16" s="0" t="n">
        <v>10</v>
      </c>
      <c r="I16" s="0" t="n">
        <v>0.01</v>
      </c>
      <c r="J16" s="0" t="n">
        <v>0.01</v>
      </c>
      <c r="K16" s="0" t="n">
        <v>0.04</v>
      </c>
      <c r="L16" s="0" t="n">
        <v>26.14</v>
      </c>
      <c r="M16" s="0" t="n">
        <v>26.13</v>
      </c>
      <c r="N16" s="0" t="n">
        <v>26.27</v>
      </c>
      <c r="O16" s="0" t="n">
        <v>26.05</v>
      </c>
      <c r="P16" s="0" t="n">
        <v>0</v>
      </c>
      <c r="Q16" s="0" t="n">
        <v>0</v>
      </c>
      <c r="R16" s="0" t="n">
        <v>0</v>
      </c>
      <c r="S16" s="0" t="n">
        <v>26.16</v>
      </c>
      <c r="T16" s="0" t="n">
        <v>26.13</v>
      </c>
      <c r="U16" s="0" t="n">
        <v>25.59</v>
      </c>
      <c r="V16" s="0" t="n">
        <v>26.58</v>
      </c>
      <c r="W16" s="0" t="n">
        <v>5079858</v>
      </c>
      <c r="X16" s="0" t="n">
        <v>26.04</v>
      </c>
      <c r="Y16" s="0" t="n">
        <v>26.14</v>
      </c>
      <c r="Z16" s="0" t="n">
        <v>833</v>
      </c>
      <c r="AA16" s="0" t="n">
        <v>83000000</v>
      </c>
      <c r="AB16" s="0" t="n">
        <v>261.4</v>
      </c>
      <c r="AC16" s="0" t="n">
        <v>0</v>
      </c>
      <c r="AD16" s="0" t="s">
        <v>99</v>
      </c>
      <c r="AE16" s="0" t="s">
        <v>99</v>
      </c>
      <c r="AH16" s="0" t="n">
        <v>9</v>
      </c>
      <c r="AI16" s="0" t="s">
        <v>720</v>
      </c>
      <c r="AJ16" s="0" t="s">
        <v>2108</v>
      </c>
      <c r="AK16" s="0" t="s">
        <v>2110</v>
      </c>
      <c r="AL16" s="0" t="s">
        <v>2112</v>
      </c>
    </row>
    <row r="17" customFormat="false" ht="15" hidden="false" customHeight="false" outlineLevel="0" collapsed="false">
      <c r="A17" s="0" t="s">
        <v>30161</v>
      </c>
      <c r="B17" s="0" t="s">
        <v>30162</v>
      </c>
      <c r="C17" s="0" t="s">
        <v>881</v>
      </c>
      <c r="D17" s="0" t="s">
        <v>878</v>
      </c>
      <c r="E17" s="0" t="s">
        <v>879</v>
      </c>
      <c r="F17" s="0" t="s">
        <v>2076</v>
      </c>
      <c r="G17" s="0" t="n">
        <v>2</v>
      </c>
      <c r="H17" s="0" t="n">
        <v>1</v>
      </c>
      <c r="I17" s="0" t="n">
        <v>0.5</v>
      </c>
      <c r="J17" s="0" t="n">
        <v>0.01</v>
      </c>
      <c r="K17" s="0" t="n">
        <v>-1.33</v>
      </c>
      <c r="L17" s="0" t="n">
        <v>3611.5</v>
      </c>
      <c r="M17" s="0" t="n">
        <v>3660</v>
      </c>
      <c r="N17" s="0" t="n">
        <v>3706</v>
      </c>
      <c r="O17" s="0" t="n">
        <v>3607.5</v>
      </c>
      <c r="P17" s="0" t="n">
        <v>0</v>
      </c>
      <c r="Q17" s="0" t="n">
        <v>0</v>
      </c>
      <c r="R17" s="0" t="n">
        <v>0</v>
      </c>
      <c r="S17" s="0" t="n">
        <v>3637</v>
      </c>
      <c r="T17" s="0" t="n">
        <v>3661</v>
      </c>
      <c r="U17" s="0" t="n">
        <v>3594.5</v>
      </c>
      <c r="V17" s="0" t="n">
        <v>3700</v>
      </c>
      <c r="W17" s="0" t="n">
        <v>86285537</v>
      </c>
      <c r="X17" s="0" t="n">
        <v>3612</v>
      </c>
      <c r="Y17" s="0" t="n">
        <v>3615</v>
      </c>
      <c r="Z17" s="0" t="n">
        <v>2510</v>
      </c>
      <c r="AA17" s="0" t="n">
        <v>10500000</v>
      </c>
      <c r="AB17" s="0" t="n">
        <v>180575</v>
      </c>
      <c r="AC17" s="0" t="n">
        <v>0</v>
      </c>
      <c r="AD17" s="0" t="s">
        <v>99</v>
      </c>
      <c r="AE17" s="0" t="s">
        <v>99</v>
      </c>
      <c r="AH17" s="0" t="n">
        <v>-100</v>
      </c>
      <c r="AI17" s="0" t="s">
        <v>720</v>
      </c>
      <c r="AJ17" s="0" t="s">
        <v>2108</v>
      </c>
      <c r="AK17" s="0" t="s">
        <v>2110</v>
      </c>
      <c r="AL17" s="0" t="s">
        <v>2112</v>
      </c>
    </row>
    <row r="18" customFormat="false" ht="15" hidden="false" customHeight="false" outlineLevel="0" collapsed="false">
      <c r="A18" s="0" t="s">
        <v>30163</v>
      </c>
      <c r="B18" s="0" t="s">
        <v>30164</v>
      </c>
      <c r="C18" s="0" t="s">
        <v>1056</v>
      </c>
      <c r="D18" s="0" t="s">
        <v>1053</v>
      </c>
      <c r="E18" s="0" t="s">
        <v>1054</v>
      </c>
      <c r="F18" s="0" t="s">
        <v>2076</v>
      </c>
      <c r="G18" s="0" t="n">
        <v>2</v>
      </c>
      <c r="H18" s="0" t="n">
        <v>1</v>
      </c>
      <c r="I18" s="0" t="n">
        <v>0.05</v>
      </c>
      <c r="J18" s="0" t="n">
        <v>0.1</v>
      </c>
      <c r="K18" s="0" t="n">
        <v>-0.26</v>
      </c>
      <c r="L18" s="0" t="n">
        <v>191.9</v>
      </c>
      <c r="M18" s="0" t="n">
        <v>192.4</v>
      </c>
      <c r="N18" s="0" t="n">
        <v>192.3</v>
      </c>
      <c r="O18" s="0" t="n">
        <v>192.05</v>
      </c>
      <c r="P18" s="0" t="n">
        <v>0</v>
      </c>
      <c r="Q18" s="0" t="n">
        <v>0</v>
      </c>
      <c r="R18" s="0" t="n">
        <v>0</v>
      </c>
      <c r="S18" s="0" t="n">
        <v>192.1</v>
      </c>
      <c r="T18" s="0" t="n">
        <v>192.4</v>
      </c>
      <c r="U18" s="0" t="n">
        <v>191.5</v>
      </c>
      <c r="V18" s="0" t="n">
        <v>192.4</v>
      </c>
      <c r="W18" s="0" t="n">
        <v>2288729</v>
      </c>
      <c r="X18" s="0" t="n">
        <v>191.9</v>
      </c>
      <c r="Y18" s="0" t="n">
        <v>192.3</v>
      </c>
      <c r="Z18" s="0" t="n">
        <v>540</v>
      </c>
      <c r="AA18" s="0" t="n">
        <v>100000000</v>
      </c>
      <c r="AB18" s="0" t="n">
        <v>1151.4</v>
      </c>
      <c r="AC18" s="0" t="n">
        <v>0</v>
      </c>
      <c r="AD18" s="0" t="s">
        <v>99</v>
      </c>
      <c r="AE18" s="0" t="s">
        <v>99</v>
      </c>
      <c r="AH18" s="0" t="n">
        <v>-100</v>
      </c>
      <c r="AI18" s="0" t="s">
        <v>720</v>
      </c>
      <c r="AJ18" s="0" t="s">
        <v>2108</v>
      </c>
      <c r="AK18" s="0" t="s">
        <v>2110</v>
      </c>
      <c r="AL18" s="0" t="s">
        <v>2112</v>
      </c>
    </row>
    <row r="19" customFormat="false" ht="15" hidden="false" customHeight="false" outlineLevel="0" collapsed="false">
      <c r="A19" s="0" t="s">
        <v>30165</v>
      </c>
      <c r="B19" s="0" t="s">
        <v>30166</v>
      </c>
      <c r="C19" s="0" t="s">
        <v>876</v>
      </c>
      <c r="D19" s="0" t="s">
        <v>873</v>
      </c>
      <c r="E19" s="0" t="s">
        <v>874</v>
      </c>
      <c r="F19" s="0" t="s">
        <v>2076</v>
      </c>
      <c r="G19" s="0" t="n">
        <v>2</v>
      </c>
      <c r="H19" s="0" t="n">
        <v>1</v>
      </c>
      <c r="I19" s="0" t="n">
        <v>0.05</v>
      </c>
      <c r="J19" s="0" t="n">
        <v>0.000625</v>
      </c>
      <c r="K19" s="0" t="n">
        <v>-1.84</v>
      </c>
      <c r="L19" s="0" t="n">
        <v>165.8</v>
      </c>
      <c r="M19" s="0" t="n">
        <v>168.9</v>
      </c>
      <c r="N19" s="0" t="n">
        <v>168.9</v>
      </c>
      <c r="O19" s="0" t="n">
        <v>165.8</v>
      </c>
      <c r="P19" s="0" t="n">
        <v>0</v>
      </c>
      <c r="Q19" s="0" t="n">
        <v>0</v>
      </c>
      <c r="R19" s="0" t="n">
        <v>0</v>
      </c>
      <c r="S19" s="0" t="n">
        <v>166.2</v>
      </c>
      <c r="T19" s="0" t="n">
        <v>168.85</v>
      </c>
      <c r="U19" s="0" t="n">
        <v>163.05</v>
      </c>
      <c r="V19" s="0" t="n">
        <v>169.6</v>
      </c>
      <c r="W19" s="0" t="n">
        <v>30582679</v>
      </c>
      <c r="X19" s="0" t="n">
        <v>165.5</v>
      </c>
      <c r="Y19" s="0" t="n">
        <v>165.8</v>
      </c>
      <c r="Z19" s="0" t="n">
        <v>3685</v>
      </c>
      <c r="AA19" s="0" t="n">
        <v>175849057</v>
      </c>
      <c r="AB19" s="0" t="n">
        <v>165.8</v>
      </c>
      <c r="AC19" s="0" t="n">
        <v>0</v>
      </c>
      <c r="AD19" s="0" t="s">
        <v>99</v>
      </c>
      <c r="AE19" s="0" t="s">
        <v>99</v>
      </c>
      <c r="AH19" s="0" t="n">
        <v>-100</v>
      </c>
      <c r="AI19" s="0" t="s">
        <v>720</v>
      </c>
      <c r="AJ19" s="0" t="s">
        <v>2108</v>
      </c>
      <c r="AK19" s="0" t="s">
        <v>2110</v>
      </c>
      <c r="AL19" s="0" t="s">
        <v>2112</v>
      </c>
    </row>
    <row r="20" customFormat="false" ht="15" hidden="false" customHeight="false" outlineLevel="0" collapsed="false">
      <c r="A20" s="0" t="s">
        <v>30167</v>
      </c>
      <c r="B20" s="0" t="s">
        <v>30168</v>
      </c>
      <c r="C20" s="0" t="s">
        <v>998</v>
      </c>
      <c r="D20" s="0" t="s">
        <v>995</v>
      </c>
      <c r="E20" s="0" t="s">
        <v>996</v>
      </c>
      <c r="F20" s="0" t="s">
        <v>2076</v>
      </c>
      <c r="G20" s="0" t="n">
        <v>3</v>
      </c>
      <c r="H20" s="0" t="n">
        <v>10</v>
      </c>
      <c r="I20" s="0" t="n">
        <v>0.1</v>
      </c>
      <c r="J20" s="0" t="n">
        <v>0.01</v>
      </c>
      <c r="K20" s="0" t="n">
        <v>-1.36</v>
      </c>
      <c r="L20" s="0" t="n">
        <v>123.6</v>
      </c>
      <c r="M20" s="0" t="n">
        <v>125.3</v>
      </c>
      <c r="N20" s="0" t="n">
        <v>127.1</v>
      </c>
      <c r="O20" s="0" t="n">
        <v>123.5</v>
      </c>
      <c r="P20" s="0" t="n">
        <v>0</v>
      </c>
      <c r="Q20" s="0" t="n">
        <v>0</v>
      </c>
      <c r="R20" s="0" t="n">
        <v>0</v>
      </c>
      <c r="S20" s="0" t="n">
        <v>123.2</v>
      </c>
      <c r="T20" s="0" t="n">
        <v>128.1</v>
      </c>
      <c r="U20" s="0" t="n">
        <v>122</v>
      </c>
      <c r="V20" s="0" t="n">
        <v>128.1</v>
      </c>
      <c r="W20" s="0" t="n">
        <v>1475964</v>
      </c>
      <c r="X20" s="0" t="n">
        <v>123.6</v>
      </c>
      <c r="Y20" s="0" t="n">
        <v>123.9</v>
      </c>
      <c r="Z20" s="0" t="n">
        <v>150</v>
      </c>
      <c r="AA20" s="0" t="n">
        <v>14929920</v>
      </c>
      <c r="AB20" s="0" t="n">
        <v>3708</v>
      </c>
      <c r="AC20" s="0" t="n">
        <v>0</v>
      </c>
      <c r="AD20" s="0" t="s">
        <v>99</v>
      </c>
      <c r="AE20" s="0" t="s">
        <v>99</v>
      </c>
      <c r="AH20" s="0" t="n">
        <v>9</v>
      </c>
      <c r="AI20" s="0" t="s">
        <v>720</v>
      </c>
      <c r="AJ20" s="0" t="s">
        <v>2108</v>
      </c>
      <c r="AK20" s="0" t="s">
        <v>2110</v>
      </c>
      <c r="AL20" s="0" t="s">
        <v>2112</v>
      </c>
    </row>
    <row r="21" customFormat="false" ht="15" hidden="false" customHeight="false" outlineLevel="0" collapsed="false">
      <c r="A21" s="0" t="s">
        <v>30169</v>
      </c>
      <c r="B21" s="0" t="s">
        <v>30170</v>
      </c>
      <c r="C21" s="0" t="s">
        <v>1361</v>
      </c>
      <c r="D21" s="0" t="s">
        <v>1358</v>
      </c>
      <c r="E21" s="0" t="s">
        <v>1359</v>
      </c>
      <c r="F21" s="0" t="s">
        <v>2076</v>
      </c>
      <c r="G21" s="0" t="n">
        <v>3</v>
      </c>
      <c r="H21" s="0" t="n">
        <v>10</v>
      </c>
      <c r="I21" s="0" t="n">
        <v>0.5</v>
      </c>
      <c r="J21" s="0" t="n">
        <v>0.2</v>
      </c>
      <c r="K21" s="0" t="n">
        <v>0.37</v>
      </c>
      <c r="L21" s="0" t="n">
        <v>406.5</v>
      </c>
      <c r="M21" s="0" t="n">
        <v>405</v>
      </c>
      <c r="N21" s="0" t="n">
        <v>405</v>
      </c>
      <c r="O21" s="0" t="n">
        <v>404</v>
      </c>
      <c r="P21" s="0" t="n">
        <v>0</v>
      </c>
      <c r="Q21" s="0" t="n">
        <v>0</v>
      </c>
      <c r="R21" s="0" t="n">
        <v>0</v>
      </c>
      <c r="S21" s="0" t="n">
        <v>402</v>
      </c>
      <c r="T21" s="0" t="n">
        <v>400.5</v>
      </c>
      <c r="U21" s="0" t="n">
        <v>395</v>
      </c>
      <c r="V21" s="0" t="n">
        <v>410.5</v>
      </c>
      <c r="W21" s="0" t="n">
        <v>570820</v>
      </c>
      <c r="X21" s="0" t="n">
        <v>402.5</v>
      </c>
      <c r="Y21" s="0" t="n">
        <v>405.5</v>
      </c>
      <c r="Z21" s="0" t="n">
        <v>73</v>
      </c>
      <c r="AA21" s="0" t="n">
        <v>11789500</v>
      </c>
      <c r="AB21" s="0" t="n">
        <v>4065</v>
      </c>
      <c r="AC21" s="0" t="n">
        <v>0</v>
      </c>
      <c r="AD21" s="0" t="s">
        <v>99</v>
      </c>
      <c r="AE21" s="0" t="s">
        <v>99</v>
      </c>
      <c r="AH21" s="0" t="n">
        <v>9</v>
      </c>
      <c r="AI21" s="0" t="s">
        <v>720</v>
      </c>
      <c r="AJ21" s="0" t="s">
        <v>2108</v>
      </c>
      <c r="AK21" s="0" t="s">
        <v>2110</v>
      </c>
      <c r="AL21" s="0" t="s">
        <v>2112</v>
      </c>
    </row>
    <row r="22" customFormat="false" ht="15" hidden="false" customHeight="false" outlineLevel="0" collapsed="false">
      <c r="A22" s="0" t="s">
        <v>30171</v>
      </c>
      <c r="B22" s="0" t="s">
        <v>30172</v>
      </c>
      <c r="C22" s="0" t="s">
        <v>1409</v>
      </c>
      <c r="D22" s="0" t="s">
        <v>1406</v>
      </c>
      <c r="E22" s="0" t="s">
        <v>1407</v>
      </c>
      <c r="F22" s="0" t="s">
        <v>2076</v>
      </c>
      <c r="G22" s="0" t="n">
        <v>3</v>
      </c>
      <c r="H22" s="0" t="n">
        <v>10</v>
      </c>
      <c r="I22" s="0" t="n">
        <v>0.5</v>
      </c>
      <c r="J22" s="0" t="n">
        <v>1</v>
      </c>
      <c r="K22" s="0" t="n">
        <v>1.96</v>
      </c>
      <c r="L22" s="0" t="n">
        <v>285.5</v>
      </c>
      <c r="M22" s="0" t="n">
        <v>280</v>
      </c>
      <c r="N22" s="0" t="n">
        <v>284</v>
      </c>
      <c r="O22" s="0" t="n">
        <v>286</v>
      </c>
      <c r="P22" s="0" t="n">
        <v>0</v>
      </c>
      <c r="Q22" s="0" t="n">
        <v>0</v>
      </c>
      <c r="R22" s="0" t="n">
        <v>0</v>
      </c>
      <c r="S22" s="0" t="n">
        <v>288.5</v>
      </c>
      <c r="T22" s="0" t="n">
        <v>280.5</v>
      </c>
      <c r="U22" s="0" t="n">
        <v>277.5</v>
      </c>
      <c r="V22" s="0" t="n">
        <v>296</v>
      </c>
      <c r="W22" s="0" t="n">
        <v>3845060</v>
      </c>
      <c r="X22" s="0" t="n">
        <v>283.5</v>
      </c>
      <c r="Y22" s="0" t="n">
        <v>285</v>
      </c>
      <c r="Z22" s="0" t="n">
        <v>313</v>
      </c>
      <c r="AA22" s="0" t="n">
        <v>15701562</v>
      </c>
      <c r="AB22" s="0" t="n">
        <v>2855</v>
      </c>
      <c r="AC22" s="0" t="n">
        <v>0</v>
      </c>
      <c r="AD22" s="0" t="s">
        <v>99</v>
      </c>
      <c r="AE22" s="0" t="s">
        <v>99</v>
      </c>
      <c r="AH22" s="0" t="n">
        <v>9</v>
      </c>
      <c r="AI22" s="0" t="s">
        <v>720</v>
      </c>
      <c r="AJ22" s="0" t="s">
        <v>2108</v>
      </c>
      <c r="AK22" s="0" t="s">
        <v>2110</v>
      </c>
      <c r="AL22" s="0" t="s">
        <v>2112</v>
      </c>
    </row>
    <row r="23" customFormat="false" ht="15" hidden="false" customHeight="false" outlineLevel="0" collapsed="false">
      <c r="A23" s="0" t="s">
        <v>30173</v>
      </c>
      <c r="B23" s="0" t="s">
        <v>30174</v>
      </c>
      <c r="C23" s="0" t="s">
        <v>208</v>
      </c>
      <c r="D23" s="0" t="s">
        <v>113</v>
      </c>
      <c r="E23" s="0" t="s">
        <v>114</v>
      </c>
      <c r="F23" s="0" t="s">
        <v>2076</v>
      </c>
      <c r="G23" s="0" t="n">
        <v>1</v>
      </c>
      <c r="H23" s="0" t="n">
        <v>1</v>
      </c>
      <c r="I23" s="0" t="n">
        <v>0.2</v>
      </c>
      <c r="J23" s="0" t="n">
        <v>0.5</v>
      </c>
      <c r="K23" s="0" t="n">
        <v>-0.61</v>
      </c>
      <c r="L23" s="0" t="n">
        <v>1798.6</v>
      </c>
      <c r="M23" s="0" t="n">
        <v>1816.8</v>
      </c>
      <c r="N23" s="0" t="n">
        <v>1833.6</v>
      </c>
      <c r="O23" s="0" t="n">
        <v>1794.8</v>
      </c>
      <c r="P23" s="0" t="n">
        <v>0</v>
      </c>
      <c r="Q23" s="0" t="n">
        <v>0</v>
      </c>
      <c r="R23" s="0" t="n">
        <v>0</v>
      </c>
      <c r="S23" s="0" t="n">
        <v>1815.6</v>
      </c>
      <c r="T23" s="0" t="n">
        <v>1820</v>
      </c>
      <c r="U23" s="0" t="n">
        <v>1777</v>
      </c>
      <c r="V23" s="0" t="n">
        <v>1843</v>
      </c>
      <c r="W23" s="0" t="n">
        <v>352238451</v>
      </c>
      <c r="X23" s="0" t="n">
        <v>1796.8</v>
      </c>
      <c r="Y23" s="0" t="n">
        <v>1798.6</v>
      </c>
      <c r="Z23" s="0" t="n">
        <v>9208</v>
      </c>
      <c r="AA23" s="0" t="n">
        <v>66000000</v>
      </c>
      <c r="AB23" s="0" t="n">
        <v>1798.6</v>
      </c>
      <c r="AC23" s="0" t="n">
        <v>0</v>
      </c>
      <c r="AD23" s="0" t="s">
        <v>99</v>
      </c>
      <c r="AE23" s="0" t="s">
        <v>99</v>
      </c>
      <c r="AH23" s="0" t="n">
        <v>-100</v>
      </c>
      <c r="AI23" s="0" t="s">
        <v>720</v>
      </c>
      <c r="AJ23" s="0" t="s">
        <v>2108</v>
      </c>
      <c r="AK23" s="0" t="s">
        <v>2110</v>
      </c>
      <c r="AL23" s="0" t="s">
        <v>2112</v>
      </c>
    </row>
    <row r="24" customFormat="false" ht="15" hidden="false" customHeight="false" outlineLevel="0" collapsed="false">
      <c r="A24" s="0" t="s">
        <v>30175</v>
      </c>
      <c r="B24" s="0" t="s">
        <v>30176</v>
      </c>
      <c r="C24" s="0" t="s">
        <v>1629</v>
      </c>
      <c r="D24" s="0" t="s">
        <v>1626</v>
      </c>
      <c r="E24" s="0" t="s">
        <v>1627</v>
      </c>
      <c r="F24" s="0" t="s">
        <v>2076</v>
      </c>
      <c r="G24" s="0" t="n">
        <v>2</v>
      </c>
      <c r="H24" s="0" t="n">
        <v>10</v>
      </c>
      <c r="I24" s="0" t="n">
        <v>0.02</v>
      </c>
      <c r="J24" s="0" t="n">
        <v>0.001499992500037</v>
      </c>
      <c r="K24" s="0" t="n">
        <v>-0.09</v>
      </c>
      <c r="L24" s="0" t="n">
        <v>108.1</v>
      </c>
      <c r="M24" s="0" t="n">
        <v>108.66</v>
      </c>
      <c r="N24" s="0" t="n">
        <v>111.52</v>
      </c>
      <c r="O24" s="0" t="n">
        <v>108.02</v>
      </c>
      <c r="P24" s="0" t="n">
        <v>0</v>
      </c>
      <c r="Q24" s="0" t="n">
        <v>0</v>
      </c>
      <c r="R24" s="0" t="n">
        <v>0</v>
      </c>
      <c r="S24" s="0" t="n">
        <v>108.68</v>
      </c>
      <c r="T24" s="0" t="n">
        <v>108.5</v>
      </c>
      <c r="U24" s="0" t="n">
        <v>108</v>
      </c>
      <c r="V24" s="0" t="n">
        <v>110</v>
      </c>
      <c r="W24" s="0" t="n">
        <v>82588682</v>
      </c>
      <c r="X24" s="0" t="n">
        <v>108.06</v>
      </c>
      <c r="Y24" s="0" t="n">
        <v>108.1</v>
      </c>
      <c r="Z24" s="0" t="n">
        <v>3853</v>
      </c>
      <c r="AA24" s="0" t="n">
        <v>400002000</v>
      </c>
      <c r="AB24" s="0" t="n">
        <v>1081</v>
      </c>
      <c r="AC24" s="0" t="n">
        <v>0</v>
      </c>
      <c r="AD24" s="0" t="s">
        <v>99</v>
      </c>
      <c r="AE24" s="0" t="s">
        <v>99</v>
      </c>
      <c r="AH24" s="0" t="n">
        <v>-100</v>
      </c>
      <c r="AI24" s="0" t="s">
        <v>720</v>
      </c>
      <c r="AJ24" s="0" t="s">
        <v>2108</v>
      </c>
      <c r="AK24" s="0" t="s">
        <v>2110</v>
      </c>
      <c r="AL24" s="0" t="s">
        <v>2112</v>
      </c>
    </row>
    <row r="25" customFormat="false" ht="15" hidden="false" customHeight="false" outlineLevel="0" collapsed="false">
      <c r="A25" s="0" t="s">
        <v>30177</v>
      </c>
      <c r="B25" s="0" t="s">
        <v>30178</v>
      </c>
      <c r="C25" s="0" t="s">
        <v>756</v>
      </c>
      <c r="D25" s="0" t="s">
        <v>753</v>
      </c>
      <c r="E25" s="0" t="s">
        <v>754</v>
      </c>
      <c r="F25" s="0" t="s">
        <v>2076</v>
      </c>
      <c r="G25" s="0" t="n">
        <v>1</v>
      </c>
      <c r="H25" s="0" t="n">
        <v>10</v>
      </c>
      <c r="I25" s="0" t="n">
        <v>0.01</v>
      </c>
      <c r="J25" s="0" t="n">
        <v>0.5</v>
      </c>
      <c r="K25" s="0" t="n">
        <v>0.36</v>
      </c>
      <c r="L25" s="0" t="n">
        <v>47.67</v>
      </c>
      <c r="M25" s="0" t="n">
        <v>47.73</v>
      </c>
      <c r="N25" s="0" t="n">
        <v>47.87</v>
      </c>
      <c r="O25" s="0" t="n">
        <v>47.62</v>
      </c>
      <c r="P25" s="0" t="n">
        <v>0</v>
      </c>
      <c r="Q25" s="0" t="n">
        <v>0</v>
      </c>
      <c r="R25" s="0" t="n">
        <v>0</v>
      </c>
      <c r="S25" s="0" t="n">
        <v>48.05</v>
      </c>
      <c r="T25" s="0" t="n">
        <v>47.45</v>
      </c>
      <c r="U25" s="0" t="n">
        <v>46.95</v>
      </c>
      <c r="V25" s="0" t="n">
        <v>49.1</v>
      </c>
      <c r="W25" s="0" t="n">
        <v>859947422</v>
      </c>
      <c r="X25" s="0" t="n">
        <v>47.65</v>
      </c>
      <c r="Y25" s="0" t="n">
        <v>47.67</v>
      </c>
      <c r="Z25" s="0" t="n">
        <v>35250</v>
      </c>
      <c r="AA25" s="0" t="n">
        <v>7364965630</v>
      </c>
      <c r="AB25" s="0" t="n">
        <v>23835</v>
      </c>
      <c r="AC25" s="0" t="n">
        <v>0</v>
      </c>
      <c r="AD25" s="0" t="s">
        <v>99</v>
      </c>
      <c r="AE25" s="0" t="s">
        <v>99</v>
      </c>
      <c r="AH25" s="0" t="n">
        <v>-100</v>
      </c>
      <c r="AI25" s="0" t="s">
        <v>720</v>
      </c>
      <c r="AJ25" s="0" t="s">
        <v>2108</v>
      </c>
      <c r="AK25" s="0" t="s">
        <v>2110</v>
      </c>
      <c r="AL25" s="0" t="s">
        <v>2112</v>
      </c>
    </row>
    <row r="26" customFormat="false" ht="15" hidden="false" customHeight="false" outlineLevel="0" collapsed="false">
      <c r="A26" s="0" t="s">
        <v>30179</v>
      </c>
      <c r="B26" s="0" t="s">
        <v>30180</v>
      </c>
      <c r="C26" s="0" t="s">
        <v>765</v>
      </c>
      <c r="D26" s="0" t="s">
        <v>763</v>
      </c>
      <c r="E26" s="0" t="s">
        <v>764</v>
      </c>
      <c r="F26" s="0" t="s">
        <v>2076</v>
      </c>
      <c r="G26" s="0" t="n">
        <v>3</v>
      </c>
      <c r="H26" s="0" t="n">
        <v>10</v>
      </c>
      <c r="I26" s="0" t="n">
        <v>0.002</v>
      </c>
      <c r="J26" s="0" t="n">
        <v>1</v>
      </c>
      <c r="K26" s="0" t="n">
        <v>-0.4</v>
      </c>
      <c r="L26" s="0" t="n">
        <v>9.958</v>
      </c>
      <c r="M26" s="0" t="n">
        <v>10.002</v>
      </c>
      <c r="N26" s="0" t="n">
        <v>10.018</v>
      </c>
      <c r="O26" s="0" t="n">
        <v>9.958</v>
      </c>
      <c r="P26" s="0" t="n">
        <v>0</v>
      </c>
      <c r="Q26" s="0" t="n">
        <v>0</v>
      </c>
      <c r="R26" s="0" t="n">
        <v>0</v>
      </c>
      <c r="S26" s="0" t="n">
        <v>9.974</v>
      </c>
      <c r="T26" s="0" t="n">
        <v>9.998</v>
      </c>
      <c r="U26" s="0" t="n">
        <v>9.958</v>
      </c>
      <c r="V26" s="0" t="n">
        <v>9.998</v>
      </c>
      <c r="W26" s="0" t="n">
        <v>71312</v>
      </c>
      <c r="X26" s="0" t="n">
        <v>9.95</v>
      </c>
      <c r="Y26" s="0" t="n">
        <v>9.958</v>
      </c>
      <c r="Z26" s="0" t="n">
        <v>36</v>
      </c>
      <c r="AA26" s="0" t="n">
        <v>1115439217</v>
      </c>
      <c r="AB26" s="0" t="n">
        <v>99.58</v>
      </c>
      <c r="AC26" s="0" t="n">
        <v>0</v>
      </c>
      <c r="AD26" s="0" t="s">
        <v>99</v>
      </c>
      <c r="AE26" s="0" t="s">
        <v>99</v>
      </c>
      <c r="AH26" s="0" t="n">
        <v>9</v>
      </c>
      <c r="AI26" s="0" t="s">
        <v>720</v>
      </c>
      <c r="AJ26" s="0" t="s">
        <v>2108</v>
      </c>
      <c r="AK26" s="0" t="s">
        <v>2110</v>
      </c>
      <c r="AL26" s="0" t="s">
        <v>2112</v>
      </c>
    </row>
    <row r="27" customFormat="false" ht="15" hidden="false" customHeight="false" outlineLevel="0" collapsed="false">
      <c r="A27" s="0" t="s">
        <v>30181</v>
      </c>
      <c r="B27" s="0" t="s">
        <v>30182</v>
      </c>
      <c r="C27" s="0" t="s">
        <v>730</v>
      </c>
      <c r="D27" s="0" t="s">
        <v>727</v>
      </c>
      <c r="E27" s="0" t="s">
        <v>728</v>
      </c>
      <c r="F27" s="0" t="s">
        <v>2076</v>
      </c>
      <c r="G27" s="0" t="n">
        <v>3</v>
      </c>
      <c r="H27" s="0" t="n">
        <v>100</v>
      </c>
      <c r="I27" s="0" t="n">
        <v>0.02</v>
      </c>
      <c r="J27" s="0" t="n">
        <v>1</v>
      </c>
      <c r="K27" s="0" t="n">
        <v>0</v>
      </c>
      <c r="L27" s="0" t="n">
        <v>0</v>
      </c>
      <c r="M27" s="0" t="n">
        <v>3.58</v>
      </c>
      <c r="N27" s="0" t="n">
        <v>0</v>
      </c>
      <c r="O27" s="0" t="n">
        <v>3.58</v>
      </c>
      <c r="P27" s="0" t="n">
        <v>0</v>
      </c>
      <c r="Q27" s="0" t="n">
        <v>0</v>
      </c>
      <c r="R27" s="0" t="n">
        <v>0</v>
      </c>
      <c r="S27" s="0" t="n">
        <v>0</v>
      </c>
      <c r="T27" s="0" t="n">
        <v>0</v>
      </c>
      <c r="U27" s="0" t="n">
        <v>0</v>
      </c>
      <c r="V27" s="0" t="n">
        <v>0</v>
      </c>
      <c r="W27" s="0" t="n">
        <v>0</v>
      </c>
      <c r="X27" s="0" t="n">
        <v>0</v>
      </c>
      <c r="Y27" s="0" t="n">
        <v>0</v>
      </c>
      <c r="Z27" s="0" t="n">
        <v>0</v>
      </c>
      <c r="AA27" s="0" t="n">
        <v>536000000</v>
      </c>
      <c r="AB27" s="0" t="n">
        <v>0</v>
      </c>
      <c r="AC27" s="0" t="n">
        <v>0</v>
      </c>
      <c r="AD27" s="0" t="s">
        <v>99</v>
      </c>
      <c r="AE27" s="0" t="s">
        <v>99</v>
      </c>
      <c r="AH27" s="0" t="n">
        <v>9</v>
      </c>
      <c r="AI27" s="0" t="s">
        <v>720</v>
      </c>
      <c r="AJ27" s="0" t="s">
        <v>2108</v>
      </c>
      <c r="AK27" s="0" t="s">
        <v>2110</v>
      </c>
      <c r="AL27" s="0" t="s">
        <v>2112</v>
      </c>
    </row>
    <row r="28" customFormat="false" ht="15" hidden="false" customHeight="false" outlineLevel="0" collapsed="false">
      <c r="A28" s="0" t="s">
        <v>30183</v>
      </c>
      <c r="B28" s="0" t="s">
        <v>30184</v>
      </c>
      <c r="C28" s="0" t="s">
        <v>725</v>
      </c>
      <c r="D28" s="0" t="s">
        <v>722</v>
      </c>
      <c r="E28" s="0" t="s">
        <v>723</v>
      </c>
      <c r="F28" s="0" t="s">
        <v>2076</v>
      </c>
      <c r="G28" s="0" t="n">
        <v>3</v>
      </c>
      <c r="H28" s="0" t="n">
        <v>10</v>
      </c>
      <c r="I28" s="0" t="n">
        <v>0.2</v>
      </c>
      <c r="J28" s="0" t="n">
        <v>1</v>
      </c>
      <c r="K28" s="0" t="n">
        <v>0.35</v>
      </c>
      <c r="L28" s="0" t="n">
        <v>170.6</v>
      </c>
      <c r="M28" s="0" t="n">
        <v>170</v>
      </c>
      <c r="N28" s="0" t="n">
        <v>172.2</v>
      </c>
      <c r="O28" s="0" t="n">
        <v>170.8</v>
      </c>
      <c r="P28" s="0" t="n">
        <v>0</v>
      </c>
      <c r="Q28" s="0" t="n">
        <v>0</v>
      </c>
      <c r="R28" s="0" t="n">
        <v>0</v>
      </c>
      <c r="S28" s="0" t="n">
        <v>172.6</v>
      </c>
      <c r="T28" s="0" t="n">
        <v>172</v>
      </c>
      <c r="U28" s="0" t="n">
        <v>170</v>
      </c>
      <c r="V28" s="0" t="n">
        <v>174.6</v>
      </c>
      <c r="W28" s="0" t="n">
        <v>3894690</v>
      </c>
      <c r="X28" s="0" t="n">
        <v>170.2</v>
      </c>
      <c r="Y28" s="0" t="n">
        <v>170.6</v>
      </c>
      <c r="Z28" s="0" t="n">
        <v>348</v>
      </c>
      <c r="AA28" s="0" t="n">
        <v>98000184</v>
      </c>
      <c r="AB28" s="0" t="n">
        <v>1706</v>
      </c>
      <c r="AC28" s="0" t="n">
        <v>0</v>
      </c>
      <c r="AD28" s="0" t="s">
        <v>99</v>
      </c>
      <c r="AE28" s="0" t="s">
        <v>99</v>
      </c>
      <c r="AH28" s="0" t="n">
        <v>9</v>
      </c>
      <c r="AI28" s="0" t="s">
        <v>720</v>
      </c>
      <c r="AJ28" s="0" t="s">
        <v>2108</v>
      </c>
      <c r="AK28" s="0" t="s">
        <v>2110</v>
      </c>
      <c r="AL28" s="0" t="s">
        <v>2112</v>
      </c>
    </row>
    <row r="29" customFormat="false" ht="15" hidden="false" customHeight="false" outlineLevel="0" collapsed="false">
      <c r="A29" s="0" t="s">
        <v>30185</v>
      </c>
      <c r="B29" s="0" t="s">
        <v>30186</v>
      </c>
      <c r="C29" s="0" t="s">
        <v>792</v>
      </c>
      <c r="D29" s="0" t="s">
        <v>789</v>
      </c>
      <c r="E29" s="0" t="s">
        <v>790</v>
      </c>
      <c r="F29" s="0" t="s">
        <v>2076</v>
      </c>
      <c r="G29" s="0" t="n">
        <v>3</v>
      </c>
      <c r="H29" s="0" t="n">
        <v>1</v>
      </c>
      <c r="I29" s="0" t="n">
        <v>1</v>
      </c>
      <c r="J29" s="0" t="n">
        <v>10</v>
      </c>
      <c r="K29" s="0" t="n">
        <v>-0.73</v>
      </c>
      <c r="L29" s="0" t="n">
        <v>681</v>
      </c>
      <c r="M29" s="0" t="n">
        <v>686</v>
      </c>
      <c r="N29" s="0" t="n">
        <v>695</v>
      </c>
      <c r="O29" s="0" t="n">
        <v>684</v>
      </c>
      <c r="P29" s="0" t="n">
        <v>0</v>
      </c>
      <c r="Q29" s="0" t="n">
        <v>0</v>
      </c>
      <c r="R29" s="0" t="n">
        <v>0</v>
      </c>
      <c r="S29" s="0" t="n">
        <v>675</v>
      </c>
      <c r="T29" s="0" t="n">
        <v>687</v>
      </c>
      <c r="U29" s="0" t="n">
        <v>655</v>
      </c>
      <c r="V29" s="0" t="n">
        <v>694</v>
      </c>
      <c r="W29" s="0" t="n">
        <v>12828043</v>
      </c>
      <c r="X29" s="0" t="n">
        <v>681</v>
      </c>
      <c r="Y29" s="0" t="n">
        <v>684</v>
      </c>
      <c r="Z29" s="0" t="n">
        <v>1191</v>
      </c>
      <c r="AA29" s="0" t="n">
        <v>80700000</v>
      </c>
      <c r="AB29" s="0" t="n">
        <v>3405</v>
      </c>
      <c r="AC29" s="0" t="n">
        <v>0</v>
      </c>
      <c r="AD29" s="0" t="s">
        <v>99</v>
      </c>
      <c r="AE29" s="0" t="s">
        <v>99</v>
      </c>
      <c r="AH29" s="0" t="n">
        <v>9</v>
      </c>
      <c r="AI29" s="0" t="s">
        <v>720</v>
      </c>
      <c r="AJ29" s="0" t="s">
        <v>2108</v>
      </c>
      <c r="AK29" s="0" t="s">
        <v>2110</v>
      </c>
      <c r="AL29" s="0" t="s">
        <v>2112</v>
      </c>
    </row>
    <row r="30" customFormat="false" ht="15" hidden="false" customHeight="false" outlineLevel="0" collapsed="false">
      <c r="A30" s="0" t="s">
        <v>30187</v>
      </c>
      <c r="B30" s="0" t="s">
        <v>30188</v>
      </c>
      <c r="C30" s="0" t="s">
        <v>751</v>
      </c>
      <c r="D30" s="0" t="s">
        <v>748</v>
      </c>
      <c r="E30" s="0" t="s">
        <v>749</v>
      </c>
      <c r="F30" s="0" t="s">
        <v>2076</v>
      </c>
      <c r="G30" s="0" t="n">
        <v>2</v>
      </c>
      <c r="H30" s="0" t="n">
        <v>1</v>
      </c>
      <c r="I30" s="0" t="n">
        <v>2</v>
      </c>
      <c r="J30" s="0" t="n">
        <v>5</v>
      </c>
      <c r="K30" s="0" t="n">
        <v>-0.66</v>
      </c>
      <c r="L30" s="0" t="n">
        <v>17150</v>
      </c>
      <c r="M30" s="0" t="n">
        <v>17264</v>
      </c>
      <c r="N30" s="0" t="n">
        <v>17182</v>
      </c>
      <c r="O30" s="0" t="n">
        <v>17158</v>
      </c>
      <c r="P30" s="0" t="n">
        <v>0</v>
      </c>
      <c r="Q30" s="0" t="n">
        <v>0</v>
      </c>
      <c r="R30" s="0" t="n">
        <v>0</v>
      </c>
      <c r="S30" s="0" t="n">
        <v>17174</v>
      </c>
      <c r="T30" s="0" t="n">
        <v>17114</v>
      </c>
      <c r="U30" s="0" t="n">
        <v>17114</v>
      </c>
      <c r="V30" s="0" t="n">
        <v>17254</v>
      </c>
      <c r="W30" s="0" t="n">
        <v>23596118</v>
      </c>
      <c r="X30" s="0" t="n">
        <v>17152</v>
      </c>
      <c r="Y30" s="0" t="n">
        <v>17192</v>
      </c>
      <c r="Z30" s="0" t="n">
        <v>364</v>
      </c>
      <c r="AA30" s="0" t="n">
        <v>36757156</v>
      </c>
      <c r="AB30" s="0" t="n">
        <v>17150</v>
      </c>
      <c r="AC30" s="0" t="n">
        <v>0</v>
      </c>
      <c r="AD30" s="0" t="s">
        <v>99</v>
      </c>
      <c r="AE30" s="0" t="s">
        <v>99</v>
      </c>
      <c r="AH30" s="0" t="n">
        <v>-100</v>
      </c>
      <c r="AI30" s="0" t="s">
        <v>720</v>
      </c>
      <c r="AJ30" s="0" t="s">
        <v>2108</v>
      </c>
      <c r="AK30" s="0" t="s">
        <v>2110</v>
      </c>
      <c r="AL30" s="0" t="s">
        <v>2112</v>
      </c>
    </row>
    <row r="31" customFormat="false" ht="15" hidden="false" customHeight="false" outlineLevel="0" collapsed="false">
      <c r="A31" s="0" t="s">
        <v>30189</v>
      </c>
      <c r="B31" s="0" t="s">
        <v>30190</v>
      </c>
      <c r="C31" s="0" t="s">
        <v>770</v>
      </c>
      <c r="D31" s="0" t="s">
        <v>767</v>
      </c>
      <c r="E31" s="0" t="s">
        <v>768</v>
      </c>
      <c r="F31" s="0" t="s">
        <v>2076</v>
      </c>
      <c r="G31" s="0" t="n">
        <v>2</v>
      </c>
      <c r="H31" s="0" t="n">
        <v>10</v>
      </c>
      <c r="I31" s="0" t="n">
        <v>0.002</v>
      </c>
      <c r="J31" s="0" t="n">
        <v>0.64</v>
      </c>
      <c r="K31" s="0" t="n">
        <v>-0.2</v>
      </c>
      <c r="L31" s="0" t="n">
        <v>10.032</v>
      </c>
      <c r="M31" s="0" t="n">
        <v>10.052</v>
      </c>
      <c r="N31" s="0" t="n">
        <v>10.134</v>
      </c>
      <c r="O31" s="0" t="n">
        <v>10.026</v>
      </c>
      <c r="P31" s="0" t="n">
        <v>0</v>
      </c>
      <c r="Q31" s="0" t="n">
        <v>0</v>
      </c>
      <c r="R31" s="0" t="n">
        <v>0</v>
      </c>
      <c r="S31" s="0" t="n">
        <v>10.07</v>
      </c>
      <c r="T31" s="0" t="n">
        <v>10.054</v>
      </c>
      <c r="U31" s="0" t="n">
        <v>9.956</v>
      </c>
      <c r="V31" s="0" t="n">
        <v>10.12</v>
      </c>
      <c r="W31" s="0" t="n">
        <v>10744677</v>
      </c>
      <c r="X31" s="0" t="n">
        <v>10.026</v>
      </c>
      <c r="Y31" s="0" t="n">
        <v>10.04</v>
      </c>
      <c r="Z31" s="0" t="n">
        <v>1344</v>
      </c>
      <c r="AA31" s="0" t="n">
        <v>7630433826</v>
      </c>
      <c r="AB31" s="0" t="n">
        <v>100.32</v>
      </c>
      <c r="AC31" s="0" t="n">
        <v>0</v>
      </c>
      <c r="AD31" s="0" t="s">
        <v>99</v>
      </c>
      <c r="AE31" s="0" t="s">
        <v>99</v>
      </c>
      <c r="AH31" s="0" t="n">
        <v>-100</v>
      </c>
      <c r="AI31" s="0" t="s">
        <v>720</v>
      </c>
      <c r="AJ31" s="0" t="s">
        <v>2108</v>
      </c>
      <c r="AK31" s="0" t="s">
        <v>2110</v>
      </c>
      <c r="AL31" s="0" t="s">
        <v>2112</v>
      </c>
    </row>
    <row r="32" customFormat="false" ht="15" hidden="false" customHeight="false" outlineLevel="0" collapsed="false">
      <c r="A32" s="0" t="s">
        <v>30191</v>
      </c>
      <c r="B32" s="0" t="s">
        <v>30192</v>
      </c>
      <c r="C32" s="0" t="s">
        <v>780</v>
      </c>
      <c r="D32" s="0" t="s">
        <v>777</v>
      </c>
      <c r="E32" s="0" t="s">
        <v>778</v>
      </c>
      <c r="F32" s="0" t="s">
        <v>2076</v>
      </c>
      <c r="G32" s="0" t="n">
        <v>3</v>
      </c>
      <c r="H32" s="0" t="n">
        <v>100</v>
      </c>
      <c r="I32" s="0" t="n">
        <v>0.01</v>
      </c>
      <c r="J32" s="0" t="n">
        <v>1</v>
      </c>
      <c r="K32" s="0" t="n">
        <v>0.75</v>
      </c>
      <c r="L32" s="0" t="n">
        <v>10.71</v>
      </c>
      <c r="M32" s="0" t="n">
        <v>10.63</v>
      </c>
      <c r="N32" s="0" t="n">
        <v>10.67</v>
      </c>
      <c r="O32" s="0" t="n">
        <v>10.7</v>
      </c>
      <c r="P32" s="0" t="n">
        <v>0</v>
      </c>
      <c r="Q32" s="0" t="n">
        <v>0</v>
      </c>
      <c r="R32" s="0" t="n">
        <v>0</v>
      </c>
      <c r="S32" s="0" t="n">
        <v>10.68</v>
      </c>
      <c r="T32" s="0" t="n">
        <v>10.63</v>
      </c>
      <c r="U32" s="0" t="n">
        <v>10.62</v>
      </c>
      <c r="V32" s="0" t="n">
        <v>10.71</v>
      </c>
      <c r="W32" s="0" t="n">
        <v>46999</v>
      </c>
      <c r="X32" s="0" t="n">
        <v>10.65</v>
      </c>
      <c r="Y32" s="0" t="n">
        <v>10.71</v>
      </c>
      <c r="Z32" s="0" t="n">
        <v>18</v>
      </c>
      <c r="AA32" s="0" t="n">
        <v>123817165</v>
      </c>
      <c r="AB32" s="0" t="n">
        <v>4284</v>
      </c>
      <c r="AC32" s="0" t="n">
        <v>0</v>
      </c>
      <c r="AD32" s="0" t="s">
        <v>99</v>
      </c>
      <c r="AE32" s="0" t="s">
        <v>99</v>
      </c>
      <c r="AH32" s="0" t="n">
        <v>9</v>
      </c>
      <c r="AI32" s="0" t="s">
        <v>720</v>
      </c>
      <c r="AJ32" s="0" t="s">
        <v>2108</v>
      </c>
      <c r="AK32" s="0" t="s">
        <v>2110</v>
      </c>
      <c r="AL32" s="0" t="s">
        <v>2112</v>
      </c>
    </row>
    <row r="33" customFormat="false" ht="15" hidden="false" customHeight="false" outlineLevel="0" collapsed="false">
      <c r="A33" s="0" t="s">
        <v>30193</v>
      </c>
      <c r="B33" s="0" t="s">
        <v>30194</v>
      </c>
      <c r="C33" s="0" t="s">
        <v>785</v>
      </c>
      <c r="D33" s="0" t="s">
        <v>782</v>
      </c>
      <c r="E33" s="0" t="s">
        <v>783</v>
      </c>
      <c r="F33" s="0" t="s">
        <v>2076</v>
      </c>
      <c r="G33" s="0" t="n">
        <v>3</v>
      </c>
      <c r="H33" s="0" t="n">
        <v>1000</v>
      </c>
      <c r="I33" s="0" t="n">
        <v>0.005</v>
      </c>
      <c r="J33" s="0" t="n">
        <v>0.007</v>
      </c>
      <c r="K33" s="0" t="n">
        <v>-1</v>
      </c>
      <c r="L33" s="0" t="n">
        <v>1.49</v>
      </c>
      <c r="M33" s="0" t="n">
        <v>1.505</v>
      </c>
      <c r="N33" s="0" t="n">
        <v>1.555</v>
      </c>
      <c r="O33" s="0" t="n">
        <v>1.475</v>
      </c>
      <c r="P33" s="0" t="n">
        <v>0</v>
      </c>
      <c r="Q33" s="0" t="n">
        <v>0</v>
      </c>
      <c r="R33" s="0" t="n">
        <v>0</v>
      </c>
      <c r="S33" s="0" t="n">
        <v>1.49</v>
      </c>
      <c r="T33" s="0" t="n">
        <v>1.485</v>
      </c>
      <c r="U33" s="0" t="n">
        <v>1.47</v>
      </c>
      <c r="V33" s="0" t="n">
        <v>1.515</v>
      </c>
      <c r="W33" s="0" t="n">
        <v>184700</v>
      </c>
      <c r="X33" s="0" t="n">
        <v>1.47</v>
      </c>
      <c r="Y33" s="0" t="n">
        <v>1.495</v>
      </c>
      <c r="Z33" s="0" t="n">
        <v>69</v>
      </c>
      <c r="AA33" s="0" t="n">
        <v>773900078</v>
      </c>
      <c r="AB33" s="0" t="n">
        <v>1490</v>
      </c>
      <c r="AC33" s="0" t="n">
        <v>0</v>
      </c>
      <c r="AD33" s="0" t="s">
        <v>99</v>
      </c>
      <c r="AE33" s="0" t="s">
        <v>99</v>
      </c>
      <c r="AH33" s="0" t="n">
        <v>9</v>
      </c>
      <c r="AI33" s="0" t="s">
        <v>720</v>
      </c>
      <c r="AJ33" s="0" t="s">
        <v>2108</v>
      </c>
      <c r="AK33" s="0" t="s">
        <v>2110</v>
      </c>
      <c r="AL33" s="0" t="s">
        <v>2112</v>
      </c>
    </row>
    <row r="34" customFormat="false" ht="15" hidden="false" customHeight="false" outlineLevel="0" collapsed="false">
      <c r="A34" s="0" t="s">
        <v>30195</v>
      </c>
      <c r="B34" s="0" t="s">
        <v>30196</v>
      </c>
      <c r="C34" s="0" t="s">
        <v>233</v>
      </c>
      <c r="D34" s="0" t="s">
        <v>126</v>
      </c>
      <c r="E34" s="0" t="s">
        <v>127</v>
      </c>
      <c r="F34" s="0" t="s">
        <v>2076</v>
      </c>
      <c r="G34" s="0" t="n">
        <v>1</v>
      </c>
      <c r="H34" s="0" t="n">
        <v>1</v>
      </c>
      <c r="I34" s="0" t="n">
        <v>0.05</v>
      </c>
      <c r="J34" s="0" t="n">
        <v>0.05</v>
      </c>
      <c r="K34" s="0" t="n">
        <v>-2.35</v>
      </c>
      <c r="L34" s="0" t="n">
        <v>434.65</v>
      </c>
      <c r="M34" s="0" t="n">
        <v>446.1</v>
      </c>
      <c r="N34" s="0" t="n">
        <v>448.3</v>
      </c>
      <c r="O34" s="0" t="n">
        <v>433.2</v>
      </c>
      <c r="P34" s="0" t="n">
        <v>0</v>
      </c>
      <c r="Q34" s="0" t="n">
        <v>0</v>
      </c>
      <c r="R34" s="0" t="n">
        <v>0</v>
      </c>
      <c r="S34" s="0" t="n">
        <v>439.5</v>
      </c>
      <c r="T34" s="0" t="n">
        <v>446.45</v>
      </c>
      <c r="U34" s="0" t="n">
        <v>432.3</v>
      </c>
      <c r="V34" s="0" t="n">
        <v>446.45</v>
      </c>
      <c r="W34" s="0" t="n">
        <v>129381708</v>
      </c>
      <c r="X34" s="0" t="n">
        <v>434.65</v>
      </c>
      <c r="Y34" s="0" t="n">
        <v>434.8</v>
      </c>
      <c r="Z34" s="0" t="n">
        <v>10523</v>
      </c>
      <c r="AA34" s="0" t="n">
        <v>210000000</v>
      </c>
      <c r="AB34" s="0" t="n">
        <v>434.65</v>
      </c>
      <c r="AC34" s="0" t="n">
        <v>0</v>
      </c>
      <c r="AD34" s="0" t="s">
        <v>99</v>
      </c>
      <c r="AE34" s="0" t="s">
        <v>99</v>
      </c>
      <c r="AH34" s="0" t="n">
        <v>-100</v>
      </c>
      <c r="AI34" s="0" t="s">
        <v>720</v>
      </c>
      <c r="AJ34" s="0" t="s">
        <v>2108</v>
      </c>
      <c r="AK34" s="0" t="s">
        <v>2110</v>
      </c>
      <c r="AL34" s="0" t="s">
        <v>2112</v>
      </c>
    </row>
    <row r="35" customFormat="false" ht="15" hidden="false" customHeight="false" outlineLevel="0" collapsed="false">
      <c r="A35" s="0" t="s">
        <v>30197</v>
      </c>
      <c r="B35" s="0" t="s">
        <v>30198</v>
      </c>
      <c r="C35" s="0" t="s">
        <v>761</v>
      </c>
      <c r="D35" s="0" t="s">
        <v>758</v>
      </c>
      <c r="E35" s="0" t="s">
        <v>759</v>
      </c>
      <c r="F35" s="0" t="s">
        <v>2076</v>
      </c>
      <c r="G35" s="0" t="n">
        <v>3</v>
      </c>
      <c r="H35" s="0" t="n">
        <v>100</v>
      </c>
      <c r="I35" s="0" t="n">
        <v>0.05</v>
      </c>
      <c r="J35" s="0" t="n">
        <v>1</v>
      </c>
      <c r="K35" s="0" t="n">
        <v>-1.7</v>
      </c>
      <c r="L35" s="0" t="n">
        <v>66.4</v>
      </c>
      <c r="M35" s="0" t="n">
        <v>67.55</v>
      </c>
      <c r="N35" s="0" t="n">
        <v>67.6</v>
      </c>
      <c r="O35" s="0" t="n">
        <v>66.45</v>
      </c>
      <c r="P35" s="0" t="n">
        <v>0</v>
      </c>
      <c r="Q35" s="0" t="n">
        <v>0</v>
      </c>
      <c r="R35" s="0" t="n">
        <v>0</v>
      </c>
      <c r="S35" s="0" t="n">
        <v>67.05</v>
      </c>
      <c r="T35" s="0" t="n">
        <v>67.35</v>
      </c>
      <c r="U35" s="0" t="n">
        <v>66.1</v>
      </c>
      <c r="V35" s="0" t="n">
        <v>67.6</v>
      </c>
      <c r="W35" s="0" t="n">
        <v>8533140</v>
      </c>
      <c r="X35" s="0" t="n">
        <v>66.45</v>
      </c>
      <c r="Y35" s="0" t="n">
        <v>66.65</v>
      </c>
      <c r="Z35" s="0" t="n">
        <v>479</v>
      </c>
      <c r="AA35" s="0" t="n">
        <v>498454822</v>
      </c>
      <c r="AB35" s="0" t="n">
        <v>13280</v>
      </c>
      <c r="AC35" s="0" t="n">
        <v>0</v>
      </c>
      <c r="AD35" s="0" t="s">
        <v>99</v>
      </c>
      <c r="AE35" s="0" t="s">
        <v>99</v>
      </c>
      <c r="AH35" s="0" t="n">
        <v>9</v>
      </c>
      <c r="AI35" s="0" t="s">
        <v>720</v>
      </c>
      <c r="AJ35" s="0" t="s">
        <v>2108</v>
      </c>
      <c r="AK35" s="0" t="s">
        <v>2110</v>
      </c>
      <c r="AL35" s="0" t="s">
        <v>2112</v>
      </c>
    </row>
    <row r="36" customFormat="false" ht="15" hidden="false" customHeight="false" outlineLevel="0" collapsed="false">
      <c r="A36" s="0" t="s">
        <v>30199</v>
      </c>
      <c r="B36" s="0" t="s">
        <v>30200</v>
      </c>
      <c r="C36" s="0" t="s">
        <v>740</v>
      </c>
      <c r="D36" s="0" t="s">
        <v>737</v>
      </c>
      <c r="E36" s="0" t="s">
        <v>738</v>
      </c>
      <c r="F36" s="0" t="s">
        <v>2076</v>
      </c>
      <c r="G36" s="0" t="n">
        <v>1</v>
      </c>
      <c r="H36" s="0" t="n">
        <v>10</v>
      </c>
      <c r="I36" s="0" t="n">
        <v>0.01</v>
      </c>
      <c r="J36" s="0" t="n">
        <v>1</v>
      </c>
      <c r="K36" s="0" t="n">
        <v>0.87</v>
      </c>
      <c r="L36" s="0" t="n">
        <v>48.94</v>
      </c>
      <c r="M36" s="0" t="n">
        <v>49.04</v>
      </c>
      <c r="N36" s="0" t="n">
        <v>49.23</v>
      </c>
      <c r="O36" s="0" t="n">
        <v>48.83</v>
      </c>
      <c r="P36" s="0" t="n">
        <v>0</v>
      </c>
      <c r="Q36" s="0" t="n">
        <v>0</v>
      </c>
      <c r="R36" s="0" t="n">
        <v>0</v>
      </c>
      <c r="S36" s="0" t="n">
        <v>49.58</v>
      </c>
      <c r="T36" s="0" t="n">
        <v>48.6</v>
      </c>
      <c r="U36" s="0" t="n">
        <v>48.6</v>
      </c>
      <c r="V36" s="0" t="n">
        <v>50.38</v>
      </c>
      <c r="W36" s="0" t="n">
        <v>3016435937</v>
      </c>
      <c r="X36" s="0" t="n">
        <v>48.94</v>
      </c>
      <c r="Y36" s="0" t="n">
        <v>48.97</v>
      </c>
      <c r="Z36" s="0" t="n">
        <v>61006</v>
      </c>
      <c r="AA36" s="0" t="n">
        <v>3975771215</v>
      </c>
      <c r="AB36" s="0" t="n">
        <v>2447</v>
      </c>
      <c r="AC36" s="0" t="n">
        <v>0</v>
      </c>
      <c r="AD36" s="0" t="s">
        <v>99</v>
      </c>
      <c r="AE36" s="0" t="s">
        <v>99</v>
      </c>
      <c r="AH36" s="0" t="n">
        <v>-100</v>
      </c>
      <c r="AI36" s="0" t="s">
        <v>720</v>
      </c>
      <c r="AJ36" s="0" t="s">
        <v>2108</v>
      </c>
      <c r="AK36" s="0" t="s">
        <v>2110</v>
      </c>
      <c r="AL36" s="0" t="s">
        <v>2112</v>
      </c>
    </row>
    <row r="37" customFormat="false" ht="15" hidden="false" customHeight="false" outlineLevel="0" collapsed="false">
      <c r="A37" s="0" t="s">
        <v>30201</v>
      </c>
      <c r="B37" s="0" t="s">
        <v>30202</v>
      </c>
      <c r="C37" s="0" t="s">
        <v>236</v>
      </c>
      <c r="D37" s="0" t="s">
        <v>137</v>
      </c>
      <c r="E37" s="0" t="s">
        <v>138</v>
      </c>
      <c r="F37" s="0" t="s">
        <v>2076</v>
      </c>
      <c r="G37" s="0" t="n">
        <v>1</v>
      </c>
      <c r="H37" s="0" t="n">
        <v>10</v>
      </c>
      <c r="I37" s="0" t="n">
        <v>0.01</v>
      </c>
      <c r="J37" s="0" t="n">
        <v>1</v>
      </c>
      <c r="K37" s="0" t="n">
        <v>-1.05</v>
      </c>
      <c r="L37" s="0" t="n">
        <v>306.87</v>
      </c>
      <c r="M37" s="0" t="n">
        <v>313.15</v>
      </c>
      <c r="N37" s="0" t="n">
        <v>314.67</v>
      </c>
      <c r="O37" s="0" t="n">
        <v>306.32</v>
      </c>
      <c r="P37" s="0" t="n">
        <v>0</v>
      </c>
      <c r="Q37" s="0" t="n">
        <v>0</v>
      </c>
      <c r="R37" s="0" t="n">
        <v>0</v>
      </c>
      <c r="S37" s="0" t="n">
        <v>311.45</v>
      </c>
      <c r="T37" s="0" t="n">
        <v>310.14</v>
      </c>
      <c r="U37" s="0" t="n">
        <v>305.1</v>
      </c>
      <c r="V37" s="0" t="n">
        <v>315.88</v>
      </c>
      <c r="W37" s="0" t="n">
        <v>228306443</v>
      </c>
      <c r="X37" s="0" t="n">
        <v>306.74</v>
      </c>
      <c r="Y37" s="0" t="n">
        <v>306.84</v>
      </c>
      <c r="Z37" s="0" t="n">
        <v>7380</v>
      </c>
      <c r="AA37" s="0" t="n">
        <v>457544031</v>
      </c>
      <c r="AB37" s="0" t="n">
        <v>27618.3</v>
      </c>
      <c r="AC37" s="0" t="n">
        <v>0</v>
      </c>
      <c r="AD37" s="0" t="s">
        <v>99</v>
      </c>
      <c r="AE37" s="0" t="s">
        <v>99</v>
      </c>
      <c r="AH37" s="0" t="n">
        <v>-100</v>
      </c>
      <c r="AI37" s="0" t="s">
        <v>720</v>
      </c>
      <c r="AJ37" s="0" t="s">
        <v>2108</v>
      </c>
      <c r="AK37" s="0" t="s">
        <v>2110</v>
      </c>
      <c r="AL37" s="0" t="s">
        <v>2112</v>
      </c>
    </row>
    <row r="38" customFormat="false" ht="15" hidden="false" customHeight="false" outlineLevel="0" collapsed="false">
      <c r="A38" s="0" t="s">
        <v>30203</v>
      </c>
      <c r="B38" s="0" t="s">
        <v>30204</v>
      </c>
      <c r="C38" s="0" t="s">
        <v>823</v>
      </c>
      <c r="D38" s="0" t="s">
        <v>820</v>
      </c>
      <c r="E38" s="0" t="s">
        <v>821</v>
      </c>
      <c r="F38" s="0" t="s">
        <v>30205</v>
      </c>
      <c r="G38" s="0" t="n">
        <v>3</v>
      </c>
      <c r="H38" s="0" t="n">
        <v>100</v>
      </c>
      <c r="I38" s="0" t="n">
        <v>0.05</v>
      </c>
      <c r="J38" s="0" t="n">
        <v>1</v>
      </c>
      <c r="K38" s="0" t="n">
        <v>-0.3</v>
      </c>
      <c r="L38" s="0" t="n">
        <v>49.8</v>
      </c>
      <c r="M38" s="0" t="n">
        <v>49.95</v>
      </c>
      <c r="N38" s="0" t="n">
        <v>49.65</v>
      </c>
      <c r="O38" s="0" t="n">
        <v>49.65</v>
      </c>
      <c r="P38" s="0" t="n">
        <v>0</v>
      </c>
      <c r="Q38" s="0" t="n">
        <v>0</v>
      </c>
      <c r="R38" s="0" t="n">
        <v>0</v>
      </c>
      <c r="S38" s="0" t="n">
        <v>49.95</v>
      </c>
      <c r="T38" s="0" t="n">
        <v>49.95</v>
      </c>
      <c r="U38" s="0" t="n">
        <v>49.15</v>
      </c>
      <c r="V38" s="0" t="n">
        <v>50.5</v>
      </c>
      <c r="W38" s="0" t="n">
        <v>1103385</v>
      </c>
      <c r="X38" s="0" t="n">
        <v>49.6</v>
      </c>
      <c r="Y38" s="0" t="n">
        <v>49.8</v>
      </c>
      <c r="Z38" s="0" t="n">
        <v>92</v>
      </c>
      <c r="AA38" s="0" t="n">
        <v>20100000</v>
      </c>
      <c r="AB38" s="0" t="n">
        <v>4980</v>
      </c>
      <c r="AC38" s="0" t="n">
        <v>0</v>
      </c>
      <c r="AD38" s="0" t="s">
        <v>99</v>
      </c>
      <c r="AE38" s="0" t="s">
        <v>99</v>
      </c>
      <c r="AH38" s="0" t="n">
        <v>9</v>
      </c>
      <c r="AI38" s="0" t="s">
        <v>720</v>
      </c>
      <c r="AJ38" s="0" t="s">
        <v>2108</v>
      </c>
      <c r="AK38" s="0" t="s">
        <v>30206</v>
      </c>
      <c r="AL38" s="0" t="s">
        <v>2112</v>
      </c>
    </row>
    <row r="39" customFormat="false" ht="15" hidden="false" customHeight="false" outlineLevel="0" collapsed="false">
      <c r="A39" s="0" t="s">
        <v>30207</v>
      </c>
      <c r="B39" s="0" t="s">
        <v>30208</v>
      </c>
      <c r="C39" s="0" t="s">
        <v>806</v>
      </c>
      <c r="D39" s="0" t="s">
        <v>803</v>
      </c>
      <c r="E39" s="0" t="s">
        <v>804</v>
      </c>
      <c r="F39" s="0" t="s">
        <v>30205</v>
      </c>
      <c r="G39" s="0" t="n">
        <v>3</v>
      </c>
      <c r="H39" s="0" t="n">
        <v>100</v>
      </c>
      <c r="I39" s="0" t="n">
        <v>0.01</v>
      </c>
      <c r="J39" s="0" t="n">
        <v>1</v>
      </c>
      <c r="K39" s="0" t="n">
        <v>4.98</v>
      </c>
      <c r="L39" s="0" t="n">
        <v>9.28</v>
      </c>
      <c r="M39" s="0" t="n">
        <v>8.84</v>
      </c>
      <c r="N39" s="0" t="n">
        <v>9.15</v>
      </c>
      <c r="O39" s="0" t="n">
        <v>9.28</v>
      </c>
      <c r="P39" s="0" t="n">
        <v>0</v>
      </c>
      <c r="Q39" s="0" t="n">
        <v>0</v>
      </c>
      <c r="R39" s="0" t="n">
        <v>0</v>
      </c>
      <c r="S39" s="0" t="n">
        <v>9.11</v>
      </c>
      <c r="T39" s="0" t="n">
        <v>8.84</v>
      </c>
      <c r="U39" s="0" t="n">
        <v>8.83</v>
      </c>
      <c r="V39" s="0" t="n">
        <v>9.46</v>
      </c>
      <c r="W39" s="0" t="n">
        <v>307061</v>
      </c>
      <c r="X39" s="0" t="n">
        <v>9.11</v>
      </c>
      <c r="Y39" s="0" t="n">
        <v>9.28</v>
      </c>
      <c r="Z39" s="0" t="n">
        <v>97</v>
      </c>
      <c r="AA39" s="0" t="n">
        <v>36165270</v>
      </c>
      <c r="AB39" s="0" t="n">
        <v>1856</v>
      </c>
      <c r="AC39" s="0" t="n">
        <v>0</v>
      </c>
      <c r="AD39" s="0" t="s">
        <v>99</v>
      </c>
      <c r="AE39" s="0" t="s">
        <v>99</v>
      </c>
      <c r="AH39" s="0" t="n">
        <v>9</v>
      </c>
      <c r="AI39" s="0" t="s">
        <v>720</v>
      </c>
      <c r="AJ39" s="0" t="s">
        <v>2108</v>
      </c>
      <c r="AK39" s="0" t="s">
        <v>30206</v>
      </c>
      <c r="AL39" s="0" t="s">
        <v>2112</v>
      </c>
    </row>
    <row r="40" customFormat="false" ht="15" hidden="false" customHeight="false" outlineLevel="0" collapsed="false">
      <c r="A40" s="0" t="s">
        <v>30209</v>
      </c>
      <c r="B40" s="0" t="s">
        <v>30210</v>
      </c>
      <c r="C40" s="0" t="s">
        <v>797</v>
      </c>
      <c r="D40" s="0" t="s">
        <v>794</v>
      </c>
      <c r="E40" s="0" t="s">
        <v>795</v>
      </c>
      <c r="F40" s="0" t="s">
        <v>2076</v>
      </c>
      <c r="G40" s="0" t="n">
        <v>3</v>
      </c>
      <c r="H40" s="0" t="n">
        <v>1</v>
      </c>
      <c r="I40" s="0" t="n">
        <v>0.5</v>
      </c>
      <c r="J40" s="0" t="n">
        <v>1</v>
      </c>
      <c r="K40" s="0" t="n">
        <v>0.6</v>
      </c>
      <c r="L40" s="0" t="n">
        <v>2088</v>
      </c>
      <c r="M40" s="0" t="n">
        <v>2097.5</v>
      </c>
      <c r="N40" s="0" t="n">
        <v>2085.5</v>
      </c>
      <c r="O40" s="0" t="n">
        <v>2090.5</v>
      </c>
      <c r="P40" s="0" t="n">
        <v>0</v>
      </c>
      <c r="Q40" s="0" t="n">
        <v>0</v>
      </c>
      <c r="R40" s="0" t="n">
        <v>0</v>
      </c>
      <c r="S40" s="0" t="n">
        <v>2086.5</v>
      </c>
      <c r="T40" s="0" t="n">
        <v>2075</v>
      </c>
      <c r="U40" s="0" t="n">
        <v>2049</v>
      </c>
      <c r="V40" s="0" t="n">
        <v>2118</v>
      </c>
      <c r="W40" s="0" t="n">
        <v>34342582</v>
      </c>
      <c r="X40" s="0" t="n">
        <v>2087</v>
      </c>
      <c r="Y40" s="0" t="n">
        <v>2091.5</v>
      </c>
      <c r="Z40" s="0" t="n">
        <v>1745</v>
      </c>
      <c r="AA40" s="0" t="n">
        <v>147846489</v>
      </c>
      <c r="AB40" s="0" t="n">
        <v>6264</v>
      </c>
      <c r="AC40" s="0" t="n">
        <v>0</v>
      </c>
      <c r="AD40" s="0" t="s">
        <v>99</v>
      </c>
      <c r="AE40" s="0" t="s">
        <v>99</v>
      </c>
      <c r="AH40" s="0" t="n">
        <v>9</v>
      </c>
      <c r="AI40" s="0" t="s">
        <v>720</v>
      </c>
      <c r="AJ40" s="0" t="s">
        <v>2108</v>
      </c>
      <c r="AK40" s="0" t="s">
        <v>2110</v>
      </c>
      <c r="AL40" s="0" t="s">
        <v>2112</v>
      </c>
    </row>
    <row r="41" customFormat="false" ht="15" hidden="false" customHeight="false" outlineLevel="0" collapsed="false">
      <c r="A41" s="0" t="s">
        <v>30211</v>
      </c>
      <c r="B41" s="0" t="s">
        <v>30212</v>
      </c>
      <c r="C41" s="0" t="s">
        <v>271</v>
      </c>
      <c r="D41" s="0" t="s">
        <v>133</v>
      </c>
      <c r="E41" s="0" t="s">
        <v>134</v>
      </c>
      <c r="F41" s="0" t="s">
        <v>30205</v>
      </c>
      <c r="G41" s="0" t="n">
        <v>3</v>
      </c>
      <c r="H41" s="0" t="n">
        <v>1</v>
      </c>
      <c r="I41" s="0" t="n">
        <v>0.5</v>
      </c>
      <c r="J41" s="0" t="n">
        <v>1</v>
      </c>
      <c r="K41" s="0" t="n">
        <v>-0.69</v>
      </c>
      <c r="L41" s="0" t="n">
        <v>1084</v>
      </c>
      <c r="M41" s="0" t="n">
        <v>1095.5</v>
      </c>
      <c r="N41" s="0" t="n">
        <v>1099</v>
      </c>
      <c r="O41" s="0" t="n">
        <v>1082</v>
      </c>
      <c r="P41" s="0" t="n">
        <v>0</v>
      </c>
      <c r="Q41" s="0" t="n">
        <v>0</v>
      </c>
      <c r="R41" s="0" t="n">
        <v>0</v>
      </c>
      <c r="S41" s="0" t="n">
        <v>1091</v>
      </c>
      <c r="T41" s="0" t="n">
        <v>1092</v>
      </c>
      <c r="U41" s="0" t="n">
        <v>1080</v>
      </c>
      <c r="V41" s="0" t="n">
        <v>1100</v>
      </c>
      <c r="W41" s="0" t="n">
        <v>59010728</v>
      </c>
      <c r="X41" s="0" t="n">
        <v>1083</v>
      </c>
      <c r="Y41" s="0" t="n">
        <v>1084.5</v>
      </c>
      <c r="Z41" s="0" t="n">
        <v>3244</v>
      </c>
      <c r="AA41" s="0" t="n">
        <v>29788012</v>
      </c>
      <c r="AB41" s="0" t="n">
        <v>10840</v>
      </c>
      <c r="AC41" s="0" t="n">
        <v>0</v>
      </c>
      <c r="AD41" s="0" t="s">
        <v>99</v>
      </c>
      <c r="AE41" s="0" t="s">
        <v>99</v>
      </c>
      <c r="AH41" s="0" t="n">
        <v>9</v>
      </c>
      <c r="AI41" s="0" t="s">
        <v>720</v>
      </c>
      <c r="AJ41" s="0" t="s">
        <v>2108</v>
      </c>
      <c r="AK41" s="0" t="s">
        <v>30206</v>
      </c>
      <c r="AL41" s="0" t="s">
        <v>2112</v>
      </c>
    </row>
    <row r="42" customFormat="false" ht="15" hidden="false" customHeight="false" outlineLevel="0" collapsed="false">
      <c r="A42" s="0" t="s">
        <v>30213</v>
      </c>
      <c r="B42" s="0" t="s">
        <v>30214</v>
      </c>
      <c r="C42" s="0" t="s">
        <v>816</v>
      </c>
      <c r="D42" s="0" t="s">
        <v>813</v>
      </c>
      <c r="E42" s="0" t="s">
        <v>814</v>
      </c>
      <c r="F42" s="0" t="s">
        <v>2076</v>
      </c>
      <c r="G42" s="0" t="n">
        <v>3</v>
      </c>
      <c r="H42" s="0" t="n">
        <v>1</v>
      </c>
      <c r="I42" s="0" t="n">
        <v>1</v>
      </c>
      <c r="J42" s="0" t="n">
        <v>0.025</v>
      </c>
      <c r="K42" s="0" t="n">
        <v>-1.31</v>
      </c>
      <c r="L42" s="0" t="n">
        <v>1737</v>
      </c>
      <c r="M42" s="0" t="n">
        <v>1755</v>
      </c>
      <c r="N42" s="0" t="n">
        <v>1760</v>
      </c>
      <c r="O42" s="0" t="n">
        <v>1732</v>
      </c>
      <c r="P42" s="0" t="n">
        <v>0</v>
      </c>
      <c r="Q42" s="0" t="n">
        <v>0</v>
      </c>
      <c r="R42" s="0" t="n">
        <v>0</v>
      </c>
      <c r="S42" s="0" t="n">
        <v>1731</v>
      </c>
      <c r="T42" s="0" t="n">
        <v>1753</v>
      </c>
      <c r="U42" s="0" t="n">
        <v>1720</v>
      </c>
      <c r="V42" s="0" t="n">
        <v>1777</v>
      </c>
      <c r="W42" s="0" t="n">
        <v>1011086</v>
      </c>
      <c r="X42" s="0" t="n">
        <v>1732</v>
      </c>
      <c r="Y42" s="0" t="n">
        <v>1735</v>
      </c>
      <c r="Z42" s="0" t="n">
        <v>105</v>
      </c>
      <c r="AA42" s="0" t="n">
        <v>7027270</v>
      </c>
      <c r="AB42" s="0" t="n">
        <v>12159</v>
      </c>
      <c r="AC42" s="0" t="n">
        <v>0</v>
      </c>
      <c r="AD42" s="0" t="s">
        <v>99</v>
      </c>
      <c r="AE42" s="0" t="s">
        <v>99</v>
      </c>
      <c r="AH42" s="0" t="n">
        <v>9</v>
      </c>
      <c r="AI42" s="0" t="s">
        <v>720</v>
      </c>
      <c r="AJ42" s="0" t="s">
        <v>2108</v>
      </c>
      <c r="AK42" s="0" t="s">
        <v>2110</v>
      </c>
      <c r="AL42" s="0" t="s">
        <v>2112</v>
      </c>
    </row>
    <row r="43" customFormat="false" ht="15" hidden="false" customHeight="false" outlineLevel="0" collapsed="false">
      <c r="A43" s="0" t="s">
        <v>30215</v>
      </c>
      <c r="B43" s="0" t="s">
        <v>30216</v>
      </c>
      <c r="C43" s="0" t="s">
        <v>1810</v>
      </c>
      <c r="D43" s="0" t="s">
        <v>1808</v>
      </c>
      <c r="E43" s="0" t="s">
        <v>1809</v>
      </c>
      <c r="F43" s="0" t="s">
        <v>2076</v>
      </c>
      <c r="G43" s="0" t="n">
        <v>1</v>
      </c>
      <c r="H43" s="0" t="n">
        <v>1</v>
      </c>
      <c r="I43" s="0" t="n">
        <v>0.05</v>
      </c>
      <c r="J43" s="0" t="n">
        <v>0.01</v>
      </c>
      <c r="K43" s="0" t="n">
        <v>-0.82</v>
      </c>
      <c r="L43" s="0" t="n">
        <v>78.15</v>
      </c>
      <c r="M43" s="0" t="n">
        <v>78.8</v>
      </c>
      <c r="N43" s="0" t="n">
        <v>80.25</v>
      </c>
      <c r="O43" s="0" t="n">
        <v>78.1</v>
      </c>
      <c r="P43" s="0" t="n">
        <v>0</v>
      </c>
      <c r="Q43" s="0" t="n">
        <v>0</v>
      </c>
      <c r="R43" s="0" t="n">
        <v>0</v>
      </c>
      <c r="S43" s="0" t="n">
        <v>79.9</v>
      </c>
      <c r="T43" s="0" t="n">
        <v>78.6</v>
      </c>
      <c r="U43" s="0" t="n">
        <v>78</v>
      </c>
      <c r="V43" s="0" t="n">
        <v>81.95</v>
      </c>
      <c r="W43" s="0" t="n">
        <v>29267349</v>
      </c>
      <c r="X43" s="0" t="n">
        <v>78</v>
      </c>
      <c r="Y43" s="0" t="n">
        <v>78.15</v>
      </c>
      <c r="Z43" s="0" t="n">
        <v>4119</v>
      </c>
      <c r="AA43" s="0" t="n">
        <v>500000000</v>
      </c>
      <c r="AB43" s="0" t="n">
        <v>78.15</v>
      </c>
      <c r="AC43" s="0" t="n">
        <v>0</v>
      </c>
      <c r="AD43" s="0" t="s">
        <v>99</v>
      </c>
      <c r="AE43" s="0" t="s">
        <v>99</v>
      </c>
      <c r="AH43" s="0" t="n">
        <v>-100</v>
      </c>
      <c r="AI43" s="0" t="s">
        <v>720</v>
      </c>
      <c r="AJ43" s="0" t="s">
        <v>2108</v>
      </c>
      <c r="AK43" s="0" t="s">
        <v>2110</v>
      </c>
      <c r="AL43" s="0" t="s">
        <v>2112</v>
      </c>
    </row>
    <row r="44" customFormat="false" ht="15" hidden="false" customHeight="false" outlineLevel="0" collapsed="false">
      <c r="A44" s="0" t="s">
        <v>30217</v>
      </c>
      <c r="B44" s="0" t="s">
        <v>30218</v>
      </c>
      <c r="C44" s="0" t="s">
        <v>1815</v>
      </c>
      <c r="D44" s="0" t="s">
        <v>1812</v>
      </c>
      <c r="E44" s="0" t="s">
        <v>1813</v>
      </c>
      <c r="F44" s="0" t="s">
        <v>2076</v>
      </c>
      <c r="G44" s="0" t="n">
        <v>2</v>
      </c>
      <c r="H44" s="0" t="n">
        <v>1</v>
      </c>
      <c r="I44" s="0" t="n">
        <v>20</v>
      </c>
      <c r="J44" s="0" t="n">
        <v>1</v>
      </c>
      <c r="K44" s="0" t="n">
        <v>-1.53</v>
      </c>
      <c r="L44" s="0" t="n">
        <v>21860</v>
      </c>
      <c r="M44" s="0" t="n">
        <v>22180</v>
      </c>
      <c r="N44" s="0" t="n">
        <v>22360</v>
      </c>
      <c r="O44" s="0" t="n">
        <v>21720</v>
      </c>
      <c r="P44" s="0" t="n">
        <v>0</v>
      </c>
      <c r="Q44" s="0" t="n">
        <v>0</v>
      </c>
      <c r="R44" s="0" t="n">
        <v>0</v>
      </c>
      <c r="S44" s="0" t="n">
        <v>22000</v>
      </c>
      <c r="T44" s="0" t="n">
        <v>22200</v>
      </c>
      <c r="U44" s="0" t="n">
        <v>21220</v>
      </c>
      <c r="V44" s="0" t="n">
        <v>22440</v>
      </c>
      <c r="W44" s="0" t="n">
        <v>15153300</v>
      </c>
      <c r="X44" s="0" t="n">
        <v>21780</v>
      </c>
      <c r="Y44" s="0" t="n">
        <v>21840</v>
      </c>
      <c r="Z44" s="0" t="n">
        <v>343</v>
      </c>
      <c r="AA44" s="0" t="n">
        <v>11529538</v>
      </c>
      <c r="AB44" s="0" t="n">
        <v>21860</v>
      </c>
      <c r="AC44" s="0" t="n">
        <v>0</v>
      </c>
      <c r="AD44" s="0" t="s">
        <v>99</v>
      </c>
      <c r="AE44" s="0" t="s">
        <v>99</v>
      </c>
      <c r="AH44" s="0" t="n">
        <v>-100</v>
      </c>
      <c r="AI44" s="0" t="s">
        <v>720</v>
      </c>
      <c r="AJ44" s="0" t="s">
        <v>2108</v>
      </c>
      <c r="AK44" s="0" t="s">
        <v>2110</v>
      </c>
      <c r="AL44" s="0" t="s">
        <v>2112</v>
      </c>
    </row>
    <row r="45" customFormat="false" ht="15" hidden="false" customHeight="false" outlineLevel="0" collapsed="false">
      <c r="A45" s="0" t="s">
        <v>30219</v>
      </c>
      <c r="B45" s="0" t="s">
        <v>30220</v>
      </c>
      <c r="C45" s="0" t="s">
        <v>1829</v>
      </c>
      <c r="D45" s="0" t="s">
        <v>1826</v>
      </c>
      <c r="E45" s="0" t="s">
        <v>1827</v>
      </c>
      <c r="F45" s="0" t="s">
        <v>2076</v>
      </c>
      <c r="G45" s="0" t="n">
        <v>1</v>
      </c>
      <c r="H45" s="0" t="n">
        <v>1</v>
      </c>
      <c r="I45" s="0" t="n">
        <v>0.01</v>
      </c>
      <c r="J45" s="0" t="n">
        <v>50</v>
      </c>
      <c r="K45" s="0" t="n">
        <v>0.64</v>
      </c>
      <c r="L45" s="0" t="n">
        <v>67.71</v>
      </c>
      <c r="M45" s="0" t="n">
        <v>67.51</v>
      </c>
      <c r="N45" s="0" t="n">
        <v>68.18</v>
      </c>
      <c r="O45" s="0" t="n">
        <v>67.51</v>
      </c>
      <c r="P45" s="0" t="n">
        <v>0</v>
      </c>
      <c r="Q45" s="0" t="n">
        <v>0</v>
      </c>
      <c r="R45" s="0" t="n">
        <v>0</v>
      </c>
      <c r="S45" s="0" t="n">
        <v>68.28</v>
      </c>
      <c r="T45" s="0" t="n">
        <v>67.32</v>
      </c>
      <c r="U45" s="0" t="n">
        <v>67.13</v>
      </c>
      <c r="V45" s="0" t="n">
        <v>69.07</v>
      </c>
      <c r="W45" s="0" t="n">
        <v>2146360655</v>
      </c>
      <c r="X45" s="0" t="n">
        <v>67.68</v>
      </c>
      <c r="Y45" s="0" t="n">
        <v>67.72</v>
      </c>
      <c r="Z45" s="0" t="n">
        <v>76968</v>
      </c>
      <c r="AA45" s="0" t="n">
        <v>5369933893</v>
      </c>
      <c r="AB45" s="0" t="n">
        <v>67.71</v>
      </c>
      <c r="AC45" s="0" t="n">
        <v>0</v>
      </c>
      <c r="AD45" s="0" t="s">
        <v>99</v>
      </c>
      <c r="AE45" s="0" t="s">
        <v>99</v>
      </c>
      <c r="AH45" s="0" t="n">
        <v>-100</v>
      </c>
      <c r="AI45" s="0" t="s">
        <v>720</v>
      </c>
      <c r="AJ45" s="0" t="s">
        <v>2108</v>
      </c>
      <c r="AK45" s="0" t="s">
        <v>2110</v>
      </c>
      <c r="AL45" s="0" t="s">
        <v>2112</v>
      </c>
    </row>
    <row r="46" customFormat="false" ht="15" hidden="false" customHeight="false" outlineLevel="0" collapsed="false">
      <c r="A46" s="0" t="s">
        <v>30221</v>
      </c>
      <c r="B46" s="0" t="s">
        <v>30222</v>
      </c>
      <c r="C46" s="0" t="s">
        <v>1797</v>
      </c>
      <c r="D46" s="0" t="s">
        <v>1794</v>
      </c>
      <c r="E46" s="0" t="s">
        <v>1795</v>
      </c>
      <c r="F46" s="0" t="s">
        <v>2076</v>
      </c>
      <c r="G46" s="0" t="n">
        <v>3</v>
      </c>
      <c r="H46" s="0" t="n">
        <v>10</v>
      </c>
      <c r="I46" s="0" t="n">
        <v>0.2</v>
      </c>
      <c r="J46" s="0" t="n">
        <v>20</v>
      </c>
      <c r="K46" s="0" t="n">
        <v>14.79</v>
      </c>
      <c r="L46" s="0" t="n">
        <v>194</v>
      </c>
      <c r="M46" s="0" t="n">
        <v>169</v>
      </c>
      <c r="N46" s="0" t="n">
        <v>173.8</v>
      </c>
      <c r="O46" s="0" t="n">
        <v>192.6</v>
      </c>
      <c r="P46" s="0" t="n">
        <v>0</v>
      </c>
      <c r="Q46" s="0" t="n">
        <v>0</v>
      </c>
      <c r="R46" s="0" t="n">
        <v>0</v>
      </c>
      <c r="S46" s="0" t="n">
        <v>190</v>
      </c>
      <c r="T46" s="0" t="n">
        <v>167.4</v>
      </c>
      <c r="U46" s="0" t="n">
        <v>167.4</v>
      </c>
      <c r="V46" s="0" t="n">
        <v>203.6</v>
      </c>
      <c r="W46" s="0" t="n">
        <v>7325606</v>
      </c>
      <c r="X46" s="0" t="n">
        <v>189.6</v>
      </c>
      <c r="Y46" s="0" t="n">
        <v>194.6</v>
      </c>
      <c r="Z46" s="0" t="n">
        <v>631</v>
      </c>
      <c r="AA46" s="0" t="n">
        <v>5005605</v>
      </c>
      <c r="AB46" s="0" t="n">
        <v>13580</v>
      </c>
      <c r="AC46" s="0" t="n">
        <v>0</v>
      </c>
      <c r="AD46" s="0" t="s">
        <v>99</v>
      </c>
      <c r="AE46" s="0" t="s">
        <v>99</v>
      </c>
      <c r="AH46" s="0" t="n">
        <v>9</v>
      </c>
      <c r="AI46" s="0" t="s">
        <v>720</v>
      </c>
      <c r="AJ46" s="0" t="s">
        <v>2108</v>
      </c>
      <c r="AK46" s="0" t="s">
        <v>2110</v>
      </c>
      <c r="AL46" s="0" t="s">
        <v>2112</v>
      </c>
    </row>
    <row r="47" customFormat="false" ht="15" hidden="false" customHeight="false" outlineLevel="0" collapsed="false">
      <c r="A47" s="0" t="s">
        <v>30223</v>
      </c>
      <c r="B47" s="0" t="s">
        <v>30224</v>
      </c>
      <c r="C47" s="0" t="s">
        <v>1786</v>
      </c>
      <c r="D47" s="0" t="s">
        <v>1783</v>
      </c>
      <c r="E47" s="0" t="s">
        <v>1784</v>
      </c>
      <c r="F47" s="0" t="s">
        <v>2076</v>
      </c>
      <c r="G47" s="0" t="n">
        <v>3</v>
      </c>
      <c r="H47" s="0" t="n">
        <v>1</v>
      </c>
      <c r="I47" s="0" t="n">
        <v>5</v>
      </c>
      <c r="J47" s="0" t="n">
        <v>0.1</v>
      </c>
      <c r="K47" s="0" t="n">
        <v>-2.09</v>
      </c>
      <c r="L47" s="0" t="n">
        <v>2110</v>
      </c>
      <c r="M47" s="0" t="n">
        <v>2150</v>
      </c>
      <c r="N47" s="0" t="n">
        <v>2155</v>
      </c>
      <c r="O47" s="0" t="n">
        <v>2070</v>
      </c>
      <c r="P47" s="0" t="n">
        <v>0</v>
      </c>
      <c r="Q47" s="0" t="n">
        <v>0</v>
      </c>
      <c r="R47" s="0" t="n">
        <v>0</v>
      </c>
      <c r="S47" s="0" t="n">
        <v>2105</v>
      </c>
      <c r="T47" s="0" t="n">
        <v>2140</v>
      </c>
      <c r="U47" s="0" t="n">
        <v>2050</v>
      </c>
      <c r="V47" s="0" t="n">
        <v>2145</v>
      </c>
      <c r="W47" s="0" t="n">
        <v>214850</v>
      </c>
      <c r="X47" s="0" t="n">
        <v>2055</v>
      </c>
      <c r="Y47" s="0" t="n">
        <v>2100</v>
      </c>
      <c r="Z47" s="0" t="n">
        <v>32</v>
      </c>
      <c r="AA47" s="0" t="n">
        <v>18091110</v>
      </c>
      <c r="AB47" s="0" t="n">
        <v>2110</v>
      </c>
      <c r="AC47" s="0" t="n">
        <v>0</v>
      </c>
      <c r="AD47" s="0" t="s">
        <v>99</v>
      </c>
      <c r="AE47" s="0" t="s">
        <v>99</v>
      </c>
      <c r="AH47" s="0" t="n">
        <v>9</v>
      </c>
      <c r="AI47" s="0" t="s">
        <v>720</v>
      </c>
      <c r="AJ47" s="0" t="s">
        <v>2108</v>
      </c>
      <c r="AK47" s="0" t="s">
        <v>2110</v>
      </c>
      <c r="AL47" s="0" t="s">
        <v>2112</v>
      </c>
    </row>
    <row r="48" customFormat="false" ht="15" hidden="false" customHeight="false" outlineLevel="0" collapsed="false">
      <c r="A48" s="0" t="s">
        <v>30225</v>
      </c>
      <c r="B48" s="0" t="s">
        <v>30226</v>
      </c>
      <c r="C48" s="0" t="s">
        <v>1791</v>
      </c>
      <c r="D48" s="0" t="s">
        <v>1788</v>
      </c>
      <c r="E48" s="0" t="s">
        <v>1789</v>
      </c>
      <c r="F48" s="0" t="s">
        <v>30205</v>
      </c>
      <c r="G48" s="0" t="n">
        <v>3</v>
      </c>
      <c r="H48" s="0" t="n">
        <v>1</v>
      </c>
      <c r="I48" s="0" t="n">
        <v>5</v>
      </c>
      <c r="J48" s="0" t="n">
        <v>0.1</v>
      </c>
      <c r="K48" s="0" t="n">
        <v>0.63</v>
      </c>
      <c r="L48" s="0" t="n">
        <v>1590</v>
      </c>
      <c r="M48" s="0" t="n">
        <v>1575</v>
      </c>
      <c r="N48" s="0" t="n">
        <v>1595</v>
      </c>
      <c r="O48" s="0" t="n">
        <v>1585</v>
      </c>
      <c r="P48" s="0" t="n">
        <v>0</v>
      </c>
      <c r="Q48" s="0" t="n">
        <v>0</v>
      </c>
      <c r="R48" s="0" t="n">
        <v>0</v>
      </c>
      <c r="S48" s="0" t="n">
        <v>1585</v>
      </c>
      <c r="T48" s="0" t="n">
        <v>1590</v>
      </c>
      <c r="U48" s="0" t="n">
        <v>1575</v>
      </c>
      <c r="V48" s="0" t="n">
        <v>1625</v>
      </c>
      <c r="W48" s="0" t="n">
        <v>47605</v>
      </c>
      <c r="X48" s="0" t="n">
        <v>1565</v>
      </c>
      <c r="Y48" s="0" t="n">
        <v>1580</v>
      </c>
      <c r="Z48" s="0" t="n">
        <v>20</v>
      </c>
      <c r="AA48" s="0" t="n">
        <v>5883050</v>
      </c>
      <c r="AB48" s="0" t="n">
        <v>1590</v>
      </c>
      <c r="AC48" s="0" t="n">
        <v>0</v>
      </c>
      <c r="AD48" s="0" t="s">
        <v>99</v>
      </c>
      <c r="AE48" s="0" t="s">
        <v>99</v>
      </c>
      <c r="AH48" s="0" t="n">
        <v>9</v>
      </c>
      <c r="AI48" s="0" t="s">
        <v>720</v>
      </c>
      <c r="AJ48" s="0" t="s">
        <v>2108</v>
      </c>
      <c r="AK48" s="0" t="s">
        <v>30206</v>
      </c>
      <c r="AL48" s="0" t="s">
        <v>2112</v>
      </c>
    </row>
    <row r="49" customFormat="false" ht="15" hidden="false" customHeight="false" outlineLevel="0" collapsed="false">
      <c r="A49" s="0" t="s">
        <v>30227</v>
      </c>
      <c r="B49" s="0" t="s">
        <v>30228</v>
      </c>
      <c r="C49" s="0" t="s">
        <v>1778</v>
      </c>
      <c r="D49" s="0" t="s">
        <v>1775</v>
      </c>
      <c r="E49" s="0" t="s">
        <v>1776</v>
      </c>
      <c r="F49" s="0" t="s">
        <v>2076</v>
      </c>
      <c r="G49" s="0" t="n">
        <v>3</v>
      </c>
      <c r="H49" s="0" t="n">
        <v>1000</v>
      </c>
      <c r="I49" s="0" t="n">
        <v>0.02</v>
      </c>
      <c r="J49" s="0" t="n">
        <v>0.12</v>
      </c>
      <c r="K49" s="0" t="n">
        <v>9.79</v>
      </c>
      <c r="L49" s="0" t="n">
        <v>10.54</v>
      </c>
      <c r="M49" s="0" t="n">
        <v>9.62</v>
      </c>
      <c r="N49" s="0" t="n">
        <v>10.2</v>
      </c>
      <c r="O49" s="0" t="n">
        <v>10.48</v>
      </c>
      <c r="P49" s="0" t="n">
        <v>0</v>
      </c>
      <c r="Q49" s="0" t="n">
        <v>0</v>
      </c>
      <c r="R49" s="0" t="n">
        <v>0</v>
      </c>
      <c r="S49" s="0" t="n">
        <v>10.6</v>
      </c>
      <c r="T49" s="0" t="n">
        <v>9.94</v>
      </c>
      <c r="U49" s="0" t="n">
        <v>9.94</v>
      </c>
      <c r="V49" s="0" t="n">
        <v>11.14</v>
      </c>
      <c r="W49" s="0" t="n">
        <v>1706080</v>
      </c>
      <c r="X49" s="0" t="n">
        <v>10.44</v>
      </c>
      <c r="Y49" s="0" t="n">
        <v>10.56</v>
      </c>
      <c r="Z49" s="0" t="n">
        <v>95</v>
      </c>
      <c r="AA49" s="0" t="n">
        <v>319595965</v>
      </c>
      <c r="AB49" s="0" t="n">
        <v>10540</v>
      </c>
      <c r="AC49" s="0" t="n">
        <v>0</v>
      </c>
      <c r="AD49" s="0" t="s">
        <v>99</v>
      </c>
      <c r="AE49" s="0" t="s">
        <v>99</v>
      </c>
      <c r="AH49" s="0" t="n">
        <v>9</v>
      </c>
      <c r="AI49" s="0" t="s">
        <v>720</v>
      </c>
      <c r="AJ49" s="0" t="s">
        <v>2108</v>
      </c>
      <c r="AK49" s="0" t="s">
        <v>2110</v>
      </c>
      <c r="AL49" s="0" t="s">
        <v>2112</v>
      </c>
    </row>
    <row r="50" customFormat="false" ht="15" hidden="false" customHeight="false" outlineLevel="0" collapsed="false">
      <c r="A50" s="0" t="s">
        <v>30229</v>
      </c>
      <c r="B50" s="0" t="s">
        <v>30230</v>
      </c>
      <c r="C50" s="0" t="s">
        <v>1782</v>
      </c>
      <c r="D50" s="0" t="s">
        <v>1780</v>
      </c>
      <c r="E50" s="0" t="s">
        <v>1781</v>
      </c>
      <c r="F50" s="0" t="s">
        <v>30205</v>
      </c>
      <c r="G50" s="0" t="n">
        <v>3</v>
      </c>
      <c r="H50" s="0" t="n">
        <v>1000</v>
      </c>
      <c r="I50" s="0" t="n">
        <v>0.02</v>
      </c>
      <c r="J50" s="0" t="n">
        <v>0.12</v>
      </c>
      <c r="K50" s="0" t="n">
        <v>0</v>
      </c>
      <c r="L50" s="0" t="n">
        <v>8.52</v>
      </c>
      <c r="M50" s="0" t="n">
        <v>8.52</v>
      </c>
      <c r="N50" s="0" t="n">
        <v>8.6</v>
      </c>
      <c r="O50" s="0" t="n">
        <v>8.52</v>
      </c>
      <c r="P50" s="0" t="n">
        <v>0</v>
      </c>
      <c r="Q50" s="0" t="n">
        <v>0</v>
      </c>
      <c r="R50" s="0" t="n">
        <v>0</v>
      </c>
      <c r="S50" s="0" t="n">
        <v>8.78</v>
      </c>
      <c r="T50" s="0" t="n">
        <v>8.7</v>
      </c>
      <c r="U50" s="0" t="n">
        <v>8.34</v>
      </c>
      <c r="V50" s="0" t="n">
        <v>9.24</v>
      </c>
      <c r="W50" s="0" t="n">
        <v>939240</v>
      </c>
      <c r="X50" s="0" t="n">
        <v>8.4</v>
      </c>
      <c r="Y50" s="0" t="n">
        <v>8.58</v>
      </c>
      <c r="Z50" s="0" t="n">
        <v>78</v>
      </c>
      <c r="AA50" s="0" t="n">
        <v>80499134</v>
      </c>
      <c r="AB50" s="0" t="n">
        <v>8520</v>
      </c>
      <c r="AC50" s="0" t="n">
        <v>0</v>
      </c>
      <c r="AD50" s="0" t="s">
        <v>99</v>
      </c>
      <c r="AE50" s="0" t="s">
        <v>99</v>
      </c>
      <c r="AH50" s="0" t="n">
        <v>9</v>
      </c>
      <c r="AI50" s="0" t="s">
        <v>720</v>
      </c>
      <c r="AJ50" s="0" t="s">
        <v>2108</v>
      </c>
      <c r="AK50" s="0" t="s">
        <v>30206</v>
      </c>
      <c r="AL50" s="0" t="s">
        <v>2112</v>
      </c>
    </row>
    <row r="51" customFormat="false" ht="15" hidden="false" customHeight="false" outlineLevel="0" collapsed="false">
      <c r="A51" s="0" t="s">
        <v>30231</v>
      </c>
      <c r="B51" s="0" t="s">
        <v>30232</v>
      </c>
      <c r="C51" s="0" t="s">
        <v>1820</v>
      </c>
      <c r="D51" s="0" t="s">
        <v>1817</v>
      </c>
      <c r="E51" s="0" t="s">
        <v>1818</v>
      </c>
      <c r="F51" s="0" t="s">
        <v>2076</v>
      </c>
      <c r="G51" s="0" t="n">
        <v>3</v>
      </c>
      <c r="H51" s="0" t="n">
        <v>1</v>
      </c>
      <c r="I51" s="0" t="n">
        <v>50</v>
      </c>
      <c r="J51" s="0" t="n">
        <v>0.5</v>
      </c>
      <c r="K51" s="0" t="n">
        <v>0</v>
      </c>
      <c r="L51" s="0" t="n">
        <v>0</v>
      </c>
      <c r="M51" s="0" t="n">
        <v>10600</v>
      </c>
      <c r="N51" s="0" t="n">
        <v>10850</v>
      </c>
      <c r="O51" s="0" t="n">
        <v>10600</v>
      </c>
      <c r="P51" s="0" t="n">
        <v>0</v>
      </c>
      <c r="Q51" s="0" t="n">
        <v>0</v>
      </c>
      <c r="R51" s="0" t="n">
        <v>0</v>
      </c>
      <c r="S51" s="0" t="n">
        <v>0</v>
      </c>
      <c r="T51" s="0" t="n">
        <v>0</v>
      </c>
      <c r="U51" s="0" t="n">
        <v>0</v>
      </c>
      <c r="V51" s="0" t="n">
        <v>0</v>
      </c>
      <c r="W51" s="0" t="n">
        <v>0</v>
      </c>
      <c r="X51" s="0" t="n">
        <v>10300</v>
      </c>
      <c r="Y51" s="0" t="n">
        <v>10750</v>
      </c>
      <c r="Z51" s="0" t="n">
        <v>0</v>
      </c>
      <c r="AA51" s="0" t="n">
        <v>1891250</v>
      </c>
      <c r="AB51" s="0" t="n">
        <v>0</v>
      </c>
      <c r="AC51" s="0" t="n">
        <v>0</v>
      </c>
      <c r="AD51" s="0" t="s">
        <v>99</v>
      </c>
      <c r="AE51" s="0" t="s">
        <v>99</v>
      </c>
      <c r="AH51" s="0" t="n">
        <v>9</v>
      </c>
      <c r="AI51" s="0" t="s">
        <v>720</v>
      </c>
      <c r="AJ51" s="0" t="s">
        <v>2108</v>
      </c>
      <c r="AK51" s="0" t="s">
        <v>2110</v>
      </c>
      <c r="AL51" s="0" t="s">
        <v>2112</v>
      </c>
    </row>
    <row r="52" customFormat="false" ht="15" hidden="false" customHeight="false" outlineLevel="0" collapsed="false">
      <c r="A52" s="0" t="s">
        <v>30233</v>
      </c>
      <c r="B52" s="0" t="s">
        <v>30234</v>
      </c>
      <c r="C52" s="0" t="s">
        <v>1825</v>
      </c>
      <c r="D52" s="0" t="s">
        <v>1822</v>
      </c>
      <c r="E52" s="0" t="s">
        <v>1823</v>
      </c>
      <c r="F52" s="0" t="s">
        <v>30205</v>
      </c>
      <c r="G52" s="0" t="n">
        <v>3</v>
      </c>
      <c r="H52" s="0" t="n">
        <v>1</v>
      </c>
      <c r="I52" s="0" t="n">
        <v>50</v>
      </c>
      <c r="J52" s="0" t="n">
        <v>0.5</v>
      </c>
      <c r="K52" s="0" t="n">
        <v>0</v>
      </c>
      <c r="L52" s="0" t="n">
        <v>7650</v>
      </c>
      <c r="M52" s="0" t="n">
        <v>7750</v>
      </c>
      <c r="N52" s="0" t="n">
        <v>7800</v>
      </c>
      <c r="O52" s="0" t="n">
        <v>7650</v>
      </c>
      <c r="P52" s="0" t="n">
        <v>0</v>
      </c>
      <c r="Q52" s="0" t="n">
        <v>0</v>
      </c>
      <c r="R52" s="0" t="n">
        <v>0</v>
      </c>
      <c r="S52" s="0" t="n">
        <v>7950</v>
      </c>
      <c r="T52" s="0" t="n">
        <v>7950</v>
      </c>
      <c r="U52" s="0" t="n">
        <v>7650</v>
      </c>
      <c r="V52" s="0" t="n">
        <v>7950</v>
      </c>
      <c r="W52" s="0" t="n">
        <v>95100</v>
      </c>
      <c r="X52" s="0" t="n">
        <v>7650</v>
      </c>
      <c r="Y52" s="0" t="n">
        <v>7900</v>
      </c>
      <c r="Z52" s="0" t="n">
        <v>6</v>
      </c>
      <c r="AA52" s="0" t="n">
        <v>51839</v>
      </c>
      <c r="AB52" s="0" t="n">
        <v>7650</v>
      </c>
      <c r="AC52" s="0" t="n">
        <v>0</v>
      </c>
      <c r="AD52" s="0" t="s">
        <v>99</v>
      </c>
      <c r="AE52" s="0" t="s">
        <v>99</v>
      </c>
      <c r="AH52" s="0" t="n">
        <v>9</v>
      </c>
      <c r="AI52" s="0" t="s">
        <v>720</v>
      </c>
      <c r="AJ52" s="0" t="s">
        <v>2108</v>
      </c>
      <c r="AK52" s="0" t="s">
        <v>30206</v>
      </c>
      <c r="AL52" s="0" t="s">
        <v>2112</v>
      </c>
    </row>
    <row r="53" customFormat="false" ht="15" hidden="false" customHeight="false" outlineLevel="0" collapsed="false">
      <c r="A53" s="0" t="s">
        <v>30235</v>
      </c>
      <c r="B53" s="0" t="s">
        <v>30236</v>
      </c>
      <c r="C53" s="0" t="s">
        <v>983</v>
      </c>
      <c r="D53" s="0" t="s">
        <v>980</v>
      </c>
      <c r="E53" s="0" t="s">
        <v>981</v>
      </c>
      <c r="F53" s="0" t="s">
        <v>2076</v>
      </c>
      <c r="G53" s="0" t="n">
        <v>3</v>
      </c>
      <c r="H53" s="0" t="n">
        <v>10</v>
      </c>
      <c r="I53" s="0" t="n">
        <v>0.5</v>
      </c>
      <c r="J53" s="0" t="n">
        <v>100</v>
      </c>
      <c r="K53" s="0" t="n">
        <v>0</v>
      </c>
      <c r="L53" s="0" t="n">
        <v>0</v>
      </c>
      <c r="M53" s="0" t="n">
        <v>1739</v>
      </c>
      <c r="N53" s="0" t="n">
        <v>0</v>
      </c>
      <c r="O53" s="0" t="n">
        <v>1739</v>
      </c>
      <c r="P53" s="0" t="n">
        <v>0</v>
      </c>
      <c r="Q53" s="0" t="n">
        <v>0</v>
      </c>
      <c r="R53" s="0" t="n">
        <v>0</v>
      </c>
      <c r="S53" s="0" t="n">
        <v>0</v>
      </c>
      <c r="T53" s="0" t="n">
        <v>0</v>
      </c>
      <c r="U53" s="0" t="n">
        <v>0</v>
      </c>
      <c r="V53" s="0" t="n">
        <v>0</v>
      </c>
      <c r="W53" s="0" t="n">
        <v>0</v>
      </c>
      <c r="X53" s="0" t="n">
        <v>0</v>
      </c>
      <c r="Y53" s="0" t="n">
        <v>0</v>
      </c>
      <c r="Z53" s="0" t="n">
        <v>0</v>
      </c>
      <c r="AA53" s="0" t="n">
        <v>471428300</v>
      </c>
      <c r="AB53" s="0" t="n">
        <v>0</v>
      </c>
      <c r="AC53" s="0" t="n">
        <v>0</v>
      </c>
      <c r="AD53" s="0" t="s">
        <v>99</v>
      </c>
      <c r="AE53" s="0" t="s">
        <v>99</v>
      </c>
      <c r="AH53" s="0" t="n">
        <v>9</v>
      </c>
      <c r="AI53" s="0" t="s">
        <v>720</v>
      </c>
      <c r="AJ53" s="0" t="s">
        <v>2108</v>
      </c>
      <c r="AK53" s="0" t="s">
        <v>2110</v>
      </c>
      <c r="AL53" s="0" t="s">
        <v>2112</v>
      </c>
    </row>
    <row r="54" customFormat="false" ht="15" hidden="false" customHeight="false" outlineLevel="0" collapsed="false">
      <c r="A54" s="0" t="s">
        <v>30237</v>
      </c>
      <c r="B54" s="0" t="s">
        <v>30238</v>
      </c>
      <c r="C54" s="0" t="s">
        <v>978</v>
      </c>
      <c r="D54" s="0" t="s">
        <v>975</v>
      </c>
      <c r="E54" s="0" t="s">
        <v>976</v>
      </c>
      <c r="F54" s="0" t="s">
        <v>2076</v>
      </c>
      <c r="G54" s="0" t="n">
        <v>3</v>
      </c>
      <c r="H54" s="0" t="n">
        <v>10</v>
      </c>
      <c r="I54" s="0" t="n">
        <v>1</v>
      </c>
      <c r="J54" s="0" t="n">
        <v>10</v>
      </c>
      <c r="K54" s="0" t="n">
        <v>0</v>
      </c>
      <c r="L54" s="0" t="n">
        <v>0</v>
      </c>
      <c r="M54" s="0" t="n">
        <v>839</v>
      </c>
      <c r="N54" s="0" t="n">
        <v>0</v>
      </c>
      <c r="O54" s="0" t="n">
        <v>839</v>
      </c>
      <c r="P54" s="0" t="n">
        <v>0</v>
      </c>
      <c r="Q54" s="0" t="n">
        <v>0</v>
      </c>
      <c r="R54" s="0" t="n">
        <v>0</v>
      </c>
      <c r="S54" s="0" t="n">
        <v>0</v>
      </c>
      <c r="T54" s="0" t="n">
        <v>0</v>
      </c>
      <c r="U54" s="0" t="n">
        <v>0</v>
      </c>
      <c r="V54" s="0" t="n">
        <v>0</v>
      </c>
      <c r="W54" s="0" t="n">
        <v>0</v>
      </c>
      <c r="X54" s="0" t="n">
        <v>0</v>
      </c>
      <c r="Y54" s="0" t="n">
        <v>0</v>
      </c>
      <c r="Z54" s="0" t="n">
        <v>0</v>
      </c>
      <c r="AA54" s="0" t="n">
        <v>206508967</v>
      </c>
      <c r="AB54" s="0" t="n">
        <v>0</v>
      </c>
      <c r="AC54" s="0" t="n">
        <v>0</v>
      </c>
      <c r="AD54" s="0" t="s">
        <v>99</v>
      </c>
      <c r="AE54" s="0" t="s">
        <v>99</v>
      </c>
      <c r="AH54" s="0" t="n">
        <v>9</v>
      </c>
      <c r="AI54" s="0" t="s">
        <v>720</v>
      </c>
      <c r="AJ54" s="0" t="s">
        <v>2108</v>
      </c>
      <c r="AK54" s="0" t="s">
        <v>2110</v>
      </c>
      <c r="AL54" s="0" t="s">
        <v>2112</v>
      </c>
    </row>
    <row r="55" customFormat="false" ht="15" hidden="false" customHeight="false" outlineLevel="0" collapsed="false">
      <c r="A55" s="0" t="s">
        <v>30239</v>
      </c>
      <c r="B55" s="0" t="s">
        <v>30240</v>
      </c>
      <c r="C55" s="0" t="s">
        <v>968</v>
      </c>
      <c r="D55" s="0" t="s">
        <v>965</v>
      </c>
      <c r="E55" s="0" t="s">
        <v>966</v>
      </c>
      <c r="F55" s="0" t="s">
        <v>2076</v>
      </c>
      <c r="G55" s="0" t="n">
        <v>3</v>
      </c>
      <c r="H55" s="0" t="n">
        <v>10</v>
      </c>
      <c r="I55" s="0" t="n">
        <v>1</v>
      </c>
      <c r="J55" s="0" t="n">
        <v>10</v>
      </c>
      <c r="K55" s="0" t="n">
        <v>0</v>
      </c>
      <c r="L55" s="0" t="n">
        <v>0</v>
      </c>
      <c r="M55" s="0" t="n">
        <v>659</v>
      </c>
      <c r="N55" s="0" t="n">
        <v>0</v>
      </c>
      <c r="O55" s="0" t="n">
        <v>659</v>
      </c>
      <c r="P55" s="0" t="n">
        <v>0</v>
      </c>
      <c r="Q55" s="0" t="n">
        <v>0</v>
      </c>
      <c r="R55" s="0" t="n">
        <v>0</v>
      </c>
      <c r="S55" s="0" t="n">
        <v>0</v>
      </c>
      <c r="T55" s="0" t="n">
        <v>0</v>
      </c>
      <c r="U55" s="0" t="n">
        <v>0</v>
      </c>
      <c r="V55" s="0" t="n">
        <v>0</v>
      </c>
      <c r="W55" s="0" t="n">
        <v>0</v>
      </c>
      <c r="X55" s="0" t="n">
        <v>0</v>
      </c>
      <c r="Y55" s="0" t="n">
        <v>0</v>
      </c>
      <c r="Z55" s="0" t="n">
        <v>0</v>
      </c>
      <c r="AA55" s="0" t="n">
        <v>225381601</v>
      </c>
      <c r="AB55" s="0" t="n">
        <v>0</v>
      </c>
      <c r="AC55" s="0" t="n">
        <v>0</v>
      </c>
      <c r="AD55" s="0" t="s">
        <v>99</v>
      </c>
      <c r="AE55" s="0" t="s">
        <v>99</v>
      </c>
      <c r="AH55" s="0" t="n">
        <v>9</v>
      </c>
      <c r="AI55" s="0" t="s">
        <v>720</v>
      </c>
      <c r="AJ55" s="0" t="s">
        <v>2108</v>
      </c>
      <c r="AK55" s="0" t="s">
        <v>2110</v>
      </c>
      <c r="AL55" s="0" t="s">
        <v>2112</v>
      </c>
    </row>
    <row r="56" customFormat="false" ht="15" hidden="false" customHeight="false" outlineLevel="0" collapsed="false">
      <c r="A56" s="0" t="s">
        <v>30241</v>
      </c>
      <c r="B56" s="0" t="s">
        <v>30242</v>
      </c>
      <c r="C56" s="0" t="s">
        <v>973</v>
      </c>
      <c r="D56" s="0" t="s">
        <v>970</v>
      </c>
      <c r="E56" s="0" t="s">
        <v>971</v>
      </c>
      <c r="F56" s="0" t="s">
        <v>2076</v>
      </c>
      <c r="G56" s="0" t="n">
        <v>1</v>
      </c>
      <c r="H56" s="0" t="n">
        <v>10</v>
      </c>
      <c r="I56" s="0" t="n">
        <v>0.01</v>
      </c>
      <c r="J56" s="0" t="n">
        <v>5</v>
      </c>
      <c r="K56" s="0" t="n">
        <v>-0.85</v>
      </c>
      <c r="L56" s="0" t="n">
        <v>120.45</v>
      </c>
      <c r="M56" s="0" t="n">
        <v>121.54</v>
      </c>
      <c r="N56" s="0" t="n">
        <v>122.52</v>
      </c>
      <c r="O56" s="0" t="n">
        <v>120.22</v>
      </c>
      <c r="P56" s="0" t="n">
        <v>0</v>
      </c>
      <c r="Q56" s="0" t="n">
        <v>0</v>
      </c>
      <c r="R56" s="0" t="n">
        <v>0</v>
      </c>
      <c r="S56" s="0" t="n">
        <v>122.02</v>
      </c>
      <c r="T56" s="0" t="n">
        <v>121.5</v>
      </c>
      <c r="U56" s="0" t="n">
        <v>119.86</v>
      </c>
      <c r="V56" s="0" t="n">
        <v>123.46</v>
      </c>
      <c r="W56" s="0" t="n">
        <v>3454728052</v>
      </c>
      <c r="X56" s="0" t="n">
        <v>120.45</v>
      </c>
      <c r="Y56" s="0" t="n">
        <v>120.47</v>
      </c>
      <c r="Z56" s="0" t="n">
        <v>46554</v>
      </c>
      <c r="AA56" s="0" t="n">
        <v>23673512900</v>
      </c>
      <c r="AB56" s="0" t="n">
        <v>2409</v>
      </c>
      <c r="AC56" s="0" t="n">
        <v>0</v>
      </c>
      <c r="AD56" s="0" t="s">
        <v>99</v>
      </c>
      <c r="AE56" s="0" t="s">
        <v>99</v>
      </c>
      <c r="AH56" s="0" t="n">
        <v>-100</v>
      </c>
      <c r="AI56" s="0" t="s">
        <v>720</v>
      </c>
      <c r="AJ56" s="0" t="s">
        <v>2108</v>
      </c>
      <c r="AK56" s="0" t="s">
        <v>2110</v>
      </c>
      <c r="AL56" s="0" t="s">
        <v>2112</v>
      </c>
    </row>
    <row r="57" customFormat="false" ht="15" hidden="false" customHeight="false" outlineLevel="0" collapsed="false">
      <c r="A57" s="0" t="s">
        <v>30243</v>
      </c>
      <c r="B57" s="0" t="s">
        <v>30244</v>
      </c>
      <c r="C57" s="0" t="s">
        <v>1008</v>
      </c>
      <c r="D57" s="0" t="s">
        <v>1005</v>
      </c>
      <c r="E57" s="0" t="s">
        <v>1006</v>
      </c>
      <c r="F57" s="0" t="s">
        <v>2076</v>
      </c>
      <c r="G57" s="0" t="n">
        <v>1</v>
      </c>
      <c r="H57" s="0" t="n">
        <v>10</v>
      </c>
      <c r="I57" s="0" t="n">
        <v>0.02</v>
      </c>
      <c r="J57" s="0" t="n">
        <v>0.01</v>
      </c>
      <c r="K57" s="0" t="n">
        <v>-2.75</v>
      </c>
      <c r="L57" s="0" t="n">
        <v>107.36</v>
      </c>
      <c r="M57" s="0" t="n">
        <v>110.52</v>
      </c>
      <c r="N57" s="0" t="n">
        <v>111.6</v>
      </c>
      <c r="O57" s="0" t="n">
        <v>107.18</v>
      </c>
      <c r="P57" s="0" t="n">
        <v>0</v>
      </c>
      <c r="Q57" s="0" t="n">
        <v>0</v>
      </c>
      <c r="R57" s="0" t="n">
        <v>0</v>
      </c>
      <c r="S57" s="0" t="n">
        <v>108.64</v>
      </c>
      <c r="T57" s="0" t="n">
        <v>110.88</v>
      </c>
      <c r="U57" s="0" t="n">
        <v>106.64</v>
      </c>
      <c r="V57" s="0" t="n">
        <v>110.88</v>
      </c>
      <c r="W57" s="0" t="n">
        <v>2170230887</v>
      </c>
      <c r="X57" s="0" t="n">
        <v>107.36</v>
      </c>
      <c r="Y57" s="0" t="n">
        <v>107.4</v>
      </c>
      <c r="Z57" s="0" t="n">
        <v>37840</v>
      </c>
      <c r="AA57" s="0" t="n">
        <v>15286339700</v>
      </c>
      <c r="AB57" s="0" t="n">
        <v>1073.6</v>
      </c>
      <c r="AC57" s="0" t="n">
        <v>0</v>
      </c>
      <c r="AD57" s="0" t="s">
        <v>99</v>
      </c>
      <c r="AE57" s="0" t="s">
        <v>99</v>
      </c>
      <c r="AH57" s="0" t="n">
        <v>-100</v>
      </c>
      <c r="AI57" s="0" t="s">
        <v>720</v>
      </c>
      <c r="AJ57" s="0" t="s">
        <v>2108</v>
      </c>
      <c r="AK57" s="0" t="s">
        <v>2110</v>
      </c>
      <c r="AL57" s="0" t="s">
        <v>2112</v>
      </c>
    </row>
    <row r="58" customFormat="false" ht="15" hidden="false" customHeight="false" outlineLevel="0" collapsed="false">
      <c r="A58" s="0" t="s">
        <v>30245</v>
      </c>
      <c r="B58" s="0" t="s">
        <v>30246</v>
      </c>
      <c r="C58" s="0" t="s">
        <v>1540</v>
      </c>
      <c r="D58" s="0" t="s">
        <v>1537</v>
      </c>
      <c r="E58" s="0" t="s">
        <v>1538</v>
      </c>
      <c r="F58" s="0" t="s">
        <v>2076</v>
      </c>
      <c r="G58" s="0" t="n">
        <v>3</v>
      </c>
      <c r="H58" s="0" t="n">
        <v>1</v>
      </c>
      <c r="I58" s="0" t="n">
        <v>100</v>
      </c>
      <c r="J58" s="0" t="n">
        <v>2000</v>
      </c>
      <c r="K58" s="0" t="n">
        <v>-0.73</v>
      </c>
      <c r="L58" s="0" t="n">
        <v>40700</v>
      </c>
      <c r="M58" s="0" t="n">
        <v>41000</v>
      </c>
      <c r="N58" s="0" t="n">
        <v>41700</v>
      </c>
      <c r="O58" s="0" t="n">
        <v>40700</v>
      </c>
      <c r="P58" s="0" t="n">
        <v>0</v>
      </c>
      <c r="Q58" s="0" t="n">
        <v>0</v>
      </c>
      <c r="R58" s="0" t="n">
        <v>0</v>
      </c>
      <c r="S58" s="0" t="n">
        <v>41000</v>
      </c>
      <c r="T58" s="0" t="n">
        <v>41000</v>
      </c>
      <c r="U58" s="0" t="n">
        <v>40700</v>
      </c>
      <c r="V58" s="0" t="n">
        <v>41300</v>
      </c>
      <c r="W58" s="0" t="n">
        <v>287100</v>
      </c>
      <c r="X58" s="0" t="n">
        <v>39900</v>
      </c>
      <c r="Y58" s="0" t="n">
        <v>40600</v>
      </c>
      <c r="Z58" s="0" t="n">
        <v>7</v>
      </c>
      <c r="AA58" s="0" t="n">
        <v>120246</v>
      </c>
      <c r="AB58" s="0" t="n">
        <v>40700</v>
      </c>
      <c r="AC58" s="0" t="n">
        <v>0</v>
      </c>
      <c r="AD58" s="0" t="s">
        <v>99</v>
      </c>
      <c r="AE58" s="0" t="s">
        <v>99</v>
      </c>
      <c r="AH58" s="0" t="n">
        <v>9</v>
      </c>
      <c r="AI58" s="0" t="s">
        <v>720</v>
      </c>
      <c r="AJ58" s="0" t="s">
        <v>2108</v>
      </c>
      <c r="AK58" s="0" t="s">
        <v>2110</v>
      </c>
      <c r="AL58" s="0" t="s">
        <v>2112</v>
      </c>
    </row>
    <row r="59" customFormat="false" ht="15" hidden="false" customHeight="false" outlineLevel="0" collapsed="false">
      <c r="A59" s="0" t="s">
        <v>30247</v>
      </c>
      <c r="B59" s="0" t="s">
        <v>30248</v>
      </c>
      <c r="C59" s="0" t="s">
        <v>1013</v>
      </c>
      <c r="D59" s="0" t="s">
        <v>1010</v>
      </c>
      <c r="E59" s="0" t="s">
        <v>1011</v>
      </c>
      <c r="F59" s="0" t="s">
        <v>2076</v>
      </c>
      <c r="G59" s="0" t="n">
        <v>3</v>
      </c>
      <c r="H59" s="0" t="n">
        <v>10</v>
      </c>
      <c r="I59" s="0" t="n">
        <v>0.1</v>
      </c>
      <c r="J59" s="0" t="n">
        <v>100</v>
      </c>
      <c r="K59" s="0" t="n">
        <v>-1.1</v>
      </c>
      <c r="L59" s="0" t="n">
        <v>207.4</v>
      </c>
      <c r="M59" s="0" t="n">
        <v>212.6</v>
      </c>
      <c r="N59" s="0" t="n">
        <v>215.1</v>
      </c>
      <c r="O59" s="0" t="n">
        <v>206.4</v>
      </c>
      <c r="P59" s="0" t="n">
        <v>0</v>
      </c>
      <c r="Q59" s="0" t="n">
        <v>0</v>
      </c>
      <c r="R59" s="0" t="n">
        <v>0</v>
      </c>
      <c r="S59" s="0" t="n">
        <v>211.1</v>
      </c>
      <c r="T59" s="0" t="n">
        <v>211.7</v>
      </c>
      <c r="U59" s="0" t="n">
        <v>205.6</v>
      </c>
      <c r="V59" s="0" t="n">
        <v>217.6</v>
      </c>
      <c r="W59" s="0" t="n">
        <v>106652924</v>
      </c>
      <c r="X59" s="0" t="n">
        <v>207.3</v>
      </c>
      <c r="Y59" s="0" t="n">
        <v>207.7</v>
      </c>
      <c r="Z59" s="0" t="n">
        <v>5380</v>
      </c>
      <c r="AA59" s="0" t="n">
        <v>58462120</v>
      </c>
      <c r="AB59" s="0" t="n">
        <v>4148</v>
      </c>
      <c r="AC59" s="0" t="n">
        <v>0</v>
      </c>
      <c r="AD59" s="0" t="s">
        <v>99</v>
      </c>
      <c r="AE59" s="0" t="s">
        <v>99</v>
      </c>
      <c r="AH59" s="0" t="n">
        <v>9</v>
      </c>
      <c r="AI59" s="0" t="s">
        <v>720</v>
      </c>
      <c r="AJ59" s="0" t="s">
        <v>2108</v>
      </c>
      <c r="AK59" s="0" t="s">
        <v>2110</v>
      </c>
      <c r="AL59" s="0" t="s">
        <v>2112</v>
      </c>
    </row>
    <row r="60" customFormat="false" ht="15" hidden="false" customHeight="false" outlineLevel="0" collapsed="false">
      <c r="A60" s="0" t="s">
        <v>30249</v>
      </c>
      <c r="B60" s="0" t="s">
        <v>30250</v>
      </c>
      <c r="C60" s="0" t="s">
        <v>234</v>
      </c>
      <c r="D60" s="0" t="s">
        <v>143</v>
      </c>
      <c r="E60" s="0" t="s">
        <v>144</v>
      </c>
      <c r="F60" s="0" t="s">
        <v>2076</v>
      </c>
      <c r="G60" s="0" t="n">
        <v>3</v>
      </c>
      <c r="H60" s="0" t="n">
        <v>1</v>
      </c>
      <c r="I60" s="0" t="n">
        <v>0.05</v>
      </c>
      <c r="J60" s="0" t="n">
        <v>0.0016</v>
      </c>
      <c r="K60" s="0" t="n">
        <v>-3.5</v>
      </c>
      <c r="L60" s="0" t="n">
        <v>542.9</v>
      </c>
      <c r="M60" s="0" t="n">
        <v>560.6</v>
      </c>
      <c r="N60" s="0" t="n">
        <v>563</v>
      </c>
      <c r="O60" s="0" t="n">
        <v>542.85</v>
      </c>
      <c r="P60" s="0" t="n">
        <v>0</v>
      </c>
      <c r="Q60" s="0" t="n">
        <v>0</v>
      </c>
      <c r="R60" s="0" t="n">
        <v>0</v>
      </c>
      <c r="S60" s="0" t="n">
        <v>554</v>
      </c>
      <c r="T60" s="0" t="n">
        <v>563</v>
      </c>
      <c r="U60" s="0" t="n">
        <v>541.1</v>
      </c>
      <c r="V60" s="0" t="n">
        <v>565.8</v>
      </c>
      <c r="W60" s="0" t="n">
        <v>653014725</v>
      </c>
      <c r="X60" s="0" t="n">
        <v>543</v>
      </c>
      <c r="Y60" s="0" t="n">
        <v>543.1</v>
      </c>
      <c r="Z60" s="0" t="n">
        <v>35376</v>
      </c>
      <c r="AA60" s="0" t="n">
        <v>4741299639</v>
      </c>
      <c r="AB60" s="0" t="n">
        <v>2714.5</v>
      </c>
      <c r="AC60" s="0" t="n">
        <v>0</v>
      </c>
      <c r="AD60" s="0" t="s">
        <v>99</v>
      </c>
      <c r="AE60" s="0" t="s">
        <v>99</v>
      </c>
      <c r="AH60" s="0" t="n">
        <v>9</v>
      </c>
      <c r="AI60" s="0" t="s">
        <v>720</v>
      </c>
      <c r="AJ60" s="0" t="s">
        <v>2108</v>
      </c>
      <c r="AK60" s="0" t="s">
        <v>2110</v>
      </c>
      <c r="AL60" s="0" t="s">
        <v>2112</v>
      </c>
    </row>
    <row r="61" customFormat="false" ht="15" hidden="false" customHeight="false" outlineLevel="0" collapsed="false">
      <c r="A61" s="0" t="s">
        <v>30251</v>
      </c>
      <c r="B61" s="0" t="s">
        <v>30252</v>
      </c>
      <c r="C61" s="0" t="s">
        <v>944</v>
      </c>
      <c r="D61" s="0" t="s">
        <v>941</v>
      </c>
      <c r="E61" s="0" t="s">
        <v>942</v>
      </c>
      <c r="F61" s="0" t="s">
        <v>2076</v>
      </c>
      <c r="G61" s="0" t="n">
        <v>2</v>
      </c>
      <c r="H61" s="0" t="n">
        <v>10</v>
      </c>
      <c r="I61" s="0" t="n">
        <v>0.01</v>
      </c>
      <c r="J61" s="0" t="n">
        <v>1</v>
      </c>
      <c r="K61" s="0" t="n">
        <v>-1.99</v>
      </c>
      <c r="L61" s="0" t="n">
        <v>43.34</v>
      </c>
      <c r="M61" s="0" t="n">
        <v>44.74</v>
      </c>
      <c r="N61" s="0" t="n">
        <v>45.01</v>
      </c>
      <c r="O61" s="0" t="n">
        <v>43.32</v>
      </c>
      <c r="P61" s="0" t="n">
        <v>0</v>
      </c>
      <c r="Q61" s="0" t="n">
        <v>0</v>
      </c>
      <c r="R61" s="0" t="n">
        <v>0</v>
      </c>
      <c r="S61" s="0" t="n">
        <v>43.71</v>
      </c>
      <c r="T61" s="0" t="n">
        <v>44.22</v>
      </c>
      <c r="U61" s="0" t="n">
        <v>43</v>
      </c>
      <c r="V61" s="0" t="n">
        <v>44.47</v>
      </c>
      <c r="W61" s="0" t="n">
        <v>83934610</v>
      </c>
      <c r="X61" s="0" t="n">
        <v>43.34</v>
      </c>
      <c r="Y61" s="0" t="n">
        <v>43.39</v>
      </c>
      <c r="Z61" s="0" t="n">
        <v>3756</v>
      </c>
      <c r="AA61" s="0" t="n">
        <v>2951250000</v>
      </c>
      <c r="AB61" s="0" t="n">
        <v>1733.6</v>
      </c>
      <c r="AC61" s="0" t="n">
        <v>0</v>
      </c>
      <c r="AD61" s="0" t="s">
        <v>99</v>
      </c>
      <c r="AE61" s="0" t="s">
        <v>99</v>
      </c>
      <c r="AH61" s="0" t="n">
        <v>-100</v>
      </c>
      <c r="AI61" s="0" t="s">
        <v>720</v>
      </c>
      <c r="AJ61" s="0" t="s">
        <v>2108</v>
      </c>
      <c r="AK61" s="0" t="s">
        <v>2110</v>
      </c>
      <c r="AL61" s="0" t="s">
        <v>2112</v>
      </c>
    </row>
    <row r="62" customFormat="false" ht="15" hidden="false" customHeight="false" outlineLevel="0" collapsed="false">
      <c r="A62" s="0" t="s">
        <v>30253</v>
      </c>
      <c r="B62" s="0" t="s">
        <v>30254</v>
      </c>
      <c r="C62" s="0" t="s">
        <v>896</v>
      </c>
      <c r="D62" s="0" t="s">
        <v>893</v>
      </c>
      <c r="E62" s="0" t="s">
        <v>894</v>
      </c>
      <c r="F62" s="0" t="s">
        <v>2076</v>
      </c>
      <c r="G62" s="0" t="n">
        <v>3</v>
      </c>
      <c r="H62" s="0" t="n">
        <v>1000</v>
      </c>
      <c r="I62" s="0" t="n">
        <v>0.001</v>
      </c>
      <c r="J62" s="0" t="n">
        <v>1</v>
      </c>
      <c r="K62" s="0" t="n">
        <v>0.69</v>
      </c>
      <c r="L62" s="0" t="n">
        <v>2.055</v>
      </c>
      <c r="M62" s="0" t="n">
        <v>2.041</v>
      </c>
      <c r="N62" s="0" t="n">
        <v>2.069</v>
      </c>
      <c r="O62" s="0" t="n">
        <v>2.055</v>
      </c>
      <c r="P62" s="0" t="n">
        <v>0</v>
      </c>
      <c r="Q62" s="0" t="n">
        <v>0</v>
      </c>
      <c r="R62" s="0" t="n">
        <v>0</v>
      </c>
      <c r="S62" s="0" t="n">
        <v>2.072</v>
      </c>
      <c r="T62" s="0" t="n">
        <v>2.068</v>
      </c>
      <c r="U62" s="0" t="n">
        <v>2.042</v>
      </c>
      <c r="V62" s="0" t="n">
        <v>2.116</v>
      </c>
      <c r="W62" s="0" t="n">
        <v>1778156</v>
      </c>
      <c r="X62" s="0" t="n">
        <v>2.051</v>
      </c>
      <c r="Y62" s="0" t="n">
        <v>2.055</v>
      </c>
      <c r="Z62" s="0" t="n">
        <v>197</v>
      </c>
      <c r="AA62" s="0" t="n">
        <v>17223107804</v>
      </c>
      <c r="AB62" s="0" t="n">
        <v>8220</v>
      </c>
      <c r="AC62" s="0" t="n">
        <v>0</v>
      </c>
      <c r="AD62" s="0" t="s">
        <v>99</v>
      </c>
      <c r="AE62" s="0" t="s">
        <v>99</v>
      </c>
      <c r="AH62" s="0" t="n">
        <v>9</v>
      </c>
      <c r="AI62" s="0" t="s">
        <v>720</v>
      </c>
      <c r="AJ62" s="0" t="s">
        <v>2108</v>
      </c>
      <c r="AK62" s="0" t="s">
        <v>2110</v>
      </c>
      <c r="AL62" s="0" t="s">
        <v>2112</v>
      </c>
    </row>
    <row r="63" customFormat="false" ht="15" hidden="false" customHeight="false" outlineLevel="0" collapsed="false">
      <c r="A63" s="0" t="s">
        <v>30255</v>
      </c>
      <c r="B63" s="0" t="s">
        <v>30256</v>
      </c>
      <c r="C63" s="0" t="s">
        <v>901</v>
      </c>
      <c r="D63" s="0" t="s">
        <v>898</v>
      </c>
      <c r="E63" s="0" t="s">
        <v>899</v>
      </c>
      <c r="F63" s="0" t="s">
        <v>2076</v>
      </c>
      <c r="G63" s="0" t="n">
        <v>3</v>
      </c>
      <c r="H63" s="0" t="n">
        <v>1</v>
      </c>
      <c r="I63" s="0" t="n">
        <v>5</v>
      </c>
      <c r="J63" s="0" t="n">
        <v>1</v>
      </c>
      <c r="K63" s="0" t="n">
        <v>-0.38</v>
      </c>
      <c r="L63" s="0" t="n">
        <v>3905</v>
      </c>
      <c r="M63" s="0" t="n">
        <v>3920</v>
      </c>
      <c r="N63" s="0" t="n">
        <v>4110</v>
      </c>
      <c r="O63" s="0" t="n">
        <v>3905</v>
      </c>
      <c r="P63" s="0" t="n">
        <v>0</v>
      </c>
      <c r="Q63" s="0" t="n">
        <v>0</v>
      </c>
      <c r="R63" s="0" t="n">
        <v>0</v>
      </c>
      <c r="S63" s="0" t="n">
        <v>3895</v>
      </c>
      <c r="T63" s="0" t="n">
        <v>3910</v>
      </c>
      <c r="U63" s="0" t="n">
        <v>3850</v>
      </c>
      <c r="V63" s="0" t="n">
        <v>3945</v>
      </c>
      <c r="W63" s="0" t="n">
        <v>194735</v>
      </c>
      <c r="X63" s="0" t="n">
        <v>3900</v>
      </c>
      <c r="Y63" s="0" t="n">
        <v>3905</v>
      </c>
      <c r="Z63" s="0" t="n">
        <v>31</v>
      </c>
      <c r="AA63" s="0" t="n">
        <v>343407</v>
      </c>
      <c r="AB63" s="0" t="n">
        <v>11715</v>
      </c>
      <c r="AC63" s="0" t="n">
        <v>0</v>
      </c>
      <c r="AD63" s="0" t="s">
        <v>99</v>
      </c>
      <c r="AE63" s="0" t="s">
        <v>99</v>
      </c>
      <c r="AH63" s="0" t="n">
        <v>9</v>
      </c>
      <c r="AI63" s="0" t="s">
        <v>720</v>
      </c>
      <c r="AJ63" s="0" t="s">
        <v>2108</v>
      </c>
      <c r="AK63" s="0" t="s">
        <v>2110</v>
      </c>
      <c r="AL63" s="0" t="s">
        <v>2112</v>
      </c>
    </row>
    <row r="64" customFormat="false" ht="15" hidden="false" customHeight="false" outlineLevel="0" collapsed="false">
      <c r="A64" s="0" t="s">
        <v>30257</v>
      </c>
      <c r="B64" s="0" t="s">
        <v>30258</v>
      </c>
      <c r="C64" s="0" t="s">
        <v>906</v>
      </c>
      <c r="D64" s="0" t="s">
        <v>903</v>
      </c>
      <c r="E64" s="0" t="s">
        <v>904</v>
      </c>
      <c r="F64" s="0" t="s">
        <v>30205</v>
      </c>
      <c r="G64" s="0" t="n">
        <v>3</v>
      </c>
      <c r="H64" s="0" t="n">
        <v>1</v>
      </c>
      <c r="I64" s="0" t="n">
        <v>10</v>
      </c>
      <c r="J64" s="0" t="n">
        <v>1</v>
      </c>
      <c r="K64" s="0" t="n">
        <v>-0.7</v>
      </c>
      <c r="L64" s="0" t="n">
        <v>2840</v>
      </c>
      <c r="M64" s="0" t="n">
        <v>2860</v>
      </c>
      <c r="N64" s="0" t="n">
        <v>2940</v>
      </c>
      <c r="O64" s="0" t="n">
        <v>2840</v>
      </c>
      <c r="P64" s="0" t="n">
        <v>0</v>
      </c>
      <c r="Q64" s="0" t="n">
        <v>0</v>
      </c>
      <c r="R64" s="0" t="n">
        <v>0</v>
      </c>
      <c r="S64" s="0" t="n">
        <v>2860</v>
      </c>
      <c r="T64" s="0" t="n">
        <v>2870</v>
      </c>
      <c r="U64" s="0" t="n">
        <v>2840</v>
      </c>
      <c r="V64" s="0" t="n">
        <v>2870</v>
      </c>
      <c r="W64" s="0" t="n">
        <v>20040</v>
      </c>
      <c r="X64" s="0" t="n">
        <v>2830</v>
      </c>
      <c r="Y64" s="0" t="n">
        <v>2840</v>
      </c>
      <c r="Z64" s="0" t="n">
        <v>7</v>
      </c>
      <c r="AA64" s="0" t="n">
        <v>114469</v>
      </c>
      <c r="AB64" s="0" t="n">
        <v>2840</v>
      </c>
      <c r="AC64" s="0" t="n">
        <v>0</v>
      </c>
      <c r="AD64" s="0" t="s">
        <v>99</v>
      </c>
      <c r="AE64" s="0" t="s">
        <v>99</v>
      </c>
      <c r="AH64" s="0" t="n">
        <v>9</v>
      </c>
      <c r="AI64" s="0" t="s">
        <v>720</v>
      </c>
      <c r="AJ64" s="0" t="s">
        <v>2108</v>
      </c>
      <c r="AK64" s="0" t="s">
        <v>30206</v>
      </c>
      <c r="AL64" s="0" t="s">
        <v>2112</v>
      </c>
    </row>
    <row r="65" customFormat="false" ht="15" hidden="false" customHeight="false" outlineLevel="0" collapsed="false">
      <c r="A65" s="0" t="s">
        <v>30259</v>
      </c>
      <c r="B65" s="0" t="s">
        <v>30260</v>
      </c>
      <c r="C65" s="0" t="s">
        <v>934</v>
      </c>
      <c r="D65" s="0" t="s">
        <v>931</v>
      </c>
      <c r="E65" s="0" t="s">
        <v>932</v>
      </c>
      <c r="F65" s="0" t="s">
        <v>2076</v>
      </c>
      <c r="G65" s="0" t="n">
        <v>1</v>
      </c>
      <c r="H65" s="0" t="n">
        <v>1</v>
      </c>
      <c r="I65" s="0" t="n">
        <v>0.05</v>
      </c>
      <c r="J65" s="0" t="n">
        <v>0.05</v>
      </c>
      <c r="K65" s="0" t="n">
        <v>0.21</v>
      </c>
      <c r="L65" s="0" t="n">
        <v>95.1</v>
      </c>
      <c r="M65" s="0" t="n">
        <v>94.9</v>
      </c>
      <c r="N65" s="0" t="n">
        <v>95.5</v>
      </c>
      <c r="O65" s="0" t="n">
        <v>94.9</v>
      </c>
      <c r="P65" s="0" t="n">
        <v>0</v>
      </c>
      <c r="Q65" s="0" t="n">
        <v>0</v>
      </c>
      <c r="R65" s="0" t="n">
        <v>0</v>
      </c>
      <c r="S65" s="0" t="n">
        <v>95.4</v>
      </c>
      <c r="T65" s="0" t="n">
        <v>94.8</v>
      </c>
      <c r="U65" s="0" t="n">
        <v>93.9</v>
      </c>
      <c r="V65" s="0" t="n">
        <v>97.4</v>
      </c>
      <c r="W65" s="0" t="n">
        <v>233209868</v>
      </c>
      <c r="X65" s="0" t="n">
        <v>95.1</v>
      </c>
      <c r="Y65" s="0" t="n">
        <v>95.25</v>
      </c>
      <c r="Z65" s="0" t="n">
        <v>12458</v>
      </c>
      <c r="AA65" s="0" t="n">
        <v>159148665</v>
      </c>
      <c r="AB65" s="0" t="n">
        <v>1902</v>
      </c>
      <c r="AC65" s="0" t="n">
        <v>0</v>
      </c>
      <c r="AD65" s="0" t="s">
        <v>99</v>
      </c>
      <c r="AE65" s="0" t="s">
        <v>99</v>
      </c>
      <c r="AH65" s="0" t="n">
        <v>-100</v>
      </c>
      <c r="AI65" s="0" t="s">
        <v>720</v>
      </c>
      <c r="AJ65" s="0" t="s">
        <v>2108</v>
      </c>
      <c r="AK65" s="0" t="s">
        <v>2110</v>
      </c>
      <c r="AL65" s="0" t="s">
        <v>2112</v>
      </c>
    </row>
    <row r="66" customFormat="false" ht="15" hidden="false" customHeight="false" outlineLevel="0" collapsed="false">
      <c r="A66" s="0" t="s">
        <v>30261</v>
      </c>
      <c r="B66" s="0" t="s">
        <v>30262</v>
      </c>
      <c r="C66" s="0" t="s">
        <v>910</v>
      </c>
      <c r="D66" s="0" t="s">
        <v>907</v>
      </c>
      <c r="E66" s="0" t="s">
        <v>908</v>
      </c>
      <c r="F66" s="0" t="s">
        <v>2076</v>
      </c>
      <c r="G66" s="0" t="n">
        <v>3</v>
      </c>
      <c r="H66" s="0" t="n">
        <v>10</v>
      </c>
      <c r="I66" s="0" t="n">
        <v>0.02</v>
      </c>
      <c r="J66" s="0" t="n">
        <v>1</v>
      </c>
      <c r="K66" s="0" t="n">
        <v>-0.66</v>
      </c>
      <c r="L66" s="0" t="n">
        <v>12.12</v>
      </c>
      <c r="M66" s="0" t="n">
        <v>12.18</v>
      </c>
      <c r="N66" s="0" t="n">
        <v>12.22</v>
      </c>
      <c r="O66" s="0" t="n">
        <v>12.14</v>
      </c>
      <c r="P66" s="0" t="n">
        <v>0</v>
      </c>
      <c r="Q66" s="0" t="n">
        <v>0</v>
      </c>
      <c r="R66" s="0" t="n">
        <v>0</v>
      </c>
      <c r="S66" s="0" t="n">
        <v>12.12</v>
      </c>
      <c r="T66" s="0" t="n">
        <v>12.2</v>
      </c>
      <c r="U66" s="0" t="n">
        <v>12.02</v>
      </c>
      <c r="V66" s="0" t="n">
        <v>12.2</v>
      </c>
      <c r="W66" s="0" t="n">
        <v>721216</v>
      </c>
      <c r="X66" s="0" t="n">
        <v>12.1</v>
      </c>
      <c r="Y66" s="0" t="n">
        <v>12.12</v>
      </c>
      <c r="Z66" s="0" t="n">
        <v>168</v>
      </c>
      <c r="AA66" s="0" t="n">
        <v>551813000</v>
      </c>
      <c r="AB66" s="0" t="n">
        <v>1090.8</v>
      </c>
      <c r="AC66" s="0" t="n">
        <v>0</v>
      </c>
      <c r="AD66" s="0" t="s">
        <v>99</v>
      </c>
      <c r="AE66" s="0" t="s">
        <v>99</v>
      </c>
      <c r="AH66" s="0" t="n">
        <v>9</v>
      </c>
      <c r="AI66" s="0" t="s">
        <v>720</v>
      </c>
      <c r="AJ66" s="0" t="s">
        <v>2108</v>
      </c>
      <c r="AK66" s="0" t="s">
        <v>2110</v>
      </c>
      <c r="AL66" s="0" t="s">
        <v>2112</v>
      </c>
    </row>
    <row r="67" customFormat="false" ht="15" hidden="false" customHeight="false" outlineLevel="0" collapsed="false">
      <c r="A67" s="0" t="s">
        <v>30263</v>
      </c>
      <c r="B67" s="0" t="s">
        <v>30264</v>
      </c>
      <c r="C67" s="0" t="s">
        <v>1173</v>
      </c>
      <c r="D67" s="0" t="s">
        <v>1170</v>
      </c>
      <c r="E67" s="0" t="s">
        <v>1171</v>
      </c>
      <c r="F67" s="0" t="s">
        <v>2076</v>
      </c>
      <c r="G67" s="0" t="n">
        <v>1</v>
      </c>
      <c r="H67" s="0" t="n">
        <v>1</v>
      </c>
      <c r="I67" s="0" t="n">
        <v>0.1</v>
      </c>
      <c r="J67" s="0" t="n">
        <v>1</v>
      </c>
      <c r="K67" s="0" t="n">
        <v>-0.27</v>
      </c>
      <c r="L67" s="0" t="n">
        <v>600.2</v>
      </c>
      <c r="M67" s="0" t="n">
        <v>601.4</v>
      </c>
      <c r="N67" s="0" t="n">
        <v>602.6</v>
      </c>
      <c r="O67" s="0" t="n">
        <v>597.9</v>
      </c>
      <c r="P67" s="0" t="n">
        <v>0</v>
      </c>
      <c r="Q67" s="0" t="n">
        <v>0</v>
      </c>
      <c r="R67" s="0" t="n">
        <v>0</v>
      </c>
      <c r="S67" s="0" t="n">
        <v>605.8</v>
      </c>
      <c r="T67" s="0" t="n">
        <v>603.6</v>
      </c>
      <c r="U67" s="0" t="n">
        <v>597</v>
      </c>
      <c r="V67" s="0" t="n">
        <v>612.8</v>
      </c>
      <c r="W67" s="0" t="n">
        <v>89131518</v>
      </c>
      <c r="X67" s="0" t="n">
        <v>599.6</v>
      </c>
      <c r="Y67" s="0" t="n">
        <v>600</v>
      </c>
      <c r="Z67" s="0" t="n">
        <v>9312</v>
      </c>
      <c r="AA67" s="0" t="n">
        <v>120000000</v>
      </c>
      <c r="AB67" s="0" t="n">
        <v>29409.8</v>
      </c>
      <c r="AC67" s="0" t="n">
        <v>0</v>
      </c>
      <c r="AD67" s="0" t="s">
        <v>99</v>
      </c>
      <c r="AE67" s="0" t="s">
        <v>99</v>
      </c>
      <c r="AH67" s="0" t="n">
        <v>-100</v>
      </c>
      <c r="AI67" s="0" t="s">
        <v>720</v>
      </c>
      <c r="AJ67" s="0" t="s">
        <v>2108</v>
      </c>
      <c r="AK67" s="0" t="s">
        <v>2110</v>
      </c>
      <c r="AL67" s="0" t="s">
        <v>2112</v>
      </c>
    </row>
    <row r="68" customFormat="false" ht="15" hidden="false" customHeight="false" outlineLevel="0" collapsed="false">
      <c r="A68" s="0" t="s">
        <v>30265</v>
      </c>
      <c r="B68" s="0" t="s">
        <v>30266</v>
      </c>
      <c r="C68" s="0" t="s">
        <v>1887</v>
      </c>
      <c r="D68" s="0" t="s">
        <v>1884</v>
      </c>
      <c r="E68" s="0" t="s">
        <v>1885</v>
      </c>
      <c r="F68" s="0" t="s">
        <v>2076</v>
      </c>
      <c r="G68" s="0" t="n">
        <v>3</v>
      </c>
      <c r="H68" s="0" t="n">
        <v>1000</v>
      </c>
      <c r="I68" s="0" t="n">
        <v>0.01</v>
      </c>
      <c r="J68" s="0" t="n">
        <v>0.1</v>
      </c>
      <c r="K68" s="0" t="n">
        <v>1.9</v>
      </c>
      <c r="L68" s="0" t="n">
        <v>6.96</v>
      </c>
      <c r="M68" s="0" t="n">
        <v>6.83</v>
      </c>
      <c r="N68" s="0" t="n">
        <v>7.01</v>
      </c>
      <c r="O68" s="0" t="n">
        <v>7.02</v>
      </c>
      <c r="P68" s="0" t="n">
        <v>0</v>
      </c>
      <c r="Q68" s="0" t="n">
        <v>0</v>
      </c>
      <c r="R68" s="0" t="n">
        <v>0</v>
      </c>
      <c r="S68" s="0" t="n">
        <v>7.1</v>
      </c>
      <c r="T68" s="0" t="n">
        <v>6.68</v>
      </c>
      <c r="U68" s="0" t="n">
        <v>6.68</v>
      </c>
      <c r="V68" s="0" t="n">
        <v>7.34</v>
      </c>
      <c r="W68" s="0" t="n">
        <v>575130</v>
      </c>
      <c r="X68" s="0" t="n">
        <v>6.95</v>
      </c>
      <c r="Y68" s="0" t="n">
        <v>7.03</v>
      </c>
      <c r="Z68" s="0" t="n">
        <v>59</v>
      </c>
      <c r="AA68" s="0" t="n">
        <v>562020480</v>
      </c>
      <c r="AB68" s="0" t="n">
        <v>6960</v>
      </c>
      <c r="AC68" s="0" t="n">
        <v>0</v>
      </c>
      <c r="AD68" s="0" t="s">
        <v>99</v>
      </c>
      <c r="AE68" s="0" t="s">
        <v>99</v>
      </c>
      <c r="AH68" s="0" t="n">
        <v>9</v>
      </c>
      <c r="AI68" s="0" t="s">
        <v>720</v>
      </c>
      <c r="AJ68" s="0" t="s">
        <v>2108</v>
      </c>
      <c r="AK68" s="0" t="s">
        <v>2110</v>
      </c>
      <c r="AL68" s="0" t="s">
        <v>2112</v>
      </c>
    </row>
    <row r="69" customFormat="false" ht="15" hidden="false" customHeight="false" outlineLevel="0" collapsed="false">
      <c r="A69" s="0" t="s">
        <v>30267</v>
      </c>
      <c r="B69" s="0" t="s">
        <v>30268</v>
      </c>
      <c r="C69" s="0" t="s">
        <v>1882</v>
      </c>
      <c r="D69" s="0" t="s">
        <v>1879</v>
      </c>
      <c r="E69" s="0" t="s">
        <v>1880</v>
      </c>
      <c r="F69" s="0" t="s">
        <v>2076</v>
      </c>
      <c r="G69" s="0" t="n">
        <v>3</v>
      </c>
      <c r="H69" s="0" t="n">
        <v>1</v>
      </c>
      <c r="I69" s="0" t="n">
        <v>5</v>
      </c>
      <c r="J69" s="0" t="n">
        <v>1000</v>
      </c>
      <c r="K69" s="0" t="n">
        <v>-7.9</v>
      </c>
      <c r="L69" s="0" t="n">
        <v>3265</v>
      </c>
      <c r="M69" s="0" t="n">
        <v>3545</v>
      </c>
      <c r="N69" s="0" t="n">
        <v>3370</v>
      </c>
      <c r="O69" s="0" t="n">
        <v>3265</v>
      </c>
      <c r="P69" s="0" t="n">
        <v>0</v>
      </c>
      <c r="Q69" s="0" t="n">
        <v>0</v>
      </c>
      <c r="R69" s="0" t="n">
        <v>0</v>
      </c>
      <c r="S69" s="0" t="n">
        <v>3375</v>
      </c>
      <c r="T69" s="0" t="n">
        <v>3195</v>
      </c>
      <c r="U69" s="0" t="n">
        <v>3195</v>
      </c>
      <c r="V69" s="0" t="n">
        <v>3575</v>
      </c>
      <c r="W69" s="0" t="n">
        <v>10633035</v>
      </c>
      <c r="X69" s="0" t="n">
        <v>3270</v>
      </c>
      <c r="Y69" s="0" t="n">
        <v>3300</v>
      </c>
      <c r="Z69" s="0" t="n">
        <v>660</v>
      </c>
      <c r="AA69" s="0" t="n">
        <v>2659962</v>
      </c>
      <c r="AB69" s="0" t="n">
        <v>3265</v>
      </c>
      <c r="AC69" s="0" t="n">
        <v>0</v>
      </c>
      <c r="AD69" s="0" t="s">
        <v>99</v>
      </c>
      <c r="AE69" s="0" t="s">
        <v>99</v>
      </c>
      <c r="AH69" s="0" t="n">
        <v>9</v>
      </c>
      <c r="AI69" s="0" t="s">
        <v>720</v>
      </c>
      <c r="AJ69" s="0" t="s">
        <v>2108</v>
      </c>
      <c r="AK69" s="0" t="s">
        <v>2110</v>
      </c>
      <c r="AL69" s="0" t="s">
        <v>2112</v>
      </c>
    </row>
    <row r="70" customFormat="false" ht="15" hidden="false" customHeight="false" outlineLevel="0" collapsed="false">
      <c r="A70" s="0" t="s">
        <v>30269</v>
      </c>
      <c r="B70" s="0" t="s">
        <v>30270</v>
      </c>
      <c r="C70" s="0" t="s">
        <v>886</v>
      </c>
      <c r="D70" s="0" t="s">
        <v>883</v>
      </c>
      <c r="E70" s="0" t="s">
        <v>884</v>
      </c>
      <c r="F70" s="0" t="s">
        <v>2076</v>
      </c>
      <c r="G70" s="0" t="n">
        <v>3</v>
      </c>
      <c r="H70" s="0" t="n">
        <v>100</v>
      </c>
      <c r="I70" s="0" t="n">
        <v>0.01</v>
      </c>
      <c r="J70" s="0" t="n">
        <v>0.01</v>
      </c>
      <c r="K70" s="0" t="n">
        <v>-0.11</v>
      </c>
      <c r="L70" s="0" t="n">
        <v>9.33</v>
      </c>
      <c r="M70" s="0" t="n">
        <v>9.31</v>
      </c>
      <c r="N70" s="0" t="n">
        <v>9.31</v>
      </c>
      <c r="O70" s="0" t="n">
        <v>9.33</v>
      </c>
      <c r="P70" s="0" t="n">
        <v>0</v>
      </c>
      <c r="Q70" s="0" t="n">
        <v>0</v>
      </c>
      <c r="R70" s="0" t="n">
        <v>0</v>
      </c>
      <c r="S70" s="0" t="n">
        <v>9.38</v>
      </c>
      <c r="T70" s="0" t="n">
        <v>9.04</v>
      </c>
      <c r="U70" s="0" t="n">
        <v>9.04</v>
      </c>
      <c r="V70" s="0" t="n">
        <v>9.6</v>
      </c>
      <c r="W70" s="0" t="n">
        <v>366821</v>
      </c>
      <c r="X70" s="0" t="n">
        <v>9.32</v>
      </c>
      <c r="Y70" s="0" t="n">
        <v>9.34</v>
      </c>
      <c r="Z70" s="0" t="n">
        <v>93</v>
      </c>
      <c r="AA70" s="0" t="n">
        <v>91500000</v>
      </c>
      <c r="AB70" s="0" t="n">
        <v>933</v>
      </c>
      <c r="AC70" s="0" t="n">
        <v>0</v>
      </c>
      <c r="AD70" s="0" t="s">
        <v>99</v>
      </c>
      <c r="AE70" s="0" t="s">
        <v>99</v>
      </c>
      <c r="AH70" s="0" t="n">
        <v>9</v>
      </c>
      <c r="AI70" s="0" t="s">
        <v>720</v>
      </c>
      <c r="AJ70" s="0" t="s">
        <v>2108</v>
      </c>
      <c r="AK70" s="0" t="s">
        <v>2110</v>
      </c>
      <c r="AL70" s="0" t="s">
        <v>2112</v>
      </c>
    </row>
    <row r="71" customFormat="false" ht="15" hidden="false" customHeight="false" outlineLevel="0" collapsed="false">
      <c r="A71" s="0" t="s">
        <v>30271</v>
      </c>
      <c r="B71" s="0" t="s">
        <v>30272</v>
      </c>
      <c r="C71" s="0" t="s">
        <v>1877</v>
      </c>
      <c r="D71" s="0" t="s">
        <v>1875</v>
      </c>
      <c r="E71" s="0" t="s">
        <v>1876</v>
      </c>
      <c r="F71" s="0" t="s">
        <v>2076</v>
      </c>
      <c r="G71" s="0" t="n">
        <v>3</v>
      </c>
      <c r="H71" s="0" t="n">
        <v>10</v>
      </c>
      <c r="I71" s="0" t="n">
        <v>0.05</v>
      </c>
      <c r="J71" s="0" t="n">
        <v>0.1</v>
      </c>
      <c r="K71" s="0" t="n">
        <v>-0.04</v>
      </c>
      <c r="L71" s="0" t="n">
        <v>130.05</v>
      </c>
      <c r="M71" s="0" t="n">
        <v>130.15</v>
      </c>
      <c r="N71" s="0" t="n">
        <v>130.8</v>
      </c>
      <c r="O71" s="0" t="n">
        <v>129.8</v>
      </c>
      <c r="P71" s="0" t="n">
        <v>0</v>
      </c>
      <c r="Q71" s="0" t="n">
        <v>0</v>
      </c>
      <c r="R71" s="0" t="n">
        <v>0</v>
      </c>
      <c r="S71" s="0" t="n">
        <v>129.6</v>
      </c>
      <c r="T71" s="0" t="n">
        <v>130.1</v>
      </c>
      <c r="U71" s="0" t="n">
        <v>127</v>
      </c>
      <c r="V71" s="0" t="n">
        <v>130.95</v>
      </c>
      <c r="W71" s="0" t="n">
        <v>6433196</v>
      </c>
      <c r="X71" s="0" t="n">
        <v>130</v>
      </c>
      <c r="Y71" s="0" t="n">
        <v>130.05</v>
      </c>
      <c r="Z71" s="0" t="n">
        <v>667</v>
      </c>
      <c r="AA71" s="0" t="n">
        <v>100000000</v>
      </c>
      <c r="AB71" s="0" t="n">
        <v>1300.5</v>
      </c>
      <c r="AC71" s="0" t="n">
        <v>0</v>
      </c>
      <c r="AD71" s="0" t="s">
        <v>99</v>
      </c>
      <c r="AE71" s="0" t="s">
        <v>99</v>
      </c>
      <c r="AH71" s="0" t="n">
        <v>9</v>
      </c>
      <c r="AI71" s="0" t="s">
        <v>720</v>
      </c>
      <c r="AJ71" s="0" t="s">
        <v>2108</v>
      </c>
      <c r="AK71" s="0" t="s">
        <v>2110</v>
      </c>
      <c r="AL71" s="0" t="s">
        <v>2112</v>
      </c>
    </row>
    <row r="72" customFormat="false" ht="15" hidden="false" customHeight="false" outlineLevel="0" collapsed="false">
      <c r="A72" s="0" t="s">
        <v>30273</v>
      </c>
      <c r="B72" s="0" t="s">
        <v>30274</v>
      </c>
      <c r="C72" s="0" t="s">
        <v>1565</v>
      </c>
      <c r="D72" s="0" t="s">
        <v>1562</v>
      </c>
      <c r="E72" s="0" t="s">
        <v>1563</v>
      </c>
      <c r="F72" s="0" t="s">
        <v>2076</v>
      </c>
      <c r="G72" s="0" t="n">
        <v>3</v>
      </c>
      <c r="H72" s="0" t="n">
        <v>10</v>
      </c>
      <c r="I72" s="0" t="n">
        <v>0.1</v>
      </c>
      <c r="J72" s="0" t="n">
        <v>1</v>
      </c>
      <c r="K72" s="0" t="n">
        <v>4.44</v>
      </c>
      <c r="L72" s="0" t="n">
        <v>61.1</v>
      </c>
      <c r="M72" s="0" t="n">
        <v>58.5</v>
      </c>
      <c r="N72" s="0" t="n">
        <v>59.8</v>
      </c>
      <c r="O72" s="0" t="n">
        <v>61.1</v>
      </c>
      <c r="P72" s="0" t="n">
        <v>0</v>
      </c>
      <c r="Q72" s="0" t="n">
        <v>0</v>
      </c>
      <c r="R72" s="0" t="n">
        <v>0</v>
      </c>
      <c r="S72" s="0" t="n">
        <v>61.2</v>
      </c>
      <c r="T72" s="0" t="n">
        <v>59</v>
      </c>
      <c r="U72" s="0" t="n">
        <v>59</v>
      </c>
      <c r="V72" s="0" t="n">
        <v>64.3</v>
      </c>
      <c r="W72" s="0" t="n">
        <v>937711</v>
      </c>
      <c r="X72" s="0" t="n">
        <v>60.6</v>
      </c>
      <c r="Y72" s="0" t="n">
        <v>61</v>
      </c>
      <c r="Z72" s="0" t="n">
        <v>176</v>
      </c>
      <c r="AA72" s="0" t="n">
        <v>109000000</v>
      </c>
      <c r="AB72" s="0" t="n">
        <v>1833</v>
      </c>
      <c r="AC72" s="0" t="n">
        <v>0</v>
      </c>
      <c r="AD72" s="0" t="s">
        <v>99</v>
      </c>
      <c r="AE72" s="0" t="s">
        <v>99</v>
      </c>
      <c r="AH72" s="0" t="n">
        <v>9</v>
      </c>
      <c r="AI72" s="0" t="s">
        <v>720</v>
      </c>
      <c r="AJ72" s="0" t="s">
        <v>2108</v>
      </c>
      <c r="AK72" s="0" t="s">
        <v>2110</v>
      </c>
      <c r="AL72" s="0" t="s">
        <v>2112</v>
      </c>
    </row>
    <row r="73" customFormat="false" ht="15" hidden="false" customHeight="false" outlineLevel="0" collapsed="false">
      <c r="A73" s="0" t="s">
        <v>30275</v>
      </c>
      <c r="B73" s="0" t="s">
        <v>30276</v>
      </c>
      <c r="C73" s="0" t="s">
        <v>775</v>
      </c>
      <c r="D73" s="0" t="s">
        <v>772</v>
      </c>
      <c r="E73" s="0" t="s">
        <v>773</v>
      </c>
      <c r="F73" s="0" t="s">
        <v>2076</v>
      </c>
      <c r="G73" s="0" t="n">
        <v>1</v>
      </c>
      <c r="H73" s="0" t="n">
        <v>1</v>
      </c>
      <c r="I73" s="0" t="n">
        <v>0.5</v>
      </c>
      <c r="J73" s="0" t="n">
        <v>100</v>
      </c>
      <c r="K73" s="0" t="n">
        <v>-1.82</v>
      </c>
      <c r="L73" s="0" t="n">
        <v>566</v>
      </c>
      <c r="M73" s="0" t="n">
        <v>581.5</v>
      </c>
      <c r="N73" s="0" t="n">
        <v>585.5</v>
      </c>
      <c r="O73" s="0" t="n">
        <v>567</v>
      </c>
      <c r="P73" s="0" t="n">
        <v>0</v>
      </c>
      <c r="Q73" s="0" t="n">
        <v>0</v>
      </c>
      <c r="R73" s="0" t="n">
        <v>0</v>
      </c>
      <c r="S73" s="0" t="n">
        <v>571</v>
      </c>
      <c r="T73" s="0" t="n">
        <v>570</v>
      </c>
      <c r="U73" s="0" t="n">
        <v>565.5</v>
      </c>
      <c r="V73" s="0" t="n">
        <v>577</v>
      </c>
      <c r="W73" s="0" t="n">
        <v>21472090</v>
      </c>
      <c r="X73" s="0" t="n">
        <v>565.5</v>
      </c>
      <c r="Y73" s="0" t="n">
        <v>566</v>
      </c>
      <c r="Z73" s="0" t="n">
        <v>2149</v>
      </c>
      <c r="AA73" s="0" t="n">
        <v>87876649</v>
      </c>
      <c r="AB73" s="0" t="n">
        <v>566</v>
      </c>
      <c r="AC73" s="0" t="n">
        <v>0</v>
      </c>
      <c r="AD73" s="0" t="s">
        <v>99</v>
      </c>
      <c r="AE73" s="0" t="s">
        <v>99</v>
      </c>
      <c r="AH73" s="0" t="n">
        <v>-100</v>
      </c>
      <c r="AI73" s="0" t="s">
        <v>720</v>
      </c>
      <c r="AJ73" s="0" t="s">
        <v>2108</v>
      </c>
      <c r="AK73" s="0" t="s">
        <v>2110</v>
      </c>
      <c r="AL73" s="0" t="s">
        <v>2112</v>
      </c>
    </row>
    <row r="74" customFormat="false" ht="15" hidden="false" customHeight="false" outlineLevel="0" collapsed="false">
      <c r="A74" s="0" t="s">
        <v>30277</v>
      </c>
      <c r="B74" s="0" t="s">
        <v>30278</v>
      </c>
      <c r="C74" s="0" t="s">
        <v>1044</v>
      </c>
      <c r="D74" s="0" t="s">
        <v>1041</v>
      </c>
      <c r="E74" s="0" t="s">
        <v>1042</v>
      </c>
      <c r="F74" s="0" t="s">
        <v>2076</v>
      </c>
      <c r="G74" s="0" t="n">
        <v>3</v>
      </c>
      <c r="H74" s="0" t="n">
        <v>1</v>
      </c>
      <c r="I74" s="0" t="n">
        <v>2</v>
      </c>
      <c r="J74" s="0" t="n">
        <v>1000</v>
      </c>
      <c r="K74" s="0" t="n">
        <v>0</v>
      </c>
      <c r="L74" s="0" t="n">
        <v>1672</v>
      </c>
      <c r="M74" s="0" t="n">
        <v>1672</v>
      </c>
      <c r="N74" s="0" t="n">
        <v>1672</v>
      </c>
      <c r="O74" s="0" t="n">
        <v>1666</v>
      </c>
      <c r="P74" s="0" t="n">
        <v>0</v>
      </c>
      <c r="Q74" s="0" t="n">
        <v>0</v>
      </c>
      <c r="R74" s="0" t="n">
        <v>0</v>
      </c>
      <c r="S74" s="0" t="n">
        <v>1666</v>
      </c>
      <c r="T74" s="0" t="n">
        <v>1664</v>
      </c>
      <c r="U74" s="0" t="n">
        <v>1664</v>
      </c>
      <c r="V74" s="0" t="n">
        <v>1672</v>
      </c>
      <c r="W74" s="0" t="n">
        <v>28332</v>
      </c>
      <c r="X74" s="0" t="n">
        <v>1666</v>
      </c>
      <c r="Y74" s="0" t="n">
        <v>1676</v>
      </c>
      <c r="Z74" s="0" t="n">
        <v>5</v>
      </c>
      <c r="AA74" s="0" t="n">
        <v>41220793</v>
      </c>
      <c r="AB74" s="0" t="n">
        <v>6688</v>
      </c>
      <c r="AC74" s="0" t="n">
        <v>0</v>
      </c>
      <c r="AD74" s="0" t="s">
        <v>99</v>
      </c>
      <c r="AE74" s="0" t="s">
        <v>99</v>
      </c>
      <c r="AH74" s="0" t="n">
        <v>9</v>
      </c>
      <c r="AI74" s="0" t="s">
        <v>720</v>
      </c>
      <c r="AJ74" s="0" t="s">
        <v>2108</v>
      </c>
      <c r="AK74" s="0" t="s">
        <v>2110</v>
      </c>
      <c r="AL74" s="0" t="s">
        <v>2112</v>
      </c>
    </row>
    <row r="75" customFormat="false" ht="15" hidden="false" customHeight="false" outlineLevel="0" collapsed="false">
      <c r="A75" s="0" t="s">
        <v>30279</v>
      </c>
      <c r="B75" s="0" t="s">
        <v>30280</v>
      </c>
      <c r="C75" s="0" t="s">
        <v>1040</v>
      </c>
      <c r="D75" s="0" t="s">
        <v>1037</v>
      </c>
      <c r="E75" s="0" t="s">
        <v>1038</v>
      </c>
      <c r="F75" s="0" t="s">
        <v>30205</v>
      </c>
      <c r="G75" s="0" t="n">
        <v>3</v>
      </c>
      <c r="H75" s="0" t="n">
        <v>1</v>
      </c>
      <c r="I75" s="0" t="n">
        <v>10</v>
      </c>
      <c r="J75" s="0" t="n">
        <v>1000</v>
      </c>
      <c r="K75" s="0" t="n">
        <v>-2.42</v>
      </c>
      <c r="L75" s="0" t="n">
        <v>4430</v>
      </c>
      <c r="M75" s="0" t="n">
        <v>4490</v>
      </c>
      <c r="N75" s="0" t="n">
        <v>4610</v>
      </c>
      <c r="O75" s="0" t="n">
        <v>4430</v>
      </c>
      <c r="P75" s="0" t="n">
        <v>0</v>
      </c>
      <c r="Q75" s="0" t="n">
        <v>0</v>
      </c>
      <c r="R75" s="0" t="n">
        <v>0</v>
      </c>
      <c r="S75" s="0" t="n">
        <v>4480</v>
      </c>
      <c r="T75" s="0" t="n">
        <v>4560</v>
      </c>
      <c r="U75" s="0" t="n">
        <v>4350</v>
      </c>
      <c r="V75" s="0" t="n">
        <v>4560</v>
      </c>
      <c r="W75" s="0" t="n">
        <v>152380</v>
      </c>
      <c r="X75" s="0" t="n">
        <v>4400</v>
      </c>
      <c r="Y75" s="0" t="n">
        <v>4490</v>
      </c>
      <c r="Z75" s="0" t="n">
        <v>20</v>
      </c>
      <c r="AA75" s="0" t="n">
        <v>266910</v>
      </c>
      <c r="AB75" s="0" t="n">
        <v>4430</v>
      </c>
      <c r="AC75" s="0" t="n">
        <v>0</v>
      </c>
      <c r="AD75" s="0" t="s">
        <v>99</v>
      </c>
      <c r="AE75" s="0" t="s">
        <v>99</v>
      </c>
      <c r="AH75" s="0" t="n">
        <v>9</v>
      </c>
      <c r="AI75" s="0" t="s">
        <v>720</v>
      </c>
      <c r="AJ75" s="0" t="s">
        <v>2108</v>
      </c>
      <c r="AK75" s="0" t="s">
        <v>30206</v>
      </c>
      <c r="AL75" s="0" t="s">
        <v>2112</v>
      </c>
    </row>
    <row r="76" customFormat="false" ht="15" hidden="false" customHeight="false" outlineLevel="0" collapsed="false">
      <c r="A76" s="0" t="s">
        <v>30281</v>
      </c>
      <c r="B76" s="0" t="s">
        <v>30282</v>
      </c>
      <c r="C76" s="0" t="s">
        <v>1035</v>
      </c>
      <c r="D76" s="0" t="s">
        <v>1032</v>
      </c>
      <c r="E76" s="0" t="s">
        <v>1033</v>
      </c>
      <c r="F76" s="0" t="s">
        <v>2076</v>
      </c>
      <c r="G76" s="0" t="n">
        <v>3</v>
      </c>
      <c r="H76" s="0" t="n">
        <v>1</v>
      </c>
      <c r="I76" s="0" t="n">
        <v>20</v>
      </c>
      <c r="J76" s="0" t="n">
        <v>1000</v>
      </c>
      <c r="K76" s="0" t="n">
        <v>-2.21</v>
      </c>
      <c r="L76" s="0" t="n">
        <v>6200</v>
      </c>
      <c r="M76" s="0" t="n">
        <v>6300</v>
      </c>
      <c r="N76" s="0" t="n">
        <v>6380</v>
      </c>
      <c r="O76" s="0" t="n">
        <v>6200</v>
      </c>
      <c r="P76" s="0" t="n">
        <v>0</v>
      </c>
      <c r="Q76" s="0" t="n">
        <v>0</v>
      </c>
      <c r="R76" s="0" t="n">
        <v>0</v>
      </c>
      <c r="S76" s="0" t="n">
        <v>6240</v>
      </c>
      <c r="T76" s="0" t="n">
        <v>6320</v>
      </c>
      <c r="U76" s="0" t="n">
        <v>6180</v>
      </c>
      <c r="V76" s="0" t="n">
        <v>6340</v>
      </c>
      <c r="W76" s="0" t="n">
        <v>93580</v>
      </c>
      <c r="X76" s="0" t="n">
        <v>6220</v>
      </c>
      <c r="Y76" s="0" t="n">
        <v>6300</v>
      </c>
      <c r="Z76" s="0" t="n">
        <v>10</v>
      </c>
      <c r="AA76" s="0" t="n">
        <v>800729</v>
      </c>
      <c r="AB76" s="0" t="n">
        <v>31000</v>
      </c>
      <c r="AC76" s="0" t="n">
        <v>0</v>
      </c>
      <c r="AD76" s="0" t="s">
        <v>99</v>
      </c>
      <c r="AE76" s="0" t="s">
        <v>99</v>
      </c>
      <c r="AH76" s="0" t="n">
        <v>9</v>
      </c>
      <c r="AI76" s="0" t="s">
        <v>720</v>
      </c>
      <c r="AJ76" s="0" t="s">
        <v>2108</v>
      </c>
      <c r="AK76" s="0" t="s">
        <v>2110</v>
      </c>
      <c r="AL76" s="0" t="s">
        <v>2112</v>
      </c>
    </row>
    <row r="77" customFormat="false" ht="15" hidden="false" customHeight="false" outlineLevel="0" collapsed="false">
      <c r="A77" s="0" t="s">
        <v>30283</v>
      </c>
      <c r="B77" s="0" t="s">
        <v>30284</v>
      </c>
      <c r="C77" s="0" t="s">
        <v>237</v>
      </c>
      <c r="D77" s="0" t="s">
        <v>147</v>
      </c>
      <c r="E77" s="0" t="s">
        <v>148</v>
      </c>
      <c r="F77" s="0" t="s">
        <v>2076</v>
      </c>
      <c r="G77" s="0" t="n">
        <v>1</v>
      </c>
      <c r="H77" s="0" t="n">
        <v>100</v>
      </c>
      <c r="I77" s="0" t="n">
        <v>0.0005</v>
      </c>
      <c r="J77" s="0" t="n">
        <v>2.809767</v>
      </c>
      <c r="K77" s="0" t="n">
        <v>-0.79</v>
      </c>
      <c r="L77" s="0" t="n">
        <v>3.692</v>
      </c>
      <c r="M77" s="0" t="n">
        <v>3.745</v>
      </c>
      <c r="N77" s="0" t="n">
        <v>3.7715</v>
      </c>
      <c r="O77" s="0" t="n">
        <v>3.6845</v>
      </c>
      <c r="P77" s="0" t="n">
        <v>0</v>
      </c>
      <c r="Q77" s="0" t="n">
        <v>0</v>
      </c>
      <c r="R77" s="0" t="n">
        <v>0</v>
      </c>
      <c r="S77" s="0" t="n">
        <v>3.7405</v>
      </c>
      <c r="T77" s="0" t="n">
        <v>3.7215</v>
      </c>
      <c r="U77" s="0" t="n">
        <v>3.677</v>
      </c>
      <c r="V77" s="0" t="n">
        <v>3.78</v>
      </c>
      <c r="W77" s="0" t="n">
        <v>242471244</v>
      </c>
      <c r="X77" s="0" t="n">
        <v>3.691</v>
      </c>
      <c r="Y77" s="0" t="n">
        <v>3.692</v>
      </c>
      <c r="Z77" s="0" t="n">
        <v>13929</v>
      </c>
      <c r="AA77" s="0" t="n">
        <v>104400000000</v>
      </c>
      <c r="AB77" s="0" t="n">
        <v>369.2</v>
      </c>
      <c r="AC77" s="0" t="n">
        <v>0</v>
      </c>
      <c r="AD77" s="0" t="s">
        <v>99</v>
      </c>
      <c r="AE77" s="0" t="s">
        <v>99</v>
      </c>
      <c r="AH77" s="0" t="n">
        <v>-100</v>
      </c>
      <c r="AI77" s="0" t="s">
        <v>720</v>
      </c>
      <c r="AJ77" s="0" t="s">
        <v>2108</v>
      </c>
      <c r="AK77" s="0" t="s">
        <v>2110</v>
      </c>
      <c r="AL77" s="0" t="s">
        <v>2112</v>
      </c>
    </row>
    <row r="78" customFormat="false" ht="15" hidden="false" customHeight="false" outlineLevel="0" collapsed="false">
      <c r="A78" s="0" t="s">
        <v>30285</v>
      </c>
      <c r="B78" s="0" t="s">
        <v>30286</v>
      </c>
      <c r="C78" s="0" t="s">
        <v>1112</v>
      </c>
      <c r="D78" s="0" t="s">
        <v>1109</v>
      </c>
      <c r="E78" s="0" t="s">
        <v>1110</v>
      </c>
      <c r="F78" s="0" t="s">
        <v>2076</v>
      </c>
      <c r="G78" s="0" t="n">
        <v>2</v>
      </c>
      <c r="H78" s="0" t="n">
        <v>10</v>
      </c>
      <c r="I78" s="0" t="n">
        <v>0.1</v>
      </c>
      <c r="J78" s="0" t="n">
        <v>50</v>
      </c>
      <c r="K78" s="0" t="n">
        <v>0.39</v>
      </c>
      <c r="L78" s="0" t="n">
        <v>102.1</v>
      </c>
      <c r="M78" s="0" t="n">
        <v>102.4</v>
      </c>
      <c r="N78" s="0" t="n">
        <v>103</v>
      </c>
      <c r="O78" s="0" t="n">
        <v>102.2</v>
      </c>
      <c r="P78" s="0" t="n">
        <v>0</v>
      </c>
      <c r="Q78" s="0" t="n">
        <v>0</v>
      </c>
      <c r="R78" s="0" t="n">
        <v>0</v>
      </c>
      <c r="S78" s="0" t="n">
        <v>102.9</v>
      </c>
      <c r="T78" s="0" t="n">
        <v>102</v>
      </c>
      <c r="U78" s="0" t="n">
        <v>101.9</v>
      </c>
      <c r="V78" s="0" t="n">
        <v>105.2</v>
      </c>
      <c r="W78" s="0" t="n">
        <v>13284190</v>
      </c>
      <c r="X78" s="0" t="n">
        <v>102.1</v>
      </c>
      <c r="Y78" s="0" t="n">
        <v>102.3</v>
      </c>
      <c r="Z78" s="0" t="n">
        <v>936</v>
      </c>
      <c r="AA78" s="0" t="n">
        <v>707229559</v>
      </c>
      <c r="AB78" s="0" t="n">
        <v>2042</v>
      </c>
      <c r="AC78" s="0" t="n">
        <v>0</v>
      </c>
      <c r="AD78" s="0" t="s">
        <v>99</v>
      </c>
      <c r="AE78" s="0" t="s">
        <v>99</v>
      </c>
      <c r="AH78" s="0" t="n">
        <v>-100</v>
      </c>
      <c r="AI78" s="0" t="s">
        <v>720</v>
      </c>
      <c r="AJ78" s="0" t="s">
        <v>2108</v>
      </c>
      <c r="AK78" s="0" t="s">
        <v>2110</v>
      </c>
      <c r="AL78" s="0" t="s">
        <v>2112</v>
      </c>
    </row>
    <row r="79" customFormat="false" ht="15" hidden="false" customHeight="false" outlineLevel="0" collapsed="false">
      <c r="A79" s="0" t="s">
        <v>30287</v>
      </c>
      <c r="B79" s="0" t="s">
        <v>30288</v>
      </c>
      <c r="C79" s="0" t="s">
        <v>1117</v>
      </c>
      <c r="D79" s="0" t="s">
        <v>1114</v>
      </c>
      <c r="E79" s="0" t="s">
        <v>1115</v>
      </c>
      <c r="F79" s="0" t="s">
        <v>2076</v>
      </c>
      <c r="G79" s="0" t="n">
        <v>3</v>
      </c>
      <c r="H79" s="0" t="n">
        <v>1</v>
      </c>
      <c r="I79" s="0" t="n">
        <v>2</v>
      </c>
      <c r="J79" s="0" t="n">
        <v>250</v>
      </c>
      <c r="K79" s="0" t="n">
        <v>-0.18</v>
      </c>
      <c r="L79" s="0" t="n">
        <v>1104</v>
      </c>
      <c r="M79" s="0" t="n">
        <v>1124</v>
      </c>
      <c r="N79" s="0" t="n">
        <v>1140</v>
      </c>
      <c r="O79" s="0" t="n">
        <v>1104</v>
      </c>
      <c r="P79" s="0" t="n">
        <v>0</v>
      </c>
      <c r="Q79" s="0" t="n">
        <v>0</v>
      </c>
      <c r="R79" s="0" t="n">
        <v>0</v>
      </c>
      <c r="S79" s="0" t="n">
        <v>1112</v>
      </c>
      <c r="T79" s="0" t="n">
        <v>1106</v>
      </c>
      <c r="U79" s="0" t="n">
        <v>1104</v>
      </c>
      <c r="V79" s="0" t="n">
        <v>1126</v>
      </c>
      <c r="W79" s="0" t="n">
        <v>47788</v>
      </c>
      <c r="X79" s="0" t="n">
        <v>1102</v>
      </c>
      <c r="Y79" s="0" t="n">
        <v>1104</v>
      </c>
      <c r="Z79" s="0" t="n">
        <v>20</v>
      </c>
      <c r="AA79" s="0" t="n">
        <v>3764600</v>
      </c>
      <c r="AB79" s="0" t="n">
        <v>1104</v>
      </c>
      <c r="AC79" s="0" t="n">
        <v>0</v>
      </c>
      <c r="AD79" s="0" t="s">
        <v>99</v>
      </c>
      <c r="AE79" s="0" t="s">
        <v>99</v>
      </c>
      <c r="AH79" s="0" t="n">
        <v>9</v>
      </c>
      <c r="AI79" s="0" t="s">
        <v>720</v>
      </c>
      <c r="AJ79" s="0" t="s">
        <v>2108</v>
      </c>
      <c r="AK79" s="0" t="s">
        <v>2110</v>
      </c>
      <c r="AL79" s="0" t="s">
        <v>2112</v>
      </c>
    </row>
    <row r="80" customFormat="false" ht="15" hidden="false" customHeight="false" outlineLevel="0" collapsed="false">
      <c r="A80" s="0" t="s">
        <v>30289</v>
      </c>
      <c r="B80" s="0" t="s">
        <v>30290</v>
      </c>
      <c r="C80" s="0" t="s">
        <v>1102</v>
      </c>
      <c r="D80" s="0" t="s">
        <v>1099</v>
      </c>
      <c r="E80" s="0" t="s">
        <v>1100</v>
      </c>
      <c r="F80" s="0" t="s">
        <v>2076</v>
      </c>
      <c r="G80" s="0" t="n">
        <v>3</v>
      </c>
      <c r="H80" s="0" t="n">
        <v>100</v>
      </c>
      <c r="I80" s="0" t="n">
        <v>0.01</v>
      </c>
      <c r="J80" s="0" t="n">
        <v>0.2</v>
      </c>
      <c r="K80" s="0" t="n">
        <v>2.93</v>
      </c>
      <c r="L80" s="0" t="n">
        <v>18.63</v>
      </c>
      <c r="M80" s="0" t="n">
        <v>18.1</v>
      </c>
      <c r="N80" s="0" t="n">
        <v>18.5</v>
      </c>
      <c r="O80" s="0" t="n">
        <v>18.62</v>
      </c>
      <c r="P80" s="0" t="n">
        <v>0</v>
      </c>
      <c r="Q80" s="0" t="n">
        <v>0</v>
      </c>
      <c r="R80" s="0" t="n">
        <v>0</v>
      </c>
      <c r="S80" s="0" t="n">
        <v>18.72</v>
      </c>
      <c r="T80" s="0" t="n">
        <v>18.11</v>
      </c>
      <c r="U80" s="0" t="n">
        <v>17.78</v>
      </c>
      <c r="V80" s="0" t="n">
        <v>19.11</v>
      </c>
      <c r="W80" s="0" t="n">
        <v>3945865</v>
      </c>
      <c r="X80" s="0" t="n">
        <v>18.45</v>
      </c>
      <c r="Y80" s="0" t="n">
        <v>18.76</v>
      </c>
      <c r="Z80" s="0" t="n">
        <v>356</v>
      </c>
      <c r="AA80" s="0" t="n">
        <v>91487347</v>
      </c>
      <c r="AB80" s="0" t="n">
        <v>7452</v>
      </c>
      <c r="AC80" s="0" t="n">
        <v>0</v>
      </c>
      <c r="AD80" s="0" t="s">
        <v>99</v>
      </c>
      <c r="AE80" s="0" t="s">
        <v>99</v>
      </c>
      <c r="AH80" s="0" t="n">
        <v>9</v>
      </c>
      <c r="AI80" s="0" t="s">
        <v>720</v>
      </c>
      <c r="AJ80" s="0" t="s">
        <v>2108</v>
      </c>
      <c r="AK80" s="0" t="s">
        <v>2110</v>
      </c>
      <c r="AL80" s="0" t="s">
        <v>2112</v>
      </c>
    </row>
    <row r="81" customFormat="false" ht="15" hidden="false" customHeight="false" outlineLevel="0" collapsed="false">
      <c r="A81" s="0" t="s">
        <v>30291</v>
      </c>
      <c r="B81" s="0" t="s">
        <v>30292</v>
      </c>
      <c r="C81" s="0" t="s">
        <v>1084</v>
      </c>
      <c r="D81" s="0" t="s">
        <v>1081</v>
      </c>
      <c r="E81" s="0" t="s">
        <v>1082</v>
      </c>
      <c r="F81" s="0" t="s">
        <v>2076</v>
      </c>
      <c r="G81" s="0" t="n">
        <v>3</v>
      </c>
      <c r="H81" s="0" t="n">
        <v>10000</v>
      </c>
      <c r="I81" s="0" t="n">
        <v>0.001</v>
      </c>
      <c r="J81" s="0" t="n">
        <v>0.1</v>
      </c>
      <c r="K81" s="0" t="n">
        <v>-1.47</v>
      </c>
      <c r="L81" s="0" t="n">
        <v>0.47</v>
      </c>
      <c r="M81" s="0" t="n">
        <v>0.476</v>
      </c>
      <c r="N81" s="0" t="n">
        <v>0.481</v>
      </c>
      <c r="O81" s="0" t="n">
        <v>0.47</v>
      </c>
      <c r="P81" s="0" t="n">
        <v>0</v>
      </c>
      <c r="Q81" s="0" t="n">
        <v>0</v>
      </c>
      <c r="R81" s="0" t="n">
        <v>0</v>
      </c>
      <c r="S81" s="0" t="n">
        <v>0.478</v>
      </c>
      <c r="T81" s="0" t="n">
        <v>0.488</v>
      </c>
      <c r="U81" s="0" t="n">
        <v>0.468</v>
      </c>
      <c r="V81" s="0" t="n">
        <v>0.488</v>
      </c>
      <c r="W81" s="0" t="n">
        <v>248440</v>
      </c>
      <c r="X81" s="0" t="n">
        <v>0.466</v>
      </c>
      <c r="Y81" s="0" t="n">
        <v>0.479</v>
      </c>
      <c r="Z81" s="0" t="n">
        <v>36</v>
      </c>
      <c r="AA81" s="0" t="n">
        <v>58294409860</v>
      </c>
      <c r="AB81" s="0" t="n">
        <v>4700</v>
      </c>
      <c r="AC81" s="0" t="n">
        <v>0</v>
      </c>
      <c r="AD81" s="0" t="s">
        <v>99</v>
      </c>
      <c r="AE81" s="0" t="s">
        <v>99</v>
      </c>
      <c r="AH81" s="0" t="n">
        <v>9</v>
      </c>
      <c r="AI81" s="0" t="s">
        <v>720</v>
      </c>
      <c r="AJ81" s="0" t="s">
        <v>2108</v>
      </c>
      <c r="AK81" s="0" t="s">
        <v>2110</v>
      </c>
      <c r="AL81" s="0" t="s">
        <v>2112</v>
      </c>
    </row>
    <row r="82" customFormat="false" ht="15" hidden="false" customHeight="false" outlineLevel="0" collapsed="false">
      <c r="A82" s="0" t="s">
        <v>30293</v>
      </c>
      <c r="B82" s="0" t="s">
        <v>30294</v>
      </c>
      <c r="C82" s="0" t="s">
        <v>1089</v>
      </c>
      <c r="D82" s="0" t="s">
        <v>1086</v>
      </c>
      <c r="E82" s="0" t="s">
        <v>1087</v>
      </c>
      <c r="F82" s="0" t="s">
        <v>30205</v>
      </c>
      <c r="G82" s="0" t="n">
        <v>3</v>
      </c>
      <c r="H82" s="0" t="n">
        <v>10000</v>
      </c>
      <c r="I82" s="0" t="n">
        <v>0.005</v>
      </c>
      <c r="J82" s="0" t="n">
        <v>0.1</v>
      </c>
      <c r="K82" s="0" t="n">
        <v>-3.36</v>
      </c>
      <c r="L82" s="0" t="n">
        <v>0.72</v>
      </c>
      <c r="M82" s="0" t="n">
        <v>0.745</v>
      </c>
      <c r="N82" s="0" t="n">
        <v>0.755</v>
      </c>
      <c r="O82" s="0" t="n">
        <v>0.725</v>
      </c>
      <c r="P82" s="0" t="n">
        <v>0</v>
      </c>
      <c r="Q82" s="0" t="n">
        <v>0</v>
      </c>
      <c r="R82" s="0" t="n">
        <v>0</v>
      </c>
      <c r="S82" s="0" t="n">
        <v>0.71</v>
      </c>
      <c r="T82" s="0" t="n">
        <v>0.505</v>
      </c>
      <c r="U82" s="0" t="n">
        <v>0.505</v>
      </c>
      <c r="V82" s="0" t="n">
        <v>0.75</v>
      </c>
      <c r="W82" s="0" t="n">
        <v>240950</v>
      </c>
      <c r="X82" s="0" t="n">
        <v>0.705</v>
      </c>
      <c r="Y82" s="0" t="n">
        <v>0.75</v>
      </c>
      <c r="Z82" s="0" t="n">
        <v>33</v>
      </c>
      <c r="AA82" s="0" t="n">
        <v>183062052</v>
      </c>
      <c r="AB82" s="0" t="n">
        <v>7200</v>
      </c>
      <c r="AC82" s="0" t="n">
        <v>0</v>
      </c>
      <c r="AD82" s="0" t="s">
        <v>99</v>
      </c>
      <c r="AE82" s="0" t="s">
        <v>99</v>
      </c>
      <c r="AH82" s="0" t="n">
        <v>9</v>
      </c>
      <c r="AI82" s="0" t="s">
        <v>720</v>
      </c>
      <c r="AJ82" s="0" t="s">
        <v>2108</v>
      </c>
      <c r="AK82" s="0" t="s">
        <v>30206</v>
      </c>
      <c r="AL82" s="0" t="s">
        <v>2112</v>
      </c>
    </row>
    <row r="83" customFormat="false" ht="15" hidden="false" customHeight="false" outlineLevel="0" collapsed="false">
      <c r="A83" s="0" t="s">
        <v>30295</v>
      </c>
      <c r="B83" s="0" t="s">
        <v>30296</v>
      </c>
      <c r="C83" s="0" t="s">
        <v>1122</v>
      </c>
      <c r="D83" s="0" t="s">
        <v>1119</v>
      </c>
      <c r="E83" s="0" t="s">
        <v>1120</v>
      </c>
      <c r="F83" s="0" t="s">
        <v>2076</v>
      </c>
      <c r="G83" s="0" t="n">
        <v>3</v>
      </c>
      <c r="H83" s="0" t="n">
        <v>1</v>
      </c>
      <c r="I83" s="0" t="n">
        <v>200</v>
      </c>
      <c r="J83" s="0" t="n">
        <v>1</v>
      </c>
      <c r="K83" s="0" t="n">
        <v>0</v>
      </c>
      <c r="L83" s="0" t="n">
        <v>0</v>
      </c>
      <c r="M83" s="0" t="n">
        <v>36800</v>
      </c>
      <c r="N83" s="0" t="n">
        <v>35800</v>
      </c>
      <c r="O83" s="0" t="n">
        <v>36800</v>
      </c>
      <c r="P83" s="0" t="n">
        <v>0</v>
      </c>
      <c r="Q83" s="0" t="n">
        <v>0</v>
      </c>
      <c r="R83" s="0" t="n">
        <v>0</v>
      </c>
      <c r="S83" s="0" t="n">
        <v>0</v>
      </c>
      <c r="T83" s="0" t="n">
        <v>0</v>
      </c>
      <c r="U83" s="0" t="n">
        <v>0</v>
      </c>
      <c r="V83" s="0" t="n">
        <v>0</v>
      </c>
      <c r="W83" s="0" t="n">
        <v>0</v>
      </c>
      <c r="X83" s="0" t="n">
        <v>34200</v>
      </c>
      <c r="Y83" s="0" t="n">
        <v>35000</v>
      </c>
      <c r="Z83" s="0" t="n">
        <v>0</v>
      </c>
      <c r="AA83" s="0" t="n">
        <v>250126</v>
      </c>
      <c r="AB83" s="0" t="n">
        <v>0</v>
      </c>
      <c r="AC83" s="0" t="n">
        <v>0</v>
      </c>
      <c r="AD83" s="0" t="s">
        <v>99</v>
      </c>
      <c r="AE83" s="0" t="s">
        <v>99</v>
      </c>
      <c r="AH83" s="0" t="n">
        <v>9</v>
      </c>
      <c r="AI83" s="0" t="s">
        <v>720</v>
      </c>
      <c r="AJ83" s="0" t="s">
        <v>2108</v>
      </c>
      <c r="AK83" s="0" t="s">
        <v>2110</v>
      </c>
      <c r="AL83" s="0" t="s">
        <v>2112</v>
      </c>
    </row>
    <row r="84" customFormat="false" ht="15" hidden="false" customHeight="false" outlineLevel="0" collapsed="false">
      <c r="A84" s="0" t="s">
        <v>30297</v>
      </c>
      <c r="B84" s="0" t="s">
        <v>30298</v>
      </c>
      <c r="C84" s="0" t="s">
        <v>1146</v>
      </c>
      <c r="D84" s="0" t="s">
        <v>1143</v>
      </c>
      <c r="E84" s="0" t="s">
        <v>1144</v>
      </c>
      <c r="F84" s="0" t="s">
        <v>30205</v>
      </c>
      <c r="G84" s="0" t="n">
        <v>3</v>
      </c>
      <c r="H84" s="0" t="n">
        <v>10</v>
      </c>
      <c r="I84" s="0" t="n">
        <v>1</v>
      </c>
      <c r="J84" s="0" t="n">
        <v>1</v>
      </c>
      <c r="K84" s="0" t="n">
        <v>-1.44</v>
      </c>
      <c r="L84" s="0" t="n">
        <v>410</v>
      </c>
      <c r="M84" s="0" t="n">
        <v>416</v>
      </c>
      <c r="N84" s="0" t="n">
        <v>418</v>
      </c>
      <c r="O84" s="0" t="n">
        <v>410</v>
      </c>
      <c r="P84" s="0" t="n">
        <v>0</v>
      </c>
      <c r="Q84" s="0" t="n">
        <v>0</v>
      </c>
      <c r="R84" s="0" t="n">
        <v>0</v>
      </c>
      <c r="S84" s="0" t="n">
        <v>417</v>
      </c>
      <c r="T84" s="0" t="n">
        <v>417</v>
      </c>
      <c r="U84" s="0" t="n">
        <v>410</v>
      </c>
      <c r="V84" s="0" t="n">
        <v>425</v>
      </c>
      <c r="W84" s="0" t="n">
        <v>179290</v>
      </c>
      <c r="X84" s="0" t="n">
        <v>408</v>
      </c>
      <c r="Y84" s="0" t="n">
        <v>411</v>
      </c>
      <c r="Z84" s="0" t="n">
        <v>33</v>
      </c>
      <c r="AA84" s="0" t="n">
        <v>1474549</v>
      </c>
      <c r="AB84" s="0" t="n">
        <v>8200</v>
      </c>
      <c r="AC84" s="0" t="n">
        <v>0</v>
      </c>
      <c r="AD84" s="0" t="s">
        <v>99</v>
      </c>
      <c r="AE84" s="0" t="s">
        <v>99</v>
      </c>
      <c r="AH84" s="0" t="n">
        <v>9</v>
      </c>
      <c r="AI84" s="0" t="s">
        <v>720</v>
      </c>
      <c r="AJ84" s="0" t="s">
        <v>2108</v>
      </c>
      <c r="AK84" s="0" t="s">
        <v>30206</v>
      </c>
      <c r="AL84" s="0" t="s">
        <v>2112</v>
      </c>
    </row>
    <row r="85" customFormat="false" ht="15" hidden="false" customHeight="false" outlineLevel="0" collapsed="false">
      <c r="A85" s="0" t="s">
        <v>30299</v>
      </c>
      <c r="B85" s="0" t="s">
        <v>30300</v>
      </c>
      <c r="C85" s="0" t="s">
        <v>1141</v>
      </c>
      <c r="D85" s="0" t="s">
        <v>1138</v>
      </c>
      <c r="E85" s="0" t="s">
        <v>1139</v>
      </c>
      <c r="F85" s="0" t="s">
        <v>2076</v>
      </c>
      <c r="G85" s="0" t="n">
        <v>3</v>
      </c>
      <c r="H85" s="0" t="n">
        <v>10</v>
      </c>
      <c r="I85" s="0" t="n">
        <v>1</v>
      </c>
      <c r="J85" s="0" t="n">
        <v>1</v>
      </c>
      <c r="K85" s="0" t="n">
        <v>0.88</v>
      </c>
      <c r="L85" s="0" t="n">
        <v>1374</v>
      </c>
      <c r="M85" s="0" t="n">
        <v>1362</v>
      </c>
      <c r="N85" s="0" t="n">
        <v>1381</v>
      </c>
      <c r="O85" s="0" t="n">
        <v>1374</v>
      </c>
      <c r="P85" s="0" t="n">
        <v>0</v>
      </c>
      <c r="Q85" s="0" t="n">
        <v>0</v>
      </c>
      <c r="R85" s="0" t="n">
        <v>0</v>
      </c>
      <c r="S85" s="0" t="n">
        <v>1392</v>
      </c>
      <c r="T85" s="0" t="n">
        <v>1359</v>
      </c>
      <c r="U85" s="0" t="n">
        <v>1359</v>
      </c>
      <c r="V85" s="0" t="n">
        <v>1430</v>
      </c>
      <c r="W85" s="0" t="n">
        <v>3870540</v>
      </c>
      <c r="X85" s="0" t="n">
        <v>1373</v>
      </c>
      <c r="Y85" s="0" t="n">
        <v>1375</v>
      </c>
      <c r="Z85" s="0" t="n">
        <v>181</v>
      </c>
      <c r="AA85" s="0" t="n">
        <v>9217583</v>
      </c>
      <c r="AB85" s="0" t="n">
        <v>27480</v>
      </c>
      <c r="AC85" s="0" t="n">
        <v>0</v>
      </c>
      <c r="AD85" s="0" t="s">
        <v>99</v>
      </c>
      <c r="AE85" s="0" t="s">
        <v>99</v>
      </c>
      <c r="AH85" s="0" t="n">
        <v>9</v>
      </c>
      <c r="AI85" s="0" t="s">
        <v>720</v>
      </c>
      <c r="AJ85" s="0" t="s">
        <v>2108</v>
      </c>
      <c r="AK85" s="0" t="s">
        <v>2110</v>
      </c>
      <c r="AL85" s="0" t="s">
        <v>2112</v>
      </c>
    </row>
    <row r="86" customFormat="false" ht="15" hidden="false" customHeight="false" outlineLevel="0" collapsed="false">
      <c r="A86" s="0" t="s">
        <v>30301</v>
      </c>
      <c r="B86" s="0" t="s">
        <v>30302</v>
      </c>
      <c r="C86" s="0" t="s">
        <v>1150</v>
      </c>
      <c r="D86" s="0" t="s">
        <v>1147</v>
      </c>
      <c r="E86" s="0" t="s">
        <v>1148</v>
      </c>
      <c r="F86" s="0" t="s">
        <v>2076</v>
      </c>
      <c r="G86" s="0" t="n">
        <v>3</v>
      </c>
      <c r="H86" s="0" t="n">
        <v>100</v>
      </c>
      <c r="I86" s="0" t="n">
        <v>0.02</v>
      </c>
      <c r="J86" s="0" t="n">
        <v>0.02</v>
      </c>
      <c r="K86" s="0" t="n">
        <v>2.02</v>
      </c>
      <c r="L86" s="0" t="n">
        <v>13.16</v>
      </c>
      <c r="M86" s="0" t="n">
        <v>12.9</v>
      </c>
      <c r="N86" s="0" t="n">
        <v>13.32</v>
      </c>
      <c r="O86" s="0" t="n">
        <v>13.16</v>
      </c>
      <c r="P86" s="0" t="n">
        <v>0</v>
      </c>
      <c r="Q86" s="0" t="n">
        <v>0</v>
      </c>
      <c r="R86" s="0" t="n">
        <v>0</v>
      </c>
      <c r="S86" s="0" t="n">
        <v>13.26</v>
      </c>
      <c r="T86" s="0" t="n">
        <v>13.16</v>
      </c>
      <c r="U86" s="0" t="n">
        <v>13.08</v>
      </c>
      <c r="V86" s="0" t="n">
        <v>13.58</v>
      </c>
      <c r="W86" s="0" t="n">
        <v>216206</v>
      </c>
      <c r="X86" s="0" t="n">
        <v>13.16</v>
      </c>
      <c r="Y86" s="0" t="n">
        <v>13.3</v>
      </c>
      <c r="Z86" s="0" t="n">
        <v>56</v>
      </c>
      <c r="AA86" s="0" t="n">
        <v>596039612</v>
      </c>
      <c r="AB86" s="0" t="n">
        <v>26320</v>
      </c>
      <c r="AC86" s="0" t="n">
        <v>0</v>
      </c>
      <c r="AD86" s="0" t="s">
        <v>99</v>
      </c>
      <c r="AE86" s="0" t="s">
        <v>99</v>
      </c>
      <c r="AH86" s="0" t="n">
        <v>9</v>
      </c>
      <c r="AI86" s="0" t="s">
        <v>720</v>
      </c>
      <c r="AJ86" s="0" t="s">
        <v>2108</v>
      </c>
      <c r="AK86" s="0" t="s">
        <v>2110</v>
      </c>
      <c r="AL86" s="0" t="s">
        <v>2112</v>
      </c>
    </row>
    <row r="87" customFormat="false" ht="15" hidden="false" customHeight="false" outlineLevel="0" collapsed="false">
      <c r="A87" s="0" t="s">
        <v>30303</v>
      </c>
      <c r="B87" s="0" t="s">
        <v>30304</v>
      </c>
      <c r="C87" s="0" t="s">
        <v>1155</v>
      </c>
      <c r="D87" s="0" t="s">
        <v>1152</v>
      </c>
      <c r="E87" s="0" t="s">
        <v>1153</v>
      </c>
      <c r="F87" s="0" t="s">
        <v>30205</v>
      </c>
      <c r="G87" s="0" t="n">
        <v>3</v>
      </c>
      <c r="H87" s="0" t="n">
        <v>100</v>
      </c>
      <c r="I87" s="0" t="n">
        <v>0.02</v>
      </c>
      <c r="J87" s="0" t="n">
        <v>0.02</v>
      </c>
      <c r="K87" s="0" t="n">
        <v>0.3</v>
      </c>
      <c r="L87" s="0" t="n">
        <v>13.32</v>
      </c>
      <c r="M87" s="0" t="n">
        <v>13.28</v>
      </c>
      <c r="N87" s="0" t="n">
        <v>13.06</v>
      </c>
      <c r="O87" s="0" t="n">
        <v>13.16</v>
      </c>
      <c r="P87" s="0" t="n">
        <v>0</v>
      </c>
      <c r="Q87" s="0" t="n">
        <v>0</v>
      </c>
      <c r="R87" s="0" t="n">
        <v>0</v>
      </c>
      <c r="S87" s="0" t="n">
        <v>13.3</v>
      </c>
      <c r="T87" s="0" t="n">
        <v>13.36</v>
      </c>
      <c r="U87" s="0" t="n">
        <v>13.12</v>
      </c>
      <c r="V87" s="0" t="n">
        <v>13.5</v>
      </c>
      <c r="W87" s="0" t="n">
        <v>150388</v>
      </c>
      <c r="X87" s="0" t="n">
        <v>13.16</v>
      </c>
      <c r="Y87" s="0" t="n">
        <v>13.32</v>
      </c>
      <c r="Z87" s="0" t="n">
        <v>35</v>
      </c>
      <c r="AA87" s="0" t="n">
        <v>168993328</v>
      </c>
      <c r="AB87" s="0" t="n">
        <v>1332</v>
      </c>
      <c r="AC87" s="0" t="n">
        <v>0</v>
      </c>
      <c r="AD87" s="0" t="s">
        <v>99</v>
      </c>
      <c r="AE87" s="0" t="s">
        <v>99</v>
      </c>
      <c r="AH87" s="0" t="n">
        <v>9</v>
      </c>
      <c r="AI87" s="0" t="s">
        <v>720</v>
      </c>
      <c r="AJ87" s="0" t="s">
        <v>2108</v>
      </c>
      <c r="AK87" s="0" t="s">
        <v>30206</v>
      </c>
      <c r="AL87" s="0" t="s">
        <v>2112</v>
      </c>
    </row>
    <row r="88" customFormat="false" ht="15" hidden="false" customHeight="false" outlineLevel="0" collapsed="false">
      <c r="A88" s="0" t="s">
        <v>30305</v>
      </c>
      <c r="B88" s="0" t="s">
        <v>30306</v>
      </c>
      <c r="C88" s="0" t="s">
        <v>1107</v>
      </c>
      <c r="D88" s="0" t="s">
        <v>1104</v>
      </c>
      <c r="E88" s="0" t="s">
        <v>1105</v>
      </c>
      <c r="F88" s="0" t="s">
        <v>2076</v>
      </c>
      <c r="G88" s="0" t="n">
        <v>3</v>
      </c>
      <c r="H88" s="0" t="n">
        <v>100</v>
      </c>
      <c r="I88" s="0" t="n">
        <v>0.002</v>
      </c>
      <c r="J88" s="0" t="n">
        <v>0.01</v>
      </c>
      <c r="K88" s="0" t="n">
        <v>0.24</v>
      </c>
      <c r="L88" s="0" t="n">
        <v>4.1</v>
      </c>
      <c r="M88" s="0" t="n">
        <v>4.09</v>
      </c>
      <c r="N88" s="0" t="n">
        <v>4.146</v>
      </c>
      <c r="O88" s="0" t="n">
        <v>4.11</v>
      </c>
      <c r="P88" s="0" t="n">
        <v>0</v>
      </c>
      <c r="Q88" s="0" t="n">
        <v>0</v>
      </c>
      <c r="R88" s="0" t="n">
        <v>0</v>
      </c>
      <c r="S88" s="0" t="n">
        <v>4.106</v>
      </c>
      <c r="T88" s="0" t="n">
        <v>4.09</v>
      </c>
      <c r="U88" s="0" t="n">
        <v>4.05</v>
      </c>
      <c r="V88" s="0" t="n">
        <v>4.138</v>
      </c>
      <c r="W88" s="0" t="n">
        <v>684826</v>
      </c>
      <c r="X88" s="0" t="n">
        <v>4.084</v>
      </c>
      <c r="Y88" s="0" t="n">
        <v>4.118</v>
      </c>
      <c r="Z88" s="0" t="n">
        <v>174</v>
      </c>
      <c r="AA88" s="0" t="n">
        <v>921052700</v>
      </c>
      <c r="AB88" s="0" t="n">
        <v>410</v>
      </c>
      <c r="AC88" s="0" t="n">
        <v>0</v>
      </c>
      <c r="AD88" s="0" t="s">
        <v>99</v>
      </c>
      <c r="AE88" s="0" t="s">
        <v>99</v>
      </c>
      <c r="AH88" s="0" t="n">
        <v>9</v>
      </c>
      <c r="AI88" s="0" t="s">
        <v>720</v>
      </c>
      <c r="AJ88" s="0" t="s">
        <v>2108</v>
      </c>
      <c r="AK88" s="0" t="s">
        <v>2110</v>
      </c>
      <c r="AL88" s="0" t="s">
        <v>2112</v>
      </c>
    </row>
    <row r="89" customFormat="false" ht="15" hidden="false" customHeight="false" outlineLevel="0" collapsed="false">
      <c r="A89" s="0" t="s">
        <v>30307</v>
      </c>
      <c r="B89" s="0" t="s">
        <v>30308</v>
      </c>
      <c r="C89" s="0" t="s">
        <v>1159</v>
      </c>
      <c r="D89" s="0" t="s">
        <v>1156</v>
      </c>
      <c r="E89" s="0" t="s">
        <v>1157</v>
      </c>
      <c r="F89" s="0" t="s">
        <v>2076</v>
      </c>
      <c r="G89" s="0" t="n">
        <v>3</v>
      </c>
      <c r="H89" s="0" t="n">
        <v>10000</v>
      </c>
      <c r="I89" s="0" t="n">
        <v>5E-005</v>
      </c>
      <c r="J89" s="0" t="n">
        <v>0.01</v>
      </c>
      <c r="K89" s="0" t="n">
        <v>-0.34</v>
      </c>
      <c r="L89" s="0" t="n">
        <v>0.02975</v>
      </c>
      <c r="M89" s="0" t="n">
        <v>0.02985</v>
      </c>
      <c r="N89" s="0" t="n">
        <v>0.02995</v>
      </c>
      <c r="O89" s="0" t="n">
        <v>0.02975</v>
      </c>
      <c r="P89" s="0" t="n">
        <v>0</v>
      </c>
      <c r="Q89" s="0" t="n">
        <v>0</v>
      </c>
      <c r="R89" s="0" t="n">
        <v>0</v>
      </c>
      <c r="S89" s="0" t="n">
        <v>0.02975</v>
      </c>
      <c r="T89" s="0" t="n">
        <v>0.02995</v>
      </c>
      <c r="U89" s="0" t="n">
        <v>0.02945</v>
      </c>
      <c r="V89" s="0" t="n">
        <v>0.02995</v>
      </c>
      <c r="W89" s="0" t="n">
        <v>441400</v>
      </c>
      <c r="X89" s="0" t="n">
        <v>0.02965</v>
      </c>
      <c r="Y89" s="0" t="n">
        <v>0.02975</v>
      </c>
      <c r="Z89" s="0" t="n">
        <v>113</v>
      </c>
      <c r="AA89" s="0" t="n">
        <v>22503490875</v>
      </c>
      <c r="AB89" s="0" t="n">
        <v>2975</v>
      </c>
      <c r="AC89" s="0" t="n">
        <v>0</v>
      </c>
      <c r="AD89" s="0" t="s">
        <v>99</v>
      </c>
      <c r="AE89" s="0" t="s">
        <v>99</v>
      </c>
      <c r="AH89" s="0" t="n">
        <v>9</v>
      </c>
      <c r="AI89" s="0" t="s">
        <v>720</v>
      </c>
      <c r="AJ89" s="0" t="s">
        <v>2108</v>
      </c>
      <c r="AK89" s="0" t="s">
        <v>2110</v>
      </c>
      <c r="AL89" s="0" t="s">
        <v>2112</v>
      </c>
    </row>
    <row r="90" customFormat="false" ht="15" hidden="false" customHeight="false" outlineLevel="0" collapsed="false">
      <c r="A90" s="0" t="s">
        <v>30309</v>
      </c>
      <c r="B90" s="0" t="s">
        <v>30310</v>
      </c>
      <c r="C90" s="0" t="s">
        <v>1070</v>
      </c>
      <c r="D90" s="0" t="s">
        <v>1067</v>
      </c>
      <c r="E90" s="0" t="s">
        <v>1068</v>
      </c>
      <c r="F90" s="0" t="s">
        <v>2076</v>
      </c>
      <c r="G90" s="0" t="n">
        <v>3</v>
      </c>
      <c r="H90" s="0" t="n">
        <v>10</v>
      </c>
      <c r="I90" s="0" t="n">
        <v>0.2</v>
      </c>
      <c r="J90" s="0" t="n">
        <v>1</v>
      </c>
      <c r="K90" s="0" t="n">
        <v>-0.76</v>
      </c>
      <c r="L90" s="0" t="n">
        <v>416.4</v>
      </c>
      <c r="M90" s="0" t="n">
        <v>419.6</v>
      </c>
      <c r="N90" s="0" t="n">
        <v>422.4</v>
      </c>
      <c r="O90" s="0" t="n">
        <v>416.4</v>
      </c>
      <c r="P90" s="0" t="n">
        <v>0</v>
      </c>
      <c r="Q90" s="0" t="n">
        <v>0</v>
      </c>
      <c r="R90" s="0" t="n">
        <v>0</v>
      </c>
      <c r="S90" s="0" t="n">
        <v>416.2</v>
      </c>
      <c r="T90" s="0" t="n">
        <v>421</v>
      </c>
      <c r="U90" s="0" t="n">
        <v>409.6</v>
      </c>
      <c r="V90" s="0" t="n">
        <v>432.6</v>
      </c>
      <c r="W90" s="0" t="n">
        <v>1706080</v>
      </c>
      <c r="X90" s="0" t="n">
        <v>416.4</v>
      </c>
      <c r="Y90" s="0" t="n">
        <v>416.8</v>
      </c>
      <c r="Z90" s="0" t="n">
        <v>169</v>
      </c>
      <c r="AA90" s="0" t="n">
        <v>234147999</v>
      </c>
      <c r="AB90" s="0" t="n">
        <v>8328</v>
      </c>
      <c r="AC90" s="0" t="n">
        <v>0</v>
      </c>
      <c r="AD90" s="0" t="s">
        <v>99</v>
      </c>
      <c r="AE90" s="0" t="s">
        <v>99</v>
      </c>
      <c r="AH90" s="0" t="n">
        <v>9</v>
      </c>
      <c r="AI90" s="0" t="s">
        <v>720</v>
      </c>
      <c r="AJ90" s="0" t="s">
        <v>2108</v>
      </c>
      <c r="AK90" s="0" t="s">
        <v>2110</v>
      </c>
      <c r="AL90" s="0" t="s">
        <v>2112</v>
      </c>
    </row>
    <row r="91" customFormat="false" ht="15" hidden="false" customHeight="false" outlineLevel="0" collapsed="false">
      <c r="A91" s="0" t="s">
        <v>30311</v>
      </c>
      <c r="B91" s="0" t="s">
        <v>30312</v>
      </c>
      <c r="C91" s="0" t="s">
        <v>1075</v>
      </c>
      <c r="D91" s="0" t="s">
        <v>1072</v>
      </c>
      <c r="E91" s="0" t="s">
        <v>1073</v>
      </c>
      <c r="F91" s="0" t="s">
        <v>30205</v>
      </c>
      <c r="G91" s="0" t="n">
        <v>3</v>
      </c>
      <c r="H91" s="0" t="n">
        <v>10</v>
      </c>
      <c r="I91" s="0" t="n">
        <v>0.5</v>
      </c>
      <c r="J91" s="0" t="n">
        <v>1</v>
      </c>
      <c r="K91" s="0" t="n">
        <v>-1.86</v>
      </c>
      <c r="L91" s="0" t="n">
        <v>423</v>
      </c>
      <c r="M91" s="0" t="n">
        <v>432.5</v>
      </c>
      <c r="N91" s="0" t="n">
        <v>431</v>
      </c>
      <c r="O91" s="0" t="n">
        <v>423</v>
      </c>
      <c r="P91" s="0" t="n">
        <v>0</v>
      </c>
      <c r="Q91" s="0" t="n">
        <v>0</v>
      </c>
      <c r="R91" s="0" t="n">
        <v>0</v>
      </c>
      <c r="S91" s="0" t="n">
        <v>425</v>
      </c>
      <c r="T91" s="0" t="n">
        <v>431.5</v>
      </c>
      <c r="U91" s="0" t="n">
        <v>420.5</v>
      </c>
      <c r="V91" s="0" t="n">
        <v>431.5</v>
      </c>
      <c r="W91" s="0" t="n">
        <v>594725</v>
      </c>
      <c r="X91" s="0" t="n">
        <v>421</v>
      </c>
      <c r="Y91" s="0" t="n">
        <v>423</v>
      </c>
      <c r="Z91" s="0" t="n">
        <v>85</v>
      </c>
      <c r="AA91" s="0" t="n">
        <v>3696506</v>
      </c>
      <c r="AB91" s="0" t="n">
        <v>4230</v>
      </c>
      <c r="AC91" s="0" t="n">
        <v>0</v>
      </c>
      <c r="AD91" s="0" t="s">
        <v>99</v>
      </c>
      <c r="AE91" s="0" t="s">
        <v>99</v>
      </c>
      <c r="AH91" s="0" t="n">
        <v>9</v>
      </c>
      <c r="AI91" s="0" t="s">
        <v>720</v>
      </c>
      <c r="AJ91" s="0" t="s">
        <v>2108</v>
      </c>
      <c r="AK91" s="0" t="s">
        <v>30206</v>
      </c>
      <c r="AL91" s="0" t="s">
        <v>2112</v>
      </c>
    </row>
    <row r="92" customFormat="false" ht="15" hidden="false" customHeight="false" outlineLevel="0" collapsed="false">
      <c r="A92" s="0" t="s">
        <v>30313</v>
      </c>
      <c r="B92" s="0" t="s">
        <v>30314</v>
      </c>
      <c r="C92" s="0" t="s">
        <v>1093</v>
      </c>
      <c r="D92" s="0" t="s">
        <v>1090</v>
      </c>
      <c r="E92" s="0" t="s">
        <v>1091</v>
      </c>
      <c r="F92" s="0" t="s">
        <v>2076</v>
      </c>
      <c r="G92" s="0" t="n">
        <v>3</v>
      </c>
      <c r="H92" s="0" t="n">
        <v>10</v>
      </c>
      <c r="I92" s="0" t="n">
        <v>0.2</v>
      </c>
      <c r="J92" s="0" t="n">
        <v>7.2</v>
      </c>
      <c r="K92" s="0" t="n">
        <v>0</v>
      </c>
      <c r="L92" s="0" t="n">
        <v>44.4</v>
      </c>
      <c r="M92" s="0" t="n">
        <v>44.4</v>
      </c>
      <c r="N92" s="0" t="n">
        <v>44.4</v>
      </c>
      <c r="O92" s="0" t="n">
        <v>44.4</v>
      </c>
      <c r="P92" s="0" t="n">
        <v>0</v>
      </c>
      <c r="Q92" s="0" t="n">
        <v>0</v>
      </c>
      <c r="R92" s="0" t="n">
        <v>0</v>
      </c>
      <c r="S92" s="0" t="n">
        <v>44.4</v>
      </c>
      <c r="T92" s="0" t="n">
        <v>44.6</v>
      </c>
      <c r="U92" s="0" t="n">
        <v>44.2</v>
      </c>
      <c r="V92" s="0" t="n">
        <v>44.8</v>
      </c>
      <c r="W92" s="0" t="n">
        <v>54616</v>
      </c>
      <c r="X92" s="0" t="n">
        <v>44.4</v>
      </c>
      <c r="Y92" s="0" t="n">
        <v>44.6</v>
      </c>
      <c r="Z92" s="0" t="n">
        <v>19</v>
      </c>
      <c r="AA92" s="0" t="n">
        <v>122453406</v>
      </c>
      <c r="AB92" s="0" t="n">
        <v>4440</v>
      </c>
      <c r="AC92" s="0" t="n">
        <v>0</v>
      </c>
      <c r="AD92" s="0" t="s">
        <v>99</v>
      </c>
      <c r="AE92" s="0" t="s">
        <v>99</v>
      </c>
      <c r="AH92" s="0" t="n">
        <v>9</v>
      </c>
      <c r="AI92" s="0" t="s">
        <v>720</v>
      </c>
      <c r="AJ92" s="0" t="s">
        <v>2108</v>
      </c>
      <c r="AK92" s="0" t="s">
        <v>2110</v>
      </c>
      <c r="AL92" s="0" t="s">
        <v>2112</v>
      </c>
    </row>
    <row r="93" customFormat="false" ht="15" hidden="false" customHeight="false" outlineLevel="0" collapsed="false">
      <c r="A93" s="0" t="s">
        <v>30315</v>
      </c>
      <c r="B93" s="0" t="s">
        <v>30316</v>
      </c>
      <c r="C93" s="0" t="s">
        <v>1098</v>
      </c>
      <c r="D93" s="0" t="s">
        <v>1095</v>
      </c>
      <c r="E93" s="0" t="s">
        <v>1096</v>
      </c>
      <c r="F93" s="0" t="s">
        <v>30205</v>
      </c>
      <c r="G93" s="0" t="n">
        <v>3</v>
      </c>
      <c r="H93" s="0" t="n">
        <v>10</v>
      </c>
      <c r="I93" s="0" t="n">
        <v>0.2</v>
      </c>
      <c r="J93" s="0" t="n">
        <v>7.2</v>
      </c>
      <c r="K93" s="0" t="n">
        <v>0.84</v>
      </c>
      <c r="L93" s="0" t="n">
        <v>48.2</v>
      </c>
      <c r="M93" s="0" t="n">
        <v>47.8</v>
      </c>
      <c r="N93" s="0" t="n">
        <v>48</v>
      </c>
      <c r="O93" s="0" t="n">
        <v>48.2</v>
      </c>
      <c r="P93" s="0" t="n">
        <v>0</v>
      </c>
      <c r="Q93" s="0" t="n">
        <v>0</v>
      </c>
      <c r="R93" s="0" t="n">
        <v>0</v>
      </c>
      <c r="S93" s="0" t="n">
        <v>48</v>
      </c>
      <c r="T93" s="0" t="n">
        <v>48</v>
      </c>
      <c r="U93" s="0" t="n">
        <v>47.8</v>
      </c>
      <c r="V93" s="0" t="n">
        <v>48.2</v>
      </c>
      <c r="W93" s="0" t="n">
        <v>52796</v>
      </c>
      <c r="X93" s="0" t="n">
        <v>47.8</v>
      </c>
      <c r="Y93" s="0" t="n">
        <v>48.2</v>
      </c>
      <c r="Z93" s="0" t="n">
        <v>38</v>
      </c>
      <c r="AA93" s="0" t="n">
        <v>14393052</v>
      </c>
      <c r="AB93" s="0" t="n">
        <v>482</v>
      </c>
      <c r="AC93" s="0" t="n">
        <v>0</v>
      </c>
      <c r="AD93" s="0" t="s">
        <v>99</v>
      </c>
      <c r="AE93" s="0" t="s">
        <v>99</v>
      </c>
      <c r="AH93" s="0" t="n">
        <v>9</v>
      </c>
      <c r="AI93" s="0" t="s">
        <v>720</v>
      </c>
      <c r="AJ93" s="0" t="s">
        <v>2108</v>
      </c>
      <c r="AK93" s="0" t="s">
        <v>30206</v>
      </c>
      <c r="AL93" s="0" t="s">
        <v>2112</v>
      </c>
    </row>
    <row r="94" customFormat="false" ht="15" hidden="false" customHeight="false" outlineLevel="0" collapsed="false">
      <c r="A94" s="0" t="s">
        <v>30317</v>
      </c>
      <c r="B94" s="0" t="s">
        <v>30318</v>
      </c>
      <c r="C94" s="0" t="s">
        <v>1214</v>
      </c>
      <c r="D94" s="0" t="s">
        <v>1211</v>
      </c>
      <c r="E94" s="0" t="s">
        <v>1212</v>
      </c>
      <c r="F94" s="0" t="s">
        <v>2076</v>
      </c>
      <c r="G94" s="0" t="n">
        <v>1</v>
      </c>
      <c r="H94" s="0" t="n">
        <v>1</v>
      </c>
      <c r="I94" s="0" t="n">
        <v>0.2</v>
      </c>
      <c r="J94" s="0" t="n">
        <v>0.25</v>
      </c>
      <c r="K94" s="0" t="n">
        <v>2.09</v>
      </c>
      <c r="L94" s="0" t="n">
        <v>722.2</v>
      </c>
      <c r="M94" s="0" t="n">
        <v>707.4</v>
      </c>
      <c r="N94" s="0" t="n">
        <v>713.2</v>
      </c>
      <c r="O94" s="0" t="n">
        <v>718.8</v>
      </c>
      <c r="P94" s="0" t="n">
        <v>0</v>
      </c>
      <c r="Q94" s="0" t="n">
        <v>0</v>
      </c>
      <c r="R94" s="0" t="n">
        <v>0</v>
      </c>
      <c r="S94" s="0" t="n">
        <v>724.8</v>
      </c>
      <c r="T94" s="0" t="n">
        <v>702</v>
      </c>
      <c r="U94" s="0" t="n">
        <v>702</v>
      </c>
      <c r="V94" s="0" t="n">
        <v>745</v>
      </c>
      <c r="W94" s="0" t="n">
        <v>307624081</v>
      </c>
      <c r="X94" s="0" t="n">
        <v>721.6</v>
      </c>
      <c r="Y94" s="0" t="n">
        <v>722.2</v>
      </c>
      <c r="Z94" s="0" t="n">
        <v>9670</v>
      </c>
      <c r="AA94" s="0" t="n">
        <v>103030215</v>
      </c>
      <c r="AB94" s="0" t="n">
        <v>1444.4</v>
      </c>
      <c r="AC94" s="0" t="n">
        <v>0</v>
      </c>
      <c r="AD94" s="0" t="s">
        <v>99</v>
      </c>
      <c r="AE94" s="0" t="s">
        <v>99</v>
      </c>
      <c r="AH94" s="0" t="n">
        <v>-100</v>
      </c>
      <c r="AI94" s="0" t="s">
        <v>720</v>
      </c>
      <c r="AJ94" s="0" t="s">
        <v>2108</v>
      </c>
      <c r="AK94" s="0" t="s">
        <v>2110</v>
      </c>
      <c r="AL94" s="0" t="s">
        <v>2112</v>
      </c>
    </row>
    <row r="95" customFormat="false" ht="15" hidden="false" customHeight="false" outlineLevel="0" collapsed="false">
      <c r="A95" s="0" t="s">
        <v>30319</v>
      </c>
      <c r="B95" s="0" t="s">
        <v>30320</v>
      </c>
      <c r="C95" s="0" t="s">
        <v>201</v>
      </c>
      <c r="D95" s="0" t="s">
        <v>123</v>
      </c>
      <c r="E95" s="0" t="s">
        <v>124</v>
      </c>
      <c r="F95" s="0" t="s">
        <v>2076</v>
      </c>
      <c r="G95" s="0" t="n">
        <v>1</v>
      </c>
      <c r="H95" s="0" t="n">
        <v>1</v>
      </c>
      <c r="I95" s="0" t="n">
        <v>0.5</v>
      </c>
      <c r="J95" s="0" t="n">
        <v>0.025</v>
      </c>
      <c r="K95" s="0" t="n">
        <v>-0.33</v>
      </c>
      <c r="L95" s="0" t="n">
        <v>6748.5</v>
      </c>
      <c r="M95" s="0" t="n">
        <v>6758.5</v>
      </c>
      <c r="N95" s="0" t="n">
        <v>6767.5</v>
      </c>
      <c r="O95" s="0" t="n">
        <v>6740.5</v>
      </c>
      <c r="P95" s="0" t="n">
        <v>0</v>
      </c>
      <c r="Q95" s="0" t="n">
        <v>0</v>
      </c>
      <c r="R95" s="0" t="n">
        <v>0</v>
      </c>
      <c r="S95" s="0" t="n">
        <v>6761</v>
      </c>
      <c r="T95" s="0" t="n">
        <v>6784.5</v>
      </c>
      <c r="U95" s="0" t="n">
        <v>6714</v>
      </c>
      <c r="V95" s="0" t="n">
        <v>6812</v>
      </c>
      <c r="W95" s="0" t="n">
        <v>4480447497</v>
      </c>
      <c r="X95" s="0" t="n">
        <v>6748.5</v>
      </c>
      <c r="Y95" s="0" t="n">
        <v>6749</v>
      </c>
      <c r="Z95" s="0" t="n">
        <v>30566</v>
      </c>
      <c r="AA95" s="0" t="n">
        <v>692865762</v>
      </c>
      <c r="AB95" s="0" t="n">
        <v>445401</v>
      </c>
      <c r="AC95" s="0" t="n">
        <v>0</v>
      </c>
      <c r="AD95" s="0" t="s">
        <v>99</v>
      </c>
      <c r="AE95" s="0" t="s">
        <v>99</v>
      </c>
      <c r="AH95" s="0" t="n">
        <v>-100</v>
      </c>
      <c r="AI95" s="0" t="s">
        <v>720</v>
      </c>
      <c r="AJ95" s="0" t="s">
        <v>2108</v>
      </c>
      <c r="AK95" s="0" t="s">
        <v>2110</v>
      </c>
      <c r="AL95" s="0" t="s">
        <v>2112</v>
      </c>
    </row>
    <row r="96" customFormat="false" ht="15" hidden="false" customHeight="false" outlineLevel="0" collapsed="false">
      <c r="A96" s="0" t="s">
        <v>30321</v>
      </c>
      <c r="B96" s="0" t="s">
        <v>30322</v>
      </c>
      <c r="C96" s="0" t="s">
        <v>1186</v>
      </c>
      <c r="D96" s="0" t="s">
        <v>1184</v>
      </c>
      <c r="E96" s="0" t="s">
        <v>1185</v>
      </c>
      <c r="F96" s="0" t="s">
        <v>2076</v>
      </c>
      <c r="G96" s="0" t="n">
        <v>3</v>
      </c>
      <c r="H96" s="0" t="n">
        <v>1</v>
      </c>
      <c r="I96" s="0" t="n">
        <v>0.05</v>
      </c>
      <c r="J96" s="0" t="n">
        <v>0.025</v>
      </c>
      <c r="K96" s="0" t="n">
        <v>0.48</v>
      </c>
      <c r="L96" s="0" t="n">
        <v>428</v>
      </c>
      <c r="M96" s="0" t="n">
        <v>425.95</v>
      </c>
      <c r="N96" s="0" t="n">
        <v>426.35</v>
      </c>
      <c r="O96" s="0" t="n">
        <v>426.65</v>
      </c>
      <c r="P96" s="0" t="n">
        <v>0</v>
      </c>
      <c r="Q96" s="0" t="n">
        <v>0</v>
      </c>
      <c r="R96" s="0" t="n">
        <v>0</v>
      </c>
      <c r="S96" s="0" t="n">
        <v>428.3</v>
      </c>
      <c r="T96" s="0" t="n">
        <v>425.95</v>
      </c>
      <c r="U96" s="0" t="n">
        <v>425.95</v>
      </c>
      <c r="V96" s="0" t="n">
        <v>432.45</v>
      </c>
      <c r="W96" s="0" t="n">
        <v>2843388</v>
      </c>
      <c r="X96" s="0" t="n">
        <v>426.8</v>
      </c>
      <c r="Y96" s="0" t="n">
        <v>427.95</v>
      </c>
      <c r="Z96" s="0" t="n">
        <v>63</v>
      </c>
      <c r="AA96" s="0" t="n">
        <v>20752219</v>
      </c>
      <c r="AB96" s="0" t="n">
        <v>89880</v>
      </c>
      <c r="AC96" s="0" t="n">
        <v>0</v>
      </c>
      <c r="AD96" s="0" t="s">
        <v>99</v>
      </c>
      <c r="AE96" s="0" t="s">
        <v>99</v>
      </c>
      <c r="AH96" s="0" t="n">
        <v>9</v>
      </c>
      <c r="AI96" s="0" t="s">
        <v>720</v>
      </c>
      <c r="AJ96" s="0" t="s">
        <v>2108</v>
      </c>
      <c r="AK96" s="0" t="s">
        <v>2110</v>
      </c>
      <c r="AL96" s="0" t="s">
        <v>2112</v>
      </c>
    </row>
    <row r="97" customFormat="false" ht="15" hidden="false" customHeight="false" outlineLevel="0" collapsed="false">
      <c r="A97" s="0" t="s">
        <v>30323</v>
      </c>
      <c r="B97" s="0" t="s">
        <v>30324</v>
      </c>
      <c r="C97" s="0" t="s">
        <v>1219</v>
      </c>
      <c r="D97" s="0" t="s">
        <v>1216</v>
      </c>
      <c r="E97" s="0" t="s">
        <v>1217</v>
      </c>
      <c r="F97" s="0" t="s">
        <v>2076</v>
      </c>
      <c r="G97" s="0" t="n">
        <v>3</v>
      </c>
      <c r="H97" s="0" t="n">
        <v>100</v>
      </c>
      <c r="I97" s="0" t="n">
        <v>0.05</v>
      </c>
      <c r="J97" s="0" t="n">
        <v>10</v>
      </c>
      <c r="K97" s="0" t="n">
        <v>4.11</v>
      </c>
      <c r="L97" s="0" t="n">
        <v>36.75</v>
      </c>
      <c r="M97" s="0" t="n">
        <v>35.3</v>
      </c>
      <c r="N97" s="0" t="n">
        <v>36.1</v>
      </c>
      <c r="O97" s="0" t="n">
        <v>36.5</v>
      </c>
      <c r="P97" s="0" t="n">
        <v>0</v>
      </c>
      <c r="Q97" s="0" t="n">
        <v>0</v>
      </c>
      <c r="R97" s="0" t="n">
        <v>0</v>
      </c>
      <c r="S97" s="0" t="n">
        <v>37.1</v>
      </c>
      <c r="T97" s="0" t="n">
        <v>35.4</v>
      </c>
      <c r="U97" s="0" t="n">
        <v>34.5</v>
      </c>
      <c r="V97" s="0" t="n">
        <v>38</v>
      </c>
      <c r="W97" s="0" t="n">
        <v>9313205</v>
      </c>
      <c r="X97" s="0" t="n">
        <v>36.15</v>
      </c>
      <c r="Y97" s="0" t="n">
        <v>36.45</v>
      </c>
      <c r="Z97" s="0" t="n">
        <v>648</v>
      </c>
      <c r="AA97" s="0" t="n">
        <v>52940000</v>
      </c>
      <c r="AB97" s="0" t="n">
        <v>18375</v>
      </c>
      <c r="AC97" s="0" t="n">
        <v>0</v>
      </c>
      <c r="AD97" s="0" t="s">
        <v>99</v>
      </c>
      <c r="AE97" s="0" t="s">
        <v>99</v>
      </c>
      <c r="AH97" s="0" t="n">
        <v>9</v>
      </c>
      <c r="AI97" s="0" t="s">
        <v>720</v>
      </c>
      <c r="AJ97" s="0" t="s">
        <v>2108</v>
      </c>
      <c r="AK97" s="0" t="s">
        <v>2110</v>
      </c>
      <c r="AL97" s="0" t="s">
        <v>2112</v>
      </c>
    </row>
    <row r="98" customFormat="false" ht="15" hidden="false" customHeight="false" outlineLevel="0" collapsed="false">
      <c r="A98" s="0" t="s">
        <v>30325</v>
      </c>
      <c r="B98" s="0" t="s">
        <v>30326</v>
      </c>
      <c r="C98" s="0" t="s">
        <v>1196</v>
      </c>
      <c r="D98" s="0" t="s">
        <v>1193</v>
      </c>
      <c r="E98" s="0" t="s">
        <v>1194</v>
      </c>
      <c r="F98" s="0" t="s">
        <v>30205</v>
      </c>
      <c r="G98" s="0" t="n">
        <v>3</v>
      </c>
      <c r="H98" s="0" t="n">
        <v>1</v>
      </c>
      <c r="I98" s="0" t="n">
        <v>5</v>
      </c>
      <c r="J98" s="0" t="n">
        <v>1</v>
      </c>
      <c r="K98" s="0" t="n">
        <v>0.94</v>
      </c>
      <c r="L98" s="0" t="n">
        <v>1610</v>
      </c>
      <c r="M98" s="0" t="n">
        <v>1595</v>
      </c>
      <c r="N98" s="0" t="n">
        <v>1605</v>
      </c>
      <c r="O98" s="0" t="n">
        <v>1615</v>
      </c>
      <c r="P98" s="0" t="n">
        <v>0</v>
      </c>
      <c r="Q98" s="0" t="n">
        <v>0</v>
      </c>
      <c r="R98" s="0" t="n">
        <v>0</v>
      </c>
      <c r="S98" s="0" t="n">
        <v>1615</v>
      </c>
      <c r="T98" s="0" t="n">
        <v>1595</v>
      </c>
      <c r="U98" s="0" t="n">
        <v>1590</v>
      </c>
      <c r="V98" s="0" t="n">
        <v>1630</v>
      </c>
      <c r="W98" s="0" t="n">
        <v>606960</v>
      </c>
      <c r="X98" s="0" t="n">
        <v>1610</v>
      </c>
      <c r="Y98" s="0" t="n">
        <v>1620</v>
      </c>
      <c r="Z98" s="0" t="n">
        <v>145</v>
      </c>
      <c r="AA98" s="0" t="n">
        <v>347700</v>
      </c>
      <c r="AB98" s="0" t="n">
        <v>1610</v>
      </c>
      <c r="AC98" s="0" t="n">
        <v>0</v>
      </c>
      <c r="AD98" s="0" t="s">
        <v>99</v>
      </c>
      <c r="AE98" s="0" t="s">
        <v>99</v>
      </c>
      <c r="AH98" s="0" t="n">
        <v>9</v>
      </c>
      <c r="AI98" s="0" t="s">
        <v>720</v>
      </c>
      <c r="AJ98" s="0" t="s">
        <v>2108</v>
      </c>
      <c r="AK98" s="0" t="s">
        <v>30206</v>
      </c>
      <c r="AL98" s="0" t="s">
        <v>2112</v>
      </c>
    </row>
    <row r="99" customFormat="false" ht="15" hidden="false" customHeight="false" outlineLevel="0" collapsed="false">
      <c r="A99" s="0" t="s">
        <v>30327</v>
      </c>
      <c r="B99" s="0" t="s">
        <v>30328</v>
      </c>
      <c r="C99" s="0" t="s">
        <v>1191</v>
      </c>
      <c r="D99" s="0" t="s">
        <v>1188</v>
      </c>
      <c r="E99" s="0" t="s">
        <v>1189</v>
      </c>
      <c r="F99" s="0" t="s">
        <v>2076</v>
      </c>
      <c r="G99" s="0" t="n">
        <v>3</v>
      </c>
      <c r="H99" s="0" t="n">
        <v>1</v>
      </c>
      <c r="I99" s="0" t="n">
        <v>10</v>
      </c>
      <c r="J99" s="0" t="n">
        <v>1</v>
      </c>
      <c r="K99" s="0" t="n">
        <v>0.25</v>
      </c>
      <c r="L99" s="0" t="n">
        <v>11980</v>
      </c>
      <c r="M99" s="0" t="n">
        <v>11950</v>
      </c>
      <c r="N99" s="0" t="n">
        <v>11980</v>
      </c>
      <c r="O99" s="0" t="n">
        <v>11990</v>
      </c>
      <c r="P99" s="0" t="n">
        <v>0</v>
      </c>
      <c r="Q99" s="0" t="n">
        <v>0</v>
      </c>
      <c r="R99" s="0" t="n">
        <v>0</v>
      </c>
      <c r="S99" s="0" t="n">
        <v>12020</v>
      </c>
      <c r="T99" s="0" t="n">
        <v>12010</v>
      </c>
      <c r="U99" s="0" t="n">
        <v>11920</v>
      </c>
      <c r="V99" s="0" t="n">
        <v>12050</v>
      </c>
      <c r="W99" s="0" t="n">
        <v>2030830</v>
      </c>
      <c r="X99" s="0" t="n">
        <v>11980</v>
      </c>
      <c r="Y99" s="0" t="n">
        <v>12020</v>
      </c>
      <c r="Z99" s="0" t="n">
        <v>94</v>
      </c>
      <c r="AA99" s="0" t="n">
        <v>1140300</v>
      </c>
      <c r="AB99" s="0" t="n">
        <v>11980</v>
      </c>
      <c r="AC99" s="0" t="n">
        <v>0</v>
      </c>
      <c r="AD99" s="0" t="s">
        <v>99</v>
      </c>
      <c r="AE99" s="0" t="s">
        <v>99</v>
      </c>
      <c r="AH99" s="0" t="n">
        <v>9</v>
      </c>
      <c r="AI99" s="0" t="s">
        <v>720</v>
      </c>
      <c r="AJ99" s="0" t="s">
        <v>2108</v>
      </c>
      <c r="AK99" s="0" t="s">
        <v>2110</v>
      </c>
      <c r="AL99" s="0" t="s">
        <v>2112</v>
      </c>
    </row>
    <row r="100" customFormat="false" ht="15" hidden="false" customHeight="false" outlineLevel="0" collapsed="false">
      <c r="A100" s="0" t="s">
        <v>30329</v>
      </c>
      <c r="B100" s="0" t="s">
        <v>30330</v>
      </c>
      <c r="C100" s="0" t="s">
        <v>238</v>
      </c>
      <c r="D100" s="0" t="s">
        <v>177</v>
      </c>
      <c r="E100" s="0" t="s">
        <v>178</v>
      </c>
      <c r="F100" s="0" t="s">
        <v>2076</v>
      </c>
      <c r="G100" s="0" t="n">
        <v>1</v>
      </c>
      <c r="H100" s="0" t="n">
        <v>1</v>
      </c>
      <c r="I100" s="0" t="n">
        <v>0.5</v>
      </c>
      <c r="J100" s="0" t="n">
        <v>0.0912632</v>
      </c>
      <c r="K100" s="0" t="n">
        <v>-3.11</v>
      </c>
      <c r="L100" s="0" t="n">
        <v>1027</v>
      </c>
      <c r="M100" s="0" t="n">
        <v>1060</v>
      </c>
      <c r="N100" s="0" t="n">
        <v>1040</v>
      </c>
      <c r="O100" s="0" t="n">
        <v>1025.5</v>
      </c>
      <c r="P100" s="0" t="n">
        <v>0</v>
      </c>
      <c r="Q100" s="0" t="n">
        <v>0</v>
      </c>
      <c r="R100" s="0" t="n">
        <v>0</v>
      </c>
      <c r="S100" s="0" t="n">
        <v>1053</v>
      </c>
      <c r="T100" s="0" t="n">
        <v>1055</v>
      </c>
      <c r="U100" s="0" t="n">
        <v>1023</v>
      </c>
      <c r="V100" s="0" t="n">
        <v>1070</v>
      </c>
      <c r="W100" s="0" t="n">
        <v>29713656</v>
      </c>
      <c r="X100" s="0" t="n">
        <v>1026</v>
      </c>
      <c r="Y100" s="0" t="n">
        <v>1028</v>
      </c>
      <c r="Z100" s="0" t="n">
        <v>1962</v>
      </c>
      <c r="AA100" s="0" t="n">
        <v>115985197</v>
      </c>
      <c r="AB100" s="0" t="n">
        <v>10270</v>
      </c>
      <c r="AC100" s="0" t="n">
        <v>0</v>
      </c>
      <c r="AD100" s="0" t="s">
        <v>99</v>
      </c>
      <c r="AE100" s="0" t="s">
        <v>99</v>
      </c>
      <c r="AH100" s="0" t="n">
        <v>-100</v>
      </c>
      <c r="AI100" s="0" t="s">
        <v>720</v>
      </c>
      <c r="AJ100" s="0" t="s">
        <v>2108</v>
      </c>
      <c r="AK100" s="0" t="s">
        <v>2110</v>
      </c>
      <c r="AL100" s="0" t="s">
        <v>2112</v>
      </c>
    </row>
    <row r="101" customFormat="false" ht="15" hidden="false" customHeight="false" outlineLevel="0" collapsed="false">
      <c r="A101" s="0" t="s">
        <v>30331</v>
      </c>
      <c r="B101" s="0" t="s">
        <v>30332</v>
      </c>
      <c r="C101" s="0" t="s">
        <v>1356</v>
      </c>
      <c r="D101" s="0" t="s">
        <v>1353</v>
      </c>
      <c r="E101" s="0" t="s">
        <v>1354</v>
      </c>
      <c r="F101" s="0" t="s">
        <v>2076</v>
      </c>
      <c r="G101" s="0" t="n">
        <v>1</v>
      </c>
      <c r="H101" s="0" t="n">
        <v>1</v>
      </c>
      <c r="I101" s="0" t="n">
        <v>0.1</v>
      </c>
      <c r="J101" s="0" t="n">
        <v>10</v>
      </c>
      <c r="K101" s="0" t="n">
        <v>-2.88</v>
      </c>
      <c r="L101" s="0" t="n">
        <v>81</v>
      </c>
      <c r="M101" s="0" t="n">
        <v>84.9</v>
      </c>
      <c r="N101" s="0" t="n">
        <v>84.6</v>
      </c>
      <c r="O101" s="0" t="n">
        <v>80.9</v>
      </c>
      <c r="P101" s="0" t="n">
        <v>0</v>
      </c>
      <c r="Q101" s="0" t="n">
        <v>0</v>
      </c>
      <c r="R101" s="0" t="n">
        <v>0</v>
      </c>
      <c r="S101" s="0" t="n">
        <v>82.8</v>
      </c>
      <c r="T101" s="0" t="n">
        <v>83.4</v>
      </c>
      <c r="U101" s="0" t="n">
        <v>80.5</v>
      </c>
      <c r="V101" s="0" t="n">
        <v>85.2</v>
      </c>
      <c r="W101" s="0" t="n">
        <v>151157763</v>
      </c>
      <c r="X101" s="0" t="n">
        <v>80.9</v>
      </c>
      <c r="Y101" s="0" t="n">
        <v>81</v>
      </c>
      <c r="Z101" s="0" t="n">
        <v>8808</v>
      </c>
      <c r="AA101" s="0" t="n">
        <v>179768227</v>
      </c>
      <c r="AB101" s="0" t="n">
        <v>81</v>
      </c>
      <c r="AC101" s="0" t="n">
        <v>0</v>
      </c>
      <c r="AD101" s="0" t="s">
        <v>99</v>
      </c>
      <c r="AE101" s="0" t="s">
        <v>99</v>
      </c>
      <c r="AH101" s="0" t="n">
        <v>-100</v>
      </c>
      <c r="AI101" s="0" t="s">
        <v>720</v>
      </c>
      <c r="AJ101" s="0" t="s">
        <v>2108</v>
      </c>
      <c r="AK101" s="0" t="s">
        <v>2110</v>
      </c>
      <c r="AL101" s="0" t="s">
        <v>2112</v>
      </c>
    </row>
    <row r="102" customFormat="false" ht="15" hidden="false" customHeight="false" outlineLevel="0" collapsed="false">
      <c r="A102" s="0" t="s">
        <v>30333</v>
      </c>
      <c r="B102" s="0" t="s">
        <v>30334</v>
      </c>
      <c r="C102" s="0" t="s">
        <v>1254</v>
      </c>
      <c r="D102" s="0" t="s">
        <v>1251</v>
      </c>
      <c r="E102" s="0" t="s">
        <v>1252</v>
      </c>
      <c r="F102" s="0" t="s">
        <v>2076</v>
      </c>
      <c r="G102" s="0" t="n">
        <v>3</v>
      </c>
      <c r="H102" s="0" t="n">
        <v>100</v>
      </c>
      <c r="I102" s="0" t="n">
        <v>0.0005</v>
      </c>
      <c r="J102" s="0" t="n">
        <v>0.01</v>
      </c>
      <c r="K102" s="0" t="n">
        <v>-3.04</v>
      </c>
      <c r="L102" s="0" t="n">
        <v>2.0605</v>
      </c>
      <c r="M102" s="0" t="n">
        <v>2.0765</v>
      </c>
      <c r="N102" s="0" t="n">
        <v>2.0525</v>
      </c>
      <c r="O102" s="0" t="n">
        <v>2.0685</v>
      </c>
      <c r="P102" s="0" t="n">
        <v>0</v>
      </c>
      <c r="Q102" s="0" t="n">
        <v>0</v>
      </c>
      <c r="R102" s="0" t="n">
        <v>0</v>
      </c>
      <c r="S102" s="0" t="n">
        <v>2.108</v>
      </c>
      <c r="T102" s="0" t="n">
        <v>2.134</v>
      </c>
      <c r="U102" s="0" t="n">
        <v>2.05</v>
      </c>
      <c r="V102" s="0" t="n">
        <v>2.145</v>
      </c>
      <c r="W102" s="0" t="n">
        <v>4563725</v>
      </c>
      <c r="X102" s="0" t="n">
        <v>2.061</v>
      </c>
      <c r="Y102" s="0" t="n">
        <v>2.069</v>
      </c>
      <c r="Z102" s="0" t="n">
        <v>1389</v>
      </c>
      <c r="AA102" s="0" t="n">
        <v>1268545000</v>
      </c>
      <c r="AB102" s="0" t="n">
        <v>206.05</v>
      </c>
      <c r="AC102" s="0" t="n">
        <v>0</v>
      </c>
      <c r="AD102" s="0" t="s">
        <v>99</v>
      </c>
      <c r="AE102" s="0" t="s">
        <v>99</v>
      </c>
      <c r="AH102" s="0" t="n">
        <v>9</v>
      </c>
      <c r="AI102" s="0" t="s">
        <v>720</v>
      </c>
      <c r="AJ102" s="0" t="s">
        <v>2108</v>
      </c>
      <c r="AK102" s="0" t="s">
        <v>2110</v>
      </c>
      <c r="AL102" s="0" t="s">
        <v>2112</v>
      </c>
    </row>
    <row r="103" customFormat="false" ht="15" hidden="false" customHeight="false" outlineLevel="0" collapsed="false">
      <c r="A103" s="0" t="s">
        <v>30335</v>
      </c>
      <c r="B103" s="0" t="s">
        <v>30336</v>
      </c>
      <c r="C103" s="0" t="s">
        <v>1274</v>
      </c>
      <c r="D103" s="0" t="s">
        <v>1271</v>
      </c>
      <c r="E103" s="0" t="s">
        <v>1272</v>
      </c>
      <c r="F103" s="0" t="s">
        <v>30205</v>
      </c>
      <c r="G103" s="0" t="n">
        <v>3</v>
      </c>
      <c r="H103" s="0" t="n">
        <v>1</v>
      </c>
      <c r="I103" s="0" t="n">
        <v>2</v>
      </c>
      <c r="J103" s="0" t="n">
        <v>40</v>
      </c>
      <c r="K103" s="0" t="n">
        <v>-0.51</v>
      </c>
      <c r="L103" s="0" t="n">
        <v>786</v>
      </c>
      <c r="M103" s="0" t="n">
        <v>790</v>
      </c>
      <c r="N103" s="0" t="n">
        <v>796</v>
      </c>
      <c r="O103" s="0" t="n">
        <v>786</v>
      </c>
      <c r="P103" s="0" t="n">
        <v>0</v>
      </c>
      <c r="Q103" s="0" t="n">
        <v>0</v>
      </c>
      <c r="R103" s="0" t="n">
        <v>0</v>
      </c>
      <c r="S103" s="0" t="n">
        <v>790</v>
      </c>
      <c r="T103" s="0" t="n">
        <v>796</v>
      </c>
      <c r="U103" s="0" t="n">
        <v>782</v>
      </c>
      <c r="V103" s="0" t="n">
        <v>796</v>
      </c>
      <c r="W103" s="0" t="n">
        <v>985692</v>
      </c>
      <c r="X103" s="0" t="n">
        <v>784</v>
      </c>
      <c r="Y103" s="0" t="n">
        <v>786</v>
      </c>
      <c r="Z103" s="0" t="n">
        <v>148</v>
      </c>
      <c r="AA103" s="0" t="n">
        <v>15514042</v>
      </c>
      <c r="AB103" s="0" t="n">
        <v>1572</v>
      </c>
      <c r="AC103" s="0" t="n">
        <v>0</v>
      </c>
      <c r="AD103" s="0" t="s">
        <v>99</v>
      </c>
      <c r="AE103" s="0" t="s">
        <v>99</v>
      </c>
      <c r="AH103" s="0" t="n">
        <v>9</v>
      </c>
      <c r="AI103" s="0" t="s">
        <v>720</v>
      </c>
      <c r="AJ103" s="0" t="s">
        <v>2108</v>
      </c>
      <c r="AK103" s="0" t="s">
        <v>30206</v>
      </c>
      <c r="AL103" s="0" t="s">
        <v>2112</v>
      </c>
    </row>
    <row r="104" customFormat="false" ht="15" hidden="false" customHeight="false" outlineLevel="0" collapsed="false">
      <c r="A104" s="0" t="s">
        <v>30337</v>
      </c>
      <c r="B104" s="0" t="s">
        <v>30338</v>
      </c>
      <c r="C104" s="0" t="s">
        <v>1269</v>
      </c>
      <c r="D104" s="0" t="s">
        <v>1266</v>
      </c>
      <c r="E104" s="0" t="s">
        <v>1267</v>
      </c>
      <c r="F104" s="0" t="s">
        <v>2076</v>
      </c>
      <c r="G104" s="0" t="n">
        <v>3</v>
      </c>
      <c r="H104" s="0" t="n">
        <v>1</v>
      </c>
      <c r="I104" s="0" t="n">
        <v>5</v>
      </c>
      <c r="J104" s="0" t="n">
        <v>40</v>
      </c>
      <c r="K104" s="0" t="n">
        <v>-1.83</v>
      </c>
      <c r="L104" s="0" t="n">
        <v>1070</v>
      </c>
      <c r="M104" s="0" t="n">
        <v>1075</v>
      </c>
      <c r="N104" s="0" t="n">
        <v>1050</v>
      </c>
      <c r="O104" s="0" t="n">
        <v>1070</v>
      </c>
      <c r="P104" s="0" t="n">
        <v>0</v>
      </c>
      <c r="Q104" s="0" t="n">
        <v>0</v>
      </c>
      <c r="R104" s="0" t="n">
        <v>0</v>
      </c>
      <c r="S104" s="0" t="n">
        <v>1075</v>
      </c>
      <c r="T104" s="0" t="n">
        <v>1075</v>
      </c>
      <c r="U104" s="0" t="n">
        <v>1070</v>
      </c>
      <c r="V104" s="0" t="n">
        <v>1075</v>
      </c>
      <c r="W104" s="0" t="n">
        <v>19330</v>
      </c>
      <c r="X104" s="0" t="n">
        <v>1065</v>
      </c>
      <c r="Y104" s="0" t="n">
        <v>1070</v>
      </c>
      <c r="Z104" s="0" t="n">
        <v>5</v>
      </c>
      <c r="AA104" s="0" t="n">
        <v>79708751</v>
      </c>
      <c r="AB104" s="0" t="n">
        <v>1070</v>
      </c>
      <c r="AC104" s="0" t="n">
        <v>0</v>
      </c>
      <c r="AD104" s="0" t="s">
        <v>99</v>
      </c>
      <c r="AE104" s="0" t="s">
        <v>99</v>
      </c>
      <c r="AH104" s="0" t="n">
        <v>9</v>
      </c>
      <c r="AI104" s="0" t="s">
        <v>720</v>
      </c>
      <c r="AJ104" s="0" t="s">
        <v>2108</v>
      </c>
      <c r="AK104" s="0" t="s">
        <v>2110</v>
      </c>
      <c r="AL104" s="0" t="s">
        <v>2112</v>
      </c>
    </row>
    <row r="105" customFormat="false" ht="15" hidden="false" customHeight="false" outlineLevel="0" collapsed="false">
      <c r="A105" s="0" t="s">
        <v>30339</v>
      </c>
      <c r="B105" s="0" t="s">
        <v>30340</v>
      </c>
      <c r="C105" s="0" t="s">
        <v>832</v>
      </c>
      <c r="D105" s="0" t="s">
        <v>829</v>
      </c>
      <c r="E105" s="0" t="s">
        <v>830</v>
      </c>
      <c r="F105" s="0" t="s">
        <v>2076</v>
      </c>
      <c r="G105" s="0" t="n">
        <v>1</v>
      </c>
      <c r="H105" s="0" t="n">
        <v>100</v>
      </c>
      <c r="I105" s="0" t="n">
        <v>0.001</v>
      </c>
      <c r="J105" s="0" t="n">
        <v>1</v>
      </c>
      <c r="K105" s="0" t="n">
        <v>-0.18</v>
      </c>
      <c r="L105" s="0" t="n">
        <v>7.606</v>
      </c>
      <c r="M105" s="0" t="n">
        <v>7.605</v>
      </c>
      <c r="N105" s="0" t="n">
        <v>7.585</v>
      </c>
      <c r="O105" s="0" t="n">
        <v>7.586</v>
      </c>
      <c r="P105" s="0" t="n">
        <v>0</v>
      </c>
      <c r="Q105" s="0" t="n">
        <v>0</v>
      </c>
      <c r="R105" s="0" t="n">
        <v>0</v>
      </c>
      <c r="S105" s="0" t="n">
        <v>7.668</v>
      </c>
      <c r="T105" s="0" t="n">
        <v>7.557</v>
      </c>
      <c r="U105" s="0" t="n">
        <v>7.468</v>
      </c>
      <c r="V105" s="0" t="n">
        <v>7.767</v>
      </c>
      <c r="W105" s="0" t="n">
        <v>106377820</v>
      </c>
      <c r="X105" s="0" t="n">
        <v>7.608</v>
      </c>
      <c r="Y105" s="0" t="n">
        <v>7.614</v>
      </c>
      <c r="Z105" s="0" t="n">
        <v>4631</v>
      </c>
      <c r="AA105" s="0" t="n">
        <v>33429709866</v>
      </c>
      <c r="AB105" s="0" t="n">
        <v>760.6</v>
      </c>
      <c r="AC105" s="0" t="n">
        <v>0</v>
      </c>
      <c r="AD105" s="0" t="s">
        <v>99</v>
      </c>
      <c r="AE105" s="0" t="s">
        <v>99</v>
      </c>
      <c r="AH105" s="0" t="n">
        <v>-100</v>
      </c>
      <c r="AI105" s="0" t="s">
        <v>720</v>
      </c>
      <c r="AJ105" s="0" t="s">
        <v>2108</v>
      </c>
      <c r="AK105" s="0" t="s">
        <v>2110</v>
      </c>
      <c r="AL105" s="0" t="s">
        <v>2112</v>
      </c>
    </row>
    <row r="106" customFormat="false" ht="15" hidden="false" customHeight="false" outlineLevel="0" collapsed="false">
      <c r="A106" s="0" t="s">
        <v>30341</v>
      </c>
      <c r="B106" s="0" t="s">
        <v>30342</v>
      </c>
      <c r="C106" s="0" t="s">
        <v>272</v>
      </c>
      <c r="D106" s="0" t="s">
        <v>153</v>
      </c>
      <c r="E106" s="0" t="s">
        <v>154</v>
      </c>
      <c r="F106" s="0" t="s">
        <v>2076</v>
      </c>
      <c r="G106" s="0" t="n">
        <v>1</v>
      </c>
      <c r="H106" s="0" t="n">
        <v>1</v>
      </c>
      <c r="I106" s="0" t="n">
        <v>0.2</v>
      </c>
      <c r="J106" s="0" t="n">
        <v>0.000450595</v>
      </c>
      <c r="K106" s="0" t="n">
        <v>-1.24</v>
      </c>
      <c r="L106" s="0" t="n">
        <v>255</v>
      </c>
      <c r="M106" s="0" t="n">
        <v>262.8</v>
      </c>
      <c r="N106" s="0" t="n">
        <v>267.4</v>
      </c>
      <c r="O106" s="0" t="n">
        <v>254.2</v>
      </c>
      <c r="P106" s="0" t="n">
        <v>0</v>
      </c>
      <c r="Q106" s="0" t="n">
        <v>0</v>
      </c>
      <c r="R106" s="0" t="n">
        <v>0</v>
      </c>
      <c r="S106" s="0" t="n">
        <v>257.2</v>
      </c>
      <c r="T106" s="0" t="n">
        <v>256.6</v>
      </c>
      <c r="U106" s="0" t="n">
        <v>251.6</v>
      </c>
      <c r="V106" s="0" t="n">
        <v>264</v>
      </c>
      <c r="W106" s="0" t="n">
        <v>1158165301</v>
      </c>
      <c r="X106" s="0" t="n">
        <v>255</v>
      </c>
      <c r="Y106" s="0" t="n">
        <v>255.2</v>
      </c>
      <c r="Z106" s="0" t="n">
        <v>25032</v>
      </c>
      <c r="AA106" s="0" t="n">
        <v>227874940</v>
      </c>
      <c r="AB106" s="0" t="n">
        <v>61965</v>
      </c>
      <c r="AC106" s="0" t="n">
        <v>0</v>
      </c>
      <c r="AD106" s="0" t="s">
        <v>99</v>
      </c>
      <c r="AE106" s="0" t="s">
        <v>99</v>
      </c>
      <c r="AH106" s="0" t="n">
        <v>-100</v>
      </c>
      <c r="AI106" s="0" t="s">
        <v>720</v>
      </c>
      <c r="AJ106" s="0" t="s">
        <v>2108</v>
      </c>
      <c r="AK106" s="0" t="s">
        <v>2110</v>
      </c>
      <c r="AL106" s="0" t="s">
        <v>2112</v>
      </c>
    </row>
    <row r="107" customFormat="false" ht="15" hidden="false" customHeight="false" outlineLevel="0" collapsed="false">
      <c r="A107" s="0" t="s">
        <v>30343</v>
      </c>
      <c r="B107" s="0" t="s">
        <v>30344</v>
      </c>
      <c r="C107" s="0" t="s">
        <v>1003</v>
      </c>
      <c r="D107" s="0" t="s">
        <v>1000</v>
      </c>
      <c r="E107" s="0" t="s">
        <v>1001</v>
      </c>
      <c r="F107" s="0" t="s">
        <v>2076</v>
      </c>
      <c r="G107" s="0" t="n">
        <v>1</v>
      </c>
      <c r="H107" s="0" t="n">
        <v>1</v>
      </c>
      <c r="I107" s="0" t="n">
        <v>0.1</v>
      </c>
      <c r="J107" s="0" t="n">
        <v>0.03721404</v>
      </c>
      <c r="K107" s="0" t="n">
        <v>-1.56</v>
      </c>
      <c r="L107" s="0" t="n">
        <v>681.2</v>
      </c>
      <c r="M107" s="0" t="n">
        <v>692</v>
      </c>
      <c r="N107" s="0" t="n">
        <v>693.9</v>
      </c>
      <c r="O107" s="0" t="n">
        <v>681.5</v>
      </c>
      <c r="P107" s="0" t="n">
        <v>0</v>
      </c>
      <c r="Q107" s="0" t="n">
        <v>0</v>
      </c>
      <c r="R107" s="0" t="n">
        <v>0</v>
      </c>
      <c r="S107" s="0" t="n">
        <v>680.2</v>
      </c>
      <c r="T107" s="0" t="n">
        <v>689</v>
      </c>
      <c r="U107" s="0" t="n">
        <v>667.1</v>
      </c>
      <c r="V107" s="0" t="n">
        <v>699.8</v>
      </c>
      <c r="W107" s="0" t="n">
        <v>22815246</v>
      </c>
      <c r="X107" s="0" t="n">
        <v>681.9</v>
      </c>
      <c r="Y107" s="0" t="n">
        <v>682</v>
      </c>
      <c r="Z107" s="0" t="n">
        <v>1602</v>
      </c>
      <c r="AA107" s="0" t="n">
        <v>90000000</v>
      </c>
      <c r="AB107" s="0" t="n">
        <v>2043.6</v>
      </c>
      <c r="AC107" s="0" t="n">
        <v>0</v>
      </c>
      <c r="AD107" s="0" t="s">
        <v>99</v>
      </c>
      <c r="AE107" s="0" t="s">
        <v>99</v>
      </c>
      <c r="AH107" s="0" t="n">
        <v>-100</v>
      </c>
      <c r="AI107" s="0" t="s">
        <v>720</v>
      </c>
      <c r="AJ107" s="0" t="s">
        <v>2108</v>
      </c>
      <c r="AK107" s="0" t="s">
        <v>2110</v>
      </c>
      <c r="AL107" s="0" t="s">
        <v>2112</v>
      </c>
    </row>
    <row r="108" customFormat="false" ht="15" hidden="false" customHeight="false" outlineLevel="0" collapsed="false">
      <c r="A108" s="0" t="s">
        <v>30345</v>
      </c>
      <c r="B108" s="0" t="s">
        <v>30346</v>
      </c>
      <c r="C108" s="0" t="s">
        <v>1233</v>
      </c>
      <c r="D108" s="0" t="s">
        <v>1230</v>
      </c>
      <c r="E108" s="0" t="s">
        <v>1231</v>
      </c>
      <c r="F108" s="0" t="s">
        <v>2076</v>
      </c>
      <c r="G108" s="0" t="n">
        <v>1</v>
      </c>
      <c r="H108" s="0" t="n">
        <v>10</v>
      </c>
      <c r="I108" s="0" t="n">
        <v>0.005</v>
      </c>
      <c r="J108" s="0" t="n">
        <v>1</v>
      </c>
      <c r="K108" s="0" t="n">
        <v>0.11</v>
      </c>
      <c r="L108" s="0" t="n">
        <v>31.94</v>
      </c>
      <c r="M108" s="0" t="n">
        <v>31.78</v>
      </c>
      <c r="N108" s="0" t="n">
        <v>32.375</v>
      </c>
      <c r="O108" s="0" t="n">
        <v>31.9</v>
      </c>
      <c r="P108" s="0" t="n">
        <v>0</v>
      </c>
      <c r="Q108" s="0" t="n">
        <v>0</v>
      </c>
      <c r="R108" s="0" t="n">
        <v>0</v>
      </c>
      <c r="S108" s="0" t="n">
        <v>32.16</v>
      </c>
      <c r="T108" s="0" t="n">
        <v>31.9</v>
      </c>
      <c r="U108" s="0" t="n">
        <v>31.665</v>
      </c>
      <c r="V108" s="0" t="n">
        <v>32.59</v>
      </c>
      <c r="W108" s="0" t="n">
        <v>687564808</v>
      </c>
      <c r="X108" s="0" t="n">
        <v>31.935</v>
      </c>
      <c r="Y108" s="0" t="n">
        <v>31.94</v>
      </c>
      <c r="Z108" s="0" t="n">
        <v>42099</v>
      </c>
      <c r="AA108" s="0" t="n">
        <v>11174330000</v>
      </c>
      <c r="AB108" s="0" t="n">
        <v>39286.2</v>
      </c>
      <c r="AC108" s="0" t="n">
        <v>0</v>
      </c>
      <c r="AD108" s="0" t="s">
        <v>99</v>
      </c>
      <c r="AE108" s="0" t="s">
        <v>99</v>
      </c>
      <c r="AH108" s="0" t="n">
        <v>-100</v>
      </c>
      <c r="AI108" s="0" t="s">
        <v>720</v>
      </c>
      <c r="AJ108" s="0" t="s">
        <v>2108</v>
      </c>
      <c r="AK108" s="0" t="s">
        <v>2110</v>
      </c>
      <c r="AL108" s="0" t="s">
        <v>2112</v>
      </c>
    </row>
    <row r="109" customFormat="false" ht="15" hidden="false" customHeight="false" outlineLevel="0" collapsed="false">
      <c r="A109" s="0" t="s">
        <v>30347</v>
      </c>
      <c r="B109" s="0" t="s">
        <v>30348</v>
      </c>
      <c r="C109" s="0" t="s">
        <v>1238</v>
      </c>
      <c r="D109" s="0" t="s">
        <v>1235</v>
      </c>
      <c r="E109" s="0" t="s">
        <v>1236</v>
      </c>
      <c r="F109" s="0" t="s">
        <v>2076</v>
      </c>
      <c r="G109" s="0" t="n">
        <v>1</v>
      </c>
      <c r="H109" s="0" t="n">
        <v>1</v>
      </c>
      <c r="I109" s="0" t="n">
        <v>0.5</v>
      </c>
      <c r="J109" s="0" t="n">
        <v>500</v>
      </c>
      <c r="K109" s="0" t="n">
        <v>-1.13</v>
      </c>
      <c r="L109" s="0" t="n">
        <v>1180.5</v>
      </c>
      <c r="M109" s="0" t="n">
        <v>1194</v>
      </c>
      <c r="N109" s="0" t="n">
        <v>1201.5</v>
      </c>
      <c r="O109" s="0" t="n">
        <v>1179.5</v>
      </c>
      <c r="P109" s="0" t="n">
        <v>0</v>
      </c>
      <c r="Q109" s="0" t="n">
        <v>0</v>
      </c>
      <c r="R109" s="0" t="n">
        <v>0</v>
      </c>
      <c r="S109" s="0" t="n">
        <v>1188</v>
      </c>
      <c r="T109" s="0" t="n">
        <v>1182.5</v>
      </c>
      <c r="U109" s="0" t="n">
        <v>1176.5</v>
      </c>
      <c r="V109" s="0" t="n">
        <v>1209.5</v>
      </c>
      <c r="W109" s="0" t="n">
        <v>29739508</v>
      </c>
      <c r="X109" s="0" t="n">
        <v>1179</v>
      </c>
      <c r="Y109" s="0" t="n">
        <v>1180.5</v>
      </c>
      <c r="Z109" s="0" t="n">
        <v>1949</v>
      </c>
      <c r="AA109" s="0" t="n">
        <v>34629063</v>
      </c>
      <c r="AB109" s="0" t="n">
        <v>1180.5</v>
      </c>
      <c r="AC109" s="0" t="n">
        <v>0</v>
      </c>
      <c r="AD109" s="0" t="s">
        <v>99</v>
      </c>
      <c r="AE109" s="0" t="s">
        <v>99</v>
      </c>
      <c r="AH109" s="0" t="n">
        <v>-100</v>
      </c>
      <c r="AI109" s="0" t="s">
        <v>720</v>
      </c>
      <c r="AJ109" s="0" t="s">
        <v>2108</v>
      </c>
      <c r="AK109" s="0" t="s">
        <v>2110</v>
      </c>
      <c r="AL109" s="0" t="s">
        <v>2112</v>
      </c>
    </row>
    <row r="110" customFormat="false" ht="15" hidden="false" customHeight="false" outlineLevel="0" collapsed="false">
      <c r="A110" s="0" t="s">
        <v>30349</v>
      </c>
      <c r="B110" s="0" t="s">
        <v>30350</v>
      </c>
      <c r="C110" s="0" t="s">
        <v>1351</v>
      </c>
      <c r="D110" s="0" t="s">
        <v>1348</v>
      </c>
      <c r="E110" s="0" t="s">
        <v>1349</v>
      </c>
      <c r="F110" s="0" t="s">
        <v>2076</v>
      </c>
      <c r="G110" s="0" t="n">
        <v>1</v>
      </c>
      <c r="H110" s="0" t="n">
        <v>10</v>
      </c>
      <c r="I110" s="0" t="n">
        <v>0.05</v>
      </c>
      <c r="J110" s="0" t="n">
        <v>0.1</v>
      </c>
      <c r="K110" s="0" t="n">
        <v>-0.47</v>
      </c>
      <c r="L110" s="0" t="n">
        <v>171.05</v>
      </c>
      <c r="M110" s="0" t="n">
        <v>172.5</v>
      </c>
      <c r="N110" s="0" t="n">
        <v>174.3</v>
      </c>
      <c r="O110" s="0" t="n">
        <v>170.75</v>
      </c>
      <c r="P110" s="0" t="n">
        <v>0</v>
      </c>
      <c r="Q110" s="0" t="n">
        <v>0</v>
      </c>
      <c r="R110" s="0" t="n">
        <v>0</v>
      </c>
      <c r="S110" s="0" t="n">
        <v>171.5</v>
      </c>
      <c r="T110" s="0" t="n">
        <v>171.85</v>
      </c>
      <c r="U110" s="0" t="n">
        <v>170.4</v>
      </c>
      <c r="V110" s="0" t="n">
        <v>172.9</v>
      </c>
      <c r="W110" s="0" t="n">
        <v>434340672</v>
      </c>
      <c r="X110" s="0" t="n">
        <v>171</v>
      </c>
      <c r="Y110" s="0" t="n">
        <v>171.05</v>
      </c>
      <c r="Z110" s="0" t="n">
        <v>9599</v>
      </c>
      <c r="AA110" s="0" t="n">
        <v>1998381575</v>
      </c>
      <c r="AB110" s="0" t="n">
        <v>1710.5</v>
      </c>
      <c r="AC110" s="0" t="n">
        <v>0</v>
      </c>
      <c r="AD110" s="0" t="s">
        <v>99</v>
      </c>
      <c r="AE110" s="0" t="s">
        <v>99</v>
      </c>
      <c r="AH110" s="0" t="n">
        <v>-100</v>
      </c>
      <c r="AI110" s="0" t="s">
        <v>720</v>
      </c>
      <c r="AJ110" s="0" t="s">
        <v>2108</v>
      </c>
      <c r="AK110" s="0" t="s">
        <v>2110</v>
      </c>
      <c r="AL110" s="0" t="s">
        <v>2112</v>
      </c>
    </row>
    <row r="111" customFormat="false" ht="15" hidden="false" customHeight="false" outlineLevel="0" collapsed="false">
      <c r="A111" s="0" t="s">
        <v>30351</v>
      </c>
      <c r="B111" s="0" t="s">
        <v>30352</v>
      </c>
      <c r="C111" s="0" t="s">
        <v>1224</v>
      </c>
      <c r="D111" s="0" t="s">
        <v>1221</v>
      </c>
      <c r="E111" s="0" t="s">
        <v>1222</v>
      </c>
      <c r="F111" s="0" t="s">
        <v>2076</v>
      </c>
      <c r="G111" s="0" t="n">
        <v>3</v>
      </c>
      <c r="H111" s="0" t="n">
        <v>100</v>
      </c>
      <c r="I111" s="0" t="n">
        <v>0.01</v>
      </c>
      <c r="J111" s="0" t="n">
        <v>1</v>
      </c>
      <c r="K111" s="0" t="n">
        <v>1.39</v>
      </c>
      <c r="L111" s="0" t="n">
        <v>2.92</v>
      </c>
      <c r="M111" s="0" t="n">
        <v>2.89</v>
      </c>
      <c r="N111" s="0" t="n">
        <v>2.96</v>
      </c>
      <c r="O111" s="0" t="n">
        <v>2.92</v>
      </c>
      <c r="P111" s="0" t="n">
        <v>0</v>
      </c>
      <c r="Q111" s="0" t="n">
        <v>0</v>
      </c>
      <c r="R111" s="0" t="n">
        <v>0</v>
      </c>
      <c r="S111" s="0" t="n">
        <v>2.95</v>
      </c>
      <c r="T111" s="0" t="n">
        <v>2.95</v>
      </c>
      <c r="U111" s="0" t="n">
        <v>2.87</v>
      </c>
      <c r="V111" s="0" t="n">
        <v>2.99</v>
      </c>
      <c r="W111" s="0" t="n">
        <v>198891</v>
      </c>
      <c r="X111" s="0" t="n">
        <v>2.92</v>
      </c>
      <c r="Y111" s="0" t="n">
        <v>2.95</v>
      </c>
      <c r="Z111" s="0" t="n">
        <v>82</v>
      </c>
      <c r="AA111" s="0" t="n">
        <v>463838268</v>
      </c>
      <c r="AB111" s="0" t="n">
        <v>584</v>
      </c>
      <c r="AC111" s="0" t="n">
        <v>0</v>
      </c>
      <c r="AD111" s="0" t="s">
        <v>99</v>
      </c>
      <c r="AE111" s="0" t="s">
        <v>99</v>
      </c>
      <c r="AH111" s="0" t="n">
        <v>9</v>
      </c>
      <c r="AI111" s="0" t="s">
        <v>720</v>
      </c>
      <c r="AJ111" s="0" t="s">
        <v>2108</v>
      </c>
      <c r="AK111" s="0" t="s">
        <v>2110</v>
      </c>
      <c r="AL111" s="0" t="s">
        <v>2112</v>
      </c>
    </row>
    <row r="112" customFormat="false" ht="15" hidden="false" customHeight="false" outlineLevel="0" collapsed="false">
      <c r="A112" s="0" t="s">
        <v>30353</v>
      </c>
      <c r="B112" s="0" t="s">
        <v>30354</v>
      </c>
      <c r="C112" s="0" t="s">
        <v>1229</v>
      </c>
      <c r="D112" s="0" t="s">
        <v>1226</v>
      </c>
      <c r="E112" s="0" t="s">
        <v>1227</v>
      </c>
      <c r="F112" s="0" t="s">
        <v>30205</v>
      </c>
      <c r="G112" s="0" t="n">
        <v>3</v>
      </c>
      <c r="H112" s="0" t="n">
        <v>100</v>
      </c>
      <c r="I112" s="0" t="n">
        <v>0.01</v>
      </c>
      <c r="J112" s="0" t="n">
        <v>1</v>
      </c>
      <c r="K112" s="0" t="n">
        <v>0.96</v>
      </c>
      <c r="L112" s="0" t="n">
        <v>2.11</v>
      </c>
      <c r="M112" s="0" t="n">
        <v>2.09</v>
      </c>
      <c r="N112" s="0" t="n">
        <v>2.18</v>
      </c>
      <c r="O112" s="0" t="n">
        <v>2.11</v>
      </c>
      <c r="P112" s="0" t="n">
        <v>0</v>
      </c>
      <c r="Q112" s="0" t="n">
        <v>0</v>
      </c>
      <c r="R112" s="0" t="n">
        <v>0</v>
      </c>
      <c r="S112" s="0" t="n">
        <v>2.12</v>
      </c>
      <c r="T112" s="0" t="n">
        <v>2.09</v>
      </c>
      <c r="U112" s="0" t="n">
        <v>2.09</v>
      </c>
      <c r="V112" s="0" t="n">
        <v>2.15</v>
      </c>
      <c r="W112" s="0" t="n">
        <v>82070</v>
      </c>
      <c r="X112" s="0" t="n">
        <v>2.09</v>
      </c>
      <c r="Y112" s="0" t="n">
        <v>2.11</v>
      </c>
      <c r="Z112" s="0" t="n">
        <v>59</v>
      </c>
      <c r="AA112" s="0" t="n">
        <v>145673254</v>
      </c>
      <c r="AB112" s="0" t="n">
        <v>211</v>
      </c>
      <c r="AC112" s="0" t="n">
        <v>0</v>
      </c>
      <c r="AD112" s="0" t="s">
        <v>99</v>
      </c>
      <c r="AE112" s="0" t="s">
        <v>99</v>
      </c>
      <c r="AH112" s="0" t="n">
        <v>9</v>
      </c>
      <c r="AI112" s="0" t="s">
        <v>720</v>
      </c>
      <c r="AJ112" s="0" t="s">
        <v>2108</v>
      </c>
      <c r="AK112" s="0" t="s">
        <v>30206</v>
      </c>
      <c r="AL112" s="0" t="s">
        <v>2112</v>
      </c>
    </row>
    <row r="113" customFormat="false" ht="15" hidden="false" customHeight="false" outlineLevel="0" collapsed="false">
      <c r="A113" s="0" t="s">
        <v>30355</v>
      </c>
      <c r="B113" s="0" t="s">
        <v>30356</v>
      </c>
      <c r="C113" s="0" t="s">
        <v>1259</v>
      </c>
      <c r="D113" s="0" t="s">
        <v>1256</v>
      </c>
      <c r="E113" s="0" t="s">
        <v>1257</v>
      </c>
      <c r="F113" s="0" t="s">
        <v>2076</v>
      </c>
      <c r="G113" s="0" t="n">
        <v>3</v>
      </c>
      <c r="H113" s="0" t="n">
        <v>1</v>
      </c>
      <c r="I113" s="0" t="n">
        <v>0.5</v>
      </c>
      <c r="J113" s="0" t="n">
        <v>0.01</v>
      </c>
      <c r="K113" s="0" t="n">
        <v>-0.9</v>
      </c>
      <c r="L113" s="0" t="n">
        <v>4518.5</v>
      </c>
      <c r="M113" s="0" t="n">
        <v>4567</v>
      </c>
      <c r="N113" s="0" t="n">
        <v>4588.5</v>
      </c>
      <c r="O113" s="0" t="n">
        <v>4511.5</v>
      </c>
      <c r="P113" s="0" t="n">
        <v>0</v>
      </c>
      <c r="Q113" s="0" t="n">
        <v>0</v>
      </c>
      <c r="R113" s="0" t="n">
        <v>0</v>
      </c>
      <c r="S113" s="0" t="n">
        <v>4553.5</v>
      </c>
      <c r="T113" s="0" t="n">
        <v>4560</v>
      </c>
      <c r="U113" s="0" t="n">
        <v>4500.5</v>
      </c>
      <c r="V113" s="0" t="n">
        <v>4590</v>
      </c>
      <c r="W113" s="0" t="n">
        <v>1257190662</v>
      </c>
      <c r="X113" s="0" t="n">
        <v>4516.5</v>
      </c>
      <c r="Y113" s="0" t="n">
        <v>4518.5</v>
      </c>
      <c r="Z113" s="0" t="n">
        <v>17212</v>
      </c>
      <c r="AA113" s="0" t="n">
        <v>101911355</v>
      </c>
      <c r="AB113" s="0" t="n">
        <v>9037</v>
      </c>
      <c r="AC113" s="0" t="n">
        <v>0</v>
      </c>
      <c r="AD113" s="0" t="s">
        <v>99</v>
      </c>
      <c r="AE113" s="0" t="s">
        <v>99</v>
      </c>
      <c r="AH113" s="0" t="n">
        <v>9</v>
      </c>
      <c r="AI113" s="0" t="s">
        <v>720</v>
      </c>
      <c r="AJ113" s="0" t="s">
        <v>2108</v>
      </c>
      <c r="AK113" s="0" t="s">
        <v>2110</v>
      </c>
      <c r="AL113" s="0" t="s">
        <v>2112</v>
      </c>
    </row>
    <row r="114" customFormat="false" ht="15" hidden="false" customHeight="false" outlineLevel="0" collapsed="false">
      <c r="A114" s="0" t="s">
        <v>30357</v>
      </c>
      <c r="B114" s="0" t="s">
        <v>30358</v>
      </c>
      <c r="C114" s="0" t="s">
        <v>1245</v>
      </c>
      <c r="D114" s="0" t="s">
        <v>1242</v>
      </c>
      <c r="E114" s="0" t="s">
        <v>1243</v>
      </c>
      <c r="F114" s="0" t="s">
        <v>2076</v>
      </c>
      <c r="G114" s="0" t="n">
        <v>3</v>
      </c>
      <c r="H114" s="0" t="n">
        <v>10</v>
      </c>
      <c r="I114" s="0" t="n">
        <v>0.5</v>
      </c>
      <c r="J114" s="0" t="n">
        <v>25</v>
      </c>
      <c r="K114" s="0" t="n">
        <v>-0.89</v>
      </c>
      <c r="L114" s="0" t="n">
        <v>335</v>
      </c>
      <c r="M114" s="0" t="n">
        <v>338</v>
      </c>
      <c r="N114" s="0" t="n">
        <v>345</v>
      </c>
      <c r="O114" s="0" t="n">
        <v>335.5</v>
      </c>
      <c r="P114" s="0" t="n">
        <v>0</v>
      </c>
      <c r="Q114" s="0" t="n">
        <v>0</v>
      </c>
      <c r="R114" s="0" t="n">
        <v>0</v>
      </c>
      <c r="S114" s="0" t="n">
        <v>336.5</v>
      </c>
      <c r="T114" s="0" t="n">
        <v>338</v>
      </c>
      <c r="U114" s="0" t="n">
        <v>335</v>
      </c>
      <c r="V114" s="0" t="n">
        <v>338.5</v>
      </c>
      <c r="W114" s="0" t="n">
        <v>67295</v>
      </c>
      <c r="X114" s="0" t="n">
        <v>334</v>
      </c>
      <c r="Y114" s="0" t="n">
        <v>337</v>
      </c>
      <c r="Z114" s="0" t="n">
        <v>13</v>
      </c>
      <c r="AA114" s="0" t="n">
        <v>99474705</v>
      </c>
      <c r="AB114" s="0" t="n">
        <v>6700</v>
      </c>
      <c r="AC114" s="0" t="n">
        <v>0</v>
      </c>
      <c r="AD114" s="0" t="s">
        <v>99</v>
      </c>
      <c r="AE114" s="0" t="s">
        <v>99</v>
      </c>
      <c r="AH114" s="0" t="n">
        <v>9</v>
      </c>
      <c r="AI114" s="0" t="s">
        <v>720</v>
      </c>
      <c r="AJ114" s="0" t="s">
        <v>2108</v>
      </c>
      <c r="AK114" s="0" t="s">
        <v>2110</v>
      </c>
      <c r="AL114" s="0" t="s">
        <v>2112</v>
      </c>
    </row>
    <row r="115" customFormat="false" ht="15" hidden="false" customHeight="false" outlineLevel="0" collapsed="false">
      <c r="A115" s="0" t="s">
        <v>30359</v>
      </c>
      <c r="B115" s="0" t="s">
        <v>30360</v>
      </c>
      <c r="C115" s="0" t="s">
        <v>1250</v>
      </c>
      <c r="D115" s="0" t="s">
        <v>1247</v>
      </c>
      <c r="E115" s="0" t="s">
        <v>1248</v>
      </c>
      <c r="F115" s="0" t="s">
        <v>30205</v>
      </c>
      <c r="G115" s="0" t="n">
        <v>3</v>
      </c>
      <c r="H115" s="0" t="n">
        <v>10</v>
      </c>
      <c r="I115" s="0" t="n">
        <v>0.5</v>
      </c>
      <c r="J115" s="0" t="n">
        <v>25</v>
      </c>
      <c r="K115" s="0" t="n">
        <v>-2.11</v>
      </c>
      <c r="L115" s="0" t="n">
        <v>231.5</v>
      </c>
      <c r="M115" s="0" t="n">
        <v>234.5</v>
      </c>
      <c r="N115" s="0" t="n">
        <v>233.5</v>
      </c>
      <c r="O115" s="0" t="n">
        <v>231.5</v>
      </c>
      <c r="P115" s="0" t="n">
        <v>0</v>
      </c>
      <c r="Q115" s="0" t="n">
        <v>0</v>
      </c>
      <c r="R115" s="0" t="n">
        <v>0</v>
      </c>
      <c r="S115" s="0" t="n">
        <v>231.5</v>
      </c>
      <c r="T115" s="0" t="n">
        <v>231.5</v>
      </c>
      <c r="U115" s="0" t="n">
        <v>231.5</v>
      </c>
      <c r="V115" s="0" t="n">
        <v>231.5</v>
      </c>
      <c r="W115" s="0" t="n">
        <v>2315</v>
      </c>
      <c r="X115" s="0" t="n">
        <v>232</v>
      </c>
      <c r="Y115" s="0" t="n">
        <v>234</v>
      </c>
      <c r="Z115" s="0" t="n">
        <v>1</v>
      </c>
      <c r="AA115" s="0" t="n">
        <v>33056875</v>
      </c>
      <c r="AB115" s="0" t="n">
        <v>2315</v>
      </c>
      <c r="AC115" s="0" t="n">
        <v>0</v>
      </c>
      <c r="AD115" s="0" t="s">
        <v>99</v>
      </c>
      <c r="AE115" s="0" t="s">
        <v>99</v>
      </c>
      <c r="AH115" s="0" t="n">
        <v>9</v>
      </c>
      <c r="AI115" s="0" t="s">
        <v>720</v>
      </c>
      <c r="AJ115" s="0" t="s">
        <v>2108</v>
      </c>
      <c r="AK115" s="0" t="s">
        <v>30206</v>
      </c>
      <c r="AL115" s="0" t="s">
        <v>2112</v>
      </c>
    </row>
    <row r="116" customFormat="false" ht="15" hidden="false" customHeight="false" outlineLevel="0" collapsed="false">
      <c r="A116" s="0" t="s">
        <v>30361</v>
      </c>
      <c r="B116" s="0" t="s">
        <v>30362</v>
      </c>
      <c r="C116" s="0" t="s">
        <v>1342</v>
      </c>
      <c r="D116" s="0" t="s">
        <v>1339</v>
      </c>
      <c r="E116" s="0" t="s">
        <v>1340</v>
      </c>
      <c r="F116" s="0" t="s">
        <v>2076</v>
      </c>
      <c r="G116" s="0" t="n">
        <v>1</v>
      </c>
      <c r="H116" s="0" t="n">
        <v>1</v>
      </c>
      <c r="I116" s="0" t="n">
        <v>0.01</v>
      </c>
      <c r="J116" s="0" t="n">
        <v>10</v>
      </c>
      <c r="K116" s="0" t="n">
        <v>-0.61</v>
      </c>
      <c r="L116" s="0" t="n">
        <v>79.38</v>
      </c>
      <c r="M116" s="0" t="n">
        <v>80.12</v>
      </c>
      <c r="N116" s="0" t="n">
        <v>81.86</v>
      </c>
      <c r="O116" s="0" t="n">
        <v>79.19</v>
      </c>
      <c r="P116" s="0" t="n">
        <v>0</v>
      </c>
      <c r="Q116" s="0" t="n">
        <v>0</v>
      </c>
      <c r="R116" s="0" t="n">
        <v>0</v>
      </c>
      <c r="S116" s="0" t="n">
        <v>80.66</v>
      </c>
      <c r="T116" s="0" t="n">
        <v>79.58</v>
      </c>
      <c r="U116" s="0" t="n">
        <v>78.81</v>
      </c>
      <c r="V116" s="0" t="n">
        <v>82.46</v>
      </c>
      <c r="W116" s="0" t="n">
        <v>2654321018</v>
      </c>
      <c r="X116" s="0" t="n">
        <v>79.36</v>
      </c>
      <c r="Y116" s="0" t="n">
        <v>79.38</v>
      </c>
      <c r="Z116" s="0" t="n">
        <v>71663</v>
      </c>
      <c r="AA116" s="0" t="n">
        <v>416270745</v>
      </c>
      <c r="AB116" s="0" t="n">
        <v>1825.74</v>
      </c>
      <c r="AC116" s="0" t="n">
        <v>0</v>
      </c>
      <c r="AD116" s="0" t="s">
        <v>99</v>
      </c>
      <c r="AE116" s="0" t="s">
        <v>99</v>
      </c>
      <c r="AH116" s="0" t="n">
        <v>-100</v>
      </c>
      <c r="AI116" s="0" t="s">
        <v>720</v>
      </c>
      <c r="AJ116" s="0" t="s">
        <v>2108</v>
      </c>
      <c r="AK116" s="0" t="s">
        <v>2110</v>
      </c>
      <c r="AL116" s="0" t="s">
        <v>2112</v>
      </c>
    </row>
    <row r="117" customFormat="false" ht="15" hidden="false" customHeight="false" outlineLevel="0" collapsed="false">
      <c r="A117" s="0" t="s">
        <v>30363</v>
      </c>
      <c r="B117" s="0" t="s">
        <v>30364</v>
      </c>
      <c r="C117" s="0" t="s">
        <v>1347</v>
      </c>
      <c r="D117" s="0" t="s">
        <v>1344</v>
      </c>
      <c r="E117" s="0" t="s">
        <v>1345</v>
      </c>
      <c r="F117" s="0" t="s">
        <v>30205</v>
      </c>
      <c r="G117" s="0" t="n">
        <v>1</v>
      </c>
      <c r="H117" s="0" t="n">
        <v>10</v>
      </c>
      <c r="I117" s="0" t="n">
        <v>0.05</v>
      </c>
      <c r="J117" s="0" t="n">
        <v>10</v>
      </c>
      <c r="K117" s="0" t="n">
        <v>-0.86</v>
      </c>
      <c r="L117" s="0" t="n">
        <v>80.95</v>
      </c>
      <c r="M117" s="0" t="n">
        <v>82.05</v>
      </c>
      <c r="N117" s="0" t="n">
        <v>83.55</v>
      </c>
      <c r="O117" s="0" t="n">
        <v>80.85</v>
      </c>
      <c r="P117" s="0" t="n">
        <v>0</v>
      </c>
      <c r="Q117" s="0" t="n">
        <v>0</v>
      </c>
      <c r="R117" s="0" t="n">
        <v>0</v>
      </c>
      <c r="S117" s="0" t="n">
        <v>82.05</v>
      </c>
      <c r="T117" s="0" t="n">
        <v>81.6</v>
      </c>
      <c r="U117" s="0" t="n">
        <v>80.35</v>
      </c>
      <c r="V117" s="0" t="n">
        <v>83.9</v>
      </c>
      <c r="W117" s="0" t="n">
        <v>266997563</v>
      </c>
      <c r="X117" s="0" t="n">
        <v>80.9</v>
      </c>
      <c r="Y117" s="0" t="n">
        <v>80.95</v>
      </c>
      <c r="Z117" s="0" t="n">
        <v>7437</v>
      </c>
      <c r="AA117" s="0" t="n">
        <v>138756915</v>
      </c>
      <c r="AB117" s="0" t="n">
        <v>3238</v>
      </c>
      <c r="AC117" s="0" t="n">
        <v>0</v>
      </c>
      <c r="AD117" s="0" t="s">
        <v>99</v>
      </c>
      <c r="AE117" s="0" t="s">
        <v>99</v>
      </c>
      <c r="AH117" s="0" t="n">
        <v>-100</v>
      </c>
      <c r="AI117" s="0" t="s">
        <v>720</v>
      </c>
      <c r="AJ117" s="0" t="s">
        <v>2108</v>
      </c>
      <c r="AK117" s="0" t="s">
        <v>30206</v>
      </c>
      <c r="AL117" s="0" t="s">
        <v>2112</v>
      </c>
    </row>
    <row r="118" customFormat="false" ht="15" hidden="false" customHeight="false" outlineLevel="0" collapsed="false">
      <c r="A118" s="0" t="s">
        <v>30365</v>
      </c>
      <c r="B118" s="0" t="s">
        <v>30366</v>
      </c>
      <c r="C118" s="0" t="s">
        <v>1326</v>
      </c>
      <c r="D118" s="0" t="s">
        <v>1323</v>
      </c>
      <c r="E118" s="0" t="s">
        <v>1324</v>
      </c>
      <c r="F118" s="0" t="s">
        <v>2076</v>
      </c>
      <c r="G118" s="0" t="n">
        <v>3</v>
      </c>
      <c r="H118" s="0" t="n">
        <v>10000</v>
      </c>
      <c r="I118" s="0" t="n">
        <v>0.002</v>
      </c>
      <c r="J118" s="0" t="n">
        <v>0.0136</v>
      </c>
      <c r="K118" s="0" t="n">
        <v>1.65</v>
      </c>
      <c r="L118" s="0" t="n">
        <v>0.864</v>
      </c>
      <c r="M118" s="0" t="n">
        <v>0.85</v>
      </c>
      <c r="N118" s="0" t="n">
        <v>0.864</v>
      </c>
      <c r="O118" s="0" t="n">
        <v>0.864</v>
      </c>
      <c r="P118" s="0" t="n">
        <v>0</v>
      </c>
      <c r="Q118" s="0" t="n">
        <v>0</v>
      </c>
      <c r="R118" s="0" t="n">
        <v>0</v>
      </c>
      <c r="S118" s="0" t="n">
        <v>0.852</v>
      </c>
      <c r="T118" s="0" t="n">
        <v>0.864</v>
      </c>
      <c r="U118" s="0" t="n">
        <v>0.808</v>
      </c>
      <c r="V118" s="0" t="n">
        <v>0.864</v>
      </c>
      <c r="W118" s="0" t="n">
        <v>3609480</v>
      </c>
      <c r="X118" s="0" t="n">
        <v>0.858</v>
      </c>
      <c r="Y118" s="0" t="n">
        <v>0.866</v>
      </c>
      <c r="Z118" s="0" t="n">
        <v>169</v>
      </c>
      <c r="AA118" s="0" t="n">
        <v>1345037710</v>
      </c>
      <c r="AB118" s="0" t="n">
        <v>25920</v>
      </c>
      <c r="AC118" s="0" t="n">
        <v>0</v>
      </c>
      <c r="AD118" s="0" t="s">
        <v>99</v>
      </c>
      <c r="AE118" s="0" t="s">
        <v>99</v>
      </c>
      <c r="AH118" s="0" t="n">
        <v>9</v>
      </c>
      <c r="AI118" s="0" t="s">
        <v>720</v>
      </c>
      <c r="AJ118" s="0" t="s">
        <v>2108</v>
      </c>
      <c r="AK118" s="0" t="s">
        <v>2110</v>
      </c>
      <c r="AL118" s="0" t="s">
        <v>2112</v>
      </c>
    </row>
    <row r="119" customFormat="false" ht="15" hidden="false" customHeight="false" outlineLevel="0" collapsed="false">
      <c r="A119" s="0" t="s">
        <v>30367</v>
      </c>
      <c r="B119" s="0" t="s">
        <v>30368</v>
      </c>
      <c r="C119" s="0" t="s">
        <v>223</v>
      </c>
      <c r="D119" s="0" t="s">
        <v>157</v>
      </c>
      <c r="E119" s="0" t="s">
        <v>158</v>
      </c>
      <c r="F119" s="0" t="s">
        <v>2076</v>
      </c>
      <c r="G119" s="0" t="n">
        <v>1</v>
      </c>
      <c r="H119" s="0" t="n">
        <v>10</v>
      </c>
      <c r="I119" s="0" t="n">
        <v>0.01</v>
      </c>
      <c r="J119" s="0" t="n">
        <v>1</v>
      </c>
      <c r="K119" s="0" t="n">
        <v>-0.09</v>
      </c>
      <c r="L119" s="0" t="n">
        <v>183.56</v>
      </c>
      <c r="M119" s="0" t="n">
        <v>184.05</v>
      </c>
      <c r="N119" s="0" t="n">
        <v>186.48</v>
      </c>
      <c r="O119" s="0" t="n">
        <v>183.13</v>
      </c>
      <c r="P119" s="0" t="n">
        <v>0</v>
      </c>
      <c r="Q119" s="0" t="n">
        <v>0</v>
      </c>
      <c r="R119" s="0" t="n">
        <v>0</v>
      </c>
      <c r="S119" s="0" t="n">
        <v>185</v>
      </c>
      <c r="T119" s="0" t="n">
        <v>183.04</v>
      </c>
      <c r="U119" s="0" t="n">
        <v>182.25</v>
      </c>
      <c r="V119" s="0" t="n">
        <v>187.69</v>
      </c>
      <c r="W119" s="0" t="n">
        <v>1371575774</v>
      </c>
      <c r="X119" s="0" t="n">
        <v>183.49</v>
      </c>
      <c r="Y119" s="0" t="n">
        <v>183.56</v>
      </c>
      <c r="Z119" s="0" t="n">
        <v>27752</v>
      </c>
      <c r="AA119" s="0" t="n">
        <v>2276401458</v>
      </c>
      <c r="AB119" s="0" t="n">
        <v>45890</v>
      </c>
      <c r="AC119" s="0" t="n">
        <v>0</v>
      </c>
      <c r="AD119" s="0" t="s">
        <v>99</v>
      </c>
      <c r="AE119" s="0" t="s">
        <v>99</v>
      </c>
      <c r="AH119" s="0" t="n">
        <v>-100</v>
      </c>
      <c r="AI119" s="0" t="s">
        <v>720</v>
      </c>
      <c r="AJ119" s="0" t="s">
        <v>2108</v>
      </c>
      <c r="AK119" s="0" t="s">
        <v>2110</v>
      </c>
      <c r="AL119" s="0" t="s">
        <v>2112</v>
      </c>
    </row>
    <row r="120" customFormat="false" ht="15" hidden="false" customHeight="false" outlineLevel="0" collapsed="false">
      <c r="A120" s="0" t="s">
        <v>30369</v>
      </c>
      <c r="B120" s="0" t="s">
        <v>30370</v>
      </c>
      <c r="C120" s="0" t="s">
        <v>1337</v>
      </c>
      <c r="D120" s="0" t="s">
        <v>1334</v>
      </c>
      <c r="E120" s="0" t="s">
        <v>1335</v>
      </c>
      <c r="F120" s="0" t="s">
        <v>2076</v>
      </c>
      <c r="G120" s="0" t="n">
        <v>3</v>
      </c>
      <c r="H120" s="0" t="n">
        <v>10</v>
      </c>
      <c r="I120" s="0" t="n">
        <v>0.05</v>
      </c>
      <c r="J120" s="0" t="n">
        <v>0.14</v>
      </c>
      <c r="K120" s="0" t="n">
        <v>-0.86</v>
      </c>
      <c r="L120" s="0" t="n">
        <v>127.05</v>
      </c>
      <c r="M120" s="0" t="n">
        <v>128.15</v>
      </c>
      <c r="N120" s="0" t="n">
        <v>131.7</v>
      </c>
      <c r="O120" s="0" t="n">
        <v>127.5</v>
      </c>
      <c r="P120" s="0" t="n">
        <v>0</v>
      </c>
      <c r="Q120" s="0" t="n">
        <v>0</v>
      </c>
      <c r="R120" s="0" t="n">
        <v>0</v>
      </c>
      <c r="S120" s="0" t="n">
        <v>128.35</v>
      </c>
      <c r="T120" s="0" t="n">
        <v>128.6</v>
      </c>
      <c r="U120" s="0" t="n">
        <v>125.5</v>
      </c>
      <c r="V120" s="0" t="n">
        <v>131.6</v>
      </c>
      <c r="W120" s="0" t="n">
        <v>11087765</v>
      </c>
      <c r="X120" s="0" t="n">
        <v>127.2</v>
      </c>
      <c r="Y120" s="0" t="n">
        <v>128.1</v>
      </c>
      <c r="Z120" s="0" t="n">
        <v>735</v>
      </c>
      <c r="AA120" s="0" t="n">
        <v>282215500</v>
      </c>
      <c r="AB120" s="0" t="n">
        <v>27951</v>
      </c>
      <c r="AC120" s="0" t="n">
        <v>0</v>
      </c>
      <c r="AD120" s="0" t="s">
        <v>99</v>
      </c>
      <c r="AE120" s="0" t="s">
        <v>99</v>
      </c>
      <c r="AH120" s="0" t="n">
        <v>9</v>
      </c>
      <c r="AI120" s="0" t="s">
        <v>720</v>
      </c>
      <c r="AJ120" s="0" t="s">
        <v>2108</v>
      </c>
      <c r="AK120" s="0" t="s">
        <v>2110</v>
      </c>
      <c r="AL120" s="0" t="s">
        <v>2112</v>
      </c>
    </row>
    <row r="121" customFormat="false" ht="15" hidden="false" customHeight="false" outlineLevel="0" collapsed="false">
      <c r="A121" s="0" t="s">
        <v>30371</v>
      </c>
      <c r="B121" s="0" t="s">
        <v>30372</v>
      </c>
      <c r="C121" s="0" t="s">
        <v>1366</v>
      </c>
      <c r="D121" s="0" t="s">
        <v>1363</v>
      </c>
      <c r="E121" s="0" t="s">
        <v>1364</v>
      </c>
      <c r="F121" s="0" t="s">
        <v>2076</v>
      </c>
      <c r="G121" s="0" t="n">
        <v>3</v>
      </c>
      <c r="H121" s="0" t="n">
        <v>10</v>
      </c>
      <c r="I121" s="0" t="n">
        <v>0.5</v>
      </c>
      <c r="J121" s="0" t="n">
        <v>1</v>
      </c>
      <c r="K121" s="0" t="n">
        <v>1.13</v>
      </c>
      <c r="L121" s="0" t="n">
        <v>268</v>
      </c>
      <c r="M121" s="0" t="n">
        <v>265</v>
      </c>
      <c r="N121" s="0" t="n">
        <v>266.5</v>
      </c>
      <c r="O121" s="0" t="n">
        <v>268</v>
      </c>
      <c r="P121" s="0" t="n">
        <v>0</v>
      </c>
      <c r="Q121" s="0" t="n">
        <v>0</v>
      </c>
      <c r="R121" s="0" t="n">
        <v>0</v>
      </c>
      <c r="S121" s="0" t="n">
        <v>267</v>
      </c>
      <c r="T121" s="0" t="n">
        <v>262.5</v>
      </c>
      <c r="U121" s="0" t="n">
        <v>260</v>
      </c>
      <c r="V121" s="0" t="n">
        <v>270</v>
      </c>
      <c r="W121" s="0" t="n">
        <v>648325</v>
      </c>
      <c r="X121" s="0" t="n">
        <v>268.5</v>
      </c>
      <c r="Y121" s="0" t="n">
        <v>270.5</v>
      </c>
      <c r="Z121" s="0" t="n">
        <v>54</v>
      </c>
      <c r="AA121" s="0" t="n">
        <v>8038896</v>
      </c>
      <c r="AB121" s="0" t="n">
        <v>2680</v>
      </c>
      <c r="AC121" s="0" t="n">
        <v>0</v>
      </c>
      <c r="AD121" s="0" t="s">
        <v>99</v>
      </c>
      <c r="AE121" s="0" t="s">
        <v>99</v>
      </c>
      <c r="AH121" s="0" t="n">
        <v>9</v>
      </c>
      <c r="AI121" s="0" t="s">
        <v>720</v>
      </c>
      <c r="AJ121" s="0" t="s">
        <v>2108</v>
      </c>
      <c r="AK121" s="0" t="s">
        <v>2110</v>
      </c>
      <c r="AL121" s="0" t="s">
        <v>2112</v>
      </c>
    </row>
    <row r="122" customFormat="false" ht="15" hidden="false" customHeight="false" outlineLevel="0" collapsed="false">
      <c r="A122" s="0" t="s">
        <v>30373</v>
      </c>
      <c r="B122" s="0" t="s">
        <v>30374</v>
      </c>
      <c r="C122" s="0" t="s">
        <v>1376</v>
      </c>
      <c r="D122" s="0" t="s">
        <v>1373</v>
      </c>
      <c r="E122" s="0" t="s">
        <v>1374</v>
      </c>
      <c r="F122" s="0" t="s">
        <v>2076</v>
      </c>
      <c r="G122" s="0" t="n">
        <v>3</v>
      </c>
      <c r="H122" s="0" t="n">
        <v>10</v>
      </c>
      <c r="I122" s="0" t="n">
        <v>0.05</v>
      </c>
      <c r="J122" s="0" t="n">
        <v>1</v>
      </c>
      <c r="K122" s="0" t="n">
        <v>0.62</v>
      </c>
      <c r="L122" s="0" t="n">
        <v>81.6</v>
      </c>
      <c r="M122" s="0" t="n">
        <v>81.1</v>
      </c>
      <c r="N122" s="0" t="n">
        <v>81.15</v>
      </c>
      <c r="O122" s="0" t="n">
        <v>81.7</v>
      </c>
      <c r="P122" s="0" t="n">
        <v>0</v>
      </c>
      <c r="Q122" s="0" t="n">
        <v>0</v>
      </c>
      <c r="R122" s="0" t="n">
        <v>0</v>
      </c>
      <c r="S122" s="0" t="n">
        <v>81.8</v>
      </c>
      <c r="T122" s="0" t="n">
        <v>81.75</v>
      </c>
      <c r="U122" s="0" t="n">
        <v>80.45</v>
      </c>
      <c r="V122" s="0" t="n">
        <v>82.45</v>
      </c>
      <c r="W122" s="0" t="n">
        <v>4142205</v>
      </c>
      <c r="X122" s="0" t="n">
        <v>81.6</v>
      </c>
      <c r="Y122" s="0" t="n">
        <v>81.85</v>
      </c>
      <c r="Z122" s="0" t="n">
        <v>252</v>
      </c>
      <c r="AA122" s="0" t="n">
        <v>1611256000</v>
      </c>
      <c r="AB122" s="0" t="n">
        <v>816</v>
      </c>
      <c r="AC122" s="0" t="n">
        <v>0</v>
      </c>
      <c r="AD122" s="0" t="s">
        <v>99</v>
      </c>
      <c r="AE122" s="0" t="s">
        <v>99</v>
      </c>
      <c r="AH122" s="0" t="n">
        <v>9</v>
      </c>
      <c r="AI122" s="0" t="s">
        <v>720</v>
      </c>
      <c r="AJ122" s="0" t="s">
        <v>2108</v>
      </c>
      <c r="AK122" s="0" t="s">
        <v>2110</v>
      </c>
      <c r="AL122" s="0" t="s">
        <v>2112</v>
      </c>
    </row>
    <row r="123" customFormat="false" ht="15" hidden="false" customHeight="false" outlineLevel="0" collapsed="false">
      <c r="A123" s="0" t="s">
        <v>30375</v>
      </c>
      <c r="B123" s="0" t="s">
        <v>30376</v>
      </c>
      <c r="C123" s="0" t="s">
        <v>1381</v>
      </c>
      <c r="D123" s="0" t="s">
        <v>1378</v>
      </c>
      <c r="E123" s="0" t="s">
        <v>1379</v>
      </c>
      <c r="F123" s="0" t="s">
        <v>30205</v>
      </c>
      <c r="G123" s="0" t="n">
        <v>3</v>
      </c>
      <c r="H123" s="0" t="n">
        <v>10</v>
      </c>
      <c r="I123" s="0" t="n">
        <v>0.02</v>
      </c>
      <c r="J123" s="0" t="n">
        <v>1</v>
      </c>
      <c r="K123" s="0" t="n">
        <v>-1.24</v>
      </c>
      <c r="L123" s="0" t="n">
        <v>66.9</v>
      </c>
      <c r="M123" s="0" t="n">
        <v>67.74</v>
      </c>
      <c r="N123" s="0" t="n">
        <v>68.46</v>
      </c>
      <c r="O123" s="0" t="n">
        <v>66.92</v>
      </c>
      <c r="P123" s="0" t="n">
        <v>0</v>
      </c>
      <c r="Q123" s="0" t="n">
        <v>0</v>
      </c>
      <c r="R123" s="0" t="n">
        <v>0</v>
      </c>
      <c r="S123" s="0" t="n">
        <v>67</v>
      </c>
      <c r="T123" s="0" t="n">
        <v>66.8</v>
      </c>
      <c r="U123" s="0" t="n">
        <v>66.66</v>
      </c>
      <c r="V123" s="0" t="n">
        <v>67.86</v>
      </c>
      <c r="W123" s="0" t="n">
        <v>6582936</v>
      </c>
      <c r="X123" s="0" t="n">
        <v>66.9</v>
      </c>
      <c r="Y123" s="0" t="n">
        <v>67.14</v>
      </c>
      <c r="Z123" s="0" t="n">
        <v>438</v>
      </c>
      <c r="AA123" s="0" t="n">
        <v>218983750</v>
      </c>
      <c r="AB123" s="0" t="n">
        <v>4014</v>
      </c>
      <c r="AC123" s="0" t="n">
        <v>0</v>
      </c>
      <c r="AD123" s="0" t="s">
        <v>99</v>
      </c>
      <c r="AE123" s="0" t="s">
        <v>99</v>
      </c>
      <c r="AH123" s="0" t="n">
        <v>9</v>
      </c>
      <c r="AI123" s="0" t="s">
        <v>720</v>
      </c>
      <c r="AJ123" s="0" t="s">
        <v>2108</v>
      </c>
      <c r="AK123" s="0" t="s">
        <v>30206</v>
      </c>
      <c r="AL123" s="0" t="s">
        <v>2112</v>
      </c>
    </row>
    <row r="124" customFormat="false" ht="15" hidden="false" customHeight="false" outlineLevel="0" collapsed="false">
      <c r="A124" s="0" t="s">
        <v>30377</v>
      </c>
      <c r="B124" s="0" t="s">
        <v>30378</v>
      </c>
      <c r="C124" s="0" t="s">
        <v>1371</v>
      </c>
      <c r="D124" s="0" t="s">
        <v>1368</v>
      </c>
      <c r="E124" s="0" t="s">
        <v>1369</v>
      </c>
      <c r="F124" s="0" t="s">
        <v>2076</v>
      </c>
      <c r="G124" s="0" t="n">
        <v>3</v>
      </c>
      <c r="H124" s="0" t="n">
        <v>10</v>
      </c>
      <c r="I124" s="0" t="n">
        <v>0.5</v>
      </c>
      <c r="J124" s="0" t="n">
        <v>1</v>
      </c>
      <c r="K124" s="0" t="n">
        <v>1.6</v>
      </c>
      <c r="L124" s="0" t="n">
        <v>602</v>
      </c>
      <c r="M124" s="0" t="n">
        <v>592.5</v>
      </c>
      <c r="N124" s="0" t="n">
        <v>600.5</v>
      </c>
      <c r="O124" s="0" t="n">
        <v>602.5</v>
      </c>
      <c r="P124" s="0" t="n">
        <v>0</v>
      </c>
      <c r="Q124" s="0" t="n">
        <v>0</v>
      </c>
      <c r="R124" s="0" t="n">
        <v>0</v>
      </c>
      <c r="S124" s="0" t="n">
        <v>609</v>
      </c>
      <c r="T124" s="0" t="n">
        <v>605</v>
      </c>
      <c r="U124" s="0" t="n">
        <v>595</v>
      </c>
      <c r="V124" s="0" t="n">
        <v>621</v>
      </c>
      <c r="W124" s="0" t="n">
        <v>7168100</v>
      </c>
      <c r="X124" s="0" t="n">
        <v>603</v>
      </c>
      <c r="Y124" s="0" t="n">
        <v>604</v>
      </c>
      <c r="Z124" s="0" t="n">
        <v>326</v>
      </c>
      <c r="AA124" s="0" t="n">
        <v>67597000</v>
      </c>
      <c r="AB124" s="0" t="n">
        <v>78260</v>
      </c>
      <c r="AC124" s="0" t="n">
        <v>0</v>
      </c>
      <c r="AD124" s="0" t="s">
        <v>99</v>
      </c>
      <c r="AE124" s="0" t="s">
        <v>99</v>
      </c>
      <c r="AH124" s="0" t="n">
        <v>9</v>
      </c>
      <c r="AI124" s="0" t="s">
        <v>720</v>
      </c>
      <c r="AJ124" s="0" t="s">
        <v>2108</v>
      </c>
      <c r="AK124" s="0" t="s">
        <v>2110</v>
      </c>
      <c r="AL124" s="0" t="s">
        <v>2112</v>
      </c>
    </row>
    <row r="125" customFormat="false" ht="15" hidden="false" customHeight="false" outlineLevel="0" collapsed="false">
      <c r="A125" s="0" t="s">
        <v>30379</v>
      </c>
      <c r="B125" s="0" t="s">
        <v>30380</v>
      </c>
      <c r="C125" s="0" t="s">
        <v>1390</v>
      </c>
      <c r="D125" s="0" t="s">
        <v>1387</v>
      </c>
      <c r="E125" s="0" t="s">
        <v>1388</v>
      </c>
      <c r="F125" s="0" t="s">
        <v>2076</v>
      </c>
      <c r="G125" s="0" t="n">
        <v>1</v>
      </c>
      <c r="H125" s="0" t="n">
        <v>10</v>
      </c>
      <c r="I125" s="0" t="n">
        <v>0.02</v>
      </c>
      <c r="J125" s="0" t="n">
        <v>1</v>
      </c>
      <c r="K125" s="0" t="n">
        <v>-0.86</v>
      </c>
      <c r="L125" s="0" t="n">
        <v>120.24</v>
      </c>
      <c r="M125" s="0" t="n">
        <v>122.52</v>
      </c>
      <c r="N125" s="0" t="n">
        <v>122.76</v>
      </c>
      <c r="O125" s="0" t="n">
        <v>119.88</v>
      </c>
      <c r="P125" s="0" t="n">
        <v>0</v>
      </c>
      <c r="Q125" s="0" t="n">
        <v>0</v>
      </c>
      <c r="R125" s="0" t="n">
        <v>0</v>
      </c>
      <c r="S125" s="0" t="n">
        <v>121.24</v>
      </c>
      <c r="T125" s="0" t="n">
        <v>121.52</v>
      </c>
      <c r="U125" s="0" t="n">
        <v>119.52</v>
      </c>
      <c r="V125" s="0" t="n">
        <v>123</v>
      </c>
      <c r="W125" s="0" t="n">
        <v>716772252</v>
      </c>
      <c r="X125" s="0" t="n">
        <v>120.2</v>
      </c>
      <c r="Y125" s="0" t="n">
        <v>120.24</v>
      </c>
      <c r="Z125" s="0" t="n">
        <v>16594</v>
      </c>
      <c r="AA125" s="0" t="n">
        <v>5993227240</v>
      </c>
      <c r="AB125" s="0" t="n">
        <v>90180</v>
      </c>
      <c r="AC125" s="0" t="n">
        <v>0</v>
      </c>
      <c r="AD125" s="0" t="s">
        <v>99</v>
      </c>
      <c r="AE125" s="0" t="s">
        <v>99</v>
      </c>
      <c r="AH125" s="0" t="n">
        <v>-100</v>
      </c>
      <c r="AI125" s="0" t="s">
        <v>720</v>
      </c>
      <c r="AJ125" s="0" t="s">
        <v>2108</v>
      </c>
      <c r="AK125" s="0" t="s">
        <v>2110</v>
      </c>
      <c r="AL125" s="0" t="s">
        <v>2112</v>
      </c>
    </row>
    <row r="126" customFormat="false" ht="15" hidden="false" customHeight="false" outlineLevel="0" collapsed="false">
      <c r="A126" s="0" t="s">
        <v>30381</v>
      </c>
      <c r="B126" s="0" t="s">
        <v>30382</v>
      </c>
      <c r="C126" s="0" t="s">
        <v>1395</v>
      </c>
      <c r="D126" s="0" t="s">
        <v>1392</v>
      </c>
      <c r="E126" s="0" t="s">
        <v>1393</v>
      </c>
      <c r="F126" s="0" t="s">
        <v>2076</v>
      </c>
      <c r="G126" s="0" t="n">
        <v>3</v>
      </c>
      <c r="H126" s="0" t="n">
        <v>100</v>
      </c>
      <c r="I126" s="0" t="n">
        <v>0.005</v>
      </c>
      <c r="J126" s="0" t="n">
        <v>0.01</v>
      </c>
      <c r="K126" s="0" t="n">
        <v>-0.95</v>
      </c>
      <c r="L126" s="0" t="n">
        <v>7.835</v>
      </c>
      <c r="M126" s="0" t="n">
        <v>7.95</v>
      </c>
      <c r="N126" s="0" t="n">
        <v>8</v>
      </c>
      <c r="O126" s="0" t="n">
        <v>7.83</v>
      </c>
      <c r="P126" s="0" t="n">
        <v>0</v>
      </c>
      <c r="Q126" s="0" t="n">
        <v>0</v>
      </c>
      <c r="R126" s="0" t="n">
        <v>0</v>
      </c>
      <c r="S126" s="0" t="n">
        <v>7.905</v>
      </c>
      <c r="T126" s="0" t="n">
        <v>7.9</v>
      </c>
      <c r="U126" s="0" t="n">
        <v>7.815</v>
      </c>
      <c r="V126" s="0" t="n">
        <v>8.015</v>
      </c>
      <c r="W126" s="0" t="n">
        <v>37771642</v>
      </c>
      <c r="X126" s="0" t="n">
        <v>7.835</v>
      </c>
      <c r="Y126" s="0" t="n">
        <v>7.84</v>
      </c>
      <c r="Z126" s="0" t="n">
        <v>1896</v>
      </c>
      <c r="AA126" s="0" t="n">
        <v>19259815400</v>
      </c>
      <c r="AB126" s="0" t="n">
        <v>7835</v>
      </c>
      <c r="AC126" s="0" t="n">
        <v>0</v>
      </c>
      <c r="AD126" s="0" t="s">
        <v>99</v>
      </c>
      <c r="AE126" s="0" t="s">
        <v>99</v>
      </c>
      <c r="AH126" s="0" t="n">
        <v>9</v>
      </c>
      <c r="AI126" s="0" t="s">
        <v>720</v>
      </c>
      <c r="AJ126" s="0" t="s">
        <v>2108</v>
      </c>
      <c r="AK126" s="0" t="s">
        <v>2110</v>
      </c>
      <c r="AL126" s="0" t="s">
        <v>2112</v>
      </c>
    </row>
    <row r="127" customFormat="false" ht="15" hidden="false" customHeight="false" outlineLevel="0" collapsed="false">
      <c r="A127" s="0" t="s">
        <v>30383</v>
      </c>
      <c r="B127" s="0" t="s">
        <v>30384</v>
      </c>
      <c r="C127" s="0" t="s">
        <v>1385</v>
      </c>
      <c r="D127" s="0" t="s">
        <v>1382</v>
      </c>
      <c r="E127" s="0" t="s">
        <v>1383</v>
      </c>
      <c r="F127" s="0" t="s">
        <v>2076</v>
      </c>
      <c r="G127" s="0" t="n">
        <v>3</v>
      </c>
      <c r="H127" s="0" t="n">
        <v>100</v>
      </c>
      <c r="I127" s="0" t="n">
        <v>0.05</v>
      </c>
      <c r="J127" s="0" t="n">
        <v>1</v>
      </c>
      <c r="K127" s="0" t="n">
        <v>-0.81</v>
      </c>
      <c r="L127" s="0" t="n">
        <v>42.7</v>
      </c>
      <c r="M127" s="0" t="n">
        <v>43.05</v>
      </c>
      <c r="N127" s="0" t="n">
        <v>43.25</v>
      </c>
      <c r="O127" s="0" t="n">
        <v>42.7</v>
      </c>
      <c r="P127" s="0" t="n">
        <v>0</v>
      </c>
      <c r="Q127" s="0" t="n">
        <v>0</v>
      </c>
      <c r="R127" s="0" t="n">
        <v>0</v>
      </c>
      <c r="S127" s="0" t="n">
        <v>42.75</v>
      </c>
      <c r="T127" s="0" t="n">
        <v>42.95</v>
      </c>
      <c r="U127" s="0" t="n">
        <v>41.9</v>
      </c>
      <c r="V127" s="0" t="n">
        <v>43</v>
      </c>
      <c r="W127" s="0" t="n">
        <v>380615</v>
      </c>
      <c r="X127" s="0" t="n">
        <v>42.7</v>
      </c>
      <c r="Y127" s="0" t="n">
        <v>42.9</v>
      </c>
      <c r="Z127" s="0" t="n">
        <v>39</v>
      </c>
      <c r="AA127" s="0" t="n">
        <v>63731171</v>
      </c>
      <c r="AB127" s="0" t="n">
        <v>21350</v>
      </c>
      <c r="AC127" s="0" t="n">
        <v>0</v>
      </c>
      <c r="AD127" s="0" t="s">
        <v>99</v>
      </c>
      <c r="AE127" s="0" t="s">
        <v>99</v>
      </c>
      <c r="AH127" s="0" t="n">
        <v>9</v>
      </c>
      <c r="AI127" s="0" t="s">
        <v>720</v>
      </c>
      <c r="AJ127" s="0" t="s">
        <v>2108</v>
      </c>
      <c r="AK127" s="0" t="s">
        <v>2110</v>
      </c>
      <c r="AL127" s="0" t="s">
        <v>2112</v>
      </c>
    </row>
    <row r="128" customFormat="false" ht="15" hidden="false" customHeight="false" outlineLevel="0" collapsed="false">
      <c r="A128" s="0" t="s">
        <v>30385</v>
      </c>
      <c r="B128" s="0" t="s">
        <v>30386</v>
      </c>
      <c r="C128" s="0" t="s">
        <v>273</v>
      </c>
      <c r="D128" s="0" t="s">
        <v>159</v>
      </c>
      <c r="E128" s="0" t="s">
        <v>160</v>
      </c>
      <c r="F128" s="0" t="s">
        <v>2076</v>
      </c>
      <c r="G128" s="0" t="n">
        <v>1</v>
      </c>
      <c r="H128" s="0" t="n">
        <v>1</v>
      </c>
      <c r="I128" s="0" t="n">
        <v>1</v>
      </c>
      <c r="J128" s="0" t="n">
        <v>100</v>
      </c>
      <c r="K128" s="0" t="n">
        <v>0.52</v>
      </c>
      <c r="L128" s="0" t="n">
        <v>580</v>
      </c>
      <c r="M128" s="0" t="n">
        <v>578</v>
      </c>
      <c r="N128" s="0" t="n">
        <v>583</v>
      </c>
      <c r="O128" s="0" t="n">
        <v>579</v>
      </c>
      <c r="P128" s="0" t="n">
        <v>0</v>
      </c>
      <c r="Q128" s="0" t="n">
        <v>0</v>
      </c>
      <c r="R128" s="0" t="n">
        <v>0</v>
      </c>
      <c r="S128" s="0" t="n">
        <v>585</v>
      </c>
      <c r="T128" s="0" t="n">
        <v>582</v>
      </c>
      <c r="U128" s="0" t="n">
        <v>568</v>
      </c>
      <c r="V128" s="0" t="n">
        <v>600</v>
      </c>
      <c r="W128" s="0" t="n">
        <v>99142807</v>
      </c>
      <c r="X128" s="0" t="n">
        <v>579</v>
      </c>
      <c r="Y128" s="0" t="n">
        <v>580</v>
      </c>
      <c r="Z128" s="0" t="n">
        <v>5551</v>
      </c>
      <c r="AA128" s="0" t="n">
        <v>15800000</v>
      </c>
      <c r="AB128" s="0" t="n">
        <v>12180</v>
      </c>
      <c r="AC128" s="0" t="n">
        <v>0</v>
      </c>
      <c r="AD128" s="0" t="s">
        <v>99</v>
      </c>
      <c r="AE128" s="0" t="s">
        <v>99</v>
      </c>
      <c r="AH128" s="0" t="n">
        <v>-100</v>
      </c>
      <c r="AI128" s="0" t="s">
        <v>720</v>
      </c>
      <c r="AJ128" s="0" t="s">
        <v>2108</v>
      </c>
      <c r="AK128" s="0" t="s">
        <v>2110</v>
      </c>
      <c r="AL128" s="0" t="s">
        <v>2112</v>
      </c>
    </row>
    <row r="129" customFormat="false" ht="15" hidden="false" customHeight="false" outlineLevel="0" collapsed="false">
      <c r="A129" s="0" t="s">
        <v>30387</v>
      </c>
      <c r="B129" s="0" t="s">
        <v>30388</v>
      </c>
      <c r="C129" s="0" t="s">
        <v>1414</v>
      </c>
      <c r="D129" s="0" t="s">
        <v>1411</v>
      </c>
      <c r="E129" s="0" t="s">
        <v>1412</v>
      </c>
      <c r="F129" s="0" t="s">
        <v>2076</v>
      </c>
      <c r="G129" s="0" t="n">
        <v>1</v>
      </c>
      <c r="H129" s="0" t="n">
        <v>1</v>
      </c>
      <c r="I129" s="0" t="n">
        <v>0.2</v>
      </c>
      <c r="J129" s="0" t="n">
        <v>0.1</v>
      </c>
      <c r="K129" s="0" t="n">
        <v>-0.51</v>
      </c>
      <c r="L129" s="0" t="n">
        <v>819.8</v>
      </c>
      <c r="M129" s="0" t="n">
        <v>824.2</v>
      </c>
      <c r="N129" s="0" t="n">
        <v>830.6</v>
      </c>
      <c r="O129" s="0" t="n">
        <v>817.8</v>
      </c>
      <c r="P129" s="0" t="n">
        <v>0</v>
      </c>
      <c r="Q129" s="0" t="n">
        <v>0</v>
      </c>
      <c r="R129" s="0" t="n">
        <v>0</v>
      </c>
      <c r="S129" s="0" t="n">
        <v>829.4</v>
      </c>
      <c r="T129" s="0" t="n">
        <v>822.2</v>
      </c>
      <c r="U129" s="0" t="n">
        <v>815</v>
      </c>
      <c r="V129" s="0" t="n">
        <v>839.8</v>
      </c>
      <c r="W129" s="0" t="n">
        <v>1386499696</v>
      </c>
      <c r="X129" s="0" t="n">
        <v>819.6</v>
      </c>
      <c r="Y129" s="0" t="n">
        <v>819.8</v>
      </c>
      <c r="Z129" s="0" t="n">
        <v>39995</v>
      </c>
      <c r="AA129" s="0" t="n">
        <v>3036306000</v>
      </c>
      <c r="AB129" s="0" t="n">
        <v>819.8</v>
      </c>
      <c r="AC129" s="0" t="n">
        <v>0</v>
      </c>
      <c r="AD129" s="0" t="s">
        <v>99</v>
      </c>
      <c r="AE129" s="0" t="s">
        <v>99</v>
      </c>
      <c r="AH129" s="0" t="n">
        <v>-100</v>
      </c>
      <c r="AI129" s="0" t="s">
        <v>720</v>
      </c>
      <c r="AJ129" s="0" t="s">
        <v>2108</v>
      </c>
      <c r="AK129" s="0" t="s">
        <v>2110</v>
      </c>
      <c r="AL129" s="0" t="s">
        <v>2112</v>
      </c>
    </row>
    <row r="130" customFormat="false" ht="15" hidden="false" customHeight="false" outlineLevel="0" collapsed="false">
      <c r="A130" s="0" t="s">
        <v>30389</v>
      </c>
      <c r="B130" s="0" t="s">
        <v>30390</v>
      </c>
      <c r="C130" s="0" t="s">
        <v>1419</v>
      </c>
      <c r="D130" s="0" t="s">
        <v>1416</v>
      </c>
      <c r="E130" s="0" t="s">
        <v>1417</v>
      </c>
      <c r="F130" s="0" t="s">
        <v>2076</v>
      </c>
      <c r="G130" s="0" t="n">
        <v>2</v>
      </c>
      <c r="H130" s="0" t="n">
        <v>1000</v>
      </c>
      <c r="I130" s="0" t="n">
        <v>0.0001</v>
      </c>
      <c r="J130" s="0" t="n">
        <v>0.3627</v>
      </c>
      <c r="K130" s="0" t="n">
        <v>-0.36</v>
      </c>
      <c r="L130" s="0" t="n">
        <v>0.2784</v>
      </c>
      <c r="M130" s="0" t="n">
        <v>0.2805</v>
      </c>
      <c r="N130" s="0" t="n">
        <v>0.2826</v>
      </c>
      <c r="O130" s="0" t="n">
        <v>0.2781</v>
      </c>
      <c r="P130" s="0" t="n">
        <v>0</v>
      </c>
      <c r="Q130" s="0" t="n">
        <v>0</v>
      </c>
      <c r="R130" s="0" t="n">
        <v>0</v>
      </c>
      <c r="S130" s="0" t="n">
        <v>0.2808</v>
      </c>
      <c r="T130" s="0" t="n">
        <v>0.2784</v>
      </c>
      <c r="U130" s="0" t="n">
        <v>0.2772</v>
      </c>
      <c r="V130" s="0" t="n">
        <v>0.2836</v>
      </c>
      <c r="W130" s="0" t="n">
        <v>23730691</v>
      </c>
      <c r="X130" s="0" t="n">
        <v>0.2779</v>
      </c>
      <c r="Y130" s="0" t="n">
        <v>0.2784</v>
      </c>
      <c r="Z130" s="0" t="n">
        <v>1773</v>
      </c>
      <c r="AA130" s="0" t="n">
        <v>136207331098</v>
      </c>
      <c r="AB130" s="0" t="n">
        <v>1392</v>
      </c>
      <c r="AC130" s="0" t="n">
        <v>0</v>
      </c>
      <c r="AD130" s="0" t="s">
        <v>99</v>
      </c>
      <c r="AE130" s="0" t="s">
        <v>99</v>
      </c>
      <c r="AH130" s="0" t="n">
        <v>-100</v>
      </c>
      <c r="AI130" s="0" t="s">
        <v>720</v>
      </c>
      <c r="AJ130" s="0" t="s">
        <v>2108</v>
      </c>
      <c r="AK130" s="0" t="s">
        <v>2110</v>
      </c>
      <c r="AL130" s="0" t="s">
        <v>2112</v>
      </c>
    </row>
    <row r="131" customFormat="false" ht="15" hidden="false" customHeight="false" outlineLevel="0" collapsed="false">
      <c r="A131" s="0" t="s">
        <v>30391</v>
      </c>
      <c r="B131" s="0" t="s">
        <v>30392</v>
      </c>
      <c r="C131" s="0" t="s">
        <v>1429</v>
      </c>
      <c r="D131" s="0" t="s">
        <v>1426</v>
      </c>
      <c r="E131" s="0" t="s">
        <v>1427</v>
      </c>
      <c r="F131" s="0" t="s">
        <v>30205</v>
      </c>
      <c r="G131" s="0" t="n">
        <v>3</v>
      </c>
      <c r="H131" s="0" t="n">
        <v>1</v>
      </c>
      <c r="I131" s="0" t="n">
        <v>20</v>
      </c>
      <c r="J131" s="0" t="n">
        <v>0.1</v>
      </c>
      <c r="K131" s="0" t="n">
        <v>0.2</v>
      </c>
      <c r="L131" s="0" t="n">
        <v>10000</v>
      </c>
      <c r="M131" s="0" t="n">
        <v>9980</v>
      </c>
      <c r="N131" s="0" t="n">
        <v>10060</v>
      </c>
      <c r="O131" s="0" t="n">
        <v>10000</v>
      </c>
      <c r="P131" s="0" t="n">
        <v>0</v>
      </c>
      <c r="Q131" s="0" t="n">
        <v>0</v>
      </c>
      <c r="R131" s="0" t="n">
        <v>0</v>
      </c>
      <c r="S131" s="0" t="n">
        <v>10000</v>
      </c>
      <c r="T131" s="0" t="n">
        <v>9980</v>
      </c>
      <c r="U131" s="0" t="n">
        <v>9980</v>
      </c>
      <c r="V131" s="0" t="n">
        <v>10080</v>
      </c>
      <c r="W131" s="0" t="n">
        <v>90060</v>
      </c>
      <c r="X131" s="0" t="n">
        <v>9980</v>
      </c>
      <c r="Y131" s="0" t="n">
        <v>10040</v>
      </c>
      <c r="Z131" s="0" t="n">
        <v>6</v>
      </c>
      <c r="AA131" s="0" t="n">
        <v>2750000</v>
      </c>
      <c r="AB131" s="0" t="n">
        <v>10000</v>
      </c>
      <c r="AC131" s="0" t="n">
        <v>0</v>
      </c>
      <c r="AD131" s="0" t="s">
        <v>99</v>
      </c>
      <c r="AE131" s="0" t="s">
        <v>99</v>
      </c>
      <c r="AH131" s="0" t="n">
        <v>9</v>
      </c>
      <c r="AI131" s="0" t="s">
        <v>720</v>
      </c>
      <c r="AJ131" s="0" t="s">
        <v>2108</v>
      </c>
      <c r="AK131" s="0" t="s">
        <v>30206</v>
      </c>
      <c r="AL131" s="0" t="s">
        <v>2112</v>
      </c>
    </row>
    <row r="132" customFormat="false" ht="15" hidden="false" customHeight="false" outlineLevel="0" collapsed="false">
      <c r="A132" s="0" t="s">
        <v>30393</v>
      </c>
      <c r="B132" s="0" t="s">
        <v>30394</v>
      </c>
      <c r="C132" s="0" t="s">
        <v>1436</v>
      </c>
      <c r="D132" s="0" t="s">
        <v>1433</v>
      </c>
      <c r="E132" s="0" t="s">
        <v>1434</v>
      </c>
      <c r="F132" s="0" t="s">
        <v>2076</v>
      </c>
      <c r="G132" s="0" t="n">
        <v>1</v>
      </c>
      <c r="H132" s="0" t="n">
        <v>10</v>
      </c>
      <c r="I132" s="0" t="n">
        <v>0.01</v>
      </c>
      <c r="J132" s="0" t="n">
        <v>0.02</v>
      </c>
      <c r="K132" s="0" t="n">
        <v>4.85</v>
      </c>
      <c r="L132" s="0" t="n">
        <v>29.6</v>
      </c>
      <c r="M132" s="0" t="n">
        <v>28.23</v>
      </c>
      <c r="N132" s="0" t="n">
        <v>28.19</v>
      </c>
      <c r="O132" s="0" t="n">
        <v>29.45</v>
      </c>
      <c r="P132" s="0" t="n">
        <v>0</v>
      </c>
      <c r="Q132" s="0" t="n">
        <v>0</v>
      </c>
      <c r="R132" s="0" t="n">
        <v>0</v>
      </c>
      <c r="S132" s="0" t="n">
        <v>29.05</v>
      </c>
      <c r="T132" s="0" t="n">
        <v>28.43</v>
      </c>
      <c r="U132" s="0" t="n">
        <v>28.43</v>
      </c>
      <c r="V132" s="0" t="n">
        <v>30</v>
      </c>
      <c r="W132" s="0" t="n">
        <v>33760054</v>
      </c>
      <c r="X132" s="0" t="n">
        <v>29.57</v>
      </c>
      <c r="Y132" s="0" t="n">
        <v>29.6</v>
      </c>
      <c r="Z132" s="0" t="n">
        <v>3924</v>
      </c>
      <c r="AA132" s="0" t="n">
        <v>1098571440</v>
      </c>
      <c r="AB132" s="0" t="n">
        <v>8880</v>
      </c>
      <c r="AC132" s="0" t="n">
        <v>0</v>
      </c>
      <c r="AD132" s="0" t="s">
        <v>99</v>
      </c>
      <c r="AE132" s="0" t="s">
        <v>99</v>
      </c>
      <c r="AH132" s="0" t="n">
        <v>-100</v>
      </c>
      <c r="AI132" s="0" t="s">
        <v>720</v>
      </c>
      <c r="AJ132" s="0" t="s">
        <v>2108</v>
      </c>
      <c r="AK132" s="0" t="s">
        <v>2110</v>
      </c>
      <c r="AL132" s="0" t="s">
        <v>2112</v>
      </c>
    </row>
    <row r="133" customFormat="false" ht="15" hidden="false" customHeight="false" outlineLevel="0" collapsed="false">
      <c r="A133" s="0" t="s">
        <v>30395</v>
      </c>
      <c r="B133" s="0" t="s">
        <v>30396</v>
      </c>
      <c r="C133" s="0" t="s">
        <v>1164</v>
      </c>
      <c r="D133" s="0" t="s">
        <v>1161</v>
      </c>
      <c r="E133" s="0" t="s">
        <v>1162</v>
      </c>
      <c r="F133" s="0" t="s">
        <v>2076</v>
      </c>
      <c r="G133" s="0" t="n">
        <v>3</v>
      </c>
      <c r="H133" s="0" t="n">
        <v>10</v>
      </c>
      <c r="I133" s="0" t="n">
        <v>0.1</v>
      </c>
      <c r="J133" s="0" t="n">
        <v>1</v>
      </c>
      <c r="K133" s="0" t="n">
        <v>0.4</v>
      </c>
      <c r="L133" s="0" t="n">
        <v>74.8</v>
      </c>
      <c r="M133" s="0" t="n">
        <v>74.5</v>
      </c>
      <c r="N133" s="0" t="n">
        <v>74.5</v>
      </c>
      <c r="O133" s="0" t="n">
        <v>74.8</v>
      </c>
      <c r="P133" s="0" t="n">
        <v>0</v>
      </c>
      <c r="Q133" s="0" t="n">
        <v>0</v>
      </c>
      <c r="R133" s="0" t="n">
        <v>0</v>
      </c>
      <c r="S133" s="0" t="n">
        <v>74.3</v>
      </c>
      <c r="T133" s="0" t="n">
        <v>74.5</v>
      </c>
      <c r="U133" s="0" t="n">
        <v>73.2</v>
      </c>
      <c r="V133" s="0" t="n">
        <v>75</v>
      </c>
      <c r="W133" s="0" t="n">
        <v>3778971</v>
      </c>
      <c r="X133" s="0" t="n">
        <v>74.8</v>
      </c>
      <c r="Y133" s="0" t="n">
        <v>74.9</v>
      </c>
      <c r="Z133" s="0" t="n">
        <v>340</v>
      </c>
      <c r="AA133" s="0" t="n">
        <v>1785114000</v>
      </c>
      <c r="AB133" s="0" t="n">
        <v>7480</v>
      </c>
      <c r="AC133" s="0" t="n">
        <v>0</v>
      </c>
      <c r="AD133" s="0" t="s">
        <v>99</v>
      </c>
      <c r="AE133" s="0" t="s">
        <v>99</v>
      </c>
      <c r="AH133" s="0" t="n">
        <v>9</v>
      </c>
      <c r="AI133" s="0" t="s">
        <v>720</v>
      </c>
      <c r="AJ133" s="0" t="s">
        <v>2108</v>
      </c>
      <c r="AK133" s="0" t="s">
        <v>2110</v>
      </c>
      <c r="AL133" s="0" t="s">
        <v>2112</v>
      </c>
    </row>
    <row r="134" customFormat="false" ht="15" hidden="false" customHeight="false" outlineLevel="0" collapsed="false">
      <c r="A134" s="0" t="s">
        <v>30397</v>
      </c>
      <c r="B134" s="0" t="s">
        <v>30398</v>
      </c>
      <c r="C134" s="0" t="s">
        <v>1169</v>
      </c>
      <c r="D134" s="0" t="s">
        <v>1166</v>
      </c>
      <c r="E134" s="0" t="s">
        <v>1167</v>
      </c>
      <c r="F134" s="0" t="s">
        <v>30205</v>
      </c>
      <c r="G134" s="0" t="n">
        <v>3</v>
      </c>
      <c r="H134" s="0" t="n">
        <v>10</v>
      </c>
      <c r="I134" s="0" t="n">
        <v>0.01</v>
      </c>
      <c r="J134" s="0" t="n">
        <v>1</v>
      </c>
      <c r="K134" s="0" t="n">
        <v>-1.27</v>
      </c>
      <c r="L134" s="0" t="n">
        <v>19.38</v>
      </c>
      <c r="M134" s="0" t="n">
        <v>19.63</v>
      </c>
      <c r="N134" s="0" t="n">
        <v>19.85</v>
      </c>
      <c r="O134" s="0" t="n">
        <v>19.36</v>
      </c>
      <c r="P134" s="0" t="n">
        <v>0</v>
      </c>
      <c r="Q134" s="0" t="n">
        <v>0</v>
      </c>
      <c r="R134" s="0" t="n">
        <v>0</v>
      </c>
      <c r="S134" s="0" t="n">
        <v>19.69</v>
      </c>
      <c r="T134" s="0" t="n">
        <v>19.91</v>
      </c>
      <c r="U134" s="0" t="n">
        <v>19.33</v>
      </c>
      <c r="V134" s="0" t="n">
        <v>19.91</v>
      </c>
      <c r="W134" s="0" t="n">
        <v>1625265</v>
      </c>
      <c r="X134" s="0" t="n">
        <v>19.38</v>
      </c>
      <c r="Y134" s="0" t="n">
        <v>19.48</v>
      </c>
      <c r="Z134" s="0" t="n">
        <v>232</v>
      </c>
      <c r="AA134" s="0" t="n">
        <v>119596000</v>
      </c>
      <c r="AB134" s="0" t="n">
        <v>193.8</v>
      </c>
      <c r="AC134" s="0" t="n">
        <v>0</v>
      </c>
      <c r="AD134" s="0" t="s">
        <v>99</v>
      </c>
      <c r="AE134" s="0" t="s">
        <v>99</v>
      </c>
      <c r="AH134" s="0" t="n">
        <v>9</v>
      </c>
      <c r="AI134" s="0" t="s">
        <v>720</v>
      </c>
      <c r="AJ134" s="0" t="s">
        <v>2108</v>
      </c>
      <c r="AK134" s="0" t="s">
        <v>30206</v>
      </c>
      <c r="AL134" s="0" t="s">
        <v>2112</v>
      </c>
    </row>
    <row r="135" customFormat="false" ht="15" hidden="false" customHeight="false" outlineLevel="0" collapsed="false">
      <c r="A135" s="0" t="s">
        <v>30399</v>
      </c>
      <c r="B135" s="0" t="s">
        <v>30400</v>
      </c>
      <c r="C135" s="0" t="s">
        <v>1451</v>
      </c>
      <c r="D135" s="0" t="s">
        <v>1448</v>
      </c>
      <c r="E135" s="0" t="s">
        <v>1449</v>
      </c>
      <c r="F135" s="0" t="s">
        <v>2076</v>
      </c>
      <c r="G135" s="0" t="n">
        <v>1</v>
      </c>
      <c r="H135" s="0" t="n">
        <v>1</v>
      </c>
      <c r="I135" s="0" t="n">
        <v>0.1</v>
      </c>
      <c r="J135" s="0" t="n">
        <v>62.5</v>
      </c>
      <c r="K135" s="0" t="n">
        <v>-3.22</v>
      </c>
      <c r="L135" s="0" t="n">
        <v>384.1</v>
      </c>
      <c r="M135" s="0" t="n">
        <v>394.2</v>
      </c>
      <c r="N135" s="0" t="n">
        <v>398</v>
      </c>
      <c r="O135" s="0" t="n">
        <v>383.6</v>
      </c>
      <c r="P135" s="0" t="n">
        <v>0</v>
      </c>
      <c r="Q135" s="0" t="n">
        <v>0</v>
      </c>
      <c r="R135" s="0" t="n">
        <v>0</v>
      </c>
      <c r="S135" s="0" t="n">
        <v>392.2</v>
      </c>
      <c r="T135" s="0" t="n">
        <v>396.6</v>
      </c>
      <c r="U135" s="0" t="n">
        <v>381.8</v>
      </c>
      <c r="V135" s="0" t="n">
        <v>401.8</v>
      </c>
      <c r="W135" s="0" t="n">
        <v>706844503</v>
      </c>
      <c r="X135" s="0" t="n">
        <v>383.9</v>
      </c>
      <c r="Y135" s="0" t="n">
        <v>384.1</v>
      </c>
      <c r="Z135" s="0" t="n">
        <v>18846</v>
      </c>
      <c r="AA135" s="0" t="n">
        <v>660497344</v>
      </c>
      <c r="AB135" s="0" t="n">
        <v>55694.5</v>
      </c>
      <c r="AC135" s="0" t="n">
        <v>0</v>
      </c>
      <c r="AD135" s="0" t="s">
        <v>99</v>
      </c>
      <c r="AE135" s="0" t="s">
        <v>99</v>
      </c>
      <c r="AH135" s="0" t="n">
        <v>-100</v>
      </c>
      <c r="AI135" s="0" t="s">
        <v>720</v>
      </c>
      <c r="AJ135" s="0" t="s">
        <v>2108</v>
      </c>
      <c r="AK135" s="0" t="s">
        <v>2110</v>
      </c>
      <c r="AL135" s="0" t="s">
        <v>2112</v>
      </c>
    </row>
    <row r="136" customFormat="false" ht="15" hidden="false" customHeight="false" outlineLevel="0" collapsed="false">
      <c r="A136" s="0" t="s">
        <v>30401</v>
      </c>
      <c r="B136" s="0" t="s">
        <v>30402</v>
      </c>
      <c r="C136" s="0" t="s">
        <v>1481</v>
      </c>
      <c r="D136" s="0" t="s">
        <v>1479</v>
      </c>
      <c r="E136" s="0" t="s">
        <v>1480</v>
      </c>
      <c r="F136" s="0" t="s">
        <v>2076</v>
      </c>
      <c r="G136" s="0" t="n">
        <v>2</v>
      </c>
      <c r="H136" s="0" t="n">
        <v>1</v>
      </c>
      <c r="I136" s="0" t="n">
        <v>0.05</v>
      </c>
      <c r="J136" s="0" t="n">
        <v>1</v>
      </c>
      <c r="K136" s="0" t="n">
        <v>-0.46</v>
      </c>
      <c r="L136" s="0" t="n">
        <v>316.6</v>
      </c>
      <c r="M136" s="0" t="n">
        <v>318.05</v>
      </c>
      <c r="N136" s="0" t="n">
        <v>319.75</v>
      </c>
      <c r="O136" s="0" t="n">
        <v>316.1</v>
      </c>
      <c r="P136" s="0" t="n">
        <v>0</v>
      </c>
      <c r="Q136" s="0" t="n">
        <v>0</v>
      </c>
      <c r="R136" s="0" t="n">
        <v>0</v>
      </c>
      <c r="S136" s="0" t="n">
        <v>319.95</v>
      </c>
      <c r="T136" s="0" t="n">
        <v>319.65</v>
      </c>
      <c r="U136" s="0" t="n">
        <v>310.3</v>
      </c>
      <c r="V136" s="0" t="n">
        <v>323.65</v>
      </c>
      <c r="W136" s="0" t="n">
        <v>14455251</v>
      </c>
      <c r="X136" s="0" t="n">
        <v>316.4</v>
      </c>
      <c r="Y136" s="0" t="n">
        <v>316.6</v>
      </c>
      <c r="Z136" s="0" t="n">
        <v>1552</v>
      </c>
      <c r="AA136" s="0" t="n">
        <v>212500000</v>
      </c>
      <c r="AB136" s="0" t="n">
        <v>6332</v>
      </c>
      <c r="AC136" s="0" t="n">
        <v>0</v>
      </c>
      <c r="AD136" s="0" t="s">
        <v>99</v>
      </c>
      <c r="AE136" s="0" t="s">
        <v>99</v>
      </c>
      <c r="AH136" s="0" t="n">
        <v>-100</v>
      </c>
      <c r="AI136" s="0" t="s">
        <v>720</v>
      </c>
      <c r="AJ136" s="0" t="s">
        <v>2108</v>
      </c>
      <c r="AK136" s="0" t="s">
        <v>2110</v>
      </c>
      <c r="AL136" s="0" t="s">
        <v>2112</v>
      </c>
    </row>
    <row r="137" customFormat="false" ht="15" hidden="false" customHeight="false" outlineLevel="0" collapsed="false">
      <c r="A137" s="0" t="s">
        <v>30403</v>
      </c>
      <c r="B137" s="0" t="s">
        <v>30404</v>
      </c>
      <c r="C137" s="0" t="s">
        <v>1466</v>
      </c>
      <c r="D137" s="0" t="s">
        <v>1463</v>
      </c>
      <c r="E137" s="0" t="s">
        <v>1464</v>
      </c>
      <c r="F137" s="0" t="s">
        <v>30205</v>
      </c>
      <c r="G137" s="0" t="n">
        <v>3</v>
      </c>
      <c r="H137" s="0" t="n">
        <v>10</v>
      </c>
      <c r="I137" s="0" t="n">
        <v>0.2</v>
      </c>
      <c r="J137" s="0" t="n">
        <v>3.25</v>
      </c>
      <c r="K137" s="0" t="n">
        <v>-4.89</v>
      </c>
      <c r="L137" s="0" t="n">
        <v>272.2</v>
      </c>
      <c r="M137" s="0" t="n">
        <v>286.2</v>
      </c>
      <c r="N137" s="0" t="n">
        <v>269.8</v>
      </c>
      <c r="O137" s="0" t="n">
        <v>273</v>
      </c>
      <c r="P137" s="0" t="n">
        <v>0</v>
      </c>
      <c r="Q137" s="0" t="n">
        <v>0</v>
      </c>
      <c r="R137" s="0" t="n">
        <v>0</v>
      </c>
      <c r="S137" s="0" t="n">
        <v>277.8</v>
      </c>
      <c r="T137" s="0" t="n">
        <v>278.6</v>
      </c>
      <c r="U137" s="0" t="n">
        <v>268</v>
      </c>
      <c r="V137" s="0" t="n">
        <v>293</v>
      </c>
      <c r="W137" s="0" t="n">
        <v>7562354</v>
      </c>
      <c r="X137" s="0" t="n">
        <v>270.4</v>
      </c>
      <c r="Y137" s="0" t="n">
        <v>272.2</v>
      </c>
      <c r="Z137" s="0" t="n">
        <v>736</v>
      </c>
      <c r="AA137" s="0" t="n">
        <v>11353500</v>
      </c>
      <c r="AB137" s="0" t="n">
        <v>2722</v>
      </c>
      <c r="AC137" s="0" t="n">
        <v>0</v>
      </c>
      <c r="AD137" s="0" t="s">
        <v>99</v>
      </c>
      <c r="AE137" s="0" t="s">
        <v>99</v>
      </c>
      <c r="AH137" s="0" t="n">
        <v>9</v>
      </c>
      <c r="AI137" s="0" t="s">
        <v>720</v>
      </c>
      <c r="AJ137" s="0" t="s">
        <v>2108</v>
      </c>
      <c r="AK137" s="0" t="s">
        <v>30206</v>
      </c>
      <c r="AL137" s="0" t="s">
        <v>2112</v>
      </c>
    </row>
    <row r="138" customFormat="false" ht="15" hidden="false" customHeight="false" outlineLevel="0" collapsed="false">
      <c r="A138" s="0" t="s">
        <v>30405</v>
      </c>
      <c r="B138" s="0" t="s">
        <v>30406</v>
      </c>
      <c r="C138" s="0" t="s">
        <v>1461</v>
      </c>
      <c r="D138" s="0" t="s">
        <v>1458</v>
      </c>
      <c r="E138" s="0" t="s">
        <v>1459</v>
      </c>
      <c r="F138" s="0" t="s">
        <v>2076</v>
      </c>
      <c r="G138" s="0" t="n">
        <v>3</v>
      </c>
      <c r="H138" s="0" t="n">
        <v>10</v>
      </c>
      <c r="I138" s="0" t="n">
        <v>0.1</v>
      </c>
      <c r="J138" s="0" t="n">
        <v>3.25</v>
      </c>
      <c r="K138" s="0" t="n">
        <v>-1.56</v>
      </c>
      <c r="L138" s="0" t="n">
        <v>259.2</v>
      </c>
      <c r="M138" s="0" t="n">
        <v>263.3</v>
      </c>
      <c r="N138" s="0" t="n">
        <v>260.7</v>
      </c>
      <c r="O138" s="0" t="n">
        <v>258.9</v>
      </c>
      <c r="P138" s="0" t="n">
        <v>0</v>
      </c>
      <c r="Q138" s="0" t="n">
        <v>0</v>
      </c>
      <c r="R138" s="0" t="n">
        <v>0</v>
      </c>
      <c r="S138" s="0" t="n">
        <v>268</v>
      </c>
      <c r="T138" s="0" t="n">
        <v>265.9</v>
      </c>
      <c r="U138" s="0" t="n">
        <v>257</v>
      </c>
      <c r="V138" s="0" t="n">
        <v>279</v>
      </c>
      <c r="W138" s="0" t="n">
        <v>18268851</v>
      </c>
      <c r="X138" s="0" t="n">
        <v>258.6</v>
      </c>
      <c r="Y138" s="0" t="n">
        <v>259.2</v>
      </c>
      <c r="Z138" s="0" t="n">
        <v>1342</v>
      </c>
      <c r="AA138" s="0" t="n">
        <v>36210960</v>
      </c>
      <c r="AB138" s="0" t="n">
        <v>10368</v>
      </c>
      <c r="AC138" s="0" t="n">
        <v>0</v>
      </c>
      <c r="AD138" s="0" t="s">
        <v>99</v>
      </c>
      <c r="AE138" s="0" t="s">
        <v>99</v>
      </c>
      <c r="AH138" s="0" t="n">
        <v>9</v>
      </c>
      <c r="AI138" s="0" t="s">
        <v>720</v>
      </c>
      <c r="AJ138" s="0" t="s">
        <v>2108</v>
      </c>
      <c r="AK138" s="0" t="s">
        <v>2110</v>
      </c>
      <c r="AL138" s="0" t="s">
        <v>2112</v>
      </c>
    </row>
    <row r="139" customFormat="false" ht="15" hidden="false" customHeight="false" outlineLevel="0" collapsed="false">
      <c r="A139" s="0" t="s">
        <v>30407</v>
      </c>
      <c r="B139" s="0" t="s">
        <v>30408</v>
      </c>
      <c r="C139" s="0" t="s">
        <v>1456</v>
      </c>
      <c r="D139" s="0" t="s">
        <v>1453</v>
      </c>
      <c r="E139" s="0" t="s">
        <v>1454</v>
      </c>
      <c r="F139" s="0" t="s">
        <v>2076</v>
      </c>
      <c r="G139" s="0" t="n">
        <v>1</v>
      </c>
      <c r="H139" s="0" t="n">
        <v>1</v>
      </c>
      <c r="I139" s="0" t="n">
        <v>0.5</v>
      </c>
      <c r="J139" s="0" t="n">
        <v>1</v>
      </c>
      <c r="K139" s="0" t="n">
        <v>-0.76</v>
      </c>
      <c r="L139" s="0" t="n">
        <v>14401.5</v>
      </c>
      <c r="M139" s="0" t="n">
        <v>14540</v>
      </c>
      <c r="N139" s="0" t="n">
        <v>14560.5</v>
      </c>
      <c r="O139" s="0" t="n">
        <v>14369</v>
      </c>
      <c r="P139" s="0" t="n">
        <v>0</v>
      </c>
      <c r="Q139" s="0" t="n">
        <v>0</v>
      </c>
      <c r="R139" s="0" t="n">
        <v>0</v>
      </c>
      <c r="S139" s="0" t="n">
        <v>14451.5</v>
      </c>
      <c r="T139" s="0" t="n">
        <v>14562</v>
      </c>
      <c r="U139" s="0" t="n">
        <v>14340</v>
      </c>
      <c r="V139" s="0" t="n">
        <v>14600</v>
      </c>
      <c r="W139" s="0" t="n">
        <v>730747069</v>
      </c>
      <c r="X139" s="0" t="n">
        <v>14401.5</v>
      </c>
      <c r="Y139" s="0" t="n">
        <v>14402</v>
      </c>
      <c r="Z139" s="0" t="n">
        <v>8761</v>
      </c>
      <c r="AA139" s="0" t="n">
        <v>136069400</v>
      </c>
      <c r="AB139" s="0" t="n">
        <v>14401.5</v>
      </c>
      <c r="AC139" s="0" t="n">
        <v>0</v>
      </c>
      <c r="AD139" s="0" t="s">
        <v>99</v>
      </c>
      <c r="AE139" s="0" t="s">
        <v>99</v>
      </c>
      <c r="AH139" s="0" t="n">
        <v>-100</v>
      </c>
      <c r="AI139" s="0" t="s">
        <v>720</v>
      </c>
      <c r="AJ139" s="0" t="s">
        <v>2108</v>
      </c>
      <c r="AK139" s="0" t="s">
        <v>2110</v>
      </c>
      <c r="AL139" s="0" t="s">
        <v>2112</v>
      </c>
    </row>
    <row r="140" customFormat="false" ht="15" hidden="false" customHeight="false" outlineLevel="0" collapsed="false">
      <c r="A140" s="0" t="s">
        <v>30409</v>
      </c>
      <c r="B140" s="0" t="s">
        <v>30410</v>
      </c>
      <c r="C140" s="0" t="s">
        <v>1477</v>
      </c>
      <c r="D140" s="0" t="s">
        <v>1474</v>
      </c>
      <c r="E140" s="0" t="s">
        <v>1475</v>
      </c>
      <c r="F140" s="0" t="s">
        <v>2076</v>
      </c>
      <c r="G140" s="0" t="n">
        <v>3</v>
      </c>
      <c r="H140" s="0" t="n">
        <v>1</v>
      </c>
      <c r="I140" s="0" t="n">
        <v>200</v>
      </c>
      <c r="J140" s="0" t="n">
        <v>1000</v>
      </c>
      <c r="K140" s="0" t="n">
        <v>0</v>
      </c>
      <c r="L140" s="0" t="n">
        <v>25600</v>
      </c>
      <c r="M140" s="0" t="n">
        <v>25800</v>
      </c>
      <c r="N140" s="0" t="n">
        <v>26400</v>
      </c>
      <c r="O140" s="0" t="n">
        <v>25600</v>
      </c>
      <c r="P140" s="0" t="n">
        <v>0</v>
      </c>
      <c r="Q140" s="0" t="n">
        <v>0</v>
      </c>
      <c r="R140" s="0" t="n">
        <v>0</v>
      </c>
      <c r="S140" s="0" t="n">
        <v>25600</v>
      </c>
      <c r="T140" s="0" t="n">
        <v>25600</v>
      </c>
      <c r="U140" s="0" t="n">
        <v>25600</v>
      </c>
      <c r="V140" s="0" t="n">
        <v>25600</v>
      </c>
      <c r="W140" s="0" t="n">
        <v>25600</v>
      </c>
      <c r="X140" s="0" t="n">
        <v>25600</v>
      </c>
      <c r="Y140" s="0" t="n">
        <v>26600</v>
      </c>
      <c r="Z140" s="0" t="n">
        <v>1</v>
      </c>
      <c r="AA140" s="0" t="n">
        <v>250000</v>
      </c>
      <c r="AB140" s="0" t="n">
        <v>25600</v>
      </c>
      <c r="AC140" s="0" t="n">
        <v>0</v>
      </c>
      <c r="AD140" s="0" t="s">
        <v>99</v>
      </c>
      <c r="AE140" s="0" t="s">
        <v>99</v>
      </c>
      <c r="AH140" s="0" t="n">
        <v>9</v>
      </c>
      <c r="AI140" s="0" t="s">
        <v>720</v>
      </c>
      <c r="AJ140" s="0" t="s">
        <v>2108</v>
      </c>
      <c r="AK140" s="0" t="s">
        <v>2110</v>
      </c>
      <c r="AL140" s="0" t="s">
        <v>2112</v>
      </c>
    </row>
    <row r="141" customFormat="false" ht="15" hidden="false" customHeight="false" outlineLevel="0" collapsed="false">
      <c r="A141" s="0" t="s">
        <v>30411</v>
      </c>
      <c r="B141" s="0" t="s">
        <v>30412</v>
      </c>
      <c r="C141" s="0" t="s">
        <v>1510</v>
      </c>
      <c r="D141" s="0" t="s">
        <v>1507</v>
      </c>
      <c r="E141" s="0" t="s">
        <v>1508</v>
      </c>
      <c r="F141" s="0" t="s">
        <v>2076</v>
      </c>
      <c r="G141" s="0" t="n">
        <v>3</v>
      </c>
      <c r="H141" s="0" t="n">
        <v>1000</v>
      </c>
      <c r="I141" s="0" t="n">
        <v>0.0002</v>
      </c>
      <c r="J141" s="0" t="n">
        <v>0.03</v>
      </c>
      <c r="K141" s="0" t="n">
        <v>-2.69</v>
      </c>
      <c r="L141" s="0" t="n">
        <v>0.188</v>
      </c>
      <c r="M141" s="0" t="n">
        <v>0.1932</v>
      </c>
      <c r="N141" s="0" t="n">
        <v>0.1964</v>
      </c>
      <c r="O141" s="0" t="n">
        <v>0.1882</v>
      </c>
      <c r="P141" s="0" t="n">
        <v>0</v>
      </c>
      <c r="Q141" s="0" t="n">
        <v>0</v>
      </c>
      <c r="R141" s="0" t="n">
        <v>0</v>
      </c>
      <c r="S141" s="0" t="n">
        <v>0.1908</v>
      </c>
      <c r="T141" s="0" t="n">
        <v>0.1932</v>
      </c>
      <c r="U141" s="0" t="n">
        <v>0.1866</v>
      </c>
      <c r="V141" s="0" t="n">
        <v>0.1972</v>
      </c>
      <c r="W141" s="0" t="n">
        <v>567948</v>
      </c>
      <c r="X141" s="0" t="n">
        <v>0.1882</v>
      </c>
      <c r="Y141" s="0" t="n">
        <v>0.1888</v>
      </c>
      <c r="Z141" s="0" t="n">
        <v>189</v>
      </c>
      <c r="AA141" s="0" t="n">
        <v>489503740915</v>
      </c>
      <c r="AB141" s="0" t="n">
        <v>188</v>
      </c>
      <c r="AC141" s="0" t="n">
        <v>0</v>
      </c>
      <c r="AD141" s="0" t="s">
        <v>99</v>
      </c>
      <c r="AE141" s="0" t="s">
        <v>99</v>
      </c>
      <c r="AH141" s="0" t="n">
        <v>9</v>
      </c>
      <c r="AI141" s="0" t="s">
        <v>720</v>
      </c>
      <c r="AJ141" s="0" t="s">
        <v>2108</v>
      </c>
      <c r="AK141" s="0" t="s">
        <v>2110</v>
      </c>
      <c r="AL141" s="0" t="s">
        <v>2112</v>
      </c>
    </row>
    <row r="142" customFormat="false" ht="15" hidden="false" customHeight="false" outlineLevel="0" collapsed="false">
      <c r="A142" s="0" t="s">
        <v>30413</v>
      </c>
      <c r="B142" s="0" t="s">
        <v>30414</v>
      </c>
      <c r="C142" s="0" t="s">
        <v>1500</v>
      </c>
      <c r="D142" s="0" t="s">
        <v>1497</v>
      </c>
      <c r="E142" s="0" t="s">
        <v>1498</v>
      </c>
      <c r="F142" s="0" t="s">
        <v>2076</v>
      </c>
      <c r="G142" s="0" t="n">
        <v>3</v>
      </c>
      <c r="H142" s="0" t="n">
        <v>10</v>
      </c>
      <c r="I142" s="0" t="n">
        <v>0.5</v>
      </c>
      <c r="J142" s="0" t="n">
        <v>124</v>
      </c>
      <c r="K142" s="0" t="n">
        <v>-0.83</v>
      </c>
      <c r="L142" s="0" t="n">
        <v>119</v>
      </c>
      <c r="M142" s="0" t="n">
        <v>120</v>
      </c>
      <c r="N142" s="0" t="n">
        <v>121</v>
      </c>
      <c r="O142" s="0" t="n">
        <v>119</v>
      </c>
      <c r="P142" s="0" t="n">
        <v>0</v>
      </c>
      <c r="Q142" s="0" t="n">
        <v>0</v>
      </c>
      <c r="R142" s="0" t="n">
        <v>0</v>
      </c>
      <c r="S142" s="0" t="n">
        <v>120</v>
      </c>
      <c r="T142" s="0" t="n">
        <v>119.5</v>
      </c>
      <c r="U142" s="0" t="n">
        <v>118.5</v>
      </c>
      <c r="V142" s="0" t="n">
        <v>121</v>
      </c>
      <c r="W142" s="0" t="n">
        <v>131880</v>
      </c>
      <c r="X142" s="0" t="n">
        <v>119</v>
      </c>
      <c r="Y142" s="0" t="n">
        <v>120.5</v>
      </c>
      <c r="Z142" s="0" t="n">
        <v>29</v>
      </c>
      <c r="AA142" s="0" t="n">
        <v>23892735</v>
      </c>
      <c r="AB142" s="0" t="n">
        <v>1190</v>
      </c>
      <c r="AC142" s="0" t="n">
        <v>0</v>
      </c>
      <c r="AD142" s="0" t="s">
        <v>99</v>
      </c>
      <c r="AE142" s="0" t="s">
        <v>99</v>
      </c>
      <c r="AH142" s="0" t="n">
        <v>9</v>
      </c>
      <c r="AI142" s="0" t="s">
        <v>720</v>
      </c>
      <c r="AJ142" s="0" t="s">
        <v>2108</v>
      </c>
      <c r="AK142" s="0" t="s">
        <v>2110</v>
      </c>
      <c r="AL142" s="0" t="s">
        <v>2112</v>
      </c>
    </row>
    <row r="143" customFormat="false" ht="15" hidden="false" customHeight="false" outlineLevel="0" collapsed="false">
      <c r="A143" s="0" t="s">
        <v>30415</v>
      </c>
      <c r="B143" s="0" t="s">
        <v>30416</v>
      </c>
      <c r="C143" s="0" t="s">
        <v>837</v>
      </c>
      <c r="D143" s="0" t="s">
        <v>834</v>
      </c>
      <c r="E143" s="0" t="s">
        <v>835</v>
      </c>
      <c r="F143" s="0" t="s">
        <v>2076</v>
      </c>
      <c r="G143" s="0" t="n">
        <v>3</v>
      </c>
      <c r="H143" s="0" t="n">
        <v>10</v>
      </c>
      <c r="I143" s="0" t="n">
        <v>0.2</v>
      </c>
      <c r="J143" s="0" t="n">
        <v>0.1</v>
      </c>
      <c r="K143" s="0" t="n">
        <v>1.19</v>
      </c>
      <c r="L143" s="0" t="n">
        <v>84.8</v>
      </c>
      <c r="M143" s="0" t="n">
        <v>83.6</v>
      </c>
      <c r="N143" s="0" t="n">
        <v>84.2</v>
      </c>
      <c r="O143" s="0" t="n">
        <v>84.8</v>
      </c>
      <c r="P143" s="0" t="n">
        <v>0</v>
      </c>
      <c r="Q143" s="0" t="n">
        <v>0</v>
      </c>
      <c r="R143" s="0" t="n">
        <v>0</v>
      </c>
      <c r="S143" s="0" t="n">
        <v>85.6</v>
      </c>
      <c r="T143" s="0" t="n">
        <v>82.8</v>
      </c>
      <c r="U143" s="0" t="n">
        <v>82.8</v>
      </c>
      <c r="V143" s="0" t="n">
        <v>87.2</v>
      </c>
      <c r="W143" s="0" t="n">
        <v>736420</v>
      </c>
      <c r="X143" s="0" t="n">
        <v>84.6</v>
      </c>
      <c r="Y143" s="0" t="n">
        <v>85.2</v>
      </c>
      <c r="Z143" s="0" t="n">
        <v>114</v>
      </c>
      <c r="AA143" s="0" t="n">
        <v>26771420</v>
      </c>
      <c r="AB143" s="0" t="n">
        <v>2544</v>
      </c>
      <c r="AC143" s="0" t="n">
        <v>0</v>
      </c>
      <c r="AD143" s="0" t="s">
        <v>99</v>
      </c>
      <c r="AE143" s="0" t="s">
        <v>99</v>
      </c>
      <c r="AH143" s="0" t="n">
        <v>9</v>
      </c>
      <c r="AI143" s="0" t="s">
        <v>720</v>
      </c>
      <c r="AJ143" s="0" t="s">
        <v>2108</v>
      </c>
      <c r="AK143" s="0" t="s">
        <v>2110</v>
      </c>
      <c r="AL143" s="0" t="s">
        <v>2112</v>
      </c>
    </row>
    <row r="144" customFormat="false" ht="15" hidden="false" customHeight="false" outlineLevel="0" collapsed="false">
      <c r="A144" s="0" t="s">
        <v>30417</v>
      </c>
      <c r="B144" s="0" t="s">
        <v>30418</v>
      </c>
      <c r="C144" s="0" t="s">
        <v>1535</v>
      </c>
      <c r="D144" s="0" t="s">
        <v>1532</v>
      </c>
      <c r="E144" s="0" t="s">
        <v>1533</v>
      </c>
      <c r="F144" s="0" t="s">
        <v>2076</v>
      </c>
      <c r="G144" s="0" t="n">
        <v>3</v>
      </c>
      <c r="H144" s="0" t="n">
        <v>10</v>
      </c>
      <c r="I144" s="0" t="n">
        <v>0.2</v>
      </c>
      <c r="J144" s="0" t="n">
        <v>169.7</v>
      </c>
      <c r="K144" s="0" t="n">
        <v>-1</v>
      </c>
      <c r="L144" s="0" t="n">
        <v>118.8</v>
      </c>
      <c r="M144" s="0" t="n">
        <v>120</v>
      </c>
      <c r="N144" s="0" t="n">
        <v>122.6</v>
      </c>
      <c r="O144" s="0" t="n">
        <v>118.8</v>
      </c>
      <c r="P144" s="0" t="n">
        <v>0</v>
      </c>
      <c r="Q144" s="0" t="n">
        <v>0</v>
      </c>
      <c r="R144" s="0" t="n">
        <v>0</v>
      </c>
      <c r="S144" s="0" t="n">
        <v>119</v>
      </c>
      <c r="T144" s="0" t="n">
        <v>119.8</v>
      </c>
      <c r="U144" s="0" t="n">
        <v>118.4</v>
      </c>
      <c r="V144" s="0" t="n">
        <v>119.8</v>
      </c>
      <c r="W144" s="0" t="n">
        <v>20242</v>
      </c>
      <c r="X144" s="0" t="n">
        <v>118.6</v>
      </c>
      <c r="Y144" s="0" t="n">
        <v>119.8</v>
      </c>
      <c r="Z144" s="0" t="n">
        <v>9</v>
      </c>
      <c r="AA144" s="0" t="n">
        <v>16305334</v>
      </c>
      <c r="AB144" s="0" t="n">
        <v>1188</v>
      </c>
      <c r="AC144" s="0" t="n">
        <v>0</v>
      </c>
      <c r="AD144" s="0" t="s">
        <v>99</v>
      </c>
      <c r="AE144" s="0" t="s">
        <v>99</v>
      </c>
      <c r="AH144" s="0" t="n">
        <v>9</v>
      </c>
      <c r="AI144" s="0" t="s">
        <v>720</v>
      </c>
      <c r="AJ144" s="0" t="s">
        <v>2108</v>
      </c>
      <c r="AK144" s="0" t="s">
        <v>2110</v>
      </c>
      <c r="AL144" s="0" t="s">
        <v>2112</v>
      </c>
    </row>
    <row r="145" customFormat="false" ht="15" hidden="false" customHeight="false" outlineLevel="0" collapsed="false">
      <c r="A145" s="0" t="s">
        <v>30419</v>
      </c>
      <c r="B145" s="0" t="s">
        <v>30420</v>
      </c>
      <c r="C145" s="0" t="s">
        <v>1703</v>
      </c>
      <c r="D145" s="0" t="s">
        <v>1700</v>
      </c>
      <c r="E145" s="0" t="s">
        <v>1701</v>
      </c>
      <c r="F145" s="0" t="s">
        <v>2076</v>
      </c>
      <c r="G145" s="0" t="n">
        <v>3</v>
      </c>
      <c r="H145" s="0" t="n">
        <v>10000</v>
      </c>
      <c r="I145" s="0" t="n">
        <v>0.002</v>
      </c>
      <c r="J145" s="0" t="n">
        <v>0.4916</v>
      </c>
      <c r="K145" s="0" t="n">
        <v>3.08</v>
      </c>
      <c r="L145" s="0" t="n">
        <v>0.536</v>
      </c>
      <c r="M145" s="0" t="n">
        <v>0.52</v>
      </c>
      <c r="N145" s="0" t="n">
        <v>0.554</v>
      </c>
      <c r="O145" s="0" t="n">
        <v>0.536</v>
      </c>
      <c r="P145" s="0" t="n">
        <v>0</v>
      </c>
      <c r="Q145" s="0" t="n">
        <v>0</v>
      </c>
      <c r="R145" s="0" t="n">
        <v>0</v>
      </c>
      <c r="S145" s="0" t="n">
        <v>0.532</v>
      </c>
      <c r="T145" s="0" t="n">
        <v>0.532</v>
      </c>
      <c r="U145" s="0" t="n">
        <v>0.53</v>
      </c>
      <c r="V145" s="0" t="n">
        <v>0.536</v>
      </c>
      <c r="W145" s="0" t="n">
        <v>58560</v>
      </c>
      <c r="X145" s="0" t="n">
        <v>0.53</v>
      </c>
      <c r="Y145" s="0" t="n">
        <v>0.548</v>
      </c>
      <c r="Z145" s="0" t="n">
        <v>8</v>
      </c>
      <c r="AA145" s="0" t="n">
        <v>3819315580</v>
      </c>
      <c r="AB145" s="0" t="n">
        <v>5360</v>
      </c>
      <c r="AC145" s="0" t="n">
        <v>0</v>
      </c>
      <c r="AD145" s="0" t="s">
        <v>99</v>
      </c>
      <c r="AE145" s="0" t="s">
        <v>99</v>
      </c>
      <c r="AH145" s="0" t="n">
        <v>9</v>
      </c>
      <c r="AI145" s="0" t="s">
        <v>720</v>
      </c>
      <c r="AJ145" s="0" t="s">
        <v>2108</v>
      </c>
      <c r="AK145" s="0" t="s">
        <v>2110</v>
      </c>
      <c r="AL145" s="0" t="s">
        <v>2112</v>
      </c>
    </row>
    <row r="146" customFormat="false" ht="15" hidden="false" customHeight="false" outlineLevel="0" collapsed="false">
      <c r="A146" s="0" t="s">
        <v>30421</v>
      </c>
      <c r="B146" s="0" t="s">
        <v>30422</v>
      </c>
      <c r="C146" s="0" t="s">
        <v>1708</v>
      </c>
      <c r="D146" s="0" t="s">
        <v>1705</v>
      </c>
      <c r="E146" s="0" t="s">
        <v>1706</v>
      </c>
      <c r="F146" s="0" t="s">
        <v>30205</v>
      </c>
      <c r="G146" s="0" t="n">
        <v>3</v>
      </c>
      <c r="H146" s="0" t="n">
        <v>10000</v>
      </c>
      <c r="I146" s="0" t="n">
        <v>0.001</v>
      </c>
      <c r="J146" s="0" t="n">
        <v>0.4916</v>
      </c>
      <c r="K146" s="0" t="n">
        <v>-0.94</v>
      </c>
      <c r="L146" s="0" t="n">
        <v>0.421</v>
      </c>
      <c r="M146" s="0" t="n">
        <v>0.425</v>
      </c>
      <c r="N146" s="0" t="n">
        <v>0.436</v>
      </c>
      <c r="O146" s="0" t="n">
        <v>0.422</v>
      </c>
      <c r="P146" s="0" t="n">
        <v>0</v>
      </c>
      <c r="Q146" s="0" t="n">
        <v>0</v>
      </c>
      <c r="R146" s="0" t="n">
        <v>0</v>
      </c>
      <c r="S146" s="0" t="n">
        <v>0.423</v>
      </c>
      <c r="T146" s="0" t="n">
        <v>0.429</v>
      </c>
      <c r="U146" s="0" t="n">
        <v>0.421</v>
      </c>
      <c r="V146" s="0" t="n">
        <v>0.429</v>
      </c>
      <c r="W146" s="0" t="n">
        <v>29620</v>
      </c>
      <c r="X146" s="0" t="n">
        <v>0.42</v>
      </c>
      <c r="Y146" s="0" t="n">
        <v>0.427</v>
      </c>
      <c r="Z146" s="0" t="n">
        <v>7</v>
      </c>
      <c r="AA146" s="0" t="n">
        <v>576693000</v>
      </c>
      <c r="AB146" s="0" t="n">
        <v>4210</v>
      </c>
      <c r="AC146" s="0" t="n">
        <v>0</v>
      </c>
      <c r="AD146" s="0" t="s">
        <v>99</v>
      </c>
      <c r="AE146" s="0" t="s">
        <v>99</v>
      </c>
      <c r="AH146" s="0" t="n">
        <v>9</v>
      </c>
      <c r="AI146" s="0" t="s">
        <v>720</v>
      </c>
      <c r="AJ146" s="0" t="s">
        <v>2108</v>
      </c>
      <c r="AK146" s="0" t="s">
        <v>30206</v>
      </c>
      <c r="AL146" s="0" t="s">
        <v>2112</v>
      </c>
    </row>
    <row r="147" customFormat="false" ht="15" hidden="false" customHeight="false" outlineLevel="0" collapsed="false">
      <c r="A147" s="0" t="s">
        <v>30423</v>
      </c>
      <c r="B147" s="0" t="s">
        <v>30424</v>
      </c>
      <c r="C147" s="0" t="s">
        <v>30425</v>
      </c>
      <c r="D147" s="0" t="s">
        <v>30426</v>
      </c>
      <c r="E147" s="0" t="s">
        <v>30427</v>
      </c>
      <c r="F147" s="0" t="s">
        <v>2076</v>
      </c>
      <c r="G147" s="0" t="n">
        <v>3</v>
      </c>
      <c r="H147" s="0" t="n">
        <v>10</v>
      </c>
      <c r="I147" s="0" t="n">
        <v>0.2</v>
      </c>
      <c r="J147" s="0" t="n">
        <v>100</v>
      </c>
      <c r="K147" s="0" t="n">
        <v>1.67</v>
      </c>
      <c r="L147" s="0" t="n">
        <v>158</v>
      </c>
      <c r="M147" s="0" t="n">
        <v>155.4</v>
      </c>
      <c r="N147" s="0" t="n">
        <v>157.8</v>
      </c>
      <c r="O147" s="0" t="n">
        <v>158</v>
      </c>
      <c r="P147" s="0" t="n">
        <v>0</v>
      </c>
      <c r="Q147" s="0" t="n">
        <v>0</v>
      </c>
      <c r="R147" s="0" t="n">
        <v>0</v>
      </c>
      <c r="S147" s="0" t="n">
        <v>159.6</v>
      </c>
      <c r="T147" s="0" t="n">
        <v>155.2</v>
      </c>
      <c r="U147" s="0" t="n">
        <v>153.6</v>
      </c>
      <c r="V147" s="0" t="n">
        <v>166.8</v>
      </c>
      <c r="W147" s="0" t="n">
        <v>1600348</v>
      </c>
      <c r="X147" s="0" t="n">
        <v>158</v>
      </c>
      <c r="Y147" s="0" t="n">
        <v>159.4</v>
      </c>
      <c r="Z147" s="0" t="n">
        <v>236</v>
      </c>
      <c r="AA147" s="0" t="n">
        <v>398966076</v>
      </c>
      <c r="AB147" s="0" t="n">
        <v>15800</v>
      </c>
      <c r="AC147" s="0" t="n">
        <v>0</v>
      </c>
      <c r="AD147" s="0" t="s">
        <v>99</v>
      </c>
      <c r="AE147" s="0" t="s">
        <v>99</v>
      </c>
      <c r="AH147" s="0" t="n">
        <v>9</v>
      </c>
      <c r="AI147" s="0" t="s">
        <v>720</v>
      </c>
      <c r="AJ147" s="0" t="s">
        <v>2108</v>
      </c>
      <c r="AK147" s="0" t="s">
        <v>2110</v>
      </c>
      <c r="AL147" s="0" t="s">
        <v>2112</v>
      </c>
    </row>
    <row r="148" customFormat="false" ht="15" hidden="false" customHeight="false" outlineLevel="0" collapsed="false">
      <c r="A148" s="0" t="s">
        <v>30428</v>
      </c>
      <c r="B148" s="0" t="s">
        <v>30429</v>
      </c>
      <c r="C148" s="0" t="s">
        <v>1205</v>
      </c>
      <c r="D148" s="0" t="s">
        <v>1202</v>
      </c>
      <c r="E148" s="0" t="s">
        <v>1203</v>
      </c>
      <c r="F148" s="0" t="s">
        <v>2076</v>
      </c>
      <c r="G148" s="0" t="n">
        <v>3</v>
      </c>
      <c r="H148" s="0" t="n">
        <v>100</v>
      </c>
      <c r="I148" s="0" t="n">
        <v>0.01</v>
      </c>
      <c r="J148" s="0" t="n">
        <v>1</v>
      </c>
      <c r="K148" s="0" t="n">
        <v>-0.09</v>
      </c>
      <c r="L148" s="0" t="n">
        <v>11.62</v>
      </c>
      <c r="M148" s="0" t="n">
        <v>11.63</v>
      </c>
      <c r="N148" s="0" t="n">
        <v>11.77</v>
      </c>
      <c r="O148" s="0" t="n">
        <v>11.62</v>
      </c>
      <c r="P148" s="0" t="n">
        <v>0</v>
      </c>
      <c r="Q148" s="0" t="n">
        <v>0</v>
      </c>
      <c r="R148" s="0" t="n">
        <v>0</v>
      </c>
      <c r="S148" s="0" t="n">
        <v>11.72</v>
      </c>
      <c r="T148" s="0" t="n">
        <v>11.63</v>
      </c>
      <c r="U148" s="0" t="n">
        <v>11.62</v>
      </c>
      <c r="V148" s="0" t="n">
        <v>11.84</v>
      </c>
      <c r="W148" s="0" t="n">
        <v>1055978</v>
      </c>
      <c r="X148" s="0" t="n">
        <v>11.62</v>
      </c>
      <c r="Y148" s="0" t="n">
        <v>11.66</v>
      </c>
      <c r="Z148" s="0" t="n">
        <v>129</v>
      </c>
      <c r="AA148" s="0" t="n">
        <v>8523785320</v>
      </c>
      <c r="AB148" s="0" t="n">
        <v>2324</v>
      </c>
      <c r="AC148" s="0" t="n">
        <v>0</v>
      </c>
      <c r="AD148" s="0" t="s">
        <v>99</v>
      </c>
      <c r="AE148" s="0" t="s">
        <v>99</v>
      </c>
      <c r="AH148" s="0" t="n">
        <v>9</v>
      </c>
      <c r="AI148" s="0" t="s">
        <v>720</v>
      </c>
      <c r="AJ148" s="0" t="s">
        <v>2108</v>
      </c>
      <c r="AK148" s="0" t="s">
        <v>2110</v>
      </c>
      <c r="AL148" s="0" t="s">
        <v>2112</v>
      </c>
    </row>
    <row r="149" customFormat="false" ht="15" hidden="false" customHeight="false" outlineLevel="0" collapsed="false">
      <c r="A149" s="0" t="s">
        <v>30430</v>
      </c>
      <c r="B149" s="0" t="s">
        <v>30431</v>
      </c>
      <c r="C149" s="0" t="s">
        <v>1210</v>
      </c>
      <c r="D149" s="0" t="s">
        <v>1207</v>
      </c>
      <c r="E149" s="0" t="s">
        <v>1208</v>
      </c>
      <c r="F149" s="0" t="s">
        <v>30205</v>
      </c>
      <c r="G149" s="0" t="n">
        <v>3</v>
      </c>
      <c r="H149" s="0" t="n">
        <v>10</v>
      </c>
      <c r="I149" s="0" t="n">
        <v>0.05</v>
      </c>
      <c r="J149" s="0" t="n">
        <v>1</v>
      </c>
      <c r="K149" s="0" t="n">
        <v>0.05</v>
      </c>
      <c r="L149" s="0" t="n">
        <v>186.95</v>
      </c>
      <c r="M149" s="0" t="n">
        <v>186.85</v>
      </c>
      <c r="N149" s="0" t="n">
        <v>188.8</v>
      </c>
      <c r="O149" s="0" t="n">
        <v>186.85</v>
      </c>
      <c r="P149" s="0" t="n">
        <v>0</v>
      </c>
      <c r="Q149" s="0" t="n">
        <v>0</v>
      </c>
      <c r="R149" s="0" t="n">
        <v>0</v>
      </c>
      <c r="S149" s="0" t="n">
        <v>188.65</v>
      </c>
      <c r="T149" s="0" t="n">
        <v>187.85</v>
      </c>
      <c r="U149" s="0" t="n">
        <v>186.55</v>
      </c>
      <c r="V149" s="0" t="n">
        <v>190.85</v>
      </c>
      <c r="W149" s="0" t="n">
        <v>11478805</v>
      </c>
      <c r="X149" s="0" t="n">
        <v>186.65</v>
      </c>
      <c r="Y149" s="0" t="n">
        <v>186.95</v>
      </c>
      <c r="Z149" s="0" t="n">
        <v>1026</v>
      </c>
      <c r="AA149" s="0" t="n">
        <v>93264311</v>
      </c>
      <c r="AB149" s="0" t="n">
        <v>1869.5</v>
      </c>
      <c r="AC149" s="0" t="n">
        <v>0</v>
      </c>
      <c r="AD149" s="0" t="s">
        <v>99</v>
      </c>
      <c r="AE149" s="0" t="s">
        <v>99</v>
      </c>
      <c r="AH149" s="0" t="n">
        <v>9</v>
      </c>
      <c r="AI149" s="0" t="s">
        <v>720</v>
      </c>
      <c r="AJ149" s="0" t="s">
        <v>2108</v>
      </c>
      <c r="AK149" s="0" t="s">
        <v>30206</v>
      </c>
      <c r="AL149" s="0" t="s">
        <v>2112</v>
      </c>
    </row>
    <row r="150" customFormat="false" ht="15" hidden="false" customHeight="false" outlineLevel="0" collapsed="false">
      <c r="A150" s="0" t="s">
        <v>30432</v>
      </c>
      <c r="B150" s="0" t="s">
        <v>30433</v>
      </c>
      <c r="C150" s="0" t="s">
        <v>275</v>
      </c>
      <c r="D150" s="0" t="s">
        <v>165</v>
      </c>
      <c r="E150" s="0" t="s">
        <v>166</v>
      </c>
      <c r="F150" s="0" t="s">
        <v>2076</v>
      </c>
      <c r="G150" s="0" t="n">
        <v>2</v>
      </c>
      <c r="H150" s="0" t="n">
        <v>1000</v>
      </c>
      <c r="I150" s="0" t="n">
        <v>0.0005</v>
      </c>
      <c r="J150" s="0" t="n">
        <v>0.5</v>
      </c>
      <c r="K150" s="0" t="n">
        <v>-1.42</v>
      </c>
      <c r="L150" s="0" t="n">
        <v>1.0745</v>
      </c>
      <c r="M150" s="0" t="n">
        <v>1.09</v>
      </c>
      <c r="N150" s="0" t="n">
        <v>1.0905</v>
      </c>
      <c r="O150" s="0" t="n">
        <v>1.0715</v>
      </c>
      <c r="P150" s="0" t="n">
        <v>0</v>
      </c>
      <c r="Q150" s="0" t="n">
        <v>0</v>
      </c>
      <c r="R150" s="0" t="n">
        <v>0</v>
      </c>
      <c r="S150" s="0" t="n">
        <v>1.0925</v>
      </c>
      <c r="T150" s="0" t="n">
        <v>1.0905</v>
      </c>
      <c r="U150" s="0" t="n">
        <v>1.07</v>
      </c>
      <c r="V150" s="0" t="n">
        <v>1.12</v>
      </c>
      <c r="W150" s="0" t="n">
        <v>7923647</v>
      </c>
      <c r="X150" s="0" t="n">
        <v>1.072</v>
      </c>
      <c r="Y150" s="0" t="n">
        <v>1.076</v>
      </c>
      <c r="Z150" s="0" t="n">
        <v>471</v>
      </c>
      <c r="AA150" s="0" t="n">
        <v>48707091574</v>
      </c>
      <c r="AB150" s="0" t="n">
        <v>1074.5</v>
      </c>
      <c r="AC150" s="0" t="n">
        <v>0</v>
      </c>
      <c r="AD150" s="0" t="s">
        <v>99</v>
      </c>
      <c r="AE150" s="0" t="s">
        <v>99</v>
      </c>
      <c r="AH150" s="0" t="n">
        <v>-100</v>
      </c>
      <c r="AI150" s="0" t="s">
        <v>720</v>
      </c>
      <c r="AJ150" s="0" t="s">
        <v>2108</v>
      </c>
      <c r="AK150" s="0" t="s">
        <v>2110</v>
      </c>
      <c r="AL150" s="0" t="s">
        <v>2112</v>
      </c>
    </row>
    <row r="151" customFormat="false" ht="15" hidden="false" customHeight="false" outlineLevel="0" collapsed="false">
      <c r="A151" s="0" t="s">
        <v>30434</v>
      </c>
      <c r="B151" s="0" t="s">
        <v>30435</v>
      </c>
      <c r="C151" s="0" t="s">
        <v>1321</v>
      </c>
      <c r="D151" s="0" t="s">
        <v>1318</v>
      </c>
      <c r="E151" s="0" t="s">
        <v>1319</v>
      </c>
      <c r="F151" s="0" t="s">
        <v>2076</v>
      </c>
      <c r="G151" s="0" t="n">
        <v>2</v>
      </c>
      <c r="H151" s="0" t="n">
        <v>10000</v>
      </c>
      <c r="I151" s="0" t="n">
        <v>5E-005</v>
      </c>
      <c r="J151" s="0" t="n">
        <v>0.1</v>
      </c>
      <c r="K151" s="0" t="n">
        <v>-2.51</v>
      </c>
      <c r="L151" s="0" t="n">
        <v>0.04475</v>
      </c>
      <c r="M151" s="0" t="n">
        <v>0.0459</v>
      </c>
      <c r="N151" s="0" t="n">
        <v>0.047</v>
      </c>
      <c r="O151" s="0" t="n">
        <v>0.0448</v>
      </c>
      <c r="P151" s="0" t="n">
        <v>0</v>
      </c>
      <c r="Q151" s="0" t="n">
        <v>0</v>
      </c>
      <c r="R151" s="0" t="n">
        <v>0</v>
      </c>
      <c r="S151" s="0" t="n">
        <v>0.04555</v>
      </c>
      <c r="T151" s="0" t="n">
        <v>0.0459</v>
      </c>
      <c r="U151" s="0" t="n">
        <v>0.04425</v>
      </c>
      <c r="V151" s="0" t="n">
        <v>0.04635</v>
      </c>
      <c r="W151" s="0" t="n">
        <v>5258765</v>
      </c>
      <c r="X151" s="0" t="n">
        <v>0.04475</v>
      </c>
      <c r="Y151" s="0" t="n">
        <v>0.0448</v>
      </c>
      <c r="Z151" s="0" t="n">
        <v>644</v>
      </c>
      <c r="AA151" s="0" t="n">
        <v>95785923138</v>
      </c>
      <c r="AB151" s="0" t="n">
        <v>1342.5</v>
      </c>
      <c r="AC151" s="0" t="n">
        <v>0</v>
      </c>
      <c r="AD151" s="0" t="s">
        <v>99</v>
      </c>
      <c r="AE151" s="0" t="s">
        <v>99</v>
      </c>
      <c r="AH151" s="0" t="n">
        <v>-100</v>
      </c>
      <c r="AI151" s="0" t="s">
        <v>720</v>
      </c>
      <c r="AJ151" s="0" t="s">
        <v>2108</v>
      </c>
      <c r="AK151" s="0" t="s">
        <v>2110</v>
      </c>
      <c r="AL151" s="0" t="s">
        <v>2112</v>
      </c>
    </row>
    <row r="152" customFormat="false" ht="15" hidden="false" customHeight="false" outlineLevel="0" collapsed="false">
      <c r="A152" s="0" t="s">
        <v>30436</v>
      </c>
      <c r="B152" s="0" t="s">
        <v>30437</v>
      </c>
      <c r="C152" s="0" t="s">
        <v>276</v>
      </c>
      <c r="D152" s="0" t="s">
        <v>169</v>
      </c>
      <c r="E152" s="0" t="s">
        <v>170</v>
      </c>
      <c r="F152" s="0" t="s">
        <v>2076</v>
      </c>
      <c r="G152" s="0" t="n">
        <v>2</v>
      </c>
      <c r="H152" s="0" t="n">
        <v>10000</v>
      </c>
      <c r="I152" s="0" t="n">
        <v>0.0001</v>
      </c>
      <c r="J152" s="0" t="n">
        <v>0.1</v>
      </c>
      <c r="K152" s="0" t="n">
        <v>0.06</v>
      </c>
      <c r="L152" s="0" t="n">
        <v>0.3243</v>
      </c>
      <c r="M152" s="0" t="n">
        <v>0.3241</v>
      </c>
      <c r="N152" s="0" t="n">
        <v>0.3257</v>
      </c>
      <c r="O152" s="0" t="n">
        <v>0.3257</v>
      </c>
      <c r="P152" s="0" t="n">
        <v>0</v>
      </c>
      <c r="Q152" s="0" t="n">
        <v>0</v>
      </c>
      <c r="R152" s="0" t="n">
        <v>0</v>
      </c>
      <c r="S152" s="0" t="n">
        <v>0.3251</v>
      </c>
      <c r="T152" s="0" t="n">
        <v>0.3241</v>
      </c>
      <c r="U152" s="0" t="n">
        <v>0.3221</v>
      </c>
      <c r="V152" s="0" t="n">
        <v>0.3285</v>
      </c>
      <c r="W152" s="0" t="n">
        <v>21813736</v>
      </c>
      <c r="X152" s="0" t="n">
        <v>0.3244</v>
      </c>
      <c r="Y152" s="0" t="n">
        <v>0.3247</v>
      </c>
      <c r="Z152" s="0" t="n">
        <v>2547</v>
      </c>
      <c r="AA152" s="0" t="n">
        <v>112697817043</v>
      </c>
      <c r="AB152" s="0" t="n">
        <v>19458</v>
      </c>
      <c r="AC152" s="0" t="n">
        <v>0</v>
      </c>
      <c r="AD152" s="0" t="s">
        <v>99</v>
      </c>
      <c r="AE152" s="0" t="s">
        <v>99</v>
      </c>
      <c r="AH152" s="0" t="n">
        <v>-100</v>
      </c>
      <c r="AI152" s="0" t="s">
        <v>720</v>
      </c>
      <c r="AJ152" s="0" t="s">
        <v>2108</v>
      </c>
      <c r="AK152" s="0" t="s">
        <v>2110</v>
      </c>
      <c r="AL152" s="0" t="s">
        <v>2112</v>
      </c>
    </row>
    <row r="153" customFormat="false" ht="15" hidden="false" customHeight="false" outlineLevel="0" collapsed="false">
      <c r="A153" s="0" t="s">
        <v>30438</v>
      </c>
      <c r="B153" s="0" t="s">
        <v>30439</v>
      </c>
      <c r="C153" s="0" t="s">
        <v>1560</v>
      </c>
      <c r="D153" s="0" t="s">
        <v>1557</v>
      </c>
      <c r="E153" s="0" t="s">
        <v>1558</v>
      </c>
      <c r="F153" s="0" t="s">
        <v>2076</v>
      </c>
      <c r="G153" s="0" t="n">
        <v>1</v>
      </c>
      <c r="H153" s="0" t="n">
        <v>10</v>
      </c>
      <c r="I153" s="0" t="n">
        <v>0.005</v>
      </c>
      <c r="J153" s="0" t="n">
        <v>0.656517</v>
      </c>
      <c r="K153" s="0" t="n">
        <v>-3.62</v>
      </c>
      <c r="L153" s="0" t="n">
        <v>34.235</v>
      </c>
      <c r="M153" s="0" t="n">
        <v>35.385</v>
      </c>
      <c r="N153" s="0" t="n">
        <v>35.33</v>
      </c>
      <c r="O153" s="0" t="n">
        <v>34.17</v>
      </c>
      <c r="P153" s="0" t="n">
        <v>0</v>
      </c>
      <c r="Q153" s="0" t="n">
        <v>0</v>
      </c>
      <c r="R153" s="0" t="n">
        <v>0</v>
      </c>
      <c r="S153" s="0" t="n">
        <v>34.82</v>
      </c>
      <c r="T153" s="0" t="n">
        <v>35.385</v>
      </c>
      <c r="U153" s="0" t="n">
        <v>34.075</v>
      </c>
      <c r="V153" s="0" t="n">
        <v>35.65</v>
      </c>
      <c r="W153" s="0" t="n">
        <v>459141271</v>
      </c>
      <c r="X153" s="0" t="n">
        <v>34.235</v>
      </c>
      <c r="Y153" s="0" t="n">
        <v>34.245</v>
      </c>
      <c r="Z153" s="0" t="n">
        <v>15274</v>
      </c>
      <c r="AA153" s="0" t="n">
        <v>15193014862</v>
      </c>
      <c r="AB153" s="0" t="n">
        <v>1027.05</v>
      </c>
      <c r="AC153" s="0" t="n">
        <v>0</v>
      </c>
      <c r="AD153" s="0" t="s">
        <v>99</v>
      </c>
      <c r="AE153" s="0" t="s">
        <v>99</v>
      </c>
      <c r="AH153" s="0" t="n">
        <v>-100</v>
      </c>
      <c r="AI153" s="0" t="s">
        <v>720</v>
      </c>
      <c r="AJ153" s="0" t="s">
        <v>2108</v>
      </c>
      <c r="AK153" s="0" t="s">
        <v>2110</v>
      </c>
      <c r="AL153" s="0" t="s">
        <v>2112</v>
      </c>
    </row>
    <row r="154" customFormat="false" ht="15" hidden="false" customHeight="false" outlineLevel="0" collapsed="false">
      <c r="A154" s="0" t="s">
        <v>30440</v>
      </c>
      <c r="B154" s="0" t="s">
        <v>30441</v>
      </c>
      <c r="C154" s="0" t="s">
        <v>1490</v>
      </c>
      <c r="D154" s="0" t="s">
        <v>1487</v>
      </c>
      <c r="E154" s="0" t="s">
        <v>1488</v>
      </c>
      <c r="F154" s="0" t="s">
        <v>2076</v>
      </c>
      <c r="G154" s="0" t="n">
        <v>2</v>
      </c>
      <c r="H154" s="0" t="n">
        <v>10</v>
      </c>
      <c r="I154" s="0" t="n">
        <v>0.05</v>
      </c>
      <c r="J154" s="0" t="n">
        <v>0.004</v>
      </c>
      <c r="K154" s="0" t="n">
        <v>-1.55</v>
      </c>
      <c r="L154" s="0" t="n">
        <v>248.1</v>
      </c>
      <c r="M154" s="0" t="n">
        <v>255.65</v>
      </c>
      <c r="N154" s="0" t="n">
        <v>259.6</v>
      </c>
      <c r="O154" s="0" t="n">
        <v>248.05</v>
      </c>
      <c r="P154" s="0" t="n">
        <v>0</v>
      </c>
      <c r="Q154" s="0" t="n">
        <v>0</v>
      </c>
      <c r="R154" s="0" t="n">
        <v>0</v>
      </c>
      <c r="S154" s="0" t="n">
        <v>251.45</v>
      </c>
      <c r="T154" s="0" t="n">
        <v>250</v>
      </c>
      <c r="U154" s="0" t="n">
        <v>247.45</v>
      </c>
      <c r="V154" s="0" t="n">
        <v>256.5</v>
      </c>
      <c r="W154" s="0" t="n">
        <v>85566255</v>
      </c>
      <c r="X154" s="0" t="n">
        <v>248.05</v>
      </c>
      <c r="Y154" s="0" t="n">
        <v>248.1</v>
      </c>
      <c r="Z154" s="0" t="n">
        <v>2745</v>
      </c>
      <c r="AA154" s="0" t="n">
        <v>665733918</v>
      </c>
      <c r="AB154" s="0" t="n">
        <v>2481</v>
      </c>
      <c r="AC154" s="0" t="n">
        <v>0</v>
      </c>
      <c r="AD154" s="0" t="s">
        <v>99</v>
      </c>
      <c r="AE154" s="0" t="s">
        <v>99</v>
      </c>
      <c r="AH154" s="0" t="n">
        <v>-100</v>
      </c>
      <c r="AI154" s="0" t="s">
        <v>720</v>
      </c>
      <c r="AJ154" s="0" t="s">
        <v>2108</v>
      </c>
      <c r="AK154" s="0" t="s">
        <v>2110</v>
      </c>
      <c r="AL154" s="0" t="s">
        <v>2112</v>
      </c>
    </row>
    <row r="155" customFormat="false" ht="15" hidden="false" customHeight="false" outlineLevel="0" collapsed="false">
      <c r="A155" s="0" t="s">
        <v>30442</v>
      </c>
      <c r="B155" s="0" t="s">
        <v>30443</v>
      </c>
      <c r="C155" s="0" t="s">
        <v>1505</v>
      </c>
      <c r="D155" s="0" t="s">
        <v>1502</v>
      </c>
      <c r="E155" s="0" t="s">
        <v>1503</v>
      </c>
      <c r="F155" s="0" t="s">
        <v>2076</v>
      </c>
      <c r="G155" s="0" t="n">
        <v>1</v>
      </c>
      <c r="H155" s="0" t="n">
        <v>10</v>
      </c>
      <c r="I155" s="0" t="n">
        <v>0.02</v>
      </c>
      <c r="J155" s="0" t="n">
        <v>9.88</v>
      </c>
      <c r="K155" s="0" t="n">
        <v>0.23</v>
      </c>
      <c r="L155" s="0" t="n">
        <v>96.42</v>
      </c>
      <c r="M155" s="0" t="n">
        <v>96.2</v>
      </c>
      <c r="N155" s="0" t="n">
        <v>96.56</v>
      </c>
      <c r="O155" s="0" t="n">
        <v>96.28</v>
      </c>
      <c r="P155" s="0" t="n">
        <v>0</v>
      </c>
      <c r="Q155" s="0" t="n">
        <v>0</v>
      </c>
      <c r="R155" s="0" t="n">
        <v>0</v>
      </c>
      <c r="S155" s="0" t="n">
        <v>96.76</v>
      </c>
      <c r="T155" s="0" t="n">
        <v>96</v>
      </c>
      <c r="U155" s="0" t="n">
        <v>95.46</v>
      </c>
      <c r="V155" s="0" t="n">
        <v>98</v>
      </c>
      <c r="W155" s="0" t="n">
        <v>33006038</v>
      </c>
      <c r="X155" s="0" t="n">
        <v>96.26</v>
      </c>
      <c r="Y155" s="0" t="n">
        <v>96.42</v>
      </c>
      <c r="Z155" s="0" t="n">
        <v>2923</v>
      </c>
      <c r="AA155" s="0" t="n">
        <v>556952780</v>
      </c>
      <c r="AB155" s="0" t="n">
        <v>75207.6</v>
      </c>
      <c r="AC155" s="0" t="n">
        <v>0</v>
      </c>
      <c r="AD155" s="0" t="s">
        <v>99</v>
      </c>
      <c r="AE155" s="0" t="s">
        <v>99</v>
      </c>
      <c r="AH155" s="0" t="n">
        <v>-100</v>
      </c>
      <c r="AI155" s="0" t="s">
        <v>720</v>
      </c>
      <c r="AJ155" s="0" t="s">
        <v>2108</v>
      </c>
      <c r="AK155" s="0" t="s">
        <v>2110</v>
      </c>
      <c r="AL155" s="0" t="s">
        <v>2112</v>
      </c>
    </row>
    <row r="156" customFormat="false" ht="15" hidden="false" customHeight="false" outlineLevel="0" collapsed="false">
      <c r="A156" s="0" t="s">
        <v>30444</v>
      </c>
      <c r="B156" s="0" t="s">
        <v>30445</v>
      </c>
      <c r="C156" s="0" t="s">
        <v>30446</v>
      </c>
      <c r="D156" s="0" t="s">
        <v>30447</v>
      </c>
      <c r="E156" s="0" t="s">
        <v>30448</v>
      </c>
      <c r="F156" s="0" t="s">
        <v>2076</v>
      </c>
      <c r="G156" s="0" t="n">
        <v>3</v>
      </c>
      <c r="H156" s="0" t="n">
        <v>10</v>
      </c>
      <c r="I156" s="0" t="n">
        <v>0.2</v>
      </c>
      <c r="J156" s="0" t="n">
        <v>10</v>
      </c>
      <c r="K156" s="0" t="n">
        <v>0</v>
      </c>
      <c r="L156" s="0" t="n">
        <v>0</v>
      </c>
      <c r="M156" s="0" t="n">
        <v>122.4</v>
      </c>
      <c r="N156" s="0" t="n">
        <v>122.4</v>
      </c>
      <c r="O156" s="0" t="n">
        <v>122.4</v>
      </c>
      <c r="P156" s="0" t="n">
        <v>0</v>
      </c>
      <c r="Q156" s="0" t="n">
        <v>0</v>
      </c>
      <c r="R156" s="0" t="n">
        <v>0</v>
      </c>
      <c r="S156" s="0" t="n">
        <v>0</v>
      </c>
      <c r="T156" s="0" t="n">
        <v>0</v>
      </c>
      <c r="U156" s="0" t="n">
        <v>0</v>
      </c>
      <c r="V156" s="0" t="n">
        <v>0</v>
      </c>
      <c r="W156" s="0" t="n">
        <v>0</v>
      </c>
      <c r="X156" s="0" t="n">
        <v>0</v>
      </c>
      <c r="Y156" s="0" t="n">
        <v>0</v>
      </c>
      <c r="Z156" s="0" t="n">
        <v>0</v>
      </c>
      <c r="AA156" s="0" t="n">
        <v>1551401853</v>
      </c>
      <c r="AB156" s="0" t="n">
        <v>0</v>
      </c>
      <c r="AC156" s="0" t="n">
        <v>0</v>
      </c>
      <c r="AD156" s="0" t="s">
        <v>99</v>
      </c>
      <c r="AE156" s="0" t="s">
        <v>99</v>
      </c>
      <c r="AH156" s="0" t="n">
        <v>9</v>
      </c>
      <c r="AI156" s="0" t="s">
        <v>720</v>
      </c>
      <c r="AJ156" s="0" t="s">
        <v>2108</v>
      </c>
      <c r="AK156" s="0" t="s">
        <v>2110</v>
      </c>
      <c r="AL156" s="0" t="s">
        <v>30449</v>
      </c>
    </row>
    <row r="157" customFormat="false" ht="15" hidden="false" customHeight="false" outlineLevel="0" collapsed="false">
      <c r="A157" s="0" t="s">
        <v>30450</v>
      </c>
      <c r="B157" s="0" t="s">
        <v>30451</v>
      </c>
      <c r="C157" s="0" t="s">
        <v>1530</v>
      </c>
      <c r="D157" s="0" t="s">
        <v>1527</v>
      </c>
      <c r="E157" s="0" t="s">
        <v>1528</v>
      </c>
      <c r="F157" s="0" t="s">
        <v>2076</v>
      </c>
      <c r="G157" s="0" t="n">
        <v>1</v>
      </c>
      <c r="H157" s="0" t="n">
        <v>1</v>
      </c>
      <c r="I157" s="0" t="n">
        <v>0.05</v>
      </c>
      <c r="J157" s="0" t="n">
        <v>0.01</v>
      </c>
      <c r="K157" s="0" t="n">
        <v>-0.97</v>
      </c>
      <c r="L157" s="0" t="n">
        <v>485.75</v>
      </c>
      <c r="M157" s="0" t="n">
        <v>489.8</v>
      </c>
      <c r="N157" s="0" t="n">
        <v>488.15</v>
      </c>
      <c r="O157" s="0" t="n">
        <v>484.35</v>
      </c>
      <c r="P157" s="0" t="n">
        <v>0</v>
      </c>
      <c r="Q157" s="0" t="n">
        <v>0</v>
      </c>
      <c r="R157" s="0" t="n">
        <v>0</v>
      </c>
      <c r="S157" s="0" t="n">
        <v>490.4</v>
      </c>
      <c r="T157" s="0" t="n">
        <v>490.7</v>
      </c>
      <c r="U157" s="0" t="n">
        <v>482.3</v>
      </c>
      <c r="V157" s="0" t="n">
        <v>496.8</v>
      </c>
      <c r="W157" s="0" t="n">
        <v>1770552424</v>
      </c>
      <c r="X157" s="0" t="n">
        <v>485.65</v>
      </c>
      <c r="Y157" s="0" t="n">
        <v>485.75</v>
      </c>
      <c r="Z157" s="0" t="n">
        <v>52590</v>
      </c>
      <c r="AA157" s="0" t="n">
        <v>10598177817</v>
      </c>
      <c r="AB157" s="0" t="n">
        <v>971.5</v>
      </c>
      <c r="AC157" s="0" t="n">
        <v>0</v>
      </c>
      <c r="AD157" s="0" t="s">
        <v>99</v>
      </c>
      <c r="AE157" s="0" t="s">
        <v>99</v>
      </c>
      <c r="AH157" s="0" t="n">
        <v>-100</v>
      </c>
      <c r="AI157" s="0" t="s">
        <v>720</v>
      </c>
      <c r="AJ157" s="0" t="s">
        <v>2108</v>
      </c>
      <c r="AK157" s="0" t="s">
        <v>2110</v>
      </c>
      <c r="AL157" s="0" t="s">
        <v>2112</v>
      </c>
    </row>
    <row r="158" customFormat="false" ht="15" hidden="false" customHeight="false" outlineLevel="0" collapsed="false">
      <c r="A158" s="0" t="s">
        <v>30452</v>
      </c>
      <c r="B158" s="0" t="s">
        <v>30453</v>
      </c>
      <c r="C158" s="0" t="s">
        <v>1289</v>
      </c>
      <c r="D158" s="0" t="s">
        <v>1286</v>
      </c>
      <c r="E158" s="0" t="s">
        <v>1287</v>
      </c>
      <c r="F158" s="0" t="s">
        <v>2076</v>
      </c>
      <c r="G158" s="0" t="n">
        <v>2</v>
      </c>
      <c r="H158" s="0" t="n">
        <v>1000</v>
      </c>
      <c r="I158" s="0" t="n">
        <v>0.0002</v>
      </c>
      <c r="J158" s="0" t="n">
        <v>0.1</v>
      </c>
      <c r="K158" s="0" t="n">
        <v>-2.2</v>
      </c>
      <c r="L158" s="0" t="n">
        <v>0.427</v>
      </c>
      <c r="M158" s="0" t="n">
        <v>0.4366</v>
      </c>
      <c r="N158" s="0" t="n">
        <v>0.4386</v>
      </c>
      <c r="O158" s="0" t="n">
        <v>0.4272</v>
      </c>
      <c r="P158" s="0" t="n">
        <v>0</v>
      </c>
      <c r="Q158" s="0" t="n">
        <v>0</v>
      </c>
      <c r="R158" s="0" t="n">
        <v>0</v>
      </c>
      <c r="S158" s="0" t="n">
        <v>0.428</v>
      </c>
      <c r="T158" s="0" t="n">
        <v>0.4396</v>
      </c>
      <c r="U158" s="0" t="n">
        <v>0.422</v>
      </c>
      <c r="V158" s="0" t="n">
        <v>0.447</v>
      </c>
      <c r="W158" s="0" t="n">
        <v>25047985</v>
      </c>
      <c r="X158" s="0" t="n">
        <v>0.4266</v>
      </c>
      <c r="Y158" s="0" t="n">
        <v>0.4284</v>
      </c>
      <c r="Z158" s="0" t="n">
        <v>1779</v>
      </c>
      <c r="AA158" s="0" t="n">
        <v>42217941468</v>
      </c>
      <c r="AB158" s="0" t="n">
        <v>2562</v>
      </c>
      <c r="AC158" s="0" t="n">
        <v>0</v>
      </c>
      <c r="AD158" s="0" t="s">
        <v>99</v>
      </c>
      <c r="AE158" s="0" t="s">
        <v>99</v>
      </c>
      <c r="AH158" s="0" t="n">
        <v>-100</v>
      </c>
      <c r="AI158" s="0" t="s">
        <v>720</v>
      </c>
      <c r="AJ158" s="0" t="s">
        <v>2108</v>
      </c>
      <c r="AK158" s="0" t="s">
        <v>2110</v>
      </c>
      <c r="AL158" s="0" t="s">
        <v>2112</v>
      </c>
    </row>
    <row r="159" customFormat="false" ht="15" hidden="false" customHeight="false" outlineLevel="0" collapsed="false">
      <c r="A159" s="0" t="s">
        <v>30454</v>
      </c>
      <c r="B159" s="0" t="s">
        <v>30455</v>
      </c>
      <c r="C159" s="0" t="s">
        <v>1316</v>
      </c>
      <c r="D159" s="0" t="s">
        <v>1313</v>
      </c>
      <c r="E159" s="0" t="s">
        <v>1314</v>
      </c>
      <c r="F159" s="0" t="s">
        <v>2076</v>
      </c>
      <c r="G159" s="0" t="n">
        <v>3</v>
      </c>
      <c r="H159" s="0" t="n">
        <v>10000</v>
      </c>
      <c r="I159" s="0" t="n">
        <v>5E-005</v>
      </c>
      <c r="J159" s="0" t="n">
        <v>0.1</v>
      </c>
      <c r="K159" s="0" t="n">
        <v>-0.69</v>
      </c>
      <c r="L159" s="0" t="n">
        <v>0.05015</v>
      </c>
      <c r="M159" s="0" t="n">
        <v>0.0505</v>
      </c>
      <c r="N159" s="0" t="n">
        <v>0.05245</v>
      </c>
      <c r="O159" s="0" t="n">
        <v>0.0501</v>
      </c>
      <c r="P159" s="0" t="n">
        <v>0</v>
      </c>
      <c r="Q159" s="0" t="n">
        <v>0</v>
      </c>
      <c r="R159" s="0" t="n">
        <v>0</v>
      </c>
      <c r="S159" s="0" t="n">
        <v>0.05075</v>
      </c>
      <c r="T159" s="0" t="n">
        <v>0.05165</v>
      </c>
      <c r="U159" s="0" t="n">
        <v>0.04965</v>
      </c>
      <c r="V159" s="0" t="n">
        <v>0.0521</v>
      </c>
      <c r="W159" s="0" t="n">
        <v>855922</v>
      </c>
      <c r="X159" s="0" t="n">
        <v>0.05</v>
      </c>
      <c r="Y159" s="0" t="n">
        <v>0.05015</v>
      </c>
      <c r="Z159" s="0" t="n">
        <v>244</v>
      </c>
      <c r="AA159" s="0" t="n">
        <v>151641426354</v>
      </c>
      <c r="AB159" s="0" t="n">
        <v>501.5</v>
      </c>
      <c r="AC159" s="0" t="n">
        <v>0</v>
      </c>
      <c r="AD159" s="0" t="s">
        <v>99</v>
      </c>
      <c r="AE159" s="0" t="s">
        <v>99</v>
      </c>
      <c r="AH159" s="0" t="n">
        <v>9</v>
      </c>
      <c r="AI159" s="0" t="s">
        <v>720</v>
      </c>
      <c r="AJ159" s="0" t="s">
        <v>2108</v>
      </c>
      <c r="AK159" s="0" t="s">
        <v>2110</v>
      </c>
      <c r="AL159" s="0" t="s">
        <v>2112</v>
      </c>
    </row>
    <row r="160" customFormat="false" ht="15" hidden="false" customHeight="false" outlineLevel="0" collapsed="false">
      <c r="A160" s="0" t="s">
        <v>30456</v>
      </c>
      <c r="B160" s="0" t="s">
        <v>30457</v>
      </c>
      <c r="C160" s="0" t="s">
        <v>939</v>
      </c>
      <c r="D160" s="0" t="s">
        <v>936</v>
      </c>
      <c r="E160" s="0" t="s">
        <v>937</v>
      </c>
      <c r="F160" s="0" t="s">
        <v>2076</v>
      </c>
      <c r="G160" s="0" t="n">
        <v>1</v>
      </c>
      <c r="H160" s="0" t="n">
        <v>10000</v>
      </c>
      <c r="I160" s="0" t="n">
        <v>2E-005</v>
      </c>
      <c r="J160" s="0" t="n">
        <v>0.5</v>
      </c>
      <c r="K160" s="0" t="n">
        <v>-1.29</v>
      </c>
      <c r="L160" s="0" t="n">
        <v>0.0674</v>
      </c>
      <c r="M160" s="0" t="n">
        <v>0.0686</v>
      </c>
      <c r="N160" s="0" t="n">
        <v>0.06956</v>
      </c>
      <c r="O160" s="0" t="n">
        <v>0.06716</v>
      </c>
      <c r="P160" s="0" t="n">
        <v>0</v>
      </c>
      <c r="Q160" s="0" t="n">
        <v>0</v>
      </c>
      <c r="R160" s="0" t="n">
        <v>0</v>
      </c>
      <c r="S160" s="0" t="n">
        <v>0.06836</v>
      </c>
      <c r="T160" s="0" t="n">
        <v>0.0681</v>
      </c>
      <c r="U160" s="0" t="n">
        <v>0.06694</v>
      </c>
      <c r="V160" s="0" t="n">
        <v>0.0695</v>
      </c>
      <c r="W160" s="0" t="n">
        <v>124962599</v>
      </c>
      <c r="X160" s="0" t="n">
        <v>0.06734</v>
      </c>
      <c r="Y160" s="0" t="n">
        <v>0.0674</v>
      </c>
      <c r="Z160" s="0" t="n">
        <v>6431</v>
      </c>
      <c r="AA160" s="0" t="n">
        <v>2113460101477</v>
      </c>
      <c r="AB160" s="0" t="n">
        <v>10110</v>
      </c>
      <c r="AC160" s="0" t="n">
        <v>0</v>
      </c>
      <c r="AD160" s="0" t="s">
        <v>99</v>
      </c>
      <c r="AE160" s="0" t="s">
        <v>99</v>
      </c>
      <c r="AH160" s="0" t="n">
        <v>-100</v>
      </c>
      <c r="AI160" s="0" t="s">
        <v>720</v>
      </c>
      <c r="AJ160" s="0" t="s">
        <v>2108</v>
      </c>
      <c r="AK160" s="0" t="s">
        <v>2110</v>
      </c>
      <c r="AL160" s="0" t="s">
        <v>2112</v>
      </c>
    </row>
    <row r="161" customFormat="false" ht="15" hidden="false" customHeight="false" outlineLevel="0" collapsed="false">
      <c r="A161" s="0" t="s">
        <v>30458</v>
      </c>
      <c r="B161" s="0" t="s">
        <v>30459</v>
      </c>
      <c r="C161" s="0" t="s">
        <v>1294</v>
      </c>
      <c r="D161" s="0" t="s">
        <v>1291</v>
      </c>
      <c r="E161" s="0" t="s">
        <v>1292</v>
      </c>
      <c r="F161" s="0" t="s">
        <v>2076</v>
      </c>
      <c r="G161" s="0" t="n">
        <v>3</v>
      </c>
      <c r="H161" s="0" t="n">
        <v>10</v>
      </c>
      <c r="I161" s="0" t="n">
        <v>0.02</v>
      </c>
      <c r="J161" s="0" t="n">
        <v>1</v>
      </c>
      <c r="K161" s="0" t="n">
        <v>0.25</v>
      </c>
      <c r="L161" s="0" t="n">
        <v>16</v>
      </c>
      <c r="M161" s="0" t="n">
        <v>15.88</v>
      </c>
      <c r="N161" s="0" t="n">
        <v>15.96</v>
      </c>
      <c r="O161" s="0" t="n">
        <v>15.98</v>
      </c>
      <c r="P161" s="0" t="n">
        <v>0</v>
      </c>
      <c r="Q161" s="0" t="n">
        <v>0</v>
      </c>
      <c r="R161" s="0" t="n">
        <v>0</v>
      </c>
      <c r="S161" s="0" t="n">
        <v>15.92</v>
      </c>
      <c r="T161" s="0" t="n">
        <v>16.02</v>
      </c>
      <c r="U161" s="0" t="n">
        <v>15.8</v>
      </c>
      <c r="V161" s="0" t="n">
        <v>16.04</v>
      </c>
      <c r="W161" s="0" t="n">
        <v>89322</v>
      </c>
      <c r="X161" s="0" t="n">
        <v>15.82</v>
      </c>
      <c r="Y161" s="0" t="n">
        <v>16</v>
      </c>
      <c r="Z161" s="0" t="n">
        <v>65</v>
      </c>
      <c r="AA161" s="0" t="n">
        <v>2093354170</v>
      </c>
      <c r="AB161" s="0" t="n">
        <v>160</v>
      </c>
      <c r="AC161" s="0" t="n">
        <v>0</v>
      </c>
      <c r="AD161" s="0" t="s">
        <v>99</v>
      </c>
      <c r="AE161" s="0" t="s">
        <v>99</v>
      </c>
      <c r="AH161" s="0" t="n">
        <v>9</v>
      </c>
      <c r="AI161" s="0" t="s">
        <v>720</v>
      </c>
      <c r="AJ161" s="0" t="s">
        <v>2108</v>
      </c>
      <c r="AK161" s="0" t="s">
        <v>2110</v>
      </c>
      <c r="AL161" s="0" t="s">
        <v>2112</v>
      </c>
    </row>
    <row r="162" customFormat="false" ht="15" hidden="false" customHeight="false" outlineLevel="0" collapsed="false">
      <c r="A162" s="0" t="s">
        <v>30460</v>
      </c>
      <c r="B162" s="0" t="s">
        <v>30461</v>
      </c>
      <c r="C162" s="0" t="s">
        <v>1306</v>
      </c>
      <c r="D162" s="0" t="s">
        <v>1303</v>
      </c>
      <c r="E162" s="0" t="s">
        <v>1304</v>
      </c>
      <c r="F162" s="0" t="s">
        <v>2076</v>
      </c>
      <c r="G162" s="0" t="n">
        <v>2</v>
      </c>
      <c r="H162" s="0" t="n">
        <v>10000</v>
      </c>
      <c r="I162" s="0" t="n">
        <v>0.0002</v>
      </c>
      <c r="J162" s="0" t="n">
        <v>0.1</v>
      </c>
      <c r="K162" s="0" t="n">
        <v>-1.54</v>
      </c>
      <c r="L162" s="0" t="n">
        <v>0.294</v>
      </c>
      <c r="M162" s="0" t="n">
        <v>0.2986</v>
      </c>
      <c r="N162" s="0" t="n">
        <v>0.298</v>
      </c>
      <c r="O162" s="0" t="n">
        <v>0.2934</v>
      </c>
      <c r="P162" s="0" t="n">
        <v>0</v>
      </c>
      <c r="Q162" s="0" t="n">
        <v>0</v>
      </c>
      <c r="R162" s="0" t="n">
        <v>0</v>
      </c>
      <c r="S162" s="0" t="n">
        <v>0.298</v>
      </c>
      <c r="T162" s="0" t="n">
        <v>0.2978</v>
      </c>
      <c r="U162" s="0" t="n">
        <v>0.293</v>
      </c>
      <c r="V162" s="0" t="n">
        <v>0.3008</v>
      </c>
      <c r="W162" s="0" t="n">
        <v>2982750</v>
      </c>
      <c r="X162" s="0" t="n">
        <v>0.2932</v>
      </c>
      <c r="Y162" s="0" t="n">
        <v>0.2938</v>
      </c>
      <c r="Z162" s="0" t="n">
        <v>307</v>
      </c>
      <c r="AA162" s="0" t="n">
        <v>87430485711</v>
      </c>
      <c r="AB162" s="0" t="n">
        <v>2940</v>
      </c>
      <c r="AC162" s="0" t="n">
        <v>0</v>
      </c>
      <c r="AD162" s="0" t="s">
        <v>99</v>
      </c>
      <c r="AE162" s="0" t="s">
        <v>99</v>
      </c>
      <c r="AH162" s="0" t="n">
        <v>-100</v>
      </c>
      <c r="AI162" s="0" t="s">
        <v>720</v>
      </c>
      <c r="AJ162" s="0" t="s">
        <v>2108</v>
      </c>
      <c r="AK162" s="0" t="s">
        <v>2110</v>
      </c>
      <c r="AL162" s="0" t="s">
        <v>2112</v>
      </c>
    </row>
    <row r="163" customFormat="false" ht="15" hidden="false" customHeight="false" outlineLevel="0" collapsed="false">
      <c r="A163" s="0" t="s">
        <v>30462</v>
      </c>
      <c r="B163" s="0" t="s">
        <v>30463</v>
      </c>
      <c r="C163" s="0" t="s">
        <v>274</v>
      </c>
      <c r="D163" s="0" t="s">
        <v>140</v>
      </c>
      <c r="E163" s="0" t="s">
        <v>141</v>
      </c>
      <c r="F163" s="0" t="s">
        <v>2076</v>
      </c>
      <c r="G163" s="0" t="n">
        <v>1</v>
      </c>
      <c r="H163" s="0" t="n">
        <v>10</v>
      </c>
      <c r="I163" s="0" t="n">
        <v>0.01</v>
      </c>
      <c r="J163" s="0" t="n">
        <v>0.0025</v>
      </c>
      <c r="K163" s="0" t="n">
        <v>-1.01</v>
      </c>
      <c r="L163" s="0" t="n">
        <v>52.67</v>
      </c>
      <c r="M163" s="0" t="n">
        <v>53.83</v>
      </c>
      <c r="N163" s="0" t="n">
        <v>54.09</v>
      </c>
      <c r="O163" s="0" t="n">
        <v>52.6</v>
      </c>
      <c r="P163" s="0" t="n">
        <v>0</v>
      </c>
      <c r="Q163" s="0" t="n">
        <v>0</v>
      </c>
      <c r="R163" s="0" t="n">
        <v>0</v>
      </c>
      <c r="S163" s="0" t="n">
        <v>53.57</v>
      </c>
      <c r="T163" s="0" t="n">
        <v>53.5</v>
      </c>
      <c r="U163" s="0" t="n">
        <v>52.43</v>
      </c>
      <c r="V163" s="0" t="n">
        <v>54.75</v>
      </c>
      <c r="W163" s="0" t="n">
        <v>245204189</v>
      </c>
      <c r="X163" s="0" t="n">
        <v>52.67</v>
      </c>
      <c r="Y163" s="0" t="n">
        <v>52.69</v>
      </c>
      <c r="Z163" s="0" t="n">
        <v>9794</v>
      </c>
      <c r="AA163" s="0" t="n">
        <v>3282997929</v>
      </c>
      <c r="AB163" s="0" t="n">
        <v>2106.8</v>
      </c>
      <c r="AC163" s="0" t="n">
        <v>0</v>
      </c>
      <c r="AD163" s="0" t="s">
        <v>99</v>
      </c>
      <c r="AE163" s="0" t="s">
        <v>99</v>
      </c>
      <c r="AH163" s="0" t="n">
        <v>-100</v>
      </c>
      <c r="AI163" s="0" t="s">
        <v>720</v>
      </c>
      <c r="AJ163" s="0" t="s">
        <v>2108</v>
      </c>
      <c r="AK163" s="0" t="s">
        <v>2110</v>
      </c>
      <c r="AL163" s="0" t="s">
        <v>2112</v>
      </c>
    </row>
    <row r="164" customFormat="false" ht="15" hidden="false" customHeight="false" outlineLevel="0" collapsed="false">
      <c r="A164" s="0" t="s">
        <v>30464</v>
      </c>
      <c r="B164" s="0" t="s">
        <v>30465</v>
      </c>
      <c r="C164" s="0" t="s">
        <v>1547</v>
      </c>
      <c r="D164" s="0" t="s">
        <v>1544</v>
      </c>
      <c r="E164" s="0" t="s">
        <v>1545</v>
      </c>
      <c r="F164" s="0" t="s">
        <v>30205</v>
      </c>
      <c r="G164" s="0" t="n">
        <v>1</v>
      </c>
      <c r="H164" s="0" t="n">
        <v>10</v>
      </c>
      <c r="I164" s="0" t="n">
        <v>0.05</v>
      </c>
      <c r="J164" s="0" t="n">
        <v>0.0025</v>
      </c>
      <c r="K164" s="0" t="n">
        <v>-1.34</v>
      </c>
      <c r="L164" s="0" t="n">
        <v>47.9</v>
      </c>
      <c r="M164" s="0" t="n">
        <v>48.9</v>
      </c>
      <c r="N164" s="0" t="n">
        <v>49.4</v>
      </c>
      <c r="O164" s="0" t="n">
        <v>47.75</v>
      </c>
      <c r="P164" s="0" t="n">
        <v>0</v>
      </c>
      <c r="Q164" s="0" t="n">
        <v>0</v>
      </c>
      <c r="R164" s="0" t="n">
        <v>0</v>
      </c>
      <c r="S164" s="0" t="n">
        <v>48.75</v>
      </c>
      <c r="T164" s="0" t="n">
        <v>50.1</v>
      </c>
      <c r="U164" s="0" t="n">
        <v>47.65</v>
      </c>
      <c r="V164" s="0" t="n">
        <v>50.1</v>
      </c>
      <c r="W164" s="0" t="n">
        <v>58039264</v>
      </c>
      <c r="X164" s="0" t="n">
        <v>47.85</v>
      </c>
      <c r="Y164" s="0" t="n">
        <v>47.9</v>
      </c>
      <c r="Z164" s="0" t="n">
        <v>4119</v>
      </c>
      <c r="AA164" s="0" t="n">
        <v>209565147</v>
      </c>
      <c r="AB164" s="0" t="n">
        <v>958</v>
      </c>
      <c r="AC164" s="0" t="n">
        <v>0</v>
      </c>
      <c r="AD164" s="0" t="s">
        <v>99</v>
      </c>
      <c r="AE164" s="0" t="s">
        <v>99</v>
      </c>
      <c r="AH164" s="0" t="n">
        <v>-100</v>
      </c>
      <c r="AI164" s="0" t="s">
        <v>720</v>
      </c>
      <c r="AJ164" s="0" t="s">
        <v>2108</v>
      </c>
      <c r="AK164" s="0" t="s">
        <v>30206</v>
      </c>
      <c r="AL164" s="0" t="s">
        <v>2112</v>
      </c>
    </row>
    <row r="165" customFormat="false" ht="15" hidden="false" customHeight="false" outlineLevel="0" collapsed="false">
      <c r="A165" s="0" t="s">
        <v>30466</v>
      </c>
      <c r="B165" s="0" t="s">
        <v>30467</v>
      </c>
      <c r="C165" s="0" t="s">
        <v>1311</v>
      </c>
      <c r="D165" s="0" t="s">
        <v>1308</v>
      </c>
      <c r="E165" s="0" t="s">
        <v>1309</v>
      </c>
      <c r="F165" s="0" t="s">
        <v>2076</v>
      </c>
      <c r="G165" s="0" t="n">
        <v>2</v>
      </c>
      <c r="H165" s="0" t="n">
        <v>10000</v>
      </c>
      <c r="I165" s="0" t="n">
        <v>5E-005</v>
      </c>
      <c r="J165" s="0" t="n">
        <v>0.1</v>
      </c>
      <c r="K165" s="0" t="n">
        <v>-1.2</v>
      </c>
      <c r="L165" s="0" t="n">
        <v>0.0578</v>
      </c>
      <c r="M165" s="0" t="n">
        <v>0.0585</v>
      </c>
      <c r="N165" s="0" t="n">
        <v>0.0593</v>
      </c>
      <c r="O165" s="0" t="n">
        <v>0.0578</v>
      </c>
      <c r="P165" s="0" t="n">
        <v>0</v>
      </c>
      <c r="Q165" s="0" t="n">
        <v>0</v>
      </c>
      <c r="R165" s="0" t="n">
        <v>0</v>
      </c>
      <c r="S165" s="0" t="n">
        <v>0.05865</v>
      </c>
      <c r="T165" s="0" t="n">
        <v>0.0585</v>
      </c>
      <c r="U165" s="0" t="n">
        <v>0.0578</v>
      </c>
      <c r="V165" s="0" t="n">
        <v>0.05935</v>
      </c>
      <c r="W165" s="0" t="n">
        <v>2735590</v>
      </c>
      <c r="X165" s="0" t="n">
        <v>0.05775</v>
      </c>
      <c r="Y165" s="0" t="n">
        <v>0.0579</v>
      </c>
      <c r="Z165" s="0" t="n">
        <v>263</v>
      </c>
      <c r="AA165" s="0" t="n">
        <v>188307958732</v>
      </c>
      <c r="AB165" s="0" t="n">
        <v>1734</v>
      </c>
      <c r="AC165" s="0" t="n">
        <v>0</v>
      </c>
      <c r="AD165" s="0" t="s">
        <v>99</v>
      </c>
      <c r="AE165" s="0" t="s">
        <v>99</v>
      </c>
      <c r="AH165" s="0" t="n">
        <v>-100</v>
      </c>
      <c r="AI165" s="0" t="s">
        <v>720</v>
      </c>
      <c r="AJ165" s="0" t="s">
        <v>2108</v>
      </c>
      <c r="AK165" s="0" t="s">
        <v>2110</v>
      </c>
      <c r="AL165" s="0" t="s">
        <v>2112</v>
      </c>
    </row>
    <row r="166" customFormat="false" ht="15" hidden="false" customHeight="false" outlineLevel="0" collapsed="false">
      <c r="A166" s="0" t="s">
        <v>30468</v>
      </c>
      <c r="B166" s="0" t="s">
        <v>30469</v>
      </c>
      <c r="C166" s="0" t="s">
        <v>1301</v>
      </c>
      <c r="D166" s="0" t="s">
        <v>1298</v>
      </c>
      <c r="E166" s="0" t="s">
        <v>1299</v>
      </c>
      <c r="F166" s="0" t="s">
        <v>2076</v>
      </c>
      <c r="G166" s="0" t="n">
        <v>2</v>
      </c>
      <c r="H166" s="0" t="n">
        <v>1000</v>
      </c>
      <c r="I166" s="0" t="n">
        <v>0.0005</v>
      </c>
      <c r="J166" s="0" t="n">
        <v>0.1</v>
      </c>
      <c r="K166" s="0" t="n">
        <v>-0.67</v>
      </c>
      <c r="L166" s="0" t="n">
        <v>0.4415</v>
      </c>
      <c r="M166" s="0" t="n">
        <v>0.4445</v>
      </c>
      <c r="N166" s="0" t="n">
        <v>0.451</v>
      </c>
      <c r="O166" s="0" t="n">
        <v>0.442</v>
      </c>
      <c r="P166" s="0" t="n">
        <v>0</v>
      </c>
      <c r="Q166" s="0" t="n">
        <v>0</v>
      </c>
      <c r="R166" s="0" t="n">
        <v>0</v>
      </c>
      <c r="S166" s="0" t="n">
        <v>0.448</v>
      </c>
      <c r="T166" s="0" t="n">
        <v>0.4445</v>
      </c>
      <c r="U166" s="0" t="n">
        <v>0.435</v>
      </c>
      <c r="V166" s="0" t="n">
        <v>0.4625</v>
      </c>
      <c r="W166" s="0" t="n">
        <v>2052255</v>
      </c>
      <c r="X166" s="0" t="n">
        <v>0.4415</v>
      </c>
      <c r="Y166" s="0" t="n">
        <v>0.444</v>
      </c>
      <c r="Z166" s="0" t="n">
        <v>240</v>
      </c>
      <c r="AA166" s="0" t="n">
        <v>94815163249</v>
      </c>
      <c r="AB166" s="0" t="n">
        <v>441.5</v>
      </c>
      <c r="AC166" s="0" t="n">
        <v>0</v>
      </c>
      <c r="AD166" s="0" t="s">
        <v>99</v>
      </c>
      <c r="AE166" s="0" t="s">
        <v>99</v>
      </c>
      <c r="AH166" s="0" t="n">
        <v>-100</v>
      </c>
      <c r="AI166" s="0" t="s">
        <v>720</v>
      </c>
      <c r="AJ166" s="0" t="s">
        <v>2108</v>
      </c>
      <c r="AK166" s="0" t="s">
        <v>2110</v>
      </c>
      <c r="AL166" s="0" t="s">
        <v>2112</v>
      </c>
    </row>
    <row r="167" customFormat="false" ht="15" hidden="false" customHeight="false" outlineLevel="0" collapsed="false">
      <c r="A167" s="0" t="s">
        <v>30470</v>
      </c>
      <c r="B167" s="0" t="s">
        <v>30471</v>
      </c>
      <c r="C167" s="0" t="s">
        <v>1030</v>
      </c>
      <c r="D167" s="0" t="s">
        <v>1027</v>
      </c>
      <c r="E167" s="0" t="s">
        <v>1028</v>
      </c>
      <c r="F167" s="0" t="s">
        <v>2076</v>
      </c>
      <c r="G167" s="0" t="n">
        <v>1</v>
      </c>
      <c r="H167" s="0" t="n">
        <v>1000</v>
      </c>
      <c r="I167" s="0" t="n">
        <v>0.0001</v>
      </c>
      <c r="J167" s="0" t="n">
        <v>1</v>
      </c>
      <c r="K167" s="0" t="n">
        <v>-0.86</v>
      </c>
      <c r="L167" s="0" t="n">
        <v>0.4731</v>
      </c>
      <c r="M167" s="0" t="n">
        <v>0.478</v>
      </c>
      <c r="N167" s="0" t="n">
        <v>0.4823</v>
      </c>
      <c r="O167" s="0" t="n">
        <v>0.4721</v>
      </c>
      <c r="P167" s="0" t="n">
        <v>0</v>
      </c>
      <c r="Q167" s="0" t="n">
        <v>0</v>
      </c>
      <c r="R167" s="0" t="n">
        <v>0</v>
      </c>
      <c r="S167" s="0" t="n">
        <v>0.4782</v>
      </c>
      <c r="T167" s="0" t="n">
        <v>0.4772</v>
      </c>
      <c r="U167" s="0" t="n">
        <v>0.4711</v>
      </c>
      <c r="V167" s="0" t="n">
        <v>0.4828</v>
      </c>
      <c r="W167" s="0" t="n">
        <v>58178921</v>
      </c>
      <c r="X167" s="0" t="n">
        <v>0.4729</v>
      </c>
      <c r="Y167" s="0" t="n">
        <v>0.4731</v>
      </c>
      <c r="Z167" s="0" t="n">
        <v>3099</v>
      </c>
      <c r="AA167" s="0" t="n">
        <v>444793377038</v>
      </c>
      <c r="AB167" s="0" t="n">
        <v>8515.8</v>
      </c>
      <c r="AC167" s="0" t="n">
        <v>0</v>
      </c>
      <c r="AD167" s="0" t="s">
        <v>99</v>
      </c>
      <c r="AE167" s="0" t="s">
        <v>99</v>
      </c>
      <c r="AH167" s="0" t="n">
        <v>-100</v>
      </c>
      <c r="AI167" s="0" t="s">
        <v>720</v>
      </c>
      <c r="AJ167" s="0" t="s">
        <v>2108</v>
      </c>
      <c r="AK167" s="0" t="s">
        <v>2110</v>
      </c>
      <c r="AL167" s="0" t="s">
        <v>2112</v>
      </c>
    </row>
    <row r="168" customFormat="false" ht="15" hidden="false" customHeight="false" outlineLevel="0" collapsed="false">
      <c r="A168" s="0" t="s">
        <v>30472</v>
      </c>
      <c r="B168" s="0" t="s">
        <v>30473</v>
      </c>
      <c r="C168" s="0" t="s">
        <v>1525</v>
      </c>
      <c r="D168" s="0" t="s">
        <v>1522</v>
      </c>
      <c r="E168" s="0" t="s">
        <v>1523</v>
      </c>
      <c r="F168" s="0" t="s">
        <v>2076</v>
      </c>
      <c r="G168" s="0" t="n">
        <v>3</v>
      </c>
      <c r="H168" s="0" t="n">
        <v>1000</v>
      </c>
      <c r="I168" s="0" t="n">
        <v>0.0002</v>
      </c>
      <c r="J168" s="0" t="n">
        <v>0.1</v>
      </c>
      <c r="K168" s="0" t="n">
        <v>-1.86</v>
      </c>
      <c r="L168" s="0" t="n">
        <v>0.5074</v>
      </c>
      <c r="M168" s="0" t="n">
        <v>0.517</v>
      </c>
      <c r="N168" s="0" t="n">
        <v>0.5278</v>
      </c>
      <c r="O168" s="0" t="n">
        <v>0.5072</v>
      </c>
      <c r="P168" s="0" t="n">
        <v>0</v>
      </c>
      <c r="Q168" s="0" t="n">
        <v>0</v>
      </c>
      <c r="R168" s="0" t="n">
        <v>0</v>
      </c>
      <c r="S168" s="0" t="n">
        <v>0.5152</v>
      </c>
      <c r="T168" s="0" t="n">
        <v>0.5168</v>
      </c>
      <c r="U168" s="0" t="n">
        <v>0.5012</v>
      </c>
      <c r="V168" s="0" t="n">
        <v>0.526</v>
      </c>
      <c r="W168" s="0" t="n">
        <v>6858598</v>
      </c>
      <c r="X168" s="0" t="n">
        <v>0.507</v>
      </c>
      <c r="Y168" s="0" t="n">
        <v>0.508</v>
      </c>
      <c r="Z168" s="0" t="n">
        <v>992</v>
      </c>
      <c r="AA168" s="0" t="n">
        <v>30001000000</v>
      </c>
      <c r="AB168" s="0" t="n">
        <v>28414.4</v>
      </c>
      <c r="AC168" s="0" t="n">
        <v>0</v>
      </c>
      <c r="AD168" s="0" t="s">
        <v>99</v>
      </c>
      <c r="AE168" s="0" t="s">
        <v>99</v>
      </c>
      <c r="AH168" s="0" t="n">
        <v>9</v>
      </c>
      <c r="AI168" s="0" t="s">
        <v>720</v>
      </c>
      <c r="AJ168" s="0" t="s">
        <v>2108</v>
      </c>
      <c r="AK168" s="0" t="s">
        <v>2110</v>
      </c>
      <c r="AL168" s="0" t="s">
        <v>2112</v>
      </c>
    </row>
    <row r="169" customFormat="false" ht="15" hidden="false" customHeight="false" outlineLevel="0" collapsed="false">
      <c r="A169" s="0" t="s">
        <v>30474</v>
      </c>
      <c r="B169" s="0" t="s">
        <v>30475</v>
      </c>
      <c r="C169" s="0" t="s">
        <v>1520</v>
      </c>
      <c r="D169" s="0" t="s">
        <v>1517</v>
      </c>
      <c r="E169" s="0" t="s">
        <v>1518</v>
      </c>
      <c r="F169" s="0" t="s">
        <v>2076</v>
      </c>
      <c r="G169" s="0" t="n">
        <v>1</v>
      </c>
      <c r="H169" s="0" t="n">
        <v>1</v>
      </c>
      <c r="I169" s="0" t="n">
        <v>0.05</v>
      </c>
      <c r="J169" s="0" t="n">
        <v>0.5</v>
      </c>
      <c r="K169" s="0" t="n">
        <v>-1.23</v>
      </c>
      <c r="L169" s="0" t="n">
        <v>104.3</v>
      </c>
      <c r="M169" s="0" t="n">
        <v>105.9</v>
      </c>
      <c r="N169" s="0" t="n">
        <v>107.9</v>
      </c>
      <c r="O169" s="0" t="n">
        <v>104.1</v>
      </c>
      <c r="P169" s="0" t="n">
        <v>0</v>
      </c>
      <c r="Q169" s="0" t="n">
        <v>0</v>
      </c>
      <c r="R169" s="0" t="n">
        <v>0</v>
      </c>
      <c r="S169" s="0" t="n">
        <v>105.3</v>
      </c>
      <c r="T169" s="0" t="n">
        <v>105.35</v>
      </c>
      <c r="U169" s="0" t="n">
        <v>103.65</v>
      </c>
      <c r="V169" s="0" t="n">
        <v>107.4</v>
      </c>
      <c r="W169" s="0" t="n">
        <v>473217331</v>
      </c>
      <c r="X169" s="0" t="n">
        <v>104.2</v>
      </c>
      <c r="Y169" s="0" t="n">
        <v>104.3</v>
      </c>
      <c r="Z169" s="0" t="n">
        <v>29171</v>
      </c>
      <c r="AA169" s="0" t="n">
        <v>294120000</v>
      </c>
      <c r="AB169" s="0" t="n">
        <v>10430</v>
      </c>
      <c r="AC169" s="0" t="n">
        <v>0</v>
      </c>
      <c r="AD169" s="0" t="s">
        <v>99</v>
      </c>
      <c r="AE169" s="0" t="s">
        <v>99</v>
      </c>
      <c r="AH169" s="0" t="n">
        <v>-100</v>
      </c>
      <c r="AI169" s="0" t="s">
        <v>720</v>
      </c>
      <c r="AJ169" s="0" t="s">
        <v>2108</v>
      </c>
      <c r="AK169" s="0" t="s">
        <v>2110</v>
      </c>
      <c r="AL169" s="0" t="s">
        <v>2112</v>
      </c>
    </row>
    <row r="170" customFormat="false" ht="15" hidden="false" customHeight="false" outlineLevel="0" collapsed="false">
      <c r="A170" s="0" t="s">
        <v>30476</v>
      </c>
      <c r="B170" s="0" t="s">
        <v>30477</v>
      </c>
      <c r="C170" s="0" t="s">
        <v>1570</v>
      </c>
      <c r="D170" s="0" t="s">
        <v>1567</v>
      </c>
      <c r="E170" s="0" t="s">
        <v>1568</v>
      </c>
      <c r="F170" s="0" t="s">
        <v>2076</v>
      </c>
      <c r="G170" s="0" t="n">
        <v>3</v>
      </c>
      <c r="H170" s="0" t="n">
        <v>100</v>
      </c>
      <c r="I170" s="0" t="n">
        <v>0.02</v>
      </c>
      <c r="J170" s="0" t="n">
        <v>0.05</v>
      </c>
      <c r="K170" s="0" t="n">
        <v>-0.81</v>
      </c>
      <c r="L170" s="0" t="n">
        <v>26.94</v>
      </c>
      <c r="M170" s="0" t="n">
        <v>27.16</v>
      </c>
      <c r="N170" s="0" t="n">
        <v>27.32</v>
      </c>
      <c r="O170" s="0" t="n">
        <v>26.96</v>
      </c>
      <c r="P170" s="0" t="n">
        <v>0</v>
      </c>
      <c r="Q170" s="0" t="n">
        <v>0</v>
      </c>
      <c r="R170" s="0" t="n">
        <v>0</v>
      </c>
      <c r="S170" s="0" t="n">
        <v>27.18</v>
      </c>
      <c r="T170" s="0" t="n">
        <v>27.62</v>
      </c>
      <c r="U170" s="0" t="n">
        <v>26.94</v>
      </c>
      <c r="V170" s="0" t="n">
        <v>27.7</v>
      </c>
      <c r="W170" s="0" t="n">
        <v>492022</v>
      </c>
      <c r="X170" s="0" t="n">
        <v>26.96</v>
      </c>
      <c r="Y170" s="0" t="n">
        <v>27.12</v>
      </c>
      <c r="Z170" s="0" t="n">
        <v>83</v>
      </c>
      <c r="AA170" s="0" t="n">
        <v>206940220</v>
      </c>
      <c r="AB170" s="0" t="n">
        <v>8082</v>
      </c>
      <c r="AC170" s="0" t="n">
        <v>0</v>
      </c>
      <c r="AD170" s="0" t="s">
        <v>99</v>
      </c>
      <c r="AE170" s="0" t="s">
        <v>99</v>
      </c>
      <c r="AH170" s="0" t="n">
        <v>9</v>
      </c>
      <c r="AI170" s="0" t="s">
        <v>720</v>
      </c>
      <c r="AJ170" s="0" t="s">
        <v>2108</v>
      </c>
      <c r="AK170" s="0" t="s">
        <v>2110</v>
      </c>
      <c r="AL170" s="0" t="s">
        <v>2112</v>
      </c>
    </row>
    <row r="171" customFormat="false" ht="15" hidden="false" customHeight="false" outlineLevel="0" collapsed="false">
      <c r="A171" s="0" t="s">
        <v>30478</v>
      </c>
      <c r="B171" s="0" t="s">
        <v>30479</v>
      </c>
      <c r="C171" s="0" t="s">
        <v>1264</v>
      </c>
      <c r="D171" s="0" t="s">
        <v>1261</v>
      </c>
      <c r="E171" s="0" t="s">
        <v>1262</v>
      </c>
      <c r="F171" s="0" t="s">
        <v>2076</v>
      </c>
      <c r="G171" s="0" t="n">
        <v>3</v>
      </c>
      <c r="H171" s="0" t="n">
        <v>1</v>
      </c>
      <c r="I171" s="0" t="n">
        <v>10</v>
      </c>
      <c r="J171" s="0" t="n">
        <v>0.25</v>
      </c>
      <c r="K171" s="0" t="n">
        <v>0</v>
      </c>
      <c r="L171" s="0" t="n">
        <v>0</v>
      </c>
      <c r="M171" s="0" t="n">
        <v>7440</v>
      </c>
      <c r="N171" s="0" t="n">
        <v>0</v>
      </c>
      <c r="O171" s="0" t="n">
        <v>7440</v>
      </c>
      <c r="P171" s="0" t="n">
        <v>0</v>
      </c>
      <c r="Q171" s="0" t="n">
        <v>0</v>
      </c>
      <c r="R171" s="0" t="n">
        <v>0</v>
      </c>
      <c r="S171" s="0" t="n">
        <v>0</v>
      </c>
      <c r="T171" s="0" t="n">
        <v>0</v>
      </c>
      <c r="U171" s="0" t="n">
        <v>0</v>
      </c>
      <c r="V171" s="0" t="n">
        <v>0</v>
      </c>
      <c r="W171" s="0" t="n">
        <v>0</v>
      </c>
      <c r="X171" s="0" t="n">
        <v>0</v>
      </c>
      <c r="Y171" s="0" t="n">
        <v>0</v>
      </c>
      <c r="Z171" s="0" t="n">
        <v>0</v>
      </c>
      <c r="AA171" s="0" t="n">
        <v>398272</v>
      </c>
      <c r="AB171" s="0" t="n">
        <v>0</v>
      </c>
      <c r="AC171" s="0" t="n">
        <v>0</v>
      </c>
      <c r="AD171" s="0" t="s">
        <v>99</v>
      </c>
      <c r="AE171" s="0" t="s">
        <v>99</v>
      </c>
      <c r="AH171" s="0" t="n">
        <v>9</v>
      </c>
      <c r="AI171" s="0" t="s">
        <v>720</v>
      </c>
      <c r="AJ171" s="0" t="s">
        <v>2108</v>
      </c>
      <c r="AK171" s="0" t="s">
        <v>2110</v>
      </c>
      <c r="AL171" s="0" t="s">
        <v>2112</v>
      </c>
    </row>
    <row r="172" customFormat="false" ht="15" hidden="false" customHeight="false" outlineLevel="0" collapsed="false">
      <c r="A172" s="0" t="s">
        <v>30480</v>
      </c>
      <c r="B172" s="0" t="s">
        <v>30481</v>
      </c>
      <c r="C172" s="0" t="s">
        <v>1648</v>
      </c>
      <c r="D172" s="0" t="s">
        <v>1645</v>
      </c>
      <c r="E172" s="0" t="s">
        <v>1646</v>
      </c>
      <c r="F172" s="0" t="s">
        <v>2076</v>
      </c>
      <c r="G172" s="0" t="n">
        <v>2</v>
      </c>
      <c r="H172" s="0" t="n">
        <v>1</v>
      </c>
      <c r="I172" s="0" t="n">
        <v>0.5</v>
      </c>
      <c r="J172" s="0" t="n">
        <v>12.5</v>
      </c>
      <c r="K172" s="0" t="n">
        <v>0.38</v>
      </c>
      <c r="L172" s="0" t="n">
        <v>667</v>
      </c>
      <c r="M172" s="0" t="n">
        <v>668</v>
      </c>
      <c r="N172" s="0" t="n">
        <v>675</v>
      </c>
      <c r="O172" s="0" t="n">
        <v>667</v>
      </c>
      <c r="P172" s="0" t="n">
        <v>0</v>
      </c>
      <c r="Q172" s="0" t="n">
        <v>0</v>
      </c>
      <c r="R172" s="0" t="n">
        <v>0</v>
      </c>
      <c r="S172" s="0" t="n">
        <v>674</v>
      </c>
      <c r="T172" s="0" t="n">
        <v>664</v>
      </c>
      <c r="U172" s="0" t="n">
        <v>663</v>
      </c>
      <c r="V172" s="0" t="n">
        <v>682</v>
      </c>
      <c r="W172" s="0" t="n">
        <v>33972345</v>
      </c>
      <c r="X172" s="0" t="n">
        <v>665.5</v>
      </c>
      <c r="Y172" s="0" t="n">
        <v>667</v>
      </c>
      <c r="Z172" s="0" t="n">
        <v>1802</v>
      </c>
      <c r="AA172" s="0" t="n">
        <v>31486001</v>
      </c>
      <c r="AB172" s="0" t="n">
        <v>667</v>
      </c>
      <c r="AC172" s="0" t="n">
        <v>0</v>
      </c>
      <c r="AD172" s="0" t="s">
        <v>99</v>
      </c>
      <c r="AE172" s="0" t="s">
        <v>99</v>
      </c>
      <c r="AH172" s="0" t="n">
        <v>-100</v>
      </c>
      <c r="AI172" s="0" t="s">
        <v>720</v>
      </c>
      <c r="AJ172" s="0" t="s">
        <v>2108</v>
      </c>
      <c r="AK172" s="0" t="s">
        <v>2110</v>
      </c>
      <c r="AL172" s="0" t="s">
        <v>2112</v>
      </c>
    </row>
    <row r="173" customFormat="false" ht="15" hidden="false" customHeight="false" outlineLevel="0" collapsed="false">
      <c r="A173" s="0" t="s">
        <v>30482</v>
      </c>
      <c r="B173" s="0" t="s">
        <v>30483</v>
      </c>
      <c r="C173" s="0" t="s">
        <v>1634</v>
      </c>
      <c r="D173" s="0" t="s">
        <v>1631</v>
      </c>
      <c r="E173" s="0" t="s">
        <v>1632</v>
      </c>
      <c r="F173" s="0" t="s">
        <v>2076</v>
      </c>
      <c r="G173" s="0" t="n">
        <v>3</v>
      </c>
      <c r="H173" s="0" t="n">
        <v>1</v>
      </c>
      <c r="I173" s="0" t="n">
        <v>0.1</v>
      </c>
      <c r="J173" s="0" t="n">
        <v>3.75</v>
      </c>
      <c r="K173" s="0" t="n">
        <v>-0.35</v>
      </c>
      <c r="L173" s="0" t="n">
        <v>114.6</v>
      </c>
      <c r="M173" s="0" t="n">
        <v>115.7</v>
      </c>
      <c r="N173" s="0" t="n">
        <v>118</v>
      </c>
      <c r="O173" s="0" t="n">
        <v>114.6</v>
      </c>
      <c r="P173" s="0" t="n">
        <v>0</v>
      </c>
      <c r="Q173" s="0" t="n">
        <v>0</v>
      </c>
      <c r="R173" s="0" t="n">
        <v>0</v>
      </c>
      <c r="S173" s="0" t="n">
        <v>115.9</v>
      </c>
      <c r="T173" s="0" t="n">
        <v>115.3</v>
      </c>
      <c r="U173" s="0" t="n">
        <v>114.3</v>
      </c>
      <c r="V173" s="0" t="n">
        <v>117</v>
      </c>
      <c r="W173" s="0" t="n">
        <v>80834234</v>
      </c>
      <c r="X173" s="0" t="n">
        <v>114.3</v>
      </c>
      <c r="Y173" s="0" t="n">
        <v>114.6</v>
      </c>
      <c r="Z173" s="0" t="n">
        <v>4177</v>
      </c>
      <c r="AA173" s="0" t="n">
        <v>132843907</v>
      </c>
      <c r="AB173" s="0" t="n">
        <v>37359.6</v>
      </c>
      <c r="AC173" s="0" t="n">
        <v>0</v>
      </c>
      <c r="AD173" s="0" t="s">
        <v>99</v>
      </c>
      <c r="AE173" s="0" t="s">
        <v>99</v>
      </c>
      <c r="AH173" s="0" t="n">
        <v>-100</v>
      </c>
      <c r="AI173" s="0" t="s">
        <v>720</v>
      </c>
      <c r="AJ173" s="0" t="s">
        <v>2108</v>
      </c>
      <c r="AK173" s="0" t="s">
        <v>2110</v>
      </c>
      <c r="AL173" s="0" t="s">
        <v>2112</v>
      </c>
    </row>
    <row r="174" customFormat="false" ht="15" hidden="false" customHeight="false" outlineLevel="0" collapsed="false">
      <c r="A174" s="0" t="s">
        <v>30484</v>
      </c>
      <c r="B174" s="0" t="s">
        <v>30485</v>
      </c>
      <c r="C174" s="0" t="s">
        <v>827</v>
      </c>
      <c r="D174" s="0" t="s">
        <v>824</v>
      </c>
      <c r="E174" s="0" t="s">
        <v>825</v>
      </c>
      <c r="F174" s="0" t="s">
        <v>2076</v>
      </c>
      <c r="G174" s="0" t="n">
        <v>3</v>
      </c>
      <c r="H174" s="0" t="n">
        <v>100</v>
      </c>
      <c r="I174" s="0" t="n">
        <v>0.0005</v>
      </c>
      <c r="J174" s="0" t="n">
        <v>1</v>
      </c>
      <c r="K174" s="0" t="n">
        <v>0.1</v>
      </c>
      <c r="L174" s="0" t="n">
        <v>1.5495</v>
      </c>
      <c r="M174" s="0" t="n">
        <v>1.539</v>
      </c>
      <c r="N174" s="0" t="n">
        <v>1.5605</v>
      </c>
      <c r="O174" s="0" t="n">
        <v>1.55</v>
      </c>
      <c r="P174" s="0" t="n">
        <v>0</v>
      </c>
      <c r="Q174" s="0" t="n">
        <v>0</v>
      </c>
      <c r="R174" s="0" t="n">
        <v>0</v>
      </c>
      <c r="S174" s="0" t="n">
        <v>1.552</v>
      </c>
      <c r="T174" s="0" t="n">
        <v>1.5305</v>
      </c>
      <c r="U174" s="0" t="n">
        <v>1.53</v>
      </c>
      <c r="V174" s="0" t="n">
        <v>1.575</v>
      </c>
      <c r="W174" s="0" t="n">
        <v>3341143</v>
      </c>
      <c r="X174" s="0" t="n">
        <v>1.5495</v>
      </c>
      <c r="Y174" s="0" t="n">
        <v>1.5505</v>
      </c>
      <c r="Z174" s="0" t="n">
        <v>498</v>
      </c>
      <c r="AA174" s="0" t="n">
        <v>2203330301</v>
      </c>
      <c r="AB174" s="0" t="n">
        <v>309.9</v>
      </c>
      <c r="AC174" s="0" t="n">
        <v>0</v>
      </c>
      <c r="AD174" s="0" t="s">
        <v>99</v>
      </c>
      <c r="AE174" s="0" t="s">
        <v>99</v>
      </c>
      <c r="AH174" s="0" t="n">
        <v>9</v>
      </c>
      <c r="AI174" s="0" t="s">
        <v>720</v>
      </c>
      <c r="AJ174" s="0" t="s">
        <v>2108</v>
      </c>
      <c r="AK174" s="0" t="s">
        <v>2110</v>
      </c>
      <c r="AL174" s="0" t="s">
        <v>2112</v>
      </c>
    </row>
    <row r="175" customFormat="false" ht="15" hidden="false" customHeight="false" outlineLevel="0" collapsed="false">
      <c r="A175" s="0" t="s">
        <v>30486</v>
      </c>
      <c r="B175" s="0" t="s">
        <v>30487</v>
      </c>
      <c r="C175" s="0" t="s">
        <v>1575</v>
      </c>
      <c r="D175" s="0" t="s">
        <v>1572</v>
      </c>
      <c r="E175" s="0" t="s">
        <v>1573</v>
      </c>
      <c r="F175" s="0" t="s">
        <v>2076</v>
      </c>
      <c r="G175" s="0" t="n">
        <v>3</v>
      </c>
      <c r="H175" s="0" t="n">
        <v>1000</v>
      </c>
      <c r="I175" s="0" t="n">
        <v>0.005</v>
      </c>
      <c r="J175" s="0" t="n">
        <v>0.25</v>
      </c>
      <c r="K175" s="0" t="n">
        <v>-1.23</v>
      </c>
      <c r="L175" s="0" t="n">
        <v>2.82</v>
      </c>
      <c r="M175" s="0" t="n">
        <v>2.855</v>
      </c>
      <c r="N175" s="0" t="n">
        <v>2.83</v>
      </c>
      <c r="O175" s="0" t="n">
        <v>2.82</v>
      </c>
      <c r="P175" s="0" t="n">
        <v>0</v>
      </c>
      <c r="Q175" s="0" t="n">
        <v>0</v>
      </c>
      <c r="R175" s="0" t="n">
        <v>0</v>
      </c>
      <c r="S175" s="0" t="n">
        <v>2.815</v>
      </c>
      <c r="T175" s="0" t="n">
        <v>2.845</v>
      </c>
      <c r="U175" s="0" t="n">
        <v>2.73</v>
      </c>
      <c r="V175" s="0" t="n">
        <v>2.9</v>
      </c>
      <c r="W175" s="0" t="n">
        <v>348875</v>
      </c>
      <c r="X175" s="0" t="n">
        <v>2.8</v>
      </c>
      <c r="Y175" s="0" t="n">
        <v>2.83</v>
      </c>
      <c r="Z175" s="0" t="n">
        <v>35</v>
      </c>
      <c r="AA175" s="0" t="n">
        <v>3538928532</v>
      </c>
      <c r="AB175" s="0" t="n">
        <v>14100</v>
      </c>
      <c r="AC175" s="0" t="n">
        <v>0</v>
      </c>
      <c r="AD175" s="0" t="s">
        <v>99</v>
      </c>
      <c r="AE175" s="0" t="s">
        <v>99</v>
      </c>
      <c r="AH175" s="0" t="n">
        <v>9</v>
      </c>
      <c r="AI175" s="0" t="s">
        <v>720</v>
      </c>
      <c r="AJ175" s="0" t="s">
        <v>2108</v>
      </c>
      <c r="AK175" s="0" t="s">
        <v>2110</v>
      </c>
      <c r="AL175" s="0" t="s">
        <v>2112</v>
      </c>
    </row>
    <row r="176" customFormat="false" ht="15" hidden="false" customHeight="false" outlineLevel="0" collapsed="false">
      <c r="A176" s="0" t="s">
        <v>30488</v>
      </c>
      <c r="B176" s="0" t="s">
        <v>30489</v>
      </c>
      <c r="C176" s="0" t="s">
        <v>1580</v>
      </c>
      <c r="D176" s="0" t="s">
        <v>1577</v>
      </c>
      <c r="E176" s="0" t="s">
        <v>1578</v>
      </c>
      <c r="F176" s="0" t="s">
        <v>30205</v>
      </c>
      <c r="G176" s="0" t="n">
        <v>3</v>
      </c>
      <c r="H176" s="0" t="n">
        <v>1000</v>
      </c>
      <c r="I176" s="0" t="n">
        <v>0.005</v>
      </c>
      <c r="J176" s="0" t="n">
        <v>0.01</v>
      </c>
      <c r="K176" s="0" t="n">
        <v>1.76</v>
      </c>
      <c r="L176" s="0" t="n">
        <v>2.895</v>
      </c>
      <c r="M176" s="0" t="n">
        <v>2.845</v>
      </c>
      <c r="N176" s="0" t="n">
        <v>2.875</v>
      </c>
      <c r="O176" s="0" t="n">
        <v>2.895</v>
      </c>
      <c r="P176" s="0" t="n">
        <v>0</v>
      </c>
      <c r="Q176" s="0" t="n">
        <v>0</v>
      </c>
      <c r="R176" s="0" t="n">
        <v>0</v>
      </c>
      <c r="S176" s="0" t="n">
        <v>2.88</v>
      </c>
      <c r="T176" s="0" t="n">
        <v>2.85</v>
      </c>
      <c r="U176" s="0" t="n">
        <v>2.845</v>
      </c>
      <c r="V176" s="0" t="n">
        <v>2.925</v>
      </c>
      <c r="W176" s="0" t="n">
        <v>94980</v>
      </c>
      <c r="X176" s="0" t="n">
        <v>2.86</v>
      </c>
      <c r="Y176" s="0" t="n">
        <v>2.89</v>
      </c>
      <c r="Z176" s="0" t="n">
        <v>20</v>
      </c>
      <c r="AA176" s="0" t="n">
        <v>521993080</v>
      </c>
      <c r="AB176" s="0" t="n">
        <v>2895</v>
      </c>
      <c r="AC176" s="0" t="n">
        <v>0</v>
      </c>
      <c r="AD176" s="0" t="s">
        <v>99</v>
      </c>
      <c r="AE176" s="0" t="s">
        <v>99</v>
      </c>
      <c r="AH176" s="0" t="n">
        <v>9</v>
      </c>
      <c r="AI176" s="0" t="s">
        <v>720</v>
      </c>
      <c r="AJ176" s="0" t="s">
        <v>2108</v>
      </c>
      <c r="AK176" s="0" t="s">
        <v>30206</v>
      </c>
      <c r="AL176" s="0" t="s">
        <v>2112</v>
      </c>
    </row>
    <row r="177" customFormat="false" ht="15" hidden="false" customHeight="false" outlineLevel="0" collapsed="false">
      <c r="A177" s="0" t="s">
        <v>30490</v>
      </c>
      <c r="B177" s="0" t="s">
        <v>30491</v>
      </c>
      <c r="C177" s="0" t="s">
        <v>1618</v>
      </c>
      <c r="D177" s="0" t="s">
        <v>1615</v>
      </c>
      <c r="E177" s="0" t="s">
        <v>1616</v>
      </c>
      <c r="F177" s="0" t="s">
        <v>2076</v>
      </c>
      <c r="G177" s="0" t="n">
        <v>1</v>
      </c>
      <c r="H177" s="0" t="n">
        <v>1</v>
      </c>
      <c r="I177" s="0" t="n">
        <v>0.5</v>
      </c>
      <c r="J177" s="0" t="n">
        <v>25</v>
      </c>
      <c r="K177" s="0" t="n">
        <v>-3.66</v>
      </c>
      <c r="L177" s="0" t="n">
        <v>934</v>
      </c>
      <c r="M177" s="0" t="n">
        <v>954</v>
      </c>
      <c r="N177" s="0" t="n">
        <v>967</v>
      </c>
      <c r="O177" s="0" t="n">
        <v>933</v>
      </c>
      <c r="P177" s="0" t="n">
        <v>0</v>
      </c>
      <c r="Q177" s="0" t="n">
        <v>0</v>
      </c>
      <c r="R177" s="0" t="n">
        <v>0</v>
      </c>
      <c r="S177" s="0" t="n">
        <v>957</v>
      </c>
      <c r="T177" s="0" t="n">
        <v>980</v>
      </c>
      <c r="U177" s="0" t="n">
        <v>926</v>
      </c>
      <c r="V177" s="0" t="n">
        <v>982.5</v>
      </c>
      <c r="W177" s="0" t="n">
        <v>2793117148</v>
      </c>
      <c r="X177" s="0" t="n">
        <v>934</v>
      </c>
      <c r="Y177" s="0" t="n">
        <v>934.5</v>
      </c>
      <c r="Z177" s="0" t="n">
        <v>41474</v>
      </c>
      <c r="AA177" s="0" t="n">
        <v>61579358</v>
      </c>
      <c r="AB177" s="0" t="n">
        <v>9340</v>
      </c>
      <c r="AC177" s="0" t="n">
        <v>0</v>
      </c>
      <c r="AD177" s="0" t="s">
        <v>99</v>
      </c>
      <c r="AE177" s="0" t="s">
        <v>99</v>
      </c>
      <c r="AH177" s="0" t="n">
        <v>-100</v>
      </c>
      <c r="AI177" s="0" t="s">
        <v>720</v>
      </c>
      <c r="AJ177" s="0" t="s">
        <v>2108</v>
      </c>
      <c r="AK177" s="0" t="s">
        <v>2110</v>
      </c>
      <c r="AL177" s="0" t="s">
        <v>2112</v>
      </c>
    </row>
    <row r="178" customFormat="false" ht="15" hidden="false" customHeight="false" outlineLevel="0" collapsed="false">
      <c r="A178" s="0" t="s">
        <v>30492</v>
      </c>
      <c r="B178" s="0" t="s">
        <v>30493</v>
      </c>
      <c r="C178" s="0" t="s">
        <v>1127</v>
      </c>
      <c r="D178" s="0" t="s">
        <v>1124</v>
      </c>
      <c r="E178" s="0" t="s">
        <v>1125</v>
      </c>
      <c r="F178" s="0" t="s">
        <v>2076</v>
      </c>
      <c r="G178" s="0" t="n">
        <v>3</v>
      </c>
      <c r="H178" s="0" t="n">
        <v>1</v>
      </c>
      <c r="I178" s="0" t="n">
        <v>50</v>
      </c>
      <c r="J178" s="0" t="n">
        <v>1</v>
      </c>
      <c r="K178" s="0" t="n">
        <v>0.58</v>
      </c>
      <c r="L178" s="0" t="n">
        <v>8600</v>
      </c>
      <c r="M178" s="0" t="n">
        <v>8550</v>
      </c>
      <c r="N178" s="0" t="n">
        <v>8200</v>
      </c>
      <c r="O178" s="0" t="n">
        <v>8600</v>
      </c>
      <c r="P178" s="0" t="n">
        <v>0</v>
      </c>
      <c r="Q178" s="0" t="n">
        <v>0</v>
      </c>
      <c r="R178" s="0" t="n">
        <v>0</v>
      </c>
      <c r="S178" s="0" t="n">
        <v>8500</v>
      </c>
      <c r="T178" s="0" t="n">
        <v>8400</v>
      </c>
      <c r="U178" s="0" t="n">
        <v>8400</v>
      </c>
      <c r="V178" s="0" t="n">
        <v>8600</v>
      </c>
      <c r="W178" s="0" t="n">
        <v>84800</v>
      </c>
      <c r="X178" s="0" t="n">
        <v>8400</v>
      </c>
      <c r="Y178" s="0" t="n">
        <v>8550</v>
      </c>
      <c r="Z178" s="0" t="n">
        <v>9</v>
      </c>
      <c r="AA178" s="0" t="n">
        <v>748012</v>
      </c>
      <c r="AB178" s="0" t="n">
        <v>17200</v>
      </c>
      <c r="AC178" s="0" t="n">
        <v>0</v>
      </c>
      <c r="AD178" s="0" t="s">
        <v>99</v>
      </c>
      <c r="AE178" s="0" t="s">
        <v>99</v>
      </c>
      <c r="AH178" s="0" t="n">
        <v>9</v>
      </c>
      <c r="AI178" s="0" t="s">
        <v>720</v>
      </c>
      <c r="AJ178" s="0" t="s">
        <v>2108</v>
      </c>
      <c r="AK178" s="0" t="s">
        <v>2110</v>
      </c>
      <c r="AL178" s="0" t="s">
        <v>2112</v>
      </c>
    </row>
    <row r="179" customFormat="false" ht="15" hidden="false" customHeight="false" outlineLevel="0" collapsed="false">
      <c r="A179" s="0" t="s">
        <v>30494</v>
      </c>
      <c r="B179" s="0" t="s">
        <v>30495</v>
      </c>
      <c r="C179" s="0" t="s">
        <v>1132</v>
      </c>
      <c r="D179" s="0" t="s">
        <v>1129</v>
      </c>
      <c r="E179" s="0" t="s">
        <v>1130</v>
      </c>
      <c r="F179" s="0" t="s">
        <v>30205</v>
      </c>
      <c r="G179" s="0" t="n">
        <v>3</v>
      </c>
      <c r="H179" s="0" t="n">
        <v>1</v>
      </c>
      <c r="I179" s="0" t="n">
        <v>20</v>
      </c>
      <c r="J179" s="0" t="n">
        <v>1</v>
      </c>
      <c r="K179" s="0" t="n">
        <v>-1.31</v>
      </c>
      <c r="L179" s="0" t="n">
        <v>7560</v>
      </c>
      <c r="M179" s="0" t="n">
        <v>7660</v>
      </c>
      <c r="N179" s="0" t="n">
        <v>7660</v>
      </c>
      <c r="O179" s="0" t="n">
        <v>7560</v>
      </c>
      <c r="P179" s="0" t="n">
        <v>0</v>
      </c>
      <c r="Q179" s="0" t="n">
        <v>0</v>
      </c>
      <c r="R179" s="0" t="n">
        <v>0</v>
      </c>
      <c r="S179" s="0" t="n">
        <v>7560</v>
      </c>
      <c r="T179" s="0" t="n">
        <v>7560</v>
      </c>
      <c r="U179" s="0" t="n">
        <v>7460</v>
      </c>
      <c r="V179" s="0" t="n">
        <v>7800</v>
      </c>
      <c r="W179" s="0" t="n">
        <v>1225760</v>
      </c>
      <c r="X179" s="0" t="n">
        <v>7520</v>
      </c>
      <c r="Y179" s="0" t="n">
        <v>7560</v>
      </c>
      <c r="Z179" s="0" t="n">
        <v>86</v>
      </c>
      <c r="AA179" s="0" t="n">
        <v>249337</v>
      </c>
      <c r="AB179" s="0" t="n">
        <v>7560</v>
      </c>
      <c r="AC179" s="0" t="n">
        <v>0</v>
      </c>
      <c r="AD179" s="0" t="s">
        <v>99</v>
      </c>
      <c r="AE179" s="0" t="s">
        <v>99</v>
      </c>
      <c r="AH179" s="0" t="n">
        <v>9</v>
      </c>
      <c r="AI179" s="0" t="s">
        <v>720</v>
      </c>
      <c r="AJ179" s="0" t="s">
        <v>2108</v>
      </c>
      <c r="AK179" s="0" t="s">
        <v>30206</v>
      </c>
      <c r="AL179" s="0" t="s">
        <v>2112</v>
      </c>
    </row>
    <row r="180" customFormat="false" ht="15" hidden="false" customHeight="false" outlineLevel="0" collapsed="false">
      <c r="A180" s="0" t="s">
        <v>30496</v>
      </c>
      <c r="B180" s="0" t="s">
        <v>30497</v>
      </c>
      <c r="C180" s="0" t="s">
        <v>1584</v>
      </c>
      <c r="D180" s="0" t="s">
        <v>1581</v>
      </c>
      <c r="E180" s="0" t="s">
        <v>1582</v>
      </c>
      <c r="F180" s="0" t="s">
        <v>2076</v>
      </c>
      <c r="G180" s="0" t="n">
        <v>3</v>
      </c>
      <c r="H180" s="0" t="n">
        <v>10000</v>
      </c>
      <c r="I180" s="0" t="n">
        <v>0.001</v>
      </c>
      <c r="J180" s="0" t="n">
        <v>0.02</v>
      </c>
      <c r="K180" s="0" t="n">
        <v>-5.22</v>
      </c>
      <c r="L180" s="0" t="n">
        <v>0.327</v>
      </c>
      <c r="M180" s="0" t="n">
        <v>0.336</v>
      </c>
      <c r="N180" s="0" t="n">
        <v>0.346</v>
      </c>
      <c r="O180" s="0" t="n">
        <v>0.329</v>
      </c>
      <c r="P180" s="0" t="n">
        <v>0</v>
      </c>
      <c r="Q180" s="0" t="n">
        <v>0</v>
      </c>
      <c r="R180" s="0" t="n">
        <v>0</v>
      </c>
      <c r="S180" s="0" t="n">
        <v>0.339</v>
      </c>
      <c r="T180" s="0" t="n">
        <v>0.342</v>
      </c>
      <c r="U180" s="0" t="n">
        <v>0.327</v>
      </c>
      <c r="V180" s="0" t="n">
        <v>0.345</v>
      </c>
      <c r="W180" s="0" t="n">
        <v>250660</v>
      </c>
      <c r="X180" s="0" t="n">
        <v>0.328</v>
      </c>
      <c r="Y180" s="0" t="n">
        <v>0.338</v>
      </c>
      <c r="Z180" s="0" t="n">
        <v>45</v>
      </c>
      <c r="AA180" s="0" t="n">
        <v>4865127996</v>
      </c>
      <c r="AB180" s="0" t="n">
        <v>3270</v>
      </c>
      <c r="AC180" s="0" t="n">
        <v>0</v>
      </c>
      <c r="AD180" s="0" t="s">
        <v>99</v>
      </c>
      <c r="AE180" s="0" t="s">
        <v>99</v>
      </c>
      <c r="AH180" s="0" t="n">
        <v>9</v>
      </c>
      <c r="AI180" s="0" t="s">
        <v>720</v>
      </c>
      <c r="AJ180" s="0" t="s">
        <v>2108</v>
      </c>
      <c r="AK180" s="0" t="s">
        <v>2110</v>
      </c>
      <c r="AL180" s="0" t="s">
        <v>2112</v>
      </c>
    </row>
    <row r="181" customFormat="false" ht="15" hidden="false" customHeight="false" outlineLevel="0" collapsed="false">
      <c r="A181" s="0" t="s">
        <v>30498</v>
      </c>
      <c r="B181" s="0" t="s">
        <v>30499</v>
      </c>
      <c r="C181" s="0" t="s">
        <v>1589</v>
      </c>
      <c r="D181" s="0" t="s">
        <v>1586</v>
      </c>
      <c r="E181" s="0" t="s">
        <v>1587</v>
      </c>
      <c r="F181" s="0" t="s">
        <v>30205</v>
      </c>
      <c r="G181" s="0" t="n">
        <v>3</v>
      </c>
      <c r="H181" s="0" t="n">
        <v>10000</v>
      </c>
      <c r="I181" s="0" t="n">
        <v>0.0005</v>
      </c>
      <c r="J181" s="0" t="n">
        <v>0.02113</v>
      </c>
      <c r="K181" s="0" t="n">
        <v>-2.21</v>
      </c>
      <c r="L181" s="0" t="n">
        <v>0.1995</v>
      </c>
      <c r="M181" s="0" t="n">
        <v>0.204</v>
      </c>
      <c r="N181" s="0" t="n">
        <v>0.207</v>
      </c>
      <c r="O181" s="0" t="n">
        <v>0.2015</v>
      </c>
      <c r="P181" s="0" t="n">
        <v>0</v>
      </c>
      <c r="Q181" s="0" t="n">
        <v>0</v>
      </c>
      <c r="R181" s="0" t="n">
        <v>0</v>
      </c>
      <c r="S181" s="0" t="n">
        <v>0.2035</v>
      </c>
      <c r="T181" s="0" t="n">
        <v>0.204</v>
      </c>
      <c r="U181" s="0" t="n">
        <v>0.1995</v>
      </c>
      <c r="V181" s="0" t="n">
        <v>0.21</v>
      </c>
      <c r="W181" s="0" t="n">
        <v>146695</v>
      </c>
      <c r="X181" s="0" t="n">
        <v>0.2005</v>
      </c>
      <c r="Y181" s="0" t="n">
        <v>0.2045</v>
      </c>
      <c r="Z181" s="0" t="n">
        <v>27</v>
      </c>
      <c r="AA181" s="0" t="n">
        <v>1493316000</v>
      </c>
      <c r="AB181" s="0" t="n">
        <v>3990</v>
      </c>
      <c r="AC181" s="0" t="n">
        <v>0</v>
      </c>
      <c r="AD181" s="0" t="s">
        <v>99</v>
      </c>
      <c r="AE181" s="0" t="s">
        <v>99</v>
      </c>
      <c r="AH181" s="0" t="n">
        <v>9</v>
      </c>
      <c r="AI181" s="0" t="s">
        <v>720</v>
      </c>
      <c r="AJ181" s="0" t="s">
        <v>2108</v>
      </c>
      <c r="AK181" s="0" t="s">
        <v>30206</v>
      </c>
      <c r="AL181" s="0" t="s">
        <v>2112</v>
      </c>
    </row>
    <row r="182" customFormat="false" ht="15" hidden="false" customHeight="false" outlineLevel="0" collapsed="false">
      <c r="A182" s="0" t="s">
        <v>30500</v>
      </c>
      <c r="B182" s="0" t="s">
        <v>30501</v>
      </c>
      <c r="C182" s="0" t="s">
        <v>1613</v>
      </c>
      <c r="D182" s="0" t="s">
        <v>1610</v>
      </c>
      <c r="E182" s="0" t="s">
        <v>1611</v>
      </c>
      <c r="F182" s="0" t="s">
        <v>2076</v>
      </c>
      <c r="G182" s="0" t="n">
        <v>3</v>
      </c>
      <c r="H182" s="0" t="n">
        <v>100</v>
      </c>
      <c r="I182" s="0" t="n">
        <v>0.005</v>
      </c>
      <c r="J182" s="0" t="n">
        <v>10</v>
      </c>
      <c r="K182" s="0" t="n">
        <v>2.45</v>
      </c>
      <c r="L182" s="0" t="n">
        <v>3.14</v>
      </c>
      <c r="M182" s="0" t="n">
        <v>3.065</v>
      </c>
      <c r="N182" s="0" t="n">
        <v>3.105</v>
      </c>
      <c r="O182" s="0" t="n">
        <v>3.14</v>
      </c>
      <c r="P182" s="0" t="n">
        <v>0</v>
      </c>
      <c r="Q182" s="0" t="n">
        <v>0</v>
      </c>
      <c r="R182" s="0" t="n">
        <v>0</v>
      </c>
      <c r="S182" s="0" t="n">
        <v>3.12</v>
      </c>
      <c r="T182" s="0" t="n">
        <v>3.065</v>
      </c>
      <c r="U182" s="0" t="n">
        <v>3.065</v>
      </c>
      <c r="V182" s="0" t="n">
        <v>3.145</v>
      </c>
      <c r="W182" s="0" t="n">
        <v>208441</v>
      </c>
      <c r="X182" s="0" t="n">
        <v>3.125</v>
      </c>
      <c r="Y182" s="0" t="n">
        <v>3.145</v>
      </c>
      <c r="Z182" s="0" t="n">
        <v>71</v>
      </c>
      <c r="AA182" s="0" t="n">
        <v>1237175444</v>
      </c>
      <c r="AB182" s="0" t="n">
        <v>314</v>
      </c>
      <c r="AC182" s="0" t="n">
        <v>0</v>
      </c>
      <c r="AD182" s="0" t="s">
        <v>99</v>
      </c>
      <c r="AE182" s="0" t="s">
        <v>99</v>
      </c>
      <c r="AH182" s="0" t="n">
        <v>9</v>
      </c>
      <c r="AI182" s="0" t="s">
        <v>720</v>
      </c>
      <c r="AJ182" s="0" t="s">
        <v>2108</v>
      </c>
      <c r="AK182" s="0" t="s">
        <v>2110</v>
      </c>
      <c r="AL182" s="0" t="s">
        <v>2112</v>
      </c>
    </row>
    <row r="183" customFormat="false" ht="15" hidden="false" customHeight="false" outlineLevel="0" collapsed="false">
      <c r="A183" s="0" t="s">
        <v>30502</v>
      </c>
      <c r="B183" s="0" t="s">
        <v>30503</v>
      </c>
      <c r="C183" s="0" t="s">
        <v>277</v>
      </c>
      <c r="D183" s="0" t="s">
        <v>171</v>
      </c>
      <c r="E183" s="0" t="s">
        <v>172</v>
      </c>
      <c r="F183" s="0" t="s">
        <v>2076</v>
      </c>
      <c r="G183" s="0" t="n">
        <v>1</v>
      </c>
      <c r="H183" s="0" t="n">
        <v>10</v>
      </c>
      <c r="I183" s="0" t="n">
        <v>0.01</v>
      </c>
      <c r="J183" s="0" t="n">
        <v>3</v>
      </c>
      <c r="K183" s="0" t="n">
        <v>-1.17</v>
      </c>
      <c r="L183" s="0" t="n">
        <v>228.11</v>
      </c>
      <c r="M183" s="0" t="n">
        <v>231.52</v>
      </c>
      <c r="N183" s="0" t="n">
        <v>232.7</v>
      </c>
      <c r="O183" s="0" t="n">
        <v>228.16</v>
      </c>
      <c r="P183" s="0" t="n">
        <v>0</v>
      </c>
      <c r="Q183" s="0" t="n">
        <v>0</v>
      </c>
      <c r="R183" s="0" t="n">
        <v>0</v>
      </c>
      <c r="S183" s="0" t="n">
        <v>231.45</v>
      </c>
      <c r="T183" s="0" t="n">
        <v>231</v>
      </c>
      <c r="U183" s="0" t="n">
        <v>227.84</v>
      </c>
      <c r="V183" s="0" t="n">
        <v>233.79</v>
      </c>
      <c r="W183" s="0" t="n">
        <v>10580129792</v>
      </c>
      <c r="X183" s="0" t="n">
        <v>228.11</v>
      </c>
      <c r="Y183" s="0" t="n">
        <v>228.12</v>
      </c>
      <c r="Z183" s="0" t="n">
        <v>82943</v>
      </c>
      <c r="AA183" s="0" t="n">
        <v>21586948000</v>
      </c>
      <c r="AB183" s="0" t="n">
        <v>4562.2</v>
      </c>
      <c r="AC183" s="0" t="n">
        <v>0</v>
      </c>
      <c r="AD183" s="0" t="s">
        <v>99</v>
      </c>
      <c r="AE183" s="0" t="s">
        <v>99</v>
      </c>
      <c r="AH183" s="0" t="n">
        <v>-100</v>
      </c>
      <c r="AI183" s="0" t="s">
        <v>720</v>
      </c>
      <c r="AJ183" s="0" t="s">
        <v>2108</v>
      </c>
      <c r="AK183" s="0" t="s">
        <v>2110</v>
      </c>
      <c r="AL183" s="0" t="s">
        <v>2112</v>
      </c>
    </row>
    <row r="184" customFormat="false" ht="15" hidden="false" customHeight="false" outlineLevel="0" collapsed="false">
      <c r="A184" s="0" t="s">
        <v>30504</v>
      </c>
      <c r="B184" s="0" t="s">
        <v>30505</v>
      </c>
      <c r="C184" s="0" t="s">
        <v>278</v>
      </c>
      <c r="D184" s="0" t="s">
        <v>173</v>
      </c>
      <c r="E184" s="0" t="s">
        <v>174</v>
      </c>
      <c r="F184" s="0" t="s">
        <v>30205</v>
      </c>
      <c r="G184" s="0" t="n">
        <v>1</v>
      </c>
      <c r="H184" s="0" t="n">
        <v>10</v>
      </c>
      <c r="I184" s="0" t="n">
        <v>0.01</v>
      </c>
      <c r="J184" s="0" t="n">
        <v>3</v>
      </c>
      <c r="K184" s="0" t="n">
        <v>-1.1</v>
      </c>
      <c r="L184" s="0" t="n">
        <v>228.35</v>
      </c>
      <c r="M184" s="0" t="n">
        <v>232.39</v>
      </c>
      <c r="N184" s="0" t="n">
        <v>232.24</v>
      </c>
      <c r="O184" s="0" t="n">
        <v>228.34</v>
      </c>
      <c r="P184" s="0" t="n">
        <v>0</v>
      </c>
      <c r="Q184" s="0" t="n">
        <v>0</v>
      </c>
      <c r="R184" s="0" t="n">
        <v>0</v>
      </c>
      <c r="S184" s="0" t="n">
        <v>231.12</v>
      </c>
      <c r="T184" s="0" t="n">
        <v>230.8</v>
      </c>
      <c r="U184" s="0" t="n">
        <v>228.14</v>
      </c>
      <c r="V184" s="0" t="n">
        <v>233.66</v>
      </c>
      <c r="W184" s="0" t="n">
        <v>826002734</v>
      </c>
      <c r="X184" s="0" t="n">
        <v>228.3</v>
      </c>
      <c r="Y184" s="0" t="n">
        <v>228.32</v>
      </c>
      <c r="Z184" s="0" t="n">
        <v>11673</v>
      </c>
      <c r="AA184" s="0" t="n">
        <v>1000000000</v>
      </c>
      <c r="AB184" s="0" t="n">
        <v>45670</v>
      </c>
      <c r="AC184" s="0" t="n">
        <v>0</v>
      </c>
      <c r="AD184" s="0" t="s">
        <v>99</v>
      </c>
      <c r="AE184" s="0" t="s">
        <v>99</v>
      </c>
      <c r="AH184" s="0" t="n">
        <v>-100</v>
      </c>
      <c r="AI184" s="0" t="s">
        <v>720</v>
      </c>
      <c r="AJ184" s="0" t="s">
        <v>2108</v>
      </c>
      <c r="AK184" s="0" t="s">
        <v>30206</v>
      </c>
      <c r="AL184" s="0" t="s">
        <v>2112</v>
      </c>
    </row>
    <row r="185" customFormat="false" ht="15" hidden="false" customHeight="false" outlineLevel="0" collapsed="false">
      <c r="A185" s="0" t="s">
        <v>30506</v>
      </c>
      <c r="B185" s="0" t="s">
        <v>30507</v>
      </c>
      <c r="C185" s="0" t="s">
        <v>1655</v>
      </c>
      <c r="D185" s="0" t="s">
        <v>1652</v>
      </c>
      <c r="E185" s="0" t="s">
        <v>1653</v>
      </c>
      <c r="F185" s="0" t="s">
        <v>2076</v>
      </c>
      <c r="G185" s="0" t="n">
        <v>3</v>
      </c>
      <c r="H185" s="0" t="n">
        <v>1</v>
      </c>
      <c r="I185" s="0" t="n">
        <v>0.05</v>
      </c>
      <c r="J185" s="0" t="n">
        <v>1</v>
      </c>
      <c r="K185" s="0" t="n">
        <v>0</v>
      </c>
      <c r="L185" s="0" t="n">
        <v>16.85</v>
      </c>
      <c r="M185" s="0" t="n">
        <v>16.85</v>
      </c>
      <c r="N185" s="0" t="n">
        <v>16.85</v>
      </c>
      <c r="O185" s="0" t="n">
        <v>16.9</v>
      </c>
      <c r="P185" s="0" t="n">
        <v>0</v>
      </c>
      <c r="Q185" s="0" t="n">
        <v>0</v>
      </c>
      <c r="R185" s="0" t="n">
        <v>0</v>
      </c>
      <c r="S185" s="0" t="n">
        <v>16.9</v>
      </c>
      <c r="T185" s="0" t="n">
        <v>16.95</v>
      </c>
      <c r="U185" s="0" t="n">
        <v>16.75</v>
      </c>
      <c r="V185" s="0" t="n">
        <v>17.1</v>
      </c>
      <c r="W185" s="0" t="n">
        <v>1964198</v>
      </c>
      <c r="X185" s="0" t="n">
        <v>16.85</v>
      </c>
      <c r="Y185" s="0" t="n">
        <v>16.95</v>
      </c>
      <c r="Z185" s="0" t="n">
        <v>887</v>
      </c>
      <c r="AA185" s="0" t="n">
        <v>22333500</v>
      </c>
      <c r="AB185" s="0" t="n">
        <v>14103.45</v>
      </c>
      <c r="AC185" s="0" t="n">
        <v>0</v>
      </c>
      <c r="AD185" s="0" t="s">
        <v>99</v>
      </c>
      <c r="AE185" s="0" t="s">
        <v>99</v>
      </c>
      <c r="AH185" s="0" t="n">
        <v>9</v>
      </c>
      <c r="AI185" s="0" t="s">
        <v>720</v>
      </c>
      <c r="AJ185" s="0" t="s">
        <v>2108</v>
      </c>
      <c r="AK185" s="0" t="s">
        <v>2110</v>
      </c>
      <c r="AL185" s="0" t="s">
        <v>2112</v>
      </c>
    </row>
    <row r="186" customFormat="false" ht="15" hidden="false" customHeight="false" outlineLevel="0" collapsed="false">
      <c r="A186" s="0" t="s">
        <v>30508</v>
      </c>
      <c r="B186" s="0" t="s">
        <v>30509</v>
      </c>
      <c r="C186" s="0" t="s">
        <v>1660</v>
      </c>
      <c r="D186" s="0" t="s">
        <v>1657</v>
      </c>
      <c r="E186" s="0" t="s">
        <v>1658</v>
      </c>
      <c r="F186" s="0" t="s">
        <v>30205</v>
      </c>
      <c r="G186" s="0" t="n">
        <v>3</v>
      </c>
      <c r="H186" s="0" t="n">
        <v>1</v>
      </c>
      <c r="I186" s="0" t="n">
        <v>0.05</v>
      </c>
      <c r="J186" s="0" t="n">
        <v>1</v>
      </c>
      <c r="K186" s="0" t="n">
        <v>-2.78</v>
      </c>
      <c r="L186" s="0" t="n">
        <v>17.5</v>
      </c>
      <c r="M186" s="0" t="n">
        <v>18</v>
      </c>
      <c r="N186" s="0" t="n">
        <v>18.25</v>
      </c>
      <c r="O186" s="0" t="n">
        <v>17.5</v>
      </c>
      <c r="P186" s="0" t="n">
        <v>0</v>
      </c>
      <c r="Q186" s="0" t="n">
        <v>0</v>
      </c>
      <c r="R186" s="0" t="n">
        <v>0</v>
      </c>
      <c r="S186" s="0" t="n">
        <v>17.5</v>
      </c>
      <c r="T186" s="0" t="n">
        <v>18</v>
      </c>
      <c r="U186" s="0" t="n">
        <v>17.25</v>
      </c>
      <c r="V186" s="0" t="n">
        <v>18.05</v>
      </c>
      <c r="W186" s="0" t="n">
        <v>852760</v>
      </c>
      <c r="X186" s="0" t="n">
        <v>17.45</v>
      </c>
      <c r="Y186" s="0" t="n">
        <v>17.5</v>
      </c>
      <c r="Z186" s="0" t="n">
        <v>403</v>
      </c>
      <c r="AA186" s="0" t="n">
        <v>2481500</v>
      </c>
      <c r="AB186" s="0" t="n">
        <v>17.5</v>
      </c>
      <c r="AC186" s="0" t="n">
        <v>0</v>
      </c>
      <c r="AD186" s="0" t="s">
        <v>99</v>
      </c>
      <c r="AE186" s="0" t="s">
        <v>99</v>
      </c>
      <c r="AH186" s="0" t="n">
        <v>9</v>
      </c>
      <c r="AI186" s="0" t="s">
        <v>720</v>
      </c>
      <c r="AJ186" s="0" t="s">
        <v>2108</v>
      </c>
      <c r="AK186" s="0" t="s">
        <v>30206</v>
      </c>
      <c r="AL186" s="0" t="s">
        <v>2112</v>
      </c>
    </row>
    <row r="187" customFormat="false" ht="15" hidden="false" customHeight="false" outlineLevel="0" collapsed="false">
      <c r="A187" s="0" t="s">
        <v>30510</v>
      </c>
      <c r="B187" s="0" t="s">
        <v>30511</v>
      </c>
      <c r="C187" s="0" t="s">
        <v>847</v>
      </c>
      <c r="D187" s="0" t="s">
        <v>844</v>
      </c>
      <c r="E187" s="0" t="s">
        <v>845</v>
      </c>
      <c r="F187" s="0" t="s">
        <v>2076</v>
      </c>
      <c r="G187" s="0" t="n">
        <v>1</v>
      </c>
      <c r="H187" s="0" t="n">
        <v>1</v>
      </c>
      <c r="I187" s="0" t="n">
        <v>0.2</v>
      </c>
      <c r="J187" s="0" t="n">
        <v>0.01</v>
      </c>
      <c r="K187" s="0" t="n">
        <v>-1.33</v>
      </c>
      <c r="L187" s="0" t="n">
        <v>1085.4</v>
      </c>
      <c r="M187" s="0" t="n">
        <v>1102.8</v>
      </c>
      <c r="N187" s="0" t="n">
        <v>1115</v>
      </c>
      <c r="O187" s="0" t="n">
        <v>1081.8</v>
      </c>
      <c r="P187" s="0" t="n">
        <v>0</v>
      </c>
      <c r="Q187" s="0" t="n">
        <v>0</v>
      </c>
      <c r="R187" s="0" t="n">
        <v>0</v>
      </c>
      <c r="S187" s="0" t="n">
        <v>1090.6</v>
      </c>
      <c r="T187" s="0" t="n">
        <v>1097.8</v>
      </c>
      <c r="U187" s="0" t="n">
        <v>1073.2</v>
      </c>
      <c r="V187" s="0" t="n">
        <v>1109.2</v>
      </c>
      <c r="W187" s="0" t="n">
        <v>1092136761</v>
      </c>
      <c r="X187" s="0" t="n">
        <v>1085</v>
      </c>
      <c r="Y187" s="0" t="n">
        <v>1085.4</v>
      </c>
      <c r="Z187" s="0" t="n">
        <v>34958</v>
      </c>
      <c r="AA187" s="0" t="n">
        <v>837718660</v>
      </c>
      <c r="AB187" s="0" t="n">
        <v>3256.2</v>
      </c>
      <c r="AC187" s="0" t="n">
        <v>0</v>
      </c>
      <c r="AD187" s="0" t="s">
        <v>99</v>
      </c>
      <c r="AE187" s="0" t="s">
        <v>99</v>
      </c>
      <c r="AH187" s="0" t="n">
        <v>-100</v>
      </c>
      <c r="AI187" s="0" t="s">
        <v>720</v>
      </c>
      <c r="AJ187" s="0" t="s">
        <v>2108</v>
      </c>
      <c r="AK187" s="0" t="s">
        <v>2110</v>
      </c>
      <c r="AL187" s="0" t="s">
        <v>2112</v>
      </c>
    </row>
    <row r="188" customFormat="false" ht="15" hidden="false" customHeight="false" outlineLevel="0" collapsed="false">
      <c r="A188" s="0" t="s">
        <v>30512</v>
      </c>
      <c r="B188" s="0" t="s">
        <v>30513</v>
      </c>
      <c r="C188" s="0" t="s">
        <v>1606</v>
      </c>
      <c r="D188" s="0" t="s">
        <v>1603</v>
      </c>
      <c r="E188" s="0" t="s">
        <v>1604</v>
      </c>
      <c r="F188" s="0" t="s">
        <v>2076</v>
      </c>
      <c r="G188" s="0" t="n">
        <v>1</v>
      </c>
      <c r="H188" s="0" t="n">
        <v>100</v>
      </c>
      <c r="I188" s="0" t="n">
        <v>0.001</v>
      </c>
      <c r="J188" s="0" t="n">
        <v>0.1</v>
      </c>
      <c r="K188" s="0" t="n">
        <v>-2.32</v>
      </c>
      <c r="L188" s="0" t="n">
        <v>1.306</v>
      </c>
      <c r="M188" s="0" t="n">
        <v>1.345</v>
      </c>
      <c r="N188" s="0" t="n">
        <v>1.341</v>
      </c>
      <c r="O188" s="0" t="n">
        <v>1.305</v>
      </c>
      <c r="P188" s="0" t="n">
        <v>0</v>
      </c>
      <c r="Q188" s="0" t="n">
        <v>0</v>
      </c>
      <c r="R188" s="0" t="n">
        <v>0</v>
      </c>
      <c r="S188" s="0" t="n">
        <v>1.328</v>
      </c>
      <c r="T188" s="0" t="n">
        <v>1.329</v>
      </c>
      <c r="U188" s="0" t="n">
        <v>1.304</v>
      </c>
      <c r="V188" s="0" t="n">
        <v>1.353</v>
      </c>
      <c r="W188" s="0" t="n">
        <v>294123181</v>
      </c>
      <c r="X188" s="0" t="n">
        <v>1.307</v>
      </c>
      <c r="Y188" s="0" t="n">
        <v>1.308</v>
      </c>
      <c r="Z188" s="0" t="n">
        <v>13052</v>
      </c>
      <c r="AA188" s="0" t="n">
        <v>15690000000</v>
      </c>
      <c r="AB188" s="0" t="n">
        <v>1175.4</v>
      </c>
      <c r="AC188" s="0" t="n">
        <v>0</v>
      </c>
      <c r="AD188" s="0" t="s">
        <v>99</v>
      </c>
      <c r="AE188" s="0" t="s">
        <v>99</v>
      </c>
      <c r="AH188" s="0" t="n">
        <v>-100</v>
      </c>
      <c r="AI188" s="0" t="s">
        <v>720</v>
      </c>
      <c r="AJ188" s="0" t="s">
        <v>2108</v>
      </c>
      <c r="AK188" s="0" t="s">
        <v>2110</v>
      </c>
      <c r="AL188" s="0" t="s">
        <v>2112</v>
      </c>
    </row>
    <row r="189" customFormat="false" ht="15" hidden="false" customHeight="false" outlineLevel="0" collapsed="false">
      <c r="A189" s="0" t="s">
        <v>30514</v>
      </c>
      <c r="B189" s="0" t="s">
        <v>30515</v>
      </c>
      <c r="C189" s="0" t="s">
        <v>1596</v>
      </c>
      <c r="D189" s="0" t="s">
        <v>1593</v>
      </c>
      <c r="E189" s="0" t="s">
        <v>1594</v>
      </c>
      <c r="F189" s="0" t="s">
        <v>2076</v>
      </c>
      <c r="G189" s="0" t="n">
        <v>1</v>
      </c>
      <c r="H189" s="0" t="n">
        <v>10</v>
      </c>
      <c r="I189" s="0" t="n">
        <v>0.01</v>
      </c>
      <c r="J189" s="0" t="n">
        <v>1</v>
      </c>
      <c r="K189" s="0" t="n">
        <v>-0.38</v>
      </c>
      <c r="L189" s="0" t="n">
        <v>36.4</v>
      </c>
      <c r="M189" s="0" t="n">
        <v>36.56</v>
      </c>
      <c r="N189" s="0" t="n">
        <v>36.79</v>
      </c>
      <c r="O189" s="0" t="n">
        <v>36.34</v>
      </c>
      <c r="P189" s="0" t="n">
        <v>0</v>
      </c>
      <c r="Q189" s="0" t="n">
        <v>0</v>
      </c>
      <c r="R189" s="0" t="n">
        <v>0</v>
      </c>
      <c r="S189" s="0" t="n">
        <v>36.84</v>
      </c>
      <c r="T189" s="0" t="n">
        <v>36.99</v>
      </c>
      <c r="U189" s="0" t="n">
        <v>36.23</v>
      </c>
      <c r="V189" s="0" t="n">
        <v>37.38</v>
      </c>
      <c r="W189" s="0" t="n">
        <v>40337926</v>
      </c>
      <c r="X189" s="0" t="n">
        <v>36.39</v>
      </c>
      <c r="Y189" s="0" t="n">
        <v>36.4</v>
      </c>
      <c r="Z189" s="0" t="n">
        <v>4030</v>
      </c>
      <c r="AA189" s="0" t="n">
        <v>1030000000</v>
      </c>
      <c r="AB189" s="0" t="n">
        <v>10920</v>
      </c>
      <c r="AC189" s="0" t="n">
        <v>0</v>
      </c>
      <c r="AD189" s="0" t="s">
        <v>99</v>
      </c>
      <c r="AE189" s="0" t="s">
        <v>99</v>
      </c>
      <c r="AH189" s="0" t="n">
        <v>-100</v>
      </c>
      <c r="AI189" s="0" t="s">
        <v>720</v>
      </c>
      <c r="AJ189" s="0" t="s">
        <v>2108</v>
      </c>
      <c r="AK189" s="0" t="s">
        <v>2110</v>
      </c>
      <c r="AL189" s="0" t="s">
        <v>2112</v>
      </c>
    </row>
    <row r="190" customFormat="false" ht="15" hidden="false" customHeight="false" outlineLevel="0" collapsed="false">
      <c r="A190" s="0" t="s">
        <v>30516</v>
      </c>
      <c r="B190" s="0" t="s">
        <v>30517</v>
      </c>
      <c r="C190" s="0" t="s">
        <v>735</v>
      </c>
      <c r="D190" s="0" t="s">
        <v>732</v>
      </c>
      <c r="E190" s="0" t="s">
        <v>733</v>
      </c>
      <c r="F190" s="0" t="s">
        <v>2076</v>
      </c>
      <c r="G190" s="0" t="n">
        <v>1</v>
      </c>
      <c r="H190" s="0" t="n">
        <v>100</v>
      </c>
      <c r="I190" s="0" t="n">
        <v>0.001</v>
      </c>
      <c r="J190" s="0" t="n">
        <v>0.09</v>
      </c>
      <c r="K190" s="0" t="n">
        <v>-1.33</v>
      </c>
      <c r="L190" s="0" t="n">
        <v>11.913</v>
      </c>
      <c r="M190" s="0" t="n">
        <v>12.164</v>
      </c>
      <c r="N190" s="0" t="n">
        <v>12.183</v>
      </c>
      <c r="O190" s="0" t="n">
        <v>11.884</v>
      </c>
      <c r="P190" s="0" t="n">
        <v>0</v>
      </c>
      <c r="Q190" s="0" t="n">
        <v>0</v>
      </c>
      <c r="R190" s="0" t="n">
        <v>0</v>
      </c>
      <c r="S190" s="0" t="n">
        <v>11.988</v>
      </c>
      <c r="T190" s="0" t="n">
        <v>12.064</v>
      </c>
      <c r="U190" s="0" t="n">
        <v>11.829</v>
      </c>
      <c r="V190" s="0" t="n">
        <v>12.174</v>
      </c>
      <c r="W190" s="0" t="n">
        <v>1758149737</v>
      </c>
      <c r="X190" s="0" t="n">
        <v>11.91</v>
      </c>
      <c r="Y190" s="0" t="n">
        <v>11.919</v>
      </c>
      <c r="Z190" s="0" t="n">
        <v>32580</v>
      </c>
      <c r="AA190" s="0" t="n">
        <v>9650000000</v>
      </c>
      <c r="AB190" s="0" t="n">
        <v>5956.5</v>
      </c>
      <c r="AC190" s="0" t="n">
        <v>0</v>
      </c>
      <c r="AD190" s="0" t="s">
        <v>99</v>
      </c>
      <c r="AE190" s="0" t="s">
        <v>99</v>
      </c>
      <c r="AH190" s="0" t="n">
        <v>-100</v>
      </c>
      <c r="AI190" s="0" t="s">
        <v>720</v>
      </c>
      <c r="AJ190" s="0" t="s">
        <v>2108</v>
      </c>
      <c r="AK190" s="0" t="s">
        <v>2110</v>
      </c>
      <c r="AL190" s="0" t="s">
        <v>2112</v>
      </c>
    </row>
    <row r="191" customFormat="false" ht="15" hidden="false" customHeight="false" outlineLevel="0" collapsed="false">
      <c r="A191" s="0" t="s">
        <v>30518</v>
      </c>
      <c r="B191" s="0" t="s">
        <v>30519</v>
      </c>
      <c r="C191" s="0" t="s">
        <v>1066</v>
      </c>
      <c r="D191" s="0" t="s">
        <v>1063</v>
      </c>
      <c r="E191" s="0" t="s">
        <v>1064</v>
      </c>
      <c r="F191" s="0" t="s">
        <v>30205</v>
      </c>
      <c r="G191" s="0" t="n">
        <v>3</v>
      </c>
      <c r="H191" s="0" t="n">
        <v>100</v>
      </c>
      <c r="I191" s="0" t="n">
        <v>0.02</v>
      </c>
      <c r="J191" s="0" t="n">
        <v>1</v>
      </c>
      <c r="K191" s="0" t="n">
        <v>-0.92</v>
      </c>
      <c r="L191" s="0" t="n">
        <v>10.72</v>
      </c>
      <c r="M191" s="0" t="n">
        <v>10.8</v>
      </c>
      <c r="N191" s="0" t="n">
        <v>10.82</v>
      </c>
      <c r="O191" s="0" t="n">
        <v>10.72</v>
      </c>
      <c r="P191" s="0" t="n">
        <v>0</v>
      </c>
      <c r="Q191" s="0" t="n">
        <v>0</v>
      </c>
      <c r="R191" s="0" t="n">
        <v>0</v>
      </c>
      <c r="S191" s="0" t="n">
        <v>10.76</v>
      </c>
      <c r="T191" s="0" t="n">
        <v>10.92</v>
      </c>
      <c r="U191" s="0" t="n">
        <v>10.72</v>
      </c>
      <c r="V191" s="0" t="n">
        <v>10.92</v>
      </c>
      <c r="W191" s="0" t="n">
        <v>27984</v>
      </c>
      <c r="X191" s="0" t="n">
        <v>10.56</v>
      </c>
      <c r="Y191" s="0" t="n">
        <v>10.8</v>
      </c>
      <c r="Z191" s="0" t="n">
        <v>10</v>
      </c>
      <c r="AA191" s="0" t="n">
        <v>310884574</v>
      </c>
      <c r="AB191" s="0" t="n">
        <v>1072</v>
      </c>
      <c r="AC191" s="0" t="n">
        <v>0</v>
      </c>
      <c r="AD191" s="0" t="s">
        <v>99</v>
      </c>
      <c r="AE191" s="0" t="s">
        <v>99</v>
      </c>
      <c r="AH191" s="0" t="n">
        <v>9</v>
      </c>
      <c r="AI191" s="0" t="s">
        <v>720</v>
      </c>
      <c r="AJ191" s="0" t="s">
        <v>2108</v>
      </c>
      <c r="AK191" s="0" t="s">
        <v>30206</v>
      </c>
      <c r="AL191" s="0" t="s">
        <v>2112</v>
      </c>
    </row>
    <row r="192" customFormat="false" ht="15" hidden="false" customHeight="false" outlineLevel="0" collapsed="false">
      <c r="A192" s="0" t="s">
        <v>30520</v>
      </c>
      <c r="B192" s="0" t="s">
        <v>30521</v>
      </c>
      <c r="C192" s="0" t="s">
        <v>1061</v>
      </c>
      <c r="D192" s="0" t="s">
        <v>1058</v>
      </c>
      <c r="E192" s="0" t="s">
        <v>1059</v>
      </c>
      <c r="F192" s="0" t="s">
        <v>2076</v>
      </c>
      <c r="G192" s="0" t="n">
        <v>3</v>
      </c>
      <c r="H192" s="0" t="n">
        <v>100</v>
      </c>
      <c r="I192" s="0" t="n">
        <v>0.05</v>
      </c>
      <c r="J192" s="0" t="n">
        <v>1</v>
      </c>
      <c r="K192" s="0" t="n">
        <v>-1.13</v>
      </c>
      <c r="L192" s="0" t="n">
        <v>17.5</v>
      </c>
      <c r="M192" s="0" t="n">
        <v>17.7</v>
      </c>
      <c r="N192" s="0" t="n">
        <v>17.2</v>
      </c>
      <c r="O192" s="0" t="n">
        <v>17.5</v>
      </c>
      <c r="P192" s="0" t="n">
        <v>0</v>
      </c>
      <c r="Q192" s="0" t="n">
        <v>0</v>
      </c>
      <c r="R192" s="0" t="n">
        <v>0</v>
      </c>
      <c r="S192" s="0" t="n">
        <v>17.55</v>
      </c>
      <c r="T192" s="0" t="n">
        <v>17.7</v>
      </c>
      <c r="U192" s="0" t="n">
        <v>17.5</v>
      </c>
      <c r="V192" s="0" t="n">
        <v>17.7</v>
      </c>
      <c r="W192" s="0" t="n">
        <v>73720</v>
      </c>
      <c r="X192" s="0" t="n">
        <v>17.45</v>
      </c>
      <c r="Y192" s="0" t="n">
        <v>17.7</v>
      </c>
      <c r="Z192" s="0" t="n">
        <v>17</v>
      </c>
      <c r="AA192" s="0" t="n">
        <v>932654723</v>
      </c>
      <c r="AB192" s="0" t="n">
        <v>1750</v>
      </c>
      <c r="AC192" s="0" t="n">
        <v>0</v>
      </c>
      <c r="AD192" s="0" t="s">
        <v>99</v>
      </c>
      <c r="AE192" s="0" t="s">
        <v>99</v>
      </c>
      <c r="AH192" s="0" t="n">
        <v>9</v>
      </c>
      <c r="AI192" s="0" t="s">
        <v>720</v>
      </c>
      <c r="AJ192" s="0" t="s">
        <v>2108</v>
      </c>
      <c r="AK192" s="0" t="s">
        <v>2110</v>
      </c>
      <c r="AL192" s="0" t="s">
        <v>2112</v>
      </c>
    </row>
    <row r="193" customFormat="false" ht="15" hidden="false" customHeight="false" outlineLevel="0" collapsed="false">
      <c r="A193" s="0" t="s">
        <v>30522</v>
      </c>
      <c r="B193" s="0" t="s">
        <v>30523</v>
      </c>
      <c r="C193" s="0" t="s">
        <v>226</v>
      </c>
      <c r="D193" s="0" t="s">
        <v>161</v>
      </c>
      <c r="E193" s="0" t="s">
        <v>162</v>
      </c>
      <c r="F193" s="0" t="s">
        <v>2076</v>
      </c>
      <c r="G193" s="0" t="n">
        <v>1</v>
      </c>
      <c r="H193" s="0" t="n">
        <v>100</v>
      </c>
      <c r="I193" s="0" t="n">
        <v>0.005</v>
      </c>
      <c r="J193" s="0" t="n">
        <v>0.1</v>
      </c>
      <c r="K193" s="0" t="n">
        <v>-0.55</v>
      </c>
      <c r="L193" s="0" t="n">
        <v>12.58</v>
      </c>
      <c r="M193" s="0" t="n">
        <v>12.67</v>
      </c>
      <c r="N193" s="0" t="n">
        <v>12.695</v>
      </c>
      <c r="O193" s="0" t="n">
        <v>12.57</v>
      </c>
      <c r="P193" s="0" t="n">
        <v>0</v>
      </c>
      <c r="Q193" s="0" t="n">
        <v>0</v>
      </c>
      <c r="R193" s="0" t="n">
        <v>0</v>
      </c>
      <c r="S193" s="0" t="n">
        <v>12.67</v>
      </c>
      <c r="T193" s="0" t="n">
        <v>12.7</v>
      </c>
      <c r="U193" s="0" t="n">
        <v>12.525</v>
      </c>
      <c r="V193" s="0" t="n">
        <v>12.8</v>
      </c>
      <c r="W193" s="0" t="n">
        <v>217010101</v>
      </c>
      <c r="X193" s="0" t="n">
        <v>12.58</v>
      </c>
      <c r="Y193" s="0" t="n">
        <v>12.59</v>
      </c>
      <c r="Z193" s="0" t="n">
        <v>11866</v>
      </c>
      <c r="AA193" s="0" t="n">
        <v>20693945875</v>
      </c>
      <c r="AB193" s="0" t="n">
        <v>1258</v>
      </c>
      <c r="AC193" s="0" t="n">
        <v>0</v>
      </c>
      <c r="AD193" s="0" t="s">
        <v>99</v>
      </c>
      <c r="AE193" s="0" t="s">
        <v>99</v>
      </c>
      <c r="AH193" s="0" t="n">
        <v>-100</v>
      </c>
      <c r="AI193" s="0" t="s">
        <v>720</v>
      </c>
      <c r="AJ193" s="0" t="s">
        <v>2108</v>
      </c>
      <c r="AK193" s="0" t="s">
        <v>2110</v>
      </c>
      <c r="AL193" s="0" t="s">
        <v>2112</v>
      </c>
    </row>
    <row r="194" customFormat="false" ht="15" hidden="false" customHeight="false" outlineLevel="0" collapsed="false">
      <c r="A194" s="0" t="s">
        <v>30524</v>
      </c>
      <c r="B194" s="0" t="s">
        <v>30525</v>
      </c>
      <c r="C194" s="0" t="s">
        <v>954</v>
      </c>
      <c r="D194" s="0" t="s">
        <v>951</v>
      </c>
      <c r="E194" s="0" t="s">
        <v>952</v>
      </c>
      <c r="F194" s="0" t="s">
        <v>2076</v>
      </c>
      <c r="G194" s="0" t="n">
        <v>1</v>
      </c>
      <c r="H194" s="0" t="n">
        <v>10</v>
      </c>
      <c r="I194" s="0" t="n">
        <v>0.01</v>
      </c>
      <c r="J194" s="0" t="n">
        <v>1</v>
      </c>
      <c r="K194" s="0" t="n">
        <v>-0.56</v>
      </c>
      <c r="L194" s="0" t="n">
        <v>86.68</v>
      </c>
      <c r="M194" s="0" t="n">
        <v>86.93</v>
      </c>
      <c r="N194" s="0" t="n">
        <v>85.57</v>
      </c>
      <c r="O194" s="0" t="n">
        <v>86.4</v>
      </c>
      <c r="P194" s="0" t="n">
        <v>0</v>
      </c>
      <c r="Q194" s="0" t="n">
        <v>0</v>
      </c>
      <c r="R194" s="0" t="n">
        <v>0</v>
      </c>
      <c r="S194" s="0" t="n">
        <v>87.95</v>
      </c>
      <c r="T194" s="0" t="n">
        <v>87.5</v>
      </c>
      <c r="U194" s="0" t="n">
        <v>86.02</v>
      </c>
      <c r="V194" s="0" t="n">
        <v>89.34</v>
      </c>
      <c r="W194" s="0" t="n">
        <v>377068218</v>
      </c>
      <c r="X194" s="0" t="n">
        <v>86.63</v>
      </c>
      <c r="Y194" s="0" t="n">
        <v>86.68</v>
      </c>
      <c r="Z194" s="0" t="n">
        <v>22468</v>
      </c>
      <c r="AA194" s="0" t="n">
        <v>2374993901</v>
      </c>
      <c r="AB194" s="0" t="n">
        <v>16469.2</v>
      </c>
      <c r="AC194" s="0" t="n">
        <v>0</v>
      </c>
      <c r="AD194" s="0" t="s">
        <v>99</v>
      </c>
      <c r="AE194" s="0" t="s">
        <v>99</v>
      </c>
      <c r="AH194" s="0" t="n">
        <v>-100</v>
      </c>
      <c r="AI194" s="0" t="s">
        <v>720</v>
      </c>
      <c r="AJ194" s="0" t="s">
        <v>2108</v>
      </c>
      <c r="AK194" s="0" t="s">
        <v>2110</v>
      </c>
      <c r="AL194" s="0" t="s">
        <v>2112</v>
      </c>
    </row>
    <row r="195" customFormat="false" ht="15" hidden="false" customHeight="false" outlineLevel="0" collapsed="false">
      <c r="A195" s="0" t="s">
        <v>30526</v>
      </c>
      <c r="B195" s="0" t="s">
        <v>30527</v>
      </c>
      <c r="C195" s="0" t="s">
        <v>1639</v>
      </c>
      <c r="D195" s="0" t="s">
        <v>1636</v>
      </c>
      <c r="E195" s="0" t="s">
        <v>1637</v>
      </c>
      <c r="F195" s="0" t="s">
        <v>2076</v>
      </c>
      <c r="G195" s="0" t="n">
        <v>3</v>
      </c>
      <c r="H195" s="0" t="n">
        <v>1000</v>
      </c>
      <c r="I195" s="0" t="n">
        <v>0.005</v>
      </c>
      <c r="J195" s="0" t="n">
        <v>0.0048</v>
      </c>
      <c r="K195" s="0" t="n">
        <v>-0.65</v>
      </c>
      <c r="L195" s="0" t="n">
        <v>3.035</v>
      </c>
      <c r="M195" s="0" t="n">
        <v>3.055</v>
      </c>
      <c r="N195" s="0" t="n">
        <v>3.08</v>
      </c>
      <c r="O195" s="0" t="n">
        <v>3.035</v>
      </c>
      <c r="P195" s="0" t="n">
        <v>0</v>
      </c>
      <c r="Q195" s="0" t="n">
        <v>0</v>
      </c>
      <c r="R195" s="0" t="n">
        <v>0</v>
      </c>
      <c r="S195" s="0" t="n">
        <v>3.06</v>
      </c>
      <c r="T195" s="0" t="n">
        <v>3.135</v>
      </c>
      <c r="U195" s="0" t="n">
        <v>3.01</v>
      </c>
      <c r="V195" s="0" t="n">
        <v>3.135</v>
      </c>
      <c r="W195" s="0" t="n">
        <v>700335</v>
      </c>
      <c r="X195" s="0" t="n">
        <v>3.015</v>
      </c>
      <c r="Y195" s="0" t="n">
        <v>3.035</v>
      </c>
      <c r="Z195" s="0" t="n">
        <v>62</v>
      </c>
      <c r="AA195" s="0" t="n">
        <v>859074636</v>
      </c>
      <c r="AB195" s="0" t="n">
        <v>3035</v>
      </c>
      <c r="AC195" s="0" t="n">
        <v>0</v>
      </c>
      <c r="AD195" s="0" t="s">
        <v>99</v>
      </c>
      <c r="AE195" s="0" t="s">
        <v>99</v>
      </c>
      <c r="AH195" s="0" t="n">
        <v>9</v>
      </c>
      <c r="AI195" s="0" t="s">
        <v>720</v>
      </c>
      <c r="AJ195" s="0" t="s">
        <v>2108</v>
      </c>
      <c r="AK195" s="0" t="s">
        <v>2110</v>
      </c>
      <c r="AL195" s="0" t="s">
        <v>2112</v>
      </c>
    </row>
    <row r="196" customFormat="false" ht="15" hidden="false" customHeight="false" outlineLevel="0" collapsed="false">
      <c r="A196" s="0" t="s">
        <v>30528</v>
      </c>
      <c r="B196" s="0" t="s">
        <v>30529</v>
      </c>
      <c r="C196" s="0" t="s">
        <v>1644</v>
      </c>
      <c r="D196" s="0" t="s">
        <v>1641</v>
      </c>
      <c r="E196" s="0" t="s">
        <v>1642</v>
      </c>
      <c r="F196" s="0" t="s">
        <v>30205</v>
      </c>
      <c r="G196" s="0" t="n">
        <v>3</v>
      </c>
      <c r="H196" s="0" t="n">
        <v>1000</v>
      </c>
      <c r="I196" s="0" t="n">
        <v>0.005</v>
      </c>
      <c r="J196" s="0" t="n">
        <v>0.0048</v>
      </c>
      <c r="K196" s="0" t="n">
        <v>-0.15</v>
      </c>
      <c r="L196" s="0" t="n">
        <v>3.4</v>
      </c>
      <c r="M196" s="0" t="n">
        <v>3.405</v>
      </c>
      <c r="N196" s="0" t="n">
        <v>3.415</v>
      </c>
      <c r="O196" s="0" t="n">
        <v>3.395</v>
      </c>
      <c r="P196" s="0" t="n">
        <v>0</v>
      </c>
      <c r="Q196" s="0" t="n">
        <v>0</v>
      </c>
      <c r="R196" s="0" t="n">
        <v>0</v>
      </c>
      <c r="S196" s="0" t="n">
        <v>3.41</v>
      </c>
      <c r="T196" s="0" t="n">
        <v>3.45</v>
      </c>
      <c r="U196" s="0" t="n">
        <v>3.35</v>
      </c>
      <c r="V196" s="0" t="n">
        <v>3.485</v>
      </c>
      <c r="W196" s="0" t="n">
        <v>1015855</v>
      </c>
      <c r="X196" s="0" t="n">
        <v>3.39</v>
      </c>
      <c r="Y196" s="0" t="n">
        <v>3.4</v>
      </c>
      <c r="Z196" s="0" t="n">
        <v>95</v>
      </c>
      <c r="AA196" s="0" t="n">
        <v>262100364</v>
      </c>
      <c r="AB196" s="0" t="n">
        <v>3400</v>
      </c>
      <c r="AC196" s="0" t="n">
        <v>0</v>
      </c>
      <c r="AD196" s="0" t="s">
        <v>99</v>
      </c>
      <c r="AE196" s="0" t="s">
        <v>99</v>
      </c>
      <c r="AH196" s="0" t="n">
        <v>9</v>
      </c>
      <c r="AI196" s="0" t="s">
        <v>720</v>
      </c>
      <c r="AJ196" s="0" t="s">
        <v>2108</v>
      </c>
      <c r="AK196" s="0" t="s">
        <v>30206</v>
      </c>
      <c r="AL196" s="0" t="s">
        <v>2112</v>
      </c>
    </row>
    <row r="197" customFormat="false" ht="15" hidden="false" customHeight="false" outlineLevel="0" collapsed="false">
      <c r="A197" s="0" t="s">
        <v>30530</v>
      </c>
      <c r="B197" s="0" t="s">
        <v>30531</v>
      </c>
      <c r="C197" s="0" t="s">
        <v>1623</v>
      </c>
      <c r="D197" s="0" t="s">
        <v>1620</v>
      </c>
      <c r="E197" s="0" t="s">
        <v>1621</v>
      </c>
      <c r="F197" s="0" t="s">
        <v>2076</v>
      </c>
      <c r="G197" s="0" t="n">
        <v>2</v>
      </c>
      <c r="H197" s="0" t="n">
        <v>100</v>
      </c>
      <c r="I197" s="0" t="n">
        <v>0.005</v>
      </c>
      <c r="J197" s="0" t="n">
        <v>1</v>
      </c>
      <c r="K197" s="0" t="n">
        <v>-1.86</v>
      </c>
      <c r="L197" s="0" t="n">
        <v>23.175</v>
      </c>
      <c r="M197" s="0" t="n">
        <v>23.745</v>
      </c>
      <c r="N197" s="0" t="n">
        <v>23.94</v>
      </c>
      <c r="O197" s="0" t="n">
        <v>23.13</v>
      </c>
      <c r="P197" s="0" t="n">
        <v>0</v>
      </c>
      <c r="Q197" s="0" t="n">
        <v>0</v>
      </c>
      <c r="R197" s="0" t="n">
        <v>0</v>
      </c>
      <c r="S197" s="0" t="n">
        <v>23.48</v>
      </c>
      <c r="T197" s="0" t="n">
        <v>23.615</v>
      </c>
      <c r="U197" s="0" t="n">
        <v>23.06</v>
      </c>
      <c r="V197" s="0" t="n">
        <v>23.76</v>
      </c>
      <c r="W197" s="0" t="n">
        <v>660723921</v>
      </c>
      <c r="X197" s="0" t="n">
        <v>23.165</v>
      </c>
      <c r="Y197" s="0" t="n">
        <v>23.175</v>
      </c>
      <c r="Z197" s="0" t="n">
        <v>18929</v>
      </c>
      <c r="AA197" s="0" t="n">
        <v>35725994705</v>
      </c>
      <c r="AB197" s="0" t="n">
        <v>71842.5</v>
      </c>
      <c r="AC197" s="0" t="n">
        <v>0</v>
      </c>
      <c r="AD197" s="0" t="s">
        <v>99</v>
      </c>
      <c r="AE197" s="0" t="s">
        <v>99</v>
      </c>
      <c r="AH197" s="0" t="n">
        <v>-100</v>
      </c>
      <c r="AI197" s="0" t="s">
        <v>720</v>
      </c>
      <c r="AJ197" s="0" t="s">
        <v>2108</v>
      </c>
      <c r="AK197" s="0" t="s">
        <v>2110</v>
      </c>
      <c r="AL197" s="0" t="s">
        <v>2112</v>
      </c>
    </row>
    <row r="198" customFormat="false" ht="15" hidden="false" customHeight="false" outlineLevel="0" collapsed="false">
      <c r="A198" s="0" t="s">
        <v>30532</v>
      </c>
      <c r="B198" s="0" t="s">
        <v>30533</v>
      </c>
      <c r="C198" s="0" t="s">
        <v>211</v>
      </c>
      <c r="D198" s="0" t="s">
        <v>145</v>
      </c>
      <c r="E198" s="0" t="s">
        <v>146</v>
      </c>
      <c r="F198" s="0" t="s">
        <v>30205</v>
      </c>
      <c r="G198" s="0" t="n">
        <v>2</v>
      </c>
      <c r="H198" s="0" t="n">
        <v>10</v>
      </c>
      <c r="I198" s="0" t="n">
        <v>0.005</v>
      </c>
      <c r="J198" s="0" t="n">
        <v>1</v>
      </c>
      <c r="K198" s="0" t="n">
        <v>-1.26</v>
      </c>
      <c r="L198" s="0" t="n">
        <v>55.975</v>
      </c>
      <c r="M198" s="0" t="n">
        <v>57.74</v>
      </c>
      <c r="N198" s="0" t="n">
        <v>57.765</v>
      </c>
      <c r="O198" s="0" t="n">
        <v>55.995</v>
      </c>
      <c r="P198" s="0" t="n">
        <v>0</v>
      </c>
      <c r="Q198" s="0" t="n">
        <v>0</v>
      </c>
      <c r="R198" s="0" t="n">
        <v>0</v>
      </c>
      <c r="S198" s="0" t="n">
        <v>56.68</v>
      </c>
      <c r="T198" s="0" t="n">
        <v>56.75</v>
      </c>
      <c r="U198" s="0" t="n">
        <v>55.965</v>
      </c>
      <c r="V198" s="0" t="n">
        <v>57.19</v>
      </c>
      <c r="W198" s="0" t="n">
        <v>849437843</v>
      </c>
      <c r="X198" s="0" t="n">
        <v>55.97</v>
      </c>
      <c r="Y198" s="0" t="n">
        <v>55.975</v>
      </c>
      <c r="Z198" s="0" t="n">
        <v>30584</v>
      </c>
      <c r="AA198" s="0" t="n">
        <v>7701998235</v>
      </c>
      <c r="AB198" s="0" t="n">
        <v>7836.5</v>
      </c>
      <c r="AC198" s="0" t="n">
        <v>0</v>
      </c>
      <c r="AD198" s="0" t="s">
        <v>99</v>
      </c>
      <c r="AE198" s="0" t="s">
        <v>99</v>
      </c>
      <c r="AH198" s="0" t="n">
        <v>-100</v>
      </c>
      <c r="AI198" s="0" t="s">
        <v>720</v>
      </c>
      <c r="AJ198" s="0" t="s">
        <v>2108</v>
      </c>
      <c r="AK198" s="0" t="s">
        <v>30206</v>
      </c>
      <c r="AL198" s="0" t="s">
        <v>2112</v>
      </c>
    </row>
    <row r="199" customFormat="false" ht="15" hidden="false" customHeight="false" outlineLevel="0" collapsed="false">
      <c r="A199" s="0" t="s">
        <v>30534</v>
      </c>
      <c r="B199" s="0" t="s">
        <v>30535</v>
      </c>
      <c r="C199" s="0" t="s">
        <v>1679</v>
      </c>
      <c r="D199" s="0" t="s">
        <v>1676</v>
      </c>
      <c r="E199" s="0" t="s">
        <v>1677</v>
      </c>
      <c r="F199" s="0" t="s">
        <v>2076</v>
      </c>
      <c r="G199" s="0" t="n">
        <v>1</v>
      </c>
      <c r="H199" s="0" t="n">
        <v>100000</v>
      </c>
      <c r="I199" s="0" t="n">
        <v>2E-006</v>
      </c>
      <c r="J199" s="0" t="n">
        <v>0.01</v>
      </c>
      <c r="K199" s="0" t="n">
        <v>-0.57</v>
      </c>
      <c r="L199" s="0" t="n">
        <v>0.005942</v>
      </c>
      <c r="M199" s="0" t="n">
        <v>0.005958</v>
      </c>
      <c r="N199" s="0" t="n">
        <v>0.006034</v>
      </c>
      <c r="O199" s="0" t="n">
        <v>0.005944</v>
      </c>
      <c r="P199" s="0" t="n">
        <v>0</v>
      </c>
      <c r="Q199" s="0" t="n">
        <v>0</v>
      </c>
      <c r="R199" s="0" t="n">
        <v>0</v>
      </c>
      <c r="S199" s="0" t="n">
        <v>0.005976</v>
      </c>
      <c r="T199" s="0" t="n">
        <v>0.005972</v>
      </c>
      <c r="U199" s="0" t="n">
        <v>0.005938</v>
      </c>
      <c r="V199" s="0" t="n">
        <v>0.006038</v>
      </c>
      <c r="W199" s="0" t="n">
        <v>8091241</v>
      </c>
      <c r="X199" s="0" t="n">
        <v>0.005946</v>
      </c>
      <c r="Y199" s="0" t="n">
        <v>0.005956</v>
      </c>
      <c r="Z199" s="0" t="n">
        <v>758</v>
      </c>
      <c r="AA199" s="0" t="n">
        <v>3854341416571</v>
      </c>
      <c r="AB199" s="0" t="n">
        <v>1782.6</v>
      </c>
      <c r="AC199" s="0" t="n">
        <v>0</v>
      </c>
      <c r="AD199" s="0" t="s">
        <v>99</v>
      </c>
      <c r="AE199" s="0" t="s">
        <v>99</v>
      </c>
      <c r="AH199" s="0" t="n">
        <v>-100</v>
      </c>
      <c r="AI199" s="0" t="s">
        <v>720</v>
      </c>
      <c r="AJ199" s="0" t="s">
        <v>2108</v>
      </c>
      <c r="AK199" s="0" t="s">
        <v>2110</v>
      </c>
      <c r="AL199" s="0" t="s">
        <v>2112</v>
      </c>
    </row>
    <row r="200" customFormat="false" ht="15" hidden="false" customHeight="false" outlineLevel="0" collapsed="false">
      <c r="A200" s="0" t="s">
        <v>30536</v>
      </c>
      <c r="B200" s="0" t="s">
        <v>30537</v>
      </c>
      <c r="C200" s="0" t="s">
        <v>1693</v>
      </c>
      <c r="D200" s="0" t="s">
        <v>1690</v>
      </c>
      <c r="E200" s="0" t="s">
        <v>1691</v>
      </c>
      <c r="F200" s="0" t="s">
        <v>2076</v>
      </c>
      <c r="G200" s="0" t="n">
        <v>2</v>
      </c>
      <c r="H200" s="0" t="n">
        <v>100000</v>
      </c>
      <c r="I200" s="0" t="n">
        <v>1E-005</v>
      </c>
      <c r="J200" s="0" t="n">
        <v>0.001</v>
      </c>
      <c r="K200" s="0" t="n">
        <v>-1.4</v>
      </c>
      <c r="L200" s="0" t="n">
        <v>0.00703</v>
      </c>
      <c r="M200" s="0" t="n">
        <v>0.00713</v>
      </c>
      <c r="N200" s="0" t="n">
        <v>0.00717</v>
      </c>
      <c r="O200" s="0" t="n">
        <v>0.00703</v>
      </c>
      <c r="P200" s="0" t="n">
        <v>0</v>
      </c>
      <c r="Q200" s="0" t="n">
        <v>0</v>
      </c>
      <c r="R200" s="0" t="n">
        <v>0</v>
      </c>
      <c r="S200" s="0" t="n">
        <v>0.00712</v>
      </c>
      <c r="T200" s="0" t="n">
        <v>0.00706</v>
      </c>
      <c r="U200" s="0" t="n">
        <v>0.00703</v>
      </c>
      <c r="V200" s="0" t="n">
        <v>0.00722</v>
      </c>
      <c r="W200" s="0" t="n">
        <v>12067321</v>
      </c>
      <c r="X200" s="0" t="n">
        <v>0.00702</v>
      </c>
      <c r="Y200" s="0" t="n">
        <v>0.00706</v>
      </c>
      <c r="Z200" s="0" t="n">
        <v>531</v>
      </c>
      <c r="AA200" s="0" t="n">
        <v>1357945609114</v>
      </c>
      <c r="AB200" s="0" t="n">
        <v>11248</v>
      </c>
      <c r="AC200" s="0" t="n">
        <v>0</v>
      </c>
      <c r="AD200" s="0" t="s">
        <v>99</v>
      </c>
      <c r="AE200" s="0" t="s">
        <v>99</v>
      </c>
      <c r="AH200" s="0" t="n">
        <v>-100</v>
      </c>
      <c r="AI200" s="0" t="s">
        <v>720</v>
      </c>
      <c r="AJ200" s="0" t="s">
        <v>2108</v>
      </c>
      <c r="AK200" s="0" t="s">
        <v>2110</v>
      </c>
      <c r="AL200" s="0" t="s">
        <v>2112</v>
      </c>
    </row>
    <row r="201" customFormat="false" ht="15" hidden="false" customHeight="false" outlineLevel="0" collapsed="false">
      <c r="A201" s="0" t="s">
        <v>30538</v>
      </c>
      <c r="B201" s="0" t="s">
        <v>30539</v>
      </c>
      <c r="C201" s="0" t="s">
        <v>1684</v>
      </c>
      <c r="D201" s="0" t="s">
        <v>1681</v>
      </c>
      <c r="E201" s="0" t="s">
        <v>1682</v>
      </c>
      <c r="F201" s="0" t="s">
        <v>2076</v>
      </c>
      <c r="G201" s="0" t="n">
        <v>3</v>
      </c>
      <c r="H201" s="0" t="n">
        <v>1000000</v>
      </c>
      <c r="I201" s="0" t="n">
        <v>5E-006</v>
      </c>
      <c r="J201" s="0" t="n">
        <v>0.01</v>
      </c>
      <c r="K201" s="0" t="n">
        <v>-2.35</v>
      </c>
      <c r="L201" s="0" t="n">
        <v>0.0056</v>
      </c>
      <c r="M201" s="0" t="n">
        <v>0.005735</v>
      </c>
      <c r="N201" s="0" t="n">
        <v>0.005785</v>
      </c>
      <c r="O201" s="0" t="n">
        <v>0.0056</v>
      </c>
      <c r="P201" s="0" t="n">
        <v>0</v>
      </c>
      <c r="Q201" s="0" t="n">
        <v>0</v>
      </c>
      <c r="R201" s="0" t="n">
        <v>0</v>
      </c>
      <c r="S201" s="0" t="n">
        <v>0.00566</v>
      </c>
      <c r="T201" s="0" t="n">
        <v>0.00571</v>
      </c>
      <c r="U201" s="0" t="n">
        <v>0.00556</v>
      </c>
      <c r="V201" s="0" t="n">
        <v>0.00578</v>
      </c>
      <c r="W201" s="0" t="n">
        <v>2304645</v>
      </c>
      <c r="X201" s="0" t="n">
        <v>0.00559</v>
      </c>
      <c r="Y201" s="0" t="n">
        <v>0.005645</v>
      </c>
      <c r="Z201" s="0" t="n">
        <v>183</v>
      </c>
      <c r="AA201" s="0" t="n">
        <v>1458404850747</v>
      </c>
      <c r="AB201" s="0" t="n">
        <v>5600</v>
      </c>
      <c r="AC201" s="0" t="n">
        <v>0</v>
      </c>
      <c r="AD201" s="0" t="s">
        <v>99</v>
      </c>
      <c r="AE201" s="0" t="s">
        <v>99</v>
      </c>
      <c r="AH201" s="0" t="n">
        <v>9</v>
      </c>
      <c r="AI201" s="0" t="s">
        <v>720</v>
      </c>
      <c r="AJ201" s="0" t="s">
        <v>2108</v>
      </c>
      <c r="AK201" s="0" t="s">
        <v>2110</v>
      </c>
      <c r="AL201" s="0" t="s">
        <v>2112</v>
      </c>
    </row>
    <row r="202" customFormat="false" ht="15" hidden="false" customHeight="false" outlineLevel="0" collapsed="false">
      <c r="A202" s="0" t="s">
        <v>30540</v>
      </c>
      <c r="B202" s="0" t="s">
        <v>30541</v>
      </c>
      <c r="C202" s="0" t="s">
        <v>1689</v>
      </c>
      <c r="D202" s="0" t="s">
        <v>1686</v>
      </c>
      <c r="E202" s="0" t="s">
        <v>1687</v>
      </c>
      <c r="F202" s="0" t="s">
        <v>30205</v>
      </c>
      <c r="G202" s="0" t="n">
        <v>3</v>
      </c>
      <c r="H202" s="0" t="n">
        <v>100000</v>
      </c>
      <c r="I202" s="0" t="n">
        <v>1E-005</v>
      </c>
      <c r="J202" s="0" t="n">
        <v>0.01</v>
      </c>
      <c r="K202" s="0" t="n">
        <v>-1.03</v>
      </c>
      <c r="L202" s="0" t="n">
        <v>0.00963</v>
      </c>
      <c r="M202" s="0" t="n">
        <v>0.00973</v>
      </c>
      <c r="N202" s="0" t="n">
        <v>0.00997</v>
      </c>
      <c r="O202" s="0" t="n">
        <v>0.0096</v>
      </c>
      <c r="P202" s="0" t="n">
        <v>0</v>
      </c>
      <c r="Q202" s="0" t="n">
        <v>0</v>
      </c>
      <c r="R202" s="0" t="n">
        <v>0</v>
      </c>
      <c r="S202" s="0" t="n">
        <v>0.00983</v>
      </c>
      <c r="T202" s="0" t="n">
        <v>0.00968</v>
      </c>
      <c r="U202" s="0" t="n">
        <v>0.00949</v>
      </c>
      <c r="V202" s="0" t="n">
        <v>0.0102</v>
      </c>
      <c r="W202" s="0" t="n">
        <v>1594659</v>
      </c>
      <c r="X202" s="0" t="n">
        <v>0.00954</v>
      </c>
      <c r="Y202" s="0" t="n">
        <v>0.00968</v>
      </c>
      <c r="Z202" s="0" t="n">
        <v>334</v>
      </c>
      <c r="AA202" s="0" t="n">
        <v>16500533681</v>
      </c>
      <c r="AB202" s="0" t="n">
        <v>963</v>
      </c>
      <c r="AC202" s="0" t="n">
        <v>0</v>
      </c>
      <c r="AD202" s="0" t="s">
        <v>99</v>
      </c>
      <c r="AE202" s="0" t="s">
        <v>99</v>
      </c>
      <c r="AH202" s="0" t="n">
        <v>9</v>
      </c>
      <c r="AI202" s="0" t="s">
        <v>720</v>
      </c>
      <c r="AJ202" s="0" t="s">
        <v>2108</v>
      </c>
      <c r="AK202" s="0" t="s">
        <v>30206</v>
      </c>
      <c r="AL202" s="0" t="s">
        <v>2112</v>
      </c>
    </row>
    <row r="203" customFormat="false" ht="15" hidden="false" customHeight="false" outlineLevel="0" collapsed="false">
      <c r="A203" s="0" t="s">
        <v>30542</v>
      </c>
      <c r="B203" s="0" t="s">
        <v>30543</v>
      </c>
      <c r="C203" s="0" t="s">
        <v>1724</v>
      </c>
      <c r="D203" s="0" t="s">
        <v>1721</v>
      </c>
      <c r="E203" s="0" t="s">
        <v>1722</v>
      </c>
      <c r="F203" s="0" t="s">
        <v>2076</v>
      </c>
      <c r="G203" s="0" t="n">
        <v>3</v>
      </c>
      <c r="H203" s="0" t="n">
        <v>10</v>
      </c>
      <c r="I203" s="0" t="n">
        <v>0.5</v>
      </c>
      <c r="J203" s="0" t="n">
        <v>10</v>
      </c>
      <c r="K203" s="0" t="n">
        <v>2.07</v>
      </c>
      <c r="L203" s="0" t="n">
        <v>197</v>
      </c>
      <c r="M203" s="0" t="n">
        <v>192.5</v>
      </c>
      <c r="N203" s="0" t="n">
        <v>193.5</v>
      </c>
      <c r="O203" s="0" t="n">
        <v>197</v>
      </c>
      <c r="P203" s="0" t="n">
        <v>0</v>
      </c>
      <c r="Q203" s="0" t="n">
        <v>0</v>
      </c>
      <c r="R203" s="0" t="n">
        <v>0</v>
      </c>
      <c r="S203" s="0" t="n">
        <v>196</v>
      </c>
      <c r="T203" s="0" t="n">
        <v>193.5</v>
      </c>
      <c r="U203" s="0" t="n">
        <v>192.5</v>
      </c>
      <c r="V203" s="0" t="n">
        <v>198.5</v>
      </c>
      <c r="W203" s="0" t="n">
        <v>1296815</v>
      </c>
      <c r="X203" s="0" t="n">
        <v>196</v>
      </c>
      <c r="Y203" s="0" t="n">
        <v>197</v>
      </c>
      <c r="Z203" s="0" t="n">
        <v>110</v>
      </c>
      <c r="AA203" s="0" t="n">
        <v>8220000</v>
      </c>
      <c r="AB203" s="0" t="n">
        <v>1970</v>
      </c>
      <c r="AC203" s="0" t="n">
        <v>0</v>
      </c>
      <c r="AD203" s="0" t="s">
        <v>99</v>
      </c>
      <c r="AE203" s="0" t="s">
        <v>99</v>
      </c>
      <c r="AH203" s="0" t="n">
        <v>9</v>
      </c>
      <c r="AI203" s="0" t="s">
        <v>720</v>
      </c>
      <c r="AJ203" s="0" t="s">
        <v>2108</v>
      </c>
      <c r="AK203" s="0" t="s">
        <v>2110</v>
      </c>
      <c r="AL203" s="0" t="s">
        <v>2112</v>
      </c>
    </row>
    <row r="204" customFormat="false" ht="15" hidden="false" customHeight="false" outlineLevel="0" collapsed="false">
      <c r="A204" s="0" t="s">
        <v>30544</v>
      </c>
      <c r="B204" s="0" t="s">
        <v>30545</v>
      </c>
      <c r="C204" s="0" t="s">
        <v>1136</v>
      </c>
      <c r="D204" s="0" t="s">
        <v>1133</v>
      </c>
      <c r="E204" s="0" t="s">
        <v>1134</v>
      </c>
      <c r="F204" s="0" t="s">
        <v>30205</v>
      </c>
      <c r="G204" s="0" t="n">
        <v>3</v>
      </c>
      <c r="H204" s="0" t="n">
        <v>100</v>
      </c>
      <c r="I204" s="0" t="n">
        <v>0.02</v>
      </c>
      <c r="J204" s="0" t="n">
        <v>1</v>
      </c>
      <c r="K204" s="0" t="n">
        <v>0</v>
      </c>
      <c r="L204" s="0" t="n">
        <v>12.58</v>
      </c>
      <c r="M204" s="0" t="n">
        <v>12.6</v>
      </c>
      <c r="N204" s="0" t="n">
        <v>12.2</v>
      </c>
      <c r="O204" s="0" t="n">
        <v>12.58</v>
      </c>
      <c r="P204" s="0" t="n">
        <v>0</v>
      </c>
      <c r="Q204" s="0" t="n">
        <v>0</v>
      </c>
      <c r="R204" s="0" t="n">
        <v>0</v>
      </c>
      <c r="S204" s="0" t="n">
        <v>12.6</v>
      </c>
      <c r="T204" s="0" t="n">
        <v>12.7</v>
      </c>
      <c r="U204" s="0" t="n">
        <v>12.58</v>
      </c>
      <c r="V204" s="0" t="n">
        <v>12.7</v>
      </c>
      <c r="W204" s="0" t="n">
        <v>23942</v>
      </c>
      <c r="X204" s="0" t="n">
        <v>12.58</v>
      </c>
      <c r="Y204" s="0" t="n">
        <v>13.04</v>
      </c>
      <c r="Z204" s="0" t="n">
        <v>6</v>
      </c>
      <c r="AA204" s="0" t="n">
        <v>71086000</v>
      </c>
      <c r="AB204" s="0" t="n">
        <v>5032</v>
      </c>
      <c r="AC204" s="0" t="n">
        <v>0</v>
      </c>
      <c r="AD204" s="0" t="s">
        <v>99</v>
      </c>
      <c r="AE204" s="0" t="s">
        <v>99</v>
      </c>
      <c r="AH204" s="0" t="n">
        <v>9</v>
      </c>
      <c r="AI204" s="0" t="s">
        <v>720</v>
      </c>
      <c r="AJ204" s="0" t="s">
        <v>2108</v>
      </c>
      <c r="AK204" s="0" t="s">
        <v>30206</v>
      </c>
      <c r="AL204" s="0" t="s">
        <v>2112</v>
      </c>
    </row>
    <row r="205" customFormat="false" ht="15" hidden="false" customHeight="false" outlineLevel="0" collapsed="false">
      <c r="A205" s="0" t="s">
        <v>30546</v>
      </c>
      <c r="B205" s="0" t="s">
        <v>30547</v>
      </c>
      <c r="C205" s="0" t="s">
        <v>214</v>
      </c>
      <c r="D205" s="0" t="s">
        <v>149</v>
      </c>
      <c r="E205" s="0" t="s">
        <v>150</v>
      </c>
      <c r="F205" s="0" t="s">
        <v>2076</v>
      </c>
      <c r="G205" s="0" t="n">
        <v>1</v>
      </c>
      <c r="H205" s="0" t="n">
        <v>1</v>
      </c>
      <c r="I205" s="0" t="n">
        <v>0.2</v>
      </c>
      <c r="J205" s="0" t="n">
        <v>3.639384</v>
      </c>
      <c r="K205" s="0" t="n">
        <v>-0.17</v>
      </c>
      <c r="L205" s="0" t="n">
        <v>2348</v>
      </c>
      <c r="M205" s="0" t="n">
        <v>2365.8</v>
      </c>
      <c r="N205" s="0" t="n">
        <v>2366.2</v>
      </c>
      <c r="O205" s="0" t="n">
        <v>2346.4</v>
      </c>
      <c r="P205" s="0" t="n">
        <v>0</v>
      </c>
      <c r="Q205" s="0" t="n">
        <v>0</v>
      </c>
      <c r="R205" s="0" t="n">
        <v>0</v>
      </c>
      <c r="S205" s="0" t="n">
        <v>2364.6</v>
      </c>
      <c r="T205" s="0" t="n">
        <v>2354</v>
      </c>
      <c r="U205" s="0" t="n">
        <v>2340</v>
      </c>
      <c r="V205" s="0" t="n">
        <v>2386</v>
      </c>
      <c r="W205" s="0" t="n">
        <v>12343046196</v>
      </c>
      <c r="X205" s="0" t="n">
        <v>2348</v>
      </c>
      <c r="Y205" s="0" t="n">
        <v>2348.2</v>
      </c>
      <c r="Z205" s="0" t="n">
        <v>126230</v>
      </c>
      <c r="AA205" s="0" t="n">
        <v>199305492</v>
      </c>
      <c r="AB205" s="0" t="n">
        <v>46960</v>
      </c>
      <c r="AC205" s="0" t="n">
        <v>0</v>
      </c>
      <c r="AD205" s="0" t="s">
        <v>99</v>
      </c>
      <c r="AE205" s="0" t="s">
        <v>99</v>
      </c>
      <c r="AH205" s="0" t="n">
        <v>-100</v>
      </c>
      <c r="AI205" s="0" t="s">
        <v>720</v>
      </c>
      <c r="AJ205" s="0" t="s">
        <v>2108</v>
      </c>
      <c r="AK205" s="0" t="s">
        <v>2110</v>
      </c>
      <c r="AL205" s="0" t="s">
        <v>2112</v>
      </c>
    </row>
    <row r="206" customFormat="false" ht="15" hidden="false" customHeight="false" outlineLevel="0" collapsed="false">
      <c r="A206" s="0" t="s">
        <v>30548</v>
      </c>
      <c r="B206" s="0" t="s">
        <v>30549</v>
      </c>
      <c r="C206" s="0" t="s">
        <v>1712</v>
      </c>
      <c r="D206" s="0" t="s">
        <v>1709</v>
      </c>
      <c r="E206" s="0" t="s">
        <v>1710</v>
      </c>
      <c r="F206" s="0" t="s">
        <v>2076</v>
      </c>
      <c r="G206" s="0" t="n">
        <v>2</v>
      </c>
      <c r="H206" s="0" t="n">
        <v>10</v>
      </c>
      <c r="I206" s="0" t="n">
        <v>0.02</v>
      </c>
      <c r="J206" s="0" t="n">
        <v>10</v>
      </c>
      <c r="K206" s="0" t="n">
        <v>-1.66</v>
      </c>
      <c r="L206" s="0" t="n">
        <v>94.5</v>
      </c>
      <c r="M206" s="0" t="n">
        <v>96.1</v>
      </c>
      <c r="N206" s="0" t="n">
        <v>97.58</v>
      </c>
      <c r="O206" s="0" t="n">
        <v>94.34</v>
      </c>
      <c r="P206" s="0" t="n">
        <v>0</v>
      </c>
      <c r="Q206" s="0" t="n">
        <v>0</v>
      </c>
      <c r="R206" s="0" t="n">
        <v>0</v>
      </c>
      <c r="S206" s="0" t="n">
        <v>96.04</v>
      </c>
      <c r="T206" s="0" t="n">
        <v>96</v>
      </c>
      <c r="U206" s="0" t="n">
        <v>94.16</v>
      </c>
      <c r="V206" s="0" t="n">
        <v>97.74</v>
      </c>
      <c r="W206" s="0" t="n">
        <v>122050479</v>
      </c>
      <c r="X206" s="0" t="n">
        <v>94.5</v>
      </c>
      <c r="Y206" s="0" t="n">
        <v>94.54</v>
      </c>
      <c r="Z206" s="0" t="n">
        <v>4200</v>
      </c>
      <c r="AA206" s="0" t="n">
        <v>1052000000</v>
      </c>
      <c r="AB206" s="0" t="n">
        <v>9450</v>
      </c>
      <c r="AC206" s="0" t="n">
        <v>0</v>
      </c>
      <c r="AD206" s="0" t="s">
        <v>99</v>
      </c>
      <c r="AE206" s="0" t="s">
        <v>99</v>
      </c>
      <c r="AH206" s="0" t="n">
        <v>-100</v>
      </c>
      <c r="AI206" s="0" t="s">
        <v>720</v>
      </c>
      <c r="AJ206" s="0" t="s">
        <v>2108</v>
      </c>
      <c r="AK206" s="0" t="s">
        <v>2110</v>
      </c>
      <c r="AL206" s="0" t="s">
        <v>2112</v>
      </c>
    </row>
    <row r="207" customFormat="false" ht="15" hidden="false" customHeight="false" outlineLevel="0" collapsed="false">
      <c r="A207" s="0" t="s">
        <v>30550</v>
      </c>
      <c r="B207" s="0" t="s">
        <v>30551</v>
      </c>
      <c r="C207" s="0" t="s">
        <v>1079</v>
      </c>
      <c r="D207" s="0" t="s">
        <v>1076</v>
      </c>
      <c r="E207" s="0" t="s">
        <v>1077</v>
      </c>
      <c r="F207" s="0" t="s">
        <v>2076</v>
      </c>
      <c r="G207" s="0" t="n">
        <v>3</v>
      </c>
      <c r="H207" s="0" t="n">
        <v>10</v>
      </c>
      <c r="I207" s="0" t="n">
        <v>0.5</v>
      </c>
      <c r="J207" s="0" t="n">
        <v>0.56</v>
      </c>
      <c r="K207" s="0" t="n">
        <v>1.3</v>
      </c>
      <c r="L207" s="0" t="n">
        <v>390</v>
      </c>
      <c r="M207" s="0" t="n">
        <v>385</v>
      </c>
      <c r="N207" s="0" t="n">
        <v>395</v>
      </c>
      <c r="O207" s="0" t="n">
        <v>403.5</v>
      </c>
      <c r="P207" s="0" t="n">
        <v>0</v>
      </c>
      <c r="Q207" s="0" t="n">
        <v>0</v>
      </c>
      <c r="R207" s="0" t="n">
        <v>0</v>
      </c>
      <c r="S207" s="0" t="n">
        <v>419</v>
      </c>
      <c r="T207" s="0" t="n">
        <v>395</v>
      </c>
      <c r="U207" s="0" t="n">
        <v>390</v>
      </c>
      <c r="V207" s="0" t="n">
        <v>464</v>
      </c>
      <c r="W207" s="0" t="n">
        <v>3197450</v>
      </c>
      <c r="X207" s="0" t="n">
        <v>391.5</v>
      </c>
      <c r="Y207" s="0" t="n">
        <v>397</v>
      </c>
      <c r="Z207" s="0" t="n">
        <v>257</v>
      </c>
      <c r="AA207" s="0" t="n">
        <v>17869440</v>
      </c>
      <c r="AB207" s="0" t="n">
        <v>3900</v>
      </c>
      <c r="AC207" s="0" t="n">
        <v>0</v>
      </c>
      <c r="AD207" s="0" t="s">
        <v>99</v>
      </c>
      <c r="AE207" s="0" t="s">
        <v>99</v>
      </c>
      <c r="AH207" s="0" t="n">
        <v>9</v>
      </c>
      <c r="AI207" s="0" t="s">
        <v>720</v>
      </c>
      <c r="AJ207" s="0" t="s">
        <v>2108</v>
      </c>
      <c r="AK207" s="0" t="s">
        <v>2110</v>
      </c>
      <c r="AL207" s="0" t="s">
        <v>2112</v>
      </c>
    </row>
    <row r="208" customFormat="false" ht="15" hidden="false" customHeight="false" outlineLevel="0" collapsed="false">
      <c r="A208" s="0" t="s">
        <v>30552</v>
      </c>
      <c r="B208" s="0" t="s">
        <v>30553</v>
      </c>
      <c r="C208" s="0" t="s">
        <v>1283</v>
      </c>
      <c r="D208" s="0" t="s">
        <v>1280</v>
      </c>
      <c r="E208" s="0" t="s">
        <v>1281</v>
      </c>
      <c r="F208" s="0" t="s">
        <v>30205</v>
      </c>
      <c r="G208" s="0" t="n">
        <v>3</v>
      </c>
      <c r="H208" s="0" t="n">
        <v>100</v>
      </c>
      <c r="I208" s="0" t="n">
        <v>0.1</v>
      </c>
      <c r="J208" s="0" t="n">
        <v>0.1</v>
      </c>
      <c r="K208" s="0" t="n">
        <v>3.1</v>
      </c>
      <c r="L208" s="0" t="n">
        <v>43.3</v>
      </c>
      <c r="M208" s="0" t="n">
        <v>42</v>
      </c>
      <c r="N208" s="0" t="n">
        <v>43.7</v>
      </c>
      <c r="O208" s="0" t="n">
        <v>42.2</v>
      </c>
      <c r="P208" s="0" t="n">
        <v>0</v>
      </c>
      <c r="Q208" s="0" t="n">
        <v>0</v>
      </c>
      <c r="R208" s="0" t="n">
        <v>0</v>
      </c>
      <c r="S208" s="0" t="n">
        <v>42.5</v>
      </c>
      <c r="T208" s="0" t="n">
        <v>43.4</v>
      </c>
      <c r="U208" s="0" t="n">
        <v>41.9</v>
      </c>
      <c r="V208" s="0" t="n">
        <v>43.9</v>
      </c>
      <c r="W208" s="0" t="n">
        <v>454800</v>
      </c>
      <c r="X208" s="0" t="n">
        <v>42.3</v>
      </c>
      <c r="Y208" s="0" t="n">
        <v>43.3</v>
      </c>
      <c r="Z208" s="0" t="n">
        <v>48</v>
      </c>
      <c r="AA208" s="0" t="n">
        <v>10652220</v>
      </c>
      <c r="AB208" s="0" t="n">
        <v>4330</v>
      </c>
      <c r="AC208" s="0" t="n">
        <v>0</v>
      </c>
      <c r="AD208" s="0" t="s">
        <v>99</v>
      </c>
      <c r="AE208" s="0" t="s">
        <v>99</v>
      </c>
      <c r="AH208" s="0" t="n">
        <v>9</v>
      </c>
      <c r="AI208" s="0" t="s">
        <v>720</v>
      </c>
      <c r="AJ208" s="0" t="s">
        <v>2108</v>
      </c>
      <c r="AK208" s="0" t="s">
        <v>30206</v>
      </c>
      <c r="AL208" s="0" t="s">
        <v>2112</v>
      </c>
    </row>
    <row r="209" customFormat="false" ht="15" hidden="false" customHeight="false" outlineLevel="0" collapsed="false">
      <c r="A209" s="0" t="s">
        <v>30554</v>
      </c>
      <c r="B209" s="0" t="s">
        <v>30555</v>
      </c>
      <c r="C209" s="0" t="s">
        <v>1807</v>
      </c>
      <c r="D209" s="0" t="s">
        <v>1804</v>
      </c>
      <c r="E209" s="0" t="s">
        <v>1805</v>
      </c>
      <c r="F209" s="0" t="s">
        <v>30205</v>
      </c>
      <c r="G209" s="0" t="n">
        <v>3</v>
      </c>
      <c r="H209" s="0" t="n">
        <v>10</v>
      </c>
      <c r="I209" s="0" t="n">
        <v>0.2</v>
      </c>
      <c r="J209" s="0" t="n">
        <v>0.4</v>
      </c>
      <c r="K209" s="0" t="n">
        <v>-1.07</v>
      </c>
      <c r="L209" s="0" t="n">
        <v>129.4</v>
      </c>
      <c r="M209" s="0" t="n">
        <v>130.8</v>
      </c>
      <c r="N209" s="0" t="n">
        <v>134.6</v>
      </c>
      <c r="O209" s="0" t="n">
        <v>129.4</v>
      </c>
      <c r="P209" s="0" t="n">
        <v>0</v>
      </c>
      <c r="Q209" s="0" t="n">
        <v>0</v>
      </c>
      <c r="R209" s="0" t="n">
        <v>0</v>
      </c>
      <c r="S209" s="0" t="n">
        <v>129.6</v>
      </c>
      <c r="T209" s="0" t="n">
        <v>130.2</v>
      </c>
      <c r="U209" s="0" t="n">
        <v>126.4</v>
      </c>
      <c r="V209" s="0" t="n">
        <v>131</v>
      </c>
      <c r="W209" s="0" t="n">
        <v>142450</v>
      </c>
      <c r="X209" s="0" t="n">
        <v>129.6</v>
      </c>
      <c r="Y209" s="0" t="n">
        <v>130.6</v>
      </c>
      <c r="Z209" s="0" t="n">
        <v>38</v>
      </c>
      <c r="AA209" s="0" t="n">
        <v>18716678</v>
      </c>
      <c r="AB209" s="0" t="n">
        <v>6470</v>
      </c>
      <c r="AC209" s="0" t="n">
        <v>0</v>
      </c>
      <c r="AD209" s="0" t="s">
        <v>99</v>
      </c>
      <c r="AE209" s="0" t="s">
        <v>99</v>
      </c>
      <c r="AH209" s="0" t="n">
        <v>9</v>
      </c>
      <c r="AI209" s="0" t="s">
        <v>720</v>
      </c>
      <c r="AJ209" s="0" t="s">
        <v>2108</v>
      </c>
      <c r="AK209" s="0" t="s">
        <v>30206</v>
      </c>
      <c r="AL209" s="0" t="s">
        <v>2112</v>
      </c>
    </row>
    <row r="210" customFormat="false" ht="15" hidden="false" customHeight="false" outlineLevel="0" collapsed="false">
      <c r="A210" s="0" t="s">
        <v>30556</v>
      </c>
      <c r="B210" s="0" t="s">
        <v>30557</v>
      </c>
      <c r="C210" s="0" t="s">
        <v>1802</v>
      </c>
      <c r="D210" s="0" t="s">
        <v>1799</v>
      </c>
      <c r="E210" s="0" t="s">
        <v>1800</v>
      </c>
      <c r="F210" s="0" t="s">
        <v>2076</v>
      </c>
      <c r="G210" s="0" t="n">
        <v>3</v>
      </c>
      <c r="H210" s="0" t="n">
        <v>10</v>
      </c>
      <c r="I210" s="0" t="n">
        <v>0.5</v>
      </c>
      <c r="J210" s="0" t="n">
        <v>0.4</v>
      </c>
      <c r="K210" s="0" t="n">
        <v>1.25</v>
      </c>
      <c r="L210" s="0" t="n">
        <v>364</v>
      </c>
      <c r="M210" s="0" t="n">
        <v>359.5</v>
      </c>
      <c r="N210" s="0" t="n">
        <v>366</v>
      </c>
      <c r="O210" s="0" t="n">
        <v>362.5</v>
      </c>
      <c r="P210" s="0" t="n">
        <v>0</v>
      </c>
      <c r="Q210" s="0" t="n">
        <v>0</v>
      </c>
      <c r="R210" s="0" t="n">
        <v>0</v>
      </c>
      <c r="S210" s="0" t="n">
        <v>361.5</v>
      </c>
      <c r="T210" s="0" t="n">
        <v>353.5</v>
      </c>
      <c r="U210" s="0" t="n">
        <v>353</v>
      </c>
      <c r="V210" s="0" t="n">
        <v>370</v>
      </c>
      <c r="W210" s="0" t="n">
        <v>3935115</v>
      </c>
      <c r="X210" s="0" t="n">
        <v>361</v>
      </c>
      <c r="Y210" s="0" t="n">
        <v>364</v>
      </c>
      <c r="Z210" s="0" t="n">
        <v>394</v>
      </c>
      <c r="AA210" s="0" t="n">
        <v>56151024</v>
      </c>
      <c r="AB210" s="0" t="n">
        <v>14560</v>
      </c>
      <c r="AC210" s="0" t="n">
        <v>0</v>
      </c>
      <c r="AD210" s="0" t="s">
        <v>99</v>
      </c>
      <c r="AE210" s="0" t="s">
        <v>99</v>
      </c>
      <c r="AH210" s="0" t="n">
        <v>9</v>
      </c>
      <c r="AI210" s="0" t="s">
        <v>720</v>
      </c>
      <c r="AJ210" s="0" t="s">
        <v>2108</v>
      </c>
      <c r="AK210" s="0" t="s">
        <v>2110</v>
      </c>
      <c r="AL210" s="0" t="s">
        <v>2112</v>
      </c>
    </row>
    <row r="211" customFormat="false" ht="15" hidden="false" customHeight="false" outlineLevel="0" collapsed="false">
      <c r="A211" s="0" t="s">
        <v>30558</v>
      </c>
      <c r="B211" s="0" t="s">
        <v>30559</v>
      </c>
      <c r="C211" s="0" t="s">
        <v>1278</v>
      </c>
      <c r="D211" s="0" t="s">
        <v>1275</v>
      </c>
      <c r="E211" s="0" t="s">
        <v>1276</v>
      </c>
      <c r="F211" s="0" t="s">
        <v>2076</v>
      </c>
      <c r="G211" s="0" t="n">
        <v>3</v>
      </c>
      <c r="H211" s="0" t="n">
        <v>100</v>
      </c>
      <c r="I211" s="0" t="n">
        <v>0.1</v>
      </c>
      <c r="J211" s="0" t="n">
        <v>0.1</v>
      </c>
      <c r="K211" s="0" t="n">
        <v>0</v>
      </c>
      <c r="L211" s="0" t="n">
        <v>43</v>
      </c>
      <c r="M211" s="0" t="n">
        <v>43</v>
      </c>
      <c r="N211" s="0" t="n">
        <v>43.5</v>
      </c>
      <c r="O211" s="0" t="n">
        <v>43</v>
      </c>
      <c r="P211" s="0" t="n">
        <v>0</v>
      </c>
      <c r="Q211" s="0" t="n">
        <v>0</v>
      </c>
      <c r="R211" s="0" t="n">
        <v>0</v>
      </c>
      <c r="S211" s="0" t="n">
        <v>43.4</v>
      </c>
      <c r="T211" s="0" t="n">
        <v>43</v>
      </c>
      <c r="U211" s="0" t="n">
        <v>42.8</v>
      </c>
      <c r="V211" s="0" t="n">
        <v>43.6</v>
      </c>
      <c r="W211" s="0" t="n">
        <v>91110</v>
      </c>
      <c r="X211" s="0" t="n">
        <v>42.9</v>
      </c>
      <c r="Y211" s="0" t="n">
        <v>43.5</v>
      </c>
      <c r="Z211" s="0" t="n">
        <v>13</v>
      </c>
      <c r="AA211" s="0" t="n">
        <v>121847780</v>
      </c>
      <c r="AB211" s="0" t="n">
        <v>4300</v>
      </c>
      <c r="AC211" s="0" t="n">
        <v>0</v>
      </c>
      <c r="AD211" s="0" t="s">
        <v>99</v>
      </c>
      <c r="AE211" s="0" t="s">
        <v>99</v>
      </c>
      <c r="AH211" s="0" t="n">
        <v>9</v>
      </c>
      <c r="AI211" s="0" t="s">
        <v>720</v>
      </c>
      <c r="AJ211" s="0" t="s">
        <v>2108</v>
      </c>
      <c r="AK211" s="0" t="s">
        <v>2110</v>
      </c>
      <c r="AL211" s="0" t="s">
        <v>2112</v>
      </c>
    </row>
    <row r="212" customFormat="false" ht="15" hidden="false" customHeight="false" outlineLevel="0" collapsed="false">
      <c r="A212" s="0" t="s">
        <v>30560</v>
      </c>
      <c r="B212" s="0" t="s">
        <v>30561</v>
      </c>
      <c r="C212" s="0" t="s">
        <v>1400</v>
      </c>
      <c r="D212" s="0" t="s">
        <v>1397</v>
      </c>
      <c r="E212" s="0" t="s">
        <v>1398</v>
      </c>
      <c r="F212" s="0" t="s">
        <v>2076</v>
      </c>
      <c r="G212" s="0" t="n">
        <v>3</v>
      </c>
      <c r="H212" s="0" t="n">
        <v>1</v>
      </c>
      <c r="I212" s="0" t="n">
        <v>10</v>
      </c>
      <c r="J212" s="0" t="n">
        <v>11.88</v>
      </c>
      <c r="K212" s="0" t="n">
        <v>4.32</v>
      </c>
      <c r="L212" s="0" t="n">
        <v>3380</v>
      </c>
      <c r="M212" s="0" t="n">
        <v>3240</v>
      </c>
      <c r="N212" s="0" t="n">
        <v>3280</v>
      </c>
      <c r="O212" s="0" t="n">
        <v>3380</v>
      </c>
      <c r="P212" s="0" t="n">
        <v>0</v>
      </c>
      <c r="Q212" s="0" t="n">
        <v>0</v>
      </c>
      <c r="R212" s="0" t="n">
        <v>0</v>
      </c>
      <c r="S212" s="0" t="n">
        <v>3420</v>
      </c>
      <c r="T212" s="0" t="n">
        <v>3350</v>
      </c>
      <c r="U212" s="0" t="n">
        <v>3290</v>
      </c>
      <c r="V212" s="0" t="n">
        <v>3550</v>
      </c>
      <c r="W212" s="0" t="n">
        <v>276720</v>
      </c>
      <c r="X212" s="0" t="n">
        <v>3380</v>
      </c>
      <c r="Y212" s="0" t="n">
        <v>3450</v>
      </c>
      <c r="Z212" s="0" t="n">
        <v>40</v>
      </c>
      <c r="AA212" s="0" t="n">
        <v>3919400</v>
      </c>
      <c r="AB212" s="0" t="n">
        <v>6760</v>
      </c>
      <c r="AC212" s="0" t="n">
        <v>0</v>
      </c>
      <c r="AD212" s="0" t="s">
        <v>99</v>
      </c>
      <c r="AE212" s="0" t="s">
        <v>99</v>
      </c>
      <c r="AH212" s="0" t="n">
        <v>9</v>
      </c>
      <c r="AI212" s="0" t="s">
        <v>720</v>
      </c>
      <c r="AJ212" s="0" t="s">
        <v>2108</v>
      </c>
      <c r="AK212" s="0" t="s">
        <v>2110</v>
      </c>
      <c r="AL212" s="0" t="s">
        <v>2112</v>
      </c>
    </row>
    <row r="213" customFormat="false" ht="15" hidden="false" customHeight="false" outlineLevel="0" collapsed="false">
      <c r="A213" s="0" t="s">
        <v>30562</v>
      </c>
      <c r="B213" s="0" t="s">
        <v>30563</v>
      </c>
      <c r="C213" s="0" t="s">
        <v>1405</v>
      </c>
      <c r="D213" s="0" t="s">
        <v>1402</v>
      </c>
      <c r="E213" s="0" t="s">
        <v>1403</v>
      </c>
      <c r="F213" s="0" t="s">
        <v>30205</v>
      </c>
      <c r="G213" s="0" t="n">
        <v>3</v>
      </c>
      <c r="H213" s="0" t="n">
        <v>1</v>
      </c>
      <c r="I213" s="0" t="n">
        <v>2</v>
      </c>
      <c r="J213" s="0" t="n">
        <v>11.88</v>
      </c>
      <c r="K213" s="0" t="n">
        <v>-0.89</v>
      </c>
      <c r="L213" s="0" t="n">
        <v>1114</v>
      </c>
      <c r="M213" s="0" t="n">
        <v>1124</v>
      </c>
      <c r="N213" s="0" t="n">
        <v>1154</v>
      </c>
      <c r="O213" s="0" t="n">
        <v>1150</v>
      </c>
      <c r="P213" s="0" t="n">
        <v>0</v>
      </c>
      <c r="Q213" s="0" t="n">
        <v>0</v>
      </c>
      <c r="R213" s="0" t="n">
        <v>0</v>
      </c>
      <c r="S213" s="0" t="n">
        <v>1170</v>
      </c>
      <c r="T213" s="0" t="n">
        <v>1160</v>
      </c>
      <c r="U213" s="0" t="n">
        <v>1114</v>
      </c>
      <c r="V213" s="0" t="n">
        <v>1254</v>
      </c>
      <c r="W213" s="0" t="n">
        <v>684494</v>
      </c>
      <c r="X213" s="0" t="n">
        <v>1132</v>
      </c>
      <c r="Y213" s="0" t="n">
        <v>1158</v>
      </c>
      <c r="Z213" s="0" t="n">
        <v>225</v>
      </c>
      <c r="AA213" s="0" t="n">
        <v>1063512</v>
      </c>
      <c r="AB213" s="0" t="n">
        <v>1114</v>
      </c>
      <c r="AC213" s="0" t="n">
        <v>0</v>
      </c>
      <c r="AD213" s="0" t="s">
        <v>99</v>
      </c>
      <c r="AE213" s="0" t="s">
        <v>99</v>
      </c>
      <c r="AH213" s="0" t="n">
        <v>9</v>
      </c>
      <c r="AI213" s="0" t="s">
        <v>720</v>
      </c>
      <c r="AJ213" s="0" t="s">
        <v>2108</v>
      </c>
      <c r="AK213" s="0" t="s">
        <v>30206</v>
      </c>
      <c r="AL213" s="0" t="s">
        <v>2112</v>
      </c>
    </row>
    <row r="214" customFormat="false" ht="15" hidden="false" customHeight="false" outlineLevel="0" collapsed="false">
      <c r="A214" s="0" t="s">
        <v>30564</v>
      </c>
      <c r="B214" s="0" t="s">
        <v>30565</v>
      </c>
      <c r="C214" s="0" t="s">
        <v>1551</v>
      </c>
      <c r="D214" s="0" t="s">
        <v>1548</v>
      </c>
      <c r="E214" s="0" t="s">
        <v>1549</v>
      </c>
      <c r="F214" s="0" t="s">
        <v>2076</v>
      </c>
      <c r="G214" s="0" t="n">
        <v>3</v>
      </c>
      <c r="H214" s="0" t="n">
        <v>1000</v>
      </c>
      <c r="I214" s="0" t="n">
        <v>0.005</v>
      </c>
      <c r="J214" s="0" t="n">
        <v>0.02</v>
      </c>
      <c r="K214" s="0" t="n">
        <v>-2.54</v>
      </c>
      <c r="L214" s="0" t="n">
        <v>2.11</v>
      </c>
      <c r="M214" s="0" t="n">
        <v>2.15</v>
      </c>
      <c r="N214" s="0" t="n">
        <v>2.11</v>
      </c>
      <c r="O214" s="0" t="n">
        <v>2.115</v>
      </c>
      <c r="P214" s="0" t="n">
        <v>0</v>
      </c>
      <c r="Q214" s="0" t="n">
        <v>0</v>
      </c>
      <c r="R214" s="0" t="n">
        <v>0</v>
      </c>
      <c r="S214" s="0" t="n">
        <v>2.07</v>
      </c>
      <c r="T214" s="0" t="n">
        <v>2.165</v>
      </c>
      <c r="U214" s="0" t="n">
        <v>2</v>
      </c>
      <c r="V214" s="0" t="n">
        <v>2.235</v>
      </c>
      <c r="W214" s="0" t="n">
        <v>1251010</v>
      </c>
      <c r="X214" s="0" t="n">
        <v>2.11</v>
      </c>
      <c r="Y214" s="0" t="n">
        <v>2.125</v>
      </c>
      <c r="Z214" s="0" t="n">
        <v>115</v>
      </c>
      <c r="AA214" s="0" t="n">
        <v>8128764676</v>
      </c>
      <c r="AB214" s="0" t="n">
        <v>2110</v>
      </c>
      <c r="AC214" s="0" t="n">
        <v>0</v>
      </c>
      <c r="AD214" s="0" t="s">
        <v>99</v>
      </c>
      <c r="AE214" s="0" t="s">
        <v>99</v>
      </c>
      <c r="AH214" s="0" t="n">
        <v>9</v>
      </c>
      <c r="AI214" s="0" t="s">
        <v>720</v>
      </c>
      <c r="AJ214" s="0" t="s">
        <v>2108</v>
      </c>
      <c r="AK214" s="0" t="s">
        <v>2110</v>
      </c>
      <c r="AL214" s="0" t="s">
        <v>2112</v>
      </c>
    </row>
    <row r="215" customFormat="false" ht="15" hidden="false" customHeight="false" outlineLevel="0" collapsed="false">
      <c r="A215" s="0" t="s">
        <v>30566</v>
      </c>
      <c r="B215" s="0" t="s">
        <v>30567</v>
      </c>
      <c r="C215" s="0" t="s">
        <v>1556</v>
      </c>
      <c r="D215" s="0" t="s">
        <v>1553</v>
      </c>
      <c r="E215" s="0" t="s">
        <v>1554</v>
      </c>
      <c r="F215" s="0" t="s">
        <v>30205</v>
      </c>
      <c r="G215" s="0" t="n">
        <v>3</v>
      </c>
      <c r="H215" s="0" t="n">
        <v>1000</v>
      </c>
      <c r="I215" s="0" t="n">
        <v>0.002</v>
      </c>
      <c r="J215" s="0" t="n">
        <v>0.02</v>
      </c>
      <c r="K215" s="0" t="n">
        <v>-3.46</v>
      </c>
      <c r="L215" s="0" t="n">
        <v>1.116</v>
      </c>
      <c r="M215" s="0" t="n">
        <v>1.156</v>
      </c>
      <c r="N215" s="0" t="n">
        <v>1.124</v>
      </c>
      <c r="O215" s="0" t="n">
        <v>1.116</v>
      </c>
      <c r="P215" s="0" t="n">
        <v>0</v>
      </c>
      <c r="Q215" s="0" t="n">
        <v>0</v>
      </c>
      <c r="R215" s="0" t="n">
        <v>0</v>
      </c>
      <c r="S215" s="0" t="n">
        <v>1.14</v>
      </c>
      <c r="T215" s="0" t="n">
        <v>1.156</v>
      </c>
      <c r="U215" s="0" t="n">
        <v>1.09</v>
      </c>
      <c r="V215" s="0" t="n">
        <v>1.18</v>
      </c>
      <c r="W215" s="0" t="n">
        <v>3435722</v>
      </c>
      <c r="X215" s="0" t="n">
        <v>1.116</v>
      </c>
      <c r="Y215" s="0" t="n">
        <v>1.118</v>
      </c>
      <c r="Z215" s="0" t="n">
        <v>394</v>
      </c>
      <c r="AA215" s="0" t="n">
        <v>925737256</v>
      </c>
      <c r="AB215" s="0" t="n">
        <v>2232</v>
      </c>
      <c r="AC215" s="0" t="n">
        <v>0</v>
      </c>
      <c r="AD215" s="0" t="s">
        <v>99</v>
      </c>
      <c r="AE215" s="0" t="s">
        <v>99</v>
      </c>
      <c r="AH215" s="0" t="n">
        <v>9</v>
      </c>
      <c r="AI215" s="0" t="s">
        <v>720</v>
      </c>
      <c r="AJ215" s="0" t="s">
        <v>2108</v>
      </c>
      <c r="AK215" s="0" t="s">
        <v>30206</v>
      </c>
      <c r="AL215" s="0" t="s">
        <v>2112</v>
      </c>
    </row>
    <row r="216" customFormat="false" ht="15" hidden="false" customHeight="false" outlineLevel="0" collapsed="false">
      <c r="A216" s="0" t="s">
        <v>30568</v>
      </c>
      <c r="B216" s="0" t="s">
        <v>30569</v>
      </c>
      <c r="C216" s="0" t="s">
        <v>1869</v>
      </c>
      <c r="D216" s="0" t="s">
        <v>1866</v>
      </c>
      <c r="E216" s="0" t="s">
        <v>1867</v>
      </c>
      <c r="F216" s="0" t="s">
        <v>2076</v>
      </c>
      <c r="G216" s="0" t="n">
        <v>3</v>
      </c>
      <c r="H216" s="0" t="n">
        <v>10</v>
      </c>
      <c r="I216" s="0" t="n">
        <v>2</v>
      </c>
      <c r="J216" s="0" t="n">
        <v>1</v>
      </c>
      <c r="K216" s="0" t="n">
        <v>4.42</v>
      </c>
      <c r="L216" s="0" t="n">
        <v>662</v>
      </c>
      <c r="M216" s="0" t="n">
        <v>634</v>
      </c>
      <c r="N216" s="0" t="n">
        <v>656</v>
      </c>
      <c r="O216" s="0" t="n">
        <v>662</v>
      </c>
      <c r="P216" s="0" t="n">
        <v>0</v>
      </c>
      <c r="Q216" s="0" t="n">
        <v>0</v>
      </c>
      <c r="R216" s="0" t="n">
        <v>0</v>
      </c>
      <c r="S216" s="0" t="n">
        <v>664</v>
      </c>
      <c r="T216" s="0" t="n">
        <v>636</v>
      </c>
      <c r="U216" s="0" t="n">
        <v>634</v>
      </c>
      <c r="V216" s="0" t="n">
        <v>680</v>
      </c>
      <c r="W216" s="0" t="n">
        <v>957100</v>
      </c>
      <c r="X216" s="0" t="n">
        <v>650</v>
      </c>
      <c r="Y216" s="0" t="n">
        <v>668</v>
      </c>
      <c r="Z216" s="0" t="n">
        <v>63</v>
      </c>
      <c r="AA216" s="0" t="n">
        <v>17143584</v>
      </c>
      <c r="AB216" s="0" t="n">
        <v>13240</v>
      </c>
      <c r="AC216" s="0" t="n">
        <v>0</v>
      </c>
      <c r="AD216" s="0" t="s">
        <v>99</v>
      </c>
      <c r="AE216" s="0" t="s">
        <v>99</v>
      </c>
      <c r="AH216" s="0" t="n">
        <v>9</v>
      </c>
      <c r="AI216" s="0" t="s">
        <v>720</v>
      </c>
      <c r="AJ216" s="0" t="s">
        <v>2108</v>
      </c>
      <c r="AK216" s="0" t="s">
        <v>2110</v>
      </c>
      <c r="AL216" s="0" t="s">
        <v>2112</v>
      </c>
    </row>
    <row r="217" customFormat="false" ht="15" hidden="false" customHeight="false" outlineLevel="0" collapsed="false">
      <c r="A217" s="0" t="s">
        <v>30570</v>
      </c>
      <c r="B217" s="0" t="s">
        <v>30571</v>
      </c>
      <c r="C217" s="0" t="s">
        <v>1874</v>
      </c>
      <c r="D217" s="0" t="s">
        <v>1871</v>
      </c>
      <c r="E217" s="0" t="s">
        <v>1872</v>
      </c>
      <c r="F217" s="0" t="s">
        <v>30205</v>
      </c>
      <c r="G217" s="0" t="n">
        <v>3</v>
      </c>
      <c r="H217" s="0" t="n">
        <v>10</v>
      </c>
      <c r="I217" s="0" t="n">
        <v>0.5</v>
      </c>
      <c r="J217" s="0" t="n">
        <v>1</v>
      </c>
      <c r="K217" s="0" t="n">
        <v>-3.99</v>
      </c>
      <c r="L217" s="0" t="n">
        <v>156.5</v>
      </c>
      <c r="M217" s="0" t="n">
        <v>163</v>
      </c>
      <c r="N217" s="0" t="n">
        <v>161</v>
      </c>
      <c r="O217" s="0" t="n">
        <v>160</v>
      </c>
      <c r="P217" s="0" t="n">
        <v>0</v>
      </c>
      <c r="Q217" s="0" t="n">
        <v>0</v>
      </c>
      <c r="R217" s="0" t="n">
        <v>0</v>
      </c>
      <c r="S217" s="0" t="n">
        <v>168</v>
      </c>
      <c r="T217" s="0" t="n">
        <v>160</v>
      </c>
      <c r="U217" s="0" t="n">
        <v>154</v>
      </c>
      <c r="V217" s="0" t="n">
        <v>178.5</v>
      </c>
      <c r="W217" s="0" t="n">
        <v>1815910</v>
      </c>
      <c r="X217" s="0" t="n">
        <v>156.5</v>
      </c>
      <c r="Y217" s="0" t="n">
        <v>158.5</v>
      </c>
      <c r="Z217" s="0" t="n">
        <v>237</v>
      </c>
      <c r="AA217" s="0" t="n">
        <v>4507320</v>
      </c>
      <c r="AB217" s="0" t="n">
        <v>1565</v>
      </c>
      <c r="AC217" s="0" t="n">
        <v>0</v>
      </c>
      <c r="AD217" s="0" t="s">
        <v>99</v>
      </c>
      <c r="AE217" s="0" t="s">
        <v>99</v>
      </c>
      <c r="AH217" s="0" t="n">
        <v>9</v>
      </c>
      <c r="AI217" s="0" t="s">
        <v>720</v>
      </c>
      <c r="AJ217" s="0" t="s">
        <v>2108</v>
      </c>
      <c r="AK217" s="0" t="s">
        <v>30206</v>
      </c>
      <c r="AL217" s="0" t="s">
        <v>2112</v>
      </c>
    </row>
    <row r="218" customFormat="false" ht="15" hidden="false" customHeight="false" outlineLevel="0" collapsed="false">
      <c r="A218" s="0" t="s">
        <v>30572</v>
      </c>
      <c r="B218" s="0" t="s">
        <v>30573</v>
      </c>
      <c r="C218" s="0" t="s">
        <v>1698</v>
      </c>
      <c r="D218" s="0" t="s">
        <v>1695</v>
      </c>
      <c r="E218" s="0" t="s">
        <v>1696</v>
      </c>
      <c r="F218" s="0" t="s">
        <v>2076</v>
      </c>
      <c r="G218" s="0" t="n">
        <v>3</v>
      </c>
      <c r="H218" s="0" t="n">
        <v>1</v>
      </c>
      <c r="I218" s="0" t="n">
        <v>5</v>
      </c>
      <c r="J218" s="0" t="n">
        <v>1</v>
      </c>
      <c r="K218" s="0" t="n">
        <v>0.48</v>
      </c>
      <c r="L218" s="0" t="n">
        <v>2075</v>
      </c>
      <c r="M218" s="0" t="n">
        <v>2060</v>
      </c>
      <c r="N218" s="0" t="n">
        <v>2065</v>
      </c>
      <c r="O218" s="0" t="n">
        <v>2100</v>
      </c>
      <c r="P218" s="0" t="n">
        <v>0</v>
      </c>
      <c r="Q218" s="0" t="n">
        <v>0</v>
      </c>
      <c r="R218" s="0" t="n">
        <v>0</v>
      </c>
      <c r="S218" s="0" t="n">
        <v>2040</v>
      </c>
      <c r="T218" s="0" t="n">
        <v>2035</v>
      </c>
      <c r="U218" s="0" t="n">
        <v>1985</v>
      </c>
      <c r="V218" s="0" t="n">
        <v>2145</v>
      </c>
      <c r="W218" s="0" t="n">
        <v>756450</v>
      </c>
      <c r="X218" s="0" t="n">
        <v>2070</v>
      </c>
      <c r="Y218" s="0" t="n">
        <v>2090</v>
      </c>
      <c r="Z218" s="0" t="n">
        <v>161</v>
      </c>
      <c r="AA218" s="0" t="n">
        <v>13668239</v>
      </c>
      <c r="AB218" s="0" t="n">
        <v>2075</v>
      </c>
      <c r="AC218" s="0" t="n">
        <v>0</v>
      </c>
      <c r="AD218" s="0" t="s">
        <v>99</v>
      </c>
      <c r="AE218" s="0" t="s">
        <v>99</v>
      </c>
      <c r="AH218" s="0" t="n">
        <v>9</v>
      </c>
      <c r="AI218" s="0" t="s">
        <v>720</v>
      </c>
      <c r="AJ218" s="0" t="s">
        <v>2108</v>
      </c>
      <c r="AK218" s="0" t="s">
        <v>2110</v>
      </c>
      <c r="AL218" s="0" t="s">
        <v>2112</v>
      </c>
    </row>
    <row r="219" customFormat="false" ht="15" hidden="false" customHeight="false" outlineLevel="0" collapsed="false">
      <c r="A219" s="0" t="s">
        <v>30574</v>
      </c>
      <c r="B219" s="0" t="s">
        <v>30575</v>
      </c>
      <c r="C219" s="0" t="s">
        <v>1667</v>
      </c>
      <c r="D219" s="0" t="s">
        <v>1664</v>
      </c>
      <c r="E219" s="0" t="s">
        <v>1665</v>
      </c>
      <c r="F219" s="0" t="s">
        <v>2076</v>
      </c>
      <c r="G219" s="0" t="n">
        <v>3</v>
      </c>
      <c r="H219" s="0" t="n">
        <v>1000</v>
      </c>
      <c r="I219" s="0" t="n">
        <v>0.002</v>
      </c>
      <c r="J219" s="0" t="n">
        <v>0.02</v>
      </c>
      <c r="K219" s="0" t="n">
        <v>1.74</v>
      </c>
      <c r="L219" s="0" t="n">
        <v>1.17</v>
      </c>
      <c r="M219" s="0" t="n">
        <v>1.15</v>
      </c>
      <c r="N219" s="0" t="n">
        <v>1.164</v>
      </c>
      <c r="O219" s="0" t="n">
        <v>1.176</v>
      </c>
      <c r="P219" s="0" t="n">
        <v>0</v>
      </c>
      <c r="Q219" s="0" t="n">
        <v>0</v>
      </c>
      <c r="R219" s="0" t="n">
        <v>0</v>
      </c>
      <c r="S219" s="0" t="n">
        <v>1.176</v>
      </c>
      <c r="T219" s="0" t="n">
        <v>1.156</v>
      </c>
      <c r="U219" s="0" t="n">
        <v>1.114</v>
      </c>
      <c r="V219" s="0" t="n">
        <v>1.236</v>
      </c>
      <c r="W219" s="0" t="n">
        <v>527028</v>
      </c>
      <c r="X219" s="0" t="n">
        <v>1.172</v>
      </c>
      <c r="Y219" s="0" t="n">
        <v>1.18</v>
      </c>
      <c r="Z219" s="0" t="n">
        <v>136</v>
      </c>
      <c r="AA219" s="0" t="n">
        <v>1525986880</v>
      </c>
      <c r="AB219" s="0" t="n">
        <v>1170</v>
      </c>
      <c r="AC219" s="0" t="n">
        <v>0</v>
      </c>
      <c r="AD219" s="0" t="s">
        <v>99</v>
      </c>
      <c r="AE219" s="0" t="s">
        <v>99</v>
      </c>
      <c r="AH219" s="0" t="n">
        <v>9</v>
      </c>
      <c r="AI219" s="0" t="s">
        <v>720</v>
      </c>
      <c r="AJ219" s="0" t="s">
        <v>2108</v>
      </c>
      <c r="AK219" s="0" t="s">
        <v>2110</v>
      </c>
      <c r="AL219" s="0" t="s">
        <v>2112</v>
      </c>
    </row>
    <row r="220" customFormat="false" ht="15" hidden="false" customHeight="false" outlineLevel="0" collapsed="false">
      <c r="A220" s="0" t="s">
        <v>30576</v>
      </c>
      <c r="B220" s="0" t="s">
        <v>30577</v>
      </c>
      <c r="C220" s="0" t="s">
        <v>1672</v>
      </c>
      <c r="D220" s="0" t="s">
        <v>1669</v>
      </c>
      <c r="E220" s="0" t="s">
        <v>1670</v>
      </c>
      <c r="F220" s="0" t="s">
        <v>30205</v>
      </c>
      <c r="G220" s="0" t="n">
        <v>3</v>
      </c>
      <c r="H220" s="0" t="n">
        <v>10000</v>
      </c>
      <c r="I220" s="0" t="n">
        <v>0.002</v>
      </c>
      <c r="J220" s="0" t="n">
        <v>0.02</v>
      </c>
      <c r="K220" s="0" t="n">
        <v>3.28</v>
      </c>
      <c r="L220" s="0" t="n">
        <v>0.692</v>
      </c>
      <c r="M220" s="0" t="n">
        <v>0.67</v>
      </c>
      <c r="N220" s="0" t="n">
        <v>0.676</v>
      </c>
      <c r="O220" s="0" t="n">
        <v>0.706</v>
      </c>
      <c r="P220" s="0" t="n">
        <v>0</v>
      </c>
      <c r="Q220" s="0" t="n">
        <v>0</v>
      </c>
      <c r="R220" s="0" t="n">
        <v>0</v>
      </c>
      <c r="S220" s="0" t="n">
        <v>0.698</v>
      </c>
      <c r="T220" s="0" t="n">
        <v>0.682</v>
      </c>
      <c r="U220" s="0" t="n">
        <v>0.66</v>
      </c>
      <c r="V220" s="0" t="n">
        <v>0.71</v>
      </c>
      <c r="W220" s="0" t="n">
        <v>202420</v>
      </c>
      <c r="X220" s="0" t="n">
        <v>0.69</v>
      </c>
      <c r="Y220" s="0" t="n">
        <v>0.698</v>
      </c>
      <c r="Z220" s="0" t="n">
        <v>21</v>
      </c>
      <c r="AA220" s="0" t="n">
        <v>217961420</v>
      </c>
      <c r="AB220" s="0" t="n">
        <v>6920</v>
      </c>
      <c r="AC220" s="0" t="n">
        <v>0</v>
      </c>
      <c r="AD220" s="0" t="s">
        <v>99</v>
      </c>
      <c r="AE220" s="0" t="s">
        <v>99</v>
      </c>
      <c r="AH220" s="0" t="n">
        <v>9</v>
      </c>
      <c r="AI220" s="0" t="s">
        <v>720</v>
      </c>
      <c r="AJ220" s="0" t="s">
        <v>2108</v>
      </c>
      <c r="AK220" s="0" t="s">
        <v>30206</v>
      </c>
      <c r="AL220" s="0" t="s">
        <v>2112</v>
      </c>
    </row>
    <row r="221" customFormat="false" ht="15" hidden="false" customHeight="false" outlineLevel="0" collapsed="false">
      <c r="A221" s="0" t="s">
        <v>30578</v>
      </c>
      <c r="B221" s="0" t="s">
        <v>30579</v>
      </c>
      <c r="C221" s="0" t="s">
        <v>279</v>
      </c>
      <c r="D221" s="0" t="s">
        <v>175</v>
      </c>
      <c r="E221" s="0" t="s">
        <v>176</v>
      </c>
      <c r="F221" s="0" t="s">
        <v>2076</v>
      </c>
      <c r="G221" s="0" t="n">
        <v>1</v>
      </c>
      <c r="H221" s="0" t="n">
        <v>1</v>
      </c>
      <c r="I221" s="0" t="n">
        <v>0.1</v>
      </c>
      <c r="J221" s="0" t="n">
        <v>1</v>
      </c>
      <c r="K221" s="0" t="n">
        <v>-1.04</v>
      </c>
      <c r="L221" s="0" t="n">
        <v>532.9</v>
      </c>
      <c r="M221" s="0" t="n">
        <v>541</v>
      </c>
      <c r="N221" s="0" t="n">
        <v>542.7</v>
      </c>
      <c r="O221" s="0" t="n">
        <v>531.8</v>
      </c>
      <c r="P221" s="0" t="n">
        <v>0</v>
      </c>
      <c r="Q221" s="0" t="n">
        <v>0</v>
      </c>
      <c r="R221" s="0" t="n">
        <v>0</v>
      </c>
      <c r="S221" s="0" t="n">
        <v>541.7</v>
      </c>
      <c r="T221" s="0" t="n">
        <v>538.5</v>
      </c>
      <c r="U221" s="0" t="n">
        <v>530.6</v>
      </c>
      <c r="V221" s="0" t="n">
        <v>549.7</v>
      </c>
      <c r="W221" s="0" t="n">
        <v>862774821</v>
      </c>
      <c r="X221" s="0" t="n">
        <v>532.7</v>
      </c>
      <c r="Y221" s="0" t="n">
        <v>532.9</v>
      </c>
      <c r="Z221" s="0" t="n">
        <v>33224</v>
      </c>
      <c r="AA221" s="0" t="n">
        <v>2178690700</v>
      </c>
      <c r="AB221" s="0" t="n">
        <v>1065.8</v>
      </c>
      <c r="AC221" s="0" t="n">
        <v>0</v>
      </c>
      <c r="AD221" s="0" t="s">
        <v>99</v>
      </c>
      <c r="AE221" s="0" t="s">
        <v>99</v>
      </c>
      <c r="AH221" s="0" t="n">
        <v>-100</v>
      </c>
      <c r="AI221" s="0" t="s">
        <v>720</v>
      </c>
      <c r="AJ221" s="0" t="s">
        <v>2108</v>
      </c>
      <c r="AK221" s="0" t="s">
        <v>2110</v>
      </c>
      <c r="AL221" s="0" t="s">
        <v>2112</v>
      </c>
    </row>
    <row r="222" customFormat="false" ht="15" hidden="false" customHeight="false" outlineLevel="0" collapsed="false">
      <c r="A222" s="0" t="s">
        <v>30580</v>
      </c>
      <c r="B222" s="0" t="s">
        <v>30581</v>
      </c>
      <c r="C222" s="0" t="s">
        <v>232</v>
      </c>
      <c r="D222" s="0" t="s">
        <v>167</v>
      </c>
      <c r="E222" s="0" t="s">
        <v>168</v>
      </c>
      <c r="F222" s="0" t="s">
        <v>30205</v>
      </c>
      <c r="G222" s="0" t="n">
        <v>1</v>
      </c>
      <c r="H222" s="0" t="n">
        <v>1</v>
      </c>
      <c r="I222" s="0" t="n">
        <v>0.1</v>
      </c>
      <c r="J222" s="0" t="n">
        <v>1</v>
      </c>
      <c r="K222" s="0" t="n">
        <v>-0.91</v>
      </c>
      <c r="L222" s="0" t="n">
        <v>531.3</v>
      </c>
      <c r="M222" s="0" t="n">
        <v>539.6</v>
      </c>
      <c r="N222" s="0" t="n">
        <v>540.1</v>
      </c>
      <c r="O222" s="0" t="n">
        <v>530.8</v>
      </c>
      <c r="P222" s="0" t="n">
        <v>0</v>
      </c>
      <c r="Q222" s="0" t="n">
        <v>0</v>
      </c>
      <c r="R222" s="0" t="n">
        <v>0</v>
      </c>
      <c r="S222" s="0" t="n">
        <v>539</v>
      </c>
      <c r="T222" s="0" t="n">
        <v>536.1</v>
      </c>
      <c r="U222" s="0" t="n">
        <v>529.6</v>
      </c>
      <c r="V222" s="0" t="n">
        <v>547.5</v>
      </c>
      <c r="W222" s="0" t="n">
        <v>161433738</v>
      </c>
      <c r="X222" s="0" t="n">
        <v>531.2</v>
      </c>
      <c r="Y222" s="0" t="n">
        <v>531.3</v>
      </c>
      <c r="Z222" s="0" t="n">
        <v>8775</v>
      </c>
      <c r="AA222" s="0" t="n">
        <v>147508500</v>
      </c>
      <c r="AB222" s="0" t="n">
        <v>19126.8</v>
      </c>
      <c r="AC222" s="0" t="n">
        <v>0</v>
      </c>
      <c r="AD222" s="0" t="s">
        <v>99</v>
      </c>
      <c r="AE222" s="0" t="s">
        <v>99</v>
      </c>
      <c r="AH222" s="0" t="n">
        <v>-100</v>
      </c>
      <c r="AI222" s="0" t="s">
        <v>720</v>
      </c>
      <c r="AJ222" s="0" t="s">
        <v>2108</v>
      </c>
      <c r="AK222" s="0" t="s">
        <v>30206</v>
      </c>
      <c r="AL222" s="0" t="s">
        <v>2112</v>
      </c>
    </row>
    <row r="223" customFormat="false" ht="15" hidden="false" customHeight="false" outlineLevel="0" collapsed="false">
      <c r="A223" s="0" t="s">
        <v>30582</v>
      </c>
      <c r="B223" s="0" t="s">
        <v>30583</v>
      </c>
      <c r="C223" s="0" t="s">
        <v>1719</v>
      </c>
      <c r="D223" s="0" t="s">
        <v>1716</v>
      </c>
      <c r="E223" s="0" t="s">
        <v>1717</v>
      </c>
      <c r="F223" s="0" t="s">
        <v>2076</v>
      </c>
      <c r="G223" s="0" t="n">
        <v>3</v>
      </c>
      <c r="H223" s="0" t="n">
        <v>1000</v>
      </c>
      <c r="I223" s="0" t="n">
        <v>0.0005</v>
      </c>
      <c r="J223" s="0" t="n">
        <v>0.1</v>
      </c>
      <c r="K223" s="0" t="n">
        <v>-1.79</v>
      </c>
      <c r="L223" s="0" t="n">
        <v>0.604</v>
      </c>
      <c r="M223" s="0" t="n">
        <v>0.615</v>
      </c>
      <c r="N223" s="0" t="n">
        <v>0.6155</v>
      </c>
      <c r="O223" s="0" t="n">
        <v>0.6045</v>
      </c>
      <c r="P223" s="0" t="n">
        <v>0</v>
      </c>
      <c r="Q223" s="0" t="n">
        <v>0</v>
      </c>
      <c r="R223" s="0" t="n">
        <v>0</v>
      </c>
      <c r="S223" s="0" t="n">
        <v>0.606</v>
      </c>
      <c r="T223" s="0" t="n">
        <v>0.608</v>
      </c>
      <c r="U223" s="0" t="n">
        <v>0.6025</v>
      </c>
      <c r="V223" s="0" t="n">
        <v>0.6155</v>
      </c>
      <c r="W223" s="0" t="n">
        <v>1304768</v>
      </c>
      <c r="X223" s="0" t="n">
        <v>0.604</v>
      </c>
      <c r="Y223" s="0" t="n">
        <v>0.606</v>
      </c>
      <c r="Z223" s="0" t="n">
        <v>230</v>
      </c>
      <c r="AA223" s="0" t="n">
        <v>20843976400</v>
      </c>
      <c r="AB223" s="0" t="n">
        <v>604</v>
      </c>
      <c r="AC223" s="0" t="n">
        <v>0</v>
      </c>
      <c r="AD223" s="0" t="s">
        <v>99</v>
      </c>
      <c r="AE223" s="0" t="s">
        <v>99</v>
      </c>
      <c r="AH223" s="0" t="n">
        <v>9</v>
      </c>
      <c r="AI223" s="0" t="s">
        <v>720</v>
      </c>
      <c r="AJ223" s="0" t="s">
        <v>2108</v>
      </c>
      <c r="AK223" s="0" t="s">
        <v>2110</v>
      </c>
      <c r="AL223" s="0" t="s">
        <v>2112</v>
      </c>
    </row>
    <row r="224" customFormat="false" ht="15" hidden="false" customHeight="false" outlineLevel="0" collapsed="false">
      <c r="A224" s="0" t="s">
        <v>30584</v>
      </c>
      <c r="B224" s="0" t="s">
        <v>30585</v>
      </c>
      <c r="C224" s="0" t="s">
        <v>862</v>
      </c>
      <c r="D224" s="0" t="s">
        <v>859</v>
      </c>
      <c r="E224" s="0" t="s">
        <v>860</v>
      </c>
      <c r="F224" s="0" t="s">
        <v>2076</v>
      </c>
      <c r="G224" s="0" t="n">
        <v>3</v>
      </c>
      <c r="H224" s="0" t="n">
        <v>100</v>
      </c>
      <c r="I224" s="0" t="n">
        <v>0.02</v>
      </c>
      <c r="J224" s="0" t="n">
        <v>1</v>
      </c>
      <c r="K224" s="0" t="n">
        <v>0.59</v>
      </c>
      <c r="L224" s="0" t="n">
        <v>10.16</v>
      </c>
      <c r="M224" s="0" t="n">
        <v>10.08</v>
      </c>
      <c r="N224" s="0" t="n">
        <v>10.16</v>
      </c>
      <c r="O224" s="0" t="n">
        <v>10.12</v>
      </c>
      <c r="P224" s="0" t="n">
        <v>0</v>
      </c>
      <c r="Q224" s="0" t="n">
        <v>0</v>
      </c>
      <c r="R224" s="0" t="n">
        <v>0</v>
      </c>
      <c r="S224" s="0" t="n">
        <v>10.2</v>
      </c>
      <c r="T224" s="0" t="n">
        <v>10.08</v>
      </c>
      <c r="U224" s="0" t="n">
        <v>10</v>
      </c>
      <c r="V224" s="0" t="n">
        <v>10.38</v>
      </c>
      <c r="W224" s="0" t="n">
        <v>1115964</v>
      </c>
      <c r="X224" s="0" t="n">
        <v>10.12</v>
      </c>
      <c r="Y224" s="0" t="n">
        <v>10.14</v>
      </c>
      <c r="Z224" s="0" t="n">
        <v>227</v>
      </c>
      <c r="AA224" s="0" t="n">
        <v>166167000</v>
      </c>
      <c r="AB224" s="0" t="n">
        <v>4064</v>
      </c>
      <c r="AC224" s="0" t="n">
        <v>0</v>
      </c>
      <c r="AD224" s="0" t="s">
        <v>99</v>
      </c>
      <c r="AE224" s="0" t="s">
        <v>99</v>
      </c>
      <c r="AH224" s="0" t="n">
        <v>9</v>
      </c>
      <c r="AI224" s="0" t="s">
        <v>720</v>
      </c>
      <c r="AJ224" s="0" t="s">
        <v>2108</v>
      </c>
      <c r="AK224" s="0" t="s">
        <v>2110</v>
      </c>
      <c r="AL224" s="0" t="s">
        <v>2112</v>
      </c>
    </row>
    <row r="225" customFormat="false" ht="15" hidden="false" customHeight="false" outlineLevel="0" collapsed="false">
      <c r="A225" s="0" t="s">
        <v>30586</v>
      </c>
      <c r="B225" s="0" t="s">
        <v>30587</v>
      </c>
      <c r="C225" s="0" t="s">
        <v>867</v>
      </c>
      <c r="D225" s="0" t="s">
        <v>864</v>
      </c>
      <c r="E225" s="0" t="s">
        <v>865</v>
      </c>
      <c r="F225" s="0" t="s">
        <v>30205</v>
      </c>
      <c r="G225" s="0" t="n">
        <v>3</v>
      </c>
      <c r="H225" s="0" t="n">
        <v>100</v>
      </c>
      <c r="I225" s="0" t="n">
        <v>0.02</v>
      </c>
      <c r="J225" s="0" t="n">
        <v>1</v>
      </c>
      <c r="K225" s="0" t="n">
        <v>0.3</v>
      </c>
      <c r="L225" s="0" t="n">
        <v>6.76</v>
      </c>
      <c r="M225" s="0" t="n">
        <v>6.74</v>
      </c>
      <c r="N225" s="0" t="n">
        <v>6.74</v>
      </c>
      <c r="O225" s="0" t="n">
        <v>6.72</v>
      </c>
      <c r="P225" s="0" t="n">
        <v>0</v>
      </c>
      <c r="Q225" s="0" t="n">
        <v>0</v>
      </c>
      <c r="R225" s="0" t="n">
        <v>0</v>
      </c>
      <c r="S225" s="0" t="n">
        <v>6.78</v>
      </c>
      <c r="T225" s="0" t="n">
        <v>6.7</v>
      </c>
      <c r="U225" s="0" t="n">
        <v>6.64</v>
      </c>
      <c r="V225" s="0" t="n">
        <v>6.94</v>
      </c>
      <c r="W225" s="0" t="n">
        <v>588502</v>
      </c>
      <c r="X225" s="0" t="n">
        <v>6.72</v>
      </c>
      <c r="Y225" s="0" t="n">
        <v>6.76</v>
      </c>
      <c r="Z225" s="0" t="n">
        <v>211</v>
      </c>
      <c r="AA225" s="0" t="n">
        <v>55389000</v>
      </c>
      <c r="AB225" s="0" t="n">
        <v>676</v>
      </c>
      <c r="AC225" s="0" t="n">
        <v>0</v>
      </c>
      <c r="AD225" s="0" t="s">
        <v>99</v>
      </c>
      <c r="AE225" s="0" t="s">
        <v>99</v>
      </c>
      <c r="AH225" s="0" t="n">
        <v>9</v>
      </c>
      <c r="AI225" s="0" t="s">
        <v>720</v>
      </c>
      <c r="AJ225" s="0" t="s">
        <v>2108</v>
      </c>
      <c r="AK225" s="0" t="s">
        <v>30206</v>
      </c>
      <c r="AL225" s="0" t="s">
        <v>2112</v>
      </c>
    </row>
    <row r="226" customFormat="false" ht="15" hidden="false" customHeight="false" outlineLevel="0" collapsed="false">
      <c r="A226" s="0" t="s">
        <v>30588</v>
      </c>
      <c r="B226" s="0" t="s">
        <v>30589</v>
      </c>
      <c r="C226" s="0" t="s">
        <v>217</v>
      </c>
      <c r="D226" s="0" t="s">
        <v>151</v>
      </c>
      <c r="E226" s="0" t="s">
        <v>152</v>
      </c>
      <c r="F226" s="0" t="s">
        <v>30205</v>
      </c>
      <c r="G226" s="0" t="n">
        <v>1</v>
      </c>
      <c r="H226" s="0" t="n">
        <v>1</v>
      </c>
      <c r="I226" s="0" t="n">
        <v>0.5</v>
      </c>
      <c r="J226" s="0" t="n">
        <v>0.01</v>
      </c>
      <c r="K226" s="0" t="n">
        <v>-2.23</v>
      </c>
      <c r="L226" s="0" t="n">
        <v>944.5</v>
      </c>
      <c r="M226" s="0" t="n">
        <v>970</v>
      </c>
      <c r="N226" s="0" t="n">
        <v>981</v>
      </c>
      <c r="O226" s="0" t="n">
        <v>943.5</v>
      </c>
      <c r="P226" s="0" t="n">
        <v>0</v>
      </c>
      <c r="Q226" s="0" t="n">
        <v>0</v>
      </c>
      <c r="R226" s="0" t="n">
        <v>0</v>
      </c>
      <c r="S226" s="0" t="n">
        <v>956</v>
      </c>
      <c r="T226" s="0" t="n">
        <v>964</v>
      </c>
      <c r="U226" s="0" t="n">
        <v>941.5</v>
      </c>
      <c r="V226" s="0" t="n">
        <v>972.5</v>
      </c>
      <c r="W226" s="0" t="n">
        <v>1125423513</v>
      </c>
      <c r="X226" s="0" t="n">
        <v>944</v>
      </c>
      <c r="Y226" s="0" t="n">
        <v>944.5</v>
      </c>
      <c r="Z226" s="0" t="n">
        <v>30200</v>
      </c>
      <c r="AA226" s="0" t="n">
        <v>155487500</v>
      </c>
      <c r="AB226" s="0" t="n">
        <v>1889</v>
      </c>
      <c r="AC226" s="0" t="n">
        <v>0</v>
      </c>
      <c r="AD226" s="0" t="s">
        <v>99</v>
      </c>
      <c r="AE226" s="0" t="s">
        <v>99</v>
      </c>
      <c r="AH226" s="0" t="n">
        <v>-100</v>
      </c>
      <c r="AI226" s="0" t="s">
        <v>720</v>
      </c>
      <c r="AJ226" s="0" t="s">
        <v>2108</v>
      </c>
      <c r="AK226" s="0" t="s">
        <v>30206</v>
      </c>
      <c r="AL226" s="0" t="s">
        <v>2112</v>
      </c>
    </row>
    <row r="227" customFormat="false" ht="15" hidden="false" customHeight="false" outlineLevel="0" collapsed="false">
      <c r="A227" s="0" t="s">
        <v>30590</v>
      </c>
      <c r="B227" s="0" t="s">
        <v>30591</v>
      </c>
      <c r="C227" s="0" t="s">
        <v>1752</v>
      </c>
      <c r="D227" s="0" t="s">
        <v>1749</v>
      </c>
      <c r="E227" s="0" t="s">
        <v>1750</v>
      </c>
      <c r="F227" s="0" t="s">
        <v>2076</v>
      </c>
      <c r="G227" s="0" t="n">
        <v>3</v>
      </c>
      <c r="H227" s="0" t="n">
        <v>1</v>
      </c>
      <c r="I227" s="0" t="n">
        <v>100</v>
      </c>
      <c r="J227" s="0" t="n">
        <v>1</v>
      </c>
      <c r="K227" s="0" t="n">
        <v>-3.85</v>
      </c>
      <c r="L227" s="0" t="n">
        <v>25000</v>
      </c>
      <c r="M227" s="0" t="n">
        <v>26000</v>
      </c>
      <c r="N227" s="0" t="n">
        <v>25400</v>
      </c>
      <c r="O227" s="0" t="n">
        <v>25000</v>
      </c>
      <c r="P227" s="0" t="n">
        <v>0</v>
      </c>
      <c r="Q227" s="0" t="n">
        <v>0</v>
      </c>
      <c r="R227" s="0" t="n">
        <v>0</v>
      </c>
      <c r="S227" s="0" t="n">
        <v>25000</v>
      </c>
      <c r="T227" s="0" t="n">
        <v>25100</v>
      </c>
      <c r="U227" s="0" t="n">
        <v>25000</v>
      </c>
      <c r="V227" s="0" t="n">
        <v>25100</v>
      </c>
      <c r="W227" s="0" t="n">
        <v>550200</v>
      </c>
      <c r="X227" s="0" t="n">
        <v>23500</v>
      </c>
      <c r="Y227" s="0" t="n">
        <v>25000</v>
      </c>
      <c r="Z227" s="0" t="n">
        <v>3</v>
      </c>
      <c r="AA227" s="0" t="n">
        <v>547761</v>
      </c>
      <c r="AB227" s="0" t="n">
        <v>500000</v>
      </c>
      <c r="AC227" s="0" t="n">
        <v>0</v>
      </c>
      <c r="AD227" s="0" t="s">
        <v>99</v>
      </c>
      <c r="AE227" s="0" t="s">
        <v>99</v>
      </c>
      <c r="AH227" s="0" t="n">
        <v>9</v>
      </c>
      <c r="AI227" s="0" t="s">
        <v>720</v>
      </c>
      <c r="AJ227" s="0" t="s">
        <v>2108</v>
      </c>
      <c r="AK227" s="0" t="s">
        <v>2110</v>
      </c>
      <c r="AL227" s="0" t="s">
        <v>2112</v>
      </c>
    </row>
    <row r="228" customFormat="false" ht="15" hidden="false" customHeight="false" outlineLevel="0" collapsed="false">
      <c r="A228" s="0" t="s">
        <v>30592</v>
      </c>
      <c r="B228" s="0" t="s">
        <v>30593</v>
      </c>
      <c r="C228" s="0" t="s">
        <v>1757</v>
      </c>
      <c r="D228" s="0" t="s">
        <v>1754</v>
      </c>
      <c r="E228" s="0" t="s">
        <v>1755</v>
      </c>
      <c r="F228" s="0" t="s">
        <v>2076</v>
      </c>
      <c r="G228" s="0" t="n">
        <v>3</v>
      </c>
      <c r="H228" s="0" t="n">
        <v>10000</v>
      </c>
      <c r="I228" s="0" t="n">
        <v>0.0001</v>
      </c>
      <c r="J228" s="0" t="n">
        <v>0.1</v>
      </c>
      <c r="K228" s="0" t="n">
        <v>-0.5</v>
      </c>
      <c r="L228" s="0" t="n">
        <v>0.1596</v>
      </c>
      <c r="M228" s="0" t="n">
        <v>0.1604</v>
      </c>
      <c r="N228" s="0" t="n">
        <v>0.1632</v>
      </c>
      <c r="O228" s="0" t="n">
        <v>0.1596</v>
      </c>
      <c r="P228" s="0" t="n">
        <v>0</v>
      </c>
      <c r="Q228" s="0" t="n">
        <v>0</v>
      </c>
      <c r="R228" s="0" t="n">
        <v>0</v>
      </c>
      <c r="S228" s="0" t="n">
        <v>0.1603</v>
      </c>
      <c r="T228" s="0" t="n">
        <v>0.1604</v>
      </c>
      <c r="U228" s="0" t="n">
        <v>0.1596</v>
      </c>
      <c r="V228" s="0" t="n">
        <v>0.1615</v>
      </c>
      <c r="W228" s="0" t="n">
        <v>702263</v>
      </c>
      <c r="X228" s="0" t="n">
        <v>0.1596</v>
      </c>
      <c r="Y228" s="0" t="n">
        <v>0.16</v>
      </c>
      <c r="Z228" s="0" t="n">
        <v>42</v>
      </c>
      <c r="AA228" s="0" t="n">
        <v>360134697357</v>
      </c>
      <c r="AB228" s="0" t="n">
        <v>1596</v>
      </c>
      <c r="AC228" s="0" t="n">
        <v>0</v>
      </c>
      <c r="AD228" s="0" t="s">
        <v>99</v>
      </c>
      <c r="AE228" s="0" t="s">
        <v>99</v>
      </c>
      <c r="AH228" s="0" t="n">
        <v>9</v>
      </c>
      <c r="AI228" s="0" t="s">
        <v>720</v>
      </c>
      <c r="AJ228" s="0" t="s">
        <v>2108</v>
      </c>
      <c r="AK228" s="0" t="s">
        <v>2110</v>
      </c>
      <c r="AL228" s="0" t="s">
        <v>2112</v>
      </c>
    </row>
    <row r="229" customFormat="false" ht="15" hidden="false" customHeight="false" outlineLevel="0" collapsed="false">
      <c r="A229" s="0" t="s">
        <v>30594</v>
      </c>
      <c r="B229" s="0" t="s">
        <v>30595</v>
      </c>
      <c r="C229" s="0" t="s">
        <v>1446</v>
      </c>
      <c r="D229" s="0" t="s">
        <v>1443</v>
      </c>
      <c r="E229" s="0" t="s">
        <v>1444</v>
      </c>
      <c r="F229" s="0" t="s">
        <v>2076</v>
      </c>
      <c r="G229" s="0" t="n">
        <v>1</v>
      </c>
      <c r="H229" s="0" t="n">
        <v>1</v>
      </c>
      <c r="I229" s="0" t="n">
        <v>1</v>
      </c>
      <c r="J229" s="0" t="n">
        <v>2.5</v>
      </c>
      <c r="K229" s="0" t="n">
        <v>-2.65</v>
      </c>
      <c r="L229" s="0" t="n">
        <v>5616</v>
      </c>
      <c r="M229" s="0" t="n">
        <v>5762</v>
      </c>
      <c r="N229" s="0" t="n">
        <v>5753</v>
      </c>
      <c r="O229" s="0" t="n">
        <v>5622</v>
      </c>
      <c r="P229" s="0" t="n">
        <v>0</v>
      </c>
      <c r="Q229" s="0" t="n">
        <v>0</v>
      </c>
      <c r="R229" s="0" t="n">
        <v>0</v>
      </c>
      <c r="S229" s="0" t="n">
        <v>5733</v>
      </c>
      <c r="T229" s="0" t="n">
        <v>5769</v>
      </c>
      <c r="U229" s="0" t="n">
        <v>5611</v>
      </c>
      <c r="V229" s="0" t="n">
        <v>5840</v>
      </c>
      <c r="W229" s="0" t="n">
        <v>489571830</v>
      </c>
      <c r="X229" s="0" t="n">
        <v>5615</v>
      </c>
      <c r="Y229" s="0" t="n">
        <v>5616</v>
      </c>
      <c r="Z229" s="0" t="n">
        <v>12553</v>
      </c>
      <c r="AA229" s="0" t="n">
        <v>129500000</v>
      </c>
      <c r="AB229" s="0" t="n">
        <v>117936</v>
      </c>
      <c r="AC229" s="0" t="n">
        <v>0</v>
      </c>
      <c r="AD229" s="0" t="s">
        <v>99</v>
      </c>
      <c r="AE229" s="0" t="s">
        <v>99</v>
      </c>
      <c r="AH229" s="0" t="n">
        <v>-100</v>
      </c>
      <c r="AI229" s="0" t="s">
        <v>720</v>
      </c>
      <c r="AJ229" s="0" t="s">
        <v>2108</v>
      </c>
      <c r="AK229" s="0" t="s">
        <v>2110</v>
      </c>
      <c r="AL229" s="0" t="s">
        <v>2112</v>
      </c>
    </row>
    <row r="230" customFormat="false" ht="15" hidden="false" customHeight="false" outlineLevel="0" collapsed="false">
      <c r="A230" s="0" t="s">
        <v>30596</v>
      </c>
      <c r="B230" s="0" t="s">
        <v>30597</v>
      </c>
      <c r="C230" s="0" t="s">
        <v>1025</v>
      </c>
      <c r="D230" s="0" t="s">
        <v>1022</v>
      </c>
      <c r="E230" s="0" t="s">
        <v>1023</v>
      </c>
      <c r="F230" s="0" t="s">
        <v>2076</v>
      </c>
      <c r="G230" s="0" t="n">
        <v>2</v>
      </c>
      <c r="H230" s="0" t="n">
        <v>1</v>
      </c>
      <c r="I230" s="0" t="n">
        <v>0.1</v>
      </c>
      <c r="J230" s="0" t="n">
        <v>50</v>
      </c>
      <c r="K230" s="0" t="n">
        <v>-1.2</v>
      </c>
      <c r="L230" s="0" t="n">
        <v>575.5</v>
      </c>
      <c r="M230" s="0" t="n">
        <v>582.5</v>
      </c>
      <c r="N230" s="0" t="n">
        <v>584.2</v>
      </c>
      <c r="O230" s="0" t="n">
        <v>574.8</v>
      </c>
      <c r="P230" s="0" t="n">
        <v>0</v>
      </c>
      <c r="Q230" s="0" t="n">
        <v>0</v>
      </c>
      <c r="R230" s="0" t="n">
        <v>0</v>
      </c>
      <c r="S230" s="0" t="n">
        <v>578.3</v>
      </c>
      <c r="T230" s="0" t="n">
        <v>582.5</v>
      </c>
      <c r="U230" s="0" t="n">
        <v>570.8</v>
      </c>
      <c r="V230" s="0" t="n">
        <v>586</v>
      </c>
      <c r="W230" s="0" t="n">
        <v>22311882</v>
      </c>
      <c r="X230" s="0" t="n">
        <v>575.2</v>
      </c>
      <c r="Y230" s="0" t="n">
        <v>575.5</v>
      </c>
      <c r="Z230" s="0" t="n">
        <v>3333</v>
      </c>
      <c r="AA230" s="0" t="n">
        <v>40444445</v>
      </c>
      <c r="AB230" s="0" t="n">
        <v>1151</v>
      </c>
      <c r="AC230" s="0" t="n">
        <v>0</v>
      </c>
      <c r="AD230" s="0" t="s">
        <v>99</v>
      </c>
      <c r="AE230" s="0" t="s">
        <v>99</v>
      </c>
      <c r="AH230" s="0" t="n">
        <v>-100</v>
      </c>
      <c r="AI230" s="0" t="s">
        <v>720</v>
      </c>
      <c r="AJ230" s="0" t="s">
        <v>2108</v>
      </c>
      <c r="AK230" s="0" t="s">
        <v>2110</v>
      </c>
      <c r="AL230" s="0" t="s">
        <v>2112</v>
      </c>
    </row>
    <row r="231" customFormat="false" ht="15" hidden="false" customHeight="false" outlineLevel="0" collapsed="false">
      <c r="A231" s="0" t="s">
        <v>30598</v>
      </c>
      <c r="B231" s="0" t="s">
        <v>30599</v>
      </c>
      <c r="C231" s="0" t="s">
        <v>1020</v>
      </c>
      <c r="D231" s="0" t="s">
        <v>1017</v>
      </c>
      <c r="E231" s="0" t="s">
        <v>1018</v>
      </c>
      <c r="F231" s="0" t="s">
        <v>30205</v>
      </c>
      <c r="G231" s="0" t="n">
        <v>3</v>
      </c>
      <c r="H231" s="0" t="n">
        <v>100</v>
      </c>
      <c r="I231" s="0" t="n">
        <v>0.02</v>
      </c>
      <c r="J231" s="0" t="n">
        <v>1</v>
      </c>
      <c r="K231" s="0" t="n">
        <v>0.44</v>
      </c>
      <c r="L231" s="0" t="n">
        <v>18.28</v>
      </c>
      <c r="M231" s="0" t="n">
        <v>18.18</v>
      </c>
      <c r="N231" s="0" t="n">
        <v>17.94</v>
      </c>
      <c r="O231" s="0" t="n">
        <v>18.28</v>
      </c>
      <c r="P231" s="0" t="n">
        <v>0</v>
      </c>
      <c r="Q231" s="0" t="n">
        <v>0</v>
      </c>
      <c r="R231" s="0" t="n">
        <v>0</v>
      </c>
      <c r="S231" s="0" t="n">
        <v>18.3</v>
      </c>
      <c r="T231" s="0" t="n">
        <v>18</v>
      </c>
      <c r="U231" s="0" t="n">
        <v>17.9</v>
      </c>
      <c r="V231" s="0" t="n">
        <v>18.68</v>
      </c>
      <c r="W231" s="0" t="n">
        <v>561800</v>
      </c>
      <c r="X231" s="0" t="n">
        <v>18.1</v>
      </c>
      <c r="Y231" s="0" t="n">
        <v>18.28</v>
      </c>
      <c r="Z231" s="0" t="n">
        <v>73</v>
      </c>
      <c r="AA231" s="0" t="n">
        <v>229631402</v>
      </c>
      <c r="AB231" s="0" t="n">
        <v>1828</v>
      </c>
      <c r="AC231" s="0" t="n">
        <v>0</v>
      </c>
      <c r="AD231" s="0" t="s">
        <v>99</v>
      </c>
      <c r="AE231" s="0" t="s">
        <v>99</v>
      </c>
      <c r="AH231" s="0" t="n">
        <v>9</v>
      </c>
      <c r="AI231" s="0" t="s">
        <v>720</v>
      </c>
      <c r="AJ231" s="0" t="s">
        <v>2108</v>
      </c>
      <c r="AK231" s="0" t="s">
        <v>30206</v>
      </c>
      <c r="AL231" s="0" t="s">
        <v>2112</v>
      </c>
    </row>
    <row r="232" customFormat="false" ht="15" hidden="false" customHeight="false" outlineLevel="0" collapsed="false">
      <c r="A232" s="0" t="s">
        <v>30600</v>
      </c>
      <c r="B232" s="0" t="s">
        <v>30601</v>
      </c>
      <c r="C232" s="0" t="s">
        <v>229</v>
      </c>
      <c r="D232" s="0" t="s">
        <v>163</v>
      </c>
      <c r="E232" s="0" t="s">
        <v>164</v>
      </c>
      <c r="F232" s="0" t="s">
        <v>2076</v>
      </c>
      <c r="G232" s="0" t="n">
        <v>1</v>
      </c>
      <c r="H232" s="0" t="n">
        <v>1</v>
      </c>
      <c r="I232" s="0" t="n">
        <v>1</v>
      </c>
      <c r="J232" s="0" t="n">
        <v>1</v>
      </c>
      <c r="K232" s="0" t="n">
        <v>-0.78</v>
      </c>
      <c r="L232" s="0" t="n">
        <v>4200</v>
      </c>
      <c r="M232" s="0" t="n">
        <v>4233</v>
      </c>
      <c r="N232" s="0" t="n">
        <v>4251</v>
      </c>
      <c r="O232" s="0" t="n">
        <v>4187</v>
      </c>
      <c r="P232" s="0" t="n">
        <v>0</v>
      </c>
      <c r="Q232" s="0" t="n">
        <v>0</v>
      </c>
      <c r="R232" s="0" t="n">
        <v>0</v>
      </c>
      <c r="S232" s="0" t="n">
        <v>4231</v>
      </c>
      <c r="T232" s="0" t="n">
        <v>4233</v>
      </c>
      <c r="U232" s="0" t="n">
        <v>4180</v>
      </c>
      <c r="V232" s="0" t="n">
        <v>4262</v>
      </c>
      <c r="W232" s="0" t="n">
        <v>534334048</v>
      </c>
      <c r="X232" s="0" t="n">
        <v>4199</v>
      </c>
      <c r="Y232" s="0" t="n">
        <v>4200</v>
      </c>
      <c r="Z232" s="0" t="n">
        <v>10613</v>
      </c>
      <c r="AA232" s="0" t="n">
        <v>47184918</v>
      </c>
      <c r="AB232" s="0" t="n">
        <v>33600</v>
      </c>
      <c r="AC232" s="0" t="n">
        <v>0</v>
      </c>
      <c r="AD232" s="0" t="s">
        <v>99</v>
      </c>
      <c r="AE232" s="0" t="s">
        <v>99</v>
      </c>
      <c r="AH232" s="0" t="n">
        <v>-100</v>
      </c>
      <c r="AI232" s="0" t="s">
        <v>720</v>
      </c>
      <c r="AJ232" s="0" t="s">
        <v>2108</v>
      </c>
      <c r="AK232" s="0" t="s">
        <v>2110</v>
      </c>
      <c r="AL232" s="0" t="s">
        <v>2112</v>
      </c>
    </row>
    <row r="233" customFormat="false" ht="15" hidden="false" customHeight="false" outlineLevel="0" collapsed="false">
      <c r="A233" s="0" t="s">
        <v>30602</v>
      </c>
      <c r="B233" s="0" t="s">
        <v>30603</v>
      </c>
      <c r="C233" s="0" t="s">
        <v>1834</v>
      </c>
      <c r="D233" s="0" t="s">
        <v>1831</v>
      </c>
      <c r="E233" s="0" t="s">
        <v>1832</v>
      </c>
      <c r="F233" s="0" t="s">
        <v>2076</v>
      </c>
      <c r="G233" s="0" t="n">
        <v>3</v>
      </c>
      <c r="H233" s="0" t="n">
        <v>100</v>
      </c>
      <c r="I233" s="0" t="n">
        <v>0.02</v>
      </c>
      <c r="J233" s="0" t="n">
        <v>1</v>
      </c>
      <c r="K233" s="0" t="n">
        <v>-2.02</v>
      </c>
      <c r="L233" s="0" t="n">
        <v>12.64</v>
      </c>
      <c r="M233" s="0" t="n">
        <v>12.84</v>
      </c>
      <c r="N233" s="0" t="n">
        <v>12.44</v>
      </c>
      <c r="O233" s="0" t="n">
        <v>12.64</v>
      </c>
      <c r="P233" s="0" t="n">
        <v>0</v>
      </c>
      <c r="Q233" s="0" t="n">
        <v>0</v>
      </c>
      <c r="R233" s="0" t="n">
        <v>0</v>
      </c>
      <c r="S233" s="0" t="n">
        <v>12.7</v>
      </c>
      <c r="T233" s="0" t="n">
        <v>12.88</v>
      </c>
      <c r="U233" s="0" t="n">
        <v>12.54</v>
      </c>
      <c r="V233" s="0" t="n">
        <v>12.88</v>
      </c>
      <c r="W233" s="0" t="n">
        <v>39346</v>
      </c>
      <c r="X233" s="0" t="n">
        <v>12.58</v>
      </c>
      <c r="Y233" s="0" t="n">
        <v>12.64</v>
      </c>
      <c r="Z233" s="0" t="n">
        <v>10</v>
      </c>
      <c r="AA233" s="0" t="n">
        <v>1083000000</v>
      </c>
      <c r="AB233" s="0" t="n">
        <v>2528</v>
      </c>
      <c r="AC233" s="0" t="n">
        <v>0</v>
      </c>
      <c r="AD233" s="0" t="s">
        <v>99</v>
      </c>
      <c r="AE233" s="0" t="s">
        <v>99</v>
      </c>
      <c r="AH233" s="0" t="n">
        <v>9</v>
      </c>
      <c r="AI233" s="0" t="s">
        <v>720</v>
      </c>
      <c r="AJ233" s="0" t="s">
        <v>2108</v>
      </c>
      <c r="AK233" s="0" t="s">
        <v>2110</v>
      </c>
      <c r="AL233" s="0" t="s">
        <v>2112</v>
      </c>
    </row>
    <row r="234" customFormat="false" ht="15" hidden="false" customHeight="false" outlineLevel="0" collapsed="false">
      <c r="A234" s="0" t="s">
        <v>30604</v>
      </c>
      <c r="B234" s="0" t="s">
        <v>30605</v>
      </c>
      <c r="C234" s="0" t="s">
        <v>1839</v>
      </c>
      <c r="D234" s="0" t="s">
        <v>1836</v>
      </c>
      <c r="E234" s="0" t="s">
        <v>1837</v>
      </c>
      <c r="F234" s="0" t="s">
        <v>30205</v>
      </c>
      <c r="G234" s="0" t="n">
        <v>3</v>
      </c>
      <c r="H234" s="0" t="n">
        <v>100</v>
      </c>
      <c r="I234" s="0" t="n">
        <v>0.02</v>
      </c>
      <c r="J234" s="0" t="n">
        <v>1</v>
      </c>
      <c r="K234" s="0" t="n">
        <v>-0.21</v>
      </c>
      <c r="L234" s="0" t="n">
        <v>9.56</v>
      </c>
      <c r="M234" s="0" t="n">
        <v>9.58</v>
      </c>
      <c r="N234" s="0" t="n">
        <v>9.58</v>
      </c>
      <c r="O234" s="0" t="n">
        <v>9.54</v>
      </c>
      <c r="P234" s="0" t="n">
        <v>0</v>
      </c>
      <c r="Q234" s="0" t="n">
        <v>0</v>
      </c>
      <c r="R234" s="0" t="n">
        <v>0</v>
      </c>
      <c r="S234" s="0" t="n">
        <v>9.48</v>
      </c>
      <c r="T234" s="0" t="n">
        <v>9.46</v>
      </c>
      <c r="U234" s="0" t="n">
        <v>9.38</v>
      </c>
      <c r="V234" s="0" t="n">
        <v>9.56</v>
      </c>
      <c r="W234" s="0" t="n">
        <v>83454</v>
      </c>
      <c r="X234" s="0" t="n">
        <v>9.5</v>
      </c>
      <c r="Y234" s="0" t="n">
        <v>9.56</v>
      </c>
      <c r="Z234" s="0" t="n">
        <v>34</v>
      </c>
      <c r="AA234" s="0" t="n">
        <v>162000000</v>
      </c>
      <c r="AB234" s="0" t="n">
        <v>1912</v>
      </c>
      <c r="AC234" s="0" t="n">
        <v>0</v>
      </c>
      <c r="AD234" s="0" t="s">
        <v>99</v>
      </c>
      <c r="AE234" s="0" t="s">
        <v>99</v>
      </c>
      <c r="AH234" s="0" t="n">
        <v>9</v>
      </c>
      <c r="AI234" s="0" t="s">
        <v>720</v>
      </c>
      <c r="AJ234" s="0" t="s">
        <v>2108</v>
      </c>
      <c r="AK234" s="0" t="s">
        <v>30206</v>
      </c>
      <c r="AL234" s="0" t="s">
        <v>2112</v>
      </c>
    </row>
    <row r="235" customFormat="false" ht="15" hidden="false" customHeight="false" outlineLevel="0" collapsed="false">
      <c r="A235" s="0" t="s">
        <v>30606</v>
      </c>
      <c r="B235" s="0" t="s">
        <v>30607</v>
      </c>
      <c r="C235" s="0" t="s">
        <v>1472</v>
      </c>
      <c r="D235" s="0" t="s">
        <v>1469</v>
      </c>
      <c r="E235" s="0" t="s">
        <v>1470</v>
      </c>
      <c r="F235" s="0" t="s">
        <v>2076</v>
      </c>
      <c r="G235" s="0" t="n">
        <v>3</v>
      </c>
      <c r="H235" s="0" t="n">
        <v>100</v>
      </c>
      <c r="I235" s="0" t="n">
        <v>0.002</v>
      </c>
      <c r="J235" s="0" t="n">
        <v>0.1</v>
      </c>
      <c r="K235" s="0" t="n">
        <v>9.08</v>
      </c>
      <c r="L235" s="0" t="n">
        <v>4.18</v>
      </c>
      <c r="M235" s="0" t="n">
        <v>3.832</v>
      </c>
      <c r="N235" s="0" t="n">
        <v>3.932</v>
      </c>
      <c r="O235" s="0" t="n">
        <v>4.204</v>
      </c>
      <c r="P235" s="0" t="n">
        <v>0</v>
      </c>
      <c r="Q235" s="0" t="n">
        <v>0</v>
      </c>
      <c r="R235" s="0" t="n">
        <v>0</v>
      </c>
      <c r="S235" s="0" t="n">
        <v>4.156</v>
      </c>
      <c r="T235" s="0" t="n">
        <v>3.878</v>
      </c>
      <c r="U235" s="0" t="n">
        <v>3.832</v>
      </c>
      <c r="V235" s="0" t="n">
        <v>4.45</v>
      </c>
      <c r="W235" s="0" t="n">
        <v>11868445</v>
      </c>
      <c r="X235" s="0" t="n">
        <v>4.172</v>
      </c>
      <c r="Y235" s="0" t="n">
        <v>4.18</v>
      </c>
      <c r="Z235" s="0" t="n">
        <v>1804</v>
      </c>
      <c r="AA235" s="0" t="n">
        <v>838287450</v>
      </c>
      <c r="AB235" s="0" t="n">
        <v>418</v>
      </c>
      <c r="AC235" s="0" t="n">
        <v>0</v>
      </c>
      <c r="AD235" s="0" t="s">
        <v>99</v>
      </c>
      <c r="AE235" s="0" t="s">
        <v>99</v>
      </c>
      <c r="AH235" s="0" t="n">
        <v>9</v>
      </c>
      <c r="AI235" s="0" t="s">
        <v>720</v>
      </c>
      <c r="AJ235" s="0" t="s">
        <v>2108</v>
      </c>
      <c r="AK235" s="0" t="s">
        <v>2110</v>
      </c>
      <c r="AL235" s="0" t="s">
        <v>2112</v>
      </c>
    </row>
    <row r="236" customFormat="false" ht="15" hidden="false" customHeight="false" outlineLevel="0" collapsed="false">
      <c r="A236" s="0" t="s">
        <v>30608</v>
      </c>
      <c r="B236" s="0" t="s">
        <v>30609</v>
      </c>
      <c r="C236" s="0" t="s">
        <v>842</v>
      </c>
      <c r="D236" s="0" t="s">
        <v>839</v>
      </c>
      <c r="E236" s="0" t="s">
        <v>840</v>
      </c>
      <c r="F236" s="0" t="s">
        <v>2076</v>
      </c>
      <c r="G236" s="0" t="n">
        <v>3</v>
      </c>
      <c r="H236" s="0" t="n">
        <v>1</v>
      </c>
      <c r="I236" s="0" t="n">
        <v>50</v>
      </c>
      <c r="J236" s="0" t="n">
        <v>200</v>
      </c>
      <c r="K236" s="0" t="n">
        <v>-2.39</v>
      </c>
      <c r="L236" s="0" t="n">
        <v>16350</v>
      </c>
      <c r="M236" s="0" t="n">
        <v>16750</v>
      </c>
      <c r="N236" s="0" t="n">
        <v>16800</v>
      </c>
      <c r="O236" s="0" t="n">
        <v>16350</v>
      </c>
      <c r="P236" s="0" t="n">
        <v>0</v>
      </c>
      <c r="Q236" s="0" t="n">
        <v>0</v>
      </c>
      <c r="R236" s="0" t="n">
        <v>0</v>
      </c>
      <c r="S236" s="0" t="n">
        <v>16200</v>
      </c>
      <c r="T236" s="0" t="n">
        <v>16750</v>
      </c>
      <c r="U236" s="0" t="n">
        <v>15750</v>
      </c>
      <c r="V236" s="0" t="n">
        <v>16750</v>
      </c>
      <c r="W236" s="0" t="n">
        <v>534550</v>
      </c>
      <c r="X236" s="0" t="n">
        <v>16200</v>
      </c>
      <c r="Y236" s="0" t="n">
        <v>16350</v>
      </c>
      <c r="Z236" s="0" t="n">
        <v>25</v>
      </c>
      <c r="AA236" s="0" t="n">
        <v>600216</v>
      </c>
      <c r="AB236" s="0" t="n">
        <v>16350</v>
      </c>
      <c r="AC236" s="0" t="n">
        <v>0</v>
      </c>
      <c r="AD236" s="0" t="s">
        <v>99</v>
      </c>
      <c r="AE236" s="0" t="s">
        <v>99</v>
      </c>
      <c r="AH236" s="0" t="n">
        <v>9</v>
      </c>
      <c r="AI236" s="0" t="s">
        <v>720</v>
      </c>
      <c r="AJ236" s="0" t="s">
        <v>2108</v>
      </c>
      <c r="AK236" s="0" t="s">
        <v>2110</v>
      </c>
      <c r="AL236" s="0" t="s">
        <v>2112</v>
      </c>
    </row>
    <row r="237" customFormat="false" ht="15" hidden="false" customHeight="false" outlineLevel="0" collapsed="false">
      <c r="A237" s="0" t="s">
        <v>30610</v>
      </c>
      <c r="B237" s="0" t="s">
        <v>30611</v>
      </c>
      <c r="C237" s="0" t="s">
        <v>852</v>
      </c>
      <c r="D237" s="0" t="s">
        <v>849</v>
      </c>
      <c r="E237" s="0" t="s">
        <v>850</v>
      </c>
      <c r="F237" s="0" t="s">
        <v>2076</v>
      </c>
      <c r="G237" s="0" t="n">
        <v>3</v>
      </c>
      <c r="H237" s="0" t="n">
        <v>1</v>
      </c>
      <c r="I237" s="0" t="n">
        <v>5</v>
      </c>
      <c r="J237" s="0" t="n">
        <v>1</v>
      </c>
      <c r="K237" s="0" t="n">
        <v>0</v>
      </c>
      <c r="L237" s="0" t="n">
        <v>4920</v>
      </c>
      <c r="M237" s="0" t="n">
        <v>4920</v>
      </c>
      <c r="N237" s="0" t="n">
        <v>4975</v>
      </c>
      <c r="O237" s="0" t="n">
        <v>4915</v>
      </c>
      <c r="P237" s="0" t="n">
        <v>0</v>
      </c>
      <c r="Q237" s="0" t="n">
        <v>0</v>
      </c>
      <c r="R237" s="0" t="n">
        <v>0</v>
      </c>
      <c r="S237" s="0" t="n">
        <v>4950</v>
      </c>
      <c r="T237" s="0" t="n">
        <v>4895</v>
      </c>
      <c r="U237" s="0" t="n">
        <v>4860</v>
      </c>
      <c r="V237" s="0" t="n">
        <v>5030</v>
      </c>
      <c r="W237" s="0" t="n">
        <v>574170</v>
      </c>
      <c r="X237" s="0" t="n">
        <v>4910</v>
      </c>
      <c r="Y237" s="0" t="n">
        <v>4940</v>
      </c>
      <c r="Z237" s="0" t="n">
        <v>60</v>
      </c>
      <c r="AA237" s="0" t="n">
        <v>3161965</v>
      </c>
      <c r="AB237" s="0" t="n">
        <v>9840</v>
      </c>
      <c r="AC237" s="0" t="n">
        <v>0</v>
      </c>
      <c r="AD237" s="0" t="s">
        <v>99</v>
      </c>
      <c r="AE237" s="0" t="s">
        <v>99</v>
      </c>
      <c r="AH237" s="0" t="n">
        <v>9</v>
      </c>
      <c r="AI237" s="0" t="s">
        <v>720</v>
      </c>
      <c r="AJ237" s="0" t="s">
        <v>2108</v>
      </c>
      <c r="AK237" s="0" t="s">
        <v>2110</v>
      </c>
      <c r="AL237" s="0" t="s">
        <v>2112</v>
      </c>
    </row>
    <row r="238" customFormat="false" ht="15" hidden="false" customHeight="false" outlineLevel="0" collapsed="false">
      <c r="A238" s="0" t="s">
        <v>30612</v>
      </c>
      <c r="B238" s="0" t="s">
        <v>30613</v>
      </c>
      <c r="C238" s="0" t="s">
        <v>988</v>
      </c>
      <c r="D238" s="0" t="s">
        <v>985</v>
      </c>
      <c r="E238" s="0" t="s">
        <v>986</v>
      </c>
      <c r="F238" s="0" t="s">
        <v>2076</v>
      </c>
      <c r="G238" s="0" t="n">
        <v>3</v>
      </c>
      <c r="H238" s="0" t="n">
        <v>1</v>
      </c>
      <c r="I238" s="0" t="n">
        <v>1</v>
      </c>
      <c r="J238" s="0" t="n">
        <v>0.01</v>
      </c>
      <c r="K238" s="0" t="n">
        <v>-1.92</v>
      </c>
      <c r="L238" s="0" t="n">
        <v>3780</v>
      </c>
      <c r="M238" s="0" t="n">
        <v>3854</v>
      </c>
      <c r="N238" s="0" t="n">
        <v>3847</v>
      </c>
      <c r="O238" s="0" t="n">
        <v>3781</v>
      </c>
      <c r="P238" s="0" t="n">
        <v>0</v>
      </c>
      <c r="Q238" s="0" t="n">
        <v>0</v>
      </c>
      <c r="R238" s="0" t="n">
        <v>0</v>
      </c>
      <c r="S238" s="0" t="n">
        <v>3805</v>
      </c>
      <c r="T238" s="0" t="n">
        <v>3853</v>
      </c>
      <c r="U238" s="0" t="n">
        <v>3779</v>
      </c>
      <c r="V238" s="0" t="n">
        <v>3854</v>
      </c>
      <c r="W238" s="0" t="n">
        <v>6042789</v>
      </c>
      <c r="X238" s="0" t="n">
        <v>3780</v>
      </c>
      <c r="Y238" s="0" t="n">
        <v>3785</v>
      </c>
      <c r="Z238" s="0" t="n">
        <v>482</v>
      </c>
      <c r="AA238" s="0" t="n">
        <v>42222042</v>
      </c>
      <c r="AB238" s="0" t="n">
        <v>3780</v>
      </c>
      <c r="AC238" s="0" t="n">
        <v>0</v>
      </c>
      <c r="AD238" s="0" t="s">
        <v>99</v>
      </c>
      <c r="AE238" s="0" t="s">
        <v>99</v>
      </c>
      <c r="AH238" s="0" t="n">
        <v>9</v>
      </c>
      <c r="AI238" s="0" t="s">
        <v>720</v>
      </c>
      <c r="AJ238" s="0" t="s">
        <v>2108</v>
      </c>
      <c r="AK238" s="0" t="s">
        <v>2110</v>
      </c>
      <c r="AL238" s="0" t="s">
        <v>2112</v>
      </c>
    </row>
    <row r="239" customFormat="false" ht="15" hidden="false" customHeight="false" outlineLevel="0" collapsed="false">
      <c r="A239" s="0" t="s">
        <v>30614</v>
      </c>
      <c r="B239" s="0" t="s">
        <v>30615</v>
      </c>
      <c r="C239" s="0" t="s">
        <v>915</v>
      </c>
      <c r="D239" s="0" t="s">
        <v>912</v>
      </c>
      <c r="E239" s="0" t="s">
        <v>913</v>
      </c>
      <c r="F239" s="0" t="s">
        <v>2076</v>
      </c>
      <c r="G239" s="0" t="n">
        <v>1</v>
      </c>
      <c r="H239" s="0" t="n">
        <v>1000</v>
      </c>
      <c r="I239" s="0" t="n">
        <v>0.0002</v>
      </c>
      <c r="J239" s="0" t="n">
        <v>1</v>
      </c>
      <c r="K239" s="0" t="n">
        <v>-0.88</v>
      </c>
      <c r="L239" s="0" t="n">
        <v>0.4716</v>
      </c>
      <c r="M239" s="0" t="n">
        <v>0.4736</v>
      </c>
      <c r="N239" s="0" t="n">
        <v>0.4762</v>
      </c>
      <c r="O239" s="0" t="n">
        <v>0.4708</v>
      </c>
      <c r="P239" s="0" t="n">
        <v>0</v>
      </c>
      <c r="Q239" s="0" t="n">
        <v>0</v>
      </c>
      <c r="R239" s="0" t="n">
        <v>0</v>
      </c>
      <c r="S239" s="0" t="n">
        <v>0.4766</v>
      </c>
      <c r="T239" s="0" t="n">
        <v>0.4774</v>
      </c>
      <c r="U239" s="0" t="n">
        <v>0.469</v>
      </c>
      <c r="V239" s="0" t="n">
        <v>0.4826</v>
      </c>
      <c r="W239" s="0" t="n">
        <v>11728827</v>
      </c>
      <c r="X239" s="0" t="n">
        <v>0.4708</v>
      </c>
      <c r="Y239" s="0" t="n">
        <v>0.4718</v>
      </c>
      <c r="Z239" s="0" t="n">
        <v>801</v>
      </c>
      <c r="AA239" s="0" t="n">
        <v>35371898370</v>
      </c>
      <c r="AB239" s="0" t="n">
        <v>18392.4</v>
      </c>
      <c r="AC239" s="0" t="n">
        <v>0</v>
      </c>
      <c r="AD239" s="0" t="s">
        <v>99</v>
      </c>
      <c r="AE239" s="0" t="s">
        <v>99</v>
      </c>
      <c r="AH239" s="0" t="n">
        <v>-100</v>
      </c>
      <c r="AI239" s="0" t="s">
        <v>720</v>
      </c>
      <c r="AJ239" s="0" t="s">
        <v>2108</v>
      </c>
      <c r="AK239" s="0" t="s">
        <v>2110</v>
      </c>
      <c r="AL239" s="0" t="s">
        <v>2112</v>
      </c>
    </row>
    <row r="240" customFormat="false" ht="15" hidden="false" customHeight="false" outlineLevel="0" collapsed="false">
      <c r="A240" s="0" t="s">
        <v>30616</v>
      </c>
      <c r="B240" s="0" t="s">
        <v>30617</v>
      </c>
      <c r="C240" s="0" t="s">
        <v>924</v>
      </c>
      <c r="D240" s="0" t="s">
        <v>921</v>
      </c>
      <c r="E240" s="0" t="s">
        <v>922</v>
      </c>
      <c r="F240" s="0" t="s">
        <v>2076</v>
      </c>
      <c r="G240" s="0" t="n">
        <v>1</v>
      </c>
      <c r="H240" s="0" t="n">
        <v>1</v>
      </c>
      <c r="I240" s="0" t="n">
        <v>0.05</v>
      </c>
      <c r="J240" s="0" t="n">
        <v>7E-005</v>
      </c>
      <c r="K240" s="0" t="n">
        <v>-1.09</v>
      </c>
      <c r="L240" s="0" t="n">
        <v>294.5</v>
      </c>
      <c r="M240" s="0" t="n">
        <v>297.5</v>
      </c>
      <c r="N240" s="0" t="n">
        <v>297.1</v>
      </c>
      <c r="O240" s="0" t="n">
        <v>292.4</v>
      </c>
      <c r="P240" s="0" t="n">
        <v>0</v>
      </c>
      <c r="Q240" s="0" t="n">
        <v>0</v>
      </c>
      <c r="R240" s="0" t="n">
        <v>0</v>
      </c>
      <c r="S240" s="0" t="n">
        <v>297</v>
      </c>
      <c r="T240" s="0" t="n">
        <v>297.7</v>
      </c>
      <c r="U240" s="0" t="n">
        <v>291.6</v>
      </c>
      <c r="V240" s="0" t="n">
        <v>300.25</v>
      </c>
      <c r="W240" s="0" t="n">
        <v>42991748</v>
      </c>
      <c r="X240" s="0" t="n">
        <v>294.5</v>
      </c>
      <c r="Y240" s="0" t="n">
        <v>294.65</v>
      </c>
      <c r="Z240" s="0" t="n">
        <v>3262</v>
      </c>
      <c r="AA240" s="0" t="n">
        <v>638848896</v>
      </c>
      <c r="AB240" s="0" t="n">
        <v>42702.5</v>
      </c>
      <c r="AC240" s="0" t="n">
        <v>0</v>
      </c>
      <c r="AD240" s="0" t="s">
        <v>14</v>
      </c>
      <c r="AE240" s="0" t="s">
        <v>99</v>
      </c>
      <c r="AH240" s="0" t="n">
        <v>-100</v>
      </c>
      <c r="AI240" s="0" t="s">
        <v>720</v>
      </c>
      <c r="AJ240" s="0" t="s">
        <v>2108</v>
      </c>
      <c r="AK240" s="0" t="s">
        <v>2110</v>
      </c>
      <c r="AL240" s="0" t="s">
        <v>2112</v>
      </c>
    </row>
    <row r="241" customFormat="false" ht="15" hidden="false" customHeight="false" outlineLevel="0" collapsed="false">
      <c r="A241" s="0" t="s">
        <v>30618</v>
      </c>
      <c r="B241" s="0" t="s">
        <v>30619</v>
      </c>
      <c r="C241" s="0" t="s">
        <v>919</v>
      </c>
      <c r="D241" s="0" t="s">
        <v>917</v>
      </c>
      <c r="E241" s="0" t="s">
        <v>918</v>
      </c>
      <c r="F241" s="0" t="s">
        <v>2076</v>
      </c>
      <c r="G241" s="0" t="n">
        <v>3</v>
      </c>
      <c r="H241" s="0" t="n">
        <v>1000</v>
      </c>
      <c r="I241" s="0" t="n">
        <v>5E-005</v>
      </c>
      <c r="J241" s="0" t="n">
        <v>0.05</v>
      </c>
      <c r="K241" s="0" t="n">
        <v>-0.17</v>
      </c>
      <c r="L241" s="0" t="n">
        <v>0.14535</v>
      </c>
      <c r="M241" s="0" t="n">
        <v>0.1456</v>
      </c>
      <c r="N241" s="0" t="n">
        <v>0.1462</v>
      </c>
      <c r="O241" s="0" t="n">
        <v>0.14535</v>
      </c>
      <c r="P241" s="0" t="n">
        <v>0</v>
      </c>
      <c r="Q241" s="0" t="n">
        <v>0</v>
      </c>
      <c r="R241" s="0" t="n">
        <v>0</v>
      </c>
      <c r="S241" s="0" t="n">
        <v>0.1455</v>
      </c>
      <c r="T241" s="0" t="n">
        <v>0.1475</v>
      </c>
      <c r="U241" s="0" t="n">
        <v>0.14485</v>
      </c>
      <c r="V241" s="0" t="n">
        <v>0.1475</v>
      </c>
      <c r="W241" s="0" t="n">
        <v>3619739</v>
      </c>
      <c r="X241" s="0" t="n">
        <v>0.14535</v>
      </c>
      <c r="Y241" s="0" t="n">
        <v>0.14545</v>
      </c>
      <c r="Z241" s="0" t="n">
        <v>819</v>
      </c>
      <c r="AA241" s="0" t="n">
        <v>469725539040</v>
      </c>
      <c r="AB241" s="0" t="n">
        <v>290.7</v>
      </c>
      <c r="AC241" s="0" t="n">
        <v>0</v>
      </c>
      <c r="AD241" s="0" t="s">
        <v>99</v>
      </c>
      <c r="AE241" s="0" t="s">
        <v>99</v>
      </c>
      <c r="AH241" s="0" t="n">
        <v>-100</v>
      </c>
      <c r="AI241" s="0" t="s">
        <v>720</v>
      </c>
      <c r="AJ241" s="0" t="s">
        <v>2108</v>
      </c>
      <c r="AK241" s="0" t="s">
        <v>2110</v>
      </c>
      <c r="AL241" s="0" t="s">
        <v>2112</v>
      </c>
    </row>
    <row r="242" customFormat="false" ht="15" hidden="false" customHeight="false" outlineLevel="0" collapsed="false">
      <c r="A242" s="0" t="s">
        <v>30620</v>
      </c>
      <c r="B242" s="0" t="s">
        <v>30621</v>
      </c>
      <c r="C242" s="0" t="s">
        <v>1515</v>
      </c>
      <c r="D242" s="0" t="s">
        <v>1512</v>
      </c>
      <c r="E242" s="0" t="s">
        <v>1513</v>
      </c>
      <c r="F242" s="0" t="s">
        <v>2076</v>
      </c>
      <c r="G242" s="0" t="n">
        <v>3</v>
      </c>
      <c r="H242" s="0" t="n">
        <v>1</v>
      </c>
      <c r="I242" s="0" t="n">
        <v>10</v>
      </c>
      <c r="J242" s="0" t="n">
        <v>1000</v>
      </c>
      <c r="K242" s="0" t="n">
        <v>-1.17</v>
      </c>
      <c r="L242" s="0" t="n">
        <v>15270</v>
      </c>
      <c r="M242" s="0" t="n">
        <v>15450</v>
      </c>
      <c r="N242" s="0" t="n">
        <v>15440</v>
      </c>
      <c r="O242" s="0" t="n">
        <v>15210</v>
      </c>
      <c r="P242" s="0" t="n">
        <v>0</v>
      </c>
      <c r="Q242" s="0" t="n">
        <v>0</v>
      </c>
      <c r="R242" s="0" t="n">
        <v>0</v>
      </c>
      <c r="S242" s="0" t="n">
        <v>15260</v>
      </c>
      <c r="T242" s="0" t="n">
        <v>15310</v>
      </c>
      <c r="U242" s="0" t="n">
        <v>15160</v>
      </c>
      <c r="V242" s="0" t="n">
        <v>15390</v>
      </c>
      <c r="W242" s="0" t="n">
        <v>870080</v>
      </c>
      <c r="X242" s="0" t="n">
        <v>15220</v>
      </c>
      <c r="Y242" s="0" t="n">
        <v>15290</v>
      </c>
      <c r="Z242" s="0" t="n">
        <v>46</v>
      </c>
      <c r="AA242" s="0" t="n">
        <v>1811073</v>
      </c>
      <c r="AB242" s="0" t="n">
        <v>15270</v>
      </c>
      <c r="AC242" s="0" t="n">
        <v>0</v>
      </c>
      <c r="AD242" s="0" t="s">
        <v>99</v>
      </c>
      <c r="AE242" s="0" t="s">
        <v>99</v>
      </c>
      <c r="AH242" s="0" t="n">
        <v>9</v>
      </c>
      <c r="AI242" s="0" t="s">
        <v>720</v>
      </c>
      <c r="AJ242" s="0" t="s">
        <v>2108</v>
      </c>
      <c r="AK242" s="0" t="s">
        <v>2110</v>
      </c>
      <c r="AL242" s="0" t="s">
        <v>2112</v>
      </c>
    </row>
    <row r="243" customFormat="false" ht="15" hidden="false" customHeight="false" outlineLevel="0" collapsed="false">
      <c r="A243" s="0" t="s">
        <v>30622</v>
      </c>
      <c r="B243" s="0" t="s">
        <v>30623</v>
      </c>
      <c r="C243" s="0" t="s">
        <v>1601</v>
      </c>
      <c r="D243" s="0" t="s">
        <v>1598</v>
      </c>
      <c r="E243" s="0" t="s">
        <v>1599</v>
      </c>
      <c r="F243" s="0" t="s">
        <v>2076</v>
      </c>
      <c r="G243" s="0" t="n">
        <v>1</v>
      </c>
      <c r="H243" s="0" t="n">
        <v>1</v>
      </c>
      <c r="I243" s="0" t="n">
        <v>0.2</v>
      </c>
      <c r="J243" s="0" t="n">
        <v>0.67</v>
      </c>
      <c r="K243" s="0" t="n">
        <v>0</v>
      </c>
      <c r="L243" s="0" t="n">
        <v>1371.4</v>
      </c>
      <c r="M243" s="0" t="n">
        <v>1373</v>
      </c>
      <c r="N243" s="0" t="n">
        <v>1372</v>
      </c>
      <c r="O243" s="0" t="n">
        <v>1367.8</v>
      </c>
      <c r="P243" s="0" t="n">
        <v>0</v>
      </c>
      <c r="Q243" s="0" t="n">
        <v>0</v>
      </c>
      <c r="R243" s="0" t="n">
        <v>0</v>
      </c>
      <c r="S243" s="0" t="n">
        <v>1376.8</v>
      </c>
      <c r="T243" s="0" t="n">
        <v>1372.2</v>
      </c>
      <c r="U243" s="0" t="n">
        <v>1359</v>
      </c>
      <c r="V243" s="0" t="n">
        <v>1386</v>
      </c>
      <c r="W243" s="0" t="n">
        <v>132226893</v>
      </c>
      <c r="X243" s="0" t="n">
        <v>1370.4</v>
      </c>
      <c r="Y243" s="0" t="n">
        <v>1371.4</v>
      </c>
      <c r="Z243" s="0" t="n">
        <v>10706</v>
      </c>
      <c r="AA243" s="0" t="n">
        <v>50237005</v>
      </c>
      <c r="AB243" s="0" t="n">
        <v>1371.4</v>
      </c>
      <c r="AC243" s="0" t="n">
        <v>0</v>
      </c>
      <c r="AD243" s="0" t="s">
        <v>99</v>
      </c>
      <c r="AE243" s="0" t="s">
        <v>99</v>
      </c>
      <c r="AH243" s="0" t="n">
        <v>-100</v>
      </c>
      <c r="AI243" s="0" t="s">
        <v>720</v>
      </c>
      <c r="AJ243" s="0" t="s">
        <v>2108</v>
      </c>
      <c r="AK243" s="0" t="s">
        <v>2110</v>
      </c>
      <c r="AL243" s="0" t="s">
        <v>2112</v>
      </c>
    </row>
    <row r="244" customFormat="false" ht="15" hidden="false" customHeight="false" outlineLevel="0" collapsed="false">
      <c r="A244" s="0" t="s">
        <v>30624</v>
      </c>
      <c r="B244" s="0" t="s">
        <v>30625</v>
      </c>
      <c r="C244" s="0" t="s">
        <v>1728</v>
      </c>
      <c r="D244" s="0" t="s">
        <v>1726</v>
      </c>
      <c r="E244" s="0" t="s">
        <v>1727</v>
      </c>
      <c r="F244" s="0" t="s">
        <v>2076</v>
      </c>
      <c r="G244" s="0" t="n">
        <v>2</v>
      </c>
      <c r="H244" s="0" t="n">
        <v>1000</v>
      </c>
      <c r="I244" s="0" t="n">
        <v>0.0001</v>
      </c>
      <c r="J244" s="0" t="n">
        <v>0.001</v>
      </c>
      <c r="K244" s="0" t="n">
        <v>-1.3</v>
      </c>
      <c r="L244" s="0" t="n">
        <v>0.6297</v>
      </c>
      <c r="M244" s="0" t="n">
        <v>0.638</v>
      </c>
      <c r="N244" s="0" t="n">
        <v>0.6489</v>
      </c>
      <c r="O244" s="0" t="n">
        <v>0.6265</v>
      </c>
      <c r="P244" s="0" t="n">
        <v>0</v>
      </c>
      <c r="Q244" s="0" t="n">
        <v>0</v>
      </c>
      <c r="R244" s="0" t="n">
        <v>0</v>
      </c>
      <c r="S244" s="0" t="n">
        <v>0.6361</v>
      </c>
      <c r="T244" s="0" t="n">
        <v>0.645</v>
      </c>
      <c r="U244" s="0" t="n">
        <v>0.6233</v>
      </c>
      <c r="V244" s="0" t="n">
        <v>0.6451</v>
      </c>
      <c r="W244" s="0" t="n">
        <v>264065955</v>
      </c>
      <c r="X244" s="0" t="n">
        <v>0.6294</v>
      </c>
      <c r="Y244" s="0" t="n">
        <v>0.6298</v>
      </c>
      <c r="Z244" s="0" t="n">
        <v>15249</v>
      </c>
      <c r="AA244" s="0" t="n">
        <v>222778849052</v>
      </c>
      <c r="AB244" s="0" t="n">
        <v>629.7</v>
      </c>
      <c r="AC244" s="0" t="n">
        <v>0</v>
      </c>
      <c r="AD244" s="0" t="s">
        <v>99</v>
      </c>
      <c r="AE244" s="0" t="s">
        <v>99</v>
      </c>
      <c r="AH244" s="0" t="n">
        <v>-100</v>
      </c>
      <c r="AI244" s="0" t="s">
        <v>720</v>
      </c>
      <c r="AJ244" s="0" t="s">
        <v>2108</v>
      </c>
      <c r="AK244" s="0" t="s">
        <v>2110</v>
      </c>
      <c r="AL244" s="0" t="s">
        <v>2112</v>
      </c>
    </row>
    <row r="245" customFormat="false" ht="15" hidden="false" customHeight="false" outlineLevel="0" collapsed="false">
      <c r="A245" s="0" t="s">
        <v>30626</v>
      </c>
      <c r="B245" s="0" t="s">
        <v>30627</v>
      </c>
      <c r="C245" s="0" t="s">
        <v>1762</v>
      </c>
      <c r="D245" s="0" t="s">
        <v>1759</v>
      </c>
      <c r="E245" s="0" t="s">
        <v>1760</v>
      </c>
      <c r="F245" s="0" t="s">
        <v>2076</v>
      </c>
      <c r="G245" s="0" t="n">
        <v>3</v>
      </c>
      <c r="H245" s="0" t="n">
        <v>100</v>
      </c>
      <c r="I245" s="0" t="n">
        <v>0.01</v>
      </c>
      <c r="J245" s="0" t="n">
        <v>1</v>
      </c>
      <c r="K245" s="0" t="n">
        <v>0.61</v>
      </c>
      <c r="L245" s="0" t="n">
        <v>14.93</v>
      </c>
      <c r="M245" s="0" t="n">
        <v>14.84</v>
      </c>
      <c r="N245" s="0" t="n">
        <v>15</v>
      </c>
      <c r="O245" s="0" t="n">
        <v>14.93</v>
      </c>
      <c r="P245" s="0" t="n">
        <v>0</v>
      </c>
      <c r="Q245" s="0" t="n">
        <v>0</v>
      </c>
      <c r="R245" s="0" t="n">
        <v>0</v>
      </c>
      <c r="S245" s="0" t="n">
        <v>14.89</v>
      </c>
      <c r="T245" s="0" t="n">
        <v>14.91</v>
      </c>
      <c r="U245" s="0" t="n">
        <v>14.51</v>
      </c>
      <c r="V245" s="0" t="n">
        <v>15.29</v>
      </c>
      <c r="W245" s="0" t="n">
        <v>2194559</v>
      </c>
      <c r="X245" s="0" t="n">
        <v>14.89</v>
      </c>
      <c r="Y245" s="0" t="n">
        <v>14.93</v>
      </c>
      <c r="Z245" s="0" t="n">
        <v>216</v>
      </c>
      <c r="AA245" s="0" t="n">
        <v>7896123268</v>
      </c>
      <c r="AB245" s="0" t="n">
        <v>11944</v>
      </c>
      <c r="AC245" s="0" t="n">
        <v>0</v>
      </c>
      <c r="AD245" s="0" t="s">
        <v>99</v>
      </c>
      <c r="AE245" s="0" t="s">
        <v>99</v>
      </c>
      <c r="AH245" s="0" t="n">
        <v>9</v>
      </c>
      <c r="AI245" s="0" t="s">
        <v>720</v>
      </c>
      <c r="AJ245" s="0" t="s">
        <v>2108</v>
      </c>
      <c r="AK245" s="0" t="s">
        <v>2110</v>
      </c>
      <c r="AL245" s="0" t="s">
        <v>2112</v>
      </c>
    </row>
    <row r="246" customFormat="false" ht="15" hidden="false" customHeight="false" outlineLevel="0" collapsed="false">
      <c r="A246" s="0" t="s">
        <v>30628</v>
      </c>
      <c r="B246" s="0" t="s">
        <v>30629</v>
      </c>
      <c r="C246" s="0" t="s">
        <v>1743</v>
      </c>
      <c r="D246" s="0" t="s">
        <v>1740</v>
      </c>
      <c r="E246" s="0" t="s">
        <v>1741</v>
      </c>
      <c r="F246" s="0" t="s">
        <v>2076</v>
      </c>
      <c r="G246" s="0" t="n">
        <v>3</v>
      </c>
      <c r="H246" s="0" t="n">
        <v>1</v>
      </c>
      <c r="I246" s="0" t="n">
        <v>10</v>
      </c>
      <c r="J246" s="0" t="n">
        <v>1</v>
      </c>
      <c r="K246" s="0" t="n">
        <v>1.38</v>
      </c>
      <c r="L246" s="0" t="n">
        <v>5130</v>
      </c>
      <c r="M246" s="0" t="n">
        <v>5060</v>
      </c>
      <c r="N246" s="0" t="n">
        <v>5100</v>
      </c>
      <c r="O246" s="0" t="n">
        <v>5140</v>
      </c>
      <c r="P246" s="0" t="n">
        <v>0</v>
      </c>
      <c r="Q246" s="0" t="n">
        <v>0</v>
      </c>
      <c r="R246" s="0" t="n">
        <v>0</v>
      </c>
      <c r="S246" s="0" t="n">
        <v>5300</v>
      </c>
      <c r="T246" s="0" t="n">
        <v>5000</v>
      </c>
      <c r="U246" s="0" t="n">
        <v>4970</v>
      </c>
      <c r="V246" s="0" t="n">
        <v>5580</v>
      </c>
      <c r="W246" s="0" t="n">
        <v>5753020</v>
      </c>
      <c r="X246" s="0" t="n">
        <v>5140</v>
      </c>
      <c r="Y246" s="0" t="n">
        <v>5170</v>
      </c>
      <c r="Z246" s="0" t="n">
        <v>511</v>
      </c>
      <c r="AA246" s="0" t="n">
        <v>599737</v>
      </c>
      <c r="AB246" s="0" t="n">
        <v>25650</v>
      </c>
      <c r="AC246" s="0" t="n">
        <v>0</v>
      </c>
      <c r="AD246" s="0" t="s">
        <v>99</v>
      </c>
      <c r="AE246" s="0" t="s">
        <v>99</v>
      </c>
      <c r="AH246" s="0" t="n">
        <v>9</v>
      </c>
      <c r="AI246" s="0" t="s">
        <v>720</v>
      </c>
      <c r="AJ246" s="0" t="s">
        <v>2108</v>
      </c>
      <c r="AK246" s="0" t="s">
        <v>2110</v>
      </c>
      <c r="AL246" s="0" t="s">
        <v>2112</v>
      </c>
    </row>
    <row r="247" customFormat="false" ht="15" hidden="false" customHeight="false" outlineLevel="0" collapsed="false">
      <c r="A247" s="0" t="s">
        <v>30630</v>
      </c>
      <c r="B247" s="0" t="s">
        <v>30631</v>
      </c>
      <c r="C247" s="0" t="s">
        <v>1733</v>
      </c>
      <c r="D247" s="0" t="s">
        <v>1730</v>
      </c>
      <c r="E247" s="0" t="s">
        <v>1731</v>
      </c>
      <c r="F247" s="0" t="s">
        <v>2076</v>
      </c>
      <c r="G247" s="0" t="n">
        <v>3</v>
      </c>
      <c r="H247" s="0" t="n">
        <v>1</v>
      </c>
      <c r="I247" s="0" t="n">
        <v>2</v>
      </c>
      <c r="J247" s="0" t="n">
        <v>0.04</v>
      </c>
      <c r="K247" s="0" t="n">
        <v>1.57</v>
      </c>
      <c r="L247" s="0" t="n">
        <v>1034</v>
      </c>
      <c r="M247" s="0" t="n">
        <v>1018</v>
      </c>
      <c r="N247" s="0" t="n">
        <v>1012</v>
      </c>
      <c r="O247" s="0" t="n">
        <v>1032</v>
      </c>
      <c r="P247" s="0" t="n">
        <v>0</v>
      </c>
      <c r="Q247" s="0" t="n">
        <v>0</v>
      </c>
      <c r="R247" s="0" t="n">
        <v>0</v>
      </c>
      <c r="S247" s="0" t="n">
        <v>1022</v>
      </c>
      <c r="T247" s="0" t="n">
        <v>1014</v>
      </c>
      <c r="U247" s="0" t="n">
        <v>1012</v>
      </c>
      <c r="V247" s="0" t="n">
        <v>1034</v>
      </c>
      <c r="W247" s="0" t="n">
        <v>37808</v>
      </c>
      <c r="X247" s="0" t="n">
        <v>1026</v>
      </c>
      <c r="Y247" s="0" t="n">
        <v>1036</v>
      </c>
      <c r="Z247" s="0" t="n">
        <v>19</v>
      </c>
      <c r="AA247" s="0" t="n">
        <v>36149002</v>
      </c>
      <c r="AB247" s="0" t="n">
        <v>1034</v>
      </c>
      <c r="AC247" s="0" t="n">
        <v>0</v>
      </c>
      <c r="AD247" s="0" t="s">
        <v>99</v>
      </c>
      <c r="AE247" s="0" t="s">
        <v>99</v>
      </c>
      <c r="AH247" s="0" t="n">
        <v>9</v>
      </c>
      <c r="AI247" s="0" t="s">
        <v>720</v>
      </c>
      <c r="AJ247" s="0" t="s">
        <v>2108</v>
      </c>
      <c r="AK247" s="0" t="s">
        <v>2110</v>
      </c>
      <c r="AL247" s="0" t="s">
        <v>2112</v>
      </c>
    </row>
    <row r="248" customFormat="false" ht="15" hidden="false" customHeight="false" outlineLevel="0" collapsed="false">
      <c r="A248" s="0" t="s">
        <v>30632</v>
      </c>
      <c r="B248" s="0" t="s">
        <v>30633</v>
      </c>
      <c r="C248" s="0" t="s">
        <v>1747</v>
      </c>
      <c r="D248" s="0" t="s">
        <v>74</v>
      </c>
      <c r="E248" s="0" t="s">
        <v>1745</v>
      </c>
      <c r="F248" s="0" t="s">
        <v>2076</v>
      </c>
      <c r="G248" s="0" t="n">
        <v>1</v>
      </c>
      <c r="H248" s="0" t="n">
        <v>1000</v>
      </c>
      <c r="I248" s="0" t="n">
        <v>0.001</v>
      </c>
      <c r="J248" s="0" t="n">
        <v>0.4</v>
      </c>
      <c r="K248" s="0" t="n">
        <v>0</v>
      </c>
      <c r="L248" s="0" t="n">
        <v>1.654</v>
      </c>
      <c r="M248" s="0" t="n">
        <v>1.667</v>
      </c>
      <c r="N248" s="0" t="n">
        <v>1.668</v>
      </c>
      <c r="O248" s="0" t="n">
        <v>1.648</v>
      </c>
      <c r="P248" s="0" t="n">
        <v>0</v>
      </c>
      <c r="Q248" s="0" t="n">
        <v>0</v>
      </c>
      <c r="R248" s="0" t="n">
        <v>0</v>
      </c>
      <c r="S248" s="0" t="n">
        <v>1.66</v>
      </c>
      <c r="T248" s="0" t="n">
        <v>1.656</v>
      </c>
      <c r="U248" s="0" t="n">
        <v>1.645</v>
      </c>
      <c r="V248" s="0" t="n">
        <v>1.67</v>
      </c>
      <c r="W248" s="0" t="n">
        <v>86258453</v>
      </c>
      <c r="X248" s="0" t="n">
        <v>1.654</v>
      </c>
      <c r="Y248" s="0" t="n">
        <v>1.655</v>
      </c>
      <c r="Z248" s="0" t="n">
        <v>4149</v>
      </c>
      <c r="AA248" s="0" t="n">
        <v>63048706145</v>
      </c>
      <c r="AB248" s="0" t="n">
        <v>3308</v>
      </c>
      <c r="AC248" s="0" t="n">
        <v>0</v>
      </c>
      <c r="AD248" s="0" t="s">
        <v>99</v>
      </c>
      <c r="AE248" s="0" t="s">
        <v>99</v>
      </c>
      <c r="AH248" s="0" t="n">
        <v>-100</v>
      </c>
      <c r="AI248" s="0" t="s">
        <v>720</v>
      </c>
      <c r="AJ248" s="0" t="s">
        <v>2108</v>
      </c>
      <c r="AK248" s="0" t="s">
        <v>2110</v>
      </c>
      <c r="AL248" s="0" t="s">
        <v>2112</v>
      </c>
    </row>
    <row r="249" customFormat="false" ht="15" hidden="false" customHeight="false" outlineLevel="0" collapsed="false">
      <c r="A249" s="0" t="s">
        <v>30634</v>
      </c>
      <c r="B249" s="0" t="s">
        <v>30635</v>
      </c>
      <c r="C249" s="0" t="s">
        <v>220</v>
      </c>
      <c r="D249" s="0" t="s">
        <v>155</v>
      </c>
      <c r="E249" s="0" t="s">
        <v>156</v>
      </c>
      <c r="F249" s="0" t="s">
        <v>2076</v>
      </c>
      <c r="G249" s="0" t="n">
        <v>1</v>
      </c>
      <c r="H249" s="0" t="n">
        <v>1</v>
      </c>
      <c r="I249" s="0" t="n">
        <v>0.5</v>
      </c>
      <c r="J249" s="0" t="n">
        <v>0.4</v>
      </c>
      <c r="K249" s="0" t="n">
        <v>-1.46</v>
      </c>
      <c r="L249" s="0" t="n">
        <v>3330.5</v>
      </c>
      <c r="M249" s="0" t="n">
        <v>3363</v>
      </c>
      <c r="N249" s="0" t="n">
        <v>3386.5</v>
      </c>
      <c r="O249" s="0" t="n">
        <v>3330.5</v>
      </c>
      <c r="P249" s="0" t="n">
        <v>0</v>
      </c>
      <c r="Q249" s="0" t="n">
        <v>0</v>
      </c>
      <c r="R249" s="0" t="n">
        <v>0</v>
      </c>
      <c r="S249" s="0" t="n">
        <v>3368</v>
      </c>
      <c r="T249" s="0" t="n">
        <v>3371</v>
      </c>
      <c r="U249" s="0" t="n">
        <v>3326</v>
      </c>
      <c r="V249" s="0" t="n">
        <v>3405.5</v>
      </c>
      <c r="W249" s="0" t="n">
        <v>1757125145</v>
      </c>
      <c r="X249" s="0" t="n">
        <v>3330.5</v>
      </c>
      <c r="Y249" s="0" t="n">
        <v>3331</v>
      </c>
      <c r="Z249" s="0" t="n">
        <v>20592</v>
      </c>
      <c r="AA249" s="0" t="n">
        <v>379453795</v>
      </c>
      <c r="AB249" s="0" t="n">
        <v>199830</v>
      </c>
      <c r="AC249" s="0" t="n">
        <v>0</v>
      </c>
      <c r="AD249" s="0" t="s">
        <v>99</v>
      </c>
      <c r="AE249" s="0" t="s">
        <v>99</v>
      </c>
      <c r="AH249" s="0" t="n">
        <v>-100</v>
      </c>
      <c r="AI249" s="0" t="s">
        <v>720</v>
      </c>
      <c r="AJ249" s="0" t="s">
        <v>2108</v>
      </c>
      <c r="AK249" s="0" t="s">
        <v>2110</v>
      </c>
      <c r="AL249" s="0" t="s">
        <v>2112</v>
      </c>
    </row>
    <row r="250" customFormat="false" ht="15" hidden="false" customHeight="false" outlineLevel="0" collapsed="false">
      <c r="A250" s="0" t="s">
        <v>30636</v>
      </c>
      <c r="B250" s="0" t="s">
        <v>30637</v>
      </c>
      <c r="C250" s="0" t="s">
        <v>1853</v>
      </c>
      <c r="D250" s="0" t="s">
        <v>1850</v>
      </c>
      <c r="E250" s="0" t="s">
        <v>1851</v>
      </c>
      <c r="F250" s="0" t="s">
        <v>2076</v>
      </c>
      <c r="G250" s="0" t="n">
        <v>3</v>
      </c>
      <c r="H250" s="0" t="n">
        <v>10</v>
      </c>
      <c r="I250" s="0" t="n">
        <v>0.05</v>
      </c>
      <c r="J250" s="0" t="n">
        <v>1</v>
      </c>
      <c r="K250" s="0" t="n">
        <v>-2.49</v>
      </c>
      <c r="L250" s="0" t="n">
        <v>50.9</v>
      </c>
      <c r="M250" s="0" t="n">
        <v>52.2</v>
      </c>
      <c r="N250" s="0" t="n">
        <v>52.9</v>
      </c>
      <c r="O250" s="0" t="n">
        <v>51.1</v>
      </c>
      <c r="P250" s="0" t="n">
        <v>0</v>
      </c>
      <c r="Q250" s="0" t="n">
        <v>0</v>
      </c>
      <c r="R250" s="0" t="n">
        <v>0</v>
      </c>
      <c r="S250" s="0" t="n">
        <v>51.45</v>
      </c>
      <c r="T250" s="0" t="n">
        <v>52</v>
      </c>
      <c r="U250" s="0" t="n">
        <v>50.55</v>
      </c>
      <c r="V250" s="0" t="n">
        <v>52.4</v>
      </c>
      <c r="W250" s="0" t="n">
        <v>573505</v>
      </c>
      <c r="X250" s="0" t="n">
        <v>50.6</v>
      </c>
      <c r="Y250" s="0" t="n">
        <v>50.85</v>
      </c>
      <c r="Z250" s="0" t="n">
        <v>196</v>
      </c>
      <c r="AA250" s="0" t="n">
        <v>826919375</v>
      </c>
      <c r="AB250" s="0" t="n">
        <v>7126</v>
      </c>
      <c r="AC250" s="0" t="n">
        <v>0</v>
      </c>
      <c r="AD250" s="0" t="s">
        <v>99</v>
      </c>
      <c r="AE250" s="0" t="s">
        <v>99</v>
      </c>
      <c r="AH250" s="0" t="n">
        <v>9</v>
      </c>
      <c r="AI250" s="0" t="s">
        <v>720</v>
      </c>
      <c r="AJ250" s="0" t="s">
        <v>2108</v>
      </c>
      <c r="AK250" s="0" t="s">
        <v>2110</v>
      </c>
      <c r="AL250" s="0" t="s">
        <v>2112</v>
      </c>
    </row>
    <row r="251" customFormat="false" ht="15" hidden="false" customHeight="false" outlineLevel="0" collapsed="false">
      <c r="A251" s="0" t="s">
        <v>30638</v>
      </c>
      <c r="B251" s="0" t="s">
        <v>30639</v>
      </c>
      <c r="C251" s="0" t="s">
        <v>1051</v>
      </c>
      <c r="D251" s="0" t="s">
        <v>1048</v>
      </c>
      <c r="E251" s="0" t="s">
        <v>1049</v>
      </c>
      <c r="F251" s="0" t="s">
        <v>2076</v>
      </c>
      <c r="G251" s="0" t="n">
        <v>3</v>
      </c>
      <c r="H251" s="0" t="n">
        <v>100</v>
      </c>
      <c r="I251" s="0" t="n">
        <v>0.05</v>
      </c>
      <c r="J251" s="0" t="n">
        <v>3</v>
      </c>
      <c r="K251" s="0" t="n">
        <v>-0.84</v>
      </c>
      <c r="L251" s="0" t="n">
        <v>23.5</v>
      </c>
      <c r="M251" s="0" t="n">
        <v>23.9</v>
      </c>
      <c r="N251" s="0" t="n">
        <v>24.1</v>
      </c>
      <c r="O251" s="0" t="n">
        <v>23.45</v>
      </c>
      <c r="P251" s="0" t="n">
        <v>0</v>
      </c>
      <c r="Q251" s="0" t="n">
        <v>0</v>
      </c>
      <c r="R251" s="0" t="n">
        <v>0</v>
      </c>
      <c r="S251" s="0" t="n">
        <v>23.9</v>
      </c>
      <c r="T251" s="0" t="n">
        <v>24</v>
      </c>
      <c r="U251" s="0" t="n">
        <v>23.2</v>
      </c>
      <c r="V251" s="0" t="n">
        <v>24.4</v>
      </c>
      <c r="W251" s="0" t="n">
        <v>113196385</v>
      </c>
      <c r="X251" s="0" t="n">
        <v>23.5</v>
      </c>
      <c r="Y251" s="0" t="n">
        <v>23.55</v>
      </c>
      <c r="Z251" s="0" t="n">
        <v>3197</v>
      </c>
      <c r="AA251" s="0" t="n">
        <v>12051279624</v>
      </c>
      <c r="AB251" s="0" t="n">
        <v>16450</v>
      </c>
      <c r="AC251" s="0" t="n">
        <v>0</v>
      </c>
      <c r="AD251" s="0" t="s">
        <v>99</v>
      </c>
      <c r="AE251" s="0" t="s">
        <v>99</v>
      </c>
      <c r="AH251" s="0" t="n">
        <v>9</v>
      </c>
      <c r="AI251" s="0" t="s">
        <v>720</v>
      </c>
      <c r="AJ251" s="0" t="s">
        <v>2108</v>
      </c>
      <c r="AK251" s="0" t="s">
        <v>2110</v>
      </c>
      <c r="AL251" s="0" t="s">
        <v>2112</v>
      </c>
    </row>
    <row r="252" customFormat="false" ht="15" hidden="false" customHeight="false" outlineLevel="0" collapsed="false">
      <c r="A252" s="0" t="s">
        <v>30640</v>
      </c>
      <c r="B252" s="0" t="s">
        <v>30641</v>
      </c>
      <c r="C252" s="0" t="s">
        <v>1865</v>
      </c>
      <c r="D252" s="0" t="s">
        <v>1862</v>
      </c>
      <c r="E252" s="0" t="s">
        <v>1863</v>
      </c>
      <c r="F252" s="0" t="s">
        <v>30205</v>
      </c>
      <c r="G252" s="0" t="n">
        <v>3</v>
      </c>
      <c r="H252" s="0" t="n">
        <v>10000</v>
      </c>
      <c r="I252" s="0" t="n">
        <v>0.001</v>
      </c>
      <c r="J252" s="0" t="n">
        <v>2.22</v>
      </c>
      <c r="K252" s="0" t="n">
        <v>-0.24</v>
      </c>
      <c r="L252" s="0" t="n">
        <v>0.408</v>
      </c>
      <c r="M252" s="0" t="n">
        <v>0.406</v>
      </c>
      <c r="N252" s="0" t="n">
        <v>0.411</v>
      </c>
      <c r="O252" s="0" t="n">
        <v>0.408</v>
      </c>
      <c r="P252" s="0" t="n">
        <v>0</v>
      </c>
      <c r="Q252" s="0" t="n">
        <v>0</v>
      </c>
      <c r="R252" s="0" t="n">
        <v>0</v>
      </c>
      <c r="S252" s="0" t="n">
        <v>0.408</v>
      </c>
      <c r="T252" s="0" t="n">
        <v>0.407</v>
      </c>
      <c r="U252" s="0" t="n">
        <v>0.406</v>
      </c>
      <c r="V252" s="0" t="n">
        <v>0.412</v>
      </c>
      <c r="W252" s="0" t="n">
        <v>28560</v>
      </c>
      <c r="X252" s="0" t="n">
        <v>0.408</v>
      </c>
      <c r="Y252" s="0" t="n">
        <v>0.409</v>
      </c>
      <c r="Z252" s="0" t="n">
        <v>4</v>
      </c>
      <c r="AA252" s="0" t="n">
        <v>1332635125</v>
      </c>
      <c r="AB252" s="0" t="n">
        <v>12240</v>
      </c>
      <c r="AC252" s="0" t="n">
        <v>0</v>
      </c>
      <c r="AD252" s="0" t="s">
        <v>99</v>
      </c>
      <c r="AE252" s="0" t="s">
        <v>99</v>
      </c>
      <c r="AH252" s="0" t="n">
        <v>9</v>
      </c>
      <c r="AI252" s="0" t="s">
        <v>720</v>
      </c>
      <c r="AJ252" s="0" t="s">
        <v>2108</v>
      </c>
      <c r="AK252" s="0" t="s">
        <v>30206</v>
      </c>
      <c r="AL252" s="0" t="s">
        <v>2112</v>
      </c>
    </row>
    <row r="253" customFormat="false" ht="15" hidden="false" customHeight="false" outlineLevel="0" collapsed="false">
      <c r="A253" s="0" t="s">
        <v>30642</v>
      </c>
      <c r="B253" s="0" t="s">
        <v>30643</v>
      </c>
      <c r="C253" s="0" t="s">
        <v>1860</v>
      </c>
      <c r="D253" s="0" t="s">
        <v>1857</v>
      </c>
      <c r="E253" s="0" t="s">
        <v>1858</v>
      </c>
      <c r="F253" s="0" t="s">
        <v>2076</v>
      </c>
      <c r="G253" s="0" t="n">
        <v>3</v>
      </c>
      <c r="H253" s="0" t="n">
        <v>10000</v>
      </c>
      <c r="I253" s="0" t="n">
        <v>0.001</v>
      </c>
      <c r="J253" s="0" t="n">
        <v>2.22</v>
      </c>
      <c r="K253" s="0" t="n">
        <v>-0.9</v>
      </c>
      <c r="L253" s="0" t="n">
        <v>0.44</v>
      </c>
      <c r="M253" s="0" t="n">
        <v>0.444</v>
      </c>
      <c r="N253" s="0" t="n">
        <v>0.456</v>
      </c>
      <c r="O253" s="0" t="n">
        <v>0.44</v>
      </c>
      <c r="P253" s="0" t="n">
        <v>0</v>
      </c>
      <c r="Q253" s="0" t="n">
        <v>0</v>
      </c>
      <c r="R253" s="0" t="n">
        <v>0</v>
      </c>
      <c r="S253" s="0" t="n">
        <v>0.442</v>
      </c>
      <c r="T253" s="0" t="n">
        <v>0.44</v>
      </c>
      <c r="U253" s="0" t="n">
        <v>0.437</v>
      </c>
      <c r="V253" s="0" t="n">
        <v>0.444</v>
      </c>
      <c r="W253" s="0" t="n">
        <v>198860</v>
      </c>
      <c r="X253" s="0" t="n">
        <v>0.439</v>
      </c>
      <c r="Y253" s="0" t="n">
        <v>0.444</v>
      </c>
      <c r="Z253" s="0" t="n">
        <v>23</v>
      </c>
      <c r="AA253" s="0" t="n">
        <v>10187741424</v>
      </c>
      <c r="AB253" s="0" t="n">
        <v>4400</v>
      </c>
      <c r="AC253" s="0" t="n">
        <v>0</v>
      </c>
      <c r="AD253" s="0" t="s">
        <v>99</v>
      </c>
      <c r="AE253" s="0" t="s">
        <v>99</v>
      </c>
      <c r="AH253" s="0" t="n">
        <v>9</v>
      </c>
      <c r="AI253" s="0" t="s">
        <v>720</v>
      </c>
      <c r="AJ253" s="0" t="s">
        <v>2108</v>
      </c>
      <c r="AK253" s="0" t="s">
        <v>2110</v>
      </c>
      <c r="AL253" s="0" t="s">
        <v>2112</v>
      </c>
    </row>
    <row r="254" customFormat="false" ht="15" hidden="false" customHeight="false" outlineLevel="0" collapsed="false">
      <c r="A254" s="0" t="s">
        <v>30644</v>
      </c>
      <c r="B254" s="0" t="s">
        <v>30645</v>
      </c>
      <c r="C254" s="0" t="s">
        <v>811</v>
      </c>
      <c r="D254" s="0" t="s">
        <v>808</v>
      </c>
      <c r="E254" s="0" t="s">
        <v>809</v>
      </c>
      <c r="F254" s="0" t="s">
        <v>2076</v>
      </c>
      <c r="G254" s="0" t="n">
        <v>3</v>
      </c>
      <c r="H254" s="0" t="n">
        <v>100</v>
      </c>
      <c r="I254" s="0" t="n">
        <v>0.01</v>
      </c>
      <c r="J254" s="0" t="n">
        <v>0.01</v>
      </c>
      <c r="K254" s="0" t="n">
        <v>-3.4</v>
      </c>
      <c r="L254" s="0" t="n">
        <v>13.37</v>
      </c>
      <c r="M254" s="0" t="n">
        <v>13.84</v>
      </c>
      <c r="N254" s="0" t="n">
        <v>13.91</v>
      </c>
      <c r="O254" s="0" t="n">
        <v>13.37</v>
      </c>
      <c r="P254" s="0" t="n">
        <v>0</v>
      </c>
      <c r="Q254" s="0" t="n">
        <v>0</v>
      </c>
      <c r="R254" s="0" t="n">
        <v>0</v>
      </c>
      <c r="S254" s="0" t="n">
        <v>13.61</v>
      </c>
      <c r="T254" s="0" t="n">
        <v>13.65</v>
      </c>
      <c r="U254" s="0" t="n">
        <v>13.36</v>
      </c>
      <c r="V254" s="0" t="n">
        <v>13.81</v>
      </c>
      <c r="W254" s="0" t="n">
        <v>11984062</v>
      </c>
      <c r="X254" s="0" t="n">
        <v>13.37</v>
      </c>
      <c r="Y254" s="0" t="n">
        <v>13.41</v>
      </c>
      <c r="Z254" s="0" t="n">
        <v>1006</v>
      </c>
      <c r="AA254" s="0" t="n">
        <v>1150000000</v>
      </c>
      <c r="AB254" s="0" t="n">
        <v>2674</v>
      </c>
      <c r="AC254" s="0" t="n">
        <v>0</v>
      </c>
      <c r="AD254" s="0" t="s">
        <v>99</v>
      </c>
      <c r="AE254" s="0" t="s">
        <v>99</v>
      </c>
      <c r="AG254" s="0" t="s">
        <v>30646</v>
      </c>
      <c r="AH254" s="0" t="n">
        <v>9</v>
      </c>
      <c r="AI254" s="0" t="s">
        <v>29983</v>
      </c>
      <c r="AJ254" s="0" t="s">
        <v>30647</v>
      </c>
      <c r="AK254" s="0" t="s">
        <v>2110</v>
      </c>
      <c r="AL254" s="0" t="s">
        <v>2112</v>
      </c>
    </row>
    <row r="255" customFormat="false" ht="15" hidden="false" customHeight="false" outlineLevel="0" collapsed="false">
      <c r="A255" s="0" t="s">
        <v>30648</v>
      </c>
      <c r="B255" s="0" t="s">
        <v>30649</v>
      </c>
      <c r="C255" s="0" t="s">
        <v>959</v>
      </c>
      <c r="D255" s="0" t="s">
        <v>956</v>
      </c>
      <c r="E255" s="0" t="s">
        <v>957</v>
      </c>
      <c r="F255" s="0" t="s">
        <v>2076</v>
      </c>
      <c r="G255" s="0" t="n">
        <v>3</v>
      </c>
      <c r="H255" s="0" t="n">
        <v>10</v>
      </c>
      <c r="I255" s="0" t="n">
        <v>1</v>
      </c>
      <c r="J255" s="0" t="n">
        <v>1</v>
      </c>
      <c r="K255" s="0" t="n">
        <v>0.81</v>
      </c>
      <c r="L255" s="0" t="n">
        <v>625</v>
      </c>
      <c r="M255" s="0" t="n">
        <v>620</v>
      </c>
      <c r="N255" s="0" t="n">
        <v>620</v>
      </c>
      <c r="O255" s="0" t="n">
        <v>625</v>
      </c>
      <c r="P255" s="0" t="n">
        <v>0</v>
      </c>
      <c r="Q255" s="0" t="n">
        <v>0</v>
      </c>
      <c r="R255" s="0" t="n">
        <v>0</v>
      </c>
      <c r="S255" s="0" t="n">
        <v>663</v>
      </c>
      <c r="T255" s="0" t="n">
        <v>606</v>
      </c>
      <c r="U255" s="0" t="n">
        <v>606</v>
      </c>
      <c r="V255" s="0" t="n">
        <v>719</v>
      </c>
      <c r="W255" s="0" t="n">
        <v>2832660</v>
      </c>
      <c r="X255" s="0" t="n">
        <v>625</v>
      </c>
      <c r="Y255" s="0" t="n">
        <v>658</v>
      </c>
      <c r="Z255" s="0" t="n">
        <v>121</v>
      </c>
      <c r="AA255" s="0" t="n">
        <v>18520260</v>
      </c>
      <c r="AB255" s="0" t="n">
        <v>6250</v>
      </c>
      <c r="AC255" s="0" t="n">
        <v>0</v>
      </c>
      <c r="AD255" s="0" t="s">
        <v>99</v>
      </c>
      <c r="AE255" s="0" t="s">
        <v>99</v>
      </c>
      <c r="AG255" s="0" t="s">
        <v>30646</v>
      </c>
      <c r="AH255" s="0" t="n">
        <v>9</v>
      </c>
      <c r="AI255" s="0" t="s">
        <v>29983</v>
      </c>
      <c r="AJ255" s="0" t="s">
        <v>30647</v>
      </c>
      <c r="AK255" s="0" t="s">
        <v>2110</v>
      </c>
      <c r="AL255" s="0" t="s">
        <v>2112</v>
      </c>
    </row>
    <row r="256" customFormat="false" ht="15" hidden="false" customHeight="false" outlineLevel="0" collapsed="false">
      <c r="A256" s="0" t="s">
        <v>30650</v>
      </c>
      <c r="B256" s="0" t="s">
        <v>30651</v>
      </c>
      <c r="C256" s="0" t="s">
        <v>964</v>
      </c>
      <c r="D256" s="0" t="s">
        <v>961</v>
      </c>
      <c r="E256" s="0" t="s">
        <v>962</v>
      </c>
      <c r="F256" s="0" t="s">
        <v>30205</v>
      </c>
      <c r="G256" s="0" t="n">
        <v>3</v>
      </c>
      <c r="H256" s="0" t="n">
        <v>10</v>
      </c>
      <c r="I256" s="0" t="n">
        <v>0.5</v>
      </c>
      <c r="J256" s="0" t="n">
        <v>1</v>
      </c>
      <c r="K256" s="0" t="n">
        <v>-4.71</v>
      </c>
      <c r="L256" s="0" t="n">
        <v>394.5</v>
      </c>
      <c r="M256" s="0" t="n">
        <v>414</v>
      </c>
      <c r="N256" s="0" t="n">
        <v>405.5</v>
      </c>
      <c r="O256" s="0" t="n">
        <v>395</v>
      </c>
      <c r="P256" s="0" t="n">
        <v>0</v>
      </c>
      <c r="Q256" s="0" t="n">
        <v>0</v>
      </c>
      <c r="R256" s="0" t="n">
        <v>0</v>
      </c>
      <c r="S256" s="0" t="n">
        <v>414.5</v>
      </c>
      <c r="T256" s="0" t="n">
        <v>413</v>
      </c>
      <c r="U256" s="0" t="n">
        <v>393</v>
      </c>
      <c r="V256" s="0" t="n">
        <v>438</v>
      </c>
      <c r="W256" s="0" t="n">
        <v>6411150</v>
      </c>
      <c r="X256" s="0" t="n">
        <v>394</v>
      </c>
      <c r="Y256" s="0" t="n">
        <v>399</v>
      </c>
      <c r="Z256" s="0" t="n">
        <v>225</v>
      </c>
      <c r="AA256" s="0" t="n">
        <v>1453500</v>
      </c>
      <c r="AB256" s="0" t="n">
        <v>3945</v>
      </c>
      <c r="AC256" s="0" t="n">
        <v>0</v>
      </c>
      <c r="AD256" s="0" t="s">
        <v>99</v>
      </c>
      <c r="AE256" s="0" t="s">
        <v>99</v>
      </c>
      <c r="AG256" s="0" t="s">
        <v>30646</v>
      </c>
      <c r="AH256" s="0" t="n">
        <v>9</v>
      </c>
      <c r="AI256" s="0" t="s">
        <v>29983</v>
      </c>
      <c r="AJ256" s="0" t="s">
        <v>30647</v>
      </c>
      <c r="AK256" s="0" t="s">
        <v>30206</v>
      </c>
      <c r="AL256" s="0" t="s">
        <v>2112</v>
      </c>
    </row>
    <row r="257" customFormat="false" ht="15" hidden="false" customHeight="false" outlineLevel="0" collapsed="false">
      <c r="A257" s="0" t="s">
        <v>30652</v>
      </c>
      <c r="B257" s="0" t="s">
        <v>30653</v>
      </c>
      <c r="C257" s="0" t="s">
        <v>1495</v>
      </c>
      <c r="D257" s="0" t="s">
        <v>1492</v>
      </c>
      <c r="E257" s="0" t="s">
        <v>1493</v>
      </c>
      <c r="F257" s="0" t="s">
        <v>2076</v>
      </c>
      <c r="G257" s="0" t="n">
        <v>3</v>
      </c>
      <c r="H257" s="0" t="n">
        <v>100</v>
      </c>
      <c r="I257" s="0" t="n">
        <v>0.005</v>
      </c>
      <c r="J257" s="0" t="n">
        <v>0.00064</v>
      </c>
      <c r="K257" s="0" t="n">
        <v>-0.78</v>
      </c>
      <c r="L257" s="0" t="n">
        <v>10.21</v>
      </c>
      <c r="M257" s="0" t="n">
        <v>10.29</v>
      </c>
      <c r="N257" s="0" t="n">
        <v>10.4</v>
      </c>
      <c r="O257" s="0" t="n">
        <v>10.175</v>
      </c>
      <c r="P257" s="0" t="n">
        <v>0</v>
      </c>
      <c r="Q257" s="0" t="n">
        <v>0</v>
      </c>
      <c r="R257" s="0" t="n">
        <v>0</v>
      </c>
      <c r="S257" s="0" t="n">
        <v>10.38</v>
      </c>
      <c r="T257" s="0" t="n">
        <v>10.22</v>
      </c>
      <c r="U257" s="0" t="n">
        <v>10.08</v>
      </c>
      <c r="V257" s="0" t="n">
        <v>10.7</v>
      </c>
      <c r="W257" s="0" t="n">
        <v>18501942</v>
      </c>
      <c r="X257" s="0" t="n">
        <v>10.18</v>
      </c>
      <c r="Y257" s="0" t="n">
        <v>10.19</v>
      </c>
      <c r="Z257" s="0" t="n">
        <v>1461</v>
      </c>
      <c r="AA257" s="0" t="n">
        <v>365631010</v>
      </c>
      <c r="AB257" s="0" t="n">
        <v>10210</v>
      </c>
      <c r="AC257" s="0" t="n">
        <v>0</v>
      </c>
      <c r="AD257" s="0" t="s">
        <v>99</v>
      </c>
      <c r="AE257" s="0" t="s">
        <v>99</v>
      </c>
      <c r="AG257" s="0" t="s">
        <v>30646</v>
      </c>
      <c r="AH257" s="0" t="n">
        <v>9</v>
      </c>
      <c r="AI257" s="0" t="s">
        <v>29983</v>
      </c>
      <c r="AJ257" s="0" t="s">
        <v>30647</v>
      </c>
      <c r="AK257" s="0" t="s">
        <v>2110</v>
      </c>
      <c r="AL257" s="0" t="s">
        <v>2112</v>
      </c>
    </row>
    <row r="258" customFormat="false" ht="15" hidden="false" customHeight="false" outlineLevel="0" collapsed="false">
      <c r="A258" s="0" t="s">
        <v>30654</v>
      </c>
      <c r="B258" s="0" t="s">
        <v>30655</v>
      </c>
      <c r="C258" s="0" t="s">
        <v>891</v>
      </c>
      <c r="D258" s="0" t="s">
        <v>888</v>
      </c>
      <c r="E258" s="0" t="s">
        <v>889</v>
      </c>
      <c r="F258" s="0" t="s">
        <v>2076</v>
      </c>
      <c r="G258" s="0" t="n">
        <v>3</v>
      </c>
      <c r="H258" s="0" t="n">
        <v>10</v>
      </c>
      <c r="I258" s="0" t="n">
        <v>0.02</v>
      </c>
      <c r="J258" s="0" t="n">
        <v>0.0004</v>
      </c>
      <c r="K258" s="0" t="n">
        <v>0</v>
      </c>
      <c r="L258" s="0" t="n">
        <v>0</v>
      </c>
      <c r="M258" s="0" t="n">
        <v>51.02</v>
      </c>
      <c r="N258" s="0" t="n">
        <v>51.02</v>
      </c>
      <c r="O258" s="0" t="n">
        <v>51.02</v>
      </c>
      <c r="P258" s="0" t="n">
        <v>0</v>
      </c>
      <c r="Q258" s="0" t="n">
        <v>0</v>
      </c>
      <c r="R258" s="0" t="n">
        <v>0</v>
      </c>
      <c r="S258" s="0" t="n">
        <v>0</v>
      </c>
      <c r="T258" s="0" t="n">
        <v>0</v>
      </c>
      <c r="U258" s="0" t="n">
        <v>0</v>
      </c>
      <c r="V258" s="0" t="n">
        <v>0</v>
      </c>
      <c r="W258" s="0" t="n">
        <v>0</v>
      </c>
      <c r="X258" s="0" t="n">
        <v>0</v>
      </c>
      <c r="Y258" s="0" t="n">
        <v>0</v>
      </c>
      <c r="Z258" s="0" t="n">
        <v>0</v>
      </c>
      <c r="AA258" s="0" t="n">
        <v>739000000</v>
      </c>
      <c r="AB258" s="0" t="n">
        <v>0</v>
      </c>
      <c r="AC258" s="0" t="n">
        <v>0</v>
      </c>
      <c r="AD258" s="0" t="s">
        <v>99</v>
      </c>
      <c r="AE258" s="0" t="s">
        <v>99</v>
      </c>
      <c r="AG258" s="0" t="s">
        <v>30646</v>
      </c>
      <c r="AH258" s="0" t="n">
        <v>9</v>
      </c>
      <c r="AI258" s="0" t="s">
        <v>29983</v>
      </c>
      <c r="AJ258" s="0" t="s">
        <v>30647</v>
      </c>
      <c r="AK258" s="0" t="s">
        <v>2110</v>
      </c>
      <c r="AL258" s="0" t="s">
        <v>30449</v>
      </c>
    </row>
    <row r="259" customFormat="false" ht="15" hidden="false" customHeight="false" outlineLevel="0" collapsed="false">
      <c r="A259" s="0" t="s">
        <v>30656</v>
      </c>
      <c r="B259" s="0" t="s">
        <v>30657</v>
      </c>
      <c r="C259" s="0" t="s">
        <v>30658</v>
      </c>
      <c r="D259" s="0" t="s">
        <v>30658</v>
      </c>
      <c r="E259" s="0" t="s">
        <v>30659</v>
      </c>
      <c r="F259" s="0" t="s">
        <v>30660</v>
      </c>
      <c r="G259" s="0" t="n">
        <v>3</v>
      </c>
      <c r="H259" s="0" t="n">
        <v>1</v>
      </c>
      <c r="I259" s="0" t="n">
        <v>20</v>
      </c>
      <c r="K259" s="0" t="n">
        <v>-1.63</v>
      </c>
      <c r="L259" s="0" t="n">
        <v>10860</v>
      </c>
      <c r="M259" s="0" t="n">
        <v>11040</v>
      </c>
      <c r="N259" s="0" t="n">
        <v>11080</v>
      </c>
      <c r="O259" s="0" t="n">
        <v>10860</v>
      </c>
      <c r="P259" s="0" t="n">
        <v>0</v>
      </c>
      <c r="Q259" s="0" t="n">
        <v>0</v>
      </c>
      <c r="R259" s="0" t="n">
        <v>0</v>
      </c>
      <c r="S259" s="0" t="n">
        <v>10660</v>
      </c>
      <c r="T259" s="0" t="n">
        <v>10660</v>
      </c>
      <c r="U259" s="0" t="n">
        <v>10660</v>
      </c>
      <c r="V259" s="0" t="n">
        <v>10860</v>
      </c>
      <c r="W259" s="0" t="n">
        <v>928020</v>
      </c>
      <c r="X259" s="0" t="n">
        <v>10560</v>
      </c>
      <c r="Y259" s="0" t="n">
        <v>10860</v>
      </c>
      <c r="Z259" s="0" t="n">
        <v>3</v>
      </c>
      <c r="AA259" s="0" t="n">
        <v>0</v>
      </c>
      <c r="AB259" s="0" t="n">
        <v>21720</v>
      </c>
      <c r="AC259" s="0" t="n">
        <v>0</v>
      </c>
      <c r="AD259" s="0" t="s">
        <v>99</v>
      </c>
      <c r="AE259" s="0" t="s">
        <v>99</v>
      </c>
      <c r="AG259" s="0" t="s">
        <v>30646</v>
      </c>
      <c r="AH259" s="0" t="n">
        <v>5</v>
      </c>
      <c r="AI259" s="0" t="s">
        <v>29983</v>
      </c>
      <c r="AJ259" s="0" t="s">
        <v>30647</v>
      </c>
      <c r="AK259" s="0" t="s">
        <v>30661</v>
      </c>
      <c r="AL259" s="0" t="s">
        <v>2112</v>
      </c>
    </row>
    <row r="260" customFormat="false" ht="15" hidden="false" customHeight="false" outlineLevel="0" collapsed="false">
      <c r="A260" s="0" t="s">
        <v>30662</v>
      </c>
      <c r="B260" s="0" t="s">
        <v>30663</v>
      </c>
      <c r="C260" s="0" t="s">
        <v>30664</v>
      </c>
      <c r="D260" s="0" t="s">
        <v>30664</v>
      </c>
      <c r="E260" s="0" t="s">
        <v>30665</v>
      </c>
      <c r="F260" s="0" t="s">
        <v>30660</v>
      </c>
      <c r="G260" s="0" t="n">
        <v>3</v>
      </c>
      <c r="H260" s="0" t="n">
        <v>1</v>
      </c>
      <c r="I260" s="0" t="n">
        <v>2</v>
      </c>
      <c r="K260" s="0" t="n">
        <v>-4.08</v>
      </c>
      <c r="L260" s="0" t="n">
        <v>94</v>
      </c>
      <c r="M260" s="0" t="n">
        <v>98</v>
      </c>
      <c r="N260" s="0" t="n">
        <v>102</v>
      </c>
      <c r="O260" s="0" t="n">
        <v>92</v>
      </c>
      <c r="P260" s="0" t="n">
        <v>0</v>
      </c>
      <c r="Q260" s="0" t="n">
        <v>0</v>
      </c>
      <c r="R260" s="0" t="n">
        <v>0</v>
      </c>
      <c r="S260" s="0" t="n">
        <v>92</v>
      </c>
      <c r="T260" s="0" t="n">
        <v>98</v>
      </c>
      <c r="U260" s="0" t="n">
        <v>66</v>
      </c>
      <c r="V260" s="0" t="n">
        <v>98</v>
      </c>
      <c r="W260" s="0" t="n">
        <v>1912</v>
      </c>
      <c r="X260" s="0" t="n">
        <v>98</v>
      </c>
      <c r="Y260" s="0" t="n">
        <v>100</v>
      </c>
      <c r="Z260" s="0" t="n">
        <v>11</v>
      </c>
      <c r="AA260" s="0" t="n">
        <v>4638146</v>
      </c>
      <c r="AB260" s="0" t="n">
        <v>94</v>
      </c>
      <c r="AC260" s="0" t="n">
        <v>0</v>
      </c>
      <c r="AD260" s="0" t="s">
        <v>99</v>
      </c>
      <c r="AE260" s="0" t="s">
        <v>99</v>
      </c>
      <c r="AG260" s="0" t="s">
        <v>30646</v>
      </c>
      <c r="AH260" s="0" t="n">
        <v>5</v>
      </c>
      <c r="AI260" s="0" t="s">
        <v>29983</v>
      </c>
      <c r="AJ260" s="0" t="s">
        <v>30647</v>
      </c>
      <c r="AK260" s="0" t="s">
        <v>30661</v>
      </c>
      <c r="AL260" s="0" t="s">
        <v>2112</v>
      </c>
    </row>
    <row r="261" customFormat="false" ht="15" hidden="false" customHeight="false" outlineLevel="0" collapsed="false">
      <c r="A261" s="0" t="s">
        <v>30666</v>
      </c>
      <c r="B261" s="0" t="s">
        <v>30667</v>
      </c>
      <c r="C261" s="0" t="s">
        <v>30668</v>
      </c>
      <c r="D261" s="0" t="s">
        <v>30668</v>
      </c>
      <c r="E261" s="0" t="s">
        <v>30669</v>
      </c>
      <c r="F261" s="0" t="s">
        <v>30670</v>
      </c>
      <c r="G261" s="0" t="n">
        <v>3</v>
      </c>
      <c r="H261" s="0" t="n">
        <v>1</v>
      </c>
      <c r="I261" s="0" t="n">
        <v>50</v>
      </c>
      <c r="K261" s="0" t="n">
        <v>0</v>
      </c>
      <c r="L261" s="0" t="n">
        <v>0</v>
      </c>
      <c r="M261" s="0" t="n">
        <v>3000</v>
      </c>
      <c r="N261" s="0" t="n">
        <v>0</v>
      </c>
      <c r="O261" s="0" t="n">
        <v>3000</v>
      </c>
      <c r="P261" s="0" t="n">
        <v>0</v>
      </c>
      <c r="Q261" s="0" t="n">
        <v>0</v>
      </c>
      <c r="R261" s="0" t="n">
        <v>0</v>
      </c>
      <c r="S261" s="0" t="n">
        <v>0</v>
      </c>
      <c r="T261" s="0" t="n">
        <v>0</v>
      </c>
      <c r="U261" s="0" t="n">
        <v>0</v>
      </c>
      <c r="V261" s="0" t="n">
        <v>0</v>
      </c>
      <c r="W261" s="0" t="n">
        <v>0</v>
      </c>
      <c r="X261" s="0" t="n">
        <v>0</v>
      </c>
      <c r="Y261" s="0" t="n">
        <v>0</v>
      </c>
      <c r="Z261" s="0" t="n">
        <v>0</v>
      </c>
      <c r="AA261" s="0" t="n">
        <v>0</v>
      </c>
      <c r="AB261" s="0" t="n">
        <v>0</v>
      </c>
      <c r="AC261" s="0" t="n">
        <v>0</v>
      </c>
      <c r="AD261" s="0" t="s">
        <v>99</v>
      </c>
      <c r="AE261" s="0" t="s">
        <v>99</v>
      </c>
      <c r="AG261" s="0" t="s">
        <v>30646</v>
      </c>
      <c r="AH261" s="0" t="n">
        <v>-1</v>
      </c>
      <c r="AI261" s="0" t="s">
        <v>29983</v>
      </c>
      <c r="AJ261" s="0" t="s">
        <v>30647</v>
      </c>
      <c r="AK261" s="0" t="s">
        <v>30671</v>
      </c>
      <c r="AL261" s="0" t="s">
        <v>2112</v>
      </c>
    </row>
    <row r="262" customFormat="false" ht="15" hidden="false" customHeight="false" outlineLevel="0" collapsed="false">
      <c r="A262" s="0" t="s">
        <v>30672</v>
      </c>
      <c r="B262" s="0" t="s">
        <v>30673</v>
      </c>
      <c r="C262" s="0" t="s">
        <v>1200</v>
      </c>
      <c r="D262" s="0" t="s">
        <v>1197</v>
      </c>
      <c r="E262" s="0" t="s">
        <v>1198</v>
      </c>
      <c r="F262" s="0" t="s">
        <v>2076</v>
      </c>
      <c r="G262" s="0" t="n">
        <v>3</v>
      </c>
      <c r="H262" s="0" t="n">
        <v>100</v>
      </c>
      <c r="I262" s="0" t="n">
        <v>0.05</v>
      </c>
      <c r="J262" s="0" t="n">
        <v>0.22</v>
      </c>
      <c r="K262" s="0" t="n">
        <v>0.89</v>
      </c>
      <c r="L262" s="0" t="n">
        <v>62.5</v>
      </c>
      <c r="M262" s="0" t="n">
        <v>61.95</v>
      </c>
      <c r="N262" s="0" t="n">
        <v>62.4</v>
      </c>
      <c r="O262" s="0" t="n">
        <v>62.55</v>
      </c>
      <c r="P262" s="0" t="n">
        <v>0</v>
      </c>
      <c r="Q262" s="0" t="n">
        <v>0</v>
      </c>
      <c r="R262" s="0" t="n">
        <v>0</v>
      </c>
      <c r="S262" s="0" t="n">
        <v>63.05</v>
      </c>
      <c r="T262" s="0" t="n">
        <v>63</v>
      </c>
      <c r="U262" s="0" t="n">
        <v>62.25</v>
      </c>
      <c r="V262" s="0" t="n">
        <v>64</v>
      </c>
      <c r="W262" s="0" t="n">
        <v>1645960</v>
      </c>
      <c r="X262" s="0" t="n">
        <v>62.4</v>
      </c>
      <c r="Y262" s="0" t="n">
        <v>62.8</v>
      </c>
      <c r="Z262" s="0" t="n">
        <v>122</v>
      </c>
      <c r="AA262" s="0" t="n">
        <v>155521950</v>
      </c>
      <c r="AB262" s="0" t="n">
        <v>6250</v>
      </c>
      <c r="AC262" s="0" t="n">
        <v>0</v>
      </c>
      <c r="AD262" s="0" t="s">
        <v>99</v>
      </c>
      <c r="AE262" s="0" t="s">
        <v>99</v>
      </c>
      <c r="AG262" s="0" t="s">
        <v>30646</v>
      </c>
      <c r="AH262" s="0" t="n">
        <v>9</v>
      </c>
      <c r="AI262" s="0" t="s">
        <v>29983</v>
      </c>
      <c r="AJ262" s="0" t="s">
        <v>30647</v>
      </c>
      <c r="AK262" s="0" t="s">
        <v>2110</v>
      </c>
      <c r="AL262" s="0" t="s">
        <v>2112</v>
      </c>
    </row>
    <row r="263" customFormat="false" ht="15" hidden="false" customHeight="false" outlineLevel="0" collapsed="false">
      <c r="A263" s="0" t="s">
        <v>30674</v>
      </c>
      <c r="B263" s="0" t="s">
        <v>30675</v>
      </c>
      <c r="C263" s="0" t="s">
        <v>1767</v>
      </c>
      <c r="D263" s="0" t="s">
        <v>1764</v>
      </c>
      <c r="E263" s="0" t="s">
        <v>1765</v>
      </c>
      <c r="F263" s="0" t="s">
        <v>2076</v>
      </c>
      <c r="G263" s="0" t="n">
        <v>3</v>
      </c>
      <c r="H263" s="0" t="n">
        <v>1</v>
      </c>
      <c r="I263" s="0" t="n">
        <v>0.05</v>
      </c>
      <c r="J263" s="0" t="n">
        <v>1</v>
      </c>
      <c r="K263" s="0" t="n">
        <v>-0.64</v>
      </c>
      <c r="L263" s="0" t="n">
        <v>46.7</v>
      </c>
      <c r="M263" s="0" t="n">
        <v>47.1</v>
      </c>
      <c r="N263" s="0" t="n">
        <v>47.45</v>
      </c>
      <c r="O263" s="0" t="n">
        <v>46.6</v>
      </c>
      <c r="P263" s="0" t="n">
        <v>0</v>
      </c>
      <c r="Q263" s="0" t="n">
        <v>0</v>
      </c>
      <c r="R263" s="0" t="n">
        <v>0</v>
      </c>
      <c r="S263" s="0" t="n">
        <v>47.5</v>
      </c>
      <c r="T263" s="0" t="n">
        <v>46.95</v>
      </c>
      <c r="U263" s="0" t="n">
        <v>46.45</v>
      </c>
      <c r="V263" s="0" t="n">
        <v>48.2</v>
      </c>
      <c r="W263" s="0" t="n">
        <v>317737066</v>
      </c>
      <c r="X263" s="0" t="n">
        <v>46.7</v>
      </c>
      <c r="Y263" s="0" t="n">
        <v>46.75</v>
      </c>
      <c r="Z263" s="0" t="n">
        <v>8864</v>
      </c>
      <c r="AA263" s="0" t="n">
        <v>2905885544</v>
      </c>
      <c r="AB263" s="0" t="n">
        <v>5183.7</v>
      </c>
      <c r="AC263" s="0" t="n">
        <v>0</v>
      </c>
      <c r="AD263" s="0" t="s">
        <v>99</v>
      </c>
      <c r="AE263" s="0" t="s">
        <v>99</v>
      </c>
      <c r="AG263" s="0" t="s">
        <v>30646</v>
      </c>
      <c r="AH263" s="0" t="n">
        <v>9</v>
      </c>
      <c r="AI263" s="0" t="s">
        <v>29983</v>
      </c>
      <c r="AJ263" s="0" t="s">
        <v>30647</v>
      </c>
      <c r="AK263" s="0" t="s">
        <v>2110</v>
      </c>
      <c r="AL263" s="0" t="s">
        <v>2112</v>
      </c>
    </row>
    <row r="264" customFormat="false" ht="15" hidden="false" customHeight="false" outlineLevel="0" collapsed="false">
      <c r="A264" s="0" t="s">
        <v>30676</v>
      </c>
      <c r="B264" s="0" t="s">
        <v>30677</v>
      </c>
      <c r="C264" s="0" t="s">
        <v>30678</v>
      </c>
      <c r="D264" s="0" t="s">
        <v>30678</v>
      </c>
      <c r="E264" s="0" t="s">
        <v>30679</v>
      </c>
      <c r="F264" s="0" t="s">
        <v>30660</v>
      </c>
      <c r="G264" s="0" t="n">
        <v>3</v>
      </c>
      <c r="H264" s="0" t="n">
        <v>1</v>
      </c>
      <c r="I264" s="0" t="n">
        <v>200</v>
      </c>
      <c r="K264" s="0" t="n">
        <v>0</v>
      </c>
      <c r="L264" s="0" t="n">
        <v>0</v>
      </c>
      <c r="M264" s="0" t="n">
        <v>6800</v>
      </c>
      <c r="N264" s="0" t="n">
        <v>0</v>
      </c>
      <c r="O264" s="0" t="n">
        <v>6800</v>
      </c>
      <c r="P264" s="0" t="n">
        <v>0</v>
      </c>
      <c r="Q264" s="0" t="n">
        <v>0</v>
      </c>
      <c r="R264" s="0" t="n">
        <v>0</v>
      </c>
      <c r="S264" s="0" t="n">
        <v>0</v>
      </c>
      <c r="T264" s="0" t="n">
        <v>0</v>
      </c>
      <c r="U264" s="0" t="n">
        <v>0</v>
      </c>
      <c r="V264" s="0" t="n">
        <v>0</v>
      </c>
      <c r="W264" s="0" t="n">
        <v>0</v>
      </c>
      <c r="X264" s="0" t="n">
        <v>4200</v>
      </c>
      <c r="Y264" s="0" t="n">
        <v>0</v>
      </c>
      <c r="Z264" s="0" t="n">
        <v>0</v>
      </c>
      <c r="AA264" s="0" t="n">
        <v>0</v>
      </c>
      <c r="AB264" s="0" t="n">
        <v>0</v>
      </c>
      <c r="AC264" s="0" t="n">
        <v>0</v>
      </c>
      <c r="AD264" s="0" t="s">
        <v>99</v>
      </c>
      <c r="AE264" s="0" t="s">
        <v>99</v>
      </c>
      <c r="AG264" s="0" t="s">
        <v>30646</v>
      </c>
      <c r="AH264" s="0" t="n">
        <v>5</v>
      </c>
      <c r="AI264" s="0" t="s">
        <v>29983</v>
      </c>
      <c r="AJ264" s="0" t="s">
        <v>30647</v>
      </c>
      <c r="AK264" s="0" t="s">
        <v>30661</v>
      </c>
      <c r="AL264" s="0" t="s">
        <v>2112</v>
      </c>
    </row>
    <row r="265" customFormat="false" ht="15" hidden="false" customHeight="false" outlineLevel="0" collapsed="false">
      <c r="A265" s="0" t="s">
        <v>30680</v>
      </c>
      <c r="B265" s="0" t="s">
        <v>30681</v>
      </c>
      <c r="C265" s="0" t="s">
        <v>1441</v>
      </c>
      <c r="D265" s="0" t="s">
        <v>1438</v>
      </c>
      <c r="E265" s="0" t="s">
        <v>1439</v>
      </c>
      <c r="F265" s="0" t="s">
        <v>2076</v>
      </c>
      <c r="G265" s="0" t="n">
        <v>3</v>
      </c>
      <c r="H265" s="0" t="n">
        <v>1</v>
      </c>
      <c r="I265" s="0" t="n">
        <v>20</v>
      </c>
      <c r="J265" s="0" t="n">
        <v>415</v>
      </c>
      <c r="K265" s="0" t="n">
        <v>-1.34</v>
      </c>
      <c r="L265" s="0" t="n">
        <v>7340</v>
      </c>
      <c r="M265" s="0" t="n">
        <v>7380</v>
      </c>
      <c r="N265" s="0" t="n">
        <v>7400</v>
      </c>
      <c r="O265" s="0" t="n">
        <v>7340</v>
      </c>
      <c r="P265" s="0" t="n">
        <v>0</v>
      </c>
      <c r="Q265" s="0" t="n">
        <v>0</v>
      </c>
      <c r="R265" s="0" t="n">
        <v>0</v>
      </c>
      <c r="S265" s="0" t="n">
        <v>7360</v>
      </c>
      <c r="T265" s="0" t="n">
        <v>7280</v>
      </c>
      <c r="U265" s="0" t="n">
        <v>7280</v>
      </c>
      <c r="V265" s="0" t="n">
        <v>7460</v>
      </c>
      <c r="W265" s="0" t="n">
        <v>44160</v>
      </c>
      <c r="X265" s="0" t="n">
        <v>7340</v>
      </c>
      <c r="Y265" s="0" t="n">
        <v>7440</v>
      </c>
      <c r="Z265" s="0" t="n">
        <v>6</v>
      </c>
      <c r="AA265" s="0" t="n">
        <v>1567904</v>
      </c>
      <c r="AB265" s="0" t="n">
        <v>7340</v>
      </c>
      <c r="AC265" s="0" t="n">
        <v>0</v>
      </c>
      <c r="AD265" s="0" t="s">
        <v>99</v>
      </c>
      <c r="AE265" s="0" t="s">
        <v>99</v>
      </c>
      <c r="AG265" s="0" t="s">
        <v>30646</v>
      </c>
      <c r="AH265" s="0" t="n">
        <v>9</v>
      </c>
      <c r="AI265" s="0" t="s">
        <v>29983</v>
      </c>
      <c r="AJ265" s="0" t="s">
        <v>30647</v>
      </c>
      <c r="AK265" s="0" t="s">
        <v>2110</v>
      </c>
      <c r="AL265" s="0" t="s">
        <v>2112</v>
      </c>
    </row>
    <row r="266" customFormat="false" ht="15" hidden="false" customHeight="false" outlineLevel="0" collapsed="false">
      <c r="A266" s="0" t="s">
        <v>30682</v>
      </c>
      <c r="B266" s="0" t="s">
        <v>30683</v>
      </c>
      <c r="C266" s="0" t="s">
        <v>30684</v>
      </c>
      <c r="D266" s="0" t="s">
        <v>30684</v>
      </c>
      <c r="E266" s="0" t="s">
        <v>30685</v>
      </c>
      <c r="F266" s="0" t="s">
        <v>30660</v>
      </c>
      <c r="G266" s="0" t="n">
        <v>3</v>
      </c>
      <c r="H266" s="0" t="n">
        <v>1</v>
      </c>
      <c r="I266" s="0" t="n">
        <v>200</v>
      </c>
      <c r="K266" s="0" t="n">
        <v>-0.55</v>
      </c>
      <c r="L266" s="0" t="n">
        <v>72600</v>
      </c>
      <c r="M266" s="0" t="n">
        <v>73000</v>
      </c>
      <c r="N266" s="0" t="n">
        <v>72800</v>
      </c>
      <c r="O266" s="0" t="n">
        <v>72200</v>
      </c>
      <c r="P266" s="0" t="n">
        <v>0</v>
      </c>
      <c r="Q266" s="0" t="n">
        <v>0</v>
      </c>
      <c r="R266" s="0" t="n">
        <v>0</v>
      </c>
      <c r="S266" s="0" t="n">
        <v>72600</v>
      </c>
      <c r="T266" s="0" t="n">
        <v>73000</v>
      </c>
      <c r="U266" s="0" t="n">
        <v>72000</v>
      </c>
      <c r="V266" s="0" t="n">
        <v>73600</v>
      </c>
      <c r="W266" s="0" t="n">
        <v>6903600</v>
      </c>
      <c r="X266" s="0" t="n">
        <v>72200</v>
      </c>
      <c r="Y266" s="0" t="n">
        <v>72800</v>
      </c>
      <c r="Z266" s="0" t="n">
        <v>40</v>
      </c>
      <c r="AA266" s="0" t="n">
        <v>0</v>
      </c>
      <c r="AB266" s="0" t="n">
        <v>145200</v>
      </c>
      <c r="AC266" s="0" t="n">
        <v>0</v>
      </c>
      <c r="AD266" s="0" t="s">
        <v>99</v>
      </c>
      <c r="AE266" s="0" t="s">
        <v>99</v>
      </c>
      <c r="AG266" s="0" t="s">
        <v>30646</v>
      </c>
      <c r="AH266" s="0" t="n">
        <v>5</v>
      </c>
      <c r="AI266" s="0" t="s">
        <v>29983</v>
      </c>
      <c r="AJ266" s="0" t="s">
        <v>30647</v>
      </c>
      <c r="AK266" s="0" t="s">
        <v>30661</v>
      </c>
      <c r="AL266" s="0" t="s">
        <v>2112</v>
      </c>
    </row>
    <row r="267" customFormat="false" ht="15" hidden="false" customHeight="false" outlineLevel="0" collapsed="false">
      <c r="A267" s="0" t="s">
        <v>30686</v>
      </c>
      <c r="B267" s="0" t="s">
        <v>30687</v>
      </c>
      <c r="C267" s="0" t="s">
        <v>30688</v>
      </c>
      <c r="D267" s="0" t="s">
        <v>30688</v>
      </c>
      <c r="E267" s="0" t="s">
        <v>30689</v>
      </c>
      <c r="F267" s="0" t="s">
        <v>30660</v>
      </c>
      <c r="G267" s="0" t="n">
        <v>3</v>
      </c>
      <c r="H267" s="0" t="n">
        <v>1</v>
      </c>
      <c r="I267" s="0" t="n">
        <v>20000</v>
      </c>
      <c r="K267" s="0" t="n">
        <v>0</v>
      </c>
      <c r="L267" s="0" t="n">
        <v>0</v>
      </c>
      <c r="M267" s="0" t="n">
        <v>4520000</v>
      </c>
      <c r="N267" s="0" t="n">
        <v>0</v>
      </c>
      <c r="O267" s="0" t="n">
        <v>4520000</v>
      </c>
      <c r="P267" s="0" t="n">
        <v>0</v>
      </c>
      <c r="Q267" s="0" t="n">
        <v>0</v>
      </c>
      <c r="R267" s="0" t="n">
        <v>0</v>
      </c>
      <c r="S267" s="0" t="n">
        <v>0</v>
      </c>
      <c r="T267" s="0" t="n">
        <v>0</v>
      </c>
      <c r="U267" s="0" t="n">
        <v>0</v>
      </c>
      <c r="V267" s="0" t="n">
        <v>0</v>
      </c>
      <c r="W267" s="0" t="n">
        <v>0</v>
      </c>
      <c r="X267" s="0" t="n">
        <v>0</v>
      </c>
      <c r="Y267" s="0" t="n">
        <v>0</v>
      </c>
      <c r="Z267" s="0" t="n">
        <v>0</v>
      </c>
      <c r="AA267" s="0" t="n">
        <v>0</v>
      </c>
      <c r="AB267" s="0" t="n">
        <v>0</v>
      </c>
      <c r="AC267" s="0" t="n">
        <v>0</v>
      </c>
      <c r="AD267" s="0" t="s">
        <v>99</v>
      </c>
      <c r="AE267" s="0" t="s">
        <v>99</v>
      </c>
      <c r="AG267" s="0" t="s">
        <v>30646</v>
      </c>
      <c r="AH267" s="0" t="n">
        <v>5</v>
      </c>
      <c r="AI267" s="0" t="s">
        <v>29983</v>
      </c>
      <c r="AJ267" s="0" t="s">
        <v>30647</v>
      </c>
      <c r="AK267" s="0" t="s">
        <v>30661</v>
      </c>
      <c r="AL267" s="0" t="s">
        <v>2112</v>
      </c>
    </row>
    <row r="268" customFormat="false" ht="15" hidden="false" customHeight="false" outlineLevel="0" collapsed="false">
      <c r="A268" s="0" t="s">
        <v>30690</v>
      </c>
      <c r="B268" s="0" t="s">
        <v>30691</v>
      </c>
      <c r="C268" s="0" t="s">
        <v>30692</v>
      </c>
      <c r="D268" s="0" t="s">
        <v>30692</v>
      </c>
      <c r="E268" s="0" t="s">
        <v>30693</v>
      </c>
      <c r="F268" s="0" t="s">
        <v>30660</v>
      </c>
      <c r="G268" s="0" t="n">
        <v>3</v>
      </c>
      <c r="H268" s="0" t="n">
        <v>1</v>
      </c>
      <c r="I268" s="0" t="n">
        <v>5000</v>
      </c>
      <c r="K268" s="0" t="n">
        <v>0</v>
      </c>
      <c r="L268" s="0" t="n">
        <v>0</v>
      </c>
      <c r="M268" s="0" t="n">
        <v>120000</v>
      </c>
      <c r="N268" s="0" t="n">
        <v>0</v>
      </c>
      <c r="O268" s="0" t="n">
        <v>120000</v>
      </c>
      <c r="P268" s="0" t="n">
        <v>0</v>
      </c>
      <c r="Q268" s="0" t="n">
        <v>0</v>
      </c>
      <c r="R268" s="0" t="n">
        <v>0</v>
      </c>
      <c r="S268" s="0" t="n">
        <v>0</v>
      </c>
      <c r="T268" s="0" t="n">
        <v>0</v>
      </c>
      <c r="U268" s="0" t="n">
        <v>0</v>
      </c>
      <c r="V268" s="0" t="n">
        <v>0</v>
      </c>
      <c r="W268" s="0" t="n">
        <v>0</v>
      </c>
      <c r="X268" s="0" t="n">
        <v>0</v>
      </c>
      <c r="Y268" s="0" t="n">
        <v>0</v>
      </c>
      <c r="Z268" s="0" t="n">
        <v>0</v>
      </c>
      <c r="AA268" s="0" t="n">
        <v>0</v>
      </c>
      <c r="AB268" s="0" t="n">
        <v>0</v>
      </c>
      <c r="AC268" s="0" t="n">
        <v>0</v>
      </c>
      <c r="AD268" s="0" t="s">
        <v>99</v>
      </c>
      <c r="AE268" s="0" t="s">
        <v>99</v>
      </c>
      <c r="AG268" s="0" t="s">
        <v>30646</v>
      </c>
      <c r="AH268" s="0" t="n">
        <v>5</v>
      </c>
      <c r="AI268" s="0" t="s">
        <v>29983</v>
      </c>
      <c r="AJ268" s="0" t="s">
        <v>30647</v>
      </c>
      <c r="AK268" s="0" t="s">
        <v>30661</v>
      </c>
      <c r="AL268" s="0" t="s">
        <v>2112</v>
      </c>
    </row>
    <row r="269" customFormat="false" ht="15" hidden="false" customHeight="false" outlineLevel="0" collapsed="false">
      <c r="A269" s="0" t="s">
        <v>30694</v>
      </c>
      <c r="B269" s="0" t="s">
        <v>30695</v>
      </c>
      <c r="C269" s="0" t="s">
        <v>1180</v>
      </c>
      <c r="D269" s="0" t="s">
        <v>1177</v>
      </c>
      <c r="E269" s="0" t="s">
        <v>1178</v>
      </c>
      <c r="F269" s="0" t="s">
        <v>2076</v>
      </c>
      <c r="G269" s="0" t="n">
        <v>3</v>
      </c>
      <c r="H269" s="0" t="n">
        <v>100</v>
      </c>
      <c r="I269" s="0" t="n">
        <v>0.005</v>
      </c>
      <c r="J269" s="0" t="n">
        <v>5</v>
      </c>
      <c r="K269" s="0" t="n">
        <v>0.16</v>
      </c>
      <c r="L269" s="0" t="n">
        <v>3.09</v>
      </c>
      <c r="M269" s="0" t="n">
        <v>3.085</v>
      </c>
      <c r="N269" s="0" t="n">
        <v>3.095</v>
      </c>
      <c r="O269" s="0" t="n">
        <v>3.09</v>
      </c>
      <c r="P269" s="0" t="n">
        <v>0</v>
      </c>
      <c r="Q269" s="0" t="n">
        <v>0</v>
      </c>
      <c r="R269" s="0" t="n">
        <v>0</v>
      </c>
      <c r="S269" s="0" t="n">
        <v>3.095</v>
      </c>
      <c r="T269" s="0" t="n">
        <v>3.105</v>
      </c>
      <c r="U269" s="0" t="n">
        <v>3.05</v>
      </c>
      <c r="V269" s="0" t="n">
        <v>3.12</v>
      </c>
      <c r="W269" s="0" t="n">
        <v>1908018</v>
      </c>
      <c r="X269" s="0" t="n">
        <v>3.09</v>
      </c>
      <c r="Y269" s="0" t="n">
        <v>3.1</v>
      </c>
      <c r="Z269" s="0" t="n">
        <v>370</v>
      </c>
      <c r="AA269" s="0" t="n">
        <v>440394854</v>
      </c>
      <c r="AB269" s="0" t="n">
        <v>6180</v>
      </c>
      <c r="AC269" s="0" t="n">
        <v>0</v>
      </c>
      <c r="AD269" s="0" t="s">
        <v>99</v>
      </c>
      <c r="AE269" s="0" t="s">
        <v>99</v>
      </c>
      <c r="AG269" s="0" t="s">
        <v>30646</v>
      </c>
      <c r="AH269" s="0" t="n">
        <v>9</v>
      </c>
      <c r="AI269" s="0" t="s">
        <v>29983</v>
      </c>
      <c r="AJ269" s="0" t="s">
        <v>30647</v>
      </c>
      <c r="AK269" s="0" t="s">
        <v>2110</v>
      </c>
      <c r="AL269" s="0" t="s">
        <v>2112</v>
      </c>
    </row>
    <row r="270" customFormat="false" ht="15" hidden="false" customHeight="false" outlineLevel="0" collapsed="false">
      <c r="A270" s="0" t="s">
        <v>30696</v>
      </c>
      <c r="B270" s="0" t="s">
        <v>30697</v>
      </c>
      <c r="C270" s="0" t="s">
        <v>204</v>
      </c>
      <c r="D270" s="0" t="s">
        <v>105</v>
      </c>
      <c r="E270" s="0" t="s">
        <v>106</v>
      </c>
      <c r="F270" s="0" t="s">
        <v>30698</v>
      </c>
      <c r="G270" s="0" t="n">
        <v>1</v>
      </c>
      <c r="H270" s="0" t="n">
        <v>1</v>
      </c>
      <c r="I270" s="0" t="n">
        <v>0.0001</v>
      </c>
      <c r="K270" s="0" t="n">
        <v>0.06</v>
      </c>
      <c r="L270" s="0" t="n">
        <v>1.5396</v>
      </c>
      <c r="M270" s="0" t="n">
        <v>1.5387</v>
      </c>
      <c r="N270" s="0" t="n">
        <v>1.5387</v>
      </c>
      <c r="O270" s="0" t="n">
        <v>1.5396</v>
      </c>
      <c r="P270" s="0" t="n">
        <v>0</v>
      </c>
      <c r="Q270" s="0" t="n">
        <v>0</v>
      </c>
      <c r="R270" s="0" t="n">
        <v>0</v>
      </c>
      <c r="S270" s="0" t="n">
        <v>1.5396</v>
      </c>
      <c r="T270" s="0" t="n">
        <v>1.5396</v>
      </c>
      <c r="U270" s="0" t="n">
        <v>1.5395</v>
      </c>
      <c r="V270" s="0" t="n">
        <v>1.5396</v>
      </c>
      <c r="W270" s="0" t="n">
        <v>4732237465</v>
      </c>
      <c r="X270" s="0" t="n">
        <v>1.5395</v>
      </c>
      <c r="Y270" s="0" t="n">
        <v>1.5396</v>
      </c>
      <c r="Z270" s="0" t="n">
        <v>124807</v>
      </c>
      <c r="AA270" s="0" t="n">
        <v>0</v>
      </c>
      <c r="AB270" s="0" t="n">
        <v>1.54</v>
      </c>
      <c r="AC270" s="0" t="n">
        <v>0</v>
      </c>
      <c r="AD270" s="0" t="s">
        <v>99</v>
      </c>
      <c r="AE270" s="0" t="s">
        <v>99</v>
      </c>
      <c r="AH270" s="0" t="n">
        <v>-100</v>
      </c>
      <c r="AI270" s="0" t="s">
        <v>30699</v>
      </c>
      <c r="AJ270" s="0" t="s">
        <v>2144</v>
      </c>
      <c r="AK270" s="0" t="s">
        <v>30700</v>
      </c>
      <c r="AL270" s="0" t="s">
        <v>2112</v>
      </c>
    </row>
    <row r="271" customFormat="false" ht="15" hidden="false" customHeight="false" outlineLevel="0" collapsed="false">
      <c r="A271" s="0" t="s">
        <v>30701</v>
      </c>
      <c r="B271" s="0" t="s">
        <v>30702</v>
      </c>
      <c r="C271" s="0" t="s">
        <v>30703</v>
      </c>
      <c r="D271" s="0" t="s">
        <v>30704</v>
      </c>
      <c r="E271" s="0" t="s">
        <v>30705</v>
      </c>
      <c r="F271" s="0" t="s">
        <v>30698</v>
      </c>
      <c r="G271" s="0" t="n">
        <v>1</v>
      </c>
      <c r="H271" s="0" t="n">
        <v>1</v>
      </c>
      <c r="I271" s="0" t="n">
        <v>0.01</v>
      </c>
      <c r="K271" s="0" t="n">
        <v>-1.05</v>
      </c>
      <c r="L271" s="0" t="n">
        <v>94.74</v>
      </c>
      <c r="M271" s="0" t="n">
        <v>95.38</v>
      </c>
      <c r="N271" s="0" t="n">
        <v>97.68</v>
      </c>
      <c r="O271" s="0" t="n">
        <v>94.76</v>
      </c>
      <c r="P271" s="0" t="n">
        <v>0</v>
      </c>
      <c r="Q271" s="0" t="n">
        <v>0</v>
      </c>
      <c r="R271" s="0" t="n">
        <v>0</v>
      </c>
      <c r="S271" s="0" t="n">
        <v>95.01</v>
      </c>
      <c r="T271" s="0" t="n">
        <v>96.09</v>
      </c>
      <c r="U271" s="0" t="n">
        <v>94.74</v>
      </c>
      <c r="V271" s="0" t="n">
        <v>96.15</v>
      </c>
      <c r="W271" s="0" t="n">
        <v>55961</v>
      </c>
      <c r="X271" s="0" t="n">
        <v>94.67</v>
      </c>
      <c r="Y271" s="0" t="n">
        <v>95.08</v>
      </c>
      <c r="Z271" s="0" t="n">
        <v>38</v>
      </c>
      <c r="AA271" s="0" t="n">
        <v>0</v>
      </c>
      <c r="AB271" s="0" t="n">
        <v>32685.3</v>
      </c>
      <c r="AC271" s="0" t="n">
        <v>0</v>
      </c>
      <c r="AD271" s="0" t="s">
        <v>99</v>
      </c>
      <c r="AE271" s="0" t="s">
        <v>99</v>
      </c>
      <c r="AH271" s="0" t="n">
        <v>-100</v>
      </c>
      <c r="AI271" s="0" t="s">
        <v>27215</v>
      </c>
      <c r="AJ271" s="0" t="s">
        <v>30706</v>
      </c>
      <c r="AK271" s="0" t="s">
        <v>30700</v>
      </c>
      <c r="AL271" s="0" t="s">
        <v>2112</v>
      </c>
    </row>
    <row r="272" customFormat="false" ht="15" hidden="false" customHeight="false" outlineLevel="0" collapsed="false">
      <c r="A272" s="0" t="s">
        <v>30707</v>
      </c>
      <c r="B272" s="0" t="s">
        <v>30708</v>
      </c>
      <c r="C272" s="0" t="s">
        <v>30709</v>
      </c>
      <c r="D272" s="0" t="s">
        <v>30710</v>
      </c>
      <c r="E272" s="0" t="s">
        <v>30711</v>
      </c>
      <c r="F272" s="0" t="s">
        <v>30698</v>
      </c>
      <c r="G272" s="0" t="n">
        <v>1</v>
      </c>
      <c r="H272" s="0" t="n">
        <v>1</v>
      </c>
      <c r="I272" s="0" t="n">
        <v>0.01</v>
      </c>
      <c r="K272" s="0" t="n">
        <v>0.56</v>
      </c>
      <c r="L272" s="0" t="n">
        <v>99.55</v>
      </c>
      <c r="M272" s="0" t="n">
        <v>99.12</v>
      </c>
      <c r="N272" s="0" t="n">
        <v>99.57</v>
      </c>
      <c r="O272" s="0" t="n">
        <v>99.55</v>
      </c>
      <c r="P272" s="0" t="n">
        <v>0</v>
      </c>
      <c r="Q272" s="0" t="n">
        <v>0</v>
      </c>
      <c r="R272" s="0" t="n">
        <v>0</v>
      </c>
      <c r="S272" s="0" t="n">
        <v>99.18</v>
      </c>
      <c r="T272" s="0" t="n">
        <v>99.12</v>
      </c>
      <c r="U272" s="0" t="n">
        <v>99.12</v>
      </c>
      <c r="V272" s="0" t="n">
        <v>99.57</v>
      </c>
      <c r="W272" s="0" t="n">
        <v>50183</v>
      </c>
      <c r="X272" s="0" t="n">
        <v>99.32</v>
      </c>
      <c r="Y272" s="0" t="n">
        <v>99.55</v>
      </c>
      <c r="Z272" s="0" t="n">
        <v>41</v>
      </c>
      <c r="AA272" s="0" t="n">
        <v>0</v>
      </c>
      <c r="AB272" s="0" t="n">
        <v>99.55</v>
      </c>
      <c r="AC272" s="0" t="n">
        <v>0</v>
      </c>
      <c r="AD272" s="0" t="s">
        <v>99</v>
      </c>
      <c r="AE272" s="0" t="s">
        <v>99</v>
      </c>
      <c r="AH272" s="0" t="n">
        <v>-100</v>
      </c>
      <c r="AI272" s="0" t="s">
        <v>27215</v>
      </c>
      <c r="AJ272" s="0" t="s">
        <v>30706</v>
      </c>
      <c r="AK272" s="0" t="s">
        <v>30700</v>
      </c>
      <c r="AL272" s="0" t="s">
        <v>2112</v>
      </c>
    </row>
    <row r="273" customFormat="false" ht="15" hidden="false" customHeight="false" outlineLevel="0" collapsed="false">
      <c r="A273" s="0" t="s">
        <v>30712</v>
      </c>
      <c r="B273" s="0" t="s">
        <v>30713</v>
      </c>
      <c r="C273" s="0" t="s">
        <v>27477</v>
      </c>
      <c r="D273" s="0" t="s">
        <v>27479</v>
      </c>
      <c r="E273" s="0" t="s">
        <v>30714</v>
      </c>
      <c r="F273" s="0" t="s">
        <v>30698</v>
      </c>
      <c r="G273" s="0" t="n">
        <v>1</v>
      </c>
      <c r="H273" s="0" t="n">
        <v>1</v>
      </c>
      <c r="I273" s="0" t="n">
        <v>0.02</v>
      </c>
      <c r="K273" s="0" t="n">
        <v>-0.52</v>
      </c>
      <c r="L273" s="0" t="n">
        <v>202.26</v>
      </c>
      <c r="M273" s="0" t="n">
        <v>203.32</v>
      </c>
      <c r="N273" s="0" t="n">
        <v>205.18</v>
      </c>
      <c r="O273" s="0" t="n">
        <v>202.24</v>
      </c>
      <c r="P273" s="0" t="n">
        <v>0</v>
      </c>
      <c r="Q273" s="0" t="n">
        <v>0</v>
      </c>
      <c r="R273" s="0" t="n">
        <v>0</v>
      </c>
      <c r="S273" s="0" t="n">
        <v>201.1</v>
      </c>
      <c r="T273" s="0" t="n">
        <v>203.32</v>
      </c>
      <c r="U273" s="0" t="n">
        <v>200.24</v>
      </c>
      <c r="V273" s="0" t="n">
        <v>205</v>
      </c>
      <c r="W273" s="0" t="n">
        <v>22044248</v>
      </c>
      <c r="X273" s="0" t="n">
        <v>202.24</v>
      </c>
      <c r="Y273" s="0" t="n">
        <v>202.48</v>
      </c>
      <c r="Z273" s="0" t="n">
        <v>1597</v>
      </c>
      <c r="AA273" s="0" t="n">
        <v>0</v>
      </c>
      <c r="AB273" s="0" t="n">
        <v>202.26</v>
      </c>
      <c r="AC273" s="0" t="n">
        <v>0</v>
      </c>
      <c r="AD273" s="0" t="s">
        <v>99</v>
      </c>
      <c r="AE273" s="0" t="s">
        <v>99</v>
      </c>
      <c r="AH273" s="0" t="n">
        <v>-100</v>
      </c>
      <c r="AI273" s="0" t="s">
        <v>27215</v>
      </c>
      <c r="AJ273" s="0" t="s">
        <v>30706</v>
      </c>
      <c r="AK273" s="0" t="s">
        <v>30700</v>
      </c>
      <c r="AL273" s="0" t="s">
        <v>2112</v>
      </c>
    </row>
    <row r="274" customFormat="false" ht="15" hidden="false" customHeight="false" outlineLevel="0" collapsed="false">
      <c r="A274" s="0" t="s">
        <v>30715</v>
      </c>
      <c r="B274" s="0" t="s">
        <v>30716</v>
      </c>
      <c r="C274" s="0" t="s">
        <v>30717</v>
      </c>
      <c r="D274" s="0" t="s">
        <v>30718</v>
      </c>
      <c r="E274" s="0" t="s">
        <v>30719</v>
      </c>
      <c r="F274" s="0" t="s">
        <v>30698</v>
      </c>
      <c r="G274" s="0" t="n">
        <v>1</v>
      </c>
      <c r="H274" s="0" t="n">
        <v>1</v>
      </c>
      <c r="I274" s="0" t="n">
        <v>0.01</v>
      </c>
      <c r="K274" s="0" t="n">
        <v>-1.36</v>
      </c>
      <c r="L274" s="0" t="n">
        <v>86.5</v>
      </c>
      <c r="M274" s="0" t="n">
        <v>87.69</v>
      </c>
      <c r="N274" s="0" t="n">
        <v>89.49</v>
      </c>
      <c r="O274" s="0" t="n">
        <v>86.5</v>
      </c>
      <c r="P274" s="0" t="n">
        <v>0</v>
      </c>
      <c r="Q274" s="0" t="n">
        <v>0</v>
      </c>
      <c r="R274" s="0" t="n">
        <v>0</v>
      </c>
      <c r="S274" s="0" t="n">
        <v>87.75</v>
      </c>
      <c r="T274" s="0" t="n">
        <v>87.11</v>
      </c>
      <c r="U274" s="0" t="n">
        <v>86.5</v>
      </c>
      <c r="V274" s="0" t="n">
        <v>87.96</v>
      </c>
      <c r="W274" s="0" t="n">
        <v>78011</v>
      </c>
      <c r="X274" s="0" t="n">
        <v>86.23</v>
      </c>
      <c r="Y274" s="0" t="n">
        <v>86.74</v>
      </c>
      <c r="Z274" s="0" t="n">
        <v>32</v>
      </c>
      <c r="AA274" s="0" t="n">
        <v>0</v>
      </c>
      <c r="AB274" s="0" t="n">
        <v>86.5</v>
      </c>
      <c r="AC274" s="0" t="n">
        <v>0</v>
      </c>
      <c r="AD274" s="0" t="s">
        <v>99</v>
      </c>
      <c r="AE274" s="0" t="s">
        <v>99</v>
      </c>
      <c r="AH274" s="0" t="n">
        <v>-100</v>
      </c>
      <c r="AI274" s="0" t="s">
        <v>27215</v>
      </c>
      <c r="AJ274" s="0" t="s">
        <v>30706</v>
      </c>
      <c r="AK274" s="0" t="s">
        <v>30700</v>
      </c>
      <c r="AL274" s="0" t="s">
        <v>2112</v>
      </c>
    </row>
    <row r="275" customFormat="false" ht="15" hidden="false" customHeight="false" outlineLevel="0" collapsed="false">
      <c r="A275" s="0" t="s">
        <v>30720</v>
      </c>
      <c r="B275" s="0" t="s">
        <v>30721</v>
      </c>
      <c r="C275" s="0" t="s">
        <v>2001</v>
      </c>
      <c r="D275" s="0" t="s">
        <v>2000</v>
      </c>
      <c r="E275" s="0" t="s">
        <v>30722</v>
      </c>
      <c r="F275" s="0" t="s">
        <v>30698</v>
      </c>
      <c r="G275" s="0" t="n">
        <v>1</v>
      </c>
      <c r="H275" s="0" t="n">
        <v>1</v>
      </c>
      <c r="I275" s="0" t="n">
        <v>0.01</v>
      </c>
      <c r="K275" s="0" t="n">
        <v>0.05</v>
      </c>
      <c r="L275" s="0" t="n">
        <v>131.79</v>
      </c>
      <c r="M275" s="0" t="n">
        <v>131.71</v>
      </c>
      <c r="N275" s="0" t="n">
        <v>131.72</v>
      </c>
      <c r="O275" s="0" t="n">
        <v>131.8</v>
      </c>
      <c r="P275" s="0" t="n">
        <v>0</v>
      </c>
      <c r="Q275" s="0" t="n">
        <v>0</v>
      </c>
      <c r="R275" s="0" t="n">
        <v>0</v>
      </c>
      <c r="S275" s="0" t="n">
        <v>131.79</v>
      </c>
      <c r="T275" s="0" t="n">
        <v>131.79</v>
      </c>
      <c r="U275" s="0" t="n">
        <v>131.79</v>
      </c>
      <c r="V275" s="0" t="n">
        <v>131.8</v>
      </c>
      <c r="W275" s="0" t="n">
        <v>5015074477</v>
      </c>
      <c r="X275" s="0" t="n">
        <v>131.79</v>
      </c>
      <c r="Y275" s="0" t="n">
        <v>131.8</v>
      </c>
      <c r="Z275" s="0" t="n">
        <v>92478</v>
      </c>
      <c r="AA275" s="0" t="n">
        <v>0</v>
      </c>
      <c r="AB275" s="0" t="n">
        <v>131.79</v>
      </c>
      <c r="AC275" s="0" t="n">
        <v>0</v>
      </c>
      <c r="AD275" s="0" t="s">
        <v>99</v>
      </c>
      <c r="AE275" s="0" t="s">
        <v>99</v>
      </c>
      <c r="AH275" s="0" t="n">
        <v>-100</v>
      </c>
      <c r="AI275" s="0" t="s">
        <v>27215</v>
      </c>
      <c r="AJ275" s="0" t="s">
        <v>30706</v>
      </c>
      <c r="AK275" s="0" t="s">
        <v>30700</v>
      </c>
      <c r="AL275" s="0" t="s">
        <v>2112</v>
      </c>
    </row>
    <row r="276" customFormat="false" ht="15" hidden="false" customHeight="false" outlineLevel="0" collapsed="false">
      <c r="A276" s="0" t="s">
        <v>30723</v>
      </c>
      <c r="B276" s="0" t="s">
        <v>30724</v>
      </c>
      <c r="C276" s="0" t="s">
        <v>28761</v>
      </c>
      <c r="D276" s="0" t="s">
        <v>28763</v>
      </c>
      <c r="E276" s="0" t="s">
        <v>30725</v>
      </c>
      <c r="F276" s="0" t="s">
        <v>30698</v>
      </c>
      <c r="G276" s="0" t="n">
        <v>1</v>
      </c>
      <c r="H276" s="0" t="n">
        <v>1</v>
      </c>
      <c r="I276" s="0" t="n">
        <v>0.01</v>
      </c>
      <c r="K276" s="0" t="n">
        <v>-0.63</v>
      </c>
      <c r="L276" s="0" t="n">
        <v>67.86</v>
      </c>
      <c r="M276" s="0" t="n">
        <v>68.28</v>
      </c>
      <c r="N276" s="0" t="n">
        <v>68.16</v>
      </c>
      <c r="O276" s="0" t="n">
        <v>67.93</v>
      </c>
      <c r="P276" s="0" t="n">
        <v>0</v>
      </c>
      <c r="Q276" s="0" t="n">
        <v>0</v>
      </c>
      <c r="R276" s="0" t="n">
        <v>0</v>
      </c>
      <c r="S276" s="0" t="n">
        <v>68.72</v>
      </c>
      <c r="T276" s="0" t="n">
        <v>68.58</v>
      </c>
      <c r="U276" s="0" t="n">
        <v>67.8</v>
      </c>
      <c r="V276" s="0" t="n">
        <v>69.05</v>
      </c>
      <c r="W276" s="0" t="n">
        <v>258320</v>
      </c>
      <c r="X276" s="0" t="n">
        <v>67.88</v>
      </c>
      <c r="Y276" s="0" t="n">
        <v>67.99</v>
      </c>
      <c r="Z276" s="0" t="n">
        <v>207</v>
      </c>
      <c r="AA276" s="0" t="n">
        <v>0</v>
      </c>
      <c r="AB276" s="0" t="n">
        <v>67.86</v>
      </c>
      <c r="AC276" s="0" t="n">
        <v>0</v>
      </c>
      <c r="AD276" s="0" t="s">
        <v>99</v>
      </c>
      <c r="AE276" s="0" t="s">
        <v>99</v>
      </c>
      <c r="AH276" s="0" t="n">
        <v>-100</v>
      </c>
      <c r="AI276" s="0" t="s">
        <v>27215</v>
      </c>
      <c r="AJ276" s="0" t="s">
        <v>30706</v>
      </c>
      <c r="AK276" s="0" t="s">
        <v>30700</v>
      </c>
      <c r="AL276" s="0" t="s">
        <v>2112</v>
      </c>
    </row>
    <row r="277" customFormat="false" ht="15" hidden="false" customHeight="false" outlineLevel="0" collapsed="false">
      <c r="A277" s="0" t="s">
        <v>30726</v>
      </c>
      <c r="B277" s="0" t="s">
        <v>30727</v>
      </c>
      <c r="C277" s="0" t="s">
        <v>30728</v>
      </c>
      <c r="D277" s="0" t="s">
        <v>30729</v>
      </c>
      <c r="E277" s="0" t="s">
        <v>30730</v>
      </c>
      <c r="F277" s="0" t="s">
        <v>30698</v>
      </c>
      <c r="G277" s="0" t="n">
        <v>1</v>
      </c>
      <c r="H277" s="0" t="n">
        <v>1</v>
      </c>
      <c r="I277" s="0" t="n">
        <v>0.01</v>
      </c>
      <c r="K277" s="0" t="n">
        <v>-0.39</v>
      </c>
      <c r="L277" s="0" t="n">
        <v>10.12</v>
      </c>
      <c r="M277" s="0" t="n">
        <v>10.17</v>
      </c>
      <c r="N277" s="0" t="n">
        <v>10.21</v>
      </c>
      <c r="O277" s="0" t="n">
        <v>10.11</v>
      </c>
      <c r="P277" s="0" t="n">
        <v>0</v>
      </c>
      <c r="Q277" s="0" t="n">
        <v>0</v>
      </c>
      <c r="R277" s="0" t="n">
        <v>0</v>
      </c>
      <c r="S277" s="0" t="n">
        <v>10.18</v>
      </c>
      <c r="T277" s="0" t="n">
        <v>10.16</v>
      </c>
      <c r="U277" s="0" t="n">
        <v>10.11</v>
      </c>
      <c r="V277" s="0" t="n">
        <v>10.31</v>
      </c>
      <c r="W277" s="0" t="n">
        <v>5167715</v>
      </c>
      <c r="X277" s="0" t="n">
        <v>10.12</v>
      </c>
      <c r="Y277" s="0" t="n">
        <v>10.15</v>
      </c>
      <c r="Z277" s="0" t="n">
        <v>7498</v>
      </c>
      <c r="AA277" s="0" t="n">
        <v>0</v>
      </c>
      <c r="AB277" s="0" t="n">
        <v>374.44</v>
      </c>
      <c r="AC277" s="0" t="n">
        <v>0</v>
      </c>
      <c r="AD277" s="0" t="s">
        <v>99</v>
      </c>
      <c r="AE277" s="0" t="s">
        <v>99</v>
      </c>
      <c r="AH277" s="0" t="n">
        <v>-100</v>
      </c>
      <c r="AI277" s="0" t="s">
        <v>27215</v>
      </c>
      <c r="AJ277" s="0" t="s">
        <v>30706</v>
      </c>
      <c r="AK277" s="0" t="s">
        <v>30700</v>
      </c>
      <c r="AL277" s="0" t="s">
        <v>2112</v>
      </c>
    </row>
    <row r="278" customFormat="false" ht="15" hidden="false" customHeight="false" outlineLevel="0" collapsed="false">
      <c r="A278" s="0" t="s">
        <v>30731</v>
      </c>
      <c r="B278" s="0" t="s">
        <v>30732</v>
      </c>
      <c r="C278" s="0" t="s">
        <v>2005</v>
      </c>
      <c r="D278" s="0" t="s">
        <v>2004</v>
      </c>
      <c r="E278" s="0" t="s">
        <v>30733</v>
      </c>
      <c r="F278" s="0" t="s">
        <v>30698</v>
      </c>
      <c r="G278" s="0" t="n">
        <v>1</v>
      </c>
      <c r="H278" s="0" t="n">
        <v>1</v>
      </c>
      <c r="I278" s="0" t="n">
        <v>0.001</v>
      </c>
      <c r="K278" s="0" t="n">
        <v>0.06</v>
      </c>
      <c r="L278" s="0" t="n">
        <v>115.783</v>
      </c>
      <c r="M278" s="0" t="n">
        <v>115.718</v>
      </c>
      <c r="N278" s="0" t="n">
        <v>115.715</v>
      </c>
      <c r="O278" s="0" t="n">
        <v>115.782</v>
      </c>
      <c r="P278" s="0" t="n">
        <v>0</v>
      </c>
      <c r="Q278" s="0" t="n">
        <v>0</v>
      </c>
      <c r="R278" s="0" t="n">
        <v>0</v>
      </c>
      <c r="S278" s="0" t="n">
        <v>115.782</v>
      </c>
      <c r="T278" s="0" t="n">
        <v>115.78</v>
      </c>
      <c r="U278" s="0" t="n">
        <v>115.77</v>
      </c>
      <c r="V278" s="0" t="n">
        <v>115.783</v>
      </c>
      <c r="W278" s="0" t="n">
        <v>479474245</v>
      </c>
      <c r="X278" s="0" t="n">
        <v>115.782</v>
      </c>
      <c r="Y278" s="0" t="n">
        <v>115.783</v>
      </c>
      <c r="Z278" s="0" t="n">
        <v>221</v>
      </c>
      <c r="AA278" s="0" t="n">
        <v>0</v>
      </c>
      <c r="AB278" s="0" t="n">
        <v>1042.05</v>
      </c>
      <c r="AC278" s="0" t="n">
        <v>0</v>
      </c>
      <c r="AD278" s="0" t="s">
        <v>99</v>
      </c>
      <c r="AE278" s="0" t="s">
        <v>99</v>
      </c>
      <c r="AH278" s="0" t="n">
        <v>-100</v>
      </c>
      <c r="AI278" s="0" t="s">
        <v>27215</v>
      </c>
      <c r="AJ278" s="0" t="s">
        <v>30706</v>
      </c>
      <c r="AK278" s="0" t="s">
        <v>30700</v>
      </c>
      <c r="AL278" s="0" t="s">
        <v>2112</v>
      </c>
    </row>
    <row r="279" customFormat="false" ht="15" hidden="false" customHeight="false" outlineLevel="0" collapsed="false">
      <c r="A279" s="0" t="s">
        <v>30734</v>
      </c>
      <c r="B279" s="0" t="s">
        <v>30735</v>
      </c>
      <c r="C279" s="0" t="s">
        <v>30736</v>
      </c>
      <c r="D279" s="0" t="s">
        <v>30737</v>
      </c>
      <c r="E279" s="0" t="s">
        <v>30738</v>
      </c>
      <c r="F279" s="0" t="s">
        <v>30698</v>
      </c>
      <c r="G279" s="0" t="n">
        <v>1</v>
      </c>
      <c r="H279" s="0" t="n">
        <v>1</v>
      </c>
      <c r="I279" s="0" t="n">
        <v>0.01</v>
      </c>
      <c r="K279" s="0" t="n">
        <v>-1.55</v>
      </c>
      <c r="L279" s="0" t="n">
        <v>1491.28</v>
      </c>
      <c r="M279" s="0" t="n">
        <v>1514.85</v>
      </c>
      <c r="N279" s="0" t="n">
        <v>1528.45</v>
      </c>
      <c r="O279" s="0" t="n">
        <v>1491.29</v>
      </c>
      <c r="P279" s="0" t="n">
        <v>0</v>
      </c>
      <c r="Q279" s="0" t="n">
        <v>0</v>
      </c>
      <c r="R279" s="0" t="n">
        <v>0</v>
      </c>
      <c r="S279" s="0" t="n">
        <v>1503.31</v>
      </c>
      <c r="T279" s="0" t="n">
        <v>1516.02</v>
      </c>
      <c r="U279" s="0" t="n">
        <v>1485.07</v>
      </c>
      <c r="V279" s="0" t="n">
        <v>1516.02</v>
      </c>
      <c r="W279" s="0" t="n">
        <v>648835018</v>
      </c>
      <c r="X279" s="0" t="n">
        <v>1491.69</v>
      </c>
      <c r="Y279" s="0" t="n">
        <v>1492.28</v>
      </c>
      <c r="Z279" s="0" t="n">
        <v>142</v>
      </c>
      <c r="AA279" s="0" t="n">
        <v>0</v>
      </c>
      <c r="AB279" s="0" t="n">
        <v>134215.2</v>
      </c>
      <c r="AC279" s="0" t="n">
        <v>0</v>
      </c>
      <c r="AD279" s="0" t="s">
        <v>99</v>
      </c>
      <c r="AE279" s="0" t="s">
        <v>99</v>
      </c>
      <c r="AH279" s="0" t="n">
        <v>-100</v>
      </c>
      <c r="AI279" s="0" t="s">
        <v>27215</v>
      </c>
      <c r="AJ279" s="0" t="s">
        <v>30706</v>
      </c>
      <c r="AK279" s="0" t="s">
        <v>30700</v>
      </c>
      <c r="AL279" s="0" t="s">
        <v>2112</v>
      </c>
    </row>
    <row r="280" customFormat="false" ht="15" hidden="false" customHeight="false" outlineLevel="0" collapsed="false">
      <c r="A280" s="0" t="s">
        <v>30739</v>
      </c>
      <c r="B280" s="0" t="s">
        <v>30740</v>
      </c>
      <c r="C280" s="0" t="s">
        <v>27280</v>
      </c>
      <c r="D280" s="0" t="s">
        <v>27282</v>
      </c>
      <c r="E280" s="0" t="s">
        <v>30741</v>
      </c>
      <c r="F280" s="0" t="s">
        <v>30698</v>
      </c>
      <c r="G280" s="0" t="n">
        <v>1</v>
      </c>
      <c r="H280" s="0" t="n">
        <v>1</v>
      </c>
      <c r="I280" s="0" t="n">
        <v>0.1</v>
      </c>
      <c r="K280" s="0" t="n">
        <v>-1.75</v>
      </c>
      <c r="L280" s="0" t="n">
        <v>89.6</v>
      </c>
      <c r="M280" s="0" t="n">
        <v>91.2</v>
      </c>
      <c r="N280" s="0" t="n">
        <v>92.4</v>
      </c>
      <c r="O280" s="0" t="n">
        <v>89.8</v>
      </c>
      <c r="P280" s="0" t="n">
        <v>0</v>
      </c>
      <c r="Q280" s="0" t="n">
        <v>0</v>
      </c>
      <c r="R280" s="0" t="n">
        <v>0</v>
      </c>
      <c r="S280" s="0" t="n">
        <v>91.2</v>
      </c>
      <c r="T280" s="0" t="n">
        <v>90.9</v>
      </c>
      <c r="U280" s="0" t="n">
        <v>89.6</v>
      </c>
      <c r="V280" s="0" t="n">
        <v>91.6</v>
      </c>
      <c r="W280" s="0" t="n">
        <v>67845</v>
      </c>
      <c r="X280" s="0" t="n">
        <v>89.8</v>
      </c>
      <c r="Y280" s="0" t="n">
        <v>90.1</v>
      </c>
      <c r="Z280" s="0" t="n">
        <v>54</v>
      </c>
      <c r="AA280" s="0" t="n">
        <v>0</v>
      </c>
      <c r="AB280" s="0" t="n">
        <v>179.2</v>
      </c>
      <c r="AC280" s="0" t="n">
        <v>0</v>
      </c>
      <c r="AD280" s="0" t="s">
        <v>99</v>
      </c>
      <c r="AE280" s="0" t="s">
        <v>99</v>
      </c>
      <c r="AH280" s="0" t="n">
        <v>-100</v>
      </c>
      <c r="AI280" s="0" t="s">
        <v>27215</v>
      </c>
      <c r="AJ280" s="0" t="s">
        <v>30706</v>
      </c>
      <c r="AK280" s="0" t="s">
        <v>30700</v>
      </c>
      <c r="AL280" s="0" t="s">
        <v>2112</v>
      </c>
    </row>
    <row r="281" customFormat="false" ht="15" hidden="false" customHeight="false" outlineLevel="0" collapsed="false">
      <c r="A281" s="0" t="s">
        <v>30742</v>
      </c>
      <c r="B281" s="0" t="s">
        <v>30743</v>
      </c>
      <c r="C281" s="0" t="s">
        <v>30744</v>
      </c>
      <c r="D281" s="0" t="s">
        <v>30745</v>
      </c>
      <c r="E281" s="0" t="s">
        <v>30746</v>
      </c>
      <c r="F281" s="0" t="s">
        <v>30698</v>
      </c>
      <c r="G281" s="0" t="n">
        <v>1</v>
      </c>
      <c r="H281" s="0" t="n">
        <v>1</v>
      </c>
      <c r="I281" s="0" t="n">
        <v>0.1</v>
      </c>
      <c r="K281" s="0" t="n">
        <v>0.17</v>
      </c>
      <c r="L281" s="0" t="n">
        <v>120.2</v>
      </c>
      <c r="M281" s="0" t="n">
        <v>120</v>
      </c>
      <c r="N281" s="0" t="n">
        <v>119.6</v>
      </c>
      <c r="O281" s="0" t="n">
        <v>120.2</v>
      </c>
      <c r="P281" s="0" t="n">
        <v>0</v>
      </c>
      <c r="Q281" s="0" t="n">
        <v>0</v>
      </c>
      <c r="R281" s="0" t="n">
        <v>0</v>
      </c>
      <c r="S281" s="0" t="n">
        <v>120.1</v>
      </c>
      <c r="T281" s="0" t="n">
        <v>120.2</v>
      </c>
      <c r="U281" s="0" t="n">
        <v>120</v>
      </c>
      <c r="V281" s="0" t="n">
        <v>120.2</v>
      </c>
      <c r="W281" s="0" t="n">
        <v>5046</v>
      </c>
      <c r="X281" s="0" t="n">
        <v>120</v>
      </c>
      <c r="Y281" s="0" t="n">
        <v>120.2</v>
      </c>
      <c r="Z281" s="0" t="n">
        <v>9</v>
      </c>
      <c r="AA281" s="0" t="n">
        <v>0</v>
      </c>
      <c r="AB281" s="0" t="n">
        <v>120.2</v>
      </c>
      <c r="AC281" s="0" t="n">
        <v>0</v>
      </c>
      <c r="AD281" s="0" t="s">
        <v>99</v>
      </c>
      <c r="AE281" s="0" t="s">
        <v>99</v>
      </c>
      <c r="AH281" s="0" t="n">
        <v>-100</v>
      </c>
      <c r="AI281" s="0" t="s">
        <v>27215</v>
      </c>
      <c r="AJ281" s="0" t="s">
        <v>30706</v>
      </c>
      <c r="AK281" s="0" t="s">
        <v>30700</v>
      </c>
      <c r="AL281" s="0" t="s">
        <v>2112</v>
      </c>
    </row>
    <row r="282" customFormat="false" ht="15" hidden="false" customHeight="false" outlineLevel="0" collapsed="false">
      <c r="A282" s="0" t="s">
        <v>30747</v>
      </c>
      <c r="B282" s="0" t="s">
        <v>30748</v>
      </c>
      <c r="C282" s="0" t="s">
        <v>30749</v>
      </c>
      <c r="D282" s="0" t="s">
        <v>30750</v>
      </c>
      <c r="E282" s="0" t="s">
        <v>30751</v>
      </c>
      <c r="F282" s="0" t="s">
        <v>30698</v>
      </c>
      <c r="G282" s="0" t="n">
        <v>1</v>
      </c>
      <c r="H282" s="0" t="n">
        <v>1</v>
      </c>
      <c r="I282" s="0" t="n">
        <v>0.002</v>
      </c>
      <c r="K282" s="0" t="n">
        <v>0.5</v>
      </c>
      <c r="L282" s="0" t="n">
        <v>11.34</v>
      </c>
      <c r="M282" s="0" t="n">
        <v>11.336</v>
      </c>
      <c r="N282" s="0" t="n">
        <v>11.326</v>
      </c>
      <c r="O282" s="0" t="n">
        <v>11.358</v>
      </c>
      <c r="P282" s="0" t="n">
        <v>0</v>
      </c>
      <c r="Q282" s="0" t="n">
        <v>0</v>
      </c>
      <c r="R282" s="0" t="n">
        <v>0</v>
      </c>
      <c r="S282" s="0" t="n">
        <v>11.334</v>
      </c>
      <c r="T282" s="0" t="n">
        <v>11.42</v>
      </c>
      <c r="U282" s="0" t="n">
        <v>11.332</v>
      </c>
      <c r="V282" s="0" t="n">
        <v>11.44</v>
      </c>
      <c r="W282" s="0" t="n">
        <v>1910859</v>
      </c>
      <c r="X282" s="0" t="n">
        <v>11.34</v>
      </c>
      <c r="Y282" s="0" t="n">
        <v>11.352</v>
      </c>
      <c r="Z282" s="0" t="n">
        <v>177</v>
      </c>
      <c r="AA282" s="0" t="n">
        <v>0</v>
      </c>
      <c r="AB282" s="0" t="n">
        <v>11.34</v>
      </c>
      <c r="AC282" s="0" t="n">
        <v>0</v>
      </c>
      <c r="AD282" s="0" t="s">
        <v>99</v>
      </c>
      <c r="AE282" s="0" t="s">
        <v>99</v>
      </c>
      <c r="AH282" s="0" t="n">
        <v>-100</v>
      </c>
      <c r="AI282" s="0" t="s">
        <v>27215</v>
      </c>
      <c r="AJ282" s="0" t="s">
        <v>30706</v>
      </c>
      <c r="AK282" s="0" t="s">
        <v>30700</v>
      </c>
      <c r="AL282" s="0" t="s">
        <v>2112</v>
      </c>
    </row>
    <row r="283" customFormat="false" ht="15" hidden="false" customHeight="false" outlineLevel="0" collapsed="false">
      <c r="A283" s="0" t="s">
        <v>30752</v>
      </c>
      <c r="B283" s="0" t="s">
        <v>30753</v>
      </c>
      <c r="C283" s="0" t="s">
        <v>2009</v>
      </c>
      <c r="D283" s="0" t="s">
        <v>2008</v>
      </c>
      <c r="E283" s="0" t="s">
        <v>30754</v>
      </c>
      <c r="F283" s="0" t="s">
        <v>30698</v>
      </c>
      <c r="G283" s="0" t="n">
        <v>1</v>
      </c>
      <c r="H283" s="0" t="n">
        <v>1</v>
      </c>
      <c r="I283" s="0" t="n">
        <v>0.001</v>
      </c>
      <c r="K283" s="0" t="n">
        <v>0.07</v>
      </c>
      <c r="L283" s="0" t="n">
        <v>10.635</v>
      </c>
      <c r="M283" s="0" t="n">
        <v>10.629</v>
      </c>
      <c r="N283" s="0" t="n">
        <v>10.629</v>
      </c>
      <c r="O283" s="0" t="n">
        <v>10.636</v>
      </c>
      <c r="P283" s="0" t="n">
        <v>0</v>
      </c>
      <c r="Q283" s="0" t="n">
        <v>0</v>
      </c>
      <c r="R283" s="0" t="n">
        <v>0</v>
      </c>
      <c r="S283" s="0" t="n">
        <v>10.636</v>
      </c>
      <c r="T283" s="0" t="n">
        <v>10.636</v>
      </c>
      <c r="U283" s="0" t="n">
        <v>10.634</v>
      </c>
      <c r="V283" s="0" t="n">
        <v>10.636</v>
      </c>
      <c r="W283" s="0" t="n">
        <v>411075306</v>
      </c>
      <c r="X283" s="0" t="n">
        <v>10.635</v>
      </c>
      <c r="Y283" s="0" t="n">
        <v>10.636</v>
      </c>
      <c r="Z283" s="0" t="n">
        <v>1639</v>
      </c>
      <c r="AA283" s="0" t="n">
        <v>0</v>
      </c>
      <c r="AB283" s="0" t="n">
        <v>21270</v>
      </c>
      <c r="AC283" s="0" t="n">
        <v>0</v>
      </c>
      <c r="AD283" s="0" t="s">
        <v>99</v>
      </c>
      <c r="AE283" s="0" t="s">
        <v>99</v>
      </c>
      <c r="AH283" s="0" t="n">
        <v>-100</v>
      </c>
      <c r="AI283" s="0" t="s">
        <v>27215</v>
      </c>
      <c r="AJ283" s="0" t="s">
        <v>30706</v>
      </c>
      <c r="AK283" s="0" t="s">
        <v>30700</v>
      </c>
      <c r="AL283" s="0" t="s">
        <v>2112</v>
      </c>
    </row>
    <row r="284" customFormat="false" ht="15" hidden="false" customHeight="false" outlineLevel="0" collapsed="false">
      <c r="A284" s="0" t="s">
        <v>30755</v>
      </c>
      <c r="B284" s="0" t="s">
        <v>30756</v>
      </c>
      <c r="C284" s="0" t="s">
        <v>30757</v>
      </c>
      <c r="D284" s="0" t="s">
        <v>30758</v>
      </c>
      <c r="E284" s="0" t="s">
        <v>30759</v>
      </c>
      <c r="F284" s="0" t="s">
        <v>30698</v>
      </c>
      <c r="G284" s="0" t="n">
        <v>1</v>
      </c>
      <c r="H284" s="0" t="n">
        <v>1</v>
      </c>
      <c r="I284" s="0" t="n">
        <v>0.01</v>
      </c>
      <c r="K284" s="0" t="n">
        <v>-1.03</v>
      </c>
      <c r="L284" s="0" t="n">
        <v>9.6</v>
      </c>
      <c r="M284" s="0" t="n">
        <v>9.73</v>
      </c>
      <c r="N284" s="0" t="n">
        <v>9.88</v>
      </c>
      <c r="O284" s="0" t="n">
        <v>9.6</v>
      </c>
      <c r="P284" s="0" t="n">
        <v>0</v>
      </c>
      <c r="Q284" s="0" t="n">
        <v>0</v>
      </c>
      <c r="R284" s="0" t="n">
        <v>0</v>
      </c>
      <c r="S284" s="0" t="n">
        <v>9.73</v>
      </c>
      <c r="T284" s="0" t="n">
        <v>9.72</v>
      </c>
      <c r="U284" s="0" t="n">
        <v>9.59</v>
      </c>
      <c r="V284" s="0" t="n">
        <v>9.79</v>
      </c>
      <c r="W284" s="0" t="n">
        <v>281780</v>
      </c>
      <c r="X284" s="0" t="n">
        <v>9.6</v>
      </c>
      <c r="Y284" s="0" t="n">
        <v>9.63</v>
      </c>
      <c r="Z284" s="0" t="n">
        <v>116</v>
      </c>
      <c r="AA284" s="0" t="n">
        <v>0</v>
      </c>
      <c r="AB284" s="0" t="n">
        <v>86.4</v>
      </c>
      <c r="AC284" s="0" t="n">
        <v>0</v>
      </c>
      <c r="AD284" s="0" t="s">
        <v>99</v>
      </c>
      <c r="AE284" s="0" t="s">
        <v>99</v>
      </c>
      <c r="AH284" s="0" t="n">
        <v>-100</v>
      </c>
      <c r="AI284" s="0" t="s">
        <v>27215</v>
      </c>
      <c r="AJ284" s="0" t="s">
        <v>30706</v>
      </c>
      <c r="AK284" s="0" t="s">
        <v>30700</v>
      </c>
      <c r="AL284" s="0" t="s">
        <v>2112</v>
      </c>
    </row>
    <row r="285" customFormat="false" ht="15" hidden="false" customHeight="false" outlineLevel="0" collapsed="false">
      <c r="A285" s="0" t="s">
        <v>30760</v>
      </c>
      <c r="B285" s="0" t="s">
        <v>30761</v>
      </c>
      <c r="C285" s="0" t="s">
        <v>30762</v>
      </c>
      <c r="D285" s="0" t="s">
        <v>30763</v>
      </c>
      <c r="E285" s="0" t="s">
        <v>30764</v>
      </c>
      <c r="F285" s="0" t="s">
        <v>30698</v>
      </c>
      <c r="G285" s="0" t="n">
        <v>1</v>
      </c>
      <c r="H285" s="0" t="n">
        <v>1</v>
      </c>
      <c r="I285" s="0" t="n">
        <v>0.2</v>
      </c>
      <c r="K285" s="0" t="n">
        <v>0.36</v>
      </c>
      <c r="L285" s="0" t="n">
        <v>1110</v>
      </c>
      <c r="M285" s="0" t="n">
        <v>1106</v>
      </c>
      <c r="N285" s="0" t="n">
        <v>1103.2</v>
      </c>
      <c r="O285" s="0" t="n">
        <v>1110</v>
      </c>
      <c r="P285" s="0" t="n">
        <v>0</v>
      </c>
      <c r="Q285" s="0" t="n">
        <v>0</v>
      </c>
      <c r="R285" s="0" t="n">
        <v>0</v>
      </c>
      <c r="S285" s="0" t="n">
        <v>1107</v>
      </c>
      <c r="T285" s="0" t="n">
        <v>1106</v>
      </c>
      <c r="U285" s="0" t="n">
        <v>1106</v>
      </c>
      <c r="V285" s="0" t="n">
        <v>1111</v>
      </c>
      <c r="W285" s="0" t="n">
        <v>502581</v>
      </c>
      <c r="X285" s="0" t="n">
        <v>1110.2</v>
      </c>
      <c r="Y285" s="0" t="n">
        <v>1111</v>
      </c>
      <c r="Z285" s="0" t="n">
        <v>29</v>
      </c>
      <c r="AA285" s="0" t="n">
        <v>0</v>
      </c>
      <c r="AB285" s="0" t="n">
        <v>8880</v>
      </c>
      <c r="AC285" s="0" t="n">
        <v>0</v>
      </c>
      <c r="AD285" s="0" t="s">
        <v>99</v>
      </c>
      <c r="AE285" s="0" t="s">
        <v>99</v>
      </c>
      <c r="AH285" s="0" t="n">
        <v>-100</v>
      </c>
      <c r="AI285" s="0" t="s">
        <v>27215</v>
      </c>
      <c r="AJ285" s="0" t="s">
        <v>30706</v>
      </c>
      <c r="AK285" s="0" t="s">
        <v>30700</v>
      </c>
      <c r="AL285" s="0" t="s">
        <v>2112</v>
      </c>
    </row>
    <row r="286" customFormat="false" ht="15" hidden="false" customHeight="false" outlineLevel="0" collapsed="false">
      <c r="A286" s="0" t="s">
        <v>30765</v>
      </c>
      <c r="B286" s="0" t="s">
        <v>30766</v>
      </c>
      <c r="C286" s="0" t="s">
        <v>2013</v>
      </c>
      <c r="D286" s="0" t="s">
        <v>2012</v>
      </c>
      <c r="E286" s="0" t="s">
        <v>30767</v>
      </c>
      <c r="F286" s="0" t="s">
        <v>30698</v>
      </c>
      <c r="G286" s="0" t="n">
        <v>1</v>
      </c>
      <c r="H286" s="0" t="n">
        <v>1</v>
      </c>
      <c r="I286" s="0" t="n">
        <v>0.0001</v>
      </c>
      <c r="K286" s="0" t="n">
        <v>0.04</v>
      </c>
      <c r="L286" s="0" t="n">
        <v>10.158</v>
      </c>
      <c r="M286" s="0" t="n">
        <v>10.1542</v>
      </c>
      <c r="N286" s="0" t="n">
        <v>10.1701</v>
      </c>
      <c r="O286" s="0" t="n">
        <v>10.158</v>
      </c>
      <c r="P286" s="0" t="n">
        <v>0</v>
      </c>
      <c r="Q286" s="0" t="n">
        <v>0</v>
      </c>
      <c r="R286" s="0" t="n">
        <v>0</v>
      </c>
      <c r="S286" s="0" t="n">
        <v>10.1581</v>
      </c>
      <c r="T286" s="0" t="n">
        <v>10.158</v>
      </c>
      <c r="U286" s="0" t="n">
        <v>10.157</v>
      </c>
      <c r="V286" s="0" t="n">
        <v>10.35</v>
      </c>
      <c r="W286" s="0" t="n">
        <v>72006396</v>
      </c>
      <c r="X286" s="0" t="n">
        <v>10.157</v>
      </c>
      <c r="Y286" s="0" t="n">
        <v>10.158</v>
      </c>
      <c r="Z286" s="0" t="n">
        <v>221</v>
      </c>
      <c r="AA286" s="0" t="n">
        <v>0</v>
      </c>
      <c r="AB286" s="0" t="n">
        <v>335.21</v>
      </c>
      <c r="AC286" s="0" t="n">
        <v>0</v>
      </c>
      <c r="AD286" s="0" t="s">
        <v>99</v>
      </c>
      <c r="AE286" s="0" t="s">
        <v>99</v>
      </c>
      <c r="AH286" s="0" t="n">
        <v>-100</v>
      </c>
      <c r="AI286" s="0" t="s">
        <v>27215</v>
      </c>
      <c r="AJ286" s="0" t="s">
        <v>30706</v>
      </c>
      <c r="AK286" s="0" t="s">
        <v>30700</v>
      </c>
      <c r="AL286" s="0" t="s">
        <v>2112</v>
      </c>
    </row>
    <row r="287" customFormat="false" ht="15" hidden="false" customHeight="false" outlineLevel="0" collapsed="false">
      <c r="A287" s="0" t="s">
        <v>30768</v>
      </c>
      <c r="B287" s="0" t="s">
        <v>30769</v>
      </c>
      <c r="C287" s="0" t="s">
        <v>30770</v>
      </c>
      <c r="D287" s="0" t="s">
        <v>30771</v>
      </c>
      <c r="E287" s="0" t="s">
        <v>30772</v>
      </c>
      <c r="F287" s="0" t="s">
        <v>30698</v>
      </c>
      <c r="G287" s="0" t="n">
        <v>1</v>
      </c>
      <c r="H287" s="0" t="n">
        <v>1</v>
      </c>
      <c r="I287" s="0" t="n">
        <v>0.01</v>
      </c>
      <c r="K287" s="0" t="n">
        <v>-0.97</v>
      </c>
      <c r="L287" s="0" t="n">
        <v>163.16</v>
      </c>
      <c r="M287" s="0" t="n">
        <v>165.81</v>
      </c>
      <c r="N287" s="0" t="n">
        <v>166.52</v>
      </c>
      <c r="O287" s="0" t="n">
        <v>163.3</v>
      </c>
      <c r="P287" s="0" t="n">
        <v>0</v>
      </c>
      <c r="Q287" s="0" t="n">
        <v>0</v>
      </c>
      <c r="R287" s="0" t="n">
        <v>0</v>
      </c>
      <c r="S287" s="0" t="n">
        <v>164.33</v>
      </c>
      <c r="T287" s="0" t="n">
        <v>165.2</v>
      </c>
      <c r="U287" s="0" t="n">
        <v>162.32</v>
      </c>
      <c r="V287" s="0" t="n">
        <v>165.2</v>
      </c>
      <c r="W287" s="0" t="n">
        <v>34206901</v>
      </c>
      <c r="X287" s="0" t="n">
        <v>163.15</v>
      </c>
      <c r="Y287" s="0" t="n">
        <v>163.16</v>
      </c>
      <c r="Z287" s="0" t="n">
        <v>1067</v>
      </c>
      <c r="AA287" s="0" t="n">
        <v>0</v>
      </c>
      <c r="AB287" s="0" t="n">
        <v>122696.32</v>
      </c>
      <c r="AC287" s="0" t="n">
        <v>0</v>
      </c>
      <c r="AD287" s="0" t="s">
        <v>30773</v>
      </c>
      <c r="AE287" s="0" t="s">
        <v>99</v>
      </c>
      <c r="AH287" s="0" t="n">
        <v>-100</v>
      </c>
      <c r="AI287" s="0" t="s">
        <v>27215</v>
      </c>
      <c r="AJ287" s="0" t="s">
        <v>30706</v>
      </c>
      <c r="AK287" s="0" t="s">
        <v>30700</v>
      </c>
      <c r="AL287" s="0" t="s">
        <v>2112</v>
      </c>
    </row>
    <row r="288" customFormat="false" ht="15" hidden="false" customHeight="false" outlineLevel="0" collapsed="false">
      <c r="A288" s="0" t="s">
        <v>30774</v>
      </c>
      <c r="B288" s="0" t="s">
        <v>30775</v>
      </c>
      <c r="C288" s="0" t="s">
        <v>29012</v>
      </c>
      <c r="D288" s="0" t="s">
        <v>29014</v>
      </c>
      <c r="E288" s="0" t="s">
        <v>30776</v>
      </c>
      <c r="F288" s="0" t="s">
        <v>30698</v>
      </c>
      <c r="G288" s="0" t="n">
        <v>1</v>
      </c>
      <c r="H288" s="0" t="n">
        <v>1</v>
      </c>
      <c r="I288" s="0" t="n">
        <v>0.05</v>
      </c>
      <c r="K288" s="0" t="n">
        <v>-0.92</v>
      </c>
      <c r="L288" s="0" t="n">
        <v>119</v>
      </c>
      <c r="M288" s="0" t="n">
        <v>120.3</v>
      </c>
      <c r="N288" s="0" t="n">
        <v>120.75</v>
      </c>
      <c r="O288" s="0" t="n">
        <v>118.85</v>
      </c>
      <c r="P288" s="0" t="n">
        <v>0</v>
      </c>
      <c r="Q288" s="0" t="n">
        <v>0</v>
      </c>
      <c r="R288" s="0" t="n">
        <v>0</v>
      </c>
      <c r="S288" s="0" t="n">
        <v>120.1</v>
      </c>
      <c r="T288" s="0" t="n">
        <v>120.45</v>
      </c>
      <c r="U288" s="0" t="n">
        <v>118.55</v>
      </c>
      <c r="V288" s="0" t="n">
        <v>121</v>
      </c>
      <c r="W288" s="0" t="n">
        <v>74162903</v>
      </c>
      <c r="X288" s="0" t="n">
        <v>118.95</v>
      </c>
      <c r="Y288" s="0" t="n">
        <v>119</v>
      </c>
      <c r="Z288" s="0" t="n">
        <v>2380</v>
      </c>
      <c r="AA288" s="0" t="n">
        <v>0</v>
      </c>
      <c r="AB288" s="0" t="n">
        <v>238</v>
      </c>
      <c r="AC288" s="0" t="n">
        <v>0</v>
      </c>
      <c r="AD288" s="0" t="s">
        <v>99</v>
      </c>
      <c r="AE288" s="0" t="s">
        <v>99</v>
      </c>
      <c r="AH288" s="0" t="n">
        <v>-100</v>
      </c>
      <c r="AI288" s="0" t="s">
        <v>27215</v>
      </c>
      <c r="AJ288" s="0" t="s">
        <v>30706</v>
      </c>
      <c r="AK288" s="0" t="s">
        <v>30700</v>
      </c>
      <c r="AL288" s="0" t="s">
        <v>2112</v>
      </c>
    </row>
    <row r="289" customFormat="false" ht="15" hidden="false" customHeight="false" outlineLevel="0" collapsed="false">
      <c r="A289" s="0" t="s">
        <v>30777</v>
      </c>
      <c r="B289" s="0" t="s">
        <v>30778</v>
      </c>
      <c r="C289" s="0" t="s">
        <v>30779</v>
      </c>
      <c r="D289" s="0" t="s">
        <v>29187</v>
      </c>
      <c r="E289" s="0" t="s">
        <v>30780</v>
      </c>
      <c r="F289" s="0" t="s">
        <v>30698</v>
      </c>
      <c r="G289" s="0" t="n">
        <v>1</v>
      </c>
      <c r="H289" s="0" t="n">
        <v>1</v>
      </c>
      <c r="I289" s="0" t="n">
        <v>0.01</v>
      </c>
      <c r="K289" s="0" t="n">
        <v>-0.94</v>
      </c>
      <c r="L289" s="0" t="n">
        <v>73.61</v>
      </c>
      <c r="M289" s="0" t="n">
        <v>74.75</v>
      </c>
      <c r="N289" s="0" t="n">
        <v>75.27</v>
      </c>
      <c r="O289" s="0" t="n">
        <v>73.56</v>
      </c>
      <c r="P289" s="0" t="n">
        <v>0</v>
      </c>
      <c r="Q289" s="0" t="n">
        <v>0</v>
      </c>
      <c r="R289" s="0" t="n">
        <v>0</v>
      </c>
      <c r="S289" s="0" t="n">
        <v>74.73</v>
      </c>
      <c r="T289" s="0" t="n">
        <v>74.16</v>
      </c>
      <c r="U289" s="0" t="n">
        <v>73.5</v>
      </c>
      <c r="V289" s="0" t="n">
        <v>75.04</v>
      </c>
      <c r="W289" s="0" t="n">
        <v>225164</v>
      </c>
      <c r="X289" s="0" t="n">
        <v>73.61</v>
      </c>
      <c r="Y289" s="0" t="n">
        <v>73.62</v>
      </c>
      <c r="Z289" s="0" t="n">
        <v>131</v>
      </c>
      <c r="AA289" s="0" t="n">
        <v>0</v>
      </c>
      <c r="AB289" s="0" t="n">
        <v>73.61</v>
      </c>
      <c r="AC289" s="0" t="n">
        <v>0</v>
      </c>
      <c r="AD289" s="0" t="s">
        <v>99</v>
      </c>
      <c r="AE289" s="0" t="s">
        <v>99</v>
      </c>
      <c r="AH289" s="0" t="n">
        <v>-100</v>
      </c>
      <c r="AI289" s="0" t="s">
        <v>27215</v>
      </c>
      <c r="AJ289" s="0" t="s">
        <v>30706</v>
      </c>
      <c r="AK289" s="0" t="s">
        <v>30700</v>
      </c>
      <c r="AL289" s="0" t="s">
        <v>2112</v>
      </c>
    </row>
    <row r="290" customFormat="false" ht="15" hidden="false" customHeight="false" outlineLevel="0" collapsed="false">
      <c r="A290" s="0" t="s">
        <v>30781</v>
      </c>
      <c r="B290" s="0" t="s">
        <v>30782</v>
      </c>
      <c r="C290" s="0" t="s">
        <v>30783</v>
      </c>
      <c r="D290" s="0" t="s">
        <v>7978</v>
      </c>
      <c r="E290" s="0" t="s">
        <v>30784</v>
      </c>
      <c r="F290" s="0" t="s">
        <v>30698</v>
      </c>
      <c r="G290" s="0" t="n">
        <v>1</v>
      </c>
      <c r="H290" s="0" t="n">
        <v>1</v>
      </c>
      <c r="I290" s="0" t="n">
        <v>0.5</v>
      </c>
      <c r="K290" s="0" t="n">
        <v>0.33</v>
      </c>
      <c r="L290" s="0" t="n">
        <v>1072.5</v>
      </c>
      <c r="M290" s="0" t="n">
        <v>1069</v>
      </c>
      <c r="N290" s="0" t="n">
        <v>1121</v>
      </c>
      <c r="O290" s="0" t="n">
        <v>1072.5</v>
      </c>
      <c r="P290" s="0" t="n">
        <v>0</v>
      </c>
      <c r="Q290" s="0" t="n">
        <v>0</v>
      </c>
      <c r="R290" s="0" t="n">
        <v>0</v>
      </c>
      <c r="S290" s="0" t="n">
        <v>1073</v>
      </c>
      <c r="T290" s="0" t="n">
        <v>1072.5</v>
      </c>
      <c r="U290" s="0" t="n">
        <v>1069</v>
      </c>
      <c r="V290" s="0" t="n">
        <v>1080.5</v>
      </c>
      <c r="W290" s="0" t="n">
        <v>19311</v>
      </c>
      <c r="X290" s="0" t="n">
        <v>1056</v>
      </c>
      <c r="Y290" s="0" t="n">
        <v>1061.5</v>
      </c>
      <c r="Z290" s="0" t="n">
        <v>6</v>
      </c>
      <c r="AA290" s="0" t="n">
        <v>0</v>
      </c>
      <c r="AB290" s="0" t="n">
        <v>1072.5</v>
      </c>
      <c r="AC290" s="0" t="n">
        <v>0</v>
      </c>
      <c r="AD290" s="0" t="s">
        <v>99</v>
      </c>
      <c r="AE290" s="0" t="s">
        <v>99</v>
      </c>
      <c r="AH290" s="0" t="n">
        <v>-100</v>
      </c>
      <c r="AI290" s="0" t="s">
        <v>27215</v>
      </c>
      <c r="AJ290" s="0" t="s">
        <v>30706</v>
      </c>
      <c r="AK290" s="0" t="s">
        <v>30700</v>
      </c>
      <c r="AL290" s="0" t="s">
        <v>2112</v>
      </c>
    </row>
    <row r="291" customFormat="false" ht="15" hidden="false" customHeight="false" outlineLevel="0" collapsed="false">
      <c r="A291" s="0" t="s">
        <v>30785</v>
      </c>
      <c r="B291" s="0" t="s">
        <v>30786</v>
      </c>
      <c r="C291" s="0" t="s">
        <v>30787</v>
      </c>
      <c r="D291" s="0" t="s">
        <v>30788</v>
      </c>
      <c r="E291" s="0" t="s">
        <v>30789</v>
      </c>
      <c r="F291" s="0" t="s">
        <v>30698</v>
      </c>
      <c r="G291" s="0" t="n">
        <v>1</v>
      </c>
      <c r="H291" s="0" t="n">
        <v>1</v>
      </c>
      <c r="I291" s="0" t="n">
        <v>0.01</v>
      </c>
      <c r="K291" s="0" t="n">
        <v>-1.07</v>
      </c>
      <c r="L291" s="0" t="n">
        <v>900.1</v>
      </c>
      <c r="M291" s="0" t="n">
        <v>910.35</v>
      </c>
      <c r="N291" s="0" t="n">
        <v>929</v>
      </c>
      <c r="O291" s="0" t="n">
        <v>900.1</v>
      </c>
      <c r="P291" s="0" t="n">
        <v>0</v>
      </c>
      <c r="Q291" s="0" t="n">
        <v>0</v>
      </c>
      <c r="R291" s="0" t="n">
        <v>0</v>
      </c>
      <c r="S291" s="0" t="n">
        <v>903.84</v>
      </c>
      <c r="T291" s="0" t="n">
        <v>902.5</v>
      </c>
      <c r="U291" s="0" t="n">
        <v>900.1</v>
      </c>
      <c r="V291" s="0" t="n">
        <v>912.4</v>
      </c>
      <c r="W291" s="0" t="n">
        <v>16269</v>
      </c>
      <c r="X291" s="0" t="n">
        <v>894.61</v>
      </c>
      <c r="Y291" s="0" t="n">
        <v>900.85</v>
      </c>
      <c r="Z291" s="0" t="n">
        <v>10</v>
      </c>
      <c r="AA291" s="0" t="n">
        <v>0</v>
      </c>
      <c r="AB291" s="0" t="n">
        <v>900.1</v>
      </c>
      <c r="AC291" s="0" t="n">
        <v>0</v>
      </c>
      <c r="AD291" s="0" t="s">
        <v>99</v>
      </c>
      <c r="AE291" s="0" t="s">
        <v>99</v>
      </c>
      <c r="AH291" s="0" t="n">
        <v>-100</v>
      </c>
      <c r="AI291" s="0" t="s">
        <v>27215</v>
      </c>
      <c r="AJ291" s="0" t="s">
        <v>30706</v>
      </c>
      <c r="AK291" s="0" t="s">
        <v>30700</v>
      </c>
      <c r="AL291" s="0" t="s">
        <v>2112</v>
      </c>
    </row>
    <row r="292" customFormat="false" ht="15" hidden="false" customHeight="false" outlineLevel="0" collapsed="false">
      <c r="A292" s="0" t="s">
        <v>30790</v>
      </c>
      <c r="B292" s="0" t="s">
        <v>30791</v>
      </c>
      <c r="C292" s="0" t="s">
        <v>27561</v>
      </c>
      <c r="D292" s="0" t="s">
        <v>27563</v>
      </c>
      <c r="E292" s="0" t="s">
        <v>30792</v>
      </c>
      <c r="F292" s="0" t="s">
        <v>30698</v>
      </c>
      <c r="G292" s="0" t="n">
        <v>1</v>
      </c>
      <c r="H292" s="0" t="n">
        <v>1</v>
      </c>
      <c r="I292" s="0" t="n">
        <v>0.0002</v>
      </c>
      <c r="K292" s="0" t="n">
        <v>-0.27</v>
      </c>
      <c r="L292" s="0" t="n">
        <v>1.3122</v>
      </c>
      <c r="M292" s="0" t="n">
        <v>1.3152</v>
      </c>
      <c r="N292" s="0" t="n">
        <v>1.3164</v>
      </c>
      <c r="O292" s="0" t="n">
        <v>1.312</v>
      </c>
      <c r="P292" s="0" t="n">
        <v>0</v>
      </c>
      <c r="Q292" s="0" t="n">
        <v>0</v>
      </c>
      <c r="R292" s="0" t="n">
        <v>0</v>
      </c>
      <c r="S292" s="0" t="n">
        <v>1.3142</v>
      </c>
      <c r="T292" s="0" t="n">
        <v>1.3158</v>
      </c>
      <c r="U292" s="0" t="n">
        <v>1.3114</v>
      </c>
      <c r="V292" s="0" t="n">
        <v>1.3182</v>
      </c>
      <c r="W292" s="0" t="n">
        <v>19996902</v>
      </c>
      <c r="X292" s="0" t="n">
        <v>1.312</v>
      </c>
      <c r="Y292" s="0" t="n">
        <v>1.3122</v>
      </c>
      <c r="Z292" s="0" t="n">
        <v>10601</v>
      </c>
      <c r="AA292" s="0" t="n">
        <v>0</v>
      </c>
      <c r="AB292" s="0" t="n">
        <v>1.31</v>
      </c>
      <c r="AC292" s="0" t="n">
        <v>0</v>
      </c>
      <c r="AD292" s="0" t="s">
        <v>99</v>
      </c>
      <c r="AE292" s="0" t="s">
        <v>99</v>
      </c>
      <c r="AH292" s="0" t="n">
        <v>-100</v>
      </c>
      <c r="AI292" s="0" t="s">
        <v>27215</v>
      </c>
      <c r="AJ292" s="0" t="s">
        <v>30706</v>
      </c>
      <c r="AK292" s="0" t="s">
        <v>30700</v>
      </c>
      <c r="AL292" s="0" t="s">
        <v>2112</v>
      </c>
    </row>
    <row r="293" customFormat="false" ht="15" hidden="false" customHeight="false" outlineLevel="0" collapsed="false">
      <c r="A293" s="0" t="s">
        <v>30793</v>
      </c>
      <c r="B293" s="0" t="s">
        <v>30794</v>
      </c>
      <c r="C293" s="0" t="s">
        <v>28040</v>
      </c>
      <c r="D293" s="0" t="s">
        <v>28042</v>
      </c>
      <c r="E293" s="0" t="s">
        <v>30795</v>
      </c>
      <c r="F293" s="0" t="s">
        <v>30698</v>
      </c>
      <c r="G293" s="0" t="n">
        <v>1</v>
      </c>
      <c r="H293" s="0" t="n">
        <v>1</v>
      </c>
      <c r="I293" s="0" t="n">
        <v>0.02</v>
      </c>
      <c r="K293" s="0" t="n">
        <v>-0.89</v>
      </c>
      <c r="L293" s="0" t="n">
        <v>158.04</v>
      </c>
      <c r="M293" s="0" t="n">
        <v>159.4</v>
      </c>
      <c r="N293" s="0" t="n">
        <v>159.84</v>
      </c>
      <c r="O293" s="0" t="n">
        <v>157.88</v>
      </c>
      <c r="P293" s="0" t="n">
        <v>0</v>
      </c>
      <c r="Q293" s="0" t="n">
        <v>0</v>
      </c>
      <c r="R293" s="0" t="n">
        <v>0</v>
      </c>
      <c r="S293" s="0" t="n">
        <v>159.36</v>
      </c>
      <c r="T293" s="0" t="n">
        <v>159.46</v>
      </c>
      <c r="U293" s="0" t="n">
        <v>157.5</v>
      </c>
      <c r="V293" s="0" t="n">
        <v>160.48</v>
      </c>
      <c r="W293" s="0" t="n">
        <v>21464190</v>
      </c>
      <c r="X293" s="0" t="n">
        <v>157.9</v>
      </c>
      <c r="Y293" s="0" t="n">
        <v>158.04</v>
      </c>
      <c r="Z293" s="0" t="n">
        <v>1537</v>
      </c>
      <c r="AA293" s="0" t="n">
        <v>0</v>
      </c>
      <c r="AB293" s="0" t="n">
        <v>158.04</v>
      </c>
      <c r="AC293" s="0" t="n">
        <v>0</v>
      </c>
      <c r="AD293" s="0" t="s">
        <v>99</v>
      </c>
      <c r="AE293" s="0" t="s">
        <v>99</v>
      </c>
      <c r="AH293" s="0" t="n">
        <v>-100</v>
      </c>
      <c r="AI293" s="0" t="s">
        <v>27215</v>
      </c>
      <c r="AJ293" s="0" t="s">
        <v>30706</v>
      </c>
      <c r="AK293" s="0" t="s">
        <v>30700</v>
      </c>
      <c r="AL293" s="0" t="s">
        <v>2112</v>
      </c>
    </row>
    <row r="294" customFormat="false" ht="15" hidden="false" customHeight="false" outlineLevel="0" collapsed="false">
      <c r="A294" s="0" t="s">
        <v>30796</v>
      </c>
      <c r="B294" s="0" t="s">
        <v>30797</v>
      </c>
      <c r="C294" s="0" t="s">
        <v>30798</v>
      </c>
      <c r="D294" s="0" t="s">
        <v>30799</v>
      </c>
      <c r="E294" s="0" t="s">
        <v>30800</v>
      </c>
      <c r="F294" s="0" t="s">
        <v>30698</v>
      </c>
      <c r="G294" s="0" t="n">
        <v>1</v>
      </c>
      <c r="H294" s="0" t="n">
        <v>1</v>
      </c>
      <c r="I294" s="0" t="n">
        <v>0.2</v>
      </c>
      <c r="K294" s="0" t="n">
        <v>-1.63</v>
      </c>
      <c r="L294" s="0" t="n">
        <v>989</v>
      </c>
      <c r="M294" s="0" t="n">
        <v>1007.8</v>
      </c>
      <c r="N294" s="0" t="n">
        <v>1003.2</v>
      </c>
      <c r="O294" s="0" t="n">
        <v>990.6</v>
      </c>
      <c r="P294" s="0" t="n">
        <v>0</v>
      </c>
      <c r="Q294" s="0" t="n">
        <v>0</v>
      </c>
      <c r="R294" s="0" t="n">
        <v>0</v>
      </c>
      <c r="S294" s="0" t="n">
        <v>1000.4</v>
      </c>
      <c r="T294" s="0" t="n">
        <v>1002</v>
      </c>
      <c r="U294" s="0" t="n">
        <v>989</v>
      </c>
      <c r="V294" s="0" t="n">
        <v>1009</v>
      </c>
      <c r="W294" s="0" t="n">
        <v>951444</v>
      </c>
      <c r="X294" s="0" t="n">
        <v>989</v>
      </c>
      <c r="Y294" s="0" t="n">
        <v>991.8</v>
      </c>
      <c r="Z294" s="0" t="n">
        <v>162</v>
      </c>
      <c r="AA294" s="0" t="n">
        <v>0</v>
      </c>
      <c r="AB294" s="0" t="n">
        <v>989</v>
      </c>
      <c r="AC294" s="0" t="n">
        <v>0</v>
      </c>
      <c r="AD294" s="0" t="s">
        <v>99</v>
      </c>
      <c r="AE294" s="0" t="s">
        <v>99</v>
      </c>
      <c r="AH294" s="0" t="n">
        <v>-100</v>
      </c>
      <c r="AI294" s="0" t="s">
        <v>27215</v>
      </c>
      <c r="AJ294" s="0" t="s">
        <v>30706</v>
      </c>
      <c r="AK294" s="0" t="s">
        <v>30700</v>
      </c>
      <c r="AL294" s="0" t="s">
        <v>2112</v>
      </c>
    </row>
    <row r="295" customFormat="false" ht="15" hidden="false" customHeight="false" outlineLevel="0" collapsed="false">
      <c r="A295" s="0" t="s">
        <v>30801</v>
      </c>
      <c r="B295" s="0" t="s">
        <v>30802</v>
      </c>
      <c r="C295" s="0" t="s">
        <v>30803</v>
      </c>
      <c r="D295" s="0" t="s">
        <v>30804</v>
      </c>
      <c r="E295" s="0" t="s">
        <v>30805</v>
      </c>
      <c r="F295" s="0" t="s">
        <v>30698</v>
      </c>
      <c r="G295" s="0" t="n">
        <v>1</v>
      </c>
      <c r="H295" s="0" t="n">
        <v>1</v>
      </c>
      <c r="I295" s="0" t="n">
        <v>0.5</v>
      </c>
      <c r="K295" s="0" t="n">
        <v>-1.49</v>
      </c>
      <c r="L295" s="0" t="n">
        <v>692</v>
      </c>
      <c r="M295" s="0" t="n">
        <v>699.5</v>
      </c>
      <c r="N295" s="0" t="n">
        <v>708.5</v>
      </c>
      <c r="O295" s="0" t="n">
        <v>693</v>
      </c>
      <c r="P295" s="0" t="n">
        <v>0</v>
      </c>
      <c r="Q295" s="0" t="n">
        <v>0</v>
      </c>
      <c r="R295" s="0" t="n">
        <v>0</v>
      </c>
      <c r="S295" s="0" t="n">
        <v>703.5</v>
      </c>
      <c r="T295" s="0" t="n">
        <v>700</v>
      </c>
      <c r="U295" s="0" t="n">
        <v>692</v>
      </c>
      <c r="V295" s="0" t="n">
        <v>706</v>
      </c>
      <c r="W295" s="0" t="n">
        <v>433298</v>
      </c>
      <c r="X295" s="0" t="n">
        <v>691</v>
      </c>
      <c r="Y295" s="0" t="n">
        <v>693.5</v>
      </c>
      <c r="Z295" s="0" t="n">
        <v>49</v>
      </c>
      <c r="AA295" s="0" t="n">
        <v>0</v>
      </c>
      <c r="AB295" s="0" t="n">
        <v>1384</v>
      </c>
      <c r="AC295" s="0" t="n">
        <v>0</v>
      </c>
      <c r="AD295" s="0" t="s">
        <v>99</v>
      </c>
      <c r="AE295" s="0" t="s">
        <v>99</v>
      </c>
      <c r="AH295" s="0" t="n">
        <v>-100</v>
      </c>
      <c r="AI295" s="0" t="s">
        <v>27215</v>
      </c>
      <c r="AJ295" s="0" t="s">
        <v>30706</v>
      </c>
      <c r="AK295" s="0" t="s">
        <v>30700</v>
      </c>
      <c r="AL295" s="0" t="s">
        <v>2112</v>
      </c>
    </row>
    <row r="296" customFormat="false" ht="15" hidden="false" customHeight="false" outlineLevel="0" collapsed="false">
      <c r="A296" s="0" t="s">
        <v>30806</v>
      </c>
      <c r="B296" s="0" t="s">
        <v>30807</v>
      </c>
      <c r="C296" s="0" t="s">
        <v>2032</v>
      </c>
      <c r="D296" s="0" t="s">
        <v>2031</v>
      </c>
      <c r="E296" s="0" t="s">
        <v>30808</v>
      </c>
      <c r="F296" s="0" t="s">
        <v>30698</v>
      </c>
      <c r="G296" s="0" t="n">
        <v>1</v>
      </c>
      <c r="H296" s="0" t="n">
        <v>1</v>
      </c>
      <c r="I296" s="0" t="n">
        <v>0.1</v>
      </c>
      <c r="K296" s="0" t="n">
        <v>0</v>
      </c>
      <c r="L296" s="0" t="n">
        <v>1048</v>
      </c>
      <c r="M296" s="0" t="n">
        <v>1048</v>
      </c>
      <c r="N296" s="0" t="n">
        <v>1045.3</v>
      </c>
      <c r="O296" s="0" t="n">
        <v>1048</v>
      </c>
      <c r="P296" s="0" t="n">
        <v>0</v>
      </c>
      <c r="Q296" s="0" t="n">
        <v>0</v>
      </c>
      <c r="R296" s="0" t="n">
        <v>0</v>
      </c>
      <c r="S296" s="0" t="n">
        <v>1048</v>
      </c>
      <c r="T296" s="0" t="n">
        <v>1048</v>
      </c>
      <c r="U296" s="0" t="n">
        <v>1048</v>
      </c>
      <c r="V296" s="0" t="n">
        <v>1048</v>
      </c>
      <c r="W296" s="0" t="n">
        <v>4192</v>
      </c>
      <c r="X296" s="0" t="n">
        <v>1048</v>
      </c>
      <c r="Y296" s="0" t="n">
        <v>1054</v>
      </c>
      <c r="Z296" s="0" t="n">
        <v>1</v>
      </c>
      <c r="AA296" s="0" t="n">
        <v>0</v>
      </c>
      <c r="AB296" s="0" t="n">
        <v>4192</v>
      </c>
      <c r="AC296" s="0" t="n">
        <v>0</v>
      </c>
      <c r="AD296" s="0" t="s">
        <v>99</v>
      </c>
      <c r="AE296" s="0" t="s">
        <v>99</v>
      </c>
      <c r="AH296" s="0" t="n">
        <v>-100</v>
      </c>
      <c r="AI296" s="0" t="s">
        <v>27215</v>
      </c>
      <c r="AJ296" s="0" t="s">
        <v>30706</v>
      </c>
      <c r="AK296" s="0" t="s">
        <v>30700</v>
      </c>
      <c r="AL296" s="0" t="s">
        <v>2112</v>
      </c>
    </row>
    <row r="297" customFormat="false" ht="15" hidden="false" customHeight="false" outlineLevel="0" collapsed="false">
      <c r="A297" s="0" t="s">
        <v>30809</v>
      </c>
      <c r="B297" s="0" t="s">
        <v>30810</v>
      </c>
      <c r="C297" s="0" t="s">
        <v>2021</v>
      </c>
      <c r="D297" s="0" t="s">
        <v>2020</v>
      </c>
      <c r="E297" s="0" t="s">
        <v>30811</v>
      </c>
      <c r="F297" s="0" t="s">
        <v>30698</v>
      </c>
      <c r="G297" s="0" t="n">
        <v>3</v>
      </c>
      <c r="H297" s="0" t="n">
        <v>1</v>
      </c>
      <c r="I297" s="0" t="n">
        <v>0.001</v>
      </c>
      <c r="K297" s="0" t="n">
        <v>0.05</v>
      </c>
      <c r="L297" s="0" t="n">
        <v>10.287</v>
      </c>
      <c r="M297" s="0" t="n">
        <v>10.282</v>
      </c>
      <c r="N297" s="0" t="n">
        <v>10.281</v>
      </c>
      <c r="O297" s="0" t="n">
        <v>10.288</v>
      </c>
      <c r="P297" s="0" t="n">
        <v>0</v>
      </c>
      <c r="Q297" s="0" t="n">
        <v>0</v>
      </c>
      <c r="R297" s="0" t="n">
        <v>0</v>
      </c>
      <c r="S297" s="0" t="n">
        <v>10.287</v>
      </c>
      <c r="T297" s="0" t="n">
        <v>10.285</v>
      </c>
      <c r="U297" s="0" t="n">
        <v>10.285</v>
      </c>
      <c r="V297" s="0" t="n">
        <v>10.288</v>
      </c>
      <c r="W297" s="0" t="n">
        <v>26983970</v>
      </c>
      <c r="X297" s="0" t="n">
        <v>10.287</v>
      </c>
      <c r="Y297" s="0" t="n">
        <v>10.288</v>
      </c>
      <c r="Z297" s="0" t="n">
        <v>617</v>
      </c>
      <c r="AA297" s="0" t="n">
        <v>0</v>
      </c>
      <c r="AB297" s="0" t="n">
        <v>51.44</v>
      </c>
      <c r="AC297" s="0" t="n">
        <v>0</v>
      </c>
      <c r="AD297" s="0" t="s">
        <v>99</v>
      </c>
      <c r="AE297" s="0" t="s">
        <v>99</v>
      </c>
      <c r="AH297" s="0" t="n">
        <v>-100</v>
      </c>
      <c r="AI297" s="0" t="s">
        <v>27215</v>
      </c>
      <c r="AJ297" s="0" t="s">
        <v>30706</v>
      </c>
      <c r="AK297" s="0" t="s">
        <v>30700</v>
      </c>
      <c r="AL297" s="0" t="s">
        <v>2112</v>
      </c>
    </row>
    <row r="298" customFormat="false" ht="15" hidden="false" customHeight="false" outlineLevel="0" collapsed="false">
      <c r="A298" s="0" t="s">
        <v>30812</v>
      </c>
      <c r="B298" s="0" t="s">
        <v>30813</v>
      </c>
      <c r="C298" s="0" t="s">
        <v>28807</v>
      </c>
      <c r="D298" s="0" t="s">
        <v>13007</v>
      </c>
      <c r="E298" s="0" t="s">
        <v>30814</v>
      </c>
      <c r="F298" s="0" t="s">
        <v>30698</v>
      </c>
      <c r="G298" s="0" t="n">
        <v>1</v>
      </c>
      <c r="H298" s="0" t="n">
        <v>1</v>
      </c>
      <c r="I298" s="0" t="n">
        <v>0.0005</v>
      </c>
      <c r="K298" s="0" t="n">
        <v>0.36</v>
      </c>
      <c r="L298" s="0" t="n">
        <v>2.226</v>
      </c>
      <c r="M298" s="0" t="n">
        <v>2.23</v>
      </c>
      <c r="N298" s="0" t="n">
        <v>2.2365</v>
      </c>
      <c r="O298" s="0" t="n">
        <v>2.2245</v>
      </c>
      <c r="P298" s="0" t="n">
        <v>0</v>
      </c>
      <c r="Q298" s="0" t="n">
        <v>0</v>
      </c>
      <c r="R298" s="0" t="n">
        <v>0</v>
      </c>
      <c r="S298" s="0" t="n">
        <v>2.208</v>
      </c>
      <c r="T298" s="0" t="n">
        <v>2.225</v>
      </c>
      <c r="U298" s="0" t="n">
        <v>2.195</v>
      </c>
      <c r="V298" s="0" t="n">
        <v>2.229</v>
      </c>
      <c r="W298" s="0" t="n">
        <v>72049196</v>
      </c>
      <c r="X298" s="0" t="n">
        <v>2.2255</v>
      </c>
      <c r="Y298" s="0" t="n">
        <v>2.226</v>
      </c>
      <c r="Z298" s="0" t="n">
        <v>9532</v>
      </c>
      <c r="AA298" s="0" t="n">
        <v>0</v>
      </c>
      <c r="AB298" s="0" t="n">
        <v>33.39</v>
      </c>
      <c r="AC298" s="0" t="n">
        <v>0</v>
      </c>
      <c r="AD298" s="0" t="s">
        <v>14</v>
      </c>
      <c r="AE298" s="0" t="s">
        <v>99</v>
      </c>
      <c r="AH298" s="0" t="n">
        <v>-100</v>
      </c>
      <c r="AI298" s="0" t="s">
        <v>27215</v>
      </c>
      <c r="AJ298" s="0" t="s">
        <v>30706</v>
      </c>
      <c r="AK298" s="0" t="s">
        <v>30700</v>
      </c>
      <c r="AL298" s="0" t="s">
        <v>2112</v>
      </c>
    </row>
    <row r="299" customFormat="false" ht="15" hidden="false" customHeight="false" outlineLevel="0" collapsed="false">
      <c r="A299" s="0" t="s">
        <v>30815</v>
      </c>
      <c r="B299" s="0" t="s">
        <v>30816</v>
      </c>
      <c r="C299" s="0" t="s">
        <v>30817</v>
      </c>
      <c r="D299" s="0" t="s">
        <v>30818</v>
      </c>
      <c r="E299" s="0" t="s">
        <v>30819</v>
      </c>
      <c r="F299" s="0" t="s">
        <v>30698</v>
      </c>
      <c r="G299" s="0" t="n">
        <v>1</v>
      </c>
      <c r="H299" s="0" t="n">
        <v>1</v>
      </c>
      <c r="I299" s="0" t="n">
        <v>0.02</v>
      </c>
      <c r="K299" s="0" t="n">
        <v>-0.48</v>
      </c>
      <c r="L299" s="0" t="n">
        <v>99.56</v>
      </c>
      <c r="M299" s="0" t="n">
        <v>100.04</v>
      </c>
      <c r="N299" s="0" t="n">
        <v>97.42</v>
      </c>
      <c r="O299" s="0" t="n">
        <v>99.4</v>
      </c>
      <c r="P299" s="0" t="n">
        <v>0</v>
      </c>
      <c r="Q299" s="0" t="n">
        <v>0</v>
      </c>
      <c r="R299" s="0" t="n">
        <v>0</v>
      </c>
      <c r="S299" s="0" t="n">
        <v>99</v>
      </c>
      <c r="T299" s="0" t="n">
        <v>99.54</v>
      </c>
      <c r="U299" s="0" t="n">
        <v>98.82</v>
      </c>
      <c r="V299" s="0" t="n">
        <v>99.56</v>
      </c>
      <c r="W299" s="0" t="n">
        <v>20590</v>
      </c>
      <c r="X299" s="0" t="n">
        <v>98.94</v>
      </c>
      <c r="Y299" s="0" t="n">
        <v>99.66</v>
      </c>
      <c r="Z299" s="0" t="n">
        <v>25</v>
      </c>
      <c r="AA299" s="0" t="n">
        <v>0</v>
      </c>
      <c r="AB299" s="0" t="n">
        <v>199.12</v>
      </c>
      <c r="AC299" s="0" t="n">
        <v>0</v>
      </c>
      <c r="AD299" s="0" t="s">
        <v>99</v>
      </c>
      <c r="AE299" s="0" t="s">
        <v>99</v>
      </c>
      <c r="AH299" s="0" t="n">
        <v>-100</v>
      </c>
      <c r="AI299" s="0" t="s">
        <v>27215</v>
      </c>
      <c r="AJ299" s="0" t="s">
        <v>30706</v>
      </c>
      <c r="AK299" s="0" t="s">
        <v>30700</v>
      </c>
      <c r="AL299" s="0" t="s">
        <v>2112</v>
      </c>
    </row>
    <row r="300" customFormat="false" ht="15" hidden="false" customHeight="false" outlineLevel="0" collapsed="false">
      <c r="A300" s="0" t="s">
        <v>30820</v>
      </c>
      <c r="B300" s="0" t="s">
        <v>30821</v>
      </c>
      <c r="C300" s="0" t="s">
        <v>30822</v>
      </c>
      <c r="D300" s="0" t="s">
        <v>30823</v>
      </c>
      <c r="E300" s="0" t="s">
        <v>30824</v>
      </c>
      <c r="F300" s="0" t="s">
        <v>30698</v>
      </c>
      <c r="G300" s="0" t="n">
        <v>1</v>
      </c>
      <c r="H300" s="0" t="n">
        <v>1</v>
      </c>
      <c r="I300" s="0" t="n">
        <v>0.05</v>
      </c>
      <c r="K300" s="0" t="n">
        <v>-0.13</v>
      </c>
      <c r="L300" s="0" t="n">
        <v>116.5</v>
      </c>
      <c r="M300" s="0" t="n">
        <v>116.65</v>
      </c>
      <c r="N300" s="0" t="n">
        <v>116.45</v>
      </c>
      <c r="O300" s="0" t="n">
        <v>116.6</v>
      </c>
      <c r="P300" s="0" t="n">
        <v>0</v>
      </c>
      <c r="Q300" s="0" t="n">
        <v>0</v>
      </c>
      <c r="R300" s="0" t="n">
        <v>0</v>
      </c>
      <c r="S300" s="0" t="n">
        <v>116.65</v>
      </c>
      <c r="T300" s="0" t="n">
        <v>117.6</v>
      </c>
      <c r="U300" s="0" t="n">
        <v>116.5</v>
      </c>
      <c r="V300" s="0" t="n">
        <v>117.6</v>
      </c>
      <c r="W300" s="0" t="n">
        <v>1006753</v>
      </c>
      <c r="X300" s="0" t="n">
        <v>116.5</v>
      </c>
      <c r="Y300" s="0" t="n">
        <v>116.6</v>
      </c>
      <c r="Z300" s="0" t="n">
        <v>234</v>
      </c>
      <c r="AA300" s="0" t="n">
        <v>0</v>
      </c>
      <c r="AB300" s="0" t="n">
        <v>116.5</v>
      </c>
      <c r="AC300" s="0" t="n">
        <v>0</v>
      </c>
      <c r="AD300" s="0" t="s">
        <v>99</v>
      </c>
      <c r="AE300" s="0" t="s">
        <v>99</v>
      </c>
      <c r="AH300" s="0" t="n">
        <v>-100</v>
      </c>
      <c r="AI300" s="0" t="s">
        <v>27215</v>
      </c>
      <c r="AJ300" s="0" t="s">
        <v>30706</v>
      </c>
      <c r="AK300" s="0" t="s">
        <v>30700</v>
      </c>
      <c r="AL300" s="0" t="s">
        <v>2112</v>
      </c>
    </row>
    <row r="301" customFormat="false" ht="15" hidden="false" customHeight="false" outlineLevel="0" collapsed="false">
      <c r="A301" s="0" t="s">
        <v>30825</v>
      </c>
      <c r="B301" s="0" t="s">
        <v>30826</v>
      </c>
      <c r="C301" s="0" t="s">
        <v>30827</v>
      </c>
      <c r="D301" s="0" t="s">
        <v>30828</v>
      </c>
      <c r="E301" s="0" t="s">
        <v>30829</v>
      </c>
      <c r="F301" s="0" t="s">
        <v>30698</v>
      </c>
      <c r="G301" s="0" t="n">
        <v>1</v>
      </c>
      <c r="H301" s="0" t="n">
        <v>1</v>
      </c>
      <c r="I301" s="0" t="n">
        <v>1</v>
      </c>
      <c r="K301" s="0" t="n">
        <v>1.12</v>
      </c>
      <c r="L301" s="0" t="n">
        <v>900</v>
      </c>
      <c r="M301" s="0" t="n">
        <v>894</v>
      </c>
      <c r="N301" s="0" t="n">
        <v>913</v>
      </c>
      <c r="O301" s="0" t="n">
        <v>900</v>
      </c>
      <c r="P301" s="0" t="n">
        <v>0</v>
      </c>
      <c r="Q301" s="0" t="n">
        <v>0</v>
      </c>
      <c r="R301" s="0" t="n">
        <v>0</v>
      </c>
      <c r="S301" s="0" t="n">
        <v>900</v>
      </c>
      <c r="T301" s="0" t="n">
        <v>900</v>
      </c>
      <c r="U301" s="0" t="n">
        <v>900</v>
      </c>
      <c r="V301" s="0" t="n">
        <v>900</v>
      </c>
      <c r="W301" s="0" t="n">
        <v>15300</v>
      </c>
      <c r="X301" s="0" t="n">
        <v>883</v>
      </c>
      <c r="Y301" s="0" t="n">
        <v>888</v>
      </c>
      <c r="Z301" s="0" t="n">
        <v>4</v>
      </c>
      <c r="AA301" s="0" t="n">
        <v>0</v>
      </c>
      <c r="AB301" s="0" t="n">
        <v>900</v>
      </c>
      <c r="AC301" s="0" t="n">
        <v>0</v>
      </c>
      <c r="AD301" s="0" t="s">
        <v>99</v>
      </c>
      <c r="AE301" s="0" t="s">
        <v>99</v>
      </c>
      <c r="AH301" s="0" t="n">
        <v>-100</v>
      </c>
      <c r="AI301" s="0" t="s">
        <v>27215</v>
      </c>
      <c r="AJ301" s="0" t="s">
        <v>30706</v>
      </c>
      <c r="AK301" s="0" t="s">
        <v>30700</v>
      </c>
      <c r="AL301" s="0" t="s">
        <v>2112</v>
      </c>
    </row>
    <row r="302" customFormat="false" ht="15" hidden="false" customHeight="false" outlineLevel="0" collapsed="false">
      <c r="A302" s="0" t="s">
        <v>30830</v>
      </c>
      <c r="B302" s="0" t="s">
        <v>30831</v>
      </c>
      <c r="C302" s="0" t="s">
        <v>28882</v>
      </c>
      <c r="D302" s="0" t="s">
        <v>28884</v>
      </c>
      <c r="E302" s="0" t="s">
        <v>30832</v>
      </c>
      <c r="F302" s="0" t="s">
        <v>30698</v>
      </c>
      <c r="G302" s="0" t="n">
        <v>1</v>
      </c>
      <c r="H302" s="0" t="n">
        <v>1</v>
      </c>
      <c r="I302" s="0" t="n">
        <v>0.02</v>
      </c>
      <c r="K302" s="0" t="n">
        <v>0.31</v>
      </c>
      <c r="L302" s="0" t="n">
        <v>142.22</v>
      </c>
      <c r="M302" s="0" t="n">
        <v>141.76</v>
      </c>
      <c r="N302" s="0" t="n">
        <v>141.84</v>
      </c>
      <c r="O302" s="0" t="n">
        <v>142.22</v>
      </c>
      <c r="P302" s="0" t="n">
        <v>0</v>
      </c>
      <c r="Q302" s="0" t="n">
        <v>0</v>
      </c>
      <c r="R302" s="0" t="n">
        <v>0</v>
      </c>
      <c r="S302" s="0" t="n">
        <v>142.08</v>
      </c>
      <c r="T302" s="0" t="n">
        <v>141.78</v>
      </c>
      <c r="U302" s="0" t="n">
        <v>141.76</v>
      </c>
      <c r="V302" s="0" t="n">
        <v>142.48</v>
      </c>
      <c r="W302" s="0" t="n">
        <v>6466535</v>
      </c>
      <c r="X302" s="0" t="n">
        <v>142.22</v>
      </c>
      <c r="Y302" s="0" t="n">
        <v>142.24</v>
      </c>
      <c r="Z302" s="0" t="n">
        <v>515</v>
      </c>
      <c r="AA302" s="0" t="n">
        <v>0</v>
      </c>
      <c r="AB302" s="0" t="n">
        <v>142.22</v>
      </c>
      <c r="AC302" s="0" t="n">
        <v>0</v>
      </c>
      <c r="AD302" s="0" t="s">
        <v>99</v>
      </c>
      <c r="AE302" s="0" t="s">
        <v>99</v>
      </c>
      <c r="AH302" s="0" t="n">
        <v>-100</v>
      </c>
      <c r="AI302" s="0" t="s">
        <v>27215</v>
      </c>
      <c r="AJ302" s="0" t="s">
        <v>30706</v>
      </c>
      <c r="AK302" s="0" t="s">
        <v>30700</v>
      </c>
      <c r="AL302" s="0" t="s">
        <v>2112</v>
      </c>
    </row>
    <row r="303" customFormat="false" ht="15" hidden="false" customHeight="false" outlineLevel="0" collapsed="false">
      <c r="A303" s="0" t="s">
        <v>30833</v>
      </c>
      <c r="B303" s="0" t="s">
        <v>30834</v>
      </c>
      <c r="C303" s="0" t="s">
        <v>30835</v>
      </c>
      <c r="D303" s="0" t="s">
        <v>30836</v>
      </c>
      <c r="E303" s="0" t="s">
        <v>30837</v>
      </c>
      <c r="F303" s="0" t="s">
        <v>30698</v>
      </c>
      <c r="G303" s="0" t="n">
        <v>1</v>
      </c>
      <c r="H303" s="0" t="n">
        <v>1</v>
      </c>
      <c r="I303" s="0" t="n">
        <v>0.02</v>
      </c>
      <c r="K303" s="0" t="n">
        <v>-0.4</v>
      </c>
      <c r="L303" s="0" t="n">
        <v>84.18</v>
      </c>
      <c r="M303" s="0" t="n">
        <v>84.14</v>
      </c>
      <c r="N303" s="0" t="n">
        <v>83.18</v>
      </c>
      <c r="O303" s="0" t="n">
        <v>84.18</v>
      </c>
      <c r="P303" s="0" t="n">
        <v>0</v>
      </c>
      <c r="Q303" s="0" t="n">
        <v>0</v>
      </c>
      <c r="R303" s="0" t="n">
        <v>0</v>
      </c>
      <c r="S303" s="0" t="n">
        <v>84.14</v>
      </c>
      <c r="T303" s="0" t="n">
        <v>84.12</v>
      </c>
      <c r="U303" s="0" t="n">
        <v>84.12</v>
      </c>
      <c r="V303" s="0" t="n">
        <v>84.18</v>
      </c>
      <c r="W303" s="0" t="n">
        <v>505</v>
      </c>
      <c r="X303" s="0" t="n">
        <v>84.16</v>
      </c>
      <c r="Y303" s="0" t="n">
        <v>84.18</v>
      </c>
      <c r="Z303" s="0" t="n">
        <v>2</v>
      </c>
      <c r="AA303" s="0" t="n">
        <v>0</v>
      </c>
      <c r="AB303" s="0" t="n">
        <v>84.18</v>
      </c>
      <c r="AC303" s="0" t="n">
        <v>0</v>
      </c>
      <c r="AD303" s="0" t="s">
        <v>99</v>
      </c>
      <c r="AE303" s="0" t="s">
        <v>99</v>
      </c>
      <c r="AH303" s="0" t="n">
        <v>-100</v>
      </c>
      <c r="AI303" s="0" t="s">
        <v>27215</v>
      </c>
      <c r="AJ303" s="0" t="s">
        <v>30706</v>
      </c>
      <c r="AK303" s="0" t="s">
        <v>30700</v>
      </c>
      <c r="AL303" s="0" t="s">
        <v>2112</v>
      </c>
    </row>
    <row r="304" customFormat="false" ht="15" hidden="false" customHeight="false" outlineLevel="0" collapsed="false">
      <c r="A304" s="0" t="s">
        <v>30838</v>
      </c>
      <c r="B304" s="0" t="s">
        <v>30839</v>
      </c>
      <c r="C304" s="0" t="s">
        <v>30840</v>
      </c>
      <c r="D304" s="0" t="s">
        <v>30841</v>
      </c>
      <c r="E304" s="0" t="s">
        <v>30842</v>
      </c>
      <c r="F304" s="0" t="s">
        <v>30698</v>
      </c>
      <c r="G304" s="0" t="n">
        <v>1</v>
      </c>
      <c r="H304" s="0" t="n">
        <v>1</v>
      </c>
      <c r="I304" s="0" t="n">
        <v>0.02</v>
      </c>
      <c r="K304" s="0" t="n">
        <v>-0.14</v>
      </c>
      <c r="L304" s="0" t="n">
        <v>85.06</v>
      </c>
      <c r="M304" s="0" t="n">
        <v>85.18</v>
      </c>
      <c r="N304" s="0" t="n">
        <v>81.92</v>
      </c>
      <c r="O304" s="0" t="n">
        <v>85.06</v>
      </c>
      <c r="P304" s="0" t="n">
        <v>0</v>
      </c>
      <c r="Q304" s="0" t="n">
        <v>0</v>
      </c>
      <c r="R304" s="0" t="n">
        <v>0</v>
      </c>
      <c r="S304" s="0" t="n">
        <v>85.12</v>
      </c>
      <c r="T304" s="0" t="n">
        <v>85.18</v>
      </c>
      <c r="U304" s="0" t="n">
        <v>84.96</v>
      </c>
      <c r="V304" s="0" t="n">
        <v>85.56</v>
      </c>
      <c r="W304" s="0" t="n">
        <v>87933</v>
      </c>
      <c r="X304" s="0" t="n">
        <v>84.58</v>
      </c>
      <c r="Y304" s="0" t="n">
        <v>84.66</v>
      </c>
      <c r="Z304" s="0" t="n">
        <v>20</v>
      </c>
      <c r="AA304" s="0" t="n">
        <v>0</v>
      </c>
      <c r="AB304" s="0" t="n">
        <v>85.06</v>
      </c>
      <c r="AC304" s="0" t="n">
        <v>0</v>
      </c>
      <c r="AD304" s="0" t="s">
        <v>99</v>
      </c>
      <c r="AE304" s="0" t="s">
        <v>99</v>
      </c>
      <c r="AH304" s="0" t="n">
        <v>-100</v>
      </c>
      <c r="AI304" s="0" t="s">
        <v>27215</v>
      </c>
      <c r="AJ304" s="0" t="s">
        <v>30706</v>
      </c>
      <c r="AK304" s="0" t="s">
        <v>30700</v>
      </c>
      <c r="AL304" s="0" t="s">
        <v>2112</v>
      </c>
    </row>
    <row r="305" customFormat="false" ht="15" hidden="false" customHeight="false" outlineLevel="0" collapsed="false">
      <c r="A305" s="0" t="s">
        <v>30843</v>
      </c>
      <c r="B305" s="0" t="s">
        <v>30844</v>
      </c>
      <c r="C305" s="0" t="s">
        <v>30845</v>
      </c>
      <c r="D305" s="0" t="s">
        <v>30846</v>
      </c>
      <c r="E305" s="0" t="s">
        <v>30847</v>
      </c>
      <c r="F305" s="0" t="s">
        <v>30698</v>
      </c>
      <c r="G305" s="0" t="n">
        <v>1</v>
      </c>
      <c r="H305" s="0" t="n">
        <v>1</v>
      </c>
      <c r="I305" s="0" t="n">
        <v>1</v>
      </c>
      <c r="K305" s="0" t="n">
        <v>-2.03</v>
      </c>
      <c r="L305" s="0" t="n">
        <v>967</v>
      </c>
      <c r="M305" s="0" t="n">
        <v>987</v>
      </c>
      <c r="N305" s="0" t="n">
        <v>992</v>
      </c>
      <c r="O305" s="0" t="n">
        <v>967</v>
      </c>
      <c r="P305" s="0" t="n">
        <v>0</v>
      </c>
      <c r="Q305" s="0" t="n">
        <v>0</v>
      </c>
      <c r="R305" s="0" t="n">
        <v>0</v>
      </c>
      <c r="S305" s="0" t="n">
        <v>967</v>
      </c>
      <c r="T305" s="0" t="n">
        <v>967</v>
      </c>
      <c r="U305" s="0" t="n">
        <v>967</v>
      </c>
      <c r="V305" s="0" t="n">
        <v>974</v>
      </c>
      <c r="W305" s="0" t="n">
        <v>21281</v>
      </c>
      <c r="X305" s="0" t="n">
        <v>951</v>
      </c>
      <c r="Y305" s="0" t="n">
        <v>958</v>
      </c>
      <c r="Z305" s="0" t="n">
        <v>4</v>
      </c>
      <c r="AA305" s="0" t="n">
        <v>0</v>
      </c>
      <c r="AB305" s="0" t="n">
        <v>3868</v>
      </c>
      <c r="AC305" s="0" t="n">
        <v>0</v>
      </c>
      <c r="AD305" s="0" t="s">
        <v>14</v>
      </c>
      <c r="AE305" s="0" t="s">
        <v>99</v>
      </c>
      <c r="AH305" s="0" t="n">
        <v>-100</v>
      </c>
      <c r="AI305" s="0" t="s">
        <v>27215</v>
      </c>
      <c r="AJ305" s="0" t="s">
        <v>30706</v>
      </c>
      <c r="AK305" s="0" t="s">
        <v>30700</v>
      </c>
      <c r="AL305" s="0" t="s">
        <v>2112</v>
      </c>
    </row>
    <row r="306" customFormat="false" ht="15" hidden="false" customHeight="false" outlineLevel="0" collapsed="false">
      <c r="A306" s="0" t="s">
        <v>30848</v>
      </c>
      <c r="B306" s="0" t="s">
        <v>30849</v>
      </c>
      <c r="C306" s="0" t="s">
        <v>2017</v>
      </c>
      <c r="D306" s="0" t="s">
        <v>2016</v>
      </c>
      <c r="E306" s="0" t="s">
        <v>30850</v>
      </c>
      <c r="F306" s="0" t="s">
        <v>30698</v>
      </c>
      <c r="G306" s="0" t="n">
        <v>1</v>
      </c>
      <c r="H306" s="0" t="n">
        <v>1</v>
      </c>
      <c r="I306" s="0" t="n">
        <v>0.001</v>
      </c>
      <c r="K306" s="0" t="n">
        <v>0.06</v>
      </c>
      <c r="L306" s="0" t="n">
        <v>10.855</v>
      </c>
      <c r="M306" s="0" t="n">
        <v>10.848</v>
      </c>
      <c r="N306" s="0" t="n">
        <v>10.848</v>
      </c>
      <c r="O306" s="0" t="n">
        <v>10.854</v>
      </c>
      <c r="P306" s="0" t="n">
        <v>0</v>
      </c>
      <c r="Q306" s="0" t="n">
        <v>0</v>
      </c>
      <c r="R306" s="0" t="n">
        <v>0</v>
      </c>
      <c r="S306" s="0" t="n">
        <v>10.855</v>
      </c>
      <c r="T306" s="0" t="n">
        <v>10.852</v>
      </c>
      <c r="U306" s="0" t="n">
        <v>10.852</v>
      </c>
      <c r="V306" s="0" t="n">
        <v>10.855</v>
      </c>
      <c r="W306" s="0" t="n">
        <v>22986262</v>
      </c>
      <c r="X306" s="0" t="n">
        <v>10.854</v>
      </c>
      <c r="Y306" s="0" t="n">
        <v>10.855</v>
      </c>
      <c r="Z306" s="0" t="n">
        <v>204</v>
      </c>
      <c r="AA306" s="0" t="n">
        <v>0</v>
      </c>
      <c r="AB306" s="0" t="n">
        <v>151.97</v>
      </c>
      <c r="AC306" s="0" t="n">
        <v>0</v>
      </c>
      <c r="AD306" s="0" t="s">
        <v>99</v>
      </c>
      <c r="AE306" s="0" t="s">
        <v>99</v>
      </c>
      <c r="AH306" s="0" t="n">
        <v>-100</v>
      </c>
      <c r="AI306" s="0" t="s">
        <v>27215</v>
      </c>
      <c r="AJ306" s="0" t="s">
        <v>30706</v>
      </c>
      <c r="AK306" s="0" t="s">
        <v>30700</v>
      </c>
      <c r="AL306" s="0" t="s">
        <v>2112</v>
      </c>
    </row>
    <row r="307" customFormat="false" ht="15" hidden="false" customHeight="false" outlineLevel="0" collapsed="false">
      <c r="A307" s="0" t="s">
        <v>30851</v>
      </c>
      <c r="B307" s="0" t="s">
        <v>30852</v>
      </c>
      <c r="C307" s="0" t="s">
        <v>30853</v>
      </c>
      <c r="D307" s="0" t="s">
        <v>30854</v>
      </c>
      <c r="E307" s="0" t="s">
        <v>30855</v>
      </c>
      <c r="F307" s="0" t="s">
        <v>30698</v>
      </c>
      <c r="G307" s="0" t="n">
        <v>1</v>
      </c>
      <c r="H307" s="0" t="n">
        <v>1</v>
      </c>
      <c r="I307" s="0" t="n">
        <v>0.001</v>
      </c>
      <c r="K307" s="0" t="n">
        <v>-1.09</v>
      </c>
      <c r="L307" s="0" t="n">
        <v>10.044</v>
      </c>
      <c r="M307" s="0" t="n">
        <v>10.155</v>
      </c>
      <c r="N307" s="0" t="n">
        <v>0</v>
      </c>
      <c r="O307" s="0" t="n">
        <v>10.044</v>
      </c>
      <c r="P307" s="0" t="n">
        <v>0</v>
      </c>
      <c r="Q307" s="0" t="n">
        <v>0</v>
      </c>
      <c r="R307" s="0" t="n">
        <v>0</v>
      </c>
      <c r="S307" s="0" t="n">
        <v>10.039</v>
      </c>
      <c r="T307" s="0" t="n">
        <v>10.155</v>
      </c>
      <c r="U307" s="0" t="n">
        <v>9.945</v>
      </c>
      <c r="V307" s="0" t="n">
        <v>10.181</v>
      </c>
      <c r="W307" s="0" t="n">
        <v>327403</v>
      </c>
      <c r="X307" s="0" t="n">
        <v>10.001</v>
      </c>
      <c r="Y307" s="0" t="n">
        <v>10.044</v>
      </c>
      <c r="Z307" s="0" t="n">
        <v>70</v>
      </c>
      <c r="AA307" s="0" t="n">
        <v>0</v>
      </c>
      <c r="AB307" s="0" t="n">
        <v>16130.66</v>
      </c>
      <c r="AC307" s="0" t="n">
        <v>0</v>
      </c>
      <c r="AD307" s="0" t="s">
        <v>99</v>
      </c>
      <c r="AE307" s="0" t="s">
        <v>99</v>
      </c>
      <c r="AH307" s="0" t="n">
        <v>-100</v>
      </c>
      <c r="AI307" s="0" t="s">
        <v>27215</v>
      </c>
      <c r="AJ307" s="0" t="s">
        <v>30706</v>
      </c>
      <c r="AK307" s="0" t="s">
        <v>30700</v>
      </c>
      <c r="AL307" s="0" t="s">
        <v>2112</v>
      </c>
    </row>
    <row r="308" customFormat="false" ht="15" hidden="false" customHeight="false" outlineLevel="0" collapsed="false">
      <c r="A308" s="0" t="s">
        <v>30856</v>
      </c>
      <c r="B308" s="0" t="s">
        <v>30857</v>
      </c>
      <c r="C308" s="0" t="s">
        <v>30858</v>
      </c>
      <c r="D308" s="0" t="s">
        <v>30859</v>
      </c>
      <c r="E308" s="0" t="s">
        <v>30860</v>
      </c>
      <c r="F308" s="0" t="s">
        <v>30698</v>
      </c>
      <c r="G308" s="0" t="n">
        <v>1</v>
      </c>
      <c r="H308" s="0" t="n">
        <v>1</v>
      </c>
      <c r="I308" s="0" t="n">
        <v>1</v>
      </c>
      <c r="K308" s="0" t="n">
        <v>0</v>
      </c>
      <c r="L308" s="0" t="n">
        <v>0</v>
      </c>
      <c r="M308" s="0" t="n">
        <v>2368</v>
      </c>
      <c r="N308" s="0" t="n">
        <v>2365</v>
      </c>
      <c r="O308" s="0" t="n">
        <v>2368</v>
      </c>
      <c r="P308" s="0" t="n">
        <v>0</v>
      </c>
      <c r="Q308" s="0" t="n">
        <v>0</v>
      </c>
      <c r="R308" s="0" t="n">
        <v>0</v>
      </c>
      <c r="S308" s="0" t="n">
        <v>0</v>
      </c>
      <c r="T308" s="0" t="n">
        <v>0</v>
      </c>
      <c r="U308" s="0" t="n">
        <v>0</v>
      </c>
      <c r="V308" s="0" t="n">
        <v>0</v>
      </c>
      <c r="W308" s="0" t="n">
        <v>0</v>
      </c>
      <c r="X308" s="0" t="n">
        <v>0</v>
      </c>
      <c r="Y308" s="0" t="n">
        <v>0</v>
      </c>
      <c r="Z308" s="0" t="n">
        <v>0</v>
      </c>
      <c r="AA308" s="0" t="n">
        <v>0</v>
      </c>
      <c r="AB308" s="0" t="n">
        <v>0</v>
      </c>
      <c r="AC308" s="0" t="n">
        <v>0</v>
      </c>
      <c r="AD308" s="0" t="s">
        <v>99</v>
      </c>
      <c r="AE308" s="0" t="s">
        <v>99</v>
      </c>
      <c r="AH308" s="0" t="n">
        <v>-100</v>
      </c>
      <c r="AI308" s="0" t="s">
        <v>27215</v>
      </c>
      <c r="AJ308" s="0" t="s">
        <v>30706</v>
      </c>
      <c r="AK308" s="0" t="s">
        <v>30700</v>
      </c>
      <c r="AL308" s="0" t="s">
        <v>30449</v>
      </c>
    </row>
    <row r="309" customFormat="false" ht="15" hidden="false" customHeight="false" outlineLevel="0" collapsed="false">
      <c r="A309" s="0" t="s">
        <v>30861</v>
      </c>
      <c r="B309" s="0" t="s">
        <v>30862</v>
      </c>
      <c r="C309" s="0" t="s">
        <v>30863</v>
      </c>
      <c r="D309" s="0" t="s">
        <v>30864</v>
      </c>
      <c r="E309" s="0" t="s">
        <v>30865</v>
      </c>
      <c r="F309" s="0" t="s">
        <v>30698</v>
      </c>
      <c r="G309" s="0" t="n">
        <v>1</v>
      </c>
      <c r="H309" s="0" t="n">
        <v>1</v>
      </c>
      <c r="I309" s="0" t="n">
        <v>0.05</v>
      </c>
      <c r="K309" s="0" t="n">
        <v>0</v>
      </c>
      <c r="L309" s="0" t="n">
        <v>0</v>
      </c>
      <c r="M309" s="0" t="n">
        <v>119.85</v>
      </c>
      <c r="N309" s="0" t="n">
        <v>123.7</v>
      </c>
      <c r="O309" s="0" t="n">
        <v>119.85</v>
      </c>
      <c r="P309" s="0" t="n">
        <v>0</v>
      </c>
      <c r="Q309" s="0" t="n">
        <v>0</v>
      </c>
      <c r="R309" s="0" t="n">
        <v>0</v>
      </c>
      <c r="S309" s="0" t="n">
        <v>0</v>
      </c>
      <c r="T309" s="0" t="n">
        <v>0</v>
      </c>
      <c r="U309" s="0" t="n">
        <v>0</v>
      </c>
      <c r="V309" s="0" t="n">
        <v>0</v>
      </c>
      <c r="W309" s="0" t="n">
        <v>0</v>
      </c>
      <c r="X309" s="0" t="n">
        <v>0</v>
      </c>
      <c r="Y309" s="0" t="n">
        <v>0</v>
      </c>
      <c r="Z309" s="0" t="n">
        <v>0</v>
      </c>
      <c r="AA309" s="0" t="n">
        <v>0</v>
      </c>
      <c r="AB309" s="0" t="n">
        <v>0</v>
      </c>
      <c r="AC309" s="0" t="n">
        <v>0</v>
      </c>
      <c r="AD309" s="0" t="s">
        <v>99</v>
      </c>
      <c r="AE309" s="0" t="s">
        <v>99</v>
      </c>
      <c r="AH309" s="0" t="n">
        <v>-100</v>
      </c>
      <c r="AI309" s="0" t="s">
        <v>27215</v>
      </c>
      <c r="AJ309" s="0" t="s">
        <v>30706</v>
      </c>
      <c r="AK309" s="0" t="s">
        <v>30700</v>
      </c>
      <c r="AL309" s="0" t="s">
        <v>30449</v>
      </c>
    </row>
    <row r="310" customFormat="false" ht="15" hidden="false" customHeight="false" outlineLevel="0" collapsed="false">
      <c r="A310" s="0" t="s">
        <v>30866</v>
      </c>
      <c r="B310" s="0" t="s">
        <v>30867</v>
      </c>
      <c r="C310" s="0" t="s">
        <v>30868</v>
      </c>
      <c r="D310" s="0" t="s">
        <v>30869</v>
      </c>
      <c r="E310" s="0" t="s">
        <v>30870</v>
      </c>
      <c r="F310" s="0" t="s">
        <v>30698</v>
      </c>
      <c r="G310" s="0" t="n">
        <v>1</v>
      </c>
      <c r="H310" s="0" t="n">
        <v>1</v>
      </c>
      <c r="I310" s="0" t="n">
        <v>2</v>
      </c>
      <c r="K310" s="0" t="n">
        <v>0</v>
      </c>
      <c r="L310" s="0" t="n">
        <v>0</v>
      </c>
      <c r="M310" s="0" t="n">
        <v>962</v>
      </c>
      <c r="N310" s="0" t="n">
        <v>966</v>
      </c>
      <c r="O310" s="0" t="n">
        <v>962</v>
      </c>
      <c r="P310" s="0" t="n">
        <v>0</v>
      </c>
      <c r="Q310" s="0" t="n">
        <v>0</v>
      </c>
      <c r="R310" s="0" t="n">
        <v>0</v>
      </c>
      <c r="S310" s="0" t="n">
        <v>0</v>
      </c>
      <c r="T310" s="0" t="n">
        <v>0</v>
      </c>
      <c r="U310" s="0" t="n">
        <v>0</v>
      </c>
      <c r="V310" s="0" t="n">
        <v>0</v>
      </c>
      <c r="W310" s="0" t="n">
        <v>0</v>
      </c>
      <c r="X310" s="0" t="n">
        <v>0</v>
      </c>
      <c r="Y310" s="0" t="n">
        <v>0</v>
      </c>
      <c r="Z310" s="0" t="n">
        <v>0</v>
      </c>
      <c r="AA310" s="0" t="n">
        <v>0</v>
      </c>
      <c r="AB310" s="0" t="n">
        <v>0</v>
      </c>
      <c r="AC310" s="0" t="n">
        <v>0</v>
      </c>
      <c r="AD310" s="0" t="s">
        <v>99</v>
      </c>
      <c r="AE310" s="0" t="s">
        <v>99</v>
      </c>
      <c r="AH310" s="0" t="n">
        <v>-100</v>
      </c>
      <c r="AI310" s="0" t="s">
        <v>27215</v>
      </c>
      <c r="AJ310" s="0" t="s">
        <v>30706</v>
      </c>
      <c r="AK310" s="0" t="s">
        <v>30700</v>
      </c>
      <c r="AL310" s="0" t="s">
        <v>30449</v>
      </c>
    </row>
    <row r="311" customFormat="false" ht="15" hidden="false" customHeight="false" outlineLevel="0" collapsed="false">
      <c r="A311" s="0" t="s">
        <v>30871</v>
      </c>
      <c r="B311" s="0" t="s">
        <v>30872</v>
      </c>
      <c r="C311" s="0" t="s">
        <v>30873</v>
      </c>
      <c r="D311" s="0" t="s">
        <v>30874</v>
      </c>
      <c r="E311" s="0" t="s">
        <v>30875</v>
      </c>
      <c r="F311" s="0" t="s">
        <v>30698</v>
      </c>
      <c r="G311" s="0" t="n">
        <v>3</v>
      </c>
      <c r="H311" s="0" t="n">
        <v>1</v>
      </c>
      <c r="I311" s="0" t="n">
        <v>0.5</v>
      </c>
      <c r="K311" s="0" t="n">
        <v>0</v>
      </c>
      <c r="L311" s="0" t="n">
        <v>0</v>
      </c>
      <c r="M311" s="0" t="n">
        <v>1253</v>
      </c>
      <c r="N311" s="0" t="n">
        <v>1253.5</v>
      </c>
      <c r="O311" s="0" t="n">
        <v>1253</v>
      </c>
      <c r="P311" s="0" t="n">
        <v>0</v>
      </c>
      <c r="Q311" s="0" t="n">
        <v>0</v>
      </c>
      <c r="R311" s="0" t="n">
        <v>0</v>
      </c>
      <c r="S311" s="0" t="n">
        <v>0</v>
      </c>
      <c r="T311" s="0" t="n">
        <v>0</v>
      </c>
      <c r="U311" s="0" t="n">
        <v>0</v>
      </c>
      <c r="V311" s="0" t="n">
        <v>0</v>
      </c>
      <c r="W311" s="0" t="n">
        <v>0</v>
      </c>
      <c r="X311" s="0" t="n">
        <v>0</v>
      </c>
      <c r="Y311" s="0" t="n">
        <v>0</v>
      </c>
      <c r="Z311" s="0" t="n">
        <v>0</v>
      </c>
      <c r="AA311" s="0" t="n">
        <v>0</v>
      </c>
      <c r="AB311" s="0" t="n">
        <v>0</v>
      </c>
      <c r="AC311" s="0" t="n">
        <v>0</v>
      </c>
      <c r="AD311" s="0" t="s">
        <v>99</v>
      </c>
      <c r="AE311" s="0" t="s">
        <v>99</v>
      </c>
      <c r="AH311" s="0" t="n">
        <v>-100</v>
      </c>
      <c r="AI311" s="0" t="s">
        <v>27215</v>
      </c>
      <c r="AJ311" s="0" t="s">
        <v>30706</v>
      </c>
      <c r="AK311" s="0" t="s">
        <v>30700</v>
      </c>
      <c r="AL311" s="0" t="s">
        <v>30449</v>
      </c>
    </row>
    <row r="312" customFormat="false" ht="15" hidden="false" customHeight="false" outlineLevel="0" collapsed="false">
      <c r="A312" s="0" t="s">
        <v>30876</v>
      </c>
      <c r="B312" s="0" t="s">
        <v>30877</v>
      </c>
      <c r="C312" s="0" t="s">
        <v>30878</v>
      </c>
      <c r="D312" s="0" t="s">
        <v>30879</v>
      </c>
      <c r="E312" s="0" t="s">
        <v>30880</v>
      </c>
      <c r="F312" s="0" t="s">
        <v>30698</v>
      </c>
      <c r="G312" s="0" t="n">
        <v>1</v>
      </c>
      <c r="H312" s="0" t="n">
        <v>1</v>
      </c>
      <c r="I312" s="0" t="n">
        <v>0.02</v>
      </c>
      <c r="K312" s="0" t="n">
        <v>-1.15</v>
      </c>
      <c r="L312" s="0" t="n">
        <v>125.1</v>
      </c>
      <c r="M312" s="0" t="n">
        <v>126.56</v>
      </c>
      <c r="N312" s="0" t="n">
        <v>126.64</v>
      </c>
      <c r="O312" s="0" t="n">
        <v>125.4</v>
      </c>
      <c r="P312" s="0" t="n">
        <v>0</v>
      </c>
      <c r="Q312" s="0" t="n">
        <v>0</v>
      </c>
      <c r="R312" s="0" t="n">
        <v>0</v>
      </c>
      <c r="S312" s="0" t="n">
        <v>125.92</v>
      </c>
      <c r="T312" s="0" t="n">
        <v>126.56</v>
      </c>
      <c r="U312" s="0" t="n">
        <v>125.1</v>
      </c>
      <c r="V312" s="0" t="n">
        <v>126.94</v>
      </c>
      <c r="W312" s="0" t="n">
        <v>61193</v>
      </c>
      <c r="X312" s="0" t="n">
        <v>125.08</v>
      </c>
      <c r="Y312" s="0" t="n">
        <v>125.64</v>
      </c>
      <c r="Z312" s="0" t="n">
        <v>63</v>
      </c>
      <c r="AA312" s="0" t="n">
        <v>0</v>
      </c>
      <c r="AB312" s="0" t="n">
        <v>125.1</v>
      </c>
      <c r="AC312" s="0" t="n">
        <v>0</v>
      </c>
      <c r="AD312" s="0" t="s">
        <v>14</v>
      </c>
      <c r="AE312" s="0" t="s">
        <v>99</v>
      </c>
      <c r="AH312" s="0" t="n">
        <v>-100</v>
      </c>
      <c r="AI312" s="0" t="s">
        <v>27215</v>
      </c>
      <c r="AJ312" s="0" t="s">
        <v>30706</v>
      </c>
      <c r="AK312" s="0" t="s">
        <v>30700</v>
      </c>
      <c r="AL312" s="0" t="s">
        <v>2112</v>
      </c>
    </row>
    <row r="313" customFormat="false" ht="15" hidden="false" customHeight="false" outlineLevel="0" collapsed="false">
      <c r="A313" s="0" t="s">
        <v>30881</v>
      </c>
      <c r="B313" s="0" t="s">
        <v>30882</v>
      </c>
      <c r="C313" s="0" t="s">
        <v>27607</v>
      </c>
      <c r="D313" s="0" t="s">
        <v>27609</v>
      </c>
      <c r="E313" s="0" t="s">
        <v>30883</v>
      </c>
      <c r="F313" s="0" t="s">
        <v>30698</v>
      </c>
      <c r="G313" s="0" t="n">
        <v>1</v>
      </c>
      <c r="H313" s="0" t="n">
        <v>1</v>
      </c>
      <c r="I313" s="0" t="n">
        <v>0.002</v>
      </c>
      <c r="K313" s="0" t="n">
        <v>-0.99</v>
      </c>
      <c r="L313" s="0" t="n">
        <v>11.448</v>
      </c>
      <c r="M313" s="0" t="n">
        <v>11.562</v>
      </c>
      <c r="N313" s="0" t="n">
        <v>11.664</v>
      </c>
      <c r="O313" s="0" t="n">
        <v>11.44</v>
      </c>
      <c r="P313" s="0" t="n">
        <v>0</v>
      </c>
      <c r="Q313" s="0" t="n">
        <v>0</v>
      </c>
      <c r="R313" s="0" t="n">
        <v>0</v>
      </c>
      <c r="S313" s="0" t="n">
        <v>11.506</v>
      </c>
      <c r="T313" s="0" t="n">
        <v>11.562</v>
      </c>
      <c r="U313" s="0" t="n">
        <v>11.266</v>
      </c>
      <c r="V313" s="0" t="n">
        <v>11.562</v>
      </c>
      <c r="W313" s="0" t="n">
        <v>2247187</v>
      </c>
      <c r="X313" s="0" t="n">
        <v>11.442</v>
      </c>
      <c r="Y313" s="0" t="n">
        <v>11.448</v>
      </c>
      <c r="Z313" s="0" t="n">
        <v>525</v>
      </c>
      <c r="AA313" s="0" t="n">
        <v>0</v>
      </c>
      <c r="AB313" s="0" t="n">
        <v>11.45</v>
      </c>
      <c r="AC313" s="0" t="n">
        <v>0</v>
      </c>
      <c r="AD313" s="0" t="s">
        <v>30773</v>
      </c>
      <c r="AE313" s="0" t="s">
        <v>99</v>
      </c>
      <c r="AH313" s="0" t="n">
        <v>-100</v>
      </c>
      <c r="AI313" s="0" t="s">
        <v>27215</v>
      </c>
      <c r="AJ313" s="0" t="s">
        <v>30706</v>
      </c>
      <c r="AK313" s="0" t="s">
        <v>30700</v>
      </c>
      <c r="AL313" s="0" t="s">
        <v>2112</v>
      </c>
    </row>
    <row r="314" customFormat="false" ht="15" hidden="false" customHeight="false" outlineLevel="0" collapsed="false">
      <c r="A314" s="0" t="s">
        <v>30884</v>
      </c>
      <c r="B314" s="0" t="s">
        <v>30885</v>
      </c>
      <c r="C314" s="0" t="s">
        <v>28024</v>
      </c>
      <c r="D314" s="0" t="s">
        <v>28026</v>
      </c>
      <c r="E314" s="0" t="s">
        <v>30886</v>
      </c>
      <c r="F314" s="0" t="s">
        <v>30698</v>
      </c>
      <c r="G314" s="0" t="n">
        <v>1</v>
      </c>
      <c r="H314" s="0" t="n">
        <v>1</v>
      </c>
      <c r="I314" s="0" t="n">
        <v>0.5</v>
      </c>
      <c r="K314" s="0" t="n">
        <v>-3.45</v>
      </c>
      <c r="L314" s="0" t="n">
        <v>1453.5</v>
      </c>
      <c r="M314" s="0" t="n">
        <v>1506.5</v>
      </c>
      <c r="N314" s="0" t="n">
        <v>1520</v>
      </c>
      <c r="O314" s="0" t="n">
        <v>1454</v>
      </c>
      <c r="P314" s="0" t="n">
        <v>0</v>
      </c>
      <c r="Q314" s="0" t="n">
        <v>0</v>
      </c>
      <c r="R314" s="0" t="n">
        <v>0</v>
      </c>
      <c r="S314" s="0" t="n">
        <v>1454.5</v>
      </c>
      <c r="T314" s="0" t="n">
        <v>1495.5</v>
      </c>
      <c r="U314" s="0" t="n">
        <v>1429.5</v>
      </c>
      <c r="V314" s="0" t="n">
        <v>1497.5</v>
      </c>
      <c r="W314" s="0" t="n">
        <v>8563804</v>
      </c>
      <c r="X314" s="0" t="n">
        <v>1453.5</v>
      </c>
      <c r="Y314" s="0" t="n">
        <v>1464</v>
      </c>
      <c r="Z314" s="0" t="n">
        <v>323</v>
      </c>
      <c r="AA314" s="0" t="n">
        <v>0</v>
      </c>
      <c r="AB314" s="0" t="n">
        <v>11628</v>
      </c>
      <c r="AC314" s="0" t="n">
        <v>0</v>
      </c>
      <c r="AD314" s="0" t="s">
        <v>14</v>
      </c>
      <c r="AE314" s="0" t="s">
        <v>99</v>
      </c>
      <c r="AH314" s="0" t="n">
        <v>-100</v>
      </c>
      <c r="AI314" s="0" t="s">
        <v>27215</v>
      </c>
      <c r="AJ314" s="0" t="s">
        <v>30706</v>
      </c>
      <c r="AK314" s="0" t="s">
        <v>30700</v>
      </c>
      <c r="AL314" s="0" t="s">
        <v>2112</v>
      </c>
    </row>
    <row r="315" customFormat="false" ht="15" hidden="false" customHeight="false" outlineLevel="0" collapsed="false">
      <c r="A315" s="0" t="s">
        <v>30887</v>
      </c>
      <c r="B315" s="0" t="s">
        <v>30888</v>
      </c>
      <c r="C315" s="0" t="s">
        <v>27435</v>
      </c>
      <c r="D315" s="0" t="s">
        <v>27437</v>
      </c>
      <c r="E315" s="0" t="s">
        <v>30889</v>
      </c>
      <c r="F315" s="0" t="s">
        <v>30698</v>
      </c>
      <c r="G315" s="0" t="n">
        <v>1</v>
      </c>
      <c r="H315" s="0" t="n">
        <v>1</v>
      </c>
      <c r="I315" s="0" t="n">
        <v>0.001</v>
      </c>
      <c r="K315" s="0" t="n">
        <v>-0.68</v>
      </c>
      <c r="L315" s="0" t="n">
        <v>15.301</v>
      </c>
      <c r="M315" s="0" t="n">
        <v>15.405</v>
      </c>
      <c r="N315" s="0" t="n">
        <v>15.561</v>
      </c>
      <c r="O315" s="0" t="n">
        <v>15.318</v>
      </c>
      <c r="P315" s="0" t="n">
        <v>0</v>
      </c>
      <c r="Q315" s="0" t="n">
        <v>0</v>
      </c>
      <c r="R315" s="0" t="n">
        <v>0</v>
      </c>
      <c r="S315" s="0" t="n">
        <v>15.388</v>
      </c>
      <c r="T315" s="0" t="n">
        <v>15.4</v>
      </c>
      <c r="U315" s="0" t="n">
        <v>15.091</v>
      </c>
      <c r="V315" s="0" t="n">
        <v>15.624</v>
      </c>
      <c r="W315" s="0" t="n">
        <v>62392114</v>
      </c>
      <c r="X315" s="0" t="n">
        <v>15.302</v>
      </c>
      <c r="Y315" s="0" t="n">
        <v>15.317</v>
      </c>
      <c r="Z315" s="0" t="n">
        <v>1329</v>
      </c>
      <c r="AA315" s="0" t="n">
        <v>0</v>
      </c>
      <c r="AB315" s="0" t="n">
        <v>15.3</v>
      </c>
      <c r="AC315" s="0" t="n">
        <v>0</v>
      </c>
      <c r="AD315" s="0" t="s">
        <v>30773</v>
      </c>
      <c r="AE315" s="0" t="s">
        <v>99</v>
      </c>
      <c r="AH315" s="0" t="n">
        <v>-100</v>
      </c>
      <c r="AI315" s="0" t="s">
        <v>27215</v>
      </c>
      <c r="AJ315" s="0" t="s">
        <v>30706</v>
      </c>
      <c r="AK315" s="0" t="s">
        <v>30700</v>
      </c>
      <c r="AL315" s="0" t="s">
        <v>2112</v>
      </c>
    </row>
    <row r="316" customFormat="false" ht="15" hidden="false" customHeight="false" outlineLevel="0" collapsed="false">
      <c r="A316" s="0" t="s">
        <v>30890</v>
      </c>
      <c r="B316" s="0" t="s">
        <v>30891</v>
      </c>
      <c r="C316" s="0" t="s">
        <v>28988</v>
      </c>
      <c r="D316" s="0" t="s">
        <v>28990</v>
      </c>
      <c r="E316" s="0" t="s">
        <v>30892</v>
      </c>
      <c r="F316" s="0" t="s">
        <v>30698</v>
      </c>
      <c r="G316" s="0" t="n">
        <v>1</v>
      </c>
      <c r="H316" s="0" t="n">
        <v>1</v>
      </c>
      <c r="I316" s="0" t="n">
        <v>0.005</v>
      </c>
      <c r="K316" s="0" t="n">
        <v>0</v>
      </c>
      <c r="L316" s="0" t="n">
        <v>13.605</v>
      </c>
      <c r="M316" s="0" t="n">
        <v>13.605</v>
      </c>
      <c r="N316" s="0" t="n">
        <v>13.61</v>
      </c>
      <c r="O316" s="0" t="n">
        <v>13.605</v>
      </c>
      <c r="P316" s="0" t="n">
        <v>0</v>
      </c>
      <c r="Q316" s="0" t="n">
        <v>0</v>
      </c>
      <c r="R316" s="0" t="n">
        <v>0</v>
      </c>
      <c r="S316" s="0" t="n">
        <v>13.62</v>
      </c>
      <c r="T316" s="0" t="n">
        <v>13.61</v>
      </c>
      <c r="U316" s="0" t="n">
        <v>13.595</v>
      </c>
      <c r="V316" s="0" t="n">
        <v>13.64</v>
      </c>
      <c r="W316" s="0" t="n">
        <v>4150717</v>
      </c>
      <c r="X316" s="0" t="n">
        <v>13.605</v>
      </c>
      <c r="Y316" s="0" t="n">
        <v>13.615</v>
      </c>
      <c r="Z316" s="0" t="n">
        <v>3810</v>
      </c>
      <c r="AA316" s="0" t="n">
        <v>0</v>
      </c>
      <c r="AB316" s="0" t="n">
        <v>312.92</v>
      </c>
      <c r="AC316" s="0" t="n">
        <v>0</v>
      </c>
      <c r="AD316" s="0" t="s">
        <v>99</v>
      </c>
      <c r="AE316" s="0" t="s">
        <v>99</v>
      </c>
      <c r="AH316" s="0" t="n">
        <v>-100</v>
      </c>
      <c r="AI316" s="0" t="s">
        <v>27215</v>
      </c>
      <c r="AJ316" s="0" t="s">
        <v>30706</v>
      </c>
      <c r="AK316" s="0" t="s">
        <v>30700</v>
      </c>
      <c r="AL316" s="0" t="s">
        <v>2112</v>
      </c>
    </row>
    <row r="317" customFormat="false" ht="15" hidden="false" customHeight="false" outlineLevel="0" collapsed="false">
      <c r="A317" s="0" t="s">
        <v>30893</v>
      </c>
      <c r="B317" s="0" t="s">
        <v>30894</v>
      </c>
      <c r="C317" s="0" t="s">
        <v>28919</v>
      </c>
      <c r="D317" s="0" t="s">
        <v>28921</v>
      </c>
      <c r="E317" s="0" t="s">
        <v>30895</v>
      </c>
      <c r="F317" s="0" t="s">
        <v>30698</v>
      </c>
      <c r="G317" s="0" t="n">
        <v>1</v>
      </c>
      <c r="H317" s="0" t="n">
        <v>1</v>
      </c>
      <c r="I317" s="0" t="n">
        <v>0.005</v>
      </c>
      <c r="K317" s="0" t="n">
        <v>-0.68</v>
      </c>
      <c r="L317" s="0" t="n">
        <v>2.93</v>
      </c>
      <c r="M317" s="0" t="n">
        <v>2.95</v>
      </c>
      <c r="N317" s="0" t="n">
        <v>2.965</v>
      </c>
      <c r="O317" s="0" t="n">
        <v>2.915</v>
      </c>
      <c r="P317" s="0" t="n">
        <v>0</v>
      </c>
      <c r="Q317" s="0" t="n">
        <v>0</v>
      </c>
      <c r="R317" s="0" t="n">
        <v>0</v>
      </c>
      <c r="S317" s="0" t="n">
        <v>2.94</v>
      </c>
      <c r="T317" s="0" t="n">
        <v>2.95</v>
      </c>
      <c r="U317" s="0" t="n">
        <v>2.915</v>
      </c>
      <c r="V317" s="0" t="n">
        <v>2.965</v>
      </c>
      <c r="W317" s="0" t="n">
        <v>44654</v>
      </c>
      <c r="X317" s="0" t="n">
        <v>2.915</v>
      </c>
      <c r="Y317" s="0" t="n">
        <v>2.93</v>
      </c>
      <c r="Z317" s="0" t="n">
        <v>153</v>
      </c>
      <c r="AA317" s="0" t="n">
        <v>0</v>
      </c>
      <c r="AB317" s="0" t="n">
        <v>17.58</v>
      </c>
      <c r="AC317" s="0" t="n">
        <v>0</v>
      </c>
      <c r="AD317" s="0" t="s">
        <v>99</v>
      </c>
      <c r="AE317" s="0" t="s">
        <v>99</v>
      </c>
      <c r="AH317" s="0" t="n">
        <v>-100</v>
      </c>
      <c r="AI317" s="0" t="s">
        <v>27215</v>
      </c>
      <c r="AJ317" s="0" t="s">
        <v>30706</v>
      </c>
      <c r="AK317" s="0" t="s">
        <v>30700</v>
      </c>
      <c r="AL317" s="0" t="s">
        <v>2112</v>
      </c>
    </row>
    <row r="318" customFormat="false" ht="15" hidden="false" customHeight="false" outlineLevel="0" collapsed="false">
      <c r="A318" s="0" t="s">
        <v>30896</v>
      </c>
      <c r="B318" s="0" t="s">
        <v>30897</v>
      </c>
      <c r="C318" s="0" t="s">
        <v>27680</v>
      </c>
      <c r="D318" s="0" t="s">
        <v>27682</v>
      </c>
      <c r="E318" s="0" t="s">
        <v>30898</v>
      </c>
      <c r="F318" s="0" t="s">
        <v>30698</v>
      </c>
      <c r="G318" s="0" t="n">
        <v>1</v>
      </c>
      <c r="H318" s="0" t="n">
        <v>1</v>
      </c>
      <c r="I318" s="0" t="n">
        <v>0.002</v>
      </c>
      <c r="K318" s="0" t="n">
        <v>0.14</v>
      </c>
      <c r="L318" s="0" t="n">
        <v>11.214</v>
      </c>
      <c r="M318" s="0" t="n">
        <v>11.198</v>
      </c>
      <c r="N318" s="0" t="n">
        <v>11.196</v>
      </c>
      <c r="O318" s="0" t="n">
        <v>11.21</v>
      </c>
      <c r="P318" s="0" t="n">
        <v>0</v>
      </c>
      <c r="Q318" s="0" t="n">
        <v>0</v>
      </c>
      <c r="R318" s="0" t="n">
        <v>0</v>
      </c>
      <c r="S318" s="0" t="n">
        <v>11.214</v>
      </c>
      <c r="T318" s="0" t="n">
        <v>11.2</v>
      </c>
      <c r="U318" s="0" t="n">
        <v>11.196</v>
      </c>
      <c r="V318" s="0" t="n">
        <v>11.244</v>
      </c>
      <c r="W318" s="0" t="n">
        <v>1568062</v>
      </c>
      <c r="X318" s="0" t="n">
        <v>11.21</v>
      </c>
      <c r="Y318" s="0" t="n">
        <v>11.214</v>
      </c>
      <c r="Z318" s="0" t="n">
        <v>646</v>
      </c>
      <c r="AA318" s="0" t="n">
        <v>0</v>
      </c>
      <c r="AB318" s="0" t="n">
        <v>874.69</v>
      </c>
      <c r="AC318" s="0" t="n">
        <v>0</v>
      </c>
      <c r="AD318" s="0" t="s">
        <v>99</v>
      </c>
      <c r="AE318" s="0" t="s">
        <v>99</v>
      </c>
      <c r="AH318" s="0" t="n">
        <v>-100</v>
      </c>
      <c r="AI318" s="0" t="s">
        <v>27215</v>
      </c>
      <c r="AJ318" s="0" t="s">
        <v>30706</v>
      </c>
      <c r="AK318" s="0" t="s">
        <v>30700</v>
      </c>
      <c r="AL318" s="0" t="s">
        <v>2112</v>
      </c>
    </row>
    <row r="319" customFormat="false" ht="15" hidden="false" customHeight="false" outlineLevel="0" collapsed="false">
      <c r="A319" s="0" t="s">
        <v>30899</v>
      </c>
      <c r="B319" s="0" t="s">
        <v>30900</v>
      </c>
      <c r="C319" s="0" t="s">
        <v>28103</v>
      </c>
      <c r="D319" s="0" t="s">
        <v>28105</v>
      </c>
      <c r="E319" s="0" t="s">
        <v>30901</v>
      </c>
      <c r="F319" s="0" t="s">
        <v>30698</v>
      </c>
      <c r="G319" s="0" t="n">
        <v>1</v>
      </c>
      <c r="H319" s="0" t="n">
        <v>1</v>
      </c>
      <c r="I319" s="0" t="n">
        <v>0.001</v>
      </c>
      <c r="K319" s="0" t="n">
        <v>-0.05</v>
      </c>
      <c r="L319" s="0" t="n">
        <v>10.965</v>
      </c>
      <c r="M319" s="0" t="n">
        <v>10.97</v>
      </c>
      <c r="N319" s="0" t="n">
        <v>10.956</v>
      </c>
      <c r="O319" s="0" t="n">
        <v>10.969</v>
      </c>
      <c r="P319" s="0" t="n">
        <v>0</v>
      </c>
      <c r="Q319" s="0" t="n">
        <v>0</v>
      </c>
      <c r="R319" s="0" t="n">
        <v>0</v>
      </c>
      <c r="S319" s="0" t="n">
        <v>10.966</v>
      </c>
      <c r="T319" s="0" t="n">
        <v>10.98</v>
      </c>
      <c r="U319" s="0" t="n">
        <v>10.94</v>
      </c>
      <c r="V319" s="0" t="n">
        <v>10.999</v>
      </c>
      <c r="W319" s="0" t="n">
        <v>547339</v>
      </c>
      <c r="X319" s="0" t="n">
        <v>10.965</v>
      </c>
      <c r="Y319" s="0" t="n">
        <v>10.969</v>
      </c>
      <c r="Z319" s="0" t="n">
        <v>404</v>
      </c>
      <c r="AA319" s="0" t="n">
        <v>0</v>
      </c>
      <c r="AB319" s="0" t="n">
        <v>65.79</v>
      </c>
      <c r="AC319" s="0" t="n">
        <v>0</v>
      </c>
      <c r="AD319" s="0" t="s">
        <v>99</v>
      </c>
      <c r="AE319" s="0" t="s">
        <v>99</v>
      </c>
      <c r="AH319" s="0" t="n">
        <v>-100</v>
      </c>
      <c r="AI319" s="0" t="s">
        <v>27215</v>
      </c>
      <c r="AJ319" s="0" t="s">
        <v>30706</v>
      </c>
      <c r="AK319" s="0" t="s">
        <v>30700</v>
      </c>
      <c r="AL319" s="0" t="s">
        <v>2112</v>
      </c>
    </row>
    <row r="320" customFormat="false" ht="15" hidden="false" customHeight="false" outlineLevel="0" collapsed="false">
      <c r="A320" s="0" t="s">
        <v>30902</v>
      </c>
      <c r="B320" s="0" t="s">
        <v>30903</v>
      </c>
      <c r="C320" s="0" t="s">
        <v>27485</v>
      </c>
      <c r="D320" s="0" t="s">
        <v>27487</v>
      </c>
      <c r="E320" s="0" t="s">
        <v>30904</v>
      </c>
      <c r="F320" s="0" t="s">
        <v>30698</v>
      </c>
      <c r="G320" s="0" t="n">
        <v>1</v>
      </c>
      <c r="H320" s="0" t="n">
        <v>1</v>
      </c>
      <c r="I320" s="0" t="n">
        <v>0.005</v>
      </c>
      <c r="K320" s="0" t="n">
        <v>-1.32</v>
      </c>
      <c r="L320" s="0" t="n">
        <v>26.18</v>
      </c>
      <c r="M320" s="0" t="n">
        <v>26.53</v>
      </c>
      <c r="N320" s="0" t="n">
        <v>26.63</v>
      </c>
      <c r="O320" s="0" t="n">
        <v>26.155</v>
      </c>
      <c r="P320" s="0" t="n">
        <v>0</v>
      </c>
      <c r="Q320" s="0" t="n">
        <v>0</v>
      </c>
      <c r="R320" s="0" t="n">
        <v>0</v>
      </c>
      <c r="S320" s="0" t="n">
        <v>26.01</v>
      </c>
      <c r="T320" s="0" t="n">
        <v>26.575</v>
      </c>
      <c r="U320" s="0" t="n">
        <v>25.785</v>
      </c>
      <c r="V320" s="0" t="n">
        <v>26.575</v>
      </c>
      <c r="W320" s="0" t="n">
        <v>56304210</v>
      </c>
      <c r="X320" s="0" t="n">
        <v>26.175</v>
      </c>
      <c r="Y320" s="0" t="n">
        <v>26.18</v>
      </c>
      <c r="Z320" s="0" t="n">
        <v>5020</v>
      </c>
      <c r="AA320" s="0" t="n">
        <v>0</v>
      </c>
      <c r="AB320" s="0" t="n">
        <v>130.9</v>
      </c>
      <c r="AC320" s="0" t="n">
        <v>0</v>
      </c>
      <c r="AD320" s="0" t="s">
        <v>99</v>
      </c>
      <c r="AE320" s="0" t="s">
        <v>99</v>
      </c>
      <c r="AH320" s="0" t="n">
        <v>-100</v>
      </c>
      <c r="AI320" s="0" t="s">
        <v>27215</v>
      </c>
      <c r="AJ320" s="0" t="s">
        <v>30706</v>
      </c>
      <c r="AK320" s="0" t="s">
        <v>30700</v>
      </c>
      <c r="AL320" s="0" t="s">
        <v>2112</v>
      </c>
    </row>
    <row r="321" customFormat="false" ht="15" hidden="false" customHeight="false" outlineLevel="0" collapsed="false">
      <c r="A321" s="0" t="s">
        <v>30905</v>
      </c>
      <c r="B321" s="0" t="s">
        <v>30906</v>
      </c>
      <c r="C321" s="0" t="s">
        <v>27890</v>
      </c>
      <c r="D321" s="0" t="s">
        <v>27892</v>
      </c>
      <c r="E321" s="0" t="s">
        <v>30907</v>
      </c>
      <c r="F321" s="0" t="s">
        <v>30698</v>
      </c>
      <c r="G321" s="0" t="n">
        <v>1</v>
      </c>
      <c r="H321" s="0" t="n">
        <v>1</v>
      </c>
      <c r="I321" s="0" t="n">
        <v>0.002</v>
      </c>
      <c r="K321" s="0" t="n">
        <v>-0.99</v>
      </c>
      <c r="L321" s="0" t="n">
        <v>7.384</v>
      </c>
      <c r="M321" s="0" t="n">
        <v>7.464</v>
      </c>
      <c r="N321" s="0" t="n">
        <v>7.608</v>
      </c>
      <c r="O321" s="0" t="n">
        <v>7.408</v>
      </c>
      <c r="P321" s="0" t="n">
        <v>0</v>
      </c>
      <c r="Q321" s="0" t="n">
        <v>0</v>
      </c>
      <c r="R321" s="0" t="n">
        <v>0</v>
      </c>
      <c r="S321" s="0" t="n">
        <v>7.45</v>
      </c>
      <c r="T321" s="0" t="n">
        <v>7.496</v>
      </c>
      <c r="U321" s="0" t="n">
        <v>7.376</v>
      </c>
      <c r="V321" s="0" t="n">
        <v>7.542</v>
      </c>
      <c r="W321" s="0" t="n">
        <v>423734</v>
      </c>
      <c r="X321" s="0" t="n">
        <v>7.388</v>
      </c>
      <c r="Y321" s="0" t="n">
        <v>7.408</v>
      </c>
      <c r="Z321" s="0" t="n">
        <v>543</v>
      </c>
      <c r="AA321" s="0" t="n">
        <v>0</v>
      </c>
      <c r="AB321" s="0" t="n">
        <v>7.38</v>
      </c>
      <c r="AC321" s="0" t="n">
        <v>0</v>
      </c>
      <c r="AD321" s="0" t="s">
        <v>99</v>
      </c>
      <c r="AE321" s="0" t="s">
        <v>99</v>
      </c>
      <c r="AH321" s="0" t="n">
        <v>-100</v>
      </c>
      <c r="AI321" s="0" t="s">
        <v>27215</v>
      </c>
      <c r="AJ321" s="0" t="s">
        <v>30706</v>
      </c>
      <c r="AK321" s="0" t="s">
        <v>30700</v>
      </c>
      <c r="AL321" s="0" t="s">
        <v>2112</v>
      </c>
    </row>
    <row r="322" customFormat="false" ht="15" hidden="false" customHeight="false" outlineLevel="0" collapsed="false">
      <c r="A322" s="0" t="s">
        <v>30908</v>
      </c>
      <c r="B322" s="0" t="s">
        <v>30909</v>
      </c>
      <c r="C322" s="0" t="s">
        <v>28981</v>
      </c>
      <c r="D322" s="0" t="s">
        <v>28983</v>
      </c>
      <c r="E322" s="0" t="s">
        <v>30910</v>
      </c>
      <c r="F322" s="0" t="s">
        <v>30698</v>
      </c>
      <c r="G322" s="0" t="n">
        <v>1</v>
      </c>
      <c r="H322" s="0" t="n">
        <v>1</v>
      </c>
      <c r="I322" s="0" t="n">
        <v>0.002</v>
      </c>
      <c r="K322" s="0" t="n">
        <v>-0.13</v>
      </c>
      <c r="L322" s="0" t="n">
        <v>9.25</v>
      </c>
      <c r="M322" s="0" t="n">
        <v>9.262</v>
      </c>
      <c r="N322" s="0" t="n">
        <v>9.258</v>
      </c>
      <c r="O322" s="0" t="n">
        <v>9.248</v>
      </c>
      <c r="P322" s="0" t="n">
        <v>0</v>
      </c>
      <c r="Q322" s="0" t="n">
        <v>0</v>
      </c>
      <c r="R322" s="0" t="n">
        <v>0</v>
      </c>
      <c r="S322" s="0" t="n">
        <v>9.25</v>
      </c>
      <c r="T322" s="0" t="n">
        <v>9.262</v>
      </c>
      <c r="U322" s="0" t="n">
        <v>9.224</v>
      </c>
      <c r="V322" s="0" t="n">
        <v>9.286</v>
      </c>
      <c r="W322" s="0" t="n">
        <v>455879</v>
      </c>
      <c r="X322" s="0" t="n">
        <v>9.252</v>
      </c>
      <c r="Y322" s="0" t="n">
        <v>9.264</v>
      </c>
      <c r="Z322" s="0" t="n">
        <v>298</v>
      </c>
      <c r="AA322" s="0" t="n">
        <v>0</v>
      </c>
      <c r="AB322" s="0" t="n">
        <v>9.25</v>
      </c>
      <c r="AC322" s="0" t="n">
        <v>0</v>
      </c>
      <c r="AD322" s="0" t="s">
        <v>99</v>
      </c>
      <c r="AE322" s="0" t="s">
        <v>99</v>
      </c>
      <c r="AH322" s="0" t="n">
        <v>-100</v>
      </c>
      <c r="AI322" s="0" t="s">
        <v>27215</v>
      </c>
      <c r="AJ322" s="0" t="s">
        <v>30706</v>
      </c>
      <c r="AK322" s="0" t="s">
        <v>30700</v>
      </c>
      <c r="AL322" s="0" t="s">
        <v>2112</v>
      </c>
    </row>
    <row r="323" customFormat="false" ht="15" hidden="false" customHeight="false" outlineLevel="0" collapsed="false">
      <c r="A323" s="0" t="s">
        <v>30911</v>
      </c>
      <c r="B323" s="0" t="s">
        <v>30912</v>
      </c>
      <c r="C323" s="0" t="s">
        <v>1997</v>
      </c>
      <c r="D323" s="0" t="s">
        <v>1996</v>
      </c>
      <c r="E323" s="0" t="s">
        <v>30913</v>
      </c>
      <c r="F323" s="0" t="s">
        <v>30698</v>
      </c>
      <c r="G323" s="0" t="n">
        <v>1</v>
      </c>
      <c r="H323" s="0" t="n">
        <v>1</v>
      </c>
      <c r="I323" s="0" t="n">
        <v>0.0005</v>
      </c>
      <c r="K323" s="0" t="n">
        <v>0.06</v>
      </c>
      <c r="L323" s="0" t="n">
        <v>14.311</v>
      </c>
      <c r="M323" s="0" t="n">
        <v>14.303</v>
      </c>
      <c r="N323" s="0" t="n">
        <v>14.3025</v>
      </c>
      <c r="O323" s="0" t="n">
        <v>14.311</v>
      </c>
      <c r="P323" s="0" t="n">
        <v>0</v>
      </c>
      <c r="Q323" s="0" t="n">
        <v>0</v>
      </c>
      <c r="R323" s="0" t="n">
        <v>0</v>
      </c>
      <c r="S323" s="0" t="n">
        <v>14.3105</v>
      </c>
      <c r="T323" s="0" t="n">
        <v>14.31</v>
      </c>
      <c r="U323" s="0" t="n">
        <v>14.31</v>
      </c>
      <c r="V323" s="0" t="n">
        <v>14.311</v>
      </c>
      <c r="W323" s="0" t="n">
        <v>1901374173</v>
      </c>
      <c r="X323" s="0" t="n">
        <v>14.3105</v>
      </c>
      <c r="Y323" s="0" t="n">
        <v>14.311</v>
      </c>
      <c r="Z323" s="0" t="n">
        <v>29560</v>
      </c>
      <c r="AA323" s="0" t="n">
        <v>0</v>
      </c>
      <c r="AB323" s="0" t="n">
        <v>16514.89</v>
      </c>
      <c r="AC323" s="0" t="n">
        <v>0</v>
      </c>
      <c r="AD323" s="0" t="s">
        <v>99</v>
      </c>
      <c r="AE323" s="0" t="s">
        <v>99</v>
      </c>
      <c r="AH323" s="0" t="n">
        <v>-100</v>
      </c>
      <c r="AI323" s="0" t="s">
        <v>27215</v>
      </c>
      <c r="AJ323" s="0" t="s">
        <v>30706</v>
      </c>
      <c r="AK323" s="0" t="s">
        <v>30700</v>
      </c>
      <c r="AL323" s="0" t="s">
        <v>2112</v>
      </c>
    </row>
    <row r="324" customFormat="false" ht="15" hidden="false" customHeight="false" outlineLevel="0" collapsed="false">
      <c r="A324" s="0" t="s">
        <v>30914</v>
      </c>
      <c r="B324" s="0" t="s">
        <v>30915</v>
      </c>
      <c r="C324" s="0" t="s">
        <v>27801</v>
      </c>
      <c r="D324" s="0" t="s">
        <v>27803</v>
      </c>
      <c r="E324" s="0" t="s">
        <v>30916</v>
      </c>
      <c r="F324" s="0" t="s">
        <v>30698</v>
      </c>
      <c r="G324" s="0" t="n">
        <v>1</v>
      </c>
      <c r="H324" s="0" t="n">
        <v>1</v>
      </c>
      <c r="I324" s="0" t="n">
        <v>0.001</v>
      </c>
      <c r="K324" s="0" t="n">
        <v>-0.03</v>
      </c>
      <c r="L324" s="0" t="n">
        <v>15.496</v>
      </c>
      <c r="M324" s="0" t="n">
        <v>15.5</v>
      </c>
      <c r="N324" s="0" t="n">
        <v>15.732</v>
      </c>
      <c r="O324" s="0" t="n">
        <v>15.428</v>
      </c>
      <c r="P324" s="0" t="n">
        <v>0</v>
      </c>
      <c r="Q324" s="0" t="n">
        <v>0</v>
      </c>
      <c r="R324" s="0" t="n">
        <v>0</v>
      </c>
      <c r="S324" s="0" t="n">
        <v>15.593</v>
      </c>
      <c r="T324" s="0" t="n">
        <v>15.716</v>
      </c>
      <c r="U324" s="0" t="n">
        <v>15.42</v>
      </c>
      <c r="V324" s="0" t="n">
        <v>15.782</v>
      </c>
      <c r="W324" s="0" t="n">
        <v>60068854</v>
      </c>
      <c r="X324" s="0" t="n">
        <v>15.48</v>
      </c>
      <c r="Y324" s="0" t="n">
        <v>15.494</v>
      </c>
      <c r="Z324" s="0" t="n">
        <v>2704</v>
      </c>
      <c r="AA324" s="0" t="n">
        <v>0</v>
      </c>
      <c r="AB324" s="0" t="n">
        <v>15.5</v>
      </c>
      <c r="AC324" s="0" t="n">
        <v>0</v>
      </c>
      <c r="AD324" s="0" t="s">
        <v>99</v>
      </c>
      <c r="AE324" s="0" t="s">
        <v>99</v>
      </c>
      <c r="AH324" s="0" t="n">
        <v>-100</v>
      </c>
      <c r="AI324" s="0" t="s">
        <v>27215</v>
      </c>
      <c r="AJ324" s="0" t="s">
        <v>30706</v>
      </c>
      <c r="AK324" s="0" t="s">
        <v>30700</v>
      </c>
      <c r="AL324" s="0" t="s">
        <v>2112</v>
      </c>
    </row>
    <row r="325" customFormat="false" ht="15" hidden="false" customHeight="false" outlineLevel="0" collapsed="false">
      <c r="A325" s="0" t="s">
        <v>30917</v>
      </c>
      <c r="B325" s="0" t="s">
        <v>30918</v>
      </c>
      <c r="C325" s="0" t="s">
        <v>27351</v>
      </c>
      <c r="D325" s="0" t="s">
        <v>27353</v>
      </c>
      <c r="E325" s="0" t="s">
        <v>30919</v>
      </c>
      <c r="F325" s="0" t="s">
        <v>30698</v>
      </c>
      <c r="G325" s="0" t="n">
        <v>1</v>
      </c>
      <c r="H325" s="0" t="n">
        <v>1</v>
      </c>
      <c r="I325" s="0" t="n">
        <v>0.005</v>
      </c>
      <c r="K325" s="0" t="n">
        <v>-1.28</v>
      </c>
      <c r="L325" s="0" t="n">
        <v>2.31</v>
      </c>
      <c r="M325" s="0" t="n">
        <v>2.34</v>
      </c>
      <c r="N325" s="0" t="n">
        <v>2.305</v>
      </c>
      <c r="O325" s="0" t="n">
        <v>2.32</v>
      </c>
      <c r="P325" s="0" t="n">
        <v>0</v>
      </c>
      <c r="Q325" s="0" t="n">
        <v>0</v>
      </c>
      <c r="R325" s="0" t="n">
        <v>0</v>
      </c>
      <c r="S325" s="0" t="n">
        <v>2.34</v>
      </c>
      <c r="T325" s="0" t="n">
        <v>2.34</v>
      </c>
      <c r="U325" s="0" t="n">
        <v>2.31</v>
      </c>
      <c r="V325" s="0" t="n">
        <v>2.35</v>
      </c>
      <c r="W325" s="0" t="n">
        <v>61530</v>
      </c>
      <c r="X325" s="0" t="n">
        <v>2.31</v>
      </c>
      <c r="Y325" s="0" t="n">
        <v>2.32</v>
      </c>
      <c r="Z325" s="0" t="n">
        <v>250</v>
      </c>
      <c r="AA325" s="0" t="n">
        <v>0</v>
      </c>
      <c r="AB325" s="0" t="n">
        <v>2.31</v>
      </c>
      <c r="AC325" s="0" t="n">
        <v>0</v>
      </c>
      <c r="AD325" s="0" t="s">
        <v>99</v>
      </c>
      <c r="AE325" s="0" t="s">
        <v>99</v>
      </c>
      <c r="AH325" s="0" t="n">
        <v>-100</v>
      </c>
      <c r="AI325" s="0" t="s">
        <v>27215</v>
      </c>
      <c r="AJ325" s="0" t="s">
        <v>30706</v>
      </c>
      <c r="AK325" s="0" t="s">
        <v>30700</v>
      </c>
      <c r="AL325" s="0" t="s">
        <v>2112</v>
      </c>
    </row>
    <row r="326" customFormat="false" ht="15" hidden="false" customHeight="false" outlineLevel="0" collapsed="false">
      <c r="A326" s="0" t="s">
        <v>30920</v>
      </c>
      <c r="B326" s="0" t="s">
        <v>30921</v>
      </c>
      <c r="C326" s="0" t="s">
        <v>28401</v>
      </c>
      <c r="D326" s="0" t="s">
        <v>28403</v>
      </c>
      <c r="E326" s="0" t="s">
        <v>30922</v>
      </c>
      <c r="F326" s="0" t="s">
        <v>30698</v>
      </c>
      <c r="G326" s="0" t="n">
        <v>1</v>
      </c>
      <c r="H326" s="0" t="n">
        <v>1</v>
      </c>
      <c r="I326" s="0" t="n">
        <v>0.001</v>
      </c>
      <c r="K326" s="0" t="n">
        <v>-0.21</v>
      </c>
      <c r="L326" s="0" t="n">
        <v>13.192</v>
      </c>
      <c r="M326" s="0" t="n">
        <v>13.22</v>
      </c>
      <c r="N326" s="0" t="n">
        <v>13.226</v>
      </c>
      <c r="O326" s="0" t="n">
        <v>13.213</v>
      </c>
      <c r="P326" s="0" t="n">
        <v>0</v>
      </c>
      <c r="Q326" s="0" t="n">
        <v>0</v>
      </c>
      <c r="R326" s="0" t="n">
        <v>0</v>
      </c>
      <c r="S326" s="0" t="n">
        <v>13.205</v>
      </c>
      <c r="T326" s="0" t="n">
        <v>13.216</v>
      </c>
      <c r="U326" s="0" t="n">
        <v>13.19</v>
      </c>
      <c r="V326" s="0" t="n">
        <v>13.257</v>
      </c>
      <c r="W326" s="0" t="n">
        <v>518542</v>
      </c>
      <c r="X326" s="0" t="n">
        <v>13.196</v>
      </c>
      <c r="Y326" s="0" t="n">
        <v>13.212</v>
      </c>
      <c r="Z326" s="0" t="n">
        <v>439</v>
      </c>
      <c r="AA326" s="0" t="n">
        <v>0</v>
      </c>
      <c r="AB326" s="0" t="n">
        <v>13.19</v>
      </c>
      <c r="AC326" s="0" t="n">
        <v>0</v>
      </c>
      <c r="AD326" s="0" t="s">
        <v>99</v>
      </c>
      <c r="AE326" s="0" t="s">
        <v>99</v>
      </c>
      <c r="AH326" s="0" t="n">
        <v>-100</v>
      </c>
      <c r="AI326" s="0" t="s">
        <v>27215</v>
      </c>
      <c r="AJ326" s="0" t="s">
        <v>30706</v>
      </c>
      <c r="AK326" s="0" t="s">
        <v>30700</v>
      </c>
      <c r="AL326" s="0" t="s">
        <v>2112</v>
      </c>
    </row>
    <row r="327" customFormat="false" ht="15" hidden="false" customHeight="false" outlineLevel="0" collapsed="false">
      <c r="A327" s="0" t="s">
        <v>30923</v>
      </c>
      <c r="B327" s="0" t="s">
        <v>30924</v>
      </c>
      <c r="C327" s="0" t="s">
        <v>27664</v>
      </c>
      <c r="D327" s="0" t="s">
        <v>27666</v>
      </c>
      <c r="E327" s="0" t="s">
        <v>30925</v>
      </c>
      <c r="F327" s="0" t="s">
        <v>30698</v>
      </c>
      <c r="G327" s="0" t="n">
        <v>1</v>
      </c>
      <c r="H327" s="0" t="n">
        <v>1</v>
      </c>
      <c r="I327" s="0" t="n">
        <v>0.002</v>
      </c>
      <c r="K327" s="0" t="n">
        <v>-1.79</v>
      </c>
      <c r="L327" s="0" t="n">
        <v>10.204</v>
      </c>
      <c r="M327" s="0" t="n">
        <v>10.39</v>
      </c>
      <c r="N327" s="0" t="n">
        <v>10.45</v>
      </c>
      <c r="O327" s="0" t="n">
        <v>10.226</v>
      </c>
      <c r="P327" s="0" t="n">
        <v>0</v>
      </c>
      <c r="Q327" s="0" t="n">
        <v>0</v>
      </c>
      <c r="R327" s="0" t="n">
        <v>0</v>
      </c>
      <c r="S327" s="0" t="n">
        <v>10.378</v>
      </c>
      <c r="T327" s="0" t="n">
        <v>10.39</v>
      </c>
      <c r="U327" s="0" t="n">
        <v>10.202</v>
      </c>
      <c r="V327" s="0" t="n">
        <v>10.438</v>
      </c>
      <c r="W327" s="0" t="n">
        <v>89520</v>
      </c>
      <c r="X327" s="0" t="n">
        <v>10.204</v>
      </c>
      <c r="Y327" s="0" t="n">
        <v>10.23</v>
      </c>
      <c r="Z327" s="0" t="n">
        <v>156</v>
      </c>
      <c r="AA327" s="0" t="n">
        <v>0</v>
      </c>
      <c r="AB327" s="0" t="n">
        <v>10.2</v>
      </c>
      <c r="AC327" s="0" t="n">
        <v>0</v>
      </c>
      <c r="AD327" s="0" t="s">
        <v>99</v>
      </c>
      <c r="AE327" s="0" t="s">
        <v>99</v>
      </c>
      <c r="AH327" s="0" t="n">
        <v>-100</v>
      </c>
      <c r="AI327" s="0" t="s">
        <v>27215</v>
      </c>
      <c r="AJ327" s="0" t="s">
        <v>30706</v>
      </c>
      <c r="AK327" s="0" t="s">
        <v>30700</v>
      </c>
      <c r="AL327" s="0" t="s">
        <v>2112</v>
      </c>
    </row>
    <row r="328" customFormat="false" ht="15" hidden="false" customHeight="false" outlineLevel="0" collapsed="false">
      <c r="A328" s="0" t="s">
        <v>30926</v>
      </c>
      <c r="B328" s="0" t="s">
        <v>30927</v>
      </c>
      <c r="C328" s="0" t="s">
        <v>28135</v>
      </c>
      <c r="D328" s="0" t="s">
        <v>28137</v>
      </c>
      <c r="E328" s="0" t="s">
        <v>30928</v>
      </c>
      <c r="F328" s="0" t="s">
        <v>30698</v>
      </c>
      <c r="G328" s="0" t="n">
        <v>1</v>
      </c>
      <c r="H328" s="0" t="n">
        <v>1</v>
      </c>
      <c r="I328" s="0" t="n">
        <v>0.005</v>
      </c>
      <c r="K328" s="0" t="n">
        <v>0.23</v>
      </c>
      <c r="L328" s="0" t="n">
        <v>10.705</v>
      </c>
      <c r="M328" s="0" t="n">
        <v>10.675</v>
      </c>
      <c r="N328" s="0" t="n">
        <v>10.63</v>
      </c>
      <c r="O328" s="0" t="n">
        <v>10.7</v>
      </c>
      <c r="P328" s="0" t="n">
        <v>0</v>
      </c>
      <c r="Q328" s="0" t="n">
        <v>0</v>
      </c>
      <c r="R328" s="0" t="n">
        <v>0</v>
      </c>
      <c r="S328" s="0" t="n">
        <v>10.735</v>
      </c>
      <c r="T328" s="0" t="n">
        <v>10.685</v>
      </c>
      <c r="U328" s="0" t="n">
        <v>10.67</v>
      </c>
      <c r="V328" s="0" t="n">
        <v>10.74</v>
      </c>
      <c r="W328" s="0" t="n">
        <v>77920</v>
      </c>
      <c r="X328" s="0" t="n">
        <v>10.7</v>
      </c>
      <c r="Y328" s="0" t="n">
        <v>10.705</v>
      </c>
      <c r="Z328" s="0" t="n">
        <v>136</v>
      </c>
      <c r="AA328" s="0" t="n">
        <v>0</v>
      </c>
      <c r="AB328" s="0" t="n">
        <v>21.41</v>
      </c>
      <c r="AC328" s="0" t="n">
        <v>0</v>
      </c>
      <c r="AD328" s="0" t="s">
        <v>99</v>
      </c>
      <c r="AE328" s="0" t="s">
        <v>99</v>
      </c>
      <c r="AH328" s="0" t="n">
        <v>-100</v>
      </c>
      <c r="AI328" s="0" t="s">
        <v>27215</v>
      </c>
      <c r="AJ328" s="0" t="s">
        <v>30706</v>
      </c>
      <c r="AK328" s="0" t="s">
        <v>30700</v>
      </c>
      <c r="AL328" s="0" t="s">
        <v>2112</v>
      </c>
    </row>
    <row r="329" customFormat="false" ht="15" hidden="false" customHeight="false" outlineLevel="0" collapsed="false">
      <c r="A329" s="0" t="s">
        <v>30929</v>
      </c>
      <c r="B329" s="0" t="s">
        <v>30930</v>
      </c>
      <c r="C329" s="0" t="s">
        <v>27933</v>
      </c>
      <c r="D329" s="0" t="s">
        <v>27935</v>
      </c>
      <c r="E329" s="0" t="s">
        <v>30931</v>
      </c>
      <c r="F329" s="0" t="s">
        <v>30698</v>
      </c>
      <c r="G329" s="0" t="n">
        <v>1</v>
      </c>
      <c r="H329" s="0" t="n">
        <v>1</v>
      </c>
      <c r="I329" s="0" t="n">
        <v>0.001</v>
      </c>
      <c r="K329" s="0" t="n">
        <v>-1.13</v>
      </c>
      <c r="L329" s="0" t="n">
        <v>7.264</v>
      </c>
      <c r="M329" s="0" t="n">
        <v>7.348</v>
      </c>
      <c r="N329" s="0" t="n">
        <v>7.385</v>
      </c>
      <c r="O329" s="0" t="n">
        <v>7.249</v>
      </c>
      <c r="P329" s="0" t="n">
        <v>0</v>
      </c>
      <c r="Q329" s="0" t="n">
        <v>0</v>
      </c>
      <c r="R329" s="0" t="n">
        <v>0</v>
      </c>
      <c r="S329" s="0" t="n">
        <v>7.329</v>
      </c>
      <c r="T329" s="0" t="n">
        <v>7.347</v>
      </c>
      <c r="U329" s="0" t="n">
        <v>7.242</v>
      </c>
      <c r="V329" s="0" t="n">
        <v>7.41</v>
      </c>
      <c r="W329" s="0" t="n">
        <v>742983</v>
      </c>
      <c r="X329" s="0" t="n">
        <v>7.235</v>
      </c>
      <c r="Y329" s="0" t="n">
        <v>7.263</v>
      </c>
      <c r="Z329" s="0" t="n">
        <v>428</v>
      </c>
      <c r="AA329" s="0" t="n">
        <v>0</v>
      </c>
      <c r="AB329" s="0" t="n">
        <v>14.53</v>
      </c>
      <c r="AC329" s="0" t="n">
        <v>0</v>
      </c>
      <c r="AD329" s="0" t="s">
        <v>99</v>
      </c>
      <c r="AE329" s="0" t="s">
        <v>99</v>
      </c>
      <c r="AH329" s="0" t="n">
        <v>-100</v>
      </c>
      <c r="AI329" s="0" t="s">
        <v>27215</v>
      </c>
      <c r="AJ329" s="0" t="s">
        <v>30706</v>
      </c>
      <c r="AK329" s="0" t="s">
        <v>30700</v>
      </c>
      <c r="AL329" s="0" t="s">
        <v>2112</v>
      </c>
    </row>
    <row r="330" customFormat="false" ht="15" hidden="false" customHeight="false" outlineLevel="0" collapsed="false">
      <c r="A330" s="0" t="s">
        <v>30932</v>
      </c>
      <c r="B330" s="0" t="s">
        <v>30933</v>
      </c>
      <c r="C330" s="0" t="s">
        <v>27418</v>
      </c>
      <c r="D330" s="0" t="s">
        <v>27420</v>
      </c>
      <c r="E330" s="0" t="s">
        <v>30934</v>
      </c>
      <c r="F330" s="0" t="s">
        <v>30698</v>
      </c>
      <c r="G330" s="0" t="n">
        <v>1</v>
      </c>
      <c r="H330" s="0" t="n">
        <v>1</v>
      </c>
      <c r="I330" s="0" t="n">
        <v>0.005</v>
      </c>
      <c r="K330" s="0" t="n">
        <v>-0.15</v>
      </c>
      <c r="L330" s="0" t="n">
        <v>3.34</v>
      </c>
      <c r="M330" s="0" t="n">
        <v>3.34</v>
      </c>
      <c r="N330" s="0" t="n">
        <v>3.315</v>
      </c>
      <c r="O330" s="0" t="n">
        <v>3.34</v>
      </c>
      <c r="P330" s="0" t="n">
        <v>0</v>
      </c>
      <c r="Q330" s="0" t="n">
        <v>0</v>
      </c>
      <c r="R330" s="0" t="n">
        <v>0</v>
      </c>
      <c r="S330" s="0" t="n">
        <v>3.35</v>
      </c>
      <c r="T330" s="0" t="n">
        <v>3.35</v>
      </c>
      <c r="U330" s="0" t="n">
        <v>3.335</v>
      </c>
      <c r="V330" s="0" t="n">
        <v>3.36</v>
      </c>
      <c r="W330" s="0" t="n">
        <v>6085</v>
      </c>
      <c r="X330" s="0" t="n">
        <v>3.33</v>
      </c>
      <c r="Y330" s="0" t="n">
        <v>3.34</v>
      </c>
      <c r="Z330" s="0" t="n">
        <v>132</v>
      </c>
      <c r="AA330" s="0" t="n">
        <v>0</v>
      </c>
      <c r="AB330" s="0" t="n">
        <v>3.34</v>
      </c>
      <c r="AC330" s="0" t="n">
        <v>0</v>
      </c>
      <c r="AD330" s="0" t="s">
        <v>99</v>
      </c>
      <c r="AE330" s="0" t="s">
        <v>99</v>
      </c>
      <c r="AH330" s="0" t="n">
        <v>-100</v>
      </c>
      <c r="AI330" s="0" t="s">
        <v>27215</v>
      </c>
      <c r="AJ330" s="0" t="s">
        <v>30706</v>
      </c>
      <c r="AK330" s="0" t="s">
        <v>30700</v>
      </c>
      <c r="AL330" s="0" t="s">
        <v>2112</v>
      </c>
    </row>
    <row r="331" customFormat="false" ht="15" hidden="false" customHeight="false" outlineLevel="0" collapsed="false">
      <c r="A331" s="0" t="s">
        <v>30935</v>
      </c>
      <c r="B331" s="0" t="s">
        <v>30936</v>
      </c>
      <c r="C331" s="0" t="s">
        <v>30937</v>
      </c>
      <c r="D331" s="0" t="s">
        <v>30938</v>
      </c>
      <c r="E331" s="0" t="s">
        <v>30939</v>
      </c>
      <c r="F331" s="0" t="s">
        <v>30698</v>
      </c>
      <c r="G331" s="0" t="n">
        <v>1</v>
      </c>
      <c r="H331" s="0" t="n">
        <v>1</v>
      </c>
      <c r="I331" s="0" t="n">
        <v>0.002</v>
      </c>
      <c r="K331" s="0" t="n">
        <v>-1.44</v>
      </c>
      <c r="L331" s="0" t="n">
        <v>4.098</v>
      </c>
      <c r="M331" s="0" t="n">
        <v>4.158</v>
      </c>
      <c r="N331" s="0" t="n">
        <v>4.4</v>
      </c>
      <c r="O331" s="0" t="n">
        <v>4.09</v>
      </c>
      <c r="P331" s="0" t="n">
        <v>0</v>
      </c>
      <c r="Q331" s="0" t="n">
        <v>0</v>
      </c>
      <c r="R331" s="0" t="n">
        <v>0</v>
      </c>
      <c r="S331" s="0" t="n">
        <v>4.154</v>
      </c>
      <c r="T331" s="0" t="n">
        <v>4.15</v>
      </c>
      <c r="U331" s="0" t="n">
        <v>4.088</v>
      </c>
      <c r="V331" s="0" t="n">
        <v>4.17</v>
      </c>
      <c r="W331" s="0" t="n">
        <v>3115</v>
      </c>
      <c r="X331" s="0" t="n">
        <v>4.086</v>
      </c>
      <c r="Y331" s="0" t="n">
        <v>4.098</v>
      </c>
      <c r="Z331" s="0" t="n">
        <v>40</v>
      </c>
      <c r="AA331" s="0" t="n">
        <v>0</v>
      </c>
      <c r="AB331" s="0" t="n">
        <v>4.1</v>
      </c>
      <c r="AC331" s="0" t="n">
        <v>0</v>
      </c>
      <c r="AD331" s="0" t="s">
        <v>99</v>
      </c>
      <c r="AE331" s="0" t="s">
        <v>99</v>
      </c>
      <c r="AH331" s="0" t="n">
        <v>-100</v>
      </c>
      <c r="AI331" s="0" t="s">
        <v>27215</v>
      </c>
      <c r="AJ331" s="0" t="s">
        <v>30706</v>
      </c>
      <c r="AK331" s="0" t="s">
        <v>30700</v>
      </c>
      <c r="AL331" s="0" t="s">
        <v>2112</v>
      </c>
    </row>
    <row r="332" customFormat="false" ht="15" hidden="false" customHeight="false" outlineLevel="0" collapsed="false">
      <c r="A332" s="0" t="s">
        <v>30940</v>
      </c>
      <c r="B332" s="0" t="s">
        <v>30941</v>
      </c>
      <c r="C332" s="0" t="s">
        <v>2035</v>
      </c>
      <c r="D332" s="0" t="s">
        <v>2034</v>
      </c>
      <c r="E332" s="0" t="s">
        <v>30942</v>
      </c>
      <c r="F332" s="0" t="s">
        <v>30698</v>
      </c>
      <c r="G332" s="0" t="n">
        <v>1</v>
      </c>
      <c r="H332" s="0" t="n">
        <v>1</v>
      </c>
      <c r="I332" s="0" t="n">
        <v>0.0005</v>
      </c>
      <c r="K332" s="0" t="n">
        <v>0.08</v>
      </c>
      <c r="L332" s="0" t="n">
        <v>5.344</v>
      </c>
      <c r="M332" s="0" t="n">
        <v>5.341</v>
      </c>
      <c r="N332" s="0" t="n">
        <v>5.341</v>
      </c>
      <c r="O332" s="0" t="n">
        <v>5.344</v>
      </c>
      <c r="P332" s="0" t="n">
        <v>0</v>
      </c>
      <c r="Q332" s="0" t="n">
        <v>0</v>
      </c>
      <c r="R332" s="0" t="n">
        <v>0</v>
      </c>
      <c r="S332" s="0" t="n">
        <v>5.3435</v>
      </c>
      <c r="T332" s="0" t="n">
        <v>5.344</v>
      </c>
      <c r="U332" s="0" t="n">
        <v>5.3425</v>
      </c>
      <c r="V332" s="0" t="n">
        <v>5.344</v>
      </c>
      <c r="W332" s="0" t="n">
        <v>21722</v>
      </c>
      <c r="X332" s="0" t="n">
        <v>5.3425</v>
      </c>
      <c r="Y332" s="0" t="n">
        <v>5.344</v>
      </c>
      <c r="Z332" s="0" t="n">
        <v>112</v>
      </c>
      <c r="AA332" s="0" t="n">
        <v>0</v>
      </c>
      <c r="AB332" s="0" t="n">
        <v>5.34</v>
      </c>
      <c r="AC332" s="0" t="n">
        <v>0</v>
      </c>
      <c r="AD332" s="0" t="s">
        <v>99</v>
      </c>
      <c r="AE332" s="0" t="s">
        <v>99</v>
      </c>
      <c r="AH332" s="0" t="n">
        <v>-100</v>
      </c>
      <c r="AI332" s="0" t="s">
        <v>27215</v>
      </c>
      <c r="AJ332" s="0" t="s">
        <v>30706</v>
      </c>
      <c r="AK332" s="0" t="s">
        <v>30700</v>
      </c>
      <c r="AL332" s="0" t="s">
        <v>2112</v>
      </c>
    </row>
    <row r="333" customFormat="false" ht="15" hidden="false" customHeight="false" outlineLevel="0" collapsed="false">
      <c r="A333" s="0" t="s">
        <v>30943</v>
      </c>
      <c r="B333" s="0" t="s">
        <v>30944</v>
      </c>
      <c r="C333" s="0" t="s">
        <v>30945</v>
      </c>
      <c r="D333" s="0" t="s">
        <v>30946</v>
      </c>
      <c r="E333" s="0" t="s">
        <v>30947</v>
      </c>
      <c r="F333" s="0" t="s">
        <v>30698</v>
      </c>
      <c r="G333" s="0" t="n">
        <v>1</v>
      </c>
      <c r="H333" s="0" t="n">
        <v>1</v>
      </c>
      <c r="I333" s="0" t="n">
        <v>0.001</v>
      </c>
      <c r="K333" s="0" t="n">
        <v>-0.23</v>
      </c>
      <c r="L333" s="0" t="n">
        <v>7.237</v>
      </c>
      <c r="M333" s="0" t="n">
        <v>7.282</v>
      </c>
      <c r="N333" s="0" t="n">
        <v>7.409</v>
      </c>
      <c r="O333" s="0" t="n">
        <v>7.239</v>
      </c>
      <c r="P333" s="0" t="n">
        <v>0</v>
      </c>
      <c r="Q333" s="0" t="n">
        <v>0</v>
      </c>
      <c r="R333" s="0" t="n">
        <v>0</v>
      </c>
      <c r="S333" s="0" t="n">
        <v>7.255</v>
      </c>
      <c r="T333" s="0" t="n">
        <v>7.254</v>
      </c>
      <c r="U333" s="0" t="n">
        <v>7.201</v>
      </c>
      <c r="V333" s="0" t="n">
        <v>7.32</v>
      </c>
      <c r="W333" s="0" t="n">
        <v>95495</v>
      </c>
      <c r="X333" s="0" t="n">
        <v>7.229</v>
      </c>
      <c r="Y333" s="0" t="n">
        <v>7.237</v>
      </c>
      <c r="Z333" s="0" t="n">
        <v>323</v>
      </c>
      <c r="AA333" s="0" t="n">
        <v>0</v>
      </c>
      <c r="AB333" s="0" t="n">
        <v>28.95</v>
      </c>
      <c r="AC333" s="0" t="n">
        <v>0</v>
      </c>
      <c r="AD333" s="0" t="s">
        <v>99</v>
      </c>
      <c r="AE333" s="0" t="s">
        <v>99</v>
      </c>
      <c r="AH333" s="0" t="n">
        <v>-100</v>
      </c>
      <c r="AI333" s="0" t="s">
        <v>27215</v>
      </c>
      <c r="AJ333" s="0" t="s">
        <v>30706</v>
      </c>
      <c r="AK333" s="0" t="s">
        <v>30700</v>
      </c>
      <c r="AL333" s="0" t="s">
        <v>2112</v>
      </c>
    </row>
    <row r="334" customFormat="false" ht="15" hidden="false" customHeight="false" outlineLevel="0" collapsed="false">
      <c r="A334" s="0" t="s">
        <v>30948</v>
      </c>
      <c r="B334" s="0" t="s">
        <v>30949</v>
      </c>
      <c r="C334" s="0" t="s">
        <v>30950</v>
      </c>
      <c r="D334" s="0" t="s">
        <v>30951</v>
      </c>
      <c r="E334" s="0" t="s">
        <v>30952</v>
      </c>
      <c r="F334" s="0" t="s">
        <v>30698</v>
      </c>
      <c r="G334" s="0" t="n">
        <v>1</v>
      </c>
      <c r="H334" s="0" t="n">
        <v>1</v>
      </c>
      <c r="I334" s="0" t="n">
        <v>0.5</v>
      </c>
      <c r="K334" s="0" t="n">
        <v>0.79</v>
      </c>
      <c r="L334" s="0" t="n">
        <v>1088</v>
      </c>
      <c r="M334" s="0" t="n">
        <v>1088</v>
      </c>
      <c r="N334" s="0" t="n">
        <v>1080.5</v>
      </c>
      <c r="O334" s="0" t="n">
        <v>1088</v>
      </c>
      <c r="P334" s="0" t="n">
        <v>0</v>
      </c>
      <c r="Q334" s="0" t="n">
        <v>0</v>
      </c>
      <c r="R334" s="0" t="n">
        <v>0</v>
      </c>
      <c r="S334" s="0" t="n">
        <v>1088</v>
      </c>
      <c r="T334" s="0" t="n">
        <v>1088</v>
      </c>
      <c r="U334" s="0" t="n">
        <v>1088</v>
      </c>
      <c r="V334" s="0" t="n">
        <v>1088</v>
      </c>
      <c r="W334" s="0" t="n">
        <v>1088</v>
      </c>
      <c r="X334" s="0" t="n">
        <v>1082</v>
      </c>
      <c r="Y334" s="0" t="n">
        <v>1088</v>
      </c>
      <c r="Z334" s="0" t="n">
        <v>1</v>
      </c>
      <c r="AA334" s="0" t="n">
        <v>0</v>
      </c>
      <c r="AB334" s="0" t="n">
        <v>1088</v>
      </c>
      <c r="AC334" s="0" t="n">
        <v>0</v>
      </c>
      <c r="AD334" s="0" t="s">
        <v>99</v>
      </c>
      <c r="AE334" s="0" t="s">
        <v>99</v>
      </c>
      <c r="AH334" s="0" t="n">
        <v>-100</v>
      </c>
      <c r="AI334" s="0" t="s">
        <v>27215</v>
      </c>
      <c r="AJ334" s="0" t="s">
        <v>30706</v>
      </c>
      <c r="AK334" s="0" t="s">
        <v>30700</v>
      </c>
      <c r="AL334" s="0" t="s">
        <v>2112</v>
      </c>
    </row>
    <row r="335" customFormat="false" ht="15" hidden="false" customHeight="false" outlineLevel="0" collapsed="false">
      <c r="A335" s="0" t="s">
        <v>30953</v>
      </c>
      <c r="B335" s="0" t="s">
        <v>30954</v>
      </c>
      <c r="C335" s="0" t="s">
        <v>27816</v>
      </c>
      <c r="D335" s="0" t="s">
        <v>27818</v>
      </c>
      <c r="E335" s="0" t="s">
        <v>30955</v>
      </c>
      <c r="F335" s="0" t="s">
        <v>30698</v>
      </c>
      <c r="G335" s="0" t="n">
        <v>1</v>
      </c>
      <c r="H335" s="0" t="n">
        <v>1</v>
      </c>
      <c r="I335" s="0" t="n">
        <v>0.01</v>
      </c>
      <c r="K335" s="0" t="n">
        <v>-0.12</v>
      </c>
      <c r="L335" s="0" t="n">
        <v>8.62</v>
      </c>
      <c r="M335" s="0" t="n">
        <v>8.62</v>
      </c>
      <c r="N335" s="0" t="n">
        <v>8.61</v>
      </c>
      <c r="O335" s="0" t="n">
        <v>8.62</v>
      </c>
      <c r="P335" s="0" t="n">
        <v>0</v>
      </c>
      <c r="Q335" s="0" t="n">
        <v>0</v>
      </c>
      <c r="R335" s="0" t="n">
        <v>0</v>
      </c>
      <c r="S335" s="0" t="n">
        <v>8.62</v>
      </c>
      <c r="T335" s="0" t="n">
        <v>8.6</v>
      </c>
      <c r="U335" s="0" t="n">
        <v>8.6</v>
      </c>
      <c r="V335" s="0" t="n">
        <v>8.65</v>
      </c>
      <c r="W335" s="0" t="n">
        <v>39479</v>
      </c>
      <c r="X335" s="0" t="n">
        <v>8.62</v>
      </c>
      <c r="Y335" s="0" t="n">
        <v>8.63</v>
      </c>
      <c r="Z335" s="0" t="n">
        <v>62</v>
      </c>
      <c r="AA335" s="0" t="n">
        <v>0</v>
      </c>
      <c r="AB335" s="0" t="n">
        <v>8.62</v>
      </c>
      <c r="AC335" s="0" t="n">
        <v>0</v>
      </c>
      <c r="AD335" s="0" t="s">
        <v>99</v>
      </c>
      <c r="AE335" s="0" t="s">
        <v>99</v>
      </c>
      <c r="AH335" s="0" t="n">
        <v>-100</v>
      </c>
      <c r="AI335" s="0" t="s">
        <v>27215</v>
      </c>
      <c r="AJ335" s="0" t="s">
        <v>30706</v>
      </c>
      <c r="AK335" s="0" t="s">
        <v>30700</v>
      </c>
      <c r="AL335" s="0" t="s">
        <v>2112</v>
      </c>
    </row>
    <row r="336" customFormat="false" ht="15" hidden="false" customHeight="false" outlineLevel="0" collapsed="false">
      <c r="A336" s="0" t="s">
        <v>30956</v>
      </c>
      <c r="B336" s="0" t="s">
        <v>30957</v>
      </c>
      <c r="C336" s="0" t="s">
        <v>29093</v>
      </c>
      <c r="D336" s="0" t="s">
        <v>30958</v>
      </c>
      <c r="E336" s="0" t="s">
        <v>30959</v>
      </c>
      <c r="F336" s="0" t="s">
        <v>30698</v>
      </c>
      <c r="G336" s="0" t="n">
        <v>1</v>
      </c>
      <c r="H336" s="0" t="n">
        <v>1</v>
      </c>
      <c r="I336" s="0" t="n">
        <v>0.01</v>
      </c>
      <c r="K336" s="0" t="n">
        <v>0.18</v>
      </c>
      <c r="L336" s="0" t="n">
        <v>5.68</v>
      </c>
      <c r="M336" s="0" t="n">
        <v>5.67</v>
      </c>
      <c r="N336" s="0" t="n">
        <v>5.67</v>
      </c>
      <c r="O336" s="0" t="n">
        <v>5.67</v>
      </c>
      <c r="P336" s="0" t="n">
        <v>0</v>
      </c>
      <c r="Q336" s="0" t="n">
        <v>0</v>
      </c>
      <c r="R336" s="0" t="n">
        <v>0</v>
      </c>
      <c r="S336" s="0" t="n">
        <v>5.67</v>
      </c>
      <c r="T336" s="0" t="n">
        <v>5.67</v>
      </c>
      <c r="U336" s="0" t="n">
        <v>5.66</v>
      </c>
      <c r="V336" s="0" t="n">
        <v>5.68</v>
      </c>
      <c r="W336" s="0" t="n">
        <v>11227024</v>
      </c>
      <c r="X336" s="0" t="n">
        <v>5.67</v>
      </c>
      <c r="Y336" s="0" t="n">
        <v>5.68</v>
      </c>
      <c r="Z336" s="0" t="n">
        <v>4195</v>
      </c>
      <c r="AA336" s="0" t="n">
        <v>0</v>
      </c>
      <c r="AB336" s="0" t="n">
        <v>5.68</v>
      </c>
      <c r="AC336" s="0" t="n">
        <v>0</v>
      </c>
      <c r="AD336" s="0" t="s">
        <v>99</v>
      </c>
      <c r="AE336" s="0" t="s">
        <v>99</v>
      </c>
      <c r="AH336" s="0" t="n">
        <v>-100</v>
      </c>
      <c r="AI336" s="0" t="s">
        <v>27215</v>
      </c>
      <c r="AJ336" s="0" t="s">
        <v>30706</v>
      </c>
      <c r="AK336" s="0" t="s">
        <v>30700</v>
      </c>
      <c r="AL336" s="0" t="s">
        <v>2112</v>
      </c>
    </row>
    <row r="337" customFormat="false" ht="15" hidden="false" customHeight="false" outlineLevel="0" collapsed="false">
      <c r="A337" s="0" t="s">
        <v>30960</v>
      </c>
      <c r="B337" s="0" t="s">
        <v>30961</v>
      </c>
      <c r="C337" s="0" t="s">
        <v>29044</v>
      </c>
      <c r="D337" s="0" t="s">
        <v>30962</v>
      </c>
      <c r="E337" s="0" t="s">
        <v>30963</v>
      </c>
      <c r="F337" s="0" t="s">
        <v>30698</v>
      </c>
      <c r="G337" s="0" t="n">
        <v>1</v>
      </c>
      <c r="H337" s="0" t="n">
        <v>1</v>
      </c>
      <c r="I337" s="0" t="n">
        <v>0.01</v>
      </c>
      <c r="K337" s="0" t="n">
        <v>-0.7</v>
      </c>
      <c r="L337" s="0" t="n">
        <v>8.52</v>
      </c>
      <c r="M337" s="0" t="n">
        <v>8.59</v>
      </c>
      <c r="N337" s="0" t="n">
        <v>8.65</v>
      </c>
      <c r="O337" s="0" t="n">
        <v>8.52</v>
      </c>
      <c r="P337" s="0" t="n">
        <v>0</v>
      </c>
      <c r="Q337" s="0" t="n">
        <v>0</v>
      </c>
      <c r="R337" s="0" t="n">
        <v>0</v>
      </c>
      <c r="S337" s="0" t="n">
        <v>8.6</v>
      </c>
      <c r="T337" s="0" t="n">
        <v>8.59</v>
      </c>
      <c r="U337" s="0" t="n">
        <v>8.51</v>
      </c>
      <c r="V337" s="0" t="n">
        <v>8.65</v>
      </c>
      <c r="W337" s="0" t="n">
        <v>7081926</v>
      </c>
      <c r="X337" s="0" t="n">
        <v>8.52</v>
      </c>
      <c r="Y337" s="0" t="n">
        <v>8.53</v>
      </c>
      <c r="Z337" s="0" t="n">
        <v>4519</v>
      </c>
      <c r="AA337" s="0" t="n">
        <v>0</v>
      </c>
      <c r="AB337" s="0" t="n">
        <v>136.32</v>
      </c>
      <c r="AC337" s="0" t="n">
        <v>0</v>
      </c>
      <c r="AD337" s="0" t="s">
        <v>99</v>
      </c>
      <c r="AE337" s="0" t="s">
        <v>99</v>
      </c>
      <c r="AH337" s="0" t="n">
        <v>-100</v>
      </c>
      <c r="AI337" s="0" t="s">
        <v>27215</v>
      </c>
      <c r="AJ337" s="0" t="s">
        <v>30706</v>
      </c>
      <c r="AK337" s="0" t="s">
        <v>30700</v>
      </c>
      <c r="AL337" s="0" t="s">
        <v>2112</v>
      </c>
    </row>
    <row r="338" customFormat="false" ht="15" hidden="false" customHeight="false" outlineLevel="0" collapsed="false">
      <c r="A338" s="0" t="s">
        <v>30964</v>
      </c>
      <c r="B338" s="0" t="s">
        <v>30965</v>
      </c>
      <c r="C338" s="0" t="s">
        <v>27874</v>
      </c>
      <c r="D338" s="0" t="s">
        <v>27876</v>
      </c>
      <c r="E338" s="0" t="s">
        <v>30966</v>
      </c>
      <c r="F338" s="0" t="s">
        <v>30698</v>
      </c>
      <c r="G338" s="0" t="n">
        <v>1</v>
      </c>
      <c r="H338" s="0" t="n">
        <v>1</v>
      </c>
      <c r="I338" s="0" t="n">
        <v>0.01</v>
      </c>
      <c r="K338" s="0" t="n">
        <v>0.39</v>
      </c>
      <c r="L338" s="0" t="n">
        <v>5.16</v>
      </c>
      <c r="M338" s="0" t="n">
        <v>5.15</v>
      </c>
      <c r="N338" s="0" t="n">
        <v>5.15</v>
      </c>
      <c r="O338" s="0" t="n">
        <v>5.16</v>
      </c>
      <c r="P338" s="0" t="n">
        <v>0</v>
      </c>
      <c r="Q338" s="0" t="n">
        <v>0</v>
      </c>
      <c r="R338" s="0" t="n">
        <v>0</v>
      </c>
      <c r="S338" s="0" t="n">
        <v>5.16</v>
      </c>
      <c r="T338" s="0" t="n">
        <v>5.14</v>
      </c>
      <c r="U338" s="0" t="n">
        <v>5.14</v>
      </c>
      <c r="V338" s="0" t="n">
        <v>5.17</v>
      </c>
      <c r="W338" s="0" t="n">
        <v>3014645</v>
      </c>
      <c r="X338" s="0" t="n">
        <v>5.16</v>
      </c>
      <c r="Y338" s="0" t="n">
        <v>5.17</v>
      </c>
      <c r="Z338" s="0" t="n">
        <v>377</v>
      </c>
      <c r="AA338" s="0" t="n">
        <v>0</v>
      </c>
      <c r="AB338" s="0" t="n">
        <v>392.16</v>
      </c>
      <c r="AC338" s="0" t="n">
        <v>0</v>
      </c>
      <c r="AD338" s="0" t="s">
        <v>99</v>
      </c>
      <c r="AE338" s="0" t="s">
        <v>99</v>
      </c>
      <c r="AH338" s="0" t="n">
        <v>-100</v>
      </c>
      <c r="AI338" s="0" t="s">
        <v>27215</v>
      </c>
      <c r="AJ338" s="0" t="s">
        <v>30706</v>
      </c>
      <c r="AK338" s="0" t="s">
        <v>30700</v>
      </c>
      <c r="AL338" s="0" t="s">
        <v>2112</v>
      </c>
    </row>
    <row r="339" customFormat="false" ht="15" hidden="false" customHeight="false" outlineLevel="0" collapsed="false">
      <c r="A339" s="0" t="s">
        <v>30967</v>
      </c>
      <c r="B339" s="0" t="s">
        <v>30968</v>
      </c>
      <c r="C339" s="0" t="s">
        <v>28292</v>
      </c>
      <c r="D339" s="0" t="s">
        <v>28294</v>
      </c>
      <c r="E339" s="0" t="s">
        <v>30969</v>
      </c>
      <c r="F339" s="0" t="s">
        <v>30698</v>
      </c>
      <c r="G339" s="0" t="n">
        <v>1</v>
      </c>
      <c r="H339" s="0" t="n">
        <v>1</v>
      </c>
      <c r="I339" s="0" t="n">
        <v>0.01</v>
      </c>
      <c r="K339" s="0" t="n">
        <v>-0.71</v>
      </c>
      <c r="L339" s="0" t="n">
        <v>11.21</v>
      </c>
      <c r="M339" s="0" t="n">
        <v>11.29</v>
      </c>
      <c r="N339" s="0" t="n">
        <v>11.33</v>
      </c>
      <c r="O339" s="0" t="n">
        <v>11.18</v>
      </c>
      <c r="P339" s="0" t="n">
        <v>0</v>
      </c>
      <c r="Q339" s="0" t="n">
        <v>0</v>
      </c>
      <c r="R339" s="0" t="n">
        <v>0</v>
      </c>
      <c r="S339" s="0" t="n">
        <v>11.14</v>
      </c>
      <c r="T339" s="0" t="n">
        <v>11.28</v>
      </c>
      <c r="U339" s="0" t="n">
        <v>11.07</v>
      </c>
      <c r="V339" s="0" t="n">
        <v>11.28</v>
      </c>
      <c r="W339" s="0" t="n">
        <v>1033147726</v>
      </c>
      <c r="X339" s="0" t="n">
        <v>11.2</v>
      </c>
      <c r="Y339" s="0" t="n">
        <v>11.21</v>
      </c>
      <c r="Z339" s="0" t="n">
        <v>46758</v>
      </c>
      <c r="AA339" s="0" t="n">
        <v>0</v>
      </c>
      <c r="AB339" s="0" t="n">
        <v>89.68</v>
      </c>
      <c r="AC339" s="0" t="n">
        <v>0</v>
      </c>
      <c r="AD339" s="0" t="s">
        <v>99</v>
      </c>
      <c r="AE339" s="0" t="s">
        <v>99</v>
      </c>
      <c r="AH339" s="0" t="n">
        <v>-100</v>
      </c>
      <c r="AI339" s="0" t="s">
        <v>27215</v>
      </c>
      <c r="AJ339" s="0" t="s">
        <v>30706</v>
      </c>
      <c r="AK339" s="0" t="s">
        <v>30700</v>
      </c>
      <c r="AL339" s="0" t="s">
        <v>2112</v>
      </c>
    </row>
    <row r="340" customFormat="false" ht="15" hidden="false" customHeight="false" outlineLevel="0" collapsed="false">
      <c r="A340" s="0" t="s">
        <v>30970</v>
      </c>
      <c r="B340" s="0" t="s">
        <v>30971</v>
      </c>
      <c r="C340" s="0" t="s">
        <v>28958</v>
      </c>
      <c r="D340" s="0" t="s">
        <v>30972</v>
      </c>
      <c r="E340" s="0" t="s">
        <v>30973</v>
      </c>
      <c r="F340" s="0" t="s">
        <v>30698</v>
      </c>
      <c r="G340" s="0" t="n">
        <v>1</v>
      </c>
      <c r="H340" s="0" t="n">
        <v>1</v>
      </c>
      <c r="I340" s="0" t="n">
        <v>0.01</v>
      </c>
      <c r="K340" s="0" t="n">
        <v>-1.11</v>
      </c>
      <c r="L340" s="0" t="n">
        <v>6.21</v>
      </c>
      <c r="M340" s="0" t="n">
        <v>6.3</v>
      </c>
      <c r="N340" s="0" t="n">
        <v>6.36</v>
      </c>
      <c r="O340" s="0" t="n">
        <v>6.21</v>
      </c>
      <c r="P340" s="0" t="n">
        <v>0</v>
      </c>
      <c r="Q340" s="0" t="n">
        <v>0</v>
      </c>
      <c r="R340" s="0" t="n">
        <v>0</v>
      </c>
      <c r="S340" s="0" t="n">
        <v>6.27</v>
      </c>
      <c r="T340" s="0" t="n">
        <v>6.28</v>
      </c>
      <c r="U340" s="0" t="n">
        <v>6.2</v>
      </c>
      <c r="V340" s="0" t="n">
        <v>6.32</v>
      </c>
      <c r="W340" s="0" t="n">
        <v>2556896</v>
      </c>
      <c r="X340" s="0" t="n">
        <v>6.2</v>
      </c>
      <c r="Y340" s="0" t="n">
        <v>6.21</v>
      </c>
      <c r="Z340" s="0" t="n">
        <v>3080</v>
      </c>
      <c r="AA340" s="0" t="n">
        <v>0</v>
      </c>
      <c r="AB340" s="0" t="n">
        <v>496.8</v>
      </c>
      <c r="AC340" s="0" t="n">
        <v>0</v>
      </c>
      <c r="AD340" s="0" t="s">
        <v>99</v>
      </c>
      <c r="AE340" s="0" t="s">
        <v>99</v>
      </c>
      <c r="AH340" s="0" t="n">
        <v>-100</v>
      </c>
      <c r="AI340" s="0" t="s">
        <v>27215</v>
      </c>
      <c r="AJ340" s="0" t="s">
        <v>30706</v>
      </c>
      <c r="AK340" s="0" t="s">
        <v>30700</v>
      </c>
      <c r="AL340" s="0" t="s">
        <v>2112</v>
      </c>
    </row>
    <row r="341" customFormat="false" ht="15" hidden="false" customHeight="false" outlineLevel="0" collapsed="false">
      <c r="A341" s="0" t="s">
        <v>30974</v>
      </c>
      <c r="B341" s="0" t="s">
        <v>30975</v>
      </c>
      <c r="C341" s="0" t="s">
        <v>28434</v>
      </c>
      <c r="D341" s="0" t="s">
        <v>30976</v>
      </c>
      <c r="E341" s="0" t="s">
        <v>30977</v>
      </c>
      <c r="F341" s="0" t="s">
        <v>30698</v>
      </c>
      <c r="G341" s="0" t="n">
        <v>1</v>
      </c>
      <c r="H341" s="0" t="n">
        <v>1</v>
      </c>
      <c r="I341" s="0" t="n">
        <v>0.01</v>
      </c>
      <c r="K341" s="0" t="n">
        <v>-2.13</v>
      </c>
      <c r="L341" s="0" t="n">
        <v>10.55</v>
      </c>
      <c r="M341" s="0" t="n">
        <v>10.78</v>
      </c>
      <c r="N341" s="0" t="n">
        <v>10.83</v>
      </c>
      <c r="O341" s="0" t="n">
        <v>10.57</v>
      </c>
      <c r="P341" s="0" t="n">
        <v>0</v>
      </c>
      <c r="Q341" s="0" t="n">
        <v>0</v>
      </c>
      <c r="R341" s="0" t="n">
        <v>0</v>
      </c>
      <c r="S341" s="0" t="n">
        <v>10.63</v>
      </c>
      <c r="T341" s="0" t="n">
        <v>10.74</v>
      </c>
      <c r="U341" s="0" t="n">
        <v>10.55</v>
      </c>
      <c r="V341" s="0" t="n">
        <v>10.78</v>
      </c>
      <c r="W341" s="0" t="n">
        <v>19531918</v>
      </c>
      <c r="X341" s="0" t="n">
        <v>10.55</v>
      </c>
      <c r="Y341" s="0" t="n">
        <v>10.56</v>
      </c>
      <c r="Z341" s="0" t="n">
        <v>36007</v>
      </c>
      <c r="AA341" s="0" t="n">
        <v>0</v>
      </c>
      <c r="AB341" s="0" t="n">
        <v>10.55</v>
      </c>
      <c r="AC341" s="0" t="n">
        <v>0</v>
      </c>
      <c r="AD341" s="0" t="s">
        <v>99</v>
      </c>
      <c r="AE341" s="0" t="s">
        <v>99</v>
      </c>
      <c r="AH341" s="0" t="n">
        <v>-100</v>
      </c>
      <c r="AI341" s="0" t="s">
        <v>27215</v>
      </c>
      <c r="AJ341" s="0" t="s">
        <v>30706</v>
      </c>
      <c r="AK341" s="0" t="s">
        <v>30700</v>
      </c>
      <c r="AL341" s="0" t="s">
        <v>2112</v>
      </c>
    </row>
    <row r="342" customFormat="false" ht="15" hidden="false" customHeight="false" outlineLevel="0" collapsed="false">
      <c r="A342" s="0" t="s">
        <v>30978</v>
      </c>
      <c r="B342" s="0" t="s">
        <v>30979</v>
      </c>
      <c r="C342" s="0" t="s">
        <v>2024</v>
      </c>
      <c r="D342" s="0" t="s">
        <v>2023</v>
      </c>
      <c r="E342" s="0" t="s">
        <v>30980</v>
      </c>
      <c r="F342" s="0" t="s">
        <v>30698</v>
      </c>
      <c r="G342" s="0" t="n">
        <v>1</v>
      </c>
      <c r="H342" s="0" t="n">
        <v>1</v>
      </c>
      <c r="I342" s="0" t="n">
        <v>0.01</v>
      </c>
      <c r="K342" s="0" t="n">
        <v>0.18</v>
      </c>
      <c r="L342" s="0" t="n">
        <v>123.45</v>
      </c>
      <c r="M342" s="0" t="n">
        <v>123.33</v>
      </c>
      <c r="N342" s="0" t="n">
        <v>123.33</v>
      </c>
      <c r="O342" s="0" t="n">
        <v>123.44</v>
      </c>
      <c r="P342" s="0" t="n">
        <v>0</v>
      </c>
      <c r="Q342" s="0" t="n">
        <v>0</v>
      </c>
      <c r="R342" s="0" t="n">
        <v>0</v>
      </c>
      <c r="S342" s="0" t="n">
        <v>123.43</v>
      </c>
      <c r="T342" s="0" t="n">
        <v>123.23</v>
      </c>
      <c r="U342" s="0" t="n">
        <v>123.08</v>
      </c>
      <c r="V342" s="0" t="n">
        <v>123.52</v>
      </c>
      <c r="W342" s="0" t="n">
        <v>2109965</v>
      </c>
      <c r="X342" s="0" t="n">
        <v>123.24</v>
      </c>
      <c r="Y342" s="0" t="n">
        <v>123.46</v>
      </c>
      <c r="Z342" s="0" t="n">
        <v>150</v>
      </c>
      <c r="AA342" s="0" t="n">
        <v>0</v>
      </c>
      <c r="AB342" s="0" t="n">
        <v>493.8</v>
      </c>
      <c r="AC342" s="0" t="n">
        <v>0</v>
      </c>
      <c r="AD342" s="0" t="s">
        <v>99</v>
      </c>
      <c r="AE342" s="0" t="s">
        <v>99</v>
      </c>
      <c r="AH342" s="0" t="n">
        <v>-100</v>
      </c>
      <c r="AI342" s="0" t="s">
        <v>27215</v>
      </c>
      <c r="AJ342" s="0" t="s">
        <v>30706</v>
      </c>
      <c r="AK342" s="0" t="s">
        <v>30700</v>
      </c>
      <c r="AL342" s="0" t="s">
        <v>2112</v>
      </c>
    </row>
    <row r="343" customFormat="false" ht="15" hidden="false" customHeight="false" outlineLevel="0" collapsed="false">
      <c r="A343" s="0" t="s">
        <v>30981</v>
      </c>
      <c r="B343" s="0" t="s">
        <v>30982</v>
      </c>
      <c r="C343" s="0" t="s">
        <v>28604</v>
      </c>
      <c r="D343" s="0" t="s">
        <v>30983</v>
      </c>
      <c r="E343" s="0" t="s">
        <v>30984</v>
      </c>
      <c r="F343" s="0" t="s">
        <v>30698</v>
      </c>
      <c r="G343" s="0" t="n">
        <v>1</v>
      </c>
      <c r="H343" s="0" t="n">
        <v>1</v>
      </c>
      <c r="I343" s="0" t="n">
        <v>0.01</v>
      </c>
      <c r="K343" s="0" t="n">
        <v>-0.55</v>
      </c>
      <c r="L343" s="0" t="n">
        <v>5.41</v>
      </c>
      <c r="M343" s="0" t="n">
        <v>5.46</v>
      </c>
      <c r="N343" s="0" t="n">
        <v>5.48</v>
      </c>
      <c r="O343" s="0" t="n">
        <v>5.39</v>
      </c>
      <c r="P343" s="0" t="n">
        <v>0</v>
      </c>
      <c r="Q343" s="0" t="n">
        <v>0</v>
      </c>
      <c r="R343" s="0" t="n">
        <v>0</v>
      </c>
      <c r="S343" s="0" t="n">
        <v>5.45</v>
      </c>
      <c r="T343" s="0" t="n">
        <v>5.44</v>
      </c>
      <c r="U343" s="0" t="n">
        <v>5.38</v>
      </c>
      <c r="V343" s="0" t="n">
        <v>5.5</v>
      </c>
      <c r="W343" s="0" t="n">
        <v>92616039</v>
      </c>
      <c r="X343" s="0" t="n">
        <v>5.4</v>
      </c>
      <c r="Y343" s="0" t="n">
        <v>5.41</v>
      </c>
      <c r="Z343" s="0" t="n">
        <v>100381</v>
      </c>
      <c r="AA343" s="0" t="n">
        <v>0</v>
      </c>
      <c r="AB343" s="0" t="n">
        <v>48.69</v>
      </c>
      <c r="AC343" s="0" t="n">
        <v>0</v>
      </c>
      <c r="AD343" s="0" t="s">
        <v>99</v>
      </c>
      <c r="AE343" s="0" t="s">
        <v>99</v>
      </c>
      <c r="AH343" s="0" t="n">
        <v>-100</v>
      </c>
      <c r="AI343" s="0" t="s">
        <v>27215</v>
      </c>
      <c r="AJ343" s="0" t="s">
        <v>30706</v>
      </c>
      <c r="AK343" s="0" t="s">
        <v>30700</v>
      </c>
      <c r="AL343" s="0" t="s">
        <v>2112</v>
      </c>
    </row>
    <row r="344" customFormat="false" ht="15" hidden="false" customHeight="false" outlineLevel="0" collapsed="false">
      <c r="A344" s="0" t="s">
        <v>30985</v>
      </c>
      <c r="B344" s="0" t="s">
        <v>30986</v>
      </c>
      <c r="C344" s="0" t="s">
        <v>28307</v>
      </c>
      <c r="D344" s="0" t="s">
        <v>28309</v>
      </c>
      <c r="E344" s="0" t="s">
        <v>30987</v>
      </c>
      <c r="F344" s="0" t="s">
        <v>30698</v>
      </c>
      <c r="G344" s="0" t="n">
        <v>1</v>
      </c>
      <c r="H344" s="0" t="n">
        <v>1</v>
      </c>
      <c r="I344" s="0" t="n">
        <v>0.01</v>
      </c>
      <c r="K344" s="0" t="n">
        <v>0.02</v>
      </c>
      <c r="L344" s="0" t="n">
        <v>95.66</v>
      </c>
      <c r="M344" s="0" t="n">
        <v>95.58</v>
      </c>
      <c r="N344" s="0" t="n">
        <v>95.63</v>
      </c>
      <c r="O344" s="0" t="n">
        <v>95.67</v>
      </c>
      <c r="P344" s="0" t="n">
        <v>0</v>
      </c>
      <c r="Q344" s="0" t="n">
        <v>0</v>
      </c>
      <c r="R344" s="0" t="n">
        <v>0</v>
      </c>
      <c r="S344" s="0" t="n">
        <v>95.71</v>
      </c>
      <c r="T344" s="0" t="n">
        <v>95.64</v>
      </c>
      <c r="U344" s="0" t="n">
        <v>95.6</v>
      </c>
      <c r="V344" s="0" t="n">
        <v>95.91</v>
      </c>
      <c r="W344" s="0" t="n">
        <v>173438144</v>
      </c>
      <c r="X344" s="0" t="n">
        <v>95.65</v>
      </c>
      <c r="Y344" s="0" t="n">
        <v>95.66</v>
      </c>
      <c r="Z344" s="0" t="n">
        <v>13962</v>
      </c>
      <c r="AA344" s="0" t="n">
        <v>0</v>
      </c>
      <c r="AB344" s="0" t="n">
        <v>3826.4</v>
      </c>
      <c r="AC344" s="0" t="n">
        <v>0</v>
      </c>
      <c r="AD344" s="0" t="s">
        <v>99</v>
      </c>
      <c r="AE344" s="0" t="s">
        <v>99</v>
      </c>
      <c r="AH344" s="0" t="n">
        <v>-100</v>
      </c>
      <c r="AI344" s="0" t="s">
        <v>27215</v>
      </c>
      <c r="AJ344" s="0" t="s">
        <v>30706</v>
      </c>
      <c r="AK344" s="0" t="s">
        <v>30700</v>
      </c>
      <c r="AL344" s="0" t="s">
        <v>2112</v>
      </c>
    </row>
    <row r="345" customFormat="false" ht="15" hidden="false" customHeight="false" outlineLevel="0" collapsed="false">
      <c r="A345" s="0" t="s">
        <v>30988</v>
      </c>
      <c r="B345" s="0" t="s">
        <v>30989</v>
      </c>
      <c r="C345" s="0" t="s">
        <v>28904</v>
      </c>
      <c r="D345" s="0" t="s">
        <v>28906</v>
      </c>
      <c r="E345" s="0" t="s">
        <v>30990</v>
      </c>
      <c r="F345" s="0" t="s">
        <v>30698</v>
      </c>
      <c r="G345" s="0" t="n">
        <v>1</v>
      </c>
      <c r="H345" s="0" t="n">
        <v>1</v>
      </c>
      <c r="I345" s="0" t="n">
        <v>0.01</v>
      </c>
      <c r="K345" s="0" t="n">
        <v>-0.49</v>
      </c>
      <c r="L345" s="0" t="n">
        <v>8.1</v>
      </c>
      <c r="M345" s="0" t="n">
        <v>8.14</v>
      </c>
      <c r="N345" s="0" t="n">
        <v>8.15</v>
      </c>
      <c r="O345" s="0" t="n">
        <v>8.09</v>
      </c>
      <c r="P345" s="0" t="n">
        <v>0</v>
      </c>
      <c r="Q345" s="0" t="n">
        <v>0</v>
      </c>
      <c r="R345" s="0" t="n">
        <v>0</v>
      </c>
      <c r="S345" s="0" t="n">
        <v>8.1</v>
      </c>
      <c r="T345" s="0" t="n">
        <v>8.13</v>
      </c>
      <c r="U345" s="0" t="n">
        <v>8.08</v>
      </c>
      <c r="V345" s="0" t="n">
        <v>8.14</v>
      </c>
      <c r="W345" s="0" t="n">
        <v>500188089</v>
      </c>
      <c r="X345" s="0" t="n">
        <v>8.09</v>
      </c>
      <c r="Y345" s="0" t="n">
        <v>8.1</v>
      </c>
      <c r="Z345" s="0" t="n">
        <v>624393</v>
      </c>
      <c r="AA345" s="0" t="n">
        <v>0</v>
      </c>
      <c r="AB345" s="0" t="n">
        <v>56.7</v>
      </c>
      <c r="AC345" s="0" t="n">
        <v>0</v>
      </c>
      <c r="AD345" s="0" t="s">
        <v>99</v>
      </c>
      <c r="AE345" s="0" t="s">
        <v>99</v>
      </c>
      <c r="AH345" s="0" t="n">
        <v>-100</v>
      </c>
      <c r="AI345" s="0" t="s">
        <v>27215</v>
      </c>
      <c r="AJ345" s="0" t="s">
        <v>30706</v>
      </c>
      <c r="AK345" s="0" t="s">
        <v>30700</v>
      </c>
      <c r="AL345" s="0" t="s">
        <v>2112</v>
      </c>
    </row>
    <row r="346" customFormat="false" ht="15" hidden="false" customHeight="false" outlineLevel="0" collapsed="false">
      <c r="A346" s="0" t="s">
        <v>30991</v>
      </c>
      <c r="B346" s="0" t="s">
        <v>4348</v>
      </c>
      <c r="C346" s="0" t="s">
        <v>28095</v>
      </c>
      <c r="D346" s="0" t="s">
        <v>28097</v>
      </c>
      <c r="E346" s="0" t="s">
        <v>30992</v>
      </c>
      <c r="F346" s="0" t="s">
        <v>30698</v>
      </c>
      <c r="G346" s="0" t="n">
        <v>1</v>
      </c>
      <c r="H346" s="0" t="n">
        <v>1</v>
      </c>
      <c r="I346" s="0" t="n">
        <v>0.01</v>
      </c>
      <c r="K346" s="0" t="n">
        <v>0</v>
      </c>
      <c r="L346" s="0" t="n">
        <v>5.36</v>
      </c>
      <c r="M346" s="0" t="n">
        <v>5.36</v>
      </c>
      <c r="N346" s="0" t="n">
        <v>5.36</v>
      </c>
      <c r="O346" s="0" t="n">
        <v>5.36</v>
      </c>
      <c r="P346" s="0" t="n">
        <v>0</v>
      </c>
      <c r="Q346" s="0" t="n">
        <v>0</v>
      </c>
      <c r="R346" s="0" t="n">
        <v>0</v>
      </c>
      <c r="S346" s="0" t="n">
        <v>5.36</v>
      </c>
      <c r="T346" s="0" t="n">
        <v>5.34</v>
      </c>
      <c r="U346" s="0" t="n">
        <v>5.34</v>
      </c>
      <c r="V346" s="0" t="n">
        <v>5.37</v>
      </c>
      <c r="W346" s="0" t="n">
        <v>4557180</v>
      </c>
      <c r="X346" s="0" t="n">
        <v>5.36</v>
      </c>
      <c r="Y346" s="0" t="n">
        <v>5.37</v>
      </c>
      <c r="Z346" s="0" t="n">
        <v>637</v>
      </c>
      <c r="AA346" s="0" t="n">
        <v>0</v>
      </c>
      <c r="AB346" s="0" t="n">
        <v>434.16</v>
      </c>
      <c r="AC346" s="0" t="n">
        <v>0</v>
      </c>
      <c r="AD346" s="0" t="s">
        <v>99</v>
      </c>
      <c r="AE346" s="0" t="s">
        <v>99</v>
      </c>
      <c r="AH346" s="0" t="n">
        <v>-100</v>
      </c>
      <c r="AI346" s="0" t="s">
        <v>27215</v>
      </c>
      <c r="AJ346" s="0" t="s">
        <v>30706</v>
      </c>
      <c r="AK346" s="0" t="s">
        <v>30700</v>
      </c>
      <c r="AL346" s="0" t="s">
        <v>2112</v>
      </c>
    </row>
    <row r="347" customFormat="false" ht="15" hidden="false" customHeight="false" outlineLevel="0" collapsed="false">
      <c r="A347" s="0" t="s">
        <v>30993</v>
      </c>
      <c r="B347" s="0" t="s">
        <v>30994</v>
      </c>
      <c r="C347" s="0" t="s">
        <v>30995</v>
      </c>
      <c r="D347" s="0" t="s">
        <v>30996</v>
      </c>
      <c r="E347" s="0" t="s">
        <v>30997</v>
      </c>
      <c r="F347" s="0" t="s">
        <v>30698</v>
      </c>
      <c r="G347" s="0" t="n">
        <v>1</v>
      </c>
      <c r="H347" s="0" t="n">
        <v>1</v>
      </c>
      <c r="I347" s="0" t="n">
        <v>0.01</v>
      </c>
      <c r="K347" s="0" t="n">
        <v>-1.97</v>
      </c>
      <c r="L347" s="0" t="n">
        <v>118.19</v>
      </c>
      <c r="M347" s="0" t="n">
        <v>120.54</v>
      </c>
      <c r="N347" s="0" t="n">
        <v>121.58</v>
      </c>
      <c r="O347" s="0" t="n">
        <v>118.76</v>
      </c>
      <c r="P347" s="0" t="n">
        <v>0</v>
      </c>
      <c r="Q347" s="0" t="n">
        <v>0</v>
      </c>
      <c r="R347" s="0" t="n">
        <v>0</v>
      </c>
      <c r="S347" s="0" t="n">
        <v>118.68</v>
      </c>
      <c r="T347" s="0" t="n">
        <v>119.77</v>
      </c>
      <c r="U347" s="0" t="n">
        <v>117.41</v>
      </c>
      <c r="V347" s="0" t="n">
        <v>119.77</v>
      </c>
      <c r="W347" s="0" t="n">
        <v>840017</v>
      </c>
      <c r="X347" s="0" t="n">
        <v>118.03</v>
      </c>
      <c r="Y347" s="0" t="n">
        <v>118.64</v>
      </c>
      <c r="Z347" s="0" t="n">
        <v>66</v>
      </c>
      <c r="AA347" s="0" t="n">
        <v>0</v>
      </c>
      <c r="AB347" s="0" t="n">
        <v>118.19</v>
      </c>
      <c r="AC347" s="0" t="n">
        <v>0</v>
      </c>
      <c r="AD347" s="0" t="s">
        <v>99</v>
      </c>
      <c r="AE347" s="0" t="s">
        <v>99</v>
      </c>
      <c r="AH347" s="0" t="n">
        <v>-100</v>
      </c>
      <c r="AI347" s="0" t="s">
        <v>27215</v>
      </c>
      <c r="AJ347" s="0" t="s">
        <v>30706</v>
      </c>
      <c r="AK347" s="0" t="s">
        <v>30700</v>
      </c>
      <c r="AL347" s="0" t="s">
        <v>2112</v>
      </c>
    </row>
    <row r="348" customFormat="false" ht="15" hidden="false" customHeight="false" outlineLevel="0" collapsed="false">
      <c r="A348" s="0" t="s">
        <v>30998</v>
      </c>
      <c r="B348" s="0" t="s">
        <v>30999</v>
      </c>
      <c r="C348" s="0" t="s">
        <v>31000</v>
      </c>
      <c r="D348" s="0" t="s">
        <v>31001</v>
      </c>
      <c r="E348" s="0" t="s">
        <v>31002</v>
      </c>
      <c r="F348" s="0" t="s">
        <v>497</v>
      </c>
      <c r="G348" s="0" t="n">
        <v>1</v>
      </c>
      <c r="H348" s="0" t="n">
        <v>1</v>
      </c>
      <c r="I348" s="0" t="n">
        <v>0.001</v>
      </c>
      <c r="J348" s="0" t="n">
        <v>1000</v>
      </c>
      <c r="K348" s="0" t="n">
        <v>0</v>
      </c>
      <c r="L348" s="0" t="n">
        <v>0</v>
      </c>
      <c r="M348" s="0" t="n">
        <v>0</v>
      </c>
      <c r="N348" s="0" t="n">
        <v>0</v>
      </c>
      <c r="O348" s="0" t="n">
        <v>0</v>
      </c>
      <c r="P348" s="0" t="n">
        <v>0</v>
      </c>
      <c r="Q348" s="0" t="n">
        <v>0</v>
      </c>
      <c r="R348" s="0" t="n">
        <v>0</v>
      </c>
      <c r="S348" s="0" t="n">
        <v>0</v>
      </c>
      <c r="T348" s="0" t="n">
        <v>0</v>
      </c>
      <c r="U348" s="0" t="n">
        <v>0</v>
      </c>
      <c r="V348" s="0" t="n">
        <v>0</v>
      </c>
      <c r="W348" s="0" t="n">
        <v>0</v>
      </c>
      <c r="X348" s="0" t="n">
        <v>87.501</v>
      </c>
      <c r="Y348" s="0" t="n">
        <v>0</v>
      </c>
      <c r="Z348" s="0" t="n">
        <v>0</v>
      </c>
      <c r="AA348" s="0" t="n">
        <v>15000000</v>
      </c>
      <c r="AB348" s="0" t="n">
        <v>0</v>
      </c>
      <c r="AC348" s="0" t="n">
        <v>0</v>
      </c>
      <c r="AD348" s="0" t="s">
        <v>99</v>
      </c>
      <c r="AE348" s="0" t="s">
        <v>99</v>
      </c>
      <c r="AH348" s="0" t="n">
        <v>-100</v>
      </c>
      <c r="AI348" s="0" t="s">
        <v>17896</v>
      </c>
      <c r="AJ348" s="0" t="s">
        <v>31003</v>
      </c>
      <c r="AK348" s="0" t="s">
        <v>31004</v>
      </c>
      <c r="AL348" s="0" t="s">
        <v>2112</v>
      </c>
    </row>
    <row r="349" customFormat="false" ht="15" hidden="false" customHeight="false" outlineLevel="0" collapsed="false">
      <c r="A349" s="0" t="s">
        <v>31005</v>
      </c>
      <c r="B349" s="0" t="s">
        <v>31006</v>
      </c>
      <c r="C349" s="0" t="s">
        <v>224</v>
      </c>
      <c r="D349" s="0" t="s">
        <v>25871</v>
      </c>
      <c r="E349" s="0" t="s">
        <v>225</v>
      </c>
      <c r="F349" s="0" t="s">
        <v>497</v>
      </c>
      <c r="G349" s="0" t="n">
        <v>1</v>
      </c>
      <c r="H349" s="0" t="n">
        <v>1</v>
      </c>
      <c r="I349" s="0" t="n">
        <v>0.001</v>
      </c>
      <c r="J349" s="0" t="n">
        <v>1000</v>
      </c>
      <c r="K349" s="0" t="n">
        <v>0.2</v>
      </c>
      <c r="L349" s="0" t="n">
        <v>79.429</v>
      </c>
      <c r="M349" s="0" t="n">
        <v>79.15</v>
      </c>
      <c r="N349" s="0" t="n">
        <v>79.016</v>
      </c>
      <c r="O349" s="0" t="n">
        <v>79.409</v>
      </c>
      <c r="P349" s="0" t="n">
        <v>0</v>
      </c>
      <c r="Q349" s="0" t="n">
        <v>0</v>
      </c>
      <c r="R349" s="0" t="n">
        <v>0</v>
      </c>
      <c r="S349" s="0" t="n">
        <v>79.283</v>
      </c>
      <c r="T349" s="0" t="n">
        <v>79.248</v>
      </c>
      <c r="U349" s="0" t="n">
        <v>79.011</v>
      </c>
      <c r="V349" s="0" t="n">
        <v>79.548</v>
      </c>
      <c r="W349" s="0" t="n">
        <v>75796469</v>
      </c>
      <c r="X349" s="0" t="n">
        <v>79.386</v>
      </c>
      <c r="Y349" s="0" t="n">
        <v>79.429</v>
      </c>
      <c r="Z349" s="0" t="n">
        <v>1042</v>
      </c>
      <c r="AA349" s="0" t="n">
        <v>450000000</v>
      </c>
      <c r="AB349" s="0" t="n">
        <v>794.29</v>
      </c>
      <c r="AC349" s="0" t="n">
        <v>0</v>
      </c>
      <c r="AD349" s="0" t="s">
        <v>99</v>
      </c>
      <c r="AE349" s="0" t="s">
        <v>99</v>
      </c>
      <c r="AH349" s="0" t="n">
        <v>-100</v>
      </c>
      <c r="AI349" s="0" t="s">
        <v>17896</v>
      </c>
      <c r="AJ349" s="0" t="s">
        <v>31003</v>
      </c>
      <c r="AK349" s="0" t="s">
        <v>31004</v>
      </c>
      <c r="AL349" s="0" t="s">
        <v>2112</v>
      </c>
    </row>
    <row r="350" customFormat="false" ht="15" hidden="false" customHeight="false" outlineLevel="0" collapsed="false">
      <c r="A350" s="0" t="s">
        <v>31007</v>
      </c>
      <c r="B350" s="0" t="s">
        <v>31008</v>
      </c>
      <c r="C350" s="0" t="s">
        <v>227</v>
      </c>
      <c r="D350" s="0" t="s">
        <v>18549</v>
      </c>
      <c r="E350" s="0" t="s">
        <v>228</v>
      </c>
      <c r="F350" s="0" t="s">
        <v>497</v>
      </c>
      <c r="G350" s="0" t="n">
        <v>1</v>
      </c>
      <c r="H350" s="0" t="n">
        <v>1</v>
      </c>
      <c r="I350" s="0" t="n">
        <v>0.001</v>
      </c>
      <c r="J350" s="0" t="n">
        <v>1000</v>
      </c>
      <c r="K350" s="0" t="n">
        <v>0.3</v>
      </c>
      <c r="L350" s="0" t="n">
        <v>71.869</v>
      </c>
      <c r="M350" s="0" t="n">
        <v>71.799</v>
      </c>
      <c r="N350" s="0" t="n">
        <v>71.676</v>
      </c>
      <c r="O350" s="0" t="n">
        <v>71.87</v>
      </c>
      <c r="P350" s="0" t="n">
        <v>0</v>
      </c>
      <c r="Q350" s="0" t="n">
        <v>0</v>
      </c>
      <c r="R350" s="0" t="n">
        <v>0</v>
      </c>
      <c r="S350" s="0" t="n">
        <v>71.685</v>
      </c>
      <c r="T350" s="0" t="n">
        <v>71.998</v>
      </c>
      <c r="U350" s="0" t="n">
        <v>71.529</v>
      </c>
      <c r="V350" s="0" t="n">
        <v>71.998</v>
      </c>
      <c r="W350" s="0" t="n">
        <v>18030988</v>
      </c>
      <c r="X350" s="0" t="n">
        <v>71.804</v>
      </c>
      <c r="Y350" s="0" t="n">
        <v>71.869</v>
      </c>
      <c r="Z350" s="0" t="n">
        <v>792</v>
      </c>
      <c r="AA350" s="0" t="n">
        <v>358927588</v>
      </c>
      <c r="AB350" s="0" t="n">
        <v>718.69</v>
      </c>
      <c r="AC350" s="0" t="n">
        <v>0</v>
      </c>
      <c r="AD350" s="0" t="s">
        <v>99</v>
      </c>
      <c r="AE350" s="0" t="s">
        <v>99</v>
      </c>
      <c r="AH350" s="0" t="n">
        <v>-100</v>
      </c>
      <c r="AI350" s="0" t="s">
        <v>17896</v>
      </c>
      <c r="AJ350" s="0" t="s">
        <v>31003</v>
      </c>
      <c r="AK350" s="0" t="s">
        <v>31004</v>
      </c>
      <c r="AL350" s="0" t="s">
        <v>2112</v>
      </c>
    </row>
    <row r="351" customFormat="false" ht="15" hidden="false" customHeight="false" outlineLevel="0" collapsed="false">
      <c r="A351" s="0" t="s">
        <v>31009</v>
      </c>
      <c r="B351" s="0" t="s">
        <v>31010</v>
      </c>
      <c r="C351" s="0" t="s">
        <v>19714</v>
      </c>
      <c r="D351" s="0" t="s">
        <v>19716</v>
      </c>
      <c r="E351" s="0" t="s">
        <v>19717</v>
      </c>
      <c r="F351" s="0" t="s">
        <v>497</v>
      </c>
      <c r="G351" s="0" t="n">
        <v>1</v>
      </c>
      <c r="H351" s="0" t="n">
        <v>1</v>
      </c>
      <c r="I351" s="0" t="n">
        <v>0.001</v>
      </c>
      <c r="J351" s="0" t="n">
        <v>1000</v>
      </c>
      <c r="K351" s="0" t="n">
        <v>-0.27</v>
      </c>
      <c r="L351" s="0" t="n">
        <v>65.497</v>
      </c>
      <c r="M351" s="0" t="n">
        <v>65.7</v>
      </c>
      <c r="N351" s="0" t="n">
        <v>65.574</v>
      </c>
      <c r="O351" s="0" t="n">
        <v>65.587</v>
      </c>
      <c r="P351" s="0" t="n">
        <v>0</v>
      </c>
      <c r="Q351" s="0" t="n">
        <v>0</v>
      </c>
      <c r="R351" s="0" t="n">
        <v>0</v>
      </c>
      <c r="S351" s="0" t="n">
        <v>65.503</v>
      </c>
      <c r="T351" s="0" t="n">
        <v>65.674</v>
      </c>
      <c r="U351" s="0" t="n">
        <v>65.4</v>
      </c>
      <c r="V351" s="0" t="n">
        <v>65.699</v>
      </c>
      <c r="W351" s="0" t="n">
        <v>14410584</v>
      </c>
      <c r="X351" s="0" t="n">
        <v>65.497</v>
      </c>
      <c r="Y351" s="0" t="n">
        <v>65.643</v>
      </c>
      <c r="Z351" s="0" t="n">
        <v>1046</v>
      </c>
      <c r="AA351" s="0" t="n">
        <v>250000000</v>
      </c>
      <c r="AB351" s="0" t="n">
        <v>13754.37</v>
      </c>
      <c r="AC351" s="0" t="n">
        <v>0</v>
      </c>
      <c r="AD351" s="0" t="s">
        <v>99</v>
      </c>
      <c r="AE351" s="0" t="s">
        <v>99</v>
      </c>
      <c r="AH351" s="0" t="n">
        <v>-100</v>
      </c>
      <c r="AI351" s="0" t="s">
        <v>17896</v>
      </c>
      <c r="AJ351" s="0" t="s">
        <v>31003</v>
      </c>
      <c r="AK351" s="0" t="s">
        <v>31004</v>
      </c>
      <c r="AL351" s="0" t="s">
        <v>2112</v>
      </c>
    </row>
    <row r="352" customFormat="false" ht="15" hidden="false" customHeight="false" outlineLevel="0" collapsed="false">
      <c r="A352" s="0" t="s">
        <v>31011</v>
      </c>
      <c r="B352" s="0" t="s">
        <v>31012</v>
      </c>
      <c r="C352" s="0" t="s">
        <v>27112</v>
      </c>
      <c r="D352" s="0" t="s">
        <v>27114</v>
      </c>
      <c r="E352" s="0" t="s">
        <v>27115</v>
      </c>
      <c r="F352" s="0" t="s">
        <v>497</v>
      </c>
      <c r="G352" s="0" t="n">
        <v>1</v>
      </c>
      <c r="H352" s="0" t="n">
        <v>1</v>
      </c>
      <c r="I352" s="0" t="n">
        <v>0.001</v>
      </c>
      <c r="J352" s="0" t="n">
        <v>1000</v>
      </c>
      <c r="K352" s="0" t="n">
        <v>-0.02</v>
      </c>
      <c r="L352" s="0" t="n">
        <v>81.549</v>
      </c>
      <c r="M352" s="0" t="n">
        <v>81.4</v>
      </c>
      <c r="N352" s="0" t="n">
        <v>81.409</v>
      </c>
      <c r="O352" s="0" t="n">
        <v>81.549</v>
      </c>
      <c r="P352" s="0" t="n">
        <v>0</v>
      </c>
      <c r="Q352" s="0" t="n">
        <v>0</v>
      </c>
      <c r="R352" s="0" t="n">
        <v>0</v>
      </c>
      <c r="S352" s="0" t="n">
        <v>81.519</v>
      </c>
      <c r="T352" s="0" t="n">
        <v>81.796</v>
      </c>
      <c r="U352" s="0" t="n">
        <v>81.4</v>
      </c>
      <c r="V352" s="0" t="n">
        <v>81.797</v>
      </c>
      <c r="W352" s="0" t="n">
        <v>22798500</v>
      </c>
      <c r="X352" s="0" t="n">
        <v>81.544</v>
      </c>
      <c r="Y352" s="0" t="n">
        <v>81.549</v>
      </c>
      <c r="Z352" s="0" t="n">
        <v>586</v>
      </c>
      <c r="AA352" s="0" t="n">
        <v>450000000</v>
      </c>
      <c r="AB352" s="0" t="n">
        <v>815.49</v>
      </c>
      <c r="AC352" s="0" t="n">
        <v>0</v>
      </c>
      <c r="AD352" s="0" t="s">
        <v>99</v>
      </c>
      <c r="AE352" s="0" t="s">
        <v>99</v>
      </c>
      <c r="AH352" s="0" t="n">
        <v>-100</v>
      </c>
      <c r="AI352" s="0" t="s">
        <v>17896</v>
      </c>
      <c r="AJ352" s="0" t="s">
        <v>31003</v>
      </c>
      <c r="AK352" s="0" t="s">
        <v>31004</v>
      </c>
      <c r="AL352" s="0" t="s">
        <v>2112</v>
      </c>
    </row>
    <row r="353" customFormat="false" ht="15" hidden="false" customHeight="false" outlineLevel="0" collapsed="false">
      <c r="A353" s="0" t="s">
        <v>31013</v>
      </c>
      <c r="B353" s="0" t="s">
        <v>31014</v>
      </c>
      <c r="C353" s="0" t="s">
        <v>23554</v>
      </c>
      <c r="D353" s="0" t="s">
        <v>23556</v>
      </c>
      <c r="E353" s="0" t="s">
        <v>23557</v>
      </c>
      <c r="F353" s="0" t="s">
        <v>497</v>
      </c>
      <c r="G353" s="0" t="n">
        <v>1</v>
      </c>
      <c r="H353" s="0" t="n">
        <v>1</v>
      </c>
      <c r="I353" s="0" t="n">
        <v>0.001</v>
      </c>
      <c r="J353" s="0" t="n">
        <v>1000</v>
      </c>
      <c r="K353" s="0" t="n">
        <v>-0.16</v>
      </c>
      <c r="L353" s="0" t="n">
        <v>60.649</v>
      </c>
      <c r="M353" s="0" t="n">
        <v>60.8</v>
      </c>
      <c r="N353" s="0" t="n">
        <v>60.653</v>
      </c>
      <c r="O353" s="0" t="n">
        <v>60.624</v>
      </c>
      <c r="P353" s="0" t="n">
        <v>0</v>
      </c>
      <c r="Q353" s="0" t="n">
        <v>0</v>
      </c>
      <c r="R353" s="0" t="n">
        <v>0</v>
      </c>
      <c r="S353" s="0" t="n">
        <v>60.61</v>
      </c>
      <c r="T353" s="0" t="n">
        <v>60.847</v>
      </c>
      <c r="U353" s="0" t="n">
        <v>60.502</v>
      </c>
      <c r="V353" s="0" t="n">
        <v>61.048</v>
      </c>
      <c r="W353" s="0" t="n">
        <v>16901139</v>
      </c>
      <c r="X353" s="0" t="n">
        <v>60.612</v>
      </c>
      <c r="Y353" s="0" t="n">
        <v>60.649</v>
      </c>
      <c r="Z353" s="0" t="n">
        <v>716</v>
      </c>
      <c r="AA353" s="0" t="n">
        <v>350000000</v>
      </c>
      <c r="AB353" s="0" t="n">
        <v>606.49</v>
      </c>
      <c r="AC353" s="0" t="n">
        <v>0</v>
      </c>
      <c r="AD353" s="0" t="s">
        <v>99</v>
      </c>
      <c r="AE353" s="0" t="s">
        <v>99</v>
      </c>
      <c r="AH353" s="0" t="n">
        <v>-100</v>
      </c>
      <c r="AI353" s="0" t="s">
        <v>17896</v>
      </c>
      <c r="AJ353" s="0" t="s">
        <v>31003</v>
      </c>
      <c r="AK353" s="0" t="s">
        <v>31004</v>
      </c>
      <c r="AL353" s="0" t="s">
        <v>2112</v>
      </c>
    </row>
    <row r="354" customFormat="false" ht="15" hidden="false" customHeight="false" outlineLevel="0" collapsed="false">
      <c r="A354" s="0" t="s">
        <v>31015</v>
      </c>
      <c r="B354" s="0" t="s">
        <v>31016</v>
      </c>
      <c r="C354" s="0" t="s">
        <v>19930</v>
      </c>
      <c r="D354" s="0" t="s">
        <v>19932</v>
      </c>
      <c r="E354" s="0" t="s">
        <v>19933</v>
      </c>
      <c r="F354" s="0" t="s">
        <v>497</v>
      </c>
      <c r="G354" s="0" t="n">
        <v>1</v>
      </c>
      <c r="H354" s="0" t="n">
        <v>1</v>
      </c>
      <c r="I354" s="0" t="n">
        <v>0.001</v>
      </c>
      <c r="J354" s="0" t="n">
        <v>1000</v>
      </c>
      <c r="K354" s="0" t="n">
        <v>0.02</v>
      </c>
      <c r="L354" s="0" t="n">
        <v>66.314</v>
      </c>
      <c r="M354" s="0" t="n">
        <v>66.24</v>
      </c>
      <c r="N354" s="0" t="n">
        <v>66.235</v>
      </c>
      <c r="O354" s="0" t="n">
        <v>66.37</v>
      </c>
      <c r="P354" s="0" t="n">
        <v>0</v>
      </c>
      <c r="Q354" s="0" t="n">
        <v>0</v>
      </c>
      <c r="R354" s="0" t="n">
        <v>0</v>
      </c>
      <c r="S354" s="0" t="n">
        <v>66.284</v>
      </c>
      <c r="T354" s="0" t="n">
        <v>66.499</v>
      </c>
      <c r="U354" s="0" t="n">
        <v>66.179</v>
      </c>
      <c r="V354" s="0" t="n">
        <v>66.675</v>
      </c>
      <c r="W354" s="0" t="n">
        <v>10903676</v>
      </c>
      <c r="X354" s="0" t="n">
        <v>66.309</v>
      </c>
      <c r="Y354" s="0" t="n">
        <v>66.374</v>
      </c>
      <c r="Z354" s="0" t="n">
        <v>445</v>
      </c>
      <c r="AA354" s="0" t="n">
        <v>350000000</v>
      </c>
      <c r="AB354" s="0" t="n">
        <v>1989.42</v>
      </c>
      <c r="AC354" s="0" t="n">
        <v>0</v>
      </c>
      <c r="AD354" s="0" t="s">
        <v>99</v>
      </c>
      <c r="AE354" s="0" t="s">
        <v>99</v>
      </c>
      <c r="AH354" s="0" t="n">
        <v>-100</v>
      </c>
      <c r="AI354" s="0" t="s">
        <v>17896</v>
      </c>
      <c r="AJ354" s="0" t="s">
        <v>31003</v>
      </c>
      <c r="AK354" s="0" t="s">
        <v>31004</v>
      </c>
      <c r="AL354" s="0" t="s">
        <v>2112</v>
      </c>
    </row>
    <row r="355" customFormat="false" ht="15" hidden="false" customHeight="false" outlineLevel="0" collapsed="false">
      <c r="A355" s="0" t="s">
        <v>31017</v>
      </c>
      <c r="B355" s="0" t="s">
        <v>31018</v>
      </c>
      <c r="C355" s="0" t="s">
        <v>22348</v>
      </c>
      <c r="D355" s="0" t="s">
        <v>22350</v>
      </c>
      <c r="E355" s="0" t="s">
        <v>22351</v>
      </c>
      <c r="F355" s="0" t="s">
        <v>497</v>
      </c>
      <c r="G355" s="0" t="n">
        <v>1</v>
      </c>
      <c r="H355" s="0" t="n">
        <v>1</v>
      </c>
      <c r="I355" s="0" t="n">
        <v>0.001</v>
      </c>
      <c r="J355" s="0" t="n">
        <v>1000</v>
      </c>
      <c r="K355" s="0" t="n">
        <v>0.1</v>
      </c>
      <c r="L355" s="0" t="n">
        <v>56.985</v>
      </c>
      <c r="M355" s="0" t="n">
        <v>56.96</v>
      </c>
      <c r="N355" s="0" t="n">
        <v>56.93</v>
      </c>
      <c r="O355" s="0" t="n">
        <v>56.997</v>
      </c>
      <c r="P355" s="0" t="n">
        <v>0</v>
      </c>
      <c r="Q355" s="0" t="n">
        <v>0</v>
      </c>
      <c r="R355" s="0" t="n">
        <v>0</v>
      </c>
      <c r="S355" s="0" t="n">
        <v>56.776</v>
      </c>
      <c r="T355" s="0" t="n">
        <v>56.955</v>
      </c>
      <c r="U355" s="0" t="n">
        <v>56.5</v>
      </c>
      <c r="V355" s="0" t="n">
        <v>57</v>
      </c>
      <c r="W355" s="0" t="n">
        <v>11362023</v>
      </c>
      <c r="X355" s="0" t="n">
        <v>56.914</v>
      </c>
      <c r="Y355" s="0" t="n">
        <v>56.997</v>
      </c>
      <c r="Z355" s="0" t="n">
        <v>1148</v>
      </c>
      <c r="AA355" s="0" t="n">
        <v>350000000</v>
      </c>
      <c r="AB355" s="0" t="n">
        <v>90606.15</v>
      </c>
      <c r="AC355" s="0" t="n">
        <v>0</v>
      </c>
      <c r="AD355" s="0" t="s">
        <v>99</v>
      </c>
      <c r="AE355" s="0" t="s">
        <v>99</v>
      </c>
      <c r="AH355" s="0" t="n">
        <v>-100</v>
      </c>
      <c r="AI355" s="0" t="s">
        <v>17896</v>
      </c>
      <c r="AJ355" s="0" t="s">
        <v>31003</v>
      </c>
      <c r="AK355" s="0" t="s">
        <v>31004</v>
      </c>
      <c r="AL355" s="0" t="s">
        <v>2112</v>
      </c>
    </row>
    <row r="356" customFormat="false" ht="15" hidden="false" customHeight="false" outlineLevel="0" collapsed="false">
      <c r="A356" s="0" t="s">
        <v>31019</v>
      </c>
      <c r="B356" s="0" t="s">
        <v>31020</v>
      </c>
      <c r="C356" s="0" t="s">
        <v>206</v>
      </c>
      <c r="D356" s="0" t="s">
        <v>26117</v>
      </c>
      <c r="E356" s="0" t="s">
        <v>207</v>
      </c>
      <c r="F356" s="0" t="s">
        <v>497</v>
      </c>
      <c r="G356" s="0" t="n">
        <v>1</v>
      </c>
      <c r="H356" s="0" t="n">
        <v>1</v>
      </c>
      <c r="I356" s="0" t="n">
        <v>0.001</v>
      </c>
      <c r="J356" s="0" t="n">
        <v>1000</v>
      </c>
      <c r="K356" s="0" t="n">
        <v>0.01</v>
      </c>
      <c r="L356" s="0" t="n">
        <v>81.346</v>
      </c>
      <c r="M356" s="0" t="n">
        <v>81.238</v>
      </c>
      <c r="N356" s="0" t="n">
        <v>81.464</v>
      </c>
      <c r="O356" s="0" t="n">
        <v>81.348</v>
      </c>
      <c r="P356" s="0" t="n">
        <v>0</v>
      </c>
      <c r="Q356" s="0" t="n">
        <v>0</v>
      </c>
      <c r="R356" s="0" t="n">
        <v>0</v>
      </c>
      <c r="S356" s="0" t="n">
        <v>81.327</v>
      </c>
      <c r="T356" s="0" t="n">
        <v>81.787</v>
      </c>
      <c r="U356" s="0" t="n">
        <v>81.201</v>
      </c>
      <c r="V356" s="0" t="n">
        <v>81.899</v>
      </c>
      <c r="W356" s="0" t="n">
        <v>19743795</v>
      </c>
      <c r="X356" s="0" t="n">
        <v>81.296</v>
      </c>
      <c r="Y356" s="0" t="n">
        <v>81.346</v>
      </c>
      <c r="Z356" s="0" t="n">
        <v>651</v>
      </c>
      <c r="AA356" s="0" t="n">
        <v>450000000</v>
      </c>
      <c r="AB356" s="0" t="n">
        <v>5694.22</v>
      </c>
      <c r="AC356" s="0" t="n">
        <v>0</v>
      </c>
      <c r="AD356" s="0" t="s">
        <v>99</v>
      </c>
      <c r="AE356" s="0" t="s">
        <v>99</v>
      </c>
      <c r="AH356" s="0" t="n">
        <v>-100</v>
      </c>
      <c r="AI356" s="0" t="s">
        <v>17896</v>
      </c>
      <c r="AJ356" s="0" t="s">
        <v>31003</v>
      </c>
      <c r="AK356" s="0" t="s">
        <v>31004</v>
      </c>
      <c r="AL356" s="0" t="s">
        <v>2112</v>
      </c>
    </row>
    <row r="357" customFormat="false" ht="15" hidden="false" customHeight="false" outlineLevel="0" collapsed="false">
      <c r="A357" s="0" t="s">
        <v>31021</v>
      </c>
      <c r="B357" s="0" t="s">
        <v>31022</v>
      </c>
      <c r="C357" s="0" t="s">
        <v>25956</v>
      </c>
      <c r="D357" s="0" t="s">
        <v>25958</v>
      </c>
      <c r="E357" s="0" t="s">
        <v>25959</v>
      </c>
      <c r="F357" s="0" t="s">
        <v>497</v>
      </c>
      <c r="G357" s="0" t="n">
        <v>1</v>
      </c>
      <c r="H357" s="0" t="n">
        <v>1</v>
      </c>
      <c r="I357" s="0" t="n">
        <v>0.001</v>
      </c>
      <c r="J357" s="0" t="n">
        <v>1000</v>
      </c>
      <c r="K357" s="0" t="n">
        <v>0.13</v>
      </c>
      <c r="L357" s="0" t="n">
        <v>66.3</v>
      </c>
      <c r="M357" s="0" t="n">
        <v>66.201</v>
      </c>
      <c r="N357" s="0" t="n">
        <v>66.195</v>
      </c>
      <c r="O357" s="0" t="n">
        <v>66.299</v>
      </c>
      <c r="P357" s="0" t="n">
        <v>0</v>
      </c>
      <c r="Q357" s="0" t="n">
        <v>0</v>
      </c>
      <c r="R357" s="0" t="n">
        <v>0</v>
      </c>
      <c r="S357" s="0" t="n">
        <v>66.22</v>
      </c>
      <c r="T357" s="0" t="n">
        <v>66.186</v>
      </c>
      <c r="U357" s="0" t="n">
        <v>66.023</v>
      </c>
      <c r="V357" s="0" t="n">
        <v>66.499</v>
      </c>
      <c r="W357" s="0" t="n">
        <v>10937520</v>
      </c>
      <c r="X357" s="0" t="n">
        <v>66.3</v>
      </c>
      <c r="Y357" s="0" t="n">
        <v>66.32</v>
      </c>
      <c r="Z357" s="0" t="n">
        <v>492</v>
      </c>
      <c r="AA357" s="0" t="n">
        <v>450000000</v>
      </c>
      <c r="AB357" s="0" t="n">
        <v>6630</v>
      </c>
      <c r="AC357" s="0" t="n">
        <v>0</v>
      </c>
      <c r="AD357" s="0" t="s">
        <v>99</v>
      </c>
      <c r="AE357" s="0" t="s">
        <v>99</v>
      </c>
      <c r="AH357" s="0" t="n">
        <v>-100</v>
      </c>
      <c r="AI357" s="0" t="s">
        <v>17896</v>
      </c>
      <c r="AJ357" s="0" t="s">
        <v>31003</v>
      </c>
      <c r="AK357" s="0" t="s">
        <v>31004</v>
      </c>
      <c r="AL357" s="0" t="s">
        <v>2112</v>
      </c>
    </row>
    <row r="358" customFormat="false" ht="15" hidden="false" customHeight="false" outlineLevel="0" collapsed="false">
      <c r="A358" s="0" t="s">
        <v>31023</v>
      </c>
      <c r="B358" s="0" t="s">
        <v>31024</v>
      </c>
      <c r="C358" s="0" t="s">
        <v>209</v>
      </c>
      <c r="D358" s="0" t="s">
        <v>24066</v>
      </c>
      <c r="E358" s="0" t="s">
        <v>210</v>
      </c>
      <c r="F358" s="0" t="s">
        <v>497</v>
      </c>
      <c r="G358" s="0" t="n">
        <v>1</v>
      </c>
      <c r="H358" s="0" t="n">
        <v>1</v>
      </c>
      <c r="I358" s="0" t="n">
        <v>0.001</v>
      </c>
      <c r="J358" s="0" t="n">
        <v>1000</v>
      </c>
      <c r="K358" s="0" t="n">
        <v>-0.08</v>
      </c>
      <c r="L358" s="0" t="n">
        <v>88.469</v>
      </c>
      <c r="M358" s="0" t="n">
        <v>88.4</v>
      </c>
      <c r="N358" s="0" t="n">
        <v>88.4</v>
      </c>
      <c r="O358" s="0" t="n">
        <v>88.455</v>
      </c>
      <c r="P358" s="0" t="n">
        <v>0</v>
      </c>
      <c r="Q358" s="0" t="n">
        <v>0</v>
      </c>
      <c r="R358" s="0" t="n">
        <v>0</v>
      </c>
      <c r="S358" s="0" t="n">
        <v>88.425</v>
      </c>
      <c r="T358" s="0" t="n">
        <v>88.599</v>
      </c>
      <c r="U358" s="0" t="n">
        <v>88.35</v>
      </c>
      <c r="V358" s="0" t="n">
        <v>88.599</v>
      </c>
      <c r="W358" s="0" t="n">
        <v>261727373</v>
      </c>
      <c r="X358" s="0" t="n">
        <v>88.468</v>
      </c>
      <c r="Y358" s="0" t="n">
        <v>88.469</v>
      </c>
      <c r="Z358" s="0" t="n">
        <v>1376</v>
      </c>
      <c r="AA358" s="0" t="n">
        <v>450000000</v>
      </c>
      <c r="AB358" s="0" t="n">
        <v>884.69</v>
      </c>
      <c r="AC358" s="0" t="n">
        <v>0</v>
      </c>
      <c r="AD358" s="0" t="s">
        <v>99</v>
      </c>
      <c r="AE358" s="0" t="s">
        <v>99</v>
      </c>
      <c r="AH358" s="0" t="n">
        <v>-100</v>
      </c>
      <c r="AI358" s="0" t="s">
        <v>17896</v>
      </c>
      <c r="AJ358" s="0" t="s">
        <v>31003</v>
      </c>
      <c r="AK358" s="0" t="s">
        <v>31004</v>
      </c>
      <c r="AL358" s="0" t="s">
        <v>2112</v>
      </c>
    </row>
    <row r="359" customFormat="false" ht="15" hidden="false" customHeight="false" outlineLevel="0" collapsed="false">
      <c r="A359" s="0" t="s">
        <v>31025</v>
      </c>
      <c r="B359" s="0" t="s">
        <v>31026</v>
      </c>
      <c r="C359" s="0" t="s">
        <v>17993</v>
      </c>
      <c r="D359" s="0" t="s">
        <v>17995</v>
      </c>
      <c r="E359" s="0" t="s">
        <v>17996</v>
      </c>
      <c r="F359" s="0" t="s">
        <v>497</v>
      </c>
      <c r="G359" s="0" t="n">
        <v>1</v>
      </c>
      <c r="H359" s="0" t="n">
        <v>1</v>
      </c>
      <c r="I359" s="0" t="n">
        <v>0.001</v>
      </c>
      <c r="J359" s="0" t="n">
        <v>1000</v>
      </c>
      <c r="K359" s="0" t="n">
        <v>-0.4</v>
      </c>
      <c r="L359" s="0" t="n">
        <v>54.35</v>
      </c>
      <c r="M359" s="0" t="n">
        <v>54.356</v>
      </c>
      <c r="N359" s="0" t="n">
        <v>54.258</v>
      </c>
      <c r="O359" s="0" t="n">
        <v>54.35</v>
      </c>
      <c r="P359" s="0" t="n">
        <v>0</v>
      </c>
      <c r="Q359" s="0" t="n">
        <v>0</v>
      </c>
      <c r="R359" s="0" t="n">
        <v>0</v>
      </c>
      <c r="S359" s="0" t="n">
        <v>54.309</v>
      </c>
      <c r="T359" s="0" t="n">
        <v>54.571</v>
      </c>
      <c r="U359" s="0" t="n">
        <v>54.025</v>
      </c>
      <c r="V359" s="0" t="n">
        <v>54.63</v>
      </c>
      <c r="W359" s="0" t="n">
        <v>36891796</v>
      </c>
      <c r="X359" s="0" t="n">
        <v>54.348</v>
      </c>
      <c r="Y359" s="0" t="n">
        <v>54.35</v>
      </c>
      <c r="Z359" s="0" t="n">
        <v>1513</v>
      </c>
      <c r="AA359" s="0" t="n">
        <v>300000000</v>
      </c>
      <c r="AB359" s="0" t="n">
        <v>11957</v>
      </c>
      <c r="AC359" s="0" t="n">
        <v>0</v>
      </c>
      <c r="AD359" s="0" t="s">
        <v>99</v>
      </c>
      <c r="AE359" s="0" t="s">
        <v>99</v>
      </c>
      <c r="AH359" s="0" t="n">
        <v>-100</v>
      </c>
      <c r="AI359" s="0" t="s">
        <v>17896</v>
      </c>
      <c r="AJ359" s="0" t="s">
        <v>31003</v>
      </c>
      <c r="AK359" s="0" t="s">
        <v>31004</v>
      </c>
      <c r="AL359" s="0" t="s">
        <v>2112</v>
      </c>
    </row>
    <row r="360" customFormat="false" ht="15" hidden="false" customHeight="false" outlineLevel="0" collapsed="false">
      <c r="A360" s="0" t="s">
        <v>31027</v>
      </c>
      <c r="B360" s="0" t="s">
        <v>31028</v>
      </c>
      <c r="C360" s="0" t="s">
        <v>31029</v>
      </c>
      <c r="D360" s="0" t="s">
        <v>31030</v>
      </c>
      <c r="E360" s="0" t="s">
        <v>31031</v>
      </c>
      <c r="F360" s="0" t="s">
        <v>497</v>
      </c>
      <c r="G360" s="0" t="n">
        <v>1</v>
      </c>
      <c r="H360" s="0" t="n">
        <v>1</v>
      </c>
      <c r="I360" s="0" t="n">
        <v>0.001</v>
      </c>
      <c r="J360" s="0" t="n">
        <v>1000</v>
      </c>
      <c r="K360" s="0" t="n">
        <v>0</v>
      </c>
      <c r="L360" s="0" t="n">
        <v>0</v>
      </c>
      <c r="M360" s="0" t="n">
        <v>0</v>
      </c>
      <c r="N360" s="0" t="n">
        <v>0</v>
      </c>
      <c r="O360" s="0" t="n">
        <v>0</v>
      </c>
      <c r="P360" s="0" t="n">
        <v>0</v>
      </c>
      <c r="Q360" s="0" t="n">
        <v>0</v>
      </c>
      <c r="R360" s="0" t="n">
        <v>0</v>
      </c>
      <c r="S360" s="0" t="n">
        <v>0</v>
      </c>
      <c r="T360" s="0" t="n">
        <v>0</v>
      </c>
      <c r="U360" s="0" t="n">
        <v>0</v>
      </c>
      <c r="V360" s="0" t="n">
        <v>0</v>
      </c>
      <c r="W360" s="0" t="n">
        <v>0</v>
      </c>
      <c r="X360" s="0" t="n">
        <v>0</v>
      </c>
      <c r="Y360" s="0" t="n">
        <v>0</v>
      </c>
      <c r="Z360" s="0" t="n">
        <v>0</v>
      </c>
      <c r="AA360" s="0" t="n">
        <v>212636000</v>
      </c>
      <c r="AB360" s="0" t="n">
        <v>0</v>
      </c>
      <c r="AC360" s="0" t="n">
        <v>0</v>
      </c>
      <c r="AD360" s="0" t="s">
        <v>99</v>
      </c>
      <c r="AE360" s="0" t="s">
        <v>99</v>
      </c>
      <c r="AH360" s="0" t="n">
        <v>-100</v>
      </c>
      <c r="AI360" s="0" t="s">
        <v>17896</v>
      </c>
      <c r="AJ360" s="0" t="s">
        <v>31003</v>
      </c>
      <c r="AK360" s="0" t="s">
        <v>31004</v>
      </c>
      <c r="AL360" s="0" t="s">
        <v>2112</v>
      </c>
    </row>
    <row r="361" customFormat="false" ht="15" hidden="false" customHeight="false" outlineLevel="0" collapsed="false">
      <c r="A361" s="0" t="s">
        <v>31032</v>
      </c>
      <c r="B361" s="0" t="s">
        <v>31033</v>
      </c>
      <c r="C361" s="0" t="s">
        <v>21815</v>
      </c>
      <c r="D361" s="0" t="s">
        <v>21817</v>
      </c>
      <c r="E361" s="0" t="s">
        <v>21818</v>
      </c>
      <c r="F361" s="0" t="s">
        <v>497</v>
      </c>
      <c r="G361" s="0" t="n">
        <v>1</v>
      </c>
      <c r="H361" s="0" t="n">
        <v>1</v>
      </c>
      <c r="I361" s="0" t="n">
        <v>0.001</v>
      </c>
      <c r="J361" s="0" t="n">
        <v>1000</v>
      </c>
      <c r="K361" s="0" t="n">
        <v>0</v>
      </c>
      <c r="L361" s="0" t="n">
        <v>71.199</v>
      </c>
      <c r="M361" s="0" t="n">
        <v>71.052</v>
      </c>
      <c r="N361" s="0" t="n">
        <v>71.151</v>
      </c>
      <c r="O361" s="0" t="n">
        <v>71.2</v>
      </c>
      <c r="P361" s="0" t="n">
        <v>0</v>
      </c>
      <c r="Q361" s="0" t="n">
        <v>0</v>
      </c>
      <c r="R361" s="0" t="n">
        <v>0</v>
      </c>
      <c r="S361" s="0" t="n">
        <v>71.129</v>
      </c>
      <c r="T361" s="0" t="n">
        <v>71.32</v>
      </c>
      <c r="U361" s="0" t="n">
        <v>71.026</v>
      </c>
      <c r="V361" s="0" t="n">
        <v>71.646</v>
      </c>
      <c r="W361" s="0" t="n">
        <v>28109546</v>
      </c>
      <c r="X361" s="0" t="n">
        <v>71.167</v>
      </c>
      <c r="Y361" s="0" t="n">
        <v>71.199</v>
      </c>
      <c r="Z361" s="0" t="n">
        <v>468</v>
      </c>
      <c r="AA361" s="0" t="n">
        <v>450000000</v>
      </c>
      <c r="AB361" s="0" t="n">
        <v>24919.65</v>
      </c>
      <c r="AC361" s="0" t="n">
        <v>0</v>
      </c>
      <c r="AD361" s="0" t="s">
        <v>99</v>
      </c>
      <c r="AE361" s="0" t="s">
        <v>99</v>
      </c>
      <c r="AH361" s="0" t="n">
        <v>-100</v>
      </c>
      <c r="AI361" s="0" t="s">
        <v>17896</v>
      </c>
      <c r="AJ361" s="0" t="s">
        <v>31003</v>
      </c>
      <c r="AK361" s="0" t="s">
        <v>31004</v>
      </c>
      <c r="AL361" s="0" t="s">
        <v>2112</v>
      </c>
    </row>
    <row r="362" customFormat="false" ht="15" hidden="false" customHeight="false" outlineLevel="0" collapsed="false">
      <c r="A362" s="0" t="s">
        <v>31034</v>
      </c>
      <c r="B362" s="0" t="s">
        <v>31035</v>
      </c>
      <c r="C362" s="0" t="s">
        <v>23561</v>
      </c>
      <c r="D362" s="0" t="s">
        <v>23563</v>
      </c>
      <c r="E362" s="0" t="s">
        <v>23564</v>
      </c>
      <c r="F362" s="0" t="s">
        <v>497</v>
      </c>
      <c r="G362" s="0" t="n">
        <v>1</v>
      </c>
      <c r="H362" s="0" t="n">
        <v>1</v>
      </c>
      <c r="I362" s="0" t="n">
        <v>0.001</v>
      </c>
      <c r="J362" s="0" t="n">
        <v>1000</v>
      </c>
      <c r="K362" s="0" t="n">
        <v>0.52</v>
      </c>
      <c r="L362" s="0" t="n">
        <v>52.172</v>
      </c>
      <c r="M362" s="0" t="n">
        <v>51.882</v>
      </c>
      <c r="N362" s="0" t="n">
        <v>51.85</v>
      </c>
      <c r="O362" s="0" t="n">
        <v>52.095</v>
      </c>
      <c r="P362" s="0" t="n">
        <v>0</v>
      </c>
      <c r="Q362" s="0" t="n">
        <v>0</v>
      </c>
      <c r="R362" s="0" t="n">
        <v>0</v>
      </c>
      <c r="S362" s="0" t="n">
        <v>51.985</v>
      </c>
      <c r="T362" s="0" t="n">
        <v>51.901</v>
      </c>
      <c r="U362" s="0" t="n">
        <v>51.703</v>
      </c>
      <c r="V362" s="0" t="n">
        <v>52.287</v>
      </c>
      <c r="W362" s="0" t="n">
        <v>29659826</v>
      </c>
      <c r="X362" s="0" t="n">
        <v>52.084</v>
      </c>
      <c r="Y362" s="0" t="n">
        <v>52.172</v>
      </c>
      <c r="Z362" s="0" t="n">
        <v>2044</v>
      </c>
      <c r="AA362" s="0" t="n">
        <v>450000000</v>
      </c>
      <c r="AB362" s="0" t="n">
        <v>4173.76</v>
      </c>
      <c r="AC362" s="0" t="n">
        <v>0</v>
      </c>
      <c r="AD362" s="0" t="s">
        <v>99</v>
      </c>
      <c r="AE362" s="0" t="s">
        <v>99</v>
      </c>
      <c r="AH362" s="0" t="n">
        <v>-100</v>
      </c>
      <c r="AI362" s="0" t="s">
        <v>17896</v>
      </c>
      <c r="AJ362" s="0" t="s">
        <v>31003</v>
      </c>
      <c r="AK362" s="0" t="s">
        <v>31004</v>
      </c>
      <c r="AL362" s="0" t="s">
        <v>2112</v>
      </c>
    </row>
    <row r="363" customFormat="false" ht="15" hidden="false" customHeight="false" outlineLevel="0" collapsed="false">
      <c r="A363" s="0" t="s">
        <v>31036</v>
      </c>
      <c r="B363" s="0" t="s">
        <v>31037</v>
      </c>
      <c r="C363" s="0" t="s">
        <v>202</v>
      </c>
      <c r="D363" s="0" t="s">
        <v>31038</v>
      </c>
      <c r="E363" s="0" t="s">
        <v>203</v>
      </c>
      <c r="F363" s="0" t="s">
        <v>497</v>
      </c>
      <c r="G363" s="0" t="n">
        <v>1</v>
      </c>
      <c r="H363" s="0" t="n">
        <v>1</v>
      </c>
      <c r="I363" s="0" t="n">
        <v>0.001</v>
      </c>
      <c r="J363" s="0" t="n">
        <v>1000</v>
      </c>
      <c r="K363" s="0" t="n">
        <v>-0.05</v>
      </c>
      <c r="L363" s="0" t="n">
        <v>90.758</v>
      </c>
      <c r="M363" s="0" t="n">
        <v>90.651</v>
      </c>
      <c r="N363" s="0" t="n">
        <v>90.682</v>
      </c>
      <c r="O363" s="0" t="n">
        <v>90.757</v>
      </c>
      <c r="P363" s="0" t="n">
        <v>0</v>
      </c>
      <c r="Q363" s="0" t="n">
        <v>0</v>
      </c>
      <c r="R363" s="0" t="n">
        <v>0</v>
      </c>
      <c r="S363" s="0" t="n">
        <v>90.735</v>
      </c>
      <c r="T363" s="0" t="n">
        <v>90.85</v>
      </c>
      <c r="U363" s="0" t="n">
        <v>90.652</v>
      </c>
      <c r="V363" s="0" t="n">
        <v>90.874</v>
      </c>
      <c r="W363" s="0" t="n">
        <v>221043294</v>
      </c>
      <c r="X363" s="0" t="n">
        <v>90.753</v>
      </c>
      <c r="Y363" s="0" t="n">
        <v>90.758</v>
      </c>
      <c r="Z363" s="0" t="n">
        <v>1428</v>
      </c>
      <c r="AA363" s="0" t="n">
        <v>496714266</v>
      </c>
      <c r="AB363" s="0" t="n">
        <v>907.58</v>
      </c>
      <c r="AC363" s="0" t="n">
        <v>0</v>
      </c>
      <c r="AD363" s="0" t="s">
        <v>99</v>
      </c>
      <c r="AE363" s="0" t="s">
        <v>99</v>
      </c>
      <c r="AH363" s="0" t="n">
        <v>-100</v>
      </c>
      <c r="AI363" s="0" t="s">
        <v>17896</v>
      </c>
      <c r="AJ363" s="0" t="s">
        <v>31003</v>
      </c>
      <c r="AK363" s="0" t="s">
        <v>31004</v>
      </c>
      <c r="AL363" s="0" t="s">
        <v>2112</v>
      </c>
    </row>
    <row r="364" customFormat="false" ht="15" hidden="false" customHeight="false" outlineLevel="0" collapsed="false">
      <c r="A364" s="0" t="s">
        <v>31039</v>
      </c>
      <c r="B364" s="0" t="s">
        <v>31040</v>
      </c>
      <c r="C364" s="0" t="s">
        <v>22638</v>
      </c>
      <c r="D364" s="0" t="s">
        <v>22640</v>
      </c>
      <c r="E364" s="0" t="s">
        <v>22641</v>
      </c>
      <c r="F364" s="0" t="s">
        <v>497</v>
      </c>
      <c r="G364" s="0" t="n">
        <v>1</v>
      </c>
      <c r="H364" s="0" t="n">
        <v>1</v>
      </c>
      <c r="I364" s="0" t="n">
        <v>0.001</v>
      </c>
      <c r="J364" s="0" t="n">
        <v>1000</v>
      </c>
      <c r="K364" s="0" t="n">
        <v>-0.06</v>
      </c>
      <c r="L364" s="0" t="n">
        <v>57.534</v>
      </c>
      <c r="M364" s="0" t="n">
        <v>57.55</v>
      </c>
      <c r="N364" s="0" t="n">
        <v>57.483</v>
      </c>
      <c r="O364" s="0" t="n">
        <v>57.534</v>
      </c>
      <c r="P364" s="0" t="n">
        <v>0</v>
      </c>
      <c r="Q364" s="0" t="n">
        <v>0</v>
      </c>
      <c r="R364" s="0" t="n">
        <v>0</v>
      </c>
      <c r="S364" s="0" t="n">
        <v>57.483</v>
      </c>
      <c r="T364" s="0" t="n">
        <v>57.819</v>
      </c>
      <c r="U364" s="0" t="n">
        <v>57.455</v>
      </c>
      <c r="V364" s="0" t="n">
        <v>57.819</v>
      </c>
      <c r="W364" s="0" t="n">
        <v>2414265</v>
      </c>
      <c r="X364" s="0" t="n">
        <v>57.53</v>
      </c>
      <c r="Y364" s="0" t="n">
        <v>57.589</v>
      </c>
      <c r="Z364" s="0" t="n">
        <v>393</v>
      </c>
      <c r="AA364" s="0" t="n">
        <v>483816503</v>
      </c>
      <c r="AB364" s="0" t="n">
        <v>1726.02</v>
      </c>
      <c r="AC364" s="0" t="n">
        <v>0</v>
      </c>
      <c r="AD364" s="0" t="s">
        <v>99</v>
      </c>
      <c r="AE364" s="0" t="s">
        <v>99</v>
      </c>
      <c r="AH364" s="0" t="n">
        <v>-100</v>
      </c>
      <c r="AI364" s="0" t="s">
        <v>17896</v>
      </c>
      <c r="AJ364" s="0" t="s">
        <v>31003</v>
      </c>
      <c r="AK364" s="0" t="s">
        <v>31004</v>
      </c>
      <c r="AL364" s="0" t="s">
        <v>2112</v>
      </c>
    </row>
    <row r="365" customFormat="false" ht="15" hidden="false" customHeight="false" outlineLevel="0" collapsed="false">
      <c r="A365" s="0" t="s">
        <v>31041</v>
      </c>
      <c r="B365" s="0" t="s">
        <v>31042</v>
      </c>
      <c r="C365" s="0" t="s">
        <v>611</v>
      </c>
      <c r="D365" s="0" t="s">
        <v>22654</v>
      </c>
      <c r="E365" s="0" t="s">
        <v>612</v>
      </c>
      <c r="F365" s="0" t="s">
        <v>497</v>
      </c>
      <c r="G365" s="0" t="n">
        <v>1</v>
      </c>
      <c r="H365" s="0" t="n">
        <v>1</v>
      </c>
      <c r="I365" s="0" t="n">
        <v>0.001</v>
      </c>
      <c r="J365" s="0" t="n">
        <v>1000</v>
      </c>
      <c r="K365" s="0" t="n">
        <v>0.21</v>
      </c>
      <c r="L365" s="0" t="n">
        <v>66.59</v>
      </c>
      <c r="M365" s="0" t="n">
        <v>66.46</v>
      </c>
      <c r="N365" s="0" t="n">
        <v>66.408</v>
      </c>
      <c r="O365" s="0" t="n">
        <v>66.594</v>
      </c>
      <c r="P365" s="0" t="n">
        <v>0</v>
      </c>
      <c r="Q365" s="0" t="n">
        <v>0</v>
      </c>
      <c r="R365" s="0" t="n">
        <v>0</v>
      </c>
      <c r="S365" s="0" t="n">
        <v>66.403</v>
      </c>
      <c r="T365" s="0" t="n">
        <v>66.742</v>
      </c>
      <c r="U365" s="0" t="n">
        <v>66.331</v>
      </c>
      <c r="V365" s="0" t="n">
        <v>66.948</v>
      </c>
      <c r="W365" s="0" t="n">
        <v>50860242</v>
      </c>
      <c r="X365" s="0" t="n">
        <v>66.555</v>
      </c>
      <c r="Y365" s="0" t="n">
        <v>66.589</v>
      </c>
      <c r="Z365" s="0" t="n">
        <v>667</v>
      </c>
      <c r="AA365" s="0" t="n">
        <v>500000000</v>
      </c>
      <c r="AB365" s="0" t="n">
        <v>3329.5</v>
      </c>
      <c r="AC365" s="0" t="n">
        <v>0</v>
      </c>
      <c r="AD365" s="0" t="s">
        <v>99</v>
      </c>
      <c r="AE365" s="0" t="s">
        <v>99</v>
      </c>
      <c r="AH365" s="0" t="n">
        <v>-100</v>
      </c>
      <c r="AI365" s="0" t="s">
        <v>17896</v>
      </c>
      <c r="AJ365" s="0" t="s">
        <v>31003</v>
      </c>
      <c r="AK365" s="0" t="s">
        <v>31004</v>
      </c>
      <c r="AL365" s="0" t="s">
        <v>2112</v>
      </c>
    </row>
    <row r="366" customFormat="false" ht="15" hidden="false" customHeight="false" outlineLevel="0" collapsed="false">
      <c r="A366" s="0" t="s">
        <v>31043</v>
      </c>
      <c r="B366" s="0" t="s">
        <v>31044</v>
      </c>
      <c r="C366" s="0" t="s">
        <v>613</v>
      </c>
      <c r="D366" s="0" t="s">
        <v>23014</v>
      </c>
      <c r="E366" s="0" t="s">
        <v>614</v>
      </c>
      <c r="F366" s="0" t="s">
        <v>497</v>
      </c>
      <c r="G366" s="0" t="n">
        <v>1</v>
      </c>
      <c r="H366" s="0" t="n">
        <v>1</v>
      </c>
      <c r="I366" s="0" t="n">
        <v>0.001</v>
      </c>
      <c r="J366" s="0" t="n">
        <v>1000</v>
      </c>
      <c r="K366" s="0" t="n">
        <v>0.04</v>
      </c>
      <c r="L366" s="0" t="n">
        <v>65.969</v>
      </c>
      <c r="M366" s="0" t="n">
        <v>65.85</v>
      </c>
      <c r="N366" s="0" t="n">
        <v>65.979</v>
      </c>
      <c r="O366" s="0" t="n">
        <v>65.994</v>
      </c>
      <c r="P366" s="0" t="n">
        <v>0</v>
      </c>
      <c r="Q366" s="0" t="n">
        <v>0</v>
      </c>
      <c r="R366" s="0" t="n">
        <v>0</v>
      </c>
      <c r="S366" s="0" t="n">
        <v>65.823</v>
      </c>
      <c r="T366" s="0" t="n">
        <v>66.239</v>
      </c>
      <c r="U366" s="0" t="n">
        <v>65.651</v>
      </c>
      <c r="V366" s="0" t="n">
        <v>66.241</v>
      </c>
      <c r="W366" s="0" t="n">
        <v>42655475</v>
      </c>
      <c r="X366" s="0" t="n">
        <v>65.969</v>
      </c>
      <c r="Y366" s="0" t="n">
        <v>65.975</v>
      </c>
      <c r="Z366" s="0" t="n">
        <v>578</v>
      </c>
      <c r="AA366" s="0" t="n">
        <v>419119019</v>
      </c>
      <c r="AB366" s="0" t="n">
        <v>1979.07</v>
      </c>
      <c r="AC366" s="0" t="n">
        <v>0</v>
      </c>
      <c r="AD366" s="0" t="s">
        <v>99</v>
      </c>
      <c r="AE366" s="0" t="s">
        <v>99</v>
      </c>
      <c r="AH366" s="0" t="n">
        <v>-100</v>
      </c>
      <c r="AI366" s="0" t="s">
        <v>17896</v>
      </c>
      <c r="AJ366" s="0" t="s">
        <v>31003</v>
      </c>
      <c r="AK366" s="0" t="s">
        <v>31004</v>
      </c>
      <c r="AL366" s="0" t="s">
        <v>2112</v>
      </c>
    </row>
    <row r="367" customFormat="false" ht="15" hidden="false" customHeight="false" outlineLevel="0" collapsed="false">
      <c r="A367" s="0" t="s">
        <v>31045</v>
      </c>
      <c r="B367" s="0" t="s">
        <v>31046</v>
      </c>
      <c r="C367" s="0" t="s">
        <v>18940</v>
      </c>
      <c r="D367" s="0" t="s">
        <v>18942</v>
      </c>
      <c r="E367" s="0" t="s">
        <v>18943</v>
      </c>
      <c r="F367" s="0" t="s">
        <v>497</v>
      </c>
      <c r="G367" s="0" t="n">
        <v>1</v>
      </c>
      <c r="H367" s="0" t="n">
        <v>1</v>
      </c>
      <c r="I367" s="0" t="n">
        <v>0.001</v>
      </c>
      <c r="J367" s="0" t="n">
        <v>1000</v>
      </c>
      <c r="K367" s="0" t="n">
        <v>0.42</v>
      </c>
      <c r="L367" s="0" t="n">
        <v>51.399</v>
      </c>
      <c r="M367" s="0" t="n">
        <v>50.877</v>
      </c>
      <c r="N367" s="0" t="n">
        <v>51.259</v>
      </c>
      <c r="O367" s="0" t="n">
        <v>51.39</v>
      </c>
      <c r="P367" s="0" t="n">
        <v>0</v>
      </c>
      <c r="Q367" s="0" t="n">
        <v>0</v>
      </c>
      <c r="R367" s="0" t="n">
        <v>0</v>
      </c>
      <c r="S367" s="0" t="n">
        <v>51.129</v>
      </c>
      <c r="T367" s="0" t="n">
        <v>51.19</v>
      </c>
      <c r="U367" s="0" t="n">
        <v>50.8</v>
      </c>
      <c r="V367" s="0" t="n">
        <v>51.49</v>
      </c>
      <c r="W367" s="0" t="n">
        <v>199064221</v>
      </c>
      <c r="X367" s="0" t="n">
        <v>51.399</v>
      </c>
      <c r="Y367" s="0" t="n">
        <v>51.4</v>
      </c>
      <c r="Z367" s="0" t="n">
        <v>10152</v>
      </c>
      <c r="AA367" s="0" t="n">
        <v>500000000</v>
      </c>
      <c r="AB367" s="0" t="n">
        <v>17475.66</v>
      </c>
      <c r="AC367" s="0" t="n">
        <v>0</v>
      </c>
      <c r="AD367" s="0" t="s">
        <v>99</v>
      </c>
      <c r="AE367" s="0" t="s">
        <v>99</v>
      </c>
      <c r="AH367" s="0" t="n">
        <v>-100</v>
      </c>
      <c r="AI367" s="0" t="s">
        <v>17896</v>
      </c>
      <c r="AJ367" s="0" t="s">
        <v>31003</v>
      </c>
      <c r="AK367" s="0" t="s">
        <v>31004</v>
      </c>
      <c r="AL367" s="0" t="s">
        <v>2112</v>
      </c>
    </row>
    <row r="368" customFormat="false" ht="15" hidden="false" customHeight="false" outlineLevel="0" collapsed="false">
      <c r="A368" s="0" t="s">
        <v>31047</v>
      </c>
      <c r="B368" s="0" t="s">
        <v>31048</v>
      </c>
      <c r="C368" s="0" t="s">
        <v>19397</v>
      </c>
      <c r="D368" s="0" t="s">
        <v>19399</v>
      </c>
      <c r="E368" s="0" t="s">
        <v>19400</v>
      </c>
      <c r="F368" s="0" t="s">
        <v>497</v>
      </c>
      <c r="G368" s="0" t="n">
        <v>1</v>
      </c>
      <c r="H368" s="0" t="n">
        <v>1</v>
      </c>
      <c r="I368" s="0" t="n">
        <v>0.001</v>
      </c>
      <c r="J368" s="0" t="n">
        <v>1000</v>
      </c>
      <c r="K368" s="0" t="n">
        <v>0.06</v>
      </c>
      <c r="L368" s="0" t="n">
        <v>60.143</v>
      </c>
      <c r="M368" s="0" t="n">
        <v>60.094</v>
      </c>
      <c r="N368" s="0" t="n">
        <v>59.931</v>
      </c>
      <c r="O368" s="0" t="n">
        <v>60.152</v>
      </c>
      <c r="P368" s="0" t="n">
        <v>0</v>
      </c>
      <c r="Q368" s="0" t="n">
        <v>0</v>
      </c>
      <c r="R368" s="0" t="n">
        <v>0</v>
      </c>
      <c r="S368" s="0" t="n">
        <v>60.061</v>
      </c>
      <c r="T368" s="0" t="n">
        <v>60.287</v>
      </c>
      <c r="U368" s="0" t="n">
        <v>59.822</v>
      </c>
      <c r="V368" s="0" t="n">
        <v>60.288</v>
      </c>
      <c r="W368" s="0" t="n">
        <v>3446910</v>
      </c>
      <c r="X368" s="0" t="n">
        <v>60.217</v>
      </c>
      <c r="Y368" s="0" t="n">
        <v>60.221</v>
      </c>
      <c r="Z368" s="0" t="n">
        <v>555</v>
      </c>
      <c r="AA368" s="0" t="n">
        <v>500000000</v>
      </c>
      <c r="AB368" s="0" t="n">
        <v>6014.3</v>
      </c>
      <c r="AC368" s="0" t="n">
        <v>0</v>
      </c>
      <c r="AD368" s="0" t="s">
        <v>99</v>
      </c>
      <c r="AE368" s="0" t="s">
        <v>99</v>
      </c>
      <c r="AH368" s="0" t="n">
        <v>-100</v>
      </c>
      <c r="AI368" s="0" t="s">
        <v>17896</v>
      </c>
      <c r="AJ368" s="0" t="s">
        <v>31003</v>
      </c>
      <c r="AK368" s="0" t="s">
        <v>31004</v>
      </c>
      <c r="AL368" s="0" t="s">
        <v>2112</v>
      </c>
    </row>
    <row r="369" customFormat="false" ht="15" hidden="false" customHeight="false" outlineLevel="0" collapsed="false">
      <c r="A369" s="0" t="s">
        <v>31049</v>
      </c>
      <c r="B369" s="0" t="s">
        <v>31050</v>
      </c>
      <c r="C369" s="0" t="s">
        <v>21227</v>
      </c>
      <c r="D369" s="0" t="s">
        <v>21229</v>
      </c>
      <c r="E369" s="0" t="s">
        <v>21230</v>
      </c>
      <c r="F369" s="0" t="s">
        <v>497</v>
      </c>
      <c r="G369" s="0" t="n">
        <v>1</v>
      </c>
      <c r="H369" s="0" t="n">
        <v>1</v>
      </c>
      <c r="I369" s="0" t="n">
        <v>0.001</v>
      </c>
      <c r="J369" s="0" t="n">
        <v>1000</v>
      </c>
      <c r="K369" s="0" t="n">
        <v>0.13</v>
      </c>
      <c r="L369" s="0" t="n">
        <v>53.53</v>
      </c>
      <c r="M369" s="0" t="n">
        <v>53.43</v>
      </c>
      <c r="N369" s="0" t="n">
        <v>53.338</v>
      </c>
      <c r="O369" s="0" t="n">
        <v>53.485</v>
      </c>
      <c r="P369" s="0" t="n">
        <v>0</v>
      </c>
      <c r="Q369" s="0" t="n">
        <v>0</v>
      </c>
      <c r="R369" s="0" t="n">
        <v>0</v>
      </c>
      <c r="S369" s="0" t="n">
        <v>53.486</v>
      </c>
      <c r="T369" s="0" t="n">
        <v>53.463</v>
      </c>
      <c r="U369" s="0" t="n">
        <v>53.3</v>
      </c>
      <c r="V369" s="0" t="n">
        <v>53.633</v>
      </c>
      <c r="W369" s="0" t="n">
        <v>42015634</v>
      </c>
      <c r="X369" s="0" t="n">
        <v>53.457</v>
      </c>
      <c r="Y369" s="0" t="n">
        <v>53.527</v>
      </c>
      <c r="Z369" s="0" t="n">
        <v>1444</v>
      </c>
      <c r="AA369" s="0" t="n">
        <v>500000000</v>
      </c>
      <c r="AB369" s="0" t="n">
        <v>535.3</v>
      </c>
      <c r="AC369" s="0" t="n">
        <v>0</v>
      </c>
      <c r="AD369" s="0" t="s">
        <v>99</v>
      </c>
      <c r="AE369" s="0" t="s">
        <v>99</v>
      </c>
      <c r="AH369" s="0" t="n">
        <v>-100</v>
      </c>
      <c r="AI369" s="0" t="s">
        <v>17896</v>
      </c>
      <c r="AJ369" s="0" t="s">
        <v>31003</v>
      </c>
      <c r="AK369" s="0" t="s">
        <v>31004</v>
      </c>
      <c r="AL369" s="0" t="s">
        <v>2112</v>
      </c>
    </row>
    <row r="370" customFormat="false" ht="15" hidden="false" customHeight="false" outlineLevel="0" collapsed="false">
      <c r="A370" s="0" t="s">
        <v>31051</v>
      </c>
      <c r="B370" s="0" t="s">
        <v>31052</v>
      </c>
      <c r="C370" s="0" t="s">
        <v>17893</v>
      </c>
      <c r="D370" s="0" t="s">
        <v>17895</v>
      </c>
      <c r="E370" s="0" t="s">
        <v>17897</v>
      </c>
      <c r="F370" s="0" t="s">
        <v>497</v>
      </c>
      <c r="G370" s="0" t="n">
        <v>1</v>
      </c>
      <c r="H370" s="0" t="n">
        <v>1</v>
      </c>
      <c r="I370" s="0" t="n">
        <v>0.001</v>
      </c>
      <c r="J370" s="0" t="n">
        <v>1000</v>
      </c>
      <c r="K370" s="0" t="n">
        <v>0.13</v>
      </c>
      <c r="L370" s="0" t="n">
        <v>68.111</v>
      </c>
      <c r="M370" s="0" t="n">
        <v>68.175</v>
      </c>
      <c r="N370" s="0" t="n">
        <v>68.094</v>
      </c>
      <c r="O370" s="0" t="n">
        <v>68.049</v>
      </c>
      <c r="P370" s="0" t="n">
        <v>0</v>
      </c>
      <c r="Q370" s="0" t="n">
        <v>0</v>
      </c>
      <c r="R370" s="0" t="n">
        <v>0</v>
      </c>
      <c r="S370" s="0" t="n">
        <v>67.987</v>
      </c>
      <c r="T370" s="0" t="n">
        <v>68</v>
      </c>
      <c r="U370" s="0" t="n">
        <v>67.806</v>
      </c>
      <c r="V370" s="0" t="n">
        <v>68.287</v>
      </c>
      <c r="W370" s="0" t="n">
        <v>34096359</v>
      </c>
      <c r="X370" s="0" t="n">
        <v>68.111</v>
      </c>
      <c r="Y370" s="0" t="n">
        <v>68.119</v>
      </c>
      <c r="Z370" s="0" t="n">
        <v>1178</v>
      </c>
      <c r="AA370" s="0" t="n">
        <v>750000000</v>
      </c>
      <c r="AB370" s="0" t="n">
        <v>1362.22</v>
      </c>
      <c r="AC370" s="0" t="n">
        <v>0</v>
      </c>
      <c r="AD370" s="0" t="s">
        <v>99</v>
      </c>
      <c r="AE370" s="0" t="s">
        <v>99</v>
      </c>
      <c r="AH370" s="0" t="n">
        <v>-100</v>
      </c>
      <c r="AI370" s="0" t="s">
        <v>17896</v>
      </c>
      <c r="AJ370" s="0" t="s">
        <v>31003</v>
      </c>
      <c r="AK370" s="0" t="s">
        <v>31004</v>
      </c>
      <c r="AL370" s="0" t="s">
        <v>2112</v>
      </c>
    </row>
    <row r="371" customFormat="false" ht="15" hidden="false" customHeight="false" outlineLevel="0" collapsed="false">
      <c r="A371" s="0" t="s">
        <v>31053</v>
      </c>
      <c r="B371" s="0" t="s">
        <v>31054</v>
      </c>
      <c r="C371" s="0" t="s">
        <v>24834</v>
      </c>
      <c r="D371" s="0" t="s">
        <v>24836</v>
      </c>
      <c r="E371" s="0" t="s">
        <v>24837</v>
      </c>
      <c r="F371" s="0" t="s">
        <v>497</v>
      </c>
      <c r="G371" s="0" t="n">
        <v>1</v>
      </c>
      <c r="H371" s="0" t="n">
        <v>1</v>
      </c>
      <c r="I371" s="0" t="n">
        <v>0.001</v>
      </c>
      <c r="J371" s="0" t="n">
        <v>1000</v>
      </c>
      <c r="K371" s="0" t="n">
        <v>0.09</v>
      </c>
      <c r="L371" s="0" t="n">
        <v>71.593</v>
      </c>
      <c r="M371" s="0" t="n">
        <v>71.601</v>
      </c>
      <c r="N371" s="0" t="n">
        <v>71.576</v>
      </c>
      <c r="O371" s="0" t="n">
        <v>71.638</v>
      </c>
      <c r="P371" s="0" t="n">
        <v>0</v>
      </c>
      <c r="Q371" s="0" t="n">
        <v>0</v>
      </c>
      <c r="R371" s="0" t="n">
        <v>0</v>
      </c>
      <c r="S371" s="0" t="n">
        <v>71.608</v>
      </c>
      <c r="T371" s="0" t="n">
        <v>71.514</v>
      </c>
      <c r="U371" s="0" t="n">
        <v>71.502</v>
      </c>
      <c r="V371" s="0" t="n">
        <v>71.886</v>
      </c>
      <c r="W371" s="0" t="n">
        <v>25400184</v>
      </c>
      <c r="X371" s="0" t="n">
        <v>71.607</v>
      </c>
      <c r="Y371" s="0" t="n">
        <v>71.741</v>
      </c>
      <c r="Z371" s="0" t="n">
        <v>837</v>
      </c>
      <c r="AA371" s="0" t="n">
        <v>500000000</v>
      </c>
      <c r="AB371" s="0" t="n">
        <v>184709.94</v>
      </c>
      <c r="AC371" s="0" t="n">
        <v>0</v>
      </c>
      <c r="AD371" s="0" t="s">
        <v>99</v>
      </c>
      <c r="AE371" s="0" t="s">
        <v>99</v>
      </c>
      <c r="AH371" s="0" t="n">
        <v>-100</v>
      </c>
      <c r="AI371" s="0" t="s">
        <v>17896</v>
      </c>
      <c r="AJ371" s="0" t="s">
        <v>31003</v>
      </c>
      <c r="AK371" s="0" t="s">
        <v>31004</v>
      </c>
      <c r="AL371" s="0" t="s">
        <v>2112</v>
      </c>
    </row>
    <row r="372" customFormat="false" ht="15" hidden="false" customHeight="false" outlineLevel="0" collapsed="false">
      <c r="A372" s="0" t="s">
        <v>31055</v>
      </c>
      <c r="B372" s="0" t="s">
        <v>31056</v>
      </c>
      <c r="C372" s="0" t="s">
        <v>18605</v>
      </c>
      <c r="D372" s="0" t="s">
        <v>18607</v>
      </c>
      <c r="E372" s="0" t="s">
        <v>18608</v>
      </c>
      <c r="F372" s="0" t="s">
        <v>497</v>
      </c>
      <c r="G372" s="0" t="n">
        <v>1</v>
      </c>
      <c r="H372" s="0" t="n">
        <v>1</v>
      </c>
      <c r="I372" s="0" t="n">
        <v>0.001</v>
      </c>
      <c r="J372" s="0" t="n">
        <v>1000</v>
      </c>
      <c r="K372" s="0" t="n">
        <v>0.03</v>
      </c>
      <c r="L372" s="0" t="n">
        <v>64.637</v>
      </c>
      <c r="M372" s="0" t="n">
        <v>64.589</v>
      </c>
      <c r="N372" s="0" t="n">
        <v>64.62</v>
      </c>
      <c r="O372" s="0" t="n">
        <v>64.695</v>
      </c>
      <c r="P372" s="0" t="n">
        <v>0</v>
      </c>
      <c r="Q372" s="0" t="n">
        <v>0</v>
      </c>
      <c r="R372" s="0" t="n">
        <v>0</v>
      </c>
      <c r="S372" s="0" t="n">
        <v>64.567</v>
      </c>
      <c r="T372" s="0" t="n">
        <v>64.65</v>
      </c>
      <c r="U372" s="0" t="n">
        <v>64.087</v>
      </c>
      <c r="V372" s="0" t="n">
        <v>64.948</v>
      </c>
      <c r="W372" s="0" t="n">
        <v>203192360</v>
      </c>
      <c r="X372" s="0" t="n">
        <v>64.634</v>
      </c>
      <c r="Y372" s="0" t="n">
        <v>64.637</v>
      </c>
      <c r="Z372" s="0" t="n">
        <v>5171</v>
      </c>
      <c r="AA372" s="0" t="n">
        <v>750000000</v>
      </c>
      <c r="AB372" s="0" t="n">
        <v>1292.74</v>
      </c>
      <c r="AC372" s="0" t="n">
        <v>0</v>
      </c>
      <c r="AD372" s="0" t="s">
        <v>99</v>
      </c>
      <c r="AE372" s="0" t="s">
        <v>99</v>
      </c>
      <c r="AH372" s="0" t="n">
        <v>-100</v>
      </c>
      <c r="AI372" s="0" t="s">
        <v>17896</v>
      </c>
      <c r="AJ372" s="0" t="s">
        <v>31003</v>
      </c>
      <c r="AK372" s="0" t="s">
        <v>31004</v>
      </c>
      <c r="AL372" s="0" t="s">
        <v>2112</v>
      </c>
    </row>
    <row r="373" customFormat="false" ht="15" hidden="false" customHeight="false" outlineLevel="0" collapsed="false">
      <c r="A373" s="0" t="s">
        <v>31057</v>
      </c>
      <c r="B373" s="0" t="s">
        <v>31058</v>
      </c>
      <c r="C373" s="0" t="s">
        <v>20583</v>
      </c>
      <c r="D373" s="0" t="s">
        <v>20585</v>
      </c>
      <c r="E373" s="0" t="s">
        <v>20586</v>
      </c>
      <c r="F373" s="0" t="s">
        <v>497</v>
      </c>
      <c r="G373" s="0" t="n">
        <v>1</v>
      </c>
      <c r="H373" s="0" t="n">
        <v>1</v>
      </c>
      <c r="I373" s="0" t="n">
        <v>0.001</v>
      </c>
      <c r="J373" s="0" t="n">
        <v>1000</v>
      </c>
      <c r="K373" s="0" t="n">
        <v>0.01</v>
      </c>
      <c r="L373" s="0" t="n">
        <v>75.621</v>
      </c>
      <c r="M373" s="0" t="n">
        <v>75.659</v>
      </c>
      <c r="N373" s="0" t="n">
        <v>75.699</v>
      </c>
      <c r="O373" s="0" t="n">
        <v>75.659</v>
      </c>
      <c r="P373" s="0" t="n">
        <v>0</v>
      </c>
      <c r="Q373" s="0" t="n">
        <v>0</v>
      </c>
      <c r="R373" s="0" t="n">
        <v>0</v>
      </c>
      <c r="S373" s="0" t="n">
        <v>75.604</v>
      </c>
      <c r="T373" s="0" t="n">
        <v>75.662</v>
      </c>
      <c r="U373" s="0" t="n">
        <v>75.507</v>
      </c>
      <c r="V373" s="0" t="n">
        <v>75.796</v>
      </c>
      <c r="W373" s="0" t="n">
        <v>397642270</v>
      </c>
      <c r="X373" s="0" t="n">
        <v>75.624</v>
      </c>
      <c r="Y373" s="0" t="n">
        <v>75.663</v>
      </c>
      <c r="Z373" s="0" t="n">
        <v>1458</v>
      </c>
      <c r="AA373" s="0" t="n">
        <v>750000000</v>
      </c>
      <c r="AB373" s="0" t="n">
        <v>151242</v>
      </c>
      <c r="AC373" s="0" t="n">
        <v>0</v>
      </c>
      <c r="AD373" s="0" t="s">
        <v>99</v>
      </c>
      <c r="AE373" s="0" t="s">
        <v>99</v>
      </c>
      <c r="AH373" s="0" t="n">
        <v>-100</v>
      </c>
      <c r="AI373" s="0" t="s">
        <v>17896</v>
      </c>
      <c r="AJ373" s="0" t="s">
        <v>31003</v>
      </c>
      <c r="AK373" s="0" t="s">
        <v>31004</v>
      </c>
      <c r="AL373" s="0" t="s">
        <v>2112</v>
      </c>
    </row>
    <row r="374" customFormat="false" ht="15" hidden="false" customHeight="false" outlineLevel="0" collapsed="false">
      <c r="A374" s="0" t="s">
        <v>31059</v>
      </c>
      <c r="B374" s="0" t="s">
        <v>31060</v>
      </c>
      <c r="C374" s="0" t="s">
        <v>26366</v>
      </c>
      <c r="D374" s="0" t="s">
        <v>26368</v>
      </c>
      <c r="E374" s="0" t="s">
        <v>26369</v>
      </c>
      <c r="F374" s="0" t="s">
        <v>497</v>
      </c>
      <c r="G374" s="0" t="n">
        <v>1</v>
      </c>
      <c r="H374" s="0" t="n">
        <v>1</v>
      </c>
      <c r="I374" s="0" t="n">
        <v>0.001</v>
      </c>
      <c r="J374" s="0" t="n">
        <v>1000</v>
      </c>
      <c r="K374" s="0" t="n">
        <v>0.19</v>
      </c>
      <c r="L374" s="0" t="n">
        <v>79.795</v>
      </c>
      <c r="M374" s="0" t="n">
        <v>79.554</v>
      </c>
      <c r="N374" s="0" t="n">
        <v>79.578</v>
      </c>
      <c r="O374" s="0" t="n">
        <v>79.715</v>
      </c>
      <c r="P374" s="0" t="n">
        <v>0</v>
      </c>
      <c r="Q374" s="0" t="n">
        <v>0</v>
      </c>
      <c r="R374" s="0" t="n">
        <v>0</v>
      </c>
      <c r="S374" s="0" t="n">
        <v>79.654</v>
      </c>
      <c r="T374" s="0" t="n">
        <v>79.812</v>
      </c>
      <c r="U374" s="0" t="n">
        <v>79.2</v>
      </c>
      <c r="V374" s="0" t="n">
        <v>79.887</v>
      </c>
      <c r="W374" s="0" t="n">
        <v>3380511</v>
      </c>
      <c r="X374" s="0" t="n">
        <v>79.7</v>
      </c>
      <c r="Y374" s="0" t="n">
        <v>79.795</v>
      </c>
      <c r="Z374" s="0" t="n">
        <v>307</v>
      </c>
      <c r="AA374" s="0" t="n">
        <v>500000000</v>
      </c>
      <c r="AB374" s="0" t="n">
        <v>797.95</v>
      </c>
      <c r="AC374" s="0" t="n">
        <v>0</v>
      </c>
      <c r="AD374" s="0" t="s">
        <v>99</v>
      </c>
      <c r="AE374" s="0" t="s">
        <v>99</v>
      </c>
      <c r="AH374" s="0" t="n">
        <v>-100</v>
      </c>
      <c r="AI374" s="0" t="s">
        <v>17896</v>
      </c>
      <c r="AJ374" s="0" t="s">
        <v>31003</v>
      </c>
      <c r="AK374" s="0" t="s">
        <v>31004</v>
      </c>
      <c r="AL374" s="0" t="s">
        <v>2112</v>
      </c>
    </row>
    <row r="375" customFormat="false" ht="15" hidden="false" customHeight="false" outlineLevel="0" collapsed="false">
      <c r="A375" s="0" t="s">
        <v>31061</v>
      </c>
      <c r="B375" s="0" t="s">
        <v>31062</v>
      </c>
      <c r="C375" s="0" t="s">
        <v>19005</v>
      </c>
      <c r="D375" s="0" t="s">
        <v>19007</v>
      </c>
      <c r="E375" s="0" t="s">
        <v>19008</v>
      </c>
      <c r="F375" s="0" t="s">
        <v>497</v>
      </c>
      <c r="G375" s="0" t="n">
        <v>1</v>
      </c>
      <c r="H375" s="0" t="n">
        <v>1</v>
      </c>
      <c r="I375" s="0" t="n">
        <v>0.001</v>
      </c>
      <c r="J375" s="0" t="n">
        <v>1000</v>
      </c>
      <c r="K375" s="0" t="n">
        <v>-0.07</v>
      </c>
      <c r="L375" s="0" t="n">
        <v>76.349</v>
      </c>
      <c r="M375" s="0" t="n">
        <v>76.203</v>
      </c>
      <c r="N375" s="0" t="n">
        <v>76.427</v>
      </c>
      <c r="O375" s="0" t="n">
        <v>76.211</v>
      </c>
      <c r="P375" s="0" t="n">
        <v>0</v>
      </c>
      <c r="Q375" s="0" t="n">
        <v>0</v>
      </c>
      <c r="R375" s="0" t="n">
        <v>0</v>
      </c>
      <c r="S375" s="0" t="n">
        <v>76.134</v>
      </c>
      <c r="T375" s="0" t="n">
        <v>76.4</v>
      </c>
      <c r="U375" s="0" t="n">
        <v>76</v>
      </c>
      <c r="V375" s="0" t="n">
        <v>76.674</v>
      </c>
      <c r="W375" s="0" t="n">
        <v>6157631050</v>
      </c>
      <c r="X375" s="0" t="n">
        <v>76.301</v>
      </c>
      <c r="Y375" s="0" t="n">
        <v>76.349</v>
      </c>
      <c r="Z375" s="0" t="n">
        <v>1272</v>
      </c>
      <c r="AA375" s="0" t="n">
        <v>750000000</v>
      </c>
      <c r="AB375" s="0" t="n">
        <v>5344.43</v>
      </c>
      <c r="AC375" s="0" t="n">
        <v>0</v>
      </c>
      <c r="AD375" s="0" t="s">
        <v>99</v>
      </c>
      <c r="AE375" s="0" t="s">
        <v>99</v>
      </c>
      <c r="AH375" s="0" t="n">
        <v>-100</v>
      </c>
      <c r="AI375" s="0" t="s">
        <v>17896</v>
      </c>
      <c r="AJ375" s="0" t="s">
        <v>31003</v>
      </c>
      <c r="AK375" s="0" t="s">
        <v>31004</v>
      </c>
      <c r="AL375" s="0" t="s">
        <v>2112</v>
      </c>
    </row>
    <row r="376" customFormat="false" ht="15" hidden="false" customHeight="false" outlineLevel="0" collapsed="false">
      <c r="A376" s="0" t="s">
        <v>31063</v>
      </c>
      <c r="B376" s="0" t="s">
        <v>31064</v>
      </c>
      <c r="C376" s="0" t="s">
        <v>23592</v>
      </c>
      <c r="D376" s="0" t="s">
        <v>23594</v>
      </c>
      <c r="E376" s="0" t="s">
        <v>23595</v>
      </c>
      <c r="F376" s="0" t="s">
        <v>497</v>
      </c>
      <c r="G376" s="0" t="n">
        <v>1</v>
      </c>
      <c r="H376" s="0" t="n">
        <v>1</v>
      </c>
      <c r="I376" s="0" t="n">
        <v>0.001</v>
      </c>
      <c r="J376" s="0" t="n">
        <v>1000</v>
      </c>
      <c r="K376" s="0" t="n">
        <v>0.01</v>
      </c>
      <c r="L376" s="0" t="n">
        <v>76.064</v>
      </c>
      <c r="M376" s="0" t="n">
        <v>76</v>
      </c>
      <c r="N376" s="0" t="n">
        <v>75.991</v>
      </c>
      <c r="O376" s="0" t="n">
        <v>76.006</v>
      </c>
      <c r="P376" s="0" t="n">
        <v>0</v>
      </c>
      <c r="Q376" s="0" t="n">
        <v>0</v>
      </c>
      <c r="R376" s="0" t="n">
        <v>0</v>
      </c>
      <c r="S376" s="0" t="n">
        <v>76.158</v>
      </c>
      <c r="T376" s="0" t="n">
        <v>76.087</v>
      </c>
      <c r="U376" s="0" t="n">
        <v>75.801</v>
      </c>
      <c r="V376" s="0" t="n">
        <v>76.7</v>
      </c>
      <c r="W376" s="0" t="n">
        <v>721314387</v>
      </c>
      <c r="X376" s="0" t="n">
        <v>76.003</v>
      </c>
      <c r="Y376" s="0" t="n">
        <v>76.064</v>
      </c>
      <c r="Z376" s="0" t="n">
        <v>1746</v>
      </c>
      <c r="AA376" s="0" t="n">
        <v>750000000</v>
      </c>
      <c r="AB376" s="0" t="n">
        <v>760.64</v>
      </c>
      <c r="AC376" s="0" t="n">
        <v>0</v>
      </c>
      <c r="AD376" s="0" t="s">
        <v>99</v>
      </c>
      <c r="AE376" s="0" t="s">
        <v>99</v>
      </c>
      <c r="AH376" s="0" t="n">
        <v>-100</v>
      </c>
      <c r="AI376" s="0" t="s">
        <v>17896</v>
      </c>
      <c r="AJ376" s="0" t="s">
        <v>31003</v>
      </c>
      <c r="AK376" s="0" t="s">
        <v>31004</v>
      </c>
      <c r="AL376" s="0" t="s">
        <v>2112</v>
      </c>
    </row>
    <row r="377" customFormat="false" ht="15" hidden="false" customHeight="false" outlineLevel="0" collapsed="false">
      <c r="A377" s="0" t="s">
        <v>31065</v>
      </c>
      <c r="B377" s="0" t="s">
        <v>31066</v>
      </c>
      <c r="C377" s="0" t="s">
        <v>24037</v>
      </c>
      <c r="D377" s="0" t="s">
        <v>24039</v>
      </c>
      <c r="E377" s="0" t="s">
        <v>24040</v>
      </c>
      <c r="F377" s="0" t="s">
        <v>497</v>
      </c>
      <c r="G377" s="0" t="n">
        <v>1</v>
      </c>
      <c r="H377" s="0" t="n">
        <v>1</v>
      </c>
      <c r="I377" s="0" t="n">
        <v>0.001</v>
      </c>
      <c r="J377" s="0" t="n">
        <v>1000</v>
      </c>
      <c r="K377" s="0" t="n">
        <v>0.17</v>
      </c>
      <c r="L377" s="0" t="n">
        <v>75.625</v>
      </c>
      <c r="M377" s="0" t="n">
        <v>75.499</v>
      </c>
      <c r="N377" s="0" t="n">
        <v>75.459</v>
      </c>
      <c r="O377" s="0" t="n">
        <v>75.641</v>
      </c>
      <c r="P377" s="0" t="n">
        <v>0</v>
      </c>
      <c r="Q377" s="0" t="n">
        <v>0</v>
      </c>
      <c r="R377" s="0" t="n">
        <v>0</v>
      </c>
      <c r="S377" s="0" t="n">
        <v>75.676</v>
      </c>
      <c r="T377" s="0" t="n">
        <v>75.5</v>
      </c>
      <c r="U377" s="0" t="n">
        <v>75.4</v>
      </c>
      <c r="V377" s="0" t="n">
        <v>76.25</v>
      </c>
      <c r="W377" s="0" t="n">
        <v>715359143</v>
      </c>
      <c r="X377" s="0" t="n">
        <v>75.623</v>
      </c>
      <c r="Y377" s="0" t="n">
        <v>75.625</v>
      </c>
      <c r="Z377" s="0" t="n">
        <v>5828</v>
      </c>
      <c r="AA377" s="0" t="n">
        <v>750000000</v>
      </c>
      <c r="AB377" s="0" t="n">
        <v>29493.75</v>
      </c>
      <c r="AC377" s="0" t="n">
        <v>0</v>
      </c>
      <c r="AD377" s="0" t="s">
        <v>99</v>
      </c>
      <c r="AE377" s="0" t="s">
        <v>99</v>
      </c>
      <c r="AH377" s="0" t="n">
        <v>-100</v>
      </c>
      <c r="AI377" s="0" t="s">
        <v>17896</v>
      </c>
      <c r="AJ377" s="0" t="s">
        <v>31003</v>
      </c>
      <c r="AK377" s="0" t="s">
        <v>31004</v>
      </c>
      <c r="AL377" s="0" t="s">
        <v>2112</v>
      </c>
    </row>
    <row r="378" customFormat="false" ht="15" hidden="false" customHeight="false" outlineLevel="0" collapsed="false">
      <c r="A378" s="0" t="s">
        <v>31067</v>
      </c>
      <c r="B378" s="0" t="s">
        <v>31068</v>
      </c>
      <c r="C378" s="0" t="s">
        <v>31069</v>
      </c>
      <c r="D378" s="0" t="s">
        <v>31070</v>
      </c>
      <c r="E378" s="0" t="s">
        <v>31071</v>
      </c>
      <c r="F378" s="0" t="s">
        <v>497</v>
      </c>
      <c r="G378" s="0" t="n">
        <v>1</v>
      </c>
      <c r="H378" s="0" t="n">
        <v>1</v>
      </c>
      <c r="I378" s="0" t="n">
        <v>0.001</v>
      </c>
      <c r="J378" s="0" t="n">
        <v>1000</v>
      </c>
      <c r="K378" s="0" t="n">
        <v>-0.06</v>
      </c>
      <c r="L378" s="0" t="n">
        <v>99.439</v>
      </c>
      <c r="M378" s="0" t="n">
        <v>99.471</v>
      </c>
      <c r="N378" s="0" t="n">
        <v>99.432</v>
      </c>
      <c r="O378" s="0" t="n">
        <v>99.439</v>
      </c>
      <c r="P378" s="0" t="n">
        <v>0</v>
      </c>
      <c r="Q378" s="0" t="n">
        <v>0</v>
      </c>
      <c r="R378" s="0" t="n">
        <v>0</v>
      </c>
      <c r="S378" s="0" t="n">
        <v>99.468</v>
      </c>
      <c r="T378" s="0" t="n">
        <v>99.47</v>
      </c>
      <c r="U378" s="0" t="n">
        <v>99.43</v>
      </c>
      <c r="V378" s="0" t="n">
        <v>99.52</v>
      </c>
      <c r="W378" s="0" t="n">
        <v>45712356</v>
      </c>
      <c r="X378" s="0" t="n">
        <v>99.432</v>
      </c>
      <c r="Y378" s="0" t="n">
        <v>99.439</v>
      </c>
      <c r="Z378" s="0" t="n">
        <v>507</v>
      </c>
      <c r="AA378" s="0" t="n">
        <v>390287001</v>
      </c>
      <c r="AB378" s="0" t="n">
        <v>26848.53</v>
      </c>
      <c r="AC378" s="0" t="n">
        <v>0</v>
      </c>
      <c r="AD378" s="0" t="s">
        <v>99</v>
      </c>
      <c r="AE378" s="0" t="s">
        <v>99</v>
      </c>
      <c r="AH378" s="0" t="n">
        <v>8</v>
      </c>
      <c r="AI378" s="0" t="s">
        <v>17896</v>
      </c>
      <c r="AJ378" s="0" t="s">
        <v>31003</v>
      </c>
      <c r="AK378" s="0" t="s">
        <v>31004</v>
      </c>
      <c r="AL378" s="0" t="s">
        <v>2112</v>
      </c>
    </row>
    <row r="379" customFormat="false" ht="15" hidden="false" customHeight="false" outlineLevel="0" collapsed="false">
      <c r="A379" s="0" t="s">
        <v>31072</v>
      </c>
      <c r="B379" s="0" t="s">
        <v>31073</v>
      </c>
      <c r="C379" s="0" t="s">
        <v>20837</v>
      </c>
      <c r="D379" s="0" t="s">
        <v>20839</v>
      </c>
      <c r="E379" s="0" t="s">
        <v>20840</v>
      </c>
      <c r="F379" s="0" t="s">
        <v>497</v>
      </c>
      <c r="G379" s="0" t="n">
        <v>1</v>
      </c>
      <c r="H379" s="0" t="n">
        <v>1</v>
      </c>
      <c r="I379" s="0" t="n">
        <v>0.001</v>
      </c>
      <c r="J379" s="0" t="n">
        <v>1000</v>
      </c>
      <c r="K379" s="0" t="n">
        <v>0.09</v>
      </c>
      <c r="L379" s="0" t="n">
        <v>100.9</v>
      </c>
      <c r="M379" s="0" t="n">
        <v>100.6</v>
      </c>
      <c r="N379" s="0" t="n">
        <v>100.705</v>
      </c>
      <c r="O379" s="0" t="n">
        <v>100.9</v>
      </c>
      <c r="P379" s="0" t="n">
        <v>0</v>
      </c>
      <c r="Q379" s="0" t="n">
        <v>0</v>
      </c>
      <c r="R379" s="0" t="n">
        <v>0</v>
      </c>
      <c r="S379" s="0" t="n">
        <v>100.784</v>
      </c>
      <c r="T379" s="0" t="n">
        <v>100.624</v>
      </c>
      <c r="U379" s="0" t="n">
        <v>100.598</v>
      </c>
      <c r="V379" s="0" t="n">
        <v>100.9</v>
      </c>
      <c r="W379" s="0" t="n">
        <v>4920281</v>
      </c>
      <c r="X379" s="0" t="n">
        <v>100.9</v>
      </c>
      <c r="Y379" s="0" t="n">
        <v>100.942</v>
      </c>
      <c r="Z379" s="0" t="n">
        <v>118</v>
      </c>
      <c r="AA379" s="0" t="n">
        <v>190287001</v>
      </c>
      <c r="AB379" s="0" t="n">
        <v>1009</v>
      </c>
      <c r="AC379" s="0" t="n">
        <v>0</v>
      </c>
      <c r="AD379" s="0" t="s">
        <v>99</v>
      </c>
      <c r="AE379" s="0" t="s">
        <v>99</v>
      </c>
      <c r="AH379" s="0" t="n">
        <v>8</v>
      </c>
      <c r="AI379" s="0" t="s">
        <v>17896</v>
      </c>
      <c r="AJ379" s="0" t="s">
        <v>31003</v>
      </c>
      <c r="AK379" s="0" t="s">
        <v>31004</v>
      </c>
      <c r="AL379" s="0" t="s">
        <v>2112</v>
      </c>
    </row>
    <row r="380" customFormat="false" ht="15" hidden="false" customHeight="false" outlineLevel="0" collapsed="false">
      <c r="A380" s="0" t="s">
        <v>31074</v>
      </c>
      <c r="B380" s="0" t="s">
        <v>31075</v>
      </c>
      <c r="C380" s="0" t="s">
        <v>23269</v>
      </c>
      <c r="D380" s="0" t="s">
        <v>23271</v>
      </c>
      <c r="E380" s="0" t="s">
        <v>23272</v>
      </c>
      <c r="F380" s="0" t="s">
        <v>497</v>
      </c>
      <c r="G380" s="0" t="n">
        <v>1</v>
      </c>
      <c r="H380" s="0" t="n">
        <v>1</v>
      </c>
      <c r="I380" s="0" t="n">
        <v>0.001</v>
      </c>
      <c r="J380" s="0" t="n">
        <v>1000</v>
      </c>
      <c r="K380" s="0" t="n">
        <v>0.16</v>
      </c>
      <c r="L380" s="0" t="n">
        <v>101.947</v>
      </c>
      <c r="M380" s="0" t="n">
        <v>101.779</v>
      </c>
      <c r="N380" s="0" t="n">
        <v>101.907</v>
      </c>
      <c r="O380" s="0" t="n">
        <v>101.947</v>
      </c>
      <c r="P380" s="0" t="n">
        <v>0</v>
      </c>
      <c r="Q380" s="0" t="n">
        <v>0</v>
      </c>
      <c r="R380" s="0" t="n">
        <v>0</v>
      </c>
      <c r="S380" s="0" t="n">
        <v>101.847</v>
      </c>
      <c r="T380" s="0" t="n">
        <v>101.774</v>
      </c>
      <c r="U380" s="0" t="n">
        <v>101.77</v>
      </c>
      <c r="V380" s="0" t="n">
        <v>101.947</v>
      </c>
      <c r="W380" s="0" t="n">
        <v>2912833</v>
      </c>
      <c r="X380" s="0" t="n">
        <v>101.837</v>
      </c>
      <c r="Y380" s="0" t="n">
        <v>101.949</v>
      </c>
      <c r="Z380" s="0" t="n">
        <v>67</v>
      </c>
      <c r="AA380" s="0" t="n">
        <v>190287001</v>
      </c>
      <c r="AB380" s="0" t="n">
        <v>1019.47</v>
      </c>
      <c r="AC380" s="0" t="n">
        <v>0</v>
      </c>
      <c r="AD380" s="0" t="s">
        <v>99</v>
      </c>
      <c r="AE380" s="0" t="s">
        <v>99</v>
      </c>
      <c r="AH380" s="0" t="n">
        <v>8</v>
      </c>
      <c r="AI380" s="0" t="s">
        <v>17896</v>
      </c>
      <c r="AJ380" s="0" t="s">
        <v>31003</v>
      </c>
      <c r="AK380" s="0" t="s">
        <v>31004</v>
      </c>
      <c r="AL380" s="0" t="s">
        <v>2112</v>
      </c>
    </row>
    <row r="381" customFormat="false" ht="15" hidden="false" customHeight="false" outlineLevel="0" collapsed="false">
      <c r="A381" s="0" t="s">
        <v>31076</v>
      </c>
      <c r="B381" s="0" t="s">
        <v>31077</v>
      </c>
      <c r="C381" s="0" t="s">
        <v>22891</v>
      </c>
      <c r="D381" s="0" t="s">
        <v>22893</v>
      </c>
      <c r="E381" s="0" t="s">
        <v>22894</v>
      </c>
      <c r="F381" s="0" t="s">
        <v>497</v>
      </c>
      <c r="G381" s="0" t="n">
        <v>1</v>
      </c>
      <c r="H381" s="0" t="n">
        <v>1</v>
      </c>
      <c r="I381" s="0" t="n">
        <v>0.001</v>
      </c>
      <c r="J381" s="0" t="n">
        <v>1000</v>
      </c>
      <c r="K381" s="0" t="n">
        <v>-0.06</v>
      </c>
      <c r="L381" s="0" t="n">
        <v>102.346</v>
      </c>
      <c r="M381" s="0" t="n">
        <v>102.405</v>
      </c>
      <c r="N381" s="0" t="n">
        <v>102.33</v>
      </c>
      <c r="O381" s="0" t="n">
        <v>102.314</v>
      </c>
      <c r="P381" s="0" t="n">
        <v>0</v>
      </c>
      <c r="Q381" s="0" t="n">
        <v>0</v>
      </c>
      <c r="R381" s="0" t="n">
        <v>0</v>
      </c>
      <c r="S381" s="0" t="n">
        <v>102.248</v>
      </c>
      <c r="T381" s="0" t="n">
        <v>102.216</v>
      </c>
      <c r="U381" s="0" t="n">
        <v>102.202</v>
      </c>
      <c r="V381" s="0" t="n">
        <v>102.348</v>
      </c>
      <c r="W381" s="0" t="n">
        <v>1602222</v>
      </c>
      <c r="X381" s="0" t="n">
        <v>102.292</v>
      </c>
      <c r="Y381" s="0" t="n">
        <v>102.346</v>
      </c>
      <c r="Z381" s="0" t="n">
        <v>131</v>
      </c>
      <c r="AA381" s="0" t="n">
        <v>190287001</v>
      </c>
      <c r="AB381" s="0" t="n">
        <v>2046.92</v>
      </c>
      <c r="AC381" s="0" t="n">
        <v>0</v>
      </c>
      <c r="AD381" s="0" t="s">
        <v>99</v>
      </c>
      <c r="AE381" s="0" t="s">
        <v>99</v>
      </c>
      <c r="AH381" s="0" t="n">
        <v>8</v>
      </c>
      <c r="AI381" s="0" t="s">
        <v>17896</v>
      </c>
      <c r="AJ381" s="0" t="s">
        <v>31003</v>
      </c>
      <c r="AK381" s="0" t="s">
        <v>31004</v>
      </c>
      <c r="AL381" s="0" t="s">
        <v>2112</v>
      </c>
    </row>
    <row r="382" customFormat="false" ht="15" hidden="false" customHeight="false" outlineLevel="0" collapsed="false">
      <c r="A382" s="0" t="s">
        <v>31078</v>
      </c>
      <c r="B382" s="0" t="s">
        <v>31079</v>
      </c>
      <c r="C382" s="0" t="s">
        <v>26459</v>
      </c>
      <c r="D382" s="0" t="s">
        <v>26461</v>
      </c>
      <c r="E382" s="0" t="s">
        <v>26462</v>
      </c>
      <c r="F382" s="0" t="s">
        <v>497</v>
      </c>
      <c r="G382" s="0" t="n">
        <v>1</v>
      </c>
      <c r="H382" s="0" t="n">
        <v>1</v>
      </c>
      <c r="I382" s="0" t="n">
        <v>0.001</v>
      </c>
      <c r="J382" s="0" t="n">
        <v>1000</v>
      </c>
      <c r="K382" s="0" t="n">
        <v>0.01</v>
      </c>
      <c r="L382" s="0" t="n">
        <v>102.777</v>
      </c>
      <c r="M382" s="0" t="n">
        <v>102.768</v>
      </c>
      <c r="N382" s="0" t="n">
        <v>102.71</v>
      </c>
      <c r="O382" s="0" t="n">
        <v>102.777</v>
      </c>
      <c r="P382" s="0" t="n">
        <v>0</v>
      </c>
      <c r="Q382" s="0" t="n">
        <v>0</v>
      </c>
      <c r="R382" s="0" t="n">
        <v>0</v>
      </c>
      <c r="S382" s="0" t="n">
        <v>102.748</v>
      </c>
      <c r="T382" s="0" t="n">
        <v>102.779</v>
      </c>
      <c r="U382" s="0" t="n">
        <v>102.601</v>
      </c>
      <c r="V382" s="0" t="n">
        <v>102.779</v>
      </c>
      <c r="W382" s="0" t="n">
        <v>2780356</v>
      </c>
      <c r="X382" s="0" t="n">
        <v>102.776</v>
      </c>
      <c r="Y382" s="0" t="n">
        <v>102.777</v>
      </c>
      <c r="Z382" s="0" t="n">
        <v>139</v>
      </c>
      <c r="AA382" s="0" t="n">
        <v>190287001</v>
      </c>
      <c r="AB382" s="0" t="n">
        <v>140804.49</v>
      </c>
      <c r="AC382" s="0" t="n">
        <v>0</v>
      </c>
      <c r="AD382" s="0" t="s">
        <v>99</v>
      </c>
      <c r="AE382" s="0" t="s">
        <v>99</v>
      </c>
      <c r="AH382" s="0" t="n">
        <v>8</v>
      </c>
      <c r="AI382" s="0" t="s">
        <v>17896</v>
      </c>
      <c r="AJ382" s="0" t="s">
        <v>31003</v>
      </c>
      <c r="AK382" s="0" t="s">
        <v>31004</v>
      </c>
      <c r="AL382" s="0" t="s">
        <v>2112</v>
      </c>
    </row>
    <row r="383" customFormat="false" ht="15" hidden="false" customHeight="false" outlineLevel="0" collapsed="false">
      <c r="A383" s="0" t="s">
        <v>31080</v>
      </c>
      <c r="B383" s="0" t="s">
        <v>31081</v>
      </c>
      <c r="C383" s="0" t="s">
        <v>24267</v>
      </c>
      <c r="D383" s="0" t="s">
        <v>24269</v>
      </c>
      <c r="E383" s="0" t="s">
        <v>24270</v>
      </c>
      <c r="F383" s="0" t="s">
        <v>497</v>
      </c>
      <c r="G383" s="0" t="n">
        <v>1</v>
      </c>
      <c r="H383" s="0" t="n">
        <v>1</v>
      </c>
      <c r="I383" s="0" t="n">
        <v>0.001</v>
      </c>
      <c r="J383" s="0" t="n">
        <v>1000</v>
      </c>
      <c r="K383" s="0" t="n">
        <v>0.03</v>
      </c>
      <c r="L383" s="0" t="n">
        <v>96.779</v>
      </c>
      <c r="M383" s="0" t="n">
        <v>96.947</v>
      </c>
      <c r="N383" s="0" t="n">
        <v>96.76</v>
      </c>
      <c r="O383" s="0" t="n">
        <v>96.779</v>
      </c>
      <c r="P383" s="0" t="n">
        <v>0</v>
      </c>
      <c r="Q383" s="0" t="n">
        <v>0</v>
      </c>
      <c r="R383" s="0" t="n">
        <v>0</v>
      </c>
      <c r="S383" s="0" t="n">
        <v>96.735</v>
      </c>
      <c r="T383" s="0" t="n">
        <v>96.768</v>
      </c>
      <c r="U383" s="0" t="n">
        <v>96.731</v>
      </c>
      <c r="V383" s="0" t="n">
        <v>96.894</v>
      </c>
      <c r="W383" s="0" t="n">
        <v>1507131</v>
      </c>
      <c r="X383" s="0" t="n">
        <v>96.752</v>
      </c>
      <c r="Y383" s="0" t="n">
        <v>96.779</v>
      </c>
      <c r="Z383" s="0" t="n">
        <v>24</v>
      </c>
      <c r="AA383" s="0" t="n">
        <v>427467173</v>
      </c>
      <c r="AB383" s="0" t="n">
        <v>967.79</v>
      </c>
      <c r="AC383" s="0" t="n">
        <v>0</v>
      </c>
      <c r="AD383" s="0" t="s">
        <v>99</v>
      </c>
      <c r="AE383" s="0" t="s">
        <v>99</v>
      </c>
      <c r="AH383" s="0" t="n">
        <v>8</v>
      </c>
      <c r="AI383" s="0" t="s">
        <v>17896</v>
      </c>
      <c r="AJ383" s="0" t="s">
        <v>31003</v>
      </c>
      <c r="AK383" s="0" t="s">
        <v>31004</v>
      </c>
      <c r="AL383" s="0" t="s">
        <v>2112</v>
      </c>
    </row>
    <row r="384" customFormat="false" ht="15" hidden="false" customHeight="false" outlineLevel="0" collapsed="false">
      <c r="A384" s="0" t="s">
        <v>31082</v>
      </c>
      <c r="B384" s="0" t="s">
        <v>31083</v>
      </c>
      <c r="C384" s="0" t="s">
        <v>18188</v>
      </c>
      <c r="D384" s="0" t="s">
        <v>18190</v>
      </c>
      <c r="E384" s="0" t="s">
        <v>18191</v>
      </c>
      <c r="F384" s="0" t="s">
        <v>497</v>
      </c>
      <c r="G384" s="0" t="n">
        <v>1</v>
      </c>
      <c r="H384" s="0" t="n">
        <v>1</v>
      </c>
      <c r="I384" s="0" t="n">
        <v>0.001</v>
      </c>
      <c r="J384" s="0" t="n">
        <v>1000</v>
      </c>
      <c r="K384" s="0" t="n">
        <v>0.03</v>
      </c>
      <c r="L384" s="0" t="n">
        <v>99.924</v>
      </c>
      <c r="M384" s="0" t="n">
        <v>99.942</v>
      </c>
      <c r="N384" s="0" t="n">
        <v>99.918</v>
      </c>
      <c r="O384" s="0" t="n">
        <v>99.886</v>
      </c>
      <c r="P384" s="0" t="n">
        <v>0</v>
      </c>
      <c r="Q384" s="0" t="n">
        <v>0</v>
      </c>
      <c r="R384" s="0" t="n">
        <v>0</v>
      </c>
      <c r="S384" s="0" t="n">
        <v>99.909</v>
      </c>
      <c r="T384" s="0" t="n">
        <v>99.94</v>
      </c>
      <c r="U384" s="0" t="n">
        <v>99.81</v>
      </c>
      <c r="V384" s="0" t="n">
        <v>99.973</v>
      </c>
      <c r="W384" s="0" t="n">
        <v>328863092</v>
      </c>
      <c r="X384" s="0" t="n">
        <v>99.924</v>
      </c>
      <c r="Y384" s="0" t="n">
        <v>99.925</v>
      </c>
      <c r="Z384" s="0" t="n">
        <v>751</v>
      </c>
      <c r="AA384" s="0" t="n">
        <v>450000000</v>
      </c>
      <c r="AB384" s="0" t="n">
        <v>4996.2</v>
      </c>
      <c r="AC384" s="0" t="n">
        <v>0</v>
      </c>
      <c r="AD384" s="0" t="s">
        <v>99</v>
      </c>
      <c r="AE384" s="0" t="s">
        <v>99</v>
      </c>
      <c r="AH384" s="0" t="n">
        <v>8</v>
      </c>
      <c r="AI384" s="0" t="s">
        <v>17896</v>
      </c>
      <c r="AJ384" s="0" t="s">
        <v>31003</v>
      </c>
      <c r="AK384" s="0" t="s">
        <v>31004</v>
      </c>
      <c r="AL384" s="0" t="s">
        <v>2112</v>
      </c>
    </row>
    <row r="385" customFormat="false" ht="15" hidden="false" customHeight="false" outlineLevel="0" collapsed="false">
      <c r="A385" s="0" t="s">
        <v>31084</v>
      </c>
      <c r="B385" s="0" t="s">
        <v>31085</v>
      </c>
      <c r="C385" s="0" t="s">
        <v>25481</v>
      </c>
      <c r="D385" s="0" t="s">
        <v>25483</v>
      </c>
      <c r="E385" s="0" t="s">
        <v>25484</v>
      </c>
      <c r="F385" s="0" t="s">
        <v>497</v>
      </c>
      <c r="G385" s="0" t="n">
        <v>1</v>
      </c>
      <c r="H385" s="0" t="n">
        <v>1</v>
      </c>
      <c r="I385" s="0" t="n">
        <v>0.001</v>
      </c>
      <c r="J385" s="0" t="n">
        <v>1000</v>
      </c>
      <c r="K385" s="0" t="n">
        <v>0</v>
      </c>
      <c r="L385" s="0" t="n">
        <v>97.579</v>
      </c>
      <c r="M385" s="0" t="n">
        <v>97.57</v>
      </c>
      <c r="N385" s="0" t="n">
        <v>97.532</v>
      </c>
      <c r="O385" s="0" t="n">
        <v>97.578</v>
      </c>
      <c r="P385" s="0" t="n">
        <v>0</v>
      </c>
      <c r="Q385" s="0" t="n">
        <v>0</v>
      </c>
      <c r="R385" s="0" t="n">
        <v>0</v>
      </c>
      <c r="S385" s="0" t="n">
        <v>97.451</v>
      </c>
      <c r="T385" s="0" t="n">
        <v>97.65</v>
      </c>
      <c r="U385" s="0" t="n">
        <v>97.1</v>
      </c>
      <c r="V385" s="0" t="n">
        <v>98.034</v>
      </c>
      <c r="W385" s="0" t="n">
        <v>2765650</v>
      </c>
      <c r="X385" s="0" t="n">
        <v>97.475</v>
      </c>
      <c r="Y385" s="0" t="n">
        <v>97.579</v>
      </c>
      <c r="Z385" s="0" t="n">
        <v>99</v>
      </c>
      <c r="AA385" s="0" t="n">
        <v>409796724</v>
      </c>
      <c r="AB385" s="0" t="n">
        <v>1298776.49</v>
      </c>
      <c r="AC385" s="0" t="n">
        <v>0</v>
      </c>
      <c r="AD385" s="0" t="s">
        <v>99</v>
      </c>
      <c r="AE385" s="0" t="s">
        <v>99</v>
      </c>
      <c r="AH385" s="0" t="n">
        <v>8</v>
      </c>
      <c r="AI385" s="0" t="s">
        <v>17896</v>
      </c>
      <c r="AJ385" s="0" t="s">
        <v>31003</v>
      </c>
      <c r="AK385" s="0" t="s">
        <v>31004</v>
      </c>
      <c r="AL385" s="0" t="s">
        <v>2112</v>
      </c>
    </row>
    <row r="386" customFormat="false" ht="15" hidden="false" customHeight="false" outlineLevel="0" collapsed="false">
      <c r="A386" s="0" t="s">
        <v>31086</v>
      </c>
      <c r="B386" s="0" t="s">
        <v>31087</v>
      </c>
      <c r="C386" s="0" t="s">
        <v>25668</v>
      </c>
      <c r="D386" s="0" t="s">
        <v>25670</v>
      </c>
      <c r="E386" s="0" t="s">
        <v>25671</v>
      </c>
      <c r="F386" s="0" t="s">
        <v>497</v>
      </c>
      <c r="G386" s="0" t="n">
        <v>1</v>
      </c>
      <c r="H386" s="0" t="n">
        <v>1</v>
      </c>
      <c r="I386" s="0" t="n">
        <v>0.001</v>
      </c>
      <c r="J386" s="0" t="n">
        <v>1000</v>
      </c>
      <c r="K386" s="0" t="n">
        <v>0.05</v>
      </c>
      <c r="L386" s="0" t="n">
        <v>99.294</v>
      </c>
      <c r="M386" s="0" t="n">
        <v>99.2</v>
      </c>
      <c r="N386" s="0" t="n">
        <v>99.212</v>
      </c>
      <c r="O386" s="0" t="n">
        <v>99.266</v>
      </c>
      <c r="P386" s="0" t="n">
        <v>0</v>
      </c>
      <c r="Q386" s="0" t="n">
        <v>0</v>
      </c>
      <c r="R386" s="0" t="n">
        <v>0</v>
      </c>
      <c r="S386" s="0" t="n">
        <v>99.239</v>
      </c>
      <c r="T386" s="0" t="n">
        <v>99.379</v>
      </c>
      <c r="U386" s="0" t="n">
        <v>98.904</v>
      </c>
      <c r="V386" s="0" t="n">
        <v>99.38</v>
      </c>
      <c r="W386" s="0" t="n">
        <v>249125792</v>
      </c>
      <c r="X386" s="0" t="n">
        <v>99.247</v>
      </c>
      <c r="Y386" s="0" t="n">
        <v>99.293</v>
      </c>
      <c r="Z386" s="0" t="n">
        <v>247</v>
      </c>
      <c r="AA386" s="0" t="n">
        <v>155059582</v>
      </c>
      <c r="AB386" s="0" t="n">
        <v>992.94</v>
      </c>
      <c r="AC386" s="0" t="n">
        <v>0</v>
      </c>
      <c r="AD386" s="0" t="s">
        <v>99</v>
      </c>
      <c r="AE386" s="0" t="s">
        <v>99</v>
      </c>
      <c r="AH386" s="0" t="n">
        <v>8</v>
      </c>
      <c r="AI386" s="0" t="s">
        <v>17896</v>
      </c>
      <c r="AJ386" s="0" t="s">
        <v>31003</v>
      </c>
      <c r="AK386" s="0" t="s">
        <v>31004</v>
      </c>
      <c r="AL386" s="0" t="s">
        <v>2112</v>
      </c>
    </row>
    <row r="387" customFormat="false" ht="15" hidden="false" customHeight="false" outlineLevel="0" collapsed="false">
      <c r="A387" s="0" t="s">
        <v>31088</v>
      </c>
      <c r="B387" s="0" t="s">
        <v>31089</v>
      </c>
      <c r="C387" s="0" t="s">
        <v>22782</v>
      </c>
      <c r="D387" s="0" t="s">
        <v>22784</v>
      </c>
      <c r="E387" s="0" t="s">
        <v>22785</v>
      </c>
      <c r="F387" s="0" t="s">
        <v>497</v>
      </c>
      <c r="G387" s="0" t="n">
        <v>1</v>
      </c>
      <c r="H387" s="0" t="n">
        <v>1</v>
      </c>
      <c r="I387" s="0" t="n">
        <v>0.001</v>
      </c>
      <c r="J387" s="0" t="n">
        <v>1000</v>
      </c>
      <c r="K387" s="0" t="n">
        <v>-0.34</v>
      </c>
      <c r="L387" s="0" t="n">
        <v>98.021</v>
      </c>
      <c r="M387" s="0" t="n">
        <v>98.149</v>
      </c>
      <c r="N387" s="0" t="n">
        <v>98.121</v>
      </c>
      <c r="O387" s="0" t="n">
        <v>98.074</v>
      </c>
      <c r="P387" s="0" t="n">
        <v>0</v>
      </c>
      <c r="Q387" s="0" t="n">
        <v>0</v>
      </c>
      <c r="R387" s="0" t="n">
        <v>0</v>
      </c>
      <c r="S387" s="0" t="n">
        <v>98.131</v>
      </c>
      <c r="T387" s="0" t="n">
        <v>98.377</v>
      </c>
      <c r="U387" s="0" t="n">
        <v>98</v>
      </c>
      <c r="V387" s="0" t="n">
        <v>98.378</v>
      </c>
      <c r="W387" s="0" t="n">
        <v>232571</v>
      </c>
      <c r="X387" s="0" t="n">
        <v>98.026</v>
      </c>
      <c r="Y387" s="0" t="n">
        <v>98.1</v>
      </c>
      <c r="Z387" s="0" t="n">
        <v>52</v>
      </c>
      <c r="AA387" s="0" t="n">
        <v>350607135</v>
      </c>
      <c r="AB387" s="0" t="n">
        <v>980.21</v>
      </c>
      <c r="AC387" s="0" t="n">
        <v>0</v>
      </c>
      <c r="AD387" s="0" t="s">
        <v>99</v>
      </c>
      <c r="AE387" s="0" t="s">
        <v>99</v>
      </c>
      <c r="AH387" s="0" t="n">
        <v>8</v>
      </c>
      <c r="AI387" s="0" t="s">
        <v>17896</v>
      </c>
      <c r="AJ387" s="0" t="s">
        <v>31003</v>
      </c>
      <c r="AK387" s="0" t="s">
        <v>31004</v>
      </c>
      <c r="AL387" s="0" t="s">
        <v>2112</v>
      </c>
    </row>
    <row r="388" customFormat="false" ht="15" hidden="false" customHeight="false" outlineLevel="0" collapsed="false">
      <c r="A388" s="0" t="s">
        <v>31090</v>
      </c>
      <c r="B388" s="0" t="s">
        <v>31091</v>
      </c>
      <c r="C388" s="0" t="s">
        <v>23236</v>
      </c>
      <c r="D388" s="0" t="s">
        <v>23238</v>
      </c>
      <c r="E388" s="0" t="s">
        <v>23239</v>
      </c>
      <c r="F388" s="0" t="s">
        <v>497</v>
      </c>
      <c r="G388" s="0" t="n">
        <v>1</v>
      </c>
      <c r="H388" s="0" t="n">
        <v>1</v>
      </c>
      <c r="I388" s="0" t="n">
        <v>0.001</v>
      </c>
      <c r="J388" s="0" t="n">
        <v>1000</v>
      </c>
      <c r="K388" s="0" t="n">
        <v>0.16</v>
      </c>
      <c r="L388" s="0" t="n">
        <v>98.248</v>
      </c>
      <c r="M388" s="0" t="n">
        <v>98.012</v>
      </c>
      <c r="N388" s="0" t="n">
        <v>98.194</v>
      </c>
      <c r="O388" s="0" t="n">
        <v>98.248</v>
      </c>
      <c r="P388" s="0" t="n">
        <v>0</v>
      </c>
      <c r="Q388" s="0" t="n">
        <v>0</v>
      </c>
      <c r="R388" s="0" t="n">
        <v>0</v>
      </c>
      <c r="S388" s="0" t="n">
        <v>98.113</v>
      </c>
      <c r="T388" s="0" t="n">
        <v>98.089</v>
      </c>
      <c r="U388" s="0" t="n">
        <v>97.696</v>
      </c>
      <c r="V388" s="0" t="n">
        <v>98.249</v>
      </c>
      <c r="W388" s="0" t="n">
        <v>276680</v>
      </c>
      <c r="X388" s="0" t="n">
        <v>98.201</v>
      </c>
      <c r="Y388" s="0" t="n">
        <v>98.247</v>
      </c>
      <c r="Z388" s="0" t="n">
        <v>53</v>
      </c>
      <c r="AA388" s="0" t="n">
        <v>427747115</v>
      </c>
      <c r="AB388" s="0" t="n">
        <v>982.48</v>
      </c>
      <c r="AC388" s="0" t="n">
        <v>0</v>
      </c>
      <c r="AD388" s="0" t="s">
        <v>99</v>
      </c>
      <c r="AE388" s="0" t="s">
        <v>99</v>
      </c>
      <c r="AH388" s="0" t="n">
        <v>8</v>
      </c>
      <c r="AI388" s="0" t="s">
        <v>17896</v>
      </c>
      <c r="AJ388" s="0" t="s">
        <v>31003</v>
      </c>
      <c r="AK388" s="0" t="s">
        <v>31004</v>
      </c>
      <c r="AL388" s="0" t="s">
        <v>2112</v>
      </c>
    </row>
    <row r="389" customFormat="false" ht="15" hidden="false" customHeight="false" outlineLevel="0" collapsed="false">
      <c r="A389" s="0" t="s">
        <v>31092</v>
      </c>
      <c r="B389" s="0" t="s">
        <v>31093</v>
      </c>
      <c r="C389" s="0" t="s">
        <v>24819</v>
      </c>
      <c r="D389" s="0" t="s">
        <v>24821</v>
      </c>
      <c r="E389" s="0" t="s">
        <v>24822</v>
      </c>
      <c r="F389" s="0" t="s">
        <v>497</v>
      </c>
      <c r="G389" s="0" t="n">
        <v>1</v>
      </c>
      <c r="H389" s="0" t="n">
        <v>1</v>
      </c>
      <c r="I389" s="0" t="n">
        <v>0.001</v>
      </c>
      <c r="J389" s="0" t="n">
        <v>1000</v>
      </c>
      <c r="K389" s="0" t="n">
        <v>-0.19</v>
      </c>
      <c r="L389" s="0" t="n">
        <v>97.263</v>
      </c>
      <c r="M389" s="0" t="n">
        <v>97.45</v>
      </c>
      <c r="N389" s="0" t="n">
        <v>97.402</v>
      </c>
      <c r="O389" s="0" t="n">
        <v>97.263</v>
      </c>
      <c r="P389" s="0" t="n">
        <v>0</v>
      </c>
      <c r="Q389" s="0" t="n">
        <v>0</v>
      </c>
      <c r="R389" s="0" t="n">
        <v>0</v>
      </c>
      <c r="S389" s="0" t="n">
        <v>97.378</v>
      </c>
      <c r="T389" s="0" t="n">
        <v>97.404</v>
      </c>
      <c r="U389" s="0" t="n">
        <v>97.261</v>
      </c>
      <c r="V389" s="0" t="n">
        <v>97.494</v>
      </c>
      <c r="W389" s="0" t="n">
        <v>1272727</v>
      </c>
      <c r="X389" s="0" t="n">
        <v>97.262</v>
      </c>
      <c r="Y389" s="0" t="n">
        <v>97.392</v>
      </c>
      <c r="Z389" s="0" t="n">
        <v>40</v>
      </c>
      <c r="AA389" s="0" t="n">
        <v>430194756</v>
      </c>
      <c r="AB389" s="0" t="n">
        <v>972.63</v>
      </c>
      <c r="AC389" s="0" t="n">
        <v>0</v>
      </c>
      <c r="AD389" s="0" t="s">
        <v>99</v>
      </c>
      <c r="AE389" s="0" t="s">
        <v>99</v>
      </c>
      <c r="AH389" s="0" t="n">
        <v>8</v>
      </c>
      <c r="AI389" s="0" t="s">
        <v>17896</v>
      </c>
      <c r="AJ389" s="0" t="s">
        <v>31003</v>
      </c>
      <c r="AK389" s="0" t="s">
        <v>31004</v>
      </c>
      <c r="AL389" s="0" t="s">
        <v>2112</v>
      </c>
    </row>
    <row r="390" customFormat="false" ht="15" hidden="false" customHeight="false" outlineLevel="0" collapsed="false">
      <c r="A390" s="0" t="s">
        <v>31094</v>
      </c>
      <c r="B390" s="0" t="s">
        <v>31095</v>
      </c>
      <c r="C390" s="0" t="s">
        <v>23154</v>
      </c>
      <c r="D390" s="0" t="s">
        <v>23156</v>
      </c>
      <c r="E390" s="0" t="s">
        <v>23157</v>
      </c>
      <c r="F390" s="0" t="s">
        <v>497</v>
      </c>
      <c r="G390" s="0" t="n">
        <v>1</v>
      </c>
      <c r="H390" s="0" t="n">
        <v>1</v>
      </c>
      <c r="I390" s="0" t="n">
        <v>0.001</v>
      </c>
      <c r="J390" s="0" t="n">
        <v>1000</v>
      </c>
      <c r="K390" s="0" t="n">
        <v>-0.04</v>
      </c>
      <c r="L390" s="0" t="n">
        <v>97.95</v>
      </c>
      <c r="M390" s="0" t="n">
        <v>97.991</v>
      </c>
      <c r="N390" s="0" t="n">
        <v>97.908</v>
      </c>
      <c r="O390" s="0" t="n">
        <v>97.972</v>
      </c>
      <c r="P390" s="0" t="n">
        <v>0</v>
      </c>
      <c r="Q390" s="0" t="n">
        <v>0</v>
      </c>
      <c r="R390" s="0" t="n">
        <v>0</v>
      </c>
      <c r="S390" s="0" t="n">
        <v>97.988</v>
      </c>
      <c r="T390" s="0" t="n">
        <v>98.283</v>
      </c>
      <c r="U390" s="0" t="n">
        <v>97.894</v>
      </c>
      <c r="V390" s="0" t="n">
        <v>98.283</v>
      </c>
      <c r="W390" s="0" t="n">
        <v>148887485</v>
      </c>
      <c r="X390" s="0" t="n">
        <v>97.951</v>
      </c>
      <c r="Y390" s="0" t="n">
        <v>97.997</v>
      </c>
      <c r="Z390" s="0" t="n">
        <v>90</v>
      </c>
      <c r="AA390" s="0" t="n">
        <v>294544699</v>
      </c>
      <c r="AB390" s="0" t="n">
        <v>589659</v>
      </c>
      <c r="AC390" s="0" t="n">
        <v>0</v>
      </c>
      <c r="AD390" s="0" t="s">
        <v>99</v>
      </c>
      <c r="AE390" s="0" t="s">
        <v>99</v>
      </c>
      <c r="AH390" s="0" t="n">
        <v>8</v>
      </c>
      <c r="AI390" s="0" t="s">
        <v>17896</v>
      </c>
      <c r="AJ390" s="0" t="s">
        <v>31003</v>
      </c>
      <c r="AK390" s="0" t="s">
        <v>31004</v>
      </c>
      <c r="AL390" s="0" t="s">
        <v>2112</v>
      </c>
    </row>
    <row r="391" customFormat="false" ht="15" hidden="false" customHeight="false" outlineLevel="0" collapsed="false">
      <c r="A391" s="0" t="s">
        <v>31096</v>
      </c>
      <c r="B391" s="0" t="s">
        <v>31097</v>
      </c>
      <c r="C391" s="0" t="s">
        <v>24910</v>
      </c>
      <c r="D391" s="0" t="s">
        <v>24912</v>
      </c>
      <c r="E391" s="0" t="s">
        <v>24913</v>
      </c>
      <c r="F391" s="0" t="s">
        <v>497</v>
      </c>
      <c r="G391" s="0" t="n">
        <v>1</v>
      </c>
      <c r="H391" s="0" t="n">
        <v>1</v>
      </c>
      <c r="I391" s="0" t="n">
        <v>0.001</v>
      </c>
      <c r="J391" s="0" t="n">
        <v>1000</v>
      </c>
      <c r="K391" s="0" t="n">
        <v>0.01</v>
      </c>
      <c r="L391" s="0" t="n">
        <v>96.815</v>
      </c>
      <c r="M391" s="0" t="n">
        <v>96.72</v>
      </c>
      <c r="N391" s="0" t="n">
        <v>96.712</v>
      </c>
      <c r="O391" s="0" t="n">
        <v>96.814</v>
      </c>
      <c r="P391" s="0" t="n">
        <v>0</v>
      </c>
      <c r="Q391" s="0" t="n">
        <v>0</v>
      </c>
      <c r="R391" s="0" t="n">
        <v>0</v>
      </c>
      <c r="S391" s="0" t="n">
        <v>96.736</v>
      </c>
      <c r="T391" s="0" t="n">
        <v>96.96</v>
      </c>
      <c r="U391" s="0" t="n">
        <v>96.567</v>
      </c>
      <c r="V391" s="0" t="n">
        <v>96.999</v>
      </c>
      <c r="W391" s="0" t="n">
        <v>2769549</v>
      </c>
      <c r="X391" s="0" t="n">
        <v>96.717</v>
      </c>
      <c r="Y391" s="0" t="n">
        <v>96.816</v>
      </c>
      <c r="Z391" s="0" t="n">
        <v>100</v>
      </c>
      <c r="AA391" s="0" t="n">
        <v>500000000</v>
      </c>
      <c r="AB391" s="0" t="n">
        <v>15490.4</v>
      </c>
      <c r="AC391" s="0" t="n">
        <v>0</v>
      </c>
      <c r="AD391" s="0" t="s">
        <v>99</v>
      </c>
      <c r="AE391" s="0" t="s">
        <v>99</v>
      </c>
      <c r="AH391" s="0" t="n">
        <v>8</v>
      </c>
      <c r="AI391" s="0" t="s">
        <v>17896</v>
      </c>
      <c r="AJ391" s="0" t="s">
        <v>31003</v>
      </c>
      <c r="AK391" s="0" t="s">
        <v>31004</v>
      </c>
      <c r="AL391" s="0" t="s">
        <v>2112</v>
      </c>
    </row>
    <row r="392" customFormat="false" ht="15" hidden="false" customHeight="false" outlineLevel="0" collapsed="false">
      <c r="A392" s="0" t="s">
        <v>31098</v>
      </c>
      <c r="B392" s="0" t="s">
        <v>31099</v>
      </c>
      <c r="C392" s="0" t="s">
        <v>18406</v>
      </c>
      <c r="D392" s="0" t="s">
        <v>18408</v>
      </c>
      <c r="E392" s="0" t="s">
        <v>18409</v>
      </c>
      <c r="F392" s="0" t="s">
        <v>497</v>
      </c>
      <c r="G392" s="0" t="n">
        <v>1</v>
      </c>
      <c r="H392" s="0" t="n">
        <v>1</v>
      </c>
      <c r="I392" s="0" t="n">
        <v>0.001</v>
      </c>
      <c r="J392" s="0" t="n">
        <v>1000</v>
      </c>
      <c r="K392" s="0" t="n">
        <v>0.54</v>
      </c>
      <c r="L392" s="0" t="n">
        <v>97.607</v>
      </c>
      <c r="M392" s="0" t="n">
        <v>97.076</v>
      </c>
      <c r="N392" s="0" t="n">
        <v>96.896</v>
      </c>
      <c r="O392" s="0" t="n">
        <v>97.496</v>
      </c>
      <c r="P392" s="0" t="n">
        <v>0</v>
      </c>
      <c r="Q392" s="0" t="n">
        <v>0</v>
      </c>
      <c r="R392" s="0" t="n">
        <v>0</v>
      </c>
      <c r="S392" s="0" t="n">
        <v>97.105</v>
      </c>
      <c r="T392" s="0" t="n">
        <v>97.08</v>
      </c>
      <c r="U392" s="0" t="n">
        <v>96.557</v>
      </c>
      <c r="V392" s="0" t="n">
        <v>97.607</v>
      </c>
      <c r="W392" s="0" t="n">
        <v>447653</v>
      </c>
      <c r="X392" s="0" t="n">
        <v>97.41</v>
      </c>
      <c r="Y392" s="0" t="n">
        <v>97.608</v>
      </c>
      <c r="Z392" s="0" t="n">
        <v>30</v>
      </c>
      <c r="AA392" s="0" t="n">
        <v>1000000000</v>
      </c>
      <c r="AB392" s="0" t="n">
        <v>976.07</v>
      </c>
      <c r="AC392" s="0" t="n">
        <v>0</v>
      </c>
      <c r="AD392" s="0" t="s">
        <v>99</v>
      </c>
      <c r="AE392" s="0" t="s">
        <v>99</v>
      </c>
      <c r="AH392" s="0" t="n">
        <v>8</v>
      </c>
      <c r="AI392" s="0" t="s">
        <v>17896</v>
      </c>
      <c r="AJ392" s="0" t="s">
        <v>31003</v>
      </c>
      <c r="AK392" s="0" t="s">
        <v>31004</v>
      </c>
      <c r="AL392" s="0" t="s">
        <v>2112</v>
      </c>
    </row>
    <row r="393" customFormat="false" ht="15" hidden="false" customHeight="false" outlineLevel="0" collapsed="false">
      <c r="A393" s="0" t="s">
        <v>31100</v>
      </c>
      <c r="B393" s="0" t="s">
        <v>31101</v>
      </c>
      <c r="C393" s="0" t="s">
        <v>20283</v>
      </c>
      <c r="D393" s="0" t="s">
        <v>20285</v>
      </c>
      <c r="E393" s="0" t="s">
        <v>20286</v>
      </c>
      <c r="F393" s="0" t="s">
        <v>497</v>
      </c>
      <c r="G393" s="0" t="n">
        <v>1</v>
      </c>
      <c r="H393" s="0" t="n">
        <v>1</v>
      </c>
      <c r="I393" s="0" t="n">
        <v>0.001</v>
      </c>
      <c r="J393" s="0" t="n">
        <v>1000</v>
      </c>
      <c r="K393" s="0" t="n">
        <v>0.27</v>
      </c>
      <c r="L393" s="0" t="n">
        <v>97.535</v>
      </c>
      <c r="M393" s="0" t="n">
        <v>97.211</v>
      </c>
      <c r="N393" s="0" t="n">
        <v>97.212</v>
      </c>
      <c r="O393" s="0" t="n">
        <v>97.369</v>
      </c>
      <c r="P393" s="0" t="n">
        <v>0</v>
      </c>
      <c r="Q393" s="0" t="n">
        <v>0</v>
      </c>
      <c r="R393" s="0" t="n">
        <v>0</v>
      </c>
      <c r="S393" s="0" t="n">
        <v>97.371</v>
      </c>
      <c r="T393" s="0" t="n">
        <v>97.273</v>
      </c>
      <c r="U393" s="0" t="n">
        <v>97.174</v>
      </c>
      <c r="V393" s="0" t="n">
        <v>98.721</v>
      </c>
      <c r="W393" s="0" t="n">
        <v>1396296</v>
      </c>
      <c r="X393" s="0" t="n">
        <v>97.303</v>
      </c>
      <c r="Y393" s="0" t="n">
        <v>97.528</v>
      </c>
      <c r="Z393" s="0" t="n">
        <v>124</v>
      </c>
      <c r="AA393" s="0" t="n">
        <v>1000000000</v>
      </c>
      <c r="AB393" s="0" t="n">
        <v>975.35</v>
      </c>
      <c r="AC393" s="0" t="n">
        <v>0</v>
      </c>
      <c r="AD393" s="0" t="s">
        <v>99</v>
      </c>
      <c r="AE393" s="0" t="s">
        <v>99</v>
      </c>
      <c r="AH393" s="0" t="n">
        <v>8</v>
      </c>
      <c r="AI393" s="0" t="s">
        <v>17896</v>
      </c>
      <c r="AJ393" s="0" t="s">
        <v>31003</v>
      </c>
      <c r="AK393" s="0" t="s">
        <v>31004</v>
      </c>
      <c r="AL393" s="0" t="s">
        <v>2112</v>
      </c>
    </row>
    <row r="394" customFormat="false" ht="15" hidden="false" customHeight="false" outlineLevel="0" collapsed="false">
      <c r="A394" s="0" t="s">
        <v>31102</v>
      </c>
      <c r="B394" s="0" t="s">
        <v>31103</v>
      </c>
      <c r="C394" s="0" t="s">
        <v>19212</v>
      </c>
      <c r="D394" s="0" t="s">
        <v>19214</v>
      </c>
      <c r="E394" s="0" t="s">
        <v>19215</v>
      </c>
      <c r="F394" s="0" t="s">
        <v>497</v>
      </c>
      <c r="G394" s="0" t="n">
        <v>1</v>
      </c>
      <c r="H394" s="0" t="n">
        <v>1</v>
      </c>
      <c r="I394" s="0" t="n">
        <v>0.001</v>
      </c>
      <c r="J394" s="0" t="n">
        <v>1000</v>
      </c>
      <c r="K394" s="0" t="n">
        <v>0.31</v>
      </c>
      <c r="L394" s="0" t="n">
        <v>92.889</v>
      </c>
      <c r="M394" s="0" t="n">
        <v>92.49</v>
      </c>
      <c r="N394" s="0" t="n">
        <v>92.516</v>
      </c>
      <c r="O394" s="0" t="n">
        <v>92.888</v>
      </c>
      <c r="P394" s="0" t="n">
        <v>0</v>
      </c>
      <c r="Q394" s="0" t="n">
        <v>0</v>
      </c>
      <c r="R394" s="0" t="n">
        <v>0</v>
      </c>
      <c r="S394" s="0" t="n">
        <v>92.682</v>
      </c>
      <c r="T394" s="0" t="n">
        <v>92.82</v>
      </c>
      <c r="U394" s="0" t="n">
        <v>92.455</v>
      </c>
      <c r="V394" s="0" t="n">
        <v>92.997</v>
      </c>
      <c r="W394" s="0" t="n">
        <v>4331963</v>
      </c>
      <c r="X394" s="0" t="n">
        <v>92.79</v>
      </c>
      <c r="Y394" s="0" t="n">
        <v>92.887</v>
      </c>
      <c r="Z394" s="0" t="n">
        <v>159</v>
      </c>
      <c r="AA394" s="0" t="n">
        <v>750000000</v>
      </c>
      <c r="AB394" s="0" t="n">
        <v>10217.79</v>
      </c>
      <c r="AC394" s="0" t="n">
        <v>0</v>
      </c>
      <c r="AD394" s="0" t="s">
        <v>99</v>
      </c>
      <c r="AE394" s="0" t="s">
        <v>99</v>
      </c>
      <c r="AH394" s="0" t="n">
        <v>8</v>
      </c>
      <c r="AI394" s="0" t="s">
        <v>17896</v>
      </c>
      <c r="AJ394" s="0" t="s">
        <v>31003</v>
      </c>
      <c r="AK394" s="0" t="s">
        <v>31004</v>
      </c>
      <c r="AL394" s="0" t="s">
        <v>2112</v>
      </c>
    </row>
    <row r="395" customFormat="false" ht="15" hidden="false" customHeight="false" outlineLevel="0" collapsed="false">
      <c r="A395" s="0" t="s">
        <v>31104</v>
      </c>
      <c r="B395" s="0" t="s">
        <v>31105</v>
      </c>
      <c r="C395" s="0" t="s">
        <v>23289</v>
      </c>
      <c r="D395" s="0" t="s">
        <v>23291</v>
      </c>
      <c r="E395" s="0" t="s">
        <v>23292</v>
      </c>
      <c r="F395" s="0" t="s">
        <v>497</v>
      </c>
      <c r="G395" s="0" t="n">
        <v>1</v>
      </c>
      <c r="H395" s="0" t="n">
        <v>1</v>
      </c>
      <c r="I395" s="0" t="n">
        <v>0.001</v>
      </c>
      <c r="J395" s="0" t="n">
        <v>1000</v>
      </c>
      <c r="K395" s="0" t="n">
        <v>0.18</v>
      </c>
      <c r="L395" s="0" t="n">
        <v>92.731</v>
      </c>
      <c r="M395" s="0" t="n">
        <v>92.592</v>
      </c>
      <c r="N395" s="0" t="n">
        <v>92.443</v>
      </c>
      <c r="O395" s="0" t="n">
        <v>92.731</v>
      </c>
      <c r="P395" s="0" t="n">
        <v>0</v>
      </c>
      <c r="Q395" s="0" t="n">
        <v>0</v>
      </c>
      <c r="R395" s="0" t="n">
        <v>0</v>
      </c>
      <c r="S395" s="0" t="n">
        <v>92.679</v>
      </c>
      <c r="T395" s="0" t="n">
        <v>92.8</v>
      </c>
      <c r="U395" s="0" t="n">
        <v>92.554</v>
      </c>
      <c r="V395" s="0" t="n">
        <v>92.987</v>
      </c>
      <c r="W395" s="0" t="n">
        <v>15528430</v>
      </c>
      <c r="X395" s="0" t="n">
        <v>92.646</v>
      </c>
      <c r="Y395" s="0" t="n">
        <v>92.74</v>
      </c>
      <c r="Z395" s="0" t="n">
        <v>270</v>
      </c>
      <c r="AA395" s="0" t="n">
        <v>750000000</v>
      </c>
      <c r="AB395" s="0" t="n">
        <v>927.31</v>
      </c>
      <c r="AC395" s="0" t="n">
        <v>0</v>
      </c>
      <c r="AD395" s="0" t="s">
        <v>99</v>
      </c>
      <c r="AE395" s="0" t="s">
        <v>99</v>
      </c>
      <c r="AH395" s="0" t="n">
        <v>8</v>
      </c>
      <c r="AI395" s="0" t="s">
        <v>17896</v>
      </c>
      <c r="AJ395" s="0" t="s">
        <v>31003</v>
      </c>
      <c r="AK395" s="0" t="s">
        <v>31004</v>
      </c>
      <c r="AL395" s="0" t="s">
        <v>2112</v>
      </c>
    </row>
    <row r="396" customFormat="false" ht="15" hidden="false" customHeight="false" outlineLevel="0" collapsed="false">
      <c r="A396" s="0" t="s">
        <v>31106</v>
      </c>
      <c r="B396" s="0" t="s">
        <v>31107</v>
      </c>
      <c r="C396" s="0" t="s">
        <v>24631</v>
      </c>
      <c r="D396" s="0" t="s">
        <v>24633</v>
      </c>
      <c r="E396" s="0" t="s">
        <v>24634</v>
      </c>
      <c r="F396" s="0" t="s">
        <v>497</v>
      </c>
      <c r="G396" s="0" t="n">
        <v>1</v>
      </c>
      <c r="H396" s="0" t="n">
        <v>1</v>
      </c>
      <c r="I396" s="0" t="n">
        <v>0.001</v>
      </c>
      <c r="J396" s="0" t="n">
        <v>1000</v>
      </c>
      <c r="K396" s="0" t="n">
        <v>0</v>
      </c>
      <c r="L396" s="0" t="n">
        <v>0</v>
      </c>
      <c r="M396" s="0" t="n">
        <v>0</v>
      </c>
      <c r="N396" s="0" t="n">
        <v>0</v>
      </c>
      <c r="O396" s="0" t="n">
        <v>0</v>
      </c>
      <c r="P396" s="0" t="n">
        <v>0</v>
      </c>
      <c r="Q396" s="0" t="n">
        <v>0</v>
      </c>
      <c r="R396" s="0" t="n">
        <v>0</v>
      </c>
      <c r="S396" s="0" t="n">
        <v>0</v>
      </c>
      <c r="T396" s="0" t="n">
        <v>0</v>
      </c>
      <c r="U396" s="0" t="n">
        <v>0</v>
      </c>
      <c r="V396" s="0" t="n">
        <v>0</v>
      </c>
      <c r="W396" s="0" t="n">
        <v>0</v>
      </c>
      <c r="X396" s="0" t="n">
        <v>0</v>
      </c>
      <c r="Y396" s="0" t="n">
        <v>0</v>
      </c>
      <c r="Z396" s="0" t="n">
        <v>0</v>
      </c>
      <c r="AA396" s="0" t="n">
        <v>1000000000</v>
      </c>
      <c r="AB396" s="0" t="n">
        <v>0</v>
      </c>
      <c r="AC396" s="0" t="n">
        <v>0</v>
      </c>
      <c r="AD396" s="0" t="s">
        <v>99</v>
      </c>
      <c r="AE396" s="0" t="s">
        <v>99</v>
      </c>
      <c r="AH396" s="0" t="n">
        <v>8</v>
      </c>
      <c r="AI396" s="0" t="s">
        <v>17896</v>
      </c>
      <c r="AJ396" s="0" t="s">
        <v>31003</v>
      </c>
      <c r="AK396" s="0" t="s">
        <v>31004</v>
      </c>
      <c r="AL396" s="0" t="s">
        <v>2112</v>
      </c>
    </row>
    <row r="397" customFormat="false" ht="15" hidden="false" customHeight="false" outlineLevel="0" collapsed="false">
      <c r="A397" s="0" t="s">
        <v>31108</v>
      </c>
      <c r="B397" s="0" t="s">
        <v>31109</v>
      </c>
      <c r="C397" s="0" t="s">
        <v>31110</v>
      </c>
      <c r="D397" s="0" t="s">
        <v>31111</v>
      </c>
      <c r="E397" s="0" t="s">
        <v>31112</v>
      </c>
      <c r="F397" s="0" t="s">
        <v>497</v>
      </c>
      <c r="G397" s="0" t="n">
        <v>1</v>
      </c>
      <c r="H397" s="0" t="n">
        <v>1</v>
      </c>
      <c r="I397" s="0" t="n">
        <v>0.001</v>
      </c>
      <c r="J397" s="0" t="n">
        <v>300</v>
      </c>
      <c r="K397" s="0" t="n">
        <v>9.3</v>
      </c>
      <c r="L397" s="0" t="n">
        <v>580.025</v>
      </c>
      <c r="M397" s="0" t="n">
        <v>530.651</v>
      </c>
      <c r="N397" s="0" t="n">
        <v>526.366</v>
      </c>
      <c r="O397" s="0" t="n">
        <v>580.025</v>
      </c>
      <c r="P397" s="0" t="n">
        <v>0</v>
      </c>
      <c r="Q397" s="0" t="n">
        <v>0</v>
      </c>
      <c r="R397" s="0" t="n">
        <v>0</v>
      </c>
      <c r="S397" s="0" t="n">
        <v>559.013</v>
      </c>
      <c r="T397" s="0" t="n">
        <v>545.638</v>
      </c>
      <c r="U397" s="0" t="n">
        <v>545.638</v>
      </c>
      <c r="V397" s="0" t="n">
        <v>580.025</v>
      </c>
      <c r="W397" s="0" t="n">
        <v>30187</v>
      </c>
      <c r="X397" s="0" t="n">
        <v>551.42</v>
      </c>
      <c r="Y397" s="0" t="n">
        <v>580.025</v>
      </c>
      <c r="Z397" s="0" t="n">
        <v>10</v>
      </c>
      <c r="AA397" s="0" t="n">
        <v>19297</v>
      </c>
      <c r="AB397" s="0" t="n">
        <v>1740.08</v>
      </c>
      <c r="AC397" s="0" t="n">
        <v>0</v>
      </c>
      <c r="AD397" s="0" t="s">
        <v>99</v>
      </c>
      <c r="AE397" s="0" t="s">
        <v>99</v>
      </c>
      <c r="AH397" s="0" t="n">
        <v>-100</v>
      </c>
      <c r="AI397" s="0" t="s">
        <v>17896</v>
      </c>
      <c r="AJ397" s="0" t="s">
        <v>31003</v>
      </c>
      <c r="AK397" s="0" t="s">
        <v>31004</v>
      </c>
      <c r="AL397" s="0" t="s">
        <v>2112</v>
      </c>
    </row>
    <row r="398" customFormat="false" ht="15" hidden="false" customHeight="false" outlineLevel="0" collapsed="false">
      <c r="A398" s="0" t="s">
        <v>31113</v>
      </c>
      <c r="B398" s="0" t="s">
        <v>31114</v>
      </c>
      <c r="C398" s="0" t="s">
        <v>31115</v>
      </c>
      <c r="D398" s="0" t="s">
        <v>31116</v>
      </c>
      <c r="E398" s="0" t="s">
        <v>31117</v>
      </c>
      <c r="F398" s="0" t="s">
        <v>497</v>
      </c>
      <c r="G398" s="0" t="n">
        <v>1</v>
      </c>
      <c r="H398" s="0" t="n">
        <v>1</v>
      </c>
      <c r="I398" s="0" t="n">
        <v>0.001</v>
      </c>
      <c r="J398" s="0" t="n">
        <v>950</v>
      </c>
      <c r="K398" s="0" t="n">
        <v>-2.77</v>
      </c>
      <c r="L398" s="0" t="n">
        <v>86.95</v>
      </c>
      <c r="M398" s="0" t="n">
        <v>89.534</v>
      </c>
      <c r="N398" s="0" t="n">
        <v>89.893</v>
      </c>
      <c r="O398" s="0" t="n">
        <v>86.95</v>
      </c>
      <c r="P398" s="0" t="n">
        <v>0</v>
      </c>
      <c r="Q398" s="0" t="n">
        <v>0</v>
      </c>
      <c r="R398" s="0" t="n">
        <v>0</v>
      </c>
      <c r="S398" s="0" t="n">
        <v>86.801</v>
      </c>
      <c r="T398" s="0" t="n">
        <v>89.402</v>
      </c>
      <c r="U398" s="0" t="n">
        <v>84</v>
      </c>
      <c r="V398" s="0" t="n">
        <v>89.402</v>
      </c>
      <c r="W398" s="0" t="n">
        <v>115446</v>
      </c>
      <c r="X398" s="0" t="n">
        <v>86.951</v>
      </c>
      <c r="Y398" s="0" t="n">
        <v>87.03</v>
      </c>
      <c r="Z398" s="0" t="n">
        <v>62</v>
      </c>
      <c r="AA398" s="0" t="n">
        <v>11189</v>
      </c>
      <c r="AB398" s="0" t="n">
        <v>4130.13</v>
      </c>
      <c r="AC398" s="0" t="n">
        <v>0</v>
      </c>
      <c r="AD398" s="0" t="s">
        <v>99</v>
      </c>
      <c r="AE398" s="0" t="s">
        <v>99</v>
      </c>
      <c r="AH398" s="0" t="n">
        <v>-100</v>
      </c>
      <c r="AI398" s="0" t="s">
        <v>17896</v>
      </c>
      <c r="AJ398" s="0" t="s">
        <v>31003</v>
      </c>
      <c r="AK398" s="0" t="s">
        <v>31004</v>
      </c>
      <c r="AL398" s="0" t="s">
        <v>2112</v>
      </c>
    </row>
    <row r="399" customFormat="false" ht="15" hidden="false" customHeight="false" outlineLevel="0" collapsed="false">
      <c r="A399" s="0" t="s">
        <v>31118</v>
      </c>
      <c r="B399" s="0" t="s">
        <v>31119</v>
      </c>
      <c r="C399" s="0" t="s">
        <v>22031</v>
      </c>
      <c r="D399" s="0" t="s">
        <v>22033</v>
      </c>
      <c r="E399" s="0" t="s">
        <v>22034</v>
      </c>
      <c r="F399" s="0" t="s">
        <v>497</v>
      </c>
      <c r="G399" s="0" t="n">
        <v>1</v>
      </c>
      <c r="H399" s="0" t="n">
        <v>1</v>
      </c>
      <c r="I399" s="0" t="n">
        <v>0.001</v>
      </c>
      <c r="J399" s="0" t="n">
        <v>1000</v>
      </c>
      <c r="K399" s="0" t="n">
        <v>-0.05</v>
      </c>
      <c r="L399" s="0" t="n">
        <v>53.073</v>
      </c>
      <c r="M399" s="0" t="n">
        <v>53.273</v>
      </c>
      <c r="N399" s="0" t="n">
        <v>53.293</v>
      </c>
      <c r="O399" s="0" t="n">
        <v>53.054</v>
      </c>
      <c r="P399" s="0" t="n">
        <v>0</v>
      </c>
      <c r="Q399" s="0" t="n">
        <v>0</v>
      </c>
      <c r="R399" s="0" t="n">
        <v>0</v>
      </c>
      <c r="S399" s="0" t="n">
        <v>52.876</v>
      </c>
      <c r="T399" s="0" t="n">
        <v>53.1</v>
      </c>
      <c r="U399" s="0" t="n">
        <v>52.65</v>
      </c>
      <c r="V399" s="0" t="n">
        <v>53.1</v>
      </c>
      <c r="W399" s="0" t="n">
        <v>540392</v>
      </c>
      <c r="X399" s="0" t="n">
        <v>53.005</v>
      </c>
      <c r="Y399" s="0" t="n">
        <v>53.058</v>
      </c>
      <c r="Z399" s="0" t="n">
        <v>182</v>
      </c>
      <c r="AA399" s="0" t="n">
        <v>52299927</v>
      </c>
      <c r="AB399" s="0" t="n">
        <v>530.73</v>
      </c>
      <c r="AC399" s="0" t="n">
        <v>0</v>
      </c>
      <c r="AD399" s="0" t="s">
        <v>99</v>
      </c>
      <c r="AE399" s="0" t="s">
        <v>99</v>
      </c>
      <c r="AH399" s="0" t="n">
        <v>-100</v>
      </c>
      <c r="AI399" s="0" t="s">
        <v>17896</v>
      </c>
      <c r="AJ399" s="0" t="s">
        <v>31003</v>
      </c>
      <c r="AK399" s="0" t="s">
        <v>31004</v>
      </c>
      <c r="AL399" s="0" t="s">
        <v>2112</v>
      </c>
    </row>
    <row r="400" customFormat="false" ht="15" hidden="false" customHeight="false" outlineLevel="0" collapsed="false">
      <c r="A400" s="0" t="s">
        <v>31120</v>
      </c>
      <c r="B400" s="0" t="s">
        <v>31121</v>
      </c>
      <c r="C400" s="0" t="s">
        <v>17971</v>
      </c>
      <c r="D400" s="0" t="s">
        <v>17973</v>
      </c>
      <c r="E400" s="0" t="s">
        <v>17974</v>
      </c>
      <c r="F400" s="0" t="s">
        <v>497</v>
      </c>
      <c r="G400" s="0" t="n">
        <v>1</v>
      </c>
      <c r="H400" s="0" t="n">
        <v>1</v>
      </c>
      <c r="I400" s="0" t="n">
        <v>0.001</v>
      </c>
      <c r="J400" s="0" t="n">
        <v>200</v>
      </c>
      <c r="K400" s="0" t="n">
        <v>1</v>
      </c>
      <c r="L400" s="0" t="n">
        <v>92.746</v>
      </c>
      <c r="M400" s="0" t="n">
        <v>91.82</v>
      </c>
      <c r="N400" s="0" t="n">
        <v>91.748</v>
      </c>
      <c r="O400" s="0" t="n">
        <v>92.747</v>
      </c>
      <c r="P400" s="0" t="n">
        <v>0</v>
      </c>
      <c r="Q400" s="0" t="n">
        <v>0</v>
      </c>
      <c r="R400" s="0" t="n">
        <v>0</v>
      </c>
      <c r="S400" s="0" t="n">
        <v>92.609</v>
      </c>
      <c r="T400" s="0" t="n">
        <v>91.829</v>
      </c>
      <c r="U400" s="0" t="n">
        <v>91.829</v>
      </c>
      <c r="V400" s="0" t="n">
        <v>93.24</v>
      </c>
      <c r="W400" s="0" t="n">
        <v>773473</v>
      </c>
      <c r="X400" s="0" t="n">
        <v>92.731</v>
      </c>
      <c r="Y400" s="0" t="n">
        <v>92.746</v>
      </c>
      <c r="Z400" s="0" t="n">
        <v>222</v>
      </c>
      <c r="AA400" s="0" t="n">
        <v>295000000</v>
      </c>
      <c r="AB400" s="0" t="n">
        <v>185.49</v>
      </c>
      <c r="AC400" s="0" t="n">
        <v>0</v>
      </c>
      <c r="AD400" s="0" t="s">
        <v>99</v>
      </c>
      <c r="AE400" s="0" t="s">
        <v>99</v>
      </c>
      <c r="AH400" s="0" t="n">
        <v>-100</v>
      </c>
      <c r="AI400" s="0" t="s">
        <v>17896</v>
      </c>
      <c r="AJ400" s="0" t="s">
        <v>31003</v>
      </c>
      <c r="AK400" s="0" t="s">
        <v>31004</v>
      </c>
      <c r="AL400" s="0" t="s">
        <v>2112</v>
      </c>
    </row>
    <row r="401" customFormat="false" ht="15" hidden="false" customHeight="false" outlineLevel="0" collapsed="false">
      <c r="A401" s="0" t="s">
        <v>31122</v>
      </c>
      <c r="B401" s="0" t="s">
        <v>31123</v>
      </c>
      <c r="C401" s="0" t="s">
        <v>21423</v>
      </c>
      <c r="D401" s="0" t="s">
        <v>21425</v>
      </c>
      <c r="E401" s="0" t="s">
        <v>21426</v>
      </c>
      <c r="F401" s="0" t="s">
        <v>497</v>
      </c>
      <c r="G401" s="0" t="n">
        <v>1</v>
      </c>
      <c r="H401" s="0" t="n">
        <v>1</v>
      </c>
      <c r="I401" s="0" t="n">
        <v>0.001</v>
      </c>
      <c r="J401" s="0" t="n">
        <v>1549.78</v>
      </c>
      <c r="K401" s="0" t="n">
        <v>0.13</v>
      </c>
      <c r="L401" s="0" t="n">
        <v>75.399</v>
      </c>
      <c r="M401" s="0" t="n">
        <v>75.24</v>
      </c>
      <c r="N401" s="0" t="n">
        <v>75.236</v>
      </c>
      <c r="O401" s="0" t="n">
        <v>75.399</v>
      </c>
      <c r="P401" s="0" t="n">
        <v>0</v>
      </c>
      <c r="Q401" s="0" t="n">
        <v>0</v>
      </c>
      <c r="R401" s="0" t="n">
        <v>0</v>
      </c>
      <c r="S401" s="0" t="n">
        <v>75.386</v>
      </c>
      <c r="T401" s="0" t="n">
        <v>75.201</v>
      </c>
      <c r="U401" s="0" t="n">
        <v>74.553</v>
      </c>
      <c r="V401" s="0" t="n">
        <v>75.4</v>
      </c>
      <c r="W401" s="0" t="n">
        <v>20812529</v>
      </c>
      <c r="X401" s="0" t="n">
        <v>75.396</v>
      </c>
      <c r="Y401" s="0" t="n">
        <v>75.4</v>
      </c>
      <c r="Z401" s="0" t="n">
        <v>95</v>
      </c>
      <c r="AA401" s="0" t="n">
        <v>250000000</v>
      </c>
      <c r="AB401" s="0" t="n">
        <v>467407.45</v>
      </c>
      <c r="AC401" s="0" t="n">
        <v>0</v>
      </c>
      <c r="AD401" s="0" t="s">
        <v>99</v>
      </c>
      <c r="AE401" s="0" t="s">
        <v>99</v>
      </c>
      <c r="AH401" s="0" t="n">
        <v>8</v>
      </c>
      <c r="AI401" s="0" t="s">
        <v>17896</v>
      </c>
      <c r="AJ401" s="0" t="s">
        <v>31003</v>
      </c>
      <c r="AK401" s="0" t="s">
        <v>31004</v>
      </c>
      <c r="AL401" s="0" t="s">
        <v>2112</v>
      </c>
    </row>
    <row r="402" customFormat="false" ht="15" hidden="false" customHeight="false" outlineLevel="0" collapsed="false">
      <c r="A402" s="0" t="s">
        <v>31124</v>
      </c>
      <c r="B402" s="0" t="s">
        <v>31125</v>
      </c>
      <c r="C402" s="0" t="s">
        <v>20795</v>
      </c>
      <c r="D402" s="0" t="s">
        <v>20797</v>
      </c>
      <c r="E402" s="0" t="s">
        <v>20798</v>
      </c>
      <c r="F402" s="0" t="s">
        <v>497</v>
      </c>
      <c r="G402" s="0" t="n">
        <v>1</v>
      </c>
      <c r="H402" s="0" t="n">
        <v>1</v>
      </c>
      <c r="I402" s="0" t="n">
        <v>0.001</v>
      </c>
      <c r="J402" s="0" t="n">
        <v>1409.04</v>
      </c>
      <c r="K402" s="0" t="n">
        <v>0.15</v>
      </c>
      <c r="L402" s="0" t="n">
        <v>66.995</v>
      </c>
      <c r="M402" s="0" t="n">
        <v>66.856</v>
      </c>
      <c r="N402" s="0" t="n">
        <v>66.728</v>
      </c>
      <c r="O402" s="0" t="n">
        <v>66.995</v>
      </c>
      <c r="P402" s="0" t="n">
        <v>0</v>
      </c>
      <c r="Q402" s="0" t="n">
        <v>0</v>
      </c>
      <c r="R402" s="0" t="n">
        <v>0</v>
      </c>
      <c r="S402" s="0" t="n">
        <v>66.994</v>
      </c>
      <c r="T402" s="0" t="n">
        <v>67.65</v>
      </c>
      <c r="U402" s="0" t="n">
        <v>66.721</v>
      </c>
      <c r="V402" s="0" t="n">
        <v>67.65</v>
      </c>
      <c r="W402" s="0" t="n">
        <v>7513064</v>
      </c>
      <c r="X402" s="0" t="n">
        <v>66.838</v>
      </c>
      <c r="Y402" s="0" t="n">
        <v>66.995</v>
      </c>
      <c r="Z402" s="0" t="n">
        <v>44</v>
      </c>
      <c r="AA402" s="0" t="n">
        <v>218186911</v>
      </c>
      <c r="AB402" s="0" t="n">
        <v>943.99</v>
      </c>
      <c r="AC402" s="0" t="n">
        <v>0</v>
      </c>
      <c r="AD402" s="0" t="s">
        <v>99</v>
      </c>
      <c r="AE402" s="0" t="s">
        <v>99</v>
      </c>
      <c r="AH402" s="0" t="n">
        <v>8</v>
      </c>
      <c r="AI402" s="0" t="s">
        <v>17896</v>
      </c>
      <c r="AJ402" s="0" t="s">
        <v>31003</v>
      </c>
      <c r="AK402" s="0" t="s">
        <v>31004</v>
      </c>
      <c r="AL402" s="0" t="s">
        <v>2112</v>
      </c>
    </row>
    <row r="403" customFormat="false" ht="15" hidden="false" customHeight="false" outlineLevel="0" collapsed="false">
      <c r="A403" s="0" t="s">
        <v>31126</v>
      </c>
      <c r="B403" s="0" t="s">
        <v>31127</v>
      </c>
      <c r="C403" s="0" t="s">
        <v>24977</v>
      </c>
      <c r="D403" s="0" t="s">
        <v>24979</v>
      </c>
      <c r="E403" s="0" t="s">
        <v>24980</v>
      </c>
      <c r="F403" s="0" t="s">
        <v>497</v>
      </c>
      <c r="G403" s="0" t="n">
        <v>1</v>
      </c>
      <c r="H403" s="0" t="n">
        <v>1</v>
      </c>
      <c r="I403" s="0" t="n">
        <v>0.001</v>
      </c>
      <c r="J403" s="0" t="n">
        <v>1324.68</v>
      </c>
      <c r="K403" s="0" t="n">
        <v>-0.31</v>
      </c>
      <c r="L403" s="0" t="n">
        <v>63.3</v>
      </c>
      <c r="M403" s="0" t="n">
        <v>63.478</v>
      </c>
      <c r="N403" s="0" t="n">
        <v>63.153</v>
      </c>
      <c r="O403" s="0" t="n">
        <v>63.337</v>
      </c>
      <c r="P403" s="0" t="n">
        <v>0</v>
      </c>
      <c r="Q403" s="0" t="n">
        <v>0</v>
      </c>
      <c r="R403" s="0" t="n">
        <v>0</v>
      </c>
      <c r="S403" s="0" t="n">
        <v>63.415</v>
      </c>
      <c r="T403" s="0" t="n">
        <v>63.268</v>
      </c>
      <c r="U403" s="0" t="n">
        <v>63.268</v>
      </c>
      <c r="V403" s="0" t="n">
        <v>63.865</v>
      </c>
      <c r="W403" s="0" t="n">
        <v>195732</v>
      </c>
      <c r="X403" s="0" t="n">
        <v>63.363</v>
      </c>
      <c r="Y403" s="0" t="n">
        <v>63.63</v>
      </c>
      <c r="Z403" s="0" t="n">
        <v>29</v>
      </c>
      <c r="AA403" s="0" t="n">
        <v>250000000</v>
      </c>
      <c r="AB403" s="0" t="n">
        <v>18447.49</v>
      </c>
      <c r="AC403" s="0" t="n">
        <v>0</v>
      </c>
      <c r="AD403" s="0" t="s">
        <v>99</v>
      </c>
      <c r="AE403" s="0" t="s">
        <v>99</v>
      </c>
      <c r="AH403" s="0" t="n">
        <v>8</v>
      </c>
      <c r="AI403" s="0" t="s">
        <v>17896</v>
      </c>
      <c r="AJ403" s="0" t="s">
        <v>31003</v>
      </c>
      <c r="AK403" s="0" t="s">
        <v>31004</v>
      </c>
      <c r="AL403" s="0" t="s">
        <v>2112</v>
      </c>
    </row>
    <row r="404" customFormat="false" ht="15" hidden="false" customHeight="false" outlineLevel="0" collapsed="false">
      <c r="A404" s="0" t="s">
        <v>31128</v>
      </c>
      <c r="B404" s="0" t="s">
        <v>31129</v>
      </c>
      <c r="C404" s="0" t="s">
        <v>22693</v>
      </c>
      <c r="D404" s="0" t="s">
        <v>22695</v>
      </c>
      <c r="E404" s="0" t="s">
        <v>22696</v>
      </c>
      <c r="F404" s="0" t="s">
        <v>497</v>
      </c>
      <c r="G404" s="0" t="n">
        <v>1</v>
      </c>
      <c r="H404" s="0" t="n">
        <v>1</v>
      </c>
      <c r="I404" s="0" t="n">
        <v>0.001</v>
      </c>
      <c r="J404" s="0" t="n">
        <v>1136.42</v>
      </c>
      <c r="K404" s="0" t="n">
        <v>-0.1</v>
      </c>
      <c r="L404" s="0" t="n">
        <v>62.74</v>
      </c>
      <c r="M404" s="0" t="n">
        <v>62.98</v>
      </c>
      <c r="N404" s="0" t="n">
        <v>62.659</v>
      </c>
      <c r="O404" s="0" t="n">
        <v>62.74</v>
      </c>
      <c r="P404" s="0" t="n">
        <v>0</v>
      </c>
      <c r="Q404" s="0" t="n">
        <v>0</v>
      </c>
      <c r="R404" s="0" t="n">
        <v>0</v>
      </c>
      <c r="S404" s="0" t="n">
        <v>62.843</v>
      </c>
      <c r="T404" s="0" t="n">
        <v>62.979</v>
      </c>
      <c r="U404" s="0" t="n">
        <v>62.7</v>
      </c>
      <c r="V404" s="0" t="n">
        <v>63.079</v>
      </c>
      <c r="W404" s="0" t="n">
        <v>1190510</v>
      </c>
      <c r="X404" s="0" t="n">
        <v>62.702</v>
      </c>
      <c r="Y404" s="0" t="n">
        <v>62.74</v>
      </c>
      <c r="Z404" s="0" t="n">
        <v>65</v>
      </c>
      <c r="AA404" s="0" t="n">
        <v>350000000</v>
      </c>
      <c r="AB404" s="0" t="n">
        <v>2851.96</v>
      </c>
      <c r="AC404" s="0" t="n">
        <v>0</v>
      </c>
      <c r="AD404" s="0" t="s">
        <v>99</v>
      </c>
      <c r="AE404" s="0" t="s">
        <v>99</v>
      </c>
      <c r="AH404" s="0" t="n">
        <v>8</v>
      </c>
      <c r="AI404" s="0" t="s">
        <v>17896</v>
      </c>
      <c r="AJ404" s="0" t="s">
        <v>31003</v>
      </c>
      <c r="AK404" s="0" t="s">
        <v>31004</v>
      </c>
      <c r="AL404" s="0" t="s">
        <v>2112</v>
      </c>
    </row>
    <row r="405" customFormat="false" ht="15" hidden="false" customHeight="false" outlineLevel="0" collapsed="false">
      <c r="A405" s="0" t="s">
        <v>31130</v>
      </c>
      <c r="B405" s="0" t="s">
        <v>31131</v>
      </c>
      <c r="C405" s="0" t="s">
        <v>31132</v>
      </c>
      <c r="D405" s="0" t="s">
        <v>31132</v>
      </c>
      <c r="E405" s="0" t="s">
        <v>31133</v>
      </c>
      <c r="F405" s="0" t="s">
        <v>498</v>
      </c>
      <c r="G405" s="0" t="n">
        <v>3</v>
      </c>
      <c r="H405" s="0" t="n">
        <v>1</v>
      </c>
      <c r="I405" s="0" t="n">
        <v>0.0001</v>
      </c>
      <c r="J405" s="0" t="n">
        <v>1000</v>
      </c>
      <c r="K405" s="0" t="n">
        <v>0.13</v>
      </c>
      <c r="L405" s="0" t="n">
        <v>99.4801</v>
      </c>
      <c r="M405" s="0" t="n">
        <v>99.35</v>
      </c>
      <c r="N405" s="0" t="n">
        <v>99.3381</v>
      </c>
      <c r="O405" s="0" t="n">
        <v>99.4801</v>
      </c>
      <c r="P405" s="0" t="n">
        <v>0</v>
      </c>
      <c r="Q405" s="0" t="n">
        <v>0</v>
      </c>
      <c r="R405" s="0" t="n">
        <v>0</v>
      </c>
      <c r="S405" s="0" t="n">
        <v>99.4074</v>
      </c>
      <c r="T405" s="0" t="n">
        <v>99.4099</v>
      </c>
      <c r="U405" s="0" t="n">
        <v>99.37</v>
      </c>
      <c r="V405" s="0" t="n">
        <v>99.4801</v>
      </c>
      <c r="W405" s="0" t="n">
        <v>151099</v>
      </c>
      <c r="X405" s="0" t="n">
        <v>99.4901</v>
      </c>
      <c r="Y405" s="0" t="n">
        <v>99.5</v>
      </c>
      <c r="Z405" s="0" t="n">
        <v>14</v>
      </c>
      <c r="AA405" s="0" t="n">
        <v>850000</v>
      </c>
      <c r="AB405" s="0" t="n">
        <v>994.8</v>
      </c>
      <c r="AC405" s="0" t="n">
        <v>0</v>
      </c>
      <c r="AD405" s="0" t="s">
        <v>30773</v>
      </c>
      <c r="AE405" s="0" t="s">
        <v>30773</v>
      </c>
      <c r="AH405" s="0" t="n">
        <v>6</v>
      </c>
      <c r="AI405" s="0" t="s">
        <v>18630</v>
      </c>
      <c r="AJ405" s="0" t="s">
        <v>31134</v>
      </c>
      <c r="AK405" s="0" t="s">
        <v>31135</v>
      </c>
      <c r="AL405" s="0" t="s">
        <v>2112</v>
      </c>
    </row>
    <row r="406" customFormat="false" ht="15" hidden="false" customHeight="false" outlineLevel="0" collapsed="false">
      <c r="A406" s="0" t="s">
        <v>31136</v>
      </c>
      <c r="B406" s="0" t="s">
        <v>31137</v>
      </c>
      <c r="C406" s="0" t="s">
        <v>22010</v>
      </c>
      <c r="D406" s="0" t="s">
        <v>22010</v>
      </c>
      <c r="E406" s="0" t="s">
        <v>31138</v>
      </c>
      <c r="F406" s="0" t="s">
        <v>498</v>
      </c>
      <c r="G406" s="0" t="n">
        <v>2</v>
      </c>
      <c r="H406" s="0" t="n">
        <v>1</v>
      </c>
      <c r="I406" s="0" t="n">
        <v>0.0001</v>
      </c>
      <c r="J406" s="0" t="n">
        <v>1000</v>
      </c>
      <c r="K406" s="0" t="n">
        <v>-0.07</v>
      </c>
      <c r="L406" s="0" t="n">
        <v>96.4298</v>
      </c>
      <c r="M406" s="0" t="n">
        <v>94.4471</v>
      </c>
      <c r="N406" s="0" t="n">
        <v>95.2987</v>
      </c>
      <c r="O406" s="0" t="n">
        <v>94.7298</v>
      </c>
      <c r="P406" s="0" t="n">
        <v>0</v>
      </c>
      <c r="Q406" s="0" t="n">
        <v>0</v>
      </c>
      <c r="R406" s="0" t="n">
        <v>0</v>
      </c>
      <c r="S406" s="0" t="n">
        <v>94.6999</v>
      </c>
      <c r="T406" s="0" t="n">
        <v>96.4499</v>
      </c>
      <c r="U406" s="0" t="n">
        <v>93.8805</v>
      </c>
      <c r="V406" s="0" t="n">
        <v>96.4499</v>
      </c>
      <c r="W406" s="0" t="n">
        <v>34417</v>
      </c>
      <c r="X406" s="0" t="n">
        <v>95.8004</v>
      </c>
      <c r="Y406" s="0" t="n">
        <v>96.4298</v>
      </c>
      <c r="Z406" s="0" t="n">
        <v>21</v>
      </c>
      <c r="AA406" s="0" t="n">
        <v>1500000</v>
      </c>
      <c r="AB406" s="0" t="n">
        <v>964.3</v>
      </c>
      <c r="AC406" s="0" t="n">
        <v>0</v>
      </c>
      <c r="AD406" s="0" t="s">
        <v>30773</v>
      </c>
      <c r="AE406" s="0" t="s">
        <v>30773</v>
      </c>
      <c r="AH406" s="0" t="n">
        <v>6</v>
      </c>
      <c r="AI406" s="0" t="s">
        <v>18630</v>
      </c>
      <c r="AJ406" s="0" t="s">
        <v>31134</v>
      </c>
      <c r="AK406" s="0" t="s">
        <v>31135</v>
      </c>
      <c r="AL406" s="0" t="s">
        <v>2112</v>
      </c>
    </row>
    <row r="407" customFormat="false" ht="15" hidden="false" customHeight="false" outlineLevel="0" collapsed="false">
      <c r="A407" s="0" t="s">
        <v>31139</v>
      </c>
      <c r="B407" s="0" t="s">
        <v>31140</v>
      </c>
      <c r="C407" s="0" t="s">
        <v>31141</v>
      </c>
      <c r="D407" s="0" t="s">
        <v>31141</v>
      </c>
      <c r="E407" s="0" t="s">
        <v>31142</v>
      </c>
      <c r="F407" s="0" t="s">
        <v>1987</v>
      </c>
      <c r="G407" s="0" t="n">
        <v>3</v>
      </c>
      <c r="H407" s="0" t="n">
        <v>1</v>
      </c>
      <c r="I407" s="0" t="n">
        <v>0.0001</v>
      </c>
      <c r="J407" s="0" t="n">
        <v>1000</v>
      </c>
      <c r="K407" s="0" t="n">
        <v>0</v>
      </c>
      <c r="L407" s="0" t="n">
        <v>0</v>
      </c>
      <c r="M407" s="0" t="n">
        <v>112</v>
      </c>
      <c r="N407" s="0" t="n">
        <v>0</v>
      </c>
      <c r="O407" s="0" t="n">
        <v>112</v>
      </c>
      <c r="P407" s="0" t="n">
        <v>0</v>
      </c>
      <c r="Q407" s="0" t="n">
        <v>0</v>
      </c>
      <c r="R407" s="0" t="n">
        <v>0</v>
      </c>
      <c r="S407" s="0" t="n">
        <v>0</v>
      </c>
      <c r="T407" s="0" t="n">
        <v>0</v>
      </c>
      <c r="U407" s="0" t="n">
        <v>0</v>
      </c>
      <c r="V407" s="0" t="n">
        <v>0</v>
      </c>
      <c r="W407" s="0" t="n">
        <v>0</v>
      </c>
      <c r="X407" s="0" t="n">
        <v>85.0003</v>
      </c>
      <c r="Y407" s="0" t="n">
        <v>111.9999</v>
      </c>
      <c r="Z407" s="0" t="n">
        <v>0</v>
      </c>
      <c r="AA407" s="0" t="n">
        <v>5803</v>
      </c>
      <c r="AB407" s="0" t="n">
        <v>0</v>
      </c>
      <c r="AC407" s="0" t="n">
        <v>0</v>
      </c>
      <c r="AD407" s="0" t="s">
        <v>30773</v>
      </c>
      <c r="AE407" s="0" t="s">
        <v>30773</v>
      </c>
      <c r="AF407" s="0" t="s">
        <v>30149</v>
      </c>
      <c r="AH407" s="0" t="n">
        <v>0</v>
      </c>
      <c r="AI407" s="0" t="s">
        <v>18630</v>
      </c>
      <c r="AJ407" s="0" t="s">
        <v>31134</v>
      </c>
      <c r="AK407" s="0" t="s">
        <v>31143</v>
      </c>
      <c r="AL407" s="0" t="s">
        <v>2112</v>
      </c>
    </row>
    <row r="408" customFormat="false" ht="15" hidden="false" customHeight="false" outlineLevel="0" collapsed="false">
      <c r="A408" s="0" t="s">
        <v>31144</v>
      </c>
      <c r="B408" s="0" t="s">
        <v>31145</v>
      </c>
      <c r="C408" s="0" t="s">
        <v>31146</v>
      </c>
      <c r="D408" s="0" t="s">
        <v>31146</v>
      </c>
      <c r="E408" s="0" t="s">
        <v>31147</v>
      </c>
      <c r="F408" s="0" t="s">
        <v>498</v>
      </c>
      <c r="G408" s="0" t="n">
        <v>3</v>
      </c>
      <c r="H408" s="0" t="n">
        <v>1</v>
      </c>
      <c r="I408" s="0" t="n">
        <v>0.0001</v>
      </c>
      <c r="J408" s="0" t="n">
        <v>100</v>
      </c>
      <c r="K408" s="0" t="n">
        <v>0.01</v>
      </c>
      <c r="L408" s="0" t="n">
        <v>97</v>
      </c>
      <c r="M408" s="0" t="n">
        <v>96.1313</v>
      </c>
      <c r="N408" s="0" t="n">
        <v>94.5659</v>
      </c>
      <c r="O408" s="0" t="n">
        <v>96.9884</v>
      </c>
      <c r="P408" s="0" t="n">
        <v>0</v>
      </c>
      <c r="Q408" s="0" t="n">
        <v>0</v>
      </c>
      <c r="R408" s="0" t="n">
        <v>0</v>
      </c>
      <c r="S408" s="0" t="n">
        <v>96.9014</v>
      </c>
      <c r="T408" s="0" t="n">
        <v>96.9899</v>
      </c>
      <c r="U408" s="0" t="n">
        <v>96.8888</v>
      </c>
      <c r="V408" s="0" t="n">
        <v>97.25</v>
      </c>
      <c r="W408" s="0" t="n">
        <v>12706</v>
      </c>
      <c r="X408" s="0" t="n">
        <v>92.0164</v>
      </c>
      <c r="Y408" s="0" t="n">
        <v>97</v>
      </c>
      <c r="Z408" s="0" t="n">
        <v>12</v>
      </c>
      <c r="AA408" s="0" t="n">
        <v>368824</v>
      </c>
      <c r="AB408" s="0" t="n">
        <v>7469</v>
      </c>
      <c r="AC408" s="0" t="n">
        <v>0</v>
      </c>
      <c r="AD408" s="0" t="s">
        <v>30773</v>
      </c>
      <c r="AE408" s="0" t="s">
        <v>30773</v>
      </c>
      <c r="AH408" s="0" t="n">
        <v>6</v>
      </c>
      <c r="AI408" s="0" t="s">
        <v>18630</v>
      </c>
      <c r="AJ408" s="0" t="s">
        <v>31134</v>
      </c>
      <c r="AK408" s="0" t="s">
        <v>31135</v>
      </c>
      <c r="AL408" s="0" t="s">
        <v>2112</v>
      </c>
    </row>
    <row r="409" customFormat="false" ht="15" hidden="false" customHeight="false" outlineLevel="0" collapsed="false">
      <c r="A409" s="0" t="s">
        <v>31148</v>
      </c>
      <c r="B409" s="0" t="s">
        <v>31149</v>
      </c>
      <c r="C409" s="0" t="s">
        <v>24412</v>
      </c>
      <c r="D409" s="0" t="s">
        <v>24412</v>
      </c>
      <c r="E409" s="0" t="s">
        <v>31150</v>
      </c>
      <c r="F409" s="0" t="s">
        <v>498</v>
      </c>
      <c r="G409" s="0" t="n">
        <v>2</v>
      </c>
      <c r="H409" s="0" t="n">
        <v>1</v>
      </c>
      <c r="I409" s="0" t="n">
        <v>0.0001</v>
      </c>
      <c r="J409" s="0" t="n">
        <v>1000</v>
      </c>
      <c r="K409" s="0" t="n">
        <v>0.88</v>
      </c>
      <c r="L409" s="0" t="n">
        <v>92.89</v>
      </c>
      <c r="M409" s="0" t="n">
        <v>92.0786</v>
      </c>
      <c r="N409" s="0" t="n">
        <v>93.0451</v>
      </c>
      <c r="O409" s="0" t="n">
        <v>92.89</v>
      </c>
      <c r="P409" s="0" t="n">
        <v>0</v>
      </c>
      <c r="Q409" s="0" t="n">
        <v>0</v>
      </c>
      <c r="R409" s="0" t="n">
        <v>0</v>
      </c>
      <c r="S409" s="0" t="n">
        <v>91.8758</v>
      </c>
      <c r="T409" s="0" t="n">
        <v>94.4469</v>
      </c>
      <c r="U409" s="0" t="n">
        <v>90.1637</v>
      </c>
      <c r="V409" s="0" t="n">
        <v>94.4469</v>
      </c>
      <c r="W409" s="0" t="n">
        <v>12068</v>
      </c>
      <c r="X409" s="0" t="n">
        <v>92.0023</v>
      </c>
      <c r="Y409" s="0" t="n">
        <v>92.89</v>
      </c>
      <c r="Z409" s="0" t="n">
        <v>9</v>
      </c>
      <c r="AA409" s="0" t="n">
        <v>200000</v>
      </c>
      <c r="AB409" s="0" t="n">
        <v>3715.6</v>
      </c>
      <c r="AC409" s="0" t="n">
        <v>0</v>
      </c>
      <c r="AD409" s="0" t="s">
        <v>30773</v>
      </c>
      <c r="AE409" s="0" t="s">
        <v>30773</v>
      </c>
      <c r="AH409" s="0" t="n">
        <v>6</v>
      </c>
      <c r="AI409" s="0" t="s">
        <v>18630</v>
      </c>
      <c r="AJ409" s="0" t="s">
        <v>31134</v>
      </c>
      <c r="AK409" s="0" t="s">
        <v>31135</v>
      </c>
      <c r="AL409" s="0" t="s">
        <v>2112</v>
      </c>
    </row>
    <row r="410" customFormat="false" ht="15" hidden="false" customHeight="false" outlineLevel="0" collapsed="false">
      <c r="A410" s="0" t="s">
        <v>31151</v>
      </c>
      <c r="B410" s="0" t="s">
        <v>31152</v>
      </c>
      <c r="C410" s="0" t="s">
        <v>21283</v>
      </c>
      <c r="D410" s="0" t="s">
        <v>21283</v>
      </c>
      <c r="E410" s="0" t="s">
        <v>31153</v>
      </c>
      <c r="F410" s="0" t="s">
        <v>498</v>
      </c>
      <c r="G410" s="0" t="n">
        <v>3</v>
      </c>
      <c r="H410" s="0" t="n">
        <v>1</v>
      </c>
      <c r="I410" s="0" t="n">
        <v>0.0001</v>
      </c>
      <c r="J410" s="0" t="n">
        <v>1000</v>
      </c>
      <c r="K410" s="0" t="n">
        <v>-0.82</v>
      </c>
      <c r="L410" s="0" t="n">
        <v>92.9</v>
      </c>
      <c r="M410" s="0" t="n">
        <v>92.4996</v>
      </c>
      <c r="N410" s="0" t="n">
        <v>92.3641</v>
      </c>
      <c r="O410" s="0" t="n">
        <v>92.9</v>
      </c>
      <c r="P410" s="0" t="n">
        <v>0</v>
      </c>
      <c r="Q410" s="0" t="n">
        <v>0</v>
      </c>
      <c r="R410" s="0" t="n">
        <v>0</v>
      </c>
      <c r="S410" s="0" t="n">
        <v>92.0613</v>
      </c>
      <c r="T410" s="0" t="n">
        <v>93.6699</v>
      </c>
      <c r="U410" s="0" t="n">
        <v>92.6001</v>
      </c>
      <c r="V410" s="0" t="n">
        <v>93.6699</v>
      </c>
      <c r="W410" s="0" t="n">
        <v>2432531</v>
      </c>
      <c r="X410" s="0" t="n">
        <v>92.8001</v>
      </c>
      <c r="Y410" s="0" t="n">
        <v>92.9</v>
      </c>
      <c r="Z410" s="0" t="n">
        <v>65</v>
      </c>
      <c r="AA410" s="0" t="n">
        <v>2000000</v>
      </c>
      <c r="AB410" s="0" t="n">
        <v>4645</v>
      </c>
      <c r="AC410" s="0" t="n">
        <v>0</v>
      </c>
      <c r="AD410" s="0" t="s">
        <v>30773</v>
      </c>
      <c r="AE410" s="0" t="s">
        <v>30773</v>
      </c>
      <c r="AH410" s="0" t="n">
        <v>-100</v>
      </c>
      <c r="AI410" s="0" t="s">
        <v>18630</v>
      </c>
      <c r="AJ410" s="0" t="s">
        <v>31134</v>
      </c>
      <c r="AK410" s="0" t="s">
        <v>31135</v>
      </c>
      <c r="AL410" s="0" t="s">
        <v>2112</v>
      </c>
    </row>
    <row r="411" customFormat="false" ht="15" hidden="false" customHeight="false" outlineLevel="0" collapsed="false">
      <c r="A411" s="0" t="s">
        <v>31154</v>
      </c>
      <c r="C411" s="0" t="s">
        <v>31155</v>
      </c>
      <c r="D411" s="0" t="s">
        <v>31155</v>
      </c>
      <c r="E411" s="0" t="s">
        <v>31156</v>
      </c>
      <c r="F411" s="0" t="s">
        <v>1987</v>
      </c>
      <c r="G411" s="0" t="n">
        <v>1</v>
      </c>
      <c r="H411" s="0" t="n">
        <v>1</v>
      </c>
      <c r="I411" s="0" t="n">
        <v>0.0001</v>
      </c>
      <c r="J411" s="0" t="n">
        <v>1000</v>
      </c>
      <c r="K411" s="0" t="n">
        <v>0</v>
      </c>
      <c r="L411" s="0" t="n">
        <v>89.1002</v>
      </c>
      <c r="M411" s="0" t="n">
        <v>89.1002</v>
      </c>
      <c r="N411" s="0" t="n">
        <v>92.5411</v>
      </c>
      <c r="O411" s="0" t="n">
        <v>89.1002</v>
      </c>
      <c r="P411" s="0" t="n">
        <v>0</v>
      </c>
      <c r="Q411" s="0" t="n">
        <v>0</v>
      </c>
      <c r="R411" s="0" t="n">
        <v>0</v>
      </c>
      <c r="S411" s="0" t="n">
        <v>89.1002</v>
      </c>
      <c r="T411" s="0" t="n">
        <v>89.1002</v>
      </c>
      <c r="U411" s="0" t="n">
        <v>89.1002</v>
      </c>
      <c r="V411" s="0" t="n">
        <v>89.1002</v>
      </c>
      <c r="W411" s="0" t="n">
        <v>891</v>
      </c>
      <c r="X411" s="0" t="n">
        <v>89.1002</v>
      </c>
      <c r="Y411" s="0" t="n">
        <v>89.5</v>
      </c>
      <c r="Z411" s="0" t="n">
        <v>1</v>
      </c>
      <c r="AA411" s="0" t="n">
        <v>1900000</v>
      </c>
      <c r="AB411" s="0" t="n">
        <v>891</v>
      </c>
      <c r="AC411" s="0" t="n">
        <v>0</v>
      </c>
      <c r="AD411" s="0" t="s">
        <v>30773</v>
      </c>
      <c r="AE411" s="0" t="s">
        <v>30773</v>
      </c>
      <c r="AH411" s="0" t="n">
        <v>-1</v>
      </c>
      <c r="AI411" s="0" t="s">
        <v>18630</v>
      </c>
      <c r="AJ411" s="0" t="s">
        <v>31134</v>
      </c>
      <c r="AK411" s="0" t="s">
        <v>31143</v>
      </c>
      <c r="AL411" s="0" t="s">
        <v>2112</v>
      </c>
    </row>
    <row r="412" customFormat="false" ht="15" hidden="false" customHeight="false" outlineLevel="0" collapsed="false">
      <c r="A412" s="0" t="s">
        <v>31157</v>
      </c>
      <c r="B412" s="0" t="s">
        <v>31158</v>
      </c>
      <c r="C412" s="0" t="s">
        <v>25438</v>
      </c>
      <c r="D412" s="0" t="s">
        <v>25438</v>
      </c>
      <c r="E412" s="0" t="s">
        <v>31159</v>
      </c>
      <c r="F412" s="0" t="s">
        <v>498</v>
      </c>
      <c r="G412" s="0" t="n">
        <v>3</v>
      </c>
      <c r="H412" s="0" t="n">
        <v>1</v>
      </c>
      <c r="I412" s="0" t="n">
        <v>0.0001</v>
      </c>
      <c r="J412" s="0" t="n">
        <v>1000</v>
      </c>
      <c r="K412" s="0" t="n">
        <v>0</v>
      </c>
      <c r="L412" s="0" t="n">
        <v>0</v>
      </c>
      <c r="M412" s="0" t="n">
        <v>0</v>
      </c>
      <c r="N412" s="0" t="n">
        <v>0</v>
      </c>
      <c r="O412" s="0" t="n">
        <v>0</v>
      </c>
      <c r="P412" s="0" t="n">
        <v>0</v>
      </c>
      <c r="Q412" s="0" t="n">
        <v>0</v>
      </c>
      <c r="R412" s="0" t="n">
        <v>0</v>
      </c>
      <c r="S412" s="0" t="n">
        <v>0</v>
      </c>
      <c r="T412" s="0" t="n">
        <v>0</v>
      </c>
      <c r="U412" s="0" t="n">
        <v>0</v>
      </c>
      <c r="V412" s="0" t="n">
        <v>0</v>
      </c>
      <c r="W412" s="0" t="n">
        <v>0</v>
      </c>
      <c r="X412" s="0" t="n">
        <v>0</v>
      </c>
      <c r="Y412" s="0" t="n">
        <v>0</v>
      </c>
      <c r="Z412" s="0" t="n">
        <v>0</v>
      </c>
      <c r="AA412" s="0" t="n">
        <v>670000</v>
      </c>
      <c r="AB412" s="0" t="n">
        <v>0</v>
      </c>
      <c r="AC412" s="0" t="n">
        <v>0</v>
      </c>
      <c r="AD412" s="0" t="s">
        <v>30773</v>
      </c>
      <c r="AE412" s="0" t="s">
        <v>30773</v>
      </c>
      <c r="AH412" s="0" t="n">
        <v>6</v>
      </c>
      <c r="AI412" s="0" t="s">
        <v>18630</v>
      </c>
      <c r="AJ412" s="0" t="s">
        <v>31134</v>
      </c>
      <c r="AK412" s="0" t="s">
        <v>31135</v>
      </c>
      <c r="AL412" s="0" t="s">
        <v>2112</v>
      </c>
    </row>
    <row r="413" customFormat="false" ht="15" hidden="false" customHeight="false" outlineLevel="0" collapsed="false">
      <c r="A413" s="0" t="s">
        <v>31160</v>
      </c>
      <c r="B413" s="0" t="s">
        <v>31161</v>
      </c>
      <c r="C413" s="0" t="s">
        <v>19522</v>
      </c>
      <c r="D413" s="0" t="s">
        <v>19522</v>
      </c>
      <c r="E413" s="0" t="s">
        <v>31162</v>
      </c>
      <c r="F413" s="0" t="s">
        <v>498</v>
      </c>
      <c r="G413" s="0" t="n">
        <v>3</v>
      </c>
      <c r="H413" s="0" t="n">
        <v>1</v>
      </c>
      <c r="I413" s="0" t="n">
        <v>0.0001</v>
      </c>
      <c r="J413" s="0" t="n">
        <v>1000</v>
      </c>
      <c r="K413" s="0" t="n">
        <v>-0.38</v>
      </c>
      <c r="L413" s="0" t="n">
        <v>89.6556</v>
      </c>
      <c r="M413" s="0" t="n">
        <v>90</v>
      </c>
      <c r="N413" s="0" t="n">
        <v>90.0064</v>
      </c>
      <c r="O413" s="0" t="n">
        <v>89.6556</v>
      </c>
      <c r="P413" s="0" t="n">
        <v>0</v>
      </c>
      <c r="Q413" s="0" t="n">
        <v>0</v>
      </c>
      <c r="R413" s="0" t="n">
        <v>0</v>
      </c>
      <c r="S413" s="0" t="n">
        <v>89.0861</v>
      </c>
      <c r="T413" s="0" t="n">
        <v>89.5004</v>
      </c>
      <c r="U413" s="0" t="n">
        <v>88.2</v>
      </c>
      <c r="V413" s="0" t="n">
        <v>91.222</v>
      </c>
      <c r="W413" s="0" t="n">
        <v>46479</v>
      </c>
      <c r="X413" s="0" t="n">
        <v>89.6556</v>
      </c>
      <c r="Y413" s="0" t="n">
        <v>90.9989</v>
      </c>
      <c r="Z413" s="0" t="n">
        <v>23</v>
      </c>
      <c r="AA413" s="0" t="n">
        <v>1100000</v>
      </c>
      <c r="AB413" s="0" t="n">
        <v>896.56</v>
      </c>
      <c r="AC413" s="0" t="n">
        <v>0</v>
      </c>
      <c r="AD413" s="0" t="s">
        <v>30773</v>
      </c>
      <c r="AE413" s="0" t="s">
        <v>30773</v>
      </c>
      <c r="AH413" s="0" t="n">
        <v>6</v>
      </c>
      <c r="AI413" s="0" t="s">
        <v>18630</v>
      </c>
      <c r="AJ413" s="0" t="s">
        <v>31134</v>
      </c>
      <c r="AK413" s="0" t="s">
        <v>31135</v>
      </c>
      <c r="AL413" s="0" t="s">
        <v>2112</v>
      </c>
    </row>
    <row r="414" customFormat="false" ht="15" hidden="false" customHeight="false" outlineLevel="0" collapsed="false">
      <c r="A414" s="0" t="s">
        <v>31163</v>
      </c>
      <c r="B414" s="0" t="s">
        <v>31164</v>
      </c>
      <c r="C414" s="0" t="s">
        <v>18628</v>
      </c>
      <c r="D414" s="0" t="s">
        <v>18628</v>
      </c>
      <c r="E414" s="0" t="s">
        <v>31165</v>
      </c>
      <c r="F414" s="0" t="s">
        <v>498</v>
      </c>
      <c r="G414" s="0" t="n">
        <v>3</v>
      </c>
      <c r="H414" s="0" t="n">
        <v>1</v>
      </c>
      <c r="I414" s="0" t="n">
        <v>0.0001</v>
      </c>
      <c r="J414" s="0" t="n">
        <v>1000</v>
      </c>
      <c r="K414" s="0" t="n">
        <v>-0.74</v>
      </c>
      <c r="L414" s="0" t="n">
        <v>78.85</v>
      </c>
      <c r="M414" s="0" t="n">
        <v>79.4375</v>
      </c>
      <c r="N414" s="0" t="n">
        <v>78.1695</v>
      </c>
      <c r="O414" s="0" t="n">
        <v>78.8499</v>
      </c>
      <c r="P414" s="0" t="n">
        <v>0</v>
      </c>
      <c r="Q414" s="0" t="n">
        <v>0</v>
      </c>
      <c r="R414" s="0" t="n">
        <v>0</v>
      </c>
      <c r="S414" s="0" t="n">
        <v>78.1245</v>
      </c>
      <c r="T414" s="0" t="n">
        <v>79.3495</v>
      </c>
      <c r="U414" s="0" t="n">
        <v>77.7499</v>
      </c>
      <c r="V414" s="0" t="n">
        <v>79.3495</v>
      </c>
      <c r="W414" s="0" t="n">
        <v>171874</v>
      </c>
      <c r="X414" s="0" t="n">
        <v>78.85</v>
      </c>
      <c r="Y414" s="0" t="n">
        <v>78.887</v>
      </c>
      <c r="Z414" s="0" t="n">
        <v>40</v>
      </c>
      <c r="AA414" s="0" t="n">
        <v>1000000</v>
      </c>
      <c r="AB414" s="0" t="n">
        <v>788.5</v>
      </c>
      <c r="AC414" s="0" t="n">
        <v>0</v>
      </c>
      <c r="AD414" s="0" t="s">
        <v>30773</v>
      </c>
      <c r="AE414" s="0" t="s">
        <v>30773</v>
      </c>
      <c r="AH414" s="0" t="n">
        <v>-100</v>
      </c>
      <c r="AI414" s="0" t="s">
        <v>18630</v>
      </c>
      <c r="AJ414" s="0" t="s">
        <v>31134</v>
      </c>
      <c r="AK414" s="0" t="s">
        <v>31135</v>
      </c>
      <c r="AL414" s="0" t="s">
        <v>2112</v>
      </c>
    </row>
    <row r="415" customFormat="false" ht="15" hidden="false" customHeight="false" outlineLevel="0" collapsed="false">
      <c r="A415" s="0" t="s">
        <v>31166</v>
      </c>
      <c r="B415" s="0" t="s">
        <v>31167</v>
      </c>
      <c r="C415" s="0" t="s">
        <v>18998</v>
      </c>
      <c r="D415" s="0" t="s">
        <v>18998</v>
      </c>
      <c r="E415" s="0" t="s">
        <v>31168</v>
      </c>
      <c r="F415" s="0" t="s">
        <v>498</v>
      </c>
      <c r="G415" s="0" t="n">
        <v>3</v>
      </c>
      <c r="H415" s="0" t="n">
        <v>1</v>
      </c>
      <c r="I415" s="0" t="n">
        <v>0.0001</v>
      </c>
      <c r="J415" s="0" t="n">
        <v>1000</v>
      </c>
      <c r="K415" s="0" t="n">
        <v>-1.63</v>
      </c>
      <c r="L415" s="0" t="n">
        <v>90.2032</v>
      </c>
      <c r="M415" s="0" t="n">
        <v>91.6999</v>
      </c>
      <c r="N415" s="0" t="n">
        <v>90.1845</v>
      </c>
      <c r="O415" s="0" t="n">
        <v>89.3158</v>
      </c>
      <c r="P415" s="0" t="n">
        <v>0</v>
      </c>
      <c r="Q415" s="0" t="n">
        <v>0</v>
      </c>
      <c r="R415" s="0" t="n">
        <v>0</v>
      </c>
      <c r="S415" s="0" t="n">
        <v>89.979</v>
      </c>
      <c r="T415" s="0" t="n">
        <v>91.6999</v>
      </c>
      <c r="U415" s="0" t="n">
        <v>90.203</v>
      </c>
      <c r="V415" s="0" t="n">
        <v>91.6999</v>
      </c>
      <c r="W415" s="0" t="n">
        <v>9997</v>
      </c>
      <c r="X415" s="0" t="n">
        <v>90.2032</v>
      </c>
      <c r="Y415" s="0" t="n">
        <v>91.6499</v>
      </c>
      <c r="Z415" s="0" t="n">
        <v>7</v>
      </c>
      <c r="AA415" s="0" t="n">
        <v>1000000</v>
      </c>
      <c r="AB415" s="0" t="n">
        <v>2706.1</v>
      </c>
      <c r="AC415" s="0" t="n">
        <v>0</v>
      </c>
      <c r="AD415" s="0" t="s">
        <v>30773</v>
      </c>
      <c r="AE415" s="0" t="s">
        <v>30773</v>
      </c>
      <c r="AH415" s="0" t="n">
        <v>-100</v>
      </c>
      <c r="AI415" s="0" t="s">
        <v>18630</v>
      </c>
      <c r="AJ415" s="0" t="s">
        <v>31134</v>
      </c>
      <c r="AK415" s="0" t="s">
        <v>31135</v>
      </c>
      <c r="AL415" s="0" t="s">
        <v>2112</v>
      </c>
    </row>
    <row r="416" customFormat="false" ht="15" hidden="false" customHeight="false" outlineLevel="0" collapsed="false">
      <c r="A416" s="0" t="s">
        <v>31169</v>
      </c>
      <c r="B416" s="0" t="s">
        <v>31170</v>
      </c>
      <c r="C416" s="0" t="s">
        <v>26676</v>
      </c>
      <c r="D416" s="0" t="s">
        <v>26676</v>
      </c>
      <c r="E416" s="0" t="s">
        <v>31171</v>
      </c>
      <c r="F416" s="0" t="s">
        <v>498</v>
      </c>
      <c r="G416" s="0" t="n">
        <v>3</v>
      </c>
      <c r="H416" s="0" t="n">
        <v>1</v>
      </c>
      <c r="I416" s="0" t="n">
        <v>0.0001</v>
      </c>
      <c r="J416" s="0" t="n">
        <v>1000</v>
      </c>
      <c r="K416" s="0" t="n">
        <v>3.58</v>
      </c>
      <c r="L416" s="0" t="n">
        <v>92.5</v>
      </c>
      <c r="M416" s="0" t="n">
        <v>89.6118</v>
      </c>
      <c r="N416" s="0" t="n">
        <v>92.5776</v>
      </c>
      <c r="O416" s="0" t="n">
        <v>90.7177</v>
      </c>
      <c r="P416" s="0" t="n">
        <v>0</v>
      </c>
      <c r="Q416" s="0" t="n">
        <v>0</v>
      </c>
      <c r="R416" s="0" t="n">
        <v>0</v>
      </c>
      <c r="S416" s="0" t="n">
        <v>92.3633</v>
      </c>
      <c r="T416" s="0" t="n">
        <v>92.4907</v>
      </c>
      <c r="U416" s="0" t="n">
        <v>92.4899</v>
      </c>
      <c r="V416" s="0" t="n">
        <v>92.5</v>
      </c>
      <c r="W416" s="0" t="n">
        <v>28673</v>
      </c>
      <c r="X416" s="0" t="n">
        <v>91.2026</v>
      </c>
      <c r="Y416" s="0" t="n">
        <v>92.45</v>
      </c>
      <c r="Z416" s="0" t="n">
        <v>8</v>
      </c>
      <c r="AA416" s="0" t="n">
        <v>1000000</v>
      </c>
      <c r="AB416" s="0" t="n">
        <v>2775</v>
      </c>
      <c r="AC416" s="0" t="n">
        <v>0</v>
      </c>
      <c r="AD416" s="0" t="s">
        <v>30773</v>
      </c>
      <c r="AE416" s="0" t="s">
        <v>30773</v>
      </c>
      <c r="AH416" s="0" t="n">
        <v>-100</v>
      </c>
      <c r="AI416" s="0" t="s">
        <v>18630</v>
      </c>
      <c r="AJ416" s="0" t="s">
        <v>31134</v>
      </c>
      <c r="AK416" s="0" t="s">
        <v>31135</v>
      </c>
      <c r="AL416" s="0" t="s">
        <v>2112</v>
      </c>
    </row>
    <row r="417" customFormat="false" ht="15" hidden="false" customHeight="false" outlineLevel="0" collapsed="false">
      <c r="A417" s="0" t="s">
        <v>31172</v>
      </c>
      <c r="B417" s="0" t="s">
        <v>31173</v>
      </c>
      <c r="C417" s="0" t="s">
        <v>31174</v>
      </c>
      <c r="D417" s="0" t="s">
        <v>31174</v>
      </c>
      <c r="E417" s="0" t="s">
        <v>31175</v>
      </c>
      <c r="F417" s="0" t="s">
        <v>498</v>
      </c>
      <c r="G417" s="0" t="n">
        <v>3</v>
      </c>
      <c r="H417" s="0" t="n">
        <v>1</v>
      </c>
      <c r="I417" s="0" t="n">
        <v>0.0001</v>
      </c>
      <c r="J417" s="0" t="n">
        <v>1000</v>
      </c>
      <c r="K417" s="0" t="n">
        <v>0</v>
      </c>
      <c r="L417" s="0" t="n">
        <v>0</v>
      </c>
      <c r="M417" s="0" t="n">
        <v>0</v>
      </c>
      <c r="N417" s="0" t="n">
        <v>0</v>
      </c>
      <c r="O417" s="0" t="n">
        <v>0</v>
      </c>
      <c r="P417" s="0" t="n">
        <v>0</v>
      </c>
      <c r="Q417" s="0" t="n">
        <v>0</v>
      </c>
      <c r="R417" s="0" t="n">
        <v>0</v>
      </c>
      <c r="S417" s="0" t="n">
        <v>0</v>
      </c>
      <c r="T417" s="0" t="n">
        <v>0</v>
      </c>
      <c r="U417" s="0" t="n">
        <v>0</v>
      </c>
      <c r="V417" s="0" t="n">
        <v>0</v>
      </c>
      <c r="W417" s="0" t="n">
        <v>0</v>
      </c>
      <c r="X417" s="0" t="n">
        <v>0</v>
      </c>
      <c r="Y417" s="0" t="n">
        <v>0</v>
      </c>
      <c r="Z417" s="0" t="n">
        <v>0</v>
      </c>
      <c r="AA417" s="0" t="n">
        <v>400000</v>
      </c>
      <c r="AB417" s="0" t="n">
        <v>0</v>
      </c>
      <c r="AC417" s="0" t="n">
        <v>0</v>
      </c>
      <c r="AD417" s="0" t="s">
        <v>30773</v>
      </c>
      <c r="AE417" s="0" t="s">
        <v>30773</v>
      </c>
      <c r="AH417" s="0" t="n">
        <v>-100</v>
      </c>
      <c r="AI417" s="0" t="s">
        <v>18630</v>
      </c>
      <c r="AJ417" s="0" t="s">
        <v>31134</v>
      </c>
      <c r="AK417" s="0" t="s">
        <v>31135</v>
      </c>
      <c r="AL417" s="0" t="s">
        <v>2112</v>
      </c>
    </row>
    <row r="418" customFormat="false" ht="15" hidden="false" customHeight="false" outlineLevel="0" collapsed="false">
      <c r="A418" s="0" t="s">
        <v>31176</v>
      </c>
      <c r="B418" s="0" t="s">
        <v>31177</v>
      </c>
      <c r="C418" s="0" t="s">
        <v>31178</v>
      </c>
      <c r="D418" s="0" t="s">
        <v>31178</v>
      </c>
      <c r="E418" s="0" t="s">
        <v>31179</v>
      </c>
      <c r="F418" s="0" t="s">
        <v>498</v>
      </c>
      <c r="G418" s="0" t="n">
        <v>2</v>
      </c>
      <c r="H418" s="0" t="n">
        <v>1</v>
      </c>
      <c r="I418" s="0" t="n">
        <v>0.0001</v>
      </c>
      <c r="J418" s="0" t="n">
        <v>1000</v>
      </c>
      <c r="K418" s="0" t="n">
        <v>0</v>
      </c>
      <c r="L418" s="0" t="n">
        <v>0</v>
      </c>
      <c r="M418" s="0" t="n">
        <v>95.5833</v>
      </c>
      <c r="N418" s="0" t="n">
        <v>96.6979</v>
      </c>
      <c r="O418" s="0" t="n">
        <v>95.5833</v>
      </c>
      <c r="P418" s="0" t="n">
        <v>0</v>
      </c>
      <c r="Q418" s="0" t="n">
        <v>0</v>
      </c>
      <c r="R418" s="0" t="n">
        <v>0</v>
      </c>
      <c r="S418" s="0" t="n">
        <v>0</v>
      </c>
      <c r="T418" s="0" t="n">
        <v>0</v>
      </c>
      <c r="U418" s="0" t="n">
        <v>0</v>
      </c>
      <c r="V418" s="0" t="n">
        <v>0</v>
      </c>
      <c r="W418" s="0" t="n">
        <v>0</v>
      </c>
      <c r="X418" s="0" t="n">
        <v>90.232</v>
      </c>
      <c r="Y418" s="0" t="n">
        <v>95.5</v>
      </c>
      <c r="Z418" s="0" t="n">
        <v>0</v>
      </c>
      <c r="AA418" s="0" t="n">
        <v>4000000</v>
      </c>
      <c r="AB418" s="0" t="n">
        <v>0</v>
      </c>
      <c r="AC418" s="0" t="n">
        <v>0</v>
      </c>
      <c r="AD418" s="0" t="s">
        <v>30773</v>
      </c>
      <c r="AE418" s="0" t="s">
        <v>30773</v>
      </c>
      <c r="AH418" s="0" t="n">
        <v>-100</v>
      </c>
      <c r="AI418" s="0" t="s">
        <v>18630</v>
      </c>
      <c r="AJ418" s="0" t="s">
        <v>31134</v>
      </c>
      <c r="AK418" s="0" t="s">
        <v>31135</v>
      </c>
      <c r="AL418" s="0" t="s">
        <v>2112</v>
      </c>
    </row>
    <row r="419" customFormat="false" ht="15" hidden="false" customHeight="false" outlineLevel="0" collapsed="false">
      <c r="A419" s="0" t="s">
        <v>31180</v>
      </c>
      <c r="B419" s="0" t="s">
        <v>31181</v>
      </c>
      <c r="C419" s="0" t="s">
        <v>23799</v>
      </c>
      <c r="D419" s="0" t="s">
        <v>23799</v>
      </c>
      <c r="E419" s="0" t="s">
        <v>31182</v>
      </c>
      <c r="F419" s="0" t="s">
        <v>498</v>
      </c>
      <c r="G419" s="0" t="n">
        <v>2</v>
      </c>
      <c r="H419" s="0" t="n">
        <v>1</v>
      </c>
      <c r="I419" s="0" t="n">
        <v>0.0001</v>
      </c>
      <c r="J419" s="0" t="n">
        <v>1000</v>
      </c>
      <c r="K419" s="0" t="n">
        <v>0.18</v>
      </c>
      <c r="L419" s="0" t="n">
        <v>87.5</v>
      </c>
      <c r="M419" s="0" t="n">
        <v>87.472</v>
      </c>
      <c r="N419" s="0" t="n">
        <v>87.8729</v>
      </c>
      <c r="O419" s="0" t="n">
        <v>87.5818</v>
      </c>
      <c r="P419" s="0" t="n">
        <v>0</v>
      </c>
      <c r="Q419" s="0" t="n">
        <v>0</v>
      </c>
      <c r="R419" s="0" t="n">
        <v>0</v>
      </c>
      <c r="S419" s="0" t="n">
        <v>87.8909</v>
      </c>
      <c r="T419" s="0" t="n">
        <v>87.8999</v>
      </c>
      <c r="U419" s="0" t="n">
        <v>86.6015</v>
      </c>
      <c r="V419" s="0" t="n">
        <v>88.9</v>
      </c>
      <c r="W419" s="0" t="n">
        <v>636598</v>
      </c>
      <c r="X419" s="0" t="n">
        <v>87.5001</v>
      </c>
      <c r="Y419" s="0" t="n">
        <v>89</v>
      </c>
      <c r="Z419" s="0" t="n">
        <v>47</v>
      </c>
      <c r="AA419" s="0" t="n">
        <v>5000000</v>
      </c>
      <c r="AB419" s="0" t="n">
        <v>7000</v>
      </c>
      <c r="AC419" s="0" t="n">
        <v>0</v>
      </c>
      <c r="AD419" s="0" t="s">
        <v>30773</v>
      </c>
      <c r="AE419" s="0" t="s">
        <v>30773</v>
      </c>
      <c r="AF419" s="0" t="s">
        <v>30149</v>
      </c>
      <c r="AH419" s="0" t="n">
        <v>800</v>
      </c>
      <c r="AI419" s="0" t="s">
        <v>18630</v>
      </c>
      <c r="AJ419" s="0" t="s">
        <v>31134</v>
      </c>
      <c r="AK419" s="0" t="s">
        <v>31135</v>
      </c>
      <c r="AL419" s="0" t="s">
        <v>2112</v>
      </c>
    </row>
    <row r="420" customFormat="false" ht="15" hidden="false" customHeight="false" outlineLevel="0" collapsed="false">
      <c r="A420" s="0" t="s">
        <v>31183</v>
      </c>
      <c r="B420" s="0" t="s">
        <v>31184</v>
      </c>
      <c r="C420" s="0" t="s">
        <v>19096</v>
      </c>
      <c r="D420" s="0" t="s">
        <v>19096</v>
      </c>
      <c r="E420" s="0" t="s">
        <v>31185</v>
      </c>
      <c r="F420" s="0" t="s">
        <v>498</v>
      </c>
      <c r="G420" s="0" t="n">
        <v>1</v>
      </c>
      <c r="H420" s="0" t="n">
        <v>1</v>
      </c>
      <c r="I420" s="0" t="n">
        <v>0.0001</v>
      </c>
      <c r="J420" s="0" t="n">
        <v>1000</v>
      </c>
      <c r="K420" s="0" t="n">
        <v>0.95</v>
      </c>
      <c r="L420" s="0" t="n">
        <v>80</v>
      </c>
      <c r="M420" s="0" t="n">
        <v>79.1678</v>
      </c>
      <c r="N420" s="0" t="n">
        <v>78.7391</v>
      </c>
      <c r="O420" s="0" t="n">
        <v>79.525</v>
      </c>
      <c r="P420" s="0" t="n">
        <v>0</v>
      </c>
      <c r="Q420" s="0" t="n">
        <v>0</v>
      </c>
      <c r="R420" s="0" t="n">
        <v>0</v>
      </c>
      <c r="S420" s="0" t="n">
        <v>79.0519</v>
      </c>
      <c r="T420" s="0" t="n">
        <v>79.3</v>
      </c>
      <c r="U420" s="0" t="n">
        <v>78.0069</v>
      </c>
      <c r="V420" s="0" t="n">
        <v>80.5</v>
      </c>
      <c r="W420" s="0" t="n">
        <v>1899251</v>
      </c>
      <c r="X420" s="0" t="n">
        <v>79.6001</v>
      </c>
      <c r="Y420" s="0" t="n">
        <v>80.4977</v>
      </c>
      <c r="Z420" s="0" t="n">
        <v>126</v>
      </c>
      <c r="AA420" s="0" t="n">
        <v>4600000</v>
      </c>
      <c r="AB420" s="0" t="n">
        <v>2400</v>
      </c>
      <c r="AC420" s="0" t="n">
        <v>0</v>
      </c>
      <c r="AD420" s="0" t="s">
        <v>30773</v>
      </c>
      <c r="AE420" s="0" t="s">
        <v>30773</v>
      </c>
      <c r="AH420" s="0" t="n">
        <v>-100</v>
      </c>
      <c r="AI420" s="0" t="s">
        <v>18630</v>
      </c>
      <c r="AJ420" s="0" t="s">
        <v>31134</v>
      </c>
      <c r="AK420" s="0" t="s">
        <v>31135</v>
      </c>
      <c r="AL420" s="0" t="s">
        <v>2112</v>
      </c>
    </row>
    <row r="421" customFormat="false" ht="15" hidden="false" customHeight="false" outlineLevel="0" collapsed="false">
      <c r="A421" s="0" t="s">
        <v>31186</v>
      </c>
      <c r="B421" s="0" t="s">
        <v>31187</v>
      </c>
      <c r="C421" s="0" t="s">
        <v>31188</v>
      </c>
      <c r="D421" s="0" t="s">
        <v>31188</v>
      </c>
      <c r="E421" s="0" t="s">
        <v>31189</v>
      </c>
      <c r="F421" s="0" t="s">
        <v>498</v>
      </c>
      <c r="G421" s="0" t="n">
        <v>3</v>
      </c>
      <c r="H421" s="0" t="n">
        <v>1</v>
      </c>
      <c r="I421" s="0" t="n">
        <v>0.0001</v>
      </c>
      <c r="J421" s="0" t="n">
        <v>1000</v>
      </c>
      <c r="K421" s="0" t="n">
        <v>0.21</v>
      </c>
      <c r="L421" s="0" t="n">
        <v>96.1999</v>
      </c>
      <c r="M421" s="0" t="n">
        <v>94.8412</v>
      </c>
      <c r="N421" s="0" t="n">
        <v>95.1604</v>
      </c>
      <c r="O421" s="0" t="n">
        <v>94.8398</v>
      </c>
      <c r="P421" s="0" t="n">
        <v>0</v>
      </c>
      <c r="Q421" s="0" t="n">
        <v>0</v>
      </c>
      <c r="R421" s="0" t="n">
        <v>0</v>
      </c>
      <c r="S421" s="0" t="n">
        <v>94.4745</v>
      </c>
      <c r="T421" s="0" t="n">
        <v>95.9999</v>
      </c>
      <c r="U421" s="0" t="n">
        <v>94</v>
      </c>
      <c r="V421" s="0" t="n">
        <v>96.69</v>
      </c>
      <c r="W421" s="0" t="n">
        <v>248441</v>
      </c>
      <c r="X421" s="0" t="n">
        <v>95.6013</v>
      </c>
      <c r="Y421" s="0" t="n">
        <v>96.1999</v>
      </c>
      <c r="Z421" s="0" t="n">
        <v>80</v>
      </c>
      <c r="AA421" s="0" t="n">
        <v>6000000</v>
      </c>
      <c r="AB421" s="0" t="n">
        <v>962</v>
      </c>
      <c r="AC421" s="0" t="n">
        <v>0</v>
      </c>
      <c r="AD421" s="0" t="s">
        <v>30773</v>
      </c>
      <c r="AE421" s="0" t="s">
        <v>30773</v>
      </c>
      <c r="AH421" s="0" t="n">
        <v>6</v>
      </c>
      <c r="AI421" s="0" t="s">
        <v>18630</v>
      </c>
      <c r="AJ421" s="0" t="s">
        <v>31134</v>
      </c>
      <c r="AK421" s="0" t="s">
        <v>31135</v>
      </c>
      <c r="AL421" s="0" t="s">
        <v>2112</v>
      </c>
    </row>
    <row r="422" customFormat="false" ht="15" hidden="false" customHeight="false" outlineLevel="0" collapsed="false">
      <c r="A422" s="0" t="s">
        <v>31190</v>
      </c>
      <c r="B422" s="0" t="s">
        <v>31191</v>
      </c>
      <c r="C422" s="0" t="s">
        <v>25923</v>
      </c>
      <c r="D422" s="0" t="s">
        <v>25923</v>
      </c>
      <c r="E422" s="0" t="s">
        <v>31192</v>
      </c>
      <c r="F422" s="0" t="s">
        <v>498</v>
      </c>
      <c r="G422" s="0" t="n">
        <v>3</v>
      </c>
      <c r="H422" s="0" t="n">
        <v>1</v>
      </c>
      <c r="I422" s="0" t="n">
        <v>0.0001</v>
      </c>
      <c r="J422" s="0" t="n">
        <v>1000</v>
      </c>
      <c r="K422" s="0" t="n">
        <v>-0.39</v>
      </c>
      <c r="L422" s="0" t="n">
        <v>94.1212</v>
      </c>
      <c r="M422" s="0" t="n">
        <v>94.4925</v>
      </c>
      <c r="N422" s="0" t="n">
        <v>90.2532</v>
      </c>
      <c r="O422" s="0" t="n">
        <v>94.1212</v>
      </c>
      <c r="P422" s="0" t="n">
        <v>0</v>
      </c>
      <c r="Q422" s="0" t="n">
        <v>0</v>
      </c>
      <c r="R422" s="0" t="n">
        <v>0</v>
      </c>
      <c r="S422" s="0" t="n">
        <v>94.1212</v>
      </c>
      <c r="T422" s="0" t="n">
        <v>94.1212</v>
      </c>
      <c r="U422" s="0" t="n">
        <v>94.1212</v>
      </c>
      <c r="V422" s="0" t="n">
        <v>94.1212</v>
      </c>
      <c r="W422" s="0" t="n">
        <v>941</v>
      </c>
      <c r="X422" s="0" t="n">
        <v>89.7123</v>
      </c>
      <c r="Y422" s="0" t="n">
        <v>94.1202</v>
      </c>
      <c r="Z422" s="0" t="n">
        <v>1</v>
      </c>
      <c r="AA422" s="0" t="n">
        <v>1000000</v>
      </c>
      <c r="AB422" s="0" t="n">
        <v>941.21</v>
      </c>
      <c r="AC422" s="0" t="n">
        <v>0</v>
      </c>
      <c r="AD422" s="0" t="s">
        <v>30773</v>
      </c>
      <c r="AE422" s="0" t="s">
        <v>30773</v>
      </c>
      <c r="AH422" s="0" t="n">
        <v>6</v>
      </c>
      <c r="AI422" s="0" t="s">
        <v>18630</v>
      </c>
      <c r="AJ422" s="0" t="s">
        <v>31134</v>
      </c>
      <c r="AK422" s="0" t="s">
        <v>31135</v>
      </c>
      <c r="AL422" s="0" t="s">
        <v>2112</v>
      </c>
    </row>
    <row r="423" customFormat="false" ht="15" hidden="false" customHeight="false" outlineLevel="0" collapsed="false">
      <c r="A423" s="0" t="s">
        <v>31193</v>
      </c>
      <c r="B423" s="0" t="s">
        <v>31194</v>
      </c>
      <c r="C423" s="0" t="s">
        <v>31195</v>
      </c>
      <c r="D423" s="0" t="s">
        <v>31195</v>
      </c>
      <c r="E423" s="0" t="s">
        <v>31196</v>
      </c>
      <c r="F423" s="0" t="s">
        <v>498</v>
      </c>
      <c r="G423" s="0" t="n">
        <v>3</v>
      </c>
      <c r="H423" s="0" t="n">
        <v>1</v>
      </c>
      <c r="I423" s="0" t="n">
        <v>0.0001</v>
      </c>
      <c r="J423" s="0" t="n">
        <v>1000</v>
      </c>
      <c r="K423" s="0" t="n">
        <v>0</v>
      </c>
      <c r="L423" s="0" t="n">
        <v>0</v>
      </c>
      <c r="M423" s="0" t="n">
        <v>0</v>
      </c>
      <c r="N423" s="0" t="n">
        <v>0</v>
      </c>
      <c r="O423" s="0" t="n">
        <v>0</v>
      </c>
      <c r="P423" s="0" t="n">
        <v>0</v>
      </c>
      <c r="Q423" s="0" t="n">
        <v>0</v>
      </c>
      <c r="R423" s="0" t="n">
        <v>0</v>
      </c>
      <c r="S423" s="0" t="n">
        <v>0</v>
      </c>
      <c r="T423" s="0" t="n">
        <v>0</v>
      </c>
      <c r="U423" s="0" t="n">
        <v>0</v>
      </c>
      <c r="V423" s="0" t="n">
        <v>0</v>
      </c>
      <c r="W423" s="0" t="n">
        <v>0</v>
      </c>
      <c r="X423" s="0" t="n">
        <v>60.2358</v>
      </c>
      <c r="Y423" s="0" t="n">
        <v>0</v>
      </c>
      <c r="Z423" s="0" t="n">
        <v>0</v>
      </c>
      <c r="AA423" s="0" t="n">
        <v>3000000</v>
      </c>
      <c r="AB423" s="0" t="n">
        <v>0</v>
      </c>
      <c r="AC423" s="0" t="n">
        <v>0</v>
      </c>
      <c r="AD423" s="0" t="s">
        <v>30773</v>
      </c>
      <c r="AE423" s="0" t="s">
        <v>30773</v>
      </c>
      <c r="AF423" s="0" t="s">
        <v>30149</v>
      </c>
      <c r="AH423" s="0" t="n">
        <v>800</v>
      </c>
      <c r="AI423" s="0" t="s">
        <v>18630</v>
      </c>
      <c r="AJ423" s="0" t="s">
        <v>31134</v>
      </c>
      <c r="AK423" s="0" t="s">
        <v>31135</v>
      </c>
      <c r="AL423" s="0" t="s">
        <v>2112</v>
      </c>
    </row>
    <row r="424" customFormat="false" ht="15" hidden="false" customHeight="false" outlineLevel="0" collapsed="false">
      <c r="A424" s="0" t="s">
        <v>31197</v>
      </c>
      <c r="B424" s="0" t="s">
        <v>31198</v>
      </c>
      <c r="C424" s="0" t="s">
        <v>24018</v>
      </c>
      <c r="D424" s="0" t="s">
        <v>24018</v>
      </c>
      <c r="E424" s="0" t="s">
        <v>31199</v>
      </c>
      <c r="F424" s="0" t="s">
        <v>498</v>
      </c>
      <c r="G424" s="0" t="n">
        <v>2</v>
      </c>
      <c r="H424" s="0" t="n">
        <v>1</v>
      </c>
      <c r="I424" s="0" t="n">
        <v>0.0001</v>
      </c>
      <c r="J424" s="0" t="n">
        <v>1000</v>
      </c>
      <c r="K424" s="0" t="n">
        <v>-0.77</v>
      </c>
      <c r="L424" s="0" t="n">
        <v>89.3</v>
      </c>
      <c r="M424" s="0" t="n">
        <v>89.997</v>
      </c>
      <c r="N424" s="0" t="n">
        <v>89.7418</v>
      </c>
      <c r="O424" s="0" t="n">
        <v>89.2983</v>
      </c>
      <c r="P424" s="0" t="n">
        <v>0</v>
      </c>
      <c r="Q424" s="0" t="n">
        <v>0</v>
      </c>
      <c r="R424" s="0" t="n">
        <v>0</v>
      </c>
      <c r="S424" s="0" t="n">
        <v>88.8616</v>
      </c>
      <c r="T424" s="0" t="n">
        <v>88.6024</v>
      </c>
      <c r="U424" s="0" t="n">
        <v>88.5</v>
      </c>
      <c r="V424" s="0" t="n">
        <v>89.3</v>
      </c>
      <c r="W424" s="0" t="n">
        <v>14218</v>
      </c>
      <c r="X424" s="0" t="n">
        <v>88.9001</v>
      </c>
      <c r="Y424" s="0" t="n">
        <v>89.2965</v>
      </c>
      <c r="Z424" s="0" t="n">
        <v>11</v>
      </c>
      <c r="AA424" s="0" t="n">
        <v>600000</v>
      </c>
      <c r="AB424" s="0" t="n">
        <v>893</v>
      </c>
      <c r="AC424" s="0" t="n">
        <v>0</v>
      </c>
      <c r="AD424" s="0" t="s">
        <v>30773</v>
      </c>
      <c r="AE424" s="0" t="s">
        <v>30773</v>
      </c>
      <c r="AH424" s="0" t="n">
        <v>6</v>
      </c>
      <c r="AI424" s="0" t="s">
        <v>18630</v>
      </c>
      <c r="AJ424" s="0" t="s">
        <v>31134</v>
      </c>
      <c r="AK424" s="0" t="s">
        <v>31135</v>
      </c>
      <c r="AL424" s="0" t="s">
        <v>2112</v>
      </c>
    </row>
    <row r="425" customFormat="false" ht="15" hidden="false" customHeight="false" outlineLevel="0" collapsed="false">
      <c r="A425" s="0" t="s">
        <v>31200</v>
      </c>
      <c r="B425" s="0" t="s">
        <v>31201</v>
      </c>
      <c r="C425" s="0" t="s">
        <v>22281</v>
      </c>
      <c r="D425" s="0" t="s">
        <v>22281</v>
      </c>
      <c r="E425" s="0" t="s">
        <v>31202</v>
      </c>
      <c r="F425" s="0" t="s">
        <v>498</v>
      </c>
      <c r="G425" s="0" t="n">
        <v>2</v>
      </c>
      <c r="H425" s="0" t="n">
        <v>1</v>
      </c>
      <c r="I425" s="0" t="n">
        <v>0.0001</v>
      </c>
      <c r="J425" s="0" t="n">
        <v>1000</v>
      </c>
      <c r="K425" s="0" t="n">
        <v>0.11</v>
      </c>
      <c r="L425" s="0" t="n">
        <v>87.9999</v>
      </c>
      <c r="M425" s="0" t="n">
        <v>87.8997</v>
      </c>
      <c r="N425" s="0" t="n">
        <v>87.1595</v>
      </c>
      <c r="O425" s="0" t="n">
        <v>86.7299</v>
      </c>
      <c r="P425" s="0" t="n">
        <v>0</v>
      </c>
      <c r="Q425" s="0" t="n">
        <v>0</v>
      </c>
      <c r="R425" s="0" t="n">
        <v>0</v>
      </c>
      <c r="S425" s="0" t="n">
        <v>86.1868</v>
      </c>
      <c r="T425" s="0" t="n">
        <v>90.4757</v>
      </c>
      <c r="U425" s="0" t="n">
        <v>85</v>
      </c>
      <c r="V425" s="0" t="n">
        <v>90.4757</v>
      </c>
      <c r="W425" s="0" t="n">
        <v>409554</v>
      </c>
      <c r="X425" s="0" t="n">
        <v>87.0105</v>
      </c>
      <c r="Y425" s="0" t="n">
        <v>87.9999</v>
      </c>
      <c r="Z425" s="0" t="n">
        <v>52</v>
      </c>
      <c r="AA425" s="0" t="n">
        <v>1000000</v>
      </c>
      <c r="AB425" s="0" t="n">
        <v>880</v>
      </c>
      <c r="AC425" s="0" t="n">
        <v>0</v>
      </c>
      <c r="AD425" s="0" t="s">
        <v>30773</v>
      </c>
      <c r="AE425" s="0" t="s">
        <v>30773</v>
      </c>
      <c r="AH425" s="0" t="n">
        <v>6</v>
      </c>
      <c r="AI425" s="0" t="s">
        <v>18630</v>
      </c>
      <c r="AJ425" s="0" t="s">
        <v>31134</v>
      </c>
      <c r="AK425" s="0" t="s">
        <v>31135</v>
      </c>
      <c r="AL425" s="0" t="s">
        <v>2112</v>
      </c>
    </row>
    <row r="426" customFormat="false" ht="15" hidden="false" customHeight="false" outlineLevel="0" collapsed="false">
      <c r="A426" s="0" t="s">
        <v>31203</v>
      </c>
      <c r="B426" s="0" t="s">
        <v>31204</v>
      </c>
      <c r="C426" s="0" t="s">
        <v>25724</v>
      </c>
      <c r="D426" s="0" t="s">
        <v>25724</v>
      </c>
      <c r="E426" s="0" t="s">
        <v>31205</v>
      </c>
      <c r="F426" s="0" t="s">
        <v>498</v>
      </c>
      <c r="G426" s="0" t="n">
        <v>2</v>
      </c>
      <c r="H426" s="0" t="n">
        <v>1</v>
      </c>
      <c r="I426" s="0" t="n">
        <v>0.0001</v>
      </c>
      <c r="J426" s="0" t="n">
        <v>1000</v>
      </c>
      <c r="K426" s="0" t="n">
        <v>0</v>
      </c>
      <c r="L426" s="0" t="n">
        <v>88.4999</v>
      </c>
      <c r="M426" s="0" t="n">
        <v>88.5</v>
      </c>
      <c r="N426" s="0" t="n">
        <v>88.2215</v>
      </c>
      <c r="O426" s="0" t="n">
        <v>88.4999</v>
      </c>
      <c r="P426" s="0" t="n">
        <v>0</v>
      </c>
      <c r="Q426" s="0" t="n">
        <v>0</v>
      </c>
      <c r="R426" s="0" t="n">
        <v>0</v>
      </c>
      <c r="S426" s="0" t="n">
        <v>88.4796</v>
      </c>
      <c r="T426" s="0" t="n">
        <v>89.0998</v>
      </c>
      <c r="U426" s="0" t="n">
        <v>87.3022</v>
      </c>
      <c r="V426" s="0" t="n">
        <v>89.0998</v>
      </c>
      <c r="W426" s="0" t="n">
        <v>580120</v>
      </c>
      <c r="X426" s="0" t="n">
        <v>88.1001</v>
      </c>
      <c r="Y426" s="0" t="n">
        <v>88.5</v>
      </c>
      <c r="Z426" s="0" t="n">
        <v>42</v>
      </c>
      <c r="AA426" s="0" t="n">
        <v>900000</v>
      </c>
      <c r="AB426" s="0" t="n">
        <v>885</v>
      </c>
      <c r="AC426" s="0" t="n">
        <v>0</v>
      </c>
      <c r="AD426" s="0" t="s">
        <v>30773</v>
      </c>
      <c r="AE426" s="0" t="s">
        <v>30773</v>
      </c>
      <c r="AH426" s="0" t="n">
        <v>6</v>
      </c>
      <c r="AI426" s="0" t="s">
        <v>18630</v>
      </c>
      <c r="AJ426" s="0" t="s">
        <v>31134</v>
      </c>
      <c r="AK426" s="0" t="s">
        <v>31135</v>
      </c>
      <c r="AL426" s="0" t="s">
        <v>2112</v>
      </c>
    </row>
    <row r="427" customFormat="false" ht="15" hidden="false" customHeight="false" outlineLevel="0" collapsed="false">
      <c r="A427" s="0" t="s">
        <v>31206</v>
      </c>
      <c r="B427" s="0" t="s">
        <v>31207</v>
      </c>
      <c r="C427" s="0" t="s">
        <v>23671</v>
      </c>
      <c r="D427" s="0" t="s">
        <v>23671</v>
      </c>
      <c r="E427" s="0" t="s">
        <v>31208</v>
      </c>
      <c r="F427" s="0" t="s">
        <v>498</v>
      </c>
      <c r="G427" s="0" t="n">
        <v>3</v>
      </c>
      <c r="H427" s="0" t="n">
        <v>1</v>
      </c>
      <c r="I427" s="0" t="n">
        <v>0.0001</v>
      </c>
      <c r="J427" s="0" t="n">
        <v>1000</v>
      </c>
      <c r="K427" s="0" t="n">
        <v>0.86</v>
      </c>
      <c r="L427" s="0" t="n">
        <v>95.2342</v>
      </c>
      <c r="M427" s="0" t="n">
        <v>94.4239</v>
      </c>
      <c r="N427" s="0" t="n">
        <v>95.1345</v>
      </c>
      <c r="O427" s="0" t="n">
        <v>93.9972</v>
      </c>
      <c r="P427" s="0" t="n">
        <v>0</v>
      </c>
      <c r="Q427" s="0" t="n">
        <v>0</v>
      </c>
      <c r="R427" s="0" t="n">
        <v>0</v>
      </c>
      <c r="S427" s="0" t="n">
        <v>94.3044</v>
      </c>
      <c r="T427" s="0" t="n">
        <v>94.4127</v>
      </c>
      <c r="U427" s="0" t="n">
        <v>94.023</v>
      </c>
      <c r="V427" s="0" t="n">
        <v>95.2342</v>
      </c>
      <c r="W427" s="0" t="n">
        <v>130346</v>
      </c>
      <c r="X427" s="0" t="n">
        <v>94.982</v>
      </c>
      <c r="Y427" s="0" t="n">
        <v>95.3951</v>
      </c>
      <c r="Z427" s="0" t="n">
        <v>37</v>
      </c>
      <c r="AA427" s="0" t="n">
        <v>2000000</v>
      </c>
      <c r="AB427" s="0" t="n">
        <v>952.34</v>
      </c>
      <c r="AC427" s="0" t="n">
        <v>0</v>
      </c>
      <c r="AD427" s="0" t="s">
        <v>30773</v>
      </c>
      <c r="AE427" s="0" t="s">
        <v>30773</v>
      </c>
      <c r="AH427" s="0" t="n">
        <v>6</v>
      </c>
      <c r="AI427" s="0" t="s">
        <v>18630</v>
      </c>
      <c r="AJ427" s="0" t="s">
        <v>31134</v>
      </c>
      <c r="AK427" s="0" t="s">
        <v>31135</v>
      </c>
      <c r="AL427" s="0" t="s">
        <v>2112</v>
      </c>
    </row>
    <row r="428" customFormat="false" ht="15" hidden="false" customHeight="false" outlineLevel="0" collapsed="false">
      <c r="A428" s="0" t="s">
        <v>31209</v>
      </c>
      <c r="B428" s="0" t="s">
        <v>31210</v>
      </c>
      <c r="C428" s="0" t="s">
        <v>24639</v>
      </c>
      <c r="D428" s="0" t="s">
        <v>24639</v>
      </c>
      <c r="E428" s="0" t="s">
        <v>31211</v>
      </c>
      <c r="F428" s="0" t="s">
        <v>498</v>
      </c>
      <c r="G428" s="0" t="n">
        <v>3</v>
      </c>
      <c r="H428" s="0" t="n">
        <v>1</v>
      </c>
      <c r="I428" s="0" t="n">
        <v>0.0001</v>
      </c>
      <c r="J428" s="0" t="n">
        <v>1000</v>
      </c>
      <c r="K428" s="0" t="n">
        <v>0.54</v>
      </c>
      <c r="L428" s="0" t="n">
        <v>94.9999</v>
      </c>
      <c r="M428" s="0" t="n">
        <v>94.4899</v>
      </c>
      <c r="N428" s="0" t="n">
        <v>94.5106</v>
      </c>
      <c r="O428" s="0" t="n">
        <v>94.9999</v>
      </c>
      <c r="P428" s="0" t="n">
        <v>0</v>
      </c>
      <c r="Q428" s="0" t="n">
        <v>0</v>
      </c>
      <c r="R428" s="0" t="n">
        <v>0</v>
      </c>
      <c r="S428" s="0" t="n">
        <v>94.2865</v>
      </c>
      <c r="T428" s="0" t="n">
        <v>94.9935</v>
      </c>
      <c r="U428" s="0" t="n">
        <v>93.0031</v>
      </c>
      <c r="V428" s="0" t="n">
        <v>94.9999</v>
      </c>
      <c r="W428" s="0" t="n">
        <v>252717</v>
      </c>
      <c r="X428" s="0" t="n">
        <v>94.2264</v>
      </c>
      <c r="Y428" s="0" t="n">
        <v>94.9999</v>
      </c>
      <c r="Z428" s="0" t="n">
        <v>75</v>
      </c>
      <c r="AA428" s="0" t="n">
        <v>2000000</v>
      </c>
      <c r="AB428" s="0" t="n">
        <v>3800</v>
      </c>
      <c r="AC428" s="0" t="n">
        <v>0</v>
      </c>
      <c r="AD428" s="0" t="s">
        <v>30773</v>
      </c>
      <c r="AE428" s="0" t="s">
        <v>30773</v>
      </c>
      <c r="AH428" s="0" t="n">
        <v>6</v>
      </c>
      <c r="AI428" s="0" t="s">
        <v>18630</v>
      </c>
      <c r="AJ428" s="0" t="s">
        <v>31134</v>
      </c>
      <c r="AK428" s="0" t="s">
        <v>31135</v>
      </c>
      <c r="AL428" s="0" t="s">
        <v>2112</v>
      </c>
    </row>
    <row r="429" customFormat="false" ht="15" hidden="false" customHeight="false" outlineLevel="0" collapsed="false">
      <c r="A429" s="0" t="s">
        <v>31212</v>
      </c>
      <c r="B429" s="0" t="s">
        <v>31213</v>
      </c>
      <c r="C429" s="0" t="s">
        <v>22207</v>
      </c>
      <c r="D429" s="0" t="s">
        <v>22207</v>
      </c>
      <c r="E429" s="0" t="s">
        <v>31214</v>
      </c>
      <c r="F429" s="0" t="s">
        <v>498</v>
      </c>
      <c r="G429" s="0" t="n">
        <v>3</v>
      </c>
      <c r="H429" s="0" t="n">
        <v>1</v>
      </c>
      <c r="I429" s="0" t="n">
        <v>0.0001</v>
      </c>
      <c r="J429" s="0" t="n">
        <v>1000</v>
      </c>
      <c r="K429" s="0" t="n">
        <v>0.27</v>
      </c>
      <c r="L429" s="0" t="n">
        <v>97.964</v>
      </c>
      <c r="M429" s="0" t="n">
        <v>97.3876</v>
      </c>
      <c r="N429" s="0" t="n">
        <v>97.993</v>
      </c>
      <c r="O429" s="0" t="n">
        <v>97.964</v>
      </c>
      <c r="P429" s="0" t="n">
        <v>0</v>
      </c>
      <c r="Q429" s="0" t="n">
        <v>0</v>
      </c>
      <c r="R429" s="0" t="n">
        <v>0</v>
      </c>
      <c r="S429" s="0" t="n">
        <v>97.2891</v>
      </c>
      <c r="T429" s="0" t="n">
        <v>97.7003</v>
      </c>
      <c r="U429" s="0" t="n">
        <v>97.02</v>
      </c>
      <c r="V429" s="0" t="n">
        <v>97.9894</v>
      </c>
      <c r="W429" s="0" t="n">
        <v>103263</v>
      </c>
      <c r="X429" s="0" t="n">
        <v>97.5001</v>
      </c>
      <c r="Y429" s="0" t="n">
        <v>97.95</v>
      </c>
      <c r="Z429" s="0" t="n">
        <v>51</v>
      </c>
      <c r="AA429" s="0" t="n">
        <v>15000000</v>
      </c>
      <c r="AB429" s="0" t="n">
        <v>979.64</v>
      </c>
      <c r="AC429" s="0" t="n">
        <v>0</v>
      </c>
      <c r="AD429" s="0" t="s">
        <v>30773</v>
      </c>
      <c r="AE429" s="0" t="s">
        <v>30773</v>
      </c>
      <c r="AH429" s="0" t="n">
        <v>-100</v>
      </c>
      <c r="AI429" s="0" t="s">
        <v>18630</v>
      </c>
      <c r="AJ429" s="0" t="s">
        <v>31134</v>
      </c>
      <c r="AK429" s="0" t="s">
        <v>31135</v>
      </c>
      <c r="AL429" s="0" t="s">
        <v>2112</v>
      </c>
    </row>
    <row r="430" customFormat="false" ht="15" hidden="false" customHeight="false" outlineLevel="0" collapsed="false">
      <c r="A430" s="0" t="s">
        <v>31215</v>
      </c>
      <c r="B430" s="0" t="s">
        <v>31216</v>
      </c>
      <c r="C430" s="0" t="s">
        <v>23046</v>
      </c>
      <c r="D430" s="0" t="s">
        <v>23046</v>
      </c>
      <c r="E430" s="0" t="s">
        <v>31217</v>
      </c>
      <c r="F430" s="0" t="s">
        <v>498</v>
      </c>
      <c r="G430" s="0" t="n">
        <v>3</v>
      </c>
      <c r="H430" s="0" t="n">
        <v>1</v>
      </c>
      <c r="I430" s="0" t="n">
        <v>0.0001</v>
      </c>
      <c r="J430" s="0" t="n">
        <v>1000</v>
      </c>
      <c r="K430" s="0" t="n">
        <v>0</v>
      </c>
      <c r="L430" s="0" t="n">
        <v>0</v>
      </c>
      <c r="M430" s="0" t="n">
        <v>98.5</v>
      </c>
      <c r="N430" s="0" t="n">
        <v>99.8621</v>
      </c>
      <c r="O430" s="0" t="n">
        <v>98.5</v>
      </c>
      <c r="P430" s="0" t="n">
        <v>0</v>
      </c>
      <c r="Q430" s="0" t="n">
        <v>0</v>
      </c>
      <c r="R430" s="0" t="n">
        <v>0</v>
      </c>
      <c r="S430" s="0" t="n">
        <v>0</v>
      </c>
      <c r="T430" s="0" t="n">
        <v>0</v>
      </c>
      <c r="U430" s="0" t="n">
        <v>0</v>
      </c>
      <c r="V430" s="0" t="n">
        <v>0</v>
      </c>
      <c r="W430" s="0" t="n">
        <v>0</v>
      </c>
      <c r="X430" s="0" t="n">
        <v>98.3039</v>
      </c>
      <c r="Y430" s="0" t="n">
        <v>99.8999</v>
      </c>
      <c r="Z430" s="0" t="n">
        <v>0</v>
      </c>
      <c r="AA430" s="0" t="n">
        <v>15000000</v>
      </c>
      <c r="AB430" s="0" t="n">
        <v>0</v>
      </c>
      <c r="AC430" s="0" t="n">
        <v>0</v>
      </c>
      <c r="AD430" s="0" t="s">
        <v>30773</v>
      </c>
      <c r="AE430" s="0" t="s">
        <v>30773</v>
      </c>
      <c r="AH430" s="0" t="n">
        <v>-100</v>
      </c>
      <c r="AI430" s="0" t="s">
        <v>18630</v>
      </c>
      <c r="AJ430" s="0" t="s">
        <v>31134</v>
      </c>
      <c r="AK430" s="0" t="s">
        <v>31135</v>
      </c>
      <c r="AL430" s="0" t="s">
        <v>2112</v>
      </c>
    </row>
    <row r="431" customFormat="false" ht="15" hidden="false" customHeight="false" outlineLevel="0" collapsed="false">
      <c r="A431" s="0" t="s">
        <v>31218</v>
      </c>
      <c r="B431" s="0" t="s">
        <v>31219</v>
      </c>
      <c r="C431" s="0" t="s">
        <v>31220</v>
      </c>
      <c r="D431" s="0" t="s">
        <v>31220</v>
      </c>
      <c r="E431" s="0" t="s">
        <v>31221</v>
      </c>
      <c r="F431" s="0" t="s">
        <v>498</v>
      </c>
      <c r="G431" s="0" t="n">
        <v>3</v>
      </c>
      <c r="H431" s="0" t="n">
        <v>1</v>
      </c>
      <c r="I431" s="0" t="n">
        <v>0.0001</v>
      </c>
      <c r="J431" s="0" t="n">
        <v>1000</v>
      </c>
      <c r="K431" s="0" t="n">
        <v>0</v>
      </c>
      <c r="L431" s="0" t="n">
        <v>0</v>
      </c>
      <c r="M431" s="0" t="n">
        <v>100.01</v>
      </c>
      <c r="N431" s="0" t="n">
        <v>0</v>
      </c>
      <c r="O431" s="0" t="n">
        <v>100.01</v>
      </c>
      <c r="P431" s="0" t="n">
        <v>0</v>
      </c>
      <c r="Q431" s="0" t="n">
        <v>0</v>
      </c>
      <c r="R431" s="0" t="n">
        <v>0</v>
      </c>
      <c r="S431" s="0" t="n">
        <v>0</v>
      </c>
      <c r="T431" s="0" t="n">
        <v>0</v>
      </c>
      <c r="U431" s="0" t="n">
        <v>0</v>
      </c>
      <c r="V431" s="0" t="n">
        <v>0</v>
      </c>
      <c r="W431" s="0" t="n">
        <v>0</v>
      </c>
      <c r="X431" s="0" t="n">
        <v>0</v>
      </c>
      <c r="Y431" s="0" t="n">
        <v>0</v>
      </c>
      <c r="Z431" s="0" t="n">
        <v>0</v>
      </c>
      <c r="AA431" s="0" t="n">
        <v>20000000</v>
      </c>
      <c r="AB431" s="0" t="n">
        <v>0</v>
      </c>
      <c r="AC431" s="0" t="n">
        <v>0</v>
      </c>
      <c r="AD431" s="0" t="s">
        <v>30773</v>
      </c>
      <c r="AE431" s="0" t="s">
        <v>30773</v>
      </c>
      <c r="AH431" s="0" t="n">
        <v>-100</v>
      </c>
      <c r="AI431" s="0" t="s">
        <v>18630</v>
      </c>
      <c r="AJ431" s="0" t="s">
        <v>31134</v>
      </c>
      <c r="AK431" s="0" t="s">
        <v>31135</v>
      </c>
      <c r="AL431" s="0" t="s">
        <v>2112</v>
      </c>
    </row>
    <row r="432" customFormat="false" ht="15" hidden="false" customHeight="false" outlineLevel="0" collapsed="false">
      <c r="A432" s="0" t="s">
        <v>31222</v>
      </c>
      <c r="B432" s="0" t="s">
        <v>31223</v>
      </c>
      <c r="C432" s="0" t="s">
        <v>31224</v>
      </c>
      <c r="D432" s="0" t="s">
        <v>31224</v>
      </c>
      <c r="E432" s="0" t="s">
        <v>31225</v>
      </c>
      <c r="F432" s="0" t="s">
        <v>498</v>
      </c>
      <c r="G432" s="0" t="n">
        <v>3</v>
      </c>
      <c r="H432" s="0" t="n">
        <v>1</v>
      </c>
      <c r="I432" s="0" t="n">
        <v>0.0001</v>
      </c>
      <c r="J432" s="0" t="n">
        <v>1000</v>
      </c>
      <c r="K432" s="0" t="n">
        <v>0</v>
      </c>
      <c r="L432" s="0" t="n">
        <v>0</v>
      </c>
      <c r="M432" s="0" t="n">
        <v>100</v>
      </c>
      <c r="N432" s="0" t="n">
        <v>100</v>
      </c>
      <c r="O432" s="0" t="n">
        <v>100</v>
      </c>
      <c r="P432" s="0" t="n">
        <v>0</v>
      </c>
      <c r="Q432" s="0" t="n">
        <v>0</v>
      </c>
      <c r="R432" s="0" t="n">
        <v>0</v>
      </c>
      <c r="S432" s="0" t="n">
        <v>0</v>
      </c>
      <c r="T432" s="0" t="n">
        <v>0</v>
      </c>
      <c r="U432" s="0" t="n">
        <v>0</v>
      </c>
      <c r="V432" s="0" t="n">
        <v>0</v>
      </c>
      <c r="W432" s="0" t="n">
        <v>0</v>
      </c>
      <c r="X432" s="0" t="n">
        <v>93.1675</v>
      </c>
      <c r="Y432" s="0" t="n">
        <v>0</v>
      </c>
      <c r="Z432" s="0" t="n">
        <v>0</v>
      </c>
      <c r="AA432" s="0" t="n">
        <v>15000000</v>
      </c>
      <c r="AB432" s="0" t="n">
        <v>0</v>
      </c>
      <c r="AC432" s="0" t="n">
        <v>0</v>
      </c>
      <c r="AD432" s="0" t="s">
        <v>30773</v>
      </c>
      <c r="AE432" s="0" t="s">
        <v>30773</v>
      </c>
      <c r="AH432" s="0" t="n">
        <v>-100</v>
      </c>
      <c r="AI432" s="0" t="s">
        <v>18630</v>
      </c>
      <c r="AJ432" s="0" t="s">
        <v>31134</v>
      </c>
      <c r="AK432" s="0" t="s">
        <v>31135</v>
      </c>
      <c r="AL432" s="0" t="s">
        <v>2112</v>
      </c>
    </row>
    <row r="433" customFormat="false" ht="15" hidden="false" customHeight="false" outlineLevel="0" collapsed="false">
      <c r="A433" s="0" t="s">
        <v>31226</v>
      </c>
      <c r="B433" s="0" t="s">
        <v>31227</v>
      </c>
      <c r="C433" s="0" t="s">
        <v>24078</v>
      </c>
      <c r="D433" s="0" t="s">
        <v>24078</v>
      </c>
      <c r="E433" s="0" t="s">
        <v>31228</v>
      </c>
      <c r="F433" s="0" t="s">
        <v>498</v>
      </c>
      <c r="G433" s="0" t="n">
        <v>3</v>
      </c>
      <c r="H433" s="0" t="n">
        <v>1</v>
      </c>
      <c r="I433" s="0" t="n">
        <v>0.0001</v>
      </c>
      <c r="J433" s="0" t="n">
        <v>1000</v>
      </c>
      <c r="K433" s="0" t="n">
        <v>0.67</v>
      </c>
      <c r="L433" s="0" t="n">
        <v>90.0995</v>
      </c>
      <c r="M433" s="0" t="n">
        <v>88.71</v>
      </c>
      <c r="N433" s="0" t="n">
        <v>89.4455</v>
      </c>
      <c r="O433" s="0" t="n">
        <v>90.0995</v>
      </c>
      <c r="P433" s="0" t="n">
        <v>0</v>
      </c>
      <c r="Q433" s="0" t="n">
        <v>0</v>
      </c>
      <c r="R433" s="0" t="n">
        <v>0</v>
      </c>
      <c r="S433" s="0" t="n">
        <v>89.1487</v>
      </c>
      <c r="T433" s="0" t="n">
        <v>89.4998</v>
      </c>
      <c r="U433" s="0" t="n">
        <v>89.4</v>
      </c>
      <c r="V433" s="0" t="n">
        <v>90.1</v>
      </c>
      <c r="W433" s="0" t="n">
        <v>143285</v>
      </c>
      <c r="X433" s="0" t="n">
        <v>89.8</v>
      </c>
      <c r="Y433" s="0" t="n">
        <v>90.4973</v>
      </c>
      <c r="Z433" s="0" t="n">
        <v>24</v>
      </c>
      <c r="AA433" s="0" t="n">
        <v>2600000</v>
      </c>
      <c r="AB433" s="0" t="n">
        <v>901</v>
      </c>
      <c r="AC433" s="0" t="n">
        <v>0</v>
      </c>
      <c r="AD433" s="0" t="s">
        <v>30773</v>
      </c>
      <c r="AE433" s="0" t="s">
        <v>30773</v>
      </c>
      <c r="AH433" s="0" t="n">
        <v>-100</v>
      </c>
      <c r="AI433" s="0" t="s">
        <v>18630</v>
      </c>
      <c r="AJ433" s="0" t="s">
        <v>31134</v>
      </c>
      <c r="AK433" s="0" t="s">
        <v>31135</v>
      </c>
      <c r="AL433" s="0" t="s">
        <v>2112</v>
      </c>
    </row>
    <row r="434" customFormat="false" ht="15" hidden="false" customHeight="false" outlineLevel="0" collapsed="false">
      <c r="A434" s="0" t="s">
        <v>31229</v>
      </c>
      <c r="B434" s="0" t="s">
        <v>31230</v>
      </c>
      <c r="C434" s="0" t="s">
        <v>19938</v>
      </c>
      <c r="D434" s="0" t="s">
        <v>19938</v>
      </c>
      <c r="E434" s="0" t="s">
        <v>31231</v>
      </c>
      <c r="F434" s="0" t="s">
        <v>498</v>
      </c>
      <c r="G434" s="0" t="n">
        <v>3</v>
      </c>
      <c r="H434" s="0" t="n">
        <v>1</v>
      </c>
      <c r="I434" s="0" t="n">
        <v>0.0001</v>
      </c>
      <c r="J434" s="0" t="n">
        <v>1000</v>
      </c>
      <c r="K434" s="0" t="n">
        <v>3.48</v>
      </c>
      <c r="L434" s="0" t="n">
        <v>72.8999</v>
      </c>
      <c r="M434" s="0" t="n">
        <v>70.025</v>
      </c>
      <c r="N434" s="0" t="n">
        <v>70.2686</v>
      </c>
      <c r="O434" s="0" t="n">
        <v>71.971</v>
      </c>
      <c r="P434" s="0" t="n">
        <v>0</v>
      </c>
      <c r="Q434" s="0" t="n">
        <v>0</v>
      </c>
      <c r="R434" s="0" t="n">
        <v>0</v>
      </c>
      <c r="S434" s="0" t="n">
        <v>69.9442</v>
      </c>
      <c r="T434" s="0" t="n">
        <v>69.6002</v>
      </c>
      <c r="U434" s="0" t="n">
        <v>69.6002</v>
      </c>
      <c r="V434" s="0" t="n">
        <v>72.8999</v>
      </c>
      <c r="W434" s="0" t="n">
        <v>71951</v>
      </c>
      <c r="X434" s="0" t="n">
        <v>72.0001</v>
      </c>
      <c r="Y434" s="0" t="n">
        <v>72.899</v>
      </c>
      <c r="Z434" s="0" t="n">
        <v>65</v>
      </c>
      <c r="AA434" s="0" t="n">
        <v>500000</v>
      </c>
      <c r="AB434" s="0" t="n">
        <v>729</v>
      </c>
      <c r="AC434" s="0" t="n">
        <v>0</v>
      </c>
      <c r="AD434" s="0" t="s">
        <v>30773</v>
      </c>
      <c r="AE434" s="0" t="s">
        <v>30773</v>
      </c>
      <c r="AH434" s="0" t="n">
        <v>6</v>
      </c>
      <c r="AI434" s="0" t="s">
        <v>18630</v>
      </c>
      <c r="AJ434" s="0" t="s">
        <v>31134</v>
      </c>
      <c r="AK434" s="0" t="s">
        <v>31135</v>
      </c>
      <c r="AL434" s="0" t="s">
        <v>2112</v>
      </c>
    </row>
    <row r="435" customFormat="false" ht="15" hidden="false" customHeight="false" outlineLevel="0" collapsed="false">
      <c r="A435" s="0" t="s">
        <v>31232</v>
      </c>
      <c r="B435" s="0" t="s">
        <v>31233</v>
      </c>
      <c r="C435" s="0" t="s">
        <v>21733</v>
      </c>
      <c r="D435" s="0" t="s">
        <v>21733</v>
      </c>
      <c r="E435" s="0" t="s">
        <v>31234</v>
      </c>
      <c r="F435" s="0" t="s">
        <v>498</v>
      </c>
      <c r="G435" s="0" t="n">
        <v>3</v>
      </c>
      <c r="H435" s="0" t="n">
        <v>1</v>
      </c>
      <c r="I435" s="0" t="n">
        <v>0.0001</v>
      </c>
      <c r="J435" s="0" t="n">
        <v>1000</v>
      </c>
      <c r="K435" s="0" t="n">
        <v>0.5</v>
      </c>
      <c r="L435" s="0" t="n">
        <v>92.9639</v>
      </c>
      <c r="M435" s="0" t="n">
        <v>92.1599</v>
      </c>
      <c r="N435" s="0" t="n">
        <v>91.8388</v>
      </c>
      <c r="O435" s="0" t="n">
        <v>92.9639</v>
      </c>
      <c r="P435" s="0" t="n">
        <v>0</v>
      </c>
      <c r="Q435" s="0" t="n">
        <v>0</v>
      </c>
      <c r="R435" s="0" t="n">
        <v>0</v>
      </c>
      <c r="S435" s="0" t="n">
        <v>92.6131</v>
      </c>
      <c r="T435" s="0" t="n">
        <v>93.5939</v>
      </c>
      <c r="U435" s="0" t="n">
        <v>91.8</v>
      </c>
      <c r="V435" s="0" t="n">
        <v>93.5939</v>
      </c>
      <c r="W435" s="0" t="n">
        <v>223198</v>
      </c>
      <c r="X435" s="0" t="n">
        <v>92.9639</v>
      </c>
      <c r="Y435" s="0" t="n">
        <v>92.969</v>
      </c>
      <c r="Z435" s="0" t="n">
        <v>37</v>
      </c>
      <c r="AA435" s="0" t="n">
        <v>160944</v>
      </c>
      <c r="AB435" s="0" t="n">
        <v>929.64</v>
      </c>
      <c r="AC435" s="0" t="n">
        <v>0</v>
      </c>
      <c r="AD435" s="0" t="s">
        <v>30773</v>
      </c>
      <c r="AE435" s="0" t="s">
        <v>30773</v>
      </c>
      <c r="AH435" s="0" t="n">
        <v>6</v>
      </c>
      <c r="AI435" s="0" t="s">
        <v>18630</v>
      </c>
      <c r="AJ435" s="0" t="s">
        <v>31134</v>
      </c>
      <c r="AK435" s="0" t="s">
        <v>31135</v>
      </c>
      <c r="AL435" s="0" t="s">
        <v>2112</v>
      </c>
    </row>
    <row r="436" customFormat="false" ht="15" hidden="false" customHeight="false" outlineLevel="0" collapsed="false">
      <c r="A436" s="0" t="s">
        <v>31235</v>
      </c>
      <c r="B436" s="0" t="s">
        <v>31236</v>
      </c>
      <c r="C436" s="0" t="s">
        <v>18690</v>
      </c>
      <c r="D436" s="0" t="s">
        <v>18690</v>
      </c>
      <c r="E436" s="0" t="s">
        <v>31237</v>
      </c>
      <c r="F436" s="0" t="s">
        <v>498</v>
      </c>
      <c r="G436" s="0" t="n">
        <v>2</v>
      </c>
      <c r="H436" s="0" t="n">
        <v>1</v>
      </c>
      <c r="I436" s="0" t="n">
        <v>0.0001</v>
      </c>
      <c r="J436" s="0" t="n">
        <v>1000</v>
      </c>
      <c r="K436" s="0" t="n">
        <v>-0.49</v>
      </c>
      <c r="L436" s="0" t="n">
        <v>90.5</v>
      </c>
      <c r="M436" s="0" t="n">
        <v>90.9666</v>
      </c>
      <c r="N436" s="0" t="n">
        <v>90.885</v>
      </c>
      <c r="O436" s="0" t="n">
        <v>90.5</v>
      </c>
      <c r="P436" s="0" t="n">
        <v>0</v>
      </c>
      <c r="Q436" s="0" t="n">
        <v>0</v>
      </c>
      <c r="R436" s="0" t="n">
        <v>0</v>
      </c>
      <c r="S436" s="0" t="n">
        <v>90.4622</v>
      </c>
      <c r="T436" s="0" t="n">
        <v>90.9898</v>
      </c>
      <c r="U436" s="0" t="n">
        <v>90.0001</v>
      </c>
      <c r="V436" s="0" t="n">
        <v>90.9899</v>
      </c>
      <c r="W436" s="0" t="n">
        <v>83252</v>
      </c>
      <c r="X436" s="0" t="n">
        <v>90.21</v>
      </c>
      <c r="Y436" s="0" t="n">
        <v>90.4</v>
      </c>
      <c r="Z436" s="0" t="n">
        <v>28</v>
      </c>
      <c r="AA436" s="0" t="n">
        <v>350000</v>
      </c>
      <c r="AB436" s="0" t="n">
        <v>4525</v>
      </c>
      <c r="AC436" s="0" t="n">
        <v>0</v>
      </c>
      <c r="AD436" s="0" t="s">
        <v>30773</v>
      </c>
      <c r="AE436" s="0" t="s">
        <v>30773</v>
      </c>
      <c r="AH436" s="0" t="n">
        <v>6</v>
      </c>
      <c r="AI436" s="0" t="s">
        <v>18630</v>
      </c>
      <c r="AJ436" s="0" t="s">
        <v>31134</v>
      </c>
      <c r="AK436" s="0" t="s">
        <v>31135</v>
      </c>
      <c r="AL436" s="0" t="s">
        <v>2112</v>
      </c>
    </row>
    <row r="437" customFormat="false" ht="15" hidden="false" customHeight="false" outlineLevel="0" collapsed="false">
      <c r="A437" s="0" t="s">
        <v>31238</v>
      </c>
      <c r="B437" s="0" t="s">
        <v>31239</v>
      </c>
      <c r="C437" s="0" t="s">
        <v>25902</v>
      </c>
      <c r="D437" s="0" t="s">
        <v>25902</v>
      </c>
      <c r="E437" s="0" t="s">
        <v>31240</v>
      </c>
      <c r="F437" s="0" t="s">
        <v>498</v>
      </c>
      <c r="G437" s="0" t="n">
        <v>1</v>
      </c>
      <c r="H437" s="0" t="n">
        <v>1</v>
      </c>
      <c r="I437" s="0" t="n">
        <v>0.0001</v>
      </c>
      <c r="J437" s="0" t="n">
        <v>1000</v>
      </c>
      <c r="K437" s="0" t="n">
        <v>0</v>
      </c>
      <c r="L437" s="0" t="n">
        <v>90.9995</v>
      </c>
      <c r="M437" s="0" t="n">
        <v>91</v>
      </c>
      <c r="N437" s="0" t="n">
        <v>90.5198</v>
      </c>
      <c r="O437" s="0" t="n">
        <v>90.9995</v>
      </c>
      <c r="P437" s="0" t="n">
        <v>0</v>
      </c>
      <c r="Q437" s="0" t="n">
        <v>0</v>
      </c>
      <c r="R437" s="0" t="n">
        <v>0</v>
      </c>
      <c r="S437" s="0" t="n">
        <v>91.0003</v>
      </c>
      <c r="T437" s="0" t="n">
        <v>91</v>
      </c>
      <c r="U437" s="0" t="n">
        <v>90.9995</v>
      </c>
      <c r="V437" s="0" t="n">
        <v>91.0021</v>
      </c>
      <c r="W437" s="0" t="n">
        <v>10920</v>
      </c>
      <c r="X437" s="0" t="n">
        <v>89.1229</v>
      </c>
      <c r="Y437" s="0" t="n">
        <v>90.9995</v>
      </c>
      <c r="Z437" s="0" t="n">
        <v>7</v>
      </c>
      <c r="AA437" s="0" t="n">
        <v>2000000</v>
      </c>
      <c r="AB437" s="0" t="n">
        <v>910</v>
      </c>
      <c r="AC437" s="0" t="n">
        <v>0</v>
      </c>
      <c r="AD437" s="0" t="s">
        <v>30773</v>
      </c>
      <c r="AE437" s="0" t="s">
        <v>30773</v>
      </c>
      <c r="AF437" s="0" t="s">
        <v>30149</v>
      </c>
      <c r="AH437" s="0" t="n">
        <v>800</v>
      </c>
      <c r="AI437" s="0" t="s">
        <v>18630</v>
      </c>
      <c r="AJ437" s="0" t="s">
        <v>31134</v>
      </c>
      <c r="AK437" s="0" t="s">
        <v>31135</v>
      </c>
      <c r="AL437" s="0" t="s">
        <v>2112</v>
      </c>
    </row>
    <row r="438" customFormat="false" ht="15" hidden="false" customHeight="false" outlineLevel="0" collapsed="false">
      <c r="A438" s="0" t="s">
        <v>31241</v>
      </c>
      <c r="B438" s="0" t="s">
        <v>31242</v>
      </c>
      <c r="C438" s="0" t="s">
        <v>31243</v>
      </c>
      <c r="D438" s="0" t="s">
        <v>31243</v>
      </c>
      <c r="E438" s="0" t="s">
        <v>31244</v>
      </c>
      <c r="F438" s="0" t="s">
        <v>498</v>
      </c>
      <c r="G438" s="0" t="n">
        <v>2</v>
      </c>
      <c r="H438" s="0" t="n">
        <v>1</v>
      </c>
      <c r="I438" s="0" t="n">
        <v>0.0001</v>
      </c>
      <c r="J438" s="0" t="n">
        <v>1000</v>
      </c>
      <c r="K438" s="0" t="n">
        <v>0.36</v>
      </c>
      <c r="L438" s="0" t="n">
        <v>97.5883</v>
      </c>
      <c r="M438" s="0" t="n">
        <v>97.17</v>
      </c>
      <c r="N438" s="0" t="n">
        <v>97.23</v>
      </c>
      <c r="O438" s="0" t="n">
        <v>95.43</v>
      </c>
      <c r="P438" s="0" t="n">
        <v>0</v>
      </c>
      <c r="Q438" s="0" t="n">
        <v>0</v>
      </c>
      <c r="R438" s="0" t="n">
        <v>0</v>
      </c>
      <c r="S438" s="0" t="n">
        <v>97.0494</v>
      </c>
      <c r="T438" s="0" t="n">
        <v>97.4828</v>
      </c>
      <c r="U438" s="0" t="n">
        <v>96.8702</v>
      </c>
      <c r="V438" s="0" t="n">
        <v>97.69</v>
      </c>
      <c r="W438" s="0" t="n">
        <v>162432</v>
      </c>
      <c r="X438" s="0" t="n">
        <v>97.4</v>
      </c>
      <c r="Y438" s="0" t="n">
        <v>97.5879</v>
      </c>
      <c r="Z438" s="0" t="n">
        <v>61</v>
      </c>
      <c r="AA438" s="0" t="n">
        <v>600000</v>
      </c>
      <c r="AB438" s="0" t="n">
        <v>975.88</v>
      </c>
      <c r="AC438" s="0" t="n">
        <v>0</v>
      </c>
      <c r="AD438" s="0" t="s">
        <v>30773</v>
      </c>
      <c r="AE438" s="0" t="s">
        <v>30773</v>
      </c>
      <c r="AH438" s="0" t="n">
        <v>6</v>
      </c>
      <c r="AI438" s="0" t="s">
        <v>18630</v>
      </c>
      <c r="AJ438" s="0" t="s">
        <v>31134</v>
      </c>
      <c r="AK438" s="0" t="s">
        <v>31135</v>
      </c>
      <c r="AL438" s="0" t="s">
        <v>2112</v>
      </c>
    </row>
    <row r="439" customFormat="false" ht="15" hidden="false" customHeight="false" outlineLevel="0" collapsed="false">
      <c r="A439" s="0" t="s">
        <v>31245</v>
      </c>
      <c r="B439" s="0" t="s">
        <v>31246</v>
      </c>
      <c r="C439" s="0" t="s">
        <v>22418</v>
      </c>
      <c r="D439" s="0" t="s">
        <v>22418</v>
      </c>
      <c r="E439" s="0" t="s">
        <v>31247</v>
      </c>
      <c r="F439" s="0" t="s">
        <v>497</v>
      </c>
      <c r="G439" s="0" t="n">
        <v>1</v>
      </c>
      <c r="H439" s="0" t="n">
        <v>1</v>
      </c>
      <c r="I439" s="0" t="n">
        <v>0.0001</v>
      </c>
      <c r="J439" s="0" t="n">
        <v>100000</v>
      </c>
      <c r="K439" s="0" t="n">
        <v>0</v>
      </c>
      <c r="L439" s="0" t="n">
        <v>0</v>
      </c>
      <c r="M439" s="0" t="n">
        <v>96.5</v>
      </c>
      <c r="N439" s="0" t="n">
        <v>92.4692</v>
      </c>
      <c r="O439" s="0" t="n">
        <v>96.5</v>
      </c>
      <c r="P439" s="0" t="n">
        <v>0</v>
      </c>
      <c r="Q439" s="0" t="n">
        <v>0</v>
      </c>
      <c r="R439" s="0" t="n">
        <v>0</v>
      </c>
      <c r="S439" s="0" t="n">
        <v>0</v>
      </c>
      <c r="T439" s="0" t="n">
        <v>0</v>
      </c>
      <c r="U439" s="0" t="n">
        <v>0</v>
      </c>
      <c r="V439" s="0" t="n">
        <v>0</v>
      </c>
      <c r="W439" s="0" t="n">
        <v>0</v>
      </c>
      <c r="X439" s="0" t="n">
        <v>0</v>
      </c>
      <c r="Y439" s="0" t="n">
        <v>0</v>
      </c>
      <c r="Z439" s="0" t="n">
        <v>0</v>
      </c>
      <c r="AA439" s="0" t="n">
        <v>17500</v>
      </c>
      <c r="AB439" s="0" t="n">
        <v>0</v>
      </c>
      <c r="AC439" s="0" t="n">
        <v>0</v>
      </c>
      <c r="AD439" s="0" t="s">
        <v>17</v>
      </c>
      <c r="AE439" s="0" t="s">
        <v>17</v>
      </c>
      <c r="AH439" s="0" t="n">
        <v>-100</v>
      </c>
      <c r="AI439" s="0" t="s">
        <v>29978</v>
      </c>
      <c r="AJ439" s="0" t="s">
        <v>31248</v>
      </c>
      <c r="AK439" s="0" t="s">
        <v>31249</v>
      </c>
      <c r="AL439" s="0" t="s">
        <v>2112</v>
      </c>
    </row>
    <row r="440" customFormat="false" ht="15" hidden="false" customHeight="false" outlineLevel="0" collapsed="false">
      <c r="A440" s="0" t="s">
        <v>31250</v>
      </c>
      <c r="B440" s="0" t="s">
        <v>31251</v>
      </c>
      <c r="C440" s="0" t="s">
        <v>24260</v>
      </c>
      <c r="D440" s="0" t="s">
        <v>24260</v>
      </c>
      <c r="E440" s="0" t="s">
        <v>31252</v>
      </c>
      <c r="F440" s="0" t="s">
        <v>497</v>
      </c>
      <c r="G440" s="0" t="n">
        <v>1</v>
      </c>
      <c r="H440" s="0" t="n">
        <v>1</v>
      </c>
      <c r="I440" s="0" t="n">
        <v>0.0001</v>
      </c>
      <c r="J440" s="0" t="n">
        <v>100000</v>
      </c>
      <c r="K440" s="0" t="n">
        <v>0</v>
      </c>
      <c r="L440" s="0" t="n">
        <v>0</v>
      </c>
      <c r="M440" s="0" t="n">
        <v>80</v>
      </c>
      <c r="N440" s="0" t="n">
        <v>76.7274</v>
      </c>
      <c r="O440" s="0" t="n">
        <v>80</v>
      </c>
      <c r="P440" s="0" t="n">
        <v>0</v>
      </c>
      <c r="Q440" s="0" t="n">
        <v>0</v>
      </c>
      <c r="R440" s="0" t="n">
        <v>0</v>
      </c>
      <c r="S440" s="0" t="n">
        <v>0</v>
      </c>
      <c r="T440" s="0" t="n">
        <v>0</v>
      </c>
      <c r="U440" s="0" t="n">
        <v>0</v>
      </c>
      <c r="V440" s="0" t="n">
        <v>0</v>
      </c>
      <c r="W440" s="0" t="n">
        <v>0</v>
      </c>
      <c r="X440" s="0" t="n">
        <v>0</v>
      </c>
      <c r="Y440" s="0" t="n">
        <v>0</v>
      </c>
      <c r="Z440" s="0" t="n">
        <v>0</v>
      </c>
      <c r="AA440" s="0" t="n">
        <v>12500</v>
      </c>
      <c r="AB440" s="0" t="n">
        <v>0</v>
      </c>
      <c r="AC440" s="0" t="n">
        <v>0</v>
      </c>
      <c r="AD440" s="0" t="s">
        <v>17</v>
      </c>
      <c r="AE440" s="0" t="s">
        <v>17</v>
      </c>
      <c r="AH440" s="0" t="n">
        <v>-100</v>
      </c>
      <c r="AI440" s="0" t="s">
        <v>29978</v>
      </c>
      <c r="AJ440" s="0" t="s">
        <v>31248</v>
      </c>
      <c r="AK440" s="0" t="s">
        <v>31249</v>
      </c>
      <c r="AL440" s="0" t="s">
        <v>2112</v>
      </c>
    </row>
    <row r="441" customFormat="false" ht="15" hidden="false" customHeight="false" outlineLevel="0" collapsed="false">
      <c r="A441" s="0" t="s">
        <v>31253</v>
      </c>
      <c r="B441" s="0" t="s">
        <v>31254</v>
      </c>
      <c r="C441" s="0" t="s">
        <v>18837</v>
      </c>
      <c r="D441" s="0" t="s">
        <v>18837</v>
      </c>
      <c r="E441" s="0" t="s">
        <v>31255</v>
      </c>
      <c r="F441" s="0" t="s">
        <v>497</v>
      </c>
      <c r="G441" s="0" t="n">
        <v>1</v>
      </c>
      <c r="H441" s="0" t="n">
        <v>1</v>
      </c>
      <c r="I441" s="0" t="n">
        <v>0.0001</v>
      </c>
      <c r="J441" s="0" t="n">
        <v>100000</v>
      </c>
      <c r="K441" s="0" t="n">
        <v>0</v>
      </c>
      <c r="L441" s="0" t="n">
        <v>0</v>
      </c>
      <c r="M441" s="0" t="n">
        <v>59.5</v>
      </c>
      <c r="N441" s="0" t="n">
        <v>60.52</v>
      </c>
      <c r="O441" s="0" t="n">
        <v>59.5</v>
      </c>
      <c r="P441" s="0" t="n">
        <v>0</v>
      </c>
      <c r="Q441" s="0" t="n">
        <v>0</v>
      </c>
      <c r="R441" s="0" t="n">
        <v>0</v>
      </c>
      <c r="S441" s="0" t="n">
        <v>0</v>
      </c>
      <c r="T441" s="0" t="n">
        <v>0</v>
      </c>
      <c r="U441" s="0" t="n">
        <v>0</v>
      </c>
      <c r="V441" s="0" t="n">
        <v>0</v>
      </c>
      <c r="W441" s="0" t="n">
        <v>0</v>
      </c>
      <c r="X441" s="0" t="n">
        <v>0</v>
      </c>
      <c r="Y441" s="0" t="n">
        <v>0</v>
      </c>
      <c r="Z441" s="0" t="n">
        <v>0</v>
      </c>
      <c r="AA441" s="0" t="n">
        <v>12500</v>
      </c>
      <c r="AB441" s="0" t="n">
        <v>0</v>
      </c>
      <c r="AC441" s="0" t="n">
        <v>0</v>
      </c>
      <c r="AD441" s="0" t="s">
        <v>17</v>
      </c>
      <c r="AE441" s="0" t="s">
        <v>17</v>
      </c>
      <c r="AH441" s="0" t="n">
        <v>-100</v>
      </c>
      <c r="AI441" s="0" t="s">
        <v>29978</v>
      </c>
      <c r="AJ441" s="0" t="s">
        <v>31248</v>
      </c>
      <c r="AK441" s="0" t="s">
        <v>31249</v>
      </c>
      <c r="AL441" s="0" t="s">
        <v>2112</v>
      </c>
    </row>
    <row r="442" customFormat="false" ht="15" hidden="false" customHeight="false" outlineLevel="0" collapsed="false">
      <c r="A442" s="0" t="s">
        <v>31256</v>
      </c>
      <c r="B442" s="0" t="s">
        <v>31257</v>
      </c>
      <c r="C442" s="0" t="s">
        <v>23060</v>
      </c>
      <c r="D442" s="0" t="s">
        <v>23060</v>
      </c>
      <c r="E442" s="0" t="s">
        <v>31258</v>
      </c>
      <c r="F442" s="0" t="s">
        <v>497</v>
      </c>
      <c r="G442" s="0" t="n">
        <v>1</v>
      </c>
      <c r="H442" s="0" t="n">
        <v>1</v>
      </c>
      <c r="I442" s="0" t="n">
        <v>0.0001</v>
      </c>
      <c r="J442" s="0" t="n">
        <v>100000</v>
      </c>
      <c r="K442" s="0" t="n">
        <v>0</v>
      </c>
      <c r="L442" s="0" t="n">
        <v>0</v>
      </c>
      <c r="M442" s="0" t="n">
        <v>50</v>
      </c>
      <c r="N442" s="0" t="n">
        <v>50.8001</v>
      </c>
      <c r="O442" s="0" t="n">
        <v>50</v>
      </c>
      <c r="P442" s="0" t="n">
        <v>0</v>
      </c>
      <c r="Q442" s="0" t="n">
        <v>0</v>
      </c>
      <c r="R442" s="0" t="n">
        <v>0</v>
      </c>
      <c r="S442" s="0" t="n">
        <v>0</v>
      </c>
      <c r="T442" s="0" t="n">
        <v>0</v>
      </c>
      <c r="U442" s="0" t="n">
        <v>0</v>
      </c>
      <c r="V442" s="0" t="n">
        <v>0</v>
      </c>
      <c r="W442" s="0" t="n">
        <v>0</v>
      </c>
      <c r="X442" s="0" t="n">
        <v>0</v>
      </c>
      <c r="Y442" s="0" t="n">
        <v>0</v>
      </c>
      <c r="Z442" s="0" t="n">
        <v>0</v>
      </c>
      <c r="AA442" s="0" t="n">
        <v>10000</v>
      </c>
      <c r="AB442" s="0" t="n">
        <v>0</v>
      </c>
      <c r="AC442" s="0" t="n">
        <v>0</v>
      </c>
      <c r="AD442" s="0" t="s">
        <v>17</v>
      </c>
      <c r="AE442" s="0" t="s">
        <v>17</v>
      </c>
      <c r="AH442" s="0" t="n">
        <v>-100</v>
      </c>
      <c r="AI442" s="0" t="s">
        <v>29978</v>
      </c>
      <c r="AJ442" s="0" t="s">
        <v>31248</v>
      </c>
      <c r="AK442" s="0" t="s">
        <v>31249</v>
      </c>
      <c r="AL442" s="0" t="s">
        <v>2112</v>
      </c>
    </row>
    <row r="443" customFormat="false" ht="15" hidden="false" customHeight="false" outlineLevel="0" collapsed="false">
      <c r="A443" s="0" t="s">
        <v>31259</v>
      </c>
      <c r="C443" s="0" t="s">
        <v>21684</v>
      </c>
      <c r="D443" s="0" t="s">
        <v>21684</v>
      </c>
      <c r="E443" s="0" t="s">
        <v>31260</v>
      </c>
      <c r="F443" s="0" t="s">
        <v>1987</v>
      </c>
      <c r="G443" s="0" t="n">
        <v>3</v>
      </c>
      <c r="H443" s="0" t="n">
        <v>1</v>
      </c>
      <c r="I443" s="0" t="n">
        <v>0.0001</v>
      </c>
      <c r="J443" s="0" t="n">
        <v>1000</v>
      </c>
      <c r="K443" s="0" t="n">
        <v>0</v>
      </c>
      <c r="L443" s="0" t="n">
        <v>0</v>
      </c>
      <c r="M443" s="0" t="n">
        <v>75.1</v>
      </c>
      <c r="N443" s="0" t="n">
        <v>0</v>
      </c>
      <c r="O443" s="0" t="n">
        <v>75.1</v>
      </c>
      <c r="P443" s="0" t="n">
        <v>0</v>
      </c>
      <c r="Q443" s="0" t="n">
        <v>0</v>
      </c>
      <c r="R443" s="0" t="n">
        <v>0</v>
      </c>
      <c r="S443" s="0" t="n">
        <v>0</v>
      </c>
      <c r="T443" s="0" t="n">
        <v>0</v>
      </c>
      <c r="U443" s="0" t="n">
        <v>0</v>
      </c>
      <c r="V443" s="0" t="n">
        <v>0</v>
      </c>
      <c r="W443" s="0" t="n">
        <v>0</v>
      </c>
      <c r="X443" s="0" t="n">
        <v>0</v>
      </c>
      <c r="Y443" s="0" t="n">
        <v>0</v>
      </c>
      <c r="Z443" s="0" t="n">
        <v>0</v>
      </c>
      <c r="AA443" s="0" t="n">
        <v>500000</v>
      </c>
      <c r="AB443" s="0" t="n">
        <v>0</v>
      </c>
      <c r="AC443" s="0" t="n">
        <v>0</v>
      </c>
      <c r="AD443" s="0" t="s">
        <v>17</v>
      </c>
      <c r="AE443" s="0" t="s">
        <v>17</v>
      </c>
      <c r="AF443" s="0" t="s">
        <v>30149</v>
      </c>
      <c r="AH443" s="0" t="n">
        <v>0</v>
      </c>
      <c r="AI443" s="0" t="s">
        <v>29978</v>
      </c>
      <c r="AJ443" s="0" t="s">
        <v>31248</v>
      </c>
      <c r="AK443" s="0" t="s">
        <v>31143</v>
      </c>
      <c r="AL443" s="0" t="s">
        <v>2112</v>
      </c>
    </row>
    <row r="444" customFormat="false" ht="15" hidden="false" customHeight="false" outlineLevel="0" collapsed="false">
      <c r="A444" s="0" t="s">
        <v>31261</v>
      </c>
      <c r="B444" s="0" t="s">
        <v>31262</v>
      </c>
      <c r="C444" s="0" t="s">
        <v>31263</v>
      </c>
      <c r="D444" s="0" t="s">
        <v>31263</v>
      </c>
      <c r="E444" s="0" t="s">
        <v>31264</v>
      </c>
      <c r="F444" s="0" t="s">
        <v>1987</v>
      </c>
      <c r="G444" s="0" t="n">
        <v>3</v>
      </c>
      <c r="H444" s="0" t="n">
        <v>1</v>
      </c>
      <c r="I444" s="0" t="n">
        <v>0.0001</v>
      </c>
      <c r="J444" s="0" t="n">
        <v>150000</v>
      </c>
      <c r="K444" s="0" t="n">
        <v>0</v>
      </c>
      <c r="L444" s="0" t="n">
        <v>0</v>
      </c>
      <c r="M444" s="0" t="n">
        <v>59.5</v>
      </c>
      <c r="N444" s="0" t="n">
        <v>0</v>
      </c>
      <c r="O444" s="0" t="n">
        <v>59.5</v>
      </c>
      <c r="P444" s="0" t="n">
        <v>0</v>
      </c>
      <c r="Q444" s="0" t="n">
        <v>0</v>
      </c>
      <c r="R444" s="0" t="n">
        <v>0</v>
      </c>
      <c r="S444" s="0" t="n">
        <v>0</v>
      </c>
      <c r="T444" s="0" t="n">
        <v>0</v>
      </c>
      <c r="U444" s="0" t="n">
        <v>0</v>
      </c>
      <c r="V444" s="0" t="n">
        <v>0</v>
      </c>
      <c r="W444" s="0" t="n">
        <v>0</v>
      </c>
      <c r="X444" s="0" t="n">
        <v>0</v>
      </c>
      <c r="Y444" s="0" t="n">
        <v>0</v>
      </c>
      <c r="Z444" s="0" t="n">
        <v>0</v>
      </c>
      <c r="AA444" s="0" t="n">
        <v>396</v>
      </c>
      <c r="AB444" s="0" t="n">
        <v>0</v>
      </c>
      <c r="AC444" s="0" t="n">
        <v>0</v>
      </c>
      <c r="AD444" s="0" t="s">
        <v>17</v>
      </c>
      <c r="AE444" s="0" t="s">
        <v>17</v>
      </c>
      <c r="AF444" s="0" t="s">
        <v>30149</v>
      </c>
      <c r="AH444" s="0" t="n">
        <v>0</v>
      </c>
      <c r="AI444" s="0" t="s">
        <v>29978</v>
      </c>
      <c r="AJ444" s="0" t="s">
        <v>31248</v>
      </c>
      <c r="AK444" s="0" t="s">
        <v>31143</v>
      </c>
      <c r="AL444" s="0" t="s">
        <v>2112</v>
      </c>
    </row>
    <row r="445" customFormat="false" ht="15" hidden="false" customHeight="false" outlineLevel="0" collapsed="false">
      <c r="A445" s="0" t="s">
        <v>31265</v>
      </c>
      <c r="B445" s="0" t="s">
        <v>31266</v>
      </c>
      <c r="C445" s="0" t="s">
        <v>31267</v>
      </c>
      <c r="D445" s="0" t="s">
        <v>31267</v>
      </c>
      <c r="E445" s="0" t="s">
        <v>31268</v>
      </c>
      <c r="F445" s="0" t="s">
        <v>1987</v>
      </c>
      <c r="G445" s="0" t="n">
        <v>3</v>
      </c>
      <c r="H445" s="0" t="n">
        <v>1</v>
      </c>
      <c r="I445" s="0" t="n">
        <v>0.01</v>
      </c>
      <c r="J445" s="0" t="n">
        <v>150000</v>
      </c>
      <c r="K445" s="0" t="n">
        <v>0</v>
      </c>
      <c r="L445" s="0" t="n">
        <v>0</v>
      </c>
      <c r="M445" s="0" t="n">
        <v>64</v>
      </c>
      <c r="N445" s="0" t="n">
        <v>0</v>
      </c>
      <c r="O445" s="0" t="n">
        <v>64</v>
      </c>
      <c r="P445" s="0" t="n">
        <v>0</v>
      </c>
      <c r="Q445" s="0" t="n">
        <v>0</v>
      </c>
      <c r="R445" s="0" t="n">
        <v>0</v>
      </c>
      <c r="S445" s="0" t="n">
        <v>0</v>
      </c>
      <c r="T445" s="0" t="n">
        <v>0</v>
      </c>
      <c r="U445" s="0" t="n">
        <v>0</v>
      </c>
      <c r="V445" s="0" t="n">
        <v>0</v>
      </c>
      <c r="W445" s="0" t="n">
        <v>0</v>
      </c>
      <c r="X445" s="0" t="n">
        <v>0</v>
      </c>
      <c r="Y445" s="0" t="n">
        <v>0</v>
      </c>
      <c r="Z445" s="0" t="n">
        <v>0</v>
      </c>
      <c r="AA445" s="0" t="n">
        <v>1000</v>
      </c>
      <c r="AB445" s="0" t="n">
        <v>0</v>
      </c>
      <c r="AC445" s="0" t="n">
        <v>0</v>
      </c>
      <c r="AD445" s="0" t="s">
        <v>17</v>
      </c>
      <c r="AE445" s="0" t="s">
        <v>17</v>
      </c>
      <c r="AF445" s="0" t="s">
        <v>30149</v>
      </c>
      <c r="AH445" s="0" t="n">
        <v>0</v>
      </c>
      <c r="AI445" s="0" t="s">
        <v>29978</v>
      </c>
      <c r="AJ445" s="0" t="s">
        <v>31248</v>
      </c>
      <c r="AK445" s="0" t="s">
        <v>31143</v>
      </c>
      <c r="AL445" s="0" t="s">
        <v>2112</v>
      </c>
    </row>
    <row r="446" customFormat="false" ht="15" hidden="false" customHeight="false" outlineLevel="0" collapsed="false">
      <c r="A446" s="0" t="s">
        <v>31269</v>
      </c>
      <c r="C446" s="0" t="s">
        <v>18347</v>
      </c>
      <c r="D446" s="0" t="s">
        <v>18347</v>
      </c>
      <c r="E446" s="0" t="s">
        <v>31270</v>
      </c>
      <c r="F446" s="0" t="s">
        <v>497</v>
      </c>
      <c r="G446" s="0" t="n">
        <v>3</v>
      </c>
      <c r="H446" s="0" t="n">
        <v>1</v>
      </c>
      <c r="I446" s="0" t="n">
        <v>0.0001</v>
      </c>
      <c r="J446" s="0" t="n">
        <v>1000</v>
      </c>
      <c r="K446" s="0" t="n">
        <v>0</v>
      </c>
      <c r="L446" s="0" t="n">
        <v>0</v>
      </c>
      <c r="M446" s="0" t="n">
        <v>75.9098</v>
      </c>
      <c r="N446" s="0" t="n">
        <v>0</v>
      </c>
      <c r="O446" s="0" t="n">
        <v>75.9098</v>
      </c>
      <c r="P446" s="0" t="n">
        <v>0</v>
      </c>
      <c r="Q446" s="0" t="n">
        <v>0</v>
      </c>
      <c r="R446" s="0" t="n">
        <v>0</v>
      </c>
      <c r="S446" s="0" t="n">
        <v>0</v>
      </c>
      <c r="T446" s="0" t="n">
        <v>0</v>
      </c>
      <c r="U446" s="0" t="n">
        <v>0</v>
      </c>
      <c r="V446" s="0" t="n">
        <v>0</v>
      </c>
      <c r="W446" s="0" t="n">
        <v>0</v>
      </c>
      <c r="X446" s="0" t="n">
        <v>0</v>
      </c>
      <c r="Y446" s="0" t="n">
        <v>0</v>
      </c>
      <c r="Z446" s="0" t="n">
        <v>0</v>
      </c>
      <c r="AA446" s="0" t="n">
        <v>600000</v>
      </c>
      <c r="AB446" s="0" t="n">
        <v>0</v>
      </c>
      <c r="AC446" s="0" t="n">
        <v>0</v>
      </c>
      <c r="AD446" s="0" t="s">
        <v>14</v>
      </c>
      <c r="AE446" s="0" t="s">
        <v>14</v>
      </c>
      <c r="AF446" s="0" t="s">
        <v>30149</v>
      </c>
      <c r="AH446" s="0" t="n">
        <v>0</v>
      </c>
      <c r="AI446" s="0" t="s">
        <v>18040</v>
      </c>
      <c r="AJ446" s="0" t="s">
        <v>31271</v>
      </c>
      <c r="AK446" s="0" t="s">
        <v>31249</v>
      </c>
      <c r="AL446" s="0" t="s">
        <v>2112</v>
      </c>
    </row>
    <row r="447" customFormat="false" ht="15" hidden="false" customHeight="false" outlineLevel="0" collapsed="false">
      <c r="A447" s="0" t="s">
        <v>31272</v>
      </c>
      <c r="C447" s="0" t="s">
        <v>31273</v>
      </c>
      <c r="D447" s="0" t="s">
        <v>31273</v>
      </c>
      <c r="E447" s="0" t="s">
        <v>31274</v>
      </c>
      <c r="F447" s="0" t="s">
        <v>497</v>
      </c>
      <c r="G447" s="0" t="n">
        <v>3</v>
      </c>
      <c r="H447" s="0" t="n">
        <v>1</v>
      </c>
      <c r="I447" s="0" t="n">
        <v>0.0001</v>
      </c>
      <c r="J447" s="0" t="n">
        <v>1000</v>
      </c>
      <c r="K447" s="0" t="n">
        <v>0</v>
      </c>
      <c r="L447" s="0" t="n">
        <v>0</v>
      </c>
      <c r="M447" s="0" t="n">
        <v>72.5</v>
      </c>
      <c r="N447" s="0" t="n">
        <v>0</v>
      </c>
      <c r="O447" s="0" t="n">
        <v>72.5</v>
      </c>
      <c r="P447" s="0" t="n">
        <v>0</v>
      </c>
      <c r="Q447" s="0" t="n">
        <v>0</v>
      </c>
      <c r="R447" s="0" t="n">
        <v>0</v>
      </c>
      <c r="S447" s="0" t="n">
        <v>0</v>
      </c>
      <c r="T447" s="0" t="n">
        <v>0</v>
      </c>
      <c r="U447" s="0" t="n">
        <v>0</v>
      </c>
      <c r="V447" s="0" t="n">
        <v>0</v>
      </c>
      <c r="W447" s="0" t="n">
        <v>0</v>
      </c>
      <c r="X447" s="0" t="n">
        <v>0</v>
      </c>
      <c r="Y447" s="0" t="n">
        <v>0</v>
      </c>
      <c r="Z447" s="0" t="n">
        <v>0</v>
      </c>
      <c r="AA447" s="0" t="n">
        <v>600000</v>
      </c>
      <c r="AB447" s="0" t="n">
        <v>0</v>
      </c>
      <c r="AC447" s="0" t="n">
        <v>0</v>
      </c>
      <c r="AD447" s="0" t="s">
        <v>14</v>
      </c>
      <c r="AE447" s="0" t="s">
        <v>14</v>
      </c>
      <c r="AF447" s="0" t="s">
        <v>30149</v>
      </c>
      <c r="AH447" s="0" t="n">
        <v>0</v>
      </c>
      <c r="AI447" s="0" t="s">
        <v>18040</v>
      </c>
      <c r="AJ447" s="0" t="s">
        <v>31271</v>
      </c>
      <c r="AK447" s="0" t="s">
        <v>31249</v>
      </c>
      <c r="AL447" s="0" t="s">
        <v>2112</v>
      </c>
    </row>
    <row r="448" customFormat="false" ht="15" hidden="false" customHeight="false" outlineLevel="0" collapsed="false">
      <c r="A448" s="0" t="s">
        <v>31275</v>
      </c>
      <c r="C448" s="0" t="s">
        <v>31276</v>
      </c>
      <c r="D448" s="0" t="s">
        <v>31276</v>
      </c>
      <c r="E448" s="0" t="s">
        <v>31277</v>
      </c>
      <c r="F448" s="0" t="s">
        <v>497</v>
      </c>
      <c r="G448" s="0" t="n">
        <v>3</v>
      </c>
      <c r="H448" s="0" t="n">
        <v>1</v>
      </c>
      <c r="I448" s="0" t="n">
        <v>0.0001</v>
      </c>
      <c r="J448" s="0" t="n">
        <v>1000</v>
      </c>
      <c r="K448" s="0" t="n">
        <v>0</v>
      </c>
      <c r="L448" s="0" t="n">
        <v>0</v>
      </c>
      <c r="M448" s="0" t="n">
        <v>74.4</v>
      </c>
      <c r="N448" s="0" t="n">
        <v>0</v>
      </c>
      <c r="O448" s="0" t="n">
        <v>74.4</v>
      </c>
      <c r="P448" s="0" t="n">
        <v>0</v>
      </c>
      <c r="Q448" s="0" t="n">
        <v>0</v>
      </c>
      <c r="R448" s="0" t="n">
        <v>0</v>
      </c>
      <c r="S448" s="0" t="n">
        <v>0</v>
      </c>
      <c r="T448" s="0" t="n">
        <v>0</v>
      </c>
      <c r="U448" s="0" t="n">
        <v>0</v>
      </c>
      <c r="V448" s="0" t="n">
        <v>0</v>
      </c>
      <c r="W448" s="0" t="n">
        <v>0</v>
      </c>
      <c r="X448" s="0" t="n">
        <v>0</v>
      </c>
      <c r="Y448" s="0" t="n">
        <v>0</v>
      </c>
      <c r="Z448" s="0" t="n">
        <v>0</v>
      </c>
      <c r="AA448" s="0" t="n">
        <v>750000</v>
      </c>
      <c r="AB448" s="0" t="n">
        <v>0</v>
      </c>
      <c r="AC448" s="0" t="n">
        <v>0</v>
      </c>
      <c r="AD448" s="0" t="s">
        <v>14</v>
      </c>
      <c r="AE448" s="0" t="s">
        <v>14</v>
      </c>
      <c r="AF448" s="0" t="s">
        <v>30149</v>
      </c>
      <c r="AH448" s="0" t="n">
        <v>0</v>
      </c>
      <c r="AI448" s="0" t="s">
        <v>18040</v>
      </c>
      <c r="AJ448" s="0" t="s">
        <v>31271</v>
      </c>
      <c r="AK448" s="0" t="s">
        <v>31249</v>
      </c>
      <c r="AL448" s="0" t="s">
        <v>2112</v>
      </c>
    </row>
    <row r="449" customFormat="false" ht="15" hidden="false" customHeight="false" outlineLevel="0" collapsed="false">
      <c r="A449" s="0" t="s">
        <v>31278</v>
      </c>
      <c r="B449" s="0" t="s">
        <v>31279</v>
      </c>
      <c r="C449" s="0" t="s">
        <v>25683</v>
      </c>
      <c r="D449" s="0" t="s">
        <v>25683</v>
      </c>
      <c r="E449" s="0" t="s">
        <v>31280</v>
      </c>
      <c r="F449" s="0" t="s">
        <v>497</v>
      </c>
      <c r="G449" s="0" t="n">
        <v>1</v>
      </c>
      <c r="H449" s="0" t="n">
        <v>1</v>
      </c>
      <c r="I449" s="0" t="n">
        <v>0.0001</v>
      </c>
      <c r="J449" s="0" t="n">
        <v>200000</v>
      </c>
      <c r="K449" s="0" t="n">
        <v>0</v>
      </c>
      <c r="L449" s="0" t="n">
        <v>0</v>
      </c>
      <c r="M449" s="0" t="n">
        <v>87.2</v>
      </c>
      <c r="N449" s="0" t="n">
        <v>89.9542</v>
      </c>
      <c r="O449" s="0" t="n">
        <v>87.2</v>
      </c>
      <c r="P449" s="0" t="n">
        <v>0</v>
      </c>
      <c r="Q449" s="0" t="n">
        <v>0</v>
      </c>
      <c r="R449" s="0" t="n">
        <v>0</v>
      </c>
      <c r="S449" s="0" t="n">
        <v>0</v>
      </c>
      <c r="T449" s="0" t="n">
        <v>0</v>
      </c>
      <c r="U449" s="0" t="n">
        <v>0</v>
      </c>
      <c r="V449" s="0" t="n">
        <v>0</v>
      </c>
      <c r="W449" s="0" t="n">
        <v>0</v>
      </c>
      <c r="X449" s="0" t="n">
        <v>0</v>
      </c>
      <c r="Y449" s="0" t="n">
        <v>0</v>
      </c>
      <c r="Z449" s="0" t="n">
        <v>0</v>
      </c>
      <c r="AA449" s="0" t="n">
        <v>15000</v>
      </c>
      <c r="AB449" s="0" t="n">
        <v>0</v>
      </c>
      <c r="AC449" s="0" t="n">
        <v>0</v>
      </c>
      <c r="AD449" s="0" t="s">
        <v>14</v>
      </c>
      <c r="AE449" s="0" t="s">
        <v>14</v>
      </c>
      <c r="AH449" s="0" t="n">
        <v>-100</v>
      </c>
      <c r="AI449" s="0" t="s">
        <v>18040</v>
      </c>
      <c r="AJ449" s="0" t="s">
        <v>31271</v>
      </c>
      <c r="AK449" s="0" t="s">
        <v>31249</v>
      </c>
      <c r="AL449" s="0" t="s">
        <v>2112</v>
      </c>
    </row>
    <row r="450" customFormat="false" ht="15" hidden="false" customHeight="false" outlineLevel="0" collapsed="false">
      <c r="A450" s="0" t="s">
        <v>31281</v>
      </c>
      <c r="B450" s="0" t="s">
        <v>31282</v>
      </c>
      <c r="C450" s="0" t="s">
        <v>18298</v>
      </c>
      <c r="D450" s="0" t="s">
        <v>18298</v>
      </c>
      <c r="E450" s="0" t="s">
        <v>31283</v>
      </c>
      <c r="F450" s="0" t="s">
        <v>497</v>
      </c>
      <c r="G450" s="0" t="n">
        <v>1</v>
      </c>
      <c r="H450" s="0" t="n">
        <v>1</v>
      </c>
      <c r="I450" s="0" t="n">
        <v>0.0001</v>
      </c>
      <c r="J450" s="0" t="n">
        <v>200000</v>
      </c>
      <c r="K450" s="0" t="n">
        <v>0</v>
      </c>
      <c r="L450" s="0" t="n">
        <v>0</v>
      </c>
      <c r="M450" s="0" t="n">
        <v>86.5</v>
      </c>
      <c r="N450" s="0" t="n">
        <v>85.4538</v>
      </c>
      <c r="O450" s="0" t="n">
        <v>86.5</v>
      </c>
      <c r="P450" s="0" t="n">
        <v>0</v>
      </c>
      <c r="Q450" s="0" t="n">
        <v>0</v>
      </c>
      <c r="R450" s="0" t="n">
        <v>0</v>
      </c>
      <c r="S450" s="0" t="n">
        <v>0</v>
      </c>
      <c r="T450" s="0" t="n">
        <v>0</v>
      </c>
      <c r="U450" s="0" t="n">
        <v>0</v>
      </c>
      <c r="V450" s="0" t="n">
        <v>0</v>
      </c>
      <c r="W450" s="0" t="n">
        <v>0</v>
      </c>
      <c r="X450" s="0" t="n">
        <v>0</v>
      </c>
      <c r="Y450" s="0" t="n">
        <v>0</v>
      </c>
      <c r="Z450" s="0" t="n">
        <v>0</v>
      </c>
      <c r="AA450" s="0" t="n">
        <v>12023</v>
      </c>
      <c r="AB450" s="0" t="n">
        <v>0</v>
      </c>
      <c r="AC450" s="0" t="n">
        <v>0</v>
      </c>
      <c r="AD450" s="0" t="s">
        <v>14</v>
      </c>
      <c r="AE450" s="0" t="s">
        <v>14</v>
      </c>
      <c r="AH450" s="0" t="n">
        <v>-100</v>
      </c>
      <c r="AI450" s="0" t="s">
        <v>18040</v>
      </c>
      <c r="AJ450" s="0" t="s">
        <v>31271</v>
      </c>
      <c r="AK450" s="0" t="s">
        <v>31249</v>
      </c>
      <c r="AL450" s="0" t="s">
        <v>2112</v>
      </c>
    </row>
    <row r="451" customFormat="false" ht="15" hidden="false" customHeight="false" outlineLevel="0" collapsed="false">
      <c r="A451" s="0" t="s">
        <v>31284</v>
      </c>
      <c r="B451" s="0" t="s">
        <v>31285</v>
      </c>
      <c r="C451" s="0" t="s">
        <v>23835</v>
      </c>
      <c r="D451" s="0" t="s">
        <v>23835</v>
      </c>
      <c r="E451" s="0" t="s">
        <v>31286</v>
      </c>
      <c r="F451" s="0" t="s">
        <v>497</v>
      </c>
      <c r="G451" s="0" t="n">
        <v>1</v>
      </c>
      <c r="H451" s="0" t="n">
        <v>1</v>
      </c>
      <c r="I451" s="0" t="n">
        <v>0.0001</v>
      </c>
      <c r="J451" s="0" t="n">
        <v>1000</v>
      </c>
      <c r="K451" s="0" t="n">
        <v>0</v>
      </c>
      <c r="L451" s="0" t="n">
        <v>0</v>
      </c>
      <c r="M451" s="0" t="n">
        <v>105.5001</v>
      </c>
      <c r="N451" s="0" t="n">
        <v>105.5821</v>
      </c>
      <c r="O451" s="0" t="n">
        <v>104.58</v>
      </c>
      <c r="P451" s="0" t="n">
        <v>0</v>
      </c>
      <c r="Q451" s="0" t="n">
        <v>0</v>
      </c>
      <c r="R451" s="0" t="n">
        <v>0</v>
      </c>
      <c r="S451" s="0" t="n">
        <v>104.5462</v>
      </c>
      <c r="T451" s="0" t="n">
        <v>0</v>
      </c>
      <c r="U451" s="0" t="n">
        <v>0</v>
      </c>
      <c r="V451" s="0" t="n">
        <v>0</v>
      </c>
      <c r="W451" s="0" t="n">
        <v>0</v>
      </c>
      <c r="X451" s="0" t="n">
        <v>0</v>
      </c>
      <c r="Y451" s="0" t="n">
        <v>0</v>
      </c>
      <c r="Z451" s="0" t="n">
        <v>0</v>
      </c>
      <c r="AA451" s="0" t="n">
        <v>2499850</v>
      </c>
      <c r="AB451" s="0" t="n">
        <v>0</v>
      </c>
      <c r="AC451" s="0" t="n">
        <v>0</v>
      </c>
      <c r="AD451" s="0" t="s">
        <v>14</v>
      </c>
      <c r="AE451" s="0" t="s">
        <v>14</v>
      </c>
      <c r="AH451" s="0" t="n">
        <v>-100</v>
      </c>
      <c r="AI451" s="0" t="s">
        <v>18040</v>
      </c>
      <c r="AJ451" s="0" t="s">
        <v>31271</v>
      </c>
      <c r="AK451" s="0" t="s">
        <v>31249</v>
      </c>
      <c r="AL451" s="0" t="s">
        <v>2112</v>
      </c>
    </row>
    <row r="452" customFormat="false" ht="15" hidden="false" customHeight="false" outlineLevel="0" collapsed="false">
      <c r="A452" s="0" t="s">
        <v>31287</v>
      </c>
      <c r="B452" s="0" t="s">
        <v>31288</v>
      </c>
      <c r="C452" s="0" t="s">
        <v>26967</v>
      </c>
      <c r="D452" s="0" t="s">
        <v>26967</v>
      </c>
      <c r="E452" s="0" t="s">
        <v>31289</v>
      </c>
      <c r="F452" s="0" t="s">
        <v>497</v>
      </c>
      <c r="G452" s="0" t="n">
        <v>1</v>
      </c>
      <c r="H452" s="0" t="n">
        <v>1</v>
      </c>
      <c r="I452" s="0" t="n">
        <v>0.0001</v>
      </c>
      <c r="J452" s="0" t="n">
        <v>200000</v>
      </c>
      <c r="K452" s="0" t="n">
        <v>0</v>
      </c>
      <c r="L452" s="0" t="n">
        <v>0</v>
      </c>
      <c r="M452" s="0" t="n">
        <v>83.25</v>
      </c>
      <c r="N452" s="0" t="n">
        <v>81.0216</v>
      </c>
      <c r="O452" s="0" t="n">
        <v>83.25</v>
      </c>
      <c r="P452" s="0" t="n">
        <v>0</v>
      </c>
      <c r="Q452" s="0" t="n">
        <v>0</v>
      </c>
      <c r="R452" s="0" t="n">
        <v>0</v>
      </c>
      <c r="S452" s="0" t="n">
        <v>0</v>
      </c>
      <c r="T452" s="0" t="n">
        <v>0</v>
      </c>
      <c r="U452" s="0" t="n">
        <v>0</v>
      </c>
      <c r="V452" s="0" t="n">
        <v>0</v>
      </c>
      <c r="W452" s="0" t="n">
        <v>0</v>
      </c>
      <c r="X452" s="0" t="n">
        <v>0</v>
      </c>
      <c r="Y452" s="0" t="n">
        <v>0</v>
      </c>
      <c r="Z452" s="0" t="n">
        <v>0</v>
      </c>
      <c r="AA452" s="0" t="n">
        <v>15000</v>
      </c>
      <c r="AB452" s="0" t="n">
        <v>0</v>
      </c>
      <c r="AC452" s="0" t="n">
        <v>0</v>
      </c>
      <c r="AD452" s="0" t="s">
        <v>14</v>
      </c>
      <c r="AE452" s="0" t="s">
        <v>14</v>
      </c>
      <c r="AH452" s="0" t="n">
        <v>-100</v>
      </c>
      <c r="AI452" s="0" t="s">
        <v>18040</v>
      </c>
      <c r="AJ452" s="0" t="s">
        <v>31271</v>
      </c>
      <c r="AK452" s="0" t="s">
        <v>31249</v>
      </c>
      <c r="AL452" s="0" t="s">
        <v>2112</v>
      </c>
    </row>
    <row r="453" customFormat="false" ht="15" hidden="false" customHeight="false" outlineLevel="0" collapsed="false">
      <c r="A453" s="0" t="s">
        <v>31290</v>
      </c>
      <c r="B453" s="0" t="s">
        <v>31291</v>
      </c>
      <c r="C453" s="0" t="s">
        <v>26934</v>
      </c>
      <c r="D453" s="0" t="s">
        <v>26934</v>
      </c>
      <c r="E453" s="0" t="s">
        <v>31292</v>
      </c>
      <c r="F453" s="0" t="s">
        <v>497</v>
      </c>
      <c r="G453" s="0" t="n">
        <v>1</v>
      </c>
      <c r="H453" s="0" t="n">
        <v>1000</v>
      </c>
      <c r="I453" s="0" t="n">
        <v>0.0001</v>
      </c>
      <c r="J453" s="0" t="n">
        <v>0.055</v>
      </c>
      <c r="K453" s="0" t="n">
        <v>0</v>
      </c>
      <c r="L453" s="0" t="n">
        <v>0</v>
      </c>
      <c r="M453" s="0" t="n">
        <v>95.5351</v>
      </c>
      <c r="N453" s="0" t="n">
        <v>93.1871</v>
      </c>
      <c r="O453" s="0" t="n">
        <v>89.0135</v>
      </c>
      <c r="P453" s="0" t="n">
        <v>0</v>
      </c>
      <c r="Q453" s="0" t="n">
        <v>0</v>
      </c>
      <c r="R453" s="0" t="n">
        <v>0</v>
      </c>
      <c r="S453" s="0" t="n">
        <v>91.0348</v>
      </c>
      <c r="T453" s="0" t="n">
        <v>0</v>
      </c>
      <c r="U453" s="0" t="n">
        <v>0</v>
      </c>
      <c r="V453" s="0" t="n">
        <v>0</v>
      </c>
      <c r="W453" s="0" t="n">
        <v>0</v>
      </c>
      <c r="X453" s="0" t="n">
        <v>0</v>
      </c>
      <c r="Y453" s="0" t="n">
        <v>0</v>
      </c>
      <c r="Z453" s="0" t="n">
        <v>0</v>
      </c>
      <c r="AA453" s="0" t="n">
        <v>8823873937</v>
      </c>
      <c r="AB453" s="0" t="n">
        <v>0</v>
      </c>
      <c r="AC453" s="0" t="n">
        <v>0</v>
      </c>
      <c r="AD453" s="0" t="s">
        <v>14</v>
      </c>
      <c r="AE453" s="0" t="s">
        <v>14</v>
      </c>
      <c r="AH453" s="0" t="n">
        <v>-100</v>
      </c>
      <c r="AI453" s="0" t="s">
        <v>18040</v>
      </c>
      <c r="AJ453" s="0" t="s">
        <v>31271</v>
      </c>
      <c r="AK453" s="0" t="s">
        <v>31249</v>
      </c>
      <c r="AL453" s="0" t="s">
        <v>2112</v>
      </c>
    </row>
    <row r="454" customFormat="false" ht="15" hidden="false" customHeight="false" outlineLevel="0" collapsed="false">
      <c r="A454" s="0" t="s">
        <v>31293</v>
      </c>
      <c r="B454" s="0" t="s">
        <v>31294</v>
      </c>
      <c r="C454" s="0" t="s">
        <v>22538</v>
      </c>
      <c r="D454" s="0" t="s">
        <v>22538</v>
      </c>
      <c r="E454" s="0" t="s">
        <v>31295</v>
      </c>
      <c r="F454" s="0" t="s">
        <v>497</v>
      </c>
      <c r="G454" s="0" t="n">
        <v>1</v>
      </c>
      <c r="H454" s="0" t="n">
        <v>1</v>
      </c>
      <c r="I454" s="0" t="n">
        <v>0.0001</v>
      </c>
      <c r="J454" s="0" t="n">
        <v>200000</v>
      </c>
      <c r="K454" s="0" t="n">
        <v>0</v>
      </c>
      <c r="L454" s="0" t="n">
        <v>0</v>
      </c>
      <c r="M454" s="0" t="n">
        <v>77</v>
      </c>
      <c r="N454" s="0" t="n">
        <v>70.3857</v>
      </c>
      <c r="O454" s="0" t="n">
        <v>77</v>
      </c>
      <c r="P454" s="0" t="n">
        <v>0</v>
      </c>
      <c r="Q454" s="0" t="n">
        <v>0</v>
      </c>
      <c r="R454" s="0" t="n">
        <v>0</v>
      </c>
      <c r="S454" s="0" t="n">
        <v>0</v>
      </c>
      <c r="T454" s="0" t="n">
        <v>0</v>
      </c>
      <c r="U454" s="0" t="n">
        <v>0</v>
      </c>
      <c r="V454" s="0" t="n">
        <v>0</v>
      </c>
      <c r="W454" s="0" t="n">
        <v>0</v>
      </c>
      <c r="X454" s="0" t="n">
        <v>0</v>
      </c>
      <c r="Y454" s="0" t="n">
        <v>0</v>
      </c>
      <c r="Z454" s="0" t="n">
        <v>0</v>
      </c>
      <c r="AA454" s="0" t="n">
        <v>20000</v>
      </c>
      <c r="AB454" s="0" t="n">
        <v>0</v>
      </c>
      <c r="AC454" s="0" t="n">
        <v>0</v>
      </c>
      <c r="AD454" s="0" t="s">
        <v>14</v>
      </c>
      <c r="AE454" s="0" t="s">
        <v>14</v>
      </c>
      <c r="AH454" s="0" t="n">
        <v>-100</v>
      </c>
      <c r="AI454" s="0" t="s">
        <v>18040</v>
      </c>
      <c r="AJ454" s="0" t="s">
        <v>31271</v>
      </c>
      <c r="AK454" s="0" t="s">
        <v>31249</v>
      </c>
      <c r="AL454" s="0" t="s">
        <v>2112</v>
      </c>
    </row>
    <row r="455" customFormat="false" ht="15" hidden="false" customHeight="false" outlineLevel="0" collapsed="false">
      <c r="A455" s="0" t="s">
        <v>31296</v>
      </c>
      <c r="B455" s="0" t="s">
        <v>31297</v>
      </c>
      <c r="C455" s="0" t="s">
        <v>24685</v>
      </c>
      <c r="D455" s="0" t="s">
        <v>24685</v>
      </c>
      <c r="E455" s="0" t="s">
        <v>31298</v>
      </c>
      <c r="F455" s="0" t="s">
        <v>497</v>
      </c>
      <c r="G455" s="0" t="n">
        <v>1</v>
      </c>
      <c r="H455" s="0" t="n">
        <v>1</v>
      </c>
      <c r="I455" s="0" t="n">
        <v>0.0001</v>
      </c>
      <c r="J455" s="0" t="n">
        <v>200000</v>
      </c>
      <c r="K455" s="0" t="n">
        <v>0</v>
      </c>
      <c r="L455" s="0" t="n">
        <v>0</v>
      </c>
      <c r="M455" s="0" t="n">
        <v>75.5</v>
      </c>
      <c r="N455" s="0" t="n">
        <v>0</v>
      </c>
      <c r="O455" s="0" t="n">
        <v>75.5</v>
      </c>
      <c r="P455" s="0" t="n">
        <v>0</v>
      </c>
      <c r="Q455" s="0" t="n">
        <v>0</v>
      </c>
      <c r="R455" s="0" t="n">
        <v>0</v>
      </c>
      <c r="S455" s="0" t="n">
        <v>0</v>
      </c>
      <c r="T455" s="0" t="n">
        <v>0</v>
      </c>
      <c r="U455" s="0" t="n">
        <v>0</v>
      </c>
      <c r="V455" s="0" t="n">
        <v>0</v>
      </c>
      <c r="W455" s="0" t="n">
        <v>0</v>
      </c>
      <c r="X455" s="0" t="n">
        <v>0</v>
      </c>
      <c r="Y455" s="0" t="n">
        <v>0</v>
      </c>
      <c r="Z455" s="0" t="n">
        <v>0</v>
      </c>
      <c r="AA455" s="0" t="n">
        <v>15000</v>
      </c>
      <c r="AB455" s="0" t="n">
        <v>0</v>
      </c>
      <c r="AC455" s="0" t="n">
        <v>0</v>
      </c>
      <c r="AD455" s="0" t="s">
        <v>14</v>
      </c>
      <c r="AE455" s="0" t="s">
        <v>14</v>
      </c>
      <c r="AH455" s="0" t="n">
        <v>-100</v>
      </c>
      <c r="AI455" s="0" t="s">
        <v>18040</v>
      </c>
      <c r="AJ455" s="0" t="s">
        <v>31271</v>
      </c>
      <c r="AK455" s="0" t="s">
        <v>31249</v>
      </c>
      <c r="AL455" s="0" t="s">
        <v>2112</v>
      </c>
    </row>
    <row r="456" customFormat="false" ht="15" hidden="false" customHeight="false" outlineLevel="0" collapsed="false">
      <c r="A456" s="0" t="s">
        <v>31299</v>
      </c>
      <c r="B456" s="0" t="s">
        <v>31300</v>
      </c>
      <c r="C456" s="0" t="s">
        <v>18871</v>
      </c>
      <c r="D456" s="0" t="s">
        <v>18871</v>
      </c>
      <c r="E456" s="0" t="s">
        <v>31301</v>
      </c>
      <c r="F456" s="0" t="s">
        <v>497</v>
      </c>
      <c r="G456" s="0" t="n">
        <v>1</v>
      </c>
      <c r="H456" s="0" t="n">
        <v>1</v>
      </c>
      <c r="I456" s="0" t="n">
        <v>0.0001</v>
      </c>
      <c r="J456" s="0" t="n">
        <v>200000</v>
      </c>
      <c r="K456" s="0" t="n">
        <v>0</v>
      </c>
      <c r="L456" s="0" t="n">
        <v>0</v>
      </c>
      <c r="M456" s="0" t="n">
        <v>82.8</v>
      </c>
      <c r="N456" s="0" t="n">
        <v>0</v>
      </c>
      <c r="O456" s="0" t="n">
        <v>82.8</v>
      </c>
      <c r="P456" s="0" t="n">
        <v>0</v>
      </c>
      <c r="Q456" s="0" t="n">
        <v>0</v>
      </c>
      <c r="R456" s="0" t="n">
        <v>0</v>
      </c>
      <c r="S456" s="0" t="n">
        <v>0</v>
      </c>
      <c r="T456" s="0" t="n">
        <v>0</v>
      </c>
      <c r="U456" s="0" t="n">
        <v>0</v>
      </c>
      <c r="V456" s="0" t="n">
        <v>0</v>
      </c>
      <c r="W456" s="0" t="n">
        <v>0</v>
      </c>
      <c r="X456" s="0" t="n">
        <v>0</v>
      </c>
      <c r="Y456" s="0" t="n">
        <v>0</v>
      </c>
      <c r="Z456" s="0" t="n">
        <v>0</v>
      </c>
      <c r="AA456" s="0" t="n">
        <v>7500</v>
      </c>
      <c r="AB456" s="0" t="n">
        <v>0</v>
      </c>
      <c r="AC456" s="0" t="n">
        <v>0</v>
      </c>
      <c r="AD456" s="0" t="s">
        <v>14</v>
      </c>
      <c r="AE456" s="0" t="s">
        <v>14</v>
      </c>
      <c r="AH456" s="0" t="n">
        <v>-100</v>
      </c>
      <c r="AI456" s="0" t="s">
        <v>18040</v>
      </c>
      <c r="AJ456" s="0" t="s">
        <v>31271</v>
      </c>
      <c r="AK456" s="0" t="s">
        <v>31249</v>
      </c>
      <c r="AL456" s="0" t="s">
        <v>2112</v>
      </c>
    </row>
    <row r="457" customFormat="false" ht="15" hidden="false" customHeight="false" outlineLevel="0" collapsed="false">
      <c r="A457" s="0" t="s">
        <v>31302</v>
      </c>
      <c r="B457" s="0" t="s">
        <v>31303</v>
      </c>
      <c r="C457" s="0" t="s">
        <v>21474</v>
      </c>
      <c r="D457" s="0" t="s">
        <v>21474</v>
      </c>
      <c r="E457" s="0" t="s">
        <v>31304</v>
      </c>
      <c r="F457" s="0" t="s">
        <v>497</v>
      </c>
      <c r="G457" s="0" t="n">
        <v>1</v>
      </c>
      <c r="H457" s="0" t="n">
        <v>1</v>
      </c>
      <c r="I457" s="0" t="n">
        <v>0.0001</v>
      </c>
      <c r="J457" s="0" t="n">
        <v>200000</v>
      </c>
      <c r="K457" s="0" t="n">
        <v>0</v>
      </c>
      <c r="L457" s="0" t="n">
        <v>0</v>
      </c>
      <c r="M457" s="0" t="n">
        <v>65.16</v>
      </c>
      <c r="N457" s="0" t="n">
        <v>59.5135</v>
      </c>
      <c r="O457" s="0" t="n">
        <v>65.16</v>
      </c>
      <c r="P457" s="0" t="n">
        <v>0</v>
      </c>
      <c r="Q457" s="0" t="n">
        <v>0</v>
      </c>
      <c r="R457" s="0" t="n">
        <v>0</v>
      </c>
      <c r="S457" s="0" t="n">
        <v>0</v>
      </c>
      <c r="T457" s="0" t="n">
        <v>0</v>
      </c>
      <c r="U457" s="0" t="n">
        <v>0</v>
      </c>
      <c r="V457" s="0" t="n">
        <v>0</v>
      </c>
      <c r="W457" s="0" t="n">
        <v>0</v>
      </c>
      <c r="X457" s="0" t="n">
        <v>0</v>
      </c>
      <c r="Y457" s="0" t="n">
        <v>0</v>
      </c>
      <c r="Z457" s="0" t="n">
        <v>0</v>
      </c>
      <c r="AA457" s="0" t="n">
        <v>35000</v>
      </c>
      <c r="AB457" s="0" t="n">
        <v>0</v>
      </c>
      <c r="AC457" s="0" t="n">
        <v>0</v>
      </c>
      <c r="AD457" s="0" t="s">
        <v>14</v>
      </c>
      <c r="AE457" s="0" t="s">
        <v>14</v>
      </c>
      <c r="AH457" s="0" t="n">
        <v>-100</v>
      </c>
      <c r="AI457" s="0" t="s">
        <v>18040</v>
      </c>
      <c r="AJ457" s="0" t="s">
        <v>31271</v>
      </c>
      <c r="AK457" s="0" t="s">
        <v>31249</v>
      </c>
      <c r="AL457" s="0" t="s">
        <v>2112</v>
      </c>
    </row>
    <row r="458" customFormat="false" ht="15" hidden="false" customHeight="false" outlineLevel="0" collapsed="false">
      <c r="A458" s="0" t="s">
        <v>31305</v>
      </c>
      <c r="C458" s="0" t="s">
        <v>22565</v>
      </c>
      <c r="D458" s="0" t="s">
        <v>22565</v>
      </c>
      <c r="E458" s="0" t="s">
        <v>31306</v>
      </c>
      <c r="F458" s="0" t="s">
        <v>1987</v>
      </c>
      <c r="G458" s="0" t="n">
        <v>3</v>
      </c>
      <c r="H458" s="0" t="n">
        <v>1</v>
      </c>
      <c r="I458" s="0" t="n">
        <v>0.0001</v>
      </c>
      <c r="J458" s="0" t="n">
        <v>1000</v>
      </c>
      <c r="K458" s="0" t="n">
        <v>0</v>
      </c>
      <c r="L458" s="0" t="n">
        <v>0</v>
      </c>
      <c r="M458" s="0" t="n">
        <v>92</v>
      </c>
      <c r="N458" s="0" t="n">
        <v>0</v>
      </c>
      <c r="O458" s="0" t="n">
        <v>92</v>
      </c>
      <c r="P458" s="0" t="n">
        <v>0</v>
      </c>
      <c r="Q458" s="0" t="n">
        <v>0</v>
      </c>
      <c r="R458" s="0" t="n">
        <v>0</v>
      </c>
      <c r="S458" s="0" t="n">
        <v>0</v>
      </c>
      <c r="T458" s="0" t="n">
        <v>0</v>
      </c>
      <c r="U458" s="0" t="n">
        <v>0</v>
      </c>
      <c r="V458" s="0" t="n">
        <v>0</v>
      </c>
      <c r="W458" s="0" t="n">
        <v>0</v>
      </c>
      <c r="X458" s="0" t="n">
        <v>0</v>
      </c>
      <c r="Y458" s="0" t="n">
        <v>0</v>
      </c>
      <c r="Z458" s="0" t="n">
        <v>0</v>
      </c>
      <c r="AA458" s="0" t="n">
        <v>1000000</v>
      </c>
      <c r="AB458" s="0" t="n">
        <v>0</v>
      </c>
      <c r="AC458" s="0" t="n">
        <v>0</v>
      </c>
      <c r="AD458" s="0" t="s">
        <v>14</v>
      </c>
      <c r="AE458" s="0" t="s">
        <v>14</v>
      </c>
      <c r="AF458" s="0" t="s">
        <v>30149</v>
      </c>
      <c r="AH458" s="0" t="n">
        <v>0</v>
      </c>
      <c r="AI458" s="0" t="s">
        <v>18040</v>
      </c>
      <c r="AJ458" s="0" t="s">
        <v>31271</v>
      </c>
      <c r="AK458" s="0" t="s">
        <v>31143</v>
      </c>
      <c r="AL458" s="0" t="s">
        <v>2112</v>
      </c>
    </row>
    <row r="459" customFormat="false" ht="15" hidden="false" customHeight="false" outlineLevel="0" collapsed="false">
      <c r="A459" s="0" t="s">
        <v>31307</v>
      </c>
      <c r="C459" s="0" t="s">
        <v>31308</v>
      </c>
      <c r="D459" s="0" t="s">
        <v>31308</v>
      </c>
      <c r="E459" s="0" t="s">
        <v>31309</v>
      </c>
      <c r="F459" s="0" t="s">
        <v>1987</v>
      </c>
      <c r="G459" s="0" t="n">
        <v>3</v>
      </c>
      <c r="H459" s="0" t="n">
        <v>1</v>
      </c>
      <c r="I459" s="0" t="n">
        <v>0.0001</v>
      </c>
      <c r="J459" s="0" t="n">
        <v>1000</v>
      </c>
      <c r="K459" s="0" t="n">
        <v>0</v>
      </c>
      <c r="L459" s="0" t="n">
        <v>0</v>
      </c>
      <c r="M459" s="0" t="n">
        <v>97</v>
      </c>
      <c r="N459" s="0" t="n">
        <v>0</v>
      </c>
      <c r="O459" s="0" t="n">
        <v>97</v>
      </c>
      <c r="P459" s="0" t="n">
        <v>0</v>
      </c>
      <c r="Q459" s="0" t="n">
        <v>0</v>
      </c>
      <c r="R459" s="0" t="n">
        <v>0</v>
      </c>
      <c r="S459" s="0" t="n">
        <v>0</v>
      </c>
      <c r="T459" s="0" t="n">
        <v>0</v>
      </c>
      <c r="U459" s="0" t="n">
        <v>0</v>
      </c>
      <c r="V459" s="0" t="n">
        <v>0</v>
      </c>
      <c r="W459" s="0" t="n">
        <v>0</v>
      </c>
      <c r="X459" s="0" t="n">
        <v>0</v>
      </c>
      <c r="Y459" s="0" t="n">
        <v>0</v>
      </c>
      <c r="Z459" s="0" t="n">
        <v>0</v>
      </c>
      <c r="AA459" s="0" t="n">
        <v>500000</v>
      </c>
      <c r="AB459" s="0" t="n">
        <v>0</v>
      </c>
      <c r="AC459" s="0" t="n">
        <v>0</v>
      </c>
      <c r="AD459" s="0" t="s">
        <v>14</v>
      </c>
      <c r="AE459" s="0" t="s">
        <v>14</v>
      </c>
      <c r="AF459" s="0" t="s">
        <v>30149</v>
      </c>
      <c r="AH459" s="0" t="n">
        <v>0</v>
      </c>
      <c r="AI459" s="0" t="s">
        <v>18040</v>
      </c>
      <c r="AJ459" s="0" t="s">
        <v>31271</v>
      </c>
      <c r="AK459" s="0" t="s">
        <v>31143</v>
      </c>
      <c r="AL459" s="0" t="s">
        <v>2112</v>
      </c>
    </row>
    <row r="460" customFormat="false" ht="15" hidden="false" customHeight="false" outlineLevel="0" collapsed="false">
      <c r="A460" s="0" t="s">
        <v>31310</v>
      </c>
      <c r="C460" s="0" t="s">
        <v>31311</v>
      </c>
      <c r="D460" s="0" t="s">
        <v>31311</v>
      </c>
      <c r="E460" s="0" t="s">
        <v>31312</v>
      </c>
      <c r="F460" s="0" t="s">
        <v>1987</v>
      </c>
      <c r="G460" s="0" t="n">
        <v>3</v>
      </c>
      <c r="H460" s="0" t="n">
        <v>1</v>
      </c>
      <c r="I460" s="0" t="n">
        <v>0.0001</v>
      </c>
      <c r="J460" s="0" t="n">
        <v>1000</v>
      </c>
      <c r="K460" s="0" t="n">
        <v>0</v>
      </c>
      <c r="L460" s="0" t="n">
        <v>0</v>
      </c>
      <c r="M460" s="0" t="n">
        <v>92.6081</v>
      </c>
      <c r="N460" s="0" t="n">
        <v>92.6381</v>
      </c>
      <c r="O460" s="0" t="n">
        <v>92.3701</v>
      </c>
      <c r="P460" s="0" t="n">
        <v>0</v>
      </c>
      <c r="Q460" s="0" t="n">
        <v>0</v>
      </c>
      <c r="R460" s="0" t="n">
        <v>0</v>
      </c>
      <c r="S460" s="0" t="n">
        <v>92.3715</v>
      </c>
      <c r="T460" s="0" t="n">
        <v>0</v>
      </c>
      <c r="U460" s="0" t="n">
        <v>0</v>
      </c>
      <c r="V460" s="0" t="n">
        <v>0</v>
      </c>
      <c r="W460" s="0" t="n">
        <v>0</v>
      </c>
      <c r="X460" s="0" t="n">
        <v>0</v>
      </c>
      <c r="Y460" s="0" t="n">
        <v>0</v>
      </c>
      <c r="Z460" s="0" t="n">
        <v>0</v>
      </c>
      <c r="AA460" s="0" t="n">
        <v>1000000</v>
      </c>
      <c r="AB460" s="0" t="n">
        <v>0</v>
      </c>
      <c r="AC460" s="0" t="n">
        <v>0</v>
      </c>
      <c r="AD460" s="0" t="s">
        <v>14</v>
      </c>
      <c r="AE460" s="0" t="s">
        <v>14</v>
      </c>
      <c r="AF460" s="0" t="s">
        <v>30149</v>
      </c>
      <c r="AH460" s="0" t="n">
        <v>0</v>
      </c>
      <c r="AI460" s="0" t="s">
        <v>18040</v>
      </c>
      <c r="AJ460" s="0" t="s">
        <v>31271</v>
      </c>
      <c r="AK460" s="0" t="s">
        <v>31143</v>
      </c>
      <c r="AL460" s="0" t="s">
        <v>2112</v>
      </c>
    </row>
    <row r="461" customFormat="false" ht="15" hidden="false" customHeight="false" outlineLevel="0" collapsed="false">
      <c r="A461" s="0" t="s">
        <v>31313</v>
      </c>
      <c r="B461" s="0" t="s">
        <v>31314</v>
      </c>
      <c r="C461" s="0" t="s">
        <v>20276</v>
      </c>
      <c r="D461" s="0" t="s">
        <v>20276</v>
      </c>
      <c r="E461" s="0" t="s">
        <v>31315</v>
      </c>
      <c r="F461" s="0" t="s">
        <v>498</v>
      </c>
      <c r="G461" s="0" t="n">
        <v>1</v>
      </c>
      <c r="H461" s="0" t="n">
        <v>1</v>
      </c>
      <c r="I461" s="0" t="n">
        <v>0.0001</v>
      </c>
      <c r="J461" s="0" t="n">
        <v>1000</v>
      </c>
      <c r="K461" s="0" t="n">
        <v>0</v>
      </c>
      <c r="L461" s="0" t="n">
        <v>0</v>
      </c>
      <c r="M461" s="0" t="n">
        <v>91.75</v>
      </c>
      <c r="N461" s="0" t="n">
        <v>91.33</v>
      </c>
      <c r="O461" s="0" t="n">
        <v>90.75</v>
      </c>
      <c r="P461" s="0" t="n">
        <v>0</v>
      </c>
      <c r="Q461" s="0" t="n">
        <v>0</v>
      </c>
      <c r="R461" s="0" t="n">
        <v>0</v>
      </c>
      <c r="S461" s="0" t="n">
        <v>90.75</v>
      </c>
      <c r="T461" s="0" t="n">
        <v>0</v>
      </c>
      <c r="U461" s="0" t="n">
        <v>0</v>
      </c>
      <c r="V461" s="0" t="n">
        <v>0</v>
      </c>
      <c r="W461" s="0" t="n">
        <v>0</v>
      </c>
      <c r="X461" s="0" t="n">
        <v>0</v>
      </c>
      <c r="Y461" s="0" t="n">
        <v>0</v>
      </c>
      <c r="Z461" s="0" t="n">
        <v>0</v>
      </c>
      <c r="AA461" s="0" t="n">
        <v>350000</v>
      </c>
      <c r="AB461" s="0" t="n">
        <v>0</v>
      </c>
      <c r="AC461" s="0" t="n">
        <v>0</v>
      </c>
      <c r="AD461" s="0" t="s">
        <v>14</v>
      </c>
      <c r="AE461" s="0" t="s">
        <v>14</v>
      </c>
      <c r="AH461" s="0" t="n">
        <v>-100</v>
      </c>
      <c r="AI461" s="0" t="s">
        <v>18040</v>
      </c>
      <c r="AJ461" s="0" t="s">
        <v>31271</v>
      </c>
      <c r="AK461" s="0" t="s">
        <v>31135</v>
      </c>
      <c r="AL461" s="0" t="s">
        <v>2112</v>
      </c>
    </row>
    <row r="462" customFormat="false" ht="15" hidden="false" customHeight="false" outlineLevel="0" collapsed="false">
      <c r="A462" s="0" t="s">
        <v>31316</v>
      </c>
      <c r="B462" s="0" t="s">
        <v>31317</v>
      </c>
      <c r="C462" s="0" t="s">
        <v>20182</v>
      </c>
      <c r="D462" s="0" t="s">
        <v>20182</v>
      </c>
      <c r="E462" s="0" t="s">
        <v>31318</v>
      </c>
      <c r="F462" s="0" t="s">
        <v>498</v>
      </c>
      <c r="G462" s="0" t="n">
        <v>1</v>
      </c>
      <c r="H462" s="0" t="n">
        <v>1</v>
      </c>
      <c r="I462" s="0" t="n">
        <v>0.0001</v>
      </c>
      <c r="J462" s="0" t="n">
        <v>1000</v>
      </c>
      <c r="K462" s="0" t="n">
        <v>0</v>
      </c>
      <c r="L462" s="0" t="n">
        <v>0</v>
      </c>
      <c r="M462" s="0" t="n">
        <v>83.8121</v>
      </c>
      <c r="N462" s="0" t="n">
        <v>89.5909</v>
      </c>
      <c r="O462" s="0" t="n">
        <v>83.8121</v>
      </c>
      <c r="P462" s="0" t="n">
        <v>0</v>
      </c>
      <c r="Q462" s="0" t="n">
        <v>0</v>
      </c>
      <c r="R462" s="0" t="n">
        <v>0</v>
      </c>
      <c r="S462" s="0" t="n">
        <v>0</v>
      </c>
      <c r="T462" s="0" t="n">
        <v>0</v>
      </c>
      <c r="U462" s="0" t="n">
        <v>0</v>
      </c>
      <c r="V462" s="0" t="n">
        <v>0</v>
      </c>
      <c r="W462" s="0" t="n">
        <v>0</v>
      </c>
      <c r="X462" s="0" t="n">
        <v>0</v>
      </c>
      <c r="Y462" s="0" t="n">
        <v>0</v>
      </c>
      <c r="Z462" s="0" t="n">
        <v>0</v>
      </c>
      <c r="AA462" s="0" t="n">
        <v>550000</v>
      </c>
      <c r="AB462" s="0" t="n">
        <v>0</v>
      </c>
      <c r="AC462" s="0" t="n">
        <v>0</v>
      </c>
      <c r="AD462" s="0" t="s">
        <v>14</v>
      </c>
      <c r="AE462" s="0" t="s">
        <v>14</v>
      </c>
      <c r="AH462" s="0" t="n">
        <v>-100</v>
      </c>
      <c r="AI462" s="0" t="s">
        <v>18040</v>
      </c>
      <c r="AJ462" s="0" t="s">
        <v>31271</v>
      </c>
      <c r="AK462" s="0" t="s">
        <v>31135</v>
      </c>
      <c r="AL462" s="0" t="s">
        <v>2112</v>
      </c>
    </row>
    <row r="463" customFormat="false" ht="15" hidden="false" customHeight="false" outlineLevel="0" collapsed="false">
      <c r="A463" s="0" t="s">
        <v>31319</v>
      </c>
      <c r="B463" s="0" t="s">
        <v>31320</v>
      </c>
      <c r="C463" s="0" t="s">
        <v>31321</v>
      </c>
      <c r="D463" s="0" t="s">
        <v>31321</v>
      </c>
      <c r="E463" s="0" t="s">
        <v>31322</v>
      </c>
      <c r="F463" s="0" t="s">
        <v>498</v>
      </c>
      <c r="G463" s="0" t="n">
        <v>3</v>
      </c>
      <c r="H463" s="0" t="n">
        <v>1</v>
      </c>
      <c r="I463" s="0" t="n">
        <v>0.0001</v>
      </c>
      <c r="J463" s="0" t="n">
        <v>1000</v>
      </c>
      <c r="K463" s="0" t="n">
        <v>0</v>
      </c>
      <c r="L463" s="0" t="n">
        <v>0</v>
      </c>
      <c r="M463" s="0" t="n">
        <v>99.85</v>
      </c>
      <c r="N463" s="0" t="n">
        <v>0</v>
      </c>
      <c r="O463" s="0" t="n">
        <v>99.85</v>
      </c>
      <c r="P463" s="0" t="n">
        <v>0</v>
      </c>
      <c r="Q463" s="0" t="n">
        <v>0</v>
      </c>
      <c r="R463" s="0" t="n">
        <v>0</v>
      </c>
      <c r="S463" s="0" t="n">
        <v>0</v>
      </c>
      <c r="T463" s="0" t="n">
        <v>0</v>
      </c>
      <c r="U463" s="0" t="n">
        <v>0</v>
      </c>
      <c r="V463" s="0" t="n">
        <v>0</v>
      </c>
      <c r="W463" s="0" t="n">
        <v>0</v>
      </c>
      <c r="X463" s="0" t="n">
        <v>0</v>
      </c>
      <c r="Y463" s="0" t="n">
        <v>0</v>
      </c>
      <c r="Z463" s="0" t="n">
        <v>0</v>
      </c>
      <c r="AA463" s="0" t="n">
        <v>200000</v>
      </c>
      <c r="AB463" s="0" t="n">
        <v>0</v>
      </c>
      <c r="AC463" s="0" t="n">
        <v>0</v>
      </c>
      <c r="AD463" s="0" t="s">
        <v>14</v>
      </c>
      <c r="AE463" s="0" t="s">
        <v>14</v>
      </c>
      <c r="AH463" s="0" t="n">
        <v>6</v>
      </c>
      <c r="AI463" s="0" t="s">
        <v>18040</v>
      </c>
      <c r="AJ463" s="0" t="s">
        <v>31271</v>
      </c>
      <c r="AK463" s="0" t="s">
        <v>31135</v>
      </c>
      <c r="AL463" s="0" t="s">
        <v>2112</v>
      </c>
    </row>
    <row r="464" customFormat="false" ht="15" hidden="false" customHeight="false" outlineLevel="0" collapsed="false">
      <c r="A464" s="0" t="s">
        <v>31323</v>
      </c>
      <c r="B464" s="0" t="s">
        <v>31324</v>
      </c>
      <c r="C464" s="0" t="s">
        <v>31325</v>
      </c>
      <c r="D464" s="0" t="s">
        <v>31325</v>
      </c>
      <c r="E464" s="0" t="s">
        <v>31326</v>
      </c>
      <c r="F464" s="0" t="s">
        <v>1987</v>
      </c>
      <c r="G464" s="0" t="n">
        <v>3</v>
      </c>
      <c r="H464" s="0" t="n">
        <v>1</v>
      </c>
      <c r="I464" s="0" t="n">
        <v>0.0001</v>
      </c>
      <c r="J464" s="0" t="n">
        <v>175000</v>
      </c>
      <c r="K464" s="0" t="n">
        <v>0</v>
      </c>
      <c r="L464" s="0" t="n">
        <v>0</v>
      </c>
      <c r="M464" s="0" t="n">
        <v>65</v>
      </c>
      <c r="N464" s="0" t="n">
        <v>0</v>
      </c>
      <c r="O464" s="0" t="n">
        <v>65</v>
      </c>
      <c r="P464" s="0" t="n">
        <v>0</v>
      </c>
      <c r="Q464" s="0" t="n">
        <v>0</v>
      </c>
      <c r="R464" s="0" t="n">
        <v>0</v>
      </c>
      <c r="S464" s="0" t="n">
        <v>0</v>
      </c>
      <c r="T464" s="0" t="n">
        <v>0</v>
      </c>
      <c r="U464" s="0" t="n">
        <v>0</v>
      </c>
      <c r="V464" s="0" t="n">
        <v>0</v>
      </c>
      <c r="W464" s="0" t="n">
        <v>0</v>
      </c>
      <c r="X464" s="0" t="n">
        <v>0</v>
      </c>
      <c r="Y464" s="0" t="n">
        <v>0</v>
      </c>
      <c r="Z464" s="0" t="n">
        <v>0</v>
      </c>
      <c r="AA464" s="0" t="n">
        <v>1430</v>
      </c>
      <c r="AB464" s="0" t="n">
        <v>0</v>
      </c>
      <c r="AC464" s="0" t="n">
        <v>0</v>
      </c>
      <c r="AD464" s="0" t="s">
        <v>14</v>
      </c>
      <c r="AE464" s="0" t="s">
        <v>14</v>
      </c>
      <c r="AF464" s="0" t="s">
        <v>30149</v>
      </c>
      <c r="AH464" s="0" t="n">
        <v>0</v>
      </c>
      <c r="AI464" s="0" t="s">
        <v>18040</v>
      </c>
      <c r="AJ464" s="0" t="s">
        <v>31271</v>
      </c>
      <c r="AK464" s="0" t="s">
        <v>31143</v>
      </c>
      <c r="AL464" s="0" t="s">
        <v>2112</v>
      </c>
    </row>
    <row r="465" customFormat="false" ht="15" hidden="false" customHeight="false" outlineLevel="0" collapsed="false">
      <c r="A465" s="0" t="s">
        <v>31327</v>
      </c>
      <c r="B465" s="0" t="s">
        <v>31328</v>
      </c>
      <c r="C465" s="0" t="s">
        <v>31329</v>
      </c>
      <c r="D465" s="0" t="s">
        <v>31329</v>
      </c>
      <c r="E465" s="0" t="s">
        <v>31330</v>
      </c>
      <c r="F465" s="0" t="s">
        <v>1987</v>
      </c>
      <c r="G465" s="0" t="n">
        <v>3</v>
      </c>
      <c r="H465" s="0" t="n">
        <v>1</v>
      </c>
      <c r="I465" s="0" t="n">
        <v>0.0001</v>
      </c>
      <c r="J465" s="0" t="n">
        <v>150000</v>
      </c>
      <c r="K465" s="0" t="n">
        <v>0</v>
      </c>
      <c r="L465" s="0" t="n">
        <v>0</v>
      </c>
      <c r="M465" s="0" t="n">
        <v>64.5</v>
      </c>
      <c r="N465" s="0" t="n">
        <v>0</v>
      </c>
      <c r="O465" s="0" t="n">
        <v>64.5</v>
      </c>
      <c r="P465" s="0" t="n">
        <v>0</v>
      </c>
      <c r="Q465" s="0" t="n">
        <v>0</v>
      </c>
      <c r="R465" s="0" t="n">
        <v>0</v>
      </c>
      <c r="S465" s="0" t="n">
        <v>0</v>
      </c>
      <c r="T465" s="0" t="n">
        <v>0</v>
      </c>
      <c r="U465" s="0" t="n">
        <v>0</v>
      </c>
      <c r="V465" s="0" t="n">
        <v>0</v>
      </c>
      <c r="W465" s="0" t="n">
        <v>0</v>
      </c>
      <c r="X465" s="0" t="n">
        <v>0</v>
      </c>
      <c r="Y465" s="0" t="n">
        <v>0</v>
      </c>
      <c r="Z465" s="0" t="n">
        <v>0</v>
      </c>
      <c r="AA465" s="0" t="n">
        <v>1735</v>
      </c>
      <c r="AB465" s="0" t="n">
        <v>0</v>
      </c>
      <c r="AC465" s="0" t="n">
        <v>0</v>
      </c>
      <c r="AD465" s="0" t="s">
        <v>14</v>
      </c>
      <c r="AE465" s="0" t="s">
        <v>14</v>
      </c>
      <c r="AF465" s="0" t="s">
        <v>30149</v>
      </c>
      <c r="AH465" s="0" t="n">
        <v>0</v>
      </c>
      <c r="AI465" s="0" t="s">
        <v>18040</v>
      </c>
      <c r="AJ465" s="0" t="s">
        <v>31271</v>
      </c>
      <c r="AK465" s="0" t="s">
        <v>31143</v>
      </c>
      <c r="AL465" s="0" t="s">
        <v>2112</v>
      </c>
    </row>
    <row r="466" customFormat="false" ht="15" hidden="false" customHeight="false" outlineLevel="0" collapsed="false">
      <c r="A466" s="0" t="s">
        <v>31331</v>
      </c>
      <c r="B466" s="0" t="s">
        <v>31332</v>
      </c>
      <c r="C466" s="0" t="s">
        <v>26980</v>
      </c>
      <c r="D466" s="0" t="s">
        <v>26980</v>
      </c>
      <c r="E466" s="0" t="s">
        <v>31333</v>
      </c>
      <c r="F466" s="0" t="s">
        <v>498</v>
      </c>
      <c r="G466" s="0" t="n">
        <v>1</v>
      </c>
      <c r="H466" s="0" t="n">
        <v>1</v>
      </c>
      <c r="I466" s="0" t="n">
        <v>0.0001</v>
      </c>
      <c r="J466" s="0" t="n">
        <v>1000</v>
      </c>
      <c r="K466" s="0" t="n">
        <v>0</v>
      </c>
      <c r="L466" s="0" t="n">
        <v>0</v>
      </c>
      <c r="M466" s="0" t="n">
        <v>98.3</v>
      </c>
      <c r="N466" s="0" t="n">
        <v>0</v>
      </c>
      <c r="O466" s="0" t="n">
        <v>98.3</v>
      </c>
      <c r="P466" s="0" t="n">
        <v>0</v>
      </c>
      <c r="Q466" s="0" t="n">
        <v>0</v>
      </c>
      <c r="R466" s="0" t="n">
        <v>0</v>
      </c>
      <c r="S466" s="0" t="n">
        <v>0</v>
      </c>
      <c r="T466" s="0" t="n">
        <v>0</v>
      </c>
      <c r="U466" s="0" t="n">
        <v>0</v>
      </c>
      <c r="V466" s="0" t="n">
        <v>0</v>
      </c>
      <c r="W466" s="0" t="n">
        <v>0</v>
      </c>
      <c r="X466" s="0" t="n">
        <v>0</v>
      </c>
      <c r="Y466" s="0" t="n">
        <v>0</v>
      </c>
      <c r="Z466" s="0" t="n">
        <v>0</v>
      </c>
      <c r="AA466" s="0" t="n">
        <v>150000</v>
      </c>
      <c r="AB466" s="0" t="n">
        <v>0</v>
      </c>
      <c r="AC466" s="0" t="n">
        <v>0</v>
      </c>
      <c r="AD466" s="0" t="s">
        <v>14</v>
      </c>
      <c r="AE466" s="0" t="s">
        <v>14</v>
      </c>
      <c r="AH466" s="0" t="n">
        <v>6</v>
      </c>
      <c r="AI466" s="0" t="s">
        <v>18040</v>
      </c>
      <c r="AJ466" s="0" t="s">
        <v>31271</v>
      </c>
      <c r="AK466" s="0" t="s">
        <v>31135</v>
      </c>
      <c r="AL466" s="0" t="s">
        <v>2112</v>
      </c>
    </row>
    <row r="467" customFormat="false" ht="15" hidden="false" customHeight="false" outlineLevel="0" collapsed="false">
      <c r="A467" s="0" t="s">
        <v>31334</v>
      </c>
      <c r="B467" s="0" t="s">
        <v>31335</v>
      </c>
      <c r="C467" s="0" t="s">
        <v>26287</v>
      </c>
      <c r="D467" s="0" t="s">
        <v>26287</v>
      </c>
      <c r="E467" s="0" t="s">
        <v>31336</v>
      </c>
      <c r="F467" s="0" t="s">
        <v>1987</v>
      </c>
      <c r="G467" s="0" t="n">
        <v>3</v>
      </c>
      <c r="H467" s="0" t="n">
        <v>1</v>
      </c>
      <c r="I467" s="0" t="n">
        <v>0.01</v>
      </c>
      <c r="J467" s="0" t="n">
        <v>1000</v>
      </c>
      <c r="K467" s="0" t="n">
        <v>0</v>
      </c>
      <c r="L467" s="0" t="n">
        <v>0</v>
      </c>
      <c r="M467" s="0" t="n">
        <v>86.97</v>
      </c>
      <c r="N467" s="0" t="n">
        <v>87.92</v>
      </c>
      <c r="O467" s="0" t="n">
        <v>85.16</v>
      </c>
      <c r="P467" s="0" t="n">
        <v>0</v>
      </c>
      <c r="Q467" s="0" t="n">
        <v>0</v>
      </c>
      <c r="R467" s="0" t="n">
        <v>0</v>
      </c>
      <c r="S467" s="0" t="n">
        <v>85.31</v>
      </c>
      <c r="T467" s="0" t="n">
        <v>0</v>
      </c>
      <c r="U467" s="0" t="n">
        <v>0</v>
      </c>
      <c r="V467" s="0" t="n">
        <v>0</v>
      </c>
      <c r="W467" s="0" t="n">
        <v>0</v>
      </c>
      <c r="X467" s="0" t="n">
        <v>0</v>
      </c>
      <c r="Y467" s="0" t="n">
        <v>0</v>
      </c>
      <c r="Z467" s="0" t="n">
        <v>0</v>
      </c>
      <c r="AA467" s="0" t="n">
        <v>402348</v>
      </c>
      <c r="AB467" s="0" t="n">
        <v>0</v>
      </c>
      <c r="AC467" s="0" t="n">
        <v>0</v>
      </c>
      <c r="AD467" s="0" t="s">
        <v>14</v>
      </c>
      <c r="AE467" s="0" t="s">
        <v>14</v>
      </c>
      <c r="AH467" s="0" t="n">
        <v>-100</v>
      </c>
      <c r="AI467" s="0" t="s">
        <v>18040</v>
      </c>
      <c r="AJ467" s="0" t="s">
        <v>31271</v>
      </c>
      <c r="AK467" s="0" t="s">
        <v>31143</v>
      </c>
      <c r="AL467" s="0" t="s">
        <v>2112</v>
      </c>
    </row>
    <row r="468" customFormat="false" ht="15" hidden="false" customHeight="false" outlineLevel="0" collapsed="false">
      <c r="A468" s="0" t="s">
        <v>31337</v>
      </c>
      <c r="B468" s="0" t="s">
        <v>31338</v>
      </c>
      <c r="C468" s="0" t="s">
        <v>24652</v>
      </c>
      <c r="D468" s="0" t="s">
        <v>24652</v>
      </c>
      <c r="E468" s="0" t="s">
        <v>31339</v>
      </c>
      <c r="F468" s="0" t="s">
        <v>1987</v>
      </c>
      <c r="G468" s="0" t="n">
        <v>3</v>
      </c>
      <c r="H468" s="0" t="n">
        <v>1</v>
      </c>
      <c r="I468" s="0" t="n">
        <v>0.0001</v>
      </c>
      <c r="J468" s="0" t="n">
        <v>1000</v>
      </c>
      <c r="K468" s="0" t="n">
        <v>0</v>
      </c>
      <c r="L468" s="0" t="n">
        <v>0</v>
      </c>
      <c r="M468" s="0" t="n">
        <v>70.49</v>
      </c>
      <c r="N468" s="0" t="n">
        <v>70.2007</v>
      </c>
      <c r="O468" s="0" t="n">
        <v>68.9468</v>
      </c>
      <c r="P468" s="0" t="n">
        <v>0</v>
      </c>
      <c r="Q468" s="0" t="n">
        <v>0</v>
      </c>
      <c r="R468" s="0" t="n">
        <v>0</v>
      </c>
      <c r="S468" s="0" t="n">
        <v>69.3865</v>
      </c>
      <c r="T468" s="0" t="n">
        <v>0</v>
      </c>
      <c r="U468" s="0" t="n">
        <v>0</v>
      </c>
      <c r="V468" s="0" t="n">
        <v>0</v>
      </c>
      <c r="W468" s="0" t="n">
        <v>0</v>
      </c>
      <c r="X468" s="0" t="n">
        <v>0</v>
      </c>
      <c r="Y468" s="0" t="n">
        <v>0</v>
      </c>
      <c r="Z468" s="0" t="n">
        <v>0</v>
      </c>
      <c r="AA468" s="0" t="n">
        <v>343388</v>
      </c>
      <c r="AB468" s="0" t="n">
        <v>0</v>
      </c>
      <c r="AC468" s="0" t="n">
        <v>0</v>
      </c>
      <c r="AD468" s="0" t="s">
        <v>17</v>
      </c>
      <c r="AE468" s="0" t="s">
        <v>14</v>
      </c>
      <c r="AH468" s="0" t="n">
        <v>-100</v>
      </c>
      <c r="AI468" s="0" t="s">
        <v>18040</v>
      </c>
      <c r="AJ468" s="0" t="s">
        <v>31271</v>
      </c>
      <c r="AK468" s="0" t="s">
        <v>31143</v>
      </c>
      <c r="AL468" s="0" t="s">
        <v>2112</v>
      </c>
    </row>
    <row r="469" customFormat="false" ht="15" hidden="false" customHeight="false" outlineLevel="0" collapsed="false">
      <c r="A469" s="0" t="s">
        <v>31340</v>
      </c>
      <c r="B469" s="0" t="s">
        <v>31341</v>
      </c>
      <c r="C469" s="0" t="s">
        <v>21126</v>
      </c>
      <c r="D469" s="0" t="s">
        <v>21126</v>
      </c>
      <c r="E469" s="0" t="s">
        <v>31342</v>
      </c>
      <c r="F469" s="0" t="s">
        <v>1987</v>
      </c>
      <c r="G469" s="0" t="n">
        <v>3</v>
      </c>
      <c r="H469" s="0" t="n">
        <v>1</v>
      </c>
      <c r="I469" s="0" t="n">
        <v>0.0001</v>
      </c>
      <c r="J469" s="0" t="n">
        <v>1000</v>
      </c>
      <c r="K469" s="0" t="n">
        <v>0</v>
      </c>
      <c r="L469" s="0" t="n">
        <v>0</v>
      </c>
      <c r="M469" s="0" t="n">
        <v>91.7418</v>
      </c>
      <c r="N469" s="0" t="n">
        <v>92.0884</v>
      </c>
      <c r="O469" s="0" t="n">
        <v>91.3257</v>
      </c>
      <c r="P469" s="0" t="n">
        <v>0</v>
      </c>
      <c r="Q469" s="0" t="n">
        <v>0</v>
      </c>
      <c r="R469" s="0" t="n">
        <v>0</v>
      </c>
      <c r="S469" s="0" t="n">
        <v>90.2797</v>
      </c>
      <c r="T469" s="0" t="n">
        <v>0</v>
      </c>
      <c r="U469" s="0" t="n">
        <v>0</v>
      </c>
      <c r="V469" s="0" t="n">
        <v>0</v>
      </c>
      <c r="W469" s="0" t="n">
        <v>0</v>
      </c>
      <c r="X469" s="0" t="n">
        <v>0</v>
      </c>
      <c r="Y469" s="0" t="n">
        <v>0</v>
      </c>
      <c r="Z469" s="0" t="n">
        <v>0</v>
      </c>
      <c r="AA469" s="0" t="n">
        <v>748626</v>
      </c>
      <c r="AB469" s="0" t="n">
        <v>0</v>
      </c>
      <c r="AC469" s="0" t="n">
        <v>0</v>
      </c>
      <c r="AD469" s="0" t="s">
        <v>14</v>
      </c>
      <c r="AE469" s="0" t="s">
        <v>14</v>
      </c>
      <c r="AH469" s="0" t="n">
        <v>-100</v>
      </c>
      <c r="AI469" s="0" t="s">
        <v>18040</v>
      </c>
      <c r="AJ469" s="0" t="s">
        <v>31271</v>
      </c>
      <c r="AK469" s="0" t="s">
        <v>31143</v>
      </c>
      <c r="AL469" s="0" t="s">
        <v>2112</v>
      </c>
    </row>
    <row r="470" customFormat="false" ht="15" hidden="false" customHeight="false" outlineLevel="0" collapsed="false">
      <c r="A470" s="0" t="s">
        <v>31343</v>
      </c>
      <c r="C470" s="0" t="s">
        <v>21603</v>
      </c>
      <c r="D470" s="0" t="s">
        <v>21603</v>
      </c>
      <c r="E470" s="0" t="s">
        <v>31344</v>
      </c>
      <c r="F470" s="0" t="s">
        <v>1987</v>
      </c>
      <c r="G470" s="0" t="n">
        <v>1</v>
      </c>
      <c r="H470" s="0" t="n">
        <v>1</v>
      </c>
      <c r="I470" s="0" t="n">
        <v>0.0001</v>
      </c>
      <c r="J470" s="0" t="n">
        <v>1000</v>
      </c>
      <c r="K470" s="0" t="n">
        <v>0</v>
      </c>
      <c r="L470" s="0" t="n">
        <v>0</v>
      </c>
      <c r="M470" s="0" t="n">
        <v>83.3321</v>
      </c>
      <c r="N470" s="0" t="n">
        <v>81.2288</v>
      </c>
      <c r="O470" s="0" t="n">
        <v>83.3321</v>
      </c>
      <c r="P470" s="0" t="n">
        <v>0</v>
      </c>
      <c r="Q470" s="0" t="n">
        <v>0</v>
      </c>
      <c r="R470" s="0" t="n">
        <v>0</v>
      </c>
      <c r="S470" s="0" t="n">
        <v>0</v>
      </c>
      <c r="T470" s="0" t="n">
        <v>0</v>
      </c>
      <c r="U470" s="0" t="n">
        <v>0</v>
      </c>
      <c r="V470" s="0" t="n">
        <v>0</v>
      </c>
      <c r="W470" s="0" t="n">
        <v>0</v>
      </c>
      <c r="X470" s="0" t="n">
        <v>0</v>
      </c>
      <c r="Y470" s="0" t="n">
        <v>0</v>
      </c>
      <c r="Z470" s="0" t="n">
        <v>0</v>
      </c>
      <c r="AA470" s="0" t="n">
        <v>700000</v>
      </c>
      <c r="AB470" s="0" t="n">
        <v>0</v>
      </c>
      <c r="AC470" s="0" t="n">
        <v>0</v>
      </c>
      <c r="AD470" s="0" t="s">
        <v>14</v>
      </c>
      <c r="AE470" s="0" t="s">
        <v>14</v>
      </c>
      <c r="AH470" s="0" t="n">
        <v>-1</v>
      </c>
      <c r="AI470" s="0" t="s">
        <v>18040</v>
      </c>
      <c r="AJ470" s="0" t="s">
        <v>31271</v>
      </c>
      <c r="AK470" s="0" t="s">
        <v>31143</v>
      </c>
      <c r="AL470" s="0" t="s">
        <v>2112</v>
      </c>
    </row>
    <row r="471" customFormat="false" ht="15" hidden="false" customHeight="false" outlineLevel="0" collapsed="false">
      <c r="A471" s="0" t="s">
        <v>31345</v>
      </c>
      <c r="B471" s="0" t="s">
        <v>31346</v>
      </c>
      <c r="C471" s="0" t="s">
        <v>31347</v>
      </c>
      <c r="D471" s="0" t="s">
        <v>31347</v>
      </c>
      <c r="E471" s="0" t="s">
        <v>31348</v>
      </c>
      <c r="F471" s="0" t="s">
        <v>1987</v>
      </c>
      <c r="G471" s="0" t="n">
        <v>3</v>
      </c>
      <c r="H471" s="0" t="n">
        <v>1</v>
      </c>
      <c r="I471" s="0" t="n">
        <v>0.0001</v>
      </c>
      <c r="J471" s="0" t="n">
        <v>150000</v>
      </c>
      <c r="K471" s="0" t="n">
        <v>0</v>
      </c>
      <c r="L471" s="0" t="n">
        <v>0</v>
      </c>
      <c r="M471" s="0" t="n">
        <v>0</v>
      </c>
      <c r="N471" s="0" t="n">
        <v>0</v>
      </c>
      <c r="O471" s="0" t="n">
        <v>0</v>
      </c>
      <c r="P471" s="0" t="n">
        <v>0</v>
      </c>
      <c r="Q471" s="0" t="n">
        <v>0</v>
      </c>
      <c r="R471" s="0" t="n">
        <v>0</v>
      </c>
      <c r="S471" s="0" t="n">
        <v>0</v>
      </c>
      <c r="T471" s="0" t="n">
        <v>0</v>
      </c>
      <c r="U471" s="0" t="n">
        <v>0</v>
      </c>
      <c r="V471" s="0" t="n">
        <v>0</v>
      </c>
      <c r="W471" s="0" t="n">
        <v>0</v>
      </c>
      <c r="X471" s="0" t="n">
        <v>0</v>
      </c>
      <c r="Y471" s="0" t="n">
        <v>0</v>
      </c>
      <c r="Z471" s="0" t="n">
        <v>0</v>
      </c>
      <c r="AA471" s="0" t="n">
        <v>200</v>
      </c>
      <c r="AB471" s="0" t="n">
        <v>0</v>
      </c>
      <c r="AC471" s="0" t="n">
        <v>0</v>
      </c>
      <c r="AD471" s="0" t="s">
        <v>14</v>
      </c>
      <c r="AE471" s="0" t="s">
        <v>14</v>
      </c>
      <c r="AF471" s="0" t="s">
        <v>30149</v>
      </c>
      <c r="AH471" s="0" t="n">
        <v>0</v>
      </c>
      <c r="AI471" s="0" t="s">
        <v>18040</v>
      </c>
      <c r="AJ471" s="0" t="s">
        <v>31271</v>
      </c>
      <c r="AK471" s="0" t="s">
        <v>31143</v>
      </c>
      <c r="AL471" s="0" t="s">
        <v>2112</v>
      </c>
    </row>
    <row r="472" customFormat="false" ht="15" hidden="false" customHeight="false" outlineLevel="0" collapsed="false">
      <c r="A472" s="0" t="s">
        <v>31349</v>
      </c>
      <c r="B472" s="0" t="s">
        <v>31350</v>
      </c>
      <c r="C472" s="0" t="s">
        <v>21844</v>
      </c>
      <c r="D472" s="0" t="s">
        <v>21844</v>
      </c>
      <c r="E472" s="0" t="s">
        <v>31351</v>
      </c>
      <c r="F472" s="0" t="s">
        <v>498</v>
      </c>
      <c r="G472" s="0" t="n">
        <v>2</v>
      </c>
      <c r="H472" s="0" t="n">
        <v>1</v>
      </c>
      <c r="I472" s="0" t="n">
        <v>0.0001</v>
      </c>
      <c r="J472" s="0" t="n">
        <v>1000</v>
      </c>
      <c r="K472" s="0" t="n">
        <v>0</v>
      </c>
      <c r="L472" s="0" t="n">
        <v>0</v>
      </c>
      <c r="M472" s="0" t="n">
        <v>72.8999</v>
      </c>
      <c r="N472" s="0" t="n">
        <v>73.0409</v>
      </c>
      <c r="O472" s="0" t="n">
        <v>71.675</v>
      </c>
      <c r="P472" s="0" t="n">
        <v>0</v>
      </c>
      <c r="Q472" s="0" t="n">
        <v>0</v>
      </c>
      <c r="R472" s="0" t="n">
        <v>0</v>
      </c>
      <c r="S472" s="0" t="n">
        <v>72.1764</v>
      </c>
      <c r="T472" s="0" t="n">
        <v>0</v>
      </c>
      <c r="U472" s="0" t="n">
        <v>0</v>
      </c>
      <c r="V472" s="0" t="n">
        <v>0</v>
      </c>
      <c r="W472" s="0" t="n">
        <v>0</v>
      </c>
      <c r="X472" s="0" t="n">
        <v>0</v>
      </c>
      <c r="Y472" s="0" t="n">
        <v>0</v>
      </c>
      <c r="Z472" s="0" t="n">
        <v>0</v>
      </c>
      <c r="AA472" s="0" t="n">
        <v>395000</v>
      </c>
      <c r="AB472" s="0" t="n">
        <v>0</v>
      </c>
      <c r="AC472" s="0" t="n">
        <v>0</v>
      </c>
      <c r="AD472" s="0" t="s">
        <v>14</v>
      </c>
      <c r="AE472" s="0" t="s">
        <v>14</v>
      </c>
      <c r="AH472" s="0" t="n">
        <v>6</v>
      </c>
      <c r="AI472" s="0" t="s">
        <v>18040</v>
      </c>
      <c r="AJ472" s="0" t="s">
        <v>31271</v>
      </c>
      <c r="AK472" s="0" t="s">
        <v>31135</v>
      </c>
      <c r="AL472" s="0" t="s">
        <v>2112</v>
      </c>
    </row>
    <row r="473" customFormat="false" ht="15" hidden="false" customHeight="false" outlineLevel="0" collapsed="false">
      <c r="A473" s="0" t="s">
        <v>31352</v>
      </c>
      <c r="B473" s="0" t="s">
        <v>31353</v>
      </c>
      <c r="C473" s="0" t="s">
        <v>21133</v>
      </c>
      <c r="D473" s="0" t="s">
        <v>21133</v>
      </c>
      <c r="E473" s="0" t="s">
        <v>21135</v>
      </c>
      <c r="F473" s="0" t="s">
        <v>1987</v>
      </c>
      <c r="G473" s="0" t="n">
        <v>3</v>
      </c>
      <c r="H473" s="0" t="n">
        <v>1</v>
      </c>
      <c r="I473" s="0" t="n">
        <v>0.0001</v>
      </c>
      <c r="J473" s="0" t="n">
        <v>1000</v>
      </c>
      <c r="K473" s="0" t="n">
        <v>0</v>
      </c>
      <c r="L473" s="0" t="n">
        <v>0</v>
      </c>
      <c r="M473" s="0" t="n">
        <v>79.002</v>
      </c>
      <c r="N473" s="0" t="n">
        <v>79.9694</v>
      </c>
      <c r="O473" s="0" t="n">
        <v>79.002</v>
      </c>
      <c r="P473" s="0" t="n">
        <v>0</v>
      </c>
      <c r="Q473" s="0" t="n">
        <v>0</v>
      </c>
      <c r="R473" s="0" t="n">
        <v>0</v>
      </c>
      <c r="S473" s="0" t="n">
        <v>0</v>
      </c>
      <c r="T473" s="0" t="n">
        <v>0</v>
      </c>
      <c r="U473" s="0" t="n">
        <v>0</v>
      </c>
      <c r="V473" s="0" t="n">
        <v>0</v>
      </c>
      <c r="W473" s="0" t="n">
        <v>0</v>
      </c>
      <c r="X473" s="0" t="n">
        <v>0</v>
      </c>
      <c r="Y473" s="0" t="n">
        <v>0</v>
      </c>
      <c r="Z473" s="0" t="n">
        <v>0</v>
      </c>
      <c r="AA473" s="0" t="n">
        <v>50000</v>
      </c>
      <c r="AB473" s="0" t="n">
        <v>0</v>
      </c>
      <c r="AC473" s="0" t="n">
        <v>0</v>
      </c>
      <c r="AD473" s="0" t="s">
        <v>14</v>
      </c>
      <c r="AE473" s="0" t="s">
        <v>14</v>
      </c>
      <c r="AF473" s="0" t="s">
        <v>30149</v>
      </c>
      <c r="AH473" s="0" t="n">
        <v>0</v>
      </c>
      <c r="AI473" s="0" t="s">
        <v>18040</v>
      </c>
      <c r="AJ473" s="0" t="s">
        <v>31271</v>
      </c>
      <c r="AK473" s="0" t="s">
        <v>31143</v>
      </c>
      <c r="AL473" s="0" t="s">
        <v>2112</v>
      </c>
    </row>
    <row r="474" customFormat="false" ht="15" hidden="false" customHeight="false" outlineLevel="0" collapsed="false">
      <c r="A474" s="0" t="s">
        <v>31354</v>
      </c>
      <c r="B474" s="0" t="s">
        <v>31355</v>
      </c>
      <c r="C474" s="0" t="s">
        <v>24274</v>
      </c>
      <c r="D474" s="0" t="s">
        <v>24274</v>
      </c>
      <c r="E474" s="0" t="s">
        <v>31356</v>
      </c>
      <c r="F474" s="0" t="s">
        <v>498</v>
      </c>
      <c r="G474" s="0" t="n">
        <v>3</v>
      </c>
      <c r="H474" s="0" t="n">
        <v>1</v>
      </c>
      <c r="I474" s="0" t="n">
        <v>0.0001</v>
      </c>
      <c r="J474" s="0" t="n">
        <v>1000</v>
      </c>
      <c r="K474" s="0" t="n">
        <v>0</v>
      </c>
      <c r="L474" s="0" t="n">
        <v>0</v>
      </c>
      <c r="M474" s="0" t="n">
        <v>97</v>
      </c>
      <c r="N474" s="0" t="n">
        <v>97.6123</v>
      </c>
      <c r="O474" s="0" t="n">
        <v>97</v>
      </c>
      <c r="P474" s="0" t="n">
        <v>0</v>
      </c>
      <c r="Q474" s="0" t="n">
        <v>0</v>
      </c>
      <c r="R474" s="0" t="n">
        <v>0</v>
      </c>
      <c r="S474" s="0" t="n">
        <v>0</v>
      </c>
      <c r="T474" s="0" t="n">
        <v>0</v>
      </c>
      <c r="U474" s="0" t="n">
        <v>0</v>
      </c>
      <c r="V474" s="0" t="n">
        <v>0</v>
      </c>
      <c r="W474" s="0" t="n">
        <v>0</v>
      </c>
      <c r="X474" s="0" t="n">
        <v>0</v>
      </c>
      <c r="Y474" s="0" t="n">
        <v>0</v>
      </c>
      <c r="Z474" s="0" t="n">
        <v>0</v>
      </c>
      <c r="AA474" s="0" t="n">
        <v>150000</v>
      </c>
      <c r="AB474" s="0" t="n">
        <v>0</v>
      </c>
      <c r="AC474" s="0" t="n">
        <v>0</v>
      </c>
      <c r="AD474" s="0" t="s">
        <v>14</v>
      </c>
      <c r="AE474" s="0" t="s">
        <v>14</v>
      </c>
      <c r="AH474" s="0" t="n">
        <v>6</v>
      </c>
      <c r="AI474" s="0" t="s">
        <v>18040</v>
      </c>
      <c r="AJ474" s="0" t="s">
        <v>31271</v>
      </c>
      <c r="AK474" s="0" t="s">
        <v>31135</v>
      </c>
      <c r="AL474" s="0" t="s">
        <v>2112</v>
      </c>
    </row>
    <row r="475" customFormat="false" ht="15" hidden="false" customHeight="false" outlineLevel="0" collapsed="false">
      <c r="A475" s="0" t="s">
        <v>31357</v>
      </c>
      <c r="B475" s="0" t="s">
        <v>31358</v>
      </c>
      <c r="C475" s="0" t="s">
        <v>31359</v>
      </c>
      <c r="D475" s="0" t="s">
        <v>31359</v>
      </c>
      <c r="E475" s="0" t="s">
        <v>31360</v>
      </c>
      <c r="F475" s="0" t="s">
        <v>498</v>
      </c>
      <c r="G475" s="0" t="n">
        <v>2</v>
      </c>
      <c r="H475" s="0" t="n">
        <v>1</v>
      </c>
      <c r="I475" s="0" t="n">
        <v>0.0001</v>
      </c>
      <c r="J475" s="0" t="n">
        <v>1000</v>
      </c>
      <c r="K475" s="0" t="n">
        <v>0</v>
      </c>
      <c r="L475" s="0" t="n">
        <v>0</v>
      </c>
      <c r="M475" s="0" t="n">
        <v>92.55</v>
      </c>
      <c r="N475" s="0" t="n">
        <v>0</v>
      </c>
      <c r="O475" s="0" t="n">
        <v>92.55</v>
      </c>
      <c r="P475" s="0" t="n">
        <v>0</v>
      </c>
      <c r="Q475" s="0" t="n">
        <v>0</v>
      </c>
      <c r="R475" s="0" t="n">
        <v>0</v>
      </c>
      <c r="S475" s="0" t="n">
        <v>0</v>
      </c>
      <c r="T475" s="0" t="n">
        <v>0</v>
      </c>
      <c r="U475" s="0" t="n">
        <v>0</v>
      </c>
      <c r="V475" s="0" t="n">
        <v>0</v>
      </c>
      <c r="W475" s="0" t="n">
        <v>0</v>
      </c>
      <c r="X475" s="0" t="n">
        <v>0</v>
      </c>
      <c r="Y475" s="0" t="n">
        <v>0</v>
      </c>
      <c r="Z475" s="0" t="n">
        <v>0</v>
      </c>
      <c r="AA475" s="0" t="n">
        <v>210000</v>
      </c>
      <c r="AB475" s="0" t="n">
        <v>0</v>
      </c>
      <c r="AC475" s="0" t="n">
        <v>0</v>
      </c>
      <c r="AD475" s="0" t="s">
        <v>14</v>
      </c>
      <c r="AE475" s="0" t="s">
        <v>14</v>
      </c>
      <c r="AH475" s="0" t="n">
        <v>-100</v>
      </c>
      <c r="AI475" s="0" t="s">
        <v>18040</v>
      </c>
      <c r="AJ475" s="0" t="s">
        <v>31271</v>
      </c>
      <c r="AK475" s="0" t="s">
        <v>31135</v>
      </c>
      <c r="AL475" s="0" t="s">
        <v>2112</v>
      </c>
    </row>
    <row r="476" customFormat="false" ht="15" hidden="false" customHeight="false" outlineLevel="0" collapsed="false">
      <c r="A476" s="0" t="s">
        <v>31361</v>
      </c>
      <c r="B476" s="0" t="s">
        <v>31362</v>
      </c>
      <c r="C476" s="0" t="s">
        <v>31363</v>
      </c>
      <c r="D476" s="0" t="s">
        <v>31363</v>
      </c>
      <c r="E476" s="0" t="s">
        <v>31364</v>
      </c>
      <c r="F476" s="0" t="s">
        <v>498</v>
      </c>
      <c r="G476" s="0" t="n">
        <v>2</v>
      </c>
      <c r="H476" s="0" t="n">
        <v>1</v>
      </c>
      <c r="I476" s="0" t="n">
        <v>0.0001</v>
      </c>
      <c r="J476" s="0" t="n">
        <v>1000</v>
      </c>
      <c r="K476" s="0" t="n">
        <v>0</v>
      </c>
      <c r="L476" s="0" t="n">
        <v>0</v>
      </c>
      <c r="M476" s="0" t="n">
        <v>88.05</v>
      </c>
      <c r="N476" s="0" t="n">
        <v>0</v>
      </c>
      <c r="O476" s="0" t="n">
        <v>88.05</v>
      </c>
      <c r="P476" s="0" t="n">
        <v>0</v>
      </c>
      <c r="Q476" s="0" t="n">
        <v>0</v>
      </c>
      <c r="R476" s="0" t="n">
        <v>0</v>
      </c>
      <c r="S476" s="0" t="n">
        <v>0</v>
      </c>
      <c r="T476" s="0" t="n">
        <v>0</v>
      </c>
      <c r="U476" s="0" t="n">
        <v>0</v>
      </c>
      <c r="V476" s="0" t="n">
        <v>0</v>
      </c>
      <c r="W476" s="0" t="n">
        <v>0</v>
      </c>
      <c r="X476" s="0" t="n">
        <v>0</v>
      </c>
      <c r="Y476" s="0" t="n">
        <v>0</v>
      </c>
      <c r="Z476" s="0" t="n">
        <v>0</v>
      </c>
      <c r="AA476" s="0" t="n">
        <v>300000</v>
      </c>
      <c r="AB476" s="0" t="n">
        <v>0</v>
      </c>
      <c r="AC476" s="0" t="n">
        <v>0</v>
      </c>
      <c r="AD476" s="0" t="s">
        <v>14</v>
      </c>
      <c r="AE476" s="0" t="s">
        <v>14</v>
      </c>
      <c r="AH476" s="0" t="n">
        <v>-100</v>
      </c>
      <c r="AI476" s="0" t="s">
        <v>18040</v>
      </c>
      <c r="AJ476" s="0" t="s">
        <v>31271</v>
      </c>
      <c r="AK476" s="0" t="s">
        <v>31135</v>
      </c>
      <c r="AL476" s="0" t="s">
        <v>2112</v>
      </c>
    </row>
    <row r="477" customFormat="false" ht="15" hidden="false" customHeight="false" outlineLevel="0" collapsed="false">
      <c r="A477" s="0" t="s">
        <v>31365</v>
      </c>
      <c r="B477" s="0" t="s">
        <v>31366</v>
      </c>
      <c r="C477" s="0" t="s">
        <v>31367</v>
      </c>
      <c r="D477" s="0" t="s">
        <v>31367</v>
      </c>
      <c r="E477" s="0" t="s">
        <v>31368</v>
      </c>
      <c r="F477" s="0" t="s">
        <v>498</v>
      </c>
      <c r="G477" s="0" t="n">
        <v>2</v>
      </c>
      <c r="H477" s="0" t="n">
        <v>1</v>
      </c>
      <c r="I477" s="0" t="n">
        <v>0.0001</v>
      </c>
      <c r="J477" s="0" t="n">
        <v>1000</v>
      </c>
      <c r="K477" s="0" t="n">
        <v>0</v>
      </c>
      <c r="L477" s="0" t="n">
        <v>0</v>
      </c>
      <c r="M477" s="0" t="n">
        <v>84.05</v>
      </c>
      <c r="N477" s="0" t="n">
        <v>0</v>
      </c>
      <c r="O477" s="0" t="n">
        <v>84.05</v>
      </c>
      <c r="P477" s="0" t="n">
        <v>0</v>
      </c>
      <c r="Q477" s="0" t="n">
        <v>0</v>
      </c>
      <c r="R477" s="0" t="n">
        <v>0</v>
      </c>
      <c r="S477" s="0" t="n">
        <v>0</v>
      </c>
      <c r="T477" s="0" t="n">
        <v>0</v>
      </c>
      <c r="U477" s="0" t="n">
        <v>0</v>
      </c>
      <c r="V477" s="0" t="n">
        <v>0</v>
      </c>
      <c r="W477" s="0" t="n">
        <v>0</v>
      </c>
      <c r="X477" s="0" t="n">
        <v>0</v>
      </c>
      <c r="Y477" s="0" t="n">
        <v>0</v>
      </c>
      <c r="Z477" s="0" t="n">
        <v>0</v>
      </c>
      <c r="AA477" s="0" t="n">
        <v>300000</v>
      </c>
      <c r="AB477" s="0" t="n">
        <v>0</v>
      </c>
      <c r="AC477" s="0" t="n">
        <v>0</v>
      </c>
      <c r="AD477" s="0" t="s">
        <v>14</v>
      </c>
      <c r="AE477" s="0" t="s">
        <v>14</v>
      </c>
      <c r="AH477" s="0" t="n">
        <v>-100</v>
      </c>
      <c r="AI477" s="0" t="s">
        <v>18040</v>
      </c>
      <c r="AJ477" s="0" t="s">
        <v>31271</v>
      </c>
      <c r="AK477" s="0" t="s">
        <v>31135</v>
      </c>
      <c r="AL477" s="0" t="s">
        <v>2112</v>
      </c>
    </row>
    <row r="478" customFormat="false" ht="15" hidden="false" customHeight="false" outlineLevel="0" collapsed="false">
      <c r="A478" s="0" t="s">
        <v>31369</v>
      </c>
      <c r="B478" s="0" t="s">
        <v>31370</v>
      </c>
      <c r="C478" s="0" t="s">
        <v>31371</v>
      </c>
      <c r="D478" s="0" t="s">
        <v>31371</v>
      </c>
      <c r="E478" s="0" t="s">
        <v>31372</v>
      </c>
      <c r="F478" s="0" t="s">
        <v>498</v>
      </c>
      <c r="G478" s="0" t="n">
        <v>2</v>
      </c>
      <c r="H478" s="0" t="n">
        <v>1</v>
      </c>
      <c r="I478" s="0" t="n">
        <v>0.0001</v>
      </c>
      <c r="J478" s="0" t="n">
        <v>1000</v>
      </c>
      <c r="K478" s="0" t="n">
        <v>0</v>
      </c>
      <c r="L478" s="0" t="n">
        <v>0</v>
      </c>
      <c r="M478" s="0" t="n">
        <v>80.05</v>
      </c>
      <c r="N478" s="0" t="n">
        <v>0</v>
      </c>
      <c r="O478" s="0" t="n">
        <v>80.05</v>
      </c>
      <c r="P478" s="0" t="n">
        <v>0</v>
      </c>
      <c r="Q478" s="0" t="n">
        <v>0</v>
      </c>
      <c r="R478" s="0" t="n">
        <v>0</v>
      </c>
      <c r="S478" s="0" t="n">
        <v>0</v>
      </c>
      <c r="T478" s="0" t="n">
        <v>0</v>
      </c>
      <c r="U478" s="0" t="n">
        <v>0</v>
      </c>
      <c r="V478" s="0" t="n">
        <v>0</v>
      </c>
      <c r="W478" s="0" t="n">
        <v>0</v>
      </c>
      <c r="X478" s="0" t="n">
        <v>0</v>
      </c>
      <c r="Y478" s="0" t="n">
        <v>0</v>
      </c>
      <c r="Z478" s="0" t="n">
        <v>0</v>
      </c>
      <c r="AA478" s="0" t="n">
        <v>400000</v>
      </c>
      <c r="AB478" s="0" t="n">
        <v>0</v>
      </c>
      <c r="AC478" s="0" t="n">
        <v>0</v>
      </c>
      <c r="AD478" s="0" t="s">
        <v>14</v>
      </c>
      <c r="AE478" s="0" t="s">
        <v>14</v>
      </c>
      <c r="AH478" s="0" t="n">
        <v>-100</v>
      </c>
      <c r="AI478" s="0" t="s">
        <v>18040</v>
      </c>
      <c r="AJ478" s="0" t="s">
        <v>31271</v>
      </c>
      <c r="AK478" s="0" t="s">
        <v>31135</v>
      </c>
      <c r="AL478" s="0" t="s">
        <v>2112</v>
      </c>
    </row>
    <row r="479" customFormat="false" ht="15" hidden="false" customHeight="false" outlineLevel="0" collapsed="false">
      <c r="A479" s="0" t="s">
        <v>31373</v>
      </c>
      <c r="B479" s="0" t="s">
        <v>31374</v>
      </c>
      <c r="C479" s="0" t="s">
        <v>31375</v>
      </c>
      <c r="D479" s="0" t="s">
        <v>31375</v>
      </c>
      <c r="E479" s="0" t="s">
        <v>31376</v>
      </c>
      <c r="F479" s="0" t="s">
        <v>498</v>
      </c>
      <c r="G479" s="0" t="n">
        <v>2</v>
      </c>
      <c r="H479" s="0" t="n">
        <v>1</v>
      </c>
      <c r="I479" s="0" t="n">
        <v>0.0001</v>
      </c>
      <c r="J479" s="0" t="n">
        <v>1000</v>
      </c>
      <c r="K479" s="0" t="n">
        <v>0</v>
      </c>
      <c r="L479" s="0" t="n">
        <v>0</v>
      </c>
      <c r="M479" s="0" t="n">
        <v>76.55</v>
      </c>
      <c r="N479" s="0" t="n">
        <v>0</v>
      </c>
      <c r="O479" s="0" t="n">
        <v>76.55</v>
      </c>
      <c r="P479" s="0" t="n">
        <v>0</v>
      </c>
      <c r="Q479" s="0" t="n">
        <v>0</v>
      </c>
      <c r="R479" s="0" t="n">
        <v>0</v>
      </c>
      <c r="S479" s="0" t="n">
        <v>0</v>
      </c>
      <c r="T479" s="0" t="n">
        <v>0</v>
      </c>
      <c r="U479" s="0" t="n">
        <v>0</v>
      </c>
      <c r="V479" s="0" t="n">
        <v>0</v>
      </c>
      <c r="W479" s="0" t="n">
        <v>0</v>
      </c>
      <c r="X479" s="0" t="n">
        <v>0</v>
      </c>
      <c r="Y479" s="0" t="n">
        <v>0</v>
      </c>
      <c r="Z479" s="0" t="n">
        <v>0</v>
      </c>
      <c r="AA479" s="0" t="n">
        <v>400000</v>
      </c>
      <c r="AB479" s="0" t="n">
        <v>0</v>
      </c>
      <c r="AC479" s="0" t="n">
        <v>0</v>
      </c>
      <c r="AD479" s="0" t="s">
        <v>14</v>
      </c>
      <c r="AE479" s="0" t="s">
        <v>14</v>
      </c>
      <c r="AH479" s="0" t="n">
        <v>-100</v>
      </c>
      <c r="AI479" s="0" t="s">
        <v>18040</v>
      </c>
      <c r="AJ479" s="0" t="s">
        <v>31271</v>
      </c>
      <c r="AK479" s="0" t="s">
        <v>31135</v>
      </c>
      <c r="AL479" s="0" t="s">
        <v>2112</v>
      </c>
    </row>
    <row r="480" customFormat="false" ht="15" hidden="false" customHeight="false" outlineLevel="0" collapsed="false">
      <c r="A480" s="0" t="s">
        <v>31377</v>
      </c>
      <c r="B480" s="0" t="s">
        <v>31378</v>
      </c>
      <c r="C480" s="0" t="s">
        <v>31379</v>
      </c>
      <c r="D480" s="0" t="s">
        <v>31379</v>
      </c>
      <c r="E480" s="0" t="s">
        <v>31380</v>
      </c>
      <c r="F480" s="0" t="s">
        <v>498</v>
      </c>
      <c r="G480" s="0" t="n">
        <v>2</v>
      </c>
      <c r="H480" s="0" t="n">
        <v>1</v>
      </c>
      <c r="I480" s="0" t="n">
        <v>0.0001</v>
      </c>
      <c r="J480" s="0" t="n">
        <v>1000</v>
      </c>
      <c r="K480" s="0" t="n">
        <v>0</v>
      </c>
      <c r="L480" s="0" t="n">
        <v>0</v>
      </c>
      <c r="M480" s="0" t="n">
        <v>0</v>
      </c>
      <c r="N480" s="0" t="n">
        <v>0</v>
      </c>
      <c r="O480" s="0" t="n">
        <v>0</v>
      </c>
      <c r="P480" s="0" t="n">
        <v>0</v>
      </c>
      <c r="Q480" s="0" t="n">
        <v>0</v>
      </c>
      <c r="R480" s="0" t="n">
        <v>0</v>
      </c>
      <c r="S480" s="0" t="n">
        <v>0</v>
      </c>
      <c r="T480" s="0" t="n">
        <v>0</v>
      </c>
      <c r="U480" s="0" t="n">
        <v>0</v>
      </c>
      <c r="V480" s="0" t="n">
        <v>0</v>
      </c>
      <c r="W480" s="0" t="n">
        <v>0</v>
      </c>
      <c r="X480" s="0" t="n">
        <v>0</v>
      </c>
      <c r="Y480" s="0" t="n">
        <v>0</v>
      </c>
      <c r="Z480" s="0" t="n">
        <v>0</v>
      </c>
      <c r="AA480" s="0" t="n">
        <v>400000</v>
      </c>
      <c r="AB480" s="0" t="n">
        <v>0</v>
      </c>
      <c r="AC480" s="0" t="n">
        <v>0</v>
      </c>
      <c r="AD480" s="0" t="s">
        <v>14</v>
      </c>
      <c r="AE480" s="0" t="s">
        <v>14</v>
      </c>
      <c r="AH480" s="0" t="n">
        <v>-100</v>
      </c>
      <c r="AI480" s="0" t="s">
        <v>18040</v>
      </c>
      <c r="AJ480" s="0" t="s">
        <v>31271</v>
      </c>
      <c r="AK480" s="0" t="s">
        <v>31135</v>
      </c>
      <c r="AL480" s="0" t="s">
        <v>2112</v>
      </c>
    </row>
    <row r="481" customFormat="false" ht="15" hidden="false" customHeight="false" outlineLevel="0" collapsed="false">
      <c r="A481" s="0" t="s">
        <v>31381</v>
      </c>
      <c r="B481" s="0" t="s">
        <v>31382</v>
      </c>
      <c r="C481" s="0" t="s">
        <v>31383</v>
      </c>
      <c r="D481" s="0" t="s">
        <v>31383</v>
      </c>
      <c r="E481" s="0" t="s">
        <v>31384</v>
      </c>
      <c r="F481" s="0" t="s">
        <v>498</v>
      </c>
      <c r="G481" s="0" t="n">
        <v>2</v>
      </c>
      <c r="H481" s="0" t="n">
        <v>1</v>
      </c>
      <c r="I481" s="0" t="n">
        <v>0.0001</v>
      </c>
      <c r="J481" s="0" t="n">
        <v>1000</v>
      </c>
      <c r="K481" s="0" t="n">
        <v>0</v>
      </c>
      <c r="L481" s="0" t="n">
        <v>0</v>
      </c>
      <c r="M481" s="0" t="n">
        <v>0</v>
      </c>
      <c r="N481" s="0" t="n">
        <v>0</v>
      </c>
      <c r="O481" s="0" t="n">
        <v>0</v>
      </c>
      <c r="P481" s="0" t="n">
        <v>0</v>
      </c>
      <c r="Q481" s="0" t="n">
        <v>0</v>
      </c>
      <c r="R481" s="0" t="n">
        <v>0</v>
      </c>
      <c r="S481" s="0" t="n">
        <v>0</v>
      </c>
      <c r="T481" s="0" t="n">
        <v>0</v>
      </c>
      <c r="U481" s="0" t="n">
        <v>0</v>
      </c>
      <c r="V481" s="0" t="n">
        <v>0</v>
      </c>
      <c r="W481" s="0" t="n">
        <v>0</v>
      </c>
      <c r="X481" s="0" t="n">
        <v>0</v>
      </c>
      <c r="Y481" s="0" t="n">
        <v>0</v>
      </c>
      <c r="Z481" s="0" t="n">
        <v>0</v>
      </c>
      <c r="AA481" s="0" t="n">
        <v>400000</v>
      </c>
      <c r="AB481" s="0" t="n">
        <v>0</v>
      </c>
      <c r="AC481" s="0" t="n">
        <v>0</v>
      </c>
      <c r="AD481" s="0" t="s">
        <v>14</v>
      </c>
      <c r="AE481" s="0" t="s">
        <v>14</v>
      </c>
      <c r="AH481" s="0" t="n">
        <v>-100</v>
      </c>
      <c r="AI481" s="0" t="s">
        <v>18040</v>
      </c>
      <c r="AJ481" s="0" t="s">
        <v>31271</v>
      </c>
      <c r="AK481" s="0" t="s">
        <v>31135</v>
      </c>
      <c r="AL481" s="0" t="s">
        <v>2112</v>
      </c>
    </row>
    <row r="482" customFormat="false" ht="15" hidden="false" customHeight="false" outlineLevel="0" collapsed="false">
      <c r="A482" s="0" t="s">
        <v>31385</v>
      </c>
      <c r="B482" s="0" t="s">
        <v>31386</v>
      </c>
      <c r="C482" s="0" t="s">
        <v>31387</v>
      </c>
      <c r="D482" s="0" t="s">
        <v>31387</v>
      </c>
      <c r="E482" s="0" t="s">
        <v>31388</v>
      </c>
      <c r="F482" s="0" t="s">
        <v>498</v>
      </c>
      <c r="G482" s="0" t="n">
        <v>2</v>
      </c>
      <c r="H482" s="0" t="n">
        <v>1</v>
      </c>
      <c r="I482" s="0" t="n">
        <v>0.0001</v>
      </c>
      <c r="J482" s="0" t="n">
        <v>1000</v>
      </c>
      <c r="K482" s="0" t="n">
        <v>0</v>
      </c>
      <c r="L482" s="0" t="n">
        <v>0</v>
      </c>
      <c r="M482" s="0" t="n">
        <v>0</v>
      </c>
      <c r="N482" s="0" t="n">
        <v>0</v>
      </c>
      <c r="O482" s="0" t="n">
        <v>0</v>
      </c>
      <c r="P482" s="0" t="n">
        <v>0</v>
      </c>
      <c r="Q482" s="0" t="n">
        <v>0</v>
      </c>
      <c r="R482" s="0" t="n">
        <v>0</v>
      </c>
      <c r="S482" s="0" t="n">
        <v>0</v>
      </c>
      <c r="T482" s="0" t="n">
        <v>0</v>
      </c>
      <c r="U482" s="0" t="n">
        <v>0</v>
      </c>
      <c r="V482" s="0" t="n">
        <v>0</v>
      </c>
      <c r="W482" s="0" t="n">
        <v>0</v>
      </c>
      <c r="X482" s="0" t="n">
        <v>0</v>
      </c>
      <c r="Y482" s="0" t="n">
        <v>0</v>
      </c>
      <c r="Z482" s="0" t="n">
        <v>0</v>
      </c>
      <c r="AA482" s="0" t="n">
        <v>280900</v>
      </c>
      <c r="AB482" s="0" t="n">
        <v>0</v>
      </c>
      <c r="AC482" s="0" t="n">
        <v>0</v>
      </c>
      <c r="AD482" s="0" t="s">
        <v>14</v>
      </c>
      <c r="AE482" s="0" t="s">
        <v>14</v>
      </c>
      <c r="AH482" s="0" t="n">
        <v>-100</v>
      </c>
      <c r="AI482" s="0" t="s">
        <v>18040</v>
      </c>
      <c r="AJ482" s="0" t="s">
        <v>31271</v>
      </c>
      <c r="AK482" s="0" t="s">
        <v>31135</v>
      </c>
      <c r="AL482" s="0" t="s">
        <v>2112</v>
      </c>
    </row>
    <row r="483" customFormat="false" ht="15" hidden="false" customHeight="false" outlineLevel="0" collapsed="false">
      <c r="A483" s="0" t="s">
        <v>31389</v>
      </c>
      <c r="B483" s="0" t="s">
        <v>31390</v>
      </c>
      <c r="C483" s="0" t="s">
        <v>17926</v>
      </c>
      <c r="D483" s="0" t="s">
        <v>17926</v>
      </c>
      <c r="E483" s="0" t="s">
        <v>31391</v>
      </c>
      <c r="F483" s="0" t="s">
        <v>1987</v>
      </c>
      <c r="G483" s="0" t="n">
        <v>1</v>
      </c>
      <c r="H483" s="0" t="n">
        <v>100</v>
      </c>
      <c r="I483" s="0" t="n">
        <v>0.0001</v>
      </c>
      <c r="J483" s="0" t="n">
        <v>100</v>
      </c>
      <c r="K483" s="0" t="n">
        <v>0</v>
      </c>
      <c r="L483" s="0" t="n">
        <v>0</v>
      </c>
      <c r="M483" s="0" t="n">
        <v>66</v>
      </c>
      <c r="N483" s="0" t="n">
        <v>0</v>
      </c>
      <c r="O483" s="0" t="n">
        <v>66</v>
      </c>
      <c r="P483" s="0" t="n">
        <v>0</v>
      </c>
      <c r="Q483" s="0" t="n">
        <v>0</v>
      </c>
      <c r="R483" s="0" t="n">
        <v>0</v>
      </c>
      <c r="S483" s="0" t="n">
        <v>0</v>
      </c>
      <c r="T483" s="0" t="n">
        <v>0</v>
      </c>
      <c r="U483" s="0" t="n">
        <v>0</v>
      </c>
      <c r="V483" s="0" t="n">
        <v>0</v>
      </c>
      <c r="W483" s="0" t="n">
        <v>0</v>
      </c>
      <c r="X483" s="0" t="n">
        <v>0</v>
      </c>
      <c r="Y483" s="0" t="n">
        <v>0</v>
      </c>
      <c r="Z483" s="0" t="n">
        <v>0</v>
      </c>
      <c r="AA483" s="0" t="n">
        <v>1000000</v>
      </c>
      <c r="AB483" s="0" t="n">
        <v>0</v>
      </c>
      <c r="AC483" s="0" t="n">
        <v>0</v>
      </c>
      <c r="AD483" s="0" t="s">
        <v>14</v>
      </c>
      <c r="AE483" s="0" t="s">
        <v>14</v>
      </c>
      <c r="AH483" s="0" t="n">
        <v>800</v>
      </c>
      <c r="AI483" s="0" t="s">
        <v>18040</v>
      </c>
      <c r="AJ483" s="0" t="s">
        <v>31271</v>
      </c>
      <c r="AK483" s="0" t="s">
        <v>31143</v>
      </c>
      <c r="AL483" s="0" t="s">
        <v>2112</v>
      </c>
    </row>
    <row r="484" customFormat="false" ht="15" hidden="false" customHeight="false" outlineLevel="0" collapsed="false">
      <c r="A484" s="0" t="s">
        <v>31392</v>
      </c>
      <c r="B484" s="0" t="s">
        <v>31393</v>
      </c>
      <c r="C484" s="0" t="s">
        <v>24993</v>
      </c>
      <c r="D484" s="0" t="s">
        <v>24993</v>
      </c>
      <c r="E484" s="0" t="s">
        <v>31394</v>
      </c>
      <c r="F484" s="0" t="s">
        <v>1987</v>
      </c>
      <c r="G484" s="0" t="n">
        <v>1</v>
      </c>
      <c r="H484" s="0" t="n">
        <v>100</v>
      </c>
      <c r="I484" s="0" t="n">
        <v>0.0001</v>
      </c>
      <c r="J484" s="0" t="n">
        <v>100</v>
      </c>
      <c r="K484" s="0" t="n">
        <v>0</v>
      </c>
      <c r="L484" s="0" t="n">
        <v>0</v>
      </c>
      <c r="M484" s="0" t="n">
        <v>90</v>
      </c>
      <c r="N484" s="0" t="n">
        <v>0</v>
      </c>
      <c r="O484" s="0" t="n">
        <v>90</v>
      </c>
      <c r="P484" s="0" t="n">
        <v>0</v>
      </c>
      <c r="Q484" s="0" t="n">
        <v>0</v>
      </c>
      <c r="R484" s="0" t="n">
        <v>0</v>
      </c>
      <c r="S484" s="0" t="n">
        <v>0</v>
      </c>
      <c r="T484" s="0" t="n">
        <v>0</v>
      </c>
      <c r="U484" s="0" t="n">
        <v>0</v>
      </c>
      <c r="V484" s="0" t="n">
        <v>0</v>
      </c>
      <c r="W484" s="0" t="n">
        <v>0</v>
      </c>
      <c r="X484" s="0" t="n">
        <v>0</v>
      </c>
      <c r="Y484" s="0" t="n">
        <v>0</v>
      </c>
      <c r="Z484" s="0" t="n">
        <v>0</v>
      </c>
      <c r="AA484" s="0" t="n">
        <v>1500000</v>
      </c>
      <c r="AB484" s="0" t="n">
        <v>0</v>
      </c>
      <c r="AC484" s="0" t="n">
        <v>0</v>
      </c>
      <c r="AD484" s="0" t="s">
        <v>14</v>
      </c>
      <c r="AE484" s="0" t="s">
        <v>14</v>
      </c>
      <c r="AH484" s="0" t="n">
        <v>6</v>
      </c>
      <c r="AI484" s="0" t="s">
        <v>18040</v>
      </c>
      <c r="AJ484" s="0" t="s">
        <v>31271</v>
      </c>
      <c r="AK484" s="0" t="s">
        <v>31143</v>
      </c>
      <c r="AL484" s="0" t="s">
        <v>2112</v>
      </c>
    </row>
    <row r="485" customFormat="false" ht="15" hidden="false" customHeight="false" outlineLevel="0" collapsed="false">
      <c r="A485" s="0" t="s">
        <v>31395</v>
      </c>
      <c r="B485" s="0" t="s">
        <v>31396</v>
      </c>
      <c r="C485" s="0" t="s">
        <v>20425</v>
      </c>
      <c r="D485" s="0" t="s">
        <v>20425</v>
      </c>
      <c r="E485" s="0" t="s">
        <v>31397</v>
      </c>
      <c r="F485" s="0" t="s">
        <v>498</v>
      </c>
      <c r="G485" s="0" t="n">
        <v>3</v>
      </c>
      <c r="H485" s="0" t="n">
        <v>1</v>
      </c>
      <c r="I485" s="0" t="n">
        <v>0.0001</v>
      </c>
      <c r="J485" s="0" t="n">
        <v>1000</v>
      </c>
      <c r="K485" s="0" t="n">
        <v>0</v>
      </c>
      <c r="L485" s="0" t="n">
        <v>0</v>
      </c>
      <c r="M485" s="0" t="n">
        <v>80.9999</v>
      </c>
      <c r="N485" s="0" t="n">
        <v>79.995</v>
      </c>
      <c r="O485" s="0" t="n">
        <v>81</v>
      </c>
      <c r="P485" s="0" t="n">
        <v>0</v>
      </c>
      <c r="Q485" s="0" t="n">
        <v>0</v>
      </c>
      <c r="R485" s="0" t="n">
        <v>0</v>
      </c>
      <c r="S485" s="0" t="n">
        <v>80.5605</v>
      </c>
      <c r="T485" s="0" t="n">
        <v>0</v>
      </c>
      <c r="U485" s="0" t="n">
        <v>0</v>
      </c>
      <c r="V485" s="0" t="n">
        <v>0</v>
      </c>
      <c r="W485" s="0" t="n">
        <v>0</v>
      </c>
      <c r="X485" s="0" t="n">
        <v>0</v>
      </c>
      <c r="Y485" s="0" t="n">
        <v>0</v>
      </c>
      <c r="Z485" s="0" t="n">
        <v>0</v>
      </c>
      <c r="AA485" s="0" t="n">
        <v>34000</v>
      </c>
      <c r="AB485" s="0" t="n">
        <v>0</v>
      </c>
      <c r="AC485" s="0" t="n">
        <v>0</v>
      </c>
      <c r="AD485" s="0" t="s">
        <v>14</v>
      </c>
      <c r="AE485" s="0" t="s">
        <v>14</v>
      </c>
      <c r="AH485" s="0" t="n">
        <v>6</v>
      </c>
      <c r="AI485" s="0" t="s">
        <v>18040</v>
      </c>
      <c r="AJ485" s="0" t="s">
        <v>31271</v>
      </c>
      <c r="AK485" s="0" t="s">
        <v>31135</v>
      </c>
      <c r="AL485" s="0" t="s">
        <v>2112</v>
      </c>
    </row>
    <row r="486" customFormat="false" ht="15" hidden="false" customHeight="false" outlineLevel="0" collapsed="false">
      <c r="A486" s="0" t="s">
        <v>31398</v>
      </c>
      <c r="B486" s="0" t="s">
        <v>31399</v>
      </c>
      <c r="C486" s="0" t="s">
        <v>31400</v>
      </c>
      <c r="D486" s="0" t="s">
        <v>31400</v>
      </c>
      <c r="E486" s="0" t="s">
        <v>31401</v>
      </c>
      <c r="F486" s="0" t="s">
        <v>1987</v>
      </c>
      <c r="G486" s="0" t="n">
        <v>3</v>
      </c>
      <c r="H486" s="0" t="n">
        <v>1</v>
      </c>
      <c r="I486" s="0" t="n">
        <v>0.0001</v>
      </c>
      <c r="J486" s="0" t="n">
        <v>150000</v>
      </c>
      <c r="K486" s="0" t="n">
        <v>0</v>
      </c>
      <c r="L486" s="0" t="n">
        <v>0</v>
      </c>
      <c r="M486" s="0" t="n">
        <v>100</v>
      </c>
      <c r="N486" s="0" t="n">
        <v>0</v>
      </c>
      <c r="O486" s="0" t="n">
        <v>100</v>
      </c>
      <c r="P486" s="0" t="n">
        <v>0</v>
      </c>
      <c r="Q486" s="0" t="n">
        <v>0</v>
      </c>
      <c r="R486" s="0" t="n">
        <v>0</v>
      </c>
      <c r="S486" s="0" t="n">
        <v>0</v>
      </c>
      <c r="T486" s="0" t="n">
        <v>0</v>
      </c>
      <c r="U486" s="0" t="n">
        <v>0</v>
      </c>
      <c r="V486" s="0" t="n">
        <v>0</v>
      </c>
      <c r="W486" s="0" t="n">
        <v>0</v>
      </c>
      <c r="X486" s="0" t="n">
        <v>0</v>
      </c>
      <c r="Y486" s="0" t="n">
        <v>0</v>
      </c>
      <c r="Z486" s="0" t="n">
        <v>0</v>
      </c>
      <c r="AA486" s="0" t="n">
        <v>400</v>
      </c>
      <c r="AB486" s="0" t="n">
        <v>0</v>
      </c>
      <c r="AC486" s="0" t="n">
        <v>0</v>
      </c>
      <c r="AD486" s="0" t="s">
        <v>14</v>
      </c>
      <c r="AE486" s="0" t="s">
        <v>14</v>
      </c>
      <c r="AF486" s="0" t="s">
        <v>30149</v>
      </c>
      <c r="AH486" s="0" t="n">
        <v>0</v>
      </c>
      <c r="AI486" s="0" t="s">
        <v>18040</v>
      </c>
      <c r="AJ486" s="0" t="s">
        <v>31271</v>
      </c>
      <c r="AK486" s="0" t="s">
        <v>31143</v>
      </c>
      <c r="AL486" s="0" t="s">
        <v>2112</v>
      </c>
    </row>
    <row r="487" customFormat="false" ht="15" hidden="false" customHeight="false" outlineLevel="0" collapsed="false">
      <c r="A487" s="0" t="s">
        <v>31402</v>
      </c>
      <c r="B487" s="0" t="s">
        <v>31403</v>
      </c>
      <c r="C487" s="0" t="s">
        <v>31404</v>
      </c>
      <c r="D487" s="0" t="s">
        <v>31404</v>
      </c>
      <c r="E487" s="0" t="s">
        <v>31405</v>
      </c>
      <c r="F487" s="0" t="s">
        <v>31406</v>
      </c>
      <c r="G487" s="0" t="n">
        <v>3</v>
      </c>
      <c r="H487" s="0" t="n">
        <v>1</v>
      </c>
      <c r="I487" s="0" t="n">
        <v>0.5</v>
      </c>
      <c r="K487" s="0" t="n">
        <v>0.29</v>
      </c>
      <c r="L487" s="0" t="n">
        <v>860</v>
      </c>
      <c r="M487" s="0" t="n">
        <v>857.5</v>
      </c>
      <c r="N487" s="0" t="n">
        <v>869</v>
      </c>
      <c r="O487" s="0" t="n">
        <v>860</v>
      </c>
      <c r="P487" s="0" t="n">
        <v>0</v>
      </c>
      <c r="Q487" s="0" t="n">
        <v>0</v>
      </c>
      <c r="R487" s="0" t="n">
        <v>0</v>
      </c>
      <c r="S487" s="0" t="n">
        <v>858</v>
      </c>
      <c r="T487" s="0" t="n">
        <v>848.5</v>
      </c>
      <c r="U487" s="0" t="n">
        <v>848.5</v>
      </c>
      <c r="V487" s="0" t="n">
        <v>864.5</v>
      </c>
      <c r="W487" s="0" t="n">
        <v>146694</v>
      </c>
      <c r="X487" s="0" t="n">
        <v>833.5</v>
      </c>
      <c r="Y487" s="0" t="n">
        <v>837.5</v>
      </c>
      <c r="Z487" s="0" t="n">
        <v>6</v>
      </c>
      <c r="AA487" s="0" t="n">
        <v>0</v>
      </c>
      <c r="AB487" s="0" t="n">
        <v>860</v>
      </c>
      <c r="AC487" s="0" t="n">
        <v>0</v>
      </c>
      <c r="AD487" s="0" t="s">
        <v>99</v>
      </c>
      <c r="AE487" s="0" t="s">
        <v>99</v>
      </c>
      <c r="AF487" s="0" t="s">
        <v>30149</v>
      </c>
      <c r="AH487" s="0" t="n">
        <v>0</v>
      </c>
      <c r="AI487" s="0" t="s">
        <v>27631</v>
      </c>
      <c r="AJ487" s="0" t="s">
        <v>31407</v>
      </c>
      <c r="AK487" s="0" t="s">
        <v>31408</v>
      </c>
      <c r="AL487" s="0" t="s">
        <v>2112</v>
      </c>
    </row>
    <row r="488" customFormat="false" ht="15" hidden="false" customHeight="false" outlineLevel="0" collapsed="false">
      <c r="A488" s="0" t="s">
        <v>31409</v>
      </c>
      <c r="B488" s="0" t="s">
        <v>31410</v>
      </c>
      <c r="C488" s="0" t="s">
        <v>31411</v>
      </c>
      <c r="D488" s="0" t="s">
        <v>31411</v>
      </c>
      <c r="E488" s="0" t="s">
        <v>31412</v>
      </c>
      <c r="F488" s="0" t="s">
        <v>31406</v>
      </c>
      <c r="G488" s="0" t="n">
        <v>3</v>
      </c>
      <c r="H488" s="0" t="n">
        <v>1</v>
      </c>
      <c r="I488" s="0" t="n">
        <v>50</v>
      </c>
      <c r="K488" s="0" t="n">
        <v>0</v>
      </c>
      <c r="L488" s="0" t="n">
        <v>0</v>
      </c>
      <c r="M488" s="0" t="n">
        <v>91900</v>
      </c>
      <c r="N488" s="0" t="n">
        <v>92100</v>
      </c>
      <c r="O488" s="0" t="n">
        <v>91900</v>
      </c>
      <c r="P488" s="0" t="n">
        <v>0</v>
      </c>
      <c r="Q488" s="0" t="n">
        <v>0</v>
      </c>
      <c r="R488" s="0" t="n">
        <v>0</v>
      </c>
      <c r="S488" s="0" t="n">
        <v>0</v>
      </c>
      <c r="T488" s="0" t="n">
        <v>0</v>
      </c>
      <c r="U488" s="0" t="n">
        <v>0</v>
      </c>
      <c r="V488" s="0" t="n">
        <v>0</v>
      </c>
      <c r="W488" s="0" t="n">
        <v>0</v>
      </c>
      <c r="X488" s="0" t="n">
        <v>92200</v>
      </c>
      <c r="Y488" s="0" t="n">
        <v>92400</v>
      </c>
      <c r="Z488" s="0" t="n">
        <v>0</v>
      </c>
      <c r="AA488" s="0" t="n">
        <v>0</v>
      </c>
      <c r="AB488" s="0" t="n">
        <v>0</v>
      </c>
      <c r="AC488" s="0" t="n">
        <v>0</v>
      </c>
      <c r="AD488" s="0" t="s">
        <v>99</v>
      </c>
      <c r="AE488" s="0" t="s">
        <v>99</v>
      </c>
      <c r="AF488" s="0" t="s">
        <v>30149</v>
      </c>
      <c r="AH488" s="0" t="n">
        <v>0</v>
      </c>
      <c r="AI488" s="0" t="s">
        <v>27631</v>
      </c>
      <c r="AJ488" s="0" t="s">
        <v>31407</v>
      </c>
      <c r="AK488" s="0" t="s">
        <v>31408</v>
      </c>
      <c r="AL488" s="0" t="s">
        <v>2112</v>
      </c>
    </row>
    <row r="489" customFormat="false" ht="15" hidden="false" customHeight="false" outlineLevel="0" collapsed="false">
      <c r="A489" s="0" t="s">
        <v>31413</v>
      </c>
      <c r="B489" s="0" t="s">
        <v>31414</v>
      </c>
      <c r="C489" s="0" t="s">
        <v>31415</v>
      </c>
      <c r="D489" s="0" t="s">
        <v>31415</v>
      </c>
      <c r="E489" s="0" t="s">
        <v>31416</v>
      </c>
      <c r="F489" s="0" t="s">
        <v>30660</v>
      </c>
      <c r="G489" s="0" t="n">
        <v>3</v>
      </c>
      <c r="H489" s="0" t="n">
        <v>1</v>
      </c>
      <c r="I489" s="0" t="n">
        <v>2000</v>
      </c>
      <c r="K489" s="0" t="n">
        <v>0</v>
      </c>
      <c r="L489" s="0" t="n">
        <v>0</v>
      </c>
      <c r="M489" s="0" t="n">
        <v>14700000</v>
      </c>
      <c r="N489" s="0" t="n">
        <v>0</v>
      </c>
      <c r="O489" s="0" t="n">
        <v>14700000</v>
      </c>
      <c r="P489" s="0" t="n">
        <v>0</v>
      </c>
      <c r="Q489" s="0" t="n">
        <v>0</v>
      </c>
      <c r="R489" s="0" t="n">
        <v>0</v>
      </c>
      <c r="S489" s="0" t="n">
        <v>0</v>
      </c>
      <c r="T489" s="0" t="n">
        <v>0</v>
      </c>
      <c r="U489" s="0" t="n">
        <v>0</v>
      </c>
      <c r="V489" s="0" t="n">
        <v>0</v>
      </c>
      <c r="W489" s="0" t="n">
        <v>0</v>
      </c>
      <c r="X489" s="0" t="n">
        <v>0</v>
      </c>
      <c r="Y489" s="0" t="n">
        <v>0</v>
      </c>
      <c r="Z489" s="0" t="n">
        <v>0</v>
      </c>
      <c r="AA489" s="0" t="n">
        <v>0</v>
      </c>
      <c r="AB489" s="0" t="n">
        <v>0</v>
      </c>
      <c r="AC489" s="0" t="n">
        <v>0</v>
      </c>
      <c r="AD489" s="0" t="s">
        <v>99</v>
      </c>
      <c r="AE489" s="0" t="s">
        <v>99</v>
      </c>
      <c r="AF489" s="0" t="s">
        <v>30149</v>
      </c>
      <c r="AH489" s="0" t="n">
        <v>0</v>
      </c>
      <c r="AI489" s="0" t="s">
        <v>27631</v>
      </c>
      <c r="AJ489" s="0" t="s">
        <v>31407</v>
      </c>
      <c r="AK489" s="0" t="s">
        <v>30661</v>
      </c>
      <c r="AL489" s="0" t="s">
        <v>2112</v>
      </c>
    </row>
    <row r="490" customFormat="false" ht="15" hidden="false" customHeight="false" outlineLevel="0" collapsed="false">
      <c r="A490" s="0" t="s">
        <v>31417</v>
      </c>
      <c r="B490" s="0" t="s">
        <v>31418</v>
      </c>
      <c r="C490" s="0" t="s">
        <v>31419</v>
      </c>
      <c r="D490" s="0" t="s">
        <v>31419</v>
      </c>
      <c r="E490" s="0" t="s">
        <v>31420</v>
      </c>
      <c r="F490" s="0" t="s">
        <v>31421</v>
      </c>
      <c r="G490" s="0" t="n">
        <v>3</v>
      </c>
      <c r="H490" s="0" t="n">
        <v>1</v>
      </c>
      <c r="I490" s="0" t="n">
        <v>0.5</v>
      </c>
      <c r="K490" s="0" t="n">
        <v>1.96</v>
      </c>
      <c r="L490" s="0" t="n">
        <v>2447</v>
      </c>
      <c r="M490" s="0" t="n">
        <v>2400</v>
      </c>
      <c r="N490" s="0" t="n">
        <v>2485</v>
      </c>
      <c r="O490" s="0" t="n">
        <v>2447</v>
      </c>
      <c r="P490" s="0" t="n">
        <v>0</v>
      </c>
      <c r="Q490" s="0" t="n">
        <v>0</v>
      </c>
      <c r="R490" s="0" t="n">
        <v>0</v>
      </c>
      <c r="S490" s="0" t="n">
        <v>2456</v>
      </c>
      <c r="T490" s="0" t="n">
        <v>2441</v>
      </c>
      <c r="U490" s="0" t="n">
        <v>2441</v>
      </c>
      <c r="V490" s="0" t="n">
        <v>2488.5</v>
      </c>
      <c r="W490" s="0" t="n">
        <v>83498</v>
      </c>
      <c r="X490" s="0" t="n">
        <v>2450.5</v>
      </c>
      <c r="Y490" s="0" t="n">
        <v>2486.5</v>
      </c>
      <c r="Z490" s="0" t="n">
        <v>24</v>
      </c>
      <c r="AA490" s="0" t="n">
        <v>0</v>
      </c>
      <c r="AB490" s="0" t="n">
        <v>7341</v>
      </c>
      <c r="AC490" s="0" t="n">
        <v>0</v>
      </c>
      <c r="AD490" s="0" t="s">
        <v>99</v>
      </c>
      <c r="AE490" s="0" t="s">
        <v>99</v>
      </c>
      <c r="AH490" s="0" t="n">
        <v>-100</v>
      </c>
      <c r="AI490" s="0" t="s">
        <v>27631</v>
      </c>
      <c r="AJ490" s="0" t="s">
        <v>31407</v>
      </c>
      <c r="AK490" s="0" t="s">
        <v>30700</v>
      </c>
      <c r="AL490" s="0" t="s">
        <v>2112</v>
      </c>
    </row>
    <row r="491" customFormat="false" ht="15" hidden="false" customHeight="false" outlineLevel="0" collapsed="false">
      <c r="A491" s="0" t="s">
        <v>31422</v>
      </c>
      <c r="B491" s="0" t="s">
        <v>31423</v>
      </c>
      <c r="C491" s="0" t="s">
        <v>31424</v>
      </c>
      <c r="D491" s="0" t="s">
        <v>31424</v>
      </c>
      <c r="E491" s="0" t="s">
        <v>31425</v>
      </c>
      <c r="F491" s="0" t="s">
        <v>30660</v>
      </c>
      <c r="G491" s="0" t="n">
        <v>3</v>
      </c>
      <c r="H491" s="0" t="n">
        <v>100</v>
      </c>
      <c r="I491" s="0" t="n">
        <v>0.01</v>
      </c>
      <c r="K491" s="0" t="n">
        <v>0</v>
      </c>
      <c r="L491" s="0" t="n">
        <v>0</v>
      </c>
      <c r="M491" s="0" t="n">
        <v>0</v>
      </c>
      <c r="N491" s="0" t="n">
        <v>0</v>
      </c>
      <c r="O491" s="0" t="n">
        <v>0</v>
      </c>
      <c r="P491" s="0" t="n">
        <v>0</v>
      </c>
      <c r="Q491" s="0" t="n">
        <v>0</v>
      </c>
      <c r="R491" s="0" t="n">
        <v>0</v>
      </c>
      <c r="S491" s="0" t="n">
        <v>0</v>
      </c>
      <c r="T491" s="0" t="n">
        <v>0</v>
      </c>
      <c r="U491" s="0" t="n">
        <v>0</v>
      </c>
      <c r="V491" s="0" t="n">
        <v>0</v>
      </c>
      <c r="W491" s="0" t="n">
        <v>0</v>
      </c>
      <c r="X491" s="0" t="n">
        <v>0</v>
      </c>
      <c r="Y491" s="0" t="n">
        <v>0</v>
      </c>
      <c r="Z491" s="0" t="n">
        <v>0</v>
      </c>
      <c r="AA491" s="0" t="n">
        <v>12745532</v>
      </c>
      <c r="AB491" s="0" t="n">
        <v>0</v>
      </c>
      <c r="AC491" s="0" t="n">
        <v>0</v>
      </c>
      <c r="AD491" s="0" t="s">
        <v>99</v>
      </c>
      <c r="AE491" s="0" t="s">
        <v>99</v>
      </c>
      <c r="AF491" s="0" t="s">
        <v>30149</v>
      </c>
      <c r="AH491" s="0" t="n">
        <v>0</v>
      </c>
      <c r="AI491" s="0" t="s">
        <v>27631</v>
      </c>
      <c r="AJ491" s="0" t="s">
        <v>31407</v>
      </c>
      <c r="AK491" s="0" t="s">
        <v>30661</v>
      </c>
      <c r="AL491" s="0" t="s">
        <v>2112</v>
      </c>
    </row>
    <row r="492" customFormat="false" ht="15" hidden="false" customHeight="false" outlineLevel="0" collapsed="false">
      <c r="A492" s="0" t="s">
        <v>31426</v>
      </c>
      <c r="B492" s="0" t="s">
        <v>31427</v>
      </c>
      <c r="C492" s="0" t="s">
        <v>31428</v>
      </c>
      <c r="D492" s="0" t="s">
        <v>31428</v>
      </c>
      <c r="E492" s="0" t="s">
        <v>31429</v>
      </c>
      <c r="F492" s="0" t="s">
        <v>30660</v>
      </c>
      <c r="G492" s="0" t="n">
        <v>3</v>
      </c>
      <c r="H492" s="0" t="n">
        <v>1</v>
      </c>
      <c r="I492" s="0" t="n">
        <v>10000</v>
      </c>
      <c r="K492" s="0" t="n">
        <v>0</v>
      </c>
      <c r="L492" s="0" t="n">
        <v>0</v>
      </c>
      <c r="M492" s="0" t="n">
        <v>6640000</v>
      </c>
      <c r="N492" s="0" t="n">
        <v>0</v>
      </c>
      <c r="O492" s="0" t="n">
        <v>6640000</v>
      </c>
      <c r="P492" s="0" t="n">
        <v>0</v>
      </c>
      <c r="Q492" s="0" t="n">
        <v>0</v>
      </c>
      <c r="R492" s="0" t="n">
        <v>0</v>
      </c>
      <c r="S492" s="0" t="n">
        <v>0</v>
      </c>
      <c r="T492" s="0" t="n">
        <v>0</v>
      </c>
      <c r="U492" s="0" t="n">
        <v>0</v>
      </c>
      <c r="V492" s="0" t="n">
        <v>0</v>
      </c>
      <c r="W492" s="0" t="n">
        <v>0</v>
      </c>
      <c r="X492" s="0" t="n">
        <v>0</v>
      </c>
      <c r="Y492" s="0" t="n">
        <v>0</v>
      </c>
      <c r="Z492" s="0" t="n">
        <v>0</v>
      </c>
      <c r="AA492" s="0" t="n">
        <v>1600</v>
      </c>
      <c r="AB492" s="0" t="n">
        <v>0</v>
      </c>
      <c r="AC492" s="0" t="n">
        <v>0</v>
      </c>
      <c r="AD492" s="0" t="s">
        <v>99</v>
      </c>
      <c r="AE492" s="0" t="s">
        <v>99</v>
      </c>
      <c r="AF492" s="0" t="s">
        <v>30149</v>
      </c>
      <c r="AH492" s="0" t="n">
        <v>0</v>
      </c>
      <c r="AI492" s="0" t="s">
        <v>27631</v>
      </c>
      <c r="AJ492" s="0" t="s">
        <v>31407</v>
      </c>
      <c r="AK492" s="0" t="s">
        <v>30661</v>
      </c>
      <c r="AL492" s="0" t="s">
        <v>2112</v>
      </c>
    </row>
    <row r="493" customFormat="false" ht="15" hidden="false" customHeight="false" outlineLevel="0" collapsed="false">
      <c r="A493" s="0" t="s">
        <v>31430</v>
      </c>
      <c r="B493" s="0" t="s">
        <v>31431</v>
      </c>
      <c r="C493" s="0" t="s">
        <v>31432</v>
      </c>
      <c r="D493" s="0" t="s">
        <v>31432</v>
      </c>
      <c r="E493" s="0" t="s">
        <v>31433</v>
      </c>
      <c r="F493" s="0" t="s">
        <v>31406</v>
      </c>
      <c r="G493" s="0" t="n">
        <v>3</v>
      </c>
      <c r="H493" s="0" t="n">
        <v>1</v>
      </c>
      <c r="I493" s="0" t="n">
        <v>20</v>
      </c>
      <c r="K493" s="0" t="n">
        <v>0</v>
      </c>
      <c r="L493" s="0" t="n">
        <v>0</v>
      </c>
      <c r="M493" s="0" t="n">
        <v>28600</v>
      </c>
      <c r="N493" s="0" t="n">
        <v>25940</v>
      </c>
      <c r="O493" s="0" t="n">
        <v>28600</v>
      </c>
      <c r="P493" s="0" t="n">
        <v>0</v>
      </c>
      <c r="Q493" s="0" t="n">
        <v>0</v>
      </c>
      <c r="R493" s="0" t="n">
        <v>0</v>
      </c>
      <c r="S493" s="0" t="n">
        <v>0</v>
      </c>
      <c r="T493" s="0" t="n">
        <v>0</v>
      </c>
      <c r="U493" s="0" t="n">
        <v>0</v>
      </c>
      <c r="V493" s="0" t="n">
        <v>0</v>
      </c>
      <c r="W493" s="0" t="n">
        <v>0</v>
      </c>
      <c r="X493" s="0" t="n">
        <v>17140</v>
      </c>
      <c r="Y493" s="0" t="n">
        <v>0</v>
      </c>
      <c r="Z493" s="0" t="n">
        <v>0</v>
      </c>
      <c r="AA493" s="0" t="n">
        <v>0</v>
      </c>
      <c r="AB493" s="0" t="n">
        <v>0</v>
      </c>
      <c r="AC493" s="0" t="n">
        <v>0</v>
      </c>
      <c r="AD493" s="0" t="s">
        <v>99</v>
      </c>
      <c r="AE493" s="0" t="s">
        <v>99</v>
      </c>
      <c r="AF493" s="0" t="s">
        <v>30149</v>
      </c>
      <c r="AH493" s="0" t="n">
        <v>0</v>
      </c>
      <c r="AI493" s="0" t="s">
        <v>27631</v>
      </c>
      <c r="AJ493" s="0" t="s">
        <v>31407</v>
      </c>
      <c r="AK493" s="0" t="s">
        <v>31408</v>
      </c>
      <c r="AL493" s="0" t="s">
        <v>2112</v>
      </c>
    </row>
    <row r="494" customFormat="false" ht="15" hidden="false" customHeight="false" outlineLevel="0" collapsed="false">
      <c r="A494" s="0" t="s">
        <v>31434</v>
      </c>
      <c r="B494" s="0" t="s">
        <v>31435</v>
      </c>
      <c r="C494" s="0" t="s">
        <v>31436</v>
      </c>
      <c r="D494" s="0" t="s">
        <v>31436</v>
      </c>
      <c r="E494" s="0" t="s">
        <v>31437</v>
      </c>
      <c r="F494" s="0" t="s">
        <v>31421</v>
      </c>
      <c r="G494" s="0" t="n">
        <v>3</v>
      </c>
      <c r="H494" s="0" t="n">
        <v>1</v>
      </c>
      <c r="I494" s="0" t="n">
        <v>0.5</v>
      </c>
      <c r="K494" s="0" t="n">
        <v>0</v>
      </c>
      <c r="L494" s="0" t="n">
        <v>0</v>
      </c>
      <c r="M494" s="0" t="n">
        <v>2090</v>
      </c>
      <c r="N494" s="0" t="n">
        <v>2080.5</v>
      </c>
      <c r="O494" s="0" t="n">
        <v>2090</v>
      </c>
      <c r="P494" s="0" t="n">
        <v>0</v>
      </c>
      <c r="Q494" s="0" t="n">
        <v>0</v>
      </c>
      <c r="R494" s="0" t="n">
        <v>0</v>
      </c>
      <c r="S494" s="0" t="n">
        <v>0</v>
      </c>
      <c r="T494" s="0" t="n">
        <v>0</v>
      </c>
      <c r="U494" s="0" t="n">
        <v>0</v>
      </c>
      <c r="V494" s="0" t="n">
        <v>0</v>
      </c>
      <c r="W494" s="0" t="n">
        <v>0</v>
      </c>
      <c r="X494" s="0" t="n">
        <v>2075</v>
      </c>
      <c r="Y494" s="0" t="n">
        <v>2087.5</v>
      </c>
      <c r="Z494" s="0" t="n">
        <v>0</v>
      </c>
      <c r="AA494" s="0" t="n">
        <v>0</v>
      </c>
      <c r="AB494" s="0" t="n">
        <v>0</v>
      </c>
      <c r="AC494" s="0" t="n">
        <v>0</v>
      </c>
      <c r="AD494" s="0" t="s">
        <v>99</v>
      </c>
      <c r="AE494" s="0" t="s">
        <v>99</v>
      </c>
      <c r="AH494" s="0" t="n">
        <v>-100</v>
      </c>
      <c r="AI494" s="0" t="s">
        <v>27631</v>
      </c>
      <c r="AJ494" s="0" t="s">
        <v>31407</v>
      </c>
      <c r="AK494" s="0" t="s">
        <v>30700</v>
      </c>
      <c r="AL494" s="0" t="s">
        <v>2112</v>
      </c>
    </row>
    <row r="495" customFormat="false" ht="15" hidden="false" customHeight="false" outlineLevel="0" collapsed="false">
      <c r="A495" s="0" t="s">
        <v>31438</v>
      </c>
      <c r="B495" s="0" t="s">
        <v>31439</v>
      </c>
      <c r="C495" s="0" t="s">
        <v>31440</v>
      </c>
      <c r="D495" s="0" t="s">
        <v>31440</v>
      </c>
      <c r="E495" s="0" t="s">
        <v>31441</v>
      </c>
      <c r="F495" s="0" t="s">
        <v>31421</v>
      </c>
      <c r="G495" s="0" t="n">
        <v>3</v>
      </c>
      <c r="H495" s="0" t="n">
        <v>1</v>
      </c>
      <c r="I495" s="0" t="n">
        <v>2</v>
      </c>
      <c r="K495" s="0" t="n">
        <v>-0.12</v>
      </c>
      <c r="L495" s="0" t="n">
        <v>13032</v>
      </c>
      <c r="M495" s="0" t="n">
        <v>13048</v>
      </c>
      <c r="N495" s="0" t="n">
        <v>13218</v>
      </c>
      <c r="O495" s="0" t="n">
        <v>13038</v>
      </c>
      <c r="P495" s="0" t="n">
        <v>0</v>
      </c>
      <c r="Q495" s="0" t="n">
        <v>0</v>
      </c>
      <c r="R495" s="0" t="n">
        <v>0</v>
      </c>
      <c r="S495" s="0" t="n">
        <v>13108</v>
      </c>
      <c r="T495" s="0" t="n">
        <v>12646</v>
      </c>
      <c r="U495" s="0" t="n">
        <v>12646</v>
      </c>
      <c r="V495" s="0" t="n">
        <v>13990</v>
      </c>
      <c r="W495" s="0" t="n">
        <v>2097312</v>
      </c>
      <c r="X495" s="0" t="n">
        <v>13034</v>
      </c>
      <c r="Y495" s="0" t="n">
        <v>13060</v>
      </c>
      <c r="Z495" s="0" t="n">
        <v>29</v>
      </c>
      <c r="AA495" s="0" t="n">
        <v>0</v>
      </c>
      <c r="AB495" s="0" t="n">
        <v>65160</v>
      </c>
      <c r="AC495" s="0" t="n">
        <v>0</v>
      </c>
      <c r="AD495" s="0" t="s">
        <v>99</v>
      </c>
      <c r="AE495" s="0" t="s">
        <v>99</v>
      </c>
      <c r="AH495" s="0" t="n">
        <v>-100</v>
      </c>
      <c r="AI495" s="0" t="s">
        <v>27631</v>
      </c>
      <c r="AJ495" s="0" t="s">
        <v>31407</v>
      </c>
      <c r="AK495" s="0" t="s">
        <v>30700</v>
      </c>
      <c r="AL495" s="0" t="s">
        <v>2112</v>
      </c>
    </row>
    <row r="496" customFormat="false" ht="15" hidden="false" customHeight="false" outlineLevel="0" collapsed="false">
      <c r="A496" s="0" t="s">
        <v>31442</v>
      </c>
      <c r="B496" s="0" t="s">
        <v>31443</v>
      </c>
      <c r="C496" s="0" t="s">
        <v>31444</v>
      </c>
      <c r="D496" s="0" t="s">
        <v>31444</v>
      </c>
      <c r="E496" s="0" t="s">
        <v>31445</v>
      </c>
      <c r="F496" s="0" t="s">
        <v>31421</v>
      </c>
      <c r="G496" s="0" t="n">
        <v>3</v>
      </c>
      <c r="H496" s="0" t="n">
        <v>1</v>
      </c>
      <c r="I496" s="0" t="n">
        <v>1</v>
      </c>
      <c r="K496" s="0" t="n">
        <v>1.83</v>
      </c>
      <c r="L496" s="0" t="n">
        <v>780</v>
      </c>
      <c r="M496" s="0" t="n">
        <v>765</v>
      </c>
      <c r="N496" s="0" t="n">
        <v>767</v>
      </c>
      <c r="O496" s="0" t="n">
        <v>779</v>
      </c>
      <c r="P496" s="0" t="n">
        <v>0</v>
      </c>
      <c r="Q496" s="0" t="n">
        <v>0</v>
      </c>
      <c r="R496" s="0" t="n">
        <v>0</v>
      </c>
      <c r="S496" s="0" t="n">
        <v>764</v>
      </c>
      <c r="T496" s="0" t="n">
        <v>764</v>
      </c>
      <c r="U496" s="0" t="n">
        <v>763</v>
      </c>
      <c r="V496" s="0" t="n">
        <v>780</v>
      </c>
      <c r="W496" s="0" t="n">
        <v>58851</v>
      </c>
      <c r="X496" s="0" t="n">
        <v>770</v>
      </c>
      <c r="Y496" s="0" t="n">
        <v>775</v>
      </c>
      <c r="Z496" s="0" t="n">
        <v>6</v>
      </c>
      <c r="AA496" s="0" t="n">
        <v>0</v>
      </c>
      <c r="AB496" s="0" t="n">
        <v>1560</v>
      </c>
      <c r="AC496" s="0" t="n">
        <v>0</v>
      </c>
      <c r="AD496" s="0" t="s">
        <v>99</v>
      </c>
      <c r="AE496" s="0" t="s">
        <v>99</v>
      </c>
      <c r="AH496" s="0" t="n">
        <v>-100</v>
      </c>
      <c r="AI496" s="0" t="s">
        <v>27631</v>
      </c>
      <c r="AJ496" s="0" t="s">
        <v>31407</v>
      </c>
      <c r="AK496" s="0" t="s">
        <v>30700</v>
      </c>
      <c r="AL496" s="0" t="s">
        <v>2112</v>
      </c>
    </row>
    <row r="497" customFormat="false" ht="15" hidden="false" customHeight="false" outlineLevel="0" collapsed="false">
      <c r="A497" s="0" t="s">
        <v>31446</v>
      </c>
      <c r="B497" s="0" t="s">
        <v>31447</v>
      </c>
      <c r="C497" s="0" t="s">
        <v>31448</v>
      </c>
      <c r="D497" s="0" t="s">
        <v>31448</v>
      </c>
      <c r="E497" s="0" t="s">
        <v>31449</v>
      </c>
      <c r="F497" s="0" t="s">
        <v>31421</v>
      </c>
      <c r="G497" s="0" t="n">
        <v>3</v>
      </c>
      <c r="H497" s="0" t="n">
        <v>1</v>
      </c>
      <c r="I497" s="0" t="n">
        <v>0.01</v>
      </c>
      <c r="K497" s="0" t="n">
        <v>-0.96</v>
      </c>
      <c r="L497" s="0" t="n">
        <v>4.14</v>
      </c>
      <c r="M497" s="0" t="n">
        <v>4.16</v>
      </c>
      <c r="N497" s="0" t="n">
        <v>4.2</v>
      </c>
      <c r="O497" s="0" t="n">
        <v>4.14</v>
      </c>
      <c r="P497" s="0" t="n">
        <v>0</v>
      </c>
      <c r="Q497" s="0" t="n">
        <v>0</v>
      </c>
      <c r="R497" s="0" t="n">
        <v>0</v>
      </c>
      <c r="S497" s="0" t="n">
        <v>4.16</v>
      </c>
      <c r="T497" s="0" t="n">
        <v>4.18</v>
      </c>
      <c r="U497" s="0" t="n">
        <v>4.13</v>
      </c>
      <c r="V497" s="0" t="n">
        <v>4.2</v>
      </c>
      <c r="W497" s="0" t="n">
        <v>9050829</v>
      </c>
      <c r="X497" s="0" t="n">
        <v>4.13</v>
      </c>
      <c r="Y497" s="0" t="n">
        <v>4.14</v>
      </c>
      <c r="Z497" s="0" t="n">
        <v>1006</v>
      </c>
      <c r="AA497" s="0" t="n">
        <v>0</v>
      </c>
      <c r="AB497" s="0" t="n">
        <v>12.42</v>
      </c>
      <c r="AC497" s="0" t="n">
        <v>0</v>
      </c>
      <c r="AD497" s="0" t="s">
        <v>99</v>
      </c>
      <c r="AE497" s="0" t="s">
        <v>99</v>
      </c>
      <c r="AH497" s="0" t="n">
        <v>-100</v>
      </c>
      <c r="AI497" s="0" t="s">
        <v>27631</v>
      </c>
      <c r="AJ497" s="0" t="s">
        <v>31407</v>
      </c>
      <c r="AK497" s="0" t="s">
        <v>30700</v>
      </c>
      <c r="AL497" s="0" t="s">
        <v>2112</v>
      </c>
    </row>
    <row r="498" customFormat="false" ht="15" hidden="false" customHeight="false" outlineLevel="0" collapsed="false">
      <c r="A498" s="0" t="s">
        <v>31450</v>
      </c>
      <c r="B498" s="0" t="s">
        <v>31451</v>
      </c>
      <c r="C498" s="0" t="s">
        <v>31452</v>
      </c>
      <c r="D498" s="0" t="s">
        <v>31452</v>
      </c>
      <c r="E498" s="0" t="s">
        <v>31453</v>
      </c>
      <c r="F498" s="0" t="s">
        <v>31421</v>
      </c>
      <c r="G498" s="0" t="n">
        <v>3</v>
      </c>
      <c r="H498" s="0" t="n">
        <v>1</v>
      </c>
      <c r="I498" s="0" t="n">
        <v>0.002</v>
      </c>
      <c r="K498" s="0" t="n">
        <v>-2.37</v>
      </c>
      <c r="L498" s="0" t="n">
        <v>13.012</v>
      </c>
      <c r="M498" s="0" t="n">
        <v>13.194</v>
      </c>
      <c r="N498" s="0" t="n">
        <v>13.192</v>
      </c>
      <c r="O498" s="0" t="n">
        <v>13.044</v>
      </c>
      <c r="P498" s="0" t="n">
        <v>0</v>
      </c>
      <c r="Q498" s="0" t="n">
        <v>0</v>
      </c>
      <c r="R498" s="0" t="n">
        <v>0</v>
      </c>
      <c r="S498" s="0" t="n">
        <v>12.96</v>
      </c>
      <c r="T498" s="0" t="n">
        <v>13.19</v>
      </c>
      <c r="U498" s="0" t="n">
        <v>12.934</v>
      </c>
      <c r="V498" s="0" t="n">
        <v>13.19</v>
      </c>
      <c r="W498" s="0" t="n">
        <v>153244</v>
      </c>
      <c r="X498" s="0" t="n">
        <v>13.022</v>
      </c>
      <c r="Y498" s="0" t="n">
        <v>13.078</v>
      </c>
      <c r="Z498" s="0" t="n">
        <v>117</v>
      </c>
      <c r="AA498" s="0" t="n">
        <v>0</v>
      </c>
      <c r="AB498" s="0" t="n">
        <v>13.01</v>
      </c>
      <c r="AC498" s="0" t="n">
        <v>0</v>
      </c>
      <c r="AD498" s="0" t="s">
        <v>99</v>
      </c>
      <c r="AE498" s="0" t="s">
        <v>99</v>
      </c>
      <c r="AH498" s="0" t="n">
        <v>-100</v>
      </c>
      <c r="AI498" s="0" t="s">
        <v>27631</v>
      </c>
      <c r="AJ498" s="0" t="s">
        <v>31407</v>
      </c>
      <c r="AK498" s="0" t="s">
        <v>30700</v>
      </c>
      <c r="AL498" s="0" t="s">
        <v>2112</v>
      </c>
    </row>
    <row r="499" customFormat="false" ht="15" hidden="false" customHeight="false" outlineLevel="0" collapsed="false">
      <c r="A499" s="0" t="s">
        <v>31454</v>
      </c>
      <c r="B499" s="0" t="s">
        <v>31455</v>
      </c>
      <c r="C499" s="0" t="s">
        <v>31456</v>
      </c>
      <c r="D499" s="0" t="s">
        <v>31456</v>
      </c>
      <c r="E499" s="0" t="s">
        <v>31457</v>
      </c>
      <c r="F499" s="0" t="s">
        <v>31421</v>
      </c>
      <c r="G499" s="0" t="n">
        <v>3</v>
      </c>
      <c r="H499" s="0" t="n">
        <v>1</v>
      </c>
      <c r="I499" s="0" t="n">
        <v>0.002</v>
      </c>
      <c r="K499" s="0" t="n">
        <v>0.13</v>
      </c>
      <c r="L499" s="0" t="n">
        <v>3.014</v>
      </c>
      <c r="M499" s="0" t="n">
        <v>3.012</v>
      </c>
      <c r="N499" s="0" t="n">
        <v>3.008</v>
      </c>
      <c r="O499" s="0" t="n">
        <v>3.014</v>
      </c>
      <c r="P499" s="0" t="n">
        <v>0</v>
      </c>
      <c r="Q499" s="0" t="n">
        <v>0</v>
      </c>
      <c r="R499" s="0" t="n">
        <v>0</v>
      </c>
      <c r="S499" s="0" t="n">
        <v>3.012</v>
      </c>
      <c r="T499" s="0" t="n">
        <v>3.012</v>
      </c>
      <c r="U499" s="0" t="n">
        <v>3.012</v>
      </c>
      <c r="V499" s="0" t="n">
        <v>3.016</v>
      </c>
      <c r="W499" s="0" t="n">
        <v>2421602</v>
      </c>
      <c r="X499" s="0" t="n">
        <v>3.012</v>
      </c>
      <c r="Y499" s="0" t="n">
        <v>3.014</v>
      </c>
      <c r="Z499" s="0" t="n">
        <v>591</v>
      </c>
      <c r="AA499" s="0" t="n">
        <v>0</v>
      </c>
      <c r="AB499" s="0" t="n">
        <v>6.03</v>
      </c>
      <c r="AC499" s="0" t="n">
        <v>0</v>
      </c>
      <c r="AD499" s="0" t="s">
        <v>99</v>
      </c>
      <c r="AE499" s="0" t="s">
        <v>99</v>
      </c>
      <c r="AH499" s="0" t="n">
        <v>-100</v>
      </c>
      <c r="AI499" s="0" t="s">
        <v>27631</v>
      </c>
      <c r="AJ499" s="0" t="s">
        <v>31407</v>
      </c>
      <c r="AK499" s="0" t="s">
        <v>30700</v>
      </c>
      <c r="AL499" s="0" t="s">
        <v>2112</v>
      </c>
    </row>
    <row r="500" customFormat="false" ht="15" hidden="false" customHeight="false" outlineLevel="0" collapsed="false">
      <c r="A500" s="0" t="s">
        <v>31458</v>
      </c>
      <c r="B500" s="0" t="s">
        <v>31459</v>
      </c>
      <c r="C500" s="0" t="s">
        <v>31460</v>
      </c>
      <c r="D500" s="0" t="s">
        <v>31460</v>
      </c>
      <c r="E500" s="0" t="s">
        <v>31461</v>
      </c>
      <c r="F500" s="0" t="s">
        <v>31421</v>
      </c>
      <c r="G500" s="0" t="n">
        <v>3</v>
      </c>
      <c r="H500" s="0" t="n">
        <v>1</v>
      </c>
      <c r="I500" s="0" t="n">
        <v>0.01</v>
      </c>
      <c r="K500" s="0" t="n">
        <v>-1.13</v>
      </c>
      <c r="L500" s="0" t="n">
        <v>80.67</v>
      </c>
      <c r="M500" s="0" t="n">
        <v>81.92</v>
      </c>
      <c r="N500" s="0" t="n">
        <v>81.83</v>
      </c>
      <c r="O500" s="0" t="n">
        <v>80.53</v>
      </c>
      <c r="P500" s="0" t="n">
        <v>0</v>
      </c>
      <c r="Q500" s="0" t="n">
        <v>0</v>
      </c>
      <c r="R500" s="0" t="n">
        <v>0</v>
      </c>
      <c r="S500" s="0" t="n">
        <v>80.77</v>
      </c>
      <c r="T500" s="0" t="n">
        <v>81.59</v>
      </c>
      <c r="U500" s="0" t="n">
        <v>79.27</v>
      </c>
      <c r="V500" s="0" t="n">
        <v>82.1</v>
      </c>
      <c r="W500" s="0" t="n">
        <v>9812661</v>
      </c>
      <c r="X500" s="0" t="n">
        <v>80.5</v>
      </c>
      <c r="Y500" s="0" t="n">
        <v>80.69</v>
      </c>
      <c r="Z500" s="0" t="n">
        <v>295</v>
      </c>
      <c r="AA500" s="0" t="n">
        <v>0</v>
      </c>
      <c r="AB500" s="0" t="n">
        <v>403.35</v>
      </c>
      <c r="AC500" s="0" t="n">
        <v>0</v>
      </c>
      <c r="AD500" s="0" t="s">
        <v>99</v>
      </c>
      <c r="AE500" s="0" t="s">
        <v>99</v>
      </c>
      <c r="AH500" s="0" t="n">
        <v>-100</v>
      </c>
      <c r="AI500" s="0" t="s">
        <v>27631</v>
      </c>
      <c r="AJ500" s="0" t="s">
        <v>31407</v>
      </c>
      <c r="AK500" s="0" t="s">
        <v>30700</v>
      </c>
      <c r="AL500" s="0" t="s">
        <v>2112</v>
      </c>
    </row>
    <row r="501" customFormat="false" ht="15" hidden="false" customHeight="false" outlineLevel="0" collapsed="false">
      <c r="A501" s="0" t="s">
        <v>31462</v>
      </c>
      <c r="B501" s="0" t="s">
        <v>31463</v>
      </c>
      <c r="C501" s="0" t="s">
        <v>31464</v>
      </c>
      <c r="D501" s="0" t="s">
        <v>31464</v>
      </c>
      <c r="E501" s="0" t="s">
        <v>31465</v>
      </c>
      <c r="F501" s="0" t="s">
        <v>31421</v>
      </c>
      <c r="G501" s="0" t="n">
        <v>3</v>
      </c>
      <c r="H501" s="0" t="n">
        <v>1</v>
      </c>
      <c r="I501" s="0" t="n">
        <v>0.5</v>
      </c>
      <c r="K501" s="0" t="n">
        <v>-1.96</v>
      </c>
      <c r="L501" s="0" t="n">
        <v>250</v>
      </c>
      <c r="M501" s="0" t="n">
        <v>254</v>
      </c>
      <c r="N501" s="0" t="n">
        <v>255</v>
      </c>
      <c r="O501" s="0" t="n">
        <v>250</v>
      </c>
      <c r="P501" s="0" t="n">
        <v>0</v>
      </c>
      <c r="Q501" s="0" t="n">
        <v>0</v>
      </c>
      <c r="R501" s="0" t="n">
        <v>0</v>
      </c>
      <c r="S501" s="0" t="n">
        <v>251</v>
      </c>
      <c r="T501" s="0" t="n">
        <v>255</v>
      </c>
      <c r="U501" s="0" t="n">
        <v>247</v>
      </c>
      <c r="V501" s="0" t="n">
        <v>255</v>
      </c>
      <c r="W501" s="0" t="n">
        <v>9254749</v>
      </c>
      <c r="X501" s="0" t="n">
        <v>250</v>
      </c>
      <c r="Y501" s="0" t="n">
        <v>252.5</v>
      </c>
      <c r="Z501" s="0" t="n">
        <v>133</v>
      </c>
      <c r="AA501" s="0" t="n">
        <v>0</v>
      </c>
      <c r="AB501" s="0" t="n">
        <v>12500</v>
      </c>
      <c r="AC501" s="0" t="n">
        <v>0</v>
      </c>
      <c r="AD501" s="0" t="s">
        <v>99</v>
      </c>
      <c r="AE501" s="0" t="s">
        <v>99</v>
      </c>
      <c r="AH501" s="0" t="n">
        <v>-100</v>
      </c>
      <c r="AI501" s="0" t="s">
        <v>27631</v>
      </c>
      <c r="AJ501" s="0" t="s">
        <v>31407</v>
      </c>
      <c r="AK501" s="0" t="s">
        <v>30700</v>
      </c>
      <c r="AL501" s="0" t="s">
        <v>2112</v>
      </c>
    </row>
    <row r="502" customFormat="false" ht="15" hidden="false" customHeight="false" outlineLevel="0" collapsed="false">
      <c r="A502" s="0" t="s">
        <v>31466</v>
      </c>
      <c r="B502" s="0" t="s">
        <v>31467</v>
      </c>
      <c r="C502" s="0" t="s">
        <v>31468</v>
      </c>
      <c r="D502" s="0" t="s">
        <v>31468</v>
      </c>
      <c r="E502" s="0" t="s">
        <v>31469</v>
      </c>
      <c r="F502" s="0" t="s">
        <v>31421</v>
      </c>
      <c r="G502" s="0" t="n">
        <v>3</v>
      </c>
      <c r="H502" s="0" t="n">
        <v>1</v>
      </c>
      <c r="I502" s="0" t="n">
        <v>0.2</v>
      </c>
      <c r="K502" s="0" t="n">
        <v>0</v>
      </c>
      <c r="L502" s="0" t="n">
        <v>203</v>
      </c>
      <c r="M502" s="0" t="n">
        <v>203</v>
      </c>
      <c r="N502" s="0" t="n">
        <v>203</v>
      </c>
      <c r="O502" s="0" t="n">
        <v>203</v>
      </c>
      <c r="P502" s="0" t="n">
        <v>0</v>
      </c>
      <c r="Q502" s="0" t="n">
        <v>0</v>
      </c>
      <c r="R502" s="0" t="n">
        <v>0</v>
      </c>
      <c r="S502" s="0" t="n">
        <v>203</v>
      </c>
      <c r="T502" s="0" t="n">
        <v>203</v>
      </c>
      <c r="U502" s="0" t="n">
        <v>203</v>
      </c>
      <c r="V502" s="0" t="n">
        <v>203.2</v>
      </c>
      <c r="W502" s="0" t="n">
        <v>872902</v>
      </c>
      <c r="X502" s="0" t="n">
        <v>203</v>
      </c>
      <c r="Y502" s="0" t="n">
        <v>203.2</v>
      </c>
      <c r="Z502" s="0" t="n">
        <v>25</v>
      </c>
      <c r="AA502" s="0" t="n">
        <v>0</v>
      </c>
      <c r="AB502" s="0" t="n">
        <v>203</v>
      </c>
      <c r="AC502" s="0" t="n">
        <v>0</v>
      </c>
      <c r="AD502" s="0" t="s">
        <v>99</v>
      </c>
      <c r="AE502" s="0" t="s">
        <v>99</v>
      </c>
      <c r="AH502" s="0" t="n">
        <v>-100</v>
      </c>
      <c r="AI502" s="0" t="s">
        <v>27631</v>
      </c>
      <c r="AJ502" s="0" t="s">
        <v>31407</v>
      </c>
      <c r="AK502" s="0" t="s">
        <v>30700</v>
      </c>
      <c r="AL502" s="0" t="s">
        <v>2112</v>
      </c>
    </row>
    <row r="503" customFormat="false" ht="15" hidden="false" customHeight="false" outlineLevel="0" collapsed="false">
      <c r="A503" s="0" t="s">
        <v>31470</v>
      </c>
      <c r="B503" s="0" t="s">
        <v>31471</v>
      </c>
      <c r="C503" s="0" t="s">
        <v>31472</v>
      </c>
      <c r="D503" s="0" t="s">
        <v>31472</v>
      </c>
      <c r="E503" s="0" t="s">
        <v>31473</v>
      </c>
      <c r="F503" s="0" t="s">
        <v>31421</v>
      </c>
      <c r="G503" s="0" t="n">
        <v>3</v>
      </c>
      <c r="H503" s="0" t="n">
        <v>1</v>
      </c>
      <c r="I503" s="0" t="n">
        <v>0.2</v>
      </c>
      <c r="K503" s="0" t="n">
        <v>0.2</v>
      </c>
      <c r="L503" s="0" t="n">
        <v>507.6</v>
      </c>
      <c r="M503" s="0" t="n">
        <v>507</v>
      </c>
      <c r="N503" s="0" t="n">
        <v>508.2</v>
      </c>
      <c r="O503" s="0" t="n">
        <v>507.6</v>
      </c>
      <c r="P503" s="0" t="n">
        <v>0</v>
      </c>
      <c r="Q503" s="0" t="n">
        <v>0</v>
      </c>
      <c r="R503" s="0" t="n">
        <v>0</v>
      </c>
      <c r="S503" s="0" t="n">
        <v>507.6</v>
      </c>
      <c r="T503" s="0" t="n">
        <v>506.6</v>
      </c>
      <c r="U503" s="0" t="n">
        <v>506</v>
      </c>
      <c r="V503" s="0" t="n">
        <v>509</v>
      </c>
      <c r="W503" s="0" t="n">
        <v>10755023</v>
      </c>
      <c r="X503" s="0" t="n">
        <v>507.2</v>
      </c>
      <c r="Y503" s="0" t="n">
        <v>507.6</v>
      </c>
      <c r="Z503" s="0" t="n">
        <v>152</v>
      </c>
      <c r="AA503" s="0" t="n">
        <v>0</v>
      </c>
      <c r="AB503" s="0" t="n">
        <v>507.6</v>
      </c>
      <c r="AC503" s="0" t="n">
        <v>0</v>
      </c>
      <c r="AD503" s="0" t="s">
        <v>99</v>
      </c>
      <c r="AE503" s="0" t="s">
        <v>99</v>
      </c>
      <c r="AH503" s="0" t="n">
        <v>-100</v>
      </c>
      <c r="AI503" s="0" t="s">
        <v>27631</v>
      </c>
      <c r="AJ503" s="0" t="s">
        <v>31407</v>
      </c>
      <c r="AK503" s="0" t="s">
        <v>30700</v>
      </c>
      <c r="AL503" s="0" t="s">
        <v>2112</v>
      </c>
    </row>
    <row r="504" customFormat="false" ht="15" hidden="false" customHeight="false" outlineLevel="0" collapsed="false">
      <c r="A504" s="0" t="s">
        <v>31474</v>
      </c>
      <c r="B504" s="0" t="s">
        <v>31475</v>
      </c>
      <c r="C504" s="0" t="s">
        <v>31476</v>
      </c>
      <c r="D504" s="0" t="s">
        <v>31476</v>
      </c>
      <c r="E504" s="0" t="s">
        <v>31477</v>
      </c>
      <c r="F504" s="0" t="s">
        <v>31421</v>
      </c>
      <c r="G504" s="0" t="n">
        <v>3</v>
      </c>
      <c r="H504" s="0" t="n">
        <v>1</v>
      </c>
      <c r="I504" s="0" t="n">
        <v>1</v>
      </c>
      <c r="K504" s="0" t="n">
        <v>-2.41</v>
      </c>
      <c r="L504" s="0" t="n">
        <v>687</v>
      </c>
      <c r="M504" s="0" t="n">
        <v>703</v>
      </c>
      <c r="N504" s="0" t="n">
        <v>704</v>
      </c>
      <c r="O504" s="0" t="n">
        <v>687</v>
      </c>
      <c r="P504" s="0" t="n">
        <v>0</v>
      </c>
      <c r="Q504" s="0" t="n">
        <v>0</v>
      </c>
      <c r="R504" s="0" t="n">
        <v>0</v>
      </c>
      <c r="S504" s="0" t="n">
        <v>686</v>
      </c>
      <c r="T504" s="0" t="n">
        <v>703</v>
      </c>
      <c r="U504" s="0" t="n">
        <v>686</v>
      </c>
      <c r="V504" s="0" t="n">
        <v>703</v>
      </c>
      <c r="W504" s="0" t="n">
        <v>914549</v>
      </c>
      <c r="X504" s="0" t="n">
        <v>687</v>
      </c>
      <c r="Y504" s="0" t="n">
        <v>691</v>
      </c>
      <c r="Z504" s="0" t="n">
        <v>19</v>
      </c>
      <c r="AA504" s="0" t="n">
        <v>0</v>
      </c>
      <c r="AB504" s="0" t="n">
        <v>1374</v>
      </c>
      <c r="AC504" s="0" t="n">
        <v>0</v>
      </c>
      <c r="AD504" s="0" t="s">
        <v>99</v>
      </c>
      <c r="AE504" s="0" t="s">
        <v>99</v>
      </c>
      <c r="AH504" s="0" t="n">
        <v>-100</v>
      </c>
      <c r="AI504" s="0" t="s">
        <v>27631</v>
      </c>
      <c r="AJ504" s="0" t="s">
        <v>31407</v>
      </c>
      <c r="AK504" s="0" t="s">
        <v>30700</v>
      </c>
      <c r="AL504" s="0" t="s">
        <v>2112</v>
      </c>
    </row>
    <row r="505" customFormat="false" ht="15" hidden="false" customHeight="false" outlineLevel="0" collapsed="false">
      <c r="A505" s="0" t="s">
        <v>31478</v>
      </c>
      <c r="B505" s="0" t="s">
        <v>31479</v>
      </c>
      <c r="C505" s="0" t="s">
        <v>31480</v>
      </c>
      <c r="D505" s="0" t="s">
        <v>31480</v>
      </c>
      <c r="E505" s="0" t="s">
        <v>31481</v>
      </c>
      <c r="F505" s="0" t="s">
        <v>31406</v>
      </c>
      <c r="G505" s="0" t="n">
        <v>3</v>
      </c>
      <c r="H505" s="0" t="n">
        <v>1</v>
      </c>
      <c r="I505" s="0" t="n">
        <v>5</v>
      </c>
      <c r="K505" s="0" t="n">
        <v>0</v>
      </c>
      <c r="L505" s="0" t="n">
        <v>0</v>
      </c>
      <c r="M505" s="0" t="n">
        <v>1870</v>
      </c>
      <c r="N505" s="0" t="n">
        <v>0</v>
      </c>
      <c r="O505" s="0" t="n">
        <v>1870</v>
      </c>
      <c r="P505" s="0" t="n">
        <v>0</v>
      </c>
      <c r="Q505" s="0" t="n">
        <v>0</v>
      </c>
      <c r="R505" s="0" t="n">
        <v>0</v>
      </c>
      <c r="S505" s="0" t="n">
        <v>0</v>
      </c>
      <c r="T505" s="0" t="n">
        <v>0</v>
      </c>
      <c r="U505" s="0" t="n">
        <v>0</v>
      </c>
      <c r="V505" s="0" t="n">
        <v>0</v>
      </c>
      <c r="W505" s="0" t="n">
        <v>0</v>
      </c>
      <c r="X505" s="0" t="n">
        <v>1800</v>
      </c>
      <c r="Y505" s="0" t="n">
        <v>1870</v>
      </c>
      <c r="Z505" s="0" t="n">
        <v>0</v>
      </c>
      <c r="AA505" s="0" t="n">
        <v>0</v>
      </c>
      <c r="AB505" s="0" t="n">
        <v>0</v>
      </c>
      <c r="AC505" s="0" t="n">
        <v>0</v>
      </c>
      <c r="AD505" s="0" t="s">
        <v>99</v>
      </c>
      <c r="AE505" s="0" t="s">
        <v>99</v>
      </c>
      <c r="AF505" s="0" t="s">
        <v>30149</v>
      </c>
      <c r="AH505" s="0" t="n">
        <v>0</v>
      </c>
      <c r="AI505" s="0" t="s">
        <v>27631</v>
      </c>
      <c r="AJ505" s="0" t="s">
        <v>31407</v>
      </c>
      <c r="AK505" s="0" t="s">
        <v>31408</v>
      </c>
      <c r="AL505" s="0" t="s">
        <v>2112</v>
      </c>
    </row>
    <row r="506" customFormat="false" ht="15" hidden="false" customHeight="false" outlineLevel="0" collapsed="false">
      <c r="A506" s="0" t="s">
        <v>31482</v>
      </c>
      <c r="B506" s="0" t="s">
        <v>31483</v>
      </c>
      <c r="C506" s="0" t="s">
        <v>31484</v>
      </c>
      <c r="D506" s="0" t="s">
        <v>31484</v>
      </c>
      <c r="E506" s="0" t="s">
        <v>31485</v>
      </c>
      <c r="F506" s="0" t="s">
        <v>31406</v>
      </c>
      <c r="G506" s="0" t="n">
        <v>3</v>
      </c>
      <c r="H506" s="0" t="n">
        <v>1</v>
      </c>
      <c r="I506" s="0" t="n">
        <v>5</v>
      </c>
      <c r="K506" s="0" t="n">
        <v>0</v>
      </c>
      <c r="L506" s="0" t="n">
        <v>0</v>
      </c>
      <c r="M506" s="0" t="n">
        <v>1680</v>
      </c>
      <c r="N506" s="0" t="n">
        <v>0</v>
      </c>
      <c r="O506" s="0" t="n">
        <v>1680</v>
      </c>
      <c r="P506" s="0" t="n">
        <v>0</v>
      </c>
      <c r="Q506" s="0" t="n">
        <v>0</v>
      </c>
      <c r="R506" s="0" t="n">
        <v>0</v>
      </c>
      <c r="S506" s="0" t="n">
        <v>0</v>
      </c>
      <c r="T506" s="0" t="n">
        <v>0</v>
      </c>
      <c r="U506" s="0" t="n">
        <v>0</v>
      </c>
      <c r="V506" s="0" t="n">
        <v>0</v>
      </c>
      <c r="W506" s="0" t="n">
        <v>0</v>
      </c>
      <c r="X506" s="0" t="n">
        <v>1610</v>
      </c>
      <c r="Y506" s="0" t="n">
        <v>1680</v>
      </c>
      <c r="Z506" s="0" t="n">
        <v>0</v>
      </c>
      <c r="AA506" s="0" t="n">
        <v>0</v>
      </c>
      <c r="AB506" s="0" t="n">
        <v>0</v>
      </c>
      <c r="AC506" s="0" t="n">
        <v>0</v>
      </c>
      <c r="AD506" s="0" t="s">
        <v>99</v>
      </c>
      <c r="AE506" s="0" t="s">
        <v>99</v>
      </c>
      <c r="AF506" s="0" t="s">
        <v>30149</v>
      </c>
      <c r="AH506" s="0" t="n">
        <v>0</v>
      </c>
      <c r="AI506" s="0" t="s">
        <v>27631</v>
      </c>
      <c r="AJ506" s="0" t="s">
        <v>31407</v>
      </c>
      <c r="AK506" s="0" t="s">
        <v>31408</v>
      </c>
      <c r="AL506" s="0" t="s">
        <v>2112</v>
      </c>
    </row>
    <row r="507" customFormat="false" ht="15" hidden="false" customHeight="false" outlineLevel="0" collapsed="false">
      <c r="A507" s="0" t="s">
        <v>31486</v>
      </c>
      <c r="B507" s="0" t="s">
        <v>31487</v>
      </c>
      <c r="C507" s="0" t="s">
        <v>31488</v>
      </c>
      <c r="D507" s="0" t="s">
        <v>31488</v>
      </c>
      <c r="E507" s="0" t="s">
        <v>31489</v>
      </c>
      <c r="F507" s="0" t="s">
        <v>30660</v>
      </c>
      <c r="G507" s="0" t="n">
        <v>3</v>
      </c>
      <c r="H507" s="0" t="n">
        <v>1</v>
      </c>
      <c r="I507" s="0" t="n">
        <v>1</v>
      </c>
      <c r="K507" s="0" t="n">
        <v>0</v>
      </c>
      <c r="L507" s="0" t="n">
        <v>0</v>
      </c>
      <c r="M507" s="0" t="n">
        <v>3248</v>
      </c>
      <c r="N507" s="0" t="n">
        <v>0</v>
      </c>
      <c r="O507" s="0" t="n">
        <v>3248</v>
      </c>
      <c r="P507" s="0" t="n">
        <v>0</v>
      </c>
      <c r="Q507" s="0" t="n">
        <v>0</v>
      </c>
      <c r="R507" s="0" t="n">
        <v>0</v>
      </c>
      <c r="S507" s="0" t="n">
        <v>0</v>
      </c>
      <c r="T507" s="0" t="n">
        <v>0</v>
      </c>
      <c r="U507" s="0" t="n">
        <v>0</v>
      </c>
      <c r="V507" s="0" t="n">
        <v>0</v>
      </c>
      <c r="W507" s="0" t="n">
        <v>0</v>
      </c>
      <c r="X507" s="0" t="n">
        <v>0</v>
      </c>
      <c r="Y507" s="0" t="n">
        <v>0</v>
      </c>
      <c r="Z507" s="0" t="n">
        <v>0</v>
      </c>
      <c r="AA507" s="0" t="n">
        <v>0</v>
      </c>
      <c r="AB507" s="0" t="n">
        <v>0</v>
      </c>
      <c r="AC507" s="0" t="n">
        <v>0</v>
      </c>
      <c r="AD507" s="0" t="s">
        <v>99</v>
      </c>
      <c r="AE507" s="0" t="s">
        <v>99</v>
      </c>
      <c r="AF507" s="0" t="s">
        <v>30149</v>
      </c>
      <c r="AH507" s="0" t="n">
        <v>0</v>
      </c>
      <c r="AI507" s="0" t="s">
        <v>27631</v>
      </c>
      <c r="AJ507" s="0" t="s">
        <v>31407</v>
      </c>
      <c r="AK507" s="0" t="s">
        <v>30661</v>
      </c>
      <c r="AL507" s="0" t="s">
        <v>2112</v>
      </c>
    </row>
    <row r="508" customFormat="false" ht="15" hidden="false" customHeight="false" outlineLevel="0" collapsed="false">
      <c r="A508" s="0" t="s">
        <v>31490</v>
      </c>
      <c r="B508" s="0" t="s">
        <v>31491</v>
      </c>
      <c r="C508" s="0" t="s">
        <v>31492</v>
      </c>
      <c r="D508" s="0" t="s">
        <v>31492</v>
      </c>
      <c r="E508" s="0" t="s">
        <v>31493</v>
      </c>
      <c r="F508" s="0" t="s">
        <v>30660</v>
      </c>
      <c r="G508" s="0" t="n">
        <v>3</v>
      </c>
      <c r="H508" s="0" t="n">
        <v>1</v>
      </c>
      <c r="I508" s="0" t="n">
        <v>0.1</v>
      </c>
      <c r="K508" s="0" t="n">
        <v>0</v>
      </c>
      <c r="L508" s="0" t="n">
        <v>0</v>
      </c>
      <c r="M508" s="0" t="n">
        <v>0</v>
      </c>
      <c r="N508" s="0" t="n">
        <v>0</v>
      </c>
      <c r="O508" s="0" t="n">
        <v>0</v>
      </c>
      <c r="P508" s="0" t="n">
        <v>0</v>
      </c>
      <c r="Q508" s="0" t="n">
        <v>0</v>
      </c>
      <c r="R508" s="0" t="n">
        <v>0</v>
      </c>
      <c r="S508" s="0" t="n">
        <v>0</v>
      </c>
      <c r="T508" s="0" t="n">
        <v>0</v>
      </c>
      <c r="U508" s="0" t="n">
        <v>0</v>
      </c>
      <c r="V508" s="0" t="n">
        <v>0</v>
      </c>
      <c r="W508" s="0" t="n">
        <v>0</v>
      </c>
      <c r="X508" s="0" t="n">
        <v>0</v>
      </c>
      <c r="Y508" s="0" t="n">
        <v>0</v>
      </c>
      <c r="Z508" s="0" t="n">
        <v>0</v>
      </c>
      <c r="AA508" s="0" t="n">
        <v>0</v>
      </c>
      <c r="AB508" s="0" t="n">
        <v>0</v>
      </c>
      <c r="AC508" s="0" t="n">
        <v>0</v>
      </c>
      <c r="AD508" s="0" t="s">
        <v>99</v>
      </c>
      <c r="AE508" s="0" t="s">
        <v>99</v>
      </c>
      <c r="AF508" s="0" t="s">
        <v>30149</v>
      </c>
      <c r="AH508" s="0" t="n">
        <v>0</v>
      </c>
      <c r="AI508" s="0" t="s">
        <v>27631</v>
      </c>
      <c r="AJ508" s="0" t="s">
        <v>31407</v>
      </c>
      <c r="AK508" s="0" t="s">
        <v>30661</v>
      </c>
      <c r="AL508" s="0" t="s">
        <v>2112</v>
      </c>
    </row>
    <row r="509" customFormat="false" ht="15" hidden="false" customHeight="false" outlineLevel="0" collapsed="false">
      <c r="A509" s="0" t="s">
        <v>31494</v>
      </c>
      <c r="B509" s="0" t="s">
        <v>31495</v>
      </c>
      <c r="C509" s="0" t="s">
        <v>31496</v>
      </c>
      <c r="D509" s="0" t="s">
        <v>31496</v>
      </c>
      <c r="E509" s="0" t="s">
        <v>31497</v>
      </c>
      <c r="F509" s="0" t="s">
        <v>30660</v>
      </c>
      <c r="G509" s="0" t="n">
        <v>2</v>
      </c>
      <c r="H509" s="0" t="n">
        <v>1</v>
      </c>
      <c r="I509" s="0" t="n">
        <v>0.2</v>
      </c>
      <c r="K509" s="0" t="n">
        <v>1.34</v>
      </c>
      <c r="L509" s="0" t="n">
        <v>545.6</v>
      </c>
      <c r="M509" s="0" t="n">
        <v>536</v>
      </c>
      <c r="N509" s="0" t="n">
        <v>534.2</v>
      </c>
      <c r="O509" s="0" t="n">
        <v>545.6</v>
      </c>
      <c r="P509" s="0" t="n">
        <v>0</v>
      </c>
      <c r="Q509" s="0" t="n">
        <v>0</v>
      </c>
      <c r="R509" s="0" t="n">
        <v>0</v>
      </c>
      <c r="S509" s="0" t="n">
        <v>546.6</v>
      </c>
      <c r="T509" s="0" t="n">
        <v>538.4</v>
      </c>
      <c r="U509" s="0" t="n">
        <v>538.4</v>
      </c>
      <c r="V509" s="0" t="n">
        <v>554.6</v>
      </c>
      <c r="W509" s="0" t="n">
        <v>9565356</v>
      </c>
      <c r="X509" s="0" t="n">
        <v>545.6</v>
      </c>
      <c r="Y509" s="0" t="n">
        <v>549.4</v>
      </c>
      <c r="Z509" s="0" t="n">
        <v>144</v>
      </c>
      <c r="AA509" s="0" t="n">
        <v>0</v>
      </c>
      <c r="AB509" s="0" t="n">
        <v>1091.2</v>
      </c>
      <c r="AC509" s="0" t="n">
        <v>0</v>
      </c>
      <c r="AD509" s="0" t="s">
        <v>99</v>
      </c>
      <c r="AE509" s="0" t="s">
        <v>99</v>
      </c>
      <c r="AH509" s="0" t="n">
        <v>-100</v>
      </c>
      <c r="AI509" s="0" t="s">
        <v>27631</v>
      </c>
      <c r="AJ509" s="0" t="s">
        <v>31407</v>
      </c>
      <c r="AK509" s="0" t="s">
        <v>30661</v>
      </c>
      <c r="AL509" s="0" t="s">
        <v>2112</v>
      </c>
    </row>
    <row r="510" customFormat="false" ht="15" hidden="false" customHeight="false" outlineLevel="0" collapsed="false">
      <c r="A510" s="0" t="s">
        <v>31498</v>
      </c>
      <c r="B510" s="0" t="s">
        <v>31499</v>
      </c>
      <c r="C510" s="0" t="s">
        <v>31500</v>
      </c>
      <c r="D510" s="0" t="s">
        <v>31500</v>
      </c>
      <c r="E510" s="0" t="s">
        <v>31501</v>
      </c>
      <c r="F510" s="0" t="s">
        <v>30660</v>
      </c>
      <c r="G510" s="0" t="n">
        <v>3</v>
      </c>
      <c r="H510" s="0" t="n">
        <v>1</v>
      </c>
      <c r="I510" s="0" t="n">
        <v>50</v>
      </c>
      <c r="K510" s="0" t="n">
        <v>0</v>
      </c>
      <c r="L510" s="0" t="n">
        <v>2500</v>
      </c>
      <c r="M510" s="0" t="n">
        <v>2500</v>
      </c>
      <c r="N510" s="0" t="n">
        <v>2650</v>
      </c>
      <c r="O510" s="0" t="n">
        <v>2500</v>
      </c>
      <c r="P510" s="0" t="n">
        <v>0</v>
      </c>
      <c r="Q510" s="0" t="n">
        <v>0</v>
      </c>
      <c r="R510" s="0" t="n">
        <v>0</v>
      </c>
      <c r="S510" s="0" t="n">
        <v>2500</v>
      </c>
      <c r="T510" s="0" t="n">
        <v>2500</v>
      </c>
      <c r="U510" s="0" t="n">
        <v>2500</v>
      </c>
      <c r="V510" s="0" t="n">
        <v>2500</v>
      </c>
      <c r="W510" s="0" t="n">
        <v>5000</v>
      </c>
      <c r="X510" s="0" t="n">
        <v>2500</v>
      </c>
      <c r="Y510" s="0" t="n">
        <v>2600</v>
      </c>
      <c r="Z510" s="0" t="n">
        <v>1</v>
      </c>
      <c r="AA510" s="0" t="n">
        <v>0</v>
      </c>
      <c r="AB510" s="0" t="n">
        <v>5000</v>
      </c>
      <c r="AC510" s="0" t="n">
        <v>0</v>
      </c>
      <c r="AD510" s="0" t="s">
        <v>99</v>
      </c>
      <c r="AE510" s="0" t="s">
        <v>99</v>
      </c>
      <c r="AH510" s="0" t="n">
        <v>5</v>
      </c>
      <c r="AI510" s="0" t="s">
        <v>27631</v>
      </c>
      <c r="AJ510" s="0" t="s">
        <v>31407</v>
      </c>
      <c r="AK510" s="0" t="s">
        <v>30661</v>
      </c>
      <c r="AL510" s="0" t="s">
        <v>2112</v>
      </c>
    </row>
    <row r="511" customFormat="false" ht="15" hidden="false" customHeight="false" outlineLevel="0" collapsed="false">
      <c r="A511" s="0" t="s">
        <v>31502</v>
      </c>
      <c r="B511" s="0" t="s">
        <v>31503</v>
      </c>
      <c r="C511" s="0" t="s">
        <v>31504</v>
      </c>
      <c r="D511" s="0" t="s">
        <v>31504</v>
      </c>
      <c r="E511" s="0" t="s">
        <v>31505</v>
      </c>
      <c r="F511" s="0" t="s">
        <v>30660</v>
      </c>
      <c r="G511" s="0" t="n">
        <v>3</v>
      </c>
      <c r="H511" s="0" t="n">
        <v>1</v>
      </c>
      <c r="I511" s="0" t="n">
        <v>5</v>
      </c>
      <c r="K511" s="0" t="n">
        <v>1.23</v>
      </c>
      <c r="L511" s="0" t="n">
        <v>820</v>
      </c>
      <c r="M511" s="0" t="n">
        <v>810</v>
      </c>
      <c r="N511" s="0" t="n">
        <v>815</v>
      </c>
      <c r="O511" s="0" t="n">
        <v>820</v>
      </c>
      <c r="P511" s="0" t="n">
        <v>0</v>
      </c>
      <c r="Q511" s="0" t="n">
        <v>0</v>
      </c>
      <c r="R511" s="0" t="n">
        <v>0</v>
      </c>
      <c r="S511" s="0" t="n">
        <v>815</v>
      </c>
      <c r="T511" s="0" t="n">
        <v>800</v>
      </c>
      <c r="U511" s="0" t="n">
        <v>800</v>
      </c>
      <c r="V511" s="0" t="n">
        <v>825</v>
      </c>
      <c r="W511" s="0" t="n">
        <v>692585</v>
      </c>
      <c r="X511" s="0" t="n">
        <v>810</v>
      </c>
      <c r="Y511" s="0" t="n">
        <v>820</v>
      </c>
      <c r="Z511" s="0" t="n">
        <v>25</v>
      </c>
      <c r="AA511" s="0" t="n">
        <v>0</v>
      </c>
      <c r="AB511" s="0" t="n">
        <v>820</v>
      </c>
      <c r="AC511" s="0" t="n">
        <v>0</v>
      </c>
      <c r="AD511" s="0" t="s">
        <v>99</v>
      </c>
      <c r="AE511" s="0" t="s">
        <v>99</v>
      </c>
      <c r="AF511" s="0" t="s">
        <v>30149</v>
      </c>
      <c r="AH511" s="0" t="n">
        <v>0</v>
      </c>
      <c r="AI511" s="0" t="s">
        <v>27631</v>
      </c>
      <c r="AJ511" s="0" t="s">
        <v>31407</v>
      </c>
      <c r="AK511" s="0" t="s">
        <v>30661</v>
      </c>
      <c r="AL511" s="0" t="s">
        <v>2112</v>
      </c>
    </row>
    <row r="512" customFormat="false" ht="15" hidden="false" customHeight="false" outlineLevel="0" collapsed="false">
      <c r="A512" s="0" t="s">
        <v>31506</v>
      </c>
      <c r="B512" s="0" t="s">
        <v>31507</v>
      </c>
      <c r="C512" s="0" t="s">
        <v>31508</v>
      </c>
      <c r="D512" s="0" t="s">
        <v>31508</v>
      </c>
      <c r="E512" s="0" t="s">
        <v>31509</v>
      </c>
      <c r="F512" s="0" t="s">
        <v>30660</v>
      </c>
      <c r="G512" s="0" t="n">
        <v>3</v>
      </c>
      <c r="H512" s="0" t="n">
        <v>1</v>
      </c>
      <c r="I512" s="0" t="n">
        <v>100</v>
      </c>
      <c r="K512" s="0" t="n">
        <v>0</v>
      </c>
      <c r="L512" s="0" t="n">
        <v>0</v>
      </c>
      <c r="M512" s="0" t="n">
        <v>1459000</v>
      </c>
      <c r="N512" s="0" t="n">
        <v>0</v>
      </c>
      <c r="O512" s="0" t="n">
        <v>1459000</v>
      </c>
      <c r="P512" s="0" t="n">
        <v>0</v>
      </c>
      <c r="Q512" s="0" t="n">
        <v>0</v>
      </c>
      <c r="R512" s="0" t="n">
        <v>0</v>
      </c>
      <c r="S512" s="0" t="n">
        <v>0</v>
      </c>
      <c r="T512" s="0" t="n">
        <v>0</v>
      </c>
      <c r="U512" s="0" t="n">
        <v>0</v>
      </c>
      <c r="V512" s="0" t="n">
        <v>0</v>
      </c>
      <c r="W512" s="0" t="n">
        <v>0</v>
      </c>
      <c r="X512" s="0" t="n">
        <v>0</v>
      </c>
      <c r="Y512" s="0" t="n">
        <v>0</v>
      </c>
      <c r="Z512" s="0" t="n">
        <v>0</v>
      </c>
      <c r="AA512" s="0" t="n">
        <v>0</v>
      </c>
      <c r="AB512" s="0" t="n">
        <v>0</v>
      </c>
      <c r="AC512" s="0" t="n">
        <v>0</v>
      </c>
      <c r="AD512" s="0" t="s">
        <v>99</v>
      </c>
      <c r="AE512" s="0" t="s">
        <v>99</v>
      </c>
      <c r="AF512" s="0" t="s">
        <v>30149</v>
      </c>
      <c r="AH512" s="0" t="n">
        <v>0</v>
      </c>
      <c r="AI512" s="0" t="s">
        <v>27631</v>
      </c>
      <c r="AJ512" s="0" t="s">
        <v>31407</v>
      </c>
      <c r="AK512" s="0" t="s">
        <v>30661</v>
      </c>
      <c r="AL512" s="0" t="s">
        <v>2112</v>
      </c>
    </row>
    <row r="513" customFormat="false" ht="15" hidden="false" customHeight="false" outlineLevel="0" collapsed="false">
      <c r="A513" s="0" t="s">
        <v>31510</v>
      </c>
      <c r="B513" s="0" t="s">
        <v>31511</v>
      </c>
      <c r="C513" s="0" t="s">
        <v>31512</v>
      </c>
      <c r="D513" s="0" t="s">
        <v>31512</v>
      </c>
      <c r="E513" s="0" t="s">
        <v>31513</v>
      </c>
      <c r="F513" s="0" t="s">
        <v>30660</v>
      </c>
      <c r="G513" s="0" t="n">
        <v>3</v>
      </c>
      <c r="H513" s="0" t="n">
        <v>1</v>
      </c>
      <c r="I513" s="0" t="n">
        <v>20</v>
      </c>
      <c r="K513" s="0" t="n">
        <v>0</v>
      </c>
      <c r="L513" s="0" t="n">
        <v>0</v>
      </c>
      <c r="M513" s="0" t="n">
        <v>0</v>
      </c>
      <c r="N513" s="0" t="n">
        <v>0</v>
      </c>
      <c r="O513" s="0" t="n">
        <v>0</v>
      </c>
      <c r="P513" s="0" t="n">
        <v>0</v>
      </c>
      <c r="Q513" s="0" t="n">
        <v>0</v>
      </c>
      <c r="R513" s="0" t="n">
        <v>0</v>
      </c>
      <c r="S513" s="0" t="n">
        <v>0</v>
      </c>
      <c r="T513" s="0" t="n">
        <v>0</v>
      </c>
      <c r="U513" s="0" t="n">
        <v>0</v>
      </c>
      <c r="V513" s="0" t="n">
        <v>0</v>
      </c>
      <c r="W513" s="0" t="n">
        <v>0</v>
      </c>
      <c r="X513" s="0" t="n">
        <v>0</v>
      </c>
      <c r="Y513" s="0" t="n">
        <v>0</v>
      </c>
      <c r="Z513" s="0" t="n">
        <v>0</v>
      </c>
      <c r="AA513" s="0" t="n">
        <v>0</v>
      </c>
      <c r="AB513" s="0" t="n">
        <v>0</v>
      </c>
      <c r="AC513" s="0" t="n">
        <v>0</v>
      </c>
      <c r="AD513" s="0" t="s">
        <v>99</v>
      </c>
      <c r="AE513" s="0" t="s">
        <v>99</v>
      </c>
      <c r="AF513" s="0" t="s">
        <v>30149</v>
      </c>
      <c r="AH513" s="0" t="n">
        <v>0</v>
      </c>
      <c r="AI513" s="0" t="s">
        <v>27631</v>
      </c>
      <c r="AJ513" s="0" t="s">
        <v>31407</v>
      </c>
      <c r="AK513" s="0" t="s">
        <v>30661</v>
      </c>
      <c r="AL513" s="0" t="s">
        <v>2112</v>
      </c>
    </row>
    <row r="514" customFormat="false" ht="15" hidden="false" customHeight="false" outlineLevel="0" collapsed="false">
      <c r="A514" s="0" t="s">
        <v>31514</v>
      </c>
      <c r="B514" s="0" t="s">
        <v>31515</v>
      </c>
      <c r="C514" s="0" t="s">
        <v>31516</v>
      </c>
      <c r="D514" s="0" t="s">
        <v>31516</v>
      </c>
      <c r="E514" s="0" t="s">
        <v>31517</v>
      </c>
      <c r="F514" s="0" t="s">
        <v>30660</v>
      </c>
      <c r="G514" s="0" t="n">
        <v>3</v>
      </c>
      <c r="H514" s="0" t="n">
        <v>1</v>
      </c>
      <c r="I514" s="0" t="n">
        <v>0.1</v>
      </c>
      <c r="K514" s="0" t="n">
        <v>0</v>
      </c>
      <c r="L514" s="0" t="n">
        <v>0</v>
      </c>
      <c r="M514" s="0" t="n">
        <v>1172</v>
      </c>
      <c r="N514" s="0" t="n">
        <v>0</v>
      </c>
      <c r="O514" s="0" t="n">
        <v>1172</v>
      </c>
      <c r="P514" s="0" t="n">
        <v>0</v>
      </c>
      <c r="Q514" s="0" t="n">
        <v>0</v>
      </c>
      <c r="R514" s="0" t="n">
        <v>0</v>
      </c>
      <c r="S514" s="0" t="n">
        <v>0</v>
      </c>
      <c r="T514" s="0" t="n">
        <v>0</v>
      </c>
      <c r="U514" s="0" t="n">
        <v>0</v>
      </c>
      <c r="V514" s="0" t="n">
        <v>0</v>
      </c>
      <c r="W514" s="0" t="n">
        <v>0</v>
      </c>
      <c r="X514" s="0" t="n">
        <v>0</v>
      </c>
      <c r="Y514" s="0" t="n">
        <v>0</v>
      </c>
      <c r="Z514" s="0" t="n">
        <v>0</v>
      </c>
      <c r="AA514" s="0" t="n">
        <v>0</v>
      </c>
      <c r="AB514" s="0" t="n">
        <v>0</v>
      </c>
      <c r="AC514" s="0" t="n">
        <v>0</v>
      </c>
      <c r="AD514" s="0" t="s">
        <v>99</v>
      </c>
      <c r="AE514" s="0" t="s">
        <v>99</v>
      </c>
      <c r="AF514" s="0" t="s">
        <v>30149</v>
      </c>
      <c r="AH514" s="0" t="n">
        <v>0</v>
      </c>
      <c r="AI514" s="0" t="s">
        <v>27631</v>
      </c>
      <c r="AJ514" s="0" t="s">
        <v>31407</v>
      </c>
      <c r="AK514" s="0" t="s">
        <v>30661</v>
      </c>
      <c r="AL514" s="0" t="s">
        <v>2112</v>
      </c>
    </row>
    <row r="515" customFormat="false" ht="15" hidden="false" customHeight="false" outlineLevel="0" collapsed="false">
      <c r="A515" s="0" t="s">
        <v>31518</v>
      </c>
      <c r="B515" s="0" t="s">
        <v>31519</v>
      </c>
      <c r="C515" s="0" t="s">
        <v>31520</v>
      </c>
      <c r="D515" s="0" t="s">
        <v>31520</v>
      </c>
      <c r="E515" s="0" t="s">
        <v>31521</v>
      </c>
      <c r="F515" s="0" t="s">
        <v>30660</v>
      </c>
      <c r="G515" s="0" t="n">
        <v>1</v>
      </c>
      <c r="H515" s="0" t="n">
        <v>1</v>
      </c>
      <c r="I515" s="0" t="n">
        <v>50</v>
      </c>
      <c r="K515" s="0" t="n">
        <v>-0.13</v>
      </c>
      <c r="L515" s="0" t="n">
        <v>77100</v>
      </c>
      <c r="M515" s="0" t="n">
        <v>77200</v>
      </c>
      <c r="N515" s="0" t="n">
        <v>76850</v>
      </c>
      <c r="O515" s="0" t="n">
        <v>77250</v>
      </c>
      <c r="P515" s="0" t="n">
        <v>0</v>
      </c>
      <c r="Q515" s="0" t="n">
        <v>0</v>
      </c>
      <c r="R515" s="0" t="n">
        <v>0</v>
      </c>
      <c r="S515" s="0" t="n">
        <v>77350</v>
      </c>
      <c r="T515" s="0" t="n">
        <v>77350</v>
      </c>
      <c r="U515" s="0" t="n">
        <v>77100</v>
      </c>
      <c r="V515" s="0" t="n">
        <v>77650</v>
      </c>
      <c r="W515" s="0" t="n">
        <v>1624700</v>
      </c>
      <c r="X515" s="0" t="n">
        <v>77100</v>
      </c>
      <c r="Y515" s="0" t="n">
        <v>77400</v>
      </c>
      <c r="Z515" s="0" t="n">
        <v>16</v>
      </c>
      <c r="AA515" s="0" t="n">
        <v>0</v>
      </c>
      <c r="AB515" s="0" t="n">
        <v>308400</v>
      </c>
      <c r="AC515" s="0" t="n">
        <v>0</v>
      </c>
      <c r="AD515" s="0" t="s">
        <v>99</v>
      </c>
      <c r="AE515" s="0" t="s">
        <v>99</v>
      </c>
      <c r="AH515" s="0" t="n">
        <v>-100</v>
      </c>
      <c r="AI515" s="0" t="s">
        <v>27631</v>
      </c>
      <c r="AJ515" s="0" t="s">
        <v>31407</v>
      </c>
      <c r="AK515" s="0" t="s">
        <v>30661</v>
      </c>
      <c r="AL515" s="0" t="s">
        <v>2112</v>
      </c>
    </row>
    <row r="516" customFormat="false" ht="15" hidden="false" customHeight="false" outlineLevel="0" collapsed="false">
      <c r="A516" s="0" t="s">
        <v>31522</v>
      </c>
      <c r="B516" s="0" t="s">
        <v>31523</v>
      </c>
      <c r="C516" s="0" t="s">
        <v>31524</v>
      </c>
      <c r="D516" s="0" t="s">
        <v>31524</v>
      </c>
      <c r="E516" s="0" t="s">
        <v>31525</v>
      </c>
      <c r="F516" s="0" t="s">
        <v>30660</v>
      </c>
      <c r="G516" s="0" t="n">
        <v>3</v>
      </c>
      <c r="H516" s="0" t="n">
        <v>1</v>
      </c>
      <c r="I516" s="0" t="n">
        <v>20</v>
      </c>
      <c r="K516" s="0" t="n">
        <v>0</v>
      </c>
      <c r="L516" s="0" t="n">
        <v>0</v>
      </c>
      <c r="M516" s="0" t="n">
        <v>103340</v>
      </c>
      <c r="N516" s="0" t="n">
        <v>0</v>
      </c>
      <c r="O516" s="0" t="n">
        <v>103340</v>
      </c>
      <c r="P516" s="0" t="n">
        <v>0</v>
      </c>
      <c r="Q516" s="0" t="n">
        <v>0</v>
      </c>
      <c r="R516" s="0" t="n">
        <v>0</v>
      </c>
      <c r="S516" s="0" t="n">
        <v>0</v>
      </c>
      <c r="T516" s="0" t="n">
        <v>0</v>
      </c>
      <c r="U516" s="0" t="n">
        <v>0</v>
      </c>
      <c r="V516" s="0" t="n">
        <v>0</v>
      </c>
      <c r="W516" s="0" t="n">
        <v>0</v>
      </c>
      <c r="X516" s="0" t="n">
        <v>0</v>
      </c>
      <c r="Y516" s="0" t="n">
        <v>0</v>
      </c>
      <c r="Z516" s="0" t="n">
        <v>0</v>
      </c>
      <c r="AA516" s="0" t="n">
        <v>0</v>
      </c>
      <c r="AB516" s="0" t="n">
        <v>0</v>
      </c>
      <c r="AC516" s="0" t="n">
        <v>0</v>
      </c>
      <c r="AD516" s="0" t="s">
        <v>99</v>
      </c>
      <c r="AE516" s="0" t="s">
        <v>99</v>
      </c>
      <c r="AH516" s="0" t="n">
        <v>5</v>
      </c>
      <c r="AI516" s="0" t="s">
        <v>27631</v>
      </c>
      <c r="AJ516" s="0" t="s">
        <v>31407</v>
      </c>
      <c r="AK516" s="0" t="s">
        <v>30661</v>
      </c>
      <c r="AL516" s="0" t="s">
        <v>2112</v>
      </c>
    </row>
    <row r="517" customFormat="false" ht="15" hidden="false" customHeight="false" outlineLevel="0" collapsed="false">
      <c r="A517" s="0" t="s">
        <v>31526</v>
      </c>
      <c r="B517" s="0" t="s">
        <v>31527</v>
      </c>
      <c r="C517" s="0" t="s">
        <v>31528</v>
      </c>
      <c r="D517" s="0" t="s">
        <v>31528</v>
      </c>
      <c r="E517" s="0" t="s">
        <v>31529</v>
      </c>
      <c r="F517" s="0" t="s">
        <v>30660</v>
      </c>
      <c r="G517" s="0" t="n">
        <v>3</v>
      </c>
      <c r="H517" s="0" t="n">
        <v>1</v>
      </c>
      <c r="I517" s="0" t="n">
        <v>10000</v>
      </c>
      <c r="K517" s="0" t="n">
        <v>0</v>
      </c>
      <c r="L517" s="0" t="n">
        <v>0</v>
      </c>
      <c r="M517" s="0" t="n">
        <v>290000</v>
      </c>
      <c r="N517" s="0" t="n">
        <v>290000</v>
      </c>
      <c r="O517" s="0" t="n">
        <v>290000</v>
      </c>
      <c r="P517" s="0" t="n">
        <v>0</v>
      </c>
      <c r="Q517" s="0" t="n">
        <v>0</v>
      </c>
      <c r="R517" s="0" t="n">
        <v>0</v>
      </c>
      <c r="S517" s="0" t="n">
        <v>0</v>
      </c>
      <c r="T517" s="0" t="n">
        <v>0</v>
      </c>
      <c r="U517" s="0" t="n">
        <v>0</v>
      </c>
      <c r="V517" s="0" t="n">
        <v>0</v>
      </c>
      <c r="W517" s="0" t="n">
        <v>0</v>
      </c>
      <c r="X517" s="0" t="n">
        <v>280000</v>
      </c>
      <c r="Y517" s="0" t="n">
        <v>300000</v>
      </c>
      <c r="Z517" s="0" t="n">
        <v>0</v>
      </c>
      <c r="AA517" s="0" t="n">
        <v>0</v>
      </c>
      <c r="AB517" s="0" t="n">
        <v>0</v>
      </c>
      <c r="AC517" s="0" t="n">
        <v>0</v>
      </c>
      <c r="AD517" s="0" t="s">
        <v>99</v>
      </c>
      <c r="AE517" s="0" t="s">
        <v>99</v>
      </c>
      <c r="AH517" s="0" t="n">
        <v>5</v>
      </c>
      <c r="AI517" s="0" t="s">
        <v>27631</v>
      </c>
      <c r="AJ517" s="0" t="s">
        <v>31407</v>
      </c>
      <c r="AK517" s="0" t="s">
        <v>30661</v>
      </c>
      <c r="AL517" s="0" t="s">
        <v>2112</v>
      </c>
    </row>
    <row r="518" customFormat="false" ht="15" hidden="false" customHeight="false" outlineLevel="0" collapsed="false">
      <c r="A518" s="0" t="s">
        <v>31530</v>
      </c>
      <c r="B518" s="0" t="s">
        <v>31531</v>
      </c>
      <c r="C518" s="0" t="s">
        <v>31532</v>
      </c>
      <c r="D518" s="0" t="s">
        <v>31532</v>
      </c>
      <c r="E518" s="0" t="s">
        <v>31533</v>
      </c>
      <c r="F518" s="0" t="s">
        <v>30660</v>
      </c>
      <c r="G518" s="0" t="n">
        <v>3</v>
      </c>
      <c r="H518" s="0" t="n">
        <v>1</v>
      </c>
      <c r="I518" s="0" t="n">
        <v>0.0005</v>
      </c>
      <c r="K518" s="0" t="n">
        <v>0.03</v>
      </c>
      <c r="L518" s="0" t="n">
        <v>5.0675</v>
      </c>
      <c r="M518" s="0" t="n">
        <v>5.066</v>
      </c>
      <c r="N518" s="0" t="n">
        <v>5.0345</v>
      </c>
      <c r="O518" s="0" t="n">
        <v>5.0675</v>
      </c>
      <c r="P518" s="0" t="n">
        <v>0</v>
      </c>
      <c r="Q518" s="0" t="n">
        <v>0</v>
      </c>
      <c r="R518" s="0" t="n">
        <v>0</v>
      </c>
      <c r="S518" s="0" t="n">
        <v>5.0475</v>
      </c>
      <c r="T518" s="0" t="n">
        <v>5.067</v>
      </c>
      <c r="U518" s="0" t="n">
        <v>4.9705</v>
      </c>
      <c r="V518" s="0" t="n">
        <v>5.0675</v>
      </c>
      <c r="W518" s="0" t="n">
        <v>136425</v>
      </c>
      <c r="X518" s="0" t="n">
        <v>5.065</v>
      </c>
      <c r="Y518" s="0" t="n">
        <v>5.0675</v>
      </c>
      <c r="Z518" s="0" t="n">
        <v>192</v>
      </c>
      <c r="AA518" s="0" t="n">
        <v>0</v>
      </c>
      <c r="AB518" s="0" t="n">
        <v>152.03</v>
      </c>
      <c r="AC518" s="0" t="n">
        <v>0</v>
      </c>
      <c r="AD518" s="0" t="s">
        <v>99</v>
      </c>
      <c r="AE518" s="0" t="s">
        <v>99</v>
      </c>
      <c r="AH518" s="0" t="n">
        <v>5</v>
      </c>
      <c r="AI518" s="0" t="s">
        <v>27631</v>
      </c>
      <c r="AJ518" s="0" t="s">
        <v>31407</v>
      </c>
      <c r="AK518" s="0" t="s">
        <v>30661</v>
      </c>
      <c r="AL518" s="0" t="s">
        <v>2112</v>
      </c>
    </row>
    <row r="519" customFormat="false" ht="15" hidden="false" customHeight="false" outlineLevel="0" collapsed="false">
      <c r="A519" s="0" t="s">
        <v>31534</v>
      </c>
      <c r="B519" s="0" t="s">
        <v>31535</v>
      </c>
      <c r="C519" s="0" t="s">
        <v>31536</v>
      </c>
      <c r="D519" s="0" t="s">
        <v>31536</v>
      </c>
      <c r="E519" s="0" t="s">
        <v>31537</v>
      </c>
      <c r="F519" s="0" t="s">
        <v>31406</v>
      </c>
      <c r="G519" s="0" t="n">
        <v>3</v>
      </c>
      <c r="H519" s="0" t="n">
        <v>1</v>
      </c>
      <c r="I519" s="0" t="n">
        <v>20</v>
      </c>
      <c r="K519" s="0" t="n">
        <v>0</v>
      </c>
      <c r="L519" s="0" t="n">
        <v>3080</v>
      </c>
      <c r="M519" s="0" t="n">
        <v>3080</v>
      </c>
      <c r="N519" s="0" t="n">
        <v>3120</v>
      </c>
      <c r="O519" s="0" t="n">
        <v>3080</v>
      </c>
      <c r="P519" s="0" t="n">
        <v>0</v>
      </c>
      <c r="Q519" s="0" t="n">
        <v>0</v>
      </c>
      <c r="R519" s="0" t="n">
        <v>0</v>
      </c>
      <c r="S519" s="0" t="n">
        <v>3100</v>
      </c>
      <c r="T519" s="0" t="n">
        <v>3100</v>
      </c>
      <c r="U519" s="0" t="n">
        <v>3080</v>
      </c>
      <c r="V519" s="0" t="n">
        <v>3160</v>
      </c>
      <c r="W519" s="0" t="n">
        <v>5479020</v>
      </c>
      <c r="X519" s="0" t="n">
        <v>3060</v>
      </c>
      <c r="Y519" s="0" t="n">
        <v>3080</v>
      </c>
      <c r="Z519" s="0" t="n">
        <v>11</v>
      </c>
      <c r="AA519" s="0" t="n">
        <v>0</v>
      </c>
      <c r="AB519" s="0" t="n">
        <v>83160</v>
      </c>
      <c r="AC519" s="0" t="n">
        <v>0</v>
      </c>
      <c r="AD519" s="0" t="s">
        <v>99</v>
      </c>
      <c r="AE519" s="0" t="s">
        <v>99</v>
      </c>
      <c r="AF519" s="0" t="s">
        <v>30149</v>
      </c>
      <c r="AH519" s="0" t="n">
        <v>0</v>
      </c>
      <c r="AI519" s="0" t="s">
        <v>27631</v>
      </c>
      <c r="AJ519" s="0" t="s">
        <v>31407</v>
      </c>
      <c r="AK519" s="0" t="s">
        <v>31408</v>
      </c>
      <c r="AL519" s="0" t="s">
        <v>2112</v>
      </c>
    </row>
    <row r="520" customFormat="false" ht="15" hidden="false" customHeight="false" outlineLevel="0" collapsed="false">
      <c r="A520" s="0" t="s">
        <v>31538</v>
      </c>
      <c r="B520" s="0" t="s">
        <v>31539</v>
      </c>
      <c r="C520" s="0" t="s">
        <v>31540</v>
      </c>
      <c r="D520" s="0" t="s">
        <v>31540</v>
      </c>
      <c r="E520" s="0" t="s">
        <v>31541</v>
      </c>
      <c r="F520" s="0" t="s">
        <v>31421</v>
      </c>
      <c r="G520" s="0" t="n">
        <v>3</v>
      </c>
      <c r="H520" s="0" t="n">
        <v>1</v>
      </c>
      <c r="I520" s="0" t="n">
        <v>0.5</v>
      </c>
      <c r="K520" s="0" t="n">
        <v>-0.45</v>
      </c>
      <c r="L520" s="0" t="n">
        <v>2789.5</v>
      </c>
      <c r="M520" s="0" t="n">
        <v>2802</v>
      </c>
      <c r="N520" s="0" t="n">
        <v>2806.5</v>
      </c>
      <c r="O520" s="0" t="n">
        <v>2789.5</v>
      </c>
      <c r="P520" s="0" t="n">
        <v>0</v>
      </c>
      <c r="Q520" s="0" t="n">
        <v>0</v>
      </c>
      <c r="R520" s="0" t="n">
        <v>0</v>
      </c>
      <c r="S520" s="0" t="n">
        <v>2807.5</v>
      </c>
      <c r="T520" s="0" t="n">
        <v>2823.5</v>
      </c>
      <c r="U520" s="0" t="n">
        <v>2789.5</v>
      </c>
      <c r="V520" s="0" t="n">
        <v>2823.5</v>
      </c>
      <c r="W520" s="0" t="n">
        <v>16629603</v>
      </c>
      <c r="X520" s="0" t="n">
        <v>2788</v>
      </c>
      <c r="Y520" s="0" t="n">
        <v>2789.5</v>
      </c>
      <c r="Z520" s="0" t="n">
        <v>81</v>
      </c>
      <c r="AA520" s="0" t="n">
        <v>0</v>
      </c>
      <c r="AB520" s="0" t="n">
        <v>5579</v>
      </c>
      <c r="AC520" s="0" t="n">
        <v>0</v>
      </c>
      <c r="AD520" s="0" t="s">
        <v>99</v>
      </c>
      <c r="AE520" s="0" t="s">
        <v>99</v>
      </c>
      <c r="AH520" s="0" t="n">
        <v>-100</v>
      </c>
      <c r="AI520" s="0" t="s">
        <v>27631</v>
      </c>
      <c r="AJ520" s="0" t="s">
        <v>31407</v>
      </c>
      <c r="AK520" s="0" t="s">
        <v>30700</v>
      </c>
      <c r="AL520" s="0" t="s">
        <v>2112</v>
      </c>
    </row>
    <row r="521" customFormat="false" ht="15" hidden="false" customHeight="false" outlineLevel="0" collapsed="false">
      <c r="A521" s="0" t="s">
        <v>31542</v>
      </c>
      <c r="B521" s="0" t="s">
        <v>31543</v>
      </c>
      <c r="C521" s="0" t="s">
        <v>31544</v>
      </c>
      <c r="D521" s="0" t="s">
        <v>31544</v>
      </c>
      <c r="E521" s="0" t="s">
        <v>31545</v>
      </c>
      <c r="F521" s="0" t="s">
        <v>31421</v>
      </c>
      <c r="G521" s="0" t="n">
        <v>3</v>
      </c>
      <c r="H521" s="0" t="n">
        <v>1</v>
      </c>
      <c r="I521" s="0" t="n">
        <v>0.5</v>
      </c>
      <c r="K521" s="0" t="n">
        <v>-0.18</v>
      </c>
      <c r="L521" s="0" t="n">
        <v>1110.5</v>
      </c>
      <c r="M521" s="0" t="n">
        <v>1112.5</v>
      </c>
      <c r="N521" s="0" t="n">
        <v>1108.5</v>
      </c>
      <c r="O521" s="0" t="n">
        <v>1110.5</v>
      </c>
      <c r="P521" s="0" t="n">
        <v>0</v>
      </c>
      <c r="Q521" s="0" t="n">
        <v>0</v>
      </c>
      <c r="R521" s="0" t="n">
        <v>0</v>
      </c>
      <c r="S521" s="0" t="n">
        <v>1110.5</v>
      </c>
      <c r="T521" s="0" t="n">
        <v>1110.5</v>
      </c>
      <c r="U521" s="0" t="n">
        <v>1110.5</v>
      </c>
      <c r="V521" s="0" t="n">
        <v>1112.5</v>
      </c>
      <c r="W521" s="0" t="n">
        <v>26654</v>
      </c>
      <c r="X521" s="0" t="n">
        <v>1111</v>
      </c>
      <c r="Y521" s="0" t="n">
        <v>1113</v>
      </c>
      <c r="Z521" s="0" t="n">
        <v>3</v>
      </c>
      <c r="AA521" s="0" t="n">
        <v>0</v>
      </c>
      <c r="AB521" s="0" t="n">
        <v>3331.5</v>
      </c>
      <c r="AC521" s="0" t="n">
        <v>0</v>
      </c>
      <c r="AD521" s="0" t="s">
        <v>99</v>
      </c>
      <c r="AE521" s="0" t="s">
        <v>99</v>
      </c>
      <c r="AH521" s="0" t="n">
        <v>-100</v>
      </c>
      <c r="AI521" s="0" t="s">
        <v>27631</v>
      </c>
      <c r="AJ521" s="0" t="s">
        <v>31407</v>
      </c>
      <c r="AK521" s="0" t="s">
        <v>30700</v>
      </c>
      <c r="AL521" s="0" t="s">
        <v>2112</v>
      </c>
    </row>
    <row r="522" customFormat="false" ht="15" hidden="false" customHeight="false" outlineLevel="0" collapsed="false">
      <c r="A522" s="0" t="s">
        <v>31546</v>
      </c>
      <c r="B522" s="0" t="s">
        <v>31547</v>
      </c>
      <c r="C522" s="0" t="s">
        <v>31548</v>
      </c>
      <c r="D522" s="0" t="s">
        <v>31548</v>
      </c>
      <c r="E522" s="0" t="s">
        <v>31549</v>
      </c>
      <c r="F522" s="0" t="s">
        <v>30660</v>
      </c>
      <c r="G522" s="0" t="n">
        <v>3</v>
      </c>
      <c r="H522" s="0" t="n">
        <v>1</v>
      </c>
      <c r="I522" s="0" t="n">
        <v>1</v>
      </c>
      <c r="K522" s="0" t="n">
        <v>-0.11</v>
      </c>
      <c r="L522" s="0" t="n">
        <v>908</v>
      </c>
      <c r="M522" s="0" t="n">
        <v>909</v>
      </c>
      <c r="N522" s="0" t="n">
        <v>902</v>
      </c>
      <c r="O522" s="0" t="n">
        <v>908</v>
      </c>
      <c r="P522" s="0" t="n">
        <v>0</v>
      </c>
      <c r="Q522" s="0" t="n">
        <v>0</v>
      </c>
      <c r="R522" s="0" t="n">
        <v>0</v>
      </c>
      <c r="S522" s="0" t="n">
        <v>908</v>
      </c>
      <c r="T522" s="0" t="n">
        <v>909</v>
      </c>
      <c r="U522" s="0" t="n">
        <v>907</v>
      </c>
      <c r="V522" s="0" t="n">
        <v>909</v>
      </c>
      <c r="W522" s="0" t="n">
        <v>29052</v>
      </c>
      <c r="X522" s="0" t="n">
        <v>905</v>
      </c>
      <c r="Y522" s="0" t="n">
        <v>908</v>
      </c>
      <c r="Z522" s="0" t="n">
        <v>6</v>
      </c>
      <c r="AA522" s="0" t="n">
        <v>0</v>
      </c>
      <c r="AB522" s="0" t="n">
        <v>9988</v>
      </c>
      <c r="AC522" s="0" t="n">
        <v>0</v>
      </c>
      <c r="AD522" s="0" t="s">
        <v>99</v>
      </c>
      <c r="AE522" s="0" t="s">
        <v>99</v>
      </c>
      <c r="AF522" s="0" t="s">
        <v>30149</v>
      </c>
      <c r="AH522" s="0" t="n">
        <v>0</v>
      </c>
      <c r="AI522" s="0" t="s">
        <v>27631</v>
      </c>
      <c r="AJ522" s="0" t="s">
        <v>31407</v>
      </c>
      <c r="AK522" s="0" t="s">
        <v>30661</v>
      </c>
      <c r="AL522" s="0" t="s">
        <v>2112</v>
      </c>
    </row>
    <row r="523" customFormat="false" ht="15" hidden="false" customHeight="false" outlineLevel="0" collapsed="false">
      <c r="A523" s="0" t="s">
        <v>31550</v>
      </c>
      <c r="B523" s="0" t="s">
        <v>31551</v>
      </c>
      <c r="C523" s="0" t="s">
        <v>31552</v>
      </c>
      <c r="D523" s="0" t="s">
        <v>31552</v>
      </c>
      <c r="E523" s="0" t="s">
        <v>31553</v>
      </c>
      <c r="F523" s="0" t="s">
        <v>30660</v>
      </c>
      <c r="G523" s="0" t="n">
        <v>3</v>
      </c>
      <c r="H523" s="0" t="n">
        <v>1</v>
      </c>
      <c r="I523" s="0" t="n">
        <v>1</v>
      </c>
      <c r="K523" s="0" t="n">
        <v>1.76</v>
      </c>
      <c r="L523" s="0" t="n">
        <v>1040</v>
      </c>
      <c r="M523" s="0" t="n">
        <v>1022</v>
      </c>
      <c r="N523" s="0" t="n">
        <v>1025</v>
      </c>
      <c r="O523" s="0" t="n">
        <v>1040</v>
      </c>
      <c r="P523" s="0" t="n">
        <v>0</v>
      </c>
      <c r="Q523" s="0" t="n">
        <v>0</v>
      </c>
      <c r="R523" s="0" t="n">
        <v>0</v>
      </c>
      <c r="S523" s="0" t="n">
        <v>1041</v>
      </c>
      <c r="T523" s="0" t="n">
        <v>1038</v>
      </c>
      <c r="U523" s="0" t="n">
        <v>1032</v>
      </c>
      <c r="V523" s="0" t="n">
        <v>1049</v>
      </c>
      <c r="W523" s="0" t="n">
        <v>256193</v>
      </c>
      <c r="X523" s="0" t="n">
        <v>1031</v>
      </c>
      <c r="Y523" s="0" t="n">
        <v>1040</v>
      </c>
      <c r="Z523" s="0" t="n">
        <v>18</v>
      </c>
      <c r="AA523" s="0" t="n">
        <v>0</v>
      </c>
      <c r="AB523" s="0" t="n">
        <v>31200</v>
      </c>
      <c r="AC523" s="0" t="n">
        <v>0</v>
      </c>
      <c r="AD523" s="0" t="s">
        <v>99</v>
      </c>
      <c r="AE523" s="0" t="s">
        <v>99</v>
      </c>
      <c r="AF523" s="0" t="s">
        <v>30149</v>
      </c>
      <c r="AH523" s="0" t="n">
        <v>0</v>
      </c>
      <c r="AI523" s="0" t="s">
        <v>27631</v>
      </c>
      <c r="AJ523" s="0" t="s">
        <v>31407</v>
      </c>
      <c r="AK523" s="0" t="s">
        <v>30661</v>
      </c>
      <c r="AL523" s="0" t="s">
        <v>2112</v>
      </c>
    </row>
    <row r="524" customFormat="false" ht="15" hidden="false" customHeight="false" outlineLevel="0" collapsed="false">
      <c r="A524" s="0" t="s">
        <v>31554</v>
      </c>
      <c r="B524" s="0" t="s">
        <v>31555</v>
      </c>
      <c r="C524" s="0" t="s">
        <v>31556</v>
      </c>
      <c r="D524" s="0" t="s">
        <v>31556</v>
      </c>
      <c r="E524" s="0" t="s">
        <v>31557</v>
      </c>
      <c r="F524" s="0" t="s">
        <v>30660</v>
      </c>
      <c r="G524" s="0" t="n">
        <v>3</v>
      </c>
      <c r="H524" s="0" t="n">
        <v>1</v>
      </c>
      <c r="I524" s="0" t="n">
        <v>1</v>
      </c>
      <c r="K524" s="0" t="n">
        <v>0.09</v>
      </c>
      <c r="L524" s="0" t="n">
        <v>1134</v>
      </c>
      <c r="M524" s="0" t="n">
        <v>1133</v>
      </c>
      <c r="N524" s="0" t="n">
        <v>1125</v>
      </c>
      <c r="O524" s="0" t="n">
        <v>1134</v>
      </c>
      <c r="P524" s="0" t="n">
        <v>0</v>
      </c>
      <c r="Q524" s="0" t="n">
        <v>0</v>
      </c>
      <c r="R524" s="0" t="n">
        <v>0</v>
      </c>
      <c r="S524" s="0" t="n">
        <v>1135</v>
      </c>
      <c r="T524" s="0" t="n">
        <v>1134</v>
      </c>
      <c r="U524" s="0" t="n">
        <v>1132</v>
      </c>
      <c r="V524" s="0" t="n">
        <v>1135</v>
      </c>
      <c r="W524" s="0" t="n">
        <v>212202</v>
      </c>
      <c r="X524" s="0" t="n">
        <v>1132</v>
      </c>
      <c r="Y524" s="0" t="n">
        <v>1135</v>
      </c>
      <c r="Z524" s="0" t="n">
        <v>16</v>
      </c>
      <c r="AA524" s="0" t="n">
        <v>0</v>
      </c>
      <c r="AB524" s="0" t="n">
        <v>22680</v>
      </c>
      <c r="AC524" s="0" t="n">
        <v>0</v>
      </c>
      <c r="AD524" s="0" t="s">
        <v>99</v>
      </c>
      <c r="AE524" s="0" t="s">
        <v>99</v>
      </c>
      <c r="AF524" s="0" t="s">
        <v>30149</v>
      </c>
      <c r="AH524" s="0" t="n">
        <v>0</v>
      </c>
      <c r="AI524" s="0" t="s">
        <v>27631</v>
      </c>
      <c r="AJ524" s="0" t="s">
        <v>31407</v>
      </c>
      <c r="AK524" s="0" t="s">
        <v>30661</v>
      </c>
      <c r="AL524" s="0" t="s">
        <v>2112</v>
      </c>
    </row>
    <row r="525" customFormat="false" ht="15" hidden="false" customHeight="false" outlineLevel="0" collapsed="false">
      <c r="A525" s="0" t="s">
        <v>31558</v>
      </c>
      <c r="B525" s="0" t="s">
        <v>31559</v>
      </c>
      <c r="C525" s="0" t="s">
        <v>28777</v>
      </c>
      <c r="D525" s="0" t="s">
        <v>28777</v>
      </c>
      <c r="E525" s="0" t="s">
        <v>31560</v>
      </c>
      <c r="F525" s="0" t="s">
        <v>30660</v>
      </c>
      <c r="G525" s="0" t="n">
        <v>3</v>
      </c>
      <c r="H525" s="0" t="n">
        <v>1</v>
      </c>
      <c r="I525" s="0" t="n">
        <v>1</v>
      </c>
      <c r="K525" s="0" t="n">
        <v>-0.18</v>
      </c>
      <c r="L525" s="0" t="n">
        <v>1098</v>
      </c>
      <c r="M525" s="0" t="n">
        <v>1100</v>
      </c>
      <c r="N525" s="0" t="n">
        <v>1100</v>
      </c>
      <c r="O525" s="0" t="n">
        <v>1099</v>
      </c>
      <c r="P525" s="0" t="n">
        <v>0</v>
      </c>
      <c r="Q525" s="0" t="n">
        <v>0</v>
      </c>
      <c r="R525" s="0" t="n">
        <v>0</v>
      </c>
      <c r="S525" s="0" t="n">
        <v>1100</v>
      </c>
      <c r="T525" s="0" t="n">
        <v>1100</v>
      </c>
      <c r="U525" s="0" t="n">
        <v>1098</v>
      </c>
      <c r="V525" s="0" t="n">
        <v>1100</v>
      </c>
      <c r="W525" s="0" t="n">
        <v>7662621</v>
      </c>
      <c r="X525" s="0" t="n">
        <v>1098</v>
      </c>
      <c r="Y525" s="0" t="n">
        <v>1100</v>
      </c>
      <c r="Z525" s="0" t="n">
        <v>64</v>
      </c>
      <c r="AA525" s="0" t="n">
        <v>0</v>
      </c>
      <c r="AB525" s="0" t="n">
        <v>21960</v>
      </c>
      <c r="AC525" s="0" t="n">
        <v>0</v>
      </c>
      <c r="AD525" s="0" t="s">
        <v>99</v>
      </c>
      <c r="AE525" s="0" t="s">
        <v>99</v>
      </c>
      <c r="AF525" s="0" t="s">
        <v>30149</v>
      </c>
      <c r="AH525" s="0" t="n">
        <v>0</v>
      </c>
      <c r="AI525" s="0" t="s">
        <v>27631</v>
      </c>
      <c r="AJ525" s="0" t="s">
        <v>31407</v>
      </c>
      <c r="AK525" s="0" t="s">
        <v>30661</v>
      </c>
      <c r="AL525" s="0" t="s">
        <v>2112</v>
      </c>
    </row>
    <row r="526" customFormat="false" ht="15" hidden="false" customHeight="false" outlineLevel="0" collapsed="false">
      <c r="A526" s="0" t="s">
        <v>31561</v>
      </c>
      <c r="B526" s="0" t="s">
        <v>31562</v>
      </c>
      <c r="C526" s="0" t="s">
        <v>27917</v>
      </c>
      <c r="D526" s="0" t="s">
        <v>27917</v>
      </c>
      <c r="E526" s="0" t="s">
        <v>31563</v>
      </c>
      <c r="F526" s="0" t="s">
        <v>30660</v>
      </c>
      <c r="G526" s="0" t="n">
        <v>3</v>
      </c>
      <c r="H526" s="0" t="n">
        <v>1</v>
      </c>
      <c r="I526" s="0" t="n">
        <v>1</v>
      </c>
      <c r="K526" s="0" t="n">
        <v>-0.75</v>
      </c>
      <c r="L526" s="0" t="n">
        <v>7300</v>
      </c>
      <c r="M526" s="0" t="n">
        <v>7329</v>
      </c>
      <c r="N526" s="0" t="n">
        <v>7310</v>
      </c>
      <c r="O526" s="0" t="n">
        <v>7300</v>
      </c>
      <c r="P526" s="0" t="n">
        <v>0</v>
      </c>
      <c r="Q526" s="0" t="n">
        <v>0</v>
      </c>
      <c r="R526" s="0" t="n">
        <v>0</v>
      </c>
      <c r="S526" s="0" t="n">
        <v>7297</v>
      </c>
      <c r="T526" s="0" t="n">
        <v>7354</v>
      </c>
      <c r="U526" s="0" t="n">
        <v>7289</v>
      </c>
      <c r="V526" s="0" t="n">
        <v>7355</v>
      </c>
      <c r="W526" s="0" t="n">
        <v>605639</v>
      </c>
      <c r="X526" s="0" t="n">
        <v>7292</v>
      </c>
      <c r="Y526" s="0" t="n">
        <v>7353</v>
      </c>
      <c r="Z526" s="0" t="n">
        <v>24</v>
      </c>
      <c r="AA526" s="0" t="n">
        <v>0</v>
      </c>
      <c r="AB526" s="0" t="n">
        <v>7300</v>
      </c>
      <c r="AC526" s="0" t="n">
        <v>0</v>
      </c>
      <c r="AD526" s="0" t="s">
        <v>99</v>
      </c>
      <c r="AE526" s="0" t="s">
        <v>99</v>
      </c>
      <c r="AF526" s="0" t="s">
        <v>30149</v>
      </c>
      <c r="AH526" s="0" t="n">
        <v>0</v>
      </c>
      <c r="AI526" s="0" t="s">
        <v>27631</v>
      </c>
      <c r="AJ526" s="0" t="s">
        <v>31407</v>
      </c>
      <c r="AK526" s="0" t="s">
        <v>30661</v>
      </c>
      <c r="AL526" s="0" t="s">
        <v>2112</v>
      </c>
    </row>
    <row r="527" customFormat="false" ht="15" hidden="false" customHeight="false" outlineLevel="0" collapsed="false">
      <c r="A527" s="0" t="s">
        <v>31564</v>
      </c>
      <c r="B527" s="0" t="s">
        <v>31565</v>
      </c>
      <c r="C527" s="0" t="s">
        <v>28898</v>
      </c>
      <c r="D527" s="0" t="s">
        <v>28898</v>
      </c>
      <c r="E527" s="0" t="s">
        <v>31566</v>
      </c>
      <c r="F527" s="0" t="s">
        <v>30660</v>
      </c>
      <c r="G527" s="0" t="n">
        <v>3</v>
      </c>
      <c r="H527" s="0" t="n">
        <v>1</v>
      </c>
      <c r="I527" s="0" t="n">
        <v>1</v>
      </c>
      <c r="K527" s="0" t="n">
        <v>-0.59</v>
      </c>
      <c r="L527" s="0" t="n">
        <v>1338</v>
      </c>
      <c r="M527" s="0" t="n">
        <v>1347</v>
      </c>
      <c r="N527" s="0" t="n">
        <v>1343</v>
      </c>
      <c r="O527" s="0" t="n">
        <v>1340</v>
      </c>
      <c r="P527" s="0" t="n">
        <v>0</v>
      </c>
      <c r="Q527" s="0" t="n">
        <v>0</v>
      </c>
      <c r="R527" s="0" t="n">
        <v>0</v>
      </c>
      <c r="S527" s="0" t="n">
        <v>1344</v>
      </c>
      <c r="T527" s="0" t="n">
        <v>1349</v>
      </c>
      <c r="U527" s="0" t="n">
        <v>1314</v>
      </c>
      <c r="V527" s="0" t="n">
        <v>1350</v>
      </c>
      <c r="W527" s="0" t="n">
        <v>457020</v>
      </c>
      <c r="X527" s="0" t="n">
        <v>1336</v>
      </c>
      <c r="Y527" s="0" t="n">
        <v>1338</v>
      </c>
      <c r="Z527" s="0" t="n">
        <v>52</v>
      </c>
      <c r="AA527" s="0" t="n">
        <v>0</v>
      </c>
      <c r="AB527" s="0" t="n">
        <v>1338</v>
      </c>
      <c r="AC527" s="0" t="n">
        <v>0</v>
      </c>
      <c r="AD527" s="0" t="s">
        <v>99</v>
      </c>
      <c r="AE527" s="0" t="s">
        <v>99</v>
      </c>
      <c r="AF527" s="0" t="s">
        <v>30149</v>
      </c>
      <c r="AH527" s="0" t="n">
        <v>0</v>
      </c>
      <c r="AI527" s="0" t="s">
        <v>27631</v>
      </c>
      <c r="AJ527" s="0" t="s">
        <v>31407</v>
      </c>
      <c r="AK527" s="0" t="s">
        <v>30661</v>
      </c>
      <c r="AL527" s="0" t="s">
        <v>2112</v>
      </c>
    </row>
    <row r="528" customFormat="false" ht="15" hidden="false" customHeight="false" outlineLevel="0" collapsed="false">
      <c r="A528" s="0" t="s">
        <v>31567</v>
      </c>
      <c r="B528" s="0" t="s">
        <v>31568</v>
      </c>
      <c r="C528" s="0" t="s">
        <v>31569</v>
      </c>
      <c r="D528" s="0" t="s">
        <v>31569</v>
      </c>
      <c r="E528" s="0" t="s">
        <v>31570</v>
      </c>
      <c r="F528" s="0" t="s">
        <v>30660</v>
      </c>
      <c r="G528" s="0" t="n">
        <v>3</v>
      </c>
      <c r="H528" s="0" t="n">
        <v>1</v>
      </c>
      <c r="I528" s="0" t="n">
        <v>5</v>
      </c>
      <c r="K528" s="0" t="n">
        <v>-0.72</v>
      </c>
      <c r="L528" s="0" t="n">
        <v>1380</v>
      </c>
      <c r="M528" s="0" t="n">
        <v>1390</v>
      </c>
      <c r="N528" s="0" t="n">
        <v>1385</v>
      </c>
      <c r="O528" s="0" t="n">
        <v>1380</v>
      </c>
      <c r="P528" s="0" t="n">
        <v>0</v>
      </c>
      <c r="Q528" s="0" t="n">
        <v>0</v>
      </c>
      <c r="R528" s="0" t="n">
        <v>0</v>
      </c>
      <c r="S528" s="0" t="n">
        <v>1380</v>
      </c>
      <c r="T528" s="0" t="n">
        <v>1380</v>
      </c>
      <c r="U528" s="0" t="n">
        <v>1375</v>
      </c>
      <c r="V528" s="0" t="n">
        <v>1380</v>
      </c>
      <c r="W528" s="0" t="n">
        <v>37230</v>
      </c>
      <c r="X528" s="0" t="n">
        <v>1375</v>
      </c>
      <c r="Y528" s="0" t="n">
        <v>1380</v>
      </c>
      <c r="Z528" s="0" t="n">
        <v>12</v>
      </c>
      <c r="AA528" s="0" t="n">
        <v>1280</v>
      </c>
      <c r="AB528" s="0" t="n">
        <v>2760</v>
      </c>
      <c r="AC528" s="0" t="n">
        <v>0</v>
      </c>
      <c r="AD528" s="0" t="s">
        <v>99</v>
      </c>
      <c r="AE528" s="0" t="s">
        <v>99</v>
      </c>
      <c r="AH528" s="0" t="n">
        <v>5</v>
      </c>
      <c r="AI528" s="0" t="s">
        <v>27631</v>
      </c>
      <c r="AJ528" s="0" t="s">
        <v>31407</v>
      </c>
      <c r="AK528" s="0" t="s">
        <v>30661</v>
      </c>
      <c r="AL528" s="0" t="s">
        <v>2112</v>
      </c>
    </row>
    <row r="529" customFormat="false" ht="15" hidden="false" customHeight="false" outlineLevel="0" collapsed="false">
      <c r="A529" s="0" t="s">
        <v>31571</v>
      </c>
      <c r="B529" s="0" t="s">
        <v>31572</v>
      </c>
      <c r="C529" s="0" t="s">
        <v>31573</v>
      </c>
      <c r="D529" s="0" t="s">
        <v>31573</v>
      </c>
      <c r="E529" s="0" t="s">
        <v>31574</v>
      </c>
      <c r="F529" s="0" t="s">
        <v>31421</v>
      </c>
      <c r="G529" s="0" t="n">
        <v>3</v>
      </c>
      <c r="H529" s="0" t="n">
        <v>1</v>
      </c>
      <c r="I529" s="0" t="n">
        <v>100</v>
      </c>
      <c r="K529" s="0" t="n">
        <v>-0.46</v>
      </c>
      <c r="L529" s="0" t="n">
        <v>21500</v>
      </c>
      <c r="M529" s="0" t="n">
        <v>21600</v>
      </c>
      <c r="N529" s="0" t="n">
        <v>21700</v>
      </c>
      <c r="O529" s="0" t="n">
        <v>21500</v>
      </c>
      <c r="P529" s="0" t="n">
        <v>0</v>
      </c>
      <c r="Q529" s="0" t="n">
        <v>0</v>
      </c>
      <c r="R529" s="0" t="n">
        <v>0</v>
      </c>
      <c r="S529" s="0" t="n">
        <v>21800</v>
      </c>
      <c r="T529" s="0" t="n">
        <v>21700</v>
      </c>
      <c r="U529" s="0" t="n">
        <v>21500</v>
      </c>
      <c r="V529" s="0" t="n">
        <v>22000</v>
      </c>
      <c r="W529" s="0" t="n">
        <v>1218800</v>
      </c>
      <c r="X529" s="0" t="n">
        <v>21500</v>
      </c>
      <c r="Y529" s="0" t="n">
        <v>21600</v>
      </c>
      <c r="Z529" s="0" t="n">
        <v>21</v>
      </c>
      <c r="AA529" s="0" t="n">
        <v>0</v>
      </c>
      <c r="AB529" s="0" t="n">
        <v>43000</v>
      </c>
      <c r="AC529" s="0" t="n">
        <v>0</v>
      </c>
      <c r="AD529" s="0" t="s">
        <v>99</v>
      </c>
      <c r="AE529" s="0" t="s">
        <v>99</v>
      </c>
      <c r="AH529" s="0" t="n">
        <v>-100</v>
      </c>
      <c r="AI529" s="0" t="s">
        <v>27631</v>
      </c>
      <c r="AJ529" s="0" t="s">
        <v>31407</v>
      </c>
      <c r="AK529" s="0" t="s">
        <v>30700</v>
      </c>
      <c r="AL529" s="0" t="s">
        <v>2112</v>
      </c>
    </row>
    <row r="530" customFormat="false" ht="15" hidden="false" customHeight="false" outlineLevel="0" collapsed="false">
      <c r="A530" s="0" t="s">
        <v>31575</v>
      </c>
      <c r="B530" s="0" t="s">
        <v>31576</v>
      </c>
      <c r="C530" s="0" t="s">
        <v>31577</v>
      </c>
      <c r="D530" s="0" t="s">
        <v>31577</v>
      </c>
      <c r="E530" s="0" t="s">
        <v>31578</v>
      </c>
      <c r="F530" s="0" t="s">
        <v>31406</v>
      </c>
      <c r="G530" s="0" t="n">
        <v>3</v>
      </c>
      <c r="H530" s="0" t="n">
        <v>1</v>
      </c>
      <c r="I530" s="0" t="n">
        <v>50</v>
      </c>
      <c r="K530" s="0" t="n">
        <v>0</v>
      </c>
      <c r="L530" s="0" t="n">
        <v>0</v>
      </c>
      <c r="M530" s="0" t="n">
        <v>3650</v>
      </c>
      <c r="N530" s="0" t="n">
        <v>3950</v>
      </c>
      <c r="O530" s="0" t="n">
        <v>3650</v>
      </c>
      <c r="P530" s="0" t="n">
        <v>0</v>
      </c>
      <c r="Q530" s="0" t="n">
        <v>0</v>
      </c>
      <c r="R530" s="0" t="n">
        <v>0</v>
      </c>
      <c r="S530" s="0" t="n">
        <v>0</v>
      </c>
      <c r="T530" s="0" t="n">
        <v>0</v>
      </c>
      <c r="U530" s="0" t="n">
        <v>0</v>
      </c>
      <c r="V530" s="0" t="n">
        <v>0</v>
      </c>
      <c r="W530" s="0" t="n">
        <v>0</v>
      </c>
      <c r="X530" s="0" t="n">
        <v>3650</v>
      </c>
      <c r="Y530" s="0" t="n">
        <v>3900</v>
      </c>
      <c r="Z530" s="0" t="n">
        <v>0</v>
      </c>
      <c r="AA530" s="0" t="n">
        <v>0</v>
      </c>
      <c r="AB530" s="0" t="n">
        <v>0</v>
      </c>
      <c r="AC530" s="0" t="n">
        <v>0</v>
      </c>
      <c r="AD530" s="0" t="s">
        <v>99</v>
      </c>
      <c r="AE530" s="0" t="s">
        <v>99</v>
      </c>
      <c r="AH530" s="0" t="n">
        <v>-100</v>
      </c>
      <c r="AI530" s="0" t="s">
        <v>27631</v>
      </c>
      <c r="AJ530" s="0" t="s">
        <v>31407</v>
      </c>
      <c r="AK530" s="0" t="s">
        <v>31408</v>
      </c>
      <c r="AL530" s="0" t="s">
        <v>2112</v>
      </c>
    </row>
    <row r="531" customFormat="false" ht="15" hidden="false" customHeight="false" outlineLevel="0" collapsed="false">
      <c r="A531" s="0" t="s">
        <v>31579</v>
      </c>
      <c r="B531" s="0" t="s">
        <v>31580</v>
      </c>
      <c r="C531" s="0" t="s">
        <v>31581</v>
      </c>
      <c r="D531" s="0" t="s">
        <v>31581</v>
      </c>
      <c r="E531" s="0" t="s">
        <v>31582</v>
      </c>
      <c r="F531" s="0" t="s">
        <v>30660</v>
      </c>
      <c r="G531" s="0" t="n">
        <v>3</v>
      </c>
      <c r="H531" s="0" t="n">
        <v>1</v>
      </c>
      <c r="I531" s="0" t="n">
        <v>50</v>
      </c>
      <c r="K531" s="0" t="n">
        <v>0</v>
      </c>
      <c r="L531" s="0" t="n">
        <v>0</v>
      </c>
      <c r="M531" s="0" t="n">
        <v>0</v>
      </c>
      <c r="N531" s="0" t="n">
        <v>0</v>
      </c>
      <c r="O531" s="0" t="n">
        <v>0</v>
      </c>
      <c r="P531" s="0" t="n">
        <v>0</v>
      </c>
      <c r="Q531" s="0" t="n">
        <v>0</v>
      </c>
      <c r="R531" s="0" t="n">
        <v>0</v>
      </c>
      <c r="S531" s="0" t="n">
        <v>0</v>
      </c>
      <c r="T531" s="0" t="n">
        <v>0</v>
      </c>
      <c r="U531" s="0" t="n">
        <v>0</v>
      </c>
      <c r="V531" s="0" t="n">
        <v>0</v>
      </c>
      <c r="W531" s="0" t="n">
        <v>0</v>
      </c>
      <c r="X531" s="0" t="n">
        <v>0</v>
      </c>
      <c r="Y531" s="0" t="n">
        <v>0</v>
      </c>
      <c r="Z531" s="0" t="n">
        <v>0</v>
      </c>
      <c r="AA531" s="0" t="n">
        <v>0</v>
      </c>
      <c r="AB531" s="0" t="n">
        <v>0</v>
      </c>
      <c r="AC531" s="0" t="n">
        <v>0</v>
      </c>
      <c r="AD531" s="0" t="s">
        <v>99</v>
      </c>
      <c r="AE531" s="0" t="s">
        <v>99</v>
      </c>
      <c r="AH531" s="0" t="n">
        <v>5</v>
      </c>
      <c r="AI531" s="0" t="s">
        <v>27631</v>
      </c>
      <c r="AJ531" s="0" t="s">
        <v>31407</v>
      </c>
      <c r="AK531" s="0" t="s">
        <v>30661</v>
      </c>
      <c r="AL531" s="0" t="s">
        <v>2112</v>
      </c>
    </row>
    <row r="532" customFormat="false" ht="15" hidden="false" customHeight="false" outlineLevel="0" collapsed="false">
      <c r="A532" s="0" t="s">
        <v>31583</v>
      </c>
      <c r="B532" s="0" t="s">
        <v>31584</v>
      </c>
      <c r="C532" s="0" t="s">
        <v>31585</v>
      </c>
      <c r="D532" s="0" t="s">
        <v>31585</v>
      </c>
      <c r="E532" s="0" t="s">
        <v>31586</v>
      </c>
      <c r="F532" s="0" t="s">
        <v>30660</v>
      </c>
      <c r="G532" s="0" t="n">
        <v>3</v>
      </c>
      <c r="H532" s="0" t="n">
        <v>1</v>
      </c>
      <c r="I532" s="0" t="n">
        <v>20</v>
      </c>
      <c r="K532" s="0" t="n">
        <v>0</v>
      </c>
      <c r="L532" s="0" t="n">
        <v>0</v>
      </c>
      <c r="M532" s="0" t="n">
        <v>0</v>
      </c>
      <c r="N532" s="0" t="n">
        <v>0</v>
      </c>
      <c r="O532" s="0" t="n">
        <v>0</v>
      </c>
      <c r="P532" s="0" t="n">
        <v>0</v>
      </c>
      <c r="Q532" s="0" t="n">
        <v>0</v>
      </c>
      <c r="R532" s="0" t="n">
        <v>0</v>
      </c>
      <c r="S532" s="0" t="n">
        <v>0</v>
      </c>
      <c r="T532" s="0" t="n">
        <v>0</v>
      </c>
      <c r="U532" s="0" t="n">
        <v>0</v>
      </c>
      <c r="V532" s="0" t="n">
        <v>0</v>
      </c>
      <c r="W532" s="0" t="n">
        <v>0</v>
      </c>
      <c r="X532" s="0" t="n">
        <v>61160</v>
      </c>
      <c r="Y532" s="0" t="n">
        <v>0</v>
      </c>
      <c r="Z532" s="0" t="n">
        <v>0</v>
      </c>
      <c r="AA532" s="0" t="n">
        <v>0</v>
      </c>
      <c r="AB532" s="0" t="n">
        <v>0</v>
      </c>
      <c r="AC532" s="0" t="n">
        <v>0</v>
      </c>
      <c r="AD532" s="0" t="s">
        <v>99</v>
      </c>
      <c r="AE532" s="0" t="s">
        <v>99</v>
      </c>
      <c r="AH532" s="0" t="n">
        <v>5</v>
      </c>
      <c r="AI532" s="0" t="s">
        <v>27631</v>
      </c>
      <c r="AJ532" s="0" t="s">
        <v>31407</v>
      </c>
      <c r="AK532" s="0" t="s">
        <v>30661</v>
      </c>
      <c r="AL532" s="0" t="s">
        <v>2112</v>
      </c>
    </row>
    <row r="533" customFormat="false" ht="15" hidden="false" customHeight="false" outlineLevel="0" collapsed="false">
      <c r="A533" s="0" t="s">
        <v>31587</v>
      </c>
      <c r="B533" s="0" t="s">
        <v>31588</v>
      </c>
      <c r="C533" s="0" t="s">
        <v>31589</v>
      </c>
      <c r="D533" s="0" t="s">
        <v>31589</v>
      </c>
      <c r="E533" s="0" t="s">
        <v>31590</v>
      </c>
      <c r="F533" s="0" t="s">
        <v>30660</v>
      </c>
      <c r="G533" s="0" t="n">
        <v>3</v>
      </c>
      <c r="H533" s="0" t="n">
        <v>1</v>
      </c>
      <c r="I533" s="0" t="n">
        <v>20</v>
      </c>
      <c r="K533" s="0" t="n">
        <v>0</v>
      </c>
      <c r="L533" s="0" t="n">
        <v>120000</v>
      </c>
      <c r="M533" s="0" t="n">
        <v>120000</v>
      </c>
      <c r="N533" s="0" t="n">
        <v>118920</v>
      </c>
      <c r="O533" s="0" t="n">
        <v>120000</v>
      </c>
      <c r="P533" s="0" t="n">
        <v>0</v>
      </c>
      <c r="Q533" s="0" t="n">
        <v>0</v>
      </c>
      <c r="R533" s="0" t="n">
        <v>0</v>
      </c>
      <c r="S533" s="0" t="n">
        <v>120000</v>
      </c>
      <c r="T533" s="0" t="n">
        <v>120000</v>
      </c>
      <c r="U533" s="0" t="n">
        <v>120000</v>
      </c>
      <c r="V533" s="0" t="n">
        <v>120000</v>
      </c>
      <c r="W533" s="0" t="n">
        <v>240000</v>
      </c>
      <c r="X533" s="0" t="n">
        <v>118000</v>
      </c>
      <c r="Y533" s="0" t="n">
        <v>120000</v>
      </c>
      <c r="Z533" s="0" t="n">
        <v>2</v>
      </c>
      <c r="AA533" s="0" t="n">
        <v>0</v>
      </c>
      <c r="AB533" s="0" t="n">
        <v>120000</v>
      </c>
      <c r="AC533" s="0" t="n">
        <v>0</v>
      </c>
      <c r="AD533" s="0" t="s">
        <v>99</v>
      </c>
      <c r="AE533" s="0" t="s">
        <v>99</v>
      </c>
      <c r="AH533" s="0" t="n">
        <v>5</v>
      </c>
      <c r="AI533" s="0" t="s">
        <v>27631</v>
      </c>
      <c r="AJ533" s="0" t="s">
        <v>31407</v>
      </c>
      <c r="AK533" s="0" t="s">
        <v>30661</v>
      </c>
      <c r="AL533" s="0" t="s">
        <v>2112</v>
      </c>
    </row>
    <row r="534" customFormat="false" ht="15" hidden="false" customHeight="false" outlineLevel="0" collapsed="false">
      <c r="A534" s="0" t="s">
        <v>31591</v>
      </c>
      <c r="B534" s="0" t="s">
        <v>31592</v>
      </c>
      <c r="C534" s="0" t="s">
        <v>31593</v>
      </c>
      <c r="D534" s="0" t="s">
        <v>31593</v>
      </c>
      <c r="E534" s="0" t="s">
        <v>31594</v>
      </c>
      <c r="F534" s="0" t="s">
        <v>31421</v>
      </c>
      <c r="G534" s="0" t="n">
        <v>3</v>
      </c>
      <c r="H534" s="0" t="n">
        <v>10</v>
      </c>
      <c r="I534" s="0" t="n">
        <v>0.05</v>
      </c>
      <c r="K534" s="0" t="n">
        <v>-0.7</v>
      </c>
      <c r="L534" s="0" t="n">
        <v>42.6</v>
      </c>
      <c r="M534" s="0" t="n">
        <v>42.9</v>
      </c>
      <c r="N534" s="0" t="n">
        <v>42.5</v>
      </c>
      <c r="O534" s="0" t="n">
        <v>42.6</v>
      </c>
      <c r="P534" s="0" t="n">
        <v>0</v>
      </c>
      <c r="Q534" s="0" t="n">
        <v>0</v>
      </c>
      <c r="R534" s="0" t="n">
        <v>0</v>
      </c>
      <c r="S534" s="0" t="n">
        <v>43.1</v>
      </c>
      <c r="T534" s="0" t="n">
        <v>43</v>
      </c>
      <c r="U534" s="0" t="n">
        <v>42.6</v>
      </c>
      <c r="V534" s="0" t="n">
        <v>43.35</v>
      </c>
      <c r="W534" s="0" t="n">
        <v>212413</v>
      </c>
      <c r="X534" s="0" t="n">
        <v>42.3</v>
      </c>
      <c r="Y534" s="0" t="n">
        <v>42.5</v>
      </c>
      <c r="Z534" s="0" t="n">
        <v>17</v>
      </c>
      <c r="AA534" s="0" t="n">
        <v>0</v>
      </c>
      <c r="AB534" s="0" t="n">
        <v>426</v>
      </c>
      <c r="AC534" s="0" t="n">
        <v>0</v>
      </c>
      <c r="AD534" s="0" t="s">
        <v>99</v>
      </c>
      <c r="AE534" s="0" t="s">
        <v>99</v>
      </c>
      <c r="AH534" s="0" t="n">
        <v>-100</v>
      </c>
      <c r="AI534" s="0" t="s">
        <v>27631</v>
      </c>
      <c r="AJ534" s="0" t="s">
        <v>31407</v>
      </c>
      <c r="AK534" s="0" t="s">
        <v>30700</v>
      </c>
      <c r="AL534" s="0" t="s">
        <v>2112</v>
      </c>
    </row>
    <row r="535" customFormat="false" ht="15" hidden="false" customHeight="false" outlineLevel="0" collapsed="false">
      <c r="A535" s="0" t="s">
        <v>31595</v>
      </c>
      <c r="B535" s="0" t="s">
        <v>31596</v>
      </c>
      <c r="C535" s="0" t="s">
        <v>31597</v>
      </c>
      <c r="D535" s="0" t="s">
        <v>31597</v>
      </c>
      <c r="E535" s="0" t="s">
        <v>31598</v>
      </c>
      <c r="F535" s="0" t="s">
        <v>30660</v>
      </c>
      <c r="G535" s="0" t="n">
        <v>3</v>
      </c>
      <c r="H535" s="0" t="n">
        <v>1</v>
      </c>
      <c r="I535" s="0" t="n">
        <v>1000</v>
      </c>
      <c r="K535" s="0" t="n">
        <v>4.62</v>
      </c>
      <c r="L535" s="0" t="n">
        <v>204000</v>
      </c>
      <c r="M535" s="0" t="n">
        <v>195000</v>
      </c>
      <c r="N535" s="0" t="n">
        <v>207000</v>
      </c>
      <c r="O535" s="0" t="n">
        <v>205000</v>
      </c>
      <c r="P535" s="0" t="n">
        <v>0</v>
      </c>
      <c r="Q535" s="0" t="n">
        <v>0</v>
      </c>
      <c r="R535" s="0" t="n">
        <v>0</v>
      </c>
      <c r="S535" s="0" t="n">
        <v>205000</v>
      </c>
      <c r="T535" s="0" t="n">
        <v>203000</v>
      </c>
      <c r="U535" s="0" t="n">
        <v>203000</v>
      </c>
      <c r="V535" s="0" t="n">
        <v>207000</v>
      </c>
      <c r="W535" s="0" t="n">
        <v>820000</v>
      </c>
      <c r="X535" s="0" t="n">
        <v>204000</v>
      </c>
      <c r="Y535" s="0" t="n">
        <v>212000</v>
      </c>
      <c r="Z535" s="0" t="n">
        <v>4</v>
      </c>
      <c r="AA535" s="0" t="n">
        <v>0</v>
      </c>
      <c r="AB535" s="0" t="n">
        <v>204000</v>
      </c>
      <c r="AC535" s="0" t="n">
        <v>0</v>
      </c>
      <c r="AD535" s="0" t="s">
        <v>99</v>
      </c>
      <c r="AE535" s="0" t="s">
        <v>99</v>
      </c>
      <c r="AH535" s="0" t="n">
        <v>5</v>
      </c>
      <c r="AI535" s="0" t="s">
        <v>27631</v>
      </c>
      <c r="AJ535" s="0" t="s">
        <v>31407</v>
      </c>
      <c r="AK535" s="0" t="s">
        <v>30661</v>
      </c>
      <c r="AL535" s="0" t="s">
        <v>2112</v>
      </c>
    </row>
    <row r="536" customFormat="false" ht="15" hidden="false" customHeight="false" outlineLevel="0" collapsed="false">
      <c r="A536" s="0" t="s">
        <v>31599</v>
      </c>
      <c r="B536" s="0" t="s">
        <v>31600</v>
      </c>
      <c r="C536" s="0" t="s">
        <v>31601</v>
      </c>
      <c r="D536" s="0" t="s">
        <v>31601</v>
      </c>
      <c r="E536" s="0" t="s">
        <v>31602</v>
      </c>
      <c r="F536" s="0" t="s">
        <v>30660</v>
      </c>
      <c r="G536" s="0" t="n">
        <v>3</v>
      </c>
      <c r="H536" s="0" t="n">
        <v>1</v>
      </c>
      <c r="I536" s="0" t="n">
        <v>1000</v>
      </c>
      <c r="K536" s="0" t="n">
        <v>0</v>
      </c>
      <c r="L536" s="0" t="n">
        <v>0</v>
      </c>
      <c r="M536" s="0" t="n">
        <v>260000</v>
      </c>
      <c r="N536" s="0" t="n">
        <v>256000</v>
      </c>
      <c r="O536" s="0" t="n">
        <v>260000</v>
      </c>
      <c r="P536" s="0" t="n">
        <v>0</v>
      </c>
      <c r="Q536" s="0" t="n">
        <v>0</v>
      </c>
      <c r="R536" s="0" t="n">
        <v>0</v>
      </c>
      <c r="S536" s="0" t="n">
        <v>0</v>
      </c>
      <c r="T536" s="0" t="n">
        <v>0</v>
      </c>
      <c r="U536" s="0" t="n">
        <v>0</v>
      </c>
      <c r="V536" s="0" t="n">
        <v>0</v>
      </c>
      <c r="W536" s="0" t="n">
        <v>0</v>
      </c>
      <c r="X536" s="0" t="n">
        <v>253000</v>
      </c>
      <c r="Y536" s="0" t="n">
        <v>261000</v>
      </c>
      <c r="Z536" s="0" t="n">
        <v>0</v>
      </c>
      <c r="AA536" s="0" t="n">
        <v>0</v>
      </c>
      <c r="AB536" s="0" t="n">
        <v>0</v>
      </c>
      <c r="AC536" s="0" t="n">
        <v>0</v>
      </c>
      <c r="AD536" s="0" t="s">
        <v>99</v>
      </c>
      <c r="AE536" s="0" t="s">
        <v>99</v>
      </c>
      <c r="AH536" s="0" t="n">
        <v>5</v>
      </c>
      <c r="AI536" s="0" t="s">
        <v>27631</v>
      </c>
      <c r="AJ536" s="0" t="s">
        <v>31407</v>
      </c>
      <c r="AK536" s="0" t="s">
        <v>30661</v>
      </c>
      <c r="AL536" s="0" t="s">
        <v>2112</v>
      </c>
    </row>
    <row r="537" customFormat="false" ht="15" hidden="false" customHeight="false" outlineLevel="0" collapsed="false">
      <c r="A537" s="0" t="s">
        <v>31603</v>
      </c>
      <c r="B537" s="0" t="s">
        <v>31604</v>
      </c>
      <c r="C537" s="0" t="s">
        <v>31605</v>
      </c>
      <c r="D537" s="0" t="s">
        <v>31605</v>
      </c>
      <c r="E537" s="0" t="s">
        <v>31606</v>
      </c>
      <c r="F537" s="0" t="s">
        <v>30660</v>
      </c>
      <c r="G537" s="0" t="n">
        <v>3</v>
      </c>
      <c r="H537" s="0" t="n">
        <v>1</v>
      </c>
      <c r="I537" s="0" t="n">
        <v>50</v>
      </c>
      <c r="K537" s="0" t="n">
        <v>0</v>
      </c>
      <c r="L537" s="0" t="n">
        <v>0</v>
      </c>
      <c r="M537" s="0" t="n">
        <v>0</v>
      </c>
      <c r="N537" s="0" t="n">
        <v>0</v>
      </c>
      <c r="O537" s="0" t="n">
        <v>0</v>
      </c>
      <c r="P537" s="0" t="n">
        <v>0</v>
      </c>
      <c r="Q537" s="0" t="n">
        <v>0</v>
      </c>
      <c r="R537" s="0" t="n">
        <v>0</v>
      </c>
      <c r="S537" s="0" t="n">
        <v>0</v>
      </c>
      <c r="T537" s="0" t="n">
        <v>0</v>
      </c>
      <c r="U537" s="0" t="n">
        <v>0</v>
      </c>
      <c r="V537" s="0" t="n">
        <v>0</v>
      </c>
      <c r="W537" s="0" t="n">
        <v>0</v>
      </c>
      <c r="X537" s="0" t="n">
        <v>100</v>
      </c>
      <c r="Y537" s="0" t="n">
        <v>0</v>
      </c>
      <c r="Z537" s="0" t="n">
        <v>0</v>
      </c>
      <c r="AA537" s="0" t="n">
        <v>0</v>
      </c>
      <c r="AB537" s="0" t="n">
        <v>0</v>
      </c>
      <c r="AC537" s="0" t="n">
        <v>0</v>
      </c>
      <c r="AD537" s="0" t="s">
        <v>99</v>
      </c>
      <c r="AE537" s="0" t="s">
        <v>99</v>
      </c>
      <c r="AH537" s="0" t="n">
        <v>5</v>
      </c>
      <c r="AI537" s="0" t="s">
        <v>27631</v>
      </c>
      <c r="AJ537" s="0" t="s">
        <v>31407</v>
      </c>
      <c r="AK537" s="0" t="s">
        <v>30661</v>
      </c>
      <c r="AL537" s="0" t="s">
        <v>2112</v>
      </c>
    </row>
    <row r="538" customFormat="false" ht="15" hidden="false" customHeight="false" outlineLevel="0" collapsed="false">
      <c r="A538" s="0" t="s">
        <v>31607</v>
      </c>
      <c r="B538" s="0" t="s">
        <v>31608</v>
      </c>
      <c r="C538" s="0" t="s">
        <v>31609</v>
      </c>
      <c r="D538" s="0" t="s">
        <v>31609</v>
      </c>
      <c r="E538" s="0" t="s">
        <v>31610</v>
      </c>
      <c r="F538" s="0" t="s">
        <v>31421</v>
      </c>
      <c r="G538" s="0" t="n">
        <v>3</v>
      </c>
      <c r="H538" s="0" t="n">
        <v>1</v>
      </c>
      <c r="I538" s="0" t="n">
        <v>2</v>
      </c>
      <c r="K538" s="0" t="n">
        <v>-0.75</v>
      </c>
      <c r="L538" s="0" t="n">
        <v>10570</v>
      </c>
      <c r="M538" s="0" t="n">
        <v>10650</v>
      </c>
      <c r="N538" s="0" t="n">
        <v>10714</v>
      </c>
      <c r="O538" s="0" t="n">
        <v>10564</v>
      </c>
      <c r="P538" s="0" t="n">
        <v>0</v>
      </c>
      <c r="Q538" s="0" t="n">
        <v>0</v>
      </c>
      <c r="R538" s="0" t="n">
        <v>0</v>
      </c>
      <c r="S538" s="0" t="n">
        <v>10616</v>
      </c>
      <c r="T538" s="0" t="n">
        <v>10670</v>
      </c>
      <c r="U538" s="0" t="n">
        <v>10550</v>
      </c>
      <c r="V538" s="0" t="n">
        <v>10670</v>
      </c>
      <c r="W538" s="0" t="n">
        <v>828062</v>
      </c>
      <c r="X538" s="0" t="n">
        <v>10550</v>
      </c>
      <c r="Y538" s="0" t="n">
        <v>10570</v>
      </c>
      <c r="Z538" s="0" t="n">
        <v>17</v>
      </c>
      <c r="AA538" s="0" t="n">
        <v>0</v>
      </c>
      <c r="AB538" s="0" t="n">
        <v>116270</v>
      </c>
      <c r="AC538" s="0" t="n">
        <v>0</v>
      </c>
      <c r="AD538" s="0" t="s">
        <v>99</v>
      </c>
      <c r="AE538" s="0" t="s">
        <v>99</v>
      </c>
      <c r="AH538" s="0" t="n">
        <v>-100</v>
      </c>
      <c r="AI538" s="0" t="s">
        <v>27631</v>
      </c>
      <c r="AJ538" s="0" t="s">
        <v>31407</v>
      </c>
      <c r="AK538" s="0" t="s">
        <v>30700</v>
      </c>
      <c r="AL538" s="0" t="s">
        <v>2112</v>
      </c>
    </row>
    <row r="539" customFormat="false" ht="15" hidden="false" customHeight="false" outlineLevel="0" collapsed="false">
      <c r="A539" s="0" t="s">
        <v>31611</v>
      </c>
      <c r="B539" s="0" t="s">
        <v>31612</v>
      </c>
      <c r="C539" s="0" t="s">
        <v>31613</v>
      </c>
      <c r="D539" s="0" t="s">
        <v>31613</v>
      </c>
      <c r="E539" s="0" t="s">
        <v>31614</v>
      </c>
      <c r="F539" s="0" t="s">
        <v>31421</v>
      </c>
      <c r="G539" s="0" t="n">
        <v>3</v>
      </c>
      <c r="H539" s="0" t="n">
        <v>1</v>
      </c>
      <c r="I539" s="0" t="n">
        <v>2</v>
      </c>
      <c r="K539" s="0" t="n">
        <v>-0.02</v>
      </c>
      <c r="L539" s="0" t="n">
        <v>8598</v>
      </c>
      <c r="M539" s="0" t="n">
        <v>8600</v>
      </c>
      <c r="N539" s="0" t="n">
        <v>8580</v>
      </c>
      <c r="O539" s="0" t="n">
        <v>8598</v>
      </c>
      <c r="P539" s="0" t="n">
        <v>0</v>
      </c>
      <c r="Q539" s="0" t="n">
        <v>0</v>
      </c>
      <c r="R539" s="0" t="n">
        <v>0</v>
      </c>
      <c r="S539" s="0" t="n">
        <v>8600</v>
      </c>
      <c r="T539" s="0" t="n">
        <v>8604</v>
      </c>
      <c r="U539" s="0" t="n">
        <v>8598</v>
      </c>
      <c r="V539" s="0" t="n">
        <v>8604</v>
      </c>
      <c r="W539" s="0" t="n">
        <v>266598</v>
      </c>
      <c r="X539" s="0" t="n">
        <v>8538</v>
      </c>
      <c r="Y539" s="0" t="n">
        <v>8598</v>
      </c>
      <c r="Z539" s="0" t="n">
        <v>2</v>
      </c>
      <c r="AA539" s="0" t="n">
        <v>0</v>
      </c>
      <c r="AB539" s="0" t="n">
        <v>180558</v>
      </c>
      <c r="AC539" s="0" t="n">
        <v>0</v>
      </c>
      <c r="AD539" s="0" t="s">
        <v>99</v>
      </c>
      <c r="AE539" s="0" t="s">
        <v>99</v>
      </c>
      <c r="AH539" s="0" t="n">
        <v>-100</v>
      </c>
      <c r="AI539" s="0" t="s">
        <v>27631</v>
      </c>
      <c r="AJ539" s="0" t="s">
        <v>31407</v>
      </c>
      <c r="AK539" s="0" t="s">
        <v>30700</v>
      </c>
      <c r="AL539" s="0" t="s">
        <v>2112</v>
      </c>
    </row>
    <row r="540" customFormat="false" ht="15" hidden="false" customHeight="false" outlineLevel="0" collapsed="false">
      <c r="A540" s="0" t="s">
        <v>31615</v>
      </c>
      <c r="B540" s="0" t="s">
        <v>31616</v>
      </c>
      <c r="C540" s="0" t="s">
        <v>31617</v>
      </c>
      <c r="D540" s="0" t="s">
        <v>31617</v>
      </c>
      <c r="E540" s="0" t="s">
        <v>31618</v>
      </c>
      <c r="F540" s="0" t="s">
        <v>30660</v>
      </c>
      <c r="G540" s="0" t="n">
        <v>3</v>
      </c>
      <c r="H540" s="0" t="n">
        <v>1</v>
      </c>
      <c r="I540" s="0" t="n">
        <v>0.5</v>
      </c>
      <c r="K540" s="0" t="n">
        <v>0</v>
      </c>
      <c r="L540" s="0" t="n">
        <v>0</v>
      </c>
      <c r="M540" s="0" t="n">
        <v>1499</v>
      </c>
      <c r="N540" s="0" t="n">
        <v>0</v>
      </c>
      <c r="O540" s="0" t="n">
        <v>1499</v>
      </c>
      <c r="P540" s="0" t="n">
        <v>0</v>
      </c>
      <c r="Q540" s="0" t="n">
        <v>0</v>
      </c>
      <c r="R540" s="0" t="n">
        <v>0</v>
      </c>
      <c r="S540" s="0" t="n">
        <v>0</v>
      </c>
      <c r="T540" s="0" t="n">
        <v>0</v>
      </c>
      <c r="U540" s="0" t="n">
        <v>0</v>
      </c>
      <c r="V540" s="0" t="n">
        <v>0</v>
      </c>
      <c r="W540" s="0" t="n">
        <v>0</v>
      </c>
      <c r="X540" s="0" t="n">
        <v>0</v>
      </c>
      <c r="Y540" s="0" t="n">
        <v>0</v>
      </c>
      <c r="Z540" s="0" t="n">
        <v>0</v>
      </c>
      <c r="AA540" s="0" t="n">
        <v>0</v>
      </c>
      <c r="AB540" s="0" t="n">
        <v>0</v>
      </c>
      <c r="AC540" s="0" t="n">
        <v>0</v>
      </c>
      <c r="AD540" s="0" t="s">
        <v>99</v>
      </c>
      <c r="AE540" s="0" t="s">
        <v>99</v>
      </c>
      <c r="AF540" s="0" t="s">
        <v>30149</v>
      </c>
      <c r="AH540" s="0" t="n">
        <v>0</v>
      </c>
      <c r="AI540" s="0" t="s">
        <v>27631</v>
      </c>
      <c r="AJ540" s="0" t="s">
        <v>31407</v>
      </c>
      <c r="AK540" s="0" t="s">
        <v>30661</v>
      </c>
      <c r="AL540" s="0" t="s">
        <v>2112</v>
      </c>
    </row>
    <row r="541" customFormat="false" ht="15" hidden="false" customHeight="false" outlineLevel="0" collapsed="false">
      <c r="A541" s="0" t="s">
        <v>31619</v>
      </c>
      <c r="B541" s="0" t="s">
        <v>31620</v>
      </c>
      <c r="C541" s="0" t="s">
        <v>31621</v>
      </c>
      <c r="D541" s="0" t="s">
        <v>31621</v>
      </c>
      <c r="E541" s="0" t="s">
        <v>31622</v>
      </c>
      <c r="F541" s="0" t="s">
        <v>30660</v>
      </c>
      <c r="G541" s="0" t="n">
        <v>3</v>
      </c>
      <c r="H541" s="0" t="n">
        <v>1</v>
      </c>
      <c r="I541" s="0" t="n">
        <v>0.1</v>
      </c>
      <c r="K541" s="0" t="n">
        <v>0</v>
      </c>
      <c r="L541" s="0" t="n">
        <v>0</v>
      </c>
      <c r="M541" s="0" t="n">
        <v>5508</v>
      </c>
      <c r="N541" s="0" t="n">
        <v>5328.9</v>
      </c>
      <c r="O541" s="0" t="n">
        <v>5508</v>
      </c>
      <c r="P541" s="0" t="n">
        <v>0</v>
      </c>
      <c r="Q541" s="0" t="n">
        <v>0</v>
      </c>
      <c r="R541" s="0" t="n">
        <v>0</v>
      </c>
      <c r="S541" s="0" t="n">
        <v>0</v>
      </c>
      <c r="T541" s="0" t="n">
        <v>0</v>
      </c>
      <c r="U541" s="0" t="n">
        <v>0</v>
      </c>
      <c r="V541" s="0" t="n">
        <v>0</v>
      </c>
      <c r="W541" s="0" t="n">
        <v>0</v>
      </c>
      <c r="X541" s="0" t="n">
        <v>5320.1</v>
      </c>
      <c r="Y541" s="0" t="n">
        <v>5508</v>
      </c>
      <c r="Z541" s="0" t="n">
        <v>0</v>
      </c>
      <c r="AA541" s="0" t="n">
        <v>0</v>
      </c>
      <c r="AB541" s="0" t="n">
        <v>0</v>
      </c>
      <c r="AC541" s="0" t="n">
        <v>0</v>
      </c>
      <c r="AD541" s="0" t="s">
        <v>99</v>
      </c>
      <c r="AE541" s="0" t="s">
        <v>99</v>
      </c>
      <c r="AF541" s="0" t="s">
        <v>30149</v>
      </c>
      <c r="AH541" s="0" t="n">
        <v>0</v>
      </c>
      <c r="AI541" s="0" t="s">
        <v>27631</v>
      </c>
      <c r="AJ541" s="0" t="s">
        <v>31407</v>
      </c>
      <c r="AK541" s="0" t="s">
        <v>30661</v>
      </c>
      <c r="AL541" s="0" t="s">
        <v>2112</v>
      </c>
    </row>
    <row r="542" customFormat="false" ht="15" hidden="false" customHeight="false" outlineLevel="0" collapsed="false">
      <c r="A542" s="0" t="s">
        <v>31623</v>
      </c>
      <c r="B542" s="0" t="s">
        <v>31624</v>
      </c>
      <c r="C542" s="0" t="s">
        <v>31625</v>
      </c>
      <c r="D542" s="0" t="s">
        <v>31625</v>
      </c>
      <c r="E542" s="0" t="s">
        <v>31626</v>
      </c>
      <c r="F542" s="0" t="s">
        <v>30660</v>
      </c>
      <c r="G542" s="0" t="n">
        <v>3</v>
      </c>
      <c r="H542" s="0" t="n">
        <v>10</v>
      </c>
      <c r="I542" s="0" t="n">
        <v>0.2</v>
      </c>
      <c r="K542" s="0" t="n">
        <v>0</v>
      </c>
      <c r="L542" s="0" t="n">
        <v>0</v>
      </c>
      <c r="M542" s="0" t="n">
        <v>1310</v>
      </c>
      <c r="N542" s="0" t="n">
        <v>0</v>
      </c>
      <c r="O542" s="0" t="n">
        <v>1310</v>
      </c>
      <c r="P542" s="0" t="n">
        <v>0</v>
      </c>
      <c r="Q542" s="0" t="n">
        <v>0</v>
      </c>
      <c r="R542" s="0" t="n">
        <v>0</v>
      </c>
      <c r="S542" s="0" t="n">
        <v>0</v>
      </c>
      <c r="T542" s="0" t="n">
        <v>0</v>
      </c>
      <c r="U542" s="0" t="n">
        <v>0</v>
      </c>
      <c r="V542" s="0" t="n">
        <v>0</v>
      </c>
      <c r="W542" s="0" t="n">
        <v>0</v>
      </c>
      <c r="X542" s="0" t="n">
        <v>1305</v>
      </c>
      <c r="Y542" s="0" t="n">
        <v>1315</v>
      </c>
      <c r="Z542" s="0" t="n">
        <v>0</v>
      </c>
      <c r="AA542" s="0" t="n">
        <v>0</v>
      </c>
      <c r="AB542" s="0" t="n">
        <v>0</v>
      </c>
      <c r="AC542" s="0" t="n">
        <v>0</v>
      </c>
      <c r="AD542" s="0" t="s">
        <v>99</v>
      </c>
      <c r="AE542" s="0" t="s">
        <v>99</v>
      </c>
      <c r="AF542" s="0" t="s">
        <v>30149</v>
      </c>
      <c r="AH542" s="0" t="n">
        <v>0</v>
      </c>
      <c r="AI542" s="0" t="s">
        <v>27631</v>
      </c>
      <c r="AJ542" s="0" t="s">
        <v>31407</v>
      </c>
      <c r="AK542" s="0" t="s">
        <v>30661</v>
      </c>
      <c r="AL542" s="0" t="s">
        <v>2112</v>
      </c>
    </row>
    <row r="543" customFormat="false" ht="15" hidden="false" customHeight="false" outlineLevel="0" collapsed="false">
      <c r="A543" s="0" t="s">
        <v>31627</v>
      </c>
      <c r="B543" s="0" t="s">
        <v>31628</v>
      </c>
      <c r="C543" s="0" t="s">
        <v>31629</v>
      </c>
      <c r="D543" s="0" t="s">
        <v>31629</v>
      </c>
      <c r="E543" s="0" t="s">
        <v>31630</v>
      </c>
      <c r="F543" s="0" t="s">
        <v>31421</v>
      </c>
      <c r="G543" s="0" t="n">
        <v>3</v>
      </c>
      <c r="H543" s="0" t="n">
        <v>1</v>
      </c>
      <c r="I543" s="0" t="n">
        <v>5</v>
      </c>
      <c r="K543" s="0" t="n">
        <v>0</v>
      </c>
      <c r="L543" s="0" t="n">
        <v>0</v>
      </c>
      <c r="M543" s="0" t="n">
        <v>7855</v>
      </c>
      <c r="N543" s="0" t="n">
        <v>7785</v>
      </c>
      <c r="O543" s="0" t="n">
        <v>7855</v>
      </c>
      <c r="P543" s="0" t="n">
        <v>0</v>
      </c>
      <c r="Q543" s="0" t="n">
        <v>0</v>
      </c>
      <c r="R543" s="0" t="n">
        <v>0</v>
      </c>
      <c r="S543" s="0" t="n">
        <v>0</v>
      </c>
      <c r="T543" s="0" t="n">
        <v>0</v>
      </c>
      <c r="U543" s="0" t="n">
        <v>0</v>
      </c>
      <c r="V543" s="0" t="n">
        <v>0</v>
      </c>
      <c r="W543" s="0" t="n">
        <v>0</v>
      </c>
      <c r="X543" s="0" t="n">
        <v>7680</v>
      </c>
      <c r="Y543" s="0" t="n">
        <v>7720</v>
      </c>
      <c r="Z543" s="0" t="n">
        <v>0</v>
      </c>
      <c r="AA543" s="0" t="n">
        <v>0</v>
      </c>
      <c r="AB543" s="0" t="n">
        <v>0</v>
      </c>
      <c r="AC543" s="0" t="n">
        <v>0</v>
      </c>
      <c r="AD543" s="0" t="s">
        <v>99</v>
      </c>
      <c r="AE543" s="0" t="s">
        <v>99</v>
      </c>
      <c r="AH543" s="0" t="n">
        <v>-100</v>
      </c>
      <c r="AI543" s="0" t="s">
        <v>27631</v>
      </c>
      <c r="AJ543" s="0" t="s">
        <v>31407</v>
      </c>
      <c r="AK543" s="0" t="s">
        <v>30700</v>
      </c>
      <c r="AL543" s="0" t="s">
        <v>2112</v>
      </c>
    </row>
    <row r="544" customFormat="false" ht="15" hidden="false" customHeight="false" outlineLevel="0" collapsed="false">
      <c r="A544" s="0" t="s">
        <v>31631</v>
      </c>
      <c r="B544" s="0" t="s">
        <v>31632</v>
      </c>
      <c r="C544" s="0" t="s">
        <v>31633</v>
      </c>
      <c r="D544" s="0" t="s">
        <v>31633</v>
      </c>
      <c r="E544" s="0" t="s">
        <v>31634</v>
      </c>
      <c r="F544" s="0" t="s">
        <v>31421</v>
      </c>
      <c r="G544" s="0" t="n">
        <v>3</v>
      </c>
      <c r="H544" s="0" t="n">
        <v>10</v>
      </c>
      <c r="I544" s="0" t="n">
        <v>0.05</v>
      </c>
      <c r="K544" s="0" t="n">
        <v>0.33</v>
      </c>
      <c r="L544" s="0" t="n">
        <v>76.25</v>
      </c>
      <c r="M544" s="0" t="n">
        <v>76</v>
      </c>
      <c r="N544" s="0" t="n">
        <v>75.75</v>
      </c>
      <c r="O544" s="0" t="n">
        <v>76.25</v>
      </c>
      <c r="P544" s="0" t="n">
        <v>0</v>
      </c>
      <c r="Q544" s="0" t="n">
        <v>0</v>
      </c>
      <c r="R544" s="0" t="n">
        <v>0</v>
      </c>
      <c r="S544" s="0" t="n">
        <v>76</v>
      </c>
      <c r="T544" s="0" t="n">
        <v>75.85</v>
      </c>
      <c r="U544" s="0" t="n">
        <v>75.75</v>
      </c>
      <c r="V544" s="0" t="n">
        <v>76.25</v>
      </c>
      <c r="W544" s="0" t="n">
        <v>240210</v>
      </c>
      <c r="X544" s="0" t="n">
        <v>76.3</v>
      </c>
      <c r="Y544" s="0" t="n">
        <v>76.7</v>
      </c>
      <c r="Z544" s="0" t="n">
        <v>26</v>
      </c>
      <c r="AA544" s="0" t="n">
        <v>0</v>
      </c>
      <c r="AB544" s="0" t="n">
        <v>1525</v>
      </c>
      <c r="AC544" s="0" t="n">
        <v>0</v>
      </c>
      <c r="AD544" s="0" t="s">
        <v>99</v>
      </c>
      <c r="AE544" s="0" t="s">
        <v>99</v>
      </c>
      <c r="AH544" s="0" t="n">
        <v>-100</v>
      </c>
      <c r="AI544" s="0" t="s">
        <v>27631</v>
      </c>
      <c r="AJ544" s="0" t="s">
        <v>31407</v>
      </c>
      <c r="AK544" s="0" t="s">
        <v>30700</v>
      </c>
      <c r="AL544" s="0" t="s">
        <v>2112</v>
      </c>
    </row>
    <row r="545" customFormat="false" ht="15" hidden="false" customHeight="false" outlineLevel="0" collapsed="false">
      <c r="A545" s="0" t="s">
        <v>31635</v>
      </c>
      <c r="B545" s="0" t="s">
        <v>31636</v>
      </c>
      <c r="C545" s="0" t="s">
        <v>31637</v>
      </c>
      <c r="D545" s="0" t="s">
        <v>31637</v>
      </c>
      <c r="E545" s="0" t="s">
        <v>31638</v>
      </c>
      <c r="F545" s="0" t="s">
        <v>31406</v>
      </c>
      <c r="G545" s="0" t="n">
        <v>3</v>
      </c>
      <c r="H545" s="0" t="n">
        <v>1</v>
      </c>
      <c r="I545" s="0" t="n">
        <v>100</v>
      </c>
      <c r="K545" s="0" t="n">
        <v>0</v>
      </c>
      <c r="L545" s="0" t="n">
        <v>0</v>
      </c>
      <c r="M545" s="0" t="n">
        <v>0</v>
      </c>
      <c r="N545" s="0" t="n">
        <v>0</v>
      </c>
      <c r="O545" s="0" t="n">
        <v>0</v>
      </c>
      <c r="P545" s="0" t="n">
        <v>0</v>
      </c>
      <c r="Q545" s="0" t="n">
        <v>0</v>
      </c>
      <c r="R545" s="0" t="n">
        <v>0</v>
      </c>
      <c r="S545" s="0" t="n">
        <v>0</v>
      </c>
      <c r="T545" s="0" t="n">
        <v>0</v>
      </c>
      <c r="U545" s="0" t="n">
        <v>0</v>
      </c>
      <c r="V545" s="0" t="n">
        <v>0</v>
      </c>
      <c r="W545" s="0" t="n">
        <v>0</v>
      </c>
      <c r="X545" s="0" t="n">
        <v>0</v>
      </c>
      <c r="Y545" s="0" t="n">
        <v>0</v>
      </c>
      <c r="Z545" s="0" t="n">
        <v>0</v>
      </c>
      <c r="AA545" s="0" t="n">
        <v>0</v>
      </c>
      <c r="AB545" s="0" t="n">
        <v>0</v>
      </c>
      <c r="AC545" s="0" t="n">
        <v>0</v>
      </c>
      <c r="AD545" s="0" t="s">
        <v>99</v>
      </c>
      <c r="AE545" s="0" t="s">
        <v>99</v>
      </c>
      <c r="AH545" s="0" t="n">
        <v>-100</v>
      </c>
      <c r="AI545" s="0" t="s">
        <v>27631</v>
      </c>
      <c r="AJ545" s="0" t="s">
        <v>31407</v>
      </c>
      <c r="AK545" s="0" t="s">
        <v>31408</v>
      </c>
      <c r="AL545" s="0" t="s">
        <v>2112</v>
      </c>
    </row>
    <row r="546" customFormat="false" ht="15" hidden="false" customHeight="false" outlineLevel="0" collapsed="false">
      <c r="A546" s="0" t="s">
        <v>31639</v>
      </c>
      <c r="B546" s="0" t="s">
        <v>31640</v>
      </c>
      <c r="C546" s="0" t="s">
        <v>31641</v>
      </c>
      <c r="D546" s="0" t="s">
        <v>31641</v>
      </c>
      <c r="E546" s="0" t="s">
        <v>31642</v>
      </c>
      <c r="F546" s="0" t="s">
        <v>30660</v>
      </c>
      <c r="G546" s="0" t="n">
        <v>3</v>
      </c>
      <c r="H546" s="0" t="n">
        <v>1</v>
      </c>
      <c r="I546" s="0" t="n">
        <v>5</v>
      </c>
      <c r="K546" s="0" t="n">
        <v>0</v>
      </c>
      <c r="L546" s="0" t="n">
        <v>0</v>
      </c>
      <c r="M546" s="0" t="n">
        <v>1835</v>
      </c>
      <c r="N546" s="0" t="n">
        <v>0</v>
      </c>
      <c r="O546" s="0" t="n">
        <v>1835</v>
      </c>
      <c r="P546" s="0" t="n">
        <v>0</v>
      </c>
      <c r="Q546" s="0" t="n">
        <v>0</v>
      </c>
      <c r="R546" s="0" t="n">
        <v>0</v>
      </c>
      <c r="S546" s="0" t="n">
        <v>0</v>
      </c>
      <c r="T546" s="0" t="n">
        <v>0</v>
      </c>
      <c r="U546" s="0" t="n">
        <v>0</v>
      </c>
      <c r="V546" s="0" t="n">
        <v>0</v>
      </c>
      <c r="W546" s="0" t="n">
        <v>0</v>
      </c>
      <c r="X546" s="0" t="n">
        <v>1200</v>
      </c>
      <c r="Y546" s="0" t="n">
        <v>0</v>
      </c>
      <c r="Z546" s="0" t="n">
        <v>0</v>
      </c>
      <c r="AA546" s="0" t="n">
        <v>0</v>
      </c>
      <c r="AB546" s="0" t="n">
        <v>0</v>
      </c>
      <c r="AC546" s="0" t="n">
        <v>0</v>
      </c>
      <c r="AD546" s="0" t="s">
        <v>99</v>
      </c>
      <c r="AE546" s="0" t="s">
        <v>99</v>
      </c>
      <c r="AH546" s="0" t="n">
        <v>5</v>
      </c>
      <c r="AI546" s="0" t="s">
        <v>27631</v>
      </c>
      <c r="AJ546" s="0" t="s">
        <v>31407</v>
      </c>
      <c r="AK546" s="0" t="s">
        <v>30661</v>
      </c>
      <c r="AL546" s="0" t="s">
        <v>2112</v>
      </c>
    </row>
    <row r="547" customFormat="false" ht="15" hidden="false" customHeight="false" outlineLevel="0" collapsed="false">
      <c r="A547" s="0" t="s">
        <v>31643</v>
      </c>
      <c r="B547" s="0" t="s">
        <v>31644</v>
      </c>
      <c r="C547" s="0" t="s">
        <v>31645</v>
      </c>
      <c r="D547" s="0" t="s">
        <v>31645</v>
      </c>
      <c r="E547" s="0" t="s">
        <v>31646</v>
      </c>
      <c r="F547" s="0" t="s">
        <v>30660</v>
      </c>
      <c r="G547" s="0" t="n">
        <v>3</v>
      </c>
      <c r="H547" s="0" t="n">
        <v>1</v>
      </c>
      <c r="I547" s="0" t="n">
        <v>2000</v>
      </c>
      <c r="K547" s="0" t="n">
        <v>0</v>
      </c>
      <c r="L547" s="0" t="n">
        <v>0</v>
      </c>
      <c r="M547" s="0" t="n">
        <v>76000</v>
      </c>
      <c r="N547" s="0" t="n">
        <v>0</v>
      </c>
      <c r="O547" s="0" t="n">
        <v>76000</v>
      </c>
      <c r="P547" s="0" t="n">
        <v>0</v>
      </c>
      <c r="Q547" s="0" t="n">
        <v>0</v>
      </c>
      <c r="R547" s="0" t="n">
        <v>0</v>
      </c>
      <c r="S547" s="0" t="n">
        <v>0</v>
      </c>
      <c r="T547" s="0" t="n">
        <v>0</v>
      </c>
      <c r="U547" s="0" t="n">
        <v>0</v>
      </c>
      <c r="V547" s="0" t="n">
        <v>0</v>
      </c>
      <c r="W547" s="0" t="n">
        <v>0</v>
      </c>
      <c r="X547" s="0" t="n">
        <v>0</v>
      </c>
      <c r="Y547" s="0" t="n">
        <v>0</v>
      </c>
      <c r="Z547" s="0" t="n">
        <v>0</v>
      </c>
      <c r="AA547" s="0" t="n">
        <v>0</v>
      </c>
      <c r="AB547" s="0" t="n">
        <v>0</v>
      </c>
      <c r="AC547" s="0" t="n">
        <v>0</v>
      </c>
      <c r="AD547" s="0" t="s">
        <v>99</v>
      </c>
      <c r="AE547" s="0" t="s">
        <v>99</v>
      </c>
      <c r="AF547" s="0" t="s">
        <v>30149</v>
      </c>
      <c r="AH547" s="0" t="n">
        <v>0</v>
      </c>
      <c r="AI547" s="0" t="s">
        <v>27631</v>
      </c>
      <c r="AJ547" s="0" t="s">
        <v>31407</v>
      </c>
      <c r="AK547" s="0" t="s">
        <v>30661</v>
      </c>
      <c r="AL547" s="0" t="s">
        <v>2112</v>
      </c>
    </row>
    <row r="548" customFormat="false" ht="15" hidden="false" customHeight="false" outlineLevel="0" collapsed="false">
      <c r="A548" s="0" t="s">
        <v>31647</v>
      </c>
      <c r="B548" s="0" t="s">
        <v>31648</v>
      </c>
      <c r="C548" s="0" t="s">
        <v>31649</v>
      </c>
      <c r="D548" s="0" t="s">
        <v>31649</v>
      </c>
      <c r="E548" s="0" t="s">
        <v>31650</v>
      </c>
      <c r="F548" s="0" t="s">
        <v>30660</v>
      </c>
      <c r="G548" s="0" t="n">
        <v>3</v>
      </c>
      <c r="H548" s="0" t="n">
        <v>1</v>
      </c>
      <c r="I548" s="0" t="n">
        <v>10</v>
      </c>
      <c r="K548" s="0" t="n">
        <v>0</v>
      </c>
      <c r="L548" s="0" t="n">
        <v>0</v>
      </c>
      <c r="M548" s="0" t="n">
        <v>41000</v>
      </c>
      <c r="N548" s="0" t="n">
        <v>40540</v>
      </c>
      <c r="O548" s="0" t="n">
        <v>41000</v>
      </c>
      <c r="P548" s="0" t="n">
        <v>0</v>
      </c>
      <c r="Q548" s="0" t="n">
        <v>0</v>
      </c>
      <c r="R548" s="0" t="n">
        <v>0</v>
      </c>
      <c r="S548" s="0" t="n">
        <v>0</v>
      </c>
      <c r="T548" s="0" t="n">
        <v>0</v>
      </c>
      <c r="U548" s="0" t="n">
        <v>0</v>
      </c>
      <c r="V548" s="0" t="n">
        <v>0</v>
      </c>
      <c r="W548" s="0" t="n">
        <v>0</v>
      </c>
      <c r="X548" s="0" t="n">
        <v>36110</v>
      </c>
      <c r="Y548" s="0" t="n">
        <v>47990</v>
      </c>
      <c r="Z548" s="0" t="n">
        <v>0</v>
      </c>
      <c r="AA548" s="0" t="n">
        <v>0</v>
      </c>
      <c r="AB548" s="0" t="n">
        <v>0</v>
      </c>
      <c r="AC548" s="0" t="n">
        <v>0</v>
      </c>
      <c r="AD548" s="0" t="s">
        <v>99</v>
      </c>
      <c r="AE548" s="0" t="s">
        <v>99</v>
      </c>
      <c r="AF548" s="0" t="s">
        <v>30149</v>
      </c>
      <c r="AH548" s="0" t="n">
        <v>0</v>
      </c>
      <c r="AI548" s="0" t="s">
        <v>27631</v>
      </c>
      <c r="AJ548" s="0" t="s">
        <v>31407</v>
      </c>
      <c r="AK548" s="0" t="s">
        <v>30661</v>
      </c>
      <c r="AL548" s="0" t="s">
        <v>2112</v>
      </c>
    </row>
    <row r="549" customFormat="false" ht="15" hidden="false" customHeight="false" outlineLevel="0" collapsed="false">
      <c r="A549" s="0" t="s">
        <v>31651</v>
      </c>
      <c r="B549" s="0" t="s">
        <v>31652</v>
      </c>
      <c r="C549" s="0" t="s">
        <v>31653</v>
      </c>
      <c r="D549" s="0" t="s">
        <v>31653</v>
      </c>
      <c r="E549" s="0" t="s">
        <v>31654</v>
      </c>
      <c r="F549" s="0" t="s">
        <v>31421</v>
      </c>
      <c r="G549" s="0" t="n">
        <v>3</v>
      </c>
      <c r="H549" s="0" t="n">
        <v>100</v>
      </c>
      <c r="I549" s="0" t="n">
        <v>0.05</v>
      </c>
      <c r="K549" s="0" t="n">
        <v>0</v>
      </c>
      <c r="L549" s="0" t="n">
        <v>0</v>
      </c>
      <c r="M549" s="0" t="n">
        <v>14.55</v>
      </c>
      <c r="N549" s="0" t="n">
        <v>0</v>
      </c>
      <c r="O549" s="0" t="n">
        <v>14.55</v>
      </c>
      <c r="P549" s="0" t="n">
        <v>0</v>
      </c>
      <c r="Q549" s="0" t="n">
        <v>0</v>
      </c>
      <c r="R549" s="0" t="n">
        <v>0</v>
      </c>
      <c r="S549" s="0" t="n">
        <v>0</v>
      </c>
      <c r="T549" s="0" t="n">
        <v>0</v>
      </c>
      <c r="U549" s="0" t="n">
        <v>0</v>
      </c>
      <c r="V549" s="0" t="n">
        <v>0</v>
      </c>
      <c r="W549" s="0" t="n">
        <v>0</v>
      </c>
      <c r="X549" s="0" t="n">
        <v>0</v>
      </c>
      <c r="Y549" s="0" t="n">
        <v>0</v>
      </c>
      <c r="Z549" s="0" t="n">
        <v>0</v>
      </c>
      <c r="AA549" s="0" t="n">
        <v>0</v>
      </c>
      <c r="AB549" s="0" t="n">
        <v>0</v>
      </c>
      <c r="AC549" s="0" t="n">
        <v>0</v>
      </c>
      <c r="AD549" s="0" t="s">
        <v>99</v>
      </c>
      <c r="AE549" s="0" t="s">
        <v>99</v>
      </c>
      <c r="AH549" s="0" t="n">
        <v>-100</v>
      </c>
      <c r="AI549" s="0" t="s">
        <v>27631</v>
      </c>
      <c r="AJ549" s="0" t="s">
        <v>31407</v>
      </c>
      <c r="AK549" s="0" t="s">
        <v>30700</v>
      </c>
      <c r="AL549" s="0" t="s">
        <v>2112</v>
      </c>
    </row>
    <row r="550" customFormat="false" ht="15" hidden="false" customHeight="false" outlineLevel="0" collapsed="false">
      <c r="A550" s="0" t="s">
        <v>31655</v>
      </c>
      <c r="B550" s="0" t="s">
        <v>31656</v>
      </c>
      <c r="C550" s="0" t="s">
        <v>31657</v>
      </c>
      <c r="D550" s="0" t="s">
        <v>31657</v>
      </c>
      <c r="E550" s="0" t="s">
        <v>31658</v>
      </c>
      <c r="F550" s="0" t="s">
        <v>30660</v>
      </c>
      <c r="G550" s="0" t="n">
        <v>3</v>
      </c>
      <c r="H550" s="0" t="n">
        <v>10</v>
      </c>
      <c r="I550" s="0" t="n">
        <v>1</v>
      </c>
      <c r="K550" s="0" t="n">
        <v>2.67</v>
      </c>
      <c r="L550" s="0" t="n">
        <v>269</v>
      </c>
      <c r="M550" s="0" t="n">
        <v>262</v>
      </c>
      <c r="N550" s="0" t="n">
        <v>250</v>
      </c>
      <c r="O550" s="0" t="n">
        <v>269</v>
      </c>
      <c r="P550" s="0" t="n">
        <v>0</v>
      </c>
      <c r="Q550" s="0" t="n">
        <v>0</v>
      </c>
      <c r="R550" s="0" t="n">
        <v>0</v>
      </c>
      <c r="S550" s="0" t="n">
        <v>264</v>
      </c>
      <c r="T550" s="0" t="n">
        <v>255</v>
      </c>
      <c r="U550" s="0" t="n">
        <v>254</v>
      </c>
      <c r="V550" s="0" t="n">
        <v>269</v>
      </c>
      <c r="W550" s="0" t="n">
        <v>68680</v>
      </c>
      <c r="X550" s="0" t="n">
        <v>259</v>
      </c>
      <c r="Y550" s="0" t="n">
        <v>269</v>
      </c>
      <c r="Z550" s="0" t="n">
        <v>12</v>
      </c>
      <c r="AA550" s="0" t="n">
        <v>15681349</v>
      </c>
      <c r="AB550" s="0" t="n">
        <v>16140</v>
      </c>
      <c r="AC550" s="0" t="n">
        <v>0</v>
      </c>
      <c r="AD550" s="0" t="s">
        <v>99</v>
      </c>
      <c r="AE550" s="0" t="s">
        <v>99</v>
      </c>
      <c r="AH550" s="0" t="n">
        <v>5</v>
      </c>
      <c r="AI550" s="0" t="s">
        <v>27631</v>
      </c>
      <c r="AJ550" s="0" t="s">
        <v>31407</v>
      </c>
      <c r="AK550" s="0" t="s">
        <v>30661</v>
      </c>
      <c r="AL550" s="0" t="s">
        <v>2112</v>
      </c>
    </row>
    <row r="551" customFormat="false" ht="15" hidden="false" customHeight="false" outlineLevel="0" collapsed="false">
      <c r="A551" s="0" t="s">
        <v>31659</v>
      </c>
      <c r="B551" s="0" t="s">
        <v>31660</v>
      </c>
      <c r="C551" s="0" t="s">
        <v>31661</v>
      </c>
      <c r="D551" s="0" t="s">
        <v>31661</v>
      </c>
      <c r="E551" s="0" t="s">
        <v>31662</v>
      </c>
      <c r="F551" s="0" t="s">
        <v>31406</v>
      </c>
      <c r="G551" s="0" t="n">
        <v>3</v>
      </c>
      <c r="H551" s="0" t="n">
        <v>1</v>
      </c>
      <c r="I551" s="0" t="n">
        <v>100</v>
      </c>
      <c r="K551" s="0" t="n">
        <v>0</v>
      </c>
      <c r="L551" s="0" t="n">
        <v>0</v>
      </c>
      <c r="M551" s="0" t="n">
        <v>44600</v>
      </c>
      <c r="N551" s="0" t="n">
        <v>0</v>
      </c>
      <c r="O551" s="0" t="n">
        <v>44600</v>
      </c>
      <c r="P551" s="0" t="n">
        <v>0</v>
      </c>
      <c r="Q551" s="0" t="n">
        <v>0</v>
      </c>
      <c r="R551" s="0" t="n">
        <v>0</v>
      </c>
      <c r="S551" s="0" t="n">
        <v>0</v>
      </c>
      <c r="T551" s="0" t="n">
        <v>0</v>
      </c>
      <c r="U551" s="0" t="n">
        <v>0</v>
      </c>
      <c r="V551" s="0" t="n">
        <v>0</v>
      </c>
      <c r="W551" s="0" t="n">
        <v>0</v>
      </c>
      <c r="X551" s="0" t="n">
        <v>0</v>
      </c>
      <c r="Y551" s="0" t="n">
        <v>0</v>
      </c>
      <c r="Z551" s="0" t="n">
        <v>0</v>
      </c>
      <c r="AA551" s="0" t="n">
        <v>0</v>
      </c>
      <c r="AB551" s="0" t="n">
        <v>0</v>
      </c>
      <c r="AC551" s="0" t="n">
        <v>0</v>
      </c>
      <c r="AD551" s="0" t="s">
        <v>99</v>
      </c>
      <c r="AE551" s="0" t="s">
        <v>99</v>
      </c>
      <c r="AH551" s="0" t="n">
        <v>-100</v>
      </c>
      <c r="AI551" s="0" t="s">
        <v>27631</v>
      </c>
      <c r="AJ551" s="0" t="s">
        <v>31407</v>
      </c>
      <c r="AK551" s="0" t="s">
        <v>31408</v>
      </c>
      <c r="AL551" s="0" t="s">
        <v>2112</v>
      </c>
    </row>
    <row r="552" customFormat="false" ht="15" hidden="false" customHeight="false" outlineLevel="0" collapsed="false">
      <c r="A552" s="0" t="s">
        <v>31663</v>
      </c>
      <c r="B552" s="0" t="s">
        <v>31664</v>
      </c>
      <c r="C552" s="0" t="s">
        <v>31665</v>
      </c>
      <c r="D552" s="0" t="s">
        <v>31665</v>
      </c>
      <c r="E552" s="0" t="s">
        <v>31666</v>
      </c>
      <c r="F552" s="0" t="s">
        <v>30660</v>
      </c>
      <c r="G552" s="0" t="n">
        <v>3</v>
      </c>
      <c r="H552" s="0" t="n">
        <v>1</v>
      </c>
      <c r="I552" s="0" t="n">
        <v>0.5</v>
      </c>
      <c r="K552" s="0" t="n">
        <v>0</v>
      </c>
      <c r="L552" s="0" t="n">
        <v>1606</v>
      </c>
      <c r="M552" s="0" t="n">
        <v>1606</v>
      </c>
      <c r="N552" s="0" t="n">
        <v>1621.5</v>
      </c>
      <c r="O552" s="0" t="n">
        <v>1606</v>
      </c>
      <c r="P552" s="0" t="n">
        <v>0</v>
      </c>
      <c r="Q552" s="0" t="n">
        <v>0</v>
      </c>
      <c r="R552" s="0" t="n">
        <v>0</v>
      </c>
      <c r="S552" s="0" t="n">
        <v>1606</v>
      </c>
      <c r="T552" s="0" t="n">
        <v>1606</v>
      </c>
      <c r="U552" s="0" t="n">
        <v>1606</v>
      </c>
      <c r="V552" s="0" t="n">
        <v>1606</v>
      </c>
      <c r="W552" s="0" t="n">
        <v>3212</v>
      </c>
      <c r="X552" s="0" t="n">
        <v>1556.5</v>
      </c>
      <c r="Y552" s="0" t="n">
        <v>1606</v>
      </c>
      <c r="Z552" s="0" t="n">
        <v>1</v>
      </c>
      <c r="AA552" s="0" t="n">
        <v>0</v>
      </c>
      <c r="AB552" s="0" t="n">
        <v>3212</v>
      </c>
      <c r="AC552" s="0" t="n">
        <v>0</v>
      </c>
      <c r="AD552" s="0" t="s">
        <v>99</v>
      </c>
      <c r="AE552" s="0" t="s">
        <v>99</v>
      </c>
      <c r="AH552" s="0" t="n">
        <v>5</v>
      </c>
      <c r="AI552" s="0" t="s">
        <v>27631</v>
      </c>
      <c r="AJ552" s="0" t="s">
        <v>31407</v>
      </c>
      <c r="AK552" s="0" t="s">
        <v>30661</v>
      </c>
      <c r="AL552" s="0" t="s">
        <v>2112</v>
      </c>
    </row>
    <row r="553" customFormat="false" ht="15" hidden="false" customHeight="false" outlineLevel="0" collapsed="false">
      <c r="A553" s="0" t="s">
        <v>31667</v>
      </c>
      <c r="B553" s="0" t="s">
        <v>31668</v>
      </c>
      <c r="C553" s="0" t="s">
        <v>27629</v>
      </c>
      <c r="D553" s="0" t="s">
        <v>27629</v>
      </c>
      <c r="E553" s="0" t="s">
        <v>31669</v>
      </c>
      <c r="F553" s="0" t="s">
        <v>31421</v>
      </c>
      <c r="G553" s="0" t="n">
        <v>3</v>
      </c>
      <c r="H553" s="0" t="n">
        <v>1</v>
      </c>
      <c r="I553" s="0" t="n">
        <v>5</v>
      </c>
      <c r="K553" s="0" t="n">
        <v>-1.33</v>
      </c>
      <c r="L553" s="0" t="n">
        <v>3700</v>
      </c>
      <c r="M553" s="0" t="n">
        <v>3750</v>
      </c>
      <c r="N553" s="0" t="n">
        <v>3700</v>
      </c>
      <c r="O553" s="0" t="n">
        <v>3700</v>
      </c>
      <c r="P553" s="0" t="n">
        <v>0</v>
      </c>
      <c r="Q553" s="0" t="n">
        <v>0</v>
      </c>
      <c r="R553" s="0" t="n">
        <v>0</v>
      </c>
      <c r="S553" s="0" t="n">
        <v>3770</v>
      </c>
      <c r="T553" s="0" t="n">
        <v>3805</v>
      </c>
      <c r="U553" s="0" t="n">
        <v>3700</v>
      </c>
      <c r="V553" s="0" t="n">
        <v>3805</v>
      </c>
      <c r="W553" s="0" t="n">
        <v>11310</v>
      </c>
      <c r="X553" s="0" t="n">
        <v>3685</v>
      </c>
      <c r="Y553" s="0" t="n">
        <v>3745</v>
      </c>
      <c r="Z553" s="0" t="n">
        <v>2</v>
      </c>
      <c r="AA553" s="0" t="n">
        <v>0</v>
      </c>
      <c r="AB553" s="0" t="n">
        <v>3700</v>
      </c>
      <c r="AC553" s="0" t="n">
        <v>0</v>
      </c>
      <c r="AD553" s="0" t="s">
        <v>99</v>
      </c>
      <c r="AE553" s="0" t="s">
        <v>99</v>
      </c>
      <c r="AH553" s="0" t="n">
        <v>-100</v>
      </c>
      <c r="AI553" s="0" t="s">
        <v>27631</v>
      </c>
      <c r="AJ553" s="0" t="s">
        <v>31407</v>
      </c>
      <c r="AK553" s="0" t="s">
        <v>30700</v>
      </c>
      <c r="AL553" s="0" t="s">
        <v>2112</v>
      </c>
    </row>
    <row r="554" customFormat="false" ht="15" hidden="false" customHeight="false" outlineLevel="0" collapsed="false">
      <c r="A554" s="0" t="s">
        <v>31670</v>
      </c>
      <c r="B554" s="0" t="s">
        <v>31671</v>
      </c>
      <c r="C554" s="0" t="s">
        <v>28565</v>
      </c>
      <c r="D554" s="0" t="s">
        <v>28565</v>
      </c>
      <c r="E554" s="0" t="s">
        <v>31672</v>
      </c>
      <c r="F554" s="0" t="s">
        <v>31421</v>
      </c>
      <c r="G554" s="0" t="n">
        <v>3</v>
      </c>
      <c r="H554" s="0" t="n">
        <v>1</v>
      </c>
      <c r="I554" s="0" t="n">
        <v>5</v>
      </c>
      <c r="K554" s="0" t="n">
        <v>-0.21</v>
      </c>
      <c r="L554" s="0" t="n">
        <v>2415</v>
      </c>
      <c r="M554" s="0" t="n">
        <v>2420</v>
      </c>
      <c r="N554" s="0" t="n">
        <v>2410</v>
      </c>
      <c r="O554" s="0" t="n">
        <v>2415</v>
      </c>
      <c r="P554" s="0" t="n">
        <v>0</v>
      </c>
      <c r="Q554" s="0" t="n">
        <v>0</v>
      </c>
      <c r="R554" s="0" t="n">
        <v>0</v>
      </c>
      <c r="S554" s="0" t="n">
        <v>2420</v>
      </c>
      <c r="T554" s="0" t="n">
        <v>2420</v>
      </c>
      <c r="U554" s="0" t="n">
        <v>2415</v>
      </c>
      <c r="V554" s="0" t="n">
        <v>2420</v>
      </c>
      <c r="W554" s="0" t="n">
        <v>154780</v>
      </c>
      <c r="X554" s="0" t="n">
        <v>2415</v>
      </c>
      <c r="Y554" s="0" t="n">
        <v>2450</v>
      </c>
      <c r="Z554" s="0" t="n">
        <v>4</v>
      </c>
      <c r="AA554" s="0" t="n">
        <v>0</v>
      </c>
      <c r="AB554" s="0" t="n">
        <v>2415</v>
      </c>
      <c r="AC554" s="0" t="n">
        <v>0</v>
      </c>
      <c r="AD554" s="0" t="s">
        <v>99</v>
      </c>
      <c r="AE554" s="0" t="s">
        <v>99</v>
      </c>
      <c r="AH554" s="0" t="n">
        <v>-100</v>
      </c>
      <c r="AI554" s="0" t="s">
        <v>27631</v>
      </c>
      <c r="AJ554" s="0" t="s">
        <v>31407</v>
      </c>
      <c r="AK554" s="0" t="s">
        <v>30700</v>
      </c>
      <c r="AL554" s="0" t="s">
        <v>2112</v>
      </c>
    </row>
    <row r="555" customFormat="false" ht="15" hidden="false" customHeight="false" outlineLevel="0" collapsed="false">
      <c r="A555" s="0" t="s">
        <v>31673</v>
      </c>
      <c r="B555" s="0" t="s">
        <v>31674</v>
      </c>
      <c r="C555" s="0" t="s">
        <v>29153</v>
      </c>
      <c r="D555" s="0" t="s">
        <v>29153</v>
      </c>
      <c r="E555" s="0" t="s">
        <v>31675</v>
      </c>
      <c r="F555" s="0" t="s">
        <v>31421</v>
      </c>
      <c r="G555" s="0" t="n">
        <v>3</v>
      </c>
      <c r="H555" s="0" t="n">
        <v>1</v>
      </c>
      <c r="I555" s="0" t="n">
        <v>5</v>
      </c>
      <c r="K555" s="0" t="n">
        <v>-2.09</v>
      </c>
      <c r="L555" s="0" t="n">
        <v>2810</v>
      </c>
      <c r="M555" s="0" t="n">
        <v>2870</v>
      </c>
      <c r="N555" s="0" t="n">
        <v>2825</v>
      </c>
      <c r="O555" s="0" t="n">
        <v>2810</v>
      </c>
      <c r="P555" s="0" t="n">
        <v>0</v>
      </c>
      <c r="Q555" s="0" t="n">
        <v>0</v>
      </c>
      <c r="R555" s="0" t="n">
        <v>0</v>
      </c>
      <c r="S555" s="0" t="n">
        <v>2825</v>
      </c>
      <c r="T555" s="0" t="n">
        <v>2830</v>
      </c>
      <c r="U555" s="0" t="n">
        <v>2810</v>
      </c>
      <c r="V555" s="0" t="n">
        <v>2830</v>
      </c>
      <c r="W555" s="0" t="n">
        <v>8470</v>
      </c>
      <c r="X555" s="0" t="n">
        <v>2810</v>
      </c>
      <c r="Y555" s="0" t="n">
        <v>2860</v>
      </c>
      <c r="Z555" s="0" t="n">
        <v>2</v>
      </c>
      <c r="AA555" s="0" t="n">
        <v>0</v>
      </c>
      <c r="AB555" s="0" t="n">
        <v>2810</v>
      </c>
      <c r="AC555" s="0" t="n">
        <v>0</v>
      </c>
      <c r="AD555" s="0" t="s">
        <v>99</v>
      </c>
      <c r="AE555" s="0" t="s">
        <v>99</v>
      </c>
      <c r="AH555" s="0" t="n">
        <v>-100</v>
      </c>
      <c r="AI555" s="0" t="s">
        <v>27631</v>
      </c>
      <c r="AJ555" s="0" t="s">
        <v>31407</v>
      </c>
      <c r="AK555" s="0" t="s">
        <v>30700</v>
      </c>
      <c r="AL555" s="0" t="s">
        <v>2112</v>
      </c>
    </row>
    <row r="556" customFormat="false" ht="15" hidden="false" customHeight="false" outlineLevel="0" collapsed="false">
      <c r="A556" s="0" t="s">
        <v>31676</v>
      </c>
      <c r="B556" s="0" t="s">
        <v>31677</v>
      </c>
      <c r="C556" s="0" t="s">
        <v>28704</v>
      </c>
      <c r="D556" s="0" t="s">
        <v>28704</v>
      </c>
      <c r="E556" s="0" t="s">
        <v>31678</v>
      </c>
      <c r="F556" s="0" t="s">
        <v>31421</v>
      </c>
      <c r="G556" s="0" t="n">
        <v>3</v>
      </c>
      <c r="H556" s="0" t="n">
        <v>1</v>
      </c>
      <c r="I556" s="0" t="n">
        <v>2</v>
      </c>
      <c r="K556" s="0" t="n">
        <v>-1.56</v>
      </c>
      <c r="L556" s="0" t="n">
        <v>1636</v>
      </c>
      <c r="M556" s="0" t="n">
        <v>1662</v>
      </c>
      <c r="N556" s="0" t="n">
        <v>1682</v>
      </c>
      <c r="O556" s="0" t="n">
        <v>1636</v>
      </c>
      <c r="P556" s="0" t="n">
        <v>0</v>
      </c>
      <c r="Q556" s="0" t="n">
        <v>0</v>
      </c>
      <c r="R556" s="0" t="n">
        <v>0</v>
      </c>
      <c r="S556" s="0" t="n">
        <v>1648</v>
      </c>
      <c r="T556" s="0" t="n">
        <v>1654</v>
      </c>
      <c r="U556" s="0" t="n">
        <v>1634</v>
      </c>
      <c r="V556" s="0" t="n">
        <v>1658</v>
      </c>
      <c r="W556" s="0" t="n">
        <v>24732</v>
      </c>
      <c r="X556" s="0" t="n">
        <v>1638</v>
      </c>
      <c r="Y556" s="0" t="n">
        <v>1652</v>
      </c>
      <c r="Z556" s="0" t="n">
        <v>11</v>
      </c>
      <c r="AA556" s="0" t="n">
        <v>0</v>
      </c>
      <c r="AB556" s="0" t="n">
        <v>1636</v>
      </c>
      <c r="AC556" s="0" t="n">
        <v>0</v>
      </c>
      <c r="AD556" s="0" t="s">
        <v>99</v>
      </c>
      <c r="AE556" s="0" t="s">
        <v>99</v>
      </c>
      <c r="AH556" s="0" t="n">
        <v>-100</v>
      </c>
      <c r="AI556" s="0" t="s">
        <v>27631</v>
      </c>
      <c r="AJ556" s="0" t="s">
        <v>31407</v>
      </c>
      <c r="AK556" s="0" t="s">
        <v>30700</v>
      </c>
      <c r="AL556" s="0" t="s">
        <v>2112</v>
      </c>
    </row>
    <row r="557" customFormat="false" ht="15" hidden="false" customHeight="false" outlineLevel="0" collapsed="false">
      <c r="A557" s="0" t="s">
        <v>31679</v>
      </c>
      <c r="B557" s="0" t="s">
        <v>31680</v>
      </c>
      <c r="C557" s="0" t="s">
        <v>31681</v>
      </c>
      <c r="D557" s="0" t="s">
        <v>31681</v>
      </c>
      <c r="E557" s="0" t="s">
        <v>31682</v>
      </c>
      <c r="F557" s="0" t="s">
        <v>30660</v>
      </c>
      <c r="G557" s="0" t="n">
        <v>3</v>
      </c>
      <c r="H557" s="0" t="n">
        <v>1</v>
      </c>
      <c r="I557" s="0" t="n">
        <v>0.5</v>
      </c>
      <c r="K557" s="0" t="n">
        <v>-0.92</v>
      </c>
      <c r="L557" s="0" t="n">
        <v>812</v>
      </c>
      <c r="M557" s="0" t="n">
        <v>819.5</v>
      </c>
      <c r="N557" s="0" t="n">
        <v>817</v>
      </c>
      <c r="O557" s="0" t="n">
        <v>812</v>
      </c>
      <c r="P557" s="0" t="n">
        <v>0</v>
      </c>
      <c r="Q557" s="0" t="n">
        <v>0</v>
      </c>
      <c r="R557" s="0" t="n">
        <v>0</v>
      </c>
      <c r="S557" s="0" t="n">
        <v>812</v>
      </c>
      <c r="T557" s="0" t="n">
        <v>813</v>
      </c>
      <c r="U557" s="0" t="n">
        <v>806</v>
      </c>
      <c r="V557" s="0" t="n">
        <v>818.5</v>
      </c>
      <c r="W557" s="0" t="n">
        <v>2427208</v>
      </c>
      <c r="X557" s="0" t="n">
        <v>810.5</v>
      </c>
      <c r="Y557" s="0" t="n">
        <v>812</v>
      </c>
      <c r="Z557" s="0" t="n">
        <v>32</v>
      </c>
      <c r="AA557" s="0" t="n">
        <v>0</v>
      </c>
      <c r="AB557" s="0" t="n">
        <v>2436</v>
      </c>
      <c r="AC557" s="0" t="n">
        <v>0</v>
      </c>
      <c r="AD557" s="0" t="s">
        <v>99</v>
      </c>
      <c r="AE557" s="0" t="s">
        <v>99</v>
      </c>
      <c r="AF557" s="0" t="s">
        <v>30149</v>
      </c>
      <c r="AH557" s="0" t="n">
        <v>0</v>
      </c>
      <c r="AI557" s="0" t="s">
        <v>27631</v>
      </c>
      <c r="AJ557" s="0" t="s">
        <v>31407</v>
      </c>
      <c r="AK557" s="0" t="s">
        <v>30661</v>
      </c>
      <c r="AL557" s="0" t="s">
        <v>2112</v>
      </c>
    </row>
    <row r="558" customFormat="false" ht="15" hidden="false" customHeight="false" outlineLevel="0" collapsed="false">
      <c r="A558" s="0" t="s">
        <v>31683</v>
      </c>
      <c r="B558" s="0" t="s">
        <v>31684</v>
      </c>
      <c r="C558" s="0" t="s">
        <v>31685</v>
      </c>
      <c r="D558" s="0" t="s">
        <v>31685</v>
      </c>
      <c r="E558" s="0" t="s">
        <v>31686</v>
      </c>
      <c r="F558" s="0" t="s">
        <v>30660</v>
      </c>
      <c r="G558" s="0" t="n">
        <v>3</v>
      </c>
      <c r="H558" s="0" t="n">
        <v>1</v>
      </c>
      <c r="I558" s="0" t="n">
        <v>0.1</v>
      </c>
      <c r="K558" s="0" t="n">
        <v>0.31</v>
      </c>
      <c r="L558" s="0" t="n">
        <v>937.6</v>
      </c>
      <c r="M558" s="0" t="n">
        <v>934.7</v>
      </c>
      <c r="N558" s="0" t="n">
        <v>935</v>
      </c>
      <c r="O558" s="0" t="n">
        <v>937.3</v>
      </c>
      <c r="P558" s="0" t="n">
        <v>0</v>
      </c>
      <c r="Q558" s="0" t="n">
        <v>0</v>
      </c>
      <c r="R558" s="0" t="n">
        <v>0</v>
      </c>
      <c r="S558" s="0" t="n">
        <v>935.9</v>
      </c>
      <c r="T558" s="0" t="n">
        <v>942.7</v>
      </c>
      <c r="U558" s="0" t="n">
        <v>933.4</v>
      </c>
      <c r="V558" s="0" t="n">
        <v>942.7</v>
      </c>
      <c r="W558" s="0" t="n">
        <v>1037942</v>
      </c>
      <c r="X558" s="0" t="n">
        <v>936.8</v>
      </c>
      <c r="Y558" s="0" t="n">
        <v>937.5</v>
      </c>
      <c r="Z558" s="0" t="n">
        <v>135</v>
      </c>
      <c r="AA558" s="0" t="n">
        <v>0</v>
      </c>
      <c r="AB558" s="0" t="n">
        <v>32816</v>
      </c>
      <c r="AC558" s="0" t="n">
        <v>0</v>
      </c>
      <c r="AD558" s="0" t="s">
        <v>99</v>
      </c>
      <c r="AE558" s="0" t="s">
        <v>99</v>
      </c>
      <c r="AF558" s="0" t="s">
        <v>30149</v>
      </c>
      <c r="AH558" s="0" t="n">
        <v>0</v>
      </c>
      <c r="AI558" s="0" t="s">
        <v>27631</v>
      </c>
      <c r="AJ558" s="0" t="s">
        <v>31407</v>
      </c>
      <c r="AK558" s="0" t="s">
        <v>30661</v>
      </c>
      <c r="AL558" s="0" t="s">
        <v>2112</v>
      </c>
    </row>
    <row r="559" customFormat="false" ht="15" hidden="false" customHeight="false" outlineLevel="0" collapsed="false">
      <c r="A559" s="0" t="s">
        <v>31687</v>
      </c>
      <c r="B559" s="0" t="s">
        <v>31688</v>
      </c>
      <c r="C559" s="0" t="s">
        <v>31689</v>
      </c>
      <c r="D559" s="0" t="s">
        <v>31689</v>
      </c>
      <c r="E559" s="0" t="s">
        <v>31690</v>
      </c>
      <c r="F559" s="0" t="s">
        <v>30660</v>
      </c>
      <c r="G559" s="0" t="n">
        <v>3</v>
      </c>
      <c r="H559" s="0" t="n">
        <v>1</v>
      </c>
      <c r="I559" s="0" t="n">
        <v>10000</v>
      </c>
      <c r="K559" s="0" t="n">
        <v>0</v>
      </c>
      <c r="L559" s="0" t="n">
        <v>0</v>
      </c>
      <c r="M559" s="0" t="n">
        <v>490000</v>
      </c>
      <c r="N559" s="0" t="n">
        <v>470000</v>
      </c>
      <c r="O559" s="0" t="n">
        <v>490000</v>
      </c>
      <c r="P559" s="0" t="n">
        <v>0</v>
      </c>
      <c r="Q559" s="0" t="n">
        <v>0</v>
      </c>
      <c r="R559" s="0" t="n">
        <v>0</v>
      </c>
      <c r="S559" s="0" t="n">
        <v>0</v>
      </c>
      <c r="T559" s="0" t="n">
        <v>0</v>
      </c>
      <c r="U559" s="0" t="n">
        <v>0</v>
      </c>
      <c r="V559" s="0" t="n">
        <v>0</v>
      </c>
      <c r="W559" s="0" t="n">
        <v>0</v>
      </c>
      <c r="X559" s="0" t="n">
        <v>470000</v>
      </c>
      <c r="Y559" s="0" t="n">
        <v>490000</v>
      </c>
      <c r="Z559" s="0" t="n">
        <v>0</v>
      </c>
      <c r="AA559" s="0" t="n">
        <v>0</v>
      </c>
      <c r="AB559" s="0" t="n">
        <v>0</v>
      </c>
      <c r="AC559" s="0" t="n">
        <v>0</v>
      </c>
      <c r="AD559" s="0" t="s">
        <v>99</v>
      </c>
      <c r="AE559" s="0" t="s">
        <v>99</v>
      </c>
      <c r="AH559" s="0" t="n">
        <v>5</v>
      </c>
      <c r="AI559" s="0" t="s">
        <v>27631</v>
      </c>
      <c r="AJ559" s="0" t="s">
        <v>31407</v>
      </c>
      <c r="AK559" s="0" t="s">
        <v>30661</v>
      </c>
      <c r="AL559" s="0" t="s">
        <v>2112</v>
      </c>
    </row>
    <row r="560" customFormat="false" ht="15" hidden="false" customHeight="false" outlineLevel="0" collapsed="false">
      <c r="A560" s="0" t="s">
        <v>31691</v>
      </c>
      <c r="B560" s="0" t="s">
        <v>31692</v>
      </c>
      <c r="C560" s="0" t="s">
        <v>31693</v>
      </c>
      <c r="D560" s="0" t="s">
        <v>31693</v>
      </c>
      <c r="E560" s="0" t="s">
        <v>31694</v>
      </c>
      <c r="F560" s="0" t="s">
        <v>30660</v>
      </c>
      <c r="G560" s="0" t="n">
        <v>3</v>
      </c>
      <c r="H560" s="0" t="n">
        <v>1</v>
      </c>
      <c r="I560" s="0" t="n">
        <v>5000</v>
      </c>
      <c r="K560" s="0" t="n">
        <v>0</v>
      </c>
      <c r="L560" s="0" t="n">
        <v>0</v>
      </c>
      <c r="M560" s="0" t="n">
        <v>175000</v>
      </c>
      <c r="N560" s="0" t="n">
        <v>180000</v>
      </c>
      <c r="O560" s="0" t="n">
        <v>175000</v>
      </c>
      <c r="P560" s="0" t="n">
        <v>0</v>
      </c>
      <c r="Q560" s="0" t="n">
        <v>0</v>
      </c>
      <c r="R560" s="0" t="n">
        <v>0</v>
      </c>
      <c r="S560" s="0" t="n">
        <v>0</v>
      </c>
      <c r="T560" s="0" t="n">
        <v>0</v>
      </c>
      <c r="U560" s="0" t="n">
        <v>0</v>
      </c>
      <c r="V560" s="0" t="n">
        <v>0</v>
      </c>
      <c r="W560" s="0" t="n">
        <v>0</v>
      </c>
      <c r="X560" s="0" t="n">
        <v>175000</v>
      </c>
      <c r="Y560" s="0" t="n">
        <v>185000</v>
      </c>
      <c r="Z560" s="0" t="n">
        <v>0</v>
      </c>
      <c r="AA560" s="0" t="n">
        <v>0</v>
      </c>
      <c r="AB560" s="0" t="n">
        <v>0</v>
      </c>
      <c r="AC560" s="0" t="n">
        <v>0</v>
      </c>
      <c r="AD560" s="0" t="s">
        <v>99</v>
      </c>
      <c r="AE560" s="0" t="s">
        <v>99</v>
      </c>
      <c r="AH560" s="0" t="n">
        <v>5</v>
      </c>
      <c r="AI560" s="0" t="s">
        <v>27631</v>
      </c>
      <c r="AJ560" s="0" t="s">
        <v>31407</v>
      </c>
      <c r="AK560" s="0" t="s">
        <v>30661</v>
      </c>
      <c r="AL560" s="0" t="s">
        <v>2112</v>
      </c>
    </row>
    <row r="561" customFormat="false" ht="15" hidden="false" customHeight="false" outlineLevel="0" collapsed="false">
      <c r="A561" s="0" t="s">
        <v>31695</v>
      </c>
      <c r="B561" s="0" t="s">
        <v>31696</v>
      </c>
      <c r="C561" s="0" t="s">
        <v>31697</v>
      </c>
      <c r="D561" s="0" t="s">
        <v>31697</v>
      </c>
      <c r="E561" s="0" t="s">
        <v>31698</v>
      </c>
      <c r="F561" s="0" t="s">
        <v>30660</v>
      </c>
      <c r="G561" s="0" t="n">
        <v>3</v>
      </c>
      <c r="H561" s="0" t="n">
        <v>1</v>
      </c>
      <c r="I561" s="0" t="n">
        <v>5</v>
      </c>
      <c r="K561" s="0" t="n">
        <v>0.69</v>
      </c>
      <c r="L561" s="0" t="n">
        <v>730</v>
      </c>
      <c r="M561" s="0" t="n">
        <v>725</v>
      </c>
      <c r="N561" s="0" t="n">
        <v>720</v>
      </c>
      <c r="O561" s="0" t="n">
        <v>730</v>
      </c>
      <c r="P561" s="0" t="n">
        <v>0</v>
      </c>
      <c r="Q561" s="0" t="n">
        <v>0</v>
      </c>
      <c r="R561" s="0" t="n">
        <v>0</v>
      </c>
      <c r="S561" s="0" t="n">
        <v>720</v>
      </c>
      <c r="T561" s="0" t="n">
        <v>735</v>
      </c>
      <c r="U561" s="0" t="n">
        <v>720</v>
      </c>
      <c r="V561" s="0" t="n">
        <v>745</v>
      </c>
      <c r="W561" s="0" t="n">
        <v>531650</v>
      </c>
      <c r="X561" s="0" t="n">
        <v>720</v>
      </c>
      <c r="Y561" s="0" t="n">
        <v>730</v>
      </c>
      <c r="Z561" s="0" t="n">
        <v>21</v>
      </c>
      <c r="AA561" s="0" t="n">
        <v>0</v>
      </c>
      <c r="AB561" s="0" t="n">
        <v>730</v>
      </c>
      <c r="AC561" s="0" t="n">
        <v>0</v>
      </c>
      <c r="AD561" s="0" t="s">
        <v>99</v>
      </c>
      <c r="AE561" s="0" t="s">
        <v>99</v>
      </c>
      <c r="AF561" s="0" t="s">
        <v>30149</v>
      </c>
      <c r="AH561" s="0" t="n">
        <v>0</v>
      </c>
      <c r="AI561" s="0" t="s">
        <v>27631</v>
      </c>
      <c r="AJ561" s="0" t="s">
        <v>31407</v>
      </c>
      <c r="AK561" s="0" t="s">
        <v>30661</v>
      </c>
      <c r="AL561" s="0" t="s">
        <v>2112</v>
      </c>
    </row>
    <row r="562" customFormat="false" ht="15" hidden="false" customHeight="false" outlineLevel="0" collapsed="false">
      <c r="A562" s="0" t="s">
        <v>31699</v>
      </c>
      <c r="B562" s="0" t="s">
        <v>31700</v>
      </c>
      <c r="C562" s="0" t="s">
        <v>27867</v>
      </c>
      <c r="D562" s="0" t="s">
        <v>27867</v>
      </c>
      <c r="E562" s="0" t="s">
        <v>31701</v>
      </c>
      <c r="F562" s="0" t="s">
        <v>31421</v>
      </c>
      <c r="G562" s="0" t="n">
        <v>3</v>
      </c>
      <c r="H562" s="0" t="n">
        <v>1</v>
      </c>
      <c r="I562" s="0" t="n">
        <v>2</v>
      </c>
      <c r="K562" s="0" t="n">
        <v>0</v>
      </c>
      <c r="L562" s="0" t="n">
        <v>0</v>
      </c>
      <c r="M562" s="0" t="n">
        <v>8258</v>
      </c>
      <c r="N562" s="0" t="n">
        <v>8570</v>
      </c>
      <c r="O562" s="0" t="n">
        <v>8258</v>
      </c>
      <c r="P562" s="0" t="n">
        <v>0</v>
      </c>
      <c r="Q562" s="0" t="n">
        <v>0</v>
      </c>
      <c r="R562" s="0" t="n">
        <v>0</v>
      </c>
      <c r="S562" s="0" t="n">
        <v>0</v>
      </c>
      <c r="T562" s="0" t="n">
        <v>0</v>
      </c>
      <c r="U562" s="0" t="n">
        <v>0</v>
      </c>
      <c r="V562" s="0" t="n">
        <v>0</v>
      </c>
      <c r="W562" s="0" t="n">
        <v>0</v>
      </c>
      <c r="X562" s="0" t="n">
        <v>7800</v>
      </c>
      <c r="Y562" s="0" t="n">
        <v>7892</v>
      </c>
      <c r="Z562" s="0" t="n">
        <v>0</v>
      </c>
      <c r="AA562" s="0" t="n">
        <v>0</v>
      </c>
      <c r="AB562" s="0" t="n">
        <v>0</v>
      </c>
      <c r="AC562" s="0" t="n">
        <v>0</v>
      </c>
      <c r="AD562" s="0" t="s">
        <v>99</v>
      </c>
      <c r="AE562" s="0" t="s">
        <v>99</v>
      </c>
      <c r="AH562" s="0" t="n">
        <v>-100</v>
      </c>
      <c r="AI562" s="0" t="s">
        <v>27631</v>
      </c>
      <c r="AJ562" s="0" t="s">
        <v>31407</v>
      </c>
      <c r="AK562" s="0" t="s">
        <v>30700</v>
      </c>
      <c r="AL562" s="0" t="s">
        <v>2112</v>
      </c>
    </row>
    <row r="563" customFormat="false" ht="15" hidden="false" customHeight="false" outlineLevel="0" collapsed="false">
      <c r="A563" s="0" t="s">
        <v>31702</v>
      </c>
      <c r="B563" s="0" t="s">
        <v>31703</v>
      </c>
      <c r="C563" s="0" t="s">
        <v>29200</v>
      </c>
      <c r="D563" s="0" t="s">
        <v>29200</v>
      </c>
      <c r="E563" s="0" t="s">
        <v>31704</v>
      </c>
      <c r="F563" s="0" t="s">
        <v>30660</v>
      </c>
      <c r="G563" s="0" t="n">
        <v>3</v>
      </c>
      <c r="H563" s="0" t="n">
        <v>1</v>
      </c>
      <c r="I563" s="0" t="n">
        <v>0.5</v>
      </c>
      <c r="K563" s="0" t="n">
        <v>-0.53</v>
      </c>
      <c r="L563" s="0" t="n">
        <v>843</v>
      </c>
      <c r="M563" s="0" t="n">
        <v>847</v>
      </c>
      <c r="N563" s="0" t="n">
        <v>847</v>
      </c>
      <c r="O563" s="0" t="n">
        <v>843</v>
      </c>
      <c r="P563" s="0" t="n">
        <v>0</v>
      </c>
      <c r="Q563" s="0" t="n">
        <v>0</v>
      </c>
      <c r="R563" s="0" t="n">
        <v>0</v>
      </c>
      <c r="S563" s="0" t="n">
        <v>843</v>
      </c>
      <c r="T563" s="0" t="n">
        <v>860</v>
      </c>
      <c r="U563" s="0" t="n">
        <v>832</v>
      </c>
      <c r="V563" s="0" t="n">
        <v>860</v>
      </c>
      <c r="W563" s="0" t="n">
        <v>892792</v>
      </c>
      <c r="X563" s="0" t="n">
        <v>843</v>
      </c>
      <c r="Y563" s="0" t="n">
        <v>844.5</v>
      </c>
      <c r="Z563" s="0" t="n">
        <v>71</v>
      </c>
      <c r="AA563" s="0" t="n">
        <v>0</v>
      </c>
      <c r="AB563" s="0" t="n">
        <v>11802</v>
      </c>
      <c r="AC563" s="0" t="n">
        <v>0</v>
      </c>
      <c r="AD563" s="0" t="s">
        <v>99</v>
      </c>
      <c r="AE563" s="0" t="s">
        <v>99</v>
      </c>
      <c r="AF563" s="0" t="s">
        <v>30149</v>
      </c>
      <c r="AH563" s="0" t="n">
        <v>0</v>
      </c>
      <c r="AI563" s="0" t="s">
        <v>27631</v>
      </c>
      <c r="AJ563" s="0" t="s">
        <v>31407</v>
      </c>
      <c r="AK563" s="0" t="s">
        <v>30661</v>
      </c>
      <c r="AL563" s="0" t="s">
        <v>2112</v>
      </c>
    </row>
    <row r="564" customFormat="false" ht="15" hidden="false" customHeight="false" outlineLevel="0" collapsed="false">
      <c r="A564" s="0" t="s">
        <v>31705</v>
      </c>
      <c r="B564" s="0" t="s">
        <v>31706</v>
      </c>
      <c r="C564" s="0" t="s">
        <v>31707</v>
      </c>
      <c r="D564" s="0" t="s">
        <v>31707</v>
      </c>
      <c r="E564" s="0" t="s">
        <v>31708</v>
      </c>
      <c r="F564" s="0" t="s">
        <v>31406</v>
      </c>
      <c r="G564" s="0" t="n">
        <v>3</v>
      </c>
      <c r="H564" s="0" t="n">
        <v>1</v>
      </c>
      <c r="I564" s="0" t="n">
        <v>10</v>
      </c>
      <c r="K564" s="0" t="n">
        <v>0</v>
      </c>
      <c r="L564" s="0" t="n">
        <v>0</v>
      </c>
      <c r="M564" s="0" t="n">
        <v>0</v>
      </c>
      <c r="N564" s="0" t="n">
        <v>0</v>
      </c>
      <c r="O564" s="0" t="n">
        <v>0</v>
      </c>
      <c r="P564" s="0" t="n">
        <v>0</v>
      </c>
      <c r="Q564" s="0" t="n">
        <v>0</v>
      </c>
      <c r="R564" s="0" t="n">
        <v>0</v>
      </c>
      <c r="S564" s="0" t="n">
        <v>0</v>
      </c>
      <c r="T564" s="0" t="n">
        <v>0</v>
      </c>
      <c r="U564" s="0" t="n">
        <v>0</v>
      </c>
      <c r="V564" s="0" t="n">
        <v>0</v>
      </c>
      <c r="W564" s="0" t="n">
        <v>0</v>
      </c>
      <c r="X564" s="0" t="n">
        <v>0</v>
      </c>
      <c r="Y564" s="0" t="n">
        <v>0</v>
      </c>
      <c r="Z564" s="0" t="n">
        <v>0</v>
      </c>
      <c r="AA564" s="0" t="n">
        <v>0</v>
      </c>
      <c r="AB564" s="0" t="n">
        <v>0</v>
      </c>
      <c r="AC564" s="0" t="n">
        <v>0</v>
      </c>
      <c r="AD564" s="0" t="s">
        <v>99</v>
      </c>
      <c r="AE564" s="0" t="s">
        <v>99</v>
      </c>
      <c r="AH564" s="0" t="n">
        <v>-100</v>
      </c>
      <c r="AI564" s="0" t="s">
        <v>27631</v>
      </c>
      <c r="AJ564" s="0" t="s">
        <v>31407</v>
      </c>
      <c r="AK564" s="0" t="s">
        <v>31408</v>
      </c>
      <c r="AL564" s="0" t="s">
        <v>2112</v>
      </c>
    </row>
    <row r="565" customFormat="false" ht="15" hidden="false" customHeight="false" outlineLevel="0" collapsed="false">
      <c r="A565" s="0" t="s">
        <v>31709</v>
      </c>
      <c r="B565" s="0" t="s">
        <v>31710</v>
      </c>
      <c r="C565" s="0" t="s">
        <v>31711</v>
      </c>
      <c r="D565" s="0" t="s">
        <v>31711</v>
      </c>
      <c r="E565" s="0" t="s">
        <v>31712</v>
      </c>
      <c r="F565" s="0" t="s">
        <v>31421</v>
      </c>
      <c r="G565" s="0" t="n">
        <v>3</v>
      </c>
      <c r="H565" s="0" t="n">
        <v>1</v>
      </c>
      <c r="I565" s="0" t="n">
        <v>0.05</v>
      </c>
      <c r="K565" s="0" t="n">
        <v>0.75</v>
      </c>
      <c r="L565" s="0" t="n">
        <v>86.95</v>
      </c>
      <c r="M565" s="0" t="n">
        <v>86.25</v>
      </c>
      <c r="N565" s="0" t="n">
        <v>85.8</v>
      </c>
      <c r="O565" s="0" t="n">
        <v>86.85</v>
      </c>
      <c r="P565" s="0" t="n">
        <v>0</v>
      </c>
      <c r="Q565" s="0" t="n">
        <v>0</v>
      </c>
      <c r="R565" s="0" t="n">
        <v>0</v>
      </c>
      <c r="S565" s="0" t="n">
        <v>86.85</v>
      </c>
      <c r="T565" s="0" t="n">
        <v>86.9</v>
      </c>
      <c r="U565" s="0" t="n">
        <v>86.3</v>
      </c>
      <c r="V565" s="0" t="n">
        <v>86.95</v>
      </c>
      <c r="W565" s="0" t="n">
        <v>10509</v>
      </c>
      <c r="X565" s="0" t="n">
        <v>86.4</v>
      </c>
      <c r="Y565" s="0" t="n">
        <v>86.95</v>
      </c>
      <c r="Z565" s="0" t="n">
        <v>17</v>
      </c>
      <c r="AA565" s="0" t="n">
        <v>0</v>
      </c>
      <c r="AB565" s="0" t="n">
        <v>434.75</v>
      </c>
      <c r="AC565" s="0" t="n">
        <v>0</v>
      </c>
      <c r="AD565" s="0" t="s">
        <v>99</v>
      </c>
      <c r="AE565" s="0" t="s">
        <v>99</v>
      </c>
      <c r="AH565" s="0" t="n">
        <v>-100</v>
      </c>
      <c r="AI565" s="0" t="s">
        <v>27631</v>
      </c>
      <c r="AJ565" s="0" t="s">
        <v>31407</v>
      </c>
      <c r="AK565" s="0" t="s">
        <v>30700</v>
      </c>
      <c r="AL565" s="0" t="s">
        <v>2112</v>
      </c>
    </row>
    <row r="566" customFormat="false" ht="15" hidden="false" customHeight="false" outlineLevel="0" collapsed="false">
      <c r="A566" s="0" t="s">
        <v>31713</v>
      </c>
      <c r="B566" s="0" t="s">
        <v>31714</v>
      </c>
      <c r="C566" s="0" t="s">
        <v>31715</v>
      </c>
      <c r="D566" s="0" t="s">
        <v>31715</v>
      </c>
      <c r="E566" s="0" t="s">
        <v>31716</v>
      </c>
      <c r="F566" s="0" t="s">
        <v>31421</v>
      </c>
      <c r="G566" s="0" t="n">
        <v>3</v>
      </c>
      <c r="H566" s="0" t="n">
        <v>1</v>
      </c>
      <c r="I566" s="0" t="n">
        <v>0.5</v>
      </c>
      <c r="K566" s="0" t="n">
        <v>-0.83</v>
      </c>
      <c r="L566" s="0" t="n">
        <v>180</v>
      </c>
      <c r="M566" s="0" t="n">
        <v>180.5</v>
      </c>
      <c r="N566" s="0" t="n">
        <v>177</v>
      </c>
      <c r="O566" s="0" t="n">
        <v>179</v>
      </c>
      <c r="P566" s="0" t="n">
        <v>0</v>
      </c>
      <c r="Q566" s="0" t="n">
        <v>0</v>
      </c>
      <c r="R566" s="0" t="n">
        <v>0</v>
      </c>
      <c r="S566" s="0" t="n">
        <v>178</v>
      </c>
      <c r="T566" s="0" t="n">
        <v>179.5</v>
      </c>
      <c r="U566" s="0" t="n">
        <v>176.5</v>
      </c>
      <c r="V566" s="0" t="n">
        <v>180</v>
      </c>
      <c r="W566" s="0" t="n">
        <v>2849</v>
      </c>
      <c r="X566" s="0" t="n">
        <v>177</v>
      </c>
      <c r="Y566" s="0" t="n">
        <v>180.5</v>
      </c>
      <c r="Z566" s="0" t="n">
        <v>8</v>
      </c>
      <c r="AA566" s="0" t="n">
        <v>0</v>
      </c>
      <c r="AB566" s="0" t="n">
        <v>180</v>
      </c>
      <c r="AC566" s="0" t="n">
        <v>0</v>
      </c>
      <c r="AD566" s="0" t="s">
        <v>99</v>
      </c>
      <c r="AE566" s="0" t="s">
        <v>99</v>
      </c>
      <c r="AH566" s="0" t="n">
        <v>-100</v>
      </c>
      <c r="AI566" s="0" t="s">
        <v>27631</v>
      </c>
      <c r="AJ566" s="0" t="s">
        <v>31407</v>
      </c>
      <c r="AK566" s="0" t="s">
        <v>30700</v>
      </c>
      <c r="AL566" s="0" t="s">
        <v>2112</v>
      </c>
    </row>
    <row r="567" customFormat="false" ht="15" hidden="false" customHeight="false" outlineLevel="0" collapsed="false">
      <c r="A567" s="0" t="s">
        <v>31717</v>
      </c>
      <c r="B567" s="0" t="s">
        <v>31718</v>
      </c>
      <c r="C567" s="0" t="s">
        <v>31719</v>
      </c>
      <c r="D567" s="0" t="s">
        <v>31719</v>
      </c>
      <c r="E567" s="0" t="s">
        <v>31720</v>
      </c>
      <c r="F567" s="0" t="s">
        <v>31421</v>
      </c>
      <c r="G567" s="0" t="n">
        <v>3</v>
      </c>
      <c r="H567" s="0" t="n">
        <v>1</v>
      </c>
      <c r="I567" s="0" t="n">
        <v>0.2</v>
      </c>
      <c r="K567" s="0" t="n">
        <v>-0.71</v>
      </c>
      <c r="L567" s="0" t="n">
        <v>139.2</v>
      </c>
      <c r="M567" s="0" t="n">
        <v>138.6</v>
      </c>
      <c r="N567" s="0" t="n">
        <v>139.4</v>
      </c>
      <c r="O567" s="0" t="n">
        <v>139.2</v>
      </c>
      <c r="P567" s="0" t="n">
        <v>0</v>
      </c>
      <c r="Q567" s="0" t="n">
        <v>0</v>
      </c>
      <c r="R567" s="0" t="n">
        <v>0</v>
      </c>
      <c r="S567" s="0" t="n">
        <v>139.8</v>
      </c>
      <c r="T567" s="0" t="n">
        <v>139.2</v>
      </c>
      <c r="U567" s="0" t="n">
        <v>139.2</v>
      </c>
      <c r="V567" s="0" t="n">
        <v>141</v>
      </c>
      <c r="W567" s="0" t="n">
        <v>3075</v>
      </c>
      <c r="X567" s="0" t="n">
        <v>138.6</v>
      </c>
      <c r="Y567" s="0" t="n">
        <v>139</v>
      </c>
      <c r="Z567" s="0" t="n">
        <v>11</v>
      </c>
      <c r="AA567" s="0" t="n">
        <v>0</v>
      </c>
      <c r="AB567" s="0" t="n">
        <v>139.2</v>
      </c>
      <c r="AC567" s="0" t="n">
        <v>0</v>
      </c>
      <c r="AD567" s="0" t="s">
        <v>99</v>
      </c>
      <c r="AE567" s="0" t="s">
        <v>99</v>
      </c>
      <c r="AH567" s="0" t="n">
        <v>-100</v>
      </c>
      <c r="AI567" s="0" t="s">
        <v>27631</v>
      </c>
      <c r="AJ567" s="0" t="s">
        <v>31407</v>
      </c>
      <c r="AK567" s="0" t="s">
        <v>30700</v>
      </c>
      <c r="AL567" s="0" t="s">
        <v>2112</v>
      </c>
    </row>
    <row r="568" customFormat="false" ht="15" hidden="false" customHeight="false" outlineLevel="0" collapsed="false">
      <c r="A568" s="0" t="s">
        <v>31721</v>
      </c>
      <c r="B568" s="0" t="s">
        <v>31722</v>
      </c>
      <c r="C568" s="0" t="s">
        <v>31723</v>
      </c>
      <c r="D568" s="0" t="s">
        <v>31723</v>
      </c>
      <c r="E568" s="0" t="s">
        <v>31724</v>
      </c>
      <c r="F568" s="0" t="s">
        <v>31406</v>
      </c>
      <c r="G568" s="0" t="n">
        <v>3</v>
      </c>
      <c r="H568" s="0" t="n">
        <v>1</v>
      </c>
      <c r="I568" s="0" t="n">
        <v>200</v>
      </c>
      <c r="K568" s="0" t="n">
        <v>0</v>
      </c>
      <c r="L568" s="0" t="n">
        <v>0</v>
      </c>
      <c r="M568" s="0" t="n">
        <v>5800</v>
      </c>
      <c r="N568" s="0" t="n">
        <v>6200</v>
      </c>
      <c r="O568" s="0" t="n">
        <v>5800</v>
      </c>
      <c r="P568" s="0" t="n">
        <v>0</v>
      </c>
      <c r="Q568" s="0" t="n">
        <v>0</v>
      </c>
      <c r="R568" s="0" t="n">
        <v>0</v>
      </c>
      <c r="S568" s="0" t="n">
        <v>0</v>
      </c>
      <c r="T568" s="0" t="n">
        <v>0</v>
      </c>
      <c r="U568" s="0" t="n">
        <v>0</v>
      </c>
      <c r="V568" s="0" t="n">
        <v>0</v>
      </c>
      <c r="W568" s="0" t="n">
        <v>0</v>
      </c>
      <c r="X568" s="0" t="n">
        <v>5800</v>
      </c>
      <c r="Y568" s="0" t="n">
        <v>6800</v>
      </c>
      <c r="Z568" s="0" t="n">
        <v>0</v>
      </c>
      <c r="AA568" s="0" t="n">
        <v>0</v>
      </c>
      <c r="AB568" s="0" t="n">
        <v>0</v>
      </c>
      <c r="AC568" s="0" t="n">
        <v>0</v>
      </c>
      <c r="AD568" s="0" t="s">
        <v>99</v>
      </c>
      <c r="AE568" s="0" t="s">
        <v>99</v>
      </c>
      <c r="AF568" s="0" t="s">
        <v>30149</v>
      </c>
      <c r="AH568" s="0" t="n">
        <v>0</v>
      </c>
      <c r="AI568" s="0" t="s">
        <v>27631</v>
      </c>
      <c r="AJ568" s="0" t="s">
        <v>31407</v>
      </c>
      <c r="AK568" s="0" t="s">
        <v>31408</v>
      </c>
      <c r="AL568" s="0" t="s">
        <v>2112</v>
      </c>
    </row>
    <row r="569" customFormat="false" ht="15" hidden="false" customHeight="false" outlineLevel="0" collapsed="false">
      <c r="A569" s="0" t="s">
        <v>31725</v>
      </c>
      <c r="B569" s="0" t="s">
        <v>31726</v>
      </c>
      <c r="C569" s="0" t="s">
        <v>31727</v>
      </c>
      <c r="D569" s="0" t="s">
        <v>31727</v>
      </c>
      <c r="E569" s="0" t="s">
        <v>31728</v>
      </c>
      <c r="F569" s="0" t="s">
        <v>31406</v>
      </c>
      <c r="G569" s="0" t="n">
        <v>3</v>
      </c>
      <c r="H569" s="0" t="n">
        <v>1</v>
      </c>
      <c r="I569" s="0" t="n">
        <v>100</v>
      </c>
      <c r="K569" s="0" t="n">
        <v>0</v>
      </c>
      <c r="L569" s="0" t="n">
        <v>0</v>
      </c>
      <c r="M569" s="0" t="n">
        <v>4100</v>
      </c>
      <c r="N569" s="0" t="n">
        <v>4100</v>
      </c>
      <c r="O569" s="0" t="n">
        <v>4100</v>
      </c>
      <c r="P569" s="0" t="n">
        <v>0</v>
      </c>
      <c r="Q569" s="0" t="n">
        <v>0</v>
      </c>
      <c r="R569" s="0" t="n">
        <v>0</v>
      </c>
      <c r="S569" s="0" t="n">
        <v>0</v>
      </c>
      <c r="T569" s="0" t="n">
        <v>0</v>
      </c>
      <c r="U569" s="0" t="n">
        <v>0</v>
      </c>
      <c r="V569" s="0" t="n">
        <v>0</v>
      </c>
      <c r="W569" s="0" t="n">
        <v>0</v>
      </c>
      <c r="X569" s="0" t="n">
        <v>4100</v>
      </c>
      <c r="Y569" s="0" t="n">
        <v>4800</v>
      </c>
      <c r="Z569" s="0" t="n">
        <v>0</v>
      </c>
      <c r="AA569" s="0" t="n">
        <v>0</v>
      </c>
      <c r="AB569" s="0" t="n">
        <v>0</v>
      </c>
      <c r="AC569" s="0" t="n">
        <v>0</v>
      </c>
      <c r="AD569" s="0" t="s">
        <v>99</v>
      </c>
      <c r="AE569" s="0" t="s">
        <v>99</v>
      </c>
      <c r="AF569" s="0" t="s">
        <v>30149</v>
      </c>
      <c r="AH569" s="0" t="n">
        <v>0</v>
      </c>
      <c r="AI569" s="0" t="s">
        <v>27631</v>
      </c>
      <c r="AJ569" s="0" t="s">
        <v>31407</v>
      </c>
      <c r="AK569" s="0" t="s">
        <v>31408</v>
      </c>
      <c r="AL569" s="0" t="s">
        <v>2112</v>
      </c>
    </row>
    <row r="570" customFormat="false" ht="15" hidden="false" customHeight="false" outlineLevel="0" collapsed="false">
      <c r="A570" s="0" t="s">
        <v>31729</v>
      </c>
      <c r="B570" s="0" t="s">
        <v>31730</v>
      </c>
      <c r="C570" s="0" t="s">
        <v>31731</v>
      </c>
      <c r="D570" s="0" t="s">
        <v>31731</v>
      </c>
      <c r="E570" s="0" t="s">
        <v>31732</v>
      </c>
      <c r="F570" s="0" t="s">
        <v>31406</v>
      </c>
      <c r="G570" s="0" t="n">
        <v>3</v>
      </c>
      <c r="H570" s="0" t="n">
        <v>1</v>
      </c>
      <c r="I570" s="0" t="n">
        <v>50</v>
      </c>
      <c r="K570" s="0" t="n">
        <v>1.19</v>
      </c>
      <c r="L570" s="0" t="n">
        <v>4250</v>
      </c>
      <c r="M570" s="0" t="n">
        <v>4200</v>
      </c>
      <c r="N570" s="0" t="n">
        <v>4000</v>
      </c>
      <c r="O570" s="0" t="n">
        <v>4250</v>
      </c>
      <c r="P570" s="0" t="n">
        <v>0</v>
      </c>
      <c r="Q570" s="0" t="n">
        <v>0</v>
      </c>
      <c r="R570" s="0" t="n">
        <v>0</v>
      </c>
      <c r="S570" s="0" t="n">
        <v>4200</v>
      </c>
      <c r="T570" s="0" t="n">
        <v>4200</v>
      </c>
      <c r="U570" s="0" t="n">
        <v>4150</v>
      </c>
      <c r="V570" s="0" t="n">
        <v>4300</v>
      </c>
      <c r="W570" s="0" t="n">
        <v>2246700</v>
      </c>
      <c r="X570" s="0" t="n">
        <v>4200</v>
      </c>
      <c r="Y570" s="0" t="n">
        <v>4800</v>
      </c>
      <c r="Z570" s="0" t="n">
        <v>10</v>
      </c>
      <c r="AA570" s="0" t="n">
        <v>0</v>
      </c>
      <c r="AB570" s="0" t="n">
        <v>59500</v>
      </c>
      <c r="AC570" s="0" t="n">
        <v>0</v>
      </c>
      <c r="AD570" s="0" t="s">
        <v>99</v>
      </c>
      <c r="AE570" s="0" t="s">
        <v>99</v>
      </c>
      <c r="AF570" s="0" t="s">
        <v>30149</v>
      </c>
      <c r="AH570" s="0" t="n">
        <v>0</v>
      </c>
      <c r="AI570" s="0" t="s">
        <v>27631</v>
      </c>
      <c r="AJ570" s="0" t="s">
        <v>31407</v>
      </c>
      <c r="AK570" s="0" t="s">
        <v>31408</v>
      </c>
      <c r="AL570" s="0" t="s">
        <v>2112</v>
      </c>
    </row>
    <row r="571" customFormat="false" ht="15" hidden="false" customHeight="false" outlineLevel="0" collapsed="false">
      <c r="A571" s="0" t="s">
        <v>31733</v>
      </c>
      <c r="B571" s="0" t="s">
        <v>31734</v>
      </c>
      <c r="C571" s="0" t="s">
        <v>31735</v>
      </c>
      <c r="D571" s="0" t="s">
        <v>31735</v>
      </c>
      <c r="E571" s="0" t="s">
        <v>31736</v>
      </c>
      <c r="F571" s="0" t="s">
        <v>31406</v>
      </c>
      <c r="G571" s="0" t="n">
        <v>3</v>
      </c>
      <c r="H571" s="0" t="n">
        <v>1</v>
      </c>
      <c r="I571" s="0" t="n">
        <v>0.1</v>
      </c>
      <c r="K571" s="0" t="n">
        <v>0</v>
      </c>
      <c r="L571" s="0" t="n">
        <v>0</v>
      </c>
      <c r="M571" s="0" t="n">
        <v>1030.8</v>
      </c>
      <c r="N571" s="0" t="n">
        <v>0</v>
      </c>
      <c r="O571" s="0" t="n">
        <v>1030.8</v>
      </c>
      <c r="P571" s="0" t="n">
        <v>0</v>
      </c>
      <c r="Q571" s="0" t="n">
        <v>0</v>
      </c>
      <c r="R571" s="0" t="n">
        <v>0</v>
      </c>
      <c r="S571" s="0" t="n">
        <v>0</v>
      </c>
      <c r="T571" s="0" t="n">
        <v>0</v>
      </c>
      <c r="U571" s="0" t="n">
        <v>0</v>
      </c>
      <c r="V571" s="0" t="n">
        <v>0</v>
      </c>
      <c r="W571" s="0" t="n">
        <v>0</v>
      </c>
      <c r="X571" s="0" t="n">
        <v>1031.8</v>
      </c>
      <c r="Y571" s="0" t="n">
        <v>1062.6</v>
      </c>
      <c r="Z571" s="0" t="n">
        <v>0</v>
      </c>
      <c r="AA571" s="0" t="n">
        <v>0</v>
      </c>
      <c r="AB571" s="0" t="n">
        <v>0</v>
      </c>
      <c r="AC571" s="0" t="n">
        <v>0</v>
      </c>
      <c r="AD571" s="0" t="s">
        <v>99</v>
      </c>
      <c r="AE571" s="0" t="s">
        <v>99</v>
      </c>
      <c r="AF571" s="0" t="s">
        <v>30149</v>
      </c>
      <c r="AH571" s="0" t="n">
        <v>0</v>
      </c>
      <c r="AI571" s="0" t="s">
        <v>27631</v>
      </c>
      <c r="AJ571" s="0" t="s">
        <v>31407</v>
      </c>
      <c r="AK571" s="0" t="s">
        <v>31408</v>
      </c>
      <c r="AL571" s="0" t="s">
        <v>2112</v>
      </c>
    </row>
    <row r="572" customFormat="false" ht="15" hidden="false" customHeight="false" outlineLevel="0" collapsed="false">
      <c r="A572" s="0" t="s">
        <v>31737</v>
      </c>
      <c r="B572" s="0" t="s">
        <v>31738</v>
      </c>
      <c r="C572" s="0" t="s">
        <v>31739</v>
      </c>
      <c r="D572" s="0" t="s">
        <v>31739</v>
      </c>
      <c r="E572" s="0" t="s">
        <v>31740</v>
      </c>
      <c r="F572" s="0" t="s">
        <v>31406</v>
      </c>
      <c r="G572" s="0" t="n">
        <v>3</v>
      </c>
      <c r="H572" s="0" t="n">
        <v>1</v>
      </c>
      <c r="I572" s="0" t="n">
        <v>0.2</v>
      </c>
      <c r="K572" s="0" t="n">
        <v>0</v>
      </c>
      <c r="L572" s="0" t="n">
        <v>0</v>
      </c>
      <c r="M572" s="0" t="n">
        <v>1042.2</v>
      </c>
      <c r="N572" s="0" t="n">
        <v>0</v>
      </c>
      <c r="O572" s="0" t="n">
        <v>1042.2</v>
      </c>
      <c r="P572" s="0" t="n">
        <v>0</v>
      </c>
      <c r="Q572" s="0" t="n">
        <v>0</v>
      </c>
      <c r="R572" s="0" t="n">
        <v>0</v>
      </c>
      <c r="S572" s="0" t="n">
        <v>0</v>
      </c>
      <c r="T572" s="0" t="n">
        <v>0</v>
      </c>
      <c r="U572" s="0" t="n">
        <v>0</v>
      </c>
      <c r="V572" s="0" t="n">
        <v>0</v>
      </c>
      <c r="W572" s="0" t="n">
        <v>0</v>
      </c>
      <c r="X572" s="0" t="n">
        <v>1136.4</v>
      </c>
      <c r="Y572" s="0" t="n">
        <v>1159</v>
      </c>
      <c r="Z572" s="0" t="n">
        <v>0</v>
      </c>
      <c r="AA572" s="0" t="n">
        <v>0</v>
      </c>
      <c r="AB572" s="0" t="n">
        <v>0</v>
      </c>
      <c r="AC572" s="0" t="n">
        <v>0</v>
      </c>
      <c r="AD572" s="0" t="s">
        <v>99</v>
      </c>
      <c r="AE572" s="0" t="s">
        <v>99</v>
      </c>
      <c r="AF572" s="0" t="s">
        <v>30149</v>
      </c>
      <c r="AH572" s="0" t="n">
        <v>0</v>
      </c>
      <c r="AI572" s="0" t="s">
        <v>27631</v>
      </c>
      <c r="AJ572" s="0" t="s">
        <v>31407</v>
      </c>
      <c r="AK572" s="0" t="s">
        <v>31408</v>
      </c>
      <c r="AL572" s="0" t="s">
        <v>2112</v>
      </c>
    </row>
    <row r="573" customFormat="false" ht="15" hidden="false" customHeight="false" outlineLevel="0" collapsed="false">
      <c r="A573" s="0" t="s">
        <v>31741</v>
      </c>
      <c r="B573" s="0" t="s">
        <v>31742</v>
      </c>
      <c r="C573" s="0" t="s">
        <v>31743</v>
      </c>
      <c r="D573" s="0" t="s">
        <v>31743</v>
      </c>
      <c r="E573" s="0" t="s">
        <v>31744</v>
      </c>
      <c r="F573" s="0" t="s">
        <v>31406</v>
      </c>
      <c r="G573" s="0" t="n">
        <v>3</v>
      </c>
      <c r="H573" s="0" t="n">
        <v>1</v>
      </c>
      <c r="I573" s="0" t="n">
        <v>0.2</v>
      </c>
      <c r="K573" s="0" t="n">
        <v>0</v>
      </c>
      <c r="L573" s="0" t="n">
        <v>0</v>
      </c>
      <c r="M573" s="0" t="n">
        <v>1550.6</v>
      </c>
      <c r="N573" s="0" t="n">
        <v>1591.4</v>
      </c>
      <c r="O573" s="0" t="n">
        <v>1550.6</v>
      </c>
      <c r="P573" s="0" t="n">
        <v>0</v>
      </c>
      <c r="Q573" s="0" t="n">
        <v>0</v>
      </c>
      <c r="R573" s="0" t="n">
        <v>0</v>
      </c>
      <c r="S573" s="0" t="n">
        <v>0</v>
      </c>
      <c r="T573" s="0" t="n">
        <v>0</v>
      </c>
      <c r="U573" s="0" t="n">
        <v>0</v>
      </c>
      <c r="V573" s="0" t="n">
        <v>0</v>
      </c>
      <c r="W573" s="0" t="n">
        <v>0</v>
      </c>
      <c r="X573" s="0" t="n">
        <v>1538.2</v>
      </c>
      <c r="Y573" s="0" t="n">
        <v>1569</v>
      </c>
      <c r="Z573" s="0" t="n">
        <v>0</v>
      </c>
      <c r="AA573" s="0" t="n">
        <v>0</v>
      </c>
      <c r="AB573" s="0" t="n">
        <v>0</v>
      </c>
      <c r="AC573" s="0" t="n">
        <v>0</v>
      </c>
      <c r="AD573" s="0" t="s">
        <v>99</v>
      </c>
      <c r="AE573" s="0" t="s">
        <v>99</v>
      </c>
      <c r="AF573" s="0" t="s">
        <v>30149</v>
      </c>
      <c r="AH573" s="0" t="n">
        <v>0</v>
      </c>
      <c r="AI573" s="0" t="s">
        <v>27631</v>
      </c>
      <c r="AJ573" s="0" t="s">
        <v>31407</v>
      </c>
      <c r="AK573" s="0" t="s">
        <v>31408</v>
      </c>
      <c r="AL573" s="0" t="s">
        <v>2112</v>
      </c>
    </row>
    <row r="574" customFormat="false" ht="15" hidden="false" customHeight="false" outlineLevel="0" collapsed="false">
      <c r="A574" s="0" t="s">
        <v>31745</v>
      </c>
      <c r="B574" s="0" t="s">
        <v>31746</v>
      </c>
      <c r="C574" s="0" t="s">
        <v>31747</v>
      </c>
      <c r="D574" s="0" t="s">
        <v>31747</v>
      </c>
      <c r="E574" s="0" t="s">
        <v>31748</v>
      </c>
      <c r="F574" s="0" t="s">
        <v>31406</v>
      </c>
      <c r="G574" s="0" t="n">
        <v>3</v>
      </c>
      <c r="H574" s="0" t="n">
        <v>1</v>
      </c>
      <c r="I574" s="0" t="n">
        <v>0.2</v>
      </c>
      <c r="K574" s="0" t="n">
        <v>3.79</v>
      </c>
      <c r="L574" s="0" t="n">
        <v>1725.8</v>
      </c>
      <c r="M574" s="0" t="n">
        <v>1662.8</v>
      </c>
      <c r="N574" s="0" t="n">
        <v>1709.4</v>
      </c>
      <c r="O574" s="0" t="n">
        <v>1725.8</v>
      </c>
      <c r="P574" s="0" t="n">
        <v>0</v>
      </c>
      <c r="Q574" s="0" t="n">
        <v>0</v>
      </c>
      <c r="R574" s="0" t="n">
        <v>0</v>
      </c>
      <c r="S574" s="0" t="n">
        <v>1723.8</v>
      </c>
      <c r="T574" s="0" t="n">
        <v>1692.4</v>
      </c>
      <c r="U574" s="0" t="n">
        <v>1692.4</v>
      </c>
      <c r="V574" s="0" t="n">
        <v>1725.8</v>
      </c>
      <c r="W574" s="0" t="n">
        <v>27579</v>
      </c>
      <c r="X574" s="0" t="n">
        <v>1692.2</v>
      </c>
      <c r="Y574" s="0" t="n">
        <v>1725.8</v>
      </c>
      <c r="Z574" s="0" t="n">
        <v>2</v>
      </c>
      <c r="AA574" s="0" t="n">
        <v>0</v>
      </c>
      <c r="AB574" s="0" t="n">
        <v>25887</v>
      </c>
      <c r="AC574" s="0" t="n">
        <v>0</v>
      </c>
      <c r="AD574" s="0" t="s">
        <v>99</v>
      </c>
      <c r="AE574" s="0" t="s">
        <v>99</v>
      </c>
      <c r="AF574" s="0" t="s">
        <v>30149</v>
      </c>
      <c r="AH574" s="0" t="n">
        <v>0</v>
      </c>
      <c r="AI574" s="0" t="s">
        <v>27631</v>
      </c>
      <c r="AJ574" s="0" t="s">
        <v>31407</v>
      </c>
      <c r="AK574" s="0" t="s">
        <v>31408</v>
      </c>
      <c r="AL574" s="0" t="s">
        <v>2112</v>
      </c>
    </row>
    <row r="575" customFormat="false" ht="15" hidden="false" customHeight="false" outlineLevel="0" collapsed="false">
      <c r="A575" s="0" t="s">
        <v>31749</v>
      </c>
      <c r="B575" s="0" t="s">
        <v>31750</v>
      </c>
      <c r="C575" s="0" t="s">
        <v>31751</v>
      </c>
      <c r="D575" s="0" t="s">
        <v>31751</v>
      </c>
      <c r="E575" s="0" t="s">
        <v>31752</v>
      </c>
      <c r="F575" s="0" t="s">
        <v>31406</v>
      </c>
      <c r="G575" s="0" t="n">
        <v>3</v>
      </c>
      <c r="H575" s="0" t="n">
        <v>1</v>
      </c>
      <c r="I575" s="0" t="n">
        <v>0.2</v>
      </c>
      <c r="K575" s="0" t="n">
        <v>0</v>
      </c>
      <c r="L575" s="0" t="n">
        <v>0</v>
      </c>
      <c r="M575" s="0" t="n">
        <v>1664</v>
      </c>
      <c r="N575" s="0" t="n">
        <v>0</v>
      </c>
      <c r="O575" s="0" t="n">
        <v>1664</v>
      </c>
      <c r="P575" s="0" t="n">
        <v>0</v>
      </c>
      <c r="Q575" s="0" t="n">
        <v>0</v>
      </c>
      <c r="R575" s="0" t="n">
        <v>0</v>
      </c>
      <c r="S575" s="0" t="n">
        <v>0</v>
      </c>
      <c r="T575" s="0" t="n">
        <v>0</v>
      </c>
      <c r="U575" s="0" t="n">
        <v>0</v>
      </c>
      <c r="V575" s="0" t="n">
        <v>0</v>
      </c>
      <c r="W575" s="0" t="n">
        <v>0</v>
      </c>
      <c r="X575" s="0" t="n">
        <v>1604.2</v>
      </c>
      <c r="Y575" s="0" t="n">
        <v>1636.2</v>
      </c>
      <c r="Z575" s="0" t="n">
        <v>0</v>
      </c>
      <c r="AA575" s="0" t="n">
        <v>0</v>
      </c>
      <c r="AB575" s="0" t="n">
        <v>0</v>
      </c>
      <c r="AC575" s="0" t="n">
        <v>0</v>
      </c>
      <c r="AD575" s="0" t="s">
        <v>99</v>
      </c>
      <c r="AE575" s="0" t="s">
        <v>99</v>
      </c>
      <c r="AF575" s="0" t="s">
        <v>30149</v>
      </c>
      <c r="AH575" s="0" t="n">
        <v>0</v>
      </c>
      <c r="AI575" s="0" t="s">
        <v>27631</v>
      </c>
      <c r="AJ575" s="0" t="s">
        <v>31407</v>
      </c>
      <c r="AK575" s="0" t="s">
        <v>31408</v>
      </c>
      <c r="AL575" s="0" t="s">
        <v>2112</v>
      </c>
    </row>
    <row r="576" customFormat="false" ht="15" hidden="false" customHeight="false" outlineLevel="0" collapsed="false">
      <c r="A576" s="0" t="s">
        <v>31753</v>
      </c>
      <c r="B576" s="0" t="s">
        <v>31754</v>
      </c>
      <c r="C576" s="0" t="s">
        <v>31755</v>
      </c>
      <c r="D576" s="0" t="s">
        <v>31755</v>
      </c>
      <c r="E576" s="0" t="s">
        <v>31756</v>
      </c>
      <c r="F576" s="0" t="s">
        <v>1987</v>
      </c>
      <c r="G576" s="0" t="n">
        <v>3</v>
      </c>
      <c r="H576" s="0" t="n">
        <v>1</v>
      </c>
      <c r="I576" s="0" t="n">
        <v>0.01</v>
      </c>
      <c r="J576" s="0" t="n">
        <v>500</v>
      </c>
      <c r="K576" s="0" t="n">
        <v>0.1</v>
      </c>
      <c r="L576" s="0" t="n">
        <v>94</v>
      </c>
      <c r="M576" s="0" t="n">
        <v>93.91</v>
      </c>
      <c r="N576" s="0" t="n">
        <v>93.75</v>
      </c>
      <c r="O576" s="0" t="n">
        <v>94</v>
      </c>
      <c r="P576" s="0" t="n">
        <v>0</v>
      </c>
      <c r="Q576" s="0" t="n">
        <v>0</v>
      </c>
      <c r="R576" s="0" t="n">
        <v>0</v>
      </c>
      <c r="S576" s="0" t="n">
        <v>93.89</v>
      </c>
      <c r="T576" s="0" t="n">
        <v>95.61</v>
      </c>
      <c r="U576" s="0" t="n">
        <v>93.32</v>
      </c>
      <c r="V576" s="0" t="n">
        <v>95.61</v>
      </c>
      <c r="W576" s="0" t="n">
        <v>202340</v>
      </c>
      <c r="X576" s="0" t="n">
        <v>93.81</v>
      </c>
      <c r="Y576" s="0" t="n">
        <v>94</v>
      </c>
      <c r="Z576" s="0" t="n">
        <v>76</v>
      </c>
      <c r="AA576" s="0" t="n">
        <v>201783</v>
      </c>
      <c r="AB576" s="0" t="n">
        <v>3290</v>
      </c>
      <c r="AC576" s="0" t="n">
        <v>0</v>
      </c>
      <c r="AD576" s="0" t="s">
        <v>99</v>
      </c>
      <c r="AE576" s="0" t="s">
        <v>99</v>
      </c>
      <c r="AF576" s="0" t="s">
        <v>30149</v>
      </c>
      <c r="AG576" s="0" t="s">
        <v>30646</v>
      </c>
      <c r="AH576" s="0" t="n">
        <v>0</v>
      </c>
      <c r="AI576" s="0" t="s">
        <v>29966</v>
      </c>
      <c r="AJ576" s="0" t="s">
        <v>31757</v>
      </c>
      <c r="AK576" s="0" t="s">
        <v>31143</v>
      </c>
      <c r="AL576" s="0" t="s">
        <v>2112</v>
      </c>
    </row>
    <row r="577" customFormat="false" ht="15" hidden="false" customHeight="false" outlineLevel="0" collapsed="false">
      <c r="A577" s="0" t="s">
        <v>31758</v>
      </c>
      <c r="B577" s="0" t="s">
        <v>31759</v>
      </c>
      <c r="C577" s="0" t="s">
        <v>31760</v>
      </c>
      <c r="D577" s="0" t="s">
        <v>31760</v>
      </c>
      <c r="E577" s="0" t="s">
        <v>31761</v>
      </c>
      <c r="F577" s="0" t="s">
        <v>1987</v>
      </c>
      <c r="G577" s="0" t="n">
        <v>3</v>
      </c>
      <c r="H577" s="0" t="n">
        <v>1</v>
      </c>
      <c r="I577" s="0" t="n">
        <v>0.01</v>
      </c>
      <c r="J577" s="0" t="n">
        <v>1000</v>
      </c>
      <c r="K577" s="0" t="n">
        <v>0</v>
      </c>
      <c r="L577" s="0" t="n">
        <v>0</v>
      </c>
      <c r="M577" s="0" t="n">
        <v>102</v>
      </c>
      <c r="N577" s="0" t="n">
        <v>0</v>
      </c>
      <c r="O577" s="0" t="n">
        <v>102</v>
      </c>
      <c r="P577" s="0" t="n">
        <v>0</v>
      </c>
      <c r="Q577" s="0" t="n">
        <v>0</v>
      </c>
      <c r="R577" s="0" t="n">
        <v>0</v>
      </c>
      <c r="S577" s="0" t="n">
        <v>0</v>
      </c>
      <c r="T577" s="0" t="n">
        <v>0</v>
      </c>
      <c r="U577" s="0" t="n">
        <v>0</v>
      </c>
      <c r="V577" s="0" t="n">
        <v>0</v>
      </c>
      <c r="W577" s="0" t="n">
        <v>0</v>
      </c>
      <c r="X577" s="0" t="n">
        <v>85.01</v>
      </c>
      <c r="Y577" s="0" t="n">
        <v>0</v>
      </c>
      <c r="Z577" s="0" t="n">
        <v>0</v>
      </c>
      <c r="AA577" s="0" t="n">
        <v>1000000</v>
      </c>
      <c r="AB577" s="0" t="n">
        <v>0</v>
      </c>
      <c r="AC577" s="0" t="n">
        <v>0</v>
      </c>
      <c r="AD577" s="0" t="s">
        <v>99</v>
      </c>
      <c r="AE577" s="0" t="s">
        <v>99</v>
      </c>
      <c r="AG577" s="0" t="s">
        <v>30646</v>
      </c>
      <c r="AH577" s="0" t="n">
        <v>800</v>
      </c>
      <c r="AI577" s="0" t="s">
        <v>29966</v>
      </c>
      <c r="AJ577" s="0" t="s">
        <v>31757</v>
      </c>
      <c r="AK577" s="0" t="s">
        <v>31143</v>
      </c>
      <c r="AL577" s="0" t="s">
        <v>2112</v>
      </c>
    </row>
    <row r="578" customFormat="false" ht="15" hidden="false" customHeight="false" outlineLevel="0" collapsed="false">
      <c r="A578" s="0" t="s">
        <v>31762</v>
      </c>
      <c r="B578" s="0" t="s">
        <v>31763</v>
      </c>
      <c r="C578" s="0" t="s">
        <v>31764</v>
      </c>
      <c r="D578" s="0" t="s">
        <v>31764</v>
      </c>
      <c r="E578" s="0" t="s">
        <v>31765</v>
      </c>
      <c r="F578" s="0" t="s">
        <v>1987</v>
      </c>
      <c r="G578" s="0" t="n">
        <v>3</v>
      </c>
      <c r="H578" s="0" t="n">
        <v>1</v>
      </c>
      <c r="I578" s="0" t="n">
        <v>0.01</v>
      </c>
      <c r="J578" s="0" t="n">
        <v>409.47</v>
      </c>
      <c r="K578" s="0" t="n">
        <v>0</v>
      </c>
      <c r="L578" s="0" t="n">
        <v>0</v>
      </c>
      <c r="M578" s="0" t="n">
        <v>0</v>
      </c>
      <c r="N578" s="0" t="n">
        <v>0</v>
      </c>
      <c r="O578" s="0" t="n">
        <v>0</v>
      </c>
      <c r="P578" s="0" t="n">
        <v>0</v>
      </c>
      <c r="Q578" s="0" t="n">
        <v>0</v>
      </c>
      <c r="R578" s="0" t="n">
        <v>0</v>
      </c>
      <c r="S578" s="0" t="n">
        <v>0</v>
      </c>
      <c r="T578" s="0" t="n">
        <v>0</v>
      </c>
      <c r="U578" s="0" t="n">
        <v>0</v>
      </c>
      <c r="V578" s="0" t="n">
        <v>0</v>
      </c>
      <c r="W578" s="0" t="n">
        <v>0</v>
      </c>
      <c r="X578" s="0" t="n">
        <v>0</v>
      </c>
      <c r="Y578" s="0" t="n">
        <v>0</v>
      </c>
      <c r="Z578" s="0" t="n">
        <v>0</v>
      </c>
      <c r="AA578" s="0" t="n">
        <v>1600000</v>
      </c>
      <c r="AB578" s="0" t="n">
        <v>0</v>
      </c>
      <c r="AC578" s="0" t="n">
        <v>0</v>
      </c>
      <c r="AD578" s="0" t="s">
        <v>99</v>
      </c>
      <c r="AE578" s="0" t="s">
        <v>99</v>
      </c>
      <c r="AG578" s="0" t="s">
        <v>30646</v>
      </c>
      <c r="AH578" s="0" t="n">
        <v>800</v>
      </c>
      <c r="AI578" s="0" t="s">
        <v>29966</v>
      </c>
      <c r="AJ578" s="0" t="s">
        <v>31757</v>
      </c>
      <c r="AK578" s="0" t="s">
        <v>31143</v>
      </c>
      <c r="AL578" s="0" t="s">
        <v>2112</v>
      </c>
    </row>
    <row r="579" customFormat="false" ht="15" hidden="false" customHeight="false" outlineLevel="0" collapsed="false">
      <c r="A579" s="0" t="s">
        <v>31766</v>
      </c>
      <c r="B579" s="0" t="s">
        <v>31767</v>
      </c>
      <c r="C579" s="0" t="s">
        <v>18023</v>
      </c>
      <c r="D579" s="0" t="s">
        <v>18023</v>
      </c>
      <c r="E579" s="0" t="s">
        <v>31768</v>
      </c>
      <c r="F579" s="0" t="s">
        <v>498</v>
      </c>
      <c r="G579" s="0" t="n">
        <v>3</v>
      </c>
      <c r="H579" s="0" t="n">
        <v>1</v>
      </c>
      <c r="I579" s="0" t="n">
        <v>0.01</v>
      </c>
      <c r="J579" s="0" t="n">
        <v>1000</v>
      </c>
      <c r="K579" s="0" t="n">
        <v>0.7</v>
      </c>
      <c r="L579" s="0" t="n">
        <v>73.31</v>
      </c>
      <c r="M579" s="0" t="n">
        <v>72.8</v>
      </c>
      <c r="N579" s="0" t="n">
        <v>72.21</v>
      </c>
      <c r="O579" s="0" t="n">
        <v>73.31</v>
      </c>
      <c r="P579" s="0" t="n">
        <v>0</v>
      </c>
      <c r="Q579" s="0" t="n">
        <v>0</v>
      </c>
      <c r="R579" s="0" t="n">
        <v>0</v>
      </c>
      <c r="S579" s="0" t="n">
        <v>73.54</v>
      </c>
      <c r="T579" s="0" t="n">
        <v>73.68</v>
      </c>
      <c r="U579" s="0" t="n">
        <v>70.23</v>
      </c>
      <c r="V579" s="0" t="n">
        <v>74.99</v>
      </c>
      <c r="W579" s="0" t="n">
        <v>344920</v>
      </c>
      <c r="X579" s="0" t="n">
        <v>73.01</v>
      </c>
      <c r="Y579" s="0" t="n">
        <v>73.3</v>
      </c>
      <c r="Z579" s="0" t="n">
        <v>32</v>
      </c>
      <c r="AA579" s="0" t="n">
        <v>300000</v>
      </c>
      <c r="AB579" s="0" t="n">
        <v>45452.2</v>
      </c>
      <c r="AC579" s="0" t="n">
        <v>0</v>
      </c>
      <c r="AD579" s="0" t="s">
        <v>99</v>
      </c>
      <c r="AE579" s="0" t="s">
        <v>99</v>
      </c>
      <c r="AF579" s="0" t="s">
        <v>30149</v>
      </c>
      <c r="AG579" s="0" t="s">
        <v>30646</v>
      </c>
      <c r="AH579" s="0" t="n">
        <v>0</v>
      </c>
      <c r="AI579" s="0" t="s">
        <v>29966</v>
      </c>
      <c r="AJ579" s="0" t="s">
        <v>31757</v>
      </c>
      <c r="AK579" s="0" t="s">
        <v>31135</v>
      </c>
      <c r="AL579" s="0" t="s">
        <v>2112</v>
      </c>
    </row>
    <row r="580" customFormat="false" ht="15" hidden="false" customHeight="false" outlineLevel="0" collapsed="false">
      <c r="A580" s="0" t="s">
        <v>31769</v>
      </c>
      <c r="B580" s="0" t="s">
        <v>31770</v>
      </c>
      <c r="C580" s="0" t="s">
        <v>25849</v>
      </c>
      <c r="D580" s="0" t="s">
        <v>25849</v>
      </c>
      <c r="E580" s="0" t="s">
        <v>31771</v>
      </c>
      <c r="F580" s="0" t="s">
        <v>498</v>
      </c>
      <c r="G580" s="0" t="n">
        <v>3</v>
      </c>
      <c r="H580" s="0" t="n">
        <v>1</v>
      </c>
      <c r="I580" s="0" t="n">
        <v>0.01</v>
      </c>
      <c r="J580" s="0" t="n">
        <v>1000</v>
      </c>
      <c r="K580" s="0" t="n">
        <v>-0.03</v>
      </c>
      <c r="L580" s="0" t="n">
        <v>67.15</v>
      </c>
      <c r="M580" s="0" t="n">
        <v>67.17</v>
      </c>
      <c r="N580" s="0" t="n">
        <v>66.66</v>
      </c>
      <c r="O580" s="0" t="n">
        <v>67.15</v>
      </c>
      <c r="P580" s="0" t="n">
        <v>0</v>
      </c>
      <c r="Q580" s="0" t="n">
        <v>0</v>
      </c>
      <c r="R580" s="0" t="n">
        <v>0</v>
      </c>
      <c r="S580" s="0" t="n">
        <v>67.09</v>
      </c>
      <c r="T580" s="0" t="n">
        <v>67.14</v>
      </c>
      <c r="U580" s="0" t="n">
        <v>66.9</v>
      </c>
      <c r="V580" s="0" t="n">
        <v>67.15</v>
      </c>
      <c r="W580" s="0" t="n">
        <v>272380</v>
      </c>
      <c r="X580" s="0" t="n">
        <v>66.94</v>
      </c>
      <c r="Y580" s="0" t="n">
        <v>67.15</v>
      </c>
      <c r="Z580" s="0" t="n">
        <v>45</v>
      </c>
      <c r="AA580" s="0" t="n">
        <v>333356</v>
      </c>
      <c r="AB580" s="0" t="n">
        <v>3357.5</v>
      </c>
      <c r="AC580" s="0" t="n">
        <v>0</v>
      </c>
      <c r="AD580" s="0" t="s">
        <v>99</v>
      </c>
      <c r="AE580" s="0" t="s">
        <v>99</v>
      </c>
      <c r="AF580" s="0" t="s">
        <v>30149</v>
      </c>
      <c r="AG580" s="0" t="s">
        <v>30646</v>
      </c>
      <c r="AH580" s="0" t="n">
        <v>0</v>
      </c>
      <c r="AI580" s="0" t="s">
        <v>29966</v>
      </c>
      <c r="AJ580" s="0" t="s">
        <v>31757</v>
      </c>
      <c r="AK580" s="0" t="s">
        <v>31135</v>
      </c>
      <c r="AL580" s="0" t="s">
        <v>2112</v>
      </c>
    </row>
    <row r="581" customFormat="false" ht="15" hidden="false" customHeight="false" outlineLevel="0" collapsed="false">
      <c r="A581" s="0" t="s">
        <v>31772</v>
      </c>
      <c r="B581" s="0" t="s">
        <v>31773</v>
      </c>
      <c r="C581" s="0" t="s">
        <v>23778</v>
      </c>
      <c r="D581" s="0" t="s">
        <v>23778</v>
      </c>
      <c r="E581" s="0" t="s">
        <v>31774</v>
      </c>
      <c r="F581" s="0" t="s">
        <v>498</v>
      </c>
      <c r="G581" s="0" t="n">
        <v>3</v>
      </c>
      <c r="H581" s="0" t="n">
        <v>1</v>
      </c>
      <c r="I581" s="0" t="n">
        <v>0.01</v>
      </c>
      <c r="J581" s="0" t="n">
        <v>1000</v>
      </c>
      <c r="K581" s="0" t="n">
        <v>0.49</v>
      </c>
      <c r="L581" s="0" t="n">
        <v>98.68</v>
      </c>
      <c r="M581" s="0" t="n">
        <v>98.2</v>
      </c>
      <c r="N581" s="0" t="n">
        <v>97.78</v>
      </c>
      <c r="O581" s="0" t="n">
        <v>98.61</v>
      </c>
      <c r="P581" s="0" t="n">
        <v>0</v>
      </c>
      <c r="Q581" s="0" t="n">
        <v>0</v>
      </c>
      <c r="R581" s="0" t="n">
        <v>0</v>
      </c>
      <c r="S581" s="0" t="n">
        <v>98.16</v>
      </c>
      <c r="T581" s="0" t="n">
        <v>97.96</v>
      </c>
      <c r="U581" s="0" t="n">
        <v>97.73</v>
      </c>
      <c r="V581" s="0" t="n">
        <v>98.68</v>
      </c>
      <c r="W581" s="0" t="n">
        <v>673361</v>
      </c>
      <c r="X581" s="0" t="n">
        <v>98.58</v>
      </c>
      <c r="Y581" s="0" t="n">
        <v>98.68</v>
      </c>
      <c r="Z581" s="0" t="n">
        <v>88</v>
      </c>
      <c r="AA581" s="0" t="n">
        <v>366644</v>
      </c>
      <c r="AB581" s="0" t="n">
        <v>4934</v>
      </c>
      <c r="AC581" s="0" t="n">
        <v>0</v>
      </c>
      <c r="AD581" s="0" t="s">
        <v>99</v>
      </c>
      <c r="AE581" s="0" t="s">
        <v>99</v>
      </c>
      <c r="AF581" s="0" t="s">
        <v>30149</v>
      </c>
      <c r="AG581" s="0" t="s">
        <v>30646</v>
      </c>
      <c r="AH581" s="0" t="n">
        <v>0</v>
      </c>
      <c r="AI581" s="0" t="s">
        <v>29966</v>
      </c>
      <c r="AJ581" s="0" t="s">
        <v>31757</v>
      </c>
      <c r="AK581" s="0" t="s">
        <v>31135</v>
      </c>
      <c r="AL581" s="0" t="s">
        <v>2112</v>
      </c>
    </row>
    <row r="582" customFormat="false" ht="15" hidden="false" customHeight="false" outlineLevel="0" collapsed="false">
      <c r="A582" s="0" t="s">
        <v>31775</v>
      </c>
      <c r="B582" s="0" t="s">
        <v>31776</v>
      </c>
      <c r="C582" s="0" t="s">
        <v>20189</v>
      </c>
      <c r="D582" s="0" t="s">
        <v>20189</v>
      </c>
      <c r="E582" s="0" t="s">
        <v>31777</v>
      </c>
      <c r="F582" s="0" t="s">
        <v>498</v>
      </c>
      <c r="G582" s="0" t="n">
        <v>3</v>
      </c>
      <c r="H582" s="0" t="n">
        <v>1</v>
      </c>
      <c r="I582" s="0" t="n">
        <v>0.01</v>
      </c>
      <c r="J582" s="0" t="n">
        <v>1000</v>
      </c>
      <c r="K582" s="0" t="n">
        <v>0.46</v>
      </c>
      <c r="L582" s="0" t="n">
        <v>95.73</v>
      </c>
      <c r="M582" s="0" t="n">
        <v>95.29</v>
      </c>
      <c r="N582" s="0" t="n">
        <v>95.23</v>
      </c>
      <c r="O582" s="0" t="n">
        <v>95.73</v>
      </c>
      <c r="P582" s="0" t="n">
        <v>0</v>
      </c>
      <c r="Q582" s="0" t="n">
        <v>0</v>
      </c>
      <c r="R582" s="0" t="n">
        <v>0</v>
      </c>
      <c r="S582" s="0" t="n">
        <v>95.62</v>
      </c>
      <c r="T582" s="0" t="n">
        <v>95.5</v>
      </c>
      <c r="U582" s="0" t="n">
        <v>95.2</v>
      </c>
      <c r="V582" s="0" t="n">
        <v>95.75</v>
      </c>
      <c r="W582" s="0" t="n">
        <v>1082373</v>
      </c>
      <c r="X582" s="0" t="n">
        <v>95.6</v>
      </c>
      <c r="Y582" s="0" t="n">
        <v>95.73</v>
      </c>
      <c r="Z582" s="0" t="n">
        <v>74</v>
      </c>
      <c r="AA582" s="0" t="n">
        <v>300000</v>
      </c>
      <c r="AB582" s="0" t="n">
        <v>9573</v>
      </c>
      <c r="AC582" s="0" t="n">
        <v>0</v>
      </c>
      <c r="AD582" s="0" t="s">
        <v>99</v>
      </c>
      <c r="AE582" s="0" t="s">
        <v>99</v>
      </c>
      <c r="AF582" s="0" t="s">
        <v>30149</v>
      </c>
      <c r="AG582" s="0" t="s">
        <v>30646</v>
      </c>
      <c r="AH582" s="0" t="n">
        <v>0</v>
      </c>
      <c r="AI582" s="0" t="s">
        <v>29966</v>
      </c>
      <c r="AJ582" s="0" t="s">
        <v>31757</v>
      </c>
      <c r="AK582" s="0" t="s">
        <v>31135</v>
      </c>
      <c r="AL582" s="0" t="s">
        <v>2112</v>
      </c>
    </row>
    <row r="583" customFormat="false" ht="15" hidden="false" customHeight="false" outlineLevel="0" collapsed="false">
      <c r="A583" s="0" t="s">
        <v>31778</v>
      </c>
      <c r="B583" s="0" t="s">
        <v>31779</v>
      </c>
      <c r="C583" s="0" t="s">
        <v>26663</v>
      </c>
      <c r="D583" s="0" t="s">
        <v>26663</v>
      </c>
      <c r="E583" s="0" t="s">
        <v>31780</v>
      </c>
      <c r="F583" s="0" t="s">
        <v>498</v>
      </c>
      <c r="G583" s="0" t="n">
        <v>3</v>
      </c>
      <c r="H583" s="0" t="n">
        <v>1</v>
      </c>
      <c r="I583" s="0" t="n">
        <v>0.01</v>
      </c>
      <c r="J583" s="0" t="n">
        <v>1000</v>
      </c>
      <c r="K583" s="0" t="n">
        <v>-0.05</v>
      </c>
      <c r="L583" s="0" t="n">
        <v>94.5</v>
      </c>
      <c r="M583" s="0" t="n">
        <v>94.55</v>
      </c>
      <c r="N583" s="0" t="n">
        <v>94.67</v>
      </c>
      <c r="O583" s="0" t="n">
        <v>94.5</v>
      </c>
      <c r="P583" s="0" t="n">
        <v>0</v>
      </c>
      <c r="Q583" s="0" t="n">
        <v>0</v>
      </c>
      <c r="R583" s="0" t="n">
        <v>0</v>
      </c>
      <c r="S583" s="0" t="n">
        <v>94.61</v>
      </c>
      <c r="T583" s="0" t="n">
        <v>95.05</v>
      </c>
      <c r="U583" s="0" t="n">
        <v>94.08</v>
      </c>
      <c r="V583" s="0" t="n">
        <v>95.26</v>
      </c>
      <c r="W583" s="0" t="n">
        <v>939439</v>
      </c>
      <c r="X583" s="0" t="n">
        <v>94.49</v>
      </c>
      <c r="Y583" s="0" t="n">
        <v>94.58</v>
      </c>
      <c r="Z583" s="0" t="n">
        <v>80</v>
      </c>
      <c r="AA583" s="0" t="n">
        <v>418184</v>
      </c>
      <c r="AB583" s="0" t="n">
        <v>2835</v>
      </c>
      <c r="AC583" s="0" t="n">
        <v>0</v>
      </c>
      <c r="AD583" s="0" t="s">
        <v>99</v>
      </c>
      <c r="AE583" s="0" t="s">
        <v>99</v>
      </c>
      <c r="AF583" s="0" t="s">
        <v>30149</v>
      </c>
      <c r="AG583" s="0" t="s">
        <v>30646</v>
      </c>
      <c r="AH583" s="0" t="n">
        <v>0</v>
      </c>
      <c r="AI583" s="0" t="s">
        <v>29966</v>
      </c>
      <c r="AJ583" s="0" t="s">
        <v>31757</v>
      </c>
      <c r="AK583" s="0" t="s">
        <v>31135</v>
      </c>
      <c r="AL583" s="0" t="s">
        <v>2112</v>
      </c>
    </row>
    <row r="584" customFormat="false" ht="15" hidden="false" customHeight="false" outlineLevel="0" collapsed="false">
      <c r="A584" s="0" t="s">
        <v>31781</v>
      </c>
      <c r="B584" s="0" t="s">
        <v>31782</v>
      </c>
      <c r="C584" s="0" t="s">
        <v>25943</v>
      </c>
      <c r="D584" s="0" t="s">
        <v>25943</v>
      </c>
      <c r="E584" s="0" t="s">
        <v>31783</v>
      </c>
      <c r="F584" s="0" t="s">
        <v>498</v>
      </c>
      <c r="G584" s="0" t="n">
        <v>3</v>
      </c>
      <c r="H584" s="0" t="n">
        <v>1</v>
      </c>
      <c r="I584" s="0" t="n">
        <v>0.01</v>
      </c>
      <c r="J584" s="0" t="n">
        <v>1000</v>
      </c>
      <c r="K584" s="0" t="n">
        <v>-0.88</v>
      </c>
      <c r="L584" s="0" t="n">
        <v>89.4</v>
      </c>
      <c r="M584" s="0" t="n">
        <v>90.11</v>
      </c>
      <c r="N584" s="0" t="n">
        <v>90.22</v>
      </c>
      <c r="O584" s="0" t="n">
        <v>89.8</v>
      </c>
      <c r="P584" s="0" t="n">
        <v>0</v>
      </c>
      <c r="Q584" s="0" t="n">
        <v>0</v>
      </c>
      <c r="R584" s="0" t="n">
        <v>0</v>
      </c>
      <c r="S584" s="0" t="n">
        <v>90.05</v>
      </c>
      <c r="T584" s="0" t="n">
        <v>90.21</v>
      </c>
      <c r="U584" s="0" t="n">
        <v>89.4</v>
      </c>
      <c r="V584" s="0" t="n">
        <v>90.93</v>
      </c>
      <c r="W584" s="0" t="n">
        <v>303463</v>
      </c>
      <c r="X584" s="0" t="n">
        <v>89.4</v>
      </c>
      <c r="Y584" s="0" t="n">
        <v>89.58</v>
      </c>
      <c r="Z584" s="0" t="n">
        <v>66</v>
      </c>
      <c r="AA584" s="0" t="n">
        <v>124579</v>
      </c>
      <c r="AB584" s="0" t="n">
        <v>894</v>
      </c>
      <c r="AC584" s="0" t="n">
        <v>0</v>
      </c>
      <c r="AD584" s="0" t="s">
        <v>99</v>
      </c>
      <c r="AE584" s="0" t="s">
        <v>99</v>
      </c>
      <c r="AF584" s="0" t="s">
        <v>30149</v>
      </c>
      <c r="AG584" s="0" t="s">
        <v>30646</v>
      </c>
      <c r="AH584" s="0" t="n">
        <v>0</v>
      </c>
      <c r="AI584" s="0" t="s">
        <v>29966</v>
      </c>
      <c r="AJ584" s="0" t="s">
        <v>31757</v>
      </c>
      <c r="AK584" s="0" t="s">
        <v>31135</v>
      </c>
      <c r="AL584" s="0" t="s">
        <v>2112</v>
      </c>
    </row>
    <row r="585" customFormat="false" ht="15" hidden="false" customHeight="false" outlineLevel="0" collapsed="false">
      <c r="A585" s="0" t="s">
        <v>31784</v>
      </c>
      <c r="B585" s="0" t="s">
        <v>31785</v>
      </c>
      <c r="C585" s="0" t="s">
        <v>22801</v>
      </c>
      <c r="D585" s="0" t="s">
        <v>22801</v>
      </c>
      <c r="E585" s="0" t="s">
        <v>31786</v>
      </c>
      <c r="F585" s="0" t="s">
        <v>498</v>
      </c>
      <c r="G585" s="0" t="n">
        <v>3</v>
      </c>
      <c r="H585" s="0" t="n">
        <v>1</v>
      </c>
      <c r="I585" s="0" t="n">
        <v>0.0001</v>
      </c>
      <c r="J585" s="0" t="n">
        <v>100</v>
      </c>
      <c r="K585" s="0" t="n">
        <v>-3.27</v>
      </c>
      <c r="L585" s="0" t="n">
        <v>90</v>
      </c>
      <c r="M585" s="0" t="n">
        <v>88.6682</v>
      </c>
      <c r="N585" s="0" t="n">
        <v>89.7425</v>
      </c>
      <c r="O585" s="0" t="n">
        <v>90</v>
      </c>
      <c r="P585" s="0" t="n">
        <v>0</v>
      </c>
      <c r="Q585" s="0" t="n">
        <v>0</v>
      </c>
      <c r="R585" s="0" t="n">
        <v>0</v>
      </c>
      <c r="S585" s="0" t="n">
        <v>89.8862</v>
      </c>
      <c r="T585" s="0" t="n">
        <v>88</v>
      </c>
      <c r="U585" s="0" t="n">
        <v>88</v>
      </c>
      <c r="V585" s="0" t="n">
        <v>98.9977</v>
      </c>
      <c r="W585" s="0" t="n">
        <v>77241</v>
      </c>
      <c r="X585" s="0" t="n">
        <v>88</v>
      </c>
      <c r="Y585" s="0" t="n">
        <v>98.936</v>
      </c>
      <c r="Z585" s="0" t="n">
        <v>4</v>
      </c>
      <c r="AA585" s="0" t="n">
        <v>175000</v>
      </c>
      <c r="AB585" s="0" t="n">
        <v>68115.06</v>
      </c>
      <c r="AC585" s="0" t="n">
        <v>0</v>
      </c>
      <c r="AD585" s="0" t="s">
        <v>30773</v>
      </c>
      <c r="AE585" s="0" t="s">
        <v>99</v>
      </c>
      <c r="AF585" s="0" t="s">
        <v>30149</v>
      </c>
      <c r="AG585" s="0" t="s">
        <v>30646</v>
      </c>
      <c r="AH585" s="0" t="n">
        <v>0</v>
      </c>
      <c r="AI585" s="0" t="s">
        <v>29966</v>
      </c>
      <c r="AJ585" s="0" t="s">
        <v>31757</v>
      </c>
      <c r="AK585" s="0" t="s">
        <v>31135</v>
      </c>
      <c r="AL585" s="0" t="s">
        <v>2112</v>
      </c>
    </row>
    <row r="586" customFormat="false" ht="15" hidden="false" customHeight="false" outlineLevel="0" collapsed="false">
      <c r="A586" s="0" t="s">
        <v>31787</v>
      </c>
      <c r="B586" s="0" t="s">
        <v>31788</v>
      </c>
      <c r="C586" s="0" t="s">
        <v>31789</v>
      </c>
      <c r="D586" s="0" t="s">
        <v>31789</v>
      </c>
      <c r="E586" s="0" t="s">
        <v>31790</v>
      </c>
      <c r="F586" s="0" t="s">
        <v>1987</v>
      </c>
      <c r="G586" s="0" t="n">
        <v>3</v>
      </c>
      <c r="H586" s="0" t="n">
        <v>1</v>
      </c>
      <c r="I586" s="0" t="n">
        <v>0.01</v>
      </c>
      <c r="J586" s="0" t="n">
        <v>1000</v>
      </c>
      <c r="K586" s="0" t="n">
        <v>0.13</v>
      </c>
      <c r="L586" s="0" t="n">
        <v>100.43</v>
      </c>
      <c r="M586" s="0" t="n">
        <v>100.3</v>
      </c>
      <c r="N586" s="0" t="n">
        <v>100.48</v>
      </c>
      <c r="O586" s="0" t="n">
        <v>100.43</v>
      </c>
      <c r="P586" s="0" t="n">
        <v>0</v>
      </c>
      <c r="Q586" s="0" t="n">
        <v>0</v>
      </c>
      <c r="R586" s="0" t="n">
        <v>0</v>
      </c>
      <c r="S586" s="0" t="n">
        <v>100.36</v>
      </c>
      <c r="T586" s="0" t="n">
        <v>100.3</v>
      </c>
      <c r="U586" s="0" t="n">
        <v>100.01</v>
      </c>
      <c r="V586" s="0" t="n">
        <v>100.7</v>
      </c>
      <c r="W586" s="0" t="n">
        <v>598137</v>
      </c>
      <c r="X586" s="0" t="n">
        <v>100.05</v>
      </c>
      <c r="Y586" s="0" t="n">
        <v>100.49</v>
      </c>
      <c r="Z586" s="0" t="n">
        <v>80</v>
      </c>
      <c r="AA586" s="0" t="n">
        <v>132085</v>
      </c>
      <c r="AB586" s="0" t="n">
        <v>48206.4</v>
      </c>
      <c r="AC586" s="0" t="n">
        <v>0</v>
      </c>
      <c r="AD586" s="0" t="s">
        <v>99</v>
      </c>
      <c r="AE586" s="0" t="s">
        <v>99</v>
      </c>
      <c r="AF586" s="0" t="s">
        <v>30149</v>
      </c>
      <c r="AG586" s="0" t="s">
        <v>30646</v>
      </c>
      <c r="AH586" s="0" t="n">
        <v>0</v>
      </c>
      <c r="AI586" s="0" t="s">
        <v>29966</v>
      </c>
      <c r="AJ586" s="0" t="s">
        <v>31757</v>
      </c>
      <c r="AK586" s="0" t="s">
        <v>31143</v>
      </c>
      <c r="AL586" s="0" t="s">
        <v>2112</v>
      </c>
    </row>
    <row r="587" customFormat="false" ht="15" hidden="false" customHeight="false" outlineLevel="0" collapsed="false">
      <c r="A587" s="0" t="s">
        <v>31791</v>
      </c>
      <c r="B587" s="0" t="s">
        <v>31792</v>
      </c>
      <c r="C587" s="0" t="s">
        <v>31793</v>
      </c>
      <c r="D587" s="0" t="s">
        <v>31793</v>
      </c>
      <c r="E587" s="0" t="s">
        <v>31794</v>
      </c>
      <c r="F587" s="0" t="s">
        <v>498</v>
      </c>
      <c r="G587" s="0" t="n">
        <v>3</v>
      </c>
      <c r="H587" s="0" t="n">
        <v>1</v>
      </c>
      <c r="I587" s="0" t="n">
        <v>0.01</v>
      </c>
      <c r="J587" s="0" t="n">
        <v>370</v>
      </c>
      <c r="K587" s="0" t="n">
        <v>-0.28</v>
      </c>
      <c r="L587" s="0" t="n">
        <v>91.24</v>
      </c>
      <c r="M587" s="0" t="n">
        <v>91.5</v>
      </c>
      <c r="N587" s="0" t="n">
        <v>92.97</v>
      </c>
      <c r="O587" s="0" t="n">
        <v>91.24</v>
      </c>
      <c r="P587" s="0" t="n">
        <v>0</v>
      </c>
      <c r="Q587" s="0" t="n">
        <v>0</v>
      </c>
      <c r="R587" s="0" t="n">
        <v>0</v>
      </c>
      <c r="S587" s="0" t="n">
        <v>91.46</v>
      </c>
      <c r="T587" s="0" t="n">
        <v>91.51</v>
      </c>
      <c r="U587" s="0" t="n">
        <v>91.24</v>
      </c>
      <c r="V587" s="0" t="n">
        <v>92.81</v>
      </c>
      <c r="W587" s="0" t="n">
        <v>62267</v>
      </c>
      <c r="X587" s="0" t="n">
        <v>91.19</v>
      </c>
      <c r="Y587" s="0" t="n">
        <v>91.24</v>
      </c>
      <c r="Z587" s="0" t="n">
        <v>18</v>
      </c>
      <c r="AA587" s="0" t="n">
        <v>200000</v>
      </c>
      <c r="AB587" s="0" t="n">
        <v>337.59</v>
      </c>
      <c r="AC587" s="0" t="n">
        <v>0</v>
      </c>
      <c r="AD587" s="0" t="s">
        <v>99</v>
      </c>
      <c r="AE587" s="0" t="s">
        <v>99</v>
      </c>
      <c r="AG587" s="0" t="s">
        <v>30646</v>
      </c>
      <c r="AH587" s="0" t="n">
        <v>6</v>
      </c>
      <c r="AI587" s="0" t="s">
        <v>29966</v>
      </c>
      <c r="AJ587" s="0" t="s">
        <v>31757</v>
      </c>
      <c r="AK587" s="0" t="s">
        <v>31135</v>
      </c>
      <c r="AL587" s="0" t="s">
        <v>2112</v>
      </c>
    </row>
    <row r="588" customFormat="false" ht="15" hidden="false" customHeight="false" outlineLevel="0" collapsed="false">
      <c r="A588" s="0" t="s">
        <v>31795</v>
      </c>
      <c r="B588" s="0" t="s">
        <v>31796</v>
      </c>
      <c r="C588" s="0" t="s">
        <v>24691</v>
      </c>
      <c r="D588" s="0" t="s">
        <v>24691</v>
      </c>
      <c r="E588" s="0" t="s">
        <v>31797</v>
      </c>
      <c r="F588" s="0" t="s">
        <v>498</v>
      </c>
      <c r="G588" s="0" t="n">
        <v>3</v>
      </c>
      <c r="H588" s="0" t="n">
        <v>1</v>
      </c>
      <c r="I588" s="0" t="n">
        <v>0.01</v>
      </c>
      <c r="J588" s="0" t="n">
        <v>715</v>
      </c>
      <c r="K588" s="0" t="n">
        <v>3.06</v>
      </c>
      <c r="L588" s="0" t="n">
        <v>84.1</v>
      </c>
      <c r="M588" s="0" t="n">
        <v>82.63</v>
      </c>
      <c r="N588" s="0" t="n">
        <v>82.01</v>
      </c>
      <c r="O588" s="0" t="n">
        <v>83.07</v>
      </c>
      <c r="P588" s="0" t="n">
        <v>0</v>
      </c>
      <c r="Q588" s="0" t="n">
        <v>0</v>
      </c>
      <c r="R588" s="0" t="n">
        <v>0</v>
      </c>
      <c r="S588" s="0" t="n">
        <v>82.61</v>
      </c>
      <c r="T588" s="0" t="n">
        <v>85.21</v>
      </c>
      <c r="U588" s="0" t="n">
        <v>82.06</v>
      </c>
      <c r="V588" s="0" t="n">
        <v>85.21</v>
      </c>
      <c r="W588" s="0" t="n">
        <v>26580</v>
      </c>
      <c r="X588" s="0" t="n">
        <v>82.69</v>
      </c>
      <c r="Y588" s="0" t="n">
        <v>83.69</v>
      </c>
      <c r="Z588" s="0" t="n">
        <v>17</v>
      </c>
      <c r="AA588" s="0" t="n">
        <v>250000</v>
      </c>
      <c r="AB588" s="0" t="n">
        <v>1202.63</v>
      </c>
      <c r="AC588" s="0" t="n">
        <v>0</v>
      </c>
      <c r="AD588" s="0" t="s">
        <v>99</v>
      </c>
      <c r="AE588" s="0" t="s">
        <v>99</v>
      </c>
      <c r="AG588" s="0" t="s">
        <v>30646</v>
      </c>
      <c r="AH588" s="0" t="n">
        <v>6</v>
      </c>
      <c r="AI588" s="0" t="s">
        <v>29966</v>
      </c>
      <c r="AJ588" s="0" t="s">
        <v>31757</v>
      </c>
      <c r="AK588" s="0" t="s">
        <v>31135</v>
      </c>
      <c r="AL588" s="0" t="s">
        <v>2112</v>
      </c>
    </row>
    <row r="589" customFormat="false" ht="15" hidden="false" customHeight="false" outlineLevel="0" collapsed="false">
      <c r="A589" s="0" t="s">
        <v>31798</v>
      </c>
      <c r="B589" s="0" t="s">
        <v>31799</v>
      </c>
      <c r="C589" s="0" t="s">
        <v>22045</v>
      </c>
      <c r="D589" s="0" t="s">
        <v>22045</v>
      </c>
      <c r="E589" s="0" t="s">
        <v>31800</v>
      </c>
      <c r="F589" s="0" t="s">
        <v>498</v>
      </c>
      <c r="G589" s="0" t="n">
        <v>3</v>
      </c>
      <c r="H589" s="0" t="n">
        <v>1</v>
      </c>
      <c r="I589" s="0" t="n">
        <v>0.01</v>
      </c>
      <c r="J589" s="0" t="n">
        <v>650</v>
      </c>
      <c r="K589" s="0" t="n">
        <v>-0.54</v>
      </c>
      <c r="L589" s="0" t="n">
        <v>91.89</v>
      </c>
      <c r="M589" s="0" t="n">
        <v>92.39</v>
      </c>
      <c r="N589" s="0" t="n">
        <v>92.32</v>
      </c>
      <c r="O589" s="0" t="n">
        <v>91.9</v>
      </c>
      <c r="P589" s="0" t="n">
        <v>0</v>
      </c>
      <c r="Q589" s="0" t="n">
        <v>0</v>
      </c>
      <c r="R589" s="0" t="n">
        <v>0</v>
      </c>
      <c r="S589" s="0" t="n">
        <v>91.23</v>
      </c>
      <c r="T589" s="0" t="n">
        <v>91.08</v>
      </c>
      <c r="U589" s="0" t="n">
        <v>90.45</v>
      </c>
      <c r="V589" s="0" t="n">
        <v>93.75</v>
      </c>
      <c r="W589" s="0" t="n">
        <v>273376</v>
      </c>
      <c r="X589" s="0" t="n">
        <v>91.44</v>
      </c>
      <c r="Y589" s="0" t="n">
        <v>92.1</v>
      </c>
      <c r="Z589" s="0" t="n">
        <v>52</v>
      </c>
      <c r="AA589" s="0" t="n">
        <v>250000</v>
      </c>
      <c r="AB589" s="0" t="n">
        <v>597.29</v>
      </c>
      <c r="AC589" s="0" t="n">
        <v>0</v>
      </c>
      <c r="AD589" s="0" t="s">
        <v>99</v>
      </c>
      <c r="AE589" s="0" t="s">
        <v>99</v>
      </c>
      <c r="AG589" s="0" t="s">
        <v>30646</v>
      </c>
      <c r="AH589" s="0" t="n">
        <v>6</v>
      </c>
      <c r="AI589" s="0" t="s">
        <v>29966</v>
      </c>
      <c r="AJ589" s="0" t="s">
        <v>31757</v>
      </c>
      <c r="AK589" s="0" t="s">
        <v>31135</v>
      </c>
      <c r="AL589" s="0" t="s">
        <v>2112</v>
      </c>
    </row>
    <row r="590" customFormat="false" ht="15" hidden="false" customHeight="false" outlineLevel="0" collapsed="false">
      <c r="A590" s="0" t="s">
        <v>31801</v>
      </c>
      <c r="B590" s="0" t="s">
        <v>31802</v>
      </c>
      <c r="C590" s="0" t="s">
        <v>22178</v>
      </c>
      <c r="D590" s="0" t="s">
        <v>22178</v>
      </c>
      <c r="E590" s="0" t="s">
        <v>31803</v>
      </c>
      <c r="F590" s="0" t="s">
        <v>498</v>
      </c>
      <c r="G590" s="0" t="n">
        <v>3</v>
      </c>
      <c r="H590" s="0" t="n">
        <v>1</v>
      </c>
      <c r="I590" s="0" t="n">
        <v>0.01</v>
      </c>
      <c r="J590" s="0" t="n">
        <v>1000</v>
      </c>
      <c r="K590" s="0" t="n">
        <v>-3.74</v>
      </c>
      <c r="L590" s="0" t="n">
        <v>76.38</v>
      </c>
      <c r="M590" s="0" t="n">
        <v>79.35</v>
      </c>
      <c r="N590" s="0" t="n">
        <v>78.21</v>
      </c>
      <c r="O590" s="0" t="n">
        <v>76.35</v>
      </c>
      <c r="P590" s="0" t="n">
        <v>0</v>
      </c>
      <c r="Q590" s="0" t="n">
        <v>0</v>
      </c>
      <c r="R590" s="0" t="n">
        <v>0</v>
      </c>
      <c r="S590" s="0" t="n">
        <v>76.64</v>
      </c>
      <c r="T590" s="0" t="n">
        <v>79</v>
      </c>
      <c r="U590" s="0" t="n">
        <v>75.83</v>
      </c>
      <c r="V590" s="0" t="n">
        <v>79</v>
      </c>
      <c r="W590" s="0" t="n">
        <v>114958</v>
      </c>
      <c r="X590" s="0" t="n">
        <v>76.37</v>
      </c>
      <c r="Y590" s="0" t="n">
        <v>76.5</v>
      </c>
      <c r="Z590" s="0" t="n">
        <v>45</v>
      </c>
      <c r="AA590" s="0" t="n">
        <v>185000</v>
      </c>
      <c r="AB590" s="0" t="n">
        <v>2291.4</v>
      </c>
      <c r="AC590" s="0" t="n">
        <v>0</v>
      </c>
      <c r="AD590" s="0" t="s">
        <v>99</v>
      </c>
      <c r="AE590" s="0" t="s">
        <v>99</v>
      </c>
      <c r="AG590" s="0" t="s">
        <v>30646</v>
      </c>
      <c r="AH590" s="0" t="n">
        <v>6</v>
      </c>
      <c r="AI590" s="0" t="s">
        <v>29966</v>
      </c>
      <c r="AJ590" s="0" t="s">
        <v>31757</v>
      </c>
      <c r="AK590" s="0" t="s">
        <v>31135</v>
      </c>
      <c r="AL590" s="0" t="s">
        <v>2112</v>
      </c>
    </row>
    <row r="591" customFormat="false" ht="15" hidden="false" customHeight="false" outlineLevel="0" collapsed="false">
      <c r="A591" s="0" t="s">
        <v>31804</v>
      </c>
      <c r="B591" s="0" t="s">
        <v>31805</v>
      </c>
      <c r="C591" s="0" t="s">
        <v>31806</v>
      </c>
      <c r="D591" s="0" t="s">
        <v>31806</v>
      </c>
      <c r="E591" s="0" t="s">
        <v>31807</v>
      </c>
      <c r="F591" s="0" t="s">
        <v>1987</v>
      </c>
      <c r="G591" s="0" t="n">
        <v>3</v>
      </c>
      <c r="H591" s="0" t="n">
        <v>1</v>
      </c>
      <c r="I591" s="0" t="n">
        <v>0.01</v>
      </c>
      <c r="J591" s="0" t="n">
        <v>83.7</v>
      </c>
      <c r="K591" s="0" t="n">
        <v>0.01</v>
      </c>
      <c r="L591" s="0" t="n">
        <v>99.5</v>
      </c>
      <c r="M591" s="0" t="n">
        <v>99.36</v>
      </c>
      <c r="N591" s="0" t="n">
        <v>99.49</v>
      </c>
      <c r="O591" s="0" t="n">
        <v>99.5</v>
      </c>
      <c r="P591" s="0" t="n">
        <v>0</v>
      </c>
      <c r="Q591" s="0" t="n">
        <v>0</v>
      </c>
      <c r="R591" s="0" t="n">
        <v>0</v>
      </c>
      <c r="S591" s="0" t="n">
        <v>99.29</v>
      </c>
      <c r="T591" s="0" t="n">
        <v>99.5</v>
      </c>
      <c r="U591" s="0" t="n">
        <v>99.01</v>
      </c>
      <c r="V591" s="0" t="n">
        <v>99.5</v>
      </c>
      <c r="W591" s="0" t="n">
        <v>54598</v>
      </c>
      <c r="X591" s="0" t="n">
        <v>99.45</v>
      </c>
      <c r="Y591" s="0" t="n">
        <v>99.49</v>
      </c>
      <c r="Z591" s="0" t="n">
        <v>30</v>
      </c>
      <c r="AA591" s="0" t="n">
        <v>300000</v>
      </c>
      <c r="AB591" s="0" t="n">
        <v>83.28</v>
      </c>
      <c r="AC591" s="0" t="n">
        <v>0</v>
      </c>
      <c r="AD591" s="0" t="s">
        <v>99</v>
      </c>
      <c r="AE591" s="0" t="s">
        <v>99</v>
      </c>
      <c r="AF591" s="0" t="s">
        <v>30149</v>
      </c>
      <c r="AG591" s="0" t="s">
        <v>30646</v>
      </c>
      <c r="AH591" s="0" t="n">
        <v>0</v>
      </c>
      <c r="AI591" s="0" t="s">
        <v>29966</v>
      </c>
      <c r="AJ591" s="0" t="s">
        <v>31757</v>
      </c>
      <c r="AK591" s="0" t="s">
        <v>31143</v>
      </c>
      <c r="AL591" s="0" t="s">
        <v>2112</v>
      </c>
    </row>
    <row r="592" customFormat="false" ht="15" hidden="false" customHeight="false" outlineLevel="0" collapsed="false">
      <c r="A592" s="0" t="s">
        <v>31808</v>
      </c>
      <c r="B592" s="0" t="s">
        <v>31809</v>
      </c>
      <c r="C592" s="0" t="s">
        <v>18053</v>
      </c>
      <c r="D592" s="0" t="s">
        <v>18053</v>
      </c>
      <c r="E592" s="0" t="s">
        <v>31810</v>
      </c>
      <c r="F592" s="0" t="s">
        <v>498</v>
      </c>
      <c r="G592" s="0" t="n">
        <v>3</v>
      </c>
      <c r="H592" s="0" t="n">
        <v>1</v>
      </c>
      <c r="I592" s="0" t="n">
        <v>0.01</v>
      </c>
      <c r="J592" s="0" t="n">
        <v>1000</v>
      </c>
      <c r="K592" s="0" t="n">
        <v>0.1</v>
      </c>
      <c r="L592" s="0" t="n">
        <v>80</v>
      </c>
      <c r="M592" s="0" t="n">
        <v>79.92</v>
      </c>
      <c r="N592" s="0" t="n">
        <v>78.88</v>
      </c>
      <c r="O592" s="0" t="n">
        <v>80</v>
      </c>
      <c r="P592" s="0" t="n">
        <v>0</v>
      </c>
      <c r="Q592" s="0" t="n">
        <v>0</v>
      </c>
      <c r="R592" s="0" t="n">
        <v>0</v>
      </c>
      <c r="S592" s="0" t="n">
        <v>80.19</v>
      </c>
      <c r="T592" s="0" t="n">
        <v>80.55</v>
      </c>
      <c r="U592" s="0" t="n">
        <v>79.6</v>
      </c>
      <c r="V592" s="0" t="n">
        <v>80.57</v>
      </c>
      <c r="W592" s="0" t="n">
        <v>55330</v>
      </c>
      <c r="X592" s="0" t="n">
        <v>79.66</v>
      </c>
      <c r="Y592" s="0" t="n">
        <v>80</v>
      </c>
      <c r="Z592" s="0" t="n">
        <v>11</v>
      </c>
      <c r="AA592" s="0" t="n">
        <v>100000</v>
      </c>
      <c r="AB592" s="0" t="n">
        <v>4000</v>
      </c>
      <c r="AC592" s="0" t="n">
        <v>0</v>
      </c>
      <c r="AD592" s="0" t="s">
        <v>99</v>
      </c>
      <c r="AE592" s="0" t="s">
        <v>99</v>
      </c>
      <c r="AF592" s="0" t="s">
        <v>30149</v>
      </c>
      <c r="AG592" s="0" t="s">
        <v>30646</v>
      </c>
      <c r="AH592" s="0" t="n">
        <v>0</v>
      </c>
      <c r="AI592" s="0" t="s">
        <v>29966</v>
      </c>
      <c r="AJ592" s="0" t="s">
        <v>31757</v>
      </c>
      <c r="AK592" s="0" t="s">
        <v>31135</v>
      </c>
      <c r="AL592" s="0" t="s">
        <v>2112</v>
      </c>
    </row>
    <row r="593" customFormat="false" ht="15" hidden="false" customHeight="false" outlineLevel="0" collapsed="false">
      <c r="A593" s="0" t="s">
        <v>31811</v>
      </c>
      <c r="B593" s="0" t="s">
        <v>31812</v>
      </c>
      <c r="C593" s="0" t="s">
        <v>25783</v>
      </c>
      <c r="D593" s="0" t="s">
        <v>25783</v>
      </c>
      <c r="E593" s="0" t="s">
        <v>31813</v>
      </c>
      <c r="F593" s="0" t="s">
        <v>498</v>
      </c>
      <c r="G593" s="0" t="n">
        <v>3</v>
      </c>
      <c r="H593" s="0" t="n">
        <v>1</v>
      </c>
      <c r="I593" s="0" t="n">
        <v>0.01</v>
      </c>
      <c r="J593" s="0" t="n">
        <v>1000</v>
      </c>
      <c r="K593" s="0" t="n">
        <v>0.09</v>
      </c>
      <c r="L593" s="0" t="n">
        <v>75.07</v>
      </c>
      <c r="M593" s="0" t="n">
        <v>74.99</v>
      </c>
      <c r="N593" s="0" t="n">
        <v>74.93</v>
      </c>
      <c r="O593" s="0" t="n">
        <v>75.07</v>
      </c>
      <c r="P593" s="0" t="n">
        <v>0</v>
      </c>
      <c r="Q593" s="0" t="n">
        <v>0</v>
      </c>
      <c r="R593" s="0" t="n">
        <v>0</v>
      </c>
      <c r="S593" s="0" t="n">
        <v>74.51</v>
      </c>
      <c r="T593" s="0" t="n">
        <v>74.6</v>
      </c>
      <c r="U593" s="0" t="n">
        <v>74.5</v>
      </c>
      <c r="V593" s="0" t="n">
        <v>75.07</v>
      </c>
      <c r="W593" s="0" t="n">
        <v>909763</v>
      </c>
      <c r="X593" s="0" t="n">
        <v>75.15</v>
      </c>
      <c r="Y593" s="0" t="n">
        <v>76.12</v>
      </c>
      <c r="Z593" s="0" t="n">
        <v>22</v>
      </c>
      <c r="AA593" s="0" t="n">
        <v>100000</v>
      </c>
      <c r="AB593" s="0" t="n">
        <v>3002.8</v>
      </c>
      <c r="AC593" s="0" t="n">
        <v>0</v>
      </c>
      <c r="AD593" s="0" t="s">
        <v>99</v>
      </c>
      <c r="AE593" s="0" t="s">
        <v>99</v>
      </c>
      <c r="AF593" s="0" t="s">
        <v>30149</v>
      </c>
      <c r="AG593" s="0" t="s">
        <v>30646</v>
      </c>
      <c r="AH593" s="0" t="n">
        <v>0</v>
      </c>
      <c r="AI593" s="0" t="s">
        <v>29966</v>
      </c>
      <c r="AJ593" s="0" t="s">
        <v>31757</v>
      </c>
      <c r="AK593" s="0" t="s">
        <v>31135</v>
      </c>
      <c r="AL593" s="0" t="s">
        <v>2112</v>
      </c>
    </row>
    <row r="594" customFormat="false" ht="15" hidden="false" customHeight="false" outlineLevel="0" collapsed="false">
      <c r="A594" s="0" t="s">
        <v>31814</v>
      </c>
      <c r="B594" s="0" t="s">
        <v>31815</v>
      </c>
      <c r="C594" s="0" t="s">
        <v>25217</v>
      </c>
      <c r="D594" s="0" t="s">
        <v>25217</v>
      </c>
      <c r="E594" s="0" t="s">
        <v>31816</v>
      </c>
      <c r="F594" s="0" t="s">
        <v>498</v>
      </c>
      <c r="G594" s="0" t="n">
        <v>3</v>
      </c>
      <c r="H594" s="0" t="n">
        <v>1</v>
      </c>
      <c r="I594" s="0" t="n">
        <v>0.01</v>
      </c>
      <c r="J594" s="0" t="n">
        <v>1000</v>
      </c>
      <c r="K594" s="0" t="n">
        <v>-0.35</v>
      </c>
      <c r="L594" s="0" t="n">
        <v>67.99</v>
      </c>
      <c r="M594" s="0" t="n">
        <v>68.23</v>
      </c>
      <c r="N594" s="0" t="n">
        <v>67.36</v>
      </c>
      <c r="O594" s="0" t="n">
        <v>67.98</v>
      </c>
      <c r="P594" s="0" t="n">
        <v>0</v>
      </c>
      <c r="Q594" s="0" t="n">
        <v>0</v>
      </c>
      <c r="R594" s="0" t="n">
        <v>0</v>
      </c>
      <c r="S594" s="0" t="n">
        <v>67.82</v>
      </c>
      <c r="T594" s="0" t="n">
        <v>68.38</v>
      </c>
      <c r="U594" s="0" t="n">
        <v>67.67</v>
      </c>
      <c r="V594" s="0" t="n">
        <v>68.38</v>
      </c>
      <c r="W594" s="0" t="n">
        <v>689016</v>
      </c>
      <c r="X594" s="0" t="n">
        <v>67.7</v>
      </c>
      <c r="Y594" s="0" t="n">
        <v>68.02</v>
      </c>
      <c r="Z594" s="0" t="n">
        <v>73</v>
      </c>
      <c r="AA594" s="0" t="n">
        <v>350000</v>
      </c>
      <c r="AB594" s="0" t="n">
        <v>679.9</v>
      </c>
      <c r="AC594" s="0" t="n">
        <v>0</v>
      </c>
      <c r="AD594" s="0" t="s">
        <v>99</v>
      </c>
      <c r="AE594" s="0" t="s">
        <v>99</v>
      </c>
      <c r="AF594" s="0" t="s">
        <v>30149</v>
      </c>
      <c r="AG594" s="0" t="s">
        <v>30646</v>
      </c>
      <c r="AH594" s="0" t="n">
        <v>0</v>
      </c>
      <c r="AI594" s="0" t="s">
        <v>29966</v>
      </c>
      <c r="AJ594" s="0" t="s">
        <v>31757</v>
      </c>
      <c r="AK594" s="0" t="s">
        <v>31135</v>
      </c>
      <c r="AL594" s="0" t="s">
        <v>2112</v>
      </c>
    </row>
    <row r="595" customFormat="false" ht="15" hidden="false" customHeight="false" outlineLevel="0" collapsed="false">
      <c r="A595" s="0" t="s">
        <v>31817</v>
      </c>
      <c r="B595" s="0" t="s">
        <v>31818</v>
      </c>
      <c r="C595" s="0" t="s">
        <v>22221</v>
      </c>
      <c r="D595" s="0" t="s">
        <v>22221</v>
      </c>
      <c r="E595" s="0" t="s">
        <v>31819</v>
      </c>
      <c r="F595" s="0" t="s">
        <v>498</v>
      </c>
      <c r="G595" s="0" t="n">
        <v>3</v>
      </c>
      <c r="H595" s="0" t="n">
        <v>1</v>
      </c>
      <c r="I595" s="0" t="n">
        <v>0.01</v>
      </c>
      <c r="J595" s="0" t="n">
        <v>1000</v>
      </c>
      <c r="K595" s="0" t="n">
        <v>-1.29</v>
      </c>
      <c r="L595" s="0" t="n">
        <v>71.27</v>
      </c>
      <c r="M595" s="0" t="n">
        <v>72.2</v>
      </c>
      <c r="N595" s="0" t="n">
        <v>71.7</v>
      </c>
      <c r="O595" s="0" t="n">
        <v>71.27</v>
      </c>
      <c r="P595" s="0" t="n">
        <v>0</v>
      </c>
      <c r="Q595" s="0" t="n">
        <v>0</v>
      </c>
      <c r="R595" s="0" t="n">
        <v>0</v>
      </c>
      <c r="S595" s="0" t="n">
        <v>71.48</v>
      </c>
      <c r="T595" s="0" t="n">
        <v>71.03</v>
      </c>
      <c r="U595" s="0" t="n">
        <v>71.02</v>
      </c>
      <c r="V595" s="0" t="n">
        <v>72.32</v>
      </c>
      <c r="W595" s="0" t="n">
        <v>23589</v>
      </c>
      <c r="X595" s="0" t="n">
        <v>71.06</v>
      </c>
      <c r="Y595" s="0" t="n">
        <v>71.28</v>
      </c>
      <c r="Z595" s="0" t="n">
        <v>17</v>
      </c>
      <c r="AA595" s="0" t="n">
        <v>150000</v>
      </c>
      <c r="AB595" s="0" t="n">
        <v>712.7</v>
      </c>
      <c r="AC595" s="0" t="n">
        <v>0</v>
      </c>
      <c r="AD595" s="0" t="s">
        <v>99</v>
      </c>
      <c r="AE595" s="0" t="s">
        <v>99</v>
      </c>
      <c r="AF595" s="0" t="s">
        <v>30149</v>
      </c>
      <c r="AG595" s="0" t="s">
        <v>30646</v>
      </c>
      <c r="AH595" s="0" t="n">
        <v>0</v>
      </c>
      <c r="AI595" s="0" t="s">
        <v>29966</v>
      </c>
      <c r="AJ595" s="0" t="s">
        <v>31757</v>
      </c>
      <c r="AK595" s="0" t="s">
        <v>31135</v>
      </c>
      <c r="AL595" s="0" t="s">
        <v>2112</v>
      </c>
    </row>
    <row r="596" customFormat="false" ht="15" hidden="false" customHeight="false" outlineLevel="0" collapsed="false">
      <c r="A596" s="0" t="s">
        <v>31820</v>
      </c>
      <c r="B596" s="0" t="s">
        <v>31821</v>
      </c>
      <c r="C596" s="0" t="s">
        <v>21395</v>
      </c>
      <c r="D596" s="0" t="s">
        <v>21395</v>
      </c>
      <c r="E596" s="0" t="s">
        <v>31822</v>
      </c>
      <c r="F596" s="0" t="s">
        <v>498</v>
      </c>
      <c r="G596" s="0" t="n">
        <v>3</v>
      </c>
      <c r="H596" s="0" t="n">
        <v>1</v>
      </c>
      <c r="I596" s="0" t="n">
        <v>0.01</v>
      </c>
      <c r="J596" s="0" t="n">
        <v>1000</v>
      </c>
      <c r="K596" s="0" t="n">
        <v>-0.36</v>
      </c>
      <c r="L596" s="0" t="n">
        <v>93.6</v>
      </c>
      <c r="M596" s="0" t="n">
        <v>93.94</v>
      </c>
      <c r="N596" s="0" t="n">
        <v>93.8</v>
      </c>
      <c r="O596" s="0" t="n">
        <v>93.66</v>
      </c>
      <c r="P596" s="0" t="n">
        <v>0</v>
      </c>
      <c r="Q596" s="0" t="n">
        <v>0</v>
      </c>
      <c r="R596" s="0" t="n">
        <v>0</v>
      </c>
      <c r="S596" s="0" t="n">
        <v>93.81</v>
      </c>
      <c r="T596" s="0" t="n">
        <v>93.94</v>
      </c>
      <c r="U596" s="0" t="n">
        <v>93.53</v>
      </c>
      <c r="V596" s="0" t="n">
        <v>94</v>
      </c>
      <c r="W596" s="0" t="n">
        <v>660402</v>
      </c>
      <c r="X596" s="0" t="n">
        <v>93.61</v>
      </c>
      <c r="Y596" s="0" t="n">
        <v>93.75</v>
      </c>
      <c r="Z596" s="0" t="n">
        <v>63</v>
      </c>
      <c r="AA596" s="0" t="n">
        <v>350000</v>
      </c>
      <c r="AB596" s="0" t="n">
        <v>4680</v>
      </c>
      <c r="AC596" s="0" t="n">
        <v>0</v>
      </c>
      <c r="AD596" s="0" t="s">
        <v>99</v>
      </c>
      <c r="AE596" s="0" t="s">
        <v>99</v>
      </c>
      <c r="AF596" s="0" t="s">
        <v>30149</v>
      </c>
      <c r="AG596" s="0" t="s">
        <v>30646</v>
      </c>
      <c r="AH596" s="0" t="n">
        <v>0</v>
      </c>
      <c r="AI596" s="0" t="s">
        <v>29966</v>
      </c>
      <c r="AJ596" s="0" t="s">
        <v>31757</v>
      </c>
      <c r="AK596" s="0" t="s">
        <v>31135</v>
      </c>
      <c r="AL596" s="0" t="s">
        <v>2112</v>
      </c>
    </row>
    <row r="597" customFormat="false" ht="15" hidden="false" customHeight="false" outlineLevel="0" collapsed="false">
      <c r="A597" s="0" t="s">
        <v>31823</v>
      </c>
      <c r="B597" s="0" t="s">
        <v>31824</v>
      </c>
      <c r="C597" s="0" t="s">
        <v>26128</v>
      </c>
      <c r="D597" s="0" t="s">
        <v>26128</v>
      </c>
      <c r="E597" s="0" t="s">
        <v>31825</v>
      </c>
      <c r="F597" s="0" t="s">
        <v>498</v>
      </c>
      <c r="G597" s="0" t="n">
        <v>3</v>
      </c>
      <c r="H597" s="0" t="n">
        <v>1</v>
      </c>
      <c r="I597" s="0" t="n">
        <v>0.01</v>
      </c>
      <c r="J597" s="0" t="n">
        <v>1000</v>
      </c>
      <c r="K597" s="0" t="n">
        <v>-0.1</v>
      </c>
      <c r="L597" s="0" t="n">
        <v>96</v>
      </c>
      <c r="M597" s="0" t="n">
        <v>96.62</v>
      </c>
      <c r="N597" s="0" t="n">
        <v>96.69</v>
      </c>
      <c r="O597" s="0" t="n">
        <v>95.86</v>
      </c>
      <c r="P597" s="0" t="n">
        <v>0</v>
      </c>
      <c r="Q597" s="0" t="n">
        <v>0</v>
      </c>
      <c r="R597" s="0" t="n">
        <v>0</v>
      </c>
      <c r="S597" s="0" t="n">
        <v>95.9</v>
      </c>
      <c r="T597" s="0" t="n">
        <v>97.48</v>
      </c>
      <c r="U597" s="0" t="n">
        <v>95.3</v>
      </c>
      <c r="V597" s="0" t="n">
        <v>97.48</v>
      </c>
      <c r="W597" s="0" t="n">
        <v>706753</v>
      </c>
      <c r="X597" s="0" t="n">
        <v>96</v>
      </c>
      <c r="Y597" s="0" t="n">
        <v>96.1</v>
      </c>
      <c r="Z597" s="0" t="n">
        <v>119</v>
      </c>
      <c r="AA597" s="0" t="n">
        <v>150000</v>
      </c>
      <c r="AB597" s="0" t="n">
        <v>3840</v>
      </c>
      <c r="AC597" s="0" t="n">
        <v>0</v>
      </c>
      <c r="AD597" s="0" t="s">
        <v>99</v>
      </c>
      <c r="AE597" s="0" t="s">
        <v>99</v>
      </c>
      <c r="AF597" s="0" t="s">
        <v>30149</v>
      </c>
      <c r="AG597" s="0" t="s">
        <v>30646</v>
      </c>
      <c r="AH597" s="0" t="n">
        <v>0</v>
      </c>
      <c r="AI597" s="0" t="s">
        <v>29966</v>
      </c>
      <c r="AJ597" s="0" t="s">
        <v>31757</v>
      </c>
      <c r="AK597" s="0" t="s">
        <v>31135</v>
      </c>
      <c r="AL597" s="0" t="s">
        <v>2112</v>
      </c>
    </row>
    <row r="598" customFormat="false" ht="15" hidden="false" customHeight="false" outlineLevel="0" collapsed="false">
      <c r="A598" s="0" t="s">
        <v>31826</v>
      </c>
      <c r="B598" s="0" t="s">
        <v>31827</v>
      </c>
      <c r="C598" s="0" t="s">
        <v>19264</v>
      </c>
      <c r="D598" s="0" t="s">
        <v>19264</v>
      </c>
      <c r="E598" s="0" t="s">
        <v>31828</v>
      </c>
      <c r="F598" s="0" t="s">
        <v>498</v>
      </c>
      <c r="G598" s="0" t="n">
        <v>3</v>
      </c>
      <c r="H598" s="0" t="n">
        <v>1</v>
      </c>
      <c r="I598" s="0" t="n">
        <v>0.01</v>
      </c>
      <c r="J598" s="0" t="n">
        <v>520</v>
      </c>
      <c r="K598" s="0" t="n">
        <v>0.47</v>
      </c>
      <c r="L598" s="0" t="n">
        <v>97.78</v>
      </c>
      <c r="M598" s="0" t="n">
        <v>97.32</v>
      </c>
      <c r="N598" s="0" t="n">
        <v>95.51</v>
      </c>
      <c r="O598" s="0" t="n">
        <v>97.78</v>
      </c>
      <c r="P598" s="0" t="n">
        <v>0</v>
      </c>
      <c r="Q598" s="0" t="n">
        <v>0</v>
      </c>
      <c r="R598" s="0" t="n">
        <v>0</v>
      </c>
      <c r="S598" s="0" t="n">
        <v>97.44</v>
      </c>
      <c r="T598" s="0" t="n">
        <v>97.17</v>
      </c>
      <c r="U598" s="0" t="n">
        <v>97.12</v>
      </c>
      <c r="V598" s="0" t="n">
        <v>98.28</v>
      </c>
      <c r="W598" s="0" t="n">
        <v>86134</v>
      </c>
      <c r="X598" s="0" t="n">
        <v>97.53</v>
      </c>
      <c r="Y598" s="0" t="n">
        <v>97.74</v>
      </c>
      <c r="Z598" s="0" t="n">
        <v>29</v>
      </c>
      <c r="AA598" s="0" t="n">
        <v>100000</v>
      </c>
      <c r="AB598" s="0" t="n">
        <v>508.46</v>
      </c>
      <c r="AC598" s="0" t="n">
        <v>0</v>
      </c>
      <c r="AD598" s="0" t="s">
        <v>99</v>
      </c>
      <c r="AE598" s="0" t="s">
        <v>99</v>
      </c>
      <c r="AG598" s="0" t="s">
        <v>30646</v>
      </c>
      <c r="AH598" s="0" t="n">
        <v>6</v>
      </c>
      <c r="AI598" s="0" t="s">
        <v>29966</v>
      </c>
      <c r="AJ598" s="0" t="s">
        <v>31757</v>
      </c>
      <c r="AK598" s="0" t="s">
        <v>31135</v>
      </c>
      <c r="AL598" s="0" t="s">
        <v>2112</v>
      </c>
    </row>
    <row r="599" customFormat="false" ht="15" hidden="false" customHeight="false" outlineLevel="0" collapsed="false">
      <c r="A599" s="0" t="s">
        <v>31829</v>
      </c>
      <c r="B599" s="0" t="s">
        <v>31830</v>
      </c>
      <c r="C599" s="0" t="s">
        <v>25385</v>
      </c>
      <c r="D599" s="0" t="s">
        <v>25385</v>
      </c>
      <c r="E599" s="0" t="s">
        <v>31831</v>
      </c>
      <c r="F599" s="0" t="s">
        <v>498</v>
      </c>
      <c r="G599" s="0" t="n">
        <v>3</v>
      </c>
      <c r="H599" s="0" t="n">
        <v>1</v>
      </c>
      <c r="I599" s="0" t="n">
        <v>0.01</v>
      </c>
      <c r="J599" s="0" t="n">
        <v>880</v>
      </c>
      <c r="K599" s="0" t="n">
        <v>-0.01</v>
      </c>
      <c r="L599" s="0" t="n">
        <v>86.98</v>
      </c>
      <c r="M599" s="0" t="n">
        <v>86.99</v>
      </c>
      <c r="N599" s="0" t="n">
        <v>85.77</v>
      </c>
      <c r="O599" s="0" t="n">
        <v>86.98</v>
      </c>
      <c r="P599" s="0" t="n">
        <v>0</v>
      </c>
      <c r="Q599" s="0" t="n">
        <v>0</v>
      </c>
      <c r="R599" s="0" t="n">
        <v>0</v>
      </c>
      <c r="S599" s="0" t="n">
        <v>86.52</v>
      </c>
      <c r="T599" s="0" t="n">
        <v>86.99</v>
      </c>
      <c r="U599" s="0" t="n">
        <v>85.98</v>
      </c>
      <c r="V599" s="0" t="n">
        <v>86.99</v>
      </c>
      <c r="W599" s="0" t="n">
        <v>64715</v>
      </c>
      <c r="X599" s="0" t="n">
        <v>86.74</v>
      </c>
      <c r="Y599" s="0" t="n">
        <v>86.98</v>
      </c>
      <c r="Z599" s="0" t="n">
        <v>21</v>
      </c>
      <c r="AA599" s="0" t="n">
        <v>150000</v>
      </c>
      <c r="AB599" s="0" t="n">
        <v>765.42</v>
      </c>
      <c r="AC599" s="0" t="n">
        <v>0</v>
      </c>
      <c r="AD599" s="0" t="s">
        <v>99</v>
      </c>
      <c r="AE599" s="0" t="s">
        <v>99</v>
      </c>
      <c r="AG599" s="0" t="s">
        <v>30646</v>
      </c>
      <c r="AH599" s="0" t="n">
        <v>6</v>
      </c>
      <c r="AI599" s="0" t="s">
        <v>29966</v>
      </c>
      <c r="AJ599" s="0" t="s">
        <v>31757</v>
      </c>
      <c r="AK599" s="0" t="s">
        <v>31135</v>
      </c>
      <c r="AL599" s="0" t="s">
        <v>2112</v>
      </c>
    </row>
    <row r="600" customFormat="false" ht="15" hidden="false" customHeight="false" outlineLevel="0" collapsed="false">
      <c r="A600" s="0" t="s">
        <v>31832</v>
      </c>
      <c r="B600" s="0" t="s">
        <v>31833</v>
      </c>
      <c r="C600" s="0" t="s">
        <v>22328</v>
      </c>
      <c r="D600" s="0" t="s">
        <v>22328</v>
      </c>
      <c r="E600" s="0" t="s">
        <v>31834</v>
      </c>
      <c r="F600" s="0" t="s">
        <v>498</v>
      </c>
      <c r="G600" s="0" t="n">
        <v>3</v>
      </c>
      <c r="H600" s="0" t="n">
        <v>1</v>
      </c>
      <c r="I600" s="0" t="n">
        <v>0.01</v>
      </c>
      <c r="J600" s="0" t="n">
        <v>1000</v>
      </c>
      <c r="K600" s="0" t="n">
        <v>-0.33</v>
      </c>
      <c r="L600" s="0" t="n">
        <v>76.17</v>
      </c>
      <c r="M600" s="0" t="n">
        <v>76.42</v>
      </c>
      <c r="N600" s="0" t="n">
        <v>75.67</v>
      </c>
      <c r="O600" s="0" t="n">
        <v>76.39</v>
      </c>
      <c r="P600" s="0" t="n">
        <v>0</v>
      </c>
      <c r="Q600" s="0" t="n">
        <v>0</v>
      </c>
      <c r="R600" s="0" t="n">
        <v>0</v>
      </c>
      <c r="S600" s="0" t="n">
        <v>76.63</v>
      </c>
      <c r="T600" s="0" t="n">
        <v>75.89</v>
      </c>
      <c r="U600" s="0" t="n">
        <v>75.46</v>
      </c>
      <c r="V600" s="0" t="n">
        <v>76.74</v>
      </c>
      <c r="W600" s="0" t="n">
        <v>290426</v>
      </c>
      <c r="X600" s="0" t="n">
        <v>75.78</v>
      </c>
      <c r="Y600" s="0" t="n">
        <v>76.6</v>
      </c>
      <c r="Z600" s="0" t="n">
        <v>26</v>
      </c>
      <c r="AA600" s="0" t="n">
        <v>150000</v>
      </c>
      <c r="AB600" s="0" t="n">
        <v>761.7</v>
      </c>
      <c r="AC600" s="0" t="n">
        <v>0</v>
      </c>
      <c r="AD600" s="0" t="s">
        <v>99</v>
      </c>
      <c r="AE600" s="0" t="s">
        <v>99</v>
      </c>
      <c r="AG600" s="0" t="s">
        <v>30646</v>
      </c>
      <c r="AH600" s="0" t="n">
        <v>6</v>
      </c>
      <c r="AI600" s="0" t="s">
        <v>29966</v>
      </c>
      <c r="AJ600" s="0" t="s">
        <v>31757</v>
      </c>
      <c r="AK600" s="0" t="s">
        <v>31135</v>
      </c>
      <c r="AL600" s="0" t="s">
        <v>2112</v>
      </c>
    </row>
    <row r="601" customFormat="false" ht="15" hidden="false" customHeight="false" outlineLevel="0" collapsed="false">
      <c r="A601" s="0" t="s">
        <v>31835</v>
      </c>
      <c r="B601" s="0" t="s">
        <v>31836</v>
      </c>
      <c r="C601" s="0" t="s">
        <v>19177</v>
      </c>
      <c r="D601" s="0" t="s">
        <v>19177</v>
      </c>
      <c r="E601" s="0" t="s">
        <v>31837</v>
      </c>
      <c r="F601" s="0" t="s">
        <v>498</v>
      </c>
      <c r="G601" s="0" t="n">
        <v>3</v>
      </c>
      <c r="H601" s="0" t="n">
        <v>1</v>
      </c>
      <c r="I601" s="0" t="n">
        <v>0.01</v>
      </c>
      <c r="J601" s="0" t="n">
        <v>1000</v>
      </c>
      <c r="K601" s="0" t="n">
        <v>0.44</v>
      </c>
      <c r="L601" s="0" t="n">
        <v>99.98</v>
      </c>
      <c r="M601" s="0" t="n">
        <v>99.54</v>
      </c>
      <c r="N601" s="0" t="n">
        <v>99.66</v>
      </c>
      <c r="O601" s="0" t="n">
        <v>99.72</v>
      </c>
      <c r="P601" s="0" t="n">
        <v>0</v>
      </c>
      <c r="Q601" s="0" t="n">
        <v>0</v>
      </c>
      <c r="R601" s="0" t="n">
        <v>0</v>
      </c>
      <c r="S601" s="0" t="n">
        <v>99.46</v>
      </c>
      <c r="T601" s="0" t="n">
        <v>99.98</v>
      </c>
      <c r="U601" s="0" t="n">
        <v>98.7</v>
      </c>
      <c r="V601" s="0" t="n">
        <v>102</v>
      </c>
      <c r="W601" s="0" t="n">
        <v>1882734</v>
      </c>
      <c r="X601" s="0" t="n">
        <v>99.65</v>
      </c>
      <c r="Y601" s="0" t="n">
        <v>99.98</v>
      </c>
      <c r="Z601" s="0" t="n">
        <v>138</v>
      </c>
      <c r="AA601" s="0" t="n">
        <v>150000</v>
      </c>
      <c r="AB601" s="0" t="n">
        <v>10997.8</v>
      </c>
      <c r="AC601" s="0" t="n">
        <v>0</v>
      </c>
      <c r="AD601" s="0" t="s">
        <v>99</v>
      </c>
      <c r="AE601" s="0" t="s">
        <v>99</v>
      </c>
      <c r="AG601" s="0" t="s">
        <v>30646</v>
      </c>
      <c r="AH601" s="0" t="n">
        <v>800</v>
      </c>
      <c r="AI601" s="0" t="s">
        <v>29966</v>
      </c>
      <c r="AJ601" s="0" t="s">
        <v>31757</v>
      </c>
      <c r="AK601" s="0" t="s">
        <v>31135</v>
      </c>
      <c r="AL601" s="0" t="s">
        <v>2112</v>
      </c>
    </row>
    <row r="602" customFormat="false" ht="15" hidden="false" customHeight="false" outlineLevel="0" collapsed="false">
      <c r="A602" s="0" t="s">
        <v>31838</v>
      </c>
      <c r="B602" s="0" t="s">
        <v>31839</v>
      </c>
      <c r="C602" s="0" t="s">
        <v>23870</v>
      </c>
      <c r="D602" s="0" t="s">
        <v>23870</v>
      </c>
      <c r="E602" s="0" t="s">
        <v>31840</v>
      </c>
      <c r="F602" s="0" t="s">
        <v>498</v>
      </c>
      <c r="G602" s="0" t="n">
        <v>3</v>
      </c>
      <c r="H602" s="0" t="n">
        <v>1</v>
      </c>
      <c r="I602" s="0" t="n">
        <v>0.01</v>
      </c>
      <c r="J602" s="0" t="n">
        <v>1000</v>
      </c>
      <c r="K602" s="0" t="n">
        <v>-1.21</v>
      </c>
      <c r="L602" s="0" t="n">
        <v>92.25</v>
      </c>
      <c r="M602" s="0" t="n">
        <v>93.38</v>
      </c>
      <c r="N602" s="0" t="n">
        <v>93.2</v>
      </c>
      <c r="O602" s="0" t="n">
        <v>92.29</v>
      </c>
      <c r="P602" s="0" t="n">
        <v>0</v>
      </c>
      <c r="Q602" s="0" t="n">
        <v>0</v>
      </c>
      <c r="R602" s="0" t="n">
        <v>0</v>
      </c>
      <c r="S602" s="0" t="n">
        <v>92.06</v>
      </c>
      <c r="T602" s="0" t="n">
        <v>93.78</v>
      </c>
      <c r="U602" s="0" t="n">
        <v>90.65</v>
      </c>
      <c r="V602" s="0" t="n">
        <v>93.84</v>
      </c>
      <c r="W602" s="0" t="n">
        <v>1016294</v>
      </c>
      <c r="X602" s="0" t="n">
        <v>91.98</v>
      </c>
      <c r="Y602" s="0" t="n">
        <v>92.23</v>
      </c>
      <c r="Z602" s="0" t="n">
        <v>155</v>
      </c>
      <c r="AA602" s="0" t="n">
        <v>150000</v>
      </c>
      <c r="AB602" s="0" t="n">
        <v>922.5</v>
      </c>
      <c r="AC602" s="0" t="n">
        <v>0</v>
      </c>
      <c r="AD602" s="0" t="s">
        <v>99</v>
      </c>
      <c r="AE602" s="0" t="s">
        <v>99</v>
      </c>
      <c r="AG602" s="0" t="s">
        <v>30646</v>
      </c>
      <c r="AH602" s="0" t="n">
        <v>6</v>
      </c>
      <c r="AI602" s="0" t="s">
        <v>29966</v>
      </c>
      <c r="AJ602" s="0" t="s">
        <v>31757</v>
      </c>
      <c r="AK602" s="0" t="s">
        <v>31135</v>
      </c>
      <c r="AL602" s="0" t="s">
        <v>2112</v>
      </c>
    </row>
    <row r="603" customFormat="false" ht="15" hidden="false" customHeight="false" outlineLevel="0" collapsed="false">
      <c r="A603" s="0" t="s">
        <v>31841</v>
      </c>
      <c r="B603" s="0" t="s">
        <v>31842</v>
      </c>
      <c r="C603" s="0" t="s">
        <v>21517</v>
      </c>
      <c r="D603" s="0" t="s">
        <v>21517</v>
      </c>
      <c r="E603" s="0" t="s">
        <v>31843</v>
      </c>
      <c r="F603" s="0" t="s">
        <v>498</v>
      </c>
      <c r="G603" s="0" t="n">
        <v>3</v>
      </c>
      <c r="H603" s="0" t="n">
        <v>1</v>
      </c>
      <c r="I603" s="0" t="n">
        <v>0.01</v>
      </c>
      <c r="J603" s="0" t="n">
        <v>1000</v>
      </c>
      <c r="K603" s="0" t="n">
        <v>1.79</v>
      </c>
      <c r="L603" s="0" t="n">
        <v>89.13</v>
      </c>
      <c r="M603" s="0" t="n">
        <v>87.56</v>
      </c>
      <c r="N603" s="0" t="n">
        <v>87.48</v>
      </c>
      <c r="O603" s="0" t="n">
        <v>89.13</v>
      </c>
      <c r="P603" s="0" t="n">
        <v>0</v>
      </c>
      <c r="Q603" s="0" t="n">
        <v>0</v>
      </c>
      <c r="R603" s="0" t="n">
        <v>0</v>
      </c>
      <c r="S603" s="0" t="n">
        <v>88.58</v>
      </c>
      <c r="T603" s="0" t="n">
        <v>87.51</v>
      </c>
      <c r="U603" s="0" t="n">
        <v>87.3</v>
      </c>
      <c r="V603" s="0" t="n">
        <v>89.96</v>
      </c>
      <c r="W603" s="0" t="n">
        <v>126676</v>
      </c>
      <c r="X603" s="0" t="n">
        <v>89.11</v>
      </c>
      <c r="Y603" s="0" t="n">
        <v>89.13</v>
      </c>
      <c r="Z603" s="0" t="n">
        <v>32</v>
      </c>
      <c r="AA603" s="0" t="n">
        <v>170000</v>
      </c>
      <c r="AB603" s="0" t="n">
        <v>891.3</v>
      </c>
      <c r="AC603" s="0" t="n">
        <v>0</v>
      </c>
      <c r="AD603" s="0" t="s">
        <v>99</v>
      </c>
      <c r="AE603" s="0" t="s">
        <v>99</v>
      </c>
      <c r="AG603" s="0" t="s">
        <v>30646</v>
      </c>
      <c r="AH603" s="0" t="n">
        <v>6</v>
      </c>
      <c r="AI603" s="0" t="s">
        <v>29966</v>
      </c>
      <c r="AJ603" s="0" t="s">
        <v>31757</v>
      </c>
      <c r="AK603" s="0" t="s">
        <v>31135</v>
      </c>
      <c r="AL603" s="0" t="s">
        <v>2112</v>
      </c>
    </row>
    <row r="604" customFormat="false" ht="15" hidden="false" customHeight="false" outlineLevel="0" collapsed="false">
      <c r="A604" s="0" t="s">
        <v>31844</v>
      </c>
      <c r="B604" s="0" t="s">
        <v>31845</v>
      </c>
      <c r="C604" s="0" t="s">
        <v>24698</v>
      </c>
      <c r="D604" s="0" t="s">
        <v>24698</v>
      </c>
      <c r="E604" s="0" t="s">
        <v>31846</v>
      </c>
      <c r="F604" s="0" t="s">
        <v>498</v>
      </c>
      <c r="G604" s="0" t="n">
        <v>3</v>
      </c>
      <c r="H604" s="0" t="n">
        <v>1</v>
      </c>
      <c r="I604" s="0" t="n">
        <v>0.01</v>
      </c>
      <c r="J604" s="0" t="n">
        <v>1000</v>
      </c>
      <c r="K604" s="0" t="n">
        <v>3.54</v>
      </c>
      <c r="L604" s="0" t="n">
        <v>77.86</v>
      </c>
      <c r="M604" s="0" t="n">
        <v>75.25</v>
      </c>
      <c r="N604" s="0" t="n">
        <v>76.95</v>
      </c>
      <c r="O604" s="0" t="n">
        <v>77.86</v>
      </c>
      <c r="P604" s="0" t="n">
        <v>0</v>
      </c>
      <c r="Q604" s="0" t="n">
        <v>0</v>
      </c>
      <c r="R604" s="0" t="n">
        <v>0</v>
      </c>
      <c r="S604" s="0" t="n">
        <v>77.1</v>
      </c>
      <c r="T604" s="0" t="n">
        <v>77.68</v>
      </c>
      <c r="U604" s="0" t="n">
        <v>75.4</v>
      </c>
      <c r="V604" s="0" t="n">
        <v>77.95</v>
      </c>
      <c r="W604" s="0" t="n">
        <v>296848</v>
      </c>
      <c r="X604" s="0" t="n">
        <v>77.48</v>
      </c>
      <c r="Y604" s="0" t="n">
        <v>77.86</v>
      </c>
      <c r="Z604" s="0" t="n">
        <v>56</v>
      </c>
      <c r="AA604" s="0" t="n">
        <v>300000</v>
      </c>
      <c r="AB604" s="0" t="n">
        <v>1557.2</v>
      </c>
      <c r="AC604" s="0" t="n">
        <v>0</v>
      </c>
      <c r="AD604" s="0" t="s">
        <v>99</v>
      </c>
      <c r="AE604" s="0" t="s">
        <v>99</v>
      </c>
      <c r="AG604" s="0" t="s">
        <v>30646</v>
      </c>
      <c r="AH604" s="0" t="n">
        <v>6</v>
      </c>
      <c r="AI604" s="0" t="s">
        <v>29966</v>
      </c>
      <c r="AJ604" s="0" t="s">
        <v>31757</v>
      </c>
      <c r="AK604" s="0" t="s">
        <v>31135</v>
      </c>
      <c r="AL604" s="0" t="s">
        <v>2112</v>
      </c>
    </row>
    <row r="605" customFormat="false" ht="15" hidden="false" customHeight="false" outlineLevel="0" collapsed="false">
      <c r="A605" s="0" t="s">
        <v>31847</v>
      </c>
      <c r="B605" s="0" t="s">
        <v>31848</v>
      </c>
      <c r="C605" s="0" t="s">
        <v>25595</v>
      </c>
      <c r="D605" s="0" t="s">
        <v>25595</v>
      </c>
      <c r="E605" s="0" t="s">
        <v>31849</v>
      </c>
      <c r="F605" s="0" t="s">
        <v>498</v>
      </c>
      <c r="G605" s="0" t="n">
        <v>3</v>
      </c>
      <c r="H605" s="0" t="n">
        <v>1</v>
      </c>
      <c r="I605" s="0" t="n">
        <v>0.01</v>
      </c>
      <c r="J605" s="0" t="n">
        <v>1000</v>
      </c>
      <c r="K605" s="0" t="n">
        <v>-0.55</v>
      </c>
      <c r="L605" s="0" t="n">
        <v>100.05</v>
      </c>
      <c r="M605" s="0" t="n">
        <v>100.6</v>
      </c>
      <c r="N605" s="0" t="n">
        <v>101.63</v>
      </c>
      <c r="O605" s="0" t="n">
        <v>100.05</v>
      </c>
      <c r="P605" s="0" t="n">
        <v>0</v>
      </c>
      <c r="Q605" s="0" t="n">
        <v>0</v>
      </c>
      <c r="R605" s="0" t="n">
        <v>0</v>
      </c>
      <c r="S605" s="0" t="n">
        <v>100.9</v>
      </c>
      <c r="T605" s="0" t="n">
        <v>103.46</v>
      </c>
      <c r="U605" s="0" t="n">
        <v>100.04</v>
      </c>
      <c r="V605" s="0" t="n">
        <v>103.46</v>
      </c>
      <c r="W605" s="0" t="n">
        <v>199776</v>
      </c>
      <c r="X605" s="0" t="n">
        <v>100.03</v>
      </c>
      <c r="Y605" s="0" t="n">
        <v>100.05</v>
      </c>
      <c r="Z605" s="0" t="n">
        <v>59</v>
      </c>
      <c r="AA605" s="0" t="n">
        <v>80000</v>
      </c>
      <c r="AB605" s="0" t="n">
        <v>10005</v>
      </c>
      <c r="AC605" s="0" t="n">
        <v>0</v>
      </c>
      <c r="AD605" s="0" t="s">
        <v>99</v>
      </c>
      <c r="AE605" s="0" t="s">
        <v>99</v>
      </c>
      <c r="AG605" s="0" t="s">
        <v>30646</v>
      </c>
      <c r="AH605" s="0" t="n">
        <v>6</v>
      </c>
      <c r="AI605" s="0" t="s">
        <v>29966</v>
      </c>
      <c r="AJ605" s="0" t="s">
        <v>31757</v>
      </c>
      <c r="AK605" s="0" t="s">
        <v>31135</v>
      </c>
      <c r="AL605" s="0" t="s">
        <v>2112</v>
      </c>
    </row>
    <row r="606" customFormat="false" ht="15" hidden="false" customHeight="false" outlineLevel="0" collapsed="false">
      <c r="A606" s="0" t="s">
        <v>31850</v>
      </c>
      <c r="B606" s="0" t="s">
        <v>31851</v>
      </c>
      <c r="C606" s="0" t="s">
        <v>25108</v>
      </c>
      <c r="D606" s="0" t="s">
        <v>25108</v>
      </c>
      <c r="E606" s="0" t="s">
        <v>31852</v>
      </c>
      <c r="F606" s="0" t="s">
        <v>498</v>
      </c>
      <c r="G606" s="0" t="n">
        <v>3</v>
      </c>
      <c r="H606" s="0" t="n">
        <v>1</v>
      </c>
      <c r="I606" s="0" t="n">
        <v>0.01</v>
      </c>
      <c r="J606" s="0" t="n">
        <v>1000</v>
      </c>
      <c r="K606" s="0" t="n">
        <v>1.37</v>
      </c>
      <c r="L606" s="0" t="n">
        <v>78.46</v>
      </c>
      <c r="M606" s="0" t="n">
        <v>77.49</v>
      </c>
      <c r="N606" s="0" t="n">
        <v>78.26</v>
      </c>
      <c r="O606" s="0" t="n">
        <v>78.46</v>
      </c>
      <c r="P606" s="0" t="n">
        <v>0</v>
      </c>
      <c r="Q606" s="0" t="n">
        <v>0</v>
      </c>
      <c r="R606" s="0" t="n">
        <v>0</v>
      </c>
      <c r="S606" s="0" t="n">
        <v>76.73</v>
      </c>
      <c r="T606" s="0" t="n">
        <v>78.14</v>
      </c>
      <c r="U606" s="0" t="n">
        <v>71</v>
      </c>
      <c r="V606" s="0" t="n">
        <v>78.46</v>
      </c>
      <c r="W606" s="0" t="n">
        <v>508736</v>
      </c>
      <c r="X606" s="0" t="n">
        <v>77.91</v>
      </c>
      <c r="Y606" s="0" t="n">
        <v>78.42</v>
      </c>
      <c r="Z606" s="0" t="n">
        <v>103</v>
      </c>
      <c r="AA606" s="0" t="n">
        <v>250000</v>
      </c>
      <c r="AB606" s="0" t="n">
        <v>784.6</v>
      </c>
      <c r="AC606" s="0" t="n">
        <v>0</v>
      </c>
      <c r="AD606" s="0" t="s">
        <v>99</v>
      </c>
      <c r="AE606" s="0" t="s">
        <v>99</v>
      </c>
      <c r="AF606" s="0" t="s">
        <v>30149</v>
      </c>
      <c r="AG606" s="0" t="s">
        <v>30646</v>
      </c>
      <c r="AH606" s="0" t="n">
        <v>0</v>
      </c>
      <c r="AI606" s="0" t="s">
        <v>29966</v>
      </c>
      <c r="AJ606" s="0" t="s">
        <v>31757</v>
      </c>
      <c r="AK606" s="0" t="s">
        <v>31135</v>
      </c>
      <c r="AL606" s="0" t="s">
        <v>2112</v>
      </c>
    </row>
    <row r="607" customFormat="false" ht="15" hidden="false" customHeight="false" outlineLevel="0" collapsed="false">
      <c r="A607" s="0" t="s">
        <v>31853</v>
      </c>
      <c r="B607" s="0" t="s">
        <v>31854</v>
      </c>
      <c r="C607" s="0" t="s">
        <v>22573</v>
      </c>
      <c r="D607" s="0" t="s">
        <v>22573</v>
      </c>
      <c r="E607" s="0" t="s">
        <v>31855</v>
      </c>
      <c r="F607" s="0" t="s">
        <v>498</v>
      </c>
      <c r="G607" s="0" t="n">
        <v>3</v>
      </c>
      <c r="H607" s="0" t="n">
        <v>1</v>
      </c>
      <c r="I607" s="0" t="n">
        <v>0.01</v>
      </c>
      <c r="J607" s="0" t="n">
        <v>1000</v>
      </c>
      <c r="K607" s="0" t="n">
        <v>-0.5</v>
      </c>
      <c r="L607" s="0" t="n">
        <v>83.74</v>
      </c>
      <c r="M607" s="0" t="n">
        <v>84.04</v>
      </c>
      <c r="N607" s="0" t="n">
        <v>84.26</v>
      </c>
      <c r="O607" s="0" t="n">
        <v>83.7</v>
      </c>
      <c r="P607" s="0" t="n">
        <v>0</v>
      </c>
      <c r="Q607" s="0" t="n">
        <v>0</v>
      </c>
      <c r="R607" s="0" t="n">
        <v>0</v>
      </c>
      <c r="S607" s="0" t="n">
        <v>83.76</v>
      </c>
      <c r="T607" s="0" t="n">
        <v>84.49</v>
      </c>
      <c r="U607" s="0" t="n">
        <v>83.26</v>
      </c>
      <c r="V607" s="0" t="n">
        <v>84.49</v>
      </c>
      <c r="W607" s="0" t="n">
        <v>400394</v>
      </c>
      <c r="X607" s="0" t="n">
        <v>83.58</v>
      </c>
      <c r="Y607" s="0" t="n">
        <v>83.74</v>
      </c>
      <c r="Z607" s="0" t="n">
        <v>105</v>
      </c>
      <c r="AA607" s="0" t="n">
        <v>250000</v>
      </c>
      <c r="AB607" s="0" t="n">
        <v>2512.2</v>
      </c>
      <c r="AC607" s="0" t="n">
        <v>0</v>
      </c>
      <c r="AD607" s="0" t="s">
        <v>99</v>
      </c>
      <c r="AE607" s="0" t="s">
        <v>99</v>
      </c>
      <c r="AF607" s="0" t="s">
        <v>30149</v>
      </c>
      <c r="AG607" s="0" t="s">
        <v>30646</v>
      </c>
      <c r="AH607" s="0" t="n">
        <v>0</v>
      </c>
      <c r="AI607" s="0" t="s">
        <v>29966</v>
      </c>
      <c r="AJ607" s="0" t="s">
        <v>31757</v>
      </c>
      <c r="AK607" s="0" t="s">
        <v>31135</v>
      </c>
      <c r="AL607" s="0" t="s">
        <v>2112</v>
      </c>
    </row>
    <row r="608" customFormat="false" ht="15" hidden="false" customHeight="false" outlineLevel="0" collapsed="false">
      <c r="A608" s="0" t="s">
        <v>31856</v>
      </c>
      <c r="B608" s="0" t="s">
        <v>31857</v>
      </c>
      <c r="C608" s="0" t="s">
        <v>31858</v>
      </c>
      <c r="D608" s="0" t="s">
        <v>31858</v>
      </c>
      <c r="E608" s="0" t="s">
        <v>31859</v>
      </c>
      <c r="F608" s="0" t="s">
        <v>498</v>
      </c>
      <c r="G608" s="0" t="n">
        <v>3</v>
      </c>
      <c r="H608" s="0" t="n">
        <v>1</v>
      </c>
      <c r="I608" s="0" t="n">
        <v>0.01</v>
      </c>
      <c r="J608" s="0" t="n">
        <v>1000</v>
      </c>
      <c r="K608" s="0" t="n">
        <v>-0.32</v>
      </c>
      <c r="L608" s="0" t="n">
        <v>99.06</v>
      </c>
      <c r="M608" s="0" t="n">
        <v>99.38</v>
      </c>
      <c r="N608" s="0" t="n">
        <v>99.37</v>
      </c>
      <c r="O608" s="0" t="n">
        <v>99.23</v>
      </c>
      <c r="P608" s="0" t="n">
        <v>0</v>
      </c>
      <c r="Q608" s="0" t="n">
        <v>0</v>
      </c>
      <c r="R608" s="0" t="n">
        <v>0</v>
      </c>
      <c r="S608" s="0" t="n">
        <v>99.38</v>
      </c>
      <c r="T608" s="0" t="n">
        <v>99.38</v>
      </c>
      <c r="U608" s="0" t="n">
        <v>98.8</v>
      </c>
      <c r="V608" s="0" t="n">
        <v>99.6</v>
      </c>
      <c r="W608" s="0" t="n">
        <v>1346565</v>
      </c>
      <c r="X608" s="0" t="n">
        <v>99.14</v>
      </c>
      <c r="Y608" s="0" t="n">
        <v>99.54</v>
      </c>
      <c r="Z608" s="0" t="n">
        <v>106</v>
      </c>
      <c r="AA608" s="0" t="n">
        <v>350000</v>
      </c>
      <c r="AB608" s="0" t="n">
        <v>990.6</v>
      </c>
      <c r="AC608" s="0" t="n">
        <v>0</v>
      </c>
      <c r="AD608" s="0" t="s">
        <v>99</v>
      </c>
      <c r="AE608" s="0" t="s">
        <v>99</v>
      </c>
      <c r="AG608" s="0" t="s">
        <v>30646</v>
      </c>
      <c r="AH608" s="0" t="n">
        <v>6</v>
      </c>
      <c r="AI608" s="0" t="s">
        <v>29966</v>
      </c>
      <c r="AJ608" s="0" t="s">
        <v>31757</v>
      </c>
      <c r="AK608" s="0" t="s">
        <v>31135</v>
      </c>
      <c r="AL608" s="0" t="s">
        <v>2112</v>
      </c>
    </row>
    <row r="609" customFormat="false" ht="15" hidden="false" customHeight="false" outlineLevel="0" collapsed="false">
      <c r="A609" s="0" t="s">
        <v>31860</v>
      </c>
      <c r="B609" s="0" t="s">
        <v>31861</v>
      </c>
      <c r="C609" s="0" t="s">
        <v>20517</v>
      </c>
      <c r="D609" s="0" t="s">
        <v>20517</v>
      </c>
      <c r="E609" s="0" t="s">
        <v>31862</v>
      </c>
      <c r="F609" s="0" t="s">
        <v>498</v>
      </c>
      <c r="G609" s="0" t="n">
        <v>3</v>
      </c>
      <c r="H609" s="0" t="n">
        <v>1</v>
      </c>
      <c r="I609" s="0" t="n">
        <v>0.01</v>
      </c>
      <c r="J609" s="0" t="n">
        <v>1000</v>
      </c>
      <c r="K609" s="0" t="n">
        <v>0</v>
      </c>
      <c r="L609" s="0" t="n">
        <v>0</v>
      </c>
      <c r="M609" s="0" t="n">
        <v>100.21</v>
      </c>
      <c r="N609" s="0" t="n">
        <v>99.89</v>
      </c>
      <c r="O609" s="0" t="n">
        <v>100.21</v>
      </c>
      <c r="P609" s="0" t="n">
        <v>0</v>
      </c>
      <c r="Q609" s="0" t="n">
        <v>0</v>
      </c>
      <c r="R609" s="0" t="n">
        <v>0</v>
      </c>
      <c r="S609" s="0" t="n">
        <v>0</v>
      </c>
      <c r="T609" s="0" t="n">
        <v>0</v>
      </c>
      <c r="U609" s="0" t="n">
        <v>0</v>
      </c>
      <c r="V609" s="0" t="n">
        <v>0</v>
      </c>
      <c r="W609" s="0" t="n">
        <v>0</v>
      </c>
      <c r="X609" s="0" t="n">
        <v>99.96</v>
      </c>
      <c r="Y609" s="0" t="n">
        <v>99.99</v>
      </c>
      <c r="Z609" s="0" t="n">
        <v>0</v>
      </c>
      <c r="AA609" s="0" t="n">
        <v>8500000</v>
      </c>
      <c r="AB609" s="0" t="n">
        <v>0</v>
      </c>
      <c r="AC609" s="0" t="n">
        <v>0</v>
      </c>
      <c r="AD609" s="0" t="s">
        <v>99</v>
      </c>
      <c r="AE609" s="0" t="s">
        <v>99</v>
      </c>
      <c r="AG609" s="0" t="s">
        <v>30646</v>
      </c>
      <c r="AH609" s="0" t="n">
        <v>800</v>
      </c>
      <c r="AI609" s="0" t="s">
        <v>29966</v>
      </c>
      <c r="AJ609" s="0" t="s">
        <v>31757</v>
      </c>
      <c r="AK609" s="0" t="s">
        <v>31135</v>
      </c>
      <c r="AL609" s="0" t="s">
        <v>2112</v>
      </c>
    </row>
    <row r="610" customFormat="false" ht="15" hidden="false" customHeight="false" outlineLevel="0" collapsed="false">
      <c r="A610" s="0" t="s">
        <v>31863</v>
      </c>
      <c r="B610" s="0" t="s">
        <v>31864</v>
      </c>
      <c r="C610" s="0" t="s">
        <v>23954</v>
      </c>
      <c r="D610" s="0" t="s">
        <v>23954</v>
      </c>
      <c r="E610" s="0" t="s">
        <v>31865</v>
      </c>
      <c r="F610" s="0" t="s">
        <v>498</v>
      </c>
      <c r="G610" s="0" t="n">
        <v>3</v>
      </c>
      <c r="H610" s="0" t="n">
        <v>1</v>
      </c>
      <c r="I610" s="0" t="n">
        <v>0.01</v>
      </c>
      <c r="J610" s="0" t="n">
        <v>1000</v>
      </c>
      <c r="K610" s="0" t="n">
        <v>-0.06</v>
      </c>
      <c r="L610" s="0" t="n">
        <v>84.33</v>
      </c>
      <c r="M610" s="0" t="n">
        <v>84.37</v>
      </c>
      <c r="N610" s="0" t="n">
        <v>84.18</v>
      </c>
      <c r="O610" s="0" t="n">
        <v>84.33</v>
      </c>
      <c r="P610" s="0" t="n">
        <v>0</v>
      </c>
      <c r="Q610" s="0" t="n">
        <v>0</v>
      </c>
      <c r="R610" s="0" t="n">
        <v>0</v>
      </c>
      <c r="S610" s="0" t="n">
        <v>84.29</v>
      </c>
      <c r="T610" s="0" t="n">
        <v>84.3</v>
      </c>
      <c r="U610" s="0" t="n">
        <v>84.14</v>
      </c>
      <c r="V610" s="0" t="n">
        <v>84.34</v>
      </c>
      <c r="W610" s="0" t="n">
        <v>8429</v>
      </c>
      <c r="X610" s="0" t="n">
        <v>84.22</v>
      </c>
      <c r="Y610" s="0" t="n">
        <v>84.37</v>
      </c>
      <c r="Z610" s="0" t="n">
        <v>9</v>
      </c>
      <c r="AA610" s="0" t="n">
        <v>300000</v>
      </c>
      <c r="AB610" s="0" t="n">
        <v>843.3</v>
      </c>
      <c r="AC610" s="0" t="n">
        <v>0</v>
      </c>
      <c r="AD610" s="0" t="s">
        <v>99</v>
      </c>
      <c r="AE610" s="0" t="s">
        <v>99</v>
      </c>
      <c r="AG610" s="0" t="s">
        <v>30646</v>
      </c>
      <c r="AH610" s="0" t="n">
        <v>6</v>
      </c>
      <c r="AI610" s="0" t="s">
        <v>29966</v>
      </c>
      <c r="AJ610" s="0" t="s">
        <v>31757</v>
      </c>
      <c r="AK610" s="0" t="s">
        <v>31135</v>
      </c>
      <c r="AL610" s="0" t="s">
        <v>2112</v>
      </c>
    </row>
    <row r="611" customFormat="false" ht="15" hidden="false" customHeight="false" outlineLevel="0" collapsed="false">
      <c r="A611" s="0" t="s">
        <v>31866</v>
      </c>
      <c r="B611" s="0" t="s">
        <v>31867</v>
      </c>
      <c r="C611" s="0" t="s">
        <v>22945</v>
      </c>
      <c r="D611" s="0" t="s">
        <v>22945</v>
      </c>
      <c r="E611" s="0" t="s">
        <v>31868</v>
      </c>
      <c r="F611" s="0" t="s">
        <v>1987</v>
      </c>
      <c r="G611" s="0" t="n">
        <v>3</v>
      </c>
      <c r="H611" s="0" t="n">
        <v>1</v>
      </c>
      <c r="I611" s="0" t="n">
        <v>0.01</v>
      </c>
      <c r="J611" s="0" t="n">
        <v>600</v>
      </c>
      <c r="K611" s="0" t="n">
        <v>-0.58</v>
      </c>
      <c r="L611" s="0" t="n">
        <v>95.2</v>
      </c>
      <c r="M611" s="0" t="n">
        <v>95.56</v>
      </c>
      <c r="N611" s="0" t="n">
        <v>95.42</v>
      </c>
      <c r="O611" s="0" t="n">
        <v>95.2</v>
      </c>
      <c r="P611" s="0" t="n">
        <v>0</v>
      </c>
      <c r="Q611" s="0" t="n">
        <v>0</v>
      </c>
      <c r="R611" s="0" t="n">
        <v>0</v>
      </c>
      <c r="S611" s="0" t="n">
        <v>95.01</v>
      </c>
      <c r="T611" s="0" t="n">
        <v>95.99</v>
      </c>
      <c r="U611" s="0" t="n">
        <v>94.29</v>
      </c>
      <c r="V611" s="0" t="n">
        <v>95.99</v>
      </c>
      <c r="W611" s="0" t="n">
        <v>170446</v>
      </c>
      <c r="X611" s="0" t="n">
        <v>94.45</v>
      </c>
      <c r="Y611" s="0" t="n">
        <v>95.2</v>
      </c>
      <c r="Z611" s="0" t="n">
        <v>20</v>
      </c>
      <c r="AA611" s="0" t="n">
        <v>274622</v>
      </c>
      <c r="AB611" s="0" t="n">
        <v>571.2</v>
      </c>
      <c r="AC611" s="0" t="n">
        <v>0</v>
      </c>
      <c r="AD611" s="0" t="s">
        <v>99</v>
      </c>
      <c r="AE611" s="0" t="s">
        <v>99</v>
      </c>
      <c r="AF611" s="0" t="s">
        <v>30149</v>
      </c>
      <c r="AG611" s="0" t="s">
        <v>30646</v>
      </c>
      <c r="AH611" s="0" t="n">
        <v>0</v>
      </c>
      <c r="AI611" s="0" t="s">
        <v>29966</v>
      </c>
      <c r="AJ611" s="0" t="s">
        <v>31757</v>
      </c>
      <c r="AK611" s="0" t="s">
        <v>31143</v>
      </c>
      <c r="AL611" s="0" t="s">
        <v>2112</v>
      </c>
    </row>
    <row r="612" customFormat="false" ht="15" hidden="false" customHeight="false" outlineLevel="0" collapsed="false">
      <c r="A612" s="0" t="s">
        <v>31869</v>
      </c>
      <c r="B612" s="0" t="s">
        <v>31870</v>
      </c>
      <c r="C612" s="0" t="s">
        <v>20131</v>
      </c>
      <c r="D612" s="0" t="s">
        <v>20131</v>
      </c>
      <c r="E612" s="0" t="s">
        <v>31871</v>
      </c>
      <c r="F612" s="0" t="s">
        <v>498</v>
      </c>
      <c r="G612" s="0" t="n">
        <v>3</v>
      </c>
      <c r="H612" s="0" t="n">
        <v>1</v>
      </c>
      <c r="I612" s="0" t="n">
        <v>0.01</v>
      </c>
      <c r="J612" s="0" t="n">
        <v>1000</v>
      </c>
      <c r="K612" s="0" t="n">
        <v>0.37</v>
      </c>
      <c r="L612" s="0" t="n">
        <v>97.6</v>
      </c>
      <c r="M612" s="0" t="n">
        <v>97.24</v>
      </c>
      <c r="N612" s="0" t="n">
        <v>96.6</v>
      </c>
      <c r="O612" s="0" t="n">
        <v>97.6</v>
      </c>
      <c r="P612" s="0" t="n">
        <v>0</v>
      </c>
      <c r="Q612" s="0" t="n">
        <v>0</v>
      </c>
      <c r="R612" s="0" t="n">
        <v>0</v>
      </c>
      <c r="S612" s="0" t="n">
        <v>97.8</v>
      </c>
      <c r="T612" s="0" t="n">
        <v>97.28</v>
      </c>
      <c r="U612" s="0" t="n">
        <v>96.7</v>
      </c>
      <c r="V612" s="0" t="n">
        <v>98.28</v>
      </c>
      <c r="W612" s="0" t="n">
        <v>1927656</v>
      </c>
      <c r="X612" s="0" t="n">
        <v>97.3</v>
      </c>
      <c r="Y612" s="0" t="n">
        <v>97.57</v>
      </c>
      <c r="Z612" s="0" t="n">
        <v>106</v>
      </c>
      <c r="AA612" s="0" t="n">
        <v>500000</v>
      </c>
      <c r="AB612" s="0" t="n">
        <v>1952</v>
      </c>
      <c r="AC612" s="0" t="n">
        <v>0</v>
      </c>
      <c r="AD612" s="0" t="s">
        <v>99</v>
      </c>
      <c r="AE612" s="0" t="s">
        <v>99</v>
      </c>
      <c r="AF612" s="0" t="s">
        <v>30149</v>
      </c>
      <c r="AG612" s="0" t="s">
        <v>30646</v>
      </c>
      <c r="AH612" s="0" t="n">
        <v>0</v>
      </c>
      <c r="AI612" s="0" t="s">
        <v>29966</v>
      </c>
      <c r="AJ612" s="0" t="s">
        <v>31757</v>
      </c>
      <c r="AK612" s="0" t="s">
        <v>31135</v>
      </c>
      <c r="AL612" s="0" t="s">
        <v>2112</v>
      </c>
    </row>
    <row r="613" customFormat="false" ht="15" hidden="false" customHeight="false" outlineLevel="0" collapsed="false">
      <c r="A613" s="0" t="s">
        <v>31872</v>
      </c>
      <c r="B613" s="0" t="s">
        <v>31873</v>
      </c>
      <c r="C613" s="0" t="s">
        <v>31874</v>
      </c>
      <c r="D613" s="0" t="s">
        <v>31874</v>
      </c>
      <c r="E613" s="0" t="s">
        <v>31875</v>
      </c>
      <c r="F613" s="0" t="s">
        <v>498</v>
      </c>
      <c r="G613" s="0" t="n">
        <v>3</v>
      </c>
      <c r="H613" s="0" t="n">
        <v>1</v>
      </c>
      <c r="I613" s="0" t="n">
        <v>0.01</v>
      </c>
      <c r="J613" s="0" t="n">
        <v>700</v>
      </c>
      <c r="K613" s="0" t="n">
        <v>-0.43</v>
      </c>
      <c r="L613" s="0" t="n">
        <v>97.53</v>
      </c>
      <c r="M613" s="0" t="n">
        <v>97.95</v>
      </c>
      <c r="N613" s="0" t="n">
        <v>93.92</v>
      </c>
      <c r="O613" s="0" t="n">
        <v>97.53</v>
      </c>
      <c r="P613" s="0" t="n">
        <v>0</v>
      </c>
      <c r="Q613" s="0" t="n">
        <v>0</v>
      </c>
      <c r="R613" s="0" t="n">
        <v>0</v>
      </c>
      <c r="S613" s="0" t="n">
        <v>95.22</v>
      </c>
      <c r="T613" s="0" t="n">
        <v>97.94</v>
      </c>
      <c r="U613" s="0" t="n">
        <v>94.73</v>
      </c>
      <c r="V613" s="0" t="n">
        <v>97.94</v>
      </c>
      <c r="W613" s="0" t="n">
        <v>11998</v>
      </c>
      <c r="X613" s="0" t="n">
        <v>94.76</v>
      </c>
      <c r="Y613" s="0" t="n">
        <v>97.53</v>
      </c>
      <c r="Z613" s="0" t="n">
        <v>4</v>
      </c>
      <c r="AA613" s="0" t="n">
        <v>50000</v>
      </c>
      <c r="AB613" s="0" t="n">
        <v>1365.42</v>
      </c>
      <c r="AC613" s="0" t="n">
        <v>0</v>
      </c>
      <c r="AD613" s="0" t="s">
        <v>99</v>
      </c>
      <c r="AE613" s="0" t="s">
        <v>99</v>
      </c>
      <c r="AG613" s="0" t="s">
        <v>30646</v>
      </c>
      <c r="AH613" s="0" t="n">
        <v>6</v>
      </c>
      <c r="AI613" s="0" t="s">
        <v>29966</v>
      </c>
      <c r="AJ613" s="0" t="s">
        <v>31757</v>
      </c>
      <c r="AK613" s="0" t="s">
        <v>31135</v>
      </c>
      <c r="AL613" s="0" t="s">
        <v>2112</v>
      </c>
    </row>
    <row r="614" customFormat="false" ht="15" hidden="false" customHeight="false" outlineLevel="0" collapsed="false">
      <c r="A614" s="0" t="s">
        <v>31876</v>
      </c>
      <c r="B614" s="0" t="s">
        <v>31877</v>
      </c>
      <c r="C614" s="0" t="s">
        <v>31878</v>
      </c>
      <c r="D614" s="0" t="s">
        <v>31878</v>
      </c>
      <c r="E614" s="0" t="s">
        <v>31879</v>
      </c>
      <c r="F614" s="0" t="s">
        <v>498</v>
      </c>
      <c r="G614" s="0" t="n">
        <v>3</v>
      </c>
      <c r="H614" s="0" t="n">
        <v>1</v>
      </c>
      <c r="I614" s="0" t="n">
        <v>0.01</v>
      </c>
      <c r="J614" s="0" t="n">
        <v>1000</v>
      </c>
      <c r="K614" s="0" t="n">
        <v>2.63</v>
      </c>
      <c r="L614" s="0" t="n">
        <v>38.69</v>
      </c>
      <c r="M614" s="0" t="n">
        <v>37.7</v>
      </c>
      <c r="N614" s="0" t="n">
        <v>36.54</v>
      </c>
      <c r="O614" s="0" t="n">
        <v>38.69</v>
      </c>
      <c r="P614" s="0" t="n">
        <v>0</v>
      </c>
      <c r="Q614" s="0" t="n">
        <v>0</v>
      </c>
      <c r="R614" s="0" t="n">
        <v>0</v>
      </c>
      <c r="S614" s="0" t="n">
        <v>38.6</v>
      </c>
      <c r="T614" s="0" t="n">
        <v>38.3</v>
      </c>
      <c r="U614" s="0" t="n">
        <v>37.97</v>
      </c>
      <c r="V614" s="0" t="n">
        <v>38.69</v>
      </c>
      <c r="W614" s="0" t="n">
        <v>23933</v>
      </c>
      <c r="X614" s="0" t="n">
        <v>37.77</v>
      </c>
      <c r="Y614" s="0" t="n">
        <v>38.69</v>
      </c>
      <c r="Z614" s="0" t="n">
        <v>13</v>
      </c>
      <c r="AA614" s="0" t="n">
        <v>70000</v>
      </c>
      <c r="AB614" s="0" t="n">
        <v>773.8</v>
      </c>
      <c r="AC614" s="0" t="n">
        <v>0</v>
      </c>
      <c r="AD614" s="0" t="s">
        <v>99</v>
      </c>
      <c r="AE614" s="0" t="s">
        <v>99</v>
      </c>
      <c r="AG614" s="0" t="s">
        <v>30646</v>
      </c>
      <c r="AH614" s="0" t="n">
        <v>6</v>
      </c>
      <c r="AI614" s="0" t="s">
        <v>29966</v>
      </c>
      <c r="AJ614" s="0" t="s">
        <v>31757</v>
      </c>
      <c r="AK614" s="0" t="s">
        <v>31135</v>
      </c>
      <c r="AL614" s="0" t="s">
        <v>2112</v>
      </c>
    </row>
    <row r="615" customFormat="false" ht="15" hidden="false" customHeight="false" outlineLevel="0" collapsed="false">
      <c r="A615" s="0" t="s">
        <v>31880</v>
      </c>
      <c r="B615" s="0" t="s">
        <v>31881</v>
      </c>
      <c r="C615" s="0" t="s">
        <v>31882</v>
      </c>
      <c r="D615" s="0" t="s">
        <v>31882</v>
      </c>
      <c r="E615" s="0" t="s">
        <v>31883</v>
      </c>
      <c r="F615" s="0" t="s">
        <v>1987</v>
      </c>
      <c r="G615" s="0" t="n">
        <v>3</v>
      </c>
      <c r="H615" s="0" t="n">
        <v>1</v>
      </c>
      <c r="I615" s="0" t="n">
        <v>0.01</v>
      </c>
      <c r="J615" s="0" t="n">
        <v>500</v>
      </c>
      <c r="K615" s="0" t="n">
        <v>0.25</v>
      </c>
      <c r="L615" s="0" t="n">
        <v>99.6</v>
      </c>
      <c r="M615" s="0" t="n">
        <v>99.43</v>
      </c>
      <c r="N615" s="0" t="n">
        <v>99.5</v>
      </c>
      <c r="O615" s="0" t="n">
        <v>99.6</v>
      </c>
      <c r="P615" s="0" t="n">
        <v>0</v>
      </c>
      <c r="Q615" s="0" t="n">
        <v>0</v>
      </c>
      <c r="R615" s="0" t="n">
        <v>0</v>
      </c>
      <c r="S615" s="0" t="n">
        <v>99.52</v>
      </c>
      <c r="T615" s="0" t="n">
        <v>99.4</v>
      </c>
      <c r="U615" s="0" t="n">
        <v>99.4</v>
      </c>
      <c r="V615" s="0" t="n">
        <v>99.6</v>
      </c>
      <c r="W615" s="0" t="n">
        <v>131867</v>
      </c>
      <c r="X615" s="0" t="n">
        <v>99.51</v>
      </c>
      <c r="Y615" s="0" t="n">
        <v>99.63</v>
      </c>
      <c r="Z615" s="0" t="n">
        <v>35</v>
      </c>
      <c r="AA615" s="0" t="n">
        <v>300000</v>
      </c>
      <c r="AB615" s="0" t="n">
        <v>2490</v>
      </c>
      <c r="AC615" s="0" t="n">
        <v>0</v>
      </c>
      <c r="AD615" s="0" t="s">
        <v>99</v>
      </c>
      <c r="AE615" s="0" t="s">
        <v>99</v>
      </c>
      <c r="AF615" s="0" t="s">
        <v>30149</v>
      </c>
      <c r="AG615" s="0" t="s">
        <v>30646</v>
      </c>
      <c r="AH615" s="0" t="n">
        <v>0</v>
      </c>
      <c r="AI615" s="0" t="s">
        <v>29966</v>
      </c>
      <c r="AJ615" s="0" t="s">
        <v>31757</v>
      </c>
      <c r="AK615" s="0" t="s">
        <v>31143</v>
      </c>
      <c r="AL615" s="0" t="s">
        <v>2112</v>
      </c>
    </row>
    <row r="616" customFormat="false" ht="15" hidden="false" customHeight="false" outlineLevel="0" collapsed="false">
      <c r="A616" s="0" t="s">
        <v>31884</v>
      </c>
      <c r="B616" s="0" t="s">
        <v>31885</v>
      </c>
      <c r="C616" s="0" t="s">
        <v>20881</v>
      </c>
      <c r="D616" s="0" t="s">
        <v>20881</v>
      </c>
      <c r="E616" s="0" t="s">
        <v>31886</v>
      </c>
      <c r="F616" s="0" t="s">
        <v>498</v>
      </c>
      <c r="G616" s="0" t="n">
        <v>3</v>
      </c>
      <c r="H616" s="0" t="n">
        <v>1</v>
      </c>
      <c r="I616" s="0" t="n">
        <v>0.01</v>
      </c>
      <c r="J616" s="0" t="n">
        <v>600</v>
      </c>
      <c r="K616" s="0" t="n">
        <v>-0.32</v>
      </c>
      <c r="L616" s="0" t="n">
        <v>94.5</v>
      </c>
      <c r="M616" s="0" t="n">
        <v>94.8</v>
      </c>
      <c r="N616" s="0" t="n">
        <v>94.75</v>
      </c>
      <c r="O616" s="0" t="n">
        <v>94.5</v>
      </c>
      <c r="P616" s="0" t="n">
        <v>0</v>
      </c>
      <c r="Q616" s="0" t="n">
        <v>0</v>
      </c>
      <c r="R616" s="0" t="n">
        <v>0</v>
      </c>
      <c r="S616" s="0" t="n">
        <v>94.54</v>
      </c>
      <c r="T616" s="0" t="n">
        <v>95.2</v>
      </c>
      <c r="U616" s="0" t="n">
        <v>94.33</v>
      </c>
      <c r="V616" s="0" t="n">
        <v>96.21</v>
      </c>
      <c r="W616" s="0" t="n">
        <v>408973</v>
      </c>
      <c r="X616" s="0" t="n">
        <v>94.4</v>
      </c>
      <c r="Y616" s="0" t="n">
        <v>94.5</v>
      </c>
      <c r="Z616" s="0" t="n">
        <v>57</v>
      </c>
      <c r="AA616" s="0" t="n">
        <v>500000</v>
      </c>
      <c r="AB616" s="0" t="n">
        <v>567</v>
      </c>
      <c r="AC616" s="0" t="n">
        <v>0</v>
      </c>
      <c r="AD616" s="0" t="s">
        <v>99</v>
      </c>
      <c r="AE616" s="0" t="s">
        <v>99</v>
      </c>
      <c r="AF616" s="0" t="s">
        <v>30149</v>
      </c>
      <c r="AG616" s="0" t="s">
        <v>30646</v>
      </c>
      <c r="AH616" s="0" t="n">
        <v>0</v>
      </c>
      <c r="AI616" s="0" t="s">
        <v>29966</v>
      </c>
      <c r="AJ616" s="0" t="s">
        <v>31757</v>
      </c>
      <c r="AK616" s="0" t="s">
        <v>31135</v>
      </c>
      <c r="AL616" s="0" t="s">
        <v>2112</v>
      </c>
    </row>
    <row r="617" customFormat="false" ht="15" hidden="false" customHeight="false" outlineLevel="0" collapsed="false">
      <c r="A617" s="0" t="s">
        <v>31887</v>
      </c>
      <c r="B617" s="0" t="s">
        <v>31888</v>
      </c>
      <c r="C617" s="0" t="s">
        <v>19587</v>
      </c>
      <c r="D617" s="0" t="s">
        <v>19587</v>
      </c>
      <c r="E617" s="0" t="s">
        <v>31889</v>
      </c>
      <c r="F617" s="0" t="s">
        <v>498</v>
      </c>
      <c r="G617" s="0" t="n">
        <v>3</v>
      </c>
      <c r="H617" s="0" t="n">
        <v>1</v>
      </c>
      <c r="I617" s="0" t="n">
        <v>0.01</v>
      </c>
      <c r="J617" s="0" t="n">
        <v>700</v>
      </c>
      <c r="K617" s="0" t="n">
        <v>-1.06</v>
      </c>
      <c r="L617" s="0" t="n">
        <v>82.12</v>
      </c>
      <c r="M617" s="0" t="n">
        <v>83.01</v>
      </c>
      <c r="N617" s="0" t="n">
        <v>83.25</v>
      </c>
      <c r="O617" s="0" t="n">
        <v>82.07</v>
      </c>
      <c r="P617" s="0" t="n">
        <v>0</v>
      </c>
      <c r="Q617" s="0" t="n">
        <v>0</v>
      </c>
      <c r="R617" s="0" t="n">
        <v>0</v>
      </c>
      <c r="S617" s="0" t="n">
        <v>82.02</v>
      </c>
      <c r="T617" s="0" t="n">
        <v>83.23</v>
      </c>
      <c r="U617" s="0" t="n">
        <v>81.4</v>
      </c>
      <c r="V617" s="0" t="n">
        <v>83.48</v>
      </c>
      <c r="W617" s="0" t="n">
        <v>781781</v>
      </c>
      <c r="X617" s="0" t="n">
        <v>81.59</v>
      </c>
      <c r="Y617" s="0" t="n">
        <v>82.12</v>
      </c>
      <c r="Z617" s="0" t="n">
        <v>100</v>
      </c>
      <c r="AA617" s="0" t="n">
        <v>800000</v>
      </c>
      <c r="AB617" s="0" t="n">
        <v>1149.68</v>
      </c>
      <c r="AC617" s="0" t="n">
        <v>0</v>
      </c>
      <c r="AD617" s="0" t="s">
        <v>99</v>
      </c>
      <c r="AE617" s="0" t="s">
        <v>99</v>
      </c>
      <c r="AF617" s="0" t="s">
        <v>30149</v>
      </c>
      <c r="AG617" s="0" t="s">
        <v>30646</v>
      </c>
      <c r="AH617" s="0" t="n">
        <v>0</v>
      </c>
      <c r="AI617" s="0" t="s">
        <v>29966</v>
      </c>
      <c r="AJ617" s="0" t="s">
        <v>31757</v>
      </c>
      <c r="AK617" s="0" t="s">
        <v>31135</v>
      </c>
      <c r="AL617" s="0" t="s">
        <v>2112</v>
      </c>
    </row>
    <row r="618" customFormat="false" ht="15" hidden="false" customHeight="false" outlineLevel="0" collapsed="false">
      <c r="A618" s="0" t="s">
        <v>31890</v>
      </c>
      <c r="B618" s="0" t="s">
        <v>31891</v>
      </c>
      <c r="C618" s="0" t="s">
        <v>19125</v>
      </c>
      <c r="D618" s="0" t="s">
        <v>19125</v>
      </c>
      <c r="E618" s="0" t="s">
        <v>31892</v>
      </c>
      <c r="F618" s="0" t="s">
        <v>498</v>
      </c>
      <c r="G618" s="0" t="n">
        <v>3</v>
      </c>
      <c r="H618" s="0" t="n">
        <v>1</v>
      </c>
      <c r="I618" s="0" t="n">
        <v>0.01</v>
      </c>
      <c r="J618" s="0" t="n">
        <v>800</v>
      </c>
      <c r="K618" s="0" t="n">
        <v>-0.05</v>
      </c>
      <c r="L618" s="0" t="n">
        <v>77.62</v>
      </c>
      <c r="M618" s="0" t="n">
        <v>77.66</v>
      </c>
      <c r="N618" s="0" t="n">
        <v>77.54</v>
      </c>
      <c r="O618" s="0" t="n">
        <v>77.57</v>
      </c>
      <c r="P618" s="0" t="n">
        <v>0</v>
      </c>
      <c r="Q618" s="0" t="n">
        <v>0</v>
      </c>
      <c r="R618" s="0" t="n">
        <v>0</v>
      </c>
      <c r="S618" s="0" t="n">
        <v>77.74</v>
      </c>
      <c r="T618" s="0" t="n">
        <v>77.26</v>
      </c>
      <c r="U618" s="0" t="n">
        <v>77.24</v>
      </c>
      <c r="V618" s="0" t="n">
        <v>77.9</v>
      </c>
      <c r="W618" s="0" t="n">
        <v>1472096</v>
      </c>
      <c r="X618" s="0" t="n">
        <v>77.54</v>
      </c>
      <c r="Y618" s="0" t="n">
        <v>77.62</v>
      </c>
      <c r="Z618" s="0" t="n">
        <v>121</v>
      </c>
      <c r="AA618" s="0" t="n">
        <v>500000</v>
      </c>
      <c r="AB618" s="0" t="n">
        <v>620.96</v>
      </c>
      <c r="AC618" s="0" t="n">
        <v>0</v>
      </c>
      <c r="AD618" s="0" t="s">
        <v>99</v>
      </c>
      <c r="AE618" s="0" t="s">
        <v>99</v>
      </c>
      <c r="AF618" s="0" t="s">
        <v>30149</v>
      </c>
      <c r="AG618" s="0" t="s">
        <v>30646</v>
      </c>
      <c r="AH618" s="0" t="n">
        <v>0</v>
      </c>
      <c r="AI618" s="0" t="s">
        <v>29966</v>
      </c>
      <c r="AJ618" s="0" t="s">
        <v>31757</v>
      </c>
      <c r="AK618" s="0" t="s">
        <v>31135</v>
      </c>
      <c r="AL618" s="0" t="s">
        <v>2112</v>
      </c>
    </row>
    <row r="619" customFormat="false" ht="15" hidden="false" customHeight="false" outlineLevel="0" collapsed="false">
      <c r="A619" s="0" t="s">
        <v>31893</v>
      </c>
      <c r="B619" s="0" t="s">
        <v>31894</v>
      </c>
      <c r="C619" s="0" t="s">
        <v>18260</v>
      </c>
      <c r="D619" s="0" t="s">
        <v>18260</v>
      </c>
      <c r="E619" s="0" t="s">
        <v>31895</v>
      </c>
      <c r="F619" s="0" t="s">
        <v>498</v>
      </c>
      <c r="G619" s="0" t="n">
        <v>3</v>
      </c>
      <c r="H619" s="0" t="n">
        <v>1</v>
      </c>
      <c r="I619" s="0" t="n">
        <v>0.01</v>
      </c>
      <c r="J619" s="0" t="n">
        <v>700</v>
      </c>
      <c r="K619" s="0" t="n">
        <v>-0.6</v>
      </c>
      <c r="L619" s="0" t="n">
        <v>91.3</v>
      </c>
      <c r="M619" s="0" t="n">
        <v>91.5</v>
      </c>
      <c r="N619" s="0" t="n">
        <v>91.52</v>
      </c>
      <c r="O619" s="0" t="n">
        <v>91.3</v>
      </c>
      <c r="P619" s="0" t="n">
        <v>0</v>
      </c>
      <c r="Q619" s="0" t="n">
        <v>0</v>
      </c>
      <c r="R619" s="0" t="n">
        <v>0</v>
      </c>
      <c r="S619" s="0" t="n">
        <v>91.53</v>
      </c>
      <c r="T619" s="0" t="n">
        <v>91.95</v>
      </c>
      <c r="U619" s="0" t="n">
        <v>90.66</v>
      </c>
      <c r="V619" s="0" t="n">
        <v>92.5</v>
      </c>
      <c r="W619" s="0" t="n">
        <v>447880</v>
      </c>
      <c r="X619" s="0" t="n">
        <v>91.03</v>
      </c>
      <c r="Y619" s="0" t="n">
        <v>91.28</v>
      </c>
      <c r="Z619" s="0" t="n">
        <v>131</v>
      </c>
      <c r="AA619" s="0" t="n">
        <v>200000</v>
      </c>
      <c r="AB619" s="0" t="n">
        <v>639.1</v>
      </c>
      <c r="AC619" s="0" t="n">
        <v>0</v>
      </c>
      <c r="AD619" s="0" t="s">
        <v>99</v>
      </c>
      <c r="AE619" s="0" t="s">
        <v>99</v>
      </c>
      <c r="AG619" s="0" t="s">
        <v>30646</v>
      </c>
      <c r="AH619" s="0" t="n">
        <v>6</v>
      </c>
      <c r="AI619" s="0" t="s">
        <v>29966</v>
      </c>
      <c r="AJ619" s="0" t="s">
        <v>31757</v>
      </c>
      <c r="AK619" s="0" t="s">
        <v>31135</v>
      </c>
      <c r="AL619" s="0" t="s">
        <v>2112</v>
      </c>
    </row>
    <row r="620" customFormat="false" ht="15" hidden="false" customHeight="false" outlineLevel="0" collapsed="false">
      <c r="A620" s="0" t="s">
        <v>31896</v>
      </c>
      <c r="B620" s="0" t="s">
        <v>31897</v>
      </c>
      <c r="C620" s="0" t="s">
        <v>22722</v>
      </c>
      <c r="D620" s="0" t="s">
        <v>22722</v>
      </c>
      <c r="E620" s="0" t="s">
        <v>31898</v>
      </c>
      <c r="F620" s="0" t="s">
        <v>498</v>
      </c>
      <c r="G620" s="0" t="n">
        <v>3</v>
      </c>
      <c r="H620" s="0" t="n">
        <v>1</v>
      </c>
      <c r="I620" s="0" t="n">
        <v>0.01</v>
      </c>
      <c r="J620" s="0" t="n">
        <v>1000</v>
      </c>
      <c r="K620" s="0" t="n">
        <v>-0.24</v>
      </c>
      <c r="L620" s="0" t="n">
        <v>79</v>
      </c>
      <c r="M620" s="0" t="n">
        <v>79.38</v>
      </c>
      <c r="N620" s="0" t="n">
        <v>79.95</v>
      </c>
      <c r="O620" s="0" t="n">
        <v>79.15</v>
      </c>
      <c r="P620" s="0" t="n">
        <v>0</v>
      </c>
      <c r="Q620" s="0" t="n">
        <v>0</v>
      </c>
      <c r="R620" s="0" t="n">
        <v>0</v>
      </c>
      <c r="S620" s="0" t="n">
        <v>79.52</v>
      </c>
      <c r="T620" s="0" t="n">
        <v>81.47</v>
      </c>
      <c r="U620" s="0" t="n">
        <v>79</v>
      </c>
      <c r="V620" s="0" t="n">
        <v>81.47</v>
      </c>
      <c r="W620" s="0" t="n">
        <v>192448</v>
      </c>
      <c r="X620" s="0" t="n">
        <v>79</v>
      </c>
      <c r="Y620" s="0" t="n">
        <v>79.94</v>
      </c>
      <c r="Z620" s="0" t="n">
        <v>48</v>
      </c>
      <c r="AA620" s="0" t="n">
        <v>200000</v>
      </c>
      <c r="AB620" s="0" t="n">
        <v>3160</v>
      </c>
      <c r="AC620" s="0" t="n">
        <v>0</v>
      </c>
      <c r="AD620" s="0" t="s">
        <v>99</v>
      </c>
      <c r="AE620" s="0" t="s">
        <v>99</v>
      </c>
      <c r="AG620" s="0" t="s">
        <v>30646</v>
      </c>
      <c r="AH620" s="0" t="n">
        <v>6</v>
      </c>
      <c r="AI620" s="0" t="s">
        <v>29966</v>
      </c>
      <c r="AJ620" s="0" t="s">
        <v>31757</v>
      </c>
      <c r="AK620" s="0" t="s">
        <v>31135</v>
      </c>
      <c r="AL620" s="0" t="s">
        <v>2112</v>
      </c>
    </row>
    <row r="621" customFormat="false" ht="15" hidden="false" customHeight="false" outlineLevel="0" collapsed="false">
      <c r="A621" s="0" t="s">
        <v>31899</v>
      </c>
      <c r="B621" s="0" t="s">
        <v>31900</v>
      </c>
      <c r="C621" s="0" t="s">
        <v>22545</v>
      </c>
      <c r="D621" s="0" t="s">
        <v>22545</v>
      </c>
      <c r="E621" s="0" t="s">
        <v>31901</v>
      </c>
      <c r="F621" s="0" t="s">
        <v>498</v>
      </c>
      <c r="G621" s="0" t="n">
        <v>3</v>
      </c>
      <c r="H621" s="0" t="n">
        <v>1</v>
      </c>
      <c r="I621" s="0" t="n">
        <v>0.01</v>
      </c>
      <c r="J621" s="0" t="n">
        <v>1000</v>
      </c>
      <c r="K621" s="0" t="n">
        <v>-0.38</v>
      </c>
      <c r="L621" s="0" t="n">
        <v>78.2</v>
      </c>
      <c r="M621" s="0" t="n">
        <v>78.5</v>
      </c>
      <c r="N621" s="0" t="n">
        <v>78.63</v>
      </c>
      <c r="O621" s="0" t="n">
        <v>78.01</v>
      </c>
      <c r="P621" s="0" t="n">
        <v>0</v>
      </c>
      <c r="Q621" s="0" t="n">
        <v>0</v>
      </c>
      <c r="R621" s="0" t="n">
        <v>0</v>
      </c>
      <c r="S621" s="0" t="n">
        <v>77.68</v>
      </c>
      <c r="T621" s="0" t="n">
        <v>78.62</v>
      </c>
      <c r="U621" s="0" t="n">
        <v>74.15</v>
      </c>
      <c r="V621" s="0" t="n">
        <v>78.62</v>
      </c>
      <c r="W621" s="0" t="n">
        <v>1109210</v>
      </c>
      <c r="X621" s="0" t="n">
        <v>78.2</v>
      </c>
      <c r="Y621" s="0" t="n">
        <v>78.25</v>
      </c>
      <c r="Z621" s="0" t="n">
        <v>82</v>
      </c>
      <c r="AA621" s="0" t="n">
        <v>150000</v>
      </c>
      <c r="AB621" s="0" t="n">
        <v>3128</v>
      </c>
      <c r="AC621" s="0" t="n">
        <v>0</v>
      </c>
      <c r="AD621" s="0" t="s">
        <v>99</v>
      </c>
      <c r="AE621" s="0" t="s">
        <v>99</v>
      </c>
      <c r="AF621" s="0" t="s">
        <v>30149</v>
      </c>
      <c r="AG621" s="0" t="s">
        <v>30646</v>
      </c>
      <c r="AH621" s="0" t="n">
        <v>0</v>
      </c>
      <c r="AI621" s="0" t="s">
        <v>29966</v>
      </c>
      <c r="AJ621" s="0" t="s">
        <v>31757</v>
      </c>
      <c r="AK621" s="0" t="s">
        <v>31135</v>
      </c>
      <c r="AL621" s="0" t="s">
        <v>2112</v>
      </c>
    </row>
    <row r="622" customFormat="false" ht="15" hidden="false" customHeight="false" outlineLevel="0" collapsed="false">
      <c r="A622" s="0" t="s">
        <v>31902</v>
      </c>
      <c r="B622" s="0" t="s">
        <v>31903</v>
      </c>
      <c r="C622" s="0" t="s">
        <v>19226</v>
      </c>
      <c r="D622" s="0" t="s">
        <v>19226</v>
      </c>
      <c r="E622" s="0" t="s">
        <v>31904</v>
      </c>
      <c r="F622" s="0" t="s">
        <v>498</v>
      </c>
      <c r="G622" s="0" t="n">
        <v>3</v>
      </c>
      <c r="H622" s="0" t="n">
        <v>1</v>
      </c>
      <c r="I622" s="0" t="n">
        <v>0.01</v>
      </c>
      <c r="J622" s="0" t="n">
        <v>1000</v>
      </c>
      <c r="K622" s="0" t="n">
        <v>-0.87</v>
      </c>
      <c r="L622" s="0" t="n">
        <v>78.5</v>
      </c>
      <c r="M622" s="0" t="n">
        <v>79.19</v>
      </c>
      <c r="N622" s="0" t="n">
        <v>78.63</v>
      </c>
      <c r="O622" s="0" t="n">
        <v>78.5</v>
      </c>
      <c r="P622" s="0" t="n">
        <v>0</v>
      </c>
      <c r="Q622" s="0" t="n">
        <v>0</v>
      </c>
      <c r="R622" s="0" t="n">
        <v>0</v>
      </c>
      <c r="S622" s="0" t="n">
        <v>78.56</v>
      </c>
      <c r="T622" s="0" t="n">
        <v>79.17</v>
      </c>
      <c r="U622" s="0" t="n">
        <v>78.5</v>
      </c>
      <c r="V622" s="0" t="n">
        <v>79.17</v>
      </c>
      <c r="W622" s="0" t="n">
        <v>76205</v>
      </c>
      <c r="X622" s="0" t="n">
        <v>78.52</v>
      </c>
      <c r="Y622" s="0" t="n">
        <v>78.67</v>
      </c>
      <c r="Z622" s="0" t="n">
        <v>12</v>
      </c>
      <c r="AA622" s="0" t="n">
        <v>150000</v>
      </c>
      <c r="AB622" s="0" t="n">
        <v>47885</v>
      </c>
      <c r="AC622" s="0" t="n">
        <v>0</v>
      </c>
      <c r="AD622" s="0" t="s">
        <v>99</v>
      </c>
      <c r="AE622" s="0" t="s">
        <v>99</v>
      </c>
      <c r="AF622" s="0" t="s">
        <v>30149</v>
      </c>
      <c r="AG622" s="0" t="s">
        <v>30646</v>
      </c>
      <c r="AH622" s="0" t="n">
        <v>0</v>
      </c>
      <c r="AI622" s="0" t="s">
        <v>29966</v>
      </c>
      <c r="AJ622" s="0" t="s">
        <v>31757</v>
      </c>
      <c r="AK622" s="0" t="s">
        <v>31135</v>
      </c>
      <c r="AL622" s="0" t="s">
        <v>2112</v>
      </c>
    </row>
    <row r="623" customFormat="false" ht="15" hidden="false" customHeight="false" outlineLevel="0" collapsed="false">
      <c r="A623" s="0" t="s">
        <v>31905</v>
      </c>
      <c r="B623" s="0" t="s">
        <v>31906</v>
      </c>
      <c r="C623" s="0" t="s">
        <v>24357</v>
      </c>
      <c r="D623" s="0" t="s">
        <v>24357</v>
      </c>
      <c r="E623" s="0" t="s">
        <v>31907</v>
      </c>
      <c r="F623" s="0" t="s">
        <v>498</v>
      </c>
      <c r="G623" s="0" t="n">
        <v>3</v>
      </c>
      <c r="H623" s="0" t="n">
        <v>1</v>
      </c>
      <c r="I623" s="0" t="n">
        <v>0.01</v>
      </c>
      <c r="J623" s="0" t="n">
        <v>1000</v>
      </c>
      <c r="K623" s="0" t="n">
        <v>-0.16</v>
      </c>
      <c r="L623" s="0" t="n">
        <v>76.86</v>
      </c>
      <c r="M623" s="0" t="n">
        <v>76.98</v>
      </c>
      <c r="N623" s="0" t="n">
        <v>76.66</v>
      </c>
      <c r="O623" s="0" t="n">
        <v>76.86</v>
      </c>
      <c r="P623" s="0" t="n">
        <v>0</v>
      </c>
      <c r="Q623" s="0" t="n">
        <v>0</v>
      </c>
      <c r="R623" s="0" t="n">
        <v>0</v>
      </c>
      <c r="S623" s="0" t="n">
        <v>76.87</v>
      </c>
      <c r="T623" s="0" t="n">
        <v>76.99</v>
      </c>
      <c r="U623" s="0" t="n">
        <v>76.73</v>
      </c>
      <c r="V623" s="0" t="n">
        <v>77.09</v>
      </c>
      <c r="W623" s="0" t="n">
        <v>81480</v>
      </c>
      <c r="X623" s="0" t="n">
        <v>76.82</v>
      </c>
      <c r="Y623" s="0" t="n">
        <v>76.86</v>
      </c>
      <c r="Z623" s="0" t="n">
        <v>14</v>
      </c>
      <c r="AA623" s="0" t="n">
        <v>300000</v>
      </c>
      <c r="AB623" s="0" t="n">
        <v>6148.8</v>
      </c>
      <c r="AC623" s="0" t="n">
        <v>0</v>
      </c>
      <c r="AD623" s="0" t="s">
        <v>99</v>
      </c>
      <c r="AE623" s="0" t="s">
        <v>99</v>
      </c>
      <c r="AF623" s="0" t="s">
        <v>30149</v>
      </c>
      <c r="AG623" s="0" t="s">
        <v>30646</v>
      </c>
      <c r="AH623" s="0" t="n">
        <v>0</v>
      </c>
      <c r="AI623" s="0" t="s">
        <v>29966</v>
      </c>
      <c r="AJ623" s="0" t="s">
        <v>31757</v>
      </c>
      <c r="AK623" s="0" t="s">
        <v>31135</v>
      </c>
      <c r="AL623" s="0" t="s">
        <v>2112</v>
      </c>
    </row>
    <row r="624" customFormat="false" ht="15" hidden="false" customHeight="false" outlineLevel="0" collapsed="false">
      <c r="A624" s="0" t="s">
        <v>31908</v>
      </c>
      <c r="B624" s="0" t="s">
        <v>31909</v>
      </c>
      <c r="C624" s="0" t="s">
        <v>31910</v>
      </c>
      <c r="D624" s="0" t="s">
        <v>31910</v>
      </c>
      <c r="E624" s="0" t="s">
        <v>31911</v>
      </c>
      <c r="F624" s="0" t="s">
        <v>498</v>
      </c>
      <c r="G624" s="0" t="n">
        <v>3</v>
      </c>
      <c r="H624" s="0" t="n">
        <v>1</v>
      </c>
      <c r="I624" s="0" t="n">
        <v>0.01</v>
      </c>
      <c r="J624" s="0" t="n">
        <v>1000</v>
      </c>
      <c r="K624" s="0" t="n">
        <v>0</v>
      </c>
      <c r="L624" s="0" t="n">
        <v>0</v>
      </c>
      <c r="M624" s="0" t="n">
        <v>0</v>
      </c>
      <c r="N624" s="0" t="n">
        <v>0</v>
      </c>
      <c r="O624" s="0" t="n">
        <v>0</v>
      </c>
      <c r="P624" s="0" t="n">
        <v>0</v>
      </c>
      <c r="Q624" s="0" t="n">
        <v>0</v>
      </c>
      <c r="R624" s="0" t="n">
        <v>0</v>
      </c>
      <c r="S624" s="0" t="n">
        <v>0</v>
      </c>
      <c r="T624" s="0" t="n">
        <v>0</v>
      </c>
      <c r="U624" s="0" t="n">
        <v>0</v>
      </c>
      <c r="V624" s="0" t="n">
        <v>0</v>
      </c>
      <c r="W624" s="0" t="n">
        <v>0</v>
      </c>
      <c r="X624" s="0" t="n">
        <v>0</v>
      </c>
      <c r="Y624" s="0" t="n">
        <v>0</v>
      </c>
      <c r="Z624" s="0" t="n">
        <v>0</v>
      </c>
      <c r="AA624" s="0" t="n">
        <v>3000000</v>
      </c>
      <c r="AB624" s="0" t="n">
        <v>0</v>
      </c>
      <c r="AC624" s="0" t="n">
        <v>0</v>
      </c>
      <c r="AD624" s="0" t="s">
        <v>99</v>
      </c>
      <c r="AE624" s="0" t="s">
        <v>99</v>
      </c>
      <c r="AF624" s="0" t="s">
        <v>30149</v>
      </c>
      <c r="AG624" s="0" t="s">
        <v>30646</v>
      </c>
      <c r="AH624" s="0" t="n">
        <v>0</v>
      </c>
      <c r="AI624" s="0" t="s">
        <v>29966</v>
      </c>
      <c r="AJ624" s="0" t="s">
        <v>31757</v>
      </c>
      <c r="AK624" s="0" t="s">
        <v>31135</v>
      </c>
      <c r="AL624" s="0" t="s">
        <v>2112</v>
      </c>
    </row>
    <row r="625" customFormat="false" ht="15" hidden="false" customHeight="false" outlineLevel="0" collapsed="false">
      <c r="A625" s="0" t="s">
        <v>31912</v>
      </c>
      <c r="B625" s="0" t="s">
        <v>31913</v>
      </c>
      <c r="C625" s="0" t="s">
        <v>21565</v>
      </c>
      <c r="D625" s="0" t="s">
        <v>21565</v>
      </c>
      <c r="E625" s="0" t="s">
        <v>31914</v>
      </c>
      <c r="F625" s="0" t="s">
        <v>498</v>
      </c>
      <c r="G625" s="0" t="n">
        <v>3</v>
      </c>
      <c r="H625" s="0" t="n">
        <v>1</v>
      </c>
      <c r="I625" s="0" t="n">
        <v>0.01</v>
      </c>
      <c r="J625" s="0" t="n">
        <v>800</v>
      </c>
      <c r="K625" s="0" t="n">
        <v>0.96</v>
      </c>
      <c r="L625" s="0" t="n">
        <v>90.36</v>
      </c>
      <c r="M625" s="0" t="n">
        <v>89.52</v>
      </c>
      <c r="N625" s="0" t="n">
        <v>87.9</v>
      </c>
      <c r="O625" s="0" t="n">
        <v>90.36</v>
      </c>
      <c r="P625" s="0" t="n">
        <v>0</v>
      </c>
      <c r="Q625" s="0" t="n">
        <v>0</v>
      </c>
      <c r="R625" s="0" t="n">
        <v>0</v>
      </c>
      <c r="S625" s="0" t="n">
        <v>90.47</v>
      </c>
      <c r="T625" s="0" t="n">
        <v>89.97</v>
      </c>
      <c r="U625" s="0" t="n">
        <v>89.97</v>
      </c>
      <c r="V625" s="0" t="n">
        <v>91.03</v>
      </c>
      <c r="W625" s="0" t="n">
        <v>172977</v>
      </c>
      <c r="X625" s="0" t="n">
        <v>90.36</v>
      </c>
      <c r="Y625" s="0" t="n">
        <v>90.83</v>
      </c>
      <c r="Z625" s="0" t="n">
        <v>22</v>
      </c>
      <c r="AA625" s="0" t="n">
        <v>200000</v>
      </c>
      <c r="AB625" s="0" t="n">
        <v>722.88</v>
      </c>
      <c r="AC625" s="0" t="n">
        <v>0</v>
      </c>
      <c r="AD625" s="0" t="s">
        <v>99</v>
      </c>
      <c r="AE625" s="0" t="s">
        <v>99</v>
      </c>
      <c r="AF625" s="0" t="s">
        <v>30149</v>
      </c>
      <c r="AG625" s="0" t="s">
        <v>30646</v>
      </c>
      <c r="AH625" s="0" t="n">
        <v>0</v>
      </c>
      <c r="AI625" s="0" t="s">
        <v>29966</v>
      </c>
      <c r="AJ625" s="0" t="s">
        <v>31757</v>
      </c>
      <c r="AK625" s="0" t="s">
        <v>31135</v>
      </c>
      <c r="AL625" s="0" t="s">
        <v>2112</v>
      </c>
    </row>
    <row r="626" customFormat="false" ht="15" hidden="false" customHeight="false" outlineLevel="0" collapsed="false">
      <c r="A626" s="0" t="s">
        <v>31915</v>
      </c>
      <c r="B626" s="0" t="s">
        <v>31916</v>
      </c>
      <c r="C626" s="0" t="s">
        <v>18339</v>
      </c>
      <c r="D626" s="0" t="s">
        <v>18339</v>
      </c>
      <c r="E626" s="0" t="s">
        <v>31917</v>
      </c>
      <c r="F626" s="0" t="s">
        <v>498</v>
      </c>
      <c r="G626" s="0" t="n">
        <v>3</v>
      </c>
      <c r="H626" s="0" t="n">
        <v>1</v>
      </c>
      <c r="I626" s="0" t="n">
        <v>0.01</v>
      </c>
      <c r="J626" s="0" t="n">
        <v>840</v>
      </c>
      <c r="K626" s="0" t="n">
        <v>0.12</v>
      </c>
      <c r="L626" s="0" t="n">
        <v>95.48</v>
      </c>
      <c r="M626" s="0" t="n">
        <v>95.42</v>
      </c>
      <c r="N626" s="0" t="n">
        <v>95.3</v>
      </c>
      <c r="O626" s="0" t="n">
        <v>95.48</v>
      </c>
      <c r="P626" s="0" t="n">
        <v>0</v>
      </c>
      <c r="Q626" s="0" t="n">
        <v>0</v>
      </c>
      <c r="R626" s="0" t="n">
        <v>0</v>
      </c>
      <c r="S626" s="0" t="n">
        <v>95.07</v>
      </c>
      <c r="T626" s="0" t="n">
        <v>94.54</v>
      </c>
      <c r="U626" s="0" t="n">
        <v>94.54</v>
      </c>
      <c r="V626" s="0" t="n">
        <v>96.38</v>
      </c>
      <c r="W626" s="0" t="n">
        <v>371330</v>
      </c>
      <c r="X626" s="0" t="n">
        <v>95.06</v>
      </c>
      <c r="Y626" s="0" t="n">
        <v>95.5</v>
      </c>
      <c r="Z626" s="0" t="n">
        <v>33</v>
      </c>
      <c r="AA626" s="0" t="n">
        <v>200000</v>
      </c>
      <c r="AB626" s="0" t="n">
        <v>802.03</v>
      </c>
      <c r="AC626" s="0" t="n">
        <v>0</v>
      </c>
      <c r="AD626" s="0" t="s">
        <v>99</v>
      </c>
      <c r="AE626" s="0" t="s">
        <v>99</v>
      </c>
      <c r="AF626" s="0" t="s">
        <v>30149</v>
      </c>
      <c r="AG626" s="0" t="s">
        <v>30646</v>
      </c>
      <c r="AH626" s="0" t="n">
        <v>0</v>
      </c>
      <c r="AI626" s="0" t="s">
        <v>29966</v>
      </c>
      <c r="AJ626" s="0" t="s">
        <v>31757</v>
      </c>
      <c r="AK626" s="0" t="s">
        <v>31135</v>
      </c>
      <c r="AL626" s="0" t="s">
        <v>2112</v>
      </c>
    </row>
    <row r="627" customFormat="false" ht="15" hidden="false" customHeight="false" outlineLevel="0" collapsed="false">
      <c r="A627" s="0" t="s">
        <v>31918</v>
      </c>
      <c r="B627" s="0" t="s">
        <v>31919</v>
      </c>
      <c r="C627" s="0" t="s">
        <v>24450</v>
      </c>
      <c r="D627" s="0" t="s">
        <v>24450</v>
      </c>
      <c r="E627" s="0" t="s">
        <v>31920</v>
      </c>
      <c r="F627" s="0" t="s">
        <v>498</v>
      </c>
      <c r="G627" s="0" t="n">
        <v>3</v>
      </c>
      <c r="H627" s="0" t="n">
        <v>1</v>
      </c>
      <c r="I627" s="0" t="n">
        <v>0.01</v>
      </c>
      <c r="J627" s="0" t="n">
        <v>1000</v>
      </c>
      <c r="K627" s="0" t="n">
        <v>0.17</v>
      </c>
      <c r="L627" s="0" t="n">
        <v>98.15</v>
      </c>
      <c r="M627" s="0" t="n">
        <v>97.96</v>
      </c>
      <c r="N627" s="0" t="n">
        <v>97.8</v>
      </c>
      <c r="O627" s="0" t="n">
        <v>98.14</v>
      </c>
      <c r="P627" s="0" t="n">
        <v>0</v>
      </c>
      <c r="Q627" s="0" t="n">
        <v>0</v>
      </c>
      <c r="R627" s="0" t="n">
        <v>0</v>
      </c>
      <c r="S627" s="0" t="n">
        <v>98</v>
      </c>
      <c r="T627" s="0" t="n">
        <v>97.95</v>
      </c>
      <c r="U627" s="0" t="n">
        <v>97.71</v>
      </c>
      <c r="V627" s="0" t="n">
        <v>98.15</v>
      </c>
      <c r="W627" s="0" t="n">
        <v>743841</v>
      </c>
      <c r="X627" s="0" t="n">
        <v>98.06</v>
      </c>
      <c r="Y627" s="0" t="n">
        <v>98.14</v>
      </c>
      <c r="Z627" s="0" t="n">
        <v>42</v>
      </c>
      <c r="AA627" s="0" t="n">
        <v>300000</v>
      </c>
      <c r="AB627" s="0" t="n">
        <v>4907.5</v>
      </c>
      <c r="AC627" s="0" t="n">
        <v>0</v>
      </c>
      <c r="AD627" s="0" t="s">
        <v>99</v>
      </c>
      <c r="AE627" s="0" t="s">
        <v>99</v>
      </c>
      <c r="AF627" s="0" t="s">
        <v>30149</v>
      </c>
      <c r="AG627" s="0" t="s">
        <v>30646</v>
      </c>
      <c r="AH627" s="0" t="n">
        <v>0</v>
      </c>
      <c r="AI627" s="0" t="s">
        <v>29966</v>
      </c>
      <c r="AJ627" s="0" t="s">
        <v>31757</v>
      </c>
      <c r="AK627" s="0" t="s">
        <v>31135</v>
      </c>
      <c r="AL627" s="0" t="s">
        <v>2112</v>
      </c>
    </row>
    <row r="628" customFormat="false" ht="15" hidden="false" customHeight="false" outlineLevel="0" collapsed="false">
      <c r="A628" s="0" t="s">
        <v>31921</v>
      </c>
      <c r="B628" s="0" t="s">
        <v>31922</v>
      </c>
      <c r="C628" s="0" t="s">
        <v>21880</v>
      </c>
      <c r="D628" s="0" t="s">
        <v>21880</v>
      </c>
      <c r="E628" s="0" t="s">
        <v>31923</v>
      </c>
      <c r="F628" s="0" t="s">
        <v>498</v>
      </c>
      <c r="G628" s="0" t="n">
        <v>3</v>
      </c>
      <c r="H628" s="0" t="n">
        <v>1</v>
      </c>
      <c r="I628" s="0" t="n">
        <v>0.01</v>
      </c>
      <c r="J628" s="0" t="n">
        <v>1000</v>
      </c>
      <c r="K628" s="0" t="n">
        <v>-1.92</v>
      </c>
      <c r="L628" s="0" t="n">
        <v>75.06</v>
      </c>
      <c r="M628" s="0" t="n">
        <v>76.53</v>
      </c>
      <c r="N628" s="0" t="n">
        <v>75.61</v>
      </c>
      <c r="O628" s="0" t="n">
        <v>75.06</v>
      </c>
      <c r="P628" s="0" t="n">
        <v>0</v>
      </c>
      <c r="Q628" s="0" t="n">
        <v>0</v>
      </c>
      <c r="R628" s="0" t="n">
        <v>0</v>
      </c>
      <c r="S628" s="0" t="n">
        <v>75.47</v>
      </c>
      <c r="T628" s="0" t="n">
        <v>76.2</v>
      </c>
      <c r="U628" s="0" t="n">
        <v>74.74</v>
      </c>
      <c r="V628" s="0" t="n">
        <v>76.2</v>
      </c>
      <c r="W628" s="0" t="n">
        <v>193954</v>
      </c>
      <c r="X628" s="0" t="n">
        <v>75.1</v>
      </c>
      <c r="Y628" s="0" t="n">
        <v>75.26</v>
      </c>
      <c r="Z628" s="0" t="n">
        <v>77</v>
      </c>
      <c r="AA628" s="0" t="n">
        <v>500000</v>
      </c>
      <c r="AB628" s="0" t="n">
        <v>1501.2</v>
      </c>
      <c r="AC628" s="0" t="n">
        <v>0</v>
      </c>
      <c r="AD628" s="0" t="s">
        <v>99</v>
      </c>
      <c r="AE628" s="0" t="s">
        <v>99</v>
      </c>
      <c r="AG628" s="0" t="s">
        <v>30646</v>
      </c>
      <c r="AH628" s="0" t="n">
        <v>6</v>
      </c>
      <c r="AI628" s="0" t="s">
        <v>29966</v>
      </c>
      <c r="AJ628" s="0" t="s">
        <v>31757</v>
      </c>
      <c r="AK628" s="0" t="s">
        <v>31135</v>
      </c>
      <c r="AL628" s="0" t="s">
        <v>2112</v>
      </c>
    </row>
    <row r="629" customFormat="false" ht="15" hidden="false" customHeight="false" outlineLevel="0" collapsed="false">
      <c r="A629" s="0" t="s">
        <v>31924</v>
      </c>
      <c r="B629" s="0" t="s">
        <v>31925</v>
      </c>
      <c r="C629" s="0" t="s">
        <v>20008</v>
      </c>
      <c r="D629" s="0" t="s">
        <v>20008</v>
      </c>
      <c r="E629" s="0" t="s">
        <v>31926</v>
      </c>
      <c r="F629" s="0" t="s">
        <v>498</v>
      </c>
      <c r="G629" s="0" t="n">
        <v>3</v>
      </c>
      <c r="H629" s="0" t="n">
        <v>1</v>
      </c>
      <c r="I629" s="0" t="n">
        <v>0.01</v>
      </c>
      <c r="J629" s="0" t="n">
        <v>1000</v>
      </c>
      <c r="K629" s="0" t="n">
        <v>0.95</v>
      </c>
      <c r="L629" s="0" t="n">
        <v>95.56</v>
      </c>
      <c r="M629" s="0" t="n">
        <v>94.7</v>
      </c>
      <c r="N629" s="0" t="n">
        <v>95.2</v>
      </c>
      <c r="O629" s="0" t="n">
        <v>95.56</v>
      </c>
      <c r="P629" s="0" t="n">
        <v>0</v>
      </c>
      <c r="Q629" s="0" t="n">
        <v>0</v>
      </c>
      <c r="R629" s="0" t="n">
        <v>0</v>
      </c>
      <c r="S629" s="0" t="n">
        <v>95.48</v>
      </c>
      <c r="T629" s="0" t="n">
        <v>94.66</v>
      </c>
      <c r="U629" s="0" t="n">
        <v>94.6</v>
      </c>
      <c r="V629" s="0" t="n">
        <v>96.02</v>
      </c>
      <c r="W629" s="0" t="n">
        <v>73519</v>
      </c>
      <c r="X629" s="0" t="n">
        <v>95.17</v>
      </c>
      <c r="Y629" s="0" t="n">
        <v>95.54</v>
      </c>
      <c r="Z629" s="0" t="n">
        <v>30</v>
      </c>
      <c r="AA629" s="0" t="n">
        <v>100000</v>
      </c>
      <c r="AB629" s="0" t="n">
        <v>9556</v>
      </c>
      <c r="AC629" s="0" t="n">
        <v>0</v>
      </c>
      <c r="AD629" s="0" t="s">
        <v>99</v>
      </c>
      <c r="AE629" s="0" t="s">
        <v>99</v>
      </c>
      <c r="AG629" s="0" t="s">
        <v>30646</v>
      </c>
      <c r="AH629" s="0" t="n">
        <v>6</v>
      </c>
      <c r="AI629" s="0" t="s">
        <v>29966</v>
      </c>
      <c r="AJ629" s="0" t="s">
        <v>31757</v>
      </c>
      <c r="AK629" s="0" t="s">
        <v>31135</v>
      </c>
      <c r="AL629" s="0" t="s">
        <v>2112</v>
      </c>
    </row>
    <row r="630" customFormat="false" ht="15" hidden="false" customHeight="false" outlineLevel="0" collapsed="false">
      <c r="A630" s="0" t="s">
        <v>31927</v>
      </c>
      <c r="B630" s="0" t="s">
        <v>31928</v>
      </c>
      <c r="C630" s="0" t="s">
        <v>21311</v>
      </c>
      <c r="D630" s="0" t="s">
        <v>21311</v>
      </c>
      <c r="E630" s="0" t="s">
        <v>31929</v>
      </c>
      <c r="F630" s="0" t="s">
        <v>498</v>
      </c>
      <c r="G630" s="0" t="n">
        <v>3</v>
      </c>
      <c r="H630" s="0" t="n">
        <v>1</v>
      </c>
      <c r="I630" s="0" t="n">
        <v>0.01</v>
      </c>
      <c r="J630" s="0" t="n">
        <v>1000</v>
      </c>
      <c r="K630" s="0" t="n">
        <v>0.36</v>
      </c>
      <c r="L630" s="0" t="n">
        <v>88.93</v>
      </c>
      <c r="M630" s="0" t="n">
        <v>88.61</v>
      </c>
      <c r="N630" s="0" t="n">
        <v>88.56</v>
      </c>
      <c r="O630" s="0" t="n">
        <v>88.93</v>
      </c>
      <c r="P630" s="0" t="n">
        <v>0</v>
      </c>
      <c r="Q630" s="0" t="n">
        <v>0</v>
      </c>
      <c r="R630" s="0" t="n">
        <v>0</v>
      </c>
      <c r="S630" s="0" t="n">
        <v>88.6</v>
      </c>
      <c r="T630" s="0" t="n">
        <v>90.86</v>
      </c>
      <c r="U630" s="0" t="n">
        <v>88.4</v>
      </c>
      <c r="V630" s="0" t="n">
        <v>90.86</v>
      </c>
      <c r="W630" s="0" t="n">
        <v>197583</v>
      </c>
      <c r="X630" s="0" t="n">
        <v>88.66</v>
      </c>
      <c r="Y630" s="0" t="n">
        <v>88.93</v>
      </c>
      <c r="Z630" s="0" t="n">
        <v>70</v>
      </c>
      <c r="AA630" s="0" t="n">
        <v>250000</v>
      </c>
      <c r="AB630" s="0" t="n">
        <v>2667.9</v>
      </c>
      <c r="AC630" s="0" t="n">
        <v>0</v>
      </c>
      <c r="AD630" s="0" t="s">
        <v>99</v>
      </c>
      <c r="AE630" s="0" t="s">
        <v>99</v>
      </c>
      <c r="AG630" s="0" t="s">
        <v>30646</v>
      </c>
      <c r="AH630" s="0" t="n">
        <v>6</v>
      </c>
      <c r="AI630" s="0" t="s">
        <v>29966</v>
      </c>
      <c r="AJ630" s="0" t="s">
        <v>31757</v>
      </c>
      <c r="AK630" s="0" t="s">
        <v>31135</v>
      </c>
      <c r="AL630" s="0" t="s">
        <v>2112</v>
      </c>
    </row>
    <row r="631" customFormat="false" ht="15" hidden="false" customHeight="false" outlineLevel="0" collapsed="false">
      <c r="A631" s="0" t="s">
        <v>31930</v>
      </c>
      <c r="B631" s="0" t="s">
        <v>31931</v>
      </c>
      <c r="C631" s="0" t="s">
        <v>18898</v>
      </c>
      <c r="D631" s="0" t="s">
        <v>18898</v>
      </c>
      <c r="E631" s="0" t="s">
        <v>31932</v>
      </c>
      <c r="F631" s="0" t="s">
        <v>498</v>
      </c>
      <c r="G631" s="0" t="n">
        <v>3</v>
      </c>
      <c r="H631" s="0" t="n">
        <v>1</v>
      </c>
      <c r="I631" s="0" t="n">
        <v>0.01</v>
      </c>
      <c r="J631" s="0" t="n">
        <v>1000</v>
      </c>
      <c r="K631" s="0" t="n">
        <v>-1.42</v>
      </c>
      <c r="L631" s="0" t="n">
        <v>78.23</v>
      </c>
      <c r="M631" s="0" t="n">
        <v>79.34</v>
      </c>
      <c r="N631" s="0" t="n">
        <v>78.91</v>
      </c>
      <c r="O631" s="0" t="n">
        <v>78.23</v>
      </c>
      <c r="P631" s="0" t="n">
        <v>0</v>
      </c>
      <c r="Q631" s="0" t="n">
        <v>0</v>
      </c>
      <c r="R631" s="0" t="n">
        <v>0</v>
      </c>
      <c r="S631" s="0" t="n">
        <v>78.47</v>
      </c>
      <c r="T631" s="0" t="n">
        <v>79.36</v>
      </c>
      <c r="U631" s="0" t="n">
        <v>77.5</v>
      </c>
      <c r="V631" s="0" t="n">
        <v>79.56</v>
      </c>
      <c r="W631" s="0" t="n">
        <v>1214643</v>
      </c>
      <c r="X631" s="0" t="n">
        <v>78.2</v>
      </c>
      <c r="Y631" s="0" t="n">
        <v>78.23</v>
      </c>
      <c r="Z631" s="0" t="n">
        <v>217</v>
      </c>
      <c r="AA631" s="0" t="n">
        <v>1000000</v>
      </c>
      <c r="AB631" s="0" t="n">
        <v>3911.5</v>
      </c>
      <c r="AC631" s="0" t="n">
        <v>0</v>
      </c>
      <c r="AD631" s="0" t="s">
        <v>99</v>
      </c>
      <c r="AE631" s="0" t="s">
        <v>99</v>
      </c>
      <c r="AG631" s="0" t="s">
        <v>30646</v>
      </c>
      <c r="AH631" s="0" t="n">
        <v>6</v>
      </c>
      <c r="AI631" s="0" t="s">
        <v>29966</v>
      </c>
      <c r="AJ631" s="0" t="s">
        <v>31757</v>
      </c>
      <c r="AK631" s="0" t="s">
        <v>31135</v>
      </c>
      <c r="AL631" s="0" t="s">
        <v>2112</v>
      </c>
    </row>
    <row r="632" customFormat="false" ht="15" hidden="false" customHeight="false" outlineLevel="0" collapsed="false">
      <c r="A632" s="0" t="s">
        <v>31933</v>
      </c>
      <c r="B632" s="0" t="s">
        <v>31934</v>
      </c>
      <c r="C632" s="0" t="s">
        <v>31935</v>
      </c>
      <c r="D632" s="0" t="s">
        <v>31935</v>
      </c>
      <c r="E632" s="0" t="s">
        <v>31936</v>
      </c>
      <c r="F632" s="0" t="s">
        <v>498</v>
      </c>
      <c r="G632" s="0" t="n">
        <v>3</v>
      </c>
      <c r="H632" s="0" t="n">
        <v>1</v>
      </c>
      <c r="I632" s="0" t="n">
        <v>0.01</v>
      </c>
      <c r="J632" s="0" t="n">
        <v>10000</v>
      </c>
      <c r="K632" s="0" t="n">
        <v>-0.53</v>
      </c>
      <c r="L632" s="0" t="n">
        <v>91.86</v>
      </c>
      <c r="M632" s="0" t="n">
        <v>92.35</v>
      </c>
      <c r="N632" s="0" t="n">
        <v>93.28</v>
      </c>
      <c r="O632" s="0" t="n">
        <v>91.86</v>
      </c>
      <c r="P632" s="0" t="n">
        <v>0</v>
      </c>
      <c r="Q632" s="0" t="n">
        <v>0</v>
      </c>
      <c r="R632" s="0" t="n">
        <v>0</v>
      </c>
      <c r="S632" s="0" t="n">
        <v>91.75</v>
      </c>
      <c r="T632" s="0" t="n">
        <v>92.34</v>
      </c>
      <c r="U632" s="0" t="n">
        <v>91.5</v>
      </c>
      <c r="V632" s="0" t="n">
        <v>92.34</v>
      </c>
      <c r="W632" s="0" t="n">
        <v>348667</v>
      </c>
      <c r="X632" s="0" t="n">
        <v>91.51</v>
      </c>
      <c r="Y632" s="0" t="n">
        <v>92.03</v>
      </c>
      <c r="Z632" s="0" t="n">
        <v>17</v>
      </c>
      <c r="AA632" s="0" t="n">
        <v>12000</v>
      </c>
      <c r="AB632" s="0" t="n">
        <v>9186</v>
      </c>
      <c r="AC632" s="0" t="n">
        <v>0</v>
      </c>
      <c r="AD632" s="0" t="s">
        <v>99</v>
      </c>
      <c r="AE632" s="0" t="s">
        <v>99</v>
      </c>
      <c r="AG632" s="0" t="s">
        <v>30646</v>
      </c>
      <c r="AH632" s="0" t="n">
        <v>6</v>
      </c>
      <c r="AI632" s="0" t="s">
        <v>29966</v>
      </c>
      <c r="AJ632" s="0" t="s">
        <v>31757</v>
      </c>
      <c r="AK632" s="0" t="s">
        <v>31135</v>
      </c>
      <c r="AL632" s="0" t="s">
        <v>2112</v>
      </c>
    </row>
    <row r="633" customFormat="false" ht="15" hidden="false" customHeight="false" outlineLevel="0" collapsed="false">
      <c r="A633" s="0" t="s">
        <v>31937</v>
      </c>
      <c r="B633" s="0" t="s">
        <v>31938</v>
      </c>
      <c r="C633" s="0" t="s">
        <v>18576</v>
      </c>
      <c r="D633" s="0" t="s">
        <v>18576</v>
      </c>
      <c r="E633" s="0" t="s">
        <v>31939</v>
      </c>
      <c r="F633" s="0" t="s">
        <v>498</v>
      </c>
      <c r="G633" s="0" t="n">
        <v>3</v>
      </c>
      <c r="H633" s="0" t="n">
        <v>1</v>
      </c>
      <c r="I633" s="0" t="n">
        <v>0.01</v>
      </c>
      <c r="J633" s="0" t="n">
        <v>1000</v>
      </c>
      <c r="K633" s="0" t="n">
        <v>-0.28</v>
      </c>
      <c r="L633" s="0" t="n">
        <v>63.76</v>
      </c>
      <c r="M633" s="0" t="n">
        <v>63.94</v>
      </c>
      <c r="N633" s="0" t="n">
        <v>63.45</v>
      </c>
      <c r="O633" s="0" t="n">
        <v>63.74</v>
      </c>
      <c r="P633" s="0" t="n">
        <v>0</v>
      </c>
      <c r="Q633" s="0" t="n">
        <v>0</v>
      </c>
      <c r="R633" s="0" t="n">
        <v>0</v>
      </c>
      <c r="S633" s="0" t="n">
        <v>63.44</v>
      </c>
      <c r="T633" s="0" t="n">
        <v>63.95</v>
      </c>
      <c r="U633" s="0" t="n">
        <v>62.52</v>
      </c>
      <c r="V633" s="0" t="n">
        <v>63.97</v>
      </c>
      <c r="W633" s="0" t="n">
        <v>331172</v>
      </c>
      <c r="X633" s="0" t="n">
        <v>63.46</v>
      </c>
      <c r="Y633" s="0" t="n">
        <v>63.75</v>
      </c>
      <c r="Z633" s="0" t="n">
        <v>115</v>
      </c>
      <c r="AA633" s="0" t="n">
        <v>250000</v>
      </c>
      <c r="AB633" s="0" t="n">
        <v>1275.2</v>
      </c>
      <c r="AC633" s="0" t="n">
        <v>0</v>
      </c>
      <c r="AD633" s="0" t="s">
        <v>99</v>
      </c>
      <c r="AE633" s="0" t="s">
        <v>99</v>
      </c>
      <c r="AG633" s="0" t="s">
        <v>30646</v>
      </c>
      <c r="AH633" s="0" t="n">
        <v>6</v>
      </c>
      <c r="AI633" s="0" t="s">
        <v>29966</v>
      </c>
      <c r="AJ633" s="0" t="s">
        <v>31757</v>
      </c>
      <c r="AK633" s="0" t="s">
        <v>31135</v>
      </c>
      <c r="AL633" s="0" t="s">
        <v>2112</v>
      </c>
    </row>
    <row r="634" customFormat="false" ht="15" hidden="false" customHeight="false" outlineLevel="0" collapsed="false">
      <c r="A634" s="0" t="s">
        <v>31940</v>
      </c>
      <c r="B634" s="0" t="s">
        <v>31941</v>
      </c>
      <c r="C634" s="0" t="s">
        <v>23283</v>
      </c>
      <c r="D634" s="0" t="s">
        <v>23283</v>
      </c>
      <c r="E634" s="0" t="s">
        <v>31942</v>
      </c>
      <c r="F634" s="0" t="s">
        <v>498</v>
      </c>
      <c r="G634" s="0" t="n">
        <v>3</v>
      </c>
      <c r="H634" s="0" t="n">
        <v>1</v>
      </c>
      <c r="I634" s="0" t="n">
        <v>0.01</v>
      </c>
      <c r="J634" s="0" t="n">
        <v>1000</v>
      </c>
      <c r="K634" s="0" t="n">
        <v>-2.11</v>
      </c>
      <c r="L634" s="0" t="n">
        <v>47.35</v>
      </c>
      <c r="M634" s="0" t="n">
        <v>48.37</v>
      </c>
      <c r="N634" s="0" t="n">
        <v>48.97</v>
      </c>
      <c r="O634" s="0" t="n">
        <v>47.35</v>
      </c>
      <c r="P634" s="0" t="n">
        <v>0</v>
      </c>
      <c r="Q634" s="0" t="n">
        <v>0</v>
      </c>
      <c r="R634" s="0" t="n">
        <v>0</v>
      </c>
      <c r="S634" s="0" t="n">
        <v>47.59</v>
      </c>
      <c r="T634" s="0" t="n">
        <v>48.2</v>
      </c>
      <c r="U634" s="0" t="n">
        <v>46.6</v>
      </c>
      <c r="V634" s="0" t="n">
        <v>48.2</v>
      </c>
      <c r="W634" s="0" t="n">
        <v>293629</v>
      </c>
      <c r="X634" s="0" t="n">
        <v>46.63</v>
      </c>
      <c r="Y634" s="0" t="n">
        <v>47.41</v>
      </c>
      <c r="Z634" s="0" t="n">
        <v>98</v>
      </c>
      <c r="AA634" s="0" t="n">
        <v>250000</v>
      </c>
      <c r="AB634" s="0" t="n">
        <v>473.5</v>
      </c>
      <c r="AC634" s="0" t="n">
        <v>0</v>
      </c>
      <c r="AD634" s="0" t="s">
        <v>99</v>
      </c>
      <c r="AE634" s="0" t="s">
        <v>99</v>
      </c>
      <c r="AG634" s="0" t="s">
        <v>30646</v>
      </c>
      <c r="AH634" s="0" t="n">
        <v>6</v>
      </c>
      <c r="AI634" s="0" t="s">
        <v>29966</v>
      </c>
      <c r="AJ634" s="0" t="s">
        <v>31757</v>
      </c>
      <c r="AK634" s="0" t="s">
        <v>31135</v>
      </c>
      <c r="AL634" s="0" t="s">
        <v>2112</v>
      </c>
    </row>
    <row r="635" customFormat="false" ht="15" hidden="false" customHeight="false" outlineLevel="0" collapsed="false">
      <c r="A635" s="0" t="s">
        <v>31943</v>
      </c>
      <c r="B635" s="0" t="s">
        <v>31944</v>
      </c>
      <c r="C635" s="0" t="s">
        <v>22749</v>
      </c>
      <c r="D635" s="0" t="s">
        <v>22749</v>
      </c>
      <c r="E635" s="0" t="s">
        <v>31945</v>
      </c>
      <c r="F635" s="0" t="s">
        <v>498</v>
      </c>
      <c r="G635" s="0" t="n">
        <v>3</v>
      </c>
      <c r="H635" s="0" t="n">
        <v>1</v>
      </c>
      <c r="I635" s="0" t="n">
        <v>0.01</v>
      </c>
      <c r="J635" s="0" t="n">
        <v>1000</v>
      </c>
      <c r="K635" s="0" t="n">
        <v>0.31</v>
      </c>
      <c r="L635" s="0" t="n">
        <v>45.54</v>
      </c>
      <c r="M635" s="0" t="n">
        <v>45.4</v>
      </c>
      <c r="N635" s="0" t="n">
        <v>45.03</v>
      </c>
      <c r="O635" s="0" t="n">
        <v>45.54</v>
      </c>
      <c r="P635" s="0" t="n">
        <v>0</v>
      </c>
      <c r="Q635" s="0" t="n">
        <v>0</v>
      </c>
      <c r="R635" s="0" t="n">
        <v>0</v>
      </c>
      <c r="S635" s="0" t="n">
        <v>45.72</v>
      </c>
      <c r="T635" s="0" t="n">
        <v>46.97</v>
      </c>
      <c r="U635" s="0" t="n">
        <v>45.42</v>
      </c>
      <c r="V635" s="0" t="n">
        <v>46.97</v>
      </c>
      <c r="W635" s="0" t="n">
        <v>147224</v>
      </c>
      <c r="X635" s="0" t="n">
        <v>45.52</v>
      </c>
      <c r="Y635" s="0" t="n">
        <v>45.54</v>
      </c>
      <c r="Z635" s="0" t="n">
        <v>75</v>
      </c>
      <c r="AA635" s="0" t="n">
        <v>500000</v>
      </c>
      <c r="AB635" s="0" t="n">
        <v>455.4</v>
      </c>
      <c r="AC635" s="0" t="n">
        <v>0</v>
      </c>
      <c r="AD635" s="0" t="s">
        <v>99</v>
      </c>
      <c r="AE635" s="0" t="s">
        <v>99</v>
      </c>
      <c r="AG635" s="0" t="s">
        <v>30646</v>
      </c>
      <c r="AH635" s="0" t="n">
        <v>6</v>
      </c>
      <c r="AI635" s="0" t="s">
        <v>29966</v>
      </c>
      <c r="AJ635" s="0" t="s">
        <v>31757</v>
      </c>
      <c r="AK635" s="0" t="s">
        <v>31135</v>
      </c>
      <c r="AL635" s="0" t="s">
        <v>2112</v>
      </c>
    </row>
    <row r="636" customFormat="false" ht="15" hidden="false" customHeight="false" outlineLevel="0" collapsed="false">
      <c r="A636" s="0" t="s">
        <v>31946</v>
      </c>
      <c r="B636" s="0" t="s">
        <v>31947</v>
      </c>
      <c r="C636" s="0" t="s">
        <v>26170</v>
      </c>
      <c r="D636" s="0" t="s">
        <v>26170</v>
      </c>
      <c r="E636" s="0" t="s">
        <v>31948</v>
      </c>
      <c r="F636" s="0" t="s">
        <v>498</v>
      </c>
      <c r="G636" s="0" t="n">
        <v>3</v>
      </c>
      <c r="H636" s="0" t="n">
        <v>1</v>
      </c>
      <c r="I636" s="0" t="n">
        <v>0.01</v>
      </c>
      <c r="J636" s="0" t="n">
        <v>1000</v>
      </c>
      <c r="K636" s="0" t="n">
        <v>0.09</v>
      </c>
      <c r="L636" s="0" t="n">
        <v>99.38</v>
      </c>
      <c r="M636" s="0" t="n">
        <v>99.3</v>
      </c>
      <c r="N636" s="0" t="n">
        <v>96.66</v>
      </c>
      <c r="O636" s="0" t="n">
        <v>99.38</v>
      </c>
      <c r="P636" s="0" t="n">
        <v>0</v>
      </c>
      <c r="Q636" s="0" t="n">
        <v>0</v>
      </c>
      <c r="R636" s="0" t="n">
        <v>0</v>
      </c>
      <c r="S636" s="0" t="n">
        <v>99.06</v>
      </c>
      <c r="T636" s="0" t="n">
        <v>98.52</v>
      </c>
      <c r="U636" s="0" t="n">
        <v>98.5</v>
      </c>
      <c r="V636" s="0" t="n">
        <v>99.38</v>
      </c>
      <c r="W636" s="0" t="n">
        <v>7924</v>
      </c>
      <c r="X636" s="0" t="n">
        <v>98.52</v>
      </c>
      <c r="Y636" s="0" t="n">
        <v>99.3</v>
      </c>
      <c r="Z636" s="0" t="n">
        <v>3</v>
      </c>
      <c r="AA636" s="0" t="n">
        <v>3000000</v>
      </c>
      <c r="AB636" s="0" t="n">
        <v>4969</v>
      </c>
      <c r="AC636" s="0" t="n">
        <v>0</v>
      </c>
      <c r="AD636" s="0" t="s">
        <v>99</v>
      </c>
      <c r="AE636" s="0" t="s">
        <v>99</v>
      </c>
      <c r="AG636" s="0" t="s">
        <v>30646</v>
      </c>
      <c r="AH636" s="0" t="n">
        <v>6</v>
      </c>
      <c r="AI636" s="0" t="s">
        <v>29966</v>
      </c>
      <c r="AJ636" s="0" t="s">
        <v>31757</v>
      </c>
      <c r="AK636" s="0" t="s">
        <v>31135</v>
      </c>
      <c r="AL636" s="0" t="s">
        <v>2112</v>
      </c>
    </row>
    <row r="637" customFormat="false" ht="15" hidden="false" customHeight="false" outlineLevel="0" collapsed="false">
      <c r="A637" s="0" t="s">
        <v>31949</v>
      </c>
      <c r="B637" s="0" t="s">
        <v>31950</v>
      </c>
      <c r="C637" s="0" t="s">
        <v>22931</v>
      </c>
      <c r="D637" s="0" t="s">
        <v>22931</v>
      </c>
      <c r="E637" s="0" t="s">
        <v>31951</v>
      </c>
      <c r="F637" s="0" t="s">
        <v>498</v>
      </c>
      <c r="G637" s="0" t="n">
        <v>3</v>
      </c>
      <c r="H637" s="0" t="n">
        <v>1</v>
      </c>
      <c r="I637" s="0" t="n">
        <v>0.01</v>
      </c>
      <c r="J637" s="0" t="n">
        <v>1000</v>
      </c>
      <c r="K637" s="0" t="n">
        <v>0.76</v>
      </c>
      <c r="L637" s="0" t="n">
        <v>75.84</v>
      </c>
      <c r="M637" s="0" t="n">
        <v>75.73</v>
      </c>
      <c r="N637" s="0" t="n">
        <v>75.84</v>
      </c>
      <c r="O637" s="0" t="n">
        <v>75.84</v>
      </c>
      <c r="P637" s="0" t="n">
        <v>0</v>
      </c>
      <c r="Q637" s="0" t="n">
        <v>0</v>
      </c>
      <c r="R637" s="0" t="n">
        <v>0</v>
      </c>
      <c r="S637" s="0" t="n">
        <v>75.76</v>
      </c>
      <c r="T637" s="0" t="n">
        <v>75.57</v>
      </c>
      <c r="U637" s="0" t="n">
        <v>75.43</v>
      </c>
      <c r="V637" s="0" t="n">
        <v>76.1</v>
      </c>
      <c r="W637" s="0" t="n">
        <v>310596</v>
      </c>
      <c r="X637" s="0" t="n">
        <v>75.74</v>
      </c>
      <c r="Y637" s="0" t="n">
        <v>76.26</v>
      </c>
      <c r="Z637" s="0" t="n">
        <v>27</v>
      </c>
      <c r="AA637" s="0" t="n">
        <v>200000</v>
      </c>
      <c r="AB637" s="0" t="n">
        <v>9859.2</v>
      </c>
      <c r="AC637" s="0" t="n">
        <v>0</v>
      </c>
      <c r="AD637" s="0" t="s">
        <v>99</v>
      </c>
      <c r="AE637" s="0" t="s">
        <v>99</v>
      </c>
      <c r="AG637" s="0" t="s">
        <v>30646</v>
      </c>
      <c r="AH637" s="0" t="n">
        <v>800</v>
      </c>
      <c r="AI637" s="0" t="s">
        <v>29966</v>
      </c>
      <c r="AJ637" s="0" t="s">
        <v>31757</v>
      </c>
      <c r="AK637" s="0" t="s">
        <v>31135</v>
      </c>
      <c r="AL637" s="0" t="s">
        <v>2112</v>
      </c>
    </row>
    <row r="638" customFormat="false" ht="15" hidden="false" customHeight="false" outlineLevel="0" collapsed="false">
      <c r="A638" s="0" t="s">
        <v>31952</v>
      </c>
      <c r="B638" s="0" t="s">
        <v>31953</v>
      </c>
      <c r="C638" s="0" t="s">
        <v>21372</v>
      </c>
      <c r="D638" s="0" t="s">
        <v>21372</v>
      </c>
      <c r="E638" s="0" t="s">
        <v>31954</v>
      </c>
      <c r="F638" s="0" t="s">
        <v>498</v>
      </c>
      <c r="G638" s="0" t="n">
        <v>3</v>
      </c>
      <c r="H638" s="0" t="n">
        <v>1</v>
      </c>
      <c r="I638" s="0" t="n">
        <v>0.01</v>
      </c>
      <c r="J638" s="0" t="n">
        <v>1000</v>
      </c>
      <c r="K638" s="0" t="n">
        <v>0.91</v>
      </c>
      <c r="L638" s="0" t="n">
        <v>87.58</v>
      </c>
      <c r="M638" s="0" t="n">
        <v>86.98</v>
      </c>
      <c r="N638" s="0" t="n">
        <v>88.15</v>
      </c>
      <c r="O638" s="0" t="n">
        <v>87.61</v>
      </c>
      <c r="P638" s="0" t="n">
        <v>0</v>
      </c>
      <c r="Q638" s="0" t="n">
        <v>0</v>
      </c>
      <c r="R638" s="0" t="n">
        <v>0</v>
      </c>
      <c r="S638" s="0" t="n">
        <v>88.07</v>
      </c>
      <c r="T638" s="0" t="n">
        <v>89.26</v>
      </c>
      <c r="U638" s="0" t="n">
        <v>86.79</v>
      </c>
      <c r="V638" s="0" t="n">
        <v>89.26</v>
      </c>
      <c r="W638" s="0" t="n">
        <v>317927</v>
      </c>
      <c r="X638" s="0" t="n">
        <v>87.5</v>
      </c>
      <c r="Y638" s="0" t="n">
        <v>87.93</v>
      </c>
      <c r="Z638" s="0" t="n">
        <v>91</v>
      </c>
      <c r="AA638" s="0" t="n">
        <v>300000</v>
      </c>
      <c r="AB638" s="0" t="n">
        <v>875.8</v>
      </c>
      <c r="AC638" s="0" t="n">
        <v>0</v>
      </c>
      <c r="AD638" s="0" t="s">
        <v>99</v>
      </c>
      <c r="AE638" s="0" t="s">
        <v>99</v>
      </c>
      <c r="AG638" s="0" t="s">
        <v>30646</v>
      </c>
      <c r="AH638" s="0" t="n">
        <v>6</v>
      </c>
      <c r="AI638" s="0" t="s">
        <v>29966</v>
      </c>
      <c r="AJ638" s="0" t="s">
        <v>31757</v>
      </c>
      <c r="AK638" s="0" t="s">
        <v>31135</v>
      </c>
      <c r="AL638" s="0" t="s">
        <v>2112</v>
      </c>
    </row>
    <row r="639" customFormat="false" ht="15" hidden="false" customHeight="false" outlineLevel="0" collapsed="false">
      <c r="A639" s="0" t="s">
        <v>31955</v>
      </c>
      <c r="B639" s="0" t="s">
        <v>31956</v>
      </c>
      <c r="C639" s="0" t="s">
        <v>31957</v>
      </c>
      <c r="D639" s="0" t="s">
        <v>31957</v>
      </c>
      <c r="E639" s="0" t="s">
        <v>31958</v>
      </c>
      <c r="F639" s="0" t="s">
        <v>498</v>
      </c>
      <c r="G639" s="0" t="n">
        <v>3</v>
      </c>
      <c r="H639" s="0" t="n">
        <v>1</v>
      </c>
      <c r="I639" s="0" t="n">
        <v>0.01</v>
      </c>
      <c r="J639" s="0" t="n">
        <v>1000</v>
      </c>
      <c r="K639" s="0" t="n">
        <v>-0.09</v>
      </c>
      <c r="L639" s="0" t="n">
        <v>100.2</v>
      </c>
      <c r="M639" s="0" t="n">
        <v>100.29</v>
      </c>
      <c r="N639" s="0" t="n">
        <v>0</v>
      </c>
      <c r="O639" s="0" t="n">
        <v>100.19</v>
      </c>
      <c r="P639" s="0" t="n">
        <v>0</v>
      </c>
      <c r="Q639" s="0" t="n">
        <v>0</v>
      </c>
      <c r="R639" s="0" t="n">
        <v>0</v>
      </c>
      <c r="S639" s="0" t="n">
        <v>100.38</v>
      </c>
      <c r="T639" s="0" t="n">
        <v>100.28</v>
      </c>
      <c r="U639" s="0" t="n">
        <v>100</v>
      </c>
      <c r="V639" s="0" t="n">
        <v>100.49</v>
      </c>
      <c r="W639" s="0" t="n">
        <v>78297</v>
      </c>
      <c r="X639" s="0" t="n">
        <v>100</v>
      </c>
      <c r="Y639" s="0" t="n">
        <v>100.29</v>
      </c>
      <c r="Z639" s="0" t="n">
        <v>20</v>
      </c>
      <c r="AA639" s="0" t="n">
        <v>100000</v>
      </c>
      <c r="AB639" s="0" t="n">
        <v>2004</v>
      </c>
      <c r="AC639" s="0" t="n">
        <v>0</v>
      </c>
      <c r="AD639" s="0" t="s">
        <v>99</v>
      </c>
      <c r="AE639" s="0" t="s">
        <v>99</v>
      </c>
      <c r="AF639" s="0" t="s">
        <v>30149</v>
      </c>
      <c r="AG639" s="0" t="s">
        <v>30646</v>
      </c>
      <c r="AH639" s="0" t="n">
        <v>0</v>
      </c>
      <c r="AI639" s="0" t="s">
        <v>29966</v>
      </c>
      <c r="AJ639" s="0" t="s">
        <v>31757</v>
      </c>
      <c r="AK639" s="0" t="s">
        <v>31135</v>
      </c>
      <c r="AL639" s="0" t="s">
        <v>2112</v>
      </c>
    </row>
    <row r="640" customFormat="false" ht="15" hidden="false" customHeight="false" outlineLevel="0" collapsed="false">
      <c r="A640" s="0" t="s">
        <v>31959</v>
      </c>
      <c r="B640" s="0" t="s">
        <v>31960</v>
      </c>
      <c r="C640" s="0" t="s">
        <v>19367</v>
      </c>
      <c r="D640" s="0" t="s">
        <v>19367</v>
      </c>
      <c r="E640" s="0" t="s">
        <v>31961</v>
      </c>
      <c r="F640" s="0" t="s">
        <v>498</v>
      </c>
      <c r="G640" s="0" t="n">
        <v>3</v>
      </c>
      <c r="H640" s="0" t="n">
        <v>1</v>
      </c>
      <c r="I640" s="0" t="n">
        <v>0.01</v>
      </c>
      <c r="J640" s="0" t="n">
        <v>1000</v>
      </c>
      <c r="K640" s="0" t="n">
        <v>0.07</v>
      </c>
      <c r="L640" s="0" t="n">
        <v>69.67</v>
      </c>
      <c r="M640" s="0" t="n">
        <v>69.62</v>
      </c>
      <c r="N640" s="0" t="n">
        <v>68.98</v>
      </c>
      <c r="O640" s="0" t="n">
        <v>69.73</v>
      </c>
      <c r="P640" s="0" t="n">
        <v>0</v>
      </c>
      <c r="Q640" s="0" t="n">
        <v>0</v>
      </c>
      <c r="R640" s="0" t="n">
        <v>0</v>
      </c>
      <c r="S640" s="0" t="n">
        <v>69.94</v>
      </c>
      <c r="T640" s="0" t="n">
        <v>70.63</v>
      </c>
      <c r="U640" s="0" t="n">
        <v>69.67</v>
      </c>
      <c r="V640" s="0" t="n">
        <v>71.5</v>
      </c>
      <c r="W640" s="0" t="n">
        <v>328025</v>
      </c>
      <c r="X640" s="0" t="n">
        <v>69.68</v>
      </c>
      <c r="Y640" s="0" t="n">
        <v>69.76</v>
      </c>
      <c r="Z640" s="0" t="n">
        <v>49</v>
      </c>
      <c r="AA640" s="0" t="n">
        <v>150000</v>
      </c>
      <c r="AB640" s="0" t="n">
        <v>120529.1</v>
      </c>
      <c r="AC640" s="0" t="n">
        <v>0</v>
      </c>
      <c r="AD640" s="0" t="s">
        <v>99</v>
      </c>
      <c r="AE640" s="0" t="s">
        <v>99</v>
      </c>
      <c r="AG640" s="0" t="s">
        <v>30646</v>
      </c>
      <c r="AH640" s="0" t="n">
        <v>6</v>
      </c>
      <c r="AI640" s="0" t="s">
        <v>29966</v>
      </c>
      <c r="AJ640" s="0" t="s">
        <v>31757</v>
      </c>
      <c r="AK640" s="0" t="s">
        <v>31135</v>
      </c>
      <c r="AL640" s="0" t="s">
        <v>2112</v>
      </c>
    </row>
    <row r="641" customFormat="false" ht="15" hidden="false" customHeight="false" outlineLevel="0" collapsed="false">
      <c r="A641" s="0" t="s">
        <v>31962</v>
      </c>
      <c r="B641" s="0" t="s">
        <v>31963</v>
      </c>
      <c r="C641" s="0" t="s">
        <v>31964</v>
      </c>
      <c r="D641" s="0" t="s">
        <v>31964</v>
      </c>
      <c r="E641" s="0" t="s">
        <v>31965</v>
      </c>
      <c r="F641" s="0" t="s">
        <v>498</v>
      </c>
      <c r="G641" s="0" t="n">
        <v>3</v>
      </c>
      <c r="H641" s="0" t="n">
        <v>1</v>
      </c>
      <c r="I641" s="0" t="n">
        <v>0.01</v>
      </c>
      <c r="J641" s="0" t="n">
        <v>1000</v>
      </c>
      <c r="K641" s="0" t="n">
        <v>0.15</v>
      </c>
      <c r="L641" s="0" t="n">
        <v>99.65</v>
      </c>
      <c r="M641" s="0" t="n">
        <v>99.5</v>
      </c>
      <c r="N641" s="0" t="n">
        <v>99.24</v>
      </c>
      <c r="O641" s="0" t="n">
        <v>99.65</v>
      </c>
      <c r="P641" s="0" t="n">
        <v>0</v>
      </c>
      <c r="Q641" s="0" t="n">
        <v>0</v>
      </c>
      <c r="R641" s="0" t="n">
        <v>0</v>
      </c>
      <c r="S641" s="0" t="n">
        <v>99.58</v>
      </c>
      <c r="T641" s="0" t="n">
        <v>99.68</v>
      </c>
      <c r="U641" s="0" t="n">
        <v>99.5</v>
      </c>
      <c r="V641" s="0" t="n">
        <v>99.9</v>
      </c>
      <c r="W641" s="0" t="n">
        <v>283814</v>
      </c>
      <c r="X641" s="0" t="n">
        <v>99.65</v>
      </c>
      <c r="Y641" s="0" t="n">
        <v>99.85</v>
      </c>
      <c r="Z641" s="0" t="n">
        <v>22</v>
      </c>
      <c r="AA641" s="0" t="n">
        <v>75000</v>
      </c>
      <c r="AB641" s="0" t="n">
        <v>2989.5</v>
      </c>
      <c r="AC641" s="0" t="n">
        <v>0</v>
      </c>
      <c r="AD641" s="0" t="s">
        <v>99</v>
      </c>
      <c r="AE641" s="0" t="s">
        <v>99</v>
      </c>
      <c r="AG641" s="0" t="s">
        <v>30646</v>
      </c>
      <c r="AH641" s="0" t="n">
        <v>6</v>
      </c>
      <c r="AI641" s="0" t="s">
        <v>29966</v>
      </c>
      <c r="AJ641" s="0" t="s">
        <v>31757</v>
      </c>
      <c r="AK641" s="0" t="s">
        <v>31135</v>
      </c>
      <c r="AL641" s="0" t="s">
        <v>2112</v>
      </c>
    </row>
    <row r="642" customFormat="false" ht="15" hidden="false" customHeight="false" outlineLevel="0" collapsed="false">
      <c r="A642" s="0" t="s">
        <v>31966</v>
      </c>
      <c r="B642" s="0" t="s">
        <v>31967</v>
      </c>
      <c r="C642" s="0" t="s">
        <v>31968</v>
      </c>
      <c r="D642" s="0" t="s">
        <v>31968</v>
      </c>
      <c r="E642" s="0" t="s">
        <v>31969</v>
      </c>
      <c r="F642" s="0" t="s">
        <v>498</v>
      </c>
      <c r="G642" s="0" t="n">
        <v>3</v>
      </c>
      <c r="H642" s="0" t="n">
        <v>1</v>
      </c>
      <c r="I642" s="0" t="n">
        <v>0.01</v>
      </c>
      <c r="J642" s="0" t="n">
        <v>1000</v>
      </c>
      <c r="K642" s="0" t="n">
        <v>-0.47</v>
      </c>
      <c r="L642" s="0" t="n">
        <v>96</v>
      </c>
      <c r="M642" s="0" t="n">
        <v>96.44</v>
      </c>
      <c r="N642" s="0" t="n">
        <v>95.72</v>
      </c>
      <c r="O642" s="0" t="n">
        <v>96</v>
      </c>
      <c r="P642" s="0" t="n">
        <v>0</v>
      </c>
      <c r="Q642" s="0" t="n">
        <v>0</v>
      </c>
      <c r="R642" s="0" t="n">
        <v>0</v>
      </c>
      <c r="S642" s="0" t="n">
        <v>96.01</v>
      </c>
      <c r="T642" s="0" t="n">
        <v>96.49</v>
      </c>
      <c r="U642" s="0" t="n">
        <v>96</v>
      </c>
      <c r="V642" s="0" t="n">
        <v>96.49</v>
      </c>
      <c r="W642" s="0" t="n">
        <v>340841</v>
      </c>
      <c r="X642" s="0" t="n">
        <v>96</v>
      </c>
      <c r="Y642" s="0" t="n">
        <v>96.28</v>
      </c>
      <c r="Z642" s="0" t="n">
        <v>18</v>
      </c>
      <c r="AA642" s="0" t="n">
        <v>100000</v>
      </c>
      <c r="AB642" s="0" t="n">
        <v>960</v>
      </c>
      <c r="AC642" s="0" t="n">
        <v>0</v>
      </c>
      <c r="AD642" s="0" t="s">
        <v>99</v>
      </c>
      <c r="AE642" s="0" t="s">
        <v>99</v>
      </c>
      <c r="AG642" s="0" t="s">
        <v>30646</v>
      </c>
      <c r="AH642" s="0" t="n">
        <v>6</v>
      </c>
      <c r="AI642" s="0" t="s">
        <v>29966</v>
      </c>
      <c r="AJ642" s="0" t="s">
        <v>31757</v>
      </c>
      <c r="AK642" s="0" t="s">
        <v>31135</v>
      </c>
      <c r="AL642" s="0" t="s">
        <v>2112</v>
      </c>
    </row>
    <row r="643" customFormat="false" ht="15" hidden="false" customHeight="false" outlineLevel="0" collapsed="false">
      <c r="A643" s="0" t="s">
        <v>31970</v>
      </c>
      <c r="B643" s="0" t="s">
        <v>31971</v>
      </c>
      <c r="C643" s="0" t="s">
        <v>25697</v>
      </c>
      <c r="D643" s="0" t="s">
        <v>25697</v>
      </c>
      <c r="E643" s="0" t="s">
        <v>31972</v>
      </c>
      <c r="F643" s="0" t="s">
        <v>498</v>
      </c>
      <c r="G643" s="0" t="n">
        <v>3</v>
      </c>
      <c r="H643" s="0" t="n">
        <v>1</v>
      </c>
      <c r="I643" s="0" t="n">
        <v>0.01</v>
      </c>
      <c r="J643" s="0" t="n">
        <v>1000</v>
      </c>
      <c r="K643" s="0" t="n">
        <v>4.75</v>
      </c>
      <c r="L643" s="0" t="n">
        <v>93.49</v>
      </c>
      <c r="M643" s="0" t="n">
        <v>89.25</v>
      </c>
      <c r="N643" s="0" t="n">
        <v>86.98</v>
      </c>
      <c r="O643" s="0" t="n">
        <v>92.3</v>
      </c>
      <c r="P643" s="0" t="n">
        <v>0</v>
      </c>
      <c r="Q643" s="0" t="n">
        <v>0</v>
      </c>
      <c r="R643" s="0" t="n">
        <v>0</v>
      </c>
      <c r="S643" s="0" t="n">
        <v>90.12</v>
      </c>
      <c r="T643" s="0" t="n">
        <v>89.98</v>
      </c>
      <c r="U643" s="0" t="n">
        <v>86.72</v>
      </c>
      <c r="V643" s="0" t="n">
        <v>93.49</v>
      </c>
      <c r="W643" s="0" t="n">
        <v>140589</v>
      </c>
      <c r="X643" s="0" t="n">
        <v>91.16</v>
      </c>
      <c r="Y643" s="0" t="n">
        <v>93.49</v>
      </c>
      <c r="Z643" s="0" t="n">
        <v>35</v>
      </c>
      <c r="AA643" s="0" t="n">
        <v>100000</v>
      </c>
      <c r="AB643" s="0" t="n">
        <v>6544.3</v>
      </c>
      <c r="AC643" s="0" t="n">
        <v>0</v>
      </c>
      <c r="AD643" s="0" t="s">
        <v>99</v>
      </c>
      <c r="AE643" s="0" t="s">
        <v>99</v>
      </c>
      <c r="AG643" s="0" t="s">
        <v>30646</v>
      </c>
      <c r="AH643" s="0" t="n">
        <v>6</v>
      </c>
      <c r="AI643" s="0" t="s">
        <v>29966</v>
      </c>
      <c r="AJ643" s="0" t="s">
        <v>31757</v>
      </c>
      <c r="AK643" s="0" t="s">
        <v>31135</v>
      </c>
      <c r="AL643" s="0" t="s">
        <v>2112</v>
      </c>
    </row>
    <row r="644" customFormat="false" ht="15" hidden="false" customHeight="false" outlineLevel="0" collapsed="false">
      <c r="A644" s="0" t="s">
        <v>31973</v>
      </c>
      <c r="B644" s="0" t="s">
        <v>31974</v>
      </c>
      <c r="C644" s="0" t="s">
        <v>18533</v>
      </c>
      <c r="D644" s="0" t="s">
        <v>18533</v>
      </c>
      <c r="E644" s="0" t="s">
        <v>31975</v>
      </c>
      <c r="F644" s="0" t="s">
        <v>498</v>
      </c>
      <c r="G644" s="0" t="n">
        <v>3</v>
      </c>
      <c r="H644" s="0" t="n">
        <v>1</v>
      </c>
      <c r="I644" s="0" t="n">
        <v>0.01</v>
      </c>
      <c r="J644" s="0" t="n">
        <v>1000</v>
      </c>
      <c r="K644" s="0" t="n">
        <v>0.42</v>
      </c>
      <c r="L644" s="0" t="n">
        <v>74</v>
      </c>
      <c r="M644" s="0" t="n">
        <v>73.69</v>
      </c>
      <c r="N644" s="0" t="n">
        <v>73.2</v>
      </c>
      <c r="O644" s="0" t="n">
        <v>73.99</v>
      </c>
      <c r="P644" s="0" t="n">
        <v>0</v>
      </c>
      <c r="Q644" s="0" t="n">
        <v>0</v>
      </c>
      <c r="R644" s="0" t="n">
        <v>0</v>
      </c>
      <c r="S644" s="0" t="n">
        <v>73.04</v>
      </c>
      <c r="T644" s="0" t="n">
        <v>70.99</v>
      </c>
      <c r="U644" s="0" t="n">
        <v>70.51</v>
      </c>
      <c r="V644" s="0" t="n">
        <v>74</v>
      </c>
      <c r="W644" s="0" t="n">
        <v>26295</v>
      </c>
      <c r="X644" s="0" t="n">
        <v>73.79</v>
      </c>
      <c r="Y644" s="0" t="n">
        <v>73.99</v>
      </c>
      <c r="Z644" s="0" t="n">
        <v>13</v>
      </c>
      <c r="AA644" s="0" t="n">
        <v>100000</v>
      </c>
      <c r="AB644" s="0" t="n">
        <v>1480</v>
      </c>
      <c r="AC644" s="0" t="n">
        <v>0</v>
      </c>
      <c r="AD644" s="0" t="s">
        <v>99</v>
      </c>
      <c r="AE644" s="0" t="s">
        <v>99</v>
      </c>
      <c r="AG644" s="0" t="s">
        <v>30646</v>
      </c>
      <c r="AH644" s="0" t="n">
        <v>6</v>
      </c>
      <c r="AI644" s="0" t="s">
        <v>29966</v>
      </c>
      <c r="AJ644" s="0" t="s">
        <v>31757</v>
      </c>
      <c r="AK644" s="0" t="s">
        <v>31135</v>
      </c>
      <c r="AL644" s="0" t="s">
        <v>2112</v>
      </c>
    </row>
    <row r="645" customFormat="false" ht="15" hidden="false" customHeight="false" outlineLevel="0" collapsed="false">
      <c r="A645" s="0" t="s">
        <v>31976</v>
      </c>
      <c r="B645" s="0" t="s">
        <v>31977</v>
      </c>
      <c r="C645" s="0" t="s">
        <v>31978</v>
      </c>
      <c r="D645" s="0" t="s">
        <v>31978</v>
      </c>
      <c r="E645" s="0" t="s">
        <v>31979</v>
      </c>
      <c r="F645" s="0" t="s">
        <v>498</v>
      </c>
      <c r="G645" s="0" t="n">
        <v>3</v>
      </c>
      <c r="H645" s="0" t="n">
        <v>1</v>
      </c>
      <c r="I645" s="0" t="n">
        <v>0.01</v>
      </c>
      <c r="J645" s="0" t="n">
        <v>125</v>
      </c>
      <c r="K645" s="0" t="n">
        <v>-0.1</v>
      </c>
      <c r="L645" s="0" t="n">
        <v>97.39</v>
      </c>
      <c r="M645" s="0" t="n">
        <v>97.49</v>
      </c>
      <c r="N645" s="0" t="n">
        <v>96.2</v>
      </c>
      <c r="O645" s="0" t="n">
        <v>97.39</v>
      </c>
      <c r="P645" s="0" t="n">
        <v>0</v>
      </c>
      <c r="Q645" s="0" t="n">
        <v>0</v>
      </c>
      <c r="R645" s="0" t="n">
        <v>0</v>
      </c>
      <c r="S645" s="0" t="n">
        <v>96.7</v>
      </c>
      <c r="T645" s="0" t="n">
        <v>97.47</v>
      </c>
      <c r="U645" s="0" t="n">
        <v>96.12</v>
      </c>
      <c r="V645" s="0" t="n">
        <v>97.47</v>
      </c>
      <c r="W645" s="0" t="n">
        <v>1209</v>
      </c>
      <c r="X645" s="0" t="n">
        <v>96.72</v>
      </c>
      <c r="Y645" s="0" t="n">
        <v>97.39</v>
      </c>
      <c r="Z645" s="0" t="n">
        <v>5</v>
      </c>
      <c r="AA645" s="0" t="n">
        <v>250000</v>
      </c>
      <c r="AB645" s="0" t="n">
        <v>121.74</v>
      </c>
      <c r="AC645" s="0" t="n">
        <v>0</v>
      </c>
      <c r="AD645" s="0" t="s">
        <v>99</v>
      </c>
      <c r="AE645" s="0" t="s">
        <v>99</v>
      </c>
      <c r="AG645" s="0" t="s">
        <v>30646</v>
      </c>
      <c r="AH645" s="0" t="n">
        <v>6</v>
      </c>
      <c r="AI645" s="0" t="s">
        <v>29966</v>
      </c>
      <c r="AJ645" s="0" t="s">
        <v>31757</v>
      </c>
      <c r="AK645" s="0" t="s">
        <v>31135</v>
      </c>
      <c r="AL645" s="0" t="s">
        <v>2112</v>
      </c>
    </row>
    <row r="646" customFormat="false" ht="15" hidden="false" customHeight="false" outlineLevel="0" collapsed="false">
      <c r="A646" s="0" t="s">
        <v>31980</v>
      </c>
      <c r="B646" s="0" t="s">
        <v>31981</v>
      </c>
      <c r="C646" s="0" t="s">
        <v>22630</v>
      </c>
      <c r="D646" s="0" t="s">
        <v>22630</v>
      </c>
      <c r="E646" s="0" t="s">
        <v>31982</v>
      </c>
      <c r="F646" s="0" t="s">
        <v>498</v>
      </c>
      <c r="G646" s="0" t="n">
        <v>3</v>
      </c>
      <c r="H646" s="0" t="n">
        <v>1</v>
      </c>
      <c r="I646" s="0" t="n">
        <v>0.01</v>
      </c>
      <c r="J646" s="0" t="n">
        <v>1000</v>
      </c>
      <c r="K646" s="0" t="n">
        <v>0.36</v>
      </c>
      <c r="L646" s="0" t="n">
        <v>100.03</v>
      </c>
      <c r="M646" s="0" t="n">
        <v>99.67</v>
      </c>
      <c r="N646" s="0" t="n">
        <v>98.48</v>
      </c>
      <c r="O646" s="0" t="n">
        <v>100.03</v>
      </c>
      <c r="P646" s="0" t="n">
        <v>0</v>
      </c>
      <c r="Q646" s="0" t="n">
        <v>0</v>
      </c>
      <c r="R646" s="0" t="n">
        <v>0</v>
      </c>
      <c r="S646" s="0" t="n">
        <v>100.45</v>
      </c>
      <c r="T646" s="0" t="n">
        <v>100.78</v>
      </c>
      <c r="U646" s="0" t="n">
        <v>98.3</v>
      </c>
      <c r="V646" s="0" t="n">
        <v>101.55</v>
      </c>
      <c r="W646" s="0" t="n">
        <v>1295854</v>
      </c>
      <c r="X646" s="0" t="n">
        <v>100.03</v>
      </c>
      <c r="Y646" s="0" t="n">
        <v>100.22</v>
      </c>
      <c r="Z646" s="0" t="n">
        <v>156</v>
      </c>
      <c r="AA646" s="0" t="n">
        <v>350000</v>
      </c>
      <c r="AB646" s="0" t="n">
        <v>23006.9</v>
      </c>
      <c r="AC646" s="0" t="n">
        <v>0</v>
      </c>
      <c r="AD646" s="0" t="s">
        <v>99</v>
      </c>
      <c r="AE646" s="0" t="s">
        <v>99</v>
      </c>
      <c r="AG646" s="0" t="s">
        <v>30646</v>
      </c>
      <c r="AH646" s="0" t="n">
        <v>800</v>
      </c>
      <c r="AI646" s="0" t="s">
        <v>29966</v>
      </c>
      <c r="AJ646" s="0" t="s">
        <v>31757</v>
      </c>
      <c r="AK646" s="0" t="s">
        <v>31135</v>
      </c>
      <c r="AL646" s="0" t="s">
        <v>2112</v>
      </c>
    </row>
    <row r="647" customFormat="false" ht="15" hidden="false" customHeight="false" outlineLevel="0" collapsed="false">
      <c r="A647" s="0" t="s">
        <v>31983</v>
      </c>
      <c r="B647" s="0" t="s">
        <v>31984</v>
      </c>
      <c r="C647" s="0" t="s">
        <v>26796</v>
      </c>
      <c r="D647" s="0" t="s">
        <v>26796</v>
      </c>
      <c r="E647" s="0" t="s">
        <v>31985</v>
      </c>
      <c r="F647" s="0" t="s">
        <v>498</v>
      </c>
      <c r="G647" s="0" t="n">
        <v>3</v>
      </c>
      <c r="H647" s="0" t="n">
        <v>1</v>
      </c>
      <c r="I647" s="0" t="n">
        <v>0.01</v>
      </c>
      <c r="J647" s="0" t="n">
        <v>1000</v>
      </c>
      <c r="K647" s="0" t="n">
        <v>0.05</v>
      </c>
      <c r="L647" s="0" t="n">
        <v>99.8</v>
      </c>
      <c r="M647" s="0" t="n">
        <v>99.68</v>
      </c>
      <c r="N647" s="0" t="n">
        <v>99.2</v>
      </c>
      <c r="O647" s="0" t="n">
        <v>99.79</v>
      </c>
      <c r="P647" s="0" t="n">
        <v>0</v>
      </c>
      <c r="Q647" s="0" t="n">
        <v>0</v>
      </c>
      <c r="R647" s="0" t="n">
        <v>0</v>
      </c>
      <c r="S647" s="0" t="n">
        <v>99.68</v>
      </c>
      <c r="T647" s="0" t="n">
        <v>98.73</v>
      </c>
      <c r="U647" s="0" t="n">
        <v>98.62</v>
      </c>
      <c r="V647" s="0" t="n">
        <v>99.99</v>
      </c>
      <c r="W647" s="0" t="n">
        <v>265153</v>
      </c>
      <c r="X647" s="0" t="n">
        <v>99.66</v>
      </c>
      <c r="Y647" s="0" t="n">
        <v>99.8</v>
      </c>
      <c r="Z647" s="0" t="n">
        <v>53</v>
      </c>
      <c r="AA647" s="0" t="n">
        <v>223407</v>
      </c>
      <c r="AB647" s="0" t="n">
        <v>4990</v>
      </c>
      <c r="AC647" s="0" t="n">
        <v>0</v>
      </c>
      <c r="AD647" s="0" t="s">
        <v>99</v>
      </c>
      <c r="AE647" s="0" t="s">
        <v>99</v>
      </c>
      <c r="AG647" s="0" t="s">
        <v>30646</v>
      </c>
      <c r="AH647" s="0" t="n">
        <v>6</v>
      </c>
      <c r="AI647" s="0" t="s">
        <v>29966</v>
      </c>
      <c r="AJ647" s="0" t="s">
        <v>31757</v>
      </c>
      <c r="AK647" s="0" t="s">
        <v>31135</v>
      </c>
      <c r="AL647" s="0" t="s">
        <v>2112</v>
      </c>
    </row>
    <row r="648" customFormat="false" ht="15" hidden="false" customHeight="false" outlineLevel="0" collapsed="false">
      <c r="A648" s="0" t="s">
        <v>31986</v>
      </c>
      <c r="B648" s="0" t="s">
        <v>31987</v>
      </c>
      <c r="C648" s="0" t="s">
        <v>19299</v>
      </c>
      <c r="D648" s="0" t="s">
        <v>19299</v>
      </c>
      <c r="E648" s="0" t="s">
        <v>31988</v>
      </c>
      <c r="F648" s="0" t="s">
        <v>498</v>
      </c>
      <c r="G648" s="0" t="n">
        <v>3</v>
      </c>
      <c r="H648" s="0" t="n">
        <v>1</v>
      </c>
      <c r="I648" s="0" t="n">
        <v>0.01</v>
      </c>
      <c r="J648" s="0" t="n">
        <v>625.6</v>
      </c>
      <c r="K648" s="0" t="n">
        <v>0.4</v>
      </c>
      <c r="L648" s="0" t="n">
        <v>95.8</v>
      </c>
      <c r="M648" s="0" t="n">
        <v>95.42</v>
      </c>
      <c r="N648" s="0" t="n">
        <v>95.2</v>
      </c>
      <c r="O648" s="0" t="n">
        <v>95.8</v>
      </c>
      <c r="P648" s="0" t="n">
        <v>0</v>
      </c>
      <c r="Q648" s="0" t="n">
        <v>0</v>
      </c>
      <c r="R648" s="0" t="n">
        <v>0</v>
      </c>
      <c r="S648" s="0" t="n">
        <v>95.97</v>
      </c>
      <c r="T648" s="0" t="n">
        <v>96.46</v>
      </c>
      <c r="U648" s="0" t="n">
        <v>95.8</v>
      </c>
      <c r="V648" s="0" t="n">
        <v>96.46</v>
      </c>
      <c r="W648" s="0" t="n">
        <v>24616</v>
      </c>
      <c r="X648" s="0" t="n">
        <v>95.2</v>
      </c>
      <c r="Y648" s="0" t="n">
        <v>95.8</v>
      </c>
      <c r="Z648" s="0" t="n">
        <v>8</v>
      </c>
      <c r="AA648" s="0" t="n">
        <v>200000</v>
      </c>
      <c r="AB648" s="0" t="n">
        <v>1198.65</v>
      </c>
      <c r="AC648" s="0" t="n">
        <v>0</v>
      </c>
      <c r="AD648" s="0" t="s">
        <v>99</v>
      </c>
      <c r="AE648" s="0" t="s">
        <v>99</v>
      </c>
      <c r="AF648" s="0" t="s">
        <v>30149</v>
      </c>
      <c r="AG648" s="0" t="s">
        <v>30646</v>
      </c>
      <c r="AH648" s="0" t="n">
        <v>0</v>
      </c>
      <c r="AI648" s="0" t="s">
        <v>29966</v>
      </c>
      <c r="AJ648" s="0" t="s">
        <v>31757</v>
      </c>
      <c r="AK648" s="0" t="s">
        <v>31135</v>
      </c>
      <c r="AL648" s="0" t="s">
        <v>2112</v>
      </c>
    </row>
    <row r="649" customFormat="false" ht="15" hidden="false" customHeight="false" outlineLevel="0" collapsed="false">
      <c r="A649" s="0" t="s">
        <v>31989</v>
      </c>
      <c r="B649" s="0" t="s">
        <v>31990</v>
      </c>
      <c r="C649" s="0" t="s">
        <v>22314</v>
      </c>
      <c r="D649" s="0" t="s">
        <v>22314</v>
      </c>
      <c r="E649" s="0" t="s">
        <v>31991</v>
      </c>
      <c r="F649" s="0" t="s">
        <v>498</v>
      </c>
      <c r="G649" s="0" t="n">
        <v>3</v>
      </c>
      <c r="H649" s="0" t="n">
        <v>1</v>
      </c>
      <c r="I649" s="0" t="n">
        <v>0.01</v>
      </c>
      <c r="J649" s="0" t="n">
        <v>1000</v>
      </c>
      <c r="K649" s="0" t="n">
        <v>-0.08</v>
      </c>
      <c r="L649" s="0" t="n">
        <v>83.73</v>
      </c>
      <c r="M649" s="0" t="n">
        <v>83.8</v>
      </c>
      <c r="N649" s="0" t="n">
        <v>83.17</v>
      </c>
      <c r="O649" s="0" t="n">
        <v>83.73</v>
      </c>
      <c r="P649" s="0" t="n">
        <v>0</v>
      </c>
      <c r="Q649" s="0" t="n">
        <v>0</v>
      </c>
      <c r="R649" s="0" t="n">
        <v>0</v>
      </c>
      <c r="S649" s="0" t="n">
        <v>83.92</v>
      </c>
      <c r="T649" s="0" t="n">
        <v>83.9</v>
      </c>
      <c r="U649" s="0" t="n">
        <v>83.73</v>
      </c>
      <c r="V649" s="0" t="n">
        <v>84.14</v>
      </c>
      <c r="W649" s="0" t="n">
        <v>3357</v>
      </c>
      <c r="X649" s="0" t="n">
        <v>83.39</v>
      </c>
      <c r="Y649" s="0" t="n">
        <v>83.92</v>
      </c>
      <c r="Z649" s="0" t="n">
        <v>3</v>
      </c>
      <c r="AA649" s="0" t="n">
        <v>150000</v>
      </c>
      <c r="AB649" s="0" t="n">
        <v>837.3</v>
      </c>
      <c r="AC649" s="0" t="n">
        <v>0</v>
      </c>
      <c r="AD649" s="0" t="s">
        <v>99</v>
      </c>
      <c r="AE649" s="0" t="s">
        <v>99</v>
      </c>
      <c r="AF649" s="0" t="s">
        <v>30149</v>
      </c>
      <c r="AG649" s="0" t="s">
        <v>30646</v>
      </c>
      <c r="AH649" s="0" t="n">
        <v>0</v>
      </c>
      <c r="AI649" s="0" t="s">
        <v>29966</v>
      </c>
      <c r="AJ649" s="0" t="s">
        <v>31757</v>
      </c>
      <c r="AK649" s="0" t="s">
        <v>31135</v>
      </c>
      <c r="AL649" s="0" t="s">
        <v>2112</v>
      </c>
    </row>
    <row r="650" customFormat="false" ht="15" hidden="false" customHeight="false" outlineLevel="0" collapsed="false">
      <c r="A650" s="0" t="s">
        <v>31992</v>
      </c>
      <c r="B650" s="0" t="s">
        <v>31993</v>
      </c>
      <c r="C650" s="0" t="s">
        <v>19502</v>
      </c>
      <c r="D650" s="0" t="s">
        <v>19502</v>
      </c>
      <c r="E650" s="0" t="s">
        <v>31994</v>
      </c>
      <c r="F650" s="0" t="s">
        <v>498</v>
      </c>
      <c r="G650" s="0" t="n">
        <v>3</v>
      </c>
      <c r="H650" s="0" t="n">
        <v>1</v>
      </c>
      <c r="I650" s="0" t="n">
        <v>0.01</v>
      </c>
      <c r="J650" s="0" t="n">
        <v>1000</v>
      </c>
      <c r="K650" s="0" t="n">
        <v>-0.71</v>
      </c>
      <c r="L650" s="0" t="n">
        <v>92.44</v>
      </c>
      <c r="M650" s="0" t="n">
        <v>93.1</v>
      </c>
      <c r="N650" s="0" t="n">
        <v>94.06</v>
      </c>
      <c r="O650" s="0" t="n">
        <v>92.39</v>
      </c>
      <c r="P650" s="0" t="n">
        <v>0</v>
      </c>
      <c r="Q650" s="0" t="n">
        <v>0</v>
      </c>
      <c r="R650" s="0" t="n">
        <v>0</v>
      </c>
      <c r="S650" s="0" t="n">
        <v>92.22</v>
      </c>
      <c r="T650" s="0" t="n">
        <v>92.98</v>
      </c>
      <c r="U650" s="0" t="n">
        <v>92</v>
      </c>
      <c r="V650" s="0" t="n">
        <v>92.98</v>
      </c>
      <c r="W650" s="0" t="n">
        <v>1137080</v>
      </c>
      <c r="X650" s="0" t="n">
        <v>92.35</v>
      </c>
      <c r="Y650" s="0" t="n">
        <v>92.53</v>
      </c>
      <c r="Z650" s="0" t="n">
        <v>89</v>
      </c>
      <c r="AA650" s="0" t="n">
        <v>150000</v>
      </c>
      <c r="AB650" s="0" t="n">
        <v>4622</v>
      </c>
      <c r="AC650" s="0" t="n">
        <v>0</v>
      </c>
      <c r="AD650" s="0" t="s">
        <v>99</v>
      </c>
      <c r="AE650" s="0" t="s">
        <v>99</v>
      </c>
      <c r="AF650" s="0" t="s">
        <v>30149</v>
      </c>
      <c r="AG650" s="0" t="s">
        <v>30646</v>
      </c>
      <c r="AH650" s="0" t="n">
        <v>0</v>
      </c>
      <c r="AI650" s="0" t="s">
        <v>29966</v>
      </c>
      <c r="AJ650" s="0" t="s">
        <v>31757</v>
      </c>
      <c r="AK650" s="0" t="s">
        <v>31135</v>
      </c>
      <c r="AL650" s="0" t="s">
        <v>2112</v>
      </c>
    </row>
    <row r="651" customFormat="false" ht="15" hidden="false" customHeight="false" outlineLevel="0" collapsed="false">
      <c r="A651" s="0" t="s">
        <v>31995</v>
      </c>
      <c r="B651" s="0" t="s">
        <v>31996</v>
      </c>
      <c r="C651" s="0" t="s">
        <v>31997</v>
      </c>
      <c r="D651" s="0" t="s">
        <v>31997</v>
      </c>
      <c r="E651" s="0" t="s">
        <v>31998</v>
      </c>
      <c r="F651" s="0" t="s">
        <v>1987</v>
      </c>
      <c r="G651" s="0" t="n">
        <v>3</v>
      </c>
      <c r="H651" s="0" t="n">
        <v>1</v>
      </c>
      <c r="I651" s="0" t="n">
        <v>0.01</v>
      </c>
      <c r="J651" s="0" t="n">
        <v>1000</v>
      </c>
      <c r="K651" s="0" t="n">
        <v>0</v>
      </c>
      <c r="L651" s="0" t="n">
        <v>0</v>
      </c>
      <c r="M651" s="0" t="n">
        <v>99.46</v>
      </c>
      <c r="N651" s="0" t="n">
        <v>99.1</v>
      </c>
      <c r="O651" s="0" t="n">
        <v>99.46</v>
      </c>
      <c r="P651" s="0" t="n">
        <v>0</v>
      </c>
      <c r="Q651" s="0" t="n">
        <v>0</v>
      </c>
      <c r="R651" s="0" t="n">
        <v>0</v>
      </c>
      <c r="S651" s="0" t="n">
        <v>0</v>
      </c>
      <c r="T651" s="0" t="n">
        <v>0</v>
      </c>
      <c r="U651" s="0" t="n">
        <v>0</v>
      </c>
      <c r="V651" s="0" t="n">
        <v>0</v>
      </c>
      <c r="W651" s="0" t="n">
        <v>0</v>
      </c>
      <c r="X651" s="0" t="n">
        <v>96.85</v>
      </c>
      <c r="Y651" s="0" t="n">
        <v>99.49</v>
      </c>
      <c r="Z651" s="0" t="n">
        <v>0</v>
      </c>
      <c r="AA651" s="0" t="n">
        <v>700000</v>
      </c>
      <c r="AB651" s="0" t="n">
        <v>0</v>
      </c>
      <c r="AC651" s="0" t="n">
        <v>0</v>
      </c>
      <c r="AD651" s="0" t="s">
        <v>99</v>
      </c>
      <c r="AE651" s="0" t="s">
        <v>99</v>
      </c>
      <c r="AG651" s="0" t="s">
        <v>30646</v>
      </c>
      <c r="AH651" s="0" t="n">
        <v>6</v>
      </c>
      <c r="AI651" s="0" t="s">
        <v>29966</v>
      </c>
      <c r="AJ651" s="0" t="s">
        <v>31757</v>
      </c>
      <c r="AK651" s="0" t="s">
        <v>31143</v>
      </c>
      <c r="AL651" s="0" t="s">
        <v>2112</v>
      </c>
    </row>
    <row r="652" customFormat="false" ht="15" hidden="false" customHeight="false" outlineLevel="0" collapsed="false">
      <c r="A652" s="0" t="s">
        <v>31999</v>
      </c>
      <c r="B652" s="0" t="s">
        <v>32000</v>
      </c>
      <c r="C652" s="0" t="s">
        <v>32001</v>
      </c>
      <c r="D652" s="0" t="s">
        <v>32001</v>
      </c>
      <c r="E652" s="0" t="s">
        <v>32002</v>
      </c>
      <c r="F652" s="0" t="s">
        <v>1987</v>
      </c>
      <c r="G652" s="0" t="n">
        <v>3</v>
      </c>
      <c r="H652" s="0" t="n">
        <v>1</v>
      </c>
      <c r="I652" s="0" t="n">
        <v>0.01</v>
      </c>
      <c r="J652" s="0" t="n">
        <v>1000</v>
      </c>
      <c r="K652" s="0" t="n">
        <v>0</v>
      </c>
      <c r="L652" s="0" t="n">
        <v>0</v>
      </c>
      <c r="M652" s="0" t="n">
        <v>0</v>
      </c>
      <c r="N652" s="0" t="n">
        <v>0</v>
      </c>
      <c r="O652" s="0" t="n">
        <v>0</v>
      </c>
      <c r="P652" s="0" t="n">
        <v>0</v>
      </c>
      <c r="Q652" s="0" t="n">
        <v>0</v>
      </c>
      <c r="R652" s="0" t="n">
        <v>0</v>
      </c>
      <c r="S652" s="0" t="n">
        <v>0</v>
      </c>
      <c r="T652" s="0" t="n">
        <v>0</v>
      </c>
      <c r="U652" s="0" t="n">
        <v>0</v>
      </c>
      <c r="V652" s="0" t="n">
        <v>0</v>
      </c>
      <c r="W652" s="0" t="n">
        <v>0</v>
      </c>
      <c r="X652" s="0" t="n">
        <v>0</v>
      </c>
      <c r="Y652" s="0" t="n">
        <v>0</v>
      </c>
      <c r="Z652" s="0" t="n">
        <v>0</v>
      </c>
      <c r="AA652" s="0" t="n">
        <v>1100000</v>
      </c>
      <c r="AB652" s="0" t="n">
        <v>0</v>
      </c>
      <c r="AC652" s="0" t="n">
        <v>0</v>
      </c>
      <c r="AD652" s="0" t="s">
        <v>99</v>
      </c>
      <c r="AE652" s="0" t="s">
        <v>99</v>
      </c>
      <c r="AG652" s="0" t="s">
        <v>30646</v>
      </c>
      <c r="AH652" s="0" t="n">
        <v>800</v>
      </c>
      <c r="AI652" s="0" t="s">
        <v>29966</v>
      </c>
      <c r="AJ652" s="0" t="s">
        <v>31757</v>
      </c>
      <c r="AK652" s="0" t="s">
        <v>31143</v>
      </c>
      <c r="AL652" s="0" t="s">
        <v>2112</v>
      </c>
    </row>
    <row r="653" customFormat="false" ht="15" hidden="false" customHeight="false" outlineLevel="0" collapsed="false">
      <c r="A653" s="0" t="s">
        <v>32003</v>
      </c>
      <c r="B653" s="0" t="s">
        <v>32004</v>
      </c>
      <c r="C653" s="0" t="s">
        <v>32005</v>
      </c>
      <c r="D653" s="0" t="s">
        <v>32005</v>
      </c>
      <c r="E653" s="0" t="s">
        <v>32006</v>
      </c>
      <c r="F653" s="0" t="s">
        <v>1987</v>
      </c>
      <c r="G653" s="0" t="n">
        <v>3</v>
      </c>
      <c r="H653" s="0" t="n">
        <v>1</v>
      </c>
      <c r="I653" s="0" t="n">
        <v>0.01</v>
      </c>
      <c r="J653" s="0" t="n">
        <v>1000</v>
      </c>
      <c r="K653" s="0" t="n">
        <v>0</v>
      </c>
      <c r="L653" s="0" t="n">
        <v>0</v>
      </c>
      <c r="M653" s="0" t="n">
        <v>98.9</v>
      </c>
      <c r="N653" s="0" t="n">
        <v>0</v>
      </c>
      <c r="O653" s="0" t="n">
        <v>98.9</v>
      </c>
      <c r="P653" s="0" t="n">
        <v>0</v>
      </c>
      <c r="Q653" s="0" t="n">
        <v>0</v>
      </c>
      <c r="R653" s="0" t="n">
        <v>0</v>
      </c>
      <c r="S653" s="0" t="n">
        <v>0</v>
      </c>
      <c r="T653" s="0" t="n">
        <v>0</v>
      </c>
      <c r="U653" s="0" t="n">
        <v>0</v>
      </c>
      <c r="V653" s="0" t="n">
        <v>0</v>
      </c>
      <c r="W653" s="0" t="n">
        <v>0</v>
      </c>
      <c r="X653" s="0" t="n">
        <v>86.01</v>
      </c>
      <c r="Y653" s="0" t="n">
        <v>0</v>
      </c>
      <c r="Z653" s="0" t="n">
        <v>0</v>
      </c>
      <c r="AA653" s="0" t="n">
        <v>2800000</v>
      </c>
      <c r="AB653" s="0" t="n">
        <v>0</v>
      </c>
      <c r="AC653" s="0" t="n">
        <v>0</v>
      </c>
      <c r="AD653" s="0" t="s">
        <v>99</v>
      </c>
      <c r="AE653" s="0" t="s">
        <v>99</v>
      </c>
      <c r="AG653" s="0" t="s">
        <v>30646</v>
      </c>
      <c r="AH653" s="0" t="n">
        <v>800</v>
      </c>
      <c r="AI653" s="0" t="s">
        <v>29966</v>
      </c>
      <c r="AJ653" s="0" t="s">
        <v>31757</v>
      </c>
      <c r="AK653" s="0" t="s">
        <v>31143</v>
      </c>
      <c r="AL653" s="0" t="s">
        <v>2112</v>
      </c>
    </row>
    <row r="654" customFormat="false" ht="15" hidden="false" customHeight="false" outlineLevel="0" collapsed="false">
      <c r="A654" s="0" t="s">
        <v>32007</v>
      </c>
      <c r="B654" s="0" t="s">
        <v>32008</v>
      </c>
      <c r="C654" s="0" t="s">
        <v>32009</v>
      </c>
      <c r="D654" s="0" t="s">
        <v>32009</v>
      </c>
      <c r="E654" s="0" t="s">
        <v>32010</v>
      </c>
      <c r="F654" s="0" t="s">
        <v>1987</v>
      </c>
      <c r="G654" s="0" t="n">
        <v>3</v>
      </c>
      <c r="H654" s="0" t="n">
        <v>1</v>
      </c>
      <c r="I654" s="0" t="n">
        <v>0.01</v>
      </c>
      <c r="J654" s="0" t="n">
        <v>142</v>
      </c>
      <c r="K654" s="0" t="n">
        <v>0</v>
      </c>
      <c r="L654" s="0" t="n">
        <v>0</v>
      </c>
      <c r="M654" s="0" t="n">
        <v>98.5</v>
      </c>
      <c r="N654" s="0" t="n">
        <v>0</v>
      </c>
      <c r="O654" s="0" t="n">
        <v>98.5</v>
      </c>
      <c r="P654" s="0" t="n">
        <v>0</v>
      </c>
      <c r="Q654" s="0" t="n">
        <v>0</v>
      </c>
      <c r="R654" s="0" t="n">
        <v>0</v>
      </c>
      <c r="S654" s="0" t="n">
        <v>0</v>
      </c>
      <c r="T654" s="0" t="n">
        <v>0</v>
      </c>
      <c r="U654" s="0" t="n">
        <v>0</v>
      </c>
      <c r="V654" s="0" t="n">
        <v>0</v>
      </c>
      <c r="W654" s="0" t="n">
        <v>0</v>
      </c>
      <c r="X654" s="0" t="n">
        <v>0</v>
      </c>
      <c r="Y654" s="0" t="n">
        <v>0</v>
      </c>
      <c r="Z654" s="0" t="n">
        <v>0</v>
      </c>
      <c r="AA654" s="0" t="n">
        <v>1700000</v>
      </c>
      <c r="AB654" s="0" t="n">
        <v>0</v>
      </c>
      <c r="AC654" s="0" t="n">
        <v>0</v>
      </c>
      <c r="AD654" s="0" t="s">
        <v>99</v>
      </c>
      <c r="AE654" s="0" t="s">
        <v>99</v>
      </c>
      <c r="AG654" s="0" t="s">
        <v>30646</v>
      </c>
      <c r="AH654" s="0" t="n">
        <v>800</v>
      </c>
      <c r="AI654" s="0" t="s">
        <v>29966</v>
      </c>
      <c r="AJ654" s="0" t="s">
        <v>31757</v>
      </c>
      <c r="AK654" s="0" t="s">
        <v>31143</v>
      </c>
      <c r="AL654" s="0" t="s">
        <v>2112</v>
      </c>
    </row>
    <row r="655" customFormat="false" ht="15" hidden="false" customHeight="false" outlineLevel="0" collapsed="false">
      <c r="A655" s="0" t="s">
        <v>32011</v>
      </c>
      <c r="B655" s="0" t="s">
        <v>32012</v>
      </c>
      <c r="C655" s="0" t="s">
        <v>32013</v>
      </c>
      <c r="D655" s="0" t="s">
        <v>32013</v>
      </c>
      <c r="E655" s="0" t="s">
        <v>32014</v>
      </c>
      <c r="F655" s="0" t="s">
        <v>498</v>
      </c>
      <c r="G655" s="0" t="n">
        <v>3</v>
      </c>
      <c r="H655" s="0" t="n">
        <v>1</v>
      </c>
      <c r="I655" s="0" t="n">
        <v>0.01</v>
      </c>
      <c r="J655" s="0" t="n">
        <v>1026.15</v>
      </c>
      <c r="K655" s="0" t="n">
        <v>0</v>
      </c>
      <c r="L655" s="0" t="n">
        <v>0</v>
      </c>
      <c r="M655" s="0" t="n">
        <v>0</v>
      </c>
      <c r="N655" s="0" t="n">
        <v>0</v>
      </c>
      <c r="O655" s="0" t="n">
        <v>0</v>
      </c>
      <c r="P655" s="0" t="n">
        <v>0</v>
      </c>
      <c r="Q655" s="0" t="n">
        <v>0</v>
      </c>
      <c r="R655" s="0" t="n">
        <v>0</v>
      </c>
      <c r="S655" s="0" t="n">
        <v>0</v>
      </c>
      <c r="T655" s="0" t="n">
        <v>0</v>
      </c>
      <c r="U655" s="0" t="n">
        <v>0</v>
      </c>
      <c r="V655" s="0" t="n">
        <v>0</v>
      </c>
      <c r="W655" s="0" t="n">
        <v>0</v>
      </c>
      <c r="X655" s="0" t="n">
        <v>0</v>
      </c>
      <c r="Y655" s="0" t="n">
        <v>0</v>
      </c>
      <c r="Z655" s="0" t="n">
        <v>0</v>
      </c>
      <c r="AA655" s="0" t="n">
        <v>1850000</v>
      </c>
      <c r="AB655" s="0" t="n">
        <v>0</v>
      </c>
      <c r="AC655" s="0" t="n">
        <v>0</v>
      </c>
      <c r="AD655" s="0" t="s">
        <v>99</v>
      </c>
      <c r="AE655" s="0" t="s">
        <v>99</v>
      </c>
      <c r="AG655" s="0" t="s">
        <v>30646</v>
      </c>
      <c r="AH655" s="0" t="n">
        <v>800</v>
      </c>
      <c r="AI655" s="0" t="s">
        <v>29966</v>
      </c>
      <c r="AJ655" s="0" t="s">
        <v>31757</v>
      </c>
      <c r="AK655" s="0" t="s">
        <v>31135</v>
      </c>
      <c r="AL655" s="0" t="s">
        <v>2112</v>
      </c>
    </row>
    <row r="656" customFormat="false" ht="15" hidden="false" customHeight="false" outlineLevel="0" collapsed="false">
      <c r="A656" s="0" t="s">
        <v>32015</v>
      </c>
      <c r="B656" s="0" t="s">
        <v>32016</v>
      </c>
      <c r="C656" s="0" t="s">
        <v>32017</v>
      </c>
      <c r="D656" s="0" t="s">
        <v>32017</v>
      </c>
      <c r="E656" s="0" t="s">
        <v>32018</v>
      </c>
      <c r="F656" s="0" t="s">
        <v>498</v>
      </c>
      <c r="G656" s="0" t="n">
        <v>3</v>
      </c>
      <c r="H656" s="0" t="n">
        <v>1</v>
      </c>
      <c r="I656" s="0" t="n">
        <v>0.01</v>
      </c>
      <c r="J656" s="0" t="n">
        <v>1000</v>
      </c>
      <c r="K656" s="0" t="n">
        <v>0</v>
      </c>
      <c r="L656" s="0" t="n">
        <v>0</v>
      </c>
      <c r="M656" s="0" t="n">
        <v>0</v>
      </c>
      <c r="N656" s="0" t="n">
        <v>0</v>
      </c>
      <c r="O656" s="0" t="n">
        <v>0</v>
      </c>
      <c r="P656" s="0" t="n">
        <v>0</v>
      </c>
      <c r="Q656" s="0" t="n">
        <v>0</v>
      </c>
      <c r="R656" s="0" t="n">
        <v>0</v>
      </c>
      <c r="S656" s="0" t="n">
        <v>0</v>
      </c>
      <c r="T656" s="0" t="n">
        <v>0</v>
      </c>
      <c r="U656" s="0" t="n">
        <v>0</v>
      </c>
      <c r="V656" s="0" t="n">
        <v>0</v>
      </c>
      <c r="W656" s="0" t="n">
        <v>0</v>
      </c>
      <c r="X656" s="0" t="n">
        <v>0</v>
      </c>
      <c r="Y656" s="0" t="n">
        <v>0</v>
      </c>
      <c r="Z656" s="0" t="n">
        <v>0</v>
      </c>
      <c r="AA656" s="0" t="n">
        <v>1750000</v>
      </c>
      <c r="AB656" s="0" t="n">
        <v>0</v>
      </c>
      <c r="AC656" s="0" t="n">
        <v>0</v>
      </c>
      <c r="AD656" s="0" t="s">
        <v>99</v>
      </c>
      <c r="AE656" s="0" t="s">
        <v>99</v>
      </c>
      <c r="AG656" s="0" t="s">
        <v>30646</v>
      </c>
      <c r="AH656" s="0" t="n">
        <v>800</v>
      </c>
      <c r="AI656" s="0" t="s">
        <v>29966</v>
      </c>
      <c r="AJ656" s="0" t="s">
        <v>31757</v>
      </c>
      <c r="AK656" s="0" t="s">
        <v>31135</v>
      </c>
      <c r="AL656" s="0" t="s">
        <v>2112</v>
      </c>
    </row>
    <row r="657" customFormat="false" ht="15" hidden="false" customHeight="false" outlineLevel="0" collapsed="false">
      <c r="A657" s="0" t="s">
        <v>32019</v>
      </c>
      <c r="B657" s="0" t="s">
        <v>32020</v>
      </c>
      <c r="C657" s="0" t="s">
        <v>32021</v>
      </c>
      <c r="D657" s="0" t="s">
        <v>32021</v>
      </c>
      <c r="E657" s="0" t="s">
        <v>32022</v>
      </c>
      <c r="F657" s="0" t="s">
        <v>1987</v>
      </c>
      <c r="G657" s="0" t="n">
        <v>3</v>
      </c>
      <c r="H657" s="0" t="n">
        <v>1</v>
      </c>
      <c r="I657" s="0" t="n">
        <v>0.01</v>
      </c>
      <c r="J657" s="0" t="n">
        <v>1000</v>
      </c>
      <c r="K657" s="0" t="n">
        <v>0</v>
      </c>
      <c r="L657" s="0" t="n">
        <v>0</v>
      </c>
      <c r="M657" s="0" t="n">
        <v>0</v>
      </c>
      <c r="N657" s="0" t="n">
        <v>0</v>
      </c>
      <c r="O657" s="0" t="n">
        <v>0</v>
      </c>
      <c r="P657" s="0" t="n">
        <v>0</v>
      </c>
      <c r="Q657" s="0" t="n">
        <v>0</v>
      </c>
      <c r="R657" s="0" t="n">
        <v>0</v>
      </c>
      <c r="S657" s="0" t="n">
        <v>0</v>
      </c>
      <c r="T657" s="0" t="n">
        <v>0</v>
      </c>
      <c r="U657" s="0" t="n">
        <v>0</v>
      </c>
      <c r="V657" s="0" t="n">
        <v>0</v>
      </c>
      <c r="W657" s="0" t="n">
        <v>0</v>
      </c>
      <c r="X657" s="0" t="n">
        <v>26.39</v>
      </c>
      <c r="Y657" s="0" t="n">
        <v>0</v>
      </c>
      <c r="Z657" s="0" t="n">
        <v>0</v>
      </c>
      <c r="AA657" s="0" t="n">
        <v>1150000</v>
      </c>
      <c r="AB657" s="0" t="n">
        <v>0</v>
      </c>
      <c r="AC657" s="0" t="n">
        <v>0</v>
      </c>
      <c r="AD657" s="0" t="s">
        <v>99</v>
      </c>
      <c r="AE657" s="0" t="s">
        <v>99</v>
      </c>
      <c r="AG657" s="0" t="s">
        <v>30646</v>
      </c>
      <c r="AH657" s="0" t="n">
        <v>6</v>
      </c>
      <c r="AI657" s="0" t="s">
        <v>29966</v>
      </c>
      <c r="AJ657" s="0" t="s">
        <v>31757</v>
      </c>
      <c r="AK657" s="0" t="s">
        <v>31143</v>
      </c>
      <c r="AL657" s="0" t="s">
        <v>2112</v>
      </c>
    </row>
    <row r="658" customFormat="false" ht="15" hidden="false" customHeight="false" outlineLevel="0" collapsed="false">
      <c r="A658" s="0" t="s">
        <v>32023</v>
      </c>
      <c r="B658" s="0" t="s">
        <v>32024</v>
      </c>
      <c r="C658" s="0" t="s">
        <v>32025</v>
      </c>
      <c r="D658" s="0" t="s">
        <v>32025</v>
      </c>
      <c r="E658" s="0" t="s">
        <v>32026</v>
      </c>
      <c r="F658" s="0" t="s">
        <v>498</v>
      </c>
      <c r="G658" s="0" t="n">
        <v>3</v>
      </c>
      <c r="H658" s="0" t="n">
        <v>1</v>
      </c>
      <c r="I658" s="0" t="n">
        <v>0.01</v>
      </c>
      <c r="J658" s="0" t="n">
        <v>1000</v>
      </c>
      <c r="K658" s="0" t="n">
        <v>0</v>
      </c>
      <c r="L658" s="0" t="n">
        <v>0</v>
      </c>
      <c r="M658" s="0" t="n">
        <v>99.76</v>
      </c>
      <c r="N658" s="0" t="n">
        <v>76.22</v>
      </c>
      <c r="O658" s="0" t="n">
        <v>99.76</v>
      </c>
      <c r="P658" s="0" t="n">
        <v>0</v>
      </c>
      <c r="Q658" s="0" t="n">
        <v>0</v>
      </c>
      <c r="R658" s="0" t="n">
        <v>0</v>
      </c>
      <c r="S658" s="0" t="n">
        <v>0</v>
      </c>
      <c r="T658" s="0" t="n">
        <v>0</v>
      </c>
      <c r="U658" s="0" t="n">
        <v>0</v>
      </c>
      <c r="V658" s="0" t="n">
        <v>0</v>
      </c>
      <c r="W658" s="0" t="n">
        <v>0</v>
      </c>
      <c r="X658" s="0" t="n">
        <v>82</v>
      </c>
      <c r="Y658" s="0" t="n">
        <v>99.74</v>
      </c>
      <c r="Z658" s="0" t="n">
        <v>0</v>
      </c>
      <c r="AA658" s="0" t="n">
        <v>700000</v>
      </c>
      <c r="AB658" s="0" t="n">
        <v>0</v>
      </c>
      <c r="AC658" s="0" t="n">
        <v>0</v>
      </c>
      <c r="AD658" s="0" t="s">
        <v>99</v>
      </c>
      <c r="AE658" s="0" t="s">
        <v>99</v>
      </c>
      <c r="AF658" s="0" t="s">
        <v>30149</v>
      </c>
      <c r="AG658" s="0" t="s">
        <v>30646</v>
      </c>
      <c r="AH658" s="0" t="n">
        <v>0</v>
      </c>
      <c r="AI658" s="0" t="s">
        <v>29966</v>
      </c>
      <c r="AJ658" s="0" t="s">
        <v>31757</v>
      </c>
      <c r="AK658" s="0" t="s">
        <v>31135</v>
      </c>
      <c r="AL658" s="0" t="s">
        <v>2112</v>
      </c>
    </row>
    <row r="659" customFormat="false" ht="15" hidden="false" customHeight="false" outlineLevel="0" collapsed="false">
      <c r="A659" s="0" t="s">
        <v>32027</v>
      </c>
      <c r="B659" s="0" t="s">
        <v>32028</v>
      </c>
      <c r="C659" s="0" t="s">
        <v>19594</v>
      </c>
      <c r="D659" s="0" t="s">
        <v>19594</v>
      </c>
      <c r="E659" s="0" t="s">
        <v>32029</v>
      </c>
      <c r="F659" s="0" t="s">
        <v>498</v>
      </c>
      <c r="G659" s="0" t="n">
        <v>3</v>
      </c>
      <c r="H659" s="0" t="n">
        <v>1</v>
      </c>
      <c r="I659" s="0" t="n">
        <v>0.01</v>
      </c>
      <c r="J659" s="0" t="n">
        <v>850</v>
      </c>
      <c r="K659" s="0" t="n">
        <v>-2.12</v>
      </c>
      <c r="L659" s="0" t="n">
        <v>91.44</v>
      </c>
      <c r="M659" s="0" t="n">
        <v>93.42</v>
      </c>
      <c r="N659" s="0" t="n">
        <v>93.75</v>
      </c>
      <c r="O659" s="0" t="n">
        <v>91.88</v>
      </c>
      <c r="P659" s="0" t="n">
        <v>0</v>
      </c>
      <c r="Q659" s="0" t="n">
        <v>0</v>
      </c>
      <c r="R659" s="0" t="n">
        <v>0</v>
      </c>
      <c r="S659" s="0" t="n">
        <v>91.5</v>
      </c>
      <c r="T659" s="0" t="n">
        <v>93.42</v>
      </c>
      <c r="U659" s="0" t="n">
        <v>90.98</v>
      </c>
      <c r="V659" s="0" t="n">
        <v>93.99</v>
      </c>
      <c r="W659" s="0" t="n">
        <v>644005</v>
      </c>
      <c r="X659" s="0" t="n">
        <v>91.45</v>
      </c>
      <c r="Y659" s="0" t="n">
        <v>92.05</v>
      </c>
      <c r="Z659" s="0" t="n">
        <v>52</v>
      </c>
      <c r="AA659" s="0" t="n">
        <v>500000</v>
      </c>
      <c r="AB659" s="0" t="n">
        <v>3108.96</v>
      </c>
      <c r="AC659" s="0" t="n">
        <v>0</v>
      </c>
      <c r="AD659" s="0" t="s">
        <v>99</v>
      </c>
      <c r="AE659" s="0" t="s">
        <v>99</v>
      </c>
      <c r="AF659" s="0" t="s">
        <v>30149</v>
      </c>
      <c r="AG659" s="0" t="s">
        <v>30646</v>
      </c>
      <c r="AH659" s="0" t="n">
        <v>0</v>
      </c>
      <c r="AI659" s="0" t="s">
        <v>29966</v>
      </c>
      <c r="AJ659" s="0" t="s">
        <v>31757</v>
      </c>
      <c r="AK659" s="0" t="s">
        <v>31135</v>
      </c>
      <c r="AL659" s="0" t="s">
        <v>2112</v>
      </c>
    </row>
    <row r="660" customFormat="false" ht="15" hidden="false" customHeight="false" outlineLevel="0" collapsed="false">
      <c r="A660" s="0" t="s">
        <v>32030</v>
      </c>
      <c r="B660" s="0" t="s">
        <v>32031</v>
      </c>
      <c r="C660" s="0" t="s">
        <v>22794</v>
      </c>
      <c r="D660" s="0" t="s">
        <v>22794</v>
      </c>
      <c r="E660" s="0" t="s">
        <v>32032</v>
      </c>
      <c r="F660" s="0" t="s">
        <v>1987</v>
      </c>
      <c r="G660" s="0" t="n">
        <v>3</v>
      </c>
      <c r="H660" s="0" t="n">
        <v>1</v>
      </c>
      <c r="I660" s="0" t="n">
        <v>0.01</v>
      </c>
      <c r="J660" s="0" t="n">
        <v>550</v>
      </c>
      <c r="K660" s="0" t="n">
        <v>0</v>
      </c>
      <c r="L660" s="0" t="n">
        <v>0</v>
      </c>
      <c r="M660" s="0" t="n">
        <v>93.3</v>
      </c>
      <c r="N660" s="0" t="n">
        <v>88.09</v>
      </c>
      <c r="O660" s="0" t="n">
        <v>93.3</v>
      </c>
      <c r="P660" s="0" t="n">
        <v>0</v>
      </c>
      <c r="Q660" s="0" t="n">
        <v>0</v>
      </c>
      <c r="R660" s="0" t="n">
        <v>0</v>
      </c>
      <c r="S660" s="0" t="n">
        <v>0</v>
      </c>
      <c r="T660" s="0" t="n">
        <v>0</v>
      </c>
      <c r="U660" s="0" t="n">
        <v>0</v>
      </c>
      <c r="V660" s="0" t="n">
        <v>0</v>
      </c>
      <c r="W660" s="0" t="n">
        <v>0</v>
      </c>
      <c r="X660" s="0" t="n">
        <v>93.35</v>
      </c>
      <c r="Y660" s="0" t="n">
        <v>94.39</v>
      </c>
      <c r="Z660" s="0" t="n">
        <v>0</v>
      </c>
      <c r="AA660" s="0" t="n">
        <v>400000</v>
      </c>
      <c r="AB660" s="0" t="n">
        <v>0</v>
      </c>
      <c r="AC660" s="0" t="n">
        <v>0</v>
      </c>
      <c r="AD660" s="0" t="s">
        <v>99</v>
      </c>
      <c r="AE660" s="0" t="s">
        <v>99</v>
      </c>
      <c r="AF660" s="0" t="s">
        <v>30149</v>
      </c>
      <c r="AG660" s="0" t="s">
        <v>30646</v>
      </c>
      <c r="AH660" s="0" t="n">
        <v>0</v>
      </c>
      <c r="AI660" s="0" t="s">
        <v>29966</v>
      </c>
      <c r="AJ660" s="0" t="s">
        <v>31757</v>
      </c>
      <c r="AK660" s="0" t="s">
        <v>31143</v>
      </c>
      <c r="AL660" s="0" t="s">
        <v>2112</v>
      </c>
    </row>
    <row r="661" customFormat="false" ht="15" hidden="false" customHeight="false" outlineLevel="0" collapsed="false">
      <c r="A661" s="0" t="s">
        <v>32033</v>
      </c>
      <c r="B661" s="0" t="s">
        <v>32034</v>
      </c>
      <c r="C661" s="0" t="s">
        <v>24964</v>
      </c>
      <c r="D661" s="0" t="s">
        <v>24964</v>
      </c>
      <c r="E661" s="0" t="s">
        <v>32035</v>
      </c>
      <c r="F661" s="0" t="s">
        <v>498</v>
      </c>
      <c r="G661" s="0" t="n">
        <v>3</v>
      </c>
      <c r="H661" s="0" t="n">
        <v>1</v>
      </c>
      <c r="I661" s="0" t="n">
        <v>0.01</v>
      </c>
      <c r="J661" s="0" t="n">
        <v>700</v>
      </c>
      <c r="K661" s="0" t="n">
        <v>0.97</v>
      </c>
      <c r="L661" s="0" t="n">
        <v>87.04</v>
      </c>
      <c r="M661" s="0" t="n">
        <v>86.2</v>
      </c>
      <c r="N661" s="0" t="n">
        <v>86.02</v>
      </c>
      <c r="O661" s="0" t="n">
        <v>87.04</v>
      </c>
      <c r="P661" s="0" t="n">
        <v>0</v>
      </c>
      <c r="Q661" s="0" t="n">
        <v>0</v>
      </c>
      <c r="R661" s="0" t="n">
        <v>0</v>
      </c>
      <c r="S661" s="0" t="n">
        <v>87.33</v>
      </c>
      <c r="T661" s="0" t="n">
        <v>85.57</v>
      </c>
      <c r="U661" s="0" t="n">
        <v>85.57</v>
      </c>
      <c r="V661" s="0" t="n">
        <v>88.99</v>
      </c>
      <c r="W661" s="0" t="n">
        <v>51960</v>
      </c>
      <c r="X661" s="0" t="n">
        <v>86.75</v>
      </c>
      <c r="Y661" s="0" t="n">
        <v>87.05</v>
      </c>
      <c r="Z661" s="0" t="n">
        <v>25</v>
      </c>
      <c r="AA661" s="0" t="n">
        <v>300000</v>
      </c>
      <c r="AB661" s="0" t="n">
        <v>2437.12</v>
      </c>
      <c r="AC661" s="0" t="n">
        <v>0</v>
      </c>
      <c r="AD661" s="0" t="s">
        <v>99</v>
      </c>
      <c r="AE661" s="0" t="s">
        <v>99</v>
      </c>
      <c r="AG661" s="0" t="s">
        <v>30646</v>
      </c>
      <c r="AH661" s="0" t="n">
        <v>6</v>
      </c>
      <c r="AI661" s="0" t="s">
        <v>29966</v>
      </c>
      <c r="AJ661" s="0" t="s">
        <v>31757</v>
      </c>
      <c r="AK661" s="0" t="s">
        <v>31135</v>
      </c>
      <c r="AL661" s="0" t="s">
        <v>2112</v>
      </c>
    </row>
    <row r="662" customFormat="false" ht="15" hidden="false" customHeight="false" outlineLevel="0" collapsed="false">
      <c r="A662" s="0" t="s">
        <v>32036</v>
      </c>
      <c r="B662" s="0" t="s">
        <v>32037</v>
      </c>
      <c r="C662" s="0" t="s">
        <v>32038</v>
      </c>
      <c r="D662" s="0" t="s">
        <v>32038</v>
      </c>
      <c r="E662" s="0" t="s">
        <v>32039</v>
      </c>
      <c r="F662" s="0" t="s">
        <v>498</v>
      </c>
      <c r="G662" s="0" t="n">
        <v>3</v>
      </c>
      <c r="H662" s="0" t="n">
        <v>1</v>
      </c>
      <c r="I662" s="0" t="n">
        <v>0.01</v>
      </c>
      <c r="J662" s="0" t="n">
        <v>1000</v>
      </c>
      <c r="K662" s="0" t="n">
        <v>0</v>
      </c>
      <c r="L662" s="0" t="n">
        <v>0</v>
      </c>
      <c r="M662" s="0" t="n">
        <v>100</v>
      </c>
      <c r="N662" s="0" t="n">
        <v>0</v>
      </c>
      <c r="O662" s="0" t="n">
        <v>100</v>
      </c>
      <c r="P662" s="0" t="n">
        <v>0</v>
      </c>
      <c r="Q662" s="0" t="n">
        <v>0</v>
      </c>
      <c r="R662" s="0" t="n">
        <v>0</v>
      </c>
      <c r="S662" s="0" t="n">
        <v>0</v>
      </c>
      <c r="T662" s="0" t="n">
        <v>0</v>
      </c>
      <c r="U662" s="0" t="n">
        <v>0</v>
      </c>
      <c r="V662" s="0" t="n">
        <v>0</v>
      </c>
      <c r="W662" s="0" t="n">
        <v>0</v>
      </c>
      <c r="X662" s="0" t="n">
        <v>99</v>
      </c>
      <c r="Y662" s="0" t="n">
        <v>0</v>
      </c>
      <c r="Z662" s="0" t="n">
        <v>0</v>
      </c>
      <c r="AA662" s="0" t="n">
        <v>1200000</v>
      </c>
      <c r="AB662" s="0" t="n">
        <v>0</v>
      </c>
      <c r="AC662" s="0" t="n">
        <v>0</v>
      </c>
      <c r="AD662" s="0" t="s">
        <v>99</v>
      </c>
      <c r="AE662" s="0" t="s">
        <v>99</v>
      </c>
      <c r="AG662" s="0" t="s">
        <v>30646</v>
      </c>
      <c r="AH662" s="0" t="n">
        <v>800</v>
      </c>
      <c r="AI662" s="0" t="s">
        <v>29966</v>
      </c>
      <c r="AJ662" s="0" t="s">
        <v>31757</v>
      </c>
      <c r="AK662" s="0" t="s">
        <v>31135</v>
      </c>
      <c r="AL662" s="0" t="s">
        <v>2112</v>
      </c>
    </row>
    <row r="663" customFormat="false" ht="15" hidden="false" customHeight="false" outlineLevel="0" collapsed="false">
      <c r="A663" s="0" t="s">
        <v>32040</v>
      </c>
      <c r="B663" s="0" t="s">
        <v>32041</v>
      </c>
      <c r="C663" s="0" t="s">
        <v>32042</v>
      </c>
      <c r="D663" s="0" t="s">
        <v>32042</v>
      </c>
      <c r="E663" s="0" t="s">
        <v>32043</v>
      </c>
      <c r="F663" s="0" t="s">
        <v>498</v>
      </c>
      <c r="G663" s="0" t="n">
        <v>3</v>
      </c>
      <c r="H663" s="0" t="n">
        <v>1</v>
      </c>
      <c r="I663" s="0" t="n">
        <v>0.01</v>
      </c>
      <c r="J663" s="0" t="n">
        <v>750</v>
      </c>
      <c r="K663" s="0" t="n">
        <v>0.38</v>
      </c>
      <c r="L663" s="0" t="n">
        <v>84</v>
      </c>
      <c r="M663" s="0" t="n">
        <v>83.68</v>
      </c>
      <c r="N663" s="0" t="n">
        <v>83.5</v>
      </c>
      <c r="O663" s="0" t="n">
        <v>83.97</v>
      </c>
      <c r="P663" s="0" t="n">
        <v>0</v>
      </c>
      <c r="Q663" s="0" t="n">
        <v>0</v>
      </c>
      <c r="R663" s="0" t="n">
        <v>0</v>
      </c>
      <c r="S663" s="0" t="n">
        <v>82.96</v>
      </c>
      <c r="T663" s="0" t="n">
        <v>81.94</v>
      </c>
      <c r="U663" s="0" t="n">
        <v>81.94</v>
      </c>
      <c r="V663" s="0" t="n">
        <v>85.6</v>
      </c>
      <c r="W663" s="0" t="n">
        <v>714892</v>
      </c>
      <c r="X663" s="0" t="n">
        <v>83.3</v>
      </c>
      <c r="Y663" s="0" t="n">
        <v>83.89</v>
      </c>
      <c r="Z663" s="0" t="n">
        <v>87</v>
      </c>
      <c r="AA663" s="0" t="n">
        <v>150000</v>
      </c>
      <c r="AB663" s="0" t="n">
        <v>630</v>
      </c>
      <c r="AC663" s="0" t="n">
        <v>0</v>
      </c>
      <c r="AD663" s="0" t="s">
        <v>99</v>
      </c>
      <c r="AE663" s="0" t="s">
        <v>99</v>
      </c>
      <c r="AF663" s="0" t="s">
        <v>30149</v>
      </c>
      <c r="AG663" s="0" t="s">
        <v>30646</v>
      </c>
      <c r="AH663" s="0" t="n">
        <v>0</v>
      </c>
      <c r="AI663" s="0" t="s">
        <v>29966</v>
      </c>
      <c r="AJ663" s="0" t="s">
        <v>31757</v>
      </c>
      <c r="AK663" s="0" t="s">
        <v>31135</v>
      </c>
      <c r="AL663" s="0" t="s">
        <v>2112</v>
      </c>
    </row>
    <row r="664" customFormat="false" ht="15" hidden="false" customHeight="false" outlineLevel="0" collapsed="false">
      <c r="A664" s="0" t="s">
        <v>32044</v>
      </c>
      <c r="B664" s="0" t="s">
        <v>32045</v>
      </c>
      <c r="C664" s="0" t="s">
        <v>24951</v>
      </c>
      <c r="D664" s="0" t="s">
        <v>24951</v>
      </c>
      <c r="E664" s="0" t="s">
        <v>32046</v>
      </c>
      <c r="F664" s="0" t="s">
        <v>498</v>
      </c>
      <c r="G664" s="0" t="n">
        <v>3</v>
      </c>
      <c r="H664" s="0" t="n">
        <v>1</v>
      </c>
      <c r="I664" s="0" t="n">
        <v>0.01</v>
      </c>
      <c r="J664" s="0" t="n">
        <v>1000</v>
      </c>
      <c r="K664" s="0" t="n">
        <v>-1.51</v>
      </c>
      <c r="L664" s="0" t="n">
        <v>57.5</v>
      </c>
      <c r="M664" s="0" t="n">
        <v>57.95</v>
      </c>
      <c r="N664" s="0" t="n">
        <v>59.06</v>
      </c>
      <c r="O664" s="0" t="n">
        <v>57.52</v>
      </c>
      <c r="P664" s="0" t="n">
        <v>0</v>
      </c>
      <c r="Q664" s="0" t="n">
        <v>0</v>
      </c>
      <c r="R664" s="0" t="n">
        <v>0</v>
      </c>
      <c r="S664" s="0" t="n">
        <v>58.16</v>
      </c>
      <c r="T664" s="0" t="n">
        <v>58.54</v>
      </c>
      <c r="U664" s="0" t="n">
        <v>57.5</v>
      </c>
      <c r="V664" s="0" t="n">
        <v>58.95</v>
      </c>
      <c r="W664" s="0" t="n">
        <v>54090</v>
      </c>
      <c r="X664" s="0" t="n">
        <v>57.51</v>
      </c>
      <c r="Y664" s="0" t="n">
        <v>58.3</v>
      </c>
      <c r="Z664" s="0" t="n">
        <v>31</v>
      </c>
      <c r="AA664" s="0" t="n">
        <v>150000</v>
      </c>
      <c r="AB664" s="0" t="n">
        <v>5750</v>
      </c>
      <c r="AC664" s="0" t="n">
        <v>0</v>
      </c>
      <c r="AD664" s="0" t="s">
        <v>99</v>
      </c>
      <c r="AE664" s="0" t="s">
        <v>99</v>
      </c>
      <c r="AF664" s="0" t="s">
        <v>30149</v>
      </c>
      <c r="AG664" s="0" t="s">
        <v>30646</v>
      </c>
      <c r="AH664" s="0" t="n">
        <v>0</v>
      </c>
      <c r="AI664" s="0" t="s">
        <v>29966</v>
      </c>
      <c r="AJ664" s="0" t="s">
        <v>31757</v>
      </c>
      <c r="AK664" s="0" t="s">
        <v>31135</v>
      </c>
      <c r="AL664" s="0" t="s">
        <v>2112</v>
      </c>
    </row>
    <row r="665" customFormat="false" ht="15" hidden="false" customHeight="false" outlineLevel="0" collapsed="false">
      <c r="A665" s="0" t="s">
        <v>32047</v>
      </c>
      <c r="B665" s="0" t="s">
        <v>32048</v>
      </c>
      <c r="C665" s="0" t="s">
        <v>18969</v>
      </c>
      <c r="D665" s="0" t="s">
        <v>18969</v>
      </c>
      <c r="E665" s="0" t="s">
        <v>32049</v>
      </c>
      <c r="F665" s="0" t="s">
        <v>498</v>
      </c>
      <c r="G665" s="0" t="n">
        <v>3</v>
      </c>
      <c r="H665" s="0" t="n">
        <v>1</v>
      </c>
      <c r="I665" s="0" t="n">
        <v>0.01</v>
      </c>
      <c r="J665" s="0" t="n">
        <v>1000</v>
      </c>
      <c r="K665" s="0" t="n">
        <v>-0.9</v>
      </c>
      <c r="L665" s="0" t="n">
        <v>60.3</v>
      </c>
      <c r="M665" s="0" t="n">
        <v>60.85</v>
      </c>
      <c r="N665" s="0" t="n">
        <v>60.23</v>
      </c>
      <c r="O665" s="0" t="n">
        <v>60.3</v>
      </c>
      <c r="P665" s="0" t="n">
        <v>0</v>
      </c>
      <c r="Q665" s="0" t="n">
        <v>0</v>
      </c>
      <c r="R665" s="0" t="n">
        <v>0</v>
      </c>
      <c r="S665" s="0" t="n">
        <v>60.51</v>
      </c>
      <c r="T665" s="0" t="n">
        <v>60.93</v>
      </c>
      <c r="U665" s="0" t="n">
        <v>59.99</v>
      </c>
      <c r="V665" s="0" t="n">
        <v>60.93</v>
      </c>
      <c r="W665" s="0" t="n">
        <v>912467</v>
      </c>
      <c r="X665" s="0" t="n">
        <v>60.35</v>
      </c>
      <c r="Y665" s="0" t="n">
        <v>60.87</v>
      </c>
      <c r="Z665" s="0" t="n">
        <v>98</v>
      </c>
      <c r="AA665" s="0" t="n">
        <v>500000</v>
      </c>
      <c r="AB665" s="0" t="n">
        <v>16884</v>
      </c>
      <c r="AC665" s="0" t="n">
        <v>0</v>
      </c>
      <c r="AD665" s="0" t="s">
        <v>99</v>
      </c>
      <c r="AE665" s="0" t="s">
        <v>99</v>
      </c>
      <c r="AF665" s="0" t="s">
        <v>30149</v>
      </c>
      <c r="AG665" s="0" t="s">
        <v>30646</v>
      </c>
      <c r="AH665" s="0" t="n">
        <v>0</v>
      </c>
      <c r="AI665" s="0" t="s">
        <v>29966</v>
      </c>
      <c r="AJ665" s="0" t="s">
        <v>31757</v>
      </c>
      <c r="AK665" s="0" t="s">
        <v>31135</v>
      </c>
      <c r="AL665" s="0" t="s">
        <v>2112</v>
      </c>
    </row>
    <row r="666" customFormat="false" ht="15" hidden="false" customHeight="false" outlineLevel="0" collapsed="false">
      <c r="A666" s="0" t="s">
        <v>32050</v>
      </c>
      <c r="B666" s="0" t="s">
        <v>32051</v>
      </c>
      <c r="C666" s="0" t="s">
        <v>27141</v>
      </c>
      <c r="D666" s="0" t="s">
        <v>27141</v>
      </c>
      <c r="E666" s="0" t="s">
        <v>32052</v>
      </c>
      <c r="F666" s="0" t="s">
        <v>498</v>
      </c>
      <c r="G666" s="0" t="n">
        <v>3</v>
      </c>
      <c r="H666" s="0" t="n">
        <v>1</v>
      </c>
      <c r="I666" s="0" t="n">
        <v>0.01</v>
      </c>
      <c r="J666" s="0" t="n">
        <v>1000</v>
      </c>
      <c r="K666" s="0" t="n">
        <v>1.41</v>
      </c>
      <c r="L666" s="0" t="n">
        <v>75.03</v>
      </c>
      <c r="M666" s="0" t="n">
        <v>73.99</v>
      </c>
      <c r="N666" s="0" t="n">
        <v>73.69</v>
      </c>
      <c r="O666" s="0" t="n">
        <v>75.03</v>
      </c>
      <c r="P666" s="0" t="n">
        <v>0</v>
      </c>
      <c r="Q666" s="0" t="n">
        <v>0</v>
      </c>
      <c r="R666" s="0" t="n">
        <v>0</v>
      </c>
      <c r="S666" s="0" t="n">
        <v>74</v>
      </c>
      <c r="T666" s="0" t="n">
        <v>73.99</v>
      </c>
      <c r="U666" s="0" t="n">
        <v>73.21</v>
      </c>
      <c r="V666" s="0" t="n">
        <v>75.03</v>
      </c>
      <c r="W666" s="0" t="n">
        <v>663789</v>
      </c>
      <c r="X666" s="0" t="n">
        <v>74.66</v>
      </c>
      <c r="Y666" s="0" t="n">
        <v>74.8</v>
      </c>
      <c r="Z666" s="0" t="n">
        <v>18</v>
      </c>
      <c r="AA666" s="0" t="n">
        <v>200000</v>
      </c>
      <c r="AB666" s="0" t="n">
        <v>750.3</v>
      </c>
      <c r="AC666" s="0" t="n">
        <v>0</v>
      </c>
      <c r="AD666" s="0" t="s">
        <v>99</v>
      </c>
      <c r="AE666" s="0" t="s">
        <v>99</v>
      </c>
      <c r="AG666" s="0" t="s">
        <v>30646</v>
      </c>
      <c r="AH666" s="0" t="n">
        <v>6</v>
      </c>
      <c r="AI666" s="0" t="s">
        <v>29966</v>
      </c>
      <c r="AJ666" s="0" t="s">
        <v>31757</v>
      </c>
      <c r="AK666" s="0" t="s">
        <v>31135</v>
      </c>
      <c r="AL666" s="0" t="s">
        <v>2112</v>
      </c>
    </row>
    <row r="667" customFormat="false" ht="15" hidden="false" customHeight="false" outlineLevel="0" collapsed="false">
      <c r="A667" s="0" t="s">
        <v>32053</v>
      </c>
      <c r="B667" s="0" t="s">
        <v>32054</v>
      </c>
      <c r="C667" s="0" t="s">
        <v>22972</v>
      </c>
      <c r="D667" s="0" t="s">
        <v>22972</v>
      </c>
      <c r="E667" s="0" t="s">
        <v>32055</v>
      </c>
      <c r="F667" s="0" t="s">
        <v>498</v>
      </c>
      <c r="G667" s="0" t="n">
        <v>3</v>
      </c>
      <c r="H667" s="0" t="n">
        <v>1</v>
      </c>
      <c r="I667" s="0" t="n">
        <v>0.01</v>
      </c>
      <c r="J667" s="0" t="n">
        <v>1000</v>
      </c>
      <c r="K667" s="0" t="n">
        <v>-0.21</v>
      </c>
      <c r="L667" s="0" t="n">
        <v>74.61</v>
      </c>
      <c r="M667" s="0" t="n">
        <v>74.77</v>
      </c>
      <c r="N667" s="0" t="n">
        <v>74.19</v>
      </c>
      <c r="O667" s="0" t="n">
        <v>74.61</v>
      </c>
      <c r="P667" s="0" t="n">
        <v>0</v>
      </c>
      <c r="Q667" s="0" t="n">
        <v>0</v>
      </c>
      <c r="R667" s="0" t="n">
        <v>0</v>
      </c>
      <c r="S667" s="0" t="n">
        <v>74.54</v>
      </c>
      <c r="T667" s="0" t="n">
        <v>74.65</v>
      </c>
      <c r="U667" s="0" t="n">
        <v>73.73</v>
      </c>
      <c r="V667" s="0" t="n">
        <v>75.02</v>
      </c>
      <c r="W667" s="0" t="n">
        <v>456200</v>
      </c>
      <c r="X667" s="0" t="n">
        <v>74.61</v>
      </c>
      <c r="Y667" s="0" t="n">
        <v>74.7</v>
      </c>
      <c r="Z667" s="0" t="n">
        <v>61</v>
      </c>
      <c r="AA667" s="0" t="n">
        <v>450000</v>
      </c>
      <c r="AB667" s="0" t="n">
        <v>2238.3</v>
      </c>
      <c r="AC667" s="0" t="n">
        <v>0</v>
      </c>
      <c r="AD667" s="0" t="s">
        <v>99</v>
      </c>
      <c r="AE667" s="0" t="s">
        <v>99</v>
      </c>
      <c r="AG667" s="0" t="s">
        <v>30646</v>
      </c>
      <c r="AH667" s="0" t="n">
        <v>6</v>
      </c>
      <c r="AI667" s="0" t="s">
        <v>29966</v>
      </c>
      <c r="AJ667" s="0" t="s">
        <v>31757</v>
      </c>
      <c r="AK667" s="0" t="s">
        <v>31135</v>
      </c>
      <c r="AL667" s="0" t="s">
        <v>2112</v>
      </c>
    </row>
    <row r="668" customFormat="false" ht="15" hidden="false" customHeight="false" outlineLevel="0" collapsed="false">
      <c r="A668" s="0" t="s">
        <v>32056</v>
      </c>
      <c r="B668" s="0" t="s">
        <v>32057</v>
      </c>
      <c r="C668" s="0" t="s">
        <v>20096</v>
      </c>
      <c r="D668" s="0" t="s">
        <v>20096</v>
      </c>
      <c r="E668" s="0" t="s">
        <v>32058</v>
      </c>
      <c r="F668" s="0" t="s">
        <v>498</v>
      </c>
      <c r="G668" s="0" t="n">
        <v>3</v>
      </c>
      <c r="H668" s="0" t="n">
        <v>1</v>
      </c>
      <c r="I668" s="0" t="n">
        <v>0.01</v>
      </c>
      <c r="J668" s="0" t="n">
        <v>1000</v>
      </c>
      <c r="K668" s="0" t="n">
        <v>0.21</v>
      </c>
      <c r="L668" s="0" t="n">
        <v>81.09</v>
      </c>
      <c r="M668" s="0" t="n">
        <v>80.84</v>
      </c>
      <c r="N668" s="0" t="n">
        <v>80.9</v>
      </c>
      <c r="O668" s="0" t="n">
        <v>80.96</v>
      </c>
      <c r="P668" s="0" t="n">
        <v>0</v>
      </c>
      <c r="Q668" s="0" t="n">
        <v>0</v>
      </c>
      <c r="R668" s="0" t="n">
        <v>0</v>
      </c>
      <c r="S668" s="0" t="n">
        <v>80.45</v>
      </c>
      <c r="T668" s="0" t="n">
        <v>80.97</v>
      </c>
      <c r="U668" s="0" t="n">
        <v>80.05</v>
      </c>
      <c r="V668" s="0" t="n">
        <v>81.09</v>
      </c>
      <c r="W668" s="0" t="n">
        <v>275144</v>
      </c>
      <c r="X668" s="0" t="n">
        <v>81.01</v>
      </c>
      <c r="Y668" s="0" t="n">
        <v>81.09</v>
      </c>
      <c r="Z668" s="0" t="n">
        <v>92</v>
      </c>
      <c r="AA668" s="0" t="n">
        <v>160330</v>
      </c>
      <c r="AB668" s="0" t="n">
        <v>4054.5</v>
      </c>
      <c r="AC668" s="0" t="n">
        <v>0</v>
      </c>
      <c r="AD668" s="0" t="s">
        <v>99</v>
      </c>
      <c r="AE668" s="0" t="s">
        <v>99</v>
      </c>
      <c r="AG668" s="0" t="s">
        <v>30646</v>
      </c>
      <c r="AH668" s="0" t="n">
        <v>6</v>
      </c>
      <c r="AI668" s="0" t="s">
        <v>29966</v>
      </c>
      <c r="AJ668" s="0" t="s">
        <v>31757</v>
      </c>
      <c r="AK668" s="0" t="s">
        <v>31135</v>
      </c>
      <c r="AL668" s="0" t="s">
        <v>2112</v>
      </c>
    </row>
    <row r="669" customFormat="false" ht="15" hidden="false" customHeight="false" outlineLevel="0" collapsed="false">
      <c r="A669" s="0" t="s">
        <v>32059</v>
      </c>
      <c r="B669" s="0" t="s">
        <v>32060</v>
      </c>
      <c r="C669" s="0" t="s">
        <v>32061</v>
      </c>
      <c r="D669" s="0" t="s">
        <v>32061</v>
      </c>
      <c r="E669" s="0" t="s">
        <v>32062</v>
      </c>
      <c r="F669" s="0" t="s">
        <v>498</v>
      </c>
      <c r="G669" s="0" t="n">
        <v>3</v>
      </c>
      <c r="H669" s="0" t="n">
        <v>1</v>
      </c>
      <c r="I669" s="0" t="n">
        <v>0.01</v>
      </c>
      <c r="J669" s="0" t="n">
        <v>1000</v>
      </c>
      <c r="K669" s="0" t="n">
        <v>0</v>
      </c>
      <c r="L669" s="0" t="n">
        <v>0</v>
      </c>
      <c r="M669" s="0" t="n">
        <v>0</v>
      </c>
      <c r="N669" s="0" t="n">
        <v>0</v>
      </c>
      <c r="O669" s="0" t="n">
        <v>0</v>
      </c>
      <c r="P669" s="0" t="n">
        <v>0</v>
      </c>
      <c r="Q669" s="0" t="n">
        <v>0</v>
      </c>
      <c r="R669" s="0" t="n">
        <v>0</v>
      </c>
      <c r="S669" s="0" t="n">
        <v>0</v>
      </c>
      <c r="T669" s="0" t="n">
        <v>0</v>
      </c>
      <c r="U669" s="0" t="n">
        <v>0</v>
      </c>
      <c r="V669" s="0" t="n">
        <v>0</v>
      </c>
      <c r="W669" s="0" t="n">
        <v>0</v>
      </c>
      <c r="X669" s="0" t="n">
        <v>0</v>
      </c>
      <c r="Y669" s="0" t="n">
        <v>0</v>
      </c>
      <c r="Z669" s="0" t="n">
        <v>0</v>
      </c>
      <c r="AA669" s="0" t="n">
        <v>14000000</v>
      </c>
      <c r="AB669" s="0" t="n">
        <v>0</v>
      </c>
      <c r="AC669" s="0" t="n">
        <v>0</v>
      </c>
      <c r="AD669" s="0" t="s">
        <v>99</v>
      </c>
      <c r="AE669" s="0" t="s">
        <v>99</v>
      </c>
      <c r="AG669" s="0" t="s">
        <v>30646</v>
      </c>
      <c r="AH669" s="0" t="n">
        <v>800</v>
      </c>
      <c r="AI669" s="0" t="s">
        <v>29966</v>
      </c>
      <c r="AJ669" s="0" t="s">
        <v>31757</v>
      </c>
      <c r="AK669" s="0" t="s">
        <v>31135</v>
      </c>
      <c r="AL669" s="0" t="s">
        <v>2112</v>
      </c>
    </row>
    <row r="670" customFormat="false" ht="15" hidden="false" customHeight="false" outlineLevel="0" collapsed="false">
      <c r="A670" s="0" t="s">
        <v>32063</v>
      </c>
      <c r="B670" s="0" t="s">
        <v>32064</v>
      </c>
      <c r="C670" s="0" t="s">
        <v>18362</v>
      </c>
      <c r="D670" s="0" t="s">
        <v>18362</v>
      </c>
      <c r="E670" s="0" t="s">
        <v>32065</v>
      </c>
      <c r="F670" s="0" t="s">
        <v>498</v>
      </c>
      <c r="G670" s="0" t="n">
        <v>3</v>
      </c>
      <c r="H670" s="0" t="n">
        <v>1</v>
      </c>
      <c r="I670" s="0" t="n">
        <v>0.01</v>
      </c>
      <c r="J670" s="0" t="n">
        <v>1000</v>
      </c>
      <c r="K670" s="0" t="n">
        <v>1.86</v>
      </c>
      <c r="L670" s="0" t="n">
        <v>91</v>
      </c>
      <c r="M670" s="0" t="n">
        <v>89.34</v>
      </c>
      <c r="N670" s="0" t="n">
        <v>90.08</v>
      </c>
      <c r="O670" s="0" t="n">
        <v>91</v>
      </c>
      <c r="P670" s="0" t="n">
        <v>0</v>
      </c>
      <c r="Q670" s="0" t="n">
        <v>0</v>
      </c>
      <c r="R670" s="0" t="n">
        <v>0</v>
      </c>
      <c r="S670" s="0" t="n">
        <v>90.77</v>
      </c>
      <c r="T670" s="0" t="n">
        <v>89.36</v>
      </c>
      <c r="U670" s="0" t="n">
        <v>89.35</v>
      </c>
      <c r="V670" s="0" t="n">
        <v>91.95</v>
      </c>
      <c r="W670" s="0" t="n">
        <v>665326</v>
      </c>
      <c r="X670" s="0" t="n">
        <v>90.95</v>
      </c>
      <c r="Y670" s="0" t="n">
        <v>91</v>
      </c>
      <c r="Z670" s="0" t="n">
        <v>120</v>
      </c>
      <c r="AA670" s="0" t="n">
        <v>200000</v>
      </c>
      <c r="AB670" s="0" t="n">
        <v>910</v>
      </c>
      <c r="AC670" s="0" t="n">
        <v>0</v>
      </c>
      <c r="AD670" s="0" t="s">
        <v>99</v>
      </c>
      <c r="AE670" s="0" t="s">
        <v>99</v>
      </c>
      <c r="AG670" s="0" t="s">
        <v>30646</v>
      </c>
      <c r="AH670" s="0" t="n">
        <v>6</v>
      </c>
      <c r="AI670" s="0" t="s">
        <v>29966</v>
      </c>
      <c r="AJ670" s="0" t="s">
        <v>31757</v>
      </c>
      <c r="AK670" s="0" t="s">
        <v>31135</v>
      </c>
      <c r="AL670" s="0" t="s">
        <v>2112</v>
      </c>
    </row>
    <row r="671" customFormat="false" ht="15" hidden="false" customHeight="false" outlineLevel="0" collapsed="false">
      <c r="A671" s="0" t="s">
        <v>32066</v>
      </c>
      <c r="B671" s="0" t="s">
        <v>32067</v>
      </c>
      <c r="C671" s="0" t="s">
        <v>27006</v>
      </c>
      <c r="D671" s="0" t="s">
        <v>27006</v>
      </c>
      <c r="E671" s="0" t="s">
        <v>32068</v>
      </c>
      <c r="F671" s="0" t="s">
        <v>498</v>
      </c>
      <c r="G671" s="0" t="n">
        <v>3</v>
      </c>
      <c r="H671" s="0" t="n">
        <v>1</v>
      </c>
      <c r="I671" s="0" t="n">
        <v>0.01</v>
      </c>
      <c r="J671" s="0" t="n">
        <v>600</v>
      </c>
      <c r="K671" s="0" t="n">
        <v>0.1</v>
      </c>
      <c r="L671" s="0" t="n">
        <v>89.56</v>
      </c>
      <c r="M671" s="0" t="n">
        <v>89.41</v>
      </c>
      <c r="N671" s="0" t="n">
        <v>88.94</v>
      </c>
      <c r="O671" s="0" t="n">
        <v>89.56</v>
      </c>
      <c r="P671" s="0" t="n">
        <v>0</v>
      </c>
      <c r="Q671" s="0" t="n">
        <v>0</v>
      </c>
      <c r="R671" s="0" t="n">
        <v>0</v>
      </c>
      <c r="S671" s="0" t="n">
        <v>89.46</v>
      </c>
      <c r="T671" s="0" t="n">
        <v>89.52</v>
      </c>
      <c r="U671" s="0" t="n">
        <v>89.06</v>
      </c>
      <c r="V671" s="0" t="n">
        <v>89.56</v>
      </c>
      <c r="W671" s="0" t="n">
        <v>66025</v>
      </c>
      <c r="X671" s="0" t="n">
        <v>89.46</v>
      </c>
      <c r="Y671" s="0" t="n">
        <v>89.56</v>
      </c>
      <c r="Z671" s="0" t="n">
        <v>41</v>
      </c>
      <c r="AA671" s="0" t="n">
        <v>200000</v>
      </c>
      <c r="AB671" s="0" t="n">
        <v>537.36</v>
      </c>
      <c r="AC671" s="0" t="n">
        <v>0</v>
      </c>
      <c r="AD671" s="0" t="s">
        <v>99</v>
      </c>
      <c r="AE671" s="0" t="s">
        <v>99</v>
      </c>
      <c r="AG671" s="0" t="s">
        <v>30646</v>
      </c>
      <c r="AH671" s="0" t="n">
        <v>6</v>
      </c>
      <c r="AI671" s="0" t="s">
        <v>29966</v>
      </c>
      <c r="AJ671" s="0" t="s">
        <v>31757</v>
      </c>
      <c r="AK671" s="0" t="s">
        <v>31135</v>
      </c>
      <c r="AL671" s="0" t="s">
        <v>2112</v>
      </c>
    </row>
    <row r="672" customFormat="false" ht="15" hidden="false" customHeight="false" outlineLevel="0" collapsed="false">
      <c r="A672" s="0" t="s">
        <v>32069</v>
      </c>
      <c r="B672" s="0" t="s">
        <v>32070</v>
      </c>
      <c r="C672" s="0" t="s">
        <v>22616</v>
      </c>
      <c r="D672" s="0" t="s">
        <v>22616</v>
      </c>
      <c r="E672" s="0" t="s">
        <v>32071</v>
      </c>
      <c r="F672" s="0" t="s">
        <v>498</v>
      </c>
      <c r="G672" s="0" t="n">
        <v>3</v>
      </c>
      <c r="H672" s="0" t="n">
        <v>1</v>
      </c>
      <c r="I672" s="0" t="n">
        <v>0.01</v>
      </c>
      <c r="J672" s="0" t="n">
        <v>850</v>
      </c>
      <c r="K672" s="0" t="n">
        <v>1.54</v>
      </c>
      <c r="L672" s="0" t="n">
        <v>81.26</v>
      </c>
      <c r="M672" s="0" t="n">
        <v>80.03</v>
      </c>
      <c r="N672" s="0" t="n">
        <v>80.84</v>
      </c>
      <c r="O672" s="0" t="n">
        <v>81.26</v>
      </c>
      <c r="P672" s="0" t="n">
        <v>0</v>
      </c>
      <c r="Q672" s="0" t="n">
        <v>0</v>
      </c>
      <c r="R672" s="0" t="n">
        <v>0</v>
      </c>
      <c r="S672" s="0" t="n">
        <v>80.89</v>
      </c>
      <c r="T672" s="0" t="n">
        <v>79.61</v>
      </c>
      <c r="U672" s="0" t="n">
        <v>79.61</v>
      </c>
      <c r="V672" s="0" t="n">
        <v>81.5</v>
      </c>
      <c r="W672" s="0" t="n">
        <v>315581</v>
      </c>
      <c r="X672" s="0" t="n">
        <v>80.7</v>
      </c>
      <c r="Y672" s="0" t="n">
        <v>81.26</v>
      </c>
      <c r="Z672" s="0" t="n">
        <v>62</v>
      </c>
      <c r="AA672" s="0" t="n">
        <v>250000</v>
      </c>
      <c r="AB672" s="0" t="n">
        <v>4834.97</v>
      </c>
      <c r="AC672" s="0" t="n">
        <v>0</v>
      </c>
      <c r="AD672" s="0" t="s">
        <v>99</v>
      </c>
      <c r="AE672" s="0" t="s">
        <v>99</v>
      </c>
      <c r="AG672" s="0" t="s">
        <v>30646</v>
      </c>
      <c r="AH672" s="0" t="n">
        <v>800</v>
      </c>
      <c r="AI672" s="0" t="s">
        <v>29966</v>
      </c>
      <c r="AJ672" s="0" t="s">
        <v>31757</v>
      </c>
      <c r="AK672" s="0" t="s">
        <v>31135</v>
      </c>
      <c r="AL672" s="0" t="s">
        <v>2112</v>
      </c>
    </row>
    <row r="673" customFormat="false" ht="15" hidden="false" customHeight="false" outlineLevel="0" collapsed="false">
      <c r="A673" s="0" t="s">
        <v>32072</v>
      </c>
      <c r="B673" s="0" t="s">
        <v>32073</v>
      </c>
      <c r="C673" s="0" t="s">
        <v>18090</v>
      </c>
      <c r="D673" s="0" t="s">
        <v>18090</v>
      </c>
      <c r="E673" s="0" t="s">
        <v>32074</v>
      </c>
      <c r="F673" s="0" t="s">
        <v>1987</v>
      </c>
      <c r="G673" s="0" t="n">
        <v>3</v>
      </c>
      <c r="H673" s="0" t="n">
        <v>1</v>
      </c>
      <c r="I673" s="0" t="n">
        <v>0.01</v>
      </c>
      <c r="J673" s="0" t="n">
        <v>400</v>
      </c>
      <c r="K673" s="0" t="n">
        <v>0.47</v>
      </c>
      <c r="L673" s="0" t="n">
        <v>98.39</v>
      </c>
      <c r="M673" s="0" t="n">
        <v>97.93</v>
      </c>
      <c r="N673" s="0" t="n">
        <v>98.15</v>
      </c>
      <c r="O673" s="0" t="n">
        <v>98.39</v>
      </c>
      <c r="P673" s="0" t="n">
        <v>0</v>
      </c>
      <c r="Q673" s="0" t="n">
        <v>0</v>
      </c>
      <c r="R673" s="0" t="n">
        <v>0</v>
      </c>
      <c r="S673" s="0" t="n">
        <v>98.33</v>
      </c>
      <c r="T673" s="0" t="n">
        <v>98.29</v>
      </c>
      <c r="U673" s="0" t="n">
        <v>98.11</v>
      </c>
      <c r="V673" s="0" t="n">
        <v>98.4</v>
      </c>
      <c r="W673" s="0" t="n">
        <v>152219</v>
      </c>
      <c r="X673" s="0" t="n">
        <v>98.1</v>
      </c>
      <c r="Y673" s="0" t="n">
        <v>98.39</v>
      </c>
      <c r="Z673" s="0" t="n">
        <v>20</v>
      </c>
      <c r="AA673" s="0" t="n">
        <v>250000</v>
      </c>
      <c r="AB673" s="0" t="n">
        <v>393.56</v>
      </c>
      <c r="AC673" s="0" t="n">
        <v>0</v>
      </c>
      <c r="AD673" s="0" t="s">
        <v>99</v>
      </c>
      <c r="AE673" s="0" t="s">
        <v>99</v>
      </c>
      <c r="AF673" s="0" t="s">
        <v>30149</v>
      </c>
      <c r="AG673" s="0" t="s">
        <v>30646</v>
      </c>
      <c r="AH673" s="0" t="n">
        <v>0</v>
      </c>
      <c r="AI673" s="0" t="s">
        <v>29966</v>
      </c>
      <c r="AJ673" s="0" t="s">
        <v>31757</v>
      </c>
      <c r="AK673" s="0" t="s">
        <v>31143</v>
      </c>
      <c r="AL673" s="0" t="s">
        <v>2112</v>
      </c>
    </row>
    <row r="674" customFormat="false" ht="15" hidden="false" customHeight="false" outlineLevel="0" collapsed="false">
      <c r="A674" s="0" t="s">
        <v>32075</v>
      </c>
      <c r="B674" s="0" t="s">
        <v>32076</v>
      </c>
      <c r="C674" s="0" t="s">
        <v>23491</v>
      </c>
      <c r="D674" s="0" t="s">
        <v>23491</v>
      </c>
      <c r="E674" s="0" t="s">
        <v>32077</v>
      </c>
      <c r="F674" s="0" t="s">
        <v>498</v>
      </c>
      <c r="G674" s="0" t="n">
        <v>3</v>
      </c>
      <c r="H674" s="0" t="n">
        <v>1</v>
      </c>
      <c r="I674" s="0" t="n">
        <v>0.01</v>
      </c>
      <c r="J674" s="0" t="n">
        <v>1000</v>
      </c>
      <c r="K674" s="0" t="n">
        <v>0.43</v>
      </c>
      <c r="L674" s="0" t="n">
        <v>77.8</v>
      </c>
      <c r="M674" s="0" t="n">
        <v>77.47</v>
      </c>
      <c r="N674" s="0" t="n">
        <v>76.92</v>
      </c>
      <c r="O674" s="0" t="n">
        <v>77.78</v>
      </c>
      <c r="P674" s="0" t="n">
        <v>0</v>
      </c>
      <c r="Q674" s="0" t="n">
        <v>0</v>
      </c>
      <c r="R674" s="0" t="n">
        <v>0</v>
      </c>
      <c r="S674" s="0" t="n">
        <v>77.39</v>
      </c>
      <c r="T674" s="0" t="n">
        <v>77.48</v>
      </c>
      <c r="U674" s="0" t="n">
        <v>76.99</v>
      </c>
      <c r="V674" s="0" t="n">
        <v>77.8</v>
      </c>
      <c r="W674" s="0" t="n">
        <v>759214</v>
      </c>
      <c r="X674" s="0" t="n">
        <v>77.67</v>
      </c>
      <c r="Y674" s="0" t="n">
        <v>77.8</v>
      </c>
      <c r="Z674" s="0" t="n">
        <v>41</v>
      </c>
      <c r="AA674" s="0" t="n">
        <v>500000</v>
      </c>
      <c r="AB674" s="0" t="n">
        <v>778</v>
      </c>
      <c r="AC674" s="0" t="n">
        <v>0</v>
      </c>
      <c r="AD674" s="0" t="s">
        <v>99</v>
      </c>
      <c r="AE674" s="0" t="s">
        <v>99</v>
      </c>
      <c r="AF674" s="0" t="s">
        <v>30149</v>
      </c>
      <c r="AG674" s="0" t="s">
        <v>30646</v>
      </c>
      <c r="AH674" s="0" t="n">
        <v>0</v>
      </c>
      <c r="AI674" s="0" t="s">
        <v>29966</v>
      </c>
      <c r="AJ674" s="0" t="s">
        <v>31757</v>
      </c>
      <c r="AK674" s="0" t="s">
        <v>31135</v>
      </c>
      <c r="AL674" s="0" t="s">
        <v>2112</v>
      </c>
    </row>
    <row r="675" customFormat="false" ht="15" hidden="false" customHeight="false" outlineLevel="0" collapsed="false">
      <c r="A675" s="0" t="s">
        <v>32078</v>
      </c>
      <c r="B675" s="0" t="s">
        <v>32079</v>
      </c>
      <c r="C675" s="0" t="s">
        <v>25252</v>
      </c>
      <c r="D675" s="0" t="s">
        <v>25252</v>
      </c>
      <c r="E675" s="0" t="s">
        <v>32080</v>
      </c>
      <c r="F675" s="0" t="s">
        <v>498</v>
      </c>
      <c r="G675" s="0" t="n">
        <v>3</v>
      </c>
      <c r="H675" s="0" t="n">
        <v>1</v>
      </c>
      <c r="I675" s="0" t="n">
        <v>0.01</v>
      </c>
      <c r="J675" s="0" t="n">
        <v>1000</v>
      </c>
      <c r="K675" s="0" t="n">
        <v>-1.67</v>
      </c>
      <c r="L675" s="0" t="n">
        <v>71.29</v>
      </c>
      <c r="M675" s="0" t="n">
        <v>72.47</v>
      </c>
      <c r="N675" s="0" t="n">
        <v>70.75</v>
      </c>
      <c r="O675" s="0" t="n">
        <v>71.29</v>
      </c>
      <c r="P675" s="0" t="n">
        <v>0</v>
      </c>
      <c r="Q675" s="0" t="n">
        <v>0</v>
      </c>
      <c r="R675" s="0" t="n">
        <v>0</v>
      </c>
      <c r="S675" s="0" t="n">
        <v>71.46</v>
      </c>
      <c r="T675" s="0" t="n">
        <v>71.99</v>
      </c>
      <c r="U675" s="0" t="n">
        <v>71</v>
      </c>
      <c r="V675" s="0" t="n">
        <v>72.31</v>
      </c>
      <c r="W675" s="0" t="n">
        <v>411621</v>
      </c>
      <c r="X675" s="0" t="n">
        <v>71.2</v>
      </c>
      <c r="Y675" s="0" t="n">
        <v>71.6</v>
      </c>
      <c r="Z675" s="0" t="n">
        <v>44</v>
      </c>
      <c r="AA675" s="0" t="n">
        <v>500000</v>
      </c>
      <c r="AB675" s="0" t="n">
        <v>22812.8</v>
      </c>
      <c r="AC675" s="0" t="n">
        <v>0</v>
      </c>
      <c r="AD675" s="0" t="s">
        <v>99</v>
      </c>
      <c r="AE675" s="0" t="s">
        <v>99</v>
      </c>
      <c r="AF675" s="0" t="s">
        <v>30149</v>
      </c>
      <c r="AG675" s="0" t="s">
        <v>30646</v>
      </c>
      <c r="AH675" s="0" t="n">
        <v>0</v>
      </c>
      <c r="AI675" s="0" t="s">
        <v>29966</v>
      </c>
      <c r="AJ675" s="0" t="s">
        <v>31757</v>
      </c>
      <c r="AK675" s="0" t="s">
        <v>31135</v>
      </c>
      <c r="AL675" s="0" t="s">
        <v>2112</v>
      </c>
    </row>
    <row r="676" customFormat="false" ht="15" hidden="false" customHeight="false" outlineLevel="0" collapsed="false">
      <c r="A676" s="0" t="s">
        <v>32081</v>
      </c>
      <c r="B676" s="0" t="s">
        <v>32082</v>
      </c>
      <c r="C676" s="0" t="s">
        <v>18174</v>
      </c>
      <c r="D676" s="0" t="s">
        <v>18174</v>
      </c>
      <c r="E676" s="0" t="s">
        <v>32083</v>
      </c>
      <c r="F676" s="0" t="s">
        <v>498</v>
      </c>
      <c r="G676" s="0" t="n">
        <v>3</v>
      </c>
      <c r="H676" s="0" t="n">
        <v>1</v>
      </c>
      <c r="I676" s="0" t="n">
        <v>0.01</v>
      </c>
      <c r="J676" s="0" t="n">
        <v>1000</v>
      </c>
      <c r="K676" s="0" t="n">
        <v>0.38</v>
      </c>
      <c r="L676" s="0" t="n">
        <v>72.01</v>
      </c>
      <c r="M676" s="0" t="n">
        <v>71.74</v>
      </c>
      <c r="N676" s="0" t="n">
        <v>72.16</v>
      </c>
      <c r="O676" s="0" t="n">
        <v>72.01</v>
      </c>
      <c r="P676" s="0" t="n">
        <v>0</v>
      </c>
      <c r="Q676" s="0" t="n">
        <v>0</v>
      </c>
      <c r="R676" s="0" t="n">
        <v>0</v>
      </c>
      <c r="S676" s="0" t="n">
        <v>71.65</v>
      </c>
      <c r="T676" s="0" t="n">
        <v>71.5</v>
      </c>
      <c r="U676" s="0" t="n">
        <v>71.22</v>
      </c>
      <c r="V676" s="0" t="n">
        <v>72.42</v>
      </c>
      <c r="W676" s="0" t="n">
        <v>509450</v>
      </c>
      <c r="X676" s="0" t="n">
        <v>71.6</v>
      </c>
      <c r="Y676" s="0" t="n">
        <v>71.99</v>
      </c>
      <c r="Z676" s="0" t="n">
        <v>56</v>
      </c>
      <c r="AA676" s="0" t="n">
        <v>300000</v>
      </c>
      <c r="AB676" s="0" t="n">
        <v>720.1</v>
      </c>
      <c r="AC676" s="0" t="n">
        <v>0</v>
      </c>
      <c r="AD676" s="0" t="s">
        <v>99</v>
      </c>
      <c r="AE676" s="0" t="s">
        <v>99</v>
      </c>
      <c r="AF676" s="0" t="s">
        <v>30149</v>
      </c>
      <c r="AG676" s="0" t="s">
        <v>30646</v>
      </c>
      <c r="AH676" s="0" t="n">
        <v>0</v>
      </c>
      <c r="AI676" s="0" t="s">
        <v>29966</v>
      </c>
      <c r="AJ676" s="0" t="s">
        <v>31757</v>
      </c>
      <c r="AK676" s="0" t="s">
        <v>31135</v>
      </c>
      <c r="AL676" s="0" t="s">
        <v>2112</v>
      </c>
    </row>
    <row r="677" customFormat="false" ht="15" hidden="false" customHeight="false" outlineLevel="0" collapsed="false">
      <c r="A677" s="0" t="s">
        <v>32084</v>
      </c>
      <c r="B677" s="0" t="s">
        <v>32085</v>
      </c>
      <c r="C677" s="0" t="s">
        <v>20234</v>
      </c>
      <c r="D677" s="0" t="s">
        <v>20234</v>
      </c>
      <c r="E677" s="0" t="s">
        <v>32086</v>
      </c>
      <c r="F677" s="0" t="s">
        <v>498</v>
      </c>
      <c r="G677" s="0" t="n">
        <v>3</v>
      </c>
      <c r="H677" s="0" t="n">
        <v>1</v>
      </c>
      <c r="I677" s="0" t="n">
        <v>0.01</v>
      </c>
      <c r="J677" s="0" t="n">
        <v>1000</v>
      </c>
      <c r="K677" s="0" t="n">
        <v>-0.06</v>
      </c>
      <c r="L677" s="0" t="n">
        <v>92.7</v>
      </c>
      <c r="M677" s="0" t="n">
        <v>92.76</v>
      </c>
      <c r="N677" s="0" t="n">
        <v>92.84</v>
      </c>
      <c r="O677" s="0" t="n">
        <v>92.7</v>
      </c>
      <c r="P677" s="0" t="n">
        <v>0</v>
      </c>
      <c r="Q677" s="0" t="n">
        <v>0</v>
      </c>
      <c r="R677" s="0" t="n">
        <v>0</v>
      </c>
      <c r="S677" s="0" t="n">
        <v>92.65</v>
      </c>
      <c r="T677" s="0" t="n">
        <v>92.65</v>
      </c>
      <c r="U677" s="0" t="n">
        <v>92.53</v>
      </c>
      <c r="V677" s="0" t="n">
        <v>92.85</v>
      </c>
      <c r="W677" s="0" t="n">
        <v>920952</v>
      </c>
      <c r="X677" s="0" t="n">
        <v>92.68</v>
      </c>
      <c r="Y677" s="0" t="n">
        <v>92.7</v>
      </c>
      <c r="Z677" s="0" t="n">
        <v>88</v>
      </c>
      <c r="AA677" s="0" t="n">
        <v>431434</v>
      </c>
      <c r="AB677" s="0" t="n">
        <v>5562</v>
      </c>
      <c r="AC677" s="0" t="n">
        <v>0</v>
      </c>
      <c r="AD677" s="0" t="s">
        <v>99</v>
      </c>
      <c r="AE677" s="0" t="s">
        <v>99</v>
      </c>
      <c r="AF677" s="0" t="s">
        <v>30149</v>
      </c>
      <c r="AG677" s="0" t="s">
        <v>30646</v>
      </c>
      <c r="AH677" s="0" t="n">
        <v>0</v>
      </c>
      <c r="AI677" s="0" t="s">
        <v>29966</v>
      </c>
      <c r="AJ677" s="0" t="s">
        <v>31757</v>
      </c>
      <c r="AK677" s="0" t="s">
        <v>31135</v>
      </c>
      <c r="AL677" s="0" t="s">
        <v>2112</v>
      </c>
    </row>
    <row r="678" customFormat="false" ht="15" hidden="false" customHeight="false" outlineLevel="0" collapsed="false">
      <c r="A678" s="0" t="s">
        <v>32087</v>
      </c>
      <c r="B678" s="0" t="s">
        <v>32088</v>
      </c>
      <c r="C678" s="0" t="s">
        <v>32089</v>
      </c>
      <c r="D678" s="0" t="s">
        <v>32089</v>
      </c>
      <c r="E678" s="0" t="s">
        <v>32090</v>
      </c>
      <c r="F678" s="0" t="s">
        <v>498</v>
      </c>
      <c r="G678" s="0" t="n">
        <v>3</v>
      </c>
      <c r="H678" s="0" t="n">
        <v>1</v>
      </c>
      <c r="I678" s="0" t="n">
        <v>0.01</v>
      </c>
      <c r="J678" s="0" t="n">
        <v>1000</v>
      </c>
      <c r="K678" s="0" t="n">
        <v>-0.01</v>
      </c>
      <c r="L678" s="0" t="n">
        <v>89.99</v>
      </c>
      <c r="M678" s="0" t="n">
        <v>90</v>
      </c>
      <c r="N678" s="0" t="n">
        <v>90.63</v>
      </c>
      <c r="O678" s="0" t="n">
        <v>88.99</v>
      </c>
      <c r="P678" s="0" t="n">
        <v>0</v>
      </c>
      <c r="Q678" s="0" t="n">
        <v>0</v>
      </c>
      <c r="R678" s="0" t="n">
        <v>0</v>
      </c>
      <c r="S678" s="0" t="n">
        <v>88.71</v>
      </c>
      <c r="T678" s="0" t="n">
        <v>89.6</v>
      </c>
      <c r="U678" s="0" t="n">
        <v>87.2</v>
      </c>
      <c r="V678" s="0" t="n">
        <v>90</v>
      </c>
      <c r="W678" s="0" t="n">
        <v>847160</v>
      </c>
      <c r="X678" s="0" t="n">
        <v>89.09</v>
      </c>
      <c r="Y678" s="0" t="n">
        <v>90</v>
      </c>
      <c r="Z678" s="0" t="n">
        <v>52</v>
      </c>
      <c r="AA678" s="0" t="n">
        <v>37909</v>
      </c>
      <c r="AB678" s="0" t="n">
        <v>4499.5</v>
      </c>
      <c r="AC678" s="0" t="n">
        <v>0</v>
      </c>
      <c r="AD678" s="0" t="s">
        <v>99</v>
      </c>
      <c r="AE678" s="0" t="s">
        <v>99</v>
      </c>
      <c r="AF678" s="0" t="s">
        <v>30149</v>
      </c>
      <c r="AG678" s="0" t="s">
        <v>30646</v>
      </c>
      <c r="AH678" s="0" t="n">
        <v>0</v>
      </c>
      <c r="AI678" s="0" t="s">
        <v>29966</v>
      </c>
      <c r="AJ678" s="0" t="s">
        <v>31757</v>
      </c>
      <c r="AK678" s="0" t="s">
        <v>31135</v>
      </c>
      <c r="AL678" s="0" t="s">
        <v>2112</v>
      </c>
    </row>
    <row r="679" customFormat="false" ht="15" hidden="false" customHeight="false" outlineLevel="0" collapsed="false">
      <c r="A679" s="0" t="s">
        <v>32091</v>
      </c>
      <c r="B679" s="0" t="s">
        <v>32092</v>
      </c>
      <c r="C679" s="0" t="s">
        <v>32093</v>
      </c>
      <c r="D679" s="0" t="s">
        <v>32093</v>
      </c>
      <c r="E679" s="0" t="s">
        <v>32094</v>
      </c>
      <c r="F679" s="0" t="s">
        <v>498</v>
      </c>
      <c r="G679" s="0" t="n">
        <v>3</v>
      </c>
      <c r="H679" s="0" t="n">
        <v>1</v>
      </c>
      <c r="I679" s="0" t="n">
        <v>0.01</v>
      </c>
      <c r="J679" s="0" t="n">
        <v>500</v>
      </c>
      <c r="K679" s="0" t="n">
        <v>-0.35</v>
      </c>
      <c r="L679" s="0" t="n">
        <v>95.5</v>
      </c>
      <c r="M679" s="0" t="n">
        <v>95.72</v>
      </c>
      <c r="N679" s="0" t="n">
        <v>95.67</v>
      </c>
      <c r="O679" s="0" t="n">
        <v>95.54</v>
      </c>
      <c r="P679" s="0" t="n">
        <v>0</v>
      </c>
      <c r="Q679" s="0" t="n">
        <v>0</v>
      </c>
      <c r="R679" s="0" t="n">
        <v>0</v>
      </c>
      <c r="S679" s="0" t="n">
        <v>95.52</v>
      </c>
      <c r="T679" s="0" t="n">
        <v>95.85</v>
      </c>
      <c r="U679" s="0" t="n">
        <v>95.21</v>
      </c>
      <c r="V679" s="0" t="n">
        <v>95.85</v>
      </c>
      <c r="W679" s="0" t="n">
        <v>106506</v>
      </c>
      <c r="X679" s="0" t="n">
        <v>95.48</v>
      </c>
      <c r="Y679" s="0" t="n">
        <v>95.5</v>
      </c>
      <c r="Z679" s="0" t="n">
        <v>31</v>
      </c>
      <c r="AA679" s="0" t="n">
        <v>300000</v>
      </c>
      <c r="AB679" s="0" t="n">
        <v>477.5</v>
      </c>
      <c r="AC679" s="0" t="n">
        <v>0</v>
      </c>
      <c r="AD679" s="0" t="s">
        <v>99</v>
      </c>
      <c r="AE679" s="0" t="s">
        <v>99</v>
      </c>
      <c r="AG679" s="0" t="s">
        <v>30646</v>
      </c>
      <c r="AH679" s="0" t="n">
        <v>6</v>
      </c>
      <c r="AI679" s="0" t="s">
        <v>29966</v>
      </c>
      <c r="AJ679" s="0" t="s">
        <v>31757</v>
      </c>
      <c r="AK679" s="0" t="s">
        <v>31135</v>
      </c>
      <c r="AL679" s="0" t="s">
        <v>2112</v>
      </c>
    </row>
    <row r="680" customFormat="false" ht="15" hidden="false" customHeight="false" outlineLevel="0" collapsed="false">
      <c r="A680" s="0" t="s">
        <v>32095</v>
      </c>
      <c r="B680" s="0" t="s">
        <v>32096</v>
      </c>
      <c r="C680" s="0" t="s">
        <v>32097</v>
      </c>
      <c r="D680" s="0" t="s">
        <v>32097</v>
      </c>
      <c r="E680" s="0" t="s">
        <v>32098</v>
      </c>
      <c r="F680" s="0" t="s">
        <v>498</v>
      </c>
      <c r="G680" s="0" t="n">
        <v>3</v>
      </c>
      <c r="H680" s="0" t="n">
        <v>1</v>
      </c>
      <c r="I680" s="0" t="n">
        <v>0.01</v>
      </c>
      <c r="J680" s="0" t="n">
        <v>750</v>
      </c>
      <c r="K680" s="0" t="n">
        <v>0</v>
      </c>
      <c r="L680" s="0" t="n">
        <v>90.75</v>
      </c>
      <c r="M680" s="0" t="n">
        <v>90.65</v>
      </c>
      <c r="N680" s="0" t="n">
        <v>90.39</v>
      </c>
      <c r="O680" s="0" t="n">
        <v>90.75</v>
      </c>
      <c r="P680" s="0" t="n">
        <v>0</v>
      </c>
      <c r="Q680" s="0" t="n">
        <v>0</v>
      </c>
      <c r="R680" s="0" t="n">
        <v>0</v>
      </c>
      <c r="S680" s="0" t="n">
        <v>90.75</v>
      </c>
      <c r="T680" s="0" t="n">
        <v>90.74</v>
      </c>
      <c r="U680" s="0" t="n">
        <v>90.41</v>
      </c>
      <c r="V680" s="0" t="n">
        <v>90.75</v>
      </c>
      <c r="W680" s="0" t="n">
        <v>98006</v>
      </c>
      <c r="X680" s="0" t="n">
        <v>90.41</v>
      </c>
      <c r="Y680" s="0" t="n">
        <v>90.66</v>
      </c>
      <c r="Z680" s="0" t="n">
        <v>11</v>
      </c>
      <c r="AA680" s="0" t="n">
        <v>250000</v>
      </c>
      <c r="AB680" s="0" t="n">
        <v>680.63</v>
      </c>
      <c r="AC680" s="0" t="n">
        <v>0</v>
      </c>
      <c r="AD680" s="0" t="s">
        <v>99</v>
      </c>
      <c r="AE680" s="0" t="s">
        <v>99</v>
      </c>
      <c r="AG680" s="0" t="s">
        <v>30646</v>
      </c>
      <c r="AH680" s="0" t="n">
        <v>6</v>
      </c>
      <c r="AI680" s="0" t="s">
        <v>29966</v>
      </c>
      <c r="AJ680" s="0" t="s">
        <v>31757</v>
      </c>
      <c r="AK680" s="0" t="s">
        <v>31135</v>
      </c>
      <c r="AL680" s="0" t="s">
        <v>2112</v>
      </c>
    </row>
    <row r="681" customFormat="false" ht="15" hidden="false" customHeight="false" outlineLevel="0" collapsed="false">
      <c r="A681" s="0" t="s">
        <v>32099</v>
      </c>
      <c r="B681" s="0" t="s">
        <v>32100</v>
      </c>
      <c r="C681" s="0" t="s">
        <v>22234</v>
      </c>
      <c r="D681" s="0" t="s">
        <v>22234</v>
      </c>
      <c r="E681" s="0" t="s">
        <v>32101</v>
      </c>
      <c r="F681" s="0" t="s">
        <v>498</v>
      </c>
      <c r="G681" s="0" t="n">
        <v>3</v>
      </c>
      <c r="H681" s="0" t="n">
        <v>1</v>
      </c>
      <c r="I681" s="0" t="n">
        <v>0.01</v>
      </c>
      <c r="J681" s="0" t="n">
        <v>1000</v>
      </c>
      <c r="K681" s="0" t="n">
        <v>2.28</v>
      </c>
      <c r="L681" s="0" t="n">
        <v>71.22</v>
      </c>
      <c r="M681" s="0" t="n">
        <v>69.63</v>
      </c>
      <c r="N681" s="0" t="n">
        <v>71.21</v>
      </c>
      <c r="O681" s="0" t="n">
        <v>71.21</v>
      </c>
      <c r="P681" s="0" t="n">
        <v>0</v>
      </c>
      <c r="Q681" s="0" t="n">
        <v>0</v>
      </c>
      <c r="R681" s="0" t="n">
        <v>0</v>
      </c>
      <c r="S681" s="0" t="n">
        <v>70.21</v>
      </c>
      <c r="T681" s="0" t="n">
        <v>69.83</v>
      </c>
      <c r="U681" s="0" t="n">
        <v>69</v>
      </c>
      <c r="V681" s="0" t="n">
        <v>72</v>
      </c>
      <c r="W681" s="0" t="n">
        <v>143225</v>
      </c>
      <c r="X681" s="0" t="n">
        <v>70.86</v>
      </c>
      <c r="Y681" s="0" t="n">
        <v>71.22</v>
      </c>
      <c r="Z681" s="0" t="n">
        <v>37</v>
      </c>
      <c r="AA681" s="0" t="n">
        <v>250000</v>
      </c>
      <c r="AB681" s="0" t="n">
        <v>12107.4</v>
      </c>
      <c r="AC681" s="0" t="n">
        <v>0</v>
      </c>
      <c r="AD681" s="0" t="s">
        <v>99</v>
      </c>
      <c r="AE681" s="0" t="s">
        <v>99</v>
      </c>
      <c r="AG681" s="0" t="s">
        <v>30646</v>
      </c>
      <c r="AH681" s="0" t="n">
        <v>6</v>
      </c>
      <c r="AI681" s="0" t="s">
        <v>29966</v>
      </c>
      <c r="AJ681" s="0" t="s">
        <v>31757</v>
      </c>
      <c r="AK681" s="0" t="s">
        <v>31135</v>
      </c>
      <c r="AL681" s="0" t="s">
        <v>2112</v>
      </c>
    </row>
    <row r="682" customFormat="false" ht="15" hidden="false" customHeight="false" outlineLevel="0" collapsed="false">
      <c r="A682" s="0" t="s">
        <v>32102</v>
      </c>
      <c r="B682" s="0" t="s">
        <v>32103</v>
      </c>
      <c r="C682" s="0" t="s">
        <v>32104</v>
      </c>
      <c r="D682" s="0" t="s">
        <v>32104</v>
      </c>
      <c r="E682" s="0" t="s">
        <v>32105</v>
      </c>
      <c r="F682" s="0" t="s">
        <v>1987</v>
      </c>
      <c r="G682" s="0" t="n">
        <v>3</v>
      </c>
      <c r="H682" s="0" t="n">
        <v>1</v>
      </c>
      <c r="I682" s="0" t="n">
        <v>0.01</v>
      </c>
      <c r="J682" s="0" t="n">
        <v>1000</v>
      </c>
      <c r="K682" s="0" t="n">
        <v>0.19</v>
      </c>
      <c r="L682" s="0" t="n">
        <v>74.75</v>
      </c>
      <c r="M682" s="0" t="n">
        <v>74.61</v>
      </c>
      <c r="N682" s="0" t="n">
        <v>74.04</v>
      </c>
      <c r="O682" s="0" t="n">
        <v>74.75</v>
      </c>
      <c r="P682" s="0" t="n">
        <v>0</v>
      </c>
      <c r="Q682" s="0" t="n">
        <v>0</v>
      </c>
      <c r="R682" s="0" t="n">
        <v>0</v>
      </c>
      <c r="S682" s="0" t="n">
        <v>73.1</v>
      </c>
      <c r="T682" s="0" t="n">
        <v>75.11</v>
      </c>
      <c r="U682" s="0" t="n">
        <v>70.08</v>
      </c>
      <c r="V682" s="0" t="n">
        <v>75.11</v>
      </c>
      <c r="W682" s="0" t="n">
        <v>5848</v>
      </c>
      <c r="X682" s="0" t="n">
        <v>70.92</v>
      </c>
      <c r="Y682" s="0" t="n">
        <v>74.82</v>
      </c>
      <c r="Z682" s="0" t="n">
        <v>4</v>
      </c>
      <c r="AA682" s="0" t="n">
        <v>400000</v>
      </c>
      <c r="AB682" s="0" t="n">
        <v>747.5</v>
      </c>
      <c r="AC682" s="0" t="n">
        <v>0</v>
      </c>
      <c r="AD682" s="0" t="s">
        <v>99</v>
      </c>
      <c r="AE682" s="0" t="s">
        <v>99</v>
      </c>
      <c r="AG682" s="0" t="s">
        <v>30646</v>
      </c>
      <c r="AH682" s="0" t="n">
        <v>6</v>
      </c>
      <c r="AI682" s="0" t="s">
        <v>29966</v>
      </c>
      <c r="AJ682" s="0" t="s">
        <v>31757</v>
      </c>
      <c r="AK682" s="0" t="s">
        <v>31143</v>
      </c>
      <c r="AL682" s="0" t="s">
        <v>2112</v>
      </c>
    </row>
    <row r="683" customFormat="false" ht="15" hidden="false" customHeight="false" outlineLevel="0" collapsed="false">
      <c r="A683" s="0" t="s">
        <v>32106</v>
      </c>
      <c r="B683" s="0" t="s">
        <v>31785</v>
      </c>
      <c r="C683" s="0" t="s">
        <v>22801</v>
      </c>
      <c r="D683" s="0" t="s">
        <v>22801</v>
      </c>
      <c r="E683" s="0" t="s">
        <v>31786</v>
      </c>
      <c r="F683" s="0" t="s">
        <v>498</v>
      </c>
      <c r="G683" s="0" t="n">
        <v>3</v>
      </c>
      <c r="H683" s="0" t="n">
        <v>1</v>
      </c>
      <c r="I683" s="0" t="n">
        <v>0.0001</v>
      </c>
      <c r="J683" s="0" t="n">
        <v>100</v>
      </c>
      <c r="K683" s="0" t="n">
        <v>-0.19</v>
      </c>
      <c r="L683" s="0" t="n">
        <v>90.8799</v>
      </c>
      <c r="M683" s="0" t="n">
        <v>88.6682</v>
      </c>
      <c r="N683" s="0" t="n">
        <v>89.7425</v>
      </c>
      <c r="O683" s="0" t="n">
        <v>90</v>
      </c>
      <c r="P683" s="0" t="n">
        <v>0</v>
      </c>
      <c r="Q683" s="0" t="n">
        <v>0</v>
      </c>
      <c r="R683" s="0" t="n">
        <v>0</v>
      </c>
      <c r="S683" s="0" t="n">
        <v>89.8862</v>
      </c>
      <c r="T683" s="0" t="n">
        <v>88.52</v>
      </c>
      <c r="U683" s="0" t="n">
        <v>88.52</v>
      </c>
      <c r="V683" s="0" t="n">
        <v>90.88</v>
      </c>
      <c r="W683" s="0" t="n">
        <v>3502</v>
      </c>
      <c r="X683" s="0" t="n">
        <v>89.0002</v>
      </c>
      <c r="Y683" s="0" t="n">
        <v>90.79</v>
      </c>
      <c r="Z683" s="0" t="n">
        <v>15</v>
      </c>
      <c r="AA683" s="0" t="n">
        <v>175000</v>
      </c>
      <c r="AB683" s="0" t="n">
        <v>272.64</v>
      </c>
      <c r="AC683" s="0" t="n">
        <v>0</v>
      </c>
      <c r="AD683" s="0" t="s">
        <v>30773</v>
      </c>
      <c r="AE683" s="0" t="s">
        <v>30773</v>
      </c>
      <c r="AF683" s="0" t="s">
        <v>30149</v>
      </c>
      <c r="AG683" s="0" t="s">
        <v>30646</v>
      </c>
      <c r="AH683" s="0" t="n">
        <v>0</v>
      </c>
      <c r="AI683" s="0" t="s">
        <v>29972</v>
      </c>
      <c r="AJ683" s="0" t="s">
        <v>32107</v>
      </c>
      <c r="AK683" s="0" t="s">
        <v>31135</v>
      </c>
      <c r="AL683" s="0" t="s">
        <v>2112</v>
      </c>
    </row>
    <row r="684" customFormat="false" ht="15" hidden="false" customHeight="false" outlineLevel="0" collapsed="false">
      <c r="A684" s="0" t="s">
        <v>32108</v>
      </c>
      <c r="B684" s="0" t="s">
        <v>32109</v>
      </c>
      <c r="C684" s="0" t="s">
        <v>32110</v>
      </c>
      <c r="D684" s="0" t="s">
        <v>32110</v>
      </c>
      <c r="E684" s="0" t="s">
        <v>32111</v>
      </c>
      <c r="F684" s="0" t="s">
        <v>1987</v>
      </c>
      <c r="G684" s="0" t="n">
        <v>3</v>
      </c>
      <c r="H684" s="0" t="n">
        <v>1</v>
      </c>
      <c r="I684" s="0" t="n">
        <v>0.01</v>
      </c>
      <c r="J684" s="0" t="n">
        <v>1000</v>
      </c>
      <c r="K684" s="0" t="n">
        <v>0.18</v>
      </c>
      <c r="L684" s="0" t="n">
        <v>97.15</v>
      </c>
      <c r="M684" s="0" t="n">
        <v>96.98</v>
      </c>
      <c r="N684" s="0" t="n">
        <v>96.73</v>
      </c>
      <c r="O684" s="0" t="n">
        <v>97.15</v>
      </c>
      <c r="P684" s="0" t="n">
        <v>0</v>
      </c>
      <c r="Q684" s="0" t="n">
        <v>0</v>
      </c>
      <c r="R684" s="0" t="n">
        <v>0</v>
      </c>
      <c r="S684" s="0" t="n">
        <v>97.22</v>
      </c>
      <c r="T684" s="0" t="n">
        <v>96.6</v>
      </c>
      <c r="U684" s="0" t="n">
        <v>96.6</v>
      </c>
      <c r="V684" s="0" t="n">
        <v>97.6</v>
      </c>
      <c r="W684" s="0" t="n">
        <v>1172418</v>
      </c>
      <c r="X684" s="0" t="n">
        <v>97.13</v>
      </c>
      <c r="Y684" s="0" t="n">
        <v>97.57</v>
      </c>
      <c r="Z684" s="0" t="n">
        <v>39</v>
      </c>
      <c r="AA684" s="0" t="n">
        <v>300145</v>
      </c>
      <c r="AB684" s="0" t="n">
        <v>15544</v>
      </c>
      <c r="AC684" s="0" t="n">
        <v>0</v>
      </c>
      <c r="AD684" s="0" t="s">
        <v>99</v>
      </c>
      <c r="AE684" s="0" t="s">
        <v>99</v>
      </c>
      <c r="AF684" s="0" t="s">
        <v>30149</v>
      </c>
      <c r="AH684" s="0" t="n">
        <v>0</v>
      </c>
      <c r="AI684" s="0" t="s">
        <v>2133</v>
      </c>
      <c r="AJ684" s="0" t="s">
        <v>32112</v>
      </c>
      <c r="AK684" s="0" t="s">
        <v>31143</v>
      </c>
      <c r="AL684" s="0" t="s">
        <v>2112</v>
      </c>
    </row>
    <row r="685" customFormat="false" ht="15" hidden="false" customHeight="false" outlineLevel="0" collapsed="false">
      <c r="A685" s="0" t="s">
        <v>32113</v>
      </c>
      <c r="B685" s="0" t="s">
        <v>32114</v>
      </c>
      <c r="C685" s="0" t="s">
        <v>24750</v>
      </c>
      <c r="D685" s="0" t="s">
        <v>24750</v>
      </c>
      <c r="E685" s="0" t="s">
        <v>32115</v>
      </c>
      <c r="F685" s="0" t="s">
        <v>498</v>
      </c>
      <c r="G685" s="0" t="n">
        <v>3</v>
      </c>
      <c r="H685" s="0" t="n">
        <v>1</v>
      </c>
      <c r="I685" s="0" t="n">
        <v>0.01</v>
      </c>
      <c r="J685" s="0" t="n">
        <v>1000</v>
      </c>
      <c r="K685" s="0" t="n">
        <v>1.87</v>
      </c>
      <c r="L685" s="0" t="n">
        <v>82.2</v>
      </c>
      <c r="M685" s="0" t="n">
        <v>80.69</v>
      </c>
      <c r="N685" s="0" t="n">
        <v>80.58</v>
      </c>
      <c r="O685" s="0" t="n">
        <v>82.14</v>
      </c>
      <c r="P685" s="0" t="n">
        <v>0</v>
      </c>
      <c r="Q685" s="0" t="n">
        <v>0</v>
      </c>
      <c r="R685" s="0" t="n">
        <v>0</v>
      </c>
      <c r="S685" s="0" t="n">
        <v>81.77</v>
      </c>
      <c r="T685" s="0" t="n">
        <v>80.6</v>
      </c>
      <c r="U685" s="0" t="n">
        <v>80.59</v>
      </c>
      <c r="V685" s="0" t="n">
        <v>83.46</v>
      </c>
      <c r="W685" s="0" t="n">
        <v>278840</v>
      </c>
      <c r="X685" s="0" t="n">
        <v>82.19</v>
      </c>
      <c r="Y685" s="0" t="n">
        <v>82.2</v>
      </c>
      <c r="Z685" s="0" t="n">
        <v>85</v>
      </c>
      <c r="AA685" s="0" t="n">
        <v>200000</v>
      </c>
      <c r="AB685" s="0" t="n">
        <v>4110</v>
      </c>
      <c r="AC685" s="0" t="n">
        <v>0</v>
      </c>
      <c r="AD685" s="0" t="s">
        <v>99</v>
      </c>
      <c r="AE685" s="0" t="s">
        <v>99</v>
      </c>
      <c r="AH685" s="0" t="n">
        <v>6</v>
      </c>
      <c r="AI685" s="0" t="s">
        <v>2133</v>
      </c>
      <c r="AJ685" s="0" t="s">
        <v>32112</v>
      </c>
      <c r="AK685" s="0" t="s">
        <v>31135</v>
      </c>
      <c r="AL685" s="0" t="s">
        <v>2112</v>
      </c>
    </row>
    <row r="686" customFormat="false" ht="15" hidden="false" customHeight="false" outlineLevel="0" collapsed="false">
      <c r="A686" s="0" t="s">
        <v>32116</v>
      </c>
      <c r="B686" s="0" t="s">
        <v>32117</v>
      </c>
      <c r="C686" s="0" t="s">
        <v>22075</v>
      </c>
      <c r="D686" s="0" t="s">
        <v>22075</v>
      </c>
      <c r="E686" s="0" t="s">
        <v>32118</v>
      </c>
      <c r="F686" s="0" t="s">
        <v>498</v>
      </c>
      <c r="G686" s="0" t="n">
        <v>3</v>
      </c>
      <c r="H686" s="0" t="n">
        <v>1</v>
      </c>
      <c r="I686" s="0" t="n">
        <v>0.01</v>
      </c>
      <c r="J686" s="0" t="n">
        <v>1000</v>
      </c>
      <c r="K686" s="0" t="n">
        <v>-0.04</v>
      </c>
      <c r="L686" s="0" t="n">
        <v>82.86</v>
      </c>
      <c r="M686" s="0" t="n">
        <v>82.55</v>
      </c>
      <c r="N686" s="0" t="n">
        <v>82.63</v>
      </c>
      <c r="O686" s="0" t="n">
        <v>82.72</v>
      </c>
      <c r="P686" s="0" t="n">
        <v>0</v>
      </c>
      <c r="Q686" s="0" t="n">
        <v>0</v>
      </c>
      <c r="R686" s="0" t="n">
        <v>0</v>
      </c>
      <c r="S686" s="0" t="n">
        <v>82.48</v>
      </c>
      <c r="T686" s="0" t="n">
        <v>82.94</v>
      </c>
      <c r="U686" s="0" t="n">
        <v>82</v>
      </c>
      <c r="V686" s="0" t="n">
        <v>82.94</v>
      </c>
      <c r="W686" s="0" t="n">
        <v>177326</v>
      </c>
      <c r="X686" s="0" t="n">
        <v>82.62</v>
      </c>
      <c r="Y686" s="0" t="n">
        <v>82.85</v>
      </c>
      <c r="Z686" s="0" t="n">
        <v>72</v>
      </c>
      <c r="AA686" s="0" t="n">
        <v>250000</v>
      </c>
      <c r="AB686" s="0" t="n">
        <v>828.6</v>
      </c>
      <c r="AC686" s="0" t="n">
        <v>0</v>
      </c>
      <c r="AD686" s="0" t="s">
        <v>99</v>
      </c>
      <c r="AE686" s="0" t="s">
        <v>99</v>
      </c>
      <c r="AH686" s="0" t="n">
        <v>6</v>
      </c>
      <c r="AI686" s="0" t="s">
        <v>2133</v>
      </c>
      <c r="AJ686" s="0" t="s">
        <v>32112</v>
      </c>
      <c r="AK686" s="0" t="s">
        <v>31135</v>
      </c>
      <c r="AL686" s="0" t="s">
        <v>2112</v>
      </c>
    </row>
    <row r="687" customFormat="false" ht="15" hidden="false" customHeight="false" outlineLevel="0" collapsed="false">
      <c r="A687" s="0" t="s">
        <v>32119</v>
      </c>
      <c r="C687" s="0" t="s">
        <v>18347</v>
      </c>
      <c r="D687" s="0" t="s">
        <v>18347</v>
      </c>
      <c r="E687" s="0" t="s">
        <v>31270</v>
      </c>
      <c r="F687" s="0" t="s">
        <v>497</v>
      </c>
      <c r="G687" s="0" t="n">
        <v>3</v>
      </c>
      <c r="H687" s="0" t="n">
        <v>1</v>
      </c>
      <c r="I687" s="0" t="n">
        <v>0.0001</v>
      </c>
      <c r="J687" s="0" t="n">
        <v>1000</v>
      </c>
      <c r="K687" s="0" t="n">
        <v>0</v>
      </c>
      <c r="L687" s="0" t="n">
        <v>0</v>
      </c>
      <c r="M687" s="0" t="n">
        <v>75.9098</v>
      </c>
      <c r="N687" s="0" t="n">
        <v>0</v>
      </c>
      <c r="O687" s="0" t="n">
        <v>75.9098</v>
      </c>
      <c r="P687" s="0" t="n">
        <v>0</v>
      </c>
      <c r="Q687" s="0" t="n">
        <v>0</v>
      </c>
      <c r="R687" s="0" t="n">
        <v>0</v>
      </c>
      <c r="S687" s="0" t="n">
        <v>0</v>
      </c>
      <c r="T687" s="0" t="n">
        <v>0</v>
      </c>
      <c r="U687" s="0" t="n">
        <v>0</v>
      </c>
      <c r="V687" s="0" t="n">
        <v>0</v>
      </c>
      <c r="W687" s="0" t="n">
        <v>0</v>
      </c>
      <c r="X687" s="0" t="n">
        <v>0</v>
      </c>
      <c r="Y687" s="0" t="n">
        <v>0</v>
      </c>
      <c r="Z687" s="0" t="n">
        <v>0</v>
      </c>
      <c r="AA687" s="0" t="n">
        <v>600000</v>
      </c>
      <c r="AB687" s="0" t="n">
        <v>0</v>
      </c>
      <c r="AC687" s="0" t="n">
        <v>0</v>
      </c>
      <c r="AD687" s="0" t="s">
        <v>14</v>
      </c>
      <c r="AE687" s="0" t="s">
        <v>99</v>
      </c>
      <c r="AF687" s="0" t="s">
        <v>30149</v>
      </c>
      <c r="AH687" s="0" t="n">
        <v>0</v>
      </c>
      <c r="AI687" s="0" t="s">
        <v>2133</v>
      </c>
      <c r="AJ687" s="0" t="s">
        <v>32112</v>
      </c>
      <c r="AK687" s="0" t="s">
        <v>31249</v>
      </c>
      <c r="AL687" s="0" t="s">
        <v>2112</v>
      </c>
    </row>
    <row r="688" customFormat="false" ht="15" hidden="false" customHeight="false" outlineLevel="0" collapsed="false">
      <c r="A688" s="0" t="s">
        <v>32120</v>
      </c>
      <c r="C688" s="0" t="s">
        <v>31273</v>
      </c>
      <c r="D688" s="0" t="s">
        <v>31273</v>
      </c>
      <c r="E688" s="0" t="s">
        <v>31274</v>
      </c>
      <c r="F688" s="0" t="s">
        <v>497</v>
      </c>
      <c r="G688" s="0" t="n">
        <v>3</v>
      </c>
      <c r="H688" s="0" t="n">
        <v>1</v>
      </c>
      <c r="I688" s="0" t="n">
        <v>0.0001</v>
      </c>
      <c r="J688" s="0" t="n">
        <v>1000</v>
      </c>
      <c r="K688" s="0" t="n">
        <v>0</v>
      </c>
      <c r="L688" s="0" t="n">
        <v>0</v>
      </c>
      <c r="M688" s="0" t="n">
        <v>72.5</v>
      </c>
      <c r="N688" s="0" t="n">
        <v>0</v>
      </c>
      <c r="O688" s="0" t="n">
        <v>72.5</v>
      </c>
      <c r="P688" s="0" t="n">
        <v>0</v>
      </c>
      <c r="Q688" s="0" t="n">
        <v>0</v>
      </c>
      <c r="R688" s="0" t="n">
        <v>0</v>
      </c>
      <c r="S688" s="0" t="n">
        <v>0</v>
      </c>
      <c r="T688" s="0" t="n">
        <v>0</v>
      </c>
      <c r="U688" s="0" t="n">
        <v>0</v>
      </c>
      <c r="V688" s="0" t="n">
        <v>0</v>
      </c>
      <c r="W688" s="0" t="n">
        <v>0</v>
      </c>
      <c r="X688" s="0" t="n">
        <v>0</v>
      </c>
      <c r="Y688" s="0" t="n">
        <v>0</v>
      </c>
      <c r="Z688" s="0" t="n">
        <v>0</v>
      </c>
      <c r="AA688" s="0" t="n">
        <v>600000</v>
      </c>
      <c r="AB688" s="0" t="n">
        <v>0</v>
      </c>
      <c r="AC688" s="0" t="n">
        <v>0</v>
      </c>
      <c r="AD688" s="0" t="s">
        <v>14</v>
      </c>
      <c r="AE688" s="0" t="s">
        <v>99</v>
      </c>
      <c r="AF688" s="0" t="s">
        <v>30149</v>
      </c>
      <c r="AH688" s="0" t="n">
        <v>0</v>
      </c>
      <c r="AI688" s="0" t="s">
        <v>2133</v>
      </c>
      <c r="AJ688" s="0" t="s">
        <v>32112</v>
      </c>
      <c r="AK688" s="0" t="s">
        <v>31249</v>
      </c>
      <c r="AL688" s="0" t="s">
        <v>2112</v>
      </c>
    </row>
    <row r="689" customFormat="false" ht="15" hidden="false" customHeight="false" outlineLevel="0" collapsed="false">
      <c r="A689" s="0" t="s">
        <v>32121</v>
      </c>
      <c r="C689" s="0" t="s">
        <v>31276</v>
      </c>
      <c r="D689" s="0" t="s">
        <v>31276</v>
      </c>
      <c r="E689" s="0" t="s">
        <v>31277</v>
      </c>
      <c r="F689" s="0" t="s">
        <v>497</v>
      </c>
      <c r="G689" s="0" t="n">
        <v>3</v>
      </c>
      <c r="H689" s="0" t="n">
        <v>1</v>
      </c>
      <c r="I689" s="0" t="n">
        <v>0.0001</v>
      </c>
      <c r="J689" s="0" t="n">
        <v>1000</v>
      </c>
      <c r="K689" s="0" t="n">
        <v>0</v>
      </c>
      <c r="L689" s="0" t="n">
        <v>0</v>
      </c>
      <c r="M689" s="0" t="n">
        <v>74.4</v>
      </c>
      <c r="N689" s="0" t="n">
        <v>0</v>
      </c>
      <c r="O689" s="0" t="n">
        <v>74.4</v>
      </c>
      <c r="P689" s="0" t="n">
        <v>0</v>
      </c>
      <c r="Q689" s="0" t="n">
        <v>0</v>
      </c>
      <c r="R689" s="0" t="n">
        <v>0</v>
      </c>
      <c r="S689" s="0" t="n">
        <v>0</v>
      </c>
      <c r="T689" s="0" t="n">
        <v>0</v>
      </c>
      <c r="U689" s="0" t="n">
        <v>0</v>
      </c>
      <c r="V689" s="0" t="n">
        <v>0</v>
      </c>
      <c r="W689" s="0" t="n">
        <v>0</v>
      </c>
      <c r="X689" s="0" t="n">
        <v>0</v>
      </c>
      <c r="Y689" s="0" t="n">
        <v>0</v>
      </c>
      <c r="Z689" s="0" t="n">
        <v>0</v>
      </c>
      <c r="AA689" s="0" t="n">
        <v>750000</v>
      </c>
      <c r="AB689" s="0" t="n">
        <v>0</v>
      </c>
      <c r="AC689" s="0" t="n">
        <v>0</v>
      </c>
      <c r="AD689" s="0" t="s">
        <v>14</v>
      </c>
      <c r="AE689" s="0" t="s">
        <v>99</v>
      </c>
      <c r="AF689" s="0" t="s">
        <v>30149</v>
      </c>
      <c r="AH689" s="0" t="n">
        <v>0</v>
      </c>
      <c r="AI689" s="0" t="s">
        <v>2133</v>
      </c>
      <c r="AJ689" s="0" t="s">
        <v>32112</v>
      </c>
      <c r="AK689" s="0" t="s">
        <v>31249</v>
      </c>
      <c r="AL689" s="0" t="s">
        <v>2112</v>
      </c>
    </row>
    <row r="690" customFormat="false" ht="15" hidden="false" customHeight="false" outlineLevel="0" collapsed="false">
      <c r="A690" s="0" t="s">
        <v>32122</v>
      </c>
      <c r="B690" s="0" t="s">
        <v>32123</v>
      </c>
      <c r="C690" s="0" t="s">
        <v>19891</v>
      </c>
      <c r="D690" s="0" t="s">
        <v>19891</v>
      </c>
      <c r="E690" s="0" t="s">
        <v>32124</v>
      </c>
      <c r="F690" s="0" t="s">
        <v>498</v>
      </c>
      <c r="G690" s="0" t="n">
        <v>3</v>
      </c>
      <c r="H690" s="0" t="n">
        <v>1</v>
      </c>
      <c r="I690" s="0" t="n">
        <v>0.01</v>
      </c>
      <c r="J690" s="0" t="n">
        <v>965</v>
      </c>
      <c r="K690" s="0" t="n">
        <v>-0.13</v>
      </c>
      <c r="L690" s="0" t="n">
        <v>71.08</v>
      </c>
      <c r="M690" s="0" t="n">
        <v>71.17</v>
      </c>
      <c r="N690" s="0" t="n">
        <v>71.05</v>
      </c>
      <c r="O690" s="0" t="n">
        <v>71.1</v>
      </c>
      <c r="P690" s="0" t="n">
        <v>0</v>
      </c>
      <c r="Q690" s="0" t="n">
        <v>0</v>
      </c>
      <c r="R690" s="0" t="n">
        <v>0</v>
      </c>
      <c r="S690" s="0" t="n">
        <v>70.94</v>
      </c>
      <c r="T690" s="0" t="n">
        <v>70.37</v>
      </c>
      <c r="U690" s="0" t="n">
        <v>70.37</v>
      </c>
      <c r="V690" s="0" t="n">
        <v>71.27</v>
      </c>
      <c r="W690" s="0" t="n">
        <v>548304</v>
      </c>
      <c r="X690" s="0" t="n">
        <v>71.08</v>
      </c>
      <c r="Y690" s="0" t="n">
        <v>71.14</v>
      </c>
      <c r="Z690" s="0" t="n">
        <v>135</v>
      </c>
      <c r="AA690" s="0" t="n">
        <v>1000000</v>
      </c>
      <c r="AB690" s="0" t="n">
        <v>2057.77</v>
      </c>
      <c r="AC690" s="0" t="n">
        <v>0</v>
      </c>
      <c r="AD690" s="0" t="s">
        <v>99</v>
      </c>
      <c r="AE690" s="0" t="s">
        <v>99</v>
      </c>
      <c r="AH690" s="0" t="n">
        <v>6</v>
      </c>
      <c r="AI690" s="0" t="s">
        <v>2133</v>
      </c>
      <c r="AJ690" s="0" t="s">
        <v>32112</v>
      </c>
      <c r="AK690" s="0" t="s">
        <v>31135</v>
      </c>
      <c r="AL690" s="0" t="s">
        <v>2112</v>
      </c>
    </row>
    <row r="691" customFormat="false" ht="15" hidden="false" customHeight="false" outlineLevel="0" collapsed="false">
      <c r="A691" s="0" t="s">
        <v>32125</v>
      </c>
      <c r="B691" s="0" t="s">
        <v>32126</v>
      </c>
      <c r="C691" s="0" t="s">
        <v>25771</v>
      </c>
      <c r="D691" s="0" t="s">
        <v>25771</v>
      </c>
      <c r="E691" s="0" t="s">
        <v>32127</v>
      </c>
      <c r="F691" s="0" t="s">
        <v>498</v>
      </c>
      <c r="G691" s="0" t="n">
        <v>3</v>
      </c>
      <c r="H691" s="0" t="n">
        <v>1</v>
      </c>
      <c r="I691" s="0" t="n">
        <v>0.01</v>
      </c>
      <c r="J691" s="0" t="n">
        <v>1000</v>
      </c>
      <c r="K691" s="0" t="n">
        <v>-1.38</v>
      </c>
      <c r="L691" s="0" t="n">
        <v>71.43</v>
      </c>
      <c r="M691" s="0" t="n">
        <v>72.43</v>
      </c>
      <c r="N691" s="0" t="n">
        <v>72.45</v>
      </c>
      <c r="O691" s="0" t="n">
        <v>71.41</v>
      </c>
      <c r="P691" s="0" t="n">
        <v>0</v>
      </c>
      <c r="Q691" s="0" t="n">
        <v>0</v>
      </c>
      <c r="R691" s="0" t="n">
        <v>0</v>
      </c>
      <c r="S691" s="0" t="n">
        <v>71.62</v>
      </c>
      <c r="T691" s="0" t="n">
        <v>72.36</v>
      </c>
      <c r="U691" s="0" t="n">
        <v>71</v>
      </c>
      <c r="V691" s="0" t="n">
        <v>72.36</v>
      </c>
      <c r="W691" s="0" t="n">
        <v>966865</v>
      </c>
      <c r="X691" s="0" t="n">
        <v>71.16</v>
      </c>
      <c r="Y691" s="0" t="n">
        <v>71.38</v>
      </c>
      <c r="Z691" s="0" t="n">
        <v>128</v>
      </c>
      <c r="AA691" s="0" t="n">
        <v>1000000</v>
      </c>
      <c r="AB691" s="0" t="n">
        <v>714.3</v>
      </c>
      <c r="AC691" s="0" t="n">
        <v>0</v>
      </c>
      <c r="AD691" s="0" t="s">
        <v>99</v>
      </c>
      <c r="AE691" s="0" t="s">
        <v>99</v>
      </c>
      <c r="AH691" s="0" t="n">
        <v>6</v>
      </c>
      <c r="AI691" s="0" t="s">
        <v>2133</v>
      </c>
      <c r="AJ691" s="0" t="s">
        <v>32112</v>
      </c>
      <c r="AK691" s="0" t="s">
        <v>31135</v>
      </c>
      <c r="AL691" s="0" t="s">
        <v>2112</v>
      </c>
    </row>
    <row r="692" customFormat="false" ht="15" hidden="false" customHeight="false" outlineLevel="0" collapsed="false">
      <c r="A692" s="0" t="s">
        <v>32128</v>
      </c>
      <c r="B692" s="0" t="s">
        <v>32129</v>
      </c>
      <c r="C692" s="0" t="s">
        <v>21588</v>
      </c>
      <c r="D692" s="0" t="s">
        <v>21588</v>
      </c>
      <c r="E692" s="0" t="s">
        <v>32130</v>
      </c>
      <c r="F692" s="0" t="s">
        <v>498</v>
      </c>
      <c r="G692" s="0" t="n">
        <v>3</v>
      </c>
      <c r="H692" s="0" t="n">
        <v>1</v>
      </c>
      <c r="I692" s="0" t="n">
        <v>0.01</v>
      </c>
      <c r="J692" s="0" t="n">
        <v>1000</v>
      </c>
      <c r="K692" s="0" t="n">
        <v>-0.05</v>
      </c>
      <c r="L692" s="0" t="n">
        <v>99.45</v>
      </c>
      <c r="M692" s="0" t="n">
        <v>99.5</v>
      </c>
      <c r="N692" s="0" t="n">
        <v>99.71</v>
      </c>
      <c r="O692" s="0" t="n">
        <v>99.45</v>
      </c>
      <c r="P692" s="0" t="n">
        <v>0</v>
      </c>
      <c r="Q692" s="0" t="n">
        <v>0</v>
      </c>
      <c r="R692" s="0" t="n">
        <v>0</v>
      </c>
      <c r="S692" s="0" t="n">
        <v>99.43</v>
      </c>
      <c r="T692" s="0" t="n">
        <v>98.54</v>
      </c>
      <c r="U692" s="0" t="n">
        <v>98.54</v>
      </c>
      <c r="V692" s="0" t="n">
        <v>99.7</v>
      </c>
      <c r="W692" s="0" t="n">
        <v>92471</v>
      </c>
      <c r="X692" s="0" t="n">
        <v>99.25</v>
      </c>
      <c r="Y692" s="0" t="n">
        <v>99.41</v>
      </c>
      <c r="Z692" s="0" t="n">
        <v>22</v>
      </c>
      <c r="AA692" s="0" t="n">
        <v>300000</v>
      </c>
      <c r="AB692" s="0" t="n">
        <v>4972.5</v>
      </c>
      <c r="AC692" s="0" t="n">
        <v>0</v>
      </c>
      <c r="AD692" s="0" t="s">
        <v>99</v>
      </c>
      <c r="AE692" s="0" t="s">
        <v>99</v>
      </c>
      <c r="AH692" s="0" t="n">
        <v>6</v>
      </c>
      <c r="AI692" s="0" t="s">
        <v>2133</v>
      </c>
      <c r="AJ692" s="0" t="s">
        <v>32112</v>
      </c>
      <c r="AK692" s="0" t="s">
        <v>31135</v>
      </c>
      <c r="AL692" s="0" t="s">
        <v>2112</v>
      </c>
    </row>
    <row r="693" customFormat="false" ht="15" hidden="false" customHeight="false" outlineLevel="0" collapsed="false">
      <c r="A693" s="0" t="s">
        <v>32131</v>
      </c>
      <c r="B693" s="0" t="s">
        <v>32132</v>
      </c>
      <c r="C693" s="0" t="s">
        <v>25533</v>
      </c>
      <c r="D693" s="0" t="s">
        <v>25533</v>
      </c>
      <c r="E693" s="0" t="s">
        <v>32133</v>
      </c>
      <c r="F693" s="0" t="s">
        <v>498</v>
      </c>
      <c r="G693" s="0" t="n">
        <v>3</v>
      </c>
      <c r="H693" s="0" t="n">
        <v>1</v>
      </c>
      <c r="I693" s="0" t="n">
        <v>0.01</v>
      </c>
      <c r="J693" s="0" t="n">
        <v>1000</v>
      </c>
      <c r="K693" s="0" t="n">
        <v>0.36</v>
      </c>
      <c r="L693" s="0" t="n">
        <v>91.98</v>
      </c>
      <c r="M693" s="0" t="n">
        <v>91.22</v>
      </c>
      <c r="N693" s="0" t="n">
        <v>90.86</v>
      </c>
      <c r="O693" s="0" t="n">
        <v>91.76</v>
      </c>
      <c r="P693" s="0" t="n">
        <v>0</v>
      </c>
      <c r="Q693" s="0" t="n">
        <v>0</v>
      </c>
      <c r="R693" s="0" t="n">
        <v>0</v>
      </c>
      <c r="S693" s="0" t="n">
        <v>90.76</v>
      </c>
      <c r="T693" s="0" t="n">
        <v>88.12</v>
      </c>
      <c r="U693" s="0" t="n">
        <v>87.9</v>
      </c>
      <c r="V693" s="0" t="n">
        <v>92</v>
      </c>
      <c r="W693" s="0" t="n">
        <v>740574</v>
      </c>
      <c r="X693" s="0" t="n">
        <v>91.99</v>
      </c>
      <c r="Y693" s="0" t="n">
        <v>92</v>
      </c>
      <c r="Z693" s="0" t="n">
        <v>142</v>
      </c>
      <c r="AA693" s="0" t="n">
        <v>500000</v>
      </c>
      <c r="AB693" s="0" t="n">
        <v>1839.6</v>
      </c>
      <c r="AC693" s="0" t="n">
        <v>0</v>
      </c>
      <c r="AD693" s="0" t="s">
        <v>99</v>
      </c>
      <c r="AE693" s="0" t="s">
        <v>99</v>
      </c>
      <c r="AH693" s="0" t="n">
        <v>6</v>
      </c>
      <c r="AI693" s="0" t="s">
        <v>2133</v>
      </c>
      <c r="AJ693" s="0" t="s">
        <v>32112</v>
      </c>
      <c r="AK693" s="0" t="s">
        <v>31135</v>
      </c>
      <c r="AL693" s="0" t="s">
        <v>2112</v>
      </c>
    </row>
    <row r="694" customFormat="false" ht="15" hidden="false" customHeight="false" outlineLevel="0" collapsed="false">
      <c r="A694" s="0" t="s">
        <v>32134</v>
      </c>
      <c r="B694" s="0" t="s">
        <v>32135</v>
      </c>
      <c r="C694" s="0" t="s">
        <v>26631</v>
      </c>
      <c r="D694" s="0" t="s">
        <v>26631</v>
      </c>
      <c r="E694" s="0" t="s">
        <v>32136</v>
      </c>
      <c r="F694" s="0" t="s">
        <v>498</v>
      </c>
      <c r="G694" s="0" t="n">
        <v>3</v>
      </c>
      <c r="H694" s="0" t="n">
        <v>1</v>
      </c>
      <c r="I694" s="0" t="n">
        <v>0.01</v>
      </c>
      <c r="J694" s="0" t="n">
        <v>1000</v>
      </c>
      <c r="K694" s="0" t="n">
        <v>0.56</v>
      </c>
      <c r="L694" s="0" t="n">
        <v>76</v>
      </c>
      <c r="M694" s="0" t="n">
        <v>75.58</v>
      </c>
      <c r="N694" s="0" t="n">
        <v>75.24</v>
      </c>
      <c r="O694" s="0" t="n">
        <v>76</v>
      </c>
      <c r="P694" s="0" t="n">
        <v>0</v>
      </c>
      <c r="Q694" s="0" t="n">
        <v>0</v>
      </c>
      <c r="R694" s="0" t="n">
        <v>0</v>
      </c>
      <c r="S694" s="0" t="n">
        <v>75.77</v>
      </c>
      <c r="T694" s="0" t="n">
        <v>75.58</v>
      </c>
      <c r="U694" s="0" t="n">
        <v>75.44</v>
      </c>
      <c r="V694" s="0" t="n">
        <v>76.71</v>
      </c>
      <c r="W694" s="0" t="n">
        <v>284910</v>
      </c>
      <c r="X694" s="0" t="n">
        <v>75.59</v>
      </c>
      <c r="Y694" s="0" t="n">
        <v>76</v>
      </c>
      <c r="Z694" s="0" t="n">
        <v>48</v>
      </c>
      <c r="AA694" s="0" t="n">
        <v>200000</v>
      </c>
      <c r="AB694" s="0" t="n">
        <v>760</v>
      </c>
      <c r="AC694" s="0" t="n">
        <v>0</v>
      </c>
      <c r="AD694" s="0" t="s">
        <v>99</v>
      </c>
      <c r="AE694" s="0" t="s">
        <v>99</v>
      </c>
      <c r="AH694" s="0" t="n">
        <v>6</v>
      </c>
      <c r="AI694" s="0" t="s">
        <v>2133</v>
      </c>
      <c r="AJ694" s="0" t="s">
        <v>32112</v>
      </c>
      <c r="AK694" s="0" t="s">
        <v>31135</v>
      </c>
      <c r="AL694" s="0" t="s">
        <v>2112</v>
      </c>
    </row>
    <row r="695" customFormat="false" ht="15" hidden="false" customHeight="false" outlineLevel="0" collapsed="false">
      <c r="A695" s="0" t="s">
        <v>32137</v>
      </c>
      <c r="B695" s="0" t="s">
        <v>32138</v>
      </c>
      <c r="C695" s="0" t="s">
        <v>21544</v>
      </c>
      <c r="D695" s="0" t="s">
        <v>21544</v>
      </c>
      <c r="E695" s="0" t="s">
        <v>32139</v>
      </c>
      <c r="F695" s="0" t="s">
        <v>498</v>
      </c>
      <c r="G695" s="0" t="n">
        <v>3</v>
      </c>
      <c r="H695" s="0" t="n">
        <v>1</v>
      </c>
      <c r="I695" s="0" t="n">
        <v>0.01</v>
      </c>
      <c r="J695" s="0" t="n">
        <v>1000</v>
      </c>
      <c r="K695" s="0" t="n">
        <v>-1.74</v>
      </c>
      <c r="L695" s="0" t="n">
        <v>78.61</v>
      </c>
      <c r="M695" s="0" t="n">
        <v>80</v>
      </c>
      <c r="N695" s="0" t="n">
        <v>79.77</v>
      </c>
      <c r="O695" s="0" t="n">
        <v>78.46</v>
      </c>
      <c r="P695" s="0" t="n">
        <v>0</v>
      </c>
      <c r="Q695" s="0" t="n">
        <v>0</v>
      </c>
      <c r="R695" s="0" t="n">
        <v>0</v>
      </c>
      <c r="S695" s="0" t="n">
        <v>78.82</v>
      </c>
      <c r="T695" s="0" t="n">
        <v>80</v>
      </c>
      <c r="U695" s="0" t="n">
        <v>77.18</v>
      </c>
      <c r="V695" s="0" t="n">
        <v>80</v>
      </c>
      <c r="W695" s="0" t="n">
        <v>251439</v>
      </c>
      <c r="X695" s="0" t="n">
        <v>78.44</v>
      </c>
      <c r="Y695" s="0" t="n">
        <v>78.61</v>
      </c>
      <c r="Z695" s="0" t="n">
        <v>68</v>
      </c>
      <c r="AA695" s="0" t="n">
        <v>100000</v>
      </c>
      <c r="AB695" s="0" t="n">
        <v>1572.2</v>
      </c>
      <c r="AC695" s="0" t="n">
        <v>0</v>
      </c>
      <c r="AD695" s="0" t="s">
        <v>99</v>
      </c>
      <c r="AE695" s="0" t="s">
        <v>99</v>
      </c>
      <c r="AH695" s="0" t="n">
        <v>6</v>
      </c>
      <c r="AI695" s="0" t="s">
        <v>2133</v>
      </c>
      <c r="AJ695" s="0" t="s">
        <v>32112</v>
      </c>
      <c r="AK695" s="0" t="s">
        <v>31135</v>
      </c>
      <c r="AL695" s="0" t="s">
        <v>2112</v>
      </c>
    </row>
    <row r="696" customFormat="false" ht="15" hidden="false" customHeight="false" outlineLevel="0" collapsed="false">
      <c r="A696" s="0" t="s">
        <v>32140</v>
      </c>
      <c r="B696" s="0" t="s">
        <v>32141</v>
      </c>
      <c r="C696" s="0" t="s">
        <v>32142</v>
      </c>
      <c r="D696" s="0" t="s">
        <v>32142</v>
      </c>
      <c r="E696" s="0" t="s">
        <v>32143</v>
      </c>
      <c r="F696" s="0" t="s">
        <v>1987</v>
      </c>
      <c r="G696" s="0" t="n">
        <v>1</v>
      </c>
      <c r="H696" s="0" t="n">
        <v>1</v>
      </c>
      <c r="I696" s="0" t="n">
        <v>0.01</v>
      </c>
      <c r="J696" s="0" t="n">
        <v>9151.23</v>
      </c>
      <c r="K696" s="0" t="n">
        <v>0</v>
      </c>
      <c r="L696" s="0" t="n">
        <v>0</v>
      </c>
      <c r="M696" s="0" t="n">
        <v>0</v>
      </c>
      <c r="N696" s="0" t="n">
        <v>0</v>
      </c>
      <c r="O696" s="0" t="n">
        <v>0</v>
      </c>
      <c r="P696" s="0" t="n">
        <v>0</v>
      </c>
      <c r="Q696" s="0" t="n">
        <v>0</v>
      </c>
      <c r="R696" s="0" t="n">
        <v>0</v>
      </c>
      <c r="S696" s="0" t="n">
        <v>0</v>
      </c>
      <c r="T696" s="0" t="n">
        <v>0</v>
      </c>
      <c r="U696" s="0" t="n">
        <v>0</v>
      </c>
      <c r="V696" s="0" t="n">
        <v>0</v>
      </c>
      <c r="W696" s="0" t="n">
        <v>0</v>
      </c>
      <c r="X696" s="0" t="n">
        <v>95.01</v>
      </c>
      <c r="Y696" s="0" t="n">
        <v>0</v>
      </c>
      <c r="Z696" s="0" t="n">
        <v>0</v>
      </c>
      <c r="AA696" s="0" t="n">
        <v>2614380</v>
      </c>
      <c r="AB696" s="0" t="n">
        <v>0</v>
      </c>
      <c r="AC696" s="0" t="n">
        <v>0</v>
      </c>
      <c r="AD696" s="0" t="s">
        <v>99</v>
      </c>
      <c r="AE696" s="0" t="s">
        <v>99</v>
      </c>
      <c r="AH696" s="0" t="n">
        <v>-100</v>
      </c>
      <c r="AI696" s="0" t="s">
        <v>2133</v>
      </c>
      <c r="AJ696" s="0" t="s">
        <v>32112</v>
      </c>
      <c r="AK696" s="0" t="s">
        <v>31143</v>
      </c>
      <c r="AL696" s="0" t="s">
        <v>2112</v>
      </c>
    </row>
    <row r="697" customFormat="false" ht="15" hidden="false" customHeight="false" outlineLevel="0" collapsed="false">
      <c r="A697" s="0" t="s">
        <v>32144</v>
      </c>
      <c r="B697" s="0" t="s">
        <v>32145</v>
      </c>
      <c r="C697" s="0" t="s">
        <v>32146</v>
      </c>
      <c r="D697" s="0" t="s">
        <v>32146</v>
      </c>
      <c r="E697" s="0" t="s">
        <v>32147</v>
      </c>
      <c r="F697" s="0" t="s">
        <v>498</v>
      </c>
      <c r="G697" s="0" t="n">
        <v>3</v>
      </c>
      <c r="H697" s="0" t="n">
        <v>1</v>
      </c>
      <c r="I697" s="0" t="n">
        <v>0.01</v>
      </c>
      <c r="J697" s="0" t="n">
        <v>1000</v>
      </c>
      <c r="K697" s="0" t="n">
        <v>0.7</v>
      </c>
      <c r="L697" s="0" t="n">
        <v>99.2</v>
      </c>
      <c r="M697" s="0" t="n">
        <v>98.51</v>
      </c>
      <c r="N697" s="0" t="n">
        <v>99.03</v>
      </c>
      <c r="O697" s="0" t="n">
        <v>99.2</v>
      </c>
      <c r="P697" s="0" t="n">
        <v>0</v>
      </c>
      <c r="Q697" s="0" t="n">
        <v>0</v>
      </c>
      <c r="R697" s="0" t="n">
        <v>0</v>
      </c>
      <c r="S697" s="0" t="n">
        <v>99.16</v>
      </c>
      <c r="T697" s="0" t="n">
        <v>98.7</v>
      </c>
      <c r="U697" s="0" t="n">
        <v>98.6</v>
      </c>
      <c r="V697" s="0" t="n">
        <v>99.3</v>
      </c>
      <c r="W697" s="0" t="n">
        <v>127916</v>
      </c>
      <c r="X697" s="0" t="n">
        <v>99.2</v>
      </c>
      <c r="Y697" s="0" t="n">
        <v>99.4</v>
      </c>
      <c r="Z697" s="0" t="n">
        <v>16</v>
      </c>
      <c r="AA697" s="0" t="n">
        <v>300000</v>
      </c>
      <c r="AB697" s="0" t="n">
        <v>992</v>
      </c>
      <c r="AC697" s="0" t="n">
        <v>0</v>
      </c>
      <c r="AD697" s="0" t="s">
        <v>99</v>
      </c>
      <c r="AE697" s="0" t="s">
        <v>99</v>
      </c>
      <c r="AH697" s="0" t="n">
        <v>800</v>
      </c>
      <c r="AI697" s="0" t="s">
        <v>2133</v>
      </c>
      <c r="AJ697" s="0" t="s">
        <v>32112</v>
      </c>
      <c r="AK697" s="0" t="s">
        <v>31135</v>
      </c>
      <c r="AL697" s="0" t="s">
        <v>2112</v>
      </c>
    </row>
    <row r="698" customFormat="false" ht="15" hidden="false" customHeight="false" outlineLevel="0" collapsed="false">
      <c r="A698" s="0" t="s">
        <v>32148</v>
      </c>
      <c r="B698" s="0" t="s">
        <v>31246</v>
      </c>
      <c r="C698" s="0" t="s">
        <v>22418</v>
      </c>
      <c r="D698" s="0" t="s">
        <v>22418</v>
      </c>
      <c r="E698" s="0" t="s">
        <v>31247</v>
      </c>
      <c r="F698" s="0" t="s">
        <v>497</v>
      </c>
      <c r="G698" s="0" t="n">
        <v>1</v>
      </c>
      <c r="H698" s="0" t="n">
        <v>1</v>
      </c>
      <c r="I698" s="0" t="n">
        <v>0.0001</v>
      </c>
      <c r="J698" s="0" t="n">
        <v>100000</v>
      </c>
      <c r="K698" s="0" t="n">
        <v>0</v>
      </c>
      <c r="L698" s="0" t="n">
        <v>0</v>
      </c>
      <c r="M698" s="0" t="n">
        <v>96.5</v>
      </c>
      <c r="N698" s="0" t="n">
        <v>92.4692</v>
      </c>
      <c r="O698" s="0" t="n">
        <v>96.5</v>
      </c>
      <c r="P698" s="0" t="n">
        <v>0</v>
      </c>
      <c r="Q698" s="0" t="n">
        <v>0</v>
      </c>
      <c r="R698" s="0" t="n">
        <v>0</v>
      </c>
      <c r="S698" s="0" t="n">
        <v>0</v>
      </c>
      <c r="T698" s="0" t="n">
        <v>0</v>
      </c>
      <c r="U698" s="0" t="n">
        <v>0</v>
      </c>
      <c r="V698" s="0" t="n">
        <v>0</v>
      </c>
      <c r="W698" s="0" t="n">
        <v>0</v>
      </c>
      <c r="X698" s="0" t="n">
        <v>75.1</v>
      </c>
      <c r="Y698" s="0" t="n">
        <v>98.5</v>
      </c>
      <c r="Z698" s="0" t="n">
        <v>0</v>
      </c>
      <c r="AA698" s="0" t="n">
        <v>17500</v>
      </c>
      <c r="AB698" s="0" t="n">
        <v>0</v>
      </c>
      <c r="AC698" s="0" t="n">
        <v>0</v>
      </c>
      <c r="AD698" s="0" t="s">
        <v>17</v>
      </c>
      <c r="AE698" s="0" t="s">
        <v>99</v>
      </c>
      <c r="AH698" s="0" t="n">
        <v>-100</v>
      </c>
      <c r="AI698" s="0" t="s">
        <v>2133</v>
      </c>
      <c r="AJ698" s="0" t="s">
        <v>32112</v>
      </c>
      <c r="AK698" s="0" t="s">
        <v>31249</v>
      </c>
      <c r="AL698" s="0" t="s">
        <v>2112</v>
      </c>
    </row>
    <row r="699" customFormat="false" ht="15" hidden="false" customHeight="false" outlineLevel="0" collapsed="false">
      <c r="A699" s="0" t="s">
        <v>32149</v>
      </c>
      <c r="B699" s="0" t="s">
        <v>31279</v>
      </c>
      <c r="C699" s="0" t="s">
        <v>25683</v>
      </c>
      <c r="D699" s="0" t="s">
        <v>25683</v>
      </c>
      <c r="E699" s="0" t="s">
        <v>31280</v>
      </c>
      <c r="F699" s="0" t="s">
        <v>497</v>
      </c>
      <c r="G699" s="0" t="n">
        <v>1</v>
      </c>
      <c r="H699" s="0" t="n">
        <v>1</v>
      </c>
      <c r="I699" s="0" t="n">
        <v>0.0001</v>
      </c>
      <c r="J699" s="0" t="n">
        <v>200000</v>
      </c>
      <c r="K699" s="0" t="n">
        <v>0</v>
      </c>
      <c r="L699" s="0" t="n">
        <v>0</v>
      </c>
      <c r="M699" s="0" t="n">
        <v>87.2</v>
      </c>
      <c r="N699" s="0" t="n">
        <v>89.9542</v>
      </c>
      <c r="O699" s="0" t="n">
        <v>87.2</v>
      </c>
      <c r="P699" s="0" t="n">
        <v>0</v>
      </c>
      <c r="Q699" s="0" t="n">
        <v>0</v>
      </c>
      <c r="R699" s="0" t="n">
        <v>0</v>
      </c>
      <c r="S699" s="0" t="n">
        <v>0</v>
      </c>
      <c r="T699" s="0" t="n">
        <v>0</v>
      </c>
      <c r="U699" s="0" t="n">
        <v>0</v>
      </c>
      <c r="V699" s="0" t="n">
        <v>0</v>
      </c>
      <c r="W699" s="0" t="n">
        <v>0</v>
      </c>
      <c r="X699" s="0" t="n">
        <v>80.04</v>
      </c>
      <c r="Y699" s="0" t="n">
        <v>91.25</v>
      </c>
      <c r="Z699" s="0" t="n">
        <v>0</v>
      </c>
      <c r="AA699" s="0" t="n">
        <v>15000</v>
      </c>
      <c r="AB699" s="0" t="n">
        <v>0</v>
      </c>
      <c r="AC699" s="0" t="n">
        <v>0</v>
      </c>
      <c r="AD699" s="0" t="s">
        <v>14</v>
      </c>
      <c r="AE699" s="0" t="s">
        <v>99</v>
      </c>
      <c r="AH699" s="0" t="n">
        <v>-100</v>
      </c>
      <c r="AI699" s="0" t="s">
        <v>2133</v>
      </c>
      <c r="AJ699" s="0" t="s">
        <v>32112</v>
      </c>
      <c r="AK699" s="0" t="s">
        <v>31249</v>
      </c>
      <c r="AL699" s="0" t="s">
        <v>2112</v>
      </c>
    </row>
    <row r="700" customFormat="false" ht="15" hidden="false" customHeight="false" outlineLevel="0" collapsed="false">
      <c r="A700" s="0" t="s">
        <v>32150</v>
      </c>
      <c r="B700" s="0" t="s">
        <v>31282</v>
      </c>
      <c r="C700" s="0" t="s">
        <v>18298</v>
      </c>
      <c r="D700" s="0" t="s">
        <v>18298</v>
      </c>
      <c r="E700" s="0" t="s">
        <v>31283</v>
      </c>
      <c r="F700" s="0" t="s">
        <v>497</v>
      </c>
      <c r="G700" s="0" t="n">
        <v>1</v>
      </c>
      <c r="H700" s="0" t="n">
        <v>1</v>
      </c>
      <c r="I700" s="0" t="n">
        <v>0.0001</v>
      </c>
      <c r="J700" s="0" t="n">
        <v>200000</v>
      </c>
      <c r="K700" s="0" t="n">
        <v>0</v>
      </c>
      <c r="L700" s="0" t="n">
        <v>0</v>
      </c>
      <c r="M700" s="0" t="n">
        <v>86.5</v>
      </c>
      <c r="N700" s="0" t="n">
        <v>85.4538</v>
      </c>
      <c r="O700" s="0" t="n">
        <v>86.5</v>
      </c>
      <c r="P700" s="0" t="n">
        <v>0</v>
      </c>
      <c r="Q700" s="0" t="n">
        <v>0</v>
      </c>
      <c r="R700" s="0" t="n">
        <v>0</v>
      </c>
      <c r="S700" s="0" t="n">
        <v>0</v>
      </c>
      <c r="T700" s="0" t="n">
        <v>0</v>
      </c>
      <c r="U700" s="0" t="n">
        <v>0</v>
      </c>
      <c r="V700" s="0" t="n">
        <v>0</v>
      </c>
      <c r="W700" s="0" t="n">
        <v>0</v>
      </c>
      <c r="X700" s="0" t="n">
        <v>63.5001</v>
      </c>
      <c r="Y700" s="0" t="n">
        <v>0</v>
      </c>
      <c r="Z700" s="0" t="n">
        <v>0</v>
      </c>
      <c r="AA700" s="0" t="n">
        <v>12023</v>
      </c>
      <c r="AB700" s="0" t="n">
        <v>0</v>
      </c>
      <c r="AC700" s="0" t="n">
        <v>0</v>
      </c>
      <c r="AD700" s="0" t="s">
        <v>14</v>
      </c>
      <c r="AE700" s="0" t="s">
        <v>99</v>
      </c>
      <c r="AH700" s="0" t="n">
        <v>-100</v>
      </c>
      <c r="AI700" s="0" t="s">
        <v>2133</v>
      </c>
      <c r="AJ700" s="0" t="s">
        <v>32112</v>
      </c>
      <c r="AK700" s="0" t="s">
        <v>31249</v>
      </c>
      <c r="AL700" s="0" t="s">
        <v>2112</v>
      </c>
    </row>
    <row r="701" customFormat="false" ht="15" hidden="false" customHeight="false" outlineLevel="0" collapsed="false">
      <c r="A701" s="0" t="s">
        <v>32151</v>
      </c>
      <c r="B701" s="0" t="s">
        <v>31251</v>
      </c>
      <c r="C701" s="0" t="s">
        <v>24260</v>
      </c>
      <c r="D701" s="0" t="s">
        <v>24260</v>
      </c>
      <c r="E701" s="0" t="s">
        <v>31252</v>
      </c>
      <c r="F701" s="0" t="s">
        <v>497</v>
      </c>
      <c r="G701" s="0" t="n">
        <v>1</v>
      </c>
      <c r="H701" s="0" t="n">
        <v>1</v>
      </c>
      <c r="I701" s="0" t="n">
        <v>0.0001</v>
      </c>
      <c r="J701" s="0" t="n">
        <v>100000</v>
      </c>
      <c r="K701" s="0" t="n">
        <v>0</v>
      </c>
      <c r="L701" s="0" t="n">
        <v>0</v>
      </c>
      <c r="M701" s="0" t="n">
        <v>80</v>
      </c>
      <c r="N701" s="0" t="n">
        <v>76.7274</v>
      </c>
      <c r="O701" s="0" t="n">
        <v>80</v>
      </c>
      <c r="P701" s="0" t="n">
        <v>0</v>
      </c>
      <c r="Q701" s="0" t="n">
        <v>0</v>
      </c>
      <c r="R701" s="0" t="n">
        <v>0</v>
      </c>
      <c r="S701" s="0" t="n">
        <v>0</v>
      </c>
      <c r="T701" s="0" t="n">
        <v>0</v>
      </c>
      <c r="U701" s="0" t="n">
        <v>0</v>
      </c>
      <c r="V701" s="0" t="n">
        <v>0</v>
      </c>
      <c r="W701" s="0" t="n">
        <v>0</v>
      </c>
      <c r="X701" s="0" t="n">
        <v>55.8</v>
      </c>
      <c r="Y701" s="0" t="n">
        <v>0</v>
      </c>
      <c r="Z701" s="0" t="n">
        <v>0</v>
      </c>
      <c r="AA701" s="0" t="n">
        <v>12500</v>
      </c>
      <c r="AB701" s="0" t="n">
        <v>0</v>
      </c>
      <c r="AC701" s="0" t="n">
        <v>0</v>
      </c>
      <c r="AD701" s="0" t="s">
        <v>17</v>
      </c>
      <c r="AE701" s="0" t="s">
        <v>99</v>
      </c>
      <c r="AH701" s="0" t="n">
        <v>-100</v>
      </c>
      <c r="AI701" s="0" t="s">
        <v>2133</v>
      </c>
      <c r="AJ701" s="0" t="s">
        <v>32112</v>
      </c>
      <c r="AK701" s="0" t="s">
        <v>31249</v>
      </c>
      <c r="AL701" s="0" t="s">
        <v>2112</v>
      </c>
    </row>
    <row r="702" customFormat="false" ht="15" hidden="false" customHeight="false" outlineLevel="0" collapsed="false">
      <c r="A702" s="0" t="s">
        <v>32152</v>
      </c>
      <c r="B702" s="0" t="s">
        <v>31285</v>
      </c>
      <c r="C702" s="0" t="s">
        <v>23835</v>
      </c>
      <c r="D702" s="0" t="s">
        <v>23835</v>
      </c>
      <c r="E702" s="0" t="s">
        <v>31286</v>
      </c>
      <c r="F702" s="0" t="s">
        <v>497</v>
      </c>
      <c r="G702" s="0" t="n">
        <v>1</v>
      </c>
      <c r="H702" s="0" t="n">
        <v>1</v>
      </c>
      <c r="I702" s="0" t="n">
        <v>0.0001</v>
      </c>
      <c r="J702" s="0" t="n">
        <v>1000</v>
      </c>
      <c r="K702" s="0" t="n">
        <v>-1.2</v>
      </c>
      <c r="L702" s="0" t="n">
        <v>104.58</v>
      </c>
      <c r="M702" s="0" t="n">
        <v>105.5001</v>
      </c>
      <c r="N702" s="0" t="n">
        <v>105.5821</v>
      </c>
      <c r="O702" s="0" t="n">
        <v>104.58</v>
      </c>
      <c r="P702" s="0" t="n">
        <v>0</v>
      </c>
      <c r="Q702" s="0" t="n">
        <v>0</v>
      </c>
      <c r="R702" s="0" t="n">
        <v>0</v>
      </c>
      <c r="S702" s="0" t="n">
        <v>104.5462</v>
      </c>
      <c r="T702" s="0" t="n">
        <v>104.7011</v>
      </c>
      <c r="U702" s="0" t="n">
        <v>104.061</v>
      </c>
      <c r="V702" s="0" t="n">
        <v>104.9959</v>
      </c>
      <c r="W702" s="0" t="n">
        <v>29419052</v>
      </c>
      <c r="X702" s="0" t="n">
        <v>104.6</v>
      </c>
      <c r="Y702" s="0" t="n">
        <v>104.893</v>
      </c>
      <c r="Z702" s="0" t="n">
        <v>53</v>
      </c>
      <c r="AA702" s="0" t="n">
        <v>2499850</v>
      </c>
      <c r="AB702" s="0" t="n">
        <v>111051.2</v>
      </c>
      <c r="AC702" s="0" t="n">
        <v>0</v>
      </c>
      <c r="AD702" s="0" t="s">
        <v>14</v>
      </c>
      <c r="AE702" s="0" t="s">
        <v>99</v>
      </c>
      <c r="AH702" s="0" t="n">
        <v>-100</v>
      </c>
      <c r="AI702" s="0" t="s">
        <v>2133</v>
      </c>
      <c r="AJ702" s="0" t="s">
        <v>32112</v>
      </c>
      <c r="AK702" s="0" t="s">
        <v>31249</v>
      </c>
      <c r="AL702" s="0" t="s">
        <v>2112</v>
      </c>
    </row>
    <row r="703" customFormat="false" ht="15" hidden="false" customHeight="false" outlineLevel="0" collapsed="false">
      <c r="A703" s="0" t="s">
        <v>32153</v>
      </c>
      <c r="B703" s="0" t="s">
        <v>31288</v>
      </c>
      <c r="C703" s="0" t="s">
        <v>26967</v>
      </c>
      <c r="D703" s="0" t="s">
        <v>26967</v>
      </c>
      <c r="E703" s="0" t="s">
        <v>31289</v>
      </c>
      <c r="F703" s="0" t="s">
        <v>497</v>
      </c>
      <c r="G703" s="0" t="n">
        <v>1</v>
      </c>
      <c r="H703" s="0" t="n">
        <v>1</v>
      </c>
      <c r="I703" s="0" t="n">
        <v>0.0001</v>
      </c>
      <c r="J703" s="0" t="n">
        <v>200000</v>
      </c>
      <c r="K703" s="0" t="n">
        <v>0</v>
      </c>
      <c r="L703" s="0" t="n">
        <v>0</v>
      </c>
      <c r="M703" s="0" t="n">
        <v>83.25</v>
      </c>
      <c r="N703" s="0" t="n">
        <v>81.0216</v>
      </c>
      <c r="O703" s="0" t="n">
        <v>83.25</v>
      </c>
      <c r="P703" s="0" t="n">
        <v>0</v>
      </c>
      <c r="Q703" s="0" t="n">
        <v>0</v>
      </c>
      <c r="R703" s="0" t="n">
        <v>0</v>
      </c>
      <c r="S703" s="0" t="n">
        <v>0</v>
      </c>
      <c r="T703" s="0" t="n">
        <v>0</v>
      </c>
      <c r="U703" s="0" t="n">
        <v>0</v>
      </c>
      <c r="V703" s="0" t="n">
        <v>0</v>
      </c>
      <c r="W703" s="0" t="n">
        <v>0</v>
      </c>
      <c r="X703" s="0" t="n">
        <v>58.4</v>
      </c>
      <c r="Y703" s="0" t="n">
        <v>0</v>
      </c>
      <c r="Z703" s="0" t="n">
        <v>0</v>
      </c>
      <c r="AA703" s="0" t="n">
        <v>15000</v>
      </c>
      <c r="AB703" s="0" t="n">
        <v>0</v>
      </c>
      <c r="AC703" s="0" t="n">
        <v>0</v>
      </c>
      <c r="AD703" s="0" t="s">
        <v>14</v>
      </c>
      <c r="AE703" s="0" t="s">
        <v>99</v>
      </c>
      <c r="AH703" s="0" t="n">
        <v>-100</v>
      </c>
      <c r="AI703" s="0" t="s">
        <v>2133</v>
      </c>
      <c r="AJ703" s="0" t="s">
        <v>32112</v>
      </c>
      <c r="AK703" s="0" t="s">
        <v>31249</v>
      </c>
      <c r="AL703" s="0" t="s">
        <v>2112</v>
      </c>
    </row>
    <row r="704" customFormat="false" ht="15" hidden="false" customHeight="false" outlineLevel="0" collapsed="false">
      <c r="A704" s="0" t="s">
        <v>32154</v>
      </c>
      <c r="B704" s="0" t="s">
        <v>31291</v>
      </c>
      <c r="C704" s="0" t="s">
        <v>26934</v>
      </c>
      <c r="D704" s="0" t="s">
        <v>26934</v>
      </c>
      <c r="E704" s="0" t="s">
        <v>31292</v>
      </c>
      <c r="F704" s="0" t="s">
        <v>497</v>
      </c>
      <c r="G704" s="0" t="n">
        <v>1</v>
      </c>
      <c r="H704" s="0" t="n">
        <v>1000</v>
      </c>
      <c r="I704" s="0" t="n">
        <v>0.0001</v>
      </c>
      <c r="J704" s="0" t="n">
        <v>0.055</v>
      </c>
      <c r="K704" s="0" t="n">
        <v>-4.29</v>
      </c>
      <c r="L704" s="0" t="n">
        <v>89.0135</v>
      </c>
      <c r="M704" s="0" t="n">
        <v>95.5351</v>
      </c>
      <c r="N704" s="0" t="n">
        <v>93.1871</v>
      </c>
      <c r="O704" s="0" t="n">
        <v>89.0135</v>
      </c>
      <c r="P704" s="0" t="n">
        <v>0</v>
      </c>
      <c r="Q704" s="0" t="n">
        <v>0</v>
      </c>
      <c r="R704" s="0" t="n">
        <v>0</v>
      </c>
      <c r="S704" s="0" t="n">
        <v>91.0348</v>
      </c>
      <c r="T704" s="0" t="n">
        <v>86.8265</v>
      </c>
      <c r="U704" s="0" t="n">
        <v>86.8265</v>
      </c>
      <c r="V704" s="0" t="n">
        <v>95.9091</v>
      </c>
      <c r="W704" s="0" t="n">
        <v>101018</v>
      </c>
      <c r="X704" s="0" t="n">
        <v>90.0369</v>
      </c>
      <c r="Y704" s="0" t="n">
        <v>95.3972</v>
      </c>
      <c r="Z704" s="0" t="n">
        <v>10</v>
      </c>
      <c r="AA704" s="0" t="n">
        <v>8823873937</v>
      </c>
      <c r="AB704" s="0" t="n">
        <v>20794.73</v>
      </c>
      <c r="AC704" s="0" t="n">
        <v>0</v>
      </c>
      <c r="AD704" s="0" t="s">
        <v>14</v>
      </c>
      <c r="AE704" s="0" t="s">
        <v>99</v>
      </c>
      <c r="AH704" s="0" t="n">
        <v>-100</v>
      </c>
      <c r="AI704" s="0" t="s">
        <v>2133</v>
      </c>
      <c r="AJ704" s="0" t="s">
        <v>32112</v>
      </c>
      <c r="AK704" s="0" t="s">
        <v>31249</v>
      </c>
      <c r="AL704" s="0" t="s">
        <v>2112</v>
      </c>
    </row>
    <row r="705" customFormat="false" ht="15" hidden="false" customHeight="false" outlineLevel="0" collapsed="false">
      <c r="A705" s="0" t="s">
        <v>32155</v>
      </c>
      <c r="B705" s="0" t="s">
        <v>31254</v>
      </c>
      <c r="C705" s="0" t="s">
        <v>18837</v>
      </c>
      <c r="D705" s="0" t="s">
        <v>18837</v>
      </c>
      <c r="E705" s="0" t="s">
        <v>31255</v>
      </c>
      <c r="F705" s="0" t="s">
        <v>497</v>
      </c>
      <c r="G705" s="0" t="n">
        <v>1</v>
      </c>
      <c r="H705" s="0" t="n">
        <v>1</v>
      </c>
      <c r="I705" s="0" t="n">
        <v>0.0001</v>
      </c>
      <c r="J705" s="0" t="n">
        <v>100000</v>
      </c>
      <c r="K705" s="0" t="n">
        <v>0</v>
      </c>
      <c r="L705" s="0" t="n">
        <v>0</v>
      </c>
      <c r="M705" s="0" t="n">
        <v>59.5</v>
      </c>
      <c r="N705" s="0" t="n">
        <v>60.52</v>
      </c>
      <c r="O705" s="0" t="n">
        <v>59.5</v>
      </c>
      <c r="P705" s="0" t="n">
        <v>0</v>
      </c>
      <c r="Q705" s="0" t="n">
        <v>0</v>
      </c>
      <c r="R705" s="0" t="n">
        <v>0</v>
      </c>
      <c r="S705" s="0" t="n">
        <v>0</v>
      </c>
      <c r="T705" s="0" t="n">
        <v>0</v>
      </c>
      <c r="U705" s="0" t="n">
        <v>0</v>
      </c>
      <c r="V705" s="0" t="n">
        <v>0</v>
      </c>
      <c r="W705" s="0" t="n">
        <v>0</v>
      </c>
      <c r="X705" s="0" t="n">
        <v>41.85</v>
      </c>
      <c r="Y705" s="0" t="n">
        <v>0</v>
      </c>
      <c r="Z705" s="0" t="n">
        <v>0</v>
      </c>
      <c r="AA705" s="0" t="n">
        <v>12500</v>
      </c>
      <c r="AB705" s="0" t="n">
        <v>0</v>
      </c>
      <c r="AC705" s="0" t="n">
        <v>0</v>
      </c>
      <c r="AD705" s="0" t="s">
        <v>17</v>
      </c>
      <c r="AE705" s="0" t="s">
        <v>99</v>
      </c>
      <c r="AH705" s="0" t="n">
        <v>-100</v>
      </c>
      <c r="AI705" s="0" t="s">
        <v>2133</v>
      </c>
      <c r="AJ705" s="0" t="s">
        <v>32112</v>
      </c>
      <c r="AK705" s="0" t="s">
        <v>31249</v>
      </c>
      <c r="AL705" s="0" t="s">
        <v>2112</v>
      </c>
    </row>
    <row r="706" customFormat="false" ht="15" hidden="false" customHeight="false" outlineLevel="0" collapsed="false">
      <c r="A706" s="0" t="s">
        <v>32156</v>
      </c>
      <c r="B706" s="0" t="s">
        <v>31294</v>
      </c>
      <c r="C706" s="0" t="s">
        <v>22538</v>
      </c>
      <c r="D706" s="0" t="s">
        <v>22538</v>
      </c>
      <c r="E706" s="0" t="s">
        <v>31295</v>
      </c>
      <c r="F706" s="0" t="s">
        <v>497</v>
      </c>
      <c r="G706" s="0" t="n">
        <v>1</v>
      </c>
      <c r="H706" s="0" t="n">
        <v>1</v>
      </c>
      <c r="I706" s="0" t="n">
        <v>0.0001</v>
      </c>
      <c r="J706" s="0" t="n">
        <v>200000</v>
      </c>
      <c r="K706" s="0" t="n">
        <v>0</v>
      </c>
      <c r="L706" s="0" t="n">
        <v>0</v>
      </c>
      <c r="M706" s="0" t="n">
        <v>77</v>
      </c>
      <c r="N706" s="0" t="n">
        <v>70.3857</v>
      </c>
      <c r="O706" s="0" t="n">
        <v>77</v>
      </c>
      <c r="P706" s="0" t="n">
        <v>0</v>
      </c>
      <c r="Q706" s="0" t="n">
        <v>0</v>
      </c>
      <c r="R706" s="0" t="n">
        <v>0</v>
      </c>
      <c r="S706" s="0" t="n">
        <v>0</v>
      </c>
      <c r="T706" s="0" t="n">
        <v>0</v>
      </c>
      <c r="U706" s="0" t="n">
        <v>0</v>
      </c>
      <c r="V706" s="0" t="n">
        <v>0</v>
      </c>
      <c r="W706" s="0" t="n">
        <v>0</v>
      </c>
      <c r="X706" s="0" t="n">
        <v>55.3</v>
      </c>
      <c r="Y706" s="0" t="n">
        <v>0</v>
      </c>
      <c r="Z706" s="0" t="n">
        <v>0</v>
      </c>
      <c r="AA706" s="0" t="n">
        <v>20000</v>
      </c>
      <c r="AB706" s="0" t="n">
        <v>0</v>
      </c>
      <c r="AC706" s="0" t="n">
        <v>0</v>
      </c>
      <c r="AD706" s="0" t="s">
        <v>14</v>
      </c>
      <c r="AE706" s="0" t="s">
        <v>99</v>
      </c>
      <c r="AH706" s="0" t="n">
        <v>-100</v>
      </c>
      <c r="AI706" s="0" t="s">
        <v>2133</v>
      </c>
      <c r="AJ706" s="0" t="s">
        <v>32112</v>
      </c>
      <c r="AK706" s="0" t="s">
        <v>31249</v>
      </c>
      <c r="AL706" s="0" t="s">
        <v>2112</v>
      </c>
    </row>
    <row r="707" customFormat="false" ht="15" hidden="false" customHeight="false" outlineLevel="0" collapsed="false">
      <c r="A707" s="0" t="s">
        <v>32157</v>
      </c>
      <c r="B707" s="0" t="s">
        <v>31257</v>
      </c>
      <c r="C707" s="0" t="s">
        <v>23060</v>
      </c>
      <c r="D707" s="0" t="s">
        <v>23060</v>
      </c>
      <c r="E707" s="0" t="s">
        <v>31258</v>
      </c>
      <c r="F707" s="0" t="s">
        <v>497</v>
      </c>
      <c r="G707" s="0" t="n">
        <v>1</v>
      </c>
      <c r="H707" s="0" t="n">
        <v>1</v>
      </c>
      <c r="I707" s="0" t="n">
        <v>0.0001</v>
      </c>
      <c r="J707" s="0" t="n">
        <v>100000</v>
      </c>
      <c r="K707" s="0" t="n">
        <v>0</v>
      </c>
      <c r="L707" s="0" t="n">
        <v>0</v>
      </c>
      <c r="M707" s="0" t="n">
        <v>50</v>
      </c>
      <c r="N707" s="0" t="n">
        <v>50.8001</v>
      </c>
      <c r="O707" s="0" t="n">
        <v>50</v>
      </c>
      <c r="P707" s="0" t="n">
        <v>0</v>
      </c>
      <c r="Q707" s="0" t="n">
        <v>0</v>
      </c>
      <c r="R707" s="0" t="n">
        <v>0</v>
      </c>
      <c r="S707" s="0" t="n">
        <v>0</v>
      </c>
      <c r="T707" s="0" t="n">
        <v>0</v>
      </c>
      <c r="U707" s="0" t="n">
        <v>0</v>
      </c>
      <c r="V707" s="0" t="n">
        <v>0</v>
      </c>
      <c r="W707" s="0" t="n">
        <v>0</v>
      </c>
      <c r="X707" s="0" t="n">
        <v>42.01</v>
      </c>
      <c r="Y707" s="0" t="n">
        <v>0</v>
      </c>
      <c r="Z707" s="0" t="n">
        <v>0</v>
      </c>
      <c r="AA707" s="0" t="n">
        <v>10000</v>
      </c>
      <c r="AB707" s="0" t="n">
        <v>0</v>
      </c>
      <c r="AC707" s="0" t="n">
        <v>0</v>
      </c>
      <c r="AD707" s="0" t="s">
        <v>17</v>
      </c>
      <c r="AE707" s="0" t="s">
        <v>99</v>
      </c>
      <c r="AH707" s="0" t="n">
        <v>-100</v>
      </c>
      <c r="AI707" s="0" t="s">
        <v>2133</v>
      </c>
      <c r="AJ707" s="0" t="s">
        <v>32112</v>
      </c>
      <c r="AK707" s="0" t="s">
        <v>31249</v>
      </c>
      <c r="AL707" s="0" t="s">
        <v>2112</v>
      </c>
    </row>
    <row r="708" customFormat="false" ht="15" hidden="false" customHeight="false" outlineLevel="0" collapsed="false">
      <c r="A708" s="0" t="s">
        <v>32158</v>
      </c>
      <c r="B708" s="0" t="s">
        <v>31297</v>
      </c>
      <c r="C708" s="0" t="s">
        <v>24685</v>
      </c>
      <c r="D708" s="0" t="s">
        <v>24685</v>
      </c>
      <c r="E708" s="0" t="s">
        <v>31298</v>
      </c>
      <c r="F708" s="0" t="s">
        <v>497</v>
      </c>
      <c r="G708" s="0" t="n">
        <v>1</v>
      </c>
      <c r="H708" s="0" t="n">
        <v>1</v>
      </c>
      <c r="I708" s="0" t="n">
        <v>0.0001</v>
      </c>
      <c r="J708" s="0" t="n">
        <v>200000</v>
      </c>
      <c r="K708" s="0" t="n">
        <v>0</v>
      </c>
      <c r="L708" s="0" t="n">
        <v>0</v>
      </c>
      <c r="M708" s="0" t="n">
        <v>75.5</v>
      </c>
      <c r="N708" s="0" t="n">
        <v>0</v>
      </c>
      <c r="O708" s="0" t="n">
        <v>75.5</v>
      </c>
      <c r="P708" s="0" t="n">
        <v>0</v>
      </c>
      <c r="Q708" s="0" t="n">
        <v>0</v>
      </c>
      <c r="R708" s="0" t="n">
        <v>0</v>
      </c>
      <c r="S708" s="0" t="n">
        <v>0</v>
      </c>
      <c r="T708" s="0" t="n">
        <v>0</v>
      </c>
      <c r="U708" s="0" t="n">
        <v>0</v>
      </c>
      <c r="V708" s="0" t="n">
        <v>0</v>
      </c>
      <c r="W708" s="0" t="n">
        <v>0</v>
      </c>
      <c r="X708" s="0" t="n">
        <v>39.15</v>
      </c>
      <c r="Y708" s="0" t="n">
        <v>0</v>
      </c>
      <c r="Z708" s="0" t="n">
        <v>0</v>
      </c>
      <c r="AA708" s="0" t="n">
        <v>15000</v>
      </c>
      <c r="AB708" s="0" t="n">
        <v>0</v>
      </c>
      <c r="AC708" s="0" t="n">
        <v>0</v>
      </c>
      <c r="AD708" s="0" t="s">
        <v>14</v>
      </c>
      <c r="AE708" s="0" t="s">
        <v>99</v>
      </c>
      <c r="AH708" s="0" t="n">
        <v>-100</v>
      </c>
      <c r="AI708" s="0" t="s">
        <v>2133</v>
      </c>
      <c r="AJ708" s="0" t="s">
        <v>32112</v>
      </c>
      <c r="AK708" s="0" t="s">
        <v>31249</v>
      </c>
      <c r="AL708" s="0" t="s">
        <v>2112</v>
      </c>
    </row>
    <row r="709" customFormat="false" ht="15" hidden="false" customHeight="false" outlineLevel="0" collapsed="false">
      <c r="A709" s="0" t="s">
        <v>32159</v>
      </c>
      <c r="B709" s="0" t="s">
        <v>31300</v>
      </c>
      <c r="C709" s="0" t="s">
        <v>18871</v>
      </c>
      <c r="D709" s="0" t="s">
        <v>18871</v>
      </c>
      <c r="E709" s="0" t="s">
        <v>31301</v>
      </c>
      <c r="F709" s="0" t="s">
        <v>497</v>
      </c>
      <c r="G709" s="0" t="n">
        <v>1</v>
      </c>
      <c r="H709" s="0" t="n">
        <v>1</v>
      </c>
      <c r="I709" s="0" t="n">
        <v>0.0001</v>
      </c>
      <c r="J709" s="0" t="n">
        <v>200000</v>
      </c>
      <c r="K709" s="0" t="n">
        <v>0</v>
      </c>
      <c r="L709" s="0" t="n">
        <v>0</v>
      </c>
      <c r="M709" s="0" t="n">
        <v>82.8</v>
      </c>
      <c r="N709" s="0" t="n">
        <v>0</v>
      </c>
      <c r="O709" s="0" t="n">
        <v>82.8</v>
      </c>
      <c r="P709" s="0" t="n">
        <v>0</v>
      </c>
      <c r="Q709" s="0" t="n">
        <v>0</v>
      </c>
      <c r="R709" s="0" t="n">
        <v>0</v>
      </c>
      <c r="S709" s="0" t="n">
        <v>0</v>
      </c>
      <c r="T709" s="0" t="n">
        <v>0</v>
      </c>
      <c r="U709" s="0" t="n">
        <v>0</v>
      </c>
      <c r="V709" s="0" t="n">
        <v>0</v>
      </c>
      <c r="W709" s="0" t="n">
        <v>0</v>
      </c>
      <c r="X709" s="0" t="n">
        <v>40.86</v>
      </c>
      <c r="Y709" s="0" t="n">
        <v>0</v>
      </c>
      <c r="Z709" s="0" t="n">
        <v>0</v>
      </c>
      <c r="AA709" s="0" t="n">
        <v>7500</v>
      </c>
      <c r="AB709" s="0" t="n">
        <v>0</v>
      </c>
      <c r="AC709" s="0" t="n">
        <v>0</v>
      </c>
      <c r="AD709" s="0" t="s">
        <v>14</v>
      </c>
      <c r="AE709" s="0" t="s">
        <v>99</v>
      </c>
      <c r="AH709" s="0" t="n">
        <v>-100</v>
      </c>
      <c r="AI709" s="0" t="s">
        <v>2133</v>
      </c>
      <c r="AJ709" s="0" t="s">
        <v>32112</v>
      </c>
      <c r="AK709" s="0" t="s">
        <v>31249</v>
      </c>
      <c r="AL709" s="0" t="s">
        <v>2112</v>
      </c>
    </row>
    <row r="710" customFormat="false" ht="15" hidden="false" customHeight="false" outlineLevel="0" collapsed="false">
      <c r="A710" s="0" t="s">
        <v>32160</v>
      </c>
      <c r="B710" s="0" t="s">
        <v>31303</v>
      </c>
      <c r="C710" s="0" t="s">
        <v>21474</v>
      </c>
      <c r="D710" s="0" t="s">
        <v>21474</v>
      </c>
      <c r="E710" s="0" t="s">
        <v>31304</v>
      </c>
      <c r="F710" s="0" t="s">
        <v>497</v>
      </c>
      <c r="G710" s="0" t="n">
        <v>1</v>
      </c>
      <c r="H710" s="0" t="n">
        <v>1</v>
      </c>
      <c r="I710" s="0" t="n">
        <v>0.0001</v>
      </c>
      <c r="J710" s="0" t="n">
        <v>200000</v>
      </c>
      <c r="K710" s="0" t="n">
        <v>0</v>
      </c>
      <c r="L710" s="0" t="n">
        <v>0</v>
      </c>
      <c r="M710" s="0" t="n">
        <v>65.16</v>
      </c>
      <c r="N710" s="0" t="n">
        <v>59.5135</v>
      </c>
      <c r="O710" s="0" t="n">
        <v>65.16</v>
      </c>
      <c r="P710" s="0" t="n">
        <v>0</v>
      </c>
      <c r="Q710" s="0" t="n">
        <v>0</v>
      </c>
      <c r="R710" s="0" t="n">
        <v>0</v>
      </c>
      <c r="S710" s="0" t="n">
        <v>0</v>
      </c>
      <c r="T710" s="0" t="n">
        <v>0</v>
      </c>
      <c r="U710" s="0" t="n">
        <v>0</v>
      </c>
      <c r="V710" s="0" t="n">
        <v>0</v>
      </c>
      <c r="W710" s="0" t="n">
        <v>0</v>
      </c>
      <c r="X710" s="0" t="n">
        <v>0</v>
      </c>
      <c r="Y710" s="0" t="n">
        <v>90</v>
      </c>
      <c r="Z710" s="0" t="n">
        <v>0</v>
      </c>
      <c r="AA710" s="0" t="n">
        <v>35000</v>
      </c>
      <c r="AB710" s="0" t="n">
        <v>0</v>
      </c>
      <c r="AC710" s="0" t="n">
        <v>0</v>
      </c>
      <c r="AD710" s="0" t="s">
        <v>14</v>
      </c>
      <c r="AE710" s="0" t="s">
        <v>99</v>
      </c>
      <c r="AH710" s="0" t="n">
        <v>-100</v>
      </c>
      <c r="AI710" s="0" t="s">
        <v>2133</v>
      </c>
      <c r="AJ710" s="0" t="s">
        <v>32112</v>
      </c>
      <c r="AK710" s="0" t="s">
        <v>31249</v>
      </c>
      <c r="AL710" s="0" t="s">
        <v>2112</v>
      </c>
    </row>
    <row r="711" customFormat="false" ht="15" hidden="false" customHeight="false" outlineLevel="0" collapsed="false">
      <c r="A711" s="0" t="s">
        <v>32161</v>
      </c>
      <c r="C711" s="0" t="s">
        <v>21684</v>
      </c>
      <c r="D711" s="0" t="s">
        <v>21684</v>
      </c>
      <c r="E711" s="0" t="s">
        <v>31260</v>
      </c>
      <c r="F711" s="0" t="s">
        <v>1987</v>
      </c>
      <c r="G711" s="0" t="n">
        <v>3</v>
      </c>
      <c r="H711" s="0" t="n">
        <v>1</v>
      </c>
      <c r="I711" s="0" t="n">
        <v>0.0001</v>
      </c>
      <c r="J711" s="0" t="n">
        <v>1000</v>
      </c>
      <c r="K711" s="0" t="n">
        <v>0</v>
      </c>
      <c r="L711" s="0" t="n">
        <v>0</v>
      </c>
      <c r="M711" s="0" t="n">
        <v>75.1</v>
      </c>
      <c r="N711" s="0" t="n">
        <v>0</v>
      </c>
      <c r="O711" s="0" t="n">
        <v>75.1</v>
      </c>
      <c r="P711" s="0" t="n">
        <v>0</v>
      </c>
      <c r="Q711" s="0" t="n">
        <v>0</v>
      </c>
      <c r="R711" s="0" t="n">
        <v>0</v>
      </c>
      <c r="S711" s="0" t="n">
        <v>0</v>
      </c>
      <c r="T711" s="0" t="n">
        <v>0</v>
      </c>
      <c r="U711" s="0" t="n">
        <v>0</v>
      </c>
      <c r="V711" s="0" t="n">
        <v>0</v>
      </c>
      <c r="W711" s="0" t="n">
        <v>0</v>
      </c>
      <c r="X711" s="0" t="n">
        <v>0</v>
      </c>
      <c r="Y711" s="0" t="n">
        <v>0</v>
      </c>
      <c r="Z711" s="0" t="n">
        <v>0</v>
      </c>
      <c r="AA711" s="0" t="n">
        <v>500000</v>
      </c>
      <c r="AB711" s="0" t="n">
        <v>0</v>
      </c>
      <c r="AC711" s="0" t="n">
        <v>0</v>
      </c>
      <c r="AD711" s="0" t="s">
        <v>17</v>
      </c>
      <c r="AE711" s="0" t="s">
        <v>99</v>
      </c>
      <c r="AF711" s="0" t="s">
        <v>30149</v>
      </c>
      <c r="AH711" s="0" t="n">
        <v>0</v>
      </c>
      <c r="AI711" s="0" t="s">
        <v>2133</v>
      </c>
      <c r="AJ711" s="0" t="s">
        <v>32112</v>
      </c>
      <c r="AK711" s="0" t="s">
        <v>31143</v>
      </c>
      <c r="AL711" s="0" t="s">
        <v>2112</v>
      </c>
    </row>
    <row r="712" customFormat="false" ht="15" hidden="false" customHeight="false" outlineLevel="0" collapsed="false">
      <c r="A712" s="0" t="s">
        <v>32162</v>
      </c>
      <c r="C712" s="0" t="s">
        <v>22565</v>
      </c>
      <c r="D712" s="0" t="s">
        <v>22565</v>
      </c>
      <c r="E712" s="0" t="s">
        <v>31306</v>
      </c>
      <c r="F712" s="0" t="s">
        <v>1987</v>
      </c>
      <c r="G712" s="0" t="n">
        <v>3</v>
      </c>
      <c r="H712" s="0" t="n">
        <v>1</v>
      </c>
      <c r="I712" s="0" t="n">
        <v>0.0001</v>
      </c>
      <c r="J712" s="0" t="n">
        <v>1000</v>
      </c>
      <c r="K712" s="0" t="n">
        <v>0</v>
      </c>
      <c r="L712" s="0" t="n">
        <v>0</v>
      </c>
      <c r="M712" s="0" t="n">
        <v>92</v>
      </c>
      <c r="N712" s="0" t="n">
        <v>0</v>
      </c>
      <c r="O712" s="0" t="n">
        <v>92</v>
      </c>
      <c r="P712" s="0" t="n">
        <v>0</v>
      </c>
      <c r="Q712" s="0" t="n">
        <v>0</v>
      </c>
      <c r="R712" s="0" t="n">
        <v>0</v>
      </c>
      <c r="S712" s="0" t="n">
        <v>0</v>
      </c>
      <c r="T712" s="0" t="n">
        <v>0</v>
      </c>
      <c r="U712" s="0" t="n">
        <v>0</v>
      </c>
      <c r="V712" s="0" t="n">
        <v>0</v>
      </c>
      <c r="W712" s="0" t="n">
        <v>0</v>
      </c>
      <c r="X712" s="0" t="n">
        <v>0</v>
      </c>
      <c r="Y712" s="0" t="n">
        <v>0</v>
      </c>
      <c r="Z712" s="0" t="n">
        <v>0</v>
      </c>
      <c r="AA712" s="0" t="n">
        <v>1000000</v>
      </c>
      <c r="AB712" s="0" t="n">
        <v>0</v>
      </c>
      <c r="AC712" s="0" t="n">
        <v>0</v>
      </c>
      <c r="AD712" s="0" t="s">
        <v>14</v>
      </c>
      <c r="AE712" s="0" t="s">
        <v>99</v>
      </c>
      <c r="AF712" s="0" t="s">
        <v>30149</v>
      </c>
      <c r="AH712" s="0" t="n">
        <v>0</v>
      </c>
      <c r="AI712" s="0" t="s">
        <v>2133</v>
      </c>
      <c r="AJ712" s="0" t="s">
        <v>32112</v>
      </c>
      <c r="AK712" s="0" t="s">
        <v>31143</v>
      </c>
      <c r="AL712" s="0" t="s">
        <v>2112</v>
      </c>
    </row>
    <row r="713" customFormat="false" ht="15" hidden="false" customHeight="false" outlineLevel="0" collapsed="false">
      <c r="A713" s="0" t="s">
        <v>32163</v>
      </c>
      <c r="B713" s="0" t="s">
        <v>32164</v>
      </c>
      <c r="C713" s="0" t="s">
        <v>25291</v>
      </c>
      <c r="D713" s="0" t="s">
        <v>25291</v>
      </c>
      <c r="E713" s="0" t="s">
        <v>32165</v>
      </c>
      <c r="F713" s="0" t="s">
        <v>1987</v>
      </c>
      <c r="G713" s="0" t="n">
        <v>2</v>
      </c>
      <c r="H713" s="0" t="n">
        <v>1</v>
      </c>
      <c r="I713" s="0" t="n">
        <v>0.01</v>
      </c>
      <c r="J713" s="0" t="n">
        <v>9151.23</v>
      </c>
      <c r="K713" s="0" t="n">
        <v>-0.01</v>
      </c>
      <c r="L713" s="0" t="n">
        <v>83.26</v>
      </c>
      <c r="M713" s="0" t="n">
        <v>83.33</v>
      </c>
      <c r="N713" s="0" t="n">
        <v>82.79</v>
      </c>
      <c r="O713" s="0" t="n">
        <v>83.35</v>
      </c>
      <c r="P713" s="0" t="n">
        <v>0</v>
      </c>
      <c r="Q713" s="0" t="n">
        <v>0</v>
      </c>
      <c r="R713" s="0" t="n">
        <v>0</v>
      </c>
      <c r="S713" s="0" t="n">
        <v>83.2</v>
      </c>
      <c r="T713" s="0" t="n">
        <v>83</v>
      </c>
      <c r="U713" s="0" t="n">
        <v>82.5</v>
      </c>
      <c r="V713" s="0" t="n">
        <v>83.47</v>
      </c>
      <c r="W713" s="0" t="n">
        <v>7370036</v>
      </c>
      <c r="X713" s="0" t="n">
        <v>83.25</v>
      </c>
      <c r="Y713" s="0" t="n">
        <v>83.26</v>
      </c>
      <c r="Z713" s="0" t="n">
        <v>155</v>
      </c>
      <c r="AA713" s="0" t="n">
        <v>2226146</v>
      </c>
      <c r="AB713" s="0" t="n">
        <v>60954.51</v>
      </c>
      <c r="AC713" s="0" t="n">
        <v>0</v>
      </c>
      <c r="AD713" s="0" t="s">
        <v>99</v>
      </c>
      <c r="AE713" s="0" t="s">
        <v>99</v>
      </c>
      <c r="AH713" s="0" t="n">
        <v>6</v>
      </c>
      <c r="AI713" s="0" t="s">
        <v>2133</v>
      </c>
      <c r="AJ713" s="0" t="s">
        <v>32112</v>
      </c>
      <c r="AK713" s="0" t="s">
        <v>31143</v>
      </c>
      <c r="AL713" s="0" t="s">
        <v>2112</v>
      </c>
    </row>
    <row r="714" customFormat="false" ht="15" hidden="false" customHeight="false" outlineLevel="0" collapsed="false">
      <c r="A714" s="0" t="s">
        <v>32166</v>
      </c>
      <c r="B714" s="0" t="s">
        <v>32167</v>
      </c>
      <c r="C714" s="0" t="s">
        <v>18473</v>
      </c>
      <c r="D714" s="0" t="s">
        <v>18473</v>
      </c>
      <c r="E714" s="0" t="s">
        <v>32168</v>
      </c>
      <c r="F714" s="0" t="s">
        <v>1987</v>
      </c>
      <c r="G714" s="0" t="n">
        <v>2</v>
      </c>
      <c r="H714" s="0" t="n">
        <v>1</v>
      </c>
      <c r="I714" s="0" t="n">
        <v>0.01</v>
      </c>
      <c r="J714" s="0" t="n">
        <v>9151.23</v>
      </c>
      <c r="K714" s="0" t="n">
        <v>-1.18</v>
      </c>
      <c r="L714" s="0" t="n">
        <v>82.62</v>
      </c>
      <c r="M714" s="0" t="n">
        <v>83.61</v>
      </c>
      <c r="N714" s="0" t="n">
        <v>83.57</v>
      </c>
      <c r="O714" s="0" t="n">
        <v>82.72</v>
      </c>
      <c r="P714" s="0" t="n">
        <v>0</v>
      </c>
      <c r="Q714" s="0" t="n">
        <v>0</v>
      </c>
      <c r="R714" s="0" t="n">
        <v>0</v>
      </c>
      <c r="S714" s="0" t="n">
        <v>82.86</v>
      </c>
      <c r="T714" s="0" t="n">
        <v>84.72</v>
      </c>
      <c r="U714" s="0" t="n">
        <v>82.59</v>
      </c>
      <c r="V714" s="0" t="n">
        <v>84.72</v>
      </c>
      <c r="W714" s="0" t="n">
        <v>621792</v>
      </c>
      <c r="X714" s="0" t="n">
        <v>82.59</v>
      </c>
      <c r="Y714" s="0" t="n">
        <v>82.97</v>
      </c>
      <c r="Z714" s="0" t="n">
        <v>48</v>
      </c>
      <c r="AA714" s="0" t="n">
        <v>1154519</v>
      </c>
      <c r="AB714" s="0" t="n">
        <v>7560.75</v>
      </c>
      <c r="AC714" s="0" t="n">
        <v>0</v>
      </c>
      <c r="AD714" s="0" t="s">
        <v>99</v>
      </c>
      <c r="AE714" s="0" t="s">
        <v>99</v>
      </c>
      <c r="AH714" s="0" t="n">
        <v>6</v>
      </c>
      <c r="AI714" s="0" t="s">
        <v>2133</v>
      </c>
      <c r="AJ714" s="0" t="s">
        <v>32112</v>
      </c>
      <c r="AK714" s="0" t="s">
        <v>31143</v>
      </c>
      <c r="AL714" s="0" t="s">
        <v>2112</v>
      </c>
    </row>
    <row r="715" customFormat="false" ht="15" hidden="false" customHeight="false" outlineLevel="0" collapsed="false">
      <c r="A715" s="0" t="s">
        <v>32169</v>
      </c>
      <c r="B715" s="0" t="s">
        <v>32170</v>
      </c>
      <c r="C715" s="0" t="s">
        <v>19691</v>
      </c>
      <c r="D715" s="0" t="s">
        <v>19691</v>
      </c>
      <c r="E715" s="0" t="s">
        <v>32171</v>
      </c>
      <c r="F715" s="0" t="s">
        <v>1987</v>
      </c>
      <c r="G715" s="0" t="n">
        <v>3</v>
      </c>
      <c r="H715" s="0" t="n">
        <v>1</v>
      </c>
      <c r="I715" s="0" t="n">
        <v>0.01</v>
      </c>
      <c r="J715" s="0" t="n">
        <v>9151.23</v>
      </c>
      <c r="K715" s="0" t="n">
        <v>-1.31</v>
      </c>
      <c r="L715" s="0" t="n">
        <v>79.28</v>
      </c>
      <c r="M715" s="0" t="n">
        <v>80.33</v>
      </c>
      <c r="N715" s="0" t="n">
        <v>80.35</v>
      </c>
      <c r="O715" s="0" t="n">
        <v>79.35</v>
      </c>
      <c r="P715" s="0" t="n">
        <v>0</v>
      </c>
      <c r="Q715" s="0" t="n">
        <v>0</v>
      </c>
      <c r="R715" s="0" t="n">
        <v>0</v>
      </c>
      <c r="S715" s="0" t="n">
        <v>79.83</v>
      </c>
      <c r="T715" s="0" t="n">
        <v>80.36</v>
      </c>
      <c r="U715" s="0" t="n">
        <v>79.17</v>
      </c>
      <c r="V715" s="0" t="n">
        <v>80.6</v>
      </c>
      <c r="W715" s="0" t="n">
        <v>7758578</v>
      </c>
      <c r="X715" s="0" t="n">
        <v>79.27</v>
      </c>
      <c r="Y715" s="0" t="n">
        <v>79.48</v>
      </c>
      <c r="Z715" s="0" t="n">
        <v>111</v>
      </c>
      <c r="AA715" s="0" t="n">
        <v>300000</v>
      </c>
      <c r="AB715" s="0" t="n">
        <v>14510.19</v>
      </c>
      <c r="AC715" s="0" t="n">
        <v>0</v>
      </c>
      <c r="AD715" s="0" t="s">
        <v>99</v>
      </c>
      <c r="AE715" s="0" t="s">
        <v>99</v>
      </c>
      <c r="AH715" s="0" t="n">
        <v>6</v>
      </c>
      <c r="AI715" s="0" t="s">
        <v>2133</v>
      </c>
      <c r="AJ715" s="0" t="s">
        <v>32112</v>
      </c>
      <c r="AK715" s="0" t="s">
        <v>31143</v>
      </c>
      <c r="AL715" s="0" t="s">
        <v>2112</v>
      </c>
    </row>
    <row r="716" customFormat="false" ht="15" hidden="false" customHeight="false" outlineLevel="0" collapsed="false">
      <c r="A716" s="0" t="s">
        <v>32172</v>
      </c>
      <c r="C716" s="0" t="s">
        <v>31308</v>
      </c>
      <c r="D716" s="0" t="s">
        <v>31308</v>
      </c>
      <c r="E716" s="0" t="s">
        <v>31309</v>
      </c>
      <c r="F716" s="0" t="s">
        <v>1987</v>
      </c>
      <c r="G716" s="0" t="n">
        <v>3</v>
      </c>
      <c r="H716" s="0" t="n">
        <v>1</v>
      </c>
      <c r="I716" s="0" t="n">
        <v>0.0001</v>
      </c>
      <c r="J716" s="0" t="n">
        <v>1000</v>
      </c>
      <c r="K716" s="0" t="n">
        <v>0</v>
      </c>
      <c r="L716" s="0" t="n">
        <v>0</v>
      </c>
      <c r="M716" s="0" t="n">
        <v>97</v>
      </c>
      <c r="N716" s="0" t="n">
        <v>0</v>
      </c>
      <c r="O716" s="0" t="n">
        <v>97</v>
      </c>
      <c r="P716" s="0" t="n">
        <v>0</v>
      </c>
      <c r="Q716" s="0" t="n">
        <v>0</v>
      </c>
      <c r="R716" s="0" t="n">
        <v>0</v>
      </c>
      <c r="S716" s="0" t="n">
        <v>0</v>
      </c>
      <c r="T716" s="0" t="n">
        <v>0</v>
      </c>
      <c r="U716" s="0" t="n">
        <v>0</v>
      </c>
      <c r="V716" s="0" t="n">
        <v>0</v>
      </c>
      <c r="W716" s="0" t="n">
        <v>0</v>
      </c>
      <c r="X716" s="0" t="n">
        <v>0</v>
      </c>
      <c r="Y716" s="0" t="n">
        <v>0</v>
      </c>
      <c r="Z716" s="0" t="n">
        <v>0</v>
      </c>
      <c r="AA716" s="0" t="n">
        <v>500000</v>
      </c>
      <c r="AB716" s="0" t="n">
        <v>0</v>
      </c>
      <c r="AC716" s="0" t="n">
        <v>0</v>
      </c>
      <c r="AD716" s="0" t="s">
        <v>14</v>
      </c>
      <c r="AE716" s="0" t="s">
        <v>99</v>
      </c>
      <c r="AF716" s="0" t="s">
        <v>30149</v>
      </c>
      <c r="AH716" s="0" t="n">
        <v>0</v>
      </c>
      <c r="AI716" s="0" t="s">
        <v>2133</v>
      </c>
      <c r="AJ716" s="0" t="s">
        <v>32112</v>
      </c>
      <c r="AK716" s="0" t="s">
        <v>31143</v>
      </c>
      <c r="AL716" s="0" t="s">
        <v>2112</v>
      </c>
    </row>
    <row r="717" customFormat="false" ht="15" hidden="false" customHeight="false" outlineLevel="0" collapsed="false">
      <c r="A717" s="0" t="s">
        <v>32173</v>
      </c>
      <c r="B717" s="0" t="s">
        <v>32174</v>
      </c>
      <c r="C717" s="0" t="s">
        <v>18891</v>
      </c>
      <c r="D717" s="0" t="s">
        <v>18891</v>
      </c>
      <c r="E717" s="0" t="s">
        <v>32175</v>
      </c>
      <c r="F717" s="0" t="s">
        <v>1987</v>
      </c>
      <c r="G717" s="0" t="n">
        <v>3</v>
      </c>
      <c r="H717" s="0" t="n">
        <v>1</v>
      </c>
      <c r="I717" s="0" t="n">
        <v>0.0001</v>
      </c>
      <c r="J717" s="0" t="n">
        <v>1000</v>
      </c>
      <c r="K717" s="0" t="n">
        <v>-0.48</v>
      </c>
      <c r="L717" s="0" t="n">
        <v>82.7</v>
      </c>
      <c r="M717" s="0" t="n">
        <v>83.9642</v>
      </c>
      <c r="N717" s="0" t="n">
        <v>83.7841</v>
      </c>
      <c r="O717" s="0" t="n">
        <v>82.7001</v>
      </c>
      <c r="P717" s="0" t="n">
        <v>0</v>
      </c>
      <c r="Q717" s="0" t="n">
        <v>0</v>
      </c>
      <c r="R717" s="0" t="n">
        <v>0</v>
      </c>
      <c r="S717" s="0" t="n">
        <v>83.0075</v>
      </c>
      <c r="T717" s="0" t="n">
        <v>83.1687</v>
      </c>
      <c r="U717" s="0" t="n">
        <v>82.7</v>
      </c>
      <c r="V717" s="0" t="n">
        <v>83.1687</v>
      </c>
      <c r="W717" s="0" t="n">
        <v>2291741</v>
      </c>
      <c r="X717" s="0" t="n">
        <v>82.516</v>
      </c>
      <c r="Y717" s="0" t="n">
        <v>82.9996</v>
      </c>
      <c r="Z717" s="0" t="n">
        <v>22</v>
      </c>
      <c r="AA717" s="0" t="n">
        <v>146215</v>
      </c>
      <c r="AB717" s="0" t="n">
        <v>87817.31</v>
      </c>
      <c r="AC717" s="0" t="n">
        <v>0</v>
      </c>
      <c r="AD717" s="0" t="s">
        <v>14</v>
      </c>
      <c r="AE717" s="0" t="s">
        <v>99</v>
      </c>
      <c r="AF717" s="0" t="s">
        <v>30149</v>
      </c>
      <c r="AH717" s="0" t="n">
        <v>0</v>
      </c>
      <c r="AI717" s="0" t="s">
        <v>2133</v>
      </c>
      <c r="AJ717" s="0" t="s">
        <v>32112</v>
      </c>
      <c r="AK717" s="0" t="s">
        <v>31143</v>
      </c>
      <c r="AL717" s="0" t="s">
        <v>2112</v>
      </c>
    </row>
    <row r="718" customFormat="false" ht="15" hidden="false" customHeight="false" outlineLevel="0" collapsed="false">
      <c r="A718" s="0" t="s">
        <v>32176</v>
      </c>
      <c r="B718" s="0" t="s">
        <v>32177</v>
      </c>
      <c r="C718" s="0" t="s">
        <v>24520</v>
      </c>
      <c r="D718" s="0" t="s">
        <v>24520</v>
      </c>
      <c r="E718" s="0" t="s">
        <v>32178</v>
      </c>
      <c r="F718" s="0" t="s">
        <v>1987</v>
      </c>
      <c r="G718" s="0" t="n">
        <v>3</v>
      </c>
      <c r="H718" s="0" t="n">
        <v>1</v>
      </c>
      <c r="I718" s="0" t="n">
        <v>0.0001</v>
      </c>
      <c r="J718" s="0" t="n">
        <v>1000</v>
      </c>
      <c r="K718" s="0" t="n">
        <v>0.9</v>
      </c>
      <c r="L718" s="0" t="n">
        <v>53.95</v>
      </c>
      <c r="M718" s="0" t="n">
        <v>53.9</v>
      </c>
      <c r="N718" s="0" t="n">
        <v>53.9286</v>
      </c>
      <c r="O718" s="0" t="n">
        <v>53.9625</v>
      </c>
      <c r="P718" s="0" t="n">
        <v>0</v>
      </c>
      <c r="Q718" s="0" t="n">
        <v>0</v>
      </c>
      <c r="R718" s="0" t="n">
        <v>0</v>
      </c>
      <c r="S718" s="0" t="n">
        <v>53.6192</v>
      </c>
      <c r="T718" s="0" t="n">
        <v>53.9795</v>
      </c>
      <c r="U718" s="0" t="n">
        <v>53.2834</v>
      </c>
      <c r="V718" s="0" t="n">
        <v>54</v>
      </c>
      <c r="W718" s="0" t="n">
        <v>69633970</v>
      </c>
      <c r="X718" s="0" t="n">
        <v>53.95</v>
      </c>
      <c r="Y718" s="0" t="n">
        <v>54</v>
      </c>
      <c r="Z718" s="0" t="n">
        <v>32</v>
      </c>
      <c r="AA718" s="0" t="n">
        <v>288650</v>
      </c>
      <c r="AB718" s="0" t="n">
        <v>171864.95</v>
      </c>
      <c r="AC718" s="0" t="n">
        <v>0</v>
      </c>
      <c r="AD718" s="0" t="s">
        <v>14</v>
      </c>
      <c r="AE718" s="0" t="s">
        <v>99</v>
      </c>
      <c r="AF718" s="0" t="s">
        <v>30149</v>
      </c>
      <c r="AH718" s="0" t="n">
        <v>0</v>
      </c>
      <c r="AI718" s="0" t="s">
        <v>2133</v>
      </c>
      <c r="AJ718" s="0" t="s">
        <v>32112</v>
      </c>
      <c r="AK718" s="0" t="s">
        <v>31143</v>
      </c>
      <c r="AL718" s="0" t="s">
        <v>2112</v>
      </c>
    </row>
    <row r="719" customFormat="false" ht="15" hidden="false" customHeight="false" outlineLevel="0" collapsed="false">
      <c r="A719" s="0" t="s">
        <v>32179</v>
      </c>
      <c r="C719" s="0" t="s">
        <v>31311</v>
      </c>
      <c r="D719" s="0" t="s">
        <v>31311</v>
      </c>
      <c r="E719" s="0" t="s">
        <v>31312</v>
      </c>
      <c r="F719" s="0" t="s">
        <v>1987</v>
      </c>
      <c r="G719" s="0" t="n">
        <v>3</v>
      </c>
      <c r="H719" s="0" t="n">
        <v>1</v>
      </c>
      <c r="I719" s="0" t="n">
        <v>0.0001</v>
      </c>
      <c r="J719" s="0" t="n">
        <v>1000</v>
      </c>
      <c r="K719" s="0" t="n">
        <v>0</v>
      </c>
      <c r="L719" s="0" t="n">
        <v>92.3701</v>
      </c>
      <c r="M719" s="0" t="n">
        <v>92.6081</v>
      </c>
      <c r="N719" s="0" t="n">
        <v>92.6381</v>
      </c>
      <c r="O719" s="0" t="n">
        <v>92.3701</v>
      </c>
      <c r="P719" s="0" t="n">
        <v>0</v>
      </c>
      <c r="Q719" s="0" t="n">
        <v>0</v>
      </c>
      <c r="R719" s="0" t="n">
        <v>0</v>
      </c>
      <c r="S719" s="0" t="n">
        <v>92.3715</v>
      </c>
      <c r="T719" s="0" t="n">
        <v>92.3716</v>
      </c>
      <c r="U719" s="0" t="n">
        <v>92.3701</v>
      </c>
      <c r="V719" s="0" t="n">
        <v>92.3716</v>
      </c>
      <c r="W719" s="0" t="n">
        <v>2844531</v>
      </c>
      <c r="X719" s="0" t="n">
        <v>92.37</v>
      </c>
      <c r="Y719" s="0" t="n">
        <v>94.4991</v>
      </c>
      <c r="Z719" s="0" t="n">
        <v>8</v>
      </c>
      <c r="AA719" s="0" t="n">
        <v>1000000</v>
      </c>
      <c r="AB719" s="0" t="n">
        <v>98085.78</v>
      </c>
      <c r="AC719" s="0" t="n">
        <v>0</v>
      </c>
      <c r="AD719" s="0" t="s">
        <v>14</v>
      </c>
      <c r="AE719" s="0" t="s">
        <v>99</v>
      </c>
      <c r="AF719" s="0" t="s">
        <v>30149</v>
      </c>
      <c r="AH719" s="0" t="n">
        <v>0</v>
      </c>
      <c r="AI719" s="0" t="s">
        <v>2133</v>
      </c>
      <c r="AJ719" s="0" t="s">
        <v>32112</v>
      </c>
      <c r="AK719" s="0" t="s">
        <v>31143</v>
      </c>
      <c r="AL719" s="0" t="s">
        <v>2112</v>
      </c>
    </row>
    <row r="720" customFormat="false" ht="15" hidden="false" customHeight="false" outlineLevel="0" collapsed="false">
      <c r="A720" s="0" t="s">
        <v>32180</v>
      </c>
      <c r="B720" s="0" t="s">
        <v>32181</v>
      </c>
      <c r="C720" s="0" t="s">
        <v>22557</v>
      </c>
      <c r="D720" s="0" t="s">
        <v>22557</v>
      </c>
      <c r="E720" s="0" t="s">
        <v>32182</v>
      </c>
      <c r="F720" s="0" t="s">
        <v>498</v>
      </c>
      <c r="G720" s="0" t="n">
        <v>3</v>
      </c>
      <c r="H720" s="0" t="n">
        <v>1</v>
      </c>
      <c r="I720" s="0" t="n">
        <v>0.01</v>
      </c>
      <c r="J720" s="0" t="n">
        <v>1000</v>
      </c>
      <c r="K720" s="0" t="n">
        <v>0.32</v>
      </c>
      <c r="L720" s="0" t="n">
        <v>96.8</v>
      </c>
      <c r="M720" s="0" t="n">
        <v>96.49</v>
      </c>
      <c r="N720" s="0" t="n">
        <v>96.45</v>
      </c>
      <c r="O720" s="0" t="n">
        <v>96.8</v>
      </c>
      <c r="P720" s="0" t="n">
        <v>0</v>
      </c>
      <c r="Q720" s="0" t="n">
        <v>0</v>
      </c>
      <c r="R720" s="0" t="n">
        <v>0</v>
      </c>
      <c r="S720" s="0" t="n">
        <v>96.7</v>
      </c>
      <c r="T720" s="0" t="n">
        <v>96.49</v>
      </c>
      <c r="U720" s="0" t="n">
        <v>96.49</v>
      </c>
      <c r="V720" s="0" t="n">
        <v>96.84</v>
      </c>
      <c r="W720" s="0" t="n">
        <v>931250</v>
      </c>
      <c r="X720" s="0" t="n">
        <v>96.73</v>
      </c>
      <c r="Y720" s="0" t="n">
        <v>96.8</v>
      </c>
      <c r="Z720" s="0" t="n">
        <v>59</v>
      </c>
      <c r="AA720" s="0" t="n">
        <v>3000000</v>
      </c>
      <c r="AB720" s="0" t="n">
        <v>18392</v>
      </c>
      <c r="AC720" s="0" t="n">
        <v>0</v>
      </c>
      <c r="AD720" s="0" t="s">
        <v>99</v>
      </c>
      <c r="AE720" s="0" t="s">
        <v>99</v>
      </c>
      <c r="AH720" s="0" t="n">
        <v>6</v>
      </c>
      <c r="AI720" s="0" t="s">
        <v>2133</v>
      </c>
      <c r="AJ720" s="0" t="s">
        <v>32112</v>
      </c>
      <c r="AK720" s="0" t="s">
        <v>31135</v>
      </c>
      <c r="AL720" s="0" t="s">
        <v>2112</v>
      </c>
    </row>
    <row r="721" customFormat="false" ht="15" hidden="false" customHeight="false" outlineLevel="0" collapsed="false">
      <c r="A721" s="0" t="s">
        <v>32183</v>
      </c>
      <c r="B721" s="0" t="s">
        <v>32184</v>
      </c>
      <c r="C721" s="0" t="s">
        <v>32185</v>
      </c>
      <c r="D721" s="0" t="s">
        <v>32185</v>
      </c>
      <c r="E721" s="0" t="s">
        <v>32186</v>
      </c>
      <c r="F721" s="0" t="s">
        <v>498</v>
      </c>
      <c r="G721" s="0" t="n">
        <v>2</v>
      </c>
      <c r="H721" s="0" t="n">
        <v>1</v>
      </c>
      <c r="I721" s="0" t="n">
        <v>0.01</v>
      </c>
      <c r="J721" s="0" t="n">
        <v>1000</v>
      </c>
      <c r="K721" s="0" t="n">
        <v>0.07</v>
      </c>
      <c r="L721" s="0" t="n">
        <v>93.84</v>
      </c>
      <c r="M721" s="0" t="n">
        <v>93.7</v>
      </c>
      <c r="N721" s="0" t="n">
        <v>93.66</v>
      </c>
      <c r="O721" s="0" t="n">
        <v>93.84</v>
      </c>
      <c r="P721" s="0" t="n">
        <v>0</v>
      </c>
      <c r="Q721" s="0" t="n">
        <v>0</v>
      </c>
      <c r="R721" s="0" t="n">
        <v>0</v>
      </c>
      <c r="S721" s="0" t="n">
        <v>93.83</v>
      </c>
      <c r="T721" s="0" t="n">
        <v>93.86</v>
      </c>
      <c r="U721" s="0" t="n">
        <v>93.65</v>
      </c>
      <c r="V721" s="0" t="n">
        <v>94.03</v>
      </c>
      <c r="W721" s="0" t="n">
        <v>3016648</v>
      </c>
      <c r="X721" s="0" t="n">
        <v>93.82</v>
      </c>
      <c r="Y721" s="0" t="n">
        <v>93.84</v>
      </c>
      <c r="Z721" s="0" t="n">
        <v>171</v>
      </c>
      <c r="AA721" s="0" t="n">
        <v>3500000</v>
      </c>
      <c r="AB721" s="0" t="n">
        <v>12199.2</v>
      </c>
      <c r="AC721" s="0" t="n">
        <v>0</v>
      </c>
      <c r="AD721" s="0" t="s">
        <v>99</v>
      </c>
      <c r="AE721" s="0" t="s">
        <v>99</v>
      </c>
      <c r="AH721" s="0" t="n">
        <v>6</v>
      </c>
      <c r="AI721" s="0" t="s">
        <v>2133</v>
      </c>
      <c r="AJ721" s="0" t="s">
        <v>32112</v>
      </c>
      <c r="AK721" s="0" t="s">
        <v>31135</v>
      </c>
      <c r="AL721" s="0" t="s">
        <v>2112</v>
      </c>
    </row>
    <row r="722" customFormat="false" ht="15" hidden="false" customHeight="false" outlineLevel="0" collapsed="false">
      <c r="A722" s="0" t="s">
        <v>32187</v>
      </c>
      <c r="B722" s="0" t="s">
        <v>32188</v>
      </c>
      <c r="C722" s="0" t="s">
        <v>22461</v>
      </c>
      <c r="D722" s="0" t="s">
        <v>22461</v>
      </c>
      <c r="E722" s="0" t="s">
        <v>32189</v>
      </c>
      <c r="F722" s="0" t="s">
        <v>498</v>
      </c>
      <c r="G722" s="0" t="n">
        <v>2</v>
      </c>
      <c r="H722" s="0" t="n">
        <v>1</v>
      </c>
      <c r="I722" s="0" t="n">
        <v>0.01</v>
      </c>
      <c r="J722" s="0" t="n">
        <v>1000</v>
      </c>
      <c r="K722" s="0" t="n">
        <v>0.25</v>
      </c>
      <c r="L722" s="0" t="n">
        <v>80.31</v>
      </c>
      <c r="M722" s="0" t="n">
        <v>80.11</v>
      </c>
      <c r="N722" s="0" t="n">
        <v>80.36</v>
      </c>
      <c r="O722" s="0" t="n">
        <v>80.37</v>
      </c>
      <c r="P722" s="0" t="n">
        <v>0</v>
      </c>
      <c r="Q722" s="0" t="n">
        <v>0</v>
      </c>
      <c r="R722" s="0" t="n">
        <v>0</v>
      </c>
      <c r="S722" s="0" t="n">
        <v>80.57</v>
      </c>
      <c r="T722" s="0" t="n">
        <v>80.09</v>
      </c>
      <c r="U722" s="0" t="n">
        <v>80.08</v>
      </c>
      <c r="V722" s="0" t="n">
        <v>80.98</v>
      </c>
      <c r="W722" s="0" t="n">
        <v>2316306</v>
      </c>
      <c r="X722" s="0" t="n">
        <v>80.31</v>
      </c>
      <c r="Y722" s="0" t="n">
        <v>80.45</v>
      </c>
      <c r="Z722" s="0" t="n">
        <v>338</v>
      </c>
      <c r="AA722" s="0" t="n">
        <v>4000000</v>
      </c>
      <c r="AB722" s="0" t="n">
        <v>2409.3</v>
      </c>
      <c r="AC722" s="0" t="n">
        <v>0</v>
      </c>
      <c r="AD722" s="0" t="s">
        <v>99</v>
      </c>
      <c r="AE722" s="0" t="s">
        <v>99</v>
      </c>
      <c r="AH722" s="0" t="n">
        <v>6</v>
      </c>
      <c r="AI722" s="0" t="s">
        <v>2133</v>
      </c>
      <c r="AJ722" s="0" t="s">
        <v>32112</v>
      </c>
      <c r="AK722" s="0" t="s">
        <v>31135</v>
      </c>
      <c r="AL722" s="0" t="s">
        <v>2112</v>
      </c>
    </row>
    <row r="723" customFormat="false" ht="15" hidden="false" customHeight="false" outlineLevel="0" collapsed="false">
      <c r="A723" s="0" t="s">
        <v>32190</v>
      </c>
      <c r="B723" s="0" t="s">
        <v>32191</v>
      </c>
      <c r="C723" s="0" t="s">
        <v>23366</v>
      </c>
      <c r="D723" s="0" t="s">
        <v>23366</v>
      </c>
      <c r="E723" s="0" t="s">
        <v>32192</v>
      </c>
      <c r="F723" s="0" t="s">
        <v>498</v>
      </c>
      <c r="G723" s="0" t="n">
        <v>2</v>
      </c>
      <c r="H723" s="0" t="n">
        <v>1</v>
      </c>
      <c r="I723" s="0" t="n">
        <v>0.01</v>
      </c>
      <c r="J723" s="0" t="n">
        <v>1000</v>
      </c>
      <c r="K723" s="0" t="n">
        <v>-0.16</v>
      </c>
      <c r="L723" s="0" t="n">
        <v>92.16</v>
      </c>
      <c r="M723" s="0" t="n">
        <v>92.31</v>
      </c>
      <c r="N723" s="0" t="n">
        <v>92.12</v>
      </c>
      <c r="O723" s="0" t="n">
        <v>92.16</v>
      </c>
      <c r="P723" s="0" t="n">
        <v>0</v>
      </c>
      <c r="Q723" s="0" t="n">
        <v>0</v>
      </c>
      <c r="R723" s="0" t="n">
        <v>0</v>
      </c>
      <c r="S723" s="0" t="n">
        <v>92.17</v>
      </c>
      <c r="T723" s="0" t="n">
        <v>92.46</v>
      </c>
      <c r="U723" s="0" t="n">
        <v>92.02</v>
      </c>
      <c r="V723" s="0" t="n">
        <v>92.5</v>
      </c>
      <c r="W723" s="0" t="n">
        <v>2030557</v>
      </c>
      <c r="X723" s="0" t="n">
        <v>92.14</v>
      </c>
      <c r="Y723" s="0" t="n">
        <v>92.16</v>
      </c>
      <c r="Z723" s="0" t="n">
        <v>66</v>
      </c>
      <c r="AA723" s="0" t="n">
        <v>4000000</v>
      </c>
      <c r="AB723" s="0" t="n">
        <v>921.6</v>
      </c>
      <c r="AC723" s="0" t="n">
        <v>0</v>
      </c>
      <c r="AD723" s="0" t="s">
        <v>99</v>
      </c>
      <c r="AE723" s="0" t="s">
        <v>99</v>
      </c>
      <c r="AH723" s="0" t="n">
        <v>800</v>
      </c>
      <c r="AI723" s="0" t="s">
        <v>2133</v>
      </c>
      <c r="AJ723" s="0" t="s">
        <v>32112</v>
      </c>
      <c r="AK723" s="0" t="s">
        <v>31135</v>
      </c>
      <c r="AL723" s="0" t="s">
        <v>2112</v>
      </c>
    </row>
    <row r="724" customFormat="false" ht="15" hidden="false" customHeight="false" outlineLevel="0" collapsed="false">
      <c r="A724" s="0" t="s">
        <v>32193</v>
      </c>
      <c r="B724" s="0" t="s">
        <v>32194</v>
      </c>
      <c r="C724" s="0" t="s">
        <v>23407</v>
      </c>
      <c r="D724" s="0" t="s">
        <v>23407</v>
      </c>
      <c r="E724" s="0" t="s">
        <v>32195</v>
      </c>
      <c r="F724" s="0" t="s">
        <v>498</v>
      </c>
      <c r="G724" s="0" t="n">
        <v>2</v>
      </c>
      <c r="H724" s="0" t="n">
        <v>1</v>
      </c>
      <c r="I724" s="0" t="n">
        <v>0.01</v>
      </c>
      <c r="J724" s="0" t="n">
        <v>1000</v>
      </c>
      <c r="K724" s="0" t="n">
        <v>-0.03</v>
      </c>
      <c r="L724" s="0" t="n">
        <v>92.45</v>
      </c>
      <c r="M724" s="0" t="n">
        <v>92.48</v>
      </c>
      <c r="N724" s="0" t="n">
        <v>92.49</v>
      </c>
      <c r="O724" s="0" t="n">
        <v>92.45</v>
      </c>
      <c r="P724" s="0" t="n">
        <v>0</v>
      </c>
      <c r="Q724" s="0" t="n">
        <v>0</v>
      </c>
      <c r="R724" s="0" t="n">
        <v>0</v>
      </c>
      <c r="S724" s="0" t="n">
        <v>92.72</v>
      </c>
      <c r="T724" s="0" t="n">
        <v>92.7</v>
      </c>
      <c r="U724" s="0" t="n">
        <v>92.4</v>
      </c>
      <c r="V724" s="0" t="n">
        <v>94.07</v>
      </c>
      <c r="W724" s="0" t="n">
        <v>3072693</v>
      </c>
      <c r="X724" s="0" t="n">
        <v>92.44</v>
      </c>
      <c r="Y724" s="0" t="n">
        <v>92.45</v>
      </c>
      <c r="Z724" s="0" t="n">
        <v>143</v>
      </c>
      <c r="AA724" s="0" t="n">
        <v>659808</v>
      </c>
      <c r="AB724" s="0" t="n">
        <v>924.5</v>
      </c>
      <c r="AC724" s="0" t="n">
        <v>0</v>
      </c>
      <c r="AD724" s="0" t="s">
        <v>99</v>
      </c>
      <c r="AE724" s="0" t="s">
        <v>99</v>
      </c>
      <c r="AH724" s="0" t="n">
        <v>6</v>
      </c>
      <c r="AI724" s="0" t="s">
        <v>2133</v>
      </c>
      <c r="AJ724" s="0" t="s">
        <v>32112</v>
      </c>
      <c r="AK724" s="0" t="s">
        <v>31135</v>
      </c>
      <c r="AL724" s="0" t="s">
        <v>2112</v>
      </c>
    </row>
    <row r="725" customFormat="false" ht="15" hidden="false" customHeight="false" outlineLevel="0" collapsed="false">
      <c r="A725" s="0" t="s">
        <v>32196</v>
      </c>
      <c r="B725" s="0" t="s">
        <v>32197</v>
      </c>
      <c r="C725" s="0" t="s">
        <v>26007</v>
      </c>
      <c r="D725" s="0" t="s">
        <v>26007</v>
      </c>
      <c r="E725" s="0" t="s">
        <v>32198</v>
      </c>
      <c r="F725" s="0" t="s">
        <v>498</v>
      </c>
      <c r="G725" s="0" t="n">
        <v>2</v>
      </c>
      <c r="H725" s="0" t="n">
        <v>1</v>
      </c>
      <c r="I725" s="0" t="n">
        <v>0.01</v>
      </c>
      <c r="J725" s="0" t="n">
        <v>1000</v>
      </c>
      <c r="K725" s="0" t="n">
        <v>0.06</v>
      </c>
      <c r="L725" s="0" t="n">
        <v>80.05</v>
      </c>
      <c r="M725" s="0" t="n">
        <v>80</v>
      </c>
      <c r="N725" s="0" t="n">
        <v>80.04</v>
      </c>
      <c r="O725" s="0" t="n">
        <v>80.04</v>
      </c>
      <c r="P725" s="0" t="n">
        <v>0</v>
      </c>
      <c r="Q725" s="0" t="n">
        <v>0</v>
      </c>
      <c r="R725" s="0" t="n">
        <v>0</v>
      </c>
      <c r="S725" s="0" t="n">
        <v>80.06</v>
      </c>
      <c r="T725" s="0" t="n">
        <v>80.24</v>
      </c>
      <c r="U725" s="0" t="n">
        <v>79.5</v>
      </c>
      <c r="V725" s="0" t="n">
        <v>80.91</v>
      </c>
      <c r="W725" s="0" t="n">
        <v>6001145</v>
      </c>
      <c r="X725" s="0" t="n">
        <v>80.01</v>
      </c>
      <c r="Y725" s="0" t="n">
        <v>80.05</v>
      </c>
      <c r="Z725" s="0" t="n">
        <v>461</v>
      </c>
      <c r="AA725" s="0" t="n">
        <v>4500000</v>
      </c>
      <c r="AB725" s="0" t="n">
        <v>16010</v>
      </c>
      <c r="AC725" s="0" t="n">
        <v>0</v>
      </c>
      <c r="AD725" s="0" t="s">
        <v>99</v>
      </c>
      <c r="AE725" s="0" t="s">
        <v>99</v>
      </c>
      <c r="AH725" s="0" t="n">
        <v>6</v>
      </c>
      <c r="AI725" s="0" t="s">
        <v>2133</v>
      </c>
      <c r="AJ725" s="0" t="s">
        <v>32112</v>
      </c>
      <c r="AK725" s="0" t="s">
        <v>31135</v>
      </c>
      <c r="AL725" s="0" t="s">
        <v>2112</v>
      </c>
    </row>
    <row r="726" customFormat="false" ht="15" hidden="false" customHeight="false" outlineLevel="0" collapsed="false">
      <c r="A726" s="0" t="s">
        <v>32199</v>
      </c>
      <c r="B726" s="0" t="s">
        <v>32200</v>
      </c>
      <c r="C726" s="0" t="s">
        <v>24288</v>
      </c>
      <c r="D726" s="0" t="s">
        <v>24288</v>
      </c>
      <c r="E726" s="0" t="s">
        <v>32201</v>
      </c>
      <c r="F726" s="0" t="s">
        <v>498</v>
      </c>
      <c r="G726" s="0" t="n">
        <v>2</v>
      </c>
      <c r="H726" s="0" t="n">
        <v>1</v>
      </c>
      <c r="I726" s="0" t="n">
        <v>0.01</v>
      </c>
      <c r="J726" s="0" t="n">
        <v>1000</v>
      </c>
      <c r="K726" s="0" t="n">
        <v>0.47</v>
      </c>
      <c r="L726" s="0" t="n">
        <v>74.4</v>
      </c>
      <c r="M726" s="0" t="n">
        <v>74.05</v>
      </c>
      <c r="N726" s="0" t="n">
        <v>74.21</v>
      </c>
      <c r="O726" s="0" t="n">
        <v>74.37</v>
      </c>
      <c r="P726" s="0" t="n">
        <v>0</v>
      </c>
      <c r="Q726" s="0" t="n">
        <v>0</v>
      </c>
      <c r="R726" s="0" t="n">
        <v>0</v>
      </c>
      <c r="S726" s="0" t="n">
        <v>74.21</v>
      </c>
      <c r="T726" s="0" t="n">
        <v>74.71</v>
      </c>
      <c r="U726" s="0" t="n">
        <v>73.52</v>
      </c>
      <c r="V726" s="0" t="n">
        <v>74.71</v>
      </c>
      <c r="W726" s="0" t="n">
        <v>6115307</v>
      </c>
      <c r="X726" s="0" t="n">
        <v>74.31</v>
      </c>
      <c r="Y726" s="0" t="n">
        <v>74.4</v>
      </c>
      <c r="Z726" s="0" t="n">
        <v>708</v>
      </c>
      <c r="AA726" s="0" t="n">
        <v>4500000</v>
      </c>
      <c r="AB726" s="0" t="n">
        <v>2232</v>
      </c>
      <c r="AC726" s="0" t="n">
        <v>0</v>
      </c>
      <c r="AD726" s="0" t="s">
        <v>99</v>
      </c>
      <c r="AE726" s="0" t="s">
        <v>99</v>
      </c>
      <c r="AH726" s="0" t="n">
        <v>6</v>
      </c>
      <c r="AI726" s="0" t="s">
        <v>2133</v>
      </c>
      <c r="AJ726" s="0" t="s">
        <v>32112</v>
      </c>
      <c r="AK726" s="0" t="s">
        <v>31135</v>
      </c>
      <c r="AL726" s="0" t="s">
        <v>2112</v>
      </c>
    </row>
    <row r="727" customFormat="false" ht="15" hidden="false" customHeight="false" outlineLevel="0" collapsed="false">
      <c r="A727" s="0" t="s">
        <v>32202</v>
      </c>
      <c r="B727" s="0" t="s">
        <v>32203</v>
      </c>
      <c r="C727" s="0" t="s">
        <v>24877</v>
      </c>
      <c r="D727" s="0" t="s">
        <v>24877</v>
      </c>
      <c r="E727" s="0" t="s">
        <v>32204</v>
      </c>
      <c r="F727" s="0" t="s">
        <v>498</v>
      </c>
      <c r="G727" s="0" t="n">
        <v>2</v>
      </c>
      <c r="H727" s="0" t="n">
        <v>1</v>
      </c>
      <c r="I727" s="0" t="n">
        <v>0.01</v>
      </c>
      <c r="J727" s="0" t="n">
        <v>1000</v>
      </c>
      <c r="K727" s="0" t="n">
        <v>-0.18</v>
      </c>
      <c r="L727" s="0" t="n">
        <v>93.7</v>
      </c>
      <c r="M727" s="0" t="n">
        <v>93.87</v>
      </c>
      <c r="N727" s="0" t="n">
        <v>93.66</v>
      </c>
      <c r="O727" s="0" t="n">
        <v>93.72</v>
      </c>
      <c r="P727" s="0" t="n">
        <v>0</v>
      </c>
      <c r="Q727" s="0" t="n">
        <v>0</v>
      </c>
      <c r="R727" s="0" t="n">
        <v>0</v>
      </c>
      <c r="S727" s="0" t="n">
        <v>93.75</v>
      </c>
      <c r="T727" s="0" t="n">
        <v>93.95</v>
      </c>
      <c r="U727" s="0" t="n">
        <v>93.5</v>
      </c>
      <c r="V727" s="0" t="n">
        <v>93.95</v>
      </c>
      <c r="W727" s="0" t="n">
        <v>1533684</v>
      </c>
      <c r="X727" s="0" t="n">
        <v>93.7</v>
      </c>
      <c r="Y727" s="0" t="n">
        <v>93.89</v>
      </c>
      <c r="Z727" s="0" t="n">
        <v>111</v>
      </c>
      <c r="AA727" s="0" t="n">
        <v>3500000</v>
      </c>
      <c r="AB727" s="0" t="n">
        <v>21551</v>
      </c>
      <c r="AC727" s="0" t="n">
        <v>0</v>
      </c>
      <c r="AD727" s="0" t="s">
        <v>99</v>
      </c>
      <c r="AE727" s="0" t="s">
        <v>99</v>
      </c>
      <c r="AH727" s="0" t="n">
        <v>800</v>
      </c>
      <c r="AI727" s="0" t="s">
        <v>2133</v>
      </c>
      <c r="AJ727" s="0" t="s">
        <v>32112</v>
      </c>
      <c r="AK727" s="0" t="s">
        <v>31135</v>
      </c>
      <c r="AL727" s="0" t="s">
        <v>2112</v>
      </c>
    </row>
    <row r="728" customFormat="false" ht="15" hidden="false" customHeight="false" outlineLevel="0" collapsed="false">
      <c r="A728" s="0" t="s">
        <v>32205</v>
      </c>
      <c r="B728" s="0" t="s">
        <v>32206</v>
      </c>
      <c r="C728" s="0" t="s">
        <v>32207</v>
      </c>
      <c r="D728" s="0" t="s">
        <v>32207</v>
      </c>
      <c r="E728" s="0" t="s">
        <v>32208</v>
      </c>
      <c r="F728" s="0" t="s">
        <v>498</v>
      </c>
      <c r="G728" s="0" t="n">
        <v>3</v>
      </c>
      <c r="H728" s="0" t="n">
        <v>1</v>
      </c>
      <c r="I728" s="0" t="n">
        <v>0.01</v>
      </c>
      <c r="J728" s="0" t="n">
        <v>1000</v>
      </c>
      <c r="K728" s="0" t="n">
        <v>0</v>
      </c>
      <c r="L728" s="0" t="n">
        <v>0</v>
      </c>
      <c r="M728" s="0" t="n">
        <v>0</v>
      </c>
      <c r="N728" s="0" t="n">
        <v>0</v>
      </c>
      <c r="O728" s="0" t="n">
        <v>0</v>
      </c>
      <c r="P728" s="0" t="n">
        <v>0</v>
      </c>
      <c r="Q728" s="0" t="n">
        <v>0</v>
      </c>
      <c r="R728" s="0" t="n">
        <v>0</v>
      </c>
      <c r="S728" s="0" t="n">
        <v>0</v>
      </c>
      <c r="T728" s="0" t="n">
        <v>0</v>
      </c>
      <c r="U728" s="0" t="n">
        <v>0</v>
      </c>
      <c r="V728" s="0" t="n">
        <v>0</v>
      </c>
      <c r="W728" s="0" t="n">
        <v>0</v>
      </c>
      <c r="X728" s="0" t="n">
        <v>0</v>
      </c>
      <c r="Y728" s="0" t="n">
        <v>0</v>
      </c>
      <c r="Z728" s="0" t="n">
        <v>0</v>
      </c>
      <c r="AA728" s="0" t="n">
        <v>2500000</v>
      </c>
      <c r="AB728" s="0" t="n">
        <v>0</v>
      </c>
      <c r="AC728" s="0" t="n">
        <v>0</v>
      </c>
      <c r="AD728" s="0" t="s">
        <v>99</v>
      </c>
      <c r="AE728" s="0" t="s">
        <v>99</v>
      </c>
      <c r="AH728" s="0" t="n">
        <v>6</v>
      </c>
      <c r="AI728" s="0" t="s">
        <v>2133</v>
      </c>
      <c r="AJ728" s="0" t="s">
        <v>32112</v>
      </c>
      <c r="AK728" s="0" t="s">
        <v>31135</v>
      </c>
      <c r="AL728" s="0" t="s">
        <v>2112</v>
      </c>
    </row>
    <row r="729" customFormat="false" ht="15" hidden="false" customHeight="false" outlineLevel="0" collapsed="false">
      <c r="A729" s="0" t="s">
        <v>32209</v>
      </c>
      <c r="B729" s="0" t="s">
        <v>32210</v>
      </c>
      <c r="C729" s="0" t="s">
        <v>21940</v>
      </c>
      <c r="D729" s="0" t="s">
        <v>21940</v>
      </c>
      <c r="E729" s="0" t="s">
        <v>32211</v>
      </c>
      <c r="F729" s="0" t="s">
        <v>498</v>
      </c>
      <c r="G729" s="0" t="n">
        <v>3</v>
      </c>
      <c r="H729" s="0" t="n">
        <v>1</v>
      </c>
      <c r="I729" s="0" t="n">
        <v>0.01</v>
      </c>
      <c r="J729" s="0" t="n">
        <v>1000</v>
      </c>
      <c r="K729" s="0" t="n">
        <v>0.34</v>
      </c>
      <c r="L729" s="0" t="n">
        <v>85.31</v>
      </c>
      <c r="M729" s="0" t="n">
        <v>85.02</v>
      </c>
      <c r="N729" s="0" t="n">
        <v>84.3</v>
      </c>
      <c r="O729" s="0" t="n">
        <v>85.31</v>
      </c>
      <c r="P729" s="0" t="n">
        <v>0</v>
      </c>
      <c r="Q729" s="0" t="n">
        <v>0</v>
      </c>
      <c r="R729" s="0" t="n">
        <v>0</v>
      </c>
      <c r="S729" s="0" t="n">
        <v>85.31</v>
      </c>
      <c r="T729" s="0" t="n">
        <v>85.38</v>
      </c>
      <c r="U729" s="0" t="n">
        <v>85.11</v>
      </c>
      <c r="V729" s="0" t="n">
        <v>85.46</v>
      </c>
      <c r="W729" s="0" t="n">
        <v>1807773</v>
      </c>
      <c r="X729" s="0" t="n">
        <v>85.25</v>
      </c>
      <c r="Y729" s="0" t="n">
        <v>85.45</v>
      </c>
      <c r="Z729" s="0" t="n">
        <v>34</v>
      </c>
      <c r="AA729" s="0" t="n">
        <v>3500000</v>
      </c>
      <c r="AB729" s="0" t="n">
        <v>1694256.6</v>
      </c>
      <c r="AC729" s="0" t="n">
        <v>0</v>
      </c>
      <c r="AD729" s="0" t="s">
        <v>99</v>
      </c>
      <c r="AE729" s="0" t="s">
        <v>99</v>
      </c>
      <c r="AH729" s="0" t="n">
        <v>6</v>
      </c>
      <c r="AI729" s="0" t="s">
        <v>2133</v>
      </c>
      <c r="AJ729" s="0" t="s">
        <v>32112</v>
      </c>
      <c r="AK729" s="0" t="s">
        <v>31135</v>
      </c>
      <c r="AL729" s="0" t="s">
        <v>2112</v>
      </c>
    </row>
    <row r="730" customFormat="false" ht="15" hidden="false" customHeight="false" outlineLevel="0" collapsed="false">
      <c r="A730" s="0" t="s">
        <v>32212</v>
      </c>
      <c r="B730" s="0" t="s">
        <v>32213</v>
      </c>
      <c r="C730" s="0" t="s">
        <v>21154</v>
      </c>
      <c r="D730" s="0" t="s">
        <v>21154</v>
      </c>
      <c r="E730" s="0" t="s">
        <v>32214</v>
      </c>
      <c r="F730" s="0" t="s">
        <v>498</v>
      </c>
      <c r="G730" s="0" t="n">
        <v>2</v>
      </c>
      <c r="H730" s="0" t="n">
        <v>1</v>
      </c>
      <c r="I730" s="0" t="n">
        <v>0.01</v>
      </c>
      <c r="J730" s="0" t="n">
        <v>1000</v>
      </c>
      <c r="K730" s="0" t="n">
        <v>0.32</v>
      </c>
      <c r="L730" s="0" t="n">
        <v>99.29</v>
      </c>
      <c r="M730" s="0" t="n">
        <v>98.97</v>
      </c>
      <c r="N730" s="0" t="n">
        <v>98.87</v>
      </c>
      <c r="O730" s="0" t="n">
        <v>99.27</v>
      </c>
      <c r="P730" s="0" t="n">
        <v>0</v>
      </c>
      <c r="Q730" s="0" t="n">
        <v>0</v>
      </c>
      <c r="R730" s="0" t="n">
        <v>0</v>
      </c>
      <c r="S730" s="0" t="n">
        <v>99.28</v>
      </c>
      <c r="T730" s="0" t="n">
        <v>99.1</v>
      </c>
      <c r="U730" s="0" t="n">
        <v>98.8</v>
      </c>
      <c r="V730" s="0" t="n">
        <v>99.44</v>
      </c>
      <c r="W730" s="0" t="n">
        <v>4766566</v>
      </c>
      <c r="X730" s="0" t="n">
        <v>99.28</v>
      </c>
      <c r="Y730" s="0" t="n">
        <v>99.29</v>
      </c>
      <c r="Z730" s="0" t="n">
        <v>322</v>
      </c>
      <c r="AA730" s="0" t="n">
        <v>5000000</v>
      </c>
      <c r="AB730" s="0" t="n">
        <v>3971.6</v>
      </c>
      <c r="AC730" s="0" t="n">
        <v>0</v>
      </c>
      <c r="AD730" s="0" t="s">
        <v>99</v>
      </c>
      <c r="AE730" s="0" t="s">
        <v>99</v>
      </c>
      <c r="AH730" s="0" t="n">
        <v>8</v>
      </c>
      <c r="AI730" s="0" t="s">
        <v>2133</v>
      </c>
      <c r="AJ730" s="0" t="s">
        <v>32112</v>
      </c>
      <c r="AK730" s="0" t="s">
        <v>31135</v>
      </c>
      <c r="AL730" s="0" t="s">
        <v>2112</v>
      </c>
    </row>
    <row r="731" customFormat="false" ht="15" hidden="false" customHeight="false" outlineLevel="0" collapsed="false">
      <c r="A731" s="0" t="s">
        <v>32215</v>
      </c>
      <c r="B731" s="0" t="s">
        <v>32216</v>
      </c>
      <c r="C731" s="0" t="s">
        <v>21893</v>
      </c>
      <c r="D731" s="0" t="s">
        <v>21893</v>
      </c>
      <c r="E731" s="0" t="s">
        <v>32217</v>
      </c>
      <c r="F731" s="0" t="s">
        <v>498</v>
      </c>
      <c r="G731" s="0" t="n">
        <v>2</v>
      </c>
      <c r="H731" s="0" t="n">
        <v>1</v>
      </c>
      <c r="I731" s="0" t="n">
        <v>0.01</v>
      </c>
      <c r="J731" s="0" t="n">
        <v>1000</v>
      </c>
      <c r="K731" s="0" t="n">
        <v>0.49</v>
      </c>
      <c r="L731" s="0" t="n">
        <v>90.79</v>
      </c>
      <c r="M731" s="0" t="n">
        <v>90.35</v>
      </c>
      <c r="N731" s="0" t="n">
        <v>90.27</v>
      </c>
      <c r="O731" s="0" t="n">
        <v>90.79</v>
      </c>
      <c r="P731" s="0" t="n">
        <v>0</v>
      </c>
      <c r="Q731" s="0" t="n">
        <v>0</v>
      </c>
      <c r="R731" s="0" t="n">
        <v>0</v>
      </c>
      <c r="S731" s="0" t="n">
        <v>90.42</v>
      </c>
      <c r="T731" s="0" t="n">
        <v>90.58</v>
      </c>
      <c r="U731" s="0" t="n">
        <v>89.93</v>
      </c>
      <c r="V731" s="0" t="n">
        <v>90.9</v>
      </c>
      <c r="W731" s="0" t="n">
        <v>781192</v>
      </c>
      <c r="X731" s="0" t="n">
        <v>90.61</v>
      </c>
      <c r="Y731" s="0" t="n">
        <v>90.8</v>
      </c>
      <c r="Z731" s="0" t="n">
        <v>123</v>
      </c>
      <c r="AA731" s="0" t="n">
        <v>3000000</v>
      </c>
      <c r="AB731" s="0" t="n">
        <v>2723.7</v>
      </c>
      <c r="AC731" s="0" t="n">
        <v>0</v>
      </c>
      <c r="AD731" s="0" t="s">
        <v>99</v>
      </c>
      <c r="AE731" s="0" t="s">
        <v>99</v>
      </c>
      <c r="AH731" s="0" t="n">
        <v>6</v>
      </c>
      <c r="AI731" s="0" t="s">
        <v>2133</v>
      </c>
      <c r="AJ731" s="0" t="s">
        <v>32112</v>
      </c>
      <c r="AK731" s="0" t="s">
        <v>31135</v>
      </c>
      <c r="AL731" s="0" t="s">
        <v>2112</v>
      </c>
    </row>
    <row r="732" customFormat="false" ht="15" hidden="false" customHeight="false" outlineLevel="0" collapsed="false">
      <c r="A732" s="0" t="s">
        <v>32218</v>
      </c>
      <c r="B732" s="0" t="s">
        <v>32219</v>
      </c>
      <c r="C732" s="0" t="s">
        <v>27078</v>
      </c>
      <c r="D732" s="0" t="s">
        <v>27078</v>
      </c>
      <c r="E732" s="0" t="s">
        <v>32220</v>
      </c>
      <c r="F732" s="0" t="s">
        <v>498</v>
      </c>
      <c r="G732" s="0" t="n">
        <v>2</v>
      </c>
      <c r="H732" s="0" t="n">
        <v>1</v>
      </c>
      <c r="I732" s="0" t="n">
        <v>0.01</v>
      </c>
      <c r="J732" s="0" t="n">
        <v>1000</v>
      </c>
      <c r="K732" s="0" t="n">
        <v>0.11</v>
      </c>
      <c r="L732" s="0" t="n">
        <v>83.85</v>
      </c>
      <c r="M732" s="0" t="n">
        <v>83.75</v>
      </c>
      <c r="N732" s="0" t="n">
        <v>83.04</v>
      </c>
      <c r="O732" s="0" t="n">
        <v>83.84</v>
      </c>
      <c r="P732" s="0" t="n">
        <v>0</v>
      </c>
      <c r="Q732" s="0" t="n">
        <v>0</v>
      </c>
      <c r="R732" s="0" t="n">
        <v>0</v>
      </c>
      <c r="S732" s="0" t="n">
        <v>83.89</v>
      </c>
      <c r="T732" s="0" t="n">
        <v>84.46</v>
      </c>
      <c r="U732" s="0" t="n">
        <v>83.36</v>
      </c>
      <c r="V732" s="0" t="n">
        <v>84.46</v>
      </c>
      <c r="W732" s="0" t="n">
        <v>6051599</v>
      </c>
      <c r="X732" s="0" t="n">
        <v>83.81</v>
      </c>
      <c r="Y732" s="0" t="n">
        <v>83.84</v>
      </c>
      <c r="Z732" s="0" t="n">
        <v>237</v>
      </c>
      <c r="AA732" s="0" t="n">
        <v>3000000</v>
      </c>
      <c r="AB732" s="0" t="n">
        <v>838.5</v>
      </c>
      <c r="AC732" s="0" t="n">
        <v>0</v>
      </c>
      <c r="AD732" s="0" t="s">
        <v>99</v>
      </c>
      <c r="AE732" s="0" t="s">
        <v>99</v>
      </c>
      <c r="AH732" s="0" t="n">
        <v>6</v>
      </c>
      <c r="AI732" s="0" t="s">
        <v>2133</v>
      </c>
      <c r="AJ732" s="0" t="s">
        <v>32112</v>
      </c>
      <c r="AK732" s="0" t="s">
        <v>31135</v>
      </c>
      <c r="AL732" s="0" t="s">
        <v>2112</v>
      </c>
    </row>
    <row r="733" customFormat="false" ht="15" hidden="false" customHeight="false" outlineLevel="0" collapsed="false">
      <c r="A733" s="0" t="s">
        <v>32221</v>
      </c>
      <c r="B733" s="0" t="s">
        <v>32222</v>
      </c>
      <c r="C733" s="0" t="s">
        <v>23968</v>
      </c>
      <c r="D733" s="0" t="s">
        <v>23968</v>
      </c>
      <c r="E733" s="0" t="s">
        <v>32223</v>
      </c>
      <c r="F733" s="0" t="s">
        <v>498</v>
      </c>
      <c r="G733" s="0" t="n">
        <v>2</v>
      </c>
      <c r="H733" s="0" t="n">
        <v>1</v>
      </c>
      <c r="I733" s="0" t="n">
        <v>0.01</v>
      </c>
      <c r="J733" s="0" t="n">
        <v>1000</v>
      </c>
      <c r="K733" s="0" t="n">
        <v>-0.11</v>
      </c>
      <c r="L733" s="0" t="n">
        <v>89.89</v>
      </c>
      <c r="M733" s="0" t="n">
        <v>90</v>
      </c>
      <c r="N733" s="0" t="n">
        <v>90.13</v>
      </c>
      <c r="O733" s="0" t="n">
        <v>89.96</v>
      </c>
      <c r="P733" s="0" t="n">
        <v>0</v>
      </c>
      <c r="Q733" s="0" t="n">
        <v>0</v>
      </c>
      <c r="R733" s="0" t="n">
        <v>0</v>
      </c>
      <c r="S733" s="0" t="n">
        <v>90.06</v>
      </c>
      <c r="T733" s="0" t="n">
        <v>91.47</v>
      </c>
      <c r="U733" s="0" t="n">
        <v>89.85</v>
      </c>
      <c r="V733" s="0" t="n">
        <v>91.47</v>
      </c>
      <c r="W733" s="0" t="n">
        <v>2476550</v>
      </c>
      <c r="X733" s="0" t="n">
        <v>89.91</v>
      </c>
      <c r="Y733" s="0" t="n">
        <v>90</v>
      </c>
      <c r="Z733" s="0" t="n">
        <v>268</v>
      </c>
      <c r="AA733" s="0" t="n">
        <v>4000000</v>
      </c>
      <c r="AB733" s="0" t="n">
        <v>898.9</v>
      </c>
      <c r="AC733" s="0" t="n">
        <v>0</v>
      </c>
      <c r="AD733" s="0" t="s">
        <v>99</v>
      </c>
      <c r="AE733" s="0" t="s">
        <v>99</v>
      </c>
      <c r="AH733" s="0" t="n">
        <v>6</v>
      </c>
      <c r="AI733" s="0" t="s">
        <v>2133</v>
      </c>
      <c r="AJ733" s="0" t="s">
        <v>32112</v>
      </c>
      <c r="AK733" s="0" t="s">
        <v>31135</v>
      </c>
      <c r="AL733" s="0" t="s">
        <v>2112</v>
      </c>
    </row>
    <row r="734" customFormat="false" ht="15" hidden="false" customHeight="false" outlineLevel="0" collapsed="false">
      <c r="A734" s="0" t="s">
        <v>32224</v>
      </c>
      <c r="B734" s="0" t="s">
        <v>32225</v>
      </c>
      <c r="C734" s="0" t="s">
        <v>19870</v>
      </c>
      <c r="D734" s="0" t="s">
        <v>19870</v>
      </c>
      <c r="E734" s="0" t="s">
        <v>32226</v>
      </c>
      <c r="F734" s="0" t="s">
        <v>498</v>
      </c>
      <c r="G734" s="0" t="n">
        <v>2</v>
      </c>
      <c r="H734" s="0" t="n">
        <v>1</v>
      </c>
      <c r="I734" s="0" t="n">
        <v>0.01</v>
      </c>
      <c r="J734" s="0" t="n">
        <v>1000</v>
      </c>
      <c r="K734" s="0" t="n">
        <v>0</v>
      </c>
      <c r="L734" s="0" t="n">
        <v>99.62</v>
      </c>
      <c r="M734" s="0" t="n">
        <v>0</v>
      </c>
      <c r="N734" s="0" t="n">
        <v>0</v>
      </c>
      <c r="O734" s="0" t="n">
        <v>99.66</v>
      </c>
      <c r="P734" s="0" t="n">
        <v>0</v>
      </c>
      <c r="Q734" s="0" t="n">
        <v>0</v>
      </c>
      <c r="R734" s="0" t="n">
        <v>0</v>
      </c>
      <c r="S734" s="0" t="n">
        <v>99.6</v>
      </c>
      <c r="T734" s="0" t="n">
        <v>100.02</v>
      </c>
      <c r="U734" s="0" t="n">
        <v>99.51</v>
      </c>
      <c r="V734" s="0" t="n">
        <v>100.02</v>
      </c>
      <c r="W734" s="0" t="n">
        <v>62878325</v>
      </c>
      <c r="X734" s="0" t="n">
        <v>99.62</v>
      </c>
      <c r="Y734" s="0" t="n">
        <v>99.74</v>
      </c>
      <c r="Z734" s="0" t="n">
        <v>1839</v>
      </c>
      <c r="AA734" s="0" t="n">
        <v>4000000</v>
      </c>
      <c r="AB734" s="0" t="n">
        <v>3984.8</v>
      </c>
      <c r="AC734" s="0" t="n">
        <v>0</v>
      </c>
      <c r="AD734" s="0" t="s">
        <v>99</v>
      </c>
      <c r="AE734" s="0" t="s">
        <v>99</v>
      </c>
      <c r="AH734" s="0" t="n">
        <v>8</v>
      </c>
      <c r="AI734" s="0" t="s">
        <v>2133</v>
      </c>
      <c r="AJ734" s="0" t="s">
        <v>32112</v>
      </c>
      <c r="AK734" s="0" t="s">
        <v>31135</v>
      </c>
      <c r="AL734" s="0" t="s">
        <v>2112</v>
      </c>
    </row>
    <row r="735" customFormat="false" ht="15" hidden="false" customHeight="false" outlineLevel="0" collapsed="false">
      <c r="A735" s="0" t="s">
        <v>32227</v>
      </c>
      <c r="B735" s="0" t="s">
        <v>32228</v>
      </c>
      <c r="C735" s="0" t="s">
        <v>32229</v>
      </c>
      <c r="D735" s="0" t="s">
        <v>32229</v>
      </c>
      <c r="E735" s="0" t="s">
        <v>32230</v>
      </c>
      <c r="F735" s="0" t="s">
        <v>498</v>
      </c>
      <c r="G735" s="0" t="n">
        <v>3</v>
      </c>
      <c r="H735" s="0" t="n">
        <v>1</v>
      </c>
      <c r="I735" s="0" t="n">
        <v>0.01</v>
      </c>
      <c r="J735" s="0" t="n">
        <v>1000</v>
      </c>
      <c r="K735" s="0" t="n">
        <v>0</v>
      </c>
      <c r="L735" s="0" t="n">
        <v>0</v>
      </c>
      <c r="M735" s="0" t="n">
        <v>0</v>
      </c>
      <c r="N735" s="0" t="n">
        <v>0</v>
      </c>
      <c r="O735" s="0" t="n">
        <v>0</v>
      </c>
      <c r="P735" s="0" t="n">
        <v>0</v>
      </c>
      <c r="Q735" s="0" t="n">
        <v>0</v>
      </c>
      <c r="R735" s="0" t="n">
        <v>0</v>
      </c>
      <c r="S735" s="0" t="n">
        <v>0</v>
      </c>
      <c r="T735" s="0" t="n">
        <v>0</v>
      </c>
      <c r="U735" s="0" t="n">
        <v>0</v>
      </c>
      <c r="V735" s="0" t="n">
        <v>0</v>
      </c>
      <c r="W735" s="0" t="n">
        <v>0</v>
      </c>
      <c r="X735" s="0" t="n">
        <v>0</v>
      </c>
      <c r="Y735" s="0" t="n">
        <v>0</v>
      </c>
      <c r="Z735" s="0" t="n">
        <v>0</v>
      </c>
      <c r="AA735" s="0" t="n">
        <v>3500000</v>
      </c>
      <c r="AB735" s="0" t="n">
        <v>0</v>
      </c>
      <c r="AC735" s="0" t="n">
        <v>0</v>
      </c>
      <c r="AD735" s="0" t="s">
        <v>99</v>
      </c>
      <c r="AE735" s="0" t="s">
        <v>99</v>
      </c>
      <c r="AF735" s="0" t="s">
        <v>30149</v>
      </c>
      <c r="AH735" s="0" t="n">
        <v>800</v>
      </c>
      <c r="AI735" s="0" t="s">
        <v>2133</v>
      </c>
      <c r="AJ735" s="0" t="s">
        <v>32112</v>
      </c>
      <c r="AK735" s="0" t="s">
        <v>31135</v>
      </c>
      <c r="AL735" s="0" t="s">
        <v>2112</v>
      </c>
    </row>
    <row r="736" customFormat="false" ht="15" hidden="false" customHeight="false" outlineLevel="0" collapsed="false">
      <c r="A736" s="0" t="s">
        <v>32231</v>
      </c>
      <c r="B736" s="0" t="s">
        <v>32232</v>
      </c>
      <c r="C736" s="0" t="s">
        <v>32233</v>
      </c>
      <c r="D736" s="0" t="s">
        <v>32233</v>
      </c>
      <c r="E736" s="0" t="s">
        <v>32234</v>
      </c>
      <c r="F736" s="0" t="s">
        <v>498</v>
      </c>
      <c r="G736" s="0" t="n">
        <v>3</v>
      </c>
      <c r="H736" s="0" t="n">
        <v>1</v>
      </c>
      <c r="I736" s="0" t="n">
        <v>0.01</v>
      </c>
      <c r="J736" s="0" t="n">
        <v>1000</v>
      </c>
      <c r="K736" s="0" t="n">
        <v>-14.4</v>
      </c>
      <c r="L736" s="0" t="n">
        <v>89.02</v>
      </c>
      <c r="M736" s="0" t="n">
        <v>103.99</v>
      </c>
      <c r="N736" s="0" t="n">
        <v>0</v>
      </c>
      <c r="O736" s="0" t="n">
        <v>89.02</v>
      </c>
      <c r="P736" s="0" t="n">
        <v>0</v>
      </c>
      <c r="Q736" s="0" t="n">
        <v>0</v>
      </c>
      <c r="R736" s="0" t="n">
        <v>0</v>
      </c>
      <c r="S736" s="0" t="n">
        <v>89.53</v>
      </c>
      <c r="T736" s="0" t="n">
        <v>90.01</v>
      </c>
      <c r="U736" s="0" t="n">
        <v>89.02</v>
      </c>
      <c r="V736" s="0" t="n">
        <v>90.01</v>
      </c>
      <c r="W736" s="0" t="n">
        <v>176378</v>
      </c>
      <c r="X736" s="0" t="n">
        <v>89.02</v>
      </c>
      <c r="Y736" s="0" t="n">
        <v>94.96</v>
      </c>
      <c r="Z736" s="0" t="n">
        <v>11</v>
      </c>
      <c r="AA736" s="0" t="n">
        <v>2500000</v>
      </c>
      <c r="AB736" s="0" t="n">
        <v>32047.2</v>
      </c>
      <c r="AC736" s="0" t="n">
        <v>0</v>
      </c>
      <c r="AD736" s="0" t="s">
        <v>99</v>
      </c>
      <c r="AE736" s="0" t="s">
        <v>99</v>
      </c>
      <c r="AF736" s="0" t="s">
        <v>30149</v>
      </c>
      <c r="AH736" s="0" t="n">
        <v>0</v>
      </c>
      <c r="AI736" s="0" t="s">
        <v>2133</v>
      </c>
      <c r="AJ736" s="0" t="s">
        <v>32112</v>
      </c>
      <c r="AK736" s="0" t="s">
        <v>31135</v>
      </c>
      <c r="AL736" s="0" t="s">
        <v>2112</v>
      </c>
    </row>
    <row r="737" customFormat="false" ht="15" hidden="false" customHeight="false" outlineLevel="0" collapsed="false">
      <c r="A737" s="0" t="s">
        <v>32235</v>
      </c>
      <c r="B737" s="0" t="s">
        <v>32236</v>
      </c>
      <c r="C737" s="0" t="s">
        <v>32237</v>
      </c>
      <c r="D737" s="0" t="s">
        <v>32237</v>
      </c>
      <c r="E737" s="0" t="s">
        <v>32238</v>
      </c>
      <c r="F737" s="0" t="s">
        <v>498</v>
      </c>
      <c r="G737" s="0" t="n">
        <v>3</v>
      </c>
      <c r="H737" s="0" t="n">
        <v>1</v>
      </c>
      <c r="I737" s="0" t="n">
        <v>0.01</v>
      </c>
      <c r="J737" s="0" t="n">
        <v>1000</v>
      </c>
      <c r="K737" s="0" t="n">
        <v>0</v>
      </c>
      <c r="L737" s="0" t="n">
        <v>75.51</v>
      </c>
      <c r="M737" s="0" t="n">
        <v>75.51</v>
      </c>
      <c r="N737" s="0" t="n">
        <v>74.48</v>
      </c>
      <c r="O737" s="0" t="n">
        <v>75.51</v>
      </c>
      <c r="P737" s="0" t="n">
        <v>0</v>
      </c>
      <c r="Q737" s="0" t="n">
        <v>0</v>
      </c>
      <c r="R737" s="0" t="n">
        <v>0</v>
      </c>
      <c r="S737" s="0" t="n">
        <v>75.51</v>
      </c>
      <c r="T737" s="0" t="n">
        <v>75.51</v>
      </c>
      <c r="U737" s="0" t="n">
        <v>75.51</v>
      </c>
      <c r="V737" s="0" t="n">
        <v>75.51</v>
      </c>
      <c r="W737" s="0" t="n">
        <v>755</v>
      </c>
      <c r="X737" s="0" t="n">
        <v>75.5</v>
      </c>
      <c r="Y737" s="0" t="n">
        <v>79.47</v>
      </c>
      <c r="Z737" s="0" t="n">
        <v>1</v>
      </c>
      <c r="AA737" s="0" t="n">
        <v>3500000</v>
      </c>
      <c r="AB737" s="0" t="n">
        <v>755.1</v>
      </c>
      <c r="AC737" s="0" t="n">
        <v>0</v>
      </c>
      <c r="AD737" s="0" t="s">
        <v>99</v>
      </c>
      <c r="AE737" s="0" t="s">
        <v>99</v>
      </c>
      <c r="AH737" s="0" t="n">
        <v>6</v>
      </c>
      <c r="AI737" s="0" t="s">
        <v>2133</v>
      </c>
      <c r="AJ737" s="0" t="s">
        <v>32112</v>
      </c>
      <c r="AK737" s="0" t="s">
        <v>31135</v>
      </c>
      <c r="AL737" s="0" t="s">
        <v>2112</v>
      </c>
    </row>
    <row r="738" customFormat="false" ht="15" hidden="false" customHeight="false" outlineLevel="0" collapsed="false">
      <c r="A738" s="0" t="s">
        <v>32239</v>
      </c>
      <c r="B738" s="0" t="s">
        <v>32240</v>
      </c>
      <c r="C738" s="0" t="s">
        <v>32241</v>
      </c>
      <c r="D738" s="0" t="s">
        <v>32241</v>
      </c>
      <c r="E738" s="0" t="s">
        <v>32242</v>
      </c>
      <c r="F738" s="0" t="s">
        <v>498</v>
      </c>
      <c r="G738" s="0" t="n">
        <v>3</v>
      </c>
      <c r="H738" s="0" t="n">
        <v>1</v>
      </c>
      <c r="I738" s="0" t="n">
        <v>0.01</v>
      </c>
      <c r="J738" s="0" t="n">
        <v>1000</v>
      </c>
      <c r="K738" s="0" t="n">
        <v>0</v>
      </c>
      <c r="L738" s="0" t="n">
        <v>0</v>
      </c>
      <c r="M738" s="0" t="n">
        <v>82.01</v>
      </c>
      <c r="N738" s="0" t="n">
        <v>0</v>
      </c>
      <c r="O738" s="0" t="n">
        <v>82.01</v>
      </c>
      <c r="P738" s="0" t="n">
        <v>0</v>
      </c>
      <c r="Q738" s="0" t="n">
        <v>0</v>
      </c>
      <c r="R738" s="0" t="n">
        <v>0</v>
      </c>
      <c r="S738" s="0" t="n">
        <v>0</v>
      </c>
      <c r="T738" s="0" t="n">
        <v>0</v>
      </c>
      <c r="U738" s="0" t="n">
        <v>0</v>
      </c>
      <c r="V738" s="0" t="n">
        <v>0</v>
      </c>
      <c r="W738" s="0" t="n">
        <v>0</v>
      </c>
      <c r="X738" s="0" t="n">
        <v>80</v>
      </c>
      <c r="Y738" s="0" t="n">
        <v>87</v>
      </c>
      <c r="Z738" s="0" t="n">
        <v>0</v>
      </c>
      <c r="AA738" s="0" t="n">
        <v>1500000</v>
      </c>
      <c r="AB738" s="0" t="n">
        <v>0</v>
      </c>
      <c r="AC738" s="0" t="n">
        <v>0</v>
      </c>
      <c r="AD738" s="0" t="s">
        <v>99</v>
      </c>
      <c r="AE738" s="0" t="s">
        <v>99</v>
      </c>
      <c r="AH738" s="0" t="n">
        <v>6</v>
      </c>
      <c r="AI738" s="0" t="s">
        <v>2133</v>
      </c>
      <c r="AJ738" s="0" t="s">
        <v>32112</v>
      </c>
      <c r="AK738" s="0" t="s">
        <v>31135</v>
      </c>
      <c r="AL738" s="0" t="s">
        <v>2112</v>
      </c>
    </row>
    <row r="739" customFormat="false" ht="15" hidden="false" customHeight="false" outlineLevel="0" collapsed="false">
      <c r="A739" s="0" t="s">
        <v>32243</v>
      </c>
      <c r="B739" s="0" t="s">
        <v>32244</v>
      </c>
      <c r="C739" s="0" t="s">
        <v>25224</v>
      </c>
      <c r="D739" s="0" t="s">
        <v>25224</v>
      </c>
      <c r="E739" s="0" t="s">
        <v>32245</v>
      </c>
      <c r="F739" s="0" t="s">
        <v>498</v>
      </c>
      <c r="G739" s="0" t="n">
        <v>3</v>
      </c>
      <c r="H739" s="0" t="n">
        <v>1</v>
      </c>
      <c r="I739" s="0" t="n">
        <v>0.01</v>
      </c>
      <c r="J739" s="0" t="n">
        <v>1000</v>
      </c>
      <c r="K739" s="0" t="n">
        <v>0.17</v>
      </c>
      <c r="L739" s="0" t="n">
        <v>93.34</v>
      </c>
      <c r="M739" s="0" t="n">
        <v>93.28</v>
      </c>
      <c r="N739" s="0" t="n">
        <v>93.36</v>
      </c>
      <c r="O739" s="0" t="n">
        <v>93.34</v>
      </c>
      <c r="P739" s="0" t="n">
        <v>0</v>
      </c>
      <c r="Q739" s="0" t="n">
        <v>0</v>
      </c>
      <c r="R739" s="0" t="n">
        <v>0</v>
      </c>
      <c r="S739" s="0" t="n">
        <v>93.29</v>
      </c>
      <c r="T739" s="0" t="n">
        <v>93.25</v>
      </c>
      <c r="U739" s="0" t="n">
        <v>93.25</v>
      </c>
      <c r="V739" s="0" t="n">
        <v>93.62</v>
      </c>
      <c r="W739" s="0" t="n">
        <v>410486</v>
      </c>
      <c r="X739" s="0" t="n">
        <v>93.25</v>
      </c>
      <c r="Y739" s="0" t="n">
        <v>93.34</v>
      </c>
      <c r="Z739" s="0" t="n">
        <v>37</v>
      </c>
      <c r="AA739" s="0" t="n">
        <v>500000</v>
      </c>
      <c r="AB739" s="0" t="n">
        <v>4667</v>
      </c>
      <c r="AC739" s="0" t="n">
        <v>0</v>
      </c>
      <c r="AD739" s="0" t="s">
        <v>99</v>
      </c>
      <c r="AE739" s="0" t="s">
        <v>99</v>
      </c>
      <c r="AH739" s="0" t="n">
        <v>6</v>
      </c>
      <c r="AI739" s="0" t="s">
        <v>2133</v>
      </c>
      <c r="AJ739" s="0" t="s">
        <v>32112</v>
      </c>
      <c r="AK739" s="0" t="s">
        <v>31135</v>
      </c>
      <c r="AL739" s="0" t="s">
        <v>2112</v>
      </c>
    </row>
    <row r="740" customFormat="false" ht="15" hidden="false" customHeight="false" outlineLevel="0" collapsed="false">
      <c r="A740" s="0" t="s">
        <v>32246</v>
      </c>
      <c r="B740" s="0" t="s">
        <v>32247</v>
      </c>
      <c r="C740" s="0" t="s">
        <v>25515</v>
      </c>
      <c r="D740" s="0" t="s">
        <v>25515</v>
      </c>
      <c r="E740" s="0" t="s">
        <v>32248</v>
      </c>
      <c r="F740" s="0" t="s">
        <v>498</v>
      </c>
      <c r="G740" s="0" t="n">
        <v>2</v>
      </c>
      <c r="H740" s="0" t="n">
        <v>1</v>
      </c>
      <c r="I740" s="0" t="n">
        <v>0.01</v>
      </c>
      <c r="J740" s="0" t="n">
        <v>1000</v>
      </c>
      <c r="K740" s="0" t="n">
        <v>-1.4</v>
      </c>
      <c r="L740" s="0" t="n">
        <v>83.74</v>
      </c>
      <c r="M740" s="0" t="n">
        <v>84.93</v>
      </c>
      <c r="N740" s="0" t="n">
        <v>82.39</v>
      </c>
      <c r="O740" s="0" t="n">
        <v>83.79</v>
      </c>
      <c r="P740" s="0" t="n">
        <v>0</v>
      </c>
      <c r="Q740" s="0" t="n">
        <v>0</v>
      </c>
      <c r="R740" s="0" t="n">
        <v>0</v>
      </c>
      <c r="S740" s="0" t="n">
        <v>84.15</v>
      </c>
      <c r="T740" s="0" t="n">
        <v>84.94</v>
      </c>
      <c r="U740" s="0" t="n">
        <v>82.8</v>
      </c>
      <c r="V740" s="0" t="n">
        <v>84.94</v>
      </c>
      <c r="W740" s="0" t="n">
        <v>252446</v>
      </c>
      <c r="X740" s="0" t="n">
        <v>83.76</v>
      </c>
      <c r="Y740" s="0" t="n">
        <v>84.47</v>
      </c>
      <c r="Z740" s="0" t="n">
        <v>33</v>
      </c>
      <c r="AA740" s="0" t="n">
        <v>10000000</v>
      </c>
      <c r="AB740" s="0" t="n">
        <v>1674.8</v>
      </c>
      <c r="AC740" s="0" t="n">
        <v>0</v>
      </c>
      <c r="AD740" s="0" t="s">
        <v>99</v>
      </c>
      <c r="AE740" s="0" t="s">
        <v>99</v>
      </c>
      <c r="AH740" s="0" t="n">
        <v>-100</v>
      </c>
      <c r="AI740" s="0" t="s">
        <v>2133</v>
      </c>
      <c r="AJ740" s="0" t="s">
        <v>32112</v>
      </c>
      <c r="AK740" s="0" t="s">
        <v>31135</v>
      </c>
      <c r="AL740" s="0" t="s">
        <v>2112</v>
      </c>
    </row>
    <row r="741" customFormat="false" ht="15" hidden="false" customHeight="false" outlineLevel="0" collapsed="false">
      <c r="A741" s="0" t="s">
        <v>32249</v>
      </c>
      <c r="B741" s="0" t="s">
        <v>32250</v>
      </c>
      <c r="C741" s="0" t="s">
        <v>18385</v>
      </c>
      <c r="D741" s="0" t="s">
        <v>18385</v>
      </c>
      <c r="E741" s="0" t="s">
        <v>32251</v>
      </c>
      <c r="F741" s="0" t="s">
        <v>498</v>
      </c>
      <c r="G741" s="0" t="n">
        <v>2</v>
      </c>
      <c r="H741" s="0" t="n">
        <v>1</v>
      </c>
      <c r="I741" s="0" t="n">
        <v>0.01</v>
      </c>
      <c r="J741" s="0" t="n">
        <v>1000</v>
      </c>
      <c r="K741" s="0" t="n">
        <v>1.58</v>
      </c>
      <c r="L741" s="0" t="n">
        <v>91.22</v>
      </c>
      <c r="M741" s="0" t="n">
        <v>89.8</v>
      </c>
      <c r="N741" s="0" t="n">
        <v>89.42</v>
      </c>
      <c r="O741" s="0" t="n">
        <v>91.21</v>
      </c>
      <c r="P741" s="0" t="n">
        <v>0</v>
      </c>
      <c r="Q741" s="0" t="n">
        <v>0</v>
      </c>
      <c r="R741" s="0" t="n">
        <v>0</v>
      </c>
      <c r="S741" s="0" t="n">
        <v>91.05</v>
      </c>
      <c r="T741" s="0" t="n">
        <v>90.18</v>
      </c>
      <c r="U741" s="0" t="n">
        <v>90.18</v>
      </c>
      <c r="V741" s="0" t="n">
        <v>91.26</v>
      </c>
      <c r="W741" s="0" t="n">
        <v>966074</v>
      </c>
      <c r="X741" s="0" t="n">
        <v>91.2</v>
      </c>
      <c r="Y741" s="0" t="n">
        <v>91.21</v>
      </c>
      <c r="Z741" s="0" t="n">
        <v>133</v>
      </c>
      <c r="AA741" s="0" t="n">
        <v>9000000</v>
      </c>
      <c r="AB741" s="0" t="n">
        <v>912.2</v>
      </c>
      <c r="AC741" s="0" t="n">
        <v>0</v>
      </c>
      <c r="AD741" s="0" t="s">
        <v>99</v>
      </c>
      <c r="AE741" s="0" t="s">
        <v>99</v>
      </c>
      <c r="AH741" s="0" t="n">
        <v>-100</v>
      </c>
      <c r="AI741" s="0" t="s">
        <v>2133</v>
      </c>
      <c r="AJ741" s="0" t="s">
        <v>32112</v>
      </c>
      <c r="AK741" s="0" t="s">
        <v>31135</v>
      </c>
      <c r="AL741" s="0" t="s">
        <v>2112</v>
      </c>
    </row>
    <row r="742" customFormat="false" ht="15" hidden="false" customHeight="false" outlineLevel="0" collapsed="false">
      <c r="A742" s="0" t="s">
        <v>32252</v>
      </c>
      <c r="B742" s="0" t="s">
        <v>32253</v>
      </c>
      <c r="C742" s="0" t="s">
        <v>32254</v>
      </c>
      <c r="D742" s="0" t="s">
        <v>32254</v>
      </c>
      <c r="E742" s="0" t="s">
        <v>32255</v>
      </c>
      <c r="F742" s="0" t="s">
        <v>498</v>
      </c>
      <c r="G742" s="0" t="n">
        <v>2</v>
      </c>
      <c r="H742" s="0" t="n">
        <v>1</v>
      </c>
      <c r="I742" s="0" t="n">
        <v>0.01</v>
      </c>
      <c r="J742" s="0" t="n">
        <v>1000</v>
      </c>
      <c r="K742" s="0" t="n">
        <v>0.02</v>
      </c>
      <c r="L742" s="0" t="n">
        <v>97.62</v>
      </c>
      <c r="M742" s="0" t="n">
        <v>97.6</v>
      </c>
      <c r="N742" s="0" t="n">
        <v>97.6</v>
      </c>
      <c r="O742" s="0" t="n">
        <v>97.62</v>
      </c>
      <c r="P742" s="0" t="n">
        <v>0</v>
      </c>
      <c r="Q742" s="0" t="n">
        <v>0</v>
      </c>
      <c r="R742" s="0" t="n">
        <v>0</v>
      </c>
      <c r="S742" s="0" t="n">
        <v>97.62</v>
      </c>
      <c r="T742" s="0" t="n">
        <v>97.61</v>
      </c>
      <c r="U742" s="0" t="n">
        <v>97.61</v>
      </c>
      <c r="V742" s="0" t="n">
        <v>97.62</v>
      </c>
      <c r="W742" s="0" t="n">
        <v>9347099</v>
      </c>
      <c r="X742" s="0" t="n">
        <v>97.61</v>
      </c>
      <c r="Y742" s="0" t="n">
        <v>97.62</v>
      </c>
      <c r="Z742" s="0" t="n">
        <v>52</v>
      </c>
      <c r="AA742" s="0" t="n">
        <v>5000000</v>
      </c>
      <c r="AB742" s="0" t="n">
        <v>23428.8</v>
      </c>
      <c r="AC742" s="0" t="n">
        <v>0</v>
      </c>
      <c r="AD742" s="0" t="s">
        <v>99</v>
      </c>
      <c r="AE742" s="0" t="s">
        <v>99</v>
      </c>
      <c r="AH742" s="0" t="n">
        <v>6</v>
      </c>
      <c r="AI742" s="0" t="s">
        <v>2133</v>
      </c>
      <c r="AJ742" s="0" t="s">
        <v>32112</v>
      </c>
      <c r="AK742" s="0" t="s">
        <v>31135</v>
      </c>
      <c r="AL742" s="0" t="s">
        <v>2112</v>
      </c>
    </row>
    <row r="743" customFormat="false" ht="15" hidden="false" customHeight="false" outlineLevel="0" collapsed="false">
      <c r="A743" s="0" t="s">
        <v>32256</v>
      </c>
      <c r="B743" s="0" t="s">
        <v>32257</v>
      </c>
      <c r="C743" s="0" t="s">
        <v>26149</v>
      </c>
      <c r="D743" s="0" t="s">
        <v>26149</v>
      </c>
      <c r="E743" s="0" t="s">
        <v>32258</v>
      </c>
      <c r="F743" s="0" t="s">
        <v>498</v>
      </c>
      <c r="G743" s="0" t="n">
        <v>3</v>
      </c>
      <c r="H743" s="0" t="n">
        <v>1</v>
      </c>
      <c r="I743" s="0" t="n">
        <v>0.01</v>
      </c>
      <c r="J743" s="0" t="n">
        <v>1000</v>
      </c>
      <c r="K743" s="0" t="n">
        <v>-0.42</v>
      </c>
      <c r="L743" s="0" t="n">
        <v>76.14</v>
      </c>
      <c r="M743" s="0" t="n">
        <v>76.46</v>
      </c>
      <c r="N743" s="0" t="n">
        <v>76.48</v>
      </c>
      <c r="O743" s="0" t="n">
        <v>76.18</v>
      </c>
      <c r="P743" s="0" t="n">
        <v>0</v>
      </c>
      <c r="Q743" s="0" t="n">
        <v>0</v>
      </c>
      <c r="R743" s="0" t="n">
        <v>0</v>
      </c>
      <c r="S743" s="0" t="n">
        <v>76.39</v>
      </c>
      <c r="T743" s="0" t="n">
        <v>76.48</v>
      </c>
      <c r="U743" s="0" t="n">
        <v>76.13</v>
      </c>
      <c r="V743" s="0" t="n">
        <v>76.6</v>
      </c>
      <c r="W743" s="0" t="n">
        <v>2240399</v>
      </c>
      <c r="X743" s="0" t="n">
        <v>76.15</v>
      </c>
      <c r="Y743" s="0" t="n">
        <v>76.2</v>
      </c>
      <c r="Z743" s="0" t="n">
        <v>154</v>
      </c>
      <c r="AA743" s="0" t="n">
        <v>50000000</v>
      </c>
      <c r="AB743" s="0" t="n">
        <v>761.4</v>
      </c>
      <c r="AC743" s="0" t="n">
        <v>0</v>
      </c>
      <c r="AD743" s="0" t="s">
        <v>99</v>
      </c>
      <c r="AE743" s="0" t="s">
        <v>99</v>
      </c>
      <c r="AH743" s="0" t="n">
        <v>-100</v>
      </c>
      <c r="AI743" s="0" t="s">
        <v>2133</v>
      </c>
      <c r="AJ743" s="0" t="s">
        <v>32112</v>
      </c>
      <c r="AK743" s="0" t="s">
        <v>31135</v>
      </c>
      <c r="AL743" s="0" t="s">
        <v>2112</v>
      </c>
    </row>
    <row r="744" customFormat="false" ht="15" hidden="false" customHeight="false" outlineLevel="0" collapsed="false">
      <c r="A744" s="0" t="s">
        <v>32259</v>
      </c>
      <c r="B744" s="0" t="s">
        <v>32260</v>
      </c>
      <c r="C744" s="0" t="s">
        <v>24784</v>
      </c>
      <c r="D744" s="0" t="s">
        <v>24784</v>
      </c>
      <c r="E744" s="0" t="s">
        <v>32261</v>
      </c>
      <c r="F744" s="0" t="s">
        <v>498</v>
      </c>
      <c r="G744" s="0" t="n">
        <v>3</v>
      </c>
      <c r="H744" s="0" t="n">
        <v>1</v>
      </c>
      <c r="I744" s="0" t="n">
        <v>0.01</v>
      </c>
      <c r="J744" s="0" t="n">
        <v>1000</v>
      </c>
      <c r="K744" s="0" t="n">
        <v>-0.34</v>
      </c>
      <c r="L744" s="0" t="n">
        <v>94.6</v>
      </c>
      <c r="M744" s="0" t="n">
        <v>94.92</v>
      </c>
      <c r="N744" s="0" t="n">
        <v>94.86</v>
      </c>
      <c r="O744" s="0" t="n">
        <v>94.6</v>
      </c>
      <c r="P744" s="0" t="n">
        <v>0</v>
      </c>
      <c r="Q744" s="0" t="n">
        <v>0</v>
      </c>
      <c r="R744" s="0" t="n">
        <v>0</v>
      </c>
      <c r="S744" s="0" t="n">
        <v>94.55</v>
      </c>
      <c r="T744" s="0" t="n">
        <v>94.5</v>
      </c>
      <c r="U744" s="0" t="n">
        <v>94.48</v>
      </c>
      <c r="V744" s="0" t="n">
        <v>94.6</v>
      </c>
      <c r="W744" s="0" t="n">
        <v>46329</v>
      </c>
      <c r="X744" s="0" t="n">
        <v>94.51</v>
      </c>
      <c r="Y744" s="0" t="n">
        <v>94.6</v>
      </c>
      <c r="Z744" s="0" t="n">
        <v>12</v>
      </c>
      <c r="AA744" s="0" t="n">
        <v>40000000</v>
      </c>
      <c r="AB744" s="0" t="n">
        <v>9460</v>
      </c>
      <c r="AC744" s="0" t="n">
        <v>0</v>
      </c>
      <c r="AD744" s="0" t="s">
        <v>99</v>
      </c>
      <c r="AE744" s="0" t="s">
        <v>99</v>
      </c>
      <c r="AH744" s="0" t="n">
        <v>8</v>
      </c>
      <c r="AI744" s="0" t="s">
        <v>2133</v>
      </c>
      <c r="AJ744" s="0" t="s">
        <v>32112</v>
      </c>
      <c r="AK744" s="0" t="s">
        <v>31135</v>
      </c>
      <c r="AL744" s="0" t="s">
        <v>2112</v>
      </c>
    </row>
    <row r="745" customFormat="false" ht="15" hidden="false" customHeight="false" outlineLevel="0" collapsed="false">
      <c r="A745" s="0" t="s">
        <v>32262</v>
      </c>
      <c r="B745" s="0" t="s">
        <v>32263</v>
      </c>
      <c r="C745" s="0" t="s">
        <v>22248</v>
      </c>
      <c r="D745" s="0" t="s">
        <v>22248</v>
      </c>
      <c r="E745" s="0" t="s">
        <v>32264</v>
      </c>
      <c r="F745" s="0" t="s">
        <v>498</v>
      </c>
      <c r="G745" s="0" t="n">
        <v>3</v>
      </c>
      <c r="H745" s="0" t="n">
        <v>1</v>
      </c>
      <c r="I745" s="0" t="n">
        <v>0.01</v>
      </c>
      <c r="J745" s="0" t="n">
        <v>1000</v>
      </c>
      <c r="K745" s="0" t="n">
        <v>-0.28</v>
      </c>
      <c r="L745" s="0" t="n">
        <v>88.2</v>
      </c>
      <c r="M745" s="0" t="n">
        <v>88.79</v>
      </c>
      <c r="N745" s="0" t="n">
        <v>88.51</v>
      </c>
      <c r="O745" s="0" t="n">
        <v>88.2</v>
      </c>
      <c r="P745" s="0" t="n">
        <v>0</v>
      </c>
      <c r="Q745" s="0" t="n">
        <v>0</v>
      </c>
      <c r="R745" s="0" t="n">
        <v>0</v>
      </c>
      <c r="S745" s="0" t="n">
        <v>88.2</v>
      </c>
      <c r="T745" s="0" t="n">
        <v>88.23</v>
      </c>
      <c r="U745" s="0" t="n">
        <v>88.19</v>
      </c>
      <c r="V745" s="0" t="n">
        <v>88.23</v>
      </c>
      <c r="W745" s="0" t="n">
        <v>118189</v>
      </c>
      <c r="X745" s="0" t="n">
        <v>88.02</v>
      </c>
      <c r="Y745" s="0" t="n">
        <v>88.2</v>
      </c>
      <c r="Z745" s="0" t="n">
        <v>35</v>
      </c>
      <c r="AA745" s="0" t="n">
        <v>15000000</v>
      </c>
      <c r="AB745" s="0" t="n">
        <v>17640</v>
      </c>
      <c r="AC745" s="0" t="n">
        <v>0</v>
      </c>
      <c r="AD745" s="0" t="s">
        <v>99</v>
      </c>
      <c r="AE745" s="0" t="s">
        <v>99</v>
      </c>
      <c r="AH745" s="0" t="n">
        <v>6</v>
      </c>
      <c r="AI745" s="0" t="s">
        <v>2133</v>
      </c>
      <c r="AJ745" s="0" t="s">
        <v>32112</v>
      </c>
      <c r="AK745" s="0" t="s">
        <v>31135</v>
      </c>
      <c r="AL745" s="0" t="s">
        <v>2112</v>
      </c>
    </row>
    <row r="746" customFormat="false" ht="15" hidden="false" customHeight="false" outlineLevel="0" collapsed="false">
      <c r="A746" s="0" t="s">
        <v>32265</v>
      </c>
      <c r="B746" s="0" t="s">
        <v>32266</v>
      </c>
      <c r="C746" s="0" t="s">
        <v>25711</v>
      </c>
      <c r="D746" s="0" t="s">
        <v>25711</v>
      </c>
      <c r="E746" s="0" t="s">
        <v>32267</v>
      </c>
      <c r="F746" s="0" t="s">
        <v>1987</v>
      </c>
      <c r="G746" s="0" t="n">
        <v>1</v>
      </c>
      <c r="H746" s="0" t="n">
        <v>1</v>
      </c>
      <c r="I746" s="0" t="n">
        <v>0.01</v>
      </c>
      <c r="J746" s="0" t="n">
        <v>1000</v>
      </c>
      <c r="K746" s="0" t="n">
        <v>0.29</v>
      </c>
      <c r="L746" s="0" t="n">
        <v>70</v>
      </c>
      <c r="M746" s="0" t="n">
        <v>69.8</v>
      </c>
      <c r="N746" s="0" t="n">
        <v>69.89</v>
      </c>
      <c r="O746" s="0" t="n">
        <v>69.85</v>
      </c>
      <c r="P746" s="0" t="n">
        <v>0</v>
      </c>
      <c r="Q746" s="0" t="n">
        <v>0</v>
      </c>
      <c r="R746" s="0" t="n">
        <v>0</v>
      </c>
      <c r="S746" s="0" t="n">
        <v>69.84</v>
      </c>
      <c r="T746" s="0" t="n">
        <v>70</v>
      </c>
      <c r="U746" s="0" t="n">
        <v>69.5</v>
      </c>
      <c r="V746" s="0" t="n">
        <v>70</v>
      </c>
      <c r="W746" s="0" t="n">
        <v>4298667</v>
      </c>
      <c r="X746" s="0" t="n">
        <v>70</v>
      </c>
      <c r="Y746" s="0" t="n">
        <v>70.05</v>
      </c>
      <c r="Z746" s="0" t="n">
        <v>348</v>
      </c>
      <c r="AA746" s="0" t="n">
        <v>2000000</v>
      </c>
      <c r="AB746" s="0" t="n">
        <v>12600</v>
      </c>
      <c r="AC746" s="0" t="n">
        <v>0</v>
      </c>
      <c r="AD746" s="0" t="s">
        <v>99</v>
      </c>
      <c r="AE746" s="0" t="s">
        <v>99</v>
      </c>
      <c r="AH746" s="0" t="n">
        <v>6</v>
      </c>
      <c r="AI746" s="0" t="s">
        <v>2133</v>
      </c>
      <c r="AJ746" s="0" t="s">
        <v>32112</v>
      </c>
      <c r="AK746" s="0" t="s">
        <v>31143</v>
      </c>
      <c r="AL746" s="0" t="s">
        <v>2112</v>
      </c>
    </row>
    <row r="747" customFormat="false" ht="15" hidden="false" customHeight="false" outlineLevel="0" collapsed="false">
      <c r="A747" s="0" t="s">
        <v>32268</v>
      </c>
      <c r="B747" s="0" t="s">
        <v>32269</v>
      </c>
      <c r="C747" s="0" t="s">
        <v>21809</v>
      </c>
      <c r="D747" s="0" t="s">
        <v>21809</v>
      </c>
      <c r="E747" s="0" t="s">
        <v>32270</v>
      </c>
      <c r="F747" s="0" t="s">
        <v>1987</v>
      </c>
      <c r="G747" s="0" t="n">
        <v>2</v>
      </c>
      <c r="H747" s="0" t="n">
        <v>1</v>
      </c>
      <c r="I747" s="0" t="n">
        <v>0.01</v>
      </c>
      <c r="J747" s="0" t="n">
        <v>1000</v>
      </c>
      <c r="K747" s="0" t="n">
        <v>-0.47</v>
      </c>
      <c r="L747" s="0" t="n">
        <v>70.42</v>
      </c>
      <c r="M747" s="0" t="n">
        <v>70.75</v>
      </c>
      <c r="N747" s="0" t="n">
        <v>70.44</v>
      </c>
      <c r="O747" s="0" t="n">
        <v>70.42</v>
      </c>
      <c r="P747" s="0" t="n">
        <v>0</v>
      </c>
      <c r="Q747" s="0" t="n">
        <v>0</v>
      </c>
      <c r="R747" s="0" t="n">
        <v>0</v>
      </c>
      <c r="S747" s="0" t="n">
        <v>70.34</v>
      </c>
      <c r="T747" s="0" t="n">
        <v>71.94</v>
      </c>
      <c r="U747" s="0" t="n">
        <v>70</v>
      </c>
      <c r="V747" s="0" t="n">
        <v>71.94</v>
      </c>
      <c r="W747" s="0" t="n">
        <v>849755</v>
      </c>
      <c r="X747" s="0" t="n">
        <v>70.34</v>
      </c>
      <c r="Y747" s="0" t="n">
        <v>70.42</v>
      </c>
      <c r="Z747" s="0" t="n">
        <v>167</v>
      </c>
      <c r="AA747" s="0" t="n">
        <v>800000</v>
      </c>
      <c r="AB747" s="0" t="n">
        <v>1408.4</v>
      </c>
      <c r="AC747" s="0" t="n">
        <v>0</v>
      </c>
      <c r="AD747" s="0" t="s">
        <v>99</v>
      </c>
      <c r="AE747" s="0" t="s">
        <v>99</v>
      </c>
      <c r="AH747" s="0" t="n">
        <v>6</v>
      </c>
      <c r="AI747" s="0" t="s">
        <v>2133</v>
      </c>
      <c r="AJ747" s="0" t="s">
        <v>32112</v>
      </c>
      <c r="AK747" s="0" t="s">
        <v>31143</v>
      </c>
      <c r="AL747" s="0" t="s">
        <v>2112</v>
      </c>
    </row>
    <row r="748" customFormat="false" ht="15" hidden="false" customHeight="false" outlineLevel="0" collapsed="false">
      <c r="A748" s="0" t="s">
        <v>32271</v>
      </c>
      <c r="B748" s="0" t="s">
        <v>32272</v>
      </c>
      <c r="C748" s="0" t="s">
        <v>32273</v>
      </c>
      <c r="D748" s="0" t="s">
        <v>32273</v>
      </c>
      <c r="E748" s="0" t="s">
        <v>32274</v>
      </c>
      <c r="F748" s="0" t="s">
        <v>498</v>
      </c>
      <c r="G748" s="0" t="n">
        <v>1</v>
      </c>
      <c r="H748" s="0" t="n">
        <v>1</v>
      </c>
      <c r="I748" s="0" t="n">
        <v>0.01</v>
      </c>
      <c r="J748" s="0" t="n">
        <v>715.3</v>
      </c>
      <c r="K748" s="0" t="n">
        <v>0</v>
      </c>
      <c r="L748" s="0" t="n">
        <v>0</v>
      </c>
      <c r="M748" s="0" t="n">
        <v>99.22</v>
      </c>
      <c r="N748" s="0" t="n">
        <v>99.1</v>
      </c>
      <c r="O748" s="0" t="n">
        <v>99.22</v>
      </c>
      <c r="P748" s="0" t="n">
        <v>0</v>
      </c>
      <c r="Q748" s="0" t="n">
        <v>0</v>
      </c>
      <c r="R748" s="0" t="n">
        <v>0</v>
      </c>
      <c r="S748" s="0" t="n">
        <v>0</v>
      </c>
      <c r="T748" s="0" t="n">
        <v>0</v>
      </c>
      <c r="U748" s="0" t="n">
        <v>0</v>
      </c>
      <c r="V748" s="0" t="n">
        <v>0</v>
      </c>
      <c r="W748" s="0" t="n">
        <v>0</v>
      </c>
      <c r="X748" s="0" t="n">
        <v>99.25</v>
      </c>
      <c r="Y748" s="0" t="n">
        <v>99.27</v>
      </c>
      <c r="Z748" s="0" t="n">
        <v>0</v>
      </c>
      <c r="AA748" s="0" t="n">
        <v>6704238</v>
      </c>
      <c r="AB748" s="0" t="n">
        <v>0</v>
      </c>
      <c r="AC748" s="0" t="n">
        <v>0</v>
      </c>
      <c r="AD748" s="0" t="s">
        <v>99</v>
      </c>
      <c r="AE748" s="0" t="s">
        <v>99</v>
      </c>
      <c r="AF748" s="0" t="s">
        <v>30149</v>
      </c>
      <c r="AH748" s="0" t="n">
        <v>800</v>
      </c>
      <c r="AI748" s="0" t="s">
        <v>2133</v>
      </c>
      <c r="AJ748" s="0" t="s">
        <v>32112</v>
      </c>
      <c r="AK748" s="0" t="s">
        <v>31135</v>
      </c>
      <c r="AL748" s="0" t="s">
        <v>2112</v>
      </c>
    </row>
    <row r="749" customFormat="false" ht="15" hidden="false" customHeight="false" outlineLevel="0" collapsed="false">
      <c r="A749" s="0" t="s">
        <v>32275</v>
      </c>
      <c r="B749" s="0" t="s">
        <v>32276</v>
      </c>
      <c r="C749" s="0" t="s">
        <v>32277</v>
      </c>
      <c r="D749" s="0" t="s">
        <v>32277</v>
      </c>
      <c r="E749" s="0" t="s">
        <v>32278</v>
      </c>
      <c r="F749" s="0" t="s">
        <v>498</v>
      </c>
      <c r="G749" s="0" t="n">
        <v>1</v>
      </c>
      <c r="H749" s="0" t="n">
        <v>1</v>
      </c>
      <c r="I749" s="0" t="n">
        <v>0.01</v>
      </c>
      <c r="J749" s="0" t="n">
        <v>805.07</v>
      </c>
      <c r="K749" s="0" t="n">
        <v>0</v>
      </c>
      <c r="L749" s="0" t="n">
        <v>0</v>
      </c>
      <c r="M749" s="0" t="n">
        <v>98.65</v>
      </c>
      <c r="N749" s="0" t="n">
        <v>98.74</v>
      </c>
      <c r="O749" s="0" t="n">
        <v>98.65</v>
      </c>
      <c r="P749" s="0" t="n">
        <v>0</v>
      </c>
      <c r="Q749" s="0" t="n">
        <v>0</v>
      </c>
      <c r="R749" s="0" t="n">
        <v>0</v>
      </c>
      <c r="S749" s="0" t="n">
        <v>0</v>
      </c>
      <c r="T749" s="0" t="n">
        <v>0</v>
      </c>
      <c r="U749" s="0" t="n">
        <v>0</v>
      </c>
      <c r="V749" s="0" t="n">
        <v>0</v>
      </c>
      <c r="W749" s="0" t="n">
        <v>0</v>
      </c>
      <c r="X749" s="0" t="n">
        <v>98.8</v>
      </c>
      <c r="Y749" s="0" t="n">
        <v>98.82</v>
      </c>
      <c r="Z749" s="0" t="n">
        <v>0</v>
      </c>
      <c r="AA749" s="0" t="n">
        <v>5477816</v>
      </c>
      <c r="AB749" s="0" t="n">
        <v>0</v>
      </c>
      <c r="AC749" s="0" t="n">
        <v>0</v>
      </c>
      <c r="AD749" s="0" t="s">
        <v>99</v>
      </c>
      <c r="AE749" s="0" t="s">
        <v>99</v>
      </c>
      <c r="AF749" s="0" t="s">
        <v>30149</v>
      </c>
      <c r="AH749" s="0" t="n">
        <v>800</v>
      </c>
      <c r="AI749" s="0" t="s">
        <v>2133</v>
      </c>
      <c r="AJ749" s="0" t="s">
        <v>32112</v>
      </c>
      <c r="AK749" s="0" t="s">
        <v>31135</v>
      </c>
      <c r="AL749" s="0" t="s">
        <v>2112</v>
      </c>
    </row>
    <row r="750" customFormat="false" ht="15" hidden="false" customHeight="false" outlineLevel="0" collapsed="false">
      <c r="A750" s="0" t="s">
        <v>32279</v>
      </c>
      <c r="B750" s="0" t="s">
        <v>32280</v>
      </c>
      <c r="C750" s="0" t="s">
        <v>32281</v>
      </c>
      <c r="D750" s="0" t="s">
        <v>32281</v>
      </c>
      <c r="E750" s="0" t="s">
        <v>32282</v>
      </c>
      <c r="F750" s="0" t="s">
        <v>498</v>
      </c>
      <c r="G750" s="0" t="n">
        <v>1</v>
      </c>
      <c r="H750" s="0" t="n">
        <v>1</v>
      </c>
      <c r="I750" s="0" t="n">
        <v>0.01</v>
      </c>
      <c r="J750" s="0" t="n">
        <v>876.71</v>
      </c>
      <c r="K750" s="0" t="n">
        <v>-17.41</v>
      </c>
      <c r="L750" s="0" t="n">
        <v>99.11</v>
      </c>
      <c r="M750" s="0" t="n">
        <v>120</v>
      </c>
      <c r="N750" s="0" t="n">
        <v>93.8</v>
      </c>
      <c r="O750" s="0" t="n">
        <v>99.12</v>
      </c>
      <c r="P750" s="0" t="n">
        <v>0</v>
      </c>
      <c r="Q750" s="0" t="n">
        <v>0</v>
      </c>
      <c r="R750" s="0" t="n">
        <v>0</v>
      </c>
      <c r="S750" s="0" t="n">
        <v>99.12</v>
      </c>
      <c r="T750" s="0" t="n">
        <v>99.12</v>
      </c>
      <c r="U750" s="0" t="n">
        <v>99.11</v>
      </c>
      <c r="V750" s="0" t="n">
        <v>99.12</v>
      </c>
      <c r="W750" s="0" t="n">
        <v>1738</v>
      </c>
      <c r="X750" s="0" t="n">
        <v>98.01</v>
      </c>
      <c r="Y750" s="0" t="n">
        <v>121.67</v>
      </c>
      <c r="Z750" s="0" t="n">
        <v>2</v>
      </c>
      <c r="AA750" s="0" t="n">
        <v>29839165</v>
      </c>
      <c r="AB750" s="0" t="n">
        <v>868.91</v>
      </c>
      <c r="AC750" s="0" t="n">
        <v>0</v>
      </c>
      <c r="AD750" s="0" t="s">
        <v>99</v>
      </c>
      <c r="AE750" s="0" t="s">
        <v>99</v>
      </c>
      <c r="AH750" s="0" t="n">
        <v>-100</v>
      </c>
      <c r="AI750" s="0" t="s">
        <v>2133</v>
      </c>
      <c r="AJ750" s="0" t="s">
        <v>32112</v>
      </c>
      <c r="AK750" s="0" t="s">
        <v>31135</v>
      </c>
      <c r="AL750" s="0" t="s">
        <v>2112</v>
      </c>
    </row>
    <row r="751" customFormat="false" ht="15" hidden="false" customHeight="false" outlineLevel="0" collapsed="false">
      <c r="A751" s="0" t="s">
        <v>32283</v>
      </c>
      <c r="B751" s="0" t="s">
        <v>32284</v>
      </c>
      <c r="C751" s="0" t="s">
        <v>26241</v>
      </c>
      <c r="D751" s="0" t="s">
        <v>26241</v>
      </c>
      <c r="E751" s="0" t="s">
        <v>32285</v>
      </c>
      <c r="F751" s="0" t="s">
        <v>498</v>
      </c>
      <c r="G751" s="0" t="n">
        <v>2</v>
      </c>
      <c r="H751" s="0" t="n">
        <v>1</v>
      </c>
      <c r="I751" s="0" t="n">
        <v>0.01</v>
      </c>
      <c r="J751" s="0" t="n">
        <v>1000</v>
      </c>
      <c r="K751" s="0" t="n">
        <v>0.21</v>
      </c>
      <c r="L751" s="0" t="n">
        <v>79.69</v>
      </c>
      <c r="M751" s="0" t="n">
        <v>79.53</v>
      </c>
      <c r="N751" s="0" t="n">
        <v>80.16</v>
      </c>
      <c r="O751" s="0" t="n">
        <v>79.69</v>
      </c>
      <c r="P751" s="0" t="n">
        <v>0</v>
      </c>
      <c r="Q751" s="0" t="n">
        <v>0</v>
      </c>
      <c r="R751" s="0" t="n">
        <v>0</v>
      </c>
      <c r="S751" s="0" t="n">
        <v>81.7</v>
      </c>
      <c r="T751" s="0" t="n">
        <v>79</v>
      </c>
      <c r="U751" s="0" t="n">
        <v>79</v>
      </c>
      <c r="V751" s="0" t="n">
        <v>83</v>
      </c>
      <c r="W751" s="0" t="n">
        <v>232029</v>
      </c>
      <c r="X751" s="0" t="n">
        <v>79.67</v>
      </c>
      <c r="Y751" s="0" t="n">
        <v>79.7</v>
      </c>
      <c r="Z751" s="0" t="n">
        <v>33</v>
      </c>
      <c r="AA751" s="0" t="n">
        <v>5000000</v>
      </c>
      <c r="AB751" s="0" t="n">
        <v>3984.5</v>
      </c>
      <c r="AC751" s="0" t="n">
        <v>0</v>
      </c>
      <c r="AD751" s="0" t="s">
        <v>99</v>
      </c>
      <c r="AE751" s="0" t="s">
        <v>99</v>
      </c>
      <c r="AH751" s="0" t="n">
        <v>6</v>
      </c>
      <c r="AI751" s="0" t="s">
        <v>2133</v>
      </c>
      <c r="AJ751" s="0" t="s">
        <v>32112</v>
      </c>
      <c r="AK751" s="0" t="s">
        <v>31135</v>
      </c>
      <c r="AL751" s="0" t="s">
        <v>2112</v>
      </c>
    </row>
    <row r="752" customFormat="false" ht="15" hidden="false" customHeight="false" outlineLevel="0" collapsed="false">
      <c r="A752" s="0" t="s">
        <v>32286</v>
      </c>
      <c r="B752" s="0" t="s">
        <v>32287</v>
      </c>
      <c r="C752" s="0" t="s">
        <v>21643</v>
      </c>
      <c r="D752" s="0" t="s">
        <v>21643</v>
      </c>
      <c r="E752" s="0" t="s">
        <v>32288</v>
      </c>
      <c r="F752" s="0" t="s">
        <v>498</v>
      </c>
      <c r="G752" s="0" t="n">
        <v>3</v>
      </c>
      <c r="H752" s="0" t="n">
        <v>1</v>
      </c>
      <c r="I752" s="0" t="n">
        <v>0.01</v>
      </c>
      <c r="J752" s="0" t="n">
        <v>1000</v>
      </c>
      <c r="K752" s="0" t="n">
        <v>-0.01</v>
      </c>
      <c r="L752" s="0" t="n">
        <v>89.97</v>
      </c>
      <c r="M752" s="0" t="n">
        <v>89.98</v>
      </c>
      <c r="N752" s="0" t="n">
        <v>89.75</v>
      </c>
      <c r="O752" s="0" t="n">
        <v>89.97</v>
      </c>
      <c r="P752" s="0" t="n">
        <v>0</v>
      </c>
      <c r="Q752" s="0" t="n">
        <v>0</v>
      </c>
      <c r="R752" s="0" t="n">
        <v>0</v>
      </c>
      <c r="S752" s="0" t="n">
        <v>89.97</v>
      </c>
      <c r="T752" s="0" t="n">
        <v>89.97</v>
      </c>
      <c r="U752" s="0" t="n">
        <v>89.96</v>
      </c>
      <c r="V752" s="0" t="n">
        <v>89.97</v>
      </c>
      <c r="W752" s="0" t="n">
        <v>6298</v>
      </c>
      <c r="X752" s="0" t="n">
        <v>87.39</v>
      </c>
      <c r="Y752" s="0" t="n">
        <v>89.96</v>
      </c>
      <c r="Z752" s="0" t="n">
        <v>3</v>
      </c>
      <c r="AA752" s="0" t="n">
        <v>3000000</v>
      </c>
      <c r="AB752" s="0" t="n">
        <v>2699.1</v>
      </c>
      <c r="AC752" s="0" t="n">
        <v>0</v>
      </c>
      <c r="AD752" s="0" t="s">
        <v>99</v>
      </c>
      <c r="AE752" s="0" t="s">
        <v>99</v>
      </c>
      <c r="AF752" s="0" t="s">
        <v>30149</v>
      </c>
      <c r="AH752" s="0" t="n">
        <v>800</v>
      </c>
      <c r="AI752" s="0" t="s">
        <v>2133</v>
      </c>
      <c r="AJ752" s="0" t="s">
        <v>32112</v>
      </c>
      <c r="AK752" s="0" t="s">
        <v>31135</v>
      </c>
      <c r="AL752" s="0" t="s">
        <v>2112</v>
      </c>
    </row>
    <row r="753" customFormat="false" ht="15" hidden="false" customHeight="false" outlineLevel="0" collapsed="false">
      <c r="A753" s="0" t="s">
        <v>32289</v>
      </c>
      <c r="B753" s="0" t="s">
        <v>32290</v>
      </c>
      <c r="C753" s="0" t="s">
        <v>22321</v>
      </c>
      <c r="D753" s="0" t="s">
        <v>22321</v>
      </c>
      <c r="E753" s="0" t="s">
        <v>32291</v>
      </c>
      <c r="F753" s="0" t="s">
        <v>1988</v>
      </c>
      <c r="G753" s="0" t="n">
        <v>1</v>
      </c>
      <c r="H753" s="0" t="n">
        <v>1</v>
      </c>
      <c r="I753" s="0" t="n">
        <v>0.01</v>
      </c>
      <c r="J753" s="0" t="n">
        <v>1000</v>
      </c>
      <c r="K753" s="0" t="n">
        <v>0.25</v>
      </c>
      <c r="L753" s="0" t="n">
        <v>69.17</v>
      </c>
      <c r="M753" s="0" t="n">
        <v>69</v>
      </c>
      <c r="N753" s="0" t="n">
        <v>68.97</v>
      </c>
      <c r="O753" s="0" t="n">
        <v>69.12</v>
      </c>
      <c r="P753" s="0" t="n">
        <v>0</v>
      </c>
      <c r="Q753" s="0" t="n">
        <v>0</v>
      </c>
      <c r="R753" s="0" t="n">
        <v>0</v>
      </c>
      <c r="S753" s="0" t="n">
        <v>68.87</v>
      </c>
      <c r="T753" s="0" t="n">
        <v>68.94</v>
      </c>
      <c r="U753" s="0" t="n">
        <v>68.54</v>
      </c>
      <c r="V753" s="0" t="n">
        <v>69.32</v>
      </c>
      <c r="W753" s="0" t="n">
        <v>1032294</v>
      </c>
      <c r="X753" s="0" t="n">
        <v>69.03</v>
      </c>
      <c r="Y753" s="0" t="n">
        <v>69.13</v>
      </c>
      <c r="Z753" s="0" t="n">
        <v>101</v>
      </c>
      <c r="AA753" s="0" t="n">
        <v>70000000</v>
      </c>
      <c r="AB753" s="0" t="n">
        <v>2766.8</v>
      </c>
      <c r="AC753" s="0" t="n">
        <v>0</v>
      </c>
      <c r="AD753" s="0" t="s">
        <v>99</v>
      </c>
      <c r="AE753" s="0" t="s">
        <v>99</v>
      </c>
      <c r="AH753" s="0" t="n">
        <v>-100</v>
      </c>
      <c r="AI753" s="0" t="s">
        <v>2133</v>
      </c>
      <c r="AJ753" s="0" t="s">
        <v>32112</v>
      </c>
      <c r="AK753" s="0" t="s">
        <v>32292</v>
      </c>
      <c r="AL753" s="0" t="s">
        <v>2112</v>
      </c>
    </row>
    <row r="754" customFormat="false" ht="15" hidden="false" customHeight="false" outlineLevel="0" collapsed="false">
      <c r="A754" s="0" t="s">
        <v>32293</v>
      </c>
      <c r="B754" s="0" t="s">
        <v>32294</v>
      </c>
      <c r="C754" s="0" t="s">
        <v>22024</v>
      </c>
      <c r="D754" s="0" t="s">
        <v>22024</v>
      </c>
      <c r="E754" s="0" t="s">
        <v>32295</v>
      </c>
      <c r="F754" s="0" t="s">
        <v>498</v>
      </c>
      <c r="G754" s="0" t="n">
        <v>3</v>
      </c>
      <c r="H754" s="0" t="n">
        <v>1</v>
      </c>
      <c r="I754" s="0" t="n">
        <v>0.01</v>
      </c>
      <c r="J754" s="0" t="n">
        <v>1000</v>
      </c>
      <c r="K754" s="0" t="n">
        <v>3.11</v>
      </c>
      <c r="L754" s="0" t="n">
        <v>91.25</v>
      </c>
      <c r="M754" s="0" t="n">
        <v>88.74</v>
      </c>
      <c r="N754" s="0" t="n">
        <v>91.19</v>
      </c>
      <c r="O754" s="0" t="n">
        <v>91.25</v>
      </c>
      <c r="P754" s="0" t="n">
        <v>0</v>
      </c>
      <c r="Q754" s="0" t="n">
        <v>0</v>
      </c>
      <c r="R754" s="0" t="n">
        <v>0</v>
      </c>
      <c r="S754" s="0" t="n">
        <v>89.44</v>
      </c>
      <c r="T754" s="0" t="n">
        <v>89</v>
      </c>
      <c r="U754" s="0" t="n">
        <v>87.16</v>
      </c>
      <c r="V754" s="0" t="n">
        <v>91.25</v>
      </c>
      <c r="W754" s="0" t="n">
        <v>776352</v>
      </c>
      <c r="X754" s="0" t="n">
        <v>91.14</v>
      </c>
      <c r="Y754" s="0" t="n">
        <v>91.28</v>
      </c>
      <c r="Z754" s="0" t="n">
        <v>41</v>
      </c>
      <c r="AA754" s="0" t="n">
        <v>3000000</v>
      </c>
      <c r="AB754" s="0" t="n">
        <v>45625</v>
      </c>
      <c r="AC754" s="0" t="n">
        <v>0</v>
      </c>
      <c r="AD754" s="0" t="s">
        <v>99</v>
      </c>
      <c r="AE754" s="0" t="s">
        <v>99</v>
      </c>
      <c r="AH754" s="0" t="n">
        <v>-100</v>
      </c>
      <c r="AI754" s="0" t="s">
        <v>2133</v>
      </c>
      <c r="AJ754" s="0" t="s">
        <v>32112</v>
      </c>
      <c r="AK754" s="0" t="s">
        <v>31135</v>
      </c>
      <c r="AL754" s="0" t="s">
        <v>2112</v>
      </c>
    </row>
    <row r="755" customFormat="false" ht="15" hidden="false" customHeight="false" outlineLevel="0" collapsed="false">
      <c r="A755" s="0" t="s">
        <v>32296</v>
      </c>
      <c r="B755" s="0" t="s">
        <v>32297</v>
      </c>
      <c r="C755" s="0" t="s">
        <v>22454</v>
      </c>
      <c r="D755" s="0" t="s">
        <v>22454</v>
      </c>
      <c r="E755" s="0" t="s">
        <v>32298</v>
      </c>
      <c r="F755" s="0" t="s">
        <v>498</v>
      </c>
      <c r="G755" s="0" t="n">
        <v>3</v>
      </c>
      <c r="H755" s="0" t="n">
        <v>1</v>
      </c>
      <c r="I755" s="0" t="n">
        <v>0.01</v>
      </c>
      <c r="J755" s="0" t="n">
        <v>1000</v>
      </c>
      <c r="K755" s="0" t="n">
        <v>-0.71</v>
      </c>
      <c r="L755" s="0" t="n">
        <v>91.82</v>
      </c>
      <c r="M755" s="0" t="n">
        <v>92.38</v>
      </c>
      <c r="N755" s="0" t="n">
        <v>91.25</v>
      </c>
      <c r="O755" s="0" t="n">
        <v>91.83</v>
      </c>
      <c r="P755" s="0" t="n">
        <v>0</v>
      </c>
      <c r="Q755" s="0" t="n">
        <v>0</v>
      </c>
      <c r="R755" s="0" t="n">
        <v>0</v>
      </c>
      <c r="S755" s="0" t="n">
        <v>92.32</v>
      </c>
      <c r="T755" s="0" t="n">
        <v>92.48</v>
      </c>
      <c r="U755" s="0" t="n">
        <v>90.52</v>
      </c>
      <c r="V755" s="0" t="n">
        <v>92.88</v>
      </c>
      <c r="W755" s="0" t="n">
        <v>36928</v>
      </c>
      <c r="X755" s="0" t="n">
        <v>91.51</v>
      </c>
      <c r="Y755" s="0" t="n">
        <v>91.82</v>
      </c>
      <c r="Z755" s="0" t="n">
        <v>19</v>
      </c>
      <c r="AA755" s="0" t="n">
        <v>10000000</v>
      </c>
      <c r="AB755" s="0" t="n">
        <v>918.2</v>
      </c>
      <c r="AC755" s="0" t="n">
        <v>0</v>
      </c>
      <c r="AD755" s="0" t="s">
        <v>99</v>
      </c>
      <c r="AE755" s="0" t="s">
        <v>99</v>
      </c>
      <c r="AH755" s="0" t="n">
        <v>6</v>
      </c>
      <c r="AI755" s="0" t="s">
        <v>2133</v>
      </c>
      <c r="AJ755" s="0" t="s">
        <v>32112</v>
      </c>
      <c r="AK755" s="0" t="s">
        <v>31135</v>
      </c>
      <c r="AL755" s="0" t="s">
        <v>2112</v>
      </c>
    </row>
    <row r="756" customFormat="false" ht="15" hidden="false" customHeight="false" outlineLevel="0" collapsed="false">
      <c r="A756" s="0" t="s">
        <v>32299</v>
      </c>
      <c r="B756" s="0" t="s">
        <v>32300</v>
      </c>
      <c r="C756" s="0" t="s">
        <v>32301</v>
      </c>
      <c r="D756" s="0" t="s">
        <v>32301</v>
      </c>
      <c r="E756" s="0" t="s">
        <v>32302</v>
      </c>
      <c r="F756" s="0" t="s">
        <v>1987</v>
      </c>
      <c r="G756" s="0" t="n">
        <v>3</v>
      </c>
      <c r="H756" s="0" t="n">
        <v>1</v>
      </c>
      <c r="I756" s="0" t="n">
        <v>0.01</v>
      </c>
      <c r="J756" s="0" t="n">
        <v>613.03</v>
      </c>
      <c r="K756" s="0" t="n">
        <v>0</v>
      </c>
      <c r="L756" s="0" t="n">
        <v>0</v>
      </c>
      <c r="M756" s="0" t="n">
        <v>91</v>
      </c>
      <c r="N756" s="0" t="n">
        <v>0</v>
      </c>
      <c r="O756" s="0" t="n">
        <v>91</v>
      </c>
      <c r="P756" s="0" t="n">
        <v>0</v>
      </c>
      <c r="Q756" s="0" t="n">
        <v>0</v>
      </c>
      <c r="R756" s="0" t="n">
        <v>0</v>
      </c>
      <c r="S756" s="0" t="n">
        <v>0</v>
      </c>
      <c r="T756" s="0" t="n">
        <v>0</v>
      </c>
      <c r="U756" s="0" t="n">
        <v>0</v>
      </c>
      <c r="V756" s="0" t="n">
        <v>0</v>
      </c>
      <c r="W756" s="0" t="n">
        <v>0</v>
      </c>
      <c r="X756" s="0" t="n">
        <v>90.71</v>
      </c>
      <c r="Y756" s="0" t="n">
        <v>92.29</v>
      </c>
      <c r="Z756" s="0" t="n">
        <v>0</v>
      </c>
      <c r="AA756" s="0" t="n">
        <v>4700000</v>
      </c>
      <c r="AB756" s="0" t="n">
        <v>0</v>
      </c>
      <c r="AC756" s="0" t="n">
        <v>0</v>
      </c>
      <c r="AD756" s="0" t="s">
        <v>99</v>
      </c>
      <c r="AE756" s="0" t="s">
        <v>99</v>
      </c>
      <c r="AF756" s="0" t="s">
        <v>30149</v>
      </c>
      <c r="AH756" s="0" t="n">
        <v>0</v>
      </c>
      <c r="AI756" s="0" t="s">
        <v>2133</v>
      </c>
      <c r="AJ756" s="0" t="s">
        <v>32112</v>
      </c>
      <c r="AK756" s="0" t="s">
        <v>31143</v>
      </c>
      <c r="AL756" s="0" t="s">
        <v>2112</v>
      </c>
    </row>
    <row r="757" customFormat="false" ht="15" hidden="false" customHeight="false" outlineLevel="0" collapsed="false">
      <c r="A757" s="0" t="s">
        <v>32303</v>
      </c>
      <c r="B757" s="0" t="s">
        <v>32304</v>
      </c>
      <c r="C757" s="0" t="s">
        <v>32305</v>
      </c>
      <c r="D757" s="0" t="s">
        <v>32305</v>
      </c>
      <c r="E757" s="0" t="s">
        <v>32306</v>
      </c>
      <c r="F757" s="0" t="s">
        <v>1987</v>
      </c>
      <c r="G757" s="0" t="n">
        <v>3</v>
      </c>
      <c r="H757" s="0" t="n">
        <v>1</v>
      </c>
      <c r="I757" s="0" t="n">
        <v>0.01</v>
      </c>
      <c r="J757" s="0" t="n">
        <v>665.8</v>
      </c>
      <c r="K757" s="0" t="n">
        <v>-0.08</v>
      </c>
      <c r="L757" s="0" t="n">
        <v>84.95</v>
      </c>
      <c r="M757" s="0" t="n">
        <v>85.02</v>
      </c>
      <c r="N757" s="0" t="n">
        <v>86.29</v>
      </c>
      <c r="O757" s="0" t="n">
        <v>84.98</v>
      </c>
      <c r="P757" s="0" t="n">
        <v>0</v>
      </c>
      <c r="Q757" s="0" t="n">
        <v>0</v>
      </c>
      <c r="R757" s="0" t="n">
        <v>0</v>
      </c>
      <c r="S757" s="0" t="n">
        <v>84.98</v>
      </c>
      <c r="T757" s="0" t="n">
        <v>84.68</v>
      </c>
      <c r="U757" s="0" t="n">
        <v>84.67</v>
      </c>
      <c r="V757" s="0" t="n">
        <v>86.48</v>
      </c>
      <c r="W757" s="0" t="n">
        <v>29422</v>
      </c>
      <c r="X757" s="0" t="n">
        <v>84.68</v>
      </c>
      <c r="Y757" s="0" t="n">
        <v>85.11</v>
      </c>
      <c r="Z757" s="0" t="n">
        <v>15</v>
      </c>
      <c r="AA757" s="0" t="n">
        <v>900000</v>
      </c>
      <c r="AB757" s="0" t="n">
        <v>565.6</v>
      </c>
      <c r="AC757" s="0" t="n">
        <v>0</v>
      </c>
      <c r="AD757" s="0" t="s">
        <v>99</v>
      </c>
      <c r="AE757" s="0" t="s">
        <v>99</v>
      </c>
      <c r="AF757" s="0" t="s">
        <v>30149</v>
      </c>
      <c r="AH757" s="0" t="n">
        <v>0</v>
      </c>
      <c r="AI757" s="0" t="s">
        <v>2133</v>
      </c>
      <c r="AJ757" s="0" t="s">
        <v>32112</v>
      </c>
      <c r="AK757" s="0" t="s">
        <v>31143</v>
      </c>
      <c r="AL757" s="0" t="s">
        <v>2112</v>
      </c>
    </row>
    <row r="758" customFormat="false" ht="15" hidden="false" customHeight="false" outlineLevel="0" collapsed="false">
      <c r="A758" s="0" t="s">
        <v>32307</v>
      </c>
      <c r="B758" s="0" t="s">
        <v>32308</v>
      </c>
      <c r="C758" s="0" t="s">
        <v>32309</v>
      </c>
      <c r="D758" s="0" t="s">
        <v>32309</v>
      </c>
      <c r="E758" s="0" t="s">
        <v>32310</v>
      </c>
      <c r="F758" s="0" t="s">
        <v>1987</v>
      </c>
      <c r="G758" s="0" t="n">
        <v>3</v>
      </c>
      <c r="H758" s="0" t="n">
        <v>1</v>
      </c>
      <c r="I758" s="0" t="n">
        <v>0.01</v>
      </c>
      <c r="J758" s="0" t="n">
        <v>777.27</v>
      </c>
      <c r="K758" s="0" t="n">
        <v>0</v>
      </c>
      <c r="L758" s="0" t="n">
        <v>0</v>
      </c>
      <c r="M758" s="0" t="n">
        <v>0</v>
      </c>
      <c r="N758" s="0" t="n">
        <v>0</v>
      </c>
      <c r="O758" s="0" t="n">
        <v>0</v>
      </c>
      <c r="P758" s="0" t="n">
        <v>0</v>
      </c>
      <c r="Q758" s="0" t="n">
        <v>0</v>
      </c>
      <c r="R758" s="0" t="n">
        <v>0</v>
      </c>
      <c r="S758" s="0" t="n">
        <v>0</v>
      </c>
      <c r="T758" s="0" t="n">
        <v>0</v>
      </c>
      <c r="U758" s="0" t="n">
        <v>0</v>
      </c>
      <c r="V758" s="0" t="n">
        <v>0</v>
      </c>
      <c r="W758" s="0" t="n">
        <v>0</v>
      </c>
      <c r="X758" s="0" t="n">
        <v>0</v>
      </c>
      <c r="Y758" s="0" t="n">
        <v>0</v>
      </c>
      <c r="Z758" s="0" t="n">
        <v>0</v>
      </c>
      <c r="AA758" s="0" t="n">
        <v>100000</v>
      </c>
      <c r="AB758" s="0" t="n">
        <v>0</v>
      </c>
      <c r="AC758" s="0" t="n">
        <v>0</v>
      </c>
      <c r="AD758" s="0" t="s">
        <v>99</v>
      </c>
      <c r="AE758" s="0" t="s">
        <v>99</v>
      </c>
      <c r="AF758" s="0" t="s">
        <v>30149</v>
      </c>
      <c r="AH758" s="0" t="n">
        <v>0</v>
      </c>
      <c r="AI758" s="0" t="s">
        <v>2133</v>
      </c>
      <c r="AJ758" s="0" t="s">
        <v>32112</v>
      </c>
      <c r="AK758" s="0" t="s">
        <v>31143</v>
      </c>
      <c r="AL758" s="0" t="s">
        <v>2112</v>
      </c>
    </row>
    <row r="759" customFormat="false" ht="15" hidden="false" customHeight="false" outlineLevel="0" collapsed="false">
      <c r="A759" s="0" t="s">
        <v>32311</v>
      </c>
      <c r="B759" s="0" t="s">
        <v>32312</v>
      </c>
      <c r="C759" s="0" t="s">
        <v>32313</v>
      </c>
      <c r="D759" s="0" t="s">
        <v>32313</v>
      </c>
      <c r="E759" s="0" t="s">
        <v>32314</v>
      </c>
      <c r="F759" s="0" t="s">
        <v>1987</v>
      </c>
      <c r="G759" s="0" t="n">
        <v>1</v>
      </c>
      <c r="H759" s="0" t="n">
        <v>1</v>
      </c>
      <c r="I759" s="0" t="n">
        <v>0.01</v>
      </c>
      <c r="J759" s="0" t="n">
        <v>1000</v>
      </c>
      <c r="K759" s="0" t="n">
        <v>0</v>
      </c>
      <c r="L759" s="0" t="n">
        <v>0</v>
      </c>
      <c r="M759" s="0" t="n">
        <v>0</v>
      </c>
      <c r="N759" s="0" t="n">
        <v>0</v>
      </c>
      <c r="O759" s="0" t="n">
        <v>0</v>
      </c>
      <c r="P759" s="0" t="n">
        <v>0</v>
      </c>
      <c r="Q759" s="0" t="n">
        <v>0</v>
      </c>
      <c r="R759" s="0" t="n">
        <v>0</v>
      </c>
      <c r="S759" s="0" t="n">
        <v>0</v>
      </c>
      <c r="T759" s="0" t="n">
        <v>0</v>
      </c>
      <c r="U759" s="0" t="n">
        <v>0</v>
      </c>
      <c r="V759" s="0" t="n">
        <v>0</v>
      </c>
      <c r="W759" s="0" t="n">
        <v>0</v>
      </c>
      <c r="X759" s="0" t="n">
        <v>0</v>
      </c>
      <c r="Y759" s="0" t="n">
        <v>0</v>
      </c>
      <c r="Z759" s="0" t="n">
        <v>0</v>
      </c>
      <c r="AA759" s="0" t="n">
        <v>10000000</v>
      </c>
      <c r="AB759" s="0" t="n">
        <v>0</v>
      </c>
      <c r="AC759" s="0" t="n">
        <v>0</v>
      </c>
      <c r="AD759" s="0" t="s">
        <v>99</v>
      </c>
      <c r="AE759" s="0" t="s">
        <v>99</v>
      </c>
      <c r="AH759" s="0" t="n">
        <v>8</v>
      </c>
      <c r="AI759" s="0" t="s">
        <v>2133</v>
      </c>
      <c r="AJ759" s="0" t="s">
        <v>32112</v>
      </c>
      <c r="AK759" s="0" t="s">
        <v>31143</v>
      </c>
      <c r="AL759" s="0" t="s">
        <v>2112</v>
      </c>
    </row>
    <row r="760" customFormat="false" ht="15" hidden="false" customHeight="false" outlineLevel="0" collapsed="false">
      <c r="A760" s="0" t="s">
        <v>32315</v>
      </c>
      <c r="B760" s="0" t="s">
        <v>32316</v>
      </c>
      <c r="C760" s="0" t="s">
        <v>24617</v>
      </c>
      <c r="D760" s="0" t="s">
        <v>24617</v>
      </c>
      <c r="E760" s="0" t="s">
        <v>32317</v>
      </c>
      <c r="F760" s="0" t="s">
        <v>1987</v>
      </c>
      <c r="G760" s="0" t="n">
        <v>1</v>
      </c>
      <c r="H760" s="0" t="n">
        <v>1</v>
      </c>
      <c r="I760" s="0" t="n">
        <v>0.01</v>
      </c>
      <c r="J760" s="0" t="n">
        <v>1000</v>
      </c>
      <c r="K760" s="0" t="n">
        <v>1.85</v>
      </c>
      <c r="L760" s="0" t="n">
        <v>91.15</v>
      </c>
      <c r="M760" s="0" t="n">
        <v>89.49</v>
      </c>
      <c r="N760" s="0" t="n">
        <v>89.87</v>
      </c>
      <c r="O760" s="0" t="n">
        <v>90.6</v>
      </c>
      <c r="P760" s="0" t="n">
        <v>0</v>
      </c>
      <c r="Q760" s="0" t="n">
        <v>0</v>
      </c>
      <c r="R760" s="0" t="n">
        <v>0</v>
      </c>
      <c r="S760" s="0" t="n">
        <v>90.01</v>
      </c>
      <c r="T760" s="0" t="n">
        <v>90.71</v>
      </c>
      <c r="U760" s="0" t="n">
        <v>89.49</v>
      </c>
      <c r="V760" s="0" t="n">
        <v>91.15</v>
      </c>
      <c r="W760" s="0" t="n">
        <v>44103</v>
      </c>
      <c r="X760" s="0" t="n">
        <v>90.48</v>
      </c>
      <c r="Y760" s="0" t="n">
        <v>90.72</v>
      </c>
      <c r="Z760" s="0" t="n">
        <v>19</v>
      </c>
      <c r="AA760" s="0" t="n">
        <v>15000000</v>
      </c>
      <c r="AB760" s="0" t="n">
        <v>1823</v>
      </c>
      <c r="AC760" s="0" t="n">
        <v>0</v>
      </c>
      <c r="AD760" s="0" t="s">
        <v>99</v>
      </c>
      <c r="AE760" s="0" t="s">
        <v>99</v>
      </c>
      <c r="AH760" s="0" t="n">
        <v>-100</v>
      </c>
      <c r="AI760" s="0" t="s">
        <v>2133</v>
      </c>
      <c r="AJ760" s="0" t="s">
        <v>32112</v>
      </c>
      <c r="AK760" s="0" t="s">
        <v>31143</v>
      </c>
      <c r="AL760" s="0" t="s">
        <v>2112</v>
      </c>
    </row>
    <row r="761" customFormat="false" ht="15" hidden="false" customHeight="false" outlineLevel="0" collapsed="false">
      <c r="A761" s="0" t="s">
        <v>32318</v>
      </c>
      <c r="B761" s="0" t="s">
        <v>32319</v>
      </c>
      <c r="C761" s="0" t="s">
        <v>32320</v>
      </c>
      <c r="D761" s="0" t="s">
        <v>32320</v>
      </c>
      <c r="E761" s="0" t="s">
        <v>32321</v>
      </c>
      <c r="F761" s="0" t="s">
        <v>1987</v>
      </c>
      <c r="G761" s="0" t="n">
        <v>1</v>
      </c>
      <c r="H761" s="0" t="n">
        <v>1</v>
      </c>
      <c r="I761" s="0" t="n">
        <v>0.01</v>
      </c>
      <c r="J761" s="0" t="n">
        <v>1000</v>
      </c>
      <c r="K761" s="0" t="n">
        <v>0</v>
      </c>
      <c r="L761" s="0" t="n">
        <v>0</v>
      </c>
      <c r="M761" s="0" t="n">
        <v>0</v>
      </c>
      <c r="N761" s="0" t="n">
        <v>0</v>
      </c>
      <c r="O761" s="0" t="n">
        <v>0</v>
      </c>
      <c r="P761" s="0" t="n">
        <v>0</v>
      </c>
      <c r="Q761" s="0" t="n">
        <v>0</v>
      </c>
      <c r="R761" s="0" t="n">
        <v>0</v>
      </c>
      <c r="S761" s="0" t="n">
        <v>0</v>
      </c>
      <c r="T761" s="0" t="n">
        <v>0</v>
      </c>
      <c r="U761" s="0" t="n">
        <v>0</v>
      </c>
      <c r="V761" s="0" t="n">
        <v>0</v>
      </c>
      <c r="W761" s="0" t="n">
        <v>0</v>
      </c>
      <c r="X761" s="0" t="n">
        <v>0</v>
      </c>
      <c r="Y761" s="0" t="n">
        <v>0</v>
      </c>
      <c r="Z761" s="0" t="n">
        <v>0</v>
      </c>
      <c r="AA761" s="0" t="n">
        <v>10000000</v>
      </c>
      <c r="AB761" s="0" t="n">
        <v>0</v>
      </c>
      <c r="AC761" s="0" t="n">
        <v>0</v>
      </c>
      <c r="AD761" s="0" t="s">
        <v>99</v>
      </c>
      <c r="AE761" s="0" t="s">
        <v>99</v>
      </c>
      <c r="AH761" s="0" t="n">
        <v>-100</v>
      </c>
      <c r="AI761" s="0" t="s">
        <v>2133</v>
      </c>
      <c r="AJ761" s="0" t="s">
        <v>32112</v>
      </c>
      <c r="AK761" s="0" t="s">
        <v>31143</v>
      </c>
      <c r="AL761" s="0" t="s">
        <v>2112</v>
      </c>
    </row>
    <row r="762" customFormat="false" ht="15" hidden="false" customHeight="false" outlineLevel="0" collapsed="false">
      <c r="A762" s="0" t="s">
        <v>32322</v>
      </c>
      <c r="B762" s="0" t="s">
        <v>32323</v>
      </c>
      <c r="C762" s="0" t="s">
        <v>26021</v>
      </c>
      <c r="D762" s="0" t="s">
        <v>26021</v>
      </c>
      <c r="E762" s="0" t="s">
        <v>32324</v>
      </c>
      <c r="F762" s="0" t="s">
        <v>1987</v>
      </c>
      <c r="G762" s="0" t="n">
        <v>1</v>
      </c>
      <c r="H762" s="0" t="n">
        <v>1</v>
      </c>
      <c r="I762" s="0" t="n">
        <v>0.01</v>
      </c>
      <c r="J762" s="0" t="n">
        <v>1000</v>
      </c>
      <c r="K762" s="0" t="n">
        <v>-2.81</v>
      </c>
      <c r="L762" s="0" t="n">
        <v>85.81</v>
      </c>
      <c r="M762" s="0" t="n">
        <v>88.29</v>
      </c>
      <c r="N762" s="0" t="n">
        <v>85.53</v>
      </c>
      <c r="O762" s="0" t="n">
        <v>85.85</v>
      </c>
      <c r="P762" s="0" t="n">
        <v>0</v>
      </c>
      <c r="Q762" s="0" t="n">
        <v>0</v>
      </c>
      <c r="R762" s="0" t="n">
        <v>0</v>
      </c>
      <c r="S762" s="0" t="n">
        <v>85</v>
      </c>
      <c r="T762" s="0" t="n">
        <v>88.99</v>
      </c>
      <c r="U762" s="0" t="n">
        <v>83.18</v>
      </c>
      <c r="V762" s="0" t="n">
        <v>89</v>
      </c>
      <c r="W762" s="0" t="n">
        <v>106249</v>
      </c>
      <c r="X762" s="0" t="n">
        <v>85.54</v>
      </c>
      <c r="Y762" s="0" t="n">
        <v>85.62</v>
      </c>
      <c r="Z762" s="0" t="n">
        <v>49</v>
      </c>
      <c r="AA762" s="0" t="n">
        <v>15000000</v>
      </c>
      <c r="AB762" s="0" t="n">
        <v>858.1</v>
      </c>
      <c r="AC762" s="0" t="n">
        <v>0</v>
      </c>
      <c r="AD762" s="0" t="s">
        <v>99</v>
      </c>
      <c r="AE762" s="0" t="s">
        <v>99</v>
      </c>
      <c r="AH762" s="0" t="n">
        <v>-100</v>
      </c>
      <c r="AI762" s="0" t="s">
        <v>2133</v>
      </c>
      <c r="AJ762" s="0" t="s">
        <v>32112</v>
      </c>
      <c r="AK762" s="0" t="s">
        <v>31143</v>
      </c>
      <c r="AL762" s="0" t="s">
        <v>2112</v>
      </c>
    </row>
    <row r="763" customFormat="false" ht="15" hidden="false" customHeight="false" outlineLevel="0" collapsed="false">
      <c r="A763" s="0" t="s">
        <v>32325</v>
      </c>
      <c r="B763" s="0" t="s">
        <v>32326</v>
      </c>
      <c r="C763" s="0" t="s">
        <v>27031</v>
      </c>
      <c r="D763" s="0" t="s">
        <v>27031</v>
      </c>
      <c r="E763" s="0" t="s">
        <v>32327</v>
      </c>
      <c r="F763" s="0" t="s">
        <v>1987</v>
      </c>
      <c r="G763" s="0" t="n">
        <v>1</v>
      </c>
      <c r="H763" s="0" t="n">
        <v>1</v>
      </c>
      <c r="I763" s="0" t="n">
        <v>0.01</v>
      </c>
      <c r="J763" s="0" t="n">
        <v>1000</v>
      </c>
      <c r="K763" s="0" t="n">
        <v>-0.38</v>
      </c>
      <c r="L763" s="0" t="n">
        <v>95.95</v>
      </c>
      <c r="M763" s="0" t="n">
        <v>96.68</v>
      </c>
      <c r="N763" s="0" t="n">
        <v>97.07</v>
      </c>
      <c r="O763" s="0" t="n">
        <v>95.95</v>
      </c>
      <c r="P763" s="0" t="n">
        <v>0</v>
      </c>
      <c r="Q763" s="0" t="n">
        <v>0</v>
      </c>
      <c r="R763" s="0" t="n">
        <v>0</v>
      </c>
      <c r="S763" s="0" t="n">
        <v>95.97</v>
      </c>
      <c r="T763" s="0" t="n">
        <v>96.34</v>
      </c>
      <c r="U763" s="0" t="n">
        <v>95.46</v>
      </c>
      <c r="V763" s="0" t="n">
        <v>96.52</v>
      </c>
      <c r="W763" s="0" t="n">
        <v>87332</v>
      </c>
      <c r="X763" s="0" t="n">
        <v>95.54</v>
      </c>
      <c r="Y763" s="0" t="n">
        <v>95.94</v>
      </c>
      <c r="Z763" s="0" t="n">
        <v>13</v>
      </c>
      <c r="AA763" s="0" t="n">
        <v>30000000</v>
      </c>
      <c r="AB763" s="0" t="n">
        <v>959.5</v>
      </c>
      <c r="AC763" s="0" t="n">
        <v>0</v>
      </c>
      <c r="AD763" s="0" t="s">
        <v>99</v>
      </c>
      <c r="AE763" s="0" t="s">
        <v>99</v>
      </c>
      <c r="AH763" s="0" t="n">
        <v>8</v>
      </c>
      <c r="AI763" s="0" t="s">
        <v>2133</v>
      </c>
      <c r="AJ763" s="0" t="s">
        <v>32112</v>
      </c>
      <c r="AK763" s="0" t="s">
        <v>31143</v>
      </c>
      <c r="AL763" s="0" t="s">
        <v>2112</v>
      </c>
    </row>
    <row r="764" customFormat="false" ht="15" hidden="false" customHeight="false" outlineLevel="0" collapsed="false">
      <c r="A764" s="0" t="s">
        <v>32328</v>
      </c>
      <c r="B764" s="0" t="s">
        <v>32329</v>
      </c>
      <c r="C764" s="0" t="s">
        <v>23392</v>
      </c>
      <c r="D764" s="0" t="s">
        <v>23392</v>
      </c>
      <c r="E764" s="0" t="s">
        <v>32330</v>
      </c>
      <c r="F764" s="0" t="s">
        <v>1987</v>
      </c>
      <c r="G764" s="0" t="n">
        <v>1</v>
      </c>
      <c r="H764" s="0" t="n">
        <v>1</v>
      </c>
      <c r="I764" s="0" t="n">
        <v>0.01</v>
      </c>
      <c r="J764" s="0" t="n">
        <v>1000</v>
      </c>
      <c r="K764" s="0" t="n">
        <v>-2.01</v>
      </c>
      <c r="L764" s="0" t="n">
        <v>89.83</v>
      </c>
      <c r="M764" s="0" t="n">
        <v>91.67</v>
      </c>
      <c r="N764" s="0" t="n">
        <v>90.93</v>
      </c>
      <c r="O764" s="0" t="n">
        <v>89.83</v>
      </c>
      <c r="P764" s="0" t="n">
        <v>0</v>
      </c>
      <c r="Q764" s="0" t="n">
        <v>0</v>
      </c>
      <c r="R764" s="0" t="n">
        <v>0</v>
      </c>
      <c r="S764" s="0" t="n">
        <v>89.76</v>
      </c>
      <c r="T764" s="0" t="n">
        <v>92.02</v>
      </c>
      <c r="U764" s="0" t="n">
        <v>89.21</v>
      </c>
      <c r="V764" s="0" t="n">
        <v>92.02</v>
      </c>
      <c r="W764" s="0" t="n">
        <v>193884</v>
      </c>
      <c r="X764" s="0" t="n">
        <v>89.83</v>
      </c>
      <c r="Y764" s="0" t="n">
        <v>90.29</v>
      </c>
      <c r="Z764" s="0" t="n">
        <v>47</v>
      </c>
      <c r="AA764" s="0" t="n">
        <v>15000000</v>
      </c>
      <c r="AB764" s="0" t="n">
        <v>4491.5</v>
      </c>
      <c r="AC764" s="0" t="n">
        <v>0</v>
      </c>
      <c r="AD764" s="0" t="s">
        <v>99</v>
      </c>
      <c r="AE764" s="0" t="s">
        <v>99</v>
      </c>
      <c r="AH764" s="0" t="n">
        <v>8</v>
      </c>
      <c r="AI764" s="0" t="s">
        <v>2133</v>
      </c>
      <c r="AJ764" s="0" t="s">
        <v>32112</v>
      </c>
      <c r="AK764" s="0" t="s">
        <v>31143</v>
      </c>
      <c r="AL764" s="0" t="s">
        <v>2112</v>
      </c>
    </row>
    <row r="765" customFormat="false" ht="15" hidden="false" customHeight="false" outlineLevel="0" collapsed="false">
      <c r="A765" s="0" t="s">
        <v>32331</v>
      </c>
      <c r="B765" s="0" t="s">
        <v>32332</v>
      </c>
      <c r="C765" s="0" t="s">
        <v>32333</v>
      </c>
      <c r="D765" s="0" t="s">
        <v>32333</v>
      </c>
      <c r="E765" s="0" t="s">
        <v>32334</v>
      </c>
      <c r="F765" s="0" t="s">
        <v>1987</v>
      </c>
      <c r="G765" s="0" t="n">
        <v>1</v>
      </c>
      <c r="H765" s="0" t="n">
        <v>1</v>
      </c>
      <c r="I765" s="0" t="n">
        <v>0.01</v>
      </c>
      <c r="J765" s="0" t="n">
        <v>1000</v>
      </c>
      <c r="K765" s="0" t="n">
        <v>0</v>
      </c>
      <c r="L765" s="0" t="n">
        <v>0</v>
      </c>
      <c r="M765" s="0" t="n">
        <v>0</v>
      </c>
      <c r="N765" s="0" t="n">
        <v>0</v>
      </c>
      <c r="O765" s="0" t="n">
        <v>0</v>
      </c>
      <c r="P765" s="0" t="n">
        <v>0</v>
      </c>
      <c r="Q765" s="0" t="n">
        <v>0</v>
      </c>
      <c r="R765" s="0" t="n">
        <v>0</v>
      </c>
      <c r="S765" s="0" t="n">
        <v>0</v>
      </c>
      <c r="T765" s="0" t="n">
        <v>0</v>
      </c>
      <c r="U765" s="0" t="n">
        <v>0</v>
      </c>
      <c r="V765" s="0" t="n">
        <v>0</v>
      </c>
      <c r="W765" s="0" t="n">
        <v>0</v>
      </c>
      <c r="X765" s="0" t="n">
        <v>0</v>
      </c>
      <c r="Y765" s="0" t="n">
        <v>0</v>
      </c>
      <c r="Z765" s="0" t="n">
        <v>0</v>
      </c>
      <c r="AA765" s="0" t="n">
        <v>5000000</v>
      </c>
      <c r="AB765" s="0" t="n">
        <v>0</v>
      </c>
      <c r="AC765" s="0" t="n">
        <v>0</v>
      </c>
      <c r="AD765" s="0" t="s">
        <v>99</v>
      </c>
      <c r="AE765" s="0" t="s">
        <v>99</v>
      </c>
      <c r="AH765" s="0" t="n">
        <v>800</v>
      </c>
      <c r="AI765" s="0" t="s">
        <v>2133</v>
      </c>
      <c r="AJ765" s="0" t="s">
        <v>32112</v>
      </c>
      <c r="AK765" s="0" t="s">
        <v>31143</v>
      </c>
      <c r="AL765" s="0" t="s">
        <v>2112</v>
      </c>
    </row>
    <row r="766" customFormat="false" ht="15" hidden="false" customHeight="false" outlineLevel="0" collapsed="false">
      <c r="A766" s="0" t="s">
        <v>32335</v>
      </c>
      <c r="B766" s="0" t="s">
        <v>32336</v>
      </c>
      <c r="C766" s="0" t="s">
        <v>18799</v>
      </c>
      <c r="D766" s="0" t="s">
        <v>18799</v>
      </c>
      <c r="E766" s="0" t="s">
        <v>32337</v>
      </c>
      <c r="F766" s="0" t="s">
        <v>498</v>
      </c>
      <c r="G766" s="0" t="n">
        <v>2</v>
      </c>
      <c r="H766" s="0" t="n">
        <v>1</v>
      </c>
      <c r="I766" s="0" t="n">
        <v>0.01</v>
      </c>
      <c r="J766" s="0" t="n">
        <v>1000</v>
      </c>
      <c r="K766" s="0" t="n">
        <v>-0.16</v>
      </c>
      <c r="L766" s="0" t="n">
        <v>74.87</v>
      </c>
      <c r="M766" s="0" t="n">
        <v>74.99</v>
      </c>
      <c r="N766" s="0" t="n">
        <v>74.99</v>
      </c>
      <c r="O766" s="0" t="n">
        <v>74.85</v>
      </c>
      <c r="P766" s="0" t="n">
        <v>0</v>
      </c>
      <c r="Q766" s="0" t="n">
        <v>0</v>
      </c>
      <c r="R766" s="0" t="n">
        <v>0</v>
      </c>
      <c r="S766" s="0" t="n">
        <v>74.88</v>
      </c>
      <c r="T766" s="0" t="n">
        <v>74.89</v>
      </c>
      <c r="U766" s="0" t="n">
        <v>74.84</v>
      </c>
      <c r="V766" s="0" t="n">
        <v>75</v>
      </c>
      <c r="W766" s="0" t="n">
        <v>1257210</v>
      </c>
      <c r="X766" s="0" t="n">
        <v>74.83</v>
      </c>
      <c r="Y766" s="0" t="n">
        <v>74.86</v>
      </c>
      <c r="Z766" s="0" t="n">
        <v>89</v>
      </c>
      <c r="AA766" s="0" t="n">
        <v>10000000</v>
      </c>
      <c r="AB766" s="0" t="n">
        <v>16471.4</v>
      </c>
      <c r="AC766" s="0" t="n">
        <v>0</v>
      </c>
      <c r="AD766" s="0" t="s">
        <v>99</v>
      </c>
      <c r="AE766" s="0" t="s">
        <v>99</v>
      </c>
      <c r="AH766" s="0" t="n">
        <v>6</v>
      </c>
      <c r="AI766" s="0" t="s">
        <v>2133</v>
      </c>
      <c r="AJ766" s="0" t="s">
        <v>32112</v>
      </c>
      <c r="AK766" s="0" t="s">
        <v>31135</v>
      </c>
      <c r="AL766" s="0" t="s">
        <v>2112</v>
      </c>
    </row>
    <row r="767" customFormat="false" ht="15" hidden="false" customHeight="false" outlineLevel="0" collapsed="false">
      <c r="A767" s="0" t="s">
        <v>32338</v>
      </c>
      <c r="B767" s="0" t="s">
        <v>32339</v>
      </c>
      <c r="C767" s="0" t="s">
        <v>32340</v>
      </c>
      <c r="D767" s="0" t="s">
        <v>32340</v>
      </c>
      <c r="E767" s="0" t="s">
        <v>32341</v>
      </c>
      <c r="F767" s="0" t="s">
        <v>1987</v>
      </c>
      <c r="G767" s="0" t="n">
        <v>2</v>
      </c>
      <c r="H767" s="0" t="n">
        <v>1</v>
      </c>
      <c r="I767" s="0" t="n">
        <v>0.01</v>
      </c>
      <c r="J767" s="0" t="n">
        <v>436.5</v>
      </c>
      <c r="K767" s="0" t="n">
        <v>0</v>
      </c>
      <c r="L767" s="0" t="n">
        <v>0</v>
      </c>
      <c r="M767" s="0" t="n">
        <v>0</v>
      </c>
      <c r="N767" s="0" t="n">
        <v>0</v>
      </c>
      <c r="O767" s="0" t="n">
        <v>0</v>
      </c>
      <c r="P767" s="0" t="n">
        <v>0</v>
      </c>
      <c r="Q767" s="0" t="n">
        <v>0</v>
      </c>
      <c r="R767" s="0" t="n">
        <v>0</v>
      </c>
      <c r="S767" s="0" t="n">
        <v>0</v>
      </c>
      <c r="T767" s="0" t="n">
        <v>0</v>
      </c>
      <c r="U767" s="0" t="n">
        <v>0</v>
      </c>
      <c r="V767" s="0" t="n">
        <v>0</v>
      </c>
      <c r="W767" s="0" t="n">
        <v>0</v>
      </c>
      <c r="X767" s="0" t="n">
        <v>0</v>
      </c>
      <c r="Y767" s="0" t="n">
        <v>0</v>
      </c>
      <c r="Z767" s="0" t="n">
        <v>0</v>
      </c>
      <c r="AA767" s="0" t="n">
        <v>3216086</v>
      </c>
      <c r="AB767" s="0" t="n">
        <v>0</v>
      </c>
      <c r="AC767" s="0" t="n">
        <v>0</v>
      </c>
      <c r="AD767" s="0" t="s">
        <v>99</v>
      </c>
      <c r="AE767" s="0" t="s">
        <v>99</v>
      </c>
      <c r="AH767" s="0" t="n">
        <v>6</v>
      </c>
      <c r="AI767" s="0" t="s">
        <v>2133</v>
      </c>
      <c r="AJ767" s="0" t="s">
        <v>32112</v>
      </c>
      <c r="AK767" s="0" t="s">
        <v>31143</v>
      </c>
      <c r="AL767" s="0" t="s">
        <v>2112</v>
      </c>
    </row>
    <row r="768" customFormat="false" ht="15" hidden="false" customHeight="false" outlineLevel="0" collapsed="false">
      <c r="A768" s="0" t="s">
        <v>32342</v>
      </c>
      <c r="B768" s="0" t="s">
        <v>32343</v>
      </c>
      <c r="C768" s="0" t="s">
        <v>32344</v>
      </c>
      <c r="D768" s="0" t="s">
        <v>32344</v>
      </c>
      <c r="E768" s="0" t="s">
        <v>32345</v>
      </c>
      <c r="F768" s="0" t="s">
        <v>1987</v>
      </c>
      <c r="G768" s="0" t="n">
        <v>2</v>
      </c>
      <c r="H768" s="0" t="n">
        <v>1</v>
      </c>
      <c r="I768" s="0" t="n">
        <v>0.01</v>
      </c>
      <c r="J768" s="0" t="n">
        <v>436.5</v>
      </c>
      <c r="K768" s="0" t="n">
        <v>0</v>
      </c>
      <c r="L768" s="0" t="n">
        <v>0</v>
      </c>
      <c r="M768" s="0" t="n">
        <v>90.91</v>
      </c>
      <c r="N768" s="0" t="n">
        <v>93.52</v>
      </c>
      <c r="O768" s="0" t="n">
        <v>90.91</v>
      </c>
      <c r="P768" s="0" t="n">
        <v>0</v>
      </c>
      <c r="Q768" s="0" t="n">
        <v>0</v>
      </c>
      <c r="R768" s="0" t="n">
        <v>0</v>
      </c>
      <c r="S768" s="0" t="n">
        <v>0</v>
      </c>
      <c r="T768" s="0" t="n">
        <v>0</v>
      </c>
      <c r="U768" s="0" t="n">
        <v>0</v>
      </c>
      <c r="V768" s="0" t="n">
        <v>0</v>
      </c>
      <c r="W768" s="0" t="n">
        <v>0</v>
      </c>
      <c r="X768" s="0" t="n">
        <v>90.9</v>
      </c>
      <c r="Y768" s="0" t="n">
        <v>91.78</v>
      </c>
      <c r="Z768" s="0" t="n">
        <v>0</v>
      </c>
      <c r="AA768" s="0" t="n">
        <v>1798530</v>
      </c>
      <c r="AB768" s="0" t="n">
        <v>0</v>
      </c>
      <c r="AC768" s="0" t="n">
        <v>0</v>
      </c>
      <c r="AD768" s="0" t="s">
        <v>99</v>
      </c>
      <c r="AE768" s="0" t="s">
        <v>99</v>
      </c>
      <c r="AH768" s="0" t="n">
        <v>6</v>
      </c>
      <c r="AI768" s="0" t="s">
        <v>2133</v>
      </c>
      <c r="AJ768" s="0" t="s">
        <v>32112</v>
      </c>
      <c r="AK768" s="0" t="s">
        <v>31143</v>
      </c>
      <c r="AL768" s="0" t="s">
        <v>2112</v>
      </c>
    </row>
    <row r="769" customFormat="false" ht="15" hidden="false" customHeight="false" outlineLevel="0" collapsed="false">
      <c r="A769" s="0" t="s">
        <v>32346</v>
      </c>
      <c r="B769" s="0" t="s">
        <v>32347</v>
      </c>
      <c r="C769" s="0" t="s">
        <v>32348</v>
      </c>
      <c r="D769" s="0" t="s">
        <v>32348</v>
      </c>
      <c r="E769" s="0" t="s">
        <v>32349</v>
      </c>
      <c r="F769" s="0" t="s">
        <v>1987</v>
      </c>
      <c r="G769" s="0" t="n">
        <v>2</v>
      </c>
      <c r="H769" s="0" t="n">
        <v>1</v>
      </c>
      <c r="I769" s="0" t="n">
        <v>0.01</v>
      </c>
      <c r="J769" s="0" t="n">
        <v>1000</v>
      </c>
      <c r="K769" s="0" t="n">
        <v>0</v>
      </c>
      <c r="L769" s="0" t="n">
        <v>0</v>
      </c>
      <c r="M769" s="0" t="n">
        <v>0</v>
      </c>
      <c r="N769" s="0" t="n">
        <v>0</v>
      </c>
      <c r="O769" s="0" t="n">
        <v>0</v>
      </c>
      <c r="P769" s="0" t="n">
        <v>0</v>
      </c>
      <c r="Q769" s="0" t="n">
        <v>0</v>
      </c>
      <c r="R769" s="0" t="n">
        <v>0</v>
      </c>
      <c r="S769" s="0" t="n">
        <v>0</v>
      </c>
      <c r="T769" s="0" t="n">
        <v>0</v>
      </c>
      <c r="U769" s="0" t="n">
        <v>0</v>
      </c>
      <c r="V769" s="0" t="n">
        <v>0</v>
      </c>
      <c r="W769" s="0" t="n">
        <v>0</v>
      </c>
      <c r="X769" s="0" t="n">
        <v>0</v>
      </c>
      <c r="Y769" s="0" t="n">
        <v>0</v>
      </c>
      <c r="Z769" s="0" t="n">
        <v>0</v>
      </c>
      <c r="AA769" s="0" t="n">
        <v>1241000</v>
      </c>
      <c r="AB769" s="0" t="n">
        <v>0</v>
      </c>
      <c r="AC769" s="0" t="n">
        <v>0</v>
      </c>
      <c r="AD769" s="0" t="s">
        <v>99</v>
      </c>
      <c r="AE769" s="0" t="s">
        <v>99</v>
      </c>
      <c r="AH769" s="0" t="n">
        <v>8</v>
      </c>
      <c r="AI769" s="0" t="s">
        <v>2133</v>
      </c>
      <c r="AJ769" s="0" t="s">
        <v>32112</v>
      </c>
      <c r="AK769" s="0" t="s">
        <v>31143</v>
      </c>
      <c r="AL769" s="0" t="s">
        <v>2112</v>
      </c>
    </row>
    <row r="770" customFormat="false" ht="15" hidden="false" customHeight="false" outlineLevel="0" collapsed="false">
      <c r="A770" s="0" t="s">
        <v>32350</v>
      </c>
      <c r="B770" s="0" t="s">
        <v>32351</v>
      </c>
      <c r="C770" s="0" t="s">
        <v>32352</v>
      </c>
      <c r="D770" s="0" t="s">
        <v>32352</v>
      </c>
      <c r="E770" s="0" t="s">
        <v>32353</v>
      </c>
      <c r="F770" s="0" t="s">
        <v>1987</v>
      </c>
      <c r="G770" s="0" t="n">
        <v>2</v>
      </c>
      <c r="H770" s="0" t="n">
        <v>1</v>
      </c>
      <c r="I770" s="0" t="n">
        <v>0.01</v>
      </c>
      <c r="J770" s="0" t="n">
        <v>1000</v>
      </c>
      <c r="K770" s="0" t="n">
        <v>0</v>
      </c>
      <c r="L770" s="0" t="n">
        <v>0</v>
      </c>
      <c r="M770" s="0" t="n">
        <v>0</v>
      </c>
      <c r="N770" s="0" t="n">
        <v>0</v>
      </c>
      <c r="O770" s="0" t="n">
        <v>0</v>
      </c>
      <c r="P770" s="0" t="n">
        <v>0</v>
      </c>
      <c r="Q770" s="0" t="n">
        <v>0</v>
      </c>
      <c r="R770" s="0" t="n">
        <v>0</v>
      </c>
      <c r="S770" s="0" t="n">
        <v>0</v>
      </c>
      <c r="T770" s="0" t="n">
        <v>0</v>
      </c>
      <c r="U770" s="0" t="n">
        <v>0</v>
      </c>
      <c r="V770" s="0" t="n">
        <v>0</v>
      </c>
      <c r="W770" s="0" t="n">
        <v>0</v>
      </c>
      <c r="X770" s="0" t="n">
        <v>0</v>
      </c>
      <c r="Y770" s="0" t="n">
        <v>0</v>
      </c>
      <c r="Z770" s="0" t="n">
        <v>0</v>
      </c>
      <c r="AA770" s="0" t="n">
        <v>3533000</v>
      </c>
      <c r="AB770" s="0" t="n">
        <v>0</v>
      </c>
      <c r="AC770" s="0" t="n">
        <v>0</v>
      </c>
      <c r="AD770" s="0" t="s">
        <v>99</v>
      </c>
      <c r="AE770" s="0" t="s">
        <v>99</v>
      </c>
      <c r="AH770" s="0" t="n">
        <v>800</v>
      </c>
      <c r="AI770" s="0" t="s">
        <v>2133</v>
      </c>
      <c r="AJ770" s="0" t="s">
        <v>32112</v>
      </c>
      <c r="AK770" s="0" t="s">
        <v>31143</v>
      </c>
      <c r="AL770" s="0" t="s">
        <v>2112</v>
      </c>
    </row>
    <row r="771" customFormat="false" ht="15" hidden="false" customHeight="false" outlineLevel="0" collapsed="false">
      <c r="A771" s="0" t="s">
        <v>32354</v>
      </c>
      <c r="B771" s="0" t="s">
        <v>32355</v>
      </c>
      <c r="C771" s="0" t="s">
        <v>32356</v>
      </c>
      <c r="D771" s="0" t="s">
        <v>32356</v>
      </c>
      <c r="E771" s="0" t="s">
        <v>32357</v>
      </c>
      <c r="F771" s="0" t="s">
        <v>1987</v>
      </c>
      <c r="G771" s="0" t="n">
        <v>2</v>
      </c>
      <c r="H771" s="0" t="n">
        <v>1</v>
      </c>
      <c r="I771" s="0" t="n">
        <v>0.01</v>
      </c>
      <c r="J771" s="0" t="n">
        <v>1000</v>
      </c>
      <c r="K771" s="0" t="n">
        <v>0</v>
      </c>
      <c r="L771" s="0" t="n">
        <v>0</v>
      </c>
      <c r="M771" s="0" t="n">
        <v>0</v>
      </c>
      <c r="N771" s="0" t="n">
        <v>0</v>
      </c>
      <c r="O771" s="0" t="n">
        <v>0</v>
      </c>
      <c r="P771" s="0" t="n">
        <v>0</v>
      </c>
      <c r="Q771" s="0" t="n">
        <v>0</v>
      </c>
      <c r="R771" s="0" t="n">
        <v>0</v>
      </c>
      <c r="S771" s="0" t="n">
        <v>0</v>
      </c>
      <c r="T771" s="0" t="n">
        <v>0</v>
      </c>
      <c r="U771" s="0" t="n">
        <v>0</v>
      </c>
      <c r="V771" s="0" t="n">
        <v>0</v>
      </c>
      <c r="W771" s="0" t="n">
        <v>0</v>
      </c>
      <c r="X771" s="0" t="n">
        <v>0</v>
      </c>
      <c r="Y771" s="0" t="n">
        <v>0</v>
      </c>
      <c r="Z771" s="0" t="n">
        <v>0</v>
      </c>
      <c r="AA771" s="0" t="n">
        <v>1374000</v>
      </c>
      <c r="AB771" s="0" t="n">
        <v>0</v>
      </c>
      <c r="AC771" s="0" t="n">
        <v>0</v>
      </c>
      <c r="AD771" s="0" t="s">
        <v>99</v>
      </c>
      <c r="AE771" s="0" t="s">
        <v>99</v>
      </c>
      <c r="AH771" s="0" t="n">
        <v>800</v>
      </c>
      <c r="AI771" s="0" t="s">
        <v>2133</v>
      </c>
      <c r="AJ771" s="0" t="s">
        <v>32112</v>
      </c>
      <c r="AK771" s="0" t="s">
        <v>31143</v>
      </c>
      <c r="AL771" s="0" t="s">
        <v>2112</v>
      </c>
    </row>
    <row r="772" customFormat="false" ht="15" hidden="false" customHeight="false" outlineLevel="0" collapsed="false">
      <c r="A772" s="0" t="s">
        <v>32358</v>
      </c>
      <c r="B772" s="0" t="s">
        <v>32359</v>
      </c>
      <c r="C772" s="0" t="s">
        <v>32360</v>
      </c>
      <c r="D772" s="0" t="s">
        <v>32360</v>
      </c>
      <c r="E772" s="0" t="s">
        <v>32361</v>
      </c>
      <c r="F772" s="0" t="s">
        <v>1987</v>
      </c>
      <c r="G772" s="0" t="n">
        <v>2</v>
      </c>
      <c r="H772" s="0" t="n">
        <v>1</v>
      </c>
      <c r="I772" s="0" t="n">
        <v>0.01</v>
      </c>
      <c r="J772" s="0" t="n">
        <v>440</v>
      </c>
      <c r="K772" s="0" t="n">
        <v>0</v>
      </c>
      <c r="L772" s="0" t="n">
        <v>0</v>
      </c>
      <c r="M772" s="0" t="n">
        <v>0</v>
      </c>
      <c r="N772" s="0" t="n">
        <v>0</v>
      </c>
      <c r="O772" s="0" t="n">
        <v>0</v>
      </c>
      <c r="P772" s="0" t="n">
        <v>0</v>
      </c>
      <c r="Q772" s="0" t="n">
        <v>0</v>
      </c>
      <c r="R772" s="0" t="n">
        <v>0</v>
      </c>
      <c r="S772" s="0" t="n">
        <v>0</v>
      </c>
      <c r="T772" s="0" t="n">
        <v>0</v>
      </c>
      <c r="U772" s="0" t="n">
        <v>0</v>
      </c>
      <c r="V772" s="0" t="n">
        <v>0</v>
      </c>
      <c r="W772" s="0" t="n">
        <v>0</v>
      </c>
      <c r="X772" s="0" t="n">
        <v>0</v>
      </c>
      <c r="Y772" s="0" t="n">
        <v>0</v>
      </c>
      <c r="Z772" s="0" t="n">
        <v>0</v>
      </c>
      <c r="AA772" s="0" t="n">
        <v>3752000</v>
      </c>
      <c r="AB772" s="0" t="n">
        <v>0</v>
      </c>
      <c r="AC772" s="0" t="n">
        <v>0</v>
      </c>
      <c r="AD772" s="0" t="s">
        <v>99</v>
      </c>
      <c r="AE772" s="0" t="s">
        <v>99</v>
      </c>
      <c r="AH772" s="0" t="n">
        <v>800</v>
      </c>
      <c r="AI772" s="0" t="s">
        <v>2133</v>
      </c>
      <c r="AJ772" s="0" t="s">
        <v>32112</v>
      </c>
      <c r="AK772" s="0" t="s">
        <v>31143</v>
      </c>
      <c r="AL772" s="0" t="s">
        <v>2112</v>
      </c>
    </row>
    <row r="773" customFormat="false" ht="15" hidden="false" customHeight="false" outlineLevel="0" collapsed="false">
      <c r="A773" s="0" t="s">
        <v>32362</v>
      </c>
      <c r="B773" s="0" t="s">
        <v>32363</v>
      </c>
      <c r="C773" s="0" t="s">
        <v>32364</v>
      </c>
      <c r="D773" s="0" t="s">
        <v>32364</v>
      </c>
      <c r="E773" s="0" t="s">
        <v>32365</v>
      </c>
      <c r="F773" s="0" t="s">
        <v>1987</v>
      </c>
      <c r="G773" s="0" t="n">
        <v>2</v>
      </c>
      <c r="H773" s="0" t="n">
        <v>1</v>
      </c>
      <c r="I773" s="0" t="n">
        <v>0.01</v>
      </c>
      <c r="J773" s="0" t="n">
        <v>1000</v>
      </c>
      <c r="K773" s="0" t="n">
        <v>0</v>
      </c>
      <c r="L773" s="0" t="n">
        <v>0</v>
      </c>
      <c r="M773" s="0" t="n">
        <v>0</v>
      </c>
      <c r="N773" s="0" t="n">
        <v>0</v>
      </c>
      <c r="O773" s="0" t="n">
        <v>0</v>
      </c>
      <c r="P773" s="0" t="n">
        <v>0</v>
      </c>
      <c r="Q773" s="0" t="n">
        <v>0</v>
      </c>
      <c r="R773" s="0" t="n">
        <v>0</v>
      </c>
      <c r="S773" s="0" t="n">
        <v>0</v>
      </c>
      <c r="T773" s="0" t="n">
        <v>0</v>
      </c>
      <c r="U773" s="0" t="n">
        <v>0</v>
      </c>
      <c r="V773" s="0" t="n">
        <v>0</v>
      </c>
      <c r="W773" s="0" t="n">
        <v>0</v>
      </c>
      <c r="X773" s="0" t="n">
        <v>0</v>
      </c>
      <c r="Y773" s="0" t="n">
        <v>0</v>
      </c>
      <c r="Z773" s="0" t="n">
        <v>0</v>
      </c>
      <c r="AA773" s="0" t="n">
        <v>2013083</v>
      </c>
      <c r="AB773" s="0" t="n">
        <v>0</v>
      </c>
      <c r="AC773" s="0" t="n">
        <v>0</v>
      </c>
      <c r="AD773" s="0" t="s">
        <v>99</v>
      </c>
      <c r="AE773" s="0" t="s">
        <v>99</v>
      </c>
      <c r="AH773" s="0" t="n">
        <v>800</v>
      </c>
      <c r="AI773" s="0" t="s">
        <v>2133</v>
      </c>
      <c r="AJ773" s="0" t="s">
        <v>32112</v>
      </c>
      <c r="AK773" s="0" t="s">
        <v>31143</v>
      </c>
      <c r="AL773" s="0" t="s">
        <v>2112</v>
      </c>
    </row>
    <row r="774" customFormat="false" ht="15" hidden="false" customHeight="false" outlineLevel="0" collapsed="false">
      <c r="A774" s="0" t="s">
        <v>32366</v>
      </c>
      <c r="B774" s="0" t="s">
        <v>32367</v>
      </c>
      <c r="C774" s="0" t="s">
        <v>26479</v>
      </c>
      <c r="D774" s="0" t="s">
        <v>26479</v>
      </c>
      <c r="E774" s="0" t="s">
        <v>32368</v>
      </c>
      <c r="F774" s="0" t="s">
        <v>498</v>
      </c>
      <c r="G774" s="0" t="n">
        <v>2</v>
      </c>
      <c r="H774" s="0" t="n">
        <v>1</v>
      </c>
      <c r="I774" s="0" t="n">
        <v>0.01</v>
      </c>
      <c r="J774" s="0" t="n">
        <v>1000</v>
      </c>
      <c r="K774" s="0" t="n">
        <v>3.97</v>
      </c>
      <c r="L774" s="0" t="n">
        <v>91.9</v>
      </c>
      <c r="M774" s="0" t="n">
        <v>88.39</v>
      </c>
      <c r="N774" s="0" t="n">
        <v>88.62</v>
      </c>
      <c r="O774" s="0" t="n">
        <v>91.9</v>
      </c>
      <c r="P774" s="0" t="n">
        <v>0</v>
      </c>
      <c r="Q774" s="0" t="n">
        <v>0</v>
      </c>
      <c r="R774" s="0" t="n">
        <v>0</v>
      </c>
      <c r="S774" s="0" t="n">
        <v>89.08</v>
      </c>
      <c r="T774" s="0" t="n">
        <v>89.96</v>
      </c>
      <c r="U774" s="0" t="n">
        <v>88.31</v>
      </c>
      <c r="V774" s="0" t="n">
        <v>91.94</v>
      </c>
      <c r="W774" s="0" t="n">
        <v>314458</v>
      </c>
      <c r="X774" s="0" t="n">
        <v>90.78</v>
      </c>
      <c r="Y774" s="0" t="n">
        <v>91.94</v>
      </c>
      <c r="Z774" s="0" t="n">
        <v>73</v>
      </c>
      <c r="AA774" s="0" t="n">
        <v>500000</v>
      </c>
      <c r="AB774" s="0" t="n">
        <v>919</v>
      </c>
      <c r="AC774" s="0" t="n">
        <v>0</v>
      </c>
      <c r="AD774" s="0" t="s">
        <v>99</v>
      </c>
      <c r="AE774" s="0" t="s">
        <v>99</v>
      </c>
      <c r="AH774" s="0" t="n">
        <v>6</v>
      </c>
      <c r="AI774" s="0" t="s">
        <v>2133</v>
      </c>
      <c r="AJ774" s="0" t="s">
        <v>32112</v>
      </c>
      <c r="AK774" s="0" t="s">
        <v>31135</v>
      </c>
      <c r="AL774" s="0" t="s">
        <v>2112</v>
      </c>
    </row>
    <row r="775" customFormat="false" ht="15" hidden="false" customHeight="false" outlineLevel="0" collapsed="false">
      <c r="A775" s="0" t="s">
        <v>32369</v>
      </c>
      <c r="B775" s="0" t="s">
        <v>32370</v>
      </c>
      <c r="C775" s="0" t="s">
        <v>21692</v>
      </c>
      <c r="D775" s="0" t="s">
        <v>21692</v>
      </c>
      <c r="E775" s="0" t="s">
        <v>32371</v>
      </c>
      <c r="F775" s="0" t="s">
        <v>498</v>
      </c>
      <c r="G775" s="0" t="n">
        <v>2</v>
      </c>
      <c r="H775" s="0" t="n">
        <v>1</v>
      </c>
      <c r="I775" s="0" t="n">
        <v>0.01</v>
      </c>
      <c r="J775" s="0" t="n">
        <v>835</v>
      </c>
      <c r="K775" s="0" t="n">
        <v>0.47</v>
      </c>
      <c r="L775" s="0" t="n">
        <v>91.81</v>
      </c>
      <c r="M775" s="0" t="n">
        <v>91.38</v>
      </c>
      <c r="N775" s="0" t="n">
        <v>90.31</v>
      </c>
      <c r="O775" s="0" t="n">
        <v>91.81</v>
      </c>
      <c r="P775" s="0" t="n">
        <v>0</v>
      </c>
      <c r="Q775" s="0" t="n">
        <v>0</v>
      </c>
      <c r="R775" s="0" t="n">
        <v>0</v>
      </c>
      <c r="S775" s="0" t="n">
        <v>91.86</v>
      </c>
      <c r="T775" s="0" t="n">
        <v>91.4</v>
      </c>
      <c r="U775" s="0" t="n">
        <v>91.4</v>
      </c>
      <c r="V775" s="0" t="n">
        <v>92</v>
      </c>
      <c r="W775" s="0" t="n">
        <v>602130</v>
      </c>
      <c r="X775" s="0" t="n">
        <v>91.78</v>
      </c>
      <c r="Y775" s="0" t="n">
        <v>91.81</v>
      </c>
      <c r="Z775" s="0" t="n">
        <v>60</v>
      </c>
      <c r="AA775" s="0" t="n">
        <v>1500000</v>
      </c>
      <c r="AB775" s="0" t="n">
        <v>24531.63</v>
      </c>
      <c r="AC775" s="0" t="n">
        <v>0</v>
      </c>
      <c r="AD775" s="0" t="s">
        <v>99</v>
      </c>
      <c r="AE775" s="0" t="s">
        <v>99</v>
      </c>
      <c r="AH775" s="0" t="n">
        <v>6</v>
      </c>
      <c r="AI775" s="0" t="s">
        <v>2133</v>
      </c>
      <c r="AJ775" s="0" t="s">
        <v>32112</v>
      </c>
      <c r="AK775" s="0" t="s">
        <v>31135</v>
      </c>
      <c r="AL775" s="0" t="s">
        <v>2112</v>
      </c>
    </row>
    <row r="776" customFormat="false" ht="15" hidden="false" customHeight="false" outlineLevel="0" collapsed="false">
      <c r="A776" s="0" t="s">
        <v>32372</v>
      </c>
      <c r="B776" s="0" t="s">
        <v>32373</v>
      </c>
      <c r="C776" s="0" t="s">
        <v>18181</v>
      </c>
      <c r="D776" s="0" t="s">
        <v>18181</v>
      </c>
      <c r="E776" s="0" t="s">
        <v>32374</v>
      </c>
      <c r="F776" s="0" t="s">
        <v>498</v>
      </c>
      <c r="G776" s="0" t="n">
        <v>2</v>
      </c>
      <c r="H776" s="0" t="n">
        <v>1</v>
      </c>
      <c r="I776" s="0" t="n">
        <v>0.01</v>
      </c>
      <c r="J776" s="0" t="n">
        <v>1000</v>
      </c>
      <c r="K776" s="0" t="n">
        <v>0.02</v>
      </c>
      <c r="L776" s="0" t="n">
        <v>87.67</v>
      </c>
      <c r="M776" s="0" t="n">
        <v>87.66</v>
      </c>
      <c r="N776" s="0" t="n">
        <v>87.04</v>
      </c>
      <c r="O776" s="0" t="n">
        <v>87.74</v>
      </c>
      <c r="P776" s="0" t="n">
        <v>0</v>
      </c>
      <c r="Q776" s="0" t="n">
        <v>0</v>
      </c>
      <c r="R776" s="0" t="n">
        <v>0</v>
      </c>
      <c r="S776" s="0" t="n">
        <v>87.59</v>
      </c>
      <c r="T776" s="0" t="n">
        <v>87.65</v>
      </c>
      <c r="U776" s="0" t="n">
        <v>87.25</v>
      </c>
      <c r="V776" s="0" t="n">
        <v>87.83</v>
      </c>
      <c r="W776" s="0" t="n">
        <v>1497744</v>
      </c>
      <c r="X776" s="0" t="n">
        <v>87.7</v>
      </c>
      <c r="Y776" s="0" t="n">
        <v>87.73</v>
      </c>
      <c r="Z776" s="0" t="n">
        <v>92</v>
      </c>
      <c r="AA776" s="0" t="n">
        <v>1500000</v>
      </c>
      <c r="AB776" s="0" t="n">
        <v>876.7</v>
      </c>
      <c r="AC776" s="0" t="n">
        <v>0</v>
      </c>
      <c r="AD776" s="0" t="s">
        <v>99</v>
      </c>
      <c r="AE776" s="0" t="s">
        <v>99</v>
      </c>
      <c r="AH776" s="0" t="n">
        <v>6</v>
      </c>
      <c r="AI776" s="0" t="s">
        <v>2133</v>
      </c>
      <c r="AJ776" s="0" t="s">
        <v>32112</v>
      </c>
      <c r="AK776" s="0" t="s">
        <v>31135</v>
      </c>
      <c r="AL776" s="0" t="s">
        <v>2112</v>
      </c>
    </row>
    <row r="777" customFormat="false" ht="15" hidden="false" customHeight="false" outlineLevel="0" collapsed="false">
      <c r="A777" s="0" t="s">
        <v>32375</v>
      </c>
      <c r="B777" s="0" t="s">
        <v>32376</v>
      </c>
      <c r="C777" s="0" t="s">
        <v>22716</v>
      </c>
      <c r="D777" s="0" t="s">
        <v>22716</v>
      </c>
      <c r="E777" s="0" t="s">
        <v>32377</v>
      </c>
      <c r="F777" s="0" t="s">
        <v>498</v>
      </c>
      <c r="G777" s="0" t="n">
        <v>2</v>
      </c>
      <c r="H777" s="0" t="n">
        <v>1</v>
      </c>
      <c r="I777" s="0" t="n">
        <v>0.01</v>
      </c>
      <c r="J777" s="0" t="n">
        <v>1000</v>
      </c>
      <c r="K777" s="0" t="n">
        <v>-0.24</v>
      </c>
      <c r="L777" s="0" t="n">
        <v>80.66</v>
      </c>
      <c r="M777" s="0" t="n">
        <v>80.85</v>
      </c>
      <c r="N777" s="0" t="n">
        <v>80.48</v>
      </c>
      <c r="O777" s="0" t="n">
        <v>80.61</v>
      </c>
      <c r="P777" s="0" t="n">
        <v>0</v>
      </c>
      <c r="Q777" s="0" t="n">
        <v>0</v>
      </c>
      <c r="R777" s="0" t="n">
        <v>0</v>
      </c>
      <c r="S777" s="0" t="n">
        <v>80.42</v>
      </c>
      <c r="T777" s="0" t="n">
        <v>81.09</v>
      </c>
      <c r="U777" s="0" t="n">
        <v>79</v>
      </c>
      <c r="V777" s="0" t="n">
        <v>81.47</v>
      </c>
      <c r="W777" s="0" t="n">
        <v>5105806</v>
      </c>
      <c r="X777" s="0" t="n">
        <v>80.62</v>
      </c>
      <c r="Y777" s="0" t="n">
        <v>80.66</v>
      </c>
      <c r="Z777" s="0" t="n">
        <v>318</v>
      </c>
      <c r="AA777" s="0" t="n">
        <v>2000000</v>
      </c>
      <c r="AB777" s="0" t="n">
        <v>6452.8</v>
      </c>
      <c r="AC777" s="0" t="n">
        <v>0</v>
      </c>
      <c r="AD777" s="0" t="s">
        <v>99</v>
      </c>
      <c r="AE777" s="0" t="s">
        <v>99</v>
      </c>
      <c r="AH777" s="0" t="n">
        <v>6</v>
      </c>
      <c r="AI777" s="0" t="s">
        <v>2133</v>
      </c>
      <c r="AJ777" s="0" t="s">
        <v>32112</v>
      </c>
      <c r="AK777" s="0" t="s">
        <v>31135</v>
      </c>
      <c r="AL777" s="0" t="s">
        <v>2112</v>
      </c>
    </row>
    <row r="778" customFormat="false" ht="15" hidden="false" customHeight="false" outlineLevel="0" collapsed="false">
      <c r="A778" s="0" t="s">
        <v>32378</v>
      </c>
      <c r="B778" s="0" t="s">
        <v>32379</v>
      </c>
      <c r="C778" s="0" t="s">
        <v>20262</v>
      </c>
      <c r="D778" s="0" t="s">
        <v>20262</v>
      </c>
      <c r="E778" s="0" t="s">
        <v>32380</v>
      </c>
      <c r="F778" s="0" t="s">
        <v>498</v>
      </c>
      <c r="G778" s="0" t="n">
        <v>3</v>
      </c>
      <c r="H778" s="0" t="n">
        <v>1</v>
      </c>
      <c r="I778" s="0" t="n">
        <v>0.01</v>
      </c>
      <c r="J778" s="0" t="n">
        <v>1000</v>
      </c>
      <c r="K778" s="0" t="n">
        <v>0.34</v>
      </c>
      <c r="L778" s="0" t="n">
        <v>91.69</v>
      </c>
      <c r="M778" s="0" t="n">
        <v>91.38</v>
      </c>
      <c r="N778" s="0" t="n">
        <v>91.11</v>
      </c>
      <c r="O778" s="0" t="n">
        <v>91.69</v>
      </c>
      <c r="P778" s="0" t="n">
        <v>0</v>
      </c>
      <c r="Q778" s="0" t="n">
        <v>0</v>
      </c>
      <c r="R778" s="0" t="n">
        <v>0</v>
      </c>
      <c r="S778" s="0" t="n">
        <v>91.25</v>
      </c>
      <c r="T778" s="0" t="n">
        <v>91.19</v>
      </c>
      <c r="U778" s="0" t="n">
        <v>90.4</v>
      </c>
      <c r="V778" s="0" t="n">
        <v>91.99</v>
      </c>
      <c r="W778" s="0" t="n">
        <v>2489167</v>
      </c>
      <c r="X778" s="0" t="n">
        <v>91.02</v>
      </c>
      <c r="Y778" s="0" t="n">
        <v>91.67</v>
      </c>
      <c r="Z778" s="0" t="n">
        <v>167</v>
      </c>
      <c r="AA778" s="0" t="n">
        <v>1000000</v>
      </c>
      <c r="AB778" s="0" t="n">
        <v>916.9</v>
      </c>
      <c r="AC778" s="0" t="n">
        <v>0</v>
      </c>
      <c r="AD778" s="0" t="s">
        <v>99</v>
      </c>
      <c r="AE778" s="0" t="s">
        <v>99</v>
      </c>
      <c r="AH778" s="0" t="n">
        <v>800</v>
      </c>
      <c r="AI778" s="0" t="s">
        <v>2133</v>
      </c>
      <c r="AJ778" s="0" t="s">
        <v>32112</v>
      </c>
      <c r="AK778" s="0" t="s">
        <v>31135</v>
      </c>
      <c r="AL778" s="0" t="s">
        <v>2112</v>
      </c>
    </row>
    <row r="779" customFormat="false" ht="15" hidden="false" customHeight="false" outlineLevel="0" collapsed="false">
      <c r="A779" s="0" t="s">
        <v>32381</v>
      </c>
      <c r="B779" s="0" t="s">
        <v>32382</v>
      </c>
      <c r="C779" s="0" t="s">
        <v>32383</v>
      </c>
      <c r="D779" s="0" t="s">
        <v>32383</v>
      </c>
      <c r="E779" s="0" t="s">
        <v>32384</v>
      </c>
      <c r="F779" s="0" t="s">
        <v>498</v>
      </c>
      <c r="G779" s="0" t="n">
        <v>3</v>
      </c>
      <c r="H779" s="0" t="n">
        <v>1</v>
      </c>
      <c r="I779" s="0" t="n">
        <v>0.01</v>
      </c>
      <c r="J779" s="0" t="n">
        <v>1000</v>
      </c>
      <c r="K779" s="0" t="n">
        <v>11</v>
      </c>
      <c r="L779" s="0" t="n">
        <v>111</v>
      </c>
      <c r="M779" s="0" t="n">
        <v>100</v>
      </c>
      <c r="N779" s="0" t="n">
        <v>0</v>
      </c>
      <c r="O779" s="0" t="n">
        <v>111</v>
      </c>
      <c r="P779" s="0" t="n">
        <v>0</v>
      </c>
      <c r="Q779" s="0" t="n">
        <v>0</v>
      </c>
      <c r="R779" s="0" t="n">
        <v>0</v>
      </c>
      <c r="S779" s="0" t="n">
        <v>111</v>
      </c>
      <c r="T779" s="0" t="n">
        <v>111</v>
      </c>
      <c r="U779" s="0" t="n">
        <v>111</v>
      </c>
      <c r="V779" s="0" t="n">
        <v>111</v>
      </c>
      <c r="W779" s="0" t="n">
        <v>1110</v>
      </c>
      <c r="X779" s="0" t="n">
        <v>89.01</v>
      </c>
      <c r="Y779" s="0" t="n">
        <v>0</v>
      </c>
      <c r="Z779" s="0" t="n">
        <v>1</v>
      </c>
      <c r="AA779" s="0" t="n">
        <v>3000000</v>
      </c>
      <c r="AB779" s="0" t="n">
        <v>1110</v>
      </c>
      <c r="AC779" s="0" t="n">
        <v>0</v>
      </c>
      <c r="AD779" s="0" t="s">
        <v>99</v>
      </c>
      <c r="AE779" s="0" t="s">
        <v>99</v>
      </c>
      <c r="AH779" s="0" t="n">
        <v>6</v>
      </c>
      <c r="AI779" s="0" t="s">
        <v>2133</v>
      </c>
      <c r="AJ779" s="0" t="s">
        <v>32112</v>
      </c>
      <c r="AK779" s="0" t="s">
        <v>31135</v>
      </c>
      <c r="AL779" s="0" t="s">
        <v>2112</v>
      </c>
    </row>
    <row r="780" customFormat="false" ht="15" hidden="false" customHeight="false" outlineLevel="0" collapsed="false">
      <c r="A780" s="0" t="s">
        <v>32385</v>
      </c>
      <c r="B780" s="0" t="s">
        <v>32386</v>
      </c>
      <c r="C780" s="0" t="s">
        <v>25406</v>
      </c>
      <c r="D780" s="0" t="s">
        <v>25406</v>
      </c>
      <c r="E780" s="0" t="s">
        <v>32387</v>
      </c>
      <c r="F780" s="0" t="s">
        <v>498</v>
      </c>
      <c r="G780" s="0" t="n">
        <v>3</v>
      </c>
      <c r="H780" s="0" t="n">
        <v>1</v>
      </c>
      <c r="I780" s="0" t="n">
        <v>0.01</v>
      </c>
      <c r="J780" s="0" t="n">
        <v>1000</v>
      </c>
      <c r="K780" s="0" t="n">
        <v>-1.52</v>
      </c>
      <c r="L780" s="0" t="n">
        <v>82.2</v>
      </c>
      <c r="M780" s="0" t="n">
        <v>83.47</v>
      </c>
      <c r="N780" s="0" t="n">
        <v>83.04</v>
      </c>
      <c r="O780" s="0" t="n">
        <v>82.2</v>
      </c>
      <c r="P780" s="0" t="n">
        <v>0</v>
      </c>
      <c r="Q780" s="0" t="n">
        <v>0</v>
      </c>
      <c r="R780" s="0" t="n">
        <v>0</v>
      </c>
      <c r="S780" s="0" t="n">
        <v>81.93</v>
      </c>
      <c r="T780" s="0" t="n">
        <v>83.38</v>
      </c>
      <c r="U780" s="0" t="n">
        <v>81.27</v>
      </c>
      <c r="V780" s="0" t="n">
        <v>83.38</v>
      </c>
      <c r="W780" s="0" t="n">
        <v>18025</v>
      </c>
      <c r="X780" s="0" t="n">
        <v>81.42</v>
      </c>
      <c r="Y780" s="0" t="n">
        <v>82.68</v>
      </c>
      <c r="Z780" s="0" t="n">
        <v>12</v>
      </c>
      <c r="AA780" s="0" t="n">
        <v>3000000</v>
      </c>
      <c r="AB780" s="0" t="n">
        <v>822</v>
      </c>
      <c r="AC780" s="0" t="n">
        <v>0</v>
      </c>
      <c r="AD780" s="0" t="s">
        <v>99</v>
      </c>
      <c r="AE780" s="0" t="s">
        <v>99</v>
      </c>
      <c r="AH780" s="0" t="n">
        <v>6</v>
      </c>
      <c r="AI780" s="0" t="s">
        <v>2133</v>
      </c>
      <c r="AJ780" s="0" t="s">
        <v>32112</v>
      </c>
      <c r="AK780" s="0" t="s">
        <v>31135</v>
      </c>
      <c r="AL780" s="0" t="s">
        <v>2112</v>
      </c>
    </row>
    <row r="781" customFormat="false" ht="15" hidden="false" customHeight="false" outlineLevel="0" collapsed="false">
      <c r="A781" s="0" t="s">
        <v>32388</v>
      </c>
      <c r="B781" s="0" t="s">
        <v>32389</v>
      </c>
      <c r="C781" s="0" t="s">
        <v>24569</v>
      </c>
      <c r="D781" s="0" t="s">
        <v>24569</v>
      </c>
      <c r="E781" s="0" t="s">
        <v>32390</v>
      </c>
      <c r="F781" s="0" t="s">
        <v>498</v>
      </c>
      <c r="G781" s="0" t="n">
        <v>2</v>
      </c>
      <c r="H781" s="0" t="n">
        <v>1</v>
      </c>
      <c r="I781" s="0" t="n">
        <v>0.01</v>
      </c>
      <c r="J781" s="0" t="n">
        <v>1000</v>
      </c>
      <c r="K781" s="0" t="n">
        <v>0.55</v>
      </c>
      <c r="L781" s="0" t="n">
        <v>93.65</v>
      </c>
      <c r="M781" s="0" t="n">
        <v>93.14</v>
      </c>
      <c r="N781" s="0" t="n">
        <v>92.44</v>
      </c>
      <c r="O781" s="0" t="n">
        <v>93.65</v>
      </c>
      <c r="P781" s="0" t="n">
        <v>0</v>
      </c>
      <c r="Q781" s="0" t="n">
        <v>0</v>
      </c>
      <c r="R781" s="0" t="n">
        <v>0</v>
      </c>
      <c r="S781" s="0" t="n">
        <v>92.25</v>
      </c>
      <c r="T781" s="0" t="n">
        <v>92.15</v>
      </c>
      <c r="U781" s="0" t="n">
        <v>92.15</v>
      </c>
      <c r="V781" s="0" t="n">
        <v>93.65</v>
      </c>
      <c r="W781" s="0" t="n">
        <v>15682</v>
      </c>
      <c r="X781" s="0" t="n">
        <v>92.75</v>
      </c>
      <c r="Y781" s="0" t="n">
        <v>93.65</v>
      </c>
      <c r="Z781" s="0" t="n">
        <v>16</v>
      </c>
      <c r="AA781" s="0" t="n">
        <v>5000000</v>
      </c>
      <c r="AB781" s="0" t="n">
        <v>936.5</v>
      </c>
      <c r="AC781" s="0" t="n">
        <v>0</v>
      </c>
      <c r="AD781" s="0" t="s">
        <v>99</v>
      </c>
      <c r="AE781" s="0" t="s">
        <v>99</v>
      </c>
      <c r="AH781" s="0" t="n">
        <v>6</v>
      </c>
      <c r="AI781" s="0" t="s">
        <v>2133</v>
      </c>
      <c r="AJ781" s="0" t="s">
        <v>32112</v>
      </c>
      <c r="AK781" s="0" t="s">
        <v>31135</v>
      </c>
      <c r="AL781" s="0" t="s">
        <v>2112</v>
      </c>
    </row>
    <row r="782" customFormat="false" ht="15" hidden="false" customHeight="false" outlineLevel="0" collapsed="false">
      <c r="A782" s="0" t="s">
        <v>32391</v>
      </c>
      <c r="B782" s="0" t="s">
        <v>32392</v>
      </c>
      <c r="C782" s="0" t="s">
        <v>32393</v>
      </c>
      <c r="D782" s="0" t="s">
        <v>32393</v>
      </c>
      <c r="E782" s="0" t="s">
        <v>32394</v>
      </c>
      <c r="F782" s="0" t="s">
        <v>498</v>
      </c>
      <c r="G782" s="0" t="n">
        <v>2</v>
      </c>
      <c r="H782" s="0" t="n">
        <v>1</v>
      </c>
      <c r="I782" s="0" t="n">
        <v>0.01</v>
      </c>
      <c r="J782" s="0" t="n">
        <v>1000</v>
      </c>
      <c r="K782" s="0" t="n">
        <v>-0.32</v>
      </c>
      <c r="L782" s="0" t="n">
        <v>92.15</v>
      </c>
      <c r="M782" s="0" t="n">
        <v>92.45</v>
      </c>
      <c r="N782" s="0" t="n">
        <v>100.86</v>
      </c>
      <c r="O782" s="0" t="n">
        <v>92.15</v>
      </c>
      <c r="P782" s="0" t="n">
        <v>0</v>
      </c>
      <c r="Q782" s="0" t="n">
        <v>0</v>
      </c>
      <c r="R782" s="0" t="n">
        <v>0</v>
      </c>
      <c r="S782" s="0" t="n">
        <v>92.15</v>
      </c>
      <c r="T782" s="0" t="n">
        <v>92.15</v>
      </c>
      <c r="U782" s="0" t="n">
        <v>92.15</v>
      </c>
      <c r="V782" s="0" t="n">
        <v>92.15</v>
      </c>
      <c r="W782" s="0" t="n">
        <v>20273</v>
      </c>
      <c r="X782" s="0" t="n">
        <v>91.18</v>
      </c>
      <c r="Y782" s="0" t="n">
        <v>92.15</v>
      </c>
      <c r="Z782" s="0" t="n">
        <v>2</v>
      </c>
      <c r="AA782" s="0" t="n">
        <v>5000000</v>
      </c>
      <c r="AB782" s="0" t="n">
        <v>6450.5</v>
      </c>
      <c r="AC782" s="0" t="n">
        <v>0</v>
      </c>
      <c r="AD782" s="0" t="s">
        <v>99</v>
      </c>
      <c r="AE782" s="0" t="s">
        <v>99</v>
      </c>
      <c r="AH782" s="0" t="n">
        <v>6</v>
      </c>
      <c r="AI782" s="0" t="s">
        <v>2133</v>
      </c>
      <c r="AJ782" s="0" t="s">
        <v>32112</v>
      </c>
      <c r="AK782" s="0" t="s">
        <v>31135</v>
      </c>
      <c r="AL782" s="0" t="s">
        <v>2112</v>
      </c>
    </row>
    <row r="783" customFormat="false" ht="15" hidden="false" customHeight="false" outlineLevel="0" collapsed="false">
      <c r="A783" s="0" t="s">
        <v>32395</v>
      </c>
      <c r="B783" s="0" t="s">
        <v>32396</v>
      </c>
      <c r="C783" s="0" t="s">
        <v>32397</v>
      </c>
      <c r="D783" s="0" t="s">
        <v>32397</v>
      </c>
      <c r="E783" s="0" t="s">
        <v>32398</v>
      </c>
      <c r="F783" s="0" t="s">
        <v>498</v>
      </c>
      <c r="G783" s="0" t="n">
        <v>2</v>
      </c>
      <c r="H783" s="0" t="n">
        <v>1</v>
      </c>
      <c r="I783" s="0" t="n">
        <v>0.01</v>
      </c>
      <c r="J783" s="0" t="n">
        <v>1000</v>
      </c>
      <c r="K783" s="0" t="n">
        <v>8.41</v>
      </c>
      <c r="L783" s="0" t="n">
        <v>92.15</v>
      </c>
      <c r="M783" s="0" t="n">
        <v>85</v>
      </c>
      <c r="N783" s="0" t="n">
        <v>0</v>
      </c>
      <c r="O783" s="0" t="n">
        <v>92.15</v>
      </c>
      <c r="P783" s="0" t="n">
        <v>0</v>
      </c>
      <c r="Q783" s="0" t="n">
        <v>0</v>
      </c>
      <c r="R783" s="0" t="n">
        <v>0</v>
      </c>
      <c r="S783" s="0" t="n">
        <v>91.77</v>
      </c>
      <c r="T783" s="0" t="n">
        <v>92.15</v>
      </c>
      <c r="U783" s="0" t="n">
        <v>91.15</v>
      </c>
      <c r="V783" s="0" t="n">
        <v>92.15</v>
      </c>
      <c r="W783" s="0" t="n">
        <v>11930</v>
      </c>
      <c r="X783" s="0" t="n">
        <v>91.16</v>
      </c>
      <c r="Y783" s="0" t="n">
        <v>92.15</v>
      </c>
      <c r="Z783" s="0" t="n">
        <v>9</v>
      </c>
      <c r="AA783" s="0" t="n">
        <v>5000000</v>
      </c>
      <c r="AB783" s="0" t="n">
        <v>921.5</v>
      </c>
      <c r="AC783" s="0" t="n">
        <v>0</v>
      </c>
      <c r="AD783" s="0" t="s">
        <v>99</v>
      </c>
      <c r="AE783" s="0" t="s">
        <v>99</v>
      </c>
      <c r="AH783" s="0" t="n">
        <v>6</v>
      </c>
      <c r="AI783" s="0" t="s">
        <v>2133</v>
      </c>
      <c r="AJ783" s="0" t="s">
        <v>32112</v>
      </c>
      <c r="AK783" s="0" t="s">
        <v>31135</v>
      </c>
      <c r="AL783" s="0" t="s">
        <v>2112</v>
      </c>
    </row>
    <row r="784" customFormat="false" ht="15" hidden="false" customHeight="false" outlineLevel="0" collapsed="false">
      <c r="A784" s="0" t="s">
        <v>32399</v>
      </c>
      <c r="B784" s="0" t="s">
        <v>32400</v>
      </c>
      <c r="C784" s="0" t="s">
        <v>32401</v>
      </c>
      <c r="D784" s="0" t="s">
        <v>32401</v>
      </c>
      <c r="E784" s="0" t="s">
        <v>32402</v>
      </c>
      <c r="F784" s="0" t="s">
        <v>498</v>
      </c>
      <c r="G784" s="0" t="n">
        <v>2</v>
      </c>
      <c r="H784" s="0" t="n">
        <v>1</v>
      </c>
      <c r="I784" s="0" t="n">
        <v>0.01</v>
      </c>
      <c r="J784" s="0" t="n">
        <v>1000</v>
      </c>
      <c r="K784" s="0" t="n">
        <v>0.06</v>
      </c>
      <c r="L784" s="0" t="n">
        <v>99.43</v>
      </c>
      <c r="M784" s="0" t="n">
        <v>99.37</v>
      </c>
      <c r="N784" s="0" t="n">
        <v>99.37</v>
      </c>
      <c r="O784" s="0" t="n">
        <v>99.42</v>
      </c>
      <c r="P784" s="0" t="n">
        <v>0</v>
      </c>
      <c r="Q784" s="0" t="n">
        <v>0</v>
      </c>
      <c r="R784" s="0" t="n">
        <v>0</v>
      </c>
      <c r="S784" s="0" t="n">
        <v>99.45</v>
      </c>
      <c r="T784" s="0" t="n">
        <v>99.44</v>
      </c>
      <c r="U784" s="0" t="n">
        <v>99.36</v>
      </c>
      <c r="V784" s="0" t="n">
        <v>99.59</v>
      </c>
      <c r="W784" s="0" t="n">
        <v>1343544</v>
      </c>
      <c r="X784" s="0" t="n">
        <v>99.43</v>
      </c>
      <c r="Y784" s="0" t="n">
        <v>99.46</v>
      </c>
      <c r="Z784" s="0" t="n">
        <v>87</v>
      </c>
      <c r="AA784" s="0" t="n">
        <v>5000000</v>
      </c>
      <c r="AB784" s="0" t="n">
        <v>1988.6</v>
      </c>
      <c r="AC784" s="0" t="n">
        <v>0</v>
      </c>
      <c r="AD784" s="0" t="s">
        <v>99</v>
      </c>
      <c r="AE784" s="0" t="s">
        <v>99</v>
      </c>
      <c r="AH784" s="0" t="n">
        <v>6</v>
      </c>
      <c r="AI784" s="0" t="s">
        <v>2133</v>
      </c>
      <c r="AJ784" s="0" t="s">
        <v>32112</v>
      </c>
      <c r="AK784" s="0" t="s">
        <v>31135</v>
      </c>
      <c r="AL784" s="0" t="s">
        <v>2112</v>
      </c>
    </row>
    <row r="785" customFormat="false" ht="15" hidden="false" customHeight="false" outlineLevel="0" collapsed="false">
      <c r="A785" s="0" t="s">
        <v>32403</v>
      </c>
      <c r="B785" s="0" t="s">
        <v>32404</v>
      </c>
      <c r="C785" s="0" t="s">
        <v>32405</v>
      </c>
      <c r="D785" s="0" t="s">
        <v>32405</v>
      </c>
      <c r="E785" s="0" t="s">
        <v>32406</v>
      </c>
      <c r="F785" s="0" t="s">
        <v>498</v>
      </c>
      <c r="G785" s="0" t="n">
        <v>2</v>
      </c>
      <c r="H785" s="0" t="n">
        <v>1</v>
      </c>
      <c r="I785" s="0" t="n">
        <v>0.01</v>
      </c>
      <c r="J785" s="0" t="n">
        <v>1000</v>
      </c>
      <c r="K785" s="0" t="n">
        <v>0</v>
      </c>
      <c r="L785" s="0" t="n">
        <v>0</v>
      </c>
      <c r="M785" s="0" t="n">
        <v>0</v>
      </c>
      <c r="N785" s="0" t="n">
        <v>0</v>
      </c>
      <c r="O785" s="0" t="n">
        <v>0</v>
      </c>
      <c r="P785" s="0" t="n">
        <v>0</v>
      </c>
      <c r="Q785" s="0" t="n">
        <v>0</v>
      </c>
      <c r="R785" s="0" t="n">
        <v>0</v>
      </c>
      <c r="S785" s="0" t="n">
        <v>0</v>
      </c>
      <c r="T785" s="0" t="n">
        <v>0</v>
      </c>
      <c r="U785" s="0" t="n">
        <v>0</v>
      </c>
      <c r="V785" s="0" t="n">
        <v>0</v>
      </c>
      <c r="W785" s="0" t="n">
        <v>0</v>
      </c>
      <c r="X785" s="0" t="n">
        <v>0</v>
      </c>
      <c r="Y785" s="0" t="n">
        <v>0</v>
      </c>
      <c r="Z785" s="0" t="n">
        <v>0</v>
      </c>
      <c r="AA785" s="0" t="n">
        <v>5000000</v>
      </c>
      <c r="AB785" s="0" t="n">
        <v>0</v>
      </c>
      <c r="AC785" s="0" t="n">
        <v>0</v>
      </c>
      <c r="AD785" s="0" t="s">
        <v>99</v>
      </c>
      <c r="AE785" s="0" t="s">
        <v>99</v>
      </c>
      <c r="AH785" s="0" t="n">
        <v>6</v>
      </c>
      <c r="AI785" s="0" t="s">
        <v>2133</v>
      </c>
      <c r="AJ785" s="0" t="s">
        <v>32112</v>
      </c>
      <c r="AK785" s="0" t="s">
        <v>31135</v>
      </c>
      <c r="AL785" s="0" t="s">
        <v>2112</v>
      </c>
    </row>
    <row r="786" customFormat="false" ht="15" hidden="false" customHeight="false" outlineLevel="0" collapsed="false">
      <c r="A786" s="0" t="s">
        <v>32407</v>
      </c>
      <c r="B786" s="0" t="s">
        <v>32408</v>
      </c>
      <c r="C786" s="0" t="s">
        <v>21859</v>
      </c>
      <c r="D786" s="0" t="s">
        <v>21859</v>
      </c>
      <c r="E786" s="0" t="s">
        <v>32409</v>
      </c>
      <c r="F786" s="0" t="s">
        <v>498</v>
      </c>
      <c r="G786" s="0" t="n">
        <v>3</v>
      </c>
      <c r="H786" s="0" t="n">
        <v>1</v>
      </c>
      <c r="I786" s="0" t="n">
        <v>0.01</v>
      </c>
      <c r="J786" s="0" t="n">
        <v>1000</v>
      </c>
      <c r="K786" s="0" t="n">
        <v>-0.3</v>
      </c>
      <c r="L786" s="0" t="n">
        <v>81.97</v>
      </c>
      <c r="M786" s="0" t="n">
        <v>82.22</v>
      </c>
      <c r="N786" s="0" t="n">
        <v>81.17</v>
      </c>
      <c r="O786" s="0" t="n">
        <v>81.97</v>
      </c>
      <c r="P786" s="0" t="n">
        <v>0</v>
      </c>
      <c r="Q786" s="0" t="n">
        <v>0</v>
      </c>
      <c r="R786" s="0" t="n">
        <v>0</v>
      </c>
      <c r="S786" s="0" t="n">
        <v>81.72</v>
      </c>
      <c r="T786" s="0" t="n">
        <v>82.22</v>
      </c>
      <c r="U786" s="0" t="n">
        <v>81.22</v>
      </c>
      <c r="V786" s="0" t="n">
        <v>82.22</v>
      </c>
      <c r="W786" s="0" t="n">
        <v>112775</v>
      </c>
      <c r="X786" s="0" t="n">
        <v>81.34</v>
      </c>
      <c r="Y786" s="0" t="n">
        <v>81.99</v>
      </c>
      <c r="Z786" s="0" t="n">
        <v>19</v>
      </c>
      <c r="AA786" s="0" t="n">
        <v>135000</v>
      </c>
      <c r="AB786" s="0" t="n">
        <v>819.7</v>
      </c>
      <c r="AC786" s="0" t="n">
        <v>0</v>
      </c>
      <c r="AD786" s="0" t="s">
        <v>99</v>
      </c>
      <c r="AE786" s="0" t="s">
        <v>99</v>
      </c>
      <c r="AH786" s="0" t="n">
        <v>6</v>
      </c>
      <c r="AI786" s="0" t="s">
        <v>2133</v>
      </c>
      <c r="AJ786" s="0" t="s">
        <v>32112</v>
      </c>
      <c r="AK786" s="0" t="s">
        <v>31135</v>
      </c>
      <c r="AL786" s="0" t="s">
        <v>2112</v>
      </c>
    </row>
    <row r="787" customFormat="false" ht="15" hidden="false" customHeight="false" outlineLevel="0" collapsed="false">
      <c r="A787" s="0" t="s">
        <v>32410</v>
      </c>
      <c r="B787" s="0" t="s">
        <v>32411</v>
      </c>
      <c r="C787" s="0" t="s">
        <v>21092</v>
      </c>
      <c r="D787" s="0" t="s">
        <v>21092</v>
      </c>
      <c r="E787" s="0" t="s">
        <v>32412</v>
      </c>
      <c r="F787" s="0" t="s">
        <v>498</v>
      </c>
      <c r="G787" s="0" t="n">
        <v>3</v>
      </c>
      <c r="H787" s="0" t="n">
        <v>1</v>
      </c>
      <c r="I787" s="0" t="n">
        <v>0.01</v>
      </c>
      <c r="J787" s="0" t="n">
        <v>1000</v>
      </c>
      <c r="K787" s="0" t="n">
        <v>4.96</v>
      </c>
      <c r="L787" s="0" t="n">
        <v>69.99</v>
      </c>
      <c r="M787" s="0" t="n">
        <v>67.09</v>
      </c>
      <c r="N787" s="0" t="n">
        <v>65.25</v>
      </c>
      <c r="O787" s="0" t="n">
        <v>69.88</v>
      </c>
      <c r="P787" s="0" t="n">
        <v>0</v>
      </c>
      <c r="Q787" s="0" t="n">
        <v>0</v>
      </c>
      <c r="R787" s="0" t="n">
        <v>0</v>
      </c>
      <c r="S787" s="0" t="n">
        <v>69.2</v>
      </c>
      <c r="T787" s="0" t="n">
        <v>67.48</v>
      </c>
      <c r="U787" s="0" t="n">
        <v>67.42</v>
      </c>
      <c r="V787" s="0" t="n">
        <v>69.99</v>
      </c>
      <c r="W787" s="0" t="n">
        <v>113493</v>
      </c>
      <c r="X787" s="0" t="n">
        <v>69.43</v>
      </c>
      <c r="Y787" s="0" t="n">
        <v>69.94</v>
      </c>
      <c r="Z787" s="0" t="n">
        <v>34</v>
      </c>
      <c r="AA787" s="0" t="n">
        <v>115000</v>
      </c>
      <c r="AB787" s="0" t="n">
        <v>9798.6</v>
      </c>
      <c r="AC787" s="0" t="n">
        <v>0</v>
      </c>
      <c r="AD787" s="0" t="s">
        <v>99</v>
      </c>
      <c r="AE787" s="0" t="s">
        <v>99</v>
      </c>
      <c r="AH787" s="0" t="n">
        <v>6</v>
      </c>
      <c r="AI787" s="0" t="s">
        <v>2133</v>
      </c>
      <c r="AJ787" s="0" t="s">
        <v>32112</v>
      </c>
      <c r="AK787" s="0" t="s">
        <v>31135</v>
      </c>
      <c r="AL787" s="0" t="s">
        <v>2112</v>
      </c>
    </row>
    <row r="788" customFormat="false" ht="15" hidden="false" customHeight="false" outlineLevel="0" collapsed="false">
      <c r="A788" s="0" t="s">
        <v>32413</v>
      </c>
      <c r="B788" s="0" t="s">
        <v>32414</v>
      </c>
      <c r="C788" s="0" t="s">
        <v>20561</v>
      </c>
      <c r="D788" s="0" t="s">
        <v>20561</v>
      </c>
      <c r="E788" s="0" t="s">
        <v>32415</v>
      </c>
      <c r="F788" s="0" t="s">
        <v>498</v>
      </c>
      <c r="G788" s="0" t="n">
        <v>3</v>
      </c>
      <c r="H788" s="0" t="n">
        <v>1</v>
      </c>
      <c r="I788" s="0" t="n">
        <v>0.01</v>
      </c>
      <c r="J788" s="0" t="n">
        <v>1000</v>
      </c>
      <c r="K788" s="0" t="n">
        <v>0.79</v>
      </c>
      <c r="L788" s="0" t="n">
        <v>72.67</v>
      </c>
      <c r="M788" s="0" t="n">
        <v>72.1</v>
      </c>
      <c r="N788" s="0" t="n">
        <v>70.79</v>
      </c>
      <c r="O788" s="0" t="n">
        <v>72.67</v>
      </c>
      <c r="P788" s="0" t="n">
        <v>0</v>
      </c>
      <c r="Q788" s="0" t="n">
        <v>0</v>
      </c>
      <c r="R788" s="0" t="n">
        <v>0</v>
      </c>
      <c r="S788" s="0" t="n">
        <v>73.07</v>
      </c>
      <c r="T788" s="0" t="n">
        <v>71.97</v>
      </c>
      <c r="U788" s="0" t="n">
        <v>71.97</v>
      </c>
      <c r="V788" s="0" t="n">
        <v>74.86</v>
      </c>
      <c r="W788" s="0" t="n">
        <v>137374</v>
      </c>
      <c r="X788" s="0" t="n">
        <v>72.62</v>
      </c>
      <c r="Y788" s="0" t="n">
        <v>73.32</v>
      </c>
      <c r="Z788" s="0" t="n">
        <v>44</v>
      </c>
      <c r="AA788" s="0" t="n">
        <v>150000</v>
      </c>
      <c r="AB788" s="0" t="n">
        <v>726.7</v>
      </c>
      <c r="AC788" s="0" t="n">
        <v>0</v>
      </c>
      <c r="AD788" s="0" t="s">
        <v>99</v>
      </c>
      <c r="AE788" s="0" t="s">
        <v>99</v>
      </c>
      <c r="AH788" s="0" t="n">
        <v>6</v>
      </c>
      <c r="AI788" s="0" t="s">
        <v>2133</v>
      </c>
      <c r="AJ788" s="0" t="s">
        <v>32112</v>
      </c>
      <c r="AK788" s="0" t="s">
        <v>31135</v>
      </c>
      <c r="AL788" s="0" t="s">
        <v>2112</v>
      </c>
    </row>
    <row r="789" customFormat="false" ht="15" hidden="false" customHeight="false" outlineLevel="0" collapsed="false">
      <c r="A789" s="0" t="s">
        <v>32416</v>
      </c>
      <c r="B789" s="0" t="s">
        <v>32417</v>
      </c>
      <c r="C789" s="0" t="s">
        <v>32418</v>
      </c>
      <c r="D789" s="0" t="s">
        <v>32418</v>
      </c>
      <c r="E789" s="0" t="s">
        <v>32419</v>
      </c>
      <c r="F789" s="0" t="s">
        <v>498</v>
      </c>
      <c r="G789" s="0" t="n">
        <v>3</v>
      </c>
      <c r="H789" s="0" t="n">
        <v>1</v>
      </c>
      <c r="I789" s="0" t="n">
        <v>0.01</v>
      </c>
      <c r="J789" s="0" t="n">
        <v>1000</v>
      </c>
      <c r="K789" s="0" t="n">
        <v>-1.5</v>
      </c>
      <c r="L789" s="0" t="n">
        <v>73.13</v>
      </c>
      <c r="M789" s="0" t="n">
        <v>74.26</v>
      </c>
      <c r="N789" s="0" t="n">
        <v>73.63</v>
      </c>
      <c r="O789" s="0" t="n">
        <v>73.13</v>
      </c>
      <c r="P789" s="0" t="n">
        <v>0</v>
      </c>
      <c r="Q789" s="0" t="n">
        <v>0</v>
      </c>
      <c r="R789" s="0" t="n">
        <v>0</v>
      </c>
      <c r="S789" s="0" t="n">
        <v>71.89</v>
      </c>
      <c r="T789" s="0" t="n">
        <v>74.24</v>
      </c>
      <c r="U789" s="0" t="n">
        <v>71.5</v>
      </c>
      <c r="V789" s="0" t="n">
        <v>74.24</v>
      </c>
      <c r="W789" s="0" t="n">
        <v>83393</v>
      </c>
      <c r="X789" s="0" t="n">
        <v>72.79</v>
      </c>
      <c r="Y789" s="0" t="n">
        <v>73.24</v>
      </c>
      <c r="Z789" s="0" t="n">
        <v>27</v>
      </c>
      <c r="AA789" s="0" t="n">
        <v>75000</v>
      </c>
      <c r="AB789" s="0" t="n">
        <v>2193.9</v>
      </c>
      <c r="AC789" s="0" t="n">
        <v>0</v>
      </c>
      <c r="AD789" s="0" t="s">
        <v>99</v>
      </c>
      <c r="AE789" s="0" t="s">
        <v>99</v>
      </c>
      <c r="AH789" s="0" t="n">
        <v>6</v>
      </c>
      <c r="AI789" s="0" t="s">
        <v>2133</v>
      </c>
      <c r="AJ789" s="0" t="s">
        <v>32112</v>
      </c>
      <c r="AK789" s="0" t="s">
        <v>31135</v>
      </c>
      <c r="AL789" s="0" t="s">
        <v>2112</v>
      </c>
    </row>
    <row r="790" customFormat="false" ht="15" hidden="false" customHeight="false" outlineLevel="0" collapsed="false">
      <c r="A790" s="0" t="s">
        <v>32420</v>
      </c>
      <c r="B790" s="0" t="s">
        <v>32421</v>
      </c>
      <c r="C790" s="0" t="s">
        <v>32422</v>
      </c>
      <c r="D790" s="0" t="s">
        <v>32422</v>
      </c>
      <c r="E790" s="0" t="s">
        <v>32423</v>
      </c>
      <c r="F790" s="0" t="s">
        <v>498</v>
      </c>
      <c r="G790" s="0" t="n">
        <v>3</v>
      </c>
      <c r="H790" s="0" t="n">
        <v>1</v>
      </c>
      <c r="I790" s="0" t="n">
        <v>0.01</v>
      </c>
      <c r="J790" s="0" t="n">
        <v>1000</v>
      </c>
      <c r="K790" s="0" t="n">
        <v>0</v>
      </c>
      <c r="L790" s="0" t="n">
        <v>77.06</v>
      </c>
      <c r="M790" s="0" t="n">
        <v>77.03</v>
      </c>
      <c r="N790" s="0" t="n">
        <v>79.42</v>
      </c>
      <c r="O790" s="0" t="n">
        <v>77.09</v>
      </c>
      <c r="P790" s="0" t="n">
        <v>0</v>
      </c>
      <c r="Q790" s="0" t="n">
        <v>0</v>
      </c>
      <c r="R790" s="0" t="n">
        <v>0</v>
      </c>
      <c r="S790" s="0" t="n">
        <v>78.35</v>
      </c>
      <c r="T790" s="0" t="n">
        <v>78.94</v>
      </c>
      <c r="U790" s="0" t="n">
        <v>77.06</v>
      </c>
      <c r="V790" s="0" t="n">
        <v>80.28</v>
      </c>
      <c r="W790" s="0" t="n">
        <v>3134</v>
      </c>
      <c r="X790" s="0" t="n">
        <v>75.47</v>
      </c>
      <c r="Y790" s="0" t="n">
        <v>75.5</v>
      </c>
      <c r="Z790" s="0" t="n">
        <v>4</v>
      </c>
      <c r="AA790" s="0" t="n">
        <v>75000</v>
      </c>
      <c r="AB790" s="0" t="n">
        <v>770.6</v>
      </c>
      <c r="AC790" s="0" t="n">
        <v>0</v>
      </c>
      <c r="AD790" s="0" t="s">
        <v>99</v>
      </c>
      <c r="AE790" s="0" t="s">
        <v>99</v>
      </c>
      <c r="AH790" s="0" t="n">
        <v>6</v>
      </c>
      <c r="AI790" s="0" t="s">
        <v>2133</v>
      </c>
      <c r="AJ790" s="0" t="s">
        <v>32112</v>
      </c>
      <c r="AK790" s="0" t="s">
        <v>31135</v>
      </c>
      <c r="AL790" s="0" t="s">
        <v>2112</v>
      </c>
    </row>
    <row r="791" customFormat="false" ht="15" hidden="false" customHeight="false" outlineLevel="0" collapsed="false">
      <c r="A791" s="0" t="s">
        <v>32424</v>
      </c>
      <c r="B791" s="0" t="s">
        <v>32425</v>
      </c>
      <c r="C791" s="0" t="s">
        <v>19884</v>
      </c>
      <c r="D791" s="0" t="s">
        <v>19884</v>
      </c>
      <c r="E791" s="0" t="s">
        <v>32426</v>
      </c>
      <c r="F791" s="0" t="s">
        <v>498</v>
      </c>
      <c r="G791" s="0" t="n">
        <v>2</v>
      </c>
      <c r="H791" s="0" t="n">
        <v>1</v>
      </c>
      <c r="I791" s="0" t="n">
        <v>0.01</v>
      </c>
      <c r="J791" s="0" t="n">
        <v>1000</v>
      </c>
      <c r="K791" s="0" t="n">
        <v>-0.06</v>
      </c>
      <c r="L791" s="0" t="n">
        <v>94.75</v>
      </c>
      <c r="M791" s="0" t="n">
        <v>94.82</v>
      </c>
      <c r="N791" s="0" t="n">
        <v>94.97</v>
      </c>
      <c r="O791" s="0" t="n">
        <v>94.75</v>
      </c>
      <c r="P791" s="0" t="n">
        <v>0</v>
      </c>
      <c r="Q791" s="0" t="n">
        <v>0</v>
      </c>
      <c r="R791" s="0" t="n">
        <v>0</v>
      </c>
      <c r="S791" s="0" t="n">
        <v>94.35</v>
      </c>
      <c r="T791" s="0" t="n">
        <v>94.83</v>
      </c>
      <c r="U791" s="0" t="n">
        <v>93.26</v>
      </c>
      <c r="V791" s="0" t="n">
        <v>95.17</v>
      </c>
      <c r="W791" s="0" t="n">
        <v>745337</v>
      </c>
      <c r="X791" s="0" t="n">
        <v>94.61</v>
      </c>
      <c r="Y791" s="0" t="n">
        <v>94.81</v>
      </c>
      <c r="Z791" s="0" t="n">
        <v>110</v>
      </c>
      <c r="AA791" s="0" t="n">
        <v>3500000</v>
      </c>
      <c r="AB791" s="0" t="n">
        <v>947.5</v>
      </c>
      <c r="AC791" s="0" t="n">
        <v>0</v>
      </c>
      <c r="AD791" s="0" t="s">
        <v>99</v>
      </c>
      <c r="AE791" s="0" t="s">
        <v>99</v>
      </c>
      <c r="AH791" s="0" t="n">
        <v>6</v>
      </c>
      <c r="AI791" s="0" t="s">
        <v>2133</v>
      </c>
      <c r="AJ791" s="0" t="s">
        <v>32112</v>
      </c>
      <c r="AK791" s="0" t="s">
        <v>31135</v>
      </c>
      <c r="AL791" s="0" t="s">
        <v>2112</v>
      </c>
    </row>
    <row r="792" customFormat="false" ht="15" hidden="false" customHeight="false" outlineLevel="0" collapsed="false">
      <c r="A792" s="0" t="s">
        <v>32427</v>
      </c>
      <c r="B792" s="0" t="s">
        <v>32428</v>
      </c>
      <c r="C792" s="0" t="s">
        <v>17812</v>
      </c>
      <c r="D792" s="0" t="s">
        <v>17812</v>
      </c>
      <c r="E792" s="0" t="s">
        <v>32429</v>
      </c>
      <c r="F792" s="0" t="s">
        <v>498</v>
      </c>
      <c r="G792" s="0" t="n">
        <v>2</v>
      </c>
      <c r="H792" s="0" t="n">
        <v>1</v>
      </c>
      <c r="I792" s="0" t="n">
        <v>0.01</v>
      </c>
      <c r="J792" s="0" t="n">
        <v>1000</v>
      </c>
      <c r="K792" s="0" t="n">
        <v>-0.15</v>
      </c>
      <c r="L792" s="0" t="n">
        <v>95.86</v>
      </c>
      <c r="M792" s="0" t="n">
        <v>96</v>
      </c>
      <c r="N792" s="0" t="n">
        <v>95.66</v>
      </c>
      <c r="O792" s="0" t="n">
        <v>95.85</v>
      </c>
      <c r="P792" s="0" t="n">
        <v>0</v>
      </c>
      <c r="Q792" s="0" t="n">
        <v>0</v>
      </c>
      <c r="R792" s="0" t="n">
        <v>0</v>
      </c>
      <c r="S792" s="0" t="n">
        <v>96</v>
      </c>
      <c r="T792" s="0" t="n">
        <v>95.85</v>
      </c>
      <c r="U792" s="0" t="n">
        <v>95.85</v>
      </c>
      <c r="V792" s="0" t="n">
        <v>96.04</v>
      </c>
      <c r="W792" s="0" t="n">
        <v>1435181</v>
      </c>
      <c r="X792" s="0" t="n">
        <v>95.9</v>
      </c>
      <c r="Y792" s="0" t="n">
        <v>96.04</v>
      </c>
      <c r="Z792" s="0" t="n">
        <v>33</v>
      </c>
      <c r="AA792" s="0" t="n">
        <v>1000000</v>
      </c>
      <c r="AB792" s="0" t="n">
        <v>3834.4</v>
      </c>
      <c r="AC792" s="0" t="n">
        <v>0</v>
      </c>
      <c r="AD792" s="0" t="s">
        <v>99</v>
      </c>
      <c r="AE792" s="0" t="s">
        <v>99</v>
      </c>
      <c r="AH792" s="0" t="n">
        <v>6</v>
      </c>
      <c r="AI792" s="0" t="s">
        <v>2133</v>
      </c>
      <c r="AJ792" s="0" t="s">
        <v>32112</v>
      </c>
      <c r="AK792" s="0" t="s">
        <v>31135</v>
      </c>
      <c r="AL792" s="0" t="s">
        <v>2112</v>
      </c>
    </row>
    <row r="793" customFormat="false" ht="15" hidden="false" customHeight="false" outlineLevel="0" collapsed="false">
      <c r="A793" s="0" t="s">
        <v>32430</v>
      </c>
      <c r="B793" s="0" t="s">
        <v>32431</v>
      </c>
      <c r="C793" s="0" t="s">
        <v>19643</v>
      </c>
      <c r="D793" s="0" t="s">
        <v>19643</v>
      </c>
      <c r="E793" s="0" t="s">
        <v>19644</v>
      </c>
      <c r="F793" s="0" t="s">
        <v>498</v>
      </c>
      <c r="G793" s="0" t="n">
        <v>3</v>
      </c>
      <c r="H793" s="0" t="n">
        <v>1</v>
      </c>
      <c r="I793" s="0" t="n">
        <v>0.01</v>
      </c>
      <c r="J793" s="0" t="n">
        <v>1000</v>
      </c>
      <c r="K793" s="0" t="n">
        <v>-0.06</v>
      </c>
      <c r="L793" s="0" t="n">
        <v>97.67</v>
      </c>
      <c r="M793" s="0" t="n">
        <v>97.73</v>
      </c>
      <c r="N793" s="0" t="n">
        <v>98.99</v>
      </c>
      <c r="O793" s="0" t="n">
        <v>98.06</v>
      </c>
      <c r="P793" s="0" t="n">
        <v>0</v>
      </c>
      <c r="Q793" s="0" t="n">
        <v>0</v>
      </c>
      <c r="R793" s="0" t="n">
        <v>0</v>
      </c>
      <c r="S793" s="0" t="n">
        <v>98.02</v>
      </c>
      <c r="T793" s="0" t="n">
        <v>97.73</v>
      </c>
      <c r="U793" s="0" t="n">
        <v>97.67</v>
      </c>
      <c r="V793" s="0" t="n">
        <v>98.94</v>
      </c>
      <c r="W793" s="0" t="n">
        <v>210743</v>
      </c>
      <c r="X793" s="0" t="n">
        <v>97.71</v>
      </c>
      <c r="Y793" s="0" t="n">
        <v>98.77</v>
      </c>
      <c r="Z793" s="0" t="n">
        <v>25</v>
      </c>
      <c r="AA793" s="0" t="n">
        <v>1050000</v>
      </c>
      <c r="AB793" s="0" t="n">
        <v>8790.3</v>
      </c>
      <c r="AC793" s="0" t="n">
        <v>0</v>
      </c>
      <c r="AD793" s="0" t="s">
        <v>99</v>
      </c>
      <c r="AE793" s="0" t="s">
        <v>99</v>
      </c>
      <c r="AH793" s="0" t="n">
        <v>800</v>
      </c>
      <c r="AI793" s="0" t="s">
        <v>2133</v>
      </c>
      <c r="AJ793" s="0" t="s">
        <v>32112</v>
      </c>
      <c r="AK793" s="0" t="s">
        <v>31135</v>
      </c>
      <c r="AL793" s="0" t="s">
        <v>2112</v>
      </c>
    </row>
    <row r="794" customFormat="false" ht="15" hidden="false" customHeight="false" outlineLevel="0" collapsed="false">
      <c r="A794" s="0" t="s">
        <v>32432</v>
      </c>
      <c r="B794" s="0" t="s">
        <v>32433</v>
      </c>
      <c r="C794" s="0" t="s">
        <v>32434</v>
      </c>
      <c r="D794" s="0" t="s">
        <v>32434</v>
      </c>
      <c r="E794" s="0" t="s">
        <v>32435</v>
      </c>
      <c r="F794" s="0" t="s">
        <v>1987</v>
      </c>
      <c r="G794" s="0" t="n">
        <v>3</v>
      </c>
      <c r="H794" s="0" t="n">
        <v>1</v>
      </c>
      <c r="I794" s="0" t="n">
        <v>0.01</v>
      </c>
      <c r="J794" s="0" t="n">
        <v>159.44</v>
      </c>
      <c r="K794" s="0" t="n">
        <v>0</v>
      </c>
      <c r="L794" s="0" t="n">
        <v>0</v>
      </c>
      <c r="M794" s="0" t="n">
        <v>125.23</v>
      </c>
      <c r="N794" s="0" t="n">
        <v>0</v>
      </c>
      <c r="O794" s="0" t="n">
        <v>125.23</v>
      </c>
      <c r="P794" s="0" t="n">
        <v>0</v>
      </c>
      <c r="Q794" s="0" t="n">
        <v>0</v>
      </c>
      <c r="R794" s="0" t="n">
        <v>0</v>
      </c>
      <c r="S794" s="0" t="n">
        <v>0</v>
      </c>
      <c r="T794" s="0" t="n">
        <v>0</v>
      </c>
      <c r="U794" s="0" t="n">
        <v>0</v>
      </c>
      <c r="V794" s="0" t="n">
        <v>0</v>
      </c>
      <c r="W794" s="0" t="n">
        <v>0</v>
      </c>
      <c r="X794" s="0" t="n">
        <v>0</v>
      </c>
      <c r="Y794" s="0" t="n">
        <v>0</v>
      </c>
      <c r="Z794" s="0" t="n">
        <v>0</v>
      </c>
      <c r="AA794" s="0" t="n">
        <v>6459000</v>
      </c>
      <c r="AB794" s="0" t="n">
        <v>0</v>
      </c>
      <c r="AC794" s="0" t="n">
        <v>0</v>
      </c>
      <c r="AD794" s="0" t="s">
        <v>99</v>
      </c>
      <c r="AE794" s="0" t="s">
        <v>99</v>
      </c>
      <c r="AH794" s="0" t="n">
        <v>-100</v>
      </c>
      <c r="AI794" s="0" t="s">
        <v>2133</v>
      </c>
      <c r="AJ794" s="0" t="s">
        <v>32112</v>
      </c>
      <c r="AK794" s="0" t="s">
        <v>31143</v>
      </c>
      <c r="AL794" s="0" t="s">
        <v>2112</v>
      </c>
    </row>
    <row r="795" customFormat="false" ht="15" hidden="false" customHeight="false" outlineLevel="0" collapsed="false">
      <c r="A795" s="0" t="s">
        <v>32436</v>
      </c>
      <c r="B795" s="0" t="s">
        <v>32437</v>
      </c>
      <c r="C795" s="0" t="s">
        <v>19453</v>
      </c>
      <c r="D795" s="0" t="s">
        <v>19453</v>
      </c>
      <c r="E795" s="0" t="s">
        <v>32438</v>
      </c>
      <c r="F795" s="0" t="s">
        <v>498</v>
      </c>
      <c r="G795" s="0" t="n">
        <v>3</v>
      </c>
      <c r="H795" s="0" t="n">
        <v>1</v>
      </c>
      <c r="I795" s="0" t="n">
        <v>0.01</v>
      </c>
      <c r="J795" s="0" t="n">
        <v>1000</v>
      </c>
      <c r="K795" s="0" t="n">
        <v>-0.65</v>
      </c>
      <c r="L795" s="0" t="n">
        <v>95.11</v>
      </c>
      <c r="M795" s="0" t="n">
        <v>95.73</v>
      </c>
      <c r="N795" s="0" t="n">
        <v>95.46</v>
      </c>
      <c r="O795" s="0" t="n">
        <v>95.11</v>
      </c>
      <c r="P795" s="0" t="n">
        <v>0</v>
      </c>
      <c r="Q795" s="0" t="n">
        <v>0</v>
      </c>
      <c r="R795" s="0" t="n">
        <v>0</v>
      </c>
      <c r="S795" s="0" t="n">
        <v>94.36</v>
      </c>
      <c r="T795" s="0" t="n">
        <v>94.14</v>
      </c>
      <c r="U795" s="0" t="n">
        <v>94</v>
      </c>
      <c r="V795" s="0" t="n">
        <v>95.11</v>
      </c>
      <c r="W795" s="0" t="n">
        <v>84925</v>
      </c>
      <c r="X795" s="0" t="n">
        <v>94.51</v>
      </c>
      <c r="Y795" s="0" t="n">
        <v>95.11</v>
      </c>
      <c r="Z795" s="0" t="n">
        <v>21</v>
      </c>
      <c r="AA795" s="0" t="n">
        <v>200000</v>
      </c>
      <c r="AB795" s="0" t="n">
        <v>3804.4</v>
      </c>
      <c r="AC795" s="0" t="n">
        <v>0</v>
      </c>
      <c r="AD795" s="0" t="s">
        <v>99</v>
      </c>
      <c r="AE795" s="0" t="s">
        <v>99</v>
      </c>
      <c r="AF795" s="0" t="s">
        <v>30149</v>
      </c>
      <c r="AH795" s="0" t="n">
        <v>0</v>
      </c>
      <c r="AI795" s="0" t="s">
        <v>2133</v>
      </c>
      <c r="AJ795" s="0" t="s">
        <v>32112</v>
      </c>
      <c r="AK795" s="0" t="s">
        <v>31135</v>
      </c>
      <c r="AL795" s="0" t="s">
        <v>2112</v>
      </c>
    </row>
    <row r="796" customFormat="false" ht="15" hidden="false" customHeight="false" outlineLevel="0" collapsed="false">
      <c r="A796" s="0" t="s">
        <v>32439</v>
      </c>
      <c r="B796" s="0" t="s">
        <v>32440</v>
      </c>
      <c r="C796" s="0" t="s">
        <v>20648</v>
      </c>
      <c r="D796" s="0" t="s">
        <v>20648</v>
      </c>
      <c r="E796" s="0" t="s">
        <v>32441</v>
      </c>
      <c r="F796" s="0" t="s">
        <v>1987</v>
      </c>
      <c r="G796" s="0" t="n">
        <v>1</v>
      </c>
      <c r="H796" s="0" t="n">
        <v>1</v>
      </c>
      <c r="I796" s="0" t="n">
        <v>0.0001</v>
      </c>
      <c r="J796" s="0" t="n">
        <v>1000</v>
      </c>
      <c r="K796" s="0" t="n">
        <v>-0.36</v>
      </c>
      <c r="L796" s="0" t="n">
        <v>83.6999</v>
      </c>
      <c r="M796" s="0" t="n">
        <v>81.6527</v>
      </c>
      <c r="N796" s="0" t="n">
        <v>81.6479</v>
      </c>
      <c r="O796" s="0" t="n">
        <v>83.6842</v>
      </c>
      <c r="P796" s="0" t="n">
        <v>0</v>
      </c>
      <c r="Q796" s="0" t="n">
        <v>0</v>
      </c>
      <c r="R796" s="0" t="n">
        <v>0</v>
      </c>
      <c r="S796" s="0" t="n">
        <v>82.5232</v>
      </c>
      <c r="T796" s="0" t="n">
        <v>81.3623</v>
      </c>
      <c r="U796" s="0" t="n">
        <v>81.3622</v>
      </c>
      <c r="V796" s="0" t="n">
        <v>83.6999</v>
      </c>
      <c r="W796" s="0" t="n">
        <v>525778</v>
      </c>
      <c r="X796" s="0" t="n">
        <v>81.52</v>
      </c>
      <c r="Y796" s="0" t="n">
        <v>82</v>
      </c>
      <c r="Z796" s="0" t="n">
        <v>6</v>
      </c>
      <c r="AA796" s="0" t="n">
        <v>198416</v>
      </c>
      <c r="AB796" s="0" t="n">
        <v>88879.08</v>
      </c>
      <c r="AC796" s="0" t="n">
        <v>0</v>
      </c>
      <c r="AD796" s="0" t="s">
        <v>14</v>
      </c>
      <c r="AE796" s="0" t="s">
        <v>99</v>
      </c>
      <c r="AH796" s="0" t="n">
        <v>-100</v>
      </c>
      <c r="AI796" s="0" t="s">
        <v>2133</v>
      </c>
      <c r="AJ796" s="0" t="s">
        <v>32112</v>
      </c>
      <c r="AK796" s="0" t="s">
        <v>31143</v>
      </c>
      <c r="AL796" s="0" t="s">
        <v>2112</v>
      </c>
    </row>
    <row r="797" customFormat="false" ht="15" hidden="false" customHeight="false" outlineLevel="0" collapsed="false">
      <c r="A797" s="0" t="s">
        <v>32442</v>
      </c>
      <c r="B797" s="0" t="s">
        <v>32443</v>
      </c>
      <c r="C797" s="0" t="s">
        <v>32444</v>
      </c>
      <c r="D797" s="0" t="s">
        <v>32444</v>
      </c>
      <c r="E797" s="0" t="s">
        <v>32445</v>
      </c>
      <c r="F797" s="0" t="s">
        <v>498</v>
      </c>
      <c r="G797" s="0" t="n">
        <v>1</v>
      </c>
      <c r="H797" s="0" t="n">
        <v>1</v>
      </c>
      <c r="I797" s="0" t="n">
        <v>0.01</v>
      </c>
      <c r="J797" s="0" t="n">
        <v>1000</v>
      </c>
      <c r="K797" s="0" t="n">
        <v>0.54</v>
      </c>
      <c r="L797" s="0" t="n">
        <v>94.2</v>
      </c>
      <c r="M797" s="0" t="n">
        <v>93.44</v>
      </c>
      <c r="N797" s="0" t="n">
        <v>93.42</v>
      </c>
      <c r="O797" s="0" t="n">
        <v>94.04</v>
      </c>
      <c r="P797" s="0" t="n">
        <v>0</v>
      </c>
      <c r="Q797" s="0" t="n">
        <v>0</v>
      </c>
      <c r="R797" s="0" t="n">
        <v>0</v>
      </c>
      <c r="S797" s="0" t="n">
        <v>93.6</v>
      </c>
      <c r="T797" s="0" t="n">
        <v>93.53</v>
      </c>
      <c r="U797" s="0" t="n">
        <v>93.28</v>
      </c>
      <c r="V797" s="0" t="n">
        <v>94.2</v>
      </c>
      <c r="W797" s="0" t="n">
        <v>58969</v>
      </c>
      <c r="X797" s="0" t="n">
        <v>94.12</v>
      </c>
      <c r="Y797" s="0" t="n">
        <v>94.17</v>
      </c>
      <c r="Z797" s="0" t="n">
        <v>23</v>
      </c>
      <c r="AA797" s="0" t="n">
        <v>5000000</v>
      </c>
      <c r="AB797" s="0" t="n">
        <v>942</v>
      </c>
      <c r="AC797" s="0" t="n">
        <v>0</v>
      </c>
      <c r="AD797" s="0" t="s">
        <v>99</v>
      </c>
      <c r="AE797" s="0" t="s">
        <v>99</v>
      </c>
      <c r="AH797" s="0" t="n">
        <v>-100</v>
      </c>
      <c r="AI797" s="0" t="s">
        <v>2133</v>
      </c>
      <c r="AJ797" s="0" t="s">
        <v>32112</v>
      </c>
      <c r="AK797" s="0" t="s">
        <v>31135</v>
      </c>
      <c r="AL797" s="0" t="s">
        <v>2112</v>
      </c>
    </row>
    <row r="798" customFormat="false" ht="15" hidden="false" customHeight="false" outlineLevel="0" collapsed="false">
      <c r="A798" s="0" t="s">
        <v>32446</v>
      </c>
      <c r="B798" s="0" t="s">
        <v>32447</v>
      </c>
      <c r="C798" s="0" t="s">
        <v>32448</v>
      </c>
      <c r="D798" s="0" t="s">
        <v>32448</v>
      </c>
      <c r="E798" s="0" t="s">
        <v>32449</v>
      </c>
      <c r="F798" s="0" t="s">
        <v>498</v>
      </c>
      <c r="G798" s="0" t="n">
        <v>1</v>
      </c>
      <c r="H798" s="0" t="n">
        <v>1</v>
      </c>
      <c r="I798" s="0" t="n">
        <v>0.01</v>
      </c>
      <c r="J798" s="0" t="n">
        <v>1000</v>
      </c>
      <c r="K798" s="0" t="n">
        <v>0.95</v>
      </c>
      <c r="L798" s="0" t="n">
        <v>97.52</v>
      </c>
      <c r="M798" s="0" t="n">
        <v>96.11</v>
      </c>
      <c r="N798" s="0" t="n">
        <v>94.74</v>
      </c>
      <c r="O798" s="0" t="n">
        <v>96.03</v>
      </c>
      <c r="P798" s="0" t="n">
        <v>0</v>
      </c>
      <c r="Q798" s="0" t="n">
        <v>0</v>
      </c>
      <c r="R798" s="0" t="n">
        <v>0</v>
      </c>
      <c r="S798" s="0" t="n">
        <v>96.05</v>
      </c>
      <c r="T798" s="0" t="n">
        <v>96.01</v>
      </c>
      <c r="U798" s="0" t="n">
        <v>95.86</v>
      </c>
      <c r="V798" s="0" t="n">
        <v>97.52</v>
      </c>
      <c r="W798" s="0" t="n">
        <v>19210</v>
      </c>
      <c r="X798" s="0" t="n">
        <v>97</v>
      </c>
      <c r="Y798" s="0" t="n">
        <v>97.52</v>
      </c>
      <c r="Z798" s="0" t="n">
        <v>10</v>
      </c>
      <c r="AA798" s="0" t="n">
        <v>5000000</v>
      </c>
      <c r="AB798" s="0" t="n">
        <v>975.2</v>
      </c>
      <c r="AC798" s="0" t="n">
        <v>0</v>
      </c>
      <c r="AD798" s="0" t="s">
        <v>99</v>
      </c>
      <c r="AE798" s="0" t="s">
        <v>99</v>
      </c>
      <c r="AH798" s="0" t="n">
        <v>-100</v>
      </c>
      <c r="AI798" s="0" t="s">
        <v>2133</v>
      </c>
      <c r="AJ798" s="0" t="s">
        <v>32112</v>
      </c>
      <c r="AK798" s="0" t="s">
        <v>31135</v>
      </c>
      <c r="AL798" s="0" t="s">
        <v>2112</v>
      </c>
    </row>
    <row r="799" customFormat="false" ht="15" hidden="false" customHeight="false" outlineLevel="0" collapsed="false">
      <c r="A799" s="0" t="s">
        <v>32450</v>
      </c>
      <c r="B799" s="0" t="s">
        <v>32451</v>
      </c>
      <c r="C799" s="0" t="s">
        <v>32452</v>
      </c>
      <c r="D799" s="0" t="s">
        <v>32452</v>
      </c>
      <c r="E799" s="0" t="s">
        <v>32453</v>
      </c>
      <c r="F799" s="0" t="s">
        <v>498</v>
      </c>
      <c r="G799" s="0" t="n">
        <v>1</v>
      </c>
      <c r="H799" s="0" t="n">
        <v>1</v>
      </c>
      <c r="I799" s="0" t="n">
        <v>0.01</v>
      </c>
      <c r="J799" s="0" t="n">
        <v>1000</v>
      </c>
      <c r="K799" s="0" t="n">
        <v>0.83</v>
      </c>
      <c r="L799" s="0" t="n">
        <v>95.75</v>
      </c>
      <c r="M799" s="0" t="n">
        <v>94.96</v>
      </c>
      <c r="N799" s="0" t="n">
        <v>93.62</v>
      </c>
      <c r="O799" s="0" t="n">
        <v>95.75</v>
      </c>
      <c r="P799" s="0" t="n">
        <v>0</v>
      </c>
      <c r="Q799" s="0" t="n">
        <v>0</v>
      </c>
      <c r="R799" s="0" t="n">
        <v>0</v>
      </c>
      <c r="S799" s="0" t="n">
        <v>95.38</v>
      </c>
      <c r="T799" s="0" t="n">
        <v>95</v>
      </c>
      <c r="U799" s="0" t="n">
        <v>95</v>
      </c>
      <c r="V799" s="0" t="n">
        <v>95.75</v>
      </c>
      <c r="W799" s="0" t="n">
        <v>1908</v>
      </c>
      <c r="X799" s="0" t="n">
        <v>95.56</v>
      </c>
      <c r="Y799" s="0" t="n">
        <v>95.61</v>
      </c>
      <c r="Z799" s="0" t="n">
        <v>2</v>
      </c>
      <c r="AA799" s="0" t="n">
        <v>5000000</v>
      </c>
      <c r="AB799" s="0" t="n">
        <v>957.5</v>
      </c>
      <c r="AC799" s="0" t="n">
        <v>0</v>
      </c>
      <c r="AD799" s="0" t="s">
        <v>99</v>
      </c>
      <c r="AE799" s="0" t="s">
        <v>99</v>
      </c>
      <c r="AH799" s="0" t="n">
        <v>-100</v>
      </c>
      <c r="AI799" s="0" t="s">
        <v>2133</v>
      </c>
      <c r="AJ799" s="0" t="s">
        <v>32112</v>
      </c>
      <c r="AK799" s="0" t="s">
        <v>31135</v>
      </c>
      <c r="AL799" s="0" t="s">
        <v>2112</v>
      </c>
    </row>
    <row r="800" customFormat="false" ht="15" hidden="false" customHeight="false" outlineLevel="0" collapsed="false">
      <c r="A800" s="0" t="s">
        <v>32454</v>
      </c>
      <c r="B800" s="0" t="s">
        <v>32455</v>
      </c>
      <c r="C800" s="0" t="s">
        <v>32456</v>
      </c>
      <c r="D800" s="0" t="s">
        <v>32456</v>
      </c>
      <c r="E800" s="0" t="s">
        <v>32457</v>
      </c>
      <c r="F800" s="0" t="s">
        <v>498</v>
      </c>
      <c r="G800" s="0" t="n">
        <v>1</v>
      </c>
      <c r="H800" s="0" t="n">
        <v>1</v>
      </c>
      <c r="I800" s="0" t="n">
        <v>0.01</v>
      </c>
      <c r="J800" s="0" t="n">
        <v>1000</v>
      </c>
      <c r="K800" s="0" t="n">
        <v>0.17</v>
      </c>
      <c r="L800" s="0" t="n">
        <v>94.18</v>
      </c>
      <c r="M800" s="0" t="n">
        <v>94.02</v>
      </c>
      <c r="N800" s="0" t="n">
        <v>93.93</v>
      </c>
      <c r="O800" s="0" t="n">
        <v>94.03</v>
      </c>
      <c r="P800" s="0" t="n">
        <v>0</v>
      </c>
      <c r="Q800" s="0" t="n">
        <v>0</v>
      </c>
      <c r="R800" s="0" t="n">
        <v>0</v>
      </c>
      <c r="S800" s="0" t="n">
        <v>94.04</v>
      </c>
      <c r="T800" s="0" t="n">
        <v>94.2</v>
      </c>
      <c r="U800" s="0" t="n">
        <v>94</v>
      </c>
      <c r="V800" s="0" t="n">
        <v>94.2</v>
      </c>
      <c r="W800" s="0" t="n">
        <v>20688</v>
      </c>
      <c r="X800" s="0" t="n">
        <v>93.99</v>
      </c>
      <c r="Y800" s="0" t="n">
        <v>94</v>
      </c>
      <c r="Z800" s="0" t="n">
        <v>11</v>
      </c>
      <c r="AA800" s="0" t="n">
        <v>5000000</v>
      </c>
      <c r="AB800" s="0" t="n">
        <v>941.8</v>
      </c>
      <c r="AC800" s="0" t="n">
        <v>0</v>
      </c>
      <c r="AD800" s="0" t="s">
        <v>99</v>
      </c>
      <c r="AE800" s="0" t="s">
        <v>99</v>
      </c>
      <c r="AH800" s="0" t="n">
        <v>-100</v>
      </c>
      <c r="AI800" s="0" t="s">
        <v>2133</v>
      </c>
      <c r="AJ800" s="0" t="s">
        <v>32112</v>
      </c>
      <c r="AK800" s="0" t="s">
        <v>31135</v>
      </c>
      <c r="AL800" s="0" t="s">
        <v>2112</v>
      </c>
    </row>
    <row r="801" customFormat="false" ht="15" hidden="false" customHeight="false" outlineLevel="0" collapsed="false">
      <c r="A801" s="0" t="s">
        <v>32458</v>
      </c>
      <c r="B801" s="0" t="s">
        <v>32459</v>
      </c>
      <c r="C801" s="0" t="s">
        <v>32460</v>
      </c>
      <c r="D801" s="0" t="s">
        <v>32460</v>
      </c>
      <c r="E801" s="0" t="s">
        <v>32461</v>
      </c>
      <c r="F801" s="0" t="s">
        <v>498</v>
      </c>
      <c r="G801" s="0" t="n">
        <v>1</v>
      </c>
      <c r="H801" s="0" t="n">
        <v>1</v>
      </c>
      <c r="I801" s="0" t="n">
        <v>0.01</v>
      </c>
      <c r="J801" s="0" t="n">
        <v>1000</v>
      </c>
      <c r="K801" s="0" t="n">
        <v>-0.02</v>
      </c>
      <c r="L801" s="0" t="n">
        <v>92.98</v>
      </c>
      <c r="M801" s="0" t="n">
        <v>92.96</v>
      </c>
      <c r="N801" s="0" t="n">
        <v>92.91</v>
      </c>
      <c r="O801" s="0" t="n">
        <v>92.98</v>
      </c>
      <c r="P801" s="0" t="n">
        <v>0</v>
      </c>
      <c r="Q801" s="0" t="n">
        <v>0</v>
      </c>
      <c r="R801" s="0" t="n">
        <v>0</v>
      </c>
      <c r="S801" s="0" t="n">
        <v>92.99</v>
      </c>
      <c r="T801" s="0" t="n">
        <v>93.24</v>
      </c>
      <c r="U801" s="0" t="n">
        <v>92.92</v>
      </c>
      <c r="V801" s="0" t="n">
        <v>93.24</v>
      </c>
      <c r="W801" s="0" t="n">
        <v>79040</v>
      </c>
      <c r="X801" s="0" t="n">
        <v>92.97</v>
      </c>
      <c r="Y801" s="0" t="n">
        <v>92.98</v>
      </c>
      <c r="Z801" s="0" t="n">
        <v>20</v>
      </c>
      <c r="AA801" s="0" t="n">
        <v>5000000</v>
      </c>
      <c r="AB801" s="0" t="n">
        <v>16736.4</v>
      </c>
      <c r="AC801" s="0" t="n">
        <v>0</v>
      </c>
      <c r="AD801" s="0" t="s">
        <v>99</v>
      </c>
      <c r="AE801" s="0" t="s">
        <v>99</v>
      </c>
      <c r="AH801" s="0" t="n">
        <v>-100</v>
      </c>
      <c r="AI801" s="0" t="s">
        <v>2133</v>
      </c>
      <c r="AJ801" s="0" t="s">
        <v>32112</v>
      </c>
      <c r="AK801" s="0" t="s">
        <v>31135</v>
      </c>
      <c r="AL801" s="0" t="s">
        <v>2112</v>
      </c>
    </row>
    <row r="802" customFormat="false" ht="15" hidden="false" customHeight="false" outlineLevel="0" collapsed="false">
      <c r="A802" s="0" t="s">
        <v>32462</v>
      </c>
      <c r="B802" s="0" t="s">
        <v>32463</v>
      </c>
      <c r="C802" s="0" t="s">
        <v>18083</v>
      </c>
      <c r="D802" s="0" t="s">
        <v>18083</v>
      </c>
      <c r="E802" s="0" t="s">
        <v>32464</v>
      </c>
      <c r="F802" s="0" t="s">
        <v>498</v>
      </c>
      <c r="G802" s="0" t="n">
        <v>1</v>
      </c>
      <c r="H802" s="0" t="n">
        <v>1</v>
      </c>
      <c r="I802" s="0" t="n">
        <v>0.01</v>
      </c>
      <c r="J802" s="0" t="n">
        <v>1000</v>
      </c>
      <c r="K802" s="0" t="n">
        <v>0.06</v>
      </c>
      <c r="L802" s="0" t="n">
        <v>98.15</v>
      </c>
      <c r="M802" s="0" t="n">
        <v>98.09</v>
      </c>
      <c r="N802" s="0" t="n">
        <v>97.87</v>
      </c>
      <c r="O802" s="0" t="n">
        <v>98.15</v>
      </c>
      <c r="P802" s="0" t="n">
        <v>0</v>
      </c>
      <c r="Q802" s="0" t="n">
        <v>0</v>
      </c>
      <c r="R802" s="0" t="n">
        <v>0</v>
      </c>
      <c r="S802" s="0" t="n">
        <v>97.85</v>
      </c>
      <c r="T802" s="0" t="n">
        <v>98.23</v>
      </c>
      <c r="U802" s="0" t="n">
        <v>97.4</v>
      </c>
      <c r="V802" s="0" t="n">
        <v>98.26</v>
      </c>
      <c r="W802" s="0" t="n">
        <v>4527561</v>
      </c>
      <c r="X802" s="0" t="n">
        <v>98.03</v>
      </c>
      <c r="Y802" s="0" t="n">
        <v>98.15</v>
      </c>
      <c r="Z802" s="0" t="n">
        <v>262</v>
      </c>
      <c r="AA802" s="0" t="n">
        <v>45000000</v>
      </c>
      <c r="AB802" s="0" t="n">
        <v>981.5</v>
      </c>
      <c r="AC802" s="0" t="n">
        <v>0</v>
      </c>
      <c r="AD802" s="0" t="s">
        <v>99</v>
      </c>
      <c r="AE802" s="0" t="s">
        <v>99</v>
      </c>
      <c r="AH802" s="0" t="n">
        <v>8</v>
      </c>
      <c r="AI802" s="0" t="s">
        <v>2133</v>
      </c>
      <c r="AJ802" s="0" t="s">
        <v>32112</v>
      </c>
      <c r="AK802" s="0" t="s">
        <v>31135</v>
      </c>
      <c r="AL802" s="0" t="s">
        <v>2112</v>
      </c>
    </row>
    <row r="803" customFormat="false" ht="15" hidden="false" customHeight="false" outlineLevel="0" collapsed="false">
      <c r="A803" s="0" t="s">
        <v>32465</v>
      </c>
      <c r="B803" s="0" t="s">
        <v>32466</v>
      </c>
      <c r="C803" s="0" t="s">
        <v>24736</v>
      </c>
      <c r="D803" s="0" t="s">
        <v>24736</v>
      </c>
      <c r="E803" s="0" t="s">
        <v>32467</v>
      </c>
      <c r="F803" s="0" t="s">
        <v>498</v>
      </c>
      <c r="G803" s="0" t="n">
        <v>1</v>
      </c>
      <c r="H803" s="0" t="n">
        <v>1</v>
      </c>
      <c r="I803" s="0" t="n">
        <v>0.01</v>
      </c>
      <c r="J803" s="0" t="n">
        <v>1000</v>
      </c>
      <c r="K803" s="0" t="n">
        <v>0.1</v>
      </c>
      <c r="L803" s="0" t="n">
        <v>99.48</v>
      </c>
      <c r="M803" s="0" t="n">
        <v>99.38</v>
      </c>
      <c r="N803" s="0" t="n">
        <v>99.4</v>
      </c>
      <c r="O803" s="0" t="n">
        <v>99.47</v>
      </c>
      <c r="P803" s="0" t="n">
        <v>0</v>
      </c>
      <c r="Q803" s="0" t="n">
        <v>0</v>
      </c>
      <c r="R803" s="0" t="n">
        <v>0</v>
      </c>
      <c r="S803" s="0" t="n">
        <v>99.41</v>
      </c>
      <c r="T803" s="0" t="n">
        <v>99.79</v>
      </c>
      <c r="U803" s="0" t="n">
        <v>99</v>
      </c>
      <c r="V803" s="0" t="n">
        <v>99.8</v>
      </c>
      <c r="W803" s="0" t="n">
        <v>6450718</v>
      </c>
      <c r="X803" s="0" t="n">
        <v>99.4</v>
      </c>
      <c r="Y803" s="0" t="n">
        <v>99.48</v>
      </c>
      <c r="Z803" s="0" t="n">
        <v>183</v>
      </c>
      <c r="AA803" s="0" t="n">
        <v>25000000</v>
      </c>
      <c r="AB803" s="0" t="n">
        <v>3979.2</v>
      </c>
      <c r="AC803" s="0" t="n">
        <v>0</v>
      </c>
      <c r="AD803" s="0" t="s">
        <v>99</v>
      </c>
      <c r="AE803" s="0" t="s">
        <v>99</v>
      </c>
      <c r="AH803" s="0" t="n">
        <v>8</v>
      </c>
      <c r="AI803" s="0" t="s">
        <v>2133</v>
      </c>
      <c r="AJ803" s="0" t="s">
        <v>32112</v>
      </c>
      <c r="AK803" s="0" t="s">
        <v>31135</v>
      </c>
      <c r="AL803" s="0" t="s">
        <v>2112</v>
      </c>
    </row>
    <row r="804" customFormat="false" ht="15" hidden="false" customHeight="false" outlineLevel="0" collapsed="false">
      <c r="A804" s="0" t="s">
        <v>32468</v>
      </c>
      <c r="B804" s="0" t="s">
        <v>32469</v>
      </c>
      <c r="C804" s="0" t="s">
        <v>32470</v>
      </c>
      <c r="D804" s="0" t="s">
        <v>32470</v>
      </c>
      <c r="E804" s="0" t="s">
        <v>32471</v>
      </c>
      <c r="F804" s="0" t="s">
        <v>498</v>
      </c>
      <c r="G804" s="0" t="n">
        <v>3</v>
      </c>
      <c r="H804" s="0" t="n">
        <v>1</v>
      </c>
      <c r="I804" s="0" t="n">
        <v>0.01</v>
      </c>
      <c r="J804" s="0" t="n">
        <v>1000</v>
      </c>
      <c r="K804" s="0" t="n">
        <v>-1.95</v>
      </c>
      <c r="L804" s="0" t="n">
        <v>100</v>
      </c>
      <c r="M804" s="0" t="n">
        <v>101.99</v>
      </c>
      <c r="N804" s="0" t="n">
        <v>100.46</v>
      </c>
      <c r="O804" s="0" t="n">
        <v>100</v>
      </c>
      <c r="P804" s="0" t="n">
        <v>0</v>
      </c>
      <c r="Q804" s="0" t="n">
        <v>0</v>
      </c>
      <c r="R804" s="0" t="n">
        <v>0</v>
      </c>
      <c r="S804" s="0" t="n">
        <v>100.33</v>
      </c>
      <c r="T804" s="0" t="n">
        <v>101.98</v>
      </c>
      <c r="U804" s="0" t="n">
        <v>99.01</v>
      </c>
      <c r="V804" s="0" t="n">
        <v>101.98</v>
      </c>
      <c r="W804" s="0" t="n">
        <v>3010</v>
      </c>
      <c r="X804" s="0" t="n">
        <v>100.01</v>
      </c>
      <c r="Y804" s="0" t="n">
        <v>101.94</v>
      </c>
      <c r="Z804" s="0" t="n">
        <v>3</v>
      </c>
      <c r="AA804" s="0" t="n">
        <v>10000000</v>
      </c>
      <c r="AB804" s="0" t="n">
        <v>1000</v>
      </c>
      <c r="AC804" s="0" t="n">
        <v>0</v>
      </c>
      <c r="AD804" s="0" t="s">
        <v>99</v>
      </c>
      <c r="AE804" s="0" t="s">
        <v>99</v>
      </c>
      <c r="AH804" s="0" t="n">
        <v>6</v>
      </c>
      <c r="AI804" s="0" t="s">
        <v>2133</v>
      </c>
      <c r="AJ804" s="0" t="s">
        <v>32112</v>
      </c>
      <c r="AK804" s="0" t="s">
        <v>31135</v>
      </c>
      <c r="AL804" s="0" t="s">
        <v>2112</v>
      </c>
    </row>
    <row r="805" customFormat="false" ht="15" hidden="false" customHeight="false" outlineLevel="0" collapsed="false">
      <c r="A805" s="0" t="s">
        <v>32472</v>
      </c>
      <c r="B805" s="0" t="s">
        <v>32473</v>
      </c>
      <c r="C805" s="0" t="s">
        <v>19241</v>
      </c>
      <c r="D805" s="0" t="s">
        <v>19241</v>
      </c>
      <c r="E805" s="0" t="s">
        <v>32474</v>
      </c>
      <c r="F805" s="0" t="s">
        <v>498</v>
      </c>
      <c r="G805" s="0" t="n">
        <v>3</v>
      </c>
      <c r="H805" s="0" t="n">
        <v>1</v>
      </c>
      <c r="I805" s="0" t="n">
        <v>0.01</v>
      </c>
      <c r="J805" s="0" t="n">
        <v>1000</v>
      </c>
      <c r="K805" s="0" t="n">
        <v>0.05</v>
      </c>
      <c r="L805" s="0" t="n">
        <v>83.8</v>
      </c>
      <c r="M805" s="0" t="n">
        <v>83.76</v>
      </c>
      <c r="N805" s="0" t="n">
        <v>82.67</v>
      </c>
      <c r="O805" s="0" t="n">
        <v>83.8</v>
      </c>
      <c r="P805" s="0" t="n">
        <v>0</v>
      </c>
      <c r="Q805" s="0" t="n">
        <v>0</v>
      </c>
      <c r="R805" s="0" t="n">
        <v>0</v>
      </c>
      <c r="S805" s="0" t="n">
        <v>83.58</v>
      </c>
      <c r="T805" s="0" t="n">
        <v>83.17</v>
      </c>
      <c r="U805" s="0" t="n">
        <v>83.16</v>
      </c>
      <c r="V805" s="0" t="n">
        <v>83.84</v>
      </c>
      <c r="W805" s="0" t="n">
        <v>10029</v>
      </c>
      <c r="X805" s="0" t="n">
        <v>83.38</v>
      </c>
      <c r="Y805" s="0" t="n">
        <v>83.82</v>
      </c>
      <c r="Z805" s="0" t="n">
        <v>7</v>
      </c>
      <c r="AA805" s="0" t="n">
        <v>10000000</v>
      </c>
      <c r="AB805" s="0" t="n">
        <v>838</v>
      </c>
      <c r="AC805" s="0" t="n">
        <v>0</v>
      </c>
      <c r="AD805" s="0" t="s">
        <v>99</v>
      </c>
      <c r="AE805" s="0" t="s">
        <v>99</v>
      </c>
      <c r="AH805" s="0" t="n">
        <v>6</v>
      </c>
      <c r="AI805" s="0" t="s">
        <v>2133</v>
      </c>
      <c r="AJ805" s="0" t="s">
        <v>32112</v>
      </c>
      <c r="AK805" s="0" t="s">
        <v>31135</v>
      </c>
      <c r="AL805" s="0" t="s">
        <v>2112</v>
      </c>
    </row>
    <row r="806" customFormat="false" ht="15" hidden="false" customHeight="false" outlineLevel="0" collapsed="false">
      <c r="A806" s="0" t="s">
        <v>32475</v>
      </c>
      <c r="B806" s="0" t="s">
        <v>32476</v>
      </c>
      <c r="C806" s="0" t="s">
        <v>22017</v>
      </c>
      <c r="D806" s="0" t="s">
        <v>22017</v>
      </c>
      <c r="E806" s="0" t="s">
        <v>32477</v>
      </c>
      <c r="F806" s="0" t="s">
        <v>1987</v>
      </c>
      <c r="G806" s="0" t="n">
        <v>3</v>
      </c>
      <c r="H806" s="0" t="n">
        <v>1</v>
      </c>
      <c r="I806" s="0" t="n">
        <v>0.01</v>
      </c>
      <c r="J806" s="0" t="n">
        <v>10000000</v>
      </c>
      <c r="K806" s="0" t="n">
        <v>0</v>
      </c>
      <c r="L806" s="0" t="n">
        <v>0</v>
      </c>
      <c r="M806" s="0" t="n">
        <v>75</v>
      </c>
      <c r="N806" s="0" t="n">
        <v>0</v>
      </c>
      <c r="O806" s="0" t="n">
        <v>75</v>
      </c>
      <c r="P806" s="0" t="n">
        <v>0</v>
      </c>
      <c r="Q806" s="0" t="n">
        <v>0</v>
      </c>
      <c r="R806" s="0" t="n">
        <v>0</v>
      </c>
      <c r="S806" s="0" t="n">
        <v>0</v>
      </c>
      <c r="T806" s="0" t="n">
        <v>0</v>
      </c>
      <c r="U806" s="0" t="n">
        <v>0</v>
      </c>
      <c r="V806" s="0" t="n">
        <v>0</v>
      </c>
      <c r="W806" s="0" t="n">
        <v>0</v>
      </c>
      <c r="X806" s="0" t="n">
        <v>51</v>
      </c>
      <c r="Y806" s="0" t="n">
        <v>82.5</v>
      </c>
      <c r="Z806" s="0" t="n">
        <v>0</v>
      </c>
      <c r="AA806" s="0" t="n">
        <v>500</v>
      </c>
      <c r="AB806" s="0" t="n">
        <v>0</v>
      </c>
      <c r="AC806" s="0" t="n">
        <v>0</v>
      </c>
      <c r="AD806" s="0" t="s">
        <v>99</v>
      </c>
      <c r="AE806" s="0" t="s">
        <v>99</v>
      </c>
      <c r="AF806" s="0" t="s">
        <v>30149</v>
      </c>
      <c r="AH806" s="0" t="n">
        <v>0</v>
      </c>
      <c r="AI806" s="0" t="s">
        <v>2133</v>
      </c>
      <c r="AJ806" s="0" t="s">
        <v>32112</v>
      </c>
      <c r="AK806" s="0" t="s">
        <v>31143</v>
      </c>
      <c r="AL806" s="0" t="s">
        <v>2112</v>
      </c>
    </row>
    <row r="807" customFormat="false" ht="15" hidden="false" customHeight="false" outlineLevel="0" collapsed="false">
      <c r="A807" s="0" t="s">
        <v>32478</v>
      </c>
      <c r="B807" s="0" t="s">
        <v>32479</v>
      </c>
      <c r="C807" s="0" t="s">
        <v>32480</v>
      </c>
      <c r="D807" s="0" t="s">
        <v>32480</v>
      </c>
      <c r="E807" s="0" t="s">
        <v>32481</v>
      </c>
      <c r="F807" s="0" t="s">
        <v>1987</v>
      </c>
      <c r="G807" s="0" t="n">
        <v>3</v>
      </c>
      <c r="H807" s="0" t="n">
        <v>1</v>
      </c>
      <c r="I807" s="0" t="n">
        <v>0.01</v>
      </c>
      <c r="J807" s="0" t="n">
        <v>100000</v>
      </c>
      <c r="K807" s="0" t="n">
        <v>0</v>
      </c>
      <c r="L807" s="0" t="n">
        <v>0</v>
      </c>
      <c r="M807" s="0" t="n">
        <v>93.08</v>
      </c>
      <c r="N807" s="0" t="n">
        <v>0</v>
      </c>
      <c r="O807" s="0" t="n">
        <v>93.08</v>
      </c>
      <c r="P807" s="0" t="n">
        <v>0</v>
      </c>
      <c r="Q807" s="0" t="n">
        <v>0</v>
      </c>
      <c r="R807" s="0" t="n">
        <v>0</v>
      </c>
      <c r="S807" s="0" t="n">
        <v>0</v>
      </c>
      <c r="T807" s="0" t="n">
        <v>0</v>
      </c>
      <c r="U807" s="0" t="n">
        <v>0</v>
      </c>
      <c r="V807" s="0" t="n">
        <v>0</v>
      </c>
      <c r="W807" s="0" t="n">
        <v>0</v>
      </c>
      <c r="X807" s="0" t="n">
        <v>0</v>
      </c>
      <c r="Y807" s="0" t="n">
        <v>101.23</v>
      </c>
      <c r="Z807" s="0" t="n">
        <v>0</v>
      </c>
      <c r="AA807" s="0" t="n">
        <v>123136</v>
      </c>
      <c r="AB807" s="0" t="n">
        <v>0</v>
      </c>
      <c r="AC807" s="0" t="n">
        <v>0</v>
      </c>
      <c r="AD807" s="0" t="s">
        <v>99</v>
      </c>
      <c r="AE807" s="0" t="s">
        <v>99</v>
      </c>
      <c r="AH807" s="0" t="n">
        <v>6</v>
      </c>
      <c r="AI807" s="0" t="s">
        <v>2133</v>
      </c>
      <c r="AJ807" s="0" t="s">
        <v>32112</v>
      </c>
      <c r="AK807" s="0" t="s">
        <v>31143</v>
      </c>
      <c r="AL807" s="0" t="s">
        <v>2112</v>
      </c>
    </row>
    <row r="808" customFormat="false" ht="15" hidden="false" customHeight="false" outlineLevel="0" collapsed="false">
      <c r="A808" s="0" t="s">
        <v>32482</v>
      </c>
      <c r="B808" s="0" t="s">
        <v>32483</v>
      </c>
      <c r="C808" s="0" t="s">
        <v>25863</v>
      </c>
      <c r="D808" s="0" t="s">
        <v>25863</v>
      </c>
      <c r="E808" s="0" t="s">
        <v>32484</v>
      </c>
      <c r="F808" s="0" t="s">
        <v>1987</v>
      </c>
      <c r="G808" s="0" t="n">
        <v>3</v>
      </c>
      <c r="H808" s="0" t="n">
        <v>1</v>
      </c>
      <c r="I808" s="0" t="n">
        <v>0.01</v>
      </c>
      <c r="J808" s="0" t="n">
        <v>100000</v>
      </c>
      <c r="K808" s="0" t="n">
        <v>-0.5</v>
      </c>
      <c r="L808" s="0" t="n">
        <v>90.88</v>
      </c>
      <c r="M808" s="0" t="n">
        <v>91.34</v>
      </c>
      <c r="N808" s="0" t="n">
        <v>91.16</v>
      </c>
      <c r="O808" s="0" t="n">
        <v>90.88</v>
      </c>
      <c r="P808" s="0" t="n">
        <v>0</v>
      </c>
      <c r="Q808" s="0" t="n">
        <v>0</v>
      </c>
      <c r="R808" s="0" t="n">
        <v>0</v>
      </c>
      <c r="S808" s="0" t="n">
        <v>90.94</v>
      </c>
      <c r="T808" s="0" t="n">
        <v>91.35</v>
      </c>
      <c r="U808" s="0" t="n">
        <v>90.84</v>
      </c>
      <c r="V808" s="0" t="n">
        <v>91.35</v>
      </c>
      <c r="W808" s="0" t="n">
        <v>727500</v>
      </c>
      <c r="X808" s="0" t="n">
        <v>90.8</v>
      </c>
      <c r="Y808" s="0" t="n">
        <v>90.88</v>
      </c>
      <c r="Z808" s="0" t="n">
        <v>7</v>
      </c>
      <c r="AA808" s="0" t="n">
        <v>84379</v>
      </c>
      <c r="AB808" s="0" t="n">
        <v>90880</v>
      </c>
      <c r="AC808" s="0" t="n">
        <v>0</v>
      </c>
      <c r="AD808" s="0" t="s">
        <v>99</v>
      </c>
      <c r="AE808" s="0" t="s">
        <v>99</v>
      </c>
      <c r="AH808" s="0" t="n">
        <v>6</v>
      </c>
      <c r="AI808" s="0" t="s">
        <v>2133</v>
      </c>
      <c r="AJ808" s="0" t="s">
        <v>32112</v>
      </c>
      <c r="AK808" s="0" t="s">
        <v>31143</v>
      </c>
      <c r="AL808" s="0" t="s">
        <v>2112</v>
      </c>
    </row>
    <row r="809" customFormat="false" ht="15" hidden="false" customHeight="false" outlineLevel="0" collapsed="false">
      <c r="A809" s="0" t="s">
        <v>32485</v>
      </c>
      <c r="B809" s="0" t="s">
        <v>32486</v>
      </c>
      <c r="C809" s="0" t="s">
        <v>32487</v>
      </c>
      <c r="D809" s="0" t="s">
        <v>32487</v>
      </c>
      <c r="E809" s="0" t="s">
        <v>32488</v>
      </c>
      <c r="F809" s="0" t="s">
        <v>498</v>
      </c>
      <c r="G809" s="0" t="n">
        <v>3</v>
      </c>
      <c r="H809" s="0" t="n">
        <v>1</v>
      </c>
      <c r="I809" s="0" t="n">
        <v>0.01</v>
      </c>
      <c r="J809" s="0" t="n">
        <v>1000</v>
      </c>
      <c r="K809" s="0" t="n">
        <v>0</v>
      </c>
      <c r="L809" s="0" t="n">
        <v>0</v>
      </c>
      <c r="M809" s="0" t="n">
        <v>0</v>
      </c>
      <c r="N809" s="0" t="n">
        <v>0</v>
      </c>
      <c r="O809" s="0" t="n">
        <v>0</v>
      </c>
      <c r="P809" s="0" t="n">
        <v>0</v>
      </c>
      <c r="Q809" s="0" t="n">
        <v>0</v>
      </c>
      <c r="R809" s="0" t="n">
        <v>0</v>
      </c>
      <c r="S809" s="0" t="n">
        <v>0</v>
      </c>
      <c r="T809" s="0" t="n">
        <v>0</v>
      </c>
      <c r="U809" s="0" t="n">
        <v>0</v>
      </c>
      <c r="V809" s="0" t="n">
        <v>0</v>
      </c>
      <c r="W809" s="0" t="n">
        <v>0</v>
      </c>
      <c r="X809" s="0" t="n">
        <v>0</v>
      </c>
      <c r="Y809" s="0" t="n">
        <v>0</v>
      </c>
      <c r="Z809" s="0" t="n">
        <v>0</v>
      </c>
      <c r="AA809" s="0" t="n">
        <v>131834</v>
      </c>
      <c r="AB809" s="0" t="n">
        <v>0</v>
      </c>
      <c r="AC809" s="0" t="n">
        <v>0</v>
      </c>
      <c r="AD809" s="0" t="s">
        <v>99</v>
      </c>
      <c r="AE809" s="0" t="s">
        <v>99</v>
      </c>
      <c r="AH809" s="0" t="n">
        <v>8</v>
      </c>
      <c r="AI809" s="0" t="s">
        <v>2133</v>
      </c>
      <c r="AJ809" s="0" t="s">
        <v>32112</v>
      </c>
      <c r="AK809" s="0" t="s">
        <v>31135</v>
      </c>
      <c r="AL809" s="0" t="s">
        <v>2112</v>
      </c>
    </row>
    <row r="810" customFormat="false" ht="15" hidden="false" customHeight="false" outlineLevel="0" collapsed="false">
      <c r="A810" s="0" t="s">
        <v>32489</v>
      </c>
      <c r="B810" s="0" t="s">
        <v>32490</v>
      </c>
      <c r="C810" s="0" t="s">
        <v>32491</v>
      </c>
      <c r="D810" s="0" t="s">
        <v>32491</v>
      </c>
      <c r="E810" s="0" t="s">
        <v>32492</v>
      </c>
      <c r="F810" s="0" t="s">
        <v>498</v>
      </c>
      <c r="G810" s="0" t="n">
        <v>3</v>
      </c>
      <c r="H810" s="0" t="n">
        <v>1</v>
      </c>
      <c r="I810" s="0" t="n">
        <v>0.01</v>
      </c>
      <c r="J810" s="0" t="n">
        <v>1000</v>
      </c>
      <c r="K810" s="0" t="n">
        <v>0</v>
      </c>
      <c r="L810" s="0" t="n">
        <v>0</v>
      </c>
      <c r="M810" s="0" t="n">
        <v>0</v>
      </c>
      <c r="N810" s="0" t="n">
        <v>0</v>
      </c>
      <c r="O810" s="0" t="n">
        <v>0</v>
      </c>
      <c r="P810" s="0" t="n">
        <v>0</v>
      </c>
      <c r="Q810" s="0" t="n">
        <v>0</v>
      </c>
      <c r="R810" s="0" t="n">
        <v>0</v>
      </c>
      <c r="S810" s="0" t="n">
        <v>0</v>
      </c>
      <c r="T810" s="0" t="n">
        <v>0</v>
      </c>
      <c r="U810" s="0" t="n">
        <v>0</v>
      </c>
      <c r="V810" s="0" t="n">
        <v>0</v>
      </c>
      <c r="W810" s="0" t="n">
        <v>0</v>
      </c>
      <c r="X810" s="0" t="n">
        <v>0</v>
      </c>
      <c r="Y810" s="0" t="n">
        <v>0</v>
      </c>
      <c r="Z810" s="0" t="n">
        <v>0</v>
      </c>
      <c r="AA810" s="0" t="n">
        <v>500000</v>
      </c>
      <c r="AB810" s="0" t="n">
        <v>0</v>
      </c>
      <c r="AC810" s="0" t="n">
        <v>0</v>
      </c>
      <c r="AD810" s="0" t="s">
        <v>99</v>
      </c>
      <c r="AE810" s="0" t="s">
        <v>99</v>
      </c>
      <c r="AH810" s="0" t="n">
        <v>8</v>
      </c>
      <c r="AI810" s="0" t="s">
        <v>2133</v>
      </c>
      <c r="AJ810" s="0" t="s">
        <v>32112</v>
      </c>
      <c r="AK810" s="0" t="s">
        <v>31135</v>
      </c>
      <c r="AL810" s="0" t="s">
        <v>2112</v>
      </c>
    </row>
    <row r="811" customFormat="false" ht="15" hidden="false" customHeight="false" outlineLevel="0" collapsed="false">
      <c r="A811" s="0" t="s">
        <v>32493</v>
      </c>
      <c r="B811" s="0" t="s">
        <v>32494</v>
      </c>
      <c r="C811" s="0" t="s">
        <v>32495</v>
      </c>
      <c r="D811" s="0" t="s">
        <v>32495</v>
      </c>
      <c r="E811" s="0" t="s">
        <v>32496</v>
      </c>
      <c r="F811" s="0" t="s">
        <v>498</v>
      </c>
      <c r="G811" s="0" t="n">
        <v>3</v>
      </c>
      <c r="H811" s="0" t="n">
        <v>1</v>
      </c>
      <c r="I811" s="0" t="n">
        <v>0.01</v>
      </c>
      <c r="J811" s="0" t="n">
        <v>1000</v>
      </c>
      <c r="K811" s="0" t="n">
        <v>0</v>
      </c>
      <c r="L811" s="0" t="n">
        <v>0</v>
      </c>
      <c r="M811" s="0" t="n">
        <v>0</v>
      </c>
      <c r="N811" s="0" t="n">
        <v>0</v>
      </c>
      <c r="O811" s="0" t="n">
        <v>0</v>
      </c>
      <c r="P811" s="0" t="n">
        <v>0</v>
      </c>
      <c r="Q811" s="0" t="n">
        <v>0</v>
      </c>
      <c r="R811" s="0" t="n">
        <v>0</v>
      </c>
      <c r="S811" s="0" t="n">
        <v>0</v>
      </c>
      <c r="T811" s="0" t="n">
        <v>0</v>
      </c>
      <c r="U811" s="0" t="n">
        <v>0</v>
      </c>
      <c r="V811" s="0" t="n">
        <v>0</v>
      </c>
      <c r="W811" s="0" t="n">
        <v>0</v>
      </c>
      <c r="X811" s="0" t="n">
        <v>0</v>
      </c>
      <c r="Y811" s="0" t="n">
        <v>0</v>
      </c>
      <c r="Z811" s="0" t="n">
        <v>0</v>
      </c>
      <c r="AA811" s="0" t="n">
        <v>136340</v>
      </c>
      <c r="AB811" s="0" t="n">
        <v>0</v>
      </c>
      <c r="AC811" s="0" t="n">
        <v>0</v>
      </c>
      <c r="AD811" s="0" t="s">
        <v>99</v>
      </c>
      <c r="AE811" s="0" t="s">
        <v>99</v>
      </c>
      <c r="AH811" s="0" t="n">
        <v>8</v>
      </c>
      <c r="AI811" s="0" t="s">
        <v>2133</v>
      </c>
      <c r="AJ811" s="0" t="s">
        <v>32112</v>
      </c>
      <c r="AK811" s="0" t="s">
        <v>31135</v>
      </c>
      <c r="AL811" s="0" t="s">
        <v>2112</v>
      </c>
    </row>
    <row r="812" customFormat="false" ht="15" hidden="false" customHeight="false" outlineLevel="0" collapsed="false">
      <c r="A812" s="0" t="s">
        <v>32497</v>
      </c>
      <c r="B812" s="0" t="s">
        <v>32498</v>
      </c>
      <c r="C812" s="0" t="s">
        <v>32499</v>
      </c>
      <c r="D812" s="0" t="s">
        <v>32499</v>
      </c>
      <c r="E812" s="0" t="s">
        <v>32500</v>
      </c>
      <c r="F812" s="0" t="s">
        <v>498</v>
      </c>
      <c r="G812" s="0" t="n">
        <v>3</v>
      </c>
      <c r="H812" s="0" t="n">
        <v>1</v>
      </c>
      <c r="I812" s="0" t="n">
        <v>0.01</v>
      </c>
      <c r="J812" s="0" t="n">
        <v>1000</v>
      </c>
      <c r="K812" s="0" t="n">
        <v>0</v>
      </c>
      <c r="L812" s="0" t="n">
        <v>0</v>
      </c>
      <c r="M812" s="0" t="n">
        <v>0</v>
      </c>
      <c r="N812" s="0" t="n">
        <v>0</v>
      </c>
      <c r="O812" s="0" t="n">
        <v>0</v>
      </c>
      <c r="P812" s="0" t="n">
        <v>0</v>
      </c>
      <c r="Q812" s="0" t="n">
        <v>0</v>
      </c>
      <c r="R812" s="0" t="n">
        <v>0</v>
      </c>
      <c r="S812" s="0" t="n">
        <v>0</v>
      </c>
      <c r="T812" s="0" t="n">
        <v>0</v>
      </c>
      <c r="U812" s="0" t="n">
        <v>0</v>
      </c>
      <c r="V812" s="0" t="n">
        <v>0</v>
      </c>
      <c r="W812" s="0" t="n">
        <v>0</v>
      </c>
      <c r="X812" s="0" t="n">
        <v>0</v>
      </c>
      <c r="Y812" s="0" t="n">
        <v>0</v>
      </c>
      <c r="Z812" s="0" t="n">
        <v>0</v>
      </c>
      <c r="AA812" s="0" t="n">
        <v>452675</v>
      </c>
      <c r="AB812" s="0" t="n">
        <v>0</v>
      </c>
      <c r="AC812" s="0" t="n">
        <v>0</v>
      </c>
      <c r="AD812" s="0" t="s">
        <v>99</v>
      </c>
      <c r="AE812" s="0" t="s">
        <v>99</v>
      </c>
      <c r="AH812" s="0" t="n">
        <v>6</v>
      </c>
      <c r="AI812" s="0" t="s">
        <v>2133</v>
      </c>
      <c r="AJ812" s="0" t="s">
        <v>32112</v>
      </c>
      <c r="AK812" s="0" t="s">
        <v>31135</v>
      </c>
      <c r="AL812" s="0" t="s">
        <v>2112</v>
      </c>
    </row>
    <row r="813" customFormat="false" ht="15" hidden="false" customHeight="false" outlineLevel="0" collapsed="false">
      <c r="A813" s="0" t="s">
        <v>32501</v>
      </c>
      <c r="B813" s="0" t="s">
        <v>32502</v>
      </c>
      <c r="C813" s="0" t="s">
        <v>32503</v>
      </c>
      <c r="D813" s="0" t="s">
        <v>32503</v>
      </c>
      <c r="E813" s="0" t="s">
        <v>32504</v>
      </c>
      <c r="F813" s="0" t="s">
        <v>498</v>
      </c>
      <c r="G813" s="0" t="n">
        <v>3</v>
      </c>
      <c r="H813" s="0" t="n">
        <v>1</v>
      </c>
      <c r="I813" s="0" t="n">
        <v>0.01</v>
      </c>
      <c r="J813" s="0" t="n">
        <v>1000</v>
      </c>
      <c r="K813" s="0" t="n">
        <v>0</v>
      </c>
      <c r="L813" s="0" t="n">
        <v>0</v>
      </c>
      <c r="M813" s="0" t="n">
        <v>0</v>
      </c>
      <c r="N813" s="0" t="n">
        <v>0</v>
      </c>
      <c r="O813" s="0" t="n">
        <v>0</v>
      </c>
      <c r="P813" s="0" t="n">
        <v>0</v>
      </c>
      <c r="Q813" s="0" t="n">
        <v>0</v>
      </c>
      <c r="R813" s="0" t="n">
        <v>0</v>
      </c>
      <c r="S813" s="0" t="n">
        <v>0</v>
      </c>
      <c r="T813" s="0" t="n">
        <v>0</v>
      </c>
      <c r="U813" s="0" t="n">
        <v>0</v>
      </c>
      <c r="V813" s="0" t="n">
        <v>0</v>
      </c>
      <c r="W813" s="0" t="n">
        <v>0</v>
      </c>
      <c r="X813" s="0" t="n">
        <v>0</v>
      </c>
      <c r="Y813" s="0" t="n">
        <v>0</v>
      </c>
      <c r="Z813" s="0" t="n">
        <v>0</v>
      </c>
      <c r="AA813" s="0" t="n">
        <v>248162</v>
      </c>
      <c r="AB813" s="0" t="n">
        <v>0</v>
      </c>
      <c r="AC813" s="0" t="n">
        <v>0</v>
      </c>
      <c r="AD813" s="0" t="s">
        <v>99</v>
      </c>
      <c r="AE813" s="0" t="s">
        <v>99</v>
      </c>
      <c r="AH813" s="0" t="n">
        <v>8</v>
      </c>
      <c r="AI813" s="0" t="s">
        <v>2133</v>
      </c>
      <c r="AJ813" s="0" t="s">
        <v>32112</v>
      </c>
      <c r="AK813" s="0" t="s">
        <v>31135</v>
      </c>
      <c r="AL813" s="0" t="s">
        <v>2112</v>
      </c>
    </row>
    <row r="814" customFormat="false" ht="15" hidden="false" customHeight="false" outlineLevel="0" collapsed="false">
      <c r="A814" s="0" t="s">
        <v>32505</v>
      </c>
      <c r="B814" s="0" t="s">
        <v>32506</v>
      </c>
      <c r="C814" s="0" t="s">
        <v>32507</v>
      </c>
      <c r="D814" s="0" t="s">
        <v>32507</v>
      </c>
      <c r="E814" s="0" t="s">
        <v>32508</v>
      </c>
      <c r="F814" s="0" t="s">
        <v>498</v>
      </c>
      <c r="G814" s="0" t="n">
        <v>3</v>
      </c>
      <c r="H814" s="0" t="n">
        <v>1</v>
      </c>
      <c r="I814" s="0" t="n">
        <v>0.01</v>
      </c>
      <c r="J814" s="0" t="n">
        <v>1000</v>
      </c>
      <c r="K814" s="0" t="n">
        <v>0</v>
      </c>
      <c r="L814" s="0" t="n">
        <v>0</v>
      </c>
      <c r="M814" s="0" t="n">
        <v>0</v>
      </c>
      <c r="N814" s="0" t="n">
        <v>0</v>
      </c>
      <c r="O814" s="0" t="n">
        <v>0</v>
      </c>
      <c r="P814" s="0" t="n">
        <v>0</v>
      </c>
      <c r="Q814" s="0" t="n">
        <v>0</v>
      </c>
      <c r="R814" s="0" t="n">
        <v>0</v>
      </c>
      <c r="S814" s="0" t="n">
        <v>0</v>
      </c>
      <c r="T814" s="0" t="n">
        <v>0</v>
      </c>
      <c r="U814" s="0" t="n">
        <v>0</v>
      </c>
      <c r="V814" s="0" t="n">
        <v>0</v>
      </c>
      <c r="W814" s="0" t="n">
        <v>0</v>
      </c>
      <c r="X814" s="0" t="n">
        <v>0</v>
      </c>
      <c r="Y814" s="0" t="n">
        <v>0</v>
      </c>
      <c r="Z814" s="0" t="n">
        <v>0</v>
      </c>
      <c r="AA814" s="0" t="n">
        <v>193500</v>
      </c>
      <c r="AB814" s="0" t="n">
        <v>0</v>
      </c>
      <c r="AC814" s="0" t="n">
        <v>0</v>
      </c>
      <c r="AD814" s="0" t="s">
        <v>99</v>
      </c>
      <c r="AE814" s="0" t="s">
        <v>99</v>
      </c>
      <c r="AH814" s="0" t="n">
        <v>6</v>
      </c>
      <c r="AI814" s="0" t="s">
        <v>2133</v>
      </c>
      <c r="AJ814" s="0" t="s">
        <v>32112</v>
      </c>
      <c r="AK814" s="0" t="s">
        <v>31135</v>
      </c>
      <c r="AL814" s="0" t="s">
        <v>2112</v>
      </c>
    </row>
    <row r="815" customFormat="false" ht="15" hidden="false" customHeight="false" outlineLevel="0" collapsed="false">
      <c r="A815" s="0" t="s">
        <v>32509</v>
      </c>
      <c r="B815" s="0" t="s">
        <v>32510</v>
      </c>
      <c r="C815" s="0" t="s">
        <v>32511</v>
      </c>
      <c r="D815" s="0" t="s">
        <v>32511</v>
      </c>
      <c r="E815" s="0" t="s">
        <v>32512</v>
      </c>
      <c r="F815" s="0" t="s">
        <v>498</v>
      </c>
      <c r="G815" s="0" t="n">
        <v>3</v>
      </c>
      <c r="H815" s="0" t="n">
        <v>1</v>
      </c>
      <c r="I815" s="0" t="n">
        <v>0.01</v>
      </c>
      <c r="J815" s="0" t="n">
        <v>1000</v>
      </c>
      <c r="K815" s="0" t="n">
        <v>0</v>
      </c>
      <c r="L815" s="0" t="n">
        <v>0</v>
      </c>
      <c r="M815" s="0" t="n">
        <v>0</v>
      </c>
      <c r="N815" s="0" t="n">
        <v>0</v>
      </c>
      <c r="O815" s="0" t="n">
        <v>0</v>
      </c>
      <c r="P815" s="0" t="n">
        <v>0</v>
      </c>
      <c r="Q815" s="0" t="n">
        <v>0</v>
      </c>
      <c r="R815" s="0" t="n">
        <v>0</v>
      </c>
      <c r="S815" s="0" t="n">
        <v>0</v>
      </c>
      <c r="T815" s="0" t="n">
        <v>0</v>
      </c>
      <c r="U815" s="0" t="n">
        <v>0</v>
      </c>
      <c r="V815" s="0" t="n">
        <v>0</v>
      </c>
      <c r="W815" s="0" t="n">
        <v>0</v>
      </c>
      <c r="X815" s="0" t="n">
        <v>0</v>
      </c>
      <c r="Y815" s="0" t="n">
        <v>0</v>
      </c>
      <c r="Z815" s="0" t="n">
        <v>0</v>
      </c>
      <c r="AA815" s="0" t="n">
        <v>30391</v>
      </c>
      <c r="AB815" s="0" t="n">
        <v>0</v>
      </c>
      <c r="AC815" s="0" t="n">
        <v>0</v>
      </c>
      <c r="AD815" s="0" t="s">
        <v>99</v>
      </c>
      <c r="AE815" s="0" t="s">
        <v>99</v>
      </c>
      <c r="AH815" s="0" t="n">
        <v>6</v>
      </c>
      <c r="AI815" s="0" t="s">
        <v>2133</v>
      </c>
      <c r="AJ815" s="0" t="s">
        <v>32112</v>
      </c>
      <c r="AK815" s="0" t="s">
        <v>31135</v>
      </c>
      <c r="AL815" s="0" t="s">
        <v>2112</v>
      </c>
    </row>
    <row r="816" customFormat="false" ht="15" hidden="false" customHeight="false" outlineLevel="0" collapsed="false">
      <c r="A816" s="0" t="s">
        <v>32513</v>
      </c>
      <c r="B816" s="0" t="s">
        <v>32514</v>
      </c>
      <c r="C816" s="0" t="s">
        <v>32515</v>
      </c>
      <c r="D816" s="0" t="s">
        <v>32515</v>
      </c>
      <c r="E816" s="0" t="s">
        <v>32516</v>
      </c>
      <c r="F816" s="0" t="s">
        <v>498</v>
      </c>
      <c r="G816" s="0" t="n">
        <v>3</v>
      </c>
      <c r="H816" s="0" t="n">
        <v>1</v>
      </c>
      <c r="I816" s="0" t="n">
        <v>0.01</v>
      </c>
      <c r="J816" s="0" t="n">
        <v>1000</v>
      </c>
      <c r="K816" s="0" t="n">
        <v>0</v>
      </c>
      <c r="L816" s="0" t="n">
        <v>0</v>
      </c>
      <c r="M816" s="0" t="n">
        <v>0</v>
      </c>
      <c r="N816" s="0" t="n">
        <v>0</v>
      </c>
      <c r="O816" s="0" t="n">
        <v>0</v>
      </c>
      <c r="P816" s="0" t="n">
        <v>0</v>
      </c>
      <c r="Q816" s="0" t="n">
        <v>0</v>
      </c>
      <c r="R816" s="0" t="n">
        <v>0</v>
      </c>
      <c r="S816" s="0" t="n">
        <v>0</v>
      </c>
      <c r="T816" s="0" t="n">
        <v>0</v>
      </c>
      <c r="U816" s="0" t="n">
        <v>0</v>
      </c>
      <c r="V816" s="0" t="n">
        <v>0</v>
      </c>
      <c r="W816" s="0" t="n">
        <v>0</v>
      </c>
      <c r="X816" s="0" t="n">
        <v>0</v>
      </c>
      <c r="Y816" s="0" t="n">
        <v>0</v>
      </c>
      <c r="Z816" s="0" t="n">
        <v>0</v>
      </c>
      <c r="AA816" s="0" t="n">
        <v>750000</v>
      </c>
      <c r="AB816" s="0" t="n">
        <v>0</v>
      </c>
      <c r="AC816" s="0" t="n">
        <v>0</v>
      </c>
      <c r="AD816" s="0" t="s">
        <v>99</v>
      </c>
      <c r="AE816" s="0" t="s">
        <v>99</v>
      </c>
      <c r="AH816" s="0" t="n">
        <v>8</v>
      </c>
      <c r="AI816" s="0" t="s">
        <v>2133</v>
      </c>
      <c r="AJ816" s="0" t="s">
        <v>32112</v>
      </c>
      <c r="AK816" s="0" t="s">
        <v>31135</v>
      </c>
      <c r="AL816" s="0" t="s">
        <v>2112</v>
      </c>
    </row>
    <row r="817" customFormat="false" ht="15" hidden="false" customHeight="false" outlineLevel="0" collapsed="false">
      <c r="A817" s="0" t="s">
        <v>32517</v>
      </c>
      <c r="B817" s="0" t="s">
        <v>32518</v>
      </c>
      <c r="C817" s="0" t="s">
        <v>32519</v>
      </c>
      <c r="D817" s="0" t="s">
        <v>32519</v>
      </c>
      <c r="E817" s="0" t="s">
        <v>32520</v>
      </c>
      <c r="F817" s="0" t="s">
        <v>498</v>
      </c>
      <c r="G817" s="0" t="n">
        <v>3</v>
      </c>
      <c r="H817" s="0" t="n">
        <v>1</v>
      </c>
      <c r="I817" s="0" t="n">
        <v>0.01</v>
      </c>
      <c r="J817" s="0" t="n">
        <v>1000</v>
      </c>
      <c r="K817" s="0" t="n">
        <v>0</v>
      </c>
      <c r="L817" s="0" t="n">
        <v>0</v>
      </c>
      <c r="M817" s="0" t="n">
        <v>0</v>
      </c>
      <c r="N817" s="0" t="n">
        <v>0</v>
      </c>
      <c r="O817" s="0" t="n">
        <v>0</v>
      </c>
      <c r="P817" s="0" t="n">
        <v>0</v>
      </c>
      <c r="Q817" s="0" t="n">
        <v>0</v>
      </c>
      <c r="R817" s="0" t="n">
        <v>0</v>
      </c>
      <c r="S817" s="0" t="n">
        <v>0</v>
      </c>
      <c r="T817" s="0" t="n">
        <v>0</v>
      </c>
      <c r="U817" s="0" t="n">
        <v>0</v>
      </c>
      <c r="V817" s="0" t="n">
        <v>0</v>
      </c>
      <c r="W817" s="0" t="n">
        <v>0</v>
      </c>
      <c r="X817" s="0" t="n">
        <v>0</v>
      </c>
      <c r="Y817" s="0" t="n">
        <v>0</v>
      </c>
      <c r="Z817" s="0" t="n">
        <v>0</v>
      </c>
      <c r="AA817" s="0" t="n">
        <v>750000</v>
      </c>
      <c r="AB817" s="0" t="n">
        <v>0</v>
      </c>
      <c r="AC817" s="0" t="n">
        <v>0</v>
      </c>
      <c r="AD817" s="0" t="s">
        <v>99</v>
      </c>
      <c r="AE817" s="0" t="s">
        <v>99</v>
      </c>
      <c r="AH817" s="0" t="n">
        <v>8</v>
      </c>
      <c r="AI817" s="0" t="s">
        <v>2133</v>
      </c>
      <c r="AJ817" s="0" t="s">
        <v>32112</v>
      </c>
      <c r="AK817" s="0" t="s">
        <v>31135</v>
      </c>
      <c r="AL817" s="0" t="s">
        <v>2112</v>
      </c>
    </row>
    <row r="818" customFormat="false" ht="15" hidden="false" customHeight="false" outlineLevel="0" collapsed="false">
      <c r="A818" s="0" t="s">
        <v>32521</v>
      </c>
      <c r="B818" s="0" t="s">
        <v>32522</v>
      </c>
      <c r="C818" s="0" t="s">
        <v>32523</v>
      </c>
      <c r="D818" s="0" t="s">
        <v>32523</v>
      </c>
      <c r="E818" s="0" t="s">
        <v>32524</v>
      </c>
      <c r="F818" s="0" t="s">
        <v>498</v>
      </c>
      <c r="G818" s="0" t="n">
        <v>3</v>
      </c>
      <c r="H818" s="0" t="n">
        <v>1</v>
      </c>
      <c r="I818" s="0" t="n">
        <v>0.01</v>
      </c>
      <c r="J818" s="0" t="n">
        <v>1000</v>
      </c>
      <c r="K818" s="0" t="n">
        <v>0</v>
      </c>
      <c r="L818" s="0" t="n">
        <v>0</v>
      </c>
      <c r="M818" s="0" t="n">
        <v>90.01</v>
      </c>
      <c r="N818" s="0" t="n">
        <v>0</v>
      </c>
      <c r="O818" s="0" t="n">
        <v>90.01</v>
      </c>
      <c r="P818" s="0" t="n">
        <v>0</v>
      </c>
      <c r="Q818" s="0" t="n">
        <v>0</v>
      </c>
      <c r="R818" s="0" t="n">
        <v>0</v>
      </c>
      <c r="S818" s="0" t="n">
        <v>0</v>
      </c>
      <c r="T818" s="0" t="n">
        <v>0</v>
      </c>
      <c r="U818" s="0" t="n">
        <v>0</v>
      </c>
      <c r="V818" s="0" t="n">
        <v>0</v>
      </c>
      <c r="W818" s="0" t="n">
        <v>0</v>
      </c>
      <c r="X818" s="0" t="n">
        <v>83.16</v>
      </c>
      <c r="Y818" s="0" t="n">
        <v>102</v>
      </c>
      <c r="Z818" s="0" t="n">
        <v>0</v>
      </c>
      <c r="AA818" s="0" t="n">
        <v>5654</v>
      </c>
      <c r="AB818" s="0" t="n">
        <v>0</v>
      </c>
      <c r="AC818" s="0" t="n">
        <v>0</v>
      </c>
      <c r="AD818" s="0" t="s">
        <v>99</v>
      </c>
      <c r="AE818" s="0" t="s">
        <v>99</v>
      </c>
      <c r="AH818" s="0" t="n">
        <v>8</v>
      </c>
      <c r="AI818" s="0" t="s">
        <v>2133</v>
      </c>
      <c r="AJ818" s="0" t="s">
        <v>32112</v>
      </c>
      <c r="AK818" s="0" t="s">
        <v>31135</v>
      </c>
      <c r="AL818" s="0" t="s">
        <v>2112</v>
      </c>
    </row>
    <row r="819" customFormat="false" ht="15" hidden="false" customHeight="false" outlineLevel="0" collapsed="false">
      <c r="A819" s="0" t="s">
        <v>32525</v>
      </c>
      <c r="B819" s="0" t="s">
        <v>32526</v>
      </c>
      <c r="C819" s="0" t="s">
        <v>32527</v>
      </c>
      <c r="D819" s="0" t="s">
        <v>32527</v>
      </c>
      <c r="E819" s="0" t="s">
        <v>32528</v>
      </c>
      <c r="F819" s="0" t="s">
        <v>498</v>
      </c>
      <c r="G819" s="0" t="n">
        <v>3</v>
      </c>
      <c r="H819" s="0" t="n">
        <v>1</v>
      </c>
      <c r="I819" s="0" t="n">
        <v>0.01</v>
      </c>
      <c r="J819" s="0" t="n">
        <v>1000</v>
      </c>
      <c r="K819" s="0" t="n">
        <v>0</v>
      </c>
      <c r="L819" s="0" t="n">
        <v>0</v>
      </c>
      <c r="M819" s="0" t="n">
        <v>0</v>
      </c>
      <c r="N819" s="0" t="n">
        <v>0</v>
      </c>
      <c r="O819" s="0" t="n">
        <v>0</v>
      </c>
      <c r="P819" s="0" t="n">
        <v>0</v>
      </c>
      <c r="Q819" s="0" t="n">
        <v>0</v>
      </c>
      <c r="R819" s="0" t="n">
        <v>0</v>
      </c>
      <c r="S819" s="0" t="n">
        <v>0</v>
      </c>
      <c r="T819" s="0" t="n">
        <v>0</v>
      </c>
      <c r="U819" s="0" t="n">
        <v>0</v>
      </c>
      <c r="V819" s="0" t="n">
        <v>0</v>
      </c>
      <c r="W819" s="0" t="n">
        <v>0</v>
      </c>
      <c r="X819" s="0" t="n">
        <v>0</v>
      </c>
      <c r="Y819" s="0" t="n">
        <v>0</v>
      </c>
      <c r="Z819" s="0" t="n">
        <v>0</v>
      </c>
      <c r="AA819" s="0" t="n">
        <v>118102</v>
      </c>
      <c r="AB819" s="0" t="n">
        <v>0</v>
      </c>
      <c r="AC819" s="0" t="n">
        <v>0</v>
      </c>
      <c r="AD819" s="0" t="s">
        <v>99</v>
      </c>
      <c r="AE819" s="0" t="s">
        <v>99</v>
      </c>
      <c r="AH819" s="0" t="n">
        <v>8</v>
      </c>
      <c r="AI819" s="0" t="s">
        <v>2133</v>
      </c>
      <c r="AJ819" s="0" t="s">
        <v>32112</v>
      </c>
      <c r="AK819" s="0" t="s">
        <v>31135</v>
      </c>
      <c r="AL819" s="0" t="s">
        <v>2112</v>
      </c>
    </row>
    <row r="820" customFormat="false" ht="15" hidden="false" customHeight="false" outlineLevel="0" collapsed="false">
      <c r="A820" s="0" t="s">
        <v>32529</v>
      </c>
      <c r="B820" s="0" t="s">
        <v>32530</v>
      </c>
      <c r="C820" s="0" t="s">
        <v>32531</v>
      </c>
      <c r="D820" s="0" t="s">
        <v>32531</v>
      </c>
      <c r="E820" s="0" t="s">
        <v>32532</v>
      </c>
      <c r="F820" s="0" t="s">
        <v>498</v>
      </c>
      <c r="G820" s="0" t="n">
        <v>3</v>
      </c>
      <c r="H820" s="0" t="n">
        <v>1</v>
      </c>
      <c r="I820" s="0" t="n">
        <v>0.01</v>
      </c>
      <c r="J820" s="0" t="n">
        <v>1000</v>
      </c>
      <c r="K820" s="0" t="n">
        <v>0</v>
      </c>
      <c r="L820" s="0" t="n">
        <v>0</v>
      </c>
      <c r="M820" s="0" t="n">
        <v>0</v>
      </c>
      <c r="N820" s="0" t="n">
        <v>0</v>
      </c>
      <c r="O820" s="0" t="n">
        <v>0</v>
      </c>
      <c r="P820" s="0" t="n">
        <v>0</v>
      </c>
      <c r="Q820" s="0" t="n">
        <v>0</v>
      </c>
      <c r="R820" s="0" t="n">
        <v>0</v>
      </c>
      <c r="S820" s="0" t="n">
        <v>0</v>
      </c>
      <c r="T820" s="0" t="n">
        <v>0</v>
      </c>
      <c r="U820" s="0" t="n">
        <v>0</v>
      </c>
      <c r="V820" s="0" t="n">
        <v>0</v>
      </c>
      <c r="W820" s="0" t="n">
        <v>0</v>
      </c>
      <c r="X820" s="0" t="n">
        <v>0</v>
      </c>
      <c r="Y820" s="0" t="n">
        <v>0</v>
      </c>
      <c r="Z820" s="0" t="n">
        <v>0</v>
      </c>
      <c r="AA820" s="0" t="n">
        <v>69903</v>
      </c>
      <c r="AB820" s="0" t="n">
        <v>0</v>
      </c>
      <c r="AC820" s="0" t="n">
        <v>0</v>
      </c>
      <c r="AD820" s="0" t="s">
        <v>99</v>
      </c>
      <c r="AE820" s="0" t="s">
        <v>99</v>
      </c>
      <c r="AH820" s="0" t="n">
        <v>8</v>
      </c>
      <c r="AI820" s="0" t="s">
        <v>2133</v>
      </c>
      <c r="AJ820" s="0" t="s">
        <v>32112</v>
      </c>
      <c r="AK820" s="0" t="s">
        <v>31135</v>
      </c>
      <c r="AL820" s="0" t="s">
        <v>2112</v>
      </c>
    </row>
    <row r="821" customFormat="false" ht="15" hidden="false" customHeight="false" outlineLevel="0" collapsed="false">
      <c r="A821" s="0" t="s">
        <v>32533</v>
      </c>
      <c r="B821" s="0" t="s">
        <v>32534</v>
      </c>
      <c r="C821" s="0" t="s">
        <v>32535</v>
      </c>
      <c r="D821" s="0" t="s">
        <v>32535</v>
      </c>
      <c r="E821" s="0" t="s">
        <v>32536</v>
      </c>
      <c r="F821" s="0" t="s">
        <v>498</v>
      </c>
      <c r="G821" s="0" t="n">
        <v>1</v>
      </c>
      <c r="H821" s="0" t="n">
        <v>1</v>
      </c>
      <c r="I821" s="0" t="n">
        <v>0.01</v>
      </c>
      <c r="J821" s="0" t="n">
        <v>1000</v>
      </c>
      <c r="K821" s="0" t="n">
        <v>0</v>
      </c>
      <c r="L821" s="0" t="n">
        <v>0</v>
      </c>
      <c r="M821" s="0" t="n">
        <v>0</v>
      </c>
      <c r="N821" s="0" t="n">
        <v>0</v>
      </c>
      <c r="O821" s="0" t="n">
        <v>0</v>
      </c>
      <c r="P821" s="0" t="n">
        <v>0</v>
      </c>
      <c r="Q821" s="0" t="n">
        <v>0</v>
      </c>
      <c r="R821" s="0" t="n">
        <v>0</v>
      </c>
      <c r="S821" s="0" t="n">
        <v>0</v>
      </c>
      <c r="T821" s="0" t="n">
        <v>0</v>
      </c>
      <c r="U821" s="0" t="n">
        <v>0</v>
      </c>
      <c r="V821" s="0" t="n">
        <v>0</v>
      </c>
      <c r="W821" s="0" t="n">
        <v>0</v>
      </c>
      <c r="X821" s="0" t="n">
        <v>100</v>
      </c>
      <c r="Y821" s="0" t="n">
        <v>0</v>
      </c>
      <c r="Z821" s="0" t="n">
        <v>0</v>
      </c>
      <c r="AA821" s="0" t="n">
        <v>20000000</v>
      </c>
      <c r="AB821" s="0" t="n">
        <v>0</v>
      </c>
      <c r="AC821" s="0" t="n">
        <v>0</v>
      </c>
      <c r="AD821" s="0" t="s">
        <v>99</v>
      </c>
      <c r="AE821" s="0" t="s">
        <v>99</v>
      </c>
      <c r="AH821" s="0" t="n">
        <v>6</v>
      </c>
      <c r="AI821" s="0" t="s">
        <v>2133</v>
      </c>
      <c r="AJ821" s="0" t="s">
        <v>32112</v>
      </c>
      <c r="AK821" s="0" t="s">
        <v>31135</v>
      </c>
      <c r="AL821" s="0" t="s">
        <v>2112</v>
      </c>
    </row>
    <row r="822" customFormat="false" ht="15" hidden="false" customHeight="false" outlineLevel="0" collapsed="false">
      <c r="A822" s="0" t="s">
        <v>32537</v>
      </c>
      <c r="B822" s="0" t="s">
        <v>32538</v>
      </c>
      <c r="C822" s="0" t="s">
        <v>32539</v>
      </c>
      <c r="D822" s="0" t="s">
        <v>32539</v>
      </c>
      <c r="E822" s="0" t="s">
        <v>32540</v>
      </c>
      <c r="F822" s="0" t="s">
        <v>498</v>
      </c>
      <c r="G822" s="0" t="n">
        <v>1</v>
      </c>
      <c r="H822" s="0" t="n">
        <v>1</v>
      </c>
      <c r="I822" s="0" t="n">
        <v>0.01</v>
      </c>
      <c r="J822" s="0" t="n">
        <v>1000</v>
      </c>
      <c r="K822" s="0" t="n">
        <v>0</v>
      </c>
      <c r="L822" s="0" t="n">
        <v>0</v>
      </c>
      <c r="M822" s="0" t="n">
        <v>0</v>
      </c>
      <c r="N822" s="0" t="n">
        <v>0</v>
      </c>
      <c r="O822" s="0" t="n">
        <v>0</v>
      </c>
      <c r="P822" s="0" t="n">
        <v>0</v>
      </c>
      <c r="Q822" s="0" t="n">
        <v>0</v>
      </c>
      <c r="R822" s="0" t="n">
        <v>0</v>
      </c>
      <c r="S822" s="0" t="n">
        <v>0</v>
      </c>
      <c r="T822" s="0" t="n">
        <v>0</v>
      </c>
      <c r="U822" s="0" t="n">
        <v>0</v>
      </c>
      <c r="V822" s="0" t="n">
        <v>0</v>
      </c>
      <c r="W822" s="0" t="n">
        <v>0</v>
      </c>
      <c r="X822" s="0" t="n">
        <v>90</v>
      </c>
      <c r="Y822" s="0" t="n">
        <v>0</v>
      </c>
      <c r="Z822" s="0" t="n">
        <v>0</v>
      </c>
      <c r="AA822" s="0" t="n">
        <v>4000000</v>
      </c>
      <c r="AB822" s="0" t="n">
        <v>0</v>
      </c>
      <c r="AC822" s="0" t="n">
        <v>0</v>
      </c>
      <c r="AD822" s="0" t="s">
        <v>99</v>
      </c>
      <c r="AE822" s="0" t="s">
        <v>99</v>
      </c>
      <c r="AH822" s="0" t="n">
        <v>6</v>
      </c>
      <c r="AI822" s="0" t="s">
        <v>2133</v>
      </c>
      <c r="AJ822" s="0" t="s">
        <v>32112</v>
      </c>
      <c r="AK822" s="0" t="s">
        <v>31135</v>
      </c>
      <c r="AL822" s="0" t="s">
        <v>2112</v>
      </c>
    </row>
    <row r="823" customFormat="false" ht="15" hidden="false" customHeight="false" outlineLevel="0" collapsed="false">
      <c r="A823" s="0" t="s">
        <v>32541</v>
      </c>
      <c r="B823" s="0" t="s">
        <v>32542</v>
      </c>
      <c r="C823" s="0" t="s">
        <v>32543</v>
      </c>
      <c r="D823" s="0" t="s">
        <v>32543</v>
      </c>
      <c r="E823" s="0" t="s">
        <v>32544</v>
      </c>
      <c r="F823" s="0" t="s">
        <v>498</v>
      </c>
      <c r="G823" s="0" t="n">
        <v>3</v>
      </c>
      <c r="H823" s="0" t="n">
        <v>1</v>
      </c>
      <c r="I823" s="0" t="n">
        <v>0.01</v>
      </c>
      <c r="J823" s="0" t="n">
        <v>1000</v>
      </c>
      <c r="K823" s="0" t="n">
        <v>0.09</v>
      </c>
      <c r="L823" s="0" t="n">
        <v>97.99</v>
      </c>
      <c r="M823" s="0" t="n">
        <v>97.9</v>
      </c>
      <c r="N823" s="0" t="n">
        <v>97.87</v>
      </c>
      <c r="O823" s="0" t="n">
        <v>97.99</v>
      </c>
      <c r="P823" s="0" t="n">
        <v>0</v>
      </c>
      <c r="Q823" s="0" t="n">
        <v>0</v>
      </c>
      <c r="R823" s="0" t="n">
        <v>0</v>
      </c>
      <c r="S823" s="0" t="n">
        <v>97.93</v>
      </c>
      <c r="T823" s="0" t="n">
        <v>97.91</v>
      </c>
      <c r="U823" s="0" t="n">
        <v>97.72</v>
      </c>
      <c r="V823" s="0" t="n">
        <v>97.99</v>
      </c>
      <c r="W823" s="0" t="n">
        <v>2071296</v>
      </c>
      <c r="X823" s="0" t="n">
        <v>97.98</v>
      </c>
      <c r="Y823" s="0" t="n">
        <v>97.99</v>
      </c>
      <c r="Z823" s="0" t="n">
        <v>74</v>
      </c>
      <c r="AA823" s="0" t="n">
        <v>10000000</v>
      </c>
      <c r="AB823" s="0" t="n">
        <v>4899.5</v>
      </c>
      <c r="AC823" s="0" t="n">
        <v>0</v>
      </c>
      <c r="AD823" s="0" t="s">
        <v>99</v>
      </c>
      <c r="AE823" s="0" t="s">
        <v>99</v>
      </c>
      <c r="AH823" s="0" t="n">
        <v>6</v>
      </c>
      <c r="AI823" s="0" t="s">
        <v>2133</v>
      </c>
      <c r="AJ823" s="0" t="s">
        <v>32112</v>
      </c>
      <c r="AK823" s="0" t="s">
        <v>31135</v>
      </c>
      <c r="AL823" s="0" t="s">
        <v>2112</v>
      </c>
    </row>
    <row r="824" customFormat="false" ht="15" hidden="false" customHeight="false" outlineLevel="0" collapsed="false">
      <c r="A824" s="0" t="s">
        <v>32545</v>
      </c>
      <c r="B824" s="0" t="s">
        <v>32546</v>
      </c>
      <c r="C824" s="0" t="s">
        <v>32547</v>
      </c>
      <c r="D824" s="0" t="s">
        <v>32547</v>
      </c>
      <c r="E824" s="0" t="s">
        <v>32548</v>
      </c>
      <c r="F824" s="0" t="s">
        <v>498</v>
      </c>
      <c r="G824" s="0" t="n">
        <v>3</v>
      </c>
      <c r="H824" s="0" t="n">
        <v>1</v>
      </c>
      <c r="I824" s="0" t="n">
        <v>0.01</v>
      </c>
      <c r="J824" s="0" t="n">
        <v>1000</v>
      </c>
      <c r="K824" s="0" t="n">
        <v>0.05</v>
      </c>
      <c r="L824" s="0" t="n">
        <v>96.2</v>
      </c>
      <c r="M824" s="0" t="n">
        <v>96.15</v>
      </c>
      <c r="N824" s="0" t="n">
        <v>96.19</v>
      </c>
      <c r="O824" s="0" t="n">
        <v>96.2</v>
      </c>
      <c r="P824" s="0" t="n">
        <v>0</v>
      </c>
      <c r="Q824" s="0" t="n">
        <v>0</v>
      </c>
      <c r="R824" s="0" t="n">
        <v>0</v>
      </c>
      <c r="S824" s="0" t="n">
        <v>96.2</v>
      </c>
      <c r="T824" s="0" t="n">
        <v>96.2</v>
      </c>
      <c r="U824" s="0" t="n">
        <v>96.19</v>
      </c>
      <c r="V824" s="0" t="n">
        <v>96.27</v>
      </c>
      <c r="W824" s="0" t="n">
        <v>5584362</v>
      </c>
      <c r="X824" s="0" t="n">
        <v>96.19</v>
      </c>
      <c r="Y824" s="0" t="n">
        <v>96.2</v>
      </c>
      <c r="Z824" s="0" t="n">
        <v>102</v>
      </c>
      <c r="AA824" s="0" t="n">
        <v>10000000</v>
      </c>
      <c r="AB824" s="0" t="n">
        <v>962</v>
      </c>
      <c r="AC824" s="0" t="n">
        <v>0</v>
      </c>
      <c r="AD824" s="0" t="s">
        <v>99</v>
      </c>
      <c r="AE824" s="0" t="s">
        <v>99</v>
      </c>
      <c r="AH824" s="0" t="n">
        <v>6</v>
      </c>
      <c r="AI824" s="0" t="s">
        <v>2133</v>
      </c>
      <c r="AJ824" s="0" t="s">
        <v>32112</v>
      </c>
      <c r="AK824" s="0" t="s">
        <v>31135</v>
      </c>
      <c r="AL824" s="0" t="s">
        <v>2112</v>
      </c>
    </row>
    <row r="825" customFormat="false" ht="15" hidden="false" customHeight="false" outlineLevel="0" collapsed="false">
      <c r="A825" s="0" t="s">
        <v>32549</v>
      </c>
      <c r="B825" s="0" t="s">
        <v>32550</v>
      </c>
      <c r="C825" s="0" t="s">
        <v>19967</v>
      </c>
      <c r="D825" s="0" t="s">
        <v>19967</v>
      </c>
      <c r="E825" s="0" t="s">
        <v>32551</v>
      </c>
      <c r="F825" s="0" t="s">
        <v>498</v>
      </c>
      <c r="G825" s="0" t="n">
        <v>3</v>
      </c>
      <c r="H825" s="0" t="n">
        <v>1</v>
      </c>
      <c r="I825" s="0" t="n">
        <v>0.01</v>
      </c>
      <c r="J825" s="0" t="n">
        <v>1000</v>
      </c>
      <c r="K825" s="0" t="n">
        <v>0.15</v>
      </c>
      <c r="L825" s="0" t="n">
        <v>89.5</v>
      </c>
      <c r="M825" s="0" t="n">
        <v>89.33</v>
      </c>
      <c r="N825" s="0" t="n">
        <v>89.25</v>
      </c>
      <c r="O825" s="0" t="n">
        <v>89.43</v>
      </c>
      <c r="P825" s="0" t="n">
        <v>0</v>
      </c>
      <c r="Q825" s="0" t="n">
        <v>0</v>
      </c>
      <c r="R825" s="0" t="n">
        <v>0</v>
      </c>
      <c r="S825" s="0" t="n">
        <v>89.38</v>
      </c>
      <c r="T825" s="0" t="n">
        <v>89.47</v>
      </c>
      <c r="U825" s="0" t="n">
        <v>89.05</v>
      </c>
      <c r="V825" s="0" t="n">
        <v>89.5</v>
      </c>
      <c r="W825" s="0" t="n">
        <v>900991</v>
      </c>
      <c r="X825" s="0" t="n">
        <v>89.43</v>
      </c>
      <c r="Y825" s="0" t="n">
        <v>89.5</v>
      </c>
      <c r="Z825" s="0" t="n">
        <v>79</v>
      </c>
      <c r="AA825" s="0" t="n">
        <v>13000000</v>
      </c>
      <c r="AB825" s="0" t="n">
        <v>2685</v>
      </c>
      <c r="AC825" s="0" t="n">
        <v>0</v>
      </c>
      <c r="AD825" s="0" t="s">
        <v>99</v>
      </c>
      <c r="AE825" s="0" t="s">
        <v>99</v>
      </c>
      <c r="AH825" s="0" t="n">
        <v>6</v>
      </c>
      <c r="AI825" s="0" t="s">
        <v>2133</v>
      </c>
      <c r="AJ825" s="0" t="s">
        <v>32112</v>
      </c>
      <c r="AK825" s="0" t="s">
        <v>31135</v>
      </c>
      <c r="AL825" s="0" t="s">
        <v>2112</v>
      </c>
    </row>
    <row r="826" customFormat="false" ht="15" hidden="false" customHeight="false" outlineLevel="0" collapsed="false">
      <c r="A826" s="0" t="s">
        <v>32552</v>
      </c>
      <c r="B826" s="0" t="s">
        <v>32553</v>
      </c>
      <c r="C826" s="0" t="s">
        <v>25160</v>
      </c>
      <c r="D826" s="0" t="s">
        <v>25160</v>
      </c>
      <c r="E826" s="0" t="s">
        <v>32554</v>
      </c>
      <c r="F826" s="0" t="s">
        <v>498</v>
      </c>
      <c r="G826" s="0" t="n">
        <v>3</v>
      </c>
      <c r="H826" s="0" t="n">
        <v>1</v>
      </c>
      <c r="I826" s="0" t="n">
        <v>0.01</v>
      </c>
      <c r="J826" s="0" t="n">
        <v>1000</v>
      </c>
      <c r="K826" s="0" t="n">
        <v>-0.7</v>
      </c>
      <c r="L826" s="0" t="n">
        <v>87.82</v>
      </c>
      <c r="M826" s="0" t="n">
        <v>88.44</v>
      </c>
      <c r="N826" s="0" t="n">
        <v>88.41</v>
      </c>
      <c r="O826" s="0" t="n">
        <v>87.82</v>
      </c>
      <c r="P826" s="0" t="n">
        <v>0</v>
      </c>
      <c r="Q826" s="0" t="n">
        <v>0</v>
      </c>
      <c r="R826" s="0" t="n">
        <v>0</v>
      </c>
      <c r="S826" s="0" t="n">
        <v>87.64</v>
      </c>
      <c r="T826" s="0" t="n">
        <v>88.44</v>
      </c>
      <c r="U826" s="0" t="n">
        <v>87.25</v>
      </c>
      <c r="V826" s="0" t="n">
        <v>88.44</v>
      </c>
      <c r="W826" s="0" t="n">
        <v>2538808</v>
      </c>
      <c r="X826" s="0" t="n">
        <v>87.55</v>
      </c>
      <c r="Y826" s="0" t="n">
        <v>87.77</v>
      </c>
      <c r="Z826" s="0" t="n">
        <v>139</v>
      </c>
      <c r="AA826" s="0" t="n">
        <v>10000000</v>
      </c>
      <c r="AB826" s="0" t="n">
        <v>878.2</v>
      </c>
      <c r="AC826" s="0" t="n">
        <v>0</v>
      </c>
      <c r="AD826" s="0" t="s">
        <v>99</v>
      </c>
      <c r="AE826" s="0" t="s">
        <v>99</v>
      </c>
      <c r="AH826" s="0" t="n">
        <v>6</v>
      </c>
      <c r="AI826" s="0" t="s">
        <v>2133</v>
      </c>
      <c r="AJ826" s="0" t="s">
        <v>32112</v>
      </c>
      <c r="AK826" s="0" t="s">
        <v>31135</v>
      </c>
      <c r="AL826" s="0" t="s">
        <v>2112</v>
      </c>
    </row>
    <row r="827" customFormat="false" ht="15" hidden="false" customHeight="false" outlineLevel="0" collapsed="false">
      <c r="A827" s="0" t="s">
        <v>32555</v>
      </c>
      <c r="B827" s="0" t="s">
        <v>32556</v>
      </c>
      <c r="C827" s="0" t="s">
        <v>22680</v>
      </c>
      <c r="D827" s="0" t="s">
        <v>22680</v>
      </c>
      <c r="E827" s="0" t="s">
        <v>32557</v>
      </c>
      <c r="F827" s="0" t="s">
        <v>498</v>
      </c>
      <c r="G827" s="0" t="n">
        <v>3</v>
      </c>
      <c r="H827" s="0" t="n">
        <v>1</v>
      </c>
      <c r="I827" s="0" t="n">
        <v>0.01</v>
      </c>
      <c r="J827" s="0" t="n">
        <v>1000</v>
      </c>
      <c r="K827" s="0" t="n">
        <v>-0.23</v>
      </c>
      <c r="L827" s="0" t="n">
        <v>87.8</v>
      </c>
      <c r="M827" s="0" t="n">
        <v>88</v>
      </c>
      <c r="N827" s="0" t="n">
        <v>87.37</v>
      </c>
      <c r="O827" s="0" t="n">
        <v>87.8</v>
      </c>
      <c r="P827" s="0" t="n">
        <v>0</v>
      </c>
      <c r="Q827" s="0" t="n">
        <v>0</v>
      </c>
      <c r="R827" s="0" t="n">
        <v>0</v>
      </c>
      <c r="S827" s="0" t="n">
        <v>87.43</v>
      </c>
      <c r="T827" s="0" t="n">
        <v>87.99</v>
      </c>
      <c r="U827" s="0" t="n">
        <v>86.66</v>
      </c>
      <c r="V827" s="0" t="n">
        <v>88.08</v>
      </c>
      <c r="W827" s="0" t="n">
        <v>424029</v>
      </c>
      <c r="X827" s="0" t="n">
        <v>87.79</v>
      </c>
      <c r="Y827" s="0" t="n">
        <v>87.8</v>
      </c>
      <c r="Z827" s="0" t="n">
        <v>69</v>
      </c>
      <c r="AA827" s="0" t="n">
        <v>11000000</v>
      </c>
      <c r="AB827" s="0" t="n">
        <v>878</v>
      </c>
      <c r="AC827" s="0" t="n">
        <v>0</v>
      </c>
      <c r="AD827" s="0" t="s">
        <v>99</v>
      </c>
      <c r="AE827" s="0" t="s">
        <v>99</v>
      </c>
      <c r="AH827" s="0" t="n">
        <v>6</v>
      </c>
      <c r="AI827" s="0" t="s">
        <v>2133</v>
      </c>
      <c r="AJ827" s="0" t="s">
        <v>32112</v>
      </c>
      <c r="AK827" s="0" t="s">
        <v>31135</v>
      </c>
      <c r="AL827" s="0" t="s">
        <v>2112</v>
      </c>
    </row>
    <row r="828" customFormat="false" ht="15" hidden="false" customHeight="false" outlineLevel="0" collapsed="false">
      <c r="A828" s="0" t="s">
        <v>32558</v>
      </c>
      <c r="B828" s="0" t="s">
        <v>32559</v>
      </c>
      <c r="C828" s="0" t="s">
        <v>20175</v>
      </c>
      <c r="D828" s="0" t="s">
        <v>20175</v>
      </c>
      <c r="E828" s="0" t="s">
        <v>32560</v>
      </c>
      <c r="F828" s="0" t="s">
        <v>498</v>
      </c>
      <c r="G828" s="0" t="n">
        <v>3</v>
      </c>
      <c r="H828" s="0" t="n">
        <v>1</v>
      </c>
      <c r="I828" s="0" t="n">
        <v>0.01</v>
      </c>
      <c r="J828" s="0" t="n">
        <v>1000</v>
      </c>
      <c r="K828" s="0" t="n">
        <v>-0.26</v>
      </c>
      <c r="L828" s="0" t="n">
        <v>87.99</v>
      </c>
      <c r="M828" s="0" t="n">
        <v>88.22</v>
      </c>
      <c r="N828" s="0" t="n">
        <v>88.26</v>
      </c>
      <c r="O828" s="0" t="n">
        <v>87.99</v>
      </c>
      <c r="P828" s="0" t="n">
        <v>0</v>
      </c>
      <c r="Q828" s="0" t="n">
        <v>0</v>
      </c>
      <c r="R828" s="0" t="n">
        <v>0</v>
      </c>
      <c r="S828" s="0" t="n">
        <v>88</v>
      </c>
      <c r="T828" s="0" t="n">
        <v>88.06</v>
      </c>
      <c r="U828" s="0" t="n">
        <v>87.96</v>
      </c>
      <c r="V828" s="0" t="n">
        <v>88.06</v>
      </c>
      <c r="W828" s="0" t="n">
        <v>770002</v>
      </c>
      <c r="X828" s="0" t="n">
        <v>87.95</v>
      </c>
      <c r="Y828" s="0" t="n">
        <v>87.99</v>
      </c>
      <c r="Z828" s="0" t="n">
        <v>34</v>
      </c>
      <c r="AA828" s="0" t="n">
        <v>11000000</v>
      </c>
      <c r="AB828" s="0" t="n">
        <v>879.9</v>
      </c>
      <c r="AC828" s="0" t="n">
        <v>0</v>
      </c>
      <c r="AD828" s="0" t="s">
        <v>99</v>
      </c>
      <c r="AE828" s="0" t="s">
        <v>99</v>
      </c>
      <c r="AH828" s="0" t="n">
        <v>6</v>
      </c>
      <c r="AI828" s="0" t="s">
        <v>2133</v>
      </c>
      <c r="AJ828" s="0" t="s">
        <v>32112</v>
      </c>
      <c r="AK828" s="0" t="s">
        <v>31135</v>
      </c>
      <c r="AL828" s="0" t="s">
        <v>2112</v>
      </c>
    </row>
    <row r="829" customFormat="false" ht="15" hidden="false" customHeight="false" outlineLevel="0" collapsed="false">
      <c r="A829" s="0" t="s">
        <v>32561</v>
      </c>
      <c r="B829" s="0" t="s">
        <v>32562</v>
      </c>
      <c r="C829" s="0" t="s">
        <v>32563</v>
      </c>
      <c r="D829" s="0" t="s">
        <v>32563</v>
      </c>
      <c r="E829" s="0" t="s">
        <v>32564</v>
      </c>
      <c r="F829" s="0" t="s">
        <v>498</v>
      </c>
      <c r="G829" s="0" t="n">
        <v>3</v>
      </c>
      <c r="H829" s="0" t="n">
        <v>1</v>
      </c>
      <c r="I829" s="0" t="n">
        <v>0.01</v>
      </c>
      <c r="J829" s="0" t="n">
        <v>1000</v>
      </c>
      <c r="K829" s="0" t="n">
        <v>0</v>
      </c>
      <c r="L829" s="0" t="n">
        <v>0</v>
      </c>
      <c r="M829" s="0" t="n">
        <v>0</v>
      </c>
      <c r="N829" s="0" t="n">
        <v>0</v>
      </c>
      <c r="O829" s="0" t="n">
        <v>0</v>
      </c>
      <c r="P829" s="0" t="n">
        <v>0</v>
      </c>
      <c r="Q829" s="0" t="n">
        <v>0</v>
      </c>
      <c r="R829" s="0" t="n">
        <v>0</v>
      </c>
      <c r="S829" s="0" t="n">
        <v>0</v>
      </c>
      <c r="T829" s="0" t="n">
        <v>0</v>
      </c>
      <c r="U829" s="0" t="n">
        <v>0</v>
      </c>
      <c r="V829" s="0" t="n">
        <v>0</v>
      </c>
      <c r="W829" s="0" t="n">
        <v>0</v>
      </c>
      <c r="X829" s="0" t="n">
        <v>0</v>
      </c>
      <c r="Y829" s="0" t="n">
        <v>0</v>
      </c>
      <c r="Z829" s="0" t="n">
        <v>0</v>
      </c>
      <c r="AA829" s="0" t="n">
        <v>10000000</v>
      </c>
      <c r="AB829" s="0" t="n">
        <v>0</v>
      </c>
      <c r="AC829" s="0" t="n">
        <v>0</v>
      </c>
      <c r="AD829" s="0" t="s">
        <v>99</v>
      </c>
      <c r="AE829" s="0" t="s">
        <v>99</v>
      </c>
      <c r="AH829" s="0" t="n">
        <v>6</v>
      </c>
      <c r="AI829" s="0" t="s">
        <v>2133</v>
      </c>
      <c r="AJ829" s="0" t="s">
        <v>32112</v>
      </c>
      <c r="AK829" s="0" t="s">
        <v>31135</v>
      </c>
      <c r="AL829" s="0" t="s">
        <v>2112</v>
      </c>
    </row>
    <row r="830" customFormat="false" ht="15" hidden="false" customHeight="false" outlineLevel="0" collapsed="false">
      <c r="A830" s="0" t="s">
        <v>32565</v>
      </c>
      <c r="B830" s="0" t="s">
        <v>32566</v>
      </c>
      <c r="C830" s="0" t="s">
        <v>25245</v>
      </c>
      <c r="D830" s="0" t="s">
        <v>25245</v>
      </c>
      <c r="E830" s="0" t="s">
        <v>32567</v>
      </c>
      <c r="F830" s="0" t="s">
        <v>498</v>
      </c>
      <c r="G830" s="0" t="n">
        <v>3</v>
      </c>
      <c r="H830" s="0" t="n">
        <v>1</v>
      </c>
      <c r="I830" s="0" t="n">
        <v>0.01</v>
      </c>
      <c r="J830" s="0" t="n">
        <v>1000</v>
      </c>
      <c r="K830" s="0" t="n">
        <v>0.27</v>
      </c>
      <c r="L830" s="0" t="n">
        <v>75.65</v>
      </c>
      <c r="M830" s="0" t="n">
        <v>75.45</v>
      </c>
      <c r="N830" s="0" t="n">
        <v>75.26</v>
      </c>
      <c r="O830" s="0" t="n">
        <v>75.47</v>
      </c>
      <c r="P830" s="0" t="n">
        <v>0</v>
      </c>
      <c r="Q830" s="0" t="n">
        <v>0</v>
      </c>
      <c r="R830" s="0" t="n">
        <v>0</v>
      </c>
      <c r="S830" s="0" t="n">
        <v>75.53</v>
      </c>
      <c r="T830" s="0" t="n">
        <v>75.59</v>
      </c>
      <c r="U830" s="0" t="n">
        <v>75.38</v>
      </c>
      <c r="V830" s="0" t="n">
        <v>75.79</v>
      </c>
      <c r="W830" s="0" t="n">
        <v>637460</v>
      </c>
      <c r="X830" s="0" t="n">
        <v>75.41</v>
      </c>
      <c r="Y830" s="0" t="n">
        <v>75.65</v>
      </c>
      <c r="Z830" s="0" t="n">
        <v>80</v>
      </c>
      <c r="AA830" s="0" t="n">
        <v>300000</v>
      </c>
      <c r="AB830" s="0" t="n">
        <v>756.5</v>
      </c>
      <c r="AC830" s="0" t="n">
        <v>0</v>
      </c>
      <c r="AD830" s="0" t="s">
        <v>99</v>
      </c>
      <c r="AE830" s="0" t="s">
        <v>99</v>
      </c>
      <c r="AH830" s="0" t="n">
        <v>6</v>
      </c>
      <c r="AI830" s="0" t="s">
        <v>2133</v>
      </c>
      <c r="AJ830" s="0" t="s">
        <v>32112</v>
      </c>
      <c r="AK830" s="0" t="s">
        <v>31135</v>
      </c>
      <c r="AL830" s="0" t="s">
        <v>2112</v>
      </c>
    </row>
    <row r="831" customFormat="false" ht="15" hidden="false" customHeight="false" outlineLevel="0" collapsed="false">
      <c r="A831" s="0" t="s">
        <v>32568</v>
      </c>
      <c r="B831" s="0" t="s">
        <v>32569</v>
      </c>
      <c r="C831" s="0" t="s">
        <v>20759</v>
      </c>
      <c r="D831" s="0" t="s">
        <v>20759</v>
      </c>
      <c r="E831" s="0" t="s">
        <v>32570</v>
      </c>
      <c r="F831" s="0" t="s">
        <v>1987</v>
      </c>
      <c r="G831" s="0" t="n">
        <v>3</v>
      </c>
      <c r="H831" s="0" t="n">
        <v>1</v>
      </c>
      <c r="I831" s="0" t="n">
        <v>0.0001</v>
      </c>
      <c r="J831" s="0" t="n">
        <v>1000</v>
      </c>
      <c r="K831" s="0" t="n">
        <v>0</v>
      </c>
      <c r="L831" s="0" t="n">
        <v>0</v>
      </c>
      <c r="M831" s="0" t="n">
        <v>64.3003</v>
      </c>
      <c r="N831" s="0" t="n">
        <v>70.3701</v>
      </c>
      <c r="O831" s="0" t="n">
        <v>64.2003</v>
      </c>
      <c r="P831" s="0" t="n">
        <v>0</v>
      </c>
      <c r="Q831" s="0" t="n">
        <v>0</v>
      </c>
      <c r="R831" s="0" t="n">
        <v>0</v>
      </c>
      <c r="S831" s="0" t="n">
        <v>0</v>
      </c>
      <c r="T831" s="0" t="n">
        <v>0</v>
      </c>
      <c r="U831" s="0" t="n">
        <v>0</v>
      </c>
      <c r="V831" s="0" t="n">
        <v>0</v>
      </c>
      <c r="W831" s="0" t="n">
        <v>0</v>
      </c>
      <c r="X831" s="0" t="n">
        <v>63</v>
      </c>
      <c r="Y831" s="0" t="n">
        <v>65.9624</v>
      </c>
      <c r="Z831" s="0" t="n">
        <v>0</v>
      </c>
      <c r="AA831" s="0" t="n">
        <v>168489</v>
      </c>
      <c r="AB831" s="0" t="n">
        <v>0</v>
      </c>
      <c r="AC831" s="0" t="n">
        <v>0</v>
      </c>
      <c r="AD831" s="0" t="s">
        <v>14</v>
      </c>
      <c r="AE831" s="0" t="s">
        <v>99</v>
      </c>
      <c r="AF831" s="0" t="s">
        <v>30149</v>
      </c>
      <c r="AH831" s="0" t="n">
        <v>0</v>
      </c>
      <c r="AI831" s="0" t="s">
        <v>2133</v>
      </c>
      <c r="AJ831" s="0" t="s">
        <v>32112</v>
      </c>
      <c r="AK831" s="0" t="s">
        <v>31143</v>
      </c>
      <c r="AL831" s="0" t="s">
        <v>2112</v>
      </c>
    </row>
    <row r="832" customFormat="false" ht="15" hidden="false" customHeight="false" outlineLevel="0" collapsed="false">
      <c r="A832" s="0" t="s">
        <v>32571</v>
      </c>
      <c r="B832" s="0" t="s">
        <v>32572</v>
      </c>
      <c r="C832" s="0" t="s">
        <v>25835</v>
      </c>
      <c r="D832" s="0" t="s">
        <v>25835</v>
      </c>
      <c r="E832" s="0" t="s">
        <v>32573</v>
      </c>
      <c r="F832" s="0" t="s">
        <v>1987</v>
      </c>
      <c r="G832" s="0" t="n">
        <v>3</v>
      </c>
      <c r="H832" s="0" t="n">
        <v>1</v>
      </c>
      <c r="I832" s="0" t="n">
        <v>0.0001</v>
      </c>
      <c r="J832" s="0" t="n">
        <v>1000</v>
      </c>
      <c r="K832" s="0" t="n">
        <v>6.85</v>
      </c>
      <c r="L832" s="0" t="n">
        <v>49.1497</v>
      </c>
      <c r="M832" s="0" t="n">
        <v>46.9704</v>
      </c>
      <c r="N832" s="0" t="n">
        <v>48.1583</v>
      </c>
      <c r="O832" s="0" t="n">
        <v>49.1497</v>
      </c>
      <c r="P832" s="0" t="n">
        <v>0</v>
      </c>
      <c r="Q832" s="0" t="n">
        <v>0</v>
      </c>
      <c r="R832" s="0" t="n">
        <v>0</v>
      </c>
      <c r="S832" s="0" t="n">
        <v>49.1544</v>
      </c>
      <c r="T832" s="0" t="n">
        <v>49.1568</v>
      </c>
      <c r="U832" s="0" t="n">
        <v>49.1497</v>
      </c>
      <c r="V832" s="0" t="n">
        <v>49.1568</v>
      </c>
      <c r="W832" s="0" t="n">
        <v>156588</v>
      </c>
      <c r="X832" s="0" t="n">
        <v>47.7721</v>
      </c>
      <c r="Y832" s="0" t="n">
        <v>48.7721</v>
      </c>
      <c r="Z832" s="0" t="n">
        <v>3</v>
      </c>
      <c r="AA832" s="0" t="n">
        <v>262414</v>
      </c>
      <c r="AB832" s="0" t="n">
        <v>52190.99</v>
      </c>
      <c r="AC832" s="0" t="n">
        <v>0</v>
      </c>
      <c r="AD832" s="0" t="s">
        <v>14</v>
      </c>
      <c r="AE832" s="0" t="s">
        <v>99</v>
      </c>
      <c r="AF832" s="0" t="s">
        <v>30149</v>
      </c>
      <c r="AH832" s="0" t="n">
        <v>0</v>
      </c>
      <c r="AI832" s="0" t="s">
        <v>2133</v>
      </c>
      <c r="AJ832" s="0" t="s">
        <v>32112</v>
      </c>
      <c r="AK832" s="0" t="s">
        <v>31143</v>
      </c>
      <c r="AL832" s="0" t="s">
        <v>2112</v>
      </c>
    </row>
    <row r="833" customFormat="false" ht="15" hidden="false" customHeight="false" outlineLevel="0" collapsed="false">
      <c r="A833" s="0" t="s">
        <v>32574</v>
      </c>
      <c r="B833" s="0" t="s">
        <v>32575</v>
      </c>
      <c r="C833" s="0" t="s">
        <v>20377</v>
      </c>
      <c r="D833" s="0" t="s">
        <v>20377</v>
      </c>
      <c r="E833" s="0" t="s">
        <v>32576</v>
      </c>
      <c r="F833" s="0" t="s">
        <v>1987</v>
      </c>
      <c r="G833" s="0" t="n">
        <v>3</v>
      </c>
      <c r="H833" s="0" t="n">
        <v>1</v>
      </c>
      <c r="I833" s="0" t="n">
        <v>0.0001</v>
      </c>
      <c r="J833" s="0" t="n">
        <v>1000</v>
      </c>
      <c r="K833" s="0" t="n">
        <v>-4.23</v>
      </c>
      <c r="L833" s="0" t="n">
        <v>56.6929</v>
      </c>
      <c r="M833" s="0" t="n">
        <v>58.4623</v>
      </c>
      <c r="N833" s="0" t="n">
        <v>58.7591</v>
      </c>
      <c r="O833" s="0" t="n">
        <v>56.6929</v>
      </c>
      <c r="P833" s="0" t="n">
        <v>0</v>
      </c>
      <c r="Q833" s="0" t="n">
        <v>0</v>
      </c>
      <c r="R833" s="0" t="n">
        <v>0</v>
      </c>
      <c r="S833" s="0" t="n">
        <v>56.8199</v>
      </c>
      <c r="T833" s="0" t="n">
        <v>57.2628</v>
      </c>
      <c r="U833" s="0" t="n">
        <v>56.6003</v>
      </c>
      <c r="V833" s="0" t="n">
        <v>57.2718</v>
      </c>
      <c r="W833" s="0" t="n">
        <v>1146380</v>
      </c>
      <c r="X833" s="0" t="n">
        <v>56.6929</v>
      </c>
      <c r="Y833" s="0" t="n">
        <v>58.3309</v>
      </c>
      <c r="Z833" s="0" t="n">
        <v>17</v>
      </c>
      <c r="AA833" s="0" t="n">
        <v>218531</v>
      </c>
      <c r="AB833" s="0" t="n">
        <v>60200.94</v>
      </c>
      <c r="AC833" s="0" t="n">
        <v>0</v>
      </c>
      <c r="AD833" s="0" t="s">
        <v>14</v>
      </c>
      <c r="AE833" s="0" t="s">
        <v>99</v>
      </c>
      <c r="AF833" s="0" t="s">
        <v>30149</v>
      </c>
      <c r="AH833" s="0" t="n">
        <v>0</v>
      </c>
      <c r="AI833" s="0" t="s">
        <v>2133</v>
      </c>
      <c r="AJ833" s="0" t="s">
        <v>32112</v>
      </c>
      <c r="AK833" s="0" t="s">
        <v>31143</v>
      </c>
      <c r="AL833" s="0" t="s">
        <v>2112</v>
      </c>
    </row>
    <row r="834" customFormat="false" ht="15" hidden="false" customHeight="false" outlineLevel="0" collapsed="false">
      <c r="A834" s="0" t="s">
        <v>32577</v>
      </c>
      <c r="B834" s="0" t="s">
        <v>32578</v>
      </c>
      <c r="C834" s="0" t="s">
        <v>26650</v>
      </c>
      <c r="D834" s="0" t="s">
        <v>26650</v>
      </c>
      <c r="E834" s="0" t="s">
        <v>32579</v>
      </c>
      <c r="F834" s="0" t="s">
        <v>1987</v>
      </c>
      <c r="G834" s="0" t="n">
        <v>3</v>
      </c>
      <c r="H834" s="0" t="n">
        <v>1</v>
      </c>
      <c r="I834" s="0" t="n">
        <v>0.0001</v>
      </c>
      <c r="J834" s="0" t="n">
        <v>1000</v>
      </c>
      <c r="K834" s="0" t="n">
        <v>-0.66</v>
      </c>
      <c r="L834" s="0" t="n">
        <v>70.63</v>
      </c>
      <c r="M834" s="0" t="n">
        <v>71.1001</v>
      </c>
      <c r="N834" s="0" t="n">
        <v>71.6544</v>
      </c>
      <c r="O834" s="0" t="n">
        <v>70.63</v>
      </c>
      <c r="P834" s="0" t="n">
        <v>0</v>
      </c>
      <c r="Q834" s="0" t="n">
        <v>0</v>
      </c>
      <c r="R834" s="0" t="n">
        <v>0</v>
      </c>
      <c r="S834" s="0" t="n">
        <v>70.7121</v>
      </c>
      <c r="T834" s="0" t="n">
        <v>70.6003</v>
      </c>
      <c r="U834" s="0" t="n">
        <v>70.6002</v>
      </c>
      <c r="V834" s="0" t="n">
        <v>71.4705</v>
      </c>
      <c r="W834" s="0" t="n">
        <v>750876</v>
      </c>
      <c r="X834" s="0" t="n">
        <v>70.7</v>
      </c>
      <c r="Y834" s="0" t="n">
        <v>71.4719</v>
      </c>
      <c r="Z834" s="0" t="n">
        <v>7</v>
      </c>
      <c r="AA834" s="0" t="n">
        <v>345603</v>
      </c>
      <c r="AB834" s="0" t="n">
        <v>75000.44</v>
      </c>
      <c r="AC834" s="0" t="n">
        <v>0</v>
      </c>
      <c r="AD834" s="0" t="s">
        <v>14</v>
      </c>
      <c r="AE834" s="0" t="s">
        <v>99</v>
      </c>
      <c r="AF834" s="0" t="s">
        <v>30149</v>
      </c>
      <c r="AH834" s="0" t="n">
        <v>0</v>
      </c>
      <c r="AI834" s="0" t="s">
        <v>2133</v>
      </c>
      <c r="AJ834" s="0" t="s">
        <v>32112</v>
      </c>
      <c r="AK834" s="0" t="s">
        <v>31143</v>
      </c>
      <c r="AL834" s="0" t="s">
        <v>2112</v>
      </c>
    </row>
    <row r="835" customFormat="false" ht="15" hidden="false" customHeight="false" outlineLevel="0" collapsed="false">
      <c r="A835" s="0" t="s">
        <v>32580</v>
      </c>
      <c r="B835" s="0" t="s">
        <v>32581</v>
      </c>
      <c r="C835" s="0" t="s">
        <v>24031</v>
      </c>
      <c r="D835" s="0" t="s">
        <v>24031</v>
      </c>
      <c r="E835" s="0" t="s">
        <v>32582</v>
      </c>
      <c r="F835" s="0" t="s">
        <v>498</v>
      </c>
      <c r="G835" s="0" t="n">
        <v>3</v>
      </c>
      <c r="H835" s="0" t="n">
        <v>1</v>
      </c>
      <c r="I835" s="0" t="n">
        <v>0.01</v>
      </c>
      <c r="J835" s="0" t="n">
        <v>1000</v>
      </c>
      <c r="K835" s="0" t="n">
        <v>0.08</v>
      </c>
      <c r="L835" s="0" t="n">
        <v>78.38</v>
      </c>
      <c r="M835" s="0" t="n">
        <v>78.32</v>
      </c>
      <c r="N835" s="0" t="n">
        <v>78.7</v>
      </c>
      <c r="O835" s="0" t="n">
        <v>78.24</v>
      </c>
      <c r="P835" s="0" t="n">
        <v>0</v>
      </c>
      <c r="Q835" s="0" t="n">
        <v>0</v>
      </c>
      <c r="R835" s="0" t="n">
        <v>0</v>
      </c>
      <c r="S835" s="0" t="n">
        <v>78.27</v>
      </c>
      <c r="T835" s="0" t="n">
        <v>78.12</v>
      </c>
      <c r="U835" s="0" t="n">
        <v>77.28</v>
      </c>
      <c r="V835" s="0" t="n">
        <v>78.58</v>
      </c>
      <c r="W835" s="0" t="n">
        <v>306830</v>
      </c>
      <c r="X835" s="0" t="n">
        <v>78.06</v>
      </c>
      <c r="Y835" s="0" t="n">
        <v>78.38</v>
      </c>
      <c r="Z835" s="0" t="n">
        <v>50</v>
      </c>
      <c r="AA835" s="0" t="n">
        <v>500000</v>
      </c>
      <c r="AB835" s="0" t="n">
        <v>3135.2</v>
      </c>
      <c r="AC835" s="0" t="n">
        <v>0</v>
      </c>
      <c r="AD835" s="0" t="s">
        <v>99</v>
      </c>
      <c r="AE835" s="0" t="s">
        <v>99</v>
      </c>
      <c r="AH835" s="0" t="n">
        <v>6</v>
      </c>
      <c r="AI835" s="0" t="s">
        <v>2133</v>
      </c>
      <c r="AJ835" s="0" t="s">
        <v>32112</v>
      </c>
      <c r="AK835" s="0" t="s">
        <v>31135</v>
      </c>
      <c r="AL835" s="0" t="s">
        <v>2112</v>
      </c>
    </row>
    <row r="836" customFormat="false" ht="15" hidden="false" customHeight="false" outlineLevel="0" collapsed="false">
      <c r="A836" s="0" t="s">
        <v>32583</v>
      </c>
      <c r="B836" s="0" t="s">
        <v>32584</v>
      </c>
      <c r="C836" s="0" t="s">
        <v>32585</v>
      </c>
      <c r="D836" s="0" t="s">
        <v>32585</v>
      </c>
      <c r="E836" s="0" t="s">
        <v>32586</v>
      </c>
      <c r="F836" s="0" t="s">
        <v>498</v>
      </c>
      <c r="G836" s="0" t="n">
        <v>3</v>
      </c>
      <c r="H836" s="0" t="n">
        <v>1</v>
      </c>
      <c r="I836" s="0" t="n">
        <v>0.01</v>
      </c>
      <c r="J836" s="0" t="n">
        <v>1000</v>
      </c>
      <c r="K836" s="0" t="n">
        <v>-0.7</v>
      </c>
      <c r="L836" s="0" t="n">
        <v>71.93</v>
      </c>
      <c r="M836" s="0" t="n">
        <v>72.29</v>
      </c>
      <c r="N836" s="0" t="n">
        <v>73.26</v>
      </c>
      <c r="O836" s="0" t="n">
        <v>71.93</v>
      </c>
      <c r="P836" s="0" t="n">
        <v>0</v>
      </c>
      <c r="Q836" s="0" t="n">
        <v>0</v>
      </c>
      <c r="R836" s="0" t="n">
        <v>0</v>
      </c>
      <c r="S836" s="0" t="n">
        <v>71.87</v>
      </c>
      <c r="T836" s="0" t="n">
        <v>71.78</v>
      </c>
      <c r="U836" s="0" t="n">
        <v>71.78</v>
      </c>
      <c r="V836" s="0" t="n">
        <v>71.93</v>
      </c>
      <c r="W836" s="0" t="n">
        <v>43839</v>
      </c>
      <c r="X836" s="0" t="n">
        <v>71.78</v>
      </c>
      <c r="Y836" s="0" t="n">
        <v>71.93</v>
      </c>
      <c r="Z836" s="0" t="n">
        <v>23</v>
      </c>
      <c r="AA836" s="0" t="n">
        <v>41124</v>
      </c>
      <c r="AB836" s="0" t="n">
        <v>5035.1</v>
      </c>
      <c r="AC836" s="0" t="n">
        <v>0</v>
      </c>
      <c r="AD836" s="0" t="s">
        <v>99</v>
      </c>
      <c r="AE836" s="0" t="s">
        <v>99</v>
      </c>
      <c r="AH836" s="0" t="n">
        <v>6</v>
      </c>
      <c r="AI836" s="0" t="s">
        <v>2133</v>
      </c>
      <c r="AJ836" s="0" t="s">
        <v>32112</v>
      </c>
      <c r="AK836" s="0" t="s">
        <v>31135</v>
      </c>
      <c r="AL836" s="0" t="s">
        <v>2112</v>
      </c>
    </row>
    <row r="837" customFormat="false" ht="15" hidden="false" customHeight="false" outlineLevel="0" collapsed="false">
      <c r="A837" s="0" t="s">
        <v>32587</v>
      </c>
      <c r="B837" s="0" t="s">
        <v>32588</v>
      </c>
      <c r="C837" s="0" t="s">
        <v>19743</v>
      </c>
      <c r="D837" s="0" t="s">
        <v>19743</v>
      </c>
      <c r="E837" s="0" t="s">
        <v>32589</v>
      </c>
      <c r="F837" s="0" t="s">
        <v>498</v>
      </c>
      <c r="G837" s="0" t="n">
        <v>3</v>
      </c>
      <c r="H837" s="0" t="n">
        <v>1</v>
      </c>
      <c r="I837" s="0" t="n">
        <v>0.01</v>
      </c>
      <c r="J837" s="0" t="n">
        <v>1000</v>
      </c>
      <c r="K837" s="0" t="n">
        <v>1.12</v>
      </c>
      <c r="L837" s="0" t="n">
        <v>87.6</v>
      </c>
      <c r="M837" s="0" t="n">
        <v>86.59</v>
      </c>
      <c r="N837" s="0" t="n">
        <v>87.38</v>
      </c>
      <c r="O837" s="0" t="n">
        <v>87.6</v>
      </c>
      <c r="P837" s="0" t="n">
        <v>0</v>
      </c>
      <c r="Q837" s="0" t="n">
        <v>0</v>
      </c>
      <c r="R837" s="0" t="n">
        <v>0</v>
      </c>
      <c r="S837" s="0" t="n">
        <v>86.91</v>
      </c>
      <c r="T837" s="0" t="n">
        <v>88.54</v>
      </c>
      <c r="U837" s="0" t="n">
        <v>86.22</v>
      </c>
      <c r="V837" s="0" t="n">
        <v>88.54</v>
      </c>
      <c r="W837" s="0" t="n">
        <v>1066408</v>
      </c>
      <c r="X837" s="0" t="n">
        <v>87.31</v>
      </c>
      <c r="Y837" s="0" t="n">
        <v>87.6</v>
      </c>
      <c r="Z837" s="0" t="n">
        <v>95</v>
      </c>
      <c r="AA837" s="0" t="n">
        <v>389157</v>
      </c>
      <c r="AB837" s="0" t="n">
        <v>26280</v>
      </c>
      <c r="AC837" s="0" t="n">
        <v>0</v>
      </c>
      <c r="AD837" s="0" t="s">
        <v>99</v>
      </c>
      <c r="AE837" s="0" t="s">
        <v>99</v>
      </c>
      <c r="AH837" s="0" t="n">
        <v>800</v>
      </c>
      <c r="AI837" s="0" t="s">
        <v>2133</v>
      </c>
      <c r="AJ837" s="0" t="s">
        <v>32112</v>
      </c>
      <c r="AK837" s="0" t="s">
        <v>31135</v>
      </c>
      <c r="AL837" s="0" t="s">
        <v>2112</v>
      </c>
    </row>
    <row r="838" customFormat="false" ht="15" hidden="false" customHeight="false" outlineLevel="0" collapsed="false">
      <c r="A838" s="0" t="s">
        <v>32590</v>
      </c>
      <c r="B838" s="0" t="s">
        <v>32591</v>
      </c>
      <c r="C838" s="0" t="s">
        <v>26878</v>
      </c>
      <c r="D838" s="0" t="s">
        <v>26878</v>
      </c>
      <c r="E838" s="0" t="s">
        <v>32592</v>
      </c>
      <c r="F838" s="0" t="s">
        <v>498</v>
      </c>
      <c r="G838" s="0" t="n">
        <v>3</v>
      </c>
      <c r="H838" s="0" t="n">
        <v>1</v>
      </c>
      <c r="I838" s="0" t="n">
        <v>0.01</v>
      </c>
      <c r="J838" s="0" t="n">
        <v>1000</v>
      </c>
      <c r="K838" s="0" t="n">
        <v>-0.86</v>
      </c>
      <c r="L838" s="0" t="n">
        <v>71.38</v>
      </c>
      <c r="M838" s="0" t="n">
        <v>72</v>
      </c>
      <c r="N838" s="0" t="n">
        <v>71.83</v>
      </c>
      <c r="O838" s="0" t="n">
        <v>71.38</v>
      </c>
      <c r="P838" s="0" t="n">
        <v>0</v>
      </c>
      <c r="Q838" s="0" t="n">
        <v>0</v>
      </c>
      <c r="R838" s="0" t="n">
        <v>0</v>
      </c>
      <c r="S838" s="0" t="n">
        <v>71.5</v>
      </c>
      <c r="T838" s="0" t="n">
        <v>72.01</v>
      </c>
      <c r="U838" s="0" t="n">
        <v>70.9</v>
      </c>
      <c r="V838" s="0" t="n">
        <v>72.5</v>
      </c>
      <c r="W838" s="0" t="n">
        <v>1091070</v>
      </c>
      <c r="X838" s="0" t="n">
        <v>71.3</v>
      </c>
      <c r="Y838" s="0" t="n">
        <v>71.38</v>
      </c>
      <c r="Z838" s="0" t="n">
        <v>236</v>
      </c>
      <c r="AA838" s="0" t="n">
        <v>500000</v>
      </c>
      <c r="AB838" s="0" t="n">
        <v>63528.2</v>
      </c>
      <c r="AC838" s="0" t="n">
        <v>0</v>
      </c>
      <c r="AD838" s="0" t="s">
        <v>99</v>
      </c>
      <c r="AE838" s="0" t="s">
        <v>99</v>
      </c>
      <c r="AH838" s="0" t="n">
        <v>6</v>
      </c>
      <c r="AI838" s="0" t="s">
        <v>2133</v>
      </c>
      <c r="AJ838" s="0" t="s">
        <v>32112</v>
      </c>
      <c r="AK838" s="0" t="s">
        <v>31135</v>
      </c>
      <c r="AL838" s="0" t="s">
        <v>2112</v>
      </c>
    </row>
    <row r="839" customFormat="false" ht="15" hidden="false" customHeight="false" outlineLevel="0" collapsed="false">
      <c r="A839" s="0" t="s">
        <v>32593</v>
      </c>
      <c r="B839" s="0" t="s">
        <v>32594</v>
      </c>
      <c r="C839" s="0" t="s">
        <v>32595</v>
      </c>
      <c r="D839" s="0" t="s">
        <v>32595</v>
      </c>
      <c r="E839" s="0" t="s">
        <v>32596</v>
      </c>
      <c r="F839" s="0" t="s">
        <v>498</v>
      </c>
      <c r="G839" s="0" t="n">
        <v>3</v>
      </c>
      <c r="H839" s="0" t="n">
        <v>1</v>
      </c>
      <c r="I839" s="0" t="n">
        <v>0.01</v>
      </c>
      <c r="J839" s="0" t="n">
        <v>1000</v>
      </c>
      <c r="K839" s="0" t="n">
        <v>-0.49</v>
      </c>
      <c r="L839" s="0" t="n">
        <v>71.19</v>
      </c>
      <c r="M839" s="0" t="n">
        <v>71.54</v>
      </c>
      <c r="N839" s="0" t="n">
        <v>74</v>
      </c>
      <c r="O839" s="0" t="n">
        <v>71.19</v>
      </c>
      <c r="P839" s="0" t="n">
        <v>0</v>
      </c>
      <c r="Q839" s="0" t="n">
        <v>0</v>
      </c>
      <c r="R839" s="0" t="n">
        <v>0</v>
      </c>
      <c r="S839" s="0" t="n">
        <v>70.93</v>
      </c>
      <c r="T839" s="0" t="n">
        <v>71.57</v>
      </c>
      <c r="U839" s="0" t="n">
        <v>70.69</v>
      </c>
      <c r="V839" s="0" t="n">
        <v>71.57</v>
      </c>
      <c r="W839" s="0" t="n">
        <v>35466</v>
      </c>
      <c r="X839" s="0" t="n">
        <v>70.84</v>
      </c>
      <c r="Y839" s="0" t="n">
        <v>71.19</v>
      </c>
      <c r="Z839" s="0" t="n">
        <v>18</v>
      </c>
      <c r="AA839" s="0" t="n">
        <v>38163</v>
      </c>
      <c r="AB839" s="0" t="n">
        <v>711.9</v>
      </c>
      <c r="AC839" s="0" t="n">
        <v>0</v>
      </c>
      <c r="AD839" s="0" t="s">
        <v>99</v>
      </c>
      <c r="AE839" s="0" t="s">
        <v>99</v>
      </c>
      <c r="AH839" s="0" t="n">
        <v>6</v>
      </c>
      <c r="AI839" s="0" t="s">
        <v>2133</v>
      </c>
      <c r="AJ839" s="0" t="s">
        <v>32112</v>
      </c>
      <c r="AK839" s="0" t="s">
        <v>31135</v>
      </c>
      <c r="AL839" s="0" t="s">
        <v>2112</v>
      </c>
    </row>
    <row r="840" customFormat="false" ht="15" hidden="false" customHeight="false" outlineLevel="0" collapsed="false">
      <c r="A840" s="0" t="s">
        <v>32597</v>
      </c>
      <c r="B840" s="0" t="s">
        <v>32598</v>
      </c>
      <c r="C840" s="0" t="s">
        <v>26388</v>
      </c>
      <c r="D840" s="0" t="s">
        <v>26388</v>
      </c>
      <c r="E840" s="0" t="s">
        <v>32599</v>
      </c>
      <c r="F840" s="0" t="s">
        <v>498</v>
      </c>
      <c r="G840" s="0" t="n">
        <v>3</v>
      </c>
      <c r="H840" s="0" t="n">
        <v>1</v>
      </c>
      <c r="I840" s="0" t="n">
        <v>0.01</v>
      </c>
      <c r="J840" s="0" t="n">
        <v>1000</v>
      </c>
      <c r="K840" s="0" t="n">
        <v>0.41</v>
      </c>
      <c r="L840" s="0" t="n">
        <v>88.17</v>
      </c>
      <c r="M840" s="0" t="n">
        <v>87.82</v>
      </c>
      <c r="N840" s="0" t="n">
        <v>88.02</v>
      </c>
      <c r="O840" s="0" t="n">
        <v>87.84</v>
      </c>
      <c r="P840" s="0" t="n">
        <v>0</v>
      </c>
      <c r="Q840" s="0" t="n">
        <v>0</v>
      </c>
      <c r="R840" s="0" t="n">
        <v>0</v>
      </c>
      <c r="S840" s="0" t="n">
        <v>87.41</v>
      </c>
      <c r="T840" s="0" t="n">
        <v>87.82</v>
      </c>
      <c r="U840" s="0" t="n">
        <v>86</v>
      </c>
      <c r="V840" s="0" t="n">
        <v>88.42</v>
      </c>
      <c r="W840" s="0" t="n">
        <v>2686200</v>
      </c>
      <c r="X840" s="0" t="n">
        <v>87.5</v>
      </c>
      <c r="Y840" s="0" t="n">
        <v>88.15</v>
      </c>
      <c r="Z840" s="0" t="n">
        <v>168</v>
      </c>
      <c r="AA840" s="0" t="n">
        <v>211995</v>
      </c>
      <c r="AB840" s="0" t="n">
        <v>881.7</v>
      </c>
      <c r="AC840" s="0" t="n">
        <v>0</v>
      </c>
      <c r="AD840" s="0" t="s">
        <v>99</v>
      </c>
      <c r="AE840" s="0" t="s">
        <v>99</v>
      </c>
      <c r="AH840" s="0" t="n">
        <v>800</v>
      </c>
      <c r="AI840" s="0" t="s">
        <v>2133</v>
      </c>
      <c r="AJ840" s="0" t="s">
        <v>32112</v>
      </c>
      <c r="AK840" s="0" t="s">
        <v>31135</v>
      </c>
      <c r="AL840" s="0" t="s">
        <v>2112</v>
      </c>
    </row>
    <row r="841" customFormat="false" ht="15" hidden="false" customHeight="false" outlineLevel="0" collapsed="false">
      <c r="A841" s="0" t="s">
        <v>32600</v>
      </c>
      <c r="B841" s="0" t="s">
        <v>32601</v>
      </c>
      <c r="C841" s="0" t="s">
        <v>32602</v>
      </c>
      <c r="D841" s="0" t="s">
        <v>32602</v>
      </c>
      <c r="E841" s="0" t="s">
        <v>32603</v>
      </c>
      <c r="F841" s="0" t="s">
        <v>498</v>
      </c>
      <c r="G841" s="0" t="n">
        <v>3</v>
      </c>
      <c r="H841" s="0" t="n">
        <v>1</v>
      </c>
      <c r="I841" s="0" t="n">
        <v>0.01</v>
      </c>
      <c r="J841" s="0" t="n">
        <v>1000</v>
      </c>
      <c r="K841" s="0" t="n">
        <v>-0.55</v>
      </c>
      <c r="L841" s="0" t="n">
        <v>92.01</v>
      </c>
      <c r="M841" s="0" t="n">
        <v>92.55</v>
      </c>
      <c r="N841" s="0" t="n">
        <v>93.04</v>
      </c>
      <c r="O841" s="0" t="n">
        <v>91.87</v>
      </c>
      <c r="P841" s="0" t="n">
        <v>0</v>
      </c>
      <c r="Q841" s="0" t="n">
        <v>0</v>
      </c>
      <c r="R841" s="0" t="n">
        <v>0</v>
      </c>
      <c r="S841" s="0" t="n">
        <v>92.05</v>
      </c>
      <c r="T841" s="0" t="n">
        <v>93.49</v>
      </c>
      <c r="U841" s="0" t="n">
        <v>91.47</v>
      </c>
      <c r="V841" s="0" t="n">
        <v>93.49</v>
      </c>
      <c r="W841" s="0" t="n">
        <v>315734</v>
      </c>
      <c r="X841" s="0" t="n">
        <v>91.92</v>
      </c>
      <c r="Y841" s="0" t="n">
        <v>92.01</v>
      </c>
      <c r="Z841" s="0" t="n">
        <v>82</v>
      </c>
      <c r="AA841" s="0" t="n">
        <v>63548</v>
      </c>
      <c r="AB841" s="0" t="n">
        <v>2760.3</v>
      </c>
      <c r="AC841" s="0" t="n">
        <v>0</v>
      </c>
      <c r="AD841" s="0" t="s">
        <v>99</v>
      </c>
      <c r="AE841" s="0" t="s">
        <v>99</v>
      </c>
      <c r="AH841" s="0" t="n">
        <v>6</v>
      </c>
      <c r="AI841" s="0" t="s">
        <v>2133</v>
      </c>
      <c r="AJ841" s="0" t="s">
        <v>32112</v>
      </c>
      <c r="AK841" s="0" t="s">
        <v>31135</v>
      </c>
      <c r="AL841" s="0" t="s">
        <v>2112</v>
      </c>
    </row>
    <row r="842" customFormat="false" ht="15" hidden="false" customHeight="false" outlineLevel="0" collapsed="false">
      <c r="A842" s="0" t="s">
        <v>32604</v>
      </c>
      <c r="B842" s="0" t="s">
        <v>32605</v>
      </c>
      <c r="C842" s="0" t="s">
        <v>32606</v>
      </c>
      <c r="D842" s="0" t="s">
        <v>32606</v>
      </c>
      <c r="E842" s="0" t="s">
        <v>32607</v>
      </c>
      <c r="F842" s="0" t="s">
        <v>498</v>
      </c>
      <c r="G842" s="0" t="n">
        <v>3</v>
      </c>
      <c r="H842" s="0" t="n">
        <v>1</v>
      </c>
      <c r="I842" s="0" t="n">
        <v>0.01</v>
      </c>
      <c r="J842" s="0" t="n">
        <v>1000</v>
      </c>
      <c r="K842" s="0" t="n">
        <v>-0.03</v>
      </c>
      <c r="L842" s="0" t="n">
        <v>100.06</v>
      </c>
      <c r="M842" s="0" t="n">
        <v>100.09</v>
      </c>
      <c r="N842" s="0" t="n">
        <v>100.08</v>
      </c>
      <c r="O842" s="0" t="n">
        <v>100.06</v>
      </c>
      <c r="P842" s="0" t="n">
        <v>0</v>
      </c>
      <c r="Q842" s="0" t="n">
        <v>0</v>
      </c>
      <c r="R842" s="0" t="n">
        <v>0</v>
      </c>
      <c r="S842" s="0" t="n">
        <v>100.02</v>
      </c>
      <c r="T842" s="0" t="n">
        <v>100.1</v>
      </c>
      <c r="U842" s="0" t="n">
        <v>100</v>
      </c>
      <c r="V842" s="0" t="n">
        <v>100.1</v>
      </c>
      <c r="W842" s="0" t="n">
        <v>929203</v>
      </c>
      <c r="X842" s="0" t="n">
        <v>100.06</v>
      </c>
      <c r="Y842" s="0" t="n">
        <v>100.07</v>
      </c>
      <c r="Z842" s="0" t="n">
        <v>131</v>
      </c>
      <c r="AA842" s="0" t="n">
        <v>350000</v>
      </c>
      <c r="AB842" s="0" t="n">
        <v>3001.8</v>
      </c>
      <c r="AC842" s="0" t="n">
        <v>0</v>
      </c>
      <c r="AD842" s="0" t="s">
        <v>99</v>
      </c>
      <c r="AE842" s="0" t="s">
        <v>99</v>
      </c>
      <c r="AH842" s="0" t="n">
        <v>6</v>
      </c>
      <c r="AI842" s="0" t="s">
        <v>2133</v>
      </c>
      <c r="AJ842" s="0" t="s">
        <v>32112</v>
      </c>
      <c r="AK842" s="0" t="s">
        <v>31135</v>
      </c>
      <c r="AL842" s="0" t="s">
        <v>2112</v>
      </c>
    </row>
    <row r="843" customFormat="false" ht="15" hidden="false" customHeight="false" outlineLevel="0" collapsed="false">
      <c r="A843" s="0" t="s">
        <v>32608</v>
      </c>
      <c r="B843" s="0" t="s">
        <v>32609</v>
      </c>
      <c r="C843" s="0" t="s">
        <v>17979</v>
      </c>
      <c r="D843" s="0" t="s">
        <v>17979</v>
      </c>
      <c r="E843" s="0" t="s">
        <v>32610</v>
      </c>
      <c r="F843" s="0" t="s">
        <v>1987</v>
      </c>
      <c r="G843" s="0" t="n">
        <v>3</v>
      </c>
      <c r="H843" s="0" t="n">
        <v>1</v>
      </c>
      <c r="I843" s="0" t="n">
        <v>0.01</v>
      </c>
      <c r="J843" s="0" t="n">
        <v>750</v>
      </c>
      <c r="K843" s="0" t="n">
        <v>0.61</v>
      </c>
      <c r="L843" s="0" t="n">
        <v>90.35</v>
      </c>
      <c r="M843" s="0" t="n">
        <v>89.8</v>
      </c>
      <c r="N843" s="0" t="n">
        <v>89.58</v>
      </c>
      <c r="O843" s="0" t="n">
        <v>90.35</v>
      </c>
      <c r="P843" s="0" t="n">
        <v>0</v>
      </c>
      <c r="Q843" s="0" t="n">
        <v>0</v>
      </c>
      <c r="R843" s="0" t="n">
        <v>0</v>
      </c>
      <c r="S843" s="0" t="n">
        <v>90.08</v>
      </c>
      <c r="T843" s="0" t="n">
        <v>89.8</v>
      </c>
      <c r="U843" s="0" t="n">
        <v>89.64</v>
      </c>
      <c r="V843" s="0" t="n">
        <v>90.9</v>
      </c>
      <c r="W843" s="0" t="n">
        <v>1925395</v>
      </c>
      <c r="X843" s="0" t="n">
        <v>90.26</v>
      </c>
      <c r="Y843" s="0" t="n">
        <v>90.35</v>
      </c>
      <c r="Z843" s="0" t="n">
        <v>131</v>
      </c>
      <c r="AA843" s="0" t="n">
        <v>500000</v>
      </c>
      <c r="AB843" s="0" t="n">
        <v>2032.88</v>
      </c>
      <c r="AC843" s="0" t="n">
        <v>0</v>
      </c>
      <c r="AD843" s="0" t="s">
        <v>99</v>
      </c>
      <c r="AE843" s="0" t="s">
        <v>99</v>
      </c>
      <c r="AF843" s="0" t="s">
        <v>30149</v>
      </c>
      <c r="AH843" s="0" t="n">
        <v>0</v>
      </c>
      <c r="AI843" s="0" t="s">
        <v>2133</v>
      </c>
      <c r="AJ843" s="0" t="s">
        <v>32112</v>
      </c>
      <c r="AK843" s="0" t="s">
        <v>31143</v>
      </c>
      <c r="AL843" s="0" t="s">
        <v>2112</v>
      </c>
    </row>
    <row r="844" customFormat="false" ht="15" hidden="false" customHeight="false" outlineLevel="0" collapsed="false">
      <c r="A844" s="0" t="s">
        <v>32611</v>
      </c>
      <c r="B844" s="0" t="s">
        <v>32612</v>
      </c>
      <c r="C844" s="0" t="s">
        <v>26526</v>
      </c>
      <c r="D844" s="0" t="s">
        <v>26526</v>
      </c>
      <c r="E844" s="0" t="s">
        <v>32613</v>
      </c>
      <c r="F844" s="0" t="s">
        <v>498</v>
      </c>
      <c r="G844" s="0" t="n">
        <v>3</v>
      </c>
      <c r="H844" s="0" t="n">
        <v>1</v>
      </c>
      <c r="I844" s="0" t="n">
        <v>0.01</v>
      </c>
      <c r="J844" s="0" t="n">
        <v>1000</v>
      </c>
      <c r="K844" s="0" t="n">
        <v>-0.12</v>
      </c>
      <c r="L844" s="0" t="n">
        <v>98</v>
      </c>
      <c r="M844" s="0" t="n">
        <v>98.12</v>
      </c>
      <c r="N844" s="0" t="n">
        <v>98.13</v>
      </c>
      <c r="O844" s="0" t="n">
        <v>98.01</v>
      </c>
      <c r="P844" s="0" t="n">
        <v>0</v>
      </c>
      <c r="Q844" s="0" t="n">
        <v>0</v>
      </c>
      <c r="R844" s="0" t="n">
        <v>0</v>
      </c>
      <c r="S844" s="0" t="n">
        <v>97.96</v>
      </c>
      <c r="T844" s="0" t="n">
        <v>97.81</v>
      </c>
      <c r="U844" s="0" t="n">
        <v>97.28</v>
      </c>
      <c r="V844" s="0" t="n">
        <v>98.13</v>
      </c>
      <c r="W844" s="0" t="n">
        <v>773232</v>
      </c>
      <c r="X844" s="0" t="n">
        <v>98.01</v>
      </c>
      <c r="Y844" s="0" t="n">
        <v>98.13</v>
      </c>
      <c r="Z844" s="0" t="n">
        <v>99</v>
      </c>
      <c r="AA844" s="0" t="n">
        <v>500000</v>
      </c>
      <c r="AB844" s="0" t="n">
        <v>980</v>
      </c>
      <c r="AC844" s="0" t="n">
        <v>0</v>
      </c>
      <c r="AD844" s="0" t="s">
        <v>99</v>
      </c>
      <c r="AE844" s="0" t="s">
        <v>99</v>
      </c>
      <c r="AH844" s="0" t="n">
        <v>6</v>
      </c>
      <c r="AI844" s="0" t="s">
        <v>2133</v>
      </c>
      <c r="AJ844" s="0" t="s">
        <v>32112</v>
      </c>
      <c r="AK844" s="0" t="s">
        <v>31135</v>
      </c>
      <c r="AL844" s="0" t="s">
        <v>2112</v>
      </c>
    </row>
    <row r="845" customFormat="false" ht="15" hidden="false" customHeight="false" outlineLevel="0" collapsed="false">
      <c r="A845" s="0" t="s">
        <v>32614</v>
      </c>
      <c r="B845" s="0" t="s">
        <v>32615</v>
      </c>
      <c r="C845" s="0" t="s">
        <v>20001</v>
      </c>
      <c r="D845" s="0" t="s">
        <v>20001</v>
      </c>
      <c r="E845" s="0" t="s">
        <v>32616</v>
      </c>
      <c r="F845" s="0" t="s">
        <v>498</v>
      </c>
      <c r="G845" s="0" t="n">
        <v>3</v>
      </c>
      <c r="H845" s="0" t="n">
        <v>1</v>
      </c>
      <c r="I845" s="0" t="n">
        <v>0.01</v>
      </c>
      <c r="J845" s="0" t="n">
        <v>1000</v>
      </c>
      <c r="K845" s="0" t="n">
        <v>0.52</v>
      </c>
      <c r="L845" s="0" t="n">
        <v>87.61</v>
      </c>
      <c r="M845" s="0" t="n">
        <v>87.16</v>
      </c>
      <c r="N845" s="0" t="n">
        <v>86.66</v>
      </c>
      <c r="O845" s="0" t="n">
        <v>87.64</v>
      </c>
      <c r="P845" s="0" t="n">
        <v>0</v>
      </c>
      <c r="Q845" s="0" t="n">
        <v>0</v>
      </c>
      <c r="R845" s="0" t="n">
        <v>0</v>
      </c>
      <c r="S845" s="0" t="n">
        <v>87.57</v>
      </c>
      <c r="T845" s="0" t="n">
        <v>86.27</v>
      </c>
      <c r="U845" s="0" t="n">
        <v>86.27</v>
      </c>
      <c r="V845" s="0" t="n">
        <v>88.06</v>
      </c>
      <c r="W845" s="0" t="n">
        <v>908936</v>
      </c>
      <c r="X845" s="0" t="n">
        <v>87.53</v>
      </c>
      <c r="Y845" s="0" t="n">
        <v>87.7</v>
      </c>
      <c r="Z845" s="0" t="n">
        <v>123</v>
      </c>
      <c r="AA845" s="0" t="n">
        <v>1000000</v>
      </c>
      <c r="AB845" s="0" t="n">
        <v>4380.5</v>
      </c>
      <c r="AC845" s="0" t="n">
        <v>0</v>
      </c>
      <c r="AD845" s="0" t="s">
        <v>99</v>
      </c>
      <c r="AE845" s="0" t="s">
        <v>99</v>
      </c>
      <c r="AH845" s="0" t="n">
        <v>6</v>
      </c>
      <c r="AI845" s="0" t="s">
        <v>2133</v>
      </c>
      <c r="AJ845" s="0" t="s">
        <v>32112</v>
      </c>
      <c r="AK845" s="0" t="s">
        <v>31135</v>
      </c>
      <c r="AL845" s="0" t="s">
        <v>2112</v>
      </c>
    </row>
    <row r="846" customFormat="false" ht="15" hidden="false" customHeight="false" outlineLevel="0" collapsed="false">
      <c r="A846" s="0" t="s">
        <v>32617</v>
      </c>
      <c r="B846" s="0" t="s">
        <v>32618</v>
      </c>
      <c r="C846" s="0" t="s">
        <v>23222</v>
      </c>
      <c r="D846" s="0" t="s">
        <v>23222</v>
      </c>
      <c r="E846" s="0" t="s">
        <v>32619</v>
      </c>
      <c r="F846" s="0" t="s">
        <v>498</v>
      </c>
      <c r="G846" s="0" t="n">
        <v>3</v>
      </c>
      <c r="H846" s="0" t="n">
        <v>1</v>
      </c>
      <c r="I846" s="0" t="n">
        <v>0.01</v>
      </c>
      <c r="J846" s="0" t="n">
        <v>1000</v>
      </c>
      <c r="K846" s="0" t="n">
        <v>-0.05</v>
      </c>
      <c r="L846" s="0" t="n">
        <v>84.86</v>
      </c>
      <c r="M846" s="0" t="n">
        <v>84.9</v>
      </c>
      <c r="N846" s="0" t="n">
        <v>86.46</v>
      </c>
      <c r="O846" s="0" t="n">
        <v>84.86</v>
      </c>
      <c r="P846" s="0" t="n">
        <v>0</v>
      </c>
      <c r="Q846" s="0" t="n">
        <v>0</v>
      </c>
      <c r="R846" s="0" t="n">
        <v>0</v>
      </c>
      <c r="S846" s="0" t="n">
        <v>84.9</v>
      </c>
      <c r="T846" s="0" t="n">
        <v>85.21</v>
      </c>
      <c r="U846" s="0" t="n">
        <v>84.6</v>
      </c>
      <c r="V846" s="0" t="n">
        <v>85.21</v>
      </c>
      <c r="W846" s="0" t="n">
        <v>1506104</v>
      </c>
      <c r="X846" s="0" t="n">
        <v>84.75</v>
      </c>
      <c r="Y846" s="0" t="n">
        <v>84.86</v>
      </c>
      <c r="Z846" s="0" t="n">
        <v>159</v>
      </c>
      <c r="AA846" s="0" t="n">
        <v>750000</v>
      </c>
      <c r="AB846" s="0" t="n">
        <v>8486</v>
      </c>
      <c r="AC846" s="0" t="n">
        <v>0</v>
      </c>
      <c r="AD846" s="0" t="s">
        <v>99</v>
      </c>
      <c r="AE846" s="0" t="s">
        <v>99</v>
      </c>
      <c r="AH846" s="0" t="n">
        <v>6</v>
      </c>
      <c r="AI846" s="0" t="s">
        <v>2133</v>
      </c>
      <c r="AJ846" s="0" t="s">
        <v>32112</v>
      </c>
      <c r="AK846" s="0" t="s">
        <v>31135</v>
      </c>
      <c r="AL846" s="0" t="s">
        <v>2112</v>
      </c>
    </row>
    <row r="847" customFormat="false" ht="15" hidden="false" customHeight="false" outlineLevel="0" collapsed="false">
      <c r="A847" s="0" t="s">
        <v>32620</v>
      </c>
      <c r="B847" s="0" t="s">
        <v>32621</v>
      </c>
      <c r="C847" s="0" t="s">
        <v>26300</v>
      </c>
      <c r="D847" s="0" t="s">
        <v>26300</v>
      </c>
      <c r="E847" s="0" t="s">
        <v>32622</v>
      </c>
      <c r="F847" s="0" t="s">
        <v>498</v>
      </c>
      <c r="G847" s="0" t="n">
        <v>3</v>
      </c>
      <c r="H847" s="0" t="n">
        <v>1</v>
      </c>
      <c r="I847" s="0" t="n">
        <v>0.01</v>
      </c>
      <c r="J847" s="0" t="n">
        <v>1000</v>
      </c>
      <c r="K847" s="0" t="n">
        <v>-0.24</v>
      </c>
      <c r="L847" s="0" t="n">
        <v>97.76</v>
      </c>
      <c r="M847" s="0" t="n">
        <v>98</v>
      </c>
      <c r="N847" s="0" t="n">
        <v>97.45</v>
      </c>
      <c r="O847" s="0" t="n">
        <v>97.76</v>
      </c>
      <c r="P847" s="0" t="n">
        <v>0</v>
      </c>
      <c r="Q847" s="0" t="n">
        <v>0</v>
      </c>
      <c r="R847" s="0" t="n">
        <v>0</v>
      </c>
      <c r="S847" s="0" t="n">
        <v>97.76</v>
      </c>
      <c r="T847" s="0" t="n">
        <v>97.12</v>
      </c>
      <c r="U847" s="0" t="n">
        <v>97.09</v>
      </c>
      <c r="V847" s="0" t="n">
        <v>98.05</v>
      </c>
      <c r="W847" s="0" t="n">
        <v>1137006</v>
      </c>
      <c r="X847" s="0" t="n">
        <v>97.77</v>
      </c>
      <c r="Y847" s="0" t="n">
        <v>97.87</v>
      </c>
      <c r="Z847" s="0" t="n">
        <v>105</v>
      </c>
      <c r="AA847" s="0" t="n">
        <v>250000</v>
      </c>
      <c r="AB847" s="0" t="n">
        <v>97760</v>
      </c>
      <c r="AC847" s="0" t="n">
        <v>0</v>
      </c>
      <c r="AD847" s="0" t="s">
        <v>99</v>
      </c>
      <c r="AE847" s="0" t="s">
        <v>99</v>
      </c>
      <c r="AH847" s="0" t="n">
        <v>6</v>
      </c>
      <c r="AI847" s="0" t="s">
        <v>2133</v>
      </c>
      <c r="AJ847" s="0" t="s">
        <v>32112</v>
      </c>
      <c r="AK847" s="0" t="s">
        <v>31135</v>
      </c>
      <c r="AL847" s="0" t="s">
        <v>2112</v>
      </c>
    </row>
    <row r="848" customFormat="false" ht="15" hidden="false" customHeight="false" outlineLevel="0" collapsed="false">
      <c r="A848" s="0" t="s">
        <v>32623</v>
      </c>
      <c r="B848" s="0" t="s">
        <v>32624</v>
      </c>
      <c r="C848" s="0" t="s">
        <v>22241</v>
      </c>
      <c r="D848" s="0" t="s">
        <v>22241</v>
      </c>
      <c r="E848" s="0" t="s">
        <v>32625</v>
      </c>
      <c r="F848" s="0" t="s">
        <v>498</v>
      </c>
      <c r="G848" s="0" t="n">
        <v>3</v>
      </c>
      <c r="H848" s="0" t="n">
        <v>1</v>
      </c>
      <c r="I848" s="0" t="n">
        <v>0.01</v>
      </c>
      <c r="J848" s="0" t="n">
        <v>1000</v>
      </c>
      <c r="K848" s="0" t="n">
        <v>0.15</v>
      </c>
      <c r="L848" s="0" t="n">
        <v>100.1</v>
      </c>
      <c r="M848" s="0" t="n">
        <v>99.95</v>
      </c>
      <c r="N848" s="0" t="n">
        <v>100.06</v>
      </c>
      <c r="O848" s="0" t="n">
        <v>100.09</v>
      </c>
      <c r="P848" s="0" t="n">
        <v>0</v>
      </c>
      <c r="Q848" s="0" t="n">
        <v>0</v>
      </c>
      <c r="R848" s="0" t="n">
        <v>0</v>
      </c>
      <c r="S848" s="0" t="n">
        <v>100.08</v>
      </c>
      <c r="T848" s="0" t="n">
        <v>100</v>
      </c>
      <c r="U848" s="0" t="n">
        <v>99.95</v>
      </c>
      <c r="V848" s="0" t="n">
        <v>100.15</v>
      </c>
      <c r="W848" s="0" t="n">
        <v>1025814</v>
      </c>
      <c r="X848" s="0" t="n">
        <v>100.09</v>
      </c>
      <c r="Y848" s="0" t="n">
        <v>100.1</v>
      </c>
      <c r="Z848" s="0" t="n">
        <v>72</v>
      </c>
      <c r="AA848" s="0" t="n">
        <v>250000</v>
      </c>
      <c r="AB848" s="0" t="n">
        <v>20020</v>
      </c>
      <c r="AC848" s="0" t="n">
        <v>0</v>
      </c>
      <c r="AD848" s="0" t="s">
        <v>99</v>
      </c>
      <c r="AE848" s="0" t="s">
        <v>99</v>
      </c>
      <c r="AH848" s="0" t="n">
        <v>6</v>
      </c>
      <c r="AI848" s="0" t="s">
        <v>2133</v>
      </c>
      <c r="AJ848" s="0" t="s">
        <v>32112</v>
      </c>
      <c r="AK848" s="0" t="s">
        <v>31135</v>
      </c>
      <c r="AL848" s="0" t="s">
        <v>2112</v>
      </c>
    </row>
    <row r="849" customFormat="false" ht="15" hidden="false" customHeight="false" outlineLevel="0" collapsed="false">
      <c r="A849" s="0" t="s">
        <v>32626</v>
      </c>
      <c r="B849" s="0" t="s">
        <v>32627</v>
      </c>
      <c r="C849" s="0" t="s">
        <v>32628</v>
      </c>
      <c r="D849" s="0" t="s">
        <v>32628</v>
      </c>
      <c r="E849" s="0" t="s">
        <v>32629</v>
      </c>
      <c r="F849" s="0" t="s">
        <v>498</v>
      </c>
      <c r="G849" s="0" t="n">
        <v>3</v>
      </c>
      <c r="H849" s="0" t="n">
        <v>1</v>
      </c>
      <c r="I849" s="0" t="n">
        <v>0.01</v>
      </c>
      <c r="J849" s="0" t="n">
        <v>1000</v>
      </c>
      <c r="K849" s="0" t="n">
        <v>-0.12</v>
      </c>
      <c r="L849" s="0" t="n">
        <v>100.03</v>
      </c>
      <c r="M849" s="0" t="n">
        <v>100.12</v>
      </c>
      <c r="N849" s="0" t="n">
        <v>100.12</v>
      </c>
      <c r="O849" s="0" t="n">
        <v>100.03</v>
      </c>
      <c r="P849" s="0" t="n">
        <v>0</v>
      </c>
      <c r="Q849" s="0" t="n">
        <v>0</v>
      </c>
      <c r="R849" s="0" t="n">
        <v>0</v>
      </c>
      <c r="S849" s="0" t="n">
        <v>100.15</v>
      </c>
      <c r="T849" s="0" t="n">
        <v>100.15</v>
      </c>
      <c r="U849" s="0" t="n">
        <v>100.03</v>
      </c>
      <c r="V849" s="0" t="n">
        <v>100.19</v>
      </c>
      <c r="W849" s="0" t="n">
        <v>46069</v>
      </c>
      <c r="X849" s="0" t="n">
        <v>100.03</v>
      </c>
      <c r="Y849" s="0" t="n">
        <v>100.15</v>
      </c>
      <c r="Z849" s="0" t="n">
        <v>12</v>
      </c>
      <c r="AA849" s="0" t="n">
        <v>200000</v>
      </c>
      <c r="AB849" s="0" t="n">
        <v>1000.3</v>
      </c>
      <c r="AC849" s="0" t="n">
        <v>0</v>
      </c>
      <c r="AD849" s="0" t="s">
        <v>99</v>
      </c>
      <c r="AE849" s="0" t="s">
        <v>99</v>
      </c>
      <c r="AH849" s="0" t="n">
        <v>800</v>
      </c>
      <c r="AI849" s="0" t="s">
        <v>2133</v>
      </c>
      <c r="AJ849" s="0" t="s">
        <v>32112</v>
      </c>
      <c r="AK849" s="0" t="s">
        <v>31135</v>
      </c>
      <c r="AL849" s="0" t="s">
        <v>2112</v>
      </c>
    </row>
    <row r="850" customFormat="false" ht="15" hidden="false" customHeight="false" outlineLevel="0" collapsed="false">
      <c r="A850" s="0" t="s">
        <v>32630</v>
      </c>
      <c r="B850" s="0" t="s">
        <v>32631</v>
      </c>
      <c r="C850" s="0" t="s">
        <v>32632</v>
      </c>
      <c r="D850" s="0" t="s">
        <v>32632</v>
      </c>
      <c r="E850" s="0" t="s">
        <v>32633</v>
      </c>
      <c r="F850" s="0" t="s">
        <v>498</v>
      </c>
      <c r="G850" s="0" t="n">
        <v>3</v>
      </c>
      <c r="H850" s="0" t="n">
        <v>1</v>
      </c>
      <c r="I850" s="0" t="n">
        <v>0.01</v>
      </c>
      <c r="J850" s="0" t="n">
        <v>1000</v>
      </c>
      <c r="K850" s="0" t="n">
        <v>0.34</v>
      </c>
      <c r="L850" s="0" t="n">
        <v>93.32</v>
      </c>
      <c r="M850" s="0" t="n">
        <v>93</v>
      </c>
      <c r="N850" s="0" t="n">
        <v>92.92</v>
      </c>
      <c r="O850" s="0" t="n">
        <v>93.32</v>
      </c>
      <c r="P850" s="0" t="n">
        <v>0</v>
      </c>
      <c r="Q850" s="0" t="n">
        <v>0</v>
      </c>
      <c r="R850" s="0" t="n">
        <v>0</v>
      </c>
      <c r="S850" s="0" t="n">
        <v>93.16</v>
      </c>
      <c r="T850" s="0" t="n">
        <v>93.1</v>
      </c>
      <c r="U850" s="0" t="n">
        <v>92.2</v>
      </c>
      <c r="V850" s="0" t="n">
        <v>93.46</v>
      </c>
      <c r="W850" s="0" t="n">
        <v>1553876</v>
      </c>
      <c r="X850" s="0" t="n">
        <v>93.21</v>
      </c>
      <c r="Y850" s="0" t="n">
        <v>93.32</v>
      </c>
      <c r="Z850" s="0" t="n">
        <v>122</v>
      </c>
      <c r="AA850" s="0" t="n">
        <v>500000</v>
      </c>
      <c r="AB850" s="0" t="n">
        <v>30795.6</v>
      </c>
      <c r="AC850" s="0" t="n">
        <v>0</v>
      </c>
      <c r="AD850" s="0" t="s">
        <v>99</v>
      </c>
      <c r="AE850" s="0" t="s">
        <v>99</v>
      </c>
      <c r="AH850" s="0" t="n">
        <v>6</v>
      </c>
      <c r="AI850" s="0" t="s">
        <v>2133</v>
      </c>
      <c r="AJ850" s="0" t="s">
        <v>32112</v>
      </c>
      <c r="AK850" s="0" t="s">
        <v>31135</v>
      </c>
      <c r="AL850" s="0" t="s">
        <v>2112</v>
      </c>
    </row>
    <row r="851" customFormat="false" ht="15" hidden="false" customHeight="false" outlineLevel="0" collapsed="false">
      <c r="A851" s="0" t="s">
        <v>32634</v>
      </c>
      <c r="B851" s="0" t="s">
        <v>32635</v>
      </c>
      <c r="C851" s="0" t="s">
        <v>32636</v>
      </c>
      <c r="D851" s="0" t="s">
        <v>32636</v>
      </c>
      <c r="E851" s="0" t="s">
        <v>32637</v>
      </c>
      <c r="F851" s="0" t="s">
        <v>498</v>
      </c>
      <c r="G851" s="0" t="n">
        <v>3</v>
      </c>
      <c r="H851" s="0" t="n">
        <v>1</v>
      </c>
      <c r="I851" s="0" t="n">
        <v>0.01</v>
      </c>
      <c r="J851" s="0" t="n">
        <v>1000</v>
      </c>
      <c r="K851" s="0" t="n">
        <v>0</v>
      </c>
      <c r="L851" s="0" t="n">
        <v>0</v>
      </c>
      <c r="M851" s="0" t="n">
        <v>102.01</v>
      </c>
      <c r="N851" s="0" t="n">
        <v>0</v>
      </c>
      <c r="O851" s="0" t="n">
        <v>102.01</v>
      </c>
      <c r="P851" s="0" t="n">
        <v>0</v>
      </c>
      <c r="Q851" s="0" t="n">
        <v>0</v>
      </c>
      <c r="R851" s="0" t="n">
        <v>0</v>
      </c>
      <c r="S851" s="0" t="n">
        <v>0</v>
      </c>
      <c r="T851" s="0" t="n">
        <v>0</v>
      </c>
      <c r="U851" s="0" t="n">
        <v>0</v>
      </c>
      <c r="V851" s="0" t="n">
        <v>0</v>
      </c>
      <c r="W851" s="0" t="n">
        <v>0</v>
      </c>
      <c r="X851" s="0" t="n">
        <v>92.01</v>
      </c>
      <c r="Y851" s="0" t="n">
        <v>0</v>
      </c>
      <c r="Z851" s="0" t="n">
        <v>0</v>
      </c>
      <c r="AA851" s="0" t="n">
        <v>500000</v>
      </c>
      <c r="AB851" s="0" t="n">
        <v>0</v>
      </c>
      <c r="AC851" s="0" t="n">
        <v>0</v>
      </c>
      <c r="AD851" s="0" t="s">
        <v>99</v>
      </c>
      <c r="AE851" s="0" t="s">
        <v>99</v>
      </c>
      <c r="AH851" s="0" t="n">
        <v>800</v>
      </c>
      <c r="AI851" s="0" t="s">
        <v>2133</v>
      </c>
      <c r="AJ851" s="0" t="s">
        <v>32112</v>
      </c>
      <c r="AK851" s="0" t="s">
        <v>31135</v>
      </c>
      <c r="AL851" s="0" t="s">
        <v>2112</v>
      </c>
    </row>
    <row r="852" customFormat="false" ht="15" hidden="false" customHeight="false" outlineLevel="0" collapsed="false">
      <c r="A852" s="0" t="s">
        <v>32638</v>
      </c>
      <c r="B852" s="0" t="s">
        <v>32639</v>
      </c>
      <c r="C852" s="0" t="s">
        <v>32640</v>
      </c>
      <c r="D852" s="0" t="s">
        <v>32640</v>
      </c>
      <c r="E852" s="0" t="s">
        <v>32641</v>
      </c>
      <c r="F852" s="0" t="s">
        <v>498</v>
      </c>
      <c r="G852" s="0" t="n">
        <v>3</v>
      </c>
      <c r="H852" s="0" t="n">
        <v>1</v>
      </c>
      <c r="I852" s="0" t="n">
        <v>0.01</v>
      </c>
      <c r="J852" s="0" t="n">
        <v>1000</v>
      </c>
      <c r="K852" s="0" t="n">
        <v>0</v>
      </c>
      <c r="L852" s="0" t="n">
        <v>0</v>
      </c>
      <c r="M852" s="0" t="n">
        <v>103</v>
      </c>
      <c r="N852" s="0" t="n">
        <v>0</v>
      </c>
      <c r="O852" s="0" t="n">
        <v>103</v>
      </c>
      <c r="P852" s="0" t="n">
        <v>0</v>
      </c>
      <c r="Q852" s="0" t="n">
        <v>0</v>
      </c>
      <c r="R852" s="0" t="n">
        <v>0</v>
      </c>
      <c r="S852" s="0" t="n">
        <v>0</v>
      </c>
      <c r="T852" s="0" t="n">
        <v>0</v>
      </c>
      <c r="U852" s="0" t="n">
        <v>0</v>
      </c>
      <c r="V852" s="0" t="n">
        <v>0</v>
      </c>
      <c r="W852" s="0" t="n">
        <v>0</v>
      </c>
      <c r="X852" s="0" t="n">
        <v>80.01</v>
      </c>
      <c r="Y852" s="0" t="n">
        <v>0</v>
      </c>
      <c r="Z852" s="0" t="n">
        <v>0</v>
      </c>
      <c r="AA852" s="0" t="n">
        <v>300000</v>
      </c>
      <c r="AB852" s="0" t="n">
        <v>0</v>
      </c>
      <c r="AC852" s="0" t="n">
        <v>0</v>
      </c>
      <c r="AD852" s="0" t="s">
        <v>99</v>
      </c>
      <c r="AE852" s="0" t="s">
        <v>99</v>
      </c>
      <c r="AH852" s="0" t="n">
        <v>800</v>
      </c>
      <c r="AI852" s="0" t="s">
        <v>2133</v>
      </c>
      <c r="AJ852" s="0" t="s">
        <v>32112</v>
      </c>
      <c r="AK852" s="0" t="s">
        <v>31135</v>
      </c>
      <c r="AL852" s="0" t="s">
        <v>2112</v>
      </c>
    </row>
    <row r="853" customFormat="false" ht="15" hidden="false" customHeight="false" outlineLevel="0" collapsed="false">
      <c r="A853" s="0" t="s">
        <v>32642</v>
      </c>
      <c r="B853" s="0" t="s">
        <v>32643</v>
      </c>
      <c r="C853" s="0" t="s">
        <v>20291</v>
      </c>
      <c r="D853" s="0" t="s">
        <v>20291</v>
      </c>
      <c r="E853" s="0" t="s">
        <v>32644</v>
      </c>
      <c r="F853" s="0" t="s">
        <v>498</v>
      </c>
      <c r="G853" s="0" t="n">
        <v>3</v>
      </c>
      <c r="H853" s="0" t="n">
        <v>1</v>
      </c>
      <c r="I853" s="0" t="n">
        <v>0.01</v>
      </c>
      <c r="J853" s="0" t="n">
        <v>700</v>
      </c>
      <c r="K853" s="0" t="n">
        <v>0.28</v>
      </c>
      <c r="L853" s="0" t="n">
        <v>88.43</v>
      </c>
      <c r="M853" s="0" t="n">
        <v>88.24</v>
      </c>
      <c r="N853" s="0" t="n">
        <v>87.23</v>
      </c>
      <c r="O853" s="0" t="n">
        <v>88.42</v>
      </c>
      <c r="P853" s="0" t="n">
        <v>0</v>
      </c>
      <c r="Q853" s="0" t="n">
        <v>0</v>
      </c>
      <c r="R853" s="0" t="n">
        <v>0</v>
      </c>
      <c r="S853" s="0" t="n">
        <v>88.57</v>
      </c>
      <c r="T853" s="0" t="n">
        <v>88.99</v>
      </c>
      <c r="U853" s="0" t="n">
        <v>87.83</v>
      </c>
      <c r="V853" s="0" t="n">
        <v>89.73</v>
      </c>
      <c r="W853" s="0" t="n">
        <v>59517</v>
      </c>
      <c r="X853" s="0" t="n">
        <v>88.68</v>
      </c>
      <c r="Y853" s="0" t="n">
        <v>89.21</v>
      </c>
      <c r="Z853" s="0" t="n">
        <v>31</v>
      </c>
      <c r="AA853" s="0" t="n">
        <v>300000</v>
      </c>
      <c r="AB853" s="0" t="n">
        <v>619.01</v>
      </c>
      <c r="AC853" s="0" t="n">
        <v>0</v>
      </c>
      <c r="AD853" s="0" t="s">
        <v>99</v>
      </c>
      <c r="AE853" s="0" t="s">
        <v>99</v>
      </c>
      <c r="AH853" s="0" t="n">
        <v>6</v>
      </c>
      <c r="AI853" s="0" t="s">
        <v>2133</v>
      </c>
      <c r="AJ853" s="0" t="s">
        <v>32112</v>
      </c>
      <c r="AK853" s="0" t="s">
        <v>31135</v>
      </c>
      <c r="AL853" s="0" t="s">
        <v>2112</v>
      </c>
    </row>
    <row r="854" customFormat="false" ht="15" hidden="false" customHeight="false" outlineLevel="0" collapsed="false">
      <c r="A854" s="0" t="s">
        <v>32645</v>
      </c>
      <c r="B854" s="0" t="s">
        <v>32646</v>
      </c>
      <c r="C854" s="0" t="s">
        <v>26427</v>
      </c>
      <c r="D854" s="0" t="s">
        <v>26427</v>
      </c>
      <c r="E854" s="0" t="s">
        <v>32647</v>
      </c>
      <c r="F854" s="0" t="s">
        <v>498</v>
      </c>
      <c r="G854" s="0" t="n">
        <v>3</v>
      </c>
      <c r="H854" s="0" t="n">
        <v>1</v>
      </c>
      <c r="I854" s="0" t="n">
        <v>0.01</v>
      </c>
      <c r="J854" s="0" t="n">
        <v>900</v>
      </c>
      <c r="K854" s="0" t="n">
        <v>0.05</v>
      </c>
      <c r="L854" s="0" t="n">
        <v>84.52</v>
      </c>
      <c r="M854" s="0" t="n">
        <v>84.46</v>
      </c>
      <c r="N854" s="0" t="n">
        <v>84.3</v>
      </c>
      <c r="O854" s="0" t="n">
        <v>84.51</v>
      </c>
      <c r="P854" s="0" t="n">
        <v>0</v>
      </c>
      <c r="Q854" s="0" t="n">
        <v>0</v>
      </c>
      <c r="R854" s="0" t="n">
        <v>0</v>
      </c>
      <c r="S854" s="0" t="n">
        <v>84.4</v>
      </c>
      <c r="T854" s="0" t="n">
        <v>83.93</v>
      </c>
      <c r="U854" s="0" t="n">
        <v>83.1</v>
      </c>
      <c r="V854" s="0" t="n">
        <v>84.52</v>
      </c>
      <c r="W854" s="0" t="n">
        <v>545398</v>
      </c>
      <c r="X854" s="0" t="n">
        <v>84.54</v>
      </c>
      <c r="Y854" s="0" t="n">
        <v>84.84</v>
      </c>
      <c r="Z854" s="0" t="n">
        <v>34</v>
      </c>
      <c r="AA854" s="0" t="n">
        <v>400000</v>
      </c>
      <c r="AB854" s="0" t="n">
        <v>39555.36</v>
      </c>
      <c r="AC854" s="0" t="n">
        <v>0</v>
      </c>
      <c r="AD854" s="0" t="s">
        <v>99</v>
      </c>
      <c r="AE854" s="0" t="s">
        <v>99</v>
      </c>
      <c r="AH854" s="0" t="n">
        <v>6</v>
      </c>
      <c r="AI854" s="0" t="s">
        <v>2133</v>
      </c>
      <c r="AJ854" s="0" t="s">
        <v>32112</v>
      </c>
      <c r="AK854" s="0" t="s">
        <v>31135</v>
      </c>
      <c r="AL854" s="0" t="s">
        <v>2112</v>
      </c>
    </row>
    <row r="855" customFormat="false" ht="15" hidden="false" customHeight="false" outlineLevel="0" collapsed="false">
      <c r="A855" s="0" t="s">
        <v>32648</v>
      </c>
      <c r="B855" s="0" t="s">
        <v>32649</v>
      </c>
      <c r="C855" s="0" t="s">
        <v>19293</v>
      </c>
      <c r="D855" s="0" t="s">
        <v>19293</v>
      </c>
      <c r="E855" s="0" t="s">
        <v>32650</v>
      </c>
      <c r="F855" s="0" t="s">
        <v>498</v>
      </c>
      <c r="G855" s="0" t="n">
        <v>3</v>
      </c>
      <c r="H855" s="0" t="n">
        <v>1</v>
      </c>
      <c r="I855" s="0" t="n">
        <v>0.01</v>
      </c>
      <c r="J855" s="0" t="n">
        <v>1000</v>
      </c>
      <c r="K855" s="0" t="n">
        <v>0.76</v>
      </c>
      <c r="L855" s="0" t="n">
        <v>79.6</v>
      </c>
      <c r="M855" s="0" t="n">
        <v>79</v>
      </c>
      <c r="N855" s="0" t="n">
        <v>78.56</v>
      </c>
      <c r="O855" s="0" t="n">
        <v>78.99</v>
      </c>
      <c r="P855" s="0" t="n">
        <v>0</v>
      </c>
      <c r="Q855" s="0" t="n">
        <v>0</v>
      </c>
      <c r="R855" s="0" t="n">
        <v>0</v>
      </c>
      <c r="S855" s="0" t="n">
        <v>78.84</v>
      </c>
      <c r="T855" s="0" t="n">
        <v>79.1</v>
      </c>
      <c r="U855" s="0" t="n">
        <v>78.61</v>
      </c>
      <c r="V855" s="0" t="n">
        <v>79.6</v>
      </c>
      <c r="W855" s="0" t="n">
        <v>778895</v>
      </c>
      <c r="X855" s="0" t="n">
        <v>79.17</v>
      </c>
      <c r="Y855" s="0" t="n">
        <v>79.61</v>
      </c>
      <c r="Z855" s="0" t="n">
        <v>46</v>
      </c>
      <c r="AA855" s="0" t="n">
        <v>300000</v>
      </c>
      <c r="AB855" s="0" t="n">
        <v>796</v>
      </c>
      <c r="AC855" s="0" t="n">
        <v>0</v>
      </c>
      <c r="AD855" s="0" t="s">
        <v>99</v>
      </c>
      <c r="AE855" s="0" t="s">
        <v>99</v>
      </c>
      <c r="AH855" s="0" t="n">
        <v>6</v>
      </c>
      <c r="AI855" s="0" t="s">
        <v>2133</v>
      </c>
      <c r="AJ855" s="0" t="s">
        <v>32112</v>
      </c>
      <c r="AK855" s="0" t="s">
        <v>31135</v>
      </c>
      <c r="AL855" s="0" t="s">
        <v>2112</v>
      </c>
    </row>
    <row r="856" customFormat="false" ht="15" hidden="false" customHeight="false" outlineLevel="0" collapsed="false">
      <c r="A856" s="0" t="s">
        <v>32651</v>
      </c>
      <c r="B856" s="0" t="s">
        <v>32652</v>
      </c>
      <c r="C856" s="0" t="s">
        <v>20591</v>
      </c>
      <c r="D856" s="0" t="s">
        <v>20591</v>
      </c>
      <c r="E856" s="0" t="s">
        <v>32653</v>
      </c>
      <c r="F856" s="0" t="s">
        <v>498</v>
      </c>
      <c r="G856" s="0" t="n">
        <v>3</v>
      </c>
      <c r="H856" s="0" t="n">
        <v>1</v>
      </c>
      <c r="I856" s="0" t="n">
        <v>0.01</v>
      </c>
      <c r="J856" s="0" t="n">
        <v>1000</v>
      </c>
      <c r="K856" s="0" t="n">
        <v>1.25</v>
      </c>
      <c r="L856" s="0" t="n">
        <v>76.3</v>
      </c>
      <c r="M856" s="0" t="n">
        <v>75.2</v>
      </c>
      <c r="N856" s="0" t="n">
        <v>74.46</v>
      </c>
      <c r="O856" s="0" t="n">
        <v>76.3</v>
      </c>
      <c r="P856" s="0" t="n">
        <v>0</v>
      </c>
      <c r="Q856" s="0" t="n">
        <v>0</v>
      </c>
      <c r="R856" s="0" t="n">
        <v>0</v>
      </c>
      <c r="S856" s="0" t="n">
        <v>76.15</v>
      </c>
      <c r="T856" s="0" t="n">
        <v>76.67</v>
      </c>
      <c r="U856" s="0" t="n">
        <v>75.59</v>
      </c>
      <c r="V856" s="0" t="n">
        <v>76.68</v>
      </c>
      <c r="W856" s="0" t="n">
        <v>430999</v>
      </c>
      <c r="X856" s="0" t="n">
        <v>76.03</v>
      </c>
      <c r="Y856" s="0" t="n">
        <v>76.29</v>
      </c>
      <c r="Z856" s="0" t="n">
        <v>50</v>
      </c>
      <c r="AA856" s="0" t="n">
        <v>400000</v>
      </c>
      <c r="AB856" s="0" t="n">
        <v>763</v>
      </c>
      <c r="AC856" s="0" t="n">
        <v>0</v>
      </c>
      <c r="AD856" s="0" t="s">
        <v>99</v>
      </c>
      <c r="AE856" s="0" t="s">
        <v>99</v>
      </c>
      <c r="AH856" s="0" t="n">
        <v>6</v>
      </c>
      <c r="AI856" s="0" t="s">
        <v>2133</v>
      </c>
      <c r="AJ856" s="0" t="s">
        <v>32112</v>
      </c>
      <c r="AK856" s="0" t="s">
        <v>31135</v>
      </c>
      <c r="AL856" s="0" t="s">
        <v>2112</v>
      </c>
    </row>
    <row r="857" customFormat="false" ht="15" hidden="false" customHeight="false" outlineLevel="0" collapsed="false">
      <c r="A857" s="0" t="s">
        <v>32654</v>
      </c>
      <c r="B857" s="0" t="s">
        <v>32655</v>
      </c>
      <c r="C857" s="0" t="s">
        <v>18068</v>
      </c>
      <c r="D857" s="0" t="s">
        <v>18068</v>
      </c>
      <c r="E857" s="0" t="s">
        <v>32656</v>
      </c>
      <c r="F857" s="0" t="s">
        <v>498</v>
      </c>
      <c r="G857" s="0" t="n">
        <v>3</v>
      </c>
      <c r="H857" s="0" t="n">
        <v>1</v>
      </c>
      <c r="I857" s="0" t="n">
        <v>0.01</v>
      </c>
      <c r="J857" s="0" t="n">
        <v>1000</v>
      </c>
      <c r="K857" s="0" t="n">
        <v>-3.09</v>
      </c>
      <c r="L857" s="0" t="n">
        <v>95.03</v>
      </c>
      <c r="M857" s="0" t="n">
        <v>98.06</v>
      </c>
      <c r="N857" s="0" t="n">
        <v>95.96</v>
      </c>
      <c r="O857" s="0" t="n">
        <v>95.05</v>
      </c>
      <c r="P857" s="0" t="n">
        <v>0</v>
      </c>
      <c r="Q857" s="0" t="n">
        <v>0</v>
      </c>
      <c r="R857" s="0" t="n">
        <v>0</v>
      </c>
      <c r="S857" s="0" t="n">
        <v>95.56</v>
      </c>
      <c r="T857" s="0" t="n">
        <v>99.93</v>
      </c>
      <c r="U857" s="0" t="n">
        <v>95</v>
      </c>
      <c r="V857" s="0" t="n">
        <v>99.93</v>
      </c>
      <c r="W857" s="0" t="n">
        <v>348806</v>
      </c>
      <c r="X857" s="0" t="n">
        <v>95.05</v>
      </c>
      <c r="Y857" s="0" t="n">
        <v>96.48</v>
      </c>
      <c r="Z857" s="0" t="n">
        <v>30</v>
      </c>
      <c r="AA857" s="0" t="n">
        <v>300000</v>
      </c>
      <c r="AB857" s="0" t="n">
        <v>3801.2</v>
      </c>
      <c r="AC857" s="0" t="n">
        <v>0</v>
      </c>
      <c r="AD857" s="0" t="s">
        <v>99</v>
      </c>
      <c r="AE857" s="0" t="s">
        <v>99</v>
      </c>
      <c r="AH857" s="0" t="n">
        <v>800</v>
      </c>
      <c r="AI857" s="0" t="s">
        <v>2133</v>
      </c>
      <c r="AJ857" s="0" t="s">
        <v>32112</v>
      </c>
      <c r="AK857" s="0" t="s">
        <v>31135</v>
      </c>
      <c r="AL857" s="0" t="s">
        <v>2112</v>
      </c>
    </row>
    <row r="858" customFormat="false" ht="15" hidden="false" customHeight="false" outlineLevel="0" collapsed="false">
      <c r="A858" s="0" t="s">
        <v>32657</v>
      </c>
      <c r="B858" s="0" t="s">
        <v>32658</v>
      </c>
      <c r="C858" s="0" t="s">
        <v>25803</v>
      </c>
      <c r="D858" s="0" t="s">
        <v>25803</v>
      </c>
      <c r="E858" s="0" t="s">
        <v>32659</v>
      </c>
      <c r="F858" s="0" t="s">
        <v>498</v>
      </c>
      <c r="G858" s="0" t="n">
        <v>3</v>
      </c>
      <c r="H858" s="0" t="n">
        <v>1</v>
      </c>
      <c r="I858" s="0" t="n">
        <v>0.01</v>
      </c>
      <c r="J858" s="0" t="n">
        <v>1000</v>
      </c>
      <c r="K858" s="0" t="n">
        <v>-0.44</v>
      </c>
      <c r="L858" s="0" t="n">
        <v>99.8</v>
      </c>
      <c r="M858" s="0" t="n">
        <v>100.24</v>
      </c>
      <c r="N858" s="0" t="n">
        <v>100.13</v>
      </c>
      <c r="O858" s="0" t="n">
        <v>99.8</v>
      </c>
      <c r="P858" s="0" t="n">
        <v>0</v>
      </c>
      <c r="Q858" s="0" t="n">
        <v>0</v>
      </c>
      <c r="R858" s="0" t="n">
        <v>0</v>
      </c>
      <c r="S858" s="0" t="n">
        <v>100.3</v>
      </c>
      <c r="T858" s="0" t="n">
        <v>100.29</v>
      </c>
      <c r="U858" s="0" t="n">
        <v>99.8</v>
      </c>
      <c r="V858" s="0" t="n">
        <v>100.3</v>
      </c>
      <c r="W858" s="0" t="n">
        <v>187556</v>
      </c>
      <c r="X858" s="0" t="n">
        <v>99.8</v>
      </c>
      <c r="Y858" s="0" t="n">
        <v>100.28</v>
      </c>
      <c r="Z858" s="0" t="n">
        <v>9</v>
      </c>
      <c r="AA858" s="0" t="n">
        <v>300000</v>
      </c>
      <c r="AB858" s="0" t="n">
        <v>998</v>
      </c>
      <c r="AC858" s="0" t="n">
        <v>0</v>
      </c>
      <c r="AD858" s="0" t="s">
        <v>99</v>
      </c>
      <c r="AE858" s="0" t="s">
        <v>99</v>
      </c>
      <c r="AH858" s="0" t="n">
        <v>800</v>
      </c>
      <c r="AI858" s="0" t="s">
        <v>2133</v>
      </c>
      <c r="AJ858" s="0" t="s">
        <v>32112</v>
      </c>
      <c r="AK858" s="0" t="s">
        <v>31135</v>
      </c>
      <c r="AL858" s="0" t="s">
        <v>2112</v>
      </c>
    </row>
    <row r="859" customFormat="false" ht="15" hidden="false" customHeight="false" outlineLevel="0" collapsed="false">
      <c r="A859" s="0" t="s">
        <v>32660</v>
      </c>
      <c r="B859" s="0" t="s">
        <v>32661</v>
      </c>
      <c r="C859" s="0" t="s">
        <v>32662</v>
      </c>
      <c r="D859" s="0" t="s">
        <v>32662</v>
      </c>
      <c r="E859" s="0" t="s">
        <v>32663</v>
      </c>
      <c r="F859" s="0" t="s">
        <v>498</v>
      </c>
      <c r="G859" s="0" t="n">
        <v>3</v>
      </c>
      <c r="H859" s="0" t="n">
        <v>1</v>
      </c>
      <c r="I859" s="0" t="n">
        <v>0.01</v>
      </c>
      <c r="J859" s="0" t="n">
        <v>100</v>
      </c>
      <c r="K859" s="0" t="n">
        <v>-0.01</v>
      </c>
      <c r="L859" s="0" t="n">
        <v>100.07</v>
      </c>
      <c r="M859" s="0" t="n">
        <v>100.07</v>
      </c>
      <c r="N859" s="0" t="n">
        <v>99.6</v>
      </c>
      <c r="O859" s="0" t="n">
        <v>100.07</v>
      </c>
      <c r="P859" s="0" t="n">
        <v>0</v>
      </c>
      <c r="Q859" s="0" t="n">
        <v>0</v>
      </c>
      <c r="R859" s="0" t="n">
        <v>0</v>
      </c>
      <c r="S859" s="0" t="n">
        <v>99.96</v>
      </c>
      <c r="T859" s="0" t="n">
        <v>99.76</v>
      </c>
      <c r="U859" s="0" t="n">
        <v>99.73</v>
      </c>
      <c r="V859" s="0" t="n">
        <v>100.08</v>
      </c>
      <c r="W859" s="0" t="n">
        <v>25691</v>
      </c>
      <c r="X859" s="0" t="n">
        <v>99.96</v>
      </c>
      <c r="Y859" s="0" t="n">
        <v>100.07</v>
      </c>
      <c r="Z859" s="0" t="n">
        <v>15</v>
      </c>
      <c r="AA859" s="0" t="n">
        <v>300000</v>
      </c>
      <c r="AB859" s="0" t="n">
        <v>100.07</v>
      </c>
      <c r="AC859" s="0" t="n">
        <v>0</v>
      </c>
      <c r="AD859" s="0" t="s">
        <v>99</v>
      </c>
      <c r="AE859" s="0" t="s">
        <v>99</v>
      </c>
      <c r="AH859" s="0" t="n">
        <v>6</v>
      </c>
      <c r="AI859" s="0" t="s">
        <v>2133</v>
      </c>
      <c r="AJ859" s="0" t="s">
        <v>32112</v>
      </c>
      <c r="AK859" s="0" t="s">
        <v>31135</v>
      </c>
      <c r="AL859" s="0" t="s">
        <v>2112</v>
      </c>
    </row>
    <row r="860" customFormat="false" ht="15" hidden="false" customHeight="false" outlineLevel="0" collapsed="false">
      <c r="A860" s="0" t="s">
        <v>32664</v>
      </c>
      <c r="B860" s="0" t="s">
        <v>32665</v>
      </c>
      <c r="C860" s="0" t="s">
        <v>20145</v>
      </c>
      <c r="D860" s="0" t="s">
        <v>20145</v>
      </c>
      <c r="E860" s="0" t="s">
        <v>32666</v>
      </c>
      <c r="F860" s="0" t="s">
        <v>498</v>
      </c>
      <c r="G860" s="0" t="n">
        <v>3</v>
      </c>
      <c r="H860" s="0" t="n">
        <v>1</v>
      </c>
      <c r="I860" s="0" t="n">
        <v>0.01</v>
      </c>
      <c r="J860" s="0" t="n">
        <v>1000</v>
      </c>
      <c r="K860" s="0" t="n">
        <v>0.97</v>
      </c>
      <c r="L860" s="0" t="n">
        <v>77.36</v>
      </c>
      <c r="M860" s="0" t="n">
        <v>76.62</v>
      </c>
      <c r="N860" s="0" t="n">
        <v>76.29</v>
      </c>
      <c r="O860" s="0" t="n">
        <v>77.25</v>
      </c>
      <c r="P860" s="0" t="n">
        <v>0</v>
      </c>
      <c r="Q860" s="0" t="n">
        <v>0</v>
      </c>
      <c r="R860" s="0" t="n">
        <v>0</v>
      </c>
      <c r="S860" s="0" t="n">
        <v>77.39</v>
      </c>
      <c r="T860" s="0" t="n">
        <v>79.72</v>
      </c>
      <c r="U860" s="0" t="n">
        <v>76.42</v>
      </c>
      <c r="V860" s="0" t="n">
        <v>79.72</v>
      </c>
      <c r="W860" s="0" t="n">
        <v>349036</v>
      </c>
      <c r="X860" s="0" t="n">
        <v>76.46</v>
      </c>
      <c r="Y860" s="0" t="n">
        <v>77.2</v>
      </c>
      <c r="Z860" s="0" t="n">
        <v>30</v>
      </c>
      <c r="AA860" s="0" t="n">
        <v>200000</v>
      </c>
      <c r="AB860" s="0" t="n">
        <v>5415.2</v>
      </c>
      <c r="AC860" s="0" t="n">
        <v>0</v>
      </c>
      <c r="AD860" s="0" t="s">
        <v>99</v>
      </c>
      <c r="AE860" s="0" t="s">
        <v>99</v>
      </c>
      <c r="AF860" s="0" t="s">
        <v>30149</v>
      </c>
      <c r="AH860" s="0" t="n">
        <v>0</v>
      </c>
      <c r="AI860" s="0" t="s">
        <v>2133</v>
      </c>
      <c r="AJ860" s="0" t="s">
        <v>32112</v>
      </c>
      <c r="AK860" s="0" t="s">
        <v>31135</v>
      </c>
      <c r="AL860" s="0" t="s">
        <v>2112</v>
      </c>
    </row>
    <row r="861" customFormat="false" ht="15" hidden="false" customHeight="false" outlineLevel="0" collapsed="false">
      <c r="A861" s="0" t="s">
        <v>32667</v>
      </c>
      <c r="B861" s="0" t="s">
        <v>32668</v>
      </c>
      <c r="C861" s="0" t="s">
        <v>21358</v>
      </c>
      <c r="D861" s="0" t="s">
        <v>21358</v>
      </c>
      <c r="E861" s="0" t="s">
        <v>32669</v>
      </c>
      <c r="F861" s="0" t="s">
        <v>498</v>
      </c>
      <c r="G861" s="0" t="n">
        <v>3</v>
      </c>
      <c r="H861" s="0" t="n">
        <v>1</v>
      </c>
      <c r="I861" s="0" t="n">
        <v>0.01</v>
      </c>
      <c r="J861" s="0" t="n">
        <v>1000</v>
      </c>
      <c r="K861" s="0" t="n">
        <v>-0.43</v>
      </c>
      <c r="L861" s="0" t="n">
        <v>77.23</v>
      </c>
      <c r="M861" s="0" t="n">
        <v>77.43</v>
      </c>
      <c r="N861" s="0" t="n">
        <v>77.33</v>
      </c>
      <c r="O861" s="0" t="n">
        <v>77.21</v>
      </c>
      <c r="P861" s="0" t="n">
        <v>0</v>
      </c>
      <c r="Q861" s="0" t="n">
        <v>0</v>
      </c>
      <c r="R861" s="0" t="n">
        <v>0</v>
      </c>
      <c r="S861" s="0" t="n">
        <v>76.94</v>
      </c>
      <c r="T861" s="0" t="n">
        <v>77.25</v>
      </c>
      <c r="U861" s="0" t="n">
        <v>76.67</v>
      </c>
      <c r="V861" s="0" t="n">
        <v>77.35</v>
      </c>
      <c r="W861" s="0" t="n">
        <v>1807369</v>
      </c>
      <c r="X861" s="0" t="n">
        <v>76.93</v>
      </c>
      <c r="Y861" s="0" t="n">
        <v>77.15</v>
      </c>
      <c r="Z861" s="0" t="n">
        <v>53</v>
      </c>
      <c r="AA861" s="0" t="n">
        <v>350000</v>
      </c>
      <c r="AB861" s="0" t="n">
        <v>5406.1</v>
      </c>
      <c r="AC861" s="0" t="n">
        <v>0</v>
      </c>
      <c r="AD861" s="0" t="s">
        <v>99</v>
      </c>
      <c r="AE861" s="0" t="s">
        <v>99</v>
      </c>
      <c r="AF861" s="0" t="s">
        <v>30149</v>
      </c>
      <c r="AH861" s="0" t="n">
        <v>0</v>
      </c>
      <c r="AI861" s="0" t="s">
        <v>2133</v>
      </c>
      <c r="AJ861" s="0" t="s">
        <v>32112</v>
      </c>
      <c r="AK861" s="0" t="s">
        <v>31135</v>
      </c>
      <c r="AL861" s="0" t="s">
        <v>2112</v>
      </c>
    </row>
    <row r="862" customFormat="false" ht="15" hidden="false" customHeight="false" outlineLevel="0" collapsed="false">
      <c r="A862" s="0" t="s">
        <v>32670</v>
      </c>
      <c r="B862" s="0" t="s">
        <v>32671</v>
      </c>
      <c r="C862" s="0" t="s">
        <v>32672</v>
      </c>
      <c r="D862" s="0" t="s">
        <v>32672</v>
      </c>
      <c r="E862" s="0" t="s">
        <v>32673</v>
      </c>
      <c r="F862" s="0" t="s">
        <v>498</v>
      </c>
      <c r="G862" s="0" t="n">
        <v>3</v>
      </c>
      <c r="H862" s="0" t="n">
        <v>1</v>
      </c>
      <c r="I862" s="0" t="n">
        <v>0.01</v>
      </c>
      <c r="J862" s="0" t="n">
        <v>1000</v>
      </c>
      <c r="K862" s="0" t="n">
        <v>-3.32</v>
      </c>
      <c r="L862" s="0" t="n">
        <v>95.7</v>
      </c>
      <c r="M862" s="0" t="n">
        <v>98.99</v>
      </c>
      <c r="N862" s="0" t="n">
        <v>98.6</v>
      </c>
      <c r="O862" s="0" t="n">
        <v>96.27</v>
      </c>
      <c r="P862" s="0" t="n">
        <v>0</v>
      </c>
      <c r="Q862" s="0" t="n">
        <v>0</v>
      </c>
      <c r="R862" s="0" t="n">
        <v>0</v>
      </c>
      <c r="S862" s="0" t="n">
        <v>98.55</v>
      </c>
      <c r="T862" s="0" t="n">
        <v>99.02</v>
      </c>
      <c r="U862" s="0" t="n">
        <v>95.7</v>
      </c>
      <c r="V862" s="0" t="n">
        <v>99.02</v>
      </c>
      <c r="W862" s="0" t="n">
        <v>215829</v>
      </c>
      <c r="X862" s="0" t="n">
        <v>95.26</v>
      </c>
      <c r="Y862" s="0" t="n">
        <v>98.98</v>
      </c>
      <c r="Z862" s="0" t="n">
        <v>13</v>
      </c>
      <c r="AA862" s="0" t="n">
        <v>150000</v>
      </c>
      <c r="AB862" s="0" t="n">
        <v>957</v>
      </c>
      <c r="AC862" s="0" t="n">
        <v>0</v>
      </c>
      <c r="AD862" s="0" t="s">
        <v>99</v>
      </c>
      <c r="AE862" s="0" t="s">
        <v>99</v>
      </c>
      <c r="AF862" s="0" t="s">
        <v>30149</v>
      </c>
      <c r="AH862" s="0" t="n">
        <v>0</v>
      </c>
      <c r="AI862" s="0" t="s">
        <v>2133</v>
      </c>
      <c r="AJ862" s="0" t="s">
        <v>32112</v>
      </c>
      <c r="AK862" s="0" t="s">
        <v>31135</v>
      </c>
      <c r="AL862" s="0" t="s">
        <v>2112</v>
      </c>
    </row>
    <row r="863" customFormat="false" ht="15" hidden="false" customHeight="false" outlineLevel="0" collapsed="false">
      <c r="A863" s="0" t="s">
        <v>32674</v>
      </c>
      <c r="B863" s="0" t="s">
        <v>32675</v>
      </c>
      <c r="C863" s="0" t="s">
        <v>32676</v>
      </c>
      <c r="D863" s="0" t="s">
        <v>32676</v>
      </c>
      <c r="E863" s="0" t="s">
        <v>32677</v>
      </c>
      <c r="F863" s="0" t="s">
        <v>1987</v>
      </c>
      <c r="G863" s="0" t="n">
        <v>3</v>
      </c>
      <c r="H863" s="0" t="n">
        <v>1</v>
      </c>
      <c r="I863" s="0" t="n">
        <v>0.01</v>
      </c>
      <c r="J863" s="0" t="n">
        <v>250</v>
      </c>
      <c r="K863" s="0" t="n">
        <v>0.04</v>
      </c>
      <c r="L863" s="0" t="n">
        <v>99.61</v>
      </c>
      <c r="M863" s="0" t="n">
        <v>99.57</v>
      </c>
      <c r="N863" s="0" t="n">
        <v>99.21</v>
      </c>
      <c r="O863" s="0" t="n">
        <v>99.61</v>
      </c>
      <c r="P863" s="0" t="n">
        <v>0</v>
      </c>
      <c r="Q863" s="0" t="n">
        <v>0</v>
      </c>
      <c r="R863" s="0" t="n">
        <v>0</v>
      </c>
      <c r="S863" s="0" t="n">
        <v>99.06</v>
      </c>
      <c r="T863" s="0" t="n">
        <v>99.07</v>
      </c>
      <c r="U863" s="0" t="n">
        <v>98.82</v>
      </c>
      <c r="V863" s="0" t="n">
        <v>99.64</v>
      </c>
      <c r="W863" s="0" t="n">
        <v>319483</v>
      </c>
      <c r="X863" s="0" t="n">
        <v>99.04</v>
      </c>
      <c r="Y863" s="0" t="n">
        <v>99.6</v>
      </c>
      <c r="Z863" s="0" t="n">
        <v>18</v>
      </c>
      <c r="AA863" s="0" t="n">
        <v>294573</v>
      </c>
      <c r="AB863" s="0" t="n">
        <v>747.08</v>
      </c>
      <c r="AC863" s="0" t="n">
        <v>0</v>
      </c>
      <c r="AD863" s="0" t="s">
        <v>99</v>
      </c>
      <c r="AE863" s="0" t="s">
        <v>99</v>
      </c>
      <c r="AF863" s="0" t="s">
        <v>30149</v>
      </c>
      <c r="AH863" s="0" t="n">
        <v>0</v>
      </c>
      <c r="AI863" s="0" t="s">
        <v>2133</v>
      </c>
      <c r="AJ863" s="0" t="s">
        <v>32112</v>
      </c>
      <c r="AK863" s="0" t="s">
        <v>31143</v>
      </c>
      <c r="AL863" s="0" t="s">
        <v>2112</v>
      </c>
    </row>
    <row r="864" customFormat="false" ht="15" hidden="false" customHeight="false" outlineLevel="0" collapsed="false">
      <c r="A864" s="0" t="s">
        <v>32678</v>
      </c>
      <c r="B864" s="0" t="s">
        <v>32679</v>
      </c>
      <c r="C864" s="0" t="s">
        <v>32680</v>
      </c>
      <c r="D864" s="0" t="s">
        <v>32680</v>
      </c>
      <c r="E864" s="0" t="s">
        <v>32681</v>
      </c>
      <c r="F864" s="0" t="s">
        <v>498</v>
      </c>
      <c r="G864" s="0" t="n">
        <v>3</v>
      </c>
      <c r="H864" s="0" t="n">
        <v>1</v>
      </c>
      <c r="I864" s="0" t="n">
        <v>0.01</v>
      </c>
      <c r="J864" s="0" t="n">
        <v>1000</v>
      </c>
      <c r="K864" s="0" t="n">
        <v>0.33</v>
      </c>
      <c r="L864" s="0" t="n">
        <v>97</v>
      </c>
      <c r="M864" s="0" t="n">
        <v>96.68</v>
      </c>
      <c r="N864" s="0" t="n">
        <v>96.15</v>
      </c>
      <c r="O864" s="0" t="n">
        <v>97</v>
      </c>
      <c r="P864" s="0" t="n">
        <v>0</v>
      </c>
      <c r="Q864" s="0" t="n">
        <v>0</v>
      </c>
      <c r="R864" s="0" t="n">
        <v>0</v>
      </c>
      <c r="S864" s="0" t="n">
        <v>96.44</v>
      </c>
      <c r="T864" s="0" t="n">
        <v>97</v>
      </c>
      <c r="U864" s="0" t="n">
        <v>95.79</v>
      </c>
      <c r="V864" s="0" t="n">
        <v>97</v>
      </c>
      <c r="W864" s="0" t="n">
        <v>468719</v>
      </c>
      <c r="X864" s="0" t="n">
        <v>96.32</v>
      </c>
      <c r="Y864" s="0" t="n">
        <v>97.01</v>
      </c>
      <c r="Z864" s="0" t="n">
        <v>41</v>
      </c>
      <c r="AA864" s="0" t="n">
        <v>54089</v>
      </c>
      <c r="AB864" s="0" t="n">
        <v>970</v>
      </c>
      <c r="AC864" s="0" t="n">
        <v>0</v>
      </c>
      <c r="AD864" s="0" t="s">
        <v>99</v>
      </c>
      <c r="AE864" s="0" t="s">
        <v>99</v>
      </c>
      <c r="AH864" s="0" t="n">
        <v>6</v>
      </c>
      <c r="AI864" s="0" t="s">
        <v>2133</v>
      </c>
      <c r="AJ864" s="0" t="s">
        <v>32112</v>
      </c>
      <c r="AK864" s="0" t="s">
        <v>31135</v>
      </c>
      <c r="AL864" s="0" t="s">
        <v>2112</v>
      </c>
    </row>
    <row r="865" customFormat="false" ht="15" hidden="false" customHeight="false" outlineLevel="0" collapsed="false">
      <c r="A865" s="0" t="s">
        <v>32682</v>
      </c>
      <c r="B865" s="0" t="s">
        <v>32683</v>
      </c>
      <c r="C865" s="0" t="s">
        <v>23584</v>
      </c>
      <c r="D865" s="0" t="s">
        <v>23584</v>
      </c>
      <c r="E865" s="0" t="s">
        <v>32684</v>
      </c>
      <c r="F865" s="0" t="s">
        <v>498</v>
      </c>
      <c r="G865" s="0" t="n">
        <v>3</v>
      </c>
      <c r="H865" s="0" t="n">
        <v>1</v>
      </c>
      <c r="I865" s="0" t="n">
        <v>0.01</v>
      </c>
      <c r="J865" s="0" t="n">
        <v>1000</v>
      </c>
      <c r="K865" s="0" t="n">
        <v>0.13</v>
      </c>
      <c r="L865" s="0" t="n">
        <v>75.24</v>
      </c>
      <c r="M865" s="0" t="n">
        <v>75.14</v>
      </c>
      <c r="N865" s="0" t="n">
        <v>75.3</v>
      </c>
      <c r="O865" s="0" t="n">
        <v>75.24</v>
      </c>
      <c r="P865" s="0" t="n">
        <v>0</v>
      </c>
      <c r="Q865" s="0" t="n">
        <v>0</v>
      </c>
      <c r="R865" s="0" t="n">
        <v>0</v>
      </c>
      <c r="S865" s="0" t="n">
        <v>75.61</v>
      </c>
      <c r="T865" s="0" t="n">
        <v>75.96</v>
      </c>
      <c r="U865" s="0" t="n">
        <v>74.74</v>
      </c>
      <c r="V865" s="0" t="n">
        <v>76.23</v>
      </c>
      <c r="W865" s="0" t="n">
        <v>833267</v>
      </c>
      <c r="X865" s="0" t="n">
        <v>75.23</v>
      </c>
      <c r="Y865" s="0" t="n">
        <v>75.24</v>
      </c>
      <c r="Z865" s="0" t="n">
        <v>142</v>
      </c>
      <c r="AA865" s="0" t="n">
        <v>200000</v>
      </c>
      <c r="AB865" s="0" t="n">
        <v>752.4</v>
      </c>
      <c r="AC865" s="0" t="n">
        <v>0</v>
      </c>
      <c r="AD865" s="0" t="s">
        <v>99</v>
      </c>
      <c r="AE865" s="0" t="s">
        <v>99</v>
      </c>
      <c r="AH865" s="0" t="n">
        <v>6</v>
      </c>
      <c r="AI865" s="0" t="s">
        <v>2133</v>
      </c>
      <c r="AJ865" s="0" t="s">
        <v>32112</v>
      </c>
      <c r="AK865" s="0" t="s">
        <v>31135</v>
      </c>
      <c r="AL865" s="0" t="s">
        <v>2112</v>
      </c>
    </row>
    <row r="866" customFormat="false" ht="15" hidden="false" customHeight="false" outlineLevel="0" collapsed="false">
      <c r="A866" s="0" t="s">
        <v>32685</v>
      </c>
      <c r="B866" s="0" t="s">
        <v>32686</v>
      </c>
      <c r="C866" s="0" t="s">
        <v>22439</v>
      </c>
      <c r="D866" s="0" t="s">
        <v>22439</v>
      </c>
      <c r="E866" s="0" t="s">
        <v>32687</v>
      </c>
      <c r="F866" s="0" t="s">
        <v>498</v>
      </c>
      <c r="G866" s="0" t="n">
        <v>3</v>
      </c>
      <c r="H866" s="0" t="n">
        <v>1</v>
      </c>
      <c r="I866" s="0" t="n">
        <v>0.01</v>
      </c>
      <c r="J866" s="0" t="n">
        <v>1000</v>
      </c>
      <c r="K866" s="0" t="n">
        <v>0.23</v>
      </c>
      <c r="L866" s="0" t="n">
        <v>78.72</v>
      </c>
      <c r="M866" s="0" t="n">
        <v>78.54</v>
      </c>
      <c r="N866" s="0" t="n">
        <v>79.96</v>
      </c>
      <c r="O866" s="0" t="n">
        <v>78.72</v>
      </c>
      <c r="P866" s="0" t="n">
        <v>0</v>
      </c>
      <c r="Q866" s="0" t="n">
        <v>0</v>
      </c>
      <c r="R866" s="0" t="n">
        <v>0</v>
      </c>
      <c r="S866" s="0" t="n">
        <v>78.68</v>
      </c>
      <c r="T866" s="0" t="n">
        <v>79.33</v>
      </c>
      <c r="U866" s="0" t="n">
        <v>77.06</v>
      </c>
      <c r="V866" s="0" t="n">
        <v>80.06</v>
      </c>
      <c r="W866" s="0" t="n">
        <v>58222</v>
      </c>
      <c r="X866" s="0" t="n">
        <v>78.67</v>
      </c>
      <c r="Y866" s="0" t="n">
        <v>78.72</v>
      </c>
      <c r="Z866" s="0" t="n">
        <v>38</v>
      </c>
      <c r="AA866" s="0" t="n">
        <v>1150000</v>
      </c>
      <c r="AB866" s="0" t="n">
        <v>2361.6</v>
      </c>
      <c r="AC866" s="0" t="n">
        <v>0</v>
      </c>
      <c r="AD866" s="0" t="s">
        <v>99</v>
      </c>
      <c r="AE866" s="0" t="s">
        <v>99</v>
      </c>
      <c r="AH866" s="0" t="n">
        <v>6</v>
      </c>
      <c r="AI866" s="0" t="s">
        <v>2133</v>
      </c>
      <c r="AJ866" s="0" t="s">
        <v>32112</v>
      </c>
      <c r="AK866" s="0" t="s">
        <v>31135</v>
      </c>
      <c r="AL866" s="0" t="s">
        <v>2112</v>
      </c>
    </row>
    <row r="867" customFormat="false" ht="15" hidden="false" customHeight="false" outlineLevel="0" collapsed="false">
      <c r="A867" s="0" t="s">
        <v>32688</v>
      </c>
      <c r="B867" s="0" t="s">
        <v>32689</v>
      </c>
      <c r="C867" s="0" t="s">
        <v>25553</v>
      </c>
      <c r="D867" s="0" t="s">
        <v>25553</v>
      </c>
      <c r="E867" s="0" t="s">
        <v>32690</v>
      </c>
      <c r="F867" s="0" t="s">
        <v>498</v>
      </c>
      <c r="G867" s="0" t="n">
        <v>3</v>
      </c>
      <c r="H867" s="0" t="n">
        <v>1</v>
      </c>
      <c r="I867" s="0" t="n">
        <v>0.01</v>
      </c>
      <c r="J867" s="0" t="n">
        <v>1000</v>
      </c>
      <c r="K867" s="0" t="n">
        <v>1.93</v>
      </c>
      <c r="L867" s="0" t="n">
        <v>91.32</v>
      </c>
      <c r="M867" s="0" t="n">
        <v>89.59</v>
      </c>
      <c r="N867" s="0" t="n">
        <v>88.53</v>
      </c>
      <c r="O867" s="0" t="n">
        <v>91.31</v>
      </c>
      <c r="P867" s="0" t="n">
        <v>0</v>
      </c>
      <c r="Q867" s="0" t="n">
        <v>0</v>
      </c>
      <c r="R867" s="0" t="n">
        <v>0</v>
      </c>
      <c r="S867" s="0" t="n">
        <v>90.95</v>
      </c>
      <c r="T867" s="0" t="n">
        <v>89.94</v>
      </c>
      <c r="U867" s="0" t="n">
        <v>89.01</v>
      </c>
      <c r="V867" s="0" t="n">
        <v>91.32</v>
      </c>
      <c r="W867" s="0" t="n">
        <v>45476</v>
      </c>
      <c r="X867" s="0" t="n">
        <v>90.25</v>
      </c>
      <c r="Y867" s="0" t="n">
        <v>91.3</v>
      </c>
      <c r="Z867" s="0" t="n">
        <v>19</v>
      </c>
      <c r="AA867" s="0" t="n">
        <v>100000</v>
      </c>
      <c r="AB867" s="0" t="n">
        <v>4566</v>
      </c>
      <c r="AC867" s="0" t="n">
        <v>0</v>
      </c>
      <c r="AD867" s="0" t="s">
        <v>99</v>
      </c>
      <c r="AE867" s="0" t="s">
        <v>99</v>
      </c>
      <c r="AH867" s="0" t="n">
        <v>6</v>
      </c>
      <c r="AI867" s="0" t="s">
        <v>2133</v>
      </c>
      <c r="AJ867" s="0" t="s">
        <v>32112</v>
      </c>
      <c r="AK867" s="0" t="s">
        <v>31135</v>
      </c>
      <c r="AL867" s="0" t="s">
        <v>2112</v>
      </c>
    </row>
    <row r="868" customFormat="false" ht="15" hidden="false" customHeight="false" outlineLevel="0" collapsed="false">
      <c r="A868" s="0" t="s">
        <v>32691</v>
      </c>
      <c r="B868" s="0" t="s">
        <v>32692</v>
      </c>
      <c r="C868" s="0" t="s">
        <v>26048</v>
      </c>
      <c r="D868" s="0" t="s">
        <v>26048</v>
      </c>
      <c r="E868" s="0" t="s">
        <v>32693</v>
      </c>
      <c r="F868" s="0" t="s">
        <v>498</v>
      </c>
      <c r="G868" s="0" t="n">
        <v>3</v>
      </c>
      <c r="H868" s="0" t="n">
        <v>1</v>
      </c>
      <c r="I868" s="0" t="n">
        <v>0.01</v>
      </c>
      <c r="J868" s="0" t="n">
        <v>1000</v>
      </c>
      <c r="K868" s="0" t="n">
        <v>0.3</v>
      </c>
      <c r="L868" s="0" t="n">
        <v>87.75</v>
      </c>
      <c r="M868" s="0" t="n">
        <v>87.5</v>
      </c>
      <c r="N868" s="0" t="n">
        <v>86.93</v>
      </c>
      <c r="O868" s="0" t="n">
        <v>87.76</v>
      </c>
      <c r="P868" s="0" t="n">
        <v>0</v>
      </c>
      <c r="Q868" s="0" t="n">
        <v>0</v>
      </c>
      <c r="R868" s="0" t="n">
        <v>0</v>
      </c>
      <c r="S868" s="0" t="n">
        <v>87.68</v>
      </c>
      <c r="T868" s="0" t="n">
        <v>87.79</v>
      </c>
      <c r="U868" s="0" t="n">
        <v>87.35</v>
      </c>
      <c r="V868" s="0" t="n">
        <v>87.79</v>
      </c>
      <c r="W868" s="0" t="n">
        <v>41209</v>
      </c>
      <c r="X868" s="0" t="n">
        <v>87.75</v>
      </c>
      <c r="Y868" s="0" t="n">
        <v>87.8</v>
      </c>
      <c r="Z868" s="0" t="n">
        <v>17</v>
      </c>
      <c r="AA868" s="0" t="n">
        <v>7000000</v>
      </c>
      <c r="AB868" s="0" t="n">
        <v>7020</v>
      </c>
      <c r="AC868" s="0" t="n">
        <v>0</v>
      </c>
      <c r="AD868" s="0" t="s">
        <v>99</v>
      </c>
      <c r="AE868" s="0" t="s">
        <v>99</v>
      </c>
      <c r="AH868" s="0" t="n">
        <v>6</v>
      </c>
      <c r="AI868" s="0" t="s">
        <v>2133</v>
      </c>
      <c r="AJ868" s="0" t="s">
        <v>32112</v>
      </c>
      <c r="AK868" s="0" t="s">
        <v>31135</v>
      </c>
      <c r="AL868" s="0" t="s">
        <v>2112</v>
      </c>
    </row>
    <row r="869" customFormat="false" ht="15" hidden="false" customHeight="false" outlineLevel="0" collapsed="false">
      <c r="A869" s="0" t="s">
        <v>32694</v>
      </c>
      <c r="B869" s="0" t="s">
        <v>32695</v>
      </c>
      <c r="C869" s="0" t="s">
        <v>21706</v>
      </c>
      <c r="D869" s="0" t="s">
        <v>21706</v>
      </c>
      <c r="E869" s="0" t="s">
        <v>32696</v>
      </c>
      <c r="F869" s="0" t="s">
        <v>498</v>
      </c>
      <c r="G869" s="0" t="n">
        <v>3</v>
      </c>
      <c r="H869" s="0" t="n">
        <v>1</v>
      </c>
      <c r="I869" s="0" t="n">
        <v>0.01</v>
      </c>
      <c r="J869" s="0" t="n">
        <v>1000</v>
      </c>
      <c r="K869" s="0" t="n">
        <v>-0.12</v>
      </c>
      <c r="L869" s="0" t="n">
        <v>92.99</v>
      </c>
      <c r="M869" s="0" t="n">
        <v>93.1</v>
      </c>
      <c r="N869" s="0" t="n">
        <v>92.87</v>
      </c>
      <c r="O869" s="0" t="n">
        <v>92.94</v>
      </c>
      <c r="P869" s="0" t="n">
        <v>0</v>
      </c>
      <c r="Q869" s="0" t="n">
        <v>0</v>
      </c>
      <c r="R869" s="0" t="n">
        <v>0</v>
      </c>
      <c r="S869" s="0" t="n">
        <v>93.04</v>
      </c>
      <c r="T869" s="0" t="n">
        <v>93</v>
      </c>
      <c r="U869" s="0" t="n">
        <v>92.75</v>
      </c>
      <c r="V869" s="0" t="n">
        <v>93.12</v>
      </c>
      <c r="W869" s="0" t="n">
        <v>3483194</v>
      </c>
      <c r="X869" s="0" t="n">
        <v>92.93</v>
      </c>
      <c r="Y869" s="0" t="n">
        <v>92.99</v>
      </c>
      <c r="Z869" s="0" t="n">
        <v>126</v>
      </c>
      <c r="AA869" s="0" t="n">
        <v>7000000</v>
      </c>
      <c r="AB869" s="0" t="n">
        <v>23247.5</v>
      </c>
      <c r="AC869" s="0" t="n">
        <v>0</v>
      </c>
      <c r="AD869" s="0" t="s">
        <v>99</v>
      </c>
      <c r="AE869" s="0" t="s">
        <v>99</v>
      </c>
      <c r="AH869" s="0" t="n">
        <v>800</v>
      </c>
      <c r="AI869" s="0" t="s">
        <v>2133</v>
      </c>
      <c r="AJ869" s="0" t="s">
        <v>32112</v>
      </c>
      <c r="AK869" s="0" t="s">
        <v>31135</v>
      </c>
      <c r="AL869" s="0" t="s">
        <v>2112</v>
      </c>
    </row>
    <row r="870" customFormat="false" ht="15" hidden="false" customHeight="false" outlineLevel="0" collapsed="false">
      <c r="A870" s="0" t="s">
        <v>32697</v>
      </c>
      <c r="B870" s="0" t="s">
        <v>32698</v>
      </c>
      <c r="C870" s="0" t="s">
        <v>23855</v>
      </c>
      <c r="D870" s="0" t="s">
        <v>23855</v>
      </c>
      <c r="E870" s="0" t="s">
        <v>32699</v>
      </c>
      <c r="F870" s="0" t="s">
        <v>498</v>
      </c>
      <c r="G870" s="0" t="n">
        <v>3</v>
      </c>
      <c r="H870" s="0" t="n">
        <v>1</v>
      </c>
      <c r="I870" s="0" t="n">
        <v>0.01</v>
      </c>
      <c r="J870" s="0" t="n">
        <v>1000</v>
      </c>
      <c r="K870" s="0" t="n">
        <v>-0.2</v>
      </c>
      <c r="L870" s="0" t="n">
        <v>91.29</v>
      </c>
      <c r="M870" s="0" t="n">
        <v>91.47</v>
      </c>
      <c r="N870" s="0" t="n">
        <v>91.36</v>
      </c>
      <c r="O870" s="0" t="n">
        <v>91.29</v>
      </c>
      <c r="P870" s="0" t="n">
        <v>0</v>
      </c>
      <c r="Q870" s="0" t="n">
        <v>0</v>
      </c>
      <c r="R870" s="0" t="n">
        <v>0</v>
      </c>
      <c r="S870" s="0" t="n">
        <v>91.26</v>
      </c>
      <c r="T870" s="0" t="n">
        <v>91.47</v>
      </c>
      <c r="U870" s="0" t="n">
        <v>91</v>
      </c>
      <c r="V870" s="0" t="n">
        <v>92.13</v>
      </c>
      <c r="W870" s="0" t="n">
        <v>1271202</v>
      </c>
      <c r="X870" s="0" t="n">
        <v>91.11</v>
      </c>
      <c r="Y870" s="0" t="n">
        <v>91.28</v>
      </c>
      <c r="Z870" s="0" t="n">
        <v>50</v>
      </c>
      <c r="AA870" s="0" t="n">
        <v>10000000</v>
      </c>
      <c r="AB870" s="0" t="n">
        <v>5477.4</v>
      </c>
      <c r="AC870" s="0" t="n">
        <v>0</v>
      </c>
      <c r="AD870" s="0" t="s">
        <v>99</v>
      </c>
      <c r="AE870" s="0" t="s">
        <v>99</v>
      </c>
      <c r="AH870" s="0" t="n">
        <v>800</v>
      </c>
      <c r="AI870" s="0" t="s">
        <v>2133</v>
      </c>
      <c r="AJ870" s="0" t="s">
        <v>32112</v>
      </c>
      <c r="AK870" s="0" t="s">
        <v>31135</v>
      </c>
      <c r="AL870" s="0" t="s">
        <v>2112</v>
      </c>
    </row>
    <row r="871" customFormat="false" ht="15" hidden="false" customHeight="false" outlineLevel="0" collapsed="false">
      <c r="A871" s="0" t="s">
        <v>32700</v>
      </c>
      <c r="B871" s="0" t="s">
        <v>32701</v>
      </c>
      <c r="C871" s="0" t="s">
        <v>24583</v>
      </c>
      <c r="D871" s="0" t="s">
        <v>24583</v>
      </c>
      <c r="E871" s="0" t="s">
        <v>32702</v>
      </c>
      <c r="F871" s="0" t="s">
        <v>498</v>
      </c>
      <c r="G871" s="0" t="n">
        <v>3</v>
      </c>
      <c r="H871" s="0" t="n">
        <v>1</v>
      </c>
      <c r="I871" s="0" t="n">
        <v>0.01</v>
      </c>
      <c r="J871" s="0" t="n">
        <v>1000</v>
      </c>
      <c r="K871" s="0" t="n">
        <v>-0.29</v>
      </c>
      <c r="L871" s="0" t="n">
        <v>92.49</v>
      </c>
      <c r="M871" s="0" t="n">
        <v>92.76</v>
      </c>
      <c r="N871" s="0" t="n">
        <v>92.71</v>
      </c>
      <c r="O871" s="0" t="n">
        <v>92.49</v>
      </c>
      <c r="P871" s="0" t="n">
        <v>0</v>
      </c>
      <c r="Q871" s="0" t="n">
        <v>0</v>
      </c>
      <c r="R871" s="0" t="n">
        <v>0</v>
      </c>
      <c r="S871" s="0" t="n">
        <v>92.5</v>
      </c>
      <c r="T871" s="0" t="n">
        <v>92.76</v>
      </c>
      <c r="U871" s="0" t="n">
        <v>92.41</v>
      </c>
      <c r="V871" s="0" t="n">
        <v>92.76</v>
      </c>
      <c r="W871" s="0" t="n">
        <v>606782</v>
      </c>
      <c r="X871" s="0" t="n">
        <v>92.43</v>
      </c>
      <c r="Y871" s="0" t="n">
        <v>92.49</v>
      </c>
      <c r="Z871" s="0" t="n">
        <v>36</v>
      </c>
      <c r="AA871" s="0" t="n">
        <v>10000000</v>
      </c>
      <c r="AB871" s="0" t="n">
        <v>3699.6</v>
      </c>
      <c r="AC871" s="0" t="n">
        <v>0</v>
      </c>
      <c r="AD871" s="0" t="s">
        <v>99</v>
      </c>
      <c r="AE871" s="0" t="s">
        <v>99</v>
      </c>
      <c r="AH871" s="0" t="n">
        <v>800</v>
      </c>
      <c r="AI871" s="0" t="s">
        <v>2133</v>
      </c>
      <c r="AJ871" s="0" t="s">
        <v>32112</v>
      </c>
      <c r="AK871" s="0" t="s">
        <v>31135</v>
      </c>
      <c r="AL871" s="0" t="s">
        <v>2112</v>
      </c>
    </row>
    <row r="872" customFormat="false" ht="15" hidden="false" customHeight="false" outlineLevel="0" collapsed="false">
      <c r="A872" s="0" t="s">
        <v>32703</v>
      </c>
      <c r="B872" s="0" t="s">
        <v>32704</v>
      </c>
      <c r="C872" s="0" t="s">
        <v>32705</v>
      </c>
      <c r="D872" s="0" t="s">
        <v>32705</v>
      </c>
      <c r="E872" s="0" t="s">
        <v>32706</v>
      </c>
      <c r="F872" s="0" t="s">
        <v>498</v>
      </c>
      <c r="G872" s="0" t="n">
        <v>3</v>
      </c>
      <c r="H872" s="0" t="n">
        <v>1</v>
      </c>
      <c r="I872" s="0" t="n">
        <v>0.01</v>
      </c>
      <c r="J872" s="0" t="n">
        <v>1000</v>
      </c>
      <c r="K872" s="0" t="n">
        <v>0.51</v>
      </c>
      <c r="L872" s="0" t="n">
        <v>100.9</v>
      </c>
      <c r="M872" s="0" t="n">
        <v>100.39</v>
      </c>
      <c r="N872" s="0" t="n">
        <v>97.71</v>
      </c>
      <c r="O872" s="0" t="n">
        <v>100.9</v>
      </c>
      <c r="P872" s="0" t="n">
        <v>0</v>
      </c>
      <c r="Q872" s="0" t="n">
        <v>0</v>
      </c>
      <c r="R872" s="0" t="n">
        <v>0</v>
      </c>
      <c r="S872" s="0" t="n">
        <v>100.9</v>
      </c>
      <c r="T872" s="0" t="n">
        <v>100.9</v>
      </c>
      <c r="U872" s="0" t="n">
        <v>100.9</v>
      </c>
      <c r="V872" s="0" t="n">
        <v>100.9</v>
      </c>
      <c r="W872" s="0" t="n">
        <v>1009</v>
      </c>
      <c r="X872" s="0" t="n">
        <v>100.9</v>
      </c>
      <c r="Y872" s="0" t="n">
        <v>120</v>
      </c>
      <c r="Z872" s="0" t="n">
        <v>1</v>
      </c>
      <c r="AA872" s="0" t="n">
        <v>3000000</v>
      </c>
      <c r="AB872" s="0" t="n">
        <v>1009</v>
      </c>
      <c r="AC872" s="0" t="n">
        <v>0</v>
      </c>
      <c r="AD872" s="0" t="s">
        <v>99</v>
      </c>
      <c r="AE872" s="0" t="s">
        <v>99</v>
      </c>
      <c r="AH872" s="0" t="n">
        <v>6</v>
      </c>
      <c r="AI872" s="0" t="s">
        <v>2133</v>
      </c>
      <c r="AJ872" s="0" t="s">
        <v>32112</v>
      </c>
      <c r="AK872" s="0" t="s">
        <v>31135</v>
      </c>
      <c r="AL872" s="0" t="s">
        <v>2112</v>
      </c>
    </row>
    <row r="873" customFormat="false" ht="15" hidden="false" customHeight="false" outlineLevel="0" collapsed="false">
      <c r="A873" s="0" t="s">
        <v>32707</v>
      </c>
      <c r="B873" s="0" t="s">
        <v>32708</v>
      </c>
      <c r="C873" s="0" t="s">
        <v>32709</v>
      </c>
      <c r="D873" s="0" t="s">
        <v>32709</v>
      </c>
      <c r="E873" s="0" t="s">
        <v>32710</v>
      </c>
      <c r="F873" s="0" t="s">
        <v>1987</v>
      </c>
      <c r="G873" s="0" t="n">
        <v>2</v>
      </c>
      <c r="H873" s="0" t="n">
        <v>1</v>
      </c>
      <c r="I873" s="0" t="n">
        <v>0.01</v>
      </c>
      <c r="J873" s="0" t="n">
        <v>1000</v>
      </c>
      <c r="K873" s="0" t="n">
        <v>0</v>
      </c>
      <c r="L873" s="0" t="n">
        <v>0</v>
      </c>
      <c r="M873" s="0" t="n">
        <v>0</v>
      </c>
      <c r="N873" s="0" t="n">
        <v>0</v>
      </c>
      <c r="O873" s="0" t="n">
        <v>0</v>
      </c>
      <c r="P873" s="0" t="n">
        <v>0</v>
      </c>
      <c r="Q873" s="0" t="n">
        <v>0</v>
      </c>
      <c r="R873" s="0" t="n">
        <v>0</v>
      </c>
      <c r="S873" s="0" t="n">
        <v>0</v>
      </c>
      <c r="T873" s="0" t="n">
        <v>0</v>
      </c>
      <c r="U873" s="0" t="n">
        <v>0</v>
      </c>
      <c r="V873" s="0" t="n">
        <v>0</v>
      </c>
      <c r="W873" s="0" t="n">
        <v>0</v>
      </c>
      <c r="X873" s="0" t="n">
        <v>0</v>
      </c>
      <c r="Y873" s="0" t="n">
        <v>0</v>
      </c>
      <c r="Z873" s="0" t="n">
        <v>0</v>
      </c>
      <c r="AA873" s="0" t="n">
        <v>21727365</v>
      </c>
      <c r="AB873" s="0" t="n">
        <v>0</v>
      </c>
      <c r="AC873" s="0" t="n">
        <v>0</v>
      </c>
      <c r="AD873" s="0" t="s">
        <v>99</v>
      </c>
      <c r="AE873" s="0" t="s">
        <v>99</v>
      </c>
      <c r="AH873" s="0" t="n">
        <v>8</v>
      </c>
      <c r="AI873" s="0" t="s">
        <v>2133</v>
      </c>
      <c r="AJ873" s="0" t="s">
        <v>32112</v>
      </c>
      <c r="AK873" s="0" t="s">
        <v>31143</v>
      </c>
      <c r="AL873" s="0" t="s">
        <v>2112</v>
      </c>
    </row>
    <row r="874" customFormat="false" ht="15" hidden="false" customHeight="false" outlineLevel="0" collapsed="false">
      <c r="A874" s="0" t="s">
        <v>32711</v>
      </c>
      <c r="B874" s="0" t="s">
        <v>32712</v>
      </c>
      <c r="C874" s="0" t="s">
        <v>32713</v>
      </c>
      <c r="D874" s="0" t="s">
        <v>32713</v>
      </c>
      <c r="E874" s="0" t="s">
        <v>32714</v>
      </c>
      <c r="F874" s="0" t="s">
        <v>1987</v>
      </c>
      <c r="G874" s="0" t="n">
        <v>2</v>
      </c>
      <c r="H874" s="0" t="n">
        <v>1</v>
      </c>
      <c r="I874" s="0" t="n">
        <v>0.01</v>
      </c>
      <c r="J874" s="0" t="n">
        <v>1000</v>
      </c>
      <c r="K874" s="0" t="n">
        <v>0</v>
      </c>
      <c r="L874" s="0" t="n">
        <v>0</v>
      </c>
      <c r="M874" s="0" t="n">
        <v>0</v>
      </c>
      <c r="N874" s="0" t="n">
        <v>0</v>
      </c>
      <c r="O874" s="0" t="n">
        <v>0</v>
      </c>
      <c r="P874" s="0" t="n">
        <v>0</v>
      </c>
      <c r="Q874" s="0" t="n">
        <v>0</v>
      </c>
      <c r="R874" s="0" t="n">
        <v>0</v>
      </c>
      <c r="S874" s="0" t="n">
        <v>0</v>
      </c>
      <c r="T874" s="0" t="n">
        <v>0</v>
      </c>
      <c r="U874" s="0" t="n">
        <v>0</v>
      </c>
      <c r="V874" s="0" t="n">
        <v>0</v>
      </c>
      <c r="W874" s="0" t="n">
        <v>0</v>
      </c>
      <c r="X874" s="0" t="n">
        <v>0</v>
      </c>
      <c r="Y874" s="0" t="n">
        <v>0</v>
      </c>
      <c r="Z874" s="0" t="n">
        <v>0</v>
      </c>
      <c r="AA874" s="0" t="n">
        <v>16706535</v>
      </c>
      <c r="AB874" s="0" t="n">
        <v>0</v>
      </c>
      <c r="AC874" s="0" t="n">
        <v>0</v>
      </c>
      <c r="AD874" s="0" t="s">
        <v>99</v>
      </c>
      <c r="AE874" s="0" t="s">
        <v>99</v>
      </c>
      <c r="AH874" s="0" t="n">
        <v>8</v>
      </c>
      <c r="AI874" s="0" t="s">
        <v>2133</v>
      </c>
      <c r="AJ874" s="0" t="s">
        <v>32112</v>
      </c>
      <c r="AK874" s="0" t="s">
        <v>31143</v>
      </c>
      <c r="AL874" s="0" t="s">
        <v>2112</v>
      </c>
    </row>
    <row r="875" customFormat="false" ht="15" hidden="false" customHeight="false" outlineLevel="0" collapsed="false">
      <c r="A875" s="0" t="s">
        <v>32715</v>
      </c>
      <c r="B875" s="0" t="s">
        <v>32716</v>
      </c>
      <c r="C875" s="0" t="s">
        <v>32717</v>
      </c>
      <c r="D875" s="0" t="s">
        <v>32717</v>
      </c>
      <c r="E875" s="0" t="s">
        <v>32718</v>
      </c>
      <c r="F875" s="0" t="s">
        <v>498</v>
      </c>
      <c r="G875" s="0" t="n">
        <v>2</v>
      </c>
      <c r="H875" s="0" t="n">
        <v>1</v>
      </c>
      <c r="I875" s="0" t="n">
        <v>0.01</v>
      </c>
      <c r="J875" s="0" t="n">
        <v>780</v>
      </c>
      <c r="K875" s="0" t="n">
        <v>0</v>
      </c>
      <c r="L875" s="0" t="n">
        <v>0</v>
      </c>
      <c r="M875" s="0" t="n">
        <v>136</v>
      </c>
      <c r="N875" s="0" t="n">
        <v>120.64</v>
      </c>
      <c r="O875" s="0" t="n">
        <v>136</v>
      </c>
      <c r="P875" s="0" t="n">
        <v>0</v>
      </c>
      <c r="Q875" s="0" t="n">
        <v>0</v>
      </c>
      <c r="R875" s="0" t="n">
        <v>0</v>
      </c>
      <c r="S875" s="0" t="n">
        <v>0</v>
      </c>
      <c r="T875" s="0" t="n">
        <v>0</v>
      </c>
      <c r="U875" s="0" t="n">
        <v>0</v>
      </c>
      <c r="V875" s="0" t="n">
        <v>0</v>
      </c>
      <c r="W875" s="0" t="n">
        <v>0</v>
      </c>
      <c r="X875" s="0" t="n">
        <v>111.94</v>
      </c>
      <c r="Y875" s="0" t="n">
        <v>140</v>
      </c>
      <c r="Z875" s="0" t="n">
        <v>0</v>
      </c>
      <c r="AA875" s="0" t="n">
        <v>2719800</v>
      </c>
      <c r="AB875" s="0" t="n">
        <v>0</v>
      </c>
      <c r="AC875" s="0" t="n">
        <v>0</v>
      </c>
      <c r="AD875" s="0" t="s">
        <v>99</v>
      </c>
      <c r="AE875" s="0" t="s">
        <v>99</v>
      </c>
      <c r="AH875" s="0" t="n">
        <v>8</v>
      </c>
      <c r="AI875" s="0" t="s">
        <v>2133</v>
      </c>
      <c r="AJ875" s="0" t="s">
        <v>32112</v>
      </c>
      <c r="AK875" s="0" t="s">
        <v>31135</v>
      </c>
      <c r="AL875" s="0" t="s">
        <v>2112</v>
      </c>
    </row>
    <row r="876" customFormat="false" ht="15" hidden="false" customHeight="false" outlineLevel="0" collapsed="false">
      <c r="A876" s="0" t="s">
        <v>32719</v>
      </c>
      <c r="B876" s="0" t="s">
        <v>32720</v>
      </c>
      <c r="C876" s="0" t="s">
        <v>32721</v>
      </c>
      <c r="D876" s="0" t="s">
        <v>32721</v>
      </c>
      <c r="E876" s="0" t="s">
        <v>32722</v>
      </c>
      <c r="F876" s="0" t="s">
        <v>498</v>
      </c>
      <c r="G876" s="0" t="n">
        <v>2</v>
      </c>
      <c r="H876" s="0" t="n">
        <v>1</v>
      </c>
      <c r="I876" s="0" t="n">
        <v>0.01</v>
      </c>
      <c r="J876" s="0" t="n">
        <v>800</v>
      </c>
      <c r="K876" s="0" t="n">
        <v>-0.01</v>
      </c>
      <c r="L876" s="0" t="n">
        <v>93.32</v>
      </c>
      <c r="M876" s="0" t="n">
        <v>93.33</v>
      </c>
      <c r="N876" s="0" t="n">
        <v>93.31</v>
      </c>
      <c r="O876" s="0" t="n">
        <v>93.32</v>
      </c>
      <c r="P876" s="0" t="n">
        <v>0</v>
      </c>
      <c r="Q876" s="0" t="n">
        <v>0</v>
      </c>
      <c r="R876" s="0" t="n">
        <v>0</v>
      </c>
      <c r="S876" s="0" t="n">
        <v>93.45</v>
      </c>
      <c r="T876" s="0" t="n">
        <v>93.57</v>
      </c>
      <c r="U876" s="0" t="n">
        <v>93.25</v>
      </c>
      <c r="V876" s="0" t="n">
        <v>93.57</v>
      </c>
      <c r="W876" s="0" t="n">
        <v>40370</v>
      </c>
      <c r="X876" s="0" t="n">
        <v>93.3</v>
      </c>
      <c r="Y876" s="0" t="n">
        <v>93.5</v>
      </c>
      <c r="Z876" s="0" t="n">
        <v>9</v>
      </c>
      <c r="AA876" s="0" t="n">
        <v>18645167</v>
      </c>
      <c r="AB876" s="0" t="n">
        <v>746.56</v>
      </c>
      <c r="AC876" s="0" t="n">
        <v>0</v>
      </c>
      <c r="AD876" s="0" t="s">
        <v>99</v>
      </c>
      <c r="AE876" s="0" t="s">
        <v>99</v>
      </c>
      <c r="AH876" s="0" t="n">
        <v>6</v>
      </c>
      <c r="AI876" s="0" t="s">
        <v>2133</v>
      </c>
      <c r="AJ876" s="0" t="s">
        <v>32112</v>
      </c>
      <c r="AK876" s="0" t="s">
        <v>31135</v>
      </c>
      <c r="AL876" s="0" t="s">
        <v>2112</v>
      </c>
    </row>
    <row r="877" customFormat="false" ht="15" hidden="false" customHeight="false" outlineLevel="0" collapsed="false">
      <c r="A877" s="0" t="s">
        <v>32723</v>
      </c>
      <c r="B877" s="0" t="s">
        <v>32724</v>
      </c>
      <c r="C877" s="0" t="s">
        <v>24666</v>
      </c>
      <c r="D877" s="0" t="s">
        <v>24666</v>
      </c>
      <c r="E877" s="0" t="s">
        <v>32725</v>
      </c>
      <c r="F877" s="0" t="s">
        <v>498</v>
      </c>
      <c r="G877" s="0" t="n">
        <v>2</v>
      </c>
      <c r="H877" s="0" t="n">
        <v>1</v>
      </c>
      <c r="I877" s="0" t="n">
        <v>0.01</v>
      </c>
      <c r="J877" s="0" t="n">
        <v>895</v>
      </c>
      <c r="K877" s="0" t="n">
        <v>0.02</v>
      </c>
      <c r="L877" s="0" t="n">
        <v>85.52</v>
      </c>
      <c r="M877" s="0" t="n">
        <v>85.5</v>
      </c>
      <c r="N877" s="0" t="n">
        <v>85.52</v>
      </c>
      <c r="O877" s="0" t="n">
        <v>85.41</v>
      </c>
      <c r="P877" s="0" t="n">
        <v>0</v>
      </c>
      <c r="Q877" s="0" t="n">
        <v>0</v>
      </c>
      <c r="R877" s="0" t="n">
        <v>0</v>
      </c>
      <c r="S877" s="0" t="n">
        <v>85.57</v>
      </c>
      <c r="T877" s="0" t="n">
        <v>86.55</v>
      </c>
      <c r="U877" s="0" t="n">
        <v>85.28</v>
      </c>
      <c r="V877" s="0" t="n">
        <v>86.57</v>
      </c>
      <c r="W877" s="0" t="n">
        <v>1204703</v>
      </c>
      <c r="X877" s="0" t="n">
        <v>85.52</v>
      </c>
      <c r="Y877" s="0" t="n">
        <v>85.55</v>
      </c>
      <c r="Z877" s="0" t="n">
        <v>61</v>
      </c>
      <c r="AA877" s="0" t="n">
        <v>14000000</v>
      </c>
      <c r="AB877" s="0" t="n">
        <v>6888.64</v>
      </c>
      <c r="AC877" s="0" t="n">
        <v>0</v>
      </c>
      <c r="AD877" s="0" t="s">
        <v>99</v>
      </c>
      <c r="AE877" s="0" t="s">
        <v>99</v>
      </c>
      <c r="AH877" s="0" t="n">
        <v>6</v>
      </c>
      <c r="AI877" s="0" t="s">
        <v>2133</v>
      </c>
      <c r="AJ877" s="0" t="s">
        <v>32112</v>
      </c>
      <c r="AK877" s="0" t="s">
        <v>31135</v>
      </c>
      <c r="AL877" s="0" t="s">
        <v>2112</v>
      </c>
    </row>
    <row r="878" customFormat="false" ht="15" hidden="false" customHeight="false" outlineLevel="0" collapsed="false">
      <c r="A878" s="0" t="s">
        <v>32726</v>
      </c>
      <c r="B878" s="0" t="s">
        <v>32727</v>
      </c>
      <c r="C878" s="0" t="s">
        <v>221</v>
      </c>
      <c r="D878" s="0" t="s">
        <v>221</v>
      </c>
      <c r="E878" s="0" t="s">
        <v>222</v>
      </c>
      <c r="F878" s="0" t="s">
        <v>498</v>
      </c>
      <c r="G878" s="0" t="n">
        <v>2</v>
      </c>
      <c r="H878" s="0" t="n">
        <v>1</v>
      </c>
      <c r="I878" s="0" t="n">
        <v>0.01</v>
      </c>
      <c r="J878" s="0" t="n">
        <v>1000</v>
      </c>
      <c r="K878" s="0" t="n">
        <v>2.67</v>
      </c>
      <c r="L878" s="0" t="n">
        <v>77.34</v>
      </c>
      <c r="M878" s="0" t="n">
        <v>75.33</v>
      </c>
      <c r="N878" s="0" t="n">
        <v>75.12</v>
      </c>
      <c r="O878" s="0" t="n">
        <v>77.34</v>
      </c>
      <c r="P878" s="0" t="n">
        <v>0</v>
      </c>
      <c r="Q878" s="0" t="n">
        <v>0</v>
      </c>
      <c r="R878" s="0" t="n">
        <v>0</v>
      </c>
      <c r="S878" s="0" t="n">
        <v>76.69</v>
      </c>
      <c r="T878" s="0" t="n">
        <v>75.32</v>
      </c>
      <c r="U878" s="0" t="n">
        <v>75.32</v>
      </c>
      <c r="V878" s="0" t="n">
        <v>77.36</v>
      </c>
      <c r="W878" s="0" t="n">
        <v>564406</v>
      </c>
      <c r="X878" s="0" t="n">
        <v>77.15</v>
      </c>
      <c r="Y878" s="0" t="n">
        <v>77.34</v>
      </c>
      <c r="Z878" s="0" t="n">
        <v>75</v>
      </c>
      <c r="AA878" s="0" t="n">
        <v>30513100</v>
      </c>
      <c r="AB878" s="0" t="n">
        <v>6187.2</v>
      </c>
      <c r="AC878" s="0" t="n">
        <v>0</v>
      </c>
      <c r="AD878" s="0" t="s">
        <v>99</v>
      </c>
      <c r="AE878" s="0" t="s">
        <v>99</v>
      </c>
      <c r="AH878" s="0" t="n">
        <v>6</v>
      </c>
      <c r="AI878" s="0" t="s">
        <v>2133</v>
      </c>
      <c r="AJ878" s="0" t="s">
        <v>32112</v>
      </c>
      <c r="AK878" s="0" t="s">
        <v>31135</v>
      </c>
      <c r="AL878" s="0" t="s">
        <v>2112</v>
      </c>
    </row>
    <row r="879" customFormat="false" ht="15" hidden="false" customHeight="false" outlineLevel="0" collapsed="false">
      <c r="A879" s="0" t="s">
        <v>32728</v>
      </c>
      <c r="B879" s="0" t="s">
        <v>32729</v>
      </c>
      <c r="C879" s="0" t="s">
        <v>20489</v>
      </c>
      <c r="D879" s="0" t="s">
        <v>20489</v>
      </c>
      <c r="E879" s="0" t="s">
        <v>32730</v>
      </c>
      <c r="F879" s="0" t="s">
        <v>498</v>
      </c>
      <c r="G879" s="0" t="n">
        <v>2</v>
      </c>
      <c r="H879" s="0" t="n">
        <v>1</v>
      </c>
      <c r="I879" s="0" t="n">
        <v>0.01</v>
      </c>
      <c r="J879" s="0" t="n">
        <v>1000</v>
      </c>
      <c r="K879" s="0" t="n">
        <v>0.65</v>
      </c>
      <c r="L879" s="0" t="n">
        <v>87.7</v>
      </c>
      <c r="M879" s="0" t="n">
        <v>87.13</v>
      </c>
      <c r="N879" s="0" t="n">
        <v>86.34</v>
      </c>
      <c r="O879" s="0" t="n">
        <v>87.7</v>
      </c>
      <c r="P879" s="0" t="n">
        <v>0</v>
      </c>
      <c r="Q879" s="0" t="n">
        <v>0</v>
      </c>
      <c r="R879" s="0" t="n">
        <v>0</v>
      </c>
      <c r="S879" s="0" t="n">
        <v>87.33</v>
      </c>
      <c r="T879" s="0" t="n">
        <v>86.89</v>
      </c>
      <c r="U879" s="0" t="n">
        <v>86.87</v>
      </c>
      <c r="V879" s="0" t="n">
        <v>88.27</v>
      </c>
      <c r="W879" s="0" t="n">
        <v>846207</v>
      </c>
      <c r="X879" s="0" t="n">
        <v>87.83</v>
      </c>
      <c r="Y879" s="0" t="n">
        <v>88.18</v>
      </c>
      <c r="Z879" s="0" t="n">
        <v>72</v>
      </c>
      <c r="AA879" s="0" t="n">
        <v>4000000</v>
      </c>
      <c r="AB879" s="0" t="n">
        <v>2631</v>
      </c>
      <c r="AC879" s="0" t="n">
        <v>0</v>
      </c>
      <c r="AD879" s="0" t="s">
        <v>99</v>
      </c>
      <c r="AE879" s="0" t="s">
        <v>99</v>
      </c>
      <c r="AH879" s="0" t="n">
        <v>6</v>
      </c>
      <c r="AI879" s="0" t="s">
        <v>2133</v>
      </c>
      <c r="AJ879" s="0" t="s">
        <v>32112</v>
      </c>
      <c r="AK879" s="0" t="s">
        <v>31135</v>
      </c>
      <c r="AL879" s="0" t="s">
        <v>2112</v>
      </c>
    </row>
    <row r="880" customFormat="false" ht="15" hidden="false" customHeight="false" outlineLevel="0" collapsed="false">
      <c r="A880" s="0" t="s">
        <v>32731</v>
      </c>
      <c r="B880" s="0" t="s">
        <v>32732</v>
      </c>
      <c r="C880" s="0" t="s">
        <v>19256</v>
      </c>
      <c r="D880" s="0" t="s">
        <v>19256</v>
      </c>
      <c r="E880" s="0" t="s">
        <v>32733</v>
      </c>
      <c r="F880" s="0" t="s">
        <v>498</v>
      </c>
      <c r="G880" s="0" t="n">
        <v>2</v>
      </c>
      <c r="H880" s="0" t="n">
        <v>1</v>
      </c>
      <c r="I880" s="0" t="n">
        <v>0.01</v>
      </c>
      <c r="J880" s="0" t="n">
        <v>1000</v>
      </c>
      <c r="K880" s="0" t="n">
        <v>0.29</v>
      </c>
      <c r="L880" s="0" t="n">
        <v>78.96</v>
      </c>
      <c r="M880" s="0" t="n">
        <v>78.83</v>
      </c>
      <c r="N880" s="0" t="n">
        <v>77.82</v>
      </c>
      <c r="O880" s="0" t="n">
        <v>78.96</v>
      </c>
      <c r="P880" s="0" t="n">
        <v>0</v>
      </c>
      <c r="Q880" s="0" t="n">
        <v>0</v>
      </c>
      <c r="R880" s="0" t="n">
        <v>0</v>
      </c>
      <c r="S880" s="0" t="n">
        <v>78.94</v>
      </c>
      <c r="T880" s="0" t="n">
        <v>78.41</v>
      </c>
      <c r="U880" s="0" t="n">
        <v>78.4</v>
      </c>
      <c r="V880" s="0" t="n">
        <v>79.18</v>
      </c>
      <c r="W880" s="0" t="n">
        <v>207619</v>
      </c>
      <c r="X880" s="0" t="n">
        <v>78.96</v>
      </c>
      <c r="Y880" s="0" t="n">
        <v>79</v>
      </c>
      <c r="Z880" s="0" t="n">
        <v>35</v>
      </c>
      <c r="AA880" s="0" t="n">
        <v>5000000</v>
      </c>
      <c r="AB880" s="0" t="n">
        <v>2368.8</v>
      </c>
      <c r="AC880" s="0" t="n">
        <v>0</v>
      </c>
      <c r="AD880" s="0" t="s">
        <v>99</v>
      </c>
      <c r="AE880" s="0" t="s">
        <v>99</v>
      </c>
      <c r="AH880" s="0" t="n">
        <v>6</v>
      </c>
      <c r="AI880" s="0" t="s">
        <v>2133</v>
      </c>
      <c r="AJ880" s="0" t="s">
        <v>32112</v>
      </c>
      <c r="AK880" s="0" t="s">
        <v>31135</v>
      </c>
      <c r="AL880" s="0" t="s">
        <v>2112</v>
      </c>
    </row>
    <row r="881" customFormat="false" ht="15" hidden="false" customHeight="false" outlineLevel="0" collapsed="false">
      <c r="A881" s="0" t="s">
        <v>32734</v>
      </c>
      <c r="B881" s="0" t="s">
        <v>32735</v>
      </c>
      <c r="C881" s="0" t="s">
        <v>20676</v>
      </c>
      <c r="D881" s="0" t="s">
        <v>20676</v>
      </c>
      <c r="E881" s="0" t="s">
        <v>32736</v>
      </c>
      <c r="F881" s="0" t="s">
        <v>498</v>
      </c>
      <c r="G881" s="0" t="n">
        <v>2</v>
      </c>
      <c r="H881" s="0" t="n">
        <v>1</v>
      </c>
      <c r="I881" s="0" t="n">
        <v>0.01</v>
      </c>
      <c r="J881" s="0" t="n">
        <v>1000</v>
      </c>
      <c r="K881" s="0" t="n">
        <v>-1.76</v>
      </c>
      <c r="L881" s="0" t="n">
        <v>82.1</v>
      </c>
      <c r="M881" s="0" t="n">
        <v>83.57</v>
      </c>
      <c r="N881" s="0" t="n">
        <v>82.27</v>
      </c>
      <c r="O881" s="0" t="n">
        <v>82.1</v>
      </c>
      <c r="P881" s="0" t="n">
        <v>0</v>
      </c>
      <c r="Q881" s="0" t="n">
        <v>0</v>
      </c>
      <c r="R881" s="0" t="n">
        <v>0</v>
      </c>
      <c r="S881" s="0" t="n">
        <v>82.1</v>
      </c>
      <c r="T881" s="0" t="n">
        <v>81.77</v>
      </c>
      <c r="U881" s="0" t="n">
        <v>81.76</v>
      </c>
      <c r="V881" s="0" t="n">
        <v>82.7</v>
      </c>
      <c r="W881" s="0" t="n">
        <v>384234</v>
      </c>
      <c r="X881" s="0" t="n">
        <v>81.97</v>
      </c>
      <c r="Y881" s="0" t="n">
        <v>82.09</v>
      </c>
      <c r="Z881" s="0" t="n">
        <v>48</v>
      </c>
      <c r="AA881" s="0" t="n">
        <v>4000000</v>
      </c>
      <c r="AB881" s="0" t="n">
        <v>96057</v>
      </c>
      <c r="AC881" s="0" t="n">
        <v>0</v>
      </c>
      <c r="AD881" s="0" t="s">
        <v>99</v>
      </c>
      <c r="AE881" s="0" t="s">
        <v>99</v>
      </c>
      <c r="AH881" s="0" t="n">
        <v>6</v>
      </c>
      <c r="AI881" s="0" t="s">
        <v>2133</v>
      </c>
      <c r="AJ881" s="0" t="s">
        <v>32112</v>
      </c>
      <c r="AK881" s="0" t="s">
        <v>31135</v>
      </c>
      <c r="AL881" s="0" t="s">
        <v>2112</v>
      </c>
    </row>
    <row r="882" customFormat="false" ht="15" hidden="false" customHeight="false" outlineLevel="0" collapsed="false">
      <c r="A882" s="0" t="s">
        <v>32737</v>
      </c>
      <c r="B882" s="0" t="s">
        <v>32738</v>
      </c>
      <c r="C882" s="0" t="s">
        <v>22432</v>
      </c>
      <c r="D882" s="0" t="s">
        <v>22432</v>
      </c>
      <c r="E882" s="0" t="s">
        <v>32739</v>
      </c>
      <c r="F882" s="0" t="s">
        <v>498</v>
      </c>
      <c r="G882" s="0" t="n">
        <v>2</v>
      </c>
      <c r="H882" s="0" t="n">
        <v>1</v>
      </c>
      <c r="I882" s="0" t="n">
        <v>0.01</v>
      </c>
      <c r="J882" s="0" t="n">
        <v>800</v>
      </c>
      <c r="K882" s="0" t="n">
        <v>-0.9</v>
      </c>
      <c r="L882" s="0" t="n">
        <v>81.18</v>
      </c>
      <c r="M882" s="0" t="n">
        <v>81.92</v>
      </c>
      <c r="N882" s="0" t="n">
        <v>80.96</v>
      </c>
      <c r="O882" s="0" t="n">
        <v>81.18</v>
      </c>
      <c r="P882" s="0" t="n">
        <v>0</v>
      </c>
      <c r="Q882" s="0" t="n">
        <v>0</v>
      </c>
      <c r="R882" s="0" t="n">
        <v>0</v>
      </c>
      <c r="S882" s="0" t="n">
        <v>81.17</v>
      </c>
      <c r="T882" s="0" t="n">
        <v>81.29</v>
      </c>
      <c r="U882" s="0" t="n">
        <v>80.9</v>
      </c>
      <c r="V882" s="0" t="n">
        <v>81.88</v>
      </c>
      <c r="W882" s="0" t="n">
        <v>6484317</v>
      </c>
      <c r="X882" s="0" t="n">
        <v>81.05</v>
      </c>
      <c r="Y882" s="0" t="n">
        <v>81.18</v>
      </c>
      <c r="Z882" s="0" t="n">
        <v>138</v>
      </c>
      <c r="AA882" s="0" t="n">
        <v>20000000</v>
      </c>
      <c r="AB882" s="0" t="n">
        <v>40265.28</v>
      </c>
      <c r="AC882" s="0" t="n">
        <v>0</v>
      </c>
      <c r="AD882" s="0" t="s">
        <v>99</v>
      </c>
      <c r="AE882" s="0" t="s">
        <v>99</v>
      </c>
      <c r="AH882" s="0" t="n">
        <v>6</v>
      </c>
      <c r="AI882" s="0" t="s">
        <v>2133</v>
      </c>
      <c r="AJ882" s="0" t="s">
        <v>32112</v>
      </c>
      <c r="AK882" s="0" t="s">
        <v>31135</v>
      </c>
      <c r="AL882" s="0" t="s">
        <v>2112</v>
      </c>
    </row>
    <row r="883" customFormat="false" ht="15" hidden="false" customHeight="false" outlineLevel="0" collapsed="false">
      <c r="A883" s="0" t="s">
        <v>32740</v>
      </c>
      <c r="B883" s="0" t="s">
        <v>32741</v>
      </c>
      <c r="C883" s="0" t="s">
        <v>32742</v>
      </c>
      <c r="D883" s="0" t="s">
        <v>32742</v>
      </c>
      <c r="E883" s="0" t="s">
        <v>32743</v>
      </c>
      <c r="F883" s="0" t="s">
        <v>498</v>
      </c>
      <c r="G883" s="0" t="n">
        <v>2</v>
      </c>
      <c r="H883" s="0" t="n">
        <v>1</v>
      </c>
      <c r="I883" s="0" t="n">
        <v>0.01</v>
      </c>
      <c r="J883" s="0" t="n">
        <v>1000</v>
      </c>
      <c r="K883" s="0" t="n">
        <v>0</v>
      </c>
      <c r="L883" s="0" t="n">
        <v>0</v>
      </c>
      <c r="M883" s="0" t="n">
        <v>0</v>
      </c>
      <c r="N883" s="0" t="n">
        <v>0</v>
      </c>
      <c r="O883" s="0" t="n">
        <v>0</v>
      </c>
      <c r="P883" s="0" t="n">
        <v>0</v>
      </c>
      <c r="Q883" s="0" t="n">
        <v>0</v>
      </c>
      <c r="R883" s="0" t="n">
        <v>0</v>
      </c>
      <c r="S883" s="0" t="n">
        <v>0</v>
      </c>
      <c r="T883" s="0" t="n">
        <v>0</v>
      </c>
      <c r="U883" s="0" t="n">
        <v>0</v>
      </c>
      <c r="V883" s="0" t="n">
        <v>0</v>
      </c>
      <c r="W883" s="0" t="n">
        <v>0</v>
      </c>
      <c r="X883" s="0" t="n">
        <v>0</v>
      </c>
      <c r="Y883" s="0" t="n">
        <v>0</v>
      </c>
      <c r="Z883" s="0" t="n">
        <v>0</v>
      </c>
      <c r="AA883" s="0" t="n">
        <v>20000000</v>
      </c>
      <c r="AB883" s="0" t="n">
        <v>0</v>
      </c>
      <c r="AC883" s="0" t="n">
        <v>0</v>
      </c>
      <c r="AD883" s="0" t="s">
        <v>99</v>
      </c>
      <c r="AE883" s="0" t="s">
        <v>99</v>
      </c>
      <c r="AH883" s="0" t="n">
        <v>6</v>
      </c>
      <c r="AI883" s="0" t="s">
        <v>2133</v>
      </c>
      <c r="AJ883" s="0" t="s">
        <v>32112</v>
      </c>
      <c r="AK883" s="0" t="s">
        <v>31135</v>
      </c>
      <c r="AL883" s="0" t="s">
        <v>2112</v>
      </c>
    </row>
    <row r="884" customFormat="false" ht="15" hidden="false" customHeight="false" outlineLevel="0" collapsed="false">
      <c r="A884" s="0" t="s">
        <v>32744</v>
      </c>
      <c r="B884" s="0" t="s">
        <v>32745</v>
      </c>
      <c r="C884" s="0" t="s">
        <v>24904</v>
      </c>
      <c r="D884" s="0" t="s">
        <v>24904</v>
      </c>
      <c r="E884" s="0" t="s">
        <v>32746</v>
      </c>
      <c r="F884" s="0" t="s">
        <v>498</v>
      </c>
      <c r="G884" s="0" t="n">
        <v>2</v>
      </c>
      <c r="H884" s="0" t="n">
        <v>1</v>
      </c>
      <c r="I884" s="0" t="n">
        <v>0.01</v>
      </c>
      <c r="J884" s="0" t="n">
        <v>1000</v>
      </c>
      <c r="K884" s="0" t="n">
        <v>1.07</v>
      </c>
      <c r="L884" s="0" t="n">
        <v>85.06</v>
      </c>
      <c r="M884" s="0" t="n">
        <v>84.16</v>
      </c>
      <c r="N884" s="0" t="n">
        <v>83.48</v>
      </c>
      <c r="O884" s="0" t="n">
        <v>85.07</v>
      </c>
      <c r="P884" s="0" t="n">
        <v>0</v>
      </c>
      <c r="Q884" s="0" t="n">
        <v>0</v>
      </c>
      <c r="R884" s="0" t="n">
        <v>0</v>
      </c>
      <c r="S884" s="0" t="n">
        <v>84.21</v>
      </c>
      <c r="T884" s="0" t="n">
        <v>84.18</v>
      </c>
      <c r="U884" s="0" t="n">
        <v>83.86</v>
      </c>
      <c r="V884" s="0" t="n">
        <v>85.38</v>
      </c>
      <c r="W884" s="0" t="n">
        <v>820227</v>
      </c>
      <c r="X884" s="0" t="n">
        <v>84.98</v>
      </c>
      <c r="Y884" s="0" t="n">
        <v>85.23</v>
      </c>
      <c r="Z884" s="0" t="n">
        <v>83</v>
      </c>
      <c r="AA884" s="0" t="n">
        <v>25237500</v>
      </c>
      <c r="AB884" s="0" t="n">
        <v>850.6</v>
      </c>
      <c r="AC884" s="0" t="n">
        <v>0</v>
      </c>
      <c r="AD884" s="0" t="s">
        <v>99</v>
      </c>
      <c r="AE884" s="0" t="s">
        <v>99</v>
      </c>
      <c r="AH884" s="0" t="n">
        <v>6</v>
      </c>
      <c r="AI884" s="0" t="s">
        <v>2133</v>
      </c>
      <c r="AJ884" s="0" t="s">
        <v>32112</v>
      </c>
      <c r="AK884" s="0" t="s">
        <v>31135</v>
      </c>
      <c r="AL884" s="0" t="s">
        <v>2112</v>
      </c>
    </row>
    <row r="885" customFormat="false" ht="15" hidden="false" customHeight="false" outlineLevel="0" collapsed="false">
      <c r="A885" s="0" t="s">
        <v>32747</v>
      </c>
      <c r="B885" s="0" t="s">
        <v>32748</v>
      </c>
      <c r="C885" s="0" t="s">
        <v>26567</v>
      </c>
      <c r="D885" s="0" t="s">
        <v>26567</v>
      </c>
      <c r="E885" s="0" t="s">
        <v>32749</v>
      </c>
      <c r="F885" s="0" t="s">
        <v>498</v>
      </c>
      <c r="G885" s="0" t="n">
        <v>2</v>
      </c>
      <c r="H885" s="0" t="n">
        <v>1</v>
      </c>
      <c r="I885" s="0" t="n">
        <v>0.01</v>
      </c>
      <c r="J885" s="0" t="n">
        <v>1000</v>
      </c>
      <c r="K885" s="0" t="n">
        <v>0</v>
      </c>
      <c r="L885" s="0" t="n">
        <v>0</v>
      </c>
      <c r="M885" s="0" t="n">
        <v>0</v>
      </c>
      <c r="N885" s="0" t="n">
        <v>0</v>
      </c>
      <c r="O885" s="0" t="n">
        <v>0</v>
      </c>
      <c r="P885" s="0" t="n">
        <v>0</v>
      </c>
      <c r="Q885" s="0" t="n">
        <v>0</v>
      </c>
      <c r="R885" s="0" t="n">
        <v>0</v>
      </c>
      <c r="S885" s="0" t="n">
        <v>0</v>
      </c>
      <c r="T885" s="0" t="n">
        <v>0</v>
      </c>
      <c r="U885" s="0" t="n">
        <v>0</v>
      </c>
      <c r="V885" s="0" t="n">
        <v>0</v>
      </c>
      <c r="W885" s="0" t="n">
        <v>0</v>
      </c>
      <c r="X885" s="0" t="n">
        <v>0</v>
      </c>
      <c r="Y885" s="0" t="n">
        <v>0</v>
      </c>
      <c r="Z885" s="0" t="n">
        <v>0</v>
      </c>
      <c r="AA885" s="0" t="n">
        <v>2000000</v>
      </c>
      <c r="AB885" s="0" t="n">
        <v>0</v>
      </c>
      <c r="AC885" s="0" t="n">
        <v>0</v>
      </c>
      <c r="AD885" s="0" t="s">
        <v>99</v>
      </c>
      <c r="AE885" s="0" t="s">
        <v>99</v>
      </c>
      <c r="AH885" s="0" t="n">
        <v>6</v>
      </c>
      <c r="AI885" s="0" t="s">
        <v>2133</v>
      </c>
      <c r="AJ885" s="0" t="s">
        <v>32112</v>
      </c>
      <c r="AK885" s="0" t="s">
        <v>31135</v>
      </c>
      <c r="AL885" s="0" t="s">
        <v>2112</v>
      </c>
    </row>
    <row r="886" customFormat="false" ht="15" hidden="false" customHeight="false" outlineLevel="0" collapsed="false">
      <c r="A886" s="0" t="s">
        <v>32750</v>
      </c>
      <c r="B886" s="0" t="s">
        <v>32751</v>
      </c>
      <c r="C886" s="0" t="s">
        <v>26533</v>
      </c>
      <c r="D886" s="0" t="s">
        <v>26533</v>
      </c>
      <c r="E886" s="0" t="s">
        <v>32752</v>
      </c>
      <c r="F886" s="0" t="s">
        <v>498</v>
      </c>
      <c r="G886" s="0" t="n">
        <v>3</v>
      </c>
      <c r="H886" s="0" t="n">
        <v>1</v>
      </c>
      <c r="I886" s="0" t="n">
        <v>0.0001</v>
      </c>
      <c r="J886" s="0" t="n">
        <v>100</v>
      </c>
      <c r="K886" s="0" t="n">
        <v>0</v>
      </c>
      <c r="L886" s="0" t="n">
        <v>105</v>
      </c>
      <c r="M886" s="0" t="n">
        <v>0</v>
      </c>
      <c r="N886" s="0" t="n">
        <v>0</v>
      </c>
      <c r="O886" s="0" t="n">
        <v>105</v>
      </c>
      <c r="P886" s="0" t="n">
        <v>0</v>
      </c>
      <c r="Q886" s="0" t="n">
        <v>0</v>
      </c>
      <c r="R886" s="0" t="n">
        <v>0</v>
      </c>
      <c r="S886" s="0" t="n">
        <v>105</v>
      </c>
      <c r="T886" s="0" t="n">
        <v>105</v>
      </c>
      <c r="U886" s="0" t="n">
        <v>105</v>
      </c>
      <c r="V886" s="0" t="n">
        <v>105</v>
      </c>
      <c r="W886" s="0" t="n">
        <v>3056</v>
      </c>
      <c r="X886" s="0" t="n">
        <v>100</v>
      </c>
      <c r="Y886" s="0" t="n">
        <v>105</v>
      </c>
      <c r="Z886" s="0" t="n">
        <v>2</v>
      </c>
      <c r="AA886" s="0" t="n">
        <v>170000</v>
      </c>
      <c r="AB886" s="0" t="n">
        <v>1528.22</v>
      </c>
      <c r="AC886" s="0" t="n">
        <v>0</v>
      </c>
      <c r="AD886" s="0" t="s">
        <v>30773</v>
      </c>
      <c r="AE886" s="0" t="s">
        <v>99</v>
      </c>
      <c r="AH886" s="0" t="n">
        <v>6</v>
      </c>
      <c r="AI886" s="0" t="s">
        <v>2133</v>
      </c>
      <c r="AJ886" s="0" t="s">
        <v>32112</v>
      </c>
      <c r="AK886" s="0" t="s">
        <v>31135</v>
      </c>
      <c r="AL886" s="0" t="s">
        <v>2112</v>
      </c>
    </row>
    <row r="887" customFormat="false" ht="15" hidden="false" customHeight="false" outlineLevel="0" collapsed="false">
      <c r="A887" s="0" t="s">
        <v>32753</v>
      </c>
      <c r="B887" s="0" t="s">
        <v>32754</v>
      </c>
      <c r="C887" s="0" t="s">
        <v>32755</v>
      </c>
      <c r="D887" s="0" t="s">
        <v>32755</v>
      </c>
      <c r="E887" s="0" t="s">
        <v>32756</v>
      </c>
      <c r="F887" s="0" t="s">
        <v>498</v>
      </c>
      <c r="G887" s="0" t="n">
        <v>3</v>
      </c>
      <c r="H887" s="0" t="n">
        <v>1</v>
      </c>
      <c r="I887" s="0" t="n">
        <v>0.01</v>
      </c>
      <c r="J887" s="0" t="n">
        <v>1000</v>
      </c>
      <c r="K887" s="0" t="n">
        <v>-1.89</v>
      </c>
      <c r="L887" s="0" t="n">
        <v>91.57</v>
      </c>
      <c r="M887" s="0" t="n">
        <v>93.33</v>
      </c>
      <c r="N887" s="0" t="n">
        <v>93.19</v>
      </c>
      <c r="O887" s="0" t="n">
        <v>91.57</v>
      </c>
      <c r="P887" s="0" t="n">
        <v>0</v>
      </c>
      <c r="Q887" s="0" t="n">
        <v>0</v>
      </c>
      <c r="R887" s="0" t="n">
        <v>0</v>
      </c>
      <c r="S887" s="0" t="n">
        <v>92.05</v>
      </c>
      <c r="T887" s="0" t="n">
        <v>93.33</v>
      </c>
      <c r="U887" s="0" t="n">
        <v>90.03</v>
      </c>
      <c r="V887" s="0" t="n">
        <v>94.46</v>
      </c>
      <c r="W887" s="0" t="n">
        <v>275243</v>
      </c>
      <c r="X887" s="0" t="n">
        <v>90.82</v>
      </c>
      <c r="Y887" s="0" t="n">
        <v>91.56</v>
      </c>
      <c r="Z887" s="0" t="n">
        <v>73</v>
      </c>
      <c r="AA887" s="0" t="n">
        <v>200000</v>
      </c>
      <c r="AB887" s="0" t="n">
        <v>915.7</v>
      </c>
      <c r="AC887" s="0" t="n">
        <v>0</v>
      </c>
      <c r="AD887" s="0" t="s">
        <v>99</v>
      </c>
      <c r="AE887" s="0" t="s">
        <v>99</v>
      </c>
      <c r="AF887" s="0" t="s">
        <v>30149</v>
      </c>
      <c r="AH887" s="0" t="n">
        <v>0</v>
      </c>
      <c r="AI887" s="0" t="s">
        <v>2133</v>
      </c>
      <c r="AJ887" s="0" t="s">
        <v>32112</v>
      </c>
      <c r="AK887" s="0" t="s">
        <v>31135</v>
      </c>
      <c r="AL887" s="0" t="s">
        <v>2112</v>
      </c>
    </row>
    <row r="888" customFormat="false" ht="15" hidden="false" customHeight="false" outlineLevel="0" collapsed="false">
      <c r="A888" s="0" t="s">
        <v>32757</v>
      </c>
      <c r="B888" s="0" t="s">
        <v>32758</v>
      </c>
      <c r="C888" s="0" t="s">
        <v>24778</v>
      </c>
      <c r="D888" s="0" t="s">
        <v>24778</v>
      </c>
      <c r="E888" s="0" t="s">
        <v>32759</v>
      </c>
      <c r="F888" s="0" t="s">
        <v>498</v>
      </c>
      <c r="G888" s="0" t="n">
        <v>3</v>
      </c>
      <c r="H888" s="0" t="n">
        <v>1</v>
      </c>
      <c r="I888" s="0" t="n">
        <v>0.01</v>
      </c>
      <c r="J888" s="0" t="n">
        <v>1000</v>
      </c>
      <c r="K888" s="0" t="n">
        <v>-0.38</v>
      </c>
      <c r="L888" s="0" t="n">
        <v>99.6</v>
      </c>
      <c r="M888" s="0" t="n">
        <v>99.97</v>
      </c>
      <c r="N888" s="0" t="n">
        <v>99.87</v>
      </c>
      <c r="O888" s="0" t="n">
        <v>99.63</v>
      </c>
      <c r="P888" s="0" t="n">
        <v>0</v>
      </c>
      <c r="Q888" s="0" t="n">
        <v>0</v>
      </c>
      <c r="R888" s="0" t="n">
        <v>0</v>
      </c>
      <c r="S888" s="0" t="n">
        <v>99.81</v>
      </c>
      <c r="T888" s="0" t="n">
        <v>99.98</v>
      </c>
      <c r="U888" s="0" t="n">
        <v>99.5</v>
      </c>
      <c r="V888" s="0" t="n">
        <v>99.99</v>
      </c>
      <c r="W888" s="0" t="n">
        <v>369300</v>
      </c>
      <c r="X888" s="0" t="n">
        <v>99.6</v>
      </c>
      <c r="Y888" s="0" t="n">
        <v>99.7</v>
      </c>
      <c r="Z888" s="0" t="n">
        <v>32</v>
      </c>
      <c r="AA888" s="0" t="n">
        <v>300000</v>
      </c>
      <c r="AB888" s="0" t="n">
        <v>8964</v>
      </c>
      <c r="AC888" s="0" t="n">
        <v>0</v>
      </c>
      <c r="AD888" s="0" t="s">
        <v>99</v>
      </c>
      <c r="AE888" s="0" t="s">
        <v>99</v>
      </c>
      <c r="AH888" s="0" t="n">
        <v>800</v>
      </c>
      <c r="AI888" s="0" t="s">
        <v>2133</v>
      </c>
      <c r="AJ888" s="0" t="s">
        <v>32112</v>
      </c>
      <c r="AK888" s="0" t="s">
        <v>31135</v>
      </c>
      <c r="AL888" s="0" t="s">
        <v>2112</v>
      </c>
    </row>
    <row r="889" customFormat="false" ht="15" hidden="false" customHeight="false" outlineLevel="0" collapsed="false">
      <c r="A889" s="0" t="s">
        <v>32760</v>
      </c>
      <c r="B889" s="0" t="s">
        <v>32761</v>
      </c>
      <c r="C889" s="0" t="s">
        <v>32762</v>
      </c>
      <c r="D889" s="0" t="s">
        <v>32762</v>
      </c>
      <c r="E889" s="0" t="s">
        <v>32763</v>
      </c>
      <c r="F889" s="0" t="s">
        <v>1987</v>
      </c>
      <c r="G889" s="0" t="n">
        <v>3</v>
      </c>
      <c r="H889" s="0" t="n">
        <v>1</v>
      </c>
      <c r="I889" s="0" t="n">
        <v>0.01</v>
      </c>
      <c r="J889" s="0" t="n">
        <v>1000</v>
      </c>
      <c r="K889" s="0" t="n">
        <v>-0.54</v>
      </c>
      <c r="L889" s="0" t="n">
        <v>97.81</v>
      </c>
      <c r="M889" s="0" t="n">
        <v>98.34</v>
      </c>
      <c r="N889" s="0" t="n">
        <v>97.51</v>
      </c>
      <c r="O889" s="0" t="n">
        <v>97.81</v>
      </c>
      <c r="P889" s="0" t="n">
        <v>0</v>
      </c>
      <c r="Q889" s="0" t="n">
        <v>0</v>
      </c>
      <c r="R889" s="0" t="n">
        <v>0</v>
      </c>
      <c r="S889" s="0" t="n">
        <v>97.94</v>
      </c>
      <c r="T889" s="0" t="n">
        <v>98.48</v>
      </c>
      <c r="U889" s="0" t="n">
        <v>97</v>
      </c>
      <c r="V889" s="0" t="n">
        <v>98.48</v>
      </c>
      <c r="W889" s="0" t="n">
        <v>614076</v>
      </c>
      <c r="X889" s="0" t="n">
        <v>97.91</v>
      </c>
      <c r="Y889" s="0" t="n">
        <v>98.19</v>
      </c>
      <c r="Z889" s="0" t="n">
        <v>59</v>
      </c>
      <c r="AA889" s="0" t="n">
        <v>547144</v>
      </c>
      <c r="AB889" s="0" t="n">
        <v>28364.9</v>
      </c>
      <c r="AC889" s="0" t="n">
        <v>0</v>
      </c>
      <c r="AD889" s="0" t="s">
        <v>99</v>
      </c>
      <c r="AE889" s="0" t="s">
        <v>99</v>
      </c>
      <c r="AF889" s="0" t="s">
        <v>30149</v>
      </c>
      <c r="AH889" s="0" t="n">
        <v>0</v>
      </c>
      <c r="AI889" s="0" t="s">
        <v>2133</v>
      </c>
      <c r="AJ889" s="0" t="s">
        <v>32112</v>
      </c>
      <c r="AK889" s="0" t="s">
        <v>31143</v>
      </c>
      <c r="AL889" s="0" t="s">
        <v>2112</v>
      </c>
    </row>
    <row r="890" customFormat="false" ht="15" hidden="false" customHeight="false" outlineLevel="0" collapsed="false">
      <c r="A890" s="0" t="s">
        <v>32764</v>
      </c>
      <c r="B890" s="0" t="s">
        <v>32765</v>
      </c>
      <c r="C890" s="0" t="s">
        <v>25828</v>
      </c>
      <c r="D890" s="0" t="s">
        <v>25828</v>
      </c>
      <c r="E890" s="0" t="s">
        <v>32766</v>
      </c>
      <c r="F890" s="0" t="s">
        <v>498</v>
      </c>
      <c r="G890" s="0" t="n">
        <v>3</v>
      </c>
      <c r="H890" s="0" t="n">
        <v>1</v>
      </c>
      <c r="I890" s="0" t="n">
        <v>0.01</v>
      </c>
      <c r="J890" s="0" t="n">
        <v>1000</v>
      </c>
      <c r="K890" s="0" t="n">
        <v>1.23</v>
      </c>
      <c r="L890" s="0" t="n">
        <v>82.98</v>
      </c>
      <c r="M890" s="0" t="n">
        <v>81.97</v>
      </c>
      <c r="N890" s="0" t="n">
        <v>81.64</v>
      </c>
      <c r="O890" s="0" t="n">
        <v>82.98</v>
      </c>
      <c r="P890" s="0" t="n">
        <v>0</v>
      </c>
      <c r="Q890" s="0" t="n">
        <v>0</v>
      </c>
      <c r="R890" s="0" t="n">
        <v>0</v>
      </c>
      <c r="S890" s="0" t="n">
        <v>82.23</v>
      </c>
      <c r="T890" s="0" t="n">
        <v>81.45</v>
      </c>
      <c r="U890" s="0" t="n">
        <v>81.44</v>
      </c>
      <c r="V890" s="0" t="n">
        <v>82.99</v>
      </c>
      <c r="W890" s="0" t="n">
        <v>18091</v>
      </c>
      <c r="X890" s="0" t="n">
        <v>82.21</v>
      </c>
      <c r="Y890" s="0" t="n">
        <v>82.99</v>
      </c>
      <c r="Z890" s="0" t="n">
        <v>8</v>
      </c>
      <c r="AA890" s="0" t="n">
        <v>800000</v>
      </c>
      <c r="AB890" s="0" t="n">
        <v>829.8</v>
      </c>
      <c r="AC890" s="0" t="n">
        <v>0</v>
      </c>
      <c r="AD890" s="0" t="s">
        <v>99</v>
      </c>
      <c r="AE890" s="0" t="s">
        <v>99</v>
      </c>
      <c r="AF890" s="0" t="s">
        <v>30149</v>
      </c>
      <c r="AH890" s="0" t="n">
        <v>0</v>
      </c>
      <c r="AI890" s="0" t="s">
        <v>2133</v>
      </c>
      <c r="AJ890" s="0" t="s">
        <v>32112</v>
      </c>
      <c r="AK890" s="0" t="s">
        <v>31135</v>
      </c>
      <c r="AL890" s="0" t="s">
        <v>2112</v>
      </c>
    </row>
    <row r="891" customFormat="false" ht="15" hidden="false" customHeight="false" outlineLevel="0" collapsed="false">
      <c r="A891" s="0" t="s">
        <v>32767</v>
      </c>
      <c r="B891" s="0" t="s">
        <v>32768</v>
      </c>
      <c r="C891" s="0" t="s">
        <v>25432</v>
      </c>
      <c r="D891" s="0" t="s">
        <v>25432</v>
      </c>
      <c r="E891" s="0" t="s">
        <v>32769</v>
      </c>
      <c r="F891" s="0" t="s">
        <v>498</v>
      </c>
      <c r="G891" s="0" t="n">
        <v>3</v>
      </c>
      <c r="H891" s="0" t="n">
        <v>1</v>
      </c>
      <c r="I891" s="0" t="n">
        <v>0.01</v>
      </c>
      <c r="J891" s="0" t="n">
        <v>1000</v>
      </c>
      <c r="K891" s="0" t="n">
        <v>-0.02</v>
      </c>
      <c r="L891" s="0" t="n">
        <v>84</v>
      </c>
      <c r="M891" s="0" t="n">
        <v>84.05</v>
      </c>
      <c r="N891" s="0" t="n">
        <v>84.99</v>
      </c>
      <c r="O891" s="0" t="n">
        <v>84.03</v>
      </c>
      <c r="P891" s="0" t="n">
        <v>0</v>
      </c>
      <c r="Q891" s="0" t="n">
        <v>0</v>
      </c>
      <c r="R891" s="0" t="n">
        <v>0</v>
      </c>
      <c r="S891" s="0" t="n">
        <v>84.02</v>
      </c>
      <c r="T891" s="0" t="n">
        <v>84.02</v>
      </c>
      <c r="U891" s="0" t="n">
        <v>84</v>
      </c>
      <c r="V891" s="0" t="n">
        <v>84.1</v>
      </c>
      <c r="W891" s="0" t="n">
        <v>31927</v>
      </c>
      <c r="X891" s="0" t="n">
        <v>84</v>
      </c>
      <c r="Y891" s="0" t="n">
        <v>85.11</v>
      </c>
      <c r="Z891" s="0" t="n">
        <v>5</v>
      </c>
      <c r="AA891" s="0" t="n">
        <v>600000</v>
      </c>
      <c r="AB891" s="0" t="n">
        <v>1680</v>
      </c>
      <c r="AC891" s="0" t="n">
        <v>0</v>
      </c>
      <c r="AD891" s="0" t="s">
        <v>99</v>
      </c>
      <c r="AE891" s="0" t="s">
        <v>99</v>
      </c>
      <c r="AF891" s="0" t="s">
        <v>30149</v>
      </c>
      <c r="AH891" s="0" t="n">
        <v>0</v>
      </c>
      <c r="AI891" s="0" t="s">
        <v>2133</v>
      </c>
      <c r="AJ891" s="0" t="s">
        <v>32112</v>
      </c>
      <c r="AK891" s="0" t="s">
        <v>31135</v>
      </c>
      <c r="AL891" s="0" t="s">
        <v>2112</v>
      </c>
    </row>
    <row r="892" customFormat="false" ht="15" hidden="false" customHeight="false" outlineLevel="0" collapsed="false">
      <c r="A892" s="0" t="s">
        <v>32770</v>
      </c>
      <c r="B892" s="0" t="s">
        <v>32771</v>
      </c>
      <c r="C892" s="0" t="s">
        <v>32772</v>
      </c>
      <c r="D892" s="0" t="s">
        <v>32772</v>
      </c>
      <c r="E892" s="0" t="s">
        <v>32773</v>
      </c>
      <c r="F892" s="0" t="s">
        <v>498</v>
      </c>
      <c r="G892" s="0" t="n">
        <v>3</v>
      </c>
      <c r="H892" s="0" t="n">
        <v>1</v>
      </c>
      <c r="I892" s="0" t="n">
        <v>0.01</v>
      </c>
      <c r="J892" s="0" t="n">
        <v>1000</v>
      </c>
      <c r="K892" s="0" t="n">
        <v>1.87</v>
      </c>
      <c r="L892" s="0" t="n">
        <v>99</v>
      </c>
      <c r="M892" s="0" t="n">
        <v>97.18</v>
      </c>
      <c r="N892" s="0" t="n">
        <v>98.28</v>
      </c>
      <c r="O892" s="0" t="n">
        <v>99</v>
      </c>
      <c r="P892" s="0" t="n">
        <v>0</v>
      </c>
      <c r="Q892" s="0" t="n">
        <v>0</v>
      </c>
      <c r="R892" s="0" t="n">
        <v>0</v>
      </c>
      <c r="S892" s="0" t="n">
        <v>99</v>
      </c>
      <c r="T892" s="0" t="n">
        <v>99</v>
      </c>
      <c r="U892" s="0" t="n">
        <v>99</v>
      </c>
      <c r="V892" s="0" t="n">
        <v>99</v>
      </c>
      <c r="W892" s="0" t="n">
        <v>28710</v>
      </c>
      <c r="X892" s="0" t="n">
        <v>97.17</v>
      </c>
      <c r="Y892" s="0" t="n">
        <v>99.79</v>
      </c>
      <c r="Z892" s="0" t="n">
        <v>1</v>
      </c>
      <c r="AA892" s="0" t="n">
        <v>900000</v>
      </c>
      <c r="AB892" s="0" t="n">
        <v>28710</v>
      </c>
      <c r="AC892" s="0" t="n">
        <v>0</v>
      </c>
      <c r="AD892" s="0" t="s">
        <v>99</v>
      </c>
      <c r="AE892" s="0" t="s">
        <v>99</v>
      </c>
      <c r="AF892" s="0" t="s">
        <v>30149</v>
      </c>
      <c r="AH892" s="0" t="n">
        <v>0</v>
      </c>
      <c r="AI892" s="0" t="s">
        <v>2133</v>
      </c>
      <c r="AJ892" s="0" t="s">
        <v>32112</v>
      </c>
      <c r="AK892" s="0" t="s">
        <v>31135</v>
      </c>
      <c r="AL892" s="0" t="s">
        <v>2112</v>
      </c>
    </row>
    <row r="893" customFormat="false" ht="15" hidden="false" customHeight="false" outlineLevel="0" collapsed="false">
      <c r="A893" s="0" t="s">
        <v>32774</v>
      </c>
      <c r="B893" s="0" t="s">
        <v>32775</v>
      </c>
      <c r="C893" s="0" t="s">
        <v>23033</v>
      </c>
      <c r="D893" s="0" t="s">
        <v>23033</v>
      </c>
      <c r="E893" s="0" t="s">
        <v>32776</v>
      </c>
      <c r="F893" s="0" t="s">
        <v>498</v>
      </c>
      <c r="G893" s="0" t="n">
        <v>3</v>
      </c>
      <c r="H893" s="0" t="n">
        <v>1</v>
      </c>
      <c r="I893" s="0" t="n">
        <v>0.01</v>
      </c>
      <c r="J893" s="0" t="n">
        <v>1000</v>
      </c>
      <c r="K893" s="0" t="n">
        <v>-0.02</v>
      </c>
      <c r="L893" s="0" t="n">
        <v>82.97</v>
      </c>
      <c r="M893" s="0" t="n">
        <v>82.97</v>
      </c>
      <c r="N893" s="0" t="n">
        <v>83.09</v>
      </c>
      <c r="O893" s="0" t="n">
        <v>83.01</v>
      </c>
      <c r="P893" s="0" t="n">
        <v>0</v>
      </c>
      <c r="Q893" s="0" t="n">
        <v>0</v>
      </c>
      <c r="R893" s="0" t="n">
        <v>0</v>
      </c>
      <c r="S893" s="0" t="n">
        <v>83.05</v>
      </c>
      <c r="T893" s="0" t="n">
        <v>81.71</v>
      </c>
      <c r="U893" s="0" t="n">
        <v>81.71</v>
      </c>
      <c r="V893" s="0" t="n">
        <v>84</v>
      </c>
      <c r="W893" s="0" t="n">
        <v>1064640</v>
      </c>
      <c r="X893" s="0" t="n">
        <v>82.78</v>
      </c>
      <c r="Y893" s="0" t="n">
        <v>82.96</v>
      </c>
      <c r="Z893" s="0" t="n">
        <v>147</v>
      </c>
      <c r="AA893" s="0" t="n">
        <v>2500000</v>
      </c>
      <c r="AB893" s="0" t="n">
        <v>829.7</v>
      </c>
      <c r="AC893" s="0" t="n">
        <v>0</v>
      </c>
      <c r="AD893" s="0" t="s">
        <v>99</v>
      </c>
      <c r="AE893" s="0" t="s">
        <v>99</v>
      </c>
      <c r="AH893" s="0" t="n">
        <v>6</v>
      </c>
      <c r="AI893" s="0" t="s">
        <v>2133</v>
      </c>
      <c r="AJ893" s="0" t="s">
        <v>32112</v>
      </c>
      <c r="AK893" s="0" t="s">
        <v>31135</v>
      </c>
      <c r="AL893" s="0" t="s">
        <v>2112</v>
      </c>
    </row>
    <row r="894" customFormat="false" ht="15" hidden="false" customHeight="false" outlineLevel="0" collapsed="false">
      <c r="A894" s="0" t="s">
        <v>32777</v>
      </c>
      <c r="B894" s="0" t="s">
        <v>32778</v>
      </c>
      <c r="C894" s="0" t="s">
        <v>26493</v>
      </c>
      <c r="D894" s="0" t="s">
        <v>26493</v>
      </c>
      <c r="E894" s="0" t="s">
        <v>32779</v>
      </c>
      <c r="F894" s="0" t="s">
        <v>498</v>
      </c>
      <c r="G894" s="0" t="n">
        <v>3</v>
      </c>
      <c r="H894" s="0" t="n">
        <v>1</v>
      </c>
      <c r="I894" s="0" t="n">
        <v>0.01</v>
      </c>
      <c r="J894" s="0" t="n">
        <v>1000</v>
      </c>
      <c r="K894" s="0" t="n">
        <v>0.98</v>
      </c>
      <c r="L894" s="0" t="n">
        <v>84.83</v>
      </c>
      <c r="M894" s="0" t="n">
        <v>84.01</v>
      </c>
      <c r="N894" s="0" t="n">
        <v>83.81</v>
      </c>
      <c r="O894" s="0" t="n">
        <v>84.83</v>
      </c>
      <c r="P894" s="0" t="n">
        <v>0</v>
      </c>
      <c r="Q894" s="0" t="n">
        <v>0</v>
      </c>
      <c r="R894" s="0" t="n">
        <v>0</v>
      </c>
      <c r="S894" s="0" t="n">
        <v>84.19</v>
      </c>
      <c r="T894" s="0" t="n">
        <v>84.01</v>
      </c>
      <c r="U894" s="0" t="n">
        <v>84</v>
      </c>
      <c r="V894" s="0" t="n">
        <v>84.84</v>
      </c>
      <c r="W894" s="0" t="n">
        <v>102711</v>
      </c>
      <c r="X894" s="0" t="n">
        <v>84.83</v>
      </c>
      <c r="Y894" s="0" t="n">
        <v>84.84</v>
      </c>
      <c r="Z894" s="0" t="n">
        <v>29</v>
      </c>
      <c r="AA894" s="0" t="n">
        <v>499510</v>
      </c>
      <c r="AB894" s="0" t="n">
        <v>848.3</v>
      </c>
      <c r="AC894" s="0" t="n">
        <v>0</v>
      </c>
      <c r="AD894" s="0" t="s">
        <v>99</v>
      </c>
      <c r="AE894" s="0" t="s">
        <v>99</v>
      </c>
      <c r="AH894" s="0" t="n">
        <v>6</v>
      </c>
      <c r="AI894" s="0" t="s">
        <v>2133</v>
      </c>
      <c r="AJ894" s="0" t="s">
        <v>32112</v>
      </c>
      <c r="AK894" s="0" t="s">
        <v>31135</v>
      </c>
      <c r="AL894" s="0" t="s">
        <v>2112</v>
      </c>
    </row>
    <row r="895" customFormat="false" ht="15" hidden="false" customHeight="false" outlineLevel="0" collapsed="false">
      <c r="A895" s="0" t="s">
        <v>32780</v>
      </c>
      <c r="B895" s="0" t="s">
        <v>32781</v>
      </c>
      <c r="C895" s="0" t="s">
        <v>32782</v>
      </c>
      <c r="D895" s="0" t="s">
        <v>32782</v>
      </c>
      <c r="E895" s="0" t="s">
        <v>32783</v>
      </c>
      <c r="F895" s="0" t="s">
        <v>498</v>
      </c>
      <c r="G895" s="0" t="n">
        <v>3</v>
      </c>
      <c r="H895" s="0" t="n">
        <v>1</v>
      </c>
      <c r="I895" s="0" t="n">
        <v>0.01</v>
      </c>
      <c r="J895" s="0" t="n">
        <v>1000</v>
      </c>
      <c r="K895" s="0" t="n">
        <v>2.94</v>
      </c>
      <c r="L895" s="0" t="n">
        <v>86.35</v>
      </c>
      <c r="M895" s="0" t="n">
        <v>83.88</v>
      </c>
      <c r="N895" s="0" t="n">
        <v>83.2</v>
      </c>
      <c r="O895" s="0" t="n">
        <v>86.12</v>
      </c>
      <c r="P895" s="0" t="n">
        <v>0</v>
      </c>
      <c r="Q895" s="0" t="n">
        <v>0</v>
      </c>
      <c r="R895" s="0" t="n">
        <v>0</v>
      </c>
      <c r="S895" s="0" t="n">
        <v>85.36</v>
      </c>
      <c r="T895" s="0" t="n">
        <v>83.88</v>
      </c>
      <c r="U895" s="0" t="n">
        <v>83.88</v>
      </c>
      <c r="V895" s="0" t="n">
        <v>86.35</v>
      </c>
      <c r="W895" s="0" t="n">
        <v>231313</v>
      </c>
      <c r="X895" s="0" t="n">
        <v>85.93</v>
      </c>
      <c r="Y895" s="0" t="n">
        <v>86.83</v>
      </c>
      <c r="Z895" s="0" t="n">
        <v>36</v>
      </c>
      <c r="AA895" s="0" t="n">
        <v>100000</v>
      </c>
      <c r="AB895" s="0" t="n">
        <v>863.5</v>
      </c>
      <c r="AC895" s="0" t="n">
        <v>0</v>
      </c>
      <c r="AD895" s="0" t="s">
        <v>99</v>
      </c>
      <c r="AE895" s="0" t="s">
        <v>99</v>
      </c>
      <c r="AH895" s="0" t="n">
        <v>6</v>
      </c>
      <c r="AI895" s="0" t="s">
        <v>2133</v>
      </c>
      <c r="AJ895" s="0" t="s">
        <v>32112</v>
      </c>
      <c r="AK895" s="0" t="s">
        <v>31135</v>
      </c>
      <c r="AL895" s="0" t="s">
        <v>2112</v>
      </c>
    </row>
    <row r="896" customFormat="false" ht="15" hidden="false" customHeight="false" outlineLevel="0" collapsed="false">
      <c r="A896" s="0" t="s">
        <v>32784</v>
      </c>
      <c r="B896" s="0" t="s">
        <v>32785</v>
      </c>
      <c r="C896" s="0" t="s">
        <v>20860</v>
      </c>
      <c r="D896" s="0" t="s">
        <v>20860</v>
      </c>
      <c r="E896" s="0" t="s">
        <v>32786</v>
      </c>
      <c r="F896" s="0" t="s">
        <v>498</v>
      </c>
      <c r="G896" s="0" t="n">
        <v>3</v>
      </c>
      <c r="H896" s="0" t="n">
        <v>1</v>
      </c>
      <c r="I896" s="0" t="n">
        <v>0.01</v>
      </c>
      <c r="J896" s="0" t="n">
        <v>760</v>
      </c>
      <c r="K896" s="0" t="n">
        <v>0.06</v>
      </c>
      <c r="L896" s="0" t="n">
        <v>88.08</v>
      </c>
      <c r="M896" s="0" t="n">
        <v>88.02</v>
      </c>
      <c r="N896" s="0" t="n">
        <v>89.02</v>
      </c>
      <c r="O896" s="0" t="n">
        <v>88.06</v>
      </c>
      <c r="P896" s="0" t="n">
        <v>0</v>
      </c>
      <c r="Q896" s="0" t="n">
        <v>0</v>
      </c>
      <c r="R896" s="0" t="n">
        <v>0</v>
      </c>
      <c r="S896" s="0" t="n">
        <v>88.06</v>
      </c>
      <c r="T896" s="0" t="n">
        <v>88.08</v>
      </c>
      <c r="U896" s="0" t="n">
        <v>88.06</v>
      </c>
      <c r="V896" s="0" t="n">
        <v>88.08</v>
      </c>
      <c r="W896" s="0" t="n">
        <v>9370</v>
      </c>
      <c r="X896" s="0" t="n">
        <v>87.8</v>
      </c>
      <c r="Y896" s="0" t="n">
        <v>88.08</v>
      </c>
      <c r="Z896" s="0" t="n">
        <v>5</v>
      </c>
      <c r="AA896" s="0" t="n">
        <v>100000</v>
      </c>
      <c r="AB896" s="0" t="n">
        <v>669.41</v>
      </c>
      <c r="AC896" s="0" t="n">
        <v>0</v>
      </c>
      <c r="AD896" s="0" t="s">
        <v>99</v>
      </c>
      <c r="AE896" s="0" t="s">
        <v>99</v>
      </c>
      <c r="AH896" s="0" t="n">
        <v>6</v>
      </c>
      <c r="AI896" s="0" t="s">
        <v>2133</v>
      </c>
      <c r="AJ896" s="0" t="s">
        <v>32112</v>
      </c>
      <c r="AK896" s="0" t="s">
        <v>31135</v>
      </c>
      <c r="AL896" s="0" t="s">
        <v>2112</v>
      </c>
    </row>
    <row r="897" customFormat="false" ht="15" hidden="false" customHeight="false" outlineLevel="0" collapsed="false">
      <c r="A897" s="0" t="s">
        <v>32787</v>
      </c>
      <c r="B897" s="0" t="s">
        <v>32788</v>
      </c>
      <c r="C897" s="0" t="s">
        <v>32789</v>
      </c>
      <c r="D897" s="0" t="s">
        <v>32789</v>
      </c>
      <c r="E897" s="0" t="s">
        <v>32790</v>
      </c>
      <c r="F897" s="0" t="s">
        <v>498</v>
      </c>
      <c r="G897" s="0" t="n">
        <v>2</v>
      </c>
      <c r="H897" s="0" t="n">
        <v>1</v>
      </c>
      <c r="I897" s="0" t="n">
        <v>0.01</v>
      </c>
      <c r="J897" s="0" t="n">
        <v>1000</v>
      </c>
      <c r="K897" s="0" t="n">
        <v>0</v>
      </c>
      <c r="L897" s="0" t="n">
        <v>0</v>
      </c>
      <c r="M897" s="0" t="n">
        <v>75.95</v>
      </c>
      <c r="N897" s="0" t="n">
        <v>76.07</v>
      </c>
      <c r="O897" s="0" t="n">
        <v>75.95</v>
      </c>
      <c r="P897" s="0" t="n">
        <v>0</v>
      </c>
      <c r="Q897" s="0" t="n">
        <v>0</v>
      </c>
      <c r="R897" s="0" t="n">
        <v>0</v>
      </c>
      <c r="S897" s="0" t="n">
        <v>0</v>
      </c>
      <c r="T897" s="0" t="n">
        <v>0</v>
      </c>
      <c r="U897" s="0" t="n">
        <v>0</v>
      </c>
      <c r="V897" s="0" t="n">
        <v>0</v>
      </c>
      <c r="W897" s="0" t="n">
        <v>0</v>
      </c>
      <c r="X897" s="0" t="n">
        <v>75.21</v>
      </c>
      <c r="Y897" s="0" t="n">
        <v>75.95</v>
      </c>
      <c r="Z897" s="0" t="n">
        <v>0</v>
      </c>
      <c r="AA897" s="0" t="n">
        <v>5000000</v>
      </c>
      <c r="AB897" s="0" t="n">
        <v>0</v>
      </c>
      <c r="AC897" s="0" t="n">
        <v>0</v>
      </c>
      <c r="AD897" s="0" t="s">
        <v>99</v>
      </c>
      <c r="AE897" s="0" t="s">
        <v>99</v>
      </c>
      <c r="AH897" s="0" t="n">
        <v>6</v>
      </c>
      <c r="AI897" s="0" t="s">
        <v>2133</v>
      </c>
      <c r="AJ897" s="0" t="s">
        <v>32112</v>
      </c>
      <c r="AK897" s="0" t="s">
        <v>31135</v>
      </c>
      <c r="AL897" s="0" t="s">
        <v>2112</v>
      </c>
    </row>
    <row r="898" customFormat="false" ht="15" hidden="false" customHeight="false" outlineLevel="0" collapsed="false">
      <c r="A898" s="0" t="s">
        <v>32791</v>
      </c>
      <c r="B898" s="0" t="s">
        <v>32792</v>
      </c>
      <c r="C898" s="0" t="s">
        <v>32793</v>
      </c>
      <c r="D898" s="0" t="s">
        <v>32793</v>
      </c>
      <c r="E898" s="0" t="s">
        <v>32794</v>
      </c>
      <c r="F898" s="0" t="s">
        <v>498</v>
      </c>
      <c r="G898" s="0" t="n">
        <v>2</v>
      </c>
      <c r="H898" s="0" t="n">
        <v>1</v>
      </c>
      <c r="I898" s="0" t="n">
        <v>0.01</v>
      </c>
      <c r="J898" s="0" t="n">
        <v>1000</v>
      </c>
      <c r="K898" s="0" t="n">
        <v>0</v>
      </c>
      <c r="L898" s="0" t="n">
        <v>0</v>
      </c>
      <c r="M898" s="0" t="n">
        <v>74.98</v>
      </c>
      <c r="N898" s="0" t="n">
        <v>0</v>
      </c>
      <c r="O898" s="0" t="n">
        <v>74.98</v>
      </c>
      <c r="P898" s="0" t="n">
        <v>0</v>
      </c>
      <c r="Q898" s="0" t="n">
        <v>0</v>
      </c>
      <c r="R898" s="0" t="n">
        <v>0</v>
      </c>
      <c r="S898" s="0" t="n">
        <v>0</v>
      </c>
      <c r="T898" s="0" t="n">
        <v>0</v>
      </c>
      <c r="U898" s="0" t="n">
        <v>0</v>
      </c>
      <c r="V898" s="0" t="n">
        <v>0</v>
      </c>
      <c r="W898" s="0" t="n">
        <v>0</v>
      </c>
      <c r="X898" s="0" t="n">
        <v>70.34</v>
      </c>
      <c r="Y898" s="0" t="n">
        <v>74.98</v>
      </c>
      <c r="Z898" s="0" t="n">
        <v>0</v>
      </c>
      <c r="AA898" s="0" t="n">
        <v>5000000</v>
      </c>
      <c r="AB898" s="0" t="n">
        <v>0</v>
      </c>
      <c r="AC898" s="0" t="n">
        <v>0</v>
      </c>
      <c r="AD898" s="0" t="s">
        <v>99</v>
      </c>
      <c r="AE898" s="0" t="s">
        <v>99</v>
      </c>
      <c r="AH898" s="0" t="n">
        <v>6</v>
      </c>
      <c r="AI898" s="0" t="s">
        <v>2133</v>
      </c>
      <c r="AJ898" s="0" t="s">
        <v>32112</v>
      </c>
      <c r="AK898" s="0" t="s">
        <v>31135</v>
      </c>
      <c r="AL898" s="0" t="s">
        <v>2112</v>
      </c>
    </row>
    <row r="899" customFormat="false" ht="15" hidden="false" customHeight="false" outlineLevel="0" collapsed="false">
      <c r="A899" s="0" t="s">
        <v>32795</v>
      </c>
      <c r="B899" s="0" t="s">
        <v>31137</v>
      </c>
      <c r="C899" s="0" t="s">
        <v>22010</v>
      </c>
      <c r="D899" s="0" t="s">
        <v>22010</v>
      </c>
      <c r="E899" s="0" t="s">
        <v>31138</v>
      </c>
      <c r="F899" s="0" t="s">
        <v>498</v>
      </c>
      <c r="G899" s="0" t="n">
        <v>2</v>
      </c>
      <c r="H899" s="0" t="n">
        <v>1</v>
      </c>
      <c r="I899" s="0" t="n">
        <v>0.0001</v>
      </c>
      <c r="J899" s="0" t="n">
        <v>1000</v>
      </c>
      <c r="K899" s="0" t="n">
        <v>-1.5</v>
      </c>
      <c r="L899" s="0" t="n">
        <v>93.0297</v>
      </c>
      <c r="M899" s="0" t="n">
        <v>94.4471</v>
      </c>
      <c r="N899" s="0" t="n">
        <v>95.2987</v>
      </c>
      <c r="O899" s="0" t="n">
        <v>94.7298</v>
      </c>
      <c r="P899" s="0" t="n">
        <v>0</v>
      </c>
      <c r="Q899" s="0" t="n">
        <v>0</v>
      </c>
      <c r="R899" s="0" t="n">
        <v>0</v>
      </c>
      <c r="S899" s="0" t="n">
        <v>94.6999</v>
      </c>
      <c r="T899" s="0" t="n">
        <v>95.5459</v>
      </c>
      <c r="U899" s="0" t="n">
        <v>91.8015</v>
      </c>
      <c r="V899" s="0" t="n">
        <v>95.5459</v>
      </c>
      <c r="W899" s="0" t="n">
        <v>629292</v>
      </c>
      <c r="X899" s="0" t="n">
        <v>93.0273</v>
      </c>
      <c r="Y899" s="0" t="n">
        <v>94.8937</v>
      </c>
      <c r="Z899" s="0" t="n">
        <v>34</v>
      </c>
      <c r="AA899" s="0" t="n">
        <v>1500000</v>
      </c>
      <c r="AB899" s="0" t="n">
        <v>13540.01</v>
      </c>
      <c r="AC899" s="0" t="n">
        <v>0</v>
      </c>
      <c r="AD899" s="0" t="s">
        <v>30773</v>
      </c>
      <c r="AE899" s="0" t="s">
        <v>99</v>
      </c>
      <c r="AH899" s="0" t="n">
        <v>6</v>
      </c>
      <c r="AI899" s="0" t="s">
        <v>2133</v>
      </c>
      <c r="AJ899" s="0" t="s">
        <v>32112</v>
      </c>
      <c r="AK899" s="0" t="s">
        <v>31135</v>
      </c>
      <c r="AL899" s="0" t="s">
        <v>2112</v>
      </c>
    </row>
    <row r="900" customFormat="false" ht="15" hidden="false" customHeight="false" outlineLevel="0" collapsed="false">
      <c r="A900" s="0" t="s">
        <v>32796</v>
      </c>
      <c r="B900" s="0" t="s">
        <v>32797</v>
      </c>
      <c r="C900" s="0" t="s">
        <v>23039</v>
      </c>
      <c r="D900" s="0" t="s">
        <v>23039</v>
      </c>
      <c r="E900" s="0" t="s">
        <v>32798</v>
      </c>
      <c r="F900" s="0" t="s">
        <v>498</v>
      </c>
      <c r="G900" s="0" t="n">
        <v>2</v>
      </c>
      <c r="H900" s="0" t="n">
        <v>1</v>
      </c>
      <c r="I900" s="0" t="n">
        <v>0.01</v>
      </c>
      <c r="J900" s="0" t="n">
        <v>1000</v>
      </c>
      <c r="K900" s="0" t="n">
        <v>0.07</v>
      </c>
      <c r="L900" s="0" t="n">
        <v>99.07</v>
      </c>
      <c r="M900" s="0" t="n">
        <v>99</v>
      </c>
      <c r="N900" s="0" t="n">
        <v>99.02</v>
      </c>
      <c r="O900" s="0" t="n">
        <v>99.06</v>
      </c>
      <c r="P900" s="0" t="n">
        <v>0</v>
      </c>
      <c r="Q900" s="0" t="n">
        <v>0</v>
      </c>
      <c r="R900" s="0" t="n">
        <v>0</v>
      </c>
      <c r="S900" s="0" t="n">
        <v>99</v>
      </c>
      <c r="T900" s="0" t="n">
        <v>99.07</v>
      </c>
      <c r="U900" s="0" t="n">
        <v>98.7</v>
      </c>
      <c r="V900" s="0" t="n">
        <v>99.07</v>
      </c>
      <c r="W900" s="0" t="n">
        <v>15117259</v>
      </c>
      <c r="X900" s="0" t="n">
        <v>99.06</v>
      </c>
      <c r="Y900" s="0" t="n">
        <v>99.07</v>
      </c>
      <c r="Z900" s="0" t="n">
        <v>701</v>
      </c>
      <c r="AA900" s="0" t="n">
        <v>12000000</v>
      </c>
      <c r="AB900" s="0" t="n">
        <v>990.7</v>
      </c>
      <c r="AC900" s="0" t="n">
        <v>0</v>
      </c>
      <c r="AD900" s="0" t="s">
        <v>99</v>
      </c>
      <c r="AE900" s="0" t="s">
        <v>99</v>
      </c>
      <c r="AH900" s="0" t="n">
        <v>8</v>
      </c>
      <c r="AI900" s="0" t="s">
        <v>2133</v>
      </c>
      <c r="AJ900" s="0" t="s">
        <v>32112</v>
      </c>
      <c r="AK900" s="0" t="s">
        <v>31135</v>
      </c>
      <c r="AL900" s="0" t="s">
        <v>2112</v>
      </c>
    </row>
    <row r="901" customFormat="false" ht="15" hidden="false" customHeight="false" outlineLevel="0" collapsed="false">
      <c r="A901" s="0" t="s">
        <v>32799</v>
      </c>
      <c r="B901" s="0" t="s">
        <v>32800</v>
      </c>
      <c r="C901" s="0" t="s">
        <v>32801</v>
      </c>
      <c r="D901" s="0" t="s">
        <v>32801</v>
      </c>
      <c r="E901" s="0" t="s">
        <v>32802</v>
      </c>
      <c r="F901" s="0" t="s">
        <v>1987</v>
      </c>
      <c r="G901" s="0" t="n">
        <v>3</v>
      </c>
      <c r="H901" s="0" t="n">
        <v>1</v>
      </c>
      <c r="I901" s="0" t="n">
        <v>0.01</v>
      </c>
      <c r="J901" s="0" t="n">
        <v>541.34</v>
      </c>
      <c r="K901" s="0" t="n">
        <v>0</v>
      </c>
      <c r="L901" s="0" t="n">
        <v>0</v>
      </c>
      <c r="M901" s="0" t="n">
        <v>0</v>
      </c>
      <c r="N901" s="0" t="n">
        <v>0</v>
      </c>
      <c r="O901" s="0" t="n">
        <v>0</v>
      </c>
      <c r="P901" s="0" t="n">
        <v>0</v>
      </c>
      <c r="Q901" s="0" t="n">
        <v>0</v>
      </c>
      <c r="R901" s="0" t="n">
        <v>0</v>
      </c>
      <c r="S901" s="0" t="n">
        <v>0</v>
      </c>
      <c r="T901" s="0" t="n">
        <v>0</v>
      </c>
      <c r="U901" s="0" t="n">
        <v>0</v>
      </c>
      <c r="V901" s="0" t="n">
        <v>0</v>
      </c>
      <c r="W901" s="0" t="n">
        <v>0</v>
      </c>
      <c r="X901" s="0" t="n">
        <v>0</v>
      </c>
      <c r="Y901" s="0" t="n">
        <v>0</v>
      </c>
      <c r="Z901" s="0" t="n">
        <v>0</v>
      </c>
      <c r="AA901" s="0" t="n">
        <v>310000</v>
      </c>
      <c r="AB901" s="0" t="n">
        <v>0</v>
      </c>
      <c r="AC901" s="0" t="n">
        <v>0</v>
      </c>
      <c r="AD901" s="0" t="s">
        <v>99</v>
      </c>
      <c r="AE901" s="0" t="s">
        <v>99</v>
      </c>
      <c r="AF901" s="0" t="s">
        <v>30149</v>
      </c>
      <c r="AH901" s="0" t="n">
        <v>0</v>
      </c>
      <c r="AI901" s="0" t="s">
        <v>2133</v>
      </c>
      <c r="AJ901" s="0" t="s">
        <v>32112</v>
      </c>
      <c r="AK901" s="0" t="s">
        <v>31143</v>
      </c>
      <c r="AL901" s="0" t="s">
        <v>2112</v>
      </c>
    </row>
    <row r="902" customFormat="false" ht="15" hidden="false" customHeight="false" outlineLevel="0" collapsed="false">
      <c r="A902" s="0" t="s">
        <v>32803</v>
      </c>
      <c r="B902" s="0" t="s">
        <v>32804</v>
      </c>
      <c r="C902" s="0" t="s">
        <v>32805</v>
      </c>
      <c r="D902" s="0" t="s">
        <v>32805</v>
      </c>
      <c r="E902" s="0" t="s">
        <v>32806</v>
      </c>
      <c r="F902" s="0" t="s">
        <v>498</v>
      </c>
      <c r="G902" s="0" t="n">
        <v>3</v>
      </c>
      <c r="H902" s="0" t="n">
        <v>1</v>
      </c>
      <c r="I902" s="0" t="n">
        <v>0.01</v>
      </c>
      <c r="J902" s="0" t="n">
        <v>1000</v>
      </c>
      <c r="K902" s="0" t="n">
        <v>-0.55</v>
      </c>
      <c r="L902" s="0" t="n">
        <v>100.09</v>
      </c>
      <c r="M902" s="0" t="n">
        <v>100.64</v>
      </c>
      <c r="N902" s="0" t="n">
        <v>0</v>
      </c>
      <c r="O902" s="0" t="n">
        <v>100.09</v>
      </c>
      <c r="P902" s="0" t="n">
        <v>0</v>
      </c>
      <c r="Q902" s="0" t="n">
        <v>0</v>
      </c>
      <c r="R902" s="0" t="n">
        <v>0</v>
      </c>
      <c r="S902" s="0" t="n">
        <v>98.31</v>
      </c>
      <c r="T902" s="0" t="n">
        <v>96.53</v>
      </c>
      <c r="U902" s="0" t="n">
        <v>96.53</v>
      </c>
      <c r="V902" s="0" t="n">
        <v>100.09</v>
      </c>
      <c r="W902" s="0" t="n">
        <v>1966</v>
      </c>
      <c r="X902" s="0" t="n">
        <v>96.53</v>
      </c>
      <c r="Y902" s="0" t="n">
        <v>0</v>
      </c>
      <c r="Z902" s="0" t="n">
        <v>2</v>
      </c>
      <c r="AA902" s="0" t="n">
        <v>5000000</v>
      </c>
      <c r="AB902" s="0" t="n">
        <v>1000.9</v>
      </c>
      <c r="AC902" s="0" t="n">
        <v>0</v>
      </c>
      <c r="AD902" s="0" t="s">
        <v>99</v>
      </c>
      <c r="AE902" s="0" t="s">
        <v>99</v>
      </c>
      <c r="AH902" s="0" t="n">
        <v>6</v>
      </c>
      <c r="AI902" s="0" t="s">
        <v>2133</v>
      </c>
      <c r="AJ902" s="0" t="s">
        <v>32112</v>
      </c>
      <c r="AK902" s="0" t="s">
        <v>31135</v>
      </c>
      <c r="AL902" s="0" t="s">
        <v>2112</v>
      </c>
    </row>
    <row r="903" customFormat="false" ht="15" hidden="false" customHeight="false" outlineLevel="0" collapsed="false">
      <c r="A903" s="0" t="s">
        <v>32807</v>
      </c>
      <c r="B903" s="0" t="s">
        <v>32808</v>
      </c>
      <c r="C903" s="0" t="s">
        <v>21016</v>
      </c>
      <c r="D903" s="0" t="s">
        <v>21016</v>
      </c>
      <c r="E903" s="0" t="s">
        <v>32809</v>
      </c>
      <c r="F903" s="0" t="s">
        <v>498</v>
      </c>
      <c r="G903" s="0" t="n">
        <v>3</v>
      </c>
      <c r="H903" s="0" t="n">
        <v>1</v>
      </c>
      <c r="I903" s="0" t="n">
        <v>0.01</v>
      </c>
      <c r="J903" s="0" t="n">
        <v>1000</v>
      </c>
      <c r="K903" s="0" t="n">
        <v>-0.04</v>
      </c>
      <c r="L903" s="0" t="n">
        <v>98.16</v>
      </c>
      <c r="M903" s="0" t="n">
        <v>98.2</v>
      </c>
      <c r="N903" s="0" t="n">
        <v>98.07</v>
      </c>
      <c r="O903" s="0" t="n">
        <v>98.16</v>
      </c>
      <c r="P903" s="0" t="n">
        <v>0</v>
      </c>
      <c r="Q903" s="0" t="n">
        <v>0</v>
      </c>
      <c r="R903" s="0" t="n">
        <v>0</v>
      </c>
      <c r="S903" s="0" t="n">
        <v>98.36</v>
      </c>
      <c r="T903" s="0" t="n">
        <v>98.48</v>
      </c>
      <c r="U903" s="0" t="n">
        <v>98.13</v>
      </c>
      <c r="V903" s="0" t="n">
        <v>98.48</v>
      </c>
      <c r="W903" s="0" t="n">
        <v>168189</v>
      </c>
      <c r="X903" s="0" t="n">
        <v>98.21</v>
      </c>
      <c r="Y903" s="0" t="n">
        <v>98.37</v>
      </c>
      <c r="Z903" s="0" t="n">
        <v>18</v>
      </c>
      <c r="AA903" s="0" t="n">
        <v>5000000</v>
      </c>
      <c r="AB903" s="0" t="n">
        <v>1963.2</v>
      </c>
      <c r="AC903" s="0" t="n">
        <v>0</v>
      </c>
      <c r="AD903" s="0" t="s">
        <v>99</v>
      </c>
      <c r="AE903" s="0" t="s">
        <v>99</v>
      </c>
      <c r="AH903" s="0" t="n">
        <v>6</v>
      </c>
      <c r="AI903" s="0" t="s">
        <v>2133</v>
      </c>
      <c r="AJ903" s="0" t="s">
        <v>32112</v>
      </c>
      <c r="AK903" s="0" t="s">
        <v>31135</v>
      </c>
      <c r="AL903" s="0" t="s">
        <v>2112</v>
      </c>
    </row>
    <row r="904" customFormat="false" ht="15" hidden="false" customHeight="false" outlineLevel="0" collapsed="false">
      <c r="A904" s="0" t="s">
        <v>32810</v>
      </c>
      <c r="B904" s="0" t="s">
        <v>32811</v>
      </c>
      <c r="C904" s="0" t="s">
        <v>20015</v>
      </c>
      <c r="D904" s="0" t="s">
        <v>20015</v>
      </c>
      <c r="E904" s="0" t="s">
        <v>32812</v>
      </c>
      <c r="F904" s="0" t="s">
        <v>498</v>
      </c>
      <c r="G904" s="0" t="n">
        <v>3</v>
      </c>
      <c r="H904" s="0" t="n">
        <v>1</v>
      </c>
      <c r="I904" s="0" t="n">
        <v>0.01</v>
      </c>
      <c r="J904" s="0" t="n">
        <v>1000</v>
      </c>
      <c r="K904" s="0" t="n">
        <v>0.15</v>
      </c>
      <c r="L904" s="0" t="n">
        <v>85.44</v>
      </c>
      <c r="M904" s="0" t="n">
        <v>85.32</v>
      </c>
      <c r="N904" s="0" t="n">
        <v>86.53</v>
      </c>
      <c r="O904" s="0" t="n">
        <v>85.35</v>
      </c>
      <c r="P904" s="0" t="n">
        <v>0</v>
      </c>
      <c r="Q904" s="0" t="n">
        <v>0</v>
      </c>
      <c r="R904" s="0" t="n">
        <v>0</v>
      </c>
      <c r="S904" s="0" t="n">
        <v>85.47</v>
      </c>
      <c r="T904" s="0" t="n">
        <v>85.61</v>
      </c>
      <c r="U904" s="0" t="n">
        <v>85.25</v>
      </c>
      <c r="V904" s="0" t="n">
        <v>85.61</v>
      </c>
      <c r="W904" s="0" t="n">
        <v>10257</v>
      </c>
      <c r="X904" s="0" t="n">
        <v>85.26</v>
      </c>
      <c r="Y904" s="0" t="n">
        <v>85.42</v>
      </c>
      <c r="Z904" s="0" t="n">
        <v>6</v>
      </c>
      <c r="AA904" s="0" t="n">
        <v>5000000</v>
      </c>
      <c r="AB904" s="0" t="n">
        <v>854.4</v>
      </c>
      <c r="AC904" s="0" t="n">
        <v>0</v>
      </c>
      <c r="AD904" s="0" t="s">
        <v>99</v>
      </c>
      <c r="AE904" s="0" t="s">
        <v>99</v>
      </c>
      <c r="AH904" s="0" t="n">
        <v>6</v>
      </c>
      <c r="AI904" s="0" t="s">
        <v>2133</v>
      </c>
      <c r="AJ904" s="0" t="s">
        <v>32112</v>
      </c>
      <c r="AK904" s="0" t="s">
        <v>31135</v>
      </c>
      <c r="AL904" s="0" t="s">
        <v>2112</v>
      </c>
    </row>
    <row r="905" customFormat="false" ht="15" hidden="false" customHeight="false" outlineLevel="0" collapsed="false">
      <c r="A905" s="0" t="s">
        <v>32813</v>
      </c>
      <c r="B905" s="0" t="s">
        <v>32814</v>
      </c>
      <c r="C905" s="0" t="s">
        <v>23297</v>
      </c>
      <c r="D905" s="0" t="s">
        <v>23297</v>
      </c>
      <c r="E905" s="0" t="s">
        <v>23299</v>
      </c>
      <c r="F905" s="0" t="s">
        <v>498</v>
      </c>
      <c r="G905" s="0" t="n">
        <v>2</v>
      </c>
      <c r="H905" s="0" t="n">
        <v>1</v>
      </c>
      <c r="I905" s="0" t="n">
        <v>0.01</v>
      </c>
      <c r="J905" s="0" t="n">
        <v>1000</v>
      </c>
      <c r="K905" s="0" t="n">
        <v>-0.05</v>
      </c>
      <c r="L905" s="0" t="n">
        <v>100.09</v>
      </c>
      <c r="M905" s="0" t="n">
        <v>100.14</v>
      </c>
      <c r="N905" s="0" t="n">
        <v>100.1</v>
      </c>
      <c r="O905" s="0" t="n">
        <v>100.09</v>
      </c>
      <c r="P905" s="0" t="n">
        <v>0</v>
      </c>
      <c r="Q905" s="0" t="n">
        <v>0</v>
      </c>
      <c r="R905" s="0" t="n">
        <v>0</v>
      </c>
      <c r="S905" s="0" t="n">
        <v>100.1</v>
      </c>
      <c r="T905" s="0" t="n">
        <v>100.12</v>
      </c>
      <c r="U905" s="0" t="n">
        <v>100.02</v>
      </c>
      <c r="V905" s="0" t="n">
        <v>100.13</v>
      </c>
      <c r="W905" s="0" t="n">
        <v>3149245</v>
      </c>
      <c r="X905" s="0" t="n">
        <v>100.03</v>
      </c>
      <c r="Y905" s="0" t="n">
        <v>100.09</v>
      </c>
      <c r="Z905" s="0" t="n">
        <v>75</v>
      </c>
      <c r="AA905" s="0" t="n">
        <v>1000000</v>
      </c>
      <c r="AB905" s="0" t="n">
        <v>7006.3</v>
      </c>
      <c r="AC905" s="0" t="n">
        <v>0</v>
      </c>
      <c r="AD905" s="0" t="s">
        <v>99</v>
      </c>
      <c r="AE905" s="0" t="s">
        <v>99</v>
      </c>
      <c r="AH905" s="0" t="n">
        <v>8</v>
      </c>
      <c r="AI905" s="0" t="s">
        <v>2133</v>
      </c>
      <c r="AJ905" s="0" t="s">
        <v>32112</v>
      </c>
      <c r="AK905" s="0" t="s">
        <v>31135</v>
      </c>
      <c r="AL905" s="0" t="s">
        <v>2112</v>
      </c>
    </row>
    <row r="906" customFormat="false" ht="15" hidden="false" customHeight="false" outlineLevel="0" collapsed="false">
      <c r="A906" s="0" t="s">
        <v>32815</v>
      </c>
      <c r="B906" s="0" t="s">
        <v>32816</v>
      </c>
      <c r="C906" s="0" t="s">
        <v>32817</v>
      </c>
      <c r="D906" s="0" t="s">
        <v>32817</v>
      </c>
      <c r="E906" s="0" t="s">
        <v>32818</v>
      </c>
      <c r="F906" s="0" t="s">
        <v>498</v>
      </c>
      <c r="G906" s="0" t="n">
        <v>2</v>
      </c>
      <c r="H906" s="0" t="n">
        <v>1</v>
      </c>
      <c r="I906" s="0" t="n">
        <v>0.01</v>
      </c>
      <c r="J906" s="0" t="n">
        <v>1000</v>
      </c>
      <c r="K906" s="0" t="n">
        <v>0</v>
      </c>
      <c r="L906" s="0" t="n">
        <v>0</v>
      </c>
      <c r="M906" s="0" t="n">
        <v>0</v>
      </c>
      <c r="N906" s="0" t="n">
        <v>0</v>
      </c>
      <c r="O906" s="0" t="n">
        <v>0</v>
      </c>
      <c r="P906" s="0" t="n">
        <v>0</v>
      </c>
      <c r="Q906" s="0" t="n">
        <v>0</v>
      </c>
      <c r="R906" s="0" t="n">
        <v>0</v>
      </c>
      <c r="S906" s="0" t="n">
        <v>0</v>
      </c>
      <c r="T906" s="0" t="n">
        <v>0</v>
      </c>
      <c r="U906" s="0" t="n">
        <v>0</v>
      </c>
      <c r="V906" s="0" t="n">
        <v>0</v>
      </c>
      <c r="W906" s="0" t="n">
        <v>0</v>
      </c>
      <c r="X906" s="0" t="n">
        <v>80.01</v>
      </c>
      <c r="Y906" s="0" t="n">
        <v>0</v>
      </c>
      <c r="Z906" s="0" t="n">
        <v>0</v>
      </c>
      <c r="AA906" s="0" t="n">
        <v>20000000</v>
      </c>
      <c r="AB906" s="0" t="n">
        <v>0</v>
      </c>
      <c r="AC906" s="0" t="n">
        <v>0</v>
      </c>
      <c r="AD906" s="0" t="s">
        <v>99</v>
      </c>
      <c r="AE906" s="0" t="s">
        <v>99</v>
      </c>
      <c r="AH906" s="0" t="n">
        <v>800</v>
      </c>
      <c r="AI906" s="0" t="s">
        <v>2133</v>
      </c>
      <c r="AJ906" s="0" t="s">
        <v>32112</v>
      </c>
      <c r="AK906" s="0" t="s">
        <v>31135</v>
      </c>
      <c r="AL906" s="0" t="s">
        <v>2112</v>
      </c>
    </row>
    <row r="907" customFormat="false" ht="15" hidden="false" customHeight="false" outlineLevel="0" collapsed="false">
      <c r="A907" s="0" t="s">
        <v>32819</v>
      </c>
      <c r="B907" s="0" t="s">
        <v>32820</v>
      </c>
      <c r="C907" s="0" t="s">
        <v>32821</v>
      </c>
      <c r="D907" s="0" t="s">
        <v>32821</v>
      </c>
      <c r="E907" s="0" t="s">
        <v>32822</v>
      </c>
      <c r="F907" s="0" t="s">
        <v>498</v>
      </c>
      <c r="G907" s="0" t="n">
        <v>2</v>
      </c>
      <c r="H907" s="0" t="n">
        <v>1</v>
      </c>
      <c r="I907" s="0" t="n">
        <v>0.01</v>
      </c>
      <c r="J907" s="0" t="n">
        <v>1000</v>
      </c>
      <c r="K907" s="0" t="n">
        <v>0</v>
      </c>
      <c r="L907" s="0" t="n">
        <v>0</v>
      </c>
      <c r="M907" s="0" t="n">
        <v>0</v>
      </c>
      <c r="N907" s="0" t="n">
        <v>0</v>
      </c>
      <c r="O907" s="0" t="n">
        <v>0</v>
      </c>
      <c r="P907" s="0" t="n">
        <v>0</v>
      </c>
      <c r="Q907" s="0" t="n">
        <v>0</v>
      </c>
      <c r="R907" s="0" t="n">
        <v>0</v>
      </c>
      <c r="S907" s="0" t="n">
        <v>0</v>
      </c>
      <c r="T907" s="0" t="n">
        <v>0</v>
      </c>
      <c r="U907" s="0" t="n">
        <v>0</v>
      </c>
      <c r="V907" s="0" t="n">
        <v>0</v>
      </c>
      <c r="W907" s="0" t="n">
        <v>0</v>
      </c>
      <c r="X907" s="0" t="n">
        <v>80.01</v>
      </c>
      <c r="Y907" s="0" t="n">
        <v>0</v>
      </c>
      <c r="Z907" s="0" t="n">
        <v>0</v>
      </c>
      <c r="AA907" s="0" t="n">
        <v>10000000</v>
      </c>
      <c r="AB907" s="0" t="n">
        <v>0</v>
      </c>
      <c r="AC907" s="0" t="n">
        <v>0</v>
      </c>
      <c r="AD907" s="0" t="s">
        <v>99</v>
      </c>
      <c r="AE907" s="0" t="s">
        <v>99</v>
      </c>
      <c r="AH907" s="0" t="n">
        <v>800</v>
      </c>
      <c r="AI907" s="0" t="s">
        <v>2133</v>
      </c>
      <c r="AJ907" s="0" t="s">
        <v>32112</v>
      </c>
      <c r="AK907" s="0" t="s">
        <v>31135</v>
      </c>
      <c r="AL907" s="0" t="s">
        <v>2112</v>
      </c>
    </row>
    <row r="908" customFormat="false" ht="15" hidden="false" customHeight="false" outlineLevel="0" collapsed="false">
      <c r="A908" s="0" t="s">
        <v>32823</v>
      </c>
      <c r="B908" s="0" t="s">
        <v>32824</v>
      </c>
      <c r="C908" s="0" t="s">
        <v>32825</v>
      </c>
      <c r="D908" s="0" t="s">
        <v>32825</v>
      </c>
      <c r="E908" s="0" t="s">
        <v>32826</v>
      </c>
      <c r="F908" s="0" t="s">
        <v>498</v>
      </c>
      <c r="G908" s="0" t="n">
        <v>3</v>
      </c>
      <c r="H908" s="0" t="n">
        <v>1</v>
      </c>
      <c r="I908" s="0" t="n">
        <v>0.01</v>
      </c>
      <c r="J908" s="0" t="n">
        <v>1000</v>
      </c>
      <c r="K908" s="0" t="n">
        <v>0.34</v>
      </c>
      <c r="L908" s="0" t="n">
        <v>91</v>
      </c>
      <c r="M908" s="0" t="n">
        <v>90.68</v>
      </c>
      <c r="N908" s="0" t="n">
        <v>91.49</v>
      </c>
      <c r="O908" s="0" t="n">
        <v>91</v>
      </c>
      <c r="P908" s="0" t="n">
        <v>0</v>
      </c>
      <c r="Q908" s="0" t="n">
        <v>0</v>
      </c>
      <c r="R908" s="0" t="n">
        <v>0</v>
      </c>
      <c r="S908" s="0" t="n">
        <v>89.33</v>
      </c>
      <c r="T908" s="0" t="n">
        <v>89.37</v>
      </c>
      <c r="U908" s="0" t="n">
        <v>89.02</v>
      </c>
      <c r="V908" s="0" t="n">
        <v>91</v>
      </c>
      <c r="W908" s="0" t="n">
        <v>45557</v>
      </c>
      <c r="X908" s="0" t="n">
        <v>91</v>
      </c>
      <c r="Y908" s="0" t="n">
        <v>91.5</v>
      </c>
      <c r="Z908" s="0" t="n">
        <v>9</v>
      </c>
      <c r="AA908" s="0" t="n">
        <v>80000</v>
      </c>
      <c r="AB908" s="0" t="n">
        <v>910</v>
      </c>
      <c r="AC908" s="0" t="n">
        <v>0</v>
      </c>
      <c r="AD908" s="0" t="s">
        <v>99</v>
      </c>
      <c r="AE908" s="0" t="s">
        <v>99</v>
      </c>
      <c r="AF908" s="0" t="s">
        <v>30149</v>
      </c>
      <c r="AH908" s="0" t="n">
        <v>0</v>
      </c>
      <c r="AI908" s="0" t="s">
        <v>2133</v>
      </c>
      <c r="AJ908" s="0" t="s">
        <v>32112</v>
      </c>
      <c r="AK908" s="0" t="s">
        <v>31135</v>
      </c>
      <c r="AL908" s="0" t="s">
        <v>2112</v>
      </c>
    </row>
    <row r="909" customFormat="false" ht="15" hidden="false" customHeight="false" outlineLevel="0" collapsed="false">
      <c r="A909" s="0" t="s">
        <v>32827</v>
      </c>
      <c r="B909" s="0" t="s">
        <v>32828</v>
      </c>
      <c r="C909" s="0" t="s">
        <v>17940</v>
      </c>
      <c r="D909" s="0" t="s">
        <v>17940</v>
      </c>
      <c r="E909" s="0" t="s">
        <v>32829</v>
      </c>
      <c r="F909" s="0" t="s">
        <v>498</v>
      </c>
      <c r="G909" s="0" t="n">
        <v>3</v>
      </c>
      <c r="H909" s="0" t="n">
        <v>1</v>
      </c>
      <c r="I909" s="0" t="n">
        <v>0.01</v>
      </c>
      <c r="J909" s="0" t="n">
        <v>1000</v>
      </c>
      <c r="K909" s="0" t="n">
        <v>-1</v>
      </c>
      <c r="L909" s="0" t="n">
        <v>81.28</v>
      </c>
      <c r="M909" s="0" t="n">
        <v>82.1</v>
      </c>
      <c r="N909" s="0" t="n">
        <v>81.79</v>
      </c>
      <c r="O909" s="0" t="n">
        <v>81.28</v>
      </c>
      <c r="P909" s="0" t="n">
        <v>0</v>
      </c>
      <c r="Q909" s="0" t="n">
        <v>0</v>
      </c>
      <c r="R909" s="0" t="n">
        <v>0</v>
      </c>
      <c r="S909" s="0" t="n">
        <v>81.19</v>
      </c>
      <c r="T909" s="0" t="n">
        <v>81.08</v>
      </c>
      <c r="U909" s="0" t="n">
        <v>81</v>
      </c>
      <c r="V909" s="0" t="n">
        <v>82.07</v>
      </c>
      <c r="W909" s="0" t="n">
        <v>65768</v>
      </c>
      <c r="X909" s="0" t="n">
        <v>81.59</v>
      </c>
      <c r="Y909" s="0" t="n">
        <v>82.04</v>
      </c>
      <c r="Z909" s="0" t="n">
        <v>29</v>
      </c>
      <c r="AA909" s="0" t="n">
        <v>300000</v>
      </c>
      <c r="AB909" s="0" t="n">
        <v>11379.2</v>
      </c>
      <c r="AC909" s="0" t="n">
        <v>0</v>
      </c>
      <c r="AD909" s="0" t="s">
        <v>99</v>
      </c>
      <c r="AE909" s="0" t="s">
        <v>99</v>
      </c>
      <c r="AH909" s="0" t="n">
        <v>6</v>
      </c>
      <c r="AI909" s="0" t="s">
        <v>2133</v>
      </c>
      <c r="AJ909" s="0" t="s">
        <v>32112</v>
      </c>
      <c r="AK909" s="0" t="s">
        <v>31135</v>
      </c>
      <c r="AL909" s="0" t="s">
        <v>2112</v>
      </c>
    </row>
    <row r="910" customFormat="false" ht="15" hidden="false" customHeight="false" outlineLevel="0" collapsed="false">
      <c r="A910" s="0" t="s">
        <v>32830</v>
      </c>
      <c r="B910" s="0" t="s">
        <v>32831</v>
      </c>
      <c r="C910" s="0" t="s">
        <v>24704</v>
      </c>
      <c r="D910" s="0" t="s">
        <v>24704</v>
      </c>
      <c r="E910" s="0" t="s">
        <v>32832</v>
      </c>
      <c r="F910" s="0" t="s">
        <v>498</v>
      </c>
      <c r="G910" s="0" t="n">
        <v>2</v>
      </c>
      <c r="H910" s="0" t="n">
        <v>1</v>
      </c>
      <c r="I910" s="0" t="n">
        <v>0.01</v>
      </c>
      <c r="J910" s="0" t="n">
        <v>1000</v>
      </c>
      <c r="K910" s="0" t="n">
        <v>0</v>
      </c>
      <c r="L910" s="0" t="n">
        <v>99</v>
      </c>
      <c r="M910" s="0" t="n">
        <v>99</v>
      </c>
      <c r="N910" s="0" t="n">
        <v>99.18</v>
      </c>
      <c r="O910" s="0" t="n">
        <v>99</v>
      </c>
      <c r="P910" s="0" t="n">
        <v>0</v>
      </c>
      <c r="Q910" s="0" t="n">
        <v>0</v>
      </c>
      <c r="R910" s="0" t="n">
        <v>0</v>
      </c>
      <c r="S910" s="0" t="n">
        <v>98.99</v>
      </c>
      <c r="T910" s="0" t="n">
        <v>99.33</v>
      </c>
      <c r="U910" s="0" t="n">
        <v>98.9</v>
      </c>
      <c r="V910" s="0" t="n">
        <v>99.33</v>
      </c>
      <c r="W910" s="0" t="n">
        <v>1631423</v>
      </c>
      <c r="X910" s="0" t="n">
        <v>98.91</v>
      </c>
      <c r="Y910" s="0" t="n">
        <v>99</v>
      </c>
      <c r="Z910" s="0" t="n">
        <v>56</v>
      </c>
      <c r="AA910" s="0" t="n">
        <v>20000000</v>
      </c>
      <c r="AB910" s="0" t="n">
        <v>4950</v>
      </c>
      <c r="AC910" s="0" t="n">
        <v>0</v>
      </c>
      <c r="AD910" s="0" t="s">
        <v>99</v>
      </c>
      <c r="AE910" s="0" t="s">
        <v>99</v>
      </c>
      <c r="AH910" s="0" t="n">
        <v>8</v>
      </c>
      <c r="AI910" s="0" t="s">
        <v>2133</v>
      </c>
      <c r="AJ910" s="0" t="s">
        <v>32112</v>
      </c>
      <c r="AK910" s="0" t="s">
        <v>31135</v>
      </c>
      <c r="AL910" s="0" t="s">
        <v>2112</v>
      </c>
    </row>
    <row r="911" customFormat="false" ht="15" hidden="false" customHeight="false" outlineLevel="0" collapsed="false">
      <c r="A911" s="0" t="s">
        <v>32833</v>
      </c>
      <c r="B911" s="0" t="s">
        <v>32834</v>
      </c>
      <c r="C911" s="0" t="s">
        <v>24436</v>
      </c>
      <c r="D911" s="0" t="s">
        <v>24436</v>
      </c>
      <c r="E911" s="0" t="s">
        <v>32835</v>
      </c>
      <c r="F911" s="0" t="s">
        <v>498</v>
      </c>
      <c r="G911" s="0" t="n">
        <v>1</v>
      </c>
      <c r="H911" s="0" t="n">
        <v>1</v>
      </c>
      <c r="I911" s="0" t="n">
        <v>0.01</v>
      </c>
      <c r="J911" s="0" t="n">
        <v>1000</v>
      </c>
      <c r="K911" s="0" t="n">
        <v>-0.02</v>
      </c>
      <c r="L911" s="0" t="n">
        <v>82.78</v>
      </c>
      <c r="M911" s="0" t="n">
        <v>82.79</v>
      </c>
      <c r="N911" s="0" t="n">
        <v>82.84</v>
      </c>
      <c r="O911" s="0" t="n">
        <v>82.79</v>
      </c>
      <c r="P911" s="0" t="n">
        <v>0</v>
      </c>
      <c r="Q911" s="0" t="n">
        <v>0</v>
      </c>
      <c r="R911" s="0" t="n">
        <v>0</v>
      </c>
      <c r="S911" s="0" t="n">
        <v>82.78</v>
      </c>
      <c r="T911" s="0" t="n">
        <v>83.64</v>
      </c>
      <c r="U911" s="0" t="n">
        <v>82.66</v>
      </c>
      <c r="V911" s="0" t="n">
        <v>83.64</v>
      </c>
      <c r="W911" s="0" t="n">
        <v>1669632</v>
      </c>
      <c r="X911" s="0" t="n">
        <v>82.68</v>
      </c>
      <c r="Y911" s="0" t="n">
        <v>82.78</v>
      </c>
      <c r="Z911" s="0" t="n">
        <v>140</v>
      </c>
      <c r="AA911" s="0" t="n">
        <v>24650000</v>
      </c>
      <c r="AB911" s="0" t="n">
        <v>827.8</v>
      </c>
      <c r="AC911" s="0" t="n">
        <v>0</v>
      </c>
      <c r="AD911" s="0" t="s">
        <v>99</v>
      </c>
      <c r="AE911" s="0" t="s">
        <v>99</v>
      </c>
      <c r="AH911" s="0" t="n">
        <v>6</v>
      </c>
      <c r="AI911" s="0" t="s">
        <v>2133</v>
      </c>
      <c r="AJ911" s="0" t="s">
        <v>32112</v>
      </c>
      <c r="AK911" s="0" t="s">
        <v>31135</v>
      </c>
      <c r="AL911" s="0" t="s">
        <v>2112</v>
      </c>
    </row>
    <row r="912" customFormat="false" ht="15" hidden="false" customHeight="false" outlineLevel="0" collapsed="false">
      <c r="A912" s="0" t="s">
        <v>32836</v>
      </c>
      <c r="B912" s="0" t="s">
        <v>32837</v>
      </c>
      <c r="C912" s="0" t="s">
        <v>26871</v>
      </c>
      <c r="D912" s="0" t="s">
        <v>26871</v>
      </c>
      <c r="E912" s="0" t="s">
        <v>32838</v>
      </c>
      <c r="F912" s="0" t="s">
        <v>498</v>
      </c>
      <c r="G912" s="0" t="n">
        <v>2</v>
      </c>
      <c r="H912" s="0" t="n">
        <v>1</v>
      </c>
      <c r="I912" s="0" t="n">
        <v>0.01</v>
      </c>
      <c r="J912" s="0" t="n">
        <v>1000</v>
      </c>
      <c r="K912" s="0" t="n">
        <v>0.28</v>
      </c>
      <c r="L912" s="0" t="n">
        <v>86.95</v>
      </c>
      <c r="M912" s="0" t="n">
        <v>86.3</v>
      </c>
      <c r="N912" s="0" t="n">
        <v>87.07</v>
      </c>
      <c r="O912" s="0" t="n">
        <v>86.96</v>
      </c>
      <c r="P912" s="0" t="n">
        <v>0</v>
      </c>
      <c r="Q912" s="0" t="n">
        <v>0</v>
      </c>
      <c r="R912" s="0" t="n">
        <v>0</v>
      </c>
      <c r="S912" s="0" t="n">
        <v>86.74</v>
      </c>
      <c r="T912" s="0" t="n">
        <v>86.73</v>
      </c>
      <c r="U912" s="0" t="n">
        <v>86</v>
      </c>
      <c r="V912" s="0" t="n">
        <v>87.25</v>
      </c>
      <c r="W912" s="0" t="n">
        <v>842282</v>
      </c>
      <c r="X912" s="0" t="n">
        <v>86.92</v>
      </c>
      <c r="Y912" s="0" t="n">
        <v>86.96</v>
      </c>
      <c r="Z912" s="0" t="n">
        <v>115</v>
      </c>
      <c r="AA912" s="0" t="n">
        <v>1400000</v>
      </c>
      <c r="AB912" s="0" t="n">
        <v>869.5</v>
      </c>
      <c r="AC912" s="0" t="n">
        <v>0</v>
      </c>
      <c r="AD912" s="0" t="s">
        <v>99</v>
      </c>
      <c r="AE912" s="0" t="s">
        <v>99</v>
      </c>
      <c r="AH912" s="0" t="n">
        <v>6</v>
      </c>
      <c r="AI912" s="0" t="s">
        <v>2133</v>
      </c>
      <c r="AJ912" s="0" t="s">
        <v>32112</v>
      </c>
      <c r="AK912" s="0" t="s">
        <v>31135</v>
      </c>
      <c r="AL912" s="0" t="s">
        <v>2112</v>
      </c>
    </row>
    <row r="913" customFormat="false" ht="15" hidden="false" customHeight="false" outlineLevel="0" collapsed="false">
      <c r="A913" s="0" t="s">
        <v>32839</v>
      </c>
      <c r="B913" s="0" t="s">
        <v>32840</v>
      </c>
      <c r="C913" s="0" t="s">
        <v>24672</v>
      </c>
      <c r="D913" s="0" t="s">
        <v>24672</v>
      </c>
      <c r="E913" s="0" t="s">
        <v>32841</v>
      </c>
      <c r="F913" s="0" t="s">
        <v>498</v>
      </c>
      <c r="G913" s="0" t="n">
        <v>2</v>
      </c>
      <c r="H913" s="0" t="n">
        <v>1</v>
      </c>
      <c r="I913" s="0" t="n">
        <v>0.01</v>
      </c>
      <c r="J913" s="0" t="n">
        <v>1000</v>
      </c>
      <c r="K913" s="0" t="n">
        <v>-0.1</v>
      </c>
      <c r="L913" s="0" t="n">
        <v>90.78</v>
      </c>
      <c r="M913" s="0" t="n">
        <v>90.87</v>
      </c>
      <c r="N913" s="0" t="n">
        <v>90.68</v>
      </c>
      <c r="O913" s="0" t="n">
        <v>90.43</v>
      </c>
      <c r="P913" s="0" t="n">
        <v>0</v>
      </c>
      <c r="Q913" s="0" t="n">
        <v>0</v>
      </c>
      <c r="R913" s="0" t="n">
        <v>0</v>
      </c>
      <c r="S913" s="0" t="n">
        <v>90.45</v>
      </c>
      <c r="T913" s="0" t="n">
        <v>90.86</v>
      </c>
      <c r="U913" s="0" t="n">
        <v>90</v>
      </c>
      <c r="V913" s="0" t="n">
        <v>90.87</v>
      </c>
      <c r="W913" s="0" t="n">
        <v>366341</v>
      </c>
      <c r="X913" s="0" t="n">
        <v>90.21</v>
      </c>
      <c r="Y913" s="0" t="n">
        <v>90.4</v>
      </c>
      <c r="Z913" s="0" t="n">
        <v>57</v>
      </c>
      <c r="AA913" s="0" t="n">
        <v>1600000</v>
      </c>
      <c r="AB913" s="0" t="n">
        <v>2723.4</v>
      </c>
      <c r="AC913" s="0" t="n">
        <v>0</v>
      </c>
      <c r="AD913" s="0" t="s">
        <v>99</v>
      </c>
      <c r="AE913" s="0" t="s">
        <v>99</v>
      </c>
      <c r="AH913" s="0" t="n">
        <v>800</v>
      </c>
      <c r="AI913" s="0" t="s">
        <v>2133</v>
      </c>
      <c r="AJ913" s="0" t="s">
        <v>32112</v>
      </c>
      <c r="AK913" s="0" t="s">
        <v>31135</v>
      </c>
      <c r="AL913" s="0" t="s">
        <v>2112</v>
      </c>
    </row>
    <row r="914" customFormat="false" ht="15" hidden="false" customHeight="false" outlineLevel="0" collapsed="false">
      <c r="A914" s="0" t="s">
        <v>32842</v>
      </c>
      <c r="B914" s="0" t="s">
        <v>32843</v>
      </c>
      <c r="C914" s="0" t="s">
        <v>26993</v>
      </c>
      <c r="D914" s="0" t="s">
        <v>26993</v>
      </c>
      <c r="E914" s="0" t="s">
        <v>32844</v>
      </c>
      <c r="F914" s="0" t="s">
        <v>498</v>
      </c>
      <c r="G914" s="0" t="n">
        <v>3</v>
      </c>
      <c r="H914" s="0" t="n">
        <v>1</v>
      </c>
      <c r="I914" s="0" t="n">
        <v>0.01</v>
      </c>
      <c r="J914" s="0" t="n">
        <v>1000</v>
      </c>
      <c r="K914" s="0" t="n">
        <v>0.53</v>
      </c>
      <c r="L914" s="0" t="n">
        <v>92.36</v>
      </c>
      <c r="M914" s="0" t="n">
        <v>91.87</v>
      </c>
      <c r="N914" s="0" t="n">
        <v>91.27</v>
      </c>
      <c r="O914" s="0" t="n">
        <v>92.36</v>
      </c>
      <c r="P914" s="0" t="n">
        <v>0</v>
      </c>
      <c r="Q914" s="0" t="n">
        <v>0</v>
      </c>
      <c r="R914" s="0" t="n">
        <v>0</v>
      </c>
      <c r="S914" s="0" t="n">
        <v>91.83</v>
      </c>
      <c r="T914" s="0" t="n">
        <v>91.95</v>
      </c>
      <c r="U914" s="0" t="n">
        <v>90.51</v>
      </c>
      <c r="V914" s="0" t="n">
        <v>93</v>
      </c>
      <c r="W914" s="0" t="n">
        <v>398525</v>
      </c>
      <c r="X914" s="0" t="n">
        <v>92.08</v>
      </c>
      <c r="Y914" s="0" t="n">
        <v>92.34</v>
      </c>
      <c r="Z914" s="0" t="n">
        <v>90</v>
      </c>
      <c r="AA914" s="0" t="n">
        <v>200000</v>
      </c>
      <c r="AB914" s="0" t="n">
        <v>2770.8</v>
      </c>
      <c r="AC914" s="0" t="n">
        <v>0</v>
      </c>
      <c r="AD914" s="0" t="s">
        <v>99</v>
      </c>
      <c r="AE914" s="0" t="s">
        <v>99</v>
      </c>
      <c r="AH914" s="0" t="n">
        <v>6</v>
      </c>
      <c r="AI914" s="0" t="s">
        <v>2133</v>
      </c>
      <c r="AJ914" s="0" t="s">
        <v>32112</v>
      </c>
      <c r="AK914" s="0" t="s">
        <v>31135</v>
      </c>
      <c r="AL914" s="0" t="s">
        <v>2112</v>
      </c>
    </row>
    <row r="915" customFormat="false" ht="15" hidden="false" customHeight="false" outlineLevel="0" collapsed="false">
      <c r="A915" s="0" t="s">
        <v>32845</v>
      </c>
      <c r="B915" s="0" t="s">
        <v>32846</v>
      </c>
      <c r="C915" s="0" t="s">
        <v>25189</v>
      </c>
      <c r="D915" s="0" t="s">
        <v>25189</v>
      </c>
      <c r="E915" s="0" t="s">
        <v>32847</v>
      </c>
      <c r="F915" s="0" t="s">
        <v>498</v>
      </c>
      <c r="G915" s="0" t="n">
        <v>3</v>
      </c>
      <c r="H915" s="0" t="n">
        <v>1</v>
      </c>
      <c r="I915" s="0" t="n">
        <v>0.01</v>
      </c>
      <c r="J915" s="0" t="n">
        <v>1000</v>
      </c>
      <c r="K915" s="0" t="n">
        <v>-1.3</v>
      </c>
      <c r="L915" s="0" t="n">
        <v>80</v>
      </c>
      <c r="M915" s="0" t="n">
        <v>81.05</v>
      </c>
      <c r="N915" s="0" t="n">
        <v>81.74</v>
      </c>
      <c r="O915" s="0" t="n">
        <v>79.99</v>
      </c>
      <c r="P915" s="0" t="n">
        <v>0</v>
      </c>
      <c r="Q915" s="0" t="n">
        <v>0</v>
      </c>
      <c r="R915" s="0" t="n">
        <v>0</v>
      </c>
      <c r="S915" s="0" t="n">
        <v>79.78</v>
      </c>
      <c r="T915" s="0" t="n">
        <v>85.24</v>
      </c>
      <c r="U915" s="0" t="n">
        <v>79.46</v>
      </c>
      <c r="V915" s="0" t="n">
        <v>85.24</v>
      </c>
      <c r="W915" s="0" t="n">
        <v>450744</v>
      </c>
      <c r="X915" s="0" t="n">
        <v>79.94</v>
      </c>
      <c r="Y915" s="0" t="n">
        <v>80.07</v>
      </c>
      <c r="Z915" s="0" t="n">
        <v>103</v>
      </c>
      <c r="AA915" s="0" t="n">
        <v>300000</v>
      </c>
      <c r="AB915" s="0" t="n">
        <v>8000</v>
      </c>
      <c r="AC915" s="0" t="n">
        <v>0</v>
      </c>
      <c r="AD915" s="0" t="s">
        <v>99</v>
      </c>
      <c r="AE915" s="0" t="s">
        <v>99</v>
      </c>
      <c r="AH915" s="0" t="n">
        <v>6</v>
      </c>
      <c r="AI915" s="0" t="s">
        <v>2133</v>
      </c>
      <c r="AJ915" s="0" t="s">
        <v>32112</v>
      </c>
      <c r="AK915" s="0" t="s">
        <v>31135</v>
      </c>
      <c r="AL915" s="0" t="s">
        <v>2112</v>
      </c>
    </row>
    <row r="916" customFormat="false" ht="15" hidden="false" customHeight="false" outlineLevel="0" collapsed="false">
      <c r="A916" s="0" t="s">
        <v>32848</v>
      </c>
      <c r="B916" s="0" t="s">
        <v>32849</v>
      </c>
      <c r="C916" s="0" t="s">
        <v>32850</v>
      </c>
      <c r="D916" s="0" t="s">
        <v>32850</v>
      </c>
      <c r="E916" s="0" t="s">
        <v>32851</v>
      </c>
      <c r="F916" s="0" t="s">
        <v>498</v>
      </c>
      <c r="G916" s="0" t="n">
        <v>3</v>
      </c>
      <c r="H916" s="0" t="n">
        <v>1</v>
      </c>
      <c r="I916" s="0" t="n">
        <v>0.01</v>
      </c>
      <c r="J916" s="0" t="n">
        <v>1000</v>
      </c>
      <c r="K916" s="0" t="n">
        <v>0</v>
      </c>
      <c r="L916" s="0" t="n">
        <v>0</v>
      </c>
      <c r="M916" s="0" t="n">
        <v>94.06</v>
      </c>
      <c r="N916" s="0" t="n">
        <v>0</v>
      </c>
      <c r="O916" s="0" t="n">
        <v>94.06</v>
      </c>
      <c r="P916" s="0" t="n">
        <v>0</v>
      </c>
      <c r="Q916" s="0" t="n">
        <v>0</v>
      </c>
      <c r="R916" s="0" t="n">
        <v>0</v>
      </c>
      <c r="S916" s="0" t="n">
        <v>0</v>
      </c>
      <c r="T916" s="0" t="n">
        <v>0</v>
      </c>
      <c r="U916" s="0" t="n">
        <v>0</v>
      </c>
      <c r="V916" s="0" t="n">
        <v>0</v>
      </c>
      <c r="W916" s="0" t="n">
        <v>0</v>
      </c>
      <c r="X916" s="0" t="n">
        <v>0</v>
      </c>
      <c r="Y916" s="0" t="n">
        <v>0</v>
      </c>
      <c r="Z916" s="0" t="n">
        <v>0</v>
      </c>
      <c r="AA916" s="0" t="n">
        <v>200000</v>
      </c>
      <c r="AB916" s="0" t="n">
        <v>0</v>
      </c>
      <c r="AC916" s="0" t="n">
        <v>0</v>
      </c>
      <c r="AD916" s="0" t="s">
        <v>99</v>
      </c>
      <c r="AE916" s="0" t="s">
        <v>99</v>
      </c>
      <c r="AH916" s="0" t="n">
        <v>800</v>
      </c>
      <c r="AI916" s="0" t="s">
        <v>2133</v>
      </c>
      <c r="AJ916" s="0" t="s">
        <v>32112</v>
      </c>
      <c r="AK916" s="0" t="s">
        <v>31135</v>
      </c>
      <c r="AL916" s="0" t="s">
        <v>2112</v>
      </c>
    </row>
    <row r="917" customFormat="false" ht="15" hidden="false" customHeight="false" outlineLevel="0" collapsed="false">
      <c r="A917" s="0" t="s">
        <v>32852</v>
      </c>
      <c r="B917" s="0" t="s">
        <v>32853</v>
      </c>
      <c r="C917" s="0" t="s">
        <v>32854</v>
      </c>
      <c r="D917" s="0" t="s">
        <v>32854</v>
      </c>
      <c r="E917" s="0" t="s">
        <v>32855</v>
      </c>
      <c r="F917" s="0" t="s">
        <v>498</v>
      </c>
      <c r="G917" s="0" t="n">
        <v>3</v>
      </c>
      <c r="H917" s="0" t="n">
        <v>1</v>
      </c>
      <c r="I917" s="0" t="n">
        <v>0.01</v>
      </c>
      <c r="J917" s="0" t="n">
        <v>1000</v>
      </c>
      <c r="K917" s="0" t="n">
        <v>0</v>
      </c>
      <c r="L917" s="0" t="n">
        <v>0</v>
      </c>
      <c r="M917" s="0" t="n">
        <v>0</v>
      </c>
      <c r="N917" s="0" t="n">
        <v>0</v>
      </c>
      <c r="O917" s="0" t="n">
        <v>0</v>
      </c>
      <c r="P917" s="0" t="n">
        <v>0</v>
      </c>
      <c r="Q917" s="0" t="n">
        <v>0</v>
      </c>
      <c r="R917" s="0" t="n">
        <v>0</v>
      </c>
      <c r="S917" s="0" t="n">
        <v>0</v>
      </c>
      <c r="T917" s="0" t="n">
        <v>0</v>
      </c>
      <c r="U917" s="0" t="n">
        <v>0</v>
      </c>
      <c r="V917" s="0" t="n">
        <v>0</v>
      </c>
      <c r="W917" s="0" t="n">
        <v>0</v>
      </c>
      <c r="X917" s="0" t="n">
        <v>0</v>
      </c>
      <c r="Y917" s="0" t="n">
        <v>0</v>
      </c>
      <c r="Z917" s="0" t="n">
        <v>0</v>
      </c>
      <c r="AA917" s="0" t="n">
        <v>200000</v>
      </c>
      <c r="AB917" s="0" t="n">
        <v>0</v>
      </c>
      <c r="AC917" s="0" t="n">
        <v>0</v>
      </c>
      <c r="AD917" s="0" t="s">
        <v>99</v>
      </c>
      <c r="AE917" s="0" t="s">
        <v>99</v>
      </c>
      <c r="AH917" s="0" t="n">
        <v>800</v>
      </c>
      <c r="AI917" s="0" t="s">
        <v>2133</v>
      </c>
      <c r="AJ917" s="0" t="s">
        <v>32112</v>
      </c>
      <c r="AK917" s="0" t="s">
        <v>31135</v>
      </c>
      <c r="AL917" s="0" t="s">
        <v>2112</v>
      </c>
    </row>
    <row r="918" customFormat="false" ht="15" hidden="false" customHeight="false" outlineLevel="0" collapsed="false">
      <c r="A918" s="0" t="s">
        <v>32856</v>
      </c>
      <c r="B918" s="0" t="s">
        <v>32857</v>
      </c>
      <c r="C918" s="0" t="s">
        <v>32858</v>
      </c>
      <c r="D918" s="0" t="s">
        <v>32858</v>
      </c>
      <c r="E918" s="0" t="s">
        <v>32859</v>
      </c>
      <c r="F918" s="0" t="s">
        <v>498</v>
      </c>
      <c r="G918" s="0" t="n">
        <v>3</v>
      </c>
      <c r="H918" s="0" t="n">
        <v>1</v>
      </c>
      <c r="I918" s="0" t="n">
        <v>0.01</v>
      </c>
      <c r="J918" s="0" t="n">
        <v>1000</v>
      </c>
      <c r="K918" s="0" t="n">
        <v>0</v>
      </c>
      <c r="L918" s="0" t="n">
        <v>0</v>
      </c>
      <c r="M918" s="0" t="n">
        <v>0</v>
      </c>
      <c r="N918" s="0" t="n">
        <v>0</v>
      </c>
      <c r="O918" s="0" t="n">
        <v>0</v>
      </c>
      <c r="P918" s="0" t="n">
        <v>0</v>
      </c>
      <c r="Q918" s="0" t="n">
        <v>0</v>
      </c>
      <c r="R918" s="0" t="n">
        <v>0</v>
      </c>
      <c r="S918" s="0" t="n">
        <v>0</v>
      </c>
      <c r="T918" s="0" t="n">
        <v>0</v>
      </c>
      <c r="U918" s="0" t="n">
        <v>0</v>
      </c>
      <c r="V918" s="0" t="n">
        <v>0</v>
      </c>
      <c r="W918" s="0" t="n">
        <v>0</v>
      </c>
      <c r="X918" s="0" t="n">
        <v>0</v>
      </c>
      <c r="Y918" s="0" t="n">
        <v>0</v>
      </c>
      <c r="Z918" s="0" t="n">
        <v>0</v>
      </c>
      <c r="AA918" s="0" t="n">
        <v>100000</v>
      </c>
      <c r="AB918" s="0" t="n">
        <v>0</v>
      </c>
      <c r="AC918" s="0" t="n">
        <v>0</v>
      </c>
      <c r="AD918" s="0" t="s">
        <v>99</v>
      </c>
      <c r="AE918" s="0" t="s">
        <v>99</v>
      </c>
      <c r="AF918" s="0" t="s">
        <v>30149</v>
      </c>
      <c r="AH918" s="0" t="n">
        <v>800</v>
      </c>
      <c r="AI918" s="0" t="s">
        <v>2133</v>
      </c>
      <c r="AJ918" s="0" t="s">
        <v>32112</v>
      </c>
      <c r="AK918" s="0" t="s">
        <v>31135</v>
      </c>
      <c r="AL918" s="0" t="s">
        <v>2112</v>
      </c>
    </row>
    <row r="919" customFormat="false" ht="15" hidden="false" customHeight="false" outlineLevel="0" collapsed="false">
      <c r="A919" s="0" t="s">
        <v>32860</v>
      </c>
      <c r="B919" s="0" t="s">
        <v>32861</v>
      </c>
      <c r="C919" s="0" t="s">
        <v>32862</v>
      </c>
      <c r="D919" s="0" t="s">
        <v>32862</v>
      </c>
      <c r="E919" s="0" t="s">
        <v>32863</v>
      </c>
      <c r="F919" s="0" t="s">
        <v>498</v>
      </c>
      <c r="G919" s="0" t="n">
        <v>3</v>
      </c>
      <c r="H919" s="0" t="n">
        <v>1</v>
      </c>
      <c r="I919" s="0" t="n">
        <v>0.01</v>
      </c>
      <c r="J919" s="0" t="n">
        <v>1000</v>
      </c>
      <c r="K919" s="0" t="n">
        <v>0</v>
      </c>
      <c r="L919" s="0" t="n">
        <v>0</v>
      </c>
      <c r="M919" s="0" t="n">
        <v>127.43</v>
      </c>
      <c r="N919" s="0" t="n">
        <v>0</v>
      </c>
      <c r="O919" s="0" t="n">
        <v>127.43</v>
      </c>
      <c r="P919" s="0" t="n">
        <v>0</v>
      </c>
      <c r="Q919" s="0" t="n">
        <v>0</v>
      </c>
      <c r="R919" s="0" t="n">
        <v>0</v>
      </c>
      <c r="S919" s="0" t="n">
        <v>0</v>
      </c>
      <c r="T919" s="0" t="n">
        <v>0</v>
      </c>
      <c r="U919" s="0" t="n">
        <v>0</v>
      </c>
      <c r="V919" s="0" t="n">
        <v>0</v>
      </c>
      <c r="W919" s="0" t="n">
        <v>0</v>
      </c>
      <c r="X919" s="0" t="n">
        <v>0</v>
      </c>
      <c r="Y919" s="0" t="n">
        <v>0</v>
      </c>
      <c r="Z919" s="0" t="n">
        <v>0</v>
      </c>
      <c r="AA919" s="0" t="n">
        <v>150000</v>
      </c>
      <c r="AB919" s="0" t="n">
        <v>0</v>
      </c>
      <c r="AC919" s="0" t="n">
        <v>0</v>
      </c>
      <c r="AD919" s="0" t="s">
        <v>99</v>
      </c>
      <c r="AE919" s="0" t="s">
        <v>99</v>
      </c>
      <c r="AF919" s="0" t="s">
        <v>30149</v>
      </c>
      <c r="AH919" s="0" t="n">
        <v>800</v>
      </c>
      <c r="AI919" s="0" t="s">
        <v>2133</v>
      </c>
      <c r="AJ919" s="0" t="s">
        <v>32112</v>
      </c>
      <c r="AK919" s="0" t="s">
        <v>31135</v>
      </c>
      <c r="AL919" s="0" t="s">
        <v>2112</v>
      </c>
    </row>
    <row r="920" customFormat="false" ht="15" hidden="false" customHeight="false" outlineLevel="0" collapsed="false">
      <c r="A920" s="0" t="s">
        <v>32864</v>
      </c>
      <c r="B920" s="0" t="s">
        <v>32865</v>
      </c>
      <c r="C920" s="0" t="s">
        <v>32866</v>
      </c>
      <c r="D920" s="0" t="s">
        <v>32866</v>
      </c>
      <c r="E920" s="0" t="s">
        <v>32867</v>
      </c>
      <c r="F920" s="0" t="s">
        <v>498</v>
      </c>
      <c r="G920" s="0" t="n">
        <v>3</v>
      </c>
      <c r="H920" s="0" t="n">
        <v>1</v>
      </c>
      <c r="I920" s="0" t="n">
        <v>0.01</v>
      </c>
      <c r="J920" s="0" t="n">
        <v>1000</v>
      </c>
      <c r="K920" s="0" t="n">
        <v>0</v>
      </c>
      <c r="L920" s="0" t="n">
        <v>0</v>
      </c>
      <c r="M920" s="0" t="n">
        <v>0</v>
      </c>
      <c r="N920" s="0" t="n">
        <v>0</v>
      </c>
      <c r="O920" s="0" t="n">
        <v>0</v>
      </c>
      <c r="P920" s="0" t="n">
        <v>0</v>
      </c>
      <c r="Q920" s="0" t="n">
        <v>0</v>
      </c>
      <c r="R920" s="0" t="n">
        <v>0</v>
      </c>
      <c r="S920" s="0" t="n">
        <v>0</v>
      </c>
      <c r="T920" s="0" t="n">
        <v>0</v>
      </c>
      <c r="U920" s="0" t="n">
        <v>0</v>
      </c>
      <c r="V920" s="0" t="n">
        <v>0</v>
      </c>
      <c r="W920" s="0" t="n">
        <v>0</v>
      </c>
      <c r="X920" s="0" t="n">
        <v>0</v>
      </c>
      <c r="Y920" s="0" t="n">
        <v>0</v>
      </c>
      <c r="Z920" s="0" t="n">
        <v>0</v>
      </c>
      <c r="AA920" s="0" t="n">
        <v>300000</v>
      </c>
      <c r="AB920" s="0" t="n">
        <v>0</v>
      </c>
      <c r="AC920" s="0" t="n">
        <v>0</v>
      </c>
      <c r="AD920" s="0" t="s">
        <v>99</v>
      </c>
      <c r="AE920" s="0" t="s">
        <v>99</v>
      </c>
      <c r="AF920" s="0" t="s">
        <v>30149</v>
      </c>
      <c r="AH920" s="0" t="n">
        <v>800</v>
      </c>
      <c r="AI920" s="0" t="s">
        <v>2133</v>
      </c>
      <c r="AJ920" s="0" t="s">
        <v>32112</v>
      </c>
      <c r="AK920" s="0" t="s">
        <v>31135</v>
      </c>
      <c r="AL920" s="0" t="s">
        <v>2112</v>
      </c>
    </row>
    <row r="921" customFormat="false" ht="15" hidden="false" customHeight="false" outlineLevel="0" collapsed="false">
      <c r="A921" s="0" t="s">
        <v>32868</v>
      </c>
      <c r="B921" s="0" t="s">
        <v>32869</v>
      </c>
      <c r="C921" s="0" t="s">
        <v>32870</v>
      </c>
      <c r="D921" s="0" t="s">
        <v>32870</v>
      </c>
      <c r="E921" s="0" t="s">
        <v>32871</v>
      </c>
      <c r="F921" s="0" t="s">
        <v>498</v>
      </c>
      <c r="G921" s="0" t="n">
        <v>3</v>
      </c>
      <c r="H921" s="0" t="n">
        <v>1</v>
      </c>
      <c r="I921" s="0" t="n">
        <v>0.01</v>
      </c>
      <c r="J921" s="0" t="n">
        <v>1000</v>
      </c>
      <c r="K921" s="0" t="n">
        <v>0</v>
      </c>
      <c r="L921" s="0" t="n">
        <v>0</v>
      </c>
      <c r="M921" s="0" t="n">
        <v>0</v>
      </c>
      <c r="N921" s="0" t="n">
        <v>0</v>
      </c>
      <c r="O921" s="0" t="n">
        <v>0</v>
      </c>
      <c r="P921" s="0" t="n">
        <v>0</v>
      </c>
      <c r="Q921" s="0" t="n">
        <v>0</v>
      </c>
      <c r="R921" s="0" t="n">
        <v>0</v>
      </c>
      <c r="S921" s="0" t="n">
        <v>0</v>
      </c>
      <c r="T921" s="0" t="n">
        <v>0</v>
      </c>
      <c r="U921" s="0" t="n">
        <v>0</v>
      </c>
      <c r="V921" s="0" t="n">
        <v>0</v>
      </c>
      <c r="W921" s="0" t="n">
        <v>0</v>
      </c>
      <c r="X921" s="0" t="n">
        <v>0</v>
      </c>
      <c r="Y921" s="0" t="n">
        <v>0</v>
      </c>
      <c r="Z921" s="0" t="n">
        <v>0</v>
      </c>
      <c r="AA921" s="0" t="n">
        <v>150000</v>
      </c>
      <c r="AB921" s="0" t="n">
        <v>0</v>
      </c>
      <c r="AC921" s="0" t="n">
        <v>0</v>
      </c>
      <c r="AD921" s="0" t="s">
        <v>99</v>
      </c>
      <c r="AE921" s="0" t="s">
        <v>99</v>
      </c>
      <c r="AF921" s="0" t="s">
        <v>30149</v>
      </c>
      <c r="AH921" s="0" t="n">
        <v>800</v>
      </c>
      <c r="AI921" s="0" t="s">
        <v>2133</v>
      </c>
      <c r="AJ921" s="0" t="s">
        <v>32112</v>
      </c>
      <c r="AK921" s="0" t="s">
        <v>31135</v>
      </c>
      <c r="AL921" s="0" t="s">
        <v>2112</v>
      </c>
    </row>
    <row r="922" customFormat="false" ht="15" hidden="false" customHeight="false" outlineLevel="0" collapsed="false">
      <c r="A922" s="0" t="s">
        <v>32872</v>
      </c>
      <c r="B922" s="0" t="s">
        <v>32873</v>
      </c>
      <c r="C922" s="0" t="s">
        <v>32874</v>
      </c>
      <c r="D922" s="0" t="s">
        <v>32874</v>
      </c>
      <c r="E922" s="0" t="s">
        <v>32875</v>
      </c>
      <c r="F922" s="0" t="s">
        <v>498</v>
      </c>
      <c r="G922" s="0" t="n">
        <v>3</v>
      </c>
      <c r="H922" s="0" t="n">
        <v>1</v>
      </c>
      <c r="I922" s="0" t="n">
        <v>0.01</v>
      </c>
      <c r="J922" s="0" t="n">
        <v>1000</v>
      </c>
      <c r="K922" s="0" t="n">
        <v>0</v>
      </c>
      <c r="L922" s="0" t="n">
        <v>0</v>
      </c>
      <c r="M922" s="0" t="n">
        <v>0</v>
      </c>
      <c r="N922" s="0" t="n">
        <v>0</v>
      </c>
      <c r="O922" s="0" t="n">
        <v>0</v>
      </c>
      <c r="P922" s="0" t="n">
        <v>0</v>
      </c>
      <c r="Q922" s="0" t="n">
        <v>0</v>
      </c>
      <c r="R922" s="0" t="n">
        <v>0</v>
      </c>
      <c r="S922" s="0" t="n">
        <v>0</v>
      </c>
      <c r="T922" s="0" t="n">
        <v>0</v>
      </c>
      <c r="U922" s="0" t="n">
        <v>0</v>
      </c>
      <c r="V922" s="0" t="n">
        <v>0</v>
      </c>
      <c r="W922" s="0" t="n">
        <v>0</v>
      </c>
      <c r="X922" s="0" t="n">
        <v>0</v>
      </c>
      <c r="Y922" s="0" t="n">
        <v>0</v>
      </c>
      <c r="Z922" s="0" t="n">
        <v>0</v>
      </c>
      <c r="AA922" s="0" t="n">
        <v>400000</v>
      </c>
      <c r="AB922" s="0" t="n">
        <v>0</v>
      </c>
      <c r="AC922" s="0" t="n">
        <v>0</v>
      </c>
      <c r="AD922" s="0" t="s">
        <v>99</v>
      </c>
      <c r="AE922" s="0" t="s">
        <v>99</v>
      </c>
      <c r="AF922" s="0" t="s">
        <v>30149</v>
      </c>
      <c r="AH922" s="0" t="n">
        <v>800</v>
      </c>
      <c r="AI922" s="0" t="s">
        <v>2133</v>
      </c>
      <c r="AJ922" s="0" t="s">
        <v>32112</v>
      </c>
      <c r="AK922" s="0" t="s">
        <v>31135</v>
      </c>
      <c r="AL922" s="0" t="s">
        <v>2112</v>
      </c>
    </row>
    <row r="923" customFormat="false" ht="15" hidden="false" customHeight="false" outlineLevel="0" collapsed="false">
      <c r="A923" s="0" t="s">
        <v>32876</v>
      </c>
      <c r="B923" s="0" t="s">
        <v>32877</v>
      </c>
      <c r="C923" s="0" t="s">
        <v>32878</v>
      </c>
      <c r="D923" s="0" t="s">
        <v>32878</v>
      </c>
      <c r="E923" s="0" t="s">
        <v>32879</v>
      </c>
      <c r="F923" s="0" t="s">
        <v>498</v>
      </c>
      <c r="G923" s="0" t="n">
        <v>1</v>
      </c>
      <c r="H923" s="0" t="n">
        <v>1</v>
      </c>
      <c r="I923" s="0" t="n">
        <v>0.01</v>
      </c>
      <c r="J923" s="0" t="n">
        <v>750</v>
      </c>
      <c r="K923" s="0" t="n">
        <v>0.01</v>
      </c>
      <c r="L923" s="0" t="n">
        <v>95.2</v>
      </c>
      <c r="M923" s="0" t="n">
        <v>95.19</v>
      </c>
      <c r="N923" s="0" t="n">
        <v>95.06</v>
      </c>
      <c r="O923" s="0" t="n">
        <v>95.2</v>
      </c>
      <c r="P923" s="0" t="n">
        <v>0</v>
      </c>
      <c r="Q923" s="0" t="n">
        <v>0</v>
      </c>
      <c r="R923" s="0" t="n">
        <v>0</v>
      </c>
      <c r="S923" s="0" t="n">
        <v>95.2</v>
      </c>
      <c r="T923" s="0" t="n">
        <v>95.19</v>
      </c>
      <c r="U923" s="0" t="n">
        <v>95.14</v>
      </c>
      <c r="V923" s="0" t="n">
        <v>95.29</v>
      </c>
      <c r="W923" s="0" t="n">
        <v>857475</v>
      </c>
      <c r="X923" s="0" t="n">
        <v>95.15</v>
      </c>
      <c r="Y923" s="0" t="n">
        <v>95.2</v>
      </c>
      <c r="Z923" s="0" t="n">
        <v>81</v>
      </c>
      <c r="AA923" s="0" t="n">
        <v>5000000</v>
      </c>
      <c r="AB923" s="0" t="n">
        <v>7140</v>
      </c>
      <c r="AC923" s="0" t="n">
        <v>0</v>
      </c>
      <c r="AD923" s="0" t="s">
        <v>99</v>
      </c>
      <c r="AE923" s="0" t="s">
        <v>99</v>
      </c>
      <c r="AH923" s="0" t="n">
        <v>6</v>
      </c>
      <c r="AI923" s="0" t="s">
        <v>2133</v>
      </c>
      <c r="AJ923" s="0" t="s">
        <v>32112</v>
      </c>
      <c r="AK923" s="0" t="s">
        <v>31135</v>
      </c>
      <c r="AL923" s="0" t="s">
        <v>2112</v>
      </c>
    </row>
    <row r="924" customFormat="false" ht="15" hidden="false" customHeight="false" outlineLevel="0" collapsed="false">
      <c r="A924" s="0" t="s">
        <v>32880</v>
      </c>
      <c r="B924" s="0" t="s">
        <v>32881</v>
      </c>
      <c r="C924" s="0" t="s">
        <v>25087</v>
      </c>
      <c r="D924" s="0" t="s">
        <v>25087</v>
      </c>
      <c r="E924" s="0" t="s">
        <v>32882</v>
      </c>
      <c r="F924" s="0" t="s">
        <v>498</v>
      </c>
      <c r="G924" s="0" t="n">
        <v>3</v>
      </c>
      <c r="H924" s="0" t="n">
        <v>1</v>
      </c>
      <c r="I924" s="0" t="n">
        <v>0.01</v>
      </c>
      <c r="J924" s="0" t="n">
        <v>1000</v>
      </c>
      <c r="K924" s="0" t="n">
        <v>-0.09</v>
      </c>
      <c r="L924" s="0" t="n">
        <v>85.32</v>
      </c>
      <c r="M924" s="0" t="n">
        <v>85.26</v>
      </c>
      <c r="N924" s="0" t="n">
        <v>85.26</v>
      </c>
      <c r="O924" s="0" t="n">
        <v>85.16</v>
      </c>
      <c r="P924" s="0" t="n">
        <v>0</v>
      </c>
      <c r="Q924" s="0" t="n">
        <v>0</v>
      </c>
      <c r="R924" s="0" t="n">
        <v>0</v>
      </c>
      <c r="S924" s="0" t="n">
        <v>85.17</v>
      </c>
      <c r="T924" s="0" t="n">
        <v>85.7</v>
      </c>
      <c r="U924" s="0" t="n">
        <v>85.11</v>
      </c>
      <c r="V924" s="0" t="n">
        <v>85.7</v>
      </c>
      <c r="W924" s="0" t="n">
        <v>519550</v>
      </c>
      <c r="X924" s="0" t="n">
        <v>85.2</v>
      </c>
      <c r="Y924" s="0" t="n">
        <v>85.32</v>
      </c>
      <c r="Z924" s="0" t="n">
        <v>24</v>
      </c>
      <c r="AA924" s="0" t="n">
        <v>6000000</v>
      </c>
      <c r="AB924" s="0" t="n">
        <v>8532</v>
      </c>
      <c r="AC924" s="0" t="n">
        <v>0</v>
      </c>
      <c r="AD924" s="0" t="s">
        <v>99</v>
      </c>
      <c r="AE924" s="0" t="s">
        <v>99</v>
      </c>
      <c r="AH924" s="0" t="n">
        <v>6</v>
      </c>
      <c r="AI924" s="0" t="s">
        <v>2133</v>
      </c>
      <c r="AJ924" s="0" t="s">
        <v>32112</v>
      </c>
      <c r="AK924" s="0" t="s">
        <v>31135</v>
      </c>
      <c r="AL924" s="0" t="s">
        <v>2112</v>
      </c>
    </row>
    <row r="925" customFormat="false" ht="15" hidden="false" customHeight="false" outlineLevel="0" collapsed="false">
      <c r="A925" s="0" t="s">
        <v>32883</v>
      </c>
      <c r="B925" s="0" t="s">
        <v>32884</v>
      </c>
      <c r="C925" s="0" t="s">
        <v>21303</v>
      </c>
      <c r="D925" s="0" t="s">
        <v>21303</v>
      </c>
      <c r="E925" s="0" t="s">
        <v>32885</v>
      </c>
      <c r="F925" s="0" t="s">
        <v>498</v>
      </c>
      <c r="G925" s="0" t="n">
        <v>3</v>
      </c>
      <c r="H925" s="0" t="n">
        <v>1</v>
      </c>
      <c r="I925" s="0" t="n">
        <v>0.01</v>
      </c>
      <c r="J925" s="0" t="n">
        <v>1000</v>
      </c>
      <c r="K925" s="0" t="n">
        <v>-1.55</v>
      </c>
      <c r="L925" s="0" t="n">
        <v>83.79</v>
      </c>
      <c r="M925" s="0" t="n">
        <v>85.13</v>
      </c>
      <c r="N925" s="0" t="n">
        <v>85.58</v>
      </c>
      <c r="O925" s="0" t="n">
        <v>83.63</v>
      </c>
      <c r="P925" s="0" t="n">
        <v>0</v>
      </c>
      <c r="Q925" s="0" t="n">
        <v>0</v>
      </c>
      <c r="R925" s="0" t="n">
        <v>0</v>
      </c>
      <c r="S925" s="0" t="n">
        <v>84.1</v>
      </c>
      <c r="T925" s="0" t="n">
        <v>85.14</v>
      </c>
      <c r="U925" s="0" t="n">
        <v>82.9</v>
      </c>
      <c r="V925" s="0" t="n">
        <v>85.32</v>
      </c>
      <c r="W925" s="0" t="n">
        <v>1787177</v>
      </c>
      <c r="X925" s="0" t="n">
        <v>83.42</v>
      </c>
      <c r="Y925" s="0" t="n">
        <v>83.77</v>
      </c>
      <c r="Z925" s="0" t="n">
        <v>238</v>
      </c>
      <c r="AA925" s="0" t="n">
        <v>200000</v>
      </c>
      <c r="AB925" s="0" t="n">
        <v>5027.4</v>
      </c>
      <c r="AC925" s="0" t="n">
        <v>0</v>
      </c>
      <c r="AD925" s="0" t="s">
        <v>99</v>
      </c>
      <c r="AE925" s="0" t="s">
        <v>99</v>
      </c>
      <c r="AH925" s="0" t="n">
        <v>6</v>
      </c>
      <c r="AI925" s="0" t="s">
        <v>2133</v>
      </c>
      <c r="AJ925" s="0" t="s">
        <v>32112</v>
      </c>
      <c r="AK925" s="0" t="s">
        <v>31135</v>
      </c>
      <c r="AL925" s="0" t="s">
        <v>2112</v>
      </c>
    </row>
    <row r="926" customFormat="false" ht="15" hidden="false" customHeight="false" outlineLevel="0" collapsed="false">
      <c r="A926" s="0" t="s">
        <v>32886</v>
      </c>
      <c r="B926" s="0" t="s">
        <v>32887</v>
      </c>
      <c r="C926" s="0" t="s">
        <v>32888</v>
      </c>
      <c r="D926" s="0" t="s">
        <v>32888</v>
      </c>
      <c r="E926" s="0" t="s">
        <v>32889</v>
      </c>
      <c r="F926" s="0" t="s">
        <v>498</v>
      </c>
      <c r="G926" s="0" t="n">
        <v>3</v>
      </c>
      <c r="H926" s="0" t="n">
        <v>1</v>
      </c>
      <c r="I926" s="0" t="n">
        <v>0.01</v>
      </c>
      <c r="J926" s="0" t="n">
        <v>1000</v>
      </c>
      <c r="K926" s="0" t="n">
        <v>-0.4</v>
      </c>
      <c r="L926" s="0" t="n">
        <v>91.08</v>
      </c>
      <c r="M926" s="0" t="n">
        <v>91.45</v>
      </c>
      <c r="N926" s="0" t="n">
        <v>91.65</v>
      </c>
      <c r="O926" s="0" t="n">
        <v>91</v>
      </c>
      <c r="P926" s="0" t="n">
        <v>0</v>
      </c>
      <c r="Q926" s="0" t="n">
        <v>0</v>
      </c>
      <c r="R926" s="0" t="n">
        <v>0</v>
      </c>
      <c r="S926" s="0" t="n">
        <v>91.12</v>
      </c>
      <c r="T926" s="0" t="n">
        <v>91.21</v>
      </c>
      <c r="U926" s="0" t="n">
        <v>90.82</v>
      </c>
      <c r="V926" s="0" t="n">
        <v>91.45</v>
      </c>
      <c r="W926" s="0" t="n">
        <v>285193</v>
      </c>
      <c r="X926" s="0" t="n">
        <v>90.91</v>
      </c>
      <c r="Y926" s="0" t="n">
        <v>91.08</v>
      </c>
      <c r="Z926" s="0" t="n">
        <v>44</v>
      </c>
      <c r="AA926" s="0" t="n">
        <v>30999</v>
      </c>
      <c r="AB926" s="0" t="n">
        <v>9108</v>
      </c>
      <c r="AC926" s="0" t="n">
        <v>0</v>
      </c>
      <c r="AD926" s="0" t="s">
        <v>99</v>
      </c>
      <c r="AE926" s="0" t="s">
        <v>99</v>
      </c>
      <c r="AH926" s="0" t="n">
        <v>6</v>
      </c>
      <c r="AI926" s="0" t="s">
        <v>2133</v>
      </c>
      <c r="AJ926" s="0" t="s">
        <v>32112</v>
      </c>
      <c r="AK926" s="0" t="s">
        <v>31135</v>
      </c>
      <c r="AL926" s="0" t="s">
        <v>2112</v>
      </c>
    </row>
    <row r="927" customFormat="false" ht="15" hidden="false" customHeight="false" outlineLevel="0" collapsed="false">
      <c r="A927" s="0" t="s">
        <v>32890</v>
      </c>
      <c r="B927" s="0" t="s">
        <v>32891</v>
      </c>
      <c r="C927" s="0" t="s">
        <v>18926</v>
      </c>
      <c r="D927" s="0" t="s">
        <v>18926</v>
      </c>
      <c r="E927" s="0" t="s">
        <v>32892</v>
      </c>
      <c r="F927" s="0" t="s">
        <v>498</v>
      </c>
      <c r="G927" s="0" t="n">
        <v>2</v>
      </c>
      <c r="H927" s="0" t="n">
        <v>1</v>
      </c>
      <c r="I927" s="0" t="n">
        <v>0.01</v>
      </c>
      <c r="J927" s="0" t="n">
        <v>670</v>
      </c>
      <c r="K927" s="0" t="n">
        <v>-0.59</v>
      </c>
      <c r="L927" s="0" t="n">
        <v>92.53</v>
      </c>
      <c r="M927" s="0" t="n">
        <v>92.97</v>
      </c>
      <c r="N927" s="0" t="n">
        <v>92.43</v>
      </c>
      <c r="O927" s="0" t="n">
        <v>92.53</v>
      </c>
      <c r="P927" s="0" t="n">
        <v>0</v>
      </c>
      <c r="Q927" s="0" t="n">
        <v>0</v>
      </c>
      <c r="R927" s="0" t="n">
        <v>0</v>
      </c>
      <c r="S927" s="0" t="n">
        <v>92.89</v>
      </c>
      <c r="T927" s="0" t="n">
        <v>92.1</v>
      </c>
      <c r="U927" s="0" t="n">
        <v>92.1</v>
      </c>
      <c r="V927" s="0" t="n">
        <v>93.1</v>
      </c>
      <c r="W927" s="0" t="n">
        <v>469889</v>
      </c>
      <c r="X927" s="0" t="n">
        <v>92.49</v>
      </c>
      <c r="Y927" s="0" t="n">
        <v>92.91</v>
      </c>
      <c r="Z927" s="0" t="n">
        <v>48</v>
      </c>
      <c r="AA927" s="0" t="n">
        <v>13000000</v>
      </c>
      <c r="AB927" s="0" t="n">
        <v>619.95</v>
      </c>
      <c r="AC927" s="0" t="n">
        <v>0</v>
      </c>
      <c r="AD927" s="0" t="s">
        <v>99</v>
      </c>
      <c r="AE927" s="0" t="s">
        <v>99</v>
      </c>
      <c r="AH927" s="0" t="n">
        <v>6</v>
      </c>
      <c r="AI927" s="0" t="s">
        <v>2133</v>
      </c>
      <c r="AJ927" s="0" t="s">
        <v>32112</v>
      </c>
      <c r="AK927" s="0" t="s">
        <v>31135</v>
      </c>
      <c r="AL927" s="0" t="s">
        <v>2112</v>
      </c>
    </row>
    <row r="928" customFormat="false" ht="15" hidden="false" customHeight="false" outlineLevel="0" collapsed="false">
      <c r="A928" s="0" t="s">
        <v>32893</v>
      </c>
      <c r="B928" s="0" t="s">
        <v>32894</v>
      </c>
      <c r="C928" s="0" t="s">
        <v>19663</v>
      </c>
      <c r="D928" s="0" t="s">
        <v>19663</v>
      </c>
      <c r="E928" s="0" t="s">
        <v>32895</v>
      </c>
      <c r="F928" s="0" t="s">
        <v>498</v>
      </c>
      <c r="G928" s="0" t="n">
        <v>2</v>
      </c>
      <c r="H928" s="0" t="n">
        <v>1</v>
      </c>
      <c r="I928" s="0" t="n">
        <v>0.01</v>
      </c>
      <c r="J928" s="0" t="n">
        <v>1000</v>
      </c>
      <c r="K928" s="0" t="n">
        <v>-0.68</v>
      </c>
      <c r="L928" s="0" t="n">
        <v>91.09</v>
      </c>
      <c r="M928" s="0" t="n">
        <v>91.71</v>
      </c>
      <c r="N928" s="0" t="n">
        <v>91.55</v>
      </c>
      <c r="O928" s="0" t="n">
        <v>91.09</v>
      </c>
      <c r="P928" s="0" t="n">
        <v>0</v>
      </c>
      <c r="Q928" s="0" t="n">
        <v>0</v>
      </c>
      <c r="R928" s="0" t="n">
        <v>0</v>
      </c>
      <c r="S928" s="0" t="n">
        <v>90.68</v>
      </c>
      <c r="T928" s="0" t="n">
        <v>91.77</v>
      </c>
      <c r="U928" s="0" t="n">
        <v>90</v>
      </c>
      <c r="V928" s="0" t="n">
        <v>91.77</v>
      </c>
      <c r="W928" s="0" t="n">
        <v>5441</v>
      </c>
      <c r="X928" s="0" t="n">
        <v>90.41</v>
      </c>
      <c r="Y928" s="0" t="n">
        <v>91.18</v>
      </c>
      <c r="Z928" s="0" t="n">
        <v>6</v>
      </c>
      <c r="AA928" s="0" t="n">
        <v>5000000</v>
      </c>
      <c r="AB928" s="0" t="n">
        <v>910.9</v>
      </c>
      <c r="AC928" s="0" t="n">
        <v>0</v>
      </c>
      <c r="AD928" s="0" t="s">
        <v>99</v>
      </c>
      <c r="AE928" s="0" t="s">
        <v>99</v>
      </c>
      <c r="AH928" s="0" t="n">
        <v>6</v>
      </c>
      <c r="AI928" s="0" t="s">
        <v>2133</v>
      </c>
      <c r="AJ928" s="0" t="s">
        <v>32112</v>
      </c>
      <c r="AK928" s="0" t="s">
        <v>31135</v>
      </c>
      <c r="AL928" s="0" t="s">
        <v>2112</v>
      </c>
    </row>
    <row r="929" customFormat="false" ht="15" hidden="false" customHeight="false" outlineLevel="0" collapsed="false">
      <c r="A929" s="0" t="s">
        <v>32896</v>
      </c>
      <c r="B929" s="0" t="s">
        <v>32897</v>
      </c>
      <c r="C929" s="0" t="s">
        <v>24231</v>
      </c>
      <c r="D929" s="0" t="s">
        <v>24231</v>
      </c>
      <c r="E929" s="0" t="s">
        <v>32898</v>
      </c>
      <c r="F929" s="0" t="s">
        <v>498</v>
      </c>
      <c r="G929" s="0" t="n">
        <v>2</v>
      </c>
      <c r="H929" s="0" t="n">
        <v>1</v>
      </c>
      <c r="I929" s="0" t="n">
        <v>0.01</v>
      </c>
      <c r="J929" s="0" t="n">
        <v>1000</v>
      </c>
      <c r="K929" s="0" t="n">
        <v>-0.14</v>
      </c>
      <c r="L929" s="0" t="n">
        <v>89.88</v>
      </c>
      <c r="M929" s="0" t="n">
        <v>90.01</v>
      </c>
      <c r="N929" s="0" t="n">
        <v>90</v>
      </c>
      <c r="O929" s="0" t="n">
        <v>89.82</v>
      </c>
      <c r="P929" s="0" t="n">
        <v>0</v>
      </c>
      <c r="Q929" s="0" t="n">
        <v>0</v>
      </c>
      <c r="R929" s="0" t="n">
        <v>0</v>
      </c>
      <c r="S929" s="0" t="n">
        <v>89.92</v>
      </c>
      <c r="T929" s="0" t="n">
        <v>90.01</v>
      </c>
      <c r="U929" s="0" t="n">
        <v>89.76</v>
      </c>
      <c r="V929" s="0" t="n">
        <v>90.25</v>
      </c>
      <c r="W929" s="0" t="n">
        <v>1942372</v>
      </c>
      <c r="X929" s="0" t="n">
        <v>89.82</v>
      </c>
      <c r="Y929" s="0" t="n">
        <v>89.88</v>
      </c>
      <c r="Z929" s="0" t="n">
        <v>139</v>
      </c>
      <c r="AA929" s="0" t="n">
        <v>10000000</v>
      </c>
      <c r="AB929" s="0" t="n">
        <v>898.8</v>
      </c>
      <c r="AC929" s="0" t="n">
        <v>0</v>
      </c>
      <c r="AD929" s="0" t="s">
        <v>99</v>
      </c>
      <c r="AE929" s="0" t="s">
        <v>99</v>
      </c>
      <c r="AH929" s="0" t="n">
        <v>6</v>
      </c>
      <c r="AI929" s="0" t="s">
        <v>2133</v>
      </c>
      <c r="AJ929" s="0" t="s">
        <v>32112</v>
      </c>
      <c r="AK929" s="0" t="s">
        <v>31135</v>
      </c>
      <c r="AL929" s="0" t="s">
        <v>2112</v>
      </c>
    </row>
    <row r="930" customFormat="false" ht="15" hidden="false" customHeight="false" outlineLevel="0" collapsed="false">
      <c r="A930" s="0" t="s">
        <v>32899</v>
      </c>
      <c r="B930" s="0" t="s">
        <v>32900</v>
      </c>
      <c r="C930" s="0" t="s">
        <v>32901</v>
      </c>
      <c r="D930" s="0" t="s">
        <v>32901</v>
      </c>
      <c r="E930" s="0" t="s">
        <v>32902</v>
      </c>
      <c r="F930" s="0" t="s">
        <v>498</v>
      </c>
      <c r="G930" s="0" t="n">
        <v>2</v>
      </c>
      <c r="H930" s="0" t="n">
        <v>1</v>
      </c>
      <c r="I930" s="0" t="n">
        <v>0.01</v>
      </c>
      <c r="J930" s="0" t="n">
        <v>725</v>
      </c>
      <c r="K930" s="0" t="n">
        <v>0</v>
      </c>
      <c r="L930" s="0" t="n">
        <v>0</v>
      </c>
      <c r="M930" s="0" t="n">
        <v>0</v>
      </c>
      <c r="N930" s="0" t="n">
        <v>0</v>
      </c>
      <c r="O930" s="0" t="n">
        <v>0</v>
      </c>
      <c r="P930" s="0" t="n">
        <v>0</v>
      </c>
      <c r="Q930" s="0" t="n">
        <v>0</v>
      </c>
      <c r="R930" s="0" t="n">
        <v>0</v>
      </c>
      <c r="S930" s="0" t="n">
        <v>0</v>
      </c>
      <c r="T930" s="0" t="n">
        <v>0</v>
      </c>
      <c r="U930" s="0" t="n">
        <v>0</v>
      </c>
      <c r="V930" s="0" t="n">
        <v>0</v>
      </c>
      <c r="W930" s="0" t="n">
        <v>0</v>
      </c>
      <c r="X930" s="0" t="n">
        <v>90</v>
      </c>
      <c r="Y930" s="0" t="n">
        <v>0</v>
      </c>
      <c r="Z930" s="0" t="n">
        <v>0</v>
      </c>
      <c r="AA930" s="0" t="n">
        <v>3000000</v>
      </c>
      <c r="AB930" s="0" t="n">
        <v>0</v>
      </c>
      <c r="AC930" s="0" t="n">
        <v>0</v>
      </c>
      <c r="AD930" s="0" t="s">
        <v>99</v>
      </c>
      <c r="AE930" s="0" t="s">
        <v>99</v>
      </c>
      <c r="AH930" s="0" t="n">
        <v>6</v>
      </c>
      <c r="AI930" s="0" t="s">
        <v>2133</v>
      </c>
      <c r="AJ930" s="0" t="s">
        <v>32112</v>
      </c>
      <c r="AK930" s="0" t="s">
        <v>31135</v>
      </c>
      <c r="AL930" s="0" t="s">
        <v>2112</v>
      </c>
    </row>
    <row r="931" customFormat="false" ht="15" hidden="false" customHeight="false" outlineLevel="0" collapsed="false">
      <c r="A931" s="0" t="s">
        <v>32903</v>
      </c>
      <c r="B931" s="0" t="s">
        <v>32904</v>
      </c>
      <c r="C931" s="0" t="s">
        <v>26669</v>
      </c>
      <c r="D931" s="0" t="s">
        <v>26669</v>
      </c>
      <c r="E931" s="0" t="s">
        <v>32905</v>
      </c>
      <c r="F931" s="0" t="s">
        <v>498</v>
      </c>
      <c r="G931" s="0" t="n">
        <v>2</v>
      </c>
      <c r="H931" s="0" t="n">
        <v>1</v>
      </c>
      <c r="I931" s="0" t="n">
        <v>0.01</v>
      </c>
      <c r="J931" s="0" t="n">
        <v>1000</v>
      </c>
      <c r="K931" s="0" t="n">
        <v>-0.15</v>
      </c>
      <c r="L931" s="0" t="n">
        <v>91.6</v>
      </c>
      <c r="M931" s="0" t="n">
        <v>91.74</v>
      </c>
      <c r="N931" s="0" t="n">
        <v>92.06</v>
      </c>
      <c r="O931" s="0" t="n">
        <v>91.6</v>
      </c>
      <c r="P931" s="0" t="n">
        <v>0</v>
      </c>
      <c r="Q931" s="0" t="n">
        <v>0</v>
      </c>
      <c r="R931" s="0" t="n">
        <v>0</v>
      </c>
      <c r="S931" s="0" t="n">
        <v>91.42</v>
      </c>
      <c r="T931" s="0" t="n">
        <v>91.74</v>
      </c>
      <c r="U931" s="0" t="n">
        <v>91.1</v>
      </c>
      <c r="V931" s="0" t="n">
        <v>91.74</v>
      </c>
      <c r="W931" s="0" t="n">
        <v>2429117</v>
      </c>
      <c r="X931" s="0" t="n">
        <v>91.56</v>
      </c>
      <c r="Y931" s="0" t="n">
        <v>91.6</v>
      </c>
      <c r="Z931" s="0" t="n">
        <v>292</v>
      </c>
      <c r="AA931" s="0" t="n">
        <v>8000000</v>
      </c>
      <c r="AB931" s="0" t="n">
        <v>87936</v>
      </c>
      <c r="AC931" s="0" t="n">
        <v>0</v>
      </c>
      <c r="AD931" s="0" t="s">
        <v>99</v>
      </c>
      <c r="AE931" s="0" t="s">
        <v>99</v>
      </c>
      <c r="AH931" s="0" t="n">
        <v>8</v>
      </c>
      <c r="AI931" s="0" t="s">
        <v>2133</v>
      </c>
      <c r="AJ931" s="0" t="s">
        <v>32112</v>
      </c>
      <c r="AK931" s="0" t="s">
        <v>31135</v>
      </c>
      <c r="AL931" s="0" t="s">
        <v>2112</v>
      </c>
    </row>
    <row r="932" customFormat="false" ht="15" hidden="false" customHeight="false" outlineLevel="0" collapsed="false">
      <c r="A932" s="0" t="s">
        <v>32906</v>
      </c>
      <c r="B932" s="0" t="s">
        <v>32907</v>
      </c>
      <c r="C932" s="0" t="s">
        <v>26711</v>
      </c>
      <c r="D932" s="0" t="s">
        <v>26711</v>
      </c>
      <c r="E932" s="0" t="s">
        <v>32908</v>
      </c>
      <c r="F932" s="0" t="s">
        <v>498</v>
      </c>
      <c r="G932" s="0" t="n">
        <v>2</v>
      </c>
      <c r="H932" s="0" t="n">
        <v>1</v>
      </c>
      <c r="I932" s="0" t="n">
        <v>0.01</v>
      </c>
      <c r="J932" s="0" t="n">
        <v>1000</v>
      </c>
      <c r="K932" s="0" t="n">
        <v>-0.41</v>
      </c>
      <c r="L932" s="0" t="n">
        <v>91.29</v>
      </c>
      <c r="M932" s="0" t="n">
        <v>91.67</v>
      </c>
      <c r="N932" s="0" t="n">
        <v>91.57</v>
      </c>
      <c r="O932" s="0" t="n">
        <v>91.29</v>
      </c>
      <c r="P932" s="0" t="n">
        <v>0</v>
      </c>
      <c r="Q932" s="0" t="n">
        <v>0</v>
      </c>
      <c r="R932" s="0" t="n">
        <v>0</v>
      </c>
      <c r="S932" s="0" t="n">
        <v>91.28</v>
      </c>
      <c r="T932" s="0" t="n">
        <v>91.67</v>
      </c>
      <c r="U932" s="0" t="n">
        <v>90.64</v>
      </c>
      <c r="V932" s="0" t="n">
        <v>91.67</v>
      </c>
      <c r="W932" s="0" t="n">
        <v>3218508</v>
      </c>
      <c r="X932" s="0" t="n">
        <v>91.11</v>
      </c>
      <c r="Y932" s="0" t="n">
        <v>91.29</v>
      </c>
      <c r="Z932" s="0" t="n">
        <v>274</v>
      </c>
      <c r="AA932" s="0" t="n">
        <v>6000000</v>
      </c>
      <c r="AB932" s="0" t="n">
        <v>912.9</v>
      </c>
      <c r="AC932" s="0" t="n">
        <v>0</v>
      </c>
      <c r="AD932" s="0" t="s">
        <v>99</v>
      </c>
      <c r="AE932" s="0" t="s">
        <v>99</v>
      </c>
      <c r="AH932" s="0" t="n">
        <v>8</v>
      </c>
      <c r="AI932" s="0" t="s">
        <v>2133</v>
      </c>
      <c r="AJ932" s="0" t="s">
        <v>32112</v>
      </c>
      <c r="AK932" s="0" t="s">
        <v>31135</v>
      </c>
      <c r="AL932" s="0" t="s">
        <v>2112</v>
      </c>
    </row>
    <row r="933" customFormat="false" ht="15" hidden="false" customHeight="false" outlineLevel="0" collapsed="false">
      <c r="A933" s="0" t="s">
        <v>32909</v>
      </c>
      <c r="B933" s="0" t="s">
        <v>32910</v>
      </c>
      <c r="C933" s="0" t="s">
        <v>19205</v>
      </c>
      <c r="D933" s="0" t="s">
        <v>19205</v>
      </c>
      <c r="E933" s="0" t="s">
        <v>32911</v>
      </c>
      <c r="F933" s="0" t="s">
        <v>498</v>
      </c>
      <c r="G933" s="0" t="n">
        <v>2</v>
      </c>
      <c r="H933" s="0" t="n">
        <v>1</v>
      </c>
      <c r="I933" s="0" t="n">
        <v>0.01</v>
      </c>
      <c r="J933" s="0" t="n">
        <v>1000</v>
      </c>
      <c r="K933" s="0" t="n">
        <v>0.15</v>
      </c>
      <c r="L933" s="0" t="n">
        <v>94.29</v>
      </c>
      <c r="M933" s="0" t="n">
        <v>94.15</v>
      </c>
      <c r="N933" s="0" t="n">
        <v>93.96</v>
      </c>
      <c r="O933" s="0" t="n">
        <v>94.29</v>
      </c>
      <c r="P933" s="0" t="n">
        <v>0</v>
      </c>
      <c r="Q933" s="0" t="n">
        <v>0</v>
      </c>
      <c r="R933" s="0" t="n">
        <v>0</v>
      </c>
      <c r="S933" s="0" t="n">
        <v>94.16</v>
      </c>
      <c r="T933" s="0" t="n">
        <v>94.15</v>
      </c>
      <c r="U933" s="0" t="n">
        <v>93.71</v>
      </c>
      <c r="V933" s="0" t="n">
        <v>94.5</v>
      </c>
      <c r="W933" s="0" t="n">
        <v>2186429</v>
      </c>
      <c r="X933" s="0" t="n">
        <v>94.08</v>
      </c>
      <c r="Y933" s="0" t="n">
        <v>94.29</v>
      </c>
      <c r="Z933" s="0" t="n">
        <v>210</v>
      </c>
      <c r="AA933" s="0" t="n">
        <v>7500000</v>
      </c>
      <c r="AB933" s="0" t="n">
        <v>942.9</v>
      </c>
      <c r="AC933" s="0" t="n">
        <v>0</v>
      </c>
      <c r="AD933" s="0" t="s">
        <v>99</v>
      </c>
      <c r="AE933" s="0" t="s">
        <v>99</v>
      </c>
      <c r="AH933" s="0" t="n">
        <v>8</v>
      </c>
      <c r="AI933" s="0" t="s">
        <v>2133</v>
      </c>
      <c r="AJ933" s="0" t="s">
        <v>32112</v>
      </c>
      <c r="AK933" s="0" t="s">
        <v>31135</v>
      </c>
      <c r="AL933" s="0" t="s">
        <v>2112</v>
      </c>
    </row>
    <row r="934" customFormat="false" ht="15" hidden="false" customHeight="false" outlineLevel="0" collapsed="false">
      <c r="A934" s="0" t="s">
        <v>32912</v>
      </c>
      <c r="B934" s="0" t="s">
        <v>32913</v>
      </c>
      <c r="C934" s="0" t="s">
        <v>32914</v>
      </c>
      <c r="D934" s="0" t="s">
        <v>32914</v>
      </c>
      <c r="E934" s="0" t="s">
        <v>32915</v>
      </c>
      <c r="F934" s="0" t="s">
        <v>498</v>
      </c>
      <c r="G934" s="0" t="n">
        <v>2</v>
      </c>
      <c r="H934" s="0" t="n">
        <v>1</v>
      </c>
      <c r="I934" s="0" t="n">
        <v>0.01</v>
      </c>
      <c r="J934" s="0" t="n">
        <v>1000</v>
      </c>
      <c r="K934" s="0" t="n">
        <v>0</v>
      </c>
      <c r="L934" s="0" t="n">
        <v>0</v>
      </c>
      <c r="M934" s="0" t="n">
        <v>0</v>
      </c>
      <c r="N934" s="0" t="n">
        <v>0</v>
      </c>
      <c r="O934" s="0" t="n">
        <v>0</v>
      </c>
      <c r="P934" s="0" t="n">
        <v>0</v>
      </c>
      <c r="Q934" s="0" t="n">
        <v>0</v>
      </c>
      <c r="R934" s="0" t="n">
        <v>0</v>
      </c>
      <c r="S934" s="0" t="n">
        <v>0</v>
      </c>
      <c r="T934" s="0" t="n">
        <v>0</v>
      </c>
      <c r="U934" s="0" t="n">
        <v>0</v>
      </c>
      <c r="V934" s="0" t="n">
        <v>0</v>
      </c>
      <c r="W934" s="0" t="n">
        <v>0</v>
      </c>
      <c r="X934" s="0" t="n">
        <v>92.18</v>
      </c>
      <c r="Y934" s="0" t="n">
        <v>0</v>
      </c>
      <c r="Z934" s="0" t="n">
        <v>0</v>
      </c>
      <c r="AA934" s="0" t="n">
        <v>9000000</v>
      </c>
      <c r="AB934" s="0" t="n">
        <v>0</v>
      </c>
      <c r="AC934" s="0" t="n">
        <v>0</v>
      </c>
      <c r="AD934" s="0" t="s">
        <v>99</v>
      </c>
      <c r="AE934" s="0" t="s">
        <v>99</v>
      </c>
      <c r="AH934" s="0" t="n">
        <v>8</v>
      </c>
      <c r="AI934" s="0" t="s">
        <v>2133</v>
      </c>
      <c r="AJ934" s="0" t="s">
        <v>32112</v>
      </c>
      <c r="AK934" s="0" t="s">
        <v>31135</v>
      </c>
      <c r="AL934" s="0" t="s">
        <v>2112</v>
      </c>
    </row>
    <row r="935" customFormat="false" ht="15" hidden="false" customHeight="false" outlineLevel="0" collapsed="false">
      <c r="A935" s="0" t="s">
        <v>32916</v>
      </c>
      <c r="B935" s="0" t="s">
        <v>32917</v>
      </c>
      <c r="C935" s="0" t="s">
        <v>20831</v>
      </c>
      <c r="D935" s="0" t="s">
        <v>20831</v>
      </c>
      <c r="E935" s="0" t="s">
        <v>32918</v>
      </c>
      <c r="F935" s="0" t="s">
        <v>1988</v>
      </c>
      <c r="G935" s="0" t="n">
        <v>1</v>
      </c>
      <c r="H935" s="0" t="n">
        <v>1</v>
      </c>
      <c r="I935" s="0" t="n">
        <v>0.01</v>
      </c>
      <c r="J935" s="0" t="n">
        <v>400</v>
      </c>
      <c r="K935" s="0" t="n">
        <v>0</v>
      </c>
      <c r="L935" s="0" t="n">
        <v>90.66</v>
      </c>
      <c r="M935" s="0" t="n">
        <v>90.66</v>
      </c>
      <c r="N935" s="0" t="n">
        <v>88.74</v>
      </c>
      <c r="O935" s="0" t="n">
        <v>90.66</v>
      </c>
      <c r="P935" s="0" t="n">
        <v>0</v>
      </c>
      <c r="Q935" s="0" t="n">
        <v>0</v>
      </c>
      <c r="R935" s="0" t="n">
        <v>0</v>
      </c>
      <c r="S935" s="0" t="n">
        <v>90.48</v>
      </c>
      <c r="T935" s="0" t="n">
        <v>90.66</v>
      </c>
      <c r="U935" s="0" t="n">
        <v>90.08</v>
      </c>
      <c r="V935" s="0" t="n">
        <v>90.66</v>
      </c>
      <c r="W935" s="0" t="n">
        <v>11943</v>
      </c>
      <c r="X935" s="0" t="n">
        <v>90.67</v>
      </c>
      <c r="Y935" s="0" t="n">
        <v>91.16</v>
      </c>
      <c r="Z935" s="0" t="n">
        <v>15</v>
      </c>
      <c r="AA935" s="0" t="n">
        <v>5000000</v>
      </c>
      <c r="AB935" s="0" t="n">
        <v>3263.76</v>
      </c>
      <c r="AC935" s="0" t="n">
        <v>0</v>
      </c>
      <c r="AD935" s="0" t="s">
        <v>99</v>
      </c>
      <c r="AE935" s="0" t="s">
        <v>99</v>
      </c>
      <c r="AH935" s="0" t="n">
        <v>-100</v>
      </c>
      <c r="AI935" s="0" t="s">
        <v>2133</v>
      </c>
      <c r="AJ935" s="0" t="s">
        <v>32112</v>
      </c>
      <c r="AK935" s="0" t="s">
        <v>32292</v>
      </c>
      <c r="AL935" s="0" t="s">
        <v>2112</v>
      </c>
    </row>
    <row r="936" customFormat="false" ht="15" hidden="false" customHeight="false" outlineLevel="0" collapsed="false">
      <c r="A936" s="0" t="s">
        <v>32919</v>
      </c>
      <c r="B936" s="0" t="s">
        <v>32920</v>
      </c>
      <c r="C936" s="0" t="s">
        <v>32921</v>
      </c>
      <c r="D936" s="0" t="s">
        <v>32921</v>
      </c>
      <c r="E936" s="0" t="s">
        <v>32922</v>
      </c>
      <c r="F936" s="0" t="s">
        <v>1988</v>
      </c>
      <c r="G936" s="0" t="n">
        <v>1</v>
      </c>
      <c r="H936" s="0" t="n">
        <v>1</v>
      </c>
      <c r="I936" s="0" t="n">
        <v>0.01</v>
      </c>
      <c r="J936" s="0" t="n">
        <v>700</v>
      </c>
      <c r="K936" s="0" t="n">
        <v>-1.66</v>
      </c>
      <c r="L936" s="0" t="n">
        <v>84.11</v>
      </c>
      <c r="M936" s="0" t="n">
        <v>85.53</v>
      </c>
      <c r="N936" s="0" t="n">
        <v>86.03</v>
      </c>
      <c r="O936" s="0" t="n">
        <v>85.27</v>
      </c>
      <c r="P936" s="0" t="n">
        <v>0</v>
      </c>
      <c r="Q936" s="0" t="n">
        <v>0</v>
      </c>
      <c r="R936" s="0" t="n">
        <v>0</v>
      </c>
      <c r="S936" s="0" t="n">
        <v>86.1</v>
      </c>
      <c r="T936" s="0" t="n">
        <v>85.88</v>
      </c>
      <c r="U936" s="0" t="n">
        <v>84.11</v>
      </c>
      <c r="V936" s="0" t="n">
        <v>86.19</v>
      </c>
      <c r="W936" s="0" t="n">
        <v>245890</v>
      </c>
      <c r="X936" s="0" t="n">
        <v>84.76</v>
      </c>
      <c r="Y936" s="0" t="n">
        <v>85.86</v>
      </c>
      <c r="Z936" s="0" t="n">
        <v>29</v>
      </c>
      <c r="AA936" s="0" t="n">
        <v>10000000</v>
      </c>
      <c r="AB936" s="0" t="n">
        <v>2943.85</v>
      </c>
      <c r="AC936" s="0" t="n">
        <v>0</v>
      </c>
      <c r="AD936" s="0" t="s">
        <v>99</v>
      </c>
      <c r="AE936" s="0" t="s">
        <v>99</v>
      </c>
      <c r="AH936" s="0" t="n">
        <v>-100</v>
      </c>
      <c r="AI936" s="0" t="s">
        <v>2133</v>
      </c>
      <c r="AJ936" s="0" t="s">
        <v>32112</v>
      </c>
      <c r="AK936" s="0" t="s">
        <v>32292</v>
      </c>
      <c r="AL936" s="0" t="s">
        <v>2112</v>
      </c>
    </row>
    <row r="937" customFormat="false" ht="15" hidden="false" customHeight="false" outlineLevel="0" collapsed="false">
      <c r="A937" s="0" t="s">
        <v>32923</v>
      </c>
      <c r="B937" s="0" t="s">
        <v>32924</v>
      </c>
      <c r="C937" s="0" t="s">
        <v>18283</v>
      </c>
      <c r="D937" s="0" t="s">
        <v>18283</v>
      </c>
      <c r="E937" s="0" t="s">
        <v>32925</v>
      </c>
      <c r="F937" s="0" t="s">
        <v>1988</v>
      </c>
      <c r="G937" s="0" t="n">
        <v>1</v>
      </c>
      <c r="H937" s="0" t="n">
        <v>1</v>
      </c>
      <c r="I937" s="0" t="n">
        <v>0.01</v>
      </c>
      <c r="J937" s="0" t="n">
        <v>1000</v>
      </c>
      <c r="K937" s="0" t="n">
        <v>-0.1</v>
      </c>
      <c r="L937" s="0" t="n">
        <v>87.01</v>
      </c>
      <c r="M937" s="0" t="n">
        <v>87.1</v>
      </c>
      <c r="N937" s="0" t="n">
        <v>88.78</v>
      </c>
      <c r="O937" s="0" t="n">
        <v>87.01</v>
      </c>
      <c r="P937" s="0" t="n">
        <v>0</v>
      </c>
      <c r="Q937" s="0" t="n">
        <v>0</v>
      </c>
      <c r="R937" s="0" t="n">
        <v>0</v>
      </c>
      <c r="S937" s="0" t="n">
        <v>86.8</v>
      </c>
      <c r="T937" s="0" t="n">
        <v>86.5</v>
      </c>
      <c r="U937" s="0" t="n">
        <v>85.9</v>
      </c>
      <c r="V937" s="0" t="n">
        <v>87.05</v>
      </c>
      <c r="W937" s="0" t="n">
        <v>70310</v>
      </c>
      <c r="X937" s="0" t="n">
        <v>86.78</v>
      </c>
      <c r="Y937" s="0" t="n">
        <v>87.02</v>
      </c>
      <c r="Z937" s="0" t="n">
        <v>23</v>
      </c>
      <c r="AA937" s="0" t="n">
        <v>5500000</v>
      </c>
      <c r="AB937" s="0" t="n">
        <v>870.1</v>
      </c>
      <c r="AC937" s="0" t="n">
        <v>0</v>
      </c>
      <c r="AD937" s="0" t="s">
        <v>99</v>
      </c>
      <c r="AE937" s="0" t="s">
        <v>99</v>
      </c>
      <c r="AH937" s="0" t="n">
        <v>-100</v>
      </c>
      <c r="AI937" s="0" t="s">
        <v>2133</v>
      </c>
      <c r="AJ937" s="0" t="s">
        <v>32112</v>
      </c>
      <c r="AK937" s="0" t="s">
        <v>32292</v>
      </c>
      <c r="AL937" s="0" t="s">
        <v>2112</v>
      </c>
    </row>
    <row r="938" customFormat="false" ht="15" hidden="false" customHeight="false" outlineLevel="0" collapsed="false">
      <c r="A938" s="0" t="s">
        <v>32926</v>
      </c>
      <c r="B938" s="0" t="s">
        <v>32927</v>
      </c>
      <c r="C938" s="0" t="s">
        <v>32928</v>
      </c>
      <c r="D938" s="0" t="s">
        <v>32928</v>
      </c>
      <c r="E938" s="0" t="s">
        <v>32929</v>
      </c>
      <c r="F938" s="0" t="s">
        <v>498</v>
      </c>
      <c r="G938" s="0" t="n">
        <v>3</v>
      </c>
      <c r="H938" s="0" t="n">
        <v>1</v>
      </c>
      <c r="I938" s="0" t="n">
        <v>0.01</v>
      </c>
      <c r="J938" s="0" t="n">
        <v>1000</v>
      </c>
      <c r="K938" s="0" t="n">
        <v>0</v>
      </c>
      <c r="L938" s="0" t="n">
        <v>0</v>
      </c>
      <c r="M938" s="0" t="n">
        <v>0</v>
      </c>
      <c r="N938" s="0" t="n">
        <v>0</v>
      </c>
      <c r="O938" s="0" t="n">
        <v>0</v>
      </c>
      <c r="P938" s="0" t="n">
        <v>0</v>
      </c>
      <c r="Q938" s="0" t="n">
        <v>0</v>
      </c>
      <c r="R938" s="0" t="n">
        <v>0</v>
      </c>
      <c r="S938" s="0" t="n">
        <v>0</v>
      </c>
      <c r="T938" s="0" t="n">
        <v>0</v>
      </c>
      <c r="U938" s="0" t="n">
        <v>0</v>
      </c>
      <c r="V938" s="0" t="n">
        <v>0</v>
      </c>
      <c r="W938" s="0" t="n">
        <v>0</v>
      </c>
      <c r="X938" s="0" t="n">
        <v>99</v>
      </c>
      <c r="Y938" s="0" t="n">
        <v>0</v>
      </c>
      <c r="Z938" s="0" t="n">
        <v>0</v>
      </c>
      <c r="AA938" s="0" t="n">
        <v>10000000</v>
      </c>
      <c r="AB938" s="0" t="n">
        <v>0</v>
      </c>
      <c r="AC938" s="0" t="n">
        <v>0</v>
      </c>
      <c r="AD938" s="0" t="s">
        <v>99</v>
      </c>
      <c r="AE938" s="0" t="s">
        <v>99</v>
      </c>
      <c r="AH938" s="0" t="n">
        <v>-100</v>
      </c>
      <c r="AI938" s="0" t="s">
        <v>2133</v>
      </c>
      <c r="AJ938" s="0" t="s">
        <v>32112</v>
      </c>
      <c r="AK938" s="0" t="s">
        <v>31135</v>
      </c>
      <c r="AL938" s="0" t="s">
        <v>2112</v>
      </c>
    </row>
    <row r="939" customFormat="false" ht="15" hidden="false" customHeight="false" outlineLevel="0" collapsed="false">
      <c r="A939" s="0" t="s">
        <v>32930</v>
      </c>
      <c r="B939" s="0" t="s">
        <v>32931</v>
      </c>
      <c r="C939" s="0" t="s">
        <v>32932</v>
      </c>
      <c r="D939" s="0" t="s">
        <v>32932</v>
      </c>
      <c r="E939" s="0" t="s">
        <v>32933</v>
      </c>
      <c r="F939" s="0" t="s">
        <v>498</v>
      </c>
      <c r="G939" s="0" t="n">
        <v>3</v>
      </c>
      <c r="H939" s="0" t="n">
        <v>1</v>
      </c>
      <c r="I939" s="0" t="n">
        <v>0.01</v>
      </c>
      <c r="J939" s="0" t="n">
        <v>1000</v>
      </c>
      <c r="K939" s="0" t="n">
        <v>0</v>
      </c>
      <c r="L939" s="0" t="n">
        <v>0</v>
      </c>
      <c r="M939" s="0" t="n">
        <v>0</v>
      </c>
      <c r="N939" s="0" t="n">
        <v>0</v>
      </c>
      <c r="O939" s="0" t="n">
        <v>0</v>
      </c>
      <c r="P939" s="0" t="n">
        <v>0</v>
      </c>
      <c r="Q939" s="0" t="n">
        <v>0</v>
      </c>
      <c r="R939" s="0" t="n">
        <v>0</v>
      </c>
      <c r="S939" s="0" t="n">
        <v>0</v>
      </c>
      <c r="T939" s="0" t="n">
        <v>0</v>
      </c>
      <c r="U939" s="0" t="n">
        <v>0</v>
      </c>
      <c r="V939" s="0" t="n">
        <v>0</v>
      </c>
      <c r="W939" s="0" t="n">
        <v>0</v>
      </c>
      <c r="X939" s="0" t="n">
        <v>97.15</v>
      </c>
      <c r="Y939" s="0" t="n">
        <v>0</v>
      </c>
      <c r="Z939" s="0" t="n">
        <v>0</v>
      </c>
      <c r="AA939" s="0" t="n">
        <v>5000000</v>
      </c>
      <c r="AB939" s="0" t="n">
        <v>0</v>
      </c>
      <c r="AC939" s="0" t="n">
        <v>0</v>
      </c>
      <c r="AD939" s="0" t="s">
        <v>99</v>
      </c>
      <c r="AE939" s="0" t="s">
        <v>99</v>
      </c>
      <c r="AH939" s="0" t="n">
        <v>-100</v>
      </c>
      <c r="AI939" s="0" t="s">
        <v>2133</v>
      </c>
      <c r="AJ939" s="0" t="s">
        <v>32112</v>
      </c>
      <c r="AK939" s="0" t="s">
        <v>31135</v>
      </c>
      <c r="AL939" s="0" t="s">
        <v>2112</v>
      </c>
    </row>
    <row r="940" customFormat="false" ht="15" hidden="false" customHeight="false" outlineLevel="0" collapsed="false">
      <c r="A940" s="0" t="s">
        <v>32934</v>
      </c>
      <c r="B940" s="0" t="s">
        <v>32935</v>
      </c>
      <c r="C940" s="0" t="s">
        <v>32936</v>
      </c>
      <c r="D940" s="0" t="s">
        <v>32936</v>
      </c>
      <c r="E940" s="0" t="s">
        <v>32937</v>
      </c>
      <c r="F940" s="0" t="s">
        <v>498</v>
      </c>
      <c r="G940" s="0" t="n">
        <v>3</v>
      </c>
      <c r="H940" s="0" t="n">
        <v>1</v>
      </c>
      <c r="I940" s="0" t="n">
        <v>0.01</v>
      </c>
      <c r="J940" s="0" t="n">
        <v>1000</v>
      </c>
      <c r="K940" s="0" t="n">
        <v>0</v>
      </c>
      <c r="L940" s="0" t="n">
        <v>0</v>
      </c>
      <c r="M940" s="0" t="n">
        <v>0</v>
      </c>
      <c r="N940" s="0" t="n">
        <v>0</v>
      </c>
      <c r="O940" s="0" t="n">
        <v>0</v>
      </c>
      <c r="P940" s="0" t="n">
        <v>0</v>
      </c>
      <c r="Q940" s="0" t="n">
        <v>0</v>
      </c>
      <c r="R940" s="0" t="n">
        <v>0</v>
      </c>
      <c r="S940" s="0" t="n">
        <v>0</v>
      </c>
      <c r="T940" s="0" t="n">
        <v>0</v>
      </c>
      <c r="U940" s="0" t="n">
        <v>0</v>
      </c>
      <c r="V940" s="0" t="n">
        <v>0</v>
      </c>
      <c r="W940" s="0" t="n">
        <v>0</v>
      </c>
      <c r="X940" s="0" t="n">
        <v>0</v>
      </c>
      <c r="Y940" s="0" t="n">
        <v>0</v>
      </c>
      <c r="Z940" s="0" t="n">
        <v>0</v>
      </c>
      <c r="AA940" s="0" t="n">
        <v>10000000</v>
      </c>
      <c r="AB940" s="0" t="n">
        <v>0</v>
      </c>
      <c r="AC940" s="0" t="n">
        <v>0</v>
      </c>
      <c r="AD940" s="0" t="s">
        <v>99</v>
      </c>
      <c r="AE940" s="0" t="s">
        <v>99</v>
      </c>
      <c r="AH940" s="0" t="n">
        <v>-100</v>
      </c>
      <c r="AI940" s="0" t="s">
        <v>2133</v>
      </c>
      <c r="AJ940" s="0" t="s">
        <v>32112</v>
      </c>
      <c r="AK940" s="0" t="s">
        <v>31135</v>
      </c>
      <c r="AL940" s="0" t="s">
        <v>2112</v>
      </c>
    </row>
    <row r="941" customFormat="false" ht="15" hidden="false" customHeight="false" outlineLevel="0" collapsed="false">
      <c r="A941" s="0" t="s">
        <v>32938</v>
      </c>
      <c r="B941" s="0" t="s">
        <v>32939</v>
      </c>
      <c r="C941" s="0" t="s">
        <v>32940</v>
      </c>
      <c r="D941" s="0" t="s">
        <v>32940</v>
      </c>
      <c r="E941" s="0" t="s">
        <v>32941</v>
      </c>
      <c r="F941" s="0" t="s">
        <v>498</v>
      </c>
      <c r="G941" s="0" t="n">
        <v>3</v>
      </c>
      <c r="H941" s="0" t="n">
        <v>1</v>
      </c>
      <c r="I941" s="0" t="n">
        <v>0.01</v>
      </c>
      <c r="J941" s="0" t="n">
        <v>1000</v>
      </c>
      <c r="K941" s="0" t="n">
        <v>0</v>
      </c>
      <c r="L941" s="0" t="n">
        <v>0</v>
      </c>
      <c r="M941" s="0" t="n">
        <v>105.01</v>
      </c>
      <c r="N941" s="0" t="n">
        <v>0</v>
      </c>
      <c r="O941" s="0" t="n">
        <v>105.01</v>
      </c>
      <c r="P941" s="0" t="n">
        <v>0</v>
      </c>
      <c r="Q941" s="0" t="n">
        <v>0</v>
      </c>
      <c r="R941" s="0" t="n">
        <v>0</v>
      </c>
      <c r="S941" s="0" t="n">
        <v>0</v>
      </c>
      <c r="T941" s="0" t="n">
        <v>0</v>
      </c>
      <c r="U941" s="0" t="n">
        <v>0</v>
      </c>
      <c r="V941" s="0" t="n">
        <v>0</v>
      </c>
      <c r="W941" s="0" t="n">
        <v>0</v>
      </c>
      <c r="X941" s="0" t="n">
        <v>0</v>
      </c>
      <c r="Y941" s="0" t="n">
        <v>0</v>
      </c>
      <c r="Z941" s="0" t="n">
        <v>0</v>
      </c>
      <c r="AA941" s="0" t="n">
        <v>5000000</v>
      </c>
      <c r="AB941" s="0" t="n">
        <v>0</v>
      </c>
      <c r="AC941" s="0" t="n">
        <v>0</v>
      </c>
      <c r="AD941" s="0" t="s">
        <v>99</v>
      </c>
      <c r="AE941" s="0" t="s">
        <v>99</v>
      </c>
      <c r="AH941" s="0" t="n">
        <v>-100</v>
      </c>
      <c r="AI941" s="0" t="s">
        <v>2133</v>
      </c>
      <c r="AJ941" s="0" t="s">
        <v>32112</v>
      </c>
      <c r="AK941" s="0" t="s">
        <v>31135</v>
      </c>
      <c r="AL941" s="0" t="s">
        <v>2112</v>
      </c>
    </row>
    <row r="942" customFormat="false" ht="15" hidden="false" customHeight="false" outlineLevel="0" collapsed="false">
      <c r="A942" s="0" t="s">
        <v>32942</v>
      </c>
      <c r="B942" s="0" t="s">
        <v>32943</v>
      </c>
      <c r="C942" s="0" t="s">
        <v>32944</v>
      </c>
      <c r="D942" s="0" t="s">
        <v>32944</v>
      </c>
      <c r="E942" s="0" t="s">
        <v>32945</v>
      </c>
      <c r="F942" s="0" t="s">
        <v>498</v>
      </c>
      <c r="G942" s="0" t="n">
        <v>3</v>
      </c>
      <c r="H942" s="0" t="n">
        <v>1</v>
      </c>
      <c r="I942" s="0" t="n">
        <v>0.01</v>
      </c>
      <c r="J942" s="0" t="n">
        <v>1000</v>
      </c>
      <c r="K942" s="0" t="n">
        <v>0</v>
      </c>
      <c r="L942" s="0" t="n">
        <v>0</v>
      </c>
      <c r="M942" s="0" t="n">
        <v>0</v>
      </c>
      <c r="N942" s="0" t="n">
        <v>0</v>
      </c>
      <c r="O942" s="0" t="n">
        <v>0</v>
      </c>
      <c r="P942" s="0" t="n">
        <v>0</v>
      </c>
      <c r="Q942" s="0" t="n">
        <v>0</v>
      </c>
      <c r="R942" s="0" t="n">
        <v>0</v>
      </c>
      <c r="S942" s="0" t="n">
        <v>0</v>
      </c>
      <c r="T942" s="0" t="n">
        <v>0</v>
      </c>
      <c r="U942" s="0" t="n">
        <v>0</v>
      </c>
      <c r="V942" s="0" t="n">
        <v>0</v>
      </c>
      <c r="W942" s="0" t="n">
        <v>0</v>
      </c>
      <c r="X942" s="0" t="n">
        <v>100.01</v>
      </c>
      <c r="Y942" s="0" t="n">
        <v>0</v>
      </c>
      <c r="Z942" s="0" t="n">
        <v>0</v>
      </c>
      <c r="AA942" s="0" t="n">
        <v>5000000</v>
      </c>
      <c r="AB942" s="0" t="n">
        <v>0</v>
      </c>
      <c r="AC942" s="0" t="n">
        <v>0</v>
      </c>
      <c r="AD942" s="0" t="s">
        <v>99</v>
      </c>
      <c r="AE942" s="0" t="s">
        <v>99</v>
      </c>
      <c r="AH942" s="0" t="n">
        <v>-100</v>
      </c>
      <c r="AI942" s="0" t="s">
        <v>2133</v>
      </c>
      <c r="AJ942" s="0" t="s">
        <v>32112</v>
      </c>
      <c r="AK942" s="0" t="s">
        <v>31135</v>
      </c>
      <c r="AL942" s="0" t="s">
        <v>2112</v>
      </c>
    </row>
    <row r="943" customFormat="false" ht="15" hidden="false" customHeight="false" outlineLevel="0" collapsed="false">
      <c r="A943" s="0" t="s">
        <v>32946</v>
      </c>
      <c r="B943" s="0" t="s">
        <v>32947</v>
      </c>
      <c r="C943" s="0" t="s">
        <v>32948</v>
      </c>
      <c r="D943" s="0" t="s">
        <v>32948</v>
      </c>
      <c r="E943" s="0" t="s">
        <v>32949</v>
      </c>
      <c r="F943" s="0" t="s">
        <v>498</v>
      </c>
      <c r="G943" s="0" t="n">
        <v>3</v>
      </c>
      <c r="H943" s="0" t="n">
        <v>1</v>
      </c>
      <c r="I943" s="0" t="n">
        <v>0.01</v>
      </c>
      <c r="J943" s="0" t="n">
        <v>1000</v>
      </c>
      <c r="K943" s="0" t="n">
        <v>0</v>
      </c>
      <c r="L943" s="0" t="n">
        <v>0</v>
      </c>
      <c r="M943" s="0" t="n">
        <v>0</v>
      </c>
      <c r="N943" s="0" t="n">
        <v>0</v>
      </c>
      <c r="O943" s="0" t="n">
        <v>0</v>
      </c>
      <c r="P943" s="0" t="n">
        <v>0</v>
      </c>
      <c r="Q943" s="0" t="n">
        <v>0</v>
      </c>
      <c r="R943" s="0" t="n">
        <v>0</v>
      </c>
      <c r="S943" s="0" t="n">
        <v>0</v>
      </c>
      <c r="T943" s="0" t="n">
        <v>0</v>
      </c>
      <c r="U943" s="0" t="n">
        <v>0</v>
      </c>
      <c r="V943" s="0" t="n">
        <v>0</v>
      </c>
      <c r="W943" s="0" t="n">
        <v>0</v>
      </c>
      <c r="X943" s="0" t="n">
        <v>0</v>
      </c>
      <c r="Y943" s="0" t="n">
        <v>0</v>
      </c>
      <c r="Z943" s="0" t="n">
        <v>0</v>
      </c>
      <c r="AA943" s="0" t="n">
        <v>5000000</v>
      </c>
      <c r="AB943" s="0" t="n">
        <v>0</v>
      </c>
      <c r="AC943" s="0" t="n">
        <v>0</v>
      </c>
      <c r="AD943" s="0" t="s">
        <v>99</v>
      </c>
      <c r="AE943" s="0" t="s">
        <v>99</v>
      </c>
      <c r="AH943" s="0" t="n">
        <v>800</v>
      </c>
      <c r="AI943" s="0" t="s">
        <v>2133</v>
      </c>
      <c r="AJ943" s="0" t="s">
        <v>32112</v>
      </c>
      <c r="AK943" s="0" t="s">
        <v>31135</v>
      </c>
      <c r="AL943" s="0" t="s">
        <v>2112</v>
      </c>
    </row>
    <row r="944" customFormat="false" ht="15" hidden="false" customHeight="false" outlineLevel="0" collapsed="false">
      <c r="A944" s="0" t="s">
        <v>32950</v>
      </c>
      <c r="B944" s="0" t="s">
        <v>32951</v>
      </c>
      <c r="C944" s="0" t="s">
        <v>32952</v>
      </c>
      <c r="D944" s="0" t="s">
        <v>32952</v>
      </c>
      <c r="E944" s="0" t="s">
        <v>32953</v>
      </c>
      <c r="F944" s="0" t="s">
        <v>498</v>
      </c>
      <c r="G944" s="0" t="n">
        <v>3</v>
      </c>
      <c r="H944" s="0" t="n">
        <v>1</v>
      </c>
      <c r="I944" s="0" t="n">
        <v>0.01</v>
      </c>
      <c r="J944" s="0" t="n">
        <v>1000</v>
      </c>
      <c r="K944" s="0" t="n">
        <v>-0.32</v>
      </c>
      <c r="L944" s="0" t="n">
        <v>97.05</v>
      </c>
      <c r="M944" s="0" t="n">
        <v>97.36</v>
      </c>
      <c r="N944" s="0" t="n">
        <v>96.64</v>
      </c>
      <c r="O944" s="0" t="n">
        <v>97.05</v>
      </c>
      <c r="P944" s="0" t="n">
        <v>0</v>
      </c>
      <c r="Q944" s="0" t="n">
        <v>0</v>
      </c>
      <c r="R944" s="0" t="n">
        <v>0</v>
      </c>
      <c r="S944" s="0" t="n">
        <v>97</v>
      </c>
      <c r="T944" s="0" t="n">
        <v>96.33</v>
      </c>
      <c r="U944" s="0" t="n">
        <v>96.33</v>
      </c>
      <c r="V944" s="0" t="n">
        <v>97.06</v>
      </c>
      <c r="W944" s="0" t="n">
        <v>12610</v>
      </c>
      <c r="X944" s="0" t="n">
        <v>96.86</v>
      </c>
      <c r="Y944" s="0" t="n">
        <v>97.05</v>
      </c>
      <c r="Z944" s="0" t="n">
        <v>6</v>
      </c>
      <c r="AA944" s="0" t="n">
        <v>5000000</v>
      </c>
      <c r="AB944" s="0" t="n">
        <v>970.5</v>
      </c>
      <c r="AC944" s="0" t="n">
        <v>0</v>
      </c>
      <c r="AD944" s="0" t="s">
        <v>99</v>
      </c>
      <c r="AE944" s="0" t="s">
        <v>99</v>
      </c>
      <c r="AH944" s="0" t="n">
        <v>-100</v>
      </c>
      <c r="AI944" s="0" t="s">
        <v>2133</v>
      </c>
      <c r="AJ944" s="0" t="s">
        <v>32112</v>
      </c>
      <c r="AK944" s="0" t="s">
        <v>31135</v>
      </c>
      <c r="AL944" s="0" t="s">
        <v>2112</v>
      </c>
    </row>
    <row r="945" customFormat="false" ht="15" hidden="false" customHeight="false" outlineLevel="0" collapsed="false">
      <c r="A945" s="0" t="s">
        <v>32954</v>
      </c>
      <c r="B945" s="0" t="s">
        <v>32955</v>
      </c>
      <c r="C945" s="0" t="s">
        <v>32956</v>
      </c>
      <c r="D945" s="0" t="s">
        <v>32956</v>
      </c>
      <c r="E945" s="0" t="s">
        <v>32957</v>
      </c>
      <c r="F945" s="0" t="s">
        <v>498</v>
      </c>
      <c r="G945" s="0" t="n">
        <v>3</v>
      </c>
      <c r="H945" s="0" t="n">
        <v>1</v>
      </c>
      <c r="I945" s="0" t="n">
        <v>0.01</v>
      </c>
      <c r="J945" s="0" t="n">
        <v>1000</v>
      </c>
      <c r="K945" s="0" t="n">
        <v>0</v>
      </c>
      <c r="L945" s="0" t="n">
        <v>0</v>
      </c>
      <c r="M945" s="0" t="n">
        <v>106.8</v>
      </c>
      <c r="N945" s="0" t="n">
        <v>0</v>
      </c>
      <c r="O945" s="0" t="n">
        <v>106.8</v>
      </c>
      <c r="P945" s="0" t="n">
        <v>0</v>
      </c>
      <c r="Q945" s="0" t="n">
        <v>0</v>
      </c>
      <c r="R945" s="0" t="n">
        <v>0</v>
      </c>
      <c r="S945" s="0" t="n">
        <v>0</v>
      </c>
      <c r="T945" s="0" t="n">
        <v>0</v>
      </c>
      <c r="U945" s="0" t="n">
        <v>0</v>
      </c>
      <c r="V945" s="0" t="n">
        <v>0</v>
      </c>
      <c r="W945" s="0" t="n">
        <v>0</v>
      </c>
      <c r="X945" s="0" t="n">
        <v>70.02</v>
      </c>
      <c r="Y945" s="0" t="n">
        <v>0</v>
      </c>
      <c r="Z945" s="0" t="n">
        <v>0</v>
      </c>
      <c r="AA945" s="0" t="n">
        <v>5000000</v>
      </c>
      <c r="AB945" s="0" t="n">
        <v>0</v>
      </c>
      <c r="AC945" s="0" t="n">
        <v>0</v>
      </c>
      <c r="AD945" s="0" t="s">
        <v>99</v>
      </c>
      <c r="AE945" s="0" t="s">
        <v>99</v>
      </c>
      <c r="AH945" s="0" t="n">
        <v>-100</v>
      </c>
      <c r="AI945" s="0" t="s">
        <v>2133</v>
      </c>
      <c r="AJ945" s="0" t="s">
        <v>32112</v>
      </c>
      <c r="AK945" s="0" t="s">
        <v>31135</v>
      </c>
      <c r="AL945" s="0" t="s">
        <v>2112</v>
      </c>
    </row>
    <row r="946" customFormat="false" ht="15" hidden="false" customHeight="false" outlineLevel="0" collapsed="false">
      <c r="A946" s="0" t="s">
        <v>32958</v>
      </c>
      <c r="B946" s="0" t="s">
        <v>32959</v>
      </c>
      <c r="C946" s="0" t="s">
        <v>32960</v>
      </c>
      <c r="D946" s="0" t="s">
        <v>32960</v>
      </c>
      <c r="E946" s="0" t="s">
        <v>32961</v>
      </c>
      <c r="F946" s="0" t="s">
        <v>1988</v>
      </c>
      <c r="G946" s="0" t="n">
        <v>1</v>
      </c>
      <c r="H946" s="0" t="n">
        <v>1</v>
      </c>
      <c r="I946" s="0" t="n">
        <v>0.01</v>
      </c>
      <c r="J946" s="0" t="n">
        <v>350</v>
      </c>
      <c r="K946" s="0" t="n">
        <v>-0.05</v>
      </c>
      <c r="L946" s="0" t="n">
        <v>94.2</v>
      </c>
      <c r="M946" s="0" t="n">
        <v>94.25</v>
      </c>
      <c r="N946" s="0" t="n">
        <v>94.26</v>
      </c>
      <c r="O946" s="0" t="n">
        <v>93.8</v>
      </c>
      <c r="P946" s="0" t="n">
        <v>0</v>
      </c>
      <c r="Q946" s="0" t="n">
        <v>0</v>
      </c>
      <c r="R946" s="0" t="n">
        <v>0</v>
      </c>
      <c r="S946" s="0" t="n">
        <v>94.01</v>
      </c>
      <c r="T946" s="0" t="n">
        <v>94.86</v>
      </c>
      <c r="U946" s="0" t="n">
        <v>93.5</v>
      </c>
      <c r="V946" s="0" t="n">
        <v>95.59</v>
      </c>
      <c r="W946" s="0" t="n">
        <v>48369</v>
      </c>
      <c r="X946" s="0" t="n">
        <v>93.63</v>
      </c>
      <c r="Y946" s="0" t="n">
        <v>94.19</v>
      </c>
      <c r="Z946" s="0" t="n">
        <v>47</v>
      </c>
      <c r="AA946" s="0" t="n">
        <v>3000000</v>
      </c>
      <c r="AB946" s="0" t="n">
        <v>659.4</v>
      </c>
      <c r="AC946" s="0" t="n">
        <v>0</v>
      </c>
      <c r="AD946" s="0" t="s">
        <v>99</v>
      </c>
      <c r="AE946" s="0" t="s">
        <v>99</v>
      </c>
      <c r="AH946" s="0" t="n">
        <v>-100</v>
      </c>
      <c r="AI946" s="0" t="s">
        <v>2133</v>
      </c>
      <c r="AJ946" s="0" t="s">
        <v>32112</v>
      </c>
      <c r="AK946" s="0" t="s">
        <v>32292</v>
      </c>
      <c r="AL946" s="0" t="s">
        <v>2112</v>
      </c>
    </row>
    <row r="947" customFormat="false" ht="15" hidden="false" customHeight="false" outlineLevel="0" collapsed="false">
      <c r="A947" s="0" t="s">
        <v>32962</v>
      </c>
      <c r="B947" s="0" t="s">
        <v>32963</v>
      </c>
      <c r="C947" s="0" t="s">
        <v>32964</v>
      </c>
      <c r="D947" s="0" t="s">
        <v>32964</v>
      </c>
      <c r="E947" s="0" t="s">
        <v>32965</v>
      </c>
      <c r="F947" s="0" t="s">
        <v>1988</v>
      </c>
      <c r="G947" s="0" t="n">
        <v>1</v>
      </c>
      <c r="H947" s="0" t="n">
        <v>1</v>
      </c>
      <c r="I947" s="0" t="n">
        <v>0.01</v>
      </c>
      <c r="J947" s="0" t="n">
        <v>350</v>
      </c>
      <c r="K947" s="0" t="n">
        <v>-0.27</v>
      </c>
      <c r="L947" s="0" t="n">
        <v>94.99</v>
      </c>
      <c r="M947" s="0" t="n">
        <v>95.25</v>
      </c>
      <c r="N947" s="0" t="n">
        <v>95.61</v>
      </c>
      <c r="O947" s="0" t="n">
        <v>94.99</v>
      </c>
      <c r="P947" s="0" t="n">
        <v>0</v>
      </c>
      <c r="Q947" s="0" t="n">
        <v>0</v>
      </c>
      <c r="R947" s="0" t="n">
        <v>0</v>
      </c>
      <c r="S947" s="0" t="n">
        <v>94.81</v>
      </c>
      <c r="T947" s="0" t="n">
        <v>95.8</v>
      </c>
      <c r="U947" s="0" t="n">
        <v>94.29</v>
      </c>
      <c r="V947" s="0" t="n">
        <v>95.8</v>
      </c>
      <c r="W947" s="0" t="n">
        <v>33516</v>
      </c>
      <c r="X947" s="0" t="n">
        <v>94.31</v>
      </c>
      <c r="Y947" s="0" t="n">
        <v>94.99</v>
      </c>
      <c r="Z947" s="0" t="n">
        <v>24</v>
      </c>
      <c r="AA947" s="0" t="n">
        <v>2700000</v>
      </c>
      <c r="AB947" s="0" t="n">
        <v>332.47</v>
      </c>
      <c r="AC947" s="0" t="n">
        <v>0</v>
      </c>
      <c r="AD947" s="0" t="s">
        <v>99</v>
      </c>
      <c r="AE947" s="0" t="s">
        <v>99</v>
      </c>
      <c r="AH947" s="0" t="n">
        <v>-100</v>
      </c>
      <c r="AI947" s="0" t="s">
        <v>2133</v>
      </c>
      <c r="AJ947" s="0" t="s">
        <v>32112</v>
      </c>
      <c r="AK947" s="0" t="s">
        <v>32292</v>
      </c>
      <c r="AL947" s="0" t="s">
        <v>2112</v>
      </c>
    </row>
    <row r="948" customFormat="false" ht="15" hidden="false" customHeight="false" outlineLevel="0" collapsed="false">
      <c r="A948" s="0" t="s">
        <v>32966</v>
      </c>
      <c r="B948" s="0" t="s">
        <v>32967</v>
      </c>
      <c r="C948" s="0" t="s">
        <v>32968</v>
      </c>
      <c r="D948" s="0" t="s">
        <v>32968</v>
      </c>
      <c r="E948" s="0" t="s">
        <v>32969</v>
      </c>
      <c r="F948" s="0" t="s">
        <v>1988</v>
      </c>
      <c r="G948" s="0" t="n">
        <v>1</v>
      </c>
      <c r="H948" s="0" t="n">
        <v>1</v>
      </c>
      <c r="I948" s="0" t="n">
        <v>0.01</v>
      </c>
      <c r="J948" s="0" t="n">
        <v>60</v>
      </c>
      <c r="K948" s="0" t="n">
        <v>0.22</v>
      </c>
      <c r="L948" s="0" t="n">
        <v>89.27</v>
      </c>
      <c r="M948" s="0" t="n">
        <v>89.07</v>
      </c>
      <c r="N948" s="0" t="n">
        <v>89.31</v>
      </c>
      <c r="O948" s="0" t="n">
        <v>89.56</v>
      </c>
      <c r="P948" s="0" t="n">
        <v>0</v>
      </c>
      <c r="Q948" s="0" t="n">
        <v>0</v>
      </c>
      <c r="R948" s="0" t="n">
        <v>0</v>
      </c>
      <c r="S948" s="0" t="n">
        <v>89.86</v>
      </c>
      <c r="T948" s="0" t="n">
        <v>90.91</v>
      </c>
      <c r="U948" s="0" t="n">
        <v>89.08</v>
      </c>
      <c r="V948" s="0" t="n">
        <v>90.92</v>
      </c>
      <c r="W948" s="0" t="n">
        <v>45826</v>
      </c>
      <c r="X948" s="0" t="n">
        <v>89.27</v>
      </c>
      <c r="Y948" s="0" t="n">
        <v>89.59</v>
      </c>
      <c r="Z948" s="0" t="n">
        <v>94</v>
      </c>
      <c r="AA948" s="0" t="n">
        <v>4500000</v>
      </c>
      <c r="AB948" s="0" t="n">
        <v>53.56</v>
      </c>
      <c r="AC948" s="0" t="n">
        <v>0</v>
      </c>
      <c r="AD948" s="0" t="s">
        <v>99</v>
      </c>
      <c r="AE948" s="0" t="s">
        <v>99</v>
      </c>
      <c r="AH948" s="0" t="n">
        <v>-100</v>
      </c>
      <c r="AI948" s="0" t="s">
        <v>2133</v>
      </c>
      <c r="AJ948" s="0" t="s">
        <v>32112</v>
      </c>
      <c r="AK948" s="0" t="s">
        <v>32292</v>
      </c>
      <c r="AL948" s="0" t="s">
        <v>2112</v>
      </c>
    </row>
    <row r="949" customFormat="false" ht="15" hidden="false" customHeight="false" outlineLevel="0" collapsed="false">
      <c r="A949" s="0" t="s">
        <v>32970</v>
      </c>
      <c r="C949" s="0" t="s">
        <v>32971</v>
      </c>
      <c r="D949" s="0" t="s">
        <v>32971</v>
      </c>
      <c r="E949" s="0" t="s">
        <v>32972</v>
      </c>
      <c r="F949" s="0" t="s">
        <v>497</v>
      </c>
      <c r="G949" s="0" t="n">
        <v>3</v>
      </c>
      <c r="H949" s="0" t="n">
        <v>1</v>
      </c>
      <c r="I949" s="0" t="n">
        <v>0.01</v>
      </c>
      <c r="J949" s="0" t="n">
        <v>1000</v>
      </c>
      <c r="K949" s="0" t="n">
        <v>0.2</v>
      </c>
      <c r="L949" s="0" t="n">
        <v>94.99</v>
      </c>
      <c r="M949" s="0" t="n">
        <v>94.9</v>
      </c>
      <c r="N949" s="0" t="n">
        <v>94.71</v>
      </c>
      <c r="O949" s="0" t="n">
        <v>95</v>
      </c>
      <c r="P949" s="0" t="n">
        <v>0</v>
      </c>
      <c r="Q949" s="0" t="n">
        <v>0</v>
      </c>
      <c r="R949" s="0" t="n">
        <v>0</v>
      </c>
      <c r="S949" s="0" t="n">
        <v>94.9</v>
      </c>
      <c r="T949" s="0" t="n">
        <v>94.8</v>
      </c>
      <c r="U949" s="0" t="n">
        <v>94.8</v>
      </c>
      <c r="V949" s="0" t="n">
        <v>95.1</v>
      </c>
      <c r="W949" s="0" t="n">
        <v>5282367</v>
      </c>
      <c r="X949" s="0" t="n">
        <v>94.95</v>
      </c>
      <c r="Y949" s="0" t="n">
        <v>95.08</v>
      </c>
      <c r="Z949" s="0" t="n">
        <v>202</v>
      </c>
      <c r="AA949" s="0" t="n">
        <v>10000000</v>
      </c>
      <c r="AB949" s="0" t="n">
        <v>10448.9</v>
      </c>
      <c r="AC949" s="0" t="n">
        <v>0</v>
      </c>
      <c r="AD949" s="0" t="s">
        <v>99</v>
      </c>
      <c r="AE949" s="0" t="s">
        <v>99</v>
      </c>
      <c r="AH949" s="0" t="n">
        <v>-100</v>
      </c>
      <c r="AI949" s="0" t="s">
        <v>2133</v>
      </c>
      <c r="AJ949" s="0" t="s">
        <v>32112</v>
      </c>
      <c r="AK949" s="0" t="s">
        <v>31249</v>
      </c>
      <c r="AL949" s="0" t="s">
        <v>2112</v>
      </c>
    </row>
    <row r="950" customFormat="false" ht="15" hidden="false" customHeight="false" outlineLevel="0" collapsed="false">
      <c r="A950" s="0" t="s">
        <v>32973</v>
      </c>
      <c r="B950" s="0" t="s">
        <v>32974</v>
      </c>
      <c r="C950" s="0" t="s">
        <v>25181</v>
      </c>
      <c r="D950" s="0" t="s">
        <v>25181</v>
      </c>
      <c r="E950" s="0" t="s">
        <v>32975</v>
      </c>
      <c r="F950" s="0" t="s">
        <v>498</v>
      </c>
      <c r="G950" s="0" t="n">
        <v>3</v>
      </c>
      <c r="H950" s="0" t="n">
        <v>1</v>
      </c>
      <c r="I950" s="0" t="n">
        <v>0.01</v>
      </c>
      <c r="J950" s="0" t="n">
        <v>1000</v>
      </c>
      <c r="K950" s="0" t="n">
        <v>0</v>
      </c>
      <c r="L950" s="0" t="n">
        <v>0</v>
      </c>
      <c r="M950" s="0" t="n">
        <v>0</v>
      </c>
      <c r="N950" s="0" t="n">
        <v>0</v>
      </c>
      <c r="O950" s="0" t="n">
        <v>0</v>
      </c>
      <c r="P950" s="0" t="n">
        <v>0</v>
      </c>
      <c r="Q950" s="0" t="n">
        <v>0</v>
      </c>
      <c r="R950" s="0" t="n">
        <v>0</v>
      </c>
      <c r="S950" s="0" t="n">
        <v>0</v>
      </c>
      <c r="T950" s="0" t="n">
        <v>0</v>
      </c>
      <c r="U950" s="0" t="n">
        <v>0</v>
      </c>
      <c r="V950" s="0" t="n">
        <v>0</v>
      </c>
      <c r="W950" s="0" t="n">
        <v>0</v>
      </c>
      <c r="X950" s="0" t="n">
        <v>0</v>
      </c>
      <c r="Y950" s="0" t="n">
        <v>0</v>
      </c>
      <c r="Z950" s="0" t="n">
        <v>0</v>
      </c>
      <c r="AA950" s="0" t="n">
        <v>2700000</v>
      </c>
      <c r="AB950" s="0" t="n">
        <v>0</v>
      </c>
      <c r="AC950" s="0" t="n">
        <v>0</v>
      </c>
      <c r="AD950" s="0" t="s">
        <v>99</v>
      </c>
      <c r="AE950" s="0" t="s">
        <v>99</v>
      </c>
      <c r="AH950" s="0" t="n">
        <v>6</v>
      </c>
      <c r="AI950" s="0" t="s">
        <v>2133</v>
      </c>
      <c r="AJ950" s="0" t="s">
        <v>32112</v>
      </c>
      <c r="AK950" s="0" t="s">
        <v>31135</v>
      </c>
      <c r="AL950" s="0" t="s">
        <v>2112</v>
      </c>
    </row>
    <row r="951" customFormat="false" ht="15" hidden="false" customHeight="false" outlineLevel="0" collapsed="false">
      <c r="A951" s="0" t="s">
        <v>32976</v>
      </c>
      <c r="B951" s="0" t="s">
        <v>32977</v>
      </c>
      <c r="C951" s="0" t="s">
        <v>18001</v>
      </c>
      <c r="D951" s="0" t="s">
        <v>18001</v>
      </c>
      <c r="E951" s="0" t="s">
        <v>32978</v>
      </c>
      <c r="F951" s="0" t="s">
        <v>498</v>
      </c>
      <c r="G951" s="0" t="n">
        <v>2</v>
      </c>
      <c r="H951" s="0" t="n">
        <v>1</v>
      </c>
      <c r="I951" s="0" t="n">
        <v>0.01</v>
      </c>
      <c r="J951" s="0" t="n">
        <v>1000</v>
      </c>
      <c r="K951" s="0" t="n">
        <v>-0.38</v>
      </c>
      <c r="L951" s="0" t="n">
        <v>99.78</v>
      </c>
      <c r="M951" s="0" t="n">
        <v>100.16</v>
      </c>
      <c r="N951" s="0" t="n">
        <v>99.81</v>
      </c>
      <c r="O951" s="0" t="n">
        <v>99.78</v>
      </c>
      <c r="P951" s="0" t="n">
        <v>0</v>
      </c>
      <c r="Q951" s="0" t="n">
        <v>0</v>
      </c>
      <c r="R951" s="0" t="n">
        <v>0</v>
      </c>
      <c r="S951" s="0" t="n">
        <v>99.63</v>
      </c>
      <c r="T951" s="0" t="n">
        <v>100.97</v>
      </c>
      <c r="U951" s="0" t="n">
        <v>99.35</v>
      </c>
      <c r="V951" s="0" t="n">
        <v>100.97</v>
      </c>
      <c r="W951" s="0" t="n">
        <v>241106</v>
      </c>
      <c r="X951" s="0" t="n">
        <v>99.71</v>
      </c>
      <c r="Y951" s="0" t="n">
        <v>99.78</v>
      </c>
      <c r="Z951" s="0" t="n">
        <v>43</v>
      </c>
      <c r="AA951" s="0" t="n">
        <v>3000000</v>
      </c>
      <c r="AB951" s="0" t="n">
        <v>19956</v>
      </c>
      <c r="AC951" s="0" t="n">
        <v>0</v>
      </c>
      <c r="AD951" s="0" t="s">
        <v>99</v>
      </c>
      <c r="AE951" s="0" t="s">
        <v>99</v>
      </c>
      <c r="AH951" s="0" t="n">
        <v>6</v>
      </c>
      <c r="AI951" s="0" t="s">
        <v>2133</v>
      </c>
      <c r="AJ951" s="0" t="s">
        <v>32112</v>
      </c>
      <c r="AK951" s="0" t="s">
        <v>31135</v>
      </c>
      <c r="AL951" s="0" t="s">
        <v>2112</v>
      </c>
    </row>
    <row r="952" customFormat="false" ht="15" hidden="false" customHeight="false" outlineLevel="0" collapsed="false">
      <c r="A952" s="0" t="s">
        <v>32979</v>
      </c>
      <c r="B952" s="0" t="s">
        <v>32980</v>
      </c>
      <c r="C952" s="0" t="s">
        <v>25842</v>
      </c>
      <c r="D952" s="0" t="s">
        <v>25842</v>
      </c>
      <c r="E952" s="0" t="s">
        <v>32981</v>
      </c>
      <c r="F952" s="0" t="s">
        <v>498</v>
      </c>
      <c r="G952" s="0" t="n">
        <v>2</v>
      </c>
      <c r="H952" s="0" t="n">
        <v>1</v>
      </c>
      <c r="I952" s="0" t="n">
        <v>0.01</v>
      </c>
      <c r="J952" s="0" t="n">
        <v>1000</v>
      </c>
      <c r="K952" s="0" t="n">
        <v>0.81</v>
      </c>
      <c r="L952" s="0" t="n">
        <v>98.33</v>
      </c>
      <c r="M952" s="0" t="n">
        <v>97.54</v>
      </c>
      <c r="N952" s="0" t="n">
        <v>97.55</v>
      </c>
      <c r="O952" s="0" t="n">
        <v>98.33</v>
      </c>
      <c r="P952" s="0" t="n">
        <v>0</v>
      </c>
      <c r="Q952" s="0" t="n">
        <v>0</v>
      </c>
      <c r="R952" s="0" t="n">
        <v>0</v>
      </c>
      <c r="S952" s="0" t="n">
        <v>98.04</v>
      </c>
      <c r="T952" s="0" t="n">
        <v>97.7</v>
      </c>
      <c r="U952" s="0" t="n">
        <v>97.7</v>
      </c>
      <c r="V952" s="0" t="n">
        <v>98.34</v>
      </c>
      <c r="W952" s="0" t="n">
        <v>17647</v>
      </c>
      <c r="X952" s="0" t="n">
        <v>98.34</v>
      </c>
      <c r="Y952" s="0" t="n">
        <v>98.49</v>
      </c>
      <c r="Z952" s="0" t="n">
        <v>7</v>
      </c>
      <c r="AA952" s="0" t="n">
        <v>3000000</v>
      </c>
      <c r="AB952" s="0" t="n">
        <v>983.3</v>
      </c>
      <c r="AC952" s="0" t="n">
        <v>0</v>
      </c>
      <c r="AD952" s="0" t="s">
        <v>99</v>
      </c>
      <c r="AE952" s="0" t="s">
        <v>99</v>
      </c>
      <c r="AH952" s="0" t="n">
        <v>6</v>
      </c>
      <c r="AI952" s="0" t="s">
        <v>2133</v>
      </c>
      <c r="AJ952" s="0" t="s">
        <v>32112</v>
      </c>
      <c r="AK952" s="0" t="s">
        <v>31135</v>
      </c>
      <c r="AL952" s="0" t="s">
        <v>2112</v>
      </c>
    </row>
    <row r="953" customFormat="false" ht="15" hidden="false" customHeight="false" outlineLevel="0" collapsed="false">
      <c r="A953" s="0" t="s">
        <v>32982</v>
      </c>
      <c r="B953" s="0" t="s">
        <v>32983</v>
      </c>
      <c r="C953" s="0" t="s">
        <v>23525</v>
      </c>
      <c r="D953" s="0" t="s">
        <v>23525</v>
      </c>
      <c r="E953" s="0" t="s">
        <v>32984</v>
      </c>
      <c r="F953" s="0" t="s">
        <v>498</v>
      </c>
      <c r="G953" s="0" t="n">
        <v>2</v>
      </c>
      <c r="H953" s="0" t="n">
        <v>1</v>
      </c>
      <c r="I953" s="0" t="n">
        <v>0.01</v>
      </c>
      <c r="J953" s="0" t="n">
        <v>1000</v>
      </c>
      <c r="K953" s="0" t="n">
        <v>0.92</v>
      </c>
      <c r="L953" s="0" t="n">
        <v>91.29</v>
      </c>
      <c r="M953" s="0" t="n">
        <v>90.46</v>
      </c>
      <c r="N953" s="0" t="n">
        <v>90.54</v>
      </c>
      <c r="O953" s="0" t="n">
        <v>91.29</v>
      </c>
      <c r="P953" s="0" t="n">
        <v>0</v>
      </c>
      <c r="Q953" s="0" t="n">
        <v>0</v>
      </c>
      <c r="R953" s="0" t="n">
        <v>0</v>
      </c>
      <c r="S953" s="0" t="n">
        <v>90.67</v>
      </c>
      <c r="T953" s="0" t="n">
        <v>90.95</v>
      </c>
      <c r="U953" s="0" t="n">
        <v>90.02</v>
      </c>
      <c r="V953" s="0" t="n">
        <v>91.82</v>
      </c>
      <c r="W953" s="0" t="n">
        <v>4696707</v>
      </c>
      <c r="X953" s="0" t="n">
        <v>91.29</v>
      </c>
      <c r="Y953" s="0" t="n">
        <v>91.35</v>
      </c>
      <c r="Z953" s="0" t="n">
        <v>135</v>
      </c>
      <c r="AA953" s="0" t="n">
        <v>3000000</v>
      </c>
      <c r="AB953" s="0" t="n">
        <v>1825.8</v>
      </c>
      <c r="AC953" s="0" t="n">
        <v>0</v>
      </c>
      <c r="AD953" s="0" t="s">
        <v>99</v>
      </c>
      <c r="AE953" s="0" t="s">
        <v>99</v>
      </c>
      <c r="AH953" s="0" t="n">
        <v>800</v>
      </c>
      <c r="AI953" s="0" t="s">
        <v>2133</v>
      </c>
      <c r="AJ953" s="0" t="s">
        <v>32112</v>
      </c>
      <c r="AK953" s="0" t="s">
        <v>31135</v>
      </c>
      <c r="AL953" s="0" t="s">
        <v>2112</v>
      </c>
    </row>
    <row r="954" customFormat="false" ht="15" hidden="false" customHeight="false" outlineLevel="0" collapsed="false">
      <c r="A954" s="0" t="s">
        <v>32985</v>
      </c>
      <c r="B954" s="0" t="s">
        <v>32986</v>
      </c>
      <c r="C954" s="0" t="s">
        <v>24597</v>
      </c>
      <c r="D954" s="0" t="s">
        <v>24597</v>
      </c>
      <c r="E954" s="0" t="s">
        <v>32987</v>
      </c>
      <c r="F954" s="0" t="s">
        <v>498</v>
      </c>
      <c r="G954" s="0" t="n">
        <v>2</v>
      </c>
      <c r="H954" s="0" t="n">
        <v>1</v>
      </c>
      <c r="I954" s="0" t="n">
        <v>0.01</v>
      </c>
      <c r="J954" s="0" t="n">
        <v>1000</v>
      </c>
      <c r="K954" s="0" t="n">
        <v>-0.05</v>
      </c>
      <c r="L954" s="0" t="n">
        <v>84.68</v>
      </c>
      <c r="M954" s="0" t="n">
        <v>84.75</v>
      </c>
      <c r="N954" s="0" t="n">
        <v>84.8</v>
      </c>
      <c r="O954" s="0" t="n">
        <v>84.68</v>
      </c>
      <c r="P954" s="0" t="n">
        <v>0</v>
      </c>
      <c r="Q954" s="0" t="n">
        <v>0</v>
      </c>
      <c r="R954" s="0" t="n">
        <v>0</v>
      </c>
      <c r="S954" s="0" t="n">
        <v>84.73</v>
      </c>
      <c r="T954" s="0" t="n">
        <v>84.85</v>
      </c>
      <c r="U954" s="0" t="n">
        <v>84.43</v>
      </c>
      <c r="V954" s="0" t="n">
        <v>84.9</v>
      </c>
      <c r="W954" s="0" t="n">
        <v>1417462</v>
      </c>
      <c r="X954" s="0" t="n">
        <v>84.67</v>
      </c>
      <c r="Y954" s="0" t="n">
        <v>84.68</v>
      </c>
      <c r="Z954" s="0" t="n">
        <v>168</v>
      </c>
      <c r="AA954" s="0" t="n">
        <v>13000000</v>
      </c>
      <c r="AB954" s="0" t="n">
        <v>846.8</v>
      </c>
      <c r="AC954" s="0" t="n">
        <v>0</v>
      </c>
      <c r="AD954" s="0" t="s">
        <v>99</v>
      </c>
      <c r="AE954" s="0" t="s">
        <v>99</v>
      </c>
      <c r="AH954" s="0" t="n">
        <v>6</v>
      </c>
      <c r="AI954" s="0" t="s">
        <v>2133</v>
      </c>
      <c r="AJ954" s="0" t="s">
        <v>32112</v>
      </c>
      <c r="AK954" s="0" t="s">
        <v>31135</v>
      </c>
      <c r="AL954" s="0" t="s">
        <v>2112</v>
      </c>
    </row>
    <row r="955" customFormat="false" ht="15" hidden="false" customHeight="false" outlineLevel="0" collapsed="false">
      <c r="A955" s="0" t="s">
        <v>32988</v>
      </c>
      <c r="B955" s="0" t="s">
        <v>32989</v>
      </c>
      <c r="C955" s="0" t="s">
        <v>26486</v>
      </c>
      <c r="D955" s="0" t="s">
        <v>26486</v>
      </c>
      <c r="E955" s="0" t="s">
        <v>32990</v>
      </c>
      <c r="F955" s="0" t="s">
        <v>498</v>
      </c>
      <c r="G955" s="0" t="n">
        <v>2</v>
      </c>
      <c r="H955" s="0" t="n">
        <v>1</v>
      </c>
      <c r="I955" s="0" t="n">
        <v>0.01</v>
      </c>
      <c r="J955" s="0" t="n">
        <v>1000</v>
      </c>
      <c r="K955" s="0" t="n">
        <v>-0.1</v>
      </c>
      <c r="L955" s="0" t="n">
        <v>98.9</v>
      </c>
      <c r="M955" s="0" t="n">
        <v>98.98</v>
      </c>
      <c r="N955" s="0" t="n">
        <v>98.81</v>
      </c>
      <c r="O955" s="0" t="n">
        <v>98.9</v>
      </c>
      <c r="P955" s="0" t="n">
        <v>0</v>
      </c>
      <c r="Q955" s="0" t="n">
        <v>0</v>
      </c>
      <c r="R955" s="0" t="n">
        <v>0</v>
      </c>
      <c r="S955" s="0" t="n">
        <v>98.93</v>
      </c>
      <c r="T955" s="0" t="n">
        <v>99</v>
      </c>
      <c r="U955" s="0" t="n">
        <v>98.71</v>
      </c>
      <c r="V955" s="0" t="n">
        <v>99</v>
      </c>
      <c r="W955" s="0" t="n">
        <v>2339583</v>
      </c>
      <c r="X955" s="0" t="n">
        <v>98.86</v>
      </c>
      <c r="Y955" s="0" t="n">
        <v>98.9</v>
      </c>
      <c r="Z955" s="0" t="n">
        <v>133</v>
      </c>
      <c r="AA955" s="0" t="n">
        <v>8000000</v>
      </c>
      <c r="AB955" s="0" t="n">
        <v>989</v>
      </c>
      <c r="AC955" s="0" t="n">
        <v>0</v>
      </c>
      <c r="AD955" s="0" t="s">
        <v>99</v>
      </c>
      <c r="AE955" s="0" t="s">
        <v>99</v>
      </c>
      <c r="AH955" s="0" t="n">
        <v>8</v>
      </c>
      <c r="AI955" s="0" t="s">
        <v>2133</v>
      </c>
      <c r="AJ955" s="0" t="s">
        <v>32112</v>
      </c>
      <c r="AK955" s="0" t="s">
        <v>31135</v>
      </c>
      <c r="AL955" s="0" t="s">
        <v>2112</v>
      </c>
    </row>
    <row r="956" customFormat="false" ht="15" hidden="false" customHeight="false" outlineLevel="0" collapsed="false">
      <c r="A956" s="0" t="s">
        <v>32991</v>
      </c>
      <c r="B956" s="0" t="s">
        <v>32992</v>
      </c>
      <c r="C956" s="0" t="s">
        <v>21099</v>
      </c>
      <c r="D956" s="0" t="s">
        <v>21099</v>
      </c>
      <c r="E956" s="0" t="s">
        <v>32993</v>
      </c>
      <c r="F956" s="0" t="s">
        <v>1987</v>
      </c>
      <c r="G956" s="0" t="n">
        <v>3</v>
      </c>
      <c r="H956" s="0" t="n">
        <v>1</v>
      </c>
      <c r="I956" s="0" t="n">
        <v>0.0001</v>
      </c>
      <c r="J956" s="0" t="n">
        <v>1000</v>
      </c>
      <c r="K956" s="0" t="n">
        <v>-1.26</v>
      </c>
      <c r="L956" s="0" t="n">
        <v>81.0194</v>
      </c>
      <c r="M956" s="0" t="n">
        <v>82.53</v>
      </c>
      <c r="N956" s="0" t="n">
        <v>82.7075</v>
      </c>
      <c r="O956" s="0" t="n">
        <v>81.0194</v>
      </c>
      <c r="P956" s="0" t="n">
        <v>0</v>
      </c>
      <c r="Q956" s="0" t="n">
        <v>0</v>
      </c>
      <c r="R956" s="0" t="n">
        <v>0</v>
      </c>
      <c r="S956" s="0" t="n">
        <v>81.4654</v>
      </c>
      <c r="T956" s="0" t="n">
        <v>82.4437</v>
      </c>
      <c r="U956" s="0" t="n">
        <v>81.0001</v>
      </c>
      <c r="V956" s="0" t="n">
        <v>82.4438</v>
      </c>
      <c r="W956" s="0" t="n">
        <v>5190381</v>
      </c>
      <c r="X956" s="0" t="n">
        <v>81.0103</v>
      </c>
      <c r="Y956" s="0" t="n">
        <v>81.0194</v>
      </c>
      <c r="Z956" s="0" t="n">
        <v>36</v>
      </c>
      <c r="AA956" s="0" t="n">
        <v>254111</v>
      </c>
      <c r="AB956" s="0" t="n">
        <v>86032.72</v>
      </c>
      <c r="AC956" s="0" t="n">
        <v>0</v>
      </c>
      <c r="AD956" s="0" t="s">
        <v>14</v>
      </c>
      <c r="AE956" s="0" t="s">
        <v>99</v>
      </c>
      <c r="AH956" s="0" t="n">
        <v>6</v>
      </c>
      <c r="AI956" s="0" t="s">
        <v>2133</v>
      </c>
      <c r="AJ956" s="0" t="s">
        <v>32112</v>
      </c>
      <c r="AK956" s="0" t="s">
        <v>31143</v>
      </c>
      <c r="AL956" s="0" t="s">
        <v>2112</v>
      </c>
    </row>
    <row r="957" customFormat="false" ht="15" hidden="false" customHeight="false" outlineLevel="0" collapsed="false">
      <c r="A957" s="0" t="s">
        <v>32994</v>
      </c>
      <c r="B957" s="0" t="s">
        <v>32995</v>
      </c>
      <c r="C957" s="0" t="s">
        <v>20972</v>
      </c>
      <c r="D957" s="0" t="s">
        <v>20972</v>
      </c>
      <c r="E957" s="0" t="s">
        <v>32996</v>
      </c>
      <c r="F957" s="0" t="s">
        <v>498</v>
      </c>
      <c r="G957" s="0" t="n">
        <v>3</v>
      </c>
      <c r="H957" s="0" t="n">
        <v>1</v>
      </c>
      <c r="I957" s="0" t="n">
        <v>0.01</v>
      </c>
      <c r="J957" s="0" t="n">
        <v>1000</v>
      </c>
      <c r="K957" s="0" t="n">
        <v>-0.13</v>
      </c>
      <c r="L957" s="0" t="n">
        <v>92.65</v>
      </c>
      <c r="M957" s="0" t="n">
        <v>92.77</v>
      </c>
      <c r="N957" s="0" t="n">
        <v>91.94</v>
      </c>
      <c r="O957" s="0" t="n">
        <v>92.65</v>
      </c>
      <c r="P957" s="0" t="n">
        <v>0</v>
      </c>
      <c r="Q957" s="0" t="n">
        <v>0</v>
      </c>
      <c r="R957" s="0" t="n">
        <v>0</v>
      </c>
      <c r="S957" s="0" t="n">
        <v>92.36</v>
      </c>
      <c r="T957" s="0" t="n">
        <v>92.87</v>
      </c>
      <c r="U957" s="0" t="n">
        <v>92.05</v>
      </c>
      <c r="V957" s="0" t="n">
        <v>92.99</v>
      </c>
      <c r="W957" s="0" t="n">
        <v>263229</v>
      </c>
      <c r="X957" s="0" t="n">
        <v>92.65</v>
      </c>
      <c r="Y957" s="0" t="n">
        <v>92.82</v>
      </c>
      <c r="Z957" s="0" t="n">
        <v>51</v>
      </c>
      <c r="AA957" s="0" t="n">
        <v>5000000</v>
      </c>
      <c r="AB957" s="0" t="n">
        <v>4632.5</v>
      </c>
      <c r="AC957" s="0" t="n">
        <v>0</v>
      </c>
      <c r="AD957" s="0" t="s">
        <v>99</v>
      </c>
      <c r="AE957" s="0" t="s">
        <v>99</v>
      </c>
      <c r="AH957" s="0" t="n">
        <v>6</v>
      </c>
      <c r="AI957" s="0" t="s">
        <v>2133</v>
      </c>
      <c r="AJ957" s="0" t="s">
        <v>32112</v>
      </c>
      <c r="AK957" s="0" t="s">
        <v>31135</v>
      </c>
      <c r="AL957" s="0" t="s">
        <v>2112</v>
      </c>
    </row>
    <row r="958" customFormat="false" ht="15" hidden="false" customHeight="false" outlineLevel="0" collapsed="false">
      <c r="A958" s="0" t="s">
        <v>32997</v>
      </c>
      <c r="B958" s="0" t="s">
        <v>32998</v>
      </c>
      <c r="C958" s="0" t="s">
        <v>32999</v>
      </c>
      <c r="D958" s="0" t="s">
        <v>32999</v>
      </c>
      <c r="E958" s="0" t="s">
        <v>33000</v>
      </c>
      <c r="F958" s="0" t="s">
        <v>498</v>
      </c>
      <c r="G958" s="0" t="n">
        <v>3</v>
      </c>
      <c r="H958" s="0" t="n">
        <v>1</v>
      </c>
      <c r="I958" s="0" t="n">
        <v>0.01</v>
      </c>
      <c r="J958" s="0" t="n">
        <v>1000</v>
      </c>
      <c r="K958" s="0" t="n">
        <v>-3.04</v>
      </c>
      <c r="L958" s="0" t="n">
        <v>91</v>
      </c>
      <c r="M958" s="0" t="n">
        <v>93.85</v>
      </c>
      <c r="N958" s="0" t="n">
        <v>95.42</v>
      </c>
      <c r="O958" s="0" t="n">
        <v>91</v>
      </c>
      <c r="P958" s="0" t="n">
        <v>0</v>
      </c>
      <c r="Q958" s="0" t="n">
        <v>0</v>
      </c>
      <c r="R958" s="0" t="n">
        <v>0</v>
      </c>
      <c r="S958" s="0" t="n">
        <v>91</v>
      </c>
      <c r="T958" s="0" t="n">
        <v>91</v>
      </c>
      <c r="U958" s="0" t="n">
        <v>91</v>
      </c>
      <c r="V958" s="0" t="n">
        <v>91</v>
      </c>
      <c r="W958" s="0" t="n">
        <v>910</v>
      </c>
      <c r="X958" s="0" t="n">
        <v>90.01</v>
      </c>
      <c r="Y958" s="0" t="n">
        <v>93.49</v>
      </c>
      <c r="Z958" s="0" t="n">
        <v>1</v>
      </c>
      <c r="AA958" s="0" t="n">
        <v>220000</v>
      </c>
      <c r="AB958" s="0" t="n">
        <v>910</v>
      </c>
      <c r="AC958" s="0" t="n">
        <v>0</v>
      </c>
      <c r="AD958" s="0" t="s">
        <v>99</v>
      </c>
      <c r="AE958" s="0" t="s">
        <v>99</v>
      </c>
      <c r="AH958" s="0" t="n">
        <v>800</v>
      </c>
      <c r="AI958" s="0" t="s">
        <v>2133</v>
      </c>
      <c r="AJ958" s="0" t="s">
        <v>32112</v>
      </c>
      <c r="AK958" s="0" t="s">
        <v>31135</v>
      </c>
      <c r="AL958" s="0" t="s">
        <v>2112</v>
      </c>
    </row>
    <row r="959" customFormat="false" ht="15" hidden="false" customHeight="false" outlineLevel="0" collapsed="false">
      <c r="A959" s="0" t="s">
        <v>33001</v>
      </c>
      <c r="B959" s="0" t="s">
        <v>33002</v>
      </c>
      <c r="C959" s="0" t="s">
        <v>33003</v>
      </c>
      <c r="D959" s="0" t="s">
        <v>33003</v>
      </c>
      <c r="E959" s="0" t="s">
        <v>33004</v>
      </c>
      <c r="F959" s="0" t="s">
        <v>498</v>
      </c>
      <c r="G959" s="0" t="n">
        <v>2</v>
      </c>
      <c r="H959" s="0" t="n">
        <v>1</v>
      </c>
      <c r="I959" s="0" t="n">
        <v>0.01</v>
      </c>
      <c r="J959" s="0" t="n">
        <v>750</v>
      </c>
      <c r="K959" s="0" t="n">
        <v>-0.2</v>
      </c>
      <c r="L959" s="0" t="n">
        <v>96.33</v>
      </c>
      <c r="M959" s="0" t="n">
        <v>96.52</v>
      </c>
      <c r="N959" s="0" t="n">
        <v>96.27</v>
      </c>
      <c r="O959" s="0" t="n">
        <v>96.33</v>
      </c>
      <c r="P959" s="0" t="n">
        <v>0</v>
      </c>
      <c r="Q959" s="0" t="n">
        <v>0</v>
      </c>
      <c r="R959" s="0" t="n">
        <v>0</v>
      </c>
      <c r="S959" s="0" t="n">
        <v>96.37</v>
      </c>
      <c r="T959" s="0" t="n">
        <v>96.95</v>
      </c>
      <c r="U959" s="0" t="n">
        <v>96.32</v>
      </c>
      <c r="V959" s="0" t="n">
        <v>96.95</v>
      </c>
      <c r="W959" s="0" t="n">
        <v>2150945</v>
      </c>
      <c r="X959" s="0" t="n">
        <v>96.33</v>
      </c>
      <c r="Y959" s="0" t="n">
        <v>96.34</v>
      </c>
      <c r="Z959" s="0" t="n">
        <v>88</v>
      </c>
      <c r="AA959" s="0" t="n">
        <v>5250000</v>
      </c>
      <c r="AB959" s="0" t="n">
        <v>36123.75</v>
      </c>
      <c r="AC959" s="0" t="n">
        <v>0</v>
      </c>
      <c r="AD959" s="0" t="s">
        <v>99</v>
      </c>
      <c r="AE959" s="0" t="s">
        <v>99</v>
      </c>
      <c r="AH959" s="0" t="n">
        <v>6</v>
      </c>
      <c r="AI959" s="0" t="s">
        <v>2133</v>
      </c>
      <c r="AJ959" s="0" t="s">
        <v>32112</v>
      </c>
      <c r="AK959" s="0" t="s">
        <v>31135</v>
      </c>
      <c r="AL959" s="0" t="s">
        <v>2112</v>
      </c>
    </row>
    <row r="960" customFormat="false" ht="15" hidden="false" customHeight="false" outlineLevel="0" collapsed="false">
      <c r="A960" s="0" t="s">
        <v>33005</v>
      </c>
      <c r="B960" s="0" t="s">
        <v>33006</v>
      </c>
      <c r="C960" s="0" t="s">
        <v>23686</v>
      </c>
      <c r="D960" s="0" t="s">
        <v>23686</v>
      </c>
      <c r="E960" s="0" t="s">
        <v>33007</v>
      </c>
      <c r="F960" s="0" t="s">
        <v>498</v>
      </c>
      <c r="G960" s="0" t="n">
        <v>2</v>
      </c>
      <c r="H960" s="0" t="n">
        <v>1</v>
      </c>
      <c r="I960" s="0" t="n">
        <v>0.01</v>
      </c>
      <c r="J960" s="0" t="n">
        <v>1000</v>
      </c>
      <c r="K960" s="0" t="n">
        <v>0</v>
      </c>
      <c r="L960" s="0" t="n">
        <v>84.19</v>
      </c>
      <c r="M960" s="0" t="n">
        <v>84.19</v>
      </c>
      <c r="N960" s="0" t="n">
        <v>83.98</v>
      </c>
      <c r="O960" s="0" t="n">
        <v>84.24</v>
      </c>
      <c r="P960" s="0" t="n">
        <v>0</v>
      </c>
      <c r="Q960" s="0" t="n">
        <v>0</v>
      </c>
      <c r="R960" s="0" t="n">
        <v>0</v>
      </c>
      <c r="S960" s="0" t="n">
        <v>84.04</v>
      </c>
      <c r="T960" s="0" t="n">
        <v>84.61</v>
      </c>
      <c r="U960" s="0" t="n">
        <v>83.64</v>
      </c>
      <c r="V960" s="0" t="n">
        <v>84.61</v>
      </c>
      <c r="W960" s="0" t="n">
        <v>9699487</v>
      </c>
      <c r="X960" s="0" t="n">
        <v>84.19</v>
      </c>
      <c r="Y960" s="0" t="n">
        <v>84.24</v>
      </c>
      <c r="Z960" s="0" t="n">
        <v>502</v>
      </c>
      <c r="AA960" s="0" t="n">
        <v>7500000</v>
      </c>
      <c r="AB960" s="0" t="n">
        <v>1683.8</v>
      </c>
      <c r="AC960" s="0" t="n">
        <v>0</v>
      </c>
      <c r="AD960" s="0" t="s">
        <v>99</v>
      </c>
      <c r="AE960" s="0" t="s">
        <v>99</v>
      </c>
      <c r="AH960" s="0" t="n">
        <v>6</v>
      </c>
      <c r="AI960" s="0" t="s">
        <v>2133</v>
      </c>
      <c r="AJ960" s="0" t="s">
        <v>32112</v>
      </c>
      <c r="AK960" s="0" t="s">
        <v>31135</v>
      </c>
      <c r="AL960" s="0" t="s">
        <v>2112</v>
      </c>
    </row>
    <row r="961" customFormat="false" ht="15" hidden="false" customHeight="false" outlineLevel="0" collapsed="false">
      <c r="A961" s="0" t="s">
        <v>33008</v>
      </c>
      <c r="B961" s="0" t="s">
        <v>33009</v>
      </c>
      <c r="C961" s="0" t="s">
        <v>33010</v>
      </c>
      <c r="D961" s="0" t="s">
        <v>33010</v>
      </c>
      <c r="E961" s="0" t="s">
        <v>33011</v>
      </c>
      <c r="F961" s="0" t="s">
        <v>498</v>
      </c>
      <c r="G961" s="0" t="n">
        <v>2</v>
      </c>
      <c r="H961" s="0" t="n">
        <v>1</v>
      </c>
      <c r="I961" s="0" t="n">
        <v>0.01</v>
      </c>
      <c r="J961" s="0" t="n">
        <v>1000</v>
      </c>
      <c r="K961" s="0" t="n">
        <v>0</v>
      </c>
      <c r="L961" s="0" t="n">
        <v>0</v>
      </c>
      <c r="M961" s="0" t="n">
        <v>0</v>
      </c>
      <c r="N961" s="0" t="n">
        <v>0</v>
      </c>
      <c r="O961" s="0" t="n">
        <v>0</v>
      </c>
      <c r="P961" s="0" t="n">
        <v>0</v>
      </c>
      <c r="Q961" s="0" t="n">
        <v>0</v>
      </c>
      <c r="R961" s="0" t="n">
        <v>0</v>
      </c>
      <c r="S961" s="0" t="n">
        <v>0</v>
      </c>
      <c r="T961" s="0" t="n">
        <v>0</v>
      </c>
      <c r="U961" s="0" t="n">
        <v>0</v>
      </c>
      <c r="V961" s="0" t="n">
        <v>0</v>
      </c>
      <c r="W961" s="0" t="n">
        <v>0</v>
      </c>
      <c r="X961" s="0" t="n">
        <v>99.06</v>
      </c>
      <c r="Y961" s="0" t="n">
        <v>0</v>
      </c>
      <c r="Z961" s="0" t="n">
        <v>0</v>
      </c>
      <c r="AA961" s="0" t="n">
        <v>3425000</v>
      </c>
      <c r="AB961" s="0" t="n">
        <v>0</v>
      </c>
      <c r="AC961" s="0" t="n">
        <v>0</v>
      </c>
      <c r="AD961" s="0" t="s">
        <v>99</v>
      </c>
      <c r="AE961" s="0" t="s">
        <v>99</v>
      </c>
      <c r="AH961" s="0" t="n">
        <v>800</v>
      </c>
      <c r="AI961" s="0" t="s">
        <v>2133</v>
      </c>
      <c r="AJ961" s="0" t="s">
        <v>32112</v>
      </c>
      <c r="AK961" s="0" t="s">
        <v>31135</v>
      </c>
      <c r="AL961" s="0" t="s">
        <v>2112</v>
      </c>
    </row>
    <row r="962" customFormat="false" ht="15" hidden="false" customHeight="false" outlineLevel="0" collapsed="false">
      <c r="A962" s="0" t="s">
        <v>33012</v>
      </c>
      <c r="B962" s="0" t="s">
        <v>33013</v>
      </c>
      <c r="C962" s="0" t="s">
        <v>33014</v>
      </c>
      <c r="D962" s="0" t="s">
        <v>33014</v>
      </c>
      <c r="E962" s="0" t="s">
        <v>33015</v>
      </c>
      <c r="F962" s="0" t="s">
        <v>498</v>
      </c>
      <c r="G962" s="0" t="n">
        <v>2</v>
      </c>
      <c r="H962" s="0" t="n">
        <v>1</v>
      </c>
      <c r="I962" s="0" t="n">
        <v>0.01</v>
      </c>
      <c r="J962" s="0" t="n">
        <v>1000</v>
      </c>
      <c r="K962" s="0" t="n">
        <v>0</v>
      </c>
      <c r="L962" s="0" t="n">
        <v>0</v>
      </c>
      <c r="M962" s="0" t="n">
        <v>99.32</v>
      </c>
      <c r="N962" s="0" t="n">
        <v>0</v>
      </c>
      <c r="O962" s="0" t="n">
        <v>99.32</v>
      </c>
      <c r="P962" s="0" t="n">
        <v>0</v>
      </c>
      <c r="Q962" s="0" t="n">
        <v>0</v>
      </c>
      <c r="R962" s="0" t="n">
        <v>0</v>
      </c>
      <c r="S962" s="0" t="n">
        <v>0</v>
      </c>
      <c r="T962" s="0" t="n">
        <v>0</v>
      </c>
      <c r="U962" s="0" t="n">
        <v>0</v>
      </c>
      <c r="V962" s="0" t="n">
        <v>0</v>
      </c>
      <c r="W962" s="0" t="n">
        <v>0</v>
      </c>
      <c r="X962" s="0" t="n">
        <v>93.92</v>
      </c>
      <c r="Y962" s="0" t="n">
        <v>99.2</v>
      </c>
      <c r="Z962" s="0" t="n">
        <v>0</v>
      </c>
      <c r="AA962" s="0" t="n">
        <v>5000000</v>
      </c>
      <c r="AB962" s="0" t="n">
        <v>0</v>
      </c>
      <c r="AC962" s="0" t="n">
        <v>0</v>
      </c>
      <c r="AD962" s="0" t="s">
        <v>99</v>
      </c>
      <c r="AE962" s="0" t="s">
        <v>99</v>
      </c>
      <c r="AH962" s="0" t="n">
        <v>6</v>
      </c>
      <c r="AI962" s="0" t="s">
        <v>2133</v>
      </c>
      <c r="AJ962" s="0" t="s">
        <v>32112</v>
      </c>
      <c r="AK962" s="0" t="s">
        <v>31135</v>
      </c>
      <c r="AL962" s="0" t="s">
        <v>2112</v>
      </c>
    </row>
    <row r="963" customFormat="false" ht="15" hidden="false" customHeight="false" outlineLevel="0" collapsed="false">
      <c r="A963" s="0" t="s">
        <v>33016</v>
      </c>
      <c r="B963" s="0" t="s">
        <v>33017</v>
      </c>
      <c r="C963" s="0" t="s">
        <v>33018</v>
      </c>
      <c r="D963" s="0" t="s">
        <v>33018</v>
      </c>
      <c r="E963" s="0" t="s">
        <v>33019</v>
      </c>
      <c r="F963" s="0" t="s">
        <v>498</v>
      </c>
      <c r="G963" s="0" t="n">
        <v>1</v>
      </c>
      <c r="H963" s="0" t="n">
        <v>1</v>
      </c>
      <c r="I963" s="0" t="n">
        <v>0.01</v>
      </c>
      <c r="J963" s="0" t="n">
        <v>1000</v>
      </c>
      <c r="K963" s="0" t="n">
        <v>0</v>
      </c>
      <c r="L963" s="0" t="n">
        <v>0</v>
      </c>
      <c r="M963" s="0" t="n">
        <v>101.6</v>
      </c>
      <c r="N963" s="0" t="n">
        <v>99.36</v>
      </c>
      <c r="O963" s="0" t="n">
        <v>101.6</v>
      </c>
      <c r="P963" s="0" t="n">
        <v>0</v>
      </c>
      <c r="Q963" s="0" t="n">
        <v>0</v>
      </c>
      <c r="R963" s="0" t="n">
        <v>0</v>
      </c>
      <c r="S963" s="0" t="n">
        <v>0</v>
      </c>
      <c r="T963" s="0" t="n">
        <v>0</v>
      </c>
      <c r="U963" s="0" t="n">
        <v>0</v>
      </c>
      <c r="V963" s="0" t="n">
        <v>0</v>
      </c>
      <c r="W963" s="0" t="n">
        <v>0</v>
      </c>
      <c r="X963" s="0" t="n">
        <v>96.73</v>
      </c>
      <c r="Y963" s="0" t="n">
        <v>100.98</v>
      </c>
      <c r="Z963" s="0" t="n">
        <v>0</v>
      </c>
      <c r="AA963" s="0" t="n">
        <v>5000000</v>
      </c>
      <c r="AB963" s="0" t="n">
        <v>0</v>
      </c>
      <c r="AC963" s="0" t="n">
        <v>0</v>
      </c>
      <c r="AD963" s="0" t="s">
        <v>99</v>
      </c>
      <c r="AE963" s="0" t="s">
        <v>99</v>
      </c>
      <c r="AH963" s="0" t="n">
        <v>6</v>
      </c>
      <c r="AI963" s="0" t="s">
        <v>2133</v>
      </c>
      <c r="AJ963" s="0" t="s">
        <v>32112</v>
      </c>
      <c r="AK963" s="0" t="s">
        <v>31135</v>
      </c>
      <c r="AL963" s="0" t="s">
        <v>2112</v>
      </c>
    </row>
    <row r="964" customFormat="false" ht="15" hidden="false" customHeight="false" outlineLevel="0" collapsed="false">
      <c r="A964" s="0" t="s">
        <v>33020</v>
      </c>
      <c r="B964" s="0" t="s">
        <v>33021</v>
      </c>
      <c r="C964" s="0" t="s">
        <v>19486</v>
      </c>
      <c r="D964" s="0" t="s">
        <v>19486</v>
      </c>
      <c r="E964" s="0" t="s">
        <v>19488</v>
      </c>
      <c r="F964" s="0" t="s">
        <v>498</v>
      </c>
      <c r="G964" s="0" t="n">
        <v>3</v>
      </c>
      <c r="H964" s="0" t="n">
        <v>1</v>
      </c>
      <c r="I964" s="0" t="n">
        <v>0.01</v>
      </c>
      <c r="J964" s="0" t="n">
        <v>1000</v>
      </c>
      <c r="K964" s="0" t="n">
        <v>0.04</v>
      </c>
      <c r="L964" s="0" t="n">
        <v>100.14</v>
      </c>
      <c r="M964" s="0" t="n">
        <v>100.1</v>
      </c>
      <c r="N964" s="0" t="n">
        <v>100.14</v>
      </c>
      <c r="O964" s="0" t="n">
        <v>100.14</v>
      </c>
      <c r="P964" s="0" t="n">
        <v>0</v>
      </c>
      <c r="Q964" s="0" t="n">
        <v>0</v>
      </c>
      <c r="R964" s="0" t="n">
        <v>0</v>
      </c>
      <c r="S964" s="0" t="n">
        <v>100.14</v>
      </c>
      <c r="T964" s="0" t="n">
        <v>100.1</v>
      </c>
      <c r="U964" s="0" t="n">
        <v>100.04</v>
      </c>
      <c r="V964" s="0" t="n">
        <v>100.2</v>
      </c>
      <c r="W964" s="0" t="n">
        <v>181251</v>
      </c>
      <c r="X964" s="0" t="n">
        <v>100.03</v>
      </c>
      <c r="Y964" s="0" t="n">
        <v>100.13</v>
      </c>
      <c r="Z964" s="0" t="n">
        <v>23</v>
      </c>
      <c r="AA964" s="0" t="n">
        <v>500000</v>
      </c>
      <c r="AB964" s="0" t="n">
        <v>5007</v>
      </c>
      <c r="AC964" s="0" t="n">
        <v>0</v>
      </c>
      <c r="AD964" s="0" t="s">
        <v>99</v>
      </c>
      <c r="AE964" s="0" t="s">
        <v>99</v>
      </c>
      <c r="AH964" s="0" t="n">
        <v>6</v>
      </c>
      <c r="AI964" s="0" t="s">
        <v>2133</v>
      </c>
      <c r="AJ964" s="0" t="s">
        <v>32112</v>
      </c>
      <c r="AK964" s="0" t="s">
        <v>31135</v>
      </c>
      <c r="AL964" s="0" t="s">
        <v>2112</v>
      </c>
    </row>
    <row r="965" customFormat="false" ht="15" hidden="false" customHeight="false" outlineLevel="0" collapsed="false">
      <c r="A965" s="0" t="s">
        <v>33022</v>
      </c>
      <c r="B965" s="0" t="s">
        <v>33023</v>
      </c>
      <c r="C965" s="0" t="s">
        <v>21044</v>
      </c>
      <c r="D965" s="0" t="s">
        <v>21044</v>
      </c>
      <c r="E965" s="0" t="s">
        <v>21046</v>
      </c>
      <c r="F965" s="0" t="s">
        <v>498</v>
      </c>
      <c r="G965" s="0" t="n">
        <v>3</v>
      </c>
      <c r="H965" s="0" t="n">
        <v>1</v>
      </c>
      <c r="I965" s="0" t="n">
        <v>0.01</v>
      </c>
      <c r="J965" s="0" t="n">
        <v>1000</v>
      </c>
      <c r="K965" s="0" t="n">
        <v>0.37</v>
      </c>
      <c r="L965" s="0" t="n">
        <v>100.55</v>
      </c>
      <c r="M965" s="0" t="n">
        <v>100.18</v>
      </c>
      <c r="N965" s="0" t="n">
        <v>100.21</v>
      </c>
      <c r="O965" s="0" t="n">
        <v>100.5</v>
      </c>
      <c r="P965" s="0" t="n">
        <v>0</v>
      </c>
      <c r="Q965" s="0" t="n">
        <v>0</v>
      </c>
      <c r="R965" s="0" t="n">
        <v>0</v>
      </c>
      <c r="S965" s="0" t="n">
        <v>100.25</v>
      </c>
      <c r="T965" s="0" t="n">
        <v>100.18</v>
      </c>
      <c r="U965" s="0" t="n">
        <v>100.18</v>
      </c>
      <c r="V965" s="0" t="n">
        <v>100.55</v>
      </c>
      <c r="W965" s="0" t="n">
        <v>1510790</v>
      </c>
      <c r="X965" s="0" t="n">
        <v>100.5</v>
      </c>
      <c r="Y965" s="0" t="n">
        <v>100.55</v>
      </c>
      <c r="Z965" s="0" t="n">
        <v>151</v>
      </c>
      <c r="AA965" s="0" t="n">
        <v>100000</v>
      </c>
      <c r="AB965" s="0" t="n">
        <v>3016.5</v>
      </c>
      <c r="AC965" s="0" t="n">
        <v>0</v>
      </c>
      <c r="AD965" s="0" t="s">
        <v>99</v>
      </c>
      <c r="AE965" s="0" t="s">
        <v>99</v>
      </c>
      <c r="AH965" s="0" t="n">
        <v>6</v>
      </c>
      <c r="AI965" s="0" t="s">
        <v>2133</v>
      </c>
      <c r="AJ965" s="0" t="s">
        <v>32112</v>
      </c>
      <c r="AK965" s="0" t="s">
        <v>31135</v>
      </c>
      <c r="AL965" s="0" t="s">
        <v>2112</v>
      </c>
    </row>
    <row r="966" customFormat="false" ht="15" hidden="false" customHeight="false" outlineLevel="0" collapsed="false">
      <c r="A966" s="0" t="s">
        <v>33024</v>
      </c>
      <c r="B966" s="0" t="s">
        <v>33025</v>
      </c>
      <c r="C966" s="0" t="s">
        <v>26268</v>
      </c>
      <c r="D966" s="0" t="s">
        <v>26268</v>
      </c>
      <c r="E966" s="0" t="s">
        <v>33026</v>
      </c>
      <c r="F966" s="0" t="s">
        <v>498</v>
      </c>
      <c r="G966" s="0" t="n">
        <v>2</v>
      </c>
      <c r="H966" s="0" t="n">
        <v>1</v>
      </c>
      <c r="I966" s="0" t="n">
        <v>0.01</v>
      </c>
      <c r="J966" s="0" t="n">
        <v>1000</v>
      </c>
      <c r="K966" s="0" t="n">
        <v>0.16</v>
      </c>
      <c r="L966" s="0" t="n">
        <v>68</v>
      </c>
      <c r="M966" s="0" t="n">
        <v>67.93</v>
      </c>
      <c r="N966" s="0" t="n">
        <v>67.98</v>
      </c>
      <c r="O966" s="0" t="n">
        <v>68.08</v>
      </c>
      <c r="P966" s="0" t="n">
        <v>0</v>
      </c>
      <c r="Q966" s="0" t="n">
        <v>0</v>
      </c>
      <c r="R966" s="0" t="n">
        <v>0</v>
      </c>
      <c r="S966" s="0" t="n">
        <v>68.35</v>
      </c>
      <c r="T966" s="0" t="n">
        <v>68.12</v>
      </c>
      <c r="U966" s="0" t="n">
        <v>67.77</v>
      </c>
      <c r="V966" s="0" t="n">
        <v>68.9</v>
      </c>
      <c r="W966" s="0" t="n">
        <v>93645</v>
      </c>
      <c r="X966" s="0" t="n">
        <v>68.04</v>
      </c>
      <c r="Y966" s="0" t="n">
        <v>68.25</v>
      </c>
      <c r="Z966" s="0" t="n">
        <v>64</v>
      </c>
      <c r="AA966" s="0" t="n">
        <v>2500000</v>
      </c>
      <c r="AB966" s="0" t="n">
        <v>680</v>
      </c>
      <c r="AC966" s="0" t="n">
        <v>0</v>
      </c>
      <c r="AD966" s="0" t="s">
        <v>99</v>
      </c>
      <c r="AE966" s="0" t="s">
        <v>99</v>
      </c>
      <c r="AH966" s="0" t="n">
        <v>6</v>
      </c>
      <c r="AI966" s="0" t="s">
        <v>2133</v>
      </c>
      <c r="AJ966" s="0" t="s">
        <v>32112</v>
      </c>
      <c r="AK966" s="0" t="s">
        <v>31135</v>
      </c>
      <c r="AL966" s="0" t="s">
        <v>2112</v>
      </c>
    </row>
    <row r="967" customFormat="false" ht="15" hidden="false" customHeight="false" outlineLevel="0" collapsed="false">
      <c r="A967" s="0" t="s">
        <v>33027</v>
      </c>
      <c r="B967" s="0" t="s">
        <v>33028</v>
      </c>
      <c r="C967" s="0" t="s">
        <v>22003</v>
      </c>
      <c r="D967" s="0" t="s">
        <v>22003</v>
      </c>
      <c r="E967" s="0" t="s">
        <v>33029</v>
      </c>
      <c r="F967" s="0" t="s">
        <v>498</v>
      </c>
      <c r="G967" s="0" t="n">
        <v>2</v>
      </c>
      <c r="H967" s="0" t="n">
        <v>1</v>
      </c>
      <c r="I967" s="0" t="n">
        <v>0.01</v>
      </c>
      <c r="J967" s="0" t="n">
        <v>1000</v>
      </c>
      <c r="K967" s="0" t="n">
        <v>-0.02</v>
      </c>
      <c r="L967" s="0" t="n">
        <v>83.3</v>
      </c>
      <c r="M967" s="0" t="n">
        <v>83.07</v>
      </c>
      <c r="N967" s="0" t="n">
        <v>83.06</v>
      </c>
      <c r="O967" s="0" t="n">
        <v>83.29</v>
      </c>
      <c r="P967" s="0" t="n">
        <v>0</v>
      </c>
      <c r="Q967" s="0" t="n">
        <v>0</v>
      </c>
      <c r="R967" s="0" t="n">
        <v>0</v>
      </c>
      <c r="S967" s="0" t="n">
        <v>83.22</v>
      </c>
      <c r="T967" s="0" t="n">
        <v>83.56</v>
      </c>
      <c r="U967" s="0" t="n">
        <v>82.88</v>
      </c>
      <c r="V967" s="0" t="n">
        <v>83.56</v>
      </c>
      <c r="W967" s="0" t="n">
        <v>957910</v>
      </c>
      <c r="X967" s="0" t="n">
        <v>83.28</v>
      </c>
      <c r="Y967" s="0" t="n">
        <v>83.3</v>
      </c>
      <c r="Z967" s="0" t="n">
        <v>198</v>
      </c>
      <c r="AA967" s="0" t="n">
        <v>1500000</v>
      </c>
      <c r="AB967" s="0" t="n">
        <v>833</v>
      </c>
      <c r="AC967" s="0" t="n">
        <v>0</v>
      </c>
      <c r="AD967" s="0" t="s">
        <v>99</v>
      </c>
      <c r="AE967" s="0" t="s">
        <v>99</v>
      </c>
      <c r="AH967" s="0" t="n">
        <v>6</v>
      </c>
      <c r="AI967" s="0" t="s">
        <v>2133</v>
      </c>
      <c r="AJ967" s="0" t="s">
        <v>32112</v>
      </c>
      <c r="AK967" s="0" t="s">
        <v>31135</v>
      </c>
      <c r="AL967" s="0" t="s">
        <v>2112</v>
      </c>
    </row>
    <row r="968" customFormat="false" ht="15" hidden="false" customHeight="false" outlineLevel="0" collapsed="false">
      <c r="A968" s="0" t="s">
        <v>33030</v>
      </c>
      <c r="B968" s="0" t="s">
        <v>33031</v>
      </c>
      <c r="C968" s="0" t="s">
        <v>19155</v>
      </c>
      <c r="D968" s="0" t="s">
        <v>19155</v>
      </c>
      <c r="E968" s="0" t="s">
        <v>33032</v>
      </c>
      <c r="F968" s="0" t="s">
        <v>498</v>
      </c>
      <c r="G968" s="0" t="n">
        <v>2</v>
      </c>
      <c r="H968" s="0" t="n">
        <v>1</v>
      </c>
      <c r="I968" s="0" t="n">
        <v>0.01</v>
      </c>
      <c r="J968" s="0" t="n">
        <v>1000</v>
      </c>
      <c r="K968" s="0" t="n">
        <v>-0.72</v>
      </c>
      <c r="L968" s="0" t="n">
        <v>80.2</v>
      </c>
      <c r="M968" s="0" t="n">
        <v>80.91</v>
      </c>
      <c r="N968" s="0" t="n">
        <v>80.67</v>
      </c>
      <c r="O968" s="0" t="n">
        <v>80.2</v>
      </c>
      <c r="P968" s="0" t="n">
        <v>0</v>
      </c>
      <c r="Q968" s="0" t="n">
        <v>0</v>
      </c>
      <c r="R968" s="0" t="n">
        <v>0</v>
      </c>
      <c r="S968" s="0" t="n">
        <v>80.13</v>
      </c>
      <c r="T968" s="0" t="n">
        <v>80.78</v>
      </c>
      <c r="U968" s="0" t="n">
        <v>79.9</v>
      </c>
      <c r="V968" s="0" t="n">
        <v>80.78</v>
      </c>
      <c r="W968" s="0" t="n">
        <v>1838209</v>
      </c>
      <c r="X968" s="0" t="n">
        <v>80.19</v>
      </c>
      <c r="Y968" s="0" t="n">
        <v>80.2</v>
      </c>
      <c r="Z968" s="0" t="n">
        <v>245</v>
      </c>
      <c r="AA968" s="0" t="n">
        <v>2000000</v>
      </c>
      <c r="AB968" s="0" t="n">
        <v>802</v>
      </c>
      <c r="AC968" s="0" t="n">
        <v>0</v>
      </c>
      <c r="AD968" s="0" t="s">
        <v>99</v>
      </c>
      <c r="AE968" s="0" t="s">
        <v>99</v>
      </c>
      <c r="AH968" s="0" t="n">
        <v>6</v>
      </c>
      <c r="AI968" s="0" t="s">
        <v>2133</v>
      </c>
      <c r="AJ968" s="0" t="s">
        <v>32112</v>
      </c>
      <c r="AK968" s="0" t="s">
        <v>31135</v>
      </c>
      <c r="AL968" s="0" t="s">
        <v>2112</v>
      </c>
    </row>
    <row r="969" customFormat="false" ht="15" hidden="false" customHeight="false" outlineLevel="0" collapsed="false">
      <c r="A969" s="0" t="s">
        <v>33033</v>
      </c>
      <c r="B969" s="0" t="s">
        <v>33034</v>
      </c>
      <c r="C969" s="0" t="s">
        <v>22039</v>
      </c>
      <c r="D969" s="0" t="s">
        <v>22039</v>
      </c>
      <c r="E969" s="0" t="s">
        <v>33035</v>
      </c>
      <c r="F969" s="0" t="s">
        <v>498</v>
      </c>
      <c r="G969" s="0" t="n">
        <v>2</v>
      </c>
      <c r="H969" s="0" t="n">
        <v>1</v>
      </c>
      <c r="I969" s="0" t="n">
        <v>0.01</v>
      </c>
      <c r="J969" s="0" t="n">
        <v>1000</v>
      </c>
      <c r="K969" s="0" t="n">
        <v>0.02</v>
      </c>
      <c r="L969" s="0" t="n">
        <v>90.52</v>
      </c>
      <c r="M969" s="0" t="n">
        <v>90.5</v>
      </c>
      <c r="N969" s="0" t="n">
        <v>90.38</v>
      </c>
      <c r="O969" s="0" t="n">
        <v>90.46</v>
      </c>
      <c r="P969" s="0" t="n">
        <v>0</v>
      </c>
      <c r="Q969" s="0" t="n">
        <v>0</v>
      </c>
      <c r="R969" s="0" t="n">
        <v>0</v>
      </c>
      <c r="S969" s="0" t="n">
        <v>90.39</v>
      </c>
      <c r="T969" s="0" t="n">
        <v>90.56</v>
      </c>
      <c r="U969" s="0" t="n">
        <v>90.12</v>
      </c>
      <c r="V969" s="0" t="n">
        <v>90.64</v>
      </c>
      <c r="W969" s="0" t="n">
        <v>2929513</v>
      </c>
      <c r="X969" s="0" t="n">
        <v>90.4</v>
      </c>
      <c r="Y969" s="0" t="n">
        <v>90.52</v>
      </c>
      <c r="Z969" s="0" t="n">
        <v>159</v>
      </c>
      <c r="AA969" s="0" t="n">
        <v>2000000</v>
      </c>
      <c r="AB969" s="0" t="n">
        <v>905.2</v>
      </c>
      <c r="AC969" s="0" t="n">
        <v>0</v>
      </c>
      <c r="AD969" s="0" t="s">
        <v>99</v>
      </c>
      <c r="AE969" s="0" t="s">
        <v>99</v>
      </c>
      <c r="AH969" s="0" t="n">
        <v>6</v>
      </c>
      <c r="AI969" s="0" t="s">
        <v>2133</v>
      </c>
      <c r="AJ969" s="0" t="s">
        <v>32112</v>
      </c>
      <c r="AK969" s="0" t="s">
        <v>31135</v>
      </c>
      <c r="AL969" s="0" t="s">
        <v>2112</v>
      </c>
    </row>
    <row r="970" customFormat="false" ht="15" hidden="false" customHeight="false" outlineLevel="0" collapsed="false">
      <c r="A970" s="0" t="s">
        <v>33036</v>
      </c>
      <c r="B970" s="0" t="s">
        <v>33037</v>
      </c>
      <c r="C970" s="0" t="s">
        <v>24238</v>
      </c>
      <c r="D970" s="0" t="s">
        <v>24238</v>
      </c>
      <c r="E970" s="0" t="s">
        <v>33038</v>
      </c>
      <c r="F970" s="0" t="s">
        <v>498</v>
      </c>
      <c r="G970" s="0" t="n">
        <v>2</v>
      </c>
      <c r="H970" s="0" t="n">
        <v>1</v>
      </c>
      <c r="I970" s="0" t="n">
        <v>0.01</v>
      </c>
      <c r="J970" s="0" t="n">
        <v>1000</v>
      </c>
      <c r="K970" s="0" t="n">
        <v>2.12</v>
      </c>
      <c r="L970" s="0" t="n">
        <v>88.48</v>
      </c>
      <c r="M970" s="0" t="n">
        <v>86.5</v>
      </c>
      <c r="N970" s="0" t="n">
        <v>86.52</v>
      </c>
      <c r="O970" s="0" t="n">
        <v>88.48</v>
      </c>
      <c r="P970" s="0" t="n">
        <v>0</v>
      </c>
      <c r="Q970" s="0" t="n">
        <v>0</v>
      </c>
      <c r="R970" s="0" t="n">
        <v>0</v>
      </c>
      <c r="S970" s="0" t="n">
        <v>87.69</v>
      </c>
      <c r="T970" s="0" t="n">
        <v>88.07</v>
      </c>
      <c r="U970" s="0" t="n">
        <v>85.3</v>
      </c>
      <c r="V970" s="0" t="n">
        <v>88.71</v>
      </c>
      <c r="W970" s="0" t="n">
        <v>1880051</v>
      </c>
      <c r="X970" s="0" t="n">
        <v>87.53</v>
      </c>
      <c r="Y970" s="0" t="n">
        <v>88.4</v>
      </c>
      <c r="Z970" s="0" t="n">
        <v>79</v>
      </c>
      <c r="AA970" s="0" t="n">
        <v>2500000</v>
      </c>
      <c r="AB970" s="0" t="n">
        <v>884.8</v>
      </c>
      <c r="AC970" s="0" t="n">
        <v>0</v>
      </c>
      <c r="AD970" s="0" t="s">
        <v>99</v>
      </c>
      <c r="AE970" s="0" t="s">
        <v>99</v>
      </c>
      <c r="AH970" s="0" t="n">
        <v>800</v>
      </c>
      <c r="AI970" s="0" t="s">
        <v>2133</v>
      </c>
      <c r="AJ970" s="0" t="s">
        <v>32112</v>
      </c>
      <c r="AK970" s="0" t="s">
        <v>31135</v>
      </c>
      <c r="AL970" s="0" t="s">
        <v>2112</v>
      </c>
    </row>
    <row r="971" customFormat="false" ht="15" hidden="false" customHeight="false" outlineLevel="0" collapsed="false">
      <c r="A971" s="0" t="s">
        <v>33039</v>
      </c>
      <c r="B971" s="0" t="s">
        <v>33040</v>
      </c>
      <c r="C971" s="0" t="s">
        <v>21983</v>
      </c>
      <c r="D971" s="0" t="s">
        <v>21983</v>
      </c>
      <c r="E971" s="0" t="s">
        <v>33041</v>
      </c>
      <c r="F971" s="0" t="s">
        <v>498</v>
      </c>
      <c r="G971" s="0" t="n">
        <v>3</v>
      </c>
      <c r="H971" s="0" t="n">
        <v>1</v>
      </c>
      <c r="I971" s="0" t="n">
        <v>0.01</v>
      </c>
      <c r="J971" s="0" t="n">
        <v>1000</v>
      </c>
      <c r="K971" s="0" t="n">
        <v>0.46</v>
      </c>
      <c r="L971" s="0" t="n">
        <v>87.4</v>
      </c>
      <c r="M971" s="0" t="n">
        <v>87.05</v>
      </c>
      <c r="N971" s="0" t="n">
        <v>86.43</v>
      </c>
      <c r="O971" s="0" t="n">
        <v>87.4</v>
      </c>
      <c r="P971" s="0" t="n">
        <v>0</v>
      </c>
      <c r="Q971" s="0" t="n">
        <v>0</v>
      </c>
      <c r="R971" s="0" t="n">
        <v>0</v>
      </c>
      <c r="S971" s="0" t="n">
        <v>87.02</v>
      </c>
      <c r="T971" s="0" t="n">
        <v>87.12</v>
      </c>
      <c r="U971" s="0" t="n">
        <v>86.06</v>
      </c>
      <c r="V971" s="0" t="n">
        <v>87.5</v>
      </c>
      <c r="W971" s="0" t="n">
        <v>249748</v>
      </c>
      <c r="X971" s="0" t="n">
        <v>87.08</v>
      </c>
      <c r="Y971" s="0" t="n">
        <v>87.4</v>
      </c>
      <c r="Z971" s="0" t="n">
        <v>55</v>
      </c>
      <c r="AA971" s="0" t="n">
        <v>5000000</v>
      </c>
      <c r="AB971" s="0" t="n">
        <v>3496</v>
      </c>
      <c r="AC971" s="0" t="n">
        <v>0</v>
      </c>
      <c r="AD971" s="0" t="s">
        <v>99</v>
      </c>
      <c r="AE971" s="0" t="s">
        <v>99</v>
      </c>
      <c r="AH971" s="0" t="n">
        <v>6</v>
      </c>
      <c r="AI971" s="0" t="s">
        <v>2133</v>
      </c>
      <c r="AJ971" s="0" t="s">
        <v>32112</v>
      </c>
      <c r="AK971" s="0" t="s">
        <v>31135</v>
      </c>
      <c r="AL971" s="0" t="s">
        <v>2112</v>
      </c>
    </row>
    <row r="972" customFormat="false" ht="15" hidden="false" customHeight="false" outlineLevel="0" collapsed="false">
      <c r="A972" s="0" t="s">
        <v>33042</v>
      </c>
      <c r="B972" s="0" t="s">
        <v>33043</v>
      </c>
      <c r="C972" s="0" t="s">
        <v>26724</v>
      </c>
      <c r="D972" s="0" t="s">
        <v>26724</v>
      </c>
      <c r="E972" s="0" t="s">
        <v>33044</v>
      </c>
      <c r="F972" s="0" t="s">
        <v>498</v>
      </c>
      <c r="G972" s="0" t="n">
        <v>3</v>
      </c>
      <c r="H972" s="0" t="n">
        <v>1</v>
      </c>
      <c r="I972" s="0" t="n">
        <v>0.01</v>
      </c>
      <c r="J972" s="0" t="n">
        <v>1000</v>
      </c>
      <c r="K972" s="0" t="n">
        <v>-0.52</v>
      </c>
      <c r="L972" s="0" t="n">
        <v>80</v>
      </c>
      <c r="M972" s="0" t="n">
        <v>80.42</v>
      </c>
      <c r="N972" s="0" t="n">
        <v>80.36</v>
      </c>
      <c r="O972" s="0" t="n">
        <v>80.16</v>
      </c>
      <c r="P972" s="0" t="n">
        <v>0</v>
      </c>
      <c r="Q972" s="0" t="n">
        <v>0</v>
      </c>
      <c r="R972" s="0" t="n">
        <v>0</v>
      </c>
      <c r="S972" s="0" t="n">
        <v>80.44</v>
      </c>
      <c r="T972" s="0" t="n">
        <v>80.97</v>
      </c>
      <c r="U972" s="0" t="n">
        <v>80</v>
      </c>
      <c r="V972" s="0" t="n">
        <v>80.98</v>
      </c>
      <c r="W972" s="0" t="n">
        <v>16088</v>
      </c>
      <c r="X972" s="0" t="n">
        <v>80.05</v>
      </c>
      <c r="Y972" s="0" t="n">
        <v>80.44</v>
      </c>
      <c r="Z972" s="0" t="n">
        <v>11</v>
      </c>
      <c r="AA972" s="0" t="n">
        <v>7500000</v>
      </c>
      <c r="AB972" s="0" t="n">
        <v>800</v>
      </c>
      <c r="AC972" s="0" t="n">
        <v>0</v>
      </c>
      <c r="AD972" s="0" t="s">
        <v>99</v>
      </c>
      <c r="AE972" s="0" t="s">
        <v>99</v>
      </c>
      <c r="AH972" s="0" t="n">
        <v>6</v>
      </c>
      <c r="AI972" s="0" t="s">
        <v>2133</v>
      </c>
      <c r="AJ972" s="0" t="s">
        <v>32112</v>
      </c>
      <c r="AK972" s="0" t="s">
        <v>31135</v>
      </c>
      <c r="AL972" s="0" t="s">
        <v>2112</v>
      </c>
    </row>
    <row r="973" customFormat="false" ht="15" hidden="false" customHeight="false" outlineLevel="0" collapsed="false">
      <c r="A973" s="0" t="s">
        <v>33045</v>
      </c>
      <c r="B973" s="0" t="s">
        <v>33046</v>
      </c>
      <c r="C973" s="0" t="s">
        <v>23243</v>
      </c>
      <c r="D973" s="0" t="s">
        <v>23243</v>
      </c>
      <c r="E973" s="0" t="s">
        <v>33047</v>
      </c>
      <c r="F973" s="0" t="s">
        <v>498</v>
      </c>
      <c r="G973" s="0" t="n">
        <v>3</v>
      </c>
      <c r="H973" s="0" t="n">
        <v>1</v>
      </c>
      <c r="I973" s="0" t="n">
        <v>0.01</v>
      </c>
      <c r="J973" s="0" t="n">
        <v>1000</v>
      </c>
      <c r="K973" s="0" t="n">
        <v>-0.2</v>
      </c>
      <c r="L973" s="0" t="n">
        <v>73.35</v>
      </c>
      <c r="M973" s="0" t="n">
        <v>73.5</v>
      </c>
      <c r="N973" s="0" t="n">
        <v>73.22</v>
      </c>
      <c r="O973" s="0" t="n">
        <v>73.35</v>
      </c>
      <c r="P973" s="0" t="n">
        <v>0</v>
      </c>
      <c r="Q973" s="0" t="n">
        <v>0</v>
      </c>
      <c r="R973" s="0" t="n">
        <v>0</v>
      </c>
      <c r="S973" s="0" t="n">
        <v>73.25</v>
      </c>
      <c r="T973" s="0" t="n">
        <v>73.17</v>
      </c>
      <c r="U973" s="0" t="n">
        <v>72.23</v>
      </c>
      <c r="V973" s="0" t="n">
        <v>73.69</v>
      </c>
      <c r="W973" s="0" t="n">
        <v>1082570</v>
      </c>
      <c r="X973" s="0" t="n">
        <v>73.24</v>
      </c>
      <c r="Y973" s="0" t="n">
        <v>73.35</v>
      </c>
      <c r="Z973" s="0" t="n">
        <v>188</v>
      </c>
      <c r="AA973" s="0" t="n">
        <v>15000000</v>
      </c>
      <c r="AB973" s="0" t="n">
        <v>733.5</v>
      </c>
      <c r="AC973" s="0" t="n">
        <v>0</v>
      </c>
      <c r="AD973" s="0" t="s">
        <v>99</v>
      </c>
      <c r="AE973" s="0" t="s">
        <v>99</v>
      </c>
      <c r="AH973" s="0" t="n">
        <v>6</v>
      </c>
      <c r="AI973" s="0" t="s">
        <v>2133</v>
      </c>
      <c r="AJ973" s="0" t="s">
        <v>32112</v>
      </c>
      <c r="AK973" s="0" t="s">
        <v>31135</v>
      </c>
      <c r="AL973" s="0" t="s">
        <v>2112</v>
      </c>
    </row>
    <row r="974" customFormat="false" ht="15" hidden="false" customHeight="false" outlineLevel="0" collapsed="false">
      <c r="A974" s="0" t="s">
        <v>33048</v>
      </c>
      <c r="B974" s="0" t="s">
        <v>33049</v>
      </c>
      <c r="C974" s="0" t="s">
        <v>20731</v>
      </c>
      <c r="D974" s="0" t="s">
        <v>20731</v>
      </c>
      <c r="E974" s="0" t="s">
        <v>33050</v>
      </c>
      <c r="F974" s="0" t="s">
        <v>498</v>
      </c>
      <c r="G974" s="0" t="n">
        <v>3</v>
      </c>
      <c r="H974" s="0" t="n">
        <v>1</v>
      </c>
      <c r="I974" s="0" t="n">
        <v>0.01</v>
      </c>
      <c r="J974" s="0" t="n">
        <v>1000</v>
      </c>
      <c r="K974" s="0" t="n">
        <v>-0.14</v>
      </c>
      <c r="L974" s="0" t="n">
        <v>72.25</v>
      </c>
      <c r="M974" s="0" t="n">
        <v>72.35</v>
      </c>
      <c r="N974" s="0" t="n">
        <v>72.37</v>
      </c>
      <c r="O974" s="0" t="n">
        <v>72.25</v>
      </c>
      <c r="P974" s="0" t="n">
        <v>0</v>
      </c>
      <c r="Q974" s="0" t="n">
        <v>0</v>
      </c>
      <c r="R974" s="0" t="n">
        <v>0</v>
      </c>
      <c r="S974" s="0" t="n">
        <v>72.34</v>
      </c>
      <c r="T974" s="0" t="n">
        <v>72.34</v>
      </c>
      <c r="U974" s="0" t="n">
        <v>72.2</v>
      </c>
      <c r="V974" s="0" t="n">
        <v>72.35</v>
      </c>
      <c r="W974" s="0" t="n">
        <v>809447</v>
      </c>
      <c r="X974" s="0" t="n">
        <v>72.23</v>
      </c>
      <c r="Y974" s="0" t="n">
        <v>72.24</v>
      </c>
      <c r="Z974" s="0" t="n">
        <v>64</v>
      </c>
      <c r="AA974" s="0" t="n">
        <v>15000000</v>
      </c>
      <c r="AB974" s="0" t="n">
        <v>7225</v>
      </c>
      <c r="AC974" s="0" t="n">
        <v>0</v>
      </c>
      <c r="AD974" s="0" t="s">
        <v>99</v>
      </c>
      <c r="AE974" s="0" t="s">
        <v>99</v>
      </c>
      <c r="AH974" s="0" t="n">
        <v>6</v>
      </c>
      <c r="AI974" s="0" t="s">
        <v>2133</v>
      </c>
      <c r="AJ974" s="0" t="s">
        <v>32112</v>
      </c>
      <c r="AK974" s="0" t="s">
        <v>31135</v>
      </c>
      <c r="AL974" s="0" t="s">
        <v>2112</v>
      </c>
    </row>
    <row r="975" customFormat="false" ht="15" hidden="false" customHeight="false" outlineLevel="0" collapsed="false">
      <c r="A975" s="0" t="s">
        <v>33051</v>
      </c>
      <c r="B975" s="0" t="s">
        <v>33052</v>
      </c>
      <c r="C975" s="0" t="s">
        <v>33053</v>
      </c>
      <c r="D975" s="0" t="s">
        <v>33053</v>
      </c>
      <c r="E975" s="0" t="s">
        <v>33054</v>
      </c>
      <c r="F975" s="0" t="s">
        <v>498</v>
      </c>
      <c r="G975" s="0" t="n">
        <v>3</v>
      </c>
      <c r="H975" s="0" t="n">
        <v>1</v>
      </c>
      <c r="I975" s="0" t="n">
        <v>0.01</v>
      </c>
      <c r="J975" s="0" t="n">
        <v>1000</v>
      </c>
      <c r="K975" s="0" t="n">
        <v>0</v>
      </c>
      <c r="L975" s="0" t="n">
        <v>0</v>
      </c>
      <c r="M975" s="0" t="n">
        <v>94</v>
      </c>
      <c r="N975" s="0" t="n">
        <v>91.93</v>
      </c>
      <c r="O975" s="0" t="n">
        <v>94</v>
      </c>
      <c r="P975" s="0" t="n">
        <v>0</v>
      </c>
      <c r="Q975" s="0" t="n">
        <v>0</v>
      </c>
      <c r="R975" s="0" t="n">
        <v>0</v>
      </c>
      <c r="S975" s="0" t="n">
        <v>0</v>
      </c>
      <c r="T975" s="0" t="n">
        <v>0</v>
      </c>
      <c r="U975" s="0" t="n">
        <v>0</v>
      </c>
      <c r="V975" s="0" t="n">
        <v>0</v>
      </c>
      <c r="W975" s="0" t="n">
        <v>0</v>
      </c>
      <c r="X975" s="0" t="n">
        <v>93.04</v>
      </c>
      <c r="Y975" s="0" t="n">
        <v>99.91</v>
      </c>
      <c r="Z975" s="0" t="n">
        <v>0</v>
      </c>
      <c r="AA975" s="0" t="n">
        <v>78691</v>
      </c>
      <c r="AB975" s="0" t="n">
        <v>0</v>
      </c>
      <c r="AC975" s="0" t="n">
        <v>0</v>
      </c>
      <c r="AD975" s="0" t="s">
        <v>99</v>
      </c>
      <c r="AE975" s="0" t="s">
        <v>99</v>
      </c>
      <c r="AH975" s="0" t="n">
        <v>800</v>
      </c>
      <c r="AI975" s="0" t="s">
        <v>2133</v>
      </c>
      <c r="AJ975" s="0" t="s">
        <v>32112</v>
      </c>
      <c r="AK975" s="0" t="s">
        <v>31135</v>
      </c>
      <c r="AL975" s="0" t="s">
        <v>2112</v>
      </c>
    </row>
    <row r="976" customFormat="false" ht="15" hidden="false" customHeight="false" outlineLevel="0" collapsed="false">
      <c r="A976" s="0" t="s">
        <v>33055</v>
      </c>
      <c r="B976" s="0" t="s">
        <v>33056</v>
      </c>
      <c r="C976" s="0" t="s">
        <v>33057</v>
      </c>
      <c r="D976" s="0" t="s">
        <v>33057</v>
      </c>
      <c r="E976" s="0" t="s">
        <v>33058</v>
      </c>
      <c r="F976" s="0" t="s">
        <v>498</v>
      </c>
      <c r="G976" s="0" t="n">
        <v>3</v>
      </c>
      <c r="H976" s="0" t="n">
        <v>1</v>
      </c>
      <c r="I976" s="0" t="n">
        <v>0.01</v>
      </c>
      <c r="J976" s="0" t="n">
        <v>1000</v>
      </c>
      <c r="K976" s="0" t="n">
        <v>0</v>
      </c>
      <c r="L976" s="0" t="n">
        <v>0</v>
      </c>
      <c r="M976" s="0" t="n">
        <v>191.99</v>
      </c>
      <c r="N976" s="0" t="n">
        <v>188.04</v>
      </c>
      <c r="O976" s="0" t="n">
        <v>191.99</v>
      </c>
      <c r="P976" s="0" t="n">
        <v>0</v>
      </c>
      <c r="Q976" s="0" t="n">
        <v>0</v>
      </c>
      <c r="R976" s="0" t="n">
        <v>0</v>
      </c>
      <c r="S976" s="0" t="n">
        <v>0</v>
      </c>
      <c r="T976" s="0" t="n">
        <v>0</v>
      </c>
      <c r="U976" s="0" t="n">
        <v>0</v>
      </c>
      <c r="V976" s="0" t="n">
        <v>0</v>
      </c>
      <c r="W976" s="0" t="n">
        <v>0</v>
      </c>
      <c r="X976" s="0" t="n">
        <v>191.94</v>
      </c>
      <c r="Y976" s="0" t="n">
        <v>191.99</v>
      </c>
      <c r="Z976" s="0" t="n">
        <v>0</v>
      </c>
      <c r="AA976" s="0" t="n">
        <v>335659</v>
      </c>
      <c r="AB976" s="0" t="n">
        <v>0</v>
      </c>
      <c r="AC976" s="0" t="n">
        <v>0</v>
      </c>
      <c r="AD976" s="0" t="s">
        <v>99</v>
      </c>
      <c r="AE976" s="0" t="s">
        <v>99</v>
      </c>
      <c r="AH976" s="0" t="n">
        <v>800</v>
      </c>
      <c r="AI976" s="0" t="s">
        <v>2133</v>
      </c>
      <c r="AJ976" s="0" t="s">
        <v>32112</v>
      </c>
      <c r="AK976" s="0" t="s">
        <v>31135</v>
      </c>
      <c r="AL976" s="0" t="s">
        <v>2112</v>
      </c>
    </row>
    <row r="977" customFormat="false" ht="15" hidden="false" customHeight="false" outlineLevel="0" collapsed="false">
      <c r="A977" s="0" t="s">
        <v>33059</v>
      </c>
      <c r="B977" s="0" t="s">
        <v>33060</v>
      </c>
      <c r="C977" s="0" t="s">
        <v>33061</v>
      </c>
      <c r="D977" s="0" t="s">
        <v>33061</v>
      </c>
      <c r="E977" s="0" t="s">
        <v>33062</v>
      </c>
      <c r="F977" s="0" t="s">
        <v>498</v>
      </c>
      <c r="G977" s="0" t="n">
        <v>3</v>
      </c>
      <c r="H977" s="0" t="n">
        <v>1</v>
      </c>
      <c r="I977" s="0" t="n">
        <v>0.01</v>
      </c>
      <c r="J977" s="0" t="n">
        <v>1000</v>
      </c>
      <c r="K977" s="0" t="n">
        <v>0.17</v>
      </c>
      <c r="L977" s="0" t="n">
        <v>135.29</v>
      </c>
      <c r="M977" s="0" t="n">
        <v>135.06</v>
      </c>
      <c r="N977" s="0" t="n">
        <v>139.74</v>
      </c>
      <c r="O977" s="0" t="n">
        <v>135.29</v>
      </c>
      <c r="P977" s="0" t="n">
        <v>0</v>
      </c>
      <c r="Q977" s="0" t="n">
        <v>0</v>
      </c>
      <c r="R977" s="0" t="n">
        <v>0</v>
      </c>
      <c r="S977" s="0" t="n">
        <v>135.29</v>
      </c>
      <c r="T977" s="0" t="n">
        <v>135.29</v>
      </c>
      <c r="U977" s="0" t="n">
        <v>135.29</v>
      </c>
      <c r="V977" s="0" t="n">
        <v>135.29</v>
      </c>
      <c r="W977" s="0" t="n">
        <v>27058</v>
      </c>
      <c r="X977" s="0" t="n">
        <v>135.61</v>
      </c>
      <c r="Y977" s="0" t="n">
        <v>192.39</v>
      </c>
      <c r="Z977" s="0" t="n">
        <v>1</v>
      </c>
      <c r="AA977" s="0" t="n">
        <v>283849</v>
      </c>
      <c r="AB977" s="0" t="n">
        <v>27058</v>
      </c>
      <c r="AC977" s="0" t="n">
        <v>0</v>
      </c>
      <c r="AD977" s="0" t="s">
        <v>99</v>
      </c>
      <c r="AE977" s="0" t="s">
        <v>99</v>
      </c>
      <c r="AH977" s="0" t="n">
        <v>800</v>
      </c>
      <c r="AI977" s="0" t="s">
        <v>2133</v>
      </c>
      <c r="AJ977" s="0" t="s">
        <v>32112</v>
      </c>
      <c r="AK977" s="0" t="s">
        <v>31135</v>
      </c>
      <c r="AL977" s="0" t="s">
        <v>2112</v>
      </c>
    </row>
    <row r="978" customFormat="false" ht="15" hidden="false" customHeight="false" outlineLevel="0" collapsed="false">
      <c r="A978" s="0" t="s">
        <v>33063</v>
      </c>
      <c r="B978" s="0" t="s">
        <v>33064</v>
      </c>
      <c r="C978" s="0" t="s">
        <v>33065</v>
      </c>
      <c r="D978" s="0" t="s">
        <v>33065</v>
      </c>
      <c r="E978" s="0" t="s">
        <v>33066</v>
      </c>
      <c r="F978" s="0" t="s">
        <v>498</v>
      </c>
      <c r="G978" s="0" t="n">
        <v>3</v>
      </c>
      <c r="H978" s="0" t="n">
        <v>1</v>
      </c>
      <c r="I978" s="0" t="n">
        <v>0.01</v>
      </c>
      <c r="J978" s="0" t="n">
        <v>1000</v>
      </c>
      <c r="K978" s="0" t="n">
        <v>0.28</v>
      </c>
      <c r="L978" s="0" t="n">
        <v>131.08</v>
      </c>
      <c r="M978" s="0" t="n">
        <v>130.71</v>
      </c>
      <c r="N978" s="0" t="n">
        <v>131.86</v>
      </c>
      <c r="O978" s="0" t="n">
        <v>131.08</v>
      </c>
      <c r="P978" s="0" t="n">
        <v>0</v>
      </c>
      <c r="Q978" s="0" t="n">
        <v>0</v>
      </c>
      <c r="R978" s="0" t="n">
        <v>0</v>
      </c>
      <c r="S978" s="0" t="n">
        <v>131.08</v>
      </c>
      <c r="T978" s="0" t="n">
        <v>131.08</v>
      </c>
      <c r="U978" s="0" t="n">
        <v>131.08</v>
      </c>
      <c r="V978" s="0" t="n">
        <v>131.08</v>
      </c>
      <c r="W978" s="0" t="n">
        <v>11797</v>
      </c>
      <c r="X978" s="0" t="n">
        <v>131.17</v>
      </c>
      <c r="Y978" s="0" t="n">
        <v>145</v>
      </c>
      <c r="Z978" s="0" t="n">
        <v>1</v>
      </c>
      <c r="AA978" s="0" t="n">
        <v>397548</v>
      </c>
      <c r="AB978" s="0" t="n">
        <v>11797.2</v>
      </c>
      <c r="AC978" s="0" t="n">
        <v>0</v>
      </c>
      <c r="AD978" s="0" t="s">
        <v>99</v>
      </c>
      <c r="AE978" s="0" t="s">
        <v>99</v>
      </c>
      <c r="AH978" s="0" t="n">
        <v>800</v>
      </c>
      <c r="AI978" s="0" t="s">
        <v>2133</v>
      </c>
      <c r="AJ978" s="0" t="s">
        <v>32112</v>
      </c>
      <c r="AK978" s="0" t="s">
        <v>31135</v>
      </c>
      <c r="AL978" s="0" t="s">
        <v>2112</v>
      </c>
    </row>
    <row r="979" customFormat="false" ht="15" hidden="false" customHeight="false" outlineLevel="0" collapsed="false">
      <c r="A979" s="0" t="s">
        <v>33067</v>
      </c>
      <c r="B979" s="0" t="s">
        <v>33068</v>
      </c>
      <c r="C979" s="0" t="s">
        <v>33069</v>
      </c>
      <c r="D979" s="0" t="s">
        <v>33069</v>
      </c>
      <c r="E979" s="0" t="s">
        <v>33070</v>
      </c>
      <c r="F979" s="0" t="s">
        <v>498</v>
      </c>
      <c r="G979" s="0" t="n">
        <v>3</v>
      </c>
      <c r="H979" s="0" t="n">
        <v>1</v>
      </c>
      <c r="I979" s="0" t="n">
        <v>0.01</v>
      </c>
      <c r="J979" s="0" t="n">
        <v>1000</v>
      </c>
      <c r="K979" s="0" t="n">
        <v>0</v>
      </c>
      <c r="L979" s="0" t="n">
        <v>0</v>
      </c>
      <c r="M979" s="0" t="n">
        <v>189.2</v>
      </c>
      <c r="N979" s="0" t="n">
        <v>189.46</v>
      </c>
      <c r="O979" s="0" t="n">
        <v>189.2</v>
      </c>
      <c r="P979" s="0" t="n">
        <v>0</v>
      </c>
      <c r="Q979" s="0" t="n">
        <v>0</v>
      </c>
      <c r="R979" s="0" t="n">
        <v>0</v>
      </c>
      <c r="S979" s="0" t="n">
        <v>0</v>
      </c>
      <c r="T979" s="0" t="n">
        <v>0</v>
      </c>
      <c r="U979" s="0" t="n">
        <v>0</v>
      </c>
      <c r="V979" s="0" t="n">
        <v>0</v>
      </c>
      <c r="W979" s="0" t="n">
        <v>0</v>
      </c>
      <c r="X979" s="0" t="n">
        <v>196.44</v>
      </c>
      <c r="Y979" s="0" t="n">
        <v>274</v>
      </c>
      <c r="Z979" s="0" t="n">
        <v>0</v>
      </c>
      <c r="AA979" s="0" t="n">
        <v>83816</v>
      </c>
      <c r="AB979" s="0" t="n">
        <v>0</v>
      </c>
      <c r="AC979" s="0" t="n">
        <v>0</v>
      </c>
      <c r="AD979" s="0" t="s">
        <v>99</v>
      </c>
      <c r="AE979" s="0" t="s">
        <v>99</v>
      </c>
      <c r="AH979" s="0" t="n">
        <v>800</v>
      </c>
      <c r="AI979" s="0" t="s">
        <v>2133</v>
      </c>
      <c r="AJ979" s="0" t="s">
        <v>32112</v>
      </c>
      <c r="AK979" s="0" t="s">
        <v>31135</v>
      </c>
      <c r="AL979" s="0" t="s">
        <v>2112</v>
      </c>
    </row>
    <row r="980" customFormat="false" ht="15" hidden="false" customHeight="false" outlineLevel="0" collapsed="false">
      <c r="A980" s="0" t="s">
        <v>33071</v>
      </c>
      <c r="B980" s="0" t="s">
        <v>33072</v>
      </c>
      <c r="C980" s="0" t="s">
        <v>33073</v>
      </c>
      <c r="D980" s="0" t="s">
        <v>33073</v>
      </c>
      <c r="E980" s="0" t="s">
        <v>33074</v>
      </c>
      <c r="F980" s="0" t="s">
        <v>498</v>
      </c>
      <c r="G980" s="0" t="n">
        <v>3</v>
      </c>
      <c r="H980" s="0" t="n">
        <v>1</v>
      </c>
      <c r="I980" s="0" t="n">
        <v>0.01</v>
      </c>
      <c r="J980" s="0" t="n">
        <v>1000</v>
      </c>
      <c r="K980" s="0" t="n">
        <v>0</v>
      </c>
      <c r="L980" s="0" t="n">
        <v>0</v>
      </c>
      <c r="M980" s="0" t="n">
        <v>168.83</v>
      </c>
      <c r="N980" s="0" t="n">
        <v>0</v>
      </c>
      <c r="O980" s="0" t="n">
        <v>168.83</v>
      </c>
      <c r="P980" s="0" t="n">
        <v>0</v>
      </c>
      <c r="Q980" s="0" t="n">
        <v>0</v>
      </c>
      <c r="R980" s="0" t="n">
        <v>0</v>
      </c>
      <c r="S980" s="0" t="n">
        <v>0</v>
      </c>
      <c r="T980" s="0" t="n">
        <v>0</v>
      </c>
      <c r="U980" s="0" t="n">
        <v>0</v>
      </c>
      <c r="V980" s="0" t="n">
        <v>0</v>
      </c>
      <c r="W980" s="0" t="n">
        <v>0</v>
      </c>
      <c r="X980" s="0" t="n">
        <v>175.89</v>
      </c>
      <c r="Y980" s="0" t="n">
        <v>0</v>
      </c>
      <c r="Z980" s="0" t="n">
        <v>0</v>
      </c>
      <c r="AA980" s="0" t="n">
        <v>38774</v>
      </c>
      <c r="AB980" s="0" t="n">
        <v>0</v>
      </c>
      <c r="AC980" s="0" t="n">
        <v>0</v>
      </c>
      <c r="AD980" s="0" t="s">
        <v>99</v>
      </c>
      <c r="AE980" s="0" t="s">
        <v>99</v>
      </c>
      <c r="AH980" s="0" t="n">
        <v>800</v>
      </c>
      <c r="AI980" s="0" t="s">
        <v>2133</v>
      </c>
      <c r="AJ980" s="0" t="s">
        <v>32112</v>
      </c>
      <c r="AK980" s="0" t="s">
        <v>31135</v>
      </c>
      <c r="AL980" s="0" t="s">
        <v>2112</v>
      </c>
    </row>
    <row r="981" customFormat="false" ht="15" hidden="false" customHeight="false" outlineLevel="0" collapsed="false">
      <c r="A981" s="0" t="s">
        <v>33075</v>
      </c>
      <c r="B981" s="0" t="s">
        <v>33076</v>
      </c>
      <c r="C981" s="0" t="s">
        <v>33077</v>
      </c>
      <c r="D981" s="0" t="s">
        <v>33077</v>
      </c>
      <c r="E981" s="0" t="s">
        <v>33078</v>
      </c>
      <c r="F981" s="0" t="s">
        <v>498</v>
      </c>
      <c r="G981" s="0" t="n">
        <v>3</v>
      </c>
      <c r="H981" s="0" t="n">
        <v>1</v>
      </c>
      <c r="I981" s="0" t="n">
        <v>0.01</v>
      </c>
      <c r="J981" s="0" t="n">
        <v>1000</v>
      </c>
      <c r="K981" s="0" t="n">
        <v>0</v>
      </c>
      <c r="L981" s="0" t="n">
        <v>0</v>
      </c>
      <c r="M981" s="0" t="n">
        <v>85.58</v>
      </c>
      <c r="N981" s="0" t="n">
        <v>86.73</v>
      </c>
      <c r="O981" s="0" t="n">
        <v>85.58</v>
      </c>
      <c r="P981" s="0" t="n">
        <v>0</v>
      </c>
      <c r="Q981" s="0" t="n">
        <v>0</v>
      </c>
      <c r="R981" s="0" t="n">
        <v>0</v>
      </c>
      <c r="S981" s="0" t="n">
        <v>0</v>
      </c>
      <c r="T981" s="0" t="n">
        <v>0</v>
      </c>
      <c r="U981" s="0" t="n">
        <v>0</v>
      </c>
      <c r="V981" s="0" t="n">
        <v>0</v>
      </c>
      <c r="W981" s="0" t="n">
        <v>0</v>
      </c>
      <c r="X981" s="0" t="n">
        <v>85.88</v>
      </c>
      <c r="Y981" s="0" t="n">
        <v>86.74</v>
      </c>
      <c r="Z981" s="0" t="n">
        <v>0</v>
      </c>
      <c r="AA981" s="0" t="n">
        <v>145813</v>
      </c>
      <c r="AB981" s="0" t="n">
        <v>0</v>
      </c>
      <c r="AC981" s="0" t="n">
        <v>0</v>
      </c>
      <c r="AD981" s="0" t="s">
        <v>99</v>
      </c>
      <c r="AE981" s="0" t="s">
        <v>99</v>
      </c>
      <c r="AH981" s="0" t="n">
        <v>800</v>
      </c>
      <c r="AI981" s="0" t="s">
        <v>2133</v>
      </c>
      <c r="AJ981" s="0" t="s">
        <v>32112</v>
      </c>
      <c r="AK981" s="0" t="s">
        <v>31135</v>
      </c>
      <c r="AL981" s="0" t="s">
        <v>2112</v>
      </c>
    </row>
    <row r="982" customFormat="false" ht="15" hidden="false" customHeight="false" outlineLevel="0" collapsed="false">
      <c r="A982" s="0" t="s">
        <v>33079</v>
      </c>
      <c r="B982" s="0" t="s">
        <v>33080</v>
      </c>
      <c r="C982" s="0" t="s">
        <v>33081</v>
      </c>
      <c r="D982" s="0" t="s">
        <v>33081</v>
      </c>
      <c r="E982" s="0" t="s">
        <v>33082</v>
      </c>
      <c r="F982" s="0" t="s">
        <v>498</v>
      </c>
      <c r="G982" s="0" t="n">
        <v>3</v>
      </c>
      <c r="H982" s="0" t="n">
        <v>1</v>
      </c>
      <c r="I982" s="0" t="n">
        <v>0.01</v>
      </c>
      <c r="J982" s="0" t="n">
        <v>1000</v>
      </c>
      <c r="K982" s="0" t="n">
        <v>0</v>
      </c>
      <c r="L982" s="0" t="n">
        <v>0</v>
      </c>
      <c r="M982" s="0" t="n">
        <v>86</v>
      </c>
      <c r="N982" s="0" t="n">
        <v>84.88</v>
      </c>
      <c r="O982" s="0" t="n">
        <v>86</v>
      </c>
      <c r="P982" s="0" t="n">
        <v>0</v>
      </c>
      <c r="Q982" s="0" t="n">
        <v>0</v>
      </c>
      <c r="R982" s="0" t="n">
        <v>0</v>
      </c>
      <c r="S982" s="0" t="n">
        <v>0</v>
      </c>
      <c r="T982" s="0" t="n">
        <v>0</v>
      </c>
      <c r="U982" s="0" t="n">
        <v>0</v>
      </c>
      <c r="V982" s="0" t="n">
        <v>0</v>
      </c>
      <c r="W982" s="0" t="n">
        <v>0</v>
      </c>
      <c r="X982" s="0" t="n">
        <v>85.62</v>
      </c>
      <c r="Y982" s="0" t="n">
        <v>91.16</v>
      </c>
      <c r="Z982" s="0" t="n">
        <v>0</v>
      </c>
      <c r="AA982" s="0" t="n">
        <v>54077</v>
      </c>
      <c r="AB982" s="0" t="n">
        <v>0</v>
      </c>
      <c r="AC982" s="0" t="n">
        <v>0</v>
      </c>
      <c r="AD982" s="0" t="s">
        <v>99</v>
      </c>
      <c r="AE982" s="0" t="s">
        <v>99</v>
      </c>
      <c r="AH982" s="0" t="n">
        <v>800</v>
      </c>
      <c r="AI982" s="0" t="s">
        <v>2133</v>
      </c>
      <c r="AJ982" s="0" t="s">
        <v>32112</v>
      </c>
      <c r="AK982" s="0" t="s">
        <v>31135</v>
      </c>
      <c r="AL982" s="0" t="s">
        <v>2112</v>
      </c>
    </row>
    <row r="983" customFormat="false" ht="15" hidden="false" customHeight="false" outlineLevel="0" collapsed="false">
      <c r="A983" s="0" t="s">
        <v>33083</v>
      </c>
      <c r="B983" s="0" t="s">
        <v>33084</v>
      </c>
      <c r="C983" s="0" t="s">
        <v>33085</v>
      </c>
      <c r="D983" s="0" t="s">
        <v>33085</v>
      </c>
      <c r="E983" s="0" t="s">
        <v>33086</v>
      </c>
      <c r="F983" s="0" t="s">
        <v>498</v>
      </c>
      <c r="G983" s="0" t="n">
        <v>3</v>
      </c>
      <c r="H983" s="0" t="n">
        <v>1</v>
      </c>
      <c r="I983" s="0" t="n">
        <v>0.01</v>
      </c>
      <c r="J983" s="0" t="n">
        <v>1000</v>
      </c>
      <c r="K983" s="0" t="n">
        <v>0</v>
      </c>
      <c r="L983" s="0" t="n">
        <v>0</v>
      </c>
      <c r="M983" s="0" t="n">
        <v>83</v>
      </c>
      <c r="N983" s="0" t="n">
        <v>0</v>
      </c>
      <c r="O983" s="0" t="n">
        <v>83</v>
      </c>
      <c r="P983" s="0" t="n">
        <v>0</v>
      </c>
      <c r="Q983" s="0" t="n">
        <v>0</v>
      </c>
      <c r="R983" s="0" t="n">
        <v>0</v>
      </c>
      <c r="S983" s="0" t="n">
        <v>0</v>
      </c>
      <c r="T983" s="0" t="n">
        <v>0</v>
      </c>
      <c r="U983" s="0" t="n">
        <v>0</v>
      </c>
      <c r="V983" s="0" t="n">
        <v>0</v>
      </c>
      <c r="W983" s="0" t="n">
        <v>0</v>
      </c>
      <c r="X983" s="0" t="n">
        <v>81.12</v>
      </c>
      <c r="Y983" s="0" t="n">
        <v>0</v>
      </c>
      <c r="Z983" s="0" t="n">
        <v>0</v>
      </c>
      <c r="AA983" s="0" t="n">
        <v>42599</v>
      </c>
      <c r="AB983" s="0" t="n">
        <v>0</v>
      </c>
      <c r="AC983" s="0" t="n">
        <v>0</v>
      </c>
      <c r="AD983" s="0" t="s">
        <v>99</v>
      </c>
      <c r="AE983" s="0" t="s">
        <v>99</v>
      </c>
      <c r="AH983" s="0" t="n">
        <v>800</v>
      </c>
      <c r="AI983" s="0" t="s">
        <v>2133</v>
      </c>
      <c r="AJ983" s="0" t="s">
        <v>32112</v>
      </c>
      <c r="AK983" s="0" t="s">
        <v>31135</v>
      </c>
      <c r="AL983" s="0" t="s">
        <v>2112</v>
      </c>
    </row>
    <row r="984" customFormat="false" ht="15" hidden="false" customHeight="false" outlineLevel="0" collapsed="false">
      <c r="A984" s="0" t="s">
        <v>33087</v>
      </c>
      <c r="B984" s="0" t="s">
        <v>33088</v>
      </c>
      <c r="C984" s="0" t="s">
        <v>33089</v>
      </c>
      <c r="D984" s="0" t="s">
        <v>33089</v>
      </c>
      <c r="E984" s="0" t="s">
        <v>33090</v>
      </c>
      <c r="F984" s="0" t="s">
        <v>498</v>
      </c>
      <c r="G984" s="0" t="n">
        <v>3</v>
      </c>
      <c r="H984" s="0" t="n">
        <v>1</v>
      </c>
      <c r="I984" s="0" t="n">
        <v>0.01</v>
      </c>
      <c r="J984" s="0" t="n">
        <v>1000</v>
      </c>
      <c r="K984" s="0" t="n">
        <v>-2.37</v>
      </c>
      <c r="L984" s="0" t="n">
        <v>82.01</v>
      </c>
      <c r="M984" s="0" t="n">
        <v>84</v>
      </c>
      <c r="N984" s="0" t="n">
        <v>88.47</v>
      </c>
      <c r="O984" s="0" t="n">
        <v>82.01</v>
      </c>
      <c r="P984" s="0" t="n">
        <v>0</v>
      </c>
      <c r="Q984" s="0" t="n">
        <v>0</v>
      </c>
      <c r="R984" s="0" t="n">
        <v>0</v>
      </c>
      <c r="S984" s="0" t="n">
        <v>82.01</v>
      </c>
      <c r="T984" s="0" t="n">
        <v>82.01</v>
      </c>
      <c r="U984" s="0" t="n">
        <v>82.01</v>
      </c>
      <c r="V984" s="0" t="n">
        <v>82.01</v>
      </c>
      <c r="W984" s="0" t="n">
        <v>26243</v>
      </c>
      <c r="X984" s="0" t="n">
        <v>81.61</v>
      </c>
      <c r="Y984" s="0" t="n">
        <v>87.01</v>
      </c>
      <c r="Z984" s="0" t="n">
        <v>2</v>
      </c>
      <c r="AA984" s="0" t="n">
        <v>51971</v>
      </c>
      <c r="AB984" s="0" t="n">
        <v>25423.1</v>
      </c>
      <c r="AC984" s="0" t="n">
        <v>0</v>
      </c>
      <c r="AD984" s="0" t="s">
        <v>99</v>
      </c>
      <c r="AE984" s="0" t="s">
        <v>99</v>
      </c>
      <c r="AH984" s="0" t="n">
        <v>800</v>
      </c>
      <c r="AI984" s="0" t="s">
        <v>2133</v>
      </c>
      <c r="AJ984" s="0" t="s">
        <v>32112</v>
      </c>
      <c r="AK984" s="0" t="s">
        <v>31135</v>
      </c>
      <c r="AL984" s="0" t="s">
        <v>2112</v>
      </c>
    </row>
    <row r="985" customFormat="false" ht="15" hidden="false" customHeight="false" outlineLevel="0" collapsed="false">
      <c r="A985" s="0" t="s">
        <v>33091</v>
      </c>
      <c r="B985" s="0" t="s">
        <v>33092</v>
      </c>
      <c r="C985" s="0" t="s">
        <v>33093</v>
      </c>
      <c r="D985" s="0" t="s">
        <v>33093</v>
      </c>
      <c r="E985" s="0" t="s">
        <v>33094</v>
      </c>
      <c r="F985" s="0" t="s">
        <v>498</v>
      </c>
      <c r="G985" s="0" t="n">
        <v>3</v>
      </c>
      <c r="H985" s="0" t="n">
        <v>1</v>
      </c>
      <c r="I985" s="0" t="n">
        <v>0.01</v>
      </c>
      <c r="J985" s="0" t="n">
        <v>1000</v>
      </c>
      <c r="K985" s="0" t="n">
        <v>0</v>
      </c>
      <c r="L985" s="0" t="n">
        <v>0</v>
      </c>
      <c r="M985" s="0" t="n">
        <v>87.9</v>
      </c>
      <c r="N985" s="0" t="n">
        <v>0</v>
      </c>
      <c r="O985" s="0" t="n">
        <v>87.9</v>
      </c>
      <c r="P985" s="0" t="n">
        <v>0</v>
      </c>
      <c r="Q985" s="0" t="n">
        <v>0</v>
      </c>
      <c r="R985" s="0" t="n">
        <v>0</v>
      </c>
      <c r="S985" s="0" t="n">
        <v>0</v>
      </c>
      <c r="T985" s="0" t="n">
        <v>0</v>
      </c>
      <c r="U985" s="0" t="n">
        <v>0</v>
      </c>
      <c r="V985" s="0" t="n">
        <v>0</v>
      </c>
      <c r="W985" s="0" t="n">
        <v>0</v>
      </c>
      <c r="X985" s="0" t="n">
        <v>80.58</v>
      </c>
      <c r="Y985" s="0" t="n">
        <v>94.5</v>
      </c>
      <c r="Z985" s="0" t="n">
        <v>0</v>
      </c>
      <c r="AA985" s="0" t="n">
        <v>67746</v>
      </c>
      <c r="AB985" s="0" t="n">
        <v>0</v>
      </c>
      <c r="AC985" s="0" t="n">
        <v>0</v>
      </c>
      <c r="AD985" s="0" t="s">
        <v>99</v>
      </c>
      <c r="AE985" s="0" t="s">
        <v>99</v>
      </c>
      <c r="AH985" s="0" t="n">
        <v>800</v>
      </c>
      <c r="AI985" s="0" t="s">
        <v>2133</v>
      </c>
      <c r="AJ985" s="0" t="s">
        <v>32112</v>
      </c>
      <c r="AK985" s="0" t="s">
        <v>31135</v>
      </c>
      <c r="AL985" s="0" t="s">
        <v>2112</v>
      </c>
    </row>
    <row r="986" customFormat="false" ht="15" hidden="false" customHeight="false" outlineLevel="0" collapsed="false">
      <c r="A986" s="0" t="s">
        <v>33095</v>
      </c>
      <c r="B986" s="0" t="s">
        <v>33096</v>
      </c>
      <c r="C986" s="0" t="s">
        <v>33097</v>
      </c>
      <c r="D986" s="0" t="s">
        <v>33097</v>
      </c>
      <c r="E986" s="0" t="s">
        <v>33098</v>
      </c>
      <c r="F986" s="0" t="s">
        <v>498</v>
      </c>
      <c r="G986" s="0" t="n">
        <v>3</v>
      </c>
      <c r="H986" s="0" t="n">
        <v>1</v>
      </c>
      <c r="I986" s="0" t="n">
        <v>0.01</v>
      </c>
      <c r="J986" s="0" t="n">
        <v>1000</v>
      </c>
      <c r="K986" s="0" t="n">
        <v>0</v>
      </c>
      <c r="L986" s="0" t="n">
        <v>0</v>
      </c>
      <c r="M986" s="0" t="n">
        <v>82.66</v>
      </c>
      <c r="N986" s="0" t="n">
        <v>80.68</v>
      </c>
      <c r="O986" s="0" t="n">
        <v>82.66</v>
      </c>
      <c r="P986" s="0" t="n">
        <v>0</v>
      </c>
      <c r="Q986" s="0" t="n">
        <v>0</v>
      </c>
      <c r="R986" s="0" t="n">
        <v>0</v>
      </c>
      <c r="S986" s="0" t="n">
        <v>0</v>
      </c>
      <c r="T986" s="0" t="n">
        <v>0</v>
      </c>
      <c r="U986" s="0" t="n">
        <v>0</v>
      </c>
      <c r="V986" s="0" t="n">
        <v>0</v>
      </c>
      <c r="W986" s="0" t="n">
        <v>0</v>
      </c>
      <c r="X986" s="0" t="n">
        <v>82.35</v>
      </c>
      <c r="Y986" s="0" t="n">
        <v>84.49</v>
      </c>
      <c r="Z986" s="0" t="n">
        <v>0</v>
      </c>
      <c r="AA986" s="0" t="n">
        <v>125978</v>
      </c>
      <c r="AB986" s="0" t="n">
        <v>0</v>
      </c>
      <c r="AC986" s="0" t="n">
        <v>0</v>
      </c>
      <c r="AD986" s="0" t="s">
        <v>99</v>
      </c>
      <c r="AE986" s="0" t="s">
        <v>99</v>
      </c>
      <c r="AF986" s="0" t="s">
        <v>30149</v>
      </c>
      <c r="AH986" s="0" t="n">
        <v>800</v>
      </c>
      <c r="AI986" s="0" t="s">
        <v>2133</v>
      </c>
      <c r="AJ986" s="0" t="s">
        <v>32112</v>
      </c>
      <c r="AK986" s="0" t="s">
        <v>31135</v>
      </c>
      <c r="AL986" s="0" t="s">
        <v>2112</v>
      </c>
    </row>
    <row r="987" customFormat="false" ht="15" hidden="false" customHeight="false" outlineLevel="0" collapsed="false">
      <c r="A987" s="0" t="s">
        <v>33099</v>
      </c>
      <c r="B987" s="0" t="s">
        <v>33100</v>
      </c>
      <c r="C987" s="0" t="s">
        <v>33101</v>
      </c>
      <c r="D987" s="0" t="s">
        <v>33101</v>
      </c>
      <c r="E987" s="0" t="s">
        <v>33102</v>
      </c>
      <c r="F987" s="0" t="s">
        <v>498</v>
      </c>
      <c r="G987" s="0" t="n">
        <v>3</v>
      </c>
      <c r="H987" s="0" t="n">
        <v>1</v>
      </c>
      <c r="I987" s="0" t="n">
        <v>0.01</v>
      </c>
      <c r="J987" s="0" t="n">
        <v>1000</v>
      </c>
      <c r="K987" s="0" t="n">
        <v>0</v>
      </c>
      <c r="L987" s="0" t="n">
        <v>0</v>
      </c>
      <c r="M987" s="0" t="n">
        <v>81.49</v>
      </c>
      <c r="N987" s="0" t="n">
        <v>0</v>
      </c>
      <c r="O987" s="0" t="n">
        <v>81.49</v>
      </c>
      <c r="P987" s="0" t="n">
        <v>0</v>
      </c>
      <c r="Q987" s="0" t="n">
        <v>0</v>
      </c>
      <c r="R987" s="0" t="n">
        <v>0</v>
      </c>
      <c r="S987" s="0" t="n">
        <v>0</v>
      </c>
      <c r="T987" s="0" t="n">
        <v>0</v>
      </c>
      <c r="U987" s="0" t="n">
        <v>0</v>
      </c>
      <c r="V987" s="0" t="n">
        <v>0</v>
      </c>
      <c r="W987" s="0" t="n">
        <v>0</v>
      </c>
      <c r="X987" s="0" t="n">
        <v>81.2</v>
      </c>
      <c r="Y987" s="0" t="n">
        <v>81.48</v>
      </c>
      <c r="Z987" s="0" t="n">
        <v>0</v>
      </c>
      <c r="AA987" s="0" t="n">
        <v>128581</v>
      </c>
      <c r="AB987" s="0" t="n">
        <v>0</v>
      </c>
      <c r="AC987" s="0" t="n">
        <v>0</v>
      </c>
      <c r="AD987" s="0" t="s">
        <v>99</v>
      </c>
      <c r="AE987" s="0" t="s">
        <v>99</v>
      </c>
      <c r="AF987" s="0" t="s">
        <v>30149</v>
      </c>
      <c r="AH987" s="0" t="n">
        <v>800</v>
      </c>
      <c r="AI987" s="0" t="s">
        <v>2133</v>
      </c>
      <c r="AJ987" s="0" t="s">
        <v>32112</v>
      </c>
      <c r="AK987" s="0" t="s">
        <v>31135</v>
      </c>
      <c r="AL987" s="0" t="s">
        <v>2112</v>
      </c>
    </row>
    <row r="988" customFormat="false" ht="15" hidden="false" customHeight="false" outlineLevel="0" collapsed="false">
      <c r="A988" s="0" t="s">
        <v>33103</v>
      </c>
      <c r="B988" s="0" t="s">
        <v>33104</v>
      </c>
      <c r="C988" s="0" t="s">
        <v>33105</v>
      </c>
      <c r="D988" s="0" t="s">
        <v>33105</v>
      </c>
      <c r="E988" s="0" t="s">
        <v>33106</v>
      </c>
      <c r="F988" s="0" t="s">
        <v>498</v>
      </c>
      <c r="G988" s="0" t="n">
        <v>3</v>
      </c>
      <c r="H988" s="0" t="n">
        <v>1</v>
      </c>
      <c r="I988" s="0" t="n">
        <v>0.01</v>
      </c>
      <c r="J988" s="0" t="n">
        <v>1000</v>
      </c>
      <c r="K988" s="0" t="n">
        <v>0</v>
      </c>
      <c r="L988" s="0" t="n">
        <v>0</v>
      </c>
      <c r="M988" s="0" t="n">
        <v>84</v>
      </c>
      <c r="N988" s="0" t="n">
        <v>83.75</v>
      </c>
      <c r="O988" s="0" t="n">
        <v>84</v>
      </c>
      <c r="P988" s="0" t="n">
        <v>0</v>
      </c>
      <c r="Q988" s="0" t="n">
        <v>0</v>
      </c>
      <c r="R988" s="0" t="n">
        <v>0</v>
      </c>
      <c r="S988" s="0" t="n">
        <v>0</v>
      </c>
      <c r="T988" s="0" t="n">
        <v>0</v>
      </c>
      <c r="U988" s="0" t="n">
        <v>0</v>
      </c>
      <c r="V988" s="0" t="n">
        <v>0</v>
      </c>
      <c r="W988" s="0" t="n">
        <v>0</v>
      </c>
      <c r="X988" s="0" t="n">
        <v>74.83</v>
      </c>
      <c r="Y988" s="0" t="n">
        <v>84</v>
      </c>
      <c r="Z988" s="0" t="n">
        <v>0</v>
      </c>
      <c r="AA988" s="0" t="n">
        <v>40602</v>
      </c>
      <c r="AB988" s="0" t="n">
        <v>0</v>
      </c>
      <c r="AC988" s="0" t="n">
        <v>0</v>
      </c>
      <c r="AD988" s="0" t="s">
        <v>99</v>
      </c>
      <c r="AE988" s="0" t="s">
        <v>99</v>
      </c>
      <c r="AF988" s="0" t="s">
        <v>30149</v>
      </c>
      <c r="AH988" s="0" t="n">
        <v>800</v>
      </c>
      <c r="AI988" s="0" t="s">
        <v>2133</v>
      </c>
      <c r="AJ988" s="0" t="s">
        <v>32112</v>
      </c>
      <c r="AK988" s="0" t="s">
        <v>31135</v>
      </c>
      <c r="AL988" s="0" t="s">
        <v>2112</v>
      </c>
    </row>
    <row r="989" customFormat="false" ht="15" hidden="false" customHeight="false" outlineLevel="0" collapsed="false">
      <c r="A989" s="0" t="s">
        <v>33107</v>
      </c>
      <c r="B989" s="0" t="s">
        <v>33108</v>
      </c>
      <c r="C989" s="0" t="s">
        <v>33109</v>
      </c>
      <c r="D989" s="0" t="s">
        <v>33109</v>
      </c>
      <c r="E989" s="0" t="s">
        <v>33110</v>
      </c>
      <c r="F989" s="0" t="s">
        <v>498</v>
      </c>
      <c r="G989" s="0" t="n">
        <v>3</v>
      </c>
      <c r="H989" s="0" t="n">
        <v>1</v>
      </c>
      <c r="I989" s="0" t="n">
        <v>0.01</v>
      </c>
      <c r="J989" s="0" t="n">
        <v>1000</v>
      </c>
      <c r="K989" s="0" t="n">
        <v>0</v>
      </c>
      <c r="L989" s="0" t="n">
        <v>0</v>
      </c>
      <c r="M989" s="0" t="n">
        <v>72.89</v>
      </c>
      <c r="N989" s="0" t="n">
        <v>72.13</v>
      </c>
      <c r="O989" s="0" t="n">
        <v>72.89</v>
      </c>
      <c r="P989" s="0" t="n">
        <v>0</v>
      </c>
      <c r="Q989" s="0" t="n">
        <v>0</v>
      </c>
      <c r="R989" s="0" t="n">
        <v>0</v>
      </c>
      <c r="S989" s="0" t="n">
        <v>0</v>
      </c>
      <c r="T989" s="0" t="n">
        <v>0</v>
      </c>
      <c r="U989" s="0" t="n">
        <v>0</v>
      </c>
      <c r="V989" s="0" t="n">
        <v>0</v>
      </c>
      <c r="W989" s="0" t="n">
        <v>0</v>
      </c>
      <c r="X989" s="0" t="n">
        <v>69.52</v>
      </c>
      <c r="Y989" s="0" t="n">
        <v>73</v>
      </c>
      <c r="Z989" s="0" t="n">
        <v>0</v>
      </c>
      <c r="AA989" s="0" t="n">
        <v>316819</v>
      </c>
      <c r="AB989" s="0" t="n">
        <v>0</v>
      </c>
      <c r="AC989" s="0" t="n">
        <v>0</v>
      </c>
      <c r="AD989" s="0" t="s">
        <v>99</v>
      </c>
      <c r="AE989" s="0" t="s">
        <v>99</v>
      </c>
      <c r="AF989" s="0" t="s">
        <v>30149</v>
      </c>
      <c r="AH989" s="0" t="n">
        <v>800</v>
      </c>
      <c r="AI989" s="0" t="s">
        <v>2133</v>
      </c>
      <c r="AJ989" s="0" t="s">
        <v>32112</v>
      </c>
      <c r="AK989" s="0" t="s">
        <v>31135</v>
      </c>
      <c r="AL989" s="0" t="s">
        <v>2112</v>
      </c>
    </row>
    <row r="990" customFormat="false" ht="15" hidden="false" customHeight="false" outlineLevel="0" collapsed="false">
      <c r="A990" s="0" t="s">
        <v>33111</v>
      </c>
      <c r="B990" s="0" t="s">
        <v>33112</v>
      </c>
      <c r="C990" s="0" t="s">
        <v>33113</v>
      </c>
      <c r="D990" s="0" t="s">
        <v>33113</v>
      </c>
      <c r="E990" s="0" t="s">
        <v>33114</v>
      </c>
      <c r="F990" s="0" t="s">
        <v>498</v>
      </c>
      <c r="G990" s="0" t="n">
        <v>3</v>
      </c>
      <c r="H990" s="0" t="n">
        <v>1</v>
      </c>
      <c r="I990" s="0" t="n">
        <v>0.01</v>
      </c>
      <c r="J990" s="0" t="n">
        <v>1000</v>
      </c>
      <c r="K990" s="0" t="n">
        <v>0</v>
      </c>
      <c r="L990" s="0" t="n">
        <v>0</v>
      </c>
      <c r="M990" s="0" t="n">
        <v>69.28</v>
      </c>
      <c r="N990" s="0" t="n">
        <v>73.68</v>
      </c>
      <c r="O990" s="0" t="n">
        <v>69.28</v>
      </c>
      <c r="P990" s="0" t="n">
        <v>0</v>
      </c>
      <c r="Q990" s="0" t="n">
        <v>0</v>
      </c>
      <c r="R990" s="0" t="n">
        <v>0</v>
      </c>
      <c r="S990" s="0" t="n">
        <v>0</v>
      </c>
      <c r="T990" s="0" t="n">
        <v>0</v>
      </c>
      <c r="U990" s="0" t="n">
        <v>0</v>
      </c>
      <c r="V990" s="0" t="n">
        <v>0</v>
      </c>
      <c r="W990" s="0" t="n">
        <v>0</v>
      </c>
      <c r="X990" s="0" t="n">
        <v>69.01</v>
      </c>
      <c r="Y990" s="0" t="n">
        <v>79.01</v>
      </c>
      <c r="Z990" s="0" t="n">
        <v>0</v>
      </c>
      <c r="AA990" s="0" t="n">
        <v>163174</v>
      </c>
      <c r="AB990" s="0" t="n">
        <v>0</v>
      </c>
      <c r="AC990" s="0" t="n">
        <v>0</v>
      </c>
      <c r="AD990" s="0" t="s">
        <v>99</v>
      </c>
      <c r="AE990" s="0" t="s">
        <v>99</v>
      </c>
      <c r="AF990" s="0" t="s">
        <v>30149</v>
      </c>
      <c r="AH990" s="0" t="n">
        <v>800</v>
      </c>
      <c r="AI990" s="0" t="s">
        <v>2133</v>
      </c>
      <c r="AJ990" s="0" t="s">
        <v>32112</v>
      </c>
      <c r="AK990" s="0" t="s">
        <v>31135</v>
      </c>
      <c r="AL990" s="0" t="s">
        <v>2112</v>
      </c>
    </row>
    <row r="991" customFormat="false" ht="15" hidden="false" customHeight="false" outlineLevel="0" collapsed="false">
      <c r="A991" s="0" t="s">
        <v>33115</v>
      </c>
      <c r="B991" s="0" t="s">
        <v>33116</v>
      </c>
      <c r="C991" s="0" t="s">
        <v>33117</v>
      </c>
      <c r="D991" s="0" t="s">
        <v>33117</v>
      </c>
      <c r="E991" s="0" t="s">
        <v>33118</v>
      </c>
      <c r="F991" s="0" t="s">
        <v>498</v>
      </c>
      <c r="G991" s="0" t="n">
        <v>3</v>
      </c>
      <c r="H991" s="0" t="n">
        <v>1</v>
      </c>
      <c r="I991" s="0" t="n">
        <v>0.01</v>
      </c>
      <c r="J991" s="0" t="n">
        <v>1000</v>
      </c>
      <c r="K991" s="0" t="n">
        <v>0</v>
      </c>
      <c r="L991" s="0" t="n">
        <v>0</v>
      </c>
      <c r="M991" s="0" t="n">
        <v>73.56</v>
      </c>
      <c r="N991" s="0" t="n">
        <v>67.9</v>
      </c>
      <c r="O991" s="0" t="n">
        <v>73.56</v>
      </c>
      <c r="P991" s="0" t="n">
        <v>0</v>
      </c>
      <c r="Q991" s="0" t="n">
        <v>0</v>
      </c>
      <c r="R991" s="0" t="n">
        <v>0</v>
      </c>
      <c r="S991" s="0" t="n">
        <v>0</v>
      </c>
      <c r="T991" s="0" t="n">
        <v>0</v>
      </c>
      <c r="U991" s="0" t="n">
        <v>0</v>
      </c>
      <c r="V991" s="0" t="n">
        <v>0</v>
      </c>
      <c r="W991" s="0" t="n">
        <v>0</v>
      </c>
      <c r="X991" s="0" t="n">
        <v>68.75</v>
      </c>
      <c r="Y991" s="0" t="n">
        <v>77.95</v>
      </c>
      <c r="Z991" s="0" t="n">
        <v>0</v>
      </c>
      <c r="AA991" s="0" t="n">
        <v>153012</v>
      </c>
      <c r="AB991" s="0" t="n">
        <v>0</v>
      </c>
      <c r="AC991" s="0" t="n">
        <v>0</v>
      </c>
      <c r="AD991" s="0" t="s">
        <v>99</v>
      </c>
      <c r="AE991" s="0" t="s">
        <v>99</v>
      </c>
      <c r="AH991" s="0" t="n">
        <v>800</v>
      </c>
      <c r="AI991" s="0" t="s">
        <v>2133</v>
      </c>
      <c r="AJ991" s="0" t="s">
        <v>32112</v>
      </c>
      <c r="AK991" s="0" t="s">
        <v>31135</v>
      </c>
      <c r="AL991" s="0" t="s">
        <v>2112</v>
      </c>
    </row>
    <row r="992" customFormat="false" ht="15" hidden="false" customHeight="false" outlineLevel="0" collapsed="false">
      <c r="A992" s="0" t="s">
        <v>33119</v>
      </c>
      <c r="B992" s="0" t="s">
        <v>33120</v>
      </c>
      <c r="C992" s="0" t="s">
        <v>33121</v>
      </c>
      <c r="D992" s="0" t="s">
        <v>33121</v>
      </c>
      <c r="E992" s="0" t="s">
        <v>33122</v>
      </c>
      <c r="F992" s="0" t="s">
        <v>498</v>
      </c>
      <c r="G992" s="0" t="n">
        <v>3</v>
      </c>
      <c r="H992" s="0" t="n">
        <v>1</v>
      </c>
      <c r="I992" s="0" t="n">
        <v>0.01</v>
      </c>
      <c r="J992" s="0" t="n">
        <v>1000</v>
      </c>
      <c r="K992" s="0" t="n">
        <v>0</v>
      </c>
      <c r="L992" s="0" t="n">
        <v>0</v>
      </c>
      <c r="M992" s="0" t="n">
        <v>84.06</v>
      </c>
      <c r="N992" s="0" t="n">
        <v>85.07</v>
      </c>
      <c r="O992" s="0" t="n">
        <v>84.06</v>
      </c>
      <c r="P992" s="0" t="n">
        <v>0</v>
      </c>
      <c r="Q992" s="0" t="n">
        <v>0</v>
      </c>
      <c r="R992" s="0" t="n">
        <v>0</v>
      </c>
      <c r="S992" s="0" t="n">
        <v>0</v>
      </c>
      <c r="T992" s="0" t="n">
        <v>0</v>
      </c>
      <c r="U992" s="0" t="n">
        <v>0</v>
      </c>
      <c r="V992" s="0" t="n">
        <v>0</v>
      </c>
      <c r="W992" s="0" t="n">
        <v>0</v>
      </c>
      <c r="X992" s="0" t="n">
        <v>84.89</v>
      </c>
      <c r="Y992" s="0" t="n">
        <v>118.84</v>
      </c>
      <c r="Z992" s="0" t="n">
        <v>0</v>
      </c>
      <c r="AA992" s="0" t="n">
        <v>35906</v>
      </c>
      <c r="AB992" s="0" t="n">
        <v>0</v>
      </c>
      <c r="AC992" s="0" t="n">
        <v>0</v>
      </c>
      <c r="AD992" s="0" t="s">
        <v>99</v>
      </c>
      <c r="AE992" s="0" t="s">
        <v>99</v>
      </c>
      <c r="AH992" s="0" t="n">
        <v>8</v>
      </c>
      <c r="AI992" s="0" t="s">
        <v>2133</v>
      </c>
      <c r="AJ992" s="0" t="s">
        <v>32112</v>
      </c>
      <c r="AK992" s="0" t="s">
        <v>31135</v>
      </c>
      <c r="AL992" s="0" t="s">
        <v>2112</v>
      </c>
    </row>
    <row r="993" customFormat="false" ht="15" hidden="false" customHeight="false" outlineLevel="0" collapsed="false">
      <c r="A993" s="0" t="s">
        <v>33123</v>
      </c>
      <c r="B993" s="0" t="s">
        <v>33124</v>
      </c>
      <c r="C993" s="0" t="s">
        <v>33125</v>
      </c>
      <c r="D993" s="0" t="s">
        <v>33125</v>
      </c>
      <c r="E993" s="0" t="s">
        <v>33126</v>
      </c>
      <c r="F993" s="0" t="s">
        <v>498</v>
      </c>
      <c r="G993" s="0" t="n">
        <v>3</v>
      </c>
      <c r="H993" s="0" t="n">
        <v>1</v>
      </c>
      <c r="I993" s="0" t="n">
        <v>0.01</v>
      </c>
      <c r="J993" s="0" t="n">
        <v>1000</v>
      </c>
      <c r="K993" s="0" t="n">
        <v>0</v>
      </c>
      <c r="L993" s="0" t="n">
        <v>0</v>
      </c>
      <c r="M993" s="0" t="n">
        <v>65.03</v>
      </c>
      <c r="N993" s="0" t="n">
        <v>63.55</v>
      </c>
      <c r="O993" s="0" t="n">
        <v>65.03</v>
      </c>
      <c r="P993" s="0" t="n">
        <v>0</v>
      </c>
      <c r="Q993" s="0" t="n">
        <v>0</v>
      </c>
      <c r="R993" s="0" t="n">
        <v>0</v>
      </c>
      <c r="S993" s="0" t="n">
        <v>0</v>
      </c>
      <c r="T993" s="0" t="n">
        <v>0</v>
      </c>
      <c r="U993" s="0" t="n">
        <v>0</v>
      </c>
      <c r="V993" s="0" t="n">
        <v>0</v>
      </c>
      <c r="W993" s="0" t="n">
        <v>0</v>
      </c>
      <c r="X993" s="0" t="n">
        <v>64.18</v>
      </c>
      <c r="Y993" s="0" t="n">
        <v>70.01</v>
      </c>
      <c r="Z993" s="0" t="n">
        <v>0</v>
      </c>
      <c r="AA993" s="0" t="n">
        <v>322035</v>
      </c>
      <c r="AB993" s="0" t="n">
        <v>0</v>
      </c>
      <c r="AC993" s="0" t="n">
        <v>0</v>
      </c>
      <c r="AD993" s="0" t="s">
        <v>99</v>
      </c>
      <c r="AE993" s="0" t="s">
        <v>99</v>
      </c>
      <c r="AF993" s="0" t="s">
        <v>30149</v>
      </c>
      <c r="AH993" s="0" t="n">
        <v>800</v>
      </c>
      <c r="AI993" s="0" t="s">
        <v>2133</v>
      </c>
      <c r="AJ993" s="0" t="s">
        <v>32112</v>
      </c>
      <c r="AK993" s="0" t="s">
        <v>31135</v>
      </c>
      <c r="AL993" s="0" t="s">
        <v>2112</v>
      </c>
    </row>
    <row r="994" customFormat="false" ht="15" hidden="false" customHeight="false" outlineLevel="0" collapsed="false">
      <c r="A994" s="0" t="s">
        <v>33127</v>
      </c>
      <c r="B994" s="0" t="s">
        <v>33128</v>
      </c>
      <c r="C994" s="0" t="s">
        <v>33129</v>
      </c>
      <c r="D994" s="0" t="s">
        <v>33129</v>
      </c>
      <c r="E994" s="0" t="s">
        <v>33130</v>
      </c>
      <c r="F994" s="0" t="s">
        <v>498</v>
      </c>
      <c r="G994" s="0" t="n">
        <v>3</v>
      </c>
      <c r="H994" s="0" t="n">
        <v>1</v>
      </c>
      <c r="I994" s="0" t="n">
        <v>0.01</v>
      </c>
      <c r="J994" s="0" t="n">
        <v>1000</v>
      </c>
      <c r="K994" s="0" t="n">
        <v>0</v>
      </c>
      <c r="L994" s="0" t="n">
        <v>0</v>
      </c>
      <c r="M994" s="0" t="n">
        <v>70.51</v>
      </c>
      <c r="N994" s="0" t="n">
        <v>86.51</v>
      </c>
      <c r="O994" s="0" t="n">
        <v>70.51</v>
      </c>
      <c r="P994" s="0" t="n">
        <v>0</v>
      </c>
      <c r="Q994" s="0" t="n">
        <v>0</v>
      </c>
      <c r="R994" s="0" t="n">
        <v>0</v>
      </c>
      <c r="S994" s="0" t="n">
        <v>0</v>
      </c>
      <c r="T994" s="0" t="n">
        <v>0</v>
      </c>
      <c r="U994" s="0" t="n">
        <v>0</v>
      </c>
      <c r="V994" s="0" t="n">
        <v>0</v>
      </c>
      <c r="W994" s="0" t="n">
        <v>0</v>
      </c>
      <c r="X994" s="0" t="n">
        <v>63.01</v>
      </c>
      <c r="Y994" s="0" t="n">
        <v>73.01</v>
      </c>
      <c r="Z994" s="0" t="n">
        <v>0</v>
      </c>
      <c r="AA994" s="0" t="n">
        <v>187561</v>
      </c>
      <c r="AB994" s="0" t="n">
        <v>0</v>
      </c>
      <c r="AC994" s="0" t="n">
        <v>0</v>
      </c>
      <c r="AD994" s="0" t="s">
        <v>99</v>
      </c>
      <c r="AE994" s="0" t="s">
        <v>99</v>
      </c>
      <c r="AF994" s="0" t="s">
        <v>30149</v>
      </c>
      <c r="AH994" s="0" t="n">
        <v>800</v>
      </c>
      <c r="AI994" s="0" t="s">
        <v>2133</v>
      </c>
      <c r="AJ994" s="0" t="s">
        <v>32112</v>
      </c>
      <c r="AK994" s="0" t="s">
        <v>31135</v>
      </c>
      <c r="AL994" s="0" t="s">
        <v>2112</v>
      </c>
    </row>
    <row r="995" customFormat="false" ht="15" hidden="false" customHeight="false" outlineLevel="0" collapsed="false">
      <c r="A995" s="0" t="s">
        <v>33131</v>
      </c>
      <c r="B995" s="0" t="s">
        <v>33132</v>
      </c>
      <c r="C995" s="0" t="s">
        <v>33133</v>
      </c>
      <c r="D995" s="0" t="s">
        <v>33133</v>
      </c>
      <c r="E995" s="0" t="s">
        <v>33134</v>
      </c>
      <c r="F995" s="0" t="s">
        <v>498</v>
      </c>
      <c r="G995" s="0" t="n">
        <v>3</v>
      </c>
      <c r="H995" s="0" t="n">
        <v>1</v>
      </c>
      <c r="I995" s="0" t="n">
        <v>0.01</v>
      </c>
      <c r="J995" s="0" t="n">
        <v>1000</v>
      </c>
      <c r="K995" s="0" t="n">
        <v>0</v>
      </c>
      <c r="L995" s="0" t="n">
        <v>0</v>
      </c>
      <c r="M995" s="0" t="n">
        <v>66.02</v>
      </c>
      <c r="N995" s="0" t="n">
        <v>0</v>
      </c>
      <c r="O995" s="0" t="n">
        <v>66.02</v>
      </c>
      <c r="P995" s="0" t="n">
        <v>0</v>
      </c>
      <c r="Q995" s="0" t="n">
        <v>0</v>
      </c>
      <c r="R995" s="0" t="n">
        <v>0</v>
      </c>
      <c r="S995" s="0" t="n">
        <v>0</v>
      </c>
      <c r="T995" s="0" t="n">
        <v>0</v>
      </c>
      <c r="U995" s="0" t="n">
        <v>0</v>
      </c>
      <c r="V995" s="0" t="n">
        <v>0</v>
      </c>
      <c r="W995" s="0" t="n">
        <v>0</v>
      </c>
      <c r="X995" s="0" t="n">
        <v>61.06</v>
      </c>
      <c r="Y995" s="0" t="n">
        <v>71</v>
      </c>
      <c r="Z995" s="0" t="n">
        <v>0</v>
      </c>
      <c r="AA995" s="0" t="n">
        <v>451636</v>
      </c>
      <c r="AB995" s="0" t="n">
        <v>0</v>
      </c>
      <c r="AC995" s="0" t="n">
        <v>0</v>
      </c>
      <c r="AD995" s="0" t="s">
        <v>99</v>
      </c>
      <c r="AE995" s="0" t="s">
        <v>99</v>
      </c>
      <c r="AH995" s="0" t="n">
        <v>800</v>
      </c>
      <c r="AI995" s="0" t="s">
        <v>2133</v>
      </c>
      <c r="AJ995" s="0" t="s">
        <v>32112</v>
      </c>
      <c r="AK995" s="0" t="s">
        <v>31135</v>
      </c>
      <c r="AL995" s="0" t="s">
        <v>2112</v>
      </c>
    </row>
    <row r="996" customFormat="false" ht="15" hidden="false" customHeight="false" outlineLevel="0" collapsed="false">
      <c r="A996" s="0" t="s">
        <v>33135</v>
      </c>
      <c r="B996" s="0" t="s">
        <v>33136</v>
      </c>
      <c r="C996" s="0" t="s">
        <v>33137</v>
      </c>
      <c r="D996" s="0" t="s">
        <v>33137</v>
      </c>
      <c r="E996" s="0" t="s">
        <v>33138</v>
      </c>
      <c r="F996" s="0" t="s">
        <v>498</v>
      </c>
      <c r="G996" s="0" t="n">
        <v>3</v>
      </c>
      <c r="H996" s="0" t="n">
        <v>1</v>
      </c>
      <c r="I996" s="0" t="n">
        <v>0.01</v>
      </c>
      <c r="J996" s="0" t="n">
        <v>1000</v>
      </c>
      <c r="K996" s="0" t="n">
        <v>0</v>
      </c>
      <c r="L996" s="0" t="n">
        <v>0</v>
      </c>
      <c r="M996" s="0" t="n">
        <v>68.35</v>
      </c>
      <c r="N996" s="0" t="n">
        <v>73.51</v>
      </c>
      <c r="O996" s="0" t="n">
        <v>68.35</v>
      </c>
      <c r="P996" s="0" t="n">
        <v>0</v>
      </c>
      <c r="Q996" s="0" t="n">
        <v>0</v>
      </c>
      <c r="R996" s="0" t="n">
        <v>0</v>
      </c>
      <c r="S996" s="0" t="n">
        <v>0</v>
      </c>
      <c r="T996" s="0" t="n">
        <v>0</v>
      </c>
      <c r="U996" s="0" t="n">
        <v>0</v>
      </c>
      <c r="V996" s="0" t="n">
        <v>0</v>
      </c>
      <c r="W996" s="0" t="n">
        <v>0</v>
      </c>
      <c r="X996" s="0" t="n">
        <v>68.68</v>
      </c>
      <c r="Y996" s="0" t="n">
        <v>85.5</v>
      </c>
      <c r="Z996" s="0" t="n">
        <v>0</v>
      </c>
      <c r="AA996" s="0" t="n">
        <v>269657</v>
      </c>
      <c r="AB996" s="0" t="n">
        <v>0</v>
      </c>
      <c r="AC996" s="0" t="n">
        <v>0</v>
      </c>
      <c r="AD996" s="0" t="s">
        <v>99</v>
      </c>
      <c r="AE996" s="0" t="s">
        <v>99</v>
      </c>
      <c r="AF996" s="0" t="s">
        <v>30149</v>
      </c>
      <c r="AH996" s="0" t="n">
        <v>800</v>
      </c>
      <c r="AI996" s="0" t="s">
        <v>2133</v>
      </c>
      <c r="AJ996" s="0" t="s">
        <v>32112</v>
      </c>
      <c r="AK996" s="0" t="s">
        <v>31135</v>
      </c>
      <c r="AL996" s="0" t="s">
        <v>2112</v>
      </c>
    </row>
    <row r="997" customFormat="false" ht="15" hidden="false" customHeight="false" outlineLevel="0" collapsed="false">
      <c r="A997" s="0" t="s">
        <v>33139</v>
      </c>
      <c r="B997" s="0" t="s">
        <v>33140</v>
      </c>
      <c r="C997" s="0" t="s">
        <v>33141</v>
      </c>
      <c r="D997" s="0" t="s">
        <v>33141</v>
      </c>
      <c r="E997" s="0" t="s">
        <v>33142</v>
      </c>
      <c r="F997" s="0" t="s">
        <v>498</v>
      </c>
      <c r="G997" s="0" t="n">
        <v>3</v>
      </c>
      <c r="H997" s="0" t="n">
        <v>1</v>
      </c>
      <c r="I997" s="0" t="n">
        <v>0.01</v>
      </c>
      <c r="J997" s="0" t="n">
        <v>1000</v>
      </c>
      <c r="K997" s="0" t="n">
        <v>0</v>
      </c>
      <c r="L997" s="0" t="n">
        <v>0</v>
      </c>
      <c r="M997" s="0" t="n">
        <v>69</v>
      </c>
      <c r="N997" s="0" t="n">
        <v>79.83</v>
      </c>
      <c r="O997" s="0" t="n">
        <v>69</v>
      </c>
      <c r="P997" s="0" t="n">
        <v>0</v>
      </c>
      <c r="Q997" s="0" t="n">
        <v>0</v>
      </c>
      <c r="R997" s="0" t="n">
        <v>0</v>
      </c>
      <c r="S997" s="0" t="n">
        <v>0</v>
      </c>
      <c r="T997" s="0" t="n">
        <v>0</v>
      </c>
      <c r="U997" s="0" t="n">
        <v>0</v>
      </c>
      <c r="V997" s="0" t="n">
        <v>0</v>
      </c>
      <c r="W997" s="0" t="n">
        <v>0</v>
      </c>
      <c r="X997" s="0" t="n">
        <v>68.17</v>
      </c>
      <c r="Y997" s="0" t="n">
        <v>73.01</v>
      </c>
      <c r="Z997" s="0" t="n">
        <v>0</v>
      </c>
      <c r="AA997" s="0" t="n">
        <v>118223</v>
      </c>
      <c r="AB997" s="0" t="n">
        <v>0</v>
      </c>
      <c r="AC997" s="0" t="n">
        <v>0</v>
      </c>
      <c r="AD997" s="0" t="s">
        <v>99</v>
      </c>
      <c r="AE997" s="0" t="s">
        <v>99</v>
      </c>
      <c r="AF997" s="0" t="s">
        <v>30149</v>
      </c>
      <c r="AH997" s="0" t="n">
        <v>800</v>
      </c>
      <c r="AI997" s="0" t="s">
        <v>2133</v>
      </c>
      <c r="AJ997" s="0" t="s">
        <v>32112</v>
      </c>
      <c r="AK997" s="0" t="s">
        <v>31135</v>
      </c>
      <c r="AL997" s="0" t="s">
        <v>2112</v>
      </c>
    </row>
    <row r="998" customFormat="false" ht="15" hidden="false" customHeight="false" outlineLevel="0" collapsed="false">
      <c r="A998" s="0" t="s">
        <v>33143</v>
      </c>
      <c r="B998" s="0" t="s">
        <v>33144</v>
      </c>
      <c r="C998" s="0" t="s">
        <v>33145</v>
      </c>
      <c r="D998" s="0" t="s">
        <v>33145</v>
      </c>
      <c r="E998" s="0" t="s">
        <v>33146</v>
      </c>
      <c r="F998" s="0" t="s">
        <v>498</v>
      </c>
      <c r="G998" s="0" t="n">
        <v>3</v>
      </c>
      <c r="H998" s="0" t="n">
        <v>1</v>
      </c>
      <c r="I998" s="0" t="n">
        <v>0.01</v>
      </c>
      <c r="J998" s="0" t="n">
        <v>1000</v>
      </c>
      <c r="K998" s="0" t="n">
        <v>0</v>
      </c>
      <c r="L998" s="0" t="n">
        <v>0</v>
      </c>
      <c r="M998" s="0" t="n">
        <v>88.38</v>
      </c>
      <c r="N998" s="0" t="n">
        <v>0</v>
      </c>
      <c r="O998" s="0" t="n">
        <v>88.38</v>
      </c>
      <c r="P998" s="0" t="n">
        <v>0</v>
      </c>
      <c r="Q998" s="0" t="n">
        <v>0</v>
      </c>
      <c r="R998" s="0" t="n">
        <v>0</v>
      </c>
      <c r="S998" s="0" t="n">
        <v>0</v>
      </c>
      <c r="T998" s="0" t="n">
        <v>0</v>
      </c>
      <c r="U998" s="0" t="n">
        <v>0</v>
      </c>
      <c r="V998" s="0" t="n">
        <v>0</v>
      </c>
      <c r="W998" s="0" t="n">
        <v>0</v>
      </c>
      <c r="X998" s="0" t="n">
        <v>68.4</v>
      </c>
      <c r="Y998" s="0" t="n">
        <v>0</v>
      </c>
      <c r="Z998" s="0" t="n">
        <v>0</v>
      </c>
      <c r="AA998" s="0" t="n">
        <v>28242</v>
      </c>
      <c r="AB998" s="0" t="n">
        <v>0</v>
      </c>
      <c r="AC998" s="0" t="n">
        <v>0</v>
      </c>
      <c r="AD998" s="0" t="s">
        <v>99</v>
      </c>
      <c r="AE998" s="0" t="s">
        <v>99</v>
      </c>
      <c r="AF998" s="0" t="s">
        <v>30149</v>
      </c>
      <c r="AH998" s="0" t="n">
        <v>800</v>
      </c>
      <c r="AI998" s="0" t="s">
        <v>2133</v>
      </c>
      <c r="AJ998" s="0" t="s">
        <v>32112</v>
      </c>
      <c r="AK998" s="0" t="s">
        <v>31135</v>
      </c>
      <c r="AL998" s="0" t="s">
        <v>2112</v>
      </c>
    </row>
    <row r="999" customFormat="false" ht="15" hidden="false" customHeight="false" outlineLevel="0" collapsed="false">
      <c r="A999" s="0" t="s">
        <v>33147</v>
      </c>
      <c r="B999" s="0" t="s">
        <v>33148</v>
      </c>
      <c r="C999" s="0" t="s">
        <v>33149</v>
      </c>
      <c r="D999" s="0" t="s">
        <v>33149</v>
      </c>
      <c r="E999" s="0" t="s">
        <v>33150</v>
      </c>
      <c r="F999" s="0" t="s">
        <v>498</v>
      </c>
      <c r="G999" s="0" t="n">
        <v>3</v>
      </c>
      <c r="H999" s="0" t="n">
        <v>1</v>
      </c>
      <c r="I999" s="0" t="n">
        <v>0.01</v>
      </c>
      <c r="J999" s="0" t="n">
        <v>1000</v>
      </c>
      <c r="K999" s="0" t="n">
        <v>0</v>
      </c>
      <c r="L999" s="0" t="n">
        <v>0</v>
      </c>
      <c r="M999" s="0" t="n">
        <v>87.73</v>
      </c>
      <c r="N999" s="0" t="n">
        <v>0</v>
      </c>
      <c r="O999" s="0" t="n">
        <v>87.73</v>
      </c>
      <c r="P999" s="0" t="n">
        <v>0</v>
      </c>
      <c r="Q999" s="0" t="n">
        <v>0</v>
      </c>
      <c r="R999" s="0" t="n">
        <v>0</v>
      </c>
      <c r="S999" s="0" t="n">
        <v>0</v>
      </c>
      <c r="T999" s="0" t="n">
        <v>0</v>
      </c>
      <c r="U999" s="0" t="n">
        <v>0</v>
      </c>
      <c r="V999" s="0" t="n">
        <v>0</v>
      </c>
      <c r="W999" s="0" t="n">
        <v>0</v>
      </c>
      <c r="X999" s="0" t="n">
        <v>67.7</v>
      </c>
      <c r="Y999" s="0" t="n">
        <v>0</v>
      </c>
      <c r="Z999" s="0" t="n">
        <v>0</v>
      </c>
      <c r="AA999" s="0" t="n">
        <v>29934</v>
      </c>
      <c r="AB999" s="0" t="n">
        <v>0</v>
      </c>
      <c r="AC999" s="0" t="n">
        <v>0</v>
      </c>
      <c r="AD999" s="0" t="s">
        <v>99</v>
      </c>
      <c r="AE999" s="0" t="s">
        <v>99</v>
      </c>
      <c r="AF999" s="0" t="s">
        <v>30149</v>
      </c>
      <c r="AH999" s="0" t="n">
        <v>800</v>
      </c>
      <c r="AI999" s="0" t="s">
        <v>2133</v>
      </c>
      <c r="AJ999" s="0" t="s">
        <v>32112</v>
      </c>
      <c r="AK999" s="0" t="s">
        <v>31135</v>
      </c>
      <c r="AL999" s="0" t="s">
        <v>2112</v>
      </c>
    </row>
    <row r="1000" customFormat="false" ht="15" hidden="false" customHeight="false" outlineLevel="0" collapsed="false">
      <c r="A1000" s="0" t="s">
        <v>33151</v>
      </c>
      <c r="B1000" s="0" t="s">
        <v>33152</v>
      </c>
      <c r="C1000" s="0" t="s">
        <v>33153</v>
      </c>
      <c r="D1000" s="0" t="s">
        <v>33153</v>
      </c>
      <c r="E1000" s="0" t="s">
        <v>33154</v>
      </c>
      <c r="F1000" s="0" t="s">
        <v>498</v>
      </c>
      <c r="G1000" s="0" t="n">
        <v>3</v>
      </c>
      <c r="H1000" s="0" t="n">
        <v>1</v>
      </c>
      <c r="I1000" s="0" t="n">
        <v>0.01</v>
      </c>
      <c r="J1000" s="0" t="n">
        <v>1000</v>
      </c>
      <c r="K1000" s="0" t="n">
        <v>2.98</v>
      </c>
      <c r="L1000" s="0" t="n">
        <v>117.4</v>
      </c>
      <c r="M1000" s="0" t="n">
        <v>114</v>
      </c>
      <c r="N1000" s="0" t="n">
        <v>111.99</v>
      </c>
      <c r="O1000" s="0" t="n">
        <v>117.4</v>
      </c>
      <c r="P1000" s="0" t="n">
        <v>0</v>
      </c>
      <c r="Q1000" s="0" t="n">
        <v>0</v>
      </c>
      <c r="R1000" s="0" t="n">
        <v>0</v>
      </c>
      <c r="S1000" s="0" t="n">
        <v>117.4</v>
      </c>
      <c r="T1000" s="0" t="n">
        <v>117.4</v>
      </c>
      <c r="U1000" s="0" t="n">
        <v>117.4</v>
      </c>
      <c r="V1000" s="0" t="n">
        <v>117.4</v>
      </c>
      <c r="W1000" s="0" t="n">
        <v>585826</v>
      </c>
      <c r="X1000" s="0" t="n">
        <v>118.3</v>
      </c>
      <c r="Y1000" s="0" t="n">
        <v>135</v>
      </c>
      <c r="Z1000" s="0" t="n">
        <v>2</v>
      </c>
      <c r="AA1000" s="0" t="n">
        <v>66442</v>
      </c>
      <c r="AB1000" s="0" t="n">
        <v>385072</v>
      </c>
      <c r="AC1000" s="0" t="n">
        <v>0</v>
      </c>
      <c r="AD1000" s="0" t="s">
        <v>99</v>
      </c>
      <c r="AE1000" s="0" t="s">
        <v>99</v>
      </c>
      <c r="AF1000" s="0" t="s">
        <v>30149</v>
      </c>
      <c r="AH1000" s="0" t="n">
        <v>800</v>
      </c>
      <c r="AI1000" s="0" t="s">
        <v>2133</v>
      </c>
      <c r="AJ1000" s="0" t="s">
        <v>32112</v>
      </c>
      <c r="AK1000" s="0" t="s">
        <v>31135</v>
      </c>
      <c r="AL1000" s="0" t="s">
        <v>2112</v>
      </c>
    </row>
    <row r="1001" customFormat="false" ht="15" hidden="false" customHeight="false" outlineLevel="0" collapsed="false">
      <c r="A1001" s="0" t="s">
        <v>33155</v>
      </c>
      <c r="B1001" s="0" t="s">
        <v>33156</v>
      </c>
      <c r="C1001" s="0" t="s">
        <v>33157</v>
      </c>
      <c r="D1001" s="0" t="s">
        <v>33157</v>
      </c>
      <c r="E1001" s="0" t="s">
        <v>33158</v>
      </c>
      <c r="F1001" s="0" t="s">
        <v>498</v>
      </c>
      <c r="G1001" s="0" t="n">
        <v>3</v>
      </c>
      <c r="H1001" s="0" t="n">
        <v>1</v>
      </c>
      <c r="I1001" s="0" t="n">
        <v>0.01</v>
      </c>
      <c r="J1001" s="0" t="n">
        <v>1000</v>
      </c>
      <c r="K1001" s="0" t="n">
        <v>0</v>
      </c>
      <c r="L1001" s="0" t="n">
        <v>0</v>
      </c>
      <c r="M1001" s="0" t="n">
        <v>72.25</v>
      </c>
      <c r="N1001" s="0" t="n">
        <v>72.47</v>
      </c>
      <c r="O1001" s="0" t="n">
        <v>72.25</v>
      </c>
      <c r="P1001" s="0" t="n">
        <v>0</v>
      </c>
      <c r="Q1001" s="0" t="n">
        <v>0</v>
      </c>
      <c r="R1001" s="0" t="n">
        <v>0</v>
      </c>
      <c r="S1001" s="0" t="n">
        <v>0</v>
      </c>
      <c r="T1001" s="0" t="n">
        <v>0</v>
      </c>
      <c r="U1001" s="0" t="n">
        <v>0</v>
      </c>
      <c r="V1001" s="0" t="n">
        <v>0</v>
      </c>
      <c r="W1001" s="0" t="n">
        <v>0</v>
      </c>
      <c r="X1001" s="0" t="n">
        <v>66.28</v>
      </c>
      <c r="Y1001" s="0" t="n">
        <v>72.25</v>
      </c>
      <c r="Z1001" s="0" t="n">
        <v>0</v>
      </c>
      <c r="AA1001" s="0" t="n">
        <v>146308</v>
      </c>
      <c r="AB1001" s="0" t="n">
        <v>0</v>
      </c>
      <c r="AC1001" s="0" t="n">
        <v>0</v>
      </c>
      <c r="AD1001" s="0" t="s">
        <v>99</v>
      </c>
      <c r="AE1001" s="0" t="s">
        <v>99</v>
      </c>
      <c r="AH1001" s="0" t="n">
        <v>8</v>
      </c>
      <c r="AI1001" s="0" t="s">
        <v>2133</v>
      </c>
      <c r="AJ1001" s="0" t="s">
        <v>32112</v>
      </c>
      <c r="AK1001" s="0" t="s">
        <v>31135</v>
      </c>
      <c r="AL1001" s="0" t="s">
        <v>2112</v>
      </c>
    </row>
    <row r="1002" customFormat="false" ht="15" hidden="false" customHeight="false" outlineLevel="0" collapsed="false">
      <c r="A1002" s="0" t="s">
        <v>33159</v>
      </c>
      <c r="B1002" s="0" t="s">
        <v>33160</v>
      </c>
      <c r="C1002" s="0" t="s">
        <v>33161</v>
      </c>
      <c r="D1002" s="0" t="s">
        <v>33161</v>
      </c>
      <c r="E1002" s="0" t="s">
        <v>33162</v>
      </c>
      <c r="F1002" s="0" t="s">
        <v>498</v>
      </c>
      <c r="G1002" s="0" t="n">
        <v>3</v>
      </c>
      <c r="H1002" s="0" t="n">
        <v>1</v>
      </c>
      <c r="I1002" s="0" t="n">
        <v>0.01</v>
      </c>
      <c r="J1002" s="0" t="n">
        <v>1000</v>
      </c>
      <c r="K1002" s="0" t="n">
        <v>0</v>
      </c>
      <c r="L1002" s="0" t="n">
        <v>0</v>
      </c>
      <c r="M1002" s="0" t="n">
        <v>78.67</v>
      </c>
      <c r="N1002" s="0" t="n">
        <v>67.1</v>
      </c>
      <c r="O1002" s="0" t="n">
        <v>78.67</v>
      </c>
      <c r="P1002" s="0" t="n">
        <v>0</v>
      </c>
      <c r="Q1002" s="0" t="n">
        <v>0</v>
      </c>
      <c r="R1002" s="0" t="n">
        <v>0</v>
      </c>
      <c r="S1002" s="0" t="n">
        <v>0</v>
      </c>
      <c r="T1002" s="0" t="n">
        <v>0</v>
      </c>
      <c r="U1002" s="0" t="n">
        <v>0</v>
      </c>
      <c r="V1002" s="0" t="n">
        <v>0</v>
      </c>
      <c r="W1002" s="0" t="n">
        <v>0</v>
      </c>
      <c r="X1002" s="0" t="n">
        <v>65</v>
      </c>
      <c r="Y1002" s="0" t="n">
        <v>83.67</v>
      </c>
      <c r="Z1002" s="0" t="n">
        <v>0</v>
      </c>
      <c r="AA1002" s="0" t="n">
        <v>252399</v>
      </c>
      <c r="AB1002" s="0" t="n">
        <v>0</v>
      </c>
      <c r="AC1002" s="0" t="n">
        <v>0</v>
      </c>
      <c r="AD1002" s="0" t="s">
        <v>99</v>
      </c>
      <c r="AE1002" s="0" t="s">
        <v>99</v>
      </c>
      <c r="AH1002" s="0" t="n">
        <v>800</v>
      </c>
      <c r="AI1002" s="0" t="s">
        <v>2133</v>
      </c>
      <c r="AJ1002" s="0" t="s">
        <v>32112</v>
      </c>
      <c r="AK1002" s="0" t="s">
        <v>31135</v>
      </c>
      <c r="AL1002" s="0" t="s">
        <v>2112</v>
      </c>
    </row>
    <row r="1003" customFormat="false" ht="15" hidden="false" customHeight="false" outlineLevel="0" collapsed="false">
      <c r="A1003" s="0" t="s">
        <v>33163</v>
      </c>
      <c r="B1003" s="0" t="s">
        <v>33164</v>
      </c>
      <c r="C1003" s="0" t="s">
        <v>33165</v>
      </c>
      <c r="D1003" s="0" t="s">
        <v>33165</v>
      </c>
      <c r="E1003" s="0" t="s">
        <v>33166</v>
      </c>
      <c r="F1003" s="0" t="s">
        <v>498</v>
      </c>
      <c r="G1003" s="0" t="n">
        <v>3</v>
      </c>
      <c r="H1003" s="0" t="n">
        <v>1</v>
      </c>
      <c r="I1003" s="0" t="n">
        <v>0.01</v>
      </c>
      <c r="J1003" s="0" t="n">
        <v>1000</v>
      </c>
      <c r="K1003" s="0" t="n">
        <v>0</v>
      </c>
      <c r="L1003" s="0" t="n">
        <v>0</v>
      </c>
      <c r="M1003" s="0" t="n">
        <v>73.01</v>
      </c>
      <c r="N1003" s="0" t="n">
        <v>0</v>
      </c>
      <c r="O1003" s="0" t="n">
        <v>73.01</v>
      </c>
      <c r="P1003" s="0" t="n">
        <v>0</v>
      </c>
      <c r="Q1003" s="0" t="n">
        <v>0</v>
      </c>
      <c r="R1003" s="0" t="n">
        <v>0</v>
      </c>
      <c r="S1003" s="0" t="n">
        <v>0</v>
      </c>
      <c r="T1003" s="0" t="n">
        <v>0</v>
      </c>
      <c r="U1003" s="0" t="n">
        <v>0</v>
      </c>
      <c r="V1003" s="0" t="n">
        <v>0</v>
      </c>
      <c r="W1003" s="0" t="n">
        <v>0</v>
      </c>
      <c r="X1003" s="0" t="n">
        <v>68.02</v>
      </c>
      <c r="Y1003" s="0" t="n">
        <v>78.01</v>
      </c>
      <c r="Z1003" s="0" t="n">
        <v>0</v>
      </c>
      <c r="AA1003" s="0" t="n">
        <v>81998</v>
      </c>
      <c r="AB1003" s="0" t="n">
        <v>0</v>
      </c>
      <c r="AC1003" s="0" t="n">
        <v>0</v>
      </c>
      <c r="AD1003" s="0" t="s">
        <v>99</v>
      </c>
      <c r="AE1003" s="0" t="s">
        <v>99</v>
      </c>
      <c r="AH1003" s="0" t="n">
        <v>8</v>
      </c>
      <c r="AI1003" s="0" t="s">
        <v>2133</v>
      </c>
      <c r="AJ1003" s="0" t="s">
        <v>32112</v>
      </c>
      <c r="AK1003" s="0" t="s">
        <v>31135</v>
      </c>
      <c r="AL1003" s="0" t="s">
        <v>2112</v>
      </c>
    </row>
    <row r="1004" customFormat="false" ht="15" hidden="false" customHeight="false" outlineLevel="0" collapsed="false">
      <c r="A1004" s="0" t="s">
        <v>33167</v>
      </c>
      <c r="B1004" s="0" t="s">
        <v>33168</v>
      </c>
      <c r="C1004" s="0" t="s">
        <v>33169</v>
      </c>
      <c r="D1004" s="0" t="s">
        <v>33169</v>
      </c>
      <c r="E1004" s="0" t="s">
        <v>33170</v>
      </c>
      <c r="F1004" s="0" t="s">
        <v>498</v>
      </c>
      <c r="G1004" s="0" t="n">
        <v>3</v>
      </c>
      <c r="H1004" s="0" t="n">
        <v>1</v>
      </c>
      <c r="I1004" s="0" t="n">
        <v>0.01</v>
      </c>
      <c r="J1004" s="0" t="n">
        <v>1000</v>
      </c>
      <c r="K1004" s="0" t="n">
        <v>1.96</v>
      </c>
      <c r="L1004" s="0" t="n">
        <v>77.49</v>
      </c>
      <c r="M1004" s="0" t="n">
        <v>76</v>
      </c>
      <c r="N1004" s="0" t="n">
        <v>77.51</v>
      </c>
      <c r="O1004" s="0" t="n">
        <v>77.49</v>
      </c>
      <c r="P1004" s="0" t="n">
        <v>0</v>
      </c>
      <c r="Q1004" s="0" t="n">
        <v>0</v>
      </c>
      <c r="R1004" s="0" t="n">
        <v>0</v>
      </c>
      <c r="S1004" s="0" t="n">
        <v>77.87</v>
      </c>
      <c r="T1004" s="0" t="n">
        <v>81.29</v>
      </c>
      <c r="U1004" s="0" t="n">
        <v>77.49</v>
      </c>
      <c r="V1004" s="0" t="n">
        <v>81.29</v>
      </c>
      <c r="W1004" s="0" t="n">
        <v>7787</v>
      </c>
      <c r="X1004" s="0" t="n">
        <v>76.03</v>
      </c>
      <c r="Y1004" s="0" t="n">
        <v>77.3</v>
      </c>
      <c r="Z1004" s="0" t="n">
        <v>3</v>
      </c>
      <c r="AA1004" s="0" t="n">
        <v>123773</v>
      </c>
      <c r="AB1004" s="0" t="n">
        <v>6199.2</v>
      </c>
      <c r="AC1004" s="0" t="n">
        <v>0</v>
      </c>
      <c r="AD1004" s="0" t="s">
        <v>99</v>
      </c>
      <c r="AE1004" s="0" t="s">
        <v>99</v>
      </c>
      <c r="AH1004" s="0" t="n">
        <v>8</v>
      </c>
      <c r="AI1004" s="0" t="s">
        <v>2133</v>
      </c>
      <c r="AJ1004" s="0" t="s">
        <v>32112</v>
      </c>
      <c r="AK1004" s="0" t="s">
        <v>31135</v>
      </c>
      <c r="AL1004" s="0" t="s">
        <v>2112</v>
      </c>
    </row>
    <row r="1005" customFormat="false" ht="15" hidden="false" customHeight="false" outlineLevel="0" collapsed="false">
      <c r="A1005" s="0" t="s">
        <v>33171</v>
      </c>
      <c r="B1005" s="0" t="s">
        <v>33172</v>
      </c>
      <c r="C1005" s="0" t="s">
        <v>33173</v>
      </c>
      <c r="D1005" s="0" t="s">
        <v>33173</v>
      </c>
      <c r="E1005" s="0" t="s">
        <v>33174</v>
      </c>
      <c r="F1005" s="0" t="s">
        <v>498</v>
      </c>
      <c r="G1005" s="0" t="n">
        <v>3</v>
      </c>
      <c r="H1005" s="0" t="n">
        <v>1</v>
      </c>
      <c r="I1005" s="0" t="n">
        <v>0.01</v>
      </c>
      <c r="J1005" s="0" t="n">
        <v>1000</v>
      </c>
      <c r="K1005" s="0" t="n">
        <v>0</v>
      </c>
      <c r="L1005" s="0" t="n">
        <v>0</v>
      </c>
      <c r="M1005" s="0" t="n">
        <v>100.9</v>
      </c>
      <c r="N1005" s="0" t="n">
        <v>98.53</v>
      </c>
      <c r="O1005" s="0" t="n">
        <v>100.9</v>
      </c>
      <c r="P1005" s="0" t="n">
        <v>0</v>
      </c>
      <c r="Q1005" s="0" t="n">
        <v>0</v>
      </c>
      <c r="R1005" s="0" t="n">
        <v>0</v>
      </c>
      <c r="S1005" s="0" t="n">
        <v>0</v>
      </c>
      <c r="T1005" s="0" t="n">
        <v>0</v>
      </c>
      <c r="U1005" s="0" t="n">
        <v>0</v>
      </c>
      <c r="V1005" s="0" t="n">
        <v>0</v>
      </c>
      <c r="W1005" s="0" t="n">
        <v>0</v>
      </c>
      <c r="X1005" s="0" t="n">
        <v>99.68</v>
      </c>
      <c r="Y1005" s="0" t="n">
        <v>100.23</v>
      </c>
      <c r="Z1005" s="0" t="n">
        <v>0</v>
      </c>
      <c r="AA1005" s="0" t="n">
        <v>78101</v>
      </c>
      <c r="AB1005" s="0" t="n">
        <v>0</v>
      </c>
      <c r="AC1005" s="0" t="n">
        <v>0</v>
      </c>
      <c r="AD1005" s="0" t="s">
        <v>99</v>
      </c>
      <c r="AE1005" s="0" t="s">
        <v>99</v>
      </c>
      <c r="AF1005" s="0" t="s">
        <v>30149</v>
      </c>
      <c r="AH1005" s="0" t="n">
        <v>800</v>
      </c>
      <c r="AI1005" s="0" t="s">
        <v>2133</v>
      </c>
      <c r="AJ1005" s="0" t="s">
        <v>32112</v>
      </c>
      <c r="AK1005" s="0" t="s">
        <v>31135</v>
      </c>
      <c r="AL1005" s="0" t="s">
        <v>2112</v>
      </c>
    </row>
    <row r="1006" customFormat="false" ht="15" hidden="false" customHeight="false" outlineLevel="0" collapsed="false">
      <c r="A1006" s="0" t="s">
        <v>33175</v>
      </c>
      <c r="B1006" s="0" t="s">
        <v>33176</v>
      </c>
      <c r="C1006" s="0" t="s">
        <v>33177</v>
      </c>
      <c r="D1006" s="0" t="s">
        <v>33177</v>
      </c>
      <c r="E1006" s="0" t="s">
        <v>33178</v>
      </c>
      <c r="F1006" s="0" t="s">
        <v>498</v>
      </c>
      <c r="G1006" s="0" t="n">
        <v>3</v>
      </c>
      <c r="H1006" s="0" t="n">
        <v>1</v>
      </c>
      <c r="I1006" s="0" t="n">
        <v>0.01</v>
      </c>
      <c r="J1006" s="0" t="n">
        <v>1000</v>
      </c>
      <c r="K1006" s="0" t="n">
        <v>0</v>
      </c>
      <c r="L1006" s="0" t="n">
        <v>99.95</v>
      </c>
      <c r="M1006" s="0" t="n">
        <v>99.95</v>
      </c>
      <c r="N1006" s="0" t="n">
        <v>102.11</v>
      </c>
      <c r="O1006" s="0" t="n">
        <v>99.95</v>
      </c>
      <c r="P1006" s="0" t="n">
        <v>0</v>
      </c>
      <c r="Q1006" s="0" t="n">
        <v>0</v>
      </c>
      <c r="R1006" s="0" t="n">
        <v>0</v>
      </c>
      <c r="S1006" s="0" t="n">
        <v>99.95</v>
      </c>
      <c r="T1006" s="0" t="n">
        <v>99.95</v>
      </c>
      <c r="U1006" s="0" t="n">
        <v>99.95</v>
      </c>
      <c r="V1006" s="0" t="n">
        <v>99.95</v>
      </c>
      <c r="W1006" s="0" t="n">
        <v>1000</v>
      </c>
      <c r="X1006" s="0" t="n">
        <v>99.78</v>
      </c>
      <c r="Y1006" s="0" t="n">
        <v>99.95</v>
      </c>
      <c r="Z1006" s="0" t="n">
        <v>1</v>
      </c>
      <c r="AA1006" s="0" t="n">
        <v>145649</v>
      </c>
      <c r="AB1006" s="0" t="n">
        <v>999.5</v>
      </c>
      <c r="AC1006" s="0" t="n">
        <v>0</v>
      </c>
      <c r="AD1006" s="0" t="s">
        <v>99</v>
      </c>
      <c r="AE1006" s="0" t="s">
        <v>99</v>
      </c>
      <c r="AF1006" s="0" t="s">
        <v>30149</v>
      </c>
      <c r="AH1006" s="0" t="n">
        <v>800</v>
      </c>
      <c r="AI1006" s="0" t="s">
        <v>2133</v>
      </c>
      <c r="AJ1006" s="0" t="s">
        <v>32112</v>
      </c>
      <c r="AK1006" s="0" t="s">
        <v>31135</v>
      </c>
      <c r="AL1006" s="0" t="s">
        <v>2112</v>
      </c>
    </row>
    <row r="1007" customFormat="false" ht="15" hidden="false" customHeight="false" outlineLevel="0" collapsed="false">
      <c r="A1007" s="0" t="s">
        <v>33179</v>
      </c>
      <c r="B1007" s="0" t="s">
        <v>33180</v>
      </c>
      <c r="C1007" s="0" t="s">
        <v>33181</v>
      </c>
      <c r="D1007" s="0" t="s">
        <v>33181</v>
      </c>
      <c r="E1007" s="0" t="s">
        <v>33182</v>
      </c>
      <c r="F1007" s="0" t="s">
        <v>498</v>
      </c>
      <c r="G1007" s="0" t="n">
        <v>3</v>
      </c>
      <c r="H1007" s="0" t="n">
        <v>1</v>
      </c>
      <c r="I1007" s="0" t="n">
        <v>0.01</v>
      </c>
      <c r="J1007" s="0" t="n">
        <v>1000</v>
      </c>
      <c r="K1007" s="0" t="n">
        <v>0.36</v>
      </c>
      <c r="L1007" s="0" t="n">
        <v>99.9</v>
      </c>
      <c r="M1007" s="0" t="n">
        <v>99.55</v>
      </c>
      <c r="N1007" s="0" t="n">
        <v>99.07</v>
      </c>
      <c r="O1007" s="0" t="n">
        <v>99.9</v>
      </c>
      <c r="P1007" s="0" t="n">
        <v>0</v>
      </c>
      <c r="Q1007" s="0" t="n">
        <v>0</v>
      </c>
      <c r="R1007" s="0" t="n">
        <v>0</v>
      </c>
      <c r="S1007" s="0" t="n">
        <v>99.9</v>
      </c>
      <c r="T1007" s="0" t="n">
        <v>99.9</v>
      </c>
      <c r="U1007" s="0" t="n">
        <v>99.9</v>
      </c>
      <c r="V1007" s="0" t="n">
        <v>99.9</v>
      </c>
      <c r="W1007" s="0" t="n">
        <v>49950</v>
      </c>
      <c r="X1007" s="0" t="n">
        <v>99.59</v>
      </c>
      <c r="Y1007" s="0" t="n">
        <v>99.9</v>
      </c>
      <c r="Z1007" s="0" t="n">
        <v>5</v>
      </c>
      <c r="AA1007" s="0" t="n">
        <v>149212</v>
      </c>
      <c r="AB1007" s="0" t="n">
        <v>39960</v>
      </c>
      <c r="AC1007" s="0" t="n">
        <v>0</v>
      </c>
      <c r="AD1007" s="0" t="s">
        <v>99</v>
      </c>
      <c r="AE1007" s="0" t="s">
        <v>99</v>
      </c>
      <c r="AF1007" s="0" t="s">
        <v>30149</v>
      </c>
      <c r="AH1007" s="0" t="n">
        <v>800</v>
      </c>
      <c r="AI1007" s="0" t="s">
        <v>2133</v>
      </c>
      <c r="AJ1007" s="0" t="s">
        <v>32112</v>
      </c>
      <c r="AK1007" s="0" t="s">
        <v>31135</v>
      </c>
      <c r="AL1007" s="0" t="s">
        <v>2112</v>
      </c>
    </row>
    <row r="1008" customFormat="false" ht="15" hidden="false" customHeight="false" outlineLevel="0" collapsed="false">
      <c r="A1008" s="0" t="s">
        <v>33183</v>
      </c>
      <c r="B1008" s="0" t="s">
        <v>33184</v>
      </c>
      <c r="C1008" s="0" t="s">
        <v>33185</v>
      </c>
      <c r="D1008" s="0" t="s">
        <v>33185</v>
      </c>
      <c r="E1008" s="0" t="s">
        <v>33186</v>
      </c>
      <c r="F1008" s="0" t="s">
        <v>498</v>
      </c>
      <c r="G1008" s="0" t="n">
        <v>3</v>
      </c>
      <c r="H1008" s="0" t="n">
        <v>1</v>
      </c>
      <c r="I1008" s="0" t="n">
        <v>0.01</v>
      </c>
      <c r="J1008" s="0" t="n">
        <v>1000</v>
      </c>
      <c r="K1008" s="0" t="n">
        <v>0.44</v>
      </c>
      <c r="L1008" s="0" t="n">
        <v>128.51</v>
      </c>
      <c r="M1008" s="0" t="n">
        <v>127.95</v>
      </c>
      <c r="N1008" s="0" t="n">
        <v>127.01</v>
      </c>
      <c r="O1008" s="0" t="n">
        <v>128.51</v>
      </c>
      <c r="P1008" s="0" t="n">
        <v>0</v>
      </c>
      <c r="Q1008" s="0" t="n">
        <v>0</v>
      </c>
      <c r="R1008" s="0" t="n">
        <v>0</v>
      </c>
      <c r="S1008" s="0" t="n">
        <v>128.51</v>
      </c>
      <c r="T1008" s="0" t="n">
        <v>128.51</v>
      </c>
      <c r="U1008" s="0" t="n">
        <v>128.51</v>
      </c>
      <c r="V1008" s="0" t="n">
        <v>128.51</v>
      </c>
      <c r="W1008" s="0" t="n">
        <v>1283815</v>
      </c>
      <c r="X1008" s="0" t="n">
        <v>127.45</v>
      </c>
      <c r="Y1008" s="0" t="n">
        <v>140</v>
      </c>
      <c r="Z1008" s="0" t="n">
        <v>1</v>
      </c>
      <c r="AA1008" s="0" t="n">
        <v>360471</v>
      </c>
      <c r="AB1008" s="0" t="n">
        <v>1283814.9</v>
      </c>
      <c r="AC1008" s="0" t="n">
        <v>0</v>
      </c>
      <c r="AD1008" s="0" t="s">
        <v>99</v>
      </c>
      <c r="AE1008" s="0" t="s">
        <v>99</v>
      </c>
      <c r="AH1008" s="0" t="n">
        <v>800</v>
      </c>
      <c r="AI1008" s="0" t="s">
        <v>2133</v>
      </c>
      <c r="AJ1008" s="0" t="s">
        <v>32112</v>
      </c>
      <c r="AK1008" s="0" t="s">
        <v>31135</v>
      </c>
      <c r="AL1008" s="0" t="s">
        <v>2112</v>
      </c>
    </row>
    <row r="1009" customFormat="false" ht="15" hidden="false" customHeight="false" outlineLevel="0" collapsed="false">
      <c r="A1009" s="0" t="s">
        <v>33187</v>
      </c>
      <c r="B1009" s="0" t="s">
        <v>33188</v>
      </c>
      <c r="C1009" s="0" t="s">
        <v>33189</v>
      </c>
      <c r="D1009" s="0" t="s">
        <v>33189</v>
      </c>
      <c r="E1009" s="0" t="s">
        <v>33190</v>
      </c>
      <c r="F1009" s="0" t="s">
        <v>498</v>
      </c>
      <c r="G1009" s="0" t="n">
        <v>3</v>
      </c>
      <c r="H1009" s="0" t="n">
        <v>1</v>
      </c>
      <c r="I1009" s="0" t="n">
        <v>0.01</v>
      </c>
      <c r="J1009" s="0" t="n">
        <v>1000</v>
      </c>
      <c r="K1009" s="0" t="n">
        <v>0.92</v>
      </c>
      <c r="L1009" s="0" t="n">
        <v>99.91</v>
      </c>
      <c r="M1009" s="0" t="n">
        <v>99</v>
      </c>
      <c r="N1009" s="0" t="n">
        <v>98.73</v>
      </c>
      <c r="O1009" s="0" t="n">
        <v>99.91</v>
      </c>
      <c r="P1009" s="0" t="n">
        <v>0</v>
      </c>
      <c r="Q1009" s="0" t="n">
        <v>0</v>
      </c>
      <c r="R1009" s="0" t="n">
        <v>0</v>
      </c>
      <c r="S1009" s="0" t="n">
        <v>99.91</v>
      </c>
      <c r="T1009" s="0" t="n">
        <v>99.91</v>
      </c>
      <c r="U1009" s="0" t="n">
        <v>99.91</v>
      </c>
      <c r="V1009" s="0" t="n">
        <v>99.91</v>
      </c>
      <c r="W1009" s="0" t="n">
        <v>999</v>
      </c>
      <c r="X1009" s="0" t="n">
        <v>99.5</v>
      </c>
      <c r="Y1009" s="0" t="n">
        <v>99.89</v>
      </c>
      <c r="Z1009" s="0" t="n">
        <v>1</v>
      </c>
      <c r="AA1009" s="0" t="n">
        <v>276162</v>
      </c>
      <c r="AB1009" s="0" t="n">
        <v>999.1</v>
      </c>
      <c r="AC1009" s="0" t="n">
        <v>0</v>
      </c>
      <c r="AD1009" s="0" t="s">
        <v>99</v>
      </c>
      <c r="AE1009" s="0" t="s">
        <v>99</v>
      </c>
      <c r="AF1009" s="0" t="s">
        <v>30149</v>
      </c>
      <c r="AH1009" s="0" t="n">
        <v>800</v>
      </c>
      <c r="AI1009" s="0" t="s">
        <v>2133</v>
      </c>
      <c r="AJ1009" s="0" t="s">
        <v>32112</v>
      </c>
      <c r="AK1009" s="0" t="s">
        <v>31135</v>
      </c>
      <c r="AL1009" s="0" t="s">
        <v>2112</v>
      </c>
    </row>
    <row r="1010" customFormat="false" ht="15" hidden="false" customHeight="false" outlineLevel="0" collapsed="false">
      <c r="A1010" s="0" t="s">
        <v>33191</v>
      </c>
      <c r="B1010" s="0" t="s">
        <v>33192</v>
      </c>
      <c r="C1010" s="0" t="s">
        <v>33193</v>
      </c>
      <c r="D1010" s="0" t="s">
        <v>33193</v>
      </c>
      <c r="E1010" s="0" t="s">
        <v>33194</v>
      </c>
      <c r="F1010" s="0" t="s">
        <v>498</v>
      </c>
      <c r="G1010" s="0" t="n">
        <v>3</v>
      </c>
      <c r="H1010" s="0" t="n">
        <v>1</v>
      </c>
      <c r="I1010" s="0" t="n">
        <v>0.01</v>
      </c>
      <c r="J1010" s="0" t="n">
        <v>1000</v>
      </c>
      <c r="K1010" s="0" t="n">
        <v>-2.25</v>
      </c>
      <c r="L1010" s="0" t="n">
        <v>112.39</v>
      </c>
      <c r="M1010" s="0" t="n">
        <v>114.99</v>
      </c>
      <c r="N1010" s="0" t="n">
        <v>110.89</v>
      </c>
      <c r="O1010" s="0" t="n">
        <v>112.39</v>
      </c>
      <c r="P1010" s="0" t="n">
        <v>0</v>
      </c>
      <c r="Q1010" s="0" t="n">
        <v>0</v>
      </c>
      <c r="R1010" s="0" t="n">
        <v>0</v>
      </c>
      <c r="S1010" s="0" t="n">
        <v>112.39</v>
      </c>
      <c r="T1010" s="0" t="n">
        <v>112.42</v>
      </c>
      <c r="U1010" s="0" t="n">
        <v>112.39</v>
      </c>
      <c r="V1010" s="0" t="n">
        <v>112.42</v>
      </c>
      <c r="W1010" s="0" t="n">
        <v>1121662</v>
      </c>
      <c r="X1010" s="0" t="n">
        <v>112.4</v>
      </c>
      <c r="Y1010" s="0" t="n">
        <v>115.99</v>
      </c>
      <c r="Z1010" s="0" t="n">
        <v>3</v>
      </c>
      <c r="AA1010" s="0" t="n">
        <v>1149477</v>
      </c>
      <c r="AB1010" s="0" t="n">
        <v>1031740.2</v>
      </c>
      <c r="AC1010" s="0" t="n">
        <v>0</v>
      </c>
      <c r="AD1010" s="0" t="s">
        <v>99</v>
      </c>
      <c r="AE1010" s="0" t="s">
        <v>99</v>
      </c>
      <c r="AF1010" s="0" t="s">
        <v>30149</v>
      </c>
      <c r="AH1010" s="0" t="n">
        <v>800</v>
      </c>
      <c r="AI1010" s="0" t="s">
        <v>2133</v>
      </c>
      <c r="AJ1010" s="0" t="s">
        <v>32112</v>
      </c>
      <c r="AK1010" s="0" t="s">
        <v>31135</v>
      </c>
      <c r="AL1010" s="0" t="s">
        <v>2112</v>
      </c>
    </row>
    <row r="1011" customFormat="false" ht="15" hidden="false" customHeight="false" outlineLevel="0" collapsed="false">
      <c r="A1011" s="0" t="s">
        <v>33195</v>
      </c>
      <c r="B1011" s="0" t="s">
        <v>33196</v>
      </c>
      <c r="C1011" s="0" t="s">
        <v>33197</v>
      </c>
      <c r="D1011" s="0" t="s">
        <v>33197</v>
      </c>
      <c r="E1011" s="0" t="s">
        <v>33198</v>
      </c>
      <c r="F1011" s="0" t="s">
        <v>498</v>
      </c>
      <c r="G1011" s="0" t="n">
        <v>3</v>
      </c>
      <c r="H1011" s="0" t="n">
        <v>1</v>
      </c>
      <c r="I1011" s="0" t="n">
        <v>0.01</v>
      </c>
      <c r="J1011" s="0" t="n">
        <v>1000</v>
      </c>
      <c r="K1011" s="0" t="n">
        <v>0</v>
      </c>
      <c r="L1011" s="0" t="n">
        <v>0</v>
      </c>
      <c r="M1011" s="0" t="n">
        <v>99.98</v>
      </c>
      <c r="N1011" s="0" t="n">
        <v>93.9</v>
      </c>
      <c r="O1011" s="0" t="n">
        <v>99.98</v>
      </c>
      <c r="P1011" s="0" t="n">
        <v>0</v>
      </c>
      <c r="Q1011" s="0" t="n">
        <v>0</v>
      </c>
      <c r="R1011" s="0" t="n">
        <v>0</v>
      </c>
      <c r="S1011" s="0" t="n">
        <v>0</v>
      </c>
      <c r="T1011" s="0" t="n">
        <v>0</v>
      </c>
      <c r="U1011" s="0" t="n">
        <v>0</v>
      </c>
      <c r="V1011" s="0" t="n">
        <v>0</v>
      </c>
      <c r="W1011" s="0" t="n">
        <v>0</v>
      </c>
      <c r="X1011" s="0" t="n">
        <v>98.35</v>
      </c>
      <c r="Y1011" s="0" t="n">
        <v>99.79</v>
      </c>
      <c r="Z1011" s="0" t="n">
        <v>0</v>
      </c>
      <c r="AA1011" s="0" t="n">
        <v>100024</v>
      </c>
      <c r="AB1011" s="0" t="n">
        <v>0</v>
      </c>
      <c r="AC1011" s="0" t="n">
        <v>0</v>
      </c>
      <c r="AD1011" s="0" t="s">
        <v>99</v>
      </c>
      <c r="AE1011" s="0" t="s">
        <v>99</v>
      </c>
      <c r="AF1011" s="0" t="s">
        <v>30149</v>
      </c>
      <c r="AH1011" s="0" t="n">
        <v>800</v>
      </c>
      <c r="AI1011" s="0" t="s">
        <v>2133</v>
      </c>
      <c r="AJ1011" s="0" t="s">
        <v>32112</v>
      </c>
      <c r="AK1011" s="0" t="s">
        <v>31135</v>
      </c>
      <c r="AL1011" s="0" t="s">
        <v>2112</v>
      </c>
    </row>
    <row r="1012" customFormat="false" ht="15" hidden="false" customHeight="false" outlineLevel="0" collapsed="false">
      <c r="A1012" s="0" t="s">
        <v>33199</v>
      </c>
      <c r="B1012" s="0" t="s">
        <v>33200</v>
      </c>
      <c r="C1012" s="0" t="s">
        <v>33201</v>
      </c>
      <c r="D1012" s="0" t="s">
        <v>33201</v>
      </c>
      <c r="E1012" s="0" t="s">
        <v>33202</v>
      </c>
      <c r="F1012" s="0" t="s">
        <v>498</v>
      </c>
      <c r="G1012" s="0" t="n">
        <v>3</v>
      </c>
      <c r="H1012" s="0" t="n">
        <v>1</v>
      </c>
      <c r="I1012" s="0" t="n">
        <v>0.01</v>
      </c>
      <c r="J1012" s="0" t="n">
        <v>1000</v>
      </c>
      <c r="K1012" s="0" t="n">
        <v>0</v>
      </c>
      <c r="L1012" s="0" t="n">
        <v>0</v>
      </c>
      <c r="M1012" s="0" t="n">
        <v>134.97</v>
      </c>
      <c r="N1012" s="0" t="n">
        <v>99.42</v>
      </c>
      <c r="O1012" s="0" t="n">
        <v>134.97</v>
      </c>
      <c r="P1012" s="0" t="n">
        <v>0</v>
      </c>
      <c r="Q1012" s="0" t="n">
        <v>0</v>
      </c>
      <c r="R1012" s="0" t="n">
        <v>0</v>
      </c>
      <c r="S1012" s="0" t="n">
        <v>0</v>
      </c>
      <c r="T1012" s="0" t="n">
        <v>0</v>
      </c>
      <c r="U1012" s="0" t="n">
        <v>0</v>
      </c>
      <c r="V1012" s="0" t="n">
        <v>0</v>
      </c>
      <c r="W1012" s="0" t="n">
        <v>0</v>
      </c>
      <c r="X1012" s="0" t="n">
        <v>98.82</v>
      </c>
      <c r="Y1012" s="0" t="n">
        <v>119.94</v>
      </c>
      <c r="Z1012" s="0" t="n">
        <v>0</v>
      </c>
      <c r="AA1012" s="0" t="n">
        <v>180295</v>
      </c>
      <c r="AB1012" s="0" t="n">
        <v>0</v>
      </c>
      <c r="AC1012" s="0" t="n">
        <v>0</v>
      </c>
      <c r="AD1012" s="0" t="s">
        <v>99</v>
      </c>
      <c r="AE1012" s="0" t="s">
        <v>99</v>
      </c>
      <c r="AF1012" s="0" t="s">
        <v>30149</v>
      </c>
      <c r="AH1012" s="0" t="n">
        <v>800</v>
      </c>
      <c r="AI1012" s="0" t="s">
        <v>2133</v>
      </c>
      <c r="AJ1012" s="0" t="s">
        <v>32112</v>
      </c>
      <c r="AK1012" s="0" t="s">
        <v>31135</v>
      </c>
      <c r="AL1012" s="0" t="s">
        <v>2112</v>
      </c>
    </row>
    <row r="1013" customFormat="false" ht="15" hidden="false" customHeight="false" outlineLevel="0" collapsed="false">
      <c r="A1013" s="0" t="s">
        <v>33203</v>
      </c>
      <c r="B1013" s="0" t="s">
        <v>33204</v>
      </c>
      <c r="C1013" s="0" t="s">
        <v>33205</v>
      </c>
      <c r="D1013" s="0" t="s">
        <v>33205</v>
      </c>
      <c r="E1013" s="0" t="s">
        <v>33206</v>
      </c>
      <c r="F1013" s="0" t="s">
        <v>498</v>
      </c>
      <c r="G1013" s="0" t="n">
        <v>3</v>
      </c>
      <c r="H1013" s="0" t="n">
        <v>1</v>
      </c>
      <c r="I1013" s="0" t="n">
        <v>0.01</v>
      </c>
      <c r="J1013" s="0" t="n">
        <v>1000</v>
      </c>
      <c r="K1013" s="0" t="n">
        <v>-1.56</v>
      </c>
      <c r="L1013" s="0" t="n">
        <v>60.05</v>
      </c>
      <c r="M1013" s="0" t="n">
        <v>61</v>
      </c>
      <c r="N1013" s="0" t="n">
        <v>0</v>
      </c>
      <c r="O1013" s="0" t="n">
        <v>60.05</v>
      </c>
      <c r="P1013" s="0" t="n">
        <v>0</v>
      </c>
      <c r="Q1013" s="0" t="n">
        <v>0</v>
      </c>
      <c r="R1013" s="0" t="n">
        <v>0</v>
      </c>
      <c r="S1013" s="0" t="n">
        <v>60.05</v>
      </c>
      <c r="T1013" s="0" t="n">
        <v>60.05</v>
      </c>
      <c r="U1013" s="0" t="n">
        <v>60.05</v>
      </c>
      <c r="V1013" s="0" t="n">
        <v>60.05</v>
      </c>
      <c r="W1013" s="0" t="n">
        <v>14412</v>
      </c>
      <c r="X1013" s="0" t="n">
        <v>60.03</v>
      </c>
      <c r="Y1013" s="0" t="n">
        <v>61</v>
      </c>
      <c r="Z1013" s="0" t="n">
        <v>4</v>
      </c>
      <c r="AA1013" s="0" t="n">
        <v>30528</v>
      </c>
      <c r="AB1013" s="0" t="n">
        <v>12610.5</v>
      </c>
      <c r="AC1013" s="0" t="n">
        <v>0</v>
      </c>
      <c r="AD1013" s="0" t="s">
        <v>99</v>
      </c>
      <c r="AE1013" s="0" t="s">
        <v>99</v>
      </c>
      <c r="AH1013" s="0" t="n">
        <v>8</v>
      </c>
      <c r="AI1013" s="0" t="s">
        <v>2133</v>
      </c>
      <c r="AJ1013" s="0" t="s">
        <v>32112</v>
      </c>
      <c r="AK1013" s="0" t="s">
        <v>31135</v>
      </c>
      <c r="AL1013" s="0" t="s">
        <v>2112</v>
      </c>
    </row>
    <row r="1014" customFormat="false" ht="15" hidden="false" customHeight="false" outlineLevel="0" collapsed="false">
      <c r="A1014" s="0" t="s">
        <v>33207</v>
      </c>
      <c r="B1014" s="0" t="s">
        <v>33208</v>
      </c>
      <c r="C1014" s="0" t="s">
        <v>33209</v>
      </c>
      <c r="D1014" s="0" t="s">
        <v>33209</v>
      </c>
      <c r="E1014" s="0" t="s">
        <v>33210</v>
      </c>
      <c r="F1014" s="0" t="s">
        <v>498</v>
      </c>
      <c r="G1014" s="0" t="n">
        <v>3</v>
      </c>
      <c r="H1014" s="0" t="n">
        <v>1</v>
      </c>
      <c r="I1014" s="0" t="n">
        <v>0.01</v>
      </c>
      <c r="J1014" s="0" t="n">
        <v>1000</v>
      </c>
      <c r="K1014" s="0" t="n">
        <v>0</v>
      </c>
      <c r="L1014" s="0" t="n">
        <v>0</v>
      </c>
      <c r="M1014" s="0" t="n">
        <v>99.29</v>
      </c>
      <c r="N1014" s="0" t="n">
        <v>98.1</v>
      </c>
      <c r="O1014" s="0" t="n">
        <v>99.29</v>
      </c>
      <c r="P1014" s="0" t="n">
        <v>0</v>
      </c>
      <c r="Q1014" s="0" t="n">
        <v>0</v>
      </c>
      <c r="R1014" s="0" t="n">
        <v>0</v>
      </c>
      <c r="S1014" s="0" t="n">
        <v>0</v>
      </c>
      <c r="T1014" s="0" t="n">
        <v>0</v>
      </c>
      <c r="U1014" s="0" t="n">
        <v>0</v>
      </c>
      <c r="V1014" s="0" t="n">
        <v>0</v>
      </c>
      <c r="W1014" s="0" t="n">
        <v>0</v>
      </c>
      <c r="X1014" s="0" t="n">
        <v>98.36</v>
      </c>
      <c r="Y1014" s="0" t="n">
        <v>99.88</v>
      </c>
      <c r="Z1014" s="0" t="n">
        <v>0</v>
      </c>
      <c r="AA1014" s="0" t="n">
        <v>328905</v>
      </c>
      <c r="AB1014" s="0" t="n">
        <v>0</v>
      </c>
      <c r="AC1014" s="0" t="n">
        <v>0</v>
      </c>
      <c r="AD1014" s="0" t="s">
        <v>99</v>
      </c>
      <c r="AE1014" s="0" t="s">
        <v>99</v>
      </c>
      <c r="AH1014" s="0" t="n">
        <v>800</v>
      </c>
      <c r="AI1014" s="0" t="s">
        <v>2133</v>
      </c>
      <c r="AJ1014" s="0" t="s">
        <v>32112</v>
      </c>
      <c r="AK1014" s="0" t="s">
        <v>31135</v>
      </c>
      <c r="AL1014" s="0" t="s">
        <v>2112</v>
      </c>
    </row>
    <row r="1015" customFormat="false" ht="15" hidden="false" customHeight="false" outlineLevel="0" collapsed="false">
      <c r="A1015" s="0" t="s">
        <v>33211</v>
      </c>
      <c r="B1015" s="0" t="s">
        <v>33212</v>
      </c>
      <c r="C1015" s="0" t="s">
        <v>33213</v>
      </c>
      <c r="D1015" s="0" t="s">
        <v>33213</v>
      </c>
      <c r="E1015" s="0" t="s">
        <v>33214</v>
      </c>
      <c r="F1015" s="0" t="s">
        <v>498</v>
      </c>
      <c r="G1015" s="0" t="n">
        <v>3</v>
      </c>
      <c r="H1015" s="0" t="n">
        <v>1</v>
      </c>
      <c r="I1015" s="0" t="n">
        <v>0.01</v>
      </c>
      <c r="J1015" s="0" t="n">
        <v>1000</v>
      </c>
      <c r="K1015" s="0" t="n">
        <v>1.52</v>
      </c>
      <c r="L1015" s="0" t="n">
        <v>99.5</v>
      </c>
      <c r="M1015" s="0" t="n">
        <v>98.01</v>
      </c>
      <c r="N1015" s="0" t="n">
        <v>97.73</v>
      </c>
      <c r="O1015" s="0" t="n">
        <v>99.5</v>
      </c>
      <c r="P1015" s="0" t="n">
        <v>0</v>
      </c>
      <c r="Q1015" s="0" t="n">
        <v>0</v>
      </c>
      <c r="R1015" s="0" t="n">
        <v>0</v>
      </c>
      <c r="S1015" s="0" t="n">
        <v>99.5</v>
      </c>
      <c r="T1015" s="0" t="n">
        <v>99.5</v>
      </c>
      <c r="U1015" s="0" t="n">
        <v>99.5</v>
      </c>
      <c r="V1015" s="0" t="n">
        <v>99.5</v>
      </c>
      <c r="W1015" s="0" t="n">
        <v>1990</v>
      </c>
      <c r="X1015" s="0" t="n">
        <v>98.13</v>
      </c>
      <c r="Y1015" s="0" t="n">
        <v>99.89</v>
      </c>
      <c r="Z1015" s="0" t="n">
        <v>1</v>
      </c>
      <c r="AA1015" s="0" t="n">
        <v>241526</v>
      </c>
      <c r="AB1015" s="0" t="n">
        <v>1990</v>
      </c>
      <c r="AC1015" s="0" t="n">
        <v>0</v>
      </c>
      <c r="AD1015" s="0" t="s">
        <v>99</v>
      </c>
      <c r="AE1015" s="0" t="s">
        <v>99</v>
      </c>
      <c r="AF1015" s="0" t="s">
        <v>30149</v>
      </c>
      <c r="AH1015" s="0" t="n">
        <v>800</v>
      </c>
      <c r="AI1015" s="0" t="s">
        <v>2133</v>
      </c>
      <c r="AJ1015" s="0" t="s">
        <v>32112</v>
      </c>
      <c r="AK1015" s="0" t="s">
        <v>31135</v>
      </c>
      <c r="AL1015" s="0" t="s">
        <v>2112</v>
      </c>
    </row>
    <row r="1016" customFormat="false" ht="15" hidden="false" customHeight="false" outlineLevel="0" collapsed="false">
      <c r="A1016" s="0" t="s">
        <v>33215</v>
      </c>
      <c r="B1016" s="0" t="s">
        <v>33216</v>
      </c>
      <c r="C1016" s="0" t="s">
        <v>33217</v>
      </c>
      <c r="D1016" s="0" t="s">
        <v>33217</v>
      </c>
      <c r="E1016" s="0" t="s">
        <v>33218</v>
      </c>
      <c r="F1016" s="0" t="s">
        <v>498</v>
      </c>
      <c r="G1016" s="0" t="n">
        <v>3</v>
      </c>
      <c r="H1016" s="0" t="n">
        <v>1</v>
      </c>
      <c r="I1016" s="0" t="n">
        <v>0.01</v>
      </c>
      <c r="J1016" s="0" t="n">
        <v>1000</v>
      </c>
      <c r="K1016" s="0" t="n">
        <v>0</v>
      </c>
      <c r="L1016" s="0" t="n">
        <v>0</v>
      </c>
      <c r="M1016" s="0" t="n">
        <v>97.81</v>
      </c>
      <c r="N1016" s="0" t="n">
        <v>97.95</v>
      </c>
      <c r="O1016" s="0" t="n">
        <v>97.81</v>
      </c>
      <c r="P1016" s="0" t="n">
        <v>0</v>
      </c>
      <c r="Q1016" s="0" t="n">
        <v>0</v>
      </c>
      <c r="R1016" s="0" t="n">
        <v>0</v>
      </c>
      <c r="S1016" s="0" t="n">
        <v>0</v>
      </c>
      <c r="T1016" s="0" t="n">
        <v>0</v>
      </c>
      <c r="U1016" s="0" t="n">
        <v>0</v>
      </c>
      <c r="V1016" s="0" t="n">
        <v>0</v>
      </c>
      <c r="W1016" s="0" t="n">
        <v>0</v>
      </c>
      <c r="X1016" s="0" t="n">
        <v>98.1</v>
      </c>
      <c r="Y1016" s="0" t="n">
        <v>99.44</v>
      </c>
      <c r="Z1016" s="0" t="n">
        <v>0</v>
      </c>
      <c r="AA1016" s="0" t="n">
        <v>258361</v>
      </c>
      <c r="AB1016" s="0" t="n">
        <v>0</v>
      </c>
      <c r="AC1016" s="0" t="n">
        <v>0</v>
      </c>
      <c r="AD1016" s="0" t="s">
        <v>99</v>
      </c>
      <c r="AE1016" s="0" t="s">
        <v>99</v>
      </c>
      <c r="AH1016" s="0" t="n">
        <v>800</v>
      </c>
      <c r="AI1016" s="0" t="s">
        <v>2133</v>
      </c>
      <c r="AJ1016" s="0" t="s">
        <v>32112</v>
      </c>
      <c r="AK1016" s="0" t="s">
        <v>31135</v>
      </c>
      <c r="AL1016" s="0" t="s">
        <v>2112</v>
      </c>
    </row>
    <row r="1017" customFormat="false" ht="15" hidden="false" customHeight="false" outlineLevel="0" collapsed="false">
      <c r="A1017" s="0" t="s">
        <v>33219</v>
      </c>
      <c r="B1017" s="0" t="s">
        <v>33220</v>
      </c>
      <c r="C1017" s="0" t="s">
        <v>33221</v>
      </c>
      <c r="D1017" s="0" t="s">
        <v>33221</v>
      </c>
      <c r="E1017" s="0" t="s">
        <v>33222</v>
      </c>
      <c r="F1017" s="0" t="s">
        <v>498</v>
      </c>
      <c r="G1017" s="0" t="n">
        <v>3</v>
      </c>
      <c r="H1017" s="0" t="n">
        <v>1</v>
      </c>
      <c r="I1017" s="0" t="n">
        <v>0.01</v>
      </c>
      <c r="J1017" s="0" t="n">
        <v>1000</v>
      </c>
      <c r="K1017" s="0" t="n">
        <v>-0.32</v>
      </c>
      <c r="L1017" s="0" t="n">
        <v>96.79</v>
      </c>
      <c r="M1017" s="0" t="n">
        <v>97.1</v>
      </c>
      <c r="N1017" s="0" t="n">
        <v>97.1</v>
      </c>
      <c r="O1017" s="0" t="n">
        <v>96.79</v>
      </c>
      <c r="P1017" s="0" t="n">
        <v>0</v>
      </c>
      <c r="Q1017" s="0" t="n">
        <v>0</v>
      </c>
      <c r="R1017" s="0" t="n">
        <v>0</v>
      </c>
      <c r="S1017" s="0" t="n">
        <v>97.43</v>
      </c>
      <c r="T1017" s="0" t="n">
        <v>97.3</v>
      </c>
      <c r="U1017" s="0" t="n">
        <v>96.77</v>
      </c>
      <c r="V1017" s="0" t="n">
        <v>97.47</v>
      </c>
      <c r="W1017" s="0" t="n">
        <v>4972694</v>
      </c>
      <c r="X1017" s="0" t="n">
        <v>96.82</v>
      </c>
      <c r="Y1017" s="0" t="n">
        <v>97.97</v>
      </c>
      <c r="Z1017" s="0" t="n">
        <v>11</v>
      </c>
      <c r="AA1017" s="0" t="n">
        <v>193964</v>
      </c>
      <c r="AB1017" s="0" t="n">
        <v>8711.1</v>
      </c>
      <c r="AC1017" s="0" t="n">
        <v>0</v>
      </c>
      <c r="AD1017" s="0" t="s">
        <v>99</v>
      </c>
      <c r="AE1017" s="0" t="s">
        <v>99</v>
      </c>
      <c r="AH1017" s="0" t="n">
        <v>800</v>
      </c>
      <c r="AI1017" s="0" t="s">
        <v>2133</v>
      </c>
      <c r="AJ1017" s="0" t="s">
        <v>32112</v>
      </c>
      <c r="AK1017" s="0" t="s">
        <v>31135</v>
      </c>
      <c r="AL1017" s="0" t="s">
        <v>2112</v>
      </c>
    </row>
    <row r="1018" customFormat="false" ht="15" hidden="false" customHeight="false" outlineLevel="0" collapsed="false">
      <c r="A1018" s="0" t="s">
        <v>33223</v>
      </c>
      <c r="B1018" s="0" t="s">
        <v>33224</v>
      </c>
      <c r="C1018" s="0" t="s">
        <v>33225</v>
      </c>
      <c r="D1018" s="0" t="s">
        <v>33225</v>
      </c>
      <c r="E1018" s="0" t="s">
        <v>33226</v>
      </c>
      <c r="F1018" s="0" t="s">
        <v>498</v>
      </c>
      <c r="G1018" s="0" t="n">
        <v>3</v>
      </c>
      <c r="H1018" s="0" t="n">
        <v>1</v>
      </c>
      <c r="I1018" s="0" t="n">
        <v>0.01</v>
      </c>
      <c r="J1018" s="0" t="n">
        <v>1000</v>
      </c>
      <c r="K1018" s="0" t="n">
        <v>0</v>
      </c>
      <c r="L1018" s="0" t="n">
        <v>0</v>
      </c>
      <c r="M1018" s="0" t="n">
        <v>104.83</v>
      </c>
      <c r="N1018" s="0" t="n">
        <v>0</v>
      </c>
      <c r="O1018" s="0" t="n">
        <v>104.83</v>
      </c>
      <c r="P1018" s="0" t="n">
        <v>0</v>
      </c>
      <c r="Q1018" s="0" t="n">
        <v>0</v>
      </c>
      <c r="R1018" s="0" t="n">
        <v>0</v>
      </c>
      <c r="S1018" s="0" t="n">
        <v>0</v>
      </c>
      <c r="T1018" s="0" t="n">
        <v>0</v>
      </c>
      <c r="U1018" s="0" t="n">
        <v>0</v>
      </c>
      <c r="V1018" s="0" t="n">
        <v>0</v>
      </c>
      <c r="W1018" s="0" t="n">
        <v>0</v>
      </c>
      <c r="X1018" s="0" t="n">
        <v>98.19</v>
      </c>
      <c r="Y1018" s="0" t="n">
        <v>104.84</v>
      </c>
      <c r="Z1018" s="0" t="n">
        <v>0</v>
      </c>
      <c r="AA1018" s="0" t="n">
        <v>21250</v>
      </c>
      <c r="AB1018" s="0" t="n">
        <v>0</v>
      </c>
      <c r="AC1018" s="0" t="n">
        <v>0</v>
      </c>
      <c r="AD1018" s="0" t="s">
        <v>99</v>
      </c>
      <c r="AE1018" s="0" t="s">
        <v>99</v>
      </c>
      <c r="AF1018" s="0" t="s">
        <v>30149</v>
      </c>
      <c r="AH1018" s="0" t="n">
        <v>800</v>
      </c>
      <c r="AI1018" s="0" t="s">
        <v>2133</v>
      </c>
      <c r="AJ1018" s="0" t="s">
        <v>32112</v>
      </c>
      <c r="AK1018" s="0" t="s">
        <v>31135</v>
      </c>
      <c r="AL1018" s="0" t="s">
        <v>2112</v>
      </c>
    </row>
    <row r="1019" customFormat="false" ht="15" hidden="false" customHeight="false" outlineLevel="0" collapsed="false">
      <c r="A1019" s="0" t="s">
        <v>33227</v>
      </c>
      <c r="B1019" s="0" t="s">
        <v>33228</v>
      </c>
      <c r="C1019" s="0" t="s">
        <v>33229</v>
      </c>
      <c r="D1019" s="0" t="s">
        <v>33229</v>
      </c>
      <c r="E1019" s="0" t="s">
        <v>33230</v>
      </c>
      <c r="F1019" s="0" t="s">
        <v>498</v>
      </c>
      <c r="G1019" s="0" t="n">
        <v>3</v>
      </c>
      <c r="H1019" s="0" t="n">
        <v>1</v>
      </c>
      <c r="I1019" s="0" t="n">
        <v>0.01</v>
      </c>
      <c r="J1019" s="0" t="n">
        <v>1000</v>
      </c>
      <c r="K1019" s="0" t="n">
        <v>0.19</v>
      </c>
      <c r="L1019" s="0" t="n">
        <v>97.18</v>
      </c>
      <c r="M1019" s="0" t="n">
        <v>97</v>
      </c>
      <c r="N1019" s="0" t="n">
        <v>96.02</v>
      </c>
      <c r="O1019" s="0" t="n">
        <v>97.18</v>
      </c>
      <c r="P1019" s="0" t="n">
        <v>0</v>
      </c>
      <c r="Q1019" s="0" t="n">
        <v>0</v>
      </c>
      <c r="R1019" s="0" t="n">
        <v>0</v>
      </c>
      <c r="S1019" s="0" t="n">
        <v>97.16</v>
      </c>
      <c r="T1019" s="0" t="n">
        <v>97.17</v>
      </c>
      <c r="U1019" s="0" t="n">
        <v>96.9</v>
      </c>
      <c r="V1019" s="0" t="n">
        <v>97.19</v>
      </c>
      <c r="W1019" s="0" t="n">
        <v>14575</v>
      </c>
      <c r="X1019" s="0" t="n">
        <v>96.6</v>
      </c>
      <c r="Y1019" s="0" t="n">
        <v>97.18</v>
      </c>
      <c r="Z1019" s="0" t="n">
        <v>5</v>
      </c>
      <c r="AA1019" s="0" t="n">
        <v>163042</v>
      </c>
      <c r="AB1019" s="0" t="n">
        <v>971.8</v>
      </c>
      <c r="AC1019" s="0" t="n">
        <v>0</v>
      </c>
      <c r="AD1019" s="0" t="s">
        <v>99</v>
      </c>
      <c r="AE1019" s="0" t="s">
        <v>99</v>
      </c>
      <c r="AH1019" s="0" t="n">
        <v>8</v>
      </c>
      <c r="AI1019" s="0" t="s">
        <v>2133</v>
      </c>
      <c r="AJ1019" s="0" t="s">
        <v>32112</v>
      </c>
      <c r="AK1019" s="0" t="s">
        <v>31135</v>
      </c>
      <c r="AL1019" s="0" t="s">
        <v>2112</v>
      </c>
    </row>
    <row r="1020" customFormat="false" ht="15" hidden="false" customHeight="false" outlineLevel="0" collapsed="false">
      <c r="A1020" s="0" t="s">
        <v>33231</v>
      </c>
      <c r="B1020" s="0" t="s">
        <v>33232</v>
      </c>
      <c r="C1020" s="0" t="s">
        <v>33233</v>
      </c>
      <c r="D1020" s="0" t="s">
        <v>33233</v>
      </c>
      <c r="E1020" s="0" t="s">
        <v>33234</v>
      </c>
      <c r="F1020" s="0" t="s">
        <v>498</v>
      </c>
      <c r="G1020" s="0" t="n">
        <v>3</v>
      </c>
      <c r="H1020" s="0" t="n">
        <v>1</v>
      </c>
      <c r="I1020" s="0" t="n">
        <v>0.01</v>
      </c>
      <c r="J1020" s="0" t="n">
        <v>1000</v>
      </c>
      <c r="K1020" s="0" t="n">
        <v>0</v>
      </c>
      <c r="L1020" s="0" t="n">
        <v>0</v>
      </c>
      <c r="M1020" s="0" t="n">
        <v>124.52</v>
      </c>
      <c r="N1020" s="0" t="n">
        <v>109.12</v>
      </c>
      <c r="O1020" s="0" t="n">
        <v>124.52</v>
      </c>
      <c r="P1020" s="0" t="n">
        <v>0</v>
      </c>
      <c r="Q1020" s="0" t="n">
        <v>0</v>
      </c>
      <c r="R1020" s="0" t="n">
        <v>0</v>
      </c>
      <c r="S1020" s="0" t="n">
        <v>0</v>
      </c>
      <c r="T1020" s="0" t="n">
        <v>0</v>
      </c>
      <c r="U1020" s="0" t="n">
        <v>0</v>
      </c>
      <c r="V1020" s="0" t="n">
        <v>0</v>
      </c>
      <c r="W1020" s="0" t="n">
        <v>0</v>
      </c>
      <c r="X1020" s="0" t="n">
        <v>118.99</v>
      </c>
      <c r="Y1020" s="0" t="n">
        <v>174.33</v>
      </c>
      <c r="Z1020" s="0" t="n">
        <v>0</v>
      </c>
      <c r="AA1020" s="0" t="n">
        <v>93894</v>
      </c>
      <c r="AB1020" s="0" t="n">
        <v>0</v>
      </c>
      <c r="AC1020" s="0" t="n">
        <v>0</v>
      </c>
      <c r="AD1020" s="0" t="s">
        <v>99</v>
      </c>
      <c r="AE1020" s="0" t="s">
        <v>99</v>
      </c>
      <c r="AF1020" s="0" t="s">
        <v>30149</v>
      </c>
      <c r="AH1020" s="0" t="n">
        <v>800</v>
      </c>
      <c r="AI1020" s="0" t="s">
        <v>2133</v>
      </c>
      <c r="AJ1020" s="0" t="s">
        <v>32112</v>
      </c>
      <c r="AK1020" s="0" t="s">
        <v>31135</v>
      </c>
      <c r="AL1020" s="0" t="s">
        <v>2112</v>
      </c>
    </row>
    <row r="1021" customFormat="false" ht="15" hidden="false" customHeight="false" outlineLevel="0" collapsed="false">
      <c r="A1021" s="0" t="s">
        <v>33235</v>
      </c>
      <c r="B1021" s="0" t="s">
        <v>33236</v>
      </c>
      <c r="C1021" s="0" t="s">
        <v>33237</v>
      </c>
      <c r="D1021" s="0" t="s">
        <v>33237</v>
      </c>
      <c r="E1021" s="0" t="s">
        <v>33238</v>
      </c>
      <c r="F1021" s="0" t="s">
        <v>498</v>
      </c>
      <c r="G1021" s="0" t="n">
        <v>3</v>
      </c>
      <c r="H1021" s="0" t="n">
        <v>1</v>
      </c>
      <c r="I1021" s="0" t="n">
        <v>0.01</v>
      </c>
      <c r="J1021" s="0" t="n">
        <v>1000</v>
      </c>
      <c r="K1021" s="0" t="n">
        <v>0.42</v>
      </c>
      <c r="L1021" s="0" t="n">
        <v>97.11</v>
      </c>
      <c r="M1021" s="0" t="n">
        <v>96.7</v>
      </c>
      <c r="N1021" s="0" t="n">
        <v>95.74</v>
      </c>
      <c r="O1021" s="0" t="n">
        <v>97.11</v>
      </c>
      <c r="P1021" s="0" t="n">
        <v>0</v>
      </c>
      <c r="Q1021" s="0" t="n">
        <v>0</v>
      </c>
      <c r="R1021" s="0" t="n">
        <v>0</v>
      </c>
      <c r="S1021" s="0" t="n">
        <v>97.11</v>
      </c>
      <c r="T1021" s="0" t="n">
        <v>97.11</v>
      </c>
      <c r="U1021" s="0" t="n">
        <v>97.11</v>
      </c>
      <c r="V1021" s="0" t="n">
        <v>97.11</v>
      </c>
      <c r="W1021" s="0" t="n">
        <v>9711</v>
      </c>
      <c r="X1021" s="0" t="n">
        <v>95.23</v>
      </c>
      <c r="Y1021" s="0" t="n">
        <v>97.1</v>
      </c>
      <c r="Z1021" s="0" t="n">
        <v>1</v>
      </c>
      <c r="AA1021" s="0" t="n">
        <v>222590</v>
      </c>
      <c r="AB1021" s="0" t="n">
        <v>9711</v>
      </c>
      <c r="AC1021" s="0" t="n">
        <v>0</v>
      </c>
      <c r="AD1021" s="0" t="s">
        <v>99</v>
      </c>
      <c r="AE1021" s="0" t="s">
        <v>99</v>
      </c>
      <c r="AF1021" s="0" t="s">
        <v>30149</v>
      </c>
      <c r="AH1021" s="0" t="n">
        <v>800</v>
      </c>
      <c r="AI1021" s="0" t="s">
        <v>2133</v>
      </c>
      <c r="AJ1021" s="0" t="s">
        <v>32112</v>
      </c>
      <c r="AK1021" s="0" t="s">
        <v>31135</v>
      </c>
      <c r="AL1021" s="0" t="s">
        <v>2112</v>
      </c>
    </row>
    <row r="1022" customFormat="false" ht="15" hidden="false" customHeight="false" outlineLevel="0" collapsed="false">
      <c r="A1022" s="0" t="s">
        <v>33239</v>
      </c>
      <c r="B1022" s="0" t="s">
        <v>33240</v>
      </c>
      <c r="C1022" s="0" t="s">
        <v>33241</v>
      </c>
      <c r="D1022" s="0" t="s">
        <v>33241</v>
      </c>
      <c r="E1022" s="0" t="s">
        <v>33242</v>
      </c>
      <c r="F1022" s="0" t="s">
        <v>498</v>
      </c>
      <c r="G1022" s="0" t="n">
        <v>3</v>
      </c>
      <c r="H1022" s="0" t="n">
        <v>1</v>
      </c>
      <c r="I1022" s="0" t="n">
        <v>0.01</v>
      </c>
      <c r="J1022" s="0" t="n">
        <v>1000</v>
      </c>
      <c r="K1022" s="0" t="n">
        <v>0.11</v>
      </c>
      <c r="L1022" s="0" t="n">
        <v>95.1</v>
      </c>
      <c r="M1022" s="0" t="n">
        <v>95</v>
      </c>
      <c r="N1022" s="0" t="n">
        <v>94.84</v>
      </c>
      <c r="O1022" s="0" t="n">
        <v>95.1</v>
      </c>
      <c r="P1022" s="0" t="n">
        <v>0</v>
      </c>
      <c r="Q1022" s="0" t="n">
        <v>0</v>
      </c>
      <c r="R1022" s="0" t="n">
        <v>0</v>
      </c>
      <c r="S1022" s="0" t="n">
        <v>95.54</v>
      </c>
      <c r="T1022" s="0" t="n">
        <v>95.8</v>
      </c>
      <c r="U1022" s="0" t="n">
        <v>95.1</v>
      </c>
      <c r="V1022" s="0" t="n">
        <v>96.33</v>
      </c>
      <c r="W1022" s="0" t="n">
        <v>637252</v>
      </c>
      <c r="X1022" s="0" t="n">
        <v>95.16</v>
      </c>
      <c r="Y1022" s="0" t="n">
        <v>95.5</v>
      </c>
      <c r="Z1022" s="0" t="n">
        <v>5</v>
      </c>
      <c r="AA1022" s="0" t="n">
        <v>224196</v>
      </c>
      <c r="AB1022" s="0" t="n">
        <v>266280</v>
      </c>
      <c r="AC1022" s="0" t="n">
        <v>0</v>
      </c>
      <c r="AD1022" s="0" t="s">
        <v>99</v>
      </c>
      <c r="AE1022" s="0" t="s">
        <v>99</v>
      </c>
      <c r="AH1022" s="0" t="n">
        <v>800</v>
      </c>
      <c r="AI1022" s="0" t="s">
        <v>2133</v>
      </c>
      <c r="AJ1022" s="0" t="s">
        <v>32112</v>
      </c>
      <c r="AK1022" s="0" t="s">
        <v>31135</v>
      </c>
      <c r="AL1022" s="0" t="s">
        <v>2112</v>
      </c>
    </row>
    <row r="1023" customFormat="false" ht="15" hidden="false" customHeight="false" outlineLevel="0" collapsed="false">
      <c r="A1023" s="0" t="s">
        <v>33243</v>
      </c>
      <c r="B1023" s="0" t="s">
        <v>33244</v>
      </c>
      <c r="C1023" s="0" t="s">
        <v>33245</v>
      </c>
      <c r="D1023" s="0" t="s">
        <v>33245</v>
      </c>
      <c r="E1023" s="0" t="s">
        <v>33246</v>
      </c>
      <c r="F1023" s="0" t="s">
        <v>498</v>
      </c>
      <c r="G1023" s="0" t="n">
        <v>3</v>
      </c>
      <c r="H1023" s="0" t="n">
        <v>1</v>
      </c>
      <c r="I1023" s="0" t="n">
        <v>0.01</v>
      </c>
      <c r="J1023" s="0" t="n">
        <v>1000</v>
      </c>
      <c r="K1023" s="0" t="n">
        <v>0</v>
      </c>
      <c r="L1023" s="0" t="n">
        <v>0</v>
      </c>
      <c r="M1023" s="0" t="n">
        <v>94.15</v>
      </c>
      <c r="N1023" s="0" t="n">
        <v>95.28</v>
      </c>
      <c r="O1023" s="0" t="n">
        <v>94.15</v>
      </c>
      <c r="P1023" s="0" t="n">
        <v>0</v>
      </c>
      <c r="Q1023" s="0" t="n">
        <v>0</v>
      </c>
      <c r="R1023" s="0" t="n">
        <v>0</v>
      </c>
      <c r="S1023" s="0" t="n">
        <v>0</v>
      </c>
      <c r="T1023" s="0" t="n">
        <v>0</v>
      </c>
      <c r="U1023" s="0" t="n">
        <v>0</v>
      </c>
      <c r="V1023" s="0" t="n">
        <v>0</v>
      </c>
      <c r="W1023" s="0" t="n">
        <v>0</v>
      </c>
      <c r="X1023" s="0" t="n">
        <v>95.21</v>
      </c>
      <c r="Y1023" s="0" t="n">
        <v>98.92</v>
      </c>
      <c r="Z1023" s="0" t="n">
        <v>0</v>
      </c>
      <c r="AA1023" s="0" t="n">
        <v>314583</v>
      </c>
      <c r="AB1023" s="0" t="n">
        <v>0</v>
      </c>
      <c r="AC1023" s="0" t="n">
        <v>0</v>
      </c>
      <c r="AD1023" s="0" t="s">
        <v>99</v>
      </c>
      <c r="AE1023" s="0" t="s">
        <v>99</v>
      </c>
      <c r="AF1023" s="0" t="s">
        <v>30149</v>
      </c>
      <c r="AH1023" s="0" t="n">
        <v>800</v>
      </c>
      <c r="AI1023" s="0" t="s">
        <v>2133</v>
      </c>
      <c r="AJ1023" s="0" t="s">
        <v>32112</v>
      </c>
      <c r="AK1023" s="0" t="s">
        <v>31135</v>
      </c>
      <c r="AL1023" s="0" t="s">
        <v>2112</v>
      </c>
    </row>
    <row r="1024" customFormat="false" ht="15" hidden="false" customHeight="false" outlineLevel="0" collapsed="false">
      <c r="A1024" s="0" t="s">
        <v>33247</v>
      </c>
      <c r="B1024" s="0" t="s">
        <v>33248</v>
      </c>
      <c r="C1024" s="0" t="s">
        <v>33249</v>
      </c>
      <c r="D1024" s="0" t="s">
        <v>33249</v>
      </c>
      <c r="E1024" s="0" t="s">
        <v>33250</v>
      </c>
      <c r="F1024" s="0" t="s">
        <v>498</v>
      </c>
      <c r="G1024" s="0" t="n">
        <v>3</v>
      </c>
      <c r="H1024" s="0" t="n">
        <v>1</v>
      </c>
      <c r="I1024" s="0" t="n">
        <v>0.01</v>
      </c>
      <c r="J1024" s="0" t="n">
        <v>1000</v>
      </c>
      <c r="K1024" s="0" t="n">
        <v>0</v>
      </c>
      <c r="L1024" s="0" t="n">
        <v>0</v>
      </c>
      <c r="M1024" s="0" t="n">
        <v>99.77</v>
      </c>
      <c r="N1024" s="0" t="n">
        <v>0</v>
      </c>
      <c r="O1024" s="0" t="n">
        <v>99.77</v>
      </c>
      <c r="P1024" s="0" t="n">
        <v>0</v>
      </c>
      <c r="Q1024" s="0" t="n">
        <v>0</v>
      </c>
      <c r="R1024" s="0" t="n">
        <v>0</v>
      </c>
      <c r="S1024" s="0" t="n">
        <v>0</v>
      </c>
      <c r="T1024" s="0" t="n">
        <v>0</v>
      </c>
      <c r="U1024" s="0" t="n">
        <v>0</v>
      </c>
      <c r="V1024" s="0" t="n">
        <v>0</v>
      </c>
      <c r="W1024" s="0" t="n">
        <v>0</v>
      </c>
      <c r="X1024" s="0" t="n">
        <v>94.54</v>
      </c>
      <c r="Y1024" s="0" t="n">
        <v>99.59</v>
      </c>
      <c r="Z1024" s="0" t="n">
        <v>0</v>
      </c>
      <c r="AA1024" s="0" t="n">
        <v>124974</v>
      </c>
      <c r="AB1024" s="0" t="n">
        <v>0</v>
      </c>
      <c r="AC1024" s="0" t="n">
        <v>0</v>
      </c>
      <c r="AD1024" s="0" t="s">
        <v>99</v>
      </c>
      <c r="AE1024" s="0" t="s">
        <v>99</v>
      </c>
      <c r="AF1024" s="0" t="s">
        <v>30149</v>
      </c>
      <c r="AH1024" s="0" t="n">
        <v>800</v>
      </c>
      <c r="AI1024" s="0" t="s">
        <v>2133</v>
      </c>
      <c r="AJ1024" s="0" t="s">
        <v>32112</v>
      </c>
      <c r="AK1024" s="0" t="s">
        <v>31135</v>
      </c>
      <c r="AL1024" s="0" t="s">
        <v>2112</v>
      </c>
    </row>
    <row r="1025" customFormat="false" ht="15" hidden="false" customHeight="false" outlineLevel="0" collapsed="false">
      <c r="A1025" s="0" t="s">
        <v>33251</v>
      </c>
      <c r="B1025" s="0" t="s">
        <v>33252</v>
      </c>
      <c r="C1025" s="0" t="s">
        <v>33253</v>
      </c>
      <c r="D1025" s="0" t="s">
        <v>33253</v>
      </c>
      <c r="E1025" s="0" t="s">
        <v>33254</v>
      </c>
      <c r="F1025" s="0" t="s">
        <v>498</v>
      </c>
      <c r="G1025" s="0" t="n">
        <v>3</v>
      </c>
      <c r="H1025" s="0" t="n">
        <v>1</v>
      </c>
      <c r="I1025" s="0" t="n">
        <v>0.01</v>
      </c>
      <c r="J1025" s="0" t="n">
        <v>1000</v>
      </c>
      <c r="K1025" s="0" t="n">
        <v>0.27</v>
      </c>
      <c r="L1025" s="0" t="n">
        <v>109.98</v>
      </c>
      <c r="M1025" s="0" t="n">
        <v>109.68</v>
      </c>
      <c r="N1025" s="0" t="n">
        <v>109.31</v>
      </c>
      <c r="O1025" s="0" t="n">
        <v>109.98</v>
      </c>
      <c r="P1025" s="0" t="n">
        <v>0</v>
      </c>
      <c r="Q1025" s="0" t="n">
        <v>0</v>
      </c>
      <c r="R1025" s="0" t="n">
        <v>0</v>
      </c>
      <c r="S1025" s="0" t="n">
        <v>109.98</v>
      </c>
      <c r="T1025" s="0" t="n">
        <v>109.98</v>
      </c>
      <c r="U1025" s="0" t="n">
        <v>109.98</v>
      </c>
      <c r="V1025" s="0" t="n">
        <v>109.98</v>
      </c>
      <c r="W1025" s="0" t="n">
        <v>1100</v>
      </c>
      <c r="X1025" s="0" t="n">
        <v>109.95</v>
      </c>
      <c r="Y1025" s="0" t="n">
        <v>109.98</v>
      </c>
      <c r="Z1025" s="0" t="n">
        <v>1</v>
      </c>
      <c r="AA1025" s="0" t="n">
        <v>151400</v>
      </c>
      <c r="AB1025" s="0" t="n">
        <v>1099.8</v>
      </c>
      <c r="AC1025" s="0" t="n">
        <v>0</v>
      </c>
      <c r="AD1025" s="0" t="s">
        <v>99</v>
      </c>
      <c r="AE1025" s="0" t="s">
        <v>99</v>
      </c>
      <c r="AH1025" s="0" t="n">
        <v>8</v>
      </c>
      <c r="AI1025" s="0" t="s">
        <v>2133</v>
      </c>
      <c r="AJ1025" s="0" t="s">
        <v>32112</v>
      </c>
      <c r="AK1025" s="0" t="s">
        <v>31135</v>
      </c>
      <c r="AL1025" s="0" t="s">
        <v>2112</v>
      </c>
    </row>
    <row r="1026" customFormat="false" ht="15" hidden="false" customHeight="false" outlineLevel="0" collapsed="false">
      <c r="A1026" s="0" t="s">
        <v>33255</v>
      </c>
      <c r="B1026" s="0" t="s">
        <v>33256</v>
      </c>
      <c r="C1026" s="0" t="s">
        <v>33257</v>
      </c>
      <c r="D1026" s="0" t="s">
        <v>33257</v>
      </c>
      <c r="E1026" s="0" t="s">
        <v>33258</v>
      </c>
      <c r="F1026" s="0" t="s">
        <v>498</v>
      </c>
      <c r="G1026" s="0" t="n">
        <v>3</v>
      </c>
      <c r="H1026" s="0" t="n">
        <v>1</v>
      </c>
      <c r="I1026" s="0" t="n">
        <v>0.01</v>
      </c>
      <c r="J1026" s="0" t="n">
        <v>1000</v>
      </c>
      <c r="K1026" s="0" t="n">
        <v>0</v>
      </c>
      <c r="L1026" s="0" t="n">
        <v>0</v>
      </c>
      <c r="M1026" s="0" t="n">
        <v>91.69</v>
      </c>
      <c r="N1026" s="0" t="n">
        <v>91</v>
      </c>
      <c r="O1026" s="0" t="n">
        <v>91.69</v>
      </c>
      <c r="P1026" s="0" t="n">
        <v>0</v>
      </c>
      <c r="Q1026" s="0" t="n">
        <v>0</v>
      </c>
      <c r="R1026" s="0" t="n">
        <v>0</v>
      </c>
      <c r="S1026" s="0" t="n">
        <v>0</v>
      </c>
      <c r="T1026" s="0" t="n">
        <v>0</v>
      </c>
      <c r="U1026" s="0" t="n">
        <v>0</v>
      </c>
      <c r="V1026" s="0" t="n">
        <v>0</v>
      </c>
      <c r="W1026" s="0" t="n">
        <v>0</v>
      </c>
      <c r="X1026" s="0" t="n">
        <v>90.81</v>
      </c>
      <c r="Y1026" s="0" t="n">
        <v>92.91</v>
      </c>
      <c r="Z1026" s="0" t="n">
        <v>0</v>
      </c>
      <c r="AA1026" s="0" t="n">
        <v>116202</v>
      </c>
      <c r="AB1026" s="0" t="n">
        <v>0</v>
      </c>
      <c r="AC1026" s="0" t="n">
        <v>0</v>
      </c>
      <c r="AD1026" s="0" t="s">
        <v>99</v>
      </c>
      <c r="AE1026" s="0" t="s">
        <v>99</v>
      </c>
      <c r="AH1026" s="0" t="n">
        <v>8</v>
      </c>
      <c r="AI1026" s="0" t="s">
        <v>2133</v>
      </c>
      <c r="AJ1026" s="0" t="s">
        <v>32112</v>
      </c>
      <c r="AK1026" s="0" t="s">
        <v>31135</v>
      </c>
      <c r="AL1026" s="0" t="s">
        <v>2112</v>
      </c>
    </row>
    <row r="1027" customFormat="false" ht="15" hidden="false" customHeight="false" outlineLevel="0" collapsed="false">
      <c r="A1027" s="0" t="s">
        <v>33259</v>
      </c>
      <c r="B1027" s="0" t="s">
        <v>33260</v>
      </c>
      <c r="C1027" s="0" t="s">
        <v>33261</v>
      </c>
      <c r="D1027" s="0" t="s">
        <v>33261</v>
      </c>
      <c r="E1027" s="0" t="s">
        <v>33262</v>
      </c>
      <c r="F1027" s="0" t="s">
        <v>498</v>
      </c>
      <c r="G1027" s="0" t="n">
        <v>3</v>
      </c>
      <c r="H1027" s="0" t="n">
        <v>1</v>
      </c>
      <c r="I1027" s="0" t="n">
        <v>0.01</v>
      </c>
      <c r="J1027" s="0" t="n">
        <v>1000</v>
      </c>
      <c r="K1027" s="0" t="n">
        <v>-4.87</v>
      </c>
      <c r="L1027" s="0" t="n">
        <v>78</v>
      </c>
      <c r="M1027" s="0" t="n">
        <v>81.99</v>
      </c>
      <c r="N1027" s="0" t="n">
        <v>97.9</v>
      </c>
      <c r="O1027" s="0" t="n">
        <v>78</v>
      </c>
      <c r="P1027" s="0" t="n">
        <v>0</v>
      </c>
      <c r="Q1027" s="0" t="n">
        <v>0</v>
      </c>
      <c r="R1027" s="0" t="n">
        <v>0</v>
      </c>
      <c r="S1027" s="0" t="n">
        <v>77.46</v>
      </c>
      <c r="T1027" s="0" t="n">
        <v>78</v>
      </c>
      <c r="U1027" s="0" t="n">
        <v>76</v>
      </c>
      <c r="V1027" s="0" t="n">
        <v>78.83</v>
      </c>
      <c r="W1027" s="0" t="n">
        <v>14717</v>
      </c>
      <c r="X1027" s="0" t="n">
        <v>74.01</v>
      </c>
      <c r="Y1027" s="0" t="n">
        <v>78.75</v>
      </c>
      <c r="Z1027" s="0" t="n">
        <v>7</v>
      </c>
      <c r="AA1027" s="0" t="n">
        <v>54774</v>
      </c>
      <c r="AB1027" s="0" t="n">
        <v>7800</v>
      </c>
      <c r="AC1027" s="0" t="n">
        <v>0</v>
      </c>
      <c r="AD1027" s="0" t="s">
        <v>99</v>
      </c>
      <c r="AE1027" s="0" t="s">
        <v>99</v>
      </c>
      <c r="AH1027" s="0" t="n">
        <v>8</v>
      </c>
      <c r="AI1027" s="0" t="s">
        <v>2133</v>
      </c>
      <c r="AJ1027" s="0" t="s">
        <v>32112</v>
      </c>
      <c r="AK1027" s="0" t="s">
        <v>31135</v>
      </c>
      <c r="AL1027" s="0" t="s">
        <v>2112</v>
      </c>
    </row>
    <row r="1028" customFormat="false" ht="15" hidden="false" customHeight="false" outlineLevel="0" collapsed="false">
      <c r="A1028" s="0" t="s">
        <v>33263</v>
      </c>
      <c r="B1028" s="0" t="s">
        <v>33264</v>
      </c>
      <c r="C1028" s="0" t="s">
        <v>33265</v>
      </c>
      <c r="D1028" s="0" t="s">
        <v>33265</v>
      </c>
      <c r="E1028" s="0" t="s">
        <v>33266</v>
      </c>
      <c r="F1028" s="0" t="s">
        <v>498</v>
      </c>
      <c r="G1028" s="0" t="n">
        <v>3</v>
      </c>
      <c r="H1028" s="0" t="n">
        <v>1</v>
      </c>
      <c r="I1028" s="0" t="n">
        <v>0.01</v>
      </c>
      <c r="J1028" s="0" t="n">
        <v>1000</v>
      </c>
      <c r="K1028" s="0" t="n">
        <v>-2.2</v>
      </c>
      <c r="L1028" s="0" t="n">
        <v>84</v>
      </c>
      <c r="M1028" s="0" t="n">
        <v>85.89</v>
      </c>
      <c r="N1028" s="0" t="n">
        <v>84.1</v>
      </c>
      <c r="O1028" s="0" t="n">
        <v>83.99</v>
      </c>
      <c r="P1028" s="0" t="n">
        <v>0</v>
      </c>
      <c r="Q1028" s="0" t="n">
        <v>0</v>
      </c>
      <c r="R1028" s="0" t="n">
        <v>0</v>
      </c>
      <c r="S1028" s="0" t="n">
        <v>83.59</v>
      </c>
      <c r="T1028" s="0" t="n">
        <v>89.83</v>
      </c>
      <c r="U1028" s="0" t="n">
        <v>83</v>
      </c>
      <c r="V1028" s="0" t="n">
        <v>89.83</v>
      </c>
      <c r="W1028" s="0" t="n">
        <v>1161062</v>
      </c>
      <c r="X1028" s="0" t="n">
        <v>83.91</v>
      </c>
      <c r="Y1028" s="0" t="n">
        <v>84.03</v>
      </c>
      <c r="Z1028" s="0" t="n">
        <v>37</v>
      </c>
      <c r="AA1028" s="0" t="n">
        <v>712961</v>
      </c>
      <c r="AB1028" s="0" t="n">
        <v>126000</v>
      </c>
      <c r="AC1028" s="0" t="n">
        <v>0</v>
      </c>
      <c r="AD1028" s="0" t="s">
        <v>99</v>
      </c>
      <c r="AE1028" s="0" t="s">
        <v>99</v>
      </c>
      <c r="AH1028" s="0" t="n">
        <v>8</v>
      </c>
      <c r="AI1028" s="0" t="s">
        <v>2133</v>
      </c>
      <c r="AJ1028" s="0" t="s">
        <v>32112</v>
      </c>
      <c r="AK1028" s="0" t="s">
        <v>31135</v>
      </c>
      <c r="AL1028" s="0" t="s">
        <v>2112</v>
      </c>
    </row>
    <row r="1029" customFormat="false" ht="15" hidden="false" customHeight="false" outlineLevel="0" collapsed="false">
      <c r="A1029" s="0" t="s">
        <v>33267</v>
      </c>
      <c r="B1029" s="0" t="s">
        <v>33268</v>
      </c>
      <c r="C1029" s="0" t="s">
        <v>33269</v>
      </c>
      <c r="D1029" s="0" t="s">
        <v>33269</v>
      </c>
      <c r="E1029" s="0" t="s">
        <v>33270</v>
      </c>
      <c r="F1029" s="0" t="s">
        <v>498</v>
      </c>
      <c r="G1029" s="0" t="n">
        <v>3</v>
      </c>
      <c r="H1029" s="0" t="n">
        <v>1</v>
      </c>
      <c r="I1029" s="0" t="n">
        <v>0.01</v>
      </c>
      <c r="J1029" s="0" t="n">
        <v>1000</v>
      </c>
      <c r="K1029" s="0" t="n">
        <v>0.22</v>
      </c>
      <c r="L1029" s="0" t="n">
        <v>80.96</v>
      </c>
      <c r="M1029" s="0" t="n">
        <v>80.78</v>
      </c>
      <c r="N1029" s="0" t="n">
        <v>80.97</v>
      </c>
      <c r="O1029" s="0" t="n">
        <v>80.96</v>
      </c>
      <c r="P1029" s="0" t="n">
        <v>0</v>
      </c>
      <c r="Q1029" s="0" t="n">
        <v>0</v>
      </c>
      <c r="R1029" s="0" t="n">
        <v>0</v>
      </c>
      <c r="S1029" s="0" t="n">
        <v>80.95</v>
      </c>
      <c r="T1029" s="0" t="n">
        <v>80.84</v>
      </c>
      <c r="U1029" s="0" t="n">
        <v>80.84</v>
      </c>
      <c r="V1029" s="0" t="n">
        <v>81.24</v>
      </c>
      <c r="W1029" s="0" t="n">
        <v>106854</v>
      </c>
      <c r="X1029" s="0" t="n">
        <v>80.95</v>
      </c>
      <c r="Y1029" s="0" t="n">
        <v>81.14</v>
      </c>
      <c r="Z1029" s="0" t="n">
        <v>10</v>
      </c>
      <c r="AA1029" s="0" t="n">
        <v>500330</v>
      </c>
      <c r="AB1029" s="0" t="n">
        <v>809.6</v>
      </c>
      <c r="AC1029" s="0" t="n">
        <v>0</v>
      </c>
      <c r="AD1029" s="0" t="s">
        <v>99</v>
      </c>
      <c r="AE1029" s="0" t="s">
        <v>99</v>
      </c>
      <c r="AH1029" s="0" t="n">
        <v>8</v>
      </c>
      <c r="AI1029" s="0" t="s">
        <v>2133</v>
      </c>
      <c r="AJ1029" s="0" t="s">
        <v>32112</v>
      </c>
      <c r="AK1029" s="0" t="s">
        <v>31135</v>
      </c>
      <c r="AL1029" s="0" t="s">
        <v>2112</v>
      </c>
    </row>
    <row r="1030" customFormat="false" ht="15" hidden="false" customHeight="false" outlineLevel="0" collapsed="false">
      <c r="A1030" s="0" t="s">
        <v>33271</v>
      </c>
      <c r="B1030" s="0" t="s">
        <v>33272</v>
      </c>
      <c r="C1030" s="0" t="s">
        <v>33273</v>
      </c>
      <c r="D1030" s="0" t="s">
        <v>33273</v>
      </c>
      <c r="E1030" s="0" t="s">
        <v>33274</v>
      </c>
      <c r="F1030" s="0" t="s">
        <v>498</v>
      </c>
      <c r="G1030" s="0" t="n">
        <v>3</v>
      </c>
      <c r="H1030" s="0" t="n">
        <v>1</v>
      </c>
      <c r="I1030" s="0" t="n">
        <v>0.01</v>
      </c>
      <c r="J1030" s="0" t="n">
        <v>1000</v>
      </c>
      <c r="K1030" s="0" t="n">
        <v>-0.64</v>
      </c>
      <c r="L1030" s="0" t="n">
        <v>76.46</v>
      </c>
      <c r="M1030" s="0" t="n">
        <v>76.95</v>
      </c>
      <c r="N1030" s="0" t="n">
        <v>76.17</v>
      </c>
      <c r="O1030" s="0" t="n">
        <v>76.46</v>
      </c>
      <c r="P1030" s="0" t="n">
        <v>0</v>
      </c>
      <c r="Q1030" s="0" t="n">
        <v>0</v>
      </c>
      <c r="R1030" s="0" t="n">
        <v>0</v>
      </c>
      <c r="S1030" s="0" t="n">
        <v>76.25</v>
      </c>
      <c r="T1030" s="0" t="n">
        <v>76.46</v>
      </c>
      <c r="U1030" s="0" t="n">
        <v>76.11</v>
      </c>
      <c r="V1030" s="0" t="n">
        <v>76.5</v>
      </c>
      <c r="W1030" s="0" t="n">
        <v>571879</v>
      </c>
      <c r="X1030" s="0" t="n">
        <v>76.32</v>
      </c>
      <c r="Y1030" s="0" t="n">
        <v>76.46</v>
      </c>
      <c r="Z1030" s="0" t="n">
        <v>8</v>
      </c>
      <c r="AA1030" s="0" t="n">
        <v>806239</v>
      </c>
      <c r="AB1030" s="0" t="n">
        <v>33642.4</v>
      </c>
      <c r="AC1030" s="0" t="n">
        <v>0</v>
      </c>
      <c r="AD1030" s="0" t="s">
        <v>99</v>
      </c>
      <c r="AE1030" s="0" t="s">
        <v>99</v>
      </c>
      <c r="AH1030" s="0" t="n">
        <v>8</v>
      </c>
      <c r="AI1030" s="0" t="s">
        <v>2133</v>
      </c>
      <c r="AJ1030" s="0" t="s">
        <v>32112</v>
      </c>
      <c r="AK1030" s="0" t="s">
        <v>31135</v>
      </c>
      <c r="AL1030" s="0" t="s">
        <v>2112</v>
      </c>
    </row>
    <row r="1031" customFormat="false" ht="15" hidden="false" customHeight="false" outlineLevel="0" collapsed="false">
      <c r="A1031" s="0" t="s">
        <v>33275</v>
      </c>
      <c r="B1031" s="0" t="s">
        <v>33276</v>
      </c>
      <c r="C1031" s="0" t="s">
        <v>33277</v>
      </c>
      <c r="D1031" s="0" t="s">
        <v>33277</v>
      </c>
      <c r="E1031" s="0" t="s">
        <v>33278</v>
      </c>
      <c r="F1031" s="0" t="s">
        <v>498</v>
      </c>
      <c r="G1031" s="0" t="n">
        <v>3</v>
      </c>
      <c r="H1031" s="0" t="n">
        <v>1</v>
      </c>
      <c r="I1031" s="0" t="n">
        <v>0.01</v>
      </c>
      <c r="J1031" s="0" t="n">
        <v>1000</v>
      </c>
      <c r="K1031" s="0" t="n">
        <v>-0.64</v>
      </c>
      <c r="L1031" s="0" t="n">
        <v>73.27</v>
      </c>
      <c r="M1031" s="0" t="n">
        <v>73.74</v>
      </c>
      <c r="N1031" s="0" t="n">
        <v>72.7</v>
      </c>
      <c r="O1031" s="0" t="n">
        <v>73.27</v>
      </c>
      <c r="P1031" s="0" t="n">
        <v>0</v>
      </c>
      <c r="Q1031" s="0" t="n">
        <v>0</v>
      </c>
      <c r="R1031" s="0" t="n">
        <v>0</v>
      </c>
      <c r="S1031" s="0" t="n">
        <v>73.27</v>
      </c>
      <c r="T1031" s="0" t="n">
        <v>74.31</v>
      </c>
      <c r="U1031" s="0" t="n">
        <v>73.16</v>
      </c>
      <c r="V1031" s="0" t="n">
        <v>74.31</v>
      </c>
      <c r="W1031" s="0" t="n">
        <v>43228</v>
      </c>
      <c r="X1031" s="0" t="n">
        <v>73.29</v>
      </c>
      <c r="Y1031" s="0" t="n">
        <v>73.4</v>
      </c>
      <c r="Z1031" s="0" t="n">
        <v>9</v>
      </c>
      <c r="AA1031" s="0" t="n">
        <v>496039</v>
      </c>
      <c r="AB1031" s="0" t="n">
        <v>2930.8</v>
      </c>
      <c r="AC1031" s="0" t="n">
        <v>0</v>
      </c>
      <c r="AD1031" s="0" t="s">
        <v>99</v>
      </c>
      <c r="AE1031" s="0" t="s">
        <v>99</v>
      </c>
      <c r="AH1031" s="0" t="n">
        <v>8</v>
      </c>
      <c r="AI1031" s="0" t="s">
        <v>2133</v>
      </c>
      <c r="AJ1031" s="0" t="s">
        <v>32112</v>
      </c>
      <c r="AK1031" s="0" t="s">
        <v>31135</v>
      </c>
      <c r="AL1031" s="0" t="s">
        <v>2112</v>
      </c>
    </row>
    <row r="1032" customFormat="false" ht="15" hidden="false" customHeight="false" outlineLevel="0" collapsed="false">
      <c r="A1032" s="0" t="s">
        <v>33279</v>
      </c>
      <c r="B1032" s="0" t="s">
        <v>33280</v>
      </c>
      <c r="C1032" s="0" t="s">
        <v>33281</v>
      </c>
      <c r="D1032" s="0" t="s">
        <v>33281</v>
      </c>
      <c r="E1032" s="0" t="s">
        <v>33282</v>
      </c>
      <c r="F1032" s="0" t="s">
        <v>498</v>
      </c>
      <c r="G1032" s="0" t="n">
        <v>3</v>
      </c>
      <c r="H1032" s="0" t="n">
        <v>1</v>
      </c>
      <c r="I1032" s="0" t="n">
        <v>0.01</v>
      </c>
      <c r="J1032" s="0" t="n">
        <v>1000</v>
      </c>
      <c r="K1032" s="0" t="n">
        <v>0</v>
      </c>
      <c r="L1032" s="0" t="n">
        <v>0</v>
      </c>
      <c r="M1032" s="0" t="n">
        <v>70.51</v>
      </c>
      <c r="N1032" s="0" t="n">
        <v>70.77</v>
      </c>
      <c r="O1032" s="0" t="n">
        <v>70.51</v>
      </c>
      <c r="P1032" s="0" t="n">
        <v>0</v>
      </c>
      <c r="Q1032" s="0" t="n">
        <v>0</v>
      </c>
      <c r="R1032" s="0" t="n">
        <v>0</v>
      </c>
      <c r="S1032" s="0" t="n">
        <v>0</v>
      </c>
      <c r="T1032" s="0" t="n">
        <v>0</v>
      </c>
      <c r="U1032" s="0" t="n">
        <v>0</v>
      </c>
      <c r="V1032" s="0" t="n">
        <v>0</v>
      </c>
      <c r="W1032" s="0" t="n">
        <v>0</v>
      </c>
      <c r="X1032" s="0" t="n">
        <v>71</v>
      </c>
      <c r="Y1032" s="0" t="n">
        <v>71.42</v>
      </c>
      <c r="Z1032" s="0" t="n">
        <v>0</v>
      </c>
      <c r="AA1032" s="0" t="n">
        <v>441698</v>
      </c>
      <c r="AB1032" s="0" t="n">
        <v>0</v>
      </c>
      <c r="AC1032" s="0" t="n">
        <v>0</v>
      </c>
      <c r="AD1032" s="0" t="s">
        <v>99</v>
      </c>
      <c r="AE1032" s="0" t="s">
        <v>99</v>
      </c>
      <c r="AH1032" s="0" t="n">
        <v>8</v>
      </c>
      <c r="AI1032" s="0" t="s">
        <v>2133</v>
      </c>
      <c r="AJ1032" s="0" t="s">
        <v>32112</v>
      </c>
      <c r="AK1032" s="0" t="s">
        <v>31135</v>
      </c>
      <c r="AL1032" s="0" t="s">
        <v>2112</v>
      </c>
    </row>
    <row r="1033" customFormat="false" ht="15" hidden="false" customHeight="false" outlineLevel="0" collapsed="false">
      <c r="A1033" s="0" t="s">
        <v>33283</v>
      </c>
      <c r="B1033" s="0" t="s">
        <v>33284</v>
      </c>
      <c r="C1033" s="0" t="s">
        <v>33285</v>
      </c>
      <c r="D1033" s="0" t="s">
        <v>33285</v>
      </c>
      <c r="E1033" s="0" t="s">
        <v>33286</v>
      </c>
      <c r="F1033" s="0" t="s">
        <v>498</v>
      </c>
      <c r="G1033" s="0" t="n">
        <v>3</v>
      </c>
      <c r="H1033" s="0" t="n">
        <v>1</v>
      </c>
      <c r="I1033" s="0" t="n">
        <v>0.01</v>
      </c>
      <c r="J1033" s="0" t="n">
        <v>1000</v>
      </c>
      <c r="K1033" s="0" t="n">
        <v>0</v>
      </c>
      <c r="L1033" s="0" t="n">
        <v>0</v>
      </c>
      <c r="M1033" s="0" t="n">
        <v>0</v>
      </c>
      <c r="N1033" s="0" t="n">
        <v>0</v>
      </c>
      <c r="O1033" s="0" t="n">
        <v>0</v>
      </c>
      <c r="P1033" s="0" t="n">
        <v>0</v>
      </c>
      <c r="Q1033" s="0" t="n">
        <v>0</v>
      </c>
      <c r="R1033" s="0" t="n">
        <v>0</v>
      </c>
      <c r="S1033" s="0" t="n">
        <v>0</v>
      </c>
      <c r="T1033" s="0" t="n">
        <v>0</v>
      </c>
      <c r="U1033" s="0" t="n">
        <v>0</v>
      </c>
      <c r="V1033" s="0" t="n">
        <v>0</v>
      </c>
      <c r="W1033" s="0" t="n">
        <v>0</v>
      </c>
      <c r="X1033" s="0" t="n">
        <v>99.73</v>
      </c>
      <c r="Y1033" s="0" t="n">
        <v>0</v>
      </c>
      <c r="Z1033" s="0" t="n">
        <v>0</v>
      </c>
      <c r="AA1033" s="0" t="n">
        <v>64720</v>
      </c>
      <c r="AB1033" s="0" t="n">
        <v>0</v>
      </c>
      <c r="AC1033" s="0" t="n">
        <v>0</v>
      </c>
      <c r="AD1033" s="0" t="s">
        <v>99</v>
      </c>
      <c r="AE1033" s="0" t="s">
        <v>99</v>
      </c>
      <c r="AH1033" s="0" t="n">
        <v>800</v>
      </c>
      <c r="AI1033" s="0" t="s">
        <v>2133</v>
      </c>
      <c r="AJ1033" s="0" t="s">
        <v>32112</v>
      </c>
      <c r="AK1033" s="0" t="s">
        <v>31135</v>
      </c>
      <c r="AL1033" s="0" t="s">
        <v>2112</v>
      </c>
    </row>
    <row r="1034" customFormat="false" ht="15" hidden="false" customHeight="false" outlineLevel="0" collapsed="false">
      <c r="A1034" s="0" t="s">
        <v>33287</v>
      </c>
      <c r="B1034" s="0" t="s">
        <v>33288</v>
      </c>
      <c r="C1034" s="0" t="s">
        <v>33289</v>
      </c>
      <c r="D1034" s="0" t="s">
        <v>33289</v>
      </c>
      <c r="E1034" s="0" t="s">
        <v>33290</v>
      </c>
      <c r="F1034" s="0" t="s">
        <v>498</v>
      </c>
      <c r="G1034" s="0" t="n">
        <v>3</v>
      </c>
      <c r="H1034" s="0" t="n">
        <v>1</v>
      </c>
      <c r="I1034" s="0" t="n">
        <v>0.01</v>
      </c>
      <c r="J1034" s="0" t="n">
        <v>1000</v>
      </c>
      <c r="K1034" s="0" t="n">
        <v>0</v>
      </c>
      <c r="L1034" s="0" t="n">
        <v>0</v>
      </c>
      <c r="M1034" s="0" t="n">
        <v>104.24</v>
      </c>
      <c r="N1034" s="0" t="n">
        <v>0</v>
      </c>
      <c r="O1034" s="0" t="n">
        <v>104.24</v>
      </c>
      <c r="P1034" s="0" t="n">
        <v>0</v>
      </c>
      <c r="Q1034" s="0" t="n">
        <v>0</v>
      </c>
      <c r="R1034" s="0" t="n">
        <v>0</v>
      </c>
      <c r="S1034" s="0" t="n">
        <v>0</v>
      </c>
      <c r="T1034" s="0" t="n">
        <v>0</v>
      </c>
      <c r="U1034" s="0" t="n">
        <v>0</v>
      </c>
      <c r="V1034" s="0" t="n">
        <v>0</v>
      </c>
      <c r="W1034" s="0" t="n">
        <v>0</v>
      </c>
      <c r="X1034" s="0" t="n">
        <v>100.42</v>
      </c>
      <c r="Y1034" s="0" t="n">
        <v>0</v>
      </c>
      <c r="Z1034" s="0" t="n">
        <v>0</v>
      </c>
      <c r="AA1034" s="0" t="n">
        <v>61942</v>
      </c>
      <c r="AB1034" s="0" t="n">
        <v>0</v>
      </c>
      <c r="AC1034" s="0" t="n">
        <v>0</v>
      </c>
      <c r="AD1034" s="0" t="s">
        <v>99</v>
      </c>
      <c r="AE1034" s="0" t="s">
        <v>99</v>
      </c>
      <c r="AH1034" s="0" t="n">
        <v>800</v>
      </c>
      <c r="AI1034" s="0" t="s">
        <v>2133</v>
      </c>
      <c r="AJ1034" s="0" t="s">
        <v>32112</v>
      </c>
      <c r="AK1034" s="0" t="s">
        <v>31135</v>
      </c>
      <c r="AL1034" s="0" t="s">
        <v>2112</v>
      </c>
    </row>
    <row r="1035" customFormat="false" ht="15" hidden="false" customHeight="false" outlineLevel="0" collapsed="false">
      <c r="A1035" s="0" t="s">
        <v>33291</v>
      </c>
      <c r="B1035" s="0" t="s">
        <v>33292</v>
      </c>
      <c r="C1035" s="0" t="s">
        <v>33293</v>
      </c>
      <c r="D1035" s="0" t="s">
        <v>33293</v>
      </c>
      <c r="E1035" s="0" t="s">
        <v>33294</v>
      </c>
      <c r="F1035" s="0" t="s">
        <v>498</v>
      </c>
      <c r="G1035" s="0" t="n">
        <v>3</v>
      </c>
      <c r="H1035" s="0" t="n">
        <v>1</v>
      </c>
      <c r="I1035" s="0" t="n">
        <v>0.01</v>
      </c>
      <c r="J1035" s="0" t="n">
        <v>1000</v>
      </c>
      <c r="K1035" s="0" t="n">
        <v>0</v>
      </c>
      <c r="L1035" s="0" t="n">
        <v>0</v>
      </c>
      <c r="M1035" s="0" t="n">
        <v>97.11</v>
      </c>
      <c r="N1035" s="0" t="n">
        <v>94.15</v>
      </c>
      <c r="O1035" s="0" t="n">
        <v>97.11</v>
      </c>
      <c r="P1035" s="0" t="n">
        <v>0</v>
      </c>
      <c r="Q1035" s="0" t="n">
        <v>0</v>
      </c>
      <c r="R1035" s="0" t="n">
        <v>0</v>
      </c>
      <c r="S1035" s="0" t="n">
        <v>0</v>
      </c>
      <c r="T1035" s="0" t="n">
        <v>0</v>
      </c>
      <c r="U1035" s="0" t="n">
        <v>0</v>
      </c>
      <c r="V1035" s="0" t="n">
        <v>0</v>
      </c>
      <c r="W1035" s="0" t="n">
        <v>0</v>
      </c>
      <c r="X1035" s="0" t="n">
        <v>93.86</v>
      </c>
      <c r="Y1035" s="0" t="n">
        <v>0</v>
      </c>
      <c r="Z1035" s="0" t="n">
        <v>0</v>
      </c>
      <c r="AA1035" s="0" t="n">
        <v>118722</v>
      </c>
      <c r="AB1035" s="0" t="n">
        <v>0</v>
      </c>
      <c r="AC1035" s="0" t="n">
        <v>0</v>
      </c>
      <c r="AD1035" s="0" t="s">
        <v>99</v>
      </c>
      <c r="AE1035" s="0" t="s">
        <v>99</v>
      </c>
      <c r="AH1035" s="0" t="n">
        <v>8</v>
      </c>
      <c r="AI1035" s="0" t="s">
        <v>2133</v>
      </c>
      <c r="AJ1035" s="0" t="s">
        <v>32112</v>
      </c>
      <c r="AK1035" s="0" t="s">
        <v>31135</v>
      </c>
      <c r="AL1035" s="0" t="s">
        <v>2112</v>
      </c>
    </row>
    <row r="1036" customFormat="false" ht="15" hidden="false" customHeight="false" outlineLevel="0" collapsed="false">
      <c r="A1036" s="0" t="s">
        <v>33295</v>
      </c>
      <c r="B1036" s="0" t="s">
        <v>33296</v>
      </c>
      <c r="C1036" s="0" t="s">
        <v>33297</v>
      </c>
      <c r="D1036" s="0" t="s">
        <v>33297</v>
      </c>
      <c r="E1036" s="0" t="s">
        <v>33298</v>
      </c>
      <c r="F1036" s="0" t="s">
        <v>498</v>
      </c>
      <c r="G1036" s="0" t="n">
        <v>3</v>
      </c>
      <c r="H1036" s="0" t="n">
        <v>1</v>
      </c>
      <c r="I1036" s="0" t="n">
        <v>0.01</v>
      </c>
      <c r="J1036" s="0" t="n">
        <v>1000</v>
      </c>
      <c r="K1036" s="0" t="n">
        <v>0</v>
      </c>
      <c r="L1036" s="0" t="n">
        <v>0</v>
      </c>
      <c r="M1036" s="0" t="n">
        <v>93.02</v>
      </c>
      <c r="N1036" s="0" t="n">
        <v>0</v>
      </c>
      <c r="O1036" s="0" t="n">
        <v>93.02</v>
      </c>
      <c r="P1036" s="0" t="n">
        <v>0</v>
      </c>
      <c r="Q1036" s="0" t="n">
        <v>0</v>
      </c>
      <c r="R1036" s="0" t="n">
        <v>0</v>
      </c>
      <c r="S1036" s="0" t="n">
        <v>0</v>
      </c>
      <c r="T1036" s="0" t="n">
        <v>0</v>
      </c>
      <c r="U1036" s="0" t="n">
        <v>0</v>
      </c>
      <c r="V1036" s="0" t="n">
        <v>0</v>
      </c>
      <c r="W1036" s="0" t="n">
        <v>0</v>
      </c>
      <c r="X1036" s="0" t="n">
        <v>92.51</v>
      </c>
      <c r="Y1036" s="0" t="n">
        <v>0</v>
      </c>
      <c r="Z1036" s="0" t="n">
        <v>0</v>
      </c>
      <c r="AA1036" s="0" t="n">
        <v>79850</v>
      </c>
      <c r="AB1036" s="0" t="n">
        <v>0</v>
      </c>
      <c r="AC1036" s="0" t="n">
        <v>0</v>
      </c>
      <c r="AD1036" s="0" t="s">
        <v>99</v>
      </c>
      <c r="AE1036" s="0" t="s">
        <v>99</v>
      </c>
      <c r="AH1036" s="0" t="n">
        <v>800</v>
      </c>
      <c r="AI1036" s="0" t="s">
        <v>2133</v>
      </c>
      <c r="AJ1036" s="0" t="s">
        <v>32112</v>
      </c>
      <c r="AK1036" s="0" t="s">
        <v>31135</v>
      </c>
      <c r="AL1036" s="0" t="s">
        <v>2112</v>
      </c>
    </row>
    <row r="1037" customFormat="false" ht="15" hidden="false" customHeight="false" outlineLevel="0" collapsed="false">
      <c r="A1037" s="0" t="s">
        <v>33299</v>
      </c>
      <c r="B1037" s="0" t="s">
        <v>33300</v>
      </c>
      <c r="C1037" s="0" t="s">
        <v>33301</v>
      </c>
      <c r="D1037" s="0" t="s">
        <v>33301</v>
      </c>
      <c r="E1037" s="0" t="s">
        <v>33302</v>
      </c>
      <c r="F1037" s="0" t="s">
        <v>498</v>
      </c>
      <c r="G1037" s="0" t="n">
        <v>3</v>
      </c>
      <c r="H1037" s="0" t="n">
        <v>1</v>
      </c>
      <c r="I1037" s="0" t="n">
        <v>0.01</v>
      </c>
      <c r="J1037" s="0" t="n">
        <v>1000</v>
      </c>
      <c r="K1037" s="0" t="n">
        <v>0.11</v>
      </c>
      <c r="L1037" s="0" t="n">
        <v>92.6</v>
      </c>
      <c r="M1037" s="0" t="n">
        <v>92.55</v>
      </c>
      <c r="N1037" s="0" t="n">
        <v>96.04</v>
      </c>
      <c r="O1037" s="0" t="n">
        <v>92.6</v>
      </c>
      <c r="P1037" s="0" t="n">
        <v>0</v>
      </c>
      <c r="Q1037" s="0" t="n">
        <v>0</v>
      </c>
      <c r="R1037" s="0" t="n">
        <v>0</v>
      </c>
      <c r="S1037" s="0" t="n">
        <v>92.6</v>
      </c>
      <c r="T1037" s="0" t="n">
        <v>92.61</v>
      </c>
      <c r="U1037" s="0" t="n">
        <v>92.6</v>
      </c>
      <c r="V1037" s="0" t="n">
        <v>92.61</v>
      </c>
      <c r="W1037" s="0" t="n">
        <v>13890</v>
      </c>
      <c r="X1037" s="0" t="n">
        <v>92.09</v>
      </c>
      <c r="Y1037" s="0" t="n">
        <v>97.97</v>
      </c>
      <c r="Z1037" s="0" t="n">
        <v>5</v>
      </c>
      <c r="AA1037" s="0" t="n">
        <v>15373</v>
      </c>
      <c r="AB1037" s="0" t="n">
        <v>5556</v>
      </c>
      <c r="AC1037" s="0" t="n">
        <v>0</v>
      </c>
      <c r="AD1037" s="0" t="s">
        <v>99</v>
      </c>
      <c r="AE1037" s="0" t="s">
        <v>99</v>
      </c>
      <c r="AH1037" s="0" t="n">
        <v>-100</v>
      </c>
      <c r="AI1037" s="0" t="s">
        <v>2133</v>
      </c>
      <c r="AJ1037" s="0" t="s">
        <v>32112</v>
      </c>
      <c r="AK1037" s="0" t="s">
        <v>31135</v>
      </c>
      <c r="AL1037" s="0" t="s">
        <v>2112</v>
      </c>
    </row>
    <row r="1038" customFormat="false" ht="15" hidden="false" customHeight="false" outlineLevel="0" collapsed="false">
      <c r="A1038" s="0" t="s">
        <v>33303</v>
      </c>
      <c r="B1038" s="0" t="s">
        <v>33304</v>
      </c>
      <c r="C1038" s="0" t="s">
        <v>33305</v>
      </c>
      <c r="D1038" s="0" t="s">
        <v>33305</v>
      </c>
      <c r="E1038" s="0" t="s">
        <v>33306</v>
      </c>
      <c r="F1038" s="0" t="s">
        <v>498</v>
      </c>
      <c r="G1038" s="0" t="n">
        <v>3</v>
      </c>
      <c r="H1038" s="0" t="n">
        <v>1</v>
      </c>
      <c r="I1038" s="0" t="n">
        <v>0.01</v>
      </c>
      <c r="J1038" s="0" t="n">
        <v>1000</v>
      </c>
      <c r="K1038" s="0" t="n">
        <v>0</v>
      </c>
      <c r="L1038" s="0" t="n">
        <v>0</v>
      </c>
      <c r="M1038" s="0" t="n">
        <v>68.16</v>
      </c>
      <c r="N1038" s="0" t="n">
        <v>68.96</v>
      </c>
      <c r="O1038" s="0" t="n">
        <v>68.16</v>
      </c>
      <c r="P1038" s="0" t="n">
        <v>0</v>
      </c>
      <c r="Q1038" s="0" t="n">
        <v>0</v>
      </c>
      <c r="R1038" s="0" t="n">
        <v>0</v>
      </c>
      <c r="S1038" s="0" t="n">
        <v>0</v>
      </c>
      <c r="T1038" s="0" t="n">
        <v>0</v>
      </c>
      <c r="U1038" s="0" t="n">
        <v>0</v>
      </c>
      <c r="V1038" s="0" t="n">
        <v>0</v>
      </c>
      <c r="W1038" s="0" t="n">
        <v>0</v>
      </c>
      <c r="X1038" s="0" t="n">
        <v>68.16</v>
      </c>
      <c r="Y1038" s="0" t="n">
        <v>73.41</v>
      </c>
      <c r="Z1038" s="0" t="n">
        <v>0</v>
      </c>
      <c r="AA1038" s="0" t="n">
        <v>121743</v>
      </c>
      <c r="AB1038" s="0" t="n">
        <v>0</v>
      </c>
      <c r="AC1038" s="0" t="n">
        <v>0</v>
      </c>
      <c r="AD1038" s="0" t="s">
        <v>99</v>
      </c>
      <c r="AE1038" s="0" t="s">
        <v>99</v>
      </c>
      <c r="AH1038" s="0" t="n">
        <v>8</v>
      </c>
      <c r="AI1038" s="0" t="s">
        <v>2133</v>
      </c>
      <c r="AJ1038" s="0" t="s">
        <v>32112</v>
      </c>
      <c r="AK1038" s="0" t="s">
        <v>31135</v>
      </c>
      <c r="AL1038" s="0" t="s">
        <v>2112</v>
      </c>
    </row>
    <row r="1039" customFormat="false" ht="15" hidden="false" customHeight="false" outlineLevel="0" collapsed="false">
      <c r="A1039" s="0" t="s">
        <v>33307</v>
      </c>
      <c r="B1039" s="0" t="s">
        <v>33308</v>
      </c>
      <c r="C1039" s="0" t="s">
        <v>33309</v>
      </c>
      <c r="D1039" s="0" t="s">
        <v>33309</v>
      </c>
      <c r="E1039" s="0" t="s">
        <v>33310</v>
      </c>
      <c r="F1039" s="0" t="s">
        <v>498</v>
      </c>
      <c r="G1039" s="0" t="n">
        <v>3</v>
      </c>
      <c r="H1039" s="0" t="n">
        <v>1</v>
      </c>
      <c r="I1039" s="0" t="n">
        <v>0.01</v>
      </c>
      <c r="J1039" s="0" t="n">
        <v>1000</v>
      </c>
      <c r="K1039" s="0" t="n">
        <v>0</v>
      </c>
      <c r="L1039" s="0" t="n">
        <v>0</v>
      </c>
      <c r="M1039" s="0" t="n">
        <v>77.1</v>
      </c>
      <c r="N1039" s="0" t="n">
        <v>0</v>
      </c>
      <c r="O1039" s="0" t="n">
        <v>77.1</v>
      </c>
      <c r="P1039" s="0" t="n">
        <v>0</v>
      </c>
      <c r="Q1039" s="0" t="n">
        <v>0</v>
      </c>
      <c r="R1039" s="0" t="n">
        <v>0</v>
      </c>
      <c r="S1039" s="0" t="n">
        <v>0</v>
      </c>
      <c r="T1039" s="0" t="n">
        <v>0</v>
      </c>
      <c r="U1039" s="0" t="n">
        <v>0</v>
      </c>
      <c r="V1039" s="0" t="n">
        <v>0</v>
      </c>
      <c r="W1039" s="0" t="n">
        <v>0</v>
      </c>
      <c r="X1039" s="0" t="n">
        <v>73.12</v>
      </c>
      <c r="Y1039" s="0" t="n">
        <v>0</v>
      </c>
      <c r="Z1039" s="0" t="n">
        <v>0</v>
      </c>
      <c r="AA1039" s="0" t="n">
        <v>120999</v>
      </c>
      <c r="AB1039" s="0" t="n">
        <v>0</v>
      </c>
      <c r="AC1039" s="0" t="n">
        <v>0</v>
      </c>
      <c r="AD1039" s="0" t="s">
        <v>99</v>
      </c>
      <c r="AE1039" s="0" t="s">
        <v>99</v>
      </c>
      <c r="AH1039" s="0" t="n">
        <v>8</v>
      </c>
      <c r="AI1039" s="0" t="s">
        <v>2133</v>
      </c>
      <c r="AJ1039" s="0" t="s">
        <v>32112</v>
      </c>
      <c r="AK1039" s="0" t="s">
        <v>31135</v>
      </c>
      <c r="AL1039" s="0" t="s">
        <v>2112</v>
      </c>
    </row>
    <row r="1040" customFormat="false" ht="15" hidden="false" customHeight="false" outlineLevel="0" collapsed="false">
      <c r="A1040" s="0" t="s">
        <v>33311</v>
      </c>
      <c r="B1040" s="0" t="s">
        <v>33312</v>
      </c>
      <c r="C1040" s="0" t="s">
        <v>33313</v>
      </c>
      <c r="D1040" s="0" t="s">
        <v>33313</v>
      </c>
      <c r="E1040" s="0" t="s">
        <v>33314</v>
      </c>
      <c r="F1040" s="0" t="s">
        <v>498</v>
      </c>
      <c r="G1040" s="0" t="n">
        <v>3</v>
      </c>
      <c r="H1040" s="0" t="n">
        <v>1</v>
      </c>
      <c r="I1040" s="0" t="n">
        <v>0.01</v>
      </c>
      <c r="J1040" s="0" t="n">
        <v>1000</v>
      </c>
      <c r="K1040" s="0" t="n">
        <v>0</v>
      </c>
      <c r="L1040" s="0" t="n">
        <v>0</v>
      </c>
      <c r="M1040" s="0" t="n">
        <v>85.28</v>
      </c>
      <c r="N1040" s="0" t="n">
        <v>0</v>
      </c>
      <c r="O1040" s="0" t="n">
        <v>85.28</v>
      </c>
      <c r="P1040" s="0" t="n">
        <v>0</v>
      </c>
      <c r="Q1040" s="0" t="n">
        <v>0</v>
      </c>
      <c r="R1040" s="0" t="n">
        <v>0</v>
      </c>
      <c r="S1040" s="0" t="n">
        <v>0</v>
      </c>
      <c r="T1040" s="0" t="n">
        <v>0</v>
      </c>
      <c r="U1040" s="0" t="n">
        <v>0</v>
      </c>
      <c r="V1040" s="0" t="n">
        <v>0</v>
      </c>
      <c r="W1040" s="0" t="n">
        <v>0</v>
      </c>
      <c r="X1040" s="0" t="n">
        <v>85.21</v>
      </c>
      <c r="Y1040" s="0" t="n">
        <v>0</v>
      </c>
      <c r="Z1040" s="0" t="n">
        <v>0</v>
      </c>
      <c r="AA1040" s="0" t="n">
        <v>52150</v>
      </c>
      <c r="AB1040" s="0" t="n">
        <v>0</v>
      </c>
      <c r="AC1040" s="0" t="n">
        <v>0</v>
      </c>
      <c r="AD1040" s="0" t="s">
        <v>99</v>
      </c>
      <c r="AE1040" s="0" t="s">
        <v>99</v>
      </c>
      <c r="AH1040" s="0" t="n">
        <v>800</v>
      </c>
      <c r="AI1040" s="0" t="s">
        <v>2133</v>
      </c>
      <c r="AJ1040" s="0" t="s">
        <v>32112</v>
      </c>
      <c r="AK1040" s="0" t="s">
        <v>31135</v>
      </c>
      <c r="AL1040" s="0" t="s">
        <v>2112</v>
      </c>
    </row>
    <row r="1041" customFormat="false" ht="15" hidden="false" customHeight="false" outlineLevel="0" collapsed="false">
      <c r="A1041" s="0" t="s">
        <v>33315</v>
      </c>
      <c r="B1041" s="0" t="s">
        <v>33316</v>
      </c>
      <c r="C1041" s="0" t="s">
        <v>33317</v>
      </c>
      <c r="D1041" s="0" t="s">
        <v>33317</v>
      </c>
      <c r="E1041" s="0" t="s">
        <v>33318</v>
      </c>
      <c r="F1041" s="0" t="s">
        <v>498</v>
      </c>
      <c r="G1041" s="0" t="n">
        <v>3</v>
      </c>
      <c r="H1041" s="0" t="n">
        <v>1</v>
      </c>
      <c r="I1041" s="0" t="n">
        <v>0.01</v>
      </c>
      <c r="J1041" s="0" t="n">
        <v>1000</v>
      </c>
      <c r="K1041" s="0" t="n">
        <v>0</v>
      </c>
      <c r="L1041" s="0" t="n">
        <v>100.18</v>
      </c>
      <c r="M1041" s="0" t="n">
        <v>100.17</v>
      </c>
      <c r="N1041" s="0" t="n">
        <v>100.11</v>
      </c>
      <c r="O1041" s="0" t="n">
        <v>100.18</v>
      </c>
      <c r="P1041" s="0" t="n">
        <v>0</v>
      </c>
      <c r="Q1041" s="0" t="n">
        <v>0</v>
      </c>
      <c r="R1041" s="0" t="n">
        <v>0</v>
      </c>
      <c r="S1041" s="0" t="n">
        <v>100.11</v>
      </c>
      <c r="T1041" s="0" t="n">
        <v>100.2</v>
      </c>
      <c r="U1041" s="0" t="n">
        <v>99.88</v>
      </c>
      <c r="V1041" s="0" t="n">
        <v>100.22</v>
      </c>
      <c r="W1041" s="0" t="n">
        <v>379435</v>
      </c>
      <c r="X1041" s="0" t="n">
        <v>99.99</v>
      </c>
      <c r="Y1041" s="0" t="n">
        <v>100.18</v>
      </c>
      <c r="Z1041" s="0" t="n">
        <v>33</v>
      </c>
      <c r="AA1041" s="0" t="n">
        <v>712812</v>
      </c>
      <c r="AB1041" s="0" t="n">
        <v>1001.8</v>
      </c>
      <c r="AC1041" s="0" t="n">
        <v>0</v>
      </c>
      <c r="AD1041" s="0" t="s">
        <v>99</v>
      </c>
      <c r="AE1041" s="0" t="s">
        <v>99</v>
      </c>
      <c r="AH1041" s="0" t="n">
        <v>-100</v>
      </c>
      <c r="AI1041" s="0" t="s">
        <v>2133</v>
      </c>
      <c r="AJ1041" s="0" t="s">
        <v>32112</v>
      </c>
      <c r="AK1041" s="0" t="s">
        <v>31135</v>
      </c>
      <c r="AL1041" s="0" t="s">
        <v>2112</v>
      </c>
    </row>
    <row r="1042" customFormat="false" ht="15" hidden="false" customHeight="false" outlineLevel="0" collapsed="false">
      <c r="A1042" s="0" t="s">
        <v>33319</v>
      </c>
      <c r="B1042" s="0" t="s">
        <v>33320</v>
      </c>
      <c r="C1042" s="0" t="s">
        <v>20397</v>
      </c>
      <c r="D1042" s="0" t="s">
        <v>20397</v>
      </c>
      <c r="E1042" s="0" t="s">
        <v>33321</v>
      </c>
      <c r="F1042" s="0" t="s">
        <v>498</v>
      </c>
      <c r="G1042" s="0" t="n">
        <v>3</v>
      </c>
      <c r="H1042" s="0" t="n">
        <v>1</v>
      </c>
      <c r="I1042" s="0" t="n">
        <v>0.01</v>
      </c>
      <c r="J1042" s="0" t="n">
        <v>1000</v>
      </c>
      <c r="K1042" s="0" t="n">
        <v>-0.01</v>
      </c>
      <c r="L1042" s="0" t="n">
        <v>98.96</v>
      </c>
      <c r="M1042" s="0" t="n">
        <v>98.97</v>
      </c>
      <c r="N1042" s="0" t="n">
        <v>98.92</v>
      </c>
      <c r="O1042" s="0" t="n">
        <v>98.97</v>
      </c>
      <c r="P1042" s="0" t="n">
        <v>0</v>
      </c>
      <c r="Q1042" s="0" t="n">
        <v>0</v>
      </c>
      <c r="R1042" s="0" t="n">
        <v>0</v>
      </c>
      <c r="S1042" s="0" t="n">
        <v>98.92</v>
      </c>
      <c r="T1042" s="0" t="n">
        <v>98.97</v>
      </c>
      <c r="U1042" s="0" t="n">
        <v>98.76</v>
      </c>
      <c r="V1042" s="0" t="n">
        <v>98.98</v>
      </c>
      <c r="W1042" s="0" t="n">
        <v>14318511</v>
      </c>
      <c r="X1042" s="0" t="n">
        <v>98.87</v>
      </c>
      <c r="Y1042" s="0" t="n">
        <v>98.96</v>
      </c>
      <c r="Z1042" s="0" t="n">
        <v>178</v>
      </c>
      <c r="AA1042" s="0" t="n">
        <v>14901802</v>
      </c>
      <c r="AB1042" s="0" t="n">
        <v>4948</v>
      </c>
      <c r="AC1042" s="0" t="n">
        <v>0</v>
      </c>
      <c r="AD1042" s="0" t="s">
        <v>99</v>
      </c>
      <c r="AE1042" s="0" t="s">
        <v>99</v>
      </c>
      <c r="AF1042" s="0" t="s">
        <v>30149</v>
      </c>
      <c r="AH1042" s="0" t="n">
        <v>800</v>
      </c>
      <c r="AI1042" s="0" t="s">
        <v>2133</v>
      </c>
      <c r="AJ1042" s="0" t="s">
        <v>32112</v>
      </c>
      <c r="AK1042" s="0" t="s">
        <v>31135</v>
      </c>
      <c r="AL1042" s="0" t="s">
        <v>2112</v>
      </c>
    </row>
    <row r="1043" customFormat="false" ht="15" hidden="false" customHeight="false" outlineLevel="0" collapsed="false">
      <c r="A1043" s="0" t="s">
        <v>33322</v>
      </c>
      <c r="B1043" s="0" t="s">
        <v>33323</v>
      </c>
      <c r="C1043" s="0" t="s">
        <v>18885</v>
      </c>
      <c r="D1043" s="0" t="s">
        <v>18885</v>
      </c>
      <c r="E1043" s="0" t="s">
        <v>33324</v>
      </c>
      <c r="F1043" s="0" t="s">
        <v>498</v>
      </c>
      <c r="G1043" s="0" t="n">
        <v>3</v>
      </c>
      <c r="H1043" s="0" t="n">
        <v>1</v>
      </c>
      <c r="I1043" s="0" t="n">
        <v>0.01</v>
      </c>
      <c r="J1043" s="0" t="n">
        <v>1000</v>
      </c>
      <c r="K1043" s="0" t="n">
        <v>-0.67</v>
      </c>
      <c r="L1043" s="0" t="n">
        <v>98.62</v>
      </c>
      <c r="M1043" s="0" t="n">
        <v>99.28</v>
      </c>
      <c r="N1043" s="0" t="n">
        <v>99.25</v>
      </c>
      <c r="O1043" s="0" t="n">
        <v>98.73</v>
      </c>
      <c r="P1043" s="0" t="n">
        <v>0</v>
      </c>
      <c r="Q1043" s="0" t="n">
        <v>0</v>
      </c>
      <c r="R1043" s="0" t="n">
        <v>0</v>
      </c>
      <c r="S1043" s="0" t="n">
        <v>98.96</v>
      </c>
      <c r="T1043" s="0" t="n">
        <v>99.28</v>
      </c>
      <c r="U1043" s="0" t="n">
        <v>98.51</v>
      </c>
      <c r="V1043" s="0" t="n">
        <v>99.29</v>
      </c>
      <c r="W1043" s="0" t="n">
        <v>5406372</v>
      </c>
      <c r="X1043" s="0" t="n">
        <v>98.75</v>
      </c>
      <c r="Y1043" s="0" t="n">
        <v>98.88</v>
      </c>
      <c r="Z1043" s="0" t="n">
        <v>162</v>
      </c>
      <c r="AA1043" s="0" t="n">
        <v>3269736</v>
      </c>
      <c r="AB1043" s="0" t="n">
        <v>7889.6</v>
      </c>
      <c r="AC1043" s="0" t="n">
        <v>0</v>
      </c>
      <c r="AD1043" s="0" t="s">
        <v>99</v>
      </c>
      <c r="AE1043" s="0" t="s">
        <v>99</v>
      </c>
      <c r="AF1043" s="0" t="s">
        <v>30149</v>
      </c>
      <c r="AH1043" s="0" t="n">
        <v>800</v>
      </c>
      <c r="AI1043" s="0" t="s">
        <v>2133</v>
      </c>
      <c r="AJ1043" s="0" t="s">
        <v>32112</v>
      </c>
      <c r="AK1043" s="0" t="s">
        <v>31135</v>
      </c>
      <c r="AL1043" s="0" t="s">
        <v>2112</v>
      </c>
    </row>
    <row r="1044" customFormat="false" ht="15" hidden="false" customHeight="false" outlineLevel="0" collapsed="false">
      <c r="A1044" s="0" t="s">
        <v>33325</v>
      </c>
      <c r="B1044" s="0" t="s">
        <v>33326</v>
      </c>
      <c r="C1044" s="0" t="s">
        <v>33327</v>
      </c>
      <c r="D1044" s="0" t="s">
        <v>33327</v>
      </c>
      <c r="E1044" s="0" t="s">
        <v>33328</v>
      </c>
      <c r="F1044" s="0" t="s">
        <v>498</v>
      </c>
      <c r="G1044" s="0" t="n">
        <v>3</v>
      </c>
      <c r="H1044" s="0" t="n">
        <v>1</v>
      </c>
      <c r="I1044" s="0" t="n">
        <v>0.01</v>
      </c>
      <c r="J1044" s="0" t="n">
        <v>1000</v>
      </c>
      <c r="K1044" s="0" t="n">
        <v>0.09</v>
      </c>
      <c r="L1044" s="0" t="n">
        <v>99.97</v>
      </c>
      <c r="M1044" s="0" t="n">
        <v>99.88</v>
      </c>
      <c r="N1044" s="0" t="n">
        <v>99.82</v>
      </c>
      <c r="O1044" s="0" t="n">
        <v>99.97</v>
      </c>
      <c r="P1044" s="0" t="n">
        <v>0</v>
      </c>
      <c r="Q1044" s="0" t="n">
        <v>0</v>
      </c>
      <c r="R1044" s="0" t="n">
        <v>0</v>
      </c>
      <c r="S1044" s="0" t="n">
        <v>99.95</v>
      </c>
      <c r="T1044" s="0" t="n">
        <v>99.88</v>
      </c>
      <c r="U1044" s="0" t="n">
        <v>99.59</v>
      </c>
      <c r="V1044" s="0" t="n">
        <v>99.99</v>
      </c>
      <c r="W1044" s="0" t="n">
        <v>2549814</v>
      </c>
      <c r="X1044" s="0" t="n">
        <v>99.82</v>
      </c>
      <c r="Y1044" s="0" t="n">
        <v>99.97</v>
      </c>
      <c r="Z1044" s="0" t="n">
        <v>53</v>
      </c>
      <c r="AA1044" s="0" t="n">
        <v>1503140</v>
      </c>
      <c r="AB1044" s="0" t="n">
        <v>82975.1</v>
      </c>
      <c r="AC1044" s="0" t="n">
        <v>0</v>
      </c>
      <c r="AD1044" s="0" t="s">
        <v>99</v>
      </c>
      <c r="AE1044" s="0" t="s">
        <v>99</v>
      </c>
      <c r="AH1044" s="0" t="n">
        <v>-100</v>
      </c>
      <c r="AI1044" s="0" t="s">
        <v>2133</v>
      </c>
      <c r="AJ1044" s="0" t="s">
        <v>32112</v>
      </c>
      <c r="AK1044" s="0" t="s">
        <v>31135</v>
      </c>
      <c r="AL1044" s="0" t="s">
        <v>2112</v>
      </c>
    </row>
    <row r="1045" customFormat="false" ht="15" hidden="false" customHeight="false" outlineLevel="0" collapsed="false">
      <c r="A1045" s="0" t="s">
        <v>33329</v>
      </c>
      <c r="B1045" s="0" t="s">
        <v>33330</v>
      </c>
      <c r="C1045" s="0" t="s">
        <v>33331</v>
      </c>
      <c r="D1045" s="0" t="s">
        <v>33331</v>
      </c>
      <c r="E1045" s="0" t="s">
        <v>33332</v>
      </c>
      <c r="F1045" s="0" t="s">
        <v>498</v>
      </c>
      <c r="G1045" s="0" t="n">
        <v>3</v>
      </c>
      <c r="H1045" s="0" t="n">
        <v>1</v>
      </c>
      <c r="I1045" s="0" t="n">
        <v>0.01</v>
      </c>
      <c r="J1045" s="0" t="n">
        <v>1000</v>
      </c>
      <c r="K1045" s="0" t="n">
        <v>0.77</v>
      </c>
      <c r="L1045" s="0" t="n">
        <v>100.52</v>
      </c>
      <c r="M1045" s="0" t="n">
        <v>99.75</v>
      </c>
      <c r="N1045" s="0" t="n">
        <v>101.03</v>
      </c>
      <c r="O1045" s="0" t="n">
        <v>100.52</v>
      </c>
      <c r="P1045" s="0" t="n">
        <v>0</v>
      </c>
      <c r="Q1045" s="0" t="n">
        <v>0</v>
      </c>
      <c r="R1045" s="0" t="n">
        <v>0</v>
      </c>
      <c r="S1045" s="0" t="n">
        <v>99.98</v>
      </c>
      <c r="T1045" s="0" t="n">
        <v>100.66</v>
      </c>
      <c r="U1045" s="0" t="n">
        <v>99.34</v>
      </c>
      <c r="V1045" s="0" t="n">
        <v>100.77</v>
      </c>
      <c r="W1045" s="0" t="n">
        <v>107978</v>
      </c>
      <c r="X1045" s="0" t="n">
        <v>99.82</v>
      </c>
      <c r="Y1045" s="0" t="n">
        <v>100.48</v>
      </c>
      <c r="Z1045" s="0" t="n">
        <v>36</v>
      </c>
      <c r="AA1045" s="0" t="n">
        <v>58348</v>
      </c>
      <c r="AB1045" s="0" t="n">
        <v>1005.2</v>
      </c>
      <c r="AC1045" s="0" t="n">
        <v>0</v>
      </c>
      <c r="AD1045" s="0" t="s">
        <v>99</v>
      </c>
      <c r="AE1045" s="0" t="s">
        <v>99</v>
      </c>
      <c r="AH1045" s="0" t="n">
        <v>-100</v>
      </c>
      <c r="AI1045" s="0" t="s">
        <v>2133</v>
      </c>
      <c r="AJ1045" s="0" t="s">
        <v>32112</v>
      </c>
      <c r="AK1045" s="0" t="s">
        <v>31135</v>
      </c>
      <c r="AL1045" s="0" t="s">
        <v>2112</v>
      </c>
    </row>
    <row r="1046" customFormat="false" ht="15" hidden="false" customHeight="false" outlineLevel="0" collapsed="false">
      <c r="A1046" s="0" t="s">
        <v>33333</v>
      </c>
      <c r="B1046" s="0" t="s">
        <v>33334</v>
      </c>
      <c r="C1046" s="0" t="s">
        <v>18196</v>
      </c>
      <c r="D1046" s="0" t="s">
        <v>18196</v>
      </c>
      <c r="E1046" s="0" t="s">
        <v>33335</v>
      </c>
      <c r="F1046" s="0" t="s">
        <v>498</v>
      </c>
      <c r="G1046" s="0" t="n">
        <v>3</v>
      </c>
      <c r="H1046" s="0" t="n">
        <v>1</v>
      </c>
      <c r="I1046" s="0" t="n">
        <v>0.01</v>
      </c>
      <c r="J1046" s="0" t="n">
        <v>1000</v>
      </c>
      <c r="K1046" s="0" t="n">
        <v>-0.04</v>
      </c>
      <c r="L1046" s="0" t="n">
        <v>100.01</v>
      </c>
      <c r="M1046" s="0" t="n">
        <v>100.15</v>
      </c>
      <c r="N1046" s="0" t="n">
        <v>100.13</v>
      </c>
      <c r="O1046" s="0" t="n">
        <v>100.07</v>
      </c>
      <c r="P1046" s="0" t="n">
        <v>0</v>
      </c>
      <c r="Q1046" s="0" t="n">
        <v>0</v>
      </c>
      <c r="R1046" s="0" t="n">
        <v>0</v>
      </c>
      <c r="S1046" s="0" t="n">
        <v>100.12</v>
      </c>
      <c r="T1046" s="0" t="n">
        <v>100.07</v>
      </c>
      <c r="U1046" s="0" t="n">
        <v>99.76</v>
      </c>
      <c r="V1046" s="0" t="n">
        <v>100.2</v>
      </c>
      <c r="W1046" s="0" t="n">
        <v>15774613</v>
      </c>
      <c r="X1046" s="0" t="n">
        <v>100.01</v>
      </c>
      <c r="Y1046" s="0" t="n">
        <v>100.08</v>
      </c>
      <c r="Z1046" s="0" t="n">
        <v>132</v>
      </c>
      <c r="AA1046" s="0" t="n">
        <v>5361517</v>
      </c>
      <c r="AB1046" s="0" t="n">
        <v>4000.4</v>
      </c>
      <c r="AC1046" s="0" t="n">
        <v>0</v>
      </c>
      <c r="AD1046" s="0" t="s">
        <v>99</v>
      </c>
      <c r="AE1046" s="0" t="s">
        <v>99</v>
      </c>
      <c r="AF1046" s="0" t="s">
        <v>30149</v>
      </c>
      <c r="AH1046" s="0" t="n">
        <v>800</v>
      </c>
      <c r="AI1046" s="0" t="s">
        <v>2133</v>
      </c>
      <c r="AJ1046" s="0" t="s">
        <v>32112</v>
      </c>
      <c r="AK1046" s="0" t="s">
        <v>31135</v>
      </c>
      <c r="AL1046" s="0" t="s">
        <v>2112</v>
      </c>
    </row>
    <row r="1047" customFormat="false" ht="15" hidden="false" customHeight="false" outlineLevel="0" collapsed="false">
      <c r="A1047" s="0" t="s">
        <v>33336</v>
      </c>
      <c r="B1047" s="0" t="s">
        <v>33337</v>
      </c>
      <c r="C1047" s="0" t="s">
        <v>33338</v>
      </c>
      <c r="D1047" s="0" t="s">
        <v>33338</v>
      </c>
      <c r="E1047" s="0" t="s">
        <v>33339</v>
      </c>
      <c r="F1047" s="0" t="s">
        <v>498</v>
      </c>
      <c r="G1047" s="0" t="n">
        <v>3</v>
      </c>
      <c r="H1047" s="0" t="n">
        <v>1</v>
      </c>
      <c r="I1047" s="0" t="n">
        <v>0.01</v>
      </c>
      <c r="J1047" s="0" t="n">
        <v>1000</v>
      </c>
      <c r="K1047" s="0" t="n">
        <v>0.02</v>
      </c>
      <c r="L1047" s="0" t="n">
        <v>99.06</v>
      </c>
      <c r="M1047" s="0" t="n">
        <v>99.04</v>
      </c>
      <c r="N1047" s="0" t="n">
        <v>98.19</v>
      </c>
      <c r="O1047" s="0" t="n">
        <v>99.06</v>
      </c>
      <c r="P1047" s="0" t="n">
        <v>0</v>
      </c>
      <c r="Q1047" s="0" t="n">
        <v>0</v>
      </c>
      <c r="R1047" s="0" t="n">
        <v>0</v>
      </c>
      <c r="S1047" s="0" t="n">
        <v>98.69</v>
      </c>
      <c r="T1047" s="0" t="n">
        <v>99.17</v>
      </c>
      <c r="U1047" s="0" t="n">
        <v>98.21</v>
      </c>
      <c r="V1047" s="0" t="n">
        <v>99.18</v>
      </c>
      <c r="W1047" s="0" t="n">
        <v>109548</v>
      </c>
      <c r="X1047" s="0" t="n">
        <v>98.32</v>
      </c>
      <c r="Y1047" s="0" t="n">
        <v>98.99</v>
      </c>
      <c r="Z1047" s="0" t="n">
        <v>31</v>
      </c>
      <c r="AA1047" s="0" t="n">
        <v>137912</v>
      </c>
      <c r="AB1047" s="0" t="n">
        <v>990.6</v>
      </c>
      <c r="AC1047" s="0" t="n">
        <v>0</v>
      </c>
      <c r="AD1047" s="0" t="s">
        <v>99</v>
      </c>
      <c r="AE1047" s="0" t="s">
        <v>99</v>
      </c>
      <c r="AH1047" s="0" t="n">
        <v>-100</v>
      </c>
      <c r="AI1047" s="0" t="s">
        <v>2133</v>
      </c>
      <c r="AJ1047" s="0" t="s">
        <v>32112</v>
      </c>
      <c r="AK1047" s="0" t="s">
        <v>31135</v>
      </c>
      <c r="AL1047" s="0" t="s">
        <v>2112</v>
      </c>
    </row>
    <row r="1048" customFormat="false" ht="15" hidden="false" customHeight="false" outlineLevel="0" collapsed="false">
      <c r="A1048" s="0" t="s">
        <v>33340</v>
      </c>
      <c r="B1048" s="0" t="s">
        <v>33341</v>
      </c>
      <c r="C1048" s="0" t="s">
        <v>33342</v>
      </c>
      <c r="D1048" s="0" t="s">
        <v>33342</v>
      </c>
      <c r="E1048" s="0" t="s">
        <v>33343</v>
      </c>
      <c r="F1048" s="0" t="s">
        <v>498</v>
      </c>
      <c r="G1048" s="0" t="n">
        <v>3</v>
      </c>
      <c r="H1048" s="0" t="n">
        <v>1</v>
      </c>
      <c r="I1048" s="0" t="n">
        <v>0.01</v>
      </c>
      <c r="J1048" s="0" t="n">
        <v>1000</v>
      </c>
      <c r="K1048" s="0" t="n">
        <v>0.03</v>
      </c>
      <c r="L1048" s="0" t="n">
        <v>99.24</v>
      </c>
      <c r="M1048" s="0" t="n">
        <v>99.21</v>
      </c>
      <c r="N1048" s="0" t="n">
        <v>99.17</v>
      </c>
      <c r="O1048" s="0" t="n">
        <v>99.24</v>
      </c>
      <c r="P1048" s="0" t="n">
        <v>0</v>
      </c>
      <c r="Q1048" s="0" t="n">
        <v>0</v>
      </c>
      <c r="R1048" s="0" t="n">
        <v>0</v>
      </c>
      <c r="S1048" s="0" t="n">
        <v>99.35</v>
      </c>
      <c r="T1048" s="0" t="n">
        <v>99.88</v>
      </c>
      <c r="U1048" s="0" t="n">
        <v>99.24</v>
      </c>
      <c r="V1048" s="0" t="n">
        <v>99.88</v>
      </c>
      <c r="W1048" s="0" t="n">
        <v>35765</v>
      </c>
      <c r="X1048" s="0" t="n">
        <v>99.25</v>
      </c>
      <c r="Y1048" s="0" t="n">
        <v>99.88</v>
      </c>
      <c r="Z1048" s="0" t="n">
        <v>9</v>
      </c>
      <c r="AA1048" s="0" t="n">
        <v>323283</v>
      </c>
      <c r="AB1048" s="0" t="n">
        <v>10916.4</v>
      </c>
      <c r="AC1048" s="0" t="n">
        <v>0</v>
      </c>
      <c r="AD1048" s="0" t="s">
        <v>99</v>
      </c>
      <c r="AE1048" s="0" t="s">
        <v>99</v>
      </c>
      <c r="AH1048" s="0" t="n">
        <v>-100</v>
      </c>
      <c r="AI1048" s="0" t="s">
        <v>2133</v>
      </c>
      <c r="AJ1048" s="0" t="s">
        <v>32112</v>
      </c>
      <c r="AK1048" s="0" t="s">
        <v>31135</v>
      </c>
      <c r="AL1048" s="0" t="s">
        <v>2112</v>
      </c>
    </row>
    <row r="1049" customFormat="false" ht="15" hidden="false" customHeight="false" outlineLevel="0" collapsed="false">
      <c r="A1049" s="0" t="s">
        <v>33344</v>
      </c>
      <c r="B1049" s="0" t="s">
        <v>33345</v>
      </c>
      <c r="C1049" s="0" t="s">
        <v>20669</v>
      </c>
      <c r="D1049" s="0" t="s">
        <v>20669</v>
      </c>
      <c r="E1049" s="0" t="s">
        <v>33346</v>
      </c>
      <c r="F1049" s="0" t="s">
        <v>498</v>
      </c>
      <c r="G1049" s="0" t="n">
        <v>3</v>
      </c>
      <c r="H1049" s="0" t="n">
        <v>1</v>
      </c>
      <c r="I1049" s="0" t="n">
        <v>0.01</v>
      </c>
      <c r="J1049" s="0" t="n">
        <v>1000</v>
      </c>
      <c r="K1049" s="0" t="n">
        <v>-0.16</v>
      </c>
      <c r="L1049" s="0" t="n">
        <v>99.37</v>
      </c>
      <c r="M1049" s="0" t="n">
        <v>99.53</v>
      </c>
      <c r="N1049" s="0" t="n">
        <v>99.4</v>
      </c>
      <c r="O1049" s="0" t="n">
        <v>99.41</v>
      </c>
      <c r="P1049" s="0" t="n">
        <v>0</v>
      </c>
      <c r="Q1049" s="0" t="n">
        <v>0</v>
      </c>
      <c r="R1049" s="0" t="n">
        <v>0</v>
      </c>
      <c r="S1049" s="0" t="n">
        <v>99.56</v>
      </c>
      <c r="T1049" s="0" t="n">
        <v>99.38</v>
      </c>
      <c r="U1049" s="0" t="n">
        <v>99.01</v>
      </c>
      <c r="V1049" s="0" t="n">
        <v>99.65</v>
      </c>
      <c r="W1049" s="0" t="n">
        <v>345465</v>
      </c>
      <c r="X1049" s="0" t="n">
        <v>99.02</v>
      </c>
      <c r="Y1049" s="0" t="n">
        <v>99.39</v>
      </c>
      <c r="Z1049" s="0" t="n">
        <v>31</v>
      </c>
      <c r="AA1049" s="0" t="n">
        <v>515996</v>
      </c>
      <c r="AB1049" s="0" t="n">
        <v>25836.2</v>
      </c>
      <c r="AC1049" s="0" t="n">
        <v>0</v>
      </c>
      <c r="AD1049" s="0" t="s">
        <v>99</v>
      </c>
      <c r="AE1049" s="0" t="s">
        <v>99</v>
      </c>
      <c r="AH1049" s="0" t="n">
        <v>-100</v>
      </c>
      <c r="AI1049" s="0" t="s">
        <v>2133</v>
      </c>
      <c r="AJ1049" s="0" t="s">
        <v>32112</v>
      </c>
      <c r="AK1049" s="0" t="s">
        <v>31135</v>
      </c>
      <c r="AL1049" s="0" t="s">
        <v>2112</v>
      </c>
    </row>
    <row r="1050" customFormat="false" ht="15" hidden="false" customHeight="false" outlineLevel="0" collapsed="false">
      <c r="A1050" s="0" t="s">
        <v>33347</v>
      </c>
      <c r="B1050" s="0" t="s">
        <v>33348</v>
      </c>
      <c r="C1050" s="0" t="s">
        <v>33349</v>
      </c>
      <c r="D1050" s="0" t="s">
        <v>33349</v>
      </c>
      <c r="E1050" s="0" t="s">
        <v>33350</v>
      </c>
      <c r="F1050" s="0" t="s">
        <v>498</v>
      </c>
      <c r="G1050" s="0" t="n">
        <v>3</v>
      </c>
      <c r="H1050" s="0" t="n">
        <v>1</v>
      </c>
      <c r="I1050" s="0" t="n">
        <v>0.01</v>
      </c>
      <c r="J1050" s="0" t="n">
        <v>1000</v>
      </c>
      <c r="K1050" s="0" t="n">
        <v>0.23</v>
      </c>
      <c r="L1050" s="0" t="n">
        <v>100.05</v>
      </c>
      <c r="M1050" s="0" t="n">
        <v>99.82</v>
      </c>
      <c r="N1050" s="0" t="n">
        <v>99.82</v>
      </c>
      <c r="O1050" s="0" t="n">
        <v>100.05</v>
      </c>
      <c r="P1050" s="0" t="n">
        <v>0</v>
      </c>
      <c r="Q1050" s="0" t="n">
        <v>0</v>
      </c>
      <c r="R1050" s="0" t="n">
        <v>0</v>
      </c>
      <c r="S1050" s="0" t="n">
        <v>99.68</v>
      </c>
      <c r="T1050" s="0" t="n">
        <v>100.1</v>
      </c>
      <c r="U1050" s="0" t="n">
        <v>99.33</v>
      </c>
      <c r="V1050" s="0" t="n">
        <v>100.1</v>
      </c>
      <c r="W1050" s="0" t="n">
        <v>1132384</v>
      </c>
      <c r="X1050" s="0" t="n">
        <v>99.72</v>
      </c>
      <c r="Y1050" s="0" t="n">
        <v>100.05</v>
      </c>
      <c r="Z1050" s="0" t="n">
        <v>59</v>
      </c>
      <c r="AA1050" s="0" t="n">
        <v>1085563</v>
      </c>
      <c r="AB1050" s="0" t="n">
        <v>1000.5</v>
      </c>
      <c r="AC1050" s="0" t="n">
        <v>0</v>
      </c>
      <c r="AD1050" s="0" t="s">
        <v>99</v>
      </c>
      <c r="AE1050" s="0" t="s">
        <v>99</v>
      </c>
      <c r="AH1050" s="0" t="n">
        <v>-100</v>
      </c>
      <c r="AI1050" s="0" t="s">
        <v>2133</v>
      </c>
      <c r="AJ1050" s="0" t="s">
        <v>32112</v>
      </c>
      <c r="AK1050" s="0" t="s">
        <v>31135</v>
      </c>
      <c r="AL1050" s="0" t="s">
        <v>2112</v>
      </c>
    </row>
    <row r="1051" customFormat="false" ht="15" hidden="false" customHeight="false" outlineLevel="0" collapsed="false">
      <c r="A1051" s="0" t="s">
        <v>33351</v>
      </c>
      <c r="B1051" s="0" t="s">
        <v>33352</v>
      </c>
      <c r="C1051" s="0" t="s">
        <v>33353</v>
      </c>
      <c r="D1051" s="0" t="s">
        <v>33353</v>
      </c>
      <c r="E1051" s="0" t="s">
        <v>33354</v>
      </c>
      <c r="F1051" s="0" t="s">
        <v>498</v>
      </c>
      <c r="G1051" s="0" t="n">
        <v>3</v>
      </c>
      <c r="H1051" s="0" t="n">
        <v>1</v>
      </c>
      <c r="I1051" s="0" t="n">
        <v>0.01</v>
      </c>
      <c r="J1051" s="0" t="n">
        <v>1000</v>
      </c>
      <c r="K1051" s="0" t="n">
        <v>0.01</v>
      </c>
      <c r="L1051" s="0" t="n">
        <v>100</v>
      </c>
      <c r="M1051" s="0" t="n">
        <v>99.99</v>
      </c>
      <c r="N1051" s="0" t="n">
        <v>99.35</v>
      </c>
      <c r="O1051" s="0" t="n">
        <v>100</v>
      </c>
      <c r="P1051" s="0" t="n">
        <v>0</v>
      </c>
      <c r="Q1051" s="0" t="n">
        <v>0</v>
      </c>
      <c r="R1051" s="0" t="n">
        <v>0</v>
      </c>
      <c r="S1051" s="0" t="n">
        <v>99.91</v>
      </c>
      <c r="T1051" s="0" t="n">
        <v>100.12</v>
      </c>
      <c r="U1051" s="0" t="n">
        <v>99.3</v>
      </c>
      <c r="V1051" s="0" t="n">
        <v>100.12</v>
      </c>
      <c r="W1051" s="0" t="n">
        <v>160847</v>
      </c>
      <c r="X1051" s="0" t="n">
        <v>99.65</v>
      </c>
      <c r="Y1051" s="0" t="n">
        <v>100</v>
      </c>
      <c r="Z1051" s="0" t="n">
        <v>21</v>
      </c>
      <c r="AA1051" s="0" t="n">
        <v>434651</v>
      </c>
      <c r="AB1051" s="0" t="n">
        <v>1000</v>
      </c>
      <c r="AC1051" s="0" t="n">
        <v>0</v>
      </c>
      <c r="AD1051" s="0" t="s">
        <v>99</v>
      </c>
      <c r="AE1051" s="0" t="s">
        <v>99</v>
      </c>
      <c r="AH1051" s="0" t="n">
        <v>-100</v>
      </c>
      <c r="AI1051" s="0" t="s">
        <v>2133</v>
      </c>
      <c r="AJ1051" s="0" t="s">
        <v>32112</v>
      </c>
      <c r="AK1051" s="0" t="s">
        <v>31135</v>
      </c>
      <c r="AL1051" s="0" t="s">
        <v>2112</v>
      </c>
    </row>
    <row r="1052" customFormat="false" ht="15" hidden="false" customHeight="false" outlineLevel="0" collapsed="false">
      <c r="A1052" s="0" t="s">
        <v>33355</v>
      </c>
      <c r="B1052" s="0" t="s">
        <v>33356</v>
      </c>
      <c r="C1052" s="0" t="s">
        <v>21023</v>
      </c>
      <c r="D1052" s="0" t="s">
        <v>21023</v>
      </c>
      <c r="E1052" s="0" t="s">
        <v>33357</v>
      </c>
      <c r="F1052" s="0" t="s">
        <v>498</v>
      </c>
      <c r="G1052" s="0" t="n">
        <v>3</v>
      </c>
      <c r="H1052" s="0" t="n">
        <v>1</v>
      </c>
      <c r="I1052" s="0" t="n">
        <v>0.01</v>
      </c>
      <c r="J1052" s="0" t="n">
        <v>1000</v>
      </c>
      <c r="K1052" s="0" t="n">
        <v>0.05</v>
      </c>
      <c r="L1052" s="0" t="n">
        <v>100.1</v>
      </c>
      <c r="M1052" s="0" t="n">
        <v>100.05</v>
      </c>
      <c r="N1052" s="0" t="n">
        <v>100.18</v>
      </c>
      <c r="O1052" s="0" t="n">
        <v>100</v>
      </c>
      <c r="P1052" s="0" t="n">
        <v>0</v>
      </c>
      <c r="Q1052" s="0" t="n">
        <v>0</v>
      </c>
      <c r="R1052" s="0" t="n">
        <v>0</v>
      </c>
      <c r="S1052" s="0" t="n">
        <v>100.34</v>
      </c>
      <c r="T1052" s="0" t="n">
        <v>100.38</v>
      </c>
      <c r="U1052" s="0" t="n">
        <v>99.96</v>
      </c>
      <c r="V1052" s="0" t="n">
        <v>100.5</v>
      </c>
      <c r="W1052" s="0" t="n">
        <v>229787</v>
      </c>
      <c r="X1052" s="0" t="n">
        <v>99.96</v>
      </c>
      <c r="Y1052" s="0" t="n">
        <v>100.1</v>
      </c>
      <c r="Z1052" s="0" t="n">
        <v>11</v>
      </c>
      <c r="AA1052" s="0" t="n">
        <v>10000000</v>
      </c>
      <c r="AB1052" s="0" t="n">
        <v>4004</v>
      </c>
      <c r="AC1052" s="0" t="n">
        <v>0</v>
      </c>
      <c r="AD1052" s="0" t="s">
        <v>99</v>
      </c>
      <c r="AE1052" s="0" t="s">
        <v>99</v>
      </c>
      <c r="AH1052" s="0" t="n">
        <v>800</v>
      </c>
      <c r="AI1052" s="0" t="s">
        <v>2133</v>
      </c>
      <c r="AJ1052" s="0" t="s">
        <v>32112</v>
      </c>
      <c r="AK1052" s="0" t="s">
        <v>31135</v>
      </c>
      <c r="AL1052" s="0" t="s">
        <v>2112</v>
      </c>
    </row>
    <row r="1053" customFormat="false" ht="15" hidden="false" customHeight="false" outlineLevel="0" collapsed="false">
      <c r="A1053" s="0" t="s">
        <v>33358</v>
      </c>
      <c r="B1053" s="0" t="s">
        <v>33359</v>
      </c>
      <c r="C1053" s="0" t="s">
        <v>33360</v>
      </c>
      <c r="D1053" s="0" t="s">
        <v>33360</v>
      </c>
      <c r="E1053" s="0" t="s">
        <v>33361</v>
      </c>
      <c r="F1053" s="0" t="s">
        <v>498</v>
      </c>
      <c r="G1053" s="0" t="n">
        <v>3</v>
      </c>
      <c r="H1053" s="0" t="n">
        <v>1</v>
      </c>
      <c r="I1053" s="0" t="n">
        <v>0.01</v>
      </c>
      <c r="J1053" s="0" t="n">
        <v>1000</v>
      </c>
      <c r="K1053" s="0" t="n">
        <v>0</v>
      </c>
      <c r="L1053" s="0" t="n">
        <v>0</v>
      </c>
      <c r="M1053" s="0" t="n">
        <v>0</v>
      </c>
      <c r="N1053" s="0" t="n">
        <v>0</v>
      </c>
      <c r="O1053" s="0" t="n">
        <v>0</v>
      </c>
      <c r="P1053" s="0" t="n">
        <v>0</v>
      </c>
      <c r="Q1053" s="0" t="n">
        <v>0</v>
      </c>
      <c r="R1053" s="0" t="n">
        <v>0</v>
      </c>
      <c r="S1053" s="0" t="n">
        <v>0</v>
      </c>
      <c r="T1053" s="0" t="n">
        <v>0</v>
      </c>
      <c r="U1053" s="0" t="n">
        <v>0</v>
      </c>
      <c r="V1053" s="0" t="n">
        <v>0</v>
      </c>
      <c r="W1053" s="0" t="n">
        <v>0</v>
      </c>
      <c r="X1053" s="0" t="n">
        <v>98</v>
      </c>
      <c r="Y1053" s="0" t="n">
        <v>0</v>
      </c>
      <c r="Z1053" s="0" t="n">
        <v>0</v>
      </c>
      <c r="AA1053" s="0" t="n">
        <v>50000000</v>
      </c>
      <c r="AB1053" s="0" t="n">
        <v>0</v>
      </c>
      <c r="AC1053" s="0" t="n">
        <v>0</v>
      </c>
      <c r="AD1053" s="0" t="s">
        <v>99</v>
      </c>
      <c r="AE1053" s="0" t="s">
        <v>99</v>
      </c>
      <c r="AH1053" s="0" t="n">
        <v>8</v>
      </c>
      <c r="AI1053" s="0" t="s">
        <v>2133</v>
      </c>
      <c r="AJ1053" s="0" t="s">
        <v>32112</v>
      </c>
      <c r="AK1053" s="0" t="s">
        <v>31135</v>
      </c>
      <c r="AL1053" s="0" t="s">
        <v>2112</v>
      </c>
    </row>
    <row r="1054" customFormat="false" ht="15" hidden="false" customHeight="false" outlineLevel="0" collapsed="false">
      <c r="A1054" s="0" t="s">
        <v>33362</v>
      </c>
      <c r="B1054" s="0" t="s">
        <v>33363</v>
      </c>
      <c r="C1054" s="0" t="s">
        <v>33364</v>
      </c>
      <c r="D1054" s="0" t="s">
        <v>33364</v>
      </c>
      <c r="E1054" s="0" t="s">
        <v>33365</v>
      </c>
      <c r="F1054" s="0" t="s">
        <v>498</v>
      </c>
      <c r="G1054" s="0" t="n">
        <v>3</v>
      </c>
      <c r="H1054" s="0" t="n">
        <v>1</v>
      </c>
      <c r="I1054" s="0" t="n">
        <v>0.01</v>
      </c>
      <c r="J1054" s="0" t="n">
        <v>1000</v>
      </c>
      <c r="K1054" s="0" t="n">
        <v>0</v>
      </c>
      <c r="L1054" s="0" t="n">
        <v>0</v>
      </c>
      <c r="M1054" s="0" t="n">
        <v>0</v>
      </c>
      <c r="N1054" s="0" t="n">
        <v>0</v>
      </c>
      <c r="O1054" s="0" t="n">
        <v>0</v>
      </c>
      <c r="P1054" s="0" t="n">
        <v>0</v>
      </c>
      <c r="Q1054" s="0" t="n">
        <v>0</v>
      </c>
      <c r="R1054" s="0" t="n">
        <v>0</v>
      </c>
      <c r="S1054" s="0" t="n">
        <v>0</v>
      </c>
      <c r="T1054" s="0" t="n">
        <v>0</v>
      </c>
      <c r="U1054" s="0" t="n">
        <v>0</v>
      </c>
      <c r="V1054" s="0" t="n">
        <v>0</v>
      </c>
      <c r="W1054" s="0" t="n">
        <v>0</v>
      </c>
      <c r="X1054" s="0" t="n">
        <v>98</v>
      </c>
      <c r="Y1054" s="0" t="n">
        <v>0</v>
      </c>
      <c r="Z1054" s="0" t="n">
        <v>0</v>
      </c>
      <c r="AA1054" s="0" t="n">
        <v>50000000</v>
      </c>
      <c r="AB1054" s="0" t="n">
        <v>0</v>
      </c>
      <c r="AC1054" s="0" t="n">
        <v>0</v>
      </c>
      <c r="AD1054" s="0" t="s">
        <v>99</v>
      </c>
      <c r="AE1054" s="0" t="s">
        <v>99</v>
      </c>
      <c r="AH1054" s="0" t="n">
        <v>8</v>
      </c>
      <c r="AI1054" s="0" t="s">
        <v>2133</v>
      </c>
      <c r="AJ1054" s="0" t="s">
        <v>32112</v>
      </c>
      <c r="AK1054" s="0" t="s">
        <v>31135</v>
      </c>
      <c r="AL1054" s="0" t="s">
        <v>2112</v>
      </c>
    </row>
    <row r="1055" customFormat="false" ht="15" hidden="false" customHeight="false" outlineLevel="0" collapsed="false">
      <c r="A1055" s="0" t="s">
        <v>33366</v>
      </c>
      <c r="B1055" s="0" t="s">
        <v>33367</v>
      </c>
      <c r="C1055" s="0" t="s">
        <v>33368</v>
      </c>
      <c r="D1055" s="0" t="s">
        <v>33368</v>
      </c>
      <c r="E1055" s="0" t="s">
        <v>33369</v>
      </c>
      <c r="F1055" s="0" t="s">
        <v>498</v>
      </c>
      <c r="G1055" s="0" t="n">
        <v>3</v>
      </c>
      <c r="H1055" s="0" t="n">
        <v>1</v>
      </c>
      <c r="I1055" s="0" t="n">
        <v>0.01</v>
      </c>
      <c r="J1055" s="0" t="n">
        <v>1000</v>
      </c>
      <c r="K1055" s="0" t="n">
        <v>0</v>
      </c>
      <c r="L1055" s="0" t="n">
        <v>99.9</v>
      </c>
      <c r="M1055" s="0" t="n">
        <v>99.9</v>
      </c>
      <c r="N1055" s="0" t="n">
        <v>99.84</v>
      </c>
      <c r="O1055" s="0" t="n">
        <v>99.9</v>
      </c>
      <c r="P1055" s="0" t="n">
        <v>0</v>
      </c>
      <c r="Q1055" s="0" t="n">
        <v>0</v>
      </c>
      <c r="R1055" s="0" t="n">
        <v>0</v>
      </c>
      <c r="S1055" s="0" t="n">
        <v>99.9</v>
      </c>
      <c r="T1055" s="0" t="n">
        <v>99.9</v>
      </c>
      <c r="U1055" s="0" t="n">
        <v>99.9</v>
      </c>
      <c r="V1055" s="0" t="n">
        <v>99.9</v>
      </c>
      <c r="W1055" s="0" t="n">
        <v>546453</v>
      </c>
      <c r="X1055" s="0" t="n">
        <v>99.73</v>
      </c>
      <c r="Y1055" s="0" t="n">
        <v>99.9</v>
      </c>
      <c r="Z1055" s="0" t="n">
        <v>8</v>
      </c>
      <c r="AA1055" s="0" t="n">
        <v>218400</v>
      </c>
      <c r="AB1055" s="0" t="n">
        <v>19980</v>
      </c>
      <c r="AC1055" s="0" t="n">
        <v>0</v>
      </c>
      <c r="AD1055" s="0" t="s">
        <v>99</v>
      </c>
      <c r="AE1055" s="0" t="s">
        <v>99</v>
      </c>
      <c r="AH1055" s="0" t="n">
        <v>-100</v>
      </c>
      <c r="AI1055" s="0" t="s">
        <v>2133</v>
      </c>
      <c r="AJ1055" s="0" t="s">
        <v>32112</v>
      </c>
      <c r="AK1055" s="0" t="s">
        <v>31135</v>
      </c>
      <c r="AL1055" s="0" t="s">
        <v>2112</v>
      </c>
    </row>
    <row r="1056" customFormat="false" ht="15" hidden="false" customHeight="false" outlineLevel="0" collapsed="false">
      <c r="A1056" s="0" t="s">
        <v>33370</v>
      </c>
      <c r="B1056" s="0" t="s">
        <v>33371</v>
      </c>
      <c r="C1056" s="0" t="s">
        <v>33372</v>
      </c>
      <c r="D1056" s="0" t="s">
        <v>33372</v>
      </c>
      <c r="E1056" s="0" t="s">
        <v>33373</v>
      </c>
      <c r="F1056" s="0" t="s">
        <v>498</v>
      </c>
      <c r="G1056" s="0" t="n">
        <v>3</v>
      </c>
      <c r="H1056" s="0" t="n">
        <v>1</v>
      </c>
      <c r="I1056" s="0" t="n">
        <v>0.01</v>
      </c>
      <c r="J1056" s="0" t="n">
        <v>1000</v>
      </c>
      <c r="K1056" s="0" t="n">
        <v>0</v>
      </c>
      <c r="L1056" s="0" t="n">
        <v>100.1</v>
      </c>
      <c r="M1056" s="0" t="n">
        <v>100.11</v>
      </c>
      <c r="N1056" s="0" t="n">
        <v>100.16</v>
      </c>
      <c r="O1056" s="0" t="n">
        <v>100.08</v>
      </c>
      <c r="P1056" s="0" t="n">
        <v>0</v>
      </c>
      <c r="Q1056" s="0" t="n">
        <v>0</v>
      </c>
      <c r="R1056" s="0" t="n">
        <v>0</v>
      </c>
      <c r="S1056" s="0" t="n">
        <v>100.1</v>
      </c>
      <c r="T1056" s="0" t="n">
        <v>100.1</v>
      </c>
      <c r="U1056" s="0" t="n">
        <v>100</v>
      </c>
      <c r="V1056" s="0" t="n">
        <v>100.27</v>
      </c>
      <c r="W1056" s="0" t="n">
        <v>1431467</v>
      </c>
      <c r="X1056" s="0" t="n">
        <v>100.02</v>
      </c>
      <c r="Y1056" s="0" t="n">
        <v>100.11</v>
      </c>
      <c r="Z1056" s="0" t="n">
        <v>70</v>
      </c>
      <c r="AA1056" s="0" t="n">
        <v>5000000</v>
      </c>
      <c r="AB1056" s="0" t="n">
        <v>2002</v>
      </c>
      <c r="AC1056" s="0" t="n">
        <v>0</v>
      </c>
      <c r="AD1056" s="0" t="s">
        <v>99</v>
      </c>
      <c r="AE1056" s="0" t="s">
        <v>99</v>
      </c>
      <c r="AH1056" s="0" t="n">
        <v>-100</v>
      </c>
      <c r="AI1056" s="0" t="s">
        <v>2133</v>
      </c>
      <c r="AJ1056" s="0" t="s">
        <v>32112</v>
      </c>
      <c r="AK1056" s="0" t="s">
        <v>31135</v>
      </c>
      <c r="AL1056" s="0" t="s">
        <v>2112</v>
      </c>
    </row>
    <row r="1057" customFormat="false" ht="15" hidden="false" customHeight="false" outlineLevel="0" collapsed="false">
      <c r="A1057" s="0" t="s">
        <v>33374</v>
      </c>
      <c r="B1057" s="0" t="s">
        <v>33375</v>
      </c>
      <c r="C1057" s="0" t="s">
        <v>21234</v>
      </c>
      <c r="D1057" s="0" t="s">
        <v>21234</v>
      </c>
      <c r="E1057" s="0" t="s">
        <v>33376</v>
      </c>
      <c r="F1057" s="0" t="s">
        <v>498</v>
      </c>
      <c r="G1057" s="0" t="n">
        <v>3</v>
      </c>
      <c r="H1057" s="0" t="n">
        <v>1</v>
      </c>
      <c r="I1057" s="0" t="n">
        <v>0.01</v>
      </c>
      <c r="J1057" s="0" t="n">
        <v>1000</v>
      </c>
      <c r="K1057" s="0" t="n">
        <v>-0.04</v>
      </c>
      <c r="L1057" s="0" t="n">
        <v>100.05</v>
      </c>
      <c r="M1057" s="0" t="n">
        <v>100.09</v>
      </c>
      <c r="N1057" s="0" t="n">
        <v>100.15</v>
      </c>
      <c r="O1057" s="0" t="n">
        <v>100.07</v>
      </c>
      <c r="P1057" s="0" t="n">
        <v>0</v>
      </c>
      <c r="Q1057" s="0" t="n">
        <v>0</v>
      </c>
      <c r="R1057" s="0" t="n">
        <v>0</v>
      </c>
      <c r="S1057" s="0" t="n">
        <v>100.15</v>
      </c>
      <c r="T1057" s="0" t="n">
        <v>100.1</v>
      </c>
      <c r="U1057" s="0" t="n">
        <v>100.01</v>
      </c>
      <c r="V1057" s="0" t="n">
        <v>100.26</v>
      </c>
      <c r="W1057" s="0" t="n">
        <v>2402547</v>
      </c>
      <c r="X1057" s="0" t="n">
        <v>100.04</v>
      </c>
      <c r="Y1057" s="0" t="n">
        <v>100.09</v>
      </c>
      <c r="Z1057" s="0" t="n">
        <v>102</v>
      </c>
      <c r="AA1057" s="0" t="n">
        <v>5000000</v>
      </c>
      <c r="AB1057" s="0" t="n">
        <v>4002</v>
      </c>
      <c r="AC1057" s="0" t="n">
        <v>0</v>
      </c>
      <c r="AD1057" s="0" t="s">
        <v>99</v>
      </c>
      <c r="AE1057" s="0" t="s">
        <v>99</v>
      </c>
      <c r="AH1057" s="0" t="n">
        <v>-100</v>
      </c>
      <c r="AI1057" s="0" t="s">
        <v>2133</v>
      </c>
      <c r="AJ1057" s="0" t="s">
        <v>32112</v>
      </c>
      <c r="AK1057" s="0" t="s">
        <v>31135</v>
      </c>
      <c r="AL1057" s="0" t="s">
        <v>2112</v>
      </c>
    </row>
    <row r="1058" customFormat="false" ht="15" hidden="false" customHeight="false" outlineLevel="0" collapsed="false">
      <c r="A1058" s="0" t="s">
        <v>33377</v>
      </c>
      <c r="B1058" s="0" t="s">
        <v>33378</v>
      </c>
      <c r="C1058" s="0" t="s">
        <v>33379</v>
      </c>
      <c r="D1058" s="0" t="s">
        <v>33379</v>
      </c>
      <c r="E1058" s="0" t="s">
        <v>33380</v>
      </c>
      <c r="F1058" s="0" t="s">
        <v>498</v>
      </c>
      <c r="G1058" s="0" t="n">
        <v>3</v>
      </c>
      <c r="H1058" s="0" t="n">
        <v>1</v>
      </c>
      <c r="I1058" s="0" t="n">
        <v>0.01</v>
      </c>
      <c r="J1058" s="0" t="n">
        <v>1000</v>
      </c>
      <c r="K1058" s="0" t="n">
        <v>0</v>
      </c>
      <c r="L1058" s="0" t="n">
        <v>0</v>
      </c>
      <c r="M1058" s="0" t="n">
        <v>0</v>
      </c>
      <c r="N1058" s="0" t="n">
        <v>0</v>
      </c>
      <c r="O1058" s="0" t="n">
        <v>0</v>
      </c>
      <c r="P1058" s="0" t="n">
        <v>0</v>
      </c>
      <c r="Q1058" s="0" t="n">
        <v>0</v>
      </c>
      <c r="R1058" s="0" t="n">
        <v>0</v>
      </c>
      <c r="S1058" s="0" t="n">
        <v>0</v>
      </c>
      <c r="T1058" s="0" t="n">
        <v>0</v>
      </c>
      <c r="U1058" s="0" t="n">
        <v>0</v>
      </c>
      <c r="V1058" s="0" t="n">
        <v>0</v>
      </c>
      <c r="W1058" s="0" t="n">
        <v>0</v>
      </c>
      <c r="X1058" s="0" t="n">
        <v>93.43</v>
      </c>
      <c r="Y1058" s="0" t="n">
        <v>0</v>
      </c>
      <c r="Z1058" s="0" t="n">
        <v>0</v>
      </c>
      <c r="AA1058" s="0" t="n">
        <v>232906</v>
      </c>
      <c r="AB1058" s="0" t="n">
        <v>0</v>
      </c>
      <c r="AC1058" s="0" t="n">
        <v>0</v>
      </c>
      <c r="AD1058" s="0" t="s">
        <v>99</v>
      </c>
      <c r="AE1058" s="0" t="s">
        <v>99</v>
      </c>
      <c r="AH1058" s="0" t="n">
        <v>800</v>
      </c>
      <c r="AI1058" s="0" t="s">
        <v>2133</v>
      </c>
      <c r="AJ1058" s="0" t="s">
        <v>32112</v>
      </c>
      <c r="AK1058" s="0" t="s">
        <v>31135</v>
      </c>
      <c r="AL1058" s="0" t="s">
        <v>2112</v>
      </c>
    </row>
    <row r="1059" customFormat="false" ht="15" hidden="false" customHeight="false" outlineLevel="0" collapsed="false">
      <c r="A1059" s="0" t="s">
        <v>33381</v>
      </c>
      <c r="B1059" s="0" t="s">
        <v>33382</v>
      </c>
      <c r="C1059" s="0" t="s">
        <v>33383</v>
      </c>
      <c r="D1059" s="0" t="s">
        <v>33383</v>
      </c>
      <c r="E1059" s="0" t="s">
        <v>33384</v>
      </c>
      <c r="F1059" s="0" t="s">
        <v>498</v>
      </c>
      <c r="G1059" s="0" t="n">
        <v>3</v>
      </c>
      <c r="H1059" s="0" t="n">
        <v>1</v>
      </c>
      <c r="I1059" s="0" t="n">
        <v>0.01</v>
      </c>
      <c r="J1059" s="0" t="n">
        <v>1000</v>
      </c>
      <c r="K1059" s="0" t="n">
        <v>0</v>
      </c>
      <c r="L1059" s="0" t="n">
        <v>0</v>
      </c>
      <c r="M1059" s="0" t="n">
        <v>0</v>
      </c>
      <c r="N1059" s="0" t="n">
        <v>0</v>
      </c>
      <c r="O1059" s="0" t="n">
        <v>0</v>
      </c>
      <c r="P1059" s="0" t="n">
        <v>0</v>
      </c>
      <c r="Q1059" s="0" t="n">
        <v>0</v>
      </c>
      <c r="R1059" s="0" t="n">
        <v>0</v>
      </c>
      <c r="S1059" s="0" t="n">
        <v>0</v>
      </c>
      <c r="T1059" s="0" t="n">
        <v>0</v>
      </c>
      <c r="U1059" s="0" t="n">
        <v>0</v>
      </c>
      <c r="V1059" s="0" t="n">
        <v>0</v>
      </c>
      <c r="W1059" s="0" t="n">
        <v>0</v>
      </c>
      <c r="X1059" s="0" t="n">
        <v>109.79</v>
      </c>
      <c r="Y1059" s="0" t="n">
        <v>0</v>
      </c>
      <c r="Z1059" s="0" t="n">
        <v>0</v>
      </c>
      <c r="AA1059" s="0" t="n">
        <v>86532</v>
      </c>
      <c r="AB1059" s="0" t="n">
        <v>0</v>
      </c>
      <c r="AC1059" s="0" t="n">
        <v>0</v>
      </c>
      <c r="AD1059" s="0" t="s">
        <v>99</v>
      </c>
      <c r="AE1059" s="0" t="s">
        <v>99</v>
      </c>
      <c r="AH1059" s="0" t="n">
        <v>800</v>
      </c>
      <c r="AI1059" s="0" t="s">
        <v>2133</v>
      </c>
      <c r="AJ1059" s="0" t="s">
        <v>32112</v>
      </c>
      <c r="AK1059" s="0" t="s">
        <v>31135</v>
      </c>
      <c r="AL1059" s="0" t="s">
        <v>2112</v>
      </c>
    </row>
    <row r="1060" customFormat="false" ht="15" hidden="false" customHeight="false" outlineLevel="0" collapsed="false">
      <c r="A1060" s="0" t="s">
        <v>33385</v>
      </c>
      <c r="B1060" s="0" t="s">
        <v>33386</v>
      </c>
      <c r="C1060" s="0" t="s">
        <v>33387</v>
      </c>
      <c r="D1060" s="0" t="s">
        <v>33387</v>
      </c>
      <c r="E1060" s="0" t="s">
        <v>33388</v>
      </c>
      <c r="F1060" s="0" t="s">
        <v>498</v>
      </c>
      <c r="G1060" s="0" t="n">
        <v>1</v>
      </c>
      <c r="H1060" s="0" t="n">
        <v>1</v>
      </c>
      <c r="I1060" s="0" t="n">
        <v>0.01</v>
      </c>
      <c r="J1060" s="0" t="n">
        <v>1000</v>
      </c>
      <c r="K1060" s="0" t="n">
        <v>3.94</v>
      </c>
      <c r="L1060" s="0" t="n">
        <v>109.37</v>
      </c>
      <c r="M1060" s="0" t="n">
        <v>105.22</v>
      </c>
      <c r="N1060" s="0" t="n">
        <v>103.81</v>
      </c>
      <c r="O1060" s="0" t="n">
        <v>109.37</v>
      </c>
      <c r="P1060" s="0" t="n">
        <v>0</v>
      </c>
      <c r="Q1060" s="0" t="n">
        <v>0</v>
      </c>
      <c r="R1060" s="0" t="n">
        <v>0</v>
      </c>
      <c r="S1060" s="0" t="n">
        <v>104.52</v>
      </c>
      <c r="T1060" s="0" t="n">
        <v>100.44</v>
      </c>
      <c r="U1060" s="0" t="n">
        <v>100.4</v>
      </c>
      <c r="V1060" s="0" t="n">
        <v>109.37</v>
      </c>
      <c r="W1060" s="0" t="n">
        <v>141108</v>
      </c>
      <c r="X1060" s="0" t="n">
        <v>109.36</v>
      </c>
      <c r="Y1060" s="0" t="n">
        <v>112.35</v>
      </c>
      <c r="Z1060" s="0" t="n">
        <v>37</v>
      </c>
      <c r="AA1060" s="0" t="n">
        <v>10000000</v>
      </c>
      <c r="AB1060" s="0" t="n">
        <v>1093.7</v>
      </c>
      <c r="AC1060" s="0" t="n">
        <v>0</v>
      </c>
      <c r="AD1060" s="0" t="s">
        <v>99</v>
      </c>
      <c r="AE1060" s="0" t="s">
        <v>99</v>
      </c>
      <c r="AH1060" s="0" t="n">
        <v>-100</v>
      </c>
      <c r="AI1060" s="0" t="s">
        <v>2133</v>
      </c>
      <c r="AJ1060" s="0" t="s">
        <v>32112</v>
      </c>
      <c r="AK1060" s="0" t="s">
        <v>31135</v>
      </c>
      <c r="AL1060" s="0" t="s">
        <v>2112</v>
      </c>
    </row>
    <row r="1061" customFormat="false" ht="15" hidden="false" customHeight="false" outlineLevel="0" collapsed="false">
      <c r="A1061" s="0" t="s">
        <v>33389</v>
      </c>
      <c r="B1061" s="0" t="s">
        <v>33390</v>
      </c>
      <c r="C1061" s="0" t="s">
        <v>33391</v>
      </c>
      <c r="D1061" s="0" t="s">
        <v>33391</v>
      </c>
      <c r="E1061" s="0" t="s">
        <v>33392</v>
      </c>
      <c r="F1061" s="0" t="s">
        <v>1987</v>
      </c>
      <c r="G1061" s="0" t="n">
        <v>3</v>
      </c>
      <c r="H1061" s="0" t="n">
        <v>1</v>
      </c>
      <c r="I1061" s="0" t="n">
        <v>0.0001</v>
      </c>
      <c r="J1061" s="0" t="n">
        <v>1000</v>
      </c>
      <c r="K1061" s="0" t="n">
        <v>0</v>
      </c>
      <c r="L1061" s="0" t="n">
        <v>0</v>
      </c>
      <c r="M1061" s="0" t="n">
        <v>0</v>
      </c>
      <c r="N1061" s="0" t="n">
        <v>0</v>
      </c>
      <c r="O1061" s="0" t="n">
        <v>0</v>
      </c>
      <c r="P1061" s="0" t="n">
        <v>0</v>
      </c>
      <c r="Q1061" s="0" t="n">
        <v>0</v>
      </c>
      <c r="R1061" s="0" t="n">
        <v>0</v>
      </c>
      <c r="S1061" s="0" t="n">
        <v>0</v>
      </c>
      <c r="T1061" s="0" t="n">
        <v>0</v>
      </c>
      <c r="U1061" s="0" t="n">
        <v>0</v>
      </c>
      <c r="V1061" s="0" t="n">
        <v>0</v>
      </c>
      <c r="W1061" s="0" t="n">
        <v>0</v>
      </c>
      <c r="X1061" s="0" t="n">
        <v>0</v>
      </c>
      <c r="Y1061" s="0" t="n">
        <v>0</v>
      </c>
      <c r="Z1061" s="0" t="n">
        <v>0</v>
      </c>
      <c r="AA1061" s="0" t="n">
        <v>610</v>
      </c>
      <c r="AB1061" s="0" t="n">
        <v>0</v>
      </c>
      <c r="AC1061" s="0" t="n">
        <v>0</v>
      </c>
      <c r="AD1061" s="0" t="s">
        <v>14</v>
      </c>
      <c r="AE1061" s="0" t="s">
        <v>99</v>
      </c>
      <c r="AH1061" s="0" t="n">
        <v>-100</v>
      </c>
      <c r="AI1061" s="0" t="s">
        <v>2133</v>
      </c>
      <c r="AJ1061" s="0" t="s">
        <v>32112</v>
      </c>
      <c r="AK1061" s="0" t="s">
        <v>31143</v>
      </c>
      <c r="AL1061" s="0" t="s">
        <v>2112</v>
      </c>
    </row>
    <row r="1062" customFormat="false" ht="15" hidden="false" customHeight="false" outlineLevel="0" collapsed="false">
      <c r="A1062" s="0" t="s">
        <v>33393</v>
      </c>
      <c r="B1062" s="0" t="s">
        <v>33394</v>
      </c>
      <c r="C1062" s="0" t="s">
        <v>19807</v>
      </c>
      <c r="D1062" s="0" t="s">
        <v>19807</v>
      </c>
      <c r="E1062" s="0" t="s">
        <v>19809</v>
      </c>
      <c r="F1062" s="0" t="s">
        <v>1987</v>
      </c>
      <c r="G1062" s="0" t="n">
        <v>3</v>
      </c>
      <c r="H1062" s="0" t="n">
        <v>1</v>
      </c>
      <c r="I1062" s="0" t="n">
        <v>0.0001</v>
      </c>
      <c r="J1062" s="0" t="n">
        <v>1000</v>
      </c>
      <c r="K1062" s="0" t="n">
        <v>-0.3</v>
      </c>
      <c r="L1062" s="0" t="n">
        <v>49.4</v>
      </c>
      <c r="M1062" s="0" t="n">
        <v>49.8467</v>
      </c>
      <c r="N1062" s="0" t="n">
        <v>50.2074</v>
      </c>
      <c r="O1062" s="0" t="n">
        <v>49.3667</v>
      </c>
      <c r="P1062" s="0" t="n">
        <v>0</v>
      </c>
      <c r="Q1062" s="0" t="n">
        <v>0</v>
      </c>
      <c r="R1062" s="0" t="n">
        <v>0</v>
      </c>
      <c r="S1062" s="0" t="n">
        <v>49.4012</v>
      </c>
      <c r="T1062" s="0" t="n">
        <v>50.1</v>
      </c>
      <c r="U1062" s="0" t="n">
        <v>49.26</v>
      </c>
      <c r="V1062" s="0" t="n">
        <v>50.4998</v>
      </c>
      <c r="W1062" s="0" t="n">
        <v>7222252</v>
      </c>
      <c r="X1062" s="0" t="n">
        <v>49.3455</v>
      </c>
      <c r="Y1062" s="0" t="n">
        <v>49.4</v>
      </c>
      <c r="Z1062" s="0" t="n">
        <v>46</v>
      </c>
      <c r="AA1062" s="0" t="n">
        <v>1698421</v>
      </c>
      <c r="AB1062" s="0" t="n">
        <v>52456.77</v>
      </c>
      <c r="AC1062" s="0" t="n">
        <v>0</v>
      </c>
      <c r="AD1062" s="0" t="s">
        <v>14</v>
      </c>
      <c r="AE1062" s="0" t="s">
        <v>99</v>
      </c>
      <c r="AF1062" s="0" t="s">
        <v>30149</v>
      </c>
      <c r="AH1062" s="0" t="n">
        <v>0</v>
      </c>
      <c r="AI1062" s="0" t="s">
        <v>2133</v>
      </c>
      <c r="AJ1062" s="0" t="s">
        <v>32112</v>
      </c>
      <c r="AK1062" s="0" t="s">
        <v>31143</v>
      </c>
      <c r="AL1062" s="0" t="s">
        <v>2112</v>
      </c>
    </row>
    <row r="1063" customFormat="false" ht="15" hidden="false" customHeight="false" outlineLevel="0" collapsed="false">
      <c r="A1063" s="0" t="s">
        <v>33395</v>
      </c>
      <c r="B1063" s="0" t="s">
        <v>33396</v>
      </c>
      <c r="C1063" s="0" t="s">
        <v>33397</v>
      </c>
      <c r="D1063" s="0" t="s">
        <v>33397</v>
      </c>
      <c r="E1063" s="0" t="s">
        <v>33398</v>
      </c>
      <c r="F1063" s="0" t="s">
        <v>1987</v>
      </c>
      <c r="G1063" s="0" t="n">
        <v>3</v>
      </c>
      <c r="H1063" s="0" t="n">
        <v>1</v>
      </c>
      <c r="I1063" s="0" t="n">
        <v>0.01</v>
      </c>
      <c r="J1063" s="0" t="n">
        <v>1000</v>
      </c>
      <c r="K1063" s="0" t="n">
        <v>0</v>
      </c>
      <c r="L1063" s="0" t="n">
        <v>0</v>
      </c>
      <c r="M1063" s="0" t="n">
        <v>90.01</v>
      </c>
      <c r="N1063" s="0" t="n">
        <v>0</v>
      </c>
      <c r="O1063" s="0" t="n">
        <v>90.01</v>
      </c>
      <c r="P1063" s="0" t="n">
        <v>0</v>
      </c>
      <c r="Q1063" s="0" t="n">
        <v>0</v>
      </c>
      <c r="R1063" s="0" t="n">
        <v>0</v>
      </c>
      <c r="S1063" s="0" t="n">
        <v>0</v>
      </c>
      <c r="T1063" s="0" t="n">
        <v>0</v>
      </c>
      <c r="U1063" s="0" t="n">
        <v>0</v>
      </c>
      <c r="V1063" s="0" t="n">
        <v>0</v>
      </c>
      <c r="W1063" s="0" t="n">
        <v>0</v>
      </c>
      <c r="X1063" s="0" t="n">
        <v>85.02</v>
      </c>
      <c r="Y1063" s="0" t="n">
        <v>90</v>
      </c>
      <c r="Z1063" s="0" t="n">
        <v>0</v>
      </c>
      <c r="AA1063" s="0" t="n">
        <v>141465</v>
      </c>
      <c r="AB1063" s="0" t="n">
        <v>0</v>
      </c>
      <c r="AC1063" s="0" t="n">
        <v>0</v>
      </c>
      <c r="AD1063" s="0" t="s">
        <v>99</v>
      </c>
      <c r="AE1063" s="0" t="s">
        <v>99</v>
      </c>
      <c r="AF1063" s="0" t="s">
        <v>30149</v>
      </c>
      <c r="AH1063" s="0" t="n">
        <v>0</v>
      </c>
      <c r="AI1063" s="0" t="s">
        <v>2133</v>
      </c>
      <c r="AJ1063" s="0" t="s">
        <v>32112</v>
      </c>
      <c r="AK1063" s="0" t="s">
        <v>31143</v>
      </c>
      <c r="AL1063" s="0" t="s">
        <v>2112</v>
      </c>
    </row>
    <row r="1064" customFormat="false" ht="15" hidden="false" customHeight="false" outlineLevel="0" collapsed="false">
      <c r="A1064" s="0" t="s">
        <v>33399</v>
      </c>
      <c r="B1064" s="0" t="s">
        <v>33400</v>
      </c>
      <c r="C1064" s="0" t="s">
        <v>33401</v>
      </c>
      <c r="D1064" s="0" t="s">
        <v>33401</v>
      </c>
      <c r="E1064" s="0" t="s">
        <v>33402</v>
      </c>
      <c r="F1064" s="0" t="s">
        <v>1987</v>
      </c>
      <c r="G1064" s="0" t="n">
        <v>3</v>
      </c>
      <c r="H1064" s="0" t="n">
        <v>1</v>
      </c>
      <c r="I1064" s="0" t="n">
        <v>0.01</v>
      </c>
      <c r="J1064" s="0" t="n">
        <v>1000</v>
      </c>
      <c r="K1064" s="0" t="n">
        <v>0</v>
      </c>
      <c r="L1064" s="0" t="n">
        <v>0</v>
      </c>
      <c r="M1064" s="0" t="n">
        <v>73.82</v>
      </c>
      <c r="N1064" s="0" t="n">
        <v>71.06</v>
      </c>
      <c r="O1064" s="0" t="n">
        <v>73.82</v>
      </c>
      <c r="P1064" s="0" t="n">
        <v>0</v>
      </c>
      <c r="Q1064" s="0" t="n">
        <v>0</v>
      </c>
      <c r="R1064" s="0" t="n">
        <v>0</v>
      </c>
      <c r="S1064" s="0" t="n">
        <v>0</v>
      </c>
      <c r="T1064" s="0" t="n">
        <v>0</v>
      </c>
      <c r="U1064" s="0" t="n">
        <v>0</v>
      </c>
      <c r="V1064" s="0" t="n">
        <v>0</v>
      </c>
      <c r="W1064" s="0" t="n">
        <v>0</v>
      </c>
      <c r="X1064" s="0" t="n">
        <v>64.29</v>
      </c>
      <c r="Y1064" s="0" t="n">
        <v>73.82</v>
      </c>
      <c r="Z1064" s="0" t="n">
        <v>0</v>
      </c>
      <c r="AA1064" s="0" t="n">
        <v>241221</v>
      </c>
      <c r="AB1064" s="0" t="n">
        <v>0</v>
      </c>
      <c r="AC1064" s="0" t="n">
        <v>0</v>
      </c>
      <c r="AD1064" s="0" t="s">
        <v>99</v>
      </c>
      <c r="AE1064" s="0" t="s">
        <v>99</v>
      </c>
      <c r="AF1064" s="0" t="s">
        <v>30149</v>
      </c>
      <c r="AH1064" s="0" t="n">
        <v>0</v>
      </c>
      <c r="AI1064" s="0" t="s">
        <v>2133</v>
      </c>
      <c r="AJ1064" s="0" t="s">
        <v>32112</v>
      </c>
      <c r="AK1064" s="0" t="s">
        <v>31143</v>
      </c>
      <c r="AL1064" s="0" t="s">
        <v>2112</v>
      </c>
    </row>
    <row r="1065" customFormat="false" ht="15" hidden="false" customHeight="false" outlineLevel="0" collapsed="false">
      <c r="A1065" s="0" t="s">
        <v>33403</v>
      </c>
      <c r="B1065" s="0" t="s">
        <v>33404</v>
      </c>
      <c r="C1065" s="0" t="s">
        <v>33405</v>
      </c>
      <c r="D1065" s="0" t="s">
        <v>33405</v>
      </c>
      <c r="E1065" s="0" t="s">
        <v>33406</v>
      </c>
      <c r="F1065" s="0" t="s">
        <v>1987</v>
      </c>
      <c r="G1065" s="0" t="n">
        <v>3</v>
      </c>
      <c r="H1065" s="0" t="n">
        <v>1</v>
      </c>
      <c r="I1065" s="0" t="n">
        <v>0.01</v>
      </c>
      <c r="J1065" s="0" t="n">
        <v>1000</v>
      </c>
      <c r="K1065" s="0" t="n">
        <v>-1.65</v>
      </c>
      <c r="L1065" s="0" t="n">
        <v>65.01</v>
      </c>
      <c r="M1065" s="0" t="n">
        <v>66.06</v>
      </c>
      <c r="N1065" s="0" t="n">
        <v>65.56</v>
      </c>
      <c r="O1065" s="0" t="n">
        <v>65.01</v>
      </c>
      <c r="P1065" s="0" t="n">
        <v>0</v>
      </c>
      <c r="Q1065" s="0" t="n">
        <v>0</v>
      </c>
      <c r="R1065" s="0" t="n">
        <v>0</v>
      </c>
      <c r="S1065" s="0" t="n">
        <v>65.01</v>
      </c>
      <c r="T1065" s="0" t="n">
        <v>65.02</v>
      </c>
      <c r="U1065" s="0" t="n">
        <v>65.01</v>
      </c>
      <c r="V1065" s="0" t="n">
        <v>65.02</v>
      </c>
      <c r="W1065" s="0" t="n">
        <v>6501</v>
      </c>
      <c r="X1065" s="0" t="n">
        <v>65</v>
      </c>
      <c r="Y1065" s="0" t="n">
        <v>65.5</v>
      </c>
      <c r="Z1065" s="0" t="n">
        <v>2</v>
      </c>
      <c r="AA1065" s="0" t="n">
        <v>573231</v>
      </c>
      <c r="AB1065" s="0" t="n">
        <v>5850.9</v>
      </c>
      <c r="AC1065" s="0" t="n">
        <v>0</v>
      </c>
      <c r="AD1065" s="0" t="s">
        <v>99</v>
      </c>
      <c r="AE1065" s="0" t="s">
        <v>99</v>
      </c>
      <c r="AF1065" s="0" t="s">
        <v>30149</v>
      </c>
      <c r="AH1065" s="0" t="n">
        <v>0</v>
      </c>
      <c r="AI1065" s="0" t="s">
        <v>2133</v>
      </c>
      <c r="AJ1065" s="0" t="s">
        <v>32112</v>
      </c>
      <c r="AK1065" s="0" t="s">
        <v>31143</v>
      </c>
      <c r="AL1065" s="0" t="s">
        <v>2112</v>
      </c>
    </row>
    <row r="1066" customFormat="false" ht="15" hidden="false" customHeight="false" outlineLevel="0" collapsed="false">
      <c r="A1066" s="0" t="s">
        <v>33407</v>
      </c>
      <c r="B1066" s="0" t="s">
        <v>33408</v>
      </c>
      <c r="C1066" s="0" t="s">
        <v>33409</v>
      </c>
      <c r="D1066" s="0" t="s">
        <v>33409</v>
      </c>
      <c r="E1066" s="0" t="s">
        <v>33410</v>
      </c>
      <c r="F1066" s="0" t="s">
        <v>1987</v>
      </c>
      <c r="G1066" s="0" t="n">
        <v>3</v>
      </c>
      <c r="H1066" s="0" t="n">
        <v>1</v>
      </c>
      <c r="I1066" s="0" t="n">
        <v>0.01</v>
      </c>
      <c r="J1066" s="0" t="n">
        <v>1000</v>
      </c>
      <c r="K1066" s="0" t="n">
        <v>0</v>
      </c>
      <c r="L1066" s="0" t="n">
        <v>0</v>
      </c>
      <c r="M1066" s="0" t="n">
        <v>83.99</v>
      </c>
      <c r="N1066" s="0" t="n">
        <v>81.55</v>
      </c>
      <c r="O1066" s="0" t="n">
        <v>83.99</v>
      </c>
      <c r="P1066" s="0" t="n">
        <v>0</v>
      </c>
      <c r="Q1066" s="0" t="n">
        <v>0</v>
      </c>
      <c r="R1066" s="0" t="n">
        <v>0</v>
      </c>
      <c r="S1066" s="0" t="n">
        <v>0</v>
      </c>
      <c r="T1066" s="0" t="n">
        <v>0</v>
      </c>
      <c r="U1066" s="0" t="n">
        <v>0</v>
      </c>
      <c r="V1066" s="0" t="n">
        <v>0</v>
      </c>
      <c r="W1066" s="0" t="n">
        <v>0</v>
      </c>
      <c r="X1066" s="0" t="n">
        <v>81.03</v>
      </c>
      <c r="Y1066" s="0" t="n">
        <v>84.3</v>
      </c>
      <c r="Z1066" s="0" t="n">
        <v>0</v>
      </c>
      <c r="AA1066" s="0" t="n">
        <v>603899</v>
      </c>
      <c r="AB1066" s="0" t="n">
        <v>0</v>
      </c>
      <c r="AC1066" s="0" t="n">
        <v>0</v>
      </c>
      <c r="AD1066" s="0" t="s">
        <v>99</v>
      </c>
      <c r="AE1066" s="0" t="s">
        <v>99</v>
      </c>
      <c r="AF1066" s="0" t="s">
        <v>30149</v>
      </c>
      <c r="AH1066" s="0" t="n">
        <v>0</v>
      </c>
      <c r="AI1066" s="0" t="s">
        <v>2133</v>
      </c>
      <c r="AJ1066" s="0" t="s">
        <v>32112</v>
      </c>
      <c r="AK1066" s="0" t="s">
        <v>31143</v>
      </c>
      <c r="AL1066" s="0" t="s">
        <v>2112</v>
      </c>
    </row>
    <row r="1067" customFormat="false" ht="15" hidden="false" customHeight="false" outlineLevel="0" collapsed="false">
      <c r="A1067" s="0" t="s">
        <v>33411</v>
      </c>
      <c r="B1067" s="0" t="s">
        <v>33412</v>
      </c>
      <c r="C1067" s="0" t="s">
        <v>33413</v>
      </c>
      <c r="D1067" s="0" t="s">
        <v>33413</v>
      </c>
      <c r="E1067" s="0" t="s">
        <v>33414</v>
      </c>
      <c r="F1067" s="0" t="s">
        <v>1987</v>
      </c>
      <c r="G1067" s="0" t="n">
        <v>3</v>
      </c>
      <c r="H1067" s="0" t="n">
        <v>1</v>
      </c>
      <c r="I1067" s="0" t="n">
        <v>0.01</v>
      </c>
      <c r="J1067" s="0" t="n">
        <v>1000</v>
      </c>
      <c r="K1067" s="0" t="n">
        <v>4.92</v>
      </c>
      <c r="L1067" s="0" t="n">
        <v>83.95</v>
      </c>
      <c r="M1067" s="0" t="n">
        <v>80.01</v>
      </c>
      <c r="N1067" s="0" t="n">
        <v>80.74</v>
      </c>
      <c r="O1067" s="0" t="n">
        <v>83.95</v>
      </c>
      <c r="P1067" s="0" t="n">
        <v>0</v>
      </c>
      <c r="Q1067" s="0" t="n">
        <v>0</v>
      </c>
      <c r="R1067" s="0" t="n">
        <v>0</v>
      </c>
      <c r="S1067" s="0" t="n">
        <v>83.95</v>
      </c>
      <c r="T1067" s="0" t="n">
        <v>83.94</v>
      </c>
      <c r="U1067" s="0" t="n">
        <v>83.94</v>
      </c>
      <c r="V1067" s="0" t="n">
        <v>83.95</v>
      </c>
      <c r="W1067" s="0" t="n">
        <v>335800</v>
      </c>
      <c r="X1067" s="0" t="n">
        <v>76.11</v>
      </c>
      <c r="Y1067" s="0" t="n">
        <v>84</v>
      </c>
      <c r="Z1067" s="0" t="n">
        <v>2</v>
      </c>
      <c r="AA1067" s="0" t="n">
        <v>222510</v>
      </c>
      <c r="AB1067" s="0" t="n">
        <v>334960.5</v>
      </c>
      <c r="AC1067" s="0" t="n">
        <v>0</v>
      </c>
      <c r="AD1067" s="0" t="s">
        <v>99</v>
      </c>
      <c r="AE1067" s="0" t="s">
        <v>99</v>
      </c>
      <c r="AF1067" s="0" t="s">
        <v>30149</v>
      </c>
      <c r="AH1067" s="0" t="n">
        <v>0</v>
      </c>
      <c r="AI1067" s="0" t="s">
        <v>2133</v>
      </c>
      <c r="AJ1067" s="0" t="s">
        <v>32112</v>
      </c>
      <c r="AK1067" s="0" t="s">
        <v>31143</v>
      </c>
      <c r="AL1067" s="0" t="s">
        <v>2112</v>
      </c>
    </row>
    <row r="1068" customFormat="false" ht="15" hidden="false" customHeight="false" outlineLevel="0" collapsed="false">
      <c r="A1068" s="0" t="s">
        <v>33415</v>
      </c>
      <c r="B1068" s="0" t="s">
        <v>33416</v>
      </c>
      <c r="C1068" s="0" t="s">
        <v>33417</v>
      </c>
      <c r="D1068" s="0" t="s">
        <v>33417</v>
      </c>
      <c r="E1068" s="0" t="s">
        <v>33418</v>
      </c>
      <c r="F1068" s="0" t="s">
        <v>1987</v>
      </c>
      <c r="G1068" s="0" t="n">
        <v>3</v>
      </c>
      <c r="H1068" s="0" t="n">
        <v>1</v>
      </c>
      <c r="I1068" s="0" t="n">
        <v>0.01</v>
      </c>
      <c r="J1068" s="0" t="n">
        <v>1000</v>
      </c>
      <c r="K1068" s="0" t="n">
        <v>0</v>
      </c>
      <c r="L1068" s="0" t="n">
        <v>0</v>
      </c>
      <c r="M1068" s="0" t="n">
        <v>67</v>
      </c>
      <c r="N1068" s="0" t="n">
        <v>60.29</v>
      </c>
      <c r="O1068" s="0" t="n">
        <v>67</v>
      </c>
      <c r="P1068" s="0" t="n">
        <v>0</v>
      </c>
      <c r="Q1068" s="0" t="n">
        <v>0</v>
      </c>
      <c r="R1068" s="0" t="n">
        <v>0</v>
      </c>
      <c r="S1068" s="0" t="n">
        <v>0</v>
      </c>
      <c r="T1068" s="0" t="n">
        <v>0</v>
      </c>
      <c r="U1068" s="0" t="n">
        <v>0</v>
      </c>
      <c r="V1068" s="0" t="n">
        <v>0</v>
      </c>
      <c r="W1068" s="0" t="n">
        <v>0</v>
      </c>
      <c r="X1068" s="0" t="n">
        <v>59.01</v>
      </c>
      <c r="Y1068" s="0" t="n">
        <v>65.91</v>
      </c>
      <c r="Z1068" s="0" t="n">
        <v>0</v>
      </c>
      <c r="AA1068" s="0" t="n">
        <v>427987</v>
      </c>
      <c r="AB1068" s="0" t="n">
        <v>0</v>
      </c>
      <c r="AC1068" s="0" t="n">
        <v>0</v>
      </c>
      <c r="AD1068" s="0" t="s">
        <v>99</v>
      </c>
      <c r="AE1068" s="0" t="s">
        <v>99</v>
      </c>
      <c r="AF1068" s="0" t="s">
        <v>30149</v>
      </c>
      <c r="AH1068" s="0" t="n">
        <v>0</v>
      </c>
      <c r="AI1068" s="0" t="s">
        <v>2133</v>
      </c>
      <c r="AJ1068" s="0" t="s">
        <v>32112</v>
      </c>
      <c r="AK1068" s="0" t="s">
        <v>31143</v>
      </c>
      <c r="AL1068" s="0" t="s">
        <v>2112</v>
      </c>
    </row>
    <row r="1069" customFormat="false" ht="15" hidden="false" customHeight="false" outlineLevel="0" collapsed="false">
      <c r="A1069" s="0" t="s">
        <v>33419</v>
      </c>
      <c r="B1069" s="0" t="s">
        <v>33420</v>
      </c>
      <c r="C1069" s="0" t="s">
        <v>33421</v>
      </c>
      <c r="D1069" s="0" t="s">
        <v>33421</v>
      </c>
      <c r="E1069" s="0" t="s">
        <v>33422</v>
      </c>
      <c r="F1069" s="0" t="s">
        <v>1987</v>
      </c>
      <c r="G1069" s="0" t="n">
        <v>3</v>
      </c>
      <c r="H1069" s="0" t="n">
        <v>1</v>
      </c>
      <c r="I1069" s="0" t="n">
        <v>0.01</v>
      </c>
      <c r="J1069" s="0" t="n">
        <v>1000</v>
      </c>
      <c r="K1069" s="0" t="n">
        <v>5.09</v>
      </c>
      <c r="L1069" s="0" t="n">
        <v>81.99</v>
      </c>
      <c r="M1069" s="0" t="n">
        <v>80.36</v>
      </c>
      <c r="N1069" s="0" t="n">
        <v>80.89</v>
      </c>
      <c r="O1069" s="0" t="n">
        <v>81.99</v>
      </c>
      <c r="P1069" s="0" t="n">
        <v>0</v>
      </c>
      <c r="Q1069" s="0" t="n">
        <v>0</v>
      </c>
      <c r="R1069" s="0" t="n">
        <v>0</v>
      </c>
      <c r="S1069" s="0" t="n">
        <v>81.99</v>
      </c>
      <c r="T1069" s="0" t="n">
        <v>81.99</v>
      </c>
      <c r="U1069" s="0" t="n">
        <v>81.99</v>
      </c>
      <c r="V1069" s="0" t="n">
        <v>81.99</v>
      </c>
      <c r="W1069" s="0" t="n">
        <v>15578</v>
      </c>
      <c r="X1069" s="0" t="n">
        <v>78.07</v>
      </c>
      <c r="Y1069" s="0" t="n">
        <v>81.99</v>
      </c>
      <c r="Z1069" s="0" t="n">
        <v>2</v>
      </c>
      <c r="AA1069" s="0" t="n">
        <v>381656</v>
      </c>
      <c r="AB1069" s="0" t="n">
        <v>9018.9</v>
      </c>
      <c r="AC1069" s="0" t="n">
        <v>0</v>
      </c>
      <c r="AD1069" s="0" t="s">
        <v>99</v>
      </c>
      <c r="AE1069" s="0" t="s">
        <v>99</v>
      </c>
      <c r="AF1069" s="0" t="s">
        <v>30149</v>
      </c>
      <c r="AH1069" s="0" t="n">
        <v>0</v>
      </c>
      <c r="AI1069" s="0" t="s">
        <v>2133</v>
      </c>
      <c r="AJ1069" s="0" t="s">
        <v>32112</v>
      </c>
      <c r="AK1069" s="0" t="s">
        <v>31143</v>
      </c>
      <c r="AL1069" s="0" t="s">
        <v>2112</v>
      </c>
    </row>
    <row r="1070" customFormat="false" ht="15" hidden="false" customHeight="false" outlineLevel="0" collapsed="false">
      <c r="A1070" s="0" t="s">
        <v>33423</v>
      </c>
      <c r="B1070" s="0" t="s">
        <v>33424</v>
      </c>
      <c r="C1070" s="0" t="s">
        <v>33425</v>
      </c>
      <c r="D1070" s="0" t="s">
        <v>33425</v>
      </c>
      <c r="E1070" s="0" t="s">
        <v>33426</v>
      </c>
      <c r="F1070" s="0" t="s">
        <v>1987</v>
      </c>
      <c r="G1070" s="0" t="n">
        <v>3</v>
      </c>
      <c r="H1070" s="0" t="n">
        <v>1</v>
      </c>
      <c r="I1070" s="0" t="n">
        <v>0.01</v>
      </c>
      <c r="J1070" s="0" t="n">
        <v>1000</v>
      </c>
      <c r="K1070" s="0" t="n">
        <v>0</v>
      </c>
      <c r="L1070" s="0" t="n">
        <v>0</v>
      </c>
      <c r="M1070" s="0" t="n">
        <v>62.5</v>
      </c>
      <c r="N1070" s="0" t="n">
        <v>62.55</v>
      </c>
      <c r="O1070" s="0" t="n">
        <v>62.5</v>
      </c>
      <c r="P1070" s="0" t="n">
        <v>0</v>
      </c>
      <c r="Q1070" s="0" t="n">
        <v>0</v>
      </c>
      <c r="R1070" s="0" t="n">
        <v>0</v>
      </c>
      <c r="S1070" s="0" t="n">
        <v>0</v>
      </c>
      <c r="T1070" s="0" t="n">
        <v>0</v>
      </c>
      <c r="U1070" s="0" t="n">
        <v>0</v>
      </c>
      <c r="V1070" s="0" t="n">
        <v>0</v>
      </c>
      <c r="W1070" s="0" t="n">
        <v>0</v>
      </c>
      <c r="X1070" s="0" t="n">
        <v>61.21</v>
      </c>
      <c r="Y1070" s="0" t="n">
        <v>67.64</v>
      </c>
      <c r="Z1070" s="0" t="n">
        <v>0</v>
      </c>
      <c r="AA1070" s="0" t="n">
        <v>143255</v>
      </c>
      <c r="AB1070" s="0" t="n">
        <v>0</v>
      </c>
      <c r="AC1070" s="0" t="n">
        <v>0</v>
      </c>
      <c r="AD1070" s="0" t="s">
        <v>99</v>
      </c>
      <c r="AE1070" s="0" t="s">
        <v>99</v>
      </c>
      <c r="AF1070" s="0" t="s">
        <v>30149</v>
      </c>
      <c r="AH1070" s="0" t="n">
        <v>0</v>
      </c>
      <c r="AI1070" s="0" t="s">
        <v>2133</v>
      </c>
      <c r="AJ1070" s="0" t="s">
        <v>32112</v>
      </c>
      <c r="AK1070" s="0" t="s">
        <v>31143</v>
      </c>
      <c r="AL1070" s="0" t="s">
        <v>2112</v>
      </c>
    </row>
    <row r="1071" customFormat="false" ht="15" hidden="false" customHeight="false" outlineLevel="0" collapsed="false">
      <c r="A1071" s="0" t="s">
        <v>33427</v>
      </c>
      <c r="B1071" s="0" t="s">
        <v>33428</v>
      </c>
      <c r="C1071" s="0" t="s">
        <v>33429</v>
      </c>
      <c r="D1071" s="0" t="s">
        <v>33429</v>
      </c>
      <c r="E1071" s="0" t="s">
        <v>33430</v>
      </c>
      <c r="F1071" s="0" t="s">
        <v>1987</v>
      </c>
      <c r="G1071" s="0" t="n">
        <v>3</v>
      </c>
      <c r="H1071" s="0" t="n">
        <v>1</v>
      </c>
      <c r="I1071" s="0" t="n">
        <v>0.01</v>
      </c>
      <c r="J1071" s="0" t="n">
        <v>1000</v>
      </c>
      <c r="K1071" s="0" t="n">
        <v>0</v>
      </c>
      <c r="L1071" s="0" t="n">
        <v>0</v>
      </c>
      <c r="M1071" s="0" t="n">
        <v>79.01</v>
      </c>
      <c r="N1071" s="0" t="n">
        <v>68.89</v>
      </c>
      <c r="O1071" s="0" t="n">
        <v>79.01</v>
      </c>
      <c r="P1071" s="0" t="n">
        <v>0</v>
      </c>
      <c r="Q1071" s="0" t="n">
        <v>0</v>
      </c>
      <c r="R1071" s="0" t="n">
        <v>0</v>
      </c>
      <c r="S1071" s="0" t="n">
        <v>0</v>
      </c>
      <c r="T1071" s="0" t="n">
        <v>0</v>
      </c>
      <c r="U1071" s="0" t="n">
        <v>0</v>
      </c>
      <c r="V1071" s="0" t="n">
        <v>0</v>
      </c>
      <c r="W1071" s="0" t="n">
        <v>0</v>
      </c>
      <c r="X1071" s="0" t="n">
        <v>74.01</v>
      </c>
      <c r="Y1071" s="0" t="n">
        <v>80</v>
      </c>
      <c r="Z1071" s="0" t="n">
        <v>0</v>
      </c>
      <c r="AA1071" s="0" t="n">
        <v>275155</v>
      </c>
      <c r="AB1071" s="0" t="n">
        <v>0</v>
      </c>
      <c r="AC1071" s="0" t="n">
        <v>0</v>
      </c>
      <c r="AD1071" s="0" t="s">
        <v>99</v>
      </c>
      <c r="AE1071" s="0" t="s">
        <v>99</v>
      </c>
      <c r="AF1071" s="0" t="s">
        <v>30149</v>
      </c>
      <c r="AH1071" s="0" t="n">
        <v>0</v>
      </c>
      <c r="AI1071" s="0" t="s">
        <v>2133</v>
      </c>
      <c r="AJ1071" s="0" t="s">
        <v>32112</v>
      </c>
      <c r="AK1071" s="0" t="s">
        <v>31143</v>
      </c>
      <c r="AL1071" s="0" t="s">
        <v>2112</v>
      </c>
    </row>
    <row r="1072" customFormat="false" ht="15" hidden="false" customHeight="false" outlineLevel="0" collapsed="false">
      <c r="A1072" s="0" t="s">
        <v>33431</v>
      </c>
      <c r="B1072" s="0" t="s">
        <v>33432</v>
      </c>
      <c r="C1072" s="0" t="s">
        <v>22132</v>
      </c>
      <c r="D1072" s="0" t="s">
        <v>22132</v>
      </c>
      <c r="E1072" s="0" t="s">
        <v>22134</v>
      </c>
      <c r="F1072" s="0" t="s">
        <v>1987</v>
      </c>
      <c r="G1072" s="0" t="n">
        <v>3</v>
      </c>
      <c r="H1072" s="0" t="n">
        <v>1</v>
      </c>
      <c r="I1072" s="0" t="n">
        <v>0.01</v>
      </c>
      <c r="J1072" s="0" t="n">
        <v>10000000</v>
      </c>
      <c r="K1072" s="0" t="n">
        <v>0</v>
      </c>
      <c r="L1072" s="0" t="n">
        <v>0</v>
      </c>
      <c r="M1072" s="0" t="n">
        <v>70</v>
      </c>
      <c r="N1072" s="0" t="n">
        <v>74.18</v>
      </c>
      <c r="O1072" s="0" t="n">
        <v>70</v>
      </c>
      <c r="P1072" s="0" t="n">
        <v>0</v>
      </c>
      <c r="Q1072" s="0" t="n">
        <v>0</v>
      </c>
      <c r="R1072" s="0" t="n">
        <v>0</v>
      </c>
      <c r="S1072" s="0" t="n">
        <v>0</v>
      </c>
      <c r="T1072" s="0" t="n">
        <v>0</v>
      </c>
      <c r="U1072" s="0" t="n">
        <v>0</v>
      </c>
      <c r="V1072" s="0" t="n">
        <v>0</v>
      </c>
      <c r="W1072" s="0" t="n">
        <v>0</v>
      </c>
      <c r="X1072" s="0" t="n">
        <v>67.51</v>
      </c>
      <c r="Y1072" s="0" t="n">
        <v>74</v>
      </c>
      <c r="Z1072" s="0" t="n">
        <v>0</v>
      </c>
      <c r="AA1072" s="0" t="n">
        <v>2000</v>
      </c>
      <c r="AB1072" s="0" t="n">
        <v>0</v>
      </c>
      <c r="AC1072" s="0" t="n">
        <v>0</v>
      </c>
      <c r="AD1072" s="0" t="s">
        <v>99</v>
      </c>
      <c r="AE1072" s="0" t="s">
        <v>99</v>
      </c>
      <c r="AF1072" s="0" t="s">
        <v>30149</v>
      </c>
      <c r="AH1072" s="0" t="n">
        <v>0</v>
      </c>
      <c r="AI1072" s="0" t="s">
        <v>2133</v>
      </c>
      <c r="AJ1072" s="0" t="s">
        <v>32112</v>
      </c>
      <c r="AK1072" s="0" t="s">
        <v>31143</v>
      </c>
      <c r="AL1072" s="0" t="s">
        <v>2112</v>
      </c>
    </row>
    <row r="1073" customFormat="false" ht="15" hidden="false" customHeight="false" outlineLevel="0" collapsed="false">
      <c r="A1073" s="0" t="s">
        <v>33433</v>
      </c>
      <c r="B1073" s="0" t="s">
        <v>33434</v>
      </c>
      <c r="C1073" s="0" t="s">
        <v>19899</v>
      </c>
      <c r="D1073" s="0" t="s">
        <v>19899</v>
      </c>
      <c r="E1073" s="0" t="s">
        <v>33435</v>
      </c>
      <c r="F1073" s="0" t="s">
        <v>498</v>
      </c>
      <c r="G1073" s="0" t="n">
        <v>3</v>
      </c>
      <c r="H1073" s="0" t="n">
        <v>1</v>
      </c>
      <c r="I1073" s="0" t="n">
        <v>0.01</v>
      </c>
      <c r="J1073" s="0" t="n">
        <v>1000</v>
      </c>
      <c r="K1073" s="0" t="n">
        <v>-0.38</v>
      </c>
      <c r="L1073" s="0" t="n">
        <v>96.87</v>
      </c>
      <c r="M1073" s="0" t="n">
        <v>97.24</v>
      </c>
      <c r="N1073" s="0" t="n">
        <v>97.37</v>
      </c>
      <c r="O1073" s="0" t="n">
        <v>96.82</v>
      </c>
      <c r="P1073" s="0" t="n">
        <v>0</v>
      </c>
      <c r="Q1073" s="0" t="n">
        <v>0</v>
      </c>
      <c r="R1073" s="0" t="n">
        <v>0</v>
      </c>
      <c r="S1073" s="0" t="n">
        <v>96.97</v>
      </c>
      <c r="T1073" s="0" t="n">
        <v>97.24</v>
      </c>
      <c r="U1073" s="0" t="n">
        <v>95.26</v>
      </c>
      <c r="V1073" s="0" t="n">
        <v>98</v>
      </c>
      <c r="W1073" s="0" t="n">
        <v>668143</v>
      </c>
      <c r="X1073" s="0" t="n">
        <v>96.53</v>
      </c>
      <c r="Y1073" s="0" t="n">
        <v>97.31</v>
      </c>
      <c r="Z1073" s="0" t="n">
        <v>109</v>
      </c>
      <c r="AA1073" s="0" t="n">
        <v>1000000</v>
      </c>
      <c r="AB1073" s="0" t="n">
        <v>8718.3</v>
      </c>
      <c r="AC1073" s="0" t="n">
        <v>0</v>
      </c>
      <c r="AD1073" s="0" t="s">
        <v>99</v>
      </c>
      <c r="AE1073" s="0" t="s">
        <v>99</v>
      </c>
      <c r="AH1073" s="0" t="n">
        <v>6</v>
      </c>
      <c r="AI1073" s="0" t="s">
        <v>2133</v>
      </c>
      <c r="AJ1073" s="0" t="s">
        <v>32112</v>
      </c>
      <c r="AK1073" s="0" t="s">
        <v>31135</v>
      </c>
      <c r="AL1073" s="0" t="s">
        <v>2112</v>
      </c>
    </row>
    <row r="1074" customFormat="false" ht="15" hidden="false" customHeight="false" outlineLevel="0" collapsed="false">
      <c r="A1074" s="0" t="s">
        <v>33436</v>
      </c>
      <c r="B1074" s="0" t="s">
        <v>33437</v>
      </c>
      <c r="C1074" s="0" t="s">
        <v>23569</v>
      </c>
      <c r="D1074" s="0" t="s">
        <v>23569</v>
      </c>
      <c r="E1074" s="0" t="s">
        <v>33438</v>
      </c>
      <c r="F1074" s="0" t="s">
        <v>498</v>
      </c>
      <c r="G1074" s="0" t="n">
        <v>3</v>
      </c>
      <c r="H1074" s="0" t="n">
        <v>1</v>
      </c>
      <c r="I1074" s="0" t="n">
        <v>0.01</v>
      </c>
      <c r="J1074" s="0" t="n">
        <v>1000</v>
      </c>
      <c r="K1074" s="0" t="n">
        <v>0.05</v>
      </c>
      <c r="L1074" s="0" t="n">
        <v>100.25</v>
      </c>
      <c r="M1074" s="0" t="n">
        <v>100.2</v>
      </c>
      <c r="N1074" s="0" t="n">
        <v>100.17</v>
      </c>
      <c r="O1074" s="0" t="n">
        <v>100.25</v>
      </c>
      <c r="P1074" s="0" t="n">
        <v>0</v>
      </c>
      <c r="Q1074" s="0" t="n">
        <v>0</v>
      </c>
      <c r="R1074" s="0" t="n">
        <v>0</v>
      </c>
      <c r="S1074" s="0" t="n">
        <v>100.14</v>
      </c>
      <c r="T1074" s="0" t="n">
        <v>100.05</v>
      </c>
      <c r="U1074" s="0" t="n">
        <v>99.99</v>
      </c>
      <c r="V1074" s="0" t="n">
        <v>100.4</v>
      </c>
      <c r="W1074" s="0" t="n">
        <v>3276483</v>
      </c>
      <c r="X1074" s="0" t="n">
        <v>100.24</v>
      </c>
      <c r="Y1074" s="0" t="n">
        <v>100.25</v>
      </c>
      <c r="Z1074" s="0" t="n">
        <v>130</v>
      </c>
      <c r="AA1074" s="0" t="n">
        <v>388175</v>
      </c>
      <c r="AB1074" s="0" t="n">
        <v>1002.5</v>
      </c>
      <c r="AC1074" s="0" t="n">
        <v>0</v>
      </c>
      <c r="AD1074" s="0" t="s">
        <v>99</v>
      </c>
      <c r="AE1074" s="0" t="s">
        <v>99</v>
      </c>
      <c r="AH1074" s="0" t="n">
        <v>6</v>
      </c>
      <c r="AI1074" s="0" t="s">
        <v>2133</v>
      </c>
      <c r="AJ1074" s="0" t="s">
        <v>32112</v>
      </c>
      <c r="AK1074" s="0" t="s">
        <v>31135</v>
      </c>
      <c r="AL1074" s="0" t="s">
        <v>2112</v>
      </c>
    </row>
    <row r="1075" customFormat="false" ht="15" hidden="false" customHeight="false" outlineLevel="0" collapsed="false">
      <c r="A1075" s="0" t="s">
        <v>33439</v>
      </c>
      <c r="B1075" s="0" t="s">
        <v>33440</v>
      </c>
      <c r="C1075" s="0" t="s">
        <v>21078</v>
      </c>
      <c r="D1075" s="0" t="s">
        <v>21078</v>
      </c>
      <c r="E1075" s="0" t="s">
        <v>33441</v>
      </c>
      <c r="F1075" s="0" t="s">
        <v>1987</v>
      </c>
      <c r="G1075" s="0" t="n">
        <v>1</v>
      </c>
      <c r="H1075" s="0" t="n">
        <v>1</v>
      </c>
      <c r="I1075" s="0" t="n">
        <v>0.01</v>
      </c>
      <c r="J1075" s="0" t="n">
        <v>695.61</v>
      </c>
      <c r="K1075" s="0" t="n">
        <v>-0.07</v>
      </c>
      <c r="L1075" s="0" t="n">
        <v>87.11</v>
      </c>
      <c r="M1075" s="0" t="n">
        <v>87.17</v>
      </c>
      <c r="N1075" s="0" t="n">
        <v>87.35</v>
      </c>
      <c r="O1075" s="0" t="n">
        <v>87.1</v>
      </c>
      <c r="P1075" s="0" t="n">
        <v>0</v>
      </c>
      <c r="Q1075" s="0" t="n">
        <v>0</v>
      </c>
      <c r="R1075" s="0" t="n">
        <v>0</v>
      </c>
      <c r="S1075" s="0" t="n">
        <v>87.12</v>
      </c>
      <c r="T1075" s="0" t="n">
        <v>87.17</v>
      </c>
      <c r="U1075" s="0" t="n">
        <v>87.08</v>
      </c>
      <c r="V1075" s="0" t="n">
        <v>87.48</v>
      </c>
      <c r="W1075" s="0" t="n">
        <v>25523882</v>
      </c>
      <c r="X1075" s="0" t="n">
        <v>87.1</v>
      </c>
      <c r="Y1075" s="0" t="n">
        <v>87.11</v>
      </c>
      <c r="Z1075" s="0" t="n">
        <v>637</v>
      </c>
      <c r="AA1075" s="0" t="n">
        <v>35000000</v>
      </c>
      <c r="AB1075" s="0" t="n">
        <v>10301.08</v>
      </c>
      <c r="AC1075" s="0" t="n">
        <v>0</v>
      </c>
      <c r="AD1075" s="0" t="s">
        <v>99</v>
      </c>
      <c r="AE1075" s="0" t="s">
        <v>99</v>
      </c>
      <c r="AH1075" s="0" t="n">
        <v>-100</v>
      </c>
      <c r="AI1075" s="0" t="s">
        <v>2133</v>
      </c>
      <c r="AJ1075" s="0" t="s">
        <v>32112</v>
      </c>
      <c r="AK1075" s="0" t="s">
        <v>31143</v>
      </c>
      <c r="AL1075" s="0" t="s">
        <v>2112</v>
      </c>
    </row>
    <row r="1076" customFormat="false" ht="15" hidden="false" customHeight="false" outlineLevel="0" collapsed="false">
      <c r="A1076" s="0" t="s">
        <v>33442</v>
      </c>
      <c r="B1076" s="0" t="s">
        <v>33443</v>
      </c>
      <c r="C1076" s="0" t="s">
        <v>33444</v>
      </c>
      <c r="D1076" s="0" t="s">
        <v>33444</v>
      </c>
      <c r="E1076" s="0" t="s">
        <v>33445</v>
      </c>
      <c r="F1076" s="0" t="s">
        <v>1987</v>
      </c>
      <c r="G1076" s="0" t="n">
        <v>3</v>
      </c>
      <c r="H1076" s="0" t="n">
        <v>1</v>
      </c>
      <c r="I1076" s="0" t="n">
        <v>0.01</v>
      </c>
      <c r="J1076" s="0" t="n">
        <v>1000</v>
      </c>
      <c r="K1076" s="0" t="n">
        <v>0</v>
      </c>
      <c r="L1076" s="0" t="n">
        <v>55</v>
      </c>
      <c r="M1076" s="0" t="n">
        <v>0</v>
      </c>
      <c r="N1076" s="0" t="n">
        <v>0</v>
      </c>
      <c r="O1076" s="0" t="n">
        <v>55</v>
      </c>
      <c r="P1076" s="0" t="n">
        <v>0</v>
      </c>
      <c r="Q1076" s="0" t="n">
        <v>0</v>
      </c>
      <c r="R1076" s="0" t="n">
        <v>0</v>
      </c>
      <c r="S1076" s="0" t="n">
        <v>55</v>
      </c>
      <c r="T1076" s="0" t="n">
        <v>55</v>
      </c>
      <c r="U1076" s="0" t="n">
        <v>55</v>
      </c>
      <c r="V1076" s="0" t="n">
        <v>55.01</v>
      </c>
      <c r="W1076" s="0" t="n">
        <v>179853</v>
      </c>
      <c r="X1076" s="0" t="n">
        <v>50.6</v>
      </c>
      <c r="Y1076" s="0" t="n">
        <v>55</v>
      </c>
      <c r="Z1076" s="0" t="n">
        <v>3</v>
      </c>
      <c r="AA1076" s="0" t="n">
        <v>5337074</v>
      </c>
      <c r="AB1076" s="0" t="n">
        <v>110000</v>
      </c>
      <c r="AC1076" s="0" t="n">
        <v>0</v>
      </c>
      <c r="AD1076" s="0" t="s">
        <v>99</v>
      </c>
      <c r="AE1076" s="0" t="s">
        <v>99</v>
      </c>
      <c r="AF1076" s="0" t="s">
        <v>30149</v>
      </c>
      <c r="AH1076" s="0" t="n">
        <v>0</v>
      </c>
      <c r="AI1076" s="0" t="s">
        <v>2133</v>
      </c>
      <c r="AJ1076" s="0" t="s">
        <v>32112</v>
      </c>
      <c r="AK1076" s="0" t="s">
        <v>31143</v>
      </c>
      <c r="AL1076" s="0" t="s">
        <v>2112</v>
      </c>
    </row>
    <row r="1077" customFormat="false" ht="15" hidden="false" customHeight="false" outlineLevel="0" collapsed="false">
      <c r="A1077" s="0" t="s">
        <v>33446</v>
      </c>
      <c r="B1077" s="0" t="s">
        <v>33447</v>
      </c>
      <c r="C1077" s="0" t="s">
        <v>33448</v>
      </c>
      <c r="D1077" s="0" t="s">
        <v>33448</v>
      </c>
      <c r="E1077" s="0" t="s">
        <v>33449</v>
      </c>
      <c r="F1077" s="0" t="s">
        <v>1987</v>
      </c>
      <c r="G1077" s="0" t="n">
        <v>3</v>
      </c>
      <c r="H1077" s="0" t="n">
        <v>1</v>
      </c>
      <c r="I1077" s="0" t="n">
        <v>0.0001</v>
      </c>
      <c r="J1077" s="0" t="n">
        <v>125000</v>
      </c>
      <c r="K1077" s="0" t="n">
        <v>0</v>
      </c>
      <c r="L1077" s="0" t="n">
        <v>0</v>
      </c>
      <c r="M1077" s="0" t="n">
        <v>96.9614</v>
      </c>
      <c r="N1077" s="0" t="n">
        <v>0</v>
      </c>
      <c r="O1077" s="0" t="n">
        <v>96.9614</v>
      </c>
      <c r="P1077" s="0" t="n">
        <v>0</v>
      </c>
      <c r="Q1077" s="0" t="n">
        <v>0</v>
      </c>
      <c r="R1077" s="0" t="n">
        <v>0</v>
      </c>
      <c r="S1077" s="0" t="n">
        <v>0</v>
      </c>
      <c r="T1077" s="0" t="n">
        <v>0</v>
      </c>
      <c r="U1077" s="0" t="n">
        <v>0</v>
      </c>
      <c r="V1077" s="0" t="n">
        <v>0</v>
      </c>
      <c r="W1077" s="0" t="n">
        <v>0</v>
      </c>
      <c r="X1077" s="0" t="n">
        <v>0</v>
      </c>
      <c r="Y1077" s="0" t="n">
        <v>70</v>
      </c>
      <c r="Z1077" s="0" t="n">
        <v>0</v>
      </c>
      <c r="AA1077" s="0" t="n">
        <v>400</v>
      </c>
      <c r="AB1077" s="0" t="n">
        <v>0</v>
      </c>
      <c r="AC1077" s="0" t="n">
        <v>0</v>
      </c>
      <c r="AD1077" s="0" t="s">
        <v>17</v>
      </c>
      <c r="AE1077" s="0" t="s">
        <v>99</v>
      </c>
      <c r="AF1077" s="0" t="s">
        <v>30149</v>
      </c>
      <c r="AH1077" s="0" t="n">
        <v>0</v>
      </c>
      <c r="AI1077" s="0" t="s">
        <v>2133</v>
      </c>
      <c r="AJ1077" s="0" t="s">
        <v>32112</v>
      </c>
      <c r="AK1077" s="0" t="s">
        <v>31143</v>
      </c>
      <c r="AL1077" s="0" t="s">
        <v>2112</v>
      </c>
    </row>
    <row r="1078" customFormat="false" ht="15" hidden="false" customHeight="false" outlineLevel="0" collapsed="false">
      <c r="A1078" s="0" t="s">
        <v>33450</v>
      </c>
      <c r="B1078" s="0" t="s">
        <v>33451</v>
      </c>
      <c r="C1078" s="0" t="s">
        <v>33452</v>
      </c>
      <c r="D1078" s="0" t="s">
        <v>33452</v>
      </c>
      <c r="E1078" s="0" t="s">
        <v>33453</v>
      </c>
      <c r="F1078" s="0" t="s">
        <v>1987</v>
      </c>
      <c r="G1078" s="0" t="n">
        <v>3</v>
      </c>
      <c r="H1078" s="0" t="n">
        <v>1</v>
      </c>
      <c r="I1078" s="0" t="n">
        <v>0.01</v>
      </c>
      <c r="J1078" s="0" t="n">
        <v>10000000</v>
      </c>
      <c r="K1078" s="0" t="n">
        <v>0</v>
      </c>
      <c r="L1078" s="0" t="n">
        <v>0</v>
      </c>
      <c r="M1078" s="0" t="n">
        <v>37</v>
      </c>
      <c r="N1078" s="0" t="n">
        <v>47.54</v>
      </c>
      <c r="O1078" s="0" t="n">
        <v>37</v>
      </c>
      <c r="P1078" s="0" t="n">
        <v>0</v>
      </c>
      <c r="Q1078" s="0" t="n">
        <v>0</v>
      </c>
      <c r="R1078" s="0" t="n">
        <v>0</v>
      </c>
      <c r="S1078" s="0" t="n">
        <v>0</v>
      </c>
      <c r="T1078" s="0" t="n">
        <v>0</v>
      </c>
      <c r="U1078" s="0" t="n">
        <v>0</v>
      </c>
      <c r="V1078" s="0" t="n">
        <v>0</v>
      </c>
      <c r="W1078" s="0" t="n">
        <v>0</v>
      </c>
      <c r="X1078" s="0" t="n">
        <v>35.51</v>
      </c>
      <c r="Y1078" s="0" t="n">
        <v>51.2</v>
      </c>
      <c r="Z1078" s="0" t="n">
        <v>0</v>
      </c>
      <c r="AA1078" s="0" t="n">
        <v>1851</v>
      </c>
      <c r="AB1078" s="0" t="n">
        <v>0</v>
      </c>
      <c r="AC1078" s="0" t="n">
        <v>0</v>
      </c>
      <c r="AD1078" s="0" t="s">
        <v>99</v>
      </c>
      <c r="AE1078" s="0" t="s">
        <v>99</v>
      </c>
      <c r="AF1078" s="0" t="s">
        <v>30149</v>
      </c>
      <c r="AH1078" s="0" t="n">
        <v>0</v>
      </c>
      <c r="AI1078" s="0" t="s">
        <v>2133</v>
      </c>
      <c r="AJ1078" s="0" t="s">
        <v>32112</v>
      </c>
      <c r="AK1078" s="0" t="s">
        <v>31143</v>
      </c>
      <c r="AL1078" s="0" t="s">
        <v>2112</v>
      </c>
    </row>
    <row r="1079" customFormat="false" ht="15" hidden="false" customHeight="false" outlineLevel="0" collapsed="false">
      <c r="A1079" s="0" t="s">
        <v>33454</v>
      </c>
      <c r="B1079" s="0" t="s">
        <v>33455</v>
      </c>
      <c r="C1079" s="0" t="s">
        <v>20633</v>
      </c>
      <c r="D1079" s="0" t="s">
        <v>20633</v>
      </c>
      <c r="E1079" s="0" t="s">
        <v>33456</v>
      </c>
      <c r="F1079" s="0" t="s">
        <v>1987</v>
      </c>
      <c r="G1079" s="0" t="n">
        <v>3</v>
      </c>
      <c r="H1079" s="0" t="n">
        <v>1</v>
      </c>
      <c r="I1079" s="0" t="n">
        <v>0.01</v>
      </c>
      <c r="J1079" s="0" t="n">
        <v>10000000</v>
      </c>
      <c r="K1079" s="0" t="n">
        <v>4.84</v>
      </c>
      <c r="L1079" s="0" t="n">
        <v>65</v>
      </c>
      <c r="M1079" s="0" t="n">
        <v>62</v>
      </c>
      <c r="N1079" s="0" t="n">
        <v>66.18</v>
      </c>
      <c r="O1079" s="0" t="n">
        <v>65</v>
      </c>
      <c r="P1079" s="0" t="n">
        <v>0</v>
      </c>
      <c r="Q1079" s="0" t="n">
        <v>0</v>
      </c>
      <c r="R1079" s="0" t="n">
        <v>0</v>
      </c>
      <c r="S1079" s="0" t="n">
        <v>65</v>
      </c>
      <c r="T1079" s="0" t="n">
        <v>65</v>
      </c>
      <c r="U1079" s="0" t="n">
        <v>65</v>
      </c>
      <c r="V1079" s="0" t="n">
        <v>65</v>
      </c>
      <c r="W1079" s="0" t="n">
        <v>6500000</v>
      </c>
      <c r="X1079" s="0" t="n">
        <v>61</v>
      </c>
      <c r="Y1079" s="0" t="n">
        <v>65.47</v>
      </c>
      <c r="Z1079" s="0" t="n">
        <v>1</v>
      </c>
      <c r="AA1079" s="0" t="n">
        <v>2900</v>
      </c>
      <c r="AB1079" s="0" t="n">
        <v>6500000</v>
      </c>
      <c r="AC1079" s="0" t="n">
        <v>0</v>
      </c>
      <c r="AD1079" s="0" t="s">
        <v>99</v>
      </c>
      <c r="AE1079" s="0" t="s">
        <v>99</v>
      </c>
      <c r="AF1079" s="0" t="s">
        <v>30149</v>
      </c>
      <c r="AH1079" s="0" t="n">
        <v>0</v>
      </c>
      <c r="AI1079" s="0" t="s">
        <v>2133</v>
      </c>
      <c r="AJ1079" s="0" t="s">
        <v>32112</v>
      </c>
      <c r="AK1079" s="0" t="s">
        <v>31143</v>
      </c>
      <c r="AL1079" s="0" t="s">
        <v>2112</v>
      </c>
    </row>
    <row r="1080" customFormat="false" ht="15" hidden="false" customHeight="false" outlineLevel="0" collapsed="false">
      <c r="A1080" s="0" t="s">
        <v>33457</v>
      </c>
      <c r="B1080" s="0" t="s">
        <v>33458</v>
      </c>
      <c r="C1080" s="0" t="s">
        <v>33459</v>
      </c>
      <c r="D1080" s="0" t="s">
        <v>33459</v>
      </c>
      <c r="E1080" s="0" t="s">
        <v>33460</v>
      </c>
      <c r="F1080" s="0" t="s">
        <v>1987</v>
      </c>
      <c r="G1080" s="0" t="n">
        <v>3</v>
      </c>
      <c r="H1080" s="0" t="n">
        <v>1</v>
      </c>
      <c r="I1080" s="0" t="n">
        <v>0.01</v>
      </c>
      <c r="J1080" s="0" t="n">
        <v>10000000</v>
      </c>
      <c r="K1080" s="0" t="n">
        <v>0</v>
      </c>
      <c r="L1080" s="0" t="n">
        <v>0</v>
      </c>
      <c r="M1080" s="0" t="n">
        <v>63</v>
      </c>
      <c r="N1080" s="0" t="n">
        <v>59.21</v>
      </c>
      <c r="O1080" s="0" t="n">
        <v>63</v>
      </c>
      <c r="P1080" s="0" t="n">
        <v>0</v>
      </c>
      <c r="Q1080" s="0" t="n">
        <v>0</v>
      </c>
      <c r="R1080" s="0" t="n">
        <v>0</v>
      </c>
      <c r="S1080" s="0" t="n">
        <v>0</v>
      </c>
      <c r="T1080" s="0" t="n">
        <v>0</v>
      </c>
      <c r="U1080" s="0" t="n">
        <v>0</v>
      </c>
      <c r="V1080" s="0" t="n">
        <v>0</v>
      </c>
      <c r="W1080" s="0" t="n">
        <v>0</v>
      </c>
      <c r="X1080" s="0" t="n">
        <v>50.04</v>
      </c>
      <c r="Y1080" s="0" t="n">
        <v>68.99</v>
      </c>
      <c r="Z1080" s="0" t="n">
        <v>0</v>
      </c>
      <c r="AA1080" s="0" t="n">
        <v>844</v>
      </c>
      <c r="AB1080" s="0" t="n">
        <v>0</v>
      </c>
      <c r="AC1080" s="0" t="n">
        <v>0</v>
      </c>
      <c r="AD1080" s="0" t="s">
        <v>99</v>
      </c>
      <c r="AE1080" s="0" t="s">
        <v>99</v>
      </c>
      <c r="AF1080" s="0" t="s">
        <v>30149</v>
      </c>
      <c r="AH1080" s="0" t="n">
        <v>0</v>
      </c>
      <c r="AI1080" s="0" t="s">
        <v>2133</v>
      </c>
      <c r="AJ1080" s="0" t="s">
        <v>32112</v>
      </c>
      <c r="AK1080" s="0" t="s">
        <v>31143</v>
      </c>
      <c r="AL1080" s="0" t="s">
        <v>2112</v>
      </c>
    </row>
    <row r="1081" customFormat="false" ht="15" hidden="false" customHeight="false" outlineLevel="0" collapsed="false">
      <c r="A1081" s="0" t="s">
        <v>33461</v>
      </c>
      <c r="B1081" s="0" t="s">
        <v>33462</v>
      </c>
      <c r="C1081" s="0" t="s">
        <v>21296</v>
      </c>
      <c r="D1081" s="0" t="s">
        <v>21296</v>
      </c>
      <c r="E1081" s="0" t="s">
        <v>33463</v>
      </c>
      <c r="F1081" s="0" t="s">
        <v>1987</v>
      </c>
      <c r="G1081" s="0" t="n">
        <v>3</v>
      </c>
      <c r="H1081" s="0" t="n">
        <v>1</v>
      </c>
      <c r="I1081" s="0" t="n">
        <v>0.0001</v>
      </c>
      <c r="J1081" s="0" t="n">
        <v>150000</v>
      </c>
      <c r="K1081" s="0" t="n">
        <v>0</v>
      </c>
      <c r="L1081" s="0" t="n">
        <v>0</v>
      </c>
      <c r="M1081" s="0" t="n">
        <v>50</v>
      </c>
      <c r="N1081" s="0" t="n">
        <v>53.579</v>
      </c>
      <c r="O1081" s="0" t="n">
        <v>50</v>
      </c>
      <c r="P1081" s="0" t="n">
        <v>0</v>
      </c>
      <c r="Q1081" s="0" t="n">
        <v>0</v>
      </c>
      <c r="R1081" s="0" t="n">
        <v>0</v>
      </c>
      <c r="S1081" s="0" t="n">
        <v>0</v>
      </c>
      <c r="T1081" s="0" t="n">
        <v>0</v>
      </c>
      <c r="U1081" s="0" t="n">
        <v>0</v>
      </c>
      <c r="V1081" s="0" t="n">
        <v>0</v>
      </c>
      <c r="W1081" s="0" t="n">
        <v>0</v>
      </c>
      <c r="X1081" s="0" t="n">
        <v>46.0001</v>
      </c>
      <c r="Y1081" s="0" t="n">
        <v>50</v>
      </c>
      <c r="Z1081" s="0" t="n">
        <v>0</v>
      </c>
      <c r="AA1081" s="0" t="n">
        <v>1100</v>
      </c>
      <c r="AB1081" s="0" t="n">
        <v>0</v>
      </c>
      <c r="AC1081" s="0" t="n">
        <v>0</v>
      </c>
      <c r="AD1081" s="0" t="s">
        <v>14</v>
      </c>
      <c r="AE1081" s="0" t="s">
        <v>99</v>
      </c>
      <c r="AF1081" s="0" t="s">
        <v>30149</v>
      </c>
      <c r="AH1081" s="0" t="n">
        <v>0</v>
      </c>
      <c r="AI1081" s="0" t="s">
        <v>2133</v>
      </c>
      <c r="AJ1081" s="0" t="s">
        <v>32112</v>
      </c>
      <c r="AK1081" s="0" t="s">
        <v>31143</v>
      </c>
      <c r="AL1081" s="0" t="s">
        <v>2112</v>
      </c>
    </row>
    <row r="1082" customFormat="false" ht="15" hidden="false" customHeight="false" outlineLevel="0" collapsed="false">
      <c r="A1082" s="0" t="s">
        <v>33464</v>
      </c>
      <c r="B1082" s="0" t="s">
        <v>33465</v>
      </c>
      <c r="C1082" s="0" t="s">
        <v>33466</v>
      </c>
      <c r="D1082" s="0" t="s">
        <v>33466</v>
      </c>
      <c r="E1082" s="0" t="s">
        <v>33467</v>
      </c>
      <c r="F1082" s="0" t="s">
        <v>1987</v>
      </c>
      <c r="G1082" s="0" t="n">
        <v>3</v>
      </c>
      <c r="H1082" s="0" t="n">
        <v>1</v>
      </c>
      <c r="I1082" s="0" t="n">
        <v>0.0001</v>
      </c>
      <c r="J1082" s="0" t="n">
        <v>125000</v>
      </c>
      <c r="K1082" s="0" t="n">
        <v>0</v>
      </c>
      <c r="L1082" s="0" t="n">
        <v>0</v>
      </c>
      <c r="M1082" s="0" t="n">
        <v>30.0001</v>
      </c>
      <c r="N1082" s="0" t="n">
        <v>30.4955</v>
      </c>
      <c r="O1082" s="0" t="n">
        <v>30.0001</v>
      </c>
      <c r="P1082" s="0" t="n">
        <v>0</v>
      </c>
      <c r="Q1082" s="0" t="n">
        <v>0</v>
      </c>
      <c r="R1082" s="0" t="n">
        <v>0</v>
      </c>
      <c r="S1082" s="0" t="n">
        <v>0</v>
      </c>
      <c r="T1082" s="0" t="n">
        <v>0</v>
      </c>
      <c r="U1082" s="0" t="n">
        <v>0</v>
      </c>
      <c r="V1082" s="0" t="n">
        <v>0</v>
      </c>
      <c r="W1082" s="0" t="n">
        <v>0</v>
      </c>
      <c r="X1082" s="0" t="n">
        <v>28.5001</v>
      </c>
      <c r="Y1082" s="0" t="n">
        <v>30.501</v>
      </c>
      <c r="Z1082" s="0" t="n">
        <v>0</v>
      </c>
      <c r="AA1082" s="0" t="n">
        <v>800</v>
      </c>
      <c r="AB1082" s="0" t="n">
        <v>0</v>
      </c>
      <c r="AC1082" s="0" t="n">
        <v>0</v>
      </c>
      <c r="AD1082" s="0" t="s">
        <v>17</v>
      </c>
      <c r="AE1082" s="0" t="s">
        <v>99</v>
      </c>
      <c r="AF1082" s="0" t="s">
        <v>30149</v>
      </c>
      <c r="AH1082" s="0" t="n">
        <v>0</v>
      </c>
      <c r="AI1082" s="0" t="s">
        <v>2133</v>
      </c>
      <c r="AJ1082" s="0" t="s">
        <v>32112</v>
      </c>
      <c r="AK1082" s="0" t="s">
        <v>31143</v>
      </c>
      <c r="AL1082" s="0" t="s">
        <v>2112</v>
      </c>
    </row>
    <row r="1083" customFormat="false" ht="15" hidden="false" customHeight="false" outlineLevel="0" collapsed="false">
      <c r="A1083" s="0" t="s">
        <v>33468</v>
      </c>
      <c r="B1083" s="0" t="s">
        <v>33469</v>
      </c>
      <c r="C1083" s="0" t="s">
        <v>17869</v>
      </c>
      <c r="D1083" s="0" t="s">
        <v>17869</v>
      </c>
      <c r="E1083" s="0" t="s">
        <v>33470</v>
      </c>
      <c r="F1083" s="0" t="s">
        <v>1987</v>
      </c>
      <c r="G1083" s="0" t="n">
        <v>3</v>
      </c>
      <c r="H1083" s="0" t="n">
        <v>1</v>
      </c>
      <c r="I1083" s="0" t="n">
        <v>0.0001</v>
      </c>
      <c r="J1083" s="0" t="n">
        <v>150000</v>
      </c>
      <c r="K1083" s="0" t="n">
        <v>0</v>
      </c>
      <c r="L1083" s="0" t="n">
        <v>32.5</v>
      </c>
      <c r="M1083" s="0" t="n">
        <v>32.5</v>
      </c>
      <c r="N1083" s="0" t="n">
        <v>33.5</v>
      </c>
      <c r="O1083" s="0" t="n">
        <v>32.5</v>
      </c>
      <c r="P1083" s="0" t="n">
        <v>0</v>
      </c>
      <c r="Q1083" s="0" t="n">
        <v>0</v>
      </c>
      <c r="R1083" s="0" t="n">
        <v>0</v>
      </c>
      <c r="S1083" s="0" t="n">
        <v>32.5</v>
      </c>
      <c r="T1083" s="0" t="n">
        <v>32.5</v>
      </c>
      <c r="U1083" s="0" t="n">
        <v>32.5</v>
      </c>
      <c r="V1083" s="0" t="n">
        <v>32.5</v>
      </c>
      <c r="W1083" s="0" t="n">
        <v>5176655</v>
      </c>
      <c r="X1083" s="0" t="n">
        <v>31.0003</v>
      </c>
      <c r="Y1083" s="0" t="n">
        <v>35.5</v>
      </c>
      <c r="Z1083" s="0" t="n">
        <v>1</v>
      </c>
      <c r="AA1083" s="0" t="n">
        <v>5500</v>
      </c>
      <c r="AB1083" s="0" t="n">
        <v>5176655.25</v>
      </c>
      <c r="AC1083" s="0" t="n">
        <v>0</v>
      </c>
      <c r="AD1083" s="0" t="s">
        <v>14</v>
      </c>
      <c r="AE1083" s="0" t="s">
        <v>99</v>
      </c>
      <c r="AF1083" s="0" t="s">
        <v>30149</v>
      </c>
      <c r="AH1083" s="0" t="n">
        <v>0</v>
      </c>
      <c r="AI1083" s="0" t="s">
        <v>2133</v>
      </c>
      <c r="AJ1083" s="0" t="s">
        <v>32112</v>
      </c>
      <c r="AK1083" s="0" t="s">
        <v>31143</v>
      </c>
      <c r="AL1083" s="0" t="s">
        <v>2112</v>
      </c>
    </row>
    <row r="1084" customFormat="false" ht="15" hidden="false" customHeight="false" outlineLevel="0" collapsed="false">
      <c r="A1084" s="0" t="s">
        <v>33471</v>
      </c>
      <c r="B1084" s="0" t="s">
        <v>33472</v>
      </c>
      <c r="C1084" s="0" t="s">
        <v>23663</v>
      </c>
      <c r="D1084" s="0" t="s">
        <v>23663</v>
      </c>
      <c r="E1084" s="0" t="s">
        <v>33473</v>
      </c>
      <c r="F1084" s="0" t="s">
        <v>1987</v>
      </c>
      <c r="G1084" s="0" t="n">
        <v>3</v>
      </c>
      <c r="H1084" s="0" t="n">
        <v>1</v>
      </c>
      <c r="I1084" s="0" t="n">
        <v>0.0001</v>
      </c>
      <c r="J1084" s="0" t="n">
        <v>125000</v>
      </c>
      <c r="K1084" s="0" t="n">
        <v>0</v>
      </c>
      <c r="L1084" s="0" t="n">
        <v>0</v>
      </c>
      <c r="M1084" s="0" t="n">
        <v>30</v>
      </c>
      <c r="N1084" s="0" t="n">
        <v>32.4018</v>
      </c>
      <c r="O1084" s="0" t="n">
        <v>30</v>
      </c>
      <c r="P1084" s="0" t="n">
        <v>0</v>
      </c>
      <c r="Q1084" s="0" t="n">
        <v>0</v>
      </c>
      <c r="R1084" s="0" t="n">
        <v>0</v>
      </c>
      <c r="S1084" s="0" t="n">
        <v>0</v>
      </c>
      <c r="T1084" s="0" t="n">
        <v>0</v>
      </c>
      <c r="U1084" s="0" t="n">
        <v>0</v>
      </c>
      <c r="V1084" s="0" t="n">
        <v>0</v>
      </c>
      <c r="W1084" s="0" t="n">
        <v>0</v>
      </c>
      <c r="X1084" s="0" t="n">
        <v>28</v>
      </c>
      <c r="Y1084" s="0" t="n">
        <v>35</v>
      </c>
      <c r="Z1084" s="0" t="n">
        <v>0</v>
      </c>
      <c r="AA1084" s="0" t="n">
        <v>1520</v>
      </c>
      <c r="AB1084" s="0" t="n">
        <v>0</v>
      </c>
      <c r="AC1084" s="0" t="n">
        <v>0</v>
      </c>
      <c r="AD1084" s="0" t="s">
        <v>17</v>
      </c>
      <c r="AE1084" s="0" t="s">
        <v>99</v>
      </c>
      <c r="AF1084" s="0" t="s">
        <v>30149</v>
      </c>
      <c r="AH1084" s="0" t="n">
        <v>0</v>
      </c>
      <c r="AI1084" s="0" t="s">
        <v>2133</v>
      </c>
      <c r="AJ1084" s="0" t="s">
        <v>32112</v>
      </c>
      <c r="AK1084" s="0" t="s">
        <v>31143</v>
      </c>
      <c r="AL1084" s="0" t="s">
        <v>2112</v>
      </c>
    </row>
    <row r="1085" customFormat="false" ht="15" hidden="false" customHeight="false" outlineLevel="0" collapsed="false">
      <c r="A1085" s="0" t="s">
        <v>33474</v>
      </c>
      <c r="B1085" s="0" t="s">
        <v>33475</v>
      </c>
      <c r="C1085" s="0" t="s">
        <v>33476</v>
      </c>
      <c r="D1085" s="0" t="s">
        <v>33476</v>
      </c>
      <c r="E1085" s="0" t="s">
        <v>33477</v>
      </c>
      <c r="F1085" s="0" t="s">
        <v>1987</v>
      </c>
      <c r="G1085" s="0" t="n">
        <v>3</v>
      </c>
      <c r="H1085" s="0" t="n">
        <v>1</v>
      </c>
      <c r="I1085" s="0" t="n">
        <v>0.0001</v>
      </c>
      <c r="J1085" s="0" t="n">
        <v>150000</v>
      </c>
      <c r="K1085" s="0" t="n">
        <v>0</v>
      </c>
      <c r="L1085" s="0" t="n">
        <v>0</v>
      </c>
      <c r="M1085" s="0" t="n">
        <v>43</v>
      </c>
      <c r="N1085" s="0" t="n">
        <v>54.5364</v>
      </c>
      <c r="O1085" s="0" t="n">
        <v>43</v>
      </c>
      <c r="P1085" s="0" t="n">
        <v>0</v>
      </c>
      <c r="Q1085" s="0" t="n">
        <v>0</v>
      </c>
      <c r="R1085" s="0" t="n">
        <v>0</v>
      </c>
      <c r="S1085" s="0" t="n">
        <v>0</v>
      </c>
      <c r="T1085" s="0" t="n">
        <v>0</v>
      </c>
      <c r="U1085" s="0" t="n">
        <v>0</v>
      </c>
      <c r="V1085" s="0" t="n">
        <v>0</v>
      </c>
      <c r="W1085" s="0" t="n">
        <v>0</v>
      </c>
      <c r="X1085" s="0" t="n">
        <v>43</v>
      </c>
      <c r="Y1085" s="0" t="n">
        <v>48.8</v>
      </c>
      <c r="Z1085" s="0" t="n">
        <v>0</v>
      </c>
      <c r="AA1085" s="0" t="n">
        <v>590</v>
      </c>
      <c r="AB1085" s="0" t="n">
        <v>0</v>
      </c>
      <c r="AC1085" s="0" t="n">
        <v>0</v>
      </c>
      <c r="AD1085" s="0" t="s">
        <v>14</v>
      </c>
      <c r="AE1085" s="0" t="s">
        <v>99</v>
      </c>
      <c r="AF1085" s="0" t="s">
        <v>30149</v>
      </c>
      <c r="AH1085" s="0" t="n">
        <v>0</v>
      </c>
      <c r="AI1085" s="0" t="s">
        <v>2133</v>
      </c>
      <c r="AJ1085" s="0" t="s">
        <v>32112</v>
      </c>
      <c r="AK1085" s="0" t="s">
        <v>31143</v>
      </c>
      <c r="AL1085" s="0" t="s">
        <v>2112</v>
      </c>
    </row>
    <row r="1086" customFormat="false" ht="15" hidden="false" customHeight="false" outlineLevel="0" collapsed="false">
      <c r="A1086" s="0" t="s">
        <v>33478</v>
      </c>
      <c r="B1086" s="0" t="s">
        <v>33479</v>
      </c>
      <c r="C1086" s="0" t="s">
        <v>33480</v>
      </c>
      <c r="D1086" s="0" t="s">
        <v>33480</v>
      </c>
      <c r="E1086" s="0" t="s">
        <v>33481</v>
      </c>
      <c r="F1086" s="0" t="s">
        <v>1987</v>
      </c>
      <c r="G1086" s="0" t="n">
        <v>3</v>
      </c>
      <c r="H1086" s="0" t="n">
        <v>1</v>
      </c>
      <c r="I1086" s="0" t="n">
        <v>0.0001</v>
      </c>
      <c r="J1086" s="0" t="n">
        <v>125000</v>
      </c>
      <c r="K1086" s="0" t="n">
        <v>0</v>
      </c>
      <c r="L1086" s="0" t="n">
        <v>0</v>
      </c>
      <c r="M1086" s="0" t="n">
        <v>101.1</v>
      </c>
      <c r="N1086" s="0" t="n">
        <v>0</v>
      </c>
      <c r="O1086" s="0" t="n">
        <v>101.1</v>
      </c>
      <c r="P1086" s="0" t="n">
        <v>0</v>
      </c>
      <c r="Q1086" s="0" t="n">
        <v>0</v>
      </c>
      <c r="R1086" s="0" t="n">
        <v>0</v>
      </c>
      <c r="S1086" s="0" t="n">
        <v>0</v>
      </c>
      <c r="T1086" s="0" t="n">
        <v>0</v>
      </c>
      <c r="U1086" s="0" t="n">
        <v>0</v>
      </c>
      <c r="V1086" s="0" t="n">
        <v>0</v>
      </c>
      <c r="W1086" s="0" t="n">
        <v>0</v>
      </c>
      <c r="X1086" s="0" t="n">
        <v>32</v>
      </c>
      <c r="Y1086" s="0" t="n">
        <v>52.5</v>
      </c>
      <c r="Z1086" s="0" t="n">
        <v>0</v>
      </c>
      <c r="AA1086" s="0" t="n">
        <v>155</v>
      </c>
      <c r="AB1086" s="0" t="n">
        <v>0</v>
      </c>
      <c r="AC1086" s="0" t="n">
        <v>0</v>
      </c>
      <c r="AD1086" s="0" t="s">
        <v>17</v>
      </c>
      <c r="AE1086" s="0" t="s">
        <v>99</v>
      </c>
      <c r="AF1086" s="0" t="s">
        <v>30149</v>
      </c>
      <c r="AH1086" s="0" t="n">
        <v>0</v>
      </c>
      <c r="AI1086" s="0" t="s">
        <v>2133</v>
      </c>
      <c r="AJ1086" s="0" t="s">
        <v>32112</v>
      </c>
      <c r="AK1086" s="0" t="s">
        <v>31143</v>
      </c>
      <c r="AL1086" s="0" t="s">
        <v>2112</v>
      </c>
    </row>
    <row r="1087" customFormat="false" ht="15" hidden="false" customHeight="false" outlineLevel="0" collapsed="false">
      <c r="A1087" s="0" t="s">
        <v>33482</v>
      </c>
      <c r="B1087" s="0" t="s">
        <v>33483</v>
      </c>
      <c r="C1087" s="0" t="s">
        <v>25963</v>
      </c>
      <c r="D1087" s="0" t="s">
        <v>25963</v>
      </c>
      <c r="E1087" s="0" t="s">
        <v>33484</v>
      </c>
      <c r="F1087" s="0" t="s">
        <v>1987</v>
      </c>
      <c r="G1087" s="0" t="n">
        <v>3</v>
      </c>
      <c r="H1087" s="0" t="n">
        <v>1</v>
      </c>
      <c r="I1087" s="0" t="n">
        <v>0.01</v>
      </c>
      <c r="J1087" s="0" t="n">
        <v>10000000</v>
      </c>
      <c r="K1087" s="0" t="n">
        <v>0</v>
      </c>
      <c r="L1087" s="0" t="n">
        <v>41</v>
      </c>
      <c r="M1087" s="0" t="n">
        <v>41</v>
      </c>
      <c r="N1087" s="0" t="n">
        <v>41.32</v>
      </c>
      <c r="O1087" s="0" t="n">
        <v>41</v>
      </c>
      <c r="P1087" s="0" t="n">
        <v>0</v>
      </c>
      <c r="Q1087" s="0" t="n">
        <v>0</v>
      </c>
      <c r="R1087" s="0" t="n">
        <v>0</v>
      </c>
      <c r="S1087" s="0" t="n">
        <v>40.47</v>
      </c>
      <c r="T1087" s="0" t="n">
        <v>41.01</v>
      </c>
      <c r="U1087" s="0" t="n">
        <v>40</v>
      </c>
      <c r="V1087" s="0" t="n">
        <v>41.01</v>
      </c>
      <c r="W1087" s="0" t="n">
        <v>48605000</v>
      </c>
      <c r="X1087" s="0" t="n">
        <v>40.5</v>
      </c>
      <c r="Y1087" s="0" t="n">
        <v>41</v>
      </c>
      <c r="Z1087" s="0" t="n">
        <v>12</v>
      </c>
      <c r="AA1087" s="0" t="n">
        <v>8750</v>
      </c>
      <c r="AB1087" s="0" t="n">
        <v>4100000</v>
      </c>
      <c r="AC1087" s="0" t="n">
        <v>0</v>
      </c>
      <c r="AD1087" s="0" t="s">
        <v>99</v>
      </c>
      <c r="AE1087" s="0" t="s">
        <v>99</v>
      </c>
      <c r="AF1087" s="0" t="s">
        <v>30149</v>
      </c>
      <c r="AH1087" s="0" t="n">
        <v>0</v>
      </c>
      <c r="AI1087" s="0" t="s">
        <v>2133</v>
      </c>
      <c r="AJ1087" s="0" t="s">
        <v>32112</v>
      </c>
      <c r="AK1087" s="0" t="s">
        <v>31143</v>
      </c>
      <c r="AL1087" s="0" t="s">
        <v>2112</v>
      </c>
    </row>
    <row r="1088" customFormat="false" ht="15" hidden="false" customHeight="false" outlineLevel="0" collapsed="false">
      <c r="A1088" s="0" t="s">
        <v>33485</v>
      </c>
      <c r="B1088" s="0" t="s">
        <v>33486</v>
      </c>
      <c r="C1088" s="0" t="s">
        <v>33487</v>
      </c>
      <c r="D1088" s="0" t="s">
        <v>33487</v>
      </c>
      <c r="E1088" s="0" t="s">
        <v>33488</v>
      </c>
      <c r="F1088" s="0" t="s">
        <v>1987</v>
      </c>
      <c r="G1088" s="0" t="n">
        <v>3</v>
      </c>
      <c r="H1088" s="0" t="n">
        <v>1</v>
      </c>
      <c r="I1088" s="0" t="n">
        <v>0.01</v>
      </c>
      <c r="J1088" s="0" t="n">
        <v>10000000</v>
      </c>
      <c r="K1088" s="0" t="n">
        <v>-1.23</v>
      </c>
      <c r="L1088" s="0" t="n">
        <v>64.2</v>
      </c>
      <c r="M1088" s="0" t="n">
        <v>65</v>
      </c>
      <c r="N1088" s="0" t="n">
        <v>74.05</v>
      </c>
      <c r="O1088" s="0" t="n">
        <v>64.1</v>
      </c>
      <c r="P1088" s="0" t="n">
        <v>0</v>
      </c>
      <c r="Q1088" s="0" t="n">
        <v>0</v>
      </c>
      <c r="R1088" s="0" t="n">
        <v>0</v>
      </c>
      <c r="S1088" s="0" t="n">
        <v>64.06</v>
      </c>
      <c r="T1088" s="0" t="n">
        <v>63.99</v>
      </c>
      <c r="U1088" s="0" t="n">
        <v>63.99</v>
      </c>
      <c r="V1088" s="0" t="n">
        <v>64.2</v>
      </c>
      <c r="W1088" s="0" t="n">
        <v>19219000</v>
      </c>
      <c r="X1088" s="0" t="n">
        <v>62.61</v>
      </c>
      <c r="Y1088" s="0" t="n">
        <v>71.99</v>
      </c>
      <c r="Z1088" s="0" t="n">
        <v>3</v>
      </c>
      <c r="AA1088" s="0" t="n">
        <v>750</v>
      </c>
      <c r="AB1088" s="0" t="n">
        <v>6420000</v>
      </c>
      <c r="AC1088" s="0" t="n">
        <v>0</v>
      </c>
      <c r="AD1088" s="0" t="s">
        <v>99</v>
      </c>
      <c r="AE1088" s="0" t="s">
        <v>99</v>
      </c>
      <c r="AF1088" s="0" t="s">
        <v>30149</v>
      </c>
      <c r="AH1088" s="0" t="n">
        <v>0</v>
      </c>
      <c r="AI1088" s="0" t="s">
        <v>2133</v>
      </c>
      <c r="AJ1088" s="0" t="s">
        <v>32112</v>
      </c>
      <c r="AK1088" s="0" t="s">
        <v>31143</v>
      </c>
      <c r="AL1088" s="0" t="s">
        <v>2112</v>
      </c>
    </row>
    <row r="1089" customFormat="false" ht="15" hidden="false" customHeight="false" outlineLevel="0" collapsed="false">
      <c r="A1089" s="0" t="s">
        <v>33489</v>
      </c>
      <c r="B1089" s="0" t="s">
        <v>33490</v>
      </c>
      <c r="C1089" s="0" t="s">
        <v>26000</v>
      </c>
      <c r="D1089" s="0" t="s">
        <v>26000</v>
      </c>
      <c r="E1089" s="0" t="s">
        <v>33491</v>
      </c>
      <c r="F1089" s="0" t="s">
        <v>1987</v>
      </c>
      <c r="G1089" s="0" t="n">
        <v>3</v>
      </c>
      <c r="H1089" s="0" t="n">
        <v>1</v>
      </c>
      <c r="I1089" s="0" t="n">
        <v>0.01</v>
      </c>
      <c r="J1089" s="0" t="n">
        <v>10000000</v>
      </c>
      <c r="K1089" s="0" t="n">
        <v>0</v>
      </c>
      <c r="L1089" s="0" t="n">
        <v>0</v>
      </c>
      <c r="M1089" s="0" t="n">
        <v>55.7</v>
      </c>
      <c r="N1089" s="0" t="n">
        <v>55.33</v>
      </c>
      <c r="O1089" s="0" t="n">
        <v>55.7</v>
      </c>
      <c r="P1089" s="0" t="n">
        <v>0</v>
      </c>
      <c r="Q1089" s="0" t="n">
        <v>0</v>
      </c>
      <c r="R1089" s="0" t="n">
        <v>0</v>
      </c>
      <c r="S1089" s="0" t="n">
        <v>0</v>
      </c>
      <c r="T1089" s="0" t="n">
        <v>0</v>
      </c>
      <c r="U1089" s="0" t="n">
        <v>0</v>
      </c>
      <c r="V1089" s="0" t="n">
        <v>0</v>
      </c>
      <c r="W1089" s="0" t="n">
        <v>0</v>
      </c>
      <c r="X1089" s="0" t="n">
        <v>55.25</v>
      </c>
      <c r="Y1089" s="0" t="n">
        <v>55.9</v>
      </c>
      <c r="Z1089" s="0" t="n">
        <v>0</v>
      </c>
      <c r="AA1089" s="0" t="n">
        <v>7000</v>
      </c>
      <c r="AB1089" s="0" t="n">
        <v>0</v>
      </c>
      <c r="AC1089" s="0" t="n">
        <v>0</v>
      </c>
      <c r="AD1089" s="0" t="s">
        <v>99</v>
      </c>
      <c r="AE1089" s="0" t="s">
        <v>99</v>
      </c>
      <c r="AF1089" s="0" t="s">
        <v>30149</v>
      </c>
      <c r="AH1089" s="0" t="n">
        <v>0</v>
      </c>
      <c r="AI1089" s="0" t="s">
        <v>2133</v>
      </c>
      <c r="AJ1089" s="0" t="s">
        <v>32112</v>
      </c>
      <c r="AK1089" s="0" t="s">
        <v>31143</v>
      </c>
      <c r="AL1089" s="0" t="s">
        <v>2112</v>
      </c>
    </row>
    <row r="1090" customFormat="false" ht="15" hidden="false" customHeight="false" outlineLevel="0" collapsed="false">
      <c r="A1090" s="0" t="s">
        <v>33492</v>
      </c>
      <c r="B1090" s="0" t="s">
        <v>33493</v>
      </c>
      <c r="C1090" s="0" t="s">
        <v>33494</v>
      </c>
      <c r="D1090" s="0" t="s">
        <v>33494</v>
      </c>
      <c r="E1090" s="0" t="s">
        <v>33495</v>
      </c>
      <c r="F1090" s="0" t="s">
        <v>1987</v>
      </c>
      <c r="G1090" s="0" t="n">
        <v>3</v>
      </c>
      <c r="H1090" s="0" t="n">
        <v>1</v>
      </c>
      <c r="I1090" s="0" t="n">
        <v>0.01</v>
      </c>
      <c r="J1090" s="0" t="n">
        <v>10000000</v>
      </c>
      <c r="K1090" s="0" t="n">
        <v>0</v>
      </c>
      <c r="L1090" s="0" t="n">
        <v>0</v>
      </c>
      <c r="M1090" s="0" t="n">
        <v>80</v>
      </c>
      <c r="N1090" s="0" t="n">
        <v>0</v>
      </c>
      <c r="O1090" s="0" t="n">
        <v>80</v>
      </c>
      <c r="P1090" s="0" t="n">
        <v>0</v>
      </c>
      <c r="Q1090" s="0" t="n">
        <v>0</v>
      </c>
      <c r="R1090" s="0" t="n">
        <v>0</v>
      </c>
      <c r="S1090" s="0" t="n">
        <v>0</v>
      </c>
      <c r="T1090" s="0" t="n">
        <v>0</v>
      </c>
      <c r="U1090" s="0" t="n">
        <v>0</v>
      </c>
      <c r="V1090" s="0" t="n">
        <v>0</v>
      </c>
      <c r="W1090" s="0" t="n">
        <v>0</v>
      </c>
      <c r="X1090" s="0" t="n">
        <v>80</v>
      </c>
      <c r="Y1090" s="0" t="n">
        <v>0</v>
      </c>
      <c r="Z1090" s="0" t="n">
        <v>0</v>
      </c>
      <c r="AA1090" s="0" t="n">
        <v>2000</v>
      </c>
      <c r="AB1090" s="0" t="n">
        <v>0</v>
      </c>
      <c r="AC1090" s="0" t="n">
        <v>0</v>
      </c>
      <c r="AD1090" s="0" t="s">
        <v>99</v>
      </c>
      <c r="AE1090" s="0" t="s">
        <v>99</v>
      </c>
      <c r="AF1090" s="0" t="s">
        <v>30149</v>
      </c>
      <c r="AH1090" s="0" t="n">
        <v>0</v>
      </c>
      <c r="AI1090" s="0" t="s">
        <v>2133</v>
      </c>
      <c r="AJ1090" s="0" t="s">
        <v>32112</v>
      </c>
      <c r="AK1090" s="0" t="s">
        <v>31143</v>
      </c>
      <c r="AL1090" s="0" t="s">
        <v>2112</v>
      </c>
    </row>
    <row r="1091" customFormat="false" ht="15" hidden="false" customHeight="false" outlineLevel="0" collapsed="false">
      <c r="A1091" s="0" t="s">
        <v>33496</v>
      </c>
      <c r="B1091" s="0" t="s">
        <v>33497</v>
      </c>
      <c r="C1091" s="0" t="s">
        <v>22095</v>
      </c>
      <c r="D1091" s="0" t="s">
        <v>22095</v>
      </c>
      <c r="E1091" s="0" t="s">
        <v>33498</v>
      </c>
      <c r="F1091" s="0" t="s">
        <v>498</v>
      </c>
      <c r="G1091" s="0" t="n">
        <v>3</v>
      </c>
      <c r="H1091" s="0" t="n">
        <v>1</v>
      </c>
      <c r="I1091" s="0" t="n">
        <v>0.01</v>
      </c>
      <c r="J1091" s="0" t="n">
        <v>1000</v>
      </c>
      <c r="K1091" s="0" t="n">
        <v>0</v>
      </c>
      <c r="L1091" s="0" t="n">
        <v>0</v>
      </c>
      <c r="M1091" s="0" t="n">
        <v>98.5</v>
      </c>
      <c r="N1091" s="0" t="n">
        <v>97.72</v>
      </c>
      <c r="O1091" s="0" t="n">
        <v>98.5</v>
      </c>
      <c r="P1091" s="0" t="n">
        <v>0</v>
      </c>
      <c r="Q1091" s="0" t="n">
        <v>0</v>
      </c>
      <c r="R1091" s="0" t="n">
        <v>0</v>
      </c>
      <c r="S1091" s="0" t="n">
        <v>0</v>
      </c>
      <c r="T1091" s="0" t="n">
        <v>0</v>
      </c>
      <c r="U1091" s="0" t="n">
        <v>0</v>
      </c>
      <c r="V1091" s="0" t="n">
        <v>0</v>
      </c>
      <c r="W1091" s="0" t="n">
        <v>0</v>
      </c>
      <c r="X1091" s="0" t="n">
        <v>98.8</v>
      </c>
      <c r="Y1091" s="0" t="n">
        <v>98.99</v>
      </c>
      <c r="Z1091" s="0" t="n">
        <v>0</v>
      </c>
      <c r="AA1091" s="0" t="n">
        <v>7600000</v>
      </c>
      <c r="AB1091" s="0" t="n">
        <v>0</v>
      </c>
      <c r="AC1091" s="0" t="n">
        <v>0</v>
      </c>
      <c r="AD1091" s="0" t="s">
        <v>99</v>
      </c>
      <c r="AE1091" s="0" t="s">
        <v>99</v>
      </c>
      <c r="AH1091" s="0" t="n">
        <v>6</v>
      </c>
      <c r="AI1091" s="0" t="s">
        <v>2133</v>
      </c>
      <c r="AJ1091" s="0" t="s">
        <v>32112</v>
      </c>
      <c r="AK1091" s="0" t="s">
        <v>31135</v>
      </c>
      <c r="AL1091" s="0" t="s">
        <v>2112</v>
      </c>
    </row>
    <row r="1092" customFormat="false" ht="15" hidden="false" customHeight="false" outlineLevel="0" collapsed="false">
      <c r="A1092" s="0" t="s">
        <v>33499</v>
      </c>
      <c r="B1092" s="0" t="s">
        <v>33500</v>
      </c>
      <c r="C1092" s="0" t="s">
        <v>22905</v>
      </c>
      <c r="D1092" s="0" t="s">
        <v>22905</v>
      </c>
      <c r="E1092" s="0" t="s">
        <v>33501</v>
      </c>
      <c r="F1092" s="0" t="s">
        <v>498</v>
      </c>
      <c r="G1092" s="0" t="n">
        <v>1</v>
      </c>
      <c r="H1092" s="0" t="n">
        <v>1</v>
      </c>
      <c r="I1092" s="0" t="n">
        <v>0.01</v>
      </c>
      <c r="J1092" s="0" t="n">
        <v>1000</v>
      </c>
      <c r="K1092" s="0" t="n">
        <v>0.01</v>
      </c>
      <c r="L1092" s="0" t="n">
        <v>70.1</v>
      </c>
      <c r="M1092" s="0" t="n">
        <v>70.11</v>
      </c>
      <c r="N1092" s="0" t="n">
        <v>70.5</v>
      </c>
      <c r="O1092" s="0" t="n">
        <v>70.1</v>
      </c>
      <c r="P1092" s="0" t="n">
        <v>0</v>
      </c>
      <c r="Q1092" s="0" t="n">
        <v>0</v>
      </c>
      <c r="R1092" s="0" t="n">
        <v>0</v>
      </c>
      <c r="S1092" s="0" t="n">
        <v>70.05</v>
      </c>
      <c r="T1092" s="0" t="n">
        <v>70.59</v>
      </c>
      <c r="U1092" s="0" t="n">
        <v>70.04</v>
      </c>
      <c r="V1092" s="0" t="n">
        <v>70.59</v>
      </c>
      <c r="W1092" s="0" t="n">
        <v>5083804</v>
      </c>
      <c r="X1092" s="0" t="n">
        <v>70.05</v>
      </c>
      <c r="Y1092" s="0" t="n">
        <v>70.1</v>
      </c>
      <c r="Z1092" s="0" t="n">
        <v>66</v>
      </c>
      <c r="AA1092" s="0" t="n">
        <v>15000000</v>
      </c>
      <c r="AB1092" s="0" t="n">
        <v>701</v>
      </c>
      <c r="AC1092" s="0" t="n">
        <v>0</v>
      </c>
      <c r="AD1092" s="0" t="s">
        <v>99</v>
      </c>
      <c r="AE1092" s="0" t="s">
        <v>99</v>
      </c>
      <c r="AH1092" s="0" t="n">
        <v>-100</v>
      </c>
      <c r="AI1092" s="0" t="s">
        <v>2133</v>
      </c>
      <c r="AJ1092" s="0" t="s">
        <v>32112</v>
      </c>
      <c r="AK1092" s="0" t="s">
        <v>31135</v>
      </c>
      <c r="AL1092" s="0" t="s">
        <v>2112</v>
      </c>
    </row>
    <row r="1093" customFormat="false" ht="15" hidden="false" customHeight="false" outlineLevel="0" collapsed="false">
      <c r="A1093" s="0" t="s">
        <v>33502</v>
      </c>
      <c r="B1093" s="0" t="s">
        <v>33503</v>
      </c>
      <c r="C1093" s="0" t="s">
        <v>33504</v>
      </c>
      <c r="D1093" s="0" t="s">
        <v>33504</v>
      </c>
      <c r="E1093" s="0" t="s">
        <v>33505</v>
      </c>
      <c r="F1093" s="0" t="s">
        <v>498</v>
      </c>
      <c r="G1093" s="0" t="n">
        <v>1</v>
      </c>
      <c r="H1093" s="0" t="n">
        <v>1</v>
      </c>
      <c r="I1093" s="0" t="n">
        <v>0.01</v>
      </c>
      <c r="J1093" s="0" t="n">
        <v>1000</v>
      </c>
      <c r="K1093" s="0" t="n">
        <v>0</v>
      </c>
      <c r="L1093" s="0" t="n">
        <v>0</v>
      </c>
      <c r="M1093" s="0" t="n">
        <v>100</v>
      </c>
      <c r="N1093" s="0" t="n">
        <v>0</v>
      </c>
      <c r="O1093" s="0" t="n">
        <v>100</v>
      </c>
      <c r="P1093" s="0" t="n">
        <v>0</v>
      </c>
      <c r="Q1093" s="0" t="n">
        <v>0</v>
      </c>
      <c r="R1093" s="0" t="n">
        <v>0</v>
      </c>
      <c r="S1093" s="0" t="n">
        <v>0</v>
      </c>
      <c r="T1093" s="0" t="n">
        <v>0</v>
      </c>
      <c r="U1093" s="0" t="n">
        <v>0</v>
      </c>
      <c r="V1093" s="0" t="n">
        <v>0</v>
      </c>
      <c r="W1093" s="0" t="n">
        <v>0</v>
      </c>
      <c r="X1093" s="0" t="n">
        <v>94.02</v>
      </c>
      <c r="Y1093" s="0" t="n">
        <v>0</v>
      </c>
      <c r="Z1093" s="0" t="n">
        <v>0</v>
      </c>
      <c r="AA1093" s="0" t="n">
        <v>19575000</v>
      </c>
      <c r="AB1093" s="0" t="n">
        <v>0</v>
      </c>
      <c r="AC1093" s="0" t="n">
        <v>0</v>
      </c>
      <c r="AD1093" s="0" t="s">
        <v>99</v>
      </c>
      <c r="AE1093" s="0" t="s">
        <v>99</v>
      </c>
      <c r="AH1093" s="0" t="n">
        <v>-100</v>
      </c>
      <c r="AI1093" s="0" t="s">
        <v>2133</v>
      </c>
      <c r="AJ1093" s="0" t="s">
        <v>32112</v>
      </c>
      <c r="AK1093" s="0" t="s">
        <v>31135</v>
      </c>
      <c r="AL1093" s="0" t="s">
        <v>2112</v>
      </c>
    </row>
    <row r="1094" customFormat="false" ht="15" hidden="false" customHeight="false" outlineLevel="0" collapsed="false">
      <c r="A1094" s="0" t="s">
        <v>33506</v>
      </c>
      <c r="B1094" s="0" t="s">
        <v>33507</v>
      </c>
      <c r="C1094" s="0" t="s">
        <v>33508</v>
      </c>
      <c r="D1094" s="0" t="s">
        <v>33508</v>
      </c>
      <c r="E1094" s="0" t="s">
        <v>33509</v>
      </c>
      <c r="F1094" s="0" t="s">
        <v>1987</v>
      </c>
      <c r="G1094" s="0" t="n">
        <v>1</v>
      </c>
      <c r="H1094" s="0" t="n">
        <v>1</v>
      </c>
      <c r="I1094" s="0" t="n">
        <v>0.01</v>
      </c>
      <c r="J1094" s="0" t="n">
        <v>1000</v>
      </c>
      <c r="K1094" s="0" t="n">
        <v>0</v>
      </c>
      <c r="L1094" s="0" t="n">
        <v>102</v>
      </c>
      <c r="M1094" s="0" t="n">
        <v>102</v>
      </c>
      <c r="N1094" s="0" t="n">
        <v>100.24</v>
      </c>
      <c r="O1094" s="0" t="n">
        <v>102</v>
      </c>
      <c r="P1094" s="0" t="n">
        <v>0</v>
      </c>
      <c r="Q1094" s="0" t="n">
        <v>0</v>
      </c>
      <c r="R1094" s="0" t="n">
        <v>0</v>
      </c>
      <c r="S1094" s="0" t="n">
        <v>101.52</v>
      </c>
      <c r="T1094" s="0" t="n">
        <v>98.6</v>
      </c>
      <c r="U1094" s="0" t="n">
        <v>98.6</v>
      </c>
      <c r="V1094" s="0" t="n">
        <v>102</v>
      </c>
      <c r="W1094" s="0" t="n">
        <v>14213</v>
      </c>
      <c r="X1094" s="0" t="n">
        <v>100.01</v>
      </c>
      <c r="Y1094" s="0" t="n">
        <v>102</v>
      </c>
      <c r="Z1094" s="0" t="n">
        <v>9</v>
      </c>
      <c r="AA1094" s="0" t="n">
        <v>10000000</v>
      </c>
      <c r="AB1094" s="0" t="n">
        <v>1020</v>
      </c>
      <c r="AC1094" s="0" t="n">
        <v>0</v>
      </c>
      <c r="AD1094" s="0" t="s">
        <v>99</v>
      </c>
      <c r="AE1094" s="0" t="s">
        <v>99</v>
      </c>
      <c r="AH1094" s="0" t="n">
        <v>-100</v>
      </c>
      <c r="AI1094" s="0" t="s">
        <v>2133</v>
      </c>
      <c r="AJ1094" s="0" t="s">
        <v>32112</v>
      </c>
      <c r="AK1094" s="0" t="s">
        <v>31143</v>
      </c>
      <c r="AL1094" s="0" t="s">
        <v>2112</v>
      </c>
    </row>
    <row r="1095" customFormat="false" ht="15" hidden="false" customHeight="false" outlineLevel="0" collapsed="false">
      <c r="A1095" s="0" t="s">
        <v>33510</v>
      </c>
      <c r="B1095" s="0" t="s">
        <v>33511</v>
      </c>
      <c r="C1095" s="0" t="s">
        <v>33512</v>
      </c>
      <c r="D1095" s="0" t="s">
        <v>33512</v>
      </c>
      <c r="E1095" s="0" t="s">
        <v>33513</v>
      </c>
      <c r="F1095" s="0" t="s">
        <v>1987</v>
      </c>
      <c r="G1095" s="0" t="n">
        <v>1</v>
      </c>
      <c r="H1095" s="0" t="n">
        <v>1</v>
      </c>
      <c r="I1095" s="0" t="n">
        <v>0.01</v>
      </c>
      <c r="J1095" s="0" t="n">
        <v>1000</v>
      </c>
      <c r="K1095" s="0" t="n">
        <v>-3.35</v>
      </c>
      <c r="L1095" s="0" t="n">
        <v>95.51</v>
      </c>
      <c r="M1095" s="0" t="n">
        <v>96.9</v>
      </c>
      <c r="N1095" s="0" t="n">
        <v>95.81</v>
      </c>
      <c r="O1095" s="0" t="n">
        <v>95.51</v>
      </c>
      <c r="P1095" s="0" t="n">
        <v>0</v>
      </c>
      <c r="Q1095" s="0" t="n">
        <v>0</v>
      </c>
      <c r="R1095" s="0" t="n">
        <v>0</v>
      </c>
      <c r="S1095" s="0" t="n">
        <v>92.82</v>
      </c>
      <c r="T1095" s="0" t="n">
        <v>92.26</v>
      </c>
      <c r="U1095" s="0" t="n">
        <v>92.1</v>
      </c>
      <c r="V1095" s="0" t="n">
        <v>96.91</v>
      </c>
      <c r="W1095" s="0" t="n">
        <v>43625</v>
      </c>
      <c r="X1095" s="0" t="n">
        <v>95.02</v>
      </c>
      <c r="Y1095" s="0" t="n">
        <v>96.41</v>
      </c>
      <c r="Z1095" s="0" t="n">
        <v>16</v>
      </c>
      <c r="AA1095" s="0" t="n">
        <v>10000000</v>
      </c>
      <c r="AB1095" s="0" t="n">
        <v>955.1</v>
      </c>
      <c r="AC1095" s="0" t="n">
        <v>0</v>
      </c>
      <c r="AD1095" s="0" t="s">
        <v>99</v>
      </c>
      <c r="AE1095" s="0" t="s">
        <v>99</v>
      </c>
      <c r="AH1095" s="0" t="n">
        <v>-100</v>
      </c>
      <c r="AI1095" s="0" t="s">
        <v>2133</v>
      </c>
      <c r="AJ1095" s="0" t="s">
        <v>32112</v>
      </c>
      <c r="AK1095" s="0" t="s">
        <v>31143</v>
      </c>
      <c r="AL1095" s="0" t="s">
        <v>2112</v>
      </c>
    </row>
    <row r="1096" customFormat="false" ht="15" hidden="false" customHeight="false" outlineLevel="0" collapsed="false">
      <c r="A1096" s="0" t="s">
        <v>33514</v>
      </c>
      <c r="B1096" s="0" t="s">
        <v>33515</v>
      </c>
      <c r="C1096" s="0" t="s">
        <v>33516</v>
      </c>
      <c r="D1096" s="0" t="s">
        <v>33516</v>
      </c>
      <c r="E1096" s="0" t="s">
        <v>33517</v>
      </c>
      <c r="F1096" s="0" t="s">
        <v>1987</v>
      </c>
      <c r="G1096" s="0" t="n">
        <v>1</v>
      </c>
      <c r="H1096" s="0" t="n">
        <v>1</v>
      </c>
      <c r="I1096" s="0" t="n">
        <v>0.01</v>
      </c>
      <c r="J1096" s="0" t="n">
        <v>1000</v>
      </c>
      <c r="K1096" s="0" t="n">
        <v>1.18</v>
      </c>
      <c r="L1096" s="0" t="n">
        <v>97.55</v>
      </c>
      <c r="M1096" s="0" t="n">
        <v>96.88</v>
      </c>
      <c r="N1096" s="0" t="n">
        <v>96.97</v>
      </c>
      <c r="O1096" s="0" t="n">
        <v>97.55</v>
      </c>
      <c r="P1096" s="0" t="n">
        <v>0</v>
      </c>
      <c r="Q1096" s="0" t="n">
        <v>0</v>
      </c>
      <c r="R1096" s="0" t="n">
        <v>0</v>
      </c>
      <c r="S1096" s="0" t="n">
        <v>97.55</v>
      </c>
      <c r="T1096" s="0" t="n">
        <v>97.54</v>
      </c>
      <c r="U1096" s="0" t="n">
        <v>97.54</v>
      </c>
      <c r="V1096" s="0" t="n">
        <v>97.55</v>
      </c>
      <c r="W1096" s="0" t="n">
        <v>136570</v>
      </c>
      <c r="X1096" s="0" t="n">
        <v>97.2</v>
      </c>
      <c r="Y1096" s="0" t="n">
        <v>97.5</v>
      </c>
      <c r="Z1096" s="0" t="n">
        <v>6</v>
      </c>
      <c r="AA1096" s="0" t="n">
        <v>15000000</v>
      </c>
      <c r="AB1096" s="0" t="n">
        <v>6828.5</v>
      </c>
      <c r="AC1096" s="0" t="n">
        <v>0</v>
      </c>
      <c r="AD1096" s="0" t="s">
        <v>99</v>
      </c>
      <c r="AE1096" s="0" t="s">
        <v>99</v>
      </c>
      <c r="AH1096" s="0" t="n">
        <v>-100</v>
      </c>
      <c r="AI1096" s="0" t="s">
        <v>2133</v>
      </c>
      <c r="AJ1096" s="0" t="s">
        <v>32112</v>
      </c>
      <c r="AK1096" s="0" t="s">
        <v>31143</v>
      </c>
      <c r="AL1096" s="0" t="s">
        <v>2112</v>
      </c>
    </row>
    <row r="1097" customFormat="false" ht="15" hidden="false" customHeight="false" outlineLevel="0" collapsed="false">
      <c r="A1097" s="0" t="s">
        <v>33518</v>
      </c>
      <c r="B1097" s="0" t="s">
        <v>33519</v>
      </c>
      <c r="C1097" s="0" t="s">
        <v>26683</v>
      </c>
      <c r="D1097" s="0" t="s">
        <v>26683</v>
      </c>
      <c r="E1097" s="0" t="s">
        <v>33520</v>
      </c>
      <c r="F1097" s="0" t="s">
        <v>498</v>
      </c>
      <c r="G1097" s="0" t="n">
        <v>1</v>
      </c>
      <c r="H1097" s="0" t="n">
        <v>1</v>
      </c>
      <c r="I1097" s="0" t="n">
        <v>0.01</v>
      </c>
      <c r="J1097" s="0" t="n">
        <v>1000</v>
      </c>
      <c r="K1097" s="0" t="n">
        <v>-0.32</v>
      </c>
      <c r="L1097" s="0" t="n">
        <v>77.22</v>
      </c>
      <c r="M1097" s="0" t="n">
        <v>77.47</v>
      </c>
      <c r="N1097" s="0" t="n">
        <v>76.85</v>
      </c>
      <c r="O1097" s="0" t="n">
        <v>77.22</v>
      </c>
      <c r="P1097" s="0" t="n">
        <v>0</v>
      </c>
      <c r="Q1097" s="0" t="n">
        <v>0</v>
      </c>
      <c r="R1097" s="0" t="n">
        <v>0</v>
      </c>
      <c r="S1097" s="0" t="n">
        <v>77.12</v>
      </c>
      <c r="T1097" s="0" t="n">
        <v>77.49</v>
      </c>
      <c r="U1097" s="0" t="n">
        <v>76.56</v>
      </c>
      <c r="V1097" s="0" t="n">
        <v>77.49</v>
      </c>
      <c r="W1097" s="0" t="n">
        <v>213627</v>
      </c>
      <c r="X1097" s="0" t="n">
        <v>77.15</v>
      </c>
      <c r="Y1097" s="0" t="n">
        <v>77.22</v>
      </c>
      <c r="Z1097" s="0" t="n">
        <v>65</v>
      </c>
      <c r="AA1097" s="0" t="n">
        <v>10000000</v>
      </c>
      <c r="AB1097" s="0" t="n">
        <v>772.2</v>
      </c>
      <c r="AC1097" s="0" t="n">
        <v>0</v>
      </c>
      <c r="AD1097" s="0" t="s">
        <v>99</v>
      </c>
      <c r="AE1097" s="0" t="s">
        <v>99</v>
      </c>
      <c r="AH1097" s="0" t="n">
        <v>-100</v>
      </c>
      <c r="AI1097" s="0" t="s">
        <v>2133</v>
      </c>
      <c r="AJ1097" s="0" t="s">
        <v>32112</v>
      </c>
      <c r="AK1097" s="0" t="s">
        <v>31135</v>
      </c>
      <c r="AL1097" s="0" t="s">
        <v>2112</v>
      </c>
    </row>
    <row r="1098" customFormat="false" ht="15" hidden="false" customHeight="false" outlineLevel="0" collapsed="false">
      <c r="A1098" s="0" t="s">
        <v>33521</v>
      </c>
      <c r="B1098" s="0" t="s">
        <v>33522</v>
      </c>
      <c r="C1098" s="0" t="s">
        <v>33523</v>
      </c>
      <c r="D1098" s="0" t="s">
        <v>33523</v>
      </c>
      <c r="E1098" s="0" t="s">
        <v>33524</v>
      </c>
      <c r="F1098" s="0" t="s">
        <v>498</v>
      </c>
      <c r="G1098" s="0" t="n">
        <v>1</v>
      </c>
      <c r="H1098" s="0" t="n">
        <v>1</v>
      </c>
      <c r="I1098" s="0" t="n">
        <v>0.01</v>
      </c>
      <c r="J1098" s="0" t="n">
        <v>1000</v>
      </c>
      <c r="K1098" s="0" t="n">
        <v>0</v>
      </c>
      <c r="L1098" s="0" t="n">
        <v>0</v>
      </c>
      <c r="M1098" s="0" t="n">
        <v>0</v>
      </c>
      <c r="N1098" s="0" t="n">
        <v>0</v>
      </c>
      <c r="O1098" s="0" t="n">
        <v>0</v>
      </c>
      <c r="P1098" s="0" t="n">
        <v>0</v>
      </c>
      <c r="Q1098" s="0" t="n">
        <v>0</v>
      </c>
      <c r="R1098" s="0" t="n">
        <v>0</v>
      </c>
      <c r="S1098" s="0" t="n">
        <v>0</v>
      </c>
      <c r="T1098" s="0" t="n">
        <v>0</v>
      </c>
      <c r="U1098" s="0" t="n">
        <v>0</v>
      </c>
      <c r="V1098" s="0" t="n">
        <v>0</v>
      </c>
      <c r="W1098" s="0" t="n">
        <v>0</v>
      </c>
      <c r="X1098" s="0" t="n">
        <v>90.02</v>
      </c>
      <c r="Y1098" s="0" t="n">
        <v>0</v>
      </c>
      <c r="Z1098" s="0" t="n">
        <v>0</v>
      </c>
      <c r="AA1098" s="0" t="n">
        <v>10000000</v>
      </c>
      <c r="AB1098" s="0" t="n">
        <v>0</v>
      </c>
      <c r="AC1098" s="0" t="n">
        <v>0</v>
      </c>
      <c r="AD1098" s="0" t="s">
        <v>99</v>
      </c>
      <c r="AE1098" s="0" t="s">
        <v>99</v>
      </c>
      <c r="AH1098" s="0" t="n">
        <v>-100</v>
      </c>
      <c r="AI1098" s="0" t="s">
        <v>2133</v>
      </c>
      <c r="AJ1098" s="0" t="s">
        <v>32112</v>
      </c>
      <c r="AK1098" s="0" t="s">
        <v>31135</v>
      </c>
      <c r="AL1098" s="0" t="s">
        <v>2112</v>
      </c>
    </row>
    <row r="1099" customFormat="false" ht="15" hidden="false" customHeight="false" outlineLevel="0" collapsed="false">
      <c r="A1099" s="0" t="s">
        <v>33525</v>
      </c>
      <c r="B1099" s="0" t="s">
        <v>31314</v>
      </c>
      <c r="C1099" s="0" t="s">
        <v>20276</v>
      </c>
      <c r="D1099" s="0" t="s">
        <v>20276</v>
      </c>
      <c r="E1099" s="0" t="s">
        <v>31315</v>
      </c>
      <c r="F1099" s="0" t="s">
        <v>498</v>
      </c>
      <c r="G1099" s="0" t="n">
        <v>1</v>
      </c>
      <c r="H1099" s="0" t="n">
        <v>1</v>
      </c>
      <c r="I1099" s="0" t="n">
        <v>0.01</v>
      </c>
      <c r="J1099" s="0" t="n">
        <v>1000</v>
      </c>
      <c r="K1099" s="0" t="n">
        <v>-1.09</v>
      </c>
      <c r="L1099" s="0" t="n">
        <v>90.75</v>
      </c>
      <c r="M1099" s="0" t="n">
        <v>91.75</v>
      </c>
      <c r="N1099" s="0" t="n">
        <v>91.33</v>
      </c>
      <c r="O1099" s="0" t="n">
        <v>90.75</v>
      </c>
      <c r="P1099" s="0" t="n">
        <v>0</v>
      </c>
      <c r="Q1099" s="0" t="n">
        <v>0</v>
      </c>
      <c r="R1099" s="0" t="n">
        <v>0</v>
      </c>
      <c r="S1099" s="0" t="n">
        <v>90.75</v>
      </c>
      <c r="T1099" s="0" t="n">
        <v>90.75</v>
      </c>
      <c r="U1099" s="0" t="n">
        <v>90.75</v>
      </c>
      <c r="V1099" s="0" t="n">
        <v>90.75</v>
      </c>
      <c r="W1099" s="0" t="n">
        <v>192731</v>
      </c>
      <c r="X1099" s="0" t="n">
        <v>90.01</v>
      </c>
      <c r="Y1099" s="0" t="n">
        <v>90.75</v>
      </c>
      <c r="Z1099" s="0" t="n">
        <v>2</v>
      </c>
      <c r="AA1099" s="0" t="n">
        <v>350000</v>
      </c>
      <c r="AB1099" s="0" t="n">
        <v>96365.43</v>
      </c>
      <c r="AC1099" s="0" t="n">
        <v>0</v>
      </c>
      <c r="AD1099" s="0" t="s">
        <v>14</v>
      </c>
      <c r="AE1099" s="0" t="s">
        <v>99</v>
      </c>
      <c r="AH1099" s="0" t="n">
        <v>-100</v>
      </c>
      <c r="AI1099" s="0" t="s">
        <v>2133</v>
      </c>
      <c r="AJ1099" s="0" t="s">
        <v>32112</v>
      </c>
      <c r="AK1099" s="0" t="s">
        <v>31135</v>
      </c>
      <c r="AL1099" s="0" t="s">
        <v>2112</v>
      </c>
    </row>
    <row r="1100" customFormat="false" ht="15" hidden="false" customHeight="false" outlineLevel="0" collapsed="false">
      <c r="A1100" s="0" t="s">
        <v>33526</v>
      </c>
      <c r="B1100" s="0" t="s">
        <v>33527</v>
      </c>
      <c r="C1100" s="0" t="s">
        <v>33528</v>
      </c>
      <c r="D1100" s="0" t="s">
        <v>33528</v>
      </c>
      <c r="E1100" s="0" t="s">
        <v>33529</v>
      </c>
      <c r="F1100" s="0" t="s">
        <v>498</v>
      </c>
      <c r="G1100" s="0" t="n">
        <v>1</v>
      </c>
      <c r="H1100" s="0" t="n">
        <v>1</v>
      </c>
      <c r="I1100" s="0" t="n">
        <v>0.01</v>
      </c>
      <c r="J1100" s="0" t="n">
        <v>1000</v>
      </c>
      <c r="K1100" s="0" t="n">
        <v>0</v>
      </c>
      <c r="L1100" s="0" t="n">
        <v>0</v>
      </c>
      <c r="M1100" s="0" t="n">
        <v>0</v>
      </c>
      <c r="N1100" s="0" t="n">
        <v>0</v>
      </c>
      <c r="O1100" s="0" t="n">
        <v>0</v>
      </c>
      <c r="P1100" s="0" t="n">
        <v>0</v>
      </c>
      <c r="Q1100" s="0" t="n">
        <v>0</v>
      </c>
      <c r="R1100" s="0" t="n">
        <v>0</v>
      </c>
      <c r="S1100" s="0" t="n">
        <v>0</v>
      </c>
      <c r="T1100" s="0" t="n">
        <v>0</v>
      </c>
      <c r="U1100" s="0" t="n">
        <v>0</v>
      </c>
      <c r="V1100" s="0" t="n">
        <v>0</v>
      </c>
      <c r="W1100" s="0" t="n">
        <v>0</v>
      </c>
      <c r="X1100" s="0" t="n">
        <v>0</v>
      </c>
      <c r="Y1100" s="0" t="n">
        <v>0</v>
      </c>
      <c r="Z1100" s="0" t="n">
        <v>0</v>
      </c>
      <c r="AA1100" s="0" t="n">
        <v>30000000</v>
      </c>
      <c r="AB1100" s="0" t="n">
        <v>0</v>
      </c>
      <c r="AC1100" s="0" t="n">
        <v>0</v>
      </c>
      <c r="AD1100" s="0" t="s">
        <v>99</v>
      </c>
      <c r="AE1100" s="0" t="s">
        <v>99</v>
      </c>
      <c r="AH1100" s="0" t="n">
        <v>-100</v>
      </c>
      <c r="AI1100" s="0" t="s">
        <v>2133</v>
      </c>
      <c r="AJ1100" s="0" t="s">
        <v>32112</v>
      </c>
      <c r="AK1100" s="0" t="s">
        <v>31135</v>
      </c>
      <c r="AL1100" s="0" t="s">
        <v>2112</v>
      </c>
    </row>
    <row r="1101" customFormat="false" ht="15" hidden="false" customHeight="false" outlineLevel="0" collapsed="false">
      <c r="A1101" s="0" t="s">
        <v>33530</v>
      </c>
      <c r="B1101" s="0" t="s">
        <v>33531</v>
      </c>
      <c r="C1101" s="0" t="s">
        <v>33532</v>
      </c>
      <c r="D1101" s="0" t="s">
        <v>33532</v>
      </c>
      <c r="E1101" s="0" t="s">
        <v>33533</v>
      </c>
      <c r="F1101" s="0" t="s">
        <v>498</v>
      </c>
      <c r="G1101" s="0" t="n">
        <v>1</v>
      </c>
      <c r="H1101" s="0" t="n">
        <v>1</v>
      </c>
      <c r="I1101" s="0" t="n">
        <v>0.01</v>
      </c>
      <c r="J1101" s="0" t="n">
        <v>1000</v>
      </c>
      <c r="K1101" s="0" t="n">
        <v>0</v>
      </c>
      <c r="L1101" s="0" t="n">
        <v>0</v>
      </c>
      <c r="M1101" s="0" t="n">
        <v>0</v>
      </c>
      <c r="N1101" s="0" t="n">
        <v>0</v>
      </c>
      <c r="O1101" s="0" t="n">
        <v>0</v>
      </c>
      <c r="P1101" s="0" t="n">
        <v>0</v>
      </c>
      <c r="Q1101" s="0" t="n">
        <v>0</v>
      </c>
      <c r="R1101" s="0" t="n">
        <v>0</v>
      </c>
      <c r="S1101" s="0" t="n">
        <v>0</v>
      </c>
      <c r="T1101" s="0" t="n">
        <v>0</v>
      </c>
      <c r="U1101" s="0" t="n">
        <v>0</v>
      </c>
      <c r="V1101" s="0" t="n">
        <v>0</v>
      </c>
      <c r="W1101" s="0" t="n">
        <v>0</v>
      </c>
      <c r="X1101" s="0" t="n">
        <v>0</v>
      </c>
      <c r="Y1101" s="0" t="n">
        <v>0</v>
      </c>
      <c r="Z1101" s="0" t="n">
        <v>0</v>
      </c>
      <c r="AA1101" s="0" t="n">
        <v>10000000</v>
      </c>
      <c r="AB1101" s="0" t="n">
        <v>0</v>
      </c>
      <c r="AC1101" s="0" t="n">
        <v>0</v>
      </c>
      <c r="AD1101" s="0" t="s">
        <v>99</v>
      </c>
      <c r="AE1101" s="0" t="s">
        <v>99</v>
      </c>
      <c r="AH1101" s="0" t="n">
        <v>-100</v>
      </c>
      <c r="AI1101" s="0" t="s">
        <v>2133</v>
      </c>
      <c r="AJ1101" s="0" t="s">
        <v>32112</v>
      </c>
      <c r="AK1101" s="0" t="s">
        <v>31135</v>
      </c>
      <c r="AL1101" s="0" t="s">
        <v>2112</v>
      </c>
    </row>
    <row r="1102" customFormat="false" ht="15" hidden="false" customHeight="false" outlineLevel="0" collapsed="false">
      <c r="A1102" s="0" t="s">
        <v>33534</v>
      </c>
      <c r="B1102" s="0" t="s">
        <v>33535</v>
      </c>
      <c r="C1102" s="0" t="s">
        <v>33536</v>
      </c>
      <c r="D1102" s="0" t="s">
        <v>33536</v>
      </c>
      <c r="E1102" s="0" t="s">
        <v>33537</v>
      </c>
      <c r="F1102" s="0" t="s">
        <v>498</v>
      </c>
      <c r="G1102" s="0" t="n">
        <v>1</v>
      </c>
      <c r="H1102" s="0" t="n">
        <v>1</v>
      </c>
      <c r="I1102" s="0" t="n">
        <v>0.01</v>
      </c>
      <c r="J1102" s="0" t="n">
        <v>1000</v>
      </c>
      <c r="K1102" s="0" t="n">
        <v>-2.14</v>
      </c>
      <c r="L1102" s="0" t="n">
        <v>71.34</v>
      </c>
      <c r="M1102" s="0" t="n">
        <v>72.9</v>
      </c>
      <c r="N1102" s="0" t="n">
        <v>74.13</v>
      </c>
      <c r="O1102" s="0" t="n">
        <v>71.4</v>
      </c>
      <c r="P1102" s="0" t="n">
        <v>0</v>
      </c>
      <c r="Q1102" s="0" t="n">
        <v>0</v>
      </c>
      <c r="R1102" s="0" t="n">
        <v>0</v>
      </c>
      <c r="S1102" s="0" t="n">
        <v>71.09</v>
      </c>
      <c r="T1102" s="0" t="n">
        <v>72.03</v>
      </c>
      <c r="U1102" s="0" t="n">
        <v>69.2</v>
      </c>
      <c r="V1102" s="0" t="n">
        <v>72.57</v>
      </c>
      <c r="W1102" s="0" t="n">
        <v>26304</v>
      </c>
      <c r="X1102" s="0" t="n">
        <v>71</v>
      </c>
      <c r="Y1102" s="0" t="n">
        <v>72.12</v>
      </c>
      <c r="Z1102" s="0" t="n">
        <v>24</v>
      </c>
      <c r="AA1102" s="0" t="n">
        <v>10000000</v>
      </c>
      <c r="AB1102" s="0" t="n">
        <v>713.4</v>
      </c>
      <c r="AC1102" s="0" t="n">
        <v>0</v>
      </c>
      <c r="AD1102" s="0" t="s">
        <v>99</v>
      </c>
      <c r="AE1102" s="0" t="s">
        <v>99</v>
      </c>
      <c r="AH1102" s="0" t="n">
        <v>-100</v>
      </c>
      <c r="AI1102" s="0" t="s">
        <v>2133</v>
      </c>
      <c r="AJ1102" s="0" t="s">
        <v>32112</v>
      </c>
      <c r="AK1102" s="0" t="s">
        <v>31135</v>
      </c>
      <c r="AL1102" s="0" t="s">
        <v>2112</v>
      </c>
    </row>
    <row r="1103" customFormat="false" ht="15" hidden="false" customHeight="false" outlineLevel="0" collapsed="false">
      <c r="A1103" s="0" t="s">
        <v>33538</v>
      </c>
      <c r="B1103" s="0" t="s">
        <v>33539</v>
      </c>
      <c r="C1103" s="0" t="s">
        <v>33540</v>
      </c>
      <c r="D1103" s="0" t="s">
        <v>33540</v>
      </c>
      <c r="E1103" s="0" t="s">
        <v>33541</v>
      </c>
      <c r="F1103" s="0" t="s">
        <v>498</v>
      </c>
      <c r="G1103" s="0" t="n">
        <v>1</v>
      </c>
      <c r="H1103" s="0" t="n">
        <v>1</v>
      </c>
      <c r="I1103" s="0" t="n">
        <v>0.01</v>
      </c>
      <c r="J1103" s="0" t="n">
        <v>1000</v>
      </c>
      <c r="K1103" s="0" t="n">
        <v>3.08</v>
      </c>
      <c r="L1103" s="0" t="n">
        <v>89.99</v>
      </c>
      <c r="M1103" s="0" t="n">
        <v>87.3</v>
      </c>
      <c r="N1103" s="0" t="n">
        <v>86.63</v>
      </c>
      <c r="O1103" s="0" t="n">
        <v>89.99</v>
      </c>
      <c r="P1103" s="0" t="n">
        <v>0</v>
      </c>
      <c r="Q1103" s="0" t="n">
        <v>0</v>
      </c>
      <c r="R1103" s="0" t="n">
        <v>0</v>
      </c>
      <c r="S1103" s="0" t="n">
        <v>88.36</v>
      </c>
      <c r="T1103" s="0" t="n">
        <v>88.7</v>
      </c>
      <c r="U1103" s="0" t="n">
        <v>87.3</v>
      </c>
      <c r="V1103" s="0" t="n">
        <v>90</v>
      </c>
      <c r="W1103" s="0" t="n">
        <v>60083</v>
      </c>
      <c r="X1103" s="0" t="n">
        <v>87.62</v>
      </c>
      <c r="Y1103" s="0" t="n">
        <v>89.98</v>
      </c>
      <c r="Z1103" s="0" t="n">
        <v>13</v>
      </c>
      <c r="AA1103" s="0" t="n">
        <v>80000000</v>
      </c>
      <c r="AB1103" s="0" t="n">
        <v>1799.8</v>
      </c>
      <c r="AC1103" s="0" t="n">
        <v>0</v>
      </c>
      <c r="AD1103" s="0" t="s">
        <v>99</v>
      </c>
      <c r="AE1103" s="0" t="s">
        <v>99</v>
      </c>
      <c r="AH1103" s="0" t="n">
        <v>-100</v>
      </c>
      <c r="AI1103" s="0" t="s">
        <v>2133</v>
      </c>
      <c r="AJ1103" s="0" t="s">
        <v>32112</v>
      </c>
      <c r="AK1103" s="0" t="s">
        <v>31135</v>
      </c>
      <c r="AL1103" s="0" t="s">
        <v>2112</v>
      </c>
    </row>
    <row r="1104" customFormat="false" ht="15" hidden="false" customHeight="false" outlineLevel="0" collapsed="false">
      <c r="A1104" s="0" t="s">
        <v>33542</v>
      </c>
      <c r="B1104" s="0" t="s">
        <v>33543</v>
      </c>
      <c r="C1104" s="0" t="s">
        <v>33544</v>
      </c>
      <c r="D1104" s="0" t="s">
        <v>33544</v>
      </c>
      <c r="E1104" s="0" t="s">
        <v>33545</v>
      </c>
      <c r="F1104" s="0" t="s">
        <v>498</v>
      </c>
      <c r="G1104" s="0" t="n">
        <v>1</v>
      </c>
      <c r="H1104" s="0" t="n">
        <v>1</v>
      </c>
      <c r="I1104" s="0" t="n">
        <v>0.01</v>
      </c>
      <c r="J1104" s="0" t="n">
        <v>1000</v>
      </c>
      <c r="K1104" s="0" t="n">
        <v>0.62</v>
      </c>
      <c r="L1104" s="0" t="n">
        <v>87.54</v>
      </c>
      <c r="M1104" s="0" t="n">
        <v>87.01</v>
      </c>
      <c r="N1104" s="0" t="n">
        <v>0</v>
      </c>
      <c r="O1104" s="0" t="n">
        <v>87.53</v>
      </c>
      <c r="P1104" s="0" t="n">
        <v>0</v>
      </c>
      <c r="Q1104" s="0" t="n">
        <v>0</v>
      </c>
      <c r="R1104" s="0" t="n">
        <v>0</v>
      </c>
      <c r="S1104" s="0" t="n">
        <v>86.94</v>
      </c>
      <c r="T1104" s="0" t="n">
        <v>86.34</v>
      </c>
      <c r="U1104" s="0" t="n">
        <v>86.33</v>
      </c>
      <c r="V1104" s="0" t="n">
        <v>87.54</v>
      </c>
      <c r="W1104" s="0" t="n">
        <v>3477</v>
      </c>
      <c r="X1104" s="0" t="n">
        <v>86.33</v>
      </c>
      <c r="Y1104" s="0" t="n">
        <v>87.98</v>
      </c>
      <c r="Z1104" s="0" t="n">
        <v>4</v>
      </c>
      <c r="AA1104" s="0" t="n">
        <v>20000000</v>
      </c>
      <c r="AB1104" s="0" t="n">
        <v>875.4</v>
      </c>
      <c r="AC1104" s="0" t="n">
        <v>0</v>
      </c>
      <c r="AD1104" s="0" t="s">
        <v>99</v>
      </c>
      <c r="AE1104" s="0" t="s">
        <v>99</v>
      </c>
      <c r="AH1104" s="0" t="n">
        <v>-100</v>
      </c>
      <c r="AI1104" s="0" t="s">
        <v>2133</v>
      </c>
      <c r="AJ1104" s="0" t="s">
        <v>32112</v>
      </c>
      <c r="AK1104" s="0" t="s">
        <v>31135</v>
      </c>
      <c r="AL1104" s="0" t="s">
        <v>2112</v>
      </c>
    </row>
    <row r="1105" customFormat="false" ht="15" hidden="false" customHeight="false" outlineLevel="0" collapsed="false">
      <c r="A1105" s="0" t="s">
        <v>33546</v>
      </c>
      <c r="B1105" s="0" t="s">
        <v>31317</v>
      </c>
      <c r="C1105" s="0" t="s">
        <v>20182</v>
      </c>
      <c r="D1105" s="0" t="s">
        <v>20182</v>
      </c>
      <c r="E1105" s="0" t="s">
        <v>31318</v>
      </c>
      <c r="F1105" s="0" t="s">
        <v>498</v>
      </c>
      <c r="G1105" s="0" t="n">
        <v>1</v>
      </c>
      <c r="H1105" s="0" t="n">
        <v>1</v>
      </c>
      <c r="I1105" s="0" t="n">
        <v>0.0001</v>
      </c>
      <c r="J1105" s="0" t="n">
        <v>1000</v>
      </c>
      <c r="K1105" s="0" t="n">
        <v>0</v>
      </c>
      <c r="L1105" s="0" t="n">
        <v>0</v>
      </c>
      <c r="M1105" s="0" t="n">
        <v>83.8121</v>
      </c>
      <c r="N1105" s="0" t="n">
        <v>89.5909</v>
      </c>
      <c r="O1105" s="0" t="n">
        <v>83.8121</v>
      </c>
      <c r="P1105" s="0" t="n">
        <v>0</v>
      </c>
      <c r="Q1105" s="0" t="n">
        <v>0</v>
      </c>
      <c r="R1105" s="0" t="n">
        <v>0</v>
      </c>
      <c r="S1105" s="0" t="n">
        <v>0</v>
      </c>
      <c r="T1105" s="0" t="n">
        <v>0</v>
      </c>
      <c r="U1105" s="0" t="n">
        <v>0</v>
      </c>
      <c r="V1105" s="0" t="n">
        <v>0</v>
      </c>
      <c r="W1105" s="0" t="n">
        <v>0</v>
      </c>
      <c r="X1105" s="0" t="n">
        <v>82.3691</v>
      </c>
      <c r="Y1105" s="0" t="n">
        <v>91.9998</v>
      </c>
      <c r="Z1105" s="0" t="n">
        <v>0</v>
      </c>
      <c r="AA1105" s="0" t="n">
        <v>550000</v>
      </c>
      <c r="AB1105" s="0" t="n">
        <v>0</v>
      </c>
      <c r="AC1105" s="0" t="n">
        <v>0</v>
      </c>
      <c r="AD1105" s="0" t="s">
        <v>14</v>
      </c>
      <c r="AE1105" s="0" t="s">
        <v>99</v>
      </c>
      <c r="AH1105" s="0" t="n">
        <v>-100</v>
      </c>
      <c r="AI1105" s="0" t="s">
        <v>2133</v>
      </c>
      <c r="AJ1105" s="0" t="s">
        <v>32112</v>
      </c>
      <c r="AK1105" s="0" t="s">
        <v>31135</v>
      </c>
      <c r="AL1105" s="0" t="s">
        <v>2112</v>
      </c>
    </row>
    <row r="1106" customFormat="false" ht="15" hidden="false" customHeight="false" outlineLevel="0" collapsed="false">
      <c r="A1106" s="0" t="s">
        <v>33547</v>
      </c>
      <c r="B1106" s="0" t="s">
        <v>33548</v>
      </c>
      <c r="C1106" s="0" t="s">
        <v>33549</v>
      </c>
      <c r="D1106" s="0" t="s">
        <v>33549</v>
      </c>
      <c r="E1106" s="0" t="s">
        <v>33550</v>
      </c>
      <c r="F1106" s="0" t="s">
        <v>498</v>
      </c>
      <c r="G1106" s="0" t="n">
        <v>3</v>
      </c>
      <c r="H1106" s="0" t="n">
        <v>1</v>
      </c>
      <c r="I1106" s="0" t="n">
        <v>0.01</v>
      </c>
      <c r="J1106" s="0" t="n">
        <v>1000</v>
      </c>
      <c r="K1106" s="0" t="n">
        <v>0</v>
      </c>
      <c r="L1106" s="0" t="n">
        <v>0</v>
      </c>
      <c r="M1106" s="0" t="n">
        <v>0</v>
      </c>
      <c r="N1106" s="0" t="n">
        <v>0</v>
      </c>
      <c r="O1106" s="0" t="n">
        <v>0</v>
      </c>
      <c r="P1106" s="0" t="n">
        <v>0</v>
      </c>
      <c r="Q1106" s="0" t="n">
        <v>0</v>
      </c>
      <c r="R1106" s="0" t="n">
        <v>0</v>
      </c>
      <c r="S1106" s="0" t="n">
        <v>0</v>
      </c>
      <c r="T1106" s="0" t="n">
        <v>0</v>
      </c>
      <c r="U1106" s="0" t="n">
        <v>0</v>
      </c>
      <c r="V1106" s="0" t="n">
        <v>0</v>
      </c>
      <c r="W1106" s="0" t="n">
        <v>0</v>
      </c>
      <c r="X1106" s="0" t="n">
        <v>0</v>
      </c>
      <c r="Y1106" s="0" t="n">
        <v>0</v>
      </c>
      <c r="Z1106" s="0" t="n">
        <v>0</v>
      </c>
      <c r="AA1106" s="0" t="n">
        <v>10000000</v>
      </c>
      <c r="AB1106" s="0" t="n">
        <v>0</v>
      </c>
      <c r="AC1106" s="0" t="n">
        <v>0</v>
      </c>
      <c r="AD1106" s="0" t="s">
        <v>99</v>
      </c>
      <c r="AE1106" s="0" t="s">
        <v>99</v>
      </c>
      <c r="AH1106" s="0" t="n">
        <v>-100</v>
      </c>
      <c r="AI1106" s="0" t="s">
        <v>2133</v>
      </c>
      <c r="AJ1106" s="0" t="s">
        <v>32112</v>
      </c>
      <c r="AK1106" s="0" t="s">
        <v>31135</v>
      </c>
      <c r="AL1106" s="0" t="s">
        <v>2112</v>
      </c>
    </row>
    <row r="1107" customFormat="false" ht="15" hidden="false" customHeight="false" outlineLevel="0" collapsed="false">
      <c r="A1107" s="0" t="s">
        <v>33551</v>
      </c>
      <c r="B1107" s="0" t="s">
        <v>33552</v>
      </c>
      <c r="C1107" s="0" t="s">
        <v>33553</v>
      </c>
      <c r="D1107" s="0" t="s">
        <v>33553</v>
      </c>
      <c r="E1107" s="0" t="s">
        <v>33554</v>
      </c>
      <c r="F1107" s="0" t="s">
        <v>498</v>
      </c>
      <c r="G1107" s="0" t="n">
        <v>3</v>
      </c>
      <c r="H1107" s="0" t="n">
        <v>1</v>
      </c>
      <c r="I1107" s="0" t="n">
        <v>0.01</v>
      </c>
      <c r="J1107" s="0" t="n">
        <v>1000</v>
      </c>
      <c r="K1107" s="0" t="n">
        <v>-0.97</v>
      </c>
      <c r="L1107" s="0" t="n">
        <v>92.1</v>
      </c>
      <c r="M1107" s="0" t="n">
        <v>92.99</v>
      </c>
      <c r="N1107" s="0" t="n">
        <v>92.28</v>
      </c>
      <c r="O1107" s="0" t="n">
        <v>92.88</v>
      </c>
      <c r="P1107" s="0" t="n">
        <v>0</v>
      </c>
      <c r="Q1107" s="0" t="n">
        <v>0</v>
      </c>
      <c r="R1107" s="0" t="n">
        <v>0</v>
      </c>
      <c r="S1107" s="0" t="n">
        <v>92.93</v>
      </c>
      <c r="T1107" s="0" t="n">
        <v>93</v>
      </c>
      <c r="U1107" s="0" t="n">
        <v>92.1</v>
      </c>
      <c r="V1107" s="0" t="n">
        <v>93</v>
      </c>
      <c r="W1107" s="0" t="n">
        <v>55760</v>
      </c>
      <c r="X1107" s="0" t="n">
        <v>92.09</v>
      </c>
      <c r="Y1107" s="0" t="n">
        <v>92.1</v>
      </c>
      <c r="Z1107" s="0" t="n">
        <v>8</v>
      </c>
      <c r="AA1107" s="0" t="n">
        <v>30000000</v>
      </c>
      <c r="AB1107" s="0" t="n">
        <v>2763</v>
      </c>
      <c r="AC1107" s="0" t="n">
        <v>0</v>
      </c>
      <c r="AD1107" s="0" t="s">
        <v>99</v>
      </c>
      <c r="AE1107" s="0" t="s">
        <v>99</v>
      </c>
      <c r="AH1107" s="0" t="n">
        <v>-100</v>
      </c>
      <c r="AI1107" s="0" t="s">
        <v>2133</v>
      </c>
      <c r="AJ1107" s="0" t="s">
        <v>32112</v>
      </c>
      <c r="AK1107" s="0" t="s">
        <v>31135</v>
      </c>
      <c r="AL1107" s="0" t="s">
        <v>2112</v>
      </c>
    </row>
    <row r="1108" customFormat="false" ht="15" hidden="false" customHeight="false" outlineLevel="0" collapsed="false">
      <c r="A1108" s="0" t="s">
        <v>33555</v>
      </c>
      <c r="B1108" s="0" t="s">
        <v>33556</v>
      </c>
      <c r="C1108" s="0" t="s">
        <v>33557</v>
      </c>
      <c r="D1108" s="0" t="s">
        <v>33557</v>
      </c>
      <c r="E1108" s="0" t="s">
        <v>33558</v>
      </c>
      <c r="F1108" s="0" t="s">
        <v>498</v>
      </c>
      <c r="G1108" s="0" t="n">
        <v>3</v>
      </c>
      <c r="H1108" s="0" t="n">
        <v>1</v>
      </c>
      <c r="I1108" s="0" t="n">
        <v>0.01</v>
      </c>
      <c r="J1108" s="0" t="n">
        <v>1000</v>
      </c>
      <c r="K1108" s="0" t="n">
        <v>0</v>
      </c>
      <c r="L1108" s="0" t="n">
        <v>0</v>
      </c>
      <c r="M1108" s="0" t="n">
        <v>0</v>
      </c>
      <c r="N1108" s="0" t="n">
        <v>0</v>
      </c>
      <c r="O1108" s="0" t="n">
        <v>0</v>
      </c>
      <c r="P1108" s="0" t="n">
        <v>0</v>
      </c>
      <c r="Q1108" s="0" t="n">
        <v>0</v>
      </c>
      <c r="R1108" s="0" t="n">
        <v>0</v>
      </c>
      <c r="S1108" s="0" t="n">
        <v>0</v>
      </c>
      <c r="T1108" s="0" t="n">
        <v>0</v>
      </c>
      <c r="U1108" s="0" t="n">
        <v>0</v>
      </c>
      <c r="V1108" s="0" t="n">
        <v>0</v>
      </c>
      <c r="W1108" s="0" t="n">
        <v>0</v>
      </c>
      <c r="X1108" s="0" t="n">
        <v>93</v>
      </c>
      <c r="Y1108" s="0" t="n">
        <v>0</v>
      </c>
      <c r="Z1108" s="0" t="n">
        <v>0</v>
      </c>
      <c r="AA1108" s="0" t="n">
        <v>3100000</v>
      </c>
      <c r="AB1108" s="0" t="n">
        <v>0</v>
      </c>
      <c r="AC1108" s="0" t="n">
        <v>0</v>
      </c>
      <c r="AD1108" s="0" t="s">
        <v>99</v>
      </c>
      <c r="AE1108" s="0" t="s">
        <v>99</v>
      </c>
      <c r="AH1108" s="0" t="n">
        <v>-100</v>
      </c>
      <c r="AI1108" s="0" t="s">
        <v>2133</v>
      </c>
      <c r="AJ1108" s="0" t="s">
        <v>32112</v>
      </c>
      <c r="AK1108" s="0" t="s">
        <v>31135</v>
      </c>
      <c r="AL1108" s="0" t="s">
        <v>2112</v>
      </c>
    </row>
    <row r="1109" customFormat="false" ht="15" hidden="false" customHeight="false" outlineLevel="0" collapsed="false">
      <c r="A1109" s="0" t="s">
        <v>33559</v>
      </c>
      <c r="B1109" s="0" t="s">
        <v>33560</v>
      </c>
      <c r="C1109" s="0" t="s">
        <v>33561</v>
      </c>
      <c r="D1109" s="0" t="s">
        <v>33561</v>
      </c>
      <c r="E1109" s="0" t="s">
        <v>33562</v>
      </c>
      <c r="F1109" s="0" t="s">
        <v>498</v>
      </c>
      <c r="G1109" s="0" t="n">
        <v>3</v>
      </c>
      <c r="H1109" s="0" t="n">
        <v>1</v>
      </c>
      <c r="I1109" s="0" t="n">
        <v>0.01</v>
      </c>
      <c r="J1109" s="0" t="n">
        <v>1000</v>
      </c>
      <c r="K1109" s="0" t="n">
        <v>0</v>
      </c>
      <c r="L1109" s="0" t="n">
        <v>0</v>
      </c>
      <c r="M1109" s="0" t="n">
        <v>0</v>
      </c>
      <c r="N1109" s="0" t="n">
        <v>0</v>
      </c>
      <c r="O1109" s="0" t="n">
        <v>0</v>
      </c>
      <c r="P1109" s="0" t="n">
        <v>0</v>
      </c>
      <c r="Q1109" s="0" t="n">
        <v>0</v>
      </c>
      <c r="R1109" s="0" t="n">
        <v>0</v>
      </c>
      <c r="S1109" s="0" t="n">
        <v>0</v>
      </c>
      <c r="T1109" s="0" t="n">
        <v>0</v>
      </c>
      <c r="U1109" s="0" t="n">
        <v>0</v>
      </c>
      <c r="V1109" s="0" t="n">
        <v>0</v>
      </c>
      <c r="W1109" s="0" t="n">
        <v>0</v>
      </c>
      <c r="X1109" s="0" t="n">
        <v>0</v>
      </c>
      <c r="Y1109" s="0" t="n">
        <v>0</v>
      </c>
      <c r="Z1109" s="0" t="n">
        <v>0</v>
      </c>
      <c r="AA1109" s="0" t="n">
        <v>6000000</v>
      </c>
      <c r="AB1109" s="0" t="n">
        <v>0</v>
      </c>
      <c r="AC1109" s="0" t="n">
        <v>0</v>
      </c>
      <c r="AD1109" s="0" t="s">
        <v>99</v>
      </c>
      <c r="AE1109" s="0" t="s">
        <v>99</v>
      </c>
      <c r="AH1109" s="0" t="n">
        <v>-100</v>
      </c>
      <c r="AI1109" s="0" t="s">
        <v>2133</v>
      </c>
      <c r="AJ1109" s="0" t="s">
        <v>32112</v>
      </c>
      <c r="AK1109" s="0" t="s">
        <v>31135</v>
      </c>
      <c r="AL1109" s="0" t="s">
        <v>2112</v>
      </c>
    </row>
    <row r="1110" customFormat="false" ht="15" hidden="false" customHeight="false" outlineLevel="0" collapsed="false">
      <c r="A1110" s="0" t="s">
        <v>33563</v>
      </c>
      <c r="B1110" s="0" t="s">
        <v>33564</v>
      </c>
      <c r="C1110" s="0" t="s">
        <v>33565</v>
      </c>
      <c r="D1110" s="0" t="s">
        <v>33565</v>
      </c>
      <c r="E1110" s="0" t="s">
        <v>33566</v>
      </c>
      <c r="F1110" s="0" t="s">
        <v>498</v>
      </c>
      <c r="G1110" s="0" t="n">
        <v>3</v>
      </c>
      <c r="H1110" s="0" t="n">
        <v>1</v>
      </c>
      <c r="I1110" s="0" t="n">
        <v>0.01</v>
      </c>
      <c r="J1110" s="0" t="n">
        <v>1000</v>
      </c>
      <c r="K1110" s="0" t="n">
        <v>0</v>
      </c>
      <c r="L1110" s="0" t="n">
        <v>0</v>
      </c>
      <c r="M1110" s="0" t="n">
        <v>0</v>
      </c>
      <c r="N1110" s="0" t="n">
        <v>0</v>
      </c>
      <c r="O1110" s="0" t="n">
        <v>0</v>
      </c>
      <c r="P1110" s="0" t="n">
        <v>0</v>
      </c>
      <c r="Q1110" s="0" t="n">
        <v>0</v>
      </c>
      <c r="R1110" s="0" t="n">
        <v>0</v>
      </c>
      <c r="S1110" s="0" t="n">
        <v>0</v>
      </c>
      <c r="T1110" s="0" t="n">
        <v>0</v>
      </c>
      <c r="U1110" s="0" t="n">
        <v>0</v>
      </c>
      <c r="V1110" s="0" t="n">
        <v>0</v>
      </c>
      <c r="W1110" s="0" t="n">
        <v>0</v>
      </c>
      <c r="X1110" s="0" t="n">
        <v>99.3</v>
      </c>
      <c r="Y1110" s="0" t="n">
        <v>0</v>
      </c>
      <c r="Z1110" s="0" t="n">
        <v>0</v>
      </c>
      <c r="AA1110" s="0" t="n">
        <v>7500000</v>
      </c>
      <c r="AB1110" s="0" t="n">
        <v>0</v>
      </c>
      <c r="AC1110" s="0" t="n">
        <v>0</v>
      </c>
      <c r="AD1110" s="0" t="s">
        <v>99</v>
      </c>
      <c r="AE1110" s="0" t="s">
        <v>99</v>
      </c>
      <c r="AH1110" s="0" t="n">
        <v>-100</v>
      </c>
      <c r="AI1110" s="0" t="s">
        <v>2133</v>
      </c>
      <c r="AJ1110" s="0" t="s">
        <v>32112</v>
      </c>
      <c r="AK1110" s="0" t="s">
        <v>31135</v>
      </c>
      <c r="AL1110" s="0" t="s">
        <v>2112</v>
      </c>
    </row>
    <row r="1111" customFormat="false" ht="15" hidden="false" customHeight="false" outlineLevel="0" collapsed="false">
      <c r="A1111" s="0" t="s">
        <v>33567</v>
      </c>
      <c r="B1111" s="0" t="s">
        <v>33568</v>
      </c>
      <c r="C1111" s="0" t="s">
        <v>33569</v>
      </c>
      <c r="D1111" s="0" t="s">
        <v>33569</v>
      </c>
      <c r="E1111" s="0" t="s">
        <v>33570</v>
      </c>
      <c r="F1111" s="0" t="s">
        <v>498</v>
      </c>
      <c r="G1111" s="0" t="n">
        <v>3</v>
      </c>
      <c r="H1111" s="0" t="n">
        <v>1</v>
      </c>
      <c r="I1111" s="0" t="n">
        <v>0.01</v>
      </c>
      <c r="J1111" s="0" t="n">
        <v>1000</v>
      </c>
      <c r="K1111" s="0" t="n">
        <v>0</v>
      </c>
      <c r="L1111" s="0" t="n">
        <v>0</v>
      </c>
      <c r="M1111" s="0" t="n">
        <v>100</v>
      </c>
      <c r="N1111" s="0" t="n">
        <v>0</v>
      </c>
      <c r="O1111" s="0" t="n">
        <v>100</v>
      </c>
      <c r="P1111" s="0" t="n">
        <v>0</v>
      </c>
      <c r="Q1111" s="0" t="n">
        <v>0</v>
      </c>
      <c r="R1111" s="0" t="n">
        <v>0</v>
      </c>
      <c r="S1111" s="0" t="n">
        <v>0</v>
      </c>
      <c r="T1111" s="0" t="n">
        <v>0</v>
      </c>
      <c r="U1111" s="0" t="n">
        <v>0</v>
      </c>
      <c r="V1111" s="0" t="n">
        <v>0</v>
      </c>
      <c r="W1111" s="0" t="n">
        <v>0</v>
      </c>
      <c r="X1111" s="0" t="n">
        <v>104</v>
      </c>
      <c r="Y1111" s="0" t="n">
        <v>0</v>
      </c>
      <c r="Z1111" s="0" t="n">
        <v>0</v>
      </c>
      <c r="AA1111" s="0" t="n">
        <v>400000</v>
      </c>
      <c r="AB1111" s="0" t="n">
        <v>0</v>
      </c>
      <c r="AC1111" s="0" t="n">
        <v>0</v>
      </c>
      <c r="AD1111" s="0" t="s">
        <v>99</v>
      </c>
      <c r="AE1111" s="0" t="s">
        <v>99</v>
      </c>
      <c r="AH1111" s="0" t="n">
        <v>-100</v>
      </c>
      <c r="AI1111" s="0" t="s">
        <v>2133</v>
      </c>
      <c r="AJ1111" s="0" t="s">
        <v>32112</v>
      </c>
      <c r="AK1111" s="0" t="s">
        <v>31135</v>
      </c>
      <c r="AL1111" s="0" t="s">
        <v>2112</v>
      </c>
    </row>
    <row r="1112" customFormat="false" ht="15" hidden="false" customHeight="false" outlineLevel="0" collapsed="false">
      <c r="A1112" s="0" t="s">
        <v>33571</v>
      </c>
      <c r="B1112" s="0" t="s">
        <v>33572</v>
      </c>
      <c r="C1112" s="0" t="s">
        <v>33573</v>
      </c>
      <c r="D1112" s="0" t="s">
        <v>33573</v>
      </c>
      <c r="E1112" s="0" t="s">
        <v>33574</v>
      </c>
      <c r="F1112" s="0" t="s">
        <v>498</v>
      </c>
      <c r="G1112" s="0" t="n">
        <v>3</v>
      </c>
      <c r="H1112" s="0" t="n">
        <v>1</v>
      </c>
      <c r="I1112" s="0" t="n">
        <v>0.01</v>
      </c>
      <c r="J1112" s="0" t="n">
        <v>1000</v>
      </c>
      <c r="K1112" s="0" t="n">
        <v>0</v>
      </c>
      <c r="L1112" s="0" t="n">
        <v>0</v>
      </c>
      <c r="M1112" s="0" t="n">
        <v>0</v>
      </c>
      <c r="N1112" s="0" t="n">
        <v>0</v>
      </c>
      <c r="O1112" s="0" t="n">
        <v>0</v>
      </c>
      <c r="P1112" s="0" t="n">
        <v>0</v>
      </c>
      <c r="Q1112" s="0" t="n">
        <v>0</v>
      </c>
      <c r="R1112" s="0" t="n">
        <v>0</v>
      </c>
      <c r="S1112" s="0" t="n">
        <v>0</v>
      </c>
      <c r="T1112" s="0" t="n">
        <v>0</v>
      </c>
      <c r="U1112" s="0" t="n">
        <v>0</v>
      </c>
      <c r="V1112" s="0" t="n">
        <v>0</v>
      </c>
      <c r="W1112" s="0" t="n">
        <v>0</v>
      </c>
      <c r="X1112" s="0" t="n">
        <v>85</v>
      </c>
      <c r="Y1112" s="0" t="n">
        <v>0</v>
      </c>
      <c r="Z1112" s="0" t="n">
        <v>0</v>
      </c>
      <c r="AA1112" s="0" t="n">
        <v>5300000</v>
      </c>
      <c r="AB1112" s="0" t="n">
        <v>0</v>
      </c>
      <c r="AC1112" s="0" t="n">
        <v>0</v>
      </c>
      <c r="AD1112" s="0" t="s">
        <v>99</v>
      </c>
      <c r="AE1112" s="0" t="s">
        <v>99</v>
      </c>
      <c r="AH1112" s="0" t="n">
        <v>-100</v>
      </c>
      <c r="AI1112" s="0" t="s">
        <v>2133</v>
      </c>
      <c r="AJ1112" s="0" t="s">
        <v>32112</v>
      </c>
      <c r="AK1112" s="0" t="s">
        <v>31135</v>
      </c>
      <c r="AL1112" s="0" t="s">
        <v>2112</v>
      </c>
    </row>
    <row r="1113" customFormat="false" ht="15" hidden="false" customHeight="false" outlineLevel="0" collapsed="false">
      <c r="A1113" s="0" t="s">
        <v>33575</v>
      </c>
      <c r="B1113" s="0" t="s">
        <v>33576</v>
      </c>
      <c r="C1113" s="0" t="s">
        <v>33577</v>
      </c>
      <c r="D1113" s="0" t="s">
        <v>33577</v>
      </c>
      <c r="E1113" s="0" t="s">
        <v>33578</v>
      </c>
      <c r="F1113" s="0" t="s">
        <v>498</v>
      </c>
      <c r="G1113" s="0" t="n">
        <v>3</v>
      </c>
      <c r="H1113" s="0" t="n">
        <v>1</v>
      </c>
      <c r="I1113" s="0" t="n">
        <v>0.01</v>
      </c>
      <c r="J1113" s="0" t="n">
        <v>1000</v>
      </c>
      <c r="K1113" s="0" t="n">
        <v>0</v>
      </c>
      <c r="L1113" s="0" t="n">
        <v>0</v>
      </c>
      <c r="M1113" s="0" t="n">
        <v>0</v>
      </c>
      <c r="N1113" s="0" t="n">
        <v>0</v>
      </c>
      <c r="O1113" s="0" t="n">
        <v>0</v>
      </c>
      <c r="P1113" s="0" t="n">
        <v>0</v>
      </c>
      <c r="Q1113" s="0" t="n">
        <v>0</v>
      </c>
      <c r="R1113" s="0" t="n">
        <v>0</v>
      </c>
      <c r="S1113" s="0" t="n">
        <v>0</v>
      </c>
      <c r="T1113" s="0" t="n">
        <v>0</v>
      </c>
      <c r="U1113" s="0" t="n">
        <v>0</v>
      </c>
      <c r="V1113" s="0" t="n">
        <v>0</v>
      </c>
      <c r="W1113" s="0" t="n">
        <v>0</v>
      </c>
      <c r="X1113" s="0" t="n">
        <v>0</v>
      </c>
      <c r="Y1113" s="0" t="n">
        <v>0</v>
      </c>
      <c r="Z1113" s="0" t="n">
        <v>0</v>
      </c>
      <c r="AA1113" s="0" t="n">
        <v>35000000</v>
      </c>
      <c r="AB1113" s="0" t="n">
        <v>0</v>
      </c>
      <c r="AC1113" s="0" t="n">
        <v>0</v>
      </c>
      <c r="AD1113" s="0" t="s">
        <v>99</v>
      </c>
      <c r="AE1113" s="0" t="s">
        <v>99</v>
      </c>
      <c r="AH1113" s="0" t="n">
        <v>-100</v>
      </c>
      <c r="AI1113" s="0" t="s">
        <v>2133</v>
      </c>
      <c r="AJ1113" s="0" t="s">
        <v>32112</v>
      </c>
      <c r="AK1113" s="0" t="s">
        <v>31135</v>
      </c>
      <c r="AL1113" s="0" t="s">
        <v>30449</v>
      </c>
    </row>
    <row r="1114" customFormat="false" ht="15" hidden="false" customHeight="false" outlineLevel="0" collapsed="false">
      <c r="A1114" s="0" t="s">
        <v>33579</v>
      </c>
      <c r="B1114" s="0" t="s">
        <v>33580</v>
      </c>
      <c r="C1114" s="0" t="s">
        <v>33581</v>
      </c>
      <c r="D1114" s="0" t="s">
        <v>33581</v>
      </c>
      <c r="E1114" s="0" t="s">
        <v>33582</v>
      </c>
      <c r="F1114" s="0" t="s">
        <v>498</v>
      </c>
      <c r="G1114" s="0" t="n">
        <v>3</v>
      </c>
      <c r="H1114" s="0" t="n">
        <v>1</v>
      </c>
      <c r="I1114" s="0" t="n">
        <v>0.01</v>
      </c>
      <c r="J1114" s="0" t="n">
        <v>1000</v>
      </c>
      <c r="K1114" s="0" t="n">
        <v>0</v>
      </c>
      <c r="L1114" s="0" t="n">
        <v>0</v>
      </c>
      <c r="M1114" s="0" t="n">
        <v>0</v>
      </c>
      <c r="N1114" s="0" t="n">
        <v>0</v>
      </c>
      <c r="O1114" s="0" t="n">
        <v>0</v>
      </c>
      <c r="P1114" s="0" t="n">
        <v>0</v>
      </c>
      <c r="Q1114" s="0" t="n">
        <v>0</v>
      </c>
      <c r="R1114" s="0" t="n">
        <v>0</v>
      </c>
      <c r="S1114" s="0" t="n">
        <v>0</v>
      </c>
      <c r="T1114" s="0" t="n">
        <v>0</v>
      </c>
      <c r="U1114" s="0" t="n">
        <v>0</v>
      </c>
      <c r="V1114" s="0" t="n">
        <v>0</v>
      </c>
      <c r="W1114" s="0" t="n">
        <v>0</v>
      </c>
      <c r="X1114" s="0" t="n">
        <v>85</v>
      </c>
      <c r="Y1114" s="0" t="n">
        <v>0</v>
      </c>
      <c r="Z1114" s="0" t="n">
        <v>0</v>
      </c>
      <c r="AA1114" s="0" t="n">
        <v>40000000</v>
      </c>
      <c r="AB1114" s="0" t="n">
        <v>0</v>
      </c>
      <c r="AC1114" s="0" t="n">
        <v>0</v>
      </c>
      <c r="AD1114" s="0" t="s">
        <v>99</v>
      </c>
      <c r="AE1114" s="0" t="s">
        <v>99</v>
      </c>
      <c r="AH1114" s="0" t="n">
        <v>-100</v>
      </c>
      <c r="AI1114" s="0" t="s">
        <v>2133</v>
      </c>
      <c r="AJ1114" s="0" t="s">
        <v>32112</v>
      </c>
      <c r="AK1114" s="0" t="s">
        <v>31135</v>
      </c>
      <c r="AL1114" s="0" t="s">
        <v>2112</v>
      </c>
    </row>
    <row r="1115" customFormat="false" ht="15" hidden="false" customHeight="false" outlineLevel="0" collapsed="false">
      <c r="A1115" s="0" t="s">
        <v>33583</v>
      </c>
      <c r="B1115" s="0" t="s">
        <v>33584</v>
      </c>
      <c r="C1115" s="0" t="s">
        <v>33585</v>
      </c>
      <c r="D1115" s="0" t="s">
        <v>33585</v>
      </c>
      <c r="E1115" s="0" t="s">
        <v>33586</v>
      </c>
      <c r="F1115" s="0" t="s">
        <v>498</v>
      </c>
      <c r="G1115" s="0" t="n">
        <v>3</v>
      </c>
      <c r="H1115" s="0" t="n">
        <v>1</v>
      </c>
      <c r="I1115" s="0" t="n">
        <v>0.01</v>
      </c>
      <c r="J1115" s="0" t="n">
        <v>1000</v>
      </c>
      <c r="K1115" s="0" t="n">
        <v>41.39</v>
      </c>
      <c r="L1115" s="0" t="n">
        <v>141.39</v>
      </c>
      <c r="M1115" s="0" t="n">
        <v>100</v>
      </c>
      <c r="N1115" s="0" t="n">
        <v>0</v>
      </c>
      <c r="O1115" s="0" t="n">
        <v>141.39</v>
      </c>
      <c r="P1115" s="0" t="n">
        <v>0</v>
      </c>
      <c r="Q1115" s="0" t="n">
        <v>0</v>
      </c>
      <c r="R1115" s="0" t="n">
        <v>0</v>
      </c>
      <c r="S1115" s="0" t="n">
        <v>141.39</v>
      </c>
      <c r="T1115" s="0" t="n">
        <v>141.39</v>
      </c>
      <c r="U1115" s="0" t="n">
        <v>141.39</v>
      </c>
      <c r="V1115" s="0" t="n">
        <v>141.39</v>
      </c>
      <c r="W1115" s="0" t="n">
        <v>1414</v>
      </c>
      <c r="X1115" s="0" t="n">
        <v>90.01</v>
      </c>
      <c r="Y1115" s="0" t="n">
        <v>0</v>
      </c>
      <c r="Z1115" s="0" t="n">
        <v>1</v>
      </c>
      <c r="AA1115" s="0" t="n">
        <v>16176000</v>
      </c>
      <c r="AB1115" s="0" t="n">
        <v>1413.9</v>
      </c>
      <c r="AC1115" s="0" t="n">
        <v>0</v>
      </c>
      <c r="AD1115" s="0" t="s">
        <v>99</v>
      </c>
      <c r="AE1115" s="0" t="s">
        <v>99</v>
      </c>
      <c r="AH1115" s="0" t="n">
        <v>-100</v>
      </c>
      <c r="AI1115" s="0" t="s">
        <v>2133</v>
      </c>
      <c r="AJ1115" s="0" t="s">
        <v>32112</v>
      </c>
      <c r="AK1115" s="0" t="s">
        <v>31135</v>
      </c>
      <c r="AL1115" s="0" t="s">
        <v>2112</v>
      </c>
    </row>
    <row r="1116" customFormat="false" ht="15" hidden="false" customHeight="false" outlineLevel="0" collapsed="false">
      <c r="A1116" s="0" t="s">
        <v>33587</v>
      </c>
      <c r="B1116" s="0" t="s">
        <v>33588</v>
      </c>
      <c r="C1116" s="0" t="s">
        <v>33589</v>
      </c>
      <c r="D1116" s="0" t="s">
        <v>33589</v>
      </c>
      <c r="E1116" s="0" t="s">
        <v>33590</v>
      </c>
      <c r="F1116" s="0" t="s">
        <v>498</v>
      </c>
      <c r="G1116" s="0" t="n">
        <v>3</v>
      </c>
      <c r="H1116" s="0" t="n">
        <v>1</v>
      </c>
      <c r="I1116" s="0" t="n">
        <v>0.01</v>
      </c>
      <c r="J1116" s="0" t="n">
        <v>1000</v>
      </c>
      <c r="K1116" s="0" t="n">
        <v>0</v>
      </c>
      <c r="L1116" s="0" t="n">
        <v>0</v>
      </c>
      <c r="M1116" s="0" t="n">
        <v>0</v>
      </c>
      <c r="N1116" s="0" t="n">
        <v>0</v>
      </c>
      <c r="O1116" s="0" t="n">
        <v>0</v>
      </c>
      <c r="P1116" s="0" t="n">
        <v>0</v>
      </c>
      <c r="Q1116" s="0" t="n">
        <v>0</v>
      </c>
      <c r="R1116" s="0" t="n">
        <v>0</v>
      </c>
      <c r="S1116" s="0" t="n">
        <v>0</v>
      </c>
      <c r="T1116" s="0" t="n">
        <v>0</v>
      </c>
      <c r="U1116" s="0" t="n">
        <v>0</v>
      </c>
      <c r="V1116" s="0" t="n">
        <v>0</v>
      </c>
      <c r="W1116" s="0" t="n">
        <v>0</v>
      </c>
      <c r="X1116" s="0" t="n">
        <v>85.01</v>
      </c>
      <c r="Y1116" s="0" t="n">
        <v>0</v>
      </c>
      <c r="Z1116" s="0" t="n">
        <v>0</v>
      </c>
      <c r="AA1116" s="0" t="n">
        <v>35000000</v>
      </c>
      <c r="AB1116" s="0" t="n">
        <v>0</v>
      </c>
      <c r="AC1116" s="0" t="n">
        <v>0</v>
      </c>
      <c r="AD1116" s="0" t="s">
        <v>99</v>
      </c>
      <c r="AE1116" s="0" t="s">
        <v>99</v>
      </c>
      <c r="AH1116" s="0" t="n">
        <v>-100</v>
      </c>
      <c r="AI1116" s="0" t="s">
        <v>2133</v>
      </c>
      <c r="AJ1116" s="0" t="s">
        <v>32112</v>
      </c>
      <c r="AK1116" s="0" t="s">
        <v>31135</v>
      </c>
      <c r="AL1116" s="0" t="s">
        <v>2112</v>
      </c>
    </row>
    <row r="1117" customFormat="false" ht="15" hidden="false" customHeight="false" outlineLevel="0" collapsed="false">
      <c r="A1117" s="0" t="s">
        <v>33591</v>
      </c>
      <c r="B1117" s="0" t="s">
        <v>33592</v>
      </c>
      <c r="C1117" s="0" t="s">
        <v>33593</v>
      </c>
      <c r="D1117" s="0" t="s">
        <v>33593</v>
      </c>
      <c r="E1117" s="0" t="s">
        <v>33594</v>
      </c>
      <c r="F1117" s="0" t="s">
        <v>498</v>
      </c>
      <c r="G1117" s="0" t="n">
        <v>3</v>
      </c>
      <c r="H1117" s="0" t="n">
        <v>1</v>
      </c>
      <c r="I1117" s="0" t="n">
        <v>0.01</v>
      </c>
      <c r="J1117" s="0" t="n">
        <v>1000</v>
      </c>
      <c r="K1117" s="0" t="n">
        <v>0</v>
      </c>
      <c r="L1117" s="0" t="n">
        <v>0</v>
      </c>
      <c r="M1117" s="0" t="n">
        <v>0</v>
      </c>
      <c r="N1117" s="0" t="n">
        <v>0</v>
      </c>
      <c r="O1117" s="0" t="n">
        <v>0</v>
      </c>
      <c r="P1117" s="0" t="n">
        <v>0</v>
      </c>
      <c r="Q1117" s="0" t="n">
        <v>0</v>
      </c>
      <c r="R1117" s="0" t="n">
        <v>0</v>
      </c>
      <c r="S1117" s="0" t="n">
        <v>0</v>
      </c>
      <c r="T1117" s="0" t="n">
        <v>0</v>
      </c>
      <c r="U1117" s="0" t="n">
        <v>0</v>
      </c>
      <c r="V1117" s="0" t="n">
        <v>0</v>
      </c>
      <c r="W1117" s="0" t="n">
        <v>0</v>
      </c>
      <c r="X1117" s="0" t="n">
        <v>0</v>
      </c>
      <c r="Y1117" s="0" t="n">
        <v>0</v>
      </c>
      <c r="Z1117" s="0" t="n">
        <v>0</v>
      </c>
      <c r="AA1117" s="0" t="n">
        <v>40000000</v>
      </c>
      <c r="AB1117" s="0" t="n">
        <v>0</v>
      </c>
      <c r="AC1117" s="0" t="n">
        <v>0</v>
      </c>
      <c r="AD1117" s="0" t="s">
        <v>99</v>
      </c>
      <c r="AE1117" s="0" t="s">
        <v>99</v>
      </c>
      <c r="AH1117" s="0" t="n">
        <v>-100</v>
      </c>
      <c r="AI1117" s="0" t="s">
        <v>2133</v>
      </c>
      <c r="AJ1117" s="0" t="s">
        <v>32112</v>
      </c>
      <c r="AK1117" s="0" t="s">
        <v>31135</v>
      </c>
      <c r="AL1117" s="0" t="s">
        <v>2112</v>
      </c>
    </row>
    <row r="1118" customFormat="false" ht="15" hidden="false" customHeight="false" outlineLevel="0" collapsed="false">
      <c r="A1118" s="0" t="s">
        <v>33595</v>
      </c>
      <c r="B1118" s="0" t="s">
        <v>33596</v>
      </c>
      <c r="C1118" s="0" t="s">
        <v>18518</v>
      </c>
      <c r="D1118" s="0" t="s">
        <v>18518</v>
      </c>
      <c r="E1118" s="0" t="s">
        <v>33597</v>
      </c>
      <c r="F1118" s="0" t="s">
        <v>498</v>
      </c>
      <c r="G1118" s="0" t="n">
        <v>1</v>
      </c>
      <c r="H1118" s="0" t="n">
        <v>1</v>
      </c>
      <c r="I1118" s="0" t="n">
        <v>0.01</v>
      </c>
      <c r="J1118" s="0" t="n">
        <v>1000</v>
      </c>
      <c r="K1118" s="0" t="n">
        <v>-0.24</v>
      </c>
      <c r="L1118" s="0" t="n">
        <v>94.48</v>
      </c>
      <c r="M1118" s="0" t="n">
        <v>94.71</v>
      </c>
      <c r="N1118" s="0" t="n">
        <v>94.22</v>
      </c>
      <c r="O1118" s="0" t="n">
        <v>94.46</v>
      </c>
      <c r="P1118" s="0" t="n">
        <v>0</v>
      </c>
      <c r="Q1118" s="0" t="n">
        <v>0</v>
      </c>
      <c r="R1118" s="0" t="n">
        <v>0</v>
      </c>
      <c r="S1118" s="0" t="n">
        <v>93.88</v>
      </c>
      <c r="T1118" s="0" t="n">
        <v>94.57</v>
      </c>
      <c r="U1118" s="0" t="n">
        <v>93.75</v>
      </c>
      <c r="V1118" s="0" t="n">
        <v>94.57</v>
      </c>
      <c r="W1118" s="0" t="n">
        <v>122038</v>
      </c>
      <c r="X1118" s="0" t="n">
        <v>94.01</v>
      </c>
      <c r="Y1118" s="0" t="n">
        <v>94.48</v>
      </c>
      <c r="Z1118" s="0" t="n">
        <v>16</v>
      </c>
      <c r="AA1118" s="0" t="n">
        <v>50000000</v>
      </c>
      <c r="AB1118" s="0" t="n">
        <v>5668.8</v>
      </c>
      <c r="AC1118" s="0" t="n">
        <v>0</v>
      </c>
      <c r="AD1118" s="0" t="s">
        <v>99</v>
      </c>
      <c r="AE1118" s="0" t="s">
        <v>99</v>
      </c>
      <c r="AH1118" s="0" t="n">
        <v>8</v>
      </c>
      <c r="AI1118" s="0" t="s">
        <v>2133</v>
      </c>
      <c r="AJ1118" s="0" t="s">
        <v>32112</v>
      </c>
      <c r="AK1118" s="0" t="s">
        <v>31135</v>
      </c>
      <c r="AL1118" s="0" t="s">
        <v>2112</v>
      </c>
    </row>
    <row r="1119" customFormat="false" ht="15" hidden="false" customHeight="false" outlineLevel="0" collapsed="false">
      <c r="A1119" s="0" t="s">
        <v>33598</v>
      </c>
      <c r="B1119" s="0" t="s">
        <v>33599</v>
      </c>
      <c r="C1119" s="0" t="s">
        <v>23229</v>
      </c>
      <c r="D1119" s="0" t="s">
        <v>23229</v>
      </c>
      <c r="E1119" s="0" t="s">
        <v>33600</v>
      </c>
      <c r="F1119" s="0" t="s">
        <v>498</v>
      </c>
      <c r="G1119" s="0" t="n">
        <v>3</v>
      </c>
      <c r="H1119" s="0" t="n">
        <v>1</v>
      </c>
      <c r="I1119" s="0" t="n">
        <v>0.01</v>
      </c>
      <c r="J1119" s="0" t="n">
        <v>1000</v>
      </c>
      <c r="K1119" s="0" t="n">
        <v>0.53</v>
      </c>
      <c r="L1119" s="0" t="n">
        <v>94.8</v>
      </c>
      <c r="M1119" s="0" t="n">
        <v>94.32</v>
      </c>
      <c r="N1119" s="0" t="n">
        <v>94.27</v>
      </c>
      <c r="O1119" s="0" t="n">
        <v>94.8</v>
      </c>
      <c r="P1119" s="0" t="n">
        <v>0</v>
      </c>
      <c r="Q1119" s="0" t="n">
        <v>0</v>
      </c>
      <c r="R1119" s="0" t="n">
        <v>0</v>
      </c>
      <c r="S1119" s="0" t="n">
        <v>95</v>
      </c>
      <c r="T1119" s="0" t="n">
        <v>95.37</v>
      </c>
      <c r="U1119" s="0" t="n">
        <v>94.3</v>
      </c>
      <c r="V1119" s="0" t="n">
        <v>95.8</v>
      </c>
      <c r="W1119" s="0" t="n">
        <v>251750</v>
      </c>
      <c r="X1119" s="0" t="n">
        <v>94.4</v>
      </c>
      <c r="Y1119" s="0" t="n">
        <v>94.7</v>
      </c>
      <c r="Z1119" s="0" t="n">
        <v>32</v>
      </c>
      <c r="AA1119" s="0" t="n">
        <v>50000000</v>
      </c>
      <c r="AB1119" s="0" t="n">
        <v>18012</v>
      </c>
      <c r="AC1119" s="0" t="n">
        <v>0</v>
      </c>
      <c r="AD1119" s="0" t="s">
        <v>99</v>
      </c>
      <c r="AE1119" s="0" t="s">
        <v>99</v>
      </c>
      <c r="AH1119" s="0" t="n">
        <v>8</v>
      </c>
      <c r="AI1119" s="0" t="s">
        <v>2133</v>
      </c>
      <c r="AJ1119" s="0" t="s">
        <v>32112</v>
      </c>
      <c r="AK1119" s="0" t="s">
        <v>31135</v>
      </c>
      <c r="AL1119" s="0" t="s">
        <v>2112</v>
      </c>
    </row>
    <row r="1120" customFormat="false" ht="15" hidden="false" customHeight="false" outlineLevel="0" collapsed="false">
      <c r="A1120" s="0" t="s">
        <v>33601</v>
      </c>
      <c r="B1120" s="0" t="s">
        <v>33602</v>
      </c>
      <c r="C1120" s="0" t="s">
        <v>21388</v>
      </c>
      <c r="D1120" s="0" t="s">
        <v>21388</v>
      </c>
      <c r="E1120" s="0" t="s">
        <v>33603</v>
      </c>
      <c r="F1120" s="0" t="s">
        <v>498</v>
      </c>
      <c r="G1120" s="0" t="n">
        <v>3</v>
      </c>
      <c r="H1120" s="0" t="n">
        <v>1</v>
      </c>
      <c r="I1120" s="0" t="n">
        <v>0.01</v>
      </c>
      <c r="J1120" s="0" t="n">
        <v>1000</v>
      </c>
      <c r="K1120" s="0" t="n">
        <v>-1.01</v>
      </c>
      <c r="L1120" s="0" t="n">
        <v>96.66</v>
      </c>
      <c r="M1120" s="0" t="n">
        <v>97.64</v>
      </c>
      <c r="N1120" s="0" t="n">
        <v>96.84</v>
      </c>
      <c r="O1120" s="0" t="n">
        <v>96.76</v>
      </c>
      <c r="P1120" s="0" t="n">
        <v>0</v>
      </c>
      <c r="Q1120" s="0" t="n">
        <v>0</v>
      </c>
      <c r="R1120" s="0" t="n">
        <v>0</v>
      </c>
      <c r="S1120" s="0" t="n">
        <v>96.79</v>
      </c>
      <c r="T1120" s="0" t="n">
        <v>97.68</v>
      </c>
      <c r="U1120" s="0" t="n">
        <v>96.08</v>
      </c>
      <c r="V1120" s="0" t="n">
        <v>97.68</v>
      </c>
      <c r="W1120" s="0" t="n">
        <v>301973</v>
      </c>
      <c r="X1120" s="0" t="n">
        <v>96.51</v>
      </c>
      <c r="Y1120" s="0" t="n">
        <v>96.76</v>
      </c>
      <c r="Z1120" s="0" t="n">
        <v>58</v>
      </c>
      <c r="AA1120" s="0" t="n">
        <v>40000000</v>
      </c>
      <c r="AB1120" s="0" t="n">
        <v>966.6</v>
      </c>
      <c r="AC1120" s="0" t="n">
        <v>0</v>
      </c>
      <c r="AD1120" s="0" t="s">
        <v>99</v>
      </c>
      <c r="AE1120" s="0" t="s">
        <v>99</v>
      </c>
      <c r="AH1120" s="0" t="n">
        <v>8</v>
      </c>
      <c r="AI1120" s="0" t="s">
        <v>2133</v>
      </c>
      <c r="AJ1120" s="0" t="s">
        <v>32112</v>
      </c>
      <c r="AK1120" s="0" t="s">
        <v>31135</v>
      </c>
      <c r="AL1120" s="0" t="s">
        <v>2112</v>
      </c>
    </row>
    <row r="1121" customFormat="false" ht="15" hidden="false" customHeight="false" outlineLevel="0" collapsed="false">
      <c r="A1121" s="0" t="s">
        <v>33604</v>
      </c>
      <c r="B1121" s="0" t="s">
        <v>33605</v>
      </c>
      <c r="C1121" s="0" t="s">
        <v>33606</v>
      </c>
      <c r="D1121" s="0" t="s">
        <v>33606</v>
      </c>
      <c r="E1121" s="0" t="s">
        <v>33607</v>
      </c>
      <c r="F1121" s="0" t="s">
        <v>498</v>
      </c>
      <c r="G1121" s="0" t="n">
        <v>3</v>
      </c>
      <c r="H1121" s="0" t="n">
        <v>1</v>
      </c>
      <c r="I1121" s="0" t="n">
        <v>0.01</v>
      </c>
      <c r="J1121" s="0" t="n">
        <v>1000</v>
      </c>
      <c r="K1121" s="0" t="n">
        <v>0</v>
      </c>
      <c r="L1121" s="0" t="n">
        <v>99.9</v>
      </c>
      <c r="M1121" s="0" t="n">
        <v>99.9</v>
      </c>
      <c r="N1121" s="0" t="n">
        <v>99.8</v>
      </c>
      <c r="O1121" s="0" t="n">
        <v>99.9</v>
      </c>
      <c r="P1121" s="0" t="n">
        <v>0</v>
      </c>
      <c r="Q1121" s="0" t="n">
        <v>0</v>
      </c>
      <c r="R1121" s="0" t="n">
        <v>0</v>
      </c>
      <c r="S1121" s="0" t="n">
        <v>99.9</v>
      </c>
      <c r="T1121" s="0" t="n">
        <v>99.9</v>
      </c>
      <c r="U1121" s="0" t="n">
        <v>99.9</v>
      </c>
      <c r="V1121" s="0" t="n">
        <v>99.9</v>
      </c>
      <c r="W1121" s="0" t="n">
        <v>3996</v>
      </c>
      <c r="X1121" s="0" t="n">
        <v>96.18</v>
      </c>
      <c r="Y1121" s="0" t="n">
        <v>100.69</v>
      </c>
      <c r="Z1121" s="0" t="n">
        <v>2</v>
      </c>
      <c r="AA1121" s="0" t="n">
        <v>40000000</v>
      </c>
      <c r="AB1121" s="0" t="n">
        <v>999</v>
      </c>
      <c r="AC1121" s="0" t="n">
        <v>0</v>
      </c>
      <c r="AD1121" s="0" t="s">
        <v>99</v>
      </c>
      <c r="AE1121" s="0" t="s">
        <v>99</v>
      </c>
      <c r="AH1121" s="0" t="n">
        <v>8</v>
      </c>
      <c r="AI1121" s="0" t="s">
        <v>2133</v>
      </c>
      <c r="AJ1121" s="0" t="s">
        <v>32112</v>
      </c>
      <c r="AK1121" s="0" t="s">
        <v>31135</v>
      </c>
      <c r="AL1121" s="0" t="s">
        <v>2112</v>
      </c>
    </row>
    <row r="1122" customFormat="false" ht="15" hidden="false" customHeight="false" outlineLevel="0" collapsed="false">
      <c r="A1122" s="0" t="s">
        <v>33608</v>
      </c>
      <c r="B1122" s="0" t="s">
        <v>33609</v>
      </c>
      <c r="C1122" s="0" t="s">
        <v>24765</v>
      </c>
      <c r="D1122" s="0" t="s">
        <v>24765</v>
      </c>
      <c r="E1122" s="0" t="s">
        <v>33610</v>
      </c>
      <c r="F1122" s="0" t="s">
        <v>498</v>
      </c>
      <c r="G1122" s="0" t="n">
        <v>3</v>
      </c>
      <c r="H1122" s="0" t="n">
        <v>1</v>
      </c>
      <c r="I1122" s="0" t="n">
        <v>0.01</v>
      </c>
      <c r="J1122" s="0" t="n">
        <v>1000</v>
      </c>
      <c r="K1122" s="0" t="n">
        <v>1.15</v>
      </c>
      <c r="L1122" s="0" t="n">
        <v>93.79</v>
      </c>
      <c r="M1122" s="0" t="n">
        <v>92.72</v>
      </c>
      <c r="N1122" s="0" t="n">
        <v>94.98</v>
      </c>
      <c r="O1122" s="0" t="n">
        <v>93.79</v>
      </c>
      <c r="P1122" s="0" t="n">
        <v>0</v>
      </c>
      <c r="Q1122" s="0" t="n">
        <v>0</v>
      </c>
      <c r="R1122" s="0" t="n">
        <v>0</v>
      </c>
      <c r="S1122" s="0" t="n">
        <v>93.71</v>
      </c>
      <c r="T1122" s="0" t="n">
        <v>93.7</v>
      </c>
      <c r="U1122" s="0" t="n">
        <v>93.44</v>
      </c>
      <c r="V1122" s="0" t="n">
        <v>94.01</v>
      </c>
      <c r="W1122" s="0" t="n">
        <v>8433</v>
      </c>
      <c r="X1122" s="0" t="n">
        <v>92.8</v>
      </c>
      <c r="Y1122" s="0" t="n">
        <v>94.04</v>
      </c>
      <c r="Z1122" s="0" t="n">
        <v>7</v>
      </c>
      <c r="AA1122" s="0" t="n">
        <v>85000000</v>
      </c>
      <c r="AB1122" s="0" t="n">
        <v>937.9</v>
      </c>
      <c r="AC1122" s="0" t="n">
        <v>0</v>
      </c>
      <c r="AD1122" s="0" t="s">
        <v>99</v>
      </c>
      <c r="AE1122" s="0" t="s">
        <v>99</v>
      </c>
      <c r="AH1122" s="0" t="n">
        <v>8</v>
      </c>
      <c r="AI1122" s="0" t="s">
        <v>2133</v>
      </c>
      <c r="AJ1122" s="0" t="s">
        <v>32112</v>
      </c>
      <c r="AK1122" s="0" t="s">
        <v>31135</v>
      </c>
      <c r="AL1122" s="0" t="s">
        <v>2112</v>
      </c>
    </row>
    <row r="1123" customFormat="false" ht="15" hidden="false" customHeight="false" outlineLevel="0" collapsed="false">
      <c r="A1123" s="0" t="s">
        <v>33611</v>
      </c>
      <c r="B1123" s="0" t="s">
        <v>33612</v>
      </c>
      <c r="C1123" s="0" t="s">
        <v>19445</v>
      </c>
      <c r="D1123" s="0" t="s">
        <v>19445</v>
      </c>
      <c r="E1123" s="0" t="s">
        <v>33613</v>
      </c>
      <c r="F1123" s="0" t="s">
        <v>498</v>
      </c>
      <c r="G1123" s="0" t="n">
        <v>3</v>
      </c>
      <c r="H1123" s="0" t="n">
        <v>1</v>
      </c>
      <c r="I1123" s="0" t="n">
        <v>0.01</v>
      </c>
      <c r="J1123" s="0" t="n">
        <v>1000</v>
      </c>
      <c r="K1123" s="0" t="n">
        <v>0.62</v>
      </c>
      <c r="L1123" s="0" t="n">
        <v>95.67</v>
      </c>
      <c r="M1123" s="0" t="n">
        <v>95.08</v>
      </c>
      <c r="N1123" s="0" t="n">
        <v>94.91</v>
      </c>
      <c r="O1123" s="0" t="n">
        <v>95.67</v>
      </c>
      <c r="P1123" s="0" t="n">
        <v>0</v>
      </c>
      <c r="Q1123" s="0" t="n">
        <v>0</v>
      </c>
      <c r="R1123" s="0" t="n">
        <v>0</v>
      </c>
      <c r="S1123" s="0" t="n">
        <v>94.91</v>
      </c>
      <c r="T1123" s="0" t="n">
        <v>95.03</v>
      </c>
      <c r="U1123" s="0" t="n">
        <v>93.73</v>
      </c>
      <c r="V1123" s="0" t="n">
        <v>95.67</v>
      </c>
      <c r="W1123" s="0" t="n">
        <v>372989</v>
      </c>
      <c r="X1123" s="0" t="n">
        <v>95.31</v>
      </c>
      <c r="Y1123" s="0" t="n">
        <v>95.67</v>
      </c>
      <c r="Z1123" s="0" t="n">
        <v>32</v>
      </c>
      <c r="AA1123" s="0" t="n">
        <v>65000000</v>
      </c>
      <c r="AB1123" s="0" t="n">
        <v>956.7</v>
      </c>
      <c r="AC1123" s="0" t="n">
        <v>0</v>
      </c>
      <c r="AD1123" s="0" t="s">
        <v>99</v>
      </c>
      <c r="AE1123" s="0" t="s">
        <v>99</v>
      </c>
      <c r="AH1123" s="0" t="n">
        <v>8</v>
      </c>
      <c r="AI1123" s="0" t="s">
        <v>2133</v>
      </c>
      <c r="AJ1123" s="0" t="s">
        <v>32112</v>
      </c>
      <c r="AK1123" s="0" t="s">
        <v>31135</v>
      </c>
      <c r="AL1123" s="0" t="s">
        <v>2112</v>
      </c>
    </row>
    <row r="1124" customFormat="false" ht="15" hidden="false" customHeight="false" outlineLevel="0" collapsed="false">
      <c r="A1124" s="0" t="s">
        <v>33614</v>
      </c>
      <c r="B1124" s="0" t="s">
        <v>33615</v>
      </c>
      <c r="C1124" s="0" t="s">
        <v>33616</v>
      </c>
      <c r="D1124" s="0" t="s">
        <v>33616</v>
      </c>
      <c r="E1124" s="0" t="s">
        <v>33617</v>
      </c>
      <c r="F1124" s="0" t="s">
        <v>498</v>
      </c>
      <c r="G1124" s="0" t="n">
        <v>3</v>
      </c>
      <c r="H1124" s="0" t="n">
        <v>1</v>
      </c>
      <c r="I1124" s="0" t="n">
        <v>0.01</v>
      </c>
      <c r="J1124" s="0" t="n">
        <v>1000</v>
      </c>
      <c r="K1124" s="0" t="n">
        <v>0</v>
      </c>
      <c r="L1124" s="0" t="n">
        <v>0</v>
      </c>
      <c r="M1124" s="0" t="n">
        <v>100.05</v>
      </c>
      <c r="N1124" s="0" t="n">
        <v>99.91</v>
      </c>
      <c r="O1124" s="0" t="n">
        <v>100.05</v>
      </c>
      <c r="P1124" s="0" t="n">
        <v>0</v>
      </c>
      <c r="Q1124" s="0" t="n">
        <v>0</v>
      </c>
      <c r="R1124" s="0" t="n">
        <v>0</v>
      </c>
      <c r="S1124" s="0" t="n">
        <v>0</v>
      </c>
      <c r="T1124" s="0" t="n">
        <v>0</v>
      </c>
      <c r="U1124" s="0" t="n">
        <v>0</v>
      </c>
      <c r="V1124" s="0" t="n">
        <v>0</v>
      </c>
      <c r="W1124" s="0" t="n">
        <v>0</v>
      </c>
      <c r="X1124" s="0" t="n">
        <v>99.75</v>
      </c>
      <c r="Y1124" s="0" t="n">
        <v>100.05</v>
      </c>
      <c r="Z1124" s="0" t="n">
        <v>0</v>
      </c>
      <c r="AA1124" s="0" t="n">
        <v>50000000</v>
      </c>
      <c r="AB1124" s="0" t="n">
        <v>0</v>
      </c>
      <c r="AC1124" s="0" t="n">
        <v>0</v>
      </c>
      <c r="AD1124" s="0" t="s">
        <v>99</v>
      </c>
      <c r="AE1124" s="0" t="s">
        <v>99</v>
      </c>
      <c r="AH1124" s="0" t="n">
        <v>8</v>
      </c>
      <c r="AI1124" s="0" t="s">
        <v>2133</v>
      </c>
      <c r="AJ1124" s="0" t="s">
        <v>32112</v>
      </c>
      <c r="AK1124" s="0" t="s">
        <v>31135</v>
      </c>
      <c r="AL1124" s="0" t="s">
        <v>2112</v>
      </c>
    </row>
    <row r="1125" customFormat="false" ht="15" hidden="false" customHeight="false" outlineLevel="0" collapsed="false">
      <c r="A1125" s="0" t="s">
        <v>33618</v>
      </c>
      <c r="B1125" s="0" t="s">
        <v>33619</v>
      </c>
      <c r="C1125" s="0" t="s">
        <v>33620</v>
      </c>
      <c r="D1125" s="0" t="s">
        <v>33620</v>
      </c>
      <c r="E1125" s="0" t="s">
        <v>33621</v>
      </c>
      <c r="F1125" s="0" t="s">
        <v>498</v>
      </c>
      <c r="G1125" s="0" t="n">
        <v>3</v>
      </c>
      <c r="H1125" s="0" t="n">
        <v>1</v>
      </c>
      <c r="I1125" s="0" t="n">
        <v>0.01</v>
      </c>
      <c r="J1125" s="0" t="n">
        <v>1000</v>
      </c>
      <c r="K1125" s="0" t="n">
        <v>0</v>
      </c>
      <c r="L1125" s="0" t="n">
        <v>0</v>
      </c>
      <c r="M1125" s="0" t="n">
        <v>99.75</v>
      </c>
      <c r="N1125" s="0" t="n">
        <v>100.04</v>
      </c>
      <c r="O1125" s="0" t="n">
        <v>99.75</v>
      </c>
      <c r="P1125" s="0" t="n">
        <v>0</v>
      </c>
      <c r="Q1125" s="0" t="n">
        <v>0</v>
      </c>
      <c r="R1125" s="0" t="n">
        <v>0</v>
      </c>
      <c r="S1125" s="0" t="n">
        <v>0</v>
      </c>
      <c r="T1125" s="0" t="n">
        <v>0</v>
      </c>
      <c r="U1125" s="0" t="n">
        <v>0</v>
      </c>
      <c r="V1125" s="0" t="n">
        <v>0</v>
      </c>
      <c r="W1125" s="0" t="n">
        <v>0</v>
      </c>
      <c r="X1125" s="0" t="n">
        <v>99.76</v>
      </c>
      <c r="Y1125" s="0" t="n">
        <v>100.05</v>
      </c>
      <c r="Z1125" s="0" t="n">
        <v>0</v>
      </c>
      <c r="AA1125" s="0" t="n">
        <v>50000000</v>
      </c>
      <c r="AB1125" s="0" t="n">
        <v>0</v>
      </c>
      <c r="AC1125" s="0" t="n">
        <v>0</v>
      </c>
      <c r="AD1125" s="0" t="s">
        <v>99</v>
      </c>
      <c r="AE1125" s="0" t="s">
        <v>99</v>
      </c>
      <c r="AH1125" s="0" t="n">
        <v>8</v>
      </c>
      <c r="AI1125" s="0" t="s">
        <v>2133</v>
      </c>
      <c r="AJ1125" s="0" t="s">
        <v>32112</v>
      </c>
      <c r="AK1125" s="0" t="s">
        <v>31135</v>
      </c>
      <c r="AL1125" s="0" t="s">
        <v>2112</v>
      </c>
    </row>
    <row r="1126" customFormat="false" ht="15" hidden="false" customHeight="false" outlineLevel="0" collapsed="false">
      <c r="A1126" s="0" t="s">
        <v>33622</v>
      </c>
      <c r="B1126" s="0" t="s">
        <v>33623</v>
      </c>
      <c r="C1126" s="0" t="s">
        <v>33624</v>
      </c>
      <c r="D1126" s="0" t="s">
        <v>33624</v>
      </c>
      <c r="E1126" s="0" t="s">
        <v>33625</v>
      </c>
      <c r="F1126" s="0" t="s">
        <v>498</v>
      </c>
      <c r="G1126" s="0" t="n">
        <v>3</v>
      </c>
      <c r="H1126" s="0" t="n">
        <v>1</v>
      </c>
      <c r="I1126" s="0" t="n">
        <v>0.01</v>
      </c>
      <c r="J1126" s="0" t="n">
        <v>1000</v>
      </c>
      <c r="K1126" s="0" t="n">
        <v>0</v>
      </c>
      <c r="L1126" s="0" t="n">
        <v>0</v>
      </c>
      <c r="M1126" s="0" t="n">
        <v>0</v>
      </c>
      <c r="N1126" s="0" t="n">
        <v>0</v>
      </c>
      <c r="O1126" s="0" t="n">
        <v>0</v>
      </c>
      <c r="P1126" s="0" t="n">
        <v>0</v>
      </c>
      <c r="Q1126" s="0" t="n">
        <v>0</v>
      </c>
      <c r="R1126" s="0" t="n">
        <v>0</v>
      </c>
      <c r="S1126" s="0" t="n">
        <v>0</v>
      </c>
      <c r="T1126" s="0" t="n">
        <v>0</v>
      </c>
      <c r="U1126" s="0" t="n">
        <v>0</v>
      </c>
      <c r="V1126" s="0" t="n">
        <v>0</v>
      </c>
      <c r="W1126" s="0" t="n">
        <v>0</v>
      </c>
      <c r="X1126" s="0" t="n">
        <v>100.13</v>
      </c>
      <c r="Y1126" s="0" t="n">
        <v>0</v>
      </c>
      <c r="Z1126" s="0" t="n">
        <v>0</v>
      </c>
      <c r="AA1126" s="0" t="n">
        <v>25000000</v>
      </c>
      <c r="AB1126" s="0" t="n">
        <v>0</v>
      </c>
      <c r="AC1126" s="0" t="n">
        <v>0</v>
      </c>
      <c r="AD1126" s="0" t="s">
        <v>99</v>
      </c>
      <c r="AE1126" s="0" t="s">
        <v>99</v>
      </c>
      <c r="AH1126" s="0" t="n">
        <v>8</v>
      </c>
      <c r="AI1126" s="0" t="s">
        <v>2133</v>
      </c>
      <c r="AJ1126" s="0" t="s">
        <v>32112</v>
      </c>
      <c r="AK1126" s="0" t="s">
        <v>31135</v>
      </c>
      <c r="AL1126" s="0" t="s">
        <v>2112</v>
      </c>
    </row>
    <row r="1127" customFormat="false" ht="15" hidden="false" customHeight="false" outlineLevel="0" collapsed="false">
      <c r="A1127" s="0" t="s">
        <v>33626</v>
      </c>
      <c r="B1127" s="0" t="s">
        <v>31320</v>
      </c>
      <c r="C1127" s="0" t="s">
        <v>31321</v>
      </c>
      <c r="D1127" s="0" t="s">
        <v>31321</v>
      </c>
      <c r="E1127" s="0" t="s">
        <v>31322</v>
      </c>
      <c r="F1127" s="0" t="s">
        <v>498</v>
      </c>
      <c r="G1127" s="0" t="n">
        <v>3</v>
      </c>
      <c r="H1127" s="0" t="n">
        <v>1</v>
      </c>
      <c r="I1127" s="0" t="n">
        <v>0.0001</v>
      </c>
      <c r="J1127" s="0" t="n">
        <v>1000</v>
      </c>
      <c r="K1127" s="0" t="n">
        <v>0</v>
      </c>
      <c r="L1127" s="0" t="n">
        <v>0</v>
      </c>
      <c r="M1127" s="0" t="n">
        <v>99.85</v>
      </c>
      <c r="N1127" s="0" t="n">
        <v>0</v>
      </c>
      <c r="O1127" s="0" t="n">
        <v>99.85</v>
      </c>
      <c r="P1127" s="0" t="n">
        <v>0</v>
      </c>
      <c r="Q1127" s="0" t="n">
        <v>0</v>
      </c>
      <c r="R1127" s="0" t="n">
        <v>0</v>
      </c>
      <c r="S1127" s="0" t="n">
        <v>0</v>
      </c>
      <c r="T1127" s="0" t="n">
        <v>0</v>
      </c>
      <c r="U1127" s="0" t="n">
        <v>0</v>
      </c>
      <c r="V1127" s="0" t="n">
        <v>0</v>
      </c>
      <c r="W1127" s="0" t="n">
        <v>0</v>
      </c>
      <c r="X1127" s="0" t="n">
        <v>0</v>
      </c>
      <c r="Y1127" s="0" t="n">
        <v>0</v>
      </c>
      <c r="Z1127" s="0" t="n">
        <v>0</v>
      </c>
      <c r="AA1127" s="0" t="n">
        <v>200000</v>
      </c>
      <c r="AB1127" s="0" t="n">
        <v>0</v>
      </c>
      <c r="AC1127" s="0" t="n">
        <v>0</v>
      </c>
      <c r="AD1127" s="0" t="s">
        <v>14</v>
      </c>
      <c r="AE1127" s="0" t="s">
        <v>99</v>
      </c>
      <c r="AH1127" s="0" t="n">
        <v>6</v>
      </c>
      <c r="AI1127" s="0" t="s">
        <v>2133</v>
      </c>
      <c r="AJ1127" s="0" t="s">
        <v>32112</v>
      </c>
      <c r="AK1127" s="0" t="s">
        <v>31135</v>
      </c>
      <c r="AL1127" s="0" t="s">
        <v>2112</v>
      </c>
    </row>
    <row r="1128" customFormat="false" ht="15" hidden="false" customHeight="false" outlineLevel="0" collapsed="false">
      <c r="A1128" s="0" t="s">
        <v>33627</v>
      </c>
      <c r="B1128" s="0" t="s">
        <v>33628</v>
      </c>
      <c r="C1128" s="0" t="s">
        <v>33629</v>
      </c>
      <c r="D1128" s="0" t="s">
        <v>33629</v>
      </c>
      <c r="E1128" s="0" t="s">
        <v>33630</v>
      </c>
      <c r="F1128" s="0" t="s">
        <v>498</v>
      </c>
      <c r="G1128" s="0" t="n">
        <v>3</v>
      </c>
      <c r="H1128" s="0" t="n">
        <v>1</v>
      </c>
      <c r="I1128" s="0" t="n">
        <v>0.01</v>
      </c>
      <c r="J1128" s="0" t="n">
        <v>1000</v>
      </c>
      <c r="K1128" s="0" t="n">
        <v>0.05</v>
      </c>
      <c r="L1128" s="0" t="n">
        <v>99.95</v>
      </c>
      <c r="M1128" s="0" t="n">
        <v>99.58</v>
      </c>
      <c r="N1128" s="0" t="n">
        <v>0</v>
      </c>
      <c r="O1128" s="0" t="n">
        <v>99.92</v>
      </c>
      <c r="P1128" s="0" t="n">
        <v>0</v>
      </c>
      <c r="Q1128" s="0" t="n">
        <v>0</v>
      </c>
      <c r="R1128" s="0" t="n">
        <v>0</v>
      </c>
      <c r="S1128" s="0" t="n">
        <v>98.18</v>
      </c>
      <c r="T1128" s="0" t="n">
        <v>98.01</v>
      </c>
      <c r="U1128" s="0" t="n">
        <v>97.01</v>
      </c>
      <c r="V1128" s="0" t="n">
        <v>99.95</v>
      </c>
      <c r="W1128" s="0" t="n">
        <v>26508</v>
      </c>
      <c r="X1128" s="0" t="n">
        <v>99.95</v>
      </c>
      <c r="Y1128" s="0" t="n">
        <v>99.98</v>
      </c>
      <c r="Z1128" s="0" t="n">
        <v>6</v>
      </c>
      <c r="AA1128" s="0" t="n">
        <v>4999516</v>
      </c>
      <c r="AB1128" s="0" t="n">
        <v>999.5</v>
      </c>
      <c r="AC1128" s="0" t="n">
        <v>0</v>
      </c>
      <c r="AD1128" s="0" t="s">
        <v>99</v>
      </c>
      <c r="AE1128" s="0" t="s">
        <v>99</v>
      </c>
      <c r="AH1128" s="0" t="n">
        <v>6</v>
      </c>
      <c r="AI1128" s="0" t="s">
        <v>2133</v>
      </c>
      <c r="AJ1128" s="0" t="s">
        <v>32112</v>
      </c>
      <c r="AK1128" s="0" t="s">
        <v>31135</v>
      </c>
      <c r="AL1128" s="0" t="s">
        <v>2112</v>
      </c>
    </row>
    <row r="1129" customFormat="false" ht="15" hidden="false" customHeight="false" outlineLevel="0" collapsed="false">
      <c r="A1129" s="0" t="s">
        <v>33631</v>
      </c>
      <c r="B1129" s="0" t="s">
        <v>33632</v>
      </c>
      <c r="C1129" s="0" t="s">
        <v>33633</v>
      </c>
      <c r="D1129" s="0" t="s">
        <v>33633</v>
      </c>
      <c r="E1129" s="0" t="s">
        <v>33634</v>
      </c>
      <c r="F1129" s="0" t="s">
        <v>498</v>
      </c>
      <c r="G1129" s="0" t="n">
        <v>3</v>
      </c>
      <c r="H1129" s="0" t="n">
        <v>1</v>
      </c>
      <c r="I1129" s="0" t="n">
        <v>0.01</v>
      </c>
      <c r="J1129" s="0" t="n">
        <v>1000</v>
      </c>
      <c r="K1129" s="0" t="n">
        <v>1.57</v>
      </c>
      <c r="L1129" s="0" t="n">
        <v>98.5</v>
      </c>
      <c r="M1129" s="0" t="n">
        <v>96.98</v>
      </c>
      <c r="N1129" s="0" t="n">
        <v>0</v>
      </c>
      <c r="O1129" s="0" t="n">
        <v>98.26</v>
      </c>
      <c r="P1129" s="0" t="n">
        <v>0</v>
      </c>
      <c r="Q1129" s="0" t="n">
        <v>0</v>
      </c>
      <c r="R1129" s="0" t="n">
        <v>0</v>
      </c>
      <c r="S1129" s="0" t="n">
        <v>98.26</v>
      </c>
      <c r="T1129" s="0" t="n">
        <v>98.01</v>
      </c>
      <c r="U1129" s="0" t="n">
        <v>98.01</v>
      </c>
      <c r="V1129" s="0" t="n">
        <v>98.5</v>
      </c>
      <c r="W1129" s="0" t="n">
        <v>1965</v>
      </c>
      <c r="X1129" s="0" t="n">
        <v>94.02</v>
      </c>
      <c r="Y1129" s="0" t="n">
        <v>99.99</v>
      </c>
      <c r="Z1129" s="0" t="n">
        <v>2</v>
      </c>
      <c r="AA1129" s="0" t="n">
        <v>4999415</v>
      </c>
      <c r="AB1129" s="0" t="n">
        <v>985</v>
      </c>
      <c r="AC1129" s="0" t="n">
        <v>0</v>
      </c>
      <c r="AD1129" s="0" t="s">
        <v>99</v>
      </c>
      <c r="AE1129" s="0" t="s">
        <v>99</v>
      </c>
      <c r="AH1129" s="0" t="n">
        <v>6</v>
      </c>
      <c r="AI1129" s="0" t="s">
        <v>2133</v>
      </c>
      <c r="AJ1129" s="0" t="s">
        <v>32112</v>
      </c>
      <c r="AK1129" s="0" t="s">
        <v>31135</v>
      </c>
      <c r="AL1129" s="0" t="s">
        <v>2112</v>
      </c>
    </row>
    <row r="1130" customFormat="false" ht="15" hidden="false" customHeight="false" outlineLevel="0" collapsed="false">
      <c r="A1130" s="0" t="s">
        <v>33635</v>
      </c>
      <c r="B1130" s="0" t="s">
        <v>33636</v>
      </c>
      <c r="C1130" s="0" t="s">
        <v>33637</v>
      </c>
      <c r="D1130" s="0" t="s">
        <v>33637</v>
      </c>
      <c r="E1130" s="0" t="s">
        <v>33638</v>
      </c>
      <c r="F1130" s="0" t="s">
        <v>498</v>
      </c>
      <c r="G1130" s="0" t="n">
        <v>3</v>
      </c>
      <c r="H1130" s="0" t="n">
        <v>1</v>
      </c>
      <c r="I1130" s="0" t="n">
        <v>0.01</v>
      </c>
      <c r="J1130" s="0" t="n">
        <v>1000</v>
      </c>
      <c r="K1130" s="0" t="n">
        <v>0</v>
      </c>
      <c r="L1130" s="0" t="n">
        <v>0</v>
      </c>
      <c r="M1130" s="0" t="n">
        <v>101.98</v>
      </c>
      <c r="N1130" s="0" t="n">
        <v>0</v>
      </c>
      <c r="O1130" s="0" t="n">
        <v>101.98</v>
      </c>
      <c r="P1130" s="0" t="n">
        <v>0</v>
      </c>
      <c r="Q1130" s="0" t="n">
        <v>0</v>
      </c>
      <c r="R1130" s="0" t="n">
        <v>0</v>
      </c>
      <c r="S1130" s="0" t="n">
        <v>0</v>
      </c>
      <c r="T1130" s="0" t="n">
        <v>0</v>
      </c>
      <c r="U1130" s="0" t="n">
        <v>0</v>
      </c>
      <c r="V1130" s="0" t="n">
        <v>0</v>
      </c>
      <c r="W1130" s="0" t="n">
        <v>0</v>
      </c>
      <c r="X1130" s="0" t="n">
        <v>96.53</v>
      </c>
      <c r="Y1130" s="0" t="n">
        <v>101.94</v>
      </c>
      <c r="Z1130" s="0" t="n">
        <v>0</v>
      </c>
      <c r="AA1130" s="0" t="n">
        <v>4952961</v>
      </c>
      <c r="AB1130" s="0" t="n">
        <v>0</v>
      </c>
      <c r="AC1130" s="0" t="n">
        <v>0</v>
      </c>
      <c r="AD1130" s="0" t="s">
        <v>99</v>
      </c>
      <c r="AE1130" s="0" t="s">
        <v>99</v>
      </c>
      <c r="AH1130" s="0" t="n">
        <v>6</v>
      </c>
      <c r="AI1130" s="0" t="s">
        <v>2133</v>
      </c>
      <c r="AJ1130" s="0" t="s">
        <v>32112</v>
      </c>
      <c r="AK1130" s="0" t="s">
        <v>31135</v>
      </c>
      <c r="AL1130" s="0" t="s">
        <v>2112</v>
      </c>
    </row>
    <row r="1131" customFormat="false" ht="15" hidden="false" customHeight="false" outlineLevel="0" collapsed="false">
      <c r="A1131" s="0" t="s">
        <v>33639</v>
      </c>
      <c r="B1131" s="0" t="s">
        <v>33640</v>
      </c>
      <c r="C1131" s="0" t="s">
        <v>33641</v>
      </c>
      <c r="D1131" s="0" t="s">
        <v>33641</v>
      </c>
      <c r="E1131" s="0" t="s">
        <v>33642</v>
      </c>
      <c r="F1131" s="0" t="s">
        <v>498</v>
      </c>
      <c r="G1131" s="0" t="n">
        <v>3</v>
      </c>
      <c r="H1131" s="0" t="n">
        <v>1</v>
      </c>
      <c r="I1131" s="0" t="n">
        <v>0.01</v>
      </c>
      <c r="J1131" s="0" t="n">
        <v>1000</v>
      </c>
      <c r="K1131" s="0" t="n">
        <v>0</v>
      </c>
      <c r="L1131" s="0" t="n">
        <v>0</v>
      </c>
      <c r="M1131" s="0" t="n">
        <v>99</v>
      </c>
      <c r="N1131" s="0" t="n">
        <v>98.36</v>
      </c>
      <c r="O1131" s="0" t="n">
        <v>99</v>
      </c>
      <c r="P1131" s="0" t="n">
        <v>0</v>
      </c>
      <c r="Q1131" s="0" t="n">
        <v>0</v>
      </c>
      <c r="R1131" s="0" t="n">
        <v>0</v>
      </c>
      <c r="S1131" s="0" t="n">
        <v>0</v>
      </c>
      <c r="T1131" s="0" t="n">
        <v>0</v>
      </c>
      <c r="U1131" s="0" t="n">
        <v>0</v>
      </c>
      <c r="V1131" s="0" t="n">
        <v>0</v>
      </c>
      <c r="W1131" s="0" t="n">
        <v>0</v>
      </c>
      <c r="X1131" s="0" t="n">
        <v>96.8</v>
      </c>
      <c r="Y1131" s="0" t="n">
        <v>99</v>
      </c>
      <c r="Z1131" s="0" t="n">
        <v>0</v>
      </c>
      <c r="AA1131" s="0" t="n">
        <v>4995623</v>
      </c>
      <c r="AB1131" s="0" t="n">
        <v>0</v>
      </c>
      <c r="AC1131" s="0" t="n">
        <v>0</v>
      </c>
      <c r="AD1131" s="0" t="s">
        <v>99</v>
      </c>
      <c r="AE1131" s="0" t="s">
        <v>99</v>
      </c>
      <c r="AH1131" s="0" t="n">
        <v>6</v>
      </c>
      <c r="AI1131" s="0" t="s">
        <v>2133</v>
      </c>
      <c r="AJ1131" s="0" t="s">
        <v>32112</v>
      </c>
      <c r="AK1131" s="0" t="s">
        <v>31135</v>
      </c>
      <c r="AL1131" s="0" t="s">
        <v>2112</v>
      </c>
    </row>
    <row r="1132" customFormat="false" ht="15" hidden="false" customHeight="false" outlineLevel="0" collapsed="false">
      <c r="A1132" s="0" t="s">
        <v>33643</v>
      </c>
      <c r="B1132" s="0" t="s">
        <v>33644</v>
      </c>
      <c r="C1132" s="0" t="s">
        <v>33645</v>
      </c>
      <c r="D1132" s="0" t="s">
        <v>33645</v>
      </c>
      <c r="E1132" s="0" t="s">
        <v>33646</v>
      </c>
      <c r="F1132" s="0" t="s">
        <v>498</v>
      </c>
      <c r="G1132" s="0" t="n">
        <v>3</v>
      </c>
      <c r="H1132" s="0" t="n">
        <v>1</v>
      </c>
      <c r="I1132" s="0" t="n">
        <v>0.01</v>
      </c>
      <c r="J1132" s="0" t="n">
        <v>1000</v>
      </c>
      <c r="K1132" s="0" t="n">
        <v>0</v>
      </c>
      <c r="L1132" s="0" t="n">
        <v>0</v>
      </c>
      <c r="M1132" s="0" t="n">
        <v>109.8</v>
      </c>
      <c r="N1132" s="0" t="n">
        <v>0</v>
      </c>
      <c r="O1132" s="0" t="n">
        <v>109.8</v>
      </c>
      <c r="P1132" s="0" t="n">
        <v>0</v>
      </c>
      <c r="Q1132" s="0" t="n">
        <v>0</v>
      </c>
      <c r="R1132" s="0" t="n">
        <v>0</v>
      </c>
      <c r="S1132" s="0" t="n">
        <v>0</v>
      </c>
      <c r="T1132" s="0" t="n">
        <v>0</v>
      </c>
      <c r="U1132" s="0" t="n">
        <v>0</v>
      </c>
      <c r="V1132" s="0" t="n">
        <v>0</v>
      </c>
      <c r="W1132" s="0" t="n">
        <v>0</v>
      </c>
      <c r="X1132" s="0" t="n">
        <v>94.02</v>
      </c>
      <c r="Y1132" s="0" t="n">
        <v>0</v>
      </c>
      <c r="Z1132" s="0" t="n">
        <v>0</v>
      </c>
      <c r="AA1132" s="0" t="n">
        <v>10000000</v>
      </c>
      <c r="AB1132" s="0" t="n">
        <v>0</v>
      </c>
      <c r="AC1132" s="0" t="n">
        <v>0</v>
      </c>
      <c r="AD1132" s="0" t="s">
        <v>99</v>
      </c>
      <c r="AE1132" s="0" t="s">
        <v>99</v>
      </c>
      <c r="AH1132" s="0" t="n">
        <v>6</v>
      </c>
      <c r="AI1132" s="0" t="s">
        <v>2133</v>
      </c>
      <c r="AJ1132" s="0" t="s">
        <v>32112</v>
      </c>
      <c r="AK1132" s="0" t="s">
        <v>31135</v>
      </c>
      <c r="AL1132" s="0" t="s">
        <v>2112</v>
      </c>
    </row>
    <row r="1133" customFormat="false" ht="15" hidden="false" customHeight="false" outlineLevel="0" collapsed="false">
      <c r="A1133" s="0" t="s">
        <v>33647</v>
      </c>
      <c r="B1133" s="0" t="s">
        <v>33648</v>
      </c>
      <c r="C1133" s="0" t="s">
        <v>33649</v>
      </c>
      <c r="D1133" s="0" t="s">
        <v>33649</v>
      </c>
      <c r="E1133" s="0" t="s">
        <v>33650</v>
      </c>
      <c r="F1133" s="0" t="s">
        <v>498</v>
      </c>
      <c r="G1133" s="0" t="n">
        <v>3</v>
      </c>
      <c r="H1133" s="0" t="n">
        <v>1</v>
      </c>
      <c r="I1133" s="0" t="n">
        <v>0.01</v>
      </c>
      <c r="J1133" s="0" t="n">
        <v>1000</v>
      </c>
      <c r="K1133" s="0" t="n">
        <v>0</v>
      </c>
      <c r="L1133" s="0" t="n">
        <v>0</v>
      </c>
      <c r="M1133" s="0" t="n">
        <v>98.01</v>
      </c>
      <c r="N1133" s="0" t="n">
        <v>0</v>
      </c>
      <c r="O1133" s="0" t="n">
        <v>98.01</v>
      </c>
      <c r="P1133" s="0" t="n">
        <v>0</v>
      </c>
      <c r="Q1133" s="0" t="n">
        <v>0</v>
      </c>
      <c r="R1133" s="0" t="n">
        <v>0</v>
      </c>
      <c r="S1133" s="0" t="n">
        <v>0</v>
      </c>
      <c r="T1133" s="0" t="n">
        <v>0</v>
      </c>
      <c r="U1133" s="0" t="n">
        <v>0</v>
      </c>
      <c r="V1133" s="0" t="n">
        <v>0</v>
      </c>
      <c r="W1133" s="0" t="n">
        <v>0</v>
      </c>
      <c r="X1133" s="0" t="n">
        <v>0</v>
      </c>
      <c r="Y1133" s="0" t="n">
        <v>0</v>
      </c>
      <c r="Z1133" s="0" t="n">
        <v>0</v>
      </c>
      <c r="AA1133" s="0" t="n">
        <v>5000000</v>
      </c>
      <c r="AB1133" s="0" t="n">
        <v>0</v>
      </c>
      <c r="AC1133" s="0" t="n">
        <v>0</v>
      </c>
      <c r="AD1133" s="0" t="s">
        <v>99</v>
      </c>
      <c r="AE1133" s="0" t="s">
        <v>99</v>
      </c>
      <c r="AH1133" s="0" t="n">
        <v>6</v>
      </c>
      <c r="AI1133" s="0" t="s">
        <v>2133</v>
      </c>
      <c r="AJ1133" s="0" t="s">
        <v>32112</v>
      </c>
      <c r="AK1133" s="0" t="s">
        <v>31135</v>
      </c>
      <c r="AL1133" s="0" t="s">
        <v>2112</v>
      </c>
    </row>
    <row r="1134" customFormat="false" ht="15" hidden="false" customHeight="false" outlineLevel="0" collapsed="false">
      <c r="A1134" s="0" t="s">
        <v>33651</v>
      </c>
      <c r="B1134" s="0" t="s">
        <v>33652</v>
      </c>
      <c r="C1134" s="0" t="s">
        <v>33653</v>
      </c>
      <c r="D1134" s="0" t="s">
        <v>33653</v>
      </c>
      <c r="E1134" s="0" t="s">
        <v>33654</v>
      </c>
      <c r="F1134" s="0" t="s">
        <v>498</v>
      </c>
      <c r="G1134" s="0" t="n">
        <v>3</v>
      </c>
      <c r="H1134" s="0" t="n">
        <v>1</v>
      </c>
      <c r="I1134" s="0" t="n">
        <v>0.01</v>
      </c>
      <c r="J1134" s="0" t="n">
        <v>1000</v>
      </c>
      <c r="K1134" s="0" t="n">
        <v>0</v>
      </c>
      <c r="L1134" s="0" t="n">
        <v>0</v>
      </c>
      <c r="M1134" s="0" t="n">
        <v>105</v>
      </c>
      <c r="N1134" s="0" t="n">
        <v>0</v>
      </c>
      <c r="O1134" s="0" t="n">
        <v>105</v>
      </c>
      <c r="P1134" s="0" t="n">
        <v>0</v>
      </c>
      <c r="Q1134" s="0" t="n">
        <v>0</v>
      </c>
      <c r="R1134" s="0" t="n">
        <v>0</v>
      </c>
      <c r="S1134" s="0" t="n">
        <v>0</v>
      </c>
      <c r="T1134" s="0" t="n">
        <v>0</v>
      </c>
      <c r="U1134" s="0" t="n">
        <v>0</v>
      </c>
      <c r="V1134" s="0" t="n">
        <v>0</v>
      </c>
      <c r="W1134" s="0" t="n">
        <v>0</v>
      </c>
      <c r="X1134" s="0" t="n">
        <v>90.01</v>
      </c>
      <c r="Y1134" s="0" t="n">
        <v>0</v>
      </c>
      <c r="Z1134" s="0" t="n">
        <v>0</v>
      </c>
      <c r="AA1134" s="0" t="n">
        <v>5000000</v>
      </c>
      <c r="AB1134" s="0" t="n">
        <v>0</v>
      </c>
      <c r="AC1134" s="0" t="n">
        <v>0</v>
      </c>
      <c r="AD1134" s="0" t="s">
        <v>99</v>
      </c>
      <c r="AE1134" s="0" t="s">
        <v>99</v>
      </c>
      <c r="AH1134" s="0" t="n">
        <v>6</v>
      </c>
      <c r="AI1134" s="0" t="s">
        <v>2133</v>
      </c>
      <c r="AJ1134" s="0" t="s">
        <v>32112</v>
      </c>
      <c r="AK1134" s="0" t="s">
        <v>31135</v>
      </c>
      <c r="AL1134" s="0" t="s">
        <v>2112</v>
      </c>
    </row>
    <row r="1135" customFormat="false" ht="15" hidden="false" customHeight="false" outlineLevel="0" collapsed="false">
      <c r="A1135" s="0" t="s">
        <v>33655</v>
      </c>
      <c r="B1135" s="0" t="s">
        <v>33656</v>
      </c>
      <c r="C1135" s="0" t="s">
        <v>33657</v>
      </c>
      <c r="D1135" s="0" t="s">
        <v>33657</v>
      </c>
      <c r="E1135" s="0" t="s">
        <v>33658</v>
      </c>
      <c r="F1135" s="0" t="s">
        <v>498</v>
      </c>
      <c r="G1135" s="0" t="n">
        <v>3</v>
      </c>
      <c r="H1135" s="0" t="n">
        <v>1</v>
      </c>
      <c r="I1135" s="0" t="n">
        <v>0.01</v>
      </c>
      <c r="J1135" s="0" t="n">
        <v>1000</v>
      </c>
      <c r="K1135" s="0" t="n">
        <v>0</v>
      </c>
      <c r="L1135" s="0" t="n">
        <v>99.84</v>
      </c>
      <c r="M1135" s="0" t="n">
        <v>99.84</v>
      </c>
      <c r="N1135" s="0" t="n">
        <v>99.79</v>
      </c>
      <c r="O1135" s="0" t="n">
        <v>99.84</v>
      </c>
      <c r="P1135" s="0" t="n">
        <v>0</v>
      </c>
      <c r="Q1135" s="0" t="n">
        <v>0</v>
      </c>
      <c r="R1135" s="0" t="n">
        <v>0</v>
      </c>
      <c r="S1135" s="0" t="n">
        <v>99.83</v>
      </c>
      <c r="T1135" s="0" t="n">
        <v>99.89</v>
      </c>
      <c r="U1135" s="0" t="n">
        <v>99.66</v>
      </c>
      <c r="V1135" s="0" t="n">
        <v>99.9</v>
      </c>
      <c r="W1135" s="0" t="n">
        <v>328450</v>
      </c>
      <c r="X1135" s="0" t="n">
        <v>99.71</v>
      </c>
      <c r="Y1135" s="0" t="n">
        <v>99.84</v>
      </c>
      <c r="Z1135" s="0" t="n">
        <v>72</v>
      </c>
      <c r="AA1135" s="0" t="n">
        <v>60000</v>
      </c>
      <c r="AB1135" s="0" t="n">
        <v>1996.8</v>
      </c>
      <c r="AC1135" s="0" t="n">
        <v>0</v>
      </c>
      <c r="AD1135" s="0" t="s">
        <v>99</v>
      </c>
      <c r="AE1135" s="0" t="s">
        <v>99</v>
      </c>
      <c r="AH1135" s="0" t="n">
        <v>6</v>
      </c>
      <c r="AI1135" s="0" t="s">
        <v>2133</v>
      </c>
      <c r="AJ1135" s="0" t="s">
        <v>32112</v>
      </c>
      <c r="AK1135" s="0" t="s">
        <v>31135</v>
      </c>
      <c r="AL1135" s="0" t="s">
        <v>2112</v>
      </c>
    </row>
    <row r="1136" customFormat="false" ht="15" hidden="false" customHeight="false" outlineLevel="0" collapsed="false">
      <c r="A1136" s="0" t="s">
        <v>33659</v>
      </c>
      <c r="B1136" s="0" t="s">
        <v>33660</v>
      </c>
      <c r="C1136" s="0" t="s">
        <v>19706</v>
      </c>
      <c r="D1136" s="0" t="s">
        <v>19706</v>
      </c>
      <c r="E1136" s="0" t="s">
        <v>33661</v>
      </c>
      <c r="F1136" s="0" t="s">
        <v>498</v>
      </c>
      <c r="G1136" s="0" t="n">
        <v>3</v>
      </c>
      <c r="H1136" s="0" t="n">
        <v>1</v>
      </c>
      <c r="I1136" s="0" t="n">
        <v>0.01</v>
      </c>
      <c r="J1136" s="0" t="n">
        <v>1000</v>
      </c>
      <c r="K1136" s="0" t="n">
        <v>0.02</v>
      </c>
      <c r="L1136" s="0" t="n">
        <v>88.31</v>
      </c>
      <c r="M1136" s="0" t="n">
        <v>88.31</v>
      </c>
      <c r="N1136" s="0" t="n">
        <v>87.94</v>
      </c>
      <c r="O1136" s="0" t="n">
        <v>88.33</v>
      </c>
      <c r="P1136" s="0" t="n">
        <v>0</v>
      </c>
      <c r="Q1136" s="0" t="n">
        <v>0</v>
      </c>
      <c r="R1136" s="0" t="n">
        <v>0</v>
      </c>
      <c r="S1136" s="0" t="n">
        <v>88.48</v>
      </c>
      <c r="T1136" s="0" t="n">
        <v>88.48</v>
      </c>
      <c r="U1136" s="0" t="n">
        <v>88.29</v>
      </c>
      <c r="V1136" s="0" t="n">
        <v>88.8</v>
      </c>
      <c r="W1136" s="0" t="n">
        <v>50435</v>
      </c>
      <c r="X1136" s="0" t="n">
        <v>88.31</v>
      </c>
      <c r="Y1136" s="0" t="n">
        <v>88.56</v>
      </c>
      <c r="Z1136" s="0" t="n">
        <v>21</v>
      </c>
      <c r="AA1136" s="0" t="n">
        <v>500000</v>
      </c>
      <c r="AB1136" s="0" t="n">
        <v>1766.2</v>
      </c>
      <c r="AC1136" s="0" t="n">
        <v>0</v>
      </c>
      <c r="AD1136" s="0" t="s">
        <v>99</v>
      </c>
      <c r="AE1136" s="0" t="s">
        <v>99</v>
      </c>
      <c r="AH1136" s="0" t="n">
        <v>6</v>
      </c>
      <c r="AI1136" s="0" t="s">
        <v>2133</v>
      </c>
      <c r="AJ1136" s="0" t="s">
        <v>32112</v>
      </c>
      <c r="AK1136" s="0" t="s">
        <v>31135</v>
      </c>
      <c r="AL1136" s="0" t="s">
        <v>2112</v>
      </c>
    </row>
    <row r="1137" customFormat="false" ht="15" hidden="false" customHeight="false" outlineLevel="0" collapsed="false">
      <c r="A1137" s="0" t="s">
        <v>33662</v>
      </c>
      <c r="B1137" s="0" t="s">
        <v>33663</v>
      </c>
      <c r="C1137" s="0" t="s">
        <v>33664</v>
      </c>
      <c r="D1137" s="0" t="s">
        <v>33664</v>
      </c>
      <c r="E1137" s="0" t="s">
        <v>33665</v>
      </c>
      <c r="F1137" s="0" t="s">
        <v>498</v>
      </c>
      <c r="G1137" s="0" t="n">
        <v>3</v>
      </c>
      <c r="H1137" s="0" t="n">
        <v>1</v>
      </c>
      <c r="I1137" s="0" t="n">
        <v>0.01</v>
      </c>
      <c r="J1137" s="0" t="n">
        <v>1000</v>
      </c>
      <c r="K1137" s="0" t="n">
        <v>-0.61</v>
      </c>
      <c r="L1137" s="0" t="n">
        <v>94.19</v>
      </c>
      <c r="M1137" s="0" t="n">
        <v>94.77</v>
      </c>
      <c r="N1137" s="0" t="n">
        <v>94</v>
      </c>
      <c r="O1137" s="0" t="n">
        <v>94.19</v>
      </c>
      <c r="P1137" s="0" t="n">
        <v>0</v>
      </c>
      <c r="Q1137" s="0" t="n">
        <v>0</v>
      </c>
      <c r="R1137" s="0" t="n">
        <v>0</v>
      </c>
      <c r="S1137" s="0" t="n">
        <v>94.52</v>
      </c>
      <c r="T1137" s="0" t="n">
        <v>96.68</v>
      </c>
      <c r="U1137" s="0" t="n">
        <v>94.03</v>
      </c>
      <c r="V1137" s="0" t="n">
        <v>96.69</v>
      </c>
      <c r="W1137" s="0" t="n">
        <v>259930</v>
      </c>
      <c r="X1137" s="0" t="n">
        <v>94.14</v>
      </c>
      <c r="Y1137" s="0" t="n">
        <v>94.19</v>
      </c>
      <c r="Z1137" s="0" t="n">
        <v>38</v>
      </c>
      <c r="AA1137" s="0" t="n">
        <v>600000</v>
      </c>
      <c r="AB1137" s="0" t="n">
        <v>9419</v>
      </c>
      <c r="AC1137" s="0" t="n">
        <v>0</v>
      </c>
      <c r="AD1137" s="0" t="s">
        <v>99</v>
      </c>
      <c r="AE1137" s="0" t="s">
        <v>99</v>
      </c>
      <c r="AH1137" s="0" t="n">
        <v>6</v>
      </c>
      <c r="AI1137" s="0" t="s">
        <v>2133</v>
      </c>
      <c r="AJ1137" s="0" t="s">
        <v>32112</v>
      </c>
      <c r="AK1137" s="0" t="s">
        <v>31135</v>
      </c>
      <c r="AL1137" s="0" t="s">
        <v>2112</v>
      </c>
    </row>
    <row r="1138" customFormat="false" ht="15" hidden="false" customHeight="false" outlineLevel="0" collapsed="false">
      <c r="A1138" s="0" t="s">
        <v>33666</v>
      </c>
      <c r="B1138" s="0" t="s">
        <v>33667</v>
      </c>
      <c r="C1138" s="0" t="s">
        <v>26838</v>
      </c>
      <c r="D1138" s="0" t="s">
        <v>26838</v>
      </c>
      <c r="E1138" s="0" t="s">
        <v>33668</v>
      </c>
      <c r="F1138" s="0" t="s">
        <v>498</v>
      </c>
      <c r="G1138" s="0" t="n">
        <v>3</v>
      </c>
      <c r="H1138" s="0" t="n">
        <v>1</v>
      </c>
      <c r="I1138" s="0" t="n">
        <v>0.01</v>
      </c>
      <c r="J1138" s="0" t="n">
        <v>1000</v>
      </c>
      <c r="K1138" s="0" t="n">
        <v>-0.34</v>
      </c>
      <c r="L1138" s="0" t="n">
        <v>97.41</v>
      </c>
      <c r="M1138" s="0" t="n">
        <v>97.74</v>
      </c>
      <c r="N1138" s="0" t="n">
        <v>97.62</v>
      </c>
      <c r="O1138" s="0" t="n">
        <v>97.41</v>
      </c>
      <c r="P1138" s="0" t="n">
        <v>0</v>
      </c>
      <c r="Q1138" s="0" t="n">
        <v>0</v>
      </c>
      <c r="R1138" s="0" t="n">
        <v>0</v>
      </c>
      <c r="S1138" s="0" t="n">
        <v>97.13</v>
      </c>
      <c r="T1138" s="0" t="n">
        <v>96.56</v>
      </c>
      <c r="U1138" s="0" t="n">
        <v>96.5</v>
      </c>
      <c r="V1138" s="0" t="n">
        <v>97.51</v>
      </c>
      <c r="W1138" s="0" t="n">
        <v>265163</v>
      </c>
      <c r="X1138" s="0" t="n">
        <v>97.29</v>
      </c>
      <c r="Y1138" s="0" t="n">
        <v>97.39</v>
      </c>
      <c r="Z1138" s="0" t="n">
        <v>48</v>
      </c>
      <c r="AA1138" s="0" t="n">
        <v>4000000</v>
      </c>
      <c r="AB1138" s="0" t="n">
        <v>974.1</v>
      </c>
      <c r="AC1138" s="0" t="n">
        <v>0</v>
      </c>
      <c r="AD1138" s="0" t="s">
        <v>99</v>
      </c>
      <c r="AE1138" s="0" t="s">
        <v>99</v>
      </c>
      <c r="AH1138" s="0" t="n">
        <v>800</v>
      </c>
      <c r="AI1138" s="0" t="s">
        <v>2133</v>
      </c>
      <c r="AJ1138" s="0" t="s">
        <v>32112</v>
      </c>
      <c r="AK1138" s="0" t="s">
        <v>31135</v>
      </c>
      <c r="AL1138" s="0" t="s">
        <v>2112</v>
      </c>
    </row>
    <row r="1139" customFormat="false" ht="15" hidden="false" customHeight="false" outlineLevel="0" collapsed="false">
      <c r="A1139" s="0" t="s">
        <v>33669</v>
      </c>
      <c r="B1139" s="0" t="s">
        <v>33670</v>
      </c>
      <c r="C1139" s="0" t="s">
        <v>19037</v>
      </c>
      <c r="D1139" s="0" t="s">
        <v>19037</v>
      </c>
      <c r="E1139" s="0" t="s">
        <v>33671</v>
      </c>
      <c r="F1139" s="0" t="s">
        <v>498</v>
      </c>
      <c r="G1139" s="0" t="n">
        <v>3</v>
      </c>
      <c r="H1139" s="0" t="n">
        <v>1</v>
      </c>
      <c r="I1139" s="0" t="n">
        <v>0.01</v>
      </c>
      <c r="J1139" s="0" t="n">
        <v>1000</v>
      </c>
      <c r="K1139" s="0" t="n">
        <v>-0.16</v>
      </c>
      <c r="L1139" s="0" t="n">
        <v>99.03</v>
      </c>
      <c r="M1139" s="0" t="n">
        <v>99.18</v>
      </c>
      <c r="N1139" s="0" t="n">
        <v>98.94</v>
      </c>
      <c r="O1139" s="0" t="n">
        <v>99.03</v>
      </c>
      <c r="P1139" s="0" t="n">
        <v>0</v>
      </c>
      <c r="Q1139" s="0" t="n">
        <v>0</v>
      </c>
      <c r="R1139" s="0" t="n">
        <v>0</v>
      </c>
      <c r="S1139" s="0" t="n">
        <v>98.77</v>
      </c>
      <c r="T1139" s="0" t="n">
        <v>99.06</v>
      </c>
      <c r="U1139" s="0" t="n">
        <v>98.2</v>
      </c>
      <c r="V1139" s="0" t="n">
        <v>99.19</v>
      </c>
      <c r="W1139" s="0" t="n">
        <v>814850</v>
      </c>
      <c r="X1139" s="0" t="n">
        <v>98.78</v>
      </c>
      <c r="Y1139" s="0" t="n">
        <v>99.03</v>
      </c>
      <c r="Z1139" s="0" t="n">
        <v>101</v>
      </c>
      <c r="AA1139" s="0" t="n">
        <v>4500000</v>
      </c>
      <c r="AB1139" s="0" t="n">
        <v>21786.6</v>
      </c>
      <c r="AC1139" s="0" t="n">
        <v>0</v>
      </c>
      <c r="AD1139" s="0" t="s">
        <v>99</v>
      </c>
      <c r="AE1139" s="0" t="s">
        <v>99</v>
      </c>
      <c r="AH1139" s="0" t="n">
        <v>800</v>
      </c>
      <c r="AI1139" s="0" t="s">
        <v>2133</v>
      </c>
      <c r="AJ1139" s="0" t="s">
        <v>32112</v>
      </c>
      <c r="AK1139" s="0" t="s">
        <v>31135</v>
      </c>
      <c r="AL1139" s="0" t="s">
        <v>2112</v>
      </c>
    </row>
    <row r="1140" customFormat="false" ht="15" hidden="false" customHeight="false" outlineLevel="0" collapsed="false">
      <c r="A1140" s="0" t="s">
        <v>33672</v>
      </c>
      <c r="B1140" s="0" t="s">
        <v>33673</v>
      </c>
      <c r="C1140" s="0" t="s">
        <v>24025</v>
      </c>
      <c r="D1140" s="0" t="s">
        <v>24025</v>
      </c>
      <c r="E1140" s="0" t="s">
        <v>33674</v>
      </c>
      <c r="F1140" s="0" t="s">
        <v>498</v>
      </c>
      <c r="G1140" s="0" t="n">
        <v>3</v>
      </c>
      <c r="H1140" s="0" t="n">
        <v>1</v>
      </c>
      <c r="I1140" s="0" t="n">
        <v>0.01</v>
      </c>
      <c r="J1140" s="0" t="n">
        <v>1000</v>
      </c>
      <c r="K1140" s="0" t="n">
        <v>0.54</v>
      </c>
      <c r="L1140" s="0" t="n">
        <v>99.5</v>
      </c>
      <c r="M1140" s="0" t="n">
        <v>98.97</v>
      </c>
      <c r="N1140" s="0" t="n">
        <v>98.66</v>
      </c>
      <c r="O1140" s="0" t="n">
        <v>99.41</v>
      </c>
      <c r="P1140" s="0" t="n">
        <v>0</v>
      </c>
      <c r="Q1140" s="0" t="n">
        <v>0</v>
      </c>
      <c r="R1140" s="0" t="n">
        <v>0</v>
      </c>
      <c r="S1140" s="0" t="n">
        <v>99.29</v>
      </c>
      <c r="T1140" s="0" t="n">
        <v>98.97</v>
      </c>
      <c r="U1140" s="0" t="n">
        <v>98.5</v>
      </c>
      <c r="V1140" s="0" t="n">
        <v>99.78</v>
      </c>
      <c r="W1140" s="0" t="n">
        <v>1375154</v>
      </c>
      <c r="X1140" s="0" t="n">
        <v>99.4</v>
      </c>
      <c r="Y1140" s="0" t="n">
        <v>99.5</v>
      </c>
      <c r="Z1140" s="0" t="n">
        <v>143</v>
      </c>
      <c r="AA1140" s="0" t="n">
        <v>500000</v>
      </c>
      <c r="AB1140" s="0" t="n">
        <v>2985</v>
      </c>
      <c r="AC1140" s="0" t="n">
        <v>0</v>
      </c>
      <c r="AD1140" s="0" t="s">
        <v>99</v>
      </c>
      <c r="AE1140" s="0" t="s">
        <v>99</v>
      </c>
      <c r="AH1140" s="0" t="n">
        <v>6</v>
      </c>
      <c r="AI1140" s="0" t="s">
        <v>2133</v>
      </c>
      <c r="AJ1140" s="0" t="s">
        <v>32112</v>
      </c>
      <c r="AK1140" s="0" t="s">
        <v>31135</v>
      </c>
      <c r="AL1140" s="0" t="s">
        <v>2112</v>
      </c>
    </row>
    <row r="1141" customFormat="false" ht="15" hidden="false" customHeight="false" outlineLevel="0" collapsed="false">
      <c r="A1141" s="0" t="s">
        <v>33675</v>
      </c>
      <c r="B1141" s="0" t="s">
        <v>33676</v>
      </c>
      <c r="C1141" s="0" t="s">
        <v>33677</v>
      </c>
      <c r="D1141" s="0" t="s">
        <v>33677</v>
      </c>
      <c r="E1141" s="0" t="s">
        <v>33678</v>
      </c>
      <c r="F1141" s="0" t="s">
        <v>498</v>
      </c>
      <c r="G1141" s="0" t="n">
        <v>3</v>
      </c>
      <c r="H1141" s="0" t="n">
        <v>1</v>
      </c>
      <c r="I1141" s="0" t="n">
        <v>0.01</v>
      </c>
      <c r="J1141" s="0" t="n">
        <v>1000</v>
      </c>
      <c r="K1141" s="0" t="n">
        <v>0.13</v>
      </c>
      <c r="L1141" s="0" t="n">
        <v>86.95</v>
      </c>
      <c r="M1141" s="0" t="n">
        <v>86.84</v>
      </c>
      <c r="N1141" s="0" t="n">
        <v>86.84</v>
      </c>
      <c r="O1141" s="0" t="n">
        <v>86.95</v>
      </c>
      <c r="P1141" s="0" t="n">
        <v>0</v>
      </c>
      <c r="Q1141" s="0" t="n">
        <v>0</v>
      </c>
      <c r="R1141" s="0" t="n">
        <v>0</v>
      </c>
      <c r="S1141" s="0" t="n">
        <v>86.97</v>
      </c>
      <c r="T1141" s="0" t="n">
        <v>87.68</v>
      </c>
      <c r="U1141" s="0" t="n">
        <v>86.95</v>
      </c>
      <c r="V1141" s="0" t="n">
        <v>87.68</v>
      </c>
      <c r="W1141" s="0" t="n">
        <v>33049</v>
      </c>
      <c r="X1141" s="0" t="n">
        <v>86.69</v>
      </c>
      <c r="Y1141" s="0" t="n">
        <v>86.95</v>
      </c>
      <c r="Z1141" s="0" t="n">
        <v>7</v>
      </c>
      <c r="AA1141" s="0" t="n">
        <v>12000000</v>
      </c>
      <c r="AB1141" s="0" t="n">
        <v>22607</v>
      </c>
      <c r="AC1141" s="0" t="n">
        <v>0</v>
      </c>
      <c r="AD1141" s="0" t="s">
        <v>99</v>
      </c>
      <c r="AE1141" s="0" t="s">
        <v>99</v>
      </c>
      <c r="AH1141" s="0" t="n">
        <v>6</v>
      </c>
      <c r="AI1141" s="0" t="s">
        <v>2133</v>
      </c>
      <c r="AJ1141" s="0" t="s">
        <v>32112</v>
      </c>
      <c r="AK1141" s="0" t="s">
        <v>31135</v>
      </c>
      <c r="AL1141" s="0" t="s">
        <v>2112</v>
      </c>
    </row>
    <row r="1142" customFormat="false" ht="15" hidden="false" customHeight="false" outlineLevel="0" collapsed="false">
      <c r="A1142" s="0" t="s">
        <v>33679</v>
      </c>
      <c r="B1142" s="0" t="s">
        <v>33680</v>
      </c>
      <c r="C1142" s="0" t="s">
        <v>24624</v>
      </c>
      <c r="D1142" s="0" t="s">
        <v>24624</v>
      </c>
      <c r="E1142" s="0" t="s">
        <v>33681</v>
      </c>
      <c r="F1142" s="0" t="s">
        <v>498</v>
      </c>
      <c r="G1142" s="0" t="n">
        <v>3</v>
      </c>
      <c r="H1142" s="0" t="n">
        <v>1</v>
      </c>
      <c r="I1142" s="0" t="n">
        <v>0.01</v>
      </c>
      <c r="J1142" s="0" t="n">
        <v>1000</v>
      </c>
      <c r="K1142" s="0" t="n">
        <v>-0.34</v>
      </c>
      <c r="L1142" s="0" t="n">
        <v>66.77</v>
      </c>
      <c r="M1142" s="0" t="n">
        <v>67</v>
      </c>
      <c r="N1142" s="0" t="n">
        <v>71.74</v>
      </c>
      <c r="O1142" s="0" t="n">
        <v>66.77</v>
      </c>
      <c r="P1142" s="0" t="n">
        <v>0</v>
      </c>
      <c r="Q1142" s="0" t="n">
        <v>0</v>
      </c>
      <c r="R1142" s="0" t="n">
        <v>0</v>
      </c>
      <c r="S1142" s="0" t="n">
        <v>66.89</v>
      </c>
      <c r="T1142" s="0" t="n">
        <v>67</v>
      </c>
      <c r="U1142" s="0" t="n">
        <v>66.77</v>
      </c>
      <c r="V1142" s="0" t="n">
        <v>67</v>
      </c>
      <c r="W1142" s="0" t="n">
        <v>5351</v>
      </c>
      <c r="X1142" s="0" t="n">
        <v>66.76</v>
      </c>
      <c r="Y1142" s="0" t="n">
        <v>67</v>
      </c>
      <c r="Z1142" s="0" t="n">
        <v>8</v>
      </c>
      <c r="AA1142" s="0" t="n">
        <v>15000000</v>
      </c>
      <c r="AB1142" s="0" t="n">
        <v>667.7</v>
      </c>
      <c r="AC1142" s="0" t="n">
        <v>0</v>
      </c>
      <c r="AD1142" s="0" t="s">
        <v>99</v>
      </c>
      <c r="AE1142" s="0" t="s">
        <v>99</v>
      </c>
      <c r="AH1142" s="0" t="n">
        <v>6</v>
      </c>
      <c r="AI1142" s="0" t="s">
        <v>2133</v>
      </c>
      <c r="AJ1142" s="0" t="s">
        <v>32112</v>
      </c>
      <c r="AK1142" s="0" t="s">
        <v>31135</v>
      </c>
      <c r="AL1142" s="0" t="s">
        <v>2112</v>
      </c>
    </row>
    <row r="1143" customFormat="false" ht="15" hidden="false" customHeight="false" outlineLevel="0" collapsed="false">
      <c r="A1143" s="0" t="s">
        <v>33682</v>
      </c>
      <c r="B1143" s="0" t="s">
        <v>33683</v>
      </c>
      <c r="C1143" s="0" t="s">
        <v>33684</v>
      </c>
      <c r="D1143" s="0" t="s">
        <v>33684</v>
      </c>
      <c r="E1143" s="0" t="s">
        <v>33685</v>
      </c>
      <c r="F1143" s="0" t="s">
        <v>498</v>
      </c>
      <c r="G1143" s="0" t="n">
        <v>3</v>
      </c>
      <c r="H1143" s="0" t="n">
        <v>1</v>
      </c>
      <c r="I1143" s="0" t="n">
        <v>0.01</v>
      </c>
      <c r="J1143" s="0" t="n">
        <v>1000</v>
      </c>
      <c r="K1143" s="0" t="n">
        <v>-1.37</v>
      </c>
      <c r="L1143" s="0" t="n">
        <v>73.69</v>
      </c>
      <c r="M1143" s="0" t="n">
        <v>74.71</v>
      </c>
      <c r="N1143" s="0" t="n">
        <v>76.84</v>
      </c>
      <c r="O1143" s="0" t="n">
        <v>73.82</v>
      </c>
      <c r="P1143" s="0" t="n">
        <v>0</v>
      </c>
      <c r="Q1143" s="0" t="n">
        <v>0</v>
      </c>
      <c r="R1143" s="0" t="n">
        <v>0</v>
      </c>
      <c r="S1143" s="0" t="n">
        <v>67.65</v>
      </c>
      <c r="T1143" s="0" t="n">
        <v>73.88</v>
      </c>
      <c r="U1143" s="0" t="n">
        <v>55.36</v>
      </c>
      <c r="V1143" s="0" t="n">
        <v>74.23</v>
      </c>
      <c r="W1143" s="0" t="n">
        <v>14206</v>
      </c>
      <c r="X1143" s="0" t="n">
        <v>73.47</v>
      </c>
      <c r="Y1143" s="0" t="n">
        <v>74.54</v>
      </c>
      <c r="Z1143" s="0" t="n">
        <v>12</v>
      </c>
      <c r="AA1143" s="0" t="n">
        <v>9600000</v>
      </c>
      <c r="AB1143" s="0" t="n">
        <v>2947.6</v>
      </c>
      <c r="AC1143" s="0" t="n">
        <v>0</v>
      </c>
      <c r="AD1143" s="0" t="s">
        <v>99</v>
      </c>
      <c r="AE1143" s="0" t="s">
        <v>99</v>
      </c>
      <c r="AH1143" s="0" t="n">
        <v>6</v>
      </c>
      <c r="AI1143" s="0" t="s">
        <v>2133</v>
      </c>
      <c r="AJ1143" s="0" t="s">
        <v>32112</v>
      </c>
      <c r="AK1143" s="0" t="s">
        <v>31135</v>
      </c>
      <c r="AL1143" s="0" t="s">
        <v>2112</v>
      </c>
    </row>
    <row r="1144" customFormat="false" ht="15" hidden="false" customHeight="false" outlineLevel="0" collapsed="false">
      <c r="A1144" s="0" t="s">
        <v>33686</v>
      </c>
      <c r="B1144" s="0" t="s">
        <v>33687</v>
      </c>
      <c r="C1144" s="0" t="s">
        <v>20104</v>
      </c>
      <c r="D1144" s="0" t="s">
        <v>20104</v>
      </c>
      <c r="E1144" s="0" t="s">
        <v>33688</v>
      </c>
      <c r="F1144" s="0" t="s">
        <v>498</v>
      </c>
      <c r="G1144" s="0" t="n">
        <v>3</v>
      </c>
      <c r="H1144" s="0" t="n">
        <v>1</v>
      </c>
      <c r="I1144" s="0" t="n">
        <v>0.01</v>
      </c>
      <c r="J1144" s="0" t="n">
        <v>1000</v>
      </c>
      <c r="K1144" s="0" t="n">
        <v>0</v>
      </c>
      <c r="L1144" s="0" t="n">
        <v>0</v>
      </c>
      <c r="M1144" s="0" t="n">
        <v>69.5</v>
      </c>
      <c r="N1144" s="0" t="n">
        <v>71.4</v>
      </c>
      <c r="O1144" s="0" t="n">
        <v>69.5</v>
      </c>
      <c r="P1144" s="0" t="n">
        <v>0</v>
      </c>
      <c r="Q1144" s="0" t="n">
        <v>0</v>
      </c>
      <c r="R1144" s="0" t="n">
        <v>0</v>
      </c>
      <c r="S1144" s="0" t="n">
        <v>0</v>
      </c>
      <c r="T1144" s="0" t="n">
        <v>0</v>
      </c>
      <c r="U1144" s="0" t="n">
        <v>0</v>
      </c>
      <c r="V1144" s="0" t="n">
        <v>0</v>
      </c>
      <c r="W1144" s="0" t="n">
        <v>0</v>
      </c>
      <c r="X1144" s="0" t="n">
        <v>65.31</v>
      </c>
      <c r="Y1144" s="0" t="n">
        <v>69.5</v>
      </c>
      <c r="Z1144" s="0" t="n">
        <v>0</v>
      </c>
      <c r="AA1144" s="0" t="n">
        <v>6000000</v>
      </c>
      <c r="AB1144" s="0" t="n">
        <v>0</v>
      </c>
      <c r="AC1144" s="0" t="n">
        <v>0</v>
      </c>
      <c r="AD1144" s="0" t="s">
        <v>99</v>
      </c>
      <c r="AE1144" s="0" t="s">
        <v>99</v>
      </c>
      <c r="AH1144" s="0" t="n">
        <v>6</v>
      </c>
      <c r="AI1144" s="0" t="s">
        <v>2133</v>
      </c>
      <c r="AJ1144" s="0" t="s">
        <v>32112</v>
      </c>
      <c r="AK1144" s="0" t="s">
        <v>31135</v>
      </c>
      <c r="AL1144" s="0" t="s">
        <v>2112</v>
      </c>
    </row>
    <row r="1145" customFormat="false" ht="15" hidden="false" customHeight="false" outlineLevel="0" collapsed="false">
      <c r="A1145" s="0" t="s">
        <v>33689</v>
      </c>
      <c r="B1145" s="0" t="s">
        <v>33690</v>
      </c>
      <c r="C1145" s="0" t="s">
        <v>33691</v>
      </c>
      <c r="D1145" s="0" t="s">
        <v>33691</v>
      </c>
      <c r="E1145" s="0" t="s">
        <v>33692</v>
      </c>
      <c r="F1145" s="0" t="s">
        <v>498</v>
      </c>
      <c r="G1145" s="0" t="n">
        <v>3</v>
      </c>
      <c r="H1145" s="0" t="n">
        <v>1</v>
      </c>
      <c r="I1145" s="0" t="n">
        <v>0.01</v>
      </c>
      <c r="J1145" s="0" t="n">
        <v>1000</v>
      </c>
      <c r="K1145" s="0" t="n">
        <v>0.72</v>
      </c>
      <c r="L1145" s="0" t="n">
        <v>78.26</v>
      </c>
      <c r="M1145" s="0" t="n">
        <v>77.72</v>
      </c>
      <c r="N1145" s="0" t="n">
        <v>79.61</v>
      </c>
      <c r="O1145" s="0" t="n">
        <v>78.25</v>
      </c>
      <c r="P1145" s="0" t="n">
        <v>0</v>
      </c>
      <c r="Q1145" s="0" t="n">
        <v>0</v>
      </c>
      <c r="R1145" s="0" t="n">
        <v>0</v>
      </c>
      <c r="S1145" s="0" t="n">
        <v>74.46</v>
      </c>
      <c r="T1145" s="0" t="n">
        <v>76.69</v>
      </c>
      <c r="U1145" s="0" t="n">
        <v>71.5</v>
      </c>
      <c r="V1145" s="0" t="n">
        <v>78.26</v>
      </c>
      <c r="W1145" s="0" t="n">
        <v>24573</v>
      </c>
      <c r="X1145" s="0" t="n">
        <v>76.78</v>
      </c>
      <c r="Y1145" s="0" t="n">
        <v>79.24</v>
      </c>
      <c r="Z1145" s="0" t="n">
        <v>14</v>
      </c>
      <c r="AA1145" s="0" t="n">
        <v>8300000</v>
      </c>
      <c r="AB1145" s="0" t="n">
        <v>782.6</v>
      </c>
      <c r="AC1145" s="0" t="n">
        <v>0</v>
      </c>
      <c r="AD1145" s="0" t="s">
        <v>99</v>
      </c>
      <c r="AE1145" s="0" t="s">
        <v>99</v>
      </c>
      <c r="AH1145" s="0" t="n">
        <v>6</v>
      </c>
      <c r="AI1145" s="0" t="s">
        <v>2133</v>
      </c>
      <c r="AJ1145" s="0" t="s">
        <v>32112</v>
      </c>
      <c r="AK1145" s="0" t="s">
        <v>31135</v>
      </c>
      <c r="AL1145" s="0" t="s">
        <v>2112</v>
      </c>
    </row>
    <row r="1146" customFormat="false" ht="15" hidden="false" customHeight="false" outlineLevel="0" collapsed="false">
      <c r="A1146" s="0" t="s">
        <v>33693</v>
      </c>
      <c r="B1146" s="0" t="s">
        <v>33694</v>
      </c>
      <c r="C1146" s="0" t="s">
        <v>26067</v>
      </c>
      <c r="D1146" s="0" t="s">
        <v>26067</v>
      </c>
      <c r="E1146" s="0" t="s">
        <v>33695</v>
      </c>
      <c r="F1146" s="0" t="s">
        <v>498</v>
      </c>
      <c r="G1146" s="0" t="n">
        <v>3</v>
      </c>
      <c r="H1146" s="0" t="n">
        <v>1</v>
      </c>
      <c r="I1146" s="0" t="n">
        <v>0.01</v>
      </c>
      <c r="J1146" s="0" t="n">
        <v>1000</v>
      </c>
      <c r="K1146" s="0" t="n">
        <v>2.24</v>
      </c>
      <c r="L1146" s="0" t="n">
        <v>73.54</v>
      </c>
      <c r="M1146" s="0" t="n">
        <v>71.44</v>
      </c>
      <c r="N1146" s="0" t="n">
        <v>72.1</v>
      </c>
      <c r="O1146" s="0" t="n">
        <v>73.54</v>
      </c>
      <c r="P1146" s="0" t="n">
        <v>0</v>
      </c>
      <c r="Q1146" s="0" t="n">
        <v>0</v>
      </c>
      <c r="R1146" s="0" t="n">
        <v>0</v>
      </c>
      <c r="S1146" s="0" t="n">
        <v>72.07</v>
      </c>
      <c r="T1146" s="0" t="n">
        <v>71.3</v>
      </c>
      <c r="U1146" s="0" t="n">
        <v>71.3</v>
      </c>
      <c r="V1146" s="0" t="n">
        <v>73.54</v>
      </c>
      <c r="W1146" s="0" t="n">
        <v>316407</v>
      </c>
      <c r="X1146" s="0" t="n">
        <v>73.22</v>
      </c>
      <c r="Y1146" s="0" t="n">
        <v>73.54</v>
      </c>
      <c r="Z1146" s="0" t="n">
        <v>83</v>
      </c>
      <c r="AA1146" s="0" t="n">
        <v>21795314</v>
      </c>
      <c r="AB1146" s="0" t="n">
        <v>6618.6</v>
      </c>
      <c r="AC1146" s="0" t="n">
        <v>0</v>
      </c>
      <c r="AD1146" s="0" t="s">
        <v>99</v>
      </c>
      <c r="AE1146" s="0" t="s">
        <v>99</v>
      </c>
      <c r="AH1146" s="0" t="n">
        <v>6</v>
      </c>
      <c r="AI1146" s="0" t="s">
        <v>2133</v>
      </c>
      <c r="AJ1146" s="0" t="s">
        <v>32112</v>
      </c>
      <c r="AK1146" s="0" t="s">
        <v>31135</v>
      </c>
      <c r="AL1146" s="0" t="s">
        <v>2112</v>
      </c>
    </row>
    <row r="1147" customFormat="false" ht="15" hidden="false" customHeight="false" outlineLevel="0" collapsed="false">
      <c r="A1147" s="0" t="s">
        <v>33696</v>
      </c>
      <c r="B1147" s="0" t="s">
        <v>33697</v>
      </c>
      <c r="C1147" s="0" t="s">
        <v>18667</v>
      </c>
      <c r="D1147" s="0" t="s">
        <v>18667</v>
      </c>
      <c r="E1147" s="0" t="s">
        <v>33698</v>
      </c>
      <c r="F1147" s="0" t="s">
        <v>498</v>
      </c>
      <c r="G1147" s="0" t="n">
        <v>3</v>
      </c>
      <c r="H1147" s="0" t="n">
        <v>1</v>
      </c>
      <c r="I1147" s="0" t="n">
        <v>0.01</v>
      </c>
      <c r="J1147" s="0" t="n">
        <v>1000</v>
      </c>
      <c r="K1147" s="0" t="n">
        <v>-1.2</v>
      </c>
      <c r="L1147" s="0" t="n">
        <v>68.45</v>
      </c>
      <c r="M1147" s="0" t="n">
        <v>69.28</v>
      </c>
      <c r="N1147" s="0" t="n">
        <v>69.29</v>
      </c>
      <c r="O1147" s="0" t="n">
        <v>68.09</v>
      </c>
      <c r="P1147" s="0" t="n">
        <v>0</v>
      </c>
      <c r="Q1147" s="0" t="n">
        <v>0</v>
      </c>
      <c r="R1147" s="0" t="n">
        <v>0</v>
      </c>
      <c r="S1147" s="0" t="n">
        <v>68.54</v>
      </c>
      <c r="T1147" s="0" t="n">
        <v>69.45</v>
      </c>
      <c r="U1147" s="0" t="n">
        <v>67.55</v>
      </c>
      <c r="V1147" s="0" t="n">
        <v>69.45</v>
      </c>
      <c r="W1147" s="0" t="n">
        <v>339294</v>
      </c>
      <c r="X1147" s="0" t="n">
        <v>68.05</v>
      </c>
      <c r="Y1147" s="0" t="n">
        <v>68.51</v>
      </c>
      <c r="Z1147" s="0" t="n">
        <v>79</v>
      </c>
      <c r="AA1147" s="0" t="n">
        <v>14000000</v>
      </c>
      <c r="AB1147" s="0" t="n">
        <v>1369</v>
      </c>
      <c r="AC1147" s="0" t="n">
        <v>0</v>
      </c>
      <c r="AD1147" s="0" t="s">
        <v>99</v>
      </c>
      <c r="AE1147" s="0" t="s">
        <v>99</v>
      </c>
      <c r="AH1147" s="0" t="n">
        <v>6</v>
      </c>
      <c r="AI1147" s="0" t="s">
        <v>2133</v>
      </c>
      <c r="AJ1147" s="0" t="s">
        <v>32112</v>
      </c>
      <c r="AK1147" s="0" t="s">
        <v>31135</v>
      </c>
      <c r="AL1147" s="0" t="s">
        <v>2112</v>
      </c>
    </row>
    <row r="1148" customFormat="false" ht="15" hidden="false" customHeight="false" outlineLevel="0" collapsed="false">
      <c r="A1148" s="0" t="s">
        <v>33699</v>
      </c>
      <c r="B1148" s="0" t="s">
        <v>33700</v>
      </c>
      <c r="C1148" s="0" t="s">
        <v>20496</v>
      </c>
      <c r="D1148" s="0" t="s">
        <v>20496</v>
      </c>
      <c r="E1148" s="0" t="s">
        <v>33701</v>
      </c>
      <c r="F1148" s="0" t="s">
        <v>498</v>
      </c>
      <c r="G1148" s="0" t="n">
        <v>3</v>
      </c>
      <c r="H1148" s="0" t="n">
        <v>1</v>
      </c>
      <c r="I1148" s="0" t="n">
        <v>0.01</v>
      </c>
      <c r="J1148" s="0" t="n">
        <v>1000</v>
      </c>
      <c r="K1148" s="0" t="n">
        <v>0.18</v>
      </c>
      <c r="L1148" s="0" t="n">
        <v>62</v>
      </c>
      <c r="M1148" s="0" t="n">
        <v>61.89</v>
      </c>
      <c r="N1148" s="0" t="n">
        <v>61.18</v>
      </c>
      <c r="O1148" s="0" t="n">
        <v>62</v>
      </c>
      <c r="P1148" s="0" t="n">
        <v>0</v>
      </c>
      <c r="Q1148" s="0" t="n">
        <v>0</v>
      </c>
      <c r="R1148" s="0" t="n">
        <v>0</v>
      </c>
      <c r="S1148" s="0" t="n">
        <v>62.16</v>
      </c>
      <c r="T1148" s="0" t="n">
        <v>62.22</v>
      </c>
      <c r="U1148" s="0" t="n">
        <v>61.47</v>
      </c>
      <c r="V1148" s="0" t="n">
        <v>62.91</v>
      </c>
      <c r="W1148" s="0" t="n">
        <v>25484</v>
      </c>
      <c r="X1148" s="0" t="n">
        <v>61.58</v>
      </c>
      <c r="Y1148" s="0" t="n">
        <v>62</v>
      </c>
      <c r="Z1148" s="0" t="n">
        <v>26</v>
      </c>
      <c r="AA1148" s="0" t="n">
        <v>9500000</v>
      </c>
      <c r="AB1148" s="0" t="n">
        <v>620</v>
      </c>
      <c r="AC1148" s="0" t="n">
        <v>0</v>
      </c>
      <c r="AD1148" s="0" t="s">
        <v>99</v>
      </c>
      <c r="AE1148" s="0" t="s">
        <v>99</v>
      </c>
      <c r="AH1148" s="0" t="n">
        <v>6</v>
      </c>
      <c r="AI1148" s="0" t="s">
        <v>2133</v>
      </c>
      <c r="AJ1148" s="0" t="s">
        <v>32112</v>
      </c>
      <c r="AK1148" s="0" t="s">
        <v>31135</v>
      </c>
      <c r="AL1148" s="0" t="s">
        <v>2112</v>
      </c>
    </row>
    <row r="1149" customFormat="false" ht="15" hidden="false" customHeight="false" outlineLevel="0" collapsed="false">
      <c r="A1149" s="0" t="s">
        <v>33702</v>
      </c>
      <c r="B1149" s="0" t="s">
        <v>33703</v>
      </c>
      <c r="C1149" s="0" t="s">
        <v>33704</v>
      </c>
      <c r="D1149" s="0" t="s">
        <v>33704</v>
      </c>
      <c r="E1149" s="0" t="s">
        <v>33705</v>
      </c>
      <c r="F1149" s="0" t="s">
        <v>498</v>
      </c>
      <c r="G1149" s="0" t="n">
        <v>3</v>
      </c>
      <c r="H1149" s="0" t="n">
        <v>1</v>
      </c>
      <c r="I1149" s="0" t="n">
        <v>0.01</v>
      </c>
      <c r="J1149" s="0" t="n">
        <v>1000</v>
      </c>
      <c r="K1149" s="0" t="n">
        <v>0</v>
      </c>
      <c r="L1149" s="0" t="n">
        <v>0</v>
      </c>
      <c r="M1149" s="0" t="n">
        <v>0</v>
      </c>
      <c r="N1149" s="0" t="n">
        <v>0</v>
      </c>
      <c r="O1149" s="0" t="n">
        <v>0</v>
      </c>
      <c r="P1149" s="0" t="n">
        <v>0</v>
      </c>
      <c r="Q1149" s="0" t="n">
        <v>0</v>
      </c>
      <c r="R1149" s="0" t="n">
        <v>0</v>
      </c>
      <c r="S1149" s="0" t="n">
        <v>0</v>
      </c>
      <c r="T1149" s="0" t="n">
        <v>0</v>
      </c>
      <c r="U1149" s="0" t="n">
        <v>0</v>
      </c>
      <c r="V1149" s="0" t="n">
        <v>0</v>
      </c>
      <c r="W1149" s="0" t="n">
        <v>0</v>
      </c>
      <c r="X1149" s="0" t="n">
        <v>0</v>
      </c>
      <c r="Y1149" s="0" t="n">
        <v>0</v>
      </c>
      <c r="Z1149" s="0" t="n">
        <v>0</v>
      </c>
      <c r="AA1149" s="0" t="n">
        <v>1600000</v>
      </c>
      <c r="AB1149" s="0" t="n">
        <v>0</v>
      </c>
      <c r="AC1149" s="0" t="n">
        <v>0</v>
      </c>
      <c r="AD1149" s="0" t="s">
        <v>99</v>
      </c>
      <c r="AE1149" s="0" t="s">
        <v>99</v>
      </c>
      <c r="AH1149" s="0" t="n">
        <v>6</v>
      </c>
      <c r="AI1149" s="0" t="s">
        <v>2133</v>
      </c>
      <c r="AJ1149" s="0" t="s">
        <v>32112</v>
      </c>
      <c r="AK1149" s="0" t="s">
        <v>31135</v>
      </c>
      <c r="AL1149" s="0" t="s">
        <v>2112</v>
      </c>
    </row>
    <row r="1150" customFormat="false" ht="15" hidden="false" customHeight="false" outlineLevel="0" collapsed="false">
      <c r="A1150" s="0" t="s">
        <v>33706</v>
      </c>
      <c r="B1150" s="0" t="s">
        <v>33707</v>
      </c>
      <c r="C1150" s="0" t="s">
        <v>33708</v>
      </c>
      <c r="D1150" s="0" t="s">
        <v>33708</v>
      </c>
      <c r="E1150" s="0" t="s">
        <v>33709</v>
      </c>
      <c r="F1150" s="0" t="s">
        <v>498</v>
      </c>
      <c r="G1150" s="0" t="n">
        <v>3</v>
      </c>
      <c r="H1150" s="0" t="n">
        <v>1</v>
      </c>
      <c r="I1150" s="0" t="n">
        <v>0.01</v>
      </c>
      <c r="J1150" s="0" t="n">
        <v>1000</v>
      </c>
      <c r="K1150" s="0" t="n">
        <v>0</v>
      </c>
      <c r="L1150" s="0" t="n">
        <v>0</v>
      </c>
      <c r="M1150" s="0" t="n">
        <v>104</v>
      </c>
      <c r="N1150" s="0" t="n">
        <v>0</v>
      </c>
      <c r="O1150" s="0" t="n">
        <v>104</v>
      </c>
      <c r="P1150" s="0" t="n">
        <v>0</v>
      </c>
      <c r="Q1150" s="0" t="n">
        <v>0</v>
      </c>
      <c r="R1150" s="0" t="n">
        <v>0</v>
      </c>
      <c r="S1150" s="0" t="n">
        <v>0</v>
      </c>
      <c r="T1150" s="0" t="n">
        <v>0</v>
      </c>
      <c r="U1150" s="0" t="n">
        <v>0</v>
      </c>
      <c r="V1150" s="0" t="n">
        <v>0</v>
      </c>
      <c r="W1150" s="0" t="n">
        <v>0</v>
      </c>
      <c r="X1150" s="0" t="n">
        <v>89.13</v>
      </c>
      <c r="Y1150" s="0" t="n">
        <v>97.01</v>
      </c>
      <c r="Z1150" s="0" t="n">
        <v>0</v>
      </c>
      <c r="AA1150" s="0" t="n">
        <v>7000000</v>
      </c>
      <c r="AB1150" s="0" t="n">
        <v>0</v>
      </c>
      <c r="AC1150" s="0" t="n">
        <v>0</v>
      </c>
      <c r="AD1150" s="0" t="s">
        <v>99</v>
      </c>
      <c r="AE1150" s="0" t="s">
        <v>99</v>
      </c>
      <c r="AH1150" s="0" t="n">
        <v>6</v>
      </c>
      <c r="AI1150" s="0" t="s">
        <v>2133</v>
      </c>
      <c r="AJ1150" s="0" t="s">
        <v>32112</v>
      </c>
      <c r="AK1150" s="0" t="s">
        <v>31135</v>
      </c>
      <c r="AL1150" s="0" t="s">
        <v>2112</v>
      </c>
    </row>
    <row r="1151" customFormat="false" ht="15" hidden="false" customHeight="false" outlineLevel="0" collapsed="false">
      <c r="A1151" s="0" t="s">
        <v>33710</v>
      </c>
      <c r="B1151" s="0" t="s">
        <v>33711</v>
      </c>
      <c r="C1151" s="0" t="s">
        <v>33712</v>
      </c>
      <c r="D1151" s="0" t="s">
        <v>33712</v>
      </c>
      <c r="E1151" s="0" t="s">
        <v>33713</v>
      </c>
      <c r="F1151" s="0" t="s">
        <v>498</v>
      </c>
      <c r="G1151" s="0" t="n">
        <v>3</v>
      </c>
      <c r="H1151" s="0" t="n">
        <v>1</v>
      </c>
      <c r="I1151" s="0" t="n">
        <v>0.01</v>
      </c>
      <c r="J1151" s="0" t="n">
        <v>1000</v>
      </c>
      <c r="K1151" s="0" t="n">
        <v>0</v>
      </c>
      <c r="L1151" s="0" t="n">
        <v>0</v>
      </c>
      <c r="M1151" s="0" t="n">
        <v>0</v>
      </c>
      <c r="N1151" s="0" t="n">
        <v>0</v>
      </c>
      <c r="O1151" s="0" t="n">
        <v>0</v>
      </c>
      <c r="P1151" s="0" t="n">
        <v>0</v>
      </c>
      <c r="Q1151" s="0" t="n">
        <v>0</v>
      </c>
      <c r="R1151" s="0" t="n">
        <v>0</v>
      </c>
      <c r="S1151" s="0" t="n">
        <v>0</v>
      </c>
      <c r="T1151" s="0" t="n">
        <v>0</v>
      </c>
      <c r="U1151" s="0" t="n">
        <v>0</v>
      </c>
      <c r="V1151" s="0" t="n">
        <v>0</v>
      </c>
      <c r="W1151" s="0" t="n">
        <v>0</v>
      </c>
      <c r="X1151" s="0" t="n">
        <v>0</v>
      </c>
      <c r="Y1151" s="0" t="n">
        <v>0</v>
      </c>
      <c r="Z1151" s="0" t="n">
        <v>0</v>
      </c>
      <c r="AA1151" s="0" t="n">
        <v>6000000</v>
      </c>
      <c r="AB1151" s="0" t="n">
        <v>0</v>
      </c>
      <c r="AC1151" s="0" t="n">
        <v>0</v>
      </c>
      <c r="AD1151" s="0" t="s">
        <v>99</v>
      </c>
      <c r="AE1151" s="0" t="s">
        <v>99</v>
      </c>
      <c r="AH1151" s="0" t="n">
        <v>6</v>
      </c>
      <c r="AI1151" s="0" t="s">
        <v>2133</v>
      </c>
      <c r="AJ1151" s="0" t="s">
        <v>32112</v>
      </c>
      <c r="AK1151" s="0" t="s">
        <v>31135</v>
      </c>
      <c r="AL1151" s="0" t="s">
        <v>2112</v>
      </c>
    </row>
    <row r="1152" customFormat="false" ht="15" hidden="false" customHeight="false" outlineLevel="0" collapsed="false">
      <c r="A1152" s="0" t="s">
        <v>33714</v>
      </c>
      <c r="B1152" s="0" t="s">
        <v>33715</v>
      </c>
      <c r="C1152" s="0" t="s">
        <v>33716</v>
      </c>
      <c r="D1152" s="0" t="s">
        <v>33716</v>
      </c>
      <c r="E1152" s="0" t="s">
        <v>33717</v>
      </c>
      <c r="F1152" s="0" t="s">
        <v>498</v>
      </c>
      <c r="G1152" s="0" t="n">
        <v>3</v>
      </c>
      <c r="H1152" s="0" t="n">
        <v>1</v>
      </c>
      <c r="I1152" s="0" t="n">
        <v>0.01</v>
      </c>
      <c r="J1152" s="0" t="n">
        <v>1000</v>
      </c>
      <c r="K1152" s="0" t="n">
        <v>0</v>
      </c>
      <c r="L1152" s="0" t="n">
        <v>0</v>
      </c>
      <c r="M1152" s="0" t="n">
        <v>0</v>
      </c>
      <c r="N1152" s="0" t="n">
        <v>0</v>
      </c>
      <c r="O1152" s="0" t="n">
        <v>0</v>
      </c>
      <c r="P1152" s="0" t="n">
        <v>0</v>
      </c>
      <c r="Q1152" s="0" t="n">
        <v>0</v>
      </c>
      <c r="R1152" s="0" t="n">
        <v>0</v>
      </c>
      <c r="S1152" s="0" t="n">
        <v>0</v>
      </c>
      <c r="T1152" s="0" t="n">
        <v>0</v>
      </c>
      <c r="U1152" s="0" t="n">
        <v>0</v>
      </c>
      <c r="V1152" s="0" t="n">
        <v>0</v>
      </c>
      <c r="W1152" s="0" t="n">
        <v>0</v>
      </c>
      <c r="X1152" s="0" t="n">
        <v>0</v>
      </c>
      <c r="Y1152" s="0" t="n">
        <v>0</v>
      </c>
      <c r="Z1152" s="0" t="n">
        <v>0</v>
      </c>
      <c r="AA1152" s="0" t="n">
        <v>1000000</v>
      </c>
      <c r="AB1152" s="0" t="n">
        <v>0</v>
      </c>
      <c r="AC1152" s="0" t="n">
        <v>0</v>
      </c>
      <c r="AD1152" s="0" t="s">
        <v>99</v>
      </c>
      <c r="AE1152" s="0" t="s">
        <v>99</v>
      </c>
      <c r="AH1152" s="0" t="n">
        <v>6</v>
      </c>
      <c r="AI1152" s="0" t="s">
        <v>2133</v>
      </c>
      <c r="AJ1152" s="0" t="s">
        <v>32112</v>
      </c>
      <c r="AK1152" s="0" t="s">
        <v>31135</v>
      </c>
      <c r="AL1152" s="0" t="s">
        <v>2112</v>
      </c>
    </row>
    <row r="1153" customFormat="false" ht="15" hidden="false" customHeight="false" outlineLevel="0" collapsed="false">
      <c r="A1153" s="0" t="s">
        <v>33718</v>
      </c>
      <c r="B1153" s="0" t="s">
        <v>33719</v>
      </c>
      <c r="C1153" s="0" t="s">
        <v>33720</v>
      </c>
      <c r="D1153" s="0" t="s">
        <v>33720</v>
      </c>
      <c r="E1153" s="0" t="s">
        <v>33721</v>
      </c>
      <c r="F1153" s="0" t="s">
        <v>498</v>
      </c>
      <c r="G1153" s="0" t="n">
        <v>3</v>
      </c>
      <c r="H1153" s="0" t="n">
        <v>1</v>
      </c>
      <c r="I1153" s="0" t="n">
        <v>0.01</v>
      </c>
      <c r="J1153" s="0" t="n">
        <v>1000</v>
      </c>
      <c r="K1153" s="0" t="n">
        <v>0</v>
      </c>
      <c r="L1153" s="0" t="n">
        <v>0</v>
      </c>
      <c r="M1153" s="0" t="n">
        <v>92.23</v>
      </c>
      <c r="N1153" s="0" t="n">
        <v>0</v>
      </c>
      <c r="O1153" s="0" t="n">
        <v>92.23</v>
      </c>
      <c r="P1153" s="0" t="n">
        <v>0</v>
      </c>
      <c r="Q1153" s="0" t="n">
        <v>0</v>
      </c>
      <c r="R1153" s="0" t="n">
        <v>0</v>
      </c>
      <c r="S1153" s="0" t="n">
        <v>0</v>
      </c>
      <c r="T1153" s="0" t="n">
        <v>0</v>
      </c>
      <c r="U1153" s="0" t="n">
        <v>0</v>
      </c>
      <c r="V1153" s="0" t="n">
        <v>0</v>
      </c>
      <c r="W1153" s="0" t="n">
        <v>0</v>
      </c>
      <c r="X1153" s="0" t="n">
        <v>83.75</v>
      </c>
      <c r="Y1153" s="0" t="n">
        <v>93.25</v>
      </c>
      <c r="Z1153" s="0" t="n">
        <v>0</v>
      </c>
      <c r="AA1153" s="0" t="n">
        <v>12000000</v>
      </c>
      <c r="AB1153" s="0" t="n">
        <v>0</v>
      </c>
      <c r="AC1153" s="0" t="n">
        <v>0</v>
      </c>
      <c r="AD1153" s="0" t="s">
        <v>99</v>
      </c>
      <c r="AE1153" s="0" t="s">
        <v>99</v>
      </c>
      <c r="AH1153" s="0" t="n">
        <v>6</v>
      </c>
      <c r="AI1153" s="0" t="s">
        <v>2133</v>
      </c>
      <c r="AJ1153" s="0" t="s">
        <v>32112</v>
      </c>
      <c r="AK1153" s="0" t="s">
        <v>31135</v>
      </c>
      <c r="AL1153" s="0" t="s">
        <v>2112</v>
      </c>
    </row>
    <row r="1154" customFormat="false" ht="15" hidden="false" customHeight="false" outlineLevel="0" collapsed="false">
      <c r="A1154" s="0" t="s">
        <v>33722</v>
      </c>
      <c r="B1154" s="0" t="s">
        <v>33723</v>
      </c>
      <c r="C1154" s="0" t="s">
        <v>33724</v>
      </c>
      <c r="D1154" s="0" t="s">
        <v>33724</v>
      </c>
      <c r="E1154" s="0" t="s">
        <v>33725</v>
      </c>
      <c r="F1154" s="0" t="s">
        <v>498</v>
      </c>
      <c r="G1154" s="0" t="n">
        <v>3</v>
      </c>
      <c r="H1154" s="0" t="n">
        <v>1</v>
      </c>
      <c r="I1154" s="0" t="n">
        <v>0.01</v>
      </c>
      <c r="J1154" s="0" t="n">
        <v>1000</v>
      </c>
      <c r="K1154" s="0" t="n">
        <v>0</v>
      </c>
      <c r="L1154" s="0" t="n">
        <v>0</v>
      </c>
      <c r="M1154" s="0" t="n">
        <v>62.98</v>
      </c>
      <c r="N1154" s="0" t="n">
        <v>0</v>
      </c>
      <c r="O1154" s="0" t="n">
        <v>62.98</v>
      </c>
      <c r="P1154" s="0" t="n">
        <v>0</v>
      </c>
      <c r="Q1154" s="0" t="n">
        <v>0</v>
      </c>
      <c r="R1154" s="0" t="n">
        <v>0</v>
      </c>
      <c r="S1154" s="0" t="n">
        <v>0</v>
      </c>
      <c r="T1154" s="0" t="n">
        <v>0</v>
      </c>
      <c r="U1154" s="0" t="n">
        <v>0</v>
      </c>
      <c r="V1154" s="0" t="n">
        <v>0</v>
      </c>
      <c r="W1154" s="0" t="n">
        <v>0</v>
      </c>
      <c r="X1154" s="0" t="n">
        <v>56.02</v>
      </c>
      <c r="Y1154" s="0" t="n">
        <v>62</v>
      </c>
      <c r="Z1154" s="0" t="n">
        <v>0</v>
      </c>
      <c r="AA1154" s="0" t="n">
        <v>7000000</v>
      </c>
      <c r="AB1154" s="0" t="n">
        <v>0</v>
      </c>
      <c r="AC1154" s="0" t="n">
        <v>0</v>
      </c>
      <c r="AD1154" s="0" t="s">
        <v>99</v>
      </c>
      <c r="AE1154" s="0" t="s">
        <v>99</v>
      </c>
      <c r="AH1154" s="0" t="n">
        <v>6</v>
      </c>
      <c r="AI1154" s="0" t="s">
        <v>2133</v>
      </c>
      <c r="AJ1154" s="0" t="s">
        <v>32112</v>
      </c>
      <c r="AK1154" s="0" t="s">
        <v>31135</v>
      </c>
      <c r="AL1154" s="0" t="s">
        <v>2112</v>
      </c>
    </row>
    <row r="1155" customFormat="false" ht="15" hidden="false" customHeight="false" outlineLevel="0" collapsed="false">
      <c r="A1155" s="0" t="s">
        <v>33726</v>
      </c>
      <c r="B1155" s="0" t="s">
        <v>33727</v>
      </c>
      <c r="C1155" s="0" t="s">
        <v>33728</v>
      </c>
      <c r="D1155" s="0" t="s">
        <v>33728</v>
      </c>
      <c r="E1155" s="0" t="s">
        <v>33729</v>
      </c>
      <c r="F1155" s="0" t="s">
        <v>498</v>
      </c>
      <c r="G1155" s="0" t="n">
        <v>3</v>
      </c>
      <c r="H1155" s="0" t="n">
        <v>1</v>
      </c>
      <c r="I1155" s="0" t="n">
        <v>0.01</v>
      </c>
      <c r="J1155" s="0" t="n">
        <v>1000</v>
      </c>
      <c r="K1155" s="0" t="n">
        <v>0</v>
      </c>
      <c r="L1155" s="0" t="n">
        <v>0</v>
      </c>
      <c r="M1155" s="0" t="n">
        <v>0</v>
      </c>
      <c r="N1155" s="0" t="n">
        <v>0</v>
      </c>
      <c r="O1155" s="0" t="n">
        <v>0</v>
      </c>
      <c r="P1155" s="0" t="n">
        <v>0</v>
      </c>
      <c r="Q1155" s="0" t="n">
        <v>0</v>
      </c>
      <c r="R1155" s="0" t="n">
        <v>0</v>
      </c>
      <c r="S1155" s="0" t="n">
        <v>0</v>
      </c>
      <c r="T1155" s="0" t="n">
        <v>0</v>
      </c>
      <c r="U1155" s="0" t="n">
        <v>0</v>
      </c>
      <c r="V1155" s="0" t="n">
        <v>0</v>
      </c>
      <c r="W1155" s="0" t="n">
        <v>0</v>
      </c>
      <c r="X1155" s="0" t="n">
        <v>85.02</v>
      </c>
      <c r="Y1155" s="0" t="n">
        <v>0</v>
      </c>
      <c r="Z1155" s="0" t="n">
        <v>0</v>
      </c>
      <c r="AA1155" s="0" t="n">
        <v>10000000</v>
      </c>
      <c r="AB1155" s="0" t="n">
        <v>0</v>
      </c>
      <c r="AC1155" s="0" t="n">
        <v>0</v>
      </c>
      <c r="AD1155" s="0" t="s">
        <v>99</v>
      </c>
      <c r="AE1155" s="0" t="s">
        <v>99</v>
      </c>
      <c r="AH1155" s="0" t="n">
        <v>6</v>
      </c>
      <c r="AI1155" s="0" t="s">
        <v>2133</v>
      </c>
      <c r="AJ1155" s="0" t="s">
        <v>32112</v>
      </c>
      <c r="AK1155" s="0" t="s">
        <v>31135</v>
      </c>
      <c r="AL1155" s="0" t="s">
        <v>2112</v>
      </c>
    </row>
    <row r="1156" customFormat="false" ht="15" hidden="false" customHeight="false" outlineLevel="0" collapsed="false">
      <c r="A1156" s="0" t="s">
        <v>33730</v>
      </c>
      <c r="B1156" s="0" t="s">
        <v>33731</v>
      </c>
      <c r="C1156" s="0" t="s">
        <v>33732</v>
      </c>
      <c r="D1156" s="0" t="s">
        <v>33732</v>
      </c>
      <c r="E1156" s="0" t="s">
        <v>33733</v>
      </c>
      <c r="F1156" s="0" t="s">
        <v>498</v>
      </c>
      <c r="G1156" s="0" t="n">
        <v>3</v>
      </c>
      <c r="H1156" s="0" t="n">
        <v>1</v>
      </c>
      <c r="I1156" s="0" t="n">
        <v>0.01</v>
      </c>
      <c r="J1156" s="0" t="n">
        <v>1000</v>
      </c>
      <c r="K1156" s="0" t="n">
        <v>0</v>
      </c>
      <c r="L1156" s="0" t="n">
        <v>0</v>
      </c>
      <c r="M1156" s="0" t="n">
        <v>92</v>
      </c>
      <c r="N1156" s="0" t="n">
        <v>0</v>
      </c>
      <c r="O1156" s="0" t="n">
        <v>92</v>
      </c>
      <c r="P1156" s="0" t="n">
        <v>0</v>
      </c>
      <c r="Q1156" s="0" t="n">
        <v>0</v>
      </c>
      <c r="R1156" s="0" t="n">
        <v>0</v>
      </c>
      <c r="S1156" s="0" t="n">
        <v>0</v>
      </c>
      <c r="T1156" s="0" t="n">
        <v>0</v>
      </c>
      <c r="U1156" s="0" t="n">
        <v>0</v>
      </c>
      <c r="V1156" s="0" t="n">
        <v>0</v>
      </c>
      <c r="W1156" s="0" t="n">
        <v>0</v>
      </c>
      <c r="X1156" s="0" t="n">
        <v>90.51</v>
      </c>
      <c r="Y1156" s="0" t="n">
        <v>0</v>
      </c>
      <c r="Z1156" s="0" t="n">
        <v>0</v>
      </c>
      <c r="AA1156" s="0" t="n">
        <v>15000000</v>
      </c>
      <c r="AB1156" s="0" t="n">
        <v>0</v>
      </c>
      <c r="AC1156" s="0" t="n">
        <v>0</v>
      </c>
      <c r="AD1156" s="0" t="s">
        <v>99</v>
      </c>
      <c r="AE1156" s="0" t="s">
        <v>99</v>
      </c>
      <c r="AH1156" s="0" t="n">
        <v>6</v>
      </c>
      <c r="AI1156" s="0" t="s">
        <v>2133</v>
      </c>
      <c r="AJ1156" s="0" t="s">
        <v>32112</v>
      </c>
      <c r="AK1156" s="0" t="s">
        <v>31135</v>
      </c>
      <c r="AL1156" s="0" t="s">
        <v>2112</v>
      </c>
    </row>
    <row r="1157" customFormat="false" ht="15" hidden="false" customHeight="false" outlineLevel="0" collapsed="false">
      <c r="A1157" s="0" t="s">
        <v>33734</v>
      </c>
      <c r="B1157" s="0" t="s">
        <v>33735</v>
      </c>
      <c r="C1157" s="0" t="s">
        <v>33736</v>
      </c>
      <c r="D1157" s="0" t="s">
        <v>33736</v>
      </c>
      <c r="E1157" s="0" t="s">
        <v>33737</v>
      </c>
      <c r="F1157" s="0" t="s">
        <v>498</v>
      </c>
      <c r="G1157" s="0" t="n">
        <v>3</v>
      </c>
      <c r="H1157" s="0" t="n">
        <v>1</v>
      </c>
      <c r="I1157" s="0" t="n">
        <v>0.01</v>
      </c>
      <c r="J1157" s="0" t="n">
        <v>428.6</v>
      </c>
      <c r="K1157" s="0" t="n">
        <v>-0.38</v>
      </c>
      <c r="L1157" s="0" t="n">
        <v>96.65</v>
      </c>
      <c r="M1157" s="0" t="n">
        <v>97.02</v>
      </c>
      <c r="N1157" s="0" t="n">
        <v>96.64</v>
      </c>
      <c r="O1157" s="0" t="n">
        <v>96.64</v>
      </c>
      <c r="P1157" s="0" t="n">
        <v>0</v>
      </c>
      <c r="Q1157" s="0" t="n">
        <v>0</v>
      </c>
      <c r="R1157" s="0" t="n">
        <v>0</v>
      </c>
      <c r="S1157" s="0" t="n">
        <v>96.64</v>
      </c>
      <c r="T1157" s="0" t="n">
        <v>96.65</v>
      </c>
      <c r="U1157" s="0" t="n">
        <v>96.58</v>
      </c>
      <c r="V1157" s="0" t="n">
        <v>96.65</v>
      </c>
      <c r="W1157" s="0" t="n">
        <v>12012</v>
      </c>
      <c r="X1157" s="0" t="n">
        <v>96.58</v>
      </c>
      <c r="Y1157" s="0" t="n">
        <v>96.65</v>
      </c>
      <c r="Z1157" s="0" t="n">
        <v>7</v>
      </c>
      <c r="AA1157" s="0" t="n">
        <v>145000</v>
      </c>
      <c r="AB1157" s="0" t="n">
        <v>828.48</v>
      </c>
      <c r="AC1157" s="0" t="n">
        <v>0</v>
      </c>
      <c r="AD1157" s="0" t="s">
        <v>99</v>
      </c>
      <c r="AE1157" s="0" t="s">
        <v>99</v>
      </c>
      <c r="AH1157" s="0" t="n">
        <v>6</v>
      </c>
      <c r="AI1157" s="0" t="s">
        <v>2133</v>
      </c>
      <c r="AJ1157" s="0" t="s">
        <v>32112</v>
      </c>
      <c r="AK1157" s="0" t="s">
        <v>31135</v>
      </c>
      <c r="AL1157" s="0" t="s">
        <v>2112</v>
      </c>
    </row>
    <row r="1158" customFormat="false" ht="15" hidden="false" customHeight="false" outlineLevel="0" collapsed="false">
      <c r="A1158" s="0" t="s">
        <v>33738</v>
      </c>
      <c r="B1158" s="0" t="s">
        <v>33739</v>
      </c>
      <c r="C1158" s="0" t="s">
        <v>23066</v>
      </c>
      <c r="D1158" s="0" t="s">
        <v>23066</v>
      </c>
      <c r="E1158" s="0" t="s">
        <v>33740</v>
      </c>
      <c r="F1158" s="0" t="s">
        <v>498</v>
      </c>
      <c r="G1158" s="0" t="n">
        <v>2</v>
      </c>
      <c r="H1158" s="0" t="n">
        <v>1</v>
      </c>
      <c r="I1158" s="0" t="n">
        <v>0.01</v>
      </c>
      <c r="J1158" s="0" t="n">
        <v>1000</v>
      </c>
      <c r="K1158" s="0" t="n">
        <v>0.53</v>
      </c>
      <c r="L1158" s="0" t="n">
        <v>89.69</v>
      </c>
      <c r="M1158" s="0" t="n">
        <v>89.37</v>
      </c>
      <c r="N1158" s="0" t="n">
        <v>89.73</v>
      </c>
      <c r="O1158" s="0" t="n">
        <v>89.69</v>
      </c>
      <c r="P1158" s="0" t="n">
        <v>0</v>
      </c>
      <c r="Q1158" s="0" t="n">
        <v>0</v>
      </c>
      <c r="R1158" s="0" t="n">
        <v>0</v>
      </c>
      <c r="S1158" s="0" t="n">
        <v>89.6</v>
      </c>
      <c r="T1158" s="0" t="n">
        <v>89.79</v>
      </c>
      <c r="U1158" s="0" t="n">
        <v>89.5</v>
      </c>
      <c r="V1158" s="0" t="n">
        <v>90.2</v>
      </c>
      <c r="W1158" s="0" t="n">
        <v>177413</v>
      </c>
      <c r="X1158" s="0" t="n">
        <v>89.51</v>
      </c>
      <c r="Y1158" s="0" t="n">
        <v>89.55</v>
      </c>
      <c r="Z1158" s="0" t="n">
        <v>49</v>
      </c>
      <c r="AA1158" s="0" t="n">
        <v>3000000</v>
      </c>
      <c r="AB1158" s="0" t="n">
        <v>1793.8</v>
      </c>
      <c r="AC1158" s="0" t="n">
        <v>0</v>
      </c>
      <c r="AD1158" s="0" t="s">
        <v>99</v>
      </c>
      <c r="AE1158" s="0" t="s">
        <v>99</v>
      </c>
      <c r="AH1158" s="0" t="n">
        <v>6</v>
      </c>
      <c r="AI1158" s="0" t="s">
        <v>2133</v>
      </c>
      <c r="AJ1158" s="0" t="s">
        <v>32112</v>
      </c>
      <c r="AK1158" s="0" t="s">
        <v>31135</v>
      </c>
      <c r="AL1158" s="0" t="s">
        <v>2112</v>
      </c>
    </row>
    <row r="1159" customFormat="false" ht="15" hidden="false" customHeight="false" outlineLevel="0" collapsed="false">
      <c r="A1159" s="0" t="s">
        <v>33741</v>
      </c>
      <c r="B1159" s="0" t="s">
        <v>33742</v>
      </c>
      <c r="C1159" s="0" t="s">
        <v>23757</v>
      </c>
      <c r="D1159" s="0" t="s">
        <v>23757</v>
      </c>
      <c r="E1159" s="0" t="s">
        <v>33743</v>
      </c>
      <c r="F1159" s="0" t="s">
        <v>498</v>
      </c>
      <c r="G1159" s="0" t="n">
        <v>2</v>
      </c>
      <c r="H1159" s="0" t="n">
        <v>1</v>
      </c>
      <c r="I1159" s="0" t="n">
        <v>0.01</v>
      </c>
      <c r="J1159" s="0" t="n">
        <v>1000</v>
      </c>
      <c r="K1159" s="0" t="n">
        <v>0.31</v>
      </c>
      <c r="L1159" s="0" t="n">
        <v>81.99</v>
      </c>
      <c r="M1159" s="0" t="n">
        <v>81.81</v>
      </c>
      <c r="N1159" s="0" t="n">
        <v>81.99</v>
      </c>
      <c r="O1159" s="0" t="n">
        <v>81.99</v>
      </c>
      <c r="P1159" s="0" t="n">
        <v>0</v>
      </c>
      <c r="Q1159" s="0" t="n">
        <v>0</v>
      </c>
      <c r="R1159" s="0" t="n">
        <v>0</v>
      </c>
      <c r="S1159" s="0" t="n">
        <v>82.16</v>
      </c>
      <c r="T1159" s="0" t="n">
        <v>83.81</v>
      </c>
      <c r="U1159" s="0" t="n">
        <v>81.79</v>
      </c>
      <c r="V1159" s="0" t="n">
        <v>83.95</v>
      </c>
      <c r="W1159" s="0" t="n">
        <v>383705</v>
      </c>
      <c r="X1159" s="0" t="n">
        <v>81.8</v>
      </c>
      <c r="Y1159" s="0" t="n">
        <v>81.99</v>
      </c>
      <c r="Z1159" s="0" t="n">
        <v>46</v>
      </c>
      <c r="AA1159" s="0" t="n">
        <v>3000000</v>
      </c>
      <c r="AB1159" s="0" t="n">
        <v>15578.1</v>
      </c>
      <c r="AC1159" s="0" t="n">
        <v>0</v>
      </c>
      <c r="AD1159" s="0" t="s">
        <v>99</v>
      </c>
      <c r="AE1159" s="0" t="s">
        <v>99</v>
      </c>
      <c r="AH1159" s="0" t="n">
        <v>6</v>
      </c>
      <c r="AI1159" s="0" t="s">
        <v>2133</v>
      </c>
      <c r="AJ1159" s="0" t="s">
        <v>32112</v>
      </c>
      <c r="AK1159" s="0" t="s">
        <v>31135</v>
      </c>
      <c r="AL1159" s="0" t="s">
        <v>2112</v>
      </c>
    </row>
    <row r="1160" customFormat="false" ht="15" hidden="false" customHeight="false" outlineLevel="0" collapsed="false">
      <c r="A1160" s="0" t="s">
        <v>33744</v>
      </c>
      <c r="B1160" s="0" t="s">
        <v>33745</v>
      </c>
      <c r="C1160" s="0" t="s">
        <v>18990</v>
      </c>
      <c r="D1160" s="0" t="s">
        <v>18990</v>
      </c>
      <c r="E1160" s="0" t="s">
        <v>33746</v>
      </c>
      <c r="F1160" s="0" t="s">
        <v>498</v>
      </c>
      <c r="G1160" s="0" t="n">
        <v>2</v>
      </c>
      <c r="H1160" s="0" t="n">
        <v>1</v>
      </c>
      <c r="I1160" s="0" t="n">
        <v>0.01</v>
      </c>
      <c r="J1160" s="0" t="n">
        <v>1000</v>
      </c>
      <c r="K1160" s="0" t="n">
        <v>-0.27</v>
      </c>
      <c r="L1160" s="0" t="n">
        <v>95.7</v>
      </c>
      <c r="M1160" s="0" t="n">
        <v>95.96</v>
      </c>
      <c r="N1160" s="0" t="n">
        <v>96.02</v>
      </c>
      <c r="O1160" s="0" t="n">
        <v>95.61</v>
      </c>
      <c r="P1160" s="0" t="n">
        <v>0</v>
      </c>
      <c r="Q1160" s="0" t="n">
        <v>0</v>
      </c>
      <c r="R1160" s="0" t="n">
        <v>0</v>
      </c>
      <c r="S1160" s="0" t="n">
        <v>95.55</v>
      </c>
      <c r="T1160" s="0" t="n">
        <v>95.94</v>
      </c>
      <c r="U1160" s="0" t="n">
        <v>95.49</v>
      </c>
      <c r="V1160" s="0" t="n">
        <v>96.66</v>
      </c>
      <c r="W1160" s="0" t="n">
        <v>831250</v>
      </c>
      <c r="X1160" s="0" t="n">
        <v>95.48</v>
      </c>
      <c r="Y1160" s="0" t="n">
        <v>95.93</v>
      </c>
      <c r="Z1160" s="0" t="n">
        <v>47</v>
      </c>
      <c r="AA1160" s="0" t="n">
        <v>1524573</v>
      </c>
      <c r="AB1160" s="0" t="n">
        <v>1914</v>
      </c>
      <c r="AC1160" s="0" t="n">
        <v>0</v>
      </c>
      <c r="AD1160" s="0" t="s">
        <v>99</v>
      </c>
      <c r="AE1160" s="0" t="s">
        <v>99</v>
      </c>
      <c r="AH1160" s="0" t="n">
        <v>6</v>
      </c>
      <c r="AI1160" s="0" t="s">
        <v>2133</v>
      </c>
      <c r="AJ1160" s="0" t="s">
        <v>32112</v>
      </c>
      <c r="AK1160" s="0" t="s">
        <v>31135</v>
      </c>
      <c r="AL1160" s="0" t="s">
        <v>2112</v>
      </c>
    </row>
    <row r="1161" customFormat="false" ht="15" hidden="false" customHeight="false" outlineLevel="0" collapsed="false">
      <c r="A1161" s="0" t="s">
        <v>33747</v>
      </c>
      <c r="B1161" s="0" t="s">
        <v>33748</v>
      </c>
      <c r="C1161" s="0" t="s">
        <v>33749</v>
      </c>
      <c r="D1161" s="0" t="s">
        <v>33749</v>
      </c>
      <c r="E1161" s="0" t="s">
        <v>33750</v>
      </c>
      <c r="F1161" s="0" t="s">
        <v>498</v>
      </c>
      <c r="G1161" s="0" t="n">
        <v>3</v>
      </c>
      <c r="H1161" s="0" t="n">
        <v>1</v>
      </c>
      <c r="I1161" s="0" t="n">
        <v>0.01</v>
      </c>
      <c r="J1161" s="0" t="n">
        <v>1000</v>
      </c>
      <c r="K1161" s="0" t="n">
        <v>0</v>
      </c>
      <c r="L1161" s="0" t="n">
        <v>99.62</v>
      </c>
      <c r="M1161" s="0" t="n">
        <v>99.62</v>
      </c>
      <c r="N1161" s="0" t="n">
        <v>99.6</v>
      </c>
      <c r="O1161" s="0" t="n">
        <v>99.62</v>
      </c>
      <c r="P1161" s="0" t="n">
        <v>0</v>
      </c>
      <c r="Q1161" s="0" t="n">
        <v>0</v>
      </c>
      <c r="R1161" s="0" t="n">
        <v>0</v>
      </c>
      <c r="S1161" s="0" t="n">
        <v>99.63</v>
      </c>
      <c r="T1161" s="0" t="n">
        <v>99.74</v>
      </c>
      <c r="U1161" s="0" t="n">
        <v>99.42</v>
      </c>
      <c r="V1161" s="0" t="n">
        <v>99.74</v>
      </c>
      <c r="W1161" s="0" t="n">
        <v>577849</v>
      </c>
      <c r="X1161" s="0" t="n">
        <v>99.62</v>
      </c>
      <c r="Y1161" s="0" t="n">
        <v>99.64</v>
      </c>
      <c r="Z1161" s="0" t="n">
        <v>38</v>
      </c>
      <c r="AA1161" s="0" t="n">
        <v>1500000</v>
      </c>
      <c r="AB1161" s="0" t="n">
        <v>1992.4</v>
      </c>
      <c r="AC1161" s="0" t="n">
        <v>0</v>
      </c>
      <c r="AD1161" s="0" t="s">
        <v>99</v>
      </c>
      <c r="AE1161" s="0" t="s">
        <v>99</v>
      </c>
      <c r="AH1161" s="0" t="n">
        <v>6</v>
      </c>
      <c r="AI1161" s="0" t="s">
        <v>2133</v>
      </c>
      <c r="AJ1161" s="0" t="s">
        <v>32112</v>
      </c>
      <c r="AK1161" s="0" t="s">
        <v>31135</v>
      </c>
      <c r="AL1161" s="0" t="s">
        <v>2112</v>
      </c>
    </row>
    <row r="1162" customFormat="false" ht="15" hidden="false" customHeight="false" outlineLevel="0" collapsed="false">
      <c r="A1162" s="0" t="s">
        <v>33751</v>
      </c>
      <c r="B1162" s="0" t="s">
        <v>33752</v>
      </c>
      <c r="C1162" s="0" t="s">
        <v>23614</v>
      </c>
      <c r="D1162" s="0" t="s">
        <v>23614</v>
      </c>
      <c r="E1162" s="0" t="s">
        <v>33753</v>
      </c>
      <c r="F1162" s="0" t="s">
        <v>498</v>
      </c>
      <c r="G1162" s="0" t="n">
        <v>3</v>
      </c>
      <c r="H1162" s="0" t="n">
        <v>1</v>
      </c>
      <c r="I1162" s="0" t="n">
        <v>0.01</v>
      </c>
      <c r="J1162" s="0" t="n">
        <v>1000</v>
      </c>
      <c r="K1162" s="0" t="n">
        <v>0.65</v>
      </c>
      <c r="L1162" s="0" t="n">
        <v>89.76</v>
      </c>
      <c r="M1162" s="0" t="n">
        <v>89.37</v>
      </c>
      <c r="N1162" s="0" t="n">
        <v>89.26</v>
      </c>
      <c r="O1162" s="0" t="n">
        <v>89.76</v>
      </c>
      <c r="P1162" s="0" t="n">
        <v>0</v>
      </c>
      <c r="Q1162" s="0" t="n">
        <v>0</v>
      </c>
      <c r="R1162" s="0" t="n">
        <v>0</v>
      </c>
      <c r="S1162" s="0" t="n">
        <v>89.59</v>
      </c>
      <c r="T1162" s="0" t="n">
        <v>89.41</v>
      </c>
      <c r="U1162" s="0" t="n">
        <v>89.41</v>
      </c>
      <c r="V1162" s="0" t="n">
        <v>90.4</v>
      </c>
      <c r="W1162" s="0" t="n">
        <v>1640354</v>
      </c>
      <c r="X1162" s="0" t="n">
        <v>89.6</v>
      </c>
      <c r="Y1162" s="0" t="n">
        <v>89.76</v>
      </c>
      <c r="Z1162" s="0" t="n">
        <v>120</v>
      </c>
      <c r="AA1162" s="0" t="n">
        <v>1500000</v>
      </c>
      <c r="AB1162" s="0" t="n">
        <v>5385.6</v>
      </c>
      <c r="AC1162" s="0" t="n">
        <v>0</v>
      </c>
      <c r="AD1162" s="0" t="s">
        <v>99</v>
      </c>
      <c r="AE1162" s="0" t="s">
        <v>99</v>
      </c>
      <c r="AH1162" s="0" t="n">
        <v>6</v>
      </c>
      <c r="AI1162" s="0" t="s">
        <v>2133</v>
      </c>
      <c r="AJ1162" s="0" t="s">
        <v>32112</v>
      </c>
      <c r="AK1162" s="0" t="s">
        <v>31135</v>
      </c>
      <c r="AL1162" s="0" t="s">
        <v>2112</v>
      </c>
    </row>
    <row r="1163" customFormat="false" ht="15" hidden="false" customHeight="false" outlineLevel="0" collapsed="false">
      <c r="A1163" s="0" t="s">
        <v>33754</v>
      </c>
      <c r="B1163" s="0" t="s">
        <v>33755</v>
      </c>
      <c r="C1163" s="0" t="s">
        <v>33756</v>
      </c>
      <c r="D1163" s="0" t="s">
        <v>33756</v>
      </c>
      <c r="E1163" s="0" t="s">
        <v>33757</v>
      </c>
      <c r="F1163" s="0" t="s">
        <v>498</v>
      </c>
      <c r="G1163" s="0" t="n">
        <v>3</v>
      </c>
      <c r="H1163" s="0" t="n">
        <v>1</v>
      </c>
      <c r="I1163" s="0" t="n">
        <v>0.01</v>
      </c>
      <c r="J1163" s="0" t="n">
        <v>1000</v>
      </c>
      <c r="K1163" s="0" t="n">
        <v>0.76</v>
      </c>
      <c r="L1163" s="0" t="n">
        <v>97.35</v>
      </c>
      <c r="M1163" s="0" t="n">
        <v>96.62</v>
      </c>
      <c r="N1163" s="0" t="n">
        <v>96.75</v>
      </c>
      <c r="O1163" s="0" t="n">
        <v>97.42</v>
      </c>
      <c r="P1163" s="0" t="n">
        <v>0</v>
      </c>
      <c r="Q1163" s="0" t="n">
        <v>0</v>
      </c>
      <c r="R1163" s="0" t="n">
        <v>0</v>
      </c>
      <c r="S1163" s="0" t="n">
        <v>97.32</v>
      </c>
      <c r="T1163" s="0" t="n">
        <v>96.97</v>
      </c>
      <c r="U1163" s="0" t="n">
        <v>96.97</v>
      </c>
      <c r="V1163" s="0" t="n">
        <v>97.93</v>
      </c>
      <c r="W1163" s="0" t="n">
        <v>6242300</v>
      </c>
      <c r="X1163" s="0" t="n">
        <v>97.36</v>
      </c>
      <c r="Y1163" s="0" t="n">
        <v>97.48</v>
      </c>
      <c r="Z1163" s="0" t="n">
        <v>121</v>
      </c>
      <c r="AA1163" s="0" t="n">
        <v>1000000</v>
      </c>
      <c r="AB1163" s="0" t="n">
        <v>973.5</v>
      </c>
      <c r="AC1163" s="0" t="n">
        <v>0</v>
      </c>
      <c r="AD1163" s="0" t="s">
        <v>99</v>
      </c>
      <c r="AE1163" s="0" t="s">
        <v>99</v>
      </c>
      <c r="AH1163" s="0" t="n">
        <v>6</v>
      </c>
      <c r="AI1163" s="0" t="s">
        <v>2133</v>
      </c>
      <c r="AJ1163" s="0" t="s">
        <v>32112</v>
      </c>
      <c r="AK1163" s="0" t="s">
        <v>31135</v>
      </c>
      <c r="AL1163" s="0" t="s">
        <v>2112</v>
      </c>
    </row>
    <row r="1164" customFormat="false" ht="15" hidden="false" customHeight="false" outlineLevel="0" collapsed="false">
      <c r="A1164" s="0" t="s">
        <v>33758</v>
      </c>
      <c r="B1164" s="0" t="s">
        <v>33759</v>
      </c>
      <c r="C1164" s="0" t="s">
        <v>18726</v>
      </c>
      <c r="D1164" s="0" t="s">
        <v>18726</v>
      </c>
      <c r="E1164" s="0" t="s">
        <v>33760</v>
      </c>
      <c r="F1164" s="0" t="s">
        <v>498</v>
      </c>
      <c r="G1164" s="0" t="n">
        <v>3</v>
      </c>
      <c r="H1164" s="0" t="n">
        <v>1</v>
      </c>
      <c r="I1164" s="0" t="n">
        <v>0.01</v>
      </c>
      <c r="J1164" s="0" t="n">
        <v>1000</v>
      </c>
      <c r="K1164" s="0" t="n">
        <v>-0.1</v>
      </c>
      <c r="L1164" s="0" t="n">
        <v>85.75</v>
      </c>
      <c r="M1164" s="0" t="n">
        <v>85.84</v>
      </c>
      <c r="N1164" s="0" t="n">
        <v>85.22</v>
      </c>
      <c r="O1164" s="0" t="n">
        <v>85.63</v>
      </c>
      <c r="P1164" s="0" t="n">
        <v>0</v>
      </c>
      <c r="Q1164" s="0" t="n">
        <v>0</v>
      </c>
      <c r="R1164" s="0" t="n">
        <v>0</v>
      </c>
      <c r="S1164" s="0" t="n">
        <v>85.68</v>
      </c>
      <c r="T1164" s="0" t="n">
        <v>85.85</v>
      </c>
      <c r="U1164" s="0" t="n">
        <v>84.92</v>
      </c>
      <c r="V1164" s="0" t="n">
        <v>85.85</v>
      </c>
      <c r="W1164" s="0" t="n">
        <v>509800</v>
      </c>
      <c r="X1164" s="0" t="n">
        <v>85.56</v>
      </c>
      <c r="Y1164" s="0" t="n">
        <v>85.8</v>
      </c>
      <c r="Z1164" s="0" t="n">
        <v>111</v>
      </c>
      <c r="AA1164" s="0" t="n">
        <v>1000000</v>
      </c>
      <c r="AB1164" s="0" t="n">
        <v>1715</v>
      </c>
      <c r="AC1164" s="0" t="n">
        <v>0</v>
      </c>
      <c r="AD1164" s="0" t="s">
        <v>99</v>
      </c>
      <c r="AE1164" s="0" t="s">
        <v>99</v>
      </c>
      <c r="AH1164" s="0" t="n">
        <v>6</v>
      </c>
      <c r="AI1164" s="0" t="s">
        <v>2133</v>
      </c>
      <c r="AJ1164" s="0" t="s">
        <v>32112</v>
      </c>
      <c r="AK1164" s="0" t="s">
        <v>31135</v>
      </c>
      <c r="AL1164" s="0" t="s">
        <v>2112</v>
      </c>
    </row>
    <row r="1165" customFormat="false" ht="15" hidden="false" customHeight="false" outlineLevel="0" collapsed="false">
      <c r="A1165" s="0" t="s">
        <v>33761</v>
      </c>
      <c r="B1165" s="0" t="s">
        <v>33762</v>
      </c>
      <c r="C1165" s="0" t="s">
        <v>33763</v>
      </c>
      <c r="D1165" s="0" t="s">
        <v>33763</v>
      </c>
      <c r="E1165" s="0" t="s">
        <v>33764</v>
      </c>
      <c r="F1165" s="0" t="s">
        <v>1987</v>
      </c>
      <c r="G1165" s="0" t="n">
        <v>3</v>
      </c>
      <c r="H1165" s="0" t="n">
        <v>1</v>
      </c>
      <c r="I1165" s="0" t="n">
        <v>0.01</v>
      </c>
      <c r="J1165" s="0" t="n">
        <v>1000</v>
      </c>
      <c r="K1165" s="0" t="n">
        <v>0</v>
      </c>
      <c r="L1165" s="0" t="n">
        <v>0</v>
      </c>
      <c r="M1165" s="0" t="n">
        <v>0</v>
      </c>
      <c r="N1165" s="0" t="n">
        <v>0</v>
      </c>
      <c r="O1165" s="0" t="n">
        <v>0</v>
      </c>
      <c r="P1165" s="0" t="n">
        <v>0</v>
      </c>
      <c r="Q1165" s="0" t="n">
        <v>0</v>
      </c>
      <c r="R1165" s="0" t="n">
        <v>0</v>
      </c>
      <c r="S1165" s="0" t="n">
        <v>0</v>
      </c>
      <c r="T1165" s="0" t="n">
        <v>0</v>
      </c>
      <c r="U1165" s="0" t="n">
        <v>0</v>
      </c>
      <c r="V1165" s="0" t="n">
        <v>0</v>
      </c>
      <c r="W1165" s="0" t="n">
        <v>0</v>
      </c>
      <c r="X1165" s="0" t="n">
        <v>84.01</v>
      </c>
      <c r="Y1165" s="0" t="n">
        <v>0</v>
      </c>
      <c r="Z1165" s="0" t="n">
        <v>0</v>
      </c>
      <c r="AA1165" s="0" t="n">
        <v>20000000</v>
      </c>
      <c r="AB1165" s="0" t="n">
        <v>0</v>
      </c>
      <c r="AC1165" s="0" t="n">
        <v>0</v>
      </c>
      <c r="AD1165" s="0" t="s">
        <v>99</v>
      </c>
      <c r="AE1165" s="0" t="s">
        <v>99</v>
      </c>
      <c r="AF1165" s="0" t="s">
        <v>30149</v>
      </c>
      <c r="AH1165" s="0" t="n">
        <v>0</v>
      </c>
      <c r="AI1165" s="0" t="s">
        <v>2133</v>
      </c>
      <c r="AJ1165" s="0" t="s">
        <v>32112</v>
      </c>
      <c r="AK1165" s="0" t="s">
        <v>31143</v>
      </c>
      <c r="AL1165" s="0" t="s">
        <v>2112</v>
      </c>
    </row>
    <row r="1166" customFormat="false" ht="15" hidden="false" customHeight="false" outlineLevel="0" collapsed="false">
      <c r="A1166" s="0" t="s">
        <v>33765</v>
      </c>
      <c r="B1166" s="0" t="s">
        <v>31262</v>
      </c>
      <c r="C1166" s="0" t="s">
        <v>31263</v>
      </c>
      <c r="D1166" s="0" t="s">
        <v>31263</v>
      </c>
      <c r="E1166" s="0" t="s">
        <v>31264</v>
      </c>
      <c r="F1166" s="0" t="s">
        <v>1987</v>
      </c>
      <c r="G1166" s="0" t="n">
        <v>3</v>
      </c>
      <c r="H1166" s="0" t="n">
        <v>1</v>
      </c>
      <c r="I1166" s="0" t="n">
        <v>0.0001</v>
      </c>
      <c r="J1166" s="0" t="n">
        <v>150000</v>
      </c>
      <c r="K1166" s="0" t="n">
        <v>0</v>
      </c>
      <c r="L1166" s="0" t="n">
        <v>0</v>
      </c>
      <c r="M1166" s="0" t="n">
        <v>59.5</v>
      </c>
      <c r="N1166" s="0" t="n">
        <v>0</v>
      </c>
      <c r="O1166" s="0" t="n">
        <v>59.5</v>
      </c>
      <c r="P1166" s="0" t="n">
        <v>0</v>
      </c>
      <c r="Q1166" s="0" t="n">
        <v>0</v>
      </c>
      <c r="R1166" s="0" t="n">
        <v>0</v>
      </c>
      <c r="S1166" s="0" t="n">
        <v>0</v>
      </c>
      <c r="T1166" s="0" t="n">
        <v>0</v>
      </c>
      <c r="U1166" s="0" t="n">
        <v>0</v>
      </c>
      <c r="V1166" s="0" t="n">
        <v>0</v>
      </c>
      <c r="W1166" s="0" t="n">
        <v>0</v>
      </c>
      <c r="X1166" s="0" t="n">
        <v>0</v>
      </c>
      <c r="Y1166" s="0" t="n">
        <v>66.37</v>
      </c>
      <c r="Z1166" s="0" t="n">
        <v>0</v>
      </c>
      <c r="AA1166" s="0" t="n">
        <v>396</v>
      </c>
      <c r="AB1166" s="0" t="n">
        <v>0</v>
      </c>
      <c r="AC1166" s="0" t="n">
        <v>0</v>
      </c>
      <c r="AD1166" s="0" t="s">
        <v>17</v>
      </c>
      <c r="AE1166" s="0" t="s">
        <v>99</v>
      </c>
      <c r="AF1166" s="0" t="s">
        <v>30149</v>
      </c>
      <c r="AH1166" s="0" t="n">
        <v>0</v>
      </c>
      <c r="AI1166" s="0" t="s">
        <v>2133</v>
      </c>
      <c r="AJ1166" s="0" t="s">
        <v>32112</v>
      </c>
      <c r="AK1166" s="0" t="s">
        <v>31143</v>
      </c>
      <c r="AL1166" s="0" t="s">
        <v>2112</v>
      </c>
    </row>
    <row r="1167" customFormat="false" ht="15" hidden="false" customHeight="false" outlineLevel="0" collapsed="false">
      <c r="A1167" s="0" t="s">
        <v>33766</v>
      </c>
      <c r="B1167" s="0" t="s">
        <v>31324</v>
      </c>
      <c r="C1167" s="0" t="s">
        <v>31325</v>
      </c>
      <c r="D1167" s="0" t="s">
        <v>31325</v>
      </c>
      <c r="E1167" s="0" t="s">
        <v>31326</v>
      </c>
      <c r="F1167" s="0" t="s">
        <v>1987</v>
      </c>
      <c r="G1167" s="0" t="n">
        <v>3</v>
      </c>
      <c r="H1167" s="0" t="n">
        <v>1</v>
      </c>
      <c r="I1167" s="0" t="n">
        <v>0.0001</v>
      </c>
      <c r="J1167" s="0" t="n">
        <v>175000</v>
      </c>
      <c r="K1167" s="0" t="n">
        <v>0</v>
      </c>
      <c r="L1167" s="0" t="n">
        <v>0</v>
      </c>
      <c r="M1167" s="0" t="n">
        <v>65</v>
      </c>
      <c r="N1167" s="0" t="n">
        <v>0</v>
      </c>
      <c r="O1167" s="0" t="n">
        <v>65</v>
      </c>
      <c r="P1167" s="0" t="n">
        <v>0</v>
      </c>
      <c r="Q1167" s="0" t="n">
        <v>0</v>
      </c>
      <c r="R1167" s="0" t="n">
        <v>0</v>
      </c>
      <c r="S1167" s="0" t="n">
        <v>0</v>
      </c>
      <c r="T1167" s="0" t="n">
        <v>0</v>
      </c>
      <c r="U1167" s="0" t="n">
        <v>0</v>
      </c>
      <c r="V1167" s="0" t="n">
        <v>0</v>
      </c>
      <c r="W1167" s="0" t="n">
        <v>0</v>
      </c>
      <c r="X1167" s="0" t="n">
        <v>0</v>
      </c>
      <c r="Y1167" s="0" t="n">
        <v>90.86</v>
      </c>
      <c r="Z1167" s="0" t="n">
        <v>0</v>
      </c>
      <c r="AA1167" s="0" t="n">
        <v>1430</v>
      </c>
      <c r="AB1167" s="0" t="n">
        <v>0</v>
      </c>
      <c r="AC1167" s="0" t="n">
        <v>0</v>
      </c>
      <c r="AD1167" s="0" t="s">
        <v>14</v>
      </c>
      <c r="AE1167" s="0" t="s">
        <v>99</v>
      </c>
      <c r="AF1167" s="0" t="s">
        <v>30149</v>
      </c>
      <c r="AH1167" s="0" t="n">
        <v>0</v>
      </c>
      <c r="AI1167" s="0" t="s">
        <v>2133</v>
      </c>
      <c r="AJ1167" s="0" t="s">
        <v>32112</v>
      </c>
      <c r="AK1167" s="0" t="s">
        <v>31143</v>
      </c>
      <c r="AL1167" s="0" t="s">
        <v>2112</v>
      </c>
    </row>
    <row r="1168" customFormat="false" ht="15" hidden="false" customHeight="false" outlineLevel="0" collapsed="false">
      <c r="A1168" s="0" t="s">
        <v>33767</v>
      </c>
      <c r="B1168" s="0" t="s">
        <v>31328</v>
      </c>
      <c r="C1168" s="0" t="s">
        <v>31329</v>
      </c>
      <c r="D1168" s="0" t="s">
        <v>31329</v>
      </c>
      <c r="E1168" s="0" t="s">
        <v>31330</v>
      </c>
      <c r="F1168" s="0" t="s">
        <v>1987</v>
      </c>
      <c r="G1168" s="0" t="n">
        <v>3</v>
      </c>
      <c r="H1168" s="0" t="n">
        <v>1</v>
      </c>
      <c r="I1168" s="0" t="n">
        <v>0.0001</v>
      </c>
      <c r="J1168" s="0" t="n">
        <v>150000</v>
      </c>
      <c r="K1168" s="0" t="n">
        <v>0</v>
      </c>
      <c r="L1168" s="0" t="n">
        <v>0</v>
      </c>
      <c r="M1168" s="0" t="n">
        <v>64.5</v>
      </c>
      <c r="N1168" s="0" t="n">
        <v>0</v>
      </c>
      <c r="O1168" s="0" t="n">
        <v>64.5</v>
      </c>
      <c r="P1168" s="0" t="n">
        <v>0</v>
      </c>
      <c r="Q1168" s="0" t="n">
        <v>0</v>
      </c>
      <c r="R1168" s="0" t="n">
        <v>0</v>
      </c>
      <c r="S1168" s="0" t="n">
        <v>0</v>
      </c>
      <c r="T1168" s="0" t="n">
        <v>0</v>
      </c>
      <c r="U1168" s="0" t="n">
        <v>0</v>
      </c>
      <c r="V1168" s="0" t="n">
        <v>0</v>
      </c>
      <c r="W1168" s="0" t="n">
        <v>0</v>
      </c>
      <c r="X1168" s="0" t="n">
        <v>0</v>
      </c>
      <c r="Y1168" s="0" t="n">
        <v>90</v>
      </c>
      <c r="Z1168" s="0" t="n">
        <v>0</v>
      </c>
      <c r="AA1168" s="0" t="n">
        <v>1735</v>
      </c>
      <c r="AB1168" s="0" t="n">
        <v>0</v>
      </c>
      <c r="AC1168" s="0" t="n">
        <v>0</v>
      </c>
      <c r="AD1168" s="0" t="s">
        <v>14</v>
      </c>
      <c r="AE1168" s="0" t="s">
        <v>99</v>
      </c>
      <c r="AF1168" s="0" t="s">
        <v>30149</v>
      </c>
      <c r="AH1168" s="0" t="n">
        <v>0</v>
      </c>
      <c r="AI1168" s="0" t="s">
        <v>2133</v>
      </c>
      <c r="AJ1168" s="0" t="s">
        <v>32112</v>
      </c>
      <c r="AK1168" s="0" t="s">
        <v>31143</v>
      </c>
      <c r="AL1168" s="0" t="s">
        <v>2112</v>
      </c>
    </row>
    <row r="1169" customFormat="false" ht="15" hidden="false" customHeight="false" outlineLevel="0" collapsed="false">
      <c r="A1169" s="0" t="s">
        <v>33768</v>
      </c>
      <c r="B1169" s="0" t="s">
        <v>33769</v>
      </c>
      <c r="C1169" s="0" t="s">
        <v>33770</v>
      </c>
      <c r="D1169" s="0" t="s">
        <v>33770</v>
      </c>
      <c r="E1169" s="0" t="s">
        <v>33771</v>
      </c>
      <c r="F1169" s="0" t="s">
        <v>1987</v>
      </c>
      <c r="G1169" s="0" t="n">
        <v>3</v>
      </c>
      <c r="H1169" s="0" t="n">
        <v>1</v>
      </c>
      <c r="I1169" s="0" t="n">
        <v>0.01</v>
      </c>
      <c r="J1169" s="0" t="n">
        <v>1000</v>
      </c>
      <c r="K1169" s="0" t="n">
        <v>0</v>
      </c>
      <c r="L1169" s="0" t="n">
        <v>0</v>
      </c>
      <c r="M1169" s="0" t="n">
        <v>0</v>
      </c>
      <c r="N1169" s="0" t="n">
        <v>0</v>
      </c>
      <c r="O1169" s="0" t="n">
        <v>0</v>
      </c>
      <c r="P1169" s="0" t="n">
        <v>0</v>
      </c>
      <c r="Q1169" s="0" t="n">
        <v>0</v>
      </c>
      <c r="R1169" s="0" t="n">
        <v>0</v>
      </c>
      <c r="S1169" s="0" t="n">
        <v>0</v>
      </c>
      <c r="T1169" s="0" t="n">
        <v>0</v>
      </c>
      <c r="U1169" s="0" t="n">
        <v>0</v>
      </c>
      <c r="V1169" s="0" t="n">
        <v>0</v>
      </c>
      <c r="W1169" s="0" t="n">
        <v>0</v>
      </c>
      <c r="X1169" s="0" t="n">
        <v>60.23</v>
      </c>
      <c r="Y1169" s="0" t="n">
        <v>0</v>
      </c>
      <c r="Z1169" s="0" t="n">
        <v>0</v>
      </c>
      <c r="AA1169" s="0" t="n">
        <v>171556</v>
      </c>
      <c r="AB1169" s="0" t="n">
        <v>0</v>
      </c>
      <c r="AC1169" s="0" t="n">
        <v>0</v>
      </c>
      <c r="AD1169" s="0" t="s">
        <v>99</v>
      </c>
      <c r="AE1169" s="0" t="s">
        <v>99</v>
      </c>
      <c r="AF1169" s="0" t="s">
        <v>30149</v>
      </c>
      <c r="AH1169" s="0" t="n">
        <v>0</v>
      </c>
      <c r="AI1169" s="0" t="s">
        <v>2133</v>
      </c>
      <c r="AJ1169" s="0" t="s">
        <v>32112</v>
      </c>
      <c r="AK1169" s="0" t="s">
        <v>31143</v>
      </c>
      <c r="AL1169" s="0" t="s">
        <v>2112</v>
      </c>
    </row>
    <row r="1170" customFormat="false" ht="15" hidden="false" customHeight="false" outlineLevel="0" collapsed="false">
      <c r="A1170" s="0" t="s">
        <v>33772</v>
      </c>
      <c r="B1170" s="0" t="s">
        <v>33773</v>
      </c>
      <c r="C1170" s="0" t="s">
        <v>33774</v>
      </c>
      <c r="D1170" s="0" t="s">
        <v>33774</v>
      </c>
      <c r="E1170" s="0" t="s">
        <v>33775</v>
      </c>
      <c r="F1170" s="0" t="s">
        <v>1987</v>
      </c>
      <c r="G1170" s="0" t="n">
        <v>3</v>
      </c>
      <c r="H1170" s="0" t="n">
        <v>1</v>
      </c>
      <c r="I1170" s="0" t="n">
        <v>0.01</v>
      </c>
      <c r="J1170" s="0" t="n">
        <v>1000</v>
      </c>
      <c r="K1170" s="0" t="n">
        <v>0</v>
      </c>
      <c r="L1170" s="0" t="n">
        <v>0</v>
      </c>
      <c r="M1170" s="0" t="n">
        <v>0</v>
      </c>
      <c r="N1170" s="0" t="n">
        <v>0</v>
      </c>
      <c r="O1170" s="0" t="n">
        <v>0</v>
      </c>
      <c r="P1170" s="0" t="n">
        <v>0</v>
      </c>
      <c r="Q1170" s="0" t="n">
        <v>0</v>
      </c>
      <c r="R1170" s="0" t="n">
        <v>0</v>
      </c>
      <c r="S1170" s="0" t="n">
        <v>0</v>
      </c>
      <c r="T1170" s="0" t="n">
        <v>0</v>
      </c>
      <c r="U1170" s="0" t="n">
        <v>0</v>
      </c>
      <c r="V1170" s="0" t="n">
        <v>0</v>
      </c>
      <c r="W1170" s="0" t="n">
        <v>0</v>
      </c>
      <c r="X1170" s="0" t="n">
        <v>60.37</v>
      </c>
      <c r="Y1170" s="0" t="n">
        <v>0</v>
      </c>
      <c r="Z1170" s="0" t="n">
        <v>0</v>
      </c>
      <c r="AA1170" s="0" t="n">
        <v>174658</v>
      </c>
      <c r="AB1170" s="0" t="n">
        <v>0</v>
      </c>
      <c r="AC1170" s="0" t="n">
        <v>0</v>
      </c>
      <c r="AD1170" s="0" t="s">
        <v>99</v>
      </c>
      <c r="AE1170" s="0" t="s">
        <v>99</v>
      </c>
      <c r="AF1170" s="0" t="s">
        <v>30149</v>
      </c>
      <c r="AH1170" s="0" t="n">
        <v>0</v>
      </c>
      <c r="AI1170" s="0" t="s">
        <v>2133</v>
      </c>
      <c r="AJ1170" s="0" t="s">
        <v>32112</v>
      </c>
      <c r="AK1170" s="0" t="s">
        <v>31143</v>
      </c>
      <c r="AL1170" s="0" t="s">
        <v>2112</v>
      </c>
    </row>
    <row r="1171" customFormat="false" ht="15" hidden="false" customHeight="false" outlineLevel="0" collapsed="false">
      <c r="A1171" s="0" t="s">
        <v>33776</v>
      </c>
      <c r="B1171" s="0" t="s">
        <v>33777</v>
      </c>
      <c r="C1171" s="0" t="s">
        <v>33778</v>
      </c>
      <c r="D1171" s="0" t="s">
        <v>33778</v>
      </c>
      <c r="E1171" s="0" t="s">
        <v>33779</v>
      </c>
      <c r="F1171" s="0" t="s">
        <v>1987</v>
      </c>
      <c r="G1171" s="0" t="n">
        <v>3</v>
      </c>
      <c r="H1171" s="0" t="n">
        <v>1</v>
      </c>
      <c r="I1171" s="0" t="n">
        <v>0.01</v>
      </c>
      <c r="J1171" s="0" t="n">
        <v>1000</v>
      </c>
      <c r="K1171" s="0" t="n">
        <v>0</v>
      </c>
      <c r="L1171" s="0" t="n">
        <v>0</v>
      </c>
      <c r="M1171" s="0" t="n">
        <v>0</v>
      </c>
      <c r="N1171" s="0" t="n">
        <v>0</v>
      </c>
      <c r="O1171" s="0" t="n">
        <v>0</v>
      </c>
      <c r="P1171" s="0" t="n">
        <v>0</v>
      </c>
      <c r="Q1171" s="0" t="n">
        <v>0</v>
      </c>
      <c r="R1171" s="0" t="n">
        <v>0</v>
      </c>
      <c r="S1171" s="0" t="n">
        <v>0</v>
      </c>
      <c r="T1171" s="0" t="n">
        <v>0</v>
      </c>
      <c r="U1171" s="0" t="n">
        <v>0</v>
      </c>
      <c r="V1171" s="0" t="n">
        <v>0</v>
      </c>
      <c r="W1171" s="0" t="n">
        <v>0</v>
      </c>
      <c r="X1171" s="0" t="n">
        <v>60.23</v>
      </c>
      <c r="Y1171" s="0" t="n">
        <v>0</v>
      </c>
      <c r="Z1171" s="0" t="n">
        <v>0</v>
      </c>
      <c r="AA1171" s="0" t="n">
        <v>364929</v>
      </c>
      <c r="AB1171" s="0" t="n">
        <v>0</v>
      </c>
      <c r="AC1171" s="0" t="n">
        <v>0</v>
      </c>
      <c r="AD1171" s="0" t="s">
        <v>99</v>
      </c>
      <c r="AE1171" s="0" t="s">
        <v>99</v>
      </c>
      <c r="AF1171" s="0" t="s">
        <v>30149</v>
      </c>
      <c r="AH1171" s="0" t="n">
        <v>0</v>
      </c>
      <c r="AI1171" s="0" t="s">
        <v>2133</v>
      </c>
      <c r="AJ1171" s="0" t="s">
        <v>32112</v>
      </c>
      <c r="AK1171" s="0" t="s">
        <v>31143</v>
      </c>
      <c r="AL1171" s="0" t="s">
        <v>2112</v>
      </c>
    </row>
    <row r="1172" customFormat="false" ht="15" hidden="false" customHeight="false" outlineLevel="0" collapsed="false">
      <c r="A1172" s="0" t="s">
        <v>33780</v>
      </c>
      <c r="B1172" s="0" t="s">
        <v>33781</v>
      </c>
      <c r="C1172" s="0" t="s">
        <v>33782</v>
      </c>
      <c r="D1172" s="0" t="s">
        <v>33782</v>
      </c>
      <c r="E1172" s="0" t="s">
        <v>33783</v>
      </c>
      <c r="F1172" s="0" t="s">
        <v>1987</v>
      </c>
      <c r="G1172" s="0" t="n">
        <v>3</v>
      </c>
      <c r="H1172" s="0" t="n">
        <v>1</v>
      </c>
      <c r="I1172" s="0" t="n">
        <v>0.01</v>
      </c>
      <c r="J1172" s="0" t="n">
        <v>1000</v>
      </c>
      <c r="K1172" s="0" t="n">
        <v>0</v>
      </c>
      <c r="L1172" s="0" t="n">
        <v>0</v>
      </c>
      <c r="M1172" s="0" t="n">
        <v>101.12</v>
      </c>
      <c r="N1172" s="0" t="n">
        <v>0</v>
      </c>
      <c r="O1172" s="0" t="n">
        <v>101.12</v>
      </c>
      <c r="P1172" s="0" t="n">
        <v>0</v>
      </c>
      <c r="Q1172" s="0" t="n">
        <v>0</v>
      </c>
      <c r="R1172" s="0" t="n">
        <v>0</v>
      </c>
      <c r="S1172" s="0" t="n">
        <v>0</v>
      </c>
      <c r="T1172" s="0" t="n">
        <v>0</v>
      </c>
      <c r="U1172" s="0" t="n">
        <v>0</v>
      </c>
      <c r="V1172" s="0" t="n">
        <v>0</v>
      </c>
      <c r="W1172" s="0" t="n">
        <v>0</v>
      </c>
      <c r="X1172" s="0" t="n">
        <v>63.26</v>
      </c>
      <c r="Y1172" s="0" t="n">
        <v>0</v>
      </c>
      <c r="Z1172" s="0" t="n">
        <v>0</v>
      </c>
      <c r="AA1172" s="0" t="n">
        <v>102675</v>
      </c>
      <c r="AB1172" s="0" t="n">
        <v>0</v>
      </c>
      <c r="AC1172" s="0" t="n">
        <v>0</v>
      </c>
      <c r="AD1172" s="0" t="s">
        <v>99</v>
      </c>
      <c r="AE1172" s="0" t="s">
        <v>99</v>
      </c>
      <c r="AF1172" s="0" t="s">
        <v>30149</v>
      </c>
      <c r="AH1172" s="0" t="n">
        <v>0</v>
      </c>
      <c r="AI1172" s="0" t="s">
        <v>2133</v>
      </c>
      <c r="AJ1172" s="0" t="s">
        <v>32112</v>
      </c>
      <c r="AK1172" s="0" t="s">
        <v>31143</v>
      </c>
      <c r="AL1172" s="0" t="s">
        <v>2112</v>
      </c>
    </row>
    <row r="1173" customFormat="false" ht="15" hidden="false" customHeight="false" outlineLevel="0" collapsed="false">
      <c r="A1173" s="0" t="s">
        <v>33784</v>
      </c>
      <c r="B1173" s="0" t="s">
        <v>33785</v>
      </c>
      <c r="C1173" s="0" t="s">
        <v>33786</v>
      </c>
      <c r="D1173" s="0" t="s">
        <v>33786</v>
      </c>
      <c r="E1173" s="0" t="s">
        <v>33787</v>
      </c>
      <c r="F1173" s="0" t="s">
        <v>1987</v>
      </c>
      <c r="G1173" s="0" t="n">
        <v>3</v>
      </c>
      <c r="H1173" s="0" t="n">
        <v>1</v>
      </c>
      <c r="I1173" s="0" t="n">
        <v>0.01</v>
      </c>
      <c r="J1173" s="0" t="n">
        <v>1000</v>
      </c>
      <c r="K1173" s="0" t="n">
        <v>0</v>
      </c>
      <c r="L1173" s="0" t="n">
        <v>0</v>
      </c>
      <c r="M1173" s="0" t="n">
        <v>97.64</v>
      </c>
      <c r="N1173" s="0" t="n">
        <v>0</v>
      </c>
      <c r="O1173" s="0" t="n">
        <v>97.64</v>
      </c>
      <c r="P1173" s="0" t="n">
        <v>0</v>
      </c>
      <c r="Q1173" s="0" t="n">
        <v>0</v>
      </c>
      <c r="R1173" s="0" t="n">
        <v>0</v>
      </c>
      <c r="S1173" s="0" t="n">
        <v>0</v>
      </c>
      <c r="T1173" s="0" t="n">
        <v>0</v>
      </c>
      <c r="U1173" s="0" t="n">
        <v>0</v>
      </c>
      <c r="V1173" s="0" t="n">
        <v>0</v>
      </c>
      <c r="W1173" s="0" t="n">
        <v>0</v>
      </c>
      <c r="X1173" s="0" t="n">
        <v>93.02</v>
      </c>
      <c r="Y1173" s="0" t="n">
        <v>96.39</v>
      </c>
      <c r="Z1173" s="0" t="n">
        <v>0</v>
      </c>
      <c r="AA1173" s="0" t="n">
        <v>149720</v>
      </c>
      <c r="AB1173" s="0" t="n">
        <v>0</v>
      </c>
      <c r="AC1173" s="0" t="n">
        <v>0</v>
      </c>
      <c r="AD1173" s="0" t="s">
        <v>99</v>
      </c>
      <c r="AE1173" s="0" t="s">
        <v>99</v>
      </c>
      <c r="AF1173" s="0" t="s">
        <v>30149</v>
      </c>
      <c r="AH1173" s="0" t="n">
        <v>0</v>
      </c>
      <c r="AI1173" s="0" t="s">
        <v>2133</v>
      </c>
      <c r="AJ1173" s="0" t="s">
        <v>32112</v>
      </c>
      <c r="AK1173" s="0" t="s">
        <v>31143</v>
      </c>
      <c r="AL1173" s="0" t="s">
        <v>2112</v>
      </c>
    </row>
    <row r="1174" customFormat="false" ht="15" hidden="false" customHeight="false" outlineLevel="0" collapsed="false">
      <c r="A1174" s="0" t="s">
        <v>33788</v>
      </c>
      <c r="B1174" s="0" t="s">
        <v>33789</v>
      </c>
      <c r="C1174" s="0" t="s">
        <v>33790</v>
      </c>
      <c r="D1174" s="0" t="s">
        <v>33790</v>
      </c>
      <c r="E1174" s="0" t="s">
        <v>33791</v>
      </c>
      <c r="F1174" s="0" t="s">
        <v>1987</v>
      </c>
      <c r="G1174" s="0" t="n">
        <v>3</v>
      </c>
      <c r="H1174" s="0" t="n">
        <v>1</v>
      </c>
      <c r="I1174" s="0" t="n">
        <v>0.01</v>
      </c>
      <c r="J1174" s="0" t="n">
        <v>1000</v>
      </c>
      <c r="K1174" s="0" t="n">
        <v>0</v>
      </c>
      <c r="L1174" s="0" t="n">
        <v>0</v>
      </c>
      <c r="M1174" s="0" t="n">
        <v>90</v>
      </c>
      <c r="N1174" s="0" t="n">
        <v>0</v>
      </c>
      <c r="O1174" s="0" t="n">
        <v>90</v>
      </c>
      <c r="P1174" s="0" t="n">
        <v>0</v>
      </c>
      <c r="Q1174" s="0" t="n">
        <v>0</v>
      </c>
      <c r="R1174" s="0" t="n">
        <v>0</v>
      </c>
      <c r="S1174" s="0" t="n">
        <v>0</v>
      </c>
      <c r="T1174" s="0" t="n">
        <v>0</v>
      </c>
      <c r="U1174" s="0" t="n">
        <v>0</v>
      </c>
      <c r="V1174" s="0" t="n">
        <v>0</v>
      </c>
      <c r="W1174" s="0" t="n">
        <v>0</v>
      </c>
      <c r="X1174" s="0" t="n">
        <v>84.01</v>
      </c>
      <c r="Y1174" s="0" t="n">
        <v>91</v>
      </c>
      <c r="Z1174" s="0" t="n">
        <v>0</v>
      </c>
      <c r="AA1174" s="0" t="n">
        <v>143104</v>
      </c>
      <c r="AB1174" s="0" t="n">
        <v>0</v>
      </c>
      <c r="AC1174" s="0" t="n">
        <v>0</v>
      </c>
      <c r="AD1174" s="0" t="s">
        <v>99</v>
      </c>
      <c r="AE1174" s="0" t="s">
        <v>99</v>
      </c>
      <c r="AF1174" s="0" t="s">
        <v>30149</v>
      </c>
      <c r="AH1174" s="0" t="n">
        <v>0</v>
      </c>
      <c r="AI1174" s="0" t="s">
        <v>2133</v>
      </c>
      <c r="AJ1174" s="0" t="s">
        <v>32112</v>
      </c>
      <c r="AK1174" s="0" t="s">
        <v>31143</v>
      </c>
      <c r="AL1174" s="0" t="s">
        <v>2112</v>
      </c>
    </row>
    <row r="1175" customFormat="false" ht="15" hidden="false" customHeight="false" outlineLevel="0" collapsed="false">
      <c r="A1175" s="0" t="s">
        <v>33792</v>
      </c>
      <c r="B1175" s="0" t="s">
        <v>33793</v>
      </c>
      <c r="C1175" s="0" t="s">
        <v>33794</v>
      </c>
      <c r="D1175" s="0" t="s">
        <v>33794</v>
      </c>
      <c r="E1175" s="0" t="s">
        <v>33795</v>
      </c>
      <c r="F1175" s="0" t="s">
        <v>1987</v>
      </c>
      <c r="G1175" s="0" t="n">
        <v>3</v>
      </c>
      <c r="H1175" s="0" t="n">
        <v>1</v>
      </c>
      <c r="I1175" s="0" t="n">
        <v>0.01</v>
      </c>
      <c r="J1175" s="0" t="n">
        <v>1000</v>
      </c>
      <c r="K1175" s="0" t="n">
        <v>0</v>
      </c>
      <c r="L1175" s="0" t="n">
        <v>0</v>
      </c>
      <c r="M1175" s="0" t="n">
        <v>0</v>
      </c>
      <c r="N1175" s="0" t="n">
        <v>0</v>
      </c>
      <c r="O1175" s="0" t="n">
        <v>0</v>
      </c>
      <c r="P1175" s="0" t="n">
        <v>0</v>
      </c>
      <c r="Q1175" s="0" t="n">
        <v>0</v>
      </c>
      <c r="R1175" s="0" t="n">
        <v>0</v>
      </c>
      <c r="S1175" s="0" t="n">
        <v>0</v>
      </c>
      <c r="T1175" s="0" t="n">
        <v>0</v>
      </c>
      <c r="U1175" s="0" t="n">
        <v>0</v>
      </c>
      <c r="V1175" s="0" t="n">
        <v>0</v>
      </c>
      <c r="W1175" s="0" t="n">
        <v>0</v>
      </c>
      <c r="X1175" s="0" t="n">
        <v>60.21</v>
      </c>
      <c r="Y1175" s="0" t="n">
        <v>0</v>
      </c>
      <c r="Z1175" s="0" t="n">
        <v>0</v>
      </c>
      <c r="AA1175" s="0" t="n">
        <v>287877</v>
      </c>
      <c r="AB1175" s="0" t="n">
        <v>0</v>
      </c>
      <c r="AC1175" s="0" t="n">
        <v>0</v>
      </c>
      <c r="AD1175" s="0" t="s">
        <v>99</v>
      </c>
      <c r="AE1175" s="0" t="s">
        <v>99</v>
      </c>
      <c r="AF1175" s="0" t="s">
        <v>30149</v>
      </c>
      <c r="AH1175" s="0" t="n">
        <v>0</v>
      </c>
      <c r="AI1175" s="0" t="s">
        <v>2133</v>
      </c>
      <c r="AJ1175" s="0" t="s">
        <v>32112</v>
      </c>
      <c r="AK1175" s="0" t="s">
        <v>31143</v>
      </c>
      <c r="AL1175" s="0" t="s">
        <v>2112</v>
      </c>
    </row>
    <row r="1176" customFormat="false" ht="15" hidden="false" customHeight="false" outlineLevel="0" collapsed="false">
      <c r="A1176" s="0" t="s">
        <v>33796</v>
      </c>
      <c r="B1176" s="0" t="s">
        <v>33797</v>
      </c>
      <c r="C1176" s="0" t="s">
        <v>33798</v>
      </c>
      <c r="D1176" s="0" t="s">
        <v>33798</v>
      </c>
      <c r="E1176" s="0" t="s">
        <v>33799</v>
      </c>
      <c r="F1176" s="0" t="s">
        <v>1987</v>
      </c>
      <c r="G1176" s="0" t="n">
        <v>3</v>
      </c>
      <c r="H1176" s="0" t="n">
        <v>1</v>
      </c>
      <c r="I1176" s="0" t="n">
        <v>0.01</v>
      </c>
      <c r="J1176" s="0" t="n">
        <v>10000000</v>
      </c>
      <c r="K1176" s="0" t="n">
        <v>0</v>
      </c>
      <c r="L1176" s="0" t="n">
        <v>0</v>
      </c>
      <c r="M1176" s="0" t="n">
        <v>0</v>
      </c>
      <c r="N1176" s="0" t="n">
        <v>0</v>
      </c>
      <c r="O1176" s="0" t="n">
        <v>0</v>
      </c>
      <c r="P1176" s="0" t="n">
        <v>0</v>
      </c>
      <c r="Q1176" s="0" t="n">
        <v>0</v>
      </c>
      <c r="R1176" s="0" t="n">
        <v>0</v>
      </c>
      <c r="S1176" s="0" t="n">
        <v>0</v>
      </c>
      <c r="T1176" s="0" t="n">
        <v>0</v>
      </c>
      <c r="U1176" s="0" t="n">
        <v>0</v>
      </c>
      <c r="V1176" s="0" t="n">
        <v>0</v>
      </c>
      <c r="W1176" s="0" t="n">
        <v>0</v>
      </c>
      <c r="X1176" s="0" t="n">
        <v>0</v>
      </c>
      <c r="Y1176" s="0" t="n">
        <v>0</v>
      </c>
      <c r="Z1176" s="0" t="n">
        <v>0</v>
      </c>
      <c r="AA1176" s="0" t="n">
        <v>15000</v>
      </c>
      <c r="AB1176" s="0" t="n">
        <v>0</v>
      </c>
      <c r="AC1176" s="0" t="n">
        <v>0</v>
      </c>
      <c r="AD1176" s="0" t="s">
        <v>99</v>
      </c>
      <c r="AE1176" s="0" t="s">
        <v>99</v>
      </c>
      <c r="AF1176" s="0" t="s">
        <v>30149</v>
      </c>
      <c r="AH1176" s="0" t="n">
        <v>0</v>
      </c>
      <c r="AI1176" s="0" t="s">
        <v>2133</v>
      </c>
      <c r="AJ1176" s="0" t="s">
        <v>32112</v>
      </c>
      <c r="AK1176" s="0" t="s">
        <v>31143</v>
      </c>
      <c r="AL1176" s="0" t="s">
        <v>2112</v>
      </c>
    </row>
    <row r="1177" customFormat="false" ht="15" hidden="false" customHeight="false" outlineLevel="0" collapsed="false">
      <c r="A1177" s="0" t="s">
        <v>33800</v>
      </c>
      <c r="B1177" s="0" t="s">
        <v>33801</v>
      </c>
      <c r="C1177" s="0" t="s">
        <v>33802</v>
      </c>
      <c r="D1177" s="0" t="s">
        <v>33802</v>
      </c>
      <c r="E1177" s="0" t="s">
        <v>33803</v>
      </c>
      <c r="F1177" s="0" t="s">
        <v>498</v>
      </c>
      <c r="G1177" s="0" t="n">
        <v>2</v>
      </c>
      <c r="H1177" s="0" t="n">
        <v>1</v>
      </c>
      <c r="I1177" s="0" t="n">
        <v>0.01</v>
      </c>
      <c r="J1177" s="0" t="n">
        <v>1000</v>
      </c>
      <c r="K1177" s="0" t="n">
        <v>0</v>
      </c>
      <c r="L1177" s="0" t="n">
        <v>0</v>
      </c>
      <c r="M1177" s="0" t="n">
        <v>0</v>
      </c>
      <c r="N1177" s="0" t="n">
        <v>0</v>
      </c>
      <c r="O1177" s="0" t="n">
        <v>0</v>
      </c>
      <c r="P1177" s="0" t="n">
        <v>0</v>
      </c>
      <c r="Q1177" s="0" t="n">
        <v>0</v>
      </c>
      <c r="R1177" s="0" t="n">
        <v>0</v>
      </c>
      <c r="S1177" s="0" t="n">
        <v>0</v>
      </c>
      <c r="T1177" s="0" t="n">
        <v>0</v>
      </c>
      <c r="U1177" s="0" t="n">
        <v>0</v>
      </c>
      <c r="V1177" s="0" t="n">
        <v>0</v>
      </c>
      <c r="W1177" s="0" t="n">
        <v>0</v>
      </c>
      <c r="X1177" s="0" t="n">
        <v>98.74</v>
      </c>
      <c r="Y1177" s="0" t="n">
        <v>0</v>
      </c>
      <c r="Z1177" s="0" t="n">
        <v>0</v>
      </c>
      <c r="AA1177" s="0" t="n">
        <v>5000000</v>
      </c>
      <c r="AB1177" s="0" t="n">
        <v>0</v>
      </c>
      <c r="AC1177" s="0" t="n">
        <v>0</v>
      </c>
      <c r="AD1177" s="0" t="s">
        <v>99</v>
      </c>
      <c r="AE1177" s="0" t="s">
        <v>99</v>
      </c>
      <c r="AH1177" s="0" t="n">
        <v>6</v>
      </c>
      <c r="AI1177" s="0" t="s">
        <v>2133</v>
      </c>
      <c r="AJ1177" s="0" t="s">
        <v>32112</v>
      </c>
      <c r="AK1177" s="0" t="s">
        <v>31135</v>
      </c>
      <c r="AL1177" s="0" t="s">
        <v>2112</v>
      </c>
    </row>
    <row r="1178" customFormat="false" ht="15" hidden="false" customHeight="false" outlineLevel="0" collapsed="false">
      <c r="A1178" s="0" t="s">
        <v>33804</v>
      </c>
      <c r="B1178" s="0" t="s">
        <v>33805</v>
      </c>
      <c r="C1178" s="0" t="s">
        <v>24534</v>
      </c>
      <c r="D1178" s="0" t="s">
        <v>24534</v>
      </c>
      <c r="E1178" s="0" t="s">
        <v>33806</v>
      </c>
      <c r="F1178" s="0" t="s">
        <v>498</v>
      </c>
      <c r="G1178" s="0" t="n">
        <v>1</v>
      </c>
      <c r="H1178" s="0" t="n">
        <v>1</v>
      </c>
      <c r="I1178" s="0" t="n">
        <v>0.01</v>
      </c>
      <c r="J1178" s="0" t="n">
        <v>1000</v>
      </c>
      <c r="K1178" s="0" t="n">
        <v>-0.53</v>
      </c>
      <c r="L1178" s="0" t="n">
        <v>81.02</v>
      </c>
      <c r="M1178" s="0" t="n">
        <v>81.46</v>
      </c>
      <c r="N1178" s="0" t="n">
        <v>80.05</v>
      </c>
      <c r="O1178" s="0" t="n">
        <v>81.02</v>
      </c>
      <c r="P1178" s="0" t="n">
        <v>0</v>
      </c>
      <c r="Q1178" s="0" t="n">
        <v>0</v>
      </c>
      <c r="R1178" s="0" t="n">
        <v>0</v>
      </c>
      <c r="S1178" s="0" t="n">
        <v>81.11</v>
      </c>
      <c r="T1178" s="0" t="n">
        <v>81.39</v>
      </c>
      <c r="U1178" s="0" t="n">
        <v>81.02</v>
      </c>
      <c r="V1178" s="0" t="n">
        <v>81.4</v>
      </c>
      <c r="W1178" s="0" t="n">
        <v>79490</v>
      </c>
      <c r="X1178" s="0" t="n">
        <v>81.01</v>
      </c>
      <c r="Y1178" s="0" t="n">
        <v>81.02</v>
      </c>
      <c r="Z1178" s="0" t="n">
        <v>16</v>
      </c>
      <c r="AA1178" s="0" t="n">
        <v>10630210</v>
      </c>
      <c r="AB1178" s="0" t="n">
        <v>8102</v>
      </c>
      <c r="AC1178" s="0" t="n">
        <v>0</v>
      </c>
      <c r="AD1178" s="0" t="s">
        <v>99</v>
      </c>
      <c r="AE1178" s="0" t="s">
        <v>99</v>
      </c>
      <c r="AH1178" s="0" t="n">
        <v>6</v>
      </c>
      <c r="AI1178" s="0" t="s">
        <v>2133</v>
      </c>
      <c r="AJ1178" s="0" t="s">
        <v>32112</v>
      </c>
      <c r="AK1178" s="0" t="s">
        <v>31135</v>
      </c>
      <c r="AL1178" s="0" t="s">
        <v>2112</v>
      </c>
    </row>
    <row r="1179" customFormat="false" ht="15" hidden="false" customHeight="false" outlineLevel="0" collapsed="false">
      <c r="A1179" s="0" t="s">
        <v>33807</v>
      </c>
      <c r="B1179" s="0" t="s">
        <v>33808</v>
      </c>
      <c r="C1179" s="0" t="s">
        <v>33809</v>
      </c>
      <c r="D1179" s="0" t="s">
        <v>33809</v>
      </c>
      <c r="E1179" s="0" t="s">
        <v>33810</v>
      </c>
      <c r="F1179" s="0" t="s">
        <v>498</v>
      </c>
      <c r="G1179" s="0" t="n">
        <v>1</v>
      </c>
      <c r="H1179" s="0" t="n">
        <v>1</v>
      </c>
      <c r="I1179" s="0" t="n">
        <v>0.01</v>
      </c>
      <c r="J1179" s="0" t="n">
        <v>1000</v>
      </c>
      <c r="K1179" s="0" t="n">
        <v>-0.1</v>
      </c>
      <c r="L1179" s="0" t="n">
        <v>99.9</v>
      </c>
      <c r="M1179" s="0" t="n">
        <v>100</v>
      </c>
      <c r="N1179" s="0" t="n">
        <v>99.99</v>
      </c>
      <c r="O1179" s="0" t="n">
        <v>99.95</v>
      </c>
      <c r="P1179" s="0" t="n">
        <v>0</v>
      </c>
      <c r="Q1179" s="0" t="n">
        <v>0</v>
      </c>
      <c r="R1179" s="0" t="n">
        <v>0</v>
      </c>
      <c r="S1179" s="0" t="n">
        <v>99.96</v>
      </c>
      <c r="T1179" s="0" t="n">
        <v>100</v>
      </c>
      <c r="U1179" s="0" t="n">
        <v>99.89</v>
      </c>
      <c r="V1179" s="0" t="n">
        <v>100</v>
      </c>
      <c r="W1179" s="0" t="n">
        <v>331852</v>
      </c>
      <c r="X1179" s="0" t="n">
        <v>99.9</v>
      </c>
      <c r="Y1179" s="0" t="n">
        <v>99.99</v>
      </c>
      <c r="Z1179" s="0" t="n">
        <v>33</v>
      </c>
      <c r="AA1179" s="0" t="n">
        <v>20000000</v>
      </c>
      <c r="AB1179" s="0" t="n">
        <v>999</v>
      </c>
      <c r="AC1179" s="0" t="n">
        <v>0</v>
      </c>
      <c r="AD1179" s="0" t="s">
        <v>99</v>
      </c>
      <c r="AE1179" s="0" t="s">
        <v>99</v>
      </c>
      <c r="AH1179" s="0" t="n">
        <v>6</v>
      </c>
      <c r="AI1179" s="0" t="s">
        <v>2133</v>
      </c>
      <c r="AJ1179" s="0" t="s">
        <v>32112</v>
      </c>
      <c r="AK1179" s="0" t="s">
        <v>31135</v>
      </c>
      <c r="AL1179" s="0" t="s">
        <v>2112</v>
      </c>
    </row>
    <row r="1180" customFormat="false" ht="15" hidden="false" customHeight="false" outlineLevel="0" collapsed="false">
      <c r="A1180" s="0" t="s">
        <v>33811</v>
      </c>
      <c r="B1180" s="0" t="s">
        <v>33812</v>
      </c>
      <c r="C1180" s="0" t="s">
        <v>26473</v>
      </c>
      <c r="D1180" s="0" t="s">
        <v>26473</v>
      </c>
      <c r="E1180" s="0" t="s">
        <v>33813</v>
      </c>
      <c r="F1180" s="0" t="s">
        <v>498</v>
      </c>
      <c r="G1180" s="0" t="n">
        <v>1</v>
      </c>
      <c r="H1180" s="0" t="n">
        <v>1</v>
      </c>
      <c r="I1180" s="0" t="n">
        <v>0.01</v>
      </c>
      <c r="J1180" s="0" t="n">
        <v>1000</v>
      </c>
      <c r="K1180" s="0" t="n">
        <v>1.78</v>
      </c>
      <c r="L1180" s="0" t="n">
        <v>82.72</v>
      </c>
      <c r="M1180" s="0" t="n">
        <v>81.2</v>
      </c>
      <c r="N1180" s="0" t="n">
        <v>80.35</v>
      </c>
      <c r="O1180" s="0" t="n">
        <v>82.72</v>
      </c>
      <c r="P1180" s="0" t="n">
        <v>0</v>
      </c>
      <c r="Q1180" s="0" t="n">
        <v>0</v>
      </c>
      <c r="R1180" s="0" t="n">
        <v>0</v>
      </c>
      <c r="S1180" s="0" t="n">
        <v>83.85</v>
      </c>
      <c r="T1180" s="0" t="n">
        <v>81.34</v>
      </c>
      <c r="U1180" s="0" t="n">
        <v>81.33</v>
      </c>
      <c r="V1180" s="0" t="n">
        <v>84.7</v>
      </c>
      <c r="W1180" s="0" t="n">
        <v>3042989</v>
      </c>
      <c r="X1180" s="0" t="n">
        <v>82.51</v>
      </c>
      <c r="Y1180" s="0" t="n">
        <v>82.72</v>
      </c>
      <c r="Z1180" s="0" t="n">
        <v>55</v>
      </c>
      <c r="AA1180" s="0" t="n">
        <v>15000000</v>
      </c>
      <c r="AB1180" s="0" t="n">
        <v>827.2</v>
      </c>
      <c r="AC1180" s="0" t="n">
        <v>0</v>
      </c>
      <c r="AD1180" s="0" t="s">
        <v>99</v>
      </c>
      <c r="AE1180" s="0" t="s">
        <v>99</v>
      </c>
      <c r="AH1180" s="0" t="n">
        <v>6</v>
      </c>
      <c r="AI1180" s="0" t="s">
        <v>2133</v>
      </c>
      <c r="AJ1180" s="0" t="s">
        <v>32112</v>
      </c>
      <c r="AK1180" s="0" t="s">
        <v>31135</v>
      </c>
      <c r="AL1180" s="0" t="s">
        <v>2112</v>
      </c>
    </row>
    <row r="1181" customFormat="false" ht="15" hidden="false" customHeight="false" outlineLevel="0" collapsed="false">
      <c r="A1181" s="0" t="s">
        <v>33814</v>
      </c>
      <c r="B1181" s="0" t="s">
        <v>33815</v>
      </c>
      <c r="C1181" s="0" t="s">
        <v>33816</v>
      </c>
      <c r="D1181" s="0" t="s">
        <v>33816</v>
      </c>
      <c r="E1181" s="0" t="s">
        <v>33817</v>
      </c>
      <c r="F1181" s="0" t="s">
        <v>498</v>
      </c>
      <c r="G1181" s="0" t="n">
        <v>1</v>
      </c>
      <c r="H1181" s="0" t="n">
        <v>1</v>
      </c>
      <c r="I1181" s="0" t="n">
        <v>0.01</v>
      </c>
      <c r="J1181" s="0" t="n">
        <v>1000</v>
      </c>
      <c r="K1181" s="0" t="n">
        <v>0</v>
      </c>
      <c r="L1181" s="0" t="n">
        <v>0</v>
      </c>
      <c r="M1181" s="0" t="n">
        <v>0</v>
      </c>
      <c r="N1181" s="0" t="n">
        <v>0</v>
      </c>
      <c r="O1181" s="0" t="n">
        <v>0</v>
      </c>
      <c r="P1181" s="0" t="n">
        <v>0</v>
      </c>
      <c r="Q1181" s="0" t="n">
        <v>0</v>
      </c>
      <c r="R1181" s="0" t="n">
        <v>0</v>
      </c>
      <c r="S1181" s="0" t="n">
        <v>0</v>
      </c>
      <c r="T1181" s="0" t="n">
        <v>0</v>
      </c>
      <c r="U1181" s="0" t="n">
        <v>0</v>
      </c>
      <c r="V1181" s="0" t="n">
        <v>0</v>
      </c>
      <c r="W1181" s="0" t="n">
        <v>0</v>
      </c>
      <c r="X1181" s="0" t="n">
        <v>81.01</v>
      </c>
      <c r="Y1181" s="0" t="n">
        <v>0</v>
      </c>
      <c r="Z1181" s="0" t="n">
        <v>0</v>
      </c>
      <c r="AA1181" s="0" t="n">
        <v>2000000</v>
      </c>
      <c r="AB1181" s="0" t="n">
        <v>0</v>
      </c>
      <c r="AC1181" s="0" t="n">
        <v>0</v>
      </c>
      <c r="AD1181" s="0" t="s">
        <v>99</v>
      </c>
      <c r="AE1181" s="0" t="s">
        <v>99</v>
      </c>
      <c r="AH1181" s="0" t="n">
        <v>6</v>
      </c>
      <c r="AI1181" s="0" t="s">
        <v>2133</v>
      </c>
      <c r="AJ1181" s="0" t="s">
        <v>32112</v>
      </c>
      <c r="AK1181" s="0" t="s">
        <v>31135</v>
      </c>
      <c r="AL1181" s="0" t="s">
        <v>2112</v>
      </c>
    </row>
    <row r="1182" customFormat="false" ht="15" hidden="false" customHeight="false" outlineLevel="0" collapsed="false">
      <c r="A1182" s="0" t="s">
        <v>33818</v>
      </c>
      <c r="B1182" s="0" t="s">
        <v>33819</v>
      </c>
      <c r="C1182" s="0" t="s">
        <v>24126</v>
      </c>
      <c r="D1182" s="0" t="s">
        <v>24126</v>
      </c>
      <c r="E1182" s="0" t="s">
        <v>33820</v>
      </c>
      <c r="F1182" s="0" t="s">
        <v>498</v>
      </c>
      <c r="G1182" s="0" t="n">
        <v>1</v>
      </c>
      <c r="H1182" s="0" t="n">
        <v>1</v>
      </c>
      <c r="I1182" s="0" t="n">
        <v>0.01</v>
      </c>
      <c r="J1182" s="0" t="n">
        <v>1000</v>
      </c>
      <c r="K1182" s="0" t="n">
        <v>0.01</v>
      </c>
      <c r="L1182" s="0" t="n">
        <v>93</v>
      </c>
      <c r="M1182" s="0" t="n">
        <v>92.99</v>
      </c>
      <c r="N1182" s="0" t="n">
        <v>92.92</v>
      </c>
      <c r="O1182" s="0" t="n">
        <v>93</v>
      </c>
      <c r="P1182" s="0" t="n">
        <v>0</v>
      </c>
      <c r="Q1182" s="0" t="n">
        <v>0</v>
      </c>
      <c r="R1182" s="0" t="n">
        <v>0</v>
      </c>
      <c r="S1182" s="0" t="n">
        <v>93</v>
      </c>
      <c r="T1182" s="0" t="n">
        <v>93</v>
      </c>
      <c r="U1182" s="0" t="n">
        <v>93</v>
      </c>
      <c r="V1182" s="0" t="n">
        <v>93</v>
      </c>
      <c r="W1182" s="0" t="n">
        <v>11713350</v>
      </c>
      <c r="X1182" s="0" t="n">
        <v>92.91</v>
      </c>
      <c r="Y1182" s="0" t="n">
        <v>93</v>
      </c>
      <c r="Z1182" s="0" t="n">
        <v>6</v>
      </c>
      <c r="AA1182" s="0" t="n">
        <v>30000000</v>
      </c>
      <c r="AB1182" s="0" t="n">
        <v>16740</v>
      </c>
      <c r="AC1182" s="0" t="n">
        <v>0</v>
      </c>
      <c r="AD1182" s="0" t="s">
        <v>99</v>
      </c>
      <c r="AE1182" s="0" t="s">
        <v>99</v>
      </c>
      <c r="AH1182" s="0" t="n">
        <v>6</v>
      </c>
      <c r="AI1182" s="0" t="s">
        <v>2133</v>
      </c>
      <c r="AJ1182" s="0" t="s">
        <v>32112</v>
      </c>
      <c r="AK1182" s="0" t="s">
        <v>31135</v>
      </c>
      <c r="AL1182" s="0" t="s">
        <v>2112</v>
      </c>
    </row>
    <row r="1183" customFormat="false" ht="15" hidden="false" customHeight="false" outlineLevel="0" collapsed="false">
      <c r="A1183" s="0" t="s">
        <v>33821</v>
      </c>
      <c r="B1183" s="0" t="s">
        <v>33822</v>
      </c>
      <c r="C1183" s="0" t="s">
        <v>25313</v>
      </c>
      <c r="D1183" s="0" t="s">
        <v>25313</v>
      </c>
      <c r="E1183" s="0" t="s">
        <v>33823</v>
      </c>
      <c r="F1183" s="0" t="s">
        <v>498</v>
      </c>
      <c r="G1183" s="0" t="n">
        <v>1</v>
      </c>
      <c r="H1183" s="0" t="n">
        <v>1</v>
      </c>
      <c r="I1183" s="0" t="n">
        <v>0.01</v>
      </c>
      <c r="J1183" s="0" t="n">
        <v>1000</v>
      </c>
      <c r="K1183" s="0" t="n">
        <v>1.27</v>
      </c>
      <c r="L1183" s="0" t="n">
        <v>94.84</v>
      </c>
      <c r="M1183" s="0" t="n">
        <v>93.65</v>
      </c>
      <c r="N1183" s="0" t="n">
        <v>93.56</v>
      </c>
      <c r="O1183" s="0" t="n">
        <v>94.42</v>
      </c>
      <c r="P1183" s="0" t="n">
        <v>0</v>
      </c>
      <c r="Q1183" s="0" t="n">
        <v>0</v>
      </c>
      <c r="R1183" s="0" t="n">
        <v>0</v>
      </c>
      <c r="S1183" s="0" t="n">
        <v>94.42</v>
      </c>
      <c r="T1183" s="0" t="n">
        <v>93.65</v>
      </c>
      <c r="U1183" s="0" t="n">
        <v>93.64</v>
      </c>
      <c r="V1183" s="0" t="n">
        <v>94.98</v>
      </c>
      <c r="W1183" s="0" t="n">
        <v>963051</v>
      </c>
      <c r="X1183" s="0" t="n">
        <v>94.15</v>
      </c>
      <c r="Y1183" s="0" t="n">
        <v>94.72</v>
      </c>
      <c r="Z1183" s="0" t="n">
        <v>47</v>
      </c>
      <c r="AA1183" s="0" t="n">
        <v>20000000</v>
      </c>
      <c r="AB1183" s="0" t="n">
        <v>1896.8</v>
      </c>
      <c r="AC1183" s="0" t="n">
        <v>0</v>
      </c>
      <c r="AD1183" s="0" t="s">
        <v>99</v>
      </c>
      <c r="AE1183" s="0" t="s">
        <v>99</v>
      </c>
      <c r="AH1183" s="0" t="n">
        <v>6</v>
      </c>
      <c r="AI1183" s="0" t="s">
        <v>2133</v>
      </c>
      <c r="AJ1183" s="0" t="s">
        <v>32112</v>
      </c>
      <c r="AK1183" s="0" t="s">
        <v>31135</v>
      </c>
      <c r="AL1183" s="0" t="s">
        <v>2112</v>
      </c>
    </row>
    <row r="1184" customFormat="false" ht="15" hidden="false" customHeight="false" outlineLevel="0" collapsed="false">
      <c r="A1184" s="0" t="s">
        <v>33824</v>
      </c>
      <c r="B1184" s="0" t="s">
        <v>33825</v>
      </c>
      <c r="C1184" s="0" t="s">
        <v>17835</v>
      </c>
      <c r="D1184" s="0" t="s">
        <v>17835</v>
      </c>
      <c r="E1184" s="0" t="s">
        <v>33826</v>
      </c>
      <c r="F1184" s="0" t="s">
        <v>498</v>
      </c>
      <c r="G1184" s="0" t="n">
        <v>1</v>
      </c>
      <c r="H1184" s="0" t="n">
        <v>1</v>
      </c>
      <c r="I1184" s="0" t="n">
        <v>0.01</v>
      </c>
      <c r="J1184" s="0" t="n">
        <v>1000</v>
      </c>
      <c r="K1184" s="0" t="n">
        <v>-0.39</v>
      </c>
      <c r="L1184" s="0" t="n">
        <v>82.03</v>
      </c>
      <c r="M1184" s="0" t="n">
        <v>82.34</v>
      </c>
      <c r="N1184" s="0" t="n">
        <v>81.65</v>
      </c>
      <c r="O1184" s="0" t="n">
        <v>82.03</v>
      </c>
      <c r="P1184" s="0" t="n">
        <v>0</v>
      </c>
      <c r="Q1184" s="0" t="n">
        <v>0</v>
      </c>
      <c r="R1184" s="0" t="n">
        <v>0</v>
      </c>
      <c r="S1184" s="0" t="n">
        <v>81.59</v>
      </c>
      <c r="T1184" s="0" t="n">
        <v>81.23</v>
      </c>
      <c r="U1184" s="0" t="n">
        <v>80.66</v>
      </c>
      <c r="V1184" s="0" t="n">
        <v>82.08</v>
      </c>
      <c r="W1184" s="0" t="n">
        <v>84850</v>
      </c>
      <c r="X1184" s="0" t="n">
        <v>82.03</v>
      </c>
      <c r="Y1184" s="0" t="n">
        <v>82.08</v>
      </c>
      <c r="Z1184" s="0" t="n">
        <v>32</v>
      </c>
      <c r="AA1184" s="0" t="n">
        <v>10427011</v>
      </c>
      <c r="AB1184" s="0" t="n">
        <v>820.3</v>
      </c>
      <c r="AC1184" s="0" t="n">
        <v>0</v>
      </c>
      <c r="AD1184" s="0" t="s">
        <v>99</v>
      </c>
      <c r="AE1184" s="0" t="s">
        <v>99</v>
      </c>
      <c r="AH1184" s="0" t="n">
        <v>6</v>
      </c>
      <c r="AI1184" s="0" t="s">
        <v>2133</v>
      </c>
      <c r="AJ1184" s="0" t="s">
        <v>32112</v>
      </c>
      <c r="AK1184" s="0" t="s">
        <v>31135</v>
      </c>
      <c r="AL1184" s="0" t="s">
        <v>2112</v>
      </c>
    </row>
    <row r="1185" customFormat="false" ht="15" hidden="false" customHeight="false" outlineLevel="0" collapsed="false">
      <c r="A1185" s="0" t="s">
        <v>33827</v>
      </c>
      <c r="B1185" s="0" t="s">
        <v>33828</v>
      </c>
      <c r="C1185" s="0" t="s">
        <v>22067</v>
      </c>
      <c r="D1185" s="0" t="s">
        <v>22067</v>
      </c>
      <c r="E1185" s="0" t="s">
        <v>33829</v>
      </c>
      <c r="F1185" s="0" t="s">
        <v>498</v>
      </c>
      <c r="G1185" s="0" t="n">
        <v>3</v>
      </c>
      <c r="H1185" s="0" t="n">
        <v>1</v>
      </c>
      <c r="I1185" s="0" t="n">
        <v>0.01</v>
      </c>
      <c r="J1185" s="0" t="n">
        <v>1000</v>
      </c>
      <c r="K1185" s="0" t="n">
        <v>0.11</v>
      </c>
      <c r="L1185" s="0" t="n">
        <v>81</v>
      </c>
      <c r="M1185" s="0" t="n">
        <v>80.91</v>
      </c>
      <c r="N1185" s="0" t="n">
        <v>81</v>
      </c>
      <c r="O1185" s="0" t="n">
        <v>81</v>
      </c>
      <c r="P1185" s="0" t="n">
        <v>0</v>
      </c>
      <c r="Q1185" s="0" t="n">
        <v>0</v>
      </c>
      <c r="R1185" s="0" t="n">
        <v>0</v>
      </c>
      <c r="S1185" s="0" t="n">
        <v>81.02</v>
      </c>
      <c r="T1185" s="0" t="n">
        <v>80.59</v>
      </c>
      <c r="U1185" s="0" t="n">
        <v>80.58</v>
      </c>
      <c r="V1185" s="0" t="n">
        <v>81.77</v>
      </c>
      <c r="W1185" s="0" t="n">
        <v>1050796</v>
      </c>
      <c r="X1185" s="0" t="n">
        <v>80.78</v>
      </c>
      <c r="Y1185" s="0" t="n">
        <v>81.26</v>
      </c>
      <c r="Z1185" s="0" t="n">
        <v>45</v>
      </c>
      <c r="AA1185" s="0" t="n">
        <v>3402112</v>
      </c>
      <c r="AB1185" s="0" t="n">
        <v>201690</v>
      </c>
      <c r="AC1185" s="0" t="n">
        <v>0</v>
      </c>
      <c r="AD1185" s="0" t="s">
        <v>99</v>
      </c>
      <c r="AE1185" s="0" t="s">
        <v>99</v>
      </c>
      <c r="AH1185" s="0" t="n">
        <v>6</v>
      </c>
      <c r="AI1185" s="0" t="s">
        <v>2133</v>
      </c>
      <c r="AJ1185" s="0" t="s">
        <v>32112</v>
      </c>
      <c r="AK1185" s="0" t="s">
        <v>31135</v>
      </c>
      <c r="AL1185" s="0" t="s">
        <v>2112</v>
      </c>
    </row>
    <row r="1186" customFormat="false" ht="15" hidden="false" customHeight="false" outlineLevel="0" collapsed="false">
      <c r="A1186" s="0" t="s">
        <v>33830</v>
      </c>
      <c r="B1186" s="0" t="s">
        <v>33831</v>
      </c>
      <c r="C1186" s="0" t="s">
        <v>33832</v>
      </c>
      <c r="D1186" s="0" t="s">
        <v>33832</v>
      </c>
      <c r="E1186" s="0" t="s">
        <v>33833</v>
      </c>
      <c r="F1186" s="0" t="s">
        <v>498</v>
      </c>
      <c r="G1186" s="0" t="n">
        <v>3</v>
      </c>
      <c r="H1186" s="0" t="n">
        <v>1</v>
      </c>
      <c r="I1186" s="0" t="n">
        <v>0.01</v>
      </c>
      <c r="J1186" s="0" t="n">
        <v>1000</v>
      </c>
      <c r="K1186" s="0" t="n">
        <v>0</v>
      </c>
      <c r="L1186" s="0" t="n">
        <v>0</v>
      </c>
      <c r="M1186" s="0" t="n">
        <v>64</v>
      </c>
      <c r="N1186" s="0" t="n">
        <v>61.02</v>
      </c>
      <c r="O1186" s="0" t="n">
        <v>64</v>
      </c>
      <c r="P1186" s="0" t="n">
        <v>0</v>
      </c>
      <c r="Q1186" s="0" t="n">
        <v>0</v>
      </c>
      <c r="R1186" s="0" t="n">
        <v>0</v>
      </c>
      <c r="S1186" s="0" t="n">
        <v>0</v>
      </c>
      <c r="T1186" s="0" t="n">
        <v>0</v>
      </c>
      <c r="U1186" s="0" t="n">
        <v>0</v>
      </c>
      <c r="V1186" s="0" t="n">
        <v>0</v>
      </c>
      <c r="W1186" s="0" t="n">
        <v>0</v>
      </c>
      <c r="X1186" s="0" t="n">
        <v>62.02</v>
      </c>
      <c r="Y1186" s="0" t="n">
        <v>64</v>
      </c>
      <c r="Z1186" s="0" t="n">
        <v>0</v>
      </c>
      <c r="AA1186" s="0" t="n">
        <v>240691</v>
      </c>
      <c r="AB1186" s="0" t="n">
        <v>0</v>
      </c>
      <c r="AC1186" s="0" t="n">
        <v>0</v>
      </c>
      <c r="AD1186" s="0" t="s">
        <v>99</v>
      </c>
      <c r="AE1186" s="0" t="s">
        <v>99</v>
      </c>
      <c r="AH1186" s="0" t="n">
        <v>8</v>
      </c>
      <c r="AI1186" s="0" t="s">
        <v>2133</v>
      </c>
      <c r="AJ1186" s="0" t="s">
        <v>32112</v>
      </c>
      <c r="AK1186" s="0" t="s">
        <v>31135</v>
      </c>
      <c r="AL1186" s="0" t="s">
        <v>2112</v>
      </c>
    </row>
    <row r="1187" customFormat="false" ht="15" hidden="false" customHeight="false" outlineLevel="0" collapsed="false">
      <c r="A1187" s="0" t="s">
        <v>33834</v>
      </c>
      <c r="B1187" s="0" t="s">
        <v>33835</v>
      </c>
      <c r="C1187" s="0" t="s">
        <v>33836</v>
      </c>
      <c r="D1187" s="0" t="s">
        <v>33836</v>
      </c>
      <c r="E1187" s="0" t="s">
        <v>33837</v>
      </c>
      <c r="F1187" s="0" t="s">
        <v>498</v>
      </c>
      <c r="G1187" s="0" t="n">
        <v>3</v>
      </c>
      <c r="H1187" s="0" t="n">
        <v>1</v>
      </c>
      <c r="I1187" s="0" t="n">
        <v>0.01</v>
      </c>
      <c r="J1187" s="0" t="n">
        <v>1000</v>
      </c>
      <c r="K1187" s="0" t="n">
        <v>0</v>
      </c>
      <c r="L1187" s="0" t="n">
        <v>0</v>
      </c>
      <c r="M1187" s="0" t="n">
        <v>0</v>
      </c>
      <c r="N1187" s="0" t="n">
        <v>0</v>
      </c>
      <c r="O1187" s="0" t="n">
        <v>0</v>
      </c>
      <c r="P1187" s="0" t="n">
        <v>0</v>
      </c>
      <c r="Q1187" s="0" t="n">
        <v>0</v>
      </c>
      <c r="R1187" s="0" t="n">
        <v>0</v>
      </c>
      <c r="S1187" s="0" t="n">
        <v>0</v>
      </c>
      <c r="T1187" s="0" t="n">
        <v>0</v>
      </c>
      <c r="U1187" s="0" t="n">
        <v>0</v>
      </c>
      <c r="V1187" s="0" t="n">
        <v>0</v>
      </c>
      <c r="W1187" s="0" t="n">
        <v>0</v>
      </c>
      <c r="X1187" s="0" t="n">
        <v>0</v>
      </c>
      <c r="Y1187" s="0" t="n">
        <v>0</v>
      </c>
      <c r="Z1187" s="0" t="n">
        <v>0</v>
      </c>
      <c r="AA1187" s="0" t="n">
        <v>86768</v>
      </c>
      <c r="AB1187" s="0" t="n">
        <v>0</v>
      </c>
      <c r="AC1187" s="0" t="n">
        <v>0</v>
      </c>
      <c r="AD1187" s="0" t="s">
        <v>99</v>
      </c>
      <c r="AE1187" s="0" t="s">
        <v>99</v>
      </c>
      <c r="AH1187" s="0" t="n">
        <v>8</v>
      </c>
      <c r="AI1187" s="0" t="s">
        <v>2133</v>
      </c>
      <c r="AJ1187" s="0" t="s">
        <v>32112</v>
      </c>
      <c r="AK1187" s="0" t="s">
        <v>31135</v>
      </c>
      <c r="AL1187" s="0" t="s">
        <v>2112</v>
      </c>
    </row>
    <row r="1188" customFormat="false" ht="15" hidden="false" customHeight="false" outlineLevel="0" collapsed="false">
      <c r="A1188" s="0" t="s">
        <v>33838</v>
      </c>
      <c r="B1188" s="0" t="s">
        <v>33839</v>
      </c>
      <c r="C1188" s="0" t="s">
        <v>33840</v>
      </c>
      <c r="D1188" s="0" t="s">
        <v>33840</v>
      </c>
      <c r="E1188" s="0" t="s">
        <v>33841</v>
      </c>
      <c r="F1188" s="0" t="s">
        <v>498</v>
      </c>
      <c r="G1188" s="0" t="n">
        <v>3</v>
      </c>
      <c r="H1188" s="0" t="n">
        <v>1</v>
      </c>
      <c r="I1188" s="0" t="n">
        <v>0.01</v>
      </c>
      <c r="J1188" s="0" t="n">
        <v>1000</v>
      </c>
      <c r="K1188" s="0" t="n">
        <v>0</v>
      </c>
      <c r="L1188" s="0" t="n">
        <v>0</v>
      </c>
      <c r="M1188" s="0" t="n">
        <v>73.01</v>
      </c>
      <c r="N1188" s="0" t="n">
        <v>0</v>
      </c>
      <c r="O1188" s="0" t="n">
        <v>73.01</v>
      </c>
      <c r="P1188" s="0" t="n">
        <v>0</v>
      </c>
      <c r="Q1188" s="0" t="n">
        <v>0</v>
      </c>
      <c r="R1188" s="0" t="n">
        <v>0</v>
      </c>
      <c r="S1188" s="0" t="n">
        <v>0</v>
      </c>
      <c r="T1188" s="0" t="n">
        <v>0</v>
      </c>
      <c r="U1188" s="0" t="n">
        <v>0</v>
      </c>
      <c r="V1188" s="0" t="n">
        <v>0</v>
      </c>
      <c r="W1188" s="0" t="n">
        <v>0</v>
      </c>
      <c r="X1188" s="0" t="n">
        <v>68.01</v>
      </c>
      <c r="Y1188" s="0" t="n">
        <v>78.01</v>
      </c>
      <c r="Z1188" s="0" t="n">
        <v>0</v>
      </c>
      <c r="AA1188" s="0" t="n">
        <v>130646</v>
      </c>
      <c r="AB1188" s="0" t="n">
        <v>0</v>
      </c>
      <c r="AC1188" s="0" t="n">
        <v>0</v>
      </c>
      <c r="AD1188" s="0" t="s">
        <v>99</v>
      </c>
      <c r="AE1188" s="0" t="s">
        <v>99</v>
      </c>
      <c r="AH1188" s="0" t="n">
        <v>8</v>
      </c>
      <c r="AI1188" s="0" t="s">
        <v>2133</v>
      </c>
      <c r="AJ1188" s="0" t="s">
        <v>32112</v>
      </c>
      <c r="AK1188" s="0" t="s">
        <v>31135</v>
      </c>
      <c r="AL1188" s="0" t="s">
        <v>2112</v>
      </c>
    </row>
    <row r="1189" customFormat="false" ht="15" hidden="false" customHeight="false" outlineLevel="0" collapsed="false">
      <c r="A1189" s="0" t="s">
        <v>33842</v>
      </c>
      <c r="B1189" s="0" t="s">
        <v>33843</v>
      </c>
      <c r="C1189" s="0" t="s">
        <v>33844</v>
      </c>
      <c r="D1189" s="0" t="s">
        <v>33844</v>
      </c>
      <c r="E1189" s="0" t="s">
        <v>33845</v>
      </c>
      <c r="F1189" s="0" t="s">
        <v>498</v>
      </c>
      <c r="G1189" s="0" t="n">
        <v>3</v>
      </c>
      <c r="H1189" s="0" t="n">
        <v>1</v>
      </c>
      <c r="I1189" s="0" t="n">
        <v>0.01</v>
      </c>
      <c r="J1189" s="0" t="n">
        <v>1000</v>
      </c>
      <c r="K1189" s="0" t="n">
        <v>0</v>
      </c>
      <c r="L1189" s="0" t="n">
        <v>0</v>
      </c>
      <c r="M1189" s="0" t="n">
        <v>0</v>
      </c>
      <c r="N1189" s="0" t="n">
        <v>0</v>
      </c>
      <c r="O1189" s="0" t="n">
        <v>0</v>
      </c>
      <c r="P1189" s="0" t="n">
        <v>0</v>
      </c>
      <c r="Q1189" s="0" t="n">
        <v>0</v>
      </c>
      <c r="R1189" s="0" t="n">
        <v>0</v>
      </c>
      <c r="S1189" s="0" t="n">
        <v>0</v>
      </c>
      <c r="T1189" s="0" t="n">
        <v>0</v>
      </c>
      <c r="U1189" s="0" t="n">
        <v>0</v>
      </c>
      <c r="V1189" s="0" t="n">
        <v>0</v>
      </c>
      <c r="W1189" s="0" t="n">
        <v>0</v>
      </c>
      <c r="X1189" s="0" t="n">
        <v>0</v>
      </c>
      <c r="Y1189" s="0" t="n">
        <v>0</v>
      </c>
      <c r="Z1189" s="0" t="n">
        <v>0</v>
      </c>
      <c r="AA1189" s="0" t="n">
        <v>240354</v>
      </c>
      <c r="AB1189" s="0" t="n">
        <v>0</v>
      </c>
      <c r="AC1189" s="0" t="n">
        <v>0</v>
      </c>
      <c r="AD1189" s="0" t="s">
        <v>99</v>
      </c>
      <c r="AE1189" s="0" t="s">
        <v>99</v>
      </c>
      <c r="AH1189" s="0" t="n">
        <v>8</v>
      </c>
      <c r="AI1189" s="0" t="s">
        <v>2133</v>
      </c>
      <c r="AJ1189" s="0" t="s">
        <v>32112</v>
      </c>
      <c r="AK1189" s="0" t="s">
        <v>31135</v>
      </c>
      <c r="AL1189" s="0" t="s">
        <v>2112</v>
      </c>
    </row>
    <row r="1190" customFormat="false" ht="15" hidden="false" customHeight="false" outlineLevel="0" collapsed="false">
      <c r="A1190" s="0" t="s">
        <v>33846</v>
      </c>
      <c r="B1190" s="0" t="s">
        <v>33847</v>
      </c>
      <c r="C1190" s="0" t="s">
        <v>33848</v>
      </c>
      <c r="D1190" s="0" t="s">
        <v>33848</v>
      </c>
      <c r="E1190" s="0" t="s">
        <v>33849</v>
      </c>
      <c r="F1190" s="0" t="s">
        <v>498</v>
      </c>
      <c r="G1190" s="0" t="n">
        <v>3</v>
      </c>
      <c r="H1190" s="0" t="n">
        <v>1</v>
      </c>
      <c r="I1190" s="0" t="n">
        <v>0.01</v>
      </c>
      <c r="J1190" s="0" t="n">
        <v>1000</v>
      </c>
      <c r="K1190" s="0" t="n">
        <v>0</v>
      </c>
      <c r="L1190" s="0" t="n">
        <v>0</v>
      </c>
      <c r="M1190" s="0" t="n">
        <v>0</v>
      </c>
      <c r="N1190" s="0" t="n">
        <v>0</v>
      </c>
      <c r="O1190" s="0" t="n">
        <v>0</v>
      </c>
      <c r="P1190" s="0" t="n">
        <v>0</v>
      </c>
      <c r="Q1190" s="0" t="n">
        <v>0</v>
      </c>
      <c r="R1190" s="0" t="n">
        <v>0</v>
      </c>
      <c r="S1190" s="0" t="n">
        <v>0</v>
      </c>
      <c r="T1190" s="0" t="n">
        <v>0</v>
      </c>
      <c r="U1190" s="0" t="n">
        <v>0</v>
      </c>
      <c r="V1190" s="0" t="n">
        <v>0</v>
      </c>
      <c r="W1190" s="0" t="n">
        <v>0</v>
      </c>
      <c r="X1190" s="0" t="n">
        <v>0</v>
      </c>
      <c r="Y1190" s="0" t="n">
        <v>0</v>
      </c>
      <c r="Z1190" s="0" t="n">
        <v>0</v>
      </c>
      <c r="AA1190" s="0" t="n">
        <v>167261</v>
      </c>
      <c r="AB1190" s="0" t="n">
        <v>0</v>
      </c>
      <c r="AC1190" s="0" t="n">
        <v>0</v>
      </c>
      <c r="AD1190" s="0" t="s">
        <v>99</v>
      </c>
      <c r="AE1190" s="0" t="s">
        <v>99</v>
      </c>
      <c r="AH1190" s="0" t="n">
        <v>8</v>
      </c>
      <c r="AI1190" s="0" t="s">
        <v>2133</v>
      </c>
      <c r="AJ1190" s="0" t="s">
        <v>32112</v>
      </c>
      <c r="AK1190" s="0" t="s">
        <v>31135</v>
      </c>
      <c r="AL1190" s="0" t="s">
        <v>2112</v>
      </c>
    </row>
    <row r="1191" customFormat="false" ht="15" hidden="false" customHeight="false" outlineLevel="0" collapsed="false">
      <c r="A1191" s="0" t="s">
        <v>33850</v>
      </c>
      <c r="B1191" s="0" t="s">
        <v>33851</v>
      </c>
      <c r="C1191" s="0" t="s">
        <v>33852</v>
      </c>
      <c r="D1191" s="0" t="s">
        <v>33852</v>
      </c>
      <c r="E1191" s="0" t="s">
        <v>33853</v>
      </c>
      <c r="F1191" s="0" t="s">
        <v>498</v>
      </c>
      <c r="G1191" s="0" t="n">
        <v>3</v>
      </c>
      <c r="H1191" s="0" t="n">
        <v>1</v>
      </c>
      <c r="I1191" s="0" t="n">
        <v>0.01</v>
      </c>
      <c r="J1191" s="0" t="n">
        <v>1000</v>
      </c>
      <c r="K1191" s="0" t="n">
        <v>0</v>
      </c>
      <c r="L1191" s="0" t="n">
        <v>0</v>
      </c>
      <c r="M1191" s="0" t="n">
        <v>82.01</v>
      </c>
      <c r="N1191" s="0" t="n">
        <v>0</v>
      </c>
      <c r="O1191" s="0" t="n">
        <v>82.01</v>
      </c>
      <c r="P1191" s="0" t="n">
        <v>0</v>
      </c>
      <c r="Q1191" s="0" t="n">
        <v>0</v>
      </c>
      <c r="R1191" s="0" t="n">
        <v>0</v>
      </c>
      <c r="S1191" s="0" t="n">
        <v>0</v>
      </c>
      <c r="T1191" s="0" t="n">
        <v>0</v>
      </c>
      <c r="U1191" s="0" t="n">
        <v>0</v>
      </c>
      <c r="V1191" s="0" t="n">
        <v>0</v>
      </c>
      <c r="W1191" s="0" t="n">
        <v>0</v>
      </c>
      <c r="X1191" s="0" t="n">
        <v>71.01</v>
      </c>
      <c r="Y1191" s="0" t="n">
        <v>0</v>
      </c>
      <c r="Z1191" s="0" t="n">
        <v>0</v>
      </c>
      <c r="AA1191" s="0" t="n">
        <v>178105</v>
      </c>
      <c r="AB1191" s="0" t="n">
        <v>0</v>
      </c>
      <c r="AC1191" s="0" t="n">
        <v>0</v>
      </c>
      <c r="AD1191" s="0" t="s">
        <v>99</v>
      </c>
      <c r="AE1191" s="0" t="s">
        <v>99</v>
      </c>
      <c r="AH1191" s="0" t="n">
        <v>8</v>
      </c>
      <c r="AI1191" s="0" t="s">
        <v>2133</v>
      </c>
      <c r="AJ1191" s="0" t="s">
        <v>32112</v>
      </c>
      <c r="AK1191" s="0" t="s">
        <v>31135</v>
      </c>
      <c r="AL1191" s="0" t="s">
        <v>2112</v>
      </c>
    </row>
    <row r="1192" customFormat="false" ht="15" hidden="false" customHeight="false" outlineLevel="0" collapsed="false">
      <c r="A1192" s="0" t="s">
        <v>33854</v>
      </c>
      <c r="B1192" s="0" t="s">
        <v>33855</v>
      </c>
      <c r="C1192" s="0" t="s">
        <v>33856</v>
      </c>
      <c r="D1192" s="0" t="s">
        <v>33856</v>
      </c>
      <c r="E1192" s="0" t="s">
        <v>33857</v>
      </c>
      <c r="F1192" s="0" t="s">
        <v>498</v>
      </c>
      <c r="G1192" s="0" t="n">
        <v>3</v>
      </c>
      <c r="H1192" s="0" t="n">
        <v>1</v>
      </c>
      <c r="I1192" s="0" t="n">
        <v>0.01</v>
      </c>
      <c r="J1192" s="0" t="n">
        <v>1000</v>
      </c>
      <c r="K1192" s="0" t="n">
        <v>0</v>
      </c>
      <c r="L1192" s="0" t="n">
        <v>0</v>
      </c>
      <c r="M1192" s="0" t="n">
        <v>0</v>
      </c>
      <c r="N1192" s="0" t="n">
        <v>0</v>
      </c>
      <c r="O1192" s="0" t="n">
        <v>0</v>
      </c>
      <c r="P1192" s="0" t="n">
        <v>0</v>
      </c>
      <c r="Q1192" s="0" t="n">
        <v>0</v>
      </c>
      <c r="R1192" s="0" t="n">
        <v>0</v>
      </c>
      <c r="S1192" s="0" t="n">
        <v>0</v>
      </c>
      <c r="T1192" s="0" t="n">
        <v>0</v>
      </c>
      <c r="U1192" s="0" t="n">
        <v>0</v>
      </c>
      <c r="V1192" s="0" t="n">
        <v>0</v>
      </c>
      <c r="W1192" s="0" t="n">
        <v>0</v>
      </c>
      <c r="X1192" s="0" t="n">
        <v>0</v>
      </c>
      <c r="Y1192" s="0" t="n">
        <v>0</v>
      </c>
      <c r="Z1192" s="0" t="n">
        <v>0</v>
      </c>
      <c r="AA1192" s="0" t="n">
        <v>144808</v>
      </c>
      <c r="AB1192" s="0" t="n">
        <v>0</v>
      </c>
      <c r="AC1192" s="0" t="n">
        <v>0</v>
      </c>
      <c r="AD1192" s="0" t="s">
        <v>99</v>
      </c>
      <c r="AE1192" s="0" t="s">
        <v>99</v>
      </c>
      <c r="AH1192" s="0" t="n">
        <v>8</v>
      </c>
      <c r="AI1192" s="0" t="s">
        <v>2133</v>
      </c>
      <c r="AJ1192" s="0" t="s">
        <v>32112</v>
      </c>
      <c r="AK1192" s="0" t="s">
        <v>31135</v>
      </c>
      <c r="AL1192" s="0" t="s">
        <v>2112</v>
      </c>
    </row>
    <row r="1193" customFormat="false" ht="15" hidden="false" customHeight="false" outlineLevel="0" collapsed="false">
      <c r="A1193" s="0" t="s">
        <v>33858</v>
      </c>
      <c r="B1193" s="0" t="s">
        <v>33859</v>
      </c>
      <c r="C1193" s="0" t="s">
        <v>33860</v>
      </c>
      <c r="D1193" s="0" t="s">
        <v>33860</v>
      </c>
      <c r="E1193" s="0" t="s">
        <v>33861</v>
      </c>
      <c r="F1193" s="0" t="s">
        <v>498</v>
      </c>
      <c r="G1193" s="0" t="n">
        <v>3</v>
      </c>
      <c r="H1193" s="0" t="n">
        <v>1</v>
      </c>
      <c r="I1193" s="0" t="n">
        <v>0.01</v>
      </c>
      <c r="J1193" s="0" t="n">
        <v>1000</v>
      </c>
      <c r="K1193" s="0" t="n">
        <v>0</v>
      </c>
      <c r="L1193" s="0" t="n">
        <v>0</v>
      </c>
      <c r="M1193" s="0" t="n">
        <v>82.01</v>
      </c>
      <c r="N1193" s="0" t="n">
        <v>0</v>
      </c>
      <c r="O1193" s="0" t="n">
        <v>82.01</v>
      </c>
      <c r="P1193" s="0" t="n">
        <v>0</v>
      </c>
      <c r="Q1193" s="0" t="n">
        <v>0</v>
      </c>
      <c r="R1193" s="0" t="n">
        <v>0</v>
      </c>
      <c r="S1193" s="0" t="n">
        <v>0</v>
      </c>
      <c r="T1193" s="0" t="n">
        <v>0</v>
      </c>
      <c r="U1193" s="0" t="n">
        <v>0</v>
      </c>
      <c r="V1193" s="0" t="n">
        <v>0</v>
      </c>
      <c r="W1193" s="0" t="n">
        <v>0</v>
      </c>
      <c r="X1193" s="0" t="n">
        <v>70.02</v>
      </c>
      <c r="Y1193" s="0" t="n">
        <v>80.01</v>
      </c>
      <c r="Z1193" s="0" t="n">
        <v>0</v>
      </c>
      <c r="AA1193" s="0" t="n">
        <v>281381</v>
      </c>
      <c r="AB1193" s="0" t="n">
        <v>0</v>
      </c>
      <c r="AC1193" s="0" t="n">
        <v>0</v>
      </c>
      <c r="AD1193" s="0" t="s">
        <v>99</v>
      </c>
      <c r="AE1193" s="0" t="s">
        <v>99</v>
      </c>
      <c r="AH1193" s="0" t="n">
        <v>8</v>
      </c>
      <c r="AI1193" s="0" t="s">
        <v>2133</v>
      </c>
      <c r="AJ1193" s="0" t="s">
        <v>32112</v>
      </c>
      <c r="AK1193" s="0" t="s">
        <v>31135</v>
      </c>
      <c r="AL1193" s="0" t="s">
        <v>2112</v>
      </c>
    </row>
    <row r="1194" customFormat="false" ht="15" hidden="false" customHeight="false" outlineLevel="0" collapsed="false">
      <c r="A1194" s="0" t="s">
        <v>33862</v>
      </c>
      <c r="B1194" s="0" t="s">
        <v>33863</v>
      </c>
      <c r="C1194" s="0" t="s">
        <v>33864</v>
      </c>
      <c r="D1194" s="0" t="s">
        <v>33864</v>
      </c>
      <c r="E1194" s="0" t="s">
        <v>33865</v>
      </c>
      <c r="F1194" s="0" t="s">
        <v>498</v>
      </c>
      <c r="G1194" s="0" t="n">
        <v>3</v>
      </c>
      <c r="H1194" s="0" t="n">
        <v>1</v>
      </c>
      <c r="I1194" s="0" t="n">
        <v>0.01</v>
      </c>
      <c r="J1194" s="0" t="n">
        <v>1000</v>
      </c>
      <c r="K1194" s="0" t="n">
        <v>0</v>
      </c>
      <c r="L1194" s="0" t="n">
        <v>0</v>
      </c>
      <c r="M1194" s="0" t="n">
        <v>0</v>
      </c>
      <c r="N1194" s="0" t="n">
        <v>0</v>
      </c>
      <c r="O1194" s="0" t="n">
        <v>0</v>
      </c>
      <c r="P1194" s="0" t="n">
        <v>0</v>
      </c>
      <c r="Q1194" s="0" t="n">
        <v>0</v>
      </c>
      <c r="R1194" s="0" t="n">
        <v>0</v>
      </c>
      <c r="S1194" s="0" t="n">
        <v>0</v>
      </c>
      <c r="T1194" s="0" t="n">
        <v>0</v>
      </c>
      <c r="U1194" s="0" t="n">
        <v>0</v>
      </c>
      <c r="V1194" s="0" t="n">
        <v>0</v>
      </c>
      <c r="W1194" s="0" t="n">
        <v>0</v>
      </c>
      <c r="X1194" s="0" t="n">
        <v>0</v>
      </c>
      <c r="Y1194" s="0" t="n">
        <v>0</v>
      </c>
      <c r="Z1194" s="0" t="n">
        <v>0</v>
      </c>
      <c r="AA1194" s="0" t="n">
        <v>168989</v>
      </c>
      <c r="AB1194" s="0" t="n">
        <v>0</v>
      </c>
      <c r="AC1194" s="0" t="n">
        <v>0</v>
      </c>
      <c r="AD1194" s="0" t="s">
        <v>99</v>
      </c>
      <c r="AE1194" s="0" t="s">
        <v>99</v>
      </c>
      <c r="AH1194" s="0" t="n">
        <v>8</v>
      </c>
      <c r="AI1194" s="0" t="s">
        <v>2133</v>
      </c>
      <c r="AJ1194" s="0" t="s">
        <v>32112</v>
      </c>
      <c r="AK1194" s="0" t="s">
        <v>31135</v>
      </c>
      <c r="AL1194" s="0" t="s">
        <v>2112</v>
      </c>
    </row>
    <row r="1195" customFormat="false" ht="15" hidden="false" customHeight="false" outlineLevel="0" collapsed="false">
      <c r="A1195" s="0" t="s">
        <v>33866</v>
      </c>
      <c r="B1195" s="0" t="s">
        <v>33867</v>
      </c>
      <c r="C1195" s="0" t="s">
        <v>33868</v>
      </c>
      <c r="D1195" s="0" t="s">
        <v>33868</v>
      </c>
      <c r="E1195" s="0" t="s">
        <v>33869</v>
      </c>
      <c r="F1195" s="0" t="s">
        <v>498</v>
      </c>
      <c r="G1195" s="0" t="n">
        <v>3</v>
      </c>
      <c r="H1195" s="0" t="n">
        <v>1</v>
      </c>
      <c r="I1195" s="0" t="n">
        <v>0.01</v>
      </c>
      <c r="J1195" s="0" t="n">
        <v>1000</v>
      </c>
      <c r="K1195" s="0" t="n">
        <v>0</v>
      </c>
      <c r="L1195" s="0" t="n">
        <v>0</v>
      </c>
      <c r="M1195" s="0" t="n">
        <v>0</v>
      </c>
      <c r="N1195" s="0" t="n">
        <v>0</v>
      </c>
      <c r="O1195" s="0" t="n">
        <v>0</v>
      </c>
      <c r="P1195" s="0" t="n">
        <v>0</v>
      </c>
      <c r="Q1195" s="0" t="n">
        <v>0</v>
      </c>
      <c r="R1195" s="0" t="n">
        <v>0</v>
      </c>
      <c r="S1195" s="0" t="n">
        <v>0</v>
      </c>
      <c r="T1195" s="0" t="n">
        <v>0</v>
      </c>
      <c r="U1195" s="0" t="n">
        <v>0</v>
      </c>
      <c r="V1195" s="0" t="n">
        <v>0</v>
      </c>
      <c r="W1195" s="0" t="n">
        <v>0</v>
      </c>
      <c r="X1195" s="0" t="n">
        <v>0</v>
      </c>
      <c r="Y1195" s="0" t="n">
        <v>0</v>
      </c>
      <c r="Z1195" s="0" t="n">
        <v>0</v>
      </c>
      <c r="AA1195" s="0" t="n">
        <v>348720</v>
      </c>
      <c r="AB1195" s="0" t="n">
        <v>0</v>
      </c>
      <c r="AC1195" s="0" t="n">
        <v>0</v>
      </c>
      <c r="AD1195" s="0" t="s">
        <v>99</v>
      </c>
      <c r="AE1195" s="0" t="s">
        <v>99</v>
      </c>
      <c r="AH1195" s="0" t="n">
        <v>8</v>
      </c>
      <c r="AI1195" s="0" t="s">
        <v>2133</v>
      </c>
      <c r="AJ1195" s="0" t="s">
        <v>32112</v>
      </c>
      <c r="AK1195" s="0" t="s">
        <v>31135</v>
      </c>
      <c r="AL1195" s="0" t="s">
        <v>2112</v>
      </c>
    </row>
    <row r="1196" customFormat="false" ht="15" hidden="false" customHeight="false" outlineLevel="0" collapsed="false">
      <c r="A1196" s="0" t="s">
        <v>33870</v>
      </c>
      <c r="B1196" s="0" t="s">
        <v>33871</v>
      </c>
      <c r="C1196" s="0" t="s">
        <v>33872</v>
      </c>
      <c r="D1196" s="0" t="s">
        <v>33872</v>
      </c>
      <c r="E1196" s="0" t="s">
        <v>33873</v>
      </c>
      <c r="F1196" s="0" t="s">
        <v>498</v>
      </c>
      <c r="G1196" s="0" t="n">
        <v>3</v>
      </c>
      <c r="H1196" s="0" t="n">
        <v>1</v>
      </c>
      <c r="I1196" s="0" t="n">
        <v>0.01</v>
      </c>
      <c r="J1196" s="0" t="n">
        <v>1000</v>
      </c>
      <c r="K1196" s="0" t="n">
        <v>0</v>
      </c>
      <c r="L1196" s="0" t="n">
        <v>0</v>
      </c>
      <c r="M1196" s="0" t="n">
        <v>0</v>
      </c>
      <c r="N1196" s="0" t="n">
        <v>0</v>
      </c>
      <c r="O1196" s="0" t="n">
        <v>0</v>
      </c>
      <c r="P1196" s="0" t="n">
        <v>0</v>
      </c>
      <c r="Q1196" s="0" t="n">
        <v>0</v>
      </c>
      <c r="R1196" s="0" t="n">
        <v>0</v>
      </c>
      <c r="S1196" s="0" t="n">
        <v>0</v>
      </c>
      <c r="T1196" s="0" t="n">
        <v>0</v>
      </c>
      <c r="U1196" s="0" t="n">
        <v>0</v>
      </c>
      <c r="V1196" s="0" t="n">
        <v>0</v>
      </c>
      <c r="W1196" s="0" t="n">
        <v>0</v>
      </c>
      <c r="X1196" s="0" t="n">
        <v>0</v>
      </c>
      <c r="Y1196" s="0" t="n">
        <v>0</v>
      </c>
      <c r="Z1196" s="0" t="n">
        <v>0</v>
      </c>
      <c r="AA1196" s="0" t="n">
        <v>353297</v>
      </c>
      <c r="AB1196" s="0" t="n">
        <v>0</v>
      </c>
      <c r="AC1196" s="0" t="n">
        <v>0</v>
      </c>
      <c r="AD1196" s="0" t="s">
        <v>99</v>
      </c>
      <c r="AE1196" s="0" t="s">
        <v>99</v>
      </c>
      <c r="AH1196" s="0" t="n">
        <v>8</v>
      </c>
      <c r="AI1196" s="0" t="s">
        <v>2133</v>
      </c>
      <c r="AJ1196" s="0" t="s">
        <v>32112</v>
      </c>
      <c r="AK1196" s="0" t="s">
        <v>31135</v>
      </c>
      <c r="AL1196" s="0" t="s">
        <v>2112</v>
      </c>
    </row>
    <row r="1197" customFormat="false" ht="15" hidden="false" customHeight="false" outlineLevel="0" collapsed="false">
      <c r="A1197" s="0" t="s">
        <v>33874</v>
      </c>
      <c r="B1197" s="0" t="s">
        <v>33875</v>
      </c>
      <c r="C1197" s="0" t="s">
        <v>33876</v>
      </c>
      <c r="D1197" s="0" t="s">
        <v>33876</v>
      </c>
      <c r="E1197" s="0" t="s">
        <v>33877</v>
      </c>
      <c r="F1197" s="0" t="s">
        <v>498</v>
      </c>
      <c r="G1197" s="0" t="n">
        <v>3</v>
      </c>
      <c r="H1197" s="0" t="n">
        <v>1</v>
      </c>
      <c r="I1197" s="0" t="n">
        <v>0.01</v>
      </c>
      <c r="J1197" s="0" t="n">
        <v>1000</v>
      </c>
      <c r="K1197" s="0" t="n">
        <v>0</v>
      </c>
      <c r="L1197" s="0" t="n">
        <v>0</v>
      </c>
      <c r="M1197" s="0" t="n">
        <v>0</v>
      </c>
      <c r="N1197" s="0" t="n">
        <v>0</v>
      </c>
      <c r="O1197" s="0" t="n">
        <v>0</v>
      </c>
      <c r="P1197" s="0" t="n">
        <v>0</v>
      </c>
      <c r="Q1197" s="0" t="n">
        <v>0</v>
      </c>
      <c r="R1197" s="0" t="n">
        <v>0</v>
      </c>
      <c r="S1197" s="0" t="n">
        <v>0</v>
      </c>
      <c r="T1197" s="0" t="n">
        <v>0</v>
      </c>
      <c r="U1197" s="0" t="n">
        <v>0</v>
      </c>
      <c r="V1197" s="0" t="n">
        <v>0</v>
      </c>
      <c r="W1197" s="0" t="n">
        <v>0</v>
      </c>
      <c r="X1197" s="0" t="n">
        <v>0</v>
      </c>
      <c r="Y1197" s="0" t="n">
        <v>0</v>
      </c>
      <c r="Z1197" s="0" t="n">
        <v>0</v>
      </c>
      <c r="AA1197" s="0" t="n">
        <v>395823</v>
      </c>
      <c r="AB1197" s="0" t="n">
        <v>0</v>
      </c>
      <c r="AC1197" s="0" t="n">
        <v>0</v>
      </c>
      <c r="AD1197" s="0" t="s">
        <v>99</v>
      </c>
      <c r="AE1197" s="0" t="s">
        <v>99</v>
      </c>
      <c r="AH1197" s="0" t="n">
        <v>8</v>
      </c>
      <c r="AI1197" s="0" t="s">
        <v>2133</v>
      </c>
      <c r="AJ1197" s="0" t="s">
        <v>32112</v>
      </c>
      <c r="AK1197" s="0" t="s">
        <v>31135</v>
      </c>
      <c r="AL1197" s="0" t="s">
        <v>2112</v>
      </c>
    </row>
    <row r="1198" customFormat="false" ht="15" hidden="false" customHeight="false" outlineLevel="0" collapsed="false">
      <c r="A1198" s="0" t="s">
        <v>33878</v>
      </c>
      <c r="B1198" s="0" t="s">
        <v>33879</v>
      </c>
      <c r="C1198" s="0" t="s">
        <v>33880</v>
      </c>
      <c r="D1198" s="0" t="s">
        <v>33880</v>
      </c>
      <c r="E1198" s="0" t="s">
        <v>33881</v>
      </c>
      <c r="F1198" s="0" t="s">
        <v>498</v>
      </c>
      <c r="G1198" s="0" t="n">
        <v>3</v>
      </c>
      <c r="H1198" s="0" t="n">
        <v>1</v>
      </c>
      <c r="I1198" s="0" t="n">
        <v>0.01</v>
      </c>
      <c r="J1198" s="0" t="n">
        <v>1000</v>
      </c>
      <c r="K1198" s="0" t="n">
        <v>0</v>
      </c>
      <c r="L1198" s="0" t="n">
        <v>0</v>
      </c>
      <c r="M1198" s="0" t="n">
        <v>0</v>
      </c>
      <c r="N1198" s="0" t="n">
        <v>0</v>
      </c>
      <c r="O1198" s="0" t="n">
        <v>0</v>
      </c>
      <c r="P1198" s="0" t="n">
        <v>0</v>
      </c>
      <c r="Q1198" s="0" t="n">
        <v>0</v>
      </c>
      <c r="R1198" s="0" t="n">
        <v>0</v>
      </c>
      <c r="S1198" s="0" t="n">
        <v>0</v>
      </c>
      <c r="T1198" s="0" t="n">
        <v>0</v>
      </c>
      <c r="U1198" s="0" t="n">
        <v>0</v>
      </c>
      <c r="V1198" s="0" t="n">
        <v>0</v>
      </c>
      <c r="W1198" s="0" t="n">
        <v>0</v>
      </c>
      <c r="X1198" s="0" t="n">
        <v>60.04</v>
      </c>
      <c r="Y1198" s="0" t="n">
        <v>0</v>
      </c>
      <c r="Z1198" s="0" t="n">
        <v>0</v>
      </c>
      <c r="AA1198" s="0" t="n">
        <v>379187</v>
      </c>
      <c r="AB1198" s="0" t="n">
        <v>0</v>
      </c>
      <c r="AC1198" s="0" t="n">
        <v>0</v>
      </c>
      <c r="AD1198" s="0" t="s">
        <v>99</v>
      </c>
      <c r="AE1198" s="0" t="s">
        <v>99</v>
      </c>
      <c r="AH1198" s="0" t="n">
        <v>8</v>
      </c>
      <c r="AI1198" s="0" t="s">
        <v>2133</v>
      </c>
      <c r="AJ1198" s="0" t="s">
        <v>32112</v>
      </c>
      <c r="AK1198" s="0" t="s">
        <v>31135</v>
      </c>
      <c r="AL1198" s="0" t="s">
        <v>2112</v>
      </c>
    </row>
    <row r="1199" customFormat="false" ht="15" hidden="false" customHeight="false" outlineLevel="0" collapsed="false">
      <c r="A1199" s="0" t="s">
        <v>33882</v>
      </c>
      <c r="B1199" s="0" t="s">
        <v>33883</v>
      </c>
      <c r="C1199" s="0" t="s">
        <v>23360</v>
      </c>
      <c r="D1199" s="0" t="s">
        <v>23360</v>
      </c>
      <c r="E1199" s="0" t="s">
        <v>33884</v>
      </c>
      <c r="F1199" s="0" t="s">
        <v>498</v>
      </c>
      <c r="G1199" s="0" t="n">
        <v>3</v>
      </c>
      <c r="H1199" s="0" t="n">
        <v>1</v>
      </c>
      <c r="I1199" s="0" t="n">
        <v>0.01</v>
      </c>
      <c r="J1199" s="0" t="n">
        <v>1000</v>
      </c>
      <c r="K1199" s="0" t="n">
        <v>-0.34</v>
      </c>
      <c r="L1199" s="0" t="n">
        <v>92.76</v>
      </c>
      <c r="M1199" s="0" t="n">
        <v>93.05</v>
      </c>
      <c r="N1199" s="0" t="n">
        <v>92.81</v>
      </c>
      <c r="O1199" s="0" t="n">
        <v>92.76</v>
      </c>
      <c r="P1199" s="0" t="n">
        <v>0</v>
      </c>
      <c r="Q1199" s="0" t="n">
        <v>0</v>
      </c>
      <c r="R1199" s="0" t="n">
        <v>0</v>
      </c>
      <c r="S1199" s="0" t="n">
        <v>92.41</v>
      </c>
      <c r="T1199" s="0" t="n">
        <v>92.7</v>
      </c>
      <c r="U1199" s="0" t="n">
        <v>91.75</v>
      </c>
      <c r="V1199" s="0" t="n">
        <v>92.99</v>
      </c>
      <c r="W1199" s="0" t="n">
        <v>3930197</v>
      </c>
      <c r="X1199" s="0" t="n">
        <v>92.6</v>
      </c>
      <c r="Y1199" s="0" t="n">
        <v>92.72</v>
      </c>
      <c r="Z1199" s="0" t="n">
        <v>99</v>
      </c>
      <c r="AA1199" s="0" t="n">
        <v>12696723</v>
      </c>
      <c r="AB1199" s="0" t="n">
        <v>927.6</v>
      </c>
      <c r="AC1199" s="0" t="n">
        <v>0</v>
      </c>
      <c r="AD1199" s="0" t="s">
        <v>99</v>
      </c>
      <c r="AE1199" s="0" t="s">
        <v>99</v>
      </c>
      <c r="AH1199" s="0" t="n">
        <v>800</v>
      </c>
      <c r="AI1199" s="0" t="s">
        <v>2133</v>
      </c>
      <c r="AJ1199" s="0" t="s">
        <v>32112</v>
      </c>
      <c r="AK1199" s="0" t="s">
        <v>31135</v>
      </c>
      <c r="AL1199" s="0" t="s">
        <v>2112</v>
      </c>
    </row>
    <row r="1200" customFormat="false" ht="15" hidden="false" customHeight="false" outlineLevel="0" collapsed="false">
      <c r="A1200" s="0" t="s">
        <v>33885</v>
      </c>
      <c r="B1200" s="0" t="s">
        <v>33886</v>
      </c>
      <c r="C1200" s="0" t="s">
        <v>24350</v>
      </c>
      <c r="D1200" s="0" t="s">
        <v>24350</v>
      </c>
      <c r="E1200" s="0" t="s">
        <v>33887</v>
      </c>
      <c r="F1200" s="0" t="s">
        <v>498</v>
      </c>
      <c r="G1200" s="0" t="n">
        <v>3</v>
      </c>
      <c r="H1200" s="0" t="n">
        <v>1</v>
      </c>
      <c r="I1200" s="0" t="n">
        <v>0.01</v>
      </c>
      <c r="J1200" s="0" t="n">
        <v>1000</v>
      </c>
      <c r="K1200" s="0" t="n">
        <v>1.06</v>
      </c>
      <c r="L1200" s="0" t="n">
        <v>86.5</v>
      </c>
      <c r="M1200" s="0" t="n">
        <v>85.57</v>
      </c>
      <c r="N1200" s="0" t="n">
        <v>84.93</v>
      </c>
      <c r="O1200" s="0" t="n">
        <v>86.5</v>
      </c>
      <c r="P1200" s="0" t="n">
        <v>0</v>
      </c>
      <c r="Q1200" s="0" t="n">
        <v>0</v>
      </c>
      <c r="R1200" s="0" t="n">
        <v>0</v>
      </c>
      <c r="S1200" s="0" t="n">
        <v>86.67</v>
      </c>
      <c r="T1200" s="0" t="n">
        <v>85.59</v>
      </c>
      <c r="U1200" s="0" t="n">
        <v>85.38</v>
      </c>
      <c r="V1200" s="0" t="n">
        <v>86.7</v>
      </c>
      <c r="W1200" s="0" t="n">
        <v>21454080</v>
      </c>
      <c r="X1200" s="0" t="n">
        <v>86.2</v>
      </c>
      <c r="Y1200" s="0" t="n">
        <v>86.5</v>
      </c>
      <c r="Z1200" s="0" t="n">
        <v>1924</v>
      </c>
      <c r="AA1200" s="0" t="n">
        <v>22208714</v>
      </c>
      <c r="AB1200" s="0" t="n">
        <v>865</v>
      </c>
      <c r="AC1200" s="0" t="n">
        <v>0</v>
      </c>
      <c r="AD1200" s="0" t="s">
        <v>99</v>
      </c>
      <c r="AE1200" s="0" t="s">
        <v>99</v>
      </c>
      <c r="AH1200" s="0" t="n">
        <v>6</v>
      </c>
      <c r="AI1200" s="0" t="s">
        <v>2133</v>
      </c>
      <c r="AJ1200" s="0" t="s">
        <v>32112</v>
      </c>
      <c r="AK1200" s="0" t="s">
        <v>31135</v>
      </c>
      <c r="AL1200" s="0" t="s">
        <v>2112</v>
      </c>
    </row>
    <row r="1201" customFormat="false" ht="15" hidden="false" customHeight="false" outlineLevel="0" collapsed="false">
      <c r="A1201" s="0" t="s">
        <v>33888</v>
      </c>
      <c r="B1201" s="0" t="s">
        <v>33889</v>
      </c>
      <c r="C1201" s="0" t="s">
        <v>23414</v>
      </c>
      <c r="D1201" s="0" t="s">
        <v>23414</v>
      </c>
      <c r="E1201" s="0" t="s">
        <v>33890</v>
      </c>
      <c r="F1201" s="0" t="s">
        <v>498</v>
      </c>
      <c r="G1201" s="0" t="n">
        <v>3</v>
      </c>
      <c r="H1201" s="0" t="n">
        <v>1</v>
      </c>
      <c r="I1201" s="0" t="n">
        <v>0.01</v>
      </c>
      <c r="J1201" s="0" t="n">
        <v>1000</v>
      </c>
      <c r="K1201" s="0" t="n">
        <v>-1.15</v>
      </c>
      <c r="L1201" s="0" t="n">
        <v>94.8</v>
      </c>
      <c r="M1201" s="0" t="n">
        <v>95.9</v>
      </c>
      <c r="N1201" s="0" t="n">
        <v>95.74</v>
      </c>
      <c r="O1201" s="0" t="n">
        <v>94.8</v>
      </c>
      <c r="P1201" s="0" t="n">
        <v>0</v>
      </c>
      <c r="Q1201" s="0" t="n">
        <v>0</v>
      </c>
      <c r="R1201" s="0" t="n">
        <v>0</v>
      </c>
      <c r="S1201" s="0" t="n">
        <v>94.37</v>
      </c>
      <c r="T1201" s="0" t="n">
        <v>95.99</v>
      </c>
      <c r="U1201" s="0" t="n">
        <v>94</v>
      </c>
      <c r="V1201" s="0" t="n">
        <v>96</v>
      </c>
      <c r="W1201" s="0" t="n">
        <v>1408005</v>
      </c>
      <c r="X1201" s="0" t="n">
        <v>94.43</v>
      </c>
      <c r="Y1201" s="0" t="n">
        <v>94.81</v>
      </c>
      <c r="Z1201" s="0" t="n">
        <v>101</v>
      </c>
      <c r="AA1201" s="0" t="n">
        <v>3000000</v>
      </c>
      <c r="AB1201" s="0" t="n">
        <v>245532</v>
      </c>
      <c r="AC1201" s="0" t="n">
        <v>0</v>
      </c>
      <c r="AD1201" s="0" t="s">
        <v>99</v>
      </c>
      <c r="AE1201" s="0" t="s">
        <v>99</v>
      </c>
      <c r="AH1201" s="0" t="n">
        <v>8</v>
      </c>
      <c r="AI1201" s="0" t="s">
        <v>2133</v>
      </c>
      <c r="AJ1201" s="0" t="s">
        <v>32112</v>
      </c>
      <c r="AK1201" s="0" t="s">
        <v>31135</v>
      </c>
      <c r="AL1201" s="0" t="s">
        <v>2112</v>
      </c>
    </row>
    <row r="1202" customFormat="false" ht="15" hidden="false" customHeight="false" outlineLevel="0" collapsed="false">
      <c r="A1202" s="0" t="s">
        <v>33891</v>
      </c>
      <c r="B1202" s="0" t="s">
        <v>33892</v>
      </c>
      <c r="C1202" s="0" t="s">
        <v>21907</v>
      </c>
      <c r="D1202" s="0" t="s">
        <v>21907</v>
      </c>
      <c r="E1202" s="0" t="s">
        <v>21909</v>
      </c>
      <c r="F1202" s="0" t="s">
        <v>498</v>
      </c>
      <c r="G1202" s="0" t="n">
        <v>3</v>
      </c>
      <c r="H1202" s="0" t="n">
        <v>1</v>
      </c>
      <c r="I1202" s="0" t="n">
        <v>0.01</v>
      </c>
      <c r="J1202" s="0" t="n">
        <v>1000</v>
      </c>
      <c r="K1202" s="0" t="n">
        <v>-1.06</v>
      </c>
      <c r="L1202" s="0" t="n">
        <v>93</v>
      </c>
      <c r="M1202" s="0" t="n">
        <v>94</v>
      </c>
      <c r="N1202" s="0" t="n">
        <v>94.99</v>
      </c>
      <c r="O1202" s="0" t="n">
        <v>93</v>
      </c>
      <c r="P1202" s="0" t="n">
        <v>0</v>
      </c>
      <c r="Q1202" s="0" t="n">
        <v>0</v>
      </c>
      <c r="R1202" s="0" t="n">
        <v>0</v>
      </c>
      <c r="S1202" s="0" t="n">
        <v>93.14</v>
      </c>
      <c r="T1202" s="0" t="n">
        <v>94.77</v>
      </c>
      <c r="U1202" s="0" t="n">
        <v>92.21</v>
      </c>
      <c r="V1202" s="0" t="n">
        <v>97.49</v>
      </c>
      <c r="W1202" s="0" t="n">
        <v>6473416</v>
      </c>
      <c r="X1202" s="0" t="n">
        <v>92.53</v>
      </c>
      <c r="Y1202" s="0" t="n">
        <v>94.15</v>
      </c>
      <c r="Z1202" s="0" t="n">
        <v>126</v>
      </c>
      <c r="AA1202" s="0" t="n">
        <v>537366</v>
      </c>
      <c r="AB1202" s="0" t="n">
        <v>930</v>
      </c>
      <c r="AC1202" s="0" t="n">
        <v>0</v>
      </c>
      <c r="AD1202" s="0" t="s">
        <v>99</v>
      </c>
      <c r="AE1202" s="0" t="s">
        <v>99</v>
      </c>
      <c r="AH1202" s="0" t="n">
        <v>800</v>
      </c>
      <c r="AI1202" s="0" t="s">
        <v>2133</v>
      </c>
      <c r="AJ1202" s="0" t="s">
        <v>32112</v>
      </c>
      <c r="AK1202" s="0" t="s">
        <v>31135</v>
      </c>
      <c r="AL1202" s="0" t="s">
        <v>2112</v>
      </c>
    </row>
    <row r="1203" customFormat="false" ht="15" hidden="false" customHeight="false" outlineLevel="0" collapsed="false">
      <c r="A1203" s="0" t="s">
        <v>33893</v>
      </c>
      <c r="B1203" s="0" t="s">
        <v>31145</v>
      </c>
      <c r="C1203" s="0" t="s">
        <v>31146</v>
      </c>
      <c r="D1203" s="0" t="s">
        <v>31146</v>
      </c>
      <c r="E1203" s="0" t="s">
        <v>31147</v>
      </c>
      <c r="F1203" s="0" t="s">
        <v>498</v>
      </c>
      <c r="G1203" s="0" t="n">
        <v>3</v>
      </c>
      <c r="H1203" s="0" t="n">
        <v>1</v>
      </c>
      <c r="I1203" s="0" t="n">
        <v>0.0001</v>
      </c>
      <c r="J1203" s="0" t="n">
        <v>100</v>
      </c>
      <c r="K1203" s="0" t="n">
        <v>-1.17</v>
      </c>
      <c r="L1203" s="0" t="n">
        <v>95.7071</v>
      </c>
      <c r="M1203" s="0" t="n">
        <v>96.1313</v>
      </c>
      <c r="N1203" s="0" t="n">
        <v>94.5659</v>
      </c>
      <c r="O1203" s="0" t="n">
        <v>96.9884</v>
      </c>
      <c r="P1203" s="0" t="n">
        <v>0</v>
      </c>
      <c r="Q1203" s="0" t="n">
        <v>0</v>
      </c>
      <c r="R1203" s="0" t="n">
        <v>0</v>
      </c>
      <c r="S1203" s="0" t="n">
        <v>96.9014</v>
      </c>
      <c r="T1203" s="0" t="n">
        <v>89.58</v>
      </c>
      <c r="U1203" s="0" t="n">
        <v>89.58</v>
      </c>
      <c r="V1203" s="0" t="n">
        <v>96.007</v>
      </c>
      <c r="W1203" s="0" t="n">
        <v>8285</v>
      </c>
      <c r="X1203" s="0" t="n">
        <v>90.0003</v>
      </c>
      <c r="Y1203" s="0" t="n">
        <v>95.4451</v>
      </c>
      <c r="Z1203" s="0" t="n">
        <v>6</v>
      </c>
      <c r="AA1203" s="0" t="n">
        <v>368824</v>
      </c>
      <c r="AB1203" s="0" t="n">
        <v>1392.97</v>
      </c>
      <c r="AC1203" s="0" t="n">
        <v>0</v>
      </c>
      <c r="AD1203" s="0" t="s">
        <v>30773</v>
      </c>
      <c r="AE1203" s="0" t="s">
        <v>99</v>
      </c>
      <c r="AH1203" s="0" t="n">
        <v>6</v>
      </c>
      <c r="AI1203" s="0" t="s">
        <v>2133</v>
      </c>
      <c r="AJ1203" s="0" t="s">
        <v>32112</v>
      </c>
      <c r="AK1203" s="0" t="s">
        <v>31135</v>
      </c>
      <c r="AL1203" s="0" t="s">
        <v>2112</v>
      </c>
    </row>
    <row r="1204" customFormat="false" ht="15" hidden="false" customHeight="false" outlineLevel="0" collapsed="false">
      <c r="A1204" s="0" t="s">
        <v>33894</v>
      </c>
      <c r="B1204" s="0" t="s">
        <v>33895</v>
      </c>
      <c r="C1204" s="0" t="s">
        <v>33896</v>
      </c>
      <c r="D1204" s="0" t="s">
        <v>33896</v>
      </c>
      <c r="E1204" s="0" t="s">
        <v>33897</v>
      </c>
      <c r="F1204" s="0" t="s">
        <v>498</v>
      </c>
      <c r="G1204" s="0" t="n">
        <v>3</v>
      </c>
      <c r="H1204" s="0" t="n">
        <v>1</v>
      </c>
      <c r="I1204" s="0" t="n">
        <v>0.01</v>
      </c>
      <c r="J1204" s="0" t="n">
        <v>1000</v>
      </c>
      <c r="K1204" s="0" t="n">
        <v>-0.01</v>
      </c>
      <c r="L1204" s="0" t="n">
        <v>101.49</v>
      </c>
      <c r="M1204" s="0" t="n">
        <v>101.5</v>
      </c>
      <c r="N1204" s="0" t="n">
        <v>99.62</v>
      </c>
      <c r="O1204" s="0" t="n">
        <v>101.49</v>
      </c>
      <c r="P1204" s="0" t="n">
        <v>0</v>
      </c>
      <c r="Q1204" s="0" t="n">
        <v>0</v>
      </c>
      <c r="R1204" s="0" t="n">
        <v>0</v>
      </c>
      <c r="S1204" s="0" t="n">
        <v>101.49</v>
      </c>
      <c r="T1204" s="0" t="n">
        <v>101.49</v>
      </c>
      <c r="U1204" s="0" t="n">
        <v>101.49</v>
      </c>
      <c r="V1204" s="0" t="n">
        <v>101.49</v>
      </c>
      <c r="W1204" s="0" t="n">
        <v>1015</v>
      </c>
      <c r="X1204" s="0" t="n">
        <v>98.09</v>
      </c>
      <c r="Y1204" s="0" t="n">
        <v>101.49</v>
      </c>
      <c r="Z1204" s="0" t="n">
        <v>1</v>
      </c>
      <c r="AA1204" s="0" t="n">
        <v>10000000</v>
      </c>
      <c r="AB1204" s="0" t="n">
        <v>1014.9</v>
      </c>
      <c r="AC1204" s="0" t="n">
        <v>0</v>
      </c>
      <c r="AD1204" s="0" t="s">
        <v>99</v>
      </c>
      <c r="AE1204" s="0" t="s">
        <v>99</v>
      </c>
      <c r="AH1204" s="0" t="n">
        <v>8</v>
      </c>
      <c r="AI1204" s="0" t="s">
        <v>2133</v>
      </c>
      <c r="AJ1204" s="0" t="s">
        <v>32112</v>
      </c>
      <c r="AK1204" s="0" t="s">
        <v>31135</v>
      </c>
      <c r="AL1204" s="0" t="s">
        <v>2112</v>
      </c>
    </row>
    <row r="1205" customFormat="false" ht="15" hidden="false" customHeight="false" outlineLevel="0" collapsed="false">
      <c r="A1205" s="0" t="s">
        <v>33898</v>
      </c>
      <c r="B1205" s="0" t="s">
        <v>33899</v>
      </c>
      <c r="C1205" s="0" t="s">
        <v>33900</v>
      </c>
      <c r="D1205" s="0" t="s">
        <v>33900</v>
      </c>
      <c r="E1205" s="0" t="s">
        <v>33901</v>
      </c>
      <c r="F1205" s="0" t="s">
        <v>498</v>
      </c>
      <c r="G1205" s="0" t="n">
        <v>1</v>
      </c>
      <c r="H1205" s="0" t="n">
        <v>1</v>
      </c>
      <c r="I1205" s="0" t="n">
        <v>0.01</v>
      </c>
      <c r="J1205" s="0" t="n">
        <v>348</v>
      </c>
      <c r="K1205" s="0" t="n">
        <v>0</v>
      </c>
      <c r="L1205" s="0" t="n">
        <v>0</v>
      </c>
      <c r="M1205" s="0" t="n">
        <v>137.1</v>
      </c>
      <c r="N1205" s="0" t="n">
        <v>0</v>
      </c>
      <c r="O1205" s="0" t="n">
        <v>137.1</v>
      </c>
      <c r="P1205" s="0" t="n">
        <v>0</v>
      </c>
      <c r="Q1205" s="0" t="n">
        <v>0</v>
      </c>
      <c r="R1205" s="0" t="n">
        <v>0</v>
      </c>
      <c r="S1205" s="0" t="n">
        <v>0</v>
      </c>
      <c r="T1205" s="0" t="n">
        <v>0</v>
      </c>
      <c r="U1205" s="0" t="n">
        <v>0</v>
      </c>
      <c r="V1205" s="0" t="n">
        <v>0</v>
      </c>
      <c r="W1205" s="0" t="n">
        <v>0</v>
      </c>
      <c r="X1205" s="0" t="n">
        <v>94.3</v>
      </c>
      <c r="Y1205" s="0" t="n">
        <v>0</v>
      </c>
      <c r="Z1205" s="0" t="n">
        <v>0</v>
      </c>
      <c r="AA1205" s="0" t="n">
        <v>4259080</v>
      </c>
      <c r="AB1205" s="0" t="n">
        <v>0</v>
      </c>
      <c r="AC1205" s="0" t="n">
        <v>0</v>
      </c>
      <c r="AD1205" s="0" t="s">
        <v>99</v>
      </c>
      <c r="AE1205" s="0" t="s">
        <v>99</v>
      </c>
      <c r="AH1205" s="0" t="n">
        <v>8</v>
      </c>
      <c r="AI1205" s="0" t="s">
        <v>2133</v>
      </c>
      <c r="AJ1205" s="0" t="s">
        <v>32112</v>
      </c>
      <c r="AK1205" s="0" t="s">
        <v>31135</v>
      </c>
      <c r="AL1205" s="0" t="s">
        <v>2112</v>
      </c>
    </row>
    <row r="1206" customFormat="false" ht="15" hidden="false" customHeight="false" outlineLevel="0" collapsed="false">
      <c r="A1206" s="0" t="s">
        <v>33902</v>
      </c>
      <c r="B1206" s="0" t="s">
        <v>33903</v>
      </c>
      <c r="C1206" s="0" t="s">
        <v>33904</v>
      </c>
      <c r="D1206" s="0" t="s">
        <v>33904</v>
      </c>
      <c r="E1206" s="0" t="s">
        <v>33905</v>
      </c>
      <c r="F1206" s="0" t="s">
        <v>498</v>
      </c>
      <c r="G1206" s="0" t="n">
        <v>1</v>
      </c>
      <c r="H1206" s="0" t="n">
        <v>1</v>
      </c>
      <c r="I1206" s="0" t="n">
        <v>0.01</v>
      </c>
      <c r="J1206" s="0" t="n">
        <v>549</v>
      </c>
      <c r="K1206" s="0" t="n">
        <v>0</v>
      </c>
      <c r="L1206" s="0" t="n">
        <v>0</v>
      </c>
      <c r="M1206" s="0" t="n">
        <v>76.01</v>
      </c>
      <c r="N1206" s="0" t="n">
        <v>0</v>
      </c>
      <c r="O1206" s="0" t="n">
        <v>76.01</v>
      </c>
      <c r="P1206" s="0" t="n">
        <v>0</v>
      </c>
      <c r="Q1206" s="0" t="n">
        <v>0</v>
      </c>
      <c r="R1206" s="0" t="n">
        <v>0</v>
      </c>
      <c r="S1206" s="0" t="n">
        <v>0</v>
      </c>
      <c r="T1206" s="0" t="n">
        <v>0</v>
      </c>
      <c r="U1206" s="0" t="n">
        <v>0</v>
      </c>
      <c r="V1206" s="0" t="n">
        <v>0</v>
      </c>
      <c r="W1206" s="0" t="n">
        <v>0</v>
      </c>
      <c r="X1206" s="0" t="n">
        <v>76.01</v>
      </c>
      <c r="Y1206" s="0" t="n">
        <v>0</v>
      </c>
      <c r="Z1206" s="0" t="n">
        <v>0</v>
      </c>
      <c r="AA1206" s="0" t="n">
        <v>7780000</v>
      </c>
      <c r="AB1206" s="0" t="n">
        <v>0</v>
      </c>
      <c r="AC1206" s="0" t="n">
        <v>0</v>
      </c>
      <c r="AD1206" s="0" t="s">
        <v>99</v>
      </c>
      <c r="AE1206" s="0" t="s">
        <v>99</v>
      </c>
      <c r="AH1206" s="0" t="n">
        <v>6</v>
      </c>
      <c r="AI1206" s="0" t="s">
        <v>2133</v>
      </c>
      <c r="AJ1206" s="0" t="s">
        <v>32112</v>
      </c>
      <c r="AK1206" s="0" t="s">
        <v>31135</v>
      </c>
      <c r="AL1206" s="0" t="s">
        <v>2112</v>
      </c>
    </row>
    <row r="1207" customFormat="false" ht="15" hidden="false" customHeight="false" outlineLevel="0" collapsed="false">
      <c r="A1207" s="0" t="s">
        <v>33906</v>
      </c>
      <c r="B1207" s="0" t="s">
        <v>33907</v>
      </c>
      <c r="C1207" s="0" t="s">
        <v>20070</v>
      </c>
      <c r="D1207" s="0" t="s">
        <v>20070</v>
      </c>
      <c r="E1207" s="0" t="s">
        <v>33908</v>
      </c>
      <c r="F1207" s="0" t="s">
        <v>498</v>
      </c>
      <c r="G1207" s="0" t="n">
        <v>1</v>
      </c>
      <c r="H1207" s="0" t="n">
        <v>1</v>
      </c>
      <c r="I1207" s="0" t="n">
        <v>0.01</v>
      </c>
      <c r="J1207" s="0" t="n">
        <v>1000</v>
      </c>
      <c r="K1207" s="0" t="n">
        <v>0.06</v>
      </c>
      <c r="L1207" s="0" t="n">
        <v>87.41</v>
      </c>
      <c r="M1207" s="0" t="n">
        <v>87.36</v>
      </c>
      <c r="N1207" s="0" t="n">
        <v>87.28</v>
      </c>
      <c r="O1207" s="0" t="n">
        <v>87.39</v>
      </c>
      <c r="P1207" s="0" t="n">
        <v>0</v>
      </c>
      <c r="Q1207" s="0" t="n">
        <v>0</v>
      </c>
      <c r="R1207" s="0" t="n">
        <v>0</v>
      </c>
      <c r="S1207" s="0" t="n">
        <v>87.36</v>
      </c>
      <c r="T1207" s="0" t="n">
        <v>87.37</v>
      </c>
      <c r="U1207" s="0" t="n">
        <v>87.25</v>
      </c>
      <c r="V1207" s="0" t="n">
        <v>87.51</v>
      </c>
      <c r="W1207" s="0" t="n">
        <v>22679536</v>
      </c>
      <c r="X1207" s="0" t="n">
        <v>87.38</v>
      </c>
      <c r="Y1207" s="0" t="n">
        <v>87.41</v>
      </c>
      <c r="Z1207" s="0" t="n">
        <v>76</v>
      </c>
      <c r="AA1207" s="0" t="n">
        <v>10000000</v>
      </c>
      <c r="AB1207" s="0" t="n">
        <v>874.1</v>
      </c>
      <c r="AC1207" s="0" t="n">
        <v>0</v>
      </c>
      <c r="AD1207" s="0" t="s">
        <v>99</v>
      </c>
      <c r="AE1207" s="0" t="s">
        <v>99</v>
      </c>
      <c r="AH1207" s="0" t="n">
        <v>800</v>
      </c>
      <c r="AI1207" s="0" t="s">
        <v>2133</v>
      </c>
      <c r="AJ1207" s="0" t="s">
        <v>32112</v>
      </c>
      <c r="AK1207" s="0" t="s">
        <v>31135</v>
      </c>
      <c r="AL1207" s="0" t="s">
        <v>2112</v>
      </c>
    </row>
    <row r="1208" customFormat="false" ht="15" hidden="false" customHeight="false" outlineLevel="0" collapsed="false">
      <c r="A1208" s="0" t="s">
        <v>33909</v>
      </c>
      <c r="B1208" s="0" t="s">
        <v>33910</v>
      </c>
      <c r="C1208" s="0" t="s">
        <v>20690</v>
      </c>
      <c r="D1208" s="0" t="s">
        <v>20690</v>
      </c>
      <c r="E1208" s="0" t="s">
        <v>33911</v>
      </c>
      <c r="F1208" s="0" t="s">
        <v>498</v>
      </c>
      <c r="G1208" s="0" t="n">
        <v>1</v>
      </c>
      <c r="H1208" s="0" t="n">
        <v>1</v>
      </c>
      <c r="I1208" s="0" t="n">
        <v>0.01</v>
      </c>
      <c r="J1208" s="0" t="n">
        <v>1000</v>
      </c>
      <c r="K1208" s="0" t="n">
        <v>-0.5</v>
      </c>
      <c r="L1208" s="0" t="n">
        <v>81.56</v>
      </c>
      <c r="M1208" s="0" t="n">
        <v>81.97</v>
      </c>
      <c r="N1208" s="0" t="n">
        <v>81.93</v>
      </c>
      <c r="O1208" s="0" t="n">
        <v>81.63</v>
      </c>
      <c r="P1208" s="0" t="n">
        <v>0</v>
      </c>
      <c r="Q1208" s="0" t="n">
        <v>0</v>
      </c>
      <c r="R1208" s="0" t="n">
        <v>0</v>
      </c>
      <c r="S1208" s="0" t="n">
        <v>81.25</v>
      </c>
      <c r="T1208" s="0" t="n">
        <v>81.97</v>
      </c>
      <c r="U1208" s="0" t="n">
        <v>81</v>
      </c>
      <c r="V1208" s="0" t="n">
        <v>81.97</v>
      </c>
      <c r="W1208" s="0" t="n">
        <v>1046535</v>
      </c>
      <c r="X1208" s="0" t="n">
        <v>81.56</v>
      </c>
      <c r="Y1208" s="0" t="n">
        <v>81.71</v>
      </c>
      <c r="Z1208" s="0" t="n">
        <v>80</v>
      </c>
      <c r="AA1208" s="0" t="n">
        <v>10000000</v>
      </c>
      <c r="AB1208" s="0" t="n">
        <v>815.6</v>
      </c>
      <c r="AC1208" s="0" t="n">
        <v>0</v>
      </c>
      <c r="AD1208" s="0" t="s">
        <v>99</v>
      </c>
      <c r="AE1208" s="0" t="s">
        <v>99</v>
      </c>
      <c r="AH1208" s="0" t="n">
        <v>6</v>
      </c>
      <c r="AI1208" s="0" t="s">
        <v>2133</v>
      </c>
      <c r="AJ1208" s="0" t="s">
        <v>32112</v>
      </c>
      <c r="AK1208" s="0" t="s">
        <v>31135</v>
      </c>
      <c r="AL1208" s="0" t="s">
        <v>2112</v>
      </c>
    </row>
    <row r="1209" customFormat="false" ht="15" hidden="false" customHeight="false" outlineLevel="0" collapsed="false">
      <c r="A1209" s="0" t="s">
        <v>33912</v>
      </c>
      <c r="B1209" s="0" t="s">
        <v>33913</v>
      </c>
      <c r="C1209" s="0" t="s">
        <v>18230</v>
      </c>
      <c r="D1209" s="0" t="s">
        <v>18230</v>
      </c>
      <c r="E1209" s="0" t="s">
        <v>33914</v>
      </c>
      <c r="F1209" s="0" t="s">
        <v>498</v>
      </c>
      <c r="G1209" s="0" t="n">
        <v>1</v>
      </c>
      <c r="H1209" s="0" t="n">
        <v>1</v>
      </c>
      <c r="I1209" s="0" t="n">
        <v>0.01</v>
      </c>
      <c r="J1209" s="0" t="n">
        <v>640.33</v>
      </c>
      <c r="K1209" s="0" t="n">
        <v>-0.74</v>
      </c>
      <c r="L1209" s="0" t="n">
        <v>89.75</v>
      </c>
      <c r="M1209" s="0" t="n">
        <v>90.42</v>
      </c>
      <c r="N1209" s="0" t="n">
        <v>90.5</v>
      </c>
      <c r="O1209" s="0" t="n">
        <v>89.91</v>
      </c>
      <c r="P1209" s="0" t="n">
        <v>0</v>
      </c>
      <c r="Q1209" s="0" t="n">
        <v>0</v>
      </c>
      <c r="R1209" s="0" t="n">
        <v>0</v>
      </c>
      <c r="S1209" s="0" t="n">
        <v>90.19</v>
      </c>
      <c r="T1209" s="0" t="n">
        <v>90.81</v>
      </c>
      <c r="U1209" s="0" t="n">
        <v>89.75</v>
      </c>
      <c r="V1209" s="0" t="n">
        <v>90.81</v>
      </c>
      <c r="W1209" s="0" t="n">
        <v>94140</v>
      </c>
      <c r="X1209" s="0" t="n">
        <v>89.63</v>
      </c>
      <c r="Y1209" s="0" t="n">
        <v>89.75</v>
      </c>
      <c r="Z1209" s="0" t="n">
        <v>16</v>
      </c>
      <c r="AA1209" s="0" t="n">
        <v>20000000</v>
      </c>
      <c r="AB1209" s="0" t="n">
        <v>574.7</v>
      </c>
      <c r="AC1209" s="0" t="n">
        <v>0</v>
      </c>
      <c r="AD1209" s="0" t="s">
        <v>99</v>
      </c>
      <c r="AE1209" s="0" t="s">
        <v>99</v>
      </c>
      <c r="AH1209" s="0" t="n">
        <v>800</v>
      </c>
      <c r="AI1209" s="0" t="s">
        <v>2133</v>
      </c>
      <c r="AJ1209" s="0" t="s">
        <v>32112</v>
      </c>
      <c r="AK1209" s="0" t="s">
        <v>31135</v>
      </c>
      <c r="AL1209" s="0" t="s">
        <v>2112</v>
      </c>
    </row>
    <row r="1210" customFormat="false" ht="15" hidden="false" customHeight="false" outlineLevel="0" collapsed="false">
      <c r="A1210" s="0" t="s">
        <v>33915</v>
      </c>
      <c r="B1210" s="0" t="s">
        <v>33916</v>
      </c>
      <c r="C1210" s="0" t="s">
        <v>22952</v>
      </c>
      <c r="D1210" s="0" t="s">
        <v>22952</v>
      </c>
      <c r="E1210" s="0" t="s">
        <v>33917</v>
      </c>
      <c r="F1210" s="0" t="s">
        <v>498</v>
      </c>
      <c r="G1210" s="0" t="n">
        <v>1</v>
      </c>
      <c r="H1210" s="0" t="n">
        <v>1</v>
      </c>
      <c r="I1210" s="0" t="n">
        <v>0.01</v>
      </c>
      <c r="J1210" s="0" t="n">
        <v>1000</v>
      </c>
      <c r="K1210" s="0" t="n">
        <v>-0.47</v>
      </c>
      <c r="L1210" s="0" t="n">
        <v>73.57</v>
      </c>
      <c r="M1210" s="0" t="n">
        <v>73.85</v>
      </c>
      <c r="N1210" s="0" t="n">
        <v>73.71</v>
      </c>
      <c r="O1210" s="0" t="n">
        <v>73.57</v>
      </c>
      <c r="P1210" s="0" t="n">
        <v>0</v>
      </c>
      <c r="Q1210" s="0" t="n">
        <v>0</v>
      </c>
      <c r="R1210" s="0" t="n">
        <v>0</v>
      </c>
      <c r="S1210" s="0" t="n">
        <v>73.53</v>
      </c>
      <c r="T1210" s="0" t="n">
        <v>73.94</v>
      </c>
      <c r="U1210" s="0" t="n">
        <v>73.48</v>
      </c>
      <c r="V1210" s="0" t="n">
        <v>73.94</v>
      </c>
      <c r="W1210" s="0" t="n">
        <v>1427191</v>
      </c>
      <c r="X1210" s="0" t="n">
        <v>73.67</v>
      </c>
      <c r="Y1210" s="0" t="n">
        <v>73.89</v>
      </c>
      <c r="Z1210" s="0" t="n">
        <v>36</v>
      </c>
      <c r="AA1210" s="0" t="n">
        <v>10000000</v>
      </c>
      <c r="AB1210" s="0" t="n">
        <v>72834.3</v>
      </c>
      <c r="AC1210" s="0" t="n">
        <v>0</v>
      </c>
      <c r="AD1210" s="0" t="s">
        <v>99</v>
      </c>
      <c r="AE1210" s="0" t="s">
        <v>99</v>
      </c>
      <c r="AH1210" s="0" t="n">
        <v>800</v>
      </c>
      <c r="AI1210" s="0" t="s">
        <v>2133</v>
      </c>
      <c r="AJ1210" s="0" t="s">
        <v>32112</v>
      </c>
      <c r="AK1210" s="0" t="s">
        <v>31135</v>
      </c>
      <c r="AL1210" s="0" t="s">
        <v>2112</v>
      </c>
    </row>
    <row r="1211" customFormat="false" ht="15" hidden="false" customHeight="false" outlineLevel="0" collapsed="false">
      <c r="A1211" s="0" t="s">
        <v>33918</v>
      </c>
      <c r="B1211" s="0" t="s">
        <v>33919</v>
      </c>
      <c r="C1211" s="0" t="s">
        <v>17918</v>
      </c>
      <c r="D1211" s="0" t="s">
        <v>17918</v>
      </c>
      <c r="E1211" s="0" t="s">
        <v>17920</v>
      </c>
      <c r="F1211" s="0" t="s">
        <v>498</v>
      </c>
      <c r="G1211" s="0" t="n">
        <v>1</v>
      </c>
      <c r="H1211" s="0" t="n">
        <v>1</v>
      </c>
      <c r="I1211" s="0" t="n">
        <v>0.01</v>
      </c>
      <c r="J1211" s="0" t="n">
        <v>1000</v>
      </c>
      <c r="K1211" s="0" t="n">
        <v>0.21</v>
      </c>
      <c r="L1211" s="0" t="n">
        <v>70.25</v>
      </c>
      <c r="M1211" s="0" t="n">
        <v>70.1</v>
      </c>
      <c r="N1211" s="0" t="n">
        <v>70.43</v>
      </c>
      <c r="O1211" s="0" t="n">
        <v>70.25</v>
      </c>
      <c r="P1211" s="0" t="n">
        <v>0</v>
      </c>
      <c r="Q1211" s="0" t="n">
        <v>0</v>
      </c>
      <c r="R1211" s="0" t="n">
        <v>0</v>
      </c>
      <c r="S1211" s="0" t="n">
        <v>70.25</v>
      </c>
      <c r="T1211" s="0" t="n">
        <v>70.27</v>
      </c>
      <c r="U1211" s="0" t="n">
        <v>70.1</v>
      </c>
      <c r="V1211" s="0" t="n">
        <v>70.65</v>
      </c>
      <c r="W1211" s="0" t="n">
        <v>745330</v>
      </c>
      <c r="X1211" s="0" t="n">
        <v>70.12</v>
      </c>
      <c r="Y1211" s="0" t="n">
        <v>70.4</v>
      </c>
      <c r="Z1211" s="0" t="n">
        <v>14</v>
      </c>
      <c r="AA1211" s="0" t="n">
        <v>10000000</v>
      </c>
      <c r="AB1211" s="0" t="n">
        <v>13347.5</v>
      </c>
      <c r="AC1211" s="0" t="n">
        <v>0</v>
      </c>
      <c r="AD1211" s="0" t="s">
        <v>99</v>
      </c>
      <c r="AE1211" s="0" t="s">
        <v>99</v>
      </c>
      <c r="AH1211" s="0" t="n">
        <v>800</v>
      </c>
      <c r="AI1211" s="0" t="s">
        <v>2133</v>
      </c>
      <c r="AJ1211" s="0" t="s">
        <v>32112</v>
      </c>
      <c r="AK1211" s="0" t="s">
        <v>31135</v>
      </c>
      <c r="AL1211" s="0" t="s">
        <v>2112</v>
      </c>
    </row>
    <row r="1212" customFormat="false" ht="15" hidden="false" customHeight="false" outlineLevel="0" collapsed="false">
      <c r="A1212" s="0" t="s">
        <v>33920</v>
      </c>
      <c r="B1212" s="0" t="s">
        <v>33921</v>
      </c>
      <c r="C1212" s="0" t="s">
        <v>22467</v>
      </c>
      <c r="D1212" s="0" t="s">
        <v>22467</v>
      </c>
      <c r="E1212" s="0" t="s">
        <v>33922</v>
      </c>
      <c r="F1212" s="0" t="s">
        <v>498</v>
      </c>
      <c r="G1212" s="0" t="n">
        <v>1</v>
      </c>
      <c r="H1212" s="0" t="n">
        <v>1</v>
      </c>
      <c r="I1212" s="0" t="n">
        <v>0.01</v>
      </c>
      <c r="J1212" s="0" t="n">
        <v>1000</v>
      </c>
      <c r="K1212" s="0" t="n">
        <v>-0.04</v>
      </c>
      <c r="L1212" s="0" t="n">
        <v>93</v>
      </c>
      <c r="M1212" s="0" t="n">
        <v>93.04</v>
      </c>
      <c r="N1212" s="0" t="n">
        <v>93.44</v>
      </c>
      <c r="O1212" s="0" t="n">
        <v>93.04</v>
      </c>
      <c r="P1212" s="0" t="n">
        <v>0</v>
      </c>
      <c r="Q1212" s="0" t="n">
        <v>0</v>
      </c>
      <c r="R1212" s="0" t="n">
        <v>0</v>
      </c>
      <c r="S1212" s="0" t="n">
        <v>93.07</v>
      </c>
      <c r="T1212" s="0" t="n">
        <v>93.11</v>
      </c>
      <c r="U1212" s="0" t="n">
        <v>93</v>
      </c>
      <c r="V1212" s="0" t="n">
        <v>93.74</v>
      </c>
      <c r="W1212" s="0" t="n">
        <v>367614</v>
      </c>
      <c r="X1212" s="0" t="n">
        <v>93.04</v>
      </c>
      <c r="Y1212" s="0" t="n">
        <v>93.19</v>
      </c>
      <c r="Z1212" s="0" t="n">
        <v>27</v>
      </c>
      <c r="AA1212" s="0" t="n">
        <v>10000000</v>
      </c>
      <c r="AB1212" s="0" t="n">
        <v>179490</v>
      </c>
      <c r="AC1212" s="0" t="n">
        <v>0</v>
      </c>
      <c r="AD1212" s="0" t="s">
        <v>99</v>
      </c>
      <c r="AE1212" s="0" t="s">
        <v>99</v>
      </c>
      <c r="AH1212" s="0" t="n">
        <v>800</v>
      </c>
      <c r="AI1212" s="0" t="s">
        <v>2133</v>
      </c>
      <c r="AJ1212" s="0" t="s">
        <v>32112</v>
      </c>
      <c r="AK1212" s="0" t="s">
        <v>31135</v>
      </c>
      <c r="AL1212" s="0" t="s">
        <v>2112</v>
      </c>
    </row>
    <row r="1213" customFormat="false" ht="15" hidden="false" customHeight="false" outlineLevel="0" collapsed="false">
      <c r="A1213" s="0" t="s">
        <v>33923</v>
      </c>
      <c r="B1213" s="0" t="s">
        <v>33924</v>
      </c>
      <c r="C1213" s="0" t="s">
        <v>25949</v>
      </c>
      <c r="D1213" s="0" t="s">
        <v>25949</v>
      </c>
      <c r="E1213" s="0" t="s">
        <v>33925</v>
      </c>
      <c r="F1213" s="0" t="s">
        <v>498</v>
      </c>
      <c r="G1213" s="0" t="n">
        <v>1</v>
      </c>
      <c r="H1213" s="0" t="n">
        <v>1</v>
      </c>
      <c r="I1213" s="0" t="n">
        <v>0.01</v>
      </c>
      <c r="J1213" s="0" t="n">
        <v>1000</v>
      </c>
      <c r="K1213" s="0" t="n">
        <v>-0.11</v>
      </c>
      <c r="L1213" s="0" t="n">
        <v>93.19</v>
      </c>
      <c r="M1213" s="0" t="n">
        <v>93.29</v>
      </c>
      <c r="N1213" s="0" t="n">
        <v>93.1</v>
      </c>
      <c r="O1213" s="0" t="n">
        <v>93.19</v>
      </c>
      <c r="P1213" s="0" t="n">
        <v>0</v>
      </c>
      <c r="Q1213" s="0" t="n">
        <v>0</v>
      </c>
      <c r="R1213" s="0" t="n">
        <v>0</v>
      </c>
      <c r="S1213" s="0" t="n">
        <v>93.23</v>
      </c>
      <c r="T1213" s="0" t="n">
        <v>93.3</v>
      </c>
      <c r="U1213" s="0" t="n">
        <v>93</v>
      </c>
      <c r="V1213" s="0" t="n">
        <v>93.48</v>
      </c>
      <c r="W1213" s="0" t="n">
        <v>114672</v>
      </c>
      <c r="X1213" s="0" t="n">
        <v>93.19</v>
      </c>
      <c r="Y1213" s="0" t="n">
        <v>93.25</v>
      </c>
      <c r="Z1213" s="0" t="n">
        <v>16</v>
      </c>
      <c r="AA1213" s="0" t="n">
        <v>10000000</v>
      </c>
      <c r="AB1213" s="0" t="n">
        <v>931.9</v>
      </c>
      <c r="AC1213" s="0" t="n">
        <v>0</v>
      </c>
      <c r="AD1213" s="0" t="s">
        <v>99</v>
      </c>
      <c r="AE1213" s="0" t="s">
        <v>99</v>
      </c>
      <c r="AH1213" s="0" t="n">
        <v>800</v>
      </c>
      <c r="AI1213" s="0" t="s">
        <v>2133</v>
      </c>
      <c r="AJ1213" s="0" t="s">
        <v>32112</v>
      </c>
      <c r="AK1213" s="0" t="s">
        <v>31135</v>
      </c>
      <c r="AL1213" s="0" t="s">
        <v>2112</v>
      </c>
    </row>
    <row r="1214" customFormat="false" ht="15" hidden="false" customHeight="false" outlineLevel="0" collapsed="false">
      <c r="A1214" s="0" t="s">
        <v>33926</v>
      </c>
      <c r="B1214" s="0" t="s">
        <v>33927</v>
      </c>
      <c r="C1214" s="0" t="s">
        <v>33928</v>
      </c>
      <c r="D1214" s="0" t="s">
        <v>33928</v>
      </c>
      <c r="E1214" s="0" t="s">
        <v>33929</v>
      </c>
      <c r="F1214" s="0" t="s">
        <v>498</v>
      </c>
      <c r="G1214" s="0" t="n">
        <v>1</v>
      </c>
      <c r="H1214" s="0" t="n">
        <v>1</v>
      </c>
      <c r="I1214" s="0" t="n">
        <v>0.01</v>
      </c>
      <c r="J1214" s="0" t="n">
        <v>1000</v>
      </c>
      <c r="K1214" s="0" t="n">
        <v>0</v>
      </c>
      <c r="L1214" s="0" t="n">
        <v>71.85</v>
      </c>
      <c r="M1214" s="0" t="n">
        <v>71.85</v>
      </c>
      <c r="N1214" s="0" t="n">
        <v>72.29</v>
      </c>
      <c r="O1214" s="0" t="n">
        <v>71.85</v>
      </c>
      <c r="P1214" s="0" t="n">
        <v>0</v>
      </c>
      <c r="Q1214" s="0" t="n">
        <v>0</v>
      </c>
      <c r="R1214" s="0" t="n">
        <v>0</v>
      </c>
      <c r="S1214" s="0" t="n">
        <v>71.88</v>
      </c>
      <c r="T1214" s="0" t="n">
        <v>71.46</v>
      </c>
      <c r="U1214" s="0" t="n">
        <v>71.45</v>
      </c>
      <c r="V1214" s="0" t="n">
        <v>72.47</v>
      </c>
      <c r="W1214" s="0" t="n">
        <v>77632</v>
      </c>
      <c r="X1214" s="0" t="n">
        <v>71.46</v>
      </c>
      <c r="Y1214" s="0" t="n">
        <v>71.85</v>
      </c>
      <c r="Z1214" s="0" t="n">
        <v>17</v>
      </c>
      <c r="AA1214" s="0" t="n">
        <v>5000000</v>
      </c>
      <c r="AB1214" s="0" t="n">
        <v>718.5</v>
      </c>
      <c r="AC1214" s="0" t="n">
        <v>0</v>
      </c>
      <c r="AD1214" s="0" t="s">
        <v>99</v>
      </c>
      <c r="AE1214" s="0" t="s">
        <v>99</v>
      </c>
      <c r="AH1214" s="0" t="n">
        <v>6</v>
      </c>
      <c r="AI1214" s="0" t="s">
        <v>2133</v>
      </c>
      <c r="AJ1214" s="0" t="s">
        <v>32112</v>
      </c>
      <c r="AK1214" s="0" t="s">
        <v>31135</v>
      </c>
      <c r="AL1214" s="0" t="s">
        <v>2112</v>
      </c>
    </row>
    <row r="1215" customFormat="false" ht="15" hidden="false" customHeight="false" outlineLevel="0" collapsed="false">
      <c r="A1215" s="0" t="s">
        <v>33930</v>
      </c>
      <c r="B1215" s="0" t="s">
        <v>33931</v>
      </c>
      <c r="C1215" s="0" t="s">
        <v>23443</v>
      </c>
      <c r="D1215" s="0" t="s">
        <v>23443</v>
      </c>
      <c r="E1215" s="0" t="s">
        <v>33932</v>
      </c>
      <c r="F1215" s="0" t="s">
        <v>498</v>
      </c>
      <c r="G1215" s="0" t="n">
        <v>1</v>
      </c>
      <c r="H1215" s="0" t="n">
        <v>1</v>
      </c>
      <c r="I1215" s="0" t="n">
        <v>0.01</v>
      </c>
      <c r="J1215" s="0" t="n">
        <v>1000</v>
      </c>
      <c r="K1215" s="0" t="n">
        <v>-2.21</v>
      </c>
      <c r="L1215" s="0" t="n">
        <v>69</v>
      </c>
      <c r="M1215" s="0" t="n">
        <v>70.56</v>
      </c>
      <c r="N1215" s="0" t="n">
        <v>70.79</v>
      </c>
      <c r="O1215" s="0" t="n">
        <v>69</v>
      </c>
      <c r="P1215" s="0" t="n">
        <v>0</v>
      </c>
      <c r="Q1215" s="0" t="n">
        <v>0</v>
      </c>
      <c r="R1215" s="0" t="n">
        <v>0</v>
      </c>
      <c r="S1215" s="0" t="n">
        <v>68.25</v>
      </c>
      <c r="T1215" s="0" t="n">
        <v>70.26</v>
      </c>
      <c r="U1215" s="0" t="n">
        <v>67.97</v>
      </c>
      <c r="V1215" s="0" t="n">
        <v>70.83</v>
      </c>
      <c r="W1215" s="0" t="n">
        <v>9216130</v>
      </c>
      <c r="X1215" s="0" t="n">
        <v>69.01</v>
      </c>
      <c r="Y1215" s="0" t="n">
        <v>69.29</v>
      </c>
      <c r="Z1215" s="0" t="n">
        <v>221</v>
      </c>
      <c r="AA1215" s="0" t="n">
        <v>10000000</v>
      </c>
      <c r="AB1215" s="0" t="n">
        <v>16560</v>
      </c>
      <c r="AC1215" s="0" t="n">
        <v>0</v>
      </c>
      <c r="AD1215" s="0" t="s">
        <v>99</v>
      </c>
      <c r="AE1215" s="0" t="s">
        <v>99</v>
      </c>
      <c r="AH1215" s="0" t="n">
        <v>6</v>
      </c>
      <c r="AI1215" s="0" t="s">
        <v>2133</v>
      </c>
      <c r="AJ1215" s="0" t="s">
        <v>32112</v>
      </c>
      <c r="AK1215" s="0" t="s">
        <v>31135</v>
      </c>
      <c r="AL1215" s="0" t="s">
        <v>2112</v>
      </c>
    </row>
    <row r="1216" customFormat="false" ht="15" hidden="false" customHeight="false" outlineLevel="0" collapsed="false">
      <c r="A1216" s="0" t="s">
        <v>33933</v>
      </c>
      <c r="B1216" s="0" t="s">
        <v>33934</v>
      </c>
      <c r="C1216" s="0" t="s">
        <v>23939</v>
      </c>
      <c r="D1216" s="0" t="s">
        <v>23939</v>
      </c>
      <c r="E1216" s="0" t="s">
        <v>33935</v>
      </c>
      <c r="F1216" s="0" t="s">
        <v>498</v>
      </c>
      <c r="G1216" s="0" t="n">
        <v>1</v>
      </c>
      <c r="H1216" s="0" t="n">
        <v>1</v>
      </c>
      <c r="I1216" s="0" t="n">
        <v>0.01</v>
      </c>
      <c r="J1216" s="0" t="n">
        <v>1000</v>
      </c>
      <c r="K1216" s="0" t="n">
        <v>-0.17</v>
      </c>
      <c r="L1216" s="0" t="n">
        <v>76.4</v>
      </c>
      <c r="M1216" s="0" t="n">
        <v>76.59</v>
      </c>
      <c r="N1216" s="0" t="n">
        <v>76.48</v>
      </c>
      <c r="O1216" s="0" t="n">
        <v>76.17</v>
      </c>
      <c r="P1216" s="0" t="n">
        <v>0</v>
      </c>
      <c r="Q1216" s="0" t="n">
        <v>0</v>
      </c>
      <c r="R1216" s="0" t="n">
        <v>0</v>
      </c>
      <c r="S1216" s="0" t="n">
        <v>76.33</v>
      </c>
      <c r="T1216" s="0" t="n">
        <v>76.69</v>
      </c>
      <c r="U1216" s="0" t="n">
        <v>76.13</v>
      </c>
      <c r="V1216" s="0" t="n">
        <v>76.75</v>
      </c>
      <c r="W1216" s="0" t="n">
        <v>127468</v>
      </c>
      <c r="X1216" s="0" t="n">
        <v>76.14</v>
      </c>
      <c r="Y1216" s="0" t="n">
        <v>76.36</v>
      </c>
      <c r="Z1216" s="0" t="n">
        <v>43</v>
      </c>
      <c r="AA1216" s="0" t="n">
        <v>10000000</v>
      </c>
      <c r="AB1216" s="0" t="n">
        <v>764</v>
      </c>
      <c r="AC1216" s="0" t="n">
        <v>0</v>
      </c>
      <c r="AD1216" s="0" t="s">
        <v>99</v>
      </c>
      <c r="AE1216" s="0" t="s">
        <v>99</v>
      </c>
      <c r="AH1216" s="0" t="n">
        <v>6</v>
      </c>
      <c r="AI1216" s="0" t="s">
        <v>2133</v>
      </c>
      <c r="AJ1216" s="0" t="s">
        <v>32112</v>
      </c>
      <c r="AK1216" s="0" t="s">
        <v>31135</v>
      </c>
      <c r="AL1216" s="0" t="s">
        <v>2112</v>
      </c>
    </row>
    <row r="1217" customFormat="false" ht="15" hidden="false" customHeight="false" outlineLevel="0" collapsed="false">
      <c r="A1217" s="0" t="s">
        <v>33936</v>
      </c>
      <c r="B1217" s="0" t="s">
        <v>33937</v>
      </c>
      <c r="C1217" s="0" t="s">
        <v>19560</v>
      </c>
      <c r="D1217" s="0" t="s">
        <v>19560</v>
      </c>
      <c r="E1217" s="0" t="s">
        <v>33938</v>
      </c>
      <c r="F1217" s="0" t="s">
        <v>498</v>
      </c>
      <c r="G1217" s="0" t="n">
        <v>1</v>
      </c>
      <c r="H1217" s="0" t="n">
        <v>1</v>
      </c>
      <c r="I1217" s="0" t="n">
        <v>0.01</v>
      </c>
      <c r="J1217" s="0" t="n">
        <v>200</v>
      </c>
      <c r="K1217" s="0" t="n">
        <v>1.09</v>
      </c>
      <c r="L1217" s="0" t="n">
        <v>87.37</v>
      </c>
      <c r="M1217" s="0" t="n">
        <v>86.43</v>
      </c>
      <c r="N1217" s="0" t="n">
        <v>86.3</v>
      </c>
      <c r="O1217" s="0" t="n">
        <v>87.37</v>
      </c>
      <c r="P1217" s="0" t="n">
        <v>0</v>
      </c>
      <c r="Q1217" s="0" t="n">
        <v>0</v>
      </c>
      <c r="R1217" s="0" t="n">
        <v>0</v>
      </c>
      <c r="S1217" s="0" t="n">
        <v>86.77</v>
      </c>
      <c r="T1217" s="0" t="n">
        <v>86.49</v>
      </c>
      <c r="U1217" s="0" t="n">
        <v>86.41</v>
      </c>
      <c r="V1217" s="0" t="n">
        <v>87.39</v>
      </c>
      <c r="W1217" s="0" t="n">
        <v>985545</v>
      </c>
      <c r="X1217" s="0" t="n">
        <v>87.15</v>
      </c>
      <c r="Y1217" s="0" t="n">
        <v>87.37</v>
      </c>
      <c r="Z1217" s="0" t="n">
        <v>139</v>
      </c>
      <c r="AA1217" s="0" t="n">
        <v>25000000</v>
      </c>
      <c r="AB1217" s="0" t="n">
        <v>3844.28</v>
      </c>
      <c r="AC1217" s="0" t="n">
        <v>0</v>
      </c>
      <c r="AD1217" s="0" t="s">
        <v>99</v>
      </c>
      <c r="AE1217" s="0" t="s">
        <v>99</v>
      </c>
      <c r="AH1217" s="0" t="n">
        <v>6</v>
      </c>
      <c r="AI1217" s="0" t="s">
        <v>2133</v>
      </c>
      <c r="AJ1217" s="0" t="s">
        <v>32112</v>
      </c>
      <c r="AK1217" s="0" t="s">
        <v>31135</v>
      </c>
      <c r="AL1217" s="0" t="s">
        <v>2112</v>
      </c>
    </row>
    <row r="1218" customFormat="false" ht="15" hidden="false" customHeight="false" outlineLevel="0" collapsed="false">
      <c r="A1218" s="0" t="s">
        <v>33939</v>
      </c>
      <c r="B1218" s="0" t="s">
        <v>33940</v>
      </c>
      <c r="C1218" s="0" t="s">
        <v>20364</v>
      </c>
      <c r="D1218" s="0" t="s">
        <v>20364</v>
      </c>
      <c r="E1218" s="0" t="s">
        <v>33941</v>
      </c>
      <c r="F1218" s="0" t="s">
        <v>498</v>
      </c>
      <c r="G1218" s="0" t="n">
        <v>1</v>
      </c>
      <c r="H1218" s="0" t="n">
        <v>1</v>
      </c>
      <c r="I1218" s="0" t="n">
        <v>0.01</v>
      </c>
      <c r="J1218" s="0" t="n">
        <v>500</v>
      </c>
      <c r="K1218" s="0" t="n">
        <v>-0.24</v>
      </c>
      <c r="L1218" s="0" t="n">
        <v>77.63</v>
      </c>
      <c r="M1218" s="0" t="n">
        <v>77.82</v>
      </c>
      <c r="N1218" s="0" t="n">
        <v>77.72</v>
      </c>
      <c r="O1218" s="0" t="n">
        <v>77.63</v>
      </c>
      <c r="P1218" s="0" t="n">
        <v>0</v>
      </c>
      <c r="Q1218" s="0" t="n">
        <v>0</v>
      </c>
      <c r="R1218" s="0" t="n">
        <v>0</v>
      </c>
      <c r="S1218" s="0" t="n">
        <v>77.52</v>
      </c>
      <c r="T1218" s="0" t="n">
        <v>78.15</v>
      </c>
      <c r="U1218" s="0" t="n">
        <v>77.25</v>
      </c>
      <c r="V1218" s="0" t="n">
        <v>78.15</v>
      </c>
      <c r="W1218" s="0" t="n">
        <v>174817</v>
      </c>
      <c r="X1218" s="0" t="n">
        <v>77.35</v>
      </c>
      <c r="Y1218" s="0" t="n">
        <v>77.69</v>
      </c>
      <c r="Z1218" s="0" t="n">
        <v>43</v>
      </c>
      <c r="AA1218" s="0" t="n">
        <v>10000000</v>
      </c>
      <c r="AB1218" s="0" t="n">
        <v>776.3</v>
      </c>
      <c r="AC1218" s="0" t="n">
        <v>0</v>
      </c>
      <c r="AD1218" s="0" t="s">
        <v>99</v>
      </c>
      <c r="AE1218" s="0" t="s">
        <v>99</v>
      </c>
      <c r="AH1218" s="0" t="n">
        <v>6</v>
      </c>
      <c r="AI1218" s="0" t="s">
        <v>2133</v>
      </c>
      <c r="AJ1218" s="0" t="s">
        <v>32112</v>
      </c>
      <c r="AK1218" s="0" t="s">
        <v>31135</v>
      </c>
      <c r="AL1218" s="0" t="s">
        <v>2112</v>
      </c>
    </row>
    <row r="1219" customFormat="false" ht="15" hidden="false" customHeight="false" outlineLevel="0" collapsed="false">
      <c r="A1219" s="0" t="s">
        <v>33942</v>
      </c>
      <c r="B1219" s="0" t="s">
        <v>33943</v>
      </c>
      <c r="C1219" s="0" t="s">
        <v>26789</v>
      </c>
      <c r="D1219" s="0" t="s">
        <v>26789</v>
      </c>
      <c r="E1219" s="0" t="s">
        <v>33944</v>
      </c>
      <c r="F1219" s="0" t="s">
        <v>498</v>
      </c>
      <c r="G1219" s="0" t="n">
        <v>1</v>
      </c>
      <c r="H1219" s="0" t="n">
        <v>1</v>
      </c>
      <c r="I1219" s="0" t="n">
        <v>0.01</v>
      </c>
      <c r="J1219" s="0" t="n">
        <v>1000</v>
      </c>
      <c r="K1219" s="0" t="n">
        <v>-0.51</v>
      </c>
      <c r="L1219" s="0" t="n">
        <v>74.48</v>
      </c>
      <c r="M1219" s="0" t="n">
        <v>74.86</v>
      </c>
      <c r="N1219" s="0" t="n">
        <v>75.04</v>
      </c>
      <c r="O1219" s="0" t="n">
        <v>74.48</v>
      </c>
      <c r="P1219" s="0" t="n">
        <v>0</v>
      </c>
      <c r="Q1219" s="0" t="n">
        <v>0</v>
      </c>
      <c r="R1219" s="0" t="n">
        <v>0</v>
      </c>
      <c r="S1219" s="0" t="n">
        <v>74.8</v>
      </c>
      <c r="T1219" s="0" t="n">
        <v>74.87</v>
      </c>
      <c r="U1219" s="0" t="n">
        <v>74.15</v>
      </c>
      <c r="V1219" s="0" t="n">
        <v>75</v>
      </c>
      <c r="W1219" s="0" t="n">
        <v>643295</v>
      </c>
      <c r="X1219" s="0" t="n">
        <v>74.35</v>
      </c>
      <c r="Y1219" s="0" t="n">
        <v>74.49</v>
      </c>
      <c r="Z1219" s="0" t="n">
        <v>89</v>
      </c>
      <c r="AA1219" s="0" t="n">
        <v>10000000</v>
      </c>
      <c r="AB1219" s="0" t="n">
        <v>744.8</v>
      </c>
      <c r="AC1219" s="0" t="n">
        <v>0</v>
      </c>
      <c r="AD1219" s="0" t="s">
        <v>99</v>
      </c>
      <c r="AE1219" s="0" t="s">
        <v>99</v>
      </c>
      <c r="AH1219" s="0" t="n">
        <v>6</v>
      </c>
      <c r="AI1219" s="0" t="s">
        <v>2133</v>
      </c>
      <c r="AJ1219" s="0" t="s">
        <v>32112</v>
      </c>
      <c r="AK1219" s="0" t="s">
        <v>31135</v>
      </c>
      <c r="AL1219" s="0" t="s">
        <v>2112</v>
      </c>
    </row>
    <row r="1220" customFormat="false" ht="15" hidden="false" customHeight="false" outlineLevel="0" collapsed="false">
      <c r="A1220" s="0" t="s">
        <v>33945</v>
      </c>
      <c r="B1220" s="0" t="s">
        <v>33946</v>
      </c>
      <c r="C1220" s="0" t="s">
        <v>21194</v>
      </c>
      <c r="D1220" s="0" t="s">
        <v>21194</v>
      </c>
      <c r="E1220" s="0" t="s">
        <v>33947</v>
      </c>
      <c r="F1220" s="0" t="s">
        <v>498</v>
      </c>
      <c r="G1220" s="0" t="n">
        <v>1</v>
      </c>
      <c r="H1220" s="0" t="n">
        <v>1</v>
      </c>
      <c r="I1220" s="0" t="n">
        <v>0.01</v>
      </c>
      <c r="J1220" s="0" t="n">
        <v>1000</v>
      </c>
      <c r="K1220" s="0" t="n">
        <v>0.65</v>
      </c>
      <c r="L1220" s="0" t="n">
        <v>66.31</v>
      </c>
      <c r="M1220" s="0" t="n">
        <v>65.88</v>
      </c>
      <c r="N1220" s="0" t="n">
        <v>66.44</v>
      </c>
      <c r="O1220" s="0" t="n">
        <v>66.31</v>
      </c>
      <c r="P1220" s="0" t="n">
        <v>0</v>
      </c>
      <c r="Q1220" s="0" t="n">
        <v>0</v>
      </c>
      <c r="R1220" s="0" t="n">
        <v>0</v>
      </c>
      <c r="S1220" s="0" t="n">
        <v>66.24</v>
      </c>
      <c r="T1220" s="0" t="n">
        <v>65.88</v>
      </c>
      <c r="U1220" s="0" t="n">
        <v>65.88</v>
      </c>
      <c r="V1220" s="0" t="n">
        <v>66.35</v>
      </c>
      <c r="W1220" s="0" t="n">
        <v>65579</v>
      </c>
      <c r="X1220" s="0" t="n">
        <v>66.18</v>
      </c>
      <c r="Y1220" s="0" t="n">
        <v>66.3</v>
      </c>
      <c r="Z1220" s="0" t="n">
        <v>23</v>
      </c>
      <c r="AA1220" s="0" t="n">
        <v>5000000</v>
      </c>
      <c r="AB1220" s="0" t="n">
        <v>663.1</v>
      </c>
      <c r="AC1220" s="0" t="n">
        <v>0</v>
      </c>
      <c r="AD1220" s="0" t="s">
        <v>99</v>
      </c>
      <c r="AE1220" s="0" t="s">
        <v>99</v>
      </c>
      <c r="AH1220" s="0" t="n">
        <v>6</v>
      </c>
      <c r="AI1220" s="0" t="s">
        <v>2133</v>
      </c>
      <c r="AJ1220" s="0" t="s">
        <v>32112</v>
      </c>
      <c r="AK1220" s="0" t="s">
        <v>31135</v>
      </c>
      <c r="AL1220" s="0" t="s">
        <v>2112</v>
      </c>
    </row>
    <row r="1221" customFormat="false" ht="15" hidden="false" customHeight="false" outlineLevel="0" collapsed="false">
      <c r="A1221" s="0" t="s">
        <v>33948</v>
      </c>
      <c r="B1221" s="0" t="s">
        <v>33949</v>
      </c>
      <c r="C1221" s="0" t="s">
        <v>18849</v>
      </c>
      <c r="D1221" s="0" t="s">
        <v>18849</v>
      </c>
      <c r="E1221" s="0" t="s">
        <v>33950</v>
      </c>
      <c r="F1221" s="0" t="s">
        <v>498</v>
      </c>
      <c r="G1221" s="0" t="n">
        <v>1</v>
      </c>
      <c r="H1221" s="0" t="n">
        <v>1</v>
      </c>
      <c r="I1221" s="0" t="n">
        <v>0.01</v>
      </c>
      <c r="J1221" s="0" t="n">
        <v>1000</v>
      </c>
      <c r="K1221" s="0" t="n">
        <v>1.64</v>
      </c>
      <c r="L1221" s="0" t="n">
        <v>66.96</v>
      </c>
      <c r="M1221" s="0" t="n">
        <v>65.82</v>
      </c>
      <c r="N1221" s="0" t="n">
        <v>65.13</v>
      </c>
      <c r="O1221" s="0" t="n">
        <v>66.96</v>
      </c>
      <c r="P1221" s="0" t="n">
        <v>0</v>
      </c>
      <c r="Q1221" s="0" t="n">
        <v>0</v>
      </c>
      <c r="R1221" s="0" t="n">
        <v>0</v>
      </c>
      <c r="S1221" s="0" t="n">
        <v>66.9</v>
      </c>
      <c r="T1221" s="0" t="n">
        <v>65.88</v>
      </c>
      <c r="U1221" s="0" t="n">
        <v>65.88</v>
      </c>
      <c r="V1221" s="0" t="n">
        <v>67</v>
      </c>
      <c r="W1221" s="0" t="n">
        <v>32110</v>
      </c>
      <c r="X1221" s="0" t="n">
        <v>66.02</v>
      </c>
      <c r="Y1221" s="0" t="n">
        <v>66.79</v>
      </c>
      <c r="Z1221" s="0" t="n">
        <v>20</v>
      </c>
      <c r="AA1221" s="0" t="n">
        <v>5000000</v>
      </c>
      <c r="AB1221" s="0" t="n">
        <v>669.6</v>
      </c>
      <c r="AC1221" s="0" t="n">
        <v>0</v>
      </c>
      <c r="AD1221" s="0" t="s">
        <v>99</v>
      </c>
      <c r="AE1221" s="0" t="s">
        <v>99</v>
      </c>
      <c r="AH1221" s="0" t="n">
        <v>6</v>
      </c>
      <c r="AI1221" s="0" t="s">
        <v>2133</v>
      </c>
      <c r="AJ1221" s="0" t="s">
        <v>32112</v>
      </c>
      <c r="AK1221" s="0" t="s">
        <v>31135</v>
      </c>
      <c r="AL1221" s="0" t="s">
        <v>2112</v>
      </c>
    </row>
    <row r="1222" customFormat="false" ht="15" hidden="false" customHeight="false" outlineLevel="0" collapsed="false">
      <c r="A1222" s="0" t="s">
        <v>33951</v>
      </c>
      <c r="B1222" s="0" t="s">
        <v>33952</v>
      </c>
      <c r="C1222" s="0" t="s">
        <v>19141</v>
      </c>
      <c r="D1222" s="0" t="s">
        <v>19141</v>
      </c>
      <c r="E1222" s="0" t="s">
        <v>33953</v>
      </c>
      <c r="F1222" s="0" t="s">
        <v>498</v>
      </c>
      <c r="G1222" s="0" t="n">
        <v>1</v>
      </c>
      <c r="H1222" s="0" t="n">
        <v>1</v>
      </c>
      <c r="I1222" s="0" t="n">
        <v>0.01</v>
      </c>
      <c r="J1222" s="0" t="n">
        <v>1000</v>
      </c>
      <c r="K1222" s="0" t="n">
        <v>-0.67</v>
      </c>
      <c r="L1222" s="0" t="n">
        <v>85.96</v>
      </c>
      <c r="M1222" s="0" t="n">
        <v>86.73</v>
      </c>
      <c r="N1222" s="0" t="n">
        <v>86.79</v>
      </c>
      <c r="O1222" s="0" t="n">
        <v>85.99</v>
      </c>
      <c r="P1222" s="0" t="n">
        <v>0</v>
      </c>
      <c r="Q1222" s="0" t="n">
        <v>0</v>
      </c>
      <c r="R1222" s="0" t="n">
        <v>0</v>
      </c>
      <c r="S1222" s="0" t="n">
        <v>86.27</v>
      </c>
      <c r="T1222" s="0" t="n">
        <v>87.33</v>
      </c>
      <c r="U1222" s="0" t="n">
        <v>85.96</v>
      </c>
      <c r="V1222" s="0" t="n">
        <v>87.33</v>
      </c>
      <c r="W1222" s="0" t="n">
        <v>634099</v>
      </c>
      <c r="X1222" s="0" t="n">
        <v>85.97</v>
      </c>
      <c r="Y1222" s="0" t="n">
        <v>86.45</v>
      </c>
      <c r="Z1222" s="0" t="n">
        <v>36</v>
      </c>
      <c r="AA1222" s="0" t="n">
        <v>7000000</v>
      </c>
      <c r="AB1222" s="0" t="n">
        <v>6017.2</v>
      </c>
      <c r="AC1222" s="0" t="n">
        <v>0</v>
      </c>
      <c r="AD1222" s="0" t="s">
        <v>99</v>
      </c>
      <c r="AE1222" s="0" t="s">
        <v>99</v>
      </c>
      <c r="AH1222" s="0" t="n">
        <v>800</v>
      </c>
      <c r="AI1222" s="0" t="s">
        <v>2133</v>
      </c>
      <c r="AJ1222" s="0" t="s">
        <v>32112</v>
      </c>
      <c r="AK1222" s="0" t="s">
        <v>31135</v>
      </c>
      <c r="AL1222" s="0" t="s">
        <v>2112</v>
      </c>
    </row>
    <row r="1223" customFormat="false" ht="15" hidden="false" customHeight="false" outlineLevel="0" collapsed="false">
      <c r="A1223" s="0" t="s">
        <v>33954</v>
      </c>
      <c r="B1223" s="0" t="s">
        <v>33955</v>
      </c>
      <c r="C1223" s="0" t="s">
        <v>25608</v>
      </c>
      <c r="D1223" s="0" t="s">
        <v>25608</v>
      </c>
      <c r="E1223" s="0" t="s">
        <v>33956</v>
      </c>
      <c r="F1223" s="0" t="s">
        <v>498</v>
      </c>
      <c r="G1223" s="0" t="n">
        <v>1</v>
      </c>
      <c r="H1223" s="0" t="n">
        <v>1</v>
      </c>
      <c r="I1223" s="0" t="n">
        <v>0.01</v>
      </c>
      <c r="J1223" s="0" t="n">
        <v>1000</v>
      </c>
      <c r="K1223" s="0" t="n">
        <v>0</v>
      </c>
      <c r="L1223" s="0" t="n">
        <v>87.75</v>
      </c>
      <c r="M1223" s="0" t="n">
        <v>87.75</v>
      </c>
      <c r="N1223" s="0" t="n">
        <v>87.74</v>
      </c>
      <c r="O1223" s="0" t="n">
        <v>87.75</v>
      </c>
      <c r="P1223" s="0" t="n">
        <v>0</v>
      </c>
      <c r="Q1223" s="0" t="n">
        <v>0</v>
      </c>
      <c r="R1223" s="0" t="n">
        <v>0</v>
      </c>
      <c r="S1223" s="0" t="n">
        <v>87.79</v>
      </c>
      <c r="T1223" s="0" t="n">
        <v>87.04</v>
      </c>
      <c r="U1223" s="0" t="n">
        <v>87.04</v>
      </c>
      <c r="V1223" s="0" t="n">
        <v>88.64</v>
      </c>
      <c r="W1223" s="0" t="n">
        <v>6428553</v>
      </c>
      <c r="X1223" s="0" t="n">
        <v>87.75</v>
      </c>
      <c r="Y1223" s="0" t="n">
        <v>87.97</v>
      </c>
      <c r="Z1223" s="0" t="n">
        <v>88</v>
      </c>
      <c r="AA1223" s="0" t="n">
        <v>11000000</v>
      </c>
      <c r="AB1223" s="0" t="n">
        <v>85995</v>
      </c>
      <c r="AC1223" s="0" t="n">
        <v>0</v>
      </c>
      <c r="AD1223" s="0" t="s">
        <v>99</v>
      </c>
      <c r="AE1223" s="0" t="s">
        <v>99</v>
      </c>
      <c r="AH1223" s="0" t="n">
        <v>800</v>
      </c>
      <c r="AI1223" s="0" t="s">
        <v>2133</v>
      </c>
      <c r="AJ1223" s="0" t="s">
        <v>32112</v>
      </c>
      <c r="AK1223" s="0" t="s">
        <v>31135</v>
      </c>
      <c r="AL1223" s="0" t="s">
        <v>2112</v>
      </c>
    </row>
    <row r="1224" customFormat="false" ht="15" hidden="false" customHeight="false" outlineLevel="0" collapsed="false">
      <c r="A1224" s="0" t="s">
        <v>33957</v>
      </c>
      <c r="B1224" s="0" t="s">
        <v>33958</v>
      </c>
      <c r="C1224" s="0" t="s">
        <v>22287</v>
      </c>
      <c r="D1224" s="0" t="s">
        <v>22287</v>
      </c>
      <c r="E1224" s="0" t="s">
        <v>33959</v>
      </c>
      <c r="F1224" s="0" t="s">
        <v>498</v>
      </c>
      <c r="G1224" s="0" t="n">
        <v>1</v>
      </c>
      <c r="H1224" s="0" t="n">
        <v>1</v>
      </c>
      <c r="I1224" s="0" t="n">
        <v>0.01</v>
      </c>
      <c r="J1224" s="0" t="n">
        <v>1000</v>
      </c>
      <c r="K1224" s="0" t="n">
        <v>-0.44</v>
      </c>
      <c r="L1224" s="0" t="n">
        <v>92.92</v>
      </c>
      <c r="M1224" s="0" t="n">
        <v>93.1</v>
      </c>
      <c r="N1224" s="0" t="n">
        <v>93.66</v>
      </c>
      <c r="O1224" s="0" t="n">
        <v>92.92</v>
      </c>
      <c r="P1224" s="0" t="n">
        <v>0</v>
      </c>
      <c r="Q1224" s="0" t="n">
        <v>0</v>
      </c>
      <c r="R1224" s="0" t="n">
        <v>0</v>
      </c>
      <c r="S1224" s="0" t="n">
        <v>93.08</v>
      </c>
      <c r="T1224" s="0" t="n">
        <v>93.2</v>
      </c>
      <c r="U1224" s="0" t="n">
        <v>92.92</v>
      </c>
      <c r="V1224" s="0" t="n">
        <v>94.09</v>
      </c>
      <c r="W1224" s="0" t="n">
        <v>30717</v>
      </c>
      <c r="X1224" s="0" t="n">
        <v>92.93</v>
      </c>
      <c r="Y1224" s="0" t="n">
        <v>93.48</v>
      </c>
      <c r="Z1224" s="0" t="n">
        <v>12</v>
      </c>
      <c r="AA1224" s="0" t="n">
        <v>10000000</v>
      </c>
      <c r="AB1224" s="0" t="n">
        <v>2787.6</v>
      </c>
      <c r="AC1224" s="0" t="n">
        <v>0</v>
      </c>
      <c r="AD1224" s="0" t="s">
        <v>99</v>
      </c>
      <c r="AE1224" s="0" t="s">
        <v>99</v>
      </c>
      <c r="AH1224" s="0" t="n">
        <v>800</v>
      </c>
      <c r="AI1224" s="0" t="s">
        <v>2133</v>
      </c>
      <c r="AJ1224" s="0" t="s">
        <v>32112</v>
      </c>
      <c r="AK1224" s="0" t="s">
        <v>31135</v>
      </c>
      <c r="AL1224" s="0" t="s">
        <v>2112</v>
      </c>
    </row>
    <row r="1225" customFormat="false" ht="15" hidden="false" customHeight="false" outlineLevel="0" collapsed="false">
      <c r="A1225" s="0" t="s">
        <v>33960</v>
      </c>
      <c r="B1225" s="0" t="s">
        <v>33961</v>
      </c>
      <c r="C1225" s="0" t="s">
        <v>21467</v>
      </c>
      <c r="D1225" s="0" t="s">
        <v>21467</v>
      </c>
      <c r="E1225" s="0" t="s">
        <v>33962</v>
      </c>
      <c r="F1225" s="0" t="s">
        <v>498</v>
      </c>
      <c r="G1225" s="0" t="n">
        <v>3</v>
      </c>
      <c r="H1225" s="0" t="n">
        <v>1</v>
      </c>
      <c r="I1225" s="0" t="n">
        <v>0.01</v>
      </c>
      <c r="J1225" s="0" t="n">
        <v>1000</v>
      </c>
      <c r="K1225" s="0" t="n">
        <v>-0.35</v>
      </c>
      <c r="L1225" s="0" t="n">
        <v>75</v>
      </c>
      <c r="M1225" s="0" t="n">
        <v>75.17</v>
      </c>
      <c r="N1225" s="0" t="n">
        <v>74.72</v>
      </c>
      <c r="O1225" s="0" t="n">
        <v>75</v>
      </c>
      <c r="P1225" s="0" t="n">
        <v>0</v>
      </c>
      <c r="Q1225" s="0" t="n">
        <v>0</v>
      </c>
      <c r="R1225" s="0" t="n">
        <v>0</v>
      </c>
      <c r="S1225" s="0" t="n">
        <v>75.18</v>
      </c>
      <c r="T1225" s="0" t="n">
        <v>75.25</v>
      </c>
      <c r="U1225" s="0" t="n">
        <v>74.91</v>
      </c>
      <c r="V1225" s="0" t="n">
        <v>75.28</v>
      </c>
      <c r="W1225" s="0" t="n">
        <v>498427</v>
      </c>
      <c r="X1225" s="0" t="n">
        <v>75</v>
      </c>
      <c r="Y1225" s="0" t="n">
        <v>75.19</v>
      </c>
      <c r="Z1225" s="0" t="n">
        <v>81</v>
      </c>
      <c r="AA1225" s="0" t="n">
        <v>5000000</v>
      </c>
      <c r="AB1225" s="0" t="n">
        <v>1500</v>
      </c>
      <c r="AC1225" s="0" t="n">
        <v>0</v>
      </c>
      <c r="AD1225" s="0" t="s">
        <v>99</v>
      </c>
      <c r="AE1225" s="0" t="s">
        <v>99</v>
      </c>
      <c r="AH1225" s="0" t="n">
        <v>6</v>
      </c>
      <c r="AI1225" s="0" t="s">
        <v>2133</v>
      </c>
      <c r="AJ1225" s="0" t="s">
        <v>32112</v>
      </c>
      <c r="AK1225" s="0" t="s">
        <v>31135</v>
      </c>
      <c r="AL1225" s="0" t="s">
        <v>2112</v>
      </c>
    </row>
    <row r="1226" customFormat="false" ht="15" hidden="false" customHeight="false" outlineLevel="0" collapsed="false">
      <c r="A1226" s="0" t="s">
        <v>33963</v>
      </c>
      <c r="B1226" s="0" t="s">
        <v>33964</v>
      </c>
      <c r="C1226" s="0" t="s">
        <v>20887</v>
      </c>
      <c r="D1226" s="0" t="s">
        <v>20887</v>
      </c>
      <c r="E1226" s="0" t="s">
        <v>33965</v>
      </c>
      <c r="F1226" s="0" t="s">
        <v>498</v>
      </c>
      <c r="G1226" s="0" t="n">
        <v>3</v>
      </c>
      <c r="H1226" s="0" t="n">
        <v>1</v>
      </c>
      <c r="I1226" s="0" t="n">
        <v>0.01</v>
      </c>
      <c r="J1226" s="0" t="n">
        <v>1000</v>
      </c>
      <c r="K1226" s="0" t="n">
        <v>0.25</v>
      </c>
      <c r="L1226" s="0" t="n">
        <v>88.4</v>
      </c>
      <c r="M1226" s="0" t="n">
        <v>88.18</v>
      </c>
      <c r="N1226" s="0" t="n">
        <v>88.08</v>
      </c>
      <c r="O1226" s="0" t="n">
        <v>88.25</v>
      </c>
      <c r="P1226" s="0" t="n">
        <v>0</v>
      </c>
      <c r="Q1226" s="0" t="n">
        <v>0</v>
      </c>
      <c r="R1226" s="0" t="n">
        <v>0</v>
      </c>
      <c r="S1226" s="0" t="n">
        <v>88.18</v>
      </c>
      <c r="T1226" s="0" t="n">
        <v>88.08</v>
      </c>
      <c r="U1226" s="0" t="n">
        <v>88</v>
      </c>
      <c r="V1226" s="0" t="n">
        <v>88.48</v>
      </c>
      <c r="W1226" s="0" t="n">
        <v>4669785</v>
      </c>
      <c r="X1226" s="0" t="n">
        <v>88.21</v>
      </c>
      <c r="Y1226" s="0" t="n">
        <v>88.34</v>
      </c>
      <c r="Z1226" s="0" t="n">
        <v>126</v>
      </c>
      <c r="AA1226" s="0" t="n">
        <v>7500000</v>
      </c>
      <c r="AB1226" s="0" t="n">
        <v>884</v>
      </c>
      <c r="AC1226" s="0" t="n">
        <v>0</v>
      </c>
      <c r="AD1226" s="0" t="s">
        <v>99</v>
      </c>
      <c r="AE1226" s="0" t="s">
        <v>99</v>
      </c>
      <c r="AH1226" s="0" t="n">
        <v>800</v>
      </c>
      <c r="AI1226" s="0" t="s">
        <v>2133</v>
      </c>
      <c r="AJ1226" s="0" t="s">
        <v>32112</v>
      </c>
      <c r="AK1226" s="0" t="s">
        <v>31135</v>
      </c>
      <c r="AL1226" s="0" t="s">
        <v>2112</v>
      </c>
    </row>
    <row r="1227" customFormat="false" ht="15" hidden="false" customHeight="false" outlineLevel="0" collapsed="false">
      <c r="A1227" s="0" t="s">
        <v>33966</v>
      </c>
      <c r="B1227" s="0" t="s">
        <v>33967</v>
      </c>
      <c r="C1227" s="0" t="s">
        <v>26421</v>
      </c>
      <c r="D1227" s="0" t="s">
        <v>26421</v>
      </c>
      <c r="E1227" s="0" t="s">
        <v>33968</v>
      </c>
      <c r="F1227" s="0" t="s">
        <v>498</v>
      </c>
      <c r="G1227" s="0" t="n">
        <v>1</v>
      </c>
      <c r="H1227" s="0" t="n">
        <v>1</v>
      </c>
      <c r="I1227" s="0" t="n">
        <v>0.01</v>
      </c>
      <c r="J1227" s="0" t="n">
        <v>1000</v>
      </c>
      <c r="K1227" s="0" t="n">
        <v>-0.32</v>
      </c>
      <c r="L1227" s="0" t="n">
        <v>99.67</v>
      </c>
      <c r="M1227" s="0" t="n">
        <v>99.99</v>
      </c>
      <c r="N1227" s="0" t="n">
        <v>99.98</v>
      </c>
      <c r="O1227" s="0" t="n">
        <v>99.65</v>
      </c>
      <c r="P1227" s="0" t="n">
        <v>0</v>
      </c>
      <c r="Q1227" s="0" t="n">
        <v>0</v>
      </c>
      <c r="R1227" s="0" t="n">
        <v>0</v>
      </c>
      <c r="S1227" s="0" t="n">
        <v>99.4</v>
      </c>
      <c r="T1227" s="0" t="n">
        <v>99.99</v>
      </c>
      <c r="U1227" s="0" t="n">
        <v>99.6</v>
      </c>
      <c r="V1227" s="0" t="n">
        <v>99.99</v>
      </c>
      <c r="W1227" s="0" t="n">
        <v>39637691</v>
      </c>
      <c r="X1227" s="0" t="n">
        <v>99.65</v>
      </c>
      <c r="Y1227" s="0" t="n">
        <v>99.67</v>
      </c>
      <c r="Z1227" s="0" t="n">
        <v>1320</v>
      </c>
      <c r="AA1227" s="0" t="n">
        <v>10000000</v>
      </c>
      <c r="AB1227" s="0" t="n">
        <v>334891.2</v>
      </c>
      <c r="AC1227" s="0" t="n">
        <v>0</v>
      </c>
      <c r="AD1227" s="0" t="s">
        <v>99</v>
      </c>
      <c r="AE1227" s="0" t="s">
        <v>99</v>
      </c>
      <c r="AH1227" s="0" t="n">
        <v>6</v>
      </c>
      <c r="AI1227" s="0" t="s">
        <v>2133</v>
      </c>
      <c r="AJ1227" s="0" t="s">
        <v>32112</v>
      </c>
      <c r="AK1227" s="0" t="s">
        <v>31135</v>
      </c>
      <c r="AL1227" s="0" t="s">
        <v>2112</v>
      </c>
    </row>
    <row r="1228" customFormat="false" ht="15" hidden="false" customHeight="false" outlineLevel="0" collapsed="false">
      <c r="A1228" s="0" t="s">
        <v>33969</v>
      </c>
      <c r="B1228" s="0" t="s">
        <v>31149</v>
      </c>
      <c r="C1228" s="0" t="s">
        <v>24412</v>
      </c>
      <c r="D1228" s="0" t="s">
        <v>24412</v>
      </c>
      <c r="E1228" s="0" t="s">
        <v>31150</v>
      </c>
      <c r="F1228" s="0" t="s">
        <v>498</v>
      </c>
      <c r="G1228" s="0" t="n">
        <v>2</v>
      </c>
      <c r="H1228" s="0" t="n">
        <v>1</v>
      </c>
      <c r="I1228" s="0" t="n">
        <v>0.0001</v>
      </c>
      <c r="J1228" s="0" t="n">
        <v>1000</v>
      </c>
      <c r="K1228" s="0" t="n">
        <v>-0.43</v>
      </c>
      <c r="L1228" s="0" t="n">
        <v>90.11</v>
      </c>
      <c r="M1228" s="0" t="n">
        <v>92.0786</v>
      </c>
      <c r="N1228" s="0" t="n">
        <v>93.0451</v>
      </c>
      <c r="O1228" s="0" t="n">
        <v>92.89</v>
      </c>
      <c r="P1228" s="0" t="n">
        <v>0</v>
      </c>
      <c r="Q1228" s="0" t="n">
        <v>0</v>
      </c>
      <c r="R1228" s="0" t="n">
        <v>0</v>
      </c>
      <c r="S1228" s="0" t="n">
        <v>91.8758</v>
      </c>
      <c r="T1228" s="0" t="n">
        <v>90.111</v>
      </c>
      <c r="U1228" s="0" t="n">
        <v>90.11</v>
      </c>
      <c r="V1228" s="0" t="n">
        <v>90.63</v>
      </c>
      <c r="W1228" s="0" t="n">
        <v>118539</v>
      </c>
      <c r="X1228" s="0" t="n">
        <v>90.11</v>
      </c>
      <c r="Y1228" s="0" t="n">
        <v>91.0099</v>
      </c>
      <c r="Z1228" s="0" t="n">
        <v>5</v>
      </c>
      <c r="AA1228" s="0" t="n">
        <v>200000</v>
      </c>
      <c r="AB1228" s="0" t="n">
        <v>13115.06</v>
      </c>
      <c r="AC1228" s="0" t="n">
        <v>0</v>
      </c>
      <c r="AD1228" s="0" t="s">
        <v>30773</v>
      </c>
      <c r="AE1228" s="0" t="s">
        <v>99</v>
      </c>
      <c r="AH1228" s="0" t="n">
        <v>6</v>
      </c>
      <c r="AI1228" s="0" t="s">
        <v>2133</v>
      </c>
      <c r="AJ1228" s="0" t="s">
        <v>32112</v>
      </c>
      <c r="AK1228" s="0" t="s">
        <v>31135</v>
      </c>
      <c r="AL1228" s="0" t="s">
        <v>2112</v>
      </c>
    </row>
    <row r="1229" customFormat="false" ht="15" hidden="false" customHeight="false" outlineLevel="0" collapsed="false">
      <c r="A1229" s="0" t="s">
        <v>33970</v>
      </c>
      <c r="B1229" s="0" t="s">
        <v>33971</v>
      </c>
      <c r="C1229" s="0" t="s">
        <v>33972</v>
      </c>
      <c r="D1229" s="0" t="s">
        <v>33972</v>
      </c>
      <c r="E1229" s="0" t="s">
        <v>33973</v>
      </c>
      <c r="F1229" s="0" t="s">
        <v>498</v>
      </c>
      <c r="G1229" s="0" t="n">
        <v>1</v>
      </c>
      <c r="H1229" s="0" t="n">
        <v>1</v>
      </c>
      <c r="I1229" s="0" t="n">
        <v>0.01</v>
      </c>
      <c r="J1229" s="0" t="n">
        <v>1000</v>
      </c>
      <c r="K1229" s="0" t="n">
        <v>0</v>
      </c>
      <c r="L1229" s="0" t="n">
        <v>0</v>
      </c>
      <c r="M1229" s="0" t="n">
        <v>0</v>
      </c>
      <c r="N1229" s="0" t="n">
        <v>0</v>
      </c>
      <c r="O1229" s="0" t="n">
        <v>0</v>
      </c>
      <c r="P1229" s="0" t="n">
        <v>0</v>
      </c>
      <c r="Q1229" s="0" t="n">
        <v>0</v>
      </c>
      <c r="R1229" s="0" t="n">
        <v>0</v>
      </c>
      <c r="S1229" s="0" t="n">
        <v>0</v>
      </c>
      <c r="T1229" s="0" t="n">
        <v>0</v>
      </c>
      <c r="U1229" s="0" t="n">
        <v>0</v>
      </c>
      <c r="V1229" s="0" t="n">
        <v>0</v>
      </c>
      <c r="W1229" s="0" t="n">
        <v>0</v>
      </c>
      <c r="X1229" s="0" t="n">
        <v>100.01</v>
      </c>
      <c r="Y1229" s="0" t="n">
        <v>0</v>
      </c>
      <c r="Z1229" s="0" t="n">
        <v>0</v>
      </c>
      <c r="AA1229" s="0" t="n">
        <v>4000000</v>
      </c>
      <c r="AB1229" s="0" t="n">
        <v>0</v>
      </c>
      <c r="AC1229" s="0" t="n">
        <v>0</v>
      </c>
      <c r="AD1229" s="0" t="s">
        <v>99</v>
      </c>
      <c r="AE1229" s="0" t="s">
        <v>99</v>
      </c>
      <c r="AH1229" s="0" t="n">
        <v>8</v>
      </c>
      <c r="AI1229" s="0" t="s">
        <v>2133</v>
      </c>
      <c r="AJ1229" s="0" t="s">
        <v>32112</v>
      </c>
      <c r="AK1229" s="0" t="s">
        <v>31135</v>
      </c>
      <c r="AL1229" s="0" t="s">
        <v>2112</v>
      </c>
    </row>
    <row r="1230" customFormat="false" ht="15" hidden="false" customHeight="false" outlineLevel="0" collapsed="false">
      <c r="A1230" s="0" t="s">
        <v>33974</v>
      </c>
      <c r="B1230" s="0" t="s">
        <v>33975</v>
      </c>
      <c r="C1230" s="0" t="s">
        <v>33976</v>
      </c>
      <c r="D1230" s="0" t="s">
        <v>33976</v>
      </c>
      <c r="E1230" s="0" t="s">
        <v>33977</v>
      </c>
      <c r="F1230" s="0" t="s">
        <v>498</v>
      </c>
      <c r="G1230" s="0" t="n">
        <v>2</v>
      </c>
      <c r="H1230" s="0" t="n">
        <v>1</v>
      </c>
      <c r="I1230" s="0" t="n">
        <v>0.01</v>
      </c>
      <c r="J1230" s="0" t="n">
        <v>1000</v>
      </c>
      <c r="K1230" s="0" t="n">
        <v>0.02</v>
      </c>
      <c r="L1230" s="0" t="n">
        <v>100</v>
      </c>
      <c r="M1230" s="0" t="n">
        <v>99.98</v>
      </c>
      <c r="N1230" s="0" t="n">
        <v>99.97</v>
      </c>
      <c r="O1230" s="0" t="n">
        <v>99.99</v>
      </c>
      <c r="P1230" s="0" t="n">
        <v>0</v>
      </c>
      <c r="Q1230" s="0" t="n">
        <v>0</v>
      </c>
      <c r="R1230" s="0" t="n">
        <v>0</v>
      </c>
      <c r="S1230" s="0" t="n">
        <v>99.97</v>
      </c>
      <c r="T1230" s="0" t="n">
        <v>99.98</v>
      </c>
      <c r="U1230" s="0" t="n">
        <v>99.95</v>
      </c>
      <c r="V1230" s="0" t="n">
        <v>100</v>
      </c>
      <c r="W1230" s="0" t="n">
        <v>5502326</v>
      </c>
      <c r="X1230" s="0" t="n">
        <v>99.85</v>
      </c>
      <c r="Y1230" s="0" t="n">
        <v>99.99</v>
      </c>
      <c r="Z1230" s="0" t="n">
        <v>212</v>
      </c>
      <c r="AA1230" s="0" t="n">
        <v>1500000</v>
      </c>
      <c r="AB1230" s="0" t="n">
        <v>1000</v>
      </c>
      <c r="AC1230" s="0" t="n">
        <v>0</v>
      </c>
      <c r="AD1230" s="0" t="s">
        <v>99</v>
      </c>
      <c r="AE1230" s="0" t="s">
        <v>99</v>
      </c>
      <c r="AH1230" s="0" t="n">
        <v>6</v>
      </c>
      <c r="AI1230" s="0" t="s">
        <v>2133</v>
      </c>
      <c r="AJ1230" s="0" t="s">
        <v>32112</v>
      </c>
      <c r="AK1230" s="0" t="s">
        <v>31135</v>
      </c>
      <c r="AL1230" s="0" t="s">
        <v>2112</v>
      </c>
    </row>
    <row r="1231" customFormat="false" ht="15" hidden="false" customHeight="false" outlineLevel="0" collapsed="false">
      <c r="A1231" s="0" t="s">
        <v>33978</v>
      </c>
      <c r="B1231" s="0" t="s">
        <v>33979</v>
      </c>
      <c r="C1231" s="0" t="s">
        <v>33980</v>
      </c>
      <c r="D1231" s="0" t="s">
        <v>33980</v>
      </c>
      <c r="E1231" s="0" t="s">
        <v>33981</v>
      </c>
      <c r="F1231" s="0" t="s">
        <v>498</v>
      </c>
      <c r="G1231" s="0" t="n">
        <v>1</v>
      </c>
      <c r="H1231" s="0" t="n">
        <v>1</v>
      </c>
      <c r="I1231" s="0" t="n">
        <v>0.01</v>
      </c>
      <c r="J1231" s="0" t="n">
        <v>1000</v>
      </c>
      <c r="K1231" s="0" t="n">
        <v>0.63</v>
      </c>
      <c r="L1231" s="0" t="n">
        <v>98.99</v>
      </c>
      <c r="M1231" s="0" t="n">
        <v>98.37</v>
      </c>
      <c r="N1231" s="0" t="n">
        <v>98.15</v>
      </c>
      <c r="O1231" s="0" t="n">
        <v>98.91</v>
      </c>
      <c r="P1231" s="0" t="n">
        <v>0</v>
      </c>
      <c r="Q1231" s="0" t="n">
        <v>0</v>
      </c>
      <c r="R1231" s="0" t="n">
        <v>0</v>
      </c>
      <c r="S1231" s="0" t="n">
        <v>98.83</v>
      </c>
      <c r="T1231" s="0" t="n">
        <v>99.21</v>
      </c>
      <c r="U1231" s="0" t="n">
        <v>97.81</v>
      </c>
      <c r="V1231" s="0" t="n">
        <v>99.22</v>
      </c>
      <c r="W1231" s="0" t="n">
        <v>629518</v>
      </c>
      <c r="X1231" s="0" t="n">
        <v>98.91</v>
      </c>
      <c r="Y1231" s="0" t="n">
        <v>98.99</v>
      </c>
      <c r="Z1231" s="0" t="n">
        <v>98</v>
      </c>
      <c r="AA1231" s="0" t="n">
        <v>5000000</v>
      </c>
      <c r="AB1231" s="0" t="n">
        <v>989.9</v>
      </c>
      <c r="AC1231" s="0" t="n">
        <v>0</v>
      </c>
      <c r="AD1231" s="0" t="s">
        <v>99</v>
      </c>
      <c r="AE1231" s="0" t="s">
        <v>99</v>
      </c>
      <c r="AH1231" s="0" t="n">
        <v>6</v>
      </c>
      <c r="AI1231" s="0" t="s">
        <v>2133</v>
      </c>
      <c r="AJ1231" s="0" t="s">
        <v>32112</v>
      </c>
      <c r="AK1231" s="0" t="s">
        <v>31135</v>
      </c>
      <c r="AL1231" s="0" t="s">
        <v>2112</v>
      </c>
    </row>
    <row r="1232" customFormat="false" ht="15" hidden="false" customHeight="false" outlineLevel="0" collapsed="false">
      <c r="A1232" s="0" t="s">
        <v>33982</v>
      </c>
      <c r="B1232" s="0" t="s">
        <v>33983</v>
      </c>
      <c r="C1232" s="0" t="s">
        <v>33984</v>
      </c>
      <c r="D1232" s="0" t="s">
        <v>33984</v>
      </c>
      <c r="E1232" s="0" t="s">
        <v>33985</v>
      </c>
      <c r="F1232" s="0" t="s">
        <v>498</v>
      </c>
      <c r="G1232" s="0" t="n">
        <v>1</v>
      </c>
      <c r="H1232" s="0" t="n">
        <v>1</v>
      </c>
      <c r="I1232" s="0" t="n">
        <v>0.01</v>
      </c>
      <c r="J1232" s="0" t="n">
        <v>1000</v>
      </c>
      <c r="K1232" s="0" t="n">
        <v>0.36</v>
      </c>
      <c r="L1232" s="0" t="n">
        <v>94.08</v>
      </c>
      <c r="M1232" s="0" t="n">
        <v>93.74</v>
      </c>
      <c r="N1232" s="0" t="n">
        <v>94.12</v>
      </c>
      <c r="O1232" s="0" t="n">
        <v>94.08</v>
      </c>
      <c r="P1232" s="0" t="n">
        <v>0</v>
      </c>
      <c r="Q1232" s="0" t="n">
        <v>0</v>
      </c>
      <c r="R1232" s="0" t="n">
        <v>0</v>
      </c>
      <c r="S1232" s="0" t="n">
        <v>93.61</v>
      </c>
      <c r="T1232" s="0" t="n">
        <v>93.53</v>
      </c>
      <c r="U1232" s="0" t="n">
        <v>93.51</v>
      </c>
      <c r="V1232" s="0" t="n">
        <v>94.08</v>
      </c>
      <c r="W1232" s="0" t="n">
        <v>5617</v>
      </c>
      <c r="X1232" s="0" t="n">
        <v>94.11</v>
      </c>
      <c r="Y1232" s="0" t="n">
        <v>94.38</v>
      </c>
      <c r="Z1232" s="0" t="n">
        <v>4</v>
      </c>
      <c r="AA1232" s="0" t="n">
        <v>4000000</v>
      </c>
      <c r="AB1232" s="0" t="n">
        <v>940.8</v>
      </c>
      <c r="AC1232" s="0" t="n">
        <v>0</v>
      </c>
      <c r="AD1232" s="0" t="s">
        <v>99</v>
      </c>
      <c r="AE1232" s="0" t="s">
        <v>99</v>
      </c>
      <c r="AH1232" s="0" t="n">
        <v>6</v>
      </c>
      <c r="AI1232" s="0" t="s">
        <v>2133</v>
      </c>
      <c r="AJ1232" s="0" t="s">
        <v>32112</v>
      </c>
      <c r="AK1232" s="0" t="s">
        <v>31135</v>
      </c>
      <c r="AL1232" s="0" t="s">
        <v>2112</v>
      </c>
    </row>
    <row r="1233" customFormat="false" ht="15" hidden="false" customHeight="false" outlineLevel="0" collapsed="false">
      <c r="A1233" s="0" t="s">
        <v>33986</v>
      </c>
      <c r="B1233" s="0" t="s">
        <v>33987</v>
      </c>
      <c r="C1233" s="0" t="s">
        <v>25588</v>
      </c>
      <c r="D1233" s="0" t="s">
        <v>25588</v>
      </c>
      <c r="E1233" s="0" t="s">
        <v>33988</v>
      </c>
      <c r="F1233" s="0" t="s">
        <v>498</v>
      </c>
      <c r="G1233" s="0" t="n">
        <v>1</v>
      </c>
      <c r="H1233" s="0" t="n">
        <v>1</v>
      </c>
      <c r="I1233" s="0" t="n">
        <v>0.01</v>
      </c>
      <c r="J1233" s="0" t="n">
        <v>1000</v>
      </c>
      <c r="K1233" s="0" t="n">
        <v>0</v>
      </c>
      <c r="L1233" s="0" t="n">
        <v>90.19</v>
      </c>
      <c r="M1233" s="0" t="n">
        <v>89.98</v>
      </c>
      <c r="N1233" s="0" t="n">
        <v>90.51</v>
      </c>
      <c r="O1233" s="0" t="n">
        <v>90.19</v>
      </c>
      <c r="P1233" s="0" t="n">
        <v>0</v>
      </c>
      <c r="Q1233" s="0" t="n">
        <v>0</v>
      </c>
      <c r="R1233" s="0" t="n">
        <v>0</v>
      </c>
      <c r="S1233" s="0" t="n">
        <v>90.14</v>
      </c>
      <c r="T1233" s="0" t="n">
        <v>90.95</v>
      </c>
      <c r="U1233" s="0" t="n">
        <v>90.03</v>
      </c>
      <c r="V1233" s="0" t="n">
        <v>90.95</v>
      </c>
      <c r="W1233" s="0" t="n">
        <v>271309</v>
      </c>
      <c r="X1233" s="0" t="n">
        <v>90.04</v>
      </c>
      <c r="Y1233" s="0" t="n">
        <v>90.19</v>
      </c>
      <c r="Z1233" s="0" t="n">
        <v>23</v>
      </c>
      <c r="AA1233" s="0" t="n">
        <v>4000000</v>
      </c>
      <c r="AB1233" s="0" t="n">
        <v>4509.5</v>
      </c>
      <c r="AC1233" s="0" t="n">
        <v>0</v>
      </c>
      <c r="AD1233" s="0" t="s">
        <v>99</v>
      </c>
      <c r="AE1233" s="0" t="s">
        <v>99</v>
      </c>
      <c r="AH1233" s="0" t="n">
        <v>6</v>
      </c>
      <c r="AI1233" s="0" t="s">
        <v>2133</v>
      </c>
      <c r="AJ1233" s="0" t="s">
        <v>32112</v>
      </c>
      <c r="AK1233" s="0" t="s">
        <v>31135</v>
      </c>
      <c r="AL1233" s="0" t="s">
        <v>2112</v>
      </c>
    </row>
    <row r="1234" customFormat="false" ht="15" hidden="false" customHeight="false" outlineLevel="0" collapsed="false">
      <c r="A1234" s="0" t="s">
        <v>33989</v>
      </c>
      <c r="B1234" s="0" t="s">
        <v>33990</v>
      </c>
      <c r="C1234" s="0" t="s">
        <v>24884</v>
      </c>
      <c r="D1234" s="0" t="s">
        <v>24884</v>
      </c>
      <c r="E1234" s="0" t="s">
        <v>24886</v>
      </c>
      <c r="F1234" s="0" t="s">
        <v>498</v>
      </c>
      <c r="G1234" s="0" t="n">
        <v>1</v>
      </c>
      <c r="H1234" s="0" t="n">
        <v>1</v>
      </c>
      <c r="I1234" s="0" t="n">
        <v>0.01</v>
      </c>
      <c r="J1234" s="0" t="n">
        <v>1000</v>
      </c>
      <c r="K1234" s="0" t="n">
        <v>-0.19</v>
      </c>
      <c r="L1234" s="0" t="n">
        <v>89.81</v>
      </c>
      <c r="M1234" s="0" t="n">
        <v>89.98</v>
      </c>
      <c r="N1234" s="0" t="n">
        <v>88.4</v>
      </c>
      <c r="O1234" s="0" t="n">
        <v>89.81</v>
      </c>
      <c r="P1234" s="0" t="n">
        <v>0</v>
      </c>
      <c r="Q1234" s="0" t="n">
        <v>0</v>
      </c>
      <c r="R1234" s="0" t="n">
        <v>0</v>
      </c>
      <c r="S1234" s="0" t="n">
        <v>89.06</v>
      </c>
      <c r="T1234" s="0" t="n">
        <v>88.85</v>
      </c>
      <c r="U1234" s="0" t="n">
        <v>88.85</v>
      </c>
      <c r="V1234" s="0" t="n">
        <v>90</v>
      </c>
      <c r="W1234" s="0" t="n">
        <v>232440</v>
      </c>
      <c r="X1234" s="0" t="n">
        <v>89.14</v>
      </c>
      <c r="Y1234" s="0" t="n">
        <v>89.81</v>
      </c>
      <c r="Z1234" s="0" t="n">
        <v>12</v>
      </c>
      <c r="AA1234" s="0" t="n">
        <v>4000000</v>
      </c>
      <c r="AB1234" s="0" t="n">
        <v>1796.2</v>
      </c>
      <c r="AC1234" s="0" t="n">
        <v>0</v>
      </c>
      <c r="AD1234" s="0" t="s">
        <v>99</v>
      </c>
      <c r="AE1234" s="0" t="s">
        <v>99</v>
      </c>
      <c r="AH1234" s="0" t="n">
        <v>6</v>
      </c>
      <c r="AI1234" s="0" t="s">
        <v>2133</v>
      </c>
      <c r="AJ1234" s="0" t="s">
        <v>32112</v>
      </c>
      <c r="AK1234" s="0" t="s">
        <v>31135</v>
      </c>
      <c r="AL1234" s="0" t="s">
        <v>2112</v>
      </c>
    </row>
    <row r="1235" customFormat="false" ht="15" hidden="false" customHeight="false" outlineLevel="0" collapsed="false">
      <c r="A1235" s="0" t="s">
        <v>33991</v>
      </c>
      <c r="B1235" s="0" t="s">
        <v>33992</v>
      </c>
      <c r="C1235" s="0" t="s">
        <v>25279</v>
      </c>
      <c r="D1235" s="0" t="s">
        <v>25279</v>
      </c>
      <c r="E1235" s="0" t="s">
        <v>25281</v>
      </c>
      <c r="F1235" s="0" t="s">
        <v>498</v>
      </c>
      <c r="G1235" s="0" t="n">
        <v>1</v>
      </c>
      <c r="H1235" s="0" t="n">
        <v>1</v>
      </c>
      <c r="I1235" s="0" t="n">
        <v>0.01</v>
      </c>
      <c r="J1235" s="0" t="n">
        <v>1000</v>
      </c>
      <c r="K1235" s="0" t="n">
        <v>0.4</v>
      </c>
      <c r="L1235" s="0" t="n">
        <v>96.18</v>
      </c>
      <c r="M1235" s="0" t="n">
        <v>95.8</v>
      </c>
      <c r="N1235" s="0" t="n">
        <v>95.71</v>
      </c>
      <c r="O1235" s="0" t="n">
        <v>96.18</v>
      </c>
      <c r="P1235" s="0" t="n">
        <v>0</v>
      </c>
      <c r="Q1235" s="0" t="n">
        <v>0</v>
      </c>
      <c r="R1235" s="0" t="n">
        <v>0</v>
      </c>
      <c r="S1235" s="0" t="n">
        <v>96.13</v>
      </c>
      <c r="T1235" s="0" t="n">
        <v>96.18</v>
      </c>
      <c r="U1235" s="0" t="n">
        <v>95.64</v>
      </c>
      <c r="V1235" s="0" t="n">
        <v>96.23</v>
      </c>
      <c r="W1235" s="0" t="n">
        <v>69213</v>
      </c>
      <c r="X1235" s="0" t="n">
        <v>96.01</v>
      </c>
      <c r="Y1235" s="0" t="n">
        <v>96.19</v>
      </c>
      <c r="Z1235" s="0" t="n">
        <v>14</v>
      </c>
      <c r="AA1235" s="0" t="n">
        <v>5000000</v>
      </c>
      <c r="AB1235" s="0" t="n">
        <v>961.8</v>
      </c>
      <c r="AC1235" s="0" t="n">
        <v>0</v>
      </c>
      <c r="AD1235" s="0" t="s">
        <v>99</v>
      </c>
      <c r="AE1235" s="0" t="s">
        <v>99</v>
      </c>
      <c r="AH1235" s="0" t="n">
        <v>6</v>
      </c>
      <c r="AI1235" s="0" t="s">
        <v>2133</v>
      </c>
      <c r="AJ1235" s="0" t="s">
        <v>32112</v>
      </c>
      <c r="AK1235" s="0" t="s">
        <v>31135</v>
      </c>
      <c r="AL1235" s="0" t="s">
        <v>2112</v>
      </c>
    </row>
    <row r="1236" customFormat="false" ht="15" hidden="false" customHeight="false" outlineLevel="0" collapsed="false">
      <c r="A1236" s="0" t="s">
        <v>33993</v>
      </c>
      <c r="B1236" s="0" t="s">
        <v>33994</v>
      </c>
      <c r="C1236" s="0" t="s">
        <v>33995</v>
      </c>
      <c r="D1236" s="0" t="s">
        <v>33995</v>
      </c>
      <c r="E1236" s="0" t="s">
        <v>33996</v>
      </c>
      <c r="F1236" s="0" t="s">
        <v>1987</v>
      </c>
      <c r="G1236" s="0" t="n">
        <v>3</v>
      </c>
      <c r="H1236" s="0" t="n">
        <v>1</v>
      </c>
      <c r="I1236" s="0" t="n">
        <v>0.0001</v>
      </c>
      <c r="J1236" s="0" t="n">
        <v>1000</v>
      </c>
      <c r="K1236" s="0" t="n">
        <v>-0.62</v>
      </c>
      <c r="L1236" s="0" t="n">
        <v>94</v>
      </c>
      <c r="M1236" s="0" t="n">
        <v>95.1375</v>
      </c>
      <c r="N1236" s="0" t="n">
        <v>95.6326</v>
      </c>
      <c r="O1236" s="0" t="n">
        <v>94</v>
      </c>
      <c r="P1236" s="0" t="n">
        <v>0</v>
      </c>
      <c r="Q1236" s="0" t="n">
        <v>0</v>
      </c>
      <c r="R1236" s="0" t="n">
        <v>0</v>
      </c>
      <c r="S1236" s="0" t="n">
        <v>94.0588</v>
      </c>
      <c r="T1236" s="0" t="n">
        <v>94.1066</v>
      </c>
      <c r="U1236" s="0" t="n">
        <v>93.6997</v>
      </c>
      <c r="V1236" s="0" t="n">
        <v>94.9996</v>
      </c>
      <c r="W1236" s="0" t="n">
        <v>17179184</v>
      </c>
      <c r="X1236" s="0" t="n">
        <v>93.6107</v>
      </c>
      <c r="Y1236" s="0" t="n">
        <v>94</v>
      </c>
      <c r="Z1236" s="0" t="n">
        <v>68</v>
      </c>
      <c r="AA1236" s="0" t="n">
        <v>292090</v>
      </c>
      <c r="AB1236" s="0" t="n">
        <v>299449.6</v>
      </c>
      <c r="AC1236" s="0" t="n">
        <v>0</v>
      </c>
      <c r="AD1236" s="0" t="s">
        <v>14</v>
      </c>
      <c r="AE1236" s="0" t="s">
        <v>99</v>
      </c>
      <c r="AH1236" s="0" t="n">
        <v>6</v>
      </c>
      <c r="AI1236" s="0" t="s">
        <v>2133</v>
      </c>
      <c r="AJ1236" s="0" t="s">
        <v>32112</v>
      </c>
      <c r="AK1236" s="0" t="s">
        <v>31143</v>
      </c>
      <c r="AL1236" s="0" t="s">
        <v>2112</v>
      </c>
    </row>
    <row r="1237" customFormat="false" ht="15" hidden="false" customHeight="false" outlineLevel="0" collapsed="false">
      <c r="A1237" s="0" t="s">
        <v>33997</v>
      </c>
      <c r="B1237" s="0" t="s">
        <v>33998</v>
      </c>
      <c r="C1237" s="0" t="s">
        <v>17885</v>
      </c>
      <c r="D1237" s="0" t="s">
        <v>17885</v>
      </c>
      <c r="E1237" s="0" t="s">
        <v>33999</v>
      </c>
      <c r="F1237" s="0" t="s">
        <v>1987</v>
      </c>
      <c r="G1237" s="0" t="n">
        <v>3</v>
      </c>
      <c r="H1237" s="0" t="n">
        <v>1</v>
      </c>
      <c r="I1237" s="0" t="n">
        <v>0.0001</v>
      </c>
      <c r="J1237" s="0" t="n">
        <v>1000</v>
      </c>
      <c r="K1237" s="0" t="n">
        <v>-1.92</v>
      </c>
      <c r="L1237" s="0" t="n">
        <v>84.3499</v>
      </c>
      <c r="M1237" s="0" t="n">
        <v>86.1083</v>
      </c>
      <c r="N1237" s="0" t="n">
        <v>87.0266</v>
      </c>
      <c r="O1237" s="0" t="n">
        <v>84.3499</v>
      </c>
      <c r="P1237" s="0" t="n">
        <v>0</v>
      </c>
      <c r="Q1237" s="0" t="n">
        <v>0</v>
      </c>
      <c r="R1237" s="0" t="n">
        <v>0</v>
      </c>
      <c r="S1237" s="0" t="n">
        <v>82.9182</v>
      </c>
      <c r="T1237" s="0" t="n">
        <v>87.4191</v>
      </c>
      <c r="U1237" s="0" t="n">
        <v>81.0001</v>
      </c>
      <c r="V1237" s="0" t="n">
        <v>87.4191</v>
      </c>
      <c r="W1237" s="0" t="n">
        <v>21043715</v>
      </c>
      <c r="X1237" s="0" t="n">
        <v>83.727</v>
      </c>
      <c r="Y1237" s="0" t="n">
        <v>84.35</v>
      </c>
      <c r="Z1237" s="0" t="n">
        <v>61</v>
      </c>
      <c r="AA1237" s="0" t="n">
        <v>303644</v>
      </c>
      <c r="AB1237" s="0" t="n">
        <v>89569.3</v>
      </c>
      <c r="AC1237" s="0" t="n">
        <v>0</v>
      </c>
      <c r="AD1237" s="0" t="s">
        <v>14</v>
      </c>
      <c r="AE1237" s="0" t="s">
        <v>99</v>
      </c>
      <c r="AH1237" s="0" t="n">
        <v>6</v>
      </c>
      <c r="AI1237" s="0" t="s">
        <v>2133</v>
      </c>
      <c r="AJ1237" s="0" t="s">
        <v>32112</v>
      </c>
      <c r="AK1237" s="0" t="s">
        <v>31143</v>
      </c>
      <c r="AL1237" s="0" t="s">
        <v>2112</v>
      </c>
    </row>
    <row r="1238" customFormat="false" ht="15" hidden="false" customHeight="false" outlineLevel="0" collapsed="false">
      <c r="A1238" s="0" t="s">
        <v>34000</v>
      </c>
      <c r="B1238" s="0" t="s">
        <v>34001</v>
      </c>
      <c r="C1238" s="0" t="s">
        <v>26381</v>
      </c>
      <c r="D1238" s="0" t="s">
        <v>26381</v>
      </c>
      <c r="E1238" s="0" t="s">
        <v>34002</v>
      </c>
      <c r="F1238" s="0" t="s">
        <v>1987</v>
      </c>
      <c r="G1238" s="0" t="n">
        <v>3</v>
      </c>
      <c r="H1238" s="0" t="n">
        <v>1</v>
      </c>
      <c r="I1238" s="0" t="n">
        <v>0.0001</v>
      </c>
      <c r="J1238" s="0" t="n">
        <v>1000</v>
      </c>
      <c r="K1238" s="0" t="n">
        <v>0.01</v>
      </c>
      <c r="L1238" s="0" t="n">
        <v>78.2741</v>
      </c>
      <c r="M1238" s="0" t="n">
        <v>78.75</v>
      </c>
      <c r="N1238" s="0" t="n">
        <v>78.6345</v>
      </c>
      <c r="O1238" s="0" t="n">
        <v>78.2741</v>
      </c>
      <c r="P1238" s="0" t="n">
        <v>0</v>
      </c>
      <c r="Q1238" s="0" t="n">
        <v>0</v>
      </c>
      <c r="R1238" s="0" t="n">
        <v>0</v>
      </c>
      <c r="S1238" s="0" t="n">
        <v>78.3573</v>
      </c>
      <c r="T1238" s="0" t="n">
        <v>78.2717</v>
      </c>
      <c r="U1238" s="0" t="n">
        <v>78.2717</v>
      </c>
      <c r="V1238" s="0" t="n">
        <v>78.7454</v>
      </c>
      <c r="W1238" s="0" t="n">
        <v>582441</v>
      </c>
      <c r="X1238" s="0" t="n">
        <v>78.2741</v>
      </c>
      <c r="Y1238" s="0" t="n">
        <v>78.3</v>
      </c>
      <c r="Z1238" s="0" t="n">
        <v>7</v>
      </c>
      <c r="AA1238" s="0" t="n">
        <v>346639</v>
      </c>
      <c r="AB1238" s="0" t="n">
        <v>83117.54</v>
      </c>
      <c r="AC1238" s="0" t="n">
        <v>0</v>
      </c>
      <c r="AD1238" s="0" t="s">
        <v>14</v>
      </c>
      <c r="AE1238" s="0" t="s">
        <v>99</v>
      </c>
      <c r="AH1238" s="0" t="n">
        <v>6</v>
      </c>
      <c r="AI1238" s="0" t="s">
        <v>2133</v>
      </c>
      <c r="AJ1238" s="0" t="s">
        <v>32112</v>
      </c>
      <c r="AK1238" s="0" t="s">
        <v>31143</v>
      </c>
      <c r="AL1238" s="0" t="s">
        <v>2112</v>
      </c>
    </row>
    <row r="1239" customFormat="false" ht="15" hidden="false" customHeight="false" outlineLevel="0" collapsed="false">
      <c r="A1239" s="0" t="s">
        <v>34003</v>
      </c>
      <c r="B1239" s="0" t="s">
        <v>34004</v>
      </c>
      <c r="C1239" s="0" t="s">
        <v>21480</v>
      </c>
      <c r="D1239" s="0" t="s">
        <v>21480</v>
      </c>
      <c r="E1239" s="0" t="s">
        <v>34005</v>
      </c>
      <c r="F1239" s="0" t="s">
        <v>1987</v>
      </c>
      <c r="G1239" s="0" t="n">
        <v>3</v>
      </c>
      <c r="H1239" s="0" t="n">
        <v>1</v>
      </c>
      <c r="I1239" s="0" t="n">
        <v>0.0001</v>
      </c>
      <c r="J1239" s="0" t="n">
        <v>1000</v>
      </c>
      <c r="K1239" s="0" t="n">
        <v>-0.4</v>
      </c>
      <c r="L1239" s="0" t="n">
        <v>74.3499</v>
      </c>
      <c r="M1239" s="0" t="n">
        <v>74.6495</v>
      </c>
      <c r="N1239" s="0" t="n">
        <v>74.4193</v>
      </c>
      <c r="O1239" s="0" t="n">
        <v>74.3499</v>
      </c>
      <c r="P1239" s="0" t="n">
        <v>0</v>
      </c>
      <c r="Q1239" s="0" t="n">
        <v>0</v>
      </c>
      <c r="R1239" s="0" t="n">
        <v>0</v>
      </c>
      <c r="S1239" s="0" t="n">
        <v>74.2827</v>
      </c>
      <c r="T1239" s="0" t="n">
        <v>73.9257</v>
      </c>
      <c r="U1239" s="0" t="n">
        <v>73.6024</v>
      </c>
      <c r="V1239" s="0" t="n">
        <v>74.6494</v>
      </c>
      <c r="W1239" s="0" t="n">
        <v>1183188</v>
      </c>
      <c r="X1239" s="0" t="n">
        <v>74.0168</v>
      </c>
      <c r="Y1239" s="0" t="n">
        <v>74.35</v>
      </c>
      <c r="Z1239" s="0" t="n">
        <v>12</v>
      </c>
      <c r="AA1239" s="0" t="n">
        <v>167099</v>
      </c>
      <c r="AB1239" s="0" t="n">
        <v>157901.05</v>
      </c>
      <c r="AC1239" s="0" t="n">
        <v>0</v>
      </c>
      <c r="AD1239" s="0" t="s">
        <v>14</v>
      </c>
      <c r="AE1239" s="0" t="s">
        <v>99</v>
      </c>
      <c r="AH1239" s="0" t="n">
        <v>6</v>
      </c>
      <c r="AI1239" s="0" t="s">
        <v>2133</v>
      </c>
      <c r="AJ1239" s="0" t="s">
        <v>32112</v>
      </c>
      <c r="AK1239" s="0" t="s">
        <v>31143</v>
      </c>
      <c r="AL1239" s="0" t="s">
        <v>2112</v>
      </c>
    </row>
    <row r="1240" customFormat="false" ht="15" hidden="false" customHeight="false" outlineLevel="0" collapsed="false">
      <c r="A1240" s="0" t="s">
        <v>34006</v>
      </c>
      <c r="B1240" s="0" t="s">
        <v>34007</v>
      </c>
      <c r="C1240" s="0" t="s">
        <v>24210</v>
      </c>
      <c r="D1240" s="0" t="s">
        <v>24210</v>
      </c>
      <c r="E1240" s="0" t="s">
        <v>34008</v>
      </c>
      <c r="F1240" s="0" t="s">
        <v>1987</v>
      </c>
      <c r="G1240" s="0" t="n">
        <v>3</v>
      </c>
      <c r="H1240" s="0" t="n">
        <v>1</v>
      </c>
      <c r="I1240" s="0" t="n">
        <v>0.0001</v>
      </c>
      <c r="J1240" s="0" t="n">
        <v>1000</v>
      </c>
      <c r="K1240" s="0" t="n">
        <v>-0.65</v>
      </c>
      <c r="L1240" s="0" t="n">
        <v>70.7</v>
      </c>
      <c r="M1240" s="0" t="n">
        <v>72</v>
      </c>
      <c r="N1240" s="0" t="n">
        <v>72.1955</v>
      </c>
      <c r="O1240" s="0" t="n">
        <v>70.7</v>
      </c>
      <c r="P1240" s="0" t="n">
        <v>0</v>
      </c>
      <c r="Q1240" s="0" t="n">
        <v>0</v>
      </c>
      <c r="R1240" s="0" t="n">
        <v>0</v>
      </c>
      <c r="S1240" s="0" t="n">
        <v>70.9318</v>
      </c>
      <c r="T1240" s="0" t="n">
        <v>71.16</v>
      </c>
      <c r="U1240" s="0" t="n">
        <v>70.7</v>
      </c>
      <c r="V1240" s="0" t="n">
        <v>71.16</v>
      </c>
      <c r="W1240" s="0" t="n">
        <v>602567</v>
      </c>
      <c r="X1240" s="0" t="n">
        <v>70.4693</v>
      </c>
      <c r="Y1240" s="0" t="n">
        <v>71.1997</v>
      </c>
      <c r="Z1240" s="0" t="n">
        <v>5</v>
      </c>
      <c r="AA1240" s="0" t="n">
        <v>141112</v>
      </c>
      <c r="AB1240" s="0" t="n">
        <v>75074.77</v>
      </c>
      <c r="AC1240" s="0" t="n">
        <v>0</v>
      </c>
      <c r="AD1240" s="0" t="s">
        <v>14</v>
      </c>
      <c r="AE1240" s="0" t="s">
        <v>99</v>
      </c>
      <c r="AH1240" s="0" t="n">
        <v>6</v>
      </c>
      <c r="AI1240" s="0" t="s">
        <v>2133</v>
      </c>
      <c r="AJ1240" s="0" t="s">
        <v>32112</v>
      </c>
      <c r="AK1240" s="0" t="s">
        <v>31143</v>
      </c>
      <c r="AL1240" s="0" t="s">
        <v>2112</v>
      </c>
    </row>
    <row r="1241" customFormat="false" ht="15" hidden="false" customHeight="false" outlineLevel="0" collapsed="false">
      <c r="A1241" s="0" t="s">
        <v>34009</v>
      </c>
      <c r="B1241" s="0" t="s">
        <v>34010</v>
      </c>
      <c r="C1241" s="0" t="s">
        <v>34011</v>
      </c>
      <c r="D1241" s="0" t="s">
        <v>34011</v>
      </c>
      <c r="E1241" s="0" t="s">
        <v>34012</v>
      </c>
      <c r="F1241" s="0" t="s">
        <v>498</v>
      </c>
      <c r="G1241" s="0" t="n">
        <v>3</v>
      </c>
      <c r="H1241" s="0" t="n">
        <v>1</v>
      </c>
      <c r="I1241" s="0" t="n">
        <v>0.01</v>
      </c>
      <c r="J1241" s="0" t="n">
        <v>525</v>
      </c>
      <c r="K1241" s="0" t="n">
        <v>0</v>
      </c>
      <c r="L1241" s="0" t="n">
        <v>0</v>
      </c>
      <c r="M1241" s="0" t="n">
        <v>0</v>
      </c>
      <c r="N1241" s="0" t="n">
        <v>0</v>
      </c>
      <c r="O1241" s="0" t="n">
        <v>0</v>
      </c>
      <c r="P1241" s="0" t="n">
        <v>0</v>
      </c>
      <c r="Q1241" s="0" t="n">
        <v>0</v>
      </c>
      <c r="R1241" s="0" t="n">
        <v>0</v>
      </c>
      <c r="S1241" s="0" t="n">
        <v>0</v>
      </c>
      <c r="T1241" s="0" t="n">
        <v>0</v>
      </c>
      <c r="U1241" s="0" t="n">
        <v>0</v>
      </c>
      <c r="V1241" s="0" t="n">
        <v>0</v>
      </c>
      <c r="W1241" s="0" t="n">
        <v>0</v>
      </c>
      <c r="X1241" s="0" t="n">
        <v>100.01</v>
      </c>
      <c r="Y1241" s="0" t="n">
        <v>0</v>
      </c>
      <c r="Z1241" s="0" t="n">
        <v>0</v>
      </c>
      <c r="AA1241" s="0" t="n">
        <v>35600000</v>
      </c>
      <c r="AB1241" s="0" t="n">
        <v>0</v>
      </c>
      <c r="AC1241" s="0" t="n">
        <v>0</v>
      </c>
      <c r="AD1241" s="0" t="s">
        <v>99</v>
      </c>
      <c r="AE1241" s="0" t="s">
        <v>99</v>
      </c>
      <c r="AH1241" s="0" t="n">
        <v>800</v>
      </c>
      <c r="AI1241" s="0" t="s">
        <v>2133</v>
      </c>
      <c r="AJ1241" s="0" t="s">
        <v>32112</v>
      </c>
      <c r="AK1241" s="0" t="s">
        <v>31135</v>
      </c>
      <c r="AL1241" s="0" t="s">
        <v>2112</v>
      </c>
    </row>
    <row r="1242" customFormat="false" ht="15" hidden="false" customHeight="false" outlineLevel="0" collapsed="false">
      <c r="A1242" s="0" t="s">
        <v>34013</v>
      </c>
      <c r="B1242" s="0" t="s">
        <v>34014</v>
      </c>
      <c r="C1242" s="0" t="s">
        <v>34015</v>
      </c>
      <c r="D1242" s="0" t="s">
        <v>34015</v>
      </c>
      <c r="E1242" s="0" t="s">
        <v>34016</v>
      </c>
      <c r="F1242" s="0" t="s">
        <v>498</v>
      </c>
      <c r="G1242" s="0" t="n">
        <v>3</v>
      </c>
      <c r="H1242" s="0" t="n">
        <v>1</v>
      </c>
      <c r="I1242" s="0" t="n">
        <v>0.01</v>
      </c>
      <c r="J1242" s="0" t="n">
        <v>1000</v>
      </c>
      <c r="K1242" s="0" t="n">
        <v>-1.28</v>
      </c>
      <c r="L1242" s="0" t="n">
        <v>84.7</v>
      </c>
      <c r="M1242" s="0" t="n">
        <v>85.8</v>
      </c>
      <c r="N1242" s="0" t="n">
        <v>85.22</v>
      </c>
      <c r="O1242" s="0" t="n">
        <v>84.7</v>
      </c>
      <c r="P1242" s="0" t="n">
        <v>0</v>
      </c>
      <c r="Q1242" s="0" t="n">
        <v>0</v>
      </c>
      <c r="R1242" s="0" t="n">
        <v>0</v>
      </c>
      <c r="S1242" s="0" t="n">
        <v>84.56</v>
      </c>
      <c r="T1242" s="0" t="n">
        <v>85.02</v>
      </c>
      <c r="U1242" s="0" t="n">
        <v>82.11</v>
      </c>
      <c r="V1242" s="0" t="n">
        <v>86.95</v>
      </c>
      <c r="W1242" s="0" t="n">
        <v>878599</v>
      </c>
      <c r="X1242" s="0" t="n">
        <v>83.97</v>
      </c>
      <c r="Y1242" s="0" t="n">
        <v>84.78</v>
      </c>
      <c r="Z1242" s="0" t="n">
        <v>117</v>
      </c>
      <c r="AA1242" s="0" t="n">
        <v>112470</v>
      </c>
      <c r="AB1242" s="0" t="n">
        <v>1694</v>
      </c>
      <c r="AC1242" s="0" t="n">
        <v>0</v>
      </c>
      <c r="AD1242" s="0" t="s">
        <v>99</v>
      </c>
      <c r="AE1242" s="0" t="s">
        <v>99</v>
      </c>
      <c r="AF1242" s="0" t="s">
        <v>30149</v>
      </c>
      <c r="AH1242" s="0" t="n">
        <v>0</v>
      </c>
      <c r="AI1242" s="0" t="s">
        <v>2133</v>
      </c>
      <c r="AJ1242" s="0" t="s">
        <v>32112</v>
      </c>
      <c r="AK1242" s="0" t="s">
        <v>31135</v>
      </c>
      <c r="AL1242" s="0" t="s">
        <v>2112</v>
      </c>
    </row>
    <row r="1243" customFormat="false" ht="15" hidden="false" customHeight="false" outlineLevel="0" collapsed="false">
      <c r="A1243" s="0" t="s">
        <v>34017</v>
      </c>
      <c r="B1243" s="0" t="s">
        <v>34018</v>
      </c>
      <c r="C1243" s="0" t="s">
        <v>34019</v>
      </c>
      <c r="D1243" s="0" t="s">
        <v>34019</v>
      </c>
      <c r="E1243" s="0" t="s">
        <v>34020</v>
      </c>
      <c r="F1243" s="0" t="s">
        <v>1987</v>
      </c>
      <c r="G1243" s="0" t="n">
        <v>3</v>
      </c>
      <c r="H1243" s="0" t="n">
        <v>1</v>
      </c>
      <c r="I1243" s="0" t="n">
        <v>0.01</v>
      </c>
      <c r="J1243" s="0" t="n">
        <v>5000000</v>
      </c>
      <c r="K1243" s="0" t="n">
        <v>0</v>
      </c>
      <c r="L1243" s="0" t="n">
        <v>0</v>
      </c>
      <c r="M1243" s="0" t="n">
        <v>70.01</v>
      </c>
      <c r="N1243" s="0" t="n">
        <v>0</v>
      </c>
      <c r="O1243" s="0" t="n">
        <v>70.01</v>
      </c>
      <c r="P1243" s="0" t="n">
        <v>0</v>
      </c>
      <c r="Q1243" s="0" t="n">
        <v>0</v>
      </c>
      <c r="R1243" s="0" t="n">
        <v>0</v>
      </c>
      <c r="S1243" s="0" t="n">
        <v>0</v>
      </c>
      <c r="T1243" s="0" t="n">
        <v>0</v>
      </c>
      <c r="U1243" s="0" t="n">
        <v>0</v>
      </c>
      <c r="V1243" s="0" t="n">
        <v>0</v>
      </c>
      <c r="W1243" s="0" t="n">
        <v>0</v>
      </c>
      <c r="X1243" s="0" t="n">
        <v>55</v>
      </c>
      <c r="Y1243" s="0" t="n">
        <v>80</v>
      </c>
      <c r="Z1243" s="0" t="n">
        <v>0</v>
      </c>
      <c r="AA1243" s="0" t="n">
        <v>24000</v>
      </c>
      <c r="AB1243" s="0" t="n">
        <v>0</v>
      </c>
      <c r="AC1243" s="0" t="n">
        <v>0</v>
      </c>
      <c r="AD1243" s="0" t="s">
        <v>99</v>
      </c>
      <c r="AE1243" s="0" t="s">
        <v>99</v>
      </c>
      <c r="AF1243" s="0" t="s">
        <v>30149</v>
      </c>
      <c r="AH1243" s="0" t="n">
        <v>0</v>
      </c>
      <c r="AI1243" s="0" t="s">
        <v>2133</v>
      </c>
      <c r="AJ1243" s="0" t="s">
        <v>32112</v>
      </c>
      <c r="AK1243" s="0" t="s">
        <v>31143</v>
      </c>
      <c r="AL1243" s="0" t="s">
        <v>2112</v>
      </c>
    </row>
    <row r="1244" customFormat="false" ht="15" hidden="false" customHeight="false" outlineLevel="0" collapsed="false">
      <c r="A1244" s="0" t="s">
        <v>34021</v>
      </c>
      <c r="B1244" s="0" t="s">
        <v>34022</v>
      </c>
      <c r="C1244" s="0" t="s">
        <v>22383</v>
      </c>
      <c r="D1244" s="0" t="s">
        <v>22383</v>
      </c>
      <c r="E1244" s="0" t="s">
        <v>34023</v>
      </c>
      <c r="F1244" s="0" t="s">
        <v>1987</v>
      </c>
      <c r="G1244" s="0" t="n">
        <v>3</v>
      </c>
      <c r="H1244" s="0" t="n">
        <v>1</v>
      </c>
      <c r="I1244" s="0" t="n">
        <v>0.0001</v>
      </c>
      <c r="J1244" s="0" t="n">
        <v>1000</v>
      </c>
      <c r="K1244" s="0" t="n">
        <v>0.76</v>
      </c>
      <c r="L1244" s="0" t="n">
        <v>53.3055</v>
      </c>
      <c r="M1244" s="0" t="n">
        <v>54.5048</v>
      </c>
      <c r="N1244" s="0" t="n">
        <v>54.5531</v>
      </c>
      <c r="O1244" s="0" t="n">
        <v>53.354</v>
      </c>
      <c r="P1244" s="0" t="n">
        <v>0</v>
      </c>
      <c r="Q1244" s="0" t="n">
        <v>0</v>
      </c>
      <c r="R1244" s="0" t="n">
        <v>0</v>
      </c>
      <c r="S1244" s="0" t="n">
        <v>53.1582</v>
      </c>
      <c r="T1244" s="0" t="n">
        <v>54</v>
      </c>
      <c r="U1244" s="0" t="n">
        <v>52.9032</v>
      </c>
      <c r="V1244" s="0" t="n">
        <v>54</v>
      </c>
      <c r="W1244" s="0" t="n">
        <v>9088051</v>
      </c>
      <c r="X1244" s="0" t="n">
        <v>53.3036</v>
      </c>
      <c r="Y1244" s="0" t="n">
        <v>53.3062</v>
      </c>
      <c r="Z1244" s="0" t="n">
        <v>42</v>
      </c>
      <c r="AA1244" s="0" t="n">
        <v>1069041</v>
      </c>
      <c r="AB1244" s="0" t="n">
        <v>56603.94</v>
      </c>
      <c r="AC1244" s="0" t="n">
        <v>0</v>
      </c>
      <c r="AD1244" s="0" t="s">
        <v>14</v>
      </c>
      <c r="AE1244" s="0" t="s">
        <v>99</v>
      </c>
      <c r="AH1244" s="0" t="n">
        <v>0</v>
      </c>
      <c r="AI1244" s="0" t="s">
        <v>2133</v>
      </c>
      <c r="AJ1244" s="0" t="s">
        <v>32112</v>
      </c>
      <c r="AK1244" s="0" t="s">
        <v>31143</v>
      </c>
      <c r="AL1244" s="0" t="s">
        <v>2112</v>
      </c>
    </row>
    <row r="1245" customFormat="false" ht="15" hidden="false" customHeight="false" outlineLevel="0" collapsed="false">
      <c r="A1245" s="0" t="s">
        <v>34024</v>
      </c>
      <c r="B1245" s="0" t="s">
        <v>34025</v>
      </c>
      <c r="C1245" s="0" t="s">
        <v>34026</v>
      </c>
      <c r="D1245" s="0" t="s">
        <v>34026</v>
      </c>
      <c r="E1245" s="0" t="s">
        <v>34027</v>
      </c>
      <c r="F1245" s="0" t="s">
        <v>1987</v>
      </c>
      <c r="G1245" s="0" t="n">
        <v>3</v>
      </c>
      <c r="H1245" s="0" t="n">
        <v>1</v>
      </c>
      <c r="I1245" s="0" t="n">
        <v>0.0001</v>
      </c>
      <c r="J1245" s="0" t="n">
        <v>1000</v>
      </c>
      <c r="K1245" s="0" t="n">
        <v>1.01</v>
      </c>
      <c r="L1245" s="0" t="n">
        <v>96.6984</v>
      </c>
      <c r="M1245" s="0" t="n">
        <v>96.89</v>
      </c>
      <c r="N1245" s="0" t="n">
        <v>95.7033</v>
      </c>
      <c r="O1245" s="0" t="n">
        <v>96.6984</v>
      </c>
      <c r="P1245" s="0" t="n">
        <v>0</v>
      </c>
      <c r="Q1245" s="0" t="n">
        <v>0</v>
      </c>
      <c r="R1245" s="0" t="n">
        <v>0</v>
      </c>
      <c r="S1245" s="0" t="n">
        <v>95.8236</v>
      </c>
      <c r="T1245" s="0" t="n">
        <v>95.7836</v>
      </c>
      <c r="U1245" s="0" t="n">
        <v>94.8</v>
      </c>
      <c r="V1245" s="0" t="n">
        <v>96.7</v>
      </c>
      <c r="W1245" s="0" t="n">
        <v>21360968</v>
      </c>
      <c r="X1245" s="0" t="n">
        <v>95.157</v>
      </c>
      <c r="Y1245" s="0" t="n">
        <v>96.6984</v>
      </c>
      <c r="Z1245" s="0" t="n">
        <v>37</v>
      </c>
      <c r="AA1245" s="0" t="n">
        <v>305326</v>
      </c>
      <c r="AB1245" s="0" t="n">
        <v>324964.64</v>
      </c>
      <c r="AC1245" s="0" t="n">
        <v>0</v>
      </c>
      <c r="AD1245" s="0" t="s">
        <v>17</v>
      </c>
      <c r="AE1245" s="0" t="s">
        <v>99</v>
      </c>
      <c r="AH1245" s="0" t="n">
        <v>-100</v>
      </c>
      <c r="AI1245" s="0" t="s">
        <v>2133</v>
      </c>
      <c r="AJ1245" s="0" t="s">
        <v>32112</v>
      </c>
      <c r="AK1245" s="0" t="s">
        <v>31143</v>
      </c>
      <c r="AL1245" s="0" t="s">
        <v>2112</v>
      </c>
    </row>
    <row r="1246" customFormat="false" ht="15" hidden="false" customHeight="false" outlineLevel="0" collapsed="false">
      <c r="A1246" s="0" t="s">
        <v>34028</v>
      </c>
      <c r="B1246" s="0" t="s">
        <v>34029</v>
      </c>
      <c r="C1246" s="0" t="s">
        <v>34030</v>
      </c>
      <c r="D1246" s="0" t="s">
        <v>34030</v>
      </c>
      <c r="E1246" s="0" t="s">
        <v>34031</v>
      </c>
      <c r="F1246" s="0" t="s">
        <v>1987</v>
      </c>
      <c r="G1246" s="0" t="n">
        <v>3</v>
      </c>
      <c r="H1246" s="0" t="n">
        <v>1</v>
      </c>
      <c r="I1246" s="0" t="n">
        <v>0.0001</v>
      </c>
      <c r="J1246" s="0" t="n">
        <v>1000</v>
      </c>
      <c r="K1246" s="0" t="n">
        <v>0.17</v>
      </c>
      <c r="L1246" s="0" t="n">
        <v>94.0101</v>
      </c>
      <c r="M1246" s="0" t="n">
        <v>95.8</v>
      </c>
      <c r="N1246" s="0" t="n">
        <v>95.6883</v>
      </c>
      <c r="O1246" s="0" t="n">
        <v>94.0101</v>
      </c>
      <c r="P1246" s="0" t="n">
        <v>0</v>
      </c>
      <c r="Q1246" s="0" t="n">
        <v>0</v>
      </c>
      <c r="R1246" s="0" t="n">
        <v>0</v>
      </c>
      <c r="S1246" s="0" t="n">
        <v>94.2974</v>
      </c>
      <c r="T1246" s="0" t="n">
        <v>95.989</v>
      </c>
      <c r="U1246" s="0" t="n">
        <v>94.0101</v>
      </c>
      <c r="V1246" s="0" t="n">
        <v>95.989</v>
      </c>
      <c r="W1246" s="0" t="n">
        <v>8767453</v>
      </c>
      <c r="X1246" s="0" t="n">
        <v>94.0681</v>
      </c>
      <c r="Y1246" s="0" t="n">
        <v>95.5836</v>
      </c>
      <c r="Z1246" s="0" t="n">
        <v>15</v>
      </c>
      <c r="AA1246" s="0" t="n">
        <v>720525</v>
      </c>
      <c r="AB1246" s="0" t="n">
        <v>105310.11</v>
      </c>
      <c r="AC1246" s="0" t="n">
        <v>0</v>
      </c>
      <c r="AD1246" s="0" t="s">
        <v>17</v>
      </c>
      <c r="AE1246" s="0" t="s">
        <v>99</v>
      </c>
      <c r="AH1246" s="0" t="n">
        <v>-100</v>
      </c>
      <c r="AI1246" s="0" t="s">
        <v>2133</v>
      </c>
      <c r="AJ1246" s="0" t="s">
        <v>32112</v>
      </c>
      <c r="AK1246" s="0" t="s">
        <v>31143</v>
      </c>
      <c r="AL1246" s="0" t="s">
        <v>2112</v>
      </c>
    </row>
    <row r="1247" customFormat="false" ht="15" hidden="false" customHeight="false" outlineLevel="0" collapsed="false">
      <c r="A1247" s="0" t="s">
        <v>34032</v>
      </c>
      <c r="B1247" s="0" t="s">
        <v>34033</v>
      </c>
      <c r="C1247" s="0" t="s">
        <v>21752</v>
      </c>
      <c r="D1247" s="0" t="s">
        <v>21752</v>
      </c>
      <c r="E1247" s="0" t="s">
        <v>34034</v>
      </c>
      <c r="F1247" s="0" t="s">
        <v>1987</v>
      </c>
      <c r="G1247" s="0" t="n">
        <v>3</v>
      </c>
      <c r="H1247" s="0" t="n">
        <v>1</v>
      </c>
      <c r="I1247" s="0" t="n">
        <v>0.0001</v>
      </c>
      <c r="J1247" s="0" t="n">
        <v>1000</v>
      </c>
      <c r="K1247" s="0" t="n">
        <v>0.21</v>
      </c>
      <c r="L1247" s="0" t="n">
        <v>92.4593</v>
      </c>
      <c r="M1247" s="0" t="n">
        <v>93.1489</v>
      </c>
      <c r="N1247" s="0" t="n">
        <v>93.3586</v>
      </c>
      <c r="O1247" s="0" t="n">
        <v>92.4695</v>
      </c>
      <c r="P1247" s="0" t="n">
        <v>0</v>
      </c>
      <c r="Q1247" s="0" t="n">
        <v>0</v>
      </c>
      <c r="R1247" s="0" t="n">
        <v>0</v>
      </c>
      <c r="S1247" s="0" t="n">
        <v>92.7387</v>
      </c>
      <c r="T1247" s="0" t="n">
        <v>92.3259</v>
      </c>
      <c r="U1247" s="0" t="n">
        <v>91.8213</v>
      </c>
      <c r="V1247" s="0" t="n">
        <v>93.417</v>
      </c>
      <c r="W1247" s="0" t="n">
        <v>71494434</v>
      </c>
      <c r="X1247" s="0" t="n">
        <v>92.0003</v>
      </c>
      <c r="Y1247" s="0" t="n">
        <v>92.4382</v>
      </c>
      <c r="Z1247" s="0" t="n">
        <v>52</v>
      </c>
      <c r="AA1247" s="0" t="n">
        <v>892081</v>
      </c>
      <c r="AB1247" s="0" t="n">
        <v>98180.5</v>
      </c>
      <c r="AC1247" s="0" t="n">
        <v>0</v>
      </c>
      <c r="AD1247" s="0" t="s">
        <v>14</v>
      </c>
      <c r="AE1247" s="0" t="s">
        <v>99</v>
      </c>
      <c r="AH1247" s="0" t="n">
        <v>-100</v>
      </c>
      <c r="AI1247" s="0" t="s">
        <v>2133</v>
      </c>
      <c r="AJ1247" s="0" t="s">
        <v>32112</v>
      </c>
      <c r="AK1247" s="0" t="s">
        <v>31143</v>
      </c>
      <c r="AL1247" s="0" t="s">
        <v>2112</v>
      </c>
    </row>
    <row r="1248" customFormat="false" ht="15" hidden="false" customHeight="false" outlineLevel="0" collapsed="false">
      <c r="A1248" s="0" t="s">
        <v>34035</v>
      </c>
      <c r="B1248" s="0" t="s">
        <v>34036</v>
      </c>
      <c r="C1248" s="0" t="s">
        <v>22587</v>
      </c>
      <c r="D1248" s="0" t="s">
        <v>22587</v>
      </c>
      <c r="E1248" s="0" t="s">
        <v>34037</v>
      </c>
      <c r="F1248" s="0" t="s">
        <v>1987</v>
      </c>
      <c r="G1248" s="0" t="n">
        <v>3</v>
      </c>
      <c r="H1248" s="0" t="n">
        <v>1</v>
      </c>
      <c r="I1248" s="0" t="n">
        <v>0.0001</v>
      </c>
      <c r="J1248" s="0" t="n">
        <v>1000</v>
      </c>
      <c r="K1248" s="0" t="n">
        <v>-0.92</v>
      </c>
      <c r="L1248" s="0" t="n">
        <v>88.4798</v>
      </c>
      <c r="M1248" s="0" t="n">
        <v>89.2999</v>
      </c>
      <c r="N1248" s="0" t="n">
        <v>88.8186</v>
      </c>
      <c r="O1248" s="0" t="n">
        <v>88.4798</v>
      </c>
      <c r="P1248" s="0" t="n">
        <v>0</v>
      </c>
      <c r="Q1248" s="0" t="n">
        <v>0</v>
      </c>
      <c r="R1248" s="0" t="n">
        <v>0</v>
      </c>
      <c r="S1248" s="0" t="n">
        <v>88.0569</v>
      </c>
      <c r="T1248" s="0" t="n">
        <v>88.128</v>
      </c>
      <c r="U1248" s="0" t="n">
        <v>87.664</v>
      </c>
      <c r="V1248" s="0" t="n">
        <v>89.1</v>
      </c>
      <c r="W1248" s="0" t="n">
        <v>4241577</v>
      </c>
      <c r="X1248" s="0" t="n">
        <v>87.7452</v>
      </c>
      <c r="Y1248" s="0" t="n">
        <v>88.4387</v>
      </c>
      <c r="Z1248" s="0" t="n">
        <v>15</v>
      </c>
      <c r="AA1248" s="0" t="n">
        <v>457455</v>
      </c>
      <c r="AB1248" s="0" t="n">
        <v>99115.07</v>
      </c>
      <c r="AC1248" s="0" t="n">
        <v>0</v>
      </c>
      <c r="AD1248" s="0" t="s">
        <v>17</v>
      </c>
      <c r="AE1248" s="0" t="s">
        <v>99</v>
      </c>
      <c r="AH1248" s="0" t="n">
        <v>-100</v>
      </c>
      <c r="AI1248" s="0" t="s">
        <v>2133</v>
      </c>
      <c r="AJ1248" s="0" t="s">
        <v>32112</v>
      </c>
      <c r="AK1248" s="0" t="s">
        <v>31143</v>
      </c>
      <c r="AL1248" s="0" t="s">
        <v>2112</v>
      </c>
    </row>
    <row r="1249" customFormat="false" ht="15" hidden="false" customHeight="false" outlineLevel="0" collapsed="false">
      <c r="A1249" s="0" t="s">
        <v>34038</v>
      </c>
      <c r="B1249" s="0" t="s">
        <v>31335</v>
      </c>
      <c r="C1249" s="0" t="s">
        <v>26287</v>
      </c>
      <c r="D1249" s="0" t="s">
        <v>26287</v>
      </c>
      <c r="E1249" s="0" t="s">
        <v>31336</v>
      </c>
      <c r="F1249" s="0" t="s">
        <v>1987</v>
      </c>
      <c r="G1249" s="0" t="n">
        <v>3</v>
      </c>
      <c r="H1249" s="0" t="n">
        <v>1</v>
      </c>
      <c r="I1249" s="0" t="n">
        <v>0.01</v>
      </c>
      <c r="J1249" s="0" t="n">
        <v>1000</v>
      </c>
      <c r="K1249" s="0" t="n">
        <v>-0.5</v>
      </c>
      <c r="L1249" s="0" t="n">
        <v>85.56</v>
      </c>
      <c r="M1249" s="0" t="n">
        <v>86.97</v>
      </c>
      <c r="N1249" s="0" t="n">
        <v>87.92</v>
      </c>
      <c r="O1249" s="0" t="n">
        <v>85.16</v>
      </c>
      <c r="P1249" s="0" t="n">
        <v>0</v>
      </c>
      <c r="Q1249" s="0" t="n">
        <v>0</v>
      </c>
      <c r="R1249" s="0" t="n">
        <v>0</v>
      </c>
      <c r="S1249" s="0" t="n">
        <v>85.31</v>
      </c>
      <c r="T1249" s="0" t="n">
        <v>86.08</v>
      </c>
      <c r="U1249" s="0" t="n">
        <v>85.06</v>
      </c>
      <c r="V1249" s="0" t="n">
        <v>86.08</v>
      </c>
      <c r="W1249" s="0" t="n">
        <v>7881089</v>
      </c>
      <c r="X1249" s="0" t="n">
        <v>85.09</v>
      </c>
      <c r="Y1249" s="0" t="n">
        <v>85.41</v>
      </c>
      <c r="Z1249" s="0" t="n">
        <v>40</v>
      </c>
      <c r="AA1249" s="0" t="n">
        <v>402348</v>
      </c>
      <c r="AB1249" s="0" t="n">
        <v>90854.28</v>
      </c>
      <c r="AC1249" s="0" t="n">
        <v>0</v>
      </c>
      <c r="AD1249" s="0" t="s">
        <v>14</v>
      </c>
      <c r="AE1249" s="0" t="s">
        <v>99</v>
      </c>
      <c r="AH1249" s="0" t="n">
        <v>-100</v>
      </c>
      <c r="AI1249" s="0" t="s">
        <v>2133</v>
      </c>
      <c r="AJ1249" s="0" t="s">
        <v>32112</v>
      </c>
      <c r="AK1249" s="0" t="s">
        <v>31143</v>
      </c>
      <c r="AL1249" s="0" t="s">
        <v>2112</v>
      </c>
    </row>
    <row r="1250" customFormat="false" ht="15" hidden="false" customHeight="false" outlineLevel="0" collapsed="false">
      <c r="A1250" s="0" t="s">
        <v>34039</v>
      </c>
      <c r="B1250" s="0" t="s">
        <v>34040</v>
      </c>
      <c r="C1250" s="0" t="s">
        <v>1898</v>
      </c>
      <c r="D1250" s="0" t="s">
        <v>1898</v>
      </c>
      <c r="E1250" s="0" t="s">
        <v>1899</v>
      </c>
      <c r="F1250" s="0" t="s">
        <v>1987</v>
      </c>
      <c r="G1250" s="0" t="n">
        <v>3</v>
      </c>
      <c r="H1250" s="0" t="n">
        <v>1</v>
      </c>
      <c r="I1250" s="0" t="n">
        <v>0.0001</v>
      </c>
      <c r="J1250" s="0" t="n">
        <v>1000</v>
      </c>
      <c r="K1250" s="0" t="n">
        <v>-0.32</v>
      </c>
      <c r="L1250" s="0" t="n">
        <v>80.7375</v>
      </c>
      <c r="M1250" s="0" t="n">
        <v>81.5885</v>
      </c>
      <c r="N1250" s="0" t="n">
        <v>82.2987</v>
      </c>
      <c r="O1250" s="0" t="n">
        <v>80.732</v>
      </c>
      <c r="P1250" s="0" t="n">
        <v>0</v>
      </c>
      <c r="Q1250" s="0" t="n">
        <v>0</v>
      </c>
      <c r="R1250" s="0" t="n">
        <v>0</v>
      </c>
      <c r="S1250" s="0" t="n">
        <v>80.6936</v>
      </c>
      <c r="T1250" s="0" t="n">
        <v>81.3743</v>
      </c>
      <c r="U1250" s="0" t="n">
        <v>80.4645</v>
      </c>
      <c r="V1250" s="0" t="n">
        <v>81.3916</v>
      </c>
      <c r="W1250" s="0" t="n">
        <v>6169444</v>
      </c>
      <c r="X1250" s="0" t="n">
        <v>80.5397</v>
      </c>
      <c r="Y1250" s="0" t="n">
        <v>80.9785</v>
      </c>
      <c r="Z1250" s="0" t="n">
        <v>19</v>
      </c>
      <c r="AA1250" s="0" t="n">
        <v>628751</v>
      </c>
      <c r="AB1250" s="0" t="n">
        <v>85733.38</v>
      </c>
      <c r="AC1250" s="0" t="n">
        <v>0</v>
      </c>
      <c r="AD1250" s="0" t="s">
        <v>14</v>
      </c>
      <c r="AE1250" s="0" t="s">
        <v>99</v>
      </c>
      <c r="AH1250" s="0" t="n">
        <v>-100</v>
      </c>
      <c r="AI1250" s="0" t="s">
        <v>2133</v>
      </c>
      <c r="AJ1250" s="0" t="s">
        <v>32112</v>
      </c>
      <c r="AK1250" s="0" t="s">
        <v>31143</v>
      </c>
      <c r="AL1250" s="0" t="s">
        <v>2112</v>
      </c>
    </row>
    <row r="1251" customFormat="false" ht="15" hidden="false" customHeight="false" outlineLevel="0" collapsed="false">
      <c r="A1251" s="0" t="s">
        <v>34041</v>
      </c>
      <c r="B1251" s="0" t="s">
        <v>34042</v>
      </c>
      <c r="C1251" s="0" t="s">
        <v>24957</v>
      </c>
      <c r="D1251" s="0" t="s">
        <v>24957</v>
      </c>
      <c r="E1251" s="0" t="s">
        <v>34043</v>
      </c>
      <c r="F1251" s="0" t="s">
        <v>1987</v>
      </c>
      <c r="G1251" s="0" t="n">
        <v>3</v>
      </c>
      <c r="H1251" s="0" t="n">
        <v>1</v>
      </c>
      <c r="I1251" s="0" t="n">
        <v>0.0001</v>
      </c>
      <c r="J1251" s="0" t="n">
        <v>1000</v>
      </c>
      <c r="K1251" s="0" t="n">
        <v>-0.79</v>
      </c>
      <c r="L1251" s="0" t="n">
        <v>79.143</v>
      </c>
      <c r="M1251" s="0" t="n">
        <v>79.799</v>
      </c>
      <c r="N1251" s="0" t="n">
        <v>79.0943</v>
      </c>
      <c r="O1251" s="0" t="n">
        <v>79.143</v>
      </c>
      <c r="P1251" s="0" t="n">
        <v>0</v>
      </c>
      <c r="Q1251" s="0" t="n">
        <v>0</v>
      </c>
      <c r="R1251" s="0" t="n">
        <v>0</v>
      </c>
      <c r="S1251" s="0" t="n">
        <v>79.9133</v>
      </c>
      <c r="T1251" s="0" t="n">
        <v>79.7705</v>
      </c>
      <c r="U1251" s="0" t="n">
        <v>79.0251</v>
      </c>
      <c r="V1251" s="0" t="n">
        <v>80</v>
      </c>
      <c r="W1251" s="0" t="n">
        <v>3938830</v>
      </c>
      <c r="X1251" s="0" t="n">
        <v>79.2045</v>
      </c>
      <c r="Y1251" s="0" t="n">
        <v>80.3669</v>
      </c>
      <c r="Z1251" s="0" t="n">
        <v>8</v>
      </c>
      <c r="AA1251" s="0" t="n">
        <v>473499</v>
      </c>
      <c r="AB1251" s="0" t="n">
        <v>177311.98</v>
      </c>
      <c r="AC1251" s="0" t="n">
        <v>0</v>
      </c>
      <c r="AD1251" s="0" t="s">
        <v>17</v>
      </c>
      <c r="AE1251" s="0" t="s">
        <v>99</v>
      </c>
      <c r="AH1251" s="0" t="n">
        <v>-100</v>
      </c>
      <c r="AI1251" s="0" t="s">
        <v>2133</v>
      </c>
      <c r="AJ1251" s="0" t="s">
        <v>32112</v>
      </c>
      <c r="AK1251" s="0" t="s">
        <v>31143</v>
      </c>
      <c r="AL1251" s="0" t="s">
        <v>2112</v>
      </c>
    </row>
    <row r="1252" customFormat="false" ht="15" hidden="false" customHeight="false" outlineLevel="0" collapsed="false">
      <c r="A1252" s="0" t="s">
        <v>34044</v>
      </c>
      <c r="B1252" s="0" t="s">
        <v>34045</v>
      </c>
      <c r="C1252" s="0" t="s">
        <v>26177</v>
      </c>
      <c r="D1252" s="0" t="s">
        <v>26177</v>
      </c>
      <c r="E1252" s="0" t="s">
        <v>34046</v>
      </c>
      <c r="F1252" s="0" t="s">
        <v>1987</v>
      </c>
      <c r="G1252" s="0" t="n">
        <v>3</v>
      </c>
      <c r="H1252" s="0" t="n">
        <v>1</v>
      </c>
      <c r="I1252" s="0" t="n">
        <v>0.0001</v>
      </c>
      <c r="J1252" s="0" t="n">
        <v>5000</v>
      </c>
      <c r="K1252" s="0" t="n">
        <v>0</v>
      </c>
      <c r="L1252" s="0" t="n">
        <v>0</v>
      </c>
      <c r="M1252" s="0" t="n">
        <v>80</v>
      </c>
      <c r="N1252" s="0" t="n">
        <v>79.9111</v>
      </c>
      <c r="O1252" s="0" t="n">
        <v>80</v>
      </c>
      <c r="P1252" s="0" t="n">
        <v>0</v>
      </c>
      <c r="Q1252" s="0" t="n">
        <v>0</v>
      </c>
      <c r="R1252" s="0" t="n">
        <v>0</v>
      </c>
      <c r="S1252" s="0" t="n">
        <v>0</v>
      </c>
      <c r="T1252" s="0" t="n">
        <v>0</v>
      </c>
      <c r="U1252" s="0" t="n">
        <v>0</v>
      </c>
      <c r="V1252" s="0" t="n">
        <v>0</v>
      </c>
      <c r="W1252" s="0" t="n">
        <v>0</v>
      </c>
      <c r="X1252" s="0" t="n">
        <v>76.0015</v>
      </c>
      <c r="Y1252" s="0" t="n">
        <v>78.99</v>
      </c>
      <c r="Z1252" s="0" t="n">
        <v>0</v>
      </c>
      <c r="AA1252" s="0" t="n">
        <v>34637</v>
      </c>
      <c r="AB1252" s="0" t="n">
        <v>0</v>
      </c>
      <c r="AC1252" s="0" t="n">
        <v>0</v>
      </c>
      <c r="AD1252" s="0" t="s">
        <v>34047</v>
      </c>
      <c r="AE1252" s="0" t="s">
        <v>99</v>
      </c>
      <c r="AH1252" s="0" t="n">
        <v>-100</v>
      </c>
      <c r="AI1252" s="0" t="s">
        <v>2133</v>
      </c>
      <c r="AJ1252" s="0" t="s">
        <v>32112</v>
      </c>
      <c r="AK1252" s="0" t="s">
        <v>31143</v>
      </c>
      <c r="AL1252" s="0" t="s">
        <v>2112</v>
      </c>
    </row>
    <row r="1253" customFormat="false" ht="15" hidden="false" customHeight="false" outlineLevel="0" collapsed="false">
      <c r="A1253" s="0" t="s">
        <v>34048</v>
      </c>
      <c r="B1253" s="0" t="s">
        <v>34049</v>
      </c>
      <c r="C1253" s="0" t="s">
        <v>21921</v>
      </c>
      <c r="D1253" s="0" t="s">
        <v>21921</v>
      </c>
      <c r="E1253" s="0" t="s">
        <v>34050</v>
      </c>
      <c r="F1253" s="0" t="s">
        <v>1987</v>
      </c>
      <c r="G1253" s="0" t="n">
        <v>3</v>
      </c>
      <c r="H1253" s="0" t="n">
        <v>1</v>
      </c>
      <c r="I1253" s="0" t="n">
        <v>0.0001</v>
      </c>
      <c r="J1253" s="0" t="n">
        <v>1000</v>
      </c>
      <c r="K1253" s="0" t="n">
        <v>0.49</v>
      </c>
      <c r="L1253" s="0" t="n">
        <v>82.2</v>
      </c>
      <c r="M1253" s="0" t="n">
        <v>82.247</v>
      </c>
      <c r="N1253" s="0" t="n">
        <v>81.8559</v>
      </c>
      <c r="O1253" s="0" t="n">
        <v>82.2</v>
      </c>
      <c r="P1253" s="0" t="n">
        <v>0</v>
      </c>
      <c r="Q1253" s="0" t="n">
        <v>0</v>
      </c>
      <c r="R1253" s="0" t="n">
        <v>0</v>
      </c>
      <c r="S1253" s="0" t="n">
        <v>82.1831</v>
      </c>
      <c r="T1253" s="0" t="n">
        <v>81.0003</v>
      </c>
      <c r="U1253" s="0" t="n">
        <v>81.0003</v>
      </c>
      <c r="V1253" s="0" t="n">
        <v>82.4899</v>
      </c>
      <c r="W1253" s="0" t="n">
        <v>3490738</v>
      </c>
      <c r="X1253" s="0" t="n">
        <v>82.15</v>
      </c>
      <c r="Y1253" s="0" t="n">
        <v>82.2</v>
      </c>
      <c r="Z1253" s="0" t="n">
        <v>22</v>
      </c>
      <c r="AA1253" s="0" t="n">
        <v>410083</v>
      </c>
      <c r="AB1253" s="0" t="n">
        <v>87286.37</v>
      </c>
      <c r="AC1253" s="0" t="n">
        <v>0</v>
      </c>
      <c r="AD1253" s="0" t="s">
        <v>14</v>
      </c>
      <c r="AE1253" s="0" t="s">
        <v>99</v>
      </c>
      <c r="AH1253" s="0" t="n">
        <v>-100</v>
      </c>
      <c r="AI1253" s="0" t="s">
        <v>2133</v>
      </c>
      <c r="AJ1253" s="0" t="s">
        <v>32112</v>
      </c>
      <c r="AK1253" s="0" t="s">
        <v>31143</v>
      </c>
      <c r="AL1253" s="0" t="s">
        <v>2112</v>
      </c>
    </row>
    <row r="1254" customFormat="false" ht="15" hidden="false" customHeight="false" outlineLevel="0" collapsed="false">
      <c r="A1254" s="0" t="s">
        <v>34051</v>
      </c>
      <c r="B1254" s="0" t="s">
        <v>31338</v>
      </c>
      <c r="C1254" s="0" t="s">
        <v>24652</v>
      </c>
      <c r="D1254" s="0" t="s">
        <v>24652</v>
      </c>
      <c r="E1254" s="0" t="s">
        <v>31339</v>
      </c>
      <c r="F1254" s="0" t="s">
        <v>1987</v>
      </c>
      <c r="G1254" s="0" t="n">
        <v>3</v>
      </c>
      <c r="H1254" s="0" t="n">
        <v>1</v>
      </c>
      <c r="I1254" s="0" t="n">
        <v>0.0001</v>
      </c>
      <c r="J1254" s="0" t="n">
        <v>1000</v>
      </c>
      <c r="K1254" s="0" t="n">
        <v>-1.5</v>
      </c>
      <c r="L1254" s="0" t="n">
        <v>68.9468</v>
      </c>
      <c r="M1254" s="0" t="n">
        <v>70.49</v>
      </c>
      <c r="N1254" s="0" t="n">
        <v>70.2007</v>
      </c>
      <c r="O1254" s="0" t="n">
        <v>68.9468</v>
      </c>
      <c r="P1254" s="0" t="n">
        <v>0</v>
      </c>
      <c r="Q1254" s="0" t="n">
        <v>0</v>
      </c>
      <c r="R1254" s="0" t="n">
        <v>0</v>
      </c>
      <c r="S1254" s="0" t="n">
        <v>69.3865</v>
      </c>
      <c r="T1254" s="0" t="n">
        <v>69.5017</v>
      </c>
      <c r="U1254" s="0" t="n">
        <v>68.9468</v>
      </c>
      <c r="V1254" s="0" t="n">
        <v>70.2196</v>
      </c>
      <c r="W1254" s="0" t="n">
        <v>2642709</v>
      </c>
      <c r="X1254" s="0" t="n">
        <v>67.7891</v>
      </c>
      <c r="Y1254" s="0" t="n">
        <v>68.938</v>
      </c>
      <c r="Z1254" s="0" t="n">
        <v>23</v>
      </c>
      <c r="AA1254" s="0" t="n">
        <v>343388</v>
      </c>
      <c r="AB1254" s="0" t="n">
        <v>77234.21</v>
      </c>
      <c r="AC1254" s="0" t="n">
        <v>0</v>
      </c>
      <c r="AD1254" s="0" t="s">
        <v>17</v>
      </c>
      <c r="AE1254" s="0" t="s">
        <v>99</v>
      </c>
      <c r="AH1254" s="0" t="n">
        <v>-100</v>
      </c>
      <c r="AI1254" s="0" t="s">
        <v>2133</v>
      </c>
      <c r="AJ1254" s="0" t="s">
        <v>32112</v>
      </c>
      <c r="AK1254" s="0" t="s">
        <v>31143</v>
      </c>
      <c r="AL1254" s="0" t="s">
        <v>2112</v>
      </c>
    </row>
    <row r="1255" customFormat="false" ht="15" hidden="false" customHeight="false" outlineLevel="0" collapsed="false">
      <c r="A1255" s="0" t="s">
        <v>34052</v>
      </c>
      <c r="B1255" s="0" t="s">
        <v>34053</v>
      </c>
      <c r="C1255" s="0" t="s">
        <v>24645</v>
      </c>
      <c r="D1255" s="0" t="s">
        <v>24645</v>
      </c>
      <c r="E1255" s="0" t="s">
        <v>34054</v>
      </c>
      <c r="F1255" s="0" t="s">
        <v>1987</v>
      </c>
      <c r="G1255" s="0" t="n">
        <v>3</v>
      </c>
      <c r="H1255" s="0" t="n">
        <v>1</v>
      </c>
      <c r="I1255" s="0" t="n">
        <v>0.0001</v>
      </c>
      <c r="J1255" s="0" t="n">
        <v>1000</v>
      </c>
      <c r="K1255" s="0" t="n">
        <v>-0.82</v>
      </c>
      <c r="L1255" s="0" t="n">
        <v>69.33</v>
      </c>
      <c r="M1255" s="0" t="n">
        <v>69.93</v>
      </c>
      <c r="N1255" s="0" t="n">
        <v>71.1552</v>
      </c>
      <c r="O1255" s="0" t="n">
        <v>69.3662</v>
      </c>
      <c r="P1255" s="0" t="n">
        <v>0</v>
      </c>
      <c r="Q1255" s="0" t="n">
        <v>0</v>
      </c>
      <c r="R1255" s="0" t="n">
        <v>0</v>
      </c>
      <c r="S1255" s="0" t="n">
        <v>69.624</v>
      </c>
      <c r="T1255" s="0" t="n">
        <v>70.5</v>
      </c>
      <c r="U1255" s="0" t="n">
        <v>69.3262</v>
      </c>
      <c r="V1255" s="0" t="n">
        <v>70.5</v>
      </c>
      <c r="W1255" s="0" t="n">
        <v>2291898</v>
      </c>
      <c r="X1255" s="0" t="n">
        <v>69</v>
      </c>
      <c r="Y1255" s="0" t="n">
        <v>69.4988</v>
      </c>
      <c r="Z1255" s="0" t="n">
        <v>20</v>
      </c>
      <c r="AA1255" s="0" t="n">
        <v>1171512</v>
      </c>
      <c r="AB1255" s="0" t="n">
        <v>73620</v>
      </c>
      <c r="AC1255" s="0" t="n">
        <v>0</v>
      </c>
      <c r="AD1255" s="0" t="s">
        <v>14</v>
      </c>
      <c r="AE1255" s="0" t="s">
        <v>99</v>
      </c>
      <c r="AH1255" s="0" t="n">
        <v>-100</v>
      </c>
      <c r="AI1255" s="0" t="s">
        <v>2133</v>
      </c>
      <c r="AJ1255" s="0" t="s">
        <v>32112</v>
      </c>
      <c r="AK1255" s="0" t="s">
        <v>31143</v>
      </c>
      <c r="AL1255" s="0" t="s">
        <v>2112</v>
      </c>
    </row>
    <row r="1256" customFormat="false" ht="15" hidden="false" customHeight="false" outlineLevel="0" collapsed="false">
      <c r="A1256" s="0" t="s">
        <v>34055</v>
      </c>
      <c r="B1256" s="0" t="s">
        <v>34056</v>
      </c>
      <c r="C1256" s="0" t="s">
        <v>27058</v>
      </c>
      <c r="D1256" s="0" t="s">
        <v>27058</v>
      </c>
      <c r="E1256" s="0" t="s">
        <v>34057</v>
      </c>
      <c r="F1256" s="0" t="s">
        <v>1987</v>
      </c>
      <c r="G1256" s="0" t="n">
        <v>3</v>
      </c>
      <c r="H1256" s="0" t="n">
        <v>1</v>
      </c>
      <c r="I1256" s="0" t="n">
        <v>0.0001</v>
      </c>
      <c r="J1256" s="0" t="n">
        <v>1000</v>
      </c>
      <c r="K1256" s="0" t="n">
        <v>0.27</v>
      </c>
      <c r="L1256" s="0" t="n">
        <v>64.9986</v>
      </c>
      <c r="M1256" s="0" t="n">
        <v>65.39</v>
      </c>
      <c r="N1256" s="0" t="n">
        <v>65.6748</v>
      </c>
      <c r="O1256" s="0" t="n">
        <v>64.9986</v>
      </c>
      <c r="P1256" s="0" t="n">
        <v>0</v>
      </c>
      <c r="Q1256" s="0" t="n">
        <v>0</v>
      </c>
      <c r="R1256" s="0" t="n">
        <v>0</v>
      </c>
      <c r="S1256" s="0" t="n">
        <v>64.7742</v>
      </c>
      <c r="T1256" s="0" t="n">
        <v>64.6007</v>
      </c>
      <c r="U1256" s="0" t="n">
        <v>64.6001</v>
      </c>
      <c r="V1256" s="0" t="n">
        <v>65.4</v>
      </c>
      <c r="W1256" s="0" t="n">
        <v>21047390</v>
      </c>
      <c r="X1256" s="0" t="n">
        <v>64.6963</v>
      </c>
      <c r="Y1256" s="0" t="n">
        <v>64.9986</v>
      </c>
      <c r="Z1256" s="0" t="n">
        <v>89</v>
      </c>
      <c r="AA1256" s="0" t="n">
        <v>1463726</v>
      </c>
      <c r="AB1256" s="0" t="n">
        <v>69020.58</v>
      </c>
      <c r="AC1256" s="0" t="n">
        <v>0</v>
      </c>
      <c r="AD1256" s="0" t="s">
        <v>14</v>
      </c>
      <c r="AE1256" s="0" t="s">
        <v>99</v>
      </c>
      <c r="AH1256" s="0" t="n">
        <v>-100</v>
      </c>
      <c r="AI1256" s="0" t="s">
        <v>2133</v>
      </c>
      <c r="AJ1256" s="0" t="s">
        <v>32112</v>
      </c>
      <c r="AK1256" s="0" t="s">
        <v>31143</v>
      </c>
      <c r="AL1256" s="0" t="s">
        <v>2112</v>
      </c>
    </row>
    <row r="1257" customFormat="false" ht="15" hidden="false" customHeight="false" outlineLevel="0" collapsed="false">
      <c r="A1257" s="0" t="s">
        <v>34058</v>
      </c>
      <c r="B1257" s="0" t="s">
        <v>34059</v>
      </c>
      <c r="C1257" s="0" t="s">
        <v>23532</v>
      </c>
      <c r="D1257" s="0" t="s">
        <v>23532</v>
      </c>
      <c r="E1257" s="0" t="s">
        <v>34060</v>
      </c>
      <c r="F1257" s="0" t="s">
        <v>1987</v>
      </c>
      <c r="G1257" s="0" t="n">
        <v>3</v>
      </c>
      <c r="H1257" s="0" t="n">
        <v>1</v>
      </c>
      <c r="I1257" s="0" t="n">
        <v>0.0001</v>
      </c>
      <c r="J1257" s="0" t="n">
        <v>1000</v>
      </c>
      <c r="K1257" s="0" t="n">
        <v>0.8</v>
      </c>
      <c r="L1257" s="0" t="n">
        <v>62.6</v>
      </c>
      <c r="M1257" s="0" t="n">
        <v>62.6478</v>
      </c>
      <c r="N1257" s="0" t="n">
        <v>62.4838</v>
      </c>
      <c r="O1257" s="0" t="n">
        <v>62.6</v>
      </c>
      <c r="P1257" s="0" t="n">
        <v>0</v>
      </c>
      <c r="Q1257" s="0" t="n">
        <v>0</v>
      </c>
      <c r="R1257" s="0" t="n">
        <v>0</v>
      </c>
      <c r="S1257" s="0" t="n">
        <v>62.6297</v>
      </c>
      <c r="T1257" s="0" t="n">
        <v>63.2338</v>
      </c>
      <c r="U1257" s="0" t="n">
        <v>62.1026</v>
      </c>
      <c r="V1257" s="0" t="n">
        <v>63.2338</v>
      </c>
      <c r="W1257" s="0" t="n">
        <v>3790793</v>
      </c>
      <c r="X1257" s="0" t="n">
        <v>62.6</v>
      </c>
      <c r="Y1257" s="0" t="n">
        <v>62.7876</v>
      </c>
      <c r="Z1257" s="0" t="n">
        <v>51</v>
      </c>
      <c r="AA1257" s="0" t="n">
        <v>479122</v>
      </c>
      <c r="AB1257" s="0" t="n">
        <v>66473.56</v>
      </c>
      <c r="AC1257" s="0" t="n">
        <v>0</v>
      </c>
      <c r="AD1257" s="0" t="s">
        <v>14</v>
      </c>
      <c r="AE1257" s="0" t="s">
        <v>99</v>
      </c>
      <c r="AH1257" s="0" t="n">
        <v>-100</v>
      </c>
      <c r="AI1257" s="0" t="s">
        <v>2133</v>
      </c>
      <c r="AJ1257" s="0" t="s">
        <v>32112</v>
      </c>
      <c r="AK1257" s="0" t="s">
        <v>31143</v>
      </c>
      <c r="AL1257" s="0" t="s">
        <v>2112</v>
      </c>
    </row>
    <row r="1258" customFormat="false" ht="15" hidden="false" customHeight="false" outlineLevel="0" collapsed="false">
      <c r="A1258" s="0" t="s">
        <v>34061</v>
      </c>
      <c r="B1258" s="0" t="s">
        <v>31341</v>
      </c>
      <c r="C1258" s="0" t="s">
        <v>21126</v>
      </c>
      <c r="D1258" s="0" t="s">
        <v>21126</v>
      </c>
      <c r="E1258" s="0" t="s">
        <v>31342</v>
      </c>
      <c r="F1258" s="0" t="s">
        <v>1987</v>
      </c>
      <c r="G1258" s="0" t="n">
        <v>3</v>
      </c>
      <c r="H1258" s="0" t="n">
        <v>1</v>
      </c>
      <c r="I1258" s="0" t="n">
        <v>0.0001</v>
      </c>
      <c r="J1258" s="0" t="n">
        <v>1000</v>
      </c>
      <c r="K1258" s="0" t="n">
        <v>1.08</v>
      </c>
      <c r="L1258" s="0" t="n">
        <v>91.3225</v>
      </c>
      <c r="M1258" s="0" t="n">
        <v>91.7418</v>
      </c>
      <c r="N1258" s="0" t="n">
        <v>92.0884</v>
      </c>
      <c r="O1258" s="0" t="n">
        <v>91.3257</v>
      </c>
      <c r="P1258" s="0" t="n">
        <v>0</v>
      </c>
      <c r="Q1258" s="0" t="n">
        <v>0</v>
      </c>
      <c r="R1258" s="0" t="n">
        <v>0</v>
      </c>
      <c r="S1258" s="0" t="n">
        <v>90.2797</v>
      </c>
      <c r="T1258" s="0" t="n">
        <v>90.0007</v>
      </c>
      <c r="U1258" s="0" t="n">
        <v>90</v>
      </c>
      <c r="V1258" s="0" t="n">
        <v>92.3451</v>
      </c>
      <c r="W1258" s="0" t="n">
        <v>39209185</v>
      </c>
      <c r="X1258" s="0" t="n">
        <v>90.1535</v>
      </c>
      <c r="Y1258" s="0" t="n">
        <v>90.5999</v>
      </c>
      <c r="Z1258" s="0" t="n">
        <v>119</v>
      </c>
      <c r="AA1258" s="0" t="n">
        <v>748626</v>
      </c>
      <c r="AB1258" s="0" t="n">
        <v>96973.35</v>
      </c>
      <c r="AC1258" s="0" t="n">
        <v>0</v>
      </c>
      <c r="AD1258" s="0" t="s">
        <v>14</v>
      </c>
      <c r="AE1258" s="0" t="s">
        <v>99</v>
      </c>
      <c r="AH1258" s="0" t="n">
        <v>-100</v>
      </c>
      <c r="AI1258" s="0" t="s">
        <v>2133</v>
      </c>
      <c r="AJ1258" s="0" t="s">
        <v>32112</v>
      </c>
      <c r="AK1258" s="0" t="s">
        <v>31143</v>
      </c>
      <c r="AL1258" s="0" t="s">
        <v>2112</v>
      </c>
    </row>
    <row r="1259" customFormat="false" ht="15" hidden="false" customHeight="false" outlineLevel="0" collapsed="false">
      <c r="A1259" s="0" t="s">
        <v>34062</v>
      </c>
      <c r="B1259" s="0" t="s">
        <v>34063</v>
      </c>
      <c r="C1259" s="0" t="s">
        <v>23877</v>
      </c>
      <c r="D1259" s="0" t="s">
        <v>23877</v>
      </c>
      <c r="E1259" s="0" t="s">
        <v>34064</v>
      </c>
      <c r="F1259" s="0" t="s">
        <v>1987</v>
      </c>
      <c r="G1259" s="0" t="n">
        <v>3</v>
      </c>
      <c r="H1259" s="0" t="n">
        <v>1</v>
      </c>
      <c r="I1259" s="0" t="n">
        <v>0.0001</v>
      </c>
      <c r="J1259" s="0" t="n">
        <v>1000</v>
      </c>
      <c r="K1259" s="0" t="n">
        <v>-0.16</v>
      </c>
      <c r="L1259" s="0" t="n">
        <v>79.3998</v>
      </c>
      <c r="M1259" s="0" t="n">
        <v>80.479</v>
      </c>
      <c r="N1259" s="0" t="n">
        <v>80.8187</v>
      </c>
      <c r="O1259" s="0" t="n">
        <v>79.3998</v>
      </c>
      <c r="P1259" s="0" t="n">
        <v>0</v>
      </c>
      <c r="Q1259" s="0" t="n">
        <v>0</v>
      </c>
      <c r="R1259" s="0" t="n">
        <v>0</v>
      </c>
      <c r="S1259" s="0" t="n">
        <v>79.374</v>
      </c>
      <c r="T1259" s="0" t="n">
        <v>79.5304</v>
      </c>
      <c r="U1259" s="0" t="n">
        <v>79.0035</v>
      </c>
      <c r="V1259" s="0" t="n">
        <v>79.8</v>
      </c>
      <c r="W1259" s="0" t="n">
        <v>9697095</v>
      </c>
      <c r="X1259" s="0" t="n">
        <v>79.2002</v>
      </c>
      <c r="Y1259" s="0" t="n">
        <v>79.4</v>
      </c>
      <c r="Z1259" s="0" t="n">
        <v>53</v>
      </c>
      <c r="AA1259" s="0" t="n">
        <v>903068</v>
      </c>
      <c r="AB1259" s="0" t="n">
        <v>84312.9</v>
      </c>
      <c r="AC1259" s="0" t="n">
        <v>0</v>
      </c>
      <c r="AD1259" s="0" t="s">
        <v>14</v>
      </c>
      <c r="AE1259" s="0" t="s">
        <v>99</v>
      </c>
      <c r="AH1259" s="0" t="n">
        <v>-100</v>
      </c>
      <c r="AI1259" s="0" t="s">
        <v>2133</v>
      </c>
      <c r="AJ1259" s="0" t="s">
        <v>32112</v>
      </c>
      <c r="AK1259" s="0" t="s">
        <v>31143</v>
      </c>
      <c r="AL1259" s="0" t="s">
        <v>2112</v>
      </c>
    </row>
    <row r="1260" customFormat="false" ht="15" hidden="false" customHeight="false" outlineLevel="0" collapsed="false">
      <c r="A1260" s="0" t="s">
        <v>34065</v>
      </c>
      <c r="B1260" s="0" t="s">
        <v>34066</v>
      </c>
      <c r="C1260" s="0" t="s">
        <v>21990</v>
      </c>
      <c r="D1260" s="0" t="s">
        <v>21990</v>
      </c>
      <c r="E1260" s="0" t="s">
        <v>34067</v>
      </c>
      <c r="F1260" s="0" t="s">
        <v>1987</v>
      </c>
      <c r="G1260" s="0" t="n">
        <v>3</v>
      </c>
      <c r="H1260" s="0" t="n">
        <v>1</v>
      </c>
      <c r="I1260" s="0" t="n">
        <v>0.0001</v>
      </c>
      <c r="J1260" s="0" t="n">
        <v>1000</v>
      </c>
      <c r="K1260" s="0" t="n">
        <v>-0.46</v>
      </c>
      <c r="L1260" s="0" t="n">
        <v>49.715</v>
      </c>
      <c r="M1260" s="0" t="n">
        <v>50.1101</v>
      </c>
      <c r="N1260" s="0" t="n">
        <v>50.5555</v>
      </c>
      <c r="O1260" s="0" t="n">
        <v>49.715</v>
      </c>
      <c r="P1260" s="0" t="n">
        <v>0</v>
      </c>
      <c r="Q1260" s="0" t="n">
        <v>0</v>
      </c>
      <c r="R1260" s="0" t="n">
        <v>0</v>
      </c>
      <c r="S1260" s="0" t="n">
        <v>49.6739</v>
      </c>
      <c r="T1260" s="0" t="n">
        <v>49.9501</v>
      </c>
      <c r="U1260" s="0" t="n">
        <v>49.3047</v>
      </c>
      <c r="V1260" s="0" t="n">
        <v>50.2799</v>
      </c>
      <c r="W1260" s="0" t="n">
        <v>52695576</v>
      </c>
      <c r="X1260" s="0" t="n">
        <v>49.7663</v>
      </c>
      <c r="Y1260" s="0" t="n">
        <v>49.7687</v>
      </c>
      <c r="Z1260" s="0" t="n">
        <v>82</v>
      </c>
      <c r="AA1260" s="0" t="n">
        <v>716276</v>
      </c>
      <c r="AB1260" s="0" t="n">
        <v>334144.46</v>
      </c>
      <c r="AC1260" s="0" t="n">
        <v>0</v>
      </c>
      <c r="AD1260" s="0" t="s">
        <v>17</v>
      </c>
      <c r="AE1260" s="0" t="s">
        <v>99</v>
      </c>
      <c r="AH1260" s="0" t="n">
        <v>0</v>
      </c>
      <c r="AI1260" s="0" t="s">
        <v>2133</v>
      </c>
      <c r="AJ1260" s="0" t="s">
        <v>32112</v>
      </c>
      <c r="AK1260" s="0" t="s">
        <v>31143</v>
      </c>
      <c r="AL1260" s="0" t="s">
        <v>2112</v>
      </c>
    </row>
    <row r="1261" customFormat="false" ht="15" hidden="false" customHeight="false" outlineLevel="0" collapsed="false">
      <c r="A1261" s="0" t="s">
        <v>34068</v>
      </c>
      <c r="B1261" s="0" t="s">
        <v>34069</v>
      </c>
      <c r="C1261" s="0" t="s">
        <v>21559</v>
      </c>
      <c r="D1261" s="0" t="s">
        <v>21559</v>
      </c>
      <c r="E1261" s="0" t="s">
        <v>34070</v>
      </c>
      <c r="F1261" s="0" t="s">
        <v>498</v>
      </c>
      <c r="G1261" s="0" t="n">
        <v>2</v>
      </c>
      <c r="H1261" s="0" t="n">
        <v>1</v>
      </c>
      <c r="I1261" s="0" t="n">
        <v>0.01</v>
      </c>
      <c r="J1261" s="0" t="n">
        <v>1000</v>
      </c>
      <c r="K1261" s="0" t="n">
        <v>-0.17</v>
      </c>
      <c r="L1261" s="0" t="n">
        <v>93.32</v>
      </c>
      <c r="M1261" s="0" t="n">
        <v>93.48</v>
      </c>
      <c r="N1261" s="0" t="n">
        <v>93.57</v>
      </c>
      <c r="O1261" s="0" t="n">
        <v>93.32</v>
      </c>
      <c r="P1261" s="0" t="n">
        <v>0</v>
      </c>
      <c r="Q1261" s="0" t="n">
        <v>0</v>
      </c>
      <c r="R1261" s="0" t="n">
        <v>0</v>
      </c>
      <c r="S1261" s="0" t="n">
        <v>93.36</v>
      </c>
      <c r="T1261" s="0" t="n">
        <v>93.47</v>
      </c>
      <c r="U1261" s="0" t="n">
        <v>93.29</v>
      </c>
      <c r="V1261" s="0" t="n">
        <v>93.47</v>
      </c>
      <c r="W1261" s="0" t="n">
        <v>36410</v>
      </c>
      <c r="X1261" s="0" t="n">
        <v>93.36</v>
      </c>
      <c r="Y1261" s="0" t="n">
        <v>93.49</v>
      </c>
      <c r="Z1261" s="0" t="n">
        <v>22</v>
      </c>
      <c r="AA1261" s="0" t="n">
        <v>30000000</v>
      </c>
      <c r="AB1261" s="0" t="n">
        <v>3732.8</v>
      </c>
      <c r="AC1261" s="0" t="n">
        <v>0</v>
      </c>
      <c r="AD1261" s="0" t="s">
        <v>99</v>
      </c>
      <c r="AE1261" s="0" t="s">
        <v>99</v>
      </c>
      <c r="AH1261" s="0" t="n">
        <v>8</v>
      </c>
      <c r="AI1261" s="0" t="s">
        <v>2133</v>
      </c>
      <c r="AJ1261" s="0" t="s">
        <v>32112</v>
      </c>
      <c r="AK1261" s="0" t="s">
        <v>31135</v>
      </c>
      <c r="AL1261" s="0" t="s">
        <v>2112</v>
      </c>
    </row>
    <row r="1262" customFormat="false" ht="15" hidden="false" customHeight="false" outlineLevel="0" collapsed="false">
      <c r="A1262" s="0" t="s">
        <v>34071</v>
      </c>
      <c r="B1262" s="0" t="s">
        <v>34072</v>
      </c>
      <c r="C1262" s="0" t="s">
        <v>20022</v>
      </c>
      <c r="D1262" s="0" t="s">
        <v>20022</v>
      </c>
      <c r="E1262" s="0" t="s">
        <v>34073</v>
      </c>
      <c r="F1262" s="0" t="s">
        <v>498</v>
      </c>
      <c r="G1262" s="0" t="n">
        <v>2</v>
      </c>
      <c r="H1262" s="0" t="n">
        <v>1</v>
      </c>
      <c r="I1262" s="0" t="n">
        <v>0.01</v>
      </c>
      <c r="J1262" s="0" t="n">
        <v>1000</v>
      </c>
      <c r="K1262" s="0" t="n">
        <v>0.18</v>
      </c>
      <c r="L1262" s="0" t="n">
        <v>93.72</v>
      </c>
      <c r="M1262" s="0" t="n">
        <v>93.55</v>
      </c>
      <c r="N1262" s="0" t="n">
        <v>93.6</v>
      </c>
      <c r="O1262" s="0" t="n">
        <v>93.72</v>
      </c>
      <c r="P1262" s="0" t="n">
        <v>0</v>
      </c>
      <c r="Q1262" s="0" t="n">
        <v>0</v>
      </c>
      <c r="R1262" s="0" t="n">
        <v>0</v>
      </c>
      <c r="S1262" s="0" t="n">
        <v>93.58</v>
      </c>
      <c r="T1262" s="0" t="n">
        <v>93.6</v>
      </c>
      <c r="U1262" s="0" t="n">
        <v>93.54</v>
      </c>
      <c r="V1262" s="0" t="n">
        <v>93.73</v>
      </c>
      <c r="W1262" s="0" t="n">
        <v>134751</v>
      </c>
      <c r="X1262" s="0" t="n">
        <v>93.55</v>
      </c>
      <c r="Y1262" s="0" t="n">
        <v>93.69</v>
      </c>
      <c r="Z1262" s="0" t="n">
        <v>28</v>
      </c>
      <c r="AA1262" s="0" t="n">
        <v>40000000</v>
      </c>
      <c r="AB1262" s="0" t="n">
        <v>5623.2</v>
      </c>
      <c r="AC1262" s="0" t="n">
        <v>0</v>
      </c>
      <c r="AD1262" s="0" t="s">
        <v>99</v>
      </c>
      <c r="AE1262" s="0" t="s">
        <v>99</v>
      </c>
      <c r="AH1262" s="0" t="n">
        <v>8</v>
      </c>
      <c r="AI1262" s="0" t="s">
        <v>2133</v>
      </c>
      <c r="AJ1262" s="0" t="s">
        <v>32112</v>
      </c>
      <c r="AK1262" s="0" t="s">
        <v>31135</v>
      </c>
      <c r="AL1262" s="0" t="s">
        <v>2112</v>
      </c>
    </row>
    <row r="1263" customFormat="false" ht="15" hidden="false" customHeight="false" outlineLevel="0" collapsed="false">
      <c r="A1263" s="0" t="s">
        <v>34074</v>
      </c>
      <c r="B1263" s="0" t="s">
        <v>34075</v>
      </c>
      <c r="C1263" s="0" t="s">
        <v>23256</v>
      </c>
      <c r="D1263" s="0" t="s">
        <v>23256</v>
      </c>
      <c r="E1263" s="0" t="s">
        <v>34076</v>
      </c>
      <c r="F1263" s="0" t="s">
        <v>498</v>
      </c>
      <c r="G1263" s="0" t="n">
        <v>2</v>
      </c>
      <c r="H1263" s="0" t="n">
        <v>1</v>
      </c>
      <c r="I1263" s="0" t="n">
        <v>0.01</v>
      </c>
      <c r="J1263" s="0" t="n">
        <v>1000</v>
      </c>
      <c r="K1263" s="0" t="n">
        <v>-0.96</v>
      </c>
      <c r="L1263" s="0" t="n">
        <v>93.16</v>
      </c>
      <c r="M1263" s="0" t="n">
        <v>94.06</v>
      </c>
      <c r="N1263" s="0" t="n">
        <v>93.59</v>
      </c>
      <c r="O1263" s="0" t="n">
        <v>93.24</v>
      </c>
      <c r="P1263" s="0" t="n">
        <v>0</v>
      </c>
      <c r="Q1263" s="0" t="n">
        <v>0</v>
      </c>
      <c r="R1263" s="0" t="n">
        <v>0</v>
      </c>
      <c r="S1263" s="0" t="n">
        <v>93.19</v>
      </c>
      <c r="T1263" s="0" t="n">
        <v>93.17</v>
      </c>
      <c r="U1263" s="0" t="n">
        <v>93.16</v>
      </c>
      <c r="V1263" s="0" t="n">
        <v>93.46</v>
      </c>
      <c r="W1263" s="0" t="n">
        <v>10251</v>
      </c>
      <c r="X1263" s="0" t="n">
        <v>93.16</v>
      </c>
      <c r="Y1263" s="0" t="n">
        <v>93.43</v>
      </c>
      <c r="Z1263" s="0" t="n">
        <v>5</v>
      </c>
      <c r="AA1263" s="0" t="n">
        <v>25000000</v>
      </c>
      <c r="AB1263" s="0" t="n">
        <v>2794.8</v>
      </c>
      <c r="AC1263" s="0" t="n">
        <v>0</v>
      </c>
      <c r="AD1263" s="0" t="s">
        <v>99</v>
      </c>
      <c r="AE1263" s="0" t="s">
        <v>99</v>
      </c>
      <c r="AH1263" s="0" t="n">
        <v>8</v>
      </c>
      <c r="AI1263" s="0" t="s">
        <v>2133</v>
      </c>
      <c r="AJ1263" s="0" t="s">
        <v>32112</v>
      </c>
      <c r="AK1263" s="0" t="s">
        <v>31135</v>
      </c>
      <c r="AL1263" s="0" t="s">
        <v>2112</v>
      </c>
    </row>
    <row r="1264" customFormat="false" ht="15" hidden="false" customHeight="false" outlineLevel="0" collapsed="false">
      <c r="A1264" s="0" t="s">
        <v>34077</v>
      </c>
      <c r="B1264" s="0" t="s">
        <v>34078</v>
      </c>
      <c r="C1264" s="0" t="s">
        <v>19677</v>
      </c>
      <c r="D1264" s="0" t="s">
        <v>19677</v>
      </c>
      <c r="E1264" s="0" t="s">
        <v>34079</v>
      </c>
      <c r="F1264" s="0" t="s">
        <v>498</v>
      </c>
      <c r="G1264" s="0" t="n">
        <v>2</v>
      </c>
      <c r="H1264" s="0" t="n">
        <v>1</v>
      </c>
      <c r="I1264" s="0" t="n">
        <v>0.01</v>
      </c>
      <c r="J1264" s="0" t="n">
        <v>1000</v>
      </c>
      <c r="K1264" s="0" t="n">
        <v>0.59</v>
      </c>
      <c r="L1264" s="0" t="n">
        <v>96.14</v>
      </c>
      <c r="M1264" s="0" t="n">
        <v>95.57</v>
      </c>
      <c r="N1264" s="0" t="n">
        <v>95.31</v>
      </c>
      <c r="O1264" s="0" t="n">
        <v>96.14</v>
      </c>
      <c r="P1264" s="0" t="n">
        <v>0</v>
      </c>
      <c r="Q1264" s="0" t="n">
        <v>0</v>
      </c>
      <c r="R1264" s="0" t="n">
        <v>0</v>
      </c>
      <c r="S1264" s="0" t="n">
        <v>95.93</v>
      </c>
      <c r="T1264" s="0" t="n">
        <v>95.82</v>
      </c>
      <c r="U1264" s="0" t="n">
        <v>95.06</v>
      </c>
      <c r="V1264" s="0" t="n">
        <v>96.21</v>
      </c>
      <c r="W1264" s="0" t="n">
        <v>4559694</v>
      </c>
      <c r="X1264" s="0" t="n">
        <v>96</v>
      </c>
      <c r="Y1264" s="0" t="n">
        <v>96.14</v>
      </c>
      <c r="Z1264" s="0" t="n">
        <v>237</v>
      </c>
      <c r="AA1264" s="0" t="n">
        <v>20000000</v>
      </c>
      <c r="AB1264" s="0" t="n">
        <v>4807</v>
      </c>
      <c r="AC1264" s="0" t="n">
        <v>0</v>
      </c>
      <c r="AD1264" s="0" t="s">
        <v>99</v>
      </c>
      <c r="AE1264" s="0" t="s">
        <v>99</v>
      </c>
      <c r="AH1264" s="0" t="n">
        <v>8</v>
      </c>
      <c r="AI1264" s="0" t="s">
        <v>2133</v>
      </c>
      <c r="AJ1264" s="0" t="s">
        <v>32112</v>
      </c>
      <c r="AK1264" s="0" t="s">
        <v>31135</v>
      </c>
      <c r="AL1264" s="0" t="s">
        <v>2112</v>
      </c>
    </row>
    <row r="1265" customFormat="false" ht="15" hidden="false" customHeight="false" outlineLevel="0" collapsed="false">
      <c r="A1265" s="0" t="s">
        <v>34080</v>
      </c>
      <c r="B1265" s="0" t="s">
        <v>34081</v>
      </c>
      <c r="C1265" s="0" t="s">
        <v>24058</v>
      </c>
      <c r="D1265" s="0" t="s">
        <v>24058</v>
      </c>
      <c r="E1265" s="0" t="s">
        <v>34082</v>
      </c>
      <c r="F1265" s="0" t="s">
        <v>498</v>
      </c>
      <c r="G1265" s="0" t="n">
        <v>2</v>
      </c>
      <c r="H1265" s="0" t="n">
        <v>1</v>
      </c>
      <c r="I1265" s="0" t="n">
        <v>0.01</v>
      </c>
      <c r="J1265" s="0" t="n">
        <v>1000</v>
      </c>
      <c r="K1265" s="0" t="n">
        <v>0</v>
      </c>
      <c r="L1265" s="0" t="n">
        <v>0</v>
      </c>
      <c r="M1265" s="0" t="n">
        <v>0</v>
      </c>
      <c r="N1265" s="0" t="n">
        <v>0</v>
      </c>
      <c r="O1265" s="0" t="n">
        <v>0</v>
      </c>
      <c r="P1265" s="0" t="n">
        <v>0</v>
      </c>
      <c r="Q1265" s="0" t="n">
        <v>0</v>
      </c>
      <c r="R1265" s="0" t="n">
        <v>0</v>
      </c>
      <c r="S1265" s="0" t="n">
        <v>0</v>
      </c>
      <c r="T1265" s="0" t="n">
        <v>0</v>
      </c>
      <c r="U1265" s="0" t="n">
        <v>0</v>
      </c>
      <c r="V1265" s="0" t="n">
        <v>0</v>
      </c>
      <c r="W1265" s="0" t="n">
        <v>0</v>
      </c>
      <c r="X1265" s="0" t="n">
        <v>0</v>
      </c>
      <c r="Y1265" s="0" t="n">
        <v>0</v>
      </c>
      <c r="Z1265" s="0" t="n">
        <v>0</v>
      </c>
      <c r="AA1265" s="0" t="n">
        <v>20000000</v>
      </c>
      <c r="AB1265" s="0" t="n">
        <v>0</v>
      </c>
      <c r="AC1265" s="0" t="n">
        <v>0</v>
      </c>
      <c r="AD1265" s="0" t="s">
        <v>99</v>
      </c>
      <c r="AE1265" s="0" t="s">
        <v>99</v>
      </c>
      <c r="AH1265" s="0" t="n">
        <v>8</v>
      </c>
      <c r="AI1265" s="0" t="s">
        <v>2133</v>
      </c>
      <c r="AJ1265" s="0" t="s">
        <v>32112</v>
      </c>
      <c r="AK1265" s="0" t="s">
        <v>31135</v>
      </c>
      <c r="AL1265" s="0" t="s">
        <v>2112</v>
      </c>
    </row>
    <row r="1266" customFormat="false" ht="15" hidden="false" customHeight="false" outlineLevel="0" collapsed="false">
      <c r="A1266" s="0" t="s">
        <v>34083</v>
      </c>
      <c r="B1266" s="0" t="s">
        <v>34084</v>
      </c>
      <c r="C1266" s="0" t="s">
        <v>34085</v>
      </c>
      <c r="D1266" s="0" t="s">
        <v>34085</v>
      </c>
      <c r="E1266" s="0" t="s">
        <v>34086</v>
      </c>
      <c r="F1266" s="0" t="s">
        <v>498</v>
      </c>
      <c r="G1266" s="0" t="n">
        <v>2</v>
      </c>
      <c r="H1266" s="0" t="n">
        <v>1</v>
      </c>
      <c r="I1266" s="0" t="n">
        <v>0.01</v>
      </c>
      <c r="J1266" s="0" t="n">
        <v>1000</v>
      </c>
      <c r="K1266" s="0" t="n">
        <v>0</v>
      </c>
      <c r="L1266" s="0" t="n">
        <v>0</v>
      </c>
      <c r="M1266" s="0" t="n">
        <v>0</v>
      </c>
      <c r="N1266" s="0" t="n">
        <v>0</v>
      </c>
      <c r="O1266" s="0" t="n">
        <v>0</v>
      </c>
      <c r="P1266" s="0" t="n">
        <v>0</v>
      </c>
      <c r="Q1266" s="0" t="n">
        <v>0</v>
      </c>
      <c r="R1266" s="0" t="n">
        <v>0</v>
      </c>
      <c r="S1266" s="0" t="n">
        <v>0</v>
      </c>
      <c r="T1266" s="0" t="n">
        <v>0</v>
      </c>
      <c r="U1266" s="0" t="n">
        <v>0</v>
      </c>
      <c r="V1266" s="0" t="n">
        <v>0</v>
      </c>
      <c r="W1266" s="0" t="n">
        <v>0</v>
      </c>
      <c r="X1266" s="0" t="n">
        <v>100</v>
      </c>
      <c r="Y1266" s="0" t="n">
        <v>0</v>
      </c>
      <c r="Z1266" s="0" t="n">
        <v>0</v>
      </c>
      <c r="AA1266" s="0" t="n">
        <v>10000000</v>
      </c>
      <c r="AB1266" s="0" t="n">
        <v>0</v>
      </c>
      <c r="AC1266" s="0" t="n">
        <v>0</v>
      </c>
      <c r="AD1266" s="0" t="s">
        <v>99</v>
      </c>
      <c r="AE1266" s="0" t="s">
        <v>99</v>
      </c>
      <c r="AH1266" s="0" t="n">
        <v>8</v>
      </c>
      <c r="AI1266" s="0" t="s">
        <v>2133</v>
      </c>
      <c r="AJ1266" s="0" t="s">
        <v>32112</v>
      </c>
      <c r="AK1266" s="0" t="s">
        <v>31135</v>
      </c>
      <c r="AL1266" s="0" t="s">
        <v>2112</v>
      </c>
    </row>
    <row r="1267" customFormat="false" ht="15" hidden="false" customHeight="false" outlineLevel="0" collapsed="false">
      <c r="A1267" s="0" t="s">
        <v>34087</v>
      </c>
      <c r="B1267" s="0" t="s">
        <v>34088</v>
      </c>
      <c r="C1267" s="0" t="s">
        <v>25641</v>
      </c>
      <c r="D1267" s="0" t="s">
        <v>25641</v>
      </c>
      <c r="E1267" s="0" t="s">
        <v>34089</v>
      </c>
      <c r="F1267" s="0" t="s">
        <v>498</v>
      </c>
      <c r="G1267" s="0" t="n">
        <v>3</v>
      </c>
      <c r="H1267" s="0" t="n">
        <v>1</v>
      </c>
      <c r="I1267" s="0" t="n">
        <v>0.01</v>
      </c>
      <c r="J1267" s="0" t="n">
        <v>1000</v>
      </c>
      <c r="K1267" s="0" t="n">
        <v>0.84</v>
      </c>
      <c r="L1267" s="0" t="n">
        <v>75.63</v>
      </c>
      <c r="M1267" s="0" t="n">
        <v>75</v>
      </c>
      <c r="N1267" s="0" t="n">
        <v>73.71</v>
      </c>
      <c r="O1267" s="0" t="n">
        <v>75.69</v>
      </c>
      <c r="P1267" s="0" t="n">
        <v>0</v>
      </c>
      <c r="Q1267" s="0" t="n">
        <v>0</v>
      </c>
      <c r="R1267" s="0" t="n">
        <v>0</v>
      </c>
      <c r="S1267" s="0" t="n">
        <v>75.82</v>
      </c>
      <c r="T1267" s="0" t="n">
        <v>73.46</v>
      </c>
      <c r="U1267" s="0" t="n">
        <v>73.46</v>
      </c>
      <c r="V1267" s="0" t="n">
        <v>78.83</v>
      </c>
      <c r="W1267" s="0" t="n">
        <v>472387</v>
      </c>
      <c r="X1267" s="0" t="n">
        <v>75.11</v>
      </c>
      <c r="Y1267" s="0" t="n">
        <v>75.34</v>
      </c>
      <c r="Z1267" s="0" t="n">
        <v>81</v>
      </c>
      <c r="AA1267" s="0" t="n">
        <v>150000</v>
      </c>
      <c r="AB1267" s="0" t="n">
        <v>1512.6</v>
      </c>
      <c r="AC1267" s="0" t="n">
        <v>0</v>
      </c>
      <c r="AD1267" s="0" t="s">
        <v>99</v>
      </c>
      <c r="AE1267" s="0" t="s">
        <v>99</v>
      </c>
      <c r="AH1267" s="0" t="n">
        <v>6</v>
      </c>
      <c r="AI1267" s="0" t="s">
        <v>2133</v>
      </c>
      <c r="AJ1267" s="0" t="s">
        <v>32112</v>
      </c>
      <c r="AK1267" s="0" t="s">
        <v>31135</v>
      </c>
      <c r="AL1267" s="0" t="s">
        <v>2112</v>
      </c>
    </row>
    <row r="1268" customFormat="false" ht="15" hidden="false" customHeight="false" outlineLevel="0" collapsed="false">
      <c r="A1268" s="0" t="s">
        <v>34090</v>
      </c>
      <c r="B1268" s="0" t="s">
        <v>34091</v>
      </c>
      <c r="C1268" s="0" t="s">
        <v>34092</v>
      </c>
      <c r="D1268" s="0" t="s">
        <v>34092</v>
      </c>
      <c r="E1268" s="0" t="s">
        <v>34093</v>
      </c>
      <c r="F1268" s="0" t="s">
        <v>498</v>
      </c>
      <c r="G1268" s="0" t="n">
        <v>3</v>
      </c>
      <c r="H1268" s="0" t="n">
        <v>1</v>
      </c>
      <c r="I1268" s="0" t="n">
        <v>0.01</v>
      </c>
      <c r="J1268" s="0" t="n">
        <v>1000</v>
      </c>
      <c r="K1268" s="0" t="n">
        <v>0</v>
      </c>
      <c r="L1268" s="0" t="n">
        <v>0</v>
      </c>
      <c r="M1268" s="0" t="n">
        <v>100.01</v>
      </c>
      <c r="N1268" s="0" t="n">
        <v>0</v>
      </c>
      <c r="O1268" s="0" t="n">
        <v>100.01</v>
      </c>
      <c r="P1268" s="0" t="n">
        <v>0</v>
      </c>
      <c r="Q1268" s="0" t="n">
        <v>0</v>
      </c>
      <c r="R1268" s="0" t="n">
        <v>0</v>
      </c>
      <c r="S1268" s="0" t="n">
        <v>0</v>
      </c>
      <c r="T1268" s="0" t="n">
        <v>0</v>
      </c>
      <c r="U1268" s="0" t="n">
        <v>0</v>
      </c>
      <c r="V1268" s="0" t="n">
        <v>0</v>
      </c>
      <c r="W1268" s="0" t="n">
        <v>0</v>
      </c>
      <c r="X1268" s="0" t="n">
        <v>0</v>
      </c>
      <c r="Y1268" s="0" t="n">
        <v>0</v>
      </c>
      <c r="Z1268" s="0" t="n">
        <v>0</v>
      </c>
      <c r="AA1268" s="0" t="n">
        <v>40000000</v>
      </c>
      <c r="AB1268" s="0" t="n">
        <v>0</v>
      </c>
      <c r="AC1268" s="0" t="n">
        <v>0</v>
      </c>
      <c r="AD1268" s="0" t="s">
        <v>99</v>
      </c>
      <c r="AE1268" s="0" t="s">
        <v>99</v>
      </c>
      <c r="AH1268" s="0" t="n">
        <v>8</v>
      </c>
      <c r="AI1268" s="0" t="s">
        <v>2133</v>
      </c>
      <c r="AJ1268" s="0" t="s">
        <v>32112</v>
      </c>
      <c r="AK1268" s="0" t="s">
        <v>31135</v>
      </c>
      <c r="AL1268" s="0" t="s">
        <v>2112</v>
      </c>
    </row>
    <row r="1269" customFormat="false" ht="15" hidden="false" customHeight="false" outlineLevel="0" collapsed="false">
      <c r="A1269" s="0" t="s">
        <v>34094</v>
      </c>
      <c r="B1269" s="0" t="s">
        <v>34095</v>
      </c>
      <c r="C1269" s="0" t="s">
        <v>34096</v>
      </c>
      <c r="D1269" s="0" t="s">
        <v>34096</v>
      </c>
      <c r="E1269" s="0" t="s">
        <v>34097</v>
      </c>
      <c r="F1269" s="0" t="s">
        <v>498</v>
      </c>
      <c r="G1269" s="0" t="n">
        <v>3</v>
      </c>
      <c r="H1269" s="0" t="n">
        <v>1</v>
      </c>
      <c r="I1269" s="0" t="n">
        <v>0.01</v>
      </c>
      <c r="J1269" s="0" t="n">
        <v>1000</v>
      </c>
      <c r="K1269" s="0" t="n">
        <v>0</v>
      </c>
      <c r="L1269" s="0" t="n">
        <v>0</v>
      </c>
      <c r="M1269" s="0" t="n">
        <v>100</v>
      </c>
      <c r="N1269" s="0" t="n">
        <v>0</v>
      </c>
      <c r="O1269" s="0" t="n">
        <v>100</v>
      </c>
      <c r="P1269" s="0" t="n">
        <v>0</v>
      </c>
      <c r="Q1269" s="0" t="n">
        <v>0</v>
      </c>
      <c r="R1269" s="0" t="n">
        <v>0</v>
      </c>
      <c r="S1269" s="0" t="n">
        <v>0</v>
      </c>
      <c r="T1269" s="0" t="n">
        <v>0</v>
      </c>
      <c r="U1269" s="0" t="n">
        <v>0</v>
      </c>
      <c r="V1269" s="0" t="n">
        <v>0</v>
      </c>
      <c r="W1269" s="0" t="n">
        <v>0</v>
      </c>
      <c r="X1269" s="0" t="n">
        <v>0</v>
      </c>
      <c r="Y1269" s="0" t="n">
        <v>0</v>
      </c>
      <c r="Z1269" s="0" t="n">
        <v>0</v>
      </c>
      <c r="AA1269" s="0" t="n">
        <v>40000000</v>
      </c>
      <c r="AB1269" s="0" t="n">
        <v>0</v>
      </c>
      <c r="AC1269" s="0" t="n">
        <v>0</v>
      </c>
      <c r="AD1269" s="0" t="s">
        <v>99</v>
      </c>
      <c r="AE1269" s="0" t="s">
        <v>99</v>
      </c>
      <c r="AH1269" s="0" t="n">
        <v>8</v>
      </c>
      <c r="AI1269" s="0" t="s">
        <v>2133</v>
      </c>
      <c r="AJ1269" s="0" t="s">
        <v>32112</v>
      </c>
      <c r="AK1269" s="0" t="s">
        <v>31135</v>
      </c>
      <c r="AL1269" s="0" t="s">
        <v>2112</v>
      </c>
    </row>
    <row r="1270" customFormat="false" ht="15" hidden="false" customHeight="false" outlineLevel="0" collapsed="false">
      <c r="A1270" s="0" t="s">
        <v>34098</v>
      </c>
      <c r="B1270" s="0" t="s">
        <v>34099</v>
      </c>
      <c r="C1270" s="0" t="s">
        <v>34100</v>
      </c>
      <c r="D1270" s="0" t="s">
        <v>34100</v>
      </c>
      <c r="E1270" s="0" t="s">
        <v>34101</v>
      </c>
      <c r="F1270" s="0" t="s">
        <v>498</v>
      </c>
      <c r="G1270" s="0" t="n">
        <v>3</v>
      </c>
      <c r="H1270" s="0" t="n">
        <v>1</v>
      </c>
      <c r="I1270" s="0" t="n">
        <v>0.01</v>
      </c>
      <c r="J1270" s="0" t="n">
        <v>1000</v>
      </c>
      <c r="K1270" s="0" t="n">
        <v>0</v>
      </c>
      <c r="L1270" s="0" t="n">
        <v>0</v>
      </c>
      <c r="M1270" s="0" t="n">
        <v>100</v>
      </c>
      <c r="N1270" s="0" t="n">
        <v>0</v>
      </c>
      <c r="O1270" s="0" t="n">
        <v>100</v>
      </c>
      <c r="P1270" s="0" t="n">
        <v>0</v>
      </c>
      <c r="Q1270" s="0" t="n">
        <v>0</v>
      </c>
      <c r="R1270" s="0" t="n">
        <v>0</v>
      </c>
      <c r="S1270" s="0" t="n">
        <v>0</v>
      </c>
      <c r="T1270" s="0" t="n">
        <v>0</v>
      </c>
      <c r="U1270" s="0" t="n">
        <v>0</v>
      </c>
      <c r="V1270" s="0" t="n">
        <v>0</v>
      </c>
      <c r="W1270" s="0" t="n">
        <v>0</v>
      </c>
      <c r="X1270" s="0" t="n">
        <v>0</v>
      </c>
      <c r="Y1270" s="0" t="n">
        <v>0</v>
      </c>
      <c r="Z1270" s="0" t="n">
        <v>0</v>
      </c>
      <c r="AA1270" s="0" t="n">
        <v>40000000</v>
      </c>
      <c r="AB1270" s="0" t="n">
        <v>0</v>
      </c>
      <c r="AC1270" s="0" t="n">
        <v>0</v>
      </c>
      <c r="AD1270" s="0" t="s">
        <v>99</v>
      </c>
      <c r="AE1270" s="0" t="s">
        <v>99</v>
      </c>
      <c r="AH1270" s="0" t="n">
        <v>8</v>
      </c>
      <c r="AI1270" s="0" t="s">
        <v>2133</v>
      </c>
      <c r="AJ1270" s="0" t="s">
        <v>32112</v>
      </c>
      <c r="AK1270" s="0" t="s">
        <v>31135</v>
      </c>
      <c r="AL1270" s="0" t="s">
        <v>2112</v>
      </c>
    </row>
    <row r="1271" customFormat="false" ht="15" hidden="false" customHeight="false" outlineLevel="0" collapsed="false">
      <c r="A1271" s="0" t="s">
        <v>34102</v>
      </c>
      <c r="B1271" s="0" t="s">
        <v>34103</v>
      </c>
      <c r="C1271" s="0" t="s">
        <v>34104</v>
      </c>
      <c r="D1271" s="0" t="s">
        <v>34104</v>
      </c>
      <c r="E1271" s="0" t="s">
        <v>34105</v>
      </c>
      <c r="F1271" s="0" t="s">
        <v>498</v>
      </c>
      <c r="G1271" s="0" t="n">
        <v>3</v>
      </c>
      <c r="H1271" s="0" t="n">
        <v>1</v>
      </c>
      <c r="I1271" s="0" t="n">
        <v>0.01</v>
      </c>
      <c r="J1271" s="0" t="n">
        <v>1000</v>
      </c>
      <c r="K1271" s="0" t="n">
        <v>0</v>
      </c>
      <c r="L1271" s="0" t="n">
        <v>0</v>
      </c>
      <c r="M1271" s="0" t="n">
        <v>100</v>
      </c>
      <c r="N1271" s="0" t="n">
        <v>0</v>
      </c>
      <c r="O1271" s="0" t="n">
        <v>100</v>
      </c>
      <c r="P1271" s="0" t="n">
        <v>0</v>
      </c>
      <c r="Q1271" s="0" t="n">
        <v>0</v>
      </c>
      <c r="R1271" s="0" t="n">
        <v>0</v>
      </c>
      <c r="S1271" s="0" t="n">
        <v>0</v>
      </c>
      <c r="T1271" s="0" t="n">
        <v>0</v>
      </c>
      <c r="U1271" s="0" t="n">
        <v>0</v>
      </c>
      <c r="V1271" s="0" t="n">
        <v>0</v>
      </c>
      <c r="W1271" s="0" t="n">
        <v>0</v>
      </c>
      <c r="X1271" s="0" t="n">
        <v>0</v>
      </c>
      <c r="Y1271" s="0" t="n">
        <v>0</v>
      </c>
      <c r="Z1271" s="0" t="n">
        <v>0</v>
      </c>
      <c r="AA1271" s="0" t="n">
        <v>40000000</v>
      </c>
      <c r="AB1271" s="0" t="n">
        <v>0</v>
      </c>
      <c r="AC1271" s="0" t="n">
        <v>0</v>
      </c>
      <c r="AD1271" s="0" t="s">
        <v>99</v>
      </c>
      <c r="AE1271" s="0" t="s">
        <v>99</v>
      </c>
      <c r="AH1271" s="0" t="n">
        <v>8</v>
      </c>
      <c r="AI1271" s="0" t="s">
        <v>2133</v>
      </c>
      <c r="AJ1271" s="0" t="s">
        <v>32112</v>
      </c>
      <c r="AK1271" s="0" t="s">
        <v>31135</v>
      </c>
      <c r="AL1271" s="0" t="s">
        <v>2112</v>
      </c>
    </row>
    <row r="1272" customFormat="false" ht="15" hidden="false" customHeight="false" outlineLevel="0" collapsed="false">
      <c r="A1272" s="0" t="s">
        <v>34106</v>
      </c>
      <c r="B1272" s="0" t="s">
        <v>34107</v>
      </c>
      <c r="C1272" s="0" t="s">
        <v>34108</v>
      </c>
      <c r="D1272" s="0" t="s">
        <v>34108</v>
      </c>
      <c r="E1272" s="0" t="s">
        <v>34109</v>
      </c>
      <c r="F1272" s="0" t="s">
        <v>498</v>
      </c>
      <c r="G1272" s="0" t="n">
        <v>3</v>
      </c>
      <c r="H1272" s="0" t="n">
        <v>1</v>
      </c>
      <c r="I1272" s="0" t="n">
        <v>0.01</v>
      </c>
      <c r="J1272" s="0" t="n">
        <v>1000</v>
      </c>
      <c r="K1272" s="0" t="n">
        <v>0</v>
      </c>
      <c r="L1272" s="0" t="n">
        <v>0</v>
      </c>
      <c r="M1272" s="0" t="n">
        <v>100</v>
      </c>
      <c r="N1272" s="0" t="n">
        <v>0</v>
      </c>
      <c r="O1272" s="0" t="n">
        <v>100</v>
      </c>
      <c r="P1272" s="0" t="n">
        <v>0</v>
      </c>
      <c r="Q1272" s="0" t="n">
        <v>0</v>
      </c>
      <c r="R1272" s="0" t="n">
        <v>0</v>
      </c>
      <c r="S1272" s="0" t="n">
        <v>0</v>
      </c>
      <c r="T1272" s="0" t="n">
        <v>0</v>
      </c>
      <c r="U1272" s="0" t="n">
        <v>0</v>
      </c>
      <c r="V1272" s="0" t="n">
        <v>0</v>
      </c>
      <c r="W1272" s="0" t="n">
        <v>0</v>
      </c>
      <c r="X1272" s="0" t="n">
        <v>0</v>
      </c>
      <c r="Y1272" s="0" t="n">
        <v>0</v>
      </c>
      <c r="Z1272" s="0" t="n">
        <v>0</v>
      </c>
      <c r="AA1272" s="0" t="n">
        <v>40000000</v>
      </c>
      <c r="AB1272" s="0" t="n">
        <v>0</v>
      </c>
      <c r="AC1272" s="0" t="n">
        <v>0</v>
      </c>
      <c r="AD1272" s="0" t="s">
        <v>99</v>
      </c>
      <c r="AE1272" s="0" t="s">
        <v>99</v>
      </c>
      <c r="AH1272" s="0" t="n">
        <v>8</v>
      </c>
      <c r="AI1272" s="0" t="s">
        <v>2133</v>
      </c>
      <c r="AJ1272" s="0" t="s">
        <v>32112</v>
      </c>
      <c r="AK1272" s="0" t="s">
        <v>31135</v>
      </c>
      <c r="AL1272" s="0" t="s">
        <v>2112</v>
      </c>
    </row>
    <row r="1273" customFormat="false" ht="15" hidden="false" customHeight="false" outlineLevel="0" collapsed="false">
      <c r="A1273" s="0" t="s">
        <v>34110</v>
      </c>
      <c r="B1273" s="0" t="s">
        <v>34111</v>
      </c>
      <c r="C1273" s="0" t="s">
        <v>34112</v>
      </c>
      <c r="D1273" s="0" t="s">
        <v>34112</v>
      </c>
      <c r="E1273" s="0" t="s">
        <v>34113</v>
      </c>
      <c r="F1273" s="0" t="s">
        <v>498</v>
      </c>
      <c r="G1273" s="0" t="n">
        <v>3</v>
      </c>
      <c r="H1273" s="0" t="n">
        <v>1</v>
      </c>
      <c r="I1273" s="0" t="n">
        <v>0.01</v>
      </c>
      <c r="J1273" s="0" t="n">
        <v>1000</v>
      </c>
      <c r="K1273" s="0" t="n">
        <v>0</v>
      </c>
      <c r="L1273" s="0" t="n">
        <v>0</v>
      </c>
      <c r="M1273" s="0" t="n">
        <v>100</v>
      </c>
      <c r="N1273" s="0" t="n">
        <v>0</v>
      </c>
      <c r="O1273" s="0" t="n">
        <v>100</v>
      </c>
      <c r="P1273" s="0" t="n">
        <v>0</v>
      </c>
      <c r="Q1273" s="0" t="n">
        <v>0</v>
      </c>
      <c r="R1273" s="0" t="n">
        <v>0</v>
      </c>
      <c r="S1273" s="0" t="n">
        <v>0</v>
      </c>
      <c r="T1273" s="0" t="n">
        <v>0</v>
      </c>
      <c r="U1273" s="0" t="n">
        <v>0</v>
      </c>
      <c r="V1273" s="0" t="n">
        <v>0</v>
      </c>
      <c r="W1273" s="0" t="n">
        <v>0</v>
      </c>
      <c r="X1273" s="0" t="n">
        <v>0</v>
      </c>
      <c r="Y1273" s="0" t="n">
        <v>0</v>
      </c>
      <c r="Z1273" s="0" t="n">
        <v>0</v>
      </c>
      <c r="AA1273" s="0" t="n">
        <v>40000000</v>
      </c>
      <c r="AB1273" s="0" t="n">
        <v>0</v>
      </c>
      <c r="AC1273" s="0" t="n">
        <v>0</v>
      </c>
      <c r="AD1273" s="0" t="s">
        <v>99</v>
      </c>
      <c r="AE1273" s="0" t="s">
        <v>99</v>
      </c>
      <c r="AH1273" s="0" t="n">
        <v>8</v>
      </c>
      <c r="AI1273" s="0" t="s">
        <v>2133</v>
      </c>
      <c r="AJ1273" s="0" t="s">
        <v>32112</v>
      </c>
      <c r="AK1273" s="0" t="s">
        <v>31135</v>
      </c>
      <c r="AL1273" s="0" t="s">
        <v>2112</v>
      </c>
    </row>
    <row r="1274" customFormat="false" ht="15" hidden="false" customHeight="false" outlineLevel="0" collapsed="false">
      <c r="A1274" s="0" t="s">
        <v>34114</v>
      </c>
      <c r="B1274" s="0" t="s">
        <v>34115</v>
      </c>
      <c r="C1274" s="0" t="s">
        <v>34116</v>
      </c>
      <c r="D1274" s="0" t="s">
        <v>34116</v>
      </c>
      <c r="E1274" s="0" t="s">
        <v>34117</v>
      </c>
      <c r="F1274" s="0" t="s">
        <v>498</v>
      </c>
      <c r="G1274" s="0" t="n">
        <v>3</v>
      </c>
      <c r="H1274" s="0" t="n">
        <v>1</v>
      </c>
      <c r="I1274" s="0" t="n">
        <v>0.01</v>
      </c>
      <c r="J1274" s="0" t="n">
        <v>1000</v>
      </c>
      <c r="K1274" s="0" t="n">
        <v>0</v>
      </c>
      <c r="L1274" s="0" t="n">
        <v>0</v>
      </c>
      <c r="M1274" s="0" t="n">
        <v>100</v>
      </c>
      <c r="N1274" s="0" t="n">
        <v>0</v>
      </c>
      <c r="O1274" s="0" t="n">
        <v>100</v>
      </c>
      <c r="P1274" s="0" t="n">
        <v>0</v>
      </c>
      <c r="Q1274" s="0" t="n">
        <v>0</v>
      </c>
      <c r="R1274" s="0" t="n">
        <v>0</v>
      </c>
      <c r="S1274" s="0" t="n">
        <v>0</v>
      </c>
      <c r="T1274" s="0" t="n">
        <v>0</v>
      </c>
      <c r="U1274" s="0" t="n">
        <v>0</v>
      </c>
      <c r="V1274" s="0" t="n">
        <v>0</v>
      </c>
      <c r="W1274" s="0" t="n">
        <v>0</v>
      </c>
      <c r="X1274" s="0" t="n">
        <v>0</v>
      </c>
      <c r="Y1274" s="0" t="n">
        <v>0</v>
      </c>
      <c r="Z1274" s="0" t="n">
        <v>0</v>
      </c>
      <c r="AA1274" s="0" t="n">
        <v>40000000</v>
      </c>
      <c r="AB1274" s="0" t="n">
        <v>0</v>
      </c>
      <c r="AC1274" s="0" t="n">
        <v>0</v>
      </c>
      <c r="AD1274" s="0" t="s">
        <v>99</v>
      </c>
      <c r="AE1274" s="0" t="s">
        <v>99</v>
      </c>
      <c r="AH1274" s="0" t="n">
        <v>8</v>
      </c>
      <c r="AI1274" s="0" t="s">
        <v>2133</v>
      </c>
      <c r="AJ1274" s="0" t="s">
        <v>32112</v>
      </c>
      <c r="AK1274" s="0" t="s">
        <v>31135</v>
      </c>
      <c r="AL1274" s="0" t="s">
        <v>2112</v>
      </c>
    </row>
    <row r="1275" customFormat="false" ht="15" hidden="false" customHeight="false" outlineLevel="0" collapsed="false">
      <c r="A1275" s="0" t="s">
        <v>34118</v>
      </c>
      <c r="B1275" s="0" t="s">
        <v>34119</v>
      </c>
      <c r="C1275" s="0" t="s">
        <v>34120</v>
      </c>
      <c r="D1275" s="0" t="s">
        <v>34120</v>
      </c>
      <c r="E1275" s="0" t="s">
        <v>34121</v>
      </c>
      <c r="F1275" s="0" t="s">
        <v>498</v>
      </c>
      <c r="G1275" s="0" t="n">
        <v>3</v>
      </c>
      <c r="H1275" s="0" t="n">
        <v>1</v>
      </c>
      <c r="I1275" s="0" t="n">
        <v>0.01</v>
      </c>
      <c r="J1275" s="0" t="n">
        <v>1000</v>
      </c>
      <c r="K1275" s="0" t="n">
        <v>0</v>
      </c>
      <c r="L1275" s="0" t="n">
        <v>0</v>
      </c>
      <c r="M1275" s="0" t="n">
        <v>100</v>
      </c>
      <c r="N1275" s="0" t="n">
        <v>0</v>
      </c>
      <c r="O1275" s="0" t="n">
        <v>100</v>
      </c>
      <c r="P1275" s="0" t="n">
        <v>0</v>
      </c>
      <c r="Q1275" s="0" t="n">
        <v>0</v>
      </c>
      <c r="R1275" s="0" t="n">
        <v>0</v>
      </c>
      <c r="S1275" s="0" t="n">
        <v>0</v>
      </c>
      <c r="T1275" s="0" t="n">
        <v>0</v>
      </c>
      <c r="U1275" s="0" t="n">
        <v>0</v>
      </c>
      <c r="V1275" s="0" t="n">
        <v>0</v>
      </c>
      <c r="W1275" s="0" t="n">
        <v>0</v>
      </c>
      <c r="X1275" s="0" t="n">
        <v>0</v>
      </c>
      <c r="Y1275" s="0" t="n">
        <v>0</v>
      </c>
      <c r="Z1275" s="0" t="n">
        <v>0</v>
      </c>
      <c r="AA1275" s="0" t="n">
        <v>20000000</v>
      </c>
      <c r="AB1275" s="0" t="n">
        <v>0</v>
      </c>
      <c r="AC1275" s="0" t="n">
        <v>0</v>
      </c>
      <c r="AD1275" s="0" t="s">
        <v>99</v>
      </c>
      <c r="AE1275" s="0" t="s">
        <v>99</v>
      </c>
      <c r="AH1275" s="0" t="n">
        <v>8</v>
      </c>
      <c r="AI1275" s="0" t="s">
        <v>2133</v>
      </c>
      <c r="AJ1275" s="0" t="s">
        <v>32112</v>
      </c>
      <c r="AK1275" s="0" t="s">
        <v>31135</v>
      </c>
      <c r="AL1275" s="0" t="s">
        <v>2112</v>
      </c>
    </row>
    <row r="1276" customFormat="false" ht="15" hidden="false" customHeight="false" outlineLevel="0" collapsed="false">
      <c r="A1276" s="0" t="s">
        <v>34122</v>
      </c>
      <c r="B1276" s="0" t="s">
        <v>34123</v>
      </c>
      <c r="C1276" s="0" t="s">
        <v>19530</v>
      </c>
      <c r="D1276" s="0" t="s">
        <v>19530</v>
      </c>
      <c r="E1276" s="0" t="s">
        <v>34124</v>
      </c>
      <c r="F1276" s="0" t="s">
        <v>498</v>
      </c>
      <c r="G1276" s="0" t="n">
        <v>2</v>
      </c>
      <c r="H1276" s="0" t="n">
        <v>1</v>
      </c>
      <c r="I1276" s="0" t="n">
        <v>0.01</v>
      </c>
      <c r="J1276" s="0" t="n">
        <v>1000</v>
      </c>
      <c r="K1276" s="0" t="n">
        <v>-0.04</v>
      </c>
      <c r="L1276" s="0" t="n">
        <v>93.89</v>
      </c>
      <c r="M1276" s="0" t="n">
        <v>93.93</v>
      </c>
      <c r="N1276" s="0" t="n">
        <v>94.71</v>
      </c>
      <c r="O1276" s="0" t="n">
        <v>93.89</v>
      </c>
      <c r="P1276" s="0" t="n">
        <v>0</v>
      </c>
      <c r="Q1276" s="0" t="n">
        <v>0</v>
      </c>
      <c r="R1276" s="0" t="n">
        <v>0</v>
      </c>
      <c r="S1276" s="0" t="n">
        <v>93.97</v>
      </c>
      <c r="T1276" s="0" t="n">
        <v>94.7</v>
      </c>
      <c r="U1276" s="0" t="n">
        <v>93.74</v>
      </c>
      <c r="V1276" s="0" t="n">
        <v>94.7</v>
      </c>
      <c r="W1276" s="0" t="n">
        <v>19734</v>
      </c>
      <c r="X1276" s="0" t="n">
        <v>93.89</v>
      </c>
      <c r="Y1276" s="0" t="n">
        <v>93.98</v>
      </c>
      <c r="Z1276" s="0" t="n">
        <v>14</v>
      </c>
      <c r="AA1276" s="0" t="n">
        <v>30000000</v>
      </c>
      <c r="AB1276" s="0" t="n">
        <v>938.9</v>
      </c>
      <c r="AC1276" s="0" t="n">
        <v>0</v>
      </c>
      <c r="AD1276" s="0" t="s">
        <v>99</v>
      </c>
      <c r="AE1276" s="0" t="s">
        <v>99</v>
      </c>
      <c r="AH1276" s="0" t="n">
        <v>8</v>
      </c>
      <c r="AI1276" s="0" t="s">
        <v>2133</v>
      </c>
      <c r="AJ1276" s="0" t="s">
        <v>32112</v>
      </c>
      <c r="AK1276" s="0" t="s">
        <v>31135</v>
      </c>
      <c r="AL1276" s="0" t="s">
        <v>2112</v>
      </c>
    </row>
    <row r="1277" customFormat="false" ht="15" hidden="false" customHeight="false" outlineLevel="0" collapsed="false">
      <c r="A1277" s="0" t="s">
        <v>34125</v>
      </c>
      <c r="B1277" s="0" t="s">
        <v>34126</v>
      </c>
      <c r="C1277" s="0" t="s">
        <v>34127</v>
      </c>
      <c r="D1277" s="0" t="s">
        <v>34127</v>
      </c>
      <c r="E1277" s="0" t="s">
        <v>34128</v>
      </c>
      <c r="F1277" s="0" t="s">
        <v>498</v>
      </c>
      <c r="G1277" s="0" t="n">
        <v>2</v>
      </c>
      <c r="H1277" s="0" t="n">
        <v>1</v>
      </c>
      <c r="I1277" s="0" t="n">
        <v>0.01</v>
      </c>
      <c r="J1277" s="0" t="n">
        <v>1000</v>
      </c>
      <c r="K1277" s="0" t="n">
        <v>0</v>
      </c>
      <c r="L1277" s="0" t="n">
        <v>0</v>
      </c>
      <c r="M1277" s="0" t="n">
        <v>0</v>
      </c>
      <c r="N1277" s="0" t="n">
        <v>0</v>
      </c>
      <c r="O1277" s="0" t="n">
        <v>0</v>
      </c>
      <c r="P1277" s="0" t="n">
        <v>0</v>
      </c>
      <c r="Q1277" s="0" t="n">
        <v>0</v>
      </c>
      <c r="R1277" s="0" t="n">
        <v>0</v>
      </c>
      <c r="S1277" s="0" t="n">
        <v>0</v>
      </c>
      <c r="T1277" s="0" t="n">
        <v>0</v>
      </c>
      <c r="U1277" s="0" t="n">
        <v>0</v>
      </c>
      <c r="V1277" s="0" t="n">
        <v>0</v>
      </c>
      <c r="W1277" s="0" t="n">
        <v>0</v>
      </c>
      <c r="X1277" s="0" t="n">
        <v>0</v>
      </c>
      <c r="Y1277" s="0" t="n">
        <v>0</v>
      </c>
      <c r="Z1277" s="0" t="n">
        <v>0</v>
      </c>
      <c r="AA1277" s="0" t="n">
        <v>20000000</v>
      </c>
      <c r="AB1277" s="0" t="n">
        <v>0</v>
      </c>
      <c r="AC1277" s="0" t="n">
        <v>0</v>
      </c>
      <c r="AD1277" s="0" t="s">
        <v>99</v>
      </c>
      <c r="AE1277" s="0" t="s">
        <v>99</v>
      </c>
      <c r="AH1277" s="0" t="n">
        <v>8</v>
      </c>
      <c r="AI1277" s="0" t="s">
        <v>2133</v>
      </c>
      <c r="AJ1277" s="0" t="s">
        <v>32112</v>
      </c>
      <c r="AK1277" s="0" t="s">
        <v>31135</v>
      </c>
      <c r="AL1277" s="0" t="s">
        <v>2112</v>
      </c>
    </row>
    <row r="1278" customFormat="false" ht="15" hidden="false" customHeight="false" outlineLevel="0" collapsed="false">
      <c r="A1278" s="0" t="s">
        <v>34129</v>
      </c>
      <c r="B1278" s="0" t="s">
        <v>34130</v>
      </c>
      <c r="C1278" s="0" t="s">
        <v>22581</v>
      </c>
      <c r="D1278" s="0" t="s">
        <v>22581</v>
      </c>
      <c r="E1278" s="0" t="s">
        <v>34131</v>
      </c>
      <c r="F1278" s="0" t="s">
        <v>498</v>
      </c>
      <c r="G1278" s="0" t="n">
        <v>2</v>
      </c>
      <c r="H1278" s="0" t="n">
        <v>1</v>
      </c>
      <c r="I1278" s="0" t="n">
        <v>0.01</v>
      </c>
      <c r="J1278" s="0" t="n">
        <v>1000</v>
      </c>
      <c r="K1278" s="0" t="n">
        <v>-0.1</v>
      </c>
      <c r="L1278" s="0" t="n">
        <v>96.54</v>
      </c>
      <c r="M1278" s="0" t="n">
        <v>96.64</v>
      </c>
      <c r="N1278" s="0" t="n">
        <v>96.56</v>
      </c>
      <c r="O1278" s="0" t="n">
        <v>96.53</v>
      </c>
      <c r="P1278" s="0" t="n">
        <v>0</v>
      </c>
      <c r="Q1278" s="0" t="n">
        <v>0</v>
      </c>
      <c r="R1278" s="0" t="n">
        <v>0</v>
      </c>
      <c r="S1278" s="0" t="n">
        <v>96.45</v>
      </c>
      <c r="T1278" s="0" t="n">
        <v>96.65</v>
      </c>
      <c r="U1278" s="0" t="n">
        <v>96.01</v>
      </c>
      <c r="V1278" s="0" t="n">
        <v>96.65</v>
      </c>
      <c r="W1278" s="0" t="n">
        <v>10619556</v>
      </c>
      <c r="X1278" s="0" t="n">
        <v>96.46</v>
      </c>
      <c r="Y1278" s="0" t="n">
        <v>96.57</v>
      </c>
      <c r="Z1278" s="0" t="n">
        <v>386</v>
      </c>
      <c r="AA1278" s="0" t="n">
        <v>40000000</v>
      </c>
      <c r="AB1278" s="0" t="n">
        <v>1930.8</v>
      </c>
      <c r="AC1278" s="0" t="n">
        <v>0</v>
      </c>
      <c r="AD1278" s="0" t="s">
        <v>99</v>
      </c>
      <c r="AE1278" s="0" t="s">
        <v>99</v>
      </c>
      <c r="AH1278" s="0" t="n">
        <v>8</v>
      </c>
      <c r="AI1278" s="0" t="s">
        <v>2133</v>
      </c>
      <c r="AJ1278" s="0" t="s">
        <v>32112</v>
      </c>
      <c r="AK1278" s="0" t="s">
        <v>31135</v>
      </c>
      <c r="AL1278" s="0" t="s">
        <v>2112</v>
      </c>
    </row>
    <row r="1279" customFormat="false" ht="15" hidden="false" customHeight="false" outlineLevel="0" collapsed="false">
      <c r="A1279" s="0" t="s">
        <v>34132</v>
      </c>
      <c r="B1279" s="0" t="s">
        <v>34133</v>
      </c>
      <c r="C1279" s="0" t="s">
        <v>34134</v>
      </c>
      <c r="D1279" s="0" t="s">
        <v>34134</v>
      </c>
      <c r="E1279" s="0" t="s">
        <v>34135</v>
      </c>
      <c r="F1279" s="0" t="s">
        <v>498</v>
      </c>
      <c r="G1279" s="0" t="n">
        <v>2</v>
      </c>
      <c r="H1279" s="0" t="n">
        <v>1</v>
      </c>
      <c r="I1279" s="0" t="n">
        <v>0.01</v>
      </c>
      <c r="J1279" s="0" t="n">
        <v>1000</v>
      </c>
      <c r="K1279" s="0" t="n">
        <v>0</v>
      </c>
      <c r="L1279" s="0" t="n">
        <v>0</v>
      </c>
      <c r="M1279" s="0" t="n">
        <v>0</v>
      </c>
      <c r="N1279" s="0" t="n">
        <v>0</v>
      </c>
      <c r="O1279" s="0" t="n">
        <v>0</v>
      </c>
      <c r="P1279" s="0" t="n">
        <v>0</v>
      </c>
      <c r="Q1279" s="0" t="n">
        <v>0</v>
      </c>
      <c r="R1279" s="0" t="n">
        <v>0</v>
      </c>
      <c r="S1279" s="0" t="n">
        <v>0</v>
      </c>
      <c r="T1279" s="0" t="n">
        <v>0</v>
      </c>
      <c r="U1279" s="0" t="n">
        <v>0</v>
      </c>
      <c r="V1279" s="0" t="n">
        <v>0</v>
      </c>
      <c r="W1279" s="0" t="n">
        <v>0</v>
      </c>
      <c r="X1279" s="0" t="n">
        <v>0</v>
      </c>
      <c r="Y1279" s="0" t="n">
        <v>0</v>
      </c>
      <c r="Z1279" s="0" t="n">
        <v>0</v>
      </c>
      <c r="AA1279" s="0" t="n">
        <v>15000000</v>
      </c>
      <c r="AB1279" s="0" t="n">
        <v>0</v>
      </c>
      <c r="AC1279" s="0" t="n">
        <v>0</v>
      </c>
      <c r="AD1279" s="0" t="s">
        <v>99</v>
      </c>
      <c r="AE1279" s="0" t="s">
        <v>99</v>
      </c>
      <c r="AH1279" s="0" t="n">
        <v>8</v>
      </c>
      <c r="AI1279" s="0" t="s">
        <v>2133</v>
      </c>
      <c r="AJ1279" s="0" t="s">
        <v>32112</v>
      </c>
      <c r="AK1279" s="0" t="s">
        <v>31135</v>
      </c>
      <c r="AL1279" s="0" t="s">
        <v>2112</v>
      </c>
    </row>
    <row r="1280" customFormat="false" ht="15" hidden="false" customHeight="false" outlineLevel="0" collapsed="false">
      <c r="A1280" s="0" t="s">
        <v>34136</v>
      </c>
      <c r="B1280" s="0" t="s">
        <v>34137</v>
      </c>
      <c r="C1280" s="0" t="s">
        <v>34138</v>
      </c>
      <c r="D1280" s="0" t="s">
        <v>34138</v>
      </c>
      <c r="E1280" s="0" t="s">
        <v>34139</v>
      </c>
      <c r="F1280" s="0" t="s">
        <v>498</v>
      </c>
      <c r="G1280" s="0" t="n">
        <v>2</v>
      </c>
      <c r="H1280" s="0" t="n">
        <v>1</v>
      </c>
      <c r="I1280" s="0" t="n">
        <v>0.01</v>
      </c>
      <c r="J1280" s="0" t="n">
        <v>1000</v>
      </c>
      <c r="K1280" s="0" t="n">
        <v>0</v>
      </c>
      <c r="L1280" s="0" t="n">
        <v>0</v>
      </c>
      <c r="M1280" s="0" t="n">
        <v>0</v>
      </c>
      <c r="N1280" s="0" t="n">
        <v>0</v>
      </c>
      <c r="O1280" s="0" t="n">
        <v>0</v>
      </c>
      <c r="P1280" s="0" t="n">
        <v>0</v>
      </c>
      <c r="Q1280" s="0" t="n">
        <v>0</v>
      </c>
      <c r="R1280" s="0" t="n">
        <v>0</v>
      </c>
      <c r="S1280" s="0" t="n">
        <v>0</v>
      </c>
      <c r="T1280" s="0" t="n">
        <v>0</v>
      </c>
      <c r="U1280" s="0" t="n">
        <v>0</v>
      </c>
      <c r="V1280" s="0" t="n">
        <v>0</v>
      </c>
      <c r="W1280" s="0" t="n">
        <v>0</v>
      </c>
      <c r="X1280" s="0" t="n">
        <v>0</v>
      </c>
      <c r="Y1280" s="0" t="n">
        <v>0</v>
      </c>
      <c r="Z1280" s="0" t="n">
        <v>0</v>
      </c>
      <c r="AA1280" s="0" t="n">
        <v>20000000</v>
      </c>
      <c r="AB1280" s="0" t="n">
        <v>0</v>
      </c>
      <c r="AC1280" s="0" t="n">
        <v>0</v>
      </c>
      <c r="AD1280" s="0" t="s">
        <v>99</v>
      </c>
      <c r="AE1280" s="0" t="s">
        <v>99</v>
      </c>
      <c r="AH1280" s="0" t="n">
        <v>8</v>
      </c>
      <c r="AI1280" s="0" t="s">
        <v>2133</v>
      </c>
      <c r="AJ1280" s="0" t="s">
        <v>32112</v>
      </c>
      <c r="AK1280" s="0" t="s">
        <v>31135</v>
      </c>
      <c r="AL1280" s="0" t="s">
        <v>2112</v>
      </c>
    </row>
    <row r="1281" customFormat="false" ht="15" hidden="false" customHeight="false" outlineLevel="0" collapsed="false">
      <c r="A1281" s="0" t="s">
        <v>34140</v>
      </c>
      <c r="B1281" s="0" t="s">
        <v>34141</v>
      </c>
      <c r="C1281" s="0" t="s">
        <v>34142</v>
      </c>
      <c r="D1281" s="0" t="s">
        <v>34142</v>
      </c>
      <c r="E1281" s="0" t="s">
        <v>34143</v>
      </c>
      <c r="F1281" s="0" t="s">
        <v>498</v>
      </c>
      <c r="G1281" s="0" t="n">
        <v>2</v>
      </c>
      <c r="H1281" s="0" t="n">
        <v>1</v>
      </c>
      <c r="I1281" s="0" t="n">
        <v>0.01</v>
      </c>
      <c r="J1281" s="0" t="n">
        <v>1000</v>
      </c>
      <c r="K1281" s="0" t="n">
        <v>0</v>
      </c>
      <c r="L1281" s="0" t="n">
        <v>0</v>
      </c>
      <c r="M1281" s="0" t="n">
        <v>0</v>
      </c>
      <c r="N1281" s="0" t="n">
        <v>0</v>
      </c>
      <c r="O1281" s="0" t="n">
        <v>0</v>
      </c>
      <c r="P1281" s="0" t="n">
        <v>0</v>
      </c>
      <c r="Q1281" s="0" t="n">
        <v>0</v>
      </c>
      <c r="R1281" s="0" t="n">
        <v>0</v>
      </c>
      <c r="S1281" s="0" t="n">
        <v>0</v>
      </c>
      <c r="T1281" s="0" t="n">
        <v>0</v>
      </c>
      <c r="U1281" s="0" t="n">
        <v>0</v>
      </c>
      <c r="V1281" s="0" t="n">
        <v>0</v>
      </c>
      <c r="W1281" s="0" t="n">
        <v>0</v>
      </c>
      <c r="X1281" s="0" t="n">
        <v>95</v>
      </c>
      <c r="Y1281" s="0" t="n">
        <v>0</v>
      </c>
      <c r="Z1281" s="0" t="n">
        <v>0</v>
      </c>
      <c r="AA1281" s="0" t="n">
        <v>20000000</v>
      </c>
      <c r="AB1281" s="0" t="n">
        <v>0</v>
      </c>
      <c r="AC1281" s="0" t="n">
        <v>0</v>
      </c>
      <c r="AD1281" s="0" t="s">
        <v>99</v>
      </c>
      <c r="AE1281" s="0" t="s">
        <v>99</v>
      </c>
      <c r="AH1281" s="0" t="n">
        <v>8</v>
      </c>
      <c r="AI1281" s="0" t="s">
        <v>2133</v>
      </c>
      <c r="AJ1281" s="0" t="s">
        <v>32112</v>
      </c>
      <c r="AK1281" s="0" t="s">
        <v>31135</v>
      </c>
      <c r="AL1281" s="0" t="s">
        <v>2112</v>
      </c>
    </row>
    <row r="1282" customFormat="false" ht="15" hidden="false" customHeight="false" outlineLevel="0" collapsed="false">
      <c r="A1282" s="0" t="s">
        <v>34144</v>
      </c>
      <c r="B1282" s="0" t="s">
        <v>34145</v>
      </c>
      <c r="C1282" s="0" t="s">
        <v>34146</v>
      </c>
      <c r="D1282" s="0" t="s">
        <v>34146</v>
      </c>
      <c r="E1282" s="0" t="s">
        <v>34147</v>
      </c>
      <c r="F1282" s="0" t="s">
        <v>498</v>
      </c>
      <c r="G1282" s="0" t="n">
        <v>2</v>
      </c>
      <c r="H1282" s="0" t="n">
        <v>1</v>
      </c>
      <c r="I1282" s="0" t="n">
        <v>0.01</v>
      </c>
      <c r="J1282" s="0" t="n">
        <v>1000</v>
      </c>
      <c r="K1282" s="0" t="n">
        <v>0</v>
      </c>
      <c r="L1282" s="0" t="n">
        <v>0</v>
      </c>
      <c r="M1282" s="0" t="n">
        <v>0</v>
      </c>
      <c r="N1282" s="0" t="n">
        <v>0</v>
      </c>
      <c r="O1282" s="0" t="n">
        <v>0</v>
      </c>
      <c r="P1282" s="0" t="n">
        <v>0</v>
      </c>
      <c r="Q1282" s="0" t="n">
        <v>0</v>
      </c>
      <c r="R1282" s="0" t="n">
        <v>0</v>
      </c>
      <c r="S1282" s="0" t="n">
        <v>0</v>
      </c>
      <c r="T1282" s="0" t="n">
        <v>0</v>
      </c>
      <c r="U1282" s="0" t="n">
        <v>0</v>
      </c>
      <c r="V1282" s="0" t="n">
        <v>0</v>
      </c>
      <c r="W1282" s="0" t="n">
        <v>0</v>
      </c>
      <c r="X1282" s="0" t="n">
        <v>95</v>
      </c>
      <c r="Y1282" s="0" t="n">
        <v>0</v>
      </c>
      <c r="Z1282" s="0" t="n">
        <v>0</v>
      </c>
      <c r="AA1282" s="0" t="n">
        <v>20000000</v>
      </c>
      <c r="AB1282" s="0" t="n">
        <v>0</v>
      </c>
      <c r="AC1282" s="0" t="n">
        <v>0</v>
      </c>
      <c r="AD1282" s="0" t="s">
        <v>99</v>
      </c>
      <c r="AE1282" s="0" t="s">
        <v>99</v>
      </c>
      <c r="AH1282" s="0" t="n">
        <v>8</v>
      </c>
      <c r="AI1282" s="0" t="s">
        <v>2133</v>
      </c>
      <c r="AJ1282" s="0" t="s">
        <v>32112</v>
      </c>
      <c r="AK1282" s="0" t="s">
        <v>31135</v>
      </c>
      <c r="AL1282" s="0" t="s">
        <v>2112</v>
      </c>
    </row>
    <row r="1283" customFormat="false" ht="15" hidden="false" customHeight="false" outlineLevel="0" collapsed="false">
      <c r="A1283" s="0" t="s">
        <v>34148</v>
      </c>
      <c r="B1283" s="0" t="s">
        <v>34149</v>
      </c>
      <c r="C1283" s="0" t="s">
        <v>34150</v>
      </c>
      <c r="D1283" s="0" t="s">
        <v>34150</v>
      </c>
      <c r="E1283" s="0" t="s">
        <v>34151</v>
      </c>
      <c r="F1283" s="0" t="s">
        <v>1987</v>
      </c>
      <c r="G1283" s="0" t="n">
        <v>3</v>
      </c>
      <c r="H1283" s="0" t="n">
        <v>1</v>
      </c>
      <c r="I1283" s="0" t="n">
        <v>0.01</v>
      </c>
      <c r="J1283" s="0" t="n">
        <v>5000000</v>
      </c>
      <c r="K1283" s="0" t="n">
        <v>0</v>
      </c>
      <c r="L1283" s="0" t="n">
        <v>0</v>
      </c>
      <c r="M1283" s="0" t="n">
        <v>0</v>
      </c>
      <c r="N1283" s="0" t="n">
        <v>0</v>
      </c>
      <c r="O1283" s="0" t="n">
        <v>0</v>
      </c>
      <c r="P1283" s="0" t="n">
        <v>0</v>
      </c>
      <c r="Q1283" s="0" t="n">
        <v>0</v>
      </c>
      <c r="R1283" s="0" t="n">
        <v>0</v>
      </c>
      <c r="S1283" s="0" t="n">
        <v>0</v>
      </c>
      <c r="T1283" s="0" t="n">
        <v>0</v>
      </c>
      <c r="U1283" s="0" t="n">
        <v>0</v>
      </c>
      <c r="V1283" s="0" t="n">
        <v>0</v>
      </c>
      <c r="W1283" s="0" t="n">
        <v>0</v>
      </c>
      <c r="X1283" s="0" t="n">
        <v>0</v>
      </c>
      <c r="Y1283" s="0" t="n">
        <v>0</v>
      </c>
      <c r="Z1283" s="0" t="n">
        <v>0</v>
      </c>
      <c r="AA1283" s="0" t="n">
        <v>30000</v>
      </c>
      <c r="AB1283" s="0" t="n">
        <v>0</v>
      </c>
      <c r="AC1283" s="0" t="n">
        <v>0</v>
      </c>
      <c r="AD1283" s="0" t="s">
        <v>99</v>
      </c>
      <c r="AE1283" s="0" t="s">
        <v>99</v>
      </c>
      <c r="AF1283" s="0" t="s">
        <v>30149</v>
      </c>
      <c r="AH1283" s="0" t="n">
        <v>0</v>
      </c>
      <c r="AI1283" s="0" t="s">
        <v>2133</v>
      </c>
      <c r="AJ1283" s="0" t="s">
        <v>32112</v>
      </c>
      <c r="AK1283" s="0" t="s">
        <v>31143</v>
      </c>
      <c r="AL1283" s="0" t="s">
        <v>2112</v>
      </c>
    </row>
    <row r="1284" customFormat="false" ht="15" hidden="false" customHeight="false" outlineLevel="0" collapsed="false">
      <c r="A1284" s="0" t="s">
        <v>34152</v>
      </c>
      <c r="B1284" s="0" t="s">
        <v>34153</v>
      </c>
      <c r="C1284" s="0" t="s">
        <v>34154</v>
      </c>
      <c r="D1284" s="0" t="s">
        <v>34154</v>
      </c>
      <c r="E1284" s="0" t="s">
        <v>34155</v>
      </c>
      <c r="F1284" s="0" t="s">
        <v>1987</v>
      </c>
      <c r="G1284" s="0" t="n">
        <v>3</v>
      </c>
      <c r="H1284" s="0" t="n">
        <v>1</v>
      </c>
      <c r="I1284" s="0" t="n">
        <v>0.01</v>
      </c>
      <c r="J1284" s="0" t="n">
        <v>5000000</v>
      </c>
      <c r="K1284" s="0" t="n">
        <v>0</v>
      </c>
      <c r="L1284" s="0" t="n">
        <v>0</v>
      </c>
      <c r="M1284" s="0" t="n">
        <v>0</v>
      </c>
      <c r="N1284" s="0" t="n">
        <v>0</v>
      </c>
      <c r="O1284" s="0" t="n">
        <v>0</v>
      </c>
      <c r="P1284" s="0" t="n">
        <v>0</v>
      </c>
      <c r="Q1284" s="0" t="n">
        <v>0</v>
      </c>
      <c r="R1284" s="0" t="n">
        <v>0</v>
      </c>
      <c r="S1284" s="0" t="n">
        <v>0</v>
      </c>
      <c r="T1284" s="0" t="n">
        <v>0</v>
      </c>
      <c r="U1284" s="0" t="n">
        <v>0</v>
      </c>
      <c r="V1284" s="0" t="n">
        <v>0</v>
      </c>
      <c r="W1284" s="0" t="n">
        <v>0</v>
      </c>
      <c r="X1284" s="0" t="n">
        <v>0</v>
      </c>
      <c r="Y1284" s="0" t="n">
        <v>0</v>
      </c>
      <c r="Z1284" s="0" t="n">
        <v>0</v>
      </c>
      <c r="AA1284" s="0" t="n">
        <v>22840</v>
      </c>
      <c r="AB1284" s="0" t="n">
        <v>0</v>
      </c>
      <c r="AC1284" s="0" t="n">
        <v>0</v>
      </c>
      <c r="AD1284" s="0" t="s">
        <v>99</v>
      </c>
      <c r="AE1284" s="0" t="s">
        <v>99</v>
      </c>
      <c r="AF1284" s="0" t="s">
        <v>30149</v>
      </c>
      <c r="AH1284" s="0" t="n">
        <v>0</v>
      </c>
      <c r="AI1284" s="0" t="s">
        <v>2133</v>
      </c>
      <c r="AJ1284" s="0" t="s">
        <v>32112</v>
      </c>
      <c r="AK1284" s="0" t="s">
        <v>31143</v>
      </c>
      <c r="AL1284" s="0" t="s">
        <v>2112</v>
      </c>
    </row>
    <row r="1285" customFormat="false" ht="15" hidden="false" customHeight="false" outlineLevel="0" collapsed="false">
      <c r="A1285" s="0" t="s">
        <v>34156</v>
      </c>
      <c r="B1285" s="0" t="s">
        <v>34157</v>
      </c>
      <c r="C1285" s="0" t="s">
        <v>19637</v>
      </c>
      <c r="D1285" s="0" t="s">
        <v>19637</v>
      </c>
      <c r="E1285" s="0" t="s">
        <v>34158</v>
      </c>
      <c r="F1285" s="0" t="s">
        <v>498</v>
      </c>
      <c r="G1285" s="0" t="n">
        <v>3</v>
      </c>
      <c r="H1285" s="0" t="n">
        <v>1</v>
      </c>
      <c r="I1285" s="0" t="n">
        <v>0.01</v>
      </c>
      <c r="J1285" s="0" t="n">
        <v>1000</v>
      </c>
      <c r="K1285" s="0" t="n">
        <v>-0.23</v>
      </c>
      <c r="L1285" s="0" t="n">
        <v>98.86</v>
      </c>
      <c r="M1285" s="0" t="n">
        <v>99.09</v>
      </c>
      <c r="N1285" s="0" t="n">
        <v>98.84</v>
      </c>
      <c r="O1285" s="0" t="n">
        <v>98.86</v>
      </c>
      <c r="P1285" s="0" t="n">
        <v>0</v>
      </c>
      <c r="Q1285" s="0" t="n">
        <v>0</v>
      </c>
      <c r="R1285" s="0" t="n">
        <v>0</v>
      </c>
      <c r="S1285" s="0" t="n">
        <v>98.88</v>
      </c>
      <c r="T1285" s="0" t="n">
        <v>99.14</v>
      </c>
      <c r="U1285" s="0" t="n">
        <v>98.72</v>
      </c>
      <c r="V1285" s="0" t="n">
        <v>99.15</v>
      </c>
      <c r="W1285" s="0" t="n">
        <v>29515492</v>
      </c>
      <c r="X1285" s="0" t="n">
        <v>98.8</v>
      </c>
      <c r="Y1285" s="0" t="n">
        <v>98.86</v>
      </c>
      <c r="Z1285" s="0" t="n">
        <v>482</v>
      </c>
      <c r="AA1285" s="0" t="n">
        <v>50000000</v>
      </c>
      <c r="AB1285" s="0" t="n">
        <v>1977.2</v>
      </c>
      <c r="AC1285" s="0" t="n">
        <v>0</v>
      </c>
      <c r="AD1285" s="0" t="s">
        <v>99</v>
      </c>
      <c r="AE1285" s="0" t="s">
        <v>99</v>
      </c>
      <c r="AH1285" s="0" t="n">
        <v>8</v>
      </c>
      <c r="AI1285" s="0" t="s">
        <v>2133</v>
      </c>
      <c r="AJ1285" s="0" t="s">
        <v>32112</v>
      </c>
      <c r="AK1285" s="0" t="s">
        <v>31135</v>
      </c>
      <c r="AL1285" s="0" t="s">
        <v>2112</v>
      </c>
    </row>
    <row r="1286" customFormat="false" ht="15" hidden="false" customHeight="false" outlineLevel="0" collapsed="false">
      <c r="A1286" s="0" t="s">
        <v>34159</v>
      </c>
      <c r="B1286" s="0" t="s">
        <v>34160</v>
      </c>
      <c r="C1286" s="0" t="s">
        <v>22192</v>
      </c>
      <c r="D1286" s="0" t="s">
        <v>22192</v>
      </c>
      <c r="E1286" s="0" t="s">
        <v>34161</v>
      </c>
      <c r="F1286" s="0" t="s">
        <v>498</v>
      </c>
      <c r="G1286" s="0" t="n">
        <v>3</v>
      </c>
      <c r="H1286" s="0" t="n">
        <v>1</v>
      </c>
      <c r="I1286" s="0" t="n">
        <v>0.01</v>
      </c>
      <c r="J1286" s="0" t="n">
        <v>1000</v>
      </c>
      <c r="K1286" s="0" t="n">
        <v>-0.57</v>
      </c>
      <c r="L1286" s="0" t="n">
        <v>97.43</v>
      </c>
      <c r="M1286" s="0" t="n">
        <v>97.99</v>
      </c>
      <c r="N1286" s="0" t="n">
        <v>97.85</v>
      </c>
      <c r="O1286" s="0" t="n">
        <v>97.4</v>
      </c>
      <c r="P1286" s="0" t="n">
        <v>0</v>
      </c>
      <c r="Q1286" s="0" t="n">
        <v>0</v>
      </c>
      <c r="R1286" s="0" t="n">
        <v>0</v>
      </c>
      <c r="S1286" s="0" t="n">
        <v>97.07</v>
      </c>
      <c r="T1286" s="0" t="n">
        <v>98.17</v>
      </c>
      <c r="U1286" s="0" t="n">
        <v>97</v>
      </c>
      <c r="V1286" s="0" t="n">
        <v>98.17</v>
      </c>
      <c r="W1286" s="0" t="n">
        <v>454283</v>
      </c>
      <c r="X1286" s="0" t="n">
        <v>97.06</v>
      </c>
      <c r="Y1286" s="0" t="n">
        <v>97.66</v>
      </c>
      <c r="Z1286" s="0" t="n">
        <v>33</v>
      </c>
      <c r="AA1286" s="0" t="n">
        <v>20000000</v>
      </c>
      <c r="AB1286" s="0" t="n">
        <v>1948.6</v>
      </c>
      <c r="AC1286" s="0" t="n">
        <v>0</v>
      </c>
      <c r="AD1286" s="0" t="s">
        <v>99</v>
      </c>
      <c r="AE1286" s="0" t="s">
        <v>99</v>
      </c>
      <c r="AH1286" s="0" t="n">
        <v>8</v>
      </c>
      <c r="AI1286" s="0" t="s">
        <v>2133</v>
      </c>
      <c r="AJ1286" s="0" t="s">
        <v>32112</v>
      </c>
      <c r="AK1286" s="0" t="s">
        <v>31135</v>
      </c>
      <c r="AL1286" s="0" t="s">
        <v>2112</v>
      </c>
    </row>
    <row r="1287" customFormat="false" ht="15" hidden="false" customHeight="false" outlineLevel="0" collapsed="false">
      <c r="A1287" s="0" t="s">
        <v>34162</v>
      </c>
      <c r="B1287" s="0" t="s">
        <v>31152</v>
      </c>
      <c r="C1287" s="0" t="s">
        <v>21283</v>
      </c>
      <c r="D1287" s="0" t="s">
        <v>21283</v>
      </c>
      <c r="E1287" s="0" t="s">
        <v>31153</v>
      </c>
      <c r="F1287" s="0" t="s">
        <v>498</v>
      </c>
      <c r="G1287" s="0" t="n">
        <v>3</v>
      </c>
      <c r="H1287" s="0" t="n">
        <v>1</v>
      </c>
      <c r="I1287" s="0" t="n">
        <v>0.0001</v>
      </c>
      <c r="J1287" s="0" t="n">
        <v>1000</v>
      </c>
      <c r="K1287" s="0" t="n">
        <v>-1.1</v>
      </c>
      <c r="L1287" s="0" t="n">
        <v>90.9002</v>
      </c>
      <c r="M1287" s="0" t="n">
        <v>92.4996</v>
      </c>
      <c r="N1287" s="0" t="n">
        <v>92.3641</v>
      </c>
      <c r="O1287" s="0" t="n">
        <v>92.9</v>
      </c>
      <c r="P1287" s="0" t="n">
        <v>0</v>
      </c>
      <c r="Q1287" s="0" t="n">
        <v>0</v>
      </c>
      <c r="R1287" s="0" t="n">
        <v>0</v>
      </c>
      <c r="S1287" s="0" t="n">
        <v>92.0613</v>
      </c>
      <c r="T1287" s="0" t="n">
        <v>91.9201</v>
      </c>
      <c r="U1287" s="0" t="n">
        <v>90.0801</v>
      </c>
      <c r="V1287" s="0" t="n">
        <v>93.0386</v>
      </c>
      <c r="W1287" s="0" t="n">
        <v>15900758</v>
      </c>
      <c r="X1287" s="0" t="n">
        <v>90.1423</v>
      </c>
      <c r="Y1287" s="0" t="n">
        <v>91.0999</v>
      </c>
      <c r="Z1287" s="0" t="n">
        <v>97</v>
      </c>
      <c r="AA1287" s="0" t="n">
        <v>2000000</v>
      </c>
      <c r="AB1287" s="0" t="n">
        <v>26460.14</v>
      </c>
      <c r="AC1287" s="0" t="n">
        <v>0</v>
      </c>
      <c r="AD1287" s="0" t="s">
        <v>30773</v>
      </c>
      <c r="AE1287" s="0" t="s">
        <v>99</v>
      </c>
      <c r="AH1287" s="0" t="n">
        <v>-100</v>
      </c>
      <c r="AI1287" s="0" t="s">
        <v>2133</v>
      </c>
      <c r="AJ1287" s="0" t="s">
        <v>32112</v>
      </c>
      <c r="AK1287" s="0" t="s">
        <v>31135</v>
      </c>
      <c r="AL1287" s="0" t="s">
        <v>2112</v>
      </c>
    </row>
    <row r="1288" customFormat="false" ht="15" hidden="false" customHeight="false" outlineLevel="0" collapsed="false">
      <c r="A1288" s="0" t="s">
        <v>34163</v>
      </c>
      <c r="B1288" s="0" t="s">
        <v>34164</v>
      </c>
      <c r="C1288" s="0" t="s">
        <v>23353</v>
      </c>
      <c r="D1288" s="0" t="s">
        <v>23353</v>
      </c>
      <c r="E1288" s="0" t="s">
        <v>34165</v>
      </c>
      <c r="F1288" s="0" t="s">
        <v>498</v>
      </c>
      <c r="G1288" s="0" t="n">
        <v>3</v>
      </c>
      <c r="H1288" s="0" t="n">
        <v>1</v>
      </c>
      <c r="I1288" s="0" t="n">
        <v>0.01</v>
      </c>
      <c r="J1288" s="0" t="n">
        <v>1000</v>
      </c>
      <c r="K1288" s="0" t="n">
        <v>0.18</v>
      </c>
      <c r="L1288" s="0" t="n">
        <v>98.18</v>
      </c>
      <c r="M1288" s="0" t="n">
        <v>98</v>
      </c>
      <c r="N1288" s="0" t="n">
        <v>97.62</v>
      </c>
      <c r="O1288" s="0" t="n">
        <v>98.18</v>
      </c>
      <c r="P1288" s="0" t="n">
        <v>0</v>
      </c>
      <c r="Q1288" s="0" t="n">
        <v>0</v>
      </c>
      <c r="R1288" s="0" t="n">
        <v>0</v>
      </c>
      <c r="S1288" s="0" t="n">
        <v>97.99</v>
      </c>
      <c r="T1288" s="0" t="n">
        <v>98</v>
      </c>
      <c r="U1288" s="0" t="n">
        <v>97.48</v>
      </c>
      <c r="V1288" s="0" t="n">
        <v>98.19</v>
      </c>
      <c r="W1288" s="0" t="n">
        <v>37034637</v>
      </c>
      <c r="X1288" s="0" t="n">
        <v>98.16</v>
      </c>
      <c r="Y1288" s="0" t="n">
        <v>98.18</v>
      </c>
      <c r="Z1288" s="0" t="n">
        <v>536</v>
      </c>
      <c r="AA1288" s="0" t="n">
        <v>55000000</v>
      </c>
      <c r="AB1288" s="0" t="n">
        <v>981.8</v>
      </c>
      <c r="AC1288" s="0" t="n">
        <v>0</v>
      </c>
      <c r="AD1288" s="0" t="s">
        <v>99</v>
      </c>
      <c r="AE1288" s="0" t="s">
        <v>99</v>
      </c>
      <c r="AH1288" s="0" t="n">
        <v>8</v>
      </c>
      <c r="AI1288" s="0" t="s">
        <v>2133</v>
      </c>
      <c r="AJ1288" s="0" t="s">
        <v>32112</v>
      </c>
      <c r="AK1288" s="0" t="s">
        <v>31135</v>
      </c>
      <c r="AL1288" s="0" t="s">
        <v>2112</v>
      </c>
    </row>
    <row r="1289" customFormat="false" ht="15" hidden="false" customHeight="false" outlineLevel="0" collapsed="false">
      <c r="A1289" s="0" t="s">
        <v>34166</v>
      </c>
      <c r="B1289" s="0" t="s">
        <v>34167</v>
      </c>
      <c r="C1289" s="0" t="s">
        <v>34168</v>
      </c>
      <c r="D1289" s="0" t="s">
        <v>34168</v>
      </c>
      <c r="E1289" s="0" t="s">
        <v>34169</v>
      </c>
      <c r="F1289" s="0" t="s">
        <v>498</v>
      </c>
      <c r="G1289" s="0" t="n">
        <v>3</v>
      </c>
      <c r="H1289" s="0" t="n">
        <v>1</v>
      </c>
      <c r="I1289" s="0" t="n">
        <v>0.01</v>
      </c>
      <c r="J1289" s="0" t="n">
        <v>1000</v>
      </c>
      <c r="K1289" s="0" t="n">
        <v>0.02</v>
      </c>
      <c r="L1289" s="0" t="n">
        <v>100.02</v>
      </c>
      <c r="M1289" s="0" t="n">
        <v>100</v>
      </c>
      <c r="N1289" s="0" t="n">
        <v>99.96</v>
      </c>
      <c r="O1289" s="0" t="n">
        <v>100.02</v>
      </c>
      <c r="P1289" s="0" t="n">
        <v>0</v>
      </c>
      <c r="Q1289" s="0" t="n">
        <v>0</v>
      </c>
      <c r="R1289" s="0" t="n">
        <v>0</v>
      </c>
      <c r="S1289" s="0" t="n">
        <v>100.65</v>
      </c>
      <c r="T1289" s="0" t="n">
        <v>100.59</v>
      </c>
      <c r="U1289" s="0" t="n">
        <v>99.99</v>
      </c>
      <c r="V1289" s="0" t="n">
        <v>103.02</v>
      </c>
      <c r="W1289" s="0" t="n">
        <v>4388159</v>
      </c>
      <c r="X1289" s="0" t="n">
        <v>100</v>
      </c>
      <c r="Y1289" s="0" t="n">
        <v>100.14</v>
      </c>
      <c r="Z1289" s="0" t="n">
        <v>134</v>
      </c>
      <c r="AA1289" s="0" t="n">
        <v>10000000</v>
      </c>
      <c r="AB1289" s="0" t="n">
        <v>4000.8</v>
      </c>
      <c r="AC1289" s="0" t="n">
        <v>0</v>
      </c>
      <c r="AD1289" s="0" t="s">
        <v>99</v>
      </c>
      <c r="AE1289" s="0" t="s">
        <v>99</v>
      </c>
      <c r="AH1289" s="0" t="n">
        <v>-100</v>
      </c>
      <c r="AI1289" s="0" t="s">
        <v>2133</v>
      </c>
      <c r="AJ1289" s="0" t="s">
        <v>32112</v>
      </c>
      <c r="AK1289" s="0" t="s">
        <v>31135</v>
      </c>
      <c r="AL1289" s="0" t="s">
        <v>2112</v>
      </c>
    </row>
    <row r="1290" customFormat="false" ht="15" hidden="false" customHeight="false" outlineLevel="0" collapsed="false">
      <c r="A1290" s="0" t="s">
        <v>34170</v>
      </c>
      <c r="B1290" s="0" t="s">
        <v>34171</v>
      </c>
      <c r="C1290" s="0" t="s">
        <v>34172</v>
      </c>
      <c r="D1290" s="0" t="s">
        <v>34172</v>
      </c>
      <c r="E1290" s="0" t="s">
        <v>34173</v>
      </c>
      <c r="F1290" s="0" t="s">
        <v>498</v>
      </c>
      <c r="G1290" s="0" t="n">
        <v>3</v>
      </c>
      <c r="H1290" s="0" t="n">
        <v>1</v>
      </c>
      <c r="I1290" s="0" t="n">
        <v>0.01</v>
      </c>
      <c r="J1290" s="0" t="n">
        <v>1000</v>
      </c>
      <c r="K1290" s="0" t="n">
        <v>0.03</v>
      </c>
      <c r="L1290" s="0" t="n">
        <v>102</v>
      </c>
      <c r="M1290" s="0" t="n">
        <v>101.97</v>
      </c>
      <c r="N1290" s="0" t="n">
        <v>0</v>
      </c>
      <c r="O1290" s="0" t="n">
        <v>102</v>
      </c>
      <c r="P1290" s="0" t="n">
        <v>0</v>
      </c>
      <c r="Q1290" s="0" t="n">
        <v>0</v>
      </c>
      <c r="R1290" s="0" t="n">
        <v>0</v>
      </c>
      <c r="S1290" s="0" t="n">
        <v>100.49</v>
      </c>
      <c r="T1290" s="0" t="n">
        <v>102.22</v>
      </c>
      <c r="U1290" s="0" t="n">
        <v>99.57</v>
      </c>
      <c r="V1290" s="0" t="n">
        <v>102.22</v>
      </c>
      <c r="W1290" s="0" t="n">
        <v>31150</v>
      </c>
      <c r="X1290" s="0" t="n">
        <v>99.7</v>
      </c>
      <c r="Y1290" s="0" t="n">
        <v>101.99</v>
      </c>
      <c r="Z1290" s="0" t="n">
        <v>10</v>
      </c>
      <c r="AA1290" s="0" t="n">
        <v>5000000</v>
      </c>
      <c r="AB1290" s="0" t="n">
        <v>6120</v>
      </c>
      <c r="AC1290" s="0" t="n">
        <v>0</v>
      </c>
      <c r="AD1290" s="0" t="s">
        <v>99</v>
      </c>
      <c r="AE1290" s="0" t="s">
        <v>99</v>
      </c>
      <c r="AH1290" s="0" t="n">
        <v>-100</v>
      </c>
      <c r="AI1290" s="0" t="s">
        <v>2133</v>
      </c>
      <c r="AJ1290" s="0" t="s">
        <v>32112</v>
      </c>
      <c r="AK1290" s="0" t="s">
        <v>31135</v>
      </c>
      <c r="AL1290" s="0" t="s">
        <v>2112</v>
      </c>
    </row>
    <row r="1291" customFormat="false" ht="15" hidden="false" customHeight="false" outlineLevel="0" collapsed="false">
      <c r="A1291" s="0" t="s">
        <v>34174</v>
      </c>
      <c r="B1291" s="0" t="s">
        <v>34175</v>
      </c>
      <c r="C1291" s="0" t="s">
        <v>18137</v>
      </c>
      <c r="D1291" s="0" t="s">
        <v>18137</v>
      </c>
      <c r="E1291" s="0" t="s">
        <v>34176</v>
      </c>
      <c r="F1291" s="0" t="s">
        <v>498</v>
      </c>
      <c r="G1291" s="0" t="n">
        <v>3</v>
      </c>
      <c r="H1291" s="0" t="n">
        <v>1</v>
      </c>
      <c r="I1291" s="0" t="n">
        <v>0.01</v>
      </c>
      <c r="J1291" s="0" t="n">
        <v>1000</v>
      </c>
      <c r="K1291" s="0" t="n">
        <v>0.08</v>
      </c>
      <c r="L1291" s="0" t="n">
        <v>64.69</v>
      </c>
      <c r="M1291" s="0" t="n">
        <v>64.68</v>
      </c>
      <c r="N1291" s="0" t="n">
        <v>64.78</v>
      </c>
      <c r="O1291" s="0" t="n">
        <v>64.69</v>
      </c>
      <c r="P1291" s="0" t="n">
        <v>0</v>
      </c>
      <c r="Q1291" s="0" t="n">
        <v>0</v>
      </c>
      <c r="R1291" s="0" t="n">
        <v>0</v>
      </c>
      <c r="S1291" s="0" t="n">
        <v>64.49</v>
      </c>
      <c r="T1291" s="0" t="n">
        <v>64.78</v>
      </c>
      <c r="U1291" s="0" t="n">
        <v>64</v>
      </c>
      <c r="V1291" s="0" t="n">
        <v>64.79</v>
      </c>
      <c r="W1291" s="0" t="n">
        <v>1137589</v>
      </c>
      <c r="X1291" s="0" t="n">
        <v>64.49</v>
      </c>
      <c r="Y1291" s="0" t="n">
        <v>64.7</v>
      </c>
      <c r="Z1291" s="0" t="n">
        <v>146</v>
      </c>
      <c r="AA1291" s="0" t="n">
        <v>20000000</v>
      </c>
      <c r="AB1291" s="0" t="n">
        <v>646.9</v>
      </c>
      <c r="AC1291" s="0" t="n">
        <v>0</v>
      </c>
      <c r="AD1291" s="0" t="s">
        <v>99</v>
      </c>
      <c r="AE1291" s="0" t="s">
        <v>99</v>
      </c>
      <c r="AH1291" s="0" t="n">
        <v>-100</v>
      </c>
      <c r="AI1291" s="0" t="s">
        <v>2133</v>
      </c>
      <c r="AJ1291" s="0" t="s">
        <v>32112</v>
      </c>
      <c r="AK1291" s="0" t="s">
        <v>31135</v>
      </c>
      <c r="AL1291" s="0" t="s">
        <v>2112</v>
      </c>
    </row>
    <row r="1292" customFormat="false" ht="15" hidden="false" customHeight="false" outlineLevel="0" collapsed="false">
      <c r="A1292" s="0" t="s">
        <v>34177</v>
      </c>
      <c r="B1292" s="0" t="s">
        <v>34178</v>
      </c>
      <c r="C1292" s="0" t="s">
        <v>34179</v>
      </c>
      <c r="D1292" s="0" t="s">
        <v>34179</v>
      </c>
      <c r="E1292" s="0" t="s">
        <v>34180</v>
      </c>
      <c r="F1292" s="0" t="s">
        <v>498</v>
      </c>
      <c r="G1292" s="0" t="n">
        <v>3</v>
      </c>
      <c r="H1292" s="0" t="n">
        <v>1</v>
      </c>
      <c r="I1292" s="0" t="n">
        <v>0.01</v>
      </c>
      <c r="J1292" s="0" t="n">
        <v>1000</v>
      </c>
      <c r="K1292" s="0" t="n">
        <v>0.2</v>
      </c>
      <c r="L1292" s="0" t="n">
        <v>98.12</v>
      </c>
      <c r="M1292" s="0" t="n">
        <v>97.92</v>
      </c>
      <c r="N1292" s="0" t="n">
        <v>97.87</v>
      </c>
      <c r="O1292" s="0" t="n">
        <v>98.1</v>
      </c>
      <c r="P1292" s="0" t="n">
        <v>0</v>
      </c>
      <c r="Q1292" s="0" t="n">
        <v>0</v>
      </c>
      <c r="R1292" s="0" t="n">
        <v>0</v>
      </c>
      <c r="S1292" s="0" t="n">
        <v>98.01</v>
      </c>
      <c r="T1292" s="0" t="n">
        <v>98.03</v>
      </c>
      <c r="U1292" s="0" t="n">
        <v>97.79</v>
      </c>
      <c r="V1292" s="0" t="n">
        <v>98.24</v>
      </c>
      <c r="W1292" s="0" t="n">
        <v>374397</v>
      </c>
      <c r="X1292" s="0" t="n">
        <v>98.02</v>
      </c>
      <c r="Y1292" s="0" t="n">
        <v>98.12</v>
      </c>
      <c r="Z1292" s="0" t="n">
        <v>60</v>
      </c>
      <c r="AA1292" s="0" t="n">
        <v>10000000</v>
      </c>
      <c r="AB1292" s="0" t="n">
        <v>2943.6</v>
      </c>
      <c r="AC1292" s="0" t="n">
        <v>0</v>
      </c>
      <c r="AD1292" s="0" t="s">
        <v>99</v>
      </c>
      <c r="AE1292" s="0" t="s">
        <v>99</v>
      </c>
      <c r="AH1292" s="0" t="n">
        <v>-100</v>
      </c>
      <c r="AI1292" s="0" t="s">
        <v>2133</v>
      </c>
      <c r="AJ1292" s="0" t="s">
        <v>32112</v>
      </c>
      <c r="AK1292" s="0" t="s">
        <v>31135</v>
      </c>
      <c r="AL1292" s="0" t="s">
        <v>2112</v>
      </c>
    </row>
    <row r="1293" customFormat="false" ht="15" hidden="false" customHeight="false" outlineLevel="0" collapsed="false">
      <c r="A1293" s="0" t="s">
        <v>34181</v>
      </c>
      <c r="B1293" s="0" t="s">
        <v>34182</v>
      </c>
      <c r="C1293" s="0" t="s">
        <v>18378</v>
      </c>
      <c r="D1293" s="0" t="s">
        <v>18378</v>
      </c>
      <c r="E1293" s="0" t="s">
        <v>34183</v>
      </c>
      <c r="F1293" s="0" t="s">
        <v>498</v>
      </c>
      <c r="G1293" s="0" t="n">
        <v>3</v>
      </c>
      <c r="H1293" s="0" t="n">
        <v>1</v>
      </c>
      <c r="I1293" s="0" t="n">
        <v>0.01</v>
      </c>
      <c r="J1293" s="0" t="n">
        <v>1000</v>
      </c>
      <c r="K1293" s="0" t="n">
        <v>-0.2</v>
      </c>
      <c r="L1293" s="0" t="n">
        <v>90.4</v>
      </c>
      <c r="M1293" s="0" t="n">
        <v>90.58</v>
      </c>
      <c r="N1293" s="0" t="n">
        <v>90.6</v>
      </c>
      <c r="O1293" s="0" t="n">
        <v>90.38</v>
      </c>
      <c r="P1293" s="0" t="n">
        <v>0</v>
      </c>
      <c r="Q1293" s="0" t="n">
        <v>0</v>
      </c>
      <c r="R1293" s="0" t="n">
        <v>0</v>
      </c>
      <c r="S1293" s="0" t="n">
        <v>90.48</v>
      </c>
      <c r="T1293" s="0" t="n">
        <v>90.87</v>
      </c>
      <c r="U1293" s="0" t="n">
        <v>90.12</v>
      </c>
      <c r="V1293" s="0" t="n">
        <v>90.87</v>
      </c>
      <c r="W1293" s="0" t="n">
        <v>893030</v>
      </c>
      <c r="X1293" s="0" t="n">
        <v>90.2</v>
      </c>
      <c r="Y1293" s="0" t="n">
        <v>90.4</v>
      </c>
      <c r="Z1293" s="0" t="n">
        <v>138</v>
      </c>
      <c r="AA1293" s="0" t="n">
        <v>30000000</v>
      </c>
      <c r="AB1293" s="0" t="n">
        <v>904</v>
      </c>
      <c r="AC1293" s="0" t="n">
        <v>0</v>
      </c>
      <c r="AD1293" s="0" t="s">
        <v>99</v>
      </c>
      <c r="AE1293" s="0" t="s">
        <v>99</v>
      </c>
      <c r="AH1293" s="0" t="n">
        <v>-100</v>
      </c>
      <c r="AI1293" s="0" t="s">
        <v>2133</v>
      </c>
      <c r="AJ1293" s="0" t="s">
        <v>32112</v>
      </c>
      <c r="AK1293" s="0" t="s">
        <v>31135</v>
      </c>
      <c r="AL1293" s="0" t="s">
        <v>2112</v>
      </c>
    </row>
    <row r="1294" customFormat="false" ht="15" hidden="false" customHeight="false" outlineLevel="0" collapsed="false">
      <c r="A1294" s="0" t="s">
        <v>34184</v>
      </c>
      <c r="B1294" s="0" t="s">
        <v>34185</v>
      </c>
      <c r="C1294" s="0" t="s">
        <v>24281</v>
      </c>
      <c r="D1294" s="0" t="s">
        <v>24281</v>
      </c>
      <c r="E1294" s="0" t="s">
        <v>34186</v>
      </c>
      <c r="F1294" s="0" t="s">
        <v>498</v>
      </c>
      <c r="G1294" s="0" t="n">
        <v>3</v>
      </c>
      <c r="H1294" s="0" t="n">
        <v>1</v>
      </c>
      <c r="I1294" s="0" t="n">
        <v>0.01</v>
      </c>
      <c r="J1294" s="0" t="n">
        <v>1000</v>
      </c>
      <c r="K1294" s="0" t="n">
        <v>-0.09</v>
      </c>
      <c r="L1294" s="0" t="n">
        <v>94.99</v>
      </c>
      <c r="M1294" s="0" t="n">
        <v>95.08</v>
      </c>
      <c r="N1294" s="0" t="n">
        <v>95.21</v>
      </c>
      <c r="O1294" s="0" t="n">
        <v>94.99</v>
      </c>
      <c r="P1294" s="0" t="n">
        <v>0</v>
      </c>
      <c r="Q1294" s="0" t="n">
        <v>0</v>
      </c>
      <c r="R1294" s="0" t="n">
        <v>0</v>
      </c>
      <c r="S1294" s="0" t="n">
        <v>94.83</v>
      </c>
      <c r="T1294" s="0" t="n">
        <v>95.04</v>
      </c>
      <c r="U1294" s="0" t="n">
        <v>94.5</v>
      </c>
      <c r="V1294" s="0" t="n">
        <v>95.07</v>
      </c>
      <c r="W1294" s="0" t="n">
        <v>1345695</v>
      </c>
      <c r="X1294" s="0" t="n">
        <v>94.9</v>
      </c>
      <c r="Y1294" s="0" t="n">
        <v>94.99</v>
      </c>
      <c r="Z1294" s="0" t="n">
        <v>27</v>
      </c>
      <c r="AA1294" s="0" t="n">
        <v>22000000</v>
      </c>
      <c r="AB1294" s="0" t="n">
        <v>23747.5</v>
      </c>
      <c r="AC1294" s="0" t="n">
        <v>0</v>
      </c>
      <c r="AD1294" s="0" t="s">
        <v>99</v>
      </c>
      <c r="AE1294" s="0" t="s">
        <v>99</v>
      </c>
      <c r="AF1294" s="0" t="s">
        <v>30149</v>
      </c>
      <c r="AH1294" s="0" t="n">
        <v>800</v>
      </c>
      <c r="AI1294" s="0" t="s">
        <v>2133</v>
      </c>
      <c r="AJ1294" s="0" t="s">
        <v>32112</v>
      </c>
      <c r="AK1294" s="0" t="s">
        <v>31135</v>
      </c>
      <c r="AL1294" s="0" t="s">
        <v>2112</v>
      </c>
    </row>
    <row r="1295" customFormat="false" ht="15" hidden="false" customHeight="false" outlineLevel="0" collapsed="false">
      <c r="A1295" s="0" t="s">
        <v>34187</v>
      </c>
      <c r="B1295" s="0" t="s">
        <v>34188</v>
      </c>
      <c r="C1295" s="0" t="s">
        <v>20576</v>
      </c>
      <c r="D1295" s="0" t="s">
        <v>20576</v>
      </c>
      <c r="E1295" s="0" t="s">
        <v>34189</v>
      </c>
      <c r="F1295" s="0" t="s">
        <v>498</v>
      </c>
      <c r="G1295" s="0" t="n">
        <v>3</v>
      </c>
      <c r="H1295" s="0" t="n">
        <v>1</v>
      </c>
      <c r="I1295" s="0" t="n">
        <v>0.01</v>
      </c>
      <c r="J1295" s="0" t="n">
        <v>1000</v>
      </c>
      <c r="K1295" s="0" t="n">
        <v>-0.01</v>
      </c>
      <c r="L1295" s="0" t="n">
        <v>95.2</v>
      </c>
      <c r="M1295" s="0" t="n">
        <v>95.21</v>
      </c>
      <c r="N1295" s="0" t="n">
        <v>95.38</v>
      </c>
      <c r="O1295" s="0" t="n">
        <v>95.17</v>
      </c>
      <c r="P1295" s="0" t="n">
        <v>0</v>
      </c>
      <c r="Q1295" s="0" t="n">
        <v>0</v>
      </c>
      <c r="R1295" s="0" t="n">
        <v>0</v>
      </c>
      <c r="S1295" s="0" t="n">
        <v>95.14</v>
      </c>
      <c r="T1295" s="0" t="n">
        <v>95.25</v>
      </c>
      <c r="U1295" s="0" t="n">
        <v>94.96</v>
      </c>
      <c r="V1295" s="0" t="n">
        <v>95.29</v>
      </c>
      <c r="W1295" s="0" t="n">
        <v>570806</v>
      </c>
      <c r="X1295" s="0" t="n">
        <v>95.03</v>
      </c>
      <c r="Y1295" s="0" t="n">
        <v>95.2</v>
      </c>
      <c r="Z1295" s="0" t="n">
        <v>52</v>
      </c>
      <c r="AA1295" s="0" t="n">
        <v>34000000</v>
      </c>
      <c r="AB1295" s="0" t="n">
        <v>18088</v>
      </c>
      <c r="AC1295" s="0" t="n">
        <v>0</v>
      </c>
      <c r="AD1295" s="0" t="s">
        <v>99</v>
      </c>
      <c r="AE1295" s="0" t="s">
        <v>99</v>
      </c>
      <c r="AH1295" s="0" t="n">
        <v>8</v>
      </c>
      <c r="AI1295" s="0" t="s">
        <v>2133</v>
      </c>
      <c r="AJ1295" s="0" t="s">
        <v>32112</v>
      </c>
      <c r="AK1295" s="0" t="s">
        <v>31135</v>
      </c>
      <c r="AL1295" s="0" t="s">
        <v>2112</v>
      </c>
    </row>
    <row r="1296" customFormat="false" ht="15" hidden="false" customHeight="false" outlineLevel="0" collapsed="false">
      <c r="A1296" s="0" t="s">
        <v>34190</v>
      </c>
      <c r="B1296" s="0" t="s">
        <v>34191</v>
      </c>
      <c r="C1296" s="0" t="s">
        <v>23174</v>
      </c>
      <c r="D1296" s="0" t="s">
        <v>23174</v>
      </c>
      <c r="E1296" s="0" t="s">
        <v>34192</v>
      </c>
      <c r="F1296" s="0" t="s">
        <v>498</v>
      </c>
      <c r="G1296" s="0" t="n">
        <v>3</v>
      </c>
      <c r="H1296" s="0" t="n">
        <v>1</v>
      </c>
      <c r="I1296" s="0" t="n">
        <v>0.01</v>
      </c>
      <c r="J1296" s="0" t="n">
        <v>1000</v>
      </c>
      <c r="K1296" s="0" t="n">
        <v>0.03</v>
      </c>
      <c r="L1296" s="0" t="n">
        <v>100.27</v>
      </c>
      <c r="M1296" s="0" t="n">
        <v>100.2</v>
      </c>
      <c r="N1296" s="0" t="n">
        <v>99.88</v>
      </c>
      <c r="O1296" s="0" t="n">
        <v>100.25</v>
      </c>
      <c r="P1296" s="0" t="n">
        <v>0</v>
      </c>
      <c r="Q1296" s="0" t="n">
        <v>0</v>
      </c>
      <c r="R1296" s="0" t="n">
        <v>0</v>
      </c>
      <c r="S1296" s="0" t="n">
        <v>100.32</v>
      </c>
      <c r="T1296" s="0" t="n">
        <v>100.28</v>
      </c>
      <c r="U1296" s="0" t="n">
        <v>100.1</v>
      </c>
      <c r="V1296" s="0" t="n">
        <v>100.57</v>
      </c>
      <c r="W1296" s="0" t="n">
        <v>8395046</v>
      </c>
      <c r="X1296" s="0" t="n">
        <v>100.27</v>
      </c>
      <c r="Y1296" s="0" t="n">
        <v>100.28</v>
      </c>
      <c r="Z1296" s="0" t="n">
        <v>254</v>
      </c>
      <c r="AA1296" s="0" t="n">
        <v>12000000</v>
      </c>
      <c r="AB1296" s="0" t="n">
        <v>4010.8</v>
      </c>
      <c r="AC1296" s="0" t="n">
        <v>0</v>
      </c>
      <c r="AD1296" s="0" t="s">
        <v>99</v>
      </c>
      <c r="AE1296" s="0" t="s">
        <v>99</v>
      </c>
      <c r="AH1296" s="0" t="n">
        <v>8</v>
      </c>
      <c r="AI1296" s="0" t="s">
        <v>2133</v>
      </c>
      <c r="AJ1296" s="0" t="s">
        <v>32112</v>
      </c>
      <c r="AK1296" s="0" t="s">
        <v>31135</v>
      </c>
      <c r="AL1296" s="0" t="s">
        <v>2112</v>
      </c>
    </row>
    <row r="1297" customFormat="false" ht="15" hidden="false" customHeight="false" outlineLevel="0" collapsed="false">
      <c r="A1297" s="0" t="s">
        <v>34193</v>
      </c>
      <c r="B1297" s="0" t="s">
        <v>34194</v>
      </c>
      <c r="C1297" s="0" t="s">
        <v>25789</v>
      </c>
      <c r="D1297" s="0" t="s">
        <v>25789</v>
      </c>
      <c r="E1297" s="0" t="s">
        <v>34195</v>
      </c>
      <c r="F1297" s="0" t="s">
        <v>498</v>
      </c>
      <c r="G1297" s="0" t="n">
        <v>3</v>
      </c>
      <c r="H1297" s="0" t="n">
        <v>1</v>
      </c>
      <c r="I1297" s="0" t="n">
        <v>0.01</v>
      </c>
      <c r="J1297" s="0" t="n">
        <v>1000</v>
      </c>
      <c r="K1297" s="0" t="n">
        <v>-0.16</v>
      </c>
      <c r="L1297" s="0" t="n">
        <v>94.85</v>
      </c>
      <c r="M1297" s="0" t="n">
        <v>95</v>
      </c>
      <c r="N1297" s="0" t="n">
        <v>94.92</v>
      </c>
      <c r="O1297" s="0" t="n">
        <v>94.85</v>
      </c>
      <c r="P1297" s="0" t="n">
        <v>0</v>
      </c>
      <c r="Q1297" s="0" t="n">
        <v>0</v>
      </c>
      <c r="R1297" s="0" t="n">
        <v>0</v>
      </c>
      <c r="S1297" s="0" t="n">
        <v>94.99</v>
      </c>
      <c r="T1297" s="0" t="n">
        <v>95.33</v>
      </c>
      <c r="U1297" s="0" t="n">
        <v>94.84</v>
      </c>
      <c r="V1297" s="0" t="n">
        <v>95.34</v>
      </c>
      <c r="W1297" s="0" t="n">
        <v>214673</v>
      </c>
      <c r="X1297" s="0" t="n">
        <v>94.87</v>
      </c>
      <c r="Y1297" s="0" t="n">
        <v>95</v>
      </c>
      <c r="Z1297" s="0" t="n">
        <v>33</v>
      </c>
      <c r="AA1297" s="0" t="n">
        <v>15000000</v>
      </c>
      <c r="AB1297" s="0" t="n">
        <v>1897</v>
      </c>
      <c r="AC1297" s="0" t="n">
        <v>0</v>
      </c>
      <c r="AD1297" s="0" t="s">
        <v>99</v>
      </c>
      <c r="AE1297" s="0" t="s">
        <v>99</v>
      </c>
      <c r="AH1297" s="0" t="n">
        <v>8</v>
      </c>
      <c r="AI1297" s="0" t="s">
        <v>2133</v>
      </c>
      <c r="AJ1297" s="0" t="s">
        <v>32112</v>
      </c>
      <c r="AK1297" s="0" t="s">
        <v>31135</v>
      </c>
      <c r="AL1297" s="0" t="s">
        <v>2112</v>
      </c>
    </row>
    <row r="1298" customFormat="false" ht="15" hidden="false" customHeight="false" outlineLevel="0" collapsed="false">
      <c r="A1298" s="0" t="s">
        <v>34196</v>
      </c>
      <c r="B1298" s="0" t="s">
        <v>34197</v>
      </c>
      <c r="C1298" s="0" t="s">
        <v>34198</v>
      </c>
      <c r="D1298" s="0" t="s">
        <v>34198</v>
      </c>
      <c r="E1298" s="0" t="s">
        <v>34199</v>
      </c>
      <c r="F1298" s="0" t="s">
        <v>498</v>
      </c>
      <c r="G1298" s="0" t="n">
        <v>3</v>
      </c>
      <c r="H1298" s="0" t="n">
        <v>1</v>
      </c>
      <c r="I1298" s="0" t="n">
        <v>0.01</v>
      </c>
      <c r="J1298" s="0" t="n">
        <v>1000</v>
      </c>
      <c r="K1298" s="0" t="n">
        <v>0</v>
      </c>
      <c r="L1298" s="0" t="n">
        <v>0</v>
      </c>
      <c r="M1298" s="0" t="n">
        <v>0</v>
      </c>
      <c r="N1298" s="0" t="n">
        <v>0</v>
      </c>
      <c r="O1298" s="0" t="n">
        <v>0</v>
      </c>
      <c r="P1298" s="0" t="n">
        <v>0</v>
      </c>
      <c r="Q1298" s="0" t="n">
        <v>0</v>
      </c>
      <c r="R1298" s="0" t="n">
        <v>0</v>
      </c>
      <c r="S1298" s="0" t="n">
        <v>0</v>
      </c>
      <c r="T1298" s="0" t="n">
        <v>0</v>
      </c>
      <c r="U1298" s="0" t="n">
        <v>0</v>
      </c>
      <c r="V1298" s="0" t="n">
        <v>0</v>
      </c>
      <c r="W1298" s="0" t="n">
        <v>0</v>
      </c>
      <c r="X1298" s="0" t="n">
        <v>37.01</v>
      </c>
      <c r="Y1298" s="0" t="n">
        <v>0</v>
      </c>
      <c r="Z1298" s="0" t="n">
        <v>0</v>
      </c>
      <c r="AA1298" s="0" t="n">
        <v>15000000</v>
      </c>
      <c r="AB1298" s="0" t="n">
        <v>0</v>
      </c>
      <c r="AC1298" s="0" t="n">
        <v>0</v>
      </c>
      <c r="AD1298" s="0" t="s">
        <v>99</v>
      </c>
      <c r="AE1298" s="0" t="s">
        <v>99</v>
      </c>
      <c r="AH1298" s="0" t="n">
        <v>8</v>
      </c>
      <c r="AI1298" s="0" t="s">
        <v>2133</v>
      </c>
      <c r="AJ1298" s="0" t="s">
        <v>32112</v>
      </c>
      <c r="AK1298" s="0" t="s">
        <v>31135</v>
      </c>
      <c r="AL1298" s="0" t="s">
        <v>2112</v>
      </c>
    </row>
    <row r="1299" customFormat="false" ht="15" hidden="false" customHeight="false" outlineLevel="0" collapsed="false">
      <c r="A1299" s="0" t="s">
        <v>34200</v>
      </c>
      <c r="B1299" s="0" t="s">
        <v>34201</v>
      </c>
      <c r="C1299" s="0" t="s">
        <v>34202</v>
      </c>
      <c r="D1299" s="0" t="s">
        <v>34202</v>
      </c>
      <c r="E1299" s="0" t="s">
        <v>34203</v>
      </c>
      <c r="F1299" s="0" t="s">
        <v>498</v>
      </c>
      <c r="G1299" s="0" t="n">
        <v>3</v>
      </c>
      <c r="H1299" s="0" t="n">
        <v>1</v>
      </c>
      <c r="I1299" s="0" t="n">
        <v>0.01</v>
      </c>
      <c r="J1299" s="0" t="n">
        <v>1000</v>
      </c>
      <c r="K1299" s="0" t="n">
        <v>0</v>
      </c>
      <c r="L1299" s="0" t="n">
        <v>0</v>
      </c>
      <c r="M1299" s="0" t="n">
        <v>0</v>
      </c>
      <c r="N1299" s="0" t="n">
        <v>0</v>
      </c>
      <c r="O1299" s="0" t="n">
        <v>0</v>
      </c>
      <c r="P1299" s="0" t="n">
        <v>0</v>
      </c>
      <c r="Q1299" s="0" t="n">
        <v>0</v>
      </c>
      <c r="R1299" s="0" t="n">
        <v>0</v>
      </c>
      <c r="S1299" s="0" t="n">
        <v>0</v>
      </c>
      <c r="T1299" s="0" t="n">
        <v>0</v>
      </c>
      <c r="U1299" s="0" t="n">
        <v>0</v>
      </c>
      <c r="V1299" s="0" t="n">
        <v>0</v>
      </c>
      <c r="W1299" s="0" t="n">
        <v>0</v>
      </c>
      <c r="X1299" s="0" t="n">
        <v>0</v>
      </c>
      <c r="Y1299" s="0" t="n">
        <v>0</v>
      </c>
      <c r="Z1299" s="0" t="n">
        <v>0</v>
      </c>
      <c r="AA1299" s="0" t="n">
        <v>15000000</v>
      </c>
      <c r="AB1299" s="0" t="n">
        <v>0</v>
      </c>
      <c r="AC1299" s="0" t="n">
        <v>0</v>
      </c>
      <c r="AD1299" s="0" t="s">
        <v>99</v>
      </c>
      <c r="AE1299" s="0" t="s">
        <v>99</v>
      </c>
      <c r="AH1299" s="0" t="n">
        <v>8</v>
      </c>
      <c r="AI1299" s="0" t="s">
        <v>2133</v>
      </c>
      <c r="AJ1299" s="0" t="s">
        <v>32112</v>
      </c>
      <c r="AK1299" s="0" t="s">
        <v>31135</v>
      </c>
      <c r="AL1299" s="0" t="s">
        <v>2112</v>
      </c>
    </row>
    <row r="1300" customFormat="false" ht="15" hidden="false" customHeight="false" outlineLevel="0" collapsed="false">
      <c r="A1300" s="0" t="s">
        <v>34204</v>
      </c>
      <c r="B1300" s="0" t="s">
        <v>34205</v>
      </c>
      <c r="C1300" s="0" t="s">
        <v>19185</v>
      </c>
      <c r="D1300" s="0" t="s">
        <v>19185</v>
      </c>
      <c r="E1300" s="0" t="s">
        <v>34206</v>
      </c>
      <c r="F1300" s="0" t="s">
        <v>498</v>
      </c>
      <c r="G1300" s="0" t="n">
        <v>1</v>
      </c>
      <c r="H1300" s="0" t="n">
        <v>1</v>
      </c>
      <c r="I1300" s="0" t="n">
        <v>0.01</v>
      </c>
      <c r="J1300" s="0" t="n">
        <v>1000</v>
      </c>
      <c r="K1300" s="0" t="n">
        <v>-0.23</v>
      </c>
      <c r="L1300" s="0" t="n">
        <v>91.03</v>
      </c>
      <c r="M1300" s="0" t="n">
        <v>91.23</v>
      </c>
      <c r="N1300" s="0" t="n">
        <v>90.82</v>
      </c>
      <c r="O1300" s="0" t="n">
        <v>91.03</v>
      </c>
      <c r="P1300" s="0" t="n">
        <v>0</v>
      </c>
      <c r="Q1300" s="0" t="n">
        <v>0</v>
      </c>
      <c r="R1300" s="0" t="n">
        <v>0</v>
      </c>
      <c r="S1300" s="0" t="n">
        <v>90.99</v>
      </c>
      <c r="T1300" s="0" t="n">
        <v>90.61</v>
      </c>
      <c r="U1300" s="0" t="n">
        <v>90.45</v>
      </c>
      <c r="V1300" s="0" t="n">
        <v>91.73</v>
      </c>
      <c r="W1300" s="0" t="n">
        <v>2436761</v>
      </c>
      <c r="X1300" s="0" t="n">
        <v>91.05</v>
      </c>
      <c r="Y1300" s="0" t="n">
        <v>91.06</v>
      </c>
      <c r="Z1300" s="0" t="n">
        <v>79</v>
      </c>
      <c r="AA1300" s="0" t="n">
        <v>15000000</v>
      </c>
      <c r="AB1300" s="0" t="n">
        <v>910.3</v>
      </c>
      <c r="AC1300" s="0" t="n">
        <v>0</v>
      </c>
      <c r="AD1300" s="0" t="s">
        <v>99</v>
      </c>
      <c r="AE1300" s="0" t="s">
        <v>99</v>
      </c>
      <c r="AH1300" s="0" t="n">
        <v>-100</v>
      </c>
      <c r="AI1300" s="0" t="s">
        <v>2133</v>
      </c>
      <c r="AJ1300" s="0" t="s">
        <v>32112</v>
      </c>
      <c r="AK1300" s="0" t="s">
        <v>31135</v>
      </c>
      <c r="AL1300" s="0" t="s">
        <v>2112</v>
      </c>
    </row>
    <row r="1301" customFormat="false" ht="15" hidden="false" customHeight="false" outlineLevel="0" collapsed="false">
      <c r="A1301" s="0" t="s">
        <v>34207</v>
      </c>
      <c r="B1301" s="0" t="s">
        <v>34208</v>
      </c>
      <c r="C1301" s="0" t="s">
        <v>19787</v>
      </c>
      <c r="D1301" s="0" t="s">
        <v>19787</v>
      </c>
      <c r="E1301" s="0" t="s">
        <v>34209</v>
      </c>
      <c r="F1301" s="0" t="s">
        <v>498</v>
      </c>
      <c r="G1301" s="0" t="n">
        <v>1</v>
      </c>
      <c r="H1301" s="0" t="n">
        <v>1</v>
      </c>
      <c r="I1301" s="0" t="n">
        <v>0.01</v>
      </c>
      <c r="J1301" s="0" t="n">
        <v>1000</v>
      </c>
      <c r="K1301" s="0" t="n">
        <v>-0.1</v>
      </c>
      <c r="L1301" s="0" t="n">
        <v>91.3</v>
      </c>
      <c r="M1301" s="0" t="n">
        <v>91.39</v>
      </c>
      <c r="N1301" s="0" t="n">
        <v>91.44</v>
      </c>
      <c r="O1301" s="0" t="n">
        <v>91.3</v>
      </c>
      <c r="P1301" s="0" t="n">
        <v>0</v>
      </c>
      <c r="Q1301" s="0" t="n">
        <v>0</v>
      </c>
      <c r="R1301" s="0" t="n">
        <v>0</v>
      </c>
      <c r="S1301" s="0" t="n">
        <v>91.3</v>
      </c>
      <c r="T1301" s="0" t="n">
        <v>91.35</v>
      </c>
      <c r="U1301" s="0" t="n">
        <v>91.29</v>
      </c>
      <c r="V1301" s="0" t="n">
        <v>91.35</v>
      </c>
      <c r="W1301" s="0" t="n">
        <v>257467</v>
      </c>
      <c r="X1301" s="0" t="n">
        <v>91.16</v>
      </c>
      <c r="Y1301" s="0" t="n">
        <v>91.3</v>
      </c>
      <c r="Z1301" s="0" t="n">
        <v>14</v>
      </c>
      <c r="AA1301" s="0" t="n">
        <v>15000000</v>
      </c>
      <c r="AB1301" s="0" t="n">
        <v>913</v>
      </c>
      <c r="AC1301" s="0" t="n">
        <v>0</v>
      </c>
      <c r="AD1301" s="0" t="s">
        <v>99</v>
      </c>
      <c r="AE1301" s="0" t="s">
        <v>99</v>
      </c>
      <c r="AH1301" s="0" t="n">
        <v>-100</v>
      </c>
      <c r="AI1301" s="0" t="s">
        <v>2133</v>
      </c>
      <c r="AJ1301" s="0" t="s">
        <v>32112</v>
      </c>
      <c r="AK1301" s="0" t="s">
        <v>31135</v>
      </c>
      <c r="AL1301" s="0" t="s">
        <v>2112</v>
      </c>
    </row>
    <row r="1302" customFormat="false" ht="15" hidden="false" customHeight="false" outlineLevel="0" collapsed="false">
      <c r="A1302" s="0" t="s">
        <v>34210</v>
      </c>
      <c r="B1302" s="0" t="s">
        <v>34211</v>
      </c>
      <c r="C1302" s="0" t="s">
        <v>34212</v>
      </c>
      <c r="D1302" s="0" t="s">
        <v>34212</v>
      </c>
      <c r="E1302" s="0" t="s">
        <v>34213</v>
      </c>
      <c r="F1302" s="0" t="s">
        <v>498</v>
      </c>
      <c r="G1302" s="0" t="n">
        <v>1</v>
      </c>
      <c r="H1302" s="0" t="n">
        <v>1</v>
      </c>
      <c r="I1302" s="0" t="n">
        <v>0.01</v>
      </c>
      <c r="J1302" s="0" t="n">
        <v>1000</v>
      </c>
      <c r="K1302" s="0" t="n">
        <v>0</v>
      </c>
      <c r="L1302" s="0" t="n">
        <v>0</v>
      </c>
      <c r="M1302" s="0" t="n">
        <v>0</v>
      </c>
      <c r="N1302" s="0" t="n">
        <v>0</v>
      </c>
      <c r="O1302" s="0" t="n">
        <v>0</v>
      </c>
      <c r="P1302" s="0" t="n">
        <v>0</v>
      </c>
      <c r="Q1302" s="0" t="n">
        <v>0</v>
      </c>
      <c r="R1302" s="0" t="n">
        <v>0</v>
      </c>
      <c r="S1302" s="0" t="n">
        <v>0</v>
      </c>
      <c r="T1302" s="0" t="n">
        <v>0</v>
      </c>
      <c r="U1302" s="0" t="n">
        <v>0</v>
      </c>
      <c r="V1302" s="0" t="n">
        <v>0</v>
      </c>
      <c r="W1302" s="0" t="n">
        <v>0</v>
      </c>
      <c r="X1302" s="0" t="n">
        <v>92.01</v>
      </c>
      <c r="Y1302" s="0" t="n">
        <v>0</v>
      </c>
      <c r="Z1302" s="0" t="n">
        <v>0</v>
      </c>
      <c r="AA1302" s="0" t="n">
        <v>10000000</v>
      </c>
      <c r="AB1302" s="0" t="n">
        <v>0</v>
      </c>
      <c r="AC1302" s="0" t="n">
        <v>0</v>
      </c>
      <c r="AD1302" s="0" t="s">
        <v>99</v>
      </c>
      <c r="AE1302" s="0" t="s">
        <v>99</v>
      </c>
      <c r="AH1302" s="0" t="n">
        <v>-100</v>
      </c>
      <c r="AI1302" s="0" t="s">
        <v>2133</v>
      </c>
      <c r="AJ1302" s="0" t="s">
        <v>32112</v>
      </c>
      <c r="AK1302" s="0" t="s">
        <v>31135</v>
      </c>
      <c r="AL1302" s="0" t="s">
        <v>2112</v>
      </c>
    </row>
    <row r="1303" customFormat="false" ht="15" hidden="false" customHeight="false" outlineLevel="0" collapsed="false">
      <c r="A1303" s="0" t="s">
        <v>34214</v>
      </c>
      <c r="B1303" s="0" t="s">
        <v>34215</v>
      </c>
      <c r="C1303" s="0" t="s">
        <v>26816</v>
      </c>
      <c r="D1303" s="0" t="s">
        <v>26816</v>
      </c>
      <c r="E1303" s="0" t="s">
        <v>34216</v>
      </c>
      <c r="F1303" s="0" t="s">
        <v>1987</v>
      </c>
      <c r="G1303" s="0" t="n">
        <v>3</v>
      </c>
      <c r="H1303" s="0" t="n">
        <v>1</v>
      </c>
      <c r="I1303" s="0" t="n">
        <v>0.01</v>
      </c>
      <c r="J1303" s="0" t="n">
        <v>1000000</v>
      </c>
      <c r="K1303" s="0" t="n">
        <v>0</v>
      </c>
      <c r="L1303" s="0" t="n">
        <v>0</v>
      </c>
      <c r="M1303" s="0" t="n">
        <v>82</v>
      </c>
      <c r="N1303" s="0" t="n">
        <v>81.88</v>
      </c>
      <c r="O1303" s="0" t="n">
        <v>82</v>
      </c>
      <c r="P1303" s="0" t="n">
        <v>0</v>
      </c>
      <c r="Q1303" s="0" t="n">
        <v>0</v>
      </c>
      <c r="R1303" s="0" t="n">
        <v>0</v>
      </c>
      <c r="S1303" s="0" t="n">
        <v>0</v>
      </c>
      <c r="T1303" s="0" t="n">
        <v>0</v>
      </c>
      <c r="U1303" s="0" t="n">
        <v>0</v>
      </c>
      <c r="V1303" s="0" t="n">
        <v>0</v>
      </c>
      <c r="W1303" s="0" t="n">
        <v>0</v>
      </c>
      <c r="X1303" s="0" t="n">
        <v>78.06</v>
      </c>
      <c r="Y1303" s="0" t="n">
        <v>82</v>
      </c>
      <c r="Z1303" s="0" t="n">
        <v>0</v>
      </c>
      <c r="AA1303" s="0" t="n">
        <v>60000</v>
      </c>
      <c r="AB1303" s="0" t="n">
        <v>0</v>
      </c>
      <c r="AC1303" s="0" t="n">
        <v>0</v>
      </c>
      <c r="AD1303" s="0" t="s">
        <v>99</v>
      </c>
      <c r="AE1303" s="0" t="s">
        <v>99</v>
      </c>
      <c r="AF1303" s="0" t="s">
        <v>30149</v>
      </c>
      <c r="AH1303" s="0" t="n">
        <v>0</v>
      </c>
      <c r="AI1303" s="0" t="s">
        <v>2133</v>
      </c>
      <c r="AJ1303" s="0" t="s">
        <v>32112</v>
      </c>
      <c r="AK1303" s="0" t="s">
        <v>31143</v>
      </c>
      <c r="AL1303" s="0" t="s">
        <v>2112</v>
      </c>
    </row>
    <row r="1304" customFormat="false" ht="15" hidden="false" customHeight="false" outlineLevel="0" collapsed="false">
      <c r="A1304" s="0" t="s">
        <v>34217</v>
      </c>
      <c r="B1304" s="0" t="s">
        <v>34218</v>
      </c>
      <c r="C1304" s="0" t="s">
        <v>34219</v>
      </c>
      <c r="D1304" s="0" t="s">
        <v>34219</v>
      </c>
      <c r="E1304" s="0" t="s">
        <v>34220</v>
      </c>
      <c r="F1304" s="0" t="s">
        <v>1987</v>
      </c>
      <c r="G1304" s="0" t="n">
        <v>3</v>
      </c>
      <c r="H1304" s="0" t="n">
        <v>1</v>
      </c>
      <c r="I1304" s="0" t="n">
        <v>0.01</v>
      </c>
      <c r="J1304" s="0" t="n">
        <v>5000000</v>
      </c>
      <c r="K1304" s="0" t="n">
        <v>0</v>
      </c>
      <c r="L1304" s="0" t="n">
        <v>0</v>
      </c>
      <c r="M1304" s="0" t="n">
        <v>80</v>
      </c>
      <c r="N1304" s="0" t="n">
        <v>76.02</v>
      </c>
      <c r="O1304" s="0" t="n">
        <v>80</v>
      </c>
      <c r="P1304" s="0" t="n">
        <v>0</v>
      </c>
      <c r="Q1304" s="0" t="n">
        <v>0</v>
      </c>
      <c r="R1304" s="0" t="n">
        <v>0</v>
      </c>
      <c r="S1304" s="0" t="n">
        <v>0</v>
      </c>
      <c r="T1304" s="0" t="n">
        <v>0</v>
      </c>
      <c r="U1304" s="0" t="n">
        <v>0</v>
      </c>
      <c r="V1304" s="0" t="n">
        <v>0</v>
      </c>
      <c r="W1304" s="0" t="n">
        <v>0</v>
      </c>
      <c r="X1304" s="0" t="n">
        <v>0</v>
      </c>
      <c r="Y1304" s="0" t="n">
        <v>85</v>
      </c>
      <c r="Z1304" s="0" t="n">
        <v>0</v>
      </c>
      <c r="AA1304" s="0" t="n">
        <v>12000</v>
      </c>
      <c r="AB1304" s="0" t="n">
        <v>0</v>
      </c>
      <c r="AC1304" s="0" t="n">
        <v>0</v>
      </c>
      <c r="AD1304" s="0" t="s">
        <v>99</v>
      </c>
      <c r="AE1304" s="0" t="s">
        <v>99</v>
      </c>
      <c r="AF1304" s="0" t="s">
        <v>30149</v>
      </c>
      <c r="AH1304" s="0" t="n">
        <v>0</v>
      </c>
      <c r="AI1304" s="0" t="s">
        <v>2133</v>
      </c>
      <c r="AJ1304" s="0" t="s">
        <v>32112</v>
      </c>
      <c r="AK1304" s="0" t="s">
        <v>31143</v>
      </c>
      <c r="AL1304" s="0" t="s">
        <v>2112</v>
      </c>
    </row>
    <row r="1305" customFormat="false" ht="15" hidden="false" customHeight="false" outlineLevel="0" collapsed="false">
      <c r="A1305" s="0" t="s">
        <v>34221</v>
      </c>
      <c r="B1305" s="0" t="s">
        <v>34222</v>
      </c>
      <c r="C1305" s="0" t="s">
        <v>26311</v>
      </c>
      <c r="D1305" s="0" t="s">
        <v>26311</v>
      </c>
      <c r="E1305" s="0" t="s">
        <v>34223</v>
      </c>
      <c r="F1305" s="0" t="s">
        <v>1987</v>
      </c>
      <c r="G1305" s="0" t="n">
        <v>2</v>
      </c>
      <c r="H1305" s="0" t="n">
        <v>1</v>
      </c>
      <c r="I1305" s="0" t="n">
        <v>0.01</v>
      </c>
      <c r="J1305" s="0" t="n">
        <v>1000</v>
      </c>
      <c r="K1305" s="0" t="n">
        <v>-0.18</v>
      </c>
      <c r="L1305" s="0" t="n">
        <v>92.8</v>
      </c>
      <c r="M1305" s="0" t="n">
        <v>92.97</v>
      </c>
      <c r="N1305" s="0" t="n">
        <v>93.1</v>
      </c>
      <c r="O1305" s="0" t="n">
        <v>92.71</v>
      </c>
      <c r="P1305" s="0" t="n">
        <v>0</v>
      </c>
      <c r="Q1305" s="0" t="n">
        <v>0</v>
      </c>
      <c r="R1305" s="0" t="n">
        <v>0</v>
      </c>
      <c r="S1305" s="0" t="n">
        <v>92.78</v>
      </c>
      <c r="T1305" s="0" t="n">
        <v>93.26</v>
      </c>
      <c r="U1305" s="0" t="n">
        <v>92.5</v>
      </c>
      <c r="V1305" s="0" t="n">
        <v>93.26</v>
      </c>
      <c r="W1305" s="0" t="n">
        <v>5746832</v>
      </c>
      <c r="X1305" s="0" t="n">
        <v>92.7</v>
      </c>
      <c r="Y1305" s="0" t="n">
        <v>92.8</v>
      </c>
      <c r="Z1305" s="0" t="n">
        <v>153</v>
      </c>
      <c r="AA1305" s="0" t="n">
        <v>40000000</v>
      </c>
      <c r="AB1305" s="0" t="n">
        <v>928</v>
      </c>
      <c r="AC1305" s="0" t="n">
        <v>0</v>
      </c>
      <c r="AD1305" s="0" t="s">
        <v>99</v>
      </c>
      <c r="AE1305" s="0" t="s">
        <v>99</v>
      </c>
      <c r="AH1305" s="0" t="n">
        <v>8</v>
      </c>
      <c r="AI1305" s="0" t="s">
        <v>2133</v>
      </c>
      <c r="AJ1305" s="0" t="s">
        <v>32112</v>
      </c>
      <c r="AK1305" s="0" t="s">
        <v>31143</v>
      </c>
      <c r="AL1305" s="0" t="s">
        <v>2112</v>
      </c>
    </row>
    <row r="1306" customFormat="false" ht="15" hidden="false" customHeight="false" outlineLevel="0" collapsed="false">
      <c r="A1306" s="0" t="s">
        <v>34224</v>
      </c>
      <c r="B1306" s="0" t="s">
        <v>34225</v>
      </c>
      <c r="C1306" s="0" t="s">
        <v>34226</v>
      </c>
      <c r="D1306" s="0" t="s">
        <v>34226</v>
      </c>
      <c r="E1306" s="0" t="s">
        <v>34227</v>
      </c>
      <c r="F1306" s="0" t="s">
        <v>498</v>
      </c>
      <c r="G1306" s="0" t="n">
        <v>2</v>
      </c>
      <c r="H1306" s="0" t="n">
        <v>1</v>
      </c>
      <c r="I1306" s="0" t="n">
        <v>0.01</v>
      </c>
      <c r="J1306" s="0" t="n">
        <v>1000</v>
      </c>
      <c r="K1306" s="0" t="n">
        <v>0.17</v>
      </c>
      <c r="L1306" s="0" t="n">
        <v>93.54</v>
      </c>
      <c r="M1306" s="0" t="n">
        <v>93.38</v>
      </c>
      <c r="N1306" s="0" t="n">
        <v>93.12</v>
      </c>
      <c r="O1306" s="0" t="n">
        <v>93.54</v>
      </c>
      <c r="P1306" s="0" t="n">
        <v>0</v>
      </c>
      <c r="Q1306" s="0" t="n">
        <v>0</v>
      </c>
      <c r="R1306" s="0" t="n">
        <v>0</v>
      </c>
      <c r="S1306" s="0" t="n">
        <v>93.57</v>
      </c>
      <c r="T1306" s="0" t="n">
        <v>93.08</v>
      </c>
      <c r="U1306" s="0" t="n">
        <v>93.08</v>
      </c>
      <c r="V1306" s="0" t="n">
        <v>93.98</v>
      </c>
      <c r="W1306" s="0" t="n">
        <v>666215</v>
      </c>
      <c r="X1306" s="0" t="n">
        <v>93.39</v>
      </c>
      <c r="Y1306" s="0" t="n">
        <v>93.55</v>
      </c>
      <c r="Z1306" s="0" t="n">
        <v>91</v>
      </c>
      <c r="AA1306" s="0" t="n">
        <v>15000000</v>
      </c>
      <c r="AB1306" s="0" t="n">
        <v>18708</v>
      </c>
      <c r="AC1306" s="0" t="n">
        <v>0</v>
      </c>
      <c r="AD1306" s="0" t="s">
        <v>99</v>
      </c>
      <c r="AE1306" s="0" t="s">
        <v>99</v>
      </c>
      <c r="AH1306" s="0" t="n">
        <v>-100</v>
      </c>
      <c r="AI1306" s="0" t="s">
        <v>2133</v>
      </c>
      <c r="AJ1306" s="0" t="s">
        <v>32112</v>
      </c>
      <c r="AK1306" s="0" t="s">
        <v>31135</v>
      </c>
      <c r="AL1306" s="0" t="s">
        <v>2112</v>
      </c>
    </row>
    <row r="1307" customFormat="false" ht="15" hidden="false" customHeight="false" outlineLevel="0" collapsed="false">
      <c r="A1307" s="0" t="s">
        <v>34228</v>
      </c>
      <c r="B1307" s="0" t="s">
        <v>34229</v>
      </c>
      <c r="C1307" s="0" t="s">
        <v>23899</v>
      </c>
      <c r="D1307" s="0" t="s">
        <v>23899</v>
      </c>
      <c r="E1307" s="0" t="s">
        <v>34230</v>
      </c>
      <c r="F1307" s="0" t="s">
        <v>498</v>
      </c>
      <c r="G1307" s="0" t="n">
        <v>2</v>
      </c>
      <c r="H1307" s="0" t="n">
        <v>1</v>
      </c>
      <c r="I1307" s="0" t="n">
        <v>0.01</v>
      </c>
      <c r="J1307" s="0" t="n">
        <v>1000</v>
      </c>
      <c r="K1307" s="0" t="n">
        <v>-0.51</v>
      </c>
      <c r="L1307" s="0" t="n">
        <v>70.43</v>
      </c>
      <c r="M1307" s="0" t="n">
        <v>70.79</v>
      </c>
      <c r="N1307" s="0" t="n">
        <v>70.68</v>
      </c>
      <c r="O1307" s="0" t="n">
        <v>70.43</v>
      </c>
      <c r="P1307" s="0" t="n">
        <v>0</v>
      </c>
      <c r="Q1307" s="0" t="n">
        <v>0</v>
      </c>
      <c r="R1307" s="0" t="n">
        <v>0</v>
      </c>
      <c r="S1307" s="0" t="n">
        <v>70.47</v>
      </c>
      <c r="T1307" s="0" t="n">
        <v>70.6</v>
      </c>
      <c r="U1307" s="0" t="n">
        <v>70</v>
      </c>
      <c r="V1307" s="0" t="n">
        <v>70.83</v>
      </c>
      <c r="W1307" s="0" t="n">
        <v>112756</v>
      </c>
      <c r="X1307" s="0" t="n">
        <v>70.18</v>
      </c>
      <c r="Y1307" s="0" t="n">
        <v>70.43</v>
      </c>
      <c r="Z1307" s="0" t="n">
        <v>55</v>
      </c>
      <c r="AA1307" s="0" t="n">
        <v>15000000</v>
      </c>
      <c r="AB1307" s="0" t="n">
        <v>4930.1</v>
      </c>
      <c r="AC1307" s="0" t="n">
        <v>0</v>
      </c>
      <c r="AD1307" s="0" t="s">
        <v>99</v>
      </c>
      <c r="AE1307" s="0" t="s">
        <v>99</v>
      </c>
      <c r="AH1307" s="0" t="n">
        <v>-100</v>
      </c>
      <c r="AI1307" s="0" t="s">
        <v>2133</v>
      </c>
      <c r="AJ1307" s="0" t="s">
        <v>32112</v>
      </c>
      <c r="AK1307" s="0" t="s">
        <v>31135</v>
      </c>
      <c r="AL1307" s="0" t="s">
        <v>2112</v>
      </c>
    </row>
    <row r="1308" customFormat="false" ht="15" hidden="false" customHeight="false" outlineLevel="0" collapsed="false">
      <c r="A1308" s="0" t="s">
        <v>34231</v>
      </c>
      <c r="B1308" s="0" t="s">
        <v>34232</v>
      </c>
      <c r="C1308" s="0" t="s">
        <v>21167</v>
      </c>
      <c r="D1308" s="0" t="s">
        <v>21167</v>
      </c>
      <c r="E1308" s="0" t="s">
        <v>34233</v>
      </c>
      <c r="F1308" s="0" t="s">
        <v>498</v>
      </c>
      <c r="G1308" s="0" t="n">
        <v>2</v>
      </c>
      <c r="H1308" s="0" t="n">
        <v>1</v>
      </c>
      <c r="I1308" s="0" t="n">
        <v>0.01</v>
      </c>
      <c r="J1308" s="0" t="n">
        <v>1000</v>
      </c>
      <c r="K1308" s="0" t="n">
        <v>0</v>
      </c>
      <c r="L1308" s="0" t="n">
        <v>77.34</v>
      </c>
      <c r="M1308" s="0" t="n">
        <v>77.34</v>
      </c>
      <c r="N1308" s="0" t="n">
        <v>77.31</v>
      </c>
      <c r="O1308" s="0" t="n">
        <v>77.33</v>
      </c>
      <c r="P1308" s="0" t="n">
        <v>0</v>
      </c>
      <c r="Q1308" s="0" t="n">
        <v>0</v>
      </c>
      <c r="R1308" s="0" t="n">
        <v>0</v>
      </c>
      <c r="S1308" s="0" t="n">
        <v>77.49</v>
      </c>
      <c r="T1308" s="0" t="n">
        <v>77.26</v>
      </c>
      <c r="U1308" s="0" t="n">
        <v>77.22</v>
      </c>
      <c r="V1308" s="0" t="n">
        <v>77.95</v>
      </c>
      <c r="W1308" s="0" t="n">
        <v>406818</v>
      </c>
      <c r="X1308" s="0" t="n">
        <v>77.23</v>
      </c>
      <c r="Y1308" s="0" t="n">
        <v>77.34</v>
      </c>
      <c r="Z1308" s="0" t="n">
        <v>96</v>
      </c>
      <c r="AA1308" s="0" t="n">
        <v>30000000</v>
      </c>
      <c r="AB1308" s="0" t="n">
        <v>773.4</v>
      </c>
      <c r="AC1308" s="0" t="n">
        <v>0</v>
      </c>
      <c r="AD1308" s="0" t="s">
        <v>99</v>
      </c>
      <c r="AE1308" s="0" t="s">
        <v>99</v>
      </c>
      <c r="AH1308" s="0" t="n">
        <v>-100</v>
      </c>
      <c r="AI1308" s="0" t="s">
        <v>2133</v>
      </c>
      <c r="AJ1308" s="0" t="s">
        <v>32112</v>
      </c>
      <c r="AK1308" s="0" t="s">
        <v>31135</v>
      </c>
      <c r="AL1308" s="0" t="s">
        <v>2112</v>
      </c>
    </row>
    <row r="1309" customFormat="false" ht="15" hidden="false" customHeight="false" outlineLevel="0" collapsed="false">
      <c r="A1309" s="0" t="s">
        <v>34234</v>
      </c>
      <c r="B1309" s="0" t="s">
        <v>34235</v>
      </c>
      <c r="C1309" s="0" t="s">
        <v>24611</v>
      </c>
      <c r="D1309" s="0" t="s">
        <v>24611</v>
      </c>
      <c r="E1309" s="0" t="s">
        <v>34236</v>
      </c>
      <c r="F1309" s="0" t="s">
        <v>498</v>
      </c>
      <c r="G1309" s="0" t="n">
        <v>2</v>
      </c>
      <c r="H1309" s="0" t="n">
        <v>1</v>
      </c>
      <c r="I1309" s="0" t="n">
        <v>0.01</v>
      </c>
      <c r="J1309" s="0" t="n">
        <v>1000</v>
      </c>
      <c r="K1309" s="0" t="n">
        <v>0.65</v>
      </c>
      <c r="L1309" s="0" t="n">
        <v>74.03</v>
      </c>
      <c r="M1309" s="0" t="n">
        <v>73.55</v>
      </c>
      <c r="N1309" s="0" t="n">
        <v>73.75</v>
      </c>
      <c r="O1309" s="0" t="n">
        <v>73.98</v>
      </c>
      <c r="P1309" s="0" t="n">
        <v>0</v>
      </c>
      <c r="Q1309" s="0" t="n">
        <v>0</v>
      </c>
      <c r="R1309" s="0" t="n">
        <v>0</v>
      </c>
      <c r="S1309" s="0" t="n">
        <v>73.57</v>
      </c>
      <c r="T1309" s="0" t="n">
        <v>73.89</v>
      </c>
      <c r="U1309" s="0" t="n">
        <v>71.72</v>
      </c>
      <c r="V1309" s="0" t="n">
        <v>74.05</v>
      </c>
      <c r="W1309" s="0" t="n">
        <v>862943</v>
      </c>
      <c r="X1309" s="0" t="n">
        <v>73.91</v>
      </c>
      <c r="Y1309" s="0" t="n">
        <v>74.04</v>
      </c>
      <c r="Z1309" s="0" t="n">
        <v>119</v>
      </c>
      <c r="AA1309" s="0" t="n">
        <v>45000000</v>
      </c>
      <c r="AB1309" s="0" t="n">
        <v>2961.2</v>
      </c>
      <c r="AC1309" s="0" t="n">
        <v>0</v>
      </c>
      <c r="AD1309" s="0" t="s">
        <v>99</v>
      </c>
      <c r="AE1309" s="0" t="s">
        <v>99</v>
      </c>
      <c r="AH1309" s="0" t="n">
        <v>-100</v>
      </c>
      <c r="AI1309" s="0" t="s">
        <v>2133</v>
      </c>
      <c r="AJ1309" s="0" t="s">
        <v>32112</v>
      </c>
      <c r="AK1309" s="0" t="s">
        <v>31135</v>
      </c>
      <c r="AL1309" s="0" t="s">
        <v>2112</v>
      </c>
    </row>
    <row r="1310" customFormat="false" ht="15" hidden="false" customHeight="false" outlineLevel="0" collapsed="false">
      <c r="A1310" s="0" t="s">
        <v>34237</v>
      </c>
      <c r="B1310" s="0" t="s">
        <v>34238</v>
      </c>
      <c r="C1310" s="0" t="s">
        <v>17911</v>
      </c>
      <c r="D1310" s="0" t="s">
        <v>17911</v>
      </c>
      <c r="E1310" s="0" t="s">
        <v>34239</v>
      </c>
      <c r="F1310" s="0" t="s">
        <v>498</v>
      </c>
      <c r="G1310" s="0" t="n">
        <v>2</v>
      </c>
      <c r="H1310" s="0" t="n">
        <v>1</v>
      </c>
      <c r="I1310" s="0" t="n">
        <v>0.01</v>
      </c>
      <c r="J1310" s="0" t="n">
        <v>1000</v>
      </c>
      <c r="K1310" s="0" t="n">
        <v>0.25</v>
      </c>
      <c r="L1310" s="0" t="n">
        <v>89.98</v>
      </c>
      <c r="M1310" s="0" t="n">
        <v>89.83</v>
      </c>
      <c r="N1310" s="0" t="n">
        <v>89.8</v>
      </c>
      <c r="O1310" s="0" t="n">
        <v>89.98</v>
      </c>
      <c r="P1310" s="0" t="n">
        <v>0</v>
      </c>
      <c r="Q1310" s="0" t="n">
        <v>0</v>
      </c>
      <c r="R1310" s="0" t="n">
        <v>0</v>
      </c>
      <c r="S1310" s="0" t="n">
        <v>89.82</v>
      </c>
      <c r="T1310" s="0" t="n">
        <v>90.53</v>
      </c>
      <c r="U1310" s="0" t="n">
        <v>89.32</v>
      </c>
      <c r="V1310" s="0" t="n">
        <v>90.55</v>
      </c>
      <c r="W1310" s="0" t="n">
        <v>1486572</v>
      </c>
      <c r="X1310" s="0" t="n">
        <v>89.81</v>
      </c>
      <c r="Y1310" s="0" t="n">
        <v>89.97</v>
      </c>
      <c r="Z1310" s="0" t="n">
        <v>108</v>
      </c>
      <c r="AA1310" s="0" t="n">
        <v>30000000</v>
      </c>
      <c r="AB1310" s="0" t="n">
        <v>10797.6</v>
      </c>
      <c r="AC1310" s="0" t="n">
        <v>0</v>
      </c>
      <c r="AD1310" s="0" t="s">
        <v>99</v>
      </c>
      <c r="AE1310" s="0" t="s">
        <v>99</v>
      </c>
      <c r="AH1310" s="0" t="n">
        <v>-100</v>
      </c>
      <c r="AI1310" s="0" t="s">
        <v>2133</v>
      </c>
      <c r="AJ1310" s="0" t="s">
        <v>32112</v>
      </c>
      <c r="AK1310" s="0" t="s">
        <v>31135</v>
      </c>
      <c r="AL1310" s="0" t="s">
        <v>2112</v>
      </c>
    </row>
    <row r="1311" customFormat="false" ht="15" hidden="false" customHeight="false" outlineLevel="0" collapsed="false">
      <c r="A1311" s="0" t="s">
        <v>34240</v>
      </c>
      <c r="B1311" s="0" t="s">
        <v>34241</v>
      </c>
      <c r="C1311" s="0" t="s">
        <v>19877</v>
      </c>
      <c r="D1311" s="0" t="s">
        <v>19877</v>
      </c>
      <c r="E1311" s="0" t="s">
        <v>34242</v>
      </c>
      <c r="F1311" s="0" t="s">
        <v>498</v>
      </c>
      <c r="G1311" s="0" t="n">
        <v>2</v>
      </c>
      <c r="H1311" s="0" t="n">
        <v>1</v>
      </c>
      <c r="I1311" s="0" t="n">
        <v>0.01</v>
      </c>
      <c r="J1311" s="0" t="n">
        <v>1000</v>
      </c>
      <c r="K1311" s="0" t="n">
        <v>0.47</v>
      </c>
      <c r="L1311" s="0" t="n">
        <v>88.1</v>
      </c>
      <c r="M1311" s="0" t="n">
        <v>87.69</v>
      </c>
      <c r="N1311" s="0" t="n">
        <v>87.89</v>
      </c>
      <c r="O1311" s="0" t="n">
        <v>88</v>
      </c>
      <c r="P1311" s="0" t="n">
        <v>0</v>
      </c>
      <c r="Q1311" s="0" t="n">
        <v>0</v>
      </c>
      <c r="R1311" s="0" t="n">
        <v>0</v>
      </c>
      <c r="S1311" s="0" t="n">
        <v>88.16</v>
      </c>
      <c r="T1311" s="0" t="n">
        <v>87.41</v>
      </c>
      <c r="U1311" s="0" t="n">
        <v>87.4</v>
      </c>
      <c r="V1311" s="0" t="n">
        <v>88.49</v>
      </c>
      <c r="W1311" s="0" t="n">
        <v>1163730</v>
      </c>
      <c r="X1311" s="0" t="n">
        <v>88.1</v>
      </c>
      <c r="Y1311" s="0" t="n">
        <v>88.3</v>
      </c>
      <c r="Z1311" s="0" t="n">
        <v>135</v>
      </c>
      <c r="AA1311" s="0" t="n">
        <v>30000000</v>
      </c>
      <c r="AB1311" s="0" t="n">
        <v>881</v>
      </c>
      <c r="AC1311" s="0" t="n">
        <v>0</v>
      </c>
      <c r="AD1311" s="0" t="s">
        <v>99</v>
      </c>
      <c r="AE1311" s="0" t="s">
        <v>99</v>
      </c>
      <c r="AH1311" s="0" t="n">
        <v>-100</v>
      </c>
      <c r="AI1311" s="0" t="s">
        <v>2133</v>
      </c>
      <c r="AJ1311" s="0" t="s">
        <v>32112</v>
      </c>
      <c r="AK1311" s="0" t="s">
        <v>31135</v>
      </c>
      <c r="AL1311" s="0" t="s">
        <v>2112</v>
      </c>
    </row>
    <row r="1312" customFormat="false" ht="15" hidden="false" customHeight="false" outlineLevel="0" collapsed="false">
      <c r="A1312" s="0" t="s">
        <v>34243</v>
      </c>
      <c r="B1312" s="0" t="s">
        <v>34244</v>
      </c>
      <c r="C1312" s="0" t="s">
        <v>34245</v>
      </c>
      <c r="D1312" s="0" t="s">
        <v>34245</v>
      </c>
      <c r="E1312" s="0" t="s">
        <v>34246</v>
      </c>
      <c r="F1312" s="0" t="s">
        <v>498</v>
      </c>
      <c r="G1312" s="0" t="n">
        <v>2</v>
      </c>
      <c r="H1312" s="0" t="n">
        <v>1</v>
      </c>
      <c r="I1312" s="0" t="n">
        <v>0.01</v>
      </c>
      <c r="J1312" s="0" t="n">
        <v>1000</v>
      </c>
      <c r="K1312" s="0" t="n">
        <v>0.69</v>
      </c>
      <c r="L1312" s="0" t="n">
        <v>96.94</v>
      </c>
      <c r="M1312" s="0" t="n">
        <v>96.28</v>
      </c>
      <c r="N1312" s="0" t="n">
        <v>96.21</v>
      </c>
      <c r="O1312" s="0" t="n">
        <v>96.94</v>
      </c>
      <c r="P1312" s="0" t="n">
        <v>0</v>
      </c>
      <c r="Q1312" s="0" t="n">
        <v>0</v>
      </c>
      <c r="R1312" s="0" t="n">
        <v>0</v>
      </c>
      <c r="S1312" s="0" t="n">
        <v>96.81</v>
      </c>
      <c r="T1312" s="0" t="n">
        <v>96.99</v>
      </c>
      <c r="U1312" s="0" t="n">
        <v>96.32</v>
      </c>
      <c r="V1312" s="0" t="n">
        <v>97</v>
      </c>
      <c r="W1312" s="0" t="n">
        <v>18393</v>
      </c>
      <c r="X1312" s="0" t="n">
        <v>96.28</v>
      </c>
      <c r="Y1312" s="0" t="n">
        <v>96.86</v>
      </c>
      <c r="Z1312" s="0" t="n">
        <v>6</v>
      </c>
      <c r="AA1312" s="0" t="n">
        <v>5000000</v>
      </c>
      <c r="AB1312" s="0" t="n">
        <v>3877.6</v>
      </c>
      <c r="AC1312" s="0" t="n">
        <v>0</v>
      </c>
      <c r="AD1312" s="0" t="s">
        <v>99</v>
      </c>
      <c r="AE1312" s="0" t="s">
        <v>99</v>
      </c>
      <c r="AH1312" s="0" t="n">
        <v>-100</v>
      </c>
      <c r="AI1312" s="0" t="s">
        <v>2133</v>
      </c>
      <c r="AJ1312" s="0" t="s">
        <v>32112</v>
      </c>
      <c r="AK1312" s="0" t="s">
        <v>31135</v>
      </c>
      <c r="AL1312" s="0" t="s">
        <v>2112</v>
      </c>
    </row>
    <row r="1313" customFormat="false" ht="15" hidden="false" customHeight="false" outlineLevel="0" collapsed="false">
      <c r="A1313" s="0" t="s">
        <v>34247</v>
      </c>
      <c r="B1313" s="0" t="s">
        <v>34248</v>
      </c>
      <c r="C1313" s="0" t="s">
        <v>34249</v>
      </c>
      <c r="D1313" s="0" t="s">
        <v>34249</v>
      </c>
      <c r="E1313" s="0" t="s">
        <v>34250</v>
      </c>
      <c r="F1313" s="0" t="s">
        <v>498</v>
      </c>
      <c r="G1313" s="0" t="n">
        <v>2</v>
      </c>
      <c r="H1313" s="0" t="n">
        <v>1</v>
      </c>
      <c r="I1313" s="0" t="n">
        <v>0.01</v>
      </c>
      <c r="J1313" s="0" t="n">
        <v>1000</v>
      </c>
      <c r="K1313" s="0" t="n">
        <v>0.1</v>
      </c>
      <c r="L1313" s="0" t="n">
        <v>96.9</v>
      </c>
      <c r="M1313" s="0" t="n">
        <v>96.8</v>
      </c>
      <c r="N1313" s="0" t="n">
        <v>96.23</v>
      </c>
      <c r="O1313" s="0" t="n">
        <v>96.9</v>
      </c>
      <c r="P1313" s="0" t="n">
        <v>0</v>
      </c>
      <c r="Q1313" s="0" t="n">
        <v>0</v>
      </c>
      <c r="R1313" s="0" t="n">
        <v>0</v>
      </c>
      <c r="S1313" s="0" t="n">
        <v>96.85</v>
      </c>
      <c r="T1313" s="0" t="n">
        <v>96.68</v>
      </c>
      <c r="U1313" s="0" t="n">
        <v>96.68</v>
      </c>
      <c r="V1313" s="0" t="n">
        <v>96.9</v>
      </c>
      <c r="W1313" s="0" t="n">
        <v>914245</v>
      </c>
      <c r="X1313" s="0" t="n">
        <v>96.29</v>
      </c>
      <c r="Y1313" s="0" t="n">
        <v>96.88</v>
      </c>
      <c r="Z1313" s="0" t="n">
        <v>34</v>
      </c>
      <c r="AA1313" s="0" t="n">
        <v>5000000</v>
      </c>
      <c r="AB1313" s="0" t="n">
        <v>22287</v>
      </c>
      <c r="AC1313" s="0" t="n">
        <v>0</v>
      </c>
      <c r="AD1313" s="0" t="s">
        <v>99</v>
      </c>
      <c r="AE1313" s="0" t="s">
        <v>99</v>
      </c>
      <c r="AH1313" s="0" t="n">
        <v>-100</v>
      </c>
      <c r="AI1313" s="0" t="s">
        <v>2133</v>
      </c>
      <c r="AJ1313" s="0" t="s">
        <v>32112</v>
      </c>
      <c r="AK1313" s="0" t="s">
        <v>31135</v>
      </c>
      <c r="AL1313" s="0" t="s">
        <v>2112</v>
      </c>
    </row>
    <row r="1314" customFormat="false" ht="15" hidden="false" customHeight="false" outlineLevel="0" collapsed="false">
      <c r="A1314" s="0" t="s">
        <v>34251</v>
      </c>
      <c r="B1314" s="0" t="s">
        <v>34252</v>
      </c>
      <c r="C1314" s="0" t="s">
        <v>34253</v>
      </c>
      <c r="D1314" s="0" t="s">
        <v>34253</v>
      </c>
      <c r="E1314" s="0" t="s">
        <v>34254</v>
      </c>
      <c r="F1314" s="0" t="s">
        <v>498</v>
      </c>
      <c r="G1314" s="0" t="n">
        <v>2</v>
      </c>
      <c r="H1314" s="0" t="n">
        <v>1</v>
      </c>
      <c r="I1314" s="0" t="n">
        <v>0.01</v>
      </c>
      <c r="J1314" s="0" t="n">
        <v>1000</v>
      </c>
      <c r="K1314" s="0" t="n">
        <v>0</v>
      </c>
      <c r="L1314" s="0" t="n">
        <v>96.6</v>
      </c>
      <c r="M1314" s="0" t="n">
        <v>96.6</v>
      </c>
      <c r="N1314" s="0" t="n">
        <v>96.56</v>
      </c>
      <c r="O1314" s="0" t="n">
        <v>96.6</v>
      </c>
      <c r="P1314" s="0" t="n">
        <v>0</v>
      </c>
      <c r="Q1314" s="0" t="n">
        <v>0</v>
      </c>
      <c r="R1314" s="0" t="n">
        <v>0</v>
      </c>
      <c r="S1314" s="0" t="n">
        <v>96.6</v>
      </c>
      <c r="T1314" s="0" t="n">
        <v>96.61</v>
      </c>
      <c r="U1314" s="0" t="n">
        <v>96.6</v>
      </c>
      <c r="V1314" s="0" t="n">
        <v>96.62</v>
      </c>
      <c r="W1314" s="0" t="n">
        <v>167119</v>
      </c>
      <c r="X1314" s="0" t="n">
        <v>96.38</v>
      </c>
      <c r="Y1314" s="0" t="n">
        <v>96.6</v>
      </c>
      <c r="Z1314" s="0" t="n">
        <v>8</v>
      </c>
      <c r="AA1314" s="0" t="n">
        <v>10000000</v>
      </c>
      <c r="AB1314" s="0" t="n">
        <v>97566</v>
      </c>
      <c r="AC1314" s="0" t="n">
        <v>0</v>
      </c>
      <c r="AD1314" s="0" t="s">
        <v>99</v>
      </c>
      <c r="AE1314" s="0" t="s">
        <v>99</v>
      </c>
      <c r="AH1314" s="0" t="n">
        <v>-100</v>
      </c>
      <c r="AI1314" s="0" t="s">
        <v>2133</v>
      </c>
      <c r="AJ1314" s="0" t="s">
        <v>32112</v>
      </c>
      <c r="AK1314" s="0" t="s">
        <v>31135</v>
      </c>
      <c r="AL1314" s="0" t="s">
        <v>2112</v>
      </c>
    </row>
    <row r="1315" customFormat="false" ht="15" hidden="false" customHeight="false" outlineLevel="0" collapsed="false">
      <c r="A1315" s="0" t="s">
        <v>34255</v>
      </c>
      <c r="B1315" s="0" t="s">
        <v>34256</v>
      </c>
      <c r="C1315" s="0" t="s">
        <v>34257</v>
      </c>
      <c r="D1315" s="0" t="s">
        <v>34257</v>
      </c>
      <c r="E1315" s="0" t="s">
        <v>34258</v>
      </c>
      <c r="F1315" s="0" t="s">
        <v>498</v>
      </c>
      <c r="G1315" s="0" t="n">
        <v>2</v>
      </c>
      <c r="H1315" s="0" t="n">
        <v>1</v>
      </c>
      <c r="I1315" s="0" t="n">
        <v>0.01</v>
      </c>
      <c r="J1315" s="0" t="n">
        <v>1000</v>
      </c>
      <c r="K1315" s="0" t="n">
        <v>0</v>
      </c>
      <c r="L1315" s="0" t="n">
        <v>96.6</v>
      </c>
      <c r="M1315" s="0" t="n">
        <v>96.6</v>
      </c>
      <c r="N1315" s="0" t="n">
        <v>96.39</v>
      </c>
      <c r="O1315" s="0" t="n">
        <v>96.6</v>
      </c>
      <c r="P1315" s="0" t="n">
        <v>0</v>
      </c>
      <c r="Q1315" s="0" t="n">
        <v>0</v>
      </c>
      <c r="R1315" s="0" t="n">
        <v>0</v>
      </c>
      <c r="S1315" s="0" t="n">
        <v>96.6</v>
      </c>
      <c r="T1315" s="0" t="n">
        <v>96.59</v>
      </c>
      <c r="U1315" s="0" t="n">
        <v>96.37</v>
      </c>
      <c r="V1315" s="0" t="n">
        <v>96.6</v>
      </c>
      <c r="W1315" s="0" t="n">
        <v>102393</v>
      </c>
      <c r="X1315" s="0" t="n">
        <v>96.38</v>
      </c>
      <c r="Y1315" s="0" t="n">
        <v>96.6</v>
      </c>
      <c r="Z1315" s="0" t="n">
        <v>5</v>
      </c>
      <c r="AA1315" s="0" t="n">
        <v>10000000</v>
      </c>
      <c r="AB1315" s="0" t="n">
        <v>966</v>
      </c>
      <c r="AC1315" s="0" t="n">
        <v>0</v>
      </c>
      <c r="AD1315" s="0" t="s">
        <v>99</v>
      </c>
      <c r="AE1315" s="0" t="s">
        <v>99</v>
      </c>
      <c r="AH1315" s="0" t="n">
        <v>-100</v>
      </c>
      <c r="AI1315" s="0" t="s">
        <v>2133</v>
      </c>
      <c r="AJ1315" s="0" t="s">
        <v>32112</v>
      </c>
      <c r="AK1315" s="0" t="s">
        <v>31135</v>
      </c>
      <c r="AL1315" s="0" t="s">
        <v>2112</v>
      </c>
    </row>
    <row r="1316" customFormat="false" ht="15" hidden="false" customHeight="false" outlineLevel="0" collapsed="false">
      <c r="A1316" s="0" t="s">
        <v>34259</v>
      </c>
      <c r="B1316" s="0" t="s">
        <v>34260</v>
      </c>
      <c r="C1316" s="0" t="s">
        <v>18948</v>
      </c>
      <c r="D1316" s="0" t="s">
        <v>18948</v>
      </c>
      <c r="E1316" s="0" t="s">
        <v>34261</v>
      </c>
      <c r="F1316" s="0" t="s">
        <v>498</v>
      </c>
      <c r="G1316" s="0" t="n">
        <v>3</v>
      </c>
      <c r="H1316" s="0" t="n">
        <v>1</v>
      </c>
      <c r="I1316" s="0" t="n">
        <v>0.01</v>
      </c>
      <c r="J1316" s="0" t="n">
        <v>1000</v>
      </c>
      <c r="K1316" s="0" t="n">
        <v>-0.58</v>
      </c>
      <c r="L1316" s="0" t="n">
        <v>81.81</v>
      </c>
      <c r="M1316" s="0" t="n">
        <v>82.29</v>
      </c>
      <c r="N1316" s="0" t="n">
        <v>82.74</v>
      </c>
      <c r="O1316" s="0" t="n">
        <v>81.82</v>
      </c>
      <c r="P1316" s="0" t="n">
        <v>0</v>
      </c>
      <c r="Q1316" s="0" t="n">
        <v>0</v>
      </c>
      <c r="R1316" s="0" t="n">
        <v>0</v>
      </c>
      <c r="S1316" s="0" t="n">
        <v>81.81</v>
      </c>
      <c r="T1316" s="0" t="n">
        <v>82.2</v>
      </c>
      <c r="U1316" s="0" t="n">
        <v>81.38</v>
      </c>
      <c r="V1316" s="0" t="n">
        <v>82.8</v>
      </c>
      <c r="W1316" s="0" t="n">
        <v>4665414</v>
      </c>
      <c r="X1316" s="0" t="n">
        <v>81.7</v>
      </c>
      <c r="Y1316" s="0" t="n">
        <v>81.81</v>
      </c>
      <c r="Z1316" s="0" t="n">
        <v>169</v>
      </c>
      <c r="AA1316" s="0" t="n">
        <v>1500000</v>
      </c>
      <c r="AB1316" s="0" t="n">
        <v>4090.5</v>
      </c>
      <c r="AC1316" s="0" t="n">
        <v>0</v>
      </c>
      <c r="AD1316" s="0" t="s">
        <v>99</v>
      </c>
      <c r="AE1316" s="0" t="s">
        <v>99</v>
      </c>
      <c r="AH1316" s="0" t="n">
        <v>6</v>
      </c>
      <c r="AI1316" s="0" t="s">
        <v>2133</v>
      </c>
      <c r="AJ1316" s="0" t="s">
        <v>32112</v>
      </c>
      <c r="AK1316" s="0" t="s">
        <v>31135</v>
      </c>
      <c r="AL1316" s="0" t="s">
        <v>2112</v>
      </c>
    </row>
    <row r="1317" customFormat="false" ht="15" hidden="false" customHeight="false" outlineLevel="0" collapsed="false">
      <c r="A1317" s="0" t="s">
        <v>34262</v>
      </c>
      <c r="B1317" s="0" t="s">
        <v>34263</v>
      </c>
      <c r="C1317" s="0" t="s">
        <v>21445</v>
      </c>
      <c r="D1317" s="0" t="s">
        <v>21445</v>
      </c>
      <c r="E1317" s="0" t="s">
        <v>34264</v>
      </c>
      <c r="F1317" s="0" t="s">
        <v>498</v>
      </c>
      <c r="G1317" s="0" t="n">
        <v>3</v>
      </c>
      <c r="H1317" s="0" t="n">
        <v>1</v>
      </c>
      <c r="I1317" s="0" t="n">
        <v>0.01</v>
      </c>
      <c r="J1317" s="0" t="n">
        <v>1000</v>
      </c>
      <c r="K1317" s="0" t="n">
        <v>0.18</v>
      </c>
      <c r="L1317" s="0" t="n">
        <v>94.8</v>
      </c>
      <c r="M1317" s="0" t="n">
        <v>94.63</v>
      </c>
      <c r="N1317" s="0" t="n">
        <v>93.83</v>
      </c>
      <c r="O1317" s="0" t="n">
        <v>94.8</v>
      </c>
      <c r="P1317" s="0" t="n">
        <v>0</v>
      </c>
      <c r="Q1317" s="0" t="n">
        <v>0</v>
      </c>
      <c r="R1317" s="0" t="n">
        <v>0</v>
      </c>
      <c r="S1317" s="0" t="n">
        <v>95.2</v>
      </c>
      <c r="T1317" s="0" t="n">
        <v>94.24</v>
      </c>
      <c r="U1317" s="0" t="n">
        <v>93.91</v>
      </c>
      <c r="V1317" s="0" t="n">
        <v>96.95</v>
      </c>
      <c r="W1317" s="0" t="n">
        <v>2767451</v>
      </c>
      <c r="X1317" s="0" t="n">
        <v>94.71</v>
      </c>
      <c r="Y1317" s="0" t="n">
        <v>94.8</v>
      </c>
      <c r="Z1317" s="0" t="n">
        <v>204</v>
      </c>
      <c r="AA1317" s="0" t="n">
        <v>2000000</v>
      </c>
      <c r="AB1317" s="0" t="n">
        <v>1896</v>
      </c>
      <c r="AC1317" s="0" t="n">
        <v>0</v>
      </c>
      <c r="AD1317" s="0" t="s">
        <v>99</v>
      </c>
      <c r="AE1317" s="0" t="s">
        <v>99</v>
      </c>
      <c r="AH1317" s="0" t="n">
        <v>6</v>
      </c>
      <c r="AI1317" s="0" t="s">
        <v>2133</v>
      </c>
      <c r="AJ1317" s="0" t="s">
        <v>32112</v>
      </c>
      <c r="AK1317" s="0" t="s">
        <v>31135</v>
      </c>
      <c r="AL1317" s="0" t="s">
        <v>2112</v>
      </c>
    </row>
    <row r="1318" customFormat="false" ht="15" hidden="false" customHeight="false" outlineLevel="0" collapsed="false">
      <c r="A1318" s="0" t="s">
        <v>34265</v>
      </c>
      <c r="B1318" s="0" t="s">
        <v>34266</v>
      </c>
      <c r="C1318" s="0" t="s">
        <v>21617</v>
      </c>
      <c r="D1318" s="0" t="s">
        <v>21617</v>
      </c>
      <c r="E1318" s="0" t="s">
        <v>34267</v>
      </c>
      <c r="F1318" s="0" t="s">
        <v>498</v>
      </c>
      <c r="G1318" s="0" t="n">
        <v>3</v>
      </c>
      <c r="H1318" s="0" t="n">
        <v>1</v>
      </c>
      <c r="I1318" s="0" t="n">
        <v>0.01</v>
      </c>
      <c r="J1318" s="0" t="n">
        <v>1000</v>
      </c>
      <c r="K1318" s="0" t="n">
        <v>0.13</v>
      </c>
      <c r="L1318" s="0" t="n">
        <v>91.43</v>
      </c>
      <c r="M1318" s="0" t="n">
        <v>91.31</v>
      </c>
      <c r="N1318" s="0" t="n">
        <v>91.01</v>
      </c>
      <c r="O1318" s="0" t="n">
        <v>91.56</v>
      </c>
      <c r="P1318" s="0" t="n">
        <v>0</v>
      </c>
      <c r="Q1318" s="0" t="n">
        <v>0</v>
      </c>
      <c r="R1318" s="0" t="n">
        <v>0</v>
      </c>
      <c r="S1318" s="0" t="n">
        <v>91.64</v>
      </c>
      <c r="T1318" s="0" t="n">
        <v>91.61</v>
      </c>
      <c r="U1318" s="0" t="n">
        <v>91.07</v>
      </c>
      <c r="V1318" s="0" t="n">
        <v>91.8</v>
      </c>
      <c r="W1318" s="0" t="n">
        <v>3666584</v>
      </c>
      <c r="X1318" s="0" t="n">
        <v>91.54</v>
      </c>
      <c r="Y1318" s="0" t="n">
        <v>91.71</v>
      </c>
      <c r="Z1318" s="0" t="n">
        <v>136</v>
      </c>
      <c r="AA1318" s="0" t="n">
        <v>4000000</v>
      </c>
      <c r="AB1318" s="0" t="n">
        <v>41143.5</v>
      </c>
      <c r="AC1318" s="0" t="n">
        <v>0</v>
      </c>
      <c r="AD1318" s="0" t="s">
        <v>99</v>
      </c>
      <c r="AE1318" s="0" t="s">
        <v>99</v>
      </c>
      <c r="AH1318" s="0" t="n">
        <v>6</v>
      </c>
      <c r="AI1318" s="0" t="s">
        <v>2133</v>
      </c>
      <c r="AJ1318" s="0" t="s">
        <v>32112</v>
      </c>
      <c r="AK1318" s="0" t="s">
        <v>31135</v>
      </c>
      <c r="AL1318" s="0" t="s">
        <v>2112</v>
      </c>
    </row>
    <row r="1319" customFormat="false" ht="15" hidden="false" customHeight="false" outlineLevel="0" collapsed="false">
      <c r="A1319" s="0" t="s">
        <v>34268</v>
      </c>
      <c r="B1319" s="0" t="s">
        <v>34269</v>
      </c>
      <c r="C1319" s="0" t="s">
        <v>25488</v>
      </c>
      <c r="D1319" s="0" t="s">
        <v>25488</v>
      </c>
      <c r="E1319" s="0" t="s">
        <v>34270</v>
      </c>
      <c r="F1319" s="0" t="s">
        <v>498</v>
      </c>
      <c r="G1319" s="0" t="n">
        <v>3</v>
      </c>
      <c r="H1319" s="0" t="n">
        <v>1</v>
      </c>
      <c r="I1319" s="0" t="n">
        <v>0.01</v>
      </c>
      <c r="J1319" s="0" t="n">
        <v>1000</v>
      </c>
      <c r="K1319" s="0" t="n">
        <v>-0.35</v>
      </c>
      <c r="L1319" s="0" t="n">
        <v>81.51</v>
      </c>
      <c r="M1319" s="0" t="n">
        <v>81.8</v>
      </c>
      <c r="N1319" s="0" t="n">
        <v>82.32</v>
      </c>
      <c r="O1319" s="0" t="n">
        <v>81.6</v>
      </c>
      <c r="P1319" s="0" t="n">
        <v>0</v>
      </c>
      <c r="Q1319" s="0" t="n">
        <v>0</v>
      </c>
      <c r="R1319" s="0" t="n">
        <v>0</v>
      </c>
      <c r="S1319" s="0" t="n">
        <v>81.74</v>
      </c>
      <c r="T1319" s="0" t="n">
        <v>82.95</v>
      </c>
      <c r="U1319" s="0" t="n">
        <v>81.15</v>
      </c>
      <c r="V1319" s="0" t="n">
        <v>82.96</v>
      </c>
      <c r="W1319" s="0" t="n">
        <v>3241110</v>
      </c>
      <c r="X1319" s="0" t="n">
        <v>81.48</v>
      </c>
      <c r="Y1319" s="0" t="n">
        <v>81.66</v>
      </c>
      <c r="Z1319" s="0" t="n">
        <v>342</v>
      </c>
      <c r="AA1319" s="0" t="n">
        <v>3000000</v>
      </c>
      <c r="AB1319" s="0" t="n">
        <v>19562.4</v>
      </c>
      <c r="AC1319" s="0" t="n">
        <v>0</v>
      </c>
      <c r="AD1319" s="0" t="s">
        <v>99</v>
      </c>
      <c r="AE1319" s="0" t="s">
        <v>99</v>
      </c>
      <c r="AH1319" s="0" t="n">
        <v>6</v>
      </c>
      <c r="AI1319" s="0" t="s">
        <v>2133</v>
      </c>
      <c r="AJ1319" s="0" t="s">
        <v>32112</v>
      </c>
      <c r="AK1319" s="0" t="s">
        <v>31135</v>
      </c>
      <c r="AL1319" s="0" t="s">
        <v>2112</v>
      </c>
    </row>
    <row r="1320" customFormat="false" ht="15" hidden="false" customHeight="false" outlineLevel="0" collapsed="false">
      <c r="A1320" s="0" t="s">
        <v>34271</v>
      </c>
      <c r="B1320" s="0" t="s">
        <v>34272</v>
      </c>
      <c r="C1320" s="0" t="s">
        <v>23277</v>
      </c>
      <c r="D1320" s="0" t="s">
        <v>23277</v>
      </c>
      <c r="E1320" s="0" t="s">
        <v>34273</v>
      </c>
      <c r="F1320" s="0" t="s">
        <v>498</v>
      </c>
      <c r="G1320" s="0" t="n">
        <v>3</v>
      </c>
      <c r="H1320" s="0" t="n">
        <v>1</v>
      </c>
      <c r="I1320" s="0" t="n">
        <v>0.01</v>
      </c>
      <c r="J1320" s="0" t="n">
        <v>1000</v>
      </c>
      <c r="K1320" s="0" t="n">
        <v>-0.94</v>
      </c>
      <c r="L1320" s="0" t="n">
        <v>75.76</v>
      </c>
      <c r="M1320" s="0" t="n">
        <v>76.48</v>
      </c>
      <c r="N1320" s="0" t="n">
        <v>76.19</v>
      </c>
      <c r="O1320" s="0" t="n">
        <v>75.86</v>
      </c>
      <c r="P1320" s="0" t="n">
        <v>0</v>
      </c>
      <c r="Q1320" s="0" t="n">
        <v>0</v>
      </c>
      <c r="R1320" s="0" t="n">
        <v>0</v>
      </c>
      <c r="S1320" s="0" t="n">
        <v>75.96</v>
      </c>
      <c r="T1320" s="0" t="n">
        <v>76.5</v>
      </c>
      <c r="U1320" s="0" t="n">
        <v>75.07</v>
      </c>
      <c r="V1320" s="0" t="n">
        <v>76.5</v>
      </c>
      <c r="W1320" s="0" t="n">
        <v>1027721</v>
      </c>
      <c r="X1320" s="0" t="n">
        <v>75.7</v>
      </c>
      <c r="Y1320" s="0" t="n">
        <v>76.27</v>
      </c>
      <c r="Z1320" s="0" t="n">
        <v>151</v>
      </c>
      <c r="AA1320" s="0" t="n">
        <v>2471455</v>
      </c>
      <c r="AB1320" s="0" t="n">
        <v>757.6</v>
      </c>
      <c r="AC1320" s="0" t="n">
        <v>0</v>
      </c>
      <c r="AD1320" s="0" t="s">
        <v>99</v>
      </c>
      <c r="AE1320" s="0" t="s">
        <v>99</v>
      </c>
      <c r="AH1320" s="0" t="n">
        <v>6</v>
      </c>
      <c r="AI1320" s="0" t="s">
        <v>2133</v>
      </c>
      <c r="AJ1320" s="0" t="s">
        <v>32112</v>
      </c>
      <c r="AK1320" s="0" t="s">
        <v>31135</v>
      </c>
      <c r="AL1320" s="0" t="s">
        <v>2112</v>
      </c>
    </row>
    <row r="1321" customFormat="false" ht="15" hidden="false" customHeight="false" outlineLevel="0" collapsed="false">
      <c r="A1321" s="0" t="s">
        <v>34274</v>
      </c>
      <c r="B1321" s="0" t="s">
        <v>34275</v>
      </c>
      <c r="C1321" s="0" t="s">
        <v>18496</v>
      </c>
      <c r="D1321" s="0" t="s">
        <v>18496</v>
      </c>
      <c r="E1321" s="0" t="s">
        <v>34276</v>
      </c>
      <c r="F1321" s="0" t="s">
        <v>498</v>
      </c>
      <c r="G1321" s="0" t="n">
        <v>3</v>
      </c>
      <c r="H1321" s="0" t="n">
        <v>1</v>
      </c>
      <c r="I1321" s="0" t="n">
        <v>0.01</v>
      </c>
      <c r="J1321" s="0" t="n">
        <v>1000</v>
      </c>
      <c r="K1321" s="0" t="n">
        <v>0.9</v>
      </c>
      <c r="L1321" s="0" t="n">
        <v>89.8</v>
      </c>
      <c r="M1321" s="0" t="n">
        <v>89</v>
      </c>
      <c r="N1321" s="0" t="n">
        <v>88.95</v>
      </c>
      <c r="O1321" s="0" t="n">
        <v>89.8</v>
      </c>
      <c r="P1321" s="0" t="n">
        <v>0</v>
      </c>
      <c r="Q1321" s="0" t="n">
        <v>0</v>
      </c>
      <c r="R1321" s="0" t="n">
        <v>0</v>
      </c>
      <c r="S1321" s="0" t="n">
        <v>89.57</v>
      </c>
      <c r="T1321" s="0" t="n">
        <v>88.68</v>
      </c>
      <c r="U1321" s="0" t="n">
        <v>88.68</v>
      </c>
      <c r="V1321" s="0" t="n">
        <v>89.88</v>
      </c>
      <c r="W1321" s="0" t="n">
        <v>1509324</v>
      </c>
      <c r="X1321" s="0" t="n">
        <v>89.8</v>
      </c>
      <c r="Y1321" s="0" t="n">
        <v>89.84</v>
      </c>
      <c r="Z1321" s="0" t="n">
        <v>65</v>
      </c>
      <c r="AA1321" s="0" t="n">
        <v>1500000</v>
      </c>
      <c r="AB1321" s="0" t="n">
        <v>54778</v>
      </c>
      <c r="AC1321" s="0" t="n">
        <v>0</v>
      </c>
      <c r="AD1321" s="0" t="s">
        <v>99</v>
      </c>
      <c r="AE1321" s="0" t="s">
        <v>99</v>
      </c>
      <c r="AH1321" s="0" t="n">
        <v>800</v>
      </c>
      <c r="AI1321" s="0" t="s">
        <v>2133</v>
      </c>
      <c r="AJ1321" s="0" t="s">
        <v>32112</v>
      </c>
      <c r="AK1321" s="0" t="s">
        <v>31135</v>
      </c>
      <c r="AL1321" s="0" t="s">
        <v>2112</v>
      </c>
    </row>
    <row r="1322" customFormat="false" ht="15" hidden="false" customHeight="false" outlineLevel="0" collapsed="false">
      <c r="A1322" s="0" t="s">
        <v>34277</v>
      </c>
      <c r="B1322" s="0" t="s">
        <v>34278</v>
      </c>
      <c r="C1322" s="0" t="s">
        <v>34279</v>
      </c>
      <c r="D1322" s="0" t="s">
        <v>34279</v>
      </c>
      <c r="E1322" s="0" t="s">
        <v>34280</v>
      </c>
      <c r="F1322" s="0" t="s">
        <v>1987</v>
      </c>
      <c r="G1322" s="0" t="n">
        <v>2</v>
      </c>
      <c r="H1322" s="0" t="n">
        <v>1</v>
      </c>
      <c r="I1322" s="0" t="n">
        <v>0.01</v>
      </c>
      <c r="J1322" s="0" t="n">
        <v>500</v>
      </c>
      <c r="K1322" s="0" t="n">
        <v>0</v>
      </c>
      <c r="L1322" s="0" t="n">
        <v>0</v>
      </c>
      <c r="M1322" s="0" t="n">
        <v>87.04</v>
      </c>
      <c r="N1322" s="0" t="n">
        <v>0</v>
      </c>
      <c r="O1322" s="0" t="n">
        <v>87.04</v>
      </c>
      <c r="P1322" s="0" t="n">
        <v>0</v>
      </c>
      <c r="Q1322" s="0" t="n">
        <v>0</v>
      </c>
      <c r="R1322" s="0" t="n">
        <v>0</v>
      </c>
      <c r="S1322" s="0" t="n">
        <v>0</v>
      </c>
      <c r="T1322" s="0" t="n">
        <v>0</v>
      </c>
      <c r="U1322" s="0" t="n">
        <v>0</v>
      </c>
      <c r="V1322" s="0" t="n">
        <v>0</v>
      </c>
      <c r="W1322" s="0" t="n">
        <v>0</v>
      </c>
      <c r="X1322" s="0" t="n">
        <v>87.12</v>
      </c>
      <c r="Y1322" s="0" t="n">
        <v>99.46</v>
      </c>
      <c r="Z1322" s="0" t="n">
        <v>0</v>
      </c>
      <c r="AA1322" s="0" t="n">
        <v>8000000</v>
      </c>
      <c r="AB1322" s="0" t="n">
        <v>0</v>
      </c>
      <c r="AC1322" s="0" t="n">
        <v>0</v>
      </c>
      <c r="AD1322" s="0" t="s">
        <v>99</v>
      </c>
      <c r="AE1322" s="0" t="s">
        <v>99</v>
      </c>
      <c r="AH1322" s="0" t="n">
        <v>800</v>
      </c>
      <c r="AI1322" s="0" t="s">
        <v>2133</v>
      </c>
      <c r="AJ1322" s="0" t="s">
        <v>32112</v>
      </c>
      <c r="AK1322" s="0" t="s">
        <v>31143</v>
      </c>
      <c r="AL1322" s="0" t="s">
        <v>2112</v>
      </c>
    </row>
    <row r="1323" customFormat="false" ht="15" hidden="false" customHeight="false" outlineLevel="0" collapsed="false">
      <c r="A1323" s="0" t="s">
        <v>34281</v>
      </c>
      <c r="B1323" s="0" t="s">
        <v>34282</v>
      </c>
      <c r="C1323" s="0" t="s">
        <v>34283</v>
      </c>
      <c r="D1323" s="0" t="s">
        <v>34283</v>
      </c>
      <c r="E1323" s="0" t="s">
        <v>34284</v>
      </c>
      <c r="F1323" s="0" t="s">
        <v>1987</v>
      </c>
      <c r="G1323" s="0" t="n">
        <v>2</v>
      </c>
      <c r="H1323" s="0" t="n">
        <v>1</v>
      </c>
      <c r="I1323" s="0" t="n">
        <v>0.01</v>
      </c>
      <c r="J1323" s="0" t="n">
        <v>500</v>
      </c>
      <c r="K1323" s="0" t="n">
        <v>0</v>
      </c>
      <c r="L1323" s="0" t="n">
        <v>0</v>
      </c>
      <c r="M1323" s="0" t="n">
        <v>104.89</v>
      </c>
      <c r="N1323" s="0" t="n">
        <v>0</v>
      </c>
      <c r="O1323" s="0" t="n">
        <v>104.89</v>
      </c>
      <c r="P1323" s="0" t="n">
        <v>0</v>
      </c>
      <c r="Q1323" s="0" t="n">
        <v>0</v>
      </c>
      <c r="R1323" s="0" t="n">
        <v>0</v>
      </c>
      <c r="S1323" s="0" t="n">
        <v>0</v>
      </c>
      <c r="T1323" s="0" t="n">
        <v>0</v>
      </c>
      <c r="U1323" s="0" t="n">
        <v>0</v>
      </c>
      <c r="V1323" s="0" t="n">
        <v>0</v>
      </c>
      <c r="W1323" s="0" t="n">
        <v>0</v>
      </c>
      <c r="X1323" s="0" t="n">
        <v>81.02</v>
      </c>
      <c r="Y1323" s="0" t="n">
        <v>96.95</v>
      </c>
      <c r="Z1323" s="0" t="n">
        <v>0</v>
      </c>
      <c r="AA1323" s="0" t="n">
        <v>8172920</v>
      </c>
      <c r="AB1323" s="0" t="n">
        <v>0</v>
      </c>
      <c r="AC1323" s="0" t="n">
        <v>0</v>
      </c>
      <c r="AD1323" s="0" t="s">
        <v>99</v>
      </c>
      <c r="AE1323" s="0" t="s">
        <v>99</v>
      </c>
      <c r="AH1323" s="0" t="n">
        <v>800</v>
      </c>
      <c r="AI1323" s="0" t="s">
        <v>2133</v>
      </c>
      <c r="AJ1323" s="0" t="s">
        <v>32112</v>
      </c>
      <c r="AK1323" s="0" t="s">
        <v>31143</v>
      </c>
      <c r="AL1323" s="0" t="s">
        <v>2112</v>
      </c>
    </row>
    <row r="1324" customFormat="false" ht="15" hidden="false" customHeight="false" outlineLevel="0" collapsed="false">
      <c r="A1324" s="0" t="s">
        <v>34285</v>
      </c>
      <c r="B1324" s="0" t="s">
        <v>34286</v>
      </c>
      <c r="C1324" s="0" t="s">
        <v>34287</v>
      </c>
      <c r="D1324" s="0" t="s">
        <v>34287</v>
      </c>
      <c r="E1324" s="0" t="s">
        <v>34288</v>
      </c>
      <c r="F1324" s="0" t="s">
        <v>1987</v>
      </c>
      <c r="G1324" s="0" t="n">
        <v>2</v>
      </c>
      <c r="H1324" s="0" t="n">
        <v>1</v>
      </c>
      <c r="I1324" s="0" t="n">
        <v>0.01</v>
      </c>
      <c r="J1324" s="0" t="n">
        <v>625</v>
      </c>
      <c r="K1324" s="0" t="n">
        <v>0</v>
      </c>
      <c r="L1324" s="0" t="n">
        <v>0</v>
      </c>
      <c r="M1324" s="0" t="n">
        <v>93.29</v>
      </c>
      <c r="N1324" s="0" t="n">
        <v>0</v>
      </c>
      <c r="O1324" s="0" t="n">
        <v>93.29</v>
      </c>
      <c r="P1324" s="0" t="n">
        <v>0</v>
      </c>
      <c r="Q1324" s="0" t="n">
        <v>0</v>
      </c>
      <c r="R1324" s="0" t="n">
        <v>0</v>
      </c>
      <c r="S1324" s="0" t="n">
        <v>0</v>
      </c>
      <c r="T1324" s="0" t="n">
        <v>0</v>
      </c>
      <c r="U1324" s="0" t="n">
        <v>0</v>
      </c>
      <c r="V1324" s="0" t="n">
        <v>0</v>
      </c>
      <c r="W1324" s="0" t="n">
        <v>0</v>
      </c>
      <c r="X1324" s="0" t="n">
        <v>83.51</v>
      </c>
      <c r="Y1324" s="0" t="n">
        <v>102.16</v>
      </c>
      <c r="Z1324" s="0" t="n">
        <v>0</v>
      </c>
      <c r="AA1324" s="0" t="n">
        <v>1400000</v>
      </c>
      <c r="AB1324" s="0" t="n">
        <v>0</v>
      </c>
      <c r="AC1324" s="0" t="n">
        <v>0</v>
      </c>
      <c r="AD1324" s="0" t="s">
        <v>99</v>
      </c>
      <c r="AE1324" s="0" t="s">
        <v>99</v>
      </c>
      <c r="AH1324" s="0" t="n">
        <v>800</v>
      </c>
      <c r="AI1324" s="0" t="s">
        <v>2133</v>
      </c>
      <c r="AJ1324" s="0" t="s">
        <v>32112</v>
      </c>
      <c r="AK1324" s="0" t="s">
        <v>31143</v>
      </c>
      <c r="AL1324" s="0" t="s">
        <v>2112</v>
      </c>
    </row>
    <row r="1325" customFormat="false" ht="15" hidden="false" customHeight="false" outlineLevel="0" collapsed="false">
      <c r="A1325" s="0" t="s">
        <v>34289</v>
      </c>
      <c r="B1325" s="0" t="s">
        <v>34290</v>
      </c>
      <c r="C1325" s="0" t="s">
        <v>22377</v>
      </c>
      <c r="D1325" s="0" t="s">
        <v>22377</v>
      </c>
      <c r="E1325" s="0" t="s">
        <v>34291</v>
      </c>
      <c r="F1325" s="0" t="s">
        <v>498</v>
      </c>
      <c r="G1325" s="0" t="n">
        <v>3</v>
      </c>
      <c r="H1325" s="0" t="n">
        <v>1</v>
      </c>
      <c r="I1325" s="0" t="n">
        <v>0.01</v>
      </c>
      <c r="J1325" s="0" t="n">
        <v>1000</v>
      </c>
      <c r="K1325" s="0" t="n">
        <v>0.77</v>
      </c>
      <c r="L1325" s="0" t="n">
        <v>87.68</v>
      </c>
      <c r="M1325" s="0" t="n">
        <v>87.01</v>
      </c>
      <c r="N1325" s="0" t="n">
        <v>86.38</v>
      </c>
      <c r="O1325" s="0" t="n">
        <v>87.31</v>
      </c>
      <c r="P1325" s="0" t="n">
        <v>0</v>
      </c>
      <c r="Q1325" s="0" t="n">
        <v>0</v>
      </c>
      <c r="R1325" s="0" t="n">
        <v>0</v>
      </c>
      <c r="S1325" s="0" t="n">
        <v>87.48</v>
      </c>
      <c r="T1325" s="0" t="n">
        <v>87.14</v>
      </c>
      <c r="U1325" s="0" t="n">
        <v>86.97</v>
      </c>
      <c r="V1325" s="0" t="n">
        <v>88.18</v>
      </c>
      <c r="W1325" s="0" t="n">
        <v>2137124</v>
      </c>
      <c r="X1325" s="0" t="n">
        <v>87.25</v>
      </c>
      <c r="Y1325" s="0" t="n">
        <v>87.68</v>
      </c>
      <c r="Z1325" s="0" t="n">
        <v>124</v>
      </c>
      <c r="AA1325" s="0" t="n">
        <v>1000000</v>
      </c>
      <c r="AB1325" s="0" t="n">
        <v>876.8</v>
      </c>
      <c r="AC1325" s="0" t="n">
        <v>0</v>
      </c>
      <c r="AD1325" s="0" t="s">
        <v>99</v>
      </c>
      <c r="AE1325" s="0" t="s">
        <v>99</v>
      </c>
      <c r="AH1325" s="0" t="n">
        <v>6</v>
      </c>
      <c r="AI1325" s="0" t="s">
        <v>2133</v>
      </c>
      <c r="AJ1325" s="0" t="s">
        <v>32112</v>
      </c>
      <c r="AK1325" s="0" t="s">
        <v>31135</v>
      </c>
      <c r="AL1325" s="0" t="s">
        <v>2112</v>
      </c>
    </row>
    <row r="1326" customFormat="false" ht="15" hidden="false" customHeight="false" outlineLevel="0" collapsed="false">
      <c r="A1326" s="0" t="s">
        <v>34292</v>
      </c>
      <c r="B1326" s="0" t="s">
        <v>34293</v>
      </c>
      <c r="C1326" s="0" t="s">
        <v>23932</v>
      </c>
      <c r="D1326" s="0" t="s">
        <v>23932</v>
      </c>
      <c r="E1326" s="0" t="s">
        <v>34294</v>
      </c>
      <c r="F1326" s="0" t="s">
        <v>498</v>
      </c>
      <c r="G1326" s="0" t="n">
        <v>3</v>
      </c>
      <c r="H1326" s="0" t="n">
        <v>1</v>
      </c>
      <c r="I1326" s="0" t="n">
        <v>0.01</v>
      </c>
      <c r="J1326" s="0" t="n">
        <v>1000</v>
      </c>
      <c r="K1326" s="0" t="n">
        <v>-0.04</v>
      </c>
      <c r="L1326" s="0" t="n">
        <v>78.86</v>
      </c>
      <c r="M1326" s="0" t="n">
        <v>78.89</v>
      </c>
      <c r="N1326" s="0" t="n">
        <v>78.58</v>
      </c>
      <c r="O1326" s="0" t="n">
        <v>78.77</v>
      </c>
      <c r="P1326" s="0" t="n">
        <v>0</v>
      </c>
      <c r="Q1326" s="0" t="n">
        <v>0</v>
      </c>
      <c r="R1326" s="0" t="n">
        <v>0</v>
      </c>
      <c r="S1326" s="0" t="n">
        <v>78.32</v>
      </c>
      <c r="T1326" s="0" t="n">
        <v>79.02</v>
      </c>
      <c r="U1326" s="0" t="n">
        <v>77.94</v>
      </c>
      <c r="V1326" s="0" t="n">
        <v>79.03</v>
      </c>
      <c r="W1326" s="0" t="n">
        <v>1376931</v>
      </c>
      <c r="X1326" s="0" t="n">
        <v>78.69</v>
      </c>
      <c r="Y1326" s="0" t="n">
        <v>78.86</v>
      </c>
      <c r="Z1326" s="0" t="n">
        <v>97</v>
      </c>
      <c r="AA1326" s="0" t="n">
        <v>1000000</v>
      </c>
      <c r="AB1326" s="0" t="n">
        <v>3943</v>
      </c>
      <c r="AC1326" s="0" t="n">
        <v>0</v>
      </c>
      <c r="AD1326" s="0" t="s">
        <v>99</v>
      </c>
      <c r="AE1326" s="0" t="s">
        <v>99</v>
      </c>
      <c r="AH1326" s="0" t="n">
        <v>6</v>
      </c>
      <c r="AI1326" s="0" t="s">
        <v>2133</v>
      </c>
      <c r="AJ1326" s="0" t="s">
        <v>32112</v>
      </c>
      <c r="AK1326" s="0" t="s">
        <v>31135</v>
      </c>
      <c r="AL1326" s="0" t="s">
        <v>2112</v>
      </c>
    </row>
    <row r="1327" customFormat="false" ht="15" hidden="false" customHeight="false" outlineLevel="0" collapsed="false">
      <c r="A1327" s="0" t="s">
        <v>34295</v>
      </c>
      <c r="B1327" s="0" t="s">
        <v>34296</v>
      </c>
      <c r="C1327" s="0" t="s">
        <v>23086</v>
      </c>
      <c r="D1327" s="0" t="s">
        <v>23086</v>
      </c>
      <c r="E1327" s="0" t="s">
        <v>34297</v>
      </c>
      <c r="F1327" s="0" t="s">
        <v>498</v>
      </c>
      <c r="G1327" s="0" t="n">
        <v>1</v>
      </c>
      <c r="H1327" s="0" t="n">
        <v>1</v>
      </c>
      <c r="I1327" s="0" t="n">
        <v>0.01</v>
      </c>
      <c r="J1327" s="0" t="n">
        <v>1000</v>
      </c>
      <c r="K1327" s="0" t="n">
        <v>0</v>
      </c>
      <c r="L1327" s="0" t="n">
        <v>93.95</v>
      </c>
      <c r="M1327" s="0" t="n">
        <v>93.95</v>
      </c>
      <c r="N1327" s="0" t="n">
        <v>92.31</v>
      </c>
      <c r="O1327" s="0" t="n">
        <v>93.95</v>
      </c>
      <c r="P1327" s="0" t="n">
        <v>0</v>
      </c>
      <c r="Q1327" s="0" t="n">
        <v>0</v>
      </c>
      <c r="R1327" s="0" t="n">
        <v>0</v>
      </c>
      <c r="S1327" s="0" t="n">
        <v>93.39</v>
      </c>
      <c r="T1327" s="0" t="n">
        <v>93.95</v>
      </c>
      <c r="U1327" s="0" t="n">
        <v>91.51</v>
      </c>
      <c r="V1327" s="0" t="n">
        <v>93.95</v>
      </c>
      <c r="W1327" s="0" t="n">
        <v>6537</v>
      </c>
      <c r="X1327" s="0" t="n">
        <v>92.18</v>
      </c>
      <c r="Y1327" s="0" t="n">
        <v>93.9</v>
      </c>
      <c r="Z1327" s="0" t="n">
        <v>7</v>
      </c>
      <c r="AA1327" s="0" t="n">
        <v>30000000</v>
      </c>
      <c r="AB1327" s="0" t="n">
        <v>939.5</v>
      </c>
      <c r="AC1327" s="0" t="n">
        <v>0</v>
      </c>
      <c r="AD1327" s="0" t="s">
        <v>99</v>
      </c>
      <c r="AE1327" s="0" t="s">
        <v>99</v>
      </c>
      <c r="AH1327" s="0" t="n">
        <v>-100</v>
      </c>
      <c r="AI1327" s="0" t="s">
        <v>2133</v>
      </c>
      <c r="AJ1327" s="0" t="s">
        <v>32112</v>
      </c>
      <c r="AK1327" s="0" t="s">
        <v>31135</v>
      </c>
      <c r="AL1327" s="0" t="s">
        <v>2112</v>
      </c>
    </row>
    <row r="1328" customFormat="false" ht="15" hidden="false" customHeight="false" outlineLevel="0" collapsed="false">
      <c r="A1328" s="0" t="s">
        <v>34298</v>
      </c>
      <c r="B1328" s="0" t="s">
        <v>34299</v>
      </c>
      <c r="C1328" s="0" t="s">
        <v>34300</v>
      </c>
      <c r="D1328" s="0" t="s">
        <v>34300</v>
      </c>
      <c r="E1328" s="0" t="s">
        <v>34301</v>
      </c>
      <c r="F1328" s="0" t="s">
        <v>498</v>
      </c>
      <c r="G1328" s="0" t="n">
        <v>1</v>
      </c>
      <c r="H1328" s="0" t="n">
        <v>1</v>
      </c>
      <c r="I1328" s="0" t="n">
        <v>0.01</v>
      </c>
      <c r="J1328" s="0" t="n">
        <v>1000</v>
      </c>
      <c r="K1328" s="0" t="n">
        <v>-0.01</v>
      </c>
      <c r="L1328" s="0" t="n">
        <v>96.18</v>
      </c>
      <c r="M1328" s="0" t="n">
        <v>96.19</v>
      </c>
      <c r="N1328" s="0" t="n">
        <v>94.53</v>
      </c>
      <c r="O1328" s="0" t="n">
        <v>96.18</v>
      </c>
      <c r="P1328" s="0" t="n">
        <v>0</v>
      </c>
      <c r="Q1328" s="0" t="n">
        <v>0</v>
      </c>
      <c r="R1328" s="0" t="n">
        <v>0</v>
      </c>
      <c r="S1328" s="0" t="n">
        <v>95.8</v>
      </c>
      <c r="T1328" s="0" t="n">
        <v>96.49</v>
      </c>
      <c r="U1328" s="0" t="n">
        <v>94.73</v>
      </c>
      <c r="V1328" s="0" t="n">
        <v>96.5</v>
      </c>
      <c r="W1328" s="0" t="n">
        <v>26824</v>
      </c>
      <c r="X1328" s="0" t="n">
        <v>94.97</v>
      </c>
      <c r="Y1328" s="0" t="n">
        <v>96.18</v>
      </c>
      <c r="Z1328" s="0" t="n">
        <v>17</v>
      </c>
      <c r="AA1328" s="0" t="n">
        <v>20000000</v>
      </c>
      <c r="AB1328" s="0" t="n">
        <v>961.8</v>
      </c>
      <c r="AC1328" s="0" t="n">
        <v>0</v>
      </c>
      <c r="AD1328" s="0" t="s">
        <v>99</v>
      </c>
      <c r="AE1328" s="0" t="s">
        <v>99</v>
      </c>
      <c r="AH1328" s="0" t="n">
        <v>-100</v>
      </c>
      <c r="AI1328" s="0" t="s">
        <v>2133</v>
      </c>
      <c r="AJ1328" s="0" t="s">
        <v>32112</v>
      </c>
      <c r="AK1328" s="0" t="s">
        <v>31135</v>
      </c>
      <c r="AL1328" s="0" t="s">
        <v>2112</v>
      </c>
    </row>
    <row r="1329" customFormat="false" ht="15" hidden="false" customHeight="false" outlineLevel="0" collapsed="false">
      <c r="A1329" s="0" t="s">
        <v>34302</v>
      </c>
      <c r="B1329" s="0" t="s">
        <v>34303</v>
      </c>
      <c r="C1329" s="0" t="s">
        <v>34304</v>
      </c>
      <c r="D1329" s="0" t="s">
        <v>34304</v>
      </c>
      <c r="E1329" s="0" t="s">
        <v>34305</v>
      </c>
      <c r="F1329" s="0" t="s">
        <v>498</v>
      </c>
      <c r="G1329" s="0" t="n">
        <v>1</v>
      </c>
      <c r="H1329" s="0" t="n">
        <v>1</v>
      </c>
      <c r="I1329" s="0" t="n">
        <v>0.01</v>
      </c>
      <c r="J1329" s="0" t="n">
        <v>1000</v>
      </c>
      <c r="K1329" s="0" t="n">
        <v>0.11</v>
      </c>
      <c r="L1329" s="0" t="n">
        <v>96.12</v>
      </c>
      <c r="M1329" s="0" t="n">
        <v>95.87</v>
      </c>
      <c r="N1329" s="0" t="n">
        <v>96.05</v>
      </c>
      <c r="O1329" s="0" t="n">
        <v>96.22</v>
      </c>
      <c r="P1329" s="0" t="n">
        <v>0</v>
      </c>
      <c r="Q1329" s="0" t="n">
        <v>0</v>
      </c>
      <c r="R1329" s="0" t="n">
        <v>0</v>
      </c>
      <c r="S1329" s="0" t="n">
        <v>96.2</v>
      </c>
      <c r="T1329" s="0" t="n">
        <v>95.94</v>
      </c>
      <c r="U1329" s="0" t="n">
        <v>95.77</v>
      </c>
      <c r="V1329" s="0" t="n">
        <v>96.58</v>
      </c>
      <c r="W1329" s="0" t="n">
        <v>37519</v>
      </c>
      <c r="X1329" s="0" t="n">
        <v>96.16</v>
      </c>
      <c r="Y1329" s="0" t="n">
        <v>96.4</v>
      </c>
      <c r="Z1329" s="0" t="n">
        <v>18</v>
      </c>
      <c r="AA1329" s="0" t="n">
        <v>15000000</v>
      </c>
      <c r="AB1329" s="0" t="n">
        <v>3844.8</v>
      </c>
      <c r="AC1329" s="0" t="n">
        <v>0</v>
      </c>
      <c r="AD1329" s="0" t="s">
        <v>99</v>
      </c>
      <c r="AE1329" s="0" t="s">
        <v>99</v>
      </c>
      <c r="AH1329" s="0" t="n">
        <v>-100</v>
      </c>
      <c r="AI1329" s="0" t="s">
        <v>2133</v>
      </c>
      <c r="AJ1329" s="0" t="s">
        <v>32112</v>
      </c>
      <c r="AK1329" s="0" t="s">
        <v>31135</v>
      </c>
      <c r="AL1329" s="0" t="s">
        <v>2112</v>
      </c>
    </row>
    <row r="1330" customFormat="false" ht="15" hidden="false" customHeight="false" outlineLevel="0" collapsed="false">
      <c r="A1330" s="0" t="s">
        <v>34306</v>
      </c>
      <c r="B1330" s="0" t="s">
        <v>34307</v>
      </c>
      <c r="C1330" s="0" t="s">
        <v>34308</v>
      </c>
      <c r="D1330" s="0" t="s">
        <v>34308</v>
      </c>
      <c r="E1330" s="0" t="s">
        <v>34309</v>
      </c>
      <c r="F1330" s="0" t="s">
        <v>498</v>
      </c>
      <c r="G1330" s="0" t="n">
        <v>1</v>
      </c>
      <c r="H1330" s="0" t="n">
        <v>1</v>
      </c>
      <c r="I1330" s="0" t="n">
        <v>0.01</v>
      </c>
      <c r="J1330" s="0" t="n">
        <v>1000</v>
      </c>
      <c r="K1330" s="0" t="n">
        <v>-1.01</v>
      </c>
      <c r="L1330" s="0" t="n">
        <v>95.02</v>
      </c>
      <c r="M1330" s="0" t="n">
        <v>95.99</v>
      </c>
      <c r="N1330" s="0" t="n">
        <v>94.02</v>
      </c>
      <c r="O1330" s="0" t="n">
        <v>95.02</v>
      </c>
      <c r="P1330" s="0" t="n">
        <v>0</v>
      </c>
      <c r="Q1330" s="0" t="n">
        <v>0</v>
      </c>
      <c r="R1330" s="0" t="n">
        <v>0</v>
      </c>
      <c r="S1330" s="0" t="n">
        <v>95.43</v>
      </c>
      <c r="T1330" s="0" t="n">
        <v>95.99</v>
      </c>
      <c r="U1330" s="0" t="n">
        <v>93.92</v>
      </c>
      <c r="V1330" s="0" t="n">
        <v>95.99</v>
      </c>
      <c r="W1330" s="0" t="n">
        <v>115472</v>
      </c>
      <c r="X1330" s="0" t="n">
        <v>95</v>
      </c>
      <c r="Y1330" s="0" t="n">
        <v>95.99</v>
      </c>
      <c r="Z1330" s="0" t="n">
        <v>49</v>
      </c>
      <c r="AA1330" s="0" t="n">
        <v>15000000</v>
      </c>
      <c r="AB1330" s="0" t="n">
        <v>950.2</v>
      </c>
      <c r="AC1330" s="0" t="n">
        <v>0</v>
      </c>
      <c r="AD1330" s="0" t="s">
        <v>99</v>
      </c>
      <c r="AE1330" s="0" t="s">
        <v>99</v>
      </c>
      <c r="AH1330" s="0" t="n">
        <v>-100</v>
      </c>
      <c r="AI1330" s="0" t="s">
        <v>2133</v>
      </c>
      <c r="AJ1330" s="0" t="s">
        <v>32112</v>
      </c>
      <c r="AK1330" s="0" t="s">
        <v>31135</v>
      </c>
      <c r="AL1330" s="0" t="s">
        <v>2112</v>
      </c>
    </row>
    <row r="1331" customFormat="false" ht="15" hidden="false" customHeight="false" outlineLevel="0" collapsed="false">
      <c r="A1331" s="0" t="s">
        <v>34310</v>
      </c>
      <c r="B1331" s="0" t="s">
        <v>34311</v>
      </c>
      <c r="C1331" s="0" t="s">
        <v>34312</v>
      </c>
      <c r="D1331" s="0" t="s">
        <v>34312</v>
      </c>
      <c r="E1331" s="0" t="s">
        <v>34313</v>
      </c>
      <c r="F1331" s="0" t="s">
        <v>498</v>
      </c>
      <c r="G1331" s="0" t="n">
        <v>1</v>
      </c>
      <c r="H1331" s="0" t="n">
        <v>1</v>
      </c>
      <c r="I1331" s="0" t="n">
        <v>0.01</v>
      </c>
      <c r="J1331" s="0" t="n">
        <v>1000</v>
      </c>
      <c r="K1331" s="0" t="n">
        <v>0</v>
      </c>
      <c r="L1331" s="0" t="n">
        <v>0</v>
      </c>
      <c r="M1331" s="0" t="n">
        <v>0</v>
      </c>
      <c r="N1331" s="0" t="n">
        <v>0</v>
      </c>
      <c r="O1331" s="0" t="n">
        <v>0</v>
      </c>
      <c r="P1331" s="0" t="n">
        <v>0</v>
      </c>
      <c r="Q1331" s="0" t="n">
        <v>0</v>
      </c>
      <c r="R1331" s="0" t="n">
        <v>0</v>
      </c>
      <c r="S1331" s="0" t="n">
        <v>0</v>
      </c>
      <c r="T1331" s="0" t="n">
        <v>0</v>
      </c>
      <c r="U1331" s="0" t="n">
        <v>0</v>
      </c>
      <c r="V1331" s="0" t="n">
        <v>0</v>
      </c>
      <c r="W1331" s="0" t="n">
        <v>0</v>
      </c>
      <c r="X1331" s="0" t="n">
        <v>0</v>
      </c>
      <c r="Y1331" s="0" t="n">
        <v>0</v>
      </c>
      <c r="Z1331" s="0" t="n">
        <v>0</v>
      </c>
      <c r="AA1331" s="0" t="n">
        <v>15000000</v>
      </c>
      <c r="AB1331" s="0" t="n">
        <v>0</v>
      </c>
      <c r="AC1331" s="0" t="n">
        <v>0</v>
      </c>
      <c r="AD1331" s="0" t="s">
        <v>99</v>
      </c>
      <c r="AE1331" s="0" t="s">
        <v>99</v>
      </c>
      <c r="AH1331" s="0" t="n">
        <v>-100</v>
      </c>
      <c r="AI1331" s="0" t="s">
        <v>2133</v>
      </c>
      <c r="AJ1331" s="0" t="s">
        <v>32112</v>
      </c>
      <c r="AK1331" s="0" t="s">
        <v>31135</v>
      </c>
      <c r="AL1331" s="0" t="s">
        <v>2112</v>
      </c>
    </row>
    <row r="1332" customFormat="false" ht="15" hidden="false" customHeight="false" outlineLevel="0" collapsed="false">
      <c r="A1332" s="0" t="s">
        <v>34314</v>
      </c>
      <c r="B1332" s="0" t="s">
        <v>34315</v>
      </c>
      <c r="C1332" s="0" t="s">
        <v>34316</v>
      </c>
      <c r="D1332" s="0" t="s">
        <v>34316</v>
      </c>
      <c r="E1332" s="0" t="s">
        <v>34317</v>
      </c>
      <c r="F1332" s="0" t="s">
        <v>498</v>
      </c>
      <c r="G1332" s="0" t="n">
        <v>1</v>
      </c>
      <c r="H1332" s="0" t="n">
        <v>1</v>
      </c>
      <c r="I1332" s="0" t="n">
        <v>0.01</v>
      </c>
      <c r="J1332" s="0" t="n">
        <v>1000</v>
      </c>
      <c r="K1332" s="0" t="n">
        <v>0</v>
      </c>
      <c r="L1332" s="0" t="n">
        <v>0</v>
      </c>
      <c r="M1332" s="0" t="n">
        <v>96.02</v>
      </c>
      <c r="N1332" s="0" t="n">
        <v>98.49</v>
      </c>
      <c r="O1332" s="0" t="n">
        <v>96.02</v>
      </c>
      <c r="P1332" s="0" t="n">
        <v>0</v>
      </c>
      <c r="Q1332" s="0" t="n">
        <v>0</v>
      </c>
      <c r="R1332" s="0" t="n">
        <v>0</v>
      </c>
      <c r="S1332" s="0" t="n">
        <v>0</v>
      </c>
      <c r="T1332" s="0" t="n">
        <v>0</v>
      </c>
      <c r="U1332" s="0" t="n">
        <v>0</v>
      </c>
      <c r="V1332" s="0" t="n">
        <v>0</v>
      </c>
      <c r="W1332" s="0" t="n">
        <v>0</v>
      </c>
      <c r="X1332" s="0" t="n">
        <v>96.05</v>
      </c>
      <c r="Y1332" s="0" t="n">
        <v>99.89</v>
      </c>
      <c r="Z1332" s="0" t="n">
        <v>0</v>
      </c>
      <c r="AA1332" s="0" t="n">
        <v>15000000</v>
      </c>
      <c r="AB1332" s="0" t="n">
        <v>0</v>
      </c>
      <c r="AC1332" s="0" t="n">
        <v>0</v>
      </c>
      <c r="AD1332" s="0" t="s">
        <v>99</v>
      </c>
      <c r="AE1332" s="0" t="s">
        <v>99</v>
      </c>
      <c r="AH1332" s="0" t="n">
        <v>-100</v>
      </c>
      <c r="AI1332" s="0" t="s">
        <v>2133</v>
      </c>
      <c r="AJ1332" s="0" t="s">
        <v>32112</v>
      </c>
      <c r="AK1332" s="0" t="s">
        <v>31135</v>
      </c>
      <c r="AL1332" s="0" t="s">
        <v>2112</v>
      </c>
    </row>
    <row r="1333" customFormat="false" ht="15" hidden="false" customHeight="false" outlineLevel="0" collapsed="false">
      <c r="A1333" s="0" t="s">
        <v>34318</v>
      </c>
      <c r="B1333" s="0" t="s">
        <v>34319</v>
      </c>
      <c r="C1333" s="0" t="s">
        <v>25574</v>
      </c>
      <c r="D1333" s="0" t="s">
        <v>25574</v>
      </c>
      <c r="E1333" s="0" t="s">
        <v>34320</v>
      </c>
      <c r="F1333" s="0" t="s">
        <v>498</v>
      </c>
      <c r="G1333" s="0" t="n">
        <v>1</v>
      </c>
      <c r="H1333" s="0" t="n">
        <v>1</v>
      </c>
      <c r="I1333" s="0" t="n">
        <v>0.01</v>
      </c>
      <c r="J1333" s="0" t="n">
        <v>1000</v>
      </c>
      <c r="K1333" s="0" t="n">
        <v>0.54</v>
      </c>
      <c r="L1333" s="0" t="n">
        <v>100.49</v>
      </c>
      <c r="M1333" s="0" t="n">
        <v>99.94</v>
      </c>
      <c r="N1333" s="0" t="n">
        <v>99.51</v>
      </c>
      <c r="O1333" s="0" t="n">
        <v>100.49</v>
      </c>
      <c r="P1333" s="0" t="n">
        <v>0</v>
      </c>
      <c r="Q1333" s="0" t="n">
        <v>0</v>
      </c>
      <c r="R1333" s="0" t="n">
        <v>0</v>
      </c>
      <c r="S1333" s="0" t="n">
        <v>99.82</v>
      </c>
      <c r="T1333" s="0" t="n">
        <v>99.95</v>
      </c>
      <c r="U1333" s="0" t="n">
        <v>99.95</v>
      </c>
      <c r="V1333" s="0" t="n">
        <v>100.5</v>
      </c>
      <c r="W1333" s="0" t="n">
        <v>254149</v>
      </c>
      <c r="X1333" s="0" t="n">
        <v>100.11</v>
      </c>
      <c r="Y1333" s="0" t="n">
        <v>100.49</v>
      </c>
      <c r="Z1333" s="0" t="n">
        <v>9</v>
      </c>
      <c r="AA1333" s="0" t="n">
        <v>25000000</v>
      </c>
      <c r="AB1333" s="0" t="n">
        <v>1004.9</v>
      </c>
      <c r="AC1333" s="0" t="n">
        <v>0</v>
      </c>
      <c r="AD1333" s="0" t="s">
        <v>99</v>
      </c>
      <c r="AE1333" s="0" t="s">
        <v>99</v>
      </c>
      <c r="AH1333" s="0" t="n">
        <v>-100</v>
      </c>
      <c r="AI1333" s="0" t="s">
        <v>2133</v>
      </c>
      <c r="AJ1333" s="0" t="s">
        <v>32112</v>
      </c>
      <c r="AK1333" s="0" t="s">
        <v>31135</v>
      </c>
      <c r="AL1333" s="0" t="s">
        <v>2112</v>
      </c>
    </row>
    <row r="1334" customFormat="false" ht="15" hidden="false" customHeight="false" outlineLevel="0" collapsed="false">
      <c r="A1334" s="0" t="s">
        <v>34321</v>
      </c>
      <c r="B1334" s="0" t="s">
        <v>34322</v>
      </c>
      <c r="C1334" s="0" t="s">
        <v>21214</v>
      </c>
      <c r="D1334" s="0" t="s">
        <v>21214</v>
      </c>
      <c r="E1334" s="0" t="s">
        <v>34323</v>
      </c>
      <c r="F1334" s="0" t="s">
        <v>498</v>
      </c>
      <c r="G1334" s="0" t="n">
        <v>1</v>
      </c>
      <c r="H1334" s="0" t="n">
        <v>1</v>
      </c>
      <c r="I1334" s="0" t="n">
        <v>0.01</v>
      </c>
      <c r="J1334" s="0" t="n">
        <v>1000</v>
      </c>
      <c r="K1334" s="0" t="n">
        <v>-0.09</v>
      </c>
      <c r="L1334" s="0" t="n">
        <v>98.38</v>
      </c>
      <c r="M1334" s="0" t="n">
        <v>98.47</v>
      </c>
      <c r="N1334" s="0" t="n">
        <v>97.61</v>
      </c>
      <c r="O1334" s="0" t="n">
        <v>98.01</v>
      </c>
      <c r="P1334" s="0" t="n">
        <v>0</v>
      </c>
      <c r="Q1334" s="0" t="n">
        <v>0</v>
      </c>
      <c r="R1334" s="0" t="n">
        <v>0</v>
      </c>
      <c r="S1334" s="0" t="n">
        <v>98.03</v>
      </c>
      <c r="T1334" s="0" t="n">
        <v>98.39</v>
      </c>
      <c r="U1334" s="0" t="n">
        <v>97.6</v>
      </c>
      <c r="V1334" s="0" t="n">
        <v>98.39</v>
      </c>
      <c r="W1334" s="0" t="n">
        <v>14705</v>
      </c>
      <c r="X1334" s="0" t="n">
        <v>97.67</v>
      </c>
      <c r="Y1334" s="0" t="n">
        <v>98.28</v>
      </c>
      <c r="Z1334" s="0" t="n">
        <v>8</v>
      </c>
      <c r="AA1334" s="0" t="n">
        <v>10000000</v>
      </c>
      <c r="AB1334" s="0" t="n">
        <v>983.8</v>
      </c>
      <c r="AC1334" s="0" t="n">
        <v>0</v>
      </c>
      <c r="AD1334" s="0" t="s">
        <v>99</v>
      </c>
      <c r="AE1334" s="0" t="s">
        <v>99</v>
      </c>
      <c r="AH1334" s="0" t="n">
        <v>-100</v>
      </c>
      <c r="AI1334" s="0" t="s">
        <v>2133</v>
      </c>
      <c r="AJ1334" s="0" t="s">
        <v>32112</v>
      </c>
      <c r="AK1334" s="0" t="s">
        <v>31135</v>
      </c>
      <c r="AL1334" s="0" t="s">
        <v>2112</v>
      </c>
    </row>
    <row r="1335" customFormat="false" ht="15" hidden="false" customHeight="false" outlineLevel="0" collapsed="false">
      <c r="A1335" s="0" t="s">
        <v>34324</v>
      </c>
      <c r="B1335" s="0" t="s">
        <v>34325</v>
      </c>
      <c r="C1335" s="0" t="s">
        <v>34326</v>
      </c>
      <c r="D1335" s="0" t="s">
        <v>34326</v>
      </c>
      <c r="E1335" s="0" t="s">
        <v>34327</v>
      </c>
      <c r="F1335" s="0" t="s">
        <v>498</v>
      </c>
      <c r="G1335" s="0" t="n">
        <v>1</v>
      </c>
      <c r="H1335" s="0" t="n">
        <v>1</v>
      </c>
      <c r="I1335" s="0" t="n">
        <v>0.01</v>
      </c>
      <c r="J1335" s="0" t="n">
        <v>1000</v>
      </c>
      <c r="K1335" s="0" t="n">
        <v>1.23</v>
      </c>
      <c r="L1335" s="0" t="n">
        <v>101.34</v>
      </c>
      <c r="M1335" s="0" t="n">
        <v>100.11</v>
      </c>
      <c r="N1335" s="0" t="n">
        <v>99.84</v>
      </c>
      <c r="O1335" s="0" t="n">
        <v>101.34</v>
      </c>
      <c r="P1335" s="0" t="n">
        <v>0</v>
      </c>
      <c r="Q1335" s="0" t="n">
        <v>0</v>
      </c>
      <c r="R1335" s="0" t="n">
        <v>0</v>
      </c>
      <c r="S1335" s="0" t="n">
        <v>100.2</v>
      </c>
      <c r="T1335" s="0" t="n">
        <v>101.01</v>
      </c>
      <c r="U1335" s="0" t="n">
        <v>100.13</v>
      </c>
      <c r="V1335" s="0" t="n">
        <v>101.34</v>
      </c>
      <c r="W1335" s="0" t="n">
        <v>14142</v>
      </c>
      <c r="X1335" s="0" t="n">
        <v>100.02</v>
      </c>
      <c r="Y1335" s="0" t="n">
        <v>101.18</v>
      </c>
      <c r="Z1335" s="0" t="n">
        <v>7</v>
      </c>
      <c r="AA1335" s="0" t="n">
        <v>25000000</v>
      </c>
      <c r="AB1335" s="0" t="n">
        <v>1013.4</v>
      </c>
      <c r="AC1335" s="0" t="n">
        <v>0</v>
      </c>
      <c r="AD1335" s="0" t="s">
        <v>99</v>
      </c>
      <c r="AE1335" s="0" t="s">
        <v>99</v>
      </c>
      <c r="AH1335" s="0" t="n">
        <v>-100</v>
      </c>
      <c r="AI1335" s="0" t="s">
        <v>2133</v>
      </c>
      <c r="AJ1335" s="0" t="s">
        <v>32112</v>
      </c>
      <c r="AK1335" s="0" t="s">
        <v>31135</v>
      </c>
      <c r="AL1335" s="0" t="s">
        <v>2112</v>
      </c>
    </row>
    <row r="1336" customFormat="false" ht="15" hidden="false" customHeight="false" outlineLevel="0" collapsed="false">
      <c r="A1336" s="0" t="s">
        <v>34328</v>
      </c>
      <c r="B1336" s="0" t="s">
        <v>34329</v>
      </c>
      <c r="C1336" s="0" t="s">
        <v>34330</v>
      </c>
      <c r="D1336" s="0" t="s">
        <v>34330</v>
      </c>
      <c r="E1336" s="0" t="s">
        <v>34331</v>
      </c>
      <c r="F1336" s="0" t="s">
        <v>498</v>
      </c>
      <c r="G1336" s="0" t="n">
        <v>1</v>
      </c>
      <c r="H1336" s="0" t="n">
        <v>1</v>
      </c>
      <c r="I1336" s="0" t="n">
        <v>0.01</v>
      </c>
      <c r="J1336" s="0" t="n">
        <v>1000</v>
      </c>
      <c r="K1336" s="0" t="n">
        <v>0</v>
      </c>
      <c r="L1336" s="0" t="n">
        <v>0</v>
      </c>
      <c r="M1336" s="0" t="n">
        <v>101.29</v>
      </c>
      <c r="N1336" s="0" t="n">
        <v>0</v>
      </c>
      <c r="O1336" s="0" t="n">
        <v>101.29</v>
      </c>
      <c r="P1336" s="0" t="n">
        <v>0</v>
      </c>
      <c r="Q1336" s="0" t="n">
        <v>0</v>
      </c>
      <c r="R1336" s="0" t="n">
        <v>0</v>
      </c>
      <c r="S1336" s="0" t="n">
        <v>0</v>
      </c>
      <c r="T1336" s="0" t="n">
        <v>0</v>
      </c>
      <c r="U1336" s="0" t="n">
        <v>0</v>
      </c>
      <c r="V1336" s="0" t="n">
        <v>0</v>
      </c>
      <c r="W1336" s="0" t="n">
        <v>0</v>
      </c>
      <c r="X1336" s="0" t="n">
        <v>98.02</v>
      </c>
      <c r="Y1336" s="0" t="n">
        <v>0</v>
      </c>
      <c r="Z1336" s="0" t="n">
        <v>0</v>
      </c>
      <c r="AA1336" s="0" t="n">
        <v>20000000</v>
      </c>
      <c r="AB1336" s="0" t="n">
        <v>0</v>
      </c>
      <c r="AC1336" s="0" t="n">
        <v>0</v>
      </c>
      <c r="AD1336" s="0" t="s">
        <v>99</v>
      </c>
      <c r="AE1336" s="0" t="s">
        <v>99</v>
      </c>
      <c r="AH1336" s="0" t="n">
        <v>-100</v>
      </c>
      <c r="AI1336" s="0" t="s">
        <v>2133</v>
      </c>
      <c r="AJ1336" s="0" t="s">
        <v>32112</v>
      </c>
      <c r="AK1336" s="0" t="s">
        <v>31135</v>
      </c>
      <c r="AL1336" s="0" t="s">
        <v>2112</v>
      </c>
    </row>
    <row r="1337" customFormat="false" ht="15" hidden="false" customHeight="false" outlineLevel="0" collapsed="false">
      <c r="A1337" s="0" t="s">
        <v>34332</v>
      </c>
      <c r="B1337" s="0" t="s">
        <v>34333</v>
      </c>
      <c r="C1337" s="0" t="s">
        <v>22849</v>
      </c>
      <c r="D1337" s="0" t="s">
        <v>22849</v>
      </c>
      <c r="E1337" s="0" t="s">
        <v>34334</v>
      </c>
      <c r="F1337" s="0" t="s">
        <v>498</v>
      </c>
      <c r="G1337" s="0" t="n">
        <v>1</v>
      </c>
      <c r="H1337" s="0" t="n">
        <v>1</v>
      </c>
      <c r="I1337" s="0" t="n">
        <v>0.01</v>
      </c>
      <c r="J1337" s="0" t="n">
        <v>1000</v>
      </c>
      <c r="K1337" s="0" t="n">
        <v>-0.37</v>
      </c>
      <c r="L1337" s="0" t="n">
        <v>98.98</v>
      </c>
      <c r="M1337" s="0" t="n">
        <v>99.42</v>
      </c>
      <c r="N1337" s="0" t="n">
        <v>99.36</v>
      </c>
      <c r="O1337" s="0" t="n">
        <v>98.74</v>
      </c>
      <c r="P1337" s="0" t="n">
        <v>0</v>
      </c>
      <c r="Q1337" s="0" t="n">
        <v>0</v>
      </c>
      <c r="R1337" s="0" t="n">
        <v>0</v>
      </c>
      <c r="S1337" s="0" t="n">
        <v>98.85</v>
      </c>
      <c r="T1337" s="0" t="n">
        <v>98.98</v>
      </c>
      <c r="U1337" s="0" t="n">
        <v>98.35</v>
      </c>
      <c r="V1337" s="0" t="n">
        <v>99</v>
      </c>
      <c r="W1337" s="0" t="n">
        <v>21748</v>
      </c>
      <c r="X1337" s="0" t="n">
        <v>98.36</v>
      </c>
      <c r="Y1337" s="0" t="n">
        <v>98.98</v>
      </c>
      <c r="Z1337" s="0" t="n">
        <v>9</v>
      </c>
      <c r="AA1337" s="0" t="n">
        <v>30000000</v>
      </c>
      <c r="AB1337" s="0" t="n">
        <v>1979.6</v>
      </c>
      <c r="AC1337" s="0" t="n">
        <v>0</v>
      </c>
      <c r="AD1337" s="0" t="s">
        <v>99</v>
      </c>
      <c r="AE1337" s="0" t="s">
        <v>99</v>
      </c>
      <c r="AH1337" s="0" t="n">
        <v>8</v>
      </c>
      <c r="AI1337" s="0" t="s">
        <v>2133</v>
      </c>
      <c r="AJ1337" s="0" t="s">
        <v>32112</v>
      </c>
      <c r="AK1337" s="0" t="s">
        <v>31135</v>
      </c>
      <c r="AL1337" s="0" t="s">
        <v>2112</v>
      </c>
    </row>
    <row r="1338" customFormat="false" ht="15" hidden="false" customHeight="false" outlineLevel="0" collapsed="false">
      <c r="A1338" s="0" t="s">
        <v>34335</v>
      </c>
      <c r="B1338" s="0" t="s">
        <v>34336</v>
      </c>
      <c r="C1338" s="0" t="s">
        <v>34337</v>
      </c>
      <c r="D1338" s="0" t="s">
        <v>34337</v>
      </c>
      <c r="E1338" s="0" t="s">
        <v>34338</v>
      </c>
      <c r="F1338" s="0" t="s">
        <v>498</v>
      </c>
      <c r="G1338" s="0" t="n">
        <v>1</v>
      </c>
      <c r="H1338" s="0" t="n">
        <v>1</v>
      </c>
      <c r="I1338" s="0" t="n">
        <v>0.01</v>
      </c>
      <c r="J1338" s="0" t="n">
        <v>1000</v>
      </c>
      <c r="K1338" s="0" t="n">
        <v>0</v>
      </c>
      <c r="L1338" s="0" t="n">
        <v>0</v>
      </c>
      <c r="M1338" s="0" t="n">
        <v>103.77</v>
      </c>
      <c r="N1338" s="0" t="n">
        <v>102.26</v>
      </c>
      <c r="O1338" s="0" t="n">
        <v>103.77</v>
      </c>
      <c r="P1338" s="0" t="n">
        <v>0</v>
      </c>
      <c r="Q1338" s="0" t="n">
        <v>0</v>
      </c>
      <c r="R1338" s="0" t="n">
        <v>0</v>
      </c>
      <c r="S1338" s="0" t="n">
        <v>0</v>
      </c>
      <c r="T1338" s="0" t="n">
        <v>0</v>
      </c>
      <c r="U1338" s="0" t="n">
        <v>0</v>
      </c>
      <c r="V1338" s="0" t="n">
        <v>0</v>
      </c>
      <c r="W1338" s="0" t="n">
        <v>0</v>
      </c>
      <c r="X1338" s="0" t="n">
        <v>98.18</v>
      </c>
      <c r="Y1338" s="0" t="n">
        <v>105.98</v>
      </c>
      <c r="Z1338" s="0" t="n">
        <v>0</v>
      </c>
      <c r="AA1338" s="0" t="n">
        <v>10000000</v>
      </c>
      <c r="AB1338" s="0" t="n">
        <v>0</v>
      </c>
      <c r="AC1338" s="0" t="n">
        <v>0</v>
      </c>
      <c r="AD1338" s="0" t="s">
        <v>99</v>
      </c>
      <c r="AE1338" s="0" t="s">
        <v>99</v>
      </c>
      <c r="AH1338" s="0" t="n">
        <v>8</v>
      </c>
      <c r="AI1338" s="0" t="s">
        <v>2133</v>
      </c>
      <c r="AJ1338" s="0" t="s">
        <v>32112</v>
      </c>
      <c r="AK1338" s="0" t="s">
        <v>31135</v>
      </c>
      <c r="AL1338" s="0" t="s">
        <v>2112</v>
      </c>
    </row>
    <row r="1339" customFormat="false" ht="15" hidden="false" customHeight="false" outlineLevel="0" collapsed="false">
      <c r="A1339" s="0" t="s">
        <v>34339</v>
      </c>
      <c r="B1339" s="0" t="s">
        <v>34340</v>
      </c>
      <c r="C1339" s="0" t="s">
        <v>34341</v>
      </c>
      <c r="D1339" s="0" t="s">
        <v>34341</v>
      </c>
      <c r="E1339" s="0" t="s">
        <v>34342</v>
      </c>
      <c r="F1339" s="0" t="s">
        <v>498</v>
      </c>
      <c r="G1339" s="0" t="n">
        <v>1</v>
      </c>
      <c r="H1339" s="0" t="n">
        <v>1</v>
      </c>
      <c r="I1339" s="0" t="n">
        <v>0.01</v>
      </c>
      <c r="J1339" s="0" t="n">
        <v>1000</v>
      </c>
      <c r="K1339" s="0" t="n">
        <v>0</v>
      </c>
      <c r="L1339" s="0" t="n">
        <v>101.5</v>
      </c>
      <c r="M1339" s="0" t="n">
        <v>101.5</v>
      </c>
      <c r="N1339" s="0" t="n">
        <v>100.89</v>
      </c>
      <c r="O1339" s="0" t="n">
        <v>101.5</v>
      </c>
      <c r="P1339" s="0" t="n">
        <v>0</v>
      </c>
      <c r="Q1339" s="0" t="n">
        <v>0</v>
      </c>
      <c r="R1339" s="0" t="n">
        <v>0</v>
      </c>
      <c r="S1339" s="0" t="n">
        <v>101.5</v>
      </c>
      <c r="T1339" s="0" t="n">
        <v>101.5</v>
      </c>
      <c r="U1339" s="0" t="n">
        <v>101.5</v>
      </c>
      <c r="V1339" s="0" t="n">
        <v>101.5</v>
      </c>
      <c r="W1339" s="0" t="n">
        <v>24360</v>
      </c>
      <c r="X1339" s="0" t="n">
        <v>99.47</v>
      </c>
      <c r="Y1339" s="0" t="n">
        <v>101.5</v>
      </c>
      <c r="Z1339" s="0" t="n">
        <v>2</v>
      </c>
      <c r="AA1339" s="0" t="n">
        <v>40000000</v>
      </c>
      <c r="AB1339" s="0" t="n">
        <v>5075</v>
      </c>
      <c r="AC1339" s="0" t="n">
        <v>0</v>
      </c>
      <c r="AD1339" s="0" t="s">
        <v>99</v>
      </c>
      <c r="AE1339" s="0" t="s">
        <v>99</v>
      </c>
      <c r="AH1339" s="0" t="n">
        <v>8</v>
      </c>
      <c r="AI1339" s="0" t="s">
        <v>2133</v>
      </c>
      <c r="AJ1339" s="0" t="s">
        <v>32112</v>
      </c>
      <c r="AK1339" s="0" t="s">
        <v>31135</v>
      </c>
      <c r="AL1339" s="0" t="s">
        <v>2112</v>
      </c>
    </row>
    <row r="1340" customFormat="false" ht="15" hidden="false" customHeight="false" outlineLevel="0" collapsed="false">
      <c r="A1340" s="0" t="s">
        <v>34343</v>
      </c>
      <c r="B1340" s="0" t="s">
        <v>34344</v>
      </c>
      <c r="C1340" s="0" t="s">
        <v>26579</v>
      </c>
      <c r="D1340" s="0" t="s">
        <v>26579</v>
      </c>
      <c r="E1340" s="0" t="s">
        <v>34345</v>
      </c>
      <c r="F1340" s="0" t="s">
        <v>498</v>
      </c>
      <c r="G1340" s="0" t="n">
        <v>1</v>
      </c>
      <c r="H1340" s="0" t="n">
        <v>1</v>
      </c>
      <c r="I1340" s="0" t="n">
        <v>0.01</v>
      </c>
      <c r="J1340" s="0" t="n">
        <v>1000</v>
      </c>
      <c r="K1340" s="0" t="n">
        <v>-1.64</v>
      </c>
      <c r="L1340" s="0" t="n">
        <v>97.81</v>
      </c>
      <c r="M1340" s="0" t="n">
        <v>99.44</v>
      </c>
      <c r="N1340" s="0" t="n">
        <v>98.15</v>
      </c>
      <c r="O1340" s="0" t="n">
        <v>98.03</v>
      </c>
      <c r="P1340" s="0" t="n">
        <v>0</v>
      </c>
      <c r="Q1340" s="0" t="n">
        <v>0</v>
      </c>
      <c r="R1340" s="0" t="n">
        <v>0</v>
      </c>
      <c r="S1340" s="0" t="n">
        <v>98.03</v>
      </c>
      <c r="T1340" s="0" t="n">
        <v>98.15</v>
      </c>
      <c r="U1340" s="0" t="n">
        <v>97.81</v>
      </c>
      <c r="V1340" s="0" t="n">
        <v>98.15</v>
      </c>
      <c r="W1340" s="0" t="n">
        <v>2941</v>
      </c>
      <c r="X1340" s="0" t="n">
        <v>97.92</v>
      </c>
      <c r="Y1340" s="0" t="n">
        <v>98.81</v>
      </c>
      <c r="Z1340" s="0" t="n">
        <v>3</v>
      </c>
      <c r="AA1340" s="0" t="n">
        <v>90000000</v>
      </c>
      <c r="AB1340" s="0" t="n">
        <v>978.1</v>
      </c>
      <c r="AC1340" s="0" t="n">
        <v>0</v>
      </c>
      <c r="AD1340" s="0" t="s">
        <v>99</v>
      </c>
      <c r="AE1340" s="0" t="s">
        <v>99</v>
      </c>
      <c r="AH1340" s="0" t="n">
        <v>8</v>
      </c>
      <c r="AI1340" s="0" t="s">
        <v>2133</v>
      </c>
      <c r="AJ1340" s="0" t="s">
        <v>32112</v>
      </c>
      <c r="AK1340" s="0" t="s">
        <v>31135</v>
      </c>
      <c r="AL1340" s="0" t="s">
        <v>2112</v>
      </c>
    </row>
    <row r="1341" customFormat="false" ht="15" hidden="false" customHeight="false" outlineLevel="0" collapsed="false">
      <c r="A1341" s="0" t="s">
        <v>34346</v>
      </c>
      <c r="B1341" s="0" t="s">
        <v>34347</v>
      </c>
      <c r="C1341" s="0" t="s">
        <v>20080</v>
      </c>
      <c r="D1341" s="0" t="s">
        <v>20080</v>
      </c>
      <c r="E1341" s="0" t="s">
        <v>20082</v>
      </c>
      <c r="F1341" s="0" t="s">
        <v>498</v>
      </c>
      <c r="G1341" s="0" t="n">
        <v>1</v>
      </c>
      <c r="H1341" s="0" t="n">
        <v>1</v>
      </c>
      <c r="I1341" s="0" t="n">
        <v>0.01</v>
      </c>
      <c r="J1341" s="0" t="n">
        <v>1000</v>
      </c>
      <c r="K1341" s="0" t="n">
        <v>-0.37</v>
      </c>
      <c r="L1341" s="0" t="n">
        <v>100</v>
      </c>
      <c r="M1341" s="0" t="n">
        <v>100.37</v>
      </c>
      <c r="N1341" s="0" t="n">
        <v>100.3</v>
      </c>
      <c r="O1341" s="0" t="n">
        <v>100</v>
      </c>
      <c r="P1341" s="0" t="n">
        <v>0</v>
      </c>
      <c r="Q1341" s="0" t="n">
        <v>0</v>
      </c>
      <c r="R1341" s="0" t="n">
        <v>0</v>
      </c>
      <c r="S1341" s="0" t="n">
        <v>100.23</v>
      </c>
      <c r="T1341" s="0" t="n">
        <v>100.37</v>
      </c>
      <c r="U1341" s="0" t="n">
        <v>100</v>
      </c>
      <c r="V1341" s="0" t="n">
        <v>100.37</v>
      </c>
      <c r="W1341" s="0" t="n">
        <v>167378</v>
      </c>
      <c r="X1341" s="0" t="n">
        <v>100</v>
      </c>
      <c r="Y1341" s="0" t="n">
        <v>100.37</v>
      </c>
      <c r="Z1341" s="0" t="n">
        <v>5</v>
      </c>
      <c r="AA1341" s="0" t="n">
        <v>101000000</v>
      </c>
      <c r="AB1341" s="0" t="n">
        <v>62000</v>
      </c>
      <c r="AC1341" s="0" t="n">
        <v>0</v>
      </c>
      <c r="AD1341" s="0" t="s">
        <v>99</v>
      </c>
      <c r="AE1341" s="0" t="s">
        <v>99</v>
      </c>
      <c r="AH1341" s="0" t="n">
        <v>800</v>
      </c>
      <c r="AI1341" s="0" t="s">
        <v>2133</v>
      </c>
      <c r="AJ1341" s="0" t="s">
        <v>32112</v>
      </c>
      <c r="AK1341" s="0" t="s">
        <v>31135</v>
      </c>
      <c r="AL1341" s="0" t="s">
        <v>2112</v>
      </c>
    </row>
    <row r="1342" customFormat="false" ht="15" hidden="false" customHeight="false" outlineLevel="0" collapsed="false">
      <c r="A1342" s="0" t="s">
        <v>34348</v>
      </c>
      <c r="B1342" s="0" t="s">
        <v>34349</v>
      </c>
      <c r="C1342" s="0" t="s">
        <v>34350</v>
      </c>
      <c r="D1342" s="0" t="s">
        <v>34350</v>
      </c>
      <c r="E1342" s="0" t="s">
        <v>34351</v>
      </c>
      <c r="F1342" s="0" t="s">
        <v>498</v>
      </c>
      <c r="G1342" s="0" t="n">
        <v>1</v>
      </c>
      <c r="H1342" s="0" t="n">
        <v>1</v>
      </c>
      <c r="I1342" s="0" t="n">
        <v>0.01</v>
      </c>
      <c r="J1342" s="0" t="n">
        <v>1000</v>
      </c>
      <c r="K1342" s="0" t="n">
        <v>3.17</v>
      </c>
      <c r="L1342" s="0" t="n">
        <v>102.97</v>
      </c>
      <c r="M1342" s="0" t="n">
        <v>99.81</v>
      </c>
      <c r="N1342" s="0" t="n">
        <v>98.53</v>
      </c>
      <c r="O1342" s="0" t="n">
        <v>102.97</v>
      </c>
      <c r="P1342" s="0" t="n">
        <v>0</v>
      </c>
      <c r="Q1342" s="0" t="n">
        <v>0</v>
      </c>
      <c r="R1342" s="0" t="n">
        <v>0</v>
      </c>
      <c r="S1342" s="0" t="n">
        <v>102.57</v>
      </c>
      <c r="T1342" s="0" t="n">
        <v>102.01</v>
      </c>
      <c r="U1342" s="0" t="n">
        <v>102.01</v>
      </c>
      <c r="V1342" s="0" t="n">
        <v>102.97</v>
      </c>
      <c r="W1342" s="0" t="n">
        <v>11283</v>
      </c>
      <c r="X1342" s="0" t="n">
        <v>98.01</v>
      </c>
      <c r="Y1342" s="0" t="n">
        <v>102.97</v>
      </c>
      <c r="Z1342" s="0" t="n">
        <v>7</v>
      </c>
      <c r="AA1342" s="0" t="n">
        <v>5000000</v>
      </c>
      <c r="AB1342" s="0" t="n">
        <v>1029.7</v>
      </c>
      <c r="AC1342" s="0" t="n">
        <v>0</v>
      </c>
      <c r="AD1342" s="0" t="s">
        <v>99</v>
      </c>
      <c r="AE1342" s="0" t="s">
        <v>99</v>
      </c>
      <c r="AH1342" s="0" t="n">
        <v>-100</v>
      </c>
      <c r="AI1342" s="0" t="s">
        <v>2133</v>
      </c>
      <c r="AJ1342" s="0" t="s">
        <v>32112</v>
      </c>
      <c r="AK1342" s="0" t="s">
        <v>31135</v>
      </c>
      <c r="AL1342" s="0" t="s">
        <v>2112</v>
      </c>
    </row>
    <row r="1343" customFormat="false" ht="15" hidden="false" customHeight="false" outlineLevel="0" collapsed="false">
      <c r="A1343" s="0" t="s">
        <v>34352</v>
      </c>
      <c r="B1343" s="0" t="s">
        <v>34353</v>
      </c>
      <c r="C1343" s="0" t="s">
        <v>34354</v>
      </c>
      <c r="D1343" s="0" t="s">
        <v>34354</v>
      </c>
      <c r="E1343" s="0" t="s">
        <v>34355</v>
      </c>
      <c r="F1343" s="0" t="s">
        <v>498</v>
      </c>
      <c r="G1343" s="0" t="n">
        <v>1</v>
      </c>
      <c r="H1343" s="0" t="n">
        <v>1</v>
      </c>
      <c r="I1343" s="0" t="n">
        <v>0.01</v>
      </c>
      <c r="J1343" s="0" t="n">
        <v>1000</v>
      </c>
      <c r="K1343" s="0" t="n">
        <v>0</v>
      </c>
      <c r="L1343" s="0" t="n">
        <v>99.75</v>
      </c>
      <c r="M1343" s="0" t="n">
        <v>99.75</v>
      </c>
      <c r="N1343" s="0" t="n">
        <v>99.82</v>
      </c>
      <c r="O1343" s="0" t="n">
        <v>99.75</v>
      </c>
      <c r="P1343" s="0" t="n">
        <v>0</v>
      </c>
      <c r="Q1343" s="0" t="n">
        <v>0</v>
      </c>
      <c r="R1343" s="0" t="n">
        <v>0</v>
      </c>
      <c r="S1343" s="0" t="n">
        <v>100.4</v>
      </c>
      <c r="T1343" s="0" t="n">
        <v>101.98</v>
      </c>
      <c r="U1343" s="0" t="n">
        <v>99.74</v>
      </c>
      <c r="V1343" s="0" t="n">
        <v>101.98</v>
      </c>
      <c r="W1343" s="0" t="n">
        <v>17068</v>
      </c>
      <c r="X1343" s="0" t="n">
        <v>99.74</v>
      </c>
      <c r="Y1343" s="0" t="n">
        <v>99.75</v>
      </c>
      <c r="Z1343" s="0" t="n">
        <v>6</v>
      </c>
      <c r="AA1343" s="0" t="n">
        <v>5000000</v>
      </c>
      <c r="AB1343" s="0" t="n">
        <v>4987.5</v>
      </c>
      <c r="AC1343" s="0" t="n">
        <v>0</v>
      </c>
      <c r="AD1343" s="0" t="s">
        <v>99</v>
      </c>
      <c r="AE1343" s="0" t="s">
        <v>99</v>
      </c>
      <c r="AH1343" s="0" t="n">
        <v>-100</v>
      </c>
      <c r="AI1343" s="0" t="s">
        <v>2133</v>
      </c>
      <c r="AJ1343" s="0" t="s">
        <v>32112</v>
      </c>
      <c r="AK1343" s="0" t="s">
        <v>31135</v>
      </c>
      <c r="AL1343" s="0" t="s">
        <v>2112</v>
      </c>
    </row>
    <row r="1344" customFormat="false" ht="15" hidden="false" customHeight="false" outlineLevel="0" collapsed="false">
      <c r="A1344" s="0" t="s">
        <v>34356</v>
      </c>
      <c r="B1344" s="0" t="s">
        <v>34357</v>
      </c>
      <c r="C1344" s="0" t="s">
        <v>34358</v>
      </c>
      <c r="D1344" s="0" t="s">
        <v>34358</v>
      </c>
      <c r="E1344" s="0" t="s">
        <v>34359</v>
      </c>
      <c r="F1344" s="0" t="s">
        <v>498</v>
      </c>
      <c r="G1344" s="0" t="n">
        <v>1</v>
      </c>
      <c r="H1344" s="0" t="n">
        <v>1</v>
      </c>
      <c r="I1344" s="0" t="n">
        <v>0.01</v>
      </c>
      <c r="J1344" s="0" t="n">
        <v>1000</v>
      </c>
      <c r="K1344" s="0" t="n">
        <v>0.01</v>
      </c>
      <c r="L1344" s="0" t="n">
        <v>102.36</v>
      </c>
      <c r="M1344" s="0" t="n">
        <v>102.35</v>
      </c>
      <c r="N1344" s="0" t="n">
        <v>99.99</v>
      </c>
      <c r="O1344" s="0" t="n">
        <v>102.36</v>
      </c>
      <c r="P1344" s="0" t="n">
        <v>0</v>
      </c>
      <c r="Q1344" s="0" t="n">
        <v>0</v>
      </c>
      <c r="R1344" s="0" t="n">
        <v>0</v>
      </c>
      <c r="S1344" s="0" t="n">
        <v>102.36</v>
      </c>
      <c r="T1344" s="0" t="n">
        <v>102.36</v>
      </c>
      <c r="U1344" s="0" t="n">
        <v>102.36</v>
      </c>
      <c r="V1344" s="0" t="n">
        <v>102.36</v>
      </c>
      <c r="W1344" s="0" t="n">
        <v>2047</v>
      </c>
      <c r="X1344" s="0" t="n">
        <v>99.79</v>
      </c>
      <c r="Y1344" s="0" t="n">
        <v>102.36</v>
      </c>
      <c r="Z1344" s="0" t="n">
        <v>2</v>
      </c>
      <c r="AA1344" s="0" t="n">
        <v>5000000</v>
      </c>
      <c r="AB1344" s="0" t="n">
        <v>1023.6</v>
      </c>
      <c r="AC1344" s="0" t="n">
        <v>0</v>
      </c>
      <c r="AD1344" s="0" t="s">
        <v>99</v>
      </c>
      <c r="AE1344" s="0" t="s">
        <v>99</v>
      </c>
      <c r="AH1344" s="0" t="n">
        <v>-100</v>
      </c>
      <c r="AI1344" s="0" t="s">
        <v>2133</v>
      </c>
      <c r="AJ1344" s="0" t="s">
        <v>32112</v>
      </c>
      <c r="AK1344" s="0" t="s">
        <v>31135</v>
      </c>
      <c r="AL1344" s="0" t="s">
        <v>2112</v>
      </c>
    </row>
    <row r="1345" customFormat="false" ht="15" hidden="false" customHeight="false" outlineLevel="0" collapsed="false">
      <c r="A1345" s="0" t="s">
        <v>34360</v>
      </c>
      <c r="B1345" s="0" t="s">
        <v>34361</v>
      </c>
      <c r="C1345" s="0" t="s">
        <v>34362</v>
      </c>
      <c r="D1345" s="0" t="s">
        <v>34362</v>
      </c>
      <c r="E1345" s="0" t="s">
        <v>34363</v>
      </c>
      <c r="F1345" s="0" t="s">
        <v>498</v>
      </c>
      <c r="G1345" s="0" t="n">
        <v>1</v>
      </c>
      <c r="H1345" s="0" t="n">
        <v>1</v>
      </c>
      <c r="I1345" s="0" t="n">
        <v>0.01</v>
      </c>
      <c r="J1345" s="0" t="n">
        <v>1000</v>
      </c>
      <c r="K1345" s="0" t="n">
        <v>0.01</v>
      </c>
      <c r="L1345" s="0" t="n">
        <v>100.21</v>
      </c>
      <c r="M1345" s="0" t="n">
        <v>100.2</v>
      </c>
      <c r="N1345" s="0" t="n">
        <v>99.3</v>
      </c>
      <c r="O1345" s="0" t="n">
        <v>100.21</v>
      </c>
      <c r="P1345" s="0" t="n">
        <v>0</v>
      </c>
      <c r="Q1345" s="0" t="n">
        <v>0</v>
      </c>
      <c r="R1345" s="0" t="n">
        <v>0</v>
      </c>
      <c r="S1345" s="0" t="n">
        <v>100.21</v>
      </c>
      <c r="T1345" s="0" t="n">
        <v>100.21</v>
      </c>
      <c r="U1345" s="0" t="n">
        <v>100.21</v>
      </c>
      <c r="V1345" s="0" t="n">
        <v>100.21</v>
      </c>
      <c r="W1345" s="0" t="n">
        <v>1002</v>
      </c>
      <c r="X1345" s="0" t="n">
        <v>99.01</v>
      </c>
      <c r="Y1345" s="0" t="n">
        <v>100.21</v>
      </c>
      <c r="Z1345" s="0" t="n">
        <v>1</v>
      </c>
      <c r="AA1345" s="0" t="n">
        <v>5000000</v>
      </c>
      <c r="AB1345" s="0" t="n">
        <v>1002.1</v>
      </c>
      <c r="AC1345" s="0" t="n">
        <v>0</v>
      </c>
      <c r="AD1345" s="0" t="s">
        <v>99</v>
      </c>
      <c r="AE1345" s="0" t="s">
        <v>99</v>
      </c>
      <c r="AH1345" s="0" t="n">
        <v>-100</v>
      </c>
      <c r="AI1345" s="0" t="s">
        <v>2133</v>
      </c>
      <c r="AJ1345" s="0" t="s">
        <v>32112</v>
      </c>
      <c r="AK1345" s="0" t="s">
        <v>31135</v>
      </c>
      <c r="AL1345" s="0" t="s">
        <v>2112</v>
      </c>
    </row>
    <row r="1346" customFormat="false" ht="15" hidden="false" customHeight="false" outlineLevel="0" collapsed="false">
      <c r="A1346" s="0" t="s">
        <v>34364</v>
      </c>
      <c r="B1346" s="0" t="s">
        <v>34365</v>
      </c>
      <c r="C1346" s="0" t="s">
        <v>34366</v>
      </c>
      <c r="D1346" s="0" t="s">
        <v>34366</v>
      </c>
      <c r="E1346" s="0" t="s">
        <v>34367</v>
      </c>
      <c r="F1346" s="0" t="s">
        <v>498</v>
      </c>
      <c r="G1346" s="0" t="n">
        <v>1</v>
      </c>
      <c r="H1346" s="0" t="n">
        <v>1</v>
      </c>
      <c r="I1346" s="0" t="n">
        <v>0.01</v>
      </c>
      <c r="J1346" s="0" t="n">
        <v>1000</v>
      </c>
      <c r="K1346" s="0" t="n">
        <v>0</v>
      </c>
      <c r="L1346" s="0" t="n">
        <v>0</v>
      </c>
      <c r="M1346" s="0" t="n">
        <v>99.55</v>
      </c>
      <c r="N1346" s="0" t="n">
        <v>0</v>
      </c>
      <c r="O1346" s="0" t="n">
        <v>99.55</v>
      </c>
      <c r="P1346" s="0" t="n">
        <v>0</v>
      </c>
      <c r="Q1346" s="0" t="n">
        <v>0</v>
      </c>
      <c r="R1346" s="0" t="n">
        <v>0</v>
      </c>
      <c r="S1346" s="0" t="n">
        <v>0</v>
      </c>
      <c r="T1346" s="0" t="n">
        <v>0</v>
      </c>
      <c r="U1346" s="0" t="n">
        <v>0</v>
      </c>
      <c r="V1346" s="0" t="n">
        <v>0</v>
      </c>
      <c r="W1346" s="0" t="n">
        <v>0</v>
      </c>
      <c r="X1346" s="0" t="n">
        <v>99.55</v>
      </c>
      <c r="Y1346" s="0" t="n">
        <v>0</v>
      </c>
      <c r="Z1346" s="0" t="n">
        <v>0</v>
      </c>
      <c r="AA1346" s="0" t="n">
        <v>10000000</v>
      </c>
      <c r="AB1346" s="0" t="n">
        <v>0</v>
      </c>
      <c r="AC1346" s="0" t="n">
        <v>0</v>
      </c>
      <c r="AD1346" s="0" t="s">
        <v>99</v>
      </c>
      <c r="AE1346" s="0" t="s">
        <v>99</v>
      </c>
      <c r="AH1346" s="0" t="n">
        <v>-100</v>
      </c>
      <c r="AI1346" s="0" t="s">
        <v>2133</v>
      </c>
      <c r="AJ1346" s="0" t="s">
        <v>32112</v>
      </c>
      <c r="AK1346" s="0" t="s">
        <v>31135</v>
      </c>
      <c r="AL1346" s="0" t="s">
        <v>2112</v>
      </c>
    </row>
    <row r="1347" customFormat="false" ht="15" hidden="false" customHeight="false" outlineLevel="0" collapsed="false">
      <c r="A1347" s="0" t="s">
        <v>34368</v>
      </c>
      <c r="B1347" s="0" t="s">
        <v>34369</v>
      </c>
      <c r="C1347" s="0" t="s">
        <v>34370</v>
      </c>
      <c r="D1347" s="0" t="s">
        <v>34370</v>
      </c>
      <c r="E1347" s="0" t="s">
        <v>34371</v>
      </c>
      <c r="F1347" s="0" t="s">
        <v>1987</v>
      </c>
      <c r="G1347" s="0" t="n">
        <v>1</v>
      </c>
      <c r="H1347" s="0" t="n">
        <v>1</v>
      </c>
      <c r="I1347" s="0" t="n">
        <v>0.01</v>
      </c>
      <c r="J1347" s="0" t="n">
        <v>1000</v>
      </c>
      <c r="K1347" s="0" t="n">
        <v>0</v>
      </c>
      <c r="L1347" s="0" t="n">
        <v>0</v>
      </c>
      <c r="M1347" s="0" t="n">
        <v>97.02</v>
      </c>
      <c r="N1347" s="0" t="n">
        <v>102.98</v>
      </c>
      <c r="O1347" s="0" t="n">
        <v>97.02</v>
      </c>
      <c r="P1347" s="0" t="n">
        <v>0</v>
      </c>
      <c r="Q1347" s="0" t="n">
        <v>0</v>
      </c>
      <c r="R1347" s="0" t="n">
        <v>0</v>
      </c>
      <c r="S1347" s="0" t="n">
        <v>0</v>
      </c>
      <c r="T1347" s="0" t="n">
        <v>0</v>
      </c>
      <c r="U1347" s="0" t="n">
        <v>0</v>
      </c>
      <c r="V1347" s="0" t="n">
        <v>0</v>
      </c>
      <c r="W1347" s="0" t="n">
        <v>0</v>
      </c>
      <c r="X1347" s="0" t="n">
        <v>96.02</v>
      </c>
      <c r="Y1347" s="0" t="n">
        <v>99.88</v>
      </c>
      <c r="Z1347" s="0" t="n">
        <v>0</v>
      </c>
      <c r="AA1347" s="0" t="n">
        <v>7000000</v>
      </c>
      <c r="AB1347" s="0" t="n">
        <v>0</v>
      </c>
      <c r="AC1347" s="0" t="n">
        <v>0</v>
      </c>
      <c r="AD1347" s="0" t="s">
        <v>99</v>
      </c>
      <c r="AE1347" s="0" t="s">
        <v>99</v>
      </c>
      <c r="AH1347" s="0" t="n">
        <v>800</v>
      </c>
      <c r="AI1347" s="0" t="s">
        <v>2133</v>
      </c>
      <c r="AJ1347" s="0" t="s">
        <v>32112</v>
      </c>
      <c r="AK1347" s="0" t="s">
        <v>31143</v>
      </c>
      <c r="AL1347" s="0" t="s">
        <v>2112</v>
      </c>
    </row>
    <row r="1348" customFormat="false" ht="15" hidden="false" customHeight="false" outlineLevel="0" collapsed="false">
      <c r="A1348" s="0" t="s">
        <v>34372</v>
      </c>
      <c r="B1348" s="0" t="s">
        <v>34373</v>
      </c>
      <c r="C1348" s="0" t="s">
        <v>34374</v>
      </c>
      <c r="D1348" s="0" t="s">
        <v>34374</v>
      </c>
      <c r="E1348" s="0" t="s">
        <v>34375</v>
      </c>
      <c r="F1348" s="0" t="s">
        <v>498</v>
      </c>
      <c r="G1348" s="0" t="n">
        <v>1</v>
      </c>
      <c r="H1348" s="0" t="n">
        <v>1</v>
      </c>
      <c r="I1348" s="0" t="n">
        <v>0.01</v>
      </c>
      <c r="J1348" s="0" t="n">
        <v>1000</v>
      </c>
      <c r="K1348" s="0" t="n">
        <v>-0.01</v>
      </c>
      <c r="L1348" s="0" t="n">
        <v>99.4</v>
      </c>
      <c r="M1348" s="0" t="n">
        <v>99.41</v>
      </c>
      <c r="N1348" s="0" t="n">
        <v>98.36</v>
      </c>
      <c r="O1348" s="0" t="n">
        <v>99.39</v>
      </c>
      <c r="P1348" s="0" t="n">
        <v>0</v>
      </c>
      <c r="Q1348" s="0" t="n">
        <v>0</v>
      </c>
      <c r="R1348" s="0" t="n">
        <v>0</v>
      </c>
      <c r="S1348" s="0" t="n">
        <v>99.32</v>
      </c>
      <c r="T1348" s="0" t="n">
        <v>97.8</v>
      </c>
      <c r="U1348" s="0" t="n">
        <v>97.8</v>
      </c>
      <c r="V1348" s="0" t="n">
        <v>99.4</v>
      </c>
      <c r="W1348" s="0" t="n">
        <v>22844</v>
      </c>
      <c r="X1348" s="0" t="n">
        <v>98.34</v>
      </c>
      <c r="Y1348" s="0" t="n">
        <v>99.4</v>
      </c>
      <c r="Z1348" s="0" t="n">
        <v>12</v>
      </c>
      <c r="AA1348" s="0" t="n">
        <v>15000000</v>
      </c>
      <c r="AB1348" s="0" t="n">
        <v>994</v>
      </c>
      <c r="AC1348" s="0" t="n">
        <v>0</v>
      </c>
      <c r="AD1348" s="0" t="s">
        <v>99</v>
      </c>
      <c r="AE1348" s="0" t="s">
        <v>99</v>
      </c>
      <c r="AH1348" s="0" t="n">
        <v>-100</v>
      </c>
      <c r="AI1348" s="0" t="s">
        <v>2133</v>
      </c>
      <c r="AJ1348" s="0" t="s">
        <v>32112</v>
      </c>
      <c r="AK1348" s="0" t="s">
        <v>31135</v>
      </c>
      <c r="AL1348" s="0" t="s">
        <v>2112</v>
      </c>
    </row>
    <row r="1349" customFormat="false" ht="15" hidden="false" customHeight="false" outlineLevel="0" collapsed="false">
      <c r="A1349" s="0" t="s">
        <v>34376</v>
      </c>
      <c r="B1349" s="0" t="s">
        <v>34377</v>
      </c>
      <c r="C1349" s="0" t="s">
        <v>34378</v>
      </c>
      <c r="D1349" s="0" t="s">
        <v>34378</v>
      </c>
      <c r="E1349" s="0" t="s">
        <v>34379</v>
      </c>
      <c r="F1349" s="0" t="s">
        <v>498</v>
      </c>
      <c r="G1349" s="0" t="n">
        <v>1</v>
      </c>
      <c r="H1349" s="0" t="n">
        <v>1</v>
      </c>
      <c r="I1349" s="0" t="n">
        <v>0.01</v>
      </c>
      <c r="J1349" s="0" t="n">
        <v>1000</v>
      </c>
      <c r="K1349" s="0" t="n">
        <v>0.05</v>
      </c>
      <c r="L1349" s="0" t="n">
        <v>98.6</v>
      </c>
      <c r="M1349" s="0" t="n">
        <v>98.51</v>
      </c>
      <c r="N1349" s="0" t="n">
        <v>98.08</v>
      </c>
      <c r="O1349" s="0" t="n">
        <v>98.6</v>
      </c>
      <c r="P1349" s="0" t="n">
        <v>0</v>
      </c>
      <c r="Q1349" s="0" t="n">
        <v>0</v>
      </c>
      <c r="R1349" s="0" t="n">
        <v>0</v>
      </c>
      <c r="S1349" s="0" t="n">
        <v>98.6</v>
      </c>
      <c r="T1349" s="0" t="n">
        <v>98.6</v>
      </c>
      <c r="U1349" s="0" t="n">
        <v>98.6</v>
      </c>
      <c r="V1349" s="0" t="n">
        <v>98.6</v>
      </c>
      <c r="W1349" s="0" t="n">
        <v>12818</v>
      </c>
      <c r="X1349" s="0" t="n">
        <v>98.14</v>
      </c>
      <c r="Y1349" s="0" t="n">
        <v>98.6</v>
      </c>
      <c r="Z1349" s="0" t="n">
        <v>3</v>
      </c>
      <c r="AA1349" s="0" t="n">
        <v>15000000</v>
      </c>
      <c r="AB1349" s="0" t="n">
        <v>986</v>
      </c>
      <c r="AC1349" s="0" t="n">
        <v>0</v>
      </c>
      <c r="AD1349" s="0" t="s">
        <v>99</v>
      </c>
      <c r="AE1349" s="0" t="s">
        <v>99</v>
      </c>
      <c r="AH1349" s="0" t="n">
        <v>-100</v>
      </c>
      <c r="AI1349" s="0" t="s">
        <v>2133</v>
      </c>
      <c r="AJ1349" s="0" t="s">
        <v>32112</v>
      </c>
      <c r="AK1349" s="0" t="s">
        <v>31135</v>
      </c>
      <c r="AL1349" s="0" t="s">
        <v>2112</v>
      </c>
    </row>
    <row r="1350" customFormat="false" ht="15" hidden="false" customHeight="false" outlineLevel="0" collapsed="false">
      <c r="A1350" s="0" t="s">
        <v>34380</v>
      </c>
      <c r="B1350" s="0" t="s">
        <v>34381</v>
      </c>
      <c r="C1350" s="0" t="s">
        <v>34382</v>
      </c>
      <c r="D1350" s="0" t="s">
        <v>34382</v>
      </c>
      <c r="E1350" s="0" t="s">
        <v>34383</v>
      </c>
      <c r="F1350" s="0" t="s">
        <v>1987</v>
      </c>
      <c r="G1350" s="0" t="n">
        <v>1</v>
      </c>
      <c r="H1350" s="0" t="n">
        <v>1</v>
      </c>
      <c r="I1350" s="0" t="n">
        <v>0.01</v>
      </c>
      <c r="J1350" s="0" t="n">
        <v>500</v>
      </c>
      <c r="K1350" s="0" t="n">
        <v>0</v>
      </c>
      <c r="L1350" s="0" t="n">
        <v>0</v>
      </c>
      <c r="M1350" s="0" t="n">
        <v>95</v>
      </c>
      <c r="N1350" s="0" t="n">
        <v>0</v>
      </c>
      <c r="O1350" s="0" t="n">
        <v>95</v>
      </c>
      <c r="P1350" s="0" t="n">
        <v>0</v>
      </c>
      <c r="Q1350" s="0" t="n">
        <v>0</v>
      </c>
      <c r="R1350" s="0" t="n">
        <v>0</v>
      </c>
      <c r="S1350" s="0" t="n">
        <v>0</v>
      </c>
      <c r="T1350" s="0" t="n">
        <v>0</v>
      </c>
      <c r="U1350" s="0" t="n">
        <v>0</v>
      </c>
      <c r="V1350" s="0" t="n">
        <v>0</v>
      </c>
      <c r="W1350" s="0" t="n">
        <v>0</v>
      </c>
      <c r="X1350" s="0" t="n">
        <v>95.01</v>
      </c>
      <c r="Y1350" s="0" t="n">
        <v>0</v>
      </c>
      <c r="Z1350" s="0" t="n">
        <v>0</v>
      </c>
      <c r="AA1350" s="0" t="n">
        <v>6000000</v>
      </c>
      <c r="AB1350" s="0" t="n">
        <v>0</v>
      </c>
      <c r="AC1350" s="0" t="n">
        <v>0</v>
      </c>
      <c r="AD1350" s="0" t="s">
        <v>99</v>
      </c>
      <c r="AE1350" s="0" t="s">
        <v>99</v>
      </c>
      <c r="AH1350" s="0" t="n">
        <v>-100</v>
      </c>
      <c r="AI1350" s="0" t="s">
        <v>2133</v>
      </c>
      <c r="AJ1350" s="0" t="s">
        <v>32112</v>
      </c>
      <c r="AK1350" s="0" t="s">
        <v>31143</v>
      </c>
      <c r="AL1350" s="0" t="s">
        <v>2112</v>
      </c>
    </row>
    <row r="1351" customFormat="false" ht="15" hidden="false" customHeight="false" outlineLevel="0" collapsed="false">
      <c r="A1351" s="0" t="s">
        <v>34384</v>
      </c>
      <c r="B1351" s="0" t="s">
        <v>34385</v>
      </c>
      <c r="C1351" s="0" t="s">
        <v>34386</v>
      </c>
      <c r="D1351" s="0" t="s">
        <v>34386</v>
      </c>
      <c r="E1351" s="0" t="s">
        <v>34387</v>
      </c>
      <c r="F1351" s="0" t="s">
        <v>1987</v>
      </c>
      <c r="G1351" s="0" t="n">
        <v>1</v>
      </c>
      <c r="H1351" s="0" t="n">
        <v>1</v>
      </c>
      <c r="I1351" s="0" t="n">
        <v>0.01</v>
      </c>
      <c r="J1351" s="0" t="n">
        <v>1000</v>
      </c>
      <c r="K1351" s="0" t="n">
        <v>0</v>
      </c>
      <c r="L1351" s="0" t="n">
        <v>0</v>
      </c>
      <c r="M1351" s="0" t="n">
        <v>116.05</v>
      </c>
      <c r="N1351" s="0" t="n">
        <v>0</v>
      </c>
      <c r="O1351" s="0" t="n">
        <v>116.05</v>
      </c>
      <c r="P1351" s="0" t="n">
        <v>0</v>
      </c>
      <c r="Q1351" s="0" t="n">
        <v>0</v>
      </c>
      <c r="R1351" s="0" t="n">
        <v>0</v>
      </c>
      <c r="S1351" s="0" t="n">
        <v>0</v>
      </c>
      <c r="T1351" s="0" t="n">
        <v>0</v>
      </c>
      <c r="U1351" s="0" t="n">
        <v>0</v>
      </c>
      <c r="V1351" s="0" t="n">
        <v>0</v>
      </c>
      <c r="W1351" s="0" t="n">
        <v>0</v>
      </c>
      <c r="X1351" s="0" t="n">
        <v>96.01</v>
      </c>
      <c r="Y1351" s="0" t="n">
        <v>0</v>
      </c>
      <c r="Z1351" s="0" t="n">
        <v>0</v>
      </c>
      <c r="AA1351" s="0" t="n">
        <v>6000000</v>
      </c>
      <c r="AB1351" s="0" t="n">
        <v>0</v>
      </c>
      <c r="AC1351" s="0" t="n">
        <v>0</v>
      </c>
      <c r="AD1351" s="0" t="s">
        <v>99</v>
      </c>
      <c r="AE1351" s="0" t="s">
        <v>99</v>
      </c>
      <c r="AH1351" s="0" t="n">
        <v>-100</v>
      </c>
      <c r="AI1351" s="0" t="s">
        <v>2133</v>
      </c>
      <c r="AJ1351" s="0" t="s">
        <v>32112</v>
      </c>
      <c r="AK1351" s="0" t="s">
        <v>31143</v>
      </c>
      <c r="AL1351" s="0" t="s">
        <v>2112</v>
      </c>
    </row>
    <row r="1352" customFormat="false" ht="15" hidden="false" customHeight="false" outlineLevel="0" collapsed="false">
      <c r="A1352" s="0" t="s">
        <v>34388</v>
      </c>
      <c r="B1352" s="0" t="s">
        <v>34389</v>
      </c>
      <c r="C1352" s="0" t="s">
        <v>34390</v>
      </c>
      <c r="D1352" s="0" t="s">
        <v>34390</v>
      </c>
      <c r="E1352" s="0" t="s">
        <v>34391</v>
      </c>
      <c r="F1352" s="0" t="s">
        <v>1987</v>
      </c>
      <c r="G1352" s="0" t="n">
        <v>1</v>
      </c>
      <c r="H1352" s="0" t="n">
        <v>1</v>
      </c>
      <c r="I1352" s="0" t="n">
        <v>0.01</v>
      </c>
      <c r="J1352" s="0" t="n">
        <v>1000</v>
      </c>
      <c r="K1352" s="0" t="n">
        <v>0</v>
      </c>
      <c r="L1352" s="0" t="n">
        <v>0</v>
      </c>
      <c r="M1352" s="0" t="n">
        <v>97.11</v>
      </c>
      <c r="N1352" s="0" t="n">
        <v>0</v>
      </c>
      <c r="O1352" s="0" t="n">
        <v>97.11</v>
      </c>
      <c r="P1352" s="0" t="n">
        <v>0</v>
      </c>
      <c r="Q1352" s="0" t="n">
        <v>0</v>
      </c>
      <c r="R1352" s="0" t="n">
        <v>0</v>
      </c>
      <c r="S1352" s="0" t="n">
        <v>0</v>
      </c>
      <c r="T1352" s="0" t="n">
        <v>0</v>
      </c>
      <c r="U1352" s="0" t="n">
        <v>0</v>
      </c>
      <c r="V1352" s="0" t="n">
        <v>0</v>
      </c>
      <c r="W1352" s="0" t="n">
        <v>0</v>
      </c>
      <c r="X1352" s="0" t="n">
        <v>97.11</v>
      </c>
      <c r="Y1352" s="0" t="n">
        <v>0</v>
      </c>
      <c r="Z1352" s="0" t="n">
        <v>0</v>
      </c>
      <c r="AA1352" s="0" t="n">
        <v>6000000</v>
      </c>
      <c r="AB1352" s="0" t="n">
        <v>0</v>
      </c>
      <c r="AC1352" s="0" t="n">
        <v>0</v>
      </c>
      <c r="AD1352" s="0" t="s">
        <v>99</v>
      </c>
      <c r="AE1352" s="0" t="s">
        <v>99</v>
      </c>
      <c r="AH1352" s="0" t="n">
        <v>-100</v>
      </c>
      <c r="AI1352" s="0" t="s">
        <v>2133</v>
      </c>
      <c r="AJ1352" s="0" t="s">
        <v>32112</v>
      </c>
      <c r="AK1352" s="0" t="s">
        <v>31143</v>
      </c>
      <c r="AL1352" s="0" t="s">
        <v>2112</v>
      </c>
    </row>
    <row r="1353" customFormat="false" ht="15" hidden="false" customHeight="false" outlineLevel="0" collapsed="false">
      <c r="A1353" s="0" t="s">
        <v>34392</v>
      </c>
      <c r="B1353" s="0" t="s">
        <v>34393</v>
      </c>
      <c r="C1353" s="0" t="s">
        <v>34394</v>
      </c>
      <c r="D1353" s="0" t="s">
        <v>34394</v>
      </c>
      <c r="E1353" s="0" t="s">
        <v>34395</v>
      </c>
      <c r="F1353" s="0" t="s">
        <v>1987</v>
      </c>
      <c r="G1353" s="0" t="n">
        <v>1</v>
      </c>
      <c r="H1353" s="0" t="n">
        <v>1</v>
      </c>
      <c r="I1353" s="0" t="n">
        <v>0.01</v>
      </c>
      <c r="J1353" s="0" t="n">
        <v>1000</v>
      </c>
      <c r="K1353" s="0" t="n">
        <v>0</v>
      </c>
      <c r="L1353" s="0" t="n">
        <v>0</v>
      </c>
      <c r="M1353" s="0" t="n">
        <v>100</v>
      </c>
      <c r="N1353" s="0" t="n">
        <v>0</v>
      </c>
      <c r="O1353" s="0" t="n">
        <v>100</v>
      </c>
      <c r="P1353" s="0" t="n">
        <v>0</v>
      </c>
      <c r="Q1353" s="0" t="n">
        <v>0</v>
      </c>
      <c r="R1353" s="0" t="n">
        <v>0</v>
      </c>
      <c r="S1353" s="0" t="n">
        <v>0</v>
      </c>
      <c r="T1353" s="0" t="n">
        <v>0</v>
      </c>
      <c r="U1353" s="0" t="n">
        <v>0</v>
      </c>
      <c r="V1353" s="0" t="n">
        <v>0</v>
      </c>
      <c r="W1353" s="0" t="n">
        <v>0</v>
      </c>
      <c r="X1353" s="0" t="n">
        <v>96.01</v>
      </c>
      <c r="Y1353" s="0" t="n">
        <v>0</v>
      </c>
      <c r="Z1353" s="0" t="n">
        <v>0</v>
      </c>
      <c r="AA1353" s="0" t="n">
        <v>7000000</v>
      </c>
      <c r="AB1353" s="0" t="n">
        <v>0</v>
      </c>
      <c r="AC1353" s="0" t="n">
        <v>0</v>
      </c>
      <c r="AD1353" s="0" t="s">
        <v>99</v>
      </c>
      <c r="AE1353" s="0" t="s">
        <v>99</v>
      </c>
      <c r="AH1353" s="0" t="n">
        <v>800</v>
      </c>
      <c r="AI1353" s="0" t="s">
        <v>2133</v>
      </c>
      <c r="AJ1353" s="0" t="s">
        <v>32112</v>
      </c>
      <c r="AK1353" s="0" t="s">
        <v>31143</v>
      </c>
      <c r="AL1353" s="0" t="s">
        <v>2112</v>
      </c>
    </row>
    <row r="1354" customFormat="false" ht="15" hidden="false" customHeight="false" outlineLevel="0" collapsed="false">
      <c r="A1354" s="0" t="s">
        <v>34396</v>
      </c>
      <c r="B1354" s="0" t="s">
        <v>34397</v>
      </c>
      <c r="C1354" s="0" t="s">
        <v>34398</v>
      </c>
      <c r="D1354" s="0" t="s">
        <v>34398</v>
      </c>
      <c r="E1354" s="0" t="s">
        <v>34399</v>
      </c>
      <c r="F1354" s="0" t="s">
        <v>1987</v>
      </c>
      <c r="G1354" s="0" t="n">
        <v>1</v>
      </c>
      <c r="H1354" s="0" t="n">
        <v>1</v>
      </c>
      <c r="I1354" s="0" t="n">
        <v>0.01</v>
      </c>
      <c r="J1354" s="0" t="n">
        <v>155.1</v>
      </c>
      <c r="K1354" s="0" t="n">
        <v>0</v>
      </c>
      <c r="L1354" s="0" t="n">
        <v>0</v>
      </c>
      <c r="M1354" s="0" t="n">
        <v>0</v>
      </c>
      <c r="N1354" s="0" t="n">
        <v>0</v>
      </c>
      <c r="O1354" s="0" t="n">
        <v>0</v>
      </c>
      <c r="P1354" s="0" t="n">
        <v>0</v>
      </c>
      <c r="Q1354" s="0" t="n">
        <v>0</v>
      </c>
      <c r="R1354" s="0" t="n">
        <v>0</v>
      </c>
      <c r="S1354" s="0" t="n">
        <v>0</v>
      </c>
      <c r="T1354" s="0" t="n">
        <v>0</v>
      </c>
      <c r="U1354" s="0" t="n">
        <v>0</v>
      </c>
      <c r="V1354" s="0" t="n">
        <v>0</v>
      </c>
      <c r="W1354" s="0" t="n">
        <v>0</v>
      </c>
      <c r="X1354" s="0" t="n">
        <v>90.01</v>
      </c>
      <c r="Y1354" s="0" t="n">
        <v>0</v>
      </c>
      <c r="Z1354" s="0" t="n">
        <v>0</v>
      </c>
      <c r="AA1354" s="0" t="n">
        <v>49999827</v>
      </c>
      <c r="AB1354" s="0" t="n">
        <v>0</v>
      </c>
      <c r="AC1354" s="0" t="n">
        <v>0</v>
      </c>
      <c r="AD1354" s="0" t="s">
        <v>99</v>
      </c>
      <c r="AE1354" s="0" t="s">
        <v>99</v>
      </c>
      <c r="AH1354" s="0" t="n">
        <v>-100</v>
      </c>
      <c r="AI1354" s="0" t="s">
        <v>2133</v>
      </c>
      <c r="AJ1354" s="0" t="s">
        <v>32112</v>
      </c>
      <c r="AK1354" s="0" t="s">
        <v>31143</v>
      </c>
      <c r="AL1354" s="0" t="s">
        <v>2112</v>
      </c>
    </row>
    <row r="1355" customFormat="false" ht="15" hidden="false" customHeight="false" outlineLevel="0" collapsed="false">
      <c r="A1355" s="0" t="s">
        <v>34400</v>
      </c>
      <c r="B1355" s="0" t="s">
        <v>34401</v>
      </c>
      <c r="C1355" s="0" t="s">
        <v>34402</v>
      </c>
      <c r="D1355" s="0" t="s">
        <v>34402</v>
      </c>
      <c r="E1355" s="0" t="s">
        <v>34403</v>
      </c>
      <c r="F1355" s="0" t="s">
        <v>1987</v>
      </c>
      <c r="G1355" s="0" t="n">
        <v>1</v>
      </c>
      <c r="H1355" s="0" t="n">
        <v>1</v>
      </c>
      <c r="I1355" s="0" t="n">
        <v>0.01</v>
      </c>
      <c r="J1355" s="0" t="n">
        <v>75.1</v>
      </c>
      <c r="K1355" s="0" t="n">
        <v>-4.45</v>
      </c>
      <c r="L1355" s="0" t="n">
        <v>84.56</v>
      </c>
      <c r="M1355" s="0" t="n">
        <v>88.5</v>
      </c>
      <c r="N1355" s="0" t="n">
        <v>86.07</v>
      </c>
      <c r="O1355" s="0" t="n">
        <v>84.88</v>
      </c>
      <c r="P1355" s="0" t="n">
        <v>0</v>
      </c>
      <c r="Q1355" s="0" t="n">
        <v>0</v>
      </c>
      <c r="R1355" s="0" t="n">
        <v>0</v>
      </c>
      <c r="S1355" s="0" t="n">
        <v>85.49</v>
      </c>
      <c r="T1355" s="0" t="n">
        <v>85.91</v>
      </c>
      <c r="U1355" s="0" t="n">
        <v>84.56</v>
      </c>
      <c r="V1355" s="0" t="n">
        <v>86.39</v>
      </c>
      <c r="W1355" s="0" t="n">
        <v>578</v>
      </c>
      <c r="X1355" s="0" t="n">
        <v>84.55</v>
      </c>
      <c r="Y1355" s="0" t="n">
        <v>85.91</v>
      </c>
      <c r="Z1355" s="0" t="n">
        <v>9</v>
      </c>
      <c r="AA1355" s="0" t="n">
        <v>1957905</v>
      </c>
      <c r="AB1355" s="0" t="n">
        <v>63.5</v>
      </c>
      <c r="AC1355" s="0" t="n">
        <v>0</v>
      </c>
      <c r="AD1355" s="0" t="s">
        <v>99</v>
      </c>
      <c r="AE1355" s="0" t="s">
        <v>99</v>
      </c>
      <c r="AH1355" s="0" t="n">
        <v>-100</v>
      </c>
      <c r="AI1355" s="0" t="s">
        <v>2133</v>
      </c>
      <c r="AJ1355" s="0" t="s">
        <v>32112</v>
      </c>
      <c r="AK1355" s="0" t="s">
        <v>31143</v>
      </c>
      <c r="AL1355" s="0" t="s">
        <v>2112</v>
      </c>
    </row>
    <row r="1356" customFormat="false" ht="15" hidden="false" customHeight="false" outlineLevel="0" collapsed="false">
      <c r="A1356" s="0" t="s">
        <v>34404</v>
      </c>
      <c r="B1356" s="0" t="s">
        <v>34405</v>
      </c>
      <c r="C1356" s="0" t="s">
        <v>34406</v>
      </c>
      <c r="D1356" s="0" t="s">
        <v>34406</v>
      </c>
      <c r="E1356" s="0" t="s">
        <v>34407</v>
      </c>
      <c r="F1356" s="0" t="s">
        <v>1987</v>
      </c>
      <c r="G1356" s="0" t="n">
        <v>1</v>
      </c>
      <c r="H1356" s="0" t="n">
        <v>1</v>
      </c>
      <c r="I1356" s="0" t="n">
        <v>0.01</v>
      </c>
      <c r="J1356" s="0" t="n">
        <v>56.64</v>
      </c>
      <c r="K1356" s="0" t="n">
        <v>-6.28</v>
      </c>
      <c r="L1356" s="0" t="n">
        <v>90.1</v>
      </c>
      <c r="M1356" s="0" t="n">
        <v>96.13</v>
      </c>
      <c r="N1356" s="0" t="n">
        <v>0</v>
      </c>
      <c r="O1356" s="0" t="n">
        <v>90.11</v>
      </c>
      <c r="P1356" s="0" t="n">
        <v>0</v>
      </c>
      <c r="Q1356" s="0" t="n">
        <v>0</v>
      </c>
      <c r="R1356" s="0" t="n">
        <v>0</v>
      </c>
      <c r="S1356" s="0" t="n">
        <v>87.16</v>
      </c>
      <c r="T1356" s="0" t="n">
        <v>90.98</v>
      </c>
      <c r="U1356" s="0" t="n">
        <v>56.98</v>
      </c>
      <c r="V1356" s="0" t="n">
        <v>91.46</v>
      </c>
      <c r="W1356" s="0" t="n">
        <v>1185</v>
      </c>
      <c r="X1356" s="0" t="n">
        <v>90.58</v>
      </c>
      <c r="Y1356" s="0" t="n">
        <v>91.93</v>
      </c>
      <c r="Z1356" s="0" t="n">
        <v>23</v>
      </c>
      <c r="AA1356" s="0" t="n">
        <v>7557011</v>
      </c>
      <c r="AB1356" s="0" t="n">
        <v>51.03</v>
      </c>
      <c r="AC1356" s="0" t="n">
        <v>0</v>
      </c>
      <c r="AD1356" s="0" t="s">
        <v>99</v>
      </c>
      <c r="AE1356" s="0" t="s">
        <v>99</v>
      </c>
      <c r="AH1356" s="0" t="n">
        <v>-100</v>
      </c>
      <c r="AI1356" s="0" t="s">
        <v>2133</v>
      </c>
      <c r="AJ1356" s="0" t="s">
        <v>32112</v>
      </c>
      <c r="AK1356" s="0" t="s">
        <v>31143</v>
      </c>
      <c r="AL1356" s="0" t="s">
        <v>2112</v>
      </c>
    </row>
    <row r="1357" customFormat="false" ht="15" hidden="false" customHeight="false" outlineLevel="0" collapsed="false">
      <c r="A1357" s="0" t="s">
        <v>34408</v>
      </c>
      <c r="B1357" s="0" t="s">
        <v>34409</v>
      </c>
      <c r="C1357" s="0" t="s">
        <v>34410</v>
      </c>
      <c r="D1357" s="0" t="s">
        <v>34410</v>
      </c>
      <c r="E1357" s="0" t="s">
        <v>34411</v>
      </c>
      <c r="F1357" s="0" t="s">
        <v>1987</v>
      </c>
      <c r="G1357" s="0" t="n">
        <v>1</v>
      </c>
      <c r="H1357" s="0" t="n">
        <v>1</v>
      </c>
      <c r="I1357" s="0" t="n">
        <v>0.01</v>
      </c>
      <c r="J1357" s="0" t="n">
        <v>64.92</v>
      </c>
      <c r="K1357" s="0" t="n">
        <v>0.1</v>
      </c>
      <c r="L1357" s="0" t="n">
        <v>89.78</v>
      </c>
      <c r="M1357" s="0" t="n">
        <v>89.86</v>
      </c>
      <c r="N1357" s="0" t="n">
        <v>0</v>
      </c>
      <c r="O1357" s="0" t="n">
        <v>89.78</v>
      </c>
      <c r="P1357" s="0" t="n">
        <v>0</v>
      </c>
      <c r="Q1357" s="0" t="n">
        <v>0</v>
      </c>
      <c r="R1357" s="0" t="n">
        <v>0</v>
      </c>
      <c r="S1357" s="0" t="n">
        <v>89.42</v>
      </c>
      <c r="T1357" s="0" t="n">
        <v>88.8</v>
      </c>
      <c r="U1357" s="0" t="n">
        <v>82.79</v>
      </c>
      <c r="V1357" s="0" t="n">
        <v>94</v>
      </c>
      <c r="W1357" s="0" t="n">
        <v>1045</v>
      </c>
      <c r="X1357" s="0" t="n">
        <v>89.3</v>
      </c>
      <c r="Y1357" s="0" t="n">
        <v>90.5</v>
      </c>
      <c r="Z1357" s="0" t="n">
        <v>17</v>
      </c>
      <c r="AA1357" s="0" t="n">
        <v>2108581</v>
      </c>
      <c r="AB1357" s="0" t="n">
        <v>58.29</v>
      </c>
      <c r="AC1357" s="0" t="n">
        <v>0</v>
      </c>
      <c r="AD1357" s="0" t="s">
        <v>99</v>
      </c>
      <c r="AE1357" s="0" t="s">
        <v>99</v>
      </c>
      <c r="AH1357" s="0" t="n">
        <v>-100</v>
      </c>
      <c r="AI1357" s="0" t="s">
        <v>2133</v>
      </c>
      <c r="AJ1357" s="0" t="s">
        <v>32112</v>
      </c>
      <c r="AK1357" s="0" t="s">
        <v>31143</v>
      </c>
      <c r="AL1357" s="0" t="s">
        <v>2112</v>
      </c>
    </row>
    <row r="1358" customFormat="false" ht="15" hidden="false" customHeight="false" outlineLevel="0" collapsed="false">
      <c r="A1358" s="0" t="s">
        <v>34412</v>
      </c>
      <c r="B1358" s="0" t="s">
        <v>34413</v>
      </c>
      <c r="C1358" s="0" t="s">
        <v>21525</v>
      </c>
      <c r="D1358" s="0" t="s">
        <v>21525</v>
      </c>
      <c r="E1358" s="0" t="s">
        <v>34414</v>
      </c>
      <c r="F1358" s="0" t="s">
        <v>1987</v>
      </c>
      <c r="G1358" s="0" t="n">
        <v>1</v>
      </c>
      <c r="H1358" s="0" t="n">
        <v>1</v>
      </c>
      <c r="I1358" s="0" t="n">
        <v>0.01</v>
      </c>
      <c r="J1358" s="0" t="n">
        <v>56.2</v>
      </c>
      <c r="K1358" s="0" t="n">
        <v>0.12</v>
      </c>
      <c r="L1358" s="0" t="n">
        <v>93.05</v>
      </c>
      <c r="M1358" s="0" t="n">
        <v>92.94</v>
      </c>
      <c r="N1358" s="0" t="n">
        <v>92.81</v>
      </c>
      <c r="O1358" s="0" t="n">
        <v>93.05</v>
      </c>
      <c r="P1358" s="0" t="n">
        <v>0</v>
      </c>
      <c r="Q1358" s="0" t="n">
        <v>0</v>
      </c>
      <c r="R1358" s="0" t="n">
        <v>0</v>
      </c>
      <c r="S1358" s="0" t="n">
        <v>92.98</v>
      </c>
      <c r="T1358" s="0" t="n">
        <v>92.89</v>
      </c>
      <c r="U1358" s="0" t="n">
        <v>92.87</v>
      </c>
      <c r="V1358" s="0" t="n">
        <v>94.6</v>
      </c>
      <c r="W1358" s="0" t="n">
        <v>15624</v>
      </c>
      <c r="X1358" s="0" t="n">
        <v>92.88</v>
      </c>
      <c r="Y1358" s="0" t="n">
        <v>93.05</v>
      </c>
      <c r="Z1358" s="0" t="n">
        <v>49</v>
      </c>
      <c r="AA1358" s="0" t="n">
        <v>48197806</v>
      </c>
      <c r="AB1358" s="0" t="n">
        <v>104.59</v>
      </c>
      <c r="AC1358" s="0" t="n">
        <v>0</v>
      </c>
      <c r="AD1358" s="0" t="s">
        <v>99</v>
      </c>
      <c r="AE1358" s="0" t="s">
        <v>99</v>
      </c>
      <c r="AH1358" s="0" t="n">
        <v>-100</v>
      </c>
      <c r="AI1358" s="0" t="s">
        <v>2133</v>
      </c>
      <c r="AJ1358" s="0" t="s">
        <v>32112</v>
      </c>
      <c r="AK1358" s="0" t="s">
        <v>31143</v>
      </c>
      <c r="AL1358" s="0" t="s">
        <v>2112</v>
      </c>
    </row>
    <row r="1359" customFormat="false" ht="15" hidden="false" customHeight="false" outlineLevel="0" collapsed="false">
      <c r="A1359" s="0" t="s">
        <v>34415</v>
      </c>
      <c r="B1359" s="0" t="s">
        <v>34416</v>
      </c>
      <c r="C1359" s="0" t="s">
        <v>26592</v>
      </c>
      <c r="D1359" s="0" t="s">
        <v>26592</v>
      </c>
      <c r="E1359" s="0" t="s">
        <v>34417</v>
      </c>
      <c r="F1359" s="0" t="s">
        <v>1987</v>
      </c>
      <c r="G1359" s="0" t="n">
        <v>3</v>
      </c>
      <c r="H1359" s="0" t="n">
        <v>1</v>
      </c>
      <c r="I1359" s="0" t="n">
        <v>0.01</v>
      </c>
      <c r="J1359" s="0" t="n">
        <v>10000000</v>
      </c>
      <c r="K1359" s="0" t="n">
        <v>0</v>
      </c>
      <c r="L1359" s="0" t="n">
        <v>0</v>
      </c>
      <c r="M1359" s="0" t="n">
        <v>79.63</v>
      </c>
      <c r="N1359" s="0" t="n">
        <v>0</v>
      </c>
      <c r="O1359" s="0" t="n">
        <v>79.63</v>
      </c>
      <c r="P1359" s="0" t="n">
        <v>0</v>
      </c>
      <c r="Q1359" s="0" t="n">
        <v>0</v>
      </c>
      <c r="R1359" s="0" t="n">
        <v>0</v>
      </c>
      <c r="S1359" s="0" t="n">
        <v>0</v>
      </c>
      <c r="T1359" s="0" t="n">
        <v>0</v>
      </c>
      <c r="U1359" s="0" t="n">
        <v>0</v>
      </c>
      <c r="V1359" s="0" t="n">
        <v>0</v>
      </c>
      <c r="W1359" s="0" t="n">
        <v>0</v>
      </c>
      <c r="X1359" s="0" t="n">
        <v>71</v>
      </c>
      <c r="Y1359" s="0" t="n">
        <v>72</v>
      </c>
      <c r="Z1359" s="0" t="n">
        <v>0</v>
      </c>
      <c r="AA1359" s="0" t="n">
        <v>200</v>
      </c>
      <c r="AB1359" s="0" t="n">
        <v>0</v>
      </c>
      <c r="AC1359" s="0" t="n">
        <v>0</v>
      </c>
      <c r="AD1359" s="0" t="s">
        <v>99</v>
      </c>
      <c r="AE1359" s="0" t="s">
        <v>99</v>
      </c>
      <c r="AF1359" s="0" t="s">
        <v>30149</v>
      </c>
      <c r="AH1359" s="0" t="n">
        <v>0</v>
      </c>
      <c r="AI1359" s="0" t="s">
        <v>2133</v>
      </c>
      <c r="AJ1359" s="0" t="s">
        <v>32112</v>
      </c>
      <c r="AK1359" s="0" t="s">
        <v>31143</v>
      </c>
      <c r="AL1359" s="0" t="s">
        <v>2112</v>
      </c>
    </row>
    <row r="1360" customFormat="false" ht="15" hidden="false" customHeight="false" outlineLevel="0" collapsed="false">
      <c r="A1360" s="0" t="s">
        <v>34418</v>
      </c>
      <c r="B1360" s="0" t="s">
        <v>34419</v>
      </c>
      <c r="C1360" s="0" t="s">
        <v>34420</v>
      </c>
      <c r="D1360" s="0" t="s">
        <v>34420</v>
      </c>
      <c r="E1360" s="0" t="s">
        <v>34421</v>
      </c>
      <c r="F1360" s="0" t="s">
        <v>1987</v>
      </c>
      <c r="G1360" s="0" t="n">
        <v>3</v>
      </c>
      <c r="H1360" s="0" t="n">
        <v>1</v>
      </c>
      <c r="I1360" s="0" t="n">
        <v>0.01</v>
      </c>
      <c r="J1360" s="0" t="n">
        <v>10000000</v>
      </c>
      <c r="K1360" s="0" t="n">
        <v>0</v>
      </c>
      <c r="L1360" s="0" t="n">
        <v>0</v>
      </c>
      <c r="M1360" s="0" t="n">
        <v>0</v>
      </c>
      <c r="N1360" s="0" t="n">
        <v>0</v>
      </c>
      <c r="O1360" s="0" t="n">
        <v>0</v>
      </c>
      <c r="P1360" s="0" t="n">
        <v>0</v>
      </c>
      <c r="Q1360" s="0" t="n">
        <v>0</v>
      </c>
      <c r="R1360" s="0" t="n">
        <v>0</v>
      </c>
      <c r="S1360" s="0" t="n">
        <v>0</v>
      </c>
      <c r="T1360" s="0" t="n">
        <v>0</v>
      </c>
      <c r="U1360" s="0" t="n">
        <v>0</v>
      </c>
      <c r="V1360" s="0" t="n">
        <v>0</v>
      </c>
      <c r="W1360" s="0" t="n">
        <v>0</v>
      </c>
      <c r="X1360" s="0" t="n">
        <v>0</v>
      </c>
      <c r="Y1360" s="0" t="n">
        <v>0</v>
      </c>
      <c r="Z1360" s="0" t="n">
        <v>0</v>
      </c>
      <c r="AA1360" s="0" t="n">
        <v>2000</v>
      </c>
      <c r="AB1360" s="0" t="n">
        <v>0</v>
      </c>
      <c r="AC1360" s="0" t="n">
        <v>0</v>
      </c>
      <c r="AD1360" s="0" t="s">
        <v>99</v>
      </c>
      <c r="AE1360" s="0" t="s">
        <v>99</v>
      </c>
      <c r="AF1360" s="0" t="s">
        <v>30149</v>
      </c>
      <c r="AH1360" s="0" t="n">
        <v>0</v>
      </c>
      <c r="AI1360" s="0" t="s">
        <v>2133</v>
      </c>
      <c r="AJ1360" s="0" t="s">
        <v>32112</v>
      </c>
      <c r="AK1360" s="0" t="s">
        <v>31143</v>
      </c>
      <c r="AL1360" s="0" t="s">
        <v>2112</v>
      </c>
    </row>
    <row r="1361" customFormat="false" ht="15" hidden="false" customHeight="false" outlineLevel="0" collapsed="false">
      <c r="A1361" s="0" t="s">
        <v>34422</v>
      </c>
      <c r="B1361" s="0" t="s">
        <v>34423</v>
      </c>
      <c r="C1361" s="0" t="s">
        <v>26586</v>
      </c>
      <c r="D1361" s="0" t="s">
        <v>26586</v>
      </c>
      <c r="E1361" s="0" t="s">
        <v>34424</v>
      </c>
      <c r="F1361" s="0" t="s">
        <v>498</v>
      </c>
      <c r="G1361" s="0" t="n">
        <v>3</v>
      </c>
      <c r="H1361" s="0" t="n">
        <v>1</v>
      </c>
      <c r="I1361" s="0" t="n">
        <v>0.01</v>
      </c>
      <c r="J1361" s="0" t="n">
        <v>1000</v>
      </c>
      <c r="K1361" s="0" t="n">
        <v>-0.01</v>
      </c>
      <c r="L1361" s="0" t="n">
        <v>83.49</v>
      </c>
      <c r="M1361" s="0" t="n">
        <v>83.5</v>
      </c>
      <c r="N1361" s="0" t="n">
        <v>83.39</v>
      </c>
      <c r="O1361" s="0" t="n">
        <v>83.49</v>
      </c>
      <c r="P1361" s="0" t="n">
        <v>0</v>
      </c>
      <c r="Q1361" s="0" t="n">
        <v>0</v>
      </c>
      <c r="R1361" s="0" t="n">
        <v>0</v>
      </c>
      <c r="S1361" s="0" t="n">
        <v>83.62</v>
      </c>
      <c r="T1361" s="0" t="n">
        <v>84.92</v>
      </c>
      <c r="U1361" s="0" t="n">
        <v>83.46</v>
      </c>
      <c r="V1361" s="0" t="n">
        <v>84.92</v>
      </c>
      <c r="W1361" s="0" t="n">
        <v>1166507</v>
      </c>
      <c r="X1361" s="0" t="n">
        <v>83.48</v>
      </c>
      <c r="Y1361" s="0" t="n">
        <v>83.49</v>
      </c>
      <c r="Z1361" s="0" t="n">
        <v>116</v>
      </c>
      <c r="AA1361" s="0" t="n">
        <v>15000000</v>
      </c>
      <c r="AB1361" s="0" t="n">
        <v>4174.5</v>
      </c>
      <c r="AC1361" s="0" t="n">
        <v>0</v>
      </c>
      <c r="AD1361" s="0" t="s">
        <v>99</v>
      </c>
      <c r="AE1361" s="0" t="s">
        <v>99</v>
      </c>
      <c r="AH1361" s="0" t="n">
        <v>6</v>
      </c>
      <c r="AI1361" s="0" t="s">
        <v>2133</v>
      </c>
      <c r="AJ1361" s="0" t="s">
        <v>32112</v>
      </c>
      <c r="AK1361" s="0" t="s">
        <v>31135</v>
      </c>
      <c r="AL1361" s="0" t="s">
        <v>2112</v>
      </c>
    </row>
    <row r="1362" customFormat="false" ht="15" hidden="false" customHeight="false" outlineLevel="0" collapsed="false">
      <c r="A1362" s="0" t="s">
        <v>34425</v>
      </c>
      <c r="B1362" s="0" t="s">
        <v>34426</v>
      </c>
      <c r="C1362" s="0" t="s">
        <v>18098</v>
      </c>
      <c r="D1362" s="0" t="s">
        <v>18098</v>
      </c>
      <c r="E1362" s="0" t="s">
        <v>34427</v>
      </c>
      <c r="F1362" s="0" t="s">
        <v>1987</v>
      </c>
      <c r="G1362" s="0" t="n">
        <v>3</v>
      </c>
      <c r="H1362" s="0" t="n">
        <v>1</v>
      </c>
      <c r="I1362" s="0" t="n">
        <v>0.0001</v>
      </c>
      <c r="J1362" s="0" t="n">
        <v>1000</v>
      </c>
      <c r="K1362" s="0" t="n">
        <v>4.25</v>
      </c>
      <c r="L1362" s="0" t="n">
        <v>58.9</v>
      </c>
      <c r="M1362" s="0" t="n">
        <v>56.9993</v>
      </c>
      <c r="N1362" s="0" t="n">
        <v>56.2617</v>
      </c>
      <c r="O1362" s="0" t="n">
        <v>58.9001</v>
      </c>
      <c r="P1362" s="0" t="n">
        <v>0</v>
      </c>
      <c r="Q1362" s="0" t="n">
        <v>0</v>
      </c>
      <c r="R1362" s="0" t="n">
        <v>0</v>
      </c>
      <c r="S1362" s="0" t="n">
        <v>58.5786</v>
      </c>
      <c r="T1362" s="0" t="n">
        <v>58.2635</v>
      </c>
      <c r="U1362" s="0" t="n">
        <v>58.2635</v>
      </c>
      <c r="V1362" s="0" t="n">
        <v>61.9999</v>
      </c>
      <c r="W1362" s="0" t="n">
        <v>9828133</v>
      </c>
      <c r="X1362" s="0" t="n">
        <v>58.6</v>
      </c>
      <c r="Y1362" s="0" t="n">
        <v>59.1999</v>
      </c>
      <c r="Z1362" s="0" t="n">
        <v>14</v>
      </c>
      <c r="AA1362" s="0" t="n">
        <v>354715</v>
      </c>
      <c r="AB1362" s="0" t="n">
        <v>62544.61</v>
      </c>
      <c r="AC1362" s="0" t="n">
        <v>0</v>
      </c>
      <c r="AD1362" s="0" t="s">
        <v>14</v>
      </c>
      <c r="AE1362" s="0" t="s">
        <v>99</v>
      </c>
      <c r="AH1362" s="0" t="n">
        <v>6</v>
      </c>
      <c r="AI1362" s="0" t="s">
        <v>2133</v>
      </c>
      <c r="AJ1362" s="0" t="s">
        <v>32112</v>
      </c>
      <c r="AK1362" s="0" t="s">
        <v>31143</v>
      </c>
      <c r="AL1362" s="0" t="s">
        <v>2112</v>
      </c>
    </row>
    <row r="1363" customFormat="false" ht="15" hidden="false" customHeight="false" outlineLevel="0" collapsed="false">
      <c r="A1363" s="0" t="s">
        <v>34428</v>
      </c>
      <c r="B1363" s="0" t="s">
        <v>34429</v>
      </c>
      <c r="C1363" s="0" t="s">
        <v>34430</v>
      </c>
      <c r="D1363" s="0" t="s">
        <v>34430</v>
      </c>
      <c r="E1363" s="0" t="s">
        <v>34431</v>
      </c>
      <c r="F1363" s="0" t="s">
        <v>498</v>
      </c>
      <c r="G1363" s="0" t="n">
        <v>2</v>
      </c>
      <c r="H1363" s="0" t="n">
        <v>1</v>
      </c>
      <c r="I1363" s="0" t="n">
        <v>0.01</v>
      </c>
      <c r="J1363" s="0" t="n">
        <v>1000</v>
      </c>
      <c r="K1363" s="0" t="n">
        <v>0</v>
      </c>
      <c r="L1363" s="0" t="n">
        <v>0</v>
      </c>
      <c r="M1363" s="0" t="n">
        <v>0</v>
      </c>
      <c r="N1363" s="0" t="n">
        <v>0</v>
      </c>
      <c r="O1363" s="0" t="n">
        <v>0</v>
      </c>
      <c r="P1363" s="0" t="n">
        <v>0</v>
      </c>
      <c r="Q1363" s="0" t="n">
        <v>0</v>
      </c>
      <c r="R1363" s="0" t="n">
        <v>0</v>
      </c>
      <c r="S1363" s="0" t="n">
        <v>0</v>
      </c>
      <c r="T1363" s="0" t="n">
        <v>0</v>
      </c>
      <c r="U1363" s="0" t="n">
        <v>0</v>
      </c>
      <c r="V1363" s="0" t="n">
        <v>0</v>
      </c>
      <c r="W1363" s="0" t="n">
        <v>0</v>
      </c>
      <c r="X1363" s="0" t="n">
        <v>100.02</v>
      </c>
      <c r="Y1363" s="0" t="n">
        <v>0</v>
      </c>
      <c r="Z1363" s="0" t="n">
        <v>0</v>
      </c>
      <c r="AA1363" s="0" t="n">
        <v>1000000</v>
      </c>
      <c r="AB1363" s="0" t="n">
        <v>0</v>
      </c>
      <c r="AC1363" s="0" t="n">
        <v>0</v>
      </c>
      <c r="AD1363" s="0" t="s">
        <v>99</v>
      </c>
      <c r="AE1363" s="0" t="s">
        <v>99</v>
      </c>
      <c r="AH1363" s="0" t="n">
        <v>6</v>
      </c>
      <c r="AI1363" s="0" t="s">
        <v>2133</v>
      </c>
      <c r="AJ1363" s="0" t="s">
        <v>32112</v>
      </c>
      <c r="AK1363" s="0" t="s">
        <v>31135</v>
      </c>
      <c r="AL1363" s="0" t="s">
        <v>2112</v>
      </c>
    </row>
    <row r="1364" customFormat="false" ht="15" hidden="false" customHeight="false" outlineLevel="0" collapsed="false">
      <c r="A1364" s="0" t="s">
        <v>34432</v>
      </c>
      <c r="B1364" s="0" t="s">
        <v>34433</v>
      </c>
      <c r="C1364" s="0" t="s">
        <v>34434</v>
      </c>
      <c r="D1364" s="0" t="s">
        <v>34434</v>
      </c>
      <c r="E1364" s="0" t="s">
        <v>34435</v>
      </c>
      <c r="F1364" s="0" t="s">
        <v>498</v>
      </c>
      <c r="G1364" s="0" t="n">
        <v>2</v>
      </c>
      <c r="H1364" s="0" t="n">
        <v>1</v>
      </c>
      <c r="I1364" s="0" t="n">
        <v>0.01</v>
      </c>
      <c r="J1364" s="0" t="n">
        <v>1000</v>
      </c>
      <c r="K1364" s="0" t="n">
        <v>0</v>
      </c>
      <c r="L1364" s="0" t="n">
        <v>0</v>
      </c>
      <c r="M1364" s="0" t="n">
        <v>0</v>
      </c>
      <c r="N1364" s="0" t="n">
        <v>0</v>
      </c>
      <c r="O1364" s="0" t="n">
        <v>0</v>
      </c>
      <c r="P1364" s="0" t="n">
        <v>0</v>
      </c>
      <c r="Q1364" s="0" t="n">
        <v>0</v>
      </c>
      <c r="R1364" s="0" t="n">
        <v>0</v>
      </c>
      <c r="S1364" s="0" t="n">
        <v>0</v>
      </c>
      <c r="T1364" s="0" t="n">
        <v>0</v>
      </c>
      <c r="U1364" s="0" t="n">
        <v>0</v>
      </c>
      <c r="V1364" s="0" t="n">
        <v>0</v>
      </c>
      <c r="W1364" s="0" t="n">
        <v>0</v>
      </c>
      <c r="X1364" s="0" t="n">
        <v>0</v>
      </c>
      <c r="Y1364" s="0" t="n">
        <v>0</v>
      </c>
      <c r="Z1364" s="0" t="n">
        <v>0</v>
      </c>
      <c r="AA1364" s="0" t="n">
        <v>9985654</v>
      </c>
      <c r="AB1364" s="0" t="n">
        <v>0</v>
      </c>
      <c r="AC1364" s="0" t="n">
        <v>0</v>
      </c>
      <c r="AD1364" s="0" t="s">
        <v>99</v>
      </c>
      <c r="AE1364" s="0" t="s">
        <v>99</v>
      </c>
      <c r="AH1364" s="0" t="n">
        <v>6</v>
      </c>
      <c r="AI1364" s="0" t="s">
        <v>2133</v>
      </c>
      <c r="AJ1364" s="0" t="s">
        <v>32112</v>
      </c>
      <c r="AK1364" s="0" t="s">
        <v>31135</v>
      </c>
      <c r="AL1364" s="0" t="s">
        <v>2112</v>
      </c>
    </row>
    <row r="1365" customFormat="false" ht="15" hidden="false" customHeight="false" outlineLevel="0" collapsed="false">
      <c r="A1365" s="0" t="s">
        <v>34436</v>
      </c>
      <c r="B1365" s="0" t="s">
        <v>34437</v>
      </c>
      <c r="C1365" s="0" t="s">
        <v>34438</v>
      </c>
      <c r="D1365" s="0" t="s">
        <v>34438</v>
      </c>
      <c r="E1365" s="0" t="s">
        <v>34439</v>
      </c>
      <c r="F1365" s="0" t="s">
        <v>1987</v>
      </c>
      <c r="G1365" s="0" t="n">
        <v>3</v>
      </c>
      <c r="H1365" s="0" t="n">
        <v>1</v>
      </c>
      <c r="I1365" s="0" t="n">
        <v>0.01</v>
      </c>
      <c r="J1365" s="0" t="n">
        <v>1000</v>
      </c>
      <c r="K1365" s="0" t="n">
        <v>0</v>
      </c>
      <c r="L1365" s="0" t="n">
        <v>0</v>
      </c>
      <c r="M1365" s="0" t="n">
        <v>97.5</v>
      </c>
      <c r="N1365" s="0" t="n">
        <v>0</v>
      </c>
      <c r="O1365" s="0" t="n">
        <v>97.5</v>
      </c>
      <c r="P1365" s="0" t="n">
        <v>0</v>
      </c>
      <c r="Q1365" s="0" t="n">
        <v>0</v>
      </c>
      <c r="R1365" s="0" t="n">
        <v>0</v>
      </c>
      <c r="S1365" s="0" t="n">
        <v>0</v>
      </c>
      <c r="T1365" s="0" t="n">
        <v>0</v>
      </c>
      <c r="U1365" s="0" t="n">
        <v>0</v>
      </c>
      <c r="V1365" s="0" t="n">
        <v>0</v>
      </c>
      <c r="W1365" s="0" t="n">
        <v>0</v>
      </c>
      <c r="X1365" s="0" t="n">
        <v>89.01</v>
      </c>
      <c r="Y1365" s="0" t="n">
        <v>99</v>
      </c>
      <c r="Z1365" s="0" t="n">
        <v>0</v>
      </c>
      <c r="AA1365" s="0" t="n">
        <v>3000000</v>
      </c>
      <c r="AB1365" s="0" t="n">
        <v>0</v>
      </c>
      <c r="AC1365" s="0" t="n">
        <v>0</v>
      </c>
      <c r="AD1365" s="0" t="s">
        <v>99</v>
      </c>
      <c r="AE1365" s="0" t="s">
        <v>99</v>
      </c>
      <c r="AH1365" s="0" t="n">
        <v>6</v>
      </c>
      <c r="AI1365" s="0" t="s">
        <v>2133</v>
      </c>
      <c r="AJ1365" s="0" t="s">
        <v>32112</v>
      </c>
      <c r="AK1365" s="0" t="s">
        <v>31143</v>
      </c>
      <c r="AL1365" s="0" t="s">
        <v>2112</v>
      </c>
    </row>
    <row r="1366" customFormat="false" ht="15" hidden="false" customHeight="false" outlineLevel="0" collapsed="false">
      <c r="A1366" s="0" t="s">
        <v>34440</v>
      </c>
      <c r="B1366" s="0" t="s">
        <v>34441</v>
      </c>
      <c r="C1366" s="0" t="s">
        <v>34442</v>
      </c>
      <c r="D1366" s="0" t="s">
        <v>34442</v>
      </c>
      <c r="E1366" s="0" t="s">
        <v>34443</v>
      </c>
      <c r="F1366" s="0" t="s">
        <v>1987</v>
      </c>
      <c r="G1366" s="0" t="n">
        <v>3</v>
      </c>
      <c r="H1366" s="0" t="n">
        <v>1</v>
      </c>
      <c r="I1366" s="0" t="n">
        <v>0.01</v>
      </c>
      <c r="J1366" s="0" t="n">
        <v>1000</v>
      </c>
      <c r="K1366" s="0" t="n">
        <v>0</v>
      </c>
      <c r="L1366" s="0" t="n">
        <v>0</v>
      </c>
      <c r="M1366" s="0" t="n">
        <v>129.99</v>
      </c>
      <c r="N1366" s="0" t="n">
        <v>0</v>
      </c>
      <c r="O1366" s="0" t="n">
        <v>129.99</v>
      </c>
      <c r="P1366" s="0" t="n">
        <v>0</v>
      </c>
      <c r="Q1366" s="0" t="n">
        <v>0</v>
      </c>
      <c r="R1366" s="0" t="n">
        <v>0</v>
      </c>
      <c r="S1366" s="0" t="n">
        <v>0</v>
      </c>
      <c r="T1366" s="0" t="n">
        <v>0</v>
      </c>
      <c r="U1366" s="0" t="n">
        <v>0</v>
      </c>
      <c r="V1366" s="0" t="n">
        <v>0</v>
      </c>
      <c r="W1366" s="0" t="n">
        <v>0</v>
      </c>
      <c r="X1366" s="0" t="n">
        <v>129.99</v>
      </c>
      <c r="Y1366" s="0" t="n">
        <v>0</v>
      </c>
      <c r="Z1366" s="0" t="n">
        <v>0</v>
      </c>
      <c r="AA1366" s="0" t="n">
        <v>500000</v>
      </c>
      <c r="AB1366" s="0" t="n">
        <v>0</v>
      </c>
      <c r="AC1366" s="0" t="n">
        <v>0</v>
      </c>
      <c r="AD1366" s="0" t="s">
        <v>99</v>
      </c>
      <c r="AE1366" s="0" t="s">
        <v>99</v>
      </c>
      <c r="AH1366" s="0" t="n">
        <v>6</v>
      </c>
      <c r="AI1366" s="0" t="s">
        <v>2133</v>
      </c>
      <c r="AJ1366" s="0" t="s">
        <v>32112</v>
      </c>
      <c r="AK1366" s="0" t="s">
        <v>31143</v>
      </c>
      <c r="AL1366" s="0" t="s">
        <v>2112</v>
      </c>
    </row>
    <row r="1367" customFormat="false" ht="15" hidden="false" customHeight="false" outlineLevel="0" collapsed="false">
      <c r="A1367" s="0" t="s">
        <v>34444</v>
      </c>
      <c r="B1367" s="0" t="s">
        <v>34445</v>
      </c>
      <c r="C1367" s="0" t="s">
        <v>25210</v>
      </c>
      <c r="D1367" s="0" t="s">
        <v>25210</v>
      </c>
      <c r="E1367" s="0" t="s">
        <v>34446</v>
      </c>
      <c r="F1367" s="0" t="s">
        <v>498</v>
      </c>
      <c r="G1367" s="0" t="n">
        <v>2</v>
      </c>
      <c r="H1367" s="0" t="n">
        <v>1</v>
      </c>
      <c r="I1367" s="0" t="n">
        <v>0.01</v>
      </c>
      <c r="J1367" s="0" t="n">
        <v>1000</v>
      </c>
      <c r="K1367" s="0" t="n">
        <v>-1.21</v>
      </c>
      <c r="L1367" s="0" t="n">
        <v>84.96</v>
      </c>
      <c r="M1367" s="0" t="n">
        <v>86</v>
      </c>
      <c r="N1367" s="0" t="n">
        <v>85.68</v>
      </c>
      <c r="O1367" s="0" t="n">
        <v>84.91</v>
      </c>
      <c r="P1367" s="0" t="n">
        <v>0</v>
      </c>
      <c r="Q1367" s="0" t="n">
        <v>0</v>
      </c>
      <c r="R1367" s="0" t="n">
        <v>0</v>
      </c>
      <c r="S1367" s="0" t="n">
        <v>85.05</v>
      </c>
      <c r="T1367" s="0" t="n">
        <v>86.05</v>
      </c>
      <c r="U1367" s="0" t="n">
        <v>84.5</v>
      </c>
      <c r="V1367" s="0" t="n">
        <v>86.16</v>
      </c>
      <c r="W1367" s="0" t="n">
        <v>4475443</v>
      </c>
      <c r="X1367" s="0" t="n">
        <v>84.9</v>
      </c>
      <c r="Y1367" s="0" t="n">
        <v>85</v>
      </c>
      <c r="Z1367" s="0" t="n">
        <v>238</v>
      </c>
      <c r="AA1367" s="0" t="n">
        <v>2000000</v>
      </c>
      <c r="AB1367" s="0" t="n">
        <v>849.6</v>
      </c>
      <c r="AC1367" s="0" t="n">
        <v>0</v>
      </c>
      <c r="AD1367" s="0" t="s">
        <v>99</v>
      </c>
      <c r="AE1367" s="0" t="s">
        <v>99</v>
      </c>
      <c r="AH1367" s="0" t="n">
        <v>6</v>
      </c>
      <c r="AI1367" s="0" t="s">
        <v>2133</v>
      </c>
      <c r="AJ1367" s="0" t="s">
        <v>32112</v>
      </c>
      <c r="AK1367" s="0" t="s">
        <v>31135</v>
      </c>
      <c r="AL1367" s="0" t="s">
        <v>2112</v>
      </c>
    </row>
    <row r="1368" customFormat="false" ht="15" hidden="false" customHeight="false" outlineLevel="0" collapsed="false">
      <c r="A1368" s="0" t="s">
        <v>34447</v>
      </c>
      <c r="B1368" s="0" t="s">
        <v>34448</v>
      </c>
      <c r="C1368" s="0" t="s">
        <v>20823</v>
      </c>
      <c r="D1368" s="0" t="s">
        <v>20823</v>
      </c>
      <c r="E1368" s="0" t="s">
        <v>34449</v>
      </c>
      <c r="F1368" s="0" t="s">
        <v>498</v>
      </c>
      <c r="G1368" s="0" t="n">
        <v>2</v>
      </c>
      <c r="H1368" s="0" t="n">
        <v>1</v>
      </c>
      <c r="I1368" s="0" t="n">
        <v>0.01</v>
      </c>
      <c r="J1368" s="0" t="n">
        <v>1000</v>
      </c>
      <c r="K1368" s="0" t="n">
        <v>0.07</v>
      </c>
      <c r="L1368" s="0" t="n">
        <v>87.36</v>
      </c>
      <c r="M1368" s="0" t="n">
        <v>87.3</v>
      </c>
      <c r="N1368" s="0" t="n">
        <v>87.26</v>
      </c>
      <c r="O1368" s="0" t="n">
        <v>87.31</v>
      </c>
      <c r="P1368" s="0" t="n">
        <v>0</v>
      </c>
      <c r="Q1368" s="0" t="n">
        <v>0</v>
      </c>
      <c r="R1368" s="0" t="n">
        <v>0</v>
      </c>
      <c r="S1368" s="0" t="n">
        <v>87.28</v>
      </c>
      <c r="T1368" s="0" t="n">
        <v>87.33</v>
      </c>
      <c r="U1368" s="0" t="n">
        <v>87.06</v>
      </c>
      <c r="V1368" s="0" t="n">
        <v>87.61</v>
      </c>
      <c r="W1368" s="0" t="n">
        <v>4424442</v>
      </c>
      <c r="X1368" s="0" t="n">
        <v>87.2</v>
      </c>
      <c r="Y1368" s="0" t="n">
        <v>87.36</v>
      </c>
      <c r="Z1368" s="0" t="n">
        <v>214</v>
      </c>
      <c r="AA1368" s="0" t="n">
        <v>3000000</v>
      </c>
      <c r="AB1368" s="0" t="n">
        <v>100464</v>
      </c>
      <c r="AC1368" s="0" t="n">
        <v>0</v>
      </c>
      <c r="AD1368" s="0" t="s">
        <v>99</v>
      </c>
      <c r="AE1368" s="0" t="s">
        <v>99</v>
      </c>
      <c r="AH1368" s="0" t="n">
        <v>800</v>
      </c>
      <c r="AI1368" s="0" t="s">
        <v>2133</v>
      </c>
      <c r="AJ1368" s="0" t="s">
        <v>32112</v>
      </c>
      <c r="AK1368" s="0" t="s">
        <v>31135</v>
      </c>
      <c r="AL1368" s="0" t="s">
        <v>2112</v>
      </c>
    </row>
    <row r="1369" customFormat="false" ht="15" hidden="false" customHeight="false" outlineLevel="0" collapsed="false">
      <c r="A1369" s="0" t="s">
        <v>34450</v>
      </c>
      <c r="B1369" s="0" t="s">
        <v>34451</v>
      </c>
      <c r="C1369" s="0" t="s">
        <v>21531</v>
      </c>
      <c r="D1369" s="0" t="s">
        <v>21531</v>
      </c>
      <c r="E1369" s="0" t="s">
        <v>34452</v>
      </c>
      <c r="F1369" s="0" t="s">
        <v>498</v>
      </c>
      <c r="G1369" s="0" t="n">
        <v>2</v>
      </c>
      <c r="H1369" s="0" t="n">
        <v>1</v>
      </c>
      <c r="I1369" s="0" t="n">
        <v>0.01</v>
      </c>
      <c r="J1369" s="0" t="n">
        <v>1000</v>
      </c>
      <c r="K1369" s="0" t="n">
        <v>-0.11</v>
      </c>
      <c r="L1369" s="0" t="n">
        <v>87.3</v>
      </c>
      <c r="M1369" s="0" t="n">
        <v>87.4</v>
      </c>
      <c r="N1369" s="0" t="n">
        <v>87.34</v>
      </c>
      <c r="O1369" s="0" t="n">
        <v>87.3</v>
      </c>
      <c r="P1369" s="0" t="n">
        <v>0</v>
      </c>
      <c r="Q1369" s="0" t="n">
        <v>0</v>
      </c>
      <c r="R1369" s="0" t="n">
        <v>0</v>
      </c>
      <c r="S1369" s="0" t="n">
        <v>87.07</v>
      </c>
      <c r="T1369" s="0" t="n">
        <v>87.4</v>
      </c>
      <c r="U1369" s="0" t="n">
        <v>86.5</v>
      </c>
      <c r="V1369" s="0" t="n">
        <v>87.4</v>
      </c>
      <c r="W1369" s="0" t="n">
        <v>1093652</v>
      </c>
      <c r="X1369" s="0" t="n">
        <v>87.22</v>
      </c>
      <c r="Y1369" s="0" t="n">
        <v>87.3</v>
      </c>
      <c r="Z1369" s="0" t="n">
        <v>74</v>
      </c>
      <c r="AA1369" s="0" t="n">
        <v>2000000</v>
      </c>
      <c r="AB1369" s="0" t="n">
        <v>2619</v>
      </c>
      <c r="AC1369" s="0" t="n">
        <v>0</v>
      </c>
      <c r="AD1369" s="0" t="s">
        <v>99</v>
      </c>
      <c r="AE1369" s="0" t="s">
        <v>99</v>
      </c>
      <c r="AH1369" s="0" t="n">
        <v>800</v>
      </c>
      <c r="AI1369" s="0" t="s">
        <v>2133</v>
      </c>
      <c r="AJ1369" s="0" t="s">
        <v>32112</v>
      </c>
      <c r="AK1369" s="0" t="s">
        <v>31135</v>
      </c>
      <c r="AL1369" s="0" t="s">
        <v>2112</v>
      </c>
    </row>
    <row r="1370" customFormat="false" ht="15" hidden="false" customHeight="false" outlineLevel="0" collapsed="false">
      <c r="A1370" s="0" t="s">
        <v>34453</v>
      </c>
      <c r="B1370" s="0" t="s">
        <v>34454</v>
      </c>
      <c r="C1370" s="0" t="s">
        <v>21501</v>
      </c>
      <c r="D1370" s="0" t="s">
        <v>21501</v>
      </c>
      <c r="E1370" s="0" t="s">
        <v>34455</v>
      </c>
      <c r="F1370" s="0" t="s">
        <v>498</v>
      </c>
      <c r="G1370" s="0" t="n">
        <v>3</v>
      </c>
      <c r="H1370" s="0" t="n">
        <v>1</v>
      </c>
      <c r="I1370" s="0" t="n">
        <v>0.01</v>
      </c>
      <c r="J1370" s="0" t="n">
        <v>650</v>
      </c>
      <c r="K1370" s="0" t="n">
        <v>2.61</v>
      </c>
      <c r="L1370" s="0" t="n">
        <v>68.5</v>
      </c>
      <c r="M1370" s="0" t="n">
        <v>66.76</v>
      </c>
      <c r="N1370" s="0" t="n">
        <v>66.53</v>
      </c>
      <c r="O1370" s="0" t="n">
        <v>68.42</v>
      </c>
      <c r="P1370" s="0" t="n">
        <v>0</v>
      </c>
      <c r="Q1370" s="0" t="n">
        <v>0</v>
      </c>
      <c r="R1370" s="0" t="n">
        <v>0</v>
      </c>
      <c r="S1370" s="0" t="n">
        <v>69.15</v>
      </c>
      <c r="T1370" s="0" t="n">
        <v>69.99</v>
      </c>
      <c r="U1370" s="0" t="n">
        <v>67.23</v>
      </c>
      <c r="V1370" s="0" t="n">
        <v>70.21</v>
      </c>
      <c r="W1370" s="0" t="n">
        <v>502958</v>
      </c>
      <c r="X1370" s="0" t="n">
        <v>68.78</v>
      </c>
      <c r="Y1370" s="0" t="n">
        <v>69.99</v>
      </c>
      <c r="Z1370" s="0" t="n">
        <v>37</v>
      </c>
      <c r="AA1370" s="0" t="n">
        <v>300000</v>
      </c>
      <c r="AB1370" s="0" t="n">
        <v>445.25</v>
      </c>
      <c r="AC1370" s="0" t="n">
        <v>0</v>
      </c>
      <c r="AD1370" s="0" t="s">
        <v>99</v>
      </c>
      <c r="AE1370" s="0" t="s">
        <v>99</v>
      </c>
      <c r="AH1370" s="0" t="n">
        <v>6</v>
      </c>
      <c r="AI1370" s="0" t="s">
        <v>2133</v>
      </c>
      <c r="AJ1370" s="0" t="s">
        <v>32112</v>
      </c>
      <c r="AK1370" s="0" t="s">
        <v>31135</v>
      </c>
      <c r="AL1370" s="0" t="s">
        <v>2112</v>
      </c>
    </row>
    <row r="1371" customFormat="false" ht="15" hidden="false" customHeight="false" outlineLevel="0" collapsed="false">
      <c r="A1371" s="0" t="s">
        <v>34456</v>
      </c>
      <c r="B1371" s="0" t="s">
        <v>34457</v>
      </c>
      <c r="C1371" s="0" t="s">
        <v>23346</v>
      </c>
      <c r="D1371" s="0" t="s">
        <v>23346</v>
      </c>
      <c r="E1371" s="0" t="s">
        <v>34458</v>
      </c>
      <c r="F1371" s="0" t="s">
        <v>498</v>
      </c>
      <c r="G1371" s="0" t="n">
        <v>3</v>
      </c>
      <c r="H1371" s="0" t="n">
        <v>1</v>
      </c>
      <c r="I1371" s="0" t="n">
        <v>0.01</v>
      </c>
      <c r="J1371" s="0" t="n">
        <v>687.5</v>
      </c>
      <c r="K1371" s="0" t="n">
        <v>-0.27</v>
      </c>
      <c r="L1371" s="0" t="n">
        <v>76.75</v>
      </c>
      <c r="M1371" s="0" t="n">
        <v>76.96</v>
      </c>
      <c r="N1371" s="0" t="n">
        <v>76.34</v>
      </c>
      <c r="O1371" s="0" t="n">
        <v>76.75</v>
      </c>
      <c r="P1371" s="0" t="n">
        <v>0</v>
      </c>
      <c r="Q1371" s="0" t="n">
        <v>0</v>
      </c>
      <c r="R1371" s="0" t="n">
        <v>0</v>
      </c>
      <c r="S1371" s="0" t="n">
        <v>76.44</v>
      </c>
      <c r="T1371" s="0" t="n">
        <v>76.19</v>
      </c>
      <c r="U1371" s="0" t="n">
        <v>76.19</v>
      </c>
      <c r="V1371" s="0" t="n">
        <v>76.75</v>
      </c>
      <c r="W1371" s="0" t="n">
        <v>40990</v>
      </c>
      <c r="X1371" s="0" t="n">
        <v>76.75</v>
      </c>
      <c r="Y1371" s="0" t="n">
        <v>76.78</v>
      </c>
      <c r="Z1371" s="0" t="n">
        <v>6</v>
      </c>
      <c r="AA1371" s="0" t="n">
        <v>200000</v>
      </c>
      <c r="AB1371" s="0" t="n">
        <v>2110.63</v>
      </c>
      <c r="AC1371" s="0" t="n">
        <v>0</v>
      </c>
      <c r="AD1371" s="0" t="s">
        <v>99</v>
      </c>
      <c r="AE1371" s="0" t="s">
        <v>99</v>
      </c>
      <c r="AH1371" s="0" t="n">
        <v>6</v>
      </c>
      <c r="AI1371" s="0" t="s">
        <v>2133</v>
      </c>
      <c r="AJ1371" s="0" t="s">
        <v>32112</v>
      </c>
      <c r="AK1371" s="0" t="s">
        <v>31135</v>
      </c>
      <c r="AL1371" s="0" t="s">
        <v>2112</v>
      </c>
    </row>
    <row r="1372" customFormat="false" ht="15" hidden="false" customHeight="false" outlineLevel="0" collapsed="false">
      <c r="A1372" s="0" t="s">
        <v>34459</v>
      </c>
      <c r="B1372" s="0" t="s">
        <v>34460</v>
      </c>
      <c r="C1372" s="0" t="s">
        <v>25634</v>
      </c>
      <c r="D1372" s="0" t="s">
        <v>25634</v>
      </c>
      <c r="E1372" s="0" t="s">
        <v>34461</v>
      </c>
      <c r="F1372" s="0" t="s">
        <v>498</v>
      </c>
      <c r="G1372" s="0" t="n">
        <v>3</v>
      </c>
      <c r="H1372" s="0" t="n">
        <v>1</v>
      </c>
      <c r="I1372" s="0" t="n">
        <v>0.01</v>
      </c>
      <c r="J1372" s="0" t="n">
        <v>799.6</v>
      </c>
      <c r="K1372" s="0" t="n">
        <v>-1.39</v>
      </c>
      <c r="L1372" s="0" t="n">
        <v>90.54</v>
      </c>
      <c r="M1372" s="0" t="n">
        <v>91.82</v>
      </c>
      <c r="N1372" s="0" t="n">
        <v>91.21</v>
      </c>
      <c r="O1372" s="0" t="n">
        <v>90.54</v>
      </c>
      <c r="P1372" s="0" t="n">
        <v>0</v>
      </c>
      <c r="Q1372" s="0" t="n">
        <v>0</v>
      </c>
      <c r="R1372" s="0" t="n">
        <v>0</v>
      </c>
      <c r="S1372" s="0" t="n">
        <v>90.51</v>
      </c>
      <c r="T1372" s="0" t="n">
        <v>90.49</v>
      </c>
      <c r="U1372" s="0" t="n">
        <v>90.18</v>
      </c>
      <c r="V1372" s="0" t="n">
        <v>90.93</v>
      </c>
      <c r="W1372" s="0" t="n">
        <v>172968</v>
      </c>
      <c r="X1372" s="0" t="n">
        <v>90.21</v>
      </c>
      <c r="Y1372" s="0" t="n">
        <v>90.54</v>
      </c>
      <c r="Z1372" s="0" t="n">
        <v>34</v>
      </c>
      <c r="AA1372" s="0" t="n">
        <v>300000</v>
      </c>
      <c r="AB1372" s="0" t="n">
        <v>723.96</v>
      </c>
      <c r="AC1372" s="0" t="n">
        <v>0</v>
      </c>
      <c r="AD1372" s="0" t="s">
        <v>99</v>
      </c>
      <c r="AE1372" s="0" t="s">
        <v>99</v>
      </c>
      <c r="AH1372" s="0" t="n">
        <v>800</v>
      </c>
      <c r="AI1372" s="0" t="s">
        <v>2133</v>
      </c>
      <c r="AJ1372" s="0" t="s">
        <v>32112</v>
      </c>
      <c r="AK1372" s="0" t="s">
        <v>31135</v>
      </c>
      <c r="AL1372" s="0" t="s">
        <v>2112</v>
      </c>
    </row>
    <row r="1373" customFormat="false" ht="15" hidden="false" customHeight="false" outlineLevel="0" collapsed="false">
      <c r="A1373" s="0" t="s">
        <v>34462</v>
      </c>
      <c r="B1373" s="0" t="s">
        <v>34463</v>
      </c>
      <c r="C1373" s="0" t="s">
        <v>24430</v>
      </c>
      <c r="D1373" s="0" t="s">
        <v>24430</v>
      </c>
      <c r="E1373" s="0" t="s">
        <v>34464</v>
      </c>
      <c r="F1373" s="0" t="s">
        <v>498</v>
      </c>
      <c r="G1373" s="0" t="n">
        <v>3</v>
      </c>
      <c r="H1373" s="0" t="n">
        <v>1</v>
      </c>
      <c r="I1373" s="0" t="n">
        <v>0.01</v>
      </c>
      <c r="J1373" s="0" t="n">
        <v>933.2</v>
      </c>
      <c r="K1373" s="0" t="n">
        <v>-0.46</v>
      </c>
      <c r="L1373" s="0" t="n">
        <v>86.68</v>
      </c>
      <c r="M1373" s="0" t="n">
        <v>87.08</v>
      </c>
      <c r="N1373" s="0" t="n">
        <v>86.92</v>
      </c>
      <c r="O1373" s="0" t="n">
        <v>86.49</v>
      </c>
      <c r="P1373" s="0" t="n">
        <v>0</v>
      </c>
      <c r="Q1373" s="0" t="n">
        <v>0</v>
      </c>
      <c r="R1373" s="0" t="n">
        <v>0</v>
      </c>
      <c r="S1373" s="0" t="n">
        <v>86.57</v>
      </c>
      <c r="T1373" s="0" t="n">
        <v>86.7</v>
      </c>
      <c r="U1373" s="0" t="n">
        <v>86.42</v>
      </c>
      <c r="V1373" s="0" t="n">
        <v>86.7</v>
      </c>
      <c r="W1373" s="0" t="n">
        <v>176117</v>
      </c>
      <c r="X1373" s="0" t="n">
        <v>86.46</v>
      </c>
      <c r="Y1373" s="0" t="n">
        <v>86.68</v>
      </c>
      <c r="Z1373" s="0" t="n">
        <v>26</v>
      </c>
      <c r="AA1373" s="0" t="n">
        <v>250000</v>
      </c>
      <c r="AB1373" s="0" t="n">
        <v>808.9</v>
      </c>
      <c r="AC1373" s="0" t="n">
        <v>0</v>
      </c>
      <c r="AD1373" s="0" t="s">
        <v>99</v>
      </c>
      <c r="AE1373" s="0" t="s">
        <v>99</v>
      </c>
      <c r="AH1373" s="0" t="n">
        <v>800</v>
      </c>
      <c r="AI1373" s="0" t="s">
        <v>2133</v>
      </c>
      <c r="AJ1373" s="0" t="s">
        <v>32112</v>
      </c>
      <c r="AK1373" s="0" t="s">
        <v>31135</v>
      </c>
      <c r="AL1373" s="0" t="s">
        <v>2112</v>
      </c>
    </row>
    <row r="1374" customFormat="false" ht="15" hidden="false" customHeight="false" outlineLevel="0" collapsed="false">
      <c r="A1374" s="0" t="s">
        <v>34465</v>
      </c>
      <c r="C1374" s="0" t="s">
        <v>34466</v>
      </c>
      <c r="D1374" s="0" t="s">
        <v>34466</v>
      </c>
      <c r="E1374" s="0" t="s">
        <v>34467</v>
      </c>
      <c r="F1374" s="0" t="s">
        <v>1987</v>
      </c>
      <c r="G1374" s="0" t="n">
        <v>1</v>
      </c>
      <c r="H1374" s="0" t="n">
        <v>1</v>
      </c>
      <c r="I1374" s="0" t="n">
        <v>0.01</v>
      </c>
      <c r="J1374" s="0" t="n">
        <v>1000</v>
      </c>
      <c r="K1374" s="0" t="n">
        <v>0</v>
      </c>
      <c r="L1374" s="0" t="n">
        <v>0</v>
      </c>
      <c r="M1374" s="0" t="n">
        <v>99.34</v>
      </c>
      <c r="N1374" s="0" t="n">
        <v>99.01</v>
      </c>
      <c r="O1374" s="0" t="n">
        <v>99.34</v>
      </c>
      <c r="P1374" s="0" t="n">
        <v>0</v>
      </c>
      <c r="Q1374" s="0" t="n">
        <v>0</v>
      </c>
      <c r="R1374" s="0" t="n">
        <v>0</v>
      </c>
      <c r="S1374" s="0" t="n">
        <v>0</v>
      </c>
      <c r="T1374" s="0" t="n">
        <v>0</v>
      </c>
      <c r="U1374" s="0" t="n">
        <v>0</v>
      </c>
      <c r="V1374" s="0" t="n">
        <v>0</v>
      </c>
      <c r="W1374" s="0" t="n">
        <v>0</v>
      </c>
      <c r="X1374" s="0" t="n">
        <v>0</v>
      </c>
      <c r="Y1374" s="0" t="n">
        <v>102</v>
      </c>
      <c r="Z1374" s="0" t="n">
        <v>0</v>
      </c>
      <c r="AA1374" s="0" t="n">
        <v>7000000</v>
      </c>
      <c r="AB1374" s="0" t="n">
        <v>0</v>
      </c>
      <c r="AC1374" s="0" t="n">
        <v>0</v>
      </c>
      <c r="AD1374" s="0" t="s">
        <v>99</v>
      </c>
      <c r="AE1374" s="0" t="s">
        <v>99</v>
      </c>
      <c r="AH1374" s="0" t="n">
        <v>-1</v>
      </c>
      <c r="AI1374" s="0" t="s">
        <v>2133</v>
      </c>
      <c r="AJ1374" s="0" t="s">
        <v>32112</v>
      </c>
      <c r="AK1374" s="0" t="s">
        <v>31143</v>
      </c>
      <c r="AL1374" s="0" t="s">
        <v>2112</v>
      </c>
    </row>
    <row r="1375" customFormat="false" ht="15" hidden="false" customHeight="false" outlineLevel="0" collapsed="false">
      <c r="A1375" s="0" t="s">
        <v>34468</v>
      </c>
      <c r="C1375" s="0" t="s">
        <v>34469</v>
      </c>
      <c r="D1375" s="0" t="s">
        <v>34469</v>
      </c>
      <c r="E1375" s="0" t="s">
        <v>34470</v>
      </c>
      <c r="F1375" s="0" t="s">
        <v>498</v>
      </c>
      <c r="G1375" s="0" t="n">
        <v>1</v>
      </c>
      <c r="H1375" s="0" t="n">
        <v>1</v>
      </c>
      <c r="I1375" s="0" t="n">
        <v>0.01</v>
      </c>
      <c r="J1375" s="0" t="n">
        <v>1000</v>
      </c>
      <c r="K1375" s="0" t="n">
        <v>0</v>
      </c>
      <c r="L1375" s="0" t="n">
        <v>0</v>
      </c>
      <c r="M1375" s="0" t="n">
        <v>98.27</v>
      </c>
      <c r="N1375" s="0" t="n">
        <v>0</v>
      </c>
      <c r="O1375" s="0" t="n">
        <v>98.27</v>
      </c>
      <c r="P1375" s="0" t="n">
        <v>0</v>
      </c>
      <c r="Q1375" s="0" t="n">
        <v>0</v>
      </c>
      <c r="R1375" s="0" t="n">
        <v>0</v>
      </c>
      <c r="S1375" s="0" t="n">
        <v>0</v>
      </c>
      <c r="T1375" s="0" t="n">
        <v>0</v>
      </c>
      <c r="U1375" s="0" t="n">
        <v>0</v>
      </c>
      <c r="V1375" s="0" t="n">
        <v>0</v>
      </c>
      <c r="W1375" s="0" t="n">
        <v>0</v>
      </c>
      <c r="X1375" s="0" t="n">
        <v>98.31</v>
      </c>
      <c r="Y1375" s="0" t="n">
        <v>100.14</v>
      </c>
      <c r="Z1375" s="0" t="n">
        <v>0</v>
      </c>
      <c r="AA1375" s="0" t="n">
        <v>10000000</v>
      </c>
      <c r="AB1375" s="0" t="n">
        <v>0</v>
      </c>
      <c r="AC1375" s="0" t="n">
        <v>0</v>
      </c>
      <c r="AD1375" s="0" t="s">
        <v>99</v>
      </c>
      <c r="AE1375" s="0" t="s">
        <v>99</v>
      </c>
      <c r="AH1375" s="0" t="n">
        <v>-1</v>
      </c>
      <c r="AI1375" s="0" t="s">
        <v>2133</v>
      </c>
      <c r="AJ1375" s="0" t="s">
        <v>32112</v>
      </c>
      <c r="AK1375" s="0" t="s">
        <v>31135</v>
      </c>
      <c r="AL1375" s="0" t="s">
        <v>2112</v>
      </c>
    </row>
    <row r="1376" customFormat="false" ht="15" hidden="false" customHeight="false" outlineLevel="0" collapsed="false">
      <c r="A1376" s="0" t="s">
        <v>34471</v>
      </c>
      <c r="C1376" s="0" t="s">
        <v>26831</v>
      </c>
      <c r="D1376" s="0" t="s">
        <v>26831</v>
      </c>
      <c r="E1376" s="0" t="s">
        <v>34472</v>
      </c>
      <c r="F1376" s="0" t="s">
        <v>1987</v>
      </c>
      <c r="G1376" s="0" t="n">
        <v>1</v>
      </c>
      <c r="H1376" s="0" t="n">
        <v>1</v>
      </c>
      <c r="I1376" s="0" t="n">
        <v>0.01</v>
      </c>
      <c r="J1376" s="0" t="n">
        <v>1000</v>
      </c>
      <c r="K1376" s="0" t="n">
        <v>1.4</v>
      </c>
      <c r="L1376" s="0" t="n">
        <v>91.75</v>
      </c>
      <c r="M1376" s="0" t="n">
        <v>90.48</v>
      </c>
      <c r="N1376" s="0" t="n">
        <v>90.24</v>
      </c>
      <c r="O1376" s="0" t="n">
        <v>91.75</v>
      </c>
      <c r="P1376" s="0" t="n">
        <v>0</v>
      </c>
      <c r="Q1376" s="0" t="n">
        <v>0</v>
      </c>
      <c r="R1376" s="0" t="n">
        <v>0</v>
      </c>
      <c r="S1376" s="0" t="n">
        <v>91.64</v>
      </c>
      <c r="T1376" s="0" t="n">
        <v>90.02</v>
      </c>
      <c r="U1376" s="0" t="n">
        <v>90</v>
      </c>
      <c r="V1376" s="0" t="n">
        <v>91.79</v>
      </c>
      <c r="W1376" s="0" t="n">
        <v>672615</v>
      </c>
      <c r="X1376" s="0" t="n">
        <v>91.42</v>
      </c>
      <c r="Y1376" s="0" t="n">
        <v>91.75</v>
      </c>
      <c r="Z1376" s="0" t="n">
        <v>14</v>
      </c>
      <c r="AA1376" s="0" t="n">
        <v>10000000</v>
      </c>
      <c r="AB1376" s="0" t="n">
        <v>189005</v>
      </c>
      <c r="AC1376" s="0" t="n">
        <v>0</v>
      </c>
      <c r="AD1376" s="0" t="s">
        <v>99</v>
      </c>
      <c r="AE1376" s="0" t="s">
        <v>99</v>
      </c>
      <c r="AH1376" s="0" t="n">
        <v>-1</v>
      </c>
      <c r="AI1376" s="0" t="s">
        <v>2133</v>
      </c>
      <c r="AJ1376" s="0" t="s">
        <v>32112</v>
      </c>
      <c r="AK1376" s="0" t="s">
        <v>31143</v>
      </c>
      <c r="AL1376" s="0" t="s">
        <v>2112</v>
      </c>
    </row>
    <row r="1377" customFormat="false" ht="15" hidden="false" customHeight="false" outlineLevel="0" collapsed="false">
      <c r="A1377" s="0" t="s">
        <v>34473</v>
      </c>
      <c r="C1377" s="0" t="s">
        <v>21603</v>
      </c>
      <c r="D1377" s="0" t="s">
        <v>21603</v>
      </c>
      <c r="E1377" s="0" t="s">
        <v>31344</v>
      </c>
      <c r="F1377" s="0" t="s">
        <v>1987</v>
      </c>
      <c r="G1377" s="0" t="n">
        <v>1</v>
      </c>
      <c r="H1377" s="0" t="n">
        <v>1</v>
      </c>
      <c r="I1377" s="0" t="n">
        <v>0.0001</v>
      </c>
      <c r="J1377" s="0" t="n">
        <v>1000</v>
      </c>
      <c r="K1377" s="0" t="n">
        <v>0</v>
      </c>
      <c r="L1377" s="0" t="n">
        <v>0</v>
      </c>
      <c r="M1377" s="0" t="n">
        <v>83.3321</v>
      </c>
      <c r="N1377" s="0" t="n">
        <v>81.2288</v>
      </c>
      <c r="O1377" s="0" t="n">
        <v>83.3321</v>
      </c>
      <c r="P1377" s="0" t="n">
        <v>0</v>
      </c>
      <c r="Q1377" s="0" t="n">
        <v>0</v>
      </c>
      <c r="R1377" s="0" t="n">
        <v>0</v>
      </c>
      <c r="S1377" s="0" t="n">
        <v>0</v>
      </c>
      <c r="T1377" s="0" t="n">
        <v>0</v>
      </c>
      <c r="U1377" s="0" t="n">
        <v>0</v>
      </c>
      <c r="V1377" s="0" t="n">
        <v>0</v>
      </c>
      <c r="W1377" s="0" t="n">
        <v>0</v>
      </c>
      <c r="X1377" s="0" t="n">
        <v>71.1947</v>
      </c>
      <c r="Y1377" s="0" t="n">
        <v>84.7399</v>
      </c>
      <c r="Z1377" s="0" t="n">
        <v>0</v>
      </c>
      <c r="AA1377" s="0" t="n">
        <v>700000</v>
      </c>
      <c r="AB1377" s="0" t="n">
        <v>0</v>
      </c>
      <c r="AC1377" s="0" t="n">
        <v>0</v>
      </c>
      <c r="AD1377" s="0" t="s">
        <v>14</v>
      </c>
      <c r="AE1377" s="0" t="s">
        <v>99</v>
      </c>
      <c r="AH1377" s="0" t="n">
        <v>-1</v>
      </c>
      <c r="AI1377" s="0" t="s">
        <v>2133</v>
      </c>
      <c r="AJ1377" s="0" t="s">
        <v>32112</v>
      </c>
      <c r="AK1377" s="0" t="s">
        <v>31143</v>
      </c>
      <c r="AL1377" s="0" t="s">
        <v>2112</v>
      </c>
    </row>
    <row r="1378" customFormat="false" ht="15" hidden="false" customHeight="false" outlineLevel="0" collapsed="false">
      <c r="A1378" s="0" t="s">
        <v>34474</v>
      </c>
      <c r="C1378" s="0" t="s">
        <v>31155</v>
      </c>
      <c r="D1378" s="0" t="s">
        <v>31155</v>
      </c>
      <c r="E1378" s="0" t="s">
        <v>31156</v>
      </c>
      <c r="F1378" s="0" t="s">
        <v>1987</v>
      </c>
      <c r="G1378" s="0" t="n">
        <v>1</v>
      </c>
      <c r="H1378" s="0" t="n">
        <v>1</v>
      </c>
      <c r="I1378" s="0" t="n">
        <v>0.0001</v>
      </c>
      <c r="J1378" s="0" t="n">
        <v>1000</v>
      </c>
      <c r="K1378" s="0" t="n">
        <v>0</v>
      </c>
      <c r="L1378" s="0" t="n">
        <v>0</v>
      </c>
      <c r="M1378" s="0" t="n">
        <v>89.1002</v>
      </c>
      <c r="N1378" s="0" t="n">
        <v>92.5411</v>
      </c>
      <c r="O1378" s="0" t="n">
        <v>89.1002</v>
      </c>
      <c r="P1378" s="0" t="n">
        <v>0</v>
      </c>
      <c r="Q1378" s="0" t="n">
        <v>0</v>
      </c>
      <c r="R1378" s="0" t="n">
        <v>0</v>
      </c>
      <c r="S1378" s="0" t="n">
        <v>89.1002</v>
      </c>
      <c r="T1378" s="0" t="n">
        <v>0</v>
      </c>
      <c r="U1378" s="0" t="n">
        <v>0</v>
      </c>
      <c r="V1378" s="0" t="n">
        <v>0</v>
      </c>
      <c r="W1378" s="0" t="n">
        <v>0</v>
      </c>
      <c r="X1378" s="0" t="n">
        <v>86.4277</v>
      </c>
      <c r="Y1378" s="0" t="n">
        <v>88.0364</v>
      </c>
      <c r="Z1378" s="0" t="n">
        <v>0</v>
      </c>
      <c r="AA1378" s="0" t="n">
        <v>1900000</v>
      </c>
      <c r="AB1378" s="0" t="n">
        <v>0</v>
      </c>
      <c r="AC1378" s="0" t="n">
        <v>0</v>
      </c>
      <c r="AD1378" s="0" t="s">
        <v>30773</v>
      </c>
      <c r="AE1378" s="0" t="s">
        <v>99</v>
      </c>
      <c r="AH1378" s="0" t="n">
        <v>-1</v>
      </c>
      <c r="AI1378" s="0" t="s">
        <v>2133</v>
      </c>
      <c r="AJ1378" s="0" t="s">
        <v>32112</v>
      </c>
      <c r="AK1378" s="0" t="s">
        <v>31143</v>
      </c>
      <c r="AL1378" s="0" t="s">
        <v>2112</v>
      </c>
    </row>
    <row r="1379" customFormat="false" ht="15" hidden="false" customHeight="false" outlineLevel="0" collapsed="false">
      <c r="A1379" s="0" t="s">
        <v>34475</v>
      </c>
      <c r="C1379" s="0" t="s">
        <v>34476</v>
      </c>
      <c r="D1379" s="0" t="s">
        <v>34476</v>
      </c>
      <c r="E1379" s="0" t="s">
        <v>34477</v>
      </c>
      <c r="F1379" s="0" t="s">
        <v>1987</v>
      </c>
      <c r="G1379" s="0" t="n">
        <v>1</v>
      </c>
      <c r="H1379" s="0" t="n">
        <v>1</v>
      </c>
      <c r="I1379" s="0" t="n">
        <v>0.01</v>
      </c>
      <c r="J1379" s="0" t="n">
        <v>1000</v>
      </c>
      <c r="K1379" s="0" t="n">
        <v>-0.46</v>
      </c>
      <c r="L1379" s="0" t="n">
        <v>89</v>
      </c>
      <c r="M1379" s="0" t="n">
        <v>89.4</v>
      </c>
      <c r="N1379" s="0" t="n">
        <v>88.18</v>
      </c>
      <c r="O1379" s="0" t="n">
        <v>89</v>
      </c>
      <c r="P1379" s="0" t="n">
        <v>0</v>
      </c>
      <c r="Q1379" s="0" t="n">
        <v>0</v>
      </c>
      <c r="R1379" s="0" t="n">
        <v>0</v>
      </c>
      <c r="S1379" s="0" t="n">
        <v>84.54</v>
      </c>
      <c r="T1379" s="0" t="n">
        <v>86</v>
      </c>
      <c r="U1379" s="0" t="n">
        <v>82.3</v>
      </c>
      <c r="V1379" s="0" t="n">
        <v>89.4</v>
      </c>
      <c r="W1379" s="0" t="n">
        <v>19445</v>
      </c>
      <c r="X1379" s="0" t="n">
        <v>89</v>
      </c>
      <c r="Y1379" s="0" t="n">
        <v>90.46</v>
      </c>
      <c r="Z1379" s="0" t="n">
        <v>13</v>
      </c>
      <c r="AA1379" s="0" t="n">
        <v>5000000</v>
      </c>
      <c r="AB1379" s="0" t="n">
        <v>1780</v>
      </c>
      <c r="AC1379" s="0" t="n">
        <v>0</v>
      </c>
      <c r="AD1379" s="0" t="s">
        <v>99</v>
      </c>
      <c r="AE1379" s="0" t="s">
        <v>99</v>
      </c>
      <c r="AH1379" s="0" t="n">
        <v>-1</v>
      </c>
      <c r="AI1379" s="0" t="s">
        <v>2133</v>
      </c>
      <c r="AJ1379" s="0" t="s">
        <v>32112</v>
      </c>
      <c r="AK1379" s="0" t="s">
        <v>31143</v>
      </c>
      <c r="AL1379" s="0" t="s">
        <v>2112</v>
      </c>
    </row>
    <row r="1380" customFormat="false" ht="15" hidden="false" customHeight="false" outlineLevel="0" collapsed="false">
      <c r="A1380" s="0" t="s">
        <v>34478</v>
      </c>
      <c r="C1380" s="0" t="s">
        <v>22884</v>
      </c>
      <c r="D1380" s="0" t="s">
        <v>22884</v>
      </c>
      <c r="E1380" s="0" t="s">
        <v>34479</v>
      </c>
      <c r="F1380" s="0" t="s">
        <v>1987</v>
      </c>
      <c r="G1380" s="0" t="n">
        <v>1</v>
      </c>
      <c r="H1380" s="0" t="n">
        <v>1</v>
      </c>
      <c r="I1380" s="0" t="n">
        <v>0.01</v>
      </c>
      <c r="J1380" s="0" t="n">
        <v>1000</v>
      </c>
      <c r="K1380" s="0" t="n">
        <v>-1.76</v>
      </c>
      <c r="L1380" s="0" t="n">
        <v>96</v>
      </c>
      <c r="M1380" s="0" t="n">
        <v>97.89</v>
      </c>
      <c r="N1380" s="0" t="n">
        <v>98.66</v>
      </c>
      <c r="O1380" s="0" t="n">
        <v>96</v>
      </c>
      <c r="P1380" s="0" t="n">
        <v>0</v>
      </c>
      <c r="Q1380" s="0" t="n">
        <v>0</v>
      </c>
      <c r="R1380" s="0" t="n">
        <v>0</v>
      </c>
      <c r="S1380" s="0" t="n">
        <v>96.15</v>
      </c>
      <c r="T1380" s="0" t="n">
        <v>95.03</v>
      </c>
      <c r="U1380" s="0" t="n">
        <v>95.03</v>
      </c>
      <c r="V1380" s="0" t="n">
        <v>97.72</v>
      </c>
      <c r="W1380" s="0" t="n">
        <v>4808</v>
      </c>
      <c r="X1380" s="0" t="n">
        <v>96</v>
      </c>
      <c r="Y1380" s="0" t="n">
        <v>98.67</v>
      </c>
      <c r="Z1380" s="0" t="n">
        <v>5</v>
      </c>
      <c r="AA1380" s="0" t="n">
        <v>15000000</v>
      </c>
      <c r="AB1380" s="0" t="n">
        <v>960</v>
      </c>
      <c r="AC1380" s="0" t="n">
        <v>0</v>
      </c>
      <c r="AD1380" s="0" t="s">
        <v>99</v>
      </c>
      <c r="AE1380" s="0" t="s">
        <v>99</v>
      </c>
      <c r="AH1380" s="0" t="n">
        <v>8</v>
      </c>
      <c r="AI1380" s="0" t="s">
        <v>2133</v>
      </c>
      <c r="AJ1380" s="0" t="s">
        <v>32112</v>
      </c>
      <c r="AK1380" s="0" t="s">
        <v>31143</v>
      </c>
      <c r="AL1380" s="0" t="s">
        <v>2112</v>
      </c>
    </row>
    <row r="1381" customFormat="false" ht="15" hidden="false" customHeight="false" outlineLevel="0" collapsed="false">
      <c r="A1381" s="0" t="s">
        <v>34480</v>
      </c>
      <c r="C1381" s="0" t="s">
        <v>18855</v>
      </c>
      <c r="D1381" s="0" t="s">
        <v>18855</v>
      </c>
      <c r="E1381" s="0" t="s">
        <v>34481</v>
      </c>
      <c r="F1381" s="0" t="s">
        <v>1987</v>
      </c>
      <c r="G1381" s="0" t="n">
        <v>1</v>
      </c>
      <c r="H1381" s="0" t="n">
        <v>1</v>
      </c>
      <c r="I1381" s="0" t="n">
        <v>0.01</v>
      </c>
      <c r="J1381" s="0" t="n">
        <v>1000</v>
      </c>
      <c r="K1381" s="0" t="n">
        <v>-0.95</v>
      </c>
      <c r="L1381" s="0" t="n">
        <v>96.07</v>
      </c>
      <c r="M1381" s="0" t="n">
        <v>96.99</v>
      </c>
      <c r="N1381" s="0" t="n">
        <v>96.21</v>
      </c>
      <c r="O1381" s="0" t="n">
        <v>96.07</v>
      </c>
      <c r="P1381" s="0" t="n">
        <v>0</v>
      </c>
      <c r="Q1381" s="0" t="n">
        <v>0</v>
      </c>
      <c r="R1381" s="0" t="n">
        <v>0</v>
      </c>
      <c r="S1381" s="0" t="n">
        <v>96.07</v>
      </c>
      <c r="T1381" s="0" t="n">
        <v>95.49</v>
      </c>
      <c r="U1381" s="0" t="n">
        <v>95.49</v>
      </c>
      <c r="V1381" s="0" t="n">
        <v>97.02</v>
      </c>
      <c r="W1381" s="0" t="n">
        <v>962625</v>
      </c>
      <c r="X1381" s="0" t="n">
        <v>95.5</v>
      </c>
      <c r="Y1381" s="0" t="n">
        <v>96</v>
      </c>
      <c r="Z1381" s="0" t="n">
        <v>3</v>
      </c>
      <c r="AA1381" s="0" t="n">
        <v>6000000</v>
      </c>
      <c r="AB1381" s="0" t="n">
        <v>960700</v>
      </c>
      <c r="AC1381" s="0" t="n">
        <v>0</v>
      </c>
      <c r="AD1381" s="0" t="s">
        <v>99</v>
      </c>
      <c r="AE1381" s="0" t="s">
        <v>99</v>
      </c>
      <c r="AH1381" s="0" t="n">
        <v>8</v>
      </c>
      <c r="AI1381" s="0" t="s">
        <v>2133</v>
      </c>
      <c r="AJ1381" s="0" t="s">
        <v>32112</v>
      </c>
      <c r="AK1381" s="0" t="s">
        <v>31143</v>
      </c>
      <c r="AL1381" s="0" t="s">
        <v>2112</v>
      </c>
    </row>
    <row r="1382" customFormat="false" ht="15" hidden="false" customHeight="false" outlineLevel="0" collapsed="false">
      <c r="A1382" s="0" t="s">
        <v>34482</v>
      </c>
      <c r="C1382" s="0" t="s">
        <v>34483</v>
      </c>
      <c r="D1382" s="0" t="s">
        <v>34483</v>
      </c>
      <c r="E1382" s="0" t="s">
        <v>34484</v>
      </c>
      <c r="F1382" s="0" t="s">
        <v>1987</v>
      </c>
      <c r="G1382" s="0" t="n">
        <v>1</v>
      </c>
      <c r="H1382" s="0" t="n">
        <v>1</v>
      </c>
      <c r="I1382" s="0" t="n">
        <v>0.01</v>
      </c>
      <c r="J1382" s="0" t="n">
        <v>1000</v>
      </c>
      <c r="K1382" s="0" t="n">
        <v>0</v>
      </c>
      <c r="L1382" s="0" t="n">
        <v>0</v>
      </c>
      <c r="M1382" s="0" t="n">
        <v>99.98</v>
      </c>
      <c r="N1382" s="0" t="n">
        <v>96.19</v>
      </c>
      <c r="O1382" s="0" t="n">
        <v>99.98</v>
      </c>
      <c r="P1382" s="0" t="n">
        <v>0</v>
      </c>
      <c r="Q1382" s="0" t="n">
        <v>0</v>
      </c>
      <c r="R1382" s="0" t="n">
        <v>0</v>
      </c>
      <c r="S1382" s="0" t="n">
        <v>0</v>
      </c>
      <c r="T1382" s="0" t="n">
        <v>0</v>
      </c>
      <c r="U1382" s="0" t="n">
        <v>0</v>
      </c>
      <c r="V1382" s="0" t="n">
        <v>0</v>
      </c>
      <c r="W1382" s="0" t="n">
        <v>0</v>
      </c>
      <c r="X1382" s="0" t="n">
        <v>95.11</v>
      </c>
      <c r="Y1382" s="0" t="n">
        <v>96</v>
      </c>
      <c r="Z1382" s="0" t="n">
        <v>0</v>
      </c>
      <c r="AA1382" s="0" t="n">
        <v>10000000</v>
      </c>
      <c r="AB1382" s="0" t="n">
        <v>0</v>
      </c>
      <c r="AC1382" s="0" t="n">
        <v>0</v>
      </c>
      <c r="AD1382" s="0" t="s">
        <v>99</v>
      </c>
      <c r="AE1382" s="0" t="s">
        <v>99</v>
      </c>
      <c r="AH1382" s="0" t="n">
        <v>8</v>
      </c>
      <c r="AI1382" s="0" t="s">
        <v>2133</v>
      </c>
      <c r="AJ1382" s="0" t="s">
        <v>32112</v>
      </c>
      <c r="AK1382" s="0" t="s">
        <v>31143</v>
      </c>
      <c r="AL1382" s="0" t="s">
        <v>2112</v>
      </c>
    </row>
    <row r="1383" customFormat="false" ht="15" hidden="false" customHeight="false" outlineLevel="0" collapsed="false">
      <c r="A1383" s="0" t="s">
        <v>34485</v>
      </c>
      <c r="C1383" s="0" t="s">
        <v>34486</v>
      </c>
      <c r="D1383" s="0" t="s">
        <v>34486</v>
      </c>
      <c r="E1383" s="0" t="s">
        <v>34487</v>
      </c>
      <c r="F1383" s="0" t="s">
        <v>1987</v>
      </c>
      <c r="G1383" s="0" t="n">
        <v>1</v>
      </c>
      <c r="H1383" s="0" t="n">
        <v>1</v>
      </c>
      <c r="I1383" s="0" t="n">
        <v>0.0001</v>
      </c>
      <c r="J1383" s="0" t="n">
        <v>1000</v>
      </c>
      <c r="K1383" s="0" t="n">
        <v>0</v>
      </c>
      <c r="L1383" s="0" t="n">
        <v>0</v>
      </c>
      <c r="M1383" s="0" t="n">
        <v>0</v>
      </c>
      <c r="N1383" s="0" t="n">
        <v>0</v>
      </c>
      <c r="O1383" s="0" t="n">
        <v>0</v>
      </c>
      <c r="P1383" s="0" t="n">
        <v>0</v>
      </c>
      <c r="Q1383" s="0" t="n">
        <v>0</v>
      </c>
      <c r="R1383" s="0" t="n">
        <v>0</v>
      </c>
      <c r="S1383" s="0" t="n">
        <v>0</v>
      </c>
      <c r="T1383" s="0" t="n">
        <v>0</v>
      </c>
      <c r="U1383" s="0" t="n">
        <v>0</v>
      </c>
      <c r="V1383" s="0" t="n">
        <v>0</v>
      </c>
      <c r="W1383" s="0" t="n">
        <v>0</v>
      </c>
      <c r="X1383" s="0" t="n">
        <v>0</v>
      </c>
      <c r="Y1383" s="0" t="n">
        <v>0</v>
      </c>
      <c r="Z1383" s="0" t="n">
        <v>0</v>
      </c>
      <c r="AA1383" s="0" t="n">
        <v>250000</v>
      </c>
      <c r="AB1383" s="0" t="n">
        <v>0</v>
      </c>
      <c r="AC1383" s="0" t="n">
        <v>0</v>
      </c>
      <c r="AD1383" s="0" t="s">
        <v>14</v>
      </c>
      <c r="AE1383" s="0" t="s">
        <v>99</v>
      </c>
      <c r="AH1383" s="0" t="n">
        <v>-1</v>
      </c>
      <c r="AI1383" s="0" t="s">
        <v>2133</v>
      </c>
      <c r="AJ1383" s="0" t="s">
        <v>32112</v>
      </c>
      <c r="AK1383" s="0" t="s">
        <v>31143</v>
      </c>
      <c r="AL1383" s="0" t="s">
        <v>2112</v>
      </c>
    </row>
    <row r="1384" customFormat="false" ht="15" hidden="false" customHeight="false" outlineLevel="0" collapsed="false">
      <c r="A1384" s="0" t="s">
        <v>34488</v>
      </c>
      <c r="C1384" s="0" t="s">
        <v>34489</v>
      </c>
      <c r="D1384" s="0" t="s">
        <v>34489</v>
      </c>
      <c r="E1384" s="0" t="s">
        <v>34490</v>
      </c>
      <c r="F1384" s="0" t="s">
        <v>34491</v>
      </c>
      <c r="G1384" s="0" t="n">
        <v>1</v>
      </c>
      <c r="H1384" s="0" t="n">
        <v>1</v>
      </c>
      <c r="I1384" s="0" t="n">
        <v>0.01</v>
      </c>
      <c r="J1384" s="0" t="n">
        <v>1000</v>
      </c>
      <c r="K1384" s="0" t="n">
        <v>0.99</v>
      </c>
      <c r="L1384" s="0" t="n">
        <v>98.99</v>
      </c>
      <c r="M1384" s="0" t="n">
        <v>98.02</v>
      </c>
      <c r="N1384" s="0" t="n">
        <v>98.14</v>
      </c>
      <c r="O1384" s="0" t="n">
        <v>98.99</v>
      </c>
      <c r="P1384" s="0" t="n">
        <v>0</v>
      </c>
      <c r="Q1384" s="0" t="n">
        <v>0</v>
      </c>
      <c r="R1384" s="0" t="n">
        <v>0</v>
      </c>
      <c r="S1384" s="0" t="n">
        <v>98.99</v>
      </c>
      <c r="T1384" s="0" t="n">
        <v>98.99</v>
      </c>
      <c r="U1384" s="0" t="n">
        <v>98.99</v>
      </c>
      <c r="V1384" s="0" t="n">
        <v>98.99</v>
      </c>
      <c r="W1384" s="0" t="n">
        <v>990</v>
      </c>
      <c r="X1384" s="0" t="n">
        <v>98.04</v>
      </c>
      <c r="Y1384" s="0" t="n">
        <v>99</v>
      </c>
      <c r="Z1384" s="0" t="n">
        <v>1</v>
      </c>
      <c r="AA1384" s="0" t="n">
        <v>5000000</v>
      </c>
      <c r="AB1384" s="0" t="n">
        <v>989.9</v>
      </c>
      <c r="AC1384" s="0" t="n">
        <v>0</v>
      </c>
      <c r="AD1384" s="0" t="s">
        <v>99</v>
      </c>
      <c r="AE1384" s="0" t="s">
        <v>99</v>
      </c>
      <c r="AH1384" s="0" t="n">
        <v>-1</v>
      </c>
      <c r="AI1384" s="0" t="s">
        <v>2133</v>
      </c>
      <c r="AJ1384" s="0" t="s">
        <v>32112</v>
      </c>
      <c r="AK1384" s="0" t="s">
        <v>34492</v>
      </c>
      <c r="AL1384" s="0" t="s">
        <v>2112</v>
      </c>
    </row>
    <row r="1385" customFormat="false" ht="15" hidden="false" customHeight="false" outlineLevel="0" collapsed="false">
      <c r="A1385" s="0" t="s">
        <v>34493</v>
      </c>
      <c r="C1385" s="0" t="s">
        <v>22646</v>
      </c>
      <c r="D1385" s="0" t="s">
        <v>22646</v>
      </c>
      <c r="E1385" s="0" t="s">
        <v>34494</v>
      </c>
      <c r="F1385" s="0" t="s">
        <v>1987</v>
      </c>
      <c r="G1385" s="0" t="n">
        <v>1</v>
      </c>
      <c r="H1385" s="0" t="n">
        <v>1</v>
      </c>
      <c r="I1385" s="0" t="n">
        <v>0.01</v>
      </c>
      <c r="J1385" s="0" t="n">
        <v>1000</v>
      </c>
      <c r="K1385" s="0" t="n">
        <v>-0.86</v>
      </c>
      <c r="L1385" s="0" t="n">
        <v>84.56</v>
      </c>
      <c r="M1385" s="0" t="n">
        <v>85.29</v>
      </c>
      <c r="N1385" s="0" t="n">
        <v>84.58</v>
      </c>
      <c r="O1385" s="0" t="n">
        <v>84.56</v>
      </c>
      <c r="P1385" s="0" t="n">
        <v>0</v>
      </c>
      <c r="Q1385" s="0" t="n">
        <v>0</v>
      </c>
      <c r="R1385" s="0" t="n">
        <v>0</v>
      </c>
      <c r="S1385" s="0" t="n">
        <v>84.59</v>
      </c>
      <c r="T1385" s="0" t="n">
        <v>85.06</v>
      </c>
      <c r="U1385" s="0" t="n">
        <v>84.51</v>
      </c>
      <c r="V1385" s="0" t="n">
        <v>85.29</v>
      </c>
      <c r="W1385" s="0" t="n">
        <v>476227</v>
      </c>
      <c r="X1385" s="0" t="n">
        <v>82.92</v>
      </c>
      <c r="Y1385" s="0" t="n">
        <v>84.55</v>
      </c>
      <c r="Z1385" s="0" t="n">
        <v>20</v>
      </c>
      <c r="AA1385" s="0" t="n">
        <v>8000000</v>
      </c>
      <c r="AB1385" s="0" t="n">
        <v>1691.2</v>
      </c>
      <c r="AC1385" s="0" t="n">
        <v>0</v>
      </c>
      <c r="AD1385" s="0" t="s">
        <v>99</v>
      </c>
      <c r="AE1385" s="0" t="s">
        <v>99</v>
      </c>
      <c r="AH1385" s="0" t="n">
        <v>-1</v>
      </c>
      <c r="AI1385" s="0" t="s">
        <v>2133</v>
      </c>
      <c r="AJ1385" s="0" t="s">
        <v>32112</v>
      </c>
      <c r="AK1385" s="0" t="s">
        <v>31143</v>
      </c>
      <c r="AL1385" s="0" t="s">
        <v>2112</v>
      </c>
    </row>
    <row r="1386" customFormat="false" ht="15" hidden="false" customHeight="false" outlineLevel="0" collapsed="false">
      <c r="A1386" s="0" t="s">
        <v>34495</v>
      </c>
      <c r="B1386" s="0" t="s">
        <v>34496</v>
      </c>
      <c r="C1386" s="0" t="s">
        <v>25114</v>
      </c>
      <c r="D1386" s="0" t="s">
        <v>25114</v>
      </c>
      <c r="E1386" s="0" t="s">
        <v>34497</v>
      </c>
      <c r="F1386" s="0" t="s">
        <v>498</v>
      </c>
      <c r="G1386" s="0" t="n">
        <v>3</v>
      </c>
      <c r="H1386" s="0" t="n">
        <v>1</v>
      </c>
      <c r="I1386" s="0" t="n">
        <v>0.01</v>
      </c>
      <c r="J1386" s="0" t="n">
        <v>1000</v>
      </c>
      <c r="K1386" s="0" t="n">
        <v>-0.23</v>
      </c>
      <c r="L1386" s="0" t="n">
        <v>98.76</v>
      </c>
      <c r="M1386" s="0" t="n">
        <v>98.99</v>
      </c>
      <c r="N1386" s="0" t="n">
        <v>99.24</v>
      </c>
      <c r="O1386" s="0" t="n">
        <v>98.96</v>
      </c>
      <c r="P1386" s="0" t="n">
        <v>0</v>
      </c>
      <c r="Q1386" s="0" t="n">
        <v>0</v>
      </c>
      <c r="R1386" s="0" t="n">
        <v>0</v>
      </c>
      <c r="S1386" s="0" t="n">
        <v>99.42</v>
      </c>
      <c r="T1386" s="0" t="n">
        <v>99</v>
      </c>
      <c r="U1386" s="0" t="n">
        <v>98.76</v>
      </c>
      <c r="V1386" s="0" t="n">
        <v>100</v>
      </c>
      <c r="W1386" s="0" t="n">
        <v>512998</v>
      </c>
      <c r="X1386" s="0" t="n">
        <v>98.76</v>
      </c>
      <c r="Y1386" s="0" t="n">
        <v>99.19</v>
      </c>
      <c r="Z1386" s="0" t="n">
        <v>34</v>
      </c>
      <c r="AA1386" s="0" t="n">
        <v>400000</v>
      </c>
      <c r="AB1386" s="0" t="n">
        <v>6913.2</v>
      </c>
      <c r="AC1386" s="0" t="n">
        <v>0</v>
      </c>
      <c r="AD1386" s="0" t="s">
        <v>99</v>
      </c>
      <c r="AE1386" s="0" t="s">
        <v>99</v>
      </c>
      <c r="AH1386" s="0" t="n">
        <v>800</v>
      </c>
      <c r="AI1386" s="0" t="s">
        <v>2133</v>
      </c>
      <c r="AJ1386" s="0" t="s">
        <v>32112</v>
      </c>
      <c r="AK1386" s="0" t="s">
        <v>31135</v>
      </c>
      <c r="AL1386" s="0" t="s">
        <v>2112</v>
      </c>
    </row>
    <row r="1387" customFormat="false" ht="15" hidden="false" customHeight="false" outlineLevel="0" collapsed="false">
      <c r="A1387" s="0" t="s">
        <v>34498</v>
      </c>
      <c r="B1387" s="0" t="s">
        <v>34499</v>
      </c>
      <c r="C1387" s="0" t="s">
        <v>34500</v>
      </c>
      <c r="D1387" s="0" t="s">
        <v>34500</v>
      </c>
      <c r="E1387" s="0" t="s">
        <v>34501</v>
      </c>
      <c r="F1387" s="0" t="s">
        <v>498</v>
      </c>
      <c r="G1387" s="0" t="n">
        <v>3</v>
      </c>
      <c r="H1387" s="0" t="n">
        <v>1</v>
      </c>
      <c r="I1387" s="0" t="n">
        <v>0.01</v>
      </c>
      <c r="J1387" s="0" t="n">
        <v>250</v>
      </c>
      <c r="K1387" s="0" t="n">
        <v>0.98</v>
      </c>
      <c r="L1387" s="0" t="n">
        <v>99.98</v>
      </c>
      <c r="M1387" s="0" t="n">
        <v>99.05</v>
      </c>
      <c r="N1387" s="0" t="n">
        <v>99.39</v>
      </c>
      <c r="O1387" s="0" t="n">
        <v>99.98</v>
      </c>
      <c r="P1387" s="0" t="n">
        <v>0</v>
      </c>
      <c r="Q1387" s="0" t="n">
        <v>0</v>
      </c>
      <c r="R1387" s="0" t="n">
        <v>0</v>
      </c>
      <c r="S1387" s="0" t="n">
        <v>99.97</v>
      </c>
      <c r="T1387" s="0" t="n">
        <v>99.95</v>
      </c>
      <c r="U1387" s="0" t="n">
        <v>99.95</v>
      </c>
      <c r="V1387" s="0" t="n">
        <v>99.98</v>
      </c>
      <c r="W1387" s="0" t="n">
        <v>7248</v>
      </c>
      <c r="X1387" s="0" t="n">
        <v>99.12</v>
      </c>
      <c r="Y1387" s="0" t="n">
        <v>99.99</v>
      </c>
      <c r="Z1387" s="0" t="n">
        <v>11</v>
      </c>
      <c r="AA1387" s="0" t="n">
        <v>50000</v>
      </c>
      <c r="AB1387" s="0" t="n">
        <v>249.95</v>
      </c>
      <c r="AC1387" s="0" t="n">
        <v>0</v>
      </c>
      <c r="AD1387" s="0" t="s">
        <v>99</v>
      </c>
      <c r="AE1387" s="0" t="s">
        <v>99</v>
      </c>
      <c r="AH1387" s="0" t="n">
        <v>800</v>
      </c>
      <c r="AI1387" s="0" t="s">
        <v>2133</v>
      </c>
      <c r="AJ1387" s="0" t="s">
        <v>32112</v>
      </c>
      <c r="AK1387" s="0" t="s">
        <v>31135</v>
      </c>
      <c r="AL1387" s="0" t="s">
        <v>2112</v>
      </c>
    </row>
    <row r="1388" customFormat="false" ht="15" hidden="false" customHeight="false" outlineLevel="0" collapsed="false">
      <c r="A1388" s="0" t="s">
        <v>34502</v>
      </c>
      <c r="B1388" s="0" t="s">
        <v>34503</v>
      </c>
      <c r="C1388" s="0" t="s">
        <v>24167</v>
      </c>
      <c r="D1388" s="0" t="s">
        <v>24167</v>
      </c>
      <c r="E1388" s="0" t="s">
        <v>34504</v>
      </c>
      <c r="F1388" s="0" t="s">
        <v>498</v>
      </c>
      <c r="G1388" s="0" t="n">
        <v>3</v>
      </c>
      <c r="H1388" s="0" t="n">
        <v>1</v>
      </c>
      <c r="I1388" s="0" t="n">
        <v>0.01</v>
      </c>
      <c r="J1388" s="0" t="n">
        <v>1000</v>
      </c>
      <c r="K1388" s="0" t="n">
        <v>-0.23</v>
      </c>
      <c r="L1388" s="0" t="n">
        <v>99.95</v>
      </c>
      <c r="M1388" s="0" t="n">
        <v>100.18</v>
      </c>
      <c r="N1388" s="0" t="n">
        <v>99.48</v>
      </c>
      <c r="O1388" s="0" t="n">
        <v>99.93</v>
      </c>
      <c r="P1388" s="0" t="n">
        <v>0</v>
      </c>
      <c r="Q1388" s="0" t="n">
        <v>0</v>
      </c>
      <c r="R1388" s="0" t="n">
        <v>0</v>
      </c>
      <c r="S1388" s="0" t="n">
        <v>98.51</v>
      </c>
      <c r="T1388" s="0" t="n">
        <v>98.15</v>
      </c>
      <c r="U1388" s="0" t="n">
        <v>98</v>
      </c>
      <c r="V1388" s="0" t="n">
        <v>99.98</v>
      </c>
      <c r="W1388" s="0" t="n">
        <v>270907</v>
      </c>
      <c r="X1388" s="0" t="n">
        <v>98.18</v>
      </c>
      <c r="Y1388" s="0" t="n">
        <v>99.95</v>
      </c>
      <c r="Z1388" s="0" t="n">
        <v>29</v>
      </c>
      <c r="AA1388" s="0" t="n">
        <v>200000</v>
      </c>
      <c r="AB1388" s="0" t="n">
        <v>999.5</v>
      </c>
      <c r="AC1388" s="0" t="n">
        <v>0</v>
      </c>
      <c r="AD1388" s="0" t="s">
        <v>99</v>
      </c>
      <c r="AE1388" s="0" t="s">
        <v>99</v>
      </c>
      <c r="AH1388" s="0" t="n">
        <v>6</v>
      </c>
      <c r="AI1388" s="0" t="s">
        <v>2133</v>
      </c>
      <c r="AJ1388" s="0" t="s">
        <v>32112</v>
      </c>
      <c r="AK1388" s="0" t="s">
        <v>31135</v>
      </c>
      <c r="AL1388" s="0" t="s">
        <v>2112</v>
      </c>
    </row>
    <row r="1389" customFormat="false" ht="15" hidden="false" customHeight="false" outlineLevel="0" collapsed="false">
      <c r="A1389" s="0" t="s">
        <v>34505</v>
      </c>
      <c r="B1389" s="0" t="s">
        <v>31161</v>
      </c>
      <c r="C1389" s="0" t="s">
        <v>19522</v>
      </c>
      <c r="D1389" s="0" t="s">
        <v>19522</v>
      </c>
      <c r="E1389" s="0" t="s">
        <v>31162</v>
      </c>
      <c r="F1389" s="0" t="s">
        <v>498</v>
      </c>
      <c r="G1389" s="0" t="n">
        <v>3</v>
      </c>
      <c r="H1389" s="0" t="n">
        <v>1</v>
      </c>
      <c r="I1389" s="0" t="n">
        <v>0.0001</v>
      </c>
      <c r="J1389" s="0" t="n">
        <v>1000</v>
      </c>
      <c r="K1389" s="0" t="n">
        <v>-1.81</v>
      </c>
      <c r="L1389" s="0" t="n">
        <v>87.9731</v>
      </c>
      <c r="M1389" s="0" t="n">
        <v>90</v>
      </c>
      <c r="N1389" s="0" t="n">
        <v>90.0064</v>
      </c>
      <c r="O1389" s="0" t="n">
        <v>89.6556</v>
      </c>
      <c r="P1389" s="0" t="n">
        <v>0</v>
      </c>
      <c r="Q1389" s="0" t="n">
        <v>0</v>
      </c>
      <c r="R1389" s="0" t="n">
        <v>0</v>
      </c>
      <c r="S1389" s="0" t="n">
        <v>89.0861</v>
      </c>
      <c r="T1389" s="0" t="n">
        <v>86.5005</v>
      </c>
      <c r="U1389" s="0" t="n">
        <v>86.5005</v>
      </c>
      <c r="V1389" s="0" t="n">
        <v>87.9735</v>
      </c>
      <c r="W1389" s="0" t="n">
        <v>127422</v>
      </c>
      <c r="X1389" s="0" t="n">
        <v>87.1</v>
      </c>
      <c r="Y1389" s="0" t="n">
        <v>87.9729</v>
      </c>
      <c r="Z1389" s="0" t="n">
        <v>8</v>
      </c>
      <c r="AA1389" s="0" t="n">
        <v>1100000</v>
      </c>
      <c r="AB1389" s="0" t="n">
        <v>12804.04</v>
      </c>
      <c r="AC1389" s="0" t="n">
        <v>0</v>
      </c>
      <c r="AD1389" s="0" t="s">
        <v>30773</v>
      </c>
      <c r="AE1389" s="0" t="s">
        <v>99</v>
      </c>
      <c r="AH1389" s="0" t="n">
        <v>6</v>
      </c>
      <c r="AI1389" s="0" t="s">
        <v>2133</v>
      </c>
      <c r="AJ1389" s="0" t="s">
        <v>32112</v>
      </c>
      <c r="AK1389" s="0" t="s">
        <v>31135</v>
      </c>
      <c r="AL1389" s="0" t="s">
        <v>2112</v>
      </c>
    </row>
    <row r="1390" customFormat="false" ht="15" hidden="false" customHeight="false" outlineLevel="0" collapsed="false">
      <c r="A1390" s="0" t="s">
        <v>34506</v>
      </c>
      <c r="B1390" s="0" t="s">
        <v>34507</v>
      </c>
      <c r="C1390" s="0" t="s">
        <v>34508</v>
      </c>
      <c r="D1390" s="0" t="s">
        <v>34508</v>
      </c>
      <c r="E1390" s="0" t="s">
        <v>34509</v>
      </c>
      <c r="F1390" s="0" t="s">
        <v>498</v>
      </c>
      <c r="G1390" s="0" t="n">
        <v>2</v>
      </c>
      <c r="H1390" s="0" t="n">
        <v>1</v>
      </c>
      <c r="I1390" s="0" t="n">
        <v>0.01</v>
      </c>
      <c r="J1390" s="0" t="n">
        <v>1000</v>
      </c>
      <c r="K1390" s="0" t="n">
        <v>0</v>
      </c>
      <c r="L1390" s="0" t="n">
        <v>0</v>
      </c>
      <c r="M1390" s="0" t="n">
        <v>0</v>
      </c>
      <c r="N1390" s="0" t="n">
        <v>0</v>
      </c>
      <c r="O1390" s="0" t="n">
        <v>0</v>
      </c>
      <c r="P1390" s="0" t="n">
        <v>0</v>
      </c>
      <c r="Q1390" s="0" t="n">
        <v>0</v>
      </c>
      <c r="R1390" s="0" t="n">
        <v>0</v>
      </c>
      <c r="S1390" s="0" t="n">
        <v>0</v>
      </c>
      <c r="T1390" s="0" t="n">
        <v>0</v>
      </c>
      <c r="U1390" s="0" t="n">
        <v>0</v>
      </c>
      <c r="V1390" s="0" t="n">
        <v>0</v>
      </c>
      <c r="W1390" s="0" t="n">
        <v>0</v>
      </c>
      <c r="X1390" s="0" t="n">
        <v>93.01</v>
      </c>
      <c r="Y1390" s="0" t="n">
        <v>0</v>
      </c>
      <c r="Z1390" s="0" t="n">
        <v>0</v>
      </c>
      <c r="AA1390" s="0" t="n">
        <v>10000000</v>
      </c>
      <c r="AB1390" s="0" t="n">
        <v>0</v>
      </c>
      <c r="AC1390" s="0" t="n">
        <v>0</v>
      </c>
      <c r="AD1390" s="0" t="s">
        <v>99</v>
      </c>
      <c r="AE1390" s="0" t="s">
        <v>99</v>
      </c>
      <c r="AH1390" s="0" t="n">
        <v>6</v>
      </c>
      <c r="AI1390" s="0" t="s">
        <v>2133</v>
      </c>
      <c r="AJ1390" s="0" t="s">
        <v>32112</v>
      </c>
      <c r="AK1390" s="0" t="s">
        <v>31135</v>
      </c>
      <c r="AL1390" s="0" t="s">
        <v>2112</v>
      </c>
    </row>
    <row r="1391" customFormat="false" ht="15" hidden="false" customHeight="false" outlineLevel="0" collapsed="false">
      <c r="A1391" s="0" t="s">
        <v>34510</v>
      </c>
      <c r="B1391" s="0" t="s">
        <v>34511</v>
      </c>
      <c r="C1391" s="0" t="s">
        <v>34512</v>
      </c>
      <c r="D1391" s="0" t="s">
        <v>34512</v>
      </c>
      <c r="E1391" s="0" t="s">
        <v>34513</v>
      </c>
      <c r="F1391" s="0" t="s">
        <v>498</v>
      </c>
      <c r="G1391" s="0" t="n">
        <v>2</v>
      </c>
      <c r="H1391" s="0" t="n">
        <v>1</v>
      </c>
      <c r="I1391" s="0" t="n">
        <v>0.01</v>
      </c>
      <c r="J1391" s="0" t="n">
        <v>1000</v>
      </c>
      <c r="K1391" s="0" t="n">
        <v>-0.04</v>
      </c>
      <c r="L1391" s="0" t="n">
        <v>95.3</v>
      </c>
      <c r="M1391" s="0" t="n">
        <v>95.34</v>
      </c>
      <c r="N1391" s="0" t="n">
        <v>95.23</v>
      </c>
      <c r="O1391" s="0" t="n">
        <v>95.3</v>
      </c>
      <c r="P1391" s="0" t="n">
        <v>0</v>
      </c>
      <c r="Q1391" s="0" t="n">
        <v>0</v>
      </c>
      <c r="R1391" s="0" t="n">
        <v>0</v>
      </c>
      <c r="S1391" s="0" t="n">
        <v>95.18</v>
      </c>
      <c r="T1391" s="0" t="n">
        <v>95.29</v>
      </c>
      <c r="U1391" s="0" t="n">
        <v>95.16</v>
      </c>
      <c r="V1391" s="0" t="n">
        <v>95.3</v>
      </c>
      <c r="W1391" s="0" t="n">
        <v>720258</v>
      </c>
      <c r="X1391" s="0" t="n">
        <v>95.28</v>
      </c>
      <c r="Y1391" s="0" t="n">
        <v>95.3</v>
      </c>
      <c r="Z1391" s="0" t="n">
        <v>58</v>
      </c>
      <c r="AA1391" s="0" t="n">
        <v>25000000</v>
      </c>
      <c r="AB1391" s="0" t="n">
        <v>19060</v>
      </c>
      <c r="AC1391" s="0" t="n">
        <v>0</v>
      </c>
      <c r="AD1391" s="0" t="s">
        <v>99</v>
      </c>
      <c r="AE1391" s="0" t="s">
        <v>99</v>
      </c>
      <c r="AH1391" s="0" t="n">
        <v>6</v>
      </c>
      <c r="AI1391" s="0" t="s">
        <v>2133</v>
      </c>
      <c r="AJ1391" s="0" t="s">
        <v>32112</v>
      </c>
      <c r="AK1391" s="0" t="s">
        <v>31135</v>
      </c>
      <c r="AL1391" s="0" t="s">
        <v>2112</v>
      </c>
    </row>
    <row r="1392" customFormat="false" ht="15" hidden="false" customHeight="false" outlineLevel="0" collapsed="false">
      <c r="A1392" s="0" t="s">
        <v>34514</v>
      </c>
      <c r="B1392" s="0" t="s">
        <v>34515</v>
      </c>
      <c r="C1392" s="0" t="s">
        <v>19389</v>
      </c>
      <c r="D1392" s="0" t="s">
        <v>19389</v>
      </c>
      <c r="E1392" s="0" t="s">
        <v>34516</v>
      </c>
      <c r="F1392" s="0" t="s">
        <v>498</v>
      </c>
      <c r="G1392" s="0" t="n">
        <v>2</v>
      </c>
      <c r="H1392" s="0" t="n">
        <v>1</v>
      </c>
      <c r="I1392" s="0" t="n">
        <v>0.01</v>
      </c>
      <c r="J1392" s="0" t="n">
        <v>1000</v>
      </c>
      <c r="K1392" s="0" t="n">
        <v>-0.07</v>
      </c>
      <c r="L1392" s="0" t="n">
        <v>96.93</v>
      </c>
      <c r="M1392" s="0" t="n">
        <v>97</v>
      </c>
      <c r="N1392" s="0" t="n">
        <v>97.08</v>
      </c>
      <c r="O1392" s="0" t="n">
        <v>96.96</v>
      </c>
      <c r="P1392" s="0" t="n">
        <v>0</v>
      </c>
      <c r="Q1392" s="0" t="n">
        <v>0</v>
      </c>
      <c r="R1392" s="0" t="n">
        <v>0</v>
      </c>
      <c r="S1392" s="0" t="n">
        <v>97.06</v>
      </c>
      <c r="T1392" s="0" t="n">
        <v>96.96</v>
      </c>
      <c r="U1392" s="0" t="n">
        <v>96.51</v>
      </c>
      <c r="V1392" s="0" t="n">
        <v>97.26</v>
      </c>
      <c r="W1392" s="0" t="n">
        <v>4514111</v>
      </c>
      <c r="X1392" s="0" t="n">
        <v>97</v>
      </c>
      <c r="Y1392" s="0" t="n">
        <v>97.05</v>
      </c>
      <c r="Z1392" s="0" t="n">
        <v>244</v>
      </c>
      <c r="AA1392" s="0" t="n">
        <v>40000000</v>
      </c>
      <c r="AB1392" s="0" t="n">
        <v>969.3</v>
      </c>
      <c r="AC1392" s="0" t="n">
        <v>0</v>
      </c>
      <c r="AD1392" s="0" t="s">
        <v>99</v>
      </c>
      <c r="AE1392" s="0" t="s">
        <v>99</v>
      </c>
      <c r="AH1392" s="0" t="n">
        <v>8</v>
      </c>
      <c r="AI1392" s="0" t="s">
        <v>2133</v>
      </c>
      <c r="AJ1392" s="0" t="s">
        <v>32112</v>
      </c>
      <c r="AK1392" s="0" t="s">
        <v>31135</v>
      </c>
      <c r="AL1392" s="0" t="s">
        <v>2112</v>
      </c>
    </row>
    <row r="1393" customFormat="false" ht="15" hidden="false" customHeight="false" outlineLevel="0" collapsed="false">
      <c r="A1393" s="0" t="s">
        <v>34517</v>
      </c>
      <c r="B1393" s="0" t="s">
        <v>34518</v>
      </c>
      <c r="C1393" s="0" t="s">
        <v>18429</v>
      </c>
      <c r="D1393" s="0" t="s">
        <v>18429</v>
      </c>
      <c r="E1393" s="0" t="s">
        <v>34519</v>
      </c>
      <c r="F1393" s="0" t="s">
        <v>498</v>
      </c>
      <c r="G1393" s="0" t="n">
        <v>1</v>
      </c>
      <c r="H1393" s="0" t="n">
        <v>1</v>
      </c>
      <c r="I1393" s="0" t="n">
        <v>0.01</v>
      </c>
      <c r="J1393" s="0" t="n">
        <v>1000</v>
      </c>
      <c r="K1393" s="0" t="n">
        <v>0.25</v>
      </c>
      <c r="L1393" s="0" t="n">
        <v>89.84</v>
      </c>
      <c r="M1393" s="0" t="n">
        <v>89.81</v>
      </c>
      <c r="N1393" s="0" t="n">
        <v>89.56</v>
      </c>
      <c r="O1393" s="0" t="n">
        <v>89.84</v>
      </c>
      <c r="P1393" s="0" t="n">
        <v>0</v>
      </c>
      <c r="Q1393" s="0" t="n">
        <v>0</v>
      </c>
      <c r="R1393" s="0" t="n">
        <v>0</v>
      </c>
      <c r="S1393" s="0" t="n">
        <v>89.8</v>
      </c>
      <c r="T1393" s="0" t="n">
        <v>89.71</v>
      </c>
      <c r="U1393" s="0" t="n">
        <v>89.63</v>
      </c>
      <c r="V1393" s="0" t="n">
        <v>89.99</v>
      </c>
      <c r="W1393" s="0" t="n">
        <v>1910863</v>
      </c>
      <c r="X1393" s="0" t="n">
        <v>89.74</v>
      </c>
      <c r="Y1393" s="0" t="n">
        <v>89.84</v>
      </c>
      <c r="Z1393" s="0" t="n">
        <v>204</v>
      </c>
      <c r="AA1393" s="0" t="n">
        <v>3000000</v>
      </c>
      <c r="AB1393" s="0" t="n">
        <v>898.4</v>
      </c>
      <c r="AC1393" s="0" t="n">
        <v>0</v>
      </c>
      <c r="AD1393" s="0" t="s">
        <v>99</v>
      </c>
      <c r="AE1393" s="0" t="s">
        <v>99</v>
      </c>
      <c r="AH1393" s="0" t="n">
        <v>6</v>
      </c>
      <c r="AI1393" s="0" t="s">
        <v>2133</v>
      </c>
      <c r="AJ1393" s="0" t="s">
        <v>32112</v>
      </c>
      <c r="AK1393" s="0" t="s">
        <v>31135</v>
      </c>
      <c r="AL1393" s="0" t="s">
        <v>2112</v>
      </c>
    </row>
    <row r="1394" customFormat="false" ht="15" hidden="false" customHeight="false" outlineLevel="0" collapsed="false">
      <c r="A1394" s="0" t="s">
        <v>34520</v>
      </c>
      <c r="B1394" s="0" t="s">
        <v>34521</v>
      </c>
      <c r="C1394" s="0" t="s">
        <v>24527</v>
      </c>
      <c r="D1394" s="0" t="s">
        <v>24527</v>
      </c>
      <c r="E1394" s="0" t="s">
        <v>34522</v>
      </c>
      <c r="F1394" s="0" t="s">
        <v>498</v>
      </c>
      <c r="G1394" s="0" t="n">
        <v>1</v>
      </c>
      <c r="H1394" s="0" t="n">
        <v>1</v>
      </c>
      <c r="I1394" s="0" t="n">
        <v>0.01</v>
      </c>
      <c r="J1394" s="0" t="n">
        <v>1000</v>
      </c>
      <c r="K1394" s="0" t="n">
        <v>-0.4</v>
      </c>
      <c r="L1394" s="0" t="n">
        <v>84.79</v>
      </c>
      <c r="M1394" s="0" t="n">
        <v>85.13</v>
      </c>
      <c r="N1394" s="0" t="n">
        <v>85.63</v>
      </c>
      <c r="O1394" s="0" t="n">
        <v>84.67</v>
      </c>
      <c r="P1394" s="0" t="n">
        <v>0</v>
      </c>
      <c r="Q1394" s="0" t="n">
        <v>0</v>
      </c>
      <c r="R1394" s="0" t="n">
        <v>0</v>
      </c>
      <c r="S1394" s="0" t="n">
        <v>84.9</v>
      </c>
      <c r="T1394" s="0" t="n">
        <v>85.89</v>
      </c>
      <c r="U1394" s="0" t="n">
        <v>84.11</v>
      </c>
      <c r="V1394" s="0" t="n">
        <v>86.3</v>
      </c>
      <c r="W1394" s="0" t="n">
        <v>5531255</v>
      </c>
      <c r="X1394" s="0" t="n">
        <v>84.69</v>
      </c>
      <c r="Y1394" s="0" t="n">
        <v>84.79</v>
      </c>
      <c r="Z1394" s="0" t="n">
        <v>678</v>
      </c>
      <c r="AA1394" s="0" t="n">
        <v>3000000</v>
      </c>
      <c r="AB1394" s="0" t="n">
        <v>1695.8</v>
      </c>
      <c r="AC1394" s="0" t="n">
        <v>0</v>
      </c>
      <c r="AD1394" s="0" t="s">
        <v>99</v>
      </c>
      <c r="AE1394" s="0" t="s">
        <v>99</v>
      </c>
      <c r="AH1394" s="0" t="n">
        <v>6</v>
      </c>
      <c r="AI1394" s="0" t="s">
        <v>2133</v>
      </c>
      <c r="AJ1394" s="0" t="s">
        <v>32112</v>
      </c>
      <c r="AK1394" s="0" t="s">
        <v>31135</v>
      </c>
      <c r="AL1394" s="0" t="s">
        <v>2112</v>
      </c>
    </row>
    <row r="1395" customFormat="false" ht="15" hidden="false" customHeight="false" outlineLevel="0" collapsed="false">
      <c r="A1395" s="0" t="s">
        <v>34523</v>
      </c>
      <c r="B1395" s="0" t="s">
        <v>34524</v>
      </c>
      <c r="C1395" s="0" t="s">
        <v>27012</v>
      </c>
      <c r="D1395" s="0" t="s">
        <v>27012</v>
      </c>
      <c r="E1395" s="0" t="s">
        <v>34525</v>
      </c>
      <c r="F1395" s="0" t="s">
        <v>498</v>
      </c>
      <c r="G1395" s="0" t="n">
        <v>1</v>
      </c>
      <c r="H1395" s="0" t="n">
        <v>1</v>
      </c>
      <c r="I1395" s="0" t="n">
        <v>0.01</v>
      </c>
      <c r="J1395" s="0" t="n">
        <v>1000</v>
      </c>
      <c r="K1395" s="0" t="n">
        <v>-0.39</v>
      </c>
      <c r="L1395" s="0" t="n">
        <v>76.84</v>
      </c>
      <c r="M1395" s="0" t="n">
        <v>77.13</v>
      </c>
      <c r="N1395" s="0" t="n">
        <v>76.97</v>
      </c>
      <c r="O1395" s="0" t="n">
        <v>76.79</v>
      </c>
      <c r="P1395" s="0" t="n">
        <v>0</v>
      </c>
      <c r="Q1395" s="0" t="n">
        <v>0</v>
      </c>
      <c r="R1395" s="0" t="n">
        <v>0</v>
      </c>
      <c r="S1395" s="0" t="n">
        <v>76.89</v>
      </c>
      <c r="T1395" s="0" t="n">
        <v>77.18</v>
      </c>
      <c r="U1395" s="0" t="n">
        <v>76</v>
      </c>
      <c r="V1395" s="0" t="n">
        <v>77.66</v>
      </c>
      <c r="W1395" s="0" t="n">
        <v>4266358</v>
      </c>
      <c r="X1395" s="0" t="n">
        <v>76.77</v>
      </c>
      <c r="Y1395" s="0" t="n">
        <v>76.83</v>
      </c>
      <c r="Z1395" s="0" t="n">
        <v>441</v>
      </c>
      <c r="AA1395" s="0" t="n">
        <v>5000000</v>
      </c>
      <c r="AB1395" s="0" t="n">
        <v>7684</v>
      </c>
      <c r="AC1395" s="0" t="n">
        <v>0</v>
      </c>
      <c r="AD1395" s="0" t="s">
        <v>99</v>
      </c>
      <c r="AE1395" s="0" t="s">
        <v>99</v>
      </c>
      <c r="AH1395" s="0" t="n">
        <v>6</v>
      </c>
      <c r="AI1395" s="0" t="s">
        <v>2133</v>
      </c>
      <c r="AJ1395" s="0" t="s">
        <v>32112</v>
      </c>
      <c r="AK1395" s="0" t="s">
        <v>31135</v>
      </c>
      <c r="AL1395" s="0" t="s">
        <v>2112</v>
      </c>
    </row>
    <row r="1396" customFormat="false" ht="15" hidden="false" customHeight="false" outlineLevel="0" collapsed="false">
      <c r="A1396" s="0" t="s">
        <v>34526</v>
      </c>
      <c r="B1396" s="0" t="s">
        <v>34527</v>
      </c>
      <c r="C1396" s="0" t="s">
        <v>34528</v>
      </c>
      <c r="D1396" s="0" t="s">
        <v>34528</v>
      </c>
      <c r="E1396" s="0" t="s">
        <v>34529</v>
      </c>
      <c r="F1396" s="0" t="s">
        <v>498</v>
      </c>
      <c r="G1396" s="0" t="n">
        <v>1</v>
      </c>
      <c r="H1396" s="0" t="n">
        <v>1</v>
      </c>
      <c r="I1396" s="0" t="n">
        <v>0.01</v>
      </c>
      <c r="J1396" s="0" t="n">
        <v>1000</v>
      </c>
      <c r="K1396" s="0" t="n">
        <v>-0.29</v>
      </c>
      <c r="L1396" s="0" t="n">
        <v>96.5</v>
      </c>
      <c r="M1396" s="0" t="n">
        <v>96.78</v>
      </c>
      <c r="N1396" s="0" t="n">
        <v>97.91</v>
      </c>
      <c r="O1396" s="0" t="n">
        <v>96.63</v>
      </c>
      <c r="P1396" s="0" t="n">
        <v>0</v>
      </c>
      <c r="Q1396" s="0" t="n">
        <v>0</v>
      </c>
      <c r="R1396" s="0" t="n">
        <v>0</v>
      </c>
      <c r="S1396" s="0" t="n">
        <v>98.67</v>
      </c>
      <c r="T1396" s="0" t="n">
        <v>96.2</v>
      </c>
      <c r="U1396" s="0" t="n">
        <v>96.2</v>
      </c>
      <c r="V1396" s="0" t="n">
        <v>99.2</v>
      </c>
      <c r="W1396" s="0" t="n">
        <v>104595</v>
      </c>
      <c r="X1396" s="0" t="n">
        <v>96.5</v>
      </c>
      <c r="Y1396" s="0" t="n">
        <v>97.01</v>
      </c>
      <c r="Z1396" s="0" t="n">
        <v>21</v>
      </c>
      <c r="AA1396" s="0" t="n">
        <v>2000000</v>
      </c>
      <c r="AB1396" s="0" t="n">
        <v>1930</v>
      </c>
      <c r="AC1396" s="0" t="n">
        <v>0</v>
      </c>
      <c r="AD1396" s="0" t="s">
        <v>99</v>
      </c>
      <c r="AE1396" s="0" t="s">
        <v>99</v>
      </c>
      <c r="AH1396" s="0" t="n">
        <v>800</v>
      </c>
      <c r="AI1396" s="0" t="s">
        <v>2133</v>
      </c>
      <c r="AJ1396" s="0" t="s">
        <v>32112</v>
      </c>
      <c r="AK1396" s="0" t="s">
        <v>31135</v>
      </c>
      <c r="AL1396" s="0" t="s">
        <v>2112</v>
      </c>
    </row>
    <row r="1397" customFormat="false" ht="15" hidden="false" customHeight="false" outlineLevel="0" collapsed="false">
      <c r="A1397" s="0" t="s">
        <v>34530</v>
      </c>
      <c r="B1397" s="0" t="s">
        <v>34531</v>
      </c>
      <c r="C1397" s="0" t="s">
        <v>26042</v>
      </c>
      <c r="D1397" s="0" t="s">
        <v>26042</v>
      </c>
      <c r="E1397" s="0" t="s">
        <v>34532</v>
      </c>
      <c r="F1397" s="0" t="s">
        <v>498</v>
      </c>
      <c r="G1397" s="0" t="n">
        <v>1</v>
      </c>
      <c r="H1397" s="0" t="n">
        <v>1</v>
      </c>
      <c r="I1397" s="0" t="n">
        <v>0.01</v>
      </c>
      <c r="J1397" s="0" t="n">
        <v>1000</v>
      </c>
      <c r="K1397" s="0" t="n">
        <v>-0.09</v>
      </c>
      <c r="L1397" s="0" t="n">
        <v>100.1</v>
      </c>
      <c r="M1397" s="0" t="n">
        <v>100.19</v>
      </c>
      <c r="N1397" s="0" t="n">
        <v>100.15</v>
      </c>
      <c r="O1397" s="0" t="n">
        <v>100.13</v>
      </c>
      <c r="P1397" s="0" t="n">
        <v>0</v>
      </c>
      <c r="Q1397" s="0" t="n">
        <v>0</v>
      </c>
      <c r="R1397" s="0" t="n">
        <v>0</v>
      </c>
      <c r="S1397" s="0" t="n">
        <v>101.29</v>
      </c>
      <c r="T1397" s="0" t="n">
        <v>105</v>
      </c>
      <c r="U1397" s="0" t="n">
        <v>100.03</v>
      </c>
      <c r="V1397" s="0" t="n">
        <v>105</v>
      </c>
      <c r="W1397" s="0" t="n">
        <v>8669569</v>
      </c>
      <c r="X1397" s="0" t="n">
        <v>100.09</v>
      </c>
      <c r="Y1397" s="0" t="n">
        <v>100.1</v>
      </c>
      <c r="Z1397" s="0" t="n">
        <v>401</v>
      </c>
      <c r="AA1397" s="0" t="n">
        <v>2000000</v>
      </c>
      <c r="AB1397" s="0" t="n">
        <v>1001</v>
      </c>
      <c r="AC1397" s="0" t="n">
        <v>0</v>
      </c>
      <c r="AD1397" s="0" t="s">
        <v>99</v>
      </c>
      <c r="AE1397" s="0" t="s">
        <v>99</v>
      </c>
      <c r="AH1397" s="0" t="n">
        <v>6</v>
      </c>
      <c r="AI1397" s="0" t="s">
        <v>2133</v>
      </c>
      <c r="AJ1397" s="0" t="s">
        <v>32112</v>
      </c>
      <c r="AK1397" s="0" t="s">
        <v>31135</v>
      </c>
      <c r="AL1397" s="0" t="s">
        <v>2112</v>
      </c>
    </row>
    <row r="1398" customFormat="false" ht="15" hidden="false" customHeight="false" outlineLevel="0" collapsed="false">
      <c r="A1398" s="0" t="s">
        <v>34533</v>
      </c>
      <c r="B1398" s="0" t="s">
        <v>34534</v>
      </c>
      <c r="C1398" s="0" t="s">
        <v>19330</v>
      </c>
      <c r="D1398" s="0" t="s">
        <v>19330</v>
      </c>
      <c r="E1398" s="0" t="s">
        <v>34535</v>
      </c>
      <c r="F1398" s="0" t="s">
        <v>498</v>
      </c>
      <c r="G1398" s="0" t="n">
        <v>1</v>
      </c>
      <c r="H1398" s="0" t="n">
        <v>1</v>
      </c>
      <c r="I1398" s="0" t="n">
        <v>0.01</v>
      </c>
      <c r="J1398" s="0" t="n">
        <v>1000</v>
      </c>
      <c r="K1398" s="0" t="n">
        <v>0.42</v>
      </c>
      <c r="L1398" s="0" t="n">
        <v>95.42</v>
      </c>
      <c r="M1398" s="0" t="n">
        <v>95.02</v>
      </c>
      <c r="N1398" s="0" t="n">
        <v>95.74</v>
      </c>
      <c r="O1398" s="0" t="n">
        <v>95.42</v>
      </c>
      <c r="P1398" s="0" t="n">
        <v>0</v>
      </c>
      <c r="Q1398" s="0" t="n">
        <v>0</v>
      </c>
      <c r="R1398" s="0" t="n">
        <v>0</v>
      </c>
      <c r="S1398" s="0" t="n">
        <v>94.97</v>
      </c>
      <c r="T1398" s="0" t="n">
        <v>96.62</v>
      </c>
      <c r="U1398" s="0" t="n">
        <v>94.54</v>
      </c>
      <c r="V1398" s="0" t="n">
        <v>96.85</v>
      </c>
      <c r="W1398" s="0" t="n">
        <v>181394</v>
      </c>
      <c r="X1398" s="0" t="n">
        <v>95.47</v>
      </c>
      <c r="Y1398" s="0" t="n">
        <v>95.92</v>
      </c>
      <c r="Z1398" s="0" t="n">
        <v>34</v>
      </c>
      <c r="AA1398" s="0" t="n">
        <v>5000000</v>
      </c>
      <c r="AB1398" s="0" t="n">
        <v>954.2</v>
      </c>
      <c r="AC1398" s="0" t="n">
        <v>0</v>
      </c>
      <c r="AD1398" s="0" t="s">
        <v>99</v>
      </c>
      <c r="AE1398" s="0" t="s">
        <v>99</v>
      </c>
      <c r="AH1398" s="0" t="n">
        <v>6</v>
      </c>
      <c r="AI1398" s="0" t="s">
        <v>2133</v>
      </c>
      <c r="AJ1398" s="0" t="s">
        <v>32112</v>
      </c>
      <c r="AK1398" s="0" t="s">
        <v>31135</v>
      </c>
      <c r="AL1398" s="0" t="s">
        <v>2112</v>
      </c>
    </row>
    <row r="1399" customFormat="false" ht="15" hidden="false" customHeight="false" outlineLevel="0" collapsed="false">
      <c r="A1399" s="0" t="s">
        <v>34536</v>
      </c>
      <c r="B1399" s="0" t="s">
        <v>34537</v>
      </c>
      <c r="C1399" s="0" t="s">
        <v>18046</v>
      </c>
      <c r="D1399" s="0" t="s">
        <v>18046</v>
      </c>
      <c r="E1399" s="0" t="s">
        <v>34538</v>
      </c>
      <c r="F1399" s="0" t="s">
        <v>498</v>
      </c>
      <c r="G1399" s="0" t="n">
        <v>1</v>
      </c>
      <c r="H1399" s="0" t="n">
        <v>1</v>
      </c>
      <c r="I1399" s="0" t="n">
        <v>0.01</v>
      </c>
      <c r="J1399" s="0" t="n">
        <v>1000</v>
      </c>
      <c r="K1399" s="0" t="n">
        <v>0.77</v>
      </c>
      <c r="L1399" s="0" t="n">
        <v>97</v>
      </c>
      <c r="M1399" s="0" t="n">
        <v>96.27</v>
      </c>
      <c r="N1399" s="0" t="n">
        <v>97.27</v>
      </c>
      <c r="O1399" s="0" t="n">
        <v>96.91</v>
      </c>
      <c r="P1399" s="0" t="n">
        <v>0</v>
      </c>
      <c r="Q1399" s="0" t="n">
        <v>0</v>
      </c>
      <c r="R1399" s="0" t="n">
        <v>0</v>
      </c>
      <c r="S1399" s="0" t="n">
        <v>96.45</v>
      </c>
      <c r="T1399" s="0" t="n">
        <v>98.37</v>
      </c>
      <c r="U1399" s="0" t="n">
        <v>96.03</v>
      </c>
      <c r="V1399" s="0" t="n">
        <v>98.38</v>
      </c>
      <c r="W1399" s="0" t="n">
        <v>591222</v>
      </c>
      <c r="X1399" s="0" t="n">
        <v>96.6</v>
      </c>
      <c r="Y1399" s="0" t="n">
        <v>96.79</v>
      </c>
      <c r="Z1399" s="0" t="n">
        <v>59</v>
      </c>
      <c r="AA1399" s="0" t="n">
        <v>3000000</v>
      </c>
      <c r="AB1399" s="0" t="n">
        <v>970</v>
      </c>
      <c r="AC1399" s="0" t="n">
        <v>0</v>
      </c>
      <c r="AD1399" s="0" t="s">
        <v>99</v>
      </c>
      <c r="AE1399" s="0" t="s">
        <v>99</v>
      </c>
      <c r="AH1399" s="0" t="n">
        <v>6</v>
      </c>
      <c r="AI1399" s="0" t="s">
        <v>2133</v>
      </c>
      <c r="AJ1399" s="0" t="s">
        <v>32112</v>
      </c>
      <c r="AK1399" s="0" t="s">
        <v>31135</v>
      </c>
      <c r="AL1399" s="0" t="s">
        <v>2112</v>
      </c>
    </row>
    <row r="1400" customFormat="false" ht="15" hidden="false" customHeight="false" outlineLevel="0" collapsed="false">
      <c r="A1400" s="0" t="s">
        <v>34539</v>
      </c>
      <c r="B1400" s="0" t="s">
        <v>34540</v>
      </c>
      <c r="C1400" s="0" t="s">
        <v>23744</v>
      </c>
      <c r="D1400" s="0" t="s">
        <v>23744</v>
      </c>
      <c r="E1400" s="0" t="s">
        <v>34541</v>
      </c>
      <c r="F1400" s="0" t="s">
        <v>498</v>
      </c>
      <c r="G1400" s="0" t="n">
        <v>1</v>
      </c>
      <c r="H1400" s="0" t="n">
        <v>1</v>
      </c>
      <c r="I1400" s="0" t="n">
        <v>0.01</v>
      </c>
      <c r="J1400" s="0" t="n">
        <v>600</v>
      </c>
      <c r="K1400" s="0" t="n">
        <v>-0.48</v>
      </c>
      <c r="L1400" s="0" t="n">
        <v>99.11</v>
      </c>
      <c r="M1400" s="0" t="n">
        <v>99.59</v>
      </c>
      <c r="N1400" s="0" t="n">
        <v>98.37</v>
      </c>
      <c r="O1400" s="0" t="n">
        <v>99.11</v>
      </c>
      <c r="P1400" s="0" t="n">
        <v>0</v>
      </c>
      <c r="Q1400" s="0" t="n">
        <v>0</v>
      </c>
      <c r="R1400" s="0" t="n">
        <v>0</v>
      </c>
      <c r="S1400" s="0" t="n">
        <v>99.6</v>
      </c>
      <c r="T1400" s="0" t="n">
        <v>99.5</v>
      </c>
      <c r="U1400" s="0" t="n">
        <v>98.89</v>
      </c>
      <c r="V1400" s="0" t="n">
        <v>100.21</v>
      </c>
      <c r="W1400" s="0" t="n">
        <v>37648</v>
      </c>
      <c r="X1400" s="0" t="n">
        <v>98.11</v>
      </c>
      <c r="Y1400" s="0" t="n">
        <v>99.46</v>
      </c>
      <c r="Z1400" s="0" t="n">
        <v>15</v>
      </c>
      <c r="AA1400" s="0" t="n">
        <v>3000000</v>
      </c>
      <c r="AB1400" s="0" t="n">
        <v>8919.9</v>
      </c>
      <c r="AC1400" s="0" t="n">
        <v>0</v>
      </c>
      <c r="AD1400" s="0" t="s">
        <v>99</v>
      </c>
      <c r="AE1400" s="0" t="s">
        <v>99</v>
      </c>
      <c r="AH1400" s="0" t="n">
        <v>6</v>
      </c>
      <c r="AI1400" s="0" t="s">
        <v>2133</v>
      </c>
      <c r="AJ1400" s="0" t="s">
        <v>32112</v>
      </c>
      <c r="AK1400" s="0" t="s">
        <v>31135</v>
      </c>
      <c r="AL1400" s="0" t="s">
        <v>2112</v>
      </c>
    </row>
    <row r="1401" customFormat="false" ht="15" hidden="false" customHeight="false" outlineLevel="0" collapsed="false">
      <c r="A1401" s="0" t="s">
        <v>34542</v>
      </c>
      <c r="B1401" s="0" t="s">
        <v>34543</v>
      </c>
      <c r="C1401" s="0" t="s">
        <v>24842</v>
      </c>
      <c r="D1401" s="0" t="s">
        <v>24842</v>
      </c>
      <c r="E1401" s="0" t="s">
        <v>34544</v>
      </c>
      <c r="F1401" s="0" t="s">
        <v>498</v>
      </c>
      <c r="G1401" s="0" t="n">
        <v>1</v>
      </c>
      <c r="H1401" s="0" t="n">
        <v>1</v>
      </c>
      <c r="I1401" s="0" t="n">
        <v>0.01</v>
      </c>
      <c r="J1401" s="0" t="n">
        <v>1000</v>
      </c>
      <c r="K1401" s="0" t="n">
        <v>1</v>
      </c>
      <c r="L1401" s="0" t="n">
        <v>103.7</v>
      </c>
      <c r="M1401" s="0" t="n">
        <v>102.67</v>
      </c>
      <c r="N1401" s="0" t="n">
        <v>101.85</v>
      </c>
      <c r="O1401" s="0" t="n">
        <v>103.7</v>
      </c>
      <c r="P1401" s="0" t="n">
        <v>0</v>
      </c>
      <c r="Q1401" s="0" t="n">
        <v>0</v>
      </c>
      <c r="R1401" s="0" t="n">
        <v>0</v>
      </c>
      <c r="S1401" s="0" t="n">
        <v>103.7</v>
      </c>
      <c r="T1401" s="0" t="n">
        <v>103.69</v>
      </c>
      <c r="U1401" s="0" t="n">
        <v>103.69</v>
      </c>
      <c r="V1401" s="0" t="n">
        <v>103.7</v>
      </c>
      <c r="W1401" s="0" t="n">
        <v>22814</v>
      </c>
      <c r="X1401" s="0" t="n">
        <v>103.69</v>
      </c>
      <c r="Y1401" s="0" t="n">
        <v>103.7</v>
      </c>
      <c r="Z1401" s="0" t="n">
        <v>8</v>
      </c>
      <c r="AA1401" s="0" t="n">
        <v>5000000</v>
      </c>
      <c r="AB1401" s="0" t="n">
        <v>1037</v>
      </c>
      <c r="AC1401" s="0" t="n">
        <v>0</v>
      </c>
      <c r="AD1401" s="0" t="s">
        <v>99</v>
      </c>
      <c r="AE1401" s="0" t="s">
        <v>99</v>
      </c>
      <c r="AH1401" s="0" t="n">
        <v>6</v>
      </c>
      <c r="AI1401" s="0" t="s">
        <v>2133</v>
      </c>
      <c r="AJ1401" s="0" t="s">
        <v>32112</v>
      </c>
      <c r="AK1401" s="0" t="s">
        <v>31135</v>
      </c>
      <c r="AL1401" s="0" t="s">
        <v>2112</v>
      </c>
    </row>
    <row r="1402" customFormat="false" ht="15" hidden="false" customHeight="false" outlineLevel="0" collapsed="false">
      <c r="A1402" s="0" t="s">
        <v>34545</v>
      </c>
      <c r="B1402" s="0" t="s">
        <v>34546</v>
      </c>
      <c r="C1402" s="0" t="s">
        <v>18712</v>
      </c>
      <c r="D1402" s="0" t="s">
        <v>18712</v>
      </c>
      <c r="E1402" s="0" t="s">
        <v>34547</v>
      </c>
      <c r="F1402" s="0" t="s">
        <v>498</v>
      </c>
      <c r="G1402" s="0" t="n">
        <v>1</v>
      </c>
      <c r="H1402" s="0" t="n">
        <v>1</v>
      </c>
      <c r="I1402" s="0" t="n">
        <v>0.01</v>
      </c>
      <c r="J1402" s="0" t="n">
        <v>1000</v>
      </c>
      <c r="K1402" s="0" t="n">
        <v>-3.5</v>
      </c>
      <c r="L1402" s="0" t="n">
        <v>92.74</v>
      </c>
      <c r="M1402" s="0" t="n">
        <v>94.85</v>
      </c>
      <c r="N1402" s="0" t="n">
        <v>92.1</v>
      </c>
      <c r="O1402" s="0" t="n">
        <v>92.74</v>
      </c>
      <c r="P1402" s="0" t="n">
        <v>0</v>
      </c>
      <c r="Q1402" s="0" t="n">
        <v>0</v>
      </c>
      <c r="R1402" s="0" t="n">
        <v>0</v>
      </c>
      <c r="S1402" s="0" t="n">
        <v>93.07</v>
      </c>
      <c r="T1402" s="0" t="n">
        <v>92.71</v>
      </c>
      <c r="U1402" s="0" t="n">
        <v>92.63</v>
      </c>
      <c r="V1402" s="0" t="n">
        <v>94.87</v>
      </c>
      <c r="W1402" s="0" t="n">
        <v>45603</v>
      </c>
      <c r="X1402" s="0" t="n">
        <v>92.6</v>
      </c>
      <c r="Y1402" s="0" t="n">
        <v>92.74</v>
      </c>
      <c r="Z1402" s="0" t="n">
        <v>31</v>
      </c>
      <c r="AA1402" s="0" t="n">
        <v>5000000</v>
      </c>
      <c r="AB1402" s="0" t="n">
        <v>927.4</v>
      </c>
      <c r="AC1402" s="0" t="n">
        <v>0</v>
      </c>
      <c r="AD1402" s="0" t="s">
        <v>99</v>
      </c>
      <c r="AE1402" s="0" t="s">
        <v>99</v>
      </c>
      <c r="AH1402" s="0" t="n">
        <v>6</v>
      </c>
      <c r="AI1402" s="0" t="s">
        <v>2133</v>
      </c>
      <c r="AJ1402" s="0" t="s">
        <v>32112</v>
      </c>
      <c r="AK1402" s="0" t="s">
        <v>31135</v>
      </c>
      <c r="AL1402" s="0" t="s">
        <v>2112</v>
      </c>
    </row>
    <row r="1403" customFormat="false" ht="15" hidden="false" customHeight="false" outlineLevel="0" collapsed="false">
      <c r="A1403" s="0" t="s">
        <v>34548</v>
      </c>
      <c r="B1403" s="0" t="s">
        <v>34549</v>
      </c>
      <c r="C1403" s="0" t="s">
        <v>25737</v>
      </c>
      <c r="D1403" s="0" t="s">
        <v>25737</v>
      </c>
      <c r="E1403" s="0" t="s">
        <v>34550</v>
      </c>
      <c r="F1403" s="0" t="s">
        <v>498</v>
      </c>
      <c r="G1403" s="0" t="n">
        <v>1</v>
      </c>
      <c r="H1403" s="0" t="n">
        <v>1</v>
      </c>
      <c r="I1403" s="0" t="n">
        <v>0.01</v>
      </c>
      <c r="J1403" s="0" t="n">
        <v>1000</v>
      </c>
      <c r="K1403" s="0" t="n">
        <v>0.05</v>
      </c>
      <c r="L1403" s="0" t="n">
        <v>96.75</v>
      </c>
      <c r="M1403" s="0" t="n">
        <v>96.7</v>
      </c>
      <c r="N1403" s="0" t="n">
        <v>96.67</v>
      </c>
      <c r="O1403" s="0" t="n">
        <v>96.75</v>
      </c>
      <c r="P1403" s="0" t="n">
        <v>0</v>
      </c>
      <c r="Q1403" s="0" t="n">
        <v>0</v>
      </c>
      <c r="R1403" s="0" t="n">
        <v>0</v>
      </c>
      <c r="S1403" s="0" t="n">
        <v>96.72</v>
      </c>
      <c r="T1403" s="0" t="n">
        <v>96.69</v>
      </c>
      <c r="U1403" s="0" t="n">
        <v>96.49</v>
      </c>
      <c r="V1403" s="0" t="n">
        <v>96.75</v>
      </c>
      <c r="W1403" s="0" t="n">
        <v>9756530</v>
      </c>
      <c r="X1403" s="0" t="n">
        <v>96.8</v>
      </c>
      <c r="Y1403" s="0" t="n">
        <v>96.87</v>
      </c>
      <c r="Z1403" s="0" t="n">
        <v>144</v>
      </c>
      <c r="AA1403" s="0" t="n">
        <v>7000000</v>
      </c>
      <c r="AB1403" s="0" t="n">
        <v>967.5</v>
      </c>
      <c r="AC1403" s="0" t="n">
        <v>0</v>
      </c>
      <c r="AD1403" s="0" t="s">
        <v>99</v>
      </c>
      <c r="AE1403" s="0" t="s">
        <v>99</v>
      </c>
      <c r="AH1403" s="0" t="n">
        <v>6</v>
      </c>
      <c r="AI1403" s="0" t="s">
        <v>2133</v>
      </c>
      <c r="AJ1403" s="0" t="s">
        <v>32112</v>
      </c>
      <c r="AK1403" s="0" t="s">
        <v>31135</v>
      </c>
      <c r="AL1403" s="0" t="s">
        <v>2112</v>
      </c>
    </row>
    <row r="1404" customFormat="false" ht="15" hidden="false" customHeight="false" outlineLevel="0" collapsed="false">
      <c r="A1404" s="0" t="s">
        <v>34551</v>
      </c>
      <c r="B1404" s="0" t="s">
        <v>34552</v>
      </c>
      <c r="C1404" s="0" t="s">
        <v>34553</v>
      </c>
      <c r="D1404" s="0" t="s">
        <v>34553</v>
      </c>
      <c r="E1404" s="0" t="s">
        <v>34554</v>
      </c>
      <c r="F1404" s="0" t="s">
        <v>498</v>
      </c>
      <c r="G1404" s="0" t="n">
        <v>1</v>
      </c>
      <c r="H1404" s="0" t="n">
        <v>1</v>
      </c>
      <c r="I1404" s="0" t="n">
        <v>0.01</v>
      </c>
      <c r="J1404" s="0" t="n">
        <v>200</v>
      </c>
      <c r="K1404" s="0" t="n">
        <v>-1.03</v>
      </c>
      <c r="L1404" s="0" t="n">
        <v>97.99</v>
      </c>
      <c r="M1404" s="0" t="n">
        <v>99.01</v>
      </c>
      <c r="N1404" s="0" t="n">
        <v>98.22</v>
      </c>
      <c r="O1404" s="0" t="n">
        <v>98</v>
      </c>
      <c r="P1404" s="0" t="n">
        <v>0</v>
      </c>
      <c r="Q1404" s="0" t="n">
        <v>0</v>
      </c>
      <c r="R1404" s="0" t="n">
        <v>0</v>
      </c>
      <c r="S1404" s="0" t="n">
        <v>97.96</v>
      </c>
      <c r="T1404" s="0" t="n">
        <v>98.18</v>
      </c>
      <c r="U1404" s="0" t="n">
        <v>97.75</v>
      </c>
      <c r="V1404" s="0" t="n">
        <v>98.95</v>
      </c>
      <c r="W1404" s="0" t="n">
        <v>122450</v>
      </c>
      <c r="X1404" s="0" t="n">
        <v>97.83</v>
      </c>
      <c r="Y1404" s="0" t="n">
        <v>98</v>
      </c>
      <c r="Z1404" s="0" t="n">
        <v>42</v>
      </c>
      <c r="AA1404" s="0" t="n">
        <v>7000000</v>
      </c>
      <c r="AB1404" s="0" t="n">
        <v>391.96</v>
      </c>
      <c r="AC1404" s="0" t="n">
        <v>0</v>
      </c>
      <c r="AD1404" s="0" t="s">
        <v>99</v>
      </c>
      <c r="AE1404" s="0" t="s">
        <v>99</v>
      </c>
      <c r="AH1404" s="0" t="n">
        <v>6</v>
      </c>
      <c r="AI1404" s="0" t="s">
        <v>2133</v>
      </c>
      <c r="AJ1404" s="0" t="s">
        <v>32112</v>
      </c>
      <c r="AK1404" s="0" t="s">
        <v>31135</v>
      </c>
      <c r="AL1404" s="0" t="s">
        <v>2112</v>
      </c>
    </row>
    <row r="1405" customFormat="false" ht="15" hidden="false" customHeight="false" outlineLevel="0" collapsed="false">
      <c r="A1405" s="0" t="s">
        <v>34555</v>
      </c>
      <c r="B1405" s="0" t="s">
        <v>34556</v>
      </c>
      <c r="C1405" s="0" t="s">
        <v>18061</v>
      </c>
      <c r="D1405" s="0" t="s">
        <v>18061</v>
      </c>
      <c r="E1405" s="0" t="s">
        <v>34557</v>
      </c>
      <c r="F1405" s="0" t="s">
        <v>498</v>
      </c>
      <c r="G1405" s="0" t="n">
        <v>1</v>
      </c>
      <c r="H1405" s="0" t="n">
        <v>1</v>
      </c>
      <c r="I1405" s="0" t="n">
        <v>0.01</v>
      </c>
      <c r="J1405" s="0" t="n">
        <v>750</v>
      </c>
      <c r="K1405" s="0" t="n">
        <v>0</v>
      </c>
      <c r="L1405" s="0" t="n">
        <v>95.23</v>
      </c>
      <c r="M1405" s="0" t="n">
        <v>95.23</v>
      </c>
      <c r="N1405" s="0" t="n">
        <v>94.92</v>
      </c>
      <c r="O1405" s="0" t="n">
        <v>95.23</v>
      </c>
      <c r="P1405" s="0" t="n">
        <v>0</v>
      </c>
      <c r="Q1405" s="0" t="n">
        <v>0</v>
      </c>
      <c r="R1405" s="0" t="n">
        <v>0</v>
      </c>
      <c r="S1405" s="0" t="n">
        <v>95.14</v>
      </c>
      <c r="T1405" s="0" t="n">
        <v>94.54</v>
      </c>
      <c r="U1405" s="0" t="n">
        <v>94.53</v>
      </c>
      <c r="V1405" s="0" t="n">
        <v>95.23</v>
      </c>
      <c r="W1405" s="0" t="n">
        <v>80627</v>
      </c>
      <c r="X1405" s="0" t="n">
        <v>95.06</v>
      </c>
      <c r="Y1405" s="0" t="n">
        <v>95.23</v>
      </c>
      <c r="Z1405" s="0" t="n">
        <v>26</v>
      </c>
      <c r="AA1405" s="0" t="n">
        <v>5500000</v>
      </c>
      <c r="AB1405" s="0" t="n">
        <v>18569.85</v>
      </c>
      <c r="AC1405" s="0" t="n">
        <v>0</v>
      </c>
      <c r="AD1405" s="0" t="s">
        <v>99</v>
      </c>
      <c r="AE1405" s="0" t="s">
        <v>99</v>
      </c>
      <c r="AH1405" s="0" t="n">
        <v>6</v>
      </c>
      <c r="AI1405" s="0" t="s">
        <v>2133</v>
      </c>
      <c r="AJ1405" s="0" t="s">
        <v>32112</v>
      </c>
      <c r="AK1405" s="0" t="s">
        <v>31135</v>
      </c>
      <c r="AL1405" s="0" t="s">
        <v>2112</v>
      </c>
    </row>
    <row r="1406" customFormat="false" ht="15" hidden="false" customHeight="false" outlineLevel="0" collapsed="false">
      <c r="A1406" s="0" t="s">
        <v>34558</v>
      </c>
      <c r="B1406" s="0" t="s">
        <v>34559</v>
      </c>
      <c r="C1406" s="0" t="s">
        <v>179</v>
      </c>
      <c r="D1406" s="0" t="s">
        <v>179</v>
      </c>
      <c r="E1406" s="0" t="s">
        <v>180</v>
      </c>
      <c r="F1406" s="0" t="s">
        <v>498</v>
      </c>
      <c r="G1406" s="0" t="n">
        <v>1</v>
      </c>
      <c r="H1406" s="0" t="n">
        <v>1</v>
      </c>
      <c r="I1406" s="0" t="n">
        <v>0.01</v>
      </c>
      <c r="J1406" s="0" t="n">
        <v>1000</v>
      </c>
      <c r="K1406" s="0" t="n">
        <v>-0.3</v>
      </c>
      <c r="L1406" s="0" t="n">
        <v>94.58</v>
      </c>
      <c r="M1406" s="0" t="n">
        <v>94.86</v>
      </c>
      <c r="N1406" s="0" t="n">
        <v>94.91</v>
      </c>
      <c r="O1406" s="0" t="n">
        <v>94.58</v>
      </c>
      <c r="P1406" s="0" t="n">
        <v>0</v>
      </c>
      <c r="Q1406" s="0" t="n">
        <v>0</v>
      </c>
      <c r="R1406" s="0" t="n">
        <v>0</v>
      </c>
      <c r="S1406" s="0" t="n">
        <v>94.44</v>
      </c>
      <c r="T1406" s="0" t="n">
        <v>95.37</v>
      </c>
      <c r="U1406" s="0" t="n">
        <v>94.34</v>
      </c>
      <c r="V1406" s="0" t="n">
        <v>95.48</v>
      </c>
      <c r="W1406" s="0" t="n">
        <v>2411173</v>
      </c>
      <c r="X1406" s="0" t="n">
        <v>94.57</v>
      </c>
      <c r="Y1406" s="0" t="n">
        <v>94.58</v>
      </c>
      <c r="Z1406" s="0" t="n">
        <v>96</v>
      </c>
      <c r="AA1406" s="0" t="n">
        <v>12000000</v>
      </c>
      <c r="AB1406" s="0" t="n">
        <v>945.8</v>
      </c>
      <c r="AC1406" s="0" t="n">
        <v>0</v>
      </c>
      <c r="AD1406" s="0" t="s">
        <v>99</v>
      </c>
      <c r="AE1406" s="0" t="s">
        <v>99</v>
      </c>
      <c r="AH1406" s="0" t="n">
        <v>6</v>
      </c>
      <c r="AI1406" s="0" t="s">
        <v>2133</v>
      </c>
      <c r="AJ1406" s="0" t="s">
        <v>32112</v>
      </c>
      <c r="AK1406" s="0" t="s">
        <v>31135</v>
      </c>
      <c r="AL1406" s="0" t="s">
        <v>2112</v>
      </c>
    </row>
    <row r="1407" customFormat="false" ht="15" hidden="false" customHeight="false" outlineLevel="0" collapsed="false">
      <c r="A1407" s="0" t="s">
        <v>34560</v>
      </c>
      <c r="B1407" s="0" t="s">
        <v>34561</v>
      </c>
      <c r="C1407" s="0" t="s">
        <v>25371</v>
      </c>
      <c r="D1407" s="0" t="s">
        <v>25371</v>
      </c>
      <c r="E1407" s="0" t="s">
        <v>34562</v>
      </c>
      <c r="F1407" s="0" t="s">
        <v>498</v>
      </c>
      <c r="G1407" s="0" t="n">
        <v>1</v>
      </c>
      <c r="H1407" s="0" t="n">
        <v>1</v>
      </c>
      <c r="I1407" s="0" t="n">
        <v>0.01</v>
      </c>
      <c r="J1407" s="0" t="n">
        <v>1000</v>
      </c>
      <c r="K1407" s="0" t="n">
        <v>0.31</v>
      </c>
      <c r="L1407" s="0" t="n">
        <v>96.89</v>
      </c>
      <c r="M1407" s="0" t="n">
        <v>96.6</v>
      </c>
      <c r="N1407" s="0" t="n">
        <v>96.65</v>
      </c>
      <c r="O1407" s="0" t="n">
        <v>96.85</v>
      </c>
      <c r="P1407" s="0" t="n">
        <v>0</v>
      </c>
      <c r="Q1407" s="0" t="n">
        <v>0</v>
      </c>
      <c r="R1407" s="0" t="n">
        <v>0</v>
      </c>
      <c r="S1407" s="0" t="n">
        <v>96.49</v>
      </c>
      <c r="T1407" s="0" t="n">
        <v>96.85</v>
      </c>
      <c r="U1407" s="0" t="n">
        <v>96.12</v>
      </c>
      <c r="V1407" s="0" t="n">
        <v>96.98</v>
      </c>
      <c r="W1407" s="0" t="n">
        <v>8805599</v>
      </c>
      <c r="X1407" s="0" t="n">
        <v>96.66</v>
      </c>
      <c r="Y1407" s="0" t="n">
        <v>96.89</v>
      </c>
      <c r="Z1407" s="0" t="n">
        <v>420</v>
      </c>
      <c r="AA1407" s="0" t="n">
        <v>12000000</v>
      </c>
      <c r="AB1407" s="0" t="n">
        <v>14533.5</v>
      </c>
      <c r="AC1407" s="0" t="n">
        <v>0</v>
      </c>
      <c r="AD1407" s="0" t="s">
        <v>99</v>
      </c>
      <c r="AE1407" s="0" t="s">
        <v>99</v>
      </c>
      <c r="AH1407" s="0" t="n">
        <v>8</v>
      </c>
      <c r="AI1407" s="0" t="s">
        <v>2133</v>
      </c>
      <c r="AJ1407" s="0" t="s">
        <v>32112</v>
      </c>
      <c r="AK1407" s="0" t="s">
        <v>31135</v>
      </c>
      <c r="AL1407" s="0" t="s">
        <v>2112</v>
      </c>
    </row>
    <row r="1408" customFormat="false" ht="15" hidden="false" customHeight="false" outlineLevel="0" collapsed="false">
      <c r="A1408" s="0" t="s">
        <v>34563</v>
      </c>
      <c r="B1408" s="0" t="s">
        <v>34564</v>
      </c>
      <c r="C1408" s="0" t="s">
        <v>18569</v>
      </c>
      <c r="D1408" s="0" t="s">
        <v>18569</v>
      </c>
      <c r="E1408" s="0" t="s">
        <v>34565</v>
      </c>
      <c r="F1408" s="0" t="s">
        <v>498</v>
      </c>
      <c r="G1408" s="0" t="n">
        <v>1</v>
      </c>
      <c r="H1408" s="0" t="n">
        <v>1</v>
      </c>
      <c r="I1408" s="0" t="n">
        <v>0.01</v>
      </c>
      <c r="J1408" s="0" t="n">
        <v>1000</v>
      </c>
      <c r="K1408" s="0" t="n">
        <v>0.09</v>
      </c>
      <c r="L1408" s="0" t="n">
        <v>100.19</v>
      </c>
      <c r="M1408" s="0" t="n">
        <v>100.1</v>
      </c>
      <c r="N1408" s="0" t="n">
        <v>100</v>
      </c>
      <c r="O1408" s="0" t="n">
        <v>100.19</v>
      </c>
      <c r="P1408" s="0" t="n">
        <v>0</v>
      </c>
      <c r="Q1408" s="0" t="n">
        <v>0</v>
      </c>
      <c r="R1408" s="0" t="n">
        <v>0</v>
      </c>
      <c r="S1408" s="0" t="n">
        <v>100.2</v>
      </c>
      <c r="T1408" s="0" t="n">
        <v>100.5</v>
      </c>
      <c r="U1408" s="0" t="n">
        <v>100.16</v>
      </c>
      <c r="V1408" s="0" t="n">
        <v>100.5</v>
      </c>
      <c r="W1408" s="0" t="n">
        <v>4969129</v>
      </c>
      <c r="X1408" s="0" t="n">
        <v>100.18</v>
      </c>
      <c r="Y1408" s="0" t="n">
        <v>100.19</v>
      </c>
      <c r="Z1408" s="0" t="n">
        <v>227</v>
      </c>
      <c r="AA1408" s="0" t="n">
        <v>8500000</v>
      </c>
      <c r="AB1408" s="0" t="n">
        <v>15028.5</v>
      </c>
      <c r="AC1408" s="0" t="n">
        <v>0</v>
      </c>
      <c r="AD1408" s="0" t="s">
        <v>99</v>
      </c>
      <c r="AE1408" s="0" t="s">
        <v>99</v>
      </c>
      <c r="AH1408" s="0" t="n">
        <v>8</v>
      </c>
      <c r="AI1408" s="0" t="s">
        <v>2133</v>
      </c>
      <c r="AJ1408" s="0" t="s">
        <v>32112</v>
      </c>
      <c r="AK1408" s="0" t="s">
        <v>31135</v>
      </c>
      <c r="AL1408" s="0" t="s">
        <v>2112</v>
      </c>
    </row>
    <row r="1409" customFormat="false" ht="15" hidden="false" customHeight="false" outlineLevel="0" collapsed="false">
      <c r="A1409" s="0" t="s">
        <v>34566</v>
      </c>
      <c r="B1409" s="0" t="s">
        <v>34567</v>
      </c>
      <c r="C1409" s="0" t="s">
        <v>25675</v>
      </c>
      <c r="D1409" s="0" t="s">
        <v>25675</v>
      </c>
      <c r="E1409" s="0" t="s">
        <v>34568</v>
      </c>
      <c r="F1409" s="0" t="s">
        <v>498</v>
      </c>
      <c r="G1409" s="0" t="n">
        <v>3</v>
      </c>
      <c r="H1409" s="0" t="n">
        <v>1</v>
      </c>
      <c r="I1409" s="0" t="n">
        <v>0.01</v>
      </c>
      <c r="J1409" s="0" t="n">
        <v>1000</v>
      </c>
      <c r="K1409" s="0" t="n">
        <v>-0.31</v>
      </c>
      <c r="L1409" s="0" t="n">
        <v>95.5</v>
      </c>
      <c r="M1409" s="0" t="n">
        <v>95.8</v>
      </c>
      <c r="N1409" s="0" t="n">
        <v>95.58</v>
      </c>
      <c r="O1409" s="0" t="n">
        <v>95.49</v>
      </c>
      <c r="P1409" s="0" t="n">
        <v>0</v>
      </c>
      <c r="Q1409" s="0" t="n">
        <v>0</v>
      </c>
      <c r="R1409" s="0" t="n">
        <v>0</v>
      </c>
      <c r="S1409" s="0" t="n">
        <v>95.26</v>
      </c>
      <c r="T1409" s="0" t="n">
        <v>95.81</v>
      </c>
      <c r="U1409" s="0" t="n">
        <v>95.2</v>
      </c>
      <c r="V1409" s="0" t="n">
        <v>95.82</v>
      </c>
      <c r="W1409" s="0" t="n">
        <v>1408937</v>
      </c>
      <c r="X1409" s="0" t="n">
        <v>95.49</v>
      </c>
      <c r="Y1409" s="0" t="n">
        <v>95.65</v>
      </c>
      <c r="Z1409" s="0" t="n">
        <v>91</v>
      </c>
      <c r="AA1409" s="0" t="n">
        <v>3000000</v>
      </c>
      <c r="AB1409" s="0" t="n">
        <v>955</v>
      </c>
      <c r="AC1409" s="0" t="n">
        <v>0</v>
      </c>
      <c r="AD1409" s="0" t="s">
        <v>99</v>
      </c>
      <c r="AE1409" s="0" t="s">
        <v>99</v>
      </c>
      <c r="AH1409" s="0" t="n">
        <v>6</v>
      </c>
      <c r="AI1409" s="0" t="s">
        <v>2133</v>
      </c>
      <c r="AJ1409" s="0" t="s">
        <v>32112</v>
      </c>
      <c r="AK1409" s="0" t="s">
        <v>31135</v>
      </c>
      <c r="AL1409" s="0" t="s">
        <v>2112</v>
      </c>
    </row>
    <row r="1410" customFormat="false" ht="15" hidden="false" customHeight="false" outlineLevel="0" collapsed="false">
      <c r="A1410" s="0" t="s">
        <v>34569</v>
      </c>
      <c r="B1410" s="0" t="s">
        <v>34570</v>
      </c>
      <c r="C1410" s="0" t="s">
        <v>20873</v>
      </c>
      <c r="D1410" s="0" t="s">
        <v>20873</v>
      </c>
      <c r="E1410" s="0" t="s">
        <v>34571</v>
      </c>
      <c r="F1410" s="0" t="s">
        <v>498</v>
      </c>
      <c r="G1410" s="0" t="n">
        <v>3</v>
      </c>
      <c r="H1410" s="0" t="n">
        <v>1</v>
      </c>
      <c r="I1410" s="0" t="n">
        <v>0.01</v>
      </c>
      <c r="J1410" s="0" t="n">
        <v>1000</v>
      </c>
      <c r="K1410" s="0" t="n">
        <v>0.7</v>
      </c>
      <c r="L1410" s="0" t="n">
        <v>84.6</v>
      </c>
      <c r="M1410" s="0" t="n">
        <v>84.11</v>
      </c>
      <c r="N1410" s="0" t="n">
        <v>84.1</v>
      </c>
      <c r="O1410" s="0" t="n">
        <v>84.6</v>
      </c>
      <c r="P1410" s="0" t="n">
        <v>0</v>
      </c>
      <c r="Q1410" s="0" t="n">
        <v>0</v>
      </c>
      <c r="R1410" s="0" t="n">
        <v>0</v>
      </c>
      <c r="S1410" s="0" t="n">
        <v>84.31</v>
      </c>
      <c r="T1410" s="0" t="n">
        <v>84.01</v>
      </c>
      <c r="U1410" s="0" t="n">
        <v>84.01</v>
      </c>
      <c r="V1410" s="0" t="n">
        <v>84.6</v>
      </c>
      <c r="W1410" s="0" t="n">
        <v>70820</v>
      </c>
      <c r="X1410" s="0" t="n">
        <v>84.6</v>
      </c>
      <c r="Y1410" s="0" t="n">
        <v>84.8</v>
      </c>
      <c r="Z1410" s="0" t="n">
        <v>13</v>
      </c>
      <c r="AA1410" s="0" t="n">
        <v>1000000</v>
      </c>
      <c r="AB1410" s="0" t="n">
        <v>4230</v>
      </c>
      <c r="AC1410" s="0" t="n">
        <v>0</v>
      </c>
      <c r="AD1410" s="0" t="s">
        <v>99</v>
      </c>
      <c r="AE1410" s="0" t="s">
        <v>99</v>
      </c>
      <c r="AH1410" s="0" t="n">
        <v>6</v>
      </c>
      <c r="AI1410" s="0" t="s">
        <v>2133</v>
      </c>
      <c r="AJ1410" s="0" t="s">
        <v>32112</v>
      </c>
      <c r="AK1410" s="0" t="s">
        <v>31135</v>
      </c>
      <c r="AL1410" s="0" t="s">
        <v>2112</v>
      </c>
    </row>
    <row r="1411" customFormat="false" ht="15" hidden="false" customHeight="false" outlineLevel="0" collapsed="false">
      <c r="A1411" s="0" t="s">
        <v>34572</v>
      </c>
      <c r="B1411" s="0" t="s">
        <v>34573</v>
      </c>
      <c r="C1411" s="0" t="s">
        <v>34574</v>
      </c>
      <c r="D1411" s="0" t="s">
        <v>34574</v>
      </c>
      <c r="E1411" s="0" t="s">
        <v>34575</v>
      </c>
      <c r="F1411" s="0" t="s">
        <v>1987</v>
      </c>
      <c r="G1411" s="0" t="n">
        <v>1</v>
      </c>
      <c r="H1411" s="0" t="n">
        <v>1</v>
      </c>
      <c r="I1411" s="0" t="n">
        <v>0.01</v>
      </c>
      <c r="J1411" s="0" t="n">
        <v>1000</v>
      </c>
      <c r="K1411" s="0" t="n">
        <v>0</v>
      </c>
      <c r="L1411" s="0" t="n">
        <v>0</v>
      </c>
      <c r="M1411" s="0" t="n">
        <v>112.96</v>
      </c>
      <c r="N1411" s="0" t="n">
        <v>0</v>
      </c>
      <c r="O1411" s="0" t="n">
        <v>112.96</v>
      </c>
      <c r="P1411" s="0" t="n">
        <v>0</v>
      </c>
      <c r="Q1411" s="0" t="n">
        <v>0</v>
      </c>
      <c r="R1411" s="0" t="n">
        <v>0</v>
      </c>
      <c r="S1411" s="0" t="n">
        <v>0</v>
      </c>
      <c r="T1411" s="0" t="n">
        <v>0</v>
      </c>
      <c r="U1411" s="0" t="n">
        <v>0</v>
      </c>
      <c r="V1411" s="0" t="n">
        <v>0</v>
      </c>
      <c r="W1411" s="0" t="n">
        <v>0</v>
      </c>
      <c r="X1411" s="0" t="n">
        <v>101.04</v>
      </c>
      <c r="Y1411" s="0" t="n">
        <v>112.92</v>
      </c>
      <c r="Z1411" s="0" t="n">
        <v>0</v>
      </c>
      <c r="AA1411" s="0" t="n">
        <v>5000000</v>
      </c>
      <c r="AB1411" s="0" t="n">
        <v>0</v>
      </c>
      <c r="AC1411" s="0" t="n">
        <v>0</v>
      </c>
      <c r="AD1411" s="0" t="s">
        <v>99</v>
      </c>
      <c r="AE1411" s="0" t="s">
        <v>99</v>
      </c>
      <c r="AH1411" s="0" t="n">
        <v>-100</v>
      </c>
      <c r="AI1411" s="0" t="s">
        <v>2133</v>
      </c>
      <c r="AJ1411" s="0" t="s">
        <v>32112</v>
      </c>
      <c r="AK1411" s="0" t="s">
        <v>31143</v>
      </c>
      <c r="AL1411" s="0" t="s">
        <v>2112</v>
      </c>
    </row>
    <row r="1412" customFormat="false" ht="15" hidden="false" customHeight="false" outlineLevel="0" collapsed="false">
      <c r="A1412" s="0" t="s">
        <v>34576</v>
      </c>
      <c r="B1412" s="0" t="s">
        <v>34577</v>
      </c>
      <c r="C1412" s="0" t="s">
        <v>34578</v>
      </c>
      <c r="D1412" s="0" t="s">
        <v>34578</v>
      </c>
      <c r="E1412" s="0" t="s">
        <v>34579</v>
      </c>
      <c r="F1412" s="0" t="s">
        <v>1987</v>
      </c>
      <c r="G1412" s="0" t="n">
        <v>1</v>
      </c>
      <c r="H1412" s="0" t="n">
        <v>1</v>
      </c>
      <c r="I1412" s="0" t="n">
        <v>0.01</v>
      </c>
      <c r="J1412" s="0" t="n">
        <v>1000</v>
      </c>
      <c r="K1412" s="0" t="n">
        <v>6.07</v>
      </c>
      <c r="L1412" s="0" t="n">
        <v>111.72</v>
      </c>
      <c r="M1412" s="0" t="n">
        <v>105.33</v>
      </c>
      <c r="N1412" s="0" t="n">
        <v>0</v>
      </c>
      <c r="O1412" s="0" t="n">
        <v>111.72</v>
      </c>
      <c r="P1412" s="0" t="n">
        <v>0</v>
      </c>
      <c r="Q1412" s="0" t="n">
        <v>0</v>
      </c>
      <c r="R1412" s="0" t="n">
        <v>0</v>
      </c>
      <c r="S1412" s="0" t="n">
        <v>109.73</v>
      </c>
      <c r="T1412" s="0" t="n">
        <v>107.73</v>
      </c>
      <c r="U1412" s="0" t="n">
        <v>107.73</v>
      </c>
      <c r="V1412" s="0" t="n">
        <v>111.72</v>
      </c>
      <c r="W1412" s="0" t="n">
        <v>2195</v>
      </c>
      <c r="X1412" s="0" t="n">
        <v>107.73</v>
      </c>
      <c r="Y1412" s="0" t="n">
        <v>111.72</v>
      </c>
      <c r="Z1412" s="0" t="n">
        <v>2</v>
      </c>
      <c r="AA1412" s="0" t="n">
        <v>5000000</v>
      </c>
      <c r="AB1412" s="0" t="n">
        <v>1117.2</v>
      </c>
      <c r="AC1412" s="0" t="n">
        <v>0</v>
      </c>
      <c r="AD1412" s="0" t="s">
        <v>99</v>
      </c>
      <c r="AE1412" s="0" t="s">
        <v>99</v>
      </c>
      <c r="AH1412" s="0" t="n">
        <v>-100</v>
      </c>
      <c r="AI1412" s="0" t="s">
        <v>2133</v>
      </c>
      <c r="AJ1412" s="0" t="s">
        <v>32112</v>
      </c>
      <c r="AK1412" s="0" t="s">
        <v>31143</v>
      </c>
      <c r="AL1412" s="0" t="s">
        <v>2112</v>
      </c>
    </row>
    <row r="1413" customFormat="false" ht="15" hidden="false" customHeight="false" outlineLevel="0" collapsed="false">
      <c r="A1413" s="0" t="s">
        <v>34580</v>
      </c>
      <c r="B1413" s="0" t="s">
        <v>34581</v>
      </c>
      <c r="C1413" s="0" t="s">
        <v>34582</v>
      </c>
      <c r="D1413" s="0" t="s">
        <v>34582</v>
      </c>
      <c r="E1413" s="0" t="s">
        <v>34583</v>
      </c>
      <c r="F1413" s="0" t="s">
        <v>1987</v>
      </c>
      <c r="G1413" s="0" t="n">
        <v>1</v>
      </c>
      <c r="H1413" s="0" t="n">
        <v>1</v>
      </c>
      <c r="I1413" s="0" t="n">
        <v>0.01</v>
      </c>
      <c r="J1413" s="0" t="n">
        <v>1000</v>
      </c>
      <c r="K1413" s="0" t="n">
        <v>0</v>
      </c>
      <c r="L1413" s="0" t="n">
        <v>0</v>
      </c>
      <c r="M1413" s="0" t="n">
        <v>112.49</v>
      </c>
      <c r="N1413" s="0" t="n">
        <v>0</v>
      </c>
      <c r="O1413" s="0" t="n">
        <v>112.49</v>
      </c>
      <c r="P1413" s="0" t="n">
        <v>0</v>
      </c>
      <c r="Q1413" s="0" t="n">
        <v>0</v>
      </c>
      <c r="R1413" s="0" t="n">
        <v>0</v>
      </c>
      <c r="S1413" s="0" t="n">
        <v>0</v>
      </c>
      <c r="T1413" s="0" t="n">
        <v>0</v>
      </c>
      <c r="U1413" s="0" t="n">
        <v>0</v>
      </c>
      <c r="V1413" s="0" t="n">
        <v>0</v>
      </c>
      <c r="W1413" s="0" t="n">
        <v>0</v>
      </c>
      <c r="X1413" s="0" t="n">
        <v>96.01</v>
      </c>
      <c r="Y1413" s="0" t="n">
        <v>0</v>
      </c>
      <c r="Z1413" s="0" t="n">
        <v>0</v>
      </c>
      <c r="AA1413" s="0" t="n">
        <v>5000000</v>
      </c>
      <c r="AB1413" s="0" t="n">
        <v>0</v>
      </c>
      <c r="AC1413" s="0" t="n">
        <v>0</v>
      </c>
      <c r="AD1413" s="0" t="s">
        <v>99</v>
      </c>
      <c r="AE1413" s="0" t="s">
        <v>99</v>
      </c>
      <c r="AH1413" s="0" t="n">
        <v>-100</v>
      </c>
      <c r="AI1413" s="0" t="s">
        <v>2133</v>
      </c>
      <c r="AJ1413" s="0" t="s">
        <v>32112</v>
      </c>
      <c r="AK1413" s="0" t="s">
        <v>31143</v>
      </c>
      <c r="AL1413" s="0" t="s">
        <v>2112</v>
      </c>
    </row>
    <row r="1414" customFormat="false" ht="15" hidden="false" customHeight="false" outlineLevel="0" collapsed="false">
      <c r="A1414" s="0" t="s">
        <v>34584</v>
      </c>
      <c r="B1414" s="0" t="s">
        <v>34585</v>
      </c>
      <c r="C1414" s="0" t="s">
        <v>34586</v>
      </c>
      <c r="D1414" s="0" t="s">
        <v>34586</v>
      </c>
      <c r="E1414" s="0" t="s">
        <v>34587</v>
      </c>
      <c r="F1414" s="0" t="s">
        <v>1987</v>
      </c>
      <c r="G1414" s="0" t="n">
        <v>1</v>
      </c>
      <c r="H1414" s="0" t="n">
        <v>1</v>
      </c>
      <c r="I1414" s="0" t="n">
        <v>0.01</v>
      </c>
      <c r="J1414" s="0" t="n">
        <v>1000</v>
      </c>
      <c r="K1414" s="0" t="n">
        <v>0</v>
      </c>
      <c r="L1414" s="0" t="n">
        <v>0</v>
      </c>
      <c r="M1414" s="0" t="n">
        <v>89</v>
      </c>
      <c r="N1414" s="0" t="n">
        <v>0</v>
      </c>
      <c r="O1414" s="0" t="n">
        <v>89</v>
      </c>
      <c r="P1414" s="0" t="n">
        <v>0</v>
      </c>
      <c r="Q1414" s="0" t="n">
        <v>0</v>
      </c>
      <c r="R1414" s="0" t="n">
        <v>0</v>
      </c>
      <c r="S1414" s="0" t="n">
        <v>0</v>
      </c>
      <c r="T1414" s="0" t="n">
        <v>0</v>
      </c>
      <c r="U1414" s="0" t="n">
        <v>0</v>
      </c>
      <c r="V1414" s="0" t="n">
        <v>0</v>
      </c>
      <c r="W1414" s="0" t="n">
        <v>0</v>
      </c>
      <c r="X1414" s="0" t="n">
        <v>86.01</v>
      </c>
      <c r="Y1414" s="0" t="n">
        <v>88.99</v>
      </c>
      <c r="Z1414" s="0" t="n">
        <v>0</v>
      </c>
      <c r="AA1414" s="0" t="n">
        <v>5000000</v>
      </c>
      <c r="AB1414" s="0" t="n">
        <v>0</v>
      </c>
      <c r="AC1414" s="0" t="n">
        <v>0</v>
      </c>
      <c r="AD1414" s="0" t="s">
        <v>99</v>
      </c>
      <c r="AE1414" s="0" t="s">
        <v>99</v>
      </c>
      <c r="AH1414" s="0" t="n">
        <v>-100</v>
      </c>
      <c r="AI1414" s="0" t="s">
        <v>2133</v>
      </c>
      <c r="AJ1414" s="0" t="s">
        <v>32112</v>
      </c>
      <c r="AK1414" s="0" t="s">
        <v>31143</v>
      </c>
      <c r="AL1414" s="0" t="s">
        <v>2112</v>
      </c>
    </row>
    <row r="1415" customFormat="false" ht="15" hidden="false" customHeight="false" outlineLevel="0" collapsed="false">
      <c r="A1415" s="0" t="s">
        <v>34588</v>
      </c>
      <c r="B1415" s="0" t="s">
        <v>34589</v>
      </c>
      <c r="C1415" s="0" t="s">
        <v>34590</v>
      </c>
      <c r="D1415" s="0" t="s">
        <v>34590</v>
      </c>
      <c r="E1415" s="0" t="s">
        <v>34591</v>
      </c>
      <c r="F1415" s="0" t="s">
        <v>1987</v>
      </c>
      <c r="G1415" s="0" t="n">
        <v>1</v>
      </c>
      <c r="H1415" s="0" t="n">
        <v>1</v>
      </c>
      <c r="I1415" s="0" t="n">
        <v>0.01</v>
      </c>
      <c r="J1415" s="0" t="n">
        <v>1000</v>
      </c>
      <c r="K1415" s="0" t="n">
        <v>0</v>
      </c>
      <c r="L1415" s="0" t="n">
        <v>0</v>
      </c>
      <c r="M1415" s="0" t="n">
        <v>116.3</v>
      </c>
      <c r="N1415" s="0" t="n">
        <v>0</v>
      </c>
      <c r="O1415" s="0" t="n">
        <v>116.3</v>
      </c>
      <c r="P1415" s="0" t="n">
        <v>0</v>
      </c>
      <c r="Q1415" s="0" t="n">
        <v>0</v>
      </c>
      <c r="R1415" s="0" t="n">
        <v>0</v>
      </c>
      <c r="S1415" s="0" t="n">
        <v>0</v>
      </c>
      <c r="T1415" s="0" t="n">
        <v>0</v>
      </c>
      <c r="U1415" s="0" t="n">
        <v>0</v>
      </c>
      <c r="V1415" s="0" t="n">
        <v>0</v>
      </c>
      <c r="W1415" s="0" t="n">
        <v>0</v>
      </c>
      <c r="X1415" s="0" t="n">
        <v>88.01</v>
      </c>
      <c r="Y1415" s="0" t="n">
        <v>0</v>
      </c>
      <c r="Z1415" s="0" t="n">
        <v>0</v>
      </c>
      <c r="AA1415" s="0" t="n">
        <v>5000000</v>
      </c>
      <c r="AB1415" s="0" t="n">
        <v>0</v>
      </c>
      <c r="AC1415" s="0" t="n">
        <v>0</v>
      </c>
      <c r="AD1415" s="0" t="s">
        <v>99</v>
      </c>
      <c r="AE1415" s="0" t="s">
        <v>99</v>
      </c>
      <c r="AH1415" s="0" t="n">
        <v>-100</v>
      </c>
      <c r="AI1415" s="0" t="s">
        <v>2133</v>
      </c>
      <c r="AJ1415" s="0" t="s">
        <v>32112</v>
      </c>
      <c r="AK1415" s="0" t="s">
        <v>31143</v>
      </c>
      <c r="AL1415" s="0" t="s">
        <v>2112</v>
      </c>
    </row>
    <row r="1416" customFormat="false" ht="15" hidden="false" customHeight="false" outlineLevel="0" collapsed="false">
      <c r="A1416" s="0" t="s">
        <v>34592</v>
      </c>
      <c r="B1416" s="0" t="s">
        <v>34593</v>
      </c>
      <c r="C1416" s="0" t="s">
        <v>34594</v>
      </c>
      <c r="D1416" s="0" t="s">
        <v>34594</v>
      </c>
      <c r="E1416" s="0" t="s">
        <v>34595</v>
      </c>
      <c r="F1416" s="0" t="s">
        <v>498</v>
      </c>
      <c r="G1416" s="0" t="n">
        <v>3</v>
      </c>
      <c r="H1416" s="0" t="n">
        <v>1</v>
      </c>
      <c r="I1416" s="0" t="n">
        <v>0.01</v>
      </c>
      <c r="J1416" s="0" t="n">
        <v>1000</v>
      </c>
      <c r="K1416" s="0" t="n">
        <v>0</v>
      </c>
      <c r="L1416" s="0" t="n">
        <v>0</v>
      </c>
      <c r="M1416" s="0" t="n">
        <v>96.44</v>
      </c>
      <c r="N1416" s="0" t="n">
        <v>0</v>
      </c>
      <c r="O1416" s="0" t="n">
        <v>96.44</v>
      </c>
      <c r="P1416" s="0" t="n">
        <v>0</v>
      </c>
      <c r="Q1416" s="0" t="n">
        <v>0</v>
      </c>
      <c r="R1416" s="0" t="n">
        <v>0</v>
      </c>
      <c r="S1416" s="0" t="n">
        <v>0</v>
      </c>
      <c r="T1416" s="0" t="n">
        <v>0</v>
      </c>
      <c r="U1416" s="0" t="n">
        <v>0</v>
      </c>
      <c r="V1416" s="0" t="n">
        <v>0</v>
      </c>
      <c r="W1416" s="0" t="n">
        <v>0</v>
      </c>
      <c r="X1416" s="0" t="n">
        <v>91.51</v>
      </c>
      <c r="Y1416" s="0" t="n">
        <v>96.29</v>
      </c>
      <c r="Z1416" s="0" t="n">
        <v>0</v>
      </c>
      <c r="AA1416" s="0" t="n">
        <v>5000000</v>
      </c>
      <c r="AB1416" s="0" t="n">
        <v>0</v>
      </c>
      <c r="AC1416" s="0" t="n">
        <v>0</v>
      </c>
      <c r="AD1416" s="0" t="s">
        <v>99</v>
      </c>
      <c r="AE1416" s="0" t="s">
        <v>99</v>
      </c>
      <c r="AH1416" s="0" t="n">
        <v>6</v>
      </c>
      <c r="AI1416" s="0" t="s">
        <v>2133</v>
      </c>
      <c r="AJ1416" s="0" t="s">
        <v>32112</v>
      </c>
      <c r="AK1416" s="0" t="s">
        <v>31135</v>
      </c>
      <c r="AL1416" s="0" t="s">
        <v>2112</v>
      </c>
    </row>
    <row r="1417" customFormat="false" ht="15" hidden="false" customHeight="false" outlineLevel="0" collapsed="false">
      <c r="A1417" s="0" t="s">
        <v>34596</v>
      </c>
      <c r="B1417" s="0" t="s">
        <v>34597</v>
      </c>
      <c r="C1417" s="0" t="s">
        <v>34598</v>
      </c>
      <c r="D1417" s="0" t="s">
        <v>34598</v>
      </c>
      <c r="E1417" s="0" t="s">
        <v>34599</v>
      </c>
      <c r="F1417" s="0" t="s">
        <v>1987</v>
      </c>
      <c r="G1417" s="0" t="n">
        <v>3</v>
      </c>
      <c r="H1417" s="0" t="n">
        <v>1</v>
      </c>
      <c r="I1417" s="0" t="n">
        <v>0.01</v>
      </c>
      <c r="J1417" s="0" t="n">
        <v>239.1</v>
      </c>
      <c r="K1417" s="0" t="n">
        <v>0</v>
      </c>
      <c r="L1417" s="0" t="n">
        <v>0</v>
      </c>
      <c r="M1417" s="0" t="n">
        <v>102.51</v>
      </c>
      <c r="N1417" s="0" t="n">
        <v>0</v>
      </c>
      <c r="O1417" s="0" t="n">
        <v>102.51</v>
      </c>
      <c r="P1417" s="0" t="n">
        <v>0</v>
      </c>
      <c r="Q1417" s="0" t="n">
        <v>0</v>
      </c>
      <c r="R1417" s="0" t="n">
        <v>0</v>
      </c>
      <c r="S1417" s="0" t="n">
        <v>0</v>
      </c>
      <c r="T1417" s="0" t="n">
        <v>0</v>
      </c>
      <c r="U1417" s="0" t="n">
        <v>0</v>
      </c>
      <c r="V1417" s="0" t="n">
        <v>0</v>
      </c>
      <c r="W1417" s="0" t="n">
        <v>0</v>
      </c>
      <c r="X1417" s="0" t="n">
        <v>92.51</v>
      </c>
      <c r="Y1417" s="0" t="n">
        <v>0</v>
      </c>
      <c r="Z1417" s="0" t="n">
        <v>0</v>
      </c>
      <c r="AA1417" s="0" t="n">
        <v>3003000</v>
      </c>
      <c r="AB1417" s="0" t="n">
        <v>0</v>
      </c>
      <c r="AC1417" s="0" t="n">
        <v>0</v>
      </c>
      <c r="AD1417" s="0" t="s">
        <v>99</v>
      </c>
      <c r="AE1417" s="0" t="s">
        <v>99</v>
      </c>
      <c r="AF1417" s="0" t="s">
        <v>30149</v>
      </c>
      <c r="AH1417" s="0" t="n">
        <v>0</v>
      </c>
      <c r="AI1417" s="0" t="s">
        <v>2133</v>
      </c>
      <c r="AJ1417" s="0" t="s">
        <v>32112</v>
      </c>
      <c r="AK1417" s="0" t="s">
        <v>31143</v>
      </c>
      <c r="AL1417" s="0" t="s">
        <v>2112</v>
      </c>
    </row>
    <row r="1418" customFormat="false" ht="15" hidden="false" customHeight="false" outlineLevel="0" collapsed="false">
      <c r="A1418" s="0" t="s">
        <v>34600</v>
      </c>
      <c r="B1418" s="0" t="s">
        <v>34601</v>
      </c>
      <c r="C1418" s="0" t="s">
        <v>34602</v>
      </c>
      <c r="D1418" s="0" t="s">
        <v>34602</v>
      </c>
      <c r="E1418" s="0" t="s">
        <v>34603</v>
      </c>
      <c r="F1418" s="0" t="s">
        <v>1987</v>
      </c>
      <c r="G1418" s="0" t="n">
        <v>1</v>
      </c>
      <c r="H1418" s="0" t="n">
        <v>1</v>
      </c>
      <c r="I1418" s="0" t="n">
        <v>0.01</v>
      </c>
      <c r="J1418" s="0" t="n">
        <v>215.57</v>
      </c>
      <c r="K1418" s="0" t="n">
        <v>0</v>
      </c>
      <c r="L1418" s="0" t="n">
        <v>0</v>
      </c>
      <c r="M1418" s="0" t="n">
        <v>0</v>
      </c>
      <c r="N1418" s="0" t="n">
        <v>0</v>
      </c>
      <c r="O1418" s="0" t="n">
        <v>0</v>
      </c>
      <c r="P1418" s="0" t="n">
        <v>0</v>
      </c>
      <c r="Q1418" s="0" t="n">
        <v>0</v>
      </c>
      <c r="R1418" s="0" t="n">
        <v>0</v>
      </c>
      <c r="S1418" s="0" t="n">
        <v>0</v>
      </c>
      <c r="T1418" s="0" t="n">
        <v>0</v>
      </c>
      <c r="U1418" s="0" t="n">
        <v>0</v>
      </c>
      <c r="V1418" s="0" t="n">
        <v>0</v>
      </c>
      <c r="W1418" s="0" t="n">
        <v>0</v>
      </c>
      <c r="X1418" s="0" t="n">
        <v>73.01</v>
      </c>
      <c r="Y1418" s="0" t="n">
        <v>0</v>
      </c>
      <c r="Z1418" s="0" t="n">
        <v>0</v>
      </c>
      <c r="AA1418" s="0" t="n">
        <v>2663462</v>
      </c>
      <c r="AB1418" s="0" t="n">
        <v>0</v>
      </c>
      <c r="AC1418" s="0" t="n">
        <v>0</v>
      </c>
      <c r="AD1418" s="0" t="s">
        <v>99</v>
      </c>
      <c r="AE1418" s="0" t="s">
        <v>99</v>
      </c>
      <c r="AH1418" s="0" t="n">
        <v>-100</v>
      </c>
      <c r="AI1418" s="0" t="s">
        <v>2133</v>
      </c>
      <c r="AJ1418" s="0" t="s">
        <v>32112</v>
      </c>
      <c r="AK1418" s="0" t="s">
        <v>31143</v>
      </c>
      <c r="AL1418" s="0" t="s">
        <v>2112</v>
      </c>
    </row>
    <row r="1419" customFormat="false" ht="15" hidden="false" customHeight="false" outlineLevel="0" collapsed="false">
      <c r="A1419" s="0" t="s">
        <v>34604</v>
      </c>
      <c r="B1419" s="0" t="s">
        <v>34605</v>
      </c>
      <c r="C1419" s="0" t="s">
        <v>34606</v>
      </c>
      <c r="D1419" s="0" t="s">
        <v>34606</v>
      </c>
      <c r="E1419" s="0" t="s">
        <v>34607</v>
      </c>
      <c r="F1419" s="0" t="s">
        <v>1987</v>
      </c>
      <c r="G1419" s="0" t="n">
        <v>1</v>
      </c>
      <c r="H1419" s="0" t="n">
        <v>1</v>
      </c>
      <c r="I1419" s="0" t="n">
        <v>0.01</v>
      </c>
      <c r="J1419" s="0" t="n">
        <v>128.21</v>
      </c>
      <c r="K1419" s="0" t="n">
        <v>-0.01</v>
      </c>
      <c r="L1419" s="0" t="n">
        <v>76.46</v>
      </c>
      <c r="M1419" s="0" t="n">
        <v>76.47</v>
      </c>
      <c r="N1419" s="0" t="n">
        <v>76.37</v>
      </c>
      <c r="O1419" s="0" t="n">
        <v>76.49</v>
      </c>
      <c r="P1419" s="0" t="n">
        <v>0</v>
      </c>
      <c r="Q1419" s="0" t="n">
        <v>0</v>
      </c>
      <c r="R1419" s="0" t="n">
        <v>0</v>
      </c>
      <c r="S1419" s="0" t="n">
        <v>76.51</v>
      </c>
      <c r="T1419" s="0" t="n">
        <v>76.6</v>
      </c>
      <c r="U1419" s="0" t="n">
        <v>76.46</v>
      </c>
      <c r="V1419" s="0" t="n">
        <v>76.63</v>
      </c>
      <c r="W1419" s="0" t="n">
        <v>4708</v>
      </c>
      <c r="X1419" s="0" t="n">
        <v>76.46</v>
      </c>
      <c r="Y1419" s="0" t="n">
        <v>76.63</v>
      </c>
      <c r="Z1419" s="0" t="n">
        <v>9</v>
      </c>
      <c r="AA1419" s="0" t="n">
        <v>4751314</v>
      </c>
      <c r="AB1419" s="0" t="n">
        <v>686.21</v>
      </c>
      <c r="AC1419" s="0" t="n">
        <v>0</v>
      </c>
      <c r="AD1419" s="0" t="s">
        <v>99</v>
      </c>
      <c r="AE1419" s="0" t="s">
        <v>99</v>
      </c>
      <c r="AH1419" s="0" t="n">
        <v>-100</v>
      </c>
      <c r="AI1419" s="0" t="s">
        <v>2133</v>
      </c>
      <c r="AJ1419" s="0" t="s">
        <v>32112</v>
      </c>
      <c r="AK1419" s="0" t="s">
        <v>31143</v>
      </c>
      <c r="AL1419" s="0" t="s">
        <v>2112</v>
      </c>
    </row>
    <row r="1420" customFormat="false" ht="15" hidden="false" customHeight="false" outlineLevel="0" collapsed="false">
      <c r="A1420" s="0" t="s">
        <v>34608</v>
      </c>
      <c r="B1420" s="0" t="s">
        <v>34609</v>
      </c>
      <c r="C1420" s="0" t="s">
        <v>34610</v>
      </c>
      <c r="D1420" s="0" t="s">
        <v>34610</v>
      </c>
      <c r="E1420" s="0" t="s">
        <v>34611</v>
      </c>
      <c r="F1420" s="0" t="s">
        <v>1987</v>
      </c>
      <c r="G1420" s="0" t="n">
        <v>1</v>
      </c>
      <c r="H1420" s="0" t="n">
        <v>1</v>
      </c>
      <c r="I1420" s="0" t="n">
        <v>0.01</v>
      </c>
      <c r="J1420" s="0" t="n">
        <v>278.94</v>
      </c>
      <c r="K1420" s="0" t="n">
        <v>1.41</v>
      </c>
      <c r="L1420" s="0" t="n">
        <v>66.88</v>
      </c>
      <c r="M1420" s="0" t="n">
        <v>65.99</v>
      </c>
      <c r="N1420" s="0" t="n">
        <v>65.96</v>
      </c>
      <c r="O1420" s="0" t="n">
        <v>66.9</v>
      </c>
      <c r="P1420" s="0" t="n">
        <v>0</v>
      </c>
      <c r="Q1420" s="0" t="n">
        <v>0</v>
      </c>
      <c r="R1420" s="0" t="n">
        <v>0</v>
      </c>
      <c r="S1420" s="0" t="n">
        <v>66.89</v>
      </c>
      <c r="T1420" s="0" t="n">
        <v>66.86</v>
      </c>
      <c r="U1420" s="0" t="n">
        <v>66.86</v>
      </c>
      <c r="V1420" s="0" t="n">
        <v>66.91</v>
      </c>
      <c r="W1420" s="0" t="n">
        <v>1120</v>
      </c>
      <c r="X1420" s="0" t="n">
        <v>66.88</v>
      </c>
      <c r="Y1420" s="0" t="n">
        <v>66.95</v>
      </c>
      <c r="Z1420" s="0" t="n">
        <v>3</v>
      </c>
      <c r="AA1420" s="0" t="n">
        <v>7207044</v>
      </c>
      <c r="AB1420" s="0" t="n">
        <v>373.11</v>
      </c>
      <c r="AC1420" s="0" t="n">
        <v>0</v>
      </c>
      <c r="AD1420" s="0" t="s">
        <v>99</v>
      </c>
      <c r="AE1420" s="0" t="s">
        <v>99</v>
      </c>
      <c r="AH1420" s="0" t="n">
        <v>-100</v>
      </c>
      <c r="AI1420" s="0" t="s">
        <v>2133</v>
      </c>
      <c r="AJ1420" s="0" t="s">
        <v>32112</v>
      </c>
      <c r="AK1420" s="0" t="s">
        <v>31143</v>
      </c>
      <c r="AL1420" s="0" t="s">
        <v>2112</v>
      </c>
    </row>
    <row r="1421" customFormat="false" ht="15" hidden="false" customHeight="false" outlineLevel="0" collapsed="false">
      <c r="A1421" s="0" t="s">
        <v>34612</v>
      </c>
      <c r="B1421" s="0" t="s">
        <v>34613</v>
      </c>
      <c r="C1421" s="0" t="s">
        <v>34614</v>
      </c>
      <c r="D1421" s="0" t="s">
        <v>34614</v>
      </c>
      <c r="E1421" s="0" t="s">
        <v>34615</v>
      </c>
      <c r="F1421" s="0" t="s">
        <v>1987</v>
      </c>
      <c r="G1421" s="0" t="n">
        <v>1</v>
      </c>
      <c r="H1421" s="0" t="n">
        <v>1</v>
      </c>
      <c r="I1421" s="0" t="n">
        <v>0.01</v>
      </c>
      <c r="J1421" s="0" t="n">
        <v>160.62</v>
      </c>
      <c r="K1421" s="0" t="n">
        <v>0</v>
      </c>
      <c r="L1421" s="0" t="n">
        <v>0</v>
      </c>
      <c r="M1421" s="0" t="n">
        <v>71.16</v>
      </c>
      <c r="N1421" s="0" t="n">
        <v>71.01</v>
      </c>
      <c r="O1421" s="0" t="n">
        <v>71.16</v>
      </c>
      <c r="P1421" s="0" t="n">
        <v>0</v>
      </c>
      <c r="Q1421" s="0" t="n">
        <v>0</v>
      </c>
      <c r="R1421" s="0" t="n">
        <v>0</v>
      </c>
      <c r="S1421" s="0" t="n">
        <v>0</v>
      </c>
      <c r="T1421" s="0" t="n">
        <v>0</v>
      </c>
      <c r="U1421" s="0" t="n">
        <v>0</v>
      </c>
      <c r="V1421" s="0" t="n">
        <v>0</v>
      </c>
      <c r="W1421" s="0" t="n">
        <v>0</v>
      </c>
      <c r="X1421" s="0" t="n">
        <v>71.34</v>
      </c>
      <c r="Y1421" s="0" t="n">
        <v>71.35</v>
      </c>
      <c r="Z1421" s="0" t="n">
        <v>0</v>
      </c>
      <c r="AA1421" s="0" t="n">
        <v>6187764</v>
      </c>
      <c r="AB1421" s="0" t="n">
        <v>0</v>
      </c>
      <c r="AC1421" s="0" t="n">
        <v>0</v>
      </c>
      <c r="AD1421" s="0" t="s">
        <v>99</v>
      </c>
      <c r="AE1421" s="0" t="s">
        <v>99</v>
      </c>
      <c r="AH1421" s="0" t="n">
        <v>-100</v>
      </c>
      <c r="AI1421" s="0" t="s">
        <v>2133</v>
      </c>
      <c r="AJ1421" s="0" t="s">
        <v>32112</v>
      </c>
      <c r="AK1421" s="0" t="s">
        <v>31143</v>
      </c>
      <c r="AL1421" s="0" t="s">
        <v>2112</v>
      </c>
    </row>
    <row r="1422" customFormat="false" ht="15" hidden="false" customHeight="false" outlineLevel="0" collapsed="false">
      <c r="A1422" s="0" t="s">
        <v>34616</v>
      </c>
      <c r="B1422" s="0" t="s">
        <v>34617</v>
      </c>
      <c r="C1422" s="0" t="s">
        <v>23429</v>
      </c>
      <c r="D1422" s="0" t="s">
        <v>23429</v>
      </c>
      <c r="E1422" s="0" t="s">
        <v>34618</v>
      </c>
      <c r="F1422" s="0" t="s">
        <v>1987</v>
      </c>
      <c r="G1422" s="0" t="n">
        <v>1</v>
      </c>
      <c r="H1422" s="0" t="n">
        <v>1</v>
      </c>
      <c r="I1422" s="0" t="n">
        <v>0.01</v>
      </c>
      <c r="J1422" s="0" t="n">
        <v>127.22</v>
      </c>
      <c r="K1422" s="0" t="n">
        <v>0</v>
      </c>
      <c r="L1422" s="0" t="n">
        <v>79.02</v>
      </c>
      <c r="M1422" s="0" t="n">
        <v>79.02</v>
      </c>
      <c r="N1422" s="0" t="n">
        <v>79.02</v>
      </c>
      <c r="O1422" s="0" t="n">
        <v>79</v>
      </c>
      <c r="P1422" s="0" t="n">
        <v>0</v>
      </c>
      <c r="Q1422" s="0" t="n">
        <v>0</v>
      </c>
      <c r="R1422" s="0" t="n">
        <v>0</v>
      </c>
      <c r="S1422" s="0" t="n">
        <v>79</v>
      </c>
      <c r="T1422" s="0" t="n">
        <v>79.02</v>
      </c>
      <c r="U1422" s="0" t="n">
        <v>78.94</v>
      </c>
      <c r="V1422" s="0" t="n">
        <v>79.02</v>
      </c>
      <c r="W1422" s="0" t="n">
        <v>3015</v>
      </c>
      <c r="X1422" s="0" t="n">
        <v>78.95</v>
      </c>
      <c r="Y1422" s="0" t="n">
        <v>79.01</v>
      </c>
      <c r="Z1422" s="0" t="n">
        <v>11</v>
      </c>
      <c r="AA1422" s="0" t="n">
        <v>74263788</v>
      </c>
      <c r="AB1422" s="0" t="n">
        <v>603.18</v>
      </c>
      <c r="AC1422" s="0" t="n">
        <v>0</v>
      </c>
      <c r="AD1422" s="0" t="s">
        <v>99</v>
      </c>
      <c r="AE1422" s="0" t="s">
        <v>99</v>
      </c>
      <c r="AH1422" s="0" t="n">
        <v>-100</v>
      </c>
      <c r="AI1422" s="0" t="s">
        <v>2133</v>
      </c>
      <c r="AJ1422" s="0" t="s">
        <v>32112</v>
      </c>
      <c r="AK1422" s="0" t="s">
        <v>31143</v>
      </c>
      <c r="AL1422" s="0" t="s">
        <v>2112</v>
      </c>
    </row>
    <row r="1423" customFormat="false" ht="15" hidden="false" customHeight="false" outlineLevel="0" collapsed="false">
      <c r="A1423" s="0" t="s">
        <v>34619</v>
      </c>
      <c r="B1423" s="0" t="s">
        <v>34620</v>
      </c>
      <c r="C1423" s="0" t="s">
        <v>34621</v>
      </c>
      <c r="D1423" s="0" t="s">
        <v>34621</v>
      </c>
      <c r="E1423" s="0" t="s">
        <v>34622</v>
      </c>
      <c r="F1423" s="0" t="s">
        <v>1987</v>
      </c>
      <c r="G1423" s="0" t="n">
        <v>1</v>
      </c>
      <c r="H1423" s="0" t="n">
        <v>1</v>
      </c>
      <c r="I1423" s="0" t="n">
        <v>0.01</v>
      </c>
      <c r="J1423" s="0" t="n">
        <v>238.46</v>
      </c>
      <c r="K1423" s="0" t="n">
        <v>0</v>
      </c>
      <c r="L1423" s="0" t="n">
        <v>0</v>
      </c>
      <c r="M1423" s="0" t="n">
        <v>83.01</v>
      </c>
      <c r="N1423" s="0" t="n">
        <v>0</v>
      </c>
      <c r="O1423" s="0" t="n">
        <v>83.01</v>
      </c>
      <c r="P1423" s="0" t="n">
        <v>0</v>
      </c>
      <c r="Q1423" s="0" t="n">
        <v>0</v>
      </c>
      <c r="R1423" s="0" t="n">
        <v>0</v>
      </c>
      <c r="S1423" s="0" t="n">
        <v>0</v>
      </c>
      <c r="T1423" s="0" t="n">
        <v>0</v>
      </c>
      <c r="U1423" s="0" t="n">
        <v>0</v>
      </c>
      <c r="V1423" s="0" t="n">
        <v>0</v>
      </c>
      <c r="W1423" s="0" t="n">
        <v>0</v>
      </c>
      <c r="X1423" s="0" t="n">
        <v>73.01</v>
      </c>
      <c r="Y1423" s="0" t="n">
        <v>83.01</v>
      </c>
      <c r="Z1423" s="0" t="n">
        <v>0</v>
      </c>
      <c r="AA1423" s="0" t="n">
        <v>46088517</v>
      </c>
      <c r="AB1423" s="0" t="n">
        <v>0</v>
      </c>
      <c r="AC1423" s="0" t="n">
        <v>0</v>
      </c>
      <c r="AD1423" s="0" t="s">
        <v>99</v>
      </c>
      <c r="AE1423" s="0" t="s">
        <v>99</v>
      </c>
      <c r="AH1423" s="0" t="n">
        <v>-100</v>
      </c>
      <c r="AI1423" s="0" t="s">
        <v>2133</v>
      </c>
      <c r="AJ1423" s="0" t="s">
        <v>32112</v>
      </c>
      <c r="AK1423" s="0" t="s">
        <v>31143</v>
      </c>
      <c r="AL1423" s="0" t="s">
        <v>2112</v>
      </c>
    </row>
    <row r="1424" customFormat="false" ht="15" hidden="false" customHeight="false" outlineLevel="0" collapsed="false">
      <c r="A1424" s="0" t="s">
        <v>34623</v>
      </c>
      <c r="B1424" s="0" t="s">
        <v>34624</v>
      </c>
      <c r="C1424" s="0" t="s">
        <v>34625</v>
      </c>
      <c r="D1424" s="0" t="s">
        <v>34625</v>
      </c>
      <c r="E1424" s="0" t="s">
        <v>34626</v>
      </c>
      <c r="F1424" s="0" t="s">
        <v>1987</v>
      </c>
      <c r="G1424" s="0" t="n">
        <v>1</v>
      </c>
      <c r="H1424" s="0" t="n">
        <v>1</v>
      </c>
      <c r="I1424" s="0" t="n">
        <v>0.01</v>
      </c>
      <c r="J1424" s="0" t="n">
        <v>155</v>
      </c>
      <c r="K1424" s="0" t="n">
        <v>-0.18</v>
      </c>
      <c r="L1424" s="0" t="n">
        <v>78.76</v>
      </c>
      <c r="M1424" s="0" t="n">
        <v>78.9</v>
      </c>
      <c r="N1424" s="0" t="n">
        <v>78.06</v>
      </c>
      <c r="O1424" s="0" t="n">
        <v>78.8</v>
      </c>
      <c r="P1424" s="0" t="n">
        <v>0</v>
      </c>
      <c r="Q1424" s="0" t="n">
        <v>0</v>
      </c>
      <c r="R1424" s="0" t="n">
        <v>0</v>
      </c>
      <c r="S1424" s="0" t="n">
        <v>78.82</v>
      </c>
      <c r="T1424" s="0" t="n">
        <v>78.87</v>
      </c>
      <c r="U1424" s="0" t="n">
        <v>78.76</v>
      </c>
      <c r="V1424" s="0" t="n">
        <v>78.9</v>
      </c>
      <c r="W1424" s="0" t="n">
        <v>5009</v>
      </c>
      <c r="X1424" s="0" t="n">
        <v>78.76</v>
      </c>
      <c r="Y1424" s="0" t="n">
        <v>78.94</v>
      </c>
      <c r="Z1424" s="0" t="n">
        <v>14</v>
      </c>
      <c r="AA1424" s="0" t="n">
        <v>5149941</v>
      </c>
      <c r="AB1424" s="0" t="n">
        <v>1098.7</v>
      </c>
      <c r="AC1424" s="0" t="n">
        <v>0</v>
      </c>
      <c r="AD1424" s="0" t="s">
        <v>99</v>
      </c>
      <c r="AE1424" s="0" t="s">
        <v>99</v>
      </c>
      <c r="AH1424" s="0" t="n">
        <v>-100</v>
      </c>
      <c r="AI1424" s="0" t="s">
        <v>2133</v>
      </c>
      <c r="AJ1424" s="0" t="s">
        <v>32112</v>
      </c>
      <c r="AK1424" s="0" t="s">
        <v>31143</v>
      </c>
      <c r="AL1424" s="0" t="s">
        <v>2112</v>
      </c>
    </row>
    <row r="1425" customFormat="false" ht="15" hidden="false" customHeight="false" outlineLevel="0" collapsed="false">
      <c r="A1425" s="0" t="s">
        <v>34627</v>
      </c>
      <c r="B1425" s="0" t="s">
        <v>34628</v>
      </c>
      <c r="C1425" s="0" t="s">
        <v>34629</v>
      </c>
      <c r="D1425" s="0" t="s">
        <v>34629</v>
      </c>
      <c r="E1425" s="0" t="s">
        <v>34630</v>
      </c>
      <c r="F1425" s="0" t="s">
        <v>1987</v>
      </c>
      <c r="G1425" s="0" t="n">
        <v>1</v>
      </c>
      <c r="H1425" s="0" t="n">
        <v>1</v>
      </c>
      <c r="I1425" s="0" t="n">
        <v>0.01</v>
      </c>
      <c r="J1425" s="0" t="n">
        <v>178.27</v>
      </c>
      <c r="K1425" s="0" t="n">
        <v>-0.21</v>
      </c>
      <c r="L1425" s="0" t="n">
        <v>79.48</v>
      </c>
      <c r="M1425" s="0" t="n">
        <v>79.65</v>
      </c>
      <c r="N1425" s="0" t="n">
        <v>78.18</v>
      </c>
      <c r="O1425" s="0" t="n">
        <v>79.54</v>
      </c>
      <c r="P1425" s="0" t="n">
        <v>0</v>
      </c>
      <c r="Q1425" s="0" t="n">
        <v>0</v>
      </c>
      <c r="R1425" s="0" t="n">
        <v>0</v>
      </c>
      <c r="S1425" s="0" t="n">
        <v>79.56</v>
      </c>
      <c r="T1425" s="0" t="n">
        <v>79.65</v>
      </c>
      <c r="U1425" s="0" t="n">
        <v>79.48</v>
      </c>
      <c r="V1425" s="0" t="n">
        <v>79.68</v>
      </c>
      <c r="W1425" s="0" t="n">
        <v>7091</v>
      </c>
      <c r="X1425" s="0" t="n">
        <v>79.48</v>
      </c>
      <c r="Y1425" s="0" t="n">
        <v>79.72</v>
      </c>
      <c r="Z1425" s="0" t="n">
        <v>15</v>
      </c>
      <c r="AA1425" s="0" t="n">
        <v>72973525</v>
      </c>
      <c r="AB1425" s="0" t="n">
        <v>850.13</v>
      </c>
      <c r="AC1425" s="0" t="n">
        <v>0</v>
      </c>
      <c r="AD1425" s="0" t="s">
        <v>99</v>
      </c>
      <c r="AE1425" s="0" t="s">
        <v>99</v>
      </c>
      <c r="AH1425" s="0" t="n">
        <v>-100</v>
      </c>
      <c r="AI1425" s="0" t="s">
        <v>2133</v>
      </c>
      <c r="AJ1425" s="0" t="s">
        <v>32112</v>
      </c>
      <c r="AK1425" s="0" t="s">
        <v>31143</v>
      </c>
      <c r="AL1425" s="0" t="s">
        <v>2112</v>
      </c>
    </row>
    <row r="1426" customFormat="false" ht="15" hidden="false" customHeight="false" outlineLevel="0" collapsed="false">
      <c r="A1426" s="0" t="s">
        <v>34631</v>
      </c>
      <c r="B1426" s="0" t="s">
        <v>34632</v>
      </c>
      <c r="C1426" s="0" t="s">
        <v>34633</v>
      </c>
      <c r="D1426" s="0" t="s">
        <v>34633</v>
      </c>
      <c r="E1426" s="0" t="s">
        <v>34634</v>
      </c>
      <c r="F1426" s="0" t="s">
        <v>1987</v>
      </c>
      <c r="G1426" s="0" t="n">
        <v>1</v>
      </c>
      <c r="H1426" s="0" t="n">
        <v>1</v>
      </c>
      <c r="I1426" s="0" t="n">
        <v>0.01</v>
      </c>
      <c r="J1426" s="0" t="n">
        <v>216.23</v>
      </c>
      <c r="K1426" s="0" t="n">
        <v>0</v>
      </c>
      <c r="L1426" s="0" t="n">
        <v>68.19</v>
      </c>
      <c r="M1426" s="0" t="n">
        <v>68.19</v>
      </c>
      <c r="N1426" s="0" t="n">
        <v>75.6</v>
      </c>
      <c r="O1426" s="0" t="n">
        <v>68.19</v>
      </c>
      <c r="P1426" s="0" t="n">
        <v>0</v>
      </c>
      <c r="Q1426" s="0" t="n">
        <v>0</v>
      </c>
      <c r="R1426" s="0" t="n">
        <v>0</v>
      </c>
      <c r="S1426" s="0" t="n">
        <v>68.05</v>
      </c>
      <c r="T1426" s="0" t="n">
        <v>68.09</v>
      </c>
      <c r="U1426" s="0" t="n">
        <v>68.01</v>
      </c>
      <c r="V1426" s="0" t="n">
        <v>68.19</v>
      </c>
      <c r="W1426" s="0" t="n">
        <v>16775</v>
      </c>
      <c r="X1426" s="0" t="n">
        <v>68.02</v>
      </c>
      <c r="Y1426" s="0" t="n">
        <v>68.19</v>
      </c>
      <c r="Z1426" s="0" t="n">
        <v>14</v>
      </c>
      <c r="AA1426" s="0" t="n">
        <v>95652798</v>
      </c>
      <c r="AB1426" s="0" t="n">
        <v>294.89</v>
      </c>
      <c r="AC1426" s="0" t="n">
        <v>0</v>
      </c>
      <c r="AD1426" s="0" t="s">
        <v>99</v>
      </c>
      <c r="AE1426" s="0" t="s">
        <v>99</v>
      </c>
      <c r="AH1426" s="0" t="n">
        <v>-100</v>
      </c>
      <c r="AI1426" s="0" t="s">
        <v>2133</v>
      </c>
      <c r="AJ1426" s="0" t="s">
        <v>32112</v>
      </c>
      <c r="AK1426" s="0" t="s">
        <v>31143</v>
      </c>
      <c r="AL1426" s="0" t="s">
        <v>2112</v>
      </c>
    </row>
    <row r="1427" customFormat="false" ht="15" hidden="false" customHeight="false" outlineLevel="0" collapsed="false">
      <c r="A1427" s="0" t="s">
        <v>34635</v>
      </c>
      <c r="B1427" s="0" t="s">
        <v>34636</v>
      </c>
      <c r="C1427" s="0" t="s">
        <v>34637</v>
      </c>
      <c r="D1427" s="0" t="s">
        <v>34637</v>
      </c>
      <c r="E1427" s="0" t="s">
        <v>34638</v>
      </c>
      <c r="F1427" s="0" t="s">
        <v>1987</v>
      </c>
      <c r="G1427" s="0" t="n">
        <v>1</v>
      </c>
      <c r="H1427" s="0" t="n">
        <v>1</v>
      </c>
      <c r="I1427" s="0" t="n">
        <v>0.01</v>
      </c>
      <c r="J1427" s="0" t="n">
        <v>246.02</v>
      </c>
      <c r="K1427" s="0" t="n">
        <v>0</v>
      </c>
      <c r="L1427" s="0" t="n">
        <v>0</v>
      </c>
      <c r="M1427" s="0" t="n">
        <v>74.5</v>
      </c>
      <c r="N1427" s="0" t="n">
        <v>0</v>
      </c>
      <c r="O1427" s="0" t="n">
        <v>74.5</v>
      </c>
      <c r="P1427" s="0" t="n">
        <v>0</v>
      </c>
      <c r="Q1427" s="0" t="n">
        <v>0</v>
      </c>
      <c r="R1427" s="0" t="n">
        <v>0</v>
      </c>
      <c r="S1427" s="0" t="n">
        <v>0</v>
      </c>
      <c r="T1427" s="0" t="n">
        <v>0</v>
      </c>
      <c r="U1427" s="0" t="n">
        <v>0</v>
      </c>
      <c r="V1427" s="0" t="n">
        <v>0</v>
      </c>
      <c r="W1427" s="0" t="n">
        <v>0</v>
      </c>
      <c r="X1427" s="0" t="n">
        <v>68.01</v>
      </c>
      <c r="Y1427" s="0" t="n">
        <v>0</v>
      </c>
      <c r="Z1427" s="0" t="n">
        <v>0</v>
      </c>
      <c r="AA1427" s="0" t="n">
        <v>4923727</v>
      </c>
      <c r="AB1427" s="0" t="n">
        <v>0</v>
      </c>
      <c r="AC1427" s="0" t="n">
        <v>0</v>
      </c>
      <c r="AD1427" s="0" t="s">
        <v>99</v>
      </c>
      <c r="AE1427" s="0" t="s">
        <v>99</v>
      </c>
      <c r="AH1427" s="0" t="n">
        <v>-100</v>
      </c>
      <c r="AI1427" s="0" t="s">
        <v>2133</v>
      </c>
      <c r="AJ1427" s="0" t="s">
        <v>32112</v>
      </c>
      <c r="AK1427" s="0" t="s">
        <v>31143</v>
      </c>
      <c r="AL1427" s="0" t="s">
        <v>2112</v>
      </c>
    </row>
    <row r="1428" customFormat="false" ht="15" hidden="false" customHeight="false" outlineLevel="0" collapsed="false">
      <c r="A1428" s="0" t="s">
        <v>34639</v>
      </c>
      <c r="B1428" s="0" t="s">
        <v>34640</v>
      </c>
      <c r="C1428" s="0" t="s">
        <v>34641</v>
      </c>
      <c r="D1428" s="0" t="s">
        <v>34641</v>
      </c>
      <c r="E1428" s="0" t="s">
        <v>34642</v>
      </c>
      <c r="F1428" s="0" t="s">
        <v>1987</v>
      </c>
      <c r="G1428" s="0" t="n">
        <v>1</v>
      </c>
      <c r="H1428" s="0" t="n">
        <v>1</v>
      </c>
      <c r="I1428" s="0" t="n">
        <v>0.01</v>
      </c>
      <c r="J1428" s="0" t="n">
        <v>272.24</v>
      </c>
      <c r="K1428" s="0" t="n">
        <v>0</v>
      </c>
      <c r="L1428" s="0" t="n">
        <v>0</v>
      </c>
      <c r="M1428" s="0" t="n">
        <v>0</v>
      </c>
      <c r="N1428" s="0" t="n">
        <v>0</v>
      </c>
      <c r="O1428" s="0" t="n">
        <v>0</v>
      </c>
      <c r="P1428" s="0" t="n">
        <v>0</v>
      </c>
      <c r="Q1428" s="0" t="n">
        <v>0</v>
      </c>
      <c r="R1428" s="0" t="n">
        <v>0</v>
      </c>
      <c r="S1428" s="0" t="n">
        <v>0</v>
      </c>
      <c r="T1428" s="0" t="n">
        <v>0</v>
      </c>
      <c r="U1428" s="0" t="n">
        <v>0</v>
      </c>
      <c r="V1428" s="0" t="n">
        <v>0</v>
      </c>
      <c r="W1428" s="0" t="n">
        <v>0</v>
      </c>
      <c r="X1428" s="0" t="n">
        <v>0</v>
      </c>
      <c r="Y1428" s="0" t="n">
        <v>0</v>
      </c>
      <c r="Z1428" s="0" t="n">
        <v>0</v>
      </c>
      <c r="AA1428" s="0" t="n">
        <v>24085632</v>
      </c>
      <c r="AB1428" s="0" t="n">
        <v>0</v>
      </c>
      <c r="AC1428" s="0" t="n">
        <v>0</v>
      </c>
      <c r="AD1428" s="0" t="s">
        <v>99</v>
      </c>
      <c r="AE1428" s="0" t="s">
        <v>99</v>
      </c>
      <c r="AH1428" s="0" t="n">
        <v>-100</v>
      </c>
      <c r="AI1428" s="0" t="s">
        <v>2133</v>
      </c>
      <c r="AJ1428" s="0" t="s">
        <v>32112</v>
      </c>
      <c r="AK1428" s="0" t="s">
        <v>31143</v>
      </c>
      <c r="AL1428" s="0" t="s">
        <v>2112</v>
      </c>
    </row>
    <row r="1429" customFormat="false" ht="15" hidden="false" customHeight="false" outlineLevel="0" collapsed="false">
      <c r="A1429" s="0" t="s">
        <v>34643</v>
      </c>
      <c r="B1429" s="0" t="s">
        <v>34644</v>
      </c>
      <c r="C1429" s="0" t="s">
        <v>34645</v>
      </c>
      <c r="D1429" s="0" t="s">
        <v>34645</v>
      </c>
      <c r="E1429" s="0" t="s">
        <v>34646</v>
      </c>
      <c r="F1429" s="0" t="s">
        <v>1987</v>
      </c>
      <c r="G1429" s="0" t="n">
        <v>1</v>
      </c>
      <c r="H1429" s="0" t="n">
        <v>1</v>
      </c>
      <c r="I1429" s="0" t="n">
        <v>0.01</v>
      </c>
      <c r="J1429" s="0" t="n">
        <v>226.51</v>
      </c>
      <c r="K1429" s="0" t="n">
        <v>0</v>
      </c>
      <c r="L1429" s="0" t="n">
        <v>73.3</v>
      </c>
      <c r="M1429" s="0" t="n">
        <v>73.3</v>
      </c>
      <c r="N1429" s="0" t="n">
        <v>75.99</v>
      </c>
      <c r="O1429" s="0" t="n">
        <v>73.3</v>
      </c>
      <c r="P1429" s="0" t="n">
        <v>0</v>
      </c>
      <c r="Q1429" s="0" t="n">
        <v>0</v>
      </c>
      <c r="R1429" s="0" t="n">
        <v>0</v>
      </c>
      <c r="S1429" s="0" t="n">
        <v>73.31</v>
      </c>
      <c r="T1429" s="0" t="n">
        <v>79.99</v>
      </c>
      <c r="U1429" s="0" t="n">
        <v>73.3</v>
      </c>
      <c r="V1429" s="0" t="n">
        <v>79.99</v>
      </c>
      <c r="W1429" s="0" t="n">
        <v>204738</v>
      </c>
      <c r="X1429" s="0" t="n">
        <v>73.12</v>
      </c>
      <c r="Y1429" s="0" t="n">
        <v>73.3</v>
      </c>
      <c r="Z1429" s="0" t="n">
        <v>9</v>
      </c>
      <c r="AA1429" s="0" t="n">
        <v>96608082</v>
      </c>
      <c r="AB1429" s="0" t="n">
        <v>166.03</v>
      </c>
      <c r="AC1429" s="0" t="n">
        <v>0</v>
      </c>
      <c r="AD1429" s="0" t="s">
        <v>99</v>
      </c>
      <c r="AE1429" s="0" t="s">
        <v>99</v>
      </c>
      <c r="AH1429" s="0" t="n">
        <v>-100</v>
      </c>
      <c r="AI1429" s="0" t="s">
        <v>2133</v>
      </c>
      <c r="AJ1429" s="0" t="s">
        <v>32112</v>
      </c>
      <c r="AK1429" s="0" t="s">
        <v>31143</v>
      </c>
      <c r="AL1429" s="0" t="s">
        <v>2112</v>
      </c>
    </row>
    <row r="1430" customFormat="false" ht="15" hidden="false" customHeight="false" outlineLevel="0" collapsed="false">
      <c r="A1430" s="0" t="s">
        <v>34647</v>
      </c>
      <c r="B1430" s="0" t="s">
        <v>34648</v>
      </c>
      <c r="C1430" s="0" t="s">
        <v>34649</v>
      </c>
      <c r="D1430" s="0" t="s">
        <v>34649</v>
      </c>
      <c r="E1430" s="0" t="s">
        <v>34650</v>
      </c>
      <c r="F1430" s="0" t="s">
        <v>1987</v>
      </c>
      <c r="G1430" s="0" t="n">
        <v>1</v>
      </c>
      <c r="H1430" s="0" t="n">
        <v>1</v>
      </c>
      <c r="I1430" s="0" t="n">
        <v>0.01</v>
      </c>
      <c r="J1430" s="0" t="n">
        <v>303.32</v>
      </c>
      <c r="K1430" s="0" t="n">
        <v>0</v>
      </c>
      <c r="L1430" s="0" t="n">
        <v>0</v>
      </c>
      <c r="M1430" s="0" t="n">
        <v>0</v>
      </c>
      <c r="N1430" s="0" t="n">
        <v>0</v>
      </c>
      <c r="O1430" s="0" t="n">
        <v>0</v>
      </c>
      <c r="P1430" s="0" t="n">
        <v>0</v>
      </c>
      <c r="Q1430" s="0" t="n">
        <v>0</v>
      </c>
      <c r="R1430" s="0" t="n">
        <v>0</v>
      </c>
      <c r="S1430" s="0" t="n">
        <v>0</v>
      </c>
      <c r="T1430" s="0" t="n">
        <v>0</v>
      </c>
      <c r="U1430" s="0" t="n">
        <v>0</v>
      </c>
      <c r="V1430" s="0" t="n">
        <v>0</v>
      </c>
      <c r="W1430" s="0" t="n">
        <v>0</v>
      </c>
      <c r="X1430" s="0" t="n">
        <v>0</v>
      </c>
      <c r="Y1430" s="0" t="n">
        <v>0</v>
      </c>
      <c r="Z1430" s="0" t="n">
        <v>0</v>
      </c>
      <c r="AA1430" s="0" t="n">
        <v>6652643</v>
      </c>
      <c r="AB1430" s="0" t="n">
        <v>0</v>
      </c>
      <c r="AC1430" s="0" t="n">
        <v>0</v>
      </c>
      <c r="AD1430" s="0" t="s">
        <v>99</v>
      </c>
      <c r="AE1430" s="0" t="s">
        <v>99</v>
      </c>
      <c r="AH1430" s="0" t="n">
        <v>-100</v>
      </c>
      <c r="AI1430" s="0" t="s">
        <v>2133</v>
      </c>
      <c r="AJ1430" s="0" t="s">
        <v>32112</v>
      </c>
      <c r="AK1430" s="0" t="s">
        <v>31143</v>
      </c>
      <c r="AL1430" s="0" t="s">
        <v>2112</v>
      </c>
    </row>
    <row r="1431" customFormat="false" ht="15" hidden="false" customHeight="false" outlineLevel="0" collapsed="false">
      <c r="A1431" s="0" t="s">
        <v>34651</v>
      </c>
      <c r="B1431" s="0" t="s">
        <v>34652</v>
      </c>
      <c r="C1431" s="0" t="s">
        <v>34653</v>
      </c>
      <c r="D1431" s="0" t="s">
        <v>34653</v>
      </c>
      <c r="E1431" s="0" t="s">
        <v>34654</v>
      </c>
      <c r="F1431" s="0" t="s">
        <v>1987</v>
      </c>
      <c r="G1431" s="0" t="n">
        <v>1</v>
      </c>
      <c r="H1431" s="0" t="n">
        <v>1</v>
      </c>
      <c r="I1431" s="0" t="n">
        <v>0.01</v>
      </c>
      <c r="J1431" s="0" t="n">
        <v>249.43</v>
      </c>
      <c r="K1431" s="0" t="n">
        <v>0</v>
      </c>
      <c r="L1431" s="0" t="n">
        <v>0</v>
      </c>
      <c r="M1431" s="0" t="n">
        <v>65.63</v>
      </c>
      <c r="N1431" s="0" t="n">
        <v>70.27</v>
      </c>
      <c r="O1431" s="0" t="n">
        <v>65.63</v>
      </c>
      <c r="P1431" s="0" t="n">
        <v>0</v>
      </c>
      <c r="Q1431" s="0" t="n">
        <v>0</v>
      </c>
      <c r="R1431" s="0" t="n">
        <v>0</v>
      </c>
      <c r="S1431" s="0" t="n">
        <v>0</v>
      </c>
      <c r="T1431" s="0" t="n">
        <v>0</v>
      </c>
      <c r="U1431" s="0" t="n">
        <v>0</v>
      </c>
      <c r="V1431" s="0" t="n">
        <v>0</v>
      </c>
      <c r="W1431" s="0" t="n">
        <v>0</v>
      </c>
      <c r="X1431" s="0" t="n">
        <v>65.6</v>
      </c>
      <c r="Y1431" s="0" t="n">
        <v>65.62</v>
      </c>
      <c r="Z1431" s="0" t="n">
        <v>0</v>
      </c>
      <c r="AA1431" s="0" t="n">
        <v>16252739</v>
      </c>
      <c r="AB1431" s="0" t="n">
        <v>0</v>
      </c>
      <c r="AC1431" s="0" t="n">
        <v>0</v>
      </c>
      <c r="AD1431" s="0" t="s">
        <v>99</v>
      </c>
      <c r="AE1431" s="0" t="s">
        <v>99</v>
      </c>
      <c r="AH1431" s="0" t="n">
        <v>-100</v>
      </c>
      <c r="AI1431" s="0" t="s">
        <v>2133</v>
      </c>
      <c r="AJ1431" s="0" t="s">
        <v>32112</v>
      </c>
      <c r="AK1431" s="0" t="s">
        <v>31143</v>
      </c>
      <c r="AL1431" s="0" t="s">
        <v>2112</v>
      </c>
    </row>
    <row r="1432" customFormat="false" ht="15" hidden="false" customHeight="false" outlineLevel="0" collapsed="false">
      <c r="A1432" s="0" t="s">
        <v>34655</v>
      </c>
      <c r="B1432" s="0" t="s">
        <v>34656</v>
      </c>
      <c r="C1432" s="0" t="s">
        <v>34657</v>
      </c>
      <c r="D1432" s="0" t="s">
        <v>34657</v>
      </c>
      <c r="E1432" s="0" t="s">
        <v>34658</v>
      </c>
      <c r="F1432" s="0" t="s">
        <v>1987</v>
      </c>
      <c r="G1432" s="0" t="n">
        <v>1</v>
      </c>
      <c r="H1432" s="0" t="n">
        <v>1</v>
      </c>
      <c r="I1432" s="0" t="n">
        <v>0.01</v>
      </c>
      <c r="J1432" s="0" t="n">
        <v>318.86</v>
      </c>
      <c r="K1432" s="0" t="n">
        <v>0</v>
      </c>
      <c r="L1432" s="0" t="n">
        <v>0</v>
      </c>
      <c r="M1432" s="0" t="n">
        <v>0</v>
      </c>
      <c r="N1432" s="0" t="n">
        <v>0</v>
      </c>
      <c r="O1432" s="0" t="n">
        <v>0</v>
      </c>
      <c r="P1432" s="0" t="n">
        <v>0</v>
      </c>
      <c r="Q1432" s="0" t="n">
        <v>0</v>
      </c>
      <c r="R1432" s="0" t="n">
        <v>0</v>
      </c>
      <c r="S1432" s="0" t="n">
        <v>0</v>
      </c>
      <c r="T1432" s="0" t="n">
        <v>0</v>
      </c>
      <c r="U1432" s="0" t="n">
        <v>0</v>
      </c>
      <c r="V1432" s="0" t="n">
        <v>0</v>
      </c>
      <c r="W1432" s="0" t="n">
        <v>0</v>
      </c>
      <c r="X1432" s="0" t="n">
        <v>0</v>
      </c>
      <c r="Y1432" s="0" t="n">
        <v>0</v>
      </c>
      <c r="Z1432" s="0" t="n">
        <v>0</v>
      </c>
      <c r="AA1432" s="0" t="n">
        <v>1035600</v>
      </c>
      <c r="AB1432" s="0" t="n">
        <v>0</v>
      </c>
      <c r="AC1432" s="0" t="n">
        <v>0</v>
      </c>
      <c r="AD1432" s="0" t="s">
        <v>99</v>
      </c>
      <c r="AE1432" s="0" t="s">
        <v>99</v>
      </c>
      <c r="AH1432" s="0" t="n">
        <v>-100</v>
      </c>
      <c r="AI1432" s="0" t="s">
        <v>2133</v>
      </c>
      <c r="AJ1432" s="0" t="s">
        <v>32112</v>
      </c>
      <c r="AK1432" s="0" t="s">
        <v>31143</v>
      </c>
      <c r="AL1432" s="0" t="s">
        <v>2112</v>
      </c>
    </row>
    <row r="1433" customFormat="false" ht="15" hidden="false" customHeight="false" outlineLevel="0" collapsed="false">
      <c r="A1433" s="0" t="s">
        <v>34659</v>
      </c>
      <c r="B1433" s="0" t="s">
        <v>34660</v>
      </c>
      <c r="C1433" s="0" t="s">
        <v>34661</v>
      </c>
      <c r="D1433" s="0" t="s">
        <v>34661</v>
      </c>
      <c r="E1433" s="0" t="s">
        <v>34662</v>
      </c>
      <c r="F1433" s="0" t="s">
        <v>1987</v>
      </c>
      <c r="G1433" s="0" t="n">
        <v>1</v>
      </c>
      <c r="H1433" s="0" t="n">
        <v>1</v>
      </c>
      <c r="I1433" s="0" t="n">
        <v>0.01</v>
      </c>
      <c r="J1433" s="0" t="n">
        <v>353.12</v>
      </c>
      <c r="K1433" s="0" t="n">
        <v>0</v>
      </c>
      <c r="L1433" s="0" t="n">
        <v>0</v>
      </c>
      <c r="M1433" s="0" t="n">
        <v>94</v>
      </c>
      <c r="N1433" s="0" t="n">
        <v>0</v>
      </c>
      <c r="O1433" s="0" t="n">
        <v>94</v>
      </c>
      <c r="P1433" s="0" t="n">
        <v>0</v>
      </c>
      <c r="Q1433" s="0" t="n">
        <v>0</v>
      </c>
      <c r="R1433" s="0" t="n">
        <v>0</v>
      </c>
      <c r="S1433" s="0" t="n">
        <v>0</v>
      </c>
      <c r="T1433" s="0" t="n">
        <v>0</v>
      </c>
      <c r="U1433" s="0" t="n">
        <v>0</v>
      </c>
      <c r="V1433" s="0" t="n">
        <v>0</v>
      </c>
      <c r="W1433" s="0" t="n">
        <v>0</v>
      </c>
      <c r="X1433" s="0" t="n">
        <v>55.01</v>
      </c>
      <c r="Y1433" s="0" t="n">
        <v>0</v>
      </c>
      <c r="Z1433" s="0" t="n">
        <v>0</v>
      </c>
      <c r="AA1433" s="0" t="n">
        <v>7244692</v>
      </c>
      <c r="AB1433" s="0" t="n">
        <v>0</v>
      </c>
      <c r="AC1433" s="0" t="n">
        <v>0</v>
      </c>
      <c r="AD1433" s="0" t="s">
        <v>99</v>
      </c>
      <c r="AE1433" s="0" t="s">
        <v>99</v>
      </c>
      <c r="AH1433" s="0" t="n">
        <v>-100</v>
      </c>
      <c r="AI1433" s="0" t="s">
        <v>2133</v>
      </c>
      <c r="AJ1433" s="0" t="s">
        <v>32112</v>
      </c>
      <c r="AK1433" s="0" t="s">
        <v>31143</v>
      </c>
      <c r="AL1433" s="0" t="s">
        <v>2112</v>
      </c>
    </row>
    <row r="1434" customFormat="false" ht="15" hidden="false" customHeight="false" outlineLevel="0" collapsed="false">
      <c r="A1434" s="0" t="s">
        <v>34663</v>
      </c>
      <c r="B1434" s="0" t="s">
        <v>34664</v>
      </c>
      <c r="C1434" s="0" t="s">
        <v>22755</v>
      </c>
      <c r="D1434" s="0" t="s">
        <v>22755</v>
      </c>
      <c r="E1434" s="0" t="s">
        <v>34665</v>
      </c>
      <c r="F1434" s="0" t="s">
        <v>1987</v>
      </c>
      <c r="G1434" s="0" t="n">
        <v>1</v>
      </c>
      <c r="H1434" s="0" t="n">
        <v>1</v>
      </c>
      <c r="I1434" s="0" t="n">
        <v>0.01</v>
      </c>
      <c r="J1434" s="0" t="n">
        <v>361.15</v>
      </c>
      <c r="K1434" s="0" t="n">
        <v>0.29</v>
      </c>
      <c r="L1434" s="0" t="n">
        <v>64.65</v>
      </c>
      <c r="M1434" s="0" t="n">
        <v>64.48</v>
      </c>
      <c r="N1434" s="0" t="n">
        <v>65.52</v>
      </c>
      <c r="O1434" s="0" t="n">
        <v>64.64</v>
      </c>
      <c r="P1434" s="0" t="n">
        <v>0</v>
      </c>
      <c r="Q1434" s="0" t="n">
        <v>0</v>
      </c>
      <c r="R1434" s="0" t="n">
        <v>0</v>
      </c>
      <c r="S1434" s="0" t="n">
        <v>64.64</v>
      </c>
      <c r="T1434" s="0" t="n">
        <v>64.62</v>
      </c>
      <c r="U1434" s="0" t="n">
        <v>64.62</v>
      </c>
      <c r="V1434" s="0" t="n">
        <v>64.65</v>
      </c>
      <c r="W1434" s="0" t="n">
        <v>1868</v>
      </c>
      <c r="X1434" s="0" t="n">
        <v>64.6</v>
      </c>
      <c r="Y1434" s="0" t="n">
        <v>64.69</v>
      </c>
      <c r="Z1434" s="0" t="n">
        <v>3</v>
      </c>
      <c r="AA1434" s="0" t="n">
        <v>14018879</v>
      </c>
      <c r="AB1434" s="0" t="n">
        <v>1167.42</v>
      </c>
      <c r="AC1434" s="0" t="n">
        <v>0</v>
      </c>
      <c r="AD1434" s="0" t="s">
        <v>99</v>
      </c>
      <c r="AE1434" s="0" t="s">
        <v>99</v>
      </c>
      <c r="AH1434" s="0" t="n">
        <v>-100</v>
      </c>
      <c r="AI1434" s="0" t="s">
        <v>2133</v>
      </c>
      <c r="AJ1434" s="0" t="s">
        <v>32112</v>
      </c>
      <c r="AK1434" s="0" t="s">
        <v>31143</v>
      </c>
      <c r="AL1434" s="0" t="s">
        <v>2112</v>
      </c>
    </row>
    <row r="1435" customFormat="false" ht="15" hidden="false" customHeight="false" outlineLevel="0" collapsed="false">
      <c r="A1435" s="0" t="s">
        <v>34666</v>
      </c>
      <c r="B1435" s="0" t="s">
        <v>34667</v>
      </c>
      <c r="C1435" s="0" t="s">
        <v>34668</v>
      </c>
      <c r="D1435" s="0" t="s">
        <v>34668</v>
      </c>
      <c r="E1435" s="0" t="s">
        <v>34669</v>
      </c>
      <c r="F1435" s="0" t="s">
        <v>498</v>
      </c>
      <c r="G1435" s="0" t="n">
        <v>3</v>
      </c>
      <c r="H1435" s="0" t="n">
        <v>1</v>
      </c>
      <c r="I1435" s="0" t="n">
        <v>0.01</v>
      </c>
      <c r="J1435" s="0" t="n">
        <v>102.3</v>
      </c>
      <c r="K1435" s="0" t="n">
        <v>-1.3</v>
      </c>
      <c r="L1435" s="0" t="n">
        <v>93.54</v>
      </c>
      <c r="M1435" s="0" t="n">
        <v>94.77</v>
      </c>
      <c r="N1435" s="0" t="n">
        <v>94.81</v>
      </c>
      <c r="O1435" s="0" t="n">
        <v>93.64</v>
      </c>
      <c r="P1435" s="0" t="n">
        <v>0</v>
      </c>
      <c r="Q1435" s="0" t="n">
        <v>0</v>
      </c>
      <c r="R1435" s="0" t="n">
        <v>0</v>
      </c>
      <c r="S1435" s="0" t="n">
        <v>94.29</v>
      </c>
      <c r="T1435" s="0" t="n">
        <v>94.76</v>
      </c>
      <c r="U1435" s="0" t="n">
        <v>93.06</v>
      </c>
      <c r="V1435" s="0" t="n">
        <v>94.95</v>
      </c>
      <c r="W1435" s="0" t="n">
        <v>744492</v>
      </c>
      <c r="X1435" s="0" t="n">
        <v>93.56</v>
      </c>
      <c r="Y1435" s="0" t="n">
        <v>93.91</v>
      </c>
      <c r="Z1435" s="0" t="n">
        <v>562</v>
      </c>
      <c r="AA1435" s="0" t="n">
        <v>5622500</v>
      </c>
      <c r="AB1435" s="0" t="n">
        <v>95.69</v>
      </c>
      <c r="AC1435" s="0" t="n">
        <v>0</v>
      </c>
      <c r="AD1435" s="0" t="s">
        <v>99</v>
      </c>
      <c r="AE1435" s="0" t="s">
        <v>99</v>
      </c>
      <c r="AH1435" s="0" t="n">
        <v>-100</v>
      </c>
      <c r="AI1435" s="0" t="s">
        <v>2133</v>
      </c>
      <c r="AJ1435" s="0" t="s">
        <v>32112</v>
      </c>
      <c r="AK1435" s="0" t="s">
        <v>31135</v>
      </c>
      <c r="AL1435" s="0" t="s">
        <v>2112</v>
      </c>
    </row>
    <row r="1436" customFormat="false" ht="15" hidden="false" customHeight="false" outlineLevel="0" collapsed="false">
      <c r="A1436" s="0" t="s">
        <v>34670</v>
      </c>
      <c r="B1436" s="0" t="s">
        <v>34671</v>
      </c>
      <c r="C1436" s="0" t="s">
        <v>34672</v>
      </c>
      <c r="D1436" s="0" t="s">
        <v>34672</v>
      </c>
      <c r="E1436" s="0" t="s">
        <v>34673</v>
      </c>
      <c r="F1436" s="0" t="s">
        <v>498</v>
      </c>
      <c r="G1436" s="0" t="n">
        <v>3</v>
      </c>
      <c r="H1436" s="0" t="n">
        <v>1</v>
      </c>
      <c r="I1436" s="0" t="n">
        <v>0.01</v>
      </c>
      <c r="J1436" s="0" t="n">
        <v>1000</v>
      </c>
      <c r="K1436" s="0" t="n">
        <v>0</v>
      </c>
      <c r="L1436" s="0" t="n">
        <v>0</v>
      </c>
      <c r="M1436" s="0" t="n">
        <v>0</v>
      </c>
      <c r="N1436" s="0" t="n">
        <v>0</v>
      </c>
      <c r="O1436" s="0" t="n">
        <v>0</v>
      </c>
      <c r="P1436" s="0" t="n">
        <v>0</v>
      </c>
      <c r="Q1436" s="0" t="n">
        <v>0</v>
      </c>
      <c r="R1436" s="0" t="n">
        <v>0</v>
      </c>
      <c r="S1436" s="0" t="n">
        <v>0</v>
      </c>
      <c r="T1436" s="0" t="n">
        <v>0</v>
      </c>
      <c r="U1436" s="0" t="n">
        <v>0</v>
      </c>
      <c r="V1436" s="0" t="n">
        <v>0</v>
      </c>
      <c r="W1436" s="0" t="n">
        <v>0</v>
      </c>
      <c r="X1436" s="0" t="n">
        <v>0</v>
      </c>
      <c r="Y1436" s="0" t="n">
        <v>0</v>
      </c>
      <c r="Z1436" s="0" t="n">
        <v>0</v>
      </c>
      <c r="AA1436" s="0" t="n">
        <v>877500</v>
      </c>
      <c r="AB1436" s="0" t="n">
        <v>0</v>
      </c>
      <c r="AC1436" s="0" t="n">
        <v>0</v>
      </c>
      <c r="AD1436" s="0" t="s">
        <v>99</v>
      </c>
      <c r="AE1436" s="0" t="s">
        <v>99</v>
      </c>
      <c r="AH1436" s="0" t="n">
        <v>6</v>
      </c>
      <c r="AI1436" s="0" t="s">
        <v>2133</v>
      </c>
      <c r="AJ1436" s="0" t="s">
        <v>32112</v>
      </c>
      <c r="AK1436" s="0" t="s">
        <v>31135</v>
      </c>
      <c r="AL1436" s="0" t="s">
        <v>2112</v>
      </c>
    </row>
    <row r="1437" customFormat="false" ht="15" hidden="false" customHeight="false" outlineLevel="0" collapsed="false">
      <c r="A1437" s="0" t="s">
        <v>34674</v>
      </c>
      <c r="B1437" s="0" t="s">
        <v>34675</v>
      </c>
      <c r="C1437" s="0" t="s">
        <v>34676</v>
      </c>
      <c r="D1437" s="0" t="s">
        <v>34676</v>
      </c>
      <c r="E1437" s="0" t="s">
        <v>34677</v>
      </c>
      <c r="F1437" s="0" t="s">
        <v>498</v>
      </c>
      <c r="G1437" s="0" t="n">
        <v>1</v>
      </c>
      <c r="H1437" s="0" t="n">
        <v>1</v>
      </c>
      <c r="I1437" s="0" t="n">
        <v>0.01</v>
      </c>
      <c r="J1437" s="0" t="n">
        <v>597.62</v>
      </c>
      <c r="K1437" s="0" t="n">
        <v>0</v>
      </c>
      <c r="L1437" s="0" t="n">
        <v>0</v>
      </c>
      <c r="M1437" s="0" t="n">
        <v>0</v>
      </c>
      <c r="N1437" s="0" t="n">
        <v>0</v>
      </c>
      <c r="O1437" s="0" t="n">
        <v>0</v>
      </c>
      <c r="P1437" s="0" t="n">
        <v>0</v>
      </c>
      <c r="Q1437" s="0" t="n">
        <v>0</v>
      </c>
      <c r="R1437" s="0" t="n">
        <v>0</v>
      </c>
      <c r="S1437" s="0" t="n">
        <v>0</v>
      </c>
      <c r="T1437" s="0" t="n">
        <v>0</v>
      </c>
      <c r="U1437" s="0" t="n">
        <v>0</v>
      </c>
      <c r="V1437" s="0" t="n">
        <v>0</v>
      </c>
      <c r="W1437" s="0" t="n">
        <v>0</v>
      </c>
      <c r="X1437" s="0" t="n">
        <v>0</v>
      </c>
      <c r="Y1437" s="0" t="n">
        <v>0</v>
      </c>
      <c r="Z1437" s="0" t="n">
        <v>0</v>
      </c>
      <c r="AA1437" s="0" t="n">
        <v>3087641</v>
      </c>
      <c r="AB1437" s="0" t="n">
        <v>0</v>
      </c>
      <c r="AC1437" s="0" t="n">
        <v>0</v>
      </c>
      <c r="AD1437" s="0" t="s">
        <v>99</v>
      </c>
      <c r="AE1437" s="0" t="s">
        <v>99</v>
      </c>
      <c r="AH1437" s="0" t="n">
        <v>-100</v>
      </c>
      <c r="AI1437" s="0" t="s">
        <v>2133</v>
      </c>
      <c r="AJ1437" s="0" t="s">
        <v>32112</v>
      </c>
      <c r="AK1437" s="0" t="s">
        <v>31135</v>
      </c>
      <c r="AL1437" s="0" t="s">
        <v>2112</v>
      </c>
    </row>
    <row r="1438" customFormat="false" ht="15" hidden="false" customHeight="false" outlineLevel="0" collapsed="false">
      <c r="A1438" s="0" t="s">
        <v>34678</v>
      </c>
      <c r="B1438" s="0" t="s">
        <v>34679</v>
      </c>
      <c r="C1438" s="0" t="s">
        <v>34680</v>
      </c>
      <c r="D1438" s="0" t="s">
        <v>34680</v>
      </c>
      <c r="E1438" s="0" t="s">
        <v>34681</v>
      </c>
      <c r="F1438" s="0" t="s">
        <v>498</v>
      </c>
      <c r="G1438" s="0" t="n">
        <v>1</v>
      </c>
      <c r="H1438" s="0" t="n">
        <v>1</v>
      </c>
      <c r="I1438" s="0" t="n">
        <v>0.01</v>
      </c>
      <c r="J1438" s="0" t="n">
        <v>597.99</v>
      </c>
      <c r="K1438" s="0" t="n">
        <v>-13.43</v>
      </c>
      <c r="L1438" s="0" t="n">
        <v>67.53</v>
      </c>
      <c r="M1438" s="0" t="n">
        <v>78.01</v>
      </c>
      <c r="N1438" s="0" t="n">
        <v>0</v>
      </c>
      <c r="O1438" s="0" t="n">
        <v>68.85</v>
      </c>
      <c r="P1438" s="0" t="n">
        <v>0</v>
      </c>
      <c r="Q1438" s="0" t="n">
        <v>0</v>
      </c>
      <c r="R1438" s="0" t="n">
        <v>0</v>
      </c>
      <c r="S1438" s="0" t="n">
        <v>68.85</v>
      </c>
      <c r="T1438" s="0" t="n">
        <v>73.01</v>
      </c>
      <c r="U1438" s="0" t="n">
        <v>67.53</v>
      </c>
      <c r="V1438" s="0" t="n">
        <v>73.01</v>
      </c>
      <c r="W1438" s="0" t="n">
        <v>3706</v>
      </c>
      <c r="X1438" s="0" t="n">
        <v>67.53</v>
      </c>
      <c r="Y1438" s="0" t="n">
        <v>73.01</v>
      </c>
      <c r="Z1438" s="0" t="n">
        <v>3</v>
      </c>
      <c r="AA1438" s="0" t="n">
        <v>48293483</v>
      </c>
      <c r="AB1438" s="0" t="n">
        <v>2019.11</v>
      </c>
      <c r="AC1438" s="0" t="n">
        <v>0</v>
      </c>
      <c r="AD1438" s="0" t="s">
        <v>99</v>
      </c>
      <c r="AE1438" s="0" t="s">
        <v>99</v>
      </c>
      <c r="AH1438" s="0" t="n">
        <v>-100</v>
      </c>
      <c r="AI1438" s="0" t="s">
        <v>2133</v>
      </c>
      <c r="AJ1438" s="0" t="s">
        <v>32112</v>
      </c>
      <c r="AK1438" s="0" t="s">
        <v>31135</v>
      </c>
      <c r="AL1438" s="0" t="s">
        <v>2112</v>
      </c>
    </row>
    <row r="1439" customFormat="false" ht="15" hidden="false" customHeight="false" outlineLevel="0" collapsed="false">
      <c r="A1439" s="0" t="s">
        <v>34682</v>
      </c>
      <c r="B1439" s="0" t="s">
        <v>34683</v>
      </c>
      <c r="C1439" s="0" t="s">
        <v>34684</v>
      </c>
      <c r="D1439" s="0" t="s">
        <v>34684</v>
      </c>
      <c r="E1439" s="0" t="s">
        <v>34685</v>
      </c>
      <c r="F1439" s="0" t="s">
        <v>498</v>
      </c>
      <c r="G1439" s="0" t="n">
        <v>1</v>
      </c>
      <c r="H1439" s="0" t="n">
        <v>1</v>
      </c>
      <c r="I1439" s="0" t="n">
        <v>0.01</v>
      </c>
      <c r="J1439" s="0" t="n">
        <v>533.7</v>
      </c>
      <c r="K1439" s="0" t="n">
        <v>0.28</v>
      </c>
      <c r="L1439" s="0" t="n">
        <v>63.65</v>
      </c>
      <c r="M1439" s="0" t="n">
        <v>63.47</v>
      </c>
      <c r="N1439" s="0" t="n">
        <v>0</v>
      </c>
      <c r="O1439" s="0" t="n">
        <v>63.65</v>
      </c>
      <c r="P1439" s="0" t="n">
        <v>0</v>
      </c>
      <c r="Q1439" s="0" t="n">
        <v>0</v>
      </c>
      <c r="R1439" s="0" t="n">
        <v>0</v>
      </c>
      <c r="S1439" s="0" t="n">
        <v>63.65</v>
      </c>
      <c r="T1439" s="0" t="n">
        <v>63.65</v>
      </c>
      <c r="U1439" s="0" t="n">
        <v>63.65</v>
      </c>
      <c r="V1439" s="0" t="n">
        <v>63.65</v>
      </c>
      <c r="W1439" s="0" t="n">
        <v>340</v>
      </c>
      <c r="X1439" s="0" t="n">
        <v>63.63</v>
      </c>
      <c r="Y1439" s="0" t="n">
        <v>63.65</v>
      </c>
      <c r="Z1439" s="0" t="n">
        <v>1</v>
      </c>
      <c r="AA1439" s="0" t="n">
        <v>1857260</v>
      </c>
      <c r="AB1439" s="0" t="n">
        <v>339.7</v>
      </c>
      <c r="AC1439" s="0" t="n">
        <v>0</v>
      </c>
      <c r="AD1439" s="0" t="s">
        <v>99</v>
      </c>
      <c r="AE1439" s="0" t="s">
        <v>99</v>
      </c>
      <c r="AH1439" s="0" t="n">
        <v>-100</v>
      </c>
      <c r="AI1439" s="0" t="s">
        <v>2133</v>
      </c>
      <c r="AJ1439" s="0" t="s">
        <v>32112</v>
      </c>
      <c r="AK1439" s="0" t="s">
        <v>31135</v>
      </c>
      <c r="AL1439" s="0" t="s">
        <v>2112</v>
      </c>
    </row>
    <row r="1440" customFormat="false" ht="15" hidden="false" customHeight="false" outlineLevel="0" collapsed="false">
      <c r="A1440" s="0" t="s">
        <v>34686</v>
      </c>
      <c r="B1440" s="0" t="s">
        <v>34687</v>
      </c>
      <c r="C1440" s="0" t="s">
        <v>34688</v>
      </c>
      <c r="D1440" s="0" t="s">
        <v>34688</v>
      </c>
      <c r="E1440" s="0" t="s">
        <v>34689</v>
      </c>
      <c r="F1440" s="0" t="s">
        <v>498</v>
      </c>
      <c r="G1440" s="0" t="n">
        <v>1</v>
      </c>
      <c r="H1440" s="0" t="n">
        <v>1</v>
      </c>
      <c r="I1440" s="0" t="n">
        <v>0.01</v>
      </c>
      <c r="J1440" s="0" t="n">
        <v>590.79</v>
      </c>
      <c r="K1440" s="0" t="n">
        <v>0.22</v>
      </c>
      <c r="L1440" s="0" t="n">
        <v>99.22</v>
      </c>
      <c r="M1440" s="0" t="n">
        <v>99</v>
      </c>
      <c r="N1440" s="0" t="n">
        <v>98.03</v>
      </c>
      <c r="O1440" s="0" t="n">
        <v>99.22</v>
      </c>
      <c r="P1440" s="0" t="n">
        <v>0</v>
      </c>
      <c r="Q1440" s="0" t="n">
        <v>0</v>
      </c>
      <c r="R1440" s="0" t="n">
        <v>0</v>
      </c>
      <c r="S1440" s="0" t="n">
        <v>99.2</v>
      </c>
      <c r="T1440" s="0" t="n">
        <v>99.2</v>
      </c>
      <c r="U1440" s="0" t="n">
        <v>99.18</v>
      </c>
      <c r="V1440" s="0" t="n">
        <v>99.22</v>
      </c>
      <c r="W1440" s="0" t="n">
        <v>2930</v>
      </c>
      <c r="X1440" s="0" t="n">
        <v>99.18</v>
      </c>
      <c r="Y1440" s="0" t="n">
        <v>99.22</v>
      </c>
      <c r="Z1440" s="0" t="n">
        <v>4</v>
      </c>
      <c r="AA1440" s="0" t="n">
        <v>5353129</v>
      </c>
      <c r="AB1440" s="0" t="n">
        <v>586.18</v>
      </c>
      <c r="AC1440" s="0" t="n">
        <v>0</v>
      </c>
      <c r="AD1440" s="0" t="s">
        <v>99</v>
      </c>
      <c r="AE1440" s="0" t="s">
        <v>99</v>
      </c>
      <c r="AH1440" s="0" t="n">
        <v>800</v>
      </c>
      <c r="AI1440" s="0" t="s">
        <v>2133</v>
      </c>
      <c r="AJ1440" s="0" t="s">
        <v>32112</v>
      </c>
      <c r="AK1440" s="0" t="s">
        <v>31135</v>
      </c>
      <c r="AL1440" s="0" t="s">
        <v>2112</v>
      </c>
    </row>
    <row r="1441" customFormat="false" ht="15" hidden="false" customHeight="false" outlineLevel="0" collapsed="false">
      <c r="A1441" s="0" t="s">
        <v>34690</v>
      </c>
      <c r="B1441" s="0" t="s">
        <v>34691</v>
      </c>
      <c r="C1441" s="0" t="s">
        <v>34692</v>
      </c>
      <c r="D1441" s="0" t="s">
        <v>34692</v>
      </c>
      <c r="E1441" s="0" t="s">
        <v>34693</v>
      </c>
      <c r="F1441" s="0" t="s">
        <v>498</v>
      </c>
      <c r="G1441" s="0" t="n">
        <v>1</v>
      </c>
      <c r="H1441" s="0" t="n">
        <v>1</v>
      </c>
      <c r="I1441" s="0" t="n">
        <v>0.01</v>
      </c>
      <c r="J1441" s="0" t="n">
        <v>544.84</v>
      </c>
      <c r="K1441" s="0" t="n">
        <v>0</v>
      </c>
      <c r="L1441" s="0" t="n">
        <v>0</v>
      </c>
      <c r="M1441" s="0" t="n">
        <v>75.78</v>
      </c>
      <c r="N1441" s="0" t="n">
        <v>0</v>
      </c>
      <c r="O1441" s="0" t="n">
        <v>75.78</v>
      </c>
      <c r="P1441" s="0" t="n">
        <v>0</v>
      </c>
      <c r="Q1441" s="0" t="n">
        <v>0</v>
      </c>
      <c r="R1441" s="0" t="n">
        <v>0</v>
      </c>
      <c r="S1441" s="0" t="n">
        <v>0</v>
      </c>
      <c r="T1441" s="0" t="n">
        <v>0</v>
      </c>
      <c r="U1441" s="0" t="n">
        <v>0</v>
      </c>
      <c r="V1441" s="0" t="n">
        <v>0</v>
      </c>
      <c r="W1441" s="0" t="n">
        <v>0</v>
      </c>
      <c r="X1441" s="0" t="n">
        <v>82.78</v>
      </c>
      <c r="Y1441" s="0" t="n">
        <v>0</v>
      </c>
      <c r="Z1441" s="0" t="n">
        <v>0</v>
      </c>
      <c r="AA1441" s="0" t="n">
        <v>69302783</v>
      </c>
      <c r="AB1441" s="0" t="n">
        <v>0</v>
      </c>
      <c r="AC1441" s="0" t="n">
        <v>0</v>
      </c>
      <c r="AD1441" s="0" t="s">
        <v>99</v>
      </c>
      <c r="AE1441" s="0" t="s">
        <v>99</v>
      </c>
      <c r="AH1441" s="0" t="n">
        <v>-100</v>
      </c>
      <c r="AI1441" s="0" t="s">
        <v>2133</v>
      </c>
      <c r="AJ1441" s="0" t="s">
        <v>32112</v>
      </c>
      <c r="AK1441" s="0" t="s">
        <v>31135</v>
      </c>
      <c r="AL1441" s="0" t="s">
        <v>2112</v>
      </c>
    </row>
    <row r="1442" customFormat="false" ht="15" hidden="false" customHeight="false" outlineLevel="0" collapsed="false">
      <c r="A1442" s="0" t="s">
        <v>34694</v>
      </c>
      <c r="B1442" s="0" t="s">
        <v>34695</v>
      </c>
      <c r="C1442" s="0" t="s">
        <v>34696</v>
      </c>
      <c r="D1442" s="0" t="s">
        <v>34696</v>
      </c>
      <c r="E1442" s="0" t="s">
        <v>34697</v>
      </c>
      <c r="F1442" s="0" t="s">
        <v>498</v>
      </c>
      <c r="G1442" s="0" t="n">
        <v>1</v>
      </c>
      <c r="H1442" s="0" t="n">
        <v>1</v>
      </c>
      <c r="I1442" s="0" t="n">
        <v>0.01</v>
      </c>
      <c r="J1442" s="0" t="n">
        <v>647.95</v>
      </c>
      <c r="K1442" s="0" t="n">
        <v>0</v>
      </c>
      <c r="L1442" s="0" t="n">
        <v>0</v>
      </c>
      <c r="M1442" s="0" t="n">
        <v>0</v>
      </c>
      <c r="N1442" s="0" t="n">
        <v>0</v>
      </c>
      <c r="O1442" s="0" t="n">
        <v>0</v>
      </c>
      <c r="P1442" s="0" t="n">
        <v>0</v>
      </c>
      <c r="Q1442" s="0" t="n">
        <v>0</v>
      </c>
      <c r="R1442" s="0" t="n">
        <v>0</v>
      </c>
      <c r="S1442" s="0" t="n">
        <v>0</v>
      </c>
      <c r="T1442" s="0" t="n">
        <v>0</v>
      </c>
      <c r="U1442" s="0" t="n">
        <v>0</v>
      </c>
      <c r="V1442" s="0" t="n">
        <v>0</v>
      </c>
      <c r="W1442" s="0" t="n">
        <v>0</v>
      </c>
      <c r="X1442" s="0" t="n">
        <v>0</v>
      </c>
      <c r="Y1442" s="0" t="n">
        <v>0</v>
      </c>
      <c r="Z1442" s="0" t="n">
        <v>0</v>
      </c>
      <c r="AA1442" s="0" t="n">
        <v>10093385</v>
      </c>
      <c r="AB1442" s="0" t="n">
        <v>0</v>
      </c>
      <c r="AC1442" s="0" t="n">
        <v>0</v>
      </c>
      <c r="AD1442" s="0" t="s">
        <v>99</v>
      </c>
      <c r="AE1442" s="0" t="s">
        <v>99</v>
      </c>
      <c r="AH1442" s="0" t="n">
        <v>-100</v>
      </c>
      <c r="AI1442" s="0" t="s">
        <v>2133</v>
      </c>
      <c r="AJ1442" s="0" t="s">
        <v>32112</v>
      </c>
      <c r="AK1442" s="0" t="s">
        <v>31135</v>
      </c>
      <c r="AL1442" s="0" t="s">
        <v>2112</v>
      </c>
    </row>
    <row r="1443" customFormat="false" ht="15" hidden="false" customHeight="false" outlineLevel="0" collapsed="false">
      <c r="A1443" s="0" t="s">
        <v>34698</v>
      </c>
      <c r="B1443" s="0" t="s">
        <v>34699</v>
      </c>
      <c r="C1443" s="0" t="s">
        <v>34700</v>
      </c>
      <c r="D1443" s="0" t="s">
        <v>34700</v>
      </c>
      <c r="E1443" s="0" t="s">
        <v>34701</v>
      </c>
      <c r="F1443" s="0" t="s">
        <v>498</v>
      </c>
      <c r="G1443" s="0" t="n">
        <v>1</v>
      </c>
      <c r="H1443" s="0" t="n">
        <v>1</v>
      </c>
      <c r="I1443" s="0" t="n">
        <v>0.01</v>
      </c>
      <c r="J1443" s="0" t="n">
        <v>576.68</v>
      </c>
      <c r="K1443" s="0" t="n">
        <v>-0.21</v>
      </c>
      <c r="L1443" s="0" t="n">
        <v>79.5</v>
      </c>
      <c r="M1443" s="0" t="n">
        <v>79.67</v>
      </c>
      <c r="N1443" s="0" t="n">
        <v>84.51</v>
      </c>
      <c r="O1443" s="0" t="n">
        <v>79.5</v>
      </c>
      <c r="P1443" s="0" t="n">
        <v>0</v>
      </c>
      <c r="Q1443" s="0" t="n">
        <v>0</v>
      </c>
      <c r="R1443" s="0" t="n">
        <v>0</v>
      </c>
      <c r="S1443" s="0" t="n">
        <v>79.52</v>
      </c>
      <c r="T1443" s="0" t="n">
        <v>79.67</v>
      </c>
      <c r="U1443" s="0" t="n">
        <v>79.5</v>
      </c>
      <c r="V1443" s="0" t="n">
        <v>79.67</v>
      </c>
      <c r="W1443" s="0" t="n">
        <v>5503</v>
      </c>
      <c r="X1443" s="0" t="n">
        <v>79.5</v>
      </c>
      <c r="Y1443" s="0" t="n">
        <v>79.66</v>
      </c>
      <c r="Z1443" s="0" t="n">
        <v>3</v>
      </c>
      <c r="AA1443" s="0" t="n">
        <v>207605030</v>
      </c>
      <c r="AB1443" s="0" t="n">
        <v>4584.61</v>
      </c>
      <c r="AC1443" s="0" t="n">
        <v>0</v>
      </c>
      <c r="AD1443" s="0" t="s">
        <v>99</v>
      </c>
      <c r="AE1443" s="0" t="s">
        <v>99</v>
      </c>
      <c r="AH1443" s="0" t="n">
        <v>-100</v>
      </c>
      <c r="AI1443" s="0" t="s">
        <v>2133</v>
      </c>
      <c r="AJ1443" s="0" t="s">
        <v>32112</v>
      </c>
      <c r="AK1443" s="0" t="s">
        <v>31135</v>
      </c>
      <c r="AL1443" s="0" t="s">
        <v>2112</v>
      </c>
    </row>
    <row r="1444" customFormat="false" ht="15" hidden="false" customHeight="false" outlineLevel="0" collapsed="false">
      <c r="A1444" s="0" t="s">
        <v>34702</v>
      </c>
      <c r="B1444" s="0" t="s">
        <v>34703</v>
      </c>
      <c r="C1444" s="0" t="s">
        <v>34704</v>
      </c>
      <c r="D1444" s="0" t="s">
        <v>34704</v>
      </c>
      <c r="E1444" s="0" t="s">
        <v>34705</v>
      </c>
      <c r="F1444" s="0" t="s">
        <v>498</v>
      </c>
      <c r="G1444" s="0" t="n">
        <v>1</v>
      </c>
      <c r="H1444" s="0" t="n">
        <v>1</v>
      </c>
      <c r="I1444" s="0" t="n">
        <v>0.01</v>
      </c>
      <c r="J1444" s="0" t="n">
        <v>588.61</v>
      </c>
      <c r="K1444" s="0" t="n">
        <v>0</v>
      </c>
      <c r="L1444" s="0" t="n">
        <v>0</v>
      </c>
      <c r="M1444" s="0" t="n">
        <v>66.88</v>
      </c>
      <c r="N1444" s="0" t="n">
        <v>69.32</v>
      </c>
      <c r="O1444" s="0" t="n">
        <v>66.88</v>
      </c>
      <c r="P1444" s="0" t="n">
        <v>0</v>
      </c>
      <c r="Q1444" s="0" t="n">
        <v>0</v>
      </c>
      <c r="R1444" s="0" t="n">
        <v>0</v>
      </c>
      <c r="S1444" s="0" t="n">
        <v>0</v>
      </c>
      <c r="T1444" s="0" t="n">
        <v>0</v>
      </c>
      <c r="U1444" s="0" t="n">
        <v>0</v>
      </c>
      <c r="V1444" s="0" t="n">
        <v>0</v>
      </c>
      <c r="W1444" s="0" t="n">
        <v>0</v>
      </c>
      <c r="X1444" s="0" t="n">
        <v>66.9</v>
      </c>
      <c r="Y1444" s="0" t="n">
        <v>66.92</v>
      </c>
      <c r="Z1444" s="0" t="n">
        <v>0</v>
      </c>
      <c r="AA1444" s="0" t="n">
        <v>31410336</v>
      </c>
      <c r="AB1444" s="0" t="n">
        <v>0</v>
      </c>
      <c r="AC1444" s="0" t="n">
        <v>0</v>
      </c>
      <c r="AD1444" s="0" t="s">
        <v>99</v>
      </c>
      <c r="AE1444" s="0" t="s">
        <v>99</v>
      </c>
      <c r="AH1444" s="0" t="n">
        <v>-100</v>
      </c>
      <c r="AI1444" s="0" t="s">
        <v>2133</v>
      </c>
      <c r="AJ1444" s="0" t="s">
        <v>32112</v>
      </c>
      <c r="AK1444" s="0" t="s">
        <v>31135</v>
      </c>
      <c r="AL1444" s="0" t="s">
        <v>2112</v>
      </c>
    </row>
    <row r="1445" customFormat="false" ht="15" hidden="false" customHeight="false" outlineLevel="0" collapsed="false">
      <c r="A1445" s="0" t="s">
        <v>34706</v>
      </c>
      <c r="B1445" s="0" t="s">
        <v>34707</v>
      </c>
      <c r="C1445" s="0" t="s">
        <v>20403</v>
      </c>
      <c r="D1445" s="0" t="s">
        <v>20403</v>
      </c>
      <c r="E1445" s="0" t="s">
        <v>34708</v>
      </c>
      <c r="F1445" s="0" t="s">
        <v>498</v>
      </c>
      <c r="G1445" s="0" t="n">
        <v>1</v>
      </c>
      <c r="H1445" s="0" t="n">
        <v>1</v>
      </c>
      <c r="I1445" s="0" t="n">
        <v>0.01</v>
      </c>
      <c r="J1445" s="0" t="n">
        <v>713.2</v>
      </c>
      <c r="K1445" s="0" t="n">
        <v>0</v>
      </c>
      <c r="L1445" s="0" t="n">
        <v>0</v>
      </c>
      <c r="M1445" s="0" t="n">
        <v>98.67</v>
      </c>
      <c r="N1445" s="0" t="n">
        <v>98.5</v>
      </c>
      <c r="O1445" s="0" t="n">
        <v>98.67</v>
      </c>
      <c r="P1445" s="0" t="n">
        <v>0</v>
      </c>
      <c r="Q1445" s="0" t="n">
        <v>0</v>
      </c>
      <c r="R1445" s="0" t="n">
        <v>0</v>
      </c>
      <c r="S1445" s="0" t="n">
        <v>0</v>
      </c>
      <c r="T1445" s="0" t="n">
        <v>0</v>
      </c>
      <c r="U1445" s="0" t="n">
        <v>0</v>
      </c>
      <c r="V1445" s="0" t="n">
        <v>0</v>
      </c>
      <c r="W1445" s="0" t="n">
        <v>0</v>
      </c>
      <c r="X1445" s="0" t="n">
        <v>98.7</v>
      </c>
      <c r="Y1445" s="0" t="n">
        <v>98.72</v>
      </c>
      <c r="Z1445" s="0" t="n">
        <v>0</v>
      </c>
      <c r="AA1445" s="0" t="n">
        <v>6183696</v>
      </c>
      <c r="AB1445" s="0" t="n">
        <v>0</v>
      </c>
      <c r="AC1445" s="0" t="n">
        <v>0</v>
      </c>
      <c r="AD1445" s="0" t="s">
        <v>99</v>
      </c>
      <c r="AE1445" s="0" t="s">
        <v>99</v>
      </c>
      <c r="AF1445" s="0" t="s">
        <v>30149</v>
      </c>
      <c r="AH1445" s="0" t="n">
        <v>800</v>
      </c>
      <c r="AI1445" s="0" t="s">
        <v>2133</v>
      </c>
      <c r="AJ1445" s="0" t="s">
        <v>32112</v>
      </c>
      <c r="AK1445" s="0" t="s">
        <v>31135</v>
      </c>
      <c r="AL1445" s="0" t="s">
        <v>2112</v>
      </c>
    </row>
    <row r="1446" customFormat="false" ht="15" hidden="false" customHeight="false" outlineLevel="0" collapsed="false">
      <c r="A1446" s="0" t="s">
        <v>34709</v>
      </c>
      <c r="B1446" s="0" t="s">
        <v>34710</v>
      </c>
      <c r="C1446" s="0" t="s">
        <v>34711</v>
      </c>
      <c r="D1446" s="0" t="s">
        <v>34711</v>
      </c>
      <c r="E1446" s="0" t="s">
        <v>34712</v>
      </c>
      <c r="F1446" s="0" t="s">
        <v>498</v>
      </c>
      <c r="G1446" s="0" t="n">
        <v>1</v>
      </c>
      <c r="H1446" s="0" t="n">
        <v>1</v>
      </c>
      <c r="I1446" s="0" t="n">
        <v>0.01</v>
      </c>
      <c r="J1446" s="0" t="n">
        <v>648.72</v>
      </c>
      <c r="K1446" s="0" t="n">
        <v>0</v>
      </c>
      <c r="L1446" s="0" t="n">
        <v>0</v>
      </c>
      <c r="M1446" s="0" t="n">
        <v>81.5</v>
      </c>
      <c r="N1446" s="0" t="n">
        <v>0</v>
      </c>
      <c r="O1446" s="0" t="n">
        <v>81.5</v>
      </c>
      <c r="P1446" s="0" t="n">
        <v>0</v>
      </c>
      <c r="Q1446" s="0" t="n">
        <v>0</v>
      </c>
      <c r="R1446" s="0" t="n">
        <v>0</v>
      </c>
      <c r="S1446" s="0" t="n">
        <v>0</v>
      </c>
      <c r="T1446" s="0" t="n">
        <v>0</v>
      </c>
      <c r="U1446" s="0" t="n">
        <v>0</v>
      </c>
      <c r="V1446" s="0" t="n">
        <v>0</v>
      </c>
      <c r="W1446" s="0" t="n">
        <v>0</v>
      </c>
      <c r="X1446" s="0" t="n">
        <v>76.89</v>
      </c>
      <c r="Y1446" s="0" t="n">
        <v>81.5</v>
      </c>
      <c r="Z1446" s="0" t="n">
        <v>0</v>
      </c>
      <c r="AA1446" s="0" t="n">
        <v>155407080</v>
      </c>
      <c r="AB1446" s="0" t="n">
        <v>0</v>
      </c>
      <c r="AC1446" s="0" t="n">
        <v>0</v>
      </c>
      <c r="AD1446" s="0" t="s">
        <v>99</v>
      </c>
      <c r="AE1446" s="0" t="s">
        <v>99</v>
      </c>
      <c r="AH1446" s="0" t="n">
        <v>-100</v>
      </c>
      <c r="AI1446" s="0" t="s">
        <v>2133</v>
      </c>
      <c r="AJ1446" s="0" t="s">
        <v>32112</v>
      </c>
      <c r="AK1446" s="0" t="s">
        <v>31135</v>
      </c>
      <c r="AL1446" s="0" t="s">
        <v>2112</v>
      </c>
    </row>
    <row r="1447" customFormat="false" ht="15" hidden="false" customHeight="false" outlineLevel="0" collapsed="false">
      <c r="A1447" s="0" t="s">
        <v>34713</v>
      </c>
      <c r="B1447" s="0" t="s">
        <v>34714</v>
      </c>
      <c r="C1447" s="0" t="s">
        <v>34715</v>
      </c>
      <c r="D1447" s="0" t="s">
        <v>34715</v>
      </c>
      <c r="E1447" s="0" t="s">
        <v>34716</v>
      </c>
      <c r="F1447" s="0" t="s">
        <v>498</v>
      </c>
      <c r="G1447" s="0" t="n">
        <v>1</v>
      </c>
      <c r="H1447" s="0" t="n">
        <v>1</v>
      </c>
      <c r="I1447" s="0" t="n">
        <v>0.01</v>
      </c>
      <c r="J1447" s="0" t="n">
        <v>721.47</v>
      </c>
      <c r="K1447" s="0" t="n">
        <v>0</v>
      </c>
      <c r="L1447" s="0" t="n">
        <v>0</v>
      </c>
      <c r="M1447" s="0" t="n">
        <v>80</v>
      </c>
      <c r="N1447" s="0" t="n">
        <v>83.53</v>
      </c>
      <c r="O1447" s="0" t="n">
        <v>80</v>
      </c>
      <c r="P1447" s="0" t="n">
        <v>0</v>
      </c>
      <c r="Q1447" s="0" t="n">
        <v>0</v>
      </c>
      <c r="R1447" s="0" t="n">
        <v>0</v>
      </c>
      <c r="S1447" s="0" t="n">
        <v>0</v>
      </c>
      <c r="T1447" s="0" t="n">
        <v>0</v>
      </c>
      <c r="U1447" s="0" t="n">
        <v>0</v>
      </c>
      <c r="V1447" s="0" t="n">
        <v>0</v>
      </c>
      <c r="W1447" s="0" t="n">
        <v>0</v>
      </c>
      <c r="X1447" s="0" t="n">
        <v>76.01</v>
      </c>
      <c r="Y1447" s="0" t="n">
        <v>0</v>
      </c>
      <c r="Z1447" s="0" t="n">
        <v>0</v>
      </c>
      <c r="AA1447" s="0" t="n">
        <v>2317051</v>
      </c>
      <c r="AB1447" s="0" t="n">
        <v>0</v>
      </c>
      <c r="AC1447" s="0" t="n">
        <v>0</v>
      </c>
      <c r="AD1447" s="0" t="s">
        <v>99</v>
      </c>
      <c r="AE1447" s="0" t="s">
        <v>99</v>
      </c>
      <c r="AH1447" s="0" t="n">
        <v>-100</v>
      </c>
      <c r="AI1447" s="0" t="s">
        <v>2133</v>
      </c>
      <c r="AJ1447" s="0" t="s">
        <v>32112</v>
      </c>
      <c r="AK1447" s="0" t="s">
        <v>31135</v>
      </c>
      <c r="AL1447" s="0" t="s">
        <v>2112</v>
      </c>
    </row>
    <row r="1448" customFormat="false" ht="15" hidden="false" customHeight="false" outlineLevel="0" collapsed="false">
      <c r="A1448" s="0" t="s">
        <v>34717</v>
      </c>
      <c r="B1448" s="0" t="s">
        <v>34718</v>
      </c>
      <c r="C1448" s="0" t="s">
        <v>34719</v>
      </c>
      <c r="D1448" s="0" t="s">
        <v>34719</v>
      </c>
      <c r="E1448" s="0" t="s">
        <v>34720</v>
      </c>
      <c r="F1448" s="0" t="s">
        <v>498</v>
      </c>
      <c r="G1448" s="0" t="n">
        <v>1</v>
      </c>
      <c r="H1448" s="0" t="n">
        <v>1</v>
      </c>
      <c r="I1448" s="0" t="n">
        <v>0.01</v>
      </c>
      <c r="J1448" s="0" t="n">
        <v>772.13</v>
      </c>
      <c r="K1448" s="0" t="n">
        <v>0</v>
      </c>
      <c r="L1448" s="0" t="n">
        <v>0</v>
      </c>
      <c r="M1448" s="0" t="n">
        <v>99.07</v>
      </c>
      <c r="N1448" s="0" t="n">
        <v>98.96</v>
      </c>
      <c r="O1448" s="0" t="n">
        <v>99.07</v>
      </c>
      <c r="P1448" s="0" t="n">
        <v>0</v>
      </c>
      <c r="Q1448" s="0" t="n">
        <v>0</v>
      </c>
      <c r="R1448" s="0" t="n">
        <v>0</v>
      </c>
      <c r="S1448" s="0" t="n">
        <v>0</v>
      </c>
      <c r="T1448" s="0" t="n">
        <v>0</v>
      </c>
      <c r="U1448" s="0" t="n">
        <v>0</v>
      </c>
      <c r="V1448" s="0" t="n">
        <v>0</v>
      </c>
      <c r="W1448" s="0" t="n">
        <v>0</v>
      </c>
      <c r="X1448" s="0" t="n">
        <v>99.1</v>
      </c>
      <c r="Y1448" s="0" t="n">
        <v>99.12</v>
      </c>
      <c r="Z1448" s="0" t="n">
        <v>0</v>
      </c>
      <c r="AA1448" s="0" t="n">
        <v>6638733</v>
      </c>
      <c r="AB1448" s="0" t="n">
        <v>0</v>
      </c>
      <c r="AC1448" s="0" t="n">
        <v>0</v>
      </c>
      <c r="AD1448" s="0" t="s">
        <v>99</v>
      </c>
      <c r="AE1448" s="0" t="s">
        <v>99</v>
      </c>
      <c r="AF1448" s="0" t="s">
        <v>30149</v>
      </c>
      <c r="AH1448" s="0" t="n">
        <v>800</v>
      </c>
      <c r="AI1448" s="0" t="s">
        <v>2133</v>
      </c>
      <c r="AJ1448" s="0" t="s">
        <v>32112</v>
      </c>
      <c r="AK1448" s="0" t="s">
        <v>31135</v>
      </c>
      <c r="AL1448" s="0" t="s">
        <v>2112</v>
      </c>
    </row>
    <row r="1449" customFormat="false" ht="15" hidden="false" customHeight="false" outlineLevel="0" collapsed="false">
      <c r="A1449" s="0" t="s">
        <v>34721</v>
      </c>
      <c r="B1449" s="0" t="s">
        <v>34722</v>
      </c>
      <c r="C1449" s="0" t="s">
        <v>34723</v>
      </c>
      <c r="D1449" s="0" t="s">
        <v>34723</v>
      </c>
      <c r="E1449" s="0" t="s">
        <v>34724</v>
      </c>
      <c r="F1449" s="0" t="s">
        <v>498</v>
      </c>
      <c r="G1449" s="0" t="n">
        <v>1</v>
      </c>
      <c r="H1449" s="0" t="n">
        <v>1</v>
      </c>
      <c r="I1449" s="0" t="n">
        <v>0.01</v>
      </c>
      <c r="J1449" s="0" t="n">
        <v>755.33</v>
      </c>
      <c r="K1449" s="0" t="n">
        <v>0</v>
      </c>
      <c r="L1449" s="0" t="n">
        <v>0</v>
      </c>
      <c r="M1449" s="0" t="n">
        <v>87.01</v>
      </c>
      <c r="N1449" s="0" t="n">
        <v>0</v>
      </c>
      <c r="O1449" s="0" t="n">
        <v>87.01</v>
      </c>
      <c r="P1449" s="0" t="n">
        <v>0</v>
      </c>
      <c r="Q1449" s="0" t="n">
        <v>0</v>
      </c>
      <c r="R1449" s="0" t="n">
        <v>0</v>
      </c>
      <c r="S1449" s="0" t="n">
        <v>0</v>
      </c>
      <c r="T1449" s="0" t="n">
        <v>0</v>
      </c>
      <c r="U1449" s="0" t="n">
        <v>0</v>
      </c>
      <c r="V1449" s="0" t="n">
        <v>0</v>
      </c>
      <c r="W1449" s="0" t="n">
        <v>0</v>
      </c>
      <c r="X1449" s="0" t="n">
        <v>83.01</v>
      </c>
      <c r="Y1449" s="0" t="n">
        <v>0</v>
      </c>
      <c r="Z1449" s="0" t="n">
        <v>0</v>
      </c>
      <c r="AA1449" s="0" t="n">
        <v>5039330</v>
      </c>
      <c r="AB1449" s="0" t="n">
        <v>0</v>
      </c>
      <c r="AC1449" s="0" t="n">
        <v>0</v>
      </c>
      <c r="AD1449" s="0" t="s">
        <v>99</v>
      </c>
      <c r="AE1449" s="0" t="s">
        <v>99</v>
      </c>
      <c r="AH1449" s="0" t="n">
        <v>-100</v>
      </c>
      <c r="AI1449" s="0" t="s">
        <v>2133</v>
      </c>
      <c r="AJ1449" s="0" t="s">
        <v>32112</v>
      </c>
      <c r="AK1449" s="0" t="s">
        <v>31135</v>
      </c>
      <c r="AL1449" s="0" t="s">
        <v>2112</v>
      </c>
    </row>
    <row r="1450" customFormat="false" ht="15" hidden="false" customHeight="false" outlineLevel="0" collapsed="false">
      <c r="A1450" s="0" t="s">
        <v>34725</v>
      </c>
      <c r="B1450" s="0" t="s">
        <v>34726</v>
      </c>
      <c r="C1450" s="0" t="s">
        <v>34727</v>
      </c>
      <c r="D1450" s="0" t="s">
        <v>34727</v>
      </c>
      <c r="E1450" s="0" t="s">
        <v>34728</v>
      </c>
      <c r="F1450" s="0" t="s">
        <v>498</v>
      </c>
      <c r="G1450" s="0" t="n">
        <v>1</v>
      </c>
      <c r="H1450" s="0" t="n">
        <v>1</v>
      </c>
      <c r="I1450" s="0" t="n">
        <v>0.01</v>
      </c>
      <c r="J1450" s="0" t="n">
        <v>751.75</v>
      </c>
      <c r="K1450" s="0" t="n">
        <v>0</v>
      </c>
      <c r="L1450" s="0" t="n">
        <v>0</v>
      </c>
      <c r="M1450" s="0" t="n">
        <v>0</v>
      </c>
      <c r="N1450" s="0" t="n">
        <v>0</v>
      </c>
      <c r="O1450" s="0" t="n">
        <v>0</v>
      </c>
      <c r="P1450" s="0" t="n">
        <v>0</v>
      </c>
      <c r="Q1450" s="0" t="n">
        <v>0</v>
      </c>
      <c r="R1450" s="0" t="n">
        <v>0</v>
      </c>
      <c r="S1450" s="0" t="n">
        <v>0</v>
      </c>
      <c r="T1450" s="0" t="n">
        <v>0</v>
      </c>
      <c r="U1450" s="0" t="n">
        <v>0</v>
      </c>
      <c r="V1450" s="0" t="n">
        <v>0</v>
      </c>
      <c r="W1450" s="0" t="n">
        <v>0</v>
      </c>
      <c r="X1450" s="0" t="n">
        <v>0</v>
      </c>
      <c r="Y1450" s="0" t="n">
        <v>0</v>
      </c>
      <c r="Z1450" s="0" t="n">
        <v>0</v>
      </c>
      <c r="AA1450" s="0" t="n">
        <v>10034807</v>
      </c>
      <c r="AB1450" s="0" t="n">
        <v>0</v>
      </c>
      <c r="AC1450" s="0" t="n">
        <v>0</v>
      </c>
      <c r="AD1450" s="0" t="s">
        <v>99</v>
      </c>
      <c r="AE1450" s="0" t="s">
        <v>99</v>
      </c>
      <c r="AH1450" s="0" t="n">
        <v>-100</v>
      </c>
      <c r="AI1450" s="0" t="s">
        <v>2133</v>
      </c>
      <c r="AJ1450" s="0" t="s">
        <v>32112</v>
      </c>
      <c r="AK1450" s="0" t="s">
        <v>31135</v>
      </c>
      <c r="AL1450" s="0" t="s">
        <v>2112</v>
      </c>
    </row>
    <row r="1451" customFormat="false" ht="15" hidden="false" customHeight="false" outlineLevel="0" collapsed="false">
      <c r="A1451" s="0" t="s">
        <v>34729</v>
      </c>
      <c r="B1451" s="0" t="s">
        <v>34730</v>
      </c>
      <c r="C1451" s="0" t="s">
        <v>27065</v>
      </c>
      <c r="D1451" s="0" t="s">
        <v>27065</v>
      </c>
      <c r="E1451" s="0" t="s">
        <v>34731</v>
      </c>
      <c r="F1451" s="0" t="s">
        <v>498</v>
      </c>
      <c r="G1451" s="0" t="n">
        <v>1</v>
      </c>
      <c r="H1451" s="0" t="n">
        <v>1</v>
      </c>
      <c r="I1451" s="0" t="n">
        <v>0.01</v>
      </c>
      <c r="J1451" s="0" t="n">
        <v>621.71</v>
      </c>
      <c r="K1451" s="0" t="n">
        <v>1.09</v>
      </c>
      <c r="L1451" s="0" t="n">
        <v>71.11</v>
      </c>
      <c r="M1451" s="0" t="n">
        <v>70.72</v>
      </c>
      <c r="N1451" s="0" t="n">
        <v>70.6</v>
      </c>
      <c r="O1451" s="0" t="n">
        <v>71.11</v>
      </c>
      <c r="P1451" s="0" t="n">
        <v>0</v>
      </c>
      <c r="Q1451" s="0" t="n">
        <v>0</v>
      </c>
      <c r="R1451" s="0" t="n">
        <v>0</v>
      </c>
      <c r="S1451" s="0" t="n">
        <v>71.16</v>
      </c>
      <c r="T1451" s="0" t="n">
        <v>71.19</v>
      </c>
      <c r="U1451" s="0" t="n">
        <v>71.11</v>
      </c>
      <c r="V1451" s="0" t="n">
        <v>71.2</v>
      </c>
      <c r="W1451" s="0" t="n">
        <v>4867</v>
      </c>
      <c r="X1451" s="0" t="n">
        <v>70.36</v>
      </c>
      <c r="Y1451" s="0" t="n">
        <v>71.07</v>
      </c>
      <c r="Z1451" s="0" t="n">
        <v>4</v>
      </c>
      <c r="AA1451" s="0" t="n">
        <v>5527918</v>
      </c>
      <c r="AB1451" s="0" t="n">
        <v>1326.29</v>
      </c>
      <c r="AC1451" s="0" t="n">
        <v>0</v>
      </c>
      <c r="AD1451" s="0" t="s">
        <v>99</v>
      </c>
      <c r="AE1451" s="0" t="s">
        <v>99</v>
      </c>
      <c r="AH1451" s="0" t="n">
        <v>-100</v>
      </c>
      <c r="AI1451" s="0" t="s">
        <v>2133</v>
      </c>
      <c r="AJ1451" s="0" t="s">
        <v>32112</v>
      </c>
      <c r="AK1451" s="0" t="s">
        <v>31135</v>
      </c>
      <c r="AL1451" s="0" t="s">
        <v>2112</v>
      </c>
    </row>
    <row r="1452" customFormat="false" ht="15" hidden="false" customHeight="false" outlineLevel="0" collapsed="false">
      <c r="A1452" s="0" t="s">
        <v>34732</v>
      </c>
      <c r="B1452" s="0" t="s">
        <v>34733</v>
      </c>
      <c r="C1452" s="0" t="s">
        <v>34734</v>
      </c>
      <c r="D1452" s="0" t="s">
        <v>34734</v>
      </c>
      <c r="E1452" s="0" t="s">
        <v>34735</v>
      </c>
      <c r="F1452" s="0" t="s">
        <v>498</v>
      </c>
      <c r="G1452" s="0" t="n">
        <v>1</v>
      </c>
      <c r="H1452" s="0" t="n">
        <v>1</v>
      </c>
      <c r="I1452" s="0" t="n">
        <v>0.01</v>
      </c>
      <c r="J1452" s="0" t="n">
        <v>701.81</v>
      </c>
      <c r="K1452" s="0" t="n">
        <v>-0.01</v>
      </c>
      <c r="L1452" s="0" t="n">
        <v>66.99</v>
      </c>
      <c r="M1452" s="0" t="n">
        <v>66.88</v>
      </c>
      <c r="N1452" s="0" t="n">
        <v>0</v>
      </c>
      <c r="O1452" s="0" t="n">
        <v>66.99</v>
      </c>
      <c r="P1452" s="0" t="n">
        <v>0</v>
      </c>
      <c r="Q1452" s="0" t="n">
        <v>0</v>
      </c>
      <c r="R1452" s="0" t="n">
        <v>0</v>
      </c>
      <c r="S1452" s="0" t="n">
        <v>67.25</v>
      </c>
      <c r="T1452" s="0" t="n">
        <v>67.5</v>
      </c>
      <c r="U1452" s="0" t="n">
        <v>66.99</v>
      </c>
      <c r="V1452" s="0" t="n">
        <v>67.5</v>
      </c>
      <c r="W1452" s="0" t="n">
        <v>944</v>
      </c>
      <c r="X1452" s="0" t="n">
        <v>66.98</v>
      </c>
      <c r="Y1452" s="0" t="n">
        <v>67</v>
      </c>
      <c r="Z1452" s="0" t="n">
        <v>2</v>
      </c>
      <c r="AA1452" s="0" t="n">
        <v>20597323</v>
      </c>
      <c r="AB1452" s="0" t="n">
        <v>470.14</v>
      </c>
      <c r="AC1452" s="0" t="n">
        <v>0</v>
      </c>
      <c r="AD1452" s="0" t="s">
        <v>99</v>
      </c>
      <c r="AE1452" s="0" t="s">
        <v>99</v>
      </c>
      <c r="AH1452" s="0" t="n">
        <v>-100</v>
      </c>
      <c r="AI1452" s="0" t="s">
        <v>2133</v>
      </c>
      <c r="AJ1452" s="0" t="s">
        <v>32112</v>
      </c>
      <c r="AK1452" s="0" t="s">
        <v>31135</v>
      </c>
      <c r="AL1452" s="0" t="s">
        <v>2112</v>
      </c>
    </row>
    <row r="1453" customFormat="false" ht="15" hidden="false" customHeight="false" outlineLevel="0" collapsed="false">
      <c r="A1453" s="0" t="s">
        <v>34736</v>
      </c>
      <c r="B1453" s="0" t="s">
        <v>34737</v>
      </c>
      <c r="C1453" s="0" t="s">
        <v>34738</v>
      </c>
      <c r="D1453" s="0" t="s">
        <v>34738</v>
      </c>
      <c r="E1453" s="0" t="s">
        <v>34739</v>
      </c>
      <c r="F1453" s="0" t="s">
        <v>498</v>
      </c>
      <c r="G1453" s="0" t="n">
        <v>1</v>
      </c>
      <c r="H1453" s="0" t="n">
        <v>1</v>
      </c>
      <c r="I1453" s="0" t="n">
        <v>0.01</v>
      </c>
      <c r="J1453" s="0" t="n">
        <v>706.1</v>
      </c>
      <c r="K1453" s="0" t="n">
        <v>2.47</v>
      </c>
      <c r="L1453" s="0" t="n">
        <v>77.89</v>
      </c>
      <c r="M1453" s="0" t="n">
        <v>76.78</v>
      </c>
      <c r="N1453" s="0" t="n">
        <v>86.95</v>
      </c>
      <c r="O1453" s="0" t="n">
        <v>77.89</v>
      </c>
      <c r="P1453" s="0" t="n">
        <v>0</v>
      </c>
      <c r="Q1453" s="0" t="n">
        <v>0</v>
      </c>
      <c r="R1453" s="0" t="n">
        <v>0</v>
      </c>
      <c r="S1453" s="0" t="n">
        <v>77.89</v>
      </c>
      <c r="T1453" s="0" t="n">
        <v>77.89</v>
      </c>
      <c r="U1453" s="0" t="n">
        <v>77.89</v>
      </c>
      <c r="V1453" s="0" t="n">
        <v>77.89</v>
      </c>
      <c r="W1453" s="0" t="n">
        <v>550</v>
      </c>
      <c r="X1453" s="0" t="n">
        <v>77.46</v>
      </c>
      <c r="Y1453" s="0" t="n">
        <v>78.67</v>
      </c>
      <c r="Z1453" s="0" t="n">
        <v>1</v>
      </c>
      <c r="AA1453" s="0" t="n">
        <v>48883735</v>
      </c>
      <c r="AB1453" s="0" t="n">
        <v>549.98</v>
      </c>
      <c r="AC1453" s="0" t="n">
        <v>0</v>
      </c>
      <c r="AD1453" s="0" t="s">
        <v>99</v>
      </c>
      <c r="AE1453" s="0" t="s">
        <v>99</v>
      </c>
      <c r="AH1453" s="0" t="n">
        <v>-100</v>
      </c>
      <c r="AI1453" s="0" t="s">
        <v>2133</v>
      </c>
      <c r="AJ1453" s="0" t="s">
        <v>32112</v>
      </c>
      <c r="AK1453" s="0" t="s">
        <v>31135</v>
      </c>
      <c r="AL1453" s="0" t="s">
        <v>2112</v>
      </c>
    </row>
    <row r="1454" customFormat="false" ht="15" hidden="false" customHeight="false" outlineLevel="0" collapsed="false">
      <c r="A1454" s="0" t="s">
        <v>34740</v>
      </c>
      <c r="B1454" s="0" t="s">
        <v>34741</v>
      </c>
      <c r="C1454" s="0" t="s">
        <v>34742</v>
      </c>
      <c r="D1454" s="0" t="s">
        <v>34742</v>
      </c>
      <c r="E1454" s="0" t="s">
        <v>34743</v>
      </c>
      <c r="F1454" s="0" t="s">
        <v>498</v>
      </c>
      <c r="G1454" s="0" t="n">
        <v>1</v>
      </c>
      <c r="H1454" s="0" t="n">
        <v>1</v>
      </c>
      <c r="I1454" s="0" t="n">
        <v>0.01</v>
      </c>
      <c r="J1454" s="0" t="n">
        <v>728.19</v>
      </c>
      <c r="K1454" s="0" t="n">
        <v>0</v>
      </c>
      <c r="L1454" s="0" t="n">
        <v>101.44</v>
      </c>
      <c r="M1454" s="0" t="n">
        <v>101.44</v>
      </c>
      <c r="N1454" s="0" t="n">
        <v>101.39</v>
      </c>
      <c r="O1454" s="0" t="n">
        <v>101.44</v>
      </c>
      <c r="P1454" s="0" t="n">
        <v>0</v>
      </c>
      <c r="Q1454" s="0" t="n">
        <v>0</v>
      </c>
      <c r="R1454" s="0" t="n">
        <v>0</v>
      </c>
      <c r="S1454" s="0" t="n">
        <v>101.44</v>
      </c>
      <c r="T1454" s="0" t="n">
        <v>101.44</v>
      </c>
      <c r="U1454" s="0" t="n">
        <v>101.44</v>
      </c>
      <c r="V1454" s="0" t="n">
        <v>101.44</v>
      </c>
      <c r="W1454" s="0" t="n">
        <v>739</v>
      </c>
      <c r="X1454" s="0" t="n">
        <v>101.16</v>
      </c>
      <c r="Y1454" s="0" t="n">
        <v>101.44</v>
      </c>
      <c r="Z1454" s="0" t="n">
        <v>1</v>
      </c>
      <c r="AA1454" s="0" t="n">
        <v>54789504</v>
      </c>
      <c r="AB1454" s="0" t="n">
        <v>738.68</v>
      </c>
      <c r="AC1454" s="0" t="n">
        <v>0</v>
      </c>
      <c r="AD1454" s="0" t="s">
        <v>99</v>
      </c>
      <c r="AE1454" s="0" t="s">
        <v>99</v>
      </c>
      <c r="AF1454" s="0" t="s">
        <v>30149</v>
      </c>
      <c r="AH1454" s="0" t="n">
        <v>800</v>
      </c>
      <c r="AI1454" s="0" t="s">
        <v>2133</v>
      </c>
      <c r="AJ1454" s="0" t="s">
        <v>32112</v>
      </c>
      <c r="AK1454" s="0" t="s">
        <v>31135</v>
      </c>
      <c r="AL1454" s="0" t="s">
        <v>2112</v>
      </c>
    </row>
    <row r="1455" customFormat="false" ht="15" hidden="false" customHeight="false" outlineLevel="0" collapsed="false">
      <c r="A1455" s="0" t="s">
        <v>34744</v>
      </c>
      <c r="B1455" s="0" t="s">
        <v>34745</v>
      </c>
      <c r="C1455" s="0" t="s">
        <v>34746</v>
      </c>
      <c r="D1455" s="0" t="s">
        <v>34746</v>
      </c>
      <c r="E1455" s="0" t="s">
        <v>34747</v>
      </c>
      <c r="F1455" s="0" t="s">
        <v>498</v>
      </c>
      <c r="G1455" s="0" t="n">
        <v>1</v>
      </c>
      <c r="H1455" s="0" t="n">
        <v>1</v>
      </c>
      <c r="I1455" s="0" t="n">
        <v>0.01</v>
      </c>
      <c r="J1455" s="0" t="n">
        <v>708.93</v>
      </c>
      <c r="K1455" s="0" t="n">
        <v>0</v>
      </c>
      <c r="L1455" s="0" t="n">
        <v>0</v>
      </c>
      <c r="M1455" s="0" t="n">
        <v>83.3</v>
      </c>
      <c r="N1455" s="0" t="n">
        <v>0</v>
      </c>
      <c r="O1455" s="0" t="n">
        <v>83.3</v>
      </c>
      <c r="P1455" s="0" t="n">
        <v>0</v>
      </c>
      <c r="Q1455" s="0" t="n">
        <v>0</v>
      </c>
      <c r="R1455" s="0" t="n">
        <v>0</v>
      </c>
      <c r="S1455" s="0" t="n">
        <v>0</v>
      </c>
      <c r="T1455" s="0" t="n">
        <v>0</v>
      </c>
      <c r="U1455" s="0" t="n">
        <v>0</v>
      </c>
      <c r="V1455" s="0" t="n">
        <v>0</v>
      </c>
      <c r="W1455" s="0" t="n">
        <v>0</v>
      </c>
      <c r="X1455" s="0" t="n">
        <v>81.01</v>
      </c>
      <c r="Y1455" s="0" t="n">
        <v>88.33</v>
      </c>
      <c r="Z1455" s="0" t="n">
        <v>0</v>
      </c>
      <c r="AA1455" s="0" t="n">
        <v>4465490</v>
      </c>
      <c r="AB1455" s="0" t="n">
        <v>0</v>
      </c>
      <c r="AC1455" s="0" t="n">
        <v>0</v>
      </c>
      <c r="AD1455" s="0" t="s">
        <v>99</v>
      </c>
      <c r="AE1455" s="0" t="s">
        <v>99</v>
      </c>
      <c r="AH1455" s="0" t="n">
        <v>-100</v>
      </c>
      <c r="AI1455" s="0" t="s">
        <v>2133</v>
      </c>
      <c r="AJ1455" s="0" t="s">
        <v>32112</v>
      </c>
      <c r="AK1455" s="0" t="s">
        <v>31135</v>
      </c>
      <c r="AL1455" s="0" t="s">
        <v>2112</v>
      </c>
    </row>
    <row r="1456" customFormat="false" ht="15" hidden="false" customHeight="false" outlineLevel="0" collapsed="false">
      <c r="A1456" s="0" t="s">
        <v>34748</v>
      </c>
      <c r="B1456" s="0" t="s">
        <v>34749</v>
      </c>
      <c r="C1456" s="0" t="s">
        <v>34750</v>
      </c>
      <c r="D1456" s="0" t="s">
        <v>34750</v>
      </c>
      <c r="E1456" s="0" t="s">
        <v>34751</v>
      </c>
      <c r="F1456" s="0" t="s">
        <v>498</v>
      </c>
      <c r="G1456" s="0" t="n">
        <v>1</v>
      </c>
      <c r="H1456" s="0" t="n">
        <v>1</v>
      </c>
      <c r="I1456" s="0" t="n">
        <v>0.01</v>
      </c>
      <c r="J1456" s="0" t="n">
        <v>658.83</v>
      </c>
      <c r="K1456" s="0" t="n">
        <v>0</v>
      </c>
      <c r="L1456" s="0" t="n">
        <v>0</v>
      </c>
      <c r="M1456" s="0" t="n">
        <v>84</v>
      </c>
      <c r="N1456" s="0" t="n">
        <v>0</v>
      </c>
      <c r="O1456" s="0" t="n">
        <v>84</v>
      </c>
      <c r="P1456" s="0" t="n">
        <v>0</v>
      </c>
      <c r="Q1456" s="0" t="n">
        <v>0</v>
      </c>
      <c r="R1456" s="0" t="n">
        <v>0</v>
      </c>
      <c r="S1456" s="0" t="n">
        <v>0</v>
      </c>
      <c r="T1456" s="0" t="n">
        <v>0</v>
      </c>
      <c r="U1456" s="0" t="n">
        <v>0</v>
      </c>
      <c r="V1456" s="0" t="n">
        <v>0</v>
      </c>
      <c r="W1456" s="0" t="n">
        <v>0</v>
      </c>
      <c r="X1456" s="0" t="n">
        <v>79.01</v>
      </c>
      <c r="Y1456" s="0" t="n">
        <v>84</v>
      </c>
      <c r="Z1456" s="0" t="n">
        <v>0</v>
      </c>
      <c r="AA1456" s="0" t="n">
        <v>60843021</v>
      </c>
      <c r="AB1456" s="0" t="n">
        <v>0</v>
      </c>
      <c r="AC1456" s="0" t="n">
        <v>0</v>
      </c>
      <c r="AD1456" s="0" t="s">
        <v>99</v>
      </c>
      <c r="AE1456" s="0" t="s">
        <v>99</v>
      </c>
      <c r="AH1456" s="0" t="n">
        <v>-100</v>
      </c>
      <c r="AI1456" s="0" t="s">
        <v>2133</v>
      </c>
      <c r="AJ1456" s="0" t="s">
        <v>32112</v>
      </c>
      <c r="AK1456" s="0" t="s">
        <v>31135</v>
      </c>
      <c r="AL1456" s="0" t="s">
        <v>2112</v>
      </c>
    </row>
    <row r="1457" customFormat="false" ht="15" hidden="false" customHeight="false" outlineLevel="0" collapsed="false">
      <c r="A1457" s="0" t="s">
        <v>34752</v>
      </c>
      <c r="B1457" s="0" t="s">
        <v>34753</v>
      </c>
      <c r="C1457" s="0" t="s">
        <v>34754</v>
      </c>
      <c r="D1457" s="0" t="s">
        <v>34754</v>
      </c>
      <c r="E1457" s="0" t="s">
        <v>34755</v>
      </c>
      <c r="F1457" s="0" t="s">
        <v>498</v>
      </c>
      <c r="G1457" s="0" t="n">
        <v>1</v>
      </c>
      <c r="H1457" s="0" t="n">
        <v>1</v>
      </c>
      <c r="I1457" s="0" t="n">
        <v>0.01</v>
      </c>
      <c r="J1457" s="0" t="n">
        <v>791.36</v>
      </c>
      <c r="K1457" s="0" t="n">
        <v>0</v>
      </c>
      <c r="L1457" s="0" t="n">
        <v>0</v>
      </c>
      <c r="M1457" s="0" t="n">
        <v>99.3</v>
      </c>
      <c r="N1457" s="0" t="n">
        <v>99.38</v>
      </c>
      <c r="O1457" s="0" t="n">
        <v>99.3</v>
      </c>
      <c r="P1457" s="0" t="n">
        <v>0</v>
      </c>
      <c r="Q1457" s="0" t="n">
        <v>0</v>
      </c>
      <c r="R1457" s="0" t="n">
        <v>0</v>
      </c>
      <c r="S1457" s="0" t="n">
        <v>0</v>
      </c>
      <c r="T1457" s="0" t="n">
        <v>0</v>
      </c>
      <c r="U1457" s="0" t="n">
        <v>0</v>
      </c>
      <c r="V1457" s="0" t="n">
        <v>0</v>
      </c>
      <c r="W1457" s="0" t="n">
        <v>0</v>
      </c>
      <c r="X1457" s="0" t="n">
        <v>99.5</v>
      </c>
      <c r="Y1457" s="0" t="n">
        <v>99.52</v>
      </c>
      <c r="Z1457" s="0" t="n">
        <v>0</v>
      </c>
      <c r="AA1457" s="0" t="n">
        <v>6128780</v>
      </c>
      <c r="AB1457" s="0" t="n">
        <v>0</v>
      </c>
      <c r="AC1457" s="0" t="n">
        <v>0</v>
      </c>
      <c r="AD1457" s="0" t="s">
        <v>99</v>
      </c>
      <c r="AE1457" s="0" t="s">
        <v>99</v>
      </c>
      <c r="AF1457" s="0" t="s">
        <v>30149</v>
      </c>
      <c r="AH1457" s="0" t="n">
        <v>800</v>
      </c>
      <c r="AI1457" s="0" t="s">
        <v>2133</v>
      </c>
      <c r="AJ1457" s="0" t="s">
        <v>32112</v>
      </c>
      <c r="AK1457" s="0" t="s">
        <v>31135</v>
      </c>
      <c r="AL1457" s="0" t="s">
        <v>2112</v>
      </c>
    </row>
    <row r="1458" customFormat="false" ht="15" hidden="false" customHeight="false" outlineLevel="0" collapsed="false">
      <c r="A1458" s="0" t="s">
        <v>34756</v>
      </c>
      <c r="B1458" s="0" t="s">
        <v>34757</v>
      </c>
      <c r="C1458" s="0" t="s">
        <v>34758</v>
      </c>
      <c r="D1458" s="0" t="s">
        <v>34758</v>
      </c>
      <c r="E1458" s="0" t="s">
        <v>34759</v>
      </c>
      <c r="F1458" s="0" t="s">
        <v>498</v>
      </c>
      <c r="G1458" s="0" t="n">
        <v>1</v>
      </c>
      <c r="H1458" s="0" t="n">
        <v>1</v>
      </c>
      <c r="I1458" s="0" t="n">
        <v>0.01</v>
      </c>
      <c r="J1458" s="0" t="n">
        <v>754.25</v>
      </c>
      <c r="K1458" s="0" t="n">
        <v>-1.62</v>
      </c>
      <c r="L1458" s="0" t="n">
        <v>68.67</v>
      </c>
      <c r="M1458" s="0" t="n">
        <v>69.8</v>
      </c>
      <c r="N1458" s="0" t="n">
        <v>72.53</v>
      </c>
      <c r="O1458" s="0" t="n">
        <v>68.67</v>
      </c>
      <c r="P1458" s="0" t="n">
        <v>0</v>
      </c>
      <c r="Q1458" s="0" t="n">
        <v>0</v>
      </c>
      <c r="R1458" s="0" t="n">
        <v>0</v>
      </c>
      <c r="S1458" s="0" t="n">
        <v>69.26</v>
      </c>
      <c r="T1458" s="0" t="n">
        <v>69.66</v>
      </c>
      <c r="U1458" s="0" t="n">
        <v>68.67</v>
      </c>
      <c r="V1458" s="0" t="n">
        <v>69.66</v>
      </c>
      <c r="W1458" s="0" t="n">
        <v>5224</v>
      </c>
      <c r="X1458" s="0" t="n">
        <v>68.65</v>
      </c>
      <c r="Y1458" s="0" t="n">
        <v>68.7</v>
      </c>
      <c r="Z1458" s="0" t="n">
        <v>4</v>
      </c>
      <c r="AA1458" s="0" t="n">
        <v>16515643</v>
      </c>
      <c r="AB1458" s="0" t="n">
        <v>517.94</v>
      </c>
      <c r="AC1458" s="0" t="n">
        <v>0</v>
      </c>
      <c r="AD1458" s="0" t="s">
        <v>99</v>
      </c>
      <c r="AE1458" s="0" t="s">
        <v>99</v>
      </c>
      <c r="AH1458" s="0" t="n">
        <v>-100</v>
      </c>
      <c r="AI1458" s="0" t="s">
        <v>2133</v>
      </c>
      <c r="AJ1458" s="0" t="s">
        <v>32112</v>
      </c>
      <c r="AK1458" s="0" t="s">
        <v>31135</v>
      </c>
      <c r="AL1458" s="0" t="s">
        <v>2112</v>
      </c>
    </row>
    <row r="1459" customFormat="false" ht="15" hidden="false" customHeight="false" outlineLevel="0" collapsed="false">
      <c r="A1459" s="0" t="s">
        <v>34760</v>
      </c>
      <c r="B1459" s="0" t="s">
        <v>34761</v>
      </c>
      <c r="C1459" s="0" t="s">
        <v>34762</v>
      </c>
      <c r="D1459" s="0" t="s">
        <v>34762</v>
      </c>
      <c r="E1459" s="0" t="s">
        <v>34763</v>
      </c>
      <c r="F1459" s="0" t="s">
        <v>498</v>
      </c>
      <c r="G1459" s="0" t="n">
        <v>1</v>
      </c>
      <c r="H1459" s="0" t="n">
        <v>1</v>
      </c>
      <c r="I1459" s="0" t="n">
        <v>0.01</v>
      </c>
      <c r="J1459" s="0" t="n">
        <v>875.66</v>
      </c>
      <c r="K1459" s="0" t="n">
        <v>0</v>
      </c>
      <c r="L1459" s="0" t="n">
        <v>100.05</v>
      </c>
      <c r="M1459" s="0" t="n">
        <v>100.05</v>
      </c>
      <c r="N1459" s="0" t="n">
        <v>99.91</v>
      </c>
      <c r="O1459" s="0" t="n">
        <v>100.05</v>
      </c>
      <c r="P1459" s="0" t="n">
        <v>0</v>
      </c>
      <c r="Q1459" s="0" t="n">
        <v>0</v>
      </c>
      <c r="R1459" s="0" t="n">
        <v>0</v>
      </c>
      <c r="S1459" s="0" t="n">
        <v>100.05</v>
      </c>
      <c r="T1459" s="0" t="n">
        <v>100.05</v>
      </c>
      <c r="U1459" s="0" t="n">
        <v>100.05</v>
      </c>
      <c r="V1459" s="0" t="n">
        <v>100.05</v>
      </c>
      <c r="W1459" s="0" t="n">
        <v>876</v>
      </c>
      <c r="X1459" s="0" t="n">
        <v>100.03</v>
      </c>
      <c r="Y1459" s="0" t="n">
        <v>100.05</v>
      </c>
      <c r="Z1459" s="0" t="n">
        <v>1</v>
      </c>
      <c r="AA1459" s="0" t="n">
        <v>17391177</v>
      </c>
      <c r="AB1459" s="0" t="n">
        <v>876.1</v>
      </c>
      <c r="AC1459" s="0" t="n">
        <v>0</v>
      </c>
      <c r="AD1459" s="0" t="s">
        <v>99</v>
      </c>
      <c r="AE1459" s="0" t="s">
        <v>99</v>
      </c>
      <c r="AF1459" s="0" t="s">
        <v>30149</v>
      </c>
      <c r="AH1459" s="0" t="n">
        <v>800</v>
      </c>
      <c r="AI1459" s="0" t="s">
        <v>2133</v>
      </c>
      <c r="AJ1459" s="0" t="s">
        <v>32112</v>
      </c>
      <c r="AK1459" s="0" t="s">
        <v>31135</v>
      </c>
      <c r="AL1459" s="0" t="s">
        <v>2112</v>
      </c>
    </row>
    <row r="1460" customFormat="false" ht="15" hidden="false" customHeight="false" outlineLevel="0" collapsed="false">
      <c r="A1460" s="0" t="s">
        <v>34764</v>
      </c>
      <c r="B1460" s="0" t="s">
        <v>34765</v>
      </c>
      <c r="C1460" s="0" t="s">
        <v>34766</v>
      </c>
      <c r="D1460" s="0" t="s">
        <v>34766</v>
      </c>
      <c r="E1460" s="0" t="s">
        <v>34767</v>
      </c>
      <c r="F1460" s="0" t="s">
        <v>498</v>
      </c>
      <c r="G1460" s="0" t="n">
        <v>1</v>
      </c>
      <c r="H1460" s="0" t="n">
        <v>1</v>
      </c>
      <c r="I1460" s="0" t="n">
        <v>0.01</v>
      </c>
      <c r="J1460" s="0" t="n">
        <v>746.51</v>
      </c>
      <c r="K1460" s="0" t="n">
        <v>0</v>
      </c>
      <c r="L1460" s="0" t="n">
        <v>0</v>
      </c>
      <c r="M1460" s="0" t="n">
        <v>86.5</v>
      </c>
      <c r="N1460" s="0" t="n">
        <v>0</v>
      </c>
      <c r="O1460" s="0" t="n">
        <v>86.5</v>
      </c>
      <c r="P1460" s="0" t="n">
        <v>0</v>
      </c>
      <c r="Q1460" s="0" t="n">
        <v>0</v>
      </c>
      <c r="R1460" s="0" t="n">
        <v>0</v>
      </c>
      <c r="S1460" s="0" t="n">
        <v>0</v>
      </c>
      <c r="T1460" s="0" t="n">
        <v>0</v>
      </c>
      <c r="U1460" s="0" t="n">
        <v>0</v>
      </c>
      <c r="V1460" s="0" t="n">
        <v>0</v>
      </c>
      <c r="W1460" s="0" t="n">
        <v>0</v>
      </c>
      <c r="X1460" s="0" t="n">
        <v>86.04</v>
      </c>
      <c r="Y1460" s="0" t="n">
        <v>86.5</v>
      </c>
      <c r="Z1460" s="0" t="n">
        <v>0</v>
      </c>
      <c r="AA1460" s="0" t="n">
        <v>197427672</v>
      </c>
      <c r="AB1460" s="0" t="n">
        <v>0</v>
      </c>
      <c r="AC1460" s="0" t="n">
        <v>0</v>
      </c>
      <c r="AD1460" s="0" t="s">
        <v>99</v>
      </c>
      <c r="AE1460" s="0" t="s">
        <v>99</v>
      </c>
      <c r="AH1460" s="0" t="n">
        <v>-100</v>
      </c>
      <c r="AI1460" s="0" t="s">
        <v>2133</v>
      </c>
      <c r="AJ1460" s="0" t="s">
        <v>32112</v>
      </c>
      <c r="AK1460" s="0" t="s">
        <v>31135</v>
      </c>
      <c r="AL1460" s="0" t="s">
        <v>2112</v>
      </c>
    </row>
    <row r="1461" customFormat="false" ht="15" hidden="false" customHeight="false" outlineLevel="0" collapsed="false">
      <c r="A1461" s="0" t="s">
        <v>34768</v>
      </c>
      <c r="B1461" s="0" t="s">
        <v>34769</v>
      </c>
      <c r="C1461" s="0" t="s">
        <v>34770</v>
      </c>
      <c r="D1461" s="0" t="s">
        <v>34770</v>
      </c>
      <c r="E1461" s="0" t="s">
        <v>34771</v>
      </c>
      <c r="F1461" s="0" t="s">
        <v>498</v>
      </c>
      <c r="G1461" s="0" t="n">
        <v>1</v>
      </c>
      <c r="H1461" s="0" t="n">
        <v>1</v>
      </c>
      <c r="I1461" s="0" t="n">
        <v>0.01</v>
      </c>
      <c r="J1461" s="0" t="n">
        <v>855.35</v>
      </c>
      <c r="K1461" s="0" t="n">
        <v>0</v>
      </c>
      <c r="L1461" s="0" t="n">
        <v>0</v>
      </c>
      <c r="M1461" s="0" t="n">
        <v>0</v>
      </c>
      <c r="N1461" s="0" t="n">
        <v>0</v>
      </c>
      <c r="O1461" s="0" t="n">
        <v>0</v>
      </c>
      <c r="P1461" s="0" t="n">
        <v>0</v>
      </c>
      <c r="Q1461" s="0" t="n">
        <v>0</v>
      </c>
      <c r="R1461" s="0" t="n">
        <v>0</v>
      </c>
      <c r="S1461" s="0" t="n">
        <v>0</v>
      </c>
      <c r="T1461" s="0" t="n">
        <v>0</v>
      </c>
      <c r="U1461" s="0" t="n">
        <v>0</v>
      </c>
      <c r="V1461" s="0" t="n">
        <v>0</v>
      </c>
      <c r="W1461" s="0" t="n">
        <v>0</v>
      </c>
      <c r="X1461" s="0" t="n">
        <v>0</v>
      </c>
      <c r="Y1461" s="0" t="n">
        <v>0</v>
      </c>
      <c r="Z1461" s="0" t="n">
        <v>0</v>
      </c>
      <c r="AA1461" s="0" t="n">
        <v>6111769</v>
      </c>
      <c r="AB1461" s="0" t="n">
        <v>0</v>
      </c>
      <c r="AC1461" s="0" t="n">
        <v>0</v>
      </c>
      <c r="AD1461" s="0" t="s">
        <v>99</v>
      </c>
      <c r="AE1461" s="0" t="s">
        <v>99</v>
      </c>
      <c r="AH1461" s="0" t="n">
        <v>-100</v>
      </c>
      <c r="AI1461" s="0" t="s">
        <v>2133</v>
      </c>
      <c r="AJ1461" s="0" t="s">
        <v>32112</v>
      </c>
      <c r="AK1461" s="0" t="s">
        <v>31135</v>
      </c>
      <c r="AL1461" s="0" t="s">
        <v>2112</v>
      </c>
    </row>
    <row r="1462" customFormat="false" ht="15" hidden="false" customHeight="false" outlineLevel="0" collapsed="false">
      <c r="A1462" s="0" t="s">
        <v>34772</v>
      </c>
      <c r="B1462" s="0" t="s">
        <v>34773</v>
      </c>
      <c r="C1462" s="0" t="s">
        <v>34774</v>
      </c>
      <c r="D1462" s="0" t="s">
        <v>34774</v>
      </c>
      <c r="E1462" s="0" t="s">
        <v>34775</v>
      </c>
      <c r="F1462" s="0" t="s">
        <v>498</v>
      </c>
      <c r="G1462" s="0" t="n">
        <v>1</v>
      </c>
      <c r="H1462" s="0" t="n">
        <v>1</v>
      </c>
      <c r="I1462" s="0" t="n">
        <v>0.01</v>
      </c>
      <c r="J1462" s="0" t="n">
        <v>883.78</v>
      </c>
      <c r="K1462" s="0" t="n">
        <v>0.01</v>
      </c>
      <c r="L1462" s="0" t="n">
        <v>97.38</v>
      </c>
      <c r="M1462" s="0" t="n">
        <v>97.28</v>
      </c>
      <c r="N1462" s="0" t="n">
        <v>97.14</v>
      </c>
      <c r="O1462" s="0" t="n">
        <v>97.38</v>
      </c>
      <c r="P1462" s="0" t="n">
        <v>0</v>
      </c>
      <c r="Q1462" s="0" t="n">
        <v>0</v>
      </c>
      <c r="R1462" s="0" t="n">
        <v>0</v>
      </c>
      <c r="S1462" s="0" t="n">
        <v>97.38</v>
      </c>
      <c r="T1462" s="0" t="n">
        <v>97.38</v>
      </c>
      <c r="U1462" s="0" t="n">
        <v>97.38</v>
      </c>
      <c r="V1462" s="0" t="n">
        <v>97.38</v>
      </c>
      <c r="W1462" s="0" t="n">
        <v>1721</v>
      </c>
      <c r="X1462" s="0" t="n">
        <v>97.12</v>
      </c>
      <c r="Y1462" s="0" t="n">
        <v>97.38</v>
      </c>
      <c r="Z1462" s="0" t="n">
        <v>1</v>
      </c>
      <c r="AA1462" s="0" t="n">
        <v>49927769</v>
      </c>
      <c r="AB1462" s="0" t="n">
        <v>1721.25</v>
      </c>
      <c r="AC1462" s="0" t="n">
        <v>0</v>
      </c>
      <c r="AD1462" s="0" t="s">
        <v>99</v>
      </c>
      <c r="AE1462" s="0" t="s">
        <v>99</v>
      </c>
      <c r="AH1462" s="0" t="n">
        <v>800</v>
      </c>
      <c r="AI1462" s="0" t="s">
        <v>2133</v>
      </c>
      <c r="AJ1462" s="0" t="s">
        <v>32112</v>
      </c>
      <c r="AK1462" s="0" t="s">
        <v>31135</v>
      </c>
      <c r="AL1462" s="0" t="s">
        <v>2112</v>
      </c>
    </row>
    <row r="1463" customFormat="false" ht="15" hidden="false" customHeight="false" outlineLevel="0" collapsed="false">
      <c r="A1463" s="0" t="s">
        <v>34776</v>
      </c>
      <c r="B1463" s="0" t="s">
        <v>34777</v>
      </c>
      <c r="C1463" s="0" t="s">
        <v>34778</v>
      </c>
      <c r="D1463" s="0" t="s">
        <v>34778</v>
      </c>
      <c r="E1463" s="0" t="s">
        <v>34779</v>
      </c>
      <c r="F1463" s="0" t="s">
        <v>498</v>
      </c>
      <c r="G1463" s="0" t="n">
        <v>1</v>
      </c>
      <c r="H1463" s="0" t="n">
        <v>1</v>
      </c>
      <c r="I1463" s="0" t="n">
        <v>0.01</v>
      </c>
      <c r="J1463" s="0" t="n">
        <v>849.63</v>
      </c>
      <c r="K1463" s="0" t="n">
        <v>0</v>
      </c>
      <c r="L1463" s="0" t="n">
        <v>0</v>
      </c>
      <c r="M1463" s="0" t="n">
        <v>87.05</v>
      </c>
      <c r="N1463" s="0" t="n">
        <v>90.88</v>
      </c>
      <c r="O1463" s="0" t="n">
        <v>87.05</v>
      </c>
      <c r="P1463" s="0" t="n">
        <v>0</v>
      </c>
      <c r="Q1463" s="0" t="n">
        <v>0</v>
      </c>
      <c r="R1463" s="0" t="n">
        <v>0</v>
      </c>
      <c r="S1463" s="0" t="n">
        <v>0</v>
      </c>
      <c r="T1463" s="0" t="n">
        <v>0</v>
      </c>
      <c r="U1463" s="0" t="n">
        <v>0</v>
      </c>
      <c r="V1463" s="0" t="n">
        <v>0</v>
      </c>
      <c r="W1463" s="0" t="n">
        <v>0</v>
      </c>
      <c r="X1463" s="0" t="n">
        <v>86.82</v>
      </c>
      <c r="Y1463" s="0" t="n">
        <v>87.05</v>
      </c>
      <c r="Z1463" s="0" t="n">
        <v>0</v>
      </c>
      <c r="AA1463" s="0" t="n">
        <v>109723714</v>
      </c>
      <c r="AB1463" s="0" t="n">
        <v>0</v>
      </c>
      <c r="AC1463" s="0" t="n">
        <v>0</v>
      </c>
      <c r="AD1463" s="0" t="s">
        <v>99</v>
      </c>
      <c r="AE1463" s="0" t="s">
        <v>99</v>
      </c>
      <c r="AH1463" s="0" t="n">
        <v>-100</v>
      </c>
      <c r="AI1463" s="0" t="s">
        <v>2133</v>
      </c>
      <c r="AJ1463" s="0" t="s">
        <v>32112</v>
      </c>
      <c r="AK1463" s="0" t="s">
        <v>31135</v>
      </c>
      <c r="AL1463" s="0" t="s">
        <v>2112</v>
      </c>
    </row>
    <row r="1464" customFormat="false" ht="15" hidden="false" customHeight="false" outlineLevel="0" collapsed="false">
      <c r="A1464" s="0" t="s">
        <v>34780</v>
      </c>
      <c r="B1464" s="0" t="s">
        <v>34781</v>
      </c>
      <c r="C1464" s="0" t="s">
        <v>34782</v>
      </c>
      <c r="D1464" s="0" t="s">
        <v>34782</v>
      </c>
      <c r="E1464" s="0" t="s">
        <v>34783</v>
      </c>
      <c r="F1464" s="0" t="s">
        <v>498</v>
      </c>
      <c r="G1464" s="0" t="n">
        <v>1</v>
      </c>
      <c r="H1464" s="0" t="n">
        <v>1</v>
      </c>
      <c r="I1464" s="0" t="n">
        <v>0.01</v>
      </c>
      <c r="J1464" s="0" t="n">
        <v>880.39</v>
      </c>
      <c r="K1464" s="0" t="n">
        <v>0</v>
      </c>
      <c r="L1464" s="0" t="n">
        <v>0</v>
      </c>
      <c r="M1464" s="0" t="n">
        <v>76.9</v>
      </c>
      <c r="N1464" s="0" t="n">
        <v>91.78</v>
      </c>
      <c r="O1464" s="0" t="n">
        <v>76.9</v>
      </c>
      <c r="P1464" s="0" t="n">
        <v>0</v>
      </c>
      <c r="Q1464" s="0" t="n">
        <v>0</v>
      </c>
      <c r="R1464" s="0" t="n">
        <v>0</v>
      </c>
      <c r="S1464" s="0" t="n">
        <v>0</v>
      </c>
      <c r="T1464" s="0" t="n">
        <v>0</v>
      </c>
      <c r="U1464" s="0" t="n">
        <v>0</v>
      </c>
      <c r="V1464" s="0" t="n">
        <v>0</v>
      </c>
      <c r="W1464" s="0" t="n">
        <v>0</v>
      </c>
      <c r="X1464" s="0" t="n">
        <v>82.01</v>
      </c>
      <c r="Y1464" s="0" t="n">
        <v>89.72</v>
      </c>
      <c r="Z1464" s="0" t="n">
        <v>0</v>
      </c>
      <c r="AA1464" s="0" t="n">
        <v>22247078</v>
      </c>
      <c r="AB1464" s="0" t="n">
        <v>0</v>
      </c>
      <c r="AC1464" s="0" t="n">
        <v>0</v>
      </c>
      <c r="AD1464" s="0" t="s">
        <v>99</v>
      </c>
      <c r="AE1464" s="0" t="s">
        <v>99</v>
      </c>
      <c r="AH1464" s="0" t="n">
        <v>-100</v>
      </c>
      <c r="AI1464" s="0" t="s">
        <v>2133</v>
      </c>
      <c r="AJ1464" s="0" t="s">
        <v>32112</v>
      </c>
      <c r="AK1464" s="0" t="s">
        <v>31135</v>
      </c>
      <c r="AL1464" s="0" t="s">
        <v>2112</v>
      </c>
    </row>
    <row r="1465" customFormat="false" ht="15" hidden="false" customHeight="false" outlineLevel="0" collapsed="false">
      <c r="A1465" s="0" t="s">
        <v>34784</v>
      </c>
      <c r="B1465" s="0" t="s">
        <v>34785</v>
      </c>
      <c r="C1465" s="0" t="s">
        <v>34786</v>
      </c>
      <c r="D1465" s="0" t="s">
        <v>34786</v>
      </c>
      <c r="E1465" s="0" t="s">
        <v>34787</v>
      </c>
      <c r="F1465" s="0" t="s">
        <v>498</v>
      </c>
      <c r="G1465" s="0" t="n">
        <v>1</v>
      </c>
      <c r="H1465" s="0" t="n">
        <v>1</v>
      </c>
      <c r="I1465" s="0" t="n">
        <v>0.01</v>
      </c>
      <c r="J1465" s="0" t="n">
        <v>850.03</v>
      </c>
      <c r="K1465" s="0" t="n">
        <v>0</v>
      </c>
      <c r="L1465" s="0" t="n">
        <v>0</v>
      </c>
      <c r="M1465" s="0" t="n">
        <v>94.95</v>
      </c>
      <c r="N1465" s="0" t="n">
        <v>0</v>
      </c>
      <c r="O1465" s="0" t="n">
        <v>94.95</v>
      </c>
      <c r="P1465" s="0" t="n">
        <v>0</v>
      </c>
      <c r="Q1465" s="0" t="n">
        <v>0</v>
      </c>
      <c r="R1465" s="0" t="n">
        <v>0</v>
      </c>
      <c r="S1465" s="0" t="n">
        <v>0</v>
      </c>
      <c r="T1465" s="0" t="n">
        <v>0</v>
      </c>
      <c r="U1465" s="0" t="n">
        <v>0</v>
      </c>
      <c r="V1465" s="0" t="n">
        <v>0</v>
      </c>
      <c r="W1465" s="0" t="n">
        <v>0</v>
      </c>
      <c r="X1465" s="0" t="n">
        <v>85.26</v>
      </c>
      <c r="Y1465" s="0" t="n">
        <v>0</v>
      </c>
      <c r="Z1465" s="0" t="n">
        <v>0</v>
      </c>
      <c r="AA1465" s="0" t="n">
        <v>220287737</v>
      </c>
      <c r="AB1465" s="0" t="n">
        <v>0</v>
      </c>
      <c r="AC1465" s="0" t="n">
        <v>0</v>
      </c>
      <c r="AD1465" s="0" t="s">
        <v>99</v>
      </c>
      <c r="AE1465" s="0" t="s">
        <v>99</v>
      </c>
      <c r="AH1465" s="0" t="n">
        <v>-100</v>
      </c>
      <c r="AI1465" s="0" t="s">
        <v>2133</v>
      </c>
      <c r="AJ1465" s="0" t="s">
        <v>32112</v>
      </c>
      <c r="AK1465" s="0" t="s">
        <v>31135</v>
      </c>
      <c r="AL1465" s="0" t="s">
        <v>2112</v>
      </c>
    </row>
    <row r="1466" customFormat="false" ht="15" hidden="false" customHeight="false" outlineLevel="0" collapsed="false">
      <c r="A1466" s="0" t="s">
        <v>34788</v>
      </c>
      <c r="B1466" s="0" t="s">
        <v>34789</v>
      </c>
      <c r="C1466" s="0" t="s">
        <v>34790</v>
      </c>
      <c r="D1466" s="0" t="s">
        <v>34790</v>
      </c>
      <c r="E1466" s="0" t="s">
        <v>34791</v>
      </c>
      <c r="F1466" s="0" t="s">
        <v>498</v>
      </c>
      <c r="G1466" s="0" t="n">
        <v>1</v>
      </c>
      <c r="H1466" s="0" t="n">
        <v>1</v>
      </c>
      <c r="I1466" s="0" t="n">
        <v>0.01</v>
      </c>
      <c r="J1466" s="0" t="n">
        <v>859.5</v>
      </c>
      <c r="K1466" s="0" t="n">
        <v>0</v>
      </c>
      <c r="L1466" s="0" t="n">
        <v>0</v>
      </c>
      <c r="M1466" s="0" t="n">
        <v>86.3</v>
      </c>
      <c r="N1466" s="0" t="n">
        <v>0</v>
      </c>
      <c r="O1466" s="0" t="n">
        <v>86.3</v>
      </c>
      <c r="P1466" s="0" t="n">
        <v>0</v>
      </c>
      <c r="Q1466" s="0" t="n">
        <v>0</v>
      </c>
      <c r="R1466" s="0" t="n">
        <v>0</v>
      </c>
      <c r="S1466" s="0" t="n">
        <v>0</v>
      </c>
      <c r="T1466" s="0" t="n">
        <v>0</v>
      </c>
      <c r="U1466" s="0" t="n">
        <v>0</v>
      </c>
      <c r="V1466" s="0" t="n">
        <v>0</v>
      </c>
      <c r="W1466" s="0" t="n">
        <v>0</v>
      </c>
      <c r="X1466" s="0" t="n">
        <v>70.02</v>
      </c>
      <c r="Y1466" s="0" t="n">
        <v>86.3</v>
      </c>
      <c r="Z1466" s="0" t="n">
        <v>0</v>
      </c>
      <c r="AA1466" s="0" t="n">
        <v>45499876</v>
      </c>
      <c r="AB1466" s="0" t="n">
        <v>0</v>
      </c>
      <c r="AC1466" s="0" t="n">
        <v>0</v>
      </c>
      <c r="AD1466" s="0" t="s">
        <v>99</v>
      </c>
      <c r="AE1466" s="0" t="s">
        <v>99</v>
      </c>
      <c r="AH1466" s="0" t="n">
        <v>-100</v>
      </c>
      <c r="AI1466" s="0" t="s">
        <v>2133</v>
      </c>
      <c r="AJ1466" s="0" t="s">
        <v>32112</v>
      </c>
      <c r="AK1466" s="0" t="s">
        <v>31135</v>
      </c>
      <c r="AL1466" s="0" t="s">
        <v>2112</v>
      </c>
    </row>
    <row r="1467" customFormat="false" ht="15" hidden="false" customHeight="false" outlineLevel="0" collapsed="false">
      <c r="A1467" s="0" t="s">
        <v>34792</v>
      </c>
      <c r="B1467" s="0" t="s">
        <v>34793</v>
      </c>
      <c r="C1467" s="0" t="s">
        <v>34794</v>
      </c>
      <c r="D1467" s="0" t="s">
        <v>34794</v>
      </c>
      <c r="E1467" s="0" t="s">
        <v>34795</v>
      </c>
      <c r="F1467" s="0" t="s">
        <v>498</v>
      </c>
      <c r="G1467" s="0" t="n">
        <v>1</v>
      </c>
      <c r="H1467" s="0" t="n">
        <v>1</v>
      </c>
      <c r="I1467" s="0" t="n">
        <v>0.01</v>
      </c>
      <c r="J1467" s="0" t="n">
        <v>949.78</v>
      </c>
      <c r="K1467" s="0" t="n">
        <v>0</v>
      </c>
      <c r="L1467" s="0" t="n">
        <v>0</v>
      </c>
      <c r="M1467" s="0" t="n">
        <v>96</v>
      </c>
      <c r="N1467" s="0" t="n">
        <v>93.03</v>
      </c>
      <c r="O1467" s="0" t="n">
        <v>96</v>
      </c>
      <c r="P1467" s="0" t="n">
        <v>0</v>
      </c>
      <c r="Q1467" s="0" t="n">
        <v>0</v>
      </c>
      <c r="R1467" s="0" t="n">
        <v>0</v>
      </c>
      <c r="S1467" s="0" t="n">
        <v>0</v>
      </c>
      <c r="T1467" s="0" t="n">
        <v>0</v>
      </c>
      <c r="U1467" s="0" t="n">
        <v>0</v>
      </c>
      <c r="V1467" s="0" t="n">
        <v>0</v>
      </c>
      <c r="W1467" s="0" t="n">
        <v>0</v>
      </c>
      <c r="X1467" s="0" t="n">
        <v>93</v>
      </c>
      <c r="Y1467" s="0" t="n">
        <v>112</v>
      </c>
      <c r="Z1467" s="0" t="n">
        <v>0</v>
      </c>
      <c r="AA1467" s="0" t="n">
        <v>59689796</v>
      </c>
      <c r="AB1467" s="0" t="n">
        <v>0</v>
      </c>
      <c r="AC1467" s="0" t="n">
        <v>0</v>
      </c>
      <c r="AD1467" s="0" t="s">
        <v>99</v>
      </c>
      <c r="AE1467" s="0" t="s">
        <v>99</v>
      </c>
      <c r="AH1467" s="0" t="n">
        <v>-100</v>
      </c>
      <c r="AI1467" s="0" t="s">
        <v>2133</v>
      </c>
      <c r="AJ1467" s="0" t="s">
        <v>32112</v>
      </c>
      <c r="AK1467" s="0" t="s">
        <v>31135</v>
      </c>
      <c r="AL1467" s="0" t="s">
        <v>2112</v>
      </c>
    </row>
    <row r="1468" customFormat="false" ht="15" hidden="false" customHeight="false" outlineLevel="0" collapsed="false">
      <c r="A1468" s="0" t="s">
        <v>34796</v>
      </c>
      <c r="B1468" s="0" t="s">
        <v>34797</v>
      </c>
      <c r="C1468" s="0" t="s">
        <v>34798</v>
      </c>
      <c r="D1468" s="0" t="s">
        <v>34798</v>
      </c>
      <c r="E1468" s="0" t="s">
        <v>34799</v>
      </c>
      <c r="F1468" s="0" t="s">
        <v>498</v>
      </c>
      <c r="G1468" s="0" t="n">
        <v>1</v>
      </c>
      <c r="H1468" s="0" t="n">
        <v>1</v>
      </c>
      <c r="I1468" s="0" t="n">
        <v>0.01</v>
      </c>
      <c r="J1468" s="0" t="n">
        <v>981.52</v>
      </c>
      <c r="K1468" s="0" t="n">
        <v>0</v>
      </c>
      <c r="L1468" s="0" t="n">
        <v>0</v>
      </c>
      <c r="M1468" s="0" t="n">
        <v>96.5</v>
      </c>
      <c r="N1468" s="0" t="n">
        <v>0</v>
      </c>
      <c r="O1468" s="0" t="n">
        <v>96.5</v>
      </c>
      <c r="P1468" s="0" t="n">
        <v>0</v>
      </c>
      <c r="Q1468" s="0" t="n">
        <v>0</v>
      </c>
      <c r="R1468" s="0" t="n">
        <v>0</v>
      </c>
      <c r="S1468" s="0" t="n">
        <v>0</v>
      </c>
      <c r="T1468" s="0" t="n">
        <v>0</v>
      </c>
      <c r="U1468" s="0" t="n">
        <v>0</v>
      </c>
      <c r="V1468" s="0" t="n">
        <v>0</v>
      </c>
      <c r="W1468" s="0" t="n">
        <v>0</v>
      </c>
      <c r="X1468" s="0" t="n">
        <v>92.51</v>
      </c>
      <c r="Y1468" s="0" t="n">
        <v>97</v>
      </c>
      <c r="Z1468" s="0" t="n">
        <v>0</v>
      </c>
      <c r="AA1468" s="0" t="n">
        <v>3944115</v>
      </c>
      <c r="AB1468" s="0" t="n">
        <v>0</v>
      </c>
      <c r="AC1468" s="0" t="n">
        <v>0</v>
      </c>
      <c r="AD1468" s="0" t="s">
        <v>99</v>
      </c>
      <c r="AE1468" s="0" t="s">
        <v>99</v>
      </c>
      <c r="AH1468" s="0" t="n">
        <v>800</v>
      </c>
      <c r="AI1468" s="0" t="s">
        <v>2133</v>
      </c>
      <c r="AJ1468" s="0" t="s">
        <v>32112</v>
      </c>
      <c r="AK1468" s="0" t="s">
        <v>31135</v>
      </c>
      <c r="AL1468" s="0" t="s">
        <v>2112</v>
      </c>
    </row>
    <row r="1469" customFormat="false" ht="15" hidden="false" customHeight="false" outlineLevel="0" collapsed="false">
      <c r="A1469" s="0" t="s">
        <v>34800</v>
      </c>
      <c r="B1469" s="0" t="s">
        <v>34801</v>
      </c>
      <c r="C1469" s="0" t="s">
        <v>34802</v>
      </c>
      <c r="D1469" s="0" t="s">
        <v>34802</v>
      </c>
      <c r="E1469" s="0" t="s">
        <v>34803</v>
      </c>
      <c r="F1469" s="0" t="s">
        <v>498</v>
      </c>
      <c r="G1469" s="0" t="n">
        <v>1</v>
      </c>
      <c r="H1469" s="0" t="n">
        <v>1</v>
      </c>
      <c r="I1469" s="0" t="n">
        <v>0.01</v>
      </c>
      <c r="J1469" s="0" t="n">
        <v>902.48</v>
      </c>
      <c r="K1469" s="0" t="n">
        <v>-9.57</v>
      </c>
      <c r="L1469" s="0" t="n">
        <v>81.61</v>
      </c>
      <c r="M1469" s="0" t="n">
        <v>90.25</v>
      </c>
      <c r="N1469" s="0" t="n">
        <v>0</v>
      </c>
      <c r="O1469" s="0" t="n">
        <v>81.61</v>
      </c>
      <c r="P1469" s="0" t="n">
        <v>0</v>
      </c>
      <c r="Q1469" s="0" t="n">
        <v>0</v>
      </c>
      <c r="R1469" s="0" t="n">
        <v>0</v>
      </c>
      <c r="S1469" s="0" t="n">
        <v>81.61</v>
      </c>
      <c r="T1469" s="0" t="n">
        <v>81.61</v>
      </c>
      <c r="U1469" s="0" t="n">
        <v>81.61</v>
      </c>
      <c r="V1469" s="0" t="n">
        <v>81.61</v>
      </c>
      <c r="W1469" s="0" t="n">
        <v>737</v>
      </c>
      <c r="X1469" s="0" t="n">
        <v>81.61</v>
      </c>
      <c r="Y1469" s="0" t="n">
        <v>90.24</v>
      </c>
      <c r="Z1469" s="0" t="n">
        <v>1</v>
      </c>
      <c r="AA1469" s="0" t="n">
        <v>171016532</v>
      </c>
      <c r="AB1469" s="0" t="n">
        <v>736.51</v>
      </c>
      <c r="AC1469" s="0" t="n">
        <v>0</v>
      </c>
      <c r="AD1469" s="0" t="s">
        <v>99</v>
      </c>
      <c r="AE1469" s="0" t="s">
        <v>99</v>
      </c>
      <c r="AH1469" s="0" t="n">
        <v>-100</v>
      </c>
      <c r="AI1469" s="0" t="s">
        <v>2133</v>
      </c>
      <c r="AJ1469" s="0" t="s">
        <v>32112</v>
      </c>
      <c r="AK1469" s="0" t="s">
        <v>31135</v>
      </c>
      <c r="AL1469" s="0" t="s">
        <v>2112</v>
      </c>
    </row>
    <row r="1470" customFormat="false" ht="15" hidden="false" customHeight="false" outlineLevel="0" collapsed="false">
      <c r="A1470" s="0" t="s">
        <v>34804</v>
      </c>
      <c r="B1470" s="0" t="s">
        <v>34805</v>
      </c>
      <c r="C1470" s="0" t="s">
        <v>34806</v>
      </c>
      <c r="D1470" s="0" t="s">
        <v>34806</v>
      </c>
      <c r="E1470" s="0" t="s">
        <v>34807</v>
      </c>
      <c r="F1470" s="0" t="s">
        <v>498</v>
      </c>
      <c r="G1470" s="0" t="n">
        <v>1</v>
      </c>
      <c r="H1470" s="0" t="n">
        <v>1</v>
      </c>
      <c r="I1470" s="0" t="n">
        <v>0.01</v>
      </c>
      <c r="J1470" s="0" t="n">
        <v>981.39</v>
      </c>
      <c r="K1470" s="0" t="n">
        <v>0</v>
      </c>
      <c r="L1470" s="0" t="n">
        <v>0</v>
      </c>
      <c r="M1470" s="0" t="n">
        <v>97.01</v>
      </c>
      <c r="N1470" s="0" t="n">
        <v>97.94</v>
      </c>
      <c r="O1470" s="0" t="n">
        <v>97.01</v>
      </c>
      <c r="P1470" s="0" t="n">
        <v>0</v>
      </c>
      <c r="Q1470" s="0" t="n">
        <v>0</v>
      </c>
      <c r="R1470" s="0" t="n">
        <v>0</v>
      </c>
      <c r="S1470" s="0" t="n">
        <v>0</v>
      </c>
      <c r="T1470" s="0" t="n">
        <v>0</v>
      </c>
      <c r="U1470" s="0" t="n">
        <v>0</v>
      </c>
      <c r="V1470" s="0" t="n">
        <v>0</v>
      </c>
      <c r="W1470" s="0" t="n">
        <v>0</v>
      </c>
      <c r="X1470" s="0" t="n">
        <v>97.01</v>
      </c>
      <c r="Y1470" s="0" t="n">
        <v>97.95</v>
      </c>
      <c r="Z1470" s="0" t="n">
        <v>0</v>
      </c>
      <c r="AA1470" s="0" t="n">
        <v>50019391</v>
      </c>
      <c r="AB1470" s="0" t="n">
        <v>0</v>
      </c>
      <c r="AC1470" s="0" t="n">
        <v>0</v>
      </c>
      <c r="AD1470" s="0" t="s">
        <v>99</v>
      </c>
      <c r="AE1470" s="0" t="s">
        <v>99</v>
      </c>
      <c r="AH1470" s="0" t="n">
        <v>800</v>
      </c>
      <c r="AI1470" s="0" t="s">
        <v>2133</v>
      </c>
      <c r="AJ1470" s="0" t="s">
        <v>32112</v>
      </c>
      <c r="AK1470" s="0" t="s">
        <v>31135</v>
      </c>
      <c r="AL1470" s="0" t="s">
        <v>2112</v>
      </c>
    </row>
    <row r="1471" customFormat="false" ht="15" hidden="false" customHeight="false" outlineLevel="0" collapsed="false">
      <c r="A1471" s="0" t="s">
        <v>34808</v>
      </c>
      <c r="B1471" s="0" t="s">
        <v>34809</v>
      </c>
      <c r="C1471" s="0" t="s">
        <v>34810</v>
      </c>
      <c r="D1471" s="0" t="s">
        <v>34810</v>
      </c>
      <c r="E1471" s="0" t="s">
        <v>34811</v>
      </c>
      <c r="F1471" s="0" t="s">
        <v>498</v>
      </c>
      <c r="G1471" s="0" t="n">
        <v>1</v>
      </c>
      <c r="H1471" s="0" t="n">
        <v>1</v>
      </c>
      <c r="I1471" s="0" t="n">
        <v>0.01</v>
      </c>
      <c r="J1471" s="0" t="n">
        <v>976.25</v>
      </c>
      <c r="K1471" s="0" t="n">
        <v>0</v>
      </c>
      <c r="L1471" s="0" t="n">
        <v>72.91</v>
      </c>
      <c r="M1471" s="0" t="n">
        <v>72.91</v>
      </c>
      <c r="N1471" s="0" t="n">
        <v>70.2</v>
      </c>
      <c r="O1471" s="0" t="n">
        <v>72.91</v>
      </c>
      <c r="P1471" s="0" t="n">
        <v>0</v>
      </c>
      <c r="Q1471" s="0" t="n">
        <v>0</v>
      </c>
      <c r="R1471" s="0" t="n">
        <v>0</v>
      </c>
      <c r="S1471" s="0" t="n">
        <v>72.91</v>
      </c>
      <c r="T1471" s="0" t="n">
        <v>72.91</v>
      </c>
      <c r="U1471" s="0" t="n">
        <v>72.91</v>
      </c>
      <c r="V1471" s="0" t="n">
        <v>72.91</v>
      </c>
      <c r="W1471" s="0" t="n">
        <v>2135</v>
      </c>
      <c r="X1471" s="0" t="n">
        <v>72.22</v>
      </c>
      <c r="Y1471" s="0" t="n">
        <v>72.91</v>
      </c>
      <c r="Z1471" s="0" t="n">
        <v>1</v>
      </c>
      <c r="AA1471" s="0" t="n">
        <v>99999577</v>
      </c>
      <c r="AB1471" s="0" t="n">
        <v>2135.35</v>
      </c>
      <c r="AC1471" s="0" t="n">
        <v>0</v>
      </c>
      <c r="AD1471" s="0" t="s">
        <v>99</v>
      </c>
      <c r="AE1471" s="0" t="s">
        <v>99</v>
      </c>
      <c r="AH1471" s="0" t="n">
        <v>-100</v>
      </c>
      <c r="AI1471" s="0" t="s">
        <v>2133</v>
      </c>
      <c r="AJ1471" s="0" t="s">
        <v>32112</v>
      </c>
      <c r="AK1471" s="0" t="s">
        <v>31135</v>
      </c>
      <c r="AL1471" s="0" t="s">
        <v>2112</v>
      </c>
    </row>
    <row r="1472" customFormat="false" ht="15" hidden="false" customHeight="false" outlineLevel="0" collapsed="false">
      <c r="A1472" s="0" t="s">
        <v>34812</v>
      </c>
      <c r="B1472" s="0" t="s">
        <v>34813</v>
      </c>
      <c r="C1472" s="0" t="s">
        <v>34814</v>
      </c>
      <c r="D1472" s="0" t="s">
        <v>34814</v>
      </c>
      <c r="E1472" s="0" t="s">
        <v>34815</v>
      </c>
      <c r="F1472" s="0" t="s">
        <v>498</v>
      </c>
      <c r="G1472" s="0" t="n">
        <v>1</v>
      </c>
      <c r="H1472" s="0" t="n">
        <v>1</v>
      </c>
      <c r="I1472" s="0" t="n">
        <v>0.01</v>
      </c>
      <c r="J1472" s="0" t="n">
        <v>958.45</v>
      </c>
      <c r="K1472" s="0" t="n">
        <v>0</v>
      </c>
      <c r="L1472" s="0" t="n">
        <v>0</v>
      </c>
      <c r="M1472" s="0" t="n">
        <v>110.57</v>
      </c>
      <c r="N1472" s="0" t="n">
        <v>0</v>
      </c>
      <c r="O1472" s="0" t="n">
        <v>110.57</v>
      </c>
      <c r="P1472" s="0" t="n">
        <v>0</v>
      </c>
      <c r="Q1472" s="0" t="n">
        <v>0</v>
      </c>
      <c r="R1472" s="0" t="n">
        <v>0</v>
      </c>
      <c r="S1472" s="0" t="n">
        <v>0</v>
      </c>
      <c r="T1472" s="0" t="n">
        <v>0</v>
      </c>
      <c r="U1472" s="0" t="n">
        <v>0</v>
      </c>
      <c r="V1472" s="0" t="n">
        <v>0</v>
      </c>
      <c r="W1472" s="0" t="n">
        <v>0</v>
      </c>
      <c r="X1472" s="0" t="n">
        <v>60.35</v>
      </c>
      <c r="Y1472" s="0" t="n">
        <v>110.57</v>
      </c>
      <c r="Z1472" s="0" t="n">
        <v>0</v>
      </c>
      <c r="AA1472" s="0" t="n">
        <v>80066912</v>
      </c>
      <c r="AB1472" s="0" t="n">
        <v>0</v>
      </c>
      <c r="AC1472" s="0" t="n">
        <v>0</v>
      </c>
      <c r="AD1472" s="0" t="s">
        <v>99</v>
      </c>
      <c r="AE1472" s="0" t="s">
        <v>99</v>
      </c>
      <c r="AH1472" s="0" t="n">
        <v>-100</v>
      </c>
      <c r="AI1472" s="0" t="s">
        <v>2133</v>
      </c>
      <c r="AJ1472" s="0" t="s">
        <v>32112</v>
      </c>
      <c r="AK1472" s="0" t="s">
        <v>31135</v>
      </c>
      <c r="AL1472" s="0" t="s">
        <v>2112</v>
      </c>
    </row>
    <row r="1473" customFormat="false" ht="15" hidden="false" customHeight="false" outlineLevel="0" collapsed="false">
      <c r="A1473" s="0" t="s">
        <v>34816</v>
      </c>
      <c r="B1473" s="0" t="s">
        <v>34817</v>
      </c>
      <c r="C1473" s="0" t="s">
        <v>34818</v>
      </c>
      <c r="D1473" s="0" t="s">
        <v>34818</v>
      </c>
      <c r="E1473" s="0" t="s">
        <v>34819</v>
      </c>
      <c r="F1473" s="0" t="s">
        <v>498</v>
      </c>
      <c r="G1473" s="0" t="n">
        <v>1</v>
      </c>
      <c r="H1473" s="0" t="n">
        <v>1</v>
      </c>
      <c r="I1473" s="0" t="n">
        <v>0.01</v>
      </c>
      <c r="J1473" s="0" t="n">
        <v>988.56</v>
      </c>
      <c r="K1473" s="0" t="n">
        <v>0</v>
      </c>
      <c r="L1473" s="0" t="n">
        <v>0</v>
      </c>
      <c r="M1473" s="0" t="n">
        <v>93</v>
      </c>
      <c r="N1473" s="0" t="n">
        <v>93</v>
      </c>
      <c r="O1473" s="0" t="n">
        <v>93</v>
      </c>
      <c r="P1473" s="0" t="n">
        <v>0</v>
      </c>
      <c r="Q1473" s="0" t="n">
        <v>0</v>
      </c>
      <c r="R1473" s="0" t="n">
        <v>0</v>
      </c>
      <c r="S1473" s="0" t="n">
        <v>0</v>
      </c>
      <c r="T1473" s="0" t="n">
        <v>0</v>
      </c>
      <c r="U1473" s="0" t="n">
        <v>0</v>
      </c>
      <c r="V1473" s="0" t="n">
        <v>0</v>
      </c>
      <c r="W1473" s="0" t="n">
        <v>0</v>
      </c>
      <c r="X1473" s="0" t="n">
        <v>0</v>
      </c>
      <c r="Y1473" s="0" t="n">
        <v>0</v>
      </c>
      <c r="Z1473" s="0" t="n">
        <v>0</v>
      </c>
      <c r="AA1473" s="0" t="n">
        <v>29990754</v>
      </c>
      <c r="AB1473" s="0" t="n">
        <v>0</v>
      </c>
      <c r="AC1473" s="0" t="n">
        <v>0</v>
      </c>
      <c r="AD1473" s="0" t="s">
        <v>99</v>
      </c>
      <c r="AE1473" s="0" t="s">
        <v>99</v>
      </c>
      <c r="AH1473" s="0" t="n">
        <v>-100</v>
      </c>
      <c r="AI1473" s="0" t="s">
        <v>2133</v>
      </c>
      <c r="AJ1473" s="0" t="s">
        <v>32112</v>
      </c>
      <c r="AK1473" s="0" t="s">
        <v>31135</v>
      </c>
      <c r="AL1473" s="0" t="s">
        <v>2112</v>
      </c>
    </row>
    <row r="1474" customFormat="false" ht="15" hidden="false" customHeight="false" outlineLevel="0" collapsed="false">
      <c r="A1474" s="0" t="s">
        <v>34820</v>
      </c>
      <c r="B1474" s="0" t="s">
        <v>34821</v>
      </c>
      <c r="C1474" s="0" t="s">
        <v>34822</v>
      </c>
      <c r="D1474" s="0" t="s">
        <v>34822</v>
      </c>
      <c r="E1474" s="0" t="s">
        <v>34823</v>
      </c>
      <c r="F1474" s="0" t="s">
        <v>498</v>
      </c>
      <c r="G1474" s="0" t="n">
        <v>1</v>
      </c>
      <c r="H1474" s="0" t="n">
        <v>1</v>
      </c>
      <c r="I1474" s="0" t="n">
        <v>0.01</v>
      </c>
      <c r="J1474" s="0" t="n">
        <v>426.82</v>
      </c>
      <c r="K1474" s="0" t="n">
        <v>0</v>
      </c>
      <c r="L1474" s="0" t="n">
        <v>0</v>
      </c>
      <c r="M1474" s="0" t="n">
        <v>0</v>
      </c>
      <c r="N1474" s="0" t="n">
        <v>0</v>
      </c>
      <c r="O1474" s="0" t="n">
        <v>0</v>
      </c>
      <c r="P1474" s="0" t="n">
        <v>0</v>
      </c>
      <c r="Q1474" s="0" t="n">
        <v>0</v>
      </c>
      <c r="R1474" s="0" t="n">
        <v>0</v>
      </c>
      <c r="S1474" s="0" t="n">
        <v>0</v>
      </c>
      <c r="T1474" s="0" t="n">
        <v>0</v>
      </c>
      <c r="U1474" s="0" t="n">
        <v>0</v>
      </c>
      <c r="V1474" s="0" t="n">
        <v>0</v>
      </c>
      <c r="W1474" s="0" t="n">
        <v>0</v>
      </c>
      <c r="X1474" s="0" t="n">
        <v>0</v>
      </c>
      <c r="Y1474" s="0" t="n">
        <v>0</v>
      </c>
      <c r="Z1474" s="0" t="n">
        <v>0</v>
      </c>
      <c r="AA1474" s="0" t="n">
        <v>5825188</v>
      </c>
      <c r="AB1474" s="0" t="n">
        <v>0</v>
      </c>
      <c r="AC1474" s="0" t="n">
        <v>0</v>
      </c>
      <c r="AD1474" s="0" t="s">
        <v>99</v>
      </c>
      <c r="AE1474" s="0" t="s">
        <v>99</v>
      </c>
      <c r="AH1474" s="0" t="n">
        <v>-100</v>
      </c>
      <c r="AI1474" s="0" t="s">
        <v>2133</v>
      </c>
      <c r="AJ1474" s="0" t="s">
        <v>32112</v>
      </c>
      <c r="AK1474" s="0" t="s">
        <v>31135</v>
      </c>
      <c r="AL1474" s="0" t="s">
        <v>2112</v>
      </c>
    </row>
    <row r="1475" customFormat="false" ht="15" hidden="false" customHeight="false" outlineLevel="0" collapsed="false">
      <c r="A1475" s="0" t="s">
        <v>34824</v>
      </c>
      <c r="B1475" s="0" t="s">
        <v>34825</v>
      </c>
      <c r="C1475" s="0" t="s">
        <v>26183</v>
      </c>
      <c r="D1475" s="0" t="s">
        <v>26183</v>
      </c>
      <c r="E1475" s="0" t="s">
        <v>34826</v>
      </c>
      <c r="F1475" s="0" t="s">
        <v>498</v>
      </c>
      <c r="G1475" s="0" t="n">
        <v>1</v>
      </c>
      <c r="H1475" s="0" t="n">
        <v>1</v>
      </c>
      <c r="I1475" s="0" t="n">
        <v>0.01</v>
      </c>
      <c r="J1475" s="0" t="n">
        <v>379.79</v>
      </c>
      <c r="K1475" s="0" t="n">
        <v>0.23</v>
      </c>
      <c r="L1475" s="0" t="n">
        <v>65.3</v>
      </c>
      <c r="M1475" s="0" t="n">
        <v>65.15</v>
      </c>
      <c r="N1475" s="0" t="n">
        <v>69.37</v>
      </c>
      <c r="O1475" s="0" t="n">
        <v>65.29</v>
      </c>
      <c r="P1475" s="0" t="n">
        <v>0</v>
      </c>
      <c r="Q1475" s="0" t="n">
        <v>0</v>
      </c>
      <c r="R1475" s="0" t="n">
        <v>0</v>
      </c>
      <c r="S1475" s="0" t="n">
        <v>65.28</v>
      </c>
      <c r="T1475" s="0" t="n">
        <v>65.25</v>
      </c>
      <c r="U1475" s="0" t="n">
        <v>65.25</v>
      </c>
      <c r="V1475" s="0" t="n">
        <v>65.3</v>
      </c>
      <c r="W1475" s="0" t="n">
        <v>2231</v>
      </c>
      <c r="X1475" s="0" t="n">
        <v>65.23</v>
      </c>
      <c r="Y1475" s="0" t="n">
        <v>65.34</v>
      </c>
      <c r="Z1475" s="0" t="n">
        <v>4</v>
      </c>
      <c r="AA1475" s="0" t="n">
        <v>10206258</v>
      </c>
      <c r="AB1475" s="0" t="n">
        <v>1240.01</v>
      </c>
      <c r="AC1475" s="0" t="n">
        <v>0</v>
      </c>
      <c r="AD1475" s="0" t="s">
        <v>99</v>
      </c>
      <c r="AE1475" s="0" t="s">
        <v>99</v>
      </c>
      <c r="AH1475" s="0" t="n">
        <v>-100</v>
      </c>
      <c r="AI1475" s="0" t="s">
        <v>2133</v>
      </c>
      <c r="AJ1475" s="0" t="s">
        <v>32112</v>
      </c>
      <c r="AK1475" s="0" t="s">
        <v>31135</v>
      </c>
      <c r="AL1475" s="0" t="s">
        <v>2112</v>
      </c>
    </row>
    <row r="1476" customFormat="false" ht="15" hidden="false" customHeight="false" outlineLevel="0" collapsed="false">
      <c r="A1476" s="0" t="s">
        <v>34827</v>
      </c>
      <c r="B1476" s="0" t="s">
        <v>34828</v>
      </c>
      <c r="C1476" s="0" t="s">
        <v>26599</v>
      </c>
      <c r="D1476" s="0" t="s">
        <v>26599</v>
      </c>
      <c r="E1476" s="0" t="s">
        <v>34829</v>
      </c>
      <c r="F1476" s="0" t="s">
        <v>498</v>
      </c>
      <c r="G1476" s="0" t="n">
        <v>1</v>
      </c>
      <c r="H1476" s="0" t="n">
        <v>1</v>
      </c>
      <c r="I1476" s="0" t="n">
        <v>0.01</v>
      </c>
      <c r="J1476" s="0" t="n">
        <v>326.06</v>
      </c>
      <c r="K1476" s="0" t="n">
        <v>-0.36</v>
      </c>
      <c r="L1476" s="0" t="n">
        <v>69.8</v>
      </c>
      <c r="M1476" s="0" t="n">
        <v>70.02</v>
      </c>
      <c r="N1476" s="0" t="n">
        <v>70.46</v>
      </c>
      <c r="O1476" s="0" t="n">
        <v>69.8</v>
      </c>
      <c r="P1476" s="0" t="n">
        <v>0</v>
      </c>
      <c r="Q1476" s="0" t="n">
        <v>0</v>
      </c>
      <c r="R1476" s="0" t="n">
        <v>0</v>
      </c>
      <c r="S1476" s="0" t="n">
        <v>69.76</v>
      </c>
      <c r="T1476" s="0" t="n">
        <v>69.72</v>
      </c>
      <c r="U1476" s="0" t="n">
        <v>69.72</v>
      </c>
      <c r="V1476" s="0" t="n">
        <v>69.8</v>
      </c>
      <c r="W1476" s="0" t="n">
        <v>8870</v>
      </c>
      <c r="X1476" s="0" t="n">
        <v>69.73</v>
      </c>
      <c r="Y1476" s="0" t="n">
        <v>69.8</v>
      </c>
      <c r="Z1476" s="0" t="n">
        <v>21</v>
      </c>
      <c r="AA1476" s="0" t="n">
        <v>16540117</v>
      </c>
      <c r="AB1476" s="0" t="n">
        <v>1365.54</v>
      </c>
      <c r="AC1476" s="0" t="n">
        <v>0</v>
      </c>
      <c r="AD1476" s="0" t="s">
        <v>99</v>
      </c>
      <c r="AE1476" s="0" t="s">
        <v>99</v>
      </c>
      <c r="AH1476" s="0" t="n">
        <v>-100</v>
      </c>
      <c r="AI1476" s="0" t="s">
        <v>2133</v>
      </c>
      <c r="AJ1476" s="0" t="s">
        <v>32112</v>
      </c>
      <c r="AK1476" s="0" t="s">
        <v>31135</v>
      </c>
      <c r="AL1476" s="0" t="s">
        <v>2112</v>
      </c>
    </row>
    <row r="1477" customFormat="false" ht="15" hidden="false" customHeight="false" outlineLevel="0" collapsed="false">
      <c r="A1477" s="0" t="s">
        <v>34830</v>
      </c>
      <c r="B1477" s="0" t="s">
        <v>34831</v>
      </c>
      <c r="C1477" s="0" t="s">
        <v>34832</v>
      </c>
      <c r="D1477" s="0" t="s">
        <v>34832</v>
      </c>
      <c r="E1477" s="0" t="s">
        <v>34833</v>
      </c>
      <c r="F1477" s="0" t="s">
        <v>498</v>
      </c>
      <c r="G1477" s="0" t="n">
        <v>1</v>
      </c>
      <c r="H1477" s="0" t="n">
        <v>1</v>
      </c>
      <c r="I1477" s="0" t="n">
        <v>0.01</v>
      </c>
      <c r="J1477" s="0" t="n">
        <v>349.29</v>
      </c>
      <c r="K1477" s="0" t="n">
        <v>-0.26</v>
      </c>
      <c r="L1477" s="0" t="n">
        <v>72.16</v>
      </c>
      <c r="M1477" s="0" t="n">
        <v>72.35</v>
      </c>
      <c r="N1477" s="0" t="n">
        <v>72.18</v>
      </c>
      <c r="O1477" s="0" t="n">
        <v>72.16</v>
      </c>
      <c r="P1477" s="0" t="n">
        <v>0</v>
      </c>
      <c r="Q1477" s="0" t="n">
        <v>0</v>
      </c>
      <c r="R1477" s="0" t="n">
        <v>0</v>
      </c>
      <c r="S1477" s="0" t="n">
        <v>72.16</v>
      </c>
      <c r="T1477" s="0" t="n">
        <v>72.16</v>
      </c>
      <c r="U1477" s="0" t="n">
        <v>72.16</v>
      </c>
      <c r="V1477" s="0" t="n">
        <v>72.16</v>
      </c>
      <c r="W1477" s="0" t="n">
        <v>4033</v>
      </c>
      <c r="X1477" s="0" t="n">
        <v>72.16</v>
      </c>
      <c r="Y1477" s="0" t="n">
        <v>72.35</v>
      </c>
      <c r="Z1477" s="0" t="n">
        <v>1</v>
      </c>
      <c r="AA1477" s="0" t="n">
        <v>191455712</v>
      </c>
      <c r="AB1477" s="0" t="n">
        <v>4032.76</v>
      </c>
      <c r="AC1477" s="0" t="n">
        <v>0</v>
      </c>
      <c r="AD1477" s="0" t="s">
        <v>99</v>
      </c>
      <c r="AE1477" s="0" t="s">
        <v>99</v>
      </c>
      <c r="AH1477" s="0" t="n">
        <v>-100</v>
      </c>
      <c r="AI1477" s="0" t="s">
        <v>2133</v>
      </c>
      <c r="AJ1477" s="0" t="s">
        <v>32112</v>
      </c>
      <c r="AK1477" s="0" t="s">
        <v>31135</v>
      </c>
      <c r="AL1477" s="0" t="s">
        <v>2112</v>
      </c>
    </row>
    <row r="1478" customFormat="false" ht="15" hidden="false" customHeight="false" outlineLevel="0" collapsed="false">
      <c r="A1478" s="0" t="s">
        <v>34834</v>
      </c>
      <c r="B1478" s="0" t="s">
        <v>34835</v>
      </c>
      <c r="C1478" s="0" t="s">
        <v>34836</v>
      </c>
      <c r="D1478" s="0" t="s">
        <v>34836</v>
      </c>
      <c r="E1478" s="0" t="s">
        <v>34837</v>
      </c>
      <c r="F1478" s="0" t="s">
        <v>498</v>
      </c>
      <c r="G1478" s="0" t="n">
        <v>1</v>
      </c>
      <c r="H1478" s="0" t="n">
        <v>1</v>
      </c>
      <c r="I1478" s="0" t="n">
        <v>0.01</v>
      </c>
      <c r="J1478" s="0" t="n">
        <v>383.58</v>
      </c>
      <c r="K1478" s="0" t="n">
        <v>0</v>
      </c>
      <c r="L1478" s="0" t="n">
        <v>0</v>
      </c>
      <c r="M1478" s="0" t="n">
        <v>72.68</v>
      </c>
      <c r="N1478" s="0" t="n">
        <v>0</v>
      </c>
      <c r="O1478" s="0" t="n">
        <v>72.68</v>
      </c>
      <c r="P1478" s="0" t="n">
        <v>0</v>
      </c>
      <c r="Q1478" s="0" t="n">
        <v>0</v>
      </c>
      <c r="R1478" s="0" t="n">
        <v>0</v>
      </c>
      <c r="S1478" s="0" t="n">
        <v>0</v>
      </c>
      <c r="T1478" s="0" t="n">
        <v>0</v>
      </c>
      <c r="U1478" s="0" t="n">
        <v>0</v>
      </c>
      <c r="V1478" s="0" t="n">
        <v>0</v>
      </c>
      <c r="W1478" s="0" t="n">
        <v>0</v>
      </c>
      <c r="X1478" s="0" t="n">
        <v>72.25</v>
      </c>
      <c r="Y1478" s="0" t="n">
        <v>73.45</v>
      </c>
      <c r="Z1478" s="0" t="n">
        <v>0</v>
      </c>
      <c r="AA1478" s="0" t="n">
        <v>49087016</v>
      </c>
      <c r="AB1478" s="0" t="n">
        <v>0</v>
      </c>
      <c r="AC1478" s="0" t="n">
        <v>0</v>
      </c>
      <c r="AD1478" s="0" t="s">
        <v>99</v>
      </c>
      <c r="AE1478" s="0" t="s">
        <v>99</v>
      </c>
      <c r="AH1478" s="0" t="n">
        <v>-100</v>
      </c>
      <c r="AI1478" s="0" t="s">
        <v>2133</v>
      </c>
      <c r="AJ1478" s="0" t="s">
        <v>32112</v>
      </c>
      <c r="AK1478" s="0" t="s">
        <v>31135</v>
      </c>
      <c r="AL1478" s="0" t="s">
        <v>2112</v>
      </c>
    </row>
    <row r="1479" customFormat="false" ht="15" hidden="false" customHeight="false" outlineLevel="0" collapsed="false">
      <c r="A1479" s="0" t="s">
        <v>34838</v>
      </c>
      <c r="B1479" s="0" t="s">
        <v>34839</v>
      </c>
      <c r="C1479" s="0" t="s">
        <v>34840</v>
      </c>
      <c r="D1479" s="0" t="s">
        <v>34840</v>
      </c>
      <c r="E1479" s="0" t="s">
        <v>34841</v>
      </c>
      <c r="F1479" s="0" t="s">
        <v>498</v>
      </c>
      <c r="G1479" s="0" t="n">
        <v>1</v>
      </c>
      <c r="H1479" s="0" t="n">
        <v>1</v>
      </c>
      <c r="I1479" s="0" t="n">
        <v>0.01</v>
      </c>
      <c r="J1479" s="0" t="n">
        <v>391.04</v>
      </c>
      <c r="K1479" s="0" t="n">
        <v>0</v>
      </c>
      <c r="L1479" s="0" t="n">
        <v>0</v>
      </c>
      <c r="M1479" s="0" t="n">
        <v>67.57</v>
      </c>
      <c r="N1479" s="0" t="n">
        <v>0</v>
      </c>
      <c r="O1479" s="0" t="n">
        <v>67.57</v>
      </c>
      <c r="P1479" s="0" t="n">
        <v>0</v>
      </c>
      <c r="Q1479" s="0" t="n">
        <v>0</v>
      </c>
      <c r="R1479" s="0" t="n">
        <v>0</v>
      </c>
      <c r="S1479" s="0" t="n">
        <v>0</v>
      </c>
      <c r="T1479" s="0" t="n">
        <v>0</v>
      </c>
      <c r="U1479" s="0" t="n">
        <v>0</v>
      </c>
      <c r="V1479" s="0" t="n">
        <v>0</v>
      </c>
      <c r="W1479" s="0" t="n">
        <v>0</v>
      </c>
      <c r="X1479" s="0" t="n">
        <v>67.58</v>
      </c>
      <c r="Y1479" s="0" t="n">
        <v>72</v>
      </c>
      <c r="Z1479" s="0" t="n">
        <v>0</v>
      </c>
      <c r="AA1479" s="0" t="n">
        <v>45718936</v>
      </c>
      <c r="AB1479" s="0" t="n">
        <v>0</v>
      </c>
      <c r="AC1479" s="0" t="n">
        <v>0</v>
      </c>
      <c r="AD1479" s="0" t="s">
        <v>99</v>
      </c>
      <c r="AE1479" s="0" t="s">
        <v>99</v>
      </c>
      <c r="AH1479" s="0" t="n">
        <v>-100</v>
      </c>
      <c r="AI1479" s="0" t="s">
        <v>2133</v>
      </c>
      <c r="AJ1479" s="0" t="s">
        <v>32112</v>
      </c>
      <c r="AK1479" s="0" t="s">
        <v>31135</v>
      </c>
      <c r="AL1479" s="0" t="s">
        <v>2112</v>
      </c>
    </row>
    <row r="1480" customFormat="false" ht="15" hidden="false" customHeight="false" outlineLevel="0" collapsed="false">
      <c r="A1480" s="0" t="s">
        <v>34842</v>
      </c>
      <c r="B1480" s="0" t="s">
        <v>34843</v>
      </c>
      <c r="C1480" s="0" t="s">
        <v>20901</v>
      </c>
      <c r="D1480" s="0" t="s">
        <v>20901</v>
      </c>
      <c r="E1480" s="0" t="s">
        <v>34844</v>
      </c>
      <c r="F1480" s="0" t="s">
        <v>498</v>
      </c>
      <c r="G1480" s="0" t="n">
        <v>1</v>
      </c>
      <c r="H1480" s="0" t="n">
        <v>1</v>
      </c>
      <c r="I1480" s="0" t="n">
        <v>0.01</v>
      </c>
      <c r="J1480" s="0" t="n">
        <v>401.74</v>
      </c>
      <c r="K1480" s="0" t="n">
        <v>0.11</v>
      </c>
      <c r="L1480" s="0" t="n">
        <v>71.47</v>
      </c>
      <c r="M1480" s="0" t="n">
        <v>71.39</v>
      </c>
      <c r="N1480" s="0" t="n">
        <v>74.56</v>
      </c>
      <c r="O1480" s="0" t="n">
        <v>71.38</v>
      </c>
      <c r="P1480" s="0" t="n">
        <v>0</v>
      </c>
      <c r="Q1480" s="0" t="n">
        <v>0</v>
      </c>
      <c r="R1480" s="0" t="n">
        <v>0</v>
      </c>
      <c r="S1480" s="0" t="n">
        <v>71.39</v>
      </c>
      <c r="T1480" s="0" t="n">
        <v>71.37</v>
      </c>
      <c r="U1480" s="0" t="n">
        <v>71.34</v>
      </c>
      <c r="V1480" s="0" t="n">
        <v>71.47</v>
      </c>
      <c r="W1480" s="0" t="n">
        <v>10325</v>
      </c>
      <c r="X1480" s="0" t="n">
        <v>71.33</v>
      </c>
      <c r="Y1480" s="0" t="n">
        <v>71.47</v>
      </c>
      <c r="Z1480" s="0" t="n">
        <v>9</v>
      </c>
      <c r="AA1480" s="0" t="n">
        <v>11252259</v>
      </c>
      <c r="AB1480" s="0" t="n">
        <v>1148.49</v>
      </c>
      <c r="AC1480" s="0" t="n">
        <v>0</v>
      </c>
      <c r="AD1480" s="0" t="s">
        <v>99</v>
      </c>
      <c r="AE1480" s="0" t="s">
        <v>99</v>
      </c>
      <c r="AH1480" s="0" t="n">
        <v>-100</v>
      </c>
      <c r="AI1480" s="0" t="s">
        <v>2133</v>
      </c>
      <c r="AJ1480" s="0" t="s">
        <v>32112</v>
      </c>
      <c r="AK1480" s="0" t="s">
        <v>31135</v>
      </c>
      <c r="AL1480" s="0" t="s">
        <v>2112</v>
      </c>
    </row>
    <row r="1481" customFormat="false" ht="15" hidden="false" customHeight="false" outlineLevel="0" collapsed="false">
      <c r="A1481" s="0" t="s">
        <v>34845</v>
      </c>
      <c r="B1481" s="0" t="s">
        <v>34846</v>
      </c>
      <c r="C1481" s="0" t="s">
        <v>26947</v>
      </c>
      <c r="D1481" s="0" t="s">
        <v>26947</v>
      </c>
      <c r="E1481" s="0" t="s">
        <v>34847</v>
      </c>
      <c r="F1481" s="0" t="s">
        <v>498</v>
      </c>
      <c r="G1481" s="0" t="n">
        <v>1</v>
      </c>
      <c r="H1481" s="0" t="n">
        <v>1</v>
      </c>
      <c r="I1481" s="0" t="n">
        <v>0.01</v>
      </c>
      <c r="J1481" s="0" t="n">
        <v>476.29</v>
      </c>
      <c r="K1481" s="0" t="n">
        <v>11.94</v>
      </c>
      <c r="L1481" s="0" t="n">
        <v>72.48</v>
      </c>
      <c r="M1481" s="0" t="n">
        <v>64.75</v>
      </c>
      <c r="N1481" s="0" t="n">
        <v>0</v>
      </c>
      <c r="O1481" s="0" t="n">
        <v>72.48</v>
      </c>
      <c r="P1481" s="0" t="n">
        <v>0</v>
      </c>
      <c r="Q1481" s="0" t="n">
        <v>0</v>
      </c>
      <c r="R1481" s="0" t="n">
        <v>0</v>
      </c>
      <c r="S1481" s="0" t="n">
        <v>66.62</v>
      </c>
      <c r="T1481" s="0" t="n">
        <v>70.76</v>
      </c>
      <c r="U1481" s="0" t="n">
        <v>62.3</v>
      </c>
      <c r="V1481" s="0" t="n">
        <v>72.91</v>
      </c>
      <c r="W1481" s="0" t="n">
        <v>8250</v>
      </c>
      <c r="X1481" s="0" t="n">
        <v>64.23</v>
      </c>
      <c r="Y1481" s="0" t="n">
        <v>72.41</v>
      </c>
      <c r="Z1481" s="0" t="n">
        <v>16</v>
      </c>
      <c r="AA1481" s="0" t="n">
        <v>4742319</v>
      </c>
      <c r="AB1481" s="0" t="n">
        <v>345.21</v>
      </c>
      <c r="AC1481" s="0" t="n">
        <v>0</v>
      </c>
      <c r="AD1481" s="0" t="s">
        <v>99</v>
      </c>
      <c r="AE1481" s="0" t="s">
        <v>99</v>
      </c>
      <c r="AH1481" s="0" t="n">
        <v>-100</v>
      </c>
      <c r="AI1481" s="0" t="s">
        <v>2133</v>
      </c>
      <c r="AJ1481" s="0" t="s">
        <v>32112</v>
      </c>
      <c r="AK1481" s="0" t="s">
        <v>31135</v>
      </c>
      <c r="AL1481" s="0" t="s">
        <v>2112</v>
      </c>
    </row>
    <row r="1482" customFormat="false" ht="15" hidden="false" customHeight="false" outlineLevel="0" collapsed="false">
      <c r="A1482" s="0" t="s">
        <v>34848</v>
      </c>
      <c r="B1482" s="0" t="s">
        <v>34849</v>
      </c>
      <c r="C1482" s="0" t="s">
        <v>21623</v>
      </c>
      <c r="D1482" s="0" t="s">
        <v>21623</v>
      </c>
      <c r="E1482" s="0" t="s">
        <v>34850</v>
      </c>
      <c r="F1482" s="0" t="s">
        <v>498</v>
      </c>
      <c r="G1482" s="0" t="n">
        <v>1</v>
      </c>
      <c r="H1482" s="0" t="n">
        <v>1</v>
      </c>
      <c r="I1482" s="0" t="n">
        <v>0.01</v>
      </c>
      <c r="J1482" s="0" t="n">
        <v>524.28</v>
      </c>
      <c r="K1482" s="0" t="n">
        <v>-0.14</v>
      </c>
      <c r="L1482" s="0" t="n">
        <v>69.43</v>
      </c>
      <c r="M1482" s="0" t="n">
        <v>69.3</v>
      </c>
      <c r="N1482" s="0" t="n">
        <v>0</v>
      </c>
      <c r="O1482" s="0" t="n">
        <v>69.42</v>
      </c>
      <c r="P1482" s="0" t="n">
        <v>0</v>
      </c>
      <c r="Q1482" s="0" t="n">
        <v>0</v>
      </c>
      <c r="R1482" s="0" t="n">
        <v>0</v>
      </c>
      <c r="S1482" s="0" t="n">
        <v>69.42</v>
      </c>
      <c r="T1482" s="0" t="n">
        <v>69.4</v>
      </c>
      <c r="U1482" s="0" t="n">
        <v>69.4</v>
      </c>
      <c r="V1482" s="0" t="n">
        <v>69.43</v>
      </c>
      <c r="W1482" s="0" t="n">
        <v>2184</v>
      </c>
      <c r="X1482" s="0" t="n">
        <v>69.38</v>
      </c>
      <c r="Y1482" s="0" t="n">
        <v>69.43</v>
      </c>
      <c r="Z1482" s="0" t="n">
        <v>2</v>
      </c>
      <c r="AA1482" s="0" t="n">
        <v>9749207</v>
      </c>
      <c r="AB1482" s="0" t="n">
        <v>1092.02</v>
      </c>
      <c r="AC1482" s="0" t="n">
        <v>0</v>
      </c>
      <c r="AD1482" s="0" t="s">
        <v>99</v>
      </c>
      <c r="AE1482" s="0" t="s">
        <v>99</v>
      </c>
      <c r="AH1482" s="0" t="n">
        <v>-100</v>
      </c>
      <c r="AI1482" s="0" t="s">
        <v>2133</v>
      </c>
      <c r="AJ1482" s="0" t="s">
        <v>32112</v>
      </c>
      <c r="AK1482" s="0" t="s">
        <v>31135</v>
      </c>
      <c r="AL1482" s="0" t="s">
        <v>2112</v>
      </c>
    </row>
    <row r="1483" customFormat="false" ht="15" hidden="false" customHeight="false" outlineLevel="0" collapsed="false">
      <c r="A1483" s="0" t="s">
        <v>34851</v>
      </c>
      <c r="B1483" s="0" t="s">
        <v>34852</v>
      </c>
      <c r="C1483" s="0" t="s">
        <v>34853</v>
      </c>
      <c r="D1483" s="0" t="s">
        <v>34853</v>
      </c>
      <c r="E1483" s="0" t="s">
        <v>34854</v>
      </c>
      <c r="F1483" s="0" t="s">
        <v>498</v>
      </c>
      <c r="G1483" s="0" t="n">
        <v>1</v>
      </c>
      <c r="H1483" s="0" t="n">
        <v>1</v>
      </c>
      <c r="I1483" s="0" t="n">
        <v>0.01</v>
      </c>
      <c r="J1483" s="0" t="n">
        <v>1000</v>
      </c>
      <c r="K1483" s="0" t="n">
        <v>-0.15</v>
      </c>
      <c r="L1483" s="0" t="n">
        <v>94.54</v>
      </c>
      <c r="M1483" s="0" t="n">
        <v>94.1</v>
      </c>
      <c r="N1483" s="0" t="n">
        <v>94.17</v>
      </c>
      <c r="O1483" s="0" t="n">
        <v>94.54</v>
      </c>
      <c r="P1483" s="0" t="n">
        <v>0</v>
      </c>
      <c r="Q1483" s="0" t="n">
        <v>0</v>
      </c>
      <c r="R1483" s="0" t="n">
        <v>0</v>
      </c>
      <c r="S1483" s="0" t="n">
        <v>94.52</v>
      </c>
      <c r="T1483" s="0" t="n">
        <v>94.52</v>
      </c>
      <c r="U1483" s="0" t="n">
        <v>94.47</v>
      </c>
      <c r="V1483" s="0" t="n">
        <v>94.54</v>
      </c>
      <c r="W1483" s="0" t="n">
        <v>7562</v>
      </c>
      <c r="X1483" s="0" t="n">
        <v>94.09</v>
      </c>
      <c r="Y1483" s="0" t="n">
        <v>94.56</v>
      </c>
      <c r="Z1483" s="0" t="n">
        <v>4</v>
      </c>
      <c r="AA1483" s="0" t="n">
        <v>20000000</v>
      </c>
      <c r="AB1483" s="0" t="n">
        <v>1890.8</v>
      </c>
      <c r="AC1483" s="0" t="n">
        <v>0</v>
      </c>
      <c r="AD1483" s="0" t="s">
        <v>99</v>
      </c>
      <c r="AE1483" s="0" t="s">
        <v>99</v>
      </c>
      <c r="AH1483" s="0" t="n">
        <v>-100</v>
      </c>
      <c r="AI1483" s="0" t="s">
        <v>2133</v>
      </c>
      <c r="AJ1483" s="0" t="s">
        <v>32112</v>
      </c>
      <c r="AK1483" s="0" t="s">
        <v>31135</v>
      </c>
      <c r="AL1483" s="0" t="s">
        <v>2112</v>
      </c>
    </row>
    <row r="1484" customFormat="false" ht="15" hidden="false" customHeight="false" outlineLevel="0" collapsed="false">
      <c r="A1484" s="0" t="s">
        <v>34855</v>
      </c>
      <c r="B1484" s="0" t="s">
        <v>34856</v>
      </c>
      <c r="C1484" s="0" t="s">
        <v>34857</v>
      </c>
      <c r="D1484" s="0" t="s">
        <v>34857</v>
      </c>
      <c r="E1484" s="0" t="s">
        <v>34858</v>
      </c>
      <c r="F1484" s="0" t="s">
        <v>498</v>
      </c>
      <c r="G1484" s="0" t="n">
        <v>1</v>
      </c>
      <c r="H1484" s="0" t="n">
        <v>1</v>
      </c>
      <c r="I1484" s="0" t="n">
        <v>0.01</v>
      </c>
      <c r="J1484" s="0" t="n">
        <v>1000</v>
      </c>
      <c r="K1484" s="0" t="n">
        <v>0.05</v>
      </c>
      <c r="L1484" s="0" t="n">
        <v>96.36</v>
      </c>
      <c r="M1484" s="0" t="n">
        <v>96.17</v>
      </c>
      <c r="N1484" s="0" t="n">
        <v>96.12</v>
      </c>
      <c r="O1484" s="0" t="n">
        <v>96.36</v>
      </c>
      <c r="P1484" s="0" t="n">
        <v>0</v>
      </c>
      <c r="Q1484" s="0" t="n">
        <v>0</v>
      </c>
      <c r="R1484" s="0" t="n">
        <v>0</v>
      </c>
      <c r="S1484" s="0" t="n">
        <v>96.35</v>
      </c>
      <c r="T1484" s="0" t="n">
        <v>96.33</v>
      </c>
      <c r="U1484" s="0" t="n">
        <v>96.2</v>
      </c>
      <c r="V1484" s="0" t="n">
        <v>96.37</v>
      </c>
      <c r="W1484" s="0" t="n">
        <v>1802720</v>
      </c>
      <c r="X1484" s="0" t="n">
        <v>96.33</v>
      </c>
      <c r="Y1484" s="0" t="n">
        <v>96.35</v>
      </c>
      <c r="Z1484" s="0" t="n">
        <v>60</v>
      </c>
      <c r="AA1484" s="0" t="n">
        <v>14000000</v>
      </c>
      <c r="AB1484" s="0" t="n">
        <v>31798.8</v>
      </c>
      <c r="AC1484" s="0" t="n">
        <v>0</v>
      </c>
      <c r="AD1484" s="0" t="s">
        <v>99</v>
      </c>
      <c r="AE1484" s="0" t="s">
        <v>99</v>
      </c>
      <c r="AH1484" s="0" t="n">
        <v>-100</v>
      </c>
      <c r="AI1484" s="0" t="s">
        <v>2133</v>
      </c>
      <c r="AJ1484" s="0" t="s">
        <v>32112</v>
      </c>
      <c r="AK1484" s="0" t="s">
        <v>31135</v>
      </c>
      <c r="AL1484" s="0" t="s">
        <v>2112</v>
      </c>
    </row>
    <row r="1485" customFormat="false" ht="15" hidden="false" customHeight="false" outlineLevel="0" collapsed="false">
      <c r="A1485" s="0" t="s">
        <v>34859</v>
      </c>
      <c r="B1485" s="0" t="s">
        <v>34860</v>
      </c>
      <c r="C1485" s="0" t="s">
        <v>23730</v>
      </c>
      <c r="D1485" s="0" t="s">
        <v>23730</v>
      </c>
      <c r="E1485" s="0" t="s">
        <v>23732</v>
      </c>
      <c r="F1485" s="0" t="s">
        <v>498</v>
      </c>
      <c r="G1485" s="0" t="n">
        <v>1</v>
      </c>
      <c r="H1485" s="0" t="n">
        <v>1</v>
      </c>
      <c r="I1485" s="0" t="n">
        <v>0.01</v>
      </c>
      <c r="J1485" s="0" t="n">
        <v>1000</v>
      </c>
      <c r="K1485" s="0" t="n">
        <v>0.12</v>
      </c>
      <c r="L1485" s="0" t="n">
        <v>100.2</v>
      </c>
      <c r="M1485" s="0" t="n">
        <v>100.08</v>
      </c>
      <c r="N1485" s="0" t="n">
        <v>100.19</v>
      </c>
      <c r="O1485" s="0" t="n">
        <v>100.2</v>
      </c>
      <c r="P1485" s="0" t="n">
        <v>0</v>
      </c>
      <c r="Q1485" s="0" t="n">
        <v>0</v>
      </c>
      <c r="R1485" s="0" t="n">
        <v>0</v>
      </c>
      <c r="S1485" s="0" t="n">
        <v>100.16</v>
      </c>
      <c r="T1485" s="0" t="n">
        <v>100.29</v>
      </c>
      <c r="U1485" s="0" t="n">
        <v>100.08</v>
      </c>
      <c r="V1485" s="0" t="n">
        <v>100.29</v>
      </c>
      <c r="W1485" s="0" t="n">
        <v>2960634</v>
      </c>
      <c r="X1485" s="0" t="n">
        <v>100.14</v>
      </c>
      <c r="Y1485" s="0" t="n">
        <v>100.2</v>
      </c>
      <c r="Z1485" s="0" t="n">
        <v>148</v>
      </c>
      <c r="AA1485" s="0" t="n">
        <v>10000000</v>
      </c>
      <c r="AB1485" s="0" t="n">
        <v>10020</v>
      </c>
      <c r="AC1485" s="0" t="n">
        <v>0</v>
      </c>
      <c r="AD1485" s="0" t="s">
        <v>99</v>
      </c>
      <c r="AE1485" s="0" t="s">
        <v>99</v>
      </c>
      <c r="AH1485" s="0" t="n">
        <v>-100</v>
      </c>
      <c r="AI1485" s="0" t="s">
        <v>2133</v>
      </c>
      <c r="AJ1485" s="0" t="s">
        <v>32112</v>
      </c>
      <c r="AK1485" s="0" t="s">
        <v>31135</v>
      </c>
      <c r="AL1485" s="0" t="s">
        <v>2112</v>
      </c>
    </row>
    <row r="1486" customFormat="false" ht="15" hidden="false" customHeight="false" outlineLevel="0" collapsed="false">
      <c r="A1486" s="0" t="s">
        <v>34861</v>
      </c>
      <c r="B1486" s="0" t="s">
        <v>34862</v>
      </c>
      <c r="C1486" s="0" t="s">
        <v>23504</v>
      </c>
      <c r="D1486" s="0" t="s">
        <v>23504</v>
      </c>
      <c r="E1486" s="0" t="s">
        <v>34863</v>
      </c>
      <c r="F1486" s="0" t="s">
        <v>498</v>
      </c>
      <c r="G1486" s="0" t="n">
        <v>1</v>
      </c>
      <c r="H1486" s="0" t="n">
        <v>1</v>
      </c>
      <c r="I1486" s="0" t="n">
        <v>0.01</v>
      </c>
      <c r="J1486" s="0" t="n">
        <v>1000</v>
      </c>
      <c r="K1486" s="0" t="n">
        <v>0.13</v>
      </c>
      <c r="L1486" s="0" t="n">
        <v>99</v>
      </c>
      <c r="M1486" s="0" t="n">
        <v>98.87</v>
      </c>
      <c r="N1486" s="0" t="n">
        <v>98.98</v>
      </c>
      <c r="O1486" s="0" t="n">
        <v>99</v>
      </c>
      <c r="P1486" s="0" t="n">
        <v>0</v>
      </c>
      <c r="Q1486" s="0" t="n">
        <v>0</v>
      </c>
      <c r="R1486" s="0" t="n">
        <v>0</v>
      </c>
      <c r="S1486" s="0" t="n">
        <v>98.98</v>
      </c>
      <c r="T1486" s="0" t="n">
        <v>98.89</v>
      </c>
      <c r="U1486" s="0" t="n">
        <v>98.89</v>
      </c>
      <c r="V1486" s="0" t="n">
        <v>99</v>
      </c>
      <c r="W1486" s="0" t="n">
        <v>5859422</v>
      </c>
      <c r="X1486" s="0" t="n">
        <v>98.92</v>
      </c>
      <c r="Y1486" s="0" t="n">
        <v>99</v>
      </c>
      <c r="Z1486" s="0" t="n">
        <v>87</v>
      </c>
      <c r="AA1486" s="0" t="n">
        <v>20000000</v>
      </c>
      <c r="AB1486" s="0" t="n">
        <v>41580</v>
      </c>
      <c r="AC1486" s="0" t="n">
        <v>0</v>
      </c>
      <c r="AD1486" s="0" t="s">
        <v>99</v>
      </c>
      <c r="AE1486" s="0" t="s">
        <v>99</v>
      </c>
      <c r="AH1486" s="0" t="n">
        <v>800</v>
      </c>
      <c r="AI1486" s="0" t="s">
        <v>2133</v>
      </c>
      <c r="AJ1486" s="0" t="s">
        <v>32112</v>
      </c>
      <c r="AK1486" s="0" t="s">
        <v>31135</v>
      </c>
      <c r="AL1486" s="0" t="s">
        <v>2112</v>
      </c>
    </row>
    <row r="1487" customFormat="false" ht="15" hidden="false" customHeight="false" outlineLevel="0" collapsed="false">
      <c r="A1487" s="0" t="s">
        <v>34864</v>
      </c>
      <c r="B1487" s="0" t="s">
        <v>34865</v>
      </c>
      <c r="C1487" s="0" t="s">
        <v>18152</v>
      </c>
      <c r="D1487" s="0" t="s">
        <v>18152</v>
      </c>
      <c r="E1487" s="0" t="s">
        <v>34866</v>
      </c>
      <c r="F1487" s="0" t="s">
        <v>498</v>
      </c>
      <c r="G1487" s="0" t="n">
        <v>1</v>
      </c>
      <c r="H1487" s="0" t="n">
        <v>1</v>
      </c>
      <c r="I1487" s="0" t="n">
        <v>0.01</v>
      </c>
      <c r="J1487" s="0" t="n">
        <v>1000</v>
      </c>
      <c r="K1487" s="0" t="n">
        <v>0.2</v>
      </c>
      <c r="L1487" s="0" t="n">
        <v>88.68</v>
      </c>
      <c r="M1487" s="0" t="n">
        <v>88.5</v>
      </c>
      <c r="N1487" s="0" t="n">
        <v>88.57</v>
      </c>
      <c r="O1487" s="0" t="n">
        <v>88.68</v>
      </c>
      <c r="P1487" s="0" t="n">
        <v>0</v>
      </c>
      <c r="Q1487" s="0" t="n">
        <v>0</v>
      </c>
      <c r="R1487" s="0" t="n">
        <v>0</v>
      </c>
      <c r="S1487" s="0" t="n">
        <v>88.6</v>
      </c>
      <c r="T1487" s="0" t="n">
        <v>88.45</v>
      </c>
      <c r="U1487" s="0" t="n">
        <v>88.09</v>
      </c>
      <c r="V1487" s="0" t="n">
        <v>88.68</v>
      </c>
      <c r="W1487" s="0" t="n">
        <v>166561</v>
      </c>
      <c r="X1487" s="0" t="n">
        <v>88.6</v>
      </c>
      <c r="Y1487" s="0" t="n">
        <v>88.68</v>
      </c>
      <c r="Z1487" s="0" t="n">
        <v>50</v>
      </c>
      <c r="AA1487" s="0" t="n">
        <v>10000000</v>
      </c>
      <c r="AB1487" s="0" t="n">
        <v>886.8</v>
      </c>
      <c r="AC1487" s="0" t="n">
        <v>0</v>
      </c>
      <c r="AD1487" s="0" t="s">
        <v>99</v>
      </c>
      <c r="AE1487" s="0" t="s">
        <v>99</v>
      </c>
      <c r="AH1487" s="0" t="n">
        <v>-100</v>
      </c>
      <c r="AI1487" s="0" t="s">
        <v>2133</v>
      </c>
      <c r="AJ1487" s="0" t="s">
        <v>32112</v>
      </c>
      <c r="AK1487" s="0" t="s">
        <v>31135</v>
      </c>
      <c r="AL1487" s="0" t="s">
        <v>2112</v>
      </c>
    </row>
    <row r="1488" customFormat="false" ht="15" hidden="false" customHeight="false" outlineLevel="0" collapsed="false">
      <c r="A1488" s="0" t="s">
        <v>34867</v>
      </c>
      <c r="B1488" s="0" t="s">
        <v>34868</v>
      </c>
      <c r="C1488" s="0" t="s">
        <v>18770</v>
      </c>
      <c r="D1488" s="0" t="s">
        <v>18770</v>
      </c>
      <c r="E1488" s="0" t="s">
        <v>34869</v>
      </c>
      <c r="F1488" s="0" t="s">
        <v>498</v>
      </c>
      <c r="G1488" s="0" t="n">
        <v>1</v>
      </c>
      <c r="H1488" s="0" t="n">
        <v>1</v>
      </c>
      <c r="I1488" s="0" t="n">
        <v>0.01</v>
      </c>
      <c r="J1488" s="0" t="n">
        <v>1000</v>
      </c>
      <c r="K1488" s="0" t="n">
        <v>0.08</v>
      </c>
      <c r="L1488" s="0" t="n">
        <v>94.87</v>
      </c>
      <c r="M1488" s="0" t="n">
        <v>94.79</v>
      </c>
      <c r="N1488" s="0" t="n">
        <v>94.79</v>
      </c>
      <c r="O1488" s="0" t="n">
        <v>94.87</v>
      </c>
      <c r="P1488" s="0" t="n">
        <v>0</v>
      </c>
      <c r="Q1488" s="0" t="n">
        <v>0</v>
      </c>
      <c r="R1488" s="0" t="n">
        <v>0</v>
      </c>
      <c r="S1488" s="0" t="n">
        <v>95.01</v>
      </c>
      <c r="T1488" s="0" t="n">
        <v>94.99</v>
      </c>
      <c r="U1488" s="0" t="n">
        <v>94.52</v>
      </c>
      <c r="V1488" s="0" t="n">
        <v>95.1</v>
      </c>
      <c r="W1488" s="0" t="n">
        <v>29491656</v>
      </c>
      <c r="X1488" s="0" t="n">
        <v>94.56</v>
      </c>
      <c r="Y1488" s="0" t="n">
        <v>94.87</v>
      </c>
      <c r="Z1488" s="0" t="n">
        <v>61</v>
      </c>
      <c r="AA1488" s="0" t="n">
        <v>10000000</v>
      </c>
      <c r="AB1488" s="0" t="n">
        <v>37948</v>
      </c>
      <c r="AC1488" s="0" t="n">
        <v>0</v>
      </c>
      <c r="AD1488" s="0" t="s">
        <v>99</v>
      </c>
      <c r="AE1488" s="0" t="s">
        <v>99</v>
      </c>
      <c r="AH1488" s="0" t="n">
        <v>800</v>
      </c>
      <c r="AI1488" s="0" t="s">
        <v>2133</v>
      </c>
      <c r="AJ1488" s="0" t="s">
        <v>32112</v>
      </c>
      <c r="AK1488" s="0" t="s">
        <v>31135</v>
      </c>
      <c r="AL1488" s="0" t="s">
        <v>2112</v>
      </c>
    </row>
    <row r="1489" customFormat="false" ht="15" hidden="false" customHeight="false" outlineLevel="0" collapsed="false">
      <c r="A1489" s="0" t="s">
        <v>34870</v>
      </c>
      <c r="B1489" s="0" t="s">
        <v>34871</v>
      </c>
      <c r="C1489" s="0" t="s">
        <v>20469</v>
      </c>
      <c r="D1489" s="0" t="s">
        <v>20469</v>
      </c>
      <c r="E1489" s="0" t="s">
        <v>34872</v>
      </c>
      <c r="F1489" s="0" t="s">
        <v>498</v>
      </c>
      <c r="G1489" s="0" t="n">
        <v>1</v>
      </c>
      <c r="H1489" s="0" t="n">
        <v>1</v>
      </c>
      <c r="I1489" s="0" t="n">
        <v>0.01</v>
      </c>
      <c r="J1489" s="0" t="n">
        <v>1000</v>
      </c>
      <c r="K1489" s="0" t="n">
        <v>0</v>
      </c>
      <c r="L1489" s="0" t="n">
        <v>99.9</v>
      </c>
      <c r="M1489" s="0" t="n">
        <v>99.82</v>
      </c>
      <c r="N1489" s="0" t="n">
        <v>99.62</v>
      </c>
      <c r="O1489" s="0" t="n">
        <v>99.9</v>
      </c>
      <c r="P1489" s="0" t="n">
        <v>0</v>
      </c>
      <c r="Q1489" s="0" t="n">
        <v>0</v>
      </c>
      <c r="R1489" s="0" t="n">
        <v>0</v>
      </c>
      <c r="S1489" s="0" t="n">
        <v>99.47</v>
      </c>
      <c r="T1489" s="0" t="n">
        <v>99.97</v>
      </c>
      <c r="U1489" s="0" t="n">
        <v>97.84</v>
      </c>
      <c r="V1489" s="0" t="n">
        <v>100</v>
      </c>
      <c r="W1489" s="0" t="n">
        <v>136280</v>
      </c>
      <c r="X1489" s="0" t="n">
        <v>99</v>
      </c>
      <c r="Y1489" s="0" t="n">
        <v>99.8</v>
      </c>
      <c r="Z1489" s="0" t="n">
        <v>30</v>
      </c>
      <c r="AA1489" s="0" t="n">
        <v>10000000</v>
      </c>
      <c r="AB1489" s="0" t="n">
        <v>6993</v>
      </c>
      <c r="AC1489" s="0" t="n">
        <v>0</v>
      </c>
      <c r="AD1489" s="0" t="s">
        <v>99</v>
      </c>
      <c r="AE1489" s="0" t="s">
        <v>99</v>
      </c>
      <c r="AH1489" s="0" t="n">
        <v>8</v>
      </c>
      <c r="AI1489" s="0" t="s">
        <v>2133</v>
      </c>
      <c r="AJ1489" s="0" t="s">
        <v>32112</v>
      </c>
      <c r="AK1489" s="0" t="s">
        <v>31135</v>
      </c>
      <c r="AL1489" s="0" t="s">
        <v>2112</v>
      </c>
    </row>
    <row r="1490" customFormat="false" ht="15" hidden="false" customHeight="false" outlineLevel="0" collapsed="false">
      <c r="A1490" s="0" t="s">
        <v>34873</v>
      </c>
      <c r="B1490" s="0" t="s">
        <v>34874</v>
      </c>
      <c r="C1490" s="0" t="s">
        <v>34875</v>
      </c>
      <c r="D1490" s="0" t="s">
        <v>34875</v>
      </c>
      <c r="E1490" s="0" t="s">
        <v>34876</v>
      </c>
      <c r="F1490" s="0" t="s">
        <v>498</v>
      </c>
      <c r="G1490" s="0" t="n">
        <v>1</v>
      </c>
      <c r="H1490" s="0" t="n">
        <v>1</v>
      </c>
      <c r="I1490" s="0" t="n">
        <v>0.01</v>
      </c>
      <c r="J1490" s="0" t="n">
        <v>1000</v>
      </c>
      <c r="K1490" s="0" t="n">
        <v>0.29</v>
      </c>
      <c r="L1490" s="0" t="n">
        <v>99.57</v>
      </c>
      <c r="M1490" s="0" t="n">
        <v>99.28</v>
      </c>
      <c r="N1490" s="0" t="n">
        <v>99.3</v>
      </c>
      <c r="O1490" s="0" t="n">
        <v>99.57</v>
      </c>
      <c r="P1490" s="0" t="n">
        <v>0</v>
      </c>
      <c r="Q1490" s="0" t="n">
        <v>0</v>
      </c>
      <c r="R1490" s="0" t="n">
        <v>0</v>
      </c>
      <c r="S1490" s="0" t="n">
        <v>99.46</v>
      </c>
      <c r="T1490" s="0" t="n">
        <v>99.62</v>
      </c>
      <c r="U1490" s="0" t="n">
        <v>99.32</v>
      </c>
      <c r="V1490" s="0" t="n">
        <v>99.62</v>
      </c>
      <c r="W1490" s="0" t="n">
        <v>23870</v>
      </c>
      <c r="X1490" s="0" t="n">
        <v>99.33</v>
      </c>
      <c r="Y1490" s="0" t="n">
        <v>99.57</v>
      </c>
      <c r="Z1490" s="0" t="n">
        <v>10</v>
      </c>
      <c r="AA1490" s="0" t="n">
        <v>10000000</v>
      </c>
      <c r="AB1490" s="0" t="n">
        <v>1991.4</v>
      </c>
      <c r="AC1490" s="0" t="n">
        <v>0</v>
      </c>
      <c r="AD1490" s="0" t="s">
        <v>99</v>
      </c>
      <c r="AE1490" s="0" t="s">
        <v>99</v>
      </c>
      <c r="AH1490" s="0" t="n">
        <v>-100</v>
      </c>
      <c r="AI1490" s="0" t="s">
        <v>2133</v>
      </c>
      <c r="AJ1490" s="0" t="s">
        <v>32112</v>
      </c>
      <c r="AK1490" s="0" t="s">
        <v>31135</v>
      </c>
      <c r="AL1490" s="0" t="s">
        <v>2112</v>
      </c>
    </row>
    <row r="1491" customFormat="false" ht="15" hidden="false" customHeight="false" outlineLevel="0" collapsed="false">
      <c r="A1491" s="0" t="s">
        <v>34877</v>
      </c>
      <c r="B1491" s="0" t="s">
        <v>34878</v>
      </c>
      <c r="C1491" s="0" t="s">
        <v>22834</v>
      </c>
      <c r="D1491" s="0" t="s">
        <v>22834</v>
      </c>
      <c r="E1491" s="0" t="s">
        <v>34879</v>
      </c>
      <c r="F1491" s="0" t="s">
        <v>498</v>
      </c>
      <c r="G1491" s="0" t="n">
        <v>3</v>
      </c>
      <c r="H1491" s="0" t="n">
        <v>1</v>
      </c>
      <c r="I1491" s="0" t="n">
        <v>0.01</v>
      </c>
      <c r="J1491" s="0" t="n">
        <v>1000</v>
      </c>
      <c r="K1491" s="0" t="n">
        <v>-0.57</v>
      </c>
      <c r="L1491" s="0" t="n">
        <v>78.22</v>
      </c>
      <c r="M1491" s="0" t="n">
        <v>78.67</v>
      </c>
      <c r="N1491" s="0" t="n">
        <v>79.06</v>
      </c>
      <c r="O1491" s="0" t="n">
        <v>78.28</v>
      </c>
      <c r="P1491" s="0" t="n">
        <v>0</v>
      </c>
      <c r="Q1491" s="0" t="n">
        <v>0</v>
      </c>
      <c r="R1491" s="0" t="n">
        <v>0</v>
      </c>
      <c r="S1491" s="0" t="n">
        <v>77.99</v>
      </c>
      <c r="T1491" s="0" t="n">
        <v>75.05</v>
      </c>
      <c r="U1491" s="0" t="n">
        <v>75.05</v>
      </c>
      <c r="V1491" s="0" t="n">
        <v>78.97</v>
      </c>
      <c r="W1491" s="0" t="n">
        <v>495206</v>
      </c>
      <c r="X1491" s="0" t="n">
        <v>78.15</v>
      </c>
      <c r="Y1491" s="0" t="n">
        <v>78.39</v>
      </c>
      <c r="Z1491" s="0" t="n">
        <v>79</v>
      </c>
      <c r="AA1491" s="0" t="n">
        <v>300000</v>
      </c>
      <c r="AB1491" s="0" t="n">
        <v>7039.8</v>
      </c>
      <c r="AC1491" s="0" t="n">
        <v>0</v>
      </c>
      <c r="AD1491" s="0" t="s">
        <v>99</v>
      </c>
      <c r="AE1491" s="0" t="s">
        <v>99</v>
      </c>
      <c r="AH1491" s="0" t="n">
        <v>6</v>
      </c>
      <c r="AI1491" s="0" t="s">
        <v>2133</v>
      </c>
      <c r="AJ1491" s="0" t="s">
        <v>32112</v>
      </c>
      <c r="AK1491" s="0" t="s">
        <v>31135</v>
      </c>
      <c r="AL1491" s="0" t="s">
        <v>2112</v>
      </c>
    </row>
    <row r="1492" customFormat="false" ht="15" hidden="false" customHeight="false" outlineLevel="0" collapsed="false">
      <c r="A1492" s="0" t="s">
        <v>34880</v>
      </c>
      <c r="B1492" s="0" t="s">
        <v>34881</v>
      </c>
      <c r="C1492" s="0" t="s">
        <v>34882</v>
      </c>
      <c r="D1492" s="0" t="s">
        <v>34882</v>
      </c>
      <c r="E1492" s="0" t="s">
        <v>34883</v>
      </c>
      <c r="F1492" s="0" t="s">
        <v>498</v>
      </c>
      <c r="G1492" s="0" t="n">
        <v>3</v>
      </c>
      <c r="H1492" s="0" t="n">
        <v>1</v>
      </c>
      <c r="I1492" s="0" t="n">
        <v>0.01</v>
      </c>
      <c r="J1492" s="0" t="n">
        <v>1000</v>
      </c>
      <c r="K1492" s="0" t="n">
        <v>0</v>
      </c>
      <c r="L1492" s="0" t="n">
        <v>0</v>
      </c>
      <c r="M1492" s="0" t="n">
        <v>96</v>
      </c>
      <c r="N1492" s="0" t="n">
        <v>95.48</v>
      </c>
      <c r="O1492" s="0" t="n">
        <v>96</v>
      </c>
      <c r="P1492" s="0" t="n">
        <v>0</v>
      </c>
      <c r="Q1492" s="0" t="n">
        <v>0</v>
      </c>
      <c r="R1492" s="0" t="n">
        <v>0</v>
      </c>
      <c r="S1492" s="0" t="n">
        <v>0</v>
      </c>
      <c r="T1492" s="0" t="n">
        <v>0</v>
      </c>
      <c r="U1492" s="0" t="n">
        <v>0</v>
      </c>
      <c r="V1492" s="0" t="n">
        <v>0</v>
      </c>
      <c r="W1492" s="0" t="n">
        <v>0</v>
      </c>
      <c r="X1492" s="0" t="n">
        <v>97</v>
      </c>
      <c r="Y1492" s="0" t="n">
        <v>98.5</v>
      </c>
      <c r="Z1492" s="0" t="n">
        <v>0</v>
      </c>
      <c r="AA1492" s="0" t="n">
        <v>6604</v>
      </c>
      <c r="AB1492" s="0" t="n">
        <v>0</v>
      </c>
      <c r="AC1492" s="0" t="n">
        <v>0</v>
      </c>
      <c r="AD1492" s="0" t="s">
        <v>99</v>
      </c>
      <c r="AE1492" s="0" t="s">
        <v>99</v>
      </c>
      <c r="AH1492" s="0" t="n">
        <v>800</v>
      </c>
      <c r="AI1492" s="0" t="s">
        <v>2133</v>
      </c>
      <c r="AJ1492" s="0" t="s">
        <v>32112</v>
      </c>
      <c r="AK1492" s="0" t="s">
        <v>31135</v>
      </c>
      <c r="AL1492" s="0" t="s">
        <v>2112</v>
      </c>
    </row>
    <row r="1493" customFormat="false" ht="15" hidden="false" customHeight="false" outlineLevel="0" collapsed="false">
      <c r="A1493" s="0" t="s">
        <v>34884</v>
      </c>
      <c r="B1493" s="0" t="s">
        <v>34885</v>
      </c>
      <c r="C1493" s="0" t="s">
        <v>34886</v>
      </c>
      <c r="D1493" s="0" t="s">
        <v>34886</v>
      </c>
      <c r="E1493" s="0" t="s">
        <v>34887</v>
      </c>
      <c r="F1493" s="0" t="s">
        <v>498</v>
      </c>
      <c r="G1493" s="0" t="n">
        <v>1</v>
      </c>
      <c r="H1493" s="0" t="n">
        <v>1</v>
      </c>
      <c r="I1493" s="0" t="n">
        <v>0.01</v>
      </c>
      <c r="J1493" s="0" t="n">
        <v>1000</v>
      </c>
      <c r="K1493" s="0" t="n">
        <v>0</v>
      </c>
      <c r="L1493" s="0" t="n">
        <v>0</v>
      </c>
      <c r="M1493" s="0" t="n">
        <v>0</v>
      </c>
      <c r="N1493" s="0" t="n">
        <v>0</v>
      </c>
      <c r="O1493" s="0" t="n">
        <v>0</v>
      </c>
      <c r="P1493" s="0" t="n">
        <v>0</v>
      </c>
      <c r="Q1493" s="0" t="n">
        <v>0</v>
      </c>
      <c r="R1493" s="0" t="n">
        <v>0</v>
      </c>
      <c r="S1493" s="0" t="n">
        <v>0</v>
      </c>
      <c r="T1493" s="0" t="n">
        <v>0</v>
      </c>
      <c r="U1493" s="0" t="n">
        <v>0</v>
      </c>
      <c r="V1493" s="0" t="n">
        <v>0</v>
      </c>
      <c r="W1493" s="0" t="n">
        <v>0</v>
      </c>
      <c r="X1493" s="0" t="n">
        <v>0</v>
      </c>
      <c r="Y1493" s="0" t="n">
        <v>0</v>
      </c>
      <c r="Z1493" s="0" t="n">
        <v>0</v>
      </c>
      <c r="AA1493" s="0" t="n">
        <v>15000000</v>
      </c>
      <c r="AB1493" s="0" t="n">
        <v>0</v>
      </c>
      <c r="AC1493" s="0" t="n">
        <v>0</v>
      </c>
      <c r="AD1493" s="0" t="s">
        <v>99</v>
      </c>
      <c r="AE1493" s="0" t="s">
        <v>99</v>
      </c>
      <c r="AH1493" s="0" t="n">
        <v>800</v>
      </c>
      <c r="AI1493" s="0" t="s">
        <v>2133</v>
      </c>
      <c r="AJ1493" s="0" t="s">
        <v>32112</v>
      </c>
      <c r="AK1493" s="0" t="s">
        <v>31135</v>
      </c>
      <c r="AL1493" s="0" t="s">
        <v>2112</v>
      </c>
    </row>
    <row r="1494" customFormat="false" ht="15" hidden="false" customHeight="false" outlineLevel="0" collapsed="false">
      <c r="A1494" s="0" t="s">
        <v>34888</v>
      </c>
      <c r="B1494" s="0" t="s">
        <v>34889</v>
      </c>
      <c r="C1494" s="0" t="s">
        <v>18591</v>
      </c>
      <c r="D1494" s="0" t="s">
        <v>18591</v>
      </c>
      <c r="E1494" s="0" t="s">
        <v>34890</v>
      </c>
      <c r="F1494" s="0" t="s">
        <v>498</v>
      </c>
      <c r="G1494" s="0" t="n">
        <v>3</v>
      </c>
      <c r="H1494" s="0" t="n">
        <v>1</v>
      </c>
      <c r="I1494" s="0" t="n">
        <v>0.01</v>
      </c>
      <c r="J1494" s="0" t="n">
        <v>1000</v>
      </c>
      <c r="K1494" s="0" t="n">
        <v>-0.43</v>
      </c>
      <c r="L1494" s="0" t="n">
        <v>81.64</v>
      </c>
      <c r="M1494" s="0" t="n">
        <v>81.99</v>
      </c>
      <c r="N1494" s="0" t="n">
        <v>82.91</v>
      </c>
      <c r="O1494" s="0" t="n">
        <v>81.65</v>
      </c>
      <c r="P1494" s="0" t="n">
        <v>0</v>
      </c>
      <c r="Q1494" s="0" t="n">
        <v>0</v>
      </c>
      <c r="R1494" s="0" t="n">
        <v>0</v>
      </c>
      <c r="S1494" s="0" t="n">
        <v>81.41</v>
      </c>
      <c r="T1494" s="0" t="n">
        <v>84.92</v>
      </c>
      <c r="U1494" s="0" t="n">
        <v>80</v>
      </c>
      <c r="V1494" s="0" t="n">
        <v>84.98</v>
      </c>
      <c r="W1494" s="0" t="n">
        <v>253193</v>
      </c>
      <c r="X1494" s="0" t="n">
        <v>81.05</v>
      </c>
      <c r="Y1494" s="0" t="n">
        <v>81.99</v>
      </c>
      <c r="Z1494" s="0" t="n">
        <v>71</v>
      </c>
      <c r="AA1494" s="0" t="n">
        <v>100000</v>
      </c>
      <c r="AB1494" s="0" t="n">
        <v>816.4</v>
      </c>
      <c r="AC1494" s="0" t="n">
        <v>0</v>
      </c>
      <c r="AD1494" s="0" t="s">
        <v>99</v>
      </c>
      <c r="AE1494" s="0" t="s">
        <v>99</v>
      </c>
      <c r="AH1494" s="0" t="n">
        <v>6</v>
      </c>
      <c r="AI1494" s="0" t="s">
        <v>2133</v>
      </c>
      <c r="AJ1494" s="0" t="s">
        <v>32112</v>
      </c>
      <c r="AK1494" s="0" t="s">
        <v>31135</v>
      </c>
      <c r="AL1494" s="0" t="s">
        <v>2112</v>
      </c>
    </row>
    <row r="1495" customFormat="false" ht="15" hidden="false" customHeight="false" outlineLevel="0" collapsed="false">
      <c r="A1495" s="0" t="s">
        <v>34891</v>
      </c>
      <c r="B1495" s="0" t="s">
        <v>34892</v>
      </c>
      <c r="C1495" s="0" t="s">
        <v>34893</v>
      </c>
      <c r="D1495" s="0" t="s">
        <v>34893</v>
      </c>
      <c r="E1495" s="0" t="s">
        <v>34894</v>
      </c>
      <c r="F1495" s="0" t="s">
        <v>498</v>
      </c>
      <c r="G1495" s="0" t="n">
        <v>3</v>
      </c>
      <c r="H1495" s="0" t="n">
        <v>1</v>
      </c>
      <c r="I1495" s="0" t="n">
        <v>0.01</v>
      </c>
      <c r="J1495" s="0" t="n">
        <v>1000</v>
      </c>
      <c r="K1495" s="0" t="n">
        <v>14.39</v>
      </c>
      <c r="L1495" s="0" t="n">
        <v>80.07</v>
      </c>
      <c r="M1495" s="0" t="n">
        <v>70</v>
      </c>
      <c r="N1495" s="0" t="n">
        <v>69.72</v>
      </c>
      <c r="O1495" s="0" t="n">
        <v>80.07</v>
      </c>
      <c r="P1495" s="0" t="n">
        <v>0</v>
      </c>
      <c r="Q1495" s="0" t="n">
        <v>0</v>
      </c>
      <c r="R1495" s="0" t="n">
        <v>0</v>
      </c>
      <c r="S1495" s="0" t="n">
        <v>79.16</v>
      </c>
      <c r="T1495" s="0" t="n">
        <v>70</v>
      </c>
      <c r="U1495" s="0" t="n">
        <v>70</v>
      </c>
      <c r="V1495" s="0" t="n">
        <v>80.07</v>
      </c>
      <c r="W1495" s="0" t="n">
        <v>17416</v>
      </c>
      <c r="X1495" s="0" t="n">
        <v>69.64</v>
      </c>
      <c r="Y1495" s="0" t="n">
        <v>70.25</v>
      </c>
      <c r="Z1495" s="0" t="n">
        <v>4</v>
      </c>
      <c r="AA1495" s="0" t="n">
        <v>150000</v>
      </c>
      <c r="AB1495" s="0" t="n">
        <v>15213.3</v>
      </c>
      <c r="AC1495" s="0" t="n">
        <v>0</v>
      </c>
      <c r="AD1495" s="0" t="s">
        <v>99</v>
      </c>
      <c r="AE1495" s="0" t="s">
        <v>99</v>
      </c>
      <c r="AH1495" s="0" t="n">
        <v>800</v>
      </c>
      <c r="AI1495" s="0" t="s">
        <v>2133</v>
      </c>
      <c r="AJ1495" s="0" t="s">
        <v>32112</v>
      </c>
      <c r="AK1495" s="0" t="s">
        <v>31135</v>
      </c>
      <c r="AL1495" s="0" t="s">
        <v>2112</v>
      </c>
    </row>
    <row r="1496" customFormat="false" ht="15" hidden="false" customHeight="false" outlineLevel="0" collapsed="false">
      <c r="A1496" s="0" t="s">
        <v>34895</v>
      </c>
      <c r="B1496" s="0" t="s">
        <v>34896</v>
      </c>
      <c r="C1496" s="0" t="s">
        <v>26824</v>
      </c>
      <c r="D1496" s="0" t="s">
        <v>26824</v>
      </c>
      <c r="E1496" s="0" t="s">
        <v>34897</v>
      </c>
      <c r="F1496" s="0" t="s">
        <v>498</v>
      </c>
      <c r="G1496" s="0" t="n">
        <v>2</v>
      </c>
      <c r="H1496" s="0" t="n">
        <v>1</v>
      </c>
      <c r="I1496" s="0" t="n">
        <v>0.01</v>
      </c>
      <c r="J1496" s="0" t="n">
        <v>1000</v>
      </c>
      <c r="K1496" s="0" t="n">
        <v>0.37</v>
      </c>
      <c r="L1496" s="0" t="n">
        <v>88.84</v>
      </c>
      <c r="M1496" s="0" t="n">
        <v>88.51</v>
      </c>
      <c r="N1496" s="0" t="n">
        <v>88.66</v>
      </c>
      <c r="O1496" s="0" t="n">
        <v>88.83</v>
      </c>
      <c r="P1496" s="0" t="n">
        <v>0</v>
      </c>
      <c r="Q1496" s="0" t="n">
        <v>0</v>
      </c>
      <c r="R1496" s="0" t="n">
        <v>0</v>
      </c>
      <c r="S1496" s="0" t="n">
        <v>88.78</v>
      </c>
      <c r="T1496" s="0" t="n">
        <v>89.13</v>
      </c>
      <c r="U1496" s="0" t="n">
        <v>88.34</v>
      </c>
      <c r="V1496" s="0" t="n">
        <v>89.13</v>
      </c>
      <c r="W1496" s="0" t="n">
        <v>1447153</v>
      </c>
      <c r="X1496" s="0" t="n">
        <v>88.62</v>
      </c>
      <c r="Y1496" s="0" t="n">
        <v>88.98</v>
      </c>
      <c r="Z1496" s="0" t="n">
        <v>123</v>
      </c>
      <c r="AA1496" s="0" t="n">
        <v>2000000</v>
      </c>
      <c r="AB1496" s="0" t="n">
        <v>2665.2</v>
      </c>
      <c r="AC1496" s="0" t="n">
        <v>0</v>
      </c>
      <c r="AD1496" s="0" t="s">
        <v>99</v>
      </c>
      <c r="AE1496" s="0" t="s">
        <v>99</v>
      </c>
      <c r="AH1496" s="0" t="n">
        <v>6</v>
      </c>
      <c r="AI1496" s="0" t="s">
        <v>2133</v>
      </c>
      <c r="AJ1496" s="0" t="s">
        <v>32112</v>
      </c>
      <c r="AK1496" s="0" t="s">
        <v>31135</v>
      </c>
      <c r="AL1496" s="0" t="s">
        <v>2112</v>
      </c>
    </row>
    <row r="1497" customFormat="false" ht="15" hidden="false" customHeight="false" outlineLevel="0" collapsed="false">
      <c r="A1497" s="0" t="s">
        <v>34898</v>
      </c>
      <c r="B1497" s="0" t="s">
        <v>34899</v>
      </c>
      <c r="C1497" s="0" t="s">
        <v>34900</v>
      </c>
      <c r="D1497" s="0" t="s">
        <v>34900</v>
      </c>
      <c r="E1497" s="0" t="s">
        <v>34901</v>
      </c>
      <c r="F1497" s="0" t="s">
        <v>498</v>
      </c>
      <c r="G1497" s="0" t="n">
        <v>2</v>
      </c>
      <c r="H1497" s="0" t="n">
        <v>1</v>
      </c>
      <c r="I1497" s="0" t="n">
        <v>0.01</v>
      </c>
      <c r="J1497" s="0" t="n">
        <v>1000</v>
      </c>
      <c r="K1497" s="0" t="n">
        <v>0.02</v>
      </c>
      <c r="L1497" s="0" t="n">
        <v>99.98</v>
      </c>
      <c r="M1497" s="0" t="n">
        <v>99.95</v>
      </c>
      <c r="N1497" s="0" t="n">
        <v>99.93</v>
      </c>
      <c r="O1497" s="0" t="n">
        <v>99.98</v>
      </c>
      <c r="P1497" s="0" t="n">
        <v>0</v>
      </c>
      <c r="Q1497" s="0" t="n">
        <v>0</v>
      </c>
      <c r="R1497" s="0" t="n">
        <v>0</v>
      </c>
      <c r="S1497" s="0" t="n">
        <v>99.95</v>
      </c>
      <c r="T1497" s="0" t="n">
        <v>99.95</v>
      </c>
      <c r="U1497" s="0" t="n">
        <v>99.55</v>
      </c>
      <c r="V1497" s="0" t="n">
        <v>100.03</v>
      </c>
      <c r="W1497" s="0" t="n">
        <v>2023955</v>
      </c>
      <c r="X1497" s="0" t="n">
        <v>99.98</v>
      </c>
      <c r="Y1497" s="0" t="n">
        <v>99.99</v>
      </c>
      <c r="Z1497" s="0" t="n">
        <v>126</v>
      </c>
      <c r="AA1497" s="0" t="n">
        <v>2000000</v>
      </c>
      <c r="AB1497" s="0" t="n">
        <v>24995</v>
      </c>
      <c r="AC1497" s="0" t="n">
        <v>0</v>
      </c>
      <c r="AD1497" s="0" t="s">
        <v>99</v>
      </c>
      <c r="AE1497" s="0" t="s">
        <v>99</v>
      </c>
      <c r="AH1497" s="0" t="n">
        <v>6</v>
      </c>
      <c r="AI1497" s="0" t="s">
        <v>2133</v>
      </c>
      <c r="AJ1497" s="0" t="s">
        <v>32112</v>
      </c>
      <c r="AK1497" s="0" t="s">
        <v>31135</v>
      </c>
      <c r="AL1497" s="0" t="s">
        <v>2112</v>
      </c>
    </row>
    <row r="1498" customFormat="false" ht="15" hidden="false" customHeight="false" outlineLevel="0" collapsed="false">
      <c r="A1498" s="0" t="s">
        <v>34902</v>
      </c>
      <c r="B1498" s="0" t="s">
        <v>34903</v>
      </c>
      <c r="C1498" s="0" t="s">
        <v>22709</v>
      </c>
      <c r="D1498" s="0" t="s">
        <v>22709</v>
      </c>
      <c r="E1498" s="0" t="s">
        <v>34904</v>
      </c>
      <c r="F1498" s="0" t="s">
        <v>498</v>
      </c>
      <c r="G1498" s="0" t="n">
        <v>1</v>
      </c>
      <c r="H1498" s="0" t="n">
        <v>1</v>
      </c>
      <c r="I1498" s="0" t="n">
        <v>0.01</v>
      </c>
      <c r="J1498" s="0" t="n">
        <v>1000</v>
      </c>
      <c r="K1498" s="0" t="n">
        <v>0.49</v>
      </c>
      <c r="L1498" s="0" t="n">
        <v>84.45</v>
      </c>
      <c r="M1498" s="0" t="n">
        <v>84.04</v>
      </c>
      <c r="N1498" s="0" t="n">
        <v>83.53</v>
      </c>
      <c r="O1498" s="0" t="n">
        <v>84.45</v>
      </c>
      <c r="P1498" s="0" t="n">
        <v>0</v>
      </c>
      <c r="Q1498" s="0" t="n">
        <v>0</v>
      </c>
      <c r="R1498" s="0" t="n">
        <v>0</v>
      </c>
      <c r="S1498" s="0" t="n">
        <v>84.18</v>
      </c>
      <c r="T1498" s="0" t="n">
        <v>84.58</v>
      </c>
      <c r="U1498" s="0" t="n">
        <v>83.54</v>
      </c>
      <c r="V1498" s="0" t="n">
        <v>84.58</v>
      </c>
      <c r="W1498" s="0" t="n">
        <v>1907464</v>
      </c>
      <c r="X1498" s="0" t="n">
        <v>84.41</v>
      </c>
      <c r="Y1498" s="0" t="n">
        <v>84.45</v>
      </c>
      <c r="Z1498" s="0" t="n">
        <v>217</v>
      </c>
      <c r="AA1498" s="0" t="n">
        <v>3000000</v>
      </c>
      <c r="AB1498" s="0" t="n">
        <v>4222.5</v>
      </c>
      <c r="AC1498" s="0" t="n">
        <v>0</v>
      </c>
      <c r="AD1498" s="0" t="s">
        <v>99</v>
      </c>
      <c r="AE1498" s="0" t="s">
        <v>99</v>
      </c>
      <c r="AH1498" s="0" t="n">
        <v>6</v>
      </c>
      <c r="AI1498" s="0" t="s">
        <v>2133</v>
      </c>
      <c r="AJ1498" s="0" t="s">
        <v>32112</v>
      </c>
      <c r="AK1498" s="0" t="s">
        <v>31135</v>
      </c>
      <c r="AL1498" s="0" t="s">
        <v>2112</v>
      </c>
    </row>
    <row r="1499" customFormat="false" ht="15" hidden="false" customHeight="false" outlineLevel="0" collapsed="false">
      <c r="A1499" s="0" t="s">
        <v>34905</v>
      </c>
      <c r="B1499" s="0" t="s">
        <v>34906</v>
      </c>
      <c r="C1499" s="0" t="s">
        <v>34907</v>
      </c>
      <c r="D1499" s="0" t="s">
        <v>34907</v>
      </c>
      <c r="E1499" s="0" t="s">
        <v>34908</v>
      </c>
      <c r="F1499" s="0" t="s">
        <v>1987</v>
      </c>
      <c r="G1499" s="0" t="n">
        <v>3</v>
      </c>
      <c r="H1499" s="0" t="n">
        <v>1</v>
      </c>
      <c r="I1499" s="0" t="n">
        <v>0.01</v>
      </c>
      <c r="J1499" s="0" t="n">
        <v>1000</v>
      </c>
      <c r="K1499" s="0" t="n">
        <v>-0.82</v>
      </c>
      <c r="L1499" s="0" t="n">
        <v>82.35</v>
      </c>
      <c r="M1499" s="0" t="n">
        <v>83.03</v>
      </c>
      <c r="N1499" s="0" t="n">
        <v>82.85</v>
      </c>
      <c r="O1499" s="0" t="n">
        <v>82.35</v>
      </c>
      <c r="P1499" s="0" t="n">
        <v>0</v>
      </c>
      <c r="Q1499" s="0" t="n">
        <v>0</v>
      </c>
      <c r="R1499" s="0" t="n">
        <v>0</v>
      </c>
      <c r="S1499" s="0" t="n">
        <v>82.35</v>
      </c>
      <c r="T1499" s="0" t="n">
        <v>82.35</v>
      </c>
      <c r="U1499" s="0" t="n">
        <v>82.35</v>
      </c>
      <c r="V1499" s="0" t="n">
        <v>82.35</v>
      </c>
      <c r="W1499" s="0" t="n">
        <v>4941</v>
      </c>
      <c r="X1499" s="0" t="n">
        <v>75.01</v>
      </c>
      <c r="Y1499" s="0" t="n">
        <v>82.35</v>
      </c>
      <c r="Z1499" s="0" t="n">
        <v>1</v>
      </c>
      <c r="AA1499" s="0" t="n">
        <v>100000</v>
      </c>
      <c r="AB1499" s="0" t="n">
        <v>4941</v>
      </c>
      <c r="AC1499" s="0" t="n">
        <v>0</v>
      </c>
      <c r="AD1499" s="0" t="s">
        <v>99</v>
      </c>
      <c r="AE1499" s="0" t="s">
        <v>99</v>
      </c>
      <c r="AH1499" s="0" t="n">
        <v>8</v>
      </c>
      <c r="AI1499" s="0" t="s">
        <v>2133</v>
      </c>
      <c r="AJ1499" s="0" t="s">
        <v>32112</v>
      </c>
      <c r="AK1499" s="0" t="s">
        <v>31143</v>
      </c>
      <c r="AL1499" s="0" t="s">
        <v>2112</v>
      </c>
    </row>
    <row r="1500" customFormat="false" ht="15" hidden="false" customHeight="false" outlineLevel="0" collapsed="false">
      <c r="A1500" s="0" t="s">
        <v>34909</v>
      </c>
      <c r="B1500" s="0" t="s">
        <v>34910</v>
      </c>
      <c r="C1500" s="0" t="s">
        <v>34911</v>
      </c>
      <c r="D1500" s="0" t="s">
        <v>34911</v>
      </c>
      <c r="E1500" s="0" t="s">
        <v>34912</v>
      </c>
      <c r="F1500" s="0" t="s">
        <v>1987</v>
      </c>
      <c r="G1500" s="0" t="n">
        <v>3</v>
      </c>
      <c r="H1500" s="0" t="n">
        <v>1</v>
      </c>
      <c r="I1500" s="0" t="n">
        <v>0.01</v>
      </c>
      <c r="J1500" s="0" t="n">
        <v>1000</v>
      </c>
      <c r="K1500" s="0" t="n">
        <v>0</v>
      </c>
      <c r="L1500" s="0" t="n">
        <v>0</v>
      </c>
      <c r="M1500" s="0" t="n">
        <v>50.61</v>
      </c>
      <c r="N1500" s="0" t="n">
        <v>0</v>
      </c>
      <c r="O1500" s="0" t="n">
        <v>50.61</v>
      </c>
      <c r="P1500" s="0" t="n">
        <v>0</v>
      </c>
      <c r="Q1500" s="0" t="n">
        <v>0</v>
      </c>
      <c r="R1500" s="0" t="n">
        <v>0</v>
      </c>
      <c r="S1500" s="0" t="n">
        <v>0</v>
      </c>
      <c r="T1500" s="0" t="n">
        <v>0</v>
      </c>
      <c r="U1500" s="0" t="n">
        <v>0</v>
      </c>
      <c r="V1500" s="0" t="n">
        <v>0</v>
      </c>
      <c r="W1500" s="0" t="n">
        <v>0</v>
      </c>
      <c r="X1500" s="0" t="n">
        <v>54.01</v>
      </c>
      <c r="Y1500" s="0" t="n">
        <v>62.9</v>
      </c>
      <c r="Z1500" s="0" t="n">
        <v>0</v>
      </c>
      <c r="AA1500" s="0" t="n">
        <v>100000</v>
      </c>
      <c r="AB1500" s="0" t="n">
        <v>0</v>
      </c>
      <c r="AC1500" s="0" t="n">
        <v>0</v>
      </c>
      <c r="AD1500" s="0" t="s">
        <v>99</v>
      </c>
      <c r="AE1500" s="0" t="s">
        <v>99</v>
      </c>
      <c r="AH1500" s="0" t="n">
        <v>8</v>
      </c>
      <c r="AI1500" s="0" t="s">
        <v>2133</v>
      </c>
      <c r="AJ1500" s="0" t="s">
        <v>32112</v>
      </c>
      <c r="AK1500" s="0" t="s">
        <v>31143</v>
      </c>
      <c r="AL1500" s="0" t="s">
        <v>2112</v>
      </c>
    </row>
    <row r="1501" customFormat="false" ht="15" hidden="false" customHeight="false" outlineLevel="0" collapsed="false">
      <c r="A1501" s="0" t="s">
        <v>34913</v>
      </c>
      <c r="B1501" s="0" t="s">
        <v>34914</v>
      </c>
      <c r="C1501" s="0" t="s">
        <v>34915</v>
      </c>
      <c r="D1501" s="0" t="s">
        <v>34915</v>
      </c>
      <c r="E1501" s="0" t="s">
        <v>34916</v>
      </c>
      <c r="F1501" s="0" t="s">
        <v>1987</v>
      </c>
      <c r="G1501" s="0" t="n">
        <v>3</v>
      </c>
      <c r="H1501" s="0" t="n">
        <v>1</v>
      </c>
      <c r="I1501" s="0" t="n">
        <v>0.01</v>
      </c>
      <c r="J1501" s="0" t="n">
        <v>1000</v>
      </c>
      <c r="K1501" s="0" t="n">
        <v>0</v>
      </c>
      <c r="L1501" s="0" t="n">
        <v>0</v>
      </c>
      <c r="M1501" s="0" t="n">
        <v>56.41</v>
      </c>
      <c r="N1501" s="0" t="n">
        <v>0</v>
      </c>
      <c r="O1501" s="0" t="n">
        <v>56.41</v>
      </c>
      <c r="P1501" s="0" t="n">
        <v>0</v>
      </c>
      <c r="Q1501" s="0" t="n">
        <v>0</v>
      </c>
      <c r="R1501" s="0" t="n">
        <v>0</v>
      </c>
      <c r="S1501" s="0" t="n">
        <v>0</v>
      </c>
      <c r="T1501" s="0" t="n">
        <v>0</v>
      </c>
      <c r="U1501" s="0" t="n">
        <v>0</v>
      </c>
      <c r="V1501" s="0" t="n">
        <v>0</v>
      </c>
      <c r="W1501" s="0" t="n">
        <v>0</v>
      </c>
      <c r="X1501" s="0" t="n">
        <v>55.56</v>
      </c>
      <c r="Y1501" s="0" t="n">
        <v>69.77</v>
      </c>
      <c r="Z1501" s="0" t="n">
        <v>0</v>
      </c>
      <c r="AA1501" s="0" t="n">
        <v>100000</v>
      </c>
      <c r="AB1501" s="0" t="n">
        <v>0</v>
      </c>
      <c r="AC1501" s="0" t="n">
        <v>0</v>
      </c>
      <c r="AD1501" s="0" t="s">
        <v>99</v>
      </c>
      <c r="AE1501" s="0" t="s">
        <v>99</v>
      </c>
      <c r="AH1501" s="0" t="n">
        <v>8</v>
      </c>
      <c r="AI1501" s="0" t="s">
        <v>2133</v>
      </c>
      <c r="AJ1501" s="0" t="s">
        <v>32112</v>
      </c>
      <c r="AK1501" s="0" t="s">
        <v>31143</v>
      </c>
      <c r="AL1501" s="0" t="s">
        <v>2112</v>
      </c>
    </row>
    <row r="1502" customFormat="false" ht="15" hidden="false" customHeight="false" outlineLevel="0" collapsed="false">
      <c r="A1502" s="0" t="s">
        <v>34917</v>
      </c>
      <c r="B1502" s="0" t="s">
        <v>34918</v>
      </c>
      <c r="C1502" s="0" t="s">
        <v>34919</v>
      </c>
      <c r="D1502" s="0" t="s">
        <v>34919</v>
      </c>
      <c r="E1502" s="0" t="s">
        <v>34920</v>
      </c>
      <c r="F1502" s="0" t="s">
        <v>1987</v>
      </c>
      <c r="G1502" s="0" t="n">
        <v>3</v>
      </c>
      <c r="H1502" s="0" t="n">
        <v>1</v>
      </c>
      <c r="I1502" s="0" t="n">
        <v>0.01</v>
      </c>
      <c r="J1502" s="0" t="n">
        <v>1000</v>
      </c>
      <c r="K1502" s="0" t="n">
        <v>0.02</v>
      </c>
      <c r="L1502" s="0" t="n">
        <v>90.98</v>
      </c>
      <c r="M1502" s="0" t="n">
        <v>90.96</v>
      </c>
      <c r="N1502" s="0" t="n">
        <v>90.95</v>
      </c>
      <c r="O1502" s="0" t="n">
        <v>90.98</v>
      </c>
      <c r="P1502" s="0" t="n">
        <v>0</v>
      </c>
      <c r="Q1502" s="0" t="n">
        <v>0</v>
      </c>
      <c r="R1502" s="0" t="n">
        <v>0</v>
      </c>
      <c r="S1502" s="0" t="n">
        <v>90.98</v>
      </c>
      <c r="T1502" s="0" t="n">
        <v>90.98</v>
      </c>
      <c r="U1502" s="0" t="n">
        <v>90.98</v>
      </c>
      <c r="V1502" s="0" t="n">
        <v>90.98</v>
      </c>
      <c r="W1502" s="0" t="n">
        <v>427606</v>
      </c>
      <c r="X1502" s="0" t="n">
        <v>77.02</v>
      </c>
      <c r="Y1502" s="0" t="n">
        <v>90.98</v>
      </c>
      <c r="Z1502" s="0" t="n">
        <v>1</v>
      </c>
      <c r="AA1502" s="0" t="n">
        <v>100000</v>
      </c>
      <c r="AB1502" s="0" t="n">
        <v>427606</v>
      </c>
      <c r="AC1502" s="0" t="n">
        <v>0</v>
      </c>
      <c r="AD1502" s="0" t="s">
        <v>99</v>
      </c>
      <c r="AE1502" s="0" t="s">
        <v>99</v>
      </c>
      <c r="AH1502" s="0" t="n">
        <v>8</v>
      </c>
      <c r="AI1502" s="0" t="s">
        <v>2133</v>
      </c>
      <c r="AJ1502" s="0" t="s">
        <v>32112</v>
      </c>
      <c r="AK1502" s="0" t="s">
        <v>31143</v>
      </c>
      <c r="AL1502" s="0" t="s">
        <v>2112</v>
      </c>
    </row>
    <row r="1503" customFormat="false" ht="15" hidden="false" customHeight="false" outlineLevel="0" collapsed="false">
      <c r="A1503" s="0" t="s">
        <v>34921</v>
      </c>
      <c r="B1503" s="0" t="s">
        <v>34922</v>
      </c>
      <c r="C1503" s="0" t="s">
        <v>34923</v>
      </c>
      <c r="D1503" s="0" t="s">
        <v>34923</v>
      </c>
      <c r="E1503" s="0" t="s">
        <v>34924</v>
      </c>
      <c r="F1503" s="0" t="s">
        <v>1987</v>
      </c>
      <c r="G1503" s="0" t="n">
        <v>3</v>
      </c>
      <c r="H1503" s="0" t="n">
        <v>1</v>
      </c>
      <c r="I1503" s="0" t="n">
        <v>0.01</v>
      </c>
      <c r="J1503" s="0" t="n">
        <v>1000</v>
      </c>
      <c r="K1503" s="0" t="n">
        <v>0</v>
      </c>
      <c r="L1503" s="0" t="n">
        <v>0</v>
      </c>
      <c r="M1503" s="0" t="n">
        <v>37.5</v>
      </c>
      <c r="N1503" s="0" t="n">
        <v>33.69</v>
      </c>
      <c r="O1503" s="0" t="n">
        <v>37.5</v>
      </c>
      <c r="P1503" s="0" t="n">
        <v>0</v>
      </c>
      <c r="Q1503" s="0" t="n">
        <v>0</v>
      </c>
      <c r="R1503" s="0" t="n">
        <v>0</v>
      </c>
      <c r="S1503" s="0" t="n">
        <v>0</v>
      </c>
      <c r="T1503" s="0" t="n">
        <v>0</v>
      </c>
      <c r="U1503" s="0" t="n">
        <v>0</v>
      </c>
      <c r="V1503" s="0" t="n">
        <v>0</v>
      </c>
      <c r="W1503" s="0" t="n">
        <v>0</v>
      </c>
      <c r="X1503" s="0" t="n">
        <v>35.01</v>
      </c>
      <c r="Y1503" s="0" t="n">
        <v>40</v>
      </c>
      <c r="Z1503" s="0" t="n">
        <v>0</v>
      </c>
      <c r="AA1503" s="0" t="n">
        <v>100000</v>
      </c>
      <c r="AB1503" s="0" t="n">
        <v>0</v>
      </c>
      <c r="AC1503" s="0" t="n">
        <v>0</v>
      </c>
      <c r="AD1503" s="0" t="s">
        <v>99</v>
      </c>
      <c r="AE1503" s="0" t="s">
        <v>99</v>
      </c>
      <c r="AH1503" s="0" t="n">
        <v>8</v>
      </c>
      <c r="AI1503" s="0" t="s">
        <v>2133</v>
      </c>
      <c r="AJ1503" s="0" t="s">
        <v>32112</v>
      </c>
      <c r="AK1503" s="0" t="s">
        <v>31143</v>
      </c>
      <c r="AL1503" s="0" t="s">
        <v>2112</v>
      </c>
    </row>
    <row r="1504" customFormat="false" ht="15" hidden="false" customHeight="false" outlineLevel="0" collapsed="false">
      <c r="A1504" s="0" t="s">
        <v>34925</v>
      </c>
      <c r="B1504" s="0" t="s">
        <v>34926</v>
      </c>
      <c r="C1504" s="0" t="s">
        <v>34927</v>
      </c>
      <c r="D1504" s="0" t="s">
        <v>34927</v>
      </c>
      <c r="E1504" s="0" t="s">
        <v>34928</v>
      </c>
      <c r="F1504" s="0" t="s">
        <v>1987</v>
      </c>
      <c r="G1504" s="0" t="n">
        <v>3</v>
      </c>
      <c r="H1504" s="0" t="n">
        <v>1</v>
      </c>
      <c r="I1504" s="0" t="n">
        <v>0.01</v>
      </c>
      <c r="J1504" s="0" t="n">
        <v>1000</v>
      </c>
      <c r="K1504" s="0" t="n">
        <v>-2.06</v>
      </c>
      <c r="L1504" s="0" t="n">
        <v>98.68</v>
      </c>
      <c r="M1504" s="0" t="n">
        <v>100.76</v>
      </c>
      <c r="N1504" s="0" t="n">
        <v>100.51</v>
      </c>
      <c r="O1504" s="0" t="n">
        <v>98.68</v>
      </c>
      <c r="P1504" s="0" t="n">
        <v>0</v>
      </c>
      <c r="Q1504" s="0" t="n">
        <v>0</v>
      </c>
      <c r="R1504" s="0" t="n">
        <v>0</v>
      </c>
      <c r="S1504" s="0" t="n">
        <v>98.68</v>
      </c>
      <c r="T1504" s="0" t="n">
        <v>98.68</v>
      </c>
      <c r="U1504" s="0" t="n">
        <v>98.68</v>
      </c>
      <c r="V1504" s="0" t="n">
        <v>98.68</v>
      </c>
      <c r="W1504" s="0" t="n">
        <v>979892</v>
      </c>
      <c r="X1504" s="0" t="n">
        <v>61.02</v>
      </c>
      <c r="Y1504" s="0" t="n">
        <v>98.68</v>
      </c>
      <c r="Z1504" s="0" t="n">
        <v>8</v>
      </c>
      <c r="AA1504" s="0" t="n">
        <v>100000</v>
      </c>
      <c r="AB1504" s="0" t="n">
        <v>563462.8</v>
      </c>
      <c r="AC1504" s="0" t="n">
        <v>0</v>
      </c>
      <c r="AD1504" s="0" t="s">
        <v>99</v>
      </c>
      <c r="AE1504" s="0" t="s">
        <v>99</v>
      </c>
      <c r="AH1504" s="0" t="n">
        <v>8</v>
      </c>
      <c r="AI1504" s="0" t="s">
        <v>2133</v>
      </c>
      <c r="AJ1504" s="0" t="s">
        <v>32112</v>
      </c>
      <c r="AK1504" s="0" t="s">
        <v>31143</v>
      </c>
      <c r="AL1504" s="0" t="s">
        <v>2112</v>
      </c>
    </row>
    <row r="1505" customFormat="false" ht="15" hidden="false" customHeight="false" outlineLevel="0" collapsed="false">
      <c r="A1505" s="0" t="s">
        <v>34929</v>
      </c>
      <c r="B1505" s="0" t="s">
        <v>34930</v>
      </c>
      <c r="C1505" s="0" t="s">
        <v>34931</v>
      </c>
      <c r="D1505" s="0" t="s">
        <v>34931</v>
      </c>
      <c r="E1505" s="0" t="s">
        <v>34932</v>
      </c>
      <c r="F1505" s="0" t="s">
        <v>1987</v>
      </c>
      <c r="G1505" s="0" t="n">
        <v>3</v>
      </c>
      <c r="H1505" s="0" t="n">
        <v>1</v>
      </c>
      <c r="I1505" s="0" t="n">
        <v>0.01</v>
      </c>
      <c r="J1505" s="0" t="n">
        <v>1000</v>
      </c>
      <c r="K1505" s="0" t="n">
        <v>-8.94</v>
      </c>
      <c r="L1505" s="0" t="n">
        <v>51</v>
      </c>
      <c r="M1505" s="0" t="n">
        <v>56.01</v>
      </c>
      <c r="N1505" s="0" t="n">
        <v>0</v>
      </c>
      <c r="O1505" s="0" t="n">
        <v>51</v>
      </c>
      <c r="P1505" s="0" t="n">
        <v>0</v>
      </c>
      <c r="Q1505" s="0" t="n">
        <v>0</v>
      </c>
      <c r="R1505" s="0" t="n">
        <v>0</v>
      </c>
      <c r="S1505" s="0" t="n">
        <v>51</v>
      </c>
      <c r="T1505" s="0" t="n">
        <v>51</v>
      </c>
      <c r="U1505" s="0" t="n">
        <v>51</v>
      </c>
      <c r="V1505" s="0" t="n">
        <v>51</v>
      </c>
      <c r="W1505" s="0" t="n">
        <v>51000</v>
      </c>
      <c r="X1505" s="0" t="n">
        <v>50.05</v>
      </c>
      <c r="Y1505" s="0" t="n">
        <v>56.01</v>
      </c>
      <c r="Z1505" s="0" t="n">
        <v>1</v>
      </c>
      <c r="AA1505" s="0" t="n">
        <v>70000</v>
      </c>
      <c r="AB1505" s="0" t="n">
        <v>51000</v>
      </c>
      <c r="AC1505" s="0" t="n">
        <v>0</v>
      </c>
      <c r="AD1505" s="0" t="s">
        <v>99</v>
      </c>
      <c r="AE1505" s="0" t="s">
        <v>99</v>
      </c>
      <c r="AH1505" s="0" t="n">
        <v>8</v>
      </c>
      <c r="AI1505" s="0" t="s">
        <v>2133</v>
      </c>
      <c r="AJ1505" s="0" t="s">
        <v>32112</v>
      </c>
      <c r="AK1505" s="0" t="s">
        <v>31143</v>
      </c>
      <c r="AL1505" s="0" t="s">
        <v>2112</v>
      </c>
    </row>
    <row r="1506" customFormat="false" ht="15" hidden="false" customHeight="false" outlineLevel="0" collapsed="false">
      <c r="A1506" s="0" t="s">
        <v>34933</v>
      </c>
      <c r="B1506" s="0" t="s">
        <v>34934</v>
      </c>
      <c r="C1506" s="0" t="s">
        <v>34935</v>
      </c>
      <c r="D1506" s="0" t="s">
        <v>34935</v>
      </c>
      <c r="E1506" s="0" t="s">
        <v>34936</v>
      </c>
      <c r="F1506" s="0" t="s">
        <v>1987</v>
      </c>
      <c r="G1506" s="0" t="n">
        <v>3</v>
      </c>
      <c r="H1506" s="0" t="n">
        <v>1</v>
      </c>
      <c r="I1506" s="0" t="n">
        <v>0.01</v>
      </c>
      <c r="J1506" s="0" t="n">
        <v>1000</v>
      </c>
      <c r="K1506" s="0" t="n">
        <v>0</v>
      </c>
      <c r="L1506" s="0" t="n">
        <v>0</v>
      </c>
      <c r="M1506" s="0" t="n">
        <v>55</v>
      </c>
      <c r="N1506" s="0" t="n">
        <v>45.95</v>
      </c>
      <c r="O1506" s="0" t="n">
        <v>55</v>
      </c>
      <c r="P1506" s="0" t="n">
        <v>0</v>
      </c>
      <c r="Q1506" s="0" t="n">
        <v>0</v>
      </c>
      <c r="R1506" s="0" t="n">
        <v>0</v>
      </c>
      <c r="S1506" s="0" t="n">
        <v>0</v>
      </c>
      <c r="T1506" s="0" t="n">
        <v>0</v>
      </c>
      <c r="U1506" s="0" t="n">
        <v>0</v>
      </c>
      <c r="V1506" s="0" t="n">
        <v>0</v>
      </c>
      <c r="W1506" s="0" t="n">
        <v>0</v>
      </c>
      <c r="X1506" s="0" t="n">
        <v>50.01</v>
      </c>
      <c r="Y1506" s="0" t="n">
        <v>60.01</v>
      </c>
      <c r="Z1506" s="0" t="n">
        <v>0</v>
      </c>
      <c r="AA1506" s="0" t="n">
        <v>70000</v>
      </c>
      <c r="AB1506" s="0" t="n">
        <v>0</v>
      </c>
      <c r="AC1506" s="0" t="n">
        <v>0</v>
      </c>
      <c r="AD1506" s="0" t="s">
        <v>99</v>
      </c>
      <c r="AE1506" s="0" t="s">
        <v>99</v>
      </c>
      <c r="AH1506" s="0" t="n">
        <v>8</v>
      </c>
      <c r="AI1506" s="0" t="s">
        <v>2133</v>
      </c>
      <c r="AJ1506" s="0" t="s">
        <v>32112</v>
      </c>
      <c r="AK1506" s="0" t="s">
        <v>31143</v>
      </c>
      <c r="AL1506" s="0" t="s">
        <v>2112</v>
      </c>
    </row>
    <row r="1507" customFormat="false" ht="15" hidden="false" customHeight="false" outlineLevel="0" collapsed="false">
      <c r="A1507" s="0" t="s">
        <v>34937</v>
      </c>
      <c r="B1507" s="0" t="s">
        <v>34938</v>
      </c>
      <c r="C1507" s="0" t="s">
        <v>34939</v>
      </c>
      <c r="D1507" s="0" t="s">
        <v>34939</v>
      </c>
      <c r="E1507" s="0" t="s">
        <v>34940</v>
      </c>
      <c r="F1507" s="0" t="s">
        <v>1987</v>
      </c>
      <c r="G1507" s="0" t="n">
        <v>3</v>
      </c>
      <c r="H1507" s="0" t="n">
        <v>1</v>
      </c>
      <c r="I1507" s="0" t="n">
        <v>0.01</v>
      </c>
      <c r="J1507" s="0" t="n">
        <v>1000</v>
      </c>
      <c r="K1507" s="0" t="n">
        <v>0</v>
      </c>
      <c r="L1507" s="0" t="n">
        <v>0</v>
      </c>
      <c r="M1507" s="0" t="n">
        <v>69.5</v>
      </c>
      <c r="N1507" s="0" t="n">
        <v>64.74</v>
      </c>
      <c r="O1507" s="0" t="n">
        <v>69.5</v>
      </c>
      <c r="P1507" s="0" t="n">
        <v>0</v>
      </c>
      <c r="Q1507" s="0" t="n">
        <v>0</v>
      </c>
      <c r="R1507" s="0" t="n">
        <v>0</v>
      </c>
      <c r="S1507" s="0" t="n">
        <v>0</v>
      </c>
      <c r="T1507" s="0" t="n">
        <v>0</v>
      </c>
      <c r="U1507" s="0" t="n">
        <v>0</v>
      </c>
      <c r="V1507" s="0" t="n">
        <v>0</v>
      </c>
      <c r="W1507" s="0" t="n">
        <v>0</v>
      </c>
      <c r="X1507" s="0" t="n">
        <v>65.01</v>
      </c>
      <c r="Y1507" s="0" t="n">
        <v>70</v>
      </c>
      <c r="Z1507" s="0" t="n">
        <v>0</v>
      </c>
      <c r="AA1507" s="0" t="n">
        <v>100000</v>
      </c>
      <c r="AB1507" s="0" t="n">
        <v>0</v>
      </c>
      <c r="AC1507" s="0" t="n">
        <v>0</v>
      </c>
      <c r="AD1507" s="0" t="s">
        <v>99</v>
      </c>
      <c r="AE1507" s="0" t="s">
        <v>99</v>
      </c>
      <c r="AH1507" s="0" t="n">
        <v>8</v>
      </c>
      <c r="AI1507" s="0" t="s">
        <v>2133</v>
      </c>
      <c r="AJ1507" s="0" t="s">
        <v>32112</v>
      </c>
      <c r="AK1507" s="0" t="s">
        <v>31143</v>
      </c>
      <c r="AL1507" s="0" t="s">
        <v>2112</v>
      </c>
    </row>
    <row r="1508" customFormat="false" ht="15" hidden="false" customHeight="false" outlineLevel="0" collapsed="false">
      <c r="A1508" s="0" t="s">
        <v>34941</v>
      </c>
      <c r="B1508" s="0" t="s">
        <v>34942</v>
      </c>
      <c r="C1508" s="0" t="s">
        <v>34943</v>
      </c>
      <c r="D1508" s="0" t="s">
        <v>34943</v>
      </c>
      <c r="E1508" s="0" t="s">
        <v>34944</v>
      </c>
      <c r="F1508" s="0" t="s">
        <v>1987</v>
      </c>
      <c r="G1508" s="0" t="n">
        <v>3</v>
      </c>
      <c r="H1508" s="0" t="n">
        <v>1</v>
      </c>
      <c r="I1508" s="0" t="n">
        <v>0.01</v>
      </c>
      <c r="J1508" s="0" t="n">
        <v>1000</v>
      </c>
      <c r="K1508" s="0" t="n">
        <v>0</v>
      </c>
      <c r="L1508" s="0" t="n">
        <v>0</v>
      </c>
      <c r="M1508" s="0" t="n">
        <v>100.5</v>
      </c>
      <c r="N1508" s="0" t="n">
        <v>0</v>
      </c>
      <c r="O1508" s="0" t="n">
        <v>100.5</v>
      </c>
      <c r="P1508" s="0" t="n">
        <v>0</v>
      </c>
      <c r="Q1508" s="0" t="n">
        <v>0</v>
      </c>
      <c r="R1508" s="0" t="n">
        <v>0</v>
      </c>
      <c r="S1508" s="0" t="n">
        <v>0</v>
      </c>
      <c r="T1508" s="0" t="n">
        <v>0</v>
      </c>
      <c r="U1508" s="0" t="n">
        <v>0</v>
      </c>
      <c r="V1508" s="0" t="n">
        <v>0</v>
      </c>
      <c r="W1508" s="0" t="n">
        <v>0</v>
      </c>
      <c r="X1508" s="0" t="n">
        <v>54</v>
      </c>
      <c r="Y1508" s="0" t="n">
        <v>0</v>
      </c>
      <c r="Z1508" s="0" t="n">
        <v>0</v>
      </c>
      <c r="AA1508" s="0" t="n">
        <v>70000</v>
      </c>
      <c r="AB1508" s="0" t="n">
        <v>0</v>
      </c>
      <c r="AC1508" s="0" t="n">
        <v>0</v>
      </c>
      <c r="AD1508" s="0" t="s">
        <v>99</v>
      </c>
      <c r="AE1508" s="0" t="s">
        <v>99</v>
      </c>
      <c r="AH1508" s="0" t="n">
        <v>8</v>
      </c>
      <c r="AI1508" s="0" t="s">
        <v>2133</v>
      </c>
      <c r="AJ1508" s="0" t="s">
        <v>32112</v>
      </c>
      <c r="AK1508" s="0" t="s">
        <v>31143</v>
      </c>
      <c r="AL1508" s="0" t="s">
        <v>2112</v>
      </c>
    </row>
    <row r="1509" customFormat="false" ht="15" hidden="false" customHeight="false" outlineLevel="0" collapsed="false">
      <c r="A1509" s="0" t="s">
        <v>34945</v>
      </c>
      <c r="B1509" s="0" t="s">
        <v>34946</v>
      </c>
      <c r="C1509" s="0" t="s">
        <v>34947</v>
      </c>
      <c r="D1509" s="0" t="s">
        <v>34947</v>
      </c>
      <c r="E1509" s="0" t="s">
        <v>34948</v>
      </c>
      <c r="F1509" s="0" t="s">
        <v>1987</v>
      </c>
      <c r="G1509" s="0" t="n">
        <v>3</v>
      </c>
      <c r="H1509" s="0" t="n">
        <v>1</v>
      </c>
      <c r="I1509" s="0" t="n">
        <v>0.01</v>
      </c>
      <c r="J1509" s="0" t="n">
        <v>1000</v>
      </c>
      <c r="K1509" s="0" t="n">
        <v>-27.17</v>
      </c>
      <c r="L1509" s="0" t="n">
        <v>68.01</v>
      </c>
      <c r="M1509" s="0" t="n">
        <v>93.38</v>
      </c>
      <c r="N1509" s="0" t="n">
        <v>0</v>
      </c>
      <c r="O1509" s="0" t="n">
        <v>99.3</v>
      </c>
      <c r="P1509" s="0" t="n">
        <v>0</v>
      </c>
      <c r="Q1509" s="0" t="n">
        <v>0</v>
      </c>
      <c r="R1509" s="0" t="n">
        <v>0</v>
      </c>
      <c r="S1509" s="0" t="n">
        <v>99.3</v>
      </c>
      <c r="T1509" s="0" t="n">
        <v>130.58</v>
      </c>
      <c r="U1509" s="0" t="n">
        <v>68.01</v>
      </c>
      <c r="V1509" s="0" t="n">
        <v>130.58</v>
      </c>
      <c r="W1509" s="0" t="n">
        <v>1986</v>
      </c>
      <c r="X1509" s="0" t="n">
        <v>65.51</v>
      </c>
      <c r="Y1509" s="0" t="n">
        <v>78.01</v>
      </c>
      <c r="Z1509" s="0" t="n">
        <v>2</v>
      </c>
      <c r="AA1509" s="0" t="n">
        <v>70000</v>
      </c>
      <c r="AB1509" s="0" t="n">
        <v>680.1</v>
      </c>
      <c r="AC1509" s="0" t="n">
        <v>0</v>
      </c>
      <c r="AD1509" s="0" t="s">
        <v>99</v>
      </c>
      <c r="AE1509" s="0" t="s">
        <v>99</v>
      </c>
      <c r="AH1509" s="0" t="n">
        <v>8</v>
      </c>
      <c r="AI1509" s="0" t="s">
        <v>2133</v>
      </c>
      <c r="AJ1509" s="0" t="s">
        <v>32112</v>
      </c>
      <c r="AK1509" s="0" t="s">
        <v>31143</v>
      </c>
      <c r="AL1509" s="0" t="s">
        <v>2112</v>
      </c>
    </row>
    <row r="1510" customFormat="false" ht="15" hidden="false" customHeight="false" outlineLevel="0" collapsed="false">
      <c r="A1510" s="0" t="s">
        <v>34949</v>
      </c>
      <c r="B1510" s="0" t="s">
        <v>34950</v>
      </c>
      <c r="C1510" s="0" t="s">
        <v>34951</v>
      </c>
      <c r="D1510" s="0" t="s">
        <v>34951</v>
      </c>
      <c r="E1510" s="0" t="s">
        <v>34952</v>
      </c>
      <c r="F1510" s="0" t="s">
        <v>498</v>
      </c>
      <c r="G1510" s="0" t="n">
        <v>3</v>
      </c>
      <c r="H1510" s="0" t="n">
        <v>1</v>
      </c>
      <c r="I1510" s="0" t="n">
        <v>0.01</v>
      </c>
      <c r="J1510" s="0" t="n">
        <v>1000</v>
      </c>
      <c r="K1510" s="0" t="n">
        <v>-0.54</v>
      </c>
      <c r="L1510" s="0" t="n">
        <v>99.23</v>
      </c>
      <c r="M1510" s="0" t="n">
        <v>99.77</v>
      </c>
      <c r="N1510" s="0" t="n">
        <v>99.35</v>
      </c>
      <c r="O1510" s="0" t="n">
        <v>99.54</v>
      </c>
      <c r="P1510" s="0" t="n">
        <v>0</v>
      </c>
      <c r="Q1510" s="0" t="n">
        <v>0</v>
      </c>
      <c r="R1510" s="0" t="n">
        <v>0</v>
      </c>
      <c r="S1510" s="0" t="n">
        <v>99.63</v>
      </c>
      <c r="T1510" s="0" t="n">
        <v>99.58</v>
      </c>
      <c r="U1510" s="0" t="n">
        <v>99.23</v>
      </c>
      <c r="V1510" s="0" t="n">
        <v>99.72</v>
      </c>
      <c r="W1510" s="0" t="n">
        <v>434399</v>
      </c>
      <c r="X1510" s="0" t="n">
        <v>99.4</v>
      </c>
      <c r="Y1510" s="0" t="n">
        <v>99.62</v>
      </c>
      <c r="Z1510" s="0" t="n">
        <v>38</v>
      </c>
      <c r="AA1510" s="0" t="n">
        <v>785000</v>
      </c>
      <c r="AB1510" s="0" t="n">
        <v>8930.7</v>
      </c>
      <c r="AC1510" s="0" t="n">
        <v>0</v>
      </c>
      <c r="AD1510" s="0" t="s">
        <v>99</v>
      </c>
      <c r="AE1510" s="0" t="s">
        <v>99</v>
      </c>
      <c r="AH1510" s="0" t="n">
        <v>6</v>
      </c>
      <c r="AI1510" s="0" t="s">
        <v>2133</v>
      </c>
      <c r="AJ1510" s="0" t="s">
        <v>32112</v>
      </c>
      <c r="AK1510" s="0" t="s">
        <v>31135</v>
      </c>
      <c r="AL1510" s="0" t="s">
        <v>2112</v>
      </c>
    </row>
    <row r="1511" customFormat="false" ht="15" hidden="false" customHeight="false" outlineLevel="0" collapsed="false">
      <c r="A1511" s="0" t="s">
        <v>34953</v>
      </c>
      <c r="B1511" s="0" t="s">
        <v>34954</v>
      </c>
      <c r="C1511" s="0" t="s">
        <v>34955</v>
      </c>
      <c r="D1511" s="0" t="s">
        <v>34955</v>
      </c>
      <c r="E1511" s="0" t="s">
        <v>34956</v>
      </c>
      <c r="F1511" s="0" t="s">
        <v>498</v>
      </c>
      <c r="G1511" s="0" t="n">
        <v>3</v>
      </c>
      <c r="H1511" s="0" t="n">
        <v>1</v>
      </c>
      <c r="I1511" s="0" t="n">
        <v>0.01</v>
      </c>
      <c r="J1511" s="0" t="n">
        <v>670</v>
      </c>
      <c r="K1511" s="0" t="n">
        <v>0.94</v>
      </c>
      <c r="L1511" s="0" t="n">
        <v>94.73</v>
      </c>
      <c r="M1511" s="0" t="n">
        <v>93.85</v>
      </c>
      <c r="N1511" s="0" t="n">
        <v>95.25</v>
      </c>
      <c r="O1511" s="0" t="n">
        <v>94.73</v>
      </c>
      <c r="P1511" s="0" t="n">
        <v>0</v>
      </c>
      <c r="Q1511" s="0" t="n">
        <v>0</v>
      </c>
      <c r="R1511" s="0" t="n">
        <v>0</v>
      </c>
      <c r="S1511" s="0" t="n">
        <v>94.22</v>
      </c>
      <c r="T1511" s="0" t="n">
        <v>93.54</v>
      </c>
      <c r="U1511" s="0" t="n">
        <v>93.51</v>
      </c>
      <c r="V1511" s="0" t="n">
        <v>94.98</v>
      </c>
      <c r="W1511" s="0" t="n">
        <v>10732</v>
      </c>
      <c r="X1511" s="0" t="n">
        <v>93.51</v>
      </c>
      <c r="Y1511" s="0" t="n">
        <v>93.8</v>
      </c>
      <c r="Z1511" s="0" t="n">
        <v>7</v>
      </c>
      <c r="AA1511" s="0" t="n">
        <v>3500000</v>
      </c>
      <c r="AB1511" s="0" t="n">
        <v>3173.46</v>
      </c>
      <c r="AC1511" s="0" t="n">
        <v>0</v>
      </c>
      <c r="AD1511" s="0" t="s">
        <v>99</v>
      </c>
      <c r="AE1511" s="0" t="s">
        <v>99</v>
      </c>
      <c r="AH1511" s="0" t="n">
        <v>6</v>
      </c>
      <c r="AI1511" s="0" t="s">
        <v>2133</v>
      </c>
      <c r="AJ1511" s="0" t="s">
        <v>32112</v>
      </c>
      <c r="AK1511" s="0" t="s">
        <v>31135</v>
      </c>
      <c r="AL1511" s="0" t="s">
        <v>2112</v>
      </c>
    </row>
    <row r="1512" customFormat="false" ht="15" hidden="false" customHeight="false" outlineLevel="0" collapsed="false">
      <c r="A1512" s="0" t="s">
        <v>34957</v>
      </c>
      <c r="B1512" s="0" t="s">
        <v>34958</v>
      </c>
      <c r="C1512" s="0" t="s">
        <v>34959</v>
      </c>
      <c r="D1512" s="0" t="s">
        <v>34959</v>
      </c>
      <c r="E1512" s="0" t="s">
        <v>34960</v>
      </c>
      <c r="F1512" s="0" t="s">
        <v>498</v>
      </c>
      <c r="G1512" s="0" t="n">
        <v>3</v>
      </c>
      <c r="H1512" s="0" t="n">
        <v>1</v>
      </c>
      <c r="I1512" s="0" t="n">
        <v>0.01</v>
      </c>
      <c r="J1512" s="0" t="n">
        <v>1000</v>
      </c>
      <c r="K1512" s="0" t="n">
        <v>0.62</v>
      </c>
      <c r="L1512" s="0" t="n">
        <v>91.35</v>
      </c>
      <c r="M1512" s="0" t="n">
        <v>90.79</v>
      </c>
      <c r="N1512" s="0" t="n">
        <v>82.73</v>
      </c>
      <c r="O1512" s="0" t="n">
        <v>91.35</v>
      </c>
      <c r="P1512" s="0" t="n">
        <v>0</v>
      </c>
      <c r="Q1512" s="0" t="n">
        <v>0</v>
      </c>
      <c r="R1512" s="0" t="n">
        <v>0</v>
      </c>
      <c r="S1512" s="0" t="n">
        <v>91.19</v>
      </c>
      <c r="T1512" s="0" t="n">
        <v>90.86</v>
      </c>
      <c r="U1512" s="0" t="n">
        <v>90.86</v>
      </c>
      <c r="V1512" s="0" t="n">
        <v>91.35</v>
      </c>
      <c r="W1512" s="0" t="n">
        <v>2736</v>
      </c>
      <c r="X1512" s="0" t="n">
        <v>89.95</v>
      </c>
      <c r="Y1512" s="0" t="n">
        <v>91.34</v>
      </c>
      <c r="Z1512" s="0" t="n">
        <v>2</v>
      </c>
      <c r="AA1512" s="0" t="n">
        <v>3000000</v>
      </c>
      <c r="AB1512" s="0" t="n">
        <v>1827</v>
      </c>
      <c r="AC1512" s="0" t="n">
        <v>0</v>
      </c>
      <c r="AD1512" s="0" t="s">
        <v>99</v>
      </c>
      <c r="AE1512" s="0" t="s">
        <v>99</v>
      </c>
      <c r="AH1512" s="0" t="n">
        <v>6</v>
      </c>
      <c r="AI1512" s="0" t="s">
        <v>2133</v>
      </c>
      <c r="AJ1512" s="0" t="s">
        <v>32112</v>
      </c>
      <c r="AK1512" s="0" t="s">
        <v>31135</v>
      </c>
      <c r="AL1512" s="0" t="s">
        <v>2112</v>
      </c>
    </row>
    <row r="1513" customFormat="false" ht="15" hidden="false" customHeight="false" outlineLevel="0" collapsed="false">
      <c r="A1513" s="0" t="s">
        <v>34961</v>
      </c>
      <c r="B1513" s="0" t="s">
        <v>34962</v>
      </c>
      <c r="C1513" s="0" t="s">
        <v>21241</v>
      </c>
      <c r="D1513" s="0" t="s">
        <v>21241</v>
      </c>
      <c r="E1513" s="0" t="s">
        <v>34963</v>
      </c>
      <c r="F1513" s="0" t="s">
        <v>498</v>
      </c>
      <c r="G1513" s="0" t="n">
        <v>3</v>
      </c>
      <c r="H1513" s="0" t="n">
        <v>1</v>
      </c>
      <c r="I1513" s="0" t="n">
        <v>0.01</v>
      </c>
      <c r="J1513" s="0" t="n">
        <v>1000</v>
      </c>
      <c r="K1513" s="0" t="n">
        <v>-0.27</v>
      </c>
      <c r="L1513" s="0" t="n">
        <v>82.68</v>
      </c>
      <c r="M1513" s="0" t="n">
        <v>82.9</v>
      </c>
      <c r="N1513" s="0" t="n">
        <v>82.73</v>
      </c>
      <c r="O1513" s="0" t="n">
        <v>82.65</v>
      </c>
      <c r="P1513" s="0" t="n">
        <v>0</v>
      </c>
      <c r="Q1513" s="0" t="n">
        <v>0</v>
      </c>
      <c r="R1513" s="0" t="n">
        <v>0</v>
      </c>
      <c r="S1513" s="0" t="n">
        <v>82.62</v>
      </c>
      <c r="T1513" s="0" t="n">
        <v>83</v>
      </c>
      <c r="U1513" s="0" t="n">
        <v>81.59</v>
      </c>
      <c r="V1513" s="0" t="n">
        <v>83</v>
      </c>
      <c r="W1513" s="0" t="n">
        <v>11189838</v>
      </c>
      <c r="X1513" s="0" t="n">
        <v>82.62</v>
      </c>
      <c r="Y1513" s="0" t="n">
        <v>82.68</v>
      </c>
      <c r="Z1513" s="0" t="n">
        <v>354</v>
      </c>
      <c r="AA1513" s="0" t="n">
        <v>4500000</v>
      </c>
      <c r="AB1513" s="0" t="n">
        <v>10748.4</v>
      </c>
      <c r="AC1513" s="0" t="n">
        <v>0</v>
      </c>
      <c r="AD1513" s="0" t="s">
        <v>99</v>
      </c>
      <c r="AE1513" s="0" t="s">
        <v>99</v>
      </c>
      <c r="AH1513" s="0" t="n">
        <v>6</v>
      </c>
      <c r="AI1513" s="0" t="s">
        <v>2133</v>
      </c>
      <c r="AJ1513" s="0" t="s">
        <v>32112</v>
      </c>
      <c r="AK1513" s="0" t="s">
        <v>31135</v>
      </c>
      <c r="AL1513" s="0" t="s">
        <v>2112</v>
      </c>
    </row>
    <row r="1514" customFormat="false" ht="15" hidden="false" customHeight="false" outlineLevel="0" collapsed="false">
      <c r="A1514" s="0" t="s">
        <v>34964</v>
      </c>
      <c r="B1514" s="0" t="s">
        <v>34965</v>
      </c>
      <c r="C1514" s="0" t="s">
        <v>25888</v>
      </c>
      <c r="D1514" s="0" t="s">
        <v>25888</v>
      </c>
      <c r="E1514" s="0" t="s">
        <v>34966</v>
      </c>
      <c r="F1514" s="0" t="s">
        <v>498</v>
      </c>
      <c r="G1514" s="0" t="n">
        <v>3</v>
      </c>
      <c r="H1514" s="0" t="n">
        <v>1</v>
      </c>
      <c r="I1514" s="0" t="n">
        <v>0.01</v>
      </c>
      <c r="J1514" s="0" t="n">
        <v>960</v>
      </c>
      <c r="K1514" s="0" t="n">
        <v>-0.06</v>
      </c>
      <c r="L1514" s="0" t="n">
        <v>87.96</v>
      </c>
      <c r="M1514" s="0" t="n">
        <v>87.98</v>
      </c>
      <c r="N1514" s="0" t="n">
        <v>88</v>
      </c>
      <c r="O1514" s="0" t="n">
        <v>87.95</v>
      </c>
      <c r="P1514" s="0" t="n">
        <v>0</v>
      </c>
      <c r="Q1514" s="0" t="n">
        <v>0</v>
      </c>
      <c r="R1514" s="0" t="n">
        <v>0</v>
      </c>
      <c r="S1514" s="0" t="n">
        <v>87.96</v>
      </c>
      <c r="T1514" s="0" t="n">
        <v>88.56</v>
      </c>
      <c r="U1514" s="0" t="n">
        <v>87.81</v>
      </c>
      <c r="V1514" s="0" t="n">
        <v>88.56</v>
      </c>
      <c r="W1514" s="0" t="n">
        <v>2364267</v>
      </c>
      <c r="X1514" s="0" t="n">
        <v>87.84</v>
      </c>
      <c r="Y1514" s="0" t="n">
        <v>87.93</v>
      </c>
      <c r="Z1514" s="0" t="n">
        <v>252</v>
      </c>
      <c r="AA1514" s="0" t="n">
        <v>4500000</v>
      </c>
      <c r="AB1514" s="0" t="n">
        <v>29554.56</v>
      </c>
      <c r="AC1514" s="0" t="n">
        <v>0</v>
      </c>
      <c r="AD1514" s="0" t="s">
        <v>99</v>
      </c>
      <c r="AE1514" s="0" t="s">
        <v>99</v>
      </c>
      <c r="AH1514" s="0" t="n">
        <v>6</v>
      </c>
      <c r="AI1514" s="0" t="s">
        <v>2133</v>
      </c>
      <c r="AJ1514" s="0" t="s">
        <v>32112</v>
      </c>
      <c r="AK1514" s="0" t="s">
        <v>31135</v>
      </c>
      <c r="AL1514" s="0" t="s">
        <v>2112</v>
      </c>
    </row>
    <row r="1515" customFormat="false" ht="15" hidden="false" customHeight="false" outlineLevel="0" collapsed="false">
      <c r="A1515" s="0" t="s">
        <v>34967</v>
      </c>
      <c r="B1515" s="0" t="s">
        <v>34968</v>
      </c>
      <c r="C1515" s="0" t="s">
        <v>18620</v>
      </c>
      <c r="D1515" s="0" t="s">
        <v>18620</v>
      </c>
      <c r="E1515" s="0" t="s">
        <v>34969</v>
      </c>
      <c r="F1515" s="0" t="s">
        <v>498</v>
      </c>
      <c r="G1515" s="0" t="n">
        <v>3</v>
      </c>
      <c r="H1515" s="0" t="n">
        <v>1</v>
      </c>
      <c r="I1515" s="0" t="n">
        <v>0.01</v>
      </c>
      <c r="J1515" s="0" t="n">
        <v>1000</v>
      </c>
      <c r="K1515" s="0" t="n">
        <v>0.36</v>
      </c>
      <c r="L1515" s="0" t="n">
        <v>83.3</v>
      </c>
      <c r="M1515" s="0" t="n">
        <v>83.3</v>
      </c>
      <c r="N1515" s="0" t="n">
        <v>83.49</v>
      </c>
      <c r="O1515" s="0" t="n">
        <v>83.3</v>
      </c>
      <c r="P1515" s="0" t="n">
        <v>0</v>
      </c>
      <c r="Q1515" s="0" t="n">
        <v>0</v>
      </c>
      <c r="R1515" s="0" t="n">
        <v>0</v>
      </c>
      <c r="S1515" s="0" t="n">
        <v>83.08</v>
      </c>
      <c r="T1515" s="0" t="n">
        <v>82.99</v>
      </c>
      <c r="U1515" s="0" t="n">
        <v>82.33</v>
      </c>
      <c r="V1515" s="0" t="n">
        <v>83.7</v>
      </c>
      <c r="W1515" s="0" t="n">
        <v>348916</v>
      </c>
      <c r="X1515" s="0" t="n">
        <v>83.11</v>
      </c>
      <c r="Y1515" s="0" t="n">
        <v>83.28</v>
      </c>
      <c r="Z1515" s="0" t="n">
        <v>94</v>
      </c>
      <c r="AA1515" s="0" t="n">
        <v>3000000</v>
      </c>
      <c r="AB1515" s="0" t="n">
        <v>4165</v>
      </c>
      <c r="AC1515" s="0" t="n">
        <v>0</v>
      </c>
      <c r="AD1515" s="0" t="s">
        <v>99</v>
      </c>
      <c r="AE1515" s="0" t="s">
        <v>99</v>
      </c>
      <c r="AH1515" s="0" t="n">
        <v>6</v>
      </c>
      <c r="AI1515" s="0" t="s">
        <v>2133</v>
      </c>
      <c r="AJ1515" s="0" t="s">
        <v>32112</v>
      </c>
      <c r="AK1515" s="0" t="s">
        <v>31135</v>
      </c>
      <c r="AL1515" s="0" t="s">
        <v>2112</v>
      </c>
    </row>
    <row r="1516" customFormat="false" ht="15" hidden="false" customHeight="false" outlineLevel="0" collapsed="false">
      <c r="A1516" s="0" t="s">
        <v>34970</v>
      </c>
      <c r="B1516" s="0" t="s">
        <v>34971</v>
      </c>
      <c r="C1516" s="0" t="s">
        <v>26809</v>
      </c>
      <c r="D1516" s="0" t="s">
        <v>26809</v>
      </c>
      <c r="E1516" s="0" t="s">
        <v>34972</v>
      </c>
      <c r="F1516" s="0" t="s">
        <v>498</v>
      </c>
      <c r="G1516" s="0" t="n">
        <v>2</v>
      </c>
      <c r="H1516" s="0" t="n">
        <v>1</v>
      </c>
      <c r="I1516" s="0" t="n">
        <v>0.01</v>
      </c>
      <c r="J1516" s="0" t="n">
        <v>1000</v>
      </c>
      <c r="K1516" s="0" t="n">
        <v>0.75</v>
      </c>
      <c r="L1516" s="0" t="n">
        <v>95.21</v>
      </c>
      <c r="M1516" s="0" t="n">
        <v>94.5</v>
      </c>
      <c r="N1516" s="0" t="n">
        <v>94.52</v>
      </c>
      <c r="O1516" s="0" t="n">
        <v>95.2</v>
      </c>
      <c r="P1516" s="0" t="n">
        <v>0</v>
      </c>
      <c r="Q1516" s="0" t="n">
        <v>0</v>
      </c>
      <c r="R1516" s="0" t="n">
        <v>0</v>
      </c>
      <c r="S1516" s="0" t="n">
        <v>95.1</v>
      </c>
      <c r="T1516" s="0" t="n">
        <v>94.37</v>
      </c>
      <c r="U1516" s="0" t="n">
        <v>94.37</v>
      </c>
      <c r="V1516" s="0" t="n">
        <v>95.42</v>
      </c>
      <c r="W1516" s="0" t="n">
        <v>1533090</v>
      </c>
      <c r="X1516" s="0" t="n">
        <v>94.83</v>
      </c>
      <c r="Y1516" s="0" t="n">
        <v>95.21</v>
      </c>
      <c r="Z1516" s="0" t="n">
        <v>118</v>
      </c>
      <c r="AA1516" s="0" t="n">
        <v>4700000</v>
      </c>
      <c r="AB1516" s="0" t="n">
        <v>952.1</v>
      </c>
      <c r="AC1516" s="0" t="n">
        <v>0</v>
      </c>
      <c r="AD1516" s="0" t="s">
        <v>99</v>
      </c>
      <c r="AE1516" s="0" t="s">
        <v>99</v>
      </c>
      <c r="AH1516" s="0" t="n">
        <v>800</v>
      </c>
      <c r="AI1516" s="0" t="s">
        <v>2133</v>
      </c>
      <c r="AJ1516" s="0" t="s">
        <v>32112</v>
      </c>
      <c r="AK1516" s="0" t="s">
        <v>31135</v>
      </c>
      <c r="AL1516" s="0" t="s">
        <v>2112</v>
      </c>
    </row>
    <row r="1517" customFormat="false" ht="15" hidden="false" customHeight="false" outlineLevel="0" collapsed="false">
      <c r="A1517" s="0" t="s">
        <v>34973</v>
      </c>
      <c r="B1517" s="0" t="s">
        <v>34974</v>
      </c>
      <c r="C1517" s="0" t="s">
        <v>34975</v>
      </c>
      <c r="D1517" s="0" t="s">
        <v>34975</v>
      </c>
      <c r="E1517" s="0" t="s">
        <v>34976</v>
      </c>
      <c r="F1517" s="0" t="s">
        <v>498</v>
      </c>
      <c r="G1517" s="0" t="n">
        <v>2</v>
      </c>
      <c r="H1517" s="0" t="n">
        <v>1</v>
      </c>
      <c r="I1517" s="0" t="n">
        <v>0.01</v>
      </c>
      <c r="J1517" s="0" t="n">
        <v>1000</v>
      </c>
      <c r="K1517" s="0" t="n">
        <v>0</v>
      </c>
      <c r="L1517" s="0" t="n">
        <v>0</v>
      </c>
      <c r="M1517" s="0" t="n">
        <v>0</v>
      </c>
      <c r="N1517" s="0" t="n">
        <v>0</v>
      </c>
      <c r="O1517" s="0" t="n">
        <v>0</v>
      </c>
      <c r="P1517" s="0" t="n">
        <v>0</v>
      </c>
      <c r="Q1517" s="0" t="n">
        <v>0</v>
      </c>
      <c r="R1517" s="0" t="n">
        <v>0</v>
      </c>
      <c r="S1517" s="0" t="n">
        <v>0</v>
      </c>
      <c r="T1517" s="0" t="n">
        <v>0</v>
      </c>
      <c r="U1517" s="0" t="n">
        <v>0</v>
      </c>
      <c r="V1517" s="0" t="n">
        <v>0</v>
      </c>
      <c r="W1517" s="0" t="n">
        <v>0</v>
      </c>
      <c r="X1517" s="0" t="n">
        <v>100</v>
      </c>
      <c r="Y1517" s="0" t="n">
        <v>0</v>
      </c>
      <c r="Z1517" s="0" t="n">
        <v>0</v>
      </c>
      <c r="AA1517" s="0" t="n">
        <v>3000000</v>
      </c>
      <c r="AB1517" s="0" t="n">
        <v>0</v>
      </c>
      <c r="AC1517" s="0" t="n">
        <v>0</v>
      </c>
      <c r="AD1517" s="0" t="s">
        <v>99</v>
      </c>
      <c r="AE1517" s="0" t="s">
        <v>99</v>
      </c>
      <c r="AH1517" s="0" t="n">
        <v>800</v>
      </c>
      <c r="AI1517" s="0" t="s">
        <v>2133</v>
      </c>
      <c r="AJ1517" s="0" t="s">
        <v>32112</v>
      </c>
      <c r="AK1517" s="0" t="s">
        <v>31135</v>
      </c>
      <c r="AL1517" s="0" t="s">
        <v>2112</v>
      </c>
    </row>
    <row r="1518" customFormat="false" ht="15" hidden="false" customHeight="false" outlineLevel="0" collapsed="false">
      <c r="A1518" s="0" t="s">
        <v>34977</v>
      </c>
      <c r="B1518" s="0" t="s">
        <v>34978</v>
      </c>
      <c r="C1518" s="0" t="s">
        <v>34979</v>
      </c>
      <c r="D1518" s="0" t="s">
        <v>34979</v>
      </c>
      <c r="E1518" s="0" t="s">
        <v>34980</v>
      </c>
      <c r="F1518" s="0" t="s">
        <v>498</v>
      </c>
      <c r="G1518" s="0" t="n">
        <v>3</v>
      </c>
      <c r="H1518" s="0" t="n">
        <v>1</v>
      </c>
      <c r="I1518" s="0" t="n">
        <v>0.01</v>
      </c>
      <c r="J1518" s="0" t="n">
        <v>1000</v>
      </c>
      <c r="K1518" s="0" t="n">
        <v>0.33</v>
      </c>
      <c r="L1518" s="0" t="n">
        <v>80.12</v>
      </c>
      <c r="M1518" s="0" t="n">
        <v>79.86</v>
      </c>
      <c r="N1518" s="0" t="n">
        <v>79.32</v>
      </c>
      <c r="O1518" s="0" t="n">
        <v>80.12</v>
      </c>
      <c r="P1518" s="0" t="n">
        <v>0</v>
      </c>
      <c r="Q1518" s="0" t="n">
        <v>0</v>
      </c>
      <c r="R1518" s="0" t="n">
        <v>0</v>
      </c>
      <c r="S1518" s="0" t="n">
        <v>82.79</v>
      </c>
      <c r="T1518" s="0" t="n">
        <v>80.49</v>
      </c>
      <c r="U1518" s="0" t="n">
        <v>79.91</v>
      </c>
      <c r="V1518" s="0" t="n">
        <v>84.7</v>
      </c>
      <c r="W1518" s="0" t="n">
        <v>21526</v>
      </c>
      <c r="X1518" s="0" t="n">
        <v>80.62</v>
      </c>
      <c r="Y1518" s="0" t="n">
        <v>81.48</v>
      </c>
      <c r="Z1518" s="0" t="n">
        <v>10</v>
      </c>
      <c r="AA1518" s="0" t="n">
        <v>61460</v>
      </c>
      <c r="AB1518" s="0" t="n">
        <v>1602.4</v>
      </c>
      <c r="AC1518" s="0" t="n">
        <v>0</v>
      </c>
      <c r="AD1518" s="0" t="s">
        <v>99</v>
      </c>
      <c r="AE1518" s="0" t="s">
        <v>99</v>
      </c>
      <c r="AH1518" s="0" t="n">
        <v>6</v>
      </c>
      <c r="AI1518" s="0" t="s">
        <v>2133</v>
      </c>
      <c r="AJ1518" s="0" t="s">
        <v>32112</v>
      </c>
      <c r="AK1518" s="0" t="s">
        <v>31135</v>
      </c>
      <c r="AL1518" s="0" t="s">
        <v>2112</v>
      </c>
    </row>
    <row r="1519" customFormat="false" ht="15" hidden="false" customHeight="false" outlineLevel="0" collapsed="false">
      <c r="A1519" s="0" t="s">
        <v>34981</v>
      </c>
      <c r="B1519" s="0" t="s">
        <v>34982</v>
      </c>
      <c r="C1519" s="0" t="s">
        <v>34983</v>
      </c>
      <c r="D1519" s="0" t="s">
        <v>34983</v>
      </c>
      <c r="E1519" s="0" t="s">
        <v>34984</v>
      </c>
      <c r="F1519" s="0" t="s">
        <v>1987</v>
      </c>
      <c r="G1519" s="0" t="n">
        <v>2</v>
      </c>
      <c r="H1519" s="0" t="n">
        <v>1</v>
      </c>
      <c r="I1519" s="0" t="n">
        <v>0.01</v>
      </c>
      <c r="J1519" s="0" t="n">
        <v>1000</v>
      </c>
      <c r="K1519" s="0" t="n">
        <v>0</v>
      </c>
      <c r="L1519" s="0" t="n">
        <v>0</v>
      </c>
      <c r="M1519" s="0" t="n">
        <v>0</v>
      </c>
      <c r="N1519" s="0" t="n">
        <v>0</v>
      </c>
      <c r="O1519" s="0" t="n">
        <v>0</v>
      </c>
      <c r="P1519" s="0" t="n">
        <v>0</v>
      </c>
      <c r="Q1519" s="0" t="n">
        <v>0</v>
      </c>
      <c r="R1519" s="0" t="n">
        <v>0</v>
      </c>
      <c r="S1519" s="0" t="n">
        <v>0</v>
      </c>
      <c r="T1519" s="0" t="n">
        <v>0</v>
      </c>
      <c r="U1519" s="0" t="n">
        <v>0</v>
      </c>
      <c r="V1519" s="0" t="n">
        <v>0</v>
      </c>
      <c r="W1519" s="0" t="n">
        <v>0</v>
      </c>
      <c r="X1519" s="0" t="n">
        <v>0</v>
      </c>
      <c r="Y1519" s="0" t="n">
        <v>0</v>
      </c>
      <c r="Z1519" s="0" t="n">
        <v>0</v>
      </c>
      <c r="AA1519" s="0" t="n">
        <v>5000000</v>
      </c>
      <c r="AB1519" s="0" t="n">
        <v>0</v>
      </c>
      <c r="AC1519" s="0" t="n">
        <v>0</v>
      </c>
      <c r="AD1519" s="0" t="s">
        <v>99</v>
      </c>
      <c r="AE1519" s="0" t="s">
        <v>99</v>
      </c>
      <c r="AH1519" s="0" t="n">
        <v>-100</v>
      </c>
      <c r="AI1519" s="0" t="s">
        <v>2133</v>
      </c>
      <c r="AJ1519" s="0" t="s">
        <v>32112</v>
      </c>
      <c r="AK1519" s="0" t="s">
        <v>31143</v>
      </c>
      <c r="AL1519" s="0" t="s">
        <v>2112</v>
      </c>
    </row>
    <row r="1520" customFormat="false" ht="15" hidden="false" customHeight="false" outlineLevel="0" collapsed="false">
      <c r="A1520" s="0" t="s">
        <v>34985</v>
      </c>
      <c r="B1520" s="0" t="s">
        <v>34986</v>
      </c>
      <c r="C1520" s="0" t="s">
        <v>34987</v>
      </c>
      <c r="D1520" s="0" t="s">
        <v>34987</v>
      </c>
      <c r="E1520" s="0" t="s">
        <v>34988</v>
      </c>
      <c r="F1520" s="0" t="s">
        <v>1987</v>
      </c>
      <c r="G1520" s="0" t="n">
        <v>2</v>
      </c>
      <c r="H1520" s="0" t="n">
        <v>1</v>
      </c>
      <c r="I1520" s="0" t="n">
        <v>0.01</v>
      </c>
      <c r="J1520" s="0" t="n">
        <v>1000</v>
      </c>
      <c r="K1520" s="0" t="n">
        <v>0</v>
      </c>
      <c r="L1520" s="0" t="n">
        <v>0</v>
      </c>
      <c r="M1520" s="0" t="n">
        <v>0</v>
      </c>
      <c r="N1520" s="0" t="n">
        <v>0</v>
      </c>
      <c r="O1520" s="0" t="n">
        <v>0</v>
      </c>
      <c r="P1520" s="0" t="n">
        <v>0</v>
      </c>
      <c r="Q1520" s="0" t="n">
        <v>0</v>
      </c>
      <c r="R1520" s="0" t="n">
        <v>0</v>
      </c>
      <c r="S1520" s="0" t="n">
        <v>0</v>
      </c>
      <c r="T1520" s="0" t="n">
        <v>0</v>
      </c>
      <c r="U1520" s="0" t="n">
        <v>0</v>
      </c>
      <c r="V1520" s="0" t="n">
        <v>0</v>
      </c>
      <c r="W1520" s="0" t="n">
        <v>0</v>
      </c>
      <c r="X1520" s="0" t="n">
        <v>0</v>
      </c>
      <c r="Y1520" s="0" t="n">
        <v>0</v>
      </c>
      <c r="Z1520" s="0" t="n">
        <v>0</v>
      </c>
      <c r="AA1520" s="0" t="n">
        <v>3000000</v>
      </c>
      <c r="AB1520" s="0" t="n">
        <v>0</v>
      </c>
      <c r="AC1520" s="0" t="n">
        <v>0</v>
      </c>
      <c r="AD1520" s="0" t="s">
        <v>99</v>
      </c>
      <c r="AE1520" s="0" t="s">
        <v>99</v>
      </c>
      <c r="AH1520" s="0" t="n">
        <v>800</v>
      </c>
      <c r="AI1520" s="0" t="s">
        <v>2133</v>
      </c>
      <c r="AJ1520" s="0" t="s">
        <v>32112</v>
      </c>
      <c r="AK1520" s="0" t="s">
        <v>31143</v>
      </c>
      <c r="AL1520" s="0" t="s">
        <v>2112</v>
      </c>
    </row>
    <row r="1521" customFormat="false" ht="15" hidden="false" customHeight="false" outlineLevel="0" collapsed="false">
      <c r="A1521" s="0" t="s">
        <v>34989</v>
      </c>
      <c r="B1521" s="0" t="s">
        <v>34990</v>
      </c>
      <c r="C1521" s="0" t="s">
        <v>34991</v>
      </c>
      <c r="D1521" s="0" t="s">
        <v>34991</v>
      </c>
      <c r="E1521" s="0" t="s">
        <v>34992</v>
      </c>
      <c r="F1521" s="0" t="s">
        <v>1987</v>
      </c>
      <c r="G1521" s="0" t="n">
        <v>2</v>
      </c>
      <c r="H1521" s="0" t="n">
        <v>1</v>
      </c>
      <c r="I1521" s="0" t="n">
        <v>0.01</v>
      </c>
      <c r="J1521" s="0" t="n">
        <v>1000</v>
      </c>
      <c r="K1521" s="0" t="n">
        <v>0</v>
      </c>
      <c r="L1521" s="0" t="n">
        <v>0</v>
      </c>
      <c r="M1521" s="0" t="n">
        <v>0</v>
      </c>
      <c r="N1521" s="0" t="n">
        <v>0</v>
      </c>
      <c r="O1521" s="0" t="n">
        <v>0</v>
      </c>
      <c r="P1521" s="0" t="n">
        <v>0</v>
      </c>
      <c r="Q1521" s="0" t="n">
        <v>0</v>
      </c>
      <c r="R1521" s="0" t="n">
        <v>0</v>
      </c>
      <c r="S1521" s="0" t="n">
        <v>0</v>
      </c>
      <c r="T1521" s="0" t="n">
        <v>0</v>
      </c>
      <c r="U1521" s="0" t="n">
        <v>0</v>
      </c>
      <c r="V1521" s="0" t="n">
        <v>0</v>
      </c>
      <c r="W1521" s="0" t="n">
        <v>0</v>
      </c>
      <c r="X1521" s="0" t="n">
        <v>0</v>
      </c>
      <c r="Y1521" s="0" t="n">
        <v>0</v>
      </c>
      <c r="Z1521" s="0" t="n">
        <v>0</v>
      </c>
      <c r="AA1521" s="0" t="n">
        <v>3000000</v>
      </c>
      <c r="AB1521" s="0" t="n">
        <v>0</v>
      </c>
      <c r="AC1521" s="0" t="n">
        <v>0</v>
      </c>
      <c r="AD1521" s="0" t="s">
        <v>99</v>
      </c>
      <c r="AE1521" s="0" t="s">
        <v>99</v>
      </c>
      <c r="AH1521" s="0" t="n">
        <v>800</v>
      </c>
      <c r="AI1521" s="0" t="s">
        <v>2133</v>
      </c>
      <c r="AJ1521" s="0" t="s">
        <v>32112</v>
      </c>
      <c r="AK1521" s="0" t="s">
        <v>31143</v>
      </c>
      <c r="AL1521" s="0" t="s">
        <v>2112</v>
      </c>
    </row>
    <row r="1522" customFormat="false" ht="15" hidden="false" customHeight="false" outlineLevel="0" collapsed="false">
      <c r="A1522" s="0" t="s">
        <v>34993</v>
      </c>
      <c r="B1522" s="0" t="s">
        <v>34994</v>
      </c>
      <c r="C1522" s="0" t="s">
        <v>20462</v>
      </c>
      <c r="D1522" s="0" t="s">
        <v>20462</v>
      </c>
      <c r="E1522" s="0" t="s">
        <v>34995</v>
      </c>
      <c r="F1522" s="0" t="s">
        <v>1987</v>
      </c>
      <c r="G1522" s="0" t="n">
        <v>2</v>
      </c>
      <c r="H1522" s="0" t="n">
        <v>1</v>
      </c>
      <c r="I1522" s="0" t="n">
        <v>0.01</v>
      </c>
      <c r="J1522" s="0" t="n">
        <v>1000</v>
      </c>
      <c r="K1522" s="0" t="n">
        <v>-2.66</v>
      </c>
      <c r="L1522" s="0" t="n">
        <v>79.45</v>
      </c>
      <c r="M1522" s="0" t="n">
        <v>81.19</v>
      </c>
      <c r="N1522" s="0" t="n">
        <v>78.98</v>
      </c>
      <c r="O1522" s="0" t="n">
        <v>80.72</v>
      </c>
      <c r="P1522" s="0" t="n">
        <v>0</v>
      </c>
      <c r="Q1522" s="0" t="n">
        <v>0</v>
      </c>
      <c r="R1522" s="0" t="n">
        <v>0</v>
      </c>
      <c r="S1522" s="0" t="n">
        <v>82.78</v>
      </c>
      <c r="T1522" s="0" t="n">
        <v>83.48</v>
      </c>
      <c r="U1522" s="0" t="n">
        <v>79.45</v>
      </c>
      <c r="V1522" s="0" t="n">
        <v>83.48</v>
      </c>
      <c r="W1522" s="0" t="n">
        <v>256616</v>
      </c>
      <c r="X1522" s="0" t="n">
        <v>80.46</v>
      </c>
      <c r="Y1522" s="0" t="n">
        <v>81.94</v>
      </c>
      <c r="Z1522" s="0" t="n">
        <v>34</v>
      </c>
      <c r="AA1522" s="0" t="n">
        <v>3000000</v>
      </c>
      <c r="AB1522" s="0" t="n">
        <v>4767</v>
      </c>
      <c r="AC1522" s="0" t="n">
        <v>0</v>
      </c>
      <c r="AD1522" s="0" t="s">
        <v>99</v>
      </c>
      <c r="AE1522" s="0" t="s">
        <v>99</v>
      </c>
      <c r="AH1522" s="0" t="n">
        <v>8</v>
      </c>
      <c r="AI1522" s="0" t="s">
        <v>2133</v>
      </c>
      <c r="AJ1522" s="0" t="s">
        <v>32112</v>
      </c>
      <c r="AK1522" s="0" t="s">
        <v>31143</v>
      </c>
      <c r="AL1522" s="0" t="s">
        <v>2112</v>
      </c>
    </row>
    <row r="1523" customFormat="false" ht="15" hidden="false" customHeight="false" outlineLevel="0" collapsed="false">
      <c r="A1523" s="0" t="s">
        <v>34996</v>
      </c>
      <c r="B1523" s="0" t="s">
        <v>34997</v>
      </c>
      <c r="C1523" s="0" t="s">
        <v>21188</v>
      </c>
      <c r="D1523" s="0" t="s">
        <v>21188</v>
      </c>
      <c r="E1523" s="0" t="s">
        <v>34998</v>
      </c>
      <c r="F1523" s="0" t="s">
        <v>1987</v>
      </c>
      <c r="G1523" s="0" t="n">
        <v>2</v>
      </c>
      <c r="H1523" s="0" t="n">
        <v>1</v>
      </c>
      <c r="I1523" s="0" t="n">
        <v>0.01</v>
      </c>
      <c r="J1523" s="0" t="n">
        <v>1000</v>
      </c>
      <c r="K1523" s="0" t="n">
        <v>-1.03</v>
      </c>
      <c r="L1523" s="0" t="n">
        <v>86.76</v>
      </c>
      <c r="M1523" s="0" t="n">
        <v>87.66</v>
      </c>
      <c r="N1523" s="0" t="n">
        <v>84.42</v>
      </c>
      <c r="O1523" s="0" t="n">
        <v>86.76</v>
      </c>
      <c r="P1523" s="0" t="n">
        <v>0</v>
      </c>
      <c r="Q1523" s="0" t="n">
        <v>0</v>
      </c>
      <c r="R1523" s="0" t="n">
        <v>0</v>
      </c>
      <c r="S1523" s="0" t="n">
        <v>86.92</v>
      </c>
      <c r="T1523" s="0" t="n">
        <v>87.96</v>
      </c>
      <c r="U1523" s="0" t="n">
        <v>85.96</v>
      </c>
      <c r="V1523" s="0" t="n">
        <v>87.96</v>
      </c>
      <c r="W1523" s="0" t="n">
        <v>131252</v>
      </c>
      <c r="X1523" s="0" t="n">
        <v>86.28</v>
      </c>
      <c r="Y1523" s="0" t="n">
        <v>87.16</v>
      </c>
      <c r="Z1523" s="0" t="n">
        <v>28</v>
      </c>
      <c r="AA1523" s="0" t="n">
        <v>3000000</v>
      </c>
      <c r="AB1523" s="0" t="n">
        <v>2602.8</v>
      </c>
      <c r="AC1523" s="0" t="n">
        <v>0</v>
      </c>
      <c r="AD1523" s="0" t="s">
        <v>99</v>
      </c>
      <c r="AE1523" s="0" t="s">
        <v>99</v>
      </c>
      <c r="AH1523" s="0" t="n">
        <v>8</v>
      </c>
      <c r="AI1523" s="0" t="s">
        <v>2133</v>
      </c>
      <c r="AJ1523" s="0" t="s">
        <v>32112</v>
      </c>
      <c r="AK1523" s="0" t="s">
        <v>31143</v>
      </c>
      <c r="AL1523" s="0" t="s">
        <v>2112</v>
      </c>
    </row>
    <row r="1524" customFormat="false" ht="15" hidden="false" customHeight="false" outlineLevel="0" collapsed="false">
      <c r="A1524" s="0" t="s">
        <v>34999</v>
      </c>
      <c r="B1524" s="0" t="s">
        <v>35000</v>
      </c>
      <c r="C1524" s="0" t="s">
        <v>35001</v>
      </c>
      <c r="D1524" s="0" t="s">
        <v>35001</v>
      </c>
      <c r="E1524" s="0" t="s">
        <v>35002</v>
      </c>
      <c r="F1524" s="0" t="s">
        <v>1987</v>
      </c>
      <c r="G1524" s="0" t="n">
        <v>2</v>
      </c>
      <c r="H1524" s="0" t="n">
        <v>1</v>
      </c>
      <c r="I1524" s="0" t="n">
        <v>0.01</v>
      </c>
      <c r="J1524" s="0" t="n">
        <v>1000</v>
      </c>
      <c r="K1524" s="0" t="n">
        <v>-3.83</v>
      </c>
      <c r="L1524" s="0" t="n">
        <v>82</v>
      </c>
      <c r="M1524" s="0" t="n">
        <v>85.08</v>
      </c>
      <c r="N1524" s="0" t="n">
        <v>86.6</v>
      </c>
      <c r="O1524" s="0" t="n">
        <v>82</v>
      </c>
      <c r="P1524" s="0" t="n">
        <v>0</v>
      </c>
      <c r="Q1524" s="0" t="n">
        <v>0</v>
      </c>
      <c r="R1524" s="0" t="n">
        <v>0</v>
      </c>
      <c r="S1524" s="0" t="n">
        <v>83</v>
      </c>
      <c r="T1524" s="0" t="n">
        <v>85.02</v>
      </c>
      <c r="U1524" s="0" t="n">
        <v>82</v>
      </c>
      <c r="V1524" s="0" t="n">
        <v>85.52</v>
      </c>
      <c r="W1524" s="0" t="n">
        <v>223270</v>
      </c>
      <c r="X1524" s="0" t="n">
        <v>82.01</v>
      </c>
      <c r="Y1524" s="0" t="n">
        <v>84</v>
      </c>
      <c r="Z1524" s="0" t="n">
        <v>25</v>
      </c>
      <c r="AA1524" s="0" t="n">
        <v>3000000</v>
      </c>
      <c r="AB1524" s="0" t="n">
        <v>82000</v>
      </c>
      <c r="AC1524" s="0" t="n">
        <v>0</v>
      </c>
      <c r="AD1524" s="0" t="s">
        <v>99</v>
      </c>
      <c r="AE1524" s="0" t="s">
        <v>99</v>
      </c>
      <c r="AH1524" s="0" t="n">
        <v>8</v>
      </c>
      <c r="AI1524" s="0" t="s">
        <v>2133</v>
      </c>
      <c r="AJ1524" s="0" t="s">
        <v>32112</v>
      </c>
      <c r="AK1524" s="0" t="s">
        <v>31143</v>
      </c>
      <c r="AL1524" s="0" t="s">
        <v>2112</v>
      </c>
    </row>
    <row r="1525" customFormat="false" ht="15" hidden="false" customHeight="false" outlineLevel="0" collapsed="false">
      <c r="A1525" s="0" t="s">
        <v>35003</v>
      </c>
      <c r="B1525" s="0" t="s">
        <v>35004</v>
      </c>
      <c r="C1525" s="0" t="s">
        <v>35005</v>
      </c>
      <c r="D1525" s="0" t="s">
        <v>35005</v>
      </c>
      <c r="E1525" s="0" t="s">
        <v>35006</v>
      </c>
      <c r="F1525" s="0" t="s">
        <v>498</v>
      </c>
      <c r="G1525" s="0" t="n">
        <v>2</v>
      </c>
      <c r="H1525" s="0" t="n">
        <v>1</v>
      </c>
      <c r="I1525" s="0" t="n">
        <v>0.01</v>
      </c>
      <c r="J1525" s="0" t="n">
        <v>1000</v>
      </c>
      <c r="K1525" s="0" t="n">
        <v>0</v>
      </c>
      <c r="L1525" s="0" t="n">
        <v>0</v>
      </c>
      <c r="M1525" s="0" t="n">
        <v>0</v>
      </c>
      <c r="N1525" s="0" t="n">
        <v>0</v>
      </c>
      <c r="O1525" s="0" t="n">
        <v>0</v>
      </c>
      <c r="P1525" s="0" t="n">
        <v>0</v>
      </c>
      <c r="Q1525" s="0" t="n">
        <v>0</v>
      </c>
      <c r="R1525" s="0" t="n">
        <v>0</v>
      </c>
      <c r="S1525" s="0" t="n">
        <v>0</v>
      </c>
      <c r="T1525" s="0" t="n">
        <v>0</v>
      </c>
      <c r="U1525" s="0" t="n">
        <v>0</v>
      </c>
      <c r="V1525" s="0" t="n">
        <v>0</v>
      </c>
      <c r="W1525" s="0" t="n">
        <v>0</v>
      </c>
      <c r="X1525" s="0" t="n">
        <v>0</v>
      </c>
      <c r="Y1525" s="0" t="n">
        <v>0</v>
      </c>
      <c r="Z1525" s="0" t="n">
        <v>0</v>
      </c>
      <c r="AA1525" s="0" t="n">
        <v>5000000</v>
      </c>
      <c r="AB1525" s="0" t="n">
        <v>0</v>
      </c>
      <c r="AC1525" s="0" t="n">
        <v>0</v>
      </c>
      <c r="AD1525" s="0" t="s">
        <v>99</v>
      </c>
      <c r="AE1525" s="0" t="s">
        <v>99</v>
      </c>
      <c r="AH1525" s="0" t="n">
        <v>-100</v>
      </c>
      <c r="AI1525" s="0" t="s">
        <v>2133</v>
      </c>
      <c r="AJ1525" s="0" t="s">
        <v>32112</v>
      </c>
      <c r="AK1525" s="0" t="s">
        <v>31135</v>
      </c>
      <c r="AL1525" s="0" t="s">
        <v>2112</v>
      </c>
    </row>
    <row r="1526" customFormat="false" ht="15" hidden="false" customHeight="false" outlineLevel="0" collapsed="false">
      <c r="A1526" s="0" t="s">
        <v>35007</v>
      </c>
      <c r="B1526" s="0" t="s">
        <v>35008</v>
      </c>
      <c r="C1526" s="0" t="s">
        <v>35009</v>
      </c>
      <c r="D1526" s="0" t="s">
        <v>35009</v>
      </c>
      <c r="E1526" s="0" t="s">
        <v>35010</v>
      </c>
      <c r="F1526" s="0" t="s">
        <v>1987</v>
      </c>
      <c r="G1526" s="0" t="n">
        <v>2</v>
      </c>
      <c r="H1526" s="0" t="n">
        <v>1</v>
      </c>
      <c r="I1526" s="0" t="n">
        <v>0.01</v>
      </c>
      <c r="J1526" s="0" t="n">
        <v>1000</v>
      </c>
      <c r="K1526" s="0" t="n">
        <v>0</v>
      </c>
      <c r="L1526" s="0" t="n">
        <v>0</v>
      </c>
      <c r="M1526" s="0" t="n">
        <v>0</v>
      </c>
      <c r="N1526" s="0" t="n">
        <v>0</v>
      </c>
      <c r="O1526" s="0" t="n">
        <v>0</v>
      </c>
      <c r="P1526" s="0" t="n">
        <v>0</v>
      </c>
      <c r="Q1526" s="0" t="n">
        <v>0</v>
      </c>
      <c r="R1526" s="0" t="n">
        <v>0</v>
      </c>
      <c r="S1526" s="0" t="n">
        <v>0</v>
      </c>
      <c r="T1526" s="0" t="n">
        <v>0</v>
      </c>
      <c r="U1526" s="0" t="n">
        <v>0</v>
      </c>
      <c r="V1526" s="0" t="n">
        <v>0</v>
      </c>
      <c r="W1526" s="0" t="n">
        <v>0</v>
      </c>
      <c r="X1526" s="0" t="n">
        <v>0</v>
      </c>
      <c r="Y1526" s="0" t="n">
        <v>0</v>
      </c>
      <c r="Z1526" s="0" t="n">
        <v>0</v>
      </c>
      <c r="AA1526" s="0" t="n">
        <v>5000000</v>
      </c>
      <c r="AB1526" s="0" t="n">
        <v>0</v>
      </c>
      <c r="AC1526" s="0" t="n">
        <v>0</v>
      </c>
      <c r="AD1526" s="0" t="s">
        <v>99</v>
      </c>
      <c r="AE1526" s="0" t="s">
        <v>99</v>
      </c>
      <c r="AH1526" s="0" t="n">
        <v>-100</v>
      </c>
      <c r="AI1526" s="0" t="s">
        <v>2133</v>
      </c>
      <c r="AJ1526" s="0" t="s">
        <v>32112</v>
      </c>
      <c r="AK1526" s="0" t="s">
        <v>31143</v>
      </c>
      <c r="AL1526" s="0" t="s">
        <v>2112</v>
      </c>
    </row>
    <row r="1527" customFormat="false" ht="15" hidden="false" customHeight="false" outlineLevel="0" collapsed="false">
      <c r="A1527" s="0" t="s">
        <v>35011</v>
      </c>
      <c r="B1527" s="0" t="s">
        <v>35012</v>
      </c>
      <c r="C1527" s="0" t="s">
        <v>35013</v>
      </c>
      <c r="D1527" s="0" t="s">
        <v>35013</v>
      </c>
      <c r="E1527" s="0" t="s">
        <v>35014</v>
      </c>
      <c r="F1527" s="0" t="s">
        <v>1987</v>
      </c>
      <c r="G1527" s="0" t="n">
        <v>2</v>
      </c>
      <c r="H1527" s="0" t="n">
        <v>1</v>
      </c>
      <c r="I1527" s="0" t="n">
        <v>0.01</v>
      </c>
      <c r="J1527" s="0" t="n">
        <v>1000</v>
      </c>
      <c r="K1527" s="0" t="n">
        <v>0</v>
      </c>
      <c r="L1527" s="0" t="n">
        <v>0</v>
      </c>
      <c r="M1527" s="0" t="n">
        <v>0</v>
      </c>
      <c r="N1527" s="0" t="n">
        <v>0</v>
      </c>
      <c r="O1527" s="0" t="n">
        <v>0</v>
      </c>
      <c r="P1527" s="0" t="n">
        <v>0</v>
      </c>
      <c r="Q1527" s="0" t="n">
        <v>0</v>
      </c>
      <c r="R1527" s="0" t="n">
        <v>0</v>
      </c>
      <c r="S1527" s="0" t="n">
        <v>0</v>
      </c>
      <c r="T1527" s="0" t="n">
        <v>0</v>
      </c>
      <c r="U1527" s="0" t="n">
        <v>0</v>
      </c>
      <c r="V1527" s="0" t="n">
        <v>0</v>
      </c>
      <c r="W1527" s="0" t="n">
        <v>0</v>
      </c>
      <c r="X1527" s="0" t="n">
        <v>56.19</v>
      </c>
      <c r="Y1527" s="0" t="n">
        <v>0</v>
      </c>
      <c r="Z1527" s="0" t="n">
        <v>0</v>
      </c>
      <c r="AA1527" s="0" t="n">
        <v>5000000</v>
      </c>
      <c r="AB1527" s="0" t="n">
        <v>0</v>
      </c>
      <c r="AC1527" s="0" t="n">
        <v>0</v>
      </c>
      <c r="AD1527" s="0" t="s">
        <v>99</v>
      </c>
      <c r="AE1527" s="0" t="s">
        <v>99</v>
      </c>
      <c r="AH1527" s="0" t="n">
        <v>-100</v>
      </c>
      <c r="AI1527" s="0" t="s">
        <v>2133</v>
      </c>
      <c r="AJ1527" s="0" t="s">
        <v>32112</v>
      </c>
      <c r="AK1527" s="0" t="s">
        <v>31143</v>
      </c>
      <c r="AL1527" s="0" t="s">
        <v>2112</v>
      </c>
    </row>
    <row r="1528" customFormat="false" ht="15" hidden="false" customHeight="false" outlineLevel="0" collapsed="false">
      <c r="A1528" s="0" t="s">
        <v>35015</v>
      </c>
      <c r="B1528" s="0" t="s">
        <v>35016</v>
      </c>
      <c r="C1528" s="0" t="s">
        <v>35017</v>
      </c>
      <c r="D1528" s="0" t="s">
        <v>35017</v>
      </c>
      <c r="E1528" s="0" t="s">
        <v>35018</v>
      </c>
      <c r="F1528" s="0" t="s">
        <v>498</v>
      </c>
      <c r="G1528" s="0" t="n">
        <v>3</v>
      </c>
      <c r="H1528" s="0" t="n">
        <v>1</v>
      </c>
      <c r="I1528" s="0" t="n">
        <v>0.01</v>
      </c>
      <c r="J1528" s="0" t="n">
        <v>1000</v>
      </c>
      <c r="K1528" s="0" t="n">
        <v>-0.12</v>
      </c>
      <c r="L1528" s="0" t="n">
        <v>99.92</v>
      </c>
      <c r="M1528" s="0" t="n">
        <v>100.04</v>
      </c>
      <c r="N1528" s="0" t="n">
        <v>100.02</v>
      </c>
      <c r="O1528" s="0" t="n">
        <v>99.92</v>
      </c>
      <c r="P1528" s="0" t="n">
        <v>0</v>
      </c>
      <c r="Q1528" s="0" t="n">
        <v>0</v>
      </c>
      <c r="R1528" s="0" t="n">
        <v>0</v>
      </c>
      <c r="S1528" s="0" t="n">
        <v>99.98</v>
      </c>
      <c r="T1528" s="0" t="n">
        <v>100.02</v>
      </c>
      <c r="U1528" s="0" t="n">
        <v>99.9</v>
      </c>
      <c r="V1528" s="0" t="n">
        <v>100.05</v>
      </c>
      <c r="W1528" s="0" t="n">
        <v>197951</v>
      </c>
      <c r="X1528" s="0" t="n">
        <v>99.92</v>
      </c>
      <c r="Y1528" s="0" t="n">
        <v>100</v>
      </c>
      <c r="Z1528" s="0" t="n">
        <v>27</v>
      </c>
      <c r="AA1528" s="0" t="n">
        <v>7000000</v>
      </c>
      <c r="AB1528" s="0" t="n">
        <v>1998.4</v>
      </c>
      <c r="AC1528" s="0" t="n">
        <v>0</v>
      </c>
      <c r="AD1528" s="0" t="s">
        <v>99</v>
      </c>
      <c r="AE1528" s="0" t="s">
        <v>99</v>
      </c>
      <c r="AH1528" s="0" t="n">
        <v>800</v>
      </c>
      <c r="AI1528" s="0" t="s">
        <v>2133</v>
      </c>
      <c r="AJ1528" s="0" t="s">
        <v>32112</v>
      </c>
      <c r="AK1528" s="0" t="s">
        <v>31135</v>
      </c>
      <c r="AL1528" s="0" t="s">
        <v>2112</v>
      </c>
    </row>
    <row r="1529" customFormat="false" ht="15" hidden="false" customHeight="false" outlineLevel="0" collapsed="false">
      <c r="A1529" s="0" t="s">
        <v>35019</v>
      </c>
      <c r="B1529" s="0" t="s">
        <v>35020</v>
      </c>
      <c r="C1529" s="0" t="s">
        <v>19286</v>
      </c>
      <c r="D1529" s="0" t="s">
        <v>19286</v>
      </c>
      <c r="E1529" s="0" t="s">
        <v>35021</v>
      </c>
      <c r="F1529" s="0" t="s">
        <v>498</v>
      </c>
      <c r="G1529" s="0" t="n">
        <v>3</v>
      </c>
      <c r="H1529" s="0" t="n">
        <v>1</v>
      </c>
      <c r="I1529" s="0" t="n">
        <v>0.01</v>
      </c>
      <c r="J1529" s="0" t="n">
        <v>1000</v>
      </c>
      <c r="K1529" s="0" t="n">
        <v>0.08</v>
      </c>
      <c r="L1529" s="0" t="n">
        <v>91.88</v>
      </c>
      <c r="M1529" s="0" t="n">
        <v>91.83</v>
      </c>
      <c r="N1529" s="0" t="n">
        <v>92</v>
      </c>
      <c r="O1529" s="0" t="n">
        <v>91.96</v>
      </c>
      <c r="P1529" s="0" t="n">
        <v>0</v>
      </c>
      <c r="Q1529" s="0" t="n">
        <v>0</v>
      </c>
      <c r="R1529" s="0" t="n">
        <v>0</v>
      </c>
      <c r="S1529" s="0" t="n">
        <v>92.26</v>
      </c>
      <c r="T1529" s="0" t="n">
        <v>92.2</v>
      </c>
      <c r="U1529" s="0" t="n">
        <v>91.84</v>
      </c>
      <c r="V1529" s="0" t="n">
        <v>92.35</v>
      </c>
      <c r="W1529" s="0" t="n">
        <v>25857049</v>
      </c>
      <c r="X1529" s="0" t="n">
        <v>91.88</v>
      </c>
      <c r="Y1529" s="0" t="n">
        <v>92</v>
      </c>
      <c r="Z1529" s="0" t="n">
        <v>128</v>
      </c>
      <c r="AA1529" s="0" t="n">
        <v>10000000</v>
      </c>
      <c r="AB1529" s="0" t="n">
        <v>918.8</v>
      </c>
      <c r="AC1529" s="0" t="n">
        <v>0</v>
      </c>
      <c r="AD1529" s="0" t="s">
        <v>99</v>
      </c>
      <c r="AE1529" s="0" t="s">
        <v>99</v>
      </c>
      <c r="AH1529" s="0" t="n">
        <v>6</v>
      </c>
      <c r="AI1529" s="0" t="s">
        <v>2133</v>
      </c>
      <c r="AJ1529" s="0" t="s">
        <v>32112</v>
      </c>
      <c r="AK1529" s="0" t="s">
        <v>31135</v>
      </c>
      <c r="AL1529" s="0" t="s">
        <v>2112</v>
      </c>
    </row>
    <row r="1530" customFormat="false" ht="15" hidden="false" customHeight="false" outlineLevel="0" collapsed="false">
      <c r="A1530" s="0" t="s">
        <v>35022</v>
      </c>
      <c r="B1530" s="0" t="s">
        <v>35023</v>
      </c>
      <c r="C1530" s="0" t="s">
        <v>22673</v>
      </c>
      <c r="D1530" s="0" t="s">
        <v>22673</v>
      </c>
      <c r="E1530" s="0" t="s">
        <v>35024</v>
      </c>
      <c r="F1530" s="0" t="s">
        <v>498</v>
      </c>
      <c r="G1530" s="0" t="n">
        <v>3</v>
      </c>
      <c r="H1530" s="0" t="n">
        <v>1</v>
      </c>
      <c r="I1530" s="0" t="n">
        <v>0.01</v>
      </c>
      <c r="J1530" s="0" t="n">
        <v>1000</v>
      </c>
      <c r="K1530" s="0" t="n">
        <v>-0.48</v>
      </c>
      <c r="L1530" s="0" t="n">
        <v>96.5</v>
      </c>
      <c r="M1530" s="0" t="n">
        <v>96.97</v>
      </c>
      <c r="N1530" s="0" t="n">
        <v>96.18</v>
      </c>
      <c r="O1530" s="0" t="n">
        <v>96.5</v>
      </c>
      <c r="P1530" s="0" t="n">
        <v>0</v>
      </c>
      <c r="Q1530" s="0" t="n">
        <v>0</v>
      </c>
      <c r="R1530" s="0" t="n">
        <v>0</v>
      </c>
      <c r="S1530" s="0" t="n">
        <v>96.6</v>
      </c>
      <c r="T1530" s="0" t="n">
        <v>95.6</v>
      </c>
      <c r="U1530" s="0" t="n">
        <v>95.6</v>
      </c>
      <c r="V1530" s="0" t="n">
        <v>97.79</v>
      </c>
      <c r="W1530" s="0" t="n">
        <v>1840253</v>
      </c>
      <c r="X1530" s="0" t="n">
        <v>96.4</v>
      </c>
      <c r="Y1530" s="0" t="n">
        <v>96.5</v>
      </c>
      <c r="Z1530" s="0" t="n">
        <v>44</v>
      </c>
      <c r="AA1530" s="0" t="n">
        <v>8000000</v>
      </c>
      <c r="AB1530" s="0" t="n">
        <v>139925</v>
      </c>
      <c r="AC1530" s="0" t="n">
        <v>0</v>
      </c>
      <c r="AD1530" s="0" t="s">
        <v>99</v>
      </c>
      <c r="AE1530" s="0" t="s">
        <v>99</v>
      </c>
      <c r="AH1530" s="0" t="n">
        <v>8</v>
      </c>
      <c r="AI1530" s="0" t="s">
        <v>2133</v>
      </c>
      <c r="AJ1530" s="0" t="s">
        <v>32112</v>
      </c>
      <c r="AK1530" s="0" t="s">
        <v>31135</v>
      </c>
      <c r="AL1530" s="0" t="s">
        <v>2112</v>
      </c>
    </row>
    <row r="1531" customFormat="false" ht="15" hidden="false" customHeight="false" outlineLevel="0" collapsed="false">
      <c r="A1531" s="0" t="s">
        <v>35025</v>
      </c>
      <c r="B1531" s="0" t="s">
        <v>35026</v>
      </c>
      <c r="C1531" s="0" t="s">
        <v>26644</v>
      </c>
      <c r="D1531" s="0" t="s">
        <v>26644</v>
      </c>
      <c r="E1531" s="0" t="s">
        <v>35027</v>
      </c>
      <c r="F1531" s="0" t="s">
        <v>498</v>
      </c>
      <c r="G1531" s="0" t="n">
        <v>3</v>
      </c>
      <c r="H1531" s="0" t="n">
        <v>1</v>
      </c>
      <c r="I1531" s="0" t="n">
        <v>0.01</v>
      </c>
      <c r="J1531" s="0" t="n">
        <v>1000</v>
      </c>
      <c r="K1531" s="0" t="n">
        <v>-0.05</v>
      </c>
      <c r="L1531" s="0" t="n">
        <v>98.45</v>
      </c>
      <c r="M1531" s="0" t="n">
        <v>98.5</v>
      </c>
      <c r="N1531" s="0" t="n">
        <v>98.61</v>
      </c>
      <c r="O1531" s="0" t="n">
        <v>98.43</v>
      </c>
      <c r="P1531" s="0" t="n">
        <v>0</v>
      </c>
      <c r="Q1531" s="0" t="n">
        <v>0</v>
      </c>
      <c r="R1531" s="0" t="n">
        <v>0</v>
      </c>
      <c r="S1531" s="0" t="n">
        <v>98.48</v>
      </c>
      <c r="T1531" s="0" t="n">
        <v>98.5</v>
      </c>
      <c r="U1531" s="0" t="n">
        <v>98.12</v>
      </c>
      <c r="V1531" s="0" t="n">
        <v>98.59</v>
      </c>
      <c r="W1531" s="0" t="n">
        <v>6484194</v>
      </c>
      <c r="X1531" s="0" t="n">
        <v>98.34</v>
      </c>
      <c r="Y1531" s="0" t="n">
        <v>98.45</v>
      </c>
      <c r="Z1531" s="0" t="n">
        <v>194</v>
      </c>
      <c r="AA1531" s="0" t="n">
        <v>5000000</v>
      </c>
      <c r="AB1531" s="0" t="n">
        <v>19690</v>
      </c>
      <c r="AC1531" s="0" t="n">
        <v>0</v>
      </c>
      <c r="AD1531" s="0" t="s">
        <v>99</v>
      </c>
      <c r="AE1531" s="0" t="s">
        <v>99</v>
      </c>
      <c r="AH1531" s="0" t="n">
        <v>8</v>
      </c>
      <c r="AI1531" s="0" t="s">
        <v>2133</v>
      </c>
      <c r="AJ1531" s="0" t="s">
        <v>32112</v>
      </c>
      <c r="AK1531" s="0" t="s">
        <v>31135</v>
      </c>
      <c r="AL1531" s="0" t="s">
        <v>2112</v>
      </c>
    </row>
    <row r="1532" customFormat="false" ht="15" hidden="false" customHeight="false" outlineLevel="0" collapsed="false">
      <c r="A1532" s="0" t="s">
        <v>35028</v>
      </c>
      <c r="B1532" s="0" t="s">
        <v>35029</v>
      </c>
      <c r="C1532" s="0" t="s">
        <v>35030</v>
      </c>
      <c r="D1532" s="0" t="s">
        <v>35030</v>
      </c>
      <c r="E1532" s="0" t="s">
        <v>35031</v>
      </c>
      <c r="F1532" s="0" t="s">
        <v>498</v>
      </c>
      <c r="G1532" s="0" t="n">
        <v>3</v>
      </c>
      <c r="H1532" s="0" t="n">
        <v>1</v>
      </c>
      <c r="I1532" s="0" t="n">
        <v>0.01</v>
      </c>
      <c r="J1532" s="0" t="n">
        <v>833.34</v>
      </c>
      <c r="K1532" s="0" t="n">
        <v>0</v>
      </c>
      <c r="L1532" s="0" t="n">
        <v>0</v>
      </c>
      <c r="M1532" s="0" t="n">
        <v>0</v>
      </c>
      <c r="N1532" s="0" t="n">
        <v>0</v>
      </c>
      <c r="O1532" s="0" t="n">
        <v>0</v>
      </c>
      <c r="P1532" s="0" t="n">
        <v>0</v>
      </c>
      <c r="Q1532" s="0" t="n">
        <v>0</v>
      </c>
      <c r="R1532" s="0" t="n">
        <v>0</v>
      </c>
      <c r="S1532" s="0" t="n">
        <v>0</v>
      </c>
      <c r="T1532" s="0" t="n">
        <v>0</v>
      </c>
      <c r="U1532" s="0" t="n">
        <v>0</v>
      </c>
      <c r="V1532" s="0" t="n">
        <v>0</v>
      </c>
      <c r="W1532" s="0" t="n">
        <v>0</v>
      </c>
      <c r="X1532" s="0" t="n">
        <v>0</v>
      </c>
      <c r="Y1532" s="0" t="n">
        <v>0</v>
      </c>
      <c r="Z1532" s="0" t="n">
        <v>0</v>
      </c>
      <c r="AA1532" s="0" t="n">
        <v>2000000</v>
      </c>
      <c r="AB1532" s="0" t="n">
        <v>0</v>
      </c>
      <c r="AC1532" s="0" t="n">
        <v>0</v>
      </c>
      <c r="AD1532" s="0" t="s">
        <v>99</v>
      </c>
      <c r="AE1532" s="0" t="s">
        <v>99</v>
      </c>
      <c r="AH1532" s="0" t="n">
        <v>800</v>
      </c>
      <c r="AI1532" s="0" t="s">
        <v>2133</v>
      </c>
      <c r="AJ1532" s="0" t="s">
        <v>32112</v>
      </c>
      <c r="AK1532" s="0" t="s">
        <v>31135</v>
      </c>
      <c r="AL1532" s="0" t="s">
        <v>2112</v>
      </c>
    </row>
    <row r="1533" customFormat="false" ht="15" hidden="false" customHeight="false" outlineLevel="0" collapsed="false">
      <c r="A1533" s="0" t="s">
        <v>35032</v>
      </c>
      <c r="B1533" s="0" t="s">
        <v>35033</v>
      </c>
      <c r="C1533" s="0" t="s">
        <v>35034</v>
      </c>
      <c r="D1533" s="0" t="s">
        <v>35034</v>
      </c>
      <c r="E1533" s="0" t="s">
        <v>35035</v>
      </c>
      <c r="F1533" s="0" t="s">
        <v>1987</v>
      </c>
      <c r="G1533" s="0" t="n">
        <v>3</v>
      </c>
      <c r="H1533" s="0" t="n">
        <v>1</v>
      </c>
      <c r="I1533" s="0" t="n">
        <v>0.01</v>
      </c>
      <c r="J1533" s="0" t="n">
        <v>692.32</v>
      </c>
      <c r="K1533" s="0" t="n">
        <v>0</v>
      </c>
      <c r="L1533" s="0" t="n">
        <v>0</v>
      </c>
      <c r="M1533" s="0" t="n">
        <v>0</v>
      </c>
      <c r="N1533" s="0" t="n">
        <v>0</v>
      </c>
      <c r="O1533" s="0" t="n">
        <v>0</v>
      </c>
      <c r="P1533" s="0" t="n">
        <v>0</v>
      </c>
      <c r="Q1533" s="0" t="n">
        <v>0</v>
      </c>
      <c r="R1533" s="0" t="n">
        <v>0</v>
      </c>
      <c r="S1533" s="0" t="n">
        <v>0</v>
      </c>
      <c r="T1533" s="0" t="n">
        <v>0</v>
      </c>
      <c r="U1533" s="0" t="n">
        <v>0</v>
      </c>
      <c r="V1533" s="0" t="n">
        <v>0</v>
      </c>
      <c r="W1533" s="0" t="n">
        <v>0</v>
      </c>
      <c r="X1533" s="0" t="n">
        <v>0</v>
      </c>
      <c r="Y1533" s="0" t="n">
        <v>0</v>
      </c>
      <c r="Z1533" s="0" t="n">
        <v>0</v>
      </c>
      <c r="AA1533" s="0" t="n">
        <v>1150000</v>
      </c>
      <c r="AB1533" s="0" t="n">
        <v>0</v>
      </c>
      <c r="AC1533" s="0" t="n">
        <v>0</v>
      </c>
      <c r="AD1533" s="0" t="s">
        <v>99</v>
      </c>
      <c r="AE1533" s="0" t="s">
        <v>99</v>
      </c>
      <c r="AH1533" s="0" t="n">
        <v>800</v>
      </c>
      <c r="AI1533" s="0" t="s">
        <v>2133</v>
      </c>
      <c r="AJ1533" s="0" t="s">
        <v>32112</v>
      </c>
      <c r="AK1533" s="0" t="s">
        <v>31143</v>
      </c>
      <c r="AL1533" s="0" t="s">
        <v>2112</v>
      </c>
    </row>
    <row r="1534" customFormat="false" ht="15" hidden="false" customHeight="false" outlineLevel="0" collapsed="false">
      <c r="A1534" s="0" t="s">
        <v>35036</v>
      </c>
      <c r="B1534" s="0" t="s">
        <v>35037</v>
      </c>
      <c r="C1534" s="0" t="s">
        <v>17963</v>
      </c>
      <c r="D1534" s="0" t="s">
        <v>17963</v>
      </c>
      <c r="E1534" s="0" t="s">
        <v>35038</v>
      </c>
      <c r="F1534" s="0" t="s">
        <v>498</v>
      </c>
      <c r="G1534" s="0" t="n">
        <v>3</v>
      </c>
      <c r="H1534" s="0" t="n">
        <v>1</v>
      </c>
      <c r="I1534" s="0" t="n">
        <v>0.01</v>
      </c>
      <c r="J1534" s="0" t="n">
        <v>800</v>
      </c>
      <c r="K1534" s="0" t="n">
        <v>1.06</v>
      </c>
      <c r="L1534" s="0" t="n">
        <v>83.99</v>
      </c>
      <c r="M1534" s="0" t="n">
        <v>83.11</v>
      </c>
      <c r="N1534" s="0" t="n">
        <v>81.61</v>
      </c>
      <c r="O1534" s="0" t="n">
        <v>83.54</v>
      </c>
      <c r="P1534" s="0" t="n">
        <v>0</v>
      </c>
      <c r="Q1534" s="0" t="n">
        <v>0</v>
      </c>
      <c r="R1534" s="0" t="n">
        <v>0</v>
      </c>
      <c r="S1534" s="0" t="n">
        <v>83.44</v>
      </c>
      <c r="T1534" s="0" t="n">
        <v>83.37</v>
      </c>
      <c r="U1534" s="0" t="n">
        <v>82.93</v>
      </c>
      <c r="V1534" s="0" t="n">
        <v>83.99</v>
      </c>
      <c r="W1534" s="0" t="n">
        <v>102803</v>
      </c>
      <c r="X1534" s="0" t="n">
        <v>83.88</v>
      </c>
      <c r="Y1534" s="0" t="n">
        <v>84.48</v>
      </c>
      <c r="Z1534" s="0" t="n">
        <v>23</v>
      </c>
      <c r="AA1534" s="0" t="n">
        <v>200000</v>
      </c>
      <c r="AB1534" s="0" t="n">
        <v>671.92</v>
      </c>
      <c r="AC1534" s="0" t="n">
        <v>0</v>
      </c>
      <c r="AD1534" s="0" t="s">
        <v>99</v>
      </c>
      <c r="AE1534" s="0" t="s">
        <v>99</v>
      </c>
      <c r="AH1534" s="0" t="n">
        <v>6</v>
      </c>
      <c r="AI1534" s="0" t="s">
        <v>2133</v>
      </c>
      <c r="AJ1534" s="0" t="s">
        <v>32112</v>
      </c>
      <c r="AK1534" s="0" t="s">
        <v>31135</v>
      </c>
      <c r="AL1534" s="0" t="s">
        <v>2112</v>
      </c>
    </row>
    <row r="1535" customFormat="false" ht="15" hidden="false" customHeight="false" outlineLevel="0" collapsed="false">
      <c r="A1535" s="0" t="s">
        <v>35039</v>
      </c>
      <c r="B1535" s="0" t="s">
        <v>35040</v>
      </c>
      <c r="C1535" s="0" t="s">
        <v>20852</v>
      </c>
      <c r="D1535" s="0" t="s">
        <v>20852</v>
      </c>
      <c r="E1535" s="0" t="s">
        <v>35041</v>
      </c>
      <c r="F1535" s="0" t="s">
        <v>498</v>
      </c>
      <c r="G1535" s="0" t="n">
        <v>3</v>
      </c>
      <c r="H1535" s="0" t="n">
        <v>1</v>
      </c>
      <c r="I1535" s="0" t="n">
        <v>0.01</v>
      </c>
      <c r="J1535" s="0" t="n">
        <v>1000</v>
      </c>
      <c r="K1535" s="0" t="n">
        <v>1.52</v>
      </c>
      <c r="L1535" s="0" t="n">
        <v>69.55</v>
      </c>
      <c r="M1535" s="0" t="n">
        <v>68.66</v>
      </c>
      <c r="N1535" s="0" t="n">
        <v>68.99</v>
      </c>
      <c r="O1535" s="0" t="n">
        <v>69.4</v>
      </c>
      <c r="P1535" s="0" t="n">
        <v>0</v>
      </c>
      <c r="Q1535" s="0" t="n">
        <v>0</v>
      </c>
      <c r="R1535" s="0" t="n">
        <v>0</v>
      </c>
      <c r="S1535" s="0" t="n">
        <v>69.29</v>
      </c>
      <c r="T1535" s="0" t="n">
        <v>68.97</v>
      </c>
      <c r="U1535" s="0" t="n">
        <v>68.95</v>
      </c>
      <c r="V1535" s="0" t="n">
        <v>69.55</v>
      </c>
      <c r="W1535" s="0" t="n">
        <v>51274</v>
      </c>
      <c r="X1535" s="0" t="n">
        <v>69.25</v>
      </c>
      <c r="Y1535" s="0" t="n">
        <v>69.55</v>
      </c>
      <c r="Z1535" s="0" t="n">
        <v>22</v>
      </c>
      <c r="AA1535" s="0" t="n">
        <v>150000</v>
      </c>
      <c r="AB1535" s="0" t="n">
        <v>5564</v>
      </c>
      <c r="AC1535" s="0" t="n">
        <v>0</v>
      </c>
      <c r="AD1535" s="0" t="s">
        <v>99</v>
      </c>
      <c r="AE1535" s="0" t="s">
        <v>99</v>
      </c>
      <c r="AH1535" s="0" t="n">
        <v>6</v>
      </c>
      <c r="AI1535" s="0" t="s">
        <v>2133</v>
      </c>
      <c r="AJ1535" s="0" t="s">
        <v>32112</v>
      </c>
      <c r="AK1535" s="0" t="s">
        <v>31135</v>
      </c>
      <c r="AL1535" s="0" t="s">
        <v>2112</v>
      </c>
    </row>
    <row r="1536" customFormat="false" ht="15" hidden="false" customHeight="false" outlineLevel="0" collapsed="false">
      <c r="A1536" s="0" t="s">
        <v>35042</v>
      </c>
      <c r="B1536" s="0" t="s">
        <v>35043</v>
      </c>
      <c r="C1536" s="0" t="s">
        <v>35044</v>
      </c>
      <c r="D1536" s="0" t="s">
        <v>35044</v>
      </c>
      <c r="E1536" s="0" t="s">
        <v>35045</v>
      </c>
      <c r="F1536" s="0" t="s">
        <v>498</v>
      </c>
      <c r="G1536" s="0" t="n">
        <v>3</v>
      </c>
      <c r="H1536" s="0" t="n">
        <v>1</v>
      </c>
      <c r="I1536" s="0" t="n">
        <v>0.01</v>
      </c>
      <c r="J1536" s="0" t="n">
        <v>1000</v>
      </c>
      <c r="K1536" s="0" t="n">
        <v>0.91</v>
      </c>
      <c r="L1536" s="0" t="n">
        <v>100.84</v>
      </c>
      <c r="M1536" s="0" t="n">
        <v>99.92</v>
      </c>
      <c r="N1536" s="0" t="n">
        <v>84.46</v>
      </c>
      <c r="O1536" s="0" t="n">
        <v>100.77</v>
      </c>
      <c r="P1536" s="0" t="n">
        <v>0</v>
      </c>
      <c r="Q1536" s="0" t="n">
        <v>0</v>
      </c>
      <c r="R1536" s="0" t="n">
        <v>0</v>
      </c>
      <c r="S1536" s="0" t="n">
        <v>100.77</v>
      </c>
      <c r="T1536" s="0" t="n">
        <v>99.93</v>
      </c>
      <c r="U1536" s="0" t="n">
        <v>99.93</v>
      </c>
      <c r="V1536" s="0" t="n">
        <v>100.84</v>
      </c>
      <c r="W1536" s="0" t="n">
        <v>20154</v>
      </c>
      <c r="X1536" s="0" t="n">
        <v>91.18</v>
      </c>
      <c r="Y1536" s="0" t="n">
        <v>100.89</v>
      </c>
      <c r="Z1536" s="0" t="n">
        <v>7</v>
      </c>
      <c r="AA1536" s="0" t="n">
        <v>500000</v>
      </c>
      <c r="AB1536" s="0" t="n">
        <v>10084</v>
      </c>
      <c r="AC1536" s="0" t="n">
        <v>0</v>
      </c>
      <c r="AD1536" s="0" t="s">
        <v>99</v>
      </c>
      <c r="AE1536" s="0" t="s">
        <v>99</v>
      </c>
      <c r="AH1536" s="0" t="n">
        <v>800</v>
      </c>
      <c r="AI1536" s="0" t="s">
        <v>2133</v>
      </c>
      <c r="AJ1536" s="0" t="s">
        <v>32112</v>
      </c>
      <c r="AK1536" s="0" t="s">
        <v>31135</v>
      </c>
      <c r="AL1536" s="0" t="s">
        <v>2112</v>
      </c>
    </row>
    <row r="1537" customFormat="false" ht="15" hidden="false" customHeight="false" outlineLevel="0" collapsed="false">
      <c r="A1537" s="0" t="s">
        <v>35046</v>
      </c>
      <c r="B1537" s="0" t="s">
        <v>35047</v>
      </c>
      <c r="C1537" s="0" t="s">
        <v>35048</v>
      </c>
      <c r="D1537" s="0" t="s">
        <v>35048</v>
      </c>
      <c r="E1537" s="0" t="s">
        <v>35049</v>
      </c>
      <c r="F1537" s="0" t="s">
        <v>498</v>
      </c>
      <c r="G1537" s="0" t="n">
        <v>3</v>
      </c>
      <c r="H1537" s="0" t="n">
        <v>1</v>
      </c>
      <c r="I1537" s="0" t="n">
        <v>0.01</v>
      </c>
      <c r="J1537" s="0" t="n">
        <v>1000</v>
      </c>
      <c r="K1537" s="0" t="n">
        <v>0</v>
      </c>
      <c r="L1537" s="0" t="n">
        <v>0</v>
      </c>
      <c r="M1537" s="0" t="n">
        <v>0</v>
      </c>
      <c r="N1537" s="0" t="n">
        <v>0</v>
      </c>
      <c r="O1537" s="0" t="n">
        <v>0</v>
      </c>
      <c r="P1537" s="0" t="n">
        <v>0</v>
      </c>
      <c r="Q1537" s="0" t="n">
        <v>0</v>
      </c>
      <c r="R1537" s="0" t="n">
        <v>0</v>
      </c>
      <c r="S1537" s="0" t="n">
        <v>0</v>
      </c>
      <c r="T1537" s="0" t="n">
        <v>0</v>
      </c>
      <c r="U1537" s="0" t="n">
        <v>0</v>
      </c>
      <c r="V1537" s="0" t="n">
        <v>0</v>
      </c>
      <c r="W1537" s="0" t="n">
        <v>0</v>
      </c>
      <c r="X1537" s="0" t="n">
        <v>0</v>
      </c>
      <c r="Y1537" s="0" t="n">
        <v>0</v>
      </c>
      <c r="Z1537" s="0" t="n">
        <v>0</v>
      </c>
      <c r="AA1537" s="0" t="n">
        <v>1000000</v>
      </c>
      <c r="AB1537" s="0" t="n">
        <v>0</v>
      </c>
      <c r="AC1537" s="0" t="n">
        <v>0</v>
      </c>
      <c r="AD1537" s="0" t="s">
        <v>99</v>
      </c>
      <c r="AE1537" s="0" t="s">
        <v>99</v>
      </c>
      <c r="AH1537" s="0" t="n">
        <v>6</v>
      </c>
      <c r="AI1537" s="0" t="s">
        <v>2133</v>
      </c>
      <c r="AJ1537" s="0" t="s">
        <v>32112</v>
      </c>
      <c r="AK1537" s="0" t="s">
        <v>31135</v>
      </c>
      <c r="AL1537" s="0" t="s">
        <v>2112</v>
      </c>
    </row>
    <row r="1538" customFormat="false" ht="15" hidden="false" customHeight="false" outlineLevel="0" collapsed="false">
      <c r="A1538" s="0" t="s">
        <v>35050</v>
      </c>
      <c r="B1538" s="0" t="s">
        <v>35051</v>
      </c>
      <c r="C1538" s="0" t="s">
        <v>35052</v>
      </c>
      <c r="D1538" s="0" t="s">
        <v>35052</v>
      </c>
      <c r="E1538" s="0" t="s">
        <v>35053</v>
      </c>
      <c r="F1538" s="0" t="s">
        <v>1988</v>
      </c>
      <c r="G1538" s="0" t="n">
        <v>3</v>
      </c>
      <c r="H1538" s="0" t="n">
        <v>1</v>
      </c>
      <c r="I1538" s="0" t="n">
        <v>0.01</v>
      </c>
      <c r="J1538" s="0" t="n">
        <v>250</v>
      </c>
      <c r="K1538" s="0" t="n">
        <v>-0.09</v>
      </c>
      <c r="L1538" s="0" t="n">
        <v>99.83</v>
      </c>
      <c r="M1538" s="0" t="n">
        <v>99.92</v>
      </c>
      <c r="N1538" s="0" t="n">
        <v>99.6</v>
      </c>
      <c r="O1538" s="0" t="n">
        <v>99.83</v>
      </c>
      <c r="P1538" s="0" t="n">
        <v>0</v>
      </c>
      <c r="Q1538" s="0" t="n">
        <v>0</v>
      </c>
      <c r="R1538" s="0" t="n">
        <v>0</v>
      </c>
      <c r="S1538" s="0" t="n">
        <v>99.83</v>
      </c>
      <c r="T1538" s="0" t="n">
        <v>99.93</v>
      </c>
      <c r="U1538" s="0" t="n">
        <v>99.52</v>
      </c>
      <c r="V1538" s="0" t="n">
        <v>99.94</v>
      </c>
      <c r="W1538" s="0" t="n">
        <v>88103</v>
      </c>
      <c r="X1538" s="0" t="n">
        <v>99.83</v>
      </c>
      <c r="Y1538" s="0" t="n">
        <v>99.85</v>
      </c>
      <c r="Z1538" s="0" t="n">
        <v>22</v>
      </c>
      <c r="AA1538" s="0" t="n">
        <v>2000000</v>
      </c>
      <c r="AB1538" s="0" t="n">
        <v>16721.53</v>
      </c>
      <c r="AC1538" s="0" t="n">
        <v>0</v>
      </c>
      <c r="AD1538" s="0" t="s">
        <v>99</v>
      </c>
      <c r="AE1538" s="0" t="s">
        <v>99</v>
      </c>
      <c r="AH1538" s="0" t="n">
        <v>-100</v>
      </c>
      <c r="AI1538" s="0" t="s">
        <v>2133</v>
      </c>
      <c r="AJ1538" s="0" t="s">
        <v>32112</v>
      </c>
      <c r="AK1538" s="0" t="s">
        <v>32292</v>
      </c>
      <c r="AL1538" s="0" t="s">
        <v>2112</v>
      </c>
    </row>
    <row r="1539" customFormat="false" ht="15" hidden="false" customHeight="false" outlineLevel="0" collapsed="false">
      <c r="A1539" s="0" t="s">
        <v>35054</v>
      </c>
      <c r="C1539" s="0" t="s">
        <v>20569</v>
      </c>
      <c r="D1539" s="0" t="s">
        <v>20569</v>
      </c>
      <c r="E1539" s="0" t="s">
        <v>35055</v>
      </c>
      <c r="F1539" s="0" t="s">
        <v>497</v>
      </c>
      <c r="G1539" s="0" t="n">
        <v>1</v>
      </c>
      <c r="H1539" s="0" t="n">
        <v>1</v>
      </c>
      <c r="I1539" s="0" t="n">
        <v>0.01</v>
      </c>
      <c r="J1539" s="0" t="n">
        <v>1000</v>
      </c>
      <c r="K1539" s="0" t="n">
        <v>-0.15</v>
      </c>
      <c r="L1539" s="0" t="n">
        <v>80.24</v>
      </c>
      <c r="M1539" s="0" t="n">
        <v>80.37</v>
      </c>
      <c r="N1539" s="0" t="n">
        <v>80.47</v>
      </c>
      <c r="O1539" s="0" t="n">
        <v>80.25</v>
      </c>
      <c r="P1539" s="0" t="n">
        <v>0</v>
      </c>
      <c r="Q1539" s="0" t="n">
        <v>0</v>
      </c>
      <c r="R1539" s="0" t="n">
        <v>0</v>
      </c>
      <c r="S1539" s="0" t="n">
        <v>80.47</v>
      </c>
      <c r="T1539" s="0" t="n">
        <v>82.05</v>
      </c>
      <c r="U1539" s="0" t="n">
        <v>79.68</v>
      </c>
      <c r="V1539" s="0" t="n">
        <v>82.05</v>
      </c>
      <c r="W1539" s="0" t="n">
        <v>417660</v>
      </c>
      <c r="X1539" s="0" t="n">
        <v>79.82</v>
      </c>
      <c r="Y1539" s="0" t="n">
        <v>80.24</v>
      </c>
      <c r="Z1539" s="0" t="n">
        <v>93</v>
      </c>
      <c r="AA1539" s="0" t="n">
        <v>10000000</v>
      </c>
      <c r="AB1539" s="0" t="n">
        <v>802.4</v>
      </c>
      <c r="AC1539" s="0" t="n">
        <v>0</v>
      </c>
      <c r="AD1539" s="0" t="s">
        <v>99</v>
      </c>
      <c r="AE1539" s="0" t="s">
        <v>99</v>
      </c>
      <c r="AH1539" s="0" t="n">
        <v>-100</v>
      </c>
      <c r="AI1539" s="0" t="s">
        <v>2133</v>
      </c>
      <c r="AJ1539" s="0" t="s">
        <v>32112</v>
      </c>
      <c r="AK1539" s="0" t="s">
        <v>31249</v>
      </c>
      <c r="AL1539" s="0" t="s">
        <v>2112</v>
      </c>
    </row>
    <row r="1540" customFormat="false" ht="15" hidden="false" customHeight="false" outlineLevel="0" collapsed="false">
      <c r="A1540" s="0" t="s">
        <v>35056</v>
      </c>
      <c r="C1540" s="0" t="s">
        <v>26519</v>
      </c>
      <c r="D1540" s="0" t="s">
        <v>26519</v>
      </c>
      <c r="E1540" s="0" t="s">
        <v>35057</v>
      </c>
      <c r="F1540" s="0" t="s">
        <v>497</v>
      </c>
      <c r="G1540" s="0" t="n">
        <v>1</v>
      </c>
      <c r="H1540" s="0" t="n">
        <v>1</v>
      </c>
      <c r="I1540" s="0" t="n">
        <v>0.01</v>
      </c>
      <c r="J1540" s="0" t="n">
        <v>1000</v>
      </c>
      <c r="K1540" s="0" t="n">
        <v>-0.97</v>
      </c>
      <c r="L1540" s="0" t="n">
        <v>68.33</v>
      </c>
      <c r="M1540" s="0" t="n">
        <v>69</v>
      </c>
      <c r="N1540" s="0" t="n">
        <v>69.2</v>
      </c>
      <c r="O1540" s="0" t="n">
        <v>68.32</v>
      </c>
      <c r="P1540" s="0" t="n">
        <v>0</v>
      </c>
      <c r="Q1540" s="0" t="n">
        <v>0</v>
      </c>
      <c r="R1540" s="0" t="n">
        <v>0</v>
      </c>
      <c r="S1540" s="0" t="n">
        <v>68.94</v>
      </c>
      <c r="T1540" s="0" t="n">
        <v>69.47</v>
      </c>
      <c r="U1540" s="0" t="n">
        <v>67.91</v>
      </c>
      <c r="V1540" s="0" t="n">
        <v>69.5</v>
      </c>
      <c r="W1540" s="0" t="n">
        <v>679070</v>
      </c>
      <c r="X1540" s="0" t="n">
        <v>68.29</v>
      </c>
      <c r="Y1540" s="0" t="n">
        <v>68.33</v>
      </c>
      <c r="Z1540" s="0" t="n">
        <v>93</v>
      </c>
      <c r="AA1540" s="0" t="n">
        <v>10000000</v>
      </c>
      <c r="AB1540" s="0" t="n">
        <v>683.3</v>
      </c>
      <c r="AC1540" s="0" t="n">
        <v>0</v>
      </c>
      <c r="AD1540" s="0" t="s">
        <v>99</v>
      </c>
      <c r="AE1540" s="0" t="s">
        <v>99</v>
      </c>
      <c r="AH1540" s="0" t="n">
        <v>-100</v>
      </c>
      <c r="AI1540" s="0" t="s">
        <v>2133</v>
      </c>
      <c r="AJ1540" s="0" t="s">
        <v>32112</v>
      </c>
      <c r="AK1540" s="0" t="s">
        <v>31249</v>
      </c>
      <c r="AL1540" s="0" t="s">
        <v>2112</v>
      </c>
    </row>
    <row r="1541" customFormat="false" ht="15" hidden="false" customHeight="false" outlineLevel="0" collapsed="false">
      <c r="A1541" s="0" t="s">
        <v>35058</v>
      </c>
      <c r="C1541" s="0" t="s">
        <v>25560</v>
      </c>
      <c r="D1541" s="0" t="s">
        <v>25560</v>
      </c>
      <c r="E1541" s="0" t="s">
        <v>35059</v>
      </c>
      <c r="F1541" s="0" t="s">
        <v>497</v>
      </c>
      <c r="G1541" s="0" t="n">
        <v>1</v>
      </c>
      <c r="H1541" s="0" t="n">
        <v>1</v>
      </c>
      <c r="I1541" s="0" t="n">
        <v>0.01</v>
      </c>
      <c r="J1541" s="0" t="n">
        <v>1000</v>
      </c>
      <c r="K1541" s="0" t="n">
        <v>5.04</v>
      </c>
      <c r="L1541" s="0" t="n">
        <v>68.8</v>
      </c>
      <c r="M1541" s="0" t="n">
        <v>65.6</v>
      </c>
      <c r="N1541" s="0" t="n">
        <v>69.29</v>
      </c>
      <c r="O1541" s="0" t="n">
        <v>68.8</v>
      </c>
      <c r="P1541" s="0" t="n">
        <v>0</v>
      </c>
      <c r="Q1541" s="0" t="n">
        <v>0</v>
      </c>
      <c r="R1541" s="0" t="n">
        <v>0</v>
      </c>
      <c r="S1541" s="0" t="n">
        <v>68.55</v>
      </c>
      <c r="T1541" s="0" t="n">
        <v>69.79</v>
      </c>
      <c r="U1541" s="0" t="n">
        <v>67.59</v>
      </c>
      <c r="V1541" s="0" t="n">
        <v>69.79</v>
      </c>
      <c r="W1541" s="0" t="n">
        <v>31535</v>
      </c>
      <c r="X1541" s="0" t="n">
        <v>67.97</v>
      </c>
      <c r="Y1541" s="0" t="n">
        <v>68.8</v>
      </c>
      <c r="Z1541" s="0" t="n">
        <v>20</v>
      </c>
      <c r="AA1541" s="0" t="n">
        <v>10000000</v>
      </c>
      <c r="AB1541" s="0" t="n">
        <v>688</v>
      </c>
      <c r="AC1541" s="0" t="n">
        <v>0</v>
      </c>
      <c r="AD1541" s="0" t="s">
        <v>99</v>
      </c>
      <c r="AE1541" s="0" t="s">
        <v>99</v>
      </c>
      <c r="AH1541" s="0" t="n">
        <v>-100</v>
      </c>
      <c r="AI1541" s="0" t="s">
        <v>2133</v>
      </c>
      <c r="AJ1541" s="0" t="s">
        <v>32112</v>
      </c>
      <c r="AK1541" s="0" t="s">
        <v>31249</v>
      </c>
      <c r="AL1541" s="0" t="s">
        <v>2112</v>
      </c>
    </row>
    <row r="1542" customFormat="false" ht="15" hidden="false" customHeight="false" outlineLevel="0" collapsed="false">
      <c r="A1542" s="0" t="s">
        <v>35060</v>
      </c>
      <c r="C1542" s="0" t="s">
        <v>2124</v>
      </c>
      <c r="D1542" s="0" t="s">
        <v>2124</v>
      </c>
      <c r="E1542" s="0" t="s">
        <v>35061</v>
      </c>
      <c r="F1542" s="0" t="s">
        <v>497</v>
      </c>
      <c r="G1542" s="0" t="n">
        <v>1</v>
      </c>
      <c r="H1542" s="0" t="n">
        <v>1</v>
      </c>
      <c r="I1542" s="0" t="n">
        <v>0.01</v>
      </c>
      <c r="J1542" s="0" t="n">
        <v>1000</v>
      </c>
      <c r="K1542" s="0" t="n">
        <v>-0.46</v>
      </c>
      <c r="L1542" s="0" t="n">
        <v>54.6</v>
      </c>
      <c r="M1542" s="0" t="n">
        <v>54.88</v>
      </c>
      <c r="N1542" s="0" t="n">
        <v>54.95</v>
      </c>
      <c r="O1542" s="0" t="n">
        <v>54.6</v>
      </c>
      <c r="P1542" s="0" t="n">
        <v>0</v>
      </c>
      <c r="Q1542" s="0" t="n">
        <v>0</v>
      </c>
      <c r="R1542" s="0" t="n">
        <v>0</v>
      </c>
      <c r="S1542" s="0" t="n">
        <v>54.78</v>
      </c>
      <c r="T1542" s="0" t="n">
        <v>55</v>
      </c>
      <c r="U1542" s="0" t="n">
        <v>54.57</v>
      </c>
      <c r="V1542" s="0" t="n">
        <v>55.24</v>
      </c>
      <c r="W1542" s="0" t="n">
        <v>818890</v>
      </c>
      <c r="X1542" s="0" t="n">
        <v>54.59</v>
      </c>
      <c r="Y1542" s="0" t="n">
        <v>54.6</v>
      </c>
      <c r="Z1542" s="0" t="n">
        <v>107</v>
      </c>
      <c r="AA1542" s="0" t="n">
        <v>10000000</v>
      </c>
      <c r="AB1542" s="0" t="n">
        <v>1092</v>
      </c>
      <c r="AC1542" s="0" t="n">
        <v>0</v>
      </c>
      <c r="AD1542" s="0" t="s">
        <v>99</v>
      </c>
      <c r="AE1542" s="0" t="s">
        <v>99</v>
      </c>
      <c r="AH1542" s="0" t="n">
        <v>-100</v>
      </c>
      <c r="AI1542" s="0" t="s">
        <v>2133</v>
      </c>
      <c r="AJ1542" s="0" t="s">
        <v>32112</v>
      </c>
      <c r="AK1542" s="0" t="s">
        <v>31249</v>
      </c>
      <c r="AL1542" s="0" t="s">
        <v>2112</v>
      </c>
    </row>
    <row r="1543" customFormat="false" ht="15" hidden="false" customHeight="false" outlineLevel="0" collapsed="false">
      <c r="A1543" s="0" t="s">
        <v>35062</v>
      </c>
      <c r="C1543" s="0" t="s">
        <v>20810</v>
      </c>
      <c r="D1543" s="0" t="s">
        <v>20810</v>
      </c>
      <c r="E1543" s="0" t="s">
        <v>35063</v>
      </c>
      <c r="F1543" s="0" t="s">
        <v>497</v>
      </c>
      <c r="G1543" s="0" t="n">
        <v>1</v>
      </c>
      <c r="H1543" s="0" t="n">
        <v>1</v>
      </c>
      <c r="I1543" s="0" t="n">
        <v>0.01</v>
      </c>
      <c r="J1543" s="0" t="n">
        <v>1000</v>
      </c>
      <c r="K1543" s="0" t="n">
        <v>-0.24</v>
      </c>
      <c r="L1543" s="0" t="n">
        <v>57.06</v>
      </c>
      <c r="M1543" s="0" t="n">
        <v>57.2</v>
      </c>
      <c r="N1543" s="0" t="n">
        <v>58.46</v>
      </c>
      <c r="O1543" s="0" t="n">
        <v>57.06</v>
      </c>
      <c r="P1543" s="0" t="n">
        <v>0</v>
      </c>
      <c r="Q1543" s="0" t="n">
        <v>0</v>
      </c>
      <c r="R1543" s="0" t="n">
        <v>0</v>
      </c>
      <c r="S1543" s="0" t="n">
        <v>57.16</v>
      </c>
      <c r="T1543" s="0" t="n">
        <v>57.2</v>
      </c>
      <c r="U1543" s="0" t="n">
        <v>57.01</v>
      </c>
      <c r="V1543" s="0" t="n">
        <v>57.2</v>
      </c>
      <c r="W1543" s="0" t="n">
        <v>153192</v>
      </c>
      <c r="X1543" s="0" t="n">
        <v>57.05</v>
      </c>
      <c r="Y1543" s="0" t="n">
        <v>57.06</v>
      </c>
      <c r="Z1543" s="0" t="n">
        <v>27</v>
      </c>
      <c r="AA1543" s="0" t="n">
        <v>10000000</v>
      </c>
      <c r="AB1543" s="0" t="n">
        <v>570.6</v>
      </c>
      <c r="AC1543" s="0" t="n">
        <v>0</v>
      </c>
      <c r="AD1543" s="0" t="s">
        <v>99</v>
      </c>
      <c r="AE1543" s="0" t="s">
        <v>99</v>
      </c>
      <c r="AH1543" s="0" t="n">
        <v>-100</v>
      </c>
      <c r="AI1543" s="0" t="s">
        <v>2133</v>
      </c>
      <c r="AJ1543" s="0" t="s">
        <v>32112</v>
      </c>
      <c r="AK1543" s="0" t="s">
        <v>31249</v>
      </c>
      <c r="AL1543" s="0" t="s">
        <v>2112</v>
      </c>
    </row>
    <row r="1544" customFormat="false" ht="15" hidden="false" customHeight="false" outlineLevel="0" collapsed="false">
      <c r="A1544" s="0" t="s">
        <v>35064</v>
      </c>
      <c r="C1544" s="0" t="s">
        <v>19170</v>
      </c>
      <c r="D1544" s="0" t="s">
        <v>19170</v>
      </c>
      <c r="E1544" s="0" t="s">
        <v>35065</v>
      </c>
      <c r="F1544" s="0" t="s">
        <v>497</v>
      </c>
      <c r="G1544" s="0" t="n">
        <v>1</v>
      </c>
      <c r="H1544" s="0" t="n">
        <v>1</v>
      </c>
      <c r="I1544" s="0" t="n">
        <v>0.01</v>
      </c>
      <c r="J1544" s="0" t="n">
        <v>1000</v>
      </c>
      <c r="K1544" s="0" t="n">
        <v>-0.81</v>
      </c>
      <c r="L1544" s="0" t="n">
        <v>57.53</v>
      </c>
      <c r="M1544" s="0" t="n">
        <v>58</v>
      </c>
      <c r="N1544" s="0" t="n">
        <v>58.14</v>
      </c>
      <c r="O1544" s="0" t="n">
        <v>57.53</v>
      </c>
      <c r="P1544" s="0" t="n">
        <v>0</v>
      </c>
      <c r="Q1544" s="0" t="n">
        <v>0</v>
      </c>
      <c r="R1544" s="0" t="n">
        <v>0</v>
      </c>
      <c r="S1544" s="0" t="n">
        <v>57.96</v>
      </c>
      <c r="T1544" s="0" t="n">
        <v>58.01</v>
      </c>
      <c r="U1544" s="0" t="n">
        <v>57.21</v>
      </c>
      <c r="V1544" s="0" t="n">
        <v>58.01</v>
      </c>
      <c r="W1544" s="0" t="n">
        <v>827146</v>
      </c>
      <c r="X1544" s="0" t="n">
        <v>57.51</v>
      </c>
      <c r="Y1544" s="0" t="n">
        <v>57.53</v>
      </c>
      <c r="Z1544" s="0" t="n">
        <v>35</v>
      </c>
      <c r="AA1544" s="0" t="n">
        <v>10000000</v>
      </c>
      <c r="AB1544" s="0" t="n">
        <v>575.3</v>
      </c>
      <c r="AC1544" s="0" t="n">
        <v>0</v>
      </c>
      <c r="AD1544" s="0" t="s">
        <v>99</v>
      </c>
      <c r="AE1544" s="0" t="s">
        <v>99</v>
      </c>
      <c r="AH1544" s="0" t="n">
        <v>-100</v>
      </c>
      <c r="AI1544" s="0" t="s">
        <v>2133</v>
      </c>
      <c r="AJ1544" s="0" t="s">
        <v>32112</v>
      </c>
      <c r="AK1544" s="0" t="s">
        <v>31249</v>
      </c>
      <c r="AL1544" s="0" t="s">
        <v>2112</v>
      </c>
    </row>
    <row r="1545" customFormat="false" ht="15" hidden="false" customHeight="false" outlineLevel="0" collapsed="false">
      <c r="A1545" s="0" t="s">
        <v>35066</v>
      </c>
      <c r="B1545" s="0" t="s">
        <v>35067</v>
      </c>
      <c r="C1545" s="0" t="s">
        <v>35068</v>
      </c>
      <c r="D1545" s="0" t="s">
        <v>35068</v>
      </c>
      <c r="E1545" s="0" t="s">
        <v>35069</v>
      </c>
      <c r="F1545" s="0" t="s">
        <v>1988</v>
      </c>
      <c r="G1545" s="0" t="n">
        <v>1</v>
      </c>
      <c r="H1545" s="0" t="n">
        <v>1</v>
      </c>
      <c r="I1545" s="0" t="n">
        <v>0.01</v>
      </c>
      <c r="J1545" s="0" t="n">
        <v>700</v>
      </c>
      <c r="K1545" s="0" t="n">
        <v>-0.05</v>
      </c>
      <c r="L1545" s="0" t="n">
        <v>99.99</v>
      </c>
      <c r="M1545" s="0" t="n">
        <v>100.04</v>
      </c>
      <c r="N1545" s="0" t="n">
        <v>99.94</v>
      </c>
      <c r="O1545" s="0" t="n">
        <v>99.99</v>
      </c>
      <c r="P1545" s="0" t="n">
        <v>0</v>
      </c>
      <c r="Q1545" s="0" t="n">
        <v>0</v>
      </c>
      <c r="R1545" s="0" t="n">
        <v>0</v>
      </c>
      <c r="S1545" s="0" t="n">
        <v>99.87</v>
      </c>
      <c r="T1545" s="0" t="n">
        <v>100</v>
      </c>
      <c r="U1545" s="0" t="n">
        <v>99.87</v>
      </c>
      <c r="V1545" s="0" t="n">
        <v>100</v>
      </c>
      <c r="W1545" s="0" t="n">
        <v>563487</v>
      </c>
      <c r="X1545" s="0" t="n">
        <v>99.9</v>
      </c>
      <c r="Y1545" s="0" t="n">
        <v>99.99</v>
      </c>
      <c r="Z1545" s="0" t="n">
        <v>9</v>
      </c>
      <c r="AA1545" s="0" t="n">
        <v>2000000</v>
      </c>
      <c r="AB1545" s="0" t="n">
        <v>699.93</v>
      </c>
      <c r="AC1545" s="0" t="n">
        <v>0</v>
      </c>
      <c r="AD1545" s="0" t="s">
        <v>99</v>
      </c>
      <c r="AE1545" s="0" t="s">
        <v>99</v>
      </c>
      <c r="AH1545" s="0" t="n">
        <v>-100</v>
      </c>
      <c r="AI1545" s="0" t="s">
        <v>2133</v>
      </c>
      <c r="AJ1545" s="0" t="s">
        <v>32112</v>
      </c>
      <c r="AK1545" s="0" t="s">
        <v>32292</v>
      </c>
      <c r="AL1545" s="0" t="s">
        <v>2112</v>
      </c>
    </row>
    <row r="1546" customFormat="false" ht="15" hidden="false" customHeight="false" outlineLevel="0" collapsed="false">
      <c r="A1546" s="0" t="s">
        <v>35070</v>
      </c>
      <c r="B1546" s="0" t="s">
        <v>35071</v>
      </c>
      <c r="C1546" s="0" t="s">
        <v>35072</v>
      </c>
      <c r="D1546" s="0" t="s">
        <v>35072</v>
      </c>
      <c r="E1546" s="0" t="s">
        <v>35073</v>
      </c>
      <c r="F1546" s="0" t="s">
        <v>1988</v>
      </c>
      <c r="G1546" s="0" t="n">
        <v>1</v>
      </c>
      <c r="H1546" s="0" t="n">
        <v>1</v>
      </c>
      <c r="I1546" s="0" t="n">
        <v>0.01</v>
      </c>
      <c r="J1546" s="0" t="n">
        <v>700</v>
      </c>
      <c r="K1546" s="0" t="n">
        <v>0.01</v>
      </c>
      <c r="L1546" s="0" t="n">
        <v>76.39</v>
      </c>
      <c r="M1546" s="0" t="n">
        <v>76.38</v>
      </c>
      <c r="N1546" s="0" t="n">
        <v>76.35</v>
      </c>
      <c r="O1546" s="0" t="n">
        <v>76.39</v>
      </c>
      <c r="P1546" s="0" t="n">
        <v>0</v>
      </c>
      <c r="Q1546" s="0" t="n">
        <v>0</v>
      </c>
      <c r="R1546" s="0" t="n">
        <v>0</v>
      </c>
      <c r="S1546" s="0" t="n">
        <v>76.36</v>
      </c>
      <c r="T1546" s="0" t="n">
        <v>76.21</v>
      </c>
      <c r="U1546" s="0" t="n">
        <v>76.21</v>
      </c>
      <c r="V1546" s="0" t="n">
        <v>76.39</v>
      </c>
      <c r="W1546" s="0" t="n">
        <v>17639</v>
      </c>
      <c r="X1546" s="0" t="n">
        <v>76.32</v>
      </c>
      <c r="Y1546" s="0" t="n">
        <v>76.38</v>
      </c>
      <c r="Z1546" s="0" t="n">
        <v>10</v>
      </c>
      <c r="AA1546" s="0" t="n">
        <v>2000000</v>
      </c>
      <c r="AB1546" s="0" t="n">
        <v>1069.46</v>
      </c>
      <c r="AC1546" s="0" t="n">
        <v>0</v>
      </c>
      <c r="AD1546" s="0" t="s">
        <v>99</v>
      </c>
      <c r="AE1546" s="0" t="s">
        <v>99</v>
      </c>
      <c r="AH1546" s="0" t="n">
        <v>-100</v>
      </c>
      <c r="AI1546" s="0" t="s">
        <v>2133</v>
      </c>
      <c r="AJ1546" s="0" t="s">
        <v>32112</v>
      </c>
      <c r="AK1546" s="0" t="s">
        <v>32292</v>
      </c>
      <c r="AL1546" s="0" t="s">
        <v>2112</v>
      </c>
    </row>
    <row r="1547" customFormat="false" ht="15" hidden="false" customHeight="false" outlineLevel="0" collapsed="false">
      <c r="A1547" s="0" t="s">
        <v>35074</v>
      </c>
      <c r="B1547" s="0" t="s">
        <v>35075</v>
      </c>
      <c r="C1547" s="0" t="s">
        <v>22870</v>
      </c>
      <c r="D1547" s="0" t="s">
        <v>22870</v>
      </c>
      <c r="E1547" s="0" t="s">
        <v>35076</v>
      </c>
      <c r="F1547" s="0" t="s">
        <v>1988</v>
      </c>
      <c r="G1547" s="0" t="n">
        <v>1</v>
      </c>
      <c r="H1547" s="0" t="n">
        <v>1</v>
      </c>
      <c r="I1547" s="0" t="n">
        <v>0.01</v>
      </c>
      <c r="J1547" s="0" t="n">
        <v>1000</v>
      </c>
      <c r="K1547" s="0" t="n">
        <v>0.18</v>
      </c>
      <c r="L1547" s="0" t="n">
        <v>81.65</v>
      </c>
      <c r="M1547" s="0" t="n">
        <v>81.5</v>
      </c>
      <c r="N1547" s="0" t="n">
        <v>81.58</v>
      </c>
      <c r="O1547" s="0" t="n">
        <v>81.65</v>
      </c>
      <c r="P1547" s="0" t="n">
        <v>0</v>
      </c>
      <c r="Q1547" s="0" t="n">
        <v>0</v>
      </c>
      <c r="R1547" s="0" t="n">
        <v>0</v>
      </c>
      <c r="S1547" s="0" t="n">
        <v>81.37</v>
      </c>
      <c r="T1547" s="0" t="n">
        <v>81.32</v>
      </c>
      <c r="U1547" s="0" t="n">
        <v>80.31</v>
      </c>
      <c r="V1547" s="0" t="n">
        <v>81.65</v>
      </c>
      <c r="W1547" s="0" t="n">
        <v>43126</v>
      </c>
      <c r="X1547" s="0" t="n">
        <v>81.33</v>
      </c>
      <c r="Y1547" s="0" t="n">
        <v>81.64</v>
      </c>
      <c r="Z1547" s="0" t="n">
        <v>25</v>
      </c>
      <c r="AA1547" s="0" t="n">
        <v>2000000</v>
      </c>
      <c r="AB1547" s="0" t="n">
        <v>816.5</v>
      </c>
      <c r="AC1547" s="0" t="n">
        <v>0</v>
      </c>
      <c r="AD1547" s="0" t="s">
        <v>99</v>
      </c>
      <c r="AE1547" s="0" t="s">
        <v>99</v>
      </c>
      <c r="AH1547" s="0" t="n">
        <v>-100</v>
      </c>
      <c r="AI1547" s="0" t="s">
        <v>2133</v>
      </c>
      <c r="AJ1547" s="0" t="s">
        <v>32112</v>
      </c>
      <c r="AK1547" s="0" t="s">
        <v>32292</v>
      </c>
      <c r="AL1547" s="0" t="s">
        <v>2112</v>
      </c>
    </row>
    <row r="1548" customFormat="false" ht="15" hidden="false" customHeight="false" outlineLevel="0" collapsed="false">
      <c r="A1548" s="0" t="s">
        <v>35077</v>
      </c>
      <c r="B1548" s="0" t="s">
        <v>35078</v>
      </c>
      <c r="C1548" s="0" t="s">
        <v>35079</v>
      </c>
      <c r="D1548" s="0" t="s">
        <v>35079</v>
      </c>
      <c r="E1548" s="0" t="s">
        <v>35080</v>
      </c>
      <c r="F1548" s="0" t="s">
        <v>1988</v>
      </c>
      <c r="G1548" s="0" t="n">
        <v>2</v>
      </c>
      <c r="H1548" s="0" t="n">
        <v>1</v>
      </c>
      <c r="I1548" s="0" t="n">
        <v>0.01</v>
      </c>
      <c r="J1548" s="0" t="n">
        <v>1000</v>
      </c>
      <c r="K1548" s="0" t="n">
        <v>0.11</v>
      </c>
      <c r="L1548" s="0" t="n">
        <v>78.65</v>
      </c>
      <c r="M1548" s="0" t="n">
        <v>78.56</v>
      </c>
      <c r="N1548" s="0" t="n">
        <v>80.1</v>
      </c>
      <c r="O1548" s="0" t="n">
        <v>78.64</v>
      </c>
      <c r="P1548" s="0" t="n">
        <v>0</v>
      </c>
      <c r="Q1548" s="0" t="n">
        <v>0</v>
      </c>
      <c r="R1548" s="0" t="n">
        <v>0</v>
      </c>
      <c r="S1548" s="0" t="n">
        <v>78.65</v>
      </c>
      <c r="T1548" s="0" t="n">
        <v>78.66</v>
      </c>
      <c r="U1548" s="0" t="n">
        <v>78.64</v>
      </c>
      <c r="V1548" s="0" t="n">
        <v>78.67</v>
      </c>
      <c r="W1548" s="0" t="n">
        <v>11011</v>
      </c>
      <c r="X1548" s="0" t="n">
        <v>78.64</v>
      </c>
      <c r="Y1548" s="0" t="n">
        <v>78.69</v>
      </c>
      <c r="Z1548" s="0" t="n">
        <v>5</v>
      </c>
      <c r="AA1548" s="0" t="n">
        <v>500000</v>
      </c>
      <c r="AB1548" s="0" t="n">
        <v>3932.5</v>
      </c>
      <c r="AC1548" s="0" t="n">
        <v>0</v>
      </c>
      <c r="AD1548" s="0" t="s">
        <v>99</v>
      </c>
      <c r="AE1548" s="0" t="s">
        <v>99</v>
      </c>
      <c r="AH1548" s="0" t="n">
        <v>-100</v>
      </c>
      <c r="AI1548" s="0" t="s">
        <v>2133</v>
      </c>
      <c r="AJ1548" s="0" t="s">
        <v>32112</v>
      </c>
      <c r="AK1548" s="0" t="s">
        <v>32292</v>
      </c>
      <c r="AL1548" s="0" t="s">
        <v>2112</v>
      </c>
    </row>
    <row r="1549" customFormat="false" ht="15" hidden="false" customHeight="false" outlineLevel="0" collapsed="false">
      <c r="A1549" s="0" t="s">
        <v>35081</v>
      </c>
      <c r="B1549" s="0" t="s">
        <v>35082</v>
      </c>
      <c r="C1549" s="0" t="s">
        <v>35083</v>
      </c>
      <c r="D1549" s="0" t="s">
        <v>35083</v>
      </c>
      <c r="E1549" s="0" t="s">
        <v>35084</v>
      </c>
      <c r="F1549" s="0" t="s">
        <v>1988</v>
      </c>
      <c r="G1549" s="0" t="n">
        <v>3</v>
      </c>
      <c r="H1549" s="0" t="n">
        <v>1</v>
      </c>
      <c r="I1549" s="0" t="n">
        <v>0.01</v>
      </c>
      <c r="J1549" s="0" t="n">
        <v>200</v>
      </c>
      <c r="K1549" s="0" t="n">
        <v>0</v>
      </c>
      <c r="L1549" s="0" t="n">
        <v>0</v>
      </c>
      <c r="M1549" s="0" t="n">
        <v>559.37</v>
      </c>
      <c r="N1549" s="0" t="n">
        <v>0</v>
      </c>
      <c r="O1549" s="0" t="n">
        <v>559.37</v>
      </c>
      <c r="P1549" s="0" t="n">
        <v>0</v>
      </c>
      <c r="Q1549" s="0" t="n">
        <v>0</v>
      </c>
      <c r="R1549" s="0" t="n">
        <v>0</v>
      </c>
      <c r="S1549" s="0" t="n">
        <v>0</v>
      </c>
      <c r="T1549" s="0" t="n">
        <v>0</v>
      </c>
      <c r="U1549" s="0" t="n">
        <v>0</v>
      </c>
      <c r="V1549" s="0" t="n">
        <v>0</v>
      </c>
      <c r="W1549" s="0" t="n">
        <v>0</v>
      </c>
      <c r="X1549" s="0" t="n">
        <v>352.01</v>
      </c>
      <c r="Y1549" s="0" t="n">
        <v>570.37</v>
      </c>
      <c r="Z1549" s="0" t="n">
        <v>0</v>
      </c>
      <c r="AA1549" s="0" t="n">
        <v>2000000</v>
      </c>
      <c r="AB1549" s="0" t="n">
        <v>0</v>
      </c>
      <c r="AC1549" s="0" t="n">
        <v>0</v>
      </c>
      <c r="AD1549" s="0" t="s">
        <v>99</v>
      </c>
      <c r="AE1549" s="0" t="s">
        <v>99</v>
      </c>
      <c r="AH1549" s="0" t="n">
        <v>-100</v>
      </c>
      <c r="AI1549" s="0" t="s">
        <v>2133</v>
      </c>
      <c r="AJ1549" s="0" t="s">
        <v>32112</v>
      </c>
      <c r="AK1549" s="0" t="s">
        <v>32292</v>
      </c>
      <c r="AL1549" s="0" t="s">
        <v>2112</v>
      </c>
    </row>
    <row r="1550" customFormat="false" ht="15" hidden="false" customHeight="false" outlineLevel="0" collapsed="false">
      <c r="A1550" s="0" t="s">
        <v>35085</v>
      </c>
      <c r="B1550" s="0" t="s">
        <v>35086</v>
      </c>
      <c r="C1550" s="0" t="s">
        <v>25142</v>
      </c>
      <c r="D1550" s="0" t="s">
        <v>25142</v>
      </c>
      <c r="E1550" s="0" t="s">
        <v>35087</v>
      </c>
      <c r="F1550" s="0" t="s">
        <v>498</v>
      </c>
      <c r="G1550" s="0" t="n">
        <v>3</v>
      </c>
      <c r="H1550" s="0" t="n">
        <v>1</v>
      </c>
      <c r="I1550" s="0" t="n">
        <v>0.01</v>
      </c>
      <c r="J1550" s="0" t="n">
        <v>1000</v>
      </c>
      <c r="K1550" s="0" t="n">
        <v>-0.02</v>
      </c>
      <c r="L1550" s="0" t="n">
        <v>84.47</v>
      </c>
      <c r="M1550" s="0" t="n">
        <v>84.49</v>
      </c>
      <c r="N1550" s="0" t="n">
        <v>85.23</v>
      </c>
      <c r="O1550" s="0" t="n">
        <v>84.47</v>
      </c>
      <c r="P1550" s="0" t="n">
        <v>0</v>
      </c>
      <c r="Q1550" s="0" t="n">
        <v>0</v>
      </c>
      <c r="R1550" s="0" t="n">
        <v>0</v>
      </c>
      <c r="S1550" s="0" t="n">
        <v>83.56</v>
      </c>
      <c r="T1550" s="0" t="n">
        <v>85.79</v>
      </c>
      <c r="U1550" s="0" t="n">
        <v>81.04</v>
      </c>
      <c r="V1550" s="0" t="n">
        <v>85.81</v>
      </c>
      <c r="W1550" s="0" t="n">
        <v>182986</v>
      </c>
      <c r="X1550" s="0" t="n">
        <v>84.15</v>
      </c>
      <c r="Y1550" s="0" t="n">
        <v>84.56</v>
      </c>
      <c r="Z1550" s="0" t="n">
        <v>64</v>
      </c>
      <c r="AA1550" s="0" t="n">
        <v>129456</v>
      </c>
      <c r="AB1550" s="0" t="n">
        <v>8447</v>
      </c>
      <c r="AC1550" s="0" t="n">
        <v>0</v>
      </c>
      <c r="AD1550" s="0" t="s">
        <v>99</v>
      </c>
      <c r="AE1550" s="0" t="s">
        <v>99</v>
      </c>
      <c r="AH1550" s="0" t="n">
        <v>6</v>
      </c>
      <c r="AI1550" s="0" t="s">
        <v>2133</v>
      </c>
      <c r="AJ1550" s="0" t="s">
        <v>32112</v>
      </c>
      <c r="AK1550" s="0" t="s">
        <v>31135</v>
      </c>
      <c r="AL1550" s="0" t="s">
        <v>2112</v>
      </c>
    </row>
    <row r="1551" customFormat="false" ht="15" hidden="false" customHeight="false" outlineLevel="0" collapsed="false">
      <c r="A1551" s="0" t="s">
        <v>35088</v>
      </c>
      <c r="B1551" s="0" t="s">
        <v>35089</v>
      </c>
      <c r="C1551" s="0" t="s">
        <v>24181</v>
      </c>
      <c r="D1551" s="0" t="s">
        <v>24181</v>
      </c>
      <c r="E1551" s="0" t="s">
        <v>35090</v>
      </c>
      <c r="F1551" s="0" t="s">
        <v>498</v>
      </c>
      <c r="G1551" s="0" t="n">
        <v>3</v>
      </c>
      <c r="H1551" s="0" t="n">
        <v>1</v>
      </c>
      <c r="I1551" s="0" t="n">
        <v>0.01</v>
      </c>
      <c r="J1551" s="0" t="n">
        <v>1000</v>
      </c>
      <c r="K1551" s="0" t="n">
        <v>-0.1</v>
      </c>
      <c r="L1551" s="0" t="n">
        <v>79.45</v>
      </c>
      <c r="M1551" s="0" t="n">
        <v>79.53</v>
      </c>
      <c r="N1551" s="0" t="n">
        <v>77.75</v>
      </c>
      <c r="O1551" s="0" t="n">
        <v>79.45</v>
      </c>
      <c r="P1551" s="0" t="n">
        <v>0</v>
      </c>
      <c r="Q1551" s="0" t="n">
        <v>0</v>
      </c>
      <c r="R1551" s="0" t="n">
        <v>0</v>
      </c>
      <c r="S1551" s="0" t="n">
        <v>79.02</v>
      </c>
      <c r="T1551" s="0" t="n">
        <v>78.03</v>
      </c>
      <c r="U1551" s="0" t="n">
        <v>77.06</v>
      </c>
      <c r="V1551" s="0" t="n">
        <v>79.45</v>
      </c>
      <c r="W1551" s="0" t="n">
        <v>228363</v>
      </c>
      <c r="X1551" s="0" t="n">
        <v>79</v>
      </c>
      <c r="Y1551" s="0" t="n">
        <v>79.45</v>
      </c>
      <c r="Z1551" s="0" t="n">
        <v>13</v>
      </c>
      <c r="AA1551" s="0" t="n">
        <v>300000</v>
      </c>
      <c r="AB1551" s="0" t="n">
        <v>158900</v>
      </c>
      <c r="AC1551" s="0" t="n">
        <v>0</v>
      </c>
      <c r="AD1551" s="0" t="s">
        <v>99</v>
      </c>
      <c r="AE1551" s="0" t="s">
        <v>99</v>
      </c>
      <c r="AF1551" s="0" t="s">
        <v>30149</v>
      </c>
      <c r="AH1551" s="0" t="n">
        <v>0</v>
      </c>
      <c r="AI1551" s="0" t="s">
        <v>2133</v>
      </c>
      <c r="AJ1551" s="0" t="s">
        <v>32112</v>
      </c>
      <c r="AK1551" s="0" t="s">
        <v>31135</v>
      </c>
      <c r="AL1551" s="0" t="s">
        <v>2112</v>
      </c>
    </row>
    <row r="1552" customFormat="false" ht="15" hidden="false" customHeight="false" outlineLevel="0" collapsed="false">
      <c r="A1552" s="0" t="s">
        <v>35091</v>
      </c>
      <c r="B1552" s="0" t="s">
        <v>35092</v>
      </c>
      <c r="C1552" s="0" t="s">
        <v>26332</v>
      </c>
      <c r="D1552" s="0" t="s">
        <v>26332</v>
      </c>
      <c r="E1552" s="0" t="s">
        <v>35093</v>
      </c>
      <c r="F1552" s="0" t="s">
        <v>498</v>
      </c>
      <c r="G1552" s="0" t="n">
        <v>3</v>
      </c>
      <c r="H1552" s="0" t="n">
        <v>1</v>
      </c>
      <c r="I1552" s="0" t="n">
        <v>0.01</v>
      </c>
      <c r="J1552" s="0" t="n">
        <v>1000</v>
      </c>
      <c r="K1552" s="0" t="n">
        <v>-1.22</v>
      </c>
      <c r="L1552" s="0" t="n">
        <v>77.13</v>
      </c>
      <c r="M1552" s="0" t="n">
        <v>78.08</v>
      </c>
      <c r="N1552" s="0" t="n">
        <v>76.99</v>
      </c>
      <c r="O1552" s="0" t="n">
        <v>77.14</v>
      </c>
      <c r="P1552" s="0" t="n">
        <v>0</v>
      </c>
      <c r="Q1552" s="0" t="n">
        <v>0</v>
      </c>
      <c r="R1552" s="0" t="n">
        <v>0</v>
      </c>
      <c r="S1552" s="0" t="n">
        <v>78.21</v>
      </c>
      <c r="T1552" s="0" t="n">
        <v>79.91</v>
      </c>
      <c r="U1552" s="0" t="n">
        <v>77.04</v>
      </c>
      <c r="V1552" s="0" t="n">
        <v>79.91</v>
      </c>
      <c r="W1552" s="0" t="n">
        <v>136861</v>
      </c>
      <c r="X1552" s="0" t="n">
        <v>77.13</v>
      </c>
      <c r="Y1552" s="0" t="n">
        <v>78</v>
      </c>
      <c r="Z1552" s="0" t="n">
        <v>27</v>
      </c>
      <c r="AA1552" s="0" t="n">
        <v>300000</v>
      </c>
      <c r="AB1552" s="0" t="n">
        <v>6941.7</v>
      </c>
      <c r="AC1552" s="0" t="n">
        <v>0</v>
      </c>
      <c r="AD1552" s="0" t="s">
        <v>99</v>
      </c>
      <c r="AE1552" s="0" t="s">
        <v>99</v>
      </c>
      <c r="AF1552" s="0" t="s">
        <v>30149</v>
      </c>
      <c r="AH1552" s="0" t="n">
        <v>0</v>
      </c>
      <c r="AI1552" s="0" t="s">
        <v>2133</v>
      </c>
      <c r="AJ1552" s="0" t="s">
        <v>32112</v>
      </c>
      <c r="AK1552" s="0" t="s">
        <v>31135</v>
      </c>
      <c r="AL1552" s="0" t="s">
        <v>2112</v>
      </c>
    </row>
    <row r="1553" customFormat="false" ht="15" hidden="false" customHeight="false" outlineLevel="0" collapsed="false">
      <c r="A1553" s="0" t="s">
        <v>35094</v>
      </c>
      <c r="B1553" s="0" t="s">
        <v>35095</v>
      </c>
      <c r="C1553" s="0" t="s">
        <v>35096</v>
      </c>
      <c r="D1553" s="0" t="s">
        <v>35096</v>
      </c>
      <c r="E1553" s="0" t="s">
        <v>35097</v>
      </c>
      <c r="F1553" s="0" t="s">
        <v>1987</v>
      </c>
      <c r="G1553" s="0" t="n">
        <v>3</v>
      </c>
      <c r="H1553" s="0" t="n">
        <v>1</v>
      </c>
      <c r="I1553" s="0" t="n">
        <v>0.01</v>
      </c>
      <c r="J1553" s="0" t="n">
        <v>1000</v>
      </c>
      <c r="K1553" s="0" t="n">
        <v>0.22</v>
      </c>
      <c r="L1553" s="0" t="n">
        <v>94.56</v>
      </c>
      <c r="M1553" s="0" t="n">
        <v>94.35</v>
      </c>
      <c r="N1553" s="0" t="n">
        <v>93.99</v>
      </c>
      <c r="O1553" s="0" t="n">
        <v>94.58</v>
      </c>
      <c r="P1553" s="0" t="n">
        <v>0</v>
      </c>
      <c r="Q1553" s="0" t="n">
        <v>0</v>
      </c>
      <c r="R1553" s="0" t="n">
        <v>0</v>
      </c>
      <c r="S1553" s="0" t="n">
        <v>94.46</v>
      </c>
      <c r="T1553" s="0" t="n">
        <v>94.39</v>
      </c>
      <c r="U1553" s="0" t="n">
        <v>94.04</v>
      </c>
      <c r="V1553" s="0" t="n">
        <v>94.8</v>
      </c>
      <c r="W1553" s="0" t="n">
        <v>398640</v>
      </c>
      <c r="X1553" s="0" t="n">
        <v>94.56</v>
      </c>
      <c r="Y1553" s="0" t="n">
        <v>94.58</v>
      </c>
      <c r="Z1553" s="0" t="n">
        <v>69</v>
      </c>
      <c r="AA1553" s="0" t="n">
        <v>1000000</v>
      </c>
      <c r="AB1553" s="0" t="n">
        <v>2836.8</v>
      </c>
      <c r="AC1553" s="0" t="n">
        <v>0</v>
      </c>
      <c r="AD1553" s="0" t="s">
        <v>99</v>
      </c>
      <c r="AE1553" s="0" t="s">
        <v>99</v>
      </c>
      <c r="AH1553" s="0" t="n">
        <v>6</v>
      </c>
      <c r="AI1553" s="0" t="s">
        <v>2133</v>
      </c>
      <c r="AJ1553" s="0" t="s">
        <v>32112</v>
      </c>
      <c r="AK1553" s="0" t="s">
        <v>31143</v>
      </c>
      <c r="AL1553" s="0" t="s">
        <v>2112</v>
      </c>
    </row>
    <row r="1554" customFormat="false" ht="15" hidden="false" customHeight="false" outlineLevel="0" collapsed="false">
      <c r="A1554" s="0" t="s">
        <v>35098</v>
      </c>
      <c r="B1554" s="0" t="s">
        <v>35099</v>
      </c>
      <c r="C1554" s="0" t="s">
        <v>19838</v>
      </c>
      <c r="D1554" s="0" t="s">
        <v>19838</v>
      </c>
      <c r="E1554" s="0" t="s">
        <v>35100</v>
      </c>
      <c r="F1554" s="0" t="s">
        <v>1987</v>
      </c>
      <c r="G1554" s="0" t="n">
        <v>3</v>
      </c>
      <c r="H1554" s="0" t="n">
        <v>1</v>
      </c>
      <c r="I1554" s="0" t="n">
        <v>0.01</v>
      </c>
      <c r="J1554" s="0" t="n">
        <v>1000</v>
      </c>
      <c r="K1554" s="0" t="n">
        <v>-0.27</v>
      </c>
      <c r="L1554" s="0" t="n">
        <v>87.74</v>
      </c>
      <c r="M1554" s="0" t="n">
        <v>87.98</v>
      </c>
      <c r="N1554" s="0" t="n">
        <v>87.15</v>
      </c>
      <c r="O1554" s="0" t="n">
        <v>87.74</v>
      </c>
      <c r="P1554" s="0" t="n">
        <v>0</v>
      </c>
      <c r="Q1554" s="0" t="n">
        <v>0</v>
      </c>
      <c r="R1554" s="0" t="n">
        <v>0</v>
      </c>
      <c r="S1554" s="0" t="n">
        <v>87.7</v>
      </c>
      <c r="T1554" s="0" t="n">
        <v>87.9</v>
      </c>
      <c r="U1554" s="0" t="n">
        <v>87</v>
      </c>
      <c r="V1554" s="0" t="n">
        <v>88.39</v>
      </c>
      <c r="W1554" s="0" t="n">
        <v>38589</v>
      </c>
      <c r="X1554" s="0" t="n">
        <v>87.57</v>
      </c>
      <c r="Y1554" s="0" t="n">
        <v>87.91</v>
      </c>
      <c r="Z1554" s="0" t="n">
        <v>17</v>
      </c>
      <c r="AA1554" s="0" t="n">
        <v>2690000</v>
      </c>
      <c r="AB1554" s="0" t="n">
        <v>8774</v>
      </c>
      <c r="AC1554" s="0" t="n">
        <v>0</v>
      </c>
      <c r="AD1554" s="0" t="s">
        <v>99</v>
      </c>
      <c r="AE1554" s="0" t="s">
        <v>99</v>
      </c>
      <c r="AH1554" s="0" t="n">
        <v>6</v>
      </c>
      <c r="AI1554" s="0" t="s">
        <v>2133</v>
      </c>
      <c r="AJ1554" s="0" t="s">
        <v>32112</v>
      </c>
      <c r="AK1554" s="0" t="s">
        <v>31143</v>
      </c>
      <c r="AL1554" s="0" t="s">
        <v>2112</v>
      </c>
    </row>
    <row r="1555" customFormat="false" ht="15" hidden="false" customHeight="false" outlineLevel="0" collapsed="false">
      <c r="A1555" s="0" t="s">
        <v>35101</v>
      </c>
      <c r="B1555" s="0" t="s">
        <v>35102</v>
      </c>
      <c r="C1555" s="0" t="s">
        <v>35103</v>
      </c>
      <c r="D1555" s="0" t="s">
        <v>35103</v>
      </c>
      <c r="E1555" s="0" t="s">
        <v>35104</v>
      </c>
      <c r="F1555" s="0" t="s">
        <v>1988</v>
      </c>
      <c r="G1555" s="0" t="n">
        <v>2</v>
      </c>
      <c r="H1555" s="0" t="n">
        <v>1</v>
      </c>
      <c r="I1555" s="0" t="n">
        <v>0.01</v>
      </c>
      <c r="J1555" s="0" t="n">
        <v>500</v>
      </c>
      <c r="K1555" s="0" t="n">
        <v>0</v>
      </c>
      <c r="L1555" s="0" t="n">
        <v>0</v>
      </c>
      <c r="M1555" s="0" t="n">
        <v>104.01</v>
      </c>
      <c r="N1555" s="0" t="n">
        <v>0</v>
      </c>
      <c r="O1555" s="0" t="n">
        <v>104.01</v>
      </c>
      <c r="P1555" s="0" t="n">
        <v>0</v>
      </c>
      <c r="Q1555" s="0" t="n">
        <v>0</v>
      </c>
      <c r="R1555" s="0" t="n">
        <v>0</v>
      </c>
      <c r="S1555" s="0" t="n">
        <v>0</v>
      </c>
      <c r="T1555" s="0" t="n">
        <v>0</v>
      </c>
      <c r="U1555" s="0" t="n">
        <v>0</v>
      </c>
      <c r="V1555" s="0" t="n">
        <v>0</v>
      </c>
      <c r="W1555" s="0" t="n">
        <v>0</v>
      </c>
      <c r="X1555" s="0" t="n">
        <v>104.01</v>
      </c>
      <c r="Y1555" s="0" t="n">
        <v>0</v>
      </c>
      <c r="Z1555" s="0" t="n">
        <v>0</v>
      </c>
      <c r="AA1555" s="0" t="n">
        <v>5000000</v>
      </c>
      <c r="AB1555" s="0" t="n">
        <v>0</v>
      </c>
      <c r="AC1555" s="0" t="n">
        <v>0</v>
      </c>
      <c r="AD1555" s="0" t="s">
        <v>99</v>
      </c>
      <c r="AE1555" s="0" t="s">
        <v>99</v>
      </c>
      <c r="AH1555" s="0" t="n">
        <v>-100</v>
      </c>
      <c r="AI1555" s="0" t="s">
        <v>2133</v>
      </c>
      <c r="AJ1555" s="0" t="s">
        <v>32112</v>
      </c>
      <c r="AK1555" s="0" t="s">
        <v>32292</v>
      </c>
      <c r="AL1555" s="0" t="s">
        <v>2112</v>
      </c>
    </row>
    <row r="1556" customFormat="false" ht="15" hidden="false" customHeight="false" outlineLevel="0" collapsed="false">
      <c r="A1556" s="0" t="s">
        <v>35105</v>
      </c>
      <c r="B1556" s="0" t="s">
        <v>35106</v>
      </c>
      <c r="C1556" s="0" t="s">
        <v>35107</v>
      </c>
      <c r="D1556" s="0" t="s">
        <v>35107</v>
      </c>
      <c r="E1556" s="0" t="s">
        <v>35108</v>
      </c>
      <c r="F1556" s="0" t="s">
        <v>1988</v>
      </c>
      <c r="G1556" s="0" t="n">
        <v>1</v>
      </c>
      <c r="H1556" s="0" t="n">
        <v>1</v>
      </c>
      <c r="I1556" s="0" t="n">
        <v>0.01</v>
      </c>
      <c r="J1556" s="0" t="n">
        <v>100</v>
      </c>
      <c r="K1556" s="0" t="n">
        <v>-0.34</v>
      </c>
      <c r="L1556" s="0" t="n">
        <v>93.45</v>
      </c>
      <c r="M1556" s="0" t="n">
        <v>93.79</v>
      </c>
      <c r="N1556" s="0" t="n">
        <v>93.45</v>
      </c>
      <c r="O1556" s="0" t="n">
        <v>93.45</v>
      </c>
      <c r="P1556" s="0" t="n">
        <v>0</v>
      </c>
      <c r="Q1556" s="0" t="n">
        <v>0</v>
      </c>
      <c r="R1556" s="0" t="n">
        <v>0</v>
      </c>
      <c r="S1556" s="0" t="n">
        <v>93.54</v>
      </c>
      <c r="T1556" s="0" t="n">
        <v>93.49</v>
      </c>
      <c r="U1556" s="0" t="n">
        <v>93.44</v>
      </c>
      <c r="V1556" s="0" t="n">
        <v>94.28</v>
      </c>
      <c r="W1556" s="0" t="n">
        <v>18333</v>
      </c>
      <c r="X1556" s="0" t="n">
        <v>93.46</v>
      </c>
      <c r="Y1556" s="0" t="n">
        <v>93.8</v>
      </c>
      <c r="Z1556" s="0" t="n">
        <v>54</v>
      </c>
      <c r="AA1556" s="0" t="n">
        <v>12000000</v>
      </c>
      <c r="AB1556" s="0" t="n">
        <v>93.45</v>
      </c>
      <c r="AC1556" s="0" t="n">
        <v>0</v>
      </c>
      <c r="AD1556" s="0" t="s">
        <v>99</v>
      </c>
      <c r="AE1556" s="0" t="s">
        <v>99</v>
      </c>
      <c r="AH1556" s="0" t="n">
        <v>-100</v>
      </c>
      <c r="AI1556" s="0" t="s">
        <v>2133</v>
      </c>
      <c r="AJ1556" s="0" t="s">
        <v>32112</v>
      </c>
      <c r="AK1556" s="0" t="s">
        <v>32292</v>
      </c>
      <c r="AL1556" s="0" t="s">
        <v>2112</v>
      </c>
    </row>
    <row r="1557" customFormat="false" ht="15" hidden="false" customHeight="false" outlineLevel="0" collapsed="false">
      <c r="A1557" s="0" t="s">
        <v>35109</v>
      </c>
      <c r="B1557" s="0" t="s">
        <v>35110</v>
      </c>
      <c r="C1557" s="0" t="s">
        <v>35111</v>
      </c>
      <c r="D1557" s="0" t="s">
        <v>35111</v>
      </c>
      <c r="E1557" s="0" t="s">
        <v>35112</v>
      </c>
      <c r="F1557" s="0" t="s">
        <v>1988</v>
      </c>
      <c r="G1557" s="0" t="n">
        <v>1</v>
      </c>
      <c r="H1557" s="0" t="n">
        <v>1</v>
      </c>
      <c r="I1557" s="0" t="n">
        <v>0.01</v>
      </c>
      <c r="J1557" s="0" t="n">
        <v>200</v>
      </c>
      <c r="K1557" s="0" t="n">
        <v>0</v>
      </c>
      <c r="L1557" s="0" t="n">
        <v>97.51</v>
      </c>
      <c r="M1557" s="0" t="n">
        <v>97.51</v>
      </c>
      <c r="N1557" s="0" t="n">
        <v>95.98</v>
      </c>
      <c r="O1557" s="0" t="n">
        <v>97.51</v>
      </c>
      <c r="P1557" s="0" t="n">
        <v>0</v>
      </c>
      <c r="Q1557" s="0" t="n">
        <v>0</v>
      </c>
      <c r="R1557" s="0" t="n">
        <v>0</v>
      </c>
      <c r="S1557" s="0" t="n">
        <v>97.51</v>
      </c>
      <c r="T1557" s="0" t="n">
        <v>97.51</v>
      </c>
      <c r="U1557" s="0" t="n">
        <v>97.51</v>
      </c>
      <c r="V1557" s="0" t="n">
        <v>97.51</v>
      </c>
      <c r="W1557" s="0" t="n">
        <v>5266</v>
      </c>
      <c r="X1557" s="0" t="n">
        <v>96.15</v>
      </c>
      <c r="Y1557" s="0" t="n">
        <v>97.52</v>
      </c>
      <c r="Z1557" s="0" t="n">
        <v>3</v>
      </c>
      <c r="AA1557" s="0" t="n">
        <v>12000000</v>
      </c>
      <c r="AB1557" s="0" t="n">
        <v>2730.28</v>
      </c>
      <c r="AC1557" s="0" t="n">
        <v>0</v>
      </c>
      <c r="AD1557" s="0" t="s">
        <v>99</v>
      </c>
      <c r="AE1557" s="0" t="s">
        <v>99</v>
      </c>
      <c r="AH1557" s="0" t="n">
        <v>-100</v>
      </c>
      <c r="AI1557" s="0" t="s">
        <v>2133</v>
      </c>
      <c r="AJ1557" s="0" t="s">
        <v>32112</v>
      </c>
      <c r="AK1557" s="0" t="s">
        <v>32292</v>
      </c>
      <c r="AL1557" s="0" t="s">
        <v>2112</v>
      </c>
    </row>
    <row r="1558" customFormat="false" ht="15" hidden="false" customHeight="false" outlineLevel="0" collapsed="false">
      <c r="A1558" s="0" t="s">
        <v>35113</v>
      </c>
      <c r="B1558" s="0" t="s">
        <v>35114</v>
      </c>
      <c r="C1558" s="0" t="s">
        <v>35115</v>
      </c>
      <c r="D1558" s="0" t="s">
        <v>35115</v>
      </c>
      <c r="E1558" s="0" t="s">
        <v>35116</v>
      </c>
      <c r="F1558" s="0" t="s">
        <v>35117</v>
      </c>
      <c r="G1558" s="0" t="n">
        <v>1</v>
      </c>
      <c r="H1558" s="0" t="n">
        <v>1</v>
      </c>
      <c r="I1558" s="0" t="n">
        <v>0.01</v>
      </c>
      <c r="J1558" s="0" t="n">
        <v>250</v>
      </c>
      <c r="K1558" s="0" t="n">
        <v>0</v>
      </c>
      <c r="L1558" s="0" t="n">
        <v>88</v>
      </c>
      <c r="M1558" s="0" t="n">
        <v>88</v>
      </c>
      <c r="N1558" s="0" t="n">
        <v>88.82</v>
      </c>
      <c r="O1558" s="0" t="n">
        <v>88</v>
      </c>
      <c r="P1558" s="0" t="n">
        <v>0</v>
      </c>
      <c r="Q1558" s="0" t="n">
        <v>0</v>
      </c>
      <c r="R1558" s="0" t="n">
        <v>0</v>
      </c>
      <c r="S1558" s="0" t="n">
        <v>88.43</v>
      </c>
      <c r="T1558" s="0" t="n">
        <v>88.32</v>
      </c>
      <c r="U1558" s="0" t="n">
        <v>88</v>
      </c>
      <c r="V1558" s="0" t="n">
        <v>88.5</v>
      </c>
      <c r="W1558" s="0" t="n">
        <v>178628</v>
      </c>
      <c r="X1558" s="0" t="n">
        <v>87.82</v>
      </c>
      <c r="Y1558" s="0" t="n">
        <v>88</v>
      </c>
      <c r="Z1558" s="0" t="n">
        <v>31</v>
      </c>
      <c r="AA1558" s="0" t="n">
        <v>3000000</v>
      </c>
      <c r="AB1558" s="0" t="n">
        <v>14520</v>
      </c>
      <c r="AC1558" s="0" t="n">
        <v>0</v>
      </c>
      <c r="AD1558" s="0" t="s">
        <v>99</v>
      </c>
      <c r="AE1558" s="0" t="s">
        <v>99</v>
      </c>
      <c r="AH1558" s="0" t="n">
        <v>6</v>
      </c>
      <c r="AI1558" s="0" t="s">
        <v>2133</v>
      </c>
      <c r="AJ1558" s="0" t="s">
        <v>32112</v>
      </c>
      <c r="AK1558" s="0" t="s">
        <v>35118</v>
      </c>
      <c r="AL1558" s="0" t="s">
        <v>2112</v>
      </c>
    </row>
    <row r="1559" customFormat="false" ht="15" hidden="false" customHeight="false" outlineLevel="0" collapsed="false">
      <c r="A1559" s="0" t="s">
        <v>35119</v>
      </c>
      <c r="B1559" s="0" t="s">
        <v>35120</v>
      </c>
      <c r="C1559" s="0" t="s">
        <v>27051</v>
      </c>
      <c r="D1559" s="0" t="s">
        <v>27051</v>
      </c>
      <c r="E1559" s="0" t="s">
        <v>35121</v>
      </c>
      <c r="F1559" s="0" t="s">
        <v>35117</v>
      </c>
      <c r="G1559" s="0" t="n">
        <v>1</v>
      </c>
      <c r="H1559" s="0" t="n">
        <v>1</v>
      </c>
      <c r="I1559" s="0" t="n">
        <v>0.01</v>
      </c>
      <c r="J1559" s="0" t="n">
        <v>600</v>
      </c>
      <c r="K1559" s="0" t="n">
        <v>-0.11</v>
      </c>
      <c r="L1559" s="0" t="n">
        <v>95.76</v>
      </c>
      <c r="M1559" s="0" t="n">
        <v>95.87</v>
      </c>
      <c r="N1559" s="0" t="n">
        <v>95.08</v>
      </c>
      <c r="O1559" s="0" t="n">
        <v>95.76</v>
      </c>
      <c r="P1559" s="0" t="n">
        <v>0</v>
      </c>
      <c r="Q1559" s="0" t="n">
        <v>0</v>
      </c>
      <c r="R1559" s="0" t="n">
        <v>0</v>
      </c>
      <c r="S1559" s="0" t="n">
        <v>95.48</v>
      </c>
      <c r="T1559" s="0" t="n">
        <v>95.22</v>
      </c>
      <c r="U1559" s="0" t="n">
        <v>95.08</v>
      </c>
      <c r="V1559" s="0" t="n">
        <v>95.76</v>
      </c>
      <c r="W1559" s="0" t="n">
        <v>17760</v>
      </c>
      <c r="X1559" s="0" t="n">
        <v>95.5</v>
      </c>
      <c r="Y1559" s="0" t="n">
        <v>95.73</v>
      </c>
      <c r="Z1559" s="0" t="n">
        <v>13</v>
      </c>
      <c r="AA1559" s="0" t="n">
        <v>1600000</v>
      </c>
      <c r="AB1559" s="0" t="n">
        <v>1723.68</v>
      </c>
      <c r="AC1559" s="0" t="n">
        <v>0</v>
      </c>
      <c r="AD1559" s="0" t="s">
        <v>99</v>
      </c>
      <c r="AE1559" s="0" t="s">
        <v>99</v>
      </c>
      <c r="AH1559" s="0" t="n">
        <v>6</v>
      </c>
      <c r="AI1559" s="0" t="s">
        <v>2133</v>
      </c>
      <c r="AJ1559" s="0" t="s">
        <v>32112</v>
      </c>
      <c r="AK1559" s="0" t="s">
        <v>35118</v>
      </c>
      <c r="AL1559" s="0" t="s">
        <v>2112</v>
      </c>
    </row>
    <row r="1560" customFormat="false" ht="15" hidden="false" customHeight="false" outlineLevel="0" collapsed="false">
      <c r="A1560" s="0" t="s">
        <v>35122</v>
      </c>
      <c r="B1560" s="0" t="s">
        <v>35123</v>
      </c>
      <c r="C1560" s="0" t="s">
        <v>35124</v>
      </c>
      <c r="D1560" s="0" t="s">
        <v>35124</v>
      </c>
      <c r="E1560" s="0" t="s">
        <v>35125</v>
      </c>
      <c r="F1560" s="0" t="s">
        <v>1988</v>
      </c>
      <c r="G1560" s="0" t="n">
        <v>1</v>
      </c>
      <c r="H1560" s="0" t="n">
        <v>1</v>
      </c>
      <c r="I1560" s="0" t="n">
        <v>0.01</v>
      </c>
      <c r="J1560" s="0" t="n">
        <v>250</v>
      </c>
      <c r="K1560" s="0" t="n">
        <v>0</v>
      </c>
      <c r="L1560" s="0" t="n">
        <v>94.35</v>
      </c>
      <c r="M1560" s="0" t="n">
        <v>94.35</v>
      </c>
      <c r="N1560" s="0" t="n">
        <v>93.97</v>
      </c>
      <c r="O1560" s="0" t="n">
        <v>94.35</v>
      </c>
      <c r="P1560" s="0" t="n">
        <v>0</v>
      </c>
      <c r="Q1560" s="0" t="n">
        <v>0</v>
      </c>
      <c r="R1560" s="0" t="n">
        <v>0</v>
      </c>
      <c r="S1560" s="0" t="n">
        <v>94.97</v>
      </c>
      <c r="T1560" s="0" t="n">
        <v>94.94</v>
      </c>
      <c r="U1560" s="0" t="n">
        <v>94.19</v>
      </c>
      <c r="V1560" s="0" t="n">
        <v>96.68</v>
      </c>
      <c r="W1560" s="0" t="n">
        <v>114434</v>
      </c>
      <c r="X1560" s="0" t="n">
        <v>94.27</v>
      </c>
      <c r="Y1560" s="0" t="n">
        <v>94.31</v>
      </c>
      <c r="Z1560" s="0" t="n">
        <v>62</v>
      </c>
      <c r="AA1560" s="0" t="n">
        <v>10000000</v>
      </c>
      <c r="AB1560" s="0" t="n">
        <v>235.88</v>
      </c>
      <c r="AC1560" s="0" t="n">
        <v>0</v>
      </c>
      <c r="AD1560" s="0" t="s">
        <v>99</v>
      </c>
      <c r="AE1560" s="0" t="s">
        <v>99</v>
      </c>
      <c r="AH1560" s="0" t="n">
        <v>-100</v>
      </c>
      <c r="AI1560" s="0" t="s">
        <v>2133</v>
      </c>
      <c r="AJ1560" s="0" t="s">
        <v>32112</v>
      </c>
      <c r="AK1560" s="0" t="s">
        <v>32292</v>
      </c>
      <c r="AL1560" s="0" t="s">
        <v>2112</v>
      </c>
    </row>
    <row r="1561" customFormat="false" ht="15" hidden="false" customHeight="false" outlineLevel="0" collapsed="false">
      <c r="A1561" s="0" t="s">
        <v>35126</v>
      </c>
      <c r="B1561" s="0" t="s">
        <v>35127</v>
      </c>
      <c r="C1561" s="0" t="s">
        <v>35128</v>
      </c>
      <c r="D1561" s="0" t="s">
        <v>35128</v>
      </c>
      <c r="E1561" s="0" t="s">
        <v>35129</v>
      </c>
      <c r="F1561" s="0" t="s">
        <v>1988</v>
      </c>
      <c r="G1561" s="0" t="n">
        <v>1</v>
      </c>
      <c r="H1561" s="0" t="n">
        <v>1</v>
      </c>
      <c r="I1561" s="0" t="n">
        <v>0.01</v>
      </c>
      <c r="J1561" s="0" t="n">
        <v>700</v>
      </c>
      <c r="K1561" s="0" t="n">
        <v>0</v>
      </c>
      <c r="L1561" s="0" t="n">
        <v>82.29</v>
      </c>
      <c r="M1561" s="0" t="n">
        <v>82.29</v>
      </c>
      <c r="N1561" s="0" t="n">
        <v>82.5</v>
      </c>
      <c r="O1561" s="0" t="n">
        <v>82.29</v>
      </c>
      <c r="P1561" s="0" t="n">
        <v>0</v>
      </c>
      <c r="Q1561" s="0" t="n">
        <v>0</v>
      </c>
      <c r="R1561" s="0" t="n">
        <v>0</v>
      </c>
      <c r="S1561" s="0" t="n">
        <v>82.23</v>
      </c>
      <c r="T1561" s="0" t="n">
        <v>82.29</v>
      </c>
      <c r="U1561" s="0" t="n">
        <v>82.01</v>
      </c>
      <c r="V1561" s="0" t="n">
        <v>82.29</v>
      </c>
      <c r="W1561" s="0" t="n">
        <v>33961</v>
      </c>
      <c r="X1561" s="0" t="n">
        <v>82.16</v>
      </c>
      <c r="Y1561" s="0" t="n">
        <v>82.29</v>
      </c>
      <c r="Z1561" s="0" t="n">
        <v>12</v>
      </c>
      <c r="AA1561" s="0" t="n">
        <v>10000000</v>
      </c>
      <c r="AB1561" s="0" t="n">
        <v>576.03</v>
      </c>
      <c r="AC1561" s="0" t="n">
        <v>0</v>
      </c>
      <c r="AD1561" s="0" t="s">
        <v>99</v>
      </c>
      <c r="AE1561" s="0" t="s">
        <v>99</v>
      </c>
      <c r="AH1561" s="0" t="n">
        <v>-100</v>
      </c>
      <c r="AI1561" s="0" t="s">
        <v>2133</v>
      </c>
      <c r="AJ1561" s="0" t="s">
        <v>32112</v>
      </c>
      <c r="AK1561" s="0" t="s">
        <v>32292</v>
      </c>
      <c r="AL1561" s="0" t="s">
        <v>2112</v>
      </c>
    </row>
    <row r="1562" customFormat="false" ht="15" hidden="false" customHeight="false" outlineLevel="0" collapsed="false">
      <c r="A1562" s="0" t="s">
        <v>35130</v>
      </c>
      <c r="B1562" s="0" t="s">
        <v>35131</v>
      </c>
      <c r="C1562" s="0" t="s">
        <v>26373</v>
      </c>
      <c r="D1562" s="0" t="s">
        <v>26373</v>
      </c>
      <c r="E1562" s="0" t="s">
        <v>35132</v>
      </c>
      <c r="F1562" s="0" t="s">
        <v>1988</v>
      </c>
      <c r="G1562" s="0" t="n">
        <v>1</v>
      </c>
      <c r="H1562" s="0" t="n">
        <v>1</v>
      </c>
      <c r="I1562" s="0" t="n">
        <v>0.01</v>
      </c>
      <c r="J1562" s="0" t="n">
        <v>150</v>
      </c>
      <c r="K1562" s="0" t="n">
        <v>1.38</v>
      </c>
      <c r="L1562" s="0" t="n">
        <v>92.56</v>
      </c>
      <c r="M1562" s="0" t="n">
        <v>91.3</v>
      </c>
      <c r="N1562" s="0" t="n">
        <v>92.25</v>
      </c>
      <c r="O1562" s="0" t="n">
        <v>92.56</v>
      </c>
      <c r="P1562" s="0" t="n">
        <v>0</v>
      </c>
      <c r="Q1562" s="0" t="n">
        <v>0</v>
      </c>
      <c r="R1562" s="0" t="n">
        <v>0</v>
      </c>
      <c r="S1562" s="0" t="n">
        <v>91.85</v>
      </c>
      <c r="T1562" s="0" t="n">
        <v>98.99</v>
      </c>
      <c r="U1562" s="0" t="n">
        <v>90.42</v>
      </c>
      <c r="V1562" s="0" t="n">
        <v>98.99</v>
      </c>
      <c r="W1562" s="0" t="n">
        <v>37199</v>
      </c>
      <c r="X1562" s="0" t="n">
        <v>92.3</v>
      </c>
      <c r="Y1562" s="0" t="n">
        <v>92.56</v>
      </c>
      <c r="Z1562" s="0" t="n">
        <v>72</v>
      </c>
      <c r="AA1562" s="0" t="n">
        <v>4000000</v>
      </c>
      <c r="AB1562" s="0" t="n">
        <v>138.84</v>
      </c>
      <c r="AC1562" s="0" t="n">
        <v>0</v>
      </c>
      <c r="AD1562" s="0" t="s">
        <v>99</v>
      </c>
      <c r="AE1562" s="0" t="s">
        <v>99</v>
      </c>
      <c r="AH1562" s="0" t="n">
        <v>-100</v>
      </c>
      <c r="AI1562" s="0" t="s">
        <v>2133</v>
      </c>
      <c r="AJ1562" s="0" t="s">
        <v>32112</v>
      </c>
      <c r="AK1562" s="0" t="s">
        <v>32292</v>
      </c>
      <c r="AL1562" s="0" t="s">
        <v>2112</v>
      </c>
    </row>
    <row r="1563" customFormat="false" ht="15" hidden="false" customHeight="false" outlineLevel="0" collapsed="false">
      <c r="A1563" s="0" t="s">
        <v>35133</v>
      </c>
      <c r="C1563" s="0" t="s">
        <v>35134</v>
      </c>
      <c r="D1563" s="0" t="s">
        <v>35134</v>
      </c>
      <c r="E1563" s="0" t="s">
        <v>35135</v>
      </c>
      <c r="F1563" s="0" t="s">
        <v>1987</v>
      </c>
      <c r="G1563" s="0" t="n">
        <v>3</v>
      </c>
      <c r="H1563" s="0" t="n">
        <v>1</v>
      </c>
      <c r="I1563" s="0" t="n">
        <v>0.0001</v>
      </c>
      <c r="J1563" s="0" t="n">
        <v>100</v>
      </c>
      <c r="K1563" s="0" t="n">
        <v>-6.32</v>
      </c>
      <c r="L1563" s="0" t="n">
        <v>89</v>
      </c>
      <c r="M1563" s="0" t="n">
        <v>95</v>
      </c>
      <c r="N1563" s="0" t="n">
        <v>0</v>
      </c>
      <c r="O1563" s="0" t="n">
        <v>89</v>
      </c>
      <c r="P1563" s="0" t="n">
        <v>0</v>
      </c>
      <c r="Q1563" s="0" t="n">
        <v>0</v>
      </c>
      <c r="R1563" s="0" t="n">
        <v>0</v>
      </c>
      <c r="S1563" s="0" t="n">
        <v>94.5</v>
      </c>
      <c r="T1563" s="0" t="n">
        <v>99.9999</v>
      </c>
      <c r="U1563" s="0" t="n">
        <v>89</v>
      </c>
      <c r="V1563" s="0" t="n">
        <v>99.9999</v>
      </c>
      <c r="W1563" s="0" t="n">
        <v>231</v>
      </c>
      <c r="X1563" s="0" t="n">
        <v>90</v>
      </c>
      <c r="Y1563" s="0" t="n">
        <v>99.9999</v>
      </c>
      <c r="Z1563" s="0" t="n">
        <v>2</v>
      </c>
      <c r="AA1563" s="0" t="n">
        <v>10000000</v>
      </c>
      <c r="AB1563" s="0" t="n">
        <v>108.88</v>
      </c>
      <c r="AC1563" s="0" t="n">
        <v>0</v>
      </c>
      <c r="AD1563" s="0" t="s">
        <v>35136</v>
      </c>
      <c r="AE1563" s="0" t="s">
        <v>99</v>
      </c>
      <c r="AH1563" s="0" t="n">
        <v>-100</v>
      </c>
      <c r="AI1563" s="0" t="s">
        <v>2133</v>
      </c>
      <c r="AJ1563" s="0" t="s">
        <v>32112</v>
      </c>
      <c r="AK1563" s="0" t="s">
        <v>31143</v>
      </c>
      <c r="AL1563" s="0" t="s">
        <v>2112</v>
      </c>
    </row>
    <row r="1564" customFormat="false" ht="15" hidden="false" customHeight="false" outlineLevel="0" collapsed="false">
      <c r="A1564" s="0" t="s">
        <v>35137</v>
      </c>
      <c r="C1564" s="0" t="s">
        <v>23820</v>
      </c>
      <c r="D1564" s="0" t="s">
        <v>23820</v>
      </c>
      <c r="E1564" s="0" t="s">
        <v>35138</v>
      </c>
      <c r="F1564" s="0" t="s">
        <v>1987</v>
      </c>
      <c r="G1564" s="0" t="n">
        <v>3</v>
      </c>
      <c r="H1564" s="0" t="n">
        <v>1</v>
      </c>
      <c r="I1564" s="0" t="n">
        <v>0.01</v>
      </c>
      <c r="J1564" s="0" t="n">
        <v>100</v>
      </c>
      <c r="K1564" s="0" t="n">
        <v>-1.11</v>
      </c>
      <c r="L1564" s="0" t="n">
        <v>92.92</v>
      </c>
      <c r="M1564" s="0" t="n">
        <v>93.96</v>
      </c>
      <c r="N1564" s="0" t="n">
        <v>92.9</v>
      </c>
      <c r="O1564" s="0" t="n">
        <v>92.93</v>
      </c>
      <c r="P1564" s="0" t="n">
        <v>0</v>
      </c>
      <c r="Q1564" s="0" t="n">
        <v>0</v>
      </c>
      <c r="R1564" s="0" t="n">
        <v>0</v>
      </c>
      <c r="S1564" s="0" t="n">
        <v>93.25</v>
      </c>
      <c r="T1564" s="0" t="n">
        <v>93.98</v>
      </c>
      <c r="U1564" s="0" t="n">
        <v>92.55</v>
      </c>
      <c r="V1564" s="0" t="n">
        <v>94.45</v>
      </c>
      <c r="W1564" s="0" t="n">
        <v>171479</v>
      </c>
      <c r="X1564" s="0" t="n">
        <v>92.75</v>
      </c>
      <c r="Y1564" s="0" t="n">
        <v>92.94</v>
      </c>
      <c r="Z1564" s="0" t="n">
        <v>283</v>
      </c>
      <c r="AA1564" s="0" t="n">
        <v>10000000</v>
      </c>
      <c r="AB1564" s="0" t="n">
        <v>929.2</v>
      </c>
      <c r="AC1564" s="0" t="n">
        <v>0</v>
      </c>
      <c r="AD1564" s="0" t="s">
        <v>99</v>
      </c>
      <c r="AE1564" s="0" t="s">
        <v>99</v>
      </c>
      <c r="AH1564" s="0" t="n">
        <v>-100</v>
      </c>
      <c r="AI1564" s="0" t="s">
        <v>2133</v>
      </c>
      <c r="AJ1564" s="0" t="s">
        <v>32112</v>
      </c>
      <c r="AK1564" s="0" t="s">
        <v>31143</v>
      </c>
      <c r="AL1564" s="0" t="s">
        <v>2112</v>
      </c>
    </row>
    <row r="1565" customFormat="false" ht="15" hidden="false" customHeight="false" outlineLevel="0" collapsed="false">
      <c r="A1565" s="0" t="s">
        <v>35139</v>
      </c>
      <c r="B1565" s="0" t="s">
        <v>35140</v>
      </c>
      <c r="C1565" s="0" t="s">
        <v>23576</v>
      </c>
      <c r="D1565" s="0" t="s">
        <v>23576</v>
      </c>
      <c r="E1565" s="0" t="s">
        <v>23578</v>
      </c>
      <c r="F1565" s="0" t="s">
        <v>498</v>
      </c>
      <c r="G1565" s="0" t="n">
        <v>3</v>
      </c>
      <c r="H1565" s="0" t="n">
        <v>1</v>
      </c>
      <c r="I1565" s="0" t="n">
        <v>0.01</v>
      </c>
      <c r="J1565" s="0" t="n">
        <v>1000</v>
      </c>
      <c r="K1565" s="0" t="n">
        <v>-1.41</v>
      </c>
      <c r="L1565" s="0" t="n">
        <v>94.1</v>
      </c>
      <c r="M1565" s="0" t="n">
        <v>95.45</v>
      </c>
      <c r="N1565" s="0" t="n">
        <v>93.86</v>
      </c>
      <c r="O1565" s="0" t="n">
        <v>94.1</v>
      </c>
      <c r="P1565" s="0" t="n">
        <v>0</v>
      </c>
      <c r="Q1565" s="0" t="n">
        <v>0</v>
      </c>
      <c r="R1565" s="0" t="n">
        <v>0</v>
      </c>
      <c r="S1565" s="0" t="n">
        <v>93.54</v>
      </c>
      <c r="T1565" s="0" t="n">
        <v>93.51</v>
      </c>
      <c r="U1565" s="0" t="n">
        <v>93.01</v>
      </c>
      <c r="V1565" s="0" t="n">
        <v>94.15</v>
      </c>
      <c r="W1565" s="0" t="n">
        <v>345167</v>
      </c>
      <c r="X1565" s="0" t="n">
        <v>93.8</v>
      </c>
      <c r="Y1565" s="0" t="n">
        <v>94.09</v>
      </c>
      <c r="Z1565" s="0" t="n">
        <v>43</v>
      </c>
      <c r="AA1565" s="0" t="n">
        <v>200000</v>
      </c>
      <c r="AB1565" s="0" t="n">
        <v>6587</v>
      </c>
      <c r="AC1565" s="0" t="n">
        <v>0</v>
      </c>
      <c r="AD1565" s="0" t="s">
        <v>99</v>
      </c>
      <c r="AE1565" s="0" t="s">
        <v>99</v>
      </c>
      <c r="AH1565" s="0" t="n">
        <v>800</v>
      </c>
      <c r="AI1565" s="0" t="s">
        <v>2133</v>
      </c>
      <c r="AJ1565" s="0" t="s">
        <v>32112</v>
      </c>
      <c r="AK1565" s="0" t="s">
        <v>31135</v>
      </c>
      <c r="AL1565" s="0" t="s">
        <v>2112</v>
      </c>
    </row>
    <row r="1566" customFormat="false" ht="15" hidden="false" customHeight="false" outlineLevel="0" collapsed="false">
      <c r="A1566" s="0" t="s">
        <v>35141</v>
      </c>
      <c r="B1566" s="0" t="s">
        <v>35142</v>
      </c>
      <c r="C1566" s="0" t="s">
        <v>35143</v>
      </c>
      <c r="D1566" s="0" t="s">
        <v>35143</v>
      </c>
      <c r="E1566" s="0" t="s">
        <v>35144</v>
      </c>
      <c r="F1566" s="0" t="s">
        <v>498</v>
      </c>
      <c r="G1566" s="0" t="n">
        <v>3</v>
      </c>
      <c r="H1566" s="0" t="n">
        <v>1</v>
      </c>
      <c r="I1566" s="0" t="n">
        <v>0.01</v>
      </c>
      <c r="J1566" s="0" t="n">
        <v>300</v>
      </c>
      <c r="K1566" s="0" t="n">
        <v>-0.12</v>
      </c>
      <c r="L1566" s="0" t="n">
        <v>96.34</v>
      </c>
      <c r="M1566" s="0" t="n">
        <v>96.46</v>
      </c>
      <c r="N1566" s="0" t="n">
        <v>95.9</v>
      </c>
      <c r="O1566" s="0" t="n">
        <v>96.34</v>
      </c>
      <c r="P1566" s="0" t="n">
        <v>0</v>
      </c>
      <c r="Q1566" s="0" t="n">
        <v>0</v>
      </c>
      <c r="R1566" s="0" t="n">
        <v>0</v>
      </c>
      <c r="S1566" s="0" t="n">
        <v>96.39</v>
      </c>
      <c r="T1566" s="0" t="n">
        <v>96.46</v>
      </c>
      <c r="U1566" s="0" t="n">
        <v>96.3</v>
      </c>
      <c r="V1566" s="0" t="n">
        <v>96.49</v>
      </c>
      <c r="W1566" s="0" t="n">
        <v>412631</v>
      </c>
      <c r="X1566" s="0" t="n">
        <v>96.3</v>
      </c>
      <c r="Y1566" s="0" t="n">
        <v>96.34</v>
      </c>
      <c r="Z1566" s="0" t="n">
        <v>84</v>
      </c>
      <c r="AA1566" s="0" t="n">
        <v>4000000</v>
      </c>
      <c r="AB1566" s="0" t="n">
        <v>14161.98</v>
      </c>
      <c r="AC1566" s="0" t="n">
        <v>0</v>
      </c>
      <c r="AD1566" s="0" t="s">
        <v>99</v>
      </c>
      <c r="AE1566" s="0" t="s">
        <v>99</v>
      </c>
      <c r="AH1566" s="0" t="n">
        <v>6</v>
      </c>
      <c r="AI1566" s="0" t="s">
        <v>2133</v>
      </c>
      <c r="AJ1566" s="0" t="s">
        <v>32112</v>
      </c>
      <c r="AK1566" s="0" t="s">
        <v>31135</v>
      </c>
      <c r="AL1566" s="0" t="s">
        <v>2112</v>
      </c>
    </row>
    <row r="1567" customFormat="false" ht="15" hidden="false" customHeight="false" outlineLevel="0" collapsed="false">
      <c r="A1567" s="0" t="s">
        <v>35145</v>
      </c>
      <c r="B1567" s="0" t="s">
        <v>35146</v>
      </c>
      <c r="C1567" s="0" t="s">
        <v>21380</v>
      </c>
      <c r="D1567" s="0" t="s">
        <v>21380</v>
      </c>
      <c r="E1567" s="0" t="s">
        <v>35147</v>
      </c>
      <c r="F1567" s="0" t="s">
        <v>498</v>
      </c>
      <c r="G1567" s="0" t="n">
        <v>3</v>
      </c>
      <c r="H1567" s="0" t="n">
        <v>1</v>
      </c>
      <c r="I1567" s="0" t="n">
        <v>0.01</v>
      </c>
      <c r="J1567" s="0" t="n">
        <v>1000</v>
      </c>
      <c r="K1567" s="0" t="n">
        <v>-0.04</v>
      </c>
      <c r="L1567" s="0" t="n">
        <v>92.78</v>
      </c>
      <c r="M1567" s="0" t="n">
        <v>92.82</v>
      </c>
      <c r="N1567" s="0" t="n">
        <v>92.72</v>
      </c>
      <c r="O1567" s="0" t="n">
        <v>92.78</v>
      </c>
      <c r="P1567" s="0" t="n">
        <v>0</v>
      </c>
      <c r="Q1567" s="0" t="n">
        <v>0</v>
      </c>
      <c r="R1567" s="0" t="n">
        <v>0</v>
      </c>
      <c r="S1567" s="0" t="n">
        <v>92.63</v>
      </c>
      <c r="T1567" s="0" t="n">
        <v>92.8</v>
      </c>
      <c r="U1567" s="0" t="n">
        <v>92.34</v>
      </c>
      <c r="V1567" s="0" t="n">
        <v>92.8</v>
      </c>
      <c r="W1567" s="0" t="n">
        <v>383479</v>
      </c>
      <c r="X1567" s="0" t="n">
        <v>92.43</v>
      </c>
      <c r="Y1567" s="0" t="n">
        <v>92.78</v>
      </c>
      <c r="Z1567" s="0" t="n">
        <v>37</v>
      </c>
      <c r="AA1567" s="0" t="n">
        <v>2000000</v>
      </c>
      <c r="AB1567" s="0" t="n">
        <v>1855.6</v>
      </c>
      <c r="AC1567" s="0" t="n">
        <v>0</v>
      </c>
      <c r="AD1567" s="0" t="s">
        <v>99</v>
      </c>
      <c r="AE1567" s="0" t="s">
        <v>99</v>
      </c>
      <c r="AH1567" s="0" t="n">
        <v>800</v>
      </c>
      <c r="AI1567" s="0" t="s">
        <v>2133</v>
      </c>
      <c r="AJ1567" s="0" t="s">
        <v>32112</v>
      </c>
      <c r="AK1567" s="0" t="s">
        <v>31135</v>
      </c>
      <c r="AL1567" s="0" t="s">
        <v>2112</v>
      </c>
    </row>
    <row r="1568" customFormat="false" ht="15" hidden="false" customHeight="false" outlineLevel="0" collapsed="false">
      <c r="A1568" s="0" t="s">
        <v>35148</v>
      </c>
      <c r="B1568" s="0" t="s">
        <v>35149</v>
      </c>
      <c r="C1568" s="0" t="s">
        <v>35150</v>
      </c>
      <c r="D1568" s="0" t="s">
        <v>35150</v>
      </c>
      <c r="E1568" s="0" t="s">
        <v>35151</v>
      </c>
      <c r="F1568" s="0" t="s">
        <v>498</v>
      </c>
      <c r="G1568" s="0" t="n">
        <v>3</v>
      </c>
      <c r="H1568" s="0" t="n">
        <v>1</v>
      </c>
      <c r="I1568" s="0" t="n">
        <v>0.01</v>
      </c>
      <c r="J1568" s="0" t="n">
        <v>1000</v>
      </c>
      <c r="K1568" s="0" t="n">
        <v>-2.88</v>
      </c>
      <c r="L1568" s="0" t="n">
        <v>98.07</v>
      </c>
      <c r="M1568" s="0" t="n">
        <v>100.98</v>
      </c>
      <c r="N1568" s="0" t="n">
        <v>97.9</v>
      </c>
      <c r="O1568" s="0" t="n">
        <v>98.07</v>
      </c>
      <c r="P1568" s="0" t="n">
        <v>0</v>
      </c>
      <c r="Q1568" s="0" t="n">
        <v>0</v>
      </c>
      <c r="R1568" s="0" t="n">
        <v>0</v>
      </c>
      <c r="S1568" s="0" t="n">
        <v>98.06</v>
      </c>
      <c r="T1568" s="0" t="n">
        <v>98.01</v>
      </c>
      <c r="U1568" s="0" t="n">
        <v>98</v>
      </c>
      <c r="V1568" s="0" t="n">
        <v>101.98</v>
      </c>
      <c r="W1568" s="0" t="n">
        <v>70605</v>
      </c>
      <c r="X1568" s="0" t="n">
        <v>98.21</v>
      </c>
      <c r="Y1568" s="0" t="n">
        <v>101.98</v>
      </c>
      <c r="Z1568" s="0" t="n">
        <v>9</v>
      </c>
      <c r="AA1568" s="0" t="n">
        <v>100000</v>
      </c>
      <c r="AB1568" s="0" t="n">
        <v>980.7</v>
      </c>
      <c r="AC1568" s="0" t="n">
        <v>0</v>
      </c>
      <c r="AD1568" s="0" t="s">
        <v>99</v>
      </c>
      <c r="AE1568" s="0" t="s">
        <v>99</v>
      </c>
      <c r="AH1568" s="0" t="n">
        <v>6</v>
      </c>
      <c r="AI1568" s="0" t="s">
        <v>2133</v>
      </c>
      <c r="AJ1568" s="0" t="s">
        <v>32112</v>
      </c>
      <c r="AK1568" s="0" t="s">
        <v>31135</v>
      </c>
      <c r="AL1568" s="0" t="s">
        <v>2112</v>
      </c>
    </row>
    <row r="1569" customFormat="false" ht="15" hidden="false" customHeight="false" outlineLevel="0" collapsed="false">
      <c r="A1569" s="0" t="s">
        <v>35152</v>
      </c>
      <c r="B1569" s="0" t="s">
        <v>35153</v>
      </c>
      <c r="C1569" s="0" t="s">
        <v>18777</v>
      </c>
      <c r="D1569" s="0" t="s">
        <v>18777</v>
      </c>
      <c r="E1569" s="0" t="s">
        <v>35154</v>
      </c>
      <c r="F1569" s="0" t="s">
        <v>498</v>
      </c>
      <c r="G1569" s="0" t="n">
        <v>3</v>
      </c>
      <c r="H1569" s="0" t="n">
        <v>1</v>
      </c>
      <c r="I1569" s="0" t="n">
        <v>0.01</v>
      </c>
      <c r="J1569" s="0" t="n">
        <v>750.1</v>
      </c>
      <c r="K1569" s="0" t="n">
        <v>-0.02</v>
      </c>
      <c r="L1569" s="0" t="n">
        <v>90.69</v>
      </c>
      <c r="M1569" s="0" t="n">
        <v>90.68</v>
      </c>
      <c r="N1569" s="0" t="n">
        <v>90.3</v>
      </c>
      <c r="O1569" s="0" t="n">
        <v>90.69</v>
      </c>
      <c r="P1569" s="0" t="n">
        <v>0</v>
      </c>
      <c r="Q1569" s="0" t="n">
        <v>0</v>
      </c>
      <c r="R1569" s="0" t="n">
        <v>0</v>
      </c>
      <c r="S1569" s="0" t="n">
        <v>90.62</v>
      </c>
      <c r="T1569" s="0" t="n">
        <v>90.71</v>
      </c>
      <c r="U1569" s="0" t="n">
        <v>90.5</v>
      </c>
      <c r="V1569" s="0" t="n">
        <v>91.23</v>
      </c>
      <c r="W1569" s="0" t="n">
        <v>69337</v>
      </c>
      <c r="X1569" s="0" t="n">
        <v>90.7</v>
      </c>
      <c r="Y1569" s="0" t="n">
        <v>91.07</v>
      </c>
      <c r="Z1569" s="0" t="n">
        <v>14</v>
      </c>
      <c r="AA1569" s="0" t="n">
        <v>1000000</v>
      </c>
      <c r="AB1569" s="0" t="n">
        <v>21768.5</v>
      </c>
      <c r="AC1569" s="0" t="n">
        <v>0</v>
      </c>
      <c r="AD1569" s="0" t="s">
        <v>99</v>
      </c>
      <c r="AE1569" s="0" t="s">
        <v>99</v>
      </c>
      <c r="AH1569" s="0" t="n">
        <v>6</v>
      </c>
      <c r="AI1569" s="0" t="s">
        <v>2133</v>
      </c>
      <c r="AJ1569" s="0" t="s">
        <v>32112</v>
      </c>
      <c r="AK1569" s="0" t="s">
        <v>31135</v>
      </c>
      <c r="AL1569" s="0" t="s">
        <v>2112</v>
      </c>
    </row>
    <row r="1570" customFormat="false" ht="15" hidden="false" customHeight="false" outlineLevel="0" collapsed="false">
      <c r="A1570" s="0" t="s">
        <v>35155</v>
      </c>
      <c r="B1570" s="0" t="s">
        <v>35156</v>
      </c>
      <c r="C1570" s="0" t="s">
        <v>24175</v>
      </c>
      <c r="D1570" s="0" t="s">
        <v>24175</v>
      </c>
      <c r="E1570" s="0" t="s">
        <v>35157</v>
      </c>
      <c r="F1570" s="0" t="s">
        <v>498</v>
      </c>
      <c r="G1570" s="0" t="n">
        <v>1</v>
      </c>
      <c r="H1570" s="0" t="n">
        <v>1</v>
      </c>
      <c r="I1570" s="0" t="n">
        <v>0.01</v>
      </c>
      <c r="J1570" s="0" t="n">
        <v>800</v>
      </c>
      <c r="K1570" s="0" t="n">
        <v>-0.18</v>
      </c>
      <c r="L1570" s="0" t="n">
        <v>86.49</v>
      </c>
      <c r="M1570" s="0" t="n">
        <v>86.65</v>
      </c>
      <c r="N1570" s="0" t="n">
        <v>86.67</v>
      </c>
      <c r="O1570" s="0" t="n">
        <v>86.49</v>
      </c>
      <c r="P1570" s="0" t="n">
        <v>0</v>
      </c>
      <c r="Q1570" s="0" t="n">
        <v>0</v>
      </c>
      <c r="R1570" s="0" t="n">
        <v>0</v>
      </c>
      <c r="S1570" s="0" t="n">
        <v>86.43</v>
      </c>
      <c r="T1570" s="0" t="n">
        <v>86.97</v>
      </c>
      <c r="U1570" s="0" t="n">
        <v>86.25</v>
      </c>
      <c r="V1570" s="0" t="n">
        <v>86.97</v>
      </c>
      <c r="W1570" s="0" t="n">
        <v>298698</v>
      </c>
      <c r="X1570" s="0" t="n">
        <v>86.48</v>
      </c>
      <c r="Y1570" s="0" t="n">
        <v>86.49</v>
      </c>
      <c r="Z1570" s="0" t="n">
        <v>55</v>
      </c>
      <c r="AA1570" s="0" t="n">
        <v>5000000</v>
      </c>
      <c r="AB1570" s="0" t="n">
        <v>691.92</v>
      </c>
      <c r="AC1570" s="0" t="n">
        <v>0</v>
      </c>
      <c r="AD1570" s="0" t="s">
        <v>99</v>
      </c>
      <c r="AE1570" s="0" t="s">
        <v>99</v>
      </c>
      <c r="AH1570" s="0" t="n">
        <v>6</v>
      </c>
      <c r="AI1570" s="0" t="s">
        <v>2133</v>
      </c>
      <c r="AJ1570" s="0" t="s">
        <v>32112</v>
      </c>
      <c r="AK1570" s="0" t="s">
        <v>31135</v>
      </c>
      <c r="AL1570" s="0" t="s">
        <v>2112</v>
      </c>
    </row>
    <row r="1571" customFormat="false" ht="15" hidden="false" customHeight="false" outlineLevel="0" collapsed="false">
      <c r="A1571" s="0" t="s">
        <v>35158</v>
      </c>
      <c r="B1571" s="0" t="s">
        <v>35159</v>
      </c>
      <c r="C1571" s="0" t="s">
        <v>22301</v>
      </c>
      <c r="D1571" s="0" t="s">
        <v>22301</v>
      </c>
      <c r="E1571" s="0" t="s">
        <v>35160</v>
      </c>
      <c r="F1571" s="0" t="s">
        <v>498</v>
      </c>
      <c r="G1571" s="0" t="n">
        <v>1</v>
      </c>
      <c r="H1571" s="0" t="n">
        <v>1</v>
      </c>
      <c r="I1571" s="0" t="n">
        <v>0.01</v>
      </c>
      <c r="J1571" s="0" t="n">
        <v>800</v>
      </c>
      <c r="K1571" s="0" t="n">
        <v>0.23</v>
      </c>
      <c r="L1571" s="0" t="n">
        <v>76.93</v>
      </c>
      <c r="M1571" s="0" t="n">
        <v>76.74</v>
      </c>
      <c r="N1571" s="0" t="n">
        <v>76.73</v>
      </c>
      <c r="O1571" s="0" t="n">
        <v>76.89</v>
      </c>
      <c r="P1571" s="0" t="n">
        <v>0</v>
      </c>
      <c r="Q1571" s="0" t="n">
        <v>0</v>
      </c>
      <c r="R1571" s="0" t="n">
        <v>0</v>
      </c>
      <c r="S1571" s="0" t="n">
        <v>76.83</v>
      </c>
      <c r="T1571" s="0" t="n">
        <v>76.75</v>
      </c>
      <c r="U1571" s="0" t="n">
        <v>76.7</v>
      </c>
      <c r="V1571" s="0" t="n">
        <v>77.29</v>
      </c>
      <c r="W1571" s="0" t="n">
        <v>1473851</v>
      </c>
      <c r="X1571" s="0" t="n">
        <v>76.72</v>
      </c>
      <c r="Y1571" s="0" t="n">
        <v>76.89</v>
      </c>
      <c r="Z1571" s="0" t="n">
        <v>165</v>
      </c>
      <c r="AA1571" s="0" t="n">
        <v>10000000</v>
      </c>
      <c r="AB1571" s="0" t="n">
        <v>24617.6</v>
      </c>
      <c r="AC1571" s="0" t="n">
        <v>0</v>
      </c>
      <c r="AD1571" s="0" t="s">
        <v>99</v>
      </c>
      <c r="AE1571" s="0" t="s">
        <v>99</v>
      </c>
      <c r="AH1571" s="0" t="n">
        <v>6</v>
      </c>
      <c r="AI1571" s="0" t="s">
        <v>2133</v>
      </c>
      <c r="AJ1571" s="0" t="s">
        <v>32112</v>
      </c>
      <c r="AK1571" s="0" t="s">
        <v>31135</v>
      </c>
      <c r="AL1571" s="0" t="s">
        <v>2112</v>
      </c>
    </row>
    <row r="1572" customFormat="false" ht="15" hidden="false" customHeight="false" outlineLevel="0" collapsed="false">
      <c r="A1572" s="0" t="s">
        <v>35161</v>
      </c>
      <c r="B1572" s="0" t="s">
        <v>35162</v>
      </c>
      <c r="C1572" s="0" t="s">
        <v>18223</v>
      </c>
      <c r="D1572" s="0" t="s">
        <v>18223</v>
      </c>
      <c r="E1572" s="0" t="s">
        <v>35163</v>
      </c>
      <c r="F1572" s="0" t="s">
        <v>498</v>
      </c>
      <c r="G1572" s="0" t="n">
        <v>1</v>
      </c>
      <c r="H1572" s="0" t="n">
        <v>1</v>
      </c>
      <c r="I1572" s="0" t="n">
        <v>0.01</v>
      </c>
      <c r="J1572" s="0" t="n">
        <v>1000</v>
      </c>
      <c r="K1572" s="0" t="n">
        <v>0.33</v>
      </c>
      <c r="L1572" s="0" t="n">
        <v>80.26</v>
      </c>
      <c r="M1572" s="0" t="n">
        <v>80</v>
      </c>
      <c r="N1572" s="0" t="n">
        <v>80.17</v>
      </c>
      <c r="O1572" s="0" t="n">
        <v>80.26</v>
      </c>
      <c r="P1572" s="0" t="n">
        <v>0</v>
      </c>
      <c r="Q1572" s="0" t="n">
        <v>0</v>
      </c>
      <c r="R1572" s="0" t="n">
        <v>0</v>
      </c>
      <c r="S1572" s="0" t="n">
        <v>80.11</v>
      </c>
      <c r="T1572" s="0" t="n">
        <v>80</v>
      </c>
      <c r="U1572" s="0" t="n">
        <v>80</v>
      </c>
      <c r="V1572" s="0" t="n">
        <v>80.57</v>
      </c>
      <c r="W1572" s="0" t="n">
        <v>804341</v>
      </c>
      <c r="X1572" s="0" t="n">
        <v>80.2</v>
      </c>
      <c r="Y1572" s="0" t="n">
        <v>80.27</v>
      </c>
      <c r="Z1572" s="0" t="n">
        <v>159</v>
      </c>
      <c r="AA1572" s="0" t="n">
        <v>7000000</v>
      </c>
      <c r="AB1572" s="0" t="n">
        <v>1605.2</v>
      </c>
      <c r="AC1572" s="0" t="n">
        <v>0</v>
      </c>
      <c r="AD1572" s="0" t="s">
        <v>99</v>
      </c>
      <c r="AE1572" s="0" t="s">
        <v>99</v>
      </c>
      <c r="AH1572" s="0" t="n">
        <v>6</v>
      </c>
      <c r="AI1572" s="0" t="s">
        <v>2133</v>
      </c>
      <c r="AJ1572" s="0" t="s">
        <v>32112</v>
      </c>
      <c r="AK1572" s="0" t="s">
        <v>31135</v>
      </c>
      <c r="AL1572" s="0" t="s">
        <v>2112</v>
      </c>
    </row>
    <row r="1573" customFormat="false" ht="15" hidden="false" customHeight="false" outlineLevel="0" collapsed="false">
      <c r="A1573" s="0" t="s">
        <v>35164</v>
      </c>
      <c r="B1573" s="0" t="s">
        <v>35165</v>
      </c>
      <c r="C1573" s="0" t="s">
        <v>21788</v>
      </c>
      <c r="D1573" s="0" t="s">
        <v>21788</v>
      </c>
      <c r="E1573" s="0" t="s">
        <v>35166</v>
      </c>
      <c r="F1573" s="0" t="s">
        <v>498</v>
      </c>
      <c r="G1573" s="0" t="n">
        <v>1</v>
      </c>
      <c r="H1573" s="0" t="n">
        <v>1</v>
      </c>
      <c r="I1573" s="0" t="n">
        <v>0.01</v>
      </c>
      <c r="J1573" s="0" t="n">
        <v>1000</v>
      </c>
      <c r="K1573" s="0" t="n">
        <v>0.33</v>
      </c>
      <c r="L1573" s="0" t="n">
        <v>82.23</v>
      </c>
      <c r="M1573" s="0" t="n">
        <v>81.87</v>
      </c>
      <c r="N1573" s="0" t="n">
        <v>81.77</v>
      </c>
      <c r="O1573" s="0" t="n">
        <v>82.21</v>
      </c>
      <c r="P1573" s="0" t="n">
        <v>0</v>
      </c>
      <c r="Q1573" s="0" t="n">
        <v>0</v>
      </c>
      <c r="R1573" s="0" t="n">
        <v>0</v>
      </c>
      <c r="S1573" s="0" t="n">
        <v>82.19</v>
      </c>
      <c r="T1573" s="0" t="n">
        <v>82.61</v>
      </c>
      <c r="U1573" s="0" t="n">
        <v>81.86</v>
      </c>
      <c r="V1573" s="0" t="n">
        <v>82.64</v>
      </c>
      <c r="W1573" s="0" t="n">
        <v>503022</v>
      </c>
      <c r="X1573" s="0" t="n">
        <v>82.21</v>
      </c>
      <c r="Y1573" s="0" t="n">
        <v>82.63</v>
      </c>
      <c r="Z1573" s="0" t="n">
        <v>104</v>
      </c>
      <c r="AA1573" s="0" t="n">
        <v>3000000</v>
      </c>
      <c r="AB1573" s="0" t="n">
        <v>9867.6</v>
      </c>
      <c r="AC1573" s="0" t="n">
        <v>0</v>
      </c>
      <c r="AD1573" s="0" t="s">
        <v>99</v>
      </c>
      <c r="AE1573" s="0" t="s">
        <v>99</v>
      </c>
      <c r="AH1573" s="0" t="n">
        <v>6</v>
      </c>
      <c r="AI1573" s="0" t="s">
        <v>2133</v>
      </c>
      <c r="AJ1573" s="0" t="s">
        <v>32112</v>
      </c>
      <c r="AK1573" s="0" t="s">
        <v>31135</v>
      </c>
      <c r="AL1573" s="0" t="s">
        <v>2112</v>
      </c>
    </row>
    <row r="1574" customFormat="false" ht="15" hidden="false" customHeight="false" outlineLevel="0" collapsed="false">
      <c r="A1574" s="0" t="s">
        <v>35167</v>
      </c>
      <c r="B1574" s="0" t="s">
        <v>35168</v>
      </c>
      <c r="C1574" s="0" t="s">
        <v>21351</v>
      </c>
      <c r="D1574" s="0" t="s">
        <v>21351</v>
      </c>
      <c r="E1574" s="0" t="s">
        <v>35169</v>
      </c>
      <c r="F1574" s="0" t="s">
        <v>498</v>
      </c>
      <c r="G1574" s="0" t="n">
        <v>3</v>
      </c>
      <c r="H1574" s="0" t="n">
        <v>1</v>
      </c>
      <c r="I1574" s="0" t="n">
        <v>0.01</v>
      </c>
      <c r="J1574" s="0" t="n">
        <v>1000</v>
      </c>
      <c r="K1574" s="0" t="n">
        <v>0.85</v>
      </c>
      <c r="L1574" s="0" t="n">
        <v>78.65</v>
      </c>
      <c r="M1574" s="0" t="n">
        <v>77.98</v>
      </c>
      <c r="N1574" s="0" t="n">
        <v>77.87</v>
      </c>
      <c r="O1574" s="0" t="n">
        <v>78.65</v>
      </c>
      <c r="P1574" s="0" t="n">
        <v>0</v>
      </c>
      <c r="Q1574" s="0" t="n">
        <v>0</v>
      </c>
      <c r="R1574" s="0" t="n">
        <v>0</v>
      </c>
      <c r="S1574" s="0" t="n">
        <v>78.14</v>
      </c>
      <c r="T1574" s="0" t="n">
        <v>78.67</v>
      </c>
      <c r="U1574" s="0" t="n">
        <v>77.77</v>
      </c>
      <c r="V1574" s="0" t="n">
        <v>78.69</v>
      </c>
      <c r="W1574" s="0" t="n">
        <v>315694</v>
      </c>
      <c r="X1574" s="0" t="n">
        <v>78.31</v>
      </c>
      <c r="Y1574" s="0" t="n">
        <v>78.64</v>
      </c>
      <c r="Z1574" s="0" t="n">
        <v>38</v>
      </c>
      <c r="AA1574" s="0" t="n">
        <v>500000</v>
      </c>
      <c r="AB1574" s="0" t="n">
        <v>2359.5</v>
      </c>
      <c r="AC1574" s="0" t="n">
        <v>0</v>
      </c>
      <c r="AD1574" s="0" t="s">
        <v>99</v>
      </c>
      <c r="AE1574" s="0" t="s">
        <v>99</v>
      </c>
      <c r="AH1574" s="0" t="n">
        <v>6</v>
      </c>
      <c r="AI1574" s="0" t="s">
        <v>2133</v>
      </c>
      <c r="AJ1574" s="0" t="s">
        <v>32112</v>
      </c>
      <c r="AK1574" s="0" t="s">
        <v>31135</v>
      </c>
      <c r="AL1574" s="0" t="s">
        <v>2112</v>
      </c>
    </row>
    <row r="1575" customFormat="false" ht="15" hidden="false" customHeight="false" outlineLevel="0" collapsed="false">
      <c r="A1575" s="0" t="s">
        <v>35170</v>
      </c>
      <c r="B1575" s="0" t="s">
        <v>35171</v>
      </c>
      <c r="C1575" s="0" t="s">
        <v>23477</v>
      </c>
      <c r="D1575" s="0" t="s">
        <v>23477</v>
      </c>
      <c r="E1575" s="0" t="s">
        <v>35172</v>
      </c>
      <c r="F1575" s="0" t="s">
        <v>498</v>
      </c>
      <c r="G1575" s="0" t="n">
        <v>3</v>
      </c>
      <c r="H1575" s="0" t="n">
        <v>1</v>
      </c>
      <c r="I1575" s="0" t="n">
        <v>0.01</v>
      </c>
      <c r="J1575" s="0" t="n">
        <v>1000</v>
      </c>
      <c r="K1575" s="0" t="n">
        <v>1.85</v>
      </c>
      <c r="L1575" s="0" t="n">
        <v>71.05</v>
      </c>
      <c r="M1575" s="0" t="n">
        <v>69.76</v>
      </c>
      <c r="N1575" s="0" t="n">
        <v>70.89</v>
      </c>
      <c r="O1575" s="0" t="n">
        <v>70.41</v>
      </c>
      <c r="P1575" s="0" t="n">
        <v>0</v>
      </c>
      <c r="Q1575" s="0" t="n">
        <v>0</v>
      </c>
      <c r="R1575" s="0" t="n">
        <v>0</v>
      </c>
      <c r="S1575" s="0" t="n">
        <v>71.18</v>
      </c>
      <c r="T1575" s="0" t="n">
        <v>69.01</v>
      </c>
      <c r="U1575" s="0" t="n">
        <v>69.01</v>
      </c>
      <c r="V1575" s="0" t="n">
        <v>74.79</v>
      </c>
      <c r="W1575" s="0" t="n">
        <v>61212</v>
      </c>
      <c r="X1575" s="0" t="n">
        <v>70.63</v>
      </c>
      <c r="Y1575" s="0" t="n">
        <v>70.96</v>
      </c>
      <c r="Z1575" s="0" t="n">
        <v>45</v>
      </c>
      <c r="AA1575" s="0" t="n">
        <v>100000</v>
      </c>
      <c r="AB1575" s="0" t="n">
        <v>710.5</v>
      </c>
      <c r="AC1575" s="0" t="n">
        <v>0</v>
      </c>
      <c r="AD1575" s="0" t="s">
        <v>99</v>
      </c>
      <c r="AE1575" s="0" t="s">
        <v>99</v>
      </c>
      <c r="AH1575" s="0" t="n">
        <v>6</v>
      </c>
      <c r="AI1575" s="0" t="s">
        <v>2133</v>
      </c>
      <c r="AJ1575" s="0" t="s">
        <v>32112</v>
      </c>
      <c r="AK1575" s="0" t="s">
        <v>31135</v>
      </c>
      <c r="AL1575" s="0" t="s">
        <v>2112</v>
      </c>
    </row>
    <row r="1576" customFormat="false" ht="15" hidden="false" customHeight="false" outlineLevel="0" collapsed="false">
      <c r="A1576" s="0" t="s">
        <v>35173</v>
      </c>
      <c r="B1576" s="0" t="s">
        <v>35174</v>
      </c>
      <c r="C1576" s="0" t="s">
        <v>27147</v>
      </c>
      <c r="D1576" s="0" t="s">
        <v>27147</v>
      </c>
      <c r="E1576" s="0" t="s">
        <v>35175</v>
      </c>
      <c r="F1576" s="0" t="s">
        <v>498</v>
      </c>
      <c r="G1576" s="0" t="n">
        <v>3</v>
      </c>
      <c r="H1576" s="0" t="n">
        <v>1</v>
      </c>
      <c r="I1576" s="0" t="n">
        <v>0.01</v>
      </c>
      <c r="J1576" s="0" t="n">
        <v>1000</v>
      </c>
      <c r="K1576" s="0" t="n">
        <v>-0.08</v>
      </c>
      <c r="L1576" s="0" t="n">
        <v>73.8</v>
      </c>
      <c r="M1576" s="0" t="n">
        <v>73.87</v>
      </c>
      <c r="N1576" s="0" t="n">
        <v>73.88</v>
      </c>
      <c r="O1576" s="0" t="n">
        <v>73.8</v>
      </c>
      <c r="P1576" s="0" t="n">
        <v>0</v>
      </c>
      <c r="Q1576" s="0" t="n">
        <v>0</v>
      </c>
      <c r="R1576" s="0" t="n">
        <v>0</v>
      </c>
      <c r="S1576" s="0" t="n">
        <v>73.81</v>
      </c>
      <c r="T1576" s="0" t="n">
        <v>73.86</v>
      </c>
      <c r="U1576" s="0" t="n">
        <v>73.53</v>
      </c>
      <c r="V1576" s="0" t="n">
        <v>73.86</v>
      </c>
      <c r="W1576" s="0" t="n">
        <v>77496</v>
      </c>
      <c r="X1576" s="0" t="n">
        <v>73.62</v>
      </c>
      <c r="Y1576" s="0" t="n">
        <v>73.8</v>
      </c>
      <c r="Z1576" s="0" t="n">
        <v>41</v>
      </c>
      <c r="AA1576" s="0" t="n">
        <v>100000</v>
      </c>
      <c r="AB1576" s="0" t="n">
        <v>3690</v>
      </c>
      <c r="AC1576" s="0" t="n">
        <v>0</v>
      </c>
      <c r="AD1576" s="0" t="s">
        <v>99</v>
      </c>
      <c r="AE1576" s="0" t="s">
        <v>99</v>
      </c>
      <c r="AH1576" s="0" t="n">
        <v>6</v>
      </c>
      <c r="AI1576" s="0" t="s">
        <v>2133</v>
      </c>
      <c r="AJ1576" s="0" t="s">
        <v>32112</v>
      </c>
      <c r="AK1576" s="0" t="s">
        <v>31135</v>
      </c>
      <c r="AL1576" s="0" t="s">
        <v>2112</v>
      </c>
    </row>
    <row r="1577" customFormat="false" ht="15" hidden="false" customHeight="false" outlineLevel="0" collapsed="false">
      <c r="A1577" s="0" t="s">
        <v>35176</v>
      </c>
      <c r="B1577" s="0" t="s">
        <v>35177</v>
      </c>
      <c r="C1577" s="0" t="s">
        <v>22511</v>
      </c>
      <c r="D1577" s="0" t="s">
        <v>22511</v>
      </c>
      <c r="E1577" s="0" t="s">
        <v>35178</v>
      </c>
      <c r="F1577" s="0" t="s">
        <v>498</v>
      </c>
      <c r="G1577" s="0" t="n">
        <v>3</v>
      </c>
      <c r="H1577" s="0" t="n">
        <v>1</v>
      </c>
      <c r="I1577" s="0" t="n">
        <v>0.01</v>
      </c>
      <c r="J1577" s="0" t="n">
        <v>1000</v>
      </c>
      <c r="K1577" s="0" t="n">
        <v>-0.82</v>
      </c>
      <c r="L1577" s="0" t="n">
        <v>67.43</v>
      </c>
      <c r="M1577" s="0" t="n">
        <v>67.99</v>
      </c>
      <c r="N1577" s="0" t="n">
        <v>67.94</v>
      </c>
      <c r="O1577" s="0" t="n">
        <v>67.43</v>
      </c>
      <c r="P1577" s="0" t="n">
        <v>0</v>
      </c>
      <c r="Q1577" s="0" t="n">
        <v>0</v>
      </c>
      <c r="R1577" s="0" t="n">
        <v>0</v>
      </c>
      <c r="S1577" s="0" t="n">
        <v>66.98</v>
      </c>
      <c r="T1577" s="0" t="n">
        <v>67.14</v>
      </c>
      <c r="U1577" s="0" t="n">
        <v>66.84</v>
      </c>
      <c r="V1577" s="0" t="n">
        <v>67.54</v>
      </c>
      <c r="W1577" s="0" t="n">
        <v>89088</v>
      </c>
      <c r="X1577" s="0" t="n">
        <v>67.1</v>
      </c>
      <c r="Y1577" s="0" t="n">
        <v>67.37</v>
      </c>
      <c r="Z1577" s="0" t="n">
        <v>23</v>
      </c>
      <c r="AA1577" s="0" t="n">
        <v>150000</v>
      </c>
      <c r="AB1577" s="0" t="n">
        <v>2697.2</v>
      </c>
      <c r="AC1577" s="0" t="n">
        <v>0</v>
      </c>
      <c r="AD1577" s="0" t="s">
        <v>99</v>
      </c>
      <c r="AE1577" s="0" t="s">
        <v>99</v>
      </c>
      <c r="AH1577" s="0" t="n">
        <v>6</v>
      </c>
      <c r="AI1577" s="0" t="s">
        <v>2133</v>
      </c>
      <c r="AJ1577" s="0" t="s">
        <v>32112</v>
      </c>
      <c r="AK1577" s="0" t="s">
        <v>31135</v>
      </c>
      <c r="AL1577" s="0" t="s">
        <v>2112</v>
      </c>
    </row>
    <row r="1578" customFormat="false" ht="15" hidden="false" customHeight="false" outlineLevel="0" collapsed="false">
      <c r="A1578" s="0" t="s">
        <v>35179</v>
      </c>
      <c r="B1578" s="0" t="s">
        <v>35180</v>
      </c>
      <c r="C1578" s="0" t="s">
        <v>24971</v>
      </c>
      <c r="D1578" s="0" t="s">
        <v>24971</v>
      </c>
      <c r="E1578" s="0" t="s">
        <v>35181</v>
      </c>
      <c r="F1578" s="0" t="s">
        <v>498</v>
      </c>
      <c r="G1578" s="0" t="n">
        <v>3</v>
      </c>
      <c r="H1578" s="0" t="n">
        <v>1</v>
      </c>
      <c r="I1578" s="0" t="n">
        <v>0.01</v>
      </c>
      <c r="J1578" s="0" t="n">
        <v>1000</v>
      </c>
      <c r="K1578" s="0" t="n">
        <v>0.27</v>
      </c>
      <c r="L1578" s="0" t="n">
        <v>65.79</v>
      </c>
      <c r="M1578" s="0" t="n">
        <v>65.6</v>
      </c>
      <c r="N1578" s="0" t="n">
        <v>66.7</v>
      </c>
      <c r="O1578" s="0" t="n">
        <v>65.79</v>
      </c>
      <c r="P1578" s="0" t="n">
        <v>0</v>
      </c>
      <c r="Q1578" s="0" t="n">
        <v>0</v>
      </c>
      <c r="R1578" s="0" t="n">
        <v>0</v>
      </c>
      <c r="S1578" s="0" t="n">
        <v>65.5</v>
      </c>
      <c r="T1578" s="0" t="n">
        <v>66.65</v>
      </c>
      <c r="U1578" s="0" t="n">
        <v>65</v>
      </c>
      <c r="V1578" s="0" t="n">
        <v>66.65</v>
      </c>
      <c r="W1578" s="0" t="n">
        <v>142794</v>
      </c>
      <c r="X1578" s="0" t="n">
        <v>65.37</v>
      </c>
      <c r="Y1578" s="0" t="n">
        <v>65.79</v>
      </c>
      <c r="Z1578" s="0" t="n">
        <v>65</v>
      </c>
      <c r="AA1578" s="0" t="n">
        <v>150000</v>
      </c>
      <c r="AB1578" s="0" t="n">
        <v>657.9</v>
      </c>
      <c r="AC1578" s="0" t="n">
        <v>0</v>
      </c>
      <c r="AD1578" s="0" t="s">
        <v>99</v>
      </c>
      <c r="AE1578" s="0" t="s">
        <v>99</v>
      </c>
      <c r="AH1578" s="0" t="n">
        <v>6</v>
      </c>
      <c r="AI1578" s="0" t="s">
        <v>2133</v>
      </c>
      <c r="AJ1578" s="0" t="s">
        <v>32112</v>
      </c>
      <c r="AK1578" s="0" t="s">
        <v>31135</v>
      </c>
      <c r="AL1578" s="0" t="s">
        <v>2112</v>
      </c>
    </row>
    <row r="1579" customFormat="false" ht="15" hidden="false" customHeight="false" outlineLevel="0" collapsed="false">
      <c r="A1579" s="0" t="s">
        <v>35182</v>
      </c>
      <c r="B1579" s="0" t="s">
        <v>35183</v>
      </c>
      <c r="C1579" s="0" t="s">
        <v>24071</v>
      </c>
      <c r="D1579" s="0" t="s">
        <v>24071</v>
      </c>
      <c r="E1579" s="0" t="s">
        <v>35184</v>
      </c>
      <c r="F1579" s="0" t="s">
        <v>498</v>
      </c>
      <c r="G1579" s="0" t="n">
        <v>3</v>
      </c>
      <c r="H1579" s="0" t="n">
        <v>1</v>
      </c>
      <c r="I1579" s="0" t="n">
        <v>0.01</v>
      </c>
      <c r="J1579" s="0" t="n">
        <v>1000</v>
      </c>
      <c r="K1579" s="0" t="n">
        <v>0.77</v>
      </c>
      <c r="L1579" s="0" t="n">
        <v>65.39</v>
      </c>
      <c r="M1579" s="0" t="n">
        <v>64.89</v>
      </c>
      <c r="N1579" s="0" t="n">
        <v>64.19</v>
      </c>
      <c r="O1579" s="0" t="n">
        <v>65.39</v>
      </c>
      <c r="P1579" s="0" t="n">
        <v>0</v>
      </c>
      <c r="Q1579" s="0" t="n">
        <v>0</v>
      </c>
      <c r="R1579" s="0" t="n">
        <v>0</v>
      </c>
      <c r="S1579" s="0" t="n">
        <v>64.78</v>
      </c>
      <c r="T1579" s="0" t="n">
        <v>64.89</v>
      </c>
      <c r="U1579" s="0" t="n">
        <v>64.01</v>
      </c>
      <c r="V1579" s="0" t="n">
        <v>66.28</v>
      </c>
      <c r="W1579" s="0" t="n">
        <v>202754</v>
      </c>
      <c r="X1579" s="0" t="n">
        <v>65.01</v>
      </c>
      <c r="Y1579" s="0" t="n">
        <v>65.39</v>
      </c>
      <c r="Z1579" s="0" t="n">
        <v>61</v>
      </c>
      <c r="AA1579" s="0" t="n">
        <v>200000</v>
      </c>
      <c r="AB1579" s="0" t="n">
        <v>1961.7</v>
      </c>
      <c r="AC1579" s="0" t="n">
        <v>0</v>
      </c>
      <c r="AD1579" s="0" t="s">
        <v>99</v>
      </c>
      <c r="AE1579" s="0" t="s">
        <v>99</v>
      </c>
      <c r="AH1579" s="0" t="n">
        <v>6</v>
      </c>
      <c r="AI1579" s="0" t="s">
        <v>2133</v>
      </c>
      <c r="AJ1579" s="0" t="s">
        <v>32112</v>
      </c>
      <c r="AK1579" s="0" t="s">
        <v>31135</v>
      </c>
      <c r="AL1579" s="0" t="s">
        <v>2112</v>
      </c>
    </row>
    <row r="1580" customFormat="false" ht="15" hidden="false" customHeight="false" outlineLevel="0" collapsed="false">
      <c r="A1580" s="0" t="s">
        <v>35185</v>
      </c>
      <c r="B1580" s="0" t="s">
        <v>35186</v>
      </c>
      <c r="C1580" s="0" t="s">
        <v>18370</v>
      </c>
      <c r="D1580" s="0" t="s">
        <v>18370</v>
      </c>
      <c r="E1580" s="0" t="s">
        <v>35187</v>
      </c>
      <c r="F1580" s="0" t="s">
        <v>498</v>
      </c>
      <c r="G1580" s="0" t="n">
        <v>3</v>
      </c>
      <c r="H1580" s="0" t="n">
        <v>1</v>
      </c>
      <c r="I1580" s="0" t="n">
        <v>0.01</v>
      </c>
      <c r="J1580" s="0" t="n">
        <v>1000</v>
      </c>
      <c r="K1580" s="0" t="n">
        <v>-0.48</v>
      </c>
      <c r="L1580" s="0" t="n">
        <v>64.9</v>
      </c>
      <c r="M1580" s="0" t="n">
        <v>65.21</v>
      </c>
      <c r="N1580" s="0" t="n">
        <v>65.17</v>
      </c>
      <c r="O1580" s="0" t="n">
        <v>64.89</v>
      </c>
      <c r="P1580" s="0" t="n">
        <v>0</v>
      </c>
      <c r="Q1580" s="0" t="n">
        <v>0</v>
      </c>
      <c r="R1580" s="0" t="n">
        <v>0</v>
      </c>
      <c r="S1580" s="0" t="n">
        <v>64.72</v>
      </c>
      <c r="T1580" s="0" t="n">
        <v>65.21</v>
      </c>
      <c r="U1580" s="0" t="n">
        <v>64.5</v>
      </c>
      <c r="V1580" s="0" t="n">
        <v>65.21</v>
      </c>
      <c r="W1580" s="0" t="n">
        <v>427137</v>
      </c>
      <c r="X1580" s="0" t="n">
        <v>64.53</v>
      </c>
      <c r="Y1580" s="0" t="n">
        <v>64.9</v>
      </c>
      <c r="Z1580" s="0" t="n">
        <v>83</v>
      </c>
      <c r="AA1580" s="0" t="n">
        <v>300000</v>
      </c>
      <c r="AB1580" s="0" t="n">
        <v>1298</v>
      </c>
      <c r="AC1580" s="0" t="n">
        <v>0</v>
      </c>
      <c r="AD1580" s="0" t="s">
        <v>99</v>
      </c>
      <c r="AE1580" s="0" t="s">
        <v>99</v>
      </c>
      <c r="AH1580" s="0" t="n">
        <v>6</v>
      </c>
      <c r="AI1580" s="0" t="s">
        <v>2133</v>
      </c>
      <c r="AJ1580" s="0" t="s">
        <v>32112</v>
      </c>
      <c r="AK1580" s="0" t="s">
        <v>31135</v>
      </c>
      <c r="AL1580" s="0" t="s">
        <v>2112</v>
      </c>
    </row>
    <row r="1581" customFormat="false" ht="15" hidden="false" customHeight="false" outlineLevel="0" collapsed="false">
      <c r="A1581" s="0" t="s">
        <v>35188</v>
      </c>
      <c r="B1581" s="0" t="s">
        <v>35189</v>
      </c>
      <c r="C1581" s="0" t="s">
        <v>27105</v>
      </c>
      <c r="D1581" s="0" t="s">
        <v>27105</v>
      </c>
      <c r="E1581" s="0" t="s">
        <v>35190</v>
      </c>
      <c r="F1581" s="0" t="s">
        <v>498</v>
      </c>
      <c r="G1581" s="0" t="n">
        <v>3</v>
      </c>
      <c r="H1581" s="0" t="n">
        <v>1</v>
      </c>
      <c r="I1581" s="0" t="n">
        <v>0.01</v>
      </c>
      <c r="J1581" s="0" t="n">
        <v>1000</v>
      </c>
      <c r="K1581" s="0" t="n">
        <v>1.41</v>
      </c>
      <c r="L1581" s="0" t="n">
        <v>66</v>
      </c>
      <c r="M1581" s="0" t="n">
        <v>65.08</v>
      </c>
      <c r="N1581" s="0" t="n">
        <v>65.29</v>
      </c>
      <c r="O1581" s="0" t="n">
        <v>65.87</v>
      </c>
      <c r="P1581" s="0" t="n">
        <v>0</v>
      </c>
      <c r="Q1581" s="0" t="n">
        <v>0</v>
      </c>
      <c r="R1581" s="0" t="n">
        <v>0</v>
      </c>
      <c r="S1581" s="0" t="n">
        <v>64.99</v>
      </c>
      <c r="T1581" s="0" t="n">
        <v>66.45</v>
      </c>
      <c r="U1581" s="0" t="n">
        <v>64.43</v>
      </c>
      <c r="V1581" s="0" t="n">
        <v>66.45</v>
      </c>
      <c r="W1581" s="0" t="n">
        <v>765544</v>
      </c>
      <c r="X1581" s="0" t="n">
        <v>65.54</v>
      </c>
      <c r="Y1581" s="0" t="n">
        <v>66</v>
      </c>
      <c r="Z1581" s="0" t="n">
        <v>87</v>
      </c>
      <c r="AA1581" s="0" t="n">
        <v>200000</v>
      </c>
      <c r="AB1581" s="0" t="n">
        <v>1320</v>
      </c>
      <c r="AC1581" s="0" t="n">
        <v>0</v>
      </c>
      <c r="AD1581" s="0" t="s">
        <v>99</v>
      </c>
      <c r="AE1581" s="0" t="s">
        <v>99</v>
      </c>
      <c r="AH1581" s="0" t="n">
        <v>6</v>
      </c>
      <c r="AI1581" s="0" t="s">
        <v>2133</v>
      </c>
      <c r="AJ1581" s="0" t="s">
        <v>32112</v>
      </c>
      <c r="AK1581" s="0" t="s">
        <v>31135</v>
      </c>
      <c r="AL1581" s="0" t="s">
        <v>2112</v>
      </c>
    </row>
    <row r="1582" customFormat="false" ht="15" hidden="false" customHeight="false" outlineLevel="0" collapsed="false">
      <c r="A1582" s="0" t="s">
        <v>35191</v>
      </c>
      <c r="B1582" s="0" t="s">
        <v>35192</v>
      </c>
      <c r="C1582" s="0" t="s">
        <v>25074</v>
      </c>
      <c r="D1582" s="0" t="s">
        <v>25074</v>
      </c>
      <c r="E1582" s="0" t="s">
        <v>35193</v>
      </c>
      <c r="F1582" s="0" t="s">
        <v>498</v>
      </c>
      <c r="G1582" s="0" t="n">
        <v>3</v>
      </c>
      <c r="H1582" s="0" t="n">
        <v>1</v>
      </c>
      <c r="I1582" s="0" t="n">
        <v>0.01</v>
      </c>
      <c r="J1582" s="0" t="n">
        <v>1000</v>
      </c>
      <c r="K1582" s="0" t="n">
        <v>-0.41</v>
      </c>
      <c r="L1582" s="0" t="n">
        <v>68.13</v>
      </c>
      <c r="M1582" s="0" t="n">
        <v>68.41</v>
      </c>
      <c r="N1582" s="0" t="n">
        <v>68.48</v>
      </c>
      <c r="O1582" s="0" t="n">
        <v>68.13</v>
      </c>
      <c r="P1582" s="0" t="n">
        <v>0</v>
      </c>
      <c r="Q1582" s="0" t="n">
        <v>0</v>
      </c>
      <c r="R1582" s="0" t="n">
        <v>0</v>
      </c>
      <c r="S1582" s="0" t="n">
        <v>68.3</v>
      </c>
      <c r="T1582" s="0" t="n">
        <v>68.01</v>
      </c>
      <c r="U1582" s="0" t="n">
        <v>68</v>
      </c>
      <c r="V1582" s="0" t="n">
        <v>68.94</v>
      </c>
      <c r="W1582" s="0" t="n">
        <v>320330</v>
      </c>
      <c r="X1582" s="0" t="n">
        <v>68.06</v>
      </c>
      <c r="Y1582" s="0" t="n">
        <v>68.2</v>
      </c>
      <c r="Z1582" s="0" t="n">
        <v>89</v>
      </c>
      <c r="AA1582" s="0" t="n">
        <v>200000</v>
      </c>
      <c r="AB1582" s="0" t="n">
        <v>3406.5</v>
      </c>
      <c r="AC1582" s="0" t="n">
        <v>0</v>
      </c>
      <c r="AD1582" s="0" t="s">
        <v>99</v>
      </c>
      <c r="AE1582" s="0" t="s">
        <v>99</v>
      </c>
      <c r="AH1582" s="0" t="n">
        <v>6</v>
      </c>
      <c r="AI1582" s="0" t="s">
        <v>2133</v>
      </c>
      <c r="AJ1582" s="0" t="s">
        <v>32112</v>
      </c>
      <c r="AK1582" s="0" t="s">
        <v>31135</v>
      </c>
      <c r="AL1582" s="0" t="s">
        <v>2112</v>
      </c>
    </row>
    <row r="1583" customFormat="false" ht="15" hidden="false" customHeight="false" outlineLevel="0" collapsed="false">
      <c r="A1583" s="0" t="s">
        <v>35194</v>
      </c>
      <c r="B1583" s="0" t="s">
        <v>35195</v>
      </c>
      <c r="C1583" s="0" t="s">
        <v>21289</v>
      </c>
      <c r="D1583" s="0" t="s">
        <v>21289</v>
      </c>
      <c r="E1583" s="0" t="s">
        <v>35196</v>
      </c>
      <c r="F1583" s="0" t="s">
        <v>1987</v>
      </c>
      <c r="G1583" s="0" t="n">
        <v>3</v>
      </c>
      <c r="H1583" s="0" t="n">
        <v>1</v>
      </c>
      <c r="I1583" s="0" t="n">
        <v>0.0001</v>
      </c>
      <c r="J1583" s="0" t="n">
        <v>1000</v>
      </c>
      <c r="K1583" s="0" t="n">
        <v>0.54</v>
      </c>
      <c r="L1583" s="0" t="n">
        <v>92.499</v>
      </c>
      <c r="M1583" s="0" t="n">
        <v>92.9488</v>
      </c>
      <c r="N1583" s="0" t="n">
        <v>92.7547</v>
      </c>
      <c r="O1583" s="0" t="n">
        <v>92.4998</v>
      </c>
      <c r="P1583" s="0" t="n">
        <v>0</v>
      </c>
      <c r="Q1583" s="0" t="n">
        <v>0</v>
      </c>
      <c r="R1583" s="0" t="n">
        <v>0</v>
      </c>
      <c r="S1583" s="0" t="n">
        <v>92.0034</v>
      </c>
      <c r="T1583" s="0" t="n">
        <v>91.9999</v>
      </c>
      <c r="U1583" s="0" t="n">
        <v>90.6171</v>
      </c>
      <c r="V1583" s="0" t="n">
        <v>92.5</v>
      </c>
      <c r="W1583" s="0" t="n">
        <v>312823928</v>
      </c>
      <c r="X1583" s="0" t="n">
        <v>92.499</v>
      </c>
      <c r="Y1583" s="0" t="n">
        <v>92.5</v>
      </c>
      <c r="Z1583" s="0" t="n">
        <v>28</v>
      </c>
      <c r="AA1583" s="0" t="n">
        <v>315760</v>
      </c>
      <c r="AB1583" s="0" t="n">
        <v>98222.65</v>
      </c>
      <c r="AC1583" s="0" t="n">
        <v>0</v>
      </c>
      <c r="AD1583" s="0" t="s">
        <v>14</v>
      </c>
      <c r="AE1583" s="0" t="s">
        <v>99</v>
      </c>
      <c r="AH1583" s="0" t="n">
        <v>-100</v>
      </c>
      <c r="AI1583" s="0" t="s">
        <v>2133</v>
      </c>
      <c r="AJ1583" s="0" t="s">
        <v>32112</v>
      </c>
      <c r="AK1583" s="0" t="s">
        <v>31143</v>
      </c>
      <c r="AL1583" s="0" t="s">
        <v>2112</v>
      </c>
    </row>
    <row r="1584" customFormat="false" ht="15" hidden="false" customHeight="false" outlineLevel="0" collapsed="false">
      <c r="A1584" s="0" t="s">
        <v>35197</v>
      </c>
      <c r="B1584" s="0" t="s">
        <v>35198</v>
      </c>
      <c r="C1584" s="0" t="s">
        <v>25916</v>
      </c>
      <c r="D1584" s="0" t="s">
        <v>25916</v>
      </c>
      <c r="E1584" s="0" t="s">
        <v>35199</v>
      </c>
      <c r="F1584" s="0" t="s">
        <v>1987</v>
      </c>
      <c r="G1584" s="0" t="n">
        <v>3</v>
      </c>
      <c r="H1584" s="0" t="n">
        <v>1</v>
      </c>
      <c r="I1584" s="0" t="n">
        <v>0.0001</v>
      </c>
      <c r="J1584" s="0" t="n">
        <v>1000</v>
      </c>
      <c r="K1584" s="0" t="n">
        <v>-3.94</v>
      </c>
      <c r="L1584" s="0" t="n">
        <v>84.3301</v>
      </c>
      <c r="M1584" s="0" t="n">
        <v>87.7675</v>
      </c>
      <c r="N1584" s="0" t="n">
        <v>86.5153</v>
      </c>
      <c r="O1584" s="0" t="n">
        <v>84.3301</v>
      </c>
      <c r="P1584" s="0" t="n">
        <v>0</v>
      </c>
      <c r="Q1584" s="0" t="n">
        <v>0</v>
      </c>
      <c r="R1584" s="0" t="n">
        <v>0</v>
      </c>
      <c r="S1584" s="0" t="n">
        <v>84.3159</v>
      </c>
      <c r="T1584" s="0" t="n">
        <v>84.003</v>
      </c>
      <c r="U1584" s="0" t="n">
        <v>83.5</v>
      </c>
      <c r="V1584" s="0" t="n">
        <v>86.9993</v>
      </c>
      <c r="W1584" s="0" t="n">
        <v>895332</v>
      </c>
      <c r="X1584" s="0" t="n">
        <v>84.9502</v>
      </c>
      <c r="Y1584" s="0" t="n">
        <v>86.2498</v>
      </c>
      <c r="Z1584" s="0" t="n">
        <v>9</v>
      </c>
      <c r="AA1584" s="0" t="n">
        <v>257441</v>
      </c>
      <c r="AB1584" s="0" t="n">
        <v>89548.28</v>
      </c>
      <c r="AC1584" s="0" t="n">
        <v>0</v>
      </c>
      <c r="AD1584" s="0" t="s">
        <v>14</v>
      </c>
      <c r="AE1584" s="0" t="s">
        <v>99</v>
      </c>
      <c r="AH1584" s="0" t="n">
        <v>-100</v>
      </c>
      <c r="AI1584" s="0" t="s">
        <v>2133</v>
      </c>
      <c r="AJ1584" s="0" t="s">
        <v>32112</v>
      </c>
      <c r="AK1584" s="0" t="s">
        <v>31143</v>
      </c>
      <c r="AL1584" s="0" t="s">
        <v>2112</v>
      </c>
    </row>
    <row r="1585" customFormat="false" ht="15" hidden="false" customHeight="false" outlineLevel="0" collapsed="false">
      <c r="A1585" s="0" t="s">
        <v>35200</v>
      </c>
      <c r="B1585" s="0" t="s">
        <v>35201</v>
      </c>
      <c r="C1585" s="0" t="s">
        <v>24944</v>
      </c>
      <c r="D1585" s="0" t="s">
        <v>24944</v>
      </c>
      <c r="E1585" s="0" t="s">
        <v>35202</v>
      </c>
      <c r="F1585" s="0" t="s">
        <v>1987</v>
      </c>
      <c r="G1585" s="0" t="n">
        <v>3</v>
      </c>
      <c r="H1585" s="0" t="n">
        <v>1</v>
      </c>
      <c r="I1585" s="0" t="n">
        <v>0.0001</v>
      </c>
      <c r="J1585" s="0" t="n">
        <v>1000</v>
      </c>
      <c r="K1585" s="0" t="n">
        <v>4.7</v>
      </c>
      <c r="L1585" s="0" t="n">
        <v>77.7888</v>
      </c>
      <c r="M1585" s="0" t="n">
        <v>74.1803</v>
      </c>
      <c r="N1585" s="0" t="n">
        <v>77.402</v>
      </c>
      <c r="O1585" s="0" t="n">
        <v>77.7888</v>
      </c>
      <c r="P1585" s="0" t="n">
        <v>0</v>
      </c>
      <c r="Q1585" s="0" t="n">
        <v>0</v>
      </c>
      <c r="R1585" s="0" t="n">
        <v>0</v>
      </c>
      <c r="S1585" s="0" t="n">
        <v>74.1527</v>
      </c>
      <c r="T1585" s="0" t="n">
        <v>74.4864</v>
      </c>
      <c r="U1585" s="0" t="n">
        <v>73.2013</v>
      </c>
      <c r="V1585" s="0" t="n">
        <v>77.7888</v>
      </c>
      <c r="W1585" s="0" t="n">
        <v>18267937</v>
      </c>
      <c r="X1585" s="0" t="n">
        <v>73.6022</v>
      </c>
      <c r="Y1585" s="0" t="n">
        <v>76</v>
      </c>
      <c r="Z1585" s="0" t="n">
        <v>32</v>
      </c>
      <c r="AA1585" s="0" t="n">
        <v>287279</v>
      </c>
      <c r="AB1585" s="0" t="n">
        <v>82602.22</v>
      </c>
      <c r="AC1585" s="0" t="n">
        <v>0</v>
      </c>
      <c r="AD1585" s="0" t="s">
        <v>14</v>
      </c>
      <c r="AE1585" s="0" t="s">
        <v>99</v>
      </c>
      <c r="AH1585" s="0" t="n">
        <v>-100</v>
      </c>
      <c r="AI1585" s="0" t="s">
        <v>2133</v>
      </c>
      <c r="AJ1585" s="0" t="s">
        <v>32112</v>
      </c>
      <c r="AK1585" s="0" t="s">
        <v>31143</v>
      </c>
      <c r="AL1585" s="0" t="s">
        <v>2112</v>
      </c>
    </row>
    <row r="1586" customFormat="false" ht="15" hidden="false" customHeight="false" outlineLevel="0" collapsed="false">
      <c r="A1586" s="0" t="s">
        <v>35203</v>
      </c>
      <c r="B1586" s="0" t="s">
        <v>35204</v>
      </c>
      <c r="C1586" s="0" t="s">
        <v>26221</v>
      </c>
      <c r="D1586" s="0" t="s">
        <v>26221</v>
      </c>
      <c r="E1586" s="0" t="s">
        <v>35205</v>
      </c>
      <c r="F1586" s="0" t="s">
        <v>1987</v>
      </c>
      <c r="G1586" s="0" t="n">
        <v>3</v>
      </c>
      <c r="H1586" s="0" t="n">
        <v>1</v>
      </c>
      <c r="I1586" s="0" t="n">
        <v>0.0001</v>
      </c>
      <c r="J1586" s="0" t="n">
        <v>1000</v>
      </c>
      <c r="K1586" s="0" t="n">
        <v>1.51</v>
      </c>
      <c r="L1586" s="0" t="n">
        <v>70.75</v>
      </c>
      <c r="M1586" s="0" t="n">
        <v>71.7196</v>
      </c>
      <c r="N1586" s="0" t="n">
        <v>71.5941</v>
      </c>
      <c r="O1586" s="0" t="n">
        <v>70.7493</v>
      </c>
      <c r="P1586" s="0" t="n">
        <v>0</v>
      </c>
      <c r="Q1586" s="0" t="n">
        <v>0</v>
      </c>
      <c r="R1586" s="0" t="n">
        <v>0</v>
      </c>
      <c r="S1586" s="0" t="n">
        <v>70.7463</v>
      </c>
      <c r="T1586" s="0" t="n">
        <v>69.6466</v>
      </c>
      <c r="U1586" s="0" t="n">
        <v>69.6466</v>
      </c>
      <c r="V1586" s="0" t="n">
        <v>71.1004</v>
      </c>
      <c r="W1586" s="0" t="n">
        <v>19306860</v>
      </c>
      <c r="X1586" s="0" t="n">
        <v>69.9177</v>
      </c>
      <c r="Y1586" s="0" t="n">
        <v>71.1003</v>
      </c>
      <c r="Z1586" s="0" t="n">
        <v>9</v>
      </c>
      <c r="AA1586" s="0" t="n">
        <v>253992</v>
      </c>
      <c r="AB1586" s="0" t="n">
        <v>9841750.77</v>
      </c>
      <c r="AC1586" s="0" t="n">
        <v>0</v>
      </c>
      <c r="AD1586" s="0" t="s">
        <v>14</v>
      </c>
      <c r="AE1586" s="0" t="s">
        <v>99</v>
      </c>
      <c r="AH1586" s="0" t="n">
        <v>-100</v>
      </c>
      <c r="AI1586" s="0" t="s">
        <v>2133</v>
      </c>
      <c r="AJ1586" s="0" t="s">
        <v>32112</v>
      </c>
      <c r="AK1586" s="0" t="s">
        <v>31143</v>
      </c>
      <c r="AL1586" s="0" t="s">
        <v>2112</v>
      </c>
    </row>
    <row r="1587" customFormat="false" ht="15" hidden="false" customHeight="false" outlineLevel="0" collapsed="false">
      <c r="A1587" s="0" t="s">
        <v>35206</v>
      </c>
      <c r="B1587" s="0" t="s">
        <v>35207</v>
      </c>
      <c r="C1587" s="0" t="s">
        <v>20417</v>
      </c>
      <c r="D1587" s="0" t="s">
        <v>20417</v>
      </c>
      <c r="E1587" s="0" t="s">
        <v>35208</v>
      </c>
      <c r="F1587" s="0" t="s">
        <v>498</v>
      </c>
      <c r="G1587" s="0" t="n">
        <v>3</v>
      </c>
      <c r="H1587" s="0" t="n">
        <v>1</v>
      </c>
      <c r="I1587" s="0" t="n">
        <v>0.01</v>
      </c>
      <c r="J1587" s="0" t="n">
        <v>1000</v>
      </c>
      <c r="K1587" s="0" t="n">
        <v>0.21</v>
      </c>
      <c r="L1587" s="0" t="n">
        <v>70.33</v>
      </c>
      <c r="M1587" s="0" t="n">
        <v>70.18</v>
      </c>
      <c r="N1587" s="0" t="n">
        <v>70.4</v>
      </c>
      <c r="O1587" s="0" t="n">
        <v>70.33</v>
      </c>
      <c r="P1587" s="0" t="n">
        <v>0</v>
      </c>
      <c r="Q1587" s="0" t="n">
        <v>0</v>
      </c>
      <c r="R1587" s="0" t="n">
        <v>0</v>
      </c>
      <c r="S1587" s="0" t="n">
        <v>70.58</v>
      </c>
      <c r="T1587" s="0" t="n">
        <v>70.65</v>
      </c>
      <c r="U1587" s="0" t="n">
        <v>70.31</v>
      </c>
      <c r="V1587" s="0" t="n">
        <v>70.71</v>
      </c>
      <c r="W1587" s="0" t="n">
        <v>30350</v>
      </c>
      <c r="X1587" s="0" t="n">
        <v>70.3</v>
      </c>
      <c r="Y1587" s="0" t="n">
        <v>70.33</v>
      </c>
      <c r="Z1587" s="0" t="n">
        <v>11</v>
      </c>
      <c r="AA1587" s="0" t="n">
        <v>500000</v>
      </c>
      <c r="AB1587" s="0" t="n">
        <v>5626.4</v>
      </c>
      <c r="AC1587" s="0" t="n">
        <v>0</v>
      </c>
      <c r="AD1587" s="0" t="s">
        <v>99</v>
      </c>
      <c r="AE1587" s="0" t="s">
        <v>99</v>
      </c>
      <c r="AH1587" s="0" t="n">
        <v>6</v>
      </c>
      <c r="AI1587" s="0" t="s">
        <v>2133</v>
      </c>
      <c r="AJ1587" s="0" t="s">
        <v>32112</v>
      </c>
      <c r="AK1587" s="0" t="s">
        <v>31135</v>
      </c>
      <c r="AL1587" s="0" t="s">
        <v>2112</v>
      </c>
    </row>
    <row r="1588" customFormat="false" ht="15" hidden="false" customHeight="false" outlineLevel="0" collapsed="false">
      <c r="A1588" s="0" t="s">
        <v>35209</v>
      </c>
      <c r="B1588" s="0" t="s">
        <v>35210</v>
      </c>
      <c r="C1588" s="0" t="s">
        <v>35211</v>
      </c>
      <c r="D1588" s="0" t="s">
        <v>35211</v>
      </c>
      <c r="E1588" s="0" t="s">
        <v>35212</v>
      </c>
      <c r="F1588" s="0" t="s">
        <v>498</v>
      </c>
      <c r="G1588" s="0" t="n">
        <v>3</v>
      </c>
      <c r="H1588" s="0" t="n">
        <v>1</v>
      </c>
      <c r="I1588" s="0" t="n">
        <v>0.01</v>
      </c>
      <c r="J1588" s="0" t="n">
        <v>1000</v>
      </c>
      <c r="K1588" s="0" t="n">
        <v>-0.23</v>
      </c>
      <c r="L1588" s="0" t="n">
        <v>77.59</v>
      </c>
      <c r="M1588" s="0" t="n">
        <v>77.77</v>
      </c>
      <c r="N1588" s="0" t="n">
        <v>79.14</v>
      </c>
      <c r="O1588" s="0" t="n">
        <v>77.58</v>
      </c>
      <c r="P1588" s="0" t="n">
        <v>0</v>
      </c>
      <c r="Q1588" s="0" t="n">
        <v>0</v>
      </c>
      <c r="R1588" s="0" t="n">
        <v>0</v>
      </c>
      <c r="S1588" s="0" t="n">
        <v>77.58</v>
      </c>
      <c r="T1588" s="0" t="n">
        <v>77.53</v>
      </c>
      <c r="U1588" s="0" t="n">
        <v>77.53</v>
      </c>
      <c r="V1588" s="0" t="n">
        <v>77.59</v>
      </c>
      <c r="W1588" s="0" t="n">
        <v>36463</v>
      </c>
      <c r="X1588" s="0" t="n">
        <v>77.52</v>
      </c>
      <c r="Y1588" s="0" t="n">
        <v>77.58</v>
      </c>
      <c r="Z1588" s="0" t="n">
        <v>8</v>
      </c>
      <c r="AA1588" s="0" t="n">
        <v>100000</v>
      </c>
      <c r="AB1588" s="0" t="n">
        <v>19397.5</v>
      </c>
      <c r="AC1588" s="0" t="n">
        <v>0</v>
      </c>
      <c r="AD1588" s="0" t="s">
        <v>99</v>
      </c>
      <c r="AE1588" s="0" t="s">
        <v>99</v>
      </c>
      <c r="AH1588" s="0" t="n">
        <v>6</v>
      </c>
      <c r="AI1588" s="0" t="s">
        <v>2133</v>
      </c>
      <c r="AJ1588" s="0" t="s">
        <v>32112</v>
      </c>
      <c r="AK1588" s="0" t="s">
        <v>31135</v>
      </c>
      <c r="AL1588" s="0" t="s">
        <v>2112</v>
      </c>
    </row>
    <row r="1589" customFormat="false" ht="15" hidden="false" customHeight="false" outlineLevel="0" collapsed="false">
      <c r="A1589" s="0" t="s">
        <v>35213</v>
      </c>
      <c r="B1589" s="0" t="s">
        <v>35214</v>
      </c>
      <c r="C1589" s="0" t="s">
        <v>35215</v>
      </c>
      <c r="D1589" s="0" t="s">
        <v>35215</v>
      </c>
      <c r="E1589" s="0" t="s">
        <v>35216</v>
      </c>
      <c r="F1589" s="0" t="s">
        <v>1988</v>
      </c>
      <c r="G1589" s="0" t="n">
        <v>1</v>
      </c>
      <c r="H1589" s="0" t="n">
        <v>1</v>
      </c>
      <c r="I1589" s="0" t="n">
        <v>0.01</v>
      </c>
      <c r="J1589" s="0" t="n">
        <v>150</v>
      </c>
      <c r="K1589" s="0" t="n">
        <v>-0.25</v>
      </c>
      <c r="L1589" s="0" t="n">
        <v>90.41</v>
      </c>
      <c r="M1589" s="0" t="n">
        <v>90.64</v>
      </c>
      <c r="N1589" s="0" t="n">
        <v>90.51</v>
      </c>
      <c r="O1589" s="0" t="n">
        <v>90.47</v>
      </c>
      <c r="P1589" s="0" t="n">
        <v>0</v>
      </c>
      <c r="Q1589" s="0" t="n">
        <v>0</v>
      </c>
      <c r="R1589" s="0" t="n">
        <v>0</v>
      </c>
      <c r="S1589" s="0" t="n">
        <v>90.57</v>
      </c>
      <c r="T1589" s="0" t="n">
        <v>90.67</v>
      </c>
      <c r="U1589" s="0" t="n">
        <v>90.41</v>
      </c>
      <c r="V1589" s="0" t="n">
        <v>90.77</v>
      </c>
      <c r="W1589" s="0" t="n">
        <v>33419</v>
      </c>
      <c r="X1589" s="0" t="n">
        <v>90.41</v>
      </c>
      <c r="Y1589" s="0" t="n">
        <v>90.62</v>
      </c>
      <c r="Z1589" s="0" t="n">
        <v>37</v>
      </c>
      <c r="AA1589" s="0" t="n">
        <v>3000000</v>
      </c>
      <c r="AB1589" s="0" t="n">
        <v>3254.76</v>
      </c>
      <c r="AC1589" s="0" t="n">
        <v>0</v>
      </c>
      <c r="AD1589" s="0" t="s">
        <v>99</v>
      </c>
      <c r="AE1589" s="0" t="s">
        <v>99</v>
      </c>
      <c r="AH1589" s="0" t="n">
        <v>-100</v>
      </c>
      <c r="AI1589" s="0" t="s">
        <v>2133</v>
      </c>
      <c r="AJ1589" s="0" t="s">
        <v>32112</v>
      </c>
      <c r="AK1589" s="0" t="s">
        <v>32292</v>
      </c>
      <c r="AL1589" s="0" t="s">
        <v>2112</v>
      </c>
    </row>
    <row r="1590" customFormat="false" ht="15" hidden="false" customHeight="false" outlineLevel="0" collapsed="false">
      <c r="A1590" s="0" t="s">
        <v>35217</v>
      </c>
      <c r="B1590" s="0" t="s">
        <v>35218</v>
      </c>
      <c r="C1590" s="0" t="s">
        <v>35219</v>
      </c>
      <c r="D1590" s="0" t="s">
        <v>35219</v>
      </c>
      <c r="E1590" s="0" t="s">
        <v>35220</v>
      </c>
      <c r="F1590" s="0" t="s">
        <v>1988</v>
      </c>
      <c r="G1590" s="0" t="n">
        <v>1</v>
      </c>
      <c r="H1590" s="0" t="n">
        <v>1</v>
      </c>
      <c r="I1590" s="0" t="n">
        <v>0.01</v>
      </c>
      <c r="J1590" s="0" t="n">
        <v>200</v>
      </c>
      <c r="K1590" s="0" t="n">
        <v>0</v>
      </c>
      <c r="L1590" s="0" t="n">
        <v>90</v>
      </c>
      <c r="M1590" s="0" t="n">
        <v>90</v>
      </c>
      <c r="N1590" s="0" t="n">
        <v>90.31</v>
      </c>
      <c r="O1590" s="0" t="n">
        <v>90</v>
      </c>
      <c r="P1590" s="0" t="n">
        <v>0</v>
      </c>
      <c r="Q1590" s="0" t="n">
        <v>0</v>
      </c>
      <c r="R1590" s="0" t="n">
        <v>0</v>
      </c>
      <c r="S1590" s="0" t="n">
        <v>90</v>
      </c>
      <c r="T1590" s="0" t="n">
        <v>90</v>
      </c>
      <c r="U1590" s="0" t="n">
        <v>90</v>
      </c>
      <c r="V1590" s="0" t="n">
        <v>90</v>
      </c>
      <c r="W1590" s="0" t="n">
        <v>10440</v>
      </c>
      <c r="X1590" s="0" t="n">
        <v>89.06</v>
      </c>
      <c r="Y1590" s="0" t="n">
        <v>90</v>
      </c>
      <c r="Z1590" s="0" t="n">
        <v>4</v>
      </c>
      <c r="AA1590" s="0" t="n">
        <v>2500000</v>
      </c>
      <c r="AB1590" s="0" t="n">
        <v>180</v>
      </c>
      <c r="AC1590" s="0" t="n">
        <v>0</v>
      </c>
      <c r="AD1590" s="0" t="s">
        <v>99</v>
      </c>
      <c r="AE1590" s="0" t="s">
        <v>99</v>
      </c>
      <c r="AH1590" s="0" t="n">
        <v>-100</v>
      </c>
      <c r="AI1590" s="0" t="s">
        <v>2133</v>
      </c>
      <c r="AJ1590" s="0" t="s">
        <v>32112</v>
      </c>
      <c r="AK1590" s="0" t="s">
        <v>32292</v>
      </c>
      <c r="AL1590" s="0" t="s">
        <v>2112</v>
      </c>
    </row>
    <row r="1591" customFormat="false" ht="15" hidden="false" customHeight="false" outlineLevel="0" collapsed="false">
      <c r="A1591" s="0" t="s">
        <v>35221</v>
      </c>
      <c r="B1591" s="0" t="s">
        <v>35222</v>
      </c>
      <c r="C1591" s="0" t="s">
        <v>35223</v>
      </c>
      <c r="D1591" s="0" t="s">
        <v>35223</v>
      </c>
      <c r="E1591" s="0" t="s">
        <v>35224</v>
      </c>
      <c r="F1591" s="0" t="s">
        <v>1987</v>
      </c>
      <c r="G1591" s="0" t="n">
        <v>3</v>
      </c>
      <c r="H1591" s="0" t="n">
        <v>1</v>
      </c>
      <c r="I1591" s="0" t="n">
        <v>0.01</v>
      </c>
      <c r="J1591" s="0" t="n">
        <v>155</v>
      </c>
      <c r="K1591" s="0" t="n">
        <v>0</v>
      </c>
      <c r="L1591" s="0" t="n">
        <v>0</v>
      </c>
      <c r="M1591" s="0" t="n">
        <v>100.06</v>
      </c>
      <c r="N1591" s="0" t="n">
        <v>0</v>
      </c>
      <c r="O1591" s="0" t="n">
        <v>100.06</v>
      </c>
      <c r="P1591" s="0" t="n">
        <v>0</v>
      </c>
      <c r="Q1591" s="0" t="n">
        <v>0</v>
      </c>
      <c r="R1591" s="0" t="n">
        <v>0</v>
      </c>
      <c r="S1591" s="0" t="n">
        <v>0</v>
      </c>
      <c r="T1591" s="0" t="n">
        <v>0</v>
      </c>
      <c r="U1591" s="0" t="n">
        <v>0</v>
      </c>
      <c r="V1591" s="0" t="n">
        <v>0</v>
      </c>
      <c r="W1591" s="0" t="n">
        <v>0</v>
      </c>
      <c r="X1591" s="0" t="n">
        <v>0</v>
      </c>
      <c r="Y1591" s="0" t="n">
        <v>0</v>
      </c>
      <c r="Z1591" s="0" t="n">
        <v>0</v>
      </c>
      <c r="AA1591" s="0" t="n">
        <v>4373000</v>
      </c>
      <c r="AB1591" s="0" t="n">
        <v>0</v>
      </c>
      <c r="AC1591" s="0" t="n">
        <v>0</v>
      </c>
      <c r="AD1591" s="0" t="s">
        <v>99</v>
      </c>
      <c r="AE1591" s="0" t="s">
        <v>99</v>
      </c>
      <c r="AH1591" s="0" t="n">
        <v>6</v>
      </c>
      <c r="AI1591" s="0" t="s">
        <v>2133</v>
      </c>
      <c r="AJ1591" s="0" t="s">
        <v>32112</v>
      </c>
      <c r="AK1591" s="0" t="s">
        <v>31143</v>
      </c>
      <c r="AL1591" s="0" t="s">
        <v>2112</v>
      </c>
    </row>
    <row r="1592" customFormat="false" ht="15" hidden="false" customHeight="false" outlineLevel="0" collapsed="false">
      <c r="A1592" s="0" t="s">
        <v>35225</v>
      </c>
      <c r="C1592" s="0" t="s">
        <v>22966</v>
      </c>
      <c r="D1592" s="0" t="s">
        <v>22966</v>
      </c>
      <c r="E1592" s="0" t="s">
        <v>22968</v>
      </c>
      <c r="F1592" s="0" t="s">
        <v>498</v>
      </c>
      <c r="G1592" s="0" t="n">
        <v>3</v>
      </c>
      <c r="H1592" s="0" t="n">
        <v>1</v>
      </c>
      <c r="I1592" s="0" t="n">
        <v>0.01</v>
      </c>
      <c r="J1592" s="0" t="n">
        <v>1000</v>
      </c>
      <c r="K1592" s="0" t="n">
        <v>-0.24</v>
      </c>
      <c r="L1592" s="0" t="n">
        <v>90.38</v>
      </c>
      <c r="M1592" s="0" t="n">
        <v>90.6</v>
      </c>
      <c r="N1592" s="0" t="n">
        <v>90.55</v>
      </c>
      <c r="O1592" s="0" t="n">
        <v>90.38</v>
      </c>
      <c r="P1592" s="0" t="n">
        <v>0</v>
      </c>
      <c r="Q1592" s="0" t="n">
        <v>0</v>
      </c>
      <c r="R1592" s="0" t="n">
        <v>0</v>
      </c>
      <c r="S1592" s="0" t="n">
        <v>90.5</v>
      </c>
      <c r="T1592" s="0" t="n">
        <v>91.39</v>
      </c>
      <c r="U1592" s="0" t="n">
        <v>90.38</v>
      </c>
      <c r="V1592" s="0" t="n">
        <v>91.39</v>
      </c>
      <c r="W1592" s="0" t="n">
        <v>896839</v>
      </c>
      <c r="X1592" s="0" t="n">
        <v>90.4</v>
      </c>
      <c r="Y1592" s="0" t="n">
        <v>90.64</v>
      </c>
      <c r="Z1592" s="0" t="n">
        <v>27</v>
      </c>
      <c r="AA1592" s="0" t="n">
        <v>7000000</v>
      </c>
      <c r="AB1592" s="0" t="n">
        <v>903.8</v>
      </c>
      <c r="AC1592" s="0" t="n">
        <v>0</v>
      </c>
      <c r="AD1592" s="0" t="s">
        <v>99</v>
      </c>
      <c r="AE1592" s="0" t="s">
        <v>99</v>
      </c>
      <c r="AH1592" s="0" t="n">
        <v>-100</v>
      </c>
      <c r="AI1592" s="0" t="s">
        <v>2133</v>
      </c>
      <c r="AJ1592" s="0" t="s">
        <v>32112</v>
      </c>
      <c r="AK1592" s="0" t="s">
        <v>31135</v>
      </c>
      <c r="AL1592" s="0" t="s">
        <v>2112</v>
      </c>
    </row>
    <row r="1593" customFormat="false" ht="15" hidden="false" customHeight="false" outlineLevel="0" collapsed="false">
      <c r="A1593" s="0" t="s">
        <v>35226</v>
      </c>
      <c r="C1593" s="0" t="s">
        <v>19219</v>
      </c>
      <c r="D1593" s="0" t="s">
        <v>19219</v>
      </c>
      <c r="E1593" s="0" t="s">
        <v>35227</v>
      </c>
      <c r="F1593" s="0" t="s">
        <v>1987</v>
      </c>
      <c r="G1593" s="0" t="n">
        <v>3</v>
      </c>
      <c r="H1593" s="0" t="n">
        <v>1</v>
      </c>
      <c r="I1593" s="0" t="n">
        <v>0.01</v>
      </c>
      <c r="J1593" s="0" t="n">
        <v>1000</v>
      </c>
      <c r="K1593" s="0" t="n">
        <v>1.24</v>
      </c>
      <c r="L1593" s="0" t="n">
        <v>97.7</v>
      </c>
      <c r="M1593" s="0" t="n">
        <v>96.49</v>
      </c>
      <c r="N1593" s="0" t="n">
        <v>96.14</v>
      </c>
      <c r="O1593" s="0" t="n">
        <v>97.63</v>
      </c>
      <c r="P1593" s="0" t="n">
        <v>0</v>
      </c>
      <c r="Q1593" s="0" t="n">
        <v>0</v>
      </c>
      <c r="R1593" s="0" t="n">
        <v>0</v>
      </c>
      <c r="S1593" s="0" t="n">
        <v>97.32</v>
      </c>
      <c r="T1593" s="0" t="n">
        <v>96.5</v>
      </c>
      <c r="U1593" s="0" t="n">
        <v>94.39</v>
      </c>
      <c r="V1593" s="0" t="n">
        <v>98.88</v>
      </c>
      <c r="W1593" s="0" t="n">
        <v>703654</v>
      </c>
      <c r="X1593" s="0" t="n">
        <v>96.11</v>
      </c>
      <c r="Y1593" s="0" t="n">
        <v>97.7</v>
      </c>
      <c r="Z1593" s="0" t="n">
        <v>145</v>
      </c>
      <c r="AA1593" s="0" t="n">
        <v>5000000</v>
      </c>
      <c r="AB1593" s="0" t="n">
        <v>17586</v>
      </c>
      <c r="AC1593" s="0" t="n">
        <v>0</v>
      </c>
      <c r="AD1593" s="0" t="s">
        <v>99</v>
      </c>
      <c r="AE1593" s="0" t="s">
        <v>99</v>
      </c>
      <c r="AH1593" s="0" t="n">
        <v>-100</v>
      </c>
      <c r="AI1593" s="0" t="s">
        <v>2133</v>
      </c>
      <c r="AJ1593" s="0" t="s">
        <v>32112</v>
      </c>
      <c r="AK1593" s="0" t="s">
        <v>31143</v>
      </c>
      <c r="AL1593" s="0" t="s">
        <v>2112</v>
      </c>
    </row>
    <row r="1594" customFormat="false" ht="15" hidden="false" customHeight="false" outlineLevel="0" collapsed="false">
      <c r="A1594" s="0" t="s">
        <v>35228</v>
      </c>
      <c r="C1594" s="0" t="s">
        <v>35229</v>
      </c>
      <c r="D1594" s="0" t="s">
        <v>35229</v>
      </c>
      <c r="E1594" s="0" t="s">
        <v>35230</v>
      </c>
      <c r="F1594" s="0" t="s">
        <v>1987</v>
      </c>
      <c r="G1594" s="0" t="n">
        <v>3</v>
      </c>
      <c r="H1594" s="0" t="n">
        <v>1</v>
      </c>
      <c r="I1594" s="0" t="n">
        <v>0.01</v>
      </c>
      <c r="J1594" s="0" t="n">
        <v>1000</v>
      </c>
      <c r="K1594" s="0" t="n">
        <v>0.28</v>
      </c>
      <c r="L1594" s="0" t="n">
        <v>82.56</v>
      </c>
      <c r="M1594" s="0" t="n">
        <v>82.33</v>
      </c>
      <c r="N1594" s="0" t="n">
        <v>81.77</v>
      </c>
      <c r="O1594" s="0" t="n">
        <v>82.56</v>
      </c>
      <c r="P1594" s="0" t="n">
        <v>0</v>
      </c>
      <c r="Q1594" s="0" t="n">
        <v>0</v>
      </c>
      <c r="R1594" s="0" t="n">
        <v>0</v>
      </c>
      <c r="S1594" s="0" t="n">
        <v>83.83</v>
      </c>
      <c r="T1594" s="0" t="n">
        <v>84.99</v>
      </c>
      <c r="U1594" s="0" t="n">
        <v>81.84</v>
      </c>
      <c r="V1594" s="0" t="n">
        <v>85</v>
      </c>
      <c r="W1594" s="0" t="n">
        <v>18444</v>
      </c>
      <c r="X1594" s="0" t="n">
        <v>82.39</v>
      </c>
      <c r="Y1594" s="0" t="n">
        <v>82.9</v>
      </c>
      <c r="Z1594" s="0" t="n">
        <v>8</v>
      </c>
      <c r="AA1594" s="0" t="n">
        <v>1700000</v>
      </c>
      <c r="AB1594" s="0" t="n">
        <v>825.6</v>
      </c>
      <c r="AC1594" s="0" t="n">
        <v>0</v>
      </c>
      <c r="AD1594" s="0" t="s">
        <v>99</v>
      </c>
      <c r="AE1594" s="0" t="s">
        <v>99</v>
      </c>
      <c r="AH1594" s="0" t="n">
        <v>-100</v>
      </c>
      <c r="AI1594" s="0" t="s">
        <v>2133</v>
      </c>
      <c r="AJ1594" s="0" t="s">
        <v>32112</v>
      </c>
      <c r="AK1594" s="0" t="s">
        <v>31143</v>
      </c>
      <c r="AL1594" s="0" t="s">
        <v>2112</v>
      </c>
    </row>
    <row r="1595" customFormat="false" ht="15" hidden="false" customHeight="false" outlineLevel="0" collapsed="false">
      <c r="A1595" s="0" t="s">
        <v>35231</v>
      </c>
      <c r="C1595" s="0" t="s">
        <v>18829</v>
      </c>
      <c r="D1595" s="0" t="s">
        <v>18829</v>
      </c>
      <c r="E1595" s="0" t="s">
        <v>35232</v>
      </c>
      <c r="F1595" s="0" t="s">
        <v>1987</v>
      </c>
      <c r="G1595" s="0" t="n">
        <v>3</v>
      </c>
      <c r="H1595" s="0" t="n">
        <v>1</v>
      </c>
      <c r="I1595" s="0" t="n">
        <v>0.01</v>
      </c>
      <c r="J1595" s="0" t="n">
        <v>1000</v>
      </c>
      <c r="K1595" s="0" t="n">
        <v>0.2</v>
      </c>
      <c r="L1595" s="0" t="n">
        <v>98.9</v>
      </c>
      <c r="M1595" s="0" t="n">
        <v>98.7</v>
      </c>
      <c r="N1595" s="0" t="n">
        <v>99</v>
      </c>
      <c r="O1595" s="0" t="n">
        <v>98.9</v>
      </c>
      <c r="P1595" s="0" t="n">
        <v>0</v>
      </c>
      <c r="Q1595" s="0" t="n">
        <v>0</v>
      </c>
      <c r="R1595" s="0" t="n">
        <v>0</v>
      </c>
      <c r="S1595" s="0" t="n">
        <v>98.21</v>
      </c>
      <c r="T1595" s="0" t="n">
        <v>98.73</v>
      </c>
      <c r="U1595" s="0" t="n">
        <v>97.79</v>
      </c>
      <c r="V1595" s="0" t="n">
        <v>99.31</v>
      </c>
      <c r="W1595" s="0" t="n">
        <v>852481</v>
      </c>
      <c r="X1595" s="0" t="n">
        <v>98.71</v>
      </c>
      <c r="Y1595" s="0" t="n">
        <v>98.9</v>
      </c>
      <c r="Z1595" s="0" t="n">
        <v>74</v>
      </c>
      <c r="AA1595" s="0" t="n">
        <v>5500000</v>
      </c>
      <c r="AB1595" s="0" t="n">
        <v>989</v>
      </c>
      <c r="AC1595" s="0" t="n">
        <v>0</v>
      </c>
      <c r="AD1595" s="0" t="s">
        <v>99</v>
      </c>
      <c r="AE1595" s="0" t="s">
        <v>99</v>
      </c>
      <c r="AH1595" s="0" t="n">
        <v>8</v>
      </c>
      <c r="AI1595" s="0" t="s">
        <v>2133</v>
      </c>
      <c r="AJ1595" s="0" t="s">
        <v>32112</v>
      </c>
      <c r="AK1595" s="0" t="s">
        <v>31143</v>
      </c>
      <c r="AL1595" s="0" t="s">
        <v>2112</v>
      </c>
    </row>
    <row r="1596" customFormat="false" ht="15" hidden="false" customHeight="false" outlineLevel="0" collapsed="false">
      <c r="A1596" s="0" t="s">
        <v>35233</v>
      </c>
      <c r="C1596" s="0" t="s">
        <v>26718</v>
      </c>
      <c r="D1596" s="0" t="s">
        <v>26718</v>
      </c>
      <c r="E1596" s="0" t="s">
        <v>35234</v>
      </c>
      <c r="F1596" s="0" t="s">
        <v>1987</v>
      </c>
      <c r="G1596" s="0" t="n">
        <v>3</v>
      </c>
      <c r="H1596" s="0" t="n">
        <v>1</v>
      </c>
      <c r="I1596" s="0" t="n">
        <v>0.01</v>
      </c>
      <c r="J1596" s="0" t="n">
        <v>1000</v>
      </c>
      <c r="K1596" s="0" t="n">
        <v>0.31</v>
      </c>
      <c r="L1596" s="0" t="n">
        <v>94.47</v>
      </c>
      <c r="M1596" s="0" t="n">
        <v>94.18</v>
      </c>
      <c r="N1596" s="0" t="n">
        <v>94.22</v>
      </c>
      <c r="O1596" s="0" t="n">
        <v>94.44</v>
      </c>
      <c r="P1596" s="0" t="n">
        <v>0</v>
      </c>
      <c r="Q1596" s="0" t="n">
        <v>0</v>
      </c>
      <c r="R1596" s="0" t="n">
        <v>0</v>
      </c>
      <c r="S1596" s="0" t="n">
        <v>94.34</v>
      </c>
      <c r="T1596" s="0" t="n">
        <v>94.38</v>
      </c>
      <c r="U1596" s="0" t="n">
        <v>94.01</v>
      </c>
      <c r="V1596" s="0" t="n">
        <v>94.48</v>
      </c>
      <c r="W1596" s="0" t="n">
        <v>279251</v>
      </c>
      <c r="X1596" s="0" t="n">
        <v>94.4</v>
      </c>
      <c r="Y1596" s="0" t="n">
        <v>94.45</v>
      </c>
      <c r="Z1596" s="0" t="n">
        <v>42</v>
      </c>
      <c r="AA1596" s="0" t="n">
        <v>5000000</v>
      </c>
      <c r="AB1596" s="0" t="n">
        <v>9447</v>
      </c>
      <c r="AC1596" s="0" t="n">
        <v>0</v>
      </c>
      <c r="AD1596" s="0" t="s">
        <v>99</v>
      </c>
      <c r="AE1596" s="0" t="s">
        <v>99</v>
      </c>
      <c r="AH1596" s="0" t="n">
        <v>8</v>
      </c>
      <c r="AI1596" s="0" t="s">
        <v>2133</v>
      </c>
      <c r="AJ1596" s="0" t="s">
        <v>32112</v>
      </c>
      <c r="AK1596" s="0" t="s">
        <v>31143</v>
      </c>
      <c r="AL1596" s="0" t="s">
        <v>2112</v>
      </c>
    </row>
    <row r="1597" customFormat="false" ht="15" hidden="false" customHeight="false" outlineLevel="0" collapsed="false">
      <c r="A1597" s="0" t="s">
        <v>35235</v>
      </c>
      <c r="B1597" s="0" t="s">
        <v>35236</v>
      </c>
      <c r="C1597" s="0" t="s">
        <v>26638</v>
      </c>
      <c r="D1597" s="0" t="s">
        <v>26638</v>
      </c>
      <c r="E1597" s="0" t="s">
        <v>35237</v>
      </c>
      <c r="F1597" s="0" t="s">
        <v>498</v>
      </c>
      <c r="G1597" s="0" t="n">
        <v>2</v>
      </c>
      <c r="H1597" s="0" t="n">
        <v>1</v>
      </c>
      <c r="I1597" s="0" t="n">
        <v>0.01</v>
      </c>
      <c r="J1597" s="0" t="n">
        <v>1000</v>
      </c>
      <c r="K1597" s="0" t="n">
        <v>-2.63</v>
      </c>
      <c r="L1597" s="0" t="n">
        <v>84.7</v>
      </c>
      <c r="M1597" s="0" t="n">
        <v>86.99</v>
      </c>
      <c r="N1597" s="0" t="n">
        <v>87.1</v>
      </c>
      <c r="O1597" s="0" t="n">
        <v>84.95</v>
      </c>
      <c r="P1597" s="0" t="n">
        <v>0</v>
      </c>
      <c r="Q1597" s="0" t="n">
        <v>0</v>
      </c>
      <c r="R1597" s="0" t="n">
        <v>0</v>
      </c>
      <c r="S1597" s="0" t="n">
        <v>86.81</v>
      </c>
      <c r="T1597" s="0" t="n">
        <v>86.99</v>
      </c>
      <c r="U1597" s="0" t="n">
        <v>84.33</v>
      </c>
      <c r="V1597" s="0" t="n">
        <v>87.5</v>
      </c>
      <c r="W1597" s="0" t="n">
        <v>20016122</v>
      </c>
      <c r="X1597" s="0" t="n">
        <v>84.71</v>
      </c>
      <c r="Y1597" s="0" t="n">
        <v>85.36</v>
      </c>
      <c r="Z1597" s="0" t="n">
        <v>576</v>
      </c>
      <c r="AA1597" s="0" t="n">
        <v>5000000</v>
      </c>
      <c r="AB1597" s="0" t="n">
        <v>11011</v>
      </c>
      <c r="AC1597" s="0" t="n">
        <v>0</v>
      </c>
      <c r="AD1597" s="0" t="s">
        <v>99</v>
      </c>
      <c r="AE1597" s="0" t="s">
        <v>99</v>
      </c>
      <c r="AH1597" s="0" t="n">
        <v>6</v>
      </c>
      <c r="AI1597" s="0" t="s">
        <v>2133</v>
      </c>
      <c r="AJ1597" s="0" t="s">
        <v>32112</v>
      </c>
      <c r="AK1597" s="0" t="s">
        <v>31135</v>
      </c>
      <c r="AL1597" s="0" t="s">
        <v>2112</v>
      </c>
    </row>
    <row r="1598" customFormat="false" ht="15" hidden="false" customHeight="false" outlineLevel="0" collapsed="false">
      <c r="A1598" s="0" t="s">
        <v>35238</v>
      </c>
      <c r="B1598" s="0" t="s">
        <v>35239</v>
      </c>
      <c r="C1598" s="0" t="s">
        <v>19800</v>
      </c>
      <c r="D1598" s="0" t="s">
        <v>19800</v>
      </c>
      <c r="E1598" s="0" t="s">
        <v>35240</v>
      </c>
      <c r="F1598" s="0" t="s">
        <v>498</v>
      </c>
      <c r="G1598" s="0" t="n">
        <v>3</v>
      </c>
      <c r="H1598" s="0" t="n">
        <v>1</v>
      </c>
      <c r="I1598" s="0" t="n">
        <v>0.01</v>
      </c>
      <c r="J1598" s="0" t="n">
        <v>1000</v>
      </c>
      <c r="K1598" s="0" t="n">
        <v>0.01</v>
      </c>
      <c r="L1598" s="0" t="n">
        <v>87.28</v>
      </c>
      <c r="M1598" s="0" t="n">
        <v>87.27</v>
      </c>
      <c r="N1598" s="0" t="n">
        <v>87.33</v>
      </c>
      <c r="O1598" s="0" t="n">
        <v>87.28</v>
      </c>
      <c r="P1598" s="0" t="n">
        <v>0</v>
      </c>
      <c r="Q1598" s="0" t="n">
        <v>0</v>
      </c>
      <c r="R1598" s="0" t="n">
        <v>0</v>
      </c>
      <c r="S1598" s="0" t="n">
        <v>87.36</v>
      </c>
      <c r="T1598" s="0" t="n">
        <v>87.49</v>
      </c>
      <c r="U1598" s="0" t="n">
        <v>87.23</v>
      </c>
      <c r="V1598" s="0" t="n">
        <v>87.78</v>
      </c>
      <c r="W1598" s="0" t="n">
        <v>8864437</v>
      </c>
      <c r="X1598" s="0" t="n">
        <v>87.27</v>
      </c>
      <c r="Y1598" s="0" t="n">
        <v>87.28</v>
      </c>
      <c r="Z1598" s="0" t="n">
        <v>337</v>
      </c>
      <c r="AA1598" s="0" t="n">
        <v>7000000</v>
      </c>
      <c r="AB1598" s="0" t="n">
        <v>872.8</v>
      </c>
      <c r="AC1598" s="0" t="n">
        <v>0</v>
      </c>
      <c r="AD1598" s="0" t="s">
        <v>99</v>
      </c>
      <c r="AE1598" s="0" t="s">
        <v>99</v>
      </c>
      <c r="AH1598" s="0" t="n">
        <v>6</v>
      </c>
      <c r="AI1598" s="0" t="s">
        <v>2133</v>
      </c>
      <c r="AJ1598" s="0" t="s">
        <v>32112</v>
      </c>
      <c r="AK1598" s="0" t="s">
        <v>31135</v>
      </c>
      <c r="AL1598" s="0" t="s">
        <v>2112</v>
      </c>
    </row>
    <row r="1599" customFormat="false" ht="15" hidden="false" customHeight="false" outlineLevel="0" collapsed="false">
      <c r="A1599" s="0" t="s">
        <v>35241</v>
      </c>
      <c r="B1599" s="0" t="s">
        <v>35242</v>
      </c>
      <c r="C1599" s="0" t="s">
        <v>18031</v>
      </c>
      <c r="D1599" s="0" t="s">
        <v>18031</v>
      </c>
      <c r="E1599" s="0" t="s">
        <v>35243</v>
      </c>
      <c r="F1599" s="0" t="s">
        <v>498</v>
      </c>
      <c r="G1599" s="0" t="n">
        <v>3</v>
      </c>
      <c r="H1599" s="0" t="n">
        <v>1</v>
      </c>
      <c r="I1599" s="0" t="n">
        <v>0.01</v>
      </c>
      <c r="J1599" s="0" t="n">
        <v>1000</v>
      </c>
      <c r="K1599" s="0" t="n">
        <v>0.35</v>
      </c>
      <c r="L1599" s="0" t="n">
        <v>86.6</v>
      </c>
      <c r="M1599" s="0" t="n">
        <v>86.3</v>
      </c>
      <c r="N1599" s="0" t="n">
        <v>86.31</v>
      </c>
      <c r="O1599" s="0" t="n">
        <v>86.6</v>
      </c>
      <c r="P1599" s="0" t="n">
        <v>0</v>
      </c>
      <c r="Q1599" s="0" t="n">
        <v>0</v>
      </c>
      <c r="R1599" s="0" t="n">
        <v>0</v>
      </c>
      <c r="S1599" s="0" t="n">
        <v>86.64</v>
      </c>
      <c r="T1599" s="0" t="n">
        <v>86.97</v>
      </c>
      <c r="U1599" s="0" t="n">
        <v>86.15</v>
      </c>
      <c r="V1599" s="0" t="n">
        <v>86.97</v>
      </c>
      <c r="W1599" s="0" t="n">
        <v>4312942</v>
      </c>
      <c r="X1599" s="0" t="n">
        <v>86.52</v>
      </c>
      <c r="Y1599" s="0" t="n">
        <v>86.6</v>
      </c>
      <c r="Z1599" s="0" t="n">
        <v>240</v>
      </c>
      <c r="AA1599" s="0" t="n">
        <v>3750000</v>
      </c>
      <c r="AB1599" s="0" t="n">
        <v>4330</v>
      </c>
      <c r="AC1599" s="0" t="n">
        <v>0</v>
      </c>
      <c r="AD1599" s="0" t="s">
        <v>99</v>
      </c>
      <c r="AE1599" s="0" t="s">
        <v>99</v>
      </c>
      <c r="AH1599" s="0" t="n">
        <v>800</v>
      </c>
      <c r="AI1599" s="0" t="s">
        <v>2133</v>
      </c>
      <c r="AJ1599" s="0" t="s">
        <v>32112</v>
      </c>
      <c r="AK1599" s="0" t="s">
        <v>31135</v>
      </c>
      <c r="AL1599" s="0" t="s">
        <v>2112</v>
      </c>
    </row>
    <row r="1600" customFormat="false" ht="15" hidden="false" customHeight="false" outlineLevel="0" collapsed="false">
      <c r="A1600" s="0" t="s">
        <v>35244</v>
      </c>
      <c r="B1600" s="0" t="s">
        <v>35245</v>
      </c>
      <c r="C1600" s="0" t="s">
        <v>22532</v>
      </c>
      <c r="D1600" s="0" t="s">
        <v>22532</v>
      </c>
      <c r="E1600" s="0" t="s">
        <v>35246</v>
      </c>
      <c r="F1600" s="0" t="s">
        <v>498</v>
      </c>
      <c r="G1600" s="0" t="n">
        <v>3</v>
      </c>
      <c r="H1600" s="0" t="n">
        <v>1</v>
      </c>
      <c r="I1600" s="0" t="n">
        <v>0.01</v>
      </c>
      <c r="J1600" s="0" t="n">
        <v>1000</v>
      </c>
      <c r="K1600" s="0" t="n">
        <v>0.96</v>
      </c>
      <c r="L1600" s="0" t="n">
        <v>107.41</v>
      </c>
      <c r="M1600" s="0" t="n">
        <v>106.39</v>
      </c>
      <c r="N1600" s="0" t="n">
        <v>106.32</v>
      </c>
      <c r="O1600" s="0" t="n">
        <v>107.41</v>
      </c>
      <c r="P1600" s="0" t="n">
        <v>0</v>
      </c>
      <c r="Q1600" s="0" t="n">
        <v>0</v>
      </c>
      <c r="R1600" s="0" t="n">
        <v>0</v>
      </c>
      <c r="S1600" s="0" t="n">
        <v>106.81</v>
      </c>
      <c r="T1600" s="0" t="n">
        <v>105.73</v>
      </c>
      <c r="U1600" s="0" t="n">
        <v>105.02</v>
      </c>
      <c r="V1600" s="0" t="n">
        <v>107.41</v>
      </c>
      <c r="W1600" s="0" t="n">
        <v>566119</v>
      </c>
      <c r="X1600" s="0" t="n">
        <v>106.43</v>
      </c>
      <c r="Y1600" s="0" t="n">
        <v>107.41</v>
      </c>
      <c r="Z1600" s="0" t="n">
        <v>23</v>
      </c>
      <c r="AA1600" s="0" t="n">
        <v>150000</v>
      </c>
      <c r="AB1600" s="0" t="n">
        <v>37593.5</v>
      </c>
      <c r="AC1600" s="0" t="n">
        <v>0</v>
      </c>
      <c r="AD1600" s="0" t="s">
        <v>99</v>
      </c>
      <c r="AE1600" s="0" t="s">
        <v>99</v>
      </c>
      <c r="AF1600" s="0" t="s">
        <v>30149</v>
      </c>
      <c r="AH1600" s="0" t="n">
        <v>0</v>
      </c>
      <c r="AI1600" s="0" t="s">
        <v>2133</v>
      </c>
      <c r="AJ1600" s="0" t="s">
        <v>32112</v>
      </c>
      <c r="AK1600" s="0" t="s">
        <v>31135</v>
      </c>
      <c r="AL1600" s="0" t="s">
        <v>2112</v>
      </c>
    </row>
    <row r="1601" customFormat="false" ht="15" hidden="false" customHeight="false" outlineLevel="0" collapsed="false">
      <c r="A1601" s="0" t="s">
        <v>35247</v>
      </c>
      <c r="B1601" s="0" t="s">
        <v>35248</v>
      </c>
      <c r="C1601" s="0" t="s">
        <v>35249</v>
      </c>
      <c r="D1601" s="0" t="s">
        <v>35249</v>
      </c>
      <c r="E1601" s="0" t="s">
        <v>35250</v>
      </c>
      <c r="F1601" s="0" t="s">
        <v>498</v>
      </c>
      <c r="G1601" s="0" t="n">
        <v>3</v>
      </c>
      <c r="H1601" s="0" t="n">
        <v>1</v>
      </c>
      <c r="I1601" s="0" t="n">
        <v>0.01</v>
      </c>
      <c r="J1601" s="0" t="n">
        <v>1000</v>
      </c>
      <c r="K1601" s="0" t="n">
        <v>11.22</v>
      </c>
      <c r="L1601" s="0" t="n">
        <v>99.15</v>
      </c>
      <c r="M1601" s="0" t="n">
        <v>89.15</v>
      </c>
      <c r="N1601" s="0" t="n">
        <v>0</v>
      </c>
      <c r="O1601" s="0" t="n">
        <v>99.15</v>
      </c>
      <c r="P1601" s="0" t="n">
        <v>0</v>
      </c>
      <c r="Q1601" s="0" t="n">
        <v>0</v>
      </c>
      <c r="R1601" s="0" t="n">
        <v>0</v>
      </c>
      <c r="S1601" s="0" t="n">
        <v>99.15</v>
      </c>
      <c r="T1601" s="0" t="n">
        <v>99.15</v>
      </c>
      <c r="U1601" s="0" t="n">
        <v>99.15</v>
      </c>
      <c r="V1601" s="0" t="n">
        <v>99.15</v>
      </c>
      <c r="W1601" s="0" t="n">
        <v>992</v>
      </c>
      <c r="X1601" s="0" t="n">
        <v>89.15</v>
      </c>
      <c r="Y1601" s="0" t="n">
        <v>100</v>
      </c>
      <c r="Z1601" s="0" t="n">
        <v>1</v>
      </c>
      <c r="AA1601" s="0" t="n">
        <v>150000</v>
      </c>
      <c r="AB1601" s="0" t="n">
        <v>991.5</v>
      </c>
      <c r="AC1601" s="0" t="n">
        <v>0</v>
      </c>
      <c r="AD1601" s="0" t="s">
        <v>99</v>
      </c>
      <c r="AE1601" s="0" t="s">
        <v>99</v>
      </c>
      <c r="AF1601" s="0" t="s">
        <v>30149</v>
      </c>
      <c r="AH1601" s="0" t="n">
        <v>0</v>
      </c>
      <c r="AI1601" s="0" t="s">
        <v>2133</v>
      </c>
      <c r="AJ1601" s="0" t="s">
        <v>32112</v>
      </c>
      <c r="AK1601" s="0" t="s">
        <v>31135</v>
      </c>
      <c r="AL1601" s="0" t="s">
        <v>2112</v>
      </c>
    </row>
    <row r="1602" customFormat="false" ht="15" hidden="false" customHeight="false" outlineLevel="0" collapsed="false">
      <c r="A1602" s="0" t="s">
        <v>35251</v>
      </c>
      <c r="B1602" s="0" t="s">
        <v>35252</v>
      </c>
      <c r="C1602" s="0" t="s">
        <v>22274</v>
      </c>
      <c r="D1602" s="0" t="s">
        <v>22274</v>
      </c>
      <c r="E1602" s="0" t="s">
        <v>35253</v>
      </c>
      <c r="F1602" s="0" t="s">
        <v>498</v>
      </c>
      <c r="G1602" s="0" t="n">
        <v>3</v>
      </c>
      <c r="H1602" s="0" t="n">
        <v>1</v>
      </c>
      <c r="I1602" s="0" t="n">
        <v>0.01</v>
      </c>
      <c r="J1602" s="0" t="n">
        <v>1000</v>
      </c>
      <c r="K1602" s="0" t="n">
        <v>2.06</v>
      </c>
      <c r="L1602" s="0" t="n">
        <v>76.76</v>
      </c>
      <c r="M1602" s="0" t="n">
        <v>75.21</v>
      </c>
      <c r="N1602" s="0" t="n">
        <v>76.94</v>
      </c>
      <c r="O1602" s="0" t="n">
        <v>76.76</v>
      </c>
      <c r="P1602" s="0" t="n">
        <v>0</v>
      </c>
      <c r="Q1602" s="0" t="n">
        <v>0</v>
      </c>
      <c r="R1602" s="0" t="n">
        <v>0</v>
      </c>
      <c r="S1602" s="0" t="n">
        <v>76.65</v>
      </c>
      <c r="T1602" s="0" t="n">
        <v>76.99</v>
      </c>
      <c r="U1602" s="0" t="n">
        <v>75.2</v>
      </c>
      <c r="V1602" s="0" t="n">
        <v>77</v>
      </c>
      <c r="W1602" s="0" t="n">
        <v>83553</v>
      </c>
      <c r="X1602" s="0" t="n">
        <v>76.68</v>
      </c>
      <c r="Y1602" s="0" t="n">
        <v>76.76</v>
      </c>
      <c r="Z1602" s="0" t="n">
        <v>15</v>
      </c>
      <c r="AA1602" s="0" t="n">
        <v>250000</v>
      </c>
      <c r="AB1602" s="0" t="n">
        <v>37612.4</v>
      </c>
      <c r="AC1602" s="0" t="n">
        <v>0</v>
      </c>
      <c r="AD1602" s="0" t="s">
        <v>99</v>
      </c>
      <c r="AE1602" s="0" t="s">
        <v>99</v>
      </c>
      <c r="AF1602" s="0" t="s">
        <v>30149</v>
      </c>
      <c r="AH1602" s="0" t="n">
        <v>0</v>
      </c>
      <c r="AI1602" s="0" t="s">
        <v>2133</v>
      </c>
      <c r="AJ1602" s="0" t="s">
        <v>32112</v>
      </c>
      <c r="AK1602" s="0" t="s">
        <v>31135</v>
      </c>
      <c r="AL1602" s="0" t="s">
        <v>2112</v>
      </c>
    </row>
    <row r="1603" customFormat="false" ht="15" hidden="false" customHeight="false" outlineLevel="0" collapsed="false">
      <c r="A1603" s="0" t="s">
        <v>35254</v>
      </c>
      <c r="B1603" s="0" t="s">
        <v>35255</v>
      </c>
      <c r="C1603" s="0" t="s">
        <v>18209</v>
      </c>
      <c r="D1603" s="0" t="s">
        <v>18209</v>
      </c>
      <c r="E1603" s="0" t="s">
        <v>35256</v>
      </c>
      <c r="F1603" s="0" t="s">
        <v>498</v>
      </c>
      <c r="G1603" s="0" t="n">
        <v>3</v>
      </c>
      <c r="H1603" s="0" t="n">
        <v>1</v>
      </c>
      <c r="I1603" s="0" t="n">
        <v>0.01</v>
      </c>
      <c r="J1603" s="0" t="n">
        <v>1000</v>
      </c>
      <c r="K1603" s="0" t="n">
        <v>1.81</v>
      </c>
      <c r="L1603" s="0" t="n">
        <v>73.1</v>
      </c>
      <c r="M1603" s="0" t="n">
        <v>71.81</v>
      </c>
      <c r="N1603" s="0" t="n">
        <v>71.96</v>
      </c>
      <c r="O1603" s="0" t="n">
        <v>73.09</v>
      </c>
      <c r="P1603" s="0" t="n">
        <v>0</v>
      </c>
      <c r="Q1603" s="0" t="n">
        <v>0</v>
      </c>
      <c r="R1603" s="0" t="n">
        <v>0</v>
      </c>
      <c r="S1603" s="0" t="n">
        <v>72.59</v>
      </c>
      <c r="T1603" s="0" t="n">
        <v>72.44</v>
      </c>
      <c r="U1603" s="0" t="n">
        <v>71.71</v>
      </c>
      <c r="V1603" s="0" t="n">
        <v>73.1</v>
      </c>
      <c r="W1603" s="0" t="n">
        <v>759318</v>
      </c>
      <c r="X1603" s="0" t="n">
        <v>72.55</v>
      </c>
      <c r="Y1603" s="0" t="n">
        <v>73.1</v>
      </c>
      <c r="Z1603" s="0" t="n">
        <v>45</v>
      </c>
      <c r="AA1603" s="0" t="n">
        <v>300000</v>
      </c>
      <c r="AB1603" s="0" t="n">
        <v>26316</v>
      </c>
      <c r="AC1603" s="0" t="n">
        <v>0</v>
      </c>
      <c r="AD1603" s="0" t="s">
        <v>99</v>
      </c>
      <c r="AE1603" s="0" t="s">
        <v>99</v>
      </c>
      <c r="AF1603" s="0" t="s">
        <v>30149</v>
      </c>
      <c r="AH1603" s="0" t="n">
        <v>0</v>
      </c>
      <c r="AI1603" s="0" t="s">
        <v>2133</v>
      </c>
      <c r="AJ1603" s="0" t="s">
        <v>32112</v>
      </c>
      <c r="AK1603" s="0" t="s">
        <v>31135</v>
      </c>
      <c r="AL1603" s="0" t="s">
        <v>2112</v>
      </c>
    </row>
    <row r="1604" customFormat="false" ht="15" hidden="false" customHeight="false" outlineLevel="0" collapsed="false">
      <c r="A1604" s="0" t="s">
        <v>35257</v>
      </c>
      <c r="B1604" s="0" t="s">
        <v>35258</v>
      </c>
      <c r="C1604" s="0" t="s">
        <v>18906</v>
      </c>
      <c r="D1604" s="0" t="s">
        <v>18906</v>
      </c>
      <c r="E1604" s="0" t="s">
        <v>35259</v>
      </c>
      <c r="F1604" s="0" t="s">
        <v>498</v>
      </c>
      <c r="G1604" s="0" t="n">
        <v>3</v>
      </c>
      <c r="H1604" s="0" t="n">
        <v>1</v>
      </c>
      <c r="I1604" s="0" t="n">
        <v>0.01</v>
      </c>
      <c r="J1604" s="0" t="n">
        <v>1000</v>
      </c>
      <c r="K1604" s="0" t="n">
        <v>0.05</v>
      </c>
      <c r="L1604" s="0" t="n">
        <v>80.67</v>
      </c>
      <c r="M1604" s="0" t="n">
        <v>80.19</v>
      </c>
      <c r="N1604" s="0" t="n">
        <v>80.11</v>
      </c>
      <c r="O1604" s="0" t="n">
        <v>80.67</v>
      </c>
      <c r="P1604" s="0" t="n">
        <v>0</v>
      </c>
      <c r="Q1604" s="0" t="n">
        <v>0</v>
      </c>
      <c r="R1604" s="0" t="n">
        <v>0</v>
      </c>
      <c r="S1604" s="0" t="n">
        <v>80.55</v>
      </c>
      <c r="T1604" s="0" t="n">
        <v>80.63</v>
      </c>
      <c r="U1604" s="0" t="n">
        <v>79.69</v>
      </c>
      <c r="V1604" s="0" t="n">
        <v>80.69</v>
      </c>
      <c r="W1604" s="0" t="n">
        <v>603313</v>
      </c>
      <c r="X1604" s="0" t="n">
        <v>80.22</v>
      </c>
      <c r="Y1604" s="0" t="n">
        <v>80.67</v>
      </c>
      <c r="Z1604" s="0" t="n">
        <v>37</v>
      </c>
      <c r="AA1604" s="0" t="n">
        <v>500000</v>
      </c>
      <c r="AB1604" s="0" t="n">
        <v>806.7</v>
      </c>
      <c r="AC1604" s="0" t="n">
        <v>0</v>
      </c>
      <c r="AD1604" s="0" t="s">
        <v>99</v>
      </c>
      <c r="AE1604" s="0" t="s">
        <v>99</v>
      </c>
      <c r="AF1604" s="0" t="s">
        <v>30149</v>
      </c>
      <c r="AH1604" s="0" t="n">
        <v>0</v>
      </c>
      <c r="AI1604" s="0" t="s">
        <v>2133</v>
      </c>
      <c r="AJ1604" s="0" t="s">
        <v>32112</v>
      </c>
      <c r="AK1604" s="0" t="s">
        <v>31135</v>
      </c>
      <c r="AL1604" s="0" t="s">
        <v>2112</v>
      </c>
    </row>
    <row r="1605" customFormat="false" ht="15" hidden="false" customHeight="false" outlineLevel="0" collapsed="false">
      <c r="A1605" s="0" t="s">
        <v>35260</v>
      </c>
      <c r="B1605" s="0" t="s">
        <v>35261</v>
      </c>
      <c r="C1605" s="0" t="s">
        <v>20256</v>
      </c>
      <c r="D1605" s="0" t="s">
        <v>20256</v>
      </c>
      <c r="E1605" s="0" t="s">
        <v>35262</v>
      </c>
      <c r="F1605" s="0" t="s">
        <v>498</v>
      </c>
      <c r="G1605" s="0" t="n">
        <v>3</v>
      </c>
      <c r="H1605" s="0" t="n">
        <v>1</v>
      </c>
      <c r="I1605" s="0" t="n">
        <v>0.01</v>
      </c>
      <c r="J1605" s="0" t="n">
        <v>1000</v>
      </c>
      <c r="K1605" s="0" t="n">
        <v>-0.04</v>
      </c>
      <c r="L1605" s="0" t="n">
        <v>90.41</v>
      </c>
      <c r="M1605" s="0" t="n">
        <v>90.45</v>
      </c>
      <c r="N1605" s="0" t="n">
        <v>90.35</v>
      </c>
      <c r="O1605" s="0" t="n">
        <v>90.49</v>
      </c>
      <c r="P1605" s="0" t="n">
        <v>0</v>
      </c>
      <c r="Q1605" s="0" t="n">
        <v>0</v>
      </c>
      <c r="R1605" s="0" t="n">
        <v>0</v>
      </c>
      <c r="S1605" s="0" t="n">
        <v>90.5</v>
      </c>
      <c r="T1605" s="0" t="n">
        <v>90.45</v>
      </c>
      <c r="U1605" s="0" t="n">
        <v>90.23</v>
      </c>
      <c r="V1605" s="0" t="n">
        <v>90.69</v>
      </c>
      <c r="W1605" s="0" t="n">
        <v>1600036</v>
      </c>
      <c r="X1605" s="0" t="n">
        <v>90.5</v>
      </c>
      <c r="Y1605" s="0" t="n">
        <v>90.59</v>
      </c>
      <c r="Z1605" s="0" t="n">
        <v>144</v>
      </c>
      <c r="AA1605" s="0" t="n">
        <v>500000</v>
      </c>
      <c r="AB1605" s="0" t="n">
        <v>17177.9</v>
      </c>
      <c r="AC1605" s="0" t="n">
        <v>0</v>
      </c>
      <c r="AD1605" s="0" t="s">
        <v>99</v>
      </c>
      <c r="AE1605" s="0" t="s">
        <v>99</v>
      </c>
      <c r="AF1605" s="0" t="s">
        <v>30149</v>
      </c>
      <c r="AH1605" s="0" t="n">
        <v>0</v>
      </c>
      <c r="AI1605" s="0" t="s">
        <v>2133</v>
      </c>
      <c r="AJ1605" s="0" t="s">
        <v>32112</v>
      </c>
      <c r="AK1605" s="0" t="s">
        <v>31135</v>
      </c>
      <c r="AL1605" s="0" t="s">
        <v>2112</v>
      </c>
    </row>
    <row r="1606" customFormat="false" ht="15" hidden="false" customHeight="false" outlineLevel="0" collapsed="false">
      <c r="A1606" s="0" t="s">
        <v>35263</v>
      </c>
      <c r="B1606" s="0" t="s">
        <v>35264</v>
      </c>
      <c r="C1606" s="0" t="s">
        <v>22979</v>
      </c>
      <c r="D1606" s="0" t="s">
        <v>22979</v>
      </c>
      <c r="E1606" s="0" t="s">
        <v>35265</v>
      </c>
      <c r="F1606" s="0" t="s">
        <v>1988</v>
      </c>
      <c r="G1606" s="0" t="n">
        <v>1</v>
      </c>
      <c r="H1606" s="0" t="n">
        <v>1</v>
      </c>
      <c r="I1606" s="0" t="n">
        <v>0.01</v>
      </c>
      <c r="J1606" s="0" t="n">
        <v>1000</v>
      </c>
      <c r="K1606" s="0" t="n">
        <v>-0.79</v>
      </c>
      <c r="L1606" s="0" t="n">
        <v>86.49</v>
      </c>
      <c r="M1606" s="0" t="n">
        <v>86.82</v>
      </c>
      <c r="N1606" s="0" t="n">
        <v>87.28</v>
      </c>
      <c r="O1606" s="0" t="n">
        <v>85.08</v>
      </c>
      <c r="P1606" s="0" t="n">
        <v>0</v>
      </c>
      <c r="Q1606" s="0" t="n">
        <v>0</v>
      </c>
      <c r="R1606" s="0" t="n">
        <v>0</v>
      </c>
      <c r="S1606" s="0" t="n">
        <v>85.2</v>
      </c>
      <c r="T1606" s="0" t="n">
        <v>84.82</v>
      </c>
      <c r="U1606" s="0" t="n">
        <v>84.68</v>
      </c>
      <c r="V1606" s="0" t="n">
        <v>86.92</v>
      </c>
      <c r="W1606" s="0" t="n">
        <v>53678</v>
      </c>
      <c r="X1606" s="0" t="n">
        <v>85.59</v>
      </c>
      <c r="Y1606" s="0" t="n">
        <v>86.22</v>
      </c>
      <c r="Z1606" s="0" t="n">
        <v>20</v>
      </c>
      <c r="AA1606" s="0" t="n">
        <v>70000000</v>
      </c>
      <c r="AB1606" s="0" t="n">
        <v>864.9</v>
      </c>
      <c r="AC1606" s="0" t="n">
        <v>0</v>
      </c>
      <c r="AD1606" s="0" t="s">
        <v>99</v>
      </c>
      <c r="AE1606" s="0" t="s">
        <v>99</v>
      </c>
      <c r="AH1606" s="0" t="n">
        <v>-100</v>
      </c>
      <c r="AI1606" s="0" t="s">
        <v>2133</v>
      </c>
      <c r="AJ1606" s="0" t="s">
        <v>32112</v>
      </c>
      <c r="AK1606" s="0" t="s">
        <v>32292</v>
      </c>
      <c r="AL1606" s="0" t="s">
        <v>2112</v>
      </c>
    </row>
    <row r="1607" customFormat="false" ht="15" hidden="false" customHeight="false" outlineLevel="0" collapsed="false">
      <c r="A1607" s="0" t="s">
        <v>35266</v>
      </c>
      <c r="B1607" s="0" t="s">
        <v>35267</v>
      </c>
      <c r="C1607" s="0" t="s">
        <v>35268</v>
      </c>
      <c r="D1607" s="0" t="s">
        <v>35268</v>
      </c>
      <c r="E1607" s="0" t="s">
        <v>35269</v>
      </c>
      <c r="F1607" s="0" t="s">
        <v>1987</v>
      </c>
      <c r="G1607" s="0" t="n">
        <v>1</v>
      </c>
      <c r="H1607" s="0" t="n">
        <v>1</v>
      </c>
      <c r="I1607" s="0" t="n">
        <v>0.01</v>
      </c>
      <c r="J1607" s="0" t="n">
        <v>1000</v>
      </c>
      <c r="K1607" s="0" t="n">
        <v>0</v>
      </c>
      <c r="L1607" s="0" t="n">
        <v>0</v>
      </c>
      <c r="M1607" s="0" t="n">
        <v>0</v>
      </c>
      <c r="N1607" s="0" t="n">
        <v>0</v>
      </c>
      <c r="O1607" s="0" t="n">
        <v>0</v>
      </c>
      <c r="P1607" s="0" t="n">
        <v>0</v>
      </c>
      <c r="Q1607" s="0" t="n">
        <v>0</v>
      </c>
      <c r="R1607" s="0" t="n">
        <v>0</v>
      </c>
      <c r="S1607" s="0" t="n">
        <v>0</v>
      </c>
      <c r="T1607" s="0" t="n">
        <v>0</v>
      </c>
      <c r="U1607" s="0" t="n">
        <v>0</v>
      </c>
      <c r="V1607" s="0" t="n">
        <v>0</v>
      </c>
      <c r="W1607" s="0" t="n">
        <v>0</v>
      </c>
      <c r="X1607" s="0" t="n">
        <v>0</v>
      </c>
      <c r="Y1607" s="0" t="n">
        <v>0</v>
      </c>
      <c r="Z1607" s="0" t="n">
        <v>0</v>
      </c>
      <c r="AA1607" s="0" t="n">
        <v>7500000</v>
      </c>
      <c r="AB1607" s="0" t="n">
        <v>0</v>
      </c>
      <c r="AC1607" s="0" t="n">
        <v>0</v>
      </c>
      <c r="AD1607" s="0" t="s">
        <v>99</v>
      </c>
      <c r="AE1607" s="0" t="s">
        <v>99</v>
      </c>
      <c r="AH1607" s="0" t="n">
        <v>8</v>
      </c>
      <c r="AI1607" s="0" t="s">
        <v>2133</v>
      </c>
      <c r="AJ1607" s="0" t="s">
        <v>32112</v>
      </c>
      <c r="AK1607" s="0" t="s">
        <v>31143</v>
      </c>
      <c r="AL1607" s="0" t="s">
        <v>2112</v>
      </c>
    </row>
    <row r="1608" customFormat="false" ht="15" hidden="false" customHeight="false" outlineLevel="0" collapsed="false">
      <c r="A1608" s="0" t="s">
        <v>35270</v>
      </c>
      <c r="B1608" s="0" t="s">
        <v>35271</v>
      </c>
      <c r="C1608" s="0" t="s">
        <v>35272</v>
      </c>
      <c r="D1608" s="0" t="s">
        <v>35272</v>
      </c>
      <c r="E1608" s="0" t="s">
        <v>35273</v>
      </c>
      <c r="F1608" s="0" t="s">
        <v>1987</v>
      </c>
      <c r="G1608" s="0" t="n">
        <v>1</v>
      </c>
      <c r="H1608" s="0" t="n">
        <v>1</v>
      </c>
      <c r="I1608" s="0" t="n">
        <v>0.01</v>
      </c>
      <c r="J1608" s="0" t="n">
        <v>1000</v>
      </c>
      <c r="K1608" s="0" t="n">
        <v>0</v>
      </c>
      <c r="L1608" s="0" t="n">
        <v>0</v>
      </c>
      <c r="M1608" s="0" t="n">
        <v>106</v>
      </c>
      <c r="N1608" s="0" t="n">
        <v>0</v>
      </c>
      <c r="O1608" s="0" t="n">
        <v>106</v>
      </c>
      <c r="P1608" s="0" t="n">
        <v>0</v>
      </c>
      <c r="Q1608" s="0" t="n">
        <v>0</v>
      </c>
      <c r="R1608" s="0" t="n">
        <v>0</v>
      </c>
      <c r="S1608" s="0" t="n">
        <v>0</v>
      </c>
      <c r="T1608" s="0" t="n">
        <v>0</v>
      </c>
      <c r="U1608" s="0" t="n">
        <v>0</v>
      </c>
      <c r="V1608" s="0" t="n">
        <v>0</v>
      </c>
      <c r="W1608" s="0" t="n">
        <v>0</v>
      </c>
      <c r="X1608" s="0" t="n">
        <v>91.01</v>
      </c>
      <c r="Y1608" s="0" t="n">
        <v>0</v>
      </c>
      <c r="Z1608" s="0" t="n">
        <v>0</v>
      </c>
      <c r="AA1608" s="0" t="n">
        <v>5500000</v>
      </c>
      <c r="AB1608" s="0" t="n">
        <v>0</v>
      </c>
      <c r="AC1608" s="0" t="n">
        <v>0</v>
      </c>
      <c r="AD1608" s="0" t="s">
        <v>99</v>
      </c>
      <c r="AE1608" s="0" t="s">
        <v>99</v>
      </c>
      <c r="AH1608" s="0" t="n">
        <v>8</v>
      </c>
      <c r="AI1608" s="0" t="s">
        <v>2133</v>
      </c>
      <c r="AJ1608" s="0" t="s">
        <v>32112</v>
      </c>
      <c r="AK1608" s="0" t="s">
        <v>31143</v>
      </c>
      <c r="AL1608" s="0" t="s">
        <v>2112</v>
      </c>
    </row>
    <row r="1609" customFormat="false" ht="15" hidden="false" customHeight="false" outlineLevel="0" collapsed="false">
      <c r="A1609" s="0" t="s">
        <v>35274</v>
      </c>
      <c r="B1609" s="0" t="s">
        <v>35275</v>
      </c>
      <c r="C1609" s="0" t="s">
        <v>19111</v>
      </c>
      <c r="D1609" s="0" t="s">
        <v>19111</v>
      </c>
      <c r="E1609" s="0" t="s">
        <v>35276</v>
      </c>
      <c r="F1609" s="0" t="s">
        <v>498</v>
      </c>
      <c r="G1609" s="0" t="n">
        <v>3</v>
      </c>
      <c r="H1609" s="0" t="n">
        <v>1</v>
      </c>
      <c r="I1609" s="0" t="n">
        <v>0.01</v>
      </c>
      <c r="J1609" s="0" t="n">
        <v>1000</v>
      </c>
      <c r="K1609" s="0" t="n">
        <v>1</v>
      </c>
      <c r="L1609" s="0" t="n">
        <v>72.69</v>
      </c>
      <c r="M1609" s="0" t="n">
        <v>71.97</v>
      </c>
      <c r="N1609" s="0" t="n">
        <v>72.49</v>
      </c>
      <c r="O1609" s="0" t="n">
        <v>72.69</v>
      </c>
      <c r="P1609" s="0" t="n">
        <v>0</v>
      </c>
      <c r="Q1609" s="0" t="n">
        <v>0</v>
      </c>
      <c r="R1609" s="0" t="n">
        <v>0</v>
      </c>
      <c r="S1609" s="0" t="n">
        <v>72.04</v>
      </c>
      <c r="T1609" s="0" t="n">
        <v>72</v>
      </c>
      <c r="U1609" s="0" t="n">
        <v>71.18</v>
      </c>
      <c r="V1609" s="0" t="n">
        <v>72.7</v>
      </c>
      <c r="W1609" s="0" t="n">
        <v>577048</v>
      </c>
      <c r="X1609" s="0" t="n">
        <v>72.45</v>
      </c>
      <c r="Y1609" s="0" t="n">
        <v>72.69</v>
      </c>
      <c r="Z1609" s="0" t="n">
        <v>53</v>
      </c>
      <c r="AA1609" s="0" t="n">
        <v>250000</v>
      </c>
      <c r="AB1609" s="0" t="n">
        <v>4361.4</v>
      </c>
      <c r="AC1609" s="0" t="n">
        <v>0</v>
      </c>
      <c r="AD1609" s="0" t="s">
        <v>99</v>
      </c>
      <c r="AE1609" s="0" t="s">
        <v>99</v>
      </c>
      <c r="AH1609" s="0" t="n">
        <v>6</v>
      </c>
      <c r="AI1609" s="0" t="s">
        <v>2133</v>
      </c>
      <c r="AJ1609" s="0" t="s">
        <v>32112</v>
      </c>
      <c r="AK1609" s="0" t="s">
        <v>31135</v>
      </c>
      <c r="AL1609" s="0" t="s">
        <v>2112</v>
      </c>
    </row>
    <row r="1610" customFormat="false" ht="15" hidden="false" customHeight="false" outlineLevel="0" collapsed="false">
      <c r="A1610" s="0" t="s">
        <v>35277</v>
      </c>
      <c r="B1610" s="0" t="s">
        <v>35278</v>
      </c>
      <c r="C1610" s="0" t="s">
        <v>23649</v>
      </c>
      <c r="D1610" s="0" t="s">
        <v>23649</v>
      </c>
      <c r="E1610" s="0" t="s">
        <v>35279</v>
      </c>
      <c r="F1610" s="0" t="s">
        <v>1987</v>
      </c>
      <c r="G1610" s="0" t="n">
        <v>3</v>
      </c>
      <c r="H1610" s="0" t="n">
        <v>1</v>
      </c>
      <c r="I1610" s="0" t="n">
        <v>0.0001</v>
      </c>
      <c r="J1610" s="0" t="n">
        <v>1000</v>
      </c>
      <c r="K1610" s="0" t="n">
        <v>-2.12</v>
      </c>
      <c r="L1610" s="0" t="n">
        <v>74.7292</v>
      </c>
      <c r="M1610" s="0" t="n">
        <v>75.5163</v>
      </c>
      <c r="N1610" s="0" t="n">
        <v>75.9526</v>
      </c>
      <c r="O1610" s="0" t="n">
        <v>74.7292</v>
      </c>
      <c r="P1610" s="0" t="n">
        <v>0</v>
      </c>
      <c r="Q1610" s="0" t="n">
        <v>0</v>
      </c>
      <c r="R1610" s="0" t="n">
        <v>0</v>
      </c>
      <c r="S1610" s="0" t="n">
        <v>76.1303</v>
      </c>
      <c r="T1610" s="0" t="n">
        <v>74.7719</v>
      </c>
      <c r="U1610" s="0" t="n">
        <v>74.7292</v>
      </c>
      <c r="V1610" s="0" t="n">
        <v>76.2001</v>
      </c>
      <c r="W1610" s="0" t="n">
        <v>44220052</v>
      </c>
      <c r="X1610" s="0" t="n">
        <v>74.7296</v>
      </c>
      <c r="Y1610" s="0" t="n">
        <v>75.4979</v>
      </c>
      <c r="Z1610" s="0" t="n">
        <v>23</v>
      </c>
      <c r="AA1610" s="0" t="n">
        <v>285780</v>
      </c>
      <c r="AB1610" s="0" t="n">
        <v>79353.29</v>
      </c>
      <c r="AC1610" s="0" t="n">
        <v>0</v>
      </c>
      <c r="AD1610" s="0" t="s">
        <v>14</v>
      </c>
      <c r="AE1610" s="0" t="s">
        <v>99</v>
      </c>
      <c r="AH1610" s="0" t="n">
        <v>-100</v>
      </c>
      <c r="AI1610" s="0" t="s">
        <v>2133</v>
      </c>
      <c r="AJ1610" s="0" t="s">
        <v>32112</v>
      </c>
      <c r="AK1610" s="0" t="s">
        <v>31143</v>
      </c>
      <c r="AL1610" s="0" t="s">
        <v>2112</v>
      </c>
    </row>
    <row r="1611" customFormat="false" ht="15" hidden="false" customHeight="false" outlineLevel="0" collapsed="false">
      <c r="A1611" s="0" t="s">
        <v>35280</v>
      </c>
      <c r="B1611" s="0" t="s">
        <v>31164</v>
      </c>
      <c r="C1611" s="0" t="s">
        <v>18628</v>
      </c>
      <c r="D1611" s="0" t="s">
        <v>18628</v>
      </c>
      <c r="E1611" s="0" t="s">
        <v>31165</v>
      </c>
      <c r="F1611" s="0" t="s">
        <v>498</v>
      </c>
      <c r="G1611" s="0" t="n">
        <v>3</v>
      </c>
      <c r="H1611" s="0" t="n">
        <v>1</v>
      </c>
      <c r="I1611" s="0" t="n">
        <v>0.0001</v>
      </c>
      <c r="J1611" s="0" t="n">
        <v>1000</v>
      </c>
      <c r="K1611" s="0" t="n">
        <v>0</v>
      </c>
      <c r="L1611" s="0" t="n">
        <v>0</v>
      </c>
      <c r="M1611" s="0" t="n">
        <v>79.4375</v>
      </c>
      <c r="N1611" s="0" t="n">
        <v>78.1695</v>
      </c>
      <c r="O1611" s="0" t="n">
        <v>78.8499</v>
      </c>
      <c r="P1611" s="0" t="n">
        <v>0</v>
      </c>
      <c r="Q1611" s="0" t="n">
        <v>0</v>
      </c>
      <c r="R1611" s="0" t="n">
        <v>0</v>
      </c>
      <c r="S1611" s="0" t="n">
        <v>78.1245</v>
      </c>
      <c r="T1611" s="0" t="n">
        <v>0</v>
      </c>
      <c r="U1611" s="0" t="n">
        <v>0</v>
      </c>
      <c r="V1611" s="0" t="n">
        <v>0</v>
      </c>
      <c r="W1611" s="0" t="n">
        <v>0</v>
      </c>
      <c r="X1611" s="0" t="n">
        <v>76.2533</v>
      </c>
      <c r="Y1611" s="0" t="n">
        <v>77.4979</v>
      </c>
      <c r="Z1611" s="0" t="n">
        <v>0</v>
      </c>
      <c r="AA1611" s="0" t="n">
        <v>1000000</v>
      </c>
      <c r="AB1611" s="0" t="n">
        <v>0</v>
      </c>
      <c r="AC1611" s="0" t="n">
        <v>0</v>
      </c>
      <c r="AD1611" s="0" t="s">
        <v>30773</v>
      </c>
      <c r="AE1611" s="0" t="s">
        <v>99</v>
      </c>
      <c r="AH1611" s="0" t="n">
        <v>-100</v>
      </c>
      <c r="AI1611" s="0" t="s">
        <v>2133</v>
      </c>
      <c r="AJ1611" s="0" t="s">
        <v>32112</v>
      </c>
      <c r="AK1611" s="0" t="s">
        <v>31135</v>
      </c>
      <c r="AL1611" s="0" t="s">
        <v>2112</v>
      </c>
    </row>
    <row r="1612" customFormat="false" ht="15" hidden="false" customHeight="false" outlineLevel="0" collapsed="false">
      <c r="A1612" s="0" t="s">
        <v>35281</v>
      </c>
      <c r="B1612" s="0" t="s">
        <v>31167</v>
      </c>
      <c r="C1612" s="0" t="s">
        <v>18998</v>
      </c>
      <c r="D1612" s="0" t="s">
        <v>18998</v>
      </c>
      <c r="E1612" s="0" t="s">
        <v>31168</v>
      </c>
      <c r="F1612" s="0" t="s">
        <v>498</v>
      </c>
      <c r="G1612" s="0" t="n">
        <v>3</v>
      </c>
      <c r="H1612" s="0" t="n">
        <v>1</v>
      </c>
      <c r="I1612" s="0" t="n">
        <v>0.0001</v>
      </c>
      <c r="J1612" s="0" t="n">
        <v>1000</v>
      </c>
      <c r="K1612" s="0" t="n">
        <v>1.11</v>
      </c>
      <c r="L1612" s="0" t="n">
        <v>89.3159</v>
      </c>
      <c r="M1612" s="0" t="n">
        <v>91.6999</v>
      </c>
      <c r="N1612" s="0" t="n">
        <v>90.1845</v>
      </c>
      <c r="O1612" s="0" t="n">
        <v>89.3158</v>
      </c>
      <c r="P1612" s="0" t="n">
        <v>0</v>
      </c>
      <c r="Q1612" s="0" t="n">
        <v>0</v>
      </c>
      <c r="R1612" s="0" t="n">
        <v>0</v>
      </c>
      <c r="S1612" s="0" t="n">
        <v>89.979</v>
      </c>
      <c r="T1612" s="0" t="n">
        <v>89.3156</v>
      </c>
      <c r="U1612" s="0" t="n">
        <v>89.3156</v>
      </c>
      <c r="V1612" s="0" t="n">
        <v>89.3159</v>
      </c>
      <c r="W1612" s="0" t="n">
        <v>194992</v>
      </c>
      <c r="X1612" s="0" t="n">
        <v>87.271</v>
      </c>
      <c r="Y1612" s="0" t="n">
        <v>89.1</v>
      </c>
      <c r="Z1612" s="0" t="n">
        <v>3</v>
      </c>
      <c r="AA1612" s="0" t="n">
        <v>1000000</v>
      </c>
      <c r="AB1612" s="0" t="n">
        <v>116995.34</v>
      </c>
      <c r="AC1612" s="0" t="n">
        <v>0</v>
      </c>
      <c r="AD1612" s="0" t="s">
        <v>30773</v>
      </c>
      <c r="AE1612" s="0" t="s">
        <v>99</v>
      </c>
      <c r="AH1612" s="0" t="n">
        <v>-100</v>
      </c>
      <c r="AI1612" s="0" t="s">
        <v>2133</v>
      </c>
      <c r="AJ1612" s="0" t="s">
        <v>32112</v>
      </c>
      <c r="AK1612" s="0" t="s">
        <v>31135</v>
      </c>
      <c r="AL1612" s="0" t="s">
        <v>2112</v>
      </c>
    </row>
    <row r="1613" customFormat="false" ht="15" hidden="false" customHeight="false" outlineLevel="0" collapsed="false">
      <c r="A1613" s="0" t="s">
        <v>35282</v>
      </c>
      <c r="B1613" s="0" t="s">
        <v>35283</v>
      </c>
      <c r="C1613" s="0" t="s">
        <v>24363</v>
      </c>
      <c r="D1613" s="0" t="s">
        <v>24363</v>
      </c>
      <c r="E1613" s="0" t="s">
        <v>35284</v>
      </c>
      <c r="F1613" s="0" t="s">
        <v>498</v>
      </c>
      <c r="G1613" s="0" t="n">
        <v>3</v>
      </c>
      <c r="H1613" s="0" t="n">
        <v>1</v>
      </c>
      <c r="I1613" s="0" t="n">
        <v>0.01</v>
      </c>
      <c r="J1613" s="0" t="n">
        <v>1000</v>
      </c>
      <c r="K1613" s="0" t="n">
        <v>0</v>
      </c>
      <c r="L1613" s="0" t="n">
        <v>0</v>
      </c>
      <c r="M1613" s="0" t="n">
        <v>99</v>
      </c>
      <c r="N1613" s="0" t="n">
        <v>99</v>
      </c>
      <c r="O1613" s="0" t="n">
        <v>99</v>
      </c>
      <c r="P1613" s="0" t="n">
        <v>0</v>
      </c>
      <c r="Q1613" s="0" t="n">
        <v>0</v>
      </c>
      <c r="R1613" s="0" t="n">
        <v>0</v>
      </c>
      <c r="S1613" s="0" t="n">
        <v>0</v>
      </c>
      <c r="T1613" s="0" t="n">
        <v>0</v>
      </c>
      <c r="U1613" s="0" t="n">
        <v>0</v>
      </c>
      <c r="V1613" s="0" t="n">
        <v>0</v>
      </c>
      <c r="W1613" s="0" t="n">
        <v>0</v>
      </c>
      <c r="X1613" s="0" t="n">
        <v>97.5</v>
      </c>
      <c r="Y1613" s="0" t="n">
        <v>98.99</v>
      </c>
      <c r="Z1613" s="0" t="n">
        <v>0</v>
      </c>
      <c r="AA1613" s="0" t="n">
        <v>7000000</v>
      </c>
      <c r="AB1613" s="0" t="n">
        <v>0</v>
      </c>
      <c r="AC1613" s="0" t="n">
        <v>0</v>
      </c>
      <c r="AD1613" s="0" t="s">
        <v>99</v>
      </c>
      <c r="AE1613" s="0" t="s">
        <v>99</v>
      </c>
      <c r="AF1613" s="0" t="s">
        <v>30149</v>
      </c>
      <c r="AH1613" s="0" t="n">
        <v>8</v>
      </c>
      <c r="AI1613" s="0" t="s">
        <v>2133</v>
      </c>
      <c r="AJ1613" s="0" t="s">
        <v>32112</v>
      </c>
      <c r="AK1613" s="0" t="s">
        <v>31135</v>
      </c>
      <c r="AL1613" s="0" t="s">
        <v>2112</v>
      </c>
    </row>
    <row r="1614" customFormat="false" ht="15" hidden="false" customHeight="false" outlineLevel="0" collapsed="false">
      <c r="A1614" s="0" t="s">
        <v>35285</v>
      </c>
      <c r="B1614" s="0" t="s">
        <v>31170</v>
      </c>
      <c r="C1614" s="0" t="s">
        <v>26676</v>
      </c>
      <c r="D1614" s="0" t="s">
        <v>26676</v>
      </c>
      <c r="E1614" s="0" t="s">
        <v>31171</v>
      </c>
      <c r="F1614" s="0" t="s">
        <v>498</v>
      </c>
      <c r="G1614" s="0" t="n">
        <v>3</v>
      </c>
      <c r="H1614" s="0" t="n">
        <v>1</v>
      </c>
      <c r="I1614" s="0" t="n">
        <v>0.0001</v>
      </c>
      <c r="J1614" s="0" t="n">
        <v>1000</v>
      </c>
      <c r="K1614" s="0" t="n">
        <v>0.8</v>
      </c>
      <c r="L1614" s="0" t="n">
        <v>90.7177</v>
      </c>
      <c r="M1614" s="0" t="n">
        <v>89.6118</v>
      </c>
      <c r="N1614" s="0" t="n">
        <v>92.5776</v>
      </c>
      <c r="O1614" s="0" t="n">
        <v>90.7177</v>
      </c>
      <c r="P1614" s="0" t="n">
        <v>0</v>
      </c>
      <c r="Q1614" s="0" t="n">
        <v>0</v>
      </c>
      <c r="R1614" s="0" t="n">
        <v>0</v>
      </c>
      <c r="S1614" s="0" t="n">
        <v>92.3633</v>
      </c>
      <c r="T1614" s="0" t="n">
        <v>90</v>
      </c>
      <c r="U1614" s="0" t="n">
        <v>90</v>
      </c>
      <c r="V1614" s="0" t="n">
        <v>90.7177</v>
      </c>
      <c r="W1614" s="0" t="n">
        <v>26303</v>
      </c>
      <c r="X1614" s="0" t="n">
        <v>88.4447</v>
      </c>
      <c r="Y1614" s="0" t="n">
        <v>90.7177</v>
      </c>
      <c r="Z1614" s="0" t="n">
        <v>2</v>
      </c>
      <c r="AA1614" s="0" t="n">
        <v>1000000</v>
      </c>
      <c r="AB1614" s="0" t="n">
        <v>13203.51</v>
      </c>
      <c r="AC1614" s="0" t="n">
        <v>0</v>
      </c>
      <c r="AD1614" s="0" t="s">
        <v>30773</v>
      </c>
      <c r="AE1614" s="0" t="s">
        <v>99</v>
      </c>
      <c r="AH1614" s="0" t="n">
        <v>-100</v>
      </c>
      <c r="AI1614" s="0" t="s">
        <v>2133</v>
      </c>
      <c r="AJ1614" s="0" t="s">
        <v>32112</v>
      </c>
      <c r="AK1614" s="0" t="s">
        <v>31135</v>
      </c>
      <c r="AL1614" s="0" t="s">
        <v>2112</v>
      </c>
    </row>
    <row r="1615" customFormat="false" ht="15" hidden="false" customHeight="false" outlineLevel="0" collapsed="false">
      <c r="A1615" s="0" t="s">
        <v>35286</v>
      </c>
      <c r="B1615" s="0" t="s">
        <v>35287</v>
      </c>
      <c r="C1615" s="0" t="s">
        <v>24146</v>
      </c>
      <c r="D1615" s="0" t="s">
        <v>24146</v>
      </c>
      <c r="E1615" s="0" t="s">
        <v>35288</v>
      </c>
      <c r="F1615" s="0" t="s">
        <v>498</v>
      </c>
      <c r="G1615" s="0" t="n">
        <v>3</v>
      </c>
      <c r="H1615" s="0" t="n">
        <v>1</v>
      </c>
      <c r="I1615" s="0" t="n">
        <v>0.01</v>
      </c>
      <c r="J1615" s="0" t="n">
        <v>1000</v>
      </c>
      <c r="K1615" s="0" t="n">
        <v>-0.07</v>
      </c>
      <c r="L1615" s="0" t="n">
        <v>96.08</v>
      </c>
      <c r="M1615" s="0" t="n">
        <v>96.15</v>
      </c>
      <c r="N1615" s="0" t="n">
        <v>96.03</v>
      </c>
      <c r="O1615" s="0" t="n">
        <v>96.08</v>
      </c>
      <c r="P1615" s="0" t="n">
        <v>0</v>
      </c>
      <c r="Q1615" s="0" t="n">
        <v>0</v>
      </c>
      <c r="R1615" s="0" t="n">
        <v>0</v>
      </c>
      <c r="S1615" s="0" t="n">
        <v>96.04</v>
      </c>
      <c r="T1615" s="0" t="n">
        <v>96.24</v>
      </c>
      <c r="U1615" s="0" t="n">
        <v>95.96</v>
      </c>
      <c r="V1615" s="0" t="n">
        <v>96.26</v>
      </c>
      <c r="W1615" s="0" t="n">
        <v>2051329</v>
      </c>
      <c r="X1615" s="0" t="n">
        <v>96.01</v>
      </c>
      <c r="Y1615" s="0" t="n">
        <v>96.09</v>
      </c>
      <c r="Z1615" s="0" t="n">
        <v>36</v>
      </c>
      <c r="AA1615" s="0" t="n">
        <v>15000000</v>
      </c>
      <c r="AB1615" s="0" t="n">
        <v>4804</v>
      </c>
      <c r="AC1615" s="0" t="n">
        <v>0</v>
      </c>
      <c r="AD1615" s="0" t="s">
        <v>99</v>
      </c>
      <c r="AE1615" s="0" t="s">
        <v>99</v>
      </c>
      <c r="AH1615" s="0" t="n">
        <v>8</v>
      </c>
      <c r="AI1615" s="0" t="s">
        <v>2133</v>
      </c>
      <c r="AJ1615" s="0" t="s">
        <v>32112</v>
      </c>
      <c r="AK1615" s="0" t="s">
        <v>31135</v>
      </c>
      <c r="AL1615" s="0" t="s">
        <v>2112</v>
      </c>
    </row>
    <row r="1616" customFormat="false" ht="15" hidden="false" customHeight="false" outlineLevel="0" collapsed="false">
      <c r="A1616" s="0" t="s">
        <v>35289</v>
      </c>
      <c r="B1616" s="0" t="s">
        <v>35290</v>
      </c>
      <c r="C1616" s="0" t="s">
        <v>20655</v>
      </c>
      <c r="D1616" s="0" t="s">
        <v>20655</v>
      </c>
      <c r="E1616" s="0" t="s">
        <v>35291</v>
      </c>
      <c r="F1616" s="0" t="s">
        <v>498</v>
      </c>
      <c r="G1616" s="0" t="n">
        <v>2</v>
      </c>
      <c r="H1616" s="0" t="n">
        <v>1</v>
      </c>
      <c r="I1616" s="0" t="n">
        <v>0.01</v>
      </c>
      <c r="J1616" s="0" t="n">
        <v>1000</v>
      </c>
      <c r="K1616" s="0" t="n">
        <v>-0.01</v>
      </c>
      <c r="L1616" s="0" t="n">
        <v>98.84</v>
      </c>
      <c r="M1616" s="0" t="n">
        <v>98.81</v>
      </c>
      <c r="N1616" s="0" t="n">
        <v>98.05</v>
      </c>
      <c r="O1616" s="0" t="n">
        <v>98.85</v>
      </c>
      <c r="P1616" s="0" t="n">
        <v>0</v>
      </c>
      <c r="Q1616" s="0" t="n">
        <v>0</v>
      </c>
      <c r="R1616" s="0" t="n">
        <v>0</v>
      </c>
      <c r="S1616" s="0" t="n">
        <v>99.94</v>
      </c>
      <c r="T1616" s="0" t="n">
        <v>98.9</v>
      </c>
      <c r="U1616" s="0" t="n">
        <v>98.22</v>
      </c>
      <c r="V1616" s="0" t="n">
        <v>100</v>
      </c>
      <c r="W1616" s="0" t="n">
        <v>10371029</v>
      </c>
      <c r="X1616" s="0" t="n">
        <v>98.84</v>
      </c>
      <c r="Y1616" s="0" t="n">
        <v>98.85</v>
      </c>
      <c r="Z1616" s="0" t="n">
        <v>30</v>
      </c>
      <c r="AA1616" s="0" t="n">
        <v>10000000</v>
      </c>
      <c r="AB1616" s="0" t="n">
        <v>3953.6</v>
      </c>
      <c r="AC1616" s="0" t="n">
        <v>0</v>
      </c>
      <c r="AD1616" s="0" t="s">
        <v>99</v>
      </c>
      <c r="AE1616" s="0" t="s">
        <v>99</v>
      </c>
      <c r="AH1616" s="0" t="n">
        <v>8</v>
      </c>
      <c r="AI1616" s="0" t="s">
        <v>2133</v>
      </c>
      <c r="AJ1616" s="0" t="s">
        <v>32112</v>
      </c>
      <c r="AK1616" s="0" t="s">
        <v>31135</v>
      </c>
      <c r="AL1616" s="0" t="s">
        <v>2112</v>
      </c>
    </row>
    <row r="1617" customFormat="false" ht="15" hidden="false" customHeight="false" outlineLevel="0" collapsed="false">
      <c r="A1617" s="0" t="s">
        <v>35292</v>
      </c>
      <c r="B1617" s="0" t="s">
        <v>35293</v>
      </c>
      <c r="C1617" s="0" t="s">
        <v>35294</v>
      </c>
      <c r="D1617" s="0" t="s">
        <v>35294</v>
      </c>
      <c r="E1617" s="0" t="s">
        <v>35295</v>
      </c>
      <c r="F1617" s="0" t="s">
        <v>498</v>
      </c>
      <c r="G1617" s="0" t="n">
        <v>2</v>
      </c>
      <c r="H1617" s="0" t="n">
        <v>1</v>
      </c>
      <c r="I1617" s="0" t="n">
        <v>0.01</v>
      </c>
      <c r="J1617" s="0" t="n">
        <v>1000</v>
      </c>
      <c r="K1617" s="0" t="n">
        <v>0</v>
      </c>
      <c r="L1617" s="0" t="n">
        <v>94.19</v>
      </c>
      <c r="M1617" s="0" t="n">
        <v>94.19</v>
      </c>
      <c r="N1617" s="0" t="n">
        <v>94.23</v>
      </c>
      <c r="O1617" s="0" t="n">
        <v>94.19</v>
      </c>
      <c r="P1617" s="0" t="n">
        <v>0</v>
      </c>
      <c r="Q1617" s="0" t="n">
        <v>0</v>
      </c>
      <c r="R1617" s="0" t="n">
        <v>0</v>
      </c>
      <c r="S1617" s="0" t="n">
        <v>94.24</v>
      </c>
      <c r="T1617" s="0" t="n">
        <v>94.15</v>
      </c>
      <c r="U1617" s="0" t="n">
        <v>93.65</v>
      </c>
      <c r="V1617" s="0" t="n">
        <v>94.25</v>
      </c>
      <c r="W1617" s="0" t="n">
        <v>234669</v>
      </c>
      <c r="X1617" s="0" t="n">
        <v>93.77</v>
      </c>
      <c r="Y1617" s="0" t="n">
        <v>94.25</v>
      </c>
      <c r="Z1617" s="0" t="n">
        <v>8</v>
      </c>
      <c r="AA1617" s="0" t="n">
        <v>10000000</v>
      </c>
      <c r="AB1617" s="0" t="n">
        <v>941.9</v>
      </c>
      <c r="AC1617" s="0" t="n">
        <v>0</v>
      </c>
      <c r="AD1617" s="0" t="s">
        <v>99</v>
      </c>
      <c r="AE1617" s="0" t="s">
        <v>99</v>
      </c>
      <c r="AH1617" s="0" t="n">
        <v>-100</v>
      </c>
      <c r="AI1617" s="0" t="s">
        <v>2133</v>
      </c>
      <c r="AJ1617" s="0" t="s">
        <v>32112</v>
      </c>
      <c r="AK1617" s="0" t="s">
        <v>31135</v>
      </c>
      <c r="AL1617" s="0" t="s">
        <v>2112</v>
      </c>
    </row>
    <row r="1618" customFormat="false" ht="15" hidden="false" customHeight="false" outlineLevel="0" collapsed="false">
      <c r="A1618" s="0" t="s">
        <v>35296</v>
      </c>
      <c r="B1618" s="0" t="s">
        <v>35297</v>
      </c>
      <c r="C1618" s="0" t="s">
        <v>25306</v>
      </c>
      <c r="D1618" s="0" t="s">
        <v>25306</v>
      </c>
      <c r="E1618" s="0" t="s">
        <v>35298</v>
      </c>
      <c r="F1618" s="0" t="s">
        <v>498</v>
      </c>
      <c r="G1618" s="0" t="n">
        <v>2</v>
      </c>
      <c r="H1618" s="0" t="n">
        <v>1</v>
      </c>
      <c r="I1618" s="0" t="n">
        <v>0.01</v>
      </c>
      <c r="J1618" s="0" t="n">
        <v>1000</v>
      </c>
      <c r="K1618" s="0" t="n">
        <v>-0.06</v>
      </c>
      <c r="L1618" s="0" t="n">
        <v>83.91</v>
      </c>
      <c r="M1618" s="0" t="n">
        <v>83.96</v>
      </c>
      <c r="N1618" s="0" t="n">
        <v>83.62</v>
      </c>
      <c r="O1618" s="0" t="n">
        <v>83.91</v>
      </c>
      <c r="P1618" s="0" t="n">
        <v>0</v>
      </c>
      <c r="Q1618" s="0" t="n">
        <v>0</v>
      </c>
      <c r="R1618" s="0" t="n">
        <v>0</v>
      </c>
      <c r="S1618" s="0" t="n">
        <v>83.76</v>
      </c>
      <c r="T1618" s="0" t="n">
        <v>83.59</v>
      </c>
      <c r="U1618" s="0" t="n">
        <v>83.58</v>
      </c>
      <c r="V1618" s="0" t="n">
        <v>83.96</v>
      </c>
      <c r="W1618" s="0" t="n">
        <v>24290</v>
      </c>
      <c r="X1618" s="0" t="n">
        <v>83.75</v>
      </c>
      <c r="Y1618" s="0" t="n">
        <v>83.99</v>
      </c>
      <c r="Z1618" s="0" t="n">
        <v>16</v>
      </c>
      <c r="AA1618" s="0" t="n">
        <v>10000000</v>
      </c>
      <c r="AB1618" s="0" t="n">
        <v>839.1</v>
      </c>
      <c r="AC1618" s="0" t="n">
        <v>0</v>
      </c>
      <c r="AD1618" s="0" t="s">
        <v>99</v>
      </c>
      <c r="AE1618" s="0" t="s">
        <v>99</v>
      </c>
      <c r="AH1618" s="0" t="n">
        <v>-100</v>
      </c>
      <c r="AI1618" s="0" t="s">
        <v>2133</v>
      </c>
      <c r="AJ1618" s="0" t="s">
        <v>32112</v>
      </c>
      <c r="AK1618" s="0" t="s">
        <v>31135</v>
      </c>
      <c r="AL1618" s="0" t="s">
        <v>2112</v>
      </c>
    </row>
    <row r="1619" customFormat="false" ht="15" hidden="false" customHeight="false" outlineLevel="0" collapsed="false">
      <c r="A1619" s="0" t="s">
        <v>35299</v>
      </c>
      <c r="B1619" s="0" t="s">
        <v>35300</v>
      </c>
      <c r="C1619" s="0" t="s">
        <v>35301</v>
      </c>
      <c r="D1619" s="0" t="s">
        <v>35301</v>
      </c>
      <c r="E1619" s="0" t="s">
        <v>35302</v>
      </c>
      <c r="F1619" s="0" t="s">
        <v>498</v>
      </c>
      <c r="G1619" s="0" t="n">
        <v>2</v>
      </c>
      <c r="H1619" s="0" t="n">
        <v>1</v>
      </c>
      <c r="I1619" s="0" t="n">
        <v>0.01</v>
      </c>
      <c r="J1619" s="0" t="n">
        <v>1000</v>
      </c>
      <c r="K1619" s="0" t="n">
        <v>0</v>
      </c>
      <c r="L1619" s="0" t="n">
        <v>0</v>
      </c>
      <c r="M1619" s="0" t="n">
        <v>100.02</v>
      </c>
      <c r="N1619" s="0" t="n">
        <v>0</v>
      </c>
      <c r="O1619" s="0" t="n">
        <v>100.02</v>
      </c>
      <c r="P1619" s="0" t="n">
        <v>0</v>
      </c>
      <c r="Q1619" s="0" t="n">
        <v>0</v>
      </c>
      <c r="R1619" s="0" t="n">
        <v>0</v>
      </c>
      <c r="S1619" s="0" t="n">
        <v>0</v>
      </c>
      <c r="T1619" s="0" t="n">
        <v>0</v>
      </c>
      <c r="U1619" s="0" t="n">
        <v>0</v>
      </c>
      <c r="V1619" s="0" t="n">
        <v>0</v>
      </c>
      <c r="W1619" s="0" t="n">
        <v>0</v>
      </c>
      <c r="X1619" s="0" t="n">
        <v>0</v>
      </c>
      <c r="Y1619" s="0" t="n">
        <v>0</v>
      </c>
      <c r="Z1619" s="0" t="n">
        <v>0</v>
      </c>
      <c r="AA1619" s="0" t="n">
        <v>5000000</v>
      </c>
      <c r="AB1619" s="0" t="n">
        <v>0</v>
      </c>
      <c r="AC1619" s="0" t="n">
        <v>0</v>
      </c>
      <c r="AD1619" s="0" t="s">
        <v>99</v>
      </c>
      <c r="AE1619" s="0" t="s">
        <v>99</v>
      </c>
      <c r="AH1619" s="0" t="n">
        <v>-100</v>
      </c>
      <c r="AI1619" s="0" t="s">
        <v>2133</v>
      </c>
      <c r="AJ1619" s="0" t="s">
        <v>32112</v>
      </c>
      <c r="AK1619" s="0" t="s">
        <v>31135</v>
      </c>
      <c r="AL1619" s="0" t="s">
        <v>2112</v>
      </c>
    </row>
    <row r="1620" customFormat="false" ht="15" hidden="false" customHeight="false" outlineLevel="0" collapsed="false">
      <c r="A1620" s="0" t="s">
        <v>35303</v>
      </c>
      <c r="B1620" s="0" t="s">
        <v>35304</v>
      </c>
      <c r="C1620" s="0" t="s">
        <v>35305</v>
      </c>
      <c r="D1620" s="0" t="s">
        <v>35305</v>
      </c>
      <c r="E1620" s="0" t="s">
        <v>35306</v>
      </c>
      <c r="F1620" s="0" t="s">
        <v>498</v>
      </c>
      <c r="G1620" s="0" t="n">
        <v>2</v>
      </c>
      <c r="H1620" s="0" t="n">
        <v>1</v>
      </c>
      <c r="I1620" s="0" t="n">
        <v>0.01</v>
      </c>
      <c r="J1620" s="0" t="n">
        <v>1000</v>
      </c>
      <c r="K1620" s="0" t="n">
        <v>0</v>
      </c>
      <c r="L1620" s="0" t="n">
        <v>0</v>
      </c>
      <c r="M1620" s="0" t="n">
        <v>91.43</v>
      </c>
      <c r="N1620" s="0" t="n">
        <v>91.56</v>
      </c>
      <c r="O1620" s="0" t="n">
        <v>91.43</v>
      </c>
      <c r="P1620" s="0" t="n">
        <v>0</v>
      </c>
      <c r="Q1620" s="0" t="n">
        <v>0</v>
      </c>
      <c r="R1620" s="0" t="n">
        <v>0</v>
      </c>
      <c r="S1620" s="0" t="n">
        <v>0</v>
      </c>
      <c r="T1620" s="0" t="n">
        <v>0</v>
      </c>
      <c r="U1620" s="0" t="n">
        <v>0</v>
      </c>
      <c r="V1620" s="0" t="n">
        <v>0</v>
      </c>
      <c r="W1620" s="0" t="n">
        <v>0</v>
      </c>
      <c r="X1620" s="0" t="n">
        <v>91.89</v>
      </c>
      <c r="Y1620" s="0" t="n">
        <v>94.33</v>
      </c>
      <c r="Z1620" s="0" t="n">
        <v>0</v>
      </c>
      <c r="AA1620" s="0" t="n">
        <v>5000000</v>
      </c>
      <c r="AB1620" s="0" t="n">
        <v>0</v>
      </c>
      <c r="AC1620" s="0" t="n">
        <v>0</v>
      </c>
      <c r="AD1620" s="0" t="s">
        <v>99</v>
      </c>
      <c r="AE1620" s="0" t="s">
        <v>99</v>
      </c>
      <c r="AH1620" s="0" t="n">
        <v>-100</v>
      </c>
      <c r="AI1620" s="0" t="s">
        <v>2133</v>
      </c>
      <c r="AJ1620" s="0" t="s">
        <v>32112</v>
      </c>
      <c r="AK1620" s="0" t="s">
        <v>31135</v>
      </c>
      <c r="AL1620" s="0" t="s">
        <v>2112</v>
      </c>
    </row>
    <row r="1621" customFormat="false" ht="15" hidden="false" customHeight="false" outlineLevel="0" collapsed="false">
      <c r="A1621" s="0" t="s">
        <v>35307</v>
      </c>
      <c r="B1621" s="0" t="s">
        <v>35308</v>
      </c>
      <c r="C1621" s="0" t="s">
        <v>25166</v>
      </c>
      <c r="D1621" s="0" t="s">
        <v>25166</v>
      </c>
      <c r="E1621" s="0" t="s">
        <v>35309</v>
      </c>
      <c r="F1621" s="0" t="s">
        <v>498</v>
      </c>
      <c r="G1621" s="0" t="n">
        <v>3</v>
      </c>
      <c r="H1621" s="0" t="n">
        <v>1</v>
      </c>
      <c r="I1621" s="0" t="n">
        <v>0.01</v>
      </c>
      <c r="J1621" s="0" t="n">
        <v>1000</v>
      </c>
      <c r="K1621" s="0" t="n">
        <v>1.51</v>
      </c>
      <c r="L1621" s="0" t="n">
        <v>76.14</v>
      </c>
      <c r="M1621" s="0" t="n">
        <v>75.28</v>
      </c>
      <c r="N1621" s="0" t="n">
        <v>75.86</v>
      </c>
      <c r="O1621" s="0" t="n">
        <v>76.14</v>
      </c>
      <c r="P1621" s="0" t="n">
        <v>0</v>
      </c>
      <c r="Q1621" s="0" t="n">
        <v>0</v>
      </c>
      <c r="R1621" s="0" t="n">
        <v>0</v>
      </c>
      <c r="S1621" s="0" t="n">
        <v>76.09</v>
      </c>
      <c r="T1621" s="0" t="n">
        <v>78.55</v>
      </c>
      <c r="U1621" s="0" t="n">
        <v>75.84</v>
      </c>
      <c r="V1621" s="0" t="n">
        <v>78.55</v>
      </c>
      <c r="W1621" s="0" t="n">
        <v>92068</v>
      </c>
      <c r="X1621" s="0" t="n">
        <v>75.51</v>
      </c>
      <c r="Y1621" s="0" t="n">
        <v>76.13</v>
      </c>
      <c r="Z1621" s="0" t="n">
        <v>20</v>
      </c>
      <c r="AA1621" s="0" t="n">
        <v>500000</v>
      </c>
      <c r="AB1621" s="0" t="n">
        <v>42638.4</v>
      </c>
      <c r="AC1621" s="0" t="n">
        <v>0</v>
      </c>
      <c r="AD1621" s="0" t="s">
        <v>99</v>
      </c>
      <c r="AE1621" s="0" t="s">
        <v>99</v>
      </c>
      <c r="AH1621" s="0" t="n">
        <v>6</v>
      </c>
      <c r="AI1621" s="0" t="s">
        <v>2133</v>
      </c>
      <c r="AJ1621" s="0" t="s">
        <v>32112</v>
      </c>
      <c r="AK1621" s="0" t="s">
        <v>31135</v>
      </c>
      <c r="AL1621" s="0" t="s">
        <v>2112</v>
      </c>
    </row>
    <row r="1622" customFormat="false" ht="15" hidden="false" customHeight="false" outlineLevel="0" collapsed="false">
      <c r="A1622" s="0" t="s">
        <v>35310</v>
      </c>
      <c r="B1622" s="0" t="s">
        <v>35311</v>
      </c>
      <c r="C1622" s="0" t="s">
        <v>27092</v>
      </c>
      <c r="D1622" s="0" t="s">
        <v>27092</v>
      </c>
      <c r="E1622" s="0" t="s">
        <v>35312</v>
      </c>
      <c r="F1622" s="0" t="s">
        <v>498</v>
      </c>
      <c r="G1622" s="0" t="n">
        <v>3</v>
      </c>
      <c r="H1622" s="0" t="n">
        <v>1</v>
      </c>
      <c r="I1622" s="0" t="n">
        <v>0.01</v>
      </c>
      <c r="J1622" s="0" t="n">
        <v>1000</v>
      </c>
      <c r="K1622" s="0" t="n">
        <v>-1.02</v>
      </c>
      <c r="L1622" s="0" t="n">
        <v>87.5</v>
      </c>
      <c r="M1622" s="0" t="n">
        <v>88.4</v>
      </c>
      <c r="N1622" s="0" t="n">
        <v>87.83</v>
      </c>
      <c r="O1622" s="0" t="n">
        <v>87.5</v>
      </c>
      <c r="P1622" s="0" t="n">
        <v>0</v>
      </c>
      <c r="Q1622" s="0" t="n">
        <v>0</v>
      </c>
      <c r="R1622" s="0" t="n">
        <v>0</v>
      </c>
      <c r="S1622" s="0" t="n">
        <v>87.21</v>
      </c>
      <c r="T1622" s="0" t="n">
        <v>87.12</v>
      </c>
      <c r="U1622" s="0" t="n">
        <v>86.3</v>
      </c>
      <c r="V1622" s="0" t="n">
        <v>88.29</v>
      </c>
      <c r="W1622" s="0" t="n">
        <v>221511</v>
      </c>
      <c r="X1622" s="0" t="n">
        <v>87.46</v>
      </c>
      <c r="Y1622" s="0" t="n">
        <v>88.03</v>
      </c>
      <c r="Z1622" s="0" t="n">
        <v>30</v>
      </c>
      <c r="AA1622" s="0" t="n">
        <v>500000</v>
      </c>
      <c r="AB1622" s="0" t="n">
        <v>875</v>
      </c>
      <c r="AC1622" s="0" t="n">
        <v>0</v>
      </c>
      <c r="AD1622" s="0" t="s">
        <v>99</v>
      </c>
      <c r="AE1622" s="0" t="s">
        <v>99</v>
      </c>
      <c r="AH1622" s="0" t="n">
        <v>800</v>
      </c>
      <c r="AI1622" s="0" t="s">
        <v>2133</v>
      </c>
      <c r="AJ1622" s="0" t="s">
        <v>32112</v>
      </c>
      <c r="AK1622" s="0" t="s">
        <v>31135</v>
      </c>
      <c r="AL1622" s="0" t="s">
        <v>2112</v>
      </c>
    </row>
    <row r="1623" customFormat="false" ht="15" hidden="false" customHeight="false" outlineLevel="0" collapsed="false">
      <c r="A1623" s="0" t="s">
        <v>35313</v>
      </c>
      <c r="B1623" s="0" t="s">
        <v>35314</v>
      </c>
      <c r="C1623" s="0" t="s">
        <v>35315</v>
      </c>
      <c r="D1623" s="0" t="s">
        <v>35315</v>
      </c>
      <c r="E1623" s="0" t="s">
        <v>35316</v>
      </c>
      <c r="F1623" s="0" t="s">
        <v>498</v>
      </c>
      <c r="G1623" s="0" t="n">
        <v>1</v>
      </c>
      <c r="H1623" s="0" t="n">
        <v>1</v>
      </c>
      <c r="I1623" s="0" t="n">
        <v>0.01</v>
      </c>
      <c r="J1623" s="0" t="n">
        <v>1000</v>
      </c>
      <c r="K1623" s="0" t="n">
        <v>0</v>
      </c>
      <c r="L1623" s="0" t="n">
        <v>0</v>
      </c>
      <c r="M1623" s="0" t="n">
        <v>0</v>
      </c>
      <c r="N1623" s="0" t="n">
        <v>0</v>
      </c>
      <c r="O1623" s="0" t="n">
        <v>0</v>
      </c>
      <c r="P1623" s="0" t="n">
        <v>0</v>
      </c>
      <c r="Q1623" s="0" t="n">
        <v>0</v>
      </c>
      <c r="R1623" s="0" t="n">
        <v>0</v>
      </c>
      <c r="S1623" s="0" t="n">
        <v>0</v>
      </c>
      <c r="T1623" s="0" t="n">
        <v>0</v>
      </c>
      <c r="U1623" s="0" t="n">
        <v>0</v>
      </c>
      <c r="V1623" s="0" t="n">
        <v>0</v>
      </c>
      <c r="W1623" s="0" t="n">
        <v>0</v>
      </c>
      <c r="X1623" s="0" t="n">
        <v>0</v>
      </c>
      <c r="Y1623" s="0" t="n">
        <v>0</v>
      </c>
      <c r="Z1623" s="0" t="n">
        <v>0</v>
      </c>
      <c r="AA1623" s="0" t="n">
        <v>20000000</v>
      </c>
      <c r="AB1623" s="0" t="n">
        <v>0</v>
      </c>
      <c r="AC1623" s="0" t="n">
        <v>0</v>
      </c>
      <c r="AD1623" s="0" t="s">
        <v>99</v>
      </c>
      <c r="AE1623" s="0" t="s">
        <v>99</v>
      </c>
      <c r="AH1623" s="0" t="n">
        <v>6</v>
      </c>
      <c r="AI1623" s="0" t="s">
        <v>2133</v>
      </c>
      <c r="AJ1623" s="0" t="s">
        <v>32112</v>
      </c>
      <c r="AK1623" s="0" t="s">
        <v>31135</v>
      </c>
      <c r="AL1623" s="0" t="s">
        <v>2112</v>
      </c>
    </row>
    <row r="1624" customFormat="false" ht="15" hidden="false" customHeight="false" outlineLevel="0" collapsed="false">
      <c r="A1624" s="0" t="s">
        <v>35317</v>
      </c>
      <c r="B1624" s="0" t="s">
        <v>35318</v>
      </c>
      <c r="C1624" s="0" t="s">
        <v>18399</v>
      </c>
      <c r="D1624" s="0" t="s">
        <v>18399</v>
      </c>
      <c r="E1624" s="0" t="s">
        <v>18401</v>
      </c>
      <c r="F1624" s="0" t="s">
        <v>1987</v>
      </c>
      <c r="G1624" s="0" t="n">
        <v>3</v>
      </c>
      <c r="H1624" s="0" t="n">
        <v>1</v>
      </c>
      <c r="I1624" s="0" t="n">
        <v>0.0001</v>
      </c>
      <c r="J1624" s="0" t="n">
        <v>1000</v>
      </c>
      <c r="K1624" s="0" t="n">
        <v>0</v>
      </c>
      <c r="L1624" s="0" t="n">
        <v>0</v>
      </c>
      <c r="M1624" s="0" t="n">
        <v>60.2439</v>
      </c>
      <c r="N1624" s="0" t="n">
        <v>64.1708</v>
      </c>
      <c r="O1624" s="0" t="n">
        <v>60.2439</v>
      </c>
      <c r="P1624" s="0" t="n">
        <v>0</v>
      </c>
      <c r="Q1624" s="0" t="n">
        <v>0</v>
      </c>
      <c r="R1624" s="0" t="n">
        <v>0</v>
      </c>
      <c r="S1624" s="0" t="n">
        <v>0</v>
      </c>
      <c r="T1624" s="0" t="n">
        <v>0</v>
      </c>
      <c r="U1624" s="0" t="n">
        <v>0</v>
      </c>
      <c r="V1624" s="0" t="n">
        <v>0</v>
      </c>
      <c r="W1624" s="0" t="n">
        <v>0</v>
      </c>
      <c r="X1624" s="0" t="n">
        <v>60.7426</v>
      </c>
      <c r="Y1624" s="0" t="n">
        <v>67.954</v>
      </c>
      <c r="Z1624" s="0" t="n">
        <v>0</v>
      </c>
      <c r="AA1624" s="0" t="n">
        <v>137204</v>
      </c>
      <c r="AB1624" s="0" t="n">
        <v>0</v>
      </c>
      <c r="AC1624" s="0" t="n">
        <v>0</v>
      </c>
      <c r="AD1624" s="0" t="s">
        <v>14</v>
      </c>
      <c r="AE1624" s="0" t="s">
        <v>99</v>
      </c>
      <c r="AF1624" s="0" t="s">
        <v>30149</v>
      </c>
      <c r="AH1624" s="0" t="n">
        <v>0</v>
      </c>
      <c r="AI1624" s="0" t="s">
        <v>2133</v>
      </c>
      <c r="AJ1624" s="0" t="s">
        <v>32112</v>
      </c>
      <c r="AK1624" s="0" t="s">
        <v>31143</v>
      </c>
      <c r="AL1624" s="0" t="s">
        <v>2112</v>
      </c>
    </row>
    <row r="1625" customFormat="false" ht="15" hidden="false" customHeight="false" outlineLevel="0" collapsed="false">
      <c r="A1625" s="0" t="s">
        <v>35319</v>
      </c>
      <c r="B1625" s="0" t="s">
        <v>35320</v>
      </c>
      <c r="C1625" s="0" t="s">
        <v>21438</v>
      </c>
      <c r="D1625" s="0" t="s">
        <v>21438</v>
      </c>
      <c r="E1625" s="0" t="s">
        <v>35321</v>
      </c>
      <c r="F1625" s="0" t="s">
        <v>1987</v>
      </c>
      <c r="G1625" s="0" t="n">
        <v>3</v>
      </c>
      <c r="H1625" s="0" t="n">
        <v>1</v>
      </c>
      <c r="I1625" s="0" t="n">
        <v>0.0001</v>
      </c>
      <c r="J1625" s="0" t="n">
        <v>1000</v>
      </c>
      <c r="K1625" s="0" t="n">
        <v>0</v>
      </c>
      <c r="L1625" s="0" t="n">
        <v>0</v>
      </c>
      <c r="M1625" s="0" t="n">
        <v>61.7397</v>
      </c>
      <c r="N1625" s="0" t="n">
        <v>58.038</v>
      </c>
      <c r="O1625" s="0" t="n">
        <v>61.7397</v>
      </c>
      <c r="P1625" s="0" t="n">
        <v>0</v>
      </c>
      <c r="Q1625" s="0" t="n">
        <v>0</v>
      </c>
      <c r="R1625" s="0" t="n">
        <v>0</v>
      </c>
      <c r="S1625" s="0" t="n">
        <v>0</v>
      </c>
      <c r="T1625" s="0" t="n">
        <v>0</v>
      </c>
      <c r="U1625" s="0" t="n">
        <v>0</v>
      </c>
      <c r="V1625" s="0" t="n">
        <v>0</v>
      </c>
      <c r="W1625" s="0" t="n">
        <v>0</v>
      </c>
      <c r="X1625" s="0" t="n">
        <v>50.0004</v>
      </c>
      <c r="Y1625" s="0" t="n">
        <v>58.3797</v>
      </c>
      <c r="Z1625" s="0" t="n">
        <v>0</v>
      </c>
      <c r="AA1625" s="0" t="n">
        <v>91996</v>
      </c>
      <c r="AB1625" s="0" t="n">
        <v>0</v>
      </c>
      <c r="AC1625" s="0" t="n">
        <v>0</v>
      </c>
      <c r="AD1625" s="0" t="s">
        <v>14</v>
      </c>
      <c r="AE1625" s="0" t="s">
        <v>99</v>
      </c>
      <c r="AF1625" s="0" t="s">
        <v>30149</v>
      </c>
      <c r="AH1625" s="0" t="n">
        <v>0</v>
      </c>
      <c r="AI1625" s="0" t="s">
        <v>2133</v>
      </c>
      <c r="AJ1625" s="0" t="s">
        <v>32112</v>
      </c>
      <c r="AK1625" s="0" t="s">
        <v>31143</v>
      </c>
      <c r="AL1625" s="0" t="s">
        <v>2112</v>
      </c>
    </row>
    <row r="1626" customFormat="false" ht="15" hidden="false" customHeight="false" outlineLevel="0" collapsed="false">
      <c r="A1626" s="0" t="s">
        <v>35322</v>
      </c>
      <c r="B1626" s="0" t="s">
        <v>35323</v>
      </c>
      <c r="C1626" s="0" t="s">
        <v>21657</v>
      </c>
      <c r="D1626" s="0" t="s">
        <v>21657</v>
      </c>
      <c r="E1626" s="0" t="s">
        <v>35324</v>
      </c>
      <c r="F1626" s="0" t="s">
        <v>1987</v>
      </c>
      <c r="G1626" s="0" t="n">
        <v>3</v>
      </c>
      <c r="H1626" s="0" t="n">
        <v>1</v>
      </c>
      <c r="I1626" s="0" t="n">
        <v>0.0001</v>
      </c>
      <c r="J1626" s="0" t="n">
        <v>1000</v>
      </c>
      <c r="K1626" s="0" t="n">
        <v>0</v>
      </c>
      <c r="L1626" s="0" t="n">
        <v>0</v>
      </c>
      <c r="M1626" s="0" t="n">
        <v>87.9491</v>
      </c>
      <c r="N1626" s="0" t="n">
        <v>88.1449</v>
      </c>
      <c r="O1626" s="0" t="n">
        <v>87.9491</v>
      </c>
      <c r="P1626" s="0" t="n">
        <v>0</v>
      </c>
      <c r="Q1626" s="0" t="n">
        <v>0</v>
      </c>
      <c r="R1626" s="0" t="n">
        <v>0</v>
      </c>
      <c r="S1626" s="0" t="n">
        <v>0</v>
      </c>
      <c r="T1626" s="0" t="n">
        <v>0</v>
      </c>
      <c r="U1626" s="0" t="n">
        <v>0</v>
      </c>
      <c r="V1626" s="0" t="n">
        <v>0</v>
      </c>
      <c r="W1626" s="0" t="n">
        <v>0</v>
      </c>
      <c r="X1626" s="0" t="n">
        <v>81.6341</v>
      </c>
      <c r="Y1626" s="0" t="n">
        <v>85.5909</v>
      </c>
      <c r="Z1626" s="0" t="n">
        <v>0</v>
      </c>
      <c r="AA1626" s="0" t="n">
        <v>77965</v>
      </c>
      <c r="AB1626" s="0" t="n">
        <v>0</v>
      </c>
      <c r="AC1626" s="0" t="n">
        <v>0</v>
      </c>
      <c r="AD1626" s="0" t="s">
        <v>14</v>
      </c>
      <c r="AE1626" s="0" t="s">
        <v>99</v>
      </c>
      <c r="AF1626" s="0" t="s">
        <v>30149</v>
      </c>
      <c r="AH1626" s="0" t="n">
        <v>0</v>
      </c>
      <c r="AI1626" s="0" t="s">
        <v>2133</v>
      </c>
      <c r="AJ1626" s="0" t="s">
        <v>32112</v>
      </c>
      <c r="AK1626" s="0" t="s">
        <v>31143</v>
      </c>
      <c r="AL1626" s="0" t="s">
        <v>2112</v>
      </c>
    </row>
    <row r="1627" customFormat="false" ht="15" hidden="false" customHeight="false" outlineLevel="0" collapsed="false">
      <c r="A1627" s="0" t="s">
        <v>35325</v>
      </c>
      <c r="B1627" s="0" t="s">
        <v>35326</v>
      </c>
      <c r="C1627" s="0" t="s">
        <v>35327</v>
      </c>
      <c r="D1627" s="0" t="s">
        <v>35327</v>
      </c>
      <c r="E1627" s="0" t="s">
        <v>35328</v>
      </c>
      <c r="F1627" s="0" t="s">
        <v>1987</v>
      </c>
      <c r="G1627" s="0" t="n">
        <v>3</v>
      </c>
      <c r="H1627" s="0" t="n">
        <v>1</v>
      </c>
      <c r="I1627" s="0" t="n">
        <v>0.01</v>
      </c>
      <c r="J1627" s="0" t="n">
        <v>100000</v>
      </c>
      <c r="K1627" s="0" t="n">
        <v>0</v>
      </c>
      <c r="L1627" s="0" t="n">
        <v>0</v>
      </c>
      <c r="M1627" s="0" t="n">
        <v>0</v>
      </c>
      <c r="N1627" s="0" t="n">
        <v>0</v>
      </c>
      <c r="O1627" s="0" t="n">
        <v>0</v>
      </c>
      <c r="P1627" s="0" t="n">
        <v>0</v>
      </c>
      <c r="Q1627" s="0" t="n">
        <v>0</v>
      </c>
      <c r="R1627" s="0" t="n">
        <v>0</v>
      </c>
      <c r="S1627" s="0" t="n">
        <v>0</v>
      </c>
      <c r="T1627" s="0" t="n">
        <v>0</v>
      </c>
      <c r="U1627" s="0" t="n">
        <v>0</v>
      </c>
      <c r="V1627" s="0" t="n">
        <v>0</v>
      </c>
      <c r="W1627" s="0" t="n">
        <v>0</v>
      </c>
      <c r="X1627" s="0" t="n">
        <v>0</v>
      </c>
      <c r="Y1627" s="0" t="n">
        <v>0</v>
      </c>
      <c r="Z1627" s="0" t="n">
        <v>0</v>
      </c>
      <c r="AA1627" s="0" t="n">
        <v>222</v>
      </c>
      <c r="AB1627" s="0" t="n">
        <v>0</v>
      </c>
      <c r="AC1627" s="0" t="n">
        <v>0</v>
      </c>
      <c r="AD1627" s="0" t="s">
        <v>99</v>
      </c>
      <c r="AE1627" s="0" t="s">
        <v>99</v>
      </c>
      <c r="AF1627" s="0" t="s">
        <v>30149</v>
      </c>
      <c r="AH1627" s="0" t="n">
        <v>0</v>
      </c>
      <c r="AI1627" s="0" t="s">
        <v>2133</v>
      </c>
      <c r="AJ1627" s="0" t="s">
        <v>32112</v>
      </c>
      <c r="AK1627" s="0" t="s">
        <v>31143</v>
      </c>
      <c r="AL1627" s="0" t="s">
        <v>2112</v>
      </c>
    </row>
    <row r="1628" customFormat="false" ht="15" hidden="false" customHeight="false" outlineLevel="0" collapsed="false">
      <c r="A1628" s="0" t="s">
        <v>35329</v>
      </c>
      <c r="B1628" s="0" t="s">
        <v>35330</v>
      </c>
      <c r="C1628" s="0" t="s">
        <v>35331</v>
      </c>
      <c r="D1628" s="0" t="s">
        <v>35331</v>
      </c>
      <c r="E1628" s="0" t="s">
        <v>35332</v>
      </c>
      <c r="F1628" s="0" t="s">
        <v>1987</v>
      </c>
      <c r="G1628" s="0" t="n">
        <v>3</v>
      </c>
      <c r="H1628" s="0" t="n">
        <v>1</v>
      </c>
      <c r="I1628" s="0" t="n">
        <v>0.0001</v>
      </c>
      <c r="J1628" s="0" t="n">
        <v>1000</v>
      </c>
      <c r="K1628" s="0" t="n">
        <v>0.1</v>
      </c>
      <c r="L1628" s="0" t="n">
        <v>95.8</v>
      </c>
      <c r="M1628" s="0" t="n">
        <v>95.7002</v>
      </c>
      <c r="N1628" s="0" t="n">
        <v>96.6733</v>
      </c>
      <c r="O1628" s="0" t="n">
        <v>95.8</v>
      </c>
      <c r="P1628" s="0" t="n">
        <v>0</v>
      </c>
      <c r="Q1628" s="0" t="n">
        <v>0</v>
      </c>
      <c r="R1628" s="0" t="n">
        <v>0</v>
      </c>
      <c r="S1628" s="0" t="n">
        <v>95.5242</v>
      </c>
      <c r="T1628" s="0" t="n">
        <v>94.5001</v>
      </c>
      <c r="U1628" s="0" t="n">
        <v>94.01</v>
      </c>
      <c r="V1628" s="0" t="n">
        <v>96.5</v>
      </c>
      <c r="W1628" s="0" t="n">
        <v>2535877</v>
      </c>
      <c r="X1628" s="0" t="n">
        <v>95.1001</v>
      </c>
      <c r="Y1628" s="0" t="n">
        <v>96.5</v>
      </c>
      <c r="Z1628" s="0" t="n">
        <v>16</v>
      </c>
      <c r="AA1628" s="0" t="n">
        <v>130069</v>
      </c>
      <c r="AB1628" s="0" t="n">
        <v>101727.91</v>
      </c>
      <c r="AC1628" s="0" t="n">
        <v>0</v>
      </c>
      <c r="AD1628" s="0" t="s">
        <v>14</v>
      </c>
      <c r="AE1628" s="0" t="s">
        <v>99</v>
      </c>
      <c r="AH1628" s="0" t="n">
        <v>6</v>
      </c>
      <c r="AI1628" s="0" t="s">
        <v>2133</v>
      </c>
      <c r="AJ1628" s="0" t="s">
        <v>32112</v>
      </c>
      <c r="AK1628" s="0" t="s">
        <v>31143</v>
      </c>
      <c r="AL1628" s="0" t="s">
        <v>2112</v>
      </c>
    </row>
    <row r="1629" customFormat="false" ht="15" hidden="false" customHeight="false" outlineLevel="0" collapsed="false">
      <c r="A1629" s="0" t="s">
        <v>35333</v>
      </c>
      <c r="B1629" s="0" t="s">
        <v>35334</v>
      </c>
      <c r="C1629" s="0" t="s">
        <v>25054</v>
      </c>
      <c r="D1629" s="0" t="s">
        <v>25054</v>
      </c>
      <c r="E1629" s="0" t="s">
        <v>25056</v>
      </c>
      <c r="F1629" s="0" t="s">
        <v>1987</v>
      </c>
      <c r="G1629" s="0" t="n">
        <v>3</v>
      </c>
      <c r="H1629" s="0" t="n">
        <v>1</v>
      </c>
      <c r="I1629" s="0" t="n">
        <v>0.0001</v>
      </c>
      <c r="J1629" s="0" t="n">
        <v>1000</v>
      </c>
      <c r="K1629" s="0" t="n">
        <v>1.16</v>
      </c>
      <c r="L1629" s="0" t="n">
        <v>87.4997</v>
      </c>
      <c r="M1629" s="0" t="n">
        <v>86.5</v>
      </c>
      <c r="N1629" s="0" t="n">
        <v>87.0183</v>
      </c>
      <c r="O1629" s="0" t="n">
        <v>87.4997</v>
      </c>
      <c r="P1629" s="0" t="n">
        <v>0</v>
      </c>
      <c r="Q1629" s="0" t="n">
        <v>0</v>
      </c>
      <c r="R1629" s="0" t="n">
        <v>0</v>
      </c>
      <c r="S1629" s="0" t="n">
        <v>87.4997</v>
      </c>
      <c r="T1629" s="0" t="n">
        <v>87.4997</v>
      </c>
      <c r="U1629" s="0" t="n">
        <v>87.4997</v>
      </c>
      <c r="V1629" s="0" t="n">
        <v>87.4997</v>
      </c>
      <c r="W1629" s="0" t="n">
        <v>98017</v>
      </c>
      <c r="X1629" s="0" t="n">
        <v>86.25</v>
      </c>
      <c r="Y1629" s="0" t="n">
        <v>87.4972</v>
      </c>
      <c r="Z1629" s="0" t="n">
        <v>1</v>
      </c>
      <c r="AA1629" s="0" t="n">
        <v>160839</v>
      </c>
      <c r="AB1629" s="0" t="n">
        <v>98017.16</v>
      </c>
      <c r="AC1629" s="0" t="n">
        <v>0</v>
      </c>
      <c r="AD1629" s="0" t="s">
        <v>17</v>
      </c>
      <c r="AE1629" s="0" t="s">
        <v>99</v>
      </c>
      <c r="AH1629" s="0" t="n">
        <v>6</v>
      </c>
      <c r="AI1629" s="0" t="s">
        <v>2133</v>
      </c>
      <c r="AJ1629" s="0" t="s">
        <v>32112</v>
      </c>
      <c r="AK1629" s="0" t="s">
        <v>31143</v>
      </c>
      <c r="AL1629" s="0" t="s">
        <v>2112</v>
      </c>
    </row>
    <row r="1630" customFormat="false" ht="15" hidden="false" customHeight="false" outlineLevel="0" collapsed="false">
      <c r="A1630" s="0" t="s">
        <v>35335</v>
      </c>
      <c r="B1630" s="0" t="s">
        <v>35336</v>
      </c>
      <c r="C1630" s="0" t="s">
        <v>23436</v>
      </c>
      <c r="D1630" s="0" t="s">
        <v>23436</v>
      </c>
      <c r="E1630" s="0" t="s">
        <v>35337</v>
      </c>
      <c r="F1630" s="0" t="s">
        <v>1987</v>
      </c>
      <c r="G1630" s="0" t="n">
        <v>3</v>
      </c>
      <c r="H1630" s="0" t="n">
        <v>1</v>
      </c>
      <c r="I1630" s="0" t="n">
        <v>0.0001</v>
      </c>
      <c r="J1630" s="0" t="n">
        <v>1000</v>
      </c>
      <c r="K1630" s="0" t="n">
        <v>-2.29</v>
      </c>
      <c r="L1630" s="0" t="n">
        <v>81.4594</v>
      </c>
      <c r="M1630" s="0" t="n">
        <v>83.5473</v>
      </c>
      <c r="N1630" s="0" t="n">
        <v>84.3042</v>
      </c>
      <c r="O1630" s="0" t="n">
        <v>82.182</v>
      </c>
      <c r="P1630" s="0" t="n">
        <v>0</v>
      </c>
      <c r="Q1630" s="0" t="n">
        <v>0</v>
      </c>
      <c r="R1630" s="0" t="n">
        <v>0</v>
      </c>
      <c r="S1630" s="0" t="n">
        <v>82.182</v>
      </c>
      <c r="T1630" s="0" t="n">
        <v>82.0003</v>
      </c>
      <c r="U1630" s="0" t="n">
        <v>81.4594</v>
      </c>
      <c r="V1630" s="0" t="n">
        <v>82.5</v>
      </c>
      <c r="W1630" s="0" t="n">
        <v>2618016</v>
      </c>
      <c r="X1630" s="0" t="n">
        <v>81.4594</v>
      </c>
      <c r="Y1630" s="0" t="n">
        <v>82.49</v>
      </c>
      <c r="Z1630" s="0" t="n">
        <v>19</v>
      </c>
      <c r="AA1630" s="0" t="n">
        <v>160108</v>
      </c>
      <c r="AB1630" s="0" t="n">
        <v>86499.94</v>
      </c>
      <c r="AC1630" s="0" t="n">
        <v>0</v>
      </c>
      <c r="AD1630" s="0" t="s">
        <v>14</v>
      </c>
      <c r="AE1630" s="0" t="s">
        <v>99</v>
      </c>
      <c r="AH1630" s="0" t="n">
        <v>6</v>
      </c>
      <c r="AI1630" s="0" t="s">
        <v>2133</v>
      </c>
      <c r="AJ1630" s="0" t="s">
        <v>32112</v>
      </c>
      <c r="AK1630" s="0" t="s">
        <v>31143</v>
      </c>
      <c r="AL1630" s="0" t="s">
        <v>2112</v>
      </c>
    </row>
    <row r="1631" customFormat="false" ht="15" hidden="false" customHeight="false" outlineLevel="0" collapsed="false">
      <c r="A1631" s="0" t="s">
        <v>35338</v>
      </c>
      <c r="B1631" s="0" t="s">
        <v>35339</v>
      </c>
      <c r="C1631" s="0" t="s">
        <v>26034</v>
      </c>
      <c r="D1631" s="0" t="s">
        <v>26034</v>
      </c>
      <c r="E1631" s="0" t="s">
        <v>35340</v>
      </c>
      <c r="F1631" s="0" t="s">
        <v>498</v>
      </c>
      <c r="G1631" s="0" t="n">
        <v>3</v>
      </c>
      <c r="H1631" s="0" t="n">
        <v>1</v>
      </c>
      <c r="I1631" s="0" t="n">
        <v>0.01</v>
      </c>
      <c r="J1631" s="0" t="n">
        <v>1000</v>
      </c>
      <c r="K1631" s="0" t="n">
        <v>0.01</v>
      </c>
      <c r="L1631" s="0" t="n">
        <v>85.71</v>
      </c>
      <c r="M1631" s="0" t="n">
        <v>85.71</v>
      </c>
      <c r="N1631" s="0" t="n">
        <v>85.76</v>
      </c>
      <c r="O1631" s="0" t="n">
        <v>85.71</v>
      </c>
      <c r="P1631" s="0" t="n">
        <v>0</v>
      </c>
      <c r="Q1631" s="0" t="n">
        <v>0</v>
      </c>
      <c r="R1631" s="0" t="n">
        <v>0</v>
      </c>
      <c r="S1631" s="0" t="n">
        <v>85.6</v>
      </c>
      <c r="T1631" s="0" t="n">
        <v>85.51</v>
      </c>
      <c r="U1631" s="0" t="n">
        <v>85.5</v>
      </c>
      <c r="V1631" s="0" t="n">
        <v>85.94</v>
      </c>
      <c r="W1631" s="0" t="n">
        <v>244802</v>
      </c>
      <c r="X1631" s="0" t="n">
        <v>85.71</v>
      </c>
      <c r="Y1631" s="0" t="n">
        <v>85.91</v>
      </c>
      <c r="Z1631" s="0" t="n">
        <v>15</v>
      </c>
      <c r="AA1631" s="0" t="n">
        <v>350000</v>
      </c>
      <c r="AB1631" s="0" t="n">
        <v>9428.1</v>
      </c>
      <c r="AC1631" s="0" t="n">
        <v>0</v>
      </c>
      <c r="AD1631" s="0" t="s">
        <v>99</v>
      </c>
      <c r="AE1631" s="0" t="s">
        <v>99</v>
      </c>
      <c r="AH1631" s="0" t="n">
        <v>6</v>
      </c>
      <c r="AI1631" s="0" t="s">
        <v>2133</v>
      </c>
      <c r="AJ1631" s="0" t="s">
        <v>32112</v>
      </c>
      <c r="AK1631" s="0" t="s">
        <v>31135</v>
      </c>
      <c r="AL1631" s="0" t="s">
        <v>2112</v>
      </c>
    </row>
    <row r="1632" customFormat="false" ht="15" hidden="false" customHeight="false" outlineLevel="0" collapsed="false">
      <c r="A1632" s="0" t="s">
        <v>35341</v>
      </c>
      <c r="B1632" s="0" t="s">
        <v>35342</v>
      </c>
      <c r="C1632" s="0" t="s">
        <v>24590</v>
      </c>
      <c r="D1632" s="0" t="s">
        <v>24590</v>
      </c>
      <c r="E1632" s="0" t="s">
        <v>35343</v>
      </c>
      <c r="F1632" s="0" t="s">
        <v>498</v>
      </c>
      <c r="G1632" s="0" t="n">
        <v>3</v>
      </c>
      <c r="H1632" s="0" t="n">
        <v>1</v>
      </c>
      <c r="I1632" s="0" t="n">
        <v>0.01</v>
      </c>
      <c r="J1632" s="0" t="n">
        <v>900</v>
      </c>
      <c r="K1632" s="0" t="n">
        <v>0.22</v>
      </c>
      <c r="L1632" s="0" t="n">
        <v>100.45</v>
      </c>
      <c r="M1632" s="0" t="n">
        <v>100.23</v>
      </c>
      <c r="N1632" s="0" t="n">
        <v>100.2</v>
      </c>
      <c r="O1632" s="0" t="n">
        <v>100.45</v>
      </c>
      <c r="P1632" s="0" t="n">
        <v>0</v>
      </c>
      <c r="Q1632" s="0" t="n">
        <v>0</v>
      </c>
      <c r="R1632" s="0" t="n">
        <v>0</v>
      </c>
      <c r="S1632" s="0" t="n">
        <v>100.42</v>
      </c>
      <c r="T1632" s="0" t="n">
        <v>100.41</v>
      </c>
      <c r="U1632" s="0" t="n">
        <v>100.2</v>
      </c>
      <c r="V1632" s="0" t="n">
        <v>100.45</v>
      </c>
      <c r="W1632" s="0" t="n">
        <v>24402</v>
      </c>
      <c r="X1632" s="0" t="n">
        <v>100.18</v>
      </c>
      <c r="Y1632" s="0" t="n">
        <v>100.45</v>
      </c>
      <c r="Z1632" s="0" t="n">
        <v>7</v>
      </c>
      <c r="AA1632" s="0" t="n">
        <v>70000</v>
      </c>
      <c r="AB1632" s="0" t="n">
        <v>14464.8</v>
      </c>
      <c r="AC1632" s="0" t="n">
        <v>0</v>
      </c>
      <c r="AD1632" s="0" t="s">
        <v>99</v>
      </c>
      <c r="AE1632" s="0" t="s">
        <v>99</v>
      </c>
      <c r="AH1632" s="0" t="n">
        <v>6</v>
      </c>
      <c r="AI1632" s="0" t="s">
        <v>2133</v>
      </c>
      <c r="AJ1632" s="0" t="s">
        <v>32112</v>
      </c>
      <c r="AK1632" s="0" t="s">
        <v>31135</v>
      </c>
      <c r="AL1632" s="0" t="s">
        <v>2112</v>
      </c>
    </row>
    <row r="1633" customFormat="false" ht="15" hidden="false" customHeight="false" outlineLevel="0" collapsed="false">
      <c r="A1633" s="0" t="s">
        <v>35344</v>
      </c>
      <c r="B1633" s="0" t="s">
        <v>35345</v>
      </c>
      <c r="C1633" s="0" t="s">
        <v>35346</v>
      </c>
      <c r="D1633" s="0" t="s">
        <v>35346</v>
      </c>
      <c r="E1633" s="0" t="s">
        <v>35347</v>
      </c>
      <c r="F1633" s="0" t="s">
        <v>498</v>
      </c>
      <c r="G1633" s="0" t="n">
        <v>3</v>
      </c>
      <c r="H1633" s="0" t="n">
        <v>1</v>
      </c>
      <c r="I1633" s="0" t="n">
        <v>0.01</v>
      </c>
      <c r="J1633" s="0" t="n">
        <v>1000</v>
      </c>
      <c r="K1633" s="0" t="n">
        <v>-2.58</v>
      </c>
      <c r="L1633" s="0" t="n">
        <v>90.39</v>
      </c>
      <c r="M1633" s="0" t="n">
        <v>92.59</v>
      </c>
      <c r="N1633" s="0" t="n">
        <v>89.93</v>
      </c>
      <c r="O1633" s="0" t="n">
        <v>90.39</v>
      </c>
      <c r="P1633" s="0" t="n">
        <v>0</v>
      </c>
      <c r="Q1633" s="0" t="n">
        <v>0</v>
      </c>
      <c r="R1633" s="0" t="n">
        <v>0</v>
      </c>
      <c r="S1633" s="0" t="n">
        <v>90.39</v>
      </c>
      <c r="T1633" s="0" t="n">
        <v>90.39</v>
      </c>
      <c r="U1633" s="0" t="n">
        <v>90.39</v>
      </c>
      <c r="V1633" s="0" t="n">
        <v>90.39</v>
      </c>
      <c r="W1633" s="0" t="n">
        <v>5423</v>
      </c>
      <c r="X1633" s="0" t="n">
        <v>90.39</v>
      </c>
      <c r="Y1633" s="0" t="n">
        <v>90.4</v>
      </c>
      <c r="Z1633" s="0" t="n">
        <v>2</v>
      </c>
      <c r="AA1633" s="0" t="n">
        <v>30000</v>
      </c>
      <c r="AB1633" s="0" t="n">
        <v>4519.5</v>
      </c>
      <c r="AC1633" s="0" t="n">
        <v>0</v>
      </c>
      <c r="AD1633" s="0" t="s">
        <v>99</v>
      </c>
      <c r="AE1633" s="0" t="s">
        <v>99</v>
      </c>
      <c r="AH1633" s="0" t="n">
        <v>6</v>
      </c>
      <c r="AI1633" s="0" t="s">
        <v>2133</v>
      </c>
      <c r="AJ1633" s="0" t="s">
        <v>32112</v>
      </c>
      <c r="AK1633" s="0" t="s">
        <v>31135</v>
      </c>
      <c r="AL1633" s="0" t="s">
        <v>2112</v>
      </c>
    </row>
    <row r="1634" customFormat="false" ht="15" hidden="false" customHeight="false" outlineLevel="0" collapsed="false">
      <c r="A1634" s="0" t="s">
        <v>35348</v>
      </c>
      <c r="B1634" s="0" t="s">
        <v>35349</v>
      </c>
      <c r="C1634" s="0" t="s">
        <v>21459</v>
      </c>
      <c r="D1634" s="0" t="s">
        <v>21459</v>
      </c>
      <c r="E1634" s="0" t="s">
        <v>35350</v>
      </c>
      <c r="F1634" s="0" t="s">
        <v>498</v>
      </c>
      <c r="G1634" s="0" t="n">
        <v>3</v>
      </c>
      <c r="H1634" s="0" t="n">
        <v>1</v>
      </c>
      <c r="I1634" s="0" t="n">
        <v>0.01</v>
      </c>
      <c r="J1634" s="0" t="n">
        <v>1000</v>
      </c>
      <c r="K1634" s="0" t="n">
        <v>0.62</v>
      </c>
      <c r="L1634" s="0" t="n">
        <v>76.47</v>
      </c>
      <c r="M1634" s="0" t="n">
        <v>76.22</v>
      </c>
      <c r="N1634" s="0" t="n">
        <v>76.98</v>
      </c>
      <c r="O1634" s="0" t="n">
        <v>76.47</v>
      </c>
      <c r="P1634" s="0" t="n">
        <v>0</v>
      </c>
      <c r="Q1634" s="0" t="n">
        <v>0</v>
      </c>
      <c r="R1634" s="0" t="n">
        <v>0</v>
      </c>
      <c r="S1634" s="0" t="n">
        <v>76.55</v>
      </c>
      <c r="T1634" s="0" t="n">
        <v>77.23</v>
      </c>
      <c r="U1634" s="0" t="n">
        <v>76.26</v>
      </c>
      <c r="V1634" s="0" t="n">
        <v>77.23</v>
      </c>
      <c r="W1634" s="0" t="n">
        <v>148505</v>
      </c>
      <c r="X1634" s="0" t="n">
        <v>76.29</v>
      </c>
      <c r="Y1634" s="0" t="n">
        <v>76.47</v>
      </c>
      <c r="Z1634" s="0" t="n">
        <v>18</v>
      </c>
      <c r="AA1634" s="0" t="n">
        <v>200000</v>
      </c>
      <c r="AB1634" s="0" t="n">
        <v>22941</v>
      </c>
      <c r="AC1634" s="0" t="n">
        <v>0</v>
      </c>
      <c r="AD1634" s="0" t="s">
        <v>99</v>
      </c>
      <c r="AE1634" s="0" t="s">
        <v>99</v>
      </c>
      <c r="AH1634" s="0" t="n">
        <v>6</v>
      </c>
      <c r="AI1634" s="0" t="s">
        <v>2133</v>
      </c>
      <c r="AJ1634" s="0" t="s">
        <v>32112</v>
      </c>
      <c r="AK1634" s="0" t="s">
        <v>31135</v>
      </c>
      <c r="AL1634" s="0" t="s">
        <v>2112</v>
      </c>
    </row>
    <row r="1635" customFormat="false" ht="15" hidden="false" customHeight="false" outlineLevel="0" collapsed="false">
      <c r="A1635" s="0" t="s">
        <v>35351</v>
      </c>
      <c r="B1635" s="0" t="s">
        <v>35352</v>
      </c>
      <c r="C1635" s="0" t="s">
        <v>19765</v>
      </c>
      <c r="D1635" s="0" t="s">
        <v>19765</v>
      </c>
      <c r="E1635" s="0" t="s">
        <v>35353</v>
      </c>
      <c r="F1635" s="0" t="s">
        <v>498</v>
      </c>
      <c r="G1635" s="0" t="n">
        <v>2</v>
      </c>
      <c r="H1635" s="0" t="n">
        <v>1</v>
      </c>
      <c r="I1635" s="0" t="n">
        <v>0.01</v>
      </c>
      <c r="J1635" s="0" t="n">
        <v>1000</v>
      </c>
      <c r="K1635" s="0" t="n">
        <v>-0.08</v>
      </c>
      <c r="L1635" s="0" t="n">
        <v>97.92</v>
      </c>
      <c r="M1635" s="0" t="n">
        <v>98</v>
      </c>
      <c r="N1635" s="0" t="n">
        <v>98.03</v>
      </c>
      <c r="O1635" s="0" t="n">
        <v>97.92</v>
      </c>
      <c r="P1635" s="0" t="n">
        <v>0</v>
      </c>
      <c r="Q1635" s="0" t="n">
        <v>0</v>
      </c>
      <c r="R1635" s="0" t="n">
        <v>0</v>
      </c>
      <c r="S1635" s="0" t="n">
        <v>97.73</v>
      </c>
      <c r="T1635" s="0" t="n">
        <v>98.24</v>
      </c>
      <c r="U1635" s="0" t="n">
        <v>97.33</v>
      </c>
      <c r="V1635" s="0" t="n">
        <v>98.24</v>
      </c>
      <c r="W1635" s="0" t="n">
        <v>471053</v>
      </c>
      <c r="X1635" s="0" t="n">
        <v>97.37</v>
      </c>
      <c r="Y1635" s="0" t="n">
        <v>97.87</v>
      </c>
      <c r="Z1635" s="0" t="n">
        <v>66</v>
      </c>
      <c r="AA1635" s="0" t="n">
        <v>500000</v>
      </c>
      <c r="AB1635" s="0" t="n">
        <v>1958.4</v>
      </c>
      <c r="AC1635" s="0" t="n">
        <v>0</v>
      </c>
      <c r="AD1635" s="0" t="s">
        <v>99</v>
      </c>
      <c r="AE1635" s="0" t="s">
        <v>99</v>
      </c>
      <c r="AH1635" s="0" t="n">
        <v>800</v>
      </c>
      <c r="AI1635" s="0" t="s">
        <v>2133</v>
      </c>
      <c r="AJ1635" s="0" t="s">
        <v>32112</v>
      </c>
      <c r="AK1635" s="0" t="s">
        <v>31135</v>
      </c>
      <c r="AL1635" s="0" t="s">
        <v>2112</v>
      </c>
    </row>
    <row r="1636" customFormat="false" ht="15" hidden="false" customHeight="false" outlineLevel="0" collapsed="false">
      <c r="A1636" s="0" t="s">
        <v>35354</v>
      </c>
      <c r="B1636" s="0" t="s">
        <v>35355</v>
      </c>
      <c r="C1636" s="0" t="s">
        <v>35356</v>
      </c>
      <c r="D1636" s="0" t="s">
        <v>35356</v>
      </c>
      <c r="E1636" s="0" t="s">
        <v>35357</v>
      </c>
      <c r="F1636" s="0" t="s">
        <v>1987</v>
      </c>
      <c r="G1636" s="0" t="n">
        <v>3</v>
      </c>
      <c r="H1636" s="0" t="n">
        <v>1</v>
      </c>
      <c r="I1636" s="0" t="n">
        <v>0.01</v>
      </c>
      <c r="J1636" s="0" t="n">
        <v>174.12</v>
      </c>
      <c r="K1636" s="0" t="n">
        <v>-0.01</v>
      </c>
      <c r="L1636" s="0" t="n">
        <v>99.97</v>
      </c>
      <c r="M1636" s="0" t="n">
        <v>99.98</v>
      </c>
      <c r="N1636" s="0" t="n">
        <v>97.33</v>
      </c>
      <c r="O1636" s="0" t="n">
        <v>99.98</v>
      </c>
      <c r="P1636" s="0" t="n">
        <v>0</v>
      </c>
      <c r="Q1636" s="0" t="n">
        <v>0</v>
      </c>
      <c r="R1636" s="0" t="n">
        <v>0</v>
      </c>
      <c r="S1636" s="0" t="n">
        <v>98.75</v>
      </c>
      <c r="T1636" s="0" t="n">
        <v>100</v>
      </c>
      <c r="U1636" s="0" t="n">
        <v>98.04</v>
      </c>
      <c r="V1636" s="0" t="n">
        <v>100</v>
      </c>
      <c r="W1636" s="0" t="n">
        <v>5674</v>
      </c>
      <c r="X1636" s="0" t="n">
        <v>98.03</v>
      </c>
      <c r="Y1636" s="0" t="n">
        <v>99.97</v>
      </c>
      <c r="Z1636" s="0" t="n">
        <v>9</v>
      </c>
      <c r="AA1636" s="0" t="n">
        <v>4000000</v>
      </c>
      <c r="AB1636" s="0" t="n">
        <v>174.07</v>
      </c>
      <c r="AC1636" s="0" t="n">
        <v>0</v>
      </c>
      <c r="AD1636" s="0" t="s">
        <v>99</v>
      </c>
      <c r="AE1636" s="0" t="s">
        <v>99</v>
      </c>
      <c r="AH1636" s="0" t="n">
        <v>-100</v>
      </c>
      <c r="AI1636" s="0" t="s">
        <v>2133</v>
      </c>
      <c r="AJ1636" s="0" t="s">
        <v>32112</v>
      </c>
      <c r="AK1636" s="0" t="s">
        <v>31143</v>
      </c>
      <c r="AL1636" s="0" t="s">
        <v>2112</v>
      </c>
    </row>
    <row r="1637" customFormat="false" ht="15" hidden="false" customHeight="false" outlineLevel="0" collapsed="false">
      <c r="A1637" s="0" t="s">
        <v>35358</v>
      </c>
      <c r="B1637" s="0" t="s">
        <v>35359</v>
      </c>
      <c r="C1637" s="0" t="s">
        <v>35360</v>
      </c>
      <c r="D1637" s="0" t="s">
        <v>35360</v>
      </c>
      <c r="E1637" s="0" t="s">
        <v>35361</v>
      </c>
      <c r="F1637" s="0" t="s">
        <v>1987</v>
      </c>
      <c r="G1637" s="0" t="n">
        <v>3</v>
      </c>
      <c r="H1637" s="0" t="n">
        <v>1</v>
      </c>
      <c r="I1637" s="0" t="n">
        <v>0.01</v>
      </c>
      <c r="J1637" s="0" t="n">
        <v>1000</v>
      </c>
      <c r="K1637" s="0" t="n">
        <v>2.93</v>
      </c>
      <c r="L1637" s="0" t="n">
        <v>102.96</v>
      </c>
      <c r="M1637" s="0" t="n">
        <v>100.05</v>
      </c>
      <c r="N1637" s="0" t="n">
        <v>101.12</v>
      </c>
      <c r="O1637" s="0" t="n">
        <v>102.96</v>
      </c>
      <c r="P1637" s="0" t="n">
        <v>0</v>
      </c>
      <c r="Q1637" s="0" t="n">
        <v>0</v>
      </c>
      <c r="R1637" s="0" t="n">
        <v>0</v>
      </c>
      <c r="S1637" s="0" t="n">
        <v>100.69</v>
      </c>
      <c r="T1637" s="0" t="n">
        <v>100.06</v>
      </c>
      <c r="U1637" s="0" t="n">
        <v>100.03</v>
      </c>
      <c r="V1637" s="0" t="n">
        <v>102.96</v>
      </c>
      <c r="W1637" s="0" t="n">
        <v>9062</v>
      </c>
      <c r="X1637" s="0" t="n">
        <v>99.11</v>
      </c>
      <c r="Y1637" s="0" t="n">
        <v>101.78</v>
      </c>
      <c r="Z1637" s="0" t="n">
        <v>5</v>
      </c>
      <c r="AA1637" s="0" t="n">
        <v>4000000</v>
      </c>
      <c r="AB1637" s="0" t="n">
        <v>1029.6</v>
      </c>
      <c r="AC1637" s="0" t="n">
        <v>0</v>
      </c>
      <c r="AD1637" s="0" t="s">
        <v>99</v>
      </c>
      <c r="AE1637" s="0" t="s">
        <v>99</v>
      </c>
      <c r="AH1637" s="0" t="n">
        <v>-100</v>
      </c>
      <c r="AI1637" s="0" t="s">
        <v>2133</v>
      </c>
      <c r="AJ1637" s="0" t="s">
        <v>32112</v>
      </c>
      <c r="AK1637" s="0" t="s">
        <v>31143</v>
      </c>
      <c r="AL1637" s="0" t="s">
        <v>2112</v>
      </c>
    </row>
    <row r="1638" customFormat="false" ht="15" hidden="false" customHeight="false" outlineLevel="0" collapsed="false">
      <c r="A1638" s="0" t="s">
        <v>35362</v>
      </c>
      <c r="B1638" s="0" t="s">
        <v>35363</v>
      </c>
      <c r="C1638" s="0" t="s">
        <v>35364</v>
      </c>
      <c r="D1638" s="0" t="s">
        <v>35364</v>
      </c>
      <c r="E1638" s="0" t="s">
        <v>35365</v>
      </c>
      <c r="F1638" s="0" t="s">
        <v>1987</v>
      </c>
      <c r="G1638" s="0" t="n">
        <v>3</v>
      </c>
      <c r="H1638" s="0" t="n">
        <v>1</v>
      </c>
      <c r="I1638" s="0" t="n">
        <v>0.01</v>
      </c>
      <c r="J1638" s="0" t="n">
        <v>1000</v>
      </c>
      <c r="K1638" s="0" t="n">
        <v>-0.35</v>
      </c>
      <c r="L1638" s="0" t="n">
        <v>68.7</v>
      </c>
      <c r="M1638" s="0" t="n">
        <v>68.9</v>
      </c>
      <c r="N1638" s="0" t="n">
        <v>68.65</v>
      </c>
      <c r="O1638" s="0" t="n">
        <v>68.7</v>
      </c>
      <c r="P1638" s="0" t="n">
        <v>0</v>
      </c>
      <c r="Q1638" s="0" t="n">
        <v>0</v>
      </c>
      <c r="R1638" s="0" t="n">
        <v>0</v>
      </c>
      <c r="S1638" s="0" t="n">
        <v>68.57</v>
      </c>
      <c r="T1638" s="0" t="n">
        <v>68.62</v>
      </c>
      <c r="U1638" s="0" t="n">
        <v>68.25</v>
      </c>
      <c r="V1638" s="0" t="n">
        <v>68.7</v>
      </c>
      <c r="W1638" s="0" t="n">
        <v>47313</v>
      </c>
      <c r="X1638" s="0" t="n">
        <v>68.7</v>
      </c>
      <c r="Y1638" s="0" t="n">
        <v>68.92</v>
      </c>
      <c r="Z1638" s="0" t="n">
        <v>11</v>
      </c>
      <c r="AA1638" s="0" t="n">
        <v>5000000</v>
      </c>
      <c r="AB1638" s="0" t="n">
        <v>8244</v>
      </c>
      <c r="AC1638" s="0" t="n">
        <v>0</v>
      </c>
      <c r="AD1638" s="0" t="s">
        <v>99</v>
      </c>
      <c r="AE1638" s="0" t="s">
        <v>99</v>
      </c>
      <c r="AH1638" s="0" t="n">
        <v>6</v>
      </c>
      <c r="AI1638" s="0" t="s">
        <v>2133</v>
      </c>
      <c r="AJ1638" s="0" t="s">
        <v>32112</v>
      </c>
      <c r="AK1638" s="0" t="s">
        <v>31143</v>
      </c>
      <c r="AL1638" s="0" t="s">
        <v>2112</v>
      </c>
    </row>
    <row r="1639" customFormat="false" ht="15" hidden="false" customHeight="false" outlineLevel="0" collapsed="false">
      <c r="A1639" s="0" t="s">
        <v>35366</v>
      </c>
      <c r="B1639" s="0" t="s">
        <v>35367</v>
      </c>
      <c r="C1639" s="0" t="s">
        <v>35368</v>
      </c>
      <c r="D1639" s="0" t="s">
        <v>35368</v>
      </c>
      <c r="E1639" s="0" t="s">
        <v>35369</v>
      </c>
      <c r="F1639" s="0" t="s">
        <v>1987</v>
      </c>
      <c r="G1639" s="0" t="n">
        <v>3</v>
      </c>
      <c r="H1639" s="0" t="n">
        <v>1</v>
      </c>
      <c r="I1639" s="0" t="n">
        <v>0.01</v>
      </c>
      <c r="J1639" s="0" t="n">
        <v>1000</v>
      </c>
      <c r="K1639" s="0" t="n">
        <v>-2.74</v>
      </c>
      <c r="L1639" s="0" t="n">
        <v>68.07</v>
      </c>
      <c r="M1639" s="0" t="n">
        <v>69.78</v>
      </c>
      <c r="N1639" s="0" t="n">
        <v>71.24</v>
      </c>
      <c r="O1639" s="0" t="n">
        <v>68.07</v>
      </c>
      <c r="P1639" s="0" t="n">
        <v>0</v>
      </c>
      <c r="Q1639" s="0" t="n">
        <v>0</v>
      </c>
      <c r="R1639" s="0" t="n">
        <v>0</v>
      </c>
      <c r="S1639" s="0" t="n">
        <v>68.07</v>
      </c>
      <c r="T1639" s="0" t="n">
        <v>68.07</v>
      </c>
      <c r="U1639" s="0" t="n">
        <v>68.07</v>
      </c>
      <c r="V1639" s="0" t="n">
        <v>68.07</v>
      </c>
      <c r="W1639" s="0" t="n">
        <v>1361</v>
      </c>
      <c r="X1639" s="0" t="n">
        <v>68.09</v>
      </c>
      <c r="Y1639" s="0" t="n">
        <v>68.5</v>
      </c>
      <c r="Z1639" s="0" t="n">
        <v>2</v>
      </c>
      <c r="AA1639" s="0" t="n">
        <v>5000000</v>
      </c>
      <c r="AB1639" s="0" t="n">
        <v>680.7</v>
      </c>
      <c r="AC1639" s="0" t="n">
        <v>0</v>
      </c>
      <c r="AD1639" s="0" t="s">
        <v>99</v>
      </c>
      <c r="AE1639" s="0" t="s">
        <v>99</v>
      </c>
      <c r="AH1639" s="0" t="n">
        <v>6</v>
      </c>
      <c r="AI1639" s="0" t="s">
        <v>2133</v>
      </c>
      <c r="AJ1639" s="0" t="s">
        <v>32112</v>
      </c>
      <c r="AK1639" s="0" t="s">
        <v>31143</v>
      </c>
      <c r="AL1639" s="0" t="s">
        <v>2112</v>
      </c>
    </row>
    <row r="1640" customFormat="false" ht="15" hidden="false" customHeight="false" outlineLevel="0" collapsed="false">
      <c r="A1640" s="0" t="s">
        <v>35370</v>
      </c>
      <c r="B1640" s="0" t="s">
        <v>35371</v>
      </c>
      <c r="C1640" s="0" t="s">
        <v>20204</v>
      </c>
      <c r="D1640" s="0" t="s">
        <v>20204</v>
      </c>
      <c r="E1640" s="0" t="s">
        <v>35372</v>
      </c>
      <c r="F1640" s="0" t="s">
        <v>498</v>
      </c>
      <c r="G1640" s="0" t="n">
        <v>2</v>
      </c>
      <c r="H1640" s="0" t="n">
        <v>1</v>
      </c>
      <c r="I1640" s="0" t="n">
        <v>0.01</v>
      </c>
      <c r="J1640" s="0" t="n">
        <v>1000</v>
      </c>
      <c r="K1640" s="0" t="n">
        <v>-0.72</v>
      </c>
      <c r="L1640" s="0" t="n">
        <v>97.4</v>
      </c>
      <c r="M1640" s="0" t="n">
        <v>98.11</v>
      </c>
      <c r="N1640" s="0" t="n">
        <v>97.99</v>
      </c>
      <c r="O1640" s="0" t="n">
        <v>97.39</v>
      </c>
      <c r="P1640" s="0" t="n">
        <v>0</v>
      </c>
      <c r="Q1640" s="0" t="n">
        <v>0</v>
      </c>
      <c r="R1640" s="0" t="n">
        <v>0</v>
      </c>
      <c r="S1640" s="0" t="n">
        <v>96.27</v>
      </c>
      <c r="T1640" s="0" t="n">
        <v>98.32</v>
      </c>
      <c r="U1640" s="0" t="n">
        <v>94.01</v>
      </c>
      <c r="V1640" s="0" t="n">
        <v>98.39</v>
      </c>
      <c r="W1640" s="0" t="n">
        <v>12866494</v>
      </c>
      <c r="X1640" s="0" t="n">
        <v>97.02</v>
      </c>
      <c r="Y1640" s="0" t="n">
        <v>97.4</v>
      </c>
      <c r="Z1640" s="0" t="n">
        <v>236</v>
      </c>
      <c r="AA1640" s="0" t="n">
        <v>3500000</v>
      </c>
      <c r="AB1640" s="0" t="n">
        <v>974</v>
      </c>
      <c r="AC1640" s="0" t="n">
        <v>0</v>
      </c>
      <c r="AD1640" s="0" t="s">
        <v>99</v>
      </c>
      <c r="AE1640" s="0" t="s">
        <v>99</v>
      </c>
      <c r="AH1640" s="0" t="n">
        <v>8</v>
      </c>
      <c r="AI1640" s="0" t="s">
        <v>2133</v>
      </c>
      <c r="AJ1640" s="0" t="s">
        <v>32112</v>
      </c>
      <c r="AK1640" s="0" t="s">
        <v>31135</v>
      </c>
      <c r="AL1640" s="0" t="s">
        <v>2112</v>
      </c>
    </row>
    <row r="1641" customFormat="false" ht="15" hidden="false" customHeight="false" outlineLevel="0" collapsed="false">
      <c r="A1641" s="0" t="s">
        <v>35373</v>
      </c>
      <c r="B1641" s="0" t="s">
        <v>35374</v>
      </c>
      <c r="C1641" s="0" t="s">
        <v>35375</v>
      </c>
      <c r="D1641" s="0" t="s">
        <v>35375</v>
      </c>
      <c r="E1641" s="0" t="s">
        <v>35376</v>
      </c>
      <c r="F1641" s="0" t="s">
        <v>498</v>
      </c>
      <c r="G1641" s="0" t="n">
        <v>2</v>
      </c>
      <c r="H1641" s="0" t="n">
        <v>1</v>
      </c>
      <c r="I1641" s="0" t="n">
        <v>0.01</v>
      </c>
      <c r="J1641" s="0" t="n">
        <v>1000</v>
      </c>
      <c r="K1641" s="0" t="n">
        <v>0.33</v>
      </c>
      <c r="L1641" s="0" t="n">
        <v>98.32</v>
      </c>
      <c r="M1641" s="0" t="n">
        <v>98</v>
      </c>
      <c r="N1641" s="0" t="n">
        <v>97.8</v>
      </c>
      <c r="O1641" s="0" t="n">
        <v>97.87</v>
      </c>
      <c r="P1641" s="0" t="n">
        <v>0</v>
      </c>
      <c r="Q1641" s="0" t="n">
        <v>0</v>
      </c>
      <c r="R1641" s="0" t="n">
        <v>0</v>
      </c>
      <c r="S1641" s="0" t="n">
        <v>97.58</v>
      </c>
      <c r="T1641" s="0" t="n">
        <v>97.75</v>
      </c>
      <c r="U1641" s="0" t="n">
        <v>97.49</v>
      </c>
      <c r="V1641" s="0" t="n">
        <v>98.32</v>
      </c>
      <c r="W1641" s="0" t="n">
        <v>132715</v>
      </c>
      <c r="X1641" s="0" t="n">
        <v>97.83</v>
      </c>
      <c r="Y1641" s="0" t="n">
        <v>98.12</v>
      </c>
      <c r="Z1641" s="0" t="n">
        <v>27</v>
      </c>
      <c r="AA1641" s="0" t="n">
        <v>5000000</v>
      </c>
      <c r="AB1641" s="0" t="n">
        <v>3932.8</v>
      </c>
      <c r="AC1641" s="0" t="n">
        <v>0</v>
      </c>
      <c r="AD1641" s="0" t="s">
        <v>99</v>
      </c>
      <c r="AE1641" s="0" t="s">
        <v>99</v>
      </c>
      <c r="AH1641" s="0" t="n">
        <v>-100</v>
      </c>
      <c r="AI1641" s="0" t="s">
        <v>2133</v>
      </c>
      <c r="AJ1641" s="0" t="s">
        <v>32112</v>
      </c>
      <c r="AK1641" s="0" t="s">
        <v>31135</v>
      </c>
      <c r="AL1641" s="0" t="s">
        <v>2112</v>
      </c>
    </row>
    <row r="1642" customFormat="false" ht="15" hidden="false" customHeight="false" outlineLevel="0" collapsed="false">
      <c r="A1642" s="0" t="s">
        <v>35377</v>
      </c>
      <c r="B1642" s="0" t="s">
        <v>35378</v>
      </c>
      <c r="C1642" s="0" t="s">
        <v>35379</v>
      </c>
      <c r="D1642" s="0" t="s">
        <v>35379</v>
      </c>
      <c r="E1642" s="0" t="s">
        <v>35380</v>
      </c>
      <c r="F1642" s="0" t="s">
        <v>498</v>
      </c>
      <c r="G1642" s="0" t="n">
        <v>2</v>
      </c>
      <c r="H1642" s="0" t="n">
        <v>1</v>
      </c>
      <c r="I1642" s="0" t="n">
        <v>0.01</v>
      </c>
      <c r="J1642" s="0" t="n">
        <v>1000</v>
      </c>
      <c r="K1642" s="0" t="n">
        <v>0</v>
      </c>
      <c r="L1642" s="0" t="n">
        <v>97.17</v>
      </c>
      <c r="M1642" s="0" t="n">
        <v>97.17</v>
      </c>
      <c r="N1642" s="0" t="n">
        <v>96.82</v>
      </c>
      <c r="O1642" s="0" t="n">
        <v>97.17</v>
      </c>
      <c r="P1642" s="0" t="n">
        <v>0</v>
      </c>
      <c r="Q1642" s="0" t="n">
        <v>0</v>
      </c>
      <c r="R1642" s="0" t="n">
        <v>0</v>
      </c>
      <c r="S1642" s="0" t="n">
        <v>97.17</v>
      </c>
      <c r="T1642" s="0" t="n">
        <v>97.17</v>
      </c>
      <c r="U1642" s="0" t="n">
        <v>97.17</v>
      </c>
      <c r="V1642" s="0" t="n">
        <v>97.17</v>
      </c>
      <c r="W1642" s="0" t="n">
        <v>972</v>
      </c>
      <c r="X1642" s="0" t="n">
        <v>96.45</v>
      </c>
      <c r="Y1642" s="0" t="n">
        <v>97.19</v>
      </c>
      <c r="Z1642" s="0" t="n">
        <v>1</v>
      </c>
      <c r="AA1642" s="0" t="n">
        <v>5000000</v>
      </c>
      <c r="AB1642" s="0" t="n">
        <v>971.7</v>
      </c>
      <c r="AC1642" s="0" t="n">
        <v>0</v>
      </c>
      <c r="AD1642" s="0" t="s">
        <v>99</v>
      </c>
      <c r="AE1642" s="0" t="s">
        <v>99</v>
      </c>
      <c r="AH1642" s="0" t="n">
        <v>-100</v>
      </c>
      <c r="AI1642" s="0" t="s">
        <v>2133</v>
      </c>
      <c r="AJ1642" s="0" t="s">
        <v>32112</v>
      </c>
      <c r="AK1642" s="0" t="s">
        <v>31135</v>
      </c>
      <c r="AL1642" s="0" t="s">
        <v>2112</v>
      </c>
    </row>
    <row r="1643" customFormat="false" ht="15" hidden="false" customHeight="false" outlineLevel="0" collapsed="false">
      <c r="A1643" s="0" t="s">
        <v>35381</v>
      </c>
      <c r="B1643" s="0" t="s">
        <v>35382</v>
      </c>
      <c r="C1643" s="0" t="s">
        <v>20268</v>
      </c>
      <c r="D1643" s="0" t="s">
        <v>20268</v>
      </c>
      <c r="E1643" s="0" t="s">
        <v>35383</v>
      </c>
      <c r="F1643" s="0" t="s">
        <v>498</v>
      </c>
      <c r="G1643" s="0" t="n">
        <v>2</v>
      </c>
      <c r="H1643" s="0" t="n">
        <v>1</v>
      </c>
      <c r="I1643" s="0" t="n">
        <v>0.01</v>
      </c>
      <c r="J1643" s="0" t="n">
        <v>1000</v>
      </c>
      <c r="K1643" s="0" t="n">
        <v>-0.02</v>
      </c>
      <c r="L1643" s="0" t="n">
        <v>100.68</v>
      </c>
      <c r="M1643" s="0" t="n">
        <v>100.7</v>
      </c>
      <c r="N1643" s="0" t="n">
        <v>100.83</v>
      </c>
      <c r="O1643" s="0" t="n">
        <v>100.68</v>
      </c>
      <c r="P1643" s="0" t="n">
        <v>0</v>
      </c>
      <c r="Q1643" s="0" t="n">
        <v>0</v>
      </c>
      <c r="R1643" s="0" t="n">
        <v>0</v>
      </c>
      <c r="S1643" s="0" t="n">
        <v>100.69</v>
      </c>
      <c r="T1643" s="0" t="n">
        <v>100.83</v>
      </c>
      <c r="U1643" s="0" t="n">
        <v>100.61</v>
      </c>
      <c r="V1643" s="0" t="n">
        <v>100.83</v>
      </c>
      <c r="W1643" s="0" t="n">
        <v>398717</v>
      </c>
      <c r="X1643" s="0" t="n">
        <v>100.63</v>
      </c>
      <c r="Y1643" s="0" t="n">
        <v>100.68</v>
      </c>
      <c r="Z1643" s="0" t="n">
        <v>24</v>
      </c>
      <c r="AA1643" s="0" t="n">
        <v>5000000</v>
      </c>
      <c r="AB1643" s="0" t="n">
        <v>1006.8</v>
      </c>
      <c r="AC1643" s="0" t="n">
        <v>0</v>
      </c>
      <c r="AD1643" s="0" t="s">
        <v>99</v>
      </c>
      <c r="AE1643" s="0" t="s">
        <v>99</v>
      </c>
      <c r="AH1643" s="0" t="n">
        <v>-100</v>
      </c>
      <c r="AI1643" s="0" t="s">
        <v>2133</v>
      </c>
      <c r="AJ1643" s="0" t="s">
        <v>32112</v>
      </c>
      <c r="AK1643" s="0" t="s">
        <v>31135</v>
      </c>
      <c r="AL1643" s="0" t="s">
        <v>2112</v>
      </c>
    </row>
    <row r="1644" customFormat="false" ht="15" hidden="false" customHeight="false" outlineLevel="0" collapsed="false">
      <c r="A1644" s="0" t="s">
        <v>35384</v>
      </c>
      <c r="B1644" s="0" t="s">
        <v>35385</v>
      </c>
      <c r="C1644" s="0" t="s">
        <v>21774</v>
      </c>
      <c r="D1644" s="0" t="s">
        <v>21774</v>
      </c>
      <c r="E1644" s="0" t="s">
        <v>35386</v>
      </c>
      <c r="F1644" s="0" t="s">
        <v>498</v>
      </c>
      <c r="G1644" s="0" t="n">
        <v>2</v>
      </c>
      <c r="H1644" s="0" t="n">
        <v>1</v>
      </c>
      <c r="I1644" s="0" t="n">
        <v>0.01</v>
      </c>
      <c r="J1644" s="0" t="n">
        <v>1000</v>
      </c>
      <c r="K1644" s="0" t="n">
        <v>0.17</v>
      </c>
      <c r="L1644" s="0" t="n">
        <v>93.08</v>
      </c>
      <c r="M1644" s="0" t="n">
        <v>92.92</v>
      </c>
      <c r="N1644" s="0" t="n">
        <v>92.89</v>
      </c>
      <c r="O1644" s="0" t="n">
        <v>93.08</v>
      </c>
      <c r="P1644" s="0" t="n">
        <v>0</v>
      </c>
      <c r="Q1644" s="0" t="n">
        <v>0</v>
      </c>
      <c r="R1644" s="0" t="n">
        <v>0</v>
      </c>
      <c r="S1644" s="0" t="n">
        <v>92.08</v>
      </c>
      <c r="T1644" s="0" t="n">
        <v>92.03</v>
      </c>
      <c r="U1644" s="0" t="n">
        <v>92</v>
      </c>
      <c r="V1644" s="0" t="n">
        <v>93.08</v>
      </c>
      <c r="W1644" s="0" t="n">
        <v>14732</v>
      </c>
      <c r="X1644" s="0" t="n">
        <v>92.73</v>
      </c>
      <c r="Y1644" s="0" t="n">
        <v>93.06</v>
      </c>
      <c r="Z1644" s="0" t="n">
        <v>5</v>
      </c>
      <c r="AA1644" s="0" t="n">
        <v>5000000</v>
      </c>
      <c r="AB1644" s="0" t="n">
        <v>930.8</v>
      </c>
      <c r="AC1644" s="0" t="n">
        <v>0</v>
      </c>
      <c r="AD1644" s="0" t="s">
        <v>99</v>
      </c>
      <c r="AE1644" s="0" t="s">
        <v>99</v>
      </c>
      <c r="AH1644" s="0" t="n">
        <v>-100</v>
      </c>
      <c r="AI1644" s="0" t="s">
        <v>2133</v>
      </c>
      <c r="AJ1644" s="0" t="s">
        <v>32112</v>
      </c>
      <c r="AK1644" s="0" t="s">
        <v>31135</v>
      </c>
      <c r="AL1644" s="0" t="s">
        <v>2112</v>
      </c>
    </row>
    <row r="1645" customFormat="false" ht="15" hidden="false" customHeight="false" outlineLevel="0" collapsed="false">
      <c r="A1645" s="0" t="s">
        <v>35387</v>
      </c>
      <c r="B1645" s="0" t="s">
        <v>35388</v>
      </c>
      <c r="C1645" s="0" t="s">
        <v>35389</v>
      </c>
      <c r="D1645" s="0" t="s">
        <v>35389</v>
      </c>
      <c r="E1645" s="0" t="s">
        <v>35390</v>
      </c>
      <c r="F1645" s="0" t="s">
        <v>498</v>
      </c>
      <c r="G1645" s="0" t="n">
        <v>3</v>
      </c>
      <c r="H1645" s="0" t="n">
        <v>1</v>
      </c>
      <c r="I1645" s="0" t="n">
        <v>0.01</v>
      </c>
      <c r="J1645" s="0" t="n">
        <v>1000</v>
      </c>
      <c r="K1645" s="0" t="n">
        <v>2.8</v>
      </c>
      <c r="L1645" s="0" t="n">
        <v>92.51</v>
      </c>
      <c r="M1645" s="0" t="n">
        <v>89.99</v>
      </c>
      <c r="N1645" s="0" t="n">
        <v>90</v>
      </c>
      <c r="O1645" s="0" t="n">
        <v>92.51</v>
      </c>
      <c r="P1645" s="0" t="n">
        <v>0</v>
      </c>
      <c r="Q1645" s="0" t="n">
        <v>0</v>
      </c>
      <c r="R1645" s="0" t="n">
        <v>0</v>
      </c>
      <c r="S1645" s="0" t="n">
        <v>92.51</v>
      </c>
      <c r="T1645" s="0" t="n">
        <v>92.51</v>
      </c>
      <c r="U1645" s="0" t="n">
        <v>92.51</v>
      </c>
      <c r="V1645" s="0" t="n">
        <v>92.51</v>
      </c>
      <c r="W1645" s="0" t="n">
        <v>925</v>
      </c>
      <c r="X1645" s="0" t="n">
        <v>89.21</v>
      </c>
      <c r="Y1645" s="0" t="n">
        <v>0</v>
      </c>
      <c r="Z1645" s="0" t="n">
        <v>1</v>
      </c>
      <c r="AA1645" s="0" t="n">
        <v>5000000</v>
      </c>
      <c r="AB1645" s="0" t="n">
        <v>925.1</v>
      </c>
      <c r="AC1645" s="0" t="n">
        <v>0</v>
      </c>
      <c r="AD1645" s="0" t="s">
        <v>99</v>
      </c>
      <c r="AE1645" s="0" t="s">
        <v>99</v>
      </c>
      <c r="AH1645" s="0" t="n">
        <v>-100</v>
      </c>
      <c r="AI1645" s="0" t="s">
        <v>2133</v>
      </c>
      <c r="AJ1645" s="0" t="s">
        <v>32112</v>
      </c>
      <c r="AK1645" s="0" t="s">
        <v>31135</v>
      </c>
      <c r="AL1645" s="0" t="s">
        <v>2112</v>
      </c>
    </row>
    <row r="1646" customFormat="false" ht="15" hidden="false" customHeight="false" outlineLevel="0" collapsed="false">
      <c r="A1646" s="0" t="s">
        <v>35391</v>
      </c>
      <c r="B1646" s="0" t="s">
        <v>35392</v>
      </c>
      <c r="C1646" s="0" t="s">
        <v>27166</v>
      </c>
      <c r="D1646" s="0" t="s">
        <v>27166</v>
      </c>
      <c r="E1646" s="0" t="s">
        <v>35393</v>
      </c>
      <c r="F1646" s="0" t="s">
        <v>498</v>
      </c>
      <c r="G1646" s="0" t="n">
        <v>3</v>
      </c>
      <c r="H1646" s="0" t="n">
        <v>1</v>
      </c>
      <c r="I1646" s="0" t="n">
        <v>0.01</v>
      </c>
      <c r="J1646" s="0" t="n">
        <v>611.08</v>
      </c>
      <c r="K1646" s="0" t="n">
        <v>0.2</v>
      </c>
      <c r="L1646" s="0" t="n">
        <v>87.07</v>
      </c>
      <c r="M1646" s="0" t="n">
        <v>86.89</v>
      </c>
      <c r="N1646" s="0" t="n">
        <v>86.57</v>
      </c>
      <c r="O1646" s="0" t="n">
        <v>87.07</v>
      </c>
      <c r="P1646" s="0" t="n">
        <v>0</v>
      </c>
      <c r="Q1646" s="0" t="n">
        <v>0</v>
      </c>
      <c r="R1646" s="0" t="n">
        <v>0</v>
      </c>
      <c r="S1646" s="0" t="n">
        <v>87.26</v>
      </c>
      <c r="T1646" s="0" t="n">
        <v>89.52</v>
      </c>
      <c r="U1646" s="0" t="n">
        <v>87.02</v>
      </c>
      <c r="V1646" s="0" t="n">
        <v>89.52</v>
      </c>
      <c r="W1646" s="0" t="n">
        <v>19730</v>
      </c>
      <c r="X1646" s="0" t="n">
        <v>87.01</v>
      </c>
      <c r="Y1646" s="0" t="n">
        <v>87.08</v>
      </c>
      <c r="Z1646" s="0" t="n">
        <v>14</v>
      </c>
      <c r="AA1646" s="0" t="n">
        <v>96142</v>
      </c>
      <c r="AB1646" s="0" t="n">
        <v>532.07</v>
      </c>
      <c r="AC1646" s="0" t="n">
        <v>0</v>
      </c>
      <c r="AD1646" s="0" t="s">
        <v>99</v>
      </c>
      <c r="AE1646" s="0" t="s">
        <v>99</v>
      </c>
      <c r="AH1646" s="0" t="n">
        <v>6</v>
      </c>
      <c r="AI1646" s="0" t="s">
        <v>2133</v>
      </c>
      <c r="AJ1646" s="0" t="s">
        <v>32112</v>
      </c>
      <c r="AK1646" s="0" t="s">
        <v>31135</v>
      </c>
      <c r="AL1646" s="0" t="s">
        <v>2112</v>
      </c>
    </row>
    <row r="1647" customFormat="false" ht="15" hidden="false" customHeight="false" outlineLevel="0" collapsed="false">
      <c r="A1647" s="0" t="s">
        <v>35394</v>
      </c>
      <c r="B1647" s="0" t="s">
        <v>35395</v>
      </c>
      <c r="C1647" s="0" t="s">
        <v>21255</v>
      </c>
      <c r="D1647" s="0" t="s">
        <v>21255</v>
      </c>
      <c r="E1647" s="0" t="s">
        <v>35396</v>
      </c>
      <c r="F1647" s="0" t="s">
        <v>498</v>
      </c>
      <c r="G1647" s="0" t="n">
        <v>3</v>
      </c>
      <c r="H1647" s="0" t="n">
        <v>1</v>
      </c>
      <c r="I1647" s="0" t="n">
        <v>0.01</v>
      </c>
      <c r="J1647" s="0" t="n">
        <v>749.98</v>
      </c>
      <c r="K1647" s="0" t="n">
        <v>0.35</v>
      </c>
      <c r="L1647" s="0" t="n">
        <v>88.6</v>
      </c>
      <c r="M1647" s="0" t="n">
        <v>88.29</v>
      </c>
      <c r="N1647" s="0" t="n">
        <v>88.08</v>
      </c>
      <c r="O1647" s="0" t="n">
        <v>88.6</v>
      </c>
      <c r="P1647" s="0" t="n">
        <v>0</v>
      </c>
      <c r="Q1647" s="0" t="n">
        <v>0</v>
      </c>
      <c r="R1647" s="0" t="n">
        <v>0</v>
      </c>
      <c r="S1647" s="0" t="n">
        <v>88.34</v>
      </c>
      <c r="T1647" s="0" t="n">
        <v>89.45</v>
      </c>
      <c r="U1647" s="0" t="n">
        <v>88.03</v>
      </c>
      <c r="V1647" s="0" t="n">
        <v>89.45</v>
      </c>
      <c r="W1647" s="0" t="n">
        <v>330586</v>
      </c>
      <c r="X1647" s="0" t="n">
        <v>88.41</v>
      </c>
      <c r="Y1647" s="0" t="n">
        <v>88.7</v>
      </c>
      <c r="Z1647" s="0" t="n">
        <v>53</v>
      </c>
      <c r="AA1647" s="0" t="n">
        <v>300000</v>
      </c>
      <c r="AB1647" s="0" t="n">
        <v>664.48</v>
      </c>
      <c r="AC1647" s="0" t="n">
        <v>0</v>
      </c>
      <c r="AD1647" s="0" t="s">
        <v>99</v>
      </c>
      <c r="AE1647" s="0" t="s">
        <v>99</v>
      </c>
      <c r="AH1647" s="0" t="n">
        <v>6</v>
      </c>
      <c r="AI1647" s="0" t="s">
        <v>2133</v>
      </c>
      <c r="AJ1647" s="0" t="s">
        <v>32112</v>
      </c>
      <c r="AK1647" s="0" t="s">
        <v>31135</v>
      </c>
      <c r="AL1647" s="0" t="s">
        <v>2112</v>
      </c>
    </row>
    <row r="1648" customFormat="false" ht="15" hidden="false" customHeight="false" outlineLevel="0" collapsed="false">
      <c r="A1648" s="0" t="s">
        <v>35397</v>
      </c>
      <c r="B1648" s="0" t="s">
        <v>35398</v>
      </c>
      <c r="C1648" s="0" t="s">
        <v>22294</v>
      </c>
      <c r="D1648" s="0" t="s">
        <v>22294</v>
      </c>
      <c r="E1648" s="0" t="s">
        <v>35399</v>
      </c>
      <c r="F1648" s="0" t="s">
        <v>498</v>
      </c>
      <c r="G1648" s="0" t="n">
        <v>3</v>
      </c>
      <c r="H1648" s="0" t="n">
        <v>1</v>
      </c>
      <c r="I1648" s="0" t="n">
        <v>0.01</v>
      </c>
      <c r="J1648" s="0" t="n">
        <v>800.02</v>
      </c>
      <c r="K1648" s="0" t="n">
        <v>-0.14</v>
      </c>
      <c r="L1648" s="0" t="n">
        <v>87.45</v>
      </c>
      <c r="M1648" s="0" t="n">
        <v>87.57</v>
      </c>
      <c r="N1648" s="0" t="n">
        <v>87.31</v>
      </c>
      <c r="O1648" s="0" t="n">
        <v>87.47</v>
      </c>
      <c r="P1648" s="0" t="n">
        <v>0</v>
      </c>
      <c r="Q1648" s="0" t="n">
        <v>0</v>
      </c>
      <c r="R1648" s="0" t="n">
        <v>0</v>
      </c>
      <c r="S1648" s="0" t="n">
        <v>87.69</v>
      </c>
      <c r="T1648" s="0" t="n">
        <v>88.45</v>
      </c>
      <c r="U1648" s="0" t="n">
        <v>87.35</v>
      </c>
      <c r="V1648" s="0" t="n">
        <v>88.45</v>
      </c>
      <c r="W1648" s="0" t="n">
        <v>390754</v>
      </c>
      <c r="X1648" s="0" t="n">
        <v>87.46</v>
      </c>
      <c r="Y1648" s="0" t="n">
        <v>87.78</v>
      </c>
      <c r="Z1648" s="0" t="n">
        <v>69</v>
      </c>
      <c r="AA1648" s="0" t="n">
        <v>300000</v>
      </c>
      <c r="AB1648" s="0" t="n">
        <v>17490.44</v>
      </c>
      <c r="AC1648" s="0" t="n">
        <v>0</v>
      </c>
      <c r="AD1648" s="0" t="s">
        <v>99</v>
      </c>
      <c r="AE1648" s="0" t="s">
        <v>99</v>
      </c>
      <c r="AH1648" s="0" t="n">
        <v>6</v>
      </c>
      <c r="AI1648" s="0" t="s">
        <v>2133</v>
      </c>
      <c r="AJ1648" s="0" t="s">
        <v>32112</v>
      </c>
      <c r="AK1648" s="0" t="s">
        <v>31135</v>
      </c>
      <c r="AL1648" s="0" t="s">
        <v>2112</v>
      </c>
    </row>
    <row r="1649" customFormat="false" ht="15" hidden="false" customHeight="false" outlineLevel="0" collapsed="false">
      <c r="A1649" s="0" t="s">
        <v>35400</v>
      </c>
      <c r="B1649" s="0" t="s">
        <v>35401</v>
      </c>
      <c r="C1649" s="0" t="s">
        <v>26802</v>
      </c>
      <c r="D1649" s="0" t="s">
        <v>26802</v>
      </c>
      <c r="E1649" s="0" t="s">
        <v>35402</v>
      </c>
      <c r="F1649" s="0" t="s">
        <v>498</v>
      </c>
      <c r="G1649" s="0" t="n">
        <v>3</v>
      </c>
      <c r="H1649" s="0" t="n">
        <v>1</v>
      </c>
      <c r="I1649" s="0" t="n">
        <v>0.01</v>
      </c>
      <c r="J1649" s="0" t="n">
        <v>966.67</v>
      </c>
      <c r="K1649" s="0" t="n">
        <v>-0.14</v>
      </c>
      <c r="L1649" s="0" t="n">
        <v>87.5</v>
      </c>
      <c r="M1649" s="0" t="n">
        <v>87.62</v>
      </c>
      <c r="N1649" s="0" t="n">
        <v>87.79</v>
      </c>
      <c r="O1649" s="0" t="n">
        <v>87.57</v>
      </c>
      <c r="P1649" s="0" t="n">
        <v>0</v>
      </c>
      <c r="Q1649" s="0" t="n">
        <v>0</v>
      </c>
      <c r="R1649" s="0" t="n">
        <v>0</v>
      </c>
      <c r="S1649" s="0" t="n">
        <v>87.53</v>
      </c>
      <c r="T1649" s="0" t="n">
        <v>87.7</v>
      </c>
      <c r="U1649" s="0" t="n">
        <v>86.54</v>
      </c>
      <c r="V1649" s="0" t="n">
        <v>87.7</v>
      </c>
      <c r="W1649" s="0" t="n">
        <v>209832</v>
      </c>
      <c r="X1649" s="0" t="n">
        <v>87.33</v>
      </c>
      <c r="Y1649" s="0" t="n">
        <v>87.5</v>
      </c>
      <c r="Z1649" s="0" t="n">
        <v>40</v>
      </c>
      <c r="AA1649" s="0" t="n">
        <v>278894</v>
      </c>
      <c r="AB1649" s="0" t="n">
        <v>2537.51</v>
      </c>
      <c r="AC1649" s="0" t="n">
        <v>0</v>
      </c>
      <c r="AD1649" s="0" t="s">
        <v>99</v>
      </c>
      <c r="AE1649" s="0" t="s">
        <v>99</v>
      </c>
      <c r="AH1649" s="0" t="n">
        <v>6</v>
      </c>
      <c r="AI1649" s="0" t="s">
        <v>2133</v>
      </c>
      <c r="AJ1649" s="0" t="s">
        <v>32112</v>
      </c>
      <c r="AK1649" s="0" t="s">
        <v>31135</v>
      </c>
      <c r="AL1649" s="0" t="s">
        <v>2112</v>
      </c>
    </row>
    <row r="1650" customFormat="false" ht="15" hidden="false" customHeight="false" outlineLevel="0" collapsed="false">
      <c r="A1650" s="0" t="s">
        <v>35403</v>
      </c>
      <c r="B1650" s="0" t="s">
        <v>35404</v>
      </c>
      <c r="C1650" s="0" t="s">
        <v>35405</v>
      </c>
      <c r="D1650" s="0" t="s">
        <v>35405</v>
      </c>
      <c r="E1650" s="0" t="s">
        <v>35406</v>
      </c>
      <c r="F1650" s="0" t="s">
        <v>498</v>
      </c>
      <c r="G1650" s="0" t="n">
        <v>3</v>
      </c>
      <c r="H1650" s="0" t="n">
        <v>1</v>
      </c>
      <c r="I1650" s="0" t="n">
        <v>0.01</v>
      </c>
      <c r="J1650" s="0" t="n">
        <v>1000</v>
      </c>
      <c r="K1650" s="0" t="n">
        <v>0</v>
      </c>
      <c r="L1650" s="0" t="n">
        <v>99.9</v>
      </c>
      <c r="M1650" s="0" t="n">
        <v>99.9</v>
      </c>
      <c r="N1650" s="0" t="n">
        <v>100</v>
      </c>
      <c r="O1650" s="0" t="n">
        <v>99.9</v>
      </c>
      <c r="P1650" s="0" t="n">
        <v>0</v>
      </c>
      <c r="Q1650" s="0" t="n">
        <v>0</v>
      </c>
      <c r="R1650" s="0" t="n">
        <v>0</v>
      </c>
      <c r="S1650" s="0" t="n">
        <v>99.95</v>
      </c>
      <c r="T1650" s="0" t="n">
        <v>100</v>
      </c>
      <c r="U1650" s="0" t="n">
        <v>99.9</v>
      </c>
      <c r="V1650" s="0" t="n">
        <v>100</v>
      </c>
      <c r="W1650" s="0" t="n">
        <v>1999</v>
      </c>
      <c r="X1650" s="0" t="n">
        <v>99.9</v>
      </c>
      <c r="Y1650" s="0" t="n">
        <v>100</v>
      </c>
      <c r="Z1650" s="0" t="n">
        <v>2</v>
      </c>
      <c r="AA1650" s="0" t="n">
        <v>5000000</v>
      </c>
      <c r="AB1650" s="0" t="n">
        <v>999</v>
      </c>
      <c r="AC1650" s="0" t="n">
        <v>0</v>
      </c>
      <c r="AD1650" s="0" t="s">
        <v>99</v>
      </c>
      <c r="AE1650" s="0" t="s">
        <v>99</v>
      </c>
      <c r="AH1650" s="0" t="n">
        <v>800</v>
      </c>
      <c r="AI1650" s="0" t="s">
        <v>2133</v>
      </c>
      <c r="AJ1650" s="0" t="s">
        <v>32112</v>
      </c>
      <c r="AK1650" s="0" t="s">
        <v>31135</v>
      </c>
      <c r="AL1650" s="0" t="s">
        <v>2112</v>
      </c>
    </row>
    <row r="1651" customFormat="false" ht="15" hidden="false" customHeight="false" outlineLevel="0" collapsed="false">
      <c r="A1651" s="0" t="s">
        <v>35407</v>
      </c>
      <c r="B1651" s="0" t="s">
        <v>35408</v>
      </c>
      <c r="C1651" s="0" t="s">
        <v>23656</v>
      </c>
      <c r="D1651" s="0" t="s">
        <v>23656</v>
      </c>
      <c r="E1651" s="0" t="s">
        <v>35409</v>
      </c>
      <c r="F1651" s="0" t="s">
        <v>498</v>
      </c>
      <c r="G1651" s="0" t="n">
        <v>3</v>
      </c>
      <c r="H1651" s="0" t="n">
        <v>1</v>
      </c>
      <c r="I1651" s="0" t="n">
        <v>0.01</v>
      </c>
      <c r="J1651" s="0" t="n">
        <v>1000</v>
      </c>
      <c r="K1651" s="0" t="n">
        <v>-0.61</v>
      </c>
      <c r="L1651" s="0" t="n">
        <v>96.27</v>
      </c>
      <c r="M1651" s="0" t="n">
        <v>96.86</v>
      </c>
      <c r="N1651" s="0" t="n">
        <v>95.62</v>
      </c>
      <c r="O1651" s="0" t="n">
        <v>96.29</v>
      </c>
      <c r="P1651" s="0" t="n">
        <v>0</v>
      </c>
      <c r="Q1651" s="0" t="n">
        <v>0</v>
      </c>
      <c r="R1651" s="0" t="n">
        <v>0</v>
      </c>
      <c r="S1651" s="0" t="n">
        <v>96.8</v>
      </c>
      <c r="T1651" s="0" t="n">
        <v>96.88</v>
      </c>
      <c r="U1651" s="0" t="n">
        <v>96.27</v>
      </c>
      <c r="V1651" s="0" t="n">
        <v>96.88</v>
      </c>
      <c r="W1651" s="0" t="n">
        <v>611777</v>
      </c>
      <c r="X1651" s="0" t="n">
        <v>96.27</v>
      </c>
      <c r="Y1651" s="0" t="n">
        <v>96.28</v>
      </c>
      <c r="Z1651" s="0" t="n">
        <v>36</v>
      </c>
      <c r="AA1651" s="0" t="n">
        <v>7500000</v>
      </c>
      <c r="AB1651" s="0" t="n">
        <v>962.7</v>
      </c>
      <c r="AC1651" s="0" t="n">
        <v>0</v>
      </c>
      <c r="AD1651" s="0" t="s">
        <v>99</v>
      </c>
      <c r="AE1651" s="0" t="s">
        <v>99</v>
      </c>
      <c r="AH1651" s="0" t="n">
        <v>800</v>
      </c>
      <c r="AI1651" s="0" t="s">
        <v>2133</v>
      </c>
      <c r="AJ1651" s="0" t="s">
        <v>32112</v>
      </c>
      <c r="AK1651" s="0" t="s">
        <v>31135</v>
      </c>
      <c r="AL1651" s="0" t="s">
        <v>2112</v>
      </c>
    </row>
    <row r="1652" customFormat="false" ht="15" hidden="false" customHeight="false" outlineLevel="0" collapsed="false">
      <c r="A1652" s="0" t="s">
        <v>35410</v>
      </c>
      <c r="B1652" s="0" t="s">
        <v>35411</v>
      </c>
      <c r="C1652" s="0" t="s">
        <v>35412</v>
      </c>
      <c r="D1652" s="0" t="s">
        <v>35412</v>
      </c>
      <c r="E1652" s="0" t="s">
        <v>35413</v>
      </c>
      <c r="F1652" s="0" t="s">
        <v>1987</v>
      </c>
      <c r="G1652" s="0" t="n">
        <v>3</v>
      </c>
      <c r="H1652" s="0" t="n">
        <v>1</v>
      </c>
      <c r="I1652" s="0" t="n">
        <v>0.01</v>
      </c>
      <c r="J1652" s="0" t="n">
        <v>10000000</v>
      </c>
      <c r="K1652" s="0" t="n">
        <v>0</v>
      </c>
      <c r="L1652" s="0" t="n">
        <v>0</v>
      </c>
      <c r="M1652" s="0" t="n">
        <v>0</v>
      </c>
      <c r="N1652" s="0" t="n">
        <v>0</v>
      </c>
      <c r="O1652" s="0" t="n">
        <v>0</v>
      </c>
      <c r="P1652" s="0" t="n">
        <v>0</v>
      </c>
      <c r="Q1652" s="0" t="n">
        <v>0</v>
      </c>
      <c r="R1652" s="0" t="n">
        <v>0</v>
      </c>
      <c r="S1652" s="0" t="n">
        <v>0</v>
      </c>
      <c r="T1652" s="0" t="n">
        <v>0</v>
      </c>
      <c r="U1652" s="0" t="n">
        <v>0</v>
      </c>
      <c r="V1652" s="0" t="n">
        <v>0</v>
      </c>
      <c r="W1652" s="0" t="n">
        <v>0</v>
      </c>
      <c r="X1652" s="0" t="n">
        <v>0</v>
      </c>
      <c r="Y1652" s="0" t="n">
        <v>99.99</v>
      </c>
      <c r="Z1652" s="0" t="n">
        <v>0</v>
      </c>
      <c r="AA1652" s="0" t="n">
        <v>72</v>
      </c>
      <c r="AB1652" s="0" t="n">
        <v>0</v>
      </c>
      <c r="AC1652" s="0" t="n">
        <v>0</v>
      </c>
      <c r="AD1652" s="0" t="s">
        <v>99</v>
      </c>
      <c r="AE1652" s="0" t="s">
        <v>99</v>
      </c>
      <c r="AF1652" s="0" t="s">
        <v>30149</v>
      </c>
      <c r="AH1652" s="0" t="n">
        <v>0</v>
      </c>
      <c r="AI1652" s="0" t="s">
        <v>2133</v>
      </c>
      <c r="AJ1652" s="0" t="s">
        <v>32112</v>
      </c>
      <c r="AK1652" s="0" t="s">
        <v>31143</v>
      </c>
      <c r="AL1652" s="0" t="s">
        <v>2112</v>
      </c>
    </row>
    <row r="1653" customFormat="false" ht="15" hidden="false" customHeight="false" outlineLevel="0" collapsed="false">
      <c r="A1653" s="0" t="s">
        <v>35414</v>
      </c>
      <c r="B1653" s="0" t="s">
        <v>35415</v>
      </c>
      <c r="C1653" s="0" t="s">
        <v>35416</v>
      </c>
      <c r="D1653" s="0" t="s">
        <v>35416</v>
      </c>
      <c r="E1653" s="0" t="s">
        <v>35417</v>
      </c>
      <c r="F1653" s="0" t="s">
        <v>498</v>
      </c>
      <c r="G1653" s="0" t="n">
        <v>1</v>
      </c>
      <c r="H1653" s="0" t="n">
        <v>1</v>
      </c>
      <c r="I1653" s="0" t="n">
        <v>0.01</v>
      </c>
      <c r="J1653" s="0" t="n">
        <v>1000</v>
      </c>
      <c r="K1653" s="0" t="n">
        <v>0.02</v>
      </c>
      <c r="L1653" s="0" t="n">
        <v>97.43</v>
      </c>
      <c r="M1653" s="0" t="n">
        <v>97.41</v>
      </c>
      <c r="N1653" s="0" t="n">
        <v>97.2</v>
      </c>
      <c r="O1653" s="0" t="n">
        <v>97.42</v>
      </c>
      <c r="P1653" s="0" t="n">
        <v>0</v>
      </c>
      <c r="Q1653" s="0" t="n">
        <v>0</v>
      </c>
      <c r="R1653" s="0" t="n">
        <v>0</v>
      </c>
      <c r="S1653" s="0" t="n">
        <v>97.53</v>
      </c>
      <c r="T1653" s="0" t="n">
        <v>97.46</v>
      </c>
      <c r="U1653" s="0" t="n">
        <v>97.23</v>
      </c>
      <c r="V1653" s="0" t="n">
        <v>97.96</v>
      </c>
      <c r="W1653" s="0" t="n">
        <v>2351806</v>
      </c>
      <c r="X1653" s="0" t="n">
        <v>97.43</v>
      </c>
      <c r="Y1653" s="0" t="n">
        <v>97.45</v>
      </c>
      <c r="Z1653" s="0" t="n">
        <v>92</v>
      </c>
      <c r="AA1653" s="0" t="n">
        <v>10000000</v>
      </c>
      <c r="AB1653" s="0" t="n">
        <v>7794.4</v>
      </c>
      <c r="AC1653" s="0" t="n">
        <v>0</v>
      </c>
      <c r="AD1653" s="0" t="s">
        <v>99</v>
      </c>
      <c r="AE1653" s="0" t="s">
        <v>99</v>
      </c>
      <c r="AH1653" s="0" t="n">
        <v>-100</v>
      </c>
      <c r="AI1653" s="0" t="s">
        <v>2133</v>
      </c>
      <c r="AJ1653" s="0" t="s">
        <v>32112</v>
      </c>
      <c r="AK1653" s="0" t="s">
        <v>31135</v>
      </c>
      <c r="AL1653" s="0" t="s">
        <v>2112</v>
      </c>
    </row>
    <row r="1654" customFormat="false" ht="15" hidden="false" customHeight="false" outlineLevel="0" collapsed="false">
      <c r="A1654" s="0" t="s">
        <v>35418</v>
      </c>
      <c r="B1654" s="0" t="s">
        <v>35419</v>
      </c>
      <c r="C1654" s="0" t="s">
        <v>35420</v>
      </c>
      <c r="D1654" s="0" t="s">
        <v>35420</v>
      </c>
      <c r="E1654" s="0" t="s">
        <v>35421</v>
      </c>
      <c r="F1654" s="0" t="s">
        <v>498</v>
      </c>
      <c r="G1654" s="0" t="n">
        <v>1</v>
      </c>
      <c r="H1654" s="0" t="n">
        <v>1</v>
      </c>
      <c r="I1654" s="0" t="n">
        <v>0.01</v>
      </c>
      <c r="J1654" s="0" t="n">
        <v>1000</v>
      </c>
      <c r="K1654" s="0" t="n">
        <v>-0.33</v>
      </c>
      <c r="L1654" s="0" t="n">
        <v>92.98</v>
      </c>
      <c r="M1654" s="0" t="n">
        <v>93.29</v>
      </c>
      <c r="N1654" s="0" t="n">
        <v>93.25</v>
      </c>
      <c r="O1654" s="0" t="n">
        <v>92.89</v>
      </c>
      <c r="P1654" s="0" t="n">
        <v>0</v>
      </c>
      <c r="Q1654" s="0" t="n">
        <v>0</v>
      </c>
      <c r="R1654" s="0" t="n">
        <v>0</v>
      </c>
      <c r="S1654" s="0" t="n">
        <v>93.02</v>
      </c>
      <c r="T1654" s="0" t="n">
        <v>92.88</v>
      </c>
      <c r="U1654" s="0" t="n">
        <v>92.79</v>
      </c>
      <c r="V1654" s="0" t="n">
        <v>93.29</v>
      </c>
      <c r="W1654" s="0" t="n">
        <v>1880823</v>
      </c>
      <c r="X1654" s="0" t="n">
        <v>92.85</v>
      </c>
      <c r="Y1654" s="0" t="n">
        <v>92.99</v>
      </c>
      <c r="Z1654" s="0" t="n">
        <v>126</v>
      </c>
      <c r="AA1654" s="0" t="n">
        <v>15000000</v>
      </c>
      <c r="AB1654" s="0" t="n">
        <v>1859.6</v>
      </c>
      <c r="AC1654" s="0" t="n">
        <v>0</v>
      </c>
      <c r="AD1654" s="0" t="s">
        <v>99</v>
      </c>
      <c r="AE1654" s="0" t="s">
        <v>99</v>
      </c>
      <c r="AH1654" s="0" t="n">
        <v>-100</v>
      </c>
      <c r="AI1654" s="0" t="s">
        <v>2133</v>
      </c>
      <c r="AJ1654" s="0" t="s">
        <v>32112</v>
      </c>
      <c r="AK1654" s="0" t="s">
        <v>31135</v>
      </c>
      <c r="AL1654" s="0" t="s">
        <v>2112</v>
      </c>
    </row>
    <row r="1655" customFormat="false" ht="15" hidden="false" customHeight="false" outlineLevel="0" collapsed="false">
      <c r="A1655" s="0" t="s">
        <v>35422</v>
      </c>
      <c r="B1655" s="0" t="s">
        <v>35423</v>
      </c>
      <c r="C1655" s="0" t="s">
        <v>35424</v>
      </c>
      <c r="D1655" s="0" t="s">
        <v>35424</v>
      </c>
      <c r="E1655" s="0" t="s">
        <v>35425</v>
      </c>
      <c r="F1655" s="0" t="s">
        <v>498</v>
      </c>
      <c r="G1655" s="0" t="n">
        <v>1</v>
      </c>
      <c r="H1655" s="0" t="n">
        <v>1</v>
      </c>
      <c r="I1655" s="0" t="n">
        <v>0.01</v>
      </c>
      <c r="J1655" s="0" t="n">
        <v>1000</v>
      </c>
      <c r="K1655" s="0" t="n">
        <v>0</v>
      </c>
      <c r="L1655" s="0" t="n">
        <v>0</v>
      </c>
      <c r="M1655" s="0" t="n">
        <v>0</v>
      </c>
      <c r="N1655" s="0" t="n">
        <v>0</v>
      </c>
      <c r="O1655" s="0" t="n">
        <v>0</v>
      </c>
      <c r="P1655" s="0" t="n">
        <v>0</v>
      </c>
      <c r="Q1655" s="0" t="n">
        <v>0</v>
      </c>
      <c r="R1655" s="0" t="n">
        <v>0</v>
      </c>
      <c r="S1655" s="0" t="n">
        <v>0</v>
      </c>
      <c r="T1655" s="0" t="n">
        <v>0</v>
      </c>
      <c r="U1655" s="0" t="n">
        <v>0</v>
      </c>
      <c r="V1655" s="0" t="n">
        <v>0</v>
      </c>
      <c r="W1655" s="0" t="n">
        <v>0</v>
      </c>
      <c r="X1655" s="0" t="n">
        <v>0</v>
      </c>
      <c r="Y1655" s="0" t="n">
        <v>0</v>
      </c>
      <c r="Z1655" s="0" t="n">
        <v>0</v>
      </c>
      <c r="AA1655" s="0" t="n">
        <v>10000000</v>
      </c>
      <c r="AB1655" s="0" t="n">
        <v>0</v>
      </c>
      <c r="AC1655" s="0" t="n">
        <v>0</v>
      </c>
      <c r="AD1655" s="0" t="s">
        <v>99</v>
      </c>
      <c r="AE1655" s="0" t="s">
        <v>99</v>
      </c>
      <c r="AH1655" s="0" t="n">
        <v>-100</v>
      </c>
      <c r="AI1655" s="0" t="s">
        <v>2133</v>
      </c>
      <c r="AJ1655" s="0" t="s">
        <v>32112</v>
      </c>
      <c r="AK1655" s="0" t="s">
        <v>31135</v>
      </c>
      <c r="AL1655" s="0" t="s">
        <v>2112</v>
      </c>
    </row>
    <row r="1656" customFormat="false" ht="15" hidden="false" customHeight="false" outlineLevel="0" collapsed="false">
      <c r="A1656" s="0" t="s">
        <v>35426</v>
      </c>
      <c r="B1656" s="0" t="s">
        <v>35427</v>
      </c>
      <c r="C1656" s="0" t="s">
        <v>23113</v>
      </c>
      <c r="D1656" s="0" t="s">
        <v>23113</v>
      </c>
      <c r="E1656" s="0" t="s">
        <v>35428</v>
      </c>
      <c r="F1656" s="0" t="s">
        <v>498</v>
      </c>
      <c r="G1656" s="0" t="n">
        <v>1</v>
      </c>
      <c r="H1656" s="0" t="n">
        <v>1</v>
      </c>
      <c r="I1656" s="0" t="n">
        <v>0.01</v>
      </c>
      <c r="J1656" s="0" t="n">
        <v>1000</v>
      </c>
      <c r="K1656" s="0" t="n">
        <v>-0.17</v>
      </c>
      <c r="L1656" s="0" t="n">
        <v>72.53</v>
      </c>
      <c r="M1656" s="0" t="n">
        <v>72.65</v>
      </c>
      <c r="N1656" s="0" t="n">
        <v>73</v>
      </c>
      <c r="O1656" s="0" t="n">
        <v>72.55</v>
      </c>
      <c r="P1656" s="0" t="n">
        <v>0</v>
      </c>
      <c r="Q1656" s="0" t="n">
        <v>0</v>
      </c>
      <c r="R1656" s="0" t="n">
        <v>0</v>
      </c>
      <c r="S1656" s="0" t="n">
        <v>72.6</v>
      </c>
      <c r="T1656" s="0" t="n">
        <v>72.61</v>
      </c>
      <c r="U1656" s="0" t="n">
        <v>72.35</v>
      </c>
      <c r="V1656" s="0" t="n">
        <v>72.65</v>
      </c>
      <c r="W1656" s="0" t="n">
        <v>1462834</v>
      </c>
      <c r="X1656" s="0" t="n">
        <v>72.53</v>
      </c>
      <c r="Y1656" s="0" t="n">
        <v>72.59</v>
      </c>
      <c r="Z1656" s="0" t="n">
        <v>161</v>
      </c>
      <c r="AA1656" s="0" t="n">
        <v>15000000</v>
      </c>
      <c r="AB1656" s="0" t="n">
        <v>4351.8</v>
      </c>
      <c r="AC1656" s="0" t="n">
        <v>0</v>
      </c>
      <c r="AD1656" s="0" t="s">
        <v>99</v>
      </c>
      <c r="AE1656" s="0" t="s">
        <v>99</v>
      </c>
      <c r="AH1656" s="0" t="n">
        <v>-100</v>
      </c>
      <c r="AI1656" s="0" t="s">
        <v>2133</v>
      </c>
      <c r="AJ1656" s="0" t="s">
        <v>32112</v>
      </c>
      <c r="AK1656" s="0" t="s">
        <v>31135</v>
      </c>
      <c r="AL1656" s="0" t="s">
        <v>2112</v>
      </c>
    </row>
    <row r="1657" customFormat="false" ht="15" hidden="false" customHeight="false" outlineLevel="0" collapsed="false">
      <c r="A1657" s="0" t="s">
        <v>35429</v>
      </c>
      <c r="B1657" s="0" t="s">
        <v>35430</v>
      </c>
      <c r="C1657" s="0" t="s">
        <v>35431</v>
      </c>
      <c r="D1657" s="0" t="s">
        <v>35431</v>
      </c>
      <c r="E1657" s="0" t="s">
        <v>35432</v>
      </c>
      <c r="F1657" s="0" t="s">
        <v>498</v>
      </c>
      <c r="G1657" s="0" t="n">
        <v>1</v>
      </c>
      <c r="H1657" s="0" t="n">
        <v>1</v>
      </c>
      <c r="I1657" s="0" t="n">
        <v>0.01</v>
      </c>
      <c r="J1657" s="0" t="n">
        <v>1000</v>
      </c>
      <c r="K1657" s="0" t="n">
        <v>1.68</v>
      </c>
      <c r="L1657" s="0" t="n">
        <v>78.21</v>
      </c>
      <c r="M1657" s="0" t="n">
        <v>76.92</v>
      </c>
      <c r="N1657" s="0" t="n">
        <v>77.28</v>
      </c>
      <c r="O1657" s="0" t="n">
        <v>78.21</v>
      </c>
      <c r="P1657" s="0" t="n">
        <v>0</v>
      </c>
      <c r="Q1657" s="0" t="n">
        <v>0</v>
      </c>
      <c r="R1657" s="0" t="n">
        <v>0</v>
      </c>
      <c r="S1657" s="0" t="n">
        <v>78.37</v>
      </c>
      <c r="T1657" s="0" t="n">
        <v>75.5</v>
      </c>
      <c r="U1657" s="0" t="n">
        <v>75.5</v>
      </c>
      <c r="V1657" s="0" t="n">
        <v>79</v>
      </c>
      <c r="W1657" s="0" t="n">
        <v>463142</v>
      </c>
      <c r="X1657" s="0" t="n">
        <v>78.17</v>
      </c>
      <c r="Y1657" s="0" t="n">
        <v>78.38</v>
      </c>
      <c r="Z1657" s="0" t="n">
        <v>67</v>
      </c>
      <c r="AA1657" s="0" t="n">
        <v>5000000</v>
      </c>
      <c r="AB1657" s="0" t="n">
        <v>7038.9</v>
      </c>
      <c r="AC1657" s="0" t="n">
        <v>0</v>
      </c>
      <c r="AD1657" s="0" t="s">
        <v>99</v>
      </c>
      <c r="AE1657" s="0" t="s">
        <v>99</v>
      </c>
      <c r="AH1657" s="0" t="n">
        <v>-100</v>
      </c>
      <c r="AI1657" s="0" t="s">
        <v>2133</v>
      </c>
      <c r="AJ1657" s="0" t="s">
        <v>32112</v>
      </c>
      <c r="AK1657" s="0" t="s">
        <v>31135</v>
      </c>
      <c r="AL1657" s="0" t="s">
        <v>2112</v>
      </c>
    </row>
    <row r="1658" customFormat="false" ht="15" hidden="false" customHeight="false" outlineLevel="0" collapsed="false">
      <c r="A1658" s="0" t="s">
        <v>35433</v>
      </c>
      <c r="B1658" s="0" t="s">
        <v>35434</v>
      </c>
      <c r="C1658" s="0" t="s">
        <v>35435</v>
      </c>
      <c r="D1658" s="0" t="s">
        <v>35435</v>
      </c>
      <c r="E1658" s="0" t="s">
        <v>35436</v>
      </c>
      <c r="F1658" s="0" t="s">
        <v>498</v>
      </c>
      <c r="G1658" s="0" t="n">
        <v>1</v>
      </c>
      <c r="H1658" s="0" t="n">
        <v>1</v>
      </c>
      <c r="I1658" s="0" t="n">
        <v>0.01</v>
      </c>
      <c r="J1658" s="0" t="n">
        <v>1000</v>
      </c>
      <c r="K1658" s="0" t="n">
        <v>0</v>
      </c>
      <c r="L1658" s="0" t="n">
        <v>0</v>
      </c>
      <c r="M1658" s="0" t="n">
        <v>0</v>
      </c>
      <c r="N1658" s="0" t="n">
        <v>0</v>
      </c>
      <c r="O1658" s="0" t="n">
        <v>0</v>
      </c>
      <c r="P1658" s="0" t="n">
        <v>0</v>
      </c>
      <c r="Q1658" s="0" t="n">
        <v>0</v>
      </c>
      <c r="R1658" s="0" t="n">
        <v>0</v>
      </c>
      <c r="S1658" s="0" t="n">
        <v>0</v>
      </c>
      <c r="T1658" s="0" t="n">
        <v>0</v>
      </c>
      <c r="U1658" s="0" t="n">
        <v>0</v>
      </c>
      <c r="V1658" s="0" t="n">
        <v>0</v>
      </c>
      <c r="W1658" s="0" t="n">
        <v>0</v>
      </c>
      <c r="X1658" s="0" t="n">
        <v>0</v>
      </c>
      <c r="Y1658" s="0" t="n">
        <v>0</v>
      </c>
      <c r="Z1658" s="0" t="n">
        <v>0</v>
      </c>
      <c r="AA1658" s="0" t="n">
        <v>7000000</v>
      </c>
      <c r="AB1658" s="0" t="n">
        <v>0</v>
      </c>
      <c r="AC1658" s="0" t="n">
        <v>0</v>
      </c>
      <c r="AD1658" s="0" t="s">
        <v>99</v>
      </c>
      <c r="AE1658" s="0" t="s">
        <v>99</v>
      </c>
      <c r="AH1658" s="0" t="n">
        <v>-100</v>
      </c>
      <c r="AI1658" s="0" t="s">
        <v>2133</v>
      </c>
      <c r="AJ1658" s="0" t="s">
        <v>32112</v>
      </c>
      <c r="AK1658" s="0" t="s">
        <v>31135</v>
      </c>
      <c r="AL1658" s="0" t="s">
        <v>2112</v>
      </c>
    </row>
    <row r="1659" customFormat="false" ht="15" hidden="false" customHeight="false" outlineLevel="0" collapsed="false">
      <c r="A1659" s="0" t="s">
        <v>35437</v>
      </c>
      <c r="B1659" s="0" t="s">
        <v>35438</v>
      </c>
      <c r="C1659" s="0" t="s">
        <v>35439</v>
      </c>
      <c r="D1659" s="0" t="s">
        <v>35439</v>
      </c>
      <c r="E1659" s="0" t="s">
        <v>35440</v>
      </c>
      <c r="F1659" s="0" t="s">
        <v>498</v>
      </c>
      <c r="G1659" s="0" t="n">
        <v>1</v>
      </c>
      <c r="H1659" s="0" t="n">
        <v>1</v>
      </c>
      <c r="I1659" s="0" t="n">
        <v>0.01</v>
      </c>
      <c r="J1659" s="0" t="n">
        <v>1000</v>
      </c>
      <c r="K1659" s="0" t="n">
        <v>0</v>
      </c>
      <c r="L1659" s="0" t="n">
        <v>0</v>
      </c>
      <c r="M1659" s="0" t="n">
        <v>0</v>
      </c>
      <c r="N1659" s="0" t="n">
        <v>0</v>
      </c>
      <c r="O1659" s="0" t="n">
        <v>0</v>
      </c>
      <c r="P1659" s="0" t="n">
        <v>0</v>
      </c>
      <c r="Q1659" s="0" t="n">
        <v>0</v>
      </c>
      <c r="R1659" s="0" t="n">
        <v>0</v>
      </c>
      <c r="S1659" s="0" t="n">
        <v>0</v>
      </c>
      <c r="T1659" s="0" t="n">
        <v>0</v>
      </c>
      <c r="U1659" s="0" t="n">
        <v>0</v>
      </c>
      <c r="V1659" s="0" t="n">
        <v>0</v>
      </c>
      <c r="W1659" s="0" t="n">
        <v>0</v>
      </c>
      <c r="X1659" s="0" t="n">
        <v>0</v>
      </c>
      <c r="Y1659" s="0" t="n">
        <v>0</v>
      </c>
      <c r="Z1659" s="0" t="n">
        <v>0</v>
      </c>
      <c r="AA1659" s="0" t="n">
        <v>10000000</v>
      </c>
      <c r="AB1659" s="0" t="n">
        <v>0</v>
      </c>
      <c r="AC1659" s="0" t="n">
        <v>0</v>
      </c>
      <c r="AD1659" s="0" t="s">
        <v>99</v>
      </c>
      <c r="AE1659" s="0" t="s">
        <v>99</v>
      </c>
      <c r="AH1659" s="0" t="n">
        <v>-100</v>
      </c>
      <c r="AI1659" s="0" t="s">
        <v>2133</v>
      </c>
      <c r="AJ1659" s="0" t="s">
        <v>32112</v>
      </c>
      <c r="AK1659" s="0" t="s">
        <v>31135</v>
      </c>
      <c r="AL1659" s="0" t="s">
        <v>2112</v>
      </c>
    </row>
    <row r="1660" customFormat="false" ht="15" hidden="false" customHeight="false" outlineLevel="0" collapsed="false">
      <c r="A1660" s="0" t="s">
        <v>35441</v>
      </c>
      <c r="B1660" s="0" t="s">
        <v>35442</v>
      </c>
      <c r="C1660" s="0" t="s">
        <v>24827</v>
      </c>
      <c r="D1660" s="0" t="s">
        <v>24827</v>
      </c>
      <c r="E1660" s="0" t="s">
        <v>24829</v>
      </c>
      <c r="F1660" s="0" t="s">
        <v>498</v>
      </c>
      <c r="G1660" s="0" t="n">
        <v>1</v>
      </c>
      <c r="H1660" s="0" t="n">
        <v>1</v>
      </c>
      <c r="I1660" s="0" t="n">
        <v>0.01</v>
      </c>
      <c r="J1660" s="0" t="n">
        <v>1000</v>
      </c>
      <c r="K1660" s="0" t="n">
        <v>2.09</v>
      </c>
      <c r="L1660" s="0" t="n">
        <v>88</v>
      </c>
      <c r="M1660" s="0" t="n">
        <v>86.2</v>
      </c>
      <c r="N1660" s="0" t="n">
        <v>86.47</v>
      </c>
      <c r="O1660" s="0" t="n">
        <v>88</v>
      </c>
      <c r="P1660" s="0" t="n">
        <v>0</v>
      </c>
      <c r="Q1660" s="0" t="n">
        <v>0</v>
      </c>
      <c r="R1660" s="0" t="n">
        <v>0</v>
      </c>
      <c r="S1660" s="0" t="n">
        <v>87.66</v>
      </c>
      <c r="T1660" s="0" t="n">
        <v>86.99</v>
      </c>
      <c r="U1660" s="0" t="n">
        <v>86.2</v>
      </c>
      <c r="V1660" s="0" t="n">
        <v>88.03</v>
      </c>
      <c r="W1660" s="0" t="n">
        <v>6240431</v>
      </c>
      <c r="X1660" s="0" t="n">
        <v>88</v>
      </c>
      <c r="Y1660" s="0" t="n">
        <v>88.03</v>
      </c>
      <c r="Z1660" s="0" t="n">
        <v>275</v>
      </c>
      <c r="AA1660" s="0" t="n">
        <v>10000000</v>
      </c>
      <c r="AB1660" s="0" t="n">
        <v>1760</v>
      </c>
      <c r="AC1660" s="0" t="n">
        <v>0</v>
      </c>
      <c r="AD1660" s="0" t="s">
        <v>99</v>
      </c>
      <c r="AE1660" s="0" t="s">
        <v>99</v>
      </c>
      <c r="AH1660" s="0" t="n">
        <v>-100</v>
      </c>
      <c r="AI1660" s="0" t="s">
        <v>2133</v>
      </c>
      <c r="AJ1660" s="0" t="s">
        <v>32112</v>
      </c>
      <c r="AK1660" s="0" t="s">
        <v>31135</v>
      </c>
      <c r="AL1660" s="0" t="s">
        <v>2112</v>
      </c>
    </row>
    <row r="1661" customFormat="false" ht="15" hidden="false" customHeight="false" outlineLevel="0" collapsed="false">
      <c r="A1661" s="0" t="s">
        <v>35443</v>
      </c>
      <c r="B1661" s="0" t="s">
        <v>35444</v>
      </c>
      <c r="C1661" s="0" t="s">
        <v>25809</v>
      </c>
      <c r="D1661" s="0" t="s">
        <v>25809</v>
      </c>
      <c r="E1661" s="0" t="s">
        <v>35445</v>
      </c>
      <c r="F1661" s="0" t="s">
        <v>498</v>
      </c>
      <c r="G1661" s="0" t="n">
        <v>1</v>
      </c>
      <c r="H1661" s="0" t="n">
        <v>1</v>
      </c>
      <c r="I1661" s="0" t="n">
        <v>0.01</v>
      </c>
      <c r="J1661" s="0" t="n">
        <v>1000</v>
      </c>
      <c r="K1661" s="0" t="n">
        <v>0.13</v>
      </c>
      <c r="L1661" s="0" t="n">
        <v>84.49</v>
      </c>
      <c r="M1661" s="0" t="n">
        <v>84.38</v>
      </c>
      <c r="N1661" s="0" t="n">
        <v>84.38</v>
      </c>
      <c r="O1661" s="0" t="n">
        <v>84.49</v>
      </c>
      <c r="P1661" s="0" t="n">
        <v>0</v>
      </c>
      <c r="Q1661" s="0" t="n">
        <v>0</v>
      </c>
      <c r="R1661" s="0" t="n">
        <v>0</v>
      </c>
      <c r="S1661" s="0" t="n">
        <v>84.49</v>
      </c>
      <c r="T1661" s="0" t="n">
        <v>84.75</v>
      </c>
      <c r="U1661" s="0" t="n">
        <v>84.33</v>
      </c>
      <c r="V1661" s="0" t="n">
        <v>84.75</v>
      </c>
      <c r="W1661" s="0" t="n">
        <v>121662</v>
      </c>
      <c r="X1661" s="0" t="n">
        <v>84.48</v>
      </c>
      <c r="Y1661" s="0" t="n">
        <v>84.49</v>
      </c>
      <c r="Z1661" s="0" t="n">
        <v>44</v>
      </c>
      <c r="AA1661" s="0" t="n">
        <v>10000000</v>
      </c>
      <c r="AB1661" s="0" t="n">
        <v>844.9</v>
      </c>
      <c r="AC1661" s="0" t="n">
        <v>0</v>
      </c>
      <c r="AD1661" s="0" t="s">
        <v>99</v>
      </c>
      <c r="AE1661" s="0" t="s">
        <v>99</v>
      </c>
      <c r="AH1661" s="0" t="n">
        <v>-100</v>
      </c>
      <c r="AI1661" s="0" t="s">
        <v>2133</v>
      </c>
      <c r="AJ1661" s="0" t="s">
        <v>32112</v>
      </c>
      <c r="AK1661" s="0" t="s">
        <v>31135</v>
      </c>
      <c r="AL1661" s="0" t="s">
        <v>2112</v>
      </c>
    </row>
    <row r="1662" customFormat="false" ht="15" hidden="false" customHeight="false" outlineLevel="0" collapsed="false">
      <c r="A1662" s="0" t="s">
        <v>35446</v>
      </c>
      <c r="B1662" s="0" t="s">
        <v>35447</v>
      </c>
      <c r="C1662" s="0" t="s">
        <v>35448</v>
      </c>
      <c r="D1662" s="0" t="s">
        <v>35448</v>
      </c>
      <c r="E1662" s="0" t="s">
        <v>35449</v>
      </c>
      <c r="F1662" s="0" t="s">
        <v>498</v>
      </c>
      <c r="G1662" s="0" t="n">
        <v>1</v>
      </c>
      <c r="H1662" s="0" t="n">
        <v>1</v>
      </c>
      <c r="I1662" s="0" t="n">
        <v>0.01</v>
      </c>
      <c r="J1662" s="0" t="n">
        <v>1000</v>
      </c>
      <c r="K1662" s="0" t="n">
        <v>0.04</v>
      </c>
      <c r="L1662" s="0" t="n">
        <v>99.54</v>
      </c>
      <c r="M1662" s="0" t="n">
        <v>99.5</v>
      </c>
      <c r="N1662" s="0" t="n">
        <v>99.51</v>
      </c>
      <c r="O1662" s="0" t="n">
        <v>99.55</v>
      </c>
      <c r="P1662" s="0" t="n">
        <v>0</v>
      </c>
      <c r="Q1662" s="0" t="n">
        <v>0</v>
      </c>
      <c r="R1662" s="0" t="n">
        <v>0</v>
      </c>
      <c r="S1662" s="0" t="n">
        <v>99.6</v>
      </c>
      <c r="T1662" s="0" t="n">
        <v>99.57</v>
      </c>
      <c r="U1662" s="0" t="n">
        <v>99.5</v>
      </c>
      <c r="V1662" s="0" t="n">
        <v>99.77</v>
      </c>
      <c r="W1662" s="0" t="n">
        <v>41889365</v>
      </c>
      <c r="X1662" s="0" t="n">
        <v>99.54</v>
      </c>
      <c r="Y1662" s="0" t="n">
        <v>99.56</v>
      </c>
      <c r="Z1662" s="0" t="n">
        <v>440</v>
      </c>
      <c r="AA1662" s="0" t="n">
        <v>15000000</v>
      </c>
      <c r="AB1662" s="0" t="n">
        <v>10949.4</v>
      </c>
      <c r="AC1662" s="0" t="n">
        <v>0</v>
      </c>
      <c r="AD1662" s="0" t="s">
        <v>99</v>
      </c>
      <c r="AE1662" s="0" t="s">
        <v>99</v>
      </c>
      <c r="AH1662" s="0" t="n">
        <v>-100</v>
      </c>
      <c r="AI1662" s="0" t="s">
        <v>2133</v>
      </c>
      <c r="AJ1662" s="0" t="s">
        <v>32112</v>
      </c>
      <c r="AK1662" s="0" t="s">
        <v>31135</v>
      </c>
      <c r="AL1662" s="0" t="s">
        <v>2112</v>
      </c>
    </row>
    <row r="1663" customFormat="false" ht="15" hidden="false" customHeight="false" outlineLevel="0" collapsed="false">
      <c r="A1663" s="0" t="s">
        <v>35450</v>
      </c>
      <c r="B1663" s="0" t="s">
        <v>35451</v>
      </c>
      <c r="C1663" s="0" t="s">
        <v>35452</v>
      </c>
      <c r="D1663" s="0" t="s">
        <v>35452</v>
      </c>
      <c r="E1663" s="0" t="s">
        <v>35453</v>
      </c>
      <c r="F1663" s="0" t="s">
        <v>498</v>
      </c>
      <c r="G1663" s="0" t="n">
        <v>1</v>
      </c>
      <c r="H1663" s="0" t="n">
        <v>1</v>
      </c>
      <c r="I1663" s="0" t="n">
        <v>0.01</v>
      </c>
      <c r="J1663" s="0" t="n">
        <v>1000</v>
      </c>
      <c r="K1663" s="0" t="n">
        <v>0.04</v>
      </c>
      <c r="L1663" s="0" t="n">
        <v>96.68</v>
      </c>
      <c r="M1663" s="0" t="n">
        <v>96.64</v>
      </c>
      <c r="N1663" s="0" t="n">
        <v>96.6</v>
      </c>
      <c r="O1663" s="0" t="n">
        <v>96.7</v>
      </c>
      <c r="P1663" s="0" t="n">
        <v>0</v>
      </c>
      <c r="Q1663" s="0" t="n">
        <v>0</v>
      </c>
      <c r="R1663" s="0" t="n">
        <v>0</v>
      </c>
      <c r="S1663" s="0" t="n">
        <v>96.73</v>
      </c>
      <c r="T1663" s="0" t="n">
        <v>96.9</v>
      </c>
      <c r="U1663" s="0" t="n">
        <v>96.66</v>
      </c>
      <c r="V1663" s="0" t="n">
        <v>96.94</v>
      </c>
      <c r="W1663" s="0" t="n">
        <v>2291420</v>
      </c>
      <c r="X1663" s="0" t="n">
        <v>96.68</v>
      </c>
      <c r="Y1663" s="0" t="n">
        <v>96.7</v>
      </c>
      <c r="Z1663" s="0" t="n">
        <v>77</v>
      </c>
      <c r="AA1663" s="0" t="n">
        <v>20000000</v>
      </c>
      <c r="AB1663" s="0" t="n">
        <v>966.8</v>
      </c>
      <c r="AC1663" s="0" t="n">
        <v>0</v>
      </c>
      <c r="AD1663" s="0" t="s">
        <v>99</v>
      </c>
      <c r="AE1663" s="0" t="s">
        <v>99</v>
      </c>
      <c r="AH1663" s="0" t="n">
        <v>-100</v>
      </c>
      <c r="AI1663" s="0" t="s">
        <v>2133</v>
      </c>
      <c r="AJ1663" s="0" t="s">
        <v>32112</v>
      </c>
      <c r="AK1663" s="0" t="s">
        <v>31135</v>
      </c>
      <c r="AL1663" s="0" t="s">
        <v>2112</v>
      </c>
    </row>
    <row r="1664" customFormat="false" ht="15" hidden="false" customHeight="false" outlineLevel="0" collapsed="false">
      <c r="A1664" s="0" t="s">
        <v>35454</v>
      </c>
      <c r="B1664" s="0" t="s">
        <v>35455</v>
      </c>
      <c r="C1664" s="0" t="s">
        <v>35456</v>
      </c>
      <c r="D1664" s="0" t="s">
        <v>35456</v>
      </c>
      <c r="E1664" s="0" t="s">
        <v>35457</v>
      </c>
      <c r="F1664" s="0" t="s">
        <v>498</v>
      </c>
      <c r="G1664" s="0" t="n">
        <v>3</v>
      </c>
      <c r="H1664" s="0" t="n">
        <v>1</v>
      </c>
      <c r="I1664" s="0" t="n">
        <v>0.01</v>
      </c>
      <c r="J1664" s="0" t="n">
        <v>1000</v>
      </c>
      <c r="K1664" s="0" t="n">
        <v>0</v>
      </c>
      <c r="L1664" s="0" t="n">
        <v>0</v>
      </c>
      <c r="M1664" s="0" t="n">
        <v>0</v>
      </c>
      <c r="N1664" s="0" t="n">
        <v>0</v>
      </c>
      <c r="O1664" s="0" t="n">
        <v>0</v>
      </c>
      <c r="P1664" s="0" t="n">
        <v>0</v>
      </c>
      <c r="Q1664" s="0" t="n">
        <v>0</v>
      </c>
      <c r="R1664" s="0" t="n">
        <v>0</v>
      </c>
      <c r="S1664" s="0" t="n">
        <v>0</v>
      </c>
      <c r="T1664" s="0" t="n">
        <v>0</v>
      </c>
      <c r="U1664" s="0" t="n">
        <v>0</v>
      </c>
      <c r="V1664" s="0" t="n">
        <v>0</v>
      </c>
      <c r="W1664" s="0" t="n">
        <v>0</v>
      </c>
      <c r="X1664" s="0" t="n">
        <v>0</v>
      </c>
      <c r="Y1664" s="0" t="n">
        <v>0</v>
      </c>
      <c r="Z1664" s="0" t="n">
        <v>0</v>
      </c>
      <c r="AA1664" s="0" t="n">
        <v>5000000</v>
      </c>
      <c r="AB1664" s="0" t="n">
        <v>0</v>
      </c>
      <c r="AC1664" s="0" t="n">
        <v>0</v>
      </c>
      <c r="AD1664" s="0" t="s">
        <v>99</v>
      </c>
      <c r="AE1664" s="0" t="s">
        <v>99</v>
      </c>
      <c r="AH1664" s="0" t="n">
        <v>-100</v>
      </c>
      <c r="AI1664" s="0" t="s">
        <v>2133</v>
      </c>
      <c r="AJ1664" s="0" t="s">
        <v>32112</v>
      </c>
      <c r="AK1664" s="0" t="s">
        <v>31135</v>
      </c>
      <c r="AL1664" s="0" t="s">
        <v>2112</v>
      </c>
    </row>
    <row r="1665" customFormat="false" ht="15" hidden="false" customHeight="false" outlineLevel="0" collapsed="false">
      <c r="A1665" s="0" t="s">
        <v>35458</v>
      </c>
      <c r="B1665" s="0" t="s">
        <v>35459</v>
      </c>
      <c r="C1665" s="0" t="s">
        <v>35460</v>
      </c>
      <c r="D1665" s="0" t="s">
        <v>35460</v>
      </c>
      <c r="E1665" s="0" t="s">
        <v>35461</v>
      </c>
      <c r="F1665" s="0" t="s">
        <v>498</v>
      </c>
      <c r="G1665" s="0" t="n">
        <v>1</v>
      </c>
      <c r="H1665" s="0" t="n">
        <v>1</v>
      </c>
      <c r="I1665" s="0" t="n">
        <v>0.01</v>
      </c>
      <c r="J1665" s="0" t="n">
        <v>1000</v>
      </c>
      <c r="K1665" s="0" t="n">
        <v>0</v>
      </c>
      <c r="L1665" s="0" t="n">
        <v>0</v>
      </c>
      <c r="M1665" s="0" t="n">
        <v>100</v>
      </c>
      <c r="N1665" s="0" t="n">
        <v>0</v>
      </c>
      <c r="O1665" s="0" t="n">
        <v>100</v>
      </c>
      <c r="P1665" s="0" t="n">
        <v>0</v>
      </c>
      <c r="Q1665" s="0" t="n">
        <v>0</v>
      </c>
      <c r="R1665" s="0" t="n">
        <v>0</v>
      </c>
      <c r="S1665" s="0" t="n">
        <v>0</v>
      </c>
      <c r="T1665" s="0" t="n">
        <v>0</v>
      </c>
      <c r="U1665" s="0" t="n">
        <v>0</v>
      </c>
      <c r="V1665" s="0" t="n">
        <v>0</v>
      </c>
      <c r="W1665" s="0" t="n">
        <v>0</v>
      </c>
      <c r="X1665" s="0" t="n">
        <v>100.7</v>
      </c>
      <c r="Y1665" s="0" t="n">
        <v>0</v>
      </c>
      <c r="Z1665" s="0" t="n">
        <v>0</v>
      </c>
      <c r="AA1665" s="0" t="n">
        <v>10000000</v>
      </c>
      <c r="AB1665" s="0" t="n">
        <v>0</v>
      </c>
      <c r="AC1665" s="0" t="n">
        <v>0</v>
      </c>
      <c r="AD1665" s="0" t="s">
        <v>99</v>
      </c>
      <c r="AE1665" s="0" t="s">
        <v>99</v>
      </c>
      <c r="AH1665" s="0" t="n">
        <v>-100</v>
      </c>
      <c r="AI1665" s="0" t="s">
        <v>2133</v>
      </c>
      <c r="AJ1665" s="0" t="s">
        <v>32112</v>
      </c>
      <c r="AK1665" s="0" t="s">
        <v>31135</v>
      </c>
      <c r="AL1665" s="0" t="s">
        <v>2112</v>
      </c>
    </row>
    <row r="1666" customFormat="false" ht="15" hidden="false" customHeight="false" outlineLevel="0" collapsed="false">
      <c r="A1666" s="0" t="s">
        <v>35462</v>
      </c>
      <c r="B1666" s="0" t="s">
        <v>35463</v>
      </c>
      <c r="C1666" s="0" t="s">
        <v>24153</v>
      </c>
      <c r="D1666" s="0" t="s">
        <v>24153</v>
      </c>
      <c r="E1666" s="0" t="s">
        <v>35464</v>
      </c>
      <c r="F1666" s="0" t="s">
        <v>498</v>
      </c>
      <c r="G1666" s="0" t="n">
        <v>3</v>
      </c>
      <c r="H1666" s="0" t="n">
        <v>1</v>
      </c>
      <c r="I1666" s="0" t="n">
        <v>0.01</v>
      </c>
      <c r="J1666" s="0" t="n">
        <v>1000</v>
      </c>
      <c r="K1666" s="0" t="n">
        <v>-0.14</v>
      </c>
      <c r="L1666" s="0" t="n">
        <v>91</v>
      </c>
      <c r="M1666" s="0" t="n">
        <v>91.13</v>
      </c>
      <c r="N1666" s="0" t="n">
        <v>90.77</v>
      </c>
      <c r="O1666" s="0" t="n">
        <v>90.99</v>
      </c>
      <c r="P1666" s="0" t="n">
        <v>0</v>
      </c>
      <c r="Q1666" s="0" t="n">
        <v>0</v>
      </c>
      <c r="R1666" s="0" t="n">
        <v>0</v>
      </c>
      <c r="S1666" s="0" t="n">
        <v>90.92</v>
      </c>
      <c r="T1666" s="0" t="n">
        <v>90.61</v>
      </c>
      <c r="U1666" s="0" t="n">
        <v>90.6</v>
      </c>
      <c r="V1666" s="0" t="n">
        <v>91.44</v>
      </c>
      <c r="W1666" s="0" t="n">
        <v>320962</v>
      </c>
      <c r="X1666" s="0" t="n">
        <v>90.8</v>
      </c>
      <c r="Y1666" s="0" t="n">
        <v>91</v>
      </c>
      <c r="Z1666" s="0" t="n">
        <v>80</v>
      </c>
      <c r="AA1666" s="0" t="n">
        <v>25000000</v>
      </c>
      <c r="AB1666" s="0" t="n">
        <v>9100</v>
      </c>
      <c r="AC1666" s="0" t="n">
        <v>0</v>
      </c>
      <c r="AD1666" s="0" t="s">
        <v>99</v>
      </c>
      <c r="AE1666" s="0" t="s">
        <v>99</v>
      </c>
      <c r="AH1666" s="0" t="n">
        <v>8</v>
      </c>
      <c r="AI1666" s="0" t="s">
        <v>2133</v>
      </c>
      <c r="AJ1666" s="0" t="s">
        <v>32112</v>
      </c>
      <c r="AK1666" s="0" t="s">
        <v>31135</v>
      </c>
      <c r="AL1666" s="0" t="s">
        <v>2112</v>
      </c>
    </row>
    <row r="1667" customFormat="false" ht="15" hidden="false" customHeight="false" outlineLevel="0" collapsed="false">
      <c r="A1667" s="0" t="s">
        <v>35465</v>
      </c>
      <c r="B1667" s="0" t="s">
        <v>35466</v>
      </c>
      <c r="C1667" s="0" t="s">
        <v>23100</v>
      </c>
      <c r="D1667" s="0" t="s">
        <v>23100</v>
      </c>
      <c r="E1667" s="0" t="s">
        <v>35467</v>
      </c>
      <c r="F1667" s="0" t="s">
        <v>498</v>
      </c>
      <c r="G1667" s="0" t="n">
        <v>1</v>
      </c>
      <c r="H1667" s="0" t="n">
        <v>1</v>
      </c>
      <c r="I1667" s="0" t="n">
        <v>0.01</v>
      </c>
      <c r="J1667" s="0" t="n">
        <v>1000</v>
      </c>
      <c r="K1667" s="0" t="n">
        <v>-0.89</v>
      </c>
      <c r="L1667" s="0" t="n">
        <v>89.07</v>
      </c>
      <c r="M1667" s="0" t="n">
        <v>89.87</v>
      </c>
      <c r="N1667" s="0" t="n">
        <v>89.66</v>
      </c>
      <c r="O1667" s="0" t="n">
        <v>89.46</v>
      </c>
      <c r="P1667" s="0" t="n">
        <v>0</v>
      </c>
      <c r="Q1667" s="0" t="n">
        <v>0</v>
      </c>
      <c r="R1667" s="0" t="n">
        <v>0</v>
      </c>
      <c r="S1667" s="0" t="n">
        <v>89.18</v>
      </c>
      <c r="T1667" s="0" t="n">
        <v>89.09</v>
      </c>
      <c r="U1667" s="0" t="n">
        <v>88</v>
      </c>
      <c r="V1667" s="0" t="n">
        <v>90.55</v>
      </c>
      <c r="W1667" s="0" t="n">
        <v>3738274</v>
      </c>
      <c r="X1667" s="0" t="n">
        <v>88.74</v>
      </c>
      <c r="Y1667" s="0" t="n">
        <v>89.38</v>
      </c>
      <c r="Z1667" s="0" t="n">
        <v>149</v>
      </c>
      <c r="AA1667" s="0" t="n">
        <v>13500000</v>
      </c>
      <c r="AB1667" s="0" t="n">
        <v>890.7</v>
      </c>
      <c r="AC1667" s="0" t="n">
        <v>0</v>
      </c>
      <c r="AD1667" s="0" t="s">
        <v>99</v>
      </c>
      <c r="AE1667" s="0" t="s">
        <v>99</v>
      </c>
      <c r="AH1667" s="0" t="n">
        <v>8</v>
      </c>
      <c r="AI1667" s="0" t="s">
        <v>2133</v>
      </c>
      <c r="AJ1667" s="0" t="s">
        <v>32112</v>
      </c>
      <c r="AK1667" s="0" t="s">
        <v>31135</v>
      </c>
      <c r="AL1667" s="0" t="s">
        <v>2112</v>
      </c>
    </row>
    <row r="1668" customFormat="false" ht="15" hidden="false" customHeight="false" outlineLevel="0" collapsed="false">
      <c r="A1668" s="0" t="s">
        <v>35468</v>
      </c>
      <c r="B1668" s="0" t="s">
        <v>35469</v>
      </c>
      <c r="C1668" s="0" t="s">
        <v>26061</v>
      </c>
      <c r="D1668" s="0" t="s">
        <v>26061</v>
      </c>
      <c r="E1668" s="0" t="s">
        <v>35470</v>
      </c>
      <c r="F1668" s="0" t="s">
        <v>498</v>
      </c>
      <c r="G1668" s="0" t="n">
        <v>1</v>
      </c>
      <c r="H1668" s="0" t="n">
        <v>1</v>
      </c>
      <c r="I1668" s="0" t="n">
        <v>0.01</v>
      </c>
      <c r="J1668" s="0" t="n">
        <v>1000</v>
      </c>
      <c r="K1668" s="0" t="n">
        <v>-0.06</v>
      </c>
      <c r="L1668" s="0" t="n">
        <v>93.64</v>
      </c>
      <c r="M1668" s="0" t="n">
        <v>93.7</v>
      </c>
      <c r="N1668" s="0" t="n">
        <v>94.49</v>
      </c>
      <c r="O1668" s="0" t="n">
        <v>93.64</v>
      </c>
      <c r="P1668" s="0" t="n">
        <v>0</v>
      </c>
      <c r="Q1668" s="0" t="n">
        <v>0</v>
      </c>
      <c r="R1668" s="0" t="n">
        <v>0</v>
      </c>
      <c r="S1668" s="0" t="n">
        <v>93.83</v>
      </c>
      <c r="T1668" s="0" t="n">
        <v>94.56</v>
      </c>
      <c r="U1668" s="0" t="n">
        <v>93.16</v>
      </c>
      <c r="V1668" s="0" t="n">
        <v>94.56</v>
      </c>
      <c r="W1668" s="0" t="n">
        <v>144506</v>
      </c>
      <c r="X1668" s="0" t="n">
        <v>93.5</v>
      </c>
      <c r="Y1668" s="0" t="n">
        <v>93.64</v>
      </c>
      <c r="Z1668" s="0" t="n">
        <v>33</v>
      </c>
      <c r="AA1668" s="0" t="n">
        <v>17000000</v>
      </c>
      <c r="AB1668" s="0" t="n">
        <v>1872.8</v>
      </c>
      <c r="AC1668" s="0" t="n">
        <v>0</v>
      </c>
      <c r="AD1668" s="0" t="s">
        <v>99</v>
      </c>
      <c r="AE1668" s="0" t="s">
        <v>99</v>
      </c>
      <c r="AH1668" s="0" t="n">
        <v>8</v>
      </c>
      <c r="AI1668" s="0" t="s">
        <v>2133</v>
      </c>
      <c r="AJ1668" s="0" t="s">
        <v>32112</v>
      </c>
      <c r="AK1668" s="0" t="s">
        <v>31135</v>
      </c>
      <c r="AL1668" s="0" t="s">
        <v>2112</v>
      </c>
    </row>
    <row r="1669" customFormat="false" ht="15" hidden="false" customHeight="false" outlineLevel="0" collapsed="false">
      <c r="A1669" s="0" t="s">
        <v>35471</v>
      </c>
      <c r="B1669" s="0" t="s">
        <v>35472</v>
      </c>
      <c r="C1669" s="0" t="s">
        <v>18326</v>
      </c>
      <c r="D1669" s="0" t="s">
        <v>18326</v>
      </c>
      <c r="E1669" s="0" t="s">
        <v>35473</v>
      </c>
      <c r="F1669" s="0" t="s">
        <v>498</v>
      </c>
      <c r="G1669" s="0" t="n">
        <v>1</v>
      </c>
      <c r="H1669" s="0" t="n">
        <v>1</v>
      </c>
      <c r="I1669" s="0" t="n">
        <v>0.01</v>
      </c>
      <c r="J1669" s="0" t="n">
        <v>1000</v>
      </c>
      <c r="K1669" s="0" t="n">
        <v>-0.07</v>
      </c>
      <c r="L1669" s="0" t="n">
        <v>92.03</v>
      </c>
      <c r="M1669" s="0" t="n">
        <v>92.09</v>
      </c>
      <c r="N1669" s="0" t="n">
        <v>91.74</v>
      </c>
      <c r="O1669" s="0" t="n">
        <v>92.03</v>
      </c>
      <c r="P1669" s="0" t="n">
        <v>0</v>
      </c>
      <c r="Q1669" s="0" t="n">
        <v>0</v>
      </c>
      <c r="R1669" s="0" t="n">
        <v>0</v>
      </c>
      <c r="S1669" s="0" t="n">
        <v>91.76</v>
      </c>
      <c r="T1669" s="0" t="n">
        <v>92.06</v>
      </c>
      <c r="U1669" s="0" t="n">
        <v>91.51</v>
      </c>
      <c r="V1669" s="0" t="n">
        <v>92.12</v>
      </c>
      <c r="W1669" s="0" t="n">
        <v>1656326</v>
      </c>
      <c r="X1669" s="0" t="n">
        <v>91.9</v>
      </c>
      <c r="Y1669" s="0" t="n">
        <v>92.02</v>
      </c>
      <c r="Z1669" s="0" t="n">
        <v>121</v>
      </c>
      <c r="AA1669" s="0" t="n">
        <v>25000000</v>
      </c>
      <c r="AB1669" s="0" t="n">
        <v>33130.8</v>
      </c>
      <c r="AC1669" s="0" t="n">
        <v>0</v>
      </c>
      <c r="AD1669" s="0" t="s">
        <v>99</v>
      </c>
      <c r="AE1669" s="0" t="s">
        <v>99</v>
      </c>
      <c r="AH1669" s="0" t="n">
        <v>8</v>
      </c>
      <c r="AI1669" s="0" t="s">
        <v>2133</v>
      </c>
      <c r="AJ1669" s="0" t="s">
        <v>32112</v>
      </c>
      <c r="AK1669" s="0" t="s">
        <v>31135</v>
      </c>
      <c r="AL1669" s="0" t="s">
        <v>2112</v>
      </c>
    </row>
    <row r="1670" customFormat="false" ht="15" hidden="false" customHeight="false" outlineLevel="0" collapsed="false">
      <c r="A1670" s="0" t="s">
        <v>35474</v>
      </c>
      <c r="B1670" s="0" t="s">
        <v>35475</v>
      </c>
      <c r="C1670" s="0" t="s">
        <v>21552</v>
      </c>
      <c r="D1670" s="0" t="s">
        <v>21552</v>
      </c>
      <c r="E1670" s="0" t="s">
        <v>35476</v>
      </c>
      <c r="F1670" s="0" t="s">
        <v>498</v>
      </c>
      <c r="G1670" s="0" t="n">
        <v>1</v>
      </c>
      <c r="H1670" s="0" t="n">
        <v>1</v>
      </c>
      <c r="I1670" s="0" t="n">
        <v>0.01</v>
      </c>
      <c r="J1670" s="0" t="n">
        <v>1000</v>
      </c>
      <c r="K1670" s="0" t="n">
        <v>0.54</v>
      </c>
      <c r="L1670" s="0" t="n">
        <v>92.3</v>
      </c>
      <c r="M1670" s="0" t="n">
        <v>91.95</v>
      </c>
      <c r="N1670" s="0" t="n">
        <v>91.43</v>
      </c>
      <c r="O1670" s="0" t="n">
        <v>92.34</v>
      </c>
      <c r="P1670" s="0" t="n">
        <v>0</v>
      </c>
      <c r="Q1670" s="0" t="n">
        <v>0</v>
      </c>
      <c r="R1670" s="0" t="n">
        <v>0</v>
      </c>
      <c r="S1670" s="0" t="n">
        <v>92.1</v>
      </c>
      <c r="T1670" s="0" t="n">
        <v>92.01</v>
      </c>
      <c r="U1670" s="0" t="n">
        <v>91.61</v>
      </c>
      <c r="V1670" s="0" t="n">
        <v>93.99</v>
      </c>
      <c r="W1670" s="0" t="n">
        <v>1250664</v>
      </c>
      <c r="X1670" s="0" t="n">
        <v>92.3</v>
      </c>
      <c r="Y1670" s="0" t="n">
        <v>92.83</v>
      </c>
      <c r="Z1670" s="0" t="n">
        <v>81</v>
      </c>
      <c r="AA1670" s="0" t="n">
        <v>17000000</v>
      </c>
      <c r="AB1670" s="0" t="n">
        <v>9230</v>
      </c>
      <c r="AC1670" s="0" t="n">
        <v>0</v>
      </c>
      <c r="AD1670" s="0" t="s">
        <v>99</v>
      </c>
      <c r="AE1670" s="0" t="s">
        <v>99</v>
      </c>
      <c r="AH1670" s="0" t="n">
        <v>8</v>
      </c>
      <c r="AI1670" s="0" t="s">
        <v>2133</v>
      </c>
      <c r="AJ1670" s="0" t="s">
        <v>32112</v>
      </c>
      <c r="AK1670" s="0" t="s">
        <v>31135</v>
      </c>
      <c r="AL1670" s="0" t="s">
        <v>2112</v>
      </c>
    </row>
    <row r="1671" customFormat="false" ht="15" hidden="false" customHeight="false" outlineLevel="0" collapsed="false">
      <c r="A1671" s="0" t="s">
        <v>35477</v>
      </c>
      <c r="B1671" s="0" t="s">
        <v>35478</v>
      </c>
      <c r="C1671" s="0" t="s">
        <v>35479</v>
      </c>
      <c r="D1671" s="0" t="s">
        <v>35479</v>
      </c>
      <c r="E1671" s="0" t="s">
        <v>35480</v>
      </c>
      <c r="F1671" s="0" t="s">
        <v>498</v>
      </c>
      <c r="G1671" s="0" t="n">
        <v>1</v>
      </c>
      <c r="H1671" s="0" t="n">
        <v>1</v>
      </c>
      <c r="I1671" s="0" t="n">
        <v>0.01</v>
      </c>
      <c r="J1671" s="0" t="n">
        <v>1000</v>
      </c>
      <c r="K1671" s="0" t="n">
        <v>0</v>
      </c>
      <c r="L1671" s="0" t="n">
        <v>0</v>
      </c>
      <c r="M1671" s="0" t="n">
        <v>84.94</v>
      </c>
      <c r="N1671" s="0" t="n">
        <v>86.9</v>
      </c>
      <c r="O1671" s="0" t="n">
        <v>84.94</v>
      </c>
      <c r="P1671" s="0" t="n">
        <v>0</v>
      </c>
      <c r="Q1671" s="0" t="n">
        <v>0</v>
      </c>
      <c r="R1671" s="0" t="n">
        <v>0</v>
      </c>
      <c r="S1671" s="0" t="n">
        <v>0</v>
      </c>
      <c r="T1671" s="0" t="n">
        <v>0</v>
      </c>
      <c r="U1671" s="0" t="n">
        <v>0</v>
      </c>
      <c r="V1671" s="0" t="n">
        <v>0</v>
      </c>
      <c r="W1671" s="0" t="n">
        <v>0</v>
      </c>
      <c r="X1671" s="0" t="n">
        <v>84.16</v>
      </c>
      <c r="Y1671" s="0" t="n">
        <v>85.34</v>
      </c>
      <c r="Z1671" s="0" t="n">
        <v>0</v>
      </c>
      <c r="AA1671" s="0" t="n">
        <v>10000000</v>
      </c>
      <c r="AB1671" s="0" t="n">
        <v>0</v>
      </c>
      <c r="AC1671" s="0" t="n">
        <v>0</v>
      </c>
      <c r="AD1671" s="0" t="s">
        <v>99</v>
      </c>
      <c r="AE1671" s="0" t="s">
        <v>99</v>
      </c>
      <c r="AH1671" s="0" t="n">
        <v>-100</v>
      </c>
      <c r="AI1671" s="0" t="s">
        <v>2133</v>
      </c>
      <c r="AJ1671" s="0" t="s">
        <v>32112</v>
      </c>
      <c r="AK1671" s="0" t="s">
        <v>31135</v>
      </c>
      <c r="AL1671" s="0" t="s">
        <v>2112</v>
      </c>
    </row>
    <row r="1672" customFormat="false" ht="15" hidden="false" customHeight="false" outlineLevel="0" collapsed="false">
      <c r="A1672" s="0" t="s">
        <v>35481</v>
      </c>
      <c r="B1672" s="0" t="s">
        <v>35482</v>
      </c>
      <c r="C1672" s="0" t="s">
        <v>26541</v>
      </c>
      <c r="D1672" s="0" t="s">
        <v>26541</v>
      </c>
      <c r="E1672" s="0" t="s">
        <v>35483</v>
      </c>
      <c r="F1672" s="0" t="s">
        <v>498</v>
      </c>
      <c r="G1672" s="0" t="n">
        <v>3</v>
      </c>
      <c r="H1672" s="0" t="n">
        <v>1</v>
      </c>
      <c r="I1672" s="0" t="n">
        <v>0.01</v>
      </c>
      <c r="J1672" s="0" t="n">
        <v>1000</v>
      </c>
      <c r="K1672" s="0" t="n">
        <v>0.34</v>
      </c>
      <c r="L1672" s="0" t="n">
        <v>91.71</v>
      </c>
      <c r="M1672" s="0" t="n">
        <v>91.4</v>
      </c>
      <c r="N1672" s="0" t="n">
        <v>91.42</v>
      </c>
      <c r="O1672" s="0" t="n">
        <v>91.8</v>
      </c>
      <c r="P1672" s="0" t="n">
        <v>0</v>
      </c>
      <c r="Q1672" s="0" t="n">
        <v>0</v>
      </c>
      <c r="R1672" s="0" t="n">
        <v>0</v>
      </c>
      <c r="S1672" s="0" t="n">
        <v>91.58</v>
      </c>
      <c r="T1672" s="0" t="n">
        <v>91.59</v>
      </c>
      <c r="U1672" s="0" t="n">
        <v>91.3</v>
      </c>
      <c r="V1672" s="0" t="n">
        <v>91.87</v>
      </c>
      <c r="W1672" s="0" t="n">
        <v>1527521</v>
      </c>
      <c r="X1672" s="0" t="n">
        <v>91.74</v>
      </c>
      <c r="Y1672" s="0" t="n">
        <v>91.82</v>
      </c>
      <c r="Z1672" s="0" t="n">
        <v>167</v>
      </c>
      <c r="AA1672" s="0" t="n">
        <v>7000000</v>
      </c>
      <c r="AB1672" s="0" t="n">
        <v>917.1</v>
      </c>
      <c r="AC1672" s="0" t="n">
        <v>0</v>
      </c>
      <c r="AD1672" s="0" t="s">
        <v>99</v>
      </c>
      <c r="AE1672" s="0" t="s">
        <v>99</v>
      </c>
      <c r="AH1672" s="0" t="n">
        <v>6</v>
      </c>
      <c r="AI1672" s="0" t="s">
        <v>2133</v>
      </c>
      <c r="AJ1672" s="0" t="s">
        <v>32112</v>
      </c>
      <c r="AK1672" s="0" t="s">
        <v>31135</v>
      </c>
      <c r="AL1672" s="0" t="s">
        <v>2112</v>
      </c>
    </row>
    <row r="1673" customFormat="false" ht="15" hidden="false" customHeight="false" outlineLevel="0" collapsed="false">
      <c r="A1673" s="0" t="s">
        <v>35484</v>
      </c>
      <c r="B1673" s="0" t="s">
        <v>35485</v>
      </c>
      <c r="C1673" s="0" t="s">
        <v>19431</v>
      </c>
      <c r="D1673" s="0" t="s">
        <v>19431</v>
      </c>
      <c r="E1673" s="0" t="s">
        <v>35486</v>
      </c>
      <c r="F1673" s="0" t="s">
        <v>498</v>
      </c>
      <c r="G1673" s="0" t="n">
        <v>3</v>
      </c>
      <c r="H1673" s="0" t="n">
        <v>1</v>
      </c>
      <c r="I1673" s="0" t="n">
        <v>0.01</v>
      </c>
      <c r="J1673" s="0" t="n">
        <v>1000</v>
      </c>
      <c r="K1673" s="0" t="n">
        <v>0.12</v>
      </c>
      <c r="L1673" s="0" t="n">
        <v>93.63</v>
      </c>
      <c r="M1673" s="0" t="n">
        <v>93.52</v>
      </c>
      <c r="N1673" s="0" t="n">
        <v>92.86</v>
      </c>
      <c r="O1673" s="0" t="n">
        <v>93.63</v>
      </c>
      <c r="P1673" s="0" t="n">
        <v>0</v>
      </c>
      <c r="Q1673" s="0" t="n">
        <v>0</v>
      </c>
      <c r="R1673" s="0" t="n">
        <v>0</v>
      </c>
      <c r="S1673" s="0" t="n">
        <v>93.06</v>
      </c>
      <c r="T1673" s="0" t="n">
        <v>94</v>
      </c>
      <c r="U1673" s="0" t="n">
        <v>93</v>
      </c>
      <c r="V1673" s="0" t="n">
        <v>94.29</v>
      </c>
      <c r="W1673" s="0" t="n">
        <v>20139677</v>
      </c>
      <c r="X1673" s="0" t="n">
        <v>93.63</v>
      </c>
      <c r="Y1673" s="0" t="n">
        <v>93.65</v>
      </c>
      <c r="Z1673" s="0" t="n">
        <v>58</v>
      </c>
      <c r="AA1673" s="0" t="n">
        <v>10000000</v>
      </c>
      <c r="AB1673" s="0" t="n">
        <v>234075</v>
      </c>
      <c r="AC1673" s="0" t="n">
        <v>0</v>
      </c>
      <c r="AD1673" s="0" t="s">
        <v>99</v>
      </c>
      <c r="AE1673" s="0" t="s">
        <v>99</v>
      </c>
      <c r="AH1673" s="0" t="n">
        <v>800</v>
      </c>
      <c r="AI1673" s="0" t="s">
        <v>2133</v>
      </c>
      <c r="AJ1673" s="0" t="s">
        <v>32112</v>
      </c>
      <c r="AK1673" s="0" t="s">
        <v>31135</v>
      </c>
      <c r="AL1673" s="0" t="s">
        <v>2112</v>
      </c>
    </row>
    <row r="1674" customFormat="false" ht="15" hidden="false" customHeight="false" outlineLevel="0" collapsed="false">
      <c r="A1674" s="0" t="s">
        <v>35487</v>
      </c>
      <c r="B1674" s="0" t="s">
        <v>35488</v>
      </c>
      <c r="C1674" s="0" t="s">
        <v>23946</v>
      </c>
      <c r="D1674" s="0" t="s">
        <v>23946</v>
      </c>
      <c r="E1674" s="0" t="s">
        <v>23948</v>
      </c>
      <c r="F1674" s="0" t="s">
        <v>498</v>
      </c>
      <c r="G1674" s="0" t="n">
        <v>3</v>
      </c>
      <c r="H1674" s="0" t="n">
        <v>1</v>
      </c>
      <c r="I1674" s="0" t="n">
        <v>0.01</v>
      </c>
      <c r="J1674" s="0" t="n">
        <v>1000</v>
      </c>
      <c r="K1674" s="0" t="n">
        <v>-2.61</v>
      </c>
      <c r="L1674" s="0" t="n">
        <v>92.5</v>
      </c>
      <c r="M1674" s="0" t="n">
        <v>94.98</v>
      </c>
      <c r="N1674" s="0" t="n">
        <v>94.62</v>
      </c>
      <c r="O1674" s="0" t="n">
        <v>92.84</v>
      </c>
      <c r="P1674" s="0" t="n">
        <v>0</v>
      </c>
      <c r="Q1674" s="0" t="n">
        <v>0</v>
      </c>
      <c r="R1674" s="0" t="n">
        <v>0</v>
      </c>
      <c r="S1674" s="0" t="n">
        <v>92.6</v>
      </c>
      <c r="T1674" s="0" t="n">
        <v>95.24</v>
      </c>
      <c r="U1674" s="0" t="n">
        <v>90.3</v>
      </c>
      <c r="V1674" s="0" t="n">
        <v>95.38</v>
      </c>
      <c r="W1674" s="0" t="n">
        <v>2641826</v>
      </c>
      <c r="X1674" s="0" t="n">
        <v>92.45</v>
      </c>
      <c r="Y1674" s="0" t="n">
        <v>92.96</v>
      </c>
      <c r="Z1674" s="0" t="n">
        <v>377</v>
      </c>
      <c r="AA1674" s="0" t="n">
        <v>300000</v>
      </c>
      <c r="AB1674" s="0" t="n">
        <v>8325</v>
      </c>
      <c r="AC1674" s="0" t="n">
        <v>0</v>
      </c>
      <c r="AD1674" s="0" t="s">
        <v>99</v>
      </c>
      <c r="AE1674" s="0" t="s">
        <v>99</v>
      </c>
      <c r="AH1674" s="0" t="n">
        <v>6</v>
      </c>
      <c r="AI1674" s="0" t="s">
        <v>2133</v>
      </c>
      <c r="AJ1674" s="0" t="s">
        <v>32112</v>
      </c>
      <c r="AK1674" s="0" t="s">
        <v>31135</v>
      </c>
      <c r="AL1674" s="0" t="s">
        <v>2112</v>
      </c>
    </row>
    <row r="1675" customFormat="false" ht="15" hidden="false" customHeight="false" outlineLevel="0" collapsed="false">
      <c r="A1675" s="0" t="s">
        <v>35489</v>
      </c>
      <c r="B1675" s="0" t="s">
        <v>35490</v>
      </c>
      <c r="C1675" s="0" t="s">
        <v>215</v>
      </c>
      <c r="D1675" s="0" t="s">
        <v>215</v>
      </c>
      <c r="E1675" s="0" t="s">
        <v>216</v>
      </c>
      <c r="F1675" s="0" t="s">
        <v>498</v>
      </c>
      <c r="G1675" s="0" t="n">
        <v>2</v>
      </c>
      <c r="H1675" s="0" t="n">
        <v>1</v>
      </c>
      <c r="I1675" s="0" t="n">
        <v>0.01</v>
      </c>
      <c r="J1675" s="0" t="n">
        <v>1000</v>
      </c>
      <c r="K1675" s="0" t="n">
        <v>0.15</v>
      </c>
      <c r="L1675" s="0" t="n">
        <v>90.49</v>
      </c>
      <c r="M1675" s="0" t="n">
        <v>90.35</v>
      </c>
      <c r="N1675" s="0" t="n">
        <v>90.39</v>
      </c>
      <c r="O1675" s="0" t="n">
        <v>90.49</v>
      </c>
      <c r="P1675" s="0" t="n">
        <v>0</v>
      </c>
      <c r="Q1675" s="0" t="n">
        <v>0</v>
      </c>
      <c r="R1675" s="0" t="n">
        <v>0</v>
      </c>
      <c r="S1675" s="0" t="n">
        <v>90.45</v>
      </c>
      <c r="T1675" s="0" t="n">
        <v>90.35</v>
      </c>
      <c r="U1675" s="0" t="n">
        <v>90.11</v>
      </c>
      <c r="V1675" s="0" t="n">
        <v>90.59</v>
      </c>
      <c r="W1675" s="0" t="n">
        <v>1039267</v>
      </c>
      <c r="X1675" s="0" t="n">
        <v>90.23</v>
      </c>
      <c r="Y1675" s="0" t="n">
        <v>90.49</v>
      </c>
      <c r="Z1675" s="0" t="n">
        <v>129</v>
      </c>
      <c r="AA1675" s="0" t="n">
        <v>20000000</v>
      </c>
      <c r="AB1675" s="0" t="n">
        <v>904.9</v>
      </c>
      <c r="AC1675" s="0" t="n">
        <v>0</v>
      </c>
      <c r="AD1675" s="0" t="s">
        <v>99</v>
      </c>
      <c r="AE1675" s="0" t="s">
        <v>99</v>
      </c>
      <c r="AH1675" s="0" t="n">
        <v>-100</v>
      </c>
      <c r="AI1675" s="0" t="s">
        <v>2133</v>
      </c>
      <c r="AJ1675" s="0" t="s">
        <v>32112</v>
      </c>
      <c r="AK1675" s="0" t="s">
        <v>31135</v>
      </c>
      <c r="AL1675" s="0" t="s">
        <v>2112</v>
      </c>
    </row>
    <row r="1676" customFormat="false" ht="15" hidden="false" customHeight="false" outlineLevel="0" collapsed="false">
      <c r="A1676" s="0" t="s">
        <v>35491</v>
      </c>
      <c r="B1676" s="0" t="s">
        <v>35492</v>
      </c>
      <c r="C1676" s="0" t="s">
        <v>25976</v>
      </c>
      <c r="D1676" s="0" t="s">
        <v>25976</v>
      </c>
      <c r="E1676" s="0" t="s">
        <v>35493</v>
      </c>
      <c r="F1676" s="0" t="s">
        <v>498</v>
      </c>
      <c r="G1676" s="0" t="n">
        <v>3</v>
      </c>
      <c r="H1676" s="0" t="n">
        <v>1</v>
      </c>
      <c r="I1676" s="0" t="n">
        <v>0.01</v>
      </c>
      <c r="J1676" s="0" t="n">
        <v>1000</v>
      </c>
      <c r="K1676" s="0" t="n">
        <v>0.07</v>
      </c>
      <c r="L1676" s="0" t="n">
        <v>86.57</v>
      </c>
      <c r="M1676" s="0" t="n">
        <v>86.51</v>
      </c>
      <c r="N1676" s="0" t="n">
        <v>85.45</v>
      </c>
      <c r="O1676" s="0" t="n">
        <v>86.57</v>
      </c>
      <c r="P1676" s="0" t="n">
        <v>0</v>
      </c>
      <c r="Q1676" s="0" t="n">
        <v>0</v>
      </c>
      <c r="R1676" s="0" t="n">
        <v>0</v>
      </c>
      <c r="S1676" s="0" t="n">
        <v>86.19</v>
      </c>
      <c r="T1676" s="0" t="n">
        <v>86.79</v>
      </c>
      <c r="U1676" s="0" t="n">
        <v>85.8</v>
      </c>
      <c r="V1676" s="0" t="n">
        <v>86.84</v>
      </c>
      <c r="W1676" s="0" t="n">
        <v>189622</v>
      </c>
      <c r="X1676" s="0" t="n">
        <v>86.42</v>
      </c>
      <c r="Y1676" s="0" t="n">
        <v>86.57</v>
      </c>
      <c r="Z1676" s="0" t="n">
        <v>30</v>
      </c>
      <c r="AA1676" s="0" t="n">
        <v>30000000</v>
      </c>
      <c r="AB1676" s="0" t="n">
        <v>4328.5</v>
      </c>
      <c r="AC1676" s="0" t="n">
        <v>0</v>
      </c>
      <c r="AD1676" s="0" t="s">
        <v>99</v>
      </c>
      <c r="AE1676" s="0" t="s">
        <v>99</v>
      </c>
      <c r="AH1676" s="0" t="n">
        <v>-100</v>
      </c>
      <c r="AI1676" s="0" t="s">
        <v>2133</v>
      </c>
      <c r="AJ1676" s="0" t="s">
        <v>32112</v>
      </c>
      <c r="AK1676" s="0" t="s">
        <v>31135</v>
      </c>
      <c r="AL1676" s="0" t="s">
        <v>2112</v>
      </c>
    </row>
    <row r="1677" customFormat="false" ht="15" hidden="false" customHeight="false" outlineLevel="0" collapsed="false">
      <c r="A1677" s="0" t="s">
        <v>35494</v>
      </c>
      <c r="B1677" s="0" t="s">
        <v>35495</v>
      </c>
      <c r="C1677" s="0" t="s">
        <v>24924</v>
      </c>
      <c r="D1677" s="0" t="s">
        <v>24924</v>
      </c>
      <c r="E1677" s="0" t="s">
        <v>35496</v>
      </c>
      <c r="F1677" s="0" t="s">
        <v>498</v>
      </c>
      <c r="G1677" s="0" t="n">
        <v>2</v>
      </c>
      <c r="H1677" s="0" t="n">
        <v>1</v>
      </c>
      <c r="I1677" s="0" t="n">
        <v>0.01</v>
      </c>
      <c r="J1677" s="0" t="n">
        <v>1000</v>
      </c>
      <c r="K1677" s="0" t="n">
        <v>-0.03</v>
      </c>
      <c r="L1677" s="0" t="n">
        <v>99.92</v>
      </c>
      <c r="M1677" s="0" t="n">
        <v>99.95</v>
      </c>
      <c r="N1677" s="0" t="n">
        <v>99.56</v>
      </c>
      <c r="O1677" s="0" t="n">
        <v>99.92</v>
      </c>
      <c r="P1677" s="0" t="n">
        <v>0</v>
      </c>
      <c r="Q1677" s="0" t="n">
        <v>0</v>
      </c>
      <c r="R1677" s="0" t="n">
        <v>0</v>
      </c>
      <c r="S1677" s="0" t="n">
        <v>99.51</v>
      </c>
      <c r="T1677" s="0" t="n">
        <v>99.95</v>
      </c>
      <c r="U1677" s="0" t="n">
        <v>99</v>
      </c>
      <c r="V1677" s="0" t="n">
        <v>99.95</v>
      </c>
      <c r="W1677" s="0" t="n">
        <v>2200211</v>
      </c>
      <c r="X1677" s="0" t="n">
        <v>99.91</v>
      </c>
      <c r="Y1677" s="0" t="n">
        <v>99.92</v>
      </c>
      <c r="Z1677" s="0" t="n">
        <v>38</v>
      </c>
      <c r="AA1677" s="0" t="n">
        <v>25000000</v>
      </c>
      <c r="AB1677" s="0" t="n">
        <v>999.2</v>
      </c>
      <c r="AC1677" s="0" t="n">
        <v>0</v>
      </c>
      <c r="AD1677" s="0" t="s">
        <v>99</v>
      </c>
      <c r="AE1677" s="0" t="s">
        <v>99</v>
      </c>
      <c r="AH1677" s="0" t="n">
        <v>800</v>
      </c>
      <c r="AI1677" s="0" t="s">
        <v>2133</v>
      </c>
      <c r="AJ1677" s="0" t="s">
        <v>32112</v>
      </c>
      <c r="AK1677" s="0" t="s">
        <v>31135</v>
      </c>
      <c r="AL1677" s="0" t="s">
        <v>2112</v>
      </c>
    </row>
    <row r="1678" customFormat="false" ht="15" hidden="false" customHeight="false" outlineLevel="0" collapsed="false">
      <c r="A1678" s="0" t="s">
        <v>35497</v>
      </c>
      <c r="B1678" s="0" t="s">
        <v>35498</v>
      </c>
      <c r="C1678" s="0" t="s">
        <v>35499</v>
      </c>
      <c r="D1678" s="0" t="s">
        <v>35499</v>
      </c>
      <c r="E1678" s="0" t="s">
        <v>35500</v>
      </c>
      <c r="F1678" s="0" t="s">
        <v>498</v>
      </c>
      <c r="G1678" s="0" t="n">
        <v>3</v>
      </c>
      <c r="H1678" s="0" t="n">
        <v>1</v>
      </c>
      <c r="I1678" s="0" t="n">
        <v>0.01</v>
      </c>
      <c r="J1678" s="0" t="n">
        <v>500</v>
      </c>
      <c r="K1678" s="0" t="n">
        <v>-0.08</v>
      </c>
      <c r="L1678" s="0" t="n">
        <v>95.8</v>
      </c>
      <c r="M1678" s="0" t="n">
        <v>95.88</v>
      </c>
      <c r="N1678" s="0" t="n">
        <v>95.48</v>
      </c>
      <c r="O1678" s="0" t="n">
        <v>95.82</v>
      </c>
      <c r="P1678" s="0" t="n">
        <v>0</v>
      </c>
      <c r="Q1678" s="0" t="n">
        <v>0</v>
      </c>
      <c r="R1678" s="0" t="n">
        <v>0</v>
      </c>
      <c r="S1678" s="0" t="n">
        <v>95.77</v>
      </c>
      <c r="T1678" s="0" t="n">
        <v>95.65</v>
      </c>
      <c r="U1678" s="0" t="n">
        <v>95.5</v>
      </c>
      <c r="V1678" s="0" t="n">
        <v>95.99</v>
      </c>
      <c r="W1678" s="0" t="n">
        <v>100075</v>
      </c>
      <c r="X1678" s="0" t="n">
        <v>95.8</v>
      </c>
      <c r="Y1678" s="0" t="n">
        <v>95.88</v>
      </c>
      <c r="Z1678" s="0" t="n">
        <v>79</v>
      </c>
      <c r="AA1678" s="0" t="n">
        <v>300000</v>
      </c>
      <c r="AB1678" s="0" t="n">
        <v>1916</v>
      </c>
      <c r="AC1678" s="0" t="n">
        <v>0</v>
      </c>
      <c r="AD1678" s="0" t="s">
        <v>99</v>
      </c>
      <c r="AE1678" s="0" t="s">
        <v>99</v>
      </c>
      <c r="AH1678" s="0" t="n">
        <v>6</v>
      </c>
      <c r="AI1678" s="0" t="s">
        <v>2133</v>
      </c>
      <c r="AJ1678" s="0" t="s">
        <v>32112</v>
      </c>
      <c r="AK1678" s="0" t="s">
        <v>31135</v>
      </c>
      <c r="AL1678" s="0" t="s">
        <v>2112</v>
      </c>
    </row>
    <row r="1679" customFormat="false" ht="15" hidden="false" customHeight="false" outlineLevel="0" collapsed="false">
      <c r="A1679" s="0" t="s">
        <v>35501</v>
      </c>
      <c r="B1679" s="0" t="s">
        <v>35502</v>
      </c>
      <c r="C1679" s="0" t="s">
        <v>24604</v>
      </c>
      <c r="D1679" s="0" t="s">
        <v>24604</v>
      </c>
      <c r="E1679" s="0" t="s">
        <v>35503</v>
      </c>
      <c r="F1679" s="0" t="s">
        <v>1987</v>
      </c>
      <c r="G1679" s="0" t="n">
        <v>3</v>
      </c>
      <c r="H1679" s="0" t="n">
        <v>1</v>
      </c>
      <c r="I1679" s="0" t="n">
        <v>0.01</v>
      </c>
      <c r="J1679" s="0" t="n">
        <v>1000</v>
      </c>
      <c r="K1679" s="0" t="n">
        <v>0</v>
      </c>
      <c r="L1679" s="0" t="n">
        <v>0</v>
      </c>
      <c r="M1679" s="0" t="n">
        <v>86.95</v>
      </c>
      <c r="N1679" s="0" t="n">
        <v>88.07</v>
      </c>
      <c r="O1679" s="0" t="n">
        <v>86.95</v>
      </c>
      <c r="P1679" s="0" t="n">
        <v>0</v>
      </c>
      <c r="Q1679" s="0" t="n">
        <v>0</v>
      </c>
      <c r="R1679" s="0" t="n">
        <v>0</v>
      </c>
      <c r="S1679" s="0" t="n">
        <v>0</v>
      </c>
      <c r="T1679" s="0" t="n">
        <v>0</v>
      </c>
      <c r="U1679" s="0" t="n">
        <v>0</v>
      </c>
      <c r="V1679" s="0" t="n">
        <v>0</v>
      </c>
      <c r="W1679" s="0" t="n">
        <v>0</v>
      </c>
      <c r="X1679" s="0" t="n">
        <v>86.68</v>
      </c>
      <c r="Y1679" s="0" t="n">
        <v>86.95</v>
      </c>
      <c r="Z1679" s="0" t="n">
        <v>0</v>
      </c>
      <c r="AA1679" s="0" t="n">
        <v>200000</v>
      </c>
      <c r="AB1679" s="0" t="n">
        <v>0</v>
      </c>
      <c r="AC1679" s="0" t="n">
        <v>0</v>
      </c>
      <c r="AD1679" s="0" t="s">
        <v>99</v>
      </c>
      <c r="AE1679" s="0" t="s">
        <v>99</v>
      </c>
      <c r="AF1679" s="0" t="s">
        <v>30149</v>
      </c>
      <c r="AH1679" s="0" t="n">
        <v>0</v>
      </c>
      <c r="AI1679" s="0" t="s">
        <v>2133</v>
      </c>
      <c r="AJ1679" s="0" t="s">
        <v>32112</v>
      </c>
      <c r="AK1679" s="0" t="s">
        <v>31143</v>
      </c>
      <c r="AL1679" s="0" t="s">
        <v>2112</v>
      </c>
    </row>
    <row r="1680" customFormat="false" ht="15" hidden="false" customHeight="false" outlineLevel="0" collapsed="false">
      <c r="A1680" s="0" t="s">
        <v>35504</v>
      </c>
      <c r="B1680" s="0" t="s">
        <v>35505</v>
      </c>
      <c r="C1680" s="0" t="s">
        <v>26690</v>
      </c>
      <c r="D1680" s="0" t="s">
        <v>26690</v>
      </c>
      <c r="E1680" s="0" t="s">
        <v>35506</v>
      </c>
      <c r="F1680" s="0" t="s">
        <v>1988</v>
      </c>
      <c r="G1680" s="0" t="n">
        <v>1</v>
      </c>
      <c r="H1680" s="0" t="n">
        <v>1</v>
      </c>
      <c r="I1680" s="0" t="n">
        <v>0.01</v>
      </c>
      <c r="J1680" s="0" t="n">
        <v>1000</v>
      </c>
      <c r="K1680" s="0" t="n">
        <v>0.5</v>
      </c>
      <c r="L1680" s="0" t="n">
        <v>81.67</v>
      </c>
      <c r="M1680" s="0" t="n">
        <v>81.26</v>
      </c>
      <c r="N1680" s="0" t="n">
        <v>81.54</v>
      </c>
      <c r="O1680" s="0" t="n">
        <v>81.66</v>
      </c>
      <c r="P1680" s="0" t="n">
        <v>0</v>
      </c>
      <c r="Q1680" s="0" t="n">
        <v>0</v>
      </c>
      <c r="R1680" s="0" t="n">
        <v>0</v>
      </c>
      <c r="S1680" s="0" t="n">
        <v>82.1</v>
      </c>
      <c r="T1680" s="0" t="n">
        <v>83.66</v>
      </c>
      <c r="U1680" s="0" t="n">
        <v>81.01</v>
      </c>
      <c r="V1680" s="0" t="n">
        <v>83.67</v>
      </c>
      <c r="W1680" s="0" t="n">
        <v>144502</v>
      </c>
      <c r="X1680" s="0" t="n">
        <v>81.3</v>
      </c>
      <c r="Y1680" s="0" t="n">
        <v>81.65</v>
      </c>
      <c r="Z1680" s="0" t="n">
        <v>67</v>
      </c>
      <c r="AA1680" s="0" t="n">
        <v>2000000</v>
      </c>
      <c r="AB1680" s="0" t="n">
        <v>816.7</v>
      </c>
      <c r="AC1680" s="0" t="n">
        <v>0</v>
      </c>
      <c r="AD1680" s="0" t="s">
        <v>99</v>
      </c>
      <c r="AE1680" s="0" t="s">
        <v>99</v>
      </c>
      <c r="AH1680" s="0" t="n">
        <v>-100</v>
      </c>
      <c r="AI1680" s="0" t="s">
        <v>2133</v>
      </c>
      <c r="AJ1680" s="0" t="s">
        <v>32112</v>
      </c>
      <c r="AK1680" s="0" t="s">
        <v>32292</v>
      </c>
      <c r="AL1680" s="0" t="s">
        <v>2112</v>
      </c>
    </row>
    <row r="1681" customFormat="false" ht="15" hidden="false" customHeight="false" outlineLevel="0" collapsed="false">
      <c r="A1681" s="0" t="s">
        <v>35507</v>
      </c>
      <c r="B1681" s="0" t="s">
        <v>35508</v>
      </c>
      <c r="C1681" s="0" t="s">
        <v>19537</v>
      </c>
      <c r="D1681" s="0" t="s">
        <v>19537</v>
      </c>
      <c r="E1681" s="0" t="s">
        <v>35509</v>
      </c>
      <c r="F1681" s="0" t="s">
        <v>1988</v>
      </c>
      <c r="G1681" s="0" t="n">
        <v>1</v>
      </c>
      <c r="H1681" s="0" t="n">
        <v>1</v>
      </c>
      <c r="I1681" s="0" t="n">
        <v>0.01</v>
      </c>
      <c r="J1681" s="0" t="n">
        <v>1000</v>
      </c>
      <c r="K1681" s="0" t="n">
        <v>0.11</v>
      </c>
      <c r="L1681" s="0" t="n">
        <v>83</v>
      </c>
      <c r="M1681" s="0" t="n">
        <v>82.81</v>
      </c>
      <c r="N1681" s="0" t="n">
        <v>82.65</v>
      </c>
      <c r="O1681" s="0" t="n">
        <v>83</v>
      </c>
      <c r="P1681" s="0" t="n">
        <v>0</v>
      </c>
      <c r="Q1681" s="0" t="n">
        <v>0</v>
      </c>
      <c r="R1681" s="0" t="n">
        <v>0</v>
      </c>
      <c r="S1681" s="0" t="n">
        <v>82.92</v>
      </c>
      <c r="T1681" s="0" t="n">
        <v>82.94</v>
      </c>
      <c r="U1681" s="0" t="n">
        <v>82.5</v>
      </c>
      <c r="V1681" s="0" t="n">
        <v>83.46</v>
      </c>
      <c r="W1681" s="0" t="n">
        <v>169983</v>
      </c>
      <c r="X1681" s="0" t="n">
        <v>82.97</v>
      </c>
      <c r="Y1681" s="0" t="n">
        <v>83</v>
      </c>
      <c r="Z1681" s="0" t="n">
        <v>63</v>
      </c>
      <c r="AA1681" s="0" t="n">
        <v>2000000</v>
      </c>
      <c r="AB1681" s="0" t="n">
        <v>830</v>
      </c>
      <c r="AC1681" s="0" t="n">
        <v>0</v>
      </c>
      <c r="AD1681" s="0" t="s">
        <v>99</v>
      </c>
      <c r="AE1681" s="0" t="s">
        <v>99</v>
      </c>
      <c r="AH1681" s="0" t="n">
        <v>-100</v>
      </c>
      <c r="AI1681" s="0" t="s">
        <v>2133</v>
      </c>
      <c r="AJ1681" s="0" t="s">
        <v>32112</v>
      </c>
      <c r="AK1681" s="0" t="s">
        <v>32292</v>
      </c>
      <c r="AL1681" s="0" t="s">
        <v>2112</v>
      </c>
    </row>
    <row r="1682" customFormat="false" ht="15" hidden="false" customHeight="false" outlineLevel="0" collapsed="false">
      <c r="A1682" s="0" t="s">
        <v>35510</v>
      </c>
      <c r="B1682" s="0" t="s">
        <v>35511</v>
      </c>
      <c r="C1682" s="0" t="s">
        <v>35512</v>
      </c>
      <c r="D1682" s="0" t="s">
        <v>35512</v>
      </c>
      <c r="E1682" s="0" t="s">
        <v>35513</v>
      </c>
      <c r="F1682" s="0" t="s">
        <v>498</v>
      </c>
      <c r="G1682" s="0" t="n">
        <v>2</v>
      </c>
      <c r="H1682" s="0" t="n">
        <v>1</v>
      </c>
      <c r="I1682" s="0" t="n">
        <v>0.01</v>
      </c>
      <c r="J1682" s="0" t="n">
        <v>1000</v>
      </c>
      <c r="K1682" s="0" t="n">
        <v>0</v>
      </c>
      <c r="L1682" s="0" t="n">
        <v>0</v>
      </c>
      <c r="M1682" s="0" t="n">
        <v>0</v>
      </c>
      <c r="N1682" s="0" t="n">
        <v>0</v>
      </c>
      <c r="O1682" s="0" t="n">
        <v>0</v>
      </c>
      <c r="P1682" s="0" t="n">
        <v>0</v>
      </c>
      <c r="Q1682" s="0" t="n">
        <v>0</v>
      </c>
      <c r="R1682" s="0" t="n">
        <v>0</v>
      </c>
      <c r="S1682" s="0" t="n">
        <v>0</v>
      </c>
      <c r="T1682" s="0" t="n">
        <v>0</v>
      </c>
      <c r="U1682" s="0" t="n">
        <v>0</v>
      </c>
      <c r="V1682" s="0" t="n">
        <v>0</v>
      </c>
      <c r="W1682" s="0" t="n">
        <v>0</v>
      </c>
      <c r="X1682" s="0" t="n">
        <v>0</v>
      </c>
      <c r="Y1682" s="0" t="n">
        <v>0</v>
      </c>
      <c r="Z1682" s="0" t="n">
        <v>0</v>
      </c>
      <c r="AA1682" s="0" t="n">
        <v>10000000</v>
      </c>
      <c r="AB1682" s="0" t="n">
        <v>0</v>
      </c>
      <c r="AC1682" s="0" t="n">
        <v>0</v>
      </c>
      <c r="AD1682" s="0" t="s">
        <v>99</v>
      </c>
      <c r="AE1682" s="0" t="s">
        <v>99</v>
      </c>
      <c r="AH1682" s="0" t="n">
        <v>-100</v>
      </c>
      <c r="AI1682" s="0" t="s">
        <v>2133</v>
      </c>
      <c r="AJ1682" s="0" t="s">
        <v>32112</v>
      </c>
      <c r="AK1682" s="0" t="s">
        <v>31135</v>
      </c>
      <c r="AL1682" s="0" t="s">
        <v>2112</v>
      </c>
    </row>
    <row r="1683" customFormat="false" ht="15" hidden="false" customHeight="false" outlineLevel="0" collapsed="false">
      <c r="A1683" s="0" t="s">
        <v>35514</v>
      </c>
      <c r="B1683" s="0" t="s">
        <v>35515</v>
      </c>
      <c r="C1683" s="0" t="s">
        <v>35516</v>
      </c>
      <c r="D1683" s="0" t="s">
        <v>35516</v>
      </c>
      <c r="E1683" s="0" t="s">
        <v>35517</v>
      </c>
      <c r="F1683" s="0" t="s">
        <v>498</v>
      </c>
      <c r="G1683" s="0" t="n">
        <v>3</v>
      </c>
      <c r="H1683" s="0" t="n">
        <v>1</v>
      </c>
      <c r="I1683" s="0" t="n">
        <v>0.01</v>
      </c>
      <c r="J1683" s="0" t="n">
        <v>1000</v>
      </c>
      <c r="K1683" s="0" t="n">
        <v>0.11</v>
      </c>
      <c r="L1683" s="0" t="n">
        <v>95.88</v>
      </c>
      <c r="M1683" s="0" t="n">
        <v>95.72</v>
      </c>
      <c r="N1683" s="0" t="n">
        <v>95.57</v>
      </c>
      <c r="O1683" s="0" t="n">
        <v>95.87</v>
      </c>
      <c r="P1683" s="0" t="n">
        <v>0</v>
      </c>
      <c r="Q1683" s="0" t="n">
        <v>0</v>
      </c>
      <c r="R1683" s="0" t="n">
        <v>0</v>
      </c>
      <c r="S1683" s="0" t="n">
        <v>95.82</v>
      </c>
      <c r="T1683" s="0" t="n">
        <v>95.25</v>
      </c>
      <c r="U1683" s="0" t="n">
        <v>95.24</v>
      </c>
      <c r="V1683" s="0" t="n">
        <v>96</v>
      </c>
      <c r="W1683" s="0" t="n">
        <v>974455</v>
      </c>
      <c r="X1683" s="0" t="n">
        <v>95.63</v>
      </c>
      <c r="Y1683" s="0" t="n">
        <v>95.88</v>
      </c>
      <c r="Z1683" s="0" t="n">
        <v>85</v>
      </c>
      <c r="AA1683" s="0" t="n">
        <v>20000000</v>
      </c>
      <c r="AB1683" s="0" t="n">
        <v>19176</v>
      </c>
      <c r="AC1683" s="0" t="n">
        <v>0</v>
      </c>
      <c r="AD1683" s="0" t="s">
        <v>99</v>
      </c>
      <c r="AE1683" s="0" t="s">
        <v>99</v>
      </c>
      <c r="AH1683" s="0" t="n">
        <v>-100</v>
      </c>
      <c r="AI1683" s="0" t="s">
        <v>2133</v>
      </c>
      <c r="AJ1683" s="0" t="s">
        <v>32112</v>
      </c>
      <c r="AK1683" s="0" t="s">
        <v>31135</v>
      </c>
      <c r="AL1683" s="0" t="s">
        <v>2112</v>
      </c>
    </row>
    <row r="1684" customFormat="false" ht="15" hidden="false" customHeight="false" outlineLevel="0" collapsed="false">
      <c r="A1684" s="0" t="s">
        <v>35518</v>
      </c>
      <c r="B1684" s="0" t="s">
        <v>35519</v>
      </c>
      <c r="C1684" s="0" t="s">
        <v>26467</v>
      </c>
      <c r="D1684" s="0" t="s">
        <v>26467</v>
      </c>
      <c r="E1684" s="0" t="s">
        <v>35520</v>
      </c>
      <c r="F1684" s="0" t="s">
        <v>498</v>
      </c>
      <c r="G1684" s="0" t="n">
        <v>2</v>
      </c>
      <c r="H1684" s="0" t="n">
        <v>1</v>
      </c>
      <c r="I1684" s="0" t="n">
        <v>0.01</v>
      </c>
      <c r="J1684" s="0" t="n">
        <v>1000</v>
      </c>
      <c r="K1684" s="0" t="n">
        <v>0.11</v>
      </c>
      <c r="L1684" s="0" t="n">
        <v>99.63</v>
      </c>
      <c r="M1684" s="0" t="n">
        <v>99.52</v>
      </c>
      <c r="N1684" s="0" t="n">
        <v>99.46</v>
      </c>
      <c r="O1684" s="0" t="n">
        <v>99.63</v>
      </c>
      <c r="P1684" s="0" t="n">
        <v>0</v>
      </c>
      <c r="Q1684" s="0" t="n">
        <v>0</v>
      </c>
      <c r="R1684" s="0" t="n">
        <v>0</v>
      </c>
      <c r="S1684" s="0" t="n">
        <v>98.88</v>
      </c>
      <c r="T1684" s="0" t="n">
        <v>98.18</v>
      </c>
      <c r="U1684" s="0" t="n">
        <v>98.14</v>
      </c>
      <c r="V1684" s="0" t="n">
        <v>99.63</v>
      </c>
      <c r="W1684" s="0" t="n">
        <v>132499</v>
      </c>
      <c r="X1684" s="0" t="n">
        <v>99.43</v>
      </c>
      <c r="Y1684" s="0" t="n">
        <v>99.64</v>
      </c>
      <c r="Z1684" s="0" t="n">
        <v>41</v>
      </c>
      <c r="AA1684" s="0" t="n">
        <v>10000000</v>
      </c>
      <c r="AB1684" s="0" t="n">
        <v>1992.6</v>
      </c>
      <c r="AC1684" s="0" t="n">
        <v>0</v>
      </c>
      <c r="AD1684" s="0" t="s">
        <v>99</v>
      </c>
      <c r="AE1684" s="0" t="s">
        <v>99</v>
      </c>
      <c r="AH1684" s="0" t="n">
        <v>8</v>
      </c>
      <c r="AI1684" s="0" t="s">
        <v>2133</v>
      </c>
      <c r="AJ1684" s="0" t="s">
        <v>32112</v>
      </c>
      <c r="AK1684" s="0" t="s">
        <v>31135</v>
      </c>
      <c r="AL1684" s="0" t="s">
        <v>2112</v>
      </c>
    </row>
    <row r="1685" customFormat="false" ht="15" hidden="false" customHeight="false" outlineLevel="0" collapsed="false">
      <c r="A1685" s="0" t="s">
        <v>35521</v>
      </c>
      <c r="B1685" s="0" t="s">
        <v>35522</v>
      </c>
      <c r="C1685" s="0" t="s">
        <v>22052</v>
      </c>
      <c r="D1685" s="0" t="s">
        <v>22052</v>
      </c>
      <c r="E1685" s="0" t="s">
        <v>35523</v>
      </c>
      <c r="F1685" s="0" t="s">
        <v>498</v>
      </c>
      <c r="G1685" s="0" t="n">
        <v>2</v>
      </c>
      <c r="H1685" s="0" t="n">
        <v>1</v>
      </c>
      <c r="I1685" s="0" t="n">
        <v>0.01</v>
      </c>
      <c r="J1685" s="0" t="n">
        <v>1000</v>
      </c>
      <c r="K1685" s="0" t="n">
        <v>-0.1</v>
      </c>
      <c r="L1685" s="0" t="n">
        <v>98.09</v>
      </c>
      <c r="M1685" s="0" t="n">
        <v>98.19</v>
      </c>
      <c r="N1685" s="0" t="n">
        <v>98.05</v>
      </c>
      <c r="O1685" s="0" t="n">
        <v>98.09</v>
      </c>
      <c r="P1685" s="0" t="n">
        <v>0</v>
      </c>
      <c r="Q1685" s="0" t="n">
        <v>0</v>
      </c>
      <c r="R1685" s="0" t="n">
        <v>0</v>
      </c>
      <c r="S1685" s="0" t="n">
        <v>96.66</v>
      </c>
      <c r="T1685" s="0" t="n">
        <v>98.99</v>
      </c>
      <c r="U1685" s="0" t="n">
        <v>96.2</v>
      </c>
      <c r="V1685" s="0" t="n">
        <v>98.99</v>
      </c>
      <c r="W1685" s="0" t="n">
        <v>244544</v>
      </c>
      <c r="X1685" s="0" t="n">
        <v>97.46</v>
      </c>
      <c r="Y1685" s="0" t="n">
        <v>98.08</v>
      </c>
      <c r="Z1685" s="0" t="n">
        <v>45</v>
      </c>
      <c r="AA1685" s="0" t="n">
        <v>10000000</v>
      </c>
      <c r="AB1685" s="0" t="n">
        <v>4904.5</v>
      </c>
      <c r="AC1685" s="0" t="n">
        <v>0</v>
      </c>
      <c r="AD1685" s="0" t="s">
        <v>99</v>
      </c>
      <c r="AE1685" s="0" t="s">
        <v>99</v>
      </c>
      <c r="AH1685" s="0" t="n">
        <v>8</v>
      </c>
      <c r="AI1685" s="0" t="s">
        <v>2133</v>
      </c>
      <c r="AJ1685" s="0" t="s">
        <v>32112</v>
      </c>
      <c r="AK1685" s="0" t="s">
        <v>31135</v>
      </c>
      <c r="AL1685" s="0" t="s">
        <v>2112</v>
      </c>
    </row>
    <row r="1686" customFormat="false" ht="15" hidden="false" customHeight="false" outlineLevel="0" collapsed="false">
      <c r="A1686" s="0" t="s">
        <v>35524</v>
      </c>
      <c r="B1686" s="0" t="s">
        <v>35525</v>
      </c>
      <c r="C1686" s="0" t="s">
        <v>24862</v>
      </c>
      <c r="D1686" s="0" t="s">
        <v>24862</v>
      </c>
      <c r="E1686" s="0" t="s">
        <v>35526</v>
      </c>
      <c r="F1686" s="0" t="s">
        <v>498</v>
      </c>
      <c r="G1686" s="0" t="n">
        <v>2</v>
      </c>
      <c r="H1686" s="0" t="n">
        <v>1</v>
      </c>
      <c r="I1686" s="0" t="n">
        <v>0.01</v>
      </c>
      <c r="J1686" s="0" t="n">
        <v>1000</v>
      </c>
      <c r="K1686" s="0" t="n">
        <v>0.62</v>
      </c>
      <c r="L1686" s="0" t="n">
        <v>98.08</v>
      </c>
      <c r="M1686" s="0" t="n">
        <v>97.67</v>
      </c>
      <c r="N1686" s="0" t="n">
        <v>97.36</v>
      </c>
      <c r="O1686" s="0" t="n">
        <v>98.06</v>
      </c>
      <c r="P1686" s="0" t="n">
        <v>0</v>
      </c>
      <c r="Q1686" s="0" t="n">
        <v>0</v>
      </c>
      <c r="R1686" s="0" t="n">
        <v>0</v>
      </c>
      <c r="S1686" s="0" t="n">
        <v>97.75</v>
      </c>
      <c r="T1686" s="0" t="n">
        <v>97.86</v>
      </c>
      <c r="U1686" s="0" t="n">
        <v>97.5</v>
      </c>
      <c r="V1686" s="0" t="n">
        <v>98.08</v>
      </c>
      <c r="W1686" s="0" t="n">
        <v>164219</v>
      </c>
      <c r="X1686" s="0" t="n">
        <v>97.8</v>
      </c>
      <c r="Y1686" s="0" t="n">
        <v>98.05</v>
      </c>
      <c r="Z1686" s="0" t="n">
        <v>24</v>
      </c>
      <c r="AA1686" s="0" t="n">
        <v>10000000</v>
      </c>
      <c r="AB1686" s="0" t="n">
        <v>23539.2</v>
      </c>
      <c r="AC1686" s="0" t="n">
        <v>0</v>
      </c>
      <c r="AD1686" s="0" t="s">
        <v>99</v>
      </c>
      <c r="AE1686" s="0" t="s">
        <v>99</v>
      </c>
      <c r="AH1686" s="0" t="n">
        <v>8</v>
      </c>
      <c r="AI1686" s="0" t="s">
        <v>2133</v>
      </c>
      <c r="AJ1686" s="0" t="s">
        <v>32112</v>
      </c>
      <c r="AK1686" s="0" t="s">
        <v>31135</v>
      </c>
      <c r="AL1686" s="0" t="s">
        <v>2112</v>
      </c>
    </row>
    <row r="1687" customFormat="false" ht="15" hidden="false" customHeight="false" outlineLevel="0" collapsed="false">
      <c r="A1687" s="0" t="s">
        <v>35527</v>
      </c>
      <c r="B1687" s="0" t="s">
        <v>35528</v>
      </c>
      <c r="C1687" s="0" t="s">
        <v>21344</v>
      </c>
      <c r="D1687" s="0" t="s">
        <v>21344</v>
      </c>
      <c r="E1687" s="0" t="s">
        <v>35529</v>
      </c>
      <c r="F1687" s="0" t="s">
        <v>498</v>
      </c>
      <c r="G1687" s="0" t="n">
        <v>2</v>
      </c>
      <c r="H1687" s="0" t="n">
        <v>1</v>
      </c>
      <c r="I1687" s="0" t="n">
        <v>0.01</v>
      </c>
      <c r="J1687" s="0" t="n">
        <v>1000</v>
      </c>
      <c r="K1687" s="0" t="n">
        <v>-0.36</v>
      </c>
      <c r="L1687" s="0" t="n">
        <v>98.08</v>
      </c>
      <c r="M1687" s="0" t="n">
        <v>98.43</v>
      </c>
      <c r="N1687" s="0" t="n">
        <v>97.5</v>
      </c>
      <c r="O1687" s="0" t="n">
        <v>98.08</v>
      </c>
      <c r="P1687" s="0" t="n">
        <v>0</v>
      </c>
      <c r="Q1687" s="0" t="n">
        <v>0</v>
      </c>
      <c r="R1687" s="0" t="n">
        <v>0</v>
      </c>
      <c r="S1687" s="0" t="n">
        <v>98.43</v>
      </c>
      <c r="T1687" s="0" t="n">
        <v>98.21</v>
      </c>
      <c r="U1687" s="0" t="n">
        <v>98.07</v>
      </c>
      <c r="V1687" s="0" t="n">
        <v>98.88</v>
      </c>
      <c r="W1687" s="0" t="n">
        <v>141746</v>
      </c>
      <c r="X1687" s="0" t="n">
        <v>98.09</v>
      </c>
      <c r="Y1687" s="0" t="n">
        <v>98.35</v>
      </c>
      <c r="Z1687" s="0" t="n">
        <v>18</v>
      </c>
      <c r="AA1687" s="0" t="n">
        <v>11000000</v>
      </c>
      <c r="AB1687" s="0" t="n">
        <v>980.8</v>
      </c>
      <c r="AC1687" s="0" t="n">
        <v>0</v>
      </c>
      <c r="AD1687" s="0" t="s">
        <v>99</v>
      </c>
      <c r="AE1687" s="0" t="s">
        <v>99</v>
      </c>
      <c r="AH1687" s="0" t="n">
        <v>8</v>
      </c>
      <c r="AI1687" s="0" t="s">
        <v>2133</v>
      </c>
      <c r="AJ1687" s="0" t="s">
        <v>32112</v>
      </c>
      <c r="AK1687" s="0" t="s">
        <v>31135</v>
      </c>
      <c r="AL1687" s="0" t="s">
        <v>2112</v>
      </c>
    </row>
    <row r="1688" customFormat="false" ht="15" hidden="false" customHeight="false" outlineLevel="0" collapsed="false">
      <c r="A1688" s="0" t="s">
        <v>35530</v>
      </c>
      <c r="B1688" s="0" t="s">
        <v>35531</v>
      </c>
      <c r="C1688" s="0" t="s">
        <v>19494</v>
      </c>
      <c r="D1688" s="0" t="s">
        <v>19494</v>
      </c>
      <c r="E1688" s="0" t="s">
        <v>35532</v>
      </c>
      <c r="F1688" s="0" t="s">
        <v>498</v>
      </c>
      <c r="G1688" s="0" t="n">
        <v>2</v>
      </c>
      <c r="H1688" s="0" t="n">
        <v>1</v>
      </c>
      <c r="I1688" s="0" t="n">
        <v>0.01</v>
      </c>
      <c r="J1688" s="0" t="n">
        <v>1000</v>
      </c>
      <c r="K1688" s="0" t="n">
        <v>2.65</v>
      </c>
      <c r="L1688" s="0" t="n">
        <v>98.63</v>
      </c>
      <c r="M1688" s="0" t="n">
        <v>96.08</v>
      </c>
      <c r="N1688" s="0" t="n">
        <v>96.1</v>
      </c>
      <c r="O1688" s="0" t="n">
        <v>98.62</v>
      </c>
      <c r="P1688" s="0" t="n">
        <v>0</v>
      </c>
      <c r="Q1688" s="0" t="n">
        <v>0</v>
      </c>
      <c r="R1688" s="0" t="n">
        <v>0</v>
      </c>
      <c r="S1688" s="0" t="n">
        <v>96.68</v>
      </c>
      <c r="T1688" s="0" t="n">
        <v>95.84</v>
      </c>
      <c r="U1688" s="0" t="n">
        <v>95.78</v>
      </c>
      <c r="V1688" s="0" t="n">
        <v>98.63</v>
      </c>
      <c r="W1688" s="0" t="n">
        <v>576194</v>
      </c>
      <c r="X1688" s="0" t="n">
        <v>97.15</v>
      </c>
      <c r="Y1688" s="0" t="n">
        <v>98.1</v>
      </c>
      <c r="Z1688" s="0" t="n">
        <v>68</v>
      </c>
      <c r="AA1688" s="0" t="n">
        <v>3000000</v>
      </c>
      <c r="AB1688" s="0" t="n">
        <v>95671.1</v>
      </c>
      <c r="AC1688" s="0" t="n">
        <v>0</v>
      </c>
      <c r="AD1688" s="0" t="s">
        <v>99</v>
      </c>
      <c r="AE1688" s="0" t="s">
        <v>99</v>
      </c>
      <c r="AH1688" s="0" t="n">
        <v>6</v>
      </c>
      <c r="AI1688" s="0" t="s">
        <v>2133</v>
      </c>
      <c r="AJ1688" s="0" t="s">
        <v>32112</v>
      </c>
      <c r="AK1688" s="0" t="s">
        <v>31135</v>
      </c>
      <c r="AL1688" s="0" t="s">
        <v>2112</v>
      </c>
    </row>
    <row r="1689" customFormat="false" ht="15" hidden="false" customHeight="false" outlineLevel="0" collapsed="false">
      <c r="A1689" s="0" t="s">
        <v>35533</v>
      </c>
      <c r="B1689" s="0" t="s">
        <v>35534</v>
      </c>
      <c r="C1689" s="0" t="s">
        <v>21874</v>
      </c>
      <c r="D1689" s="0" t="s">
        <v>21874</v>
      </c>
      <c r="E1689" s="0" t="s">
        <v>35535</v>
      </c>
      <c r="F1689" s="0" t="s">
        <v>498</v>
      </c>
      <c r="G1689" s="0" t="n">
        <v>2</v>
      </c>
      <c r="H1689" s="0" t="n">
        <v>1</v>
      </c>
      <c r="I1689" s="0" t="n">
        <v>0.01</v>
      </c>
      <c r="J1689" s="0" t="n">
        <v>1000</v>
      </c>
      <c r="K1689" s="0" t="n">
        <v>-0.24</v>
      </c>
      <c r="L1689" s="0" t="n">
        <v>84.52</v>
      </c>
      <c r="M1689" s="0" t="n">
        <v>84.72</v>
      </c>
      <c r="N1689" s="0" t="n">
        <v>84.52</v>
      </c>
      <c r="O1689" s="0" t="n">
        <v>84.52</v>
      </c>
      <c r="P1689" s="0" t="n">
        <v>0</v>
      </c>
      <c r="Q1689" s="0" t="n">
        <v>0</v>
      </c>
      <c r="R1689" s="0" t="n">
        <v>0</v>
      </c>
      <c r="S1689" s="0" t="n">
        <v>84.47</v>
      </c>
      <c r="T1689" s="0" t="n">
        <v>85.95</v>
      </c>
      <c r="U1689" s="0" t="n">
        <v>84.01</v>
      </c>
      <c r="V1689" s="0" t="n">
        <v>85.95</v>
      </c>
      <c r="W1689" s="0" t="n">
        <v>1755197</v>
      </c>
      <c r="X1689" s="0" t="n">
        <v>84.3</v>
      </c>
      <c r="Y1689" s="0" t="n">
        <v>84.47</v>
      </c>
      <c r="Z1689" s="0" t="n">
        <v>117</v>
      </c>
      <c r="AA1689" s="0" t="n">
        <v>3000000</v>
      </c>
      <c r="AB1689" s="0" t="n">
        <v>845.2</v>
      </c>
      <c r="AC1689" s="0" t="n">
        <v>0</v>
      </c>
      <c r="AD1689" s="0" t="s">
        <v>99</v>
      </c>
      <c r="AE1689" s="0" t="s">
        <v>99</v>
      </c>
      <c r="AH1689" s="0" t="n">
        <v>6</v>
      </c>
      <c r="AI1689" s="0" t="s">
        <v>2133</v>
      </c>
      <c r="AJ1689" s="0" t="s">
        <v>32112</v>
      </c>
      <c r="AK1689" s="0" t="s">
        <v>31135</v>
      </c>
      <c r="AL1689" s="0" t="s">
        <v>2112</v>
      </c>
    </row>
    <row r="1690" customFormat="false" ht="15" hidden="false" customHeight="false" outlineLevel="0" collapsed="false">
      <c r="A1690" s="0" t="s">
        <v>35536</v>
      </c>
      <c r="B1690" s="0" t="s">
        <v>35537</v>
      </c>
      <c r="C1690" s="0" t="s">
        <v>20168</v>
      </c>
      <c r="D1690" s="0" t="s">
        <v>20168</v>
      </c>
      <c r="E1690" s="0" t="s">
        <v>35538</v>
      </c>
      <c r="F1690" s="0" t="s">
        <v>498</v>
      </c>
      <c r="G1690" s="0" t="n">
        <v>2</v>
      </c>
      <c r="H1690" s="0" t="n">
        <v>1</v>
      </c>
      <c r="I1690" s="0" t="n">
        <v>0.01</v>
      </c>
      <c r="J1690" s="0" t="n">
        <v>1000</v>
      </c>
      <c r="K1690" s="0" t="n">
        <v>0.5</v>
      </c>
      <c r="L1690" s="0" t="n">
        <v>88.49</v>
      </c>
      <c r="M1690" s="0" t="n">
        <v>88.05</v>
      </c>
      <c r="N1690" s="0" t="n">
        <v>87.84</v>
      </c>
      <c r="O1690" s="0" t="n">
        <v>88.32</v>
      </c>
      <c r="P1690" s="0" t="n">
        <v>0</v>
      </c>
      <c r="Q1690" s="0" t="n">
        <v>0</v>
      </c>
      <c r="R1690" s="0" t="n">
        <v>0</v>
      </c>
      <c r="S1690" s="0" t="n">
        <v>88.48</v>
      </c>
      <c r="T1690" s="0" t="n">
        <v>88.23</v>
      </c>
      <c r="U1690" s="0" t="n">
        <v>88.23</v>
      </c>
      <c r="V1690" s="0" t="n">
        <v>88.5</v>
      </c>
      <c r="W1690" s="0" t="n">
        <v>218544</v>
      </c>
      <c r="X1690" s="0" t="n">
        <v>88.48</v>
      </c>
      <c r="Y1690" s="0" t="n">
        <v>88.88</v>
      </c>
      <c r="Z1690" s="0" t="n">
        <v>22</v>
      </c>
      <c r="AA1690" s="0" t="n">
        <v>3000000</v>
      </c>
      <c r="AB1690" s="0" t="n">
        <v>884.9</v>
      </c>
      <c r="AC1690" s="0" t="n">
        <v>0</v>
      </c>
      <c r="AD1690" s="0" t="s">
        <v>99</v>
      </c>
      <c r="AE1690" s="0" t="s">
        <v>99</v>
      </c>
      <c r="AH1690" s="0" t="n">
        <v>6</v>
      </c>
      <c r="AI1690" s="0" t="s">
        <v>2133</v>
      </c>
      <c r="AJ1690" s="0" t="s">
        <v>32112</v>
      </c>
      <c r="AK1690" s="0" t="s">
        <v>31135</v>
      </c>
      <c r="AL1690" s="0" t="s">
        <v>2112</v>
      </c>
    </row>
    <row r="1691" customFormat="false" ht="15" hidden="false" customHeight="false" outlineLevel="0" collapsed="false">
      <c r="A1691" s="0" t="s">
        <v>35539</v>
      </c>
      <c r="C1691" s="0" t="s">
        <v>35540</v>
      </c>
      <c r="D1691" s="0" t="s">
        <v>35540</v>
      </c>
      <c r="E1691" s="0" t="s">
        <v>35541</v>
      </c>
      <c r="F1691" s="0" t="s">
        <v>498</v>
      </c>
      <c r="G1691" s="0" t="n">
        <v>3</v>
      </c>
      <c r="H1691" s="0" t="n">
        <v>1</v>
      </c>
      <c r="I1691" s="0" t="n">
        <v>0.01</v>
      </c>
      <c r="J1691" s="0" t="n">
        <v>1000</v>
      </c>
      <c r="K1691" s="0" t="n">
        <v>0</v>
      </c>
      <c r="L1691" s="0" t="n">
        <v>0</v>
      </c>
      <c r="M1691" s="0" t="n">
        <v>60</v>
      </c>
      <c r="N1691" s="0" t="n">
        <v>0</v>
      </c>
      <c r="O1691" s="0" t="n">
        <v>60</v>
      </c>
      <c r="P1691" s="0" t="n">
        <v>0</v>
      </c>
      <c r="Q1691" s="0" t="n">
        <v>0</v>
      </c>
      <c r="R1691" s="0" t="n">
        <v>0</v>
      </c>
      <c r="S1691" s="0" t="n">
        <v>0</v>
      </c>
      <c r="T1691" s="0" t="n">
        <v>0</v>
      </c>
      <c r="U1691" s="0" t="n">
        <v>0</v>
      </c>
      <c r="V1691" s="0" t="n">
        <v>0</v>
      </c>
      <c r="W1691" s="0" t="n">
        <v>0</v>
      </c>
      <c r="X1691" s="0" t="n">
        <v>56</v>
      </c>
      <c r="Y1691" s="0" t="n">
        <v>62</v>
      </c>
      <c r="Z1691" s="0" t="n">
        <v>0</v>
      </c>
      <c r="AA1691" s="0" t="n">
        <v>10000000</v>
      </c>
      <c r="AB1691" s="0" t="n">
        <v>0</v>
      </c>
      <c r="AC1691" s="0" t="n">
        <v>0</v>
      </c>
      <c r="AD1691" s="0" t="s">
        <v>99</v>
      </c>
      <c r="AE1691" s="0" t="s">
        <v>99</v>
      </c>
      <c r="AH1691" s="0" t="n">
        <v>-1</v>
      </c>
      <c r="AI1691" s="0" t="s">
        <v>2133</v>
      </c>
      <c r="AJ1691" s="0" t="s">
        <v>32112</v>
      </c>
      <c r="AK1691" s="0" t="s">
        <v>31135</v>
      </c>
      <c r="AL1691" s="0" t="s">
        <v>2112</v>
      </c>
    </row>
    <row r="1692" customFormat="false" ht="15" hidden="false" customHeight="false" outlineLevel="0" collapsed="false">
      <c r="A1692" s="0" t="s">
        <v>35542</v>
      </c>
      <c r="C1692" s="0" t="s">
        <v>35543</v>
      </c>
      <c r="D1692" s="0" t="s">
        <v>35543</v>
      </c>
      <c r="E1692" s="0" t="s">
        <v>35544</v>
      </c>
      <c r="F1692" s="0" t="s">
        <v>498</v>
      </c>
      <c r="G1692" s="0" t="n">
        <v>3</v>
      </c>
      <c r="H1692" s="0" t="n">
        <v>1</v>
      </c>
      <c r="I1692" s="0" t="n">
        <v>0.01</v>
      </c>
      <c r="J1692" s="0" t="n">
        <v>1000</v>
      </c>
      <c r="K1692" s="0" t="n">
        <v>0</v>
      </c>
      <c r="L1692" s="0" t="n">
        <v>0</v>
      </c>
      <c r="M1692" s="0" t="n">
        <v>89</v>
      </c>
      <c r="N1692" s="0" t="n">
        <v>0</v>
      </c>
      <c r="O1692" s="0" t="n">
        <v>89</v>
      </c>
      <c r="P1692" s="0" t="n">
        <v>0</v>
      </c>
      <c r="Q1692" s="0" t="n">
        <v>0</v>
      </c>
      <c r="R1692" s="0" t="n">
        <v>0</v>
      </c>
      <c r="S1692" s="0" t="n">
        <v>0</v>
      </c>
      <c r="T1692" s="0" t="n">
        <v>0</v>
      </c>
      <c r="U1692" s="0" t="n">
        <v>0</v>
      </c>
      <c r="V1692" s="0" t="n">
        <v>0</v>
      </c>
      <c r="W1692" s="0" t="n">
        <v>0</v>
      </c>
      <c r="X1692" s="0" t="n">
        <v>88.6</v>
      </c>
      <c r="Y1692" s="0" t="n">
        <v>95</v>
      </c>
      <c r="Z1692" s="0" t="n">
        <v>0</v>
      </c>
      <c r="AA1692" s="0" t="n">
        <v>7000000</v>
      </c>
      <c r="AB1692" s="0" t="n">
        <v>0</v>
      </c>
      <c r="AC1692" s="0" t="n">
        <v>0</v>
      </c>
      <c r="AD1692" s="0" t="s">
        <v>99</v>
      </c>
      <c r="AE1692" s="0" t="s">
        <v>99</v>
      </c>
      <c r="AH1692" s="0" t="n">
        <v>-1</v>
      </c>
      <c r="AI1692" s="0" t="s">
        <v>2133</v>
      </c>
      <c r="AJ1692" s="0" t="s">
        <v>32112</v>
      </c>
      <c r="AK1692" s="0" t="s">
        <v>31135</v>
      </c>
      <c r="AL1692" s="0" t="s">
        <v>2112</v>
      </c>
    </row>
    <row r="1693" customFormat="false" ht="15" hidden="false" customHeight="false" outlineLevel="0" collapsed="false">
      <c r="A1693" s="0" t="s">
        <v>35545</v>
      </c>
      <c r="C1693" s="0" t="s">
        <v>35546</v>
      </c>
      <c r="D1693" s="0" t="s">
        <v>35546</v>
      </c>
      <c r="E1693" s="0" t="s">
        <v>35547</v>
      </c>
      <c r="F1693" s="0" t="s">
        <v>498</v>
      </c>
      <c r="G1693" s="0" t="n">
        <v>3</v>
      </c>
      <c r="H1693" s="0" t="n">
        <v>1</v>
      </c>
      <c r="I1693" s="0" t="n">
        <v>0.01</v>
      </c>
      <c r="J1693" s="0" t="n">
        <v>1000</v>
      </c>
      <c r="K1693" s="0" t="n">
        <v>0</v>
      </c>
      <c r="L1693" s="0" t="n">
        <v>0</v>
      </c>
      <c r="M1693" s="0" t="n">
        <v>0</v>
      </c>
      <c r="N1693" s="0" t="n">
        <v>0</v>
      </c>
      <c r="O1693" s="0" t="n">
        <v>0</v>
      </c>
      <c r="P1693" s="0" t="n">
        <v>0</v>
      </c>
      <c r="Q1693" s="0" t="n">
        <v>0</v>
      </c>
      <c r="R1693" s="0" t="n">
        <v>0</v>
      </c>
      <c r="S1693" s="0" t="n">
        <v>0</v>
      </c>
      <c r="T1693" s="0" t="n">
        <v>0</v>
      </c>
      <c r="U1693" s="0" t="n">
        <v>0</v>
      </c>
      <c r="V1693" s="0" t="n">
        <v>0</v>
      </c>
      <c r="W1693" s="0" t="n">
        <v>0</v>
      </c>
      <c r="X1693" s="0" t="n">
        <v>0</v>
      </c>
      <c r="Y1693" s="0" t="n">
        <v>0</v>
      </c>
      <c r="Z1693" s="0" t="n">
        <v>0</v>
      </c>
      <c r="AA1693" s="0" t="n">
        <v>5000000</v>
      </c>
      <c r="AB1693" s="0" t="n">
        <v>0</v>
      </c>
      <c r="AC1693" s="0" t="n">
        <v>0</v>
      </c>
      <c r="AD1693" s="0" t="s">
        <v>99</v>
      </c>
      <c r="AE1693" s="0" t="s">
        <v>99</v>
      </c>
      <c r="AH1693" s="0" t="n">
        <v>-1</v>
      </c>
      <c r="AI1693" s="0" t="s">
        <v>2133</v>
      </c>
      <c r="AJ1693" s="0" t="s">
        <v>32112</v>
      </c>
      <c r="AK1693" s="0" t="s">
        <v>31135</v>
      </c>
      <c r="AL1693" s="0" t="s">
        <v>2112</v>
      </c>
    </row>
    <row r="1694" customFormat="false" ht="15" hidden="false" customHeight="false" outlineLevel="0" collapsed="false">
      <c r="A1694" s="0" t="s">
        <v>35548</v>
      </c>
      <c r="C1694" s="0" t="s">
        <v>35549</v>
      </c>
      <c r="D1694" s="0" t="s">
        <v>35549</v>
      </c>
      <c r="E1694" s="0" t="s">
        <v>35550</v>
      </c>
      <c r="F1694" s="0" t="s">
        <v>34491</v>
      </c>
      <c r="G1694" s="0" t="n">
        <v>3</v>
      </c>
      <c r="H1694" s="0" t="n">
        <v>1</v>
      </c>
      <c r="I1694" s="0" t="n">
        <v>0.01</v>
      </c>
      <c r="J1694" s="0" t="n">
        <v>1000</v>
      </c>
      <c r="K1694" s="0" t="n">
        <v>0</v>
      </c>
      <c r="L1694" s="0" t="n">
        <v>0</v>
      </c>
      <c r="M1694" s="0" t="n">
        <v>69.43</v>
      </c>
      <c r="N1694" s="0" t="n">
        <v>0</v>
      </c>
      <c r="O1694" s="0" t="n">
        <v>69.43</v>
      </c>
      <c r="P1694" s="0" t="n">
        <v>0</v>
      </c>
      <c r="Q1694" s="0" t="n">
        <v>0</v>
      </c>
      <c r="R1694" s="0" t="n">
        <v>0</v>
      </c>
      <c r="S1694" s="0" t="n">
        <v>0</v>
      </c>
      <c r="T1694" s="0" t="n">
        <v>0</v>
      </c>
      <c r="U1694" s="0" t="n">
        <v>0</v>
      </c>
      <c r="V1694" s="0" t="n">
        <v>0</v>
      </c>
      <c r="W1694" s="0" t="n">
        <v>0</v>
      </c>
      <c r="X1694" s="0" t="n">
        <v>70</v>
      </c>
      <c r="Y1694" s="0" t="n">
        <v>0</v>
      </c>
      <c r="Z1694" s="0" t="n">
        <v>0</v>
      </c>
      <c r="AA1694" s="0" t="n">
        <v>3000000</v>
      </c>
      <c r="AB1694" s="0" t="n">
        <v>0</v>
      </c>
      <c r="AC1694" s="0" t="n">
        <v>0</v>
      </c>
      <c r="AD1694" s="0" t="s">
        <v>99</v>
      </c>
      <c r="AE1694" s="0" t="s">
        <v>99</v>
      </c>
      <c r="AH1694" s="0" t="n">
        <v>-1</v>
      </c>
      <c r="AI1694" s="0" t="s">
        <v>2133</v>
      </c>
      <c r="AJ1694" s="0" t="s">
        <v>32112</v>
      </c>
      <c r="AK1694" s="0" t="s">
        <v>34492</v>
      </c>
      <c r="AL1694" s="0" t="s">
        <v>2112</v>
      </c>
    </row>
    <row r="1695" customFormat="false" ht="15" hidden="false" customHeight="false" outlineLevel="0" collapsed="false">
      <c r="A1695" s="0" t="s">
        <v>35551</v>
      </c>
      <c r="C1695" s="0" t="s">
        <v>35552</v>
      </c>
      <c r="D1695" s="0" t="s">
        <v>35552</v>
      </c>
      <c r="E1695" s="0" t="s">
        <v>35553</v>
      </c>
      <c r="F1695" s="0" t="s">
        <v>34491</v>
      </c>
      <c r="G1695" s="0" t="n">
        <v>3</v>
      </c>
      <c r="H1695" s="0" t="n">
        <v>1</v>
      </c>
      <c r="I1695" s="0" t="n">
        <v>0.01</v>
      </c>
      <c r="J1695" s="0" t="n">
        <v>1000</v>
      </c>
      <c r="K1695" s="0" t="n">
        <v>0</v>
      </c>
      <c r="L1695" s="0" t="n">
        <v>0</v>
      </c>
      <c r="M1695" s="0" t="n">
        <v>90</v>
      </c>
      <c r="N1695" s="0" t="n">
        <v>0</v>
      </c>
      <c r="O1695" s="0" t="n">
        <v>90</v>
      </c>
      <c r="P1695" s="0" t="n">
        <v>0</v>
      </c>
      <c r="Q1695" s="0" t="n">
        <v>0</v>
      </c>
      <c r="R1695" s="0" t="n">
        <v>0</v>
      </c>
      <c r="S1695" s="0" t="n">
        <v>0</v>
      </c>
      <c r="T1695" s="0" t="n">
        <v>0</v>
      </c>
      <c r="U1695" s="0" t="n">
        <v>0</v>
      </c>
      <c r="V1695" s="0" t="n">
        <v>0</v>
      </c>
      <c r="W1695" s="0" t="n">
        <v>0</v>
      </c>
      <c r="X1695" s="0" t="n">
        <v>74</v>
      </c>
      <c r="Y1695" s="0" t="n">
        <v>87.01</v>
      </c>
      <c r="Z1695" s="0" t="n">
        <v>0</v>
      </c>
      <c r="AA1695" s="0" t="n">
        <v>5000000</v>
      </c>
      <c r="AB1695" s="0" t="n">
        <v>0</v>
      </c>
      <c r="AC1695" s="0" t="n">
        <v>0</v>
      </c>
      <c r="AD1695" s="0" t="s">
        <v>99</v>
      </c>
      <c r="AE1695" s="0" t="s">
        <v>99</v>
      </c>
      <c r="AH1695" s="0" t="n">
        <v>-1</v>
      </c>
      <c r="AI1695" s="0" t="s">
        <v>2133</v>
      </c>
      <c r="AJ1695" s="0" t="s">
        <v>32112</v>
      </c>
      <c r="AK1695" s="0" t="s">
        <v>34492</v>
      </c>
      <c r="AL1695" s="0" t="s">
        <v>2112</v>
      </c>
    </row>
    <row r="1696" customFormat="false" ht="15" hidden="false" customHeight="false" outlineLevel="0" collapsed="false">
      <c r="A1696" s="0" t="s">
        <v>35554</v>
      </c>
      <c r="B1696" s="0" t="s">
        <v>31346</v>
      </c>
      <c r="C1696" s="0" t="s">
        <v>31347</v>
      </c>
      <c r="D1696" s="0" t="s">
        <v>31347</v>
      </c>
      <c r="E1696" s="0" t="s">
        <v>31348</v>
      </c>
      <c r="F1696" s="0" t="s">
        <v>1987</v>
      </c>
      <c r="G1696" s="0" t="n">
        <v>3</v>
      </c>
      <c r="H1696" s="0" t="n">
        <v>1</v>
      </c>
      <c r="I1696" s="0" t="n">
        <v>0.0001</v>
      </c>
      <c r="J1696" s="0" t="n">
        <v>150000</v>
      </c>
      <c r="K1696" s="0" t="n">
        <v>0</v>
      </c>
      <c r="L1696" s="0" t="n">
        <v>0</v>
      </c>
      <c r="M1696" s="0" t="n">
        <v>0</v>
      </c>
      <c r="N1696" s="0" t="n">
        <v>0</v>
      </c>
      <c r="O1696" s="0" t="n">
        <v>0</v>
      </c>
      <c r="P1696" s="0" t="n">
        <v>0</v>
      </c>
      <c r="Q1696" s="0" t="n">
        <v>0</v>
      </c>
      <c r="R1696" s="0" t="n">
        <v>0</v>
      </c>
      <c r="S1696" s="0" t="n">
        <v>0</v>
      </c>
      <c r="T1696" s="0" t="n">
        <v>0</v>
      </c>
      <c r="U1696" s="0" t="n">
        <v>0</v>
      </c>
      <c r="V1696" s="0" t="n">
        <v>0</v>
      </c>
      <c r="W1696" s="0" t="n">
        <v>0</v>
      </c>
      <c r="X1696" s="0" t="n">
        <v>0</v>
      </c>
      <c r="Y1696" s="0" t="n">
        <v>0</v>
      </c>
      <c r="Z1696" s="0" t="n">
        <v>0</v>
      </c>
      <c r="AA1696" s="0" t="n">
        <v>200</v>
      </c>
      <c r="AB1696" s="0" t="n">
        <v>0</v>
      </c>
      <c r="AC1696" s="0" t="n">
        <v>0</v>
      </c>
      <c r="AD1696" s="0" t="s">
        <v>14</v>
      </c>
      <c r="AE1696" s="0" t="s">
        <v>99</v>
      </c>
      <c r="AF1696" s="0" t="s">
        <v>30149</v>
      </c>
      <c r="AH1696" s="0" t="n">
        <v>0</v>
      </c>
      <c r="AI1696" s="0" t="s">
        <v>2133</v>
      </c>
      <c r="AJ1696" s="0" t="s">
        <v>32112</v>
      </c>
      <c r="AK1696" s="0" t="s">
        <v>31143</v>
      </c>
      <c r="AL1696" s="0" t="s">
        <v>2112</v>
      </c>
    </row>
    <row r="1697" customFormat="false" ht="15" hidden="false" customHeight="false" outlineLevel="0" collapsed="false">
      <c r="A1697" s="0" t="s">
        <v>35555</v>
      </c>
      <c r="B1697" s="0" t="s">
        <v>35556</v>
      </c>
      <c r="C1697" s="0" t="s">
        <v>35557</v>
      </c>
      <c r="D1697" s="0" t="s">
        <v>35557</v>
      </c>
      <c r="E1697" s="0" t="s">
        <v>35558</v>
      </c>
      <c r="F1697" s="0" t="s">
        <v>1987</v>
      </c>
      <c r="G1697" s="0" t="n">
        <v>3</v>
      </c>
      <c r="H1697" s="0" t="n">
        <v>1</v>
      </c>
      <c r="I1697" s="0" t="n">
        <v>0.01</v>
      </c>
      <c r="J1697" s="0" t="n">
        <v>1000</v>
      </c>
      <c r="K1697" s="0" t="n">
        <v>0</v>
      </c>
      <c r="L1697" s="0" t="n">
        <v>0</v>
      </c>
      <c r="M1697" s="0" t="n">
        <v>92.01</v>
      </c>
      <c r="N1697" s="0" t="n">
        <v>0</v>
      </c>
      <c r="O1697" s="0" t="n">
        <v>92.01</v>
      </c>
      <c r="P1697" s="0" t="n">
        <v>0</v>
      </c>
      <c r="Q1697" s="0" t="n">
        <v>0</v>
      </c>
      <c r="R1697" s="0" t="n">
        <v>0</v>
      </c>
      <c r="S1697" s="0" t="n">
        <v>0</v>
      </c>
      <c r="T1697" s="0" t="n">
        <v>0</v>
      </c>
      <c r="U1697" s="0" t="n">
        <v>0</v>
      </c>
      <c r="V1697" s="0" t="n">
        <v>0</v>
      </c>
      <c r="W1697" s="0" t="n">
        <v>0</v>
      </c>
      <c r="X1697" s="0" t="n">
        <v>79.01</v>
      </c>
      <c r="Y1697" s="0" t="n">
        <v>85</v>
      </c>
      <c r="Z1697" s="0" t="n">
        <v>0</v>
      </c>
      <c r="AA1697" s="0" t="n">
        <v>5000000</v>
      </c>
      <c r="AB1697" s="0" t="n">
        <v>0</v>
      </c>
      <c r="AC1697" s="0" t="n">
        <v>0</v>
      </c>
      <c r="AD1697" s="0" t="s">
        <v>99</v>
      </c>
      <c r="AE1697" s="0" t="s">
        <v>99</v>
      </c>
      <c r="AF1697" s="0" t="s">
        <v>30149</v>
      </c>
      <c r="AH1697" s="0" t="n">
        <v>0</v>
      </c>
      <c r="AI1697" s="0" t="s">
        <v>2133</v>
      </c>
      <c r="AJ1697" s="0" t="s">
        <v>32112</v>
      </c>
      <c r="AK1697" s="0" t="s">
        <v>31143</v>
      </c>
      <c r="AL1697" s="0" t="s">
        <v>2112</v>
      </c>
    </row>
    <row r="1698" customFormat="false" ht="15" hidden="false" customHeight="false" outlineLevel="0" collapsed="false">
      <c r="A1698" s="0" t="s">
        <v>35559</v>
      </c>
      <c r="B1698" s="0" t="s">
        <v>35560</v>
      </c>
      <c r="C1698" s="0" t="s">
        <v>35561</v>
      </c>
      <c r="D1698" s="0" t="s">
        <v>35561</v>
      </c>
      <c r="E1698" s="0" t="s">
        <v>35562</v>
      </c>
      <c r="F1698" s="0" t="s">
        <v>1988</v>
      </c>
      <c r="G1698" s="0" t="n">
        <v>1</v>
      </c>
      <c r="H1698" s="0" t="n">
        <v>1</v>
      </c>
      <c r="I1698" s="0" t="n">
        <v>0.01</v>
      </c>
      <c r="J1698" s="0" t="n">
        <v>400</v>
      </c>
      <c r="K1698" s="0" t="n">
        <v>-0.33</v>
      </c>
      <c r="L1698" s="0" t="n">
        <v>99.5</v>
      </c>
      <c r="M1698" s="0" t="n">
        <v>99.83</v>
      </c>
      <c r="N1698" s="0" t="n">
        <v>99.58</v>
      </c>
      <c r="O1698" s="0" t="n">
        <v>99.5</v>
      </c>
      <c r="P1698" s="0" t="n">
        <v>0</v>
      </c>
      <c r="Q1698" s="0" t="n">
        <v>0</v>
      </c>
      <c r="R1698" s="0" t="n">
        <v>0</v>
      </c>
      <c r="S1698" s="0" t="n">
        <v>99.63</v>
      </c>
      <c r="T1698" s="0" t="n">
        <v>99.83</v>
      </c>
      <c r="U1698" s="0" t="n">
        <v>99.5</v>
      </c>
      <c r="V1698" s="0" t="n">
        <v>99.83</v>
      </c>
      <c r="W1698" s="0" t="n">
        <v>469045</v>
      </c>
      <c r="X1698" s="0" t="n">
        <v>99.51</v>
      </c>
      <c r="Y1698" s="0" t="n">
        <v>99.81</v>
      </c>
      <c r="Z1698" s="0" t="n">
        <v>43</v>
      </c>
      <c r="AA1698" s="0" t="n">
        <v>14000000</v>
      </c>
      <c r="AB1698" s="0" t="n">
        <v>49750</v>
      </c>
      <c r="AC1698" s="0" t="n">
        <v>0</v>
      </c>
      <c r="AD1698" s="0" t="s">
        <v>99</v>
      </c>
      <c r="AE1698" s="0" t="s">
        <v>99</v>
      </c>
      <c r="AH1698" s="0" t="n">
        <v>-100</v>
      </c>
      <c r="AI1698" s="0" t="s">
        <v>2133</v>
      </c>
      <c r="AJ1698" s="0" t="s">
        <v>32112</v>
      </c>
      <c r="AK1698" s="0" t="s">
        <v>32292</v>
      </c>
      <c r="AL1698" s="0" t="s">
        <v>2112</v>
      </c>
    </row>
    <row r="1699" customFormat="false" ht="15" hidden="false" customHeight="false" outlineLevel="0" collapsed="false">
      <c r="A1699" s="0" t="s">
        <v>35563</v>
      </c>
      <c r="B1699" s="0" t="s">
        <v>35564</v>
      </c>
      <c r="C1699" s="0" t="s">
        <v>35565</v>
      </c>
      <c r="D1699" s="0" t="s">
        <v>35565</v>
      </c>
      <c r="E1699" s="0" t="s">
        <v>35566</v>
      </c>
      <c r="F1699" s="0" t="s">
        <v>1988</v>
      </c>
      <c r="G1699" s="0" t="n">
        <v>1</v>
      </c>
      <c r="H1699" s="0" t="n">
        <v>1</v>
      </c>
      <c r="I1699" s="0" t="n">
        <v>0.01</v>
      </c>
      <c r="J1699" s="0" t="n">
        <v>400</v>
      </c>
      <c r="K1699" s="0" t="n">
        <v>0.01</v>
      </c>
      <c r="L1699" s="0" t="n">
        <v>91.59</v>
      </c>
      <c r="M1699" s="0" t="n">
        <v>91.58</v>
      </c>
      <c r="N1699" s="0" t="n">
        <v>91.25</v>
      </c>
      <c r="O1699" s="0" t="n">
        <v>91.59</v>
      </c>
      <c r="P1699" s="0" t="n">
        <v>0</v>
      </c>
      <c r="Q1699" s="0" t="n">
        <v>0</v>
      </c>
      <c r="R1699" s="0" t="n">
        <v>0</v>
      </c>
      <c r="S1699" s="0" t="n">
        <v>91.61</v>
      </c>
      <c r="T1699" s="0" t="n">
        <v>91.69</v>
      </c>
      <c r="U1699" s="0" t="n">
        <v>91.59</v>
      </c>
      <c r="V1699" s="0" t="n">
        <v>91.7</v>
      </c>
      <c r="W1699" s="0" t="n">
        <v>976234</v>
      </c>
      <c r="X1699" s="0" t="n">
        <v>91.58</v>
      </c>
      <c r="Y1699" s="0" t="n">
        <v>91.61</v>
      </c>
      <c r="Z1699" s="0" t="n">
        <v>35</v>
      </c>
      <c r="AA1699" s="0" t="n">
        <v>28000000</v>
      </c>
      <c r="AB1699" s="0" t="n">
        <v>366.36</v>
      </c>
      <c r="AC1699" s="0" t="n">
        <v>0</v>
      </c>
      <c r="AD1699" s="0" t="s">
        <v>99</v>
      </c>
      <c r="AE1699" s="0" t="s">
        <v>99</v>
      </c>
      <c r="AH1699" s="0" t="n">
        <v>-100</v>
      </c>
      <c r="AI1699" s="0" t="s">
        <v>2133</v>
      </c>
      <c r="AJ1699" s="0" t="s">
        <v>32112</v>
      </c>
      <c r="AK1699" s="0" t="s">
        <v>32292</v>
      </c>
      <c r="AL1699" s="0" t="s">
        <v>2112</v>
      </c>
    </row>
    <row r="1700" customFormat="false" ht="15" hidden="false" customHeight="false" outlineLevel="0" collapsed="false">
      <c r="A1700" s="0" t="s">
        <v>35567</v>
      </c>
      <c r="B1700" s="0" t="s">
        <v>35568</v>
      </c>
      <c r="C1700" s="0" t="s">
        <v>24771</v>
      </c>
      <c r="D1700" s="0" t="s">
        <v>24771</v>
      </c>
      <c r="E1700" s="0" t="s">
        <v>35569</v>
      </c>
      <c r="F1700" s="0" t="s">
        <v>1988</v>
      </c>
      <c r="G1700" s="0" t="n">
        <v>1</v>
      </c>
      <c r="H1700" s="0" t="n">
        <v>1</v>
      </c>
      <c r="I1700" s="0" t="n">
        <v>0.01</v>
      </c>
      <c r="J1700" s="0" t="n">
        <v>700</v>
      </c>
      <c r="K1700" s="0" t="n">
        <v>0.09</v>
      </c>
      <c r="L1700" s="0" t="n">
        <v>87.64</v>
      </c>
      <c r="M1700" s="0" t="n">
        <v>87.54</v>
      </c>
      <c r="N1700" s="0" t="n">
        <v>87.5</v>
      </c>
      <c r="O1700" s="0" t="n">
        <v>87.64</v>
      </c>
      <c r="P1700" s="0" t="n">
        <v>0</v>
      </c>
      <c r="Q1700" s="0" t="n">
        <v>0</v>
      </c>
      <c r="R1700" s="0" t="n">
        <v>0</v>
      </c>
      <c r="S1700" s="0" t="n">
        <v>87.58</v>
      </c>
      <c r="T1700" s="0" t="n">
        <v>87.45</v>
      </c>
      <c r="U1700" s="0" t="n">
        <v>87.44</v>
      </c>
      <c r="V1700" s="0" t="n">
        <v>88.18</v>
      </c>
      <c r="W1700" s="0" t="n">
        <v>655352</v>
      </c>
      <c r="X1700" s="0" t="n">
        <v>87.66</v>
      </c>
      <c r="Y1700" s="0" t="n">
        <v>87.87</v>
      </c>
      <c r="Z1700" s="0" t="n">
        <v>37</v>
      </c>
      <c r="AA1700" s="0" t="n">
        <v>30000000</v>
      </c>
      <c r="AB1700" s="0" t="n">
        <v>613.48</v>
      </c>
      <c r="AC1700" s="0" t="n">
        <v>0</v>
      </c>
      <c r="AD1700" s="0" t="s">
        <v>99</v>
      </c>
      <c r="AE1700" s="0" t="s">
        <v>99</v>
      </c>
      <c r="AH1700" s="0" t="n">
        <v>-100</v>
      </c>
      <c r="AI1700" s="0" t="s">
        <v>2133</v>
      </c>
      <c r="AJ1700" s="0" t="s">
        <v>32112</v>
      </c>
      <c r="AK1700" s="0" t="s">
        <v>32292</v>
      </c>
      <c r="AL1700" s="0" t="s">
        <v>2112</v>
      </c>
    </row>
    <row r="1701" customFormat="false" ht="15" hidden="false" customHeight="false" outlineLevel="0" collapsed="false">
      <c r="A1701" s="0" t="s">
        <v>35570</v>
      </c>
      <c r="B1701" s="0" t="s">
        <v>35571</v>
      </c>
      <c r="C1701" s="0" t="s">
        <v>35572</v>
      </c>
      <c r="D1701" s="0" t="s">
        <v>35572</v>
      </c>
      <c r="E1701" s="0" t="s">
        <v>35573</v>
      </c>
      <c r="F1701" s="0" t="s">
        <v>1988</v>
      </c>
      <c r="G1701" s="0" t="n">
        <v>1</v>
      </c>
      <c r="H1701" s="0" t="n">
        <v>1</v>
      </c>
      <c r="I1701" s="0" t="n">
        <v>0.01</v>
      </c>
      <c r="J1701" s="0" t="n">
        <v>500</v>
      </c>
      <c r="K1701" s="0" t="n">
        <v>0.19</v>
      </c>
      <c r="L1701" s="0" t="n">
        <v>82.86</v>
      </c>
      <c r="M1701" s="0" t="n">
        <v>82.85</v>
      </c>
      <c r="N1701" s="0" t="n">
        <v>82.14</v>
      </c>
      <c r="O1701" s="0" t="n">
        <v>82.86</v>
      </c>
      <c r="P1701" s="0" t="n">
        <v>0</v>
      </c>
      <c r="Q1701" s="0" t="n">
        <v>0</v>
      </c>
      <c r="R1701" s="0" t="n">
        <v>0</v>
      </c>
      <c r="S1701" s="0" t="n">
        <v>82.92</v>
      </c>
      <c r="T1701" s="0" t="n">
        <v>82.97</v>
      </c>
      <c r="U1701" s="0" t="n">
        <v>82.86</v>
      </c>
      <c r="V1701" s="0" t="n">
        <v>82.97</v>
      </c>
      <c r="W1701" s="0" t="n">
        <v>829</v>
      </c>
      <c r="X1701" s="0" t="n">
        <v>82.54</v>
      </c>
      <c r="Y1701" s="0" t="n">
        <v>82.84</v>
      </c>
      <c r="Z1701" s="0" t="n">
        <v>2</v>
      </c>
      <c r="AA1701" s="0" t="n">
        <v>30000000</v>
      </c>
      <c r="AB1701" s="0" t="n">
        <v>414.3</v>
      </c>
      <c r="AC1701" s="0" t="n">
        <v>0</v>
      </c>
      <c r="AD1701" s="0" t="s">
        <v>99</v>
      </c>
      <c r="AE1701" s="0" t="s">
        <v>99</v>
      </c>
      <c r="AH1701" s="0" t="n">
        <v>-100</v>
      </c>
      <c r="AI1701" s="0" t="s">
        <v>2133</v>
      </c>
      <c r="AJ1701" s="0" t="s">
        <v>32112</v>
      </c>
      <c r="AK1701" s="0" t="s">
        <v>32292</v>
      </c>
      <c r="AL1701" s="0" t="s">
        <v>2112</v>
      </c>
    </row>
    <row r="1702" customFormat="false" ht="15" hidden="false" customHeight="false" outlineLevel="0" collapsed="false">
      <c r="A1702" s="0" t="s">
        <v>35574</v>
      </c>
      <c r="B1702" s="0" t="s">
        <v>35575</v>
      </c>
      <c r="C1702" s="0" t="s">
        <v>35576</v>
      </c>
      <c r="D1702" s="0" t="s">
        <v>35576</v>
      </c>
      <c r="E1702" s="0" t="s">
        <v>35577</v>
      </c>
      <c r="F1702" s="0" t="s">
        <v>498</v>
      </c>
      <c r="G1702" s="0" t="n">
        <v>3</v>
      </c>
      <c r="H1702" s="0" t="n">
        <v>1</v>
      </c>
      <c r="I1702" s="0" t="n">
        <v>0.01</v>
      </c>
      <c r="J1702" s="0" t="n">
        <v>1000</v>
      </c>
      <c r="K1702" s="0" t="n">
        <v>0.19</v>
      </c>
      <c r="L1702" s="0" t="n">
        <v>82.4</v>
      </c>
      <c r="M1702" s="0" t="n">
        <v>82.23</v>
      </c>
      <c r="N1702" s="0" t="n">
        <v>81.64</v>
      </c>
      <c r="O1702" s="0" t="n">
        <v>82.4</v>
      </c>
      <c r="P1702" s="0" t="n">
        <v>0</v>
      </c>
      <c r="Q1702" s="0" t="n">
        <v>0</v>
      </c>
      <c r="R1702" s="0" t="n">
        <v>0</v>
      </c>
      <c r="S1702" s="0" t="n">
        <v>82.4</v>
      </c>
      <c r="T1702" s="0" t="n">
        <v>82.4</v>
      </c>
      <c r="U1702" s="0" t="n">
        <v>82.39</v>
      </c>
      <c r="V1702" s="0" t="n">
        <v>82.4</v>
      </c>
      <c r="W1702" s="0" t="n">
        <v>29664</v>
      </c>
      <c r="X1702" s="0" t="n">
        <v>82.22</v>
      </c>
      <c r="Y1702" s="0" t="n">
        <v>82.4</v>
      </c>
      <c r="Z1702" s="0" t="n">
        <v>5</v>
      </c>
      <c r="AA1702" s="0" t="n">
        <v>100000</v>
      </c>
      <c r="AB1702" s="0" t="n">
        <v>1648</v>
      </c>
      <c r="AC1702" s="0" t="n">
        <v>0</v>
      </c>
      <c r="AD1702" s="0" t="s">
        <v>99</v>
      </c>
      <c r="AE1702" s="0" t="s">
        <v>99</v>
      </c>
      <c r="AH1702" s="0" t="n">
        <v>6</v>
      </c>
      <c r="AI1702" s="0" t="s">
        <v>2133</v>
      </c>
      <c r="AJ1702" s="0" t="s">
        <v>32112</v>
      </c>
      <c r="AK1702" s="0" t="s">
        <v>31135</v>
      </c>
      <c r="AL1702" s="0" t="s">
        <v>2112</v>
      </c>
    </row>
    <row r="1703" customFormat="false" ht="15" hidden="false" customHeight="false" outlineLevel="0" collapsed="false">
      <c r="A1703" s="0" t="s">
        <v>35578</v>
      </c>
      <c r="B1703" s="0" t="s">
        <v>35579</v>
      </c>
      <c r="C1703" s="0" t="s">
        <v>19757</v>
      </c>
      <c r="D1703" s="0" t="s">
        <v>19757</v>
      </c>
      <c r="E1703" s="0" t="s">
        <v>35580</v>
      </c>
      <c r="F1703" s="0" t="s">
        <v>498</v>
      </c>
      <c r="G1703" s="0" t="n">
        <v>3</v>
      </c>
      <c r="H1703" s="0" t="n">
        <v>1</v>
      </c>
      <c r="I1703" s="0" t="n">
        <v>0.01</v>
      </c>
      <c r="J1703" s="0" t="n">
        <v>1000</v>
      </c>
      <c r="K1703" s="0" t="n">
        <v>0.27</v>
      </c>
      <c r="L1703" s="0" t="n">
        <v>71.5</v>
      </c>
      <c r="M1703" s="0" t="n">
        <v>71.52</v>
      </c>
      <c r="N1703" s="0" t="n">
        <v>70.5</v>
      </c>
      <c r="O1703" s="0" t="n">
        <v>71.49</v>
      </c>
      <c r="P1703" s="0" t="n">
        <v>0</v>
      </c>
      <c r="Q1703" s="0" t="n">
        <v>0</v>
      </c>
      <c r="R1703" s="0" t="n">
        <v>0</v>
      </c>
      <c r="S1703" s="0" t="n">
        <v>70.8</v>
      </c>
      <c r="T1703" s="0" t="n">
        <v>71.99</v>
      </c>
      <c r="U1703" s="0" t="n">
        <v>70.46</v>
      </c>
      <c r="V1703" s="0" t="n">
        <v>71.99</v>
      </c>
      <c r="W1703" s="0" t="n">
        <v>1240450</v>
      </c>
      <c r="X1703" s="0" t="n">
        <v>71.23</v>
      </c>
      <c r="Y1703" s="0" t="n">
        <v>71.49</v>
      </c>
      <c r="Z1703" s="0" t="n">
        <v>78</v>
      </c>
      <c r="AA1703" s="0" t="n">
        <v>220000</v>
      </c>
      <c r="AB1703" s="0" t="n">
        <v>15015</v>
      </c>
      <c r="AC1703" s="0" t="n">
        <v>0</v>
      </c>
      <c r="AD1703" s="0" t="s">
        <v>99</v>
      </c>
      <c r="AE1703" s="0" t="s">
        <v>99</v>
      </c>
      <c r="AH1703" s="0" t="n">
        <v>6</v>
      </c>
      <c r="AI1703" s="0" t="s">
        <v>2133</v>
      </c>
      <c r="AJ1703" s="0" t="s">
        <v>32112</v>
      </c>
      <c r="AK1703" s="0" t="s">
        <v>31135</v>
      </c>
      <c r="AL1703" s="0" t="s">
        <v>2112</v>
      </c>
    </row>
    <row r="1704" customFormat="false" ht="15" hidden="false" customHeight="false" outlineLevel="0" collapsed="false">
      <c r="A1704" s="0" t="s">
        <v>35581</v>
      </c>
      <c r="B1704" s="0" t="s">
        <v>35582</v>
      </c>
      <c r="C1704" s="0" t="s">
        <v>35583</v>
      </c>
      <c r="D1704" s="0" t="s">
        <v>35583</v>
      </c>
      <c r="E1704" s="0" t="s">
        <v>35584</v>
      </c>
      <c r="F1704" s="0" t="s">
        <v>498</v>
      </c>
      <c r="G1704" s="0" t="n">
        <v>3</v>
      </c>
      <c r="H1704" s="0" t="n">
        <v>1</v>
      </c>
      <c r="I1704" s="0" t="n">
        <v>0.01</v>
      </c>
      <c r="J1704" s="0" t="n">
        <v>1000</v>
      </c>
      <c r="K1704" s="0" t="n">
        <v>-0.94</v>
      </c>
      <c r="L1704" s="0" t="n">
        <v>83.31</v>
      </c>
      <c r="M1704" s="0" t="n">
        <v>84.1</v>
      </c>
      <c r="N1704" s="0" t="n">
        <v>83.87</v>
      </c>
      <c r="O1704" s="0" t="n">
        <v>82.83</v>
      </c>
      <c r="P1704" s="0" t="n">
        <v>0</v>
      </c>
      <c r="Q1704" s="0" t="n">
        <v>0</v>
      </c>
      <c r="R1704" s="0" t="n">
        <v>0</v>
      </c>
      <c r="S1704" s="0" t="n">
        <v>82.46</v>
      </c>
      <c r="T1704" s="0" t="n">
        <v>84.1</v>
      </c>
      <c r="U1704" s="0" t="n">
        <v>82.33</v>
      </c>
      <c r="V1704" s="0" t="n">
        <v>84.1</v>
      </c>
      <c r="W1704" s="0" t="n">
        <v>252318</v>
      </c>
      <c r="X1704" s="0" t="n">
        <v>82.67</v>
      </c>
      <c r="Y1704" s="0" t="n">
        <v>83.32</v>
      </c>
      <c r="Z1704" s="0" t="n">
        <v>28</v>
      </c>
      <c r="AA1704" s="0" t="n">
        <v>70000</v>
      </c>
      <c r="AB1704" s="0" t="n">
        <v>833.1</v>
      </c>
      <c r="AC1704" s="0" t="n">
        <v>0</v>
      </c>
      <c r="AD1704" s="0" t="s">
        <v>99</v>
      </c>
      <c r="AE1704" s="0" t="s">
        <v>99</v>
      </c>
      <c r="AH1704" s="0" t="n">
        <v>6</v>
      </c>
      <c r="AI1704" s="0" t="s">
        <v>2133</v>
      </c>
      <c r="AJ1704" s="0" t="s">
        <v>32112</v>
      </c>
      <c r="AK1704" s="0" t="s">
        <v>31135</v>
      </c>
      <c r="AL1704" s="0" t="s">
        <v>2112</v>
      </c>
    </row>
    <row r="1705" customFormat="false" ht="15" hidden="false" customHeight="false" outlineLevel="0" collapsed="false">
      <c r="A1705" s="0" t="s">
        <v>35585</v>
      </c>
      <c r="B1705" s="0" t="s">
        <v>35586</v>
      </c>
      <c r="C1705" s="0" t="s">
        <v>26512</v>
      </c>
      <c r="D1705" s="0" t="s">
        <v>26512</v>
      </c>
      <c r="E1705" s="0" t="s">
        <v>35587</v>
      </c>
      <c r="F1705" s="0" t="s">
        <v>498</v>
      </c>
      <c r="G1705" s="0" t="n">
        <v>2</v>
      </c>
      <c r="H1705" s="0" t="n">
        <v>1</v>
      </c>
      <c r="I1705" s="0" t="n">
        <v>0.01</v>
      </c>
      <c r="J1705" s="0" t="n">
        <v>1000</v>
      </c>
      <c r="K1705" s="0" t="n">
        <v>-0.42</v>
      </c>
      <c r="L1705" s="0" t="n">
        <v>75.88</v>
      </c>
      <c r="M1705" s="0" t="n">
        <v>76.2</v>
      </c>
      <c r="N1705" s="0" t="n">
        <v>76.57</v>
      </c>
      <c r="O1705" s="0" t="n">
        <v>75.86</v>
      </c>
      <c r="P1705" s="0" t="n">
        <v>0</v>
      </c>
      <c r="Q1705" s="0" t="n">
        <v>0</v>
      </c>
      <c r="R1705" s="0" t="n">
        <v>0</v>
      </c>
      <c r="S1705" s="0" t="n">
        <v>75.96</v>
      </c>
      <c r="T1705" s="0" t="n">
        <v>79.49</v>
      </c>
      <c r="U1705" s="0" t="n">
        <v>75.74</v>
      </c>
      <c r="V1705" s="0" t="n">
        <v>79.5</v>
      </c>
      <c r="W1705" s="0" t="n">
        <v>1256359</v>
      </c>
      <c r="X1705" s="0" t="n">
        <v>75.75</v>
      </c>
      <c r="Y1705" s="0" t="n">
        <v>75.85</v>
      </c>
      <c r="Z1705" s="0" t="n">
        <v>91</v>
      </c>
      <c r="AA1705" s="0" t="n">
        <v>15000000</v>
      </c>
      <c r="AB1705" s="0" t="n">
        <v>2276.4</v>
      </c>
      <c r="AC1705" s="0" t="n">
        <v>0</v>
      </c>
      <c r="AD1705" s="0" t="s">
        <v>99</v>
      </c>
      <c r="AE1705" s="0" t="s">
        <v>99</v>
      </c>
      <c r="AH1705" s="0" t="n">
        <v>6</v>
      </c>
      <c r="AI1705" s="0" t="s">
        <v>2133</v>
      </c>
      <c r="AJ1705" s="0" t="s">
        <v>32112</v>
      </c>
      <c r="AK1705" s="0" t="s">
        <v>31135</v>
      </c>
      <c r="AL1705" s="0" t="s">
        <v>2112</v>
      </c>
    </row>
    <row r="1706" customFormat="false" ht="15" hidden="false" customHeight="false" outlineLevel="0" collapsed="false">
      <c r="A1706" s="0" t="s">
        <v>35588</v>
      </c>
      <c r="B1706" s="0" t="s">
        <v>35589</v>
      </c>
      <c r="C1706" s="0" t="s">
        <v>35590</v>
      </c>
      <c r="D1706" s="0" t="s">
        <v>35590</v>
      </c>
      <c r="E1706" s="0" t="s">
        <v>35591</v>
      </c>
      <c r="F1706" s="0" t="s">
        <v>1987</v>
      </c>
      <c r="G1706" s="0" t="n">
        <v>3</v>
      </c>
      <c r="H1706" s="0" t="n">
        <v>1</v>
      </c>
      <c r="I1706" s="0" t="n">
        <v>0.0001</v>
      </c>
      <c r="J1706" s="0" t="n">
        <v>200000</v>
      </c>
      <c r="K1706" s="0" t="n">
        <v>0</v>
      </c>
      <c r="L1706" s="0" t="n">
        <v>0</v>
      </c>
      <c r="M1706" s="0" t="n">
        <v>86.5</v>
      </c>
      <c r="N1706" s="0" t="n">
        <v>0</v>
      </c>
      <c r="O1706" s="0" t="n">
        <v>86.5</v>
      </c>
      <c r="P1706" s="0" t="n">
        <v>0</v>
      </c>
      <c r="Q1706" s="0" t="n">
        <v>0</v>
      </c>
      <c r="R1706" s="0" t="n">
        <v>0</v>
      </c>
      <c r="S1706" s="0" t="n">
        <v>0</v>
      </c>
      <c r="T1706" s="0" t="n">
        <v>0</v>
      </c>
      <c r="U1706" s="0" t="n">
        <v>0</v>
      </c>
      <c r="V1706" s="0" t="n">
        <v>0</v>
      </c>
      <c r="W1706" s="0" t="n">
        <v>0</v>
      </c>
      <c r="X1706" s="0" t="n">
        <v>75.01</v>
      </c>
      <c r="Y1706" s="0" t="n">
        <v>91</v>
      </c>
      <c r="Z1706" s="0" t="n">
        <v>0</v>
      </c>
      <c r="AA1706" s="0" t="n">
        <v>146</v>
      </c>
      <c r="AB1706" s="0" t="n">
        <v>0</v>
      </c>
      <c r="AC1706" s="0" t="n">
        <v>0</v>
      </c>
      <c r="AD1706" s="0" t="s">
        <v>14</v>
      </c>
      <c r="AE1706" s="0" t="s">
        <v>99</v>
      </c>
      <c r="AH1706" s="0" t="n">
        <v>6</v>
      </c>
      <c r="AI1706" s="0" t="s">
        <v>2133</v>
      </c>
      <c r="AJ1706" s="0" t="s">
        <v>32112</v>
      </c>
      <c r="AK1706" s="0" t="s">
        <v>31143</v>
      </c>
      <c r="AL1706" s="0" t="s">
        <v>2112</v>
      </c>
    </row>
    <row r="1707" customFormat="false" ht="15" hidden="false" customHeight="false" outlineLevel="0" collapsed="false">
      <c r="A1707" s="0" t="s">
        <v>35592</v>
      </c>
      <c r="B1707" s="0" t="s">
        <v>35593</v>
      </c>
      <c r="C1707" s="0" t="s">
        <v>17853</v>
      </c>
      <c r="D1707" s="0" t="s">
        <v>17853</v>
      </c>
      <c r="E1707" s="0" t="s">
        <v>17855</v>
      </c>
      <c r="F1707" s="0" t="s">
        <v>498</v>
      </c>
      <c r="G1707" s="0" t="n">
        <v>3</v>
      </c>
      <c r="H1707" s="0" t="n">
        <v>1</v>
      </c>
      <c r="I1707" s="0" t="n">
        <v>0.01</v>
      </c>
      <c r="J1707" s="0" t="n">
        <v>850</v>
      </c>
      <c r="K1707" s="0" t="n">
        <v>-0.34</v>
      </c>
      <c r="L1707" s="0" t="n">
        <v>92.48</v>
      </c>
      <c r="M1707" s="0" t="n">
        <v>92.8</v>
      </c>
      <c r="N1707" s="0" t="n">
        <v>91.7</v>
      </c>
      <c r="O1707" s="0" t="n">
        <v>92.48</v>
      </c>
      <c r="P1707" s="0" t="n">
        <v>0</v>
      </c>
      <c r="Q1707" s="0" t="n">
        <v>0</v>
      </c>
      <c r="R1707" s="0" t="n">
        <v>0</v>
      </c>
      <c r="S1707" s="0" t="n">
        <v>92.84</v>
      </c>
      <c r="T1707" s="0" t="n">
        <v>92.9</v>
      </c>
      <c r="U1707" s="0" t="n">
        <v>92.47</v>
      </c>
      <c r="V1707" s="0" t="n">
        <v>93.65</v>
      </c>
      <c r="W1707" s="0" t="n">
        <v>306992</v>
      </c>
      <c r="X1707" s="0" t="n">
        <v>92.48</v>
      </c>
      <c r="Y1707" s="0" t="n">
        <v>92.83</v>
      </c>
      <c r="Z1707" s="0" t="n">
        <v>56</v>
      </c>
      <c r="AA1707" s="0" t="n">
        <v>160000</v>
      </c>
      <c r="AB1707" s="0" t="n">
        <v>786.08</v>
      </c>
      <c r="AC1707" s="0" t="n">
        <v>0</v>
      </c>
      <c r="AD1707" s="0" t="s">
        <v>99</v>
      </c>
      <c r="AE1707" s="0" t="s">
        <v>99</v>
      </c>
      <c r="AH1707" s="0" t="n">
        <v>800</v>
      </c>
      <c r="AI1707" s="0" t="s">
        <v>2133</v>
      </c>
      <c r="AJ1707" s="0" t="s">
        <v>32112</v>
      </c>
      <c r="AK1707" s="0" t="s">
        <v>31135</v>
      </c>
      <c r="AL1707" s="0" t="s">
        <v>2112</v>
      </c>
    </row>
    <row r="1708" customFormat="false" ht="15" hidden="false" customHeight="false" outlineLevel="0" collapsed="false">
      <c r="A1708" s="0" t="s">
        <v>35594</v>
      </c>
      <c r="B1708" s="0" t="s">
        <v>35595</v>
      </c>
      <c r="C1708" s="0" t="s">
        <v>35596</v>
      </c>
      <c r="D1708" s="0" t="s">
        <v>35596</v>
      </c>
      <c r="E1708" s="0" t="s">
        <v>35597</v>
      </c>
      <c r="F1708" s="0" t="s">
        <v>1987</v>
      </c>
      <c r="G1708" s="0" t="n">
        <v>2</v>
      </c>
      <c r="H1708" s="0" t="n">
        <v>1</v>
      </c>
      <c r="I1708" s="0" t="n">
        <v>0.01</v>
      </c>
      <c r="J1708" s="0" t="n">
        <v>1408.32</v>
      </c>
      <c r="K1708" s="0" t="n">
        <v>0</v>
      </c>
      <c r="L1708" s="0" t="n">
        <v>0</v>
      </c>
      <c r="M1708" s="0" t="n">
        <v>0</v>
      </c>
      <c r="N1708" s="0" t="n">
        <v>0</v>
      </c>
      <c r="O1708" s="0" t="n">
        <v>0</v>
      </c>
      <c r="P1708" s="0" t="n">
        <v>0</v>
      </c>
      <c r="Q1708" s="0" t="n">
        <v>0</v>
      </c>
      <c r="R1708" s="0" t="n">
        <v>0</v>
      </c>
      <c r="S1708" s="0" t="n">
        <v>0</v>
      </c>
      <c r="T1708" s="0" t="n">
        <v>0</v>
      </c>
      <c r="U1708" s="0" t="n">
        <v>0</v>
      </c>
      <c r="V1708" s="0" t="n">
        <v>0</v>
      </c>
      <c r="W1708" s="0" t="n">
        <v>0</v>
      </c>
      <c r="X1708" s="0" t="n">
        <v>0</v>
      </c>
      <c r="Y1708" s="0" t="n">
        <v>0</v>
      </c>
      <c r="Z1708" s="0" t="n">
        <v>0</v>
      </c>
      <c r="AA1708" s="0" t="n">
        <v>3000000</v>
      </c>
      <c r="AB1708" s="0" t="n">
        <v>0</v>
      </c>
      <c r="AC1708" s="0" t="n">
        <v>0</v>
      </c>
      <c r="AD1708" s="0" t="s">
        <v>99</v>
      </c>
      <c r="AE1708" s="0" t="s">
        <v>99</v>
      </c>
      <c r="AH1708" s="0" t="n">
        <v>800</v>
      </c>
      <c r="AI1708" s="0" t="s">
        <v>2133</v>
      </c>
      <c r="AJ1708" s="0" t="s">
        <v>32112</v>
      </c>
      <c r="AK1708" s="0" t="s">
        <v>31143</v>
      </c>
      <c r="AL1708" s="0" t="s">
        <v>2112</v>
      </c>
    </row>
    <row r="1709" customFormat="false" ht="15" hidden="false" customHeight="false" outlineLevel="0" collapsed="false">
      <c r="A1709" s="0" t="s">
        <v>35598</v>
      </c>
      <c r="B1709" s="0" t="s">
        <v>35599</v>
      </c>
      <c r="C1709" s="0" t="s">
        <v>35600</v>
      </c>
      <c r="D1709" s="0" t="s">
        <v>35600</v>
      </c>
      <c r="E1709" s="0" t="s">
        <v>35601</v>
      </c>
      <c r="F1709" s="0" t="s">
        <v>1987</v>
      </c>
      <c r="G1709" s="0" t="n">
        <v>2</v>
      </c>
      <c r="H1709" s="0" t="n">
        <v>1</v>
      </c>
      <c r="I1709" s="0" t="n">
        <v>0.01</v>
      </c>
      <c r="J1709" s="0" t="n">
        <v>1390.16</v>
      </c>
      <c r="K1709" s="0" t="n">
        <v>0</v>
      </c>
      <c r="L1709" s="0" t="n">
        <v>0</v>
      </c>
      <c r="M1709" s="0" t="n">
        <v>0</v>
      </c>
      <c r="N1709" s="0" t="n">
        <v>0</v>
      </c>
      <c r="O1709" s="0" t="n">
        <v>0</v>
      </c>
      <c r="P1709" s="0" t="n">
        <v>0</v>
      </c>
      <c r="Q1709" s="0" t="n">
        <v>0</v>
      </c>
      <c r="R1709" s="0" t="n">
        <v>0</v>
      </c>
      <c r="S1709" s="0" t="n">
        <v>0</v>
      </c>
      <c r="T1709" s="0" t="n">
        <v>0</v>
      </c>
      <c r="U1709" s="0" t="n">
        <v>0</v>
      </c>
      <c r="V1709" s="0" t="n">
        <v>0</v>
      </c>
      <c r="W1709" s="0" t="n">
        <v>0</v>
      </c>
      <c r="X1709" s="0" t="n">
        <v>0</v>
      </c>
      <c r="Y1709" s="0" t="n">
        <v>0</v>
      </c>
      <c r="Z1709" s="0" t="n">
        <v>0</v>
      </c>
      <c r="AA1709" s="0" t="n">
        <v>5000000</v>
      </c>
      <c r="AB1709" s="0" t="n">
        <v>0</v>
      </c>
      <c r="AC1709" s="0" t="n">
        <v>0</v>
      </c>
      <c r="AD1709" s="0" t="s">
        <v>99</v>
      </c>
      <c r="AE1709" s="0" t="s">
        <v>99</v>
      </c>
      <c r="AH1709" s="0" t="n">
        <v>800</v>
      </c>
      <c r="AI1709" s="0" t="s">
        <v>2133</v>
      </c>
      <c r="AJ1709" s="0" t="s">
        <v>32112</v>
      </c>
      <c r="AK1709" s="0" t="s">
        <v>31143</v>
      </c>
      <c r="AL1709" s="0" t="s">
        <v>2112</v>
      </c>
    </row>
    <row r="1710" customFormat="false" ht="15" hidden="false" customHeight="false" outlineLevel="0" collapsed="false">
      <c r="A1710" s="0" t="s">
        <v>35602</v>
      </c>
      <c r="B1710" s="0" t="s">
        <v>35603</v>
      </c>
      <c r="C1710" s="0" t="s">
        <v>35604</v>
      </c>
      <c r="D1710" s="0" t="s">
        <v>35604</v>
      </c>
      <c r="E1710" s="0" t="s">
        <v>35605</v>
      </c>
      <c r="F1710" s="0" t="s">
        <v>1987</v>
      </c>
      <c r="G1710" s="0" t="n">
        <v>3</v>
      </c>
      <c r="H1710" s="0" t="n">
        <v>1</v>
      </c>
      <c r="I1710" s="0" t="n">
        <v>0.01</v>
      </c>
      <c r="J1710" s="0" t="n">
        <v>1233.67</v>
      </c>
      <c r="K1710" s="0" t="n">
        <v>0</v>
      </c>
      <c r="L1710" s="0" t="n">
        <v>0</v>
      </c>
      <c r="M1710" s="0" t="n">
        <v>0</v>
      </c>
      <c r="N1710" s="0" t="n">
        <v>0</v>
      </c>
      <c r="O1710" s="0" t="n">
        <v>0</v>
      </c>
      <c r="P1710" s="0" t="n">
        <v>0</v>
      </c>
      <c r="Q1710" s="0" t="n">
        <v>0</v>
      </c>
      <c r="R1710" s="0" t="n">
        <v>0</v>
      </c>
      <c r="S1710" s="0" t="n">
        <v>0</v>
      </c>
      <c r="T1710" s="0" t="n">
        <v>0</v>
      </c>
      <c r="U1710" s="0" t="n">
        <v>0</v>
      </c>
      <c r="V1710" s="0" t="n">
        <v>0</v>
      </c>
      <c r="W1710" s="0" t="n">
        <v>0</v>
      </c>
      <c r="X1710" s="0" t="n">
        <v>0</v>
      </c>
      <c r="Y1710" s="0" t="n">
        <v>0</v>
      </c>
      <c r="Z1710" s="0" t="n">
        <v>0</v>
      </c>
      <c r="AA1710" s="0" t="n">
        <v>52000000</v>
      </c>
      <c r="AB1710" s="0" t="n">
        <v>0</v>
      </c>
      <c r="AC1710" s="0" t="n">
        <v>0</v>
      </c>
      <c r="AD1710" s="0" t="s">
        <v>99</v>
      </c>
      <c r="AE1710" s="0" t="s">
        <v>99</v>
      </c>
      <c r="AF1710" s="0" t="s">
        <v>35606</v>
      </c>
      <c r="AH1710" s="0" t="n">
        <v>0</v>
      </c>
      <c r="AI1710" s="0" t="s">
        <v>2133</v>
      </c>
      <c r="AJ1710" s="0" t="s">
        <v>32112</v>
      </c>
      <c r="AK1710" s="0" t="s">
        <v>31143</v>
      </c>
      <c r="AL1710" s="0" t="s">
        <v>2112</v>
      </c>
    </row>
    <row r="1711" customFormat="false" ht="15" hidden="false" customHeight="false" outlineLevel="0" collapsed="false">
      <c r="A1711" s="0" t="s">
        <v>35607</v>
      </c>
      <c r="B1711" s="0" t="s">
        <v>35608</v>
      </c>
      <c r="C1711" s="0" t="s">
        <v>22412</v>
      </c>
      <c r="D1711" s="0" t="s">
        <v>22412</v>
      </c>
      <c r="E1711" s="0" t="s">
        <v>35609</v>
      </c>
      <c r="F1711" s="0" t="s">
        <v>498</v>
      </c>
      <c r="G1711" s="0" t="n">
        <v>3</v>
      </c>
      <c r="H1711" s="0" t="n">
        <v>1</v>
      </c>
      <c r="I1711" s="0" t="n">
        <v>0.01</v>
      </c>
      <c r="J1711" s="0" t="n">
        <v>1000</v>
      </c>
      <c r="K1711" s="0" t="n">
        <v>-0.36</v>
      </c>
      <c r="L1711" s="0" t="n">
        <v>89.68</v>
      </c>
      <c r="M1711" s="0" t="n">
        <v>89.23</v>
      </c>
      <c r="N1711" s="0" t="n">
        <v>88.92</v>
      </c>
      <c r="O1711" s="0" t="n">
        <v>89.68</v>
      </c>
      <c r="P1711" s="0" t="n">
        <v>0</v>
      </c>
      <c r="Q1711" s="0" t="n">
        <v>0</v>
      </c>
      <c r="R1711" s="0" t="n">
        <v>0</v>
      </c>
      <c r="S1711" s="0" t="n">
        <v>89.49</v>
      </c>
      <c r="T1711" s="0" t="n">
        <v>88.65</v>
      </c>
      <c r="U1711" s="0" t="n">
        <v>88.64</v>
      </c>
      <c r="V1711" s="0" t="n">
        <v>90</v>
      </c>
      <c r="W1711" s="0" t="n">
        <v>50115</v>
      </c>
      <c r="X1711" s="0" t="n">
        <v>89.43</v>
      </c>
      <c r="Y1711" s="0" t="n">
        <v>89.67</v>
      </c>
      <c r="Z1711" s="0" t="n">
        <v>19</v>
      </c>
      <c r="AA1711" s="0" t="n">
        <v>15000000</v>
      </c>
      <c r="AB1711" s="0" t="n">
        <v>896.8</v>
      </c>
      <c r="AC1711" s="0" t="n">
        <v>0</v>
      </c>
      <c r="AD1711" s="0" t="s">
        <v>99</v>
      </c>
      <c r="AE1711" s="0" t="s">
        <v>99</v>
      </c>
      <c r="AH1711" s="0" t="n">
        <v>-100</v>
      </c>
      <c r="AI1711" s="0" t="s">
        <v>2133</v>
      </c>
      <c r="AJ1711" s="0" t="s">
        <v>32112</v>
      </c>
      <c r="AK1711" s="0" t="s">
        <v>31135</v>
      </c>
      <c r="AL1711" s="0" t="s">
        <v>2112</v>
      </c>
    </row>
    <row r="1712" customFormat="false" ht="15" hidden="false" customHeight="false" outlineLevel="0" collapsed="false">
      <c r="A1712" s="0" t="s">
        <v>35610</v>
      </c>
      <c r="B1712" s="0" t="s">
        <v>35611</v>
      </c>
      <c r="C1712" s="0" t="s">
        <v>35612</v>
      </c>
      <c r="D1712" s="0" t="s">
        <v>35612</v>
      </c>
      <c r="E1712" s="0" t="s">
        <v>35613</v>
      </c>
      <c r="F1712" s="0" t="s">
        <v>498</v>
      </c>
      <c r="G1712" s="0" t="n">
        <v>2</v>
      </c>
      <c r="H1712" s="0" t="n">
        <v>1</v>
      </c>
      <c r="I1712" s="0" t="n">
        <v>0.01</v>
      </c>
      <c r="J1712" s="0" t="n">
        <v>1000</v>
      </c>
      <c r="K1712" s="0" t="n">
        <v>-2.7</v>
      </c>
      <c r="L1712" s="0" t="n">
        <v>82.16</v>
      </c>
      <c r="M1712" s="0" t="n">
        <v>84.44</v>
      </c>
      <c r="N1712" s="0" t="n">
        <v>84.47</v>
      </c>
      <c r="O1712" s="0" t="n">
        <v>82.56</v>
      </c>
      <c r="P1712" s="0" t="n">
        <v>0</v>
      </c>
      <c r="Q1712" s="0" t="n">
        <v>0</v>
      </c>
      <c r="R1712" s="0" t="n">
        <v>0</v>
      </c>
      <c r="S1712" s="0" t="n">
        <v>82.56</v>
      </c>
      <c r="T1712" s="0" t="n">
        <v>83.62</v>
      </c>
      <c r="U1712" s="0" t="n">
        <v>82.16</v>
      </c>
      <c r="V1712" s="0" t="n">
        <v>83.62</v>
      </c>
      <c r="W1712" s="0" t="n">
        <v>3302</v>
      </c>
      <c r="X1712" s="0" t="n">
        <v>83.17</v>
      </c>
      <c r="Y1712" s="0" t="n">
        <v>84.42</v>
      </c>
      <c r="Z1712" s="0" t="n">
        <v>4</v>
      </c>
      <c r="AA1712" s="0" t="n">
        <v>17200000</v>
      </c>
      <c r="AB1712" s="0" t="n">
        <v>821.6</v>
      </c>
      <c r="AC1712" s="0" t="n">
        <v>0</v>
      </c>
      <c r="AD1712" s="0" t="s">
        <v>99</v>
      </c>
      <c r="AE1712" s="0" t="s">
        <v>99</v>
      </c>
      <c r="AH1712" s="0" t="n">
        <v>-100</v>
      </c>
      <c r="AI1712" s="0" t="s">
        <v>2133</v>
      </c>
      <c r="AJ1712" s="0" t="s">
        <v>32112</v>
      </c>
      <c r="AK1712" s="0" t="s">
        <v>31135</v>
      </c>
      <c r="AL1712" s="0" t="s">
        <v>2112</v>
      </c>
    </row>
    <row r="1713" customFormat="false" ht="15" hidden="false" customHeight="false" outlineLevel="0" collapsed="false">
      <c r="A1713" s="0" t="s">
        <v>35614</v>
      </c>
      <c r="B1713" s="0" t="s">
        <v>35615</v>
      </c>
      <c r="C1713" s="0" t="s">
        <v>25021</v>
      </c>
      <c r="D1713" s="0" t="s">
        <v>25021</v>
      </c>
      <c r="E1713" s="0" t="s">
        <v>35616</v>
      </c>
      <c r="F1713" s="0" t="s">
        <v>498</v>
      </c>
      <c r="G1713" s="0" t="n">
        <v>2</v>
      </c>
      <c r="H1713" s="0" t="n">
        <v>1</v>
      </c>
      <c r="I1713" s="0" t="n">
        <v>0.01</v>
      </c>
      <c r="J1713" s="0" t="n">
        <v>1000</v>
      </c>
      <c r="K1713" s="0" t="n">
        <v>-0.39</v>
      </c>
      <c r="L1713" s="0" t="n">
        <v>98.6</v>
      </c>
      <c r="M1713" s="0" t="n">
        <v>98.99</v>
      </c>
      <c r="N1713" s="0" t="n">
        <v>98.74</v>
      </c>
      <c r="O1713" s="0" t="n">
        <v>98.72</v>
      </c>
      <c r="P1713" s="0" t="n">
        <v>0</v>
      </c>
      <c r="Q1713" s="0" t="n">
        <v>0</v>
      </c>
      <c r="R1713" s="0" t="n">
        <v>0</v>
      </c>
      <c r="S1713" s="0" t="n">
        <v>98.96</v>
      </c>
      <c r="T1713" s="0" t="n">
        <v>99.8</v>
      </c>
      <c r="U1713" s="0" t="n">
        <v>98.6</v>
      </c>
      <c r="V1713" s="0" t="n">
        <v>99.8</v>
      </c>
      <c r="W1713" s="0" t="n">
        <v>557152</v>
      </c>
      <c r="X1713" s="0" t="n">
        <v>98.78</v>
      </c>
      <c r="Y1713" s="0" t="n">
        <v>98.99</v>
      </c>
      <c r="Z1713" s="0" t="n">
        <v>57</v>
      </c>
      <c r="AA1713" s="0" t="n">
        <v>7500000</v>
      </c>
      <c r="AB1713" s="0" t="n">
        <v>20706</v>
      </c>
      <c r="AC1713" s="0" t="n">
        <v>0</v>
      </c>
      <c r="AD1713" s="0" t="s">
        <v>99</v>
      </c>
      <c r="AE1713" s="0" t="s">
        <v>99</v>
      </c>
      <c r="AH1713" s="0" t="n">
        <v>800</v>
      </c>
      <c r="AI1713" s="0" t="s">
        <v>2133</v>
      </c>
      <c r="AJ1713" s="0" t="s">
        <v>32112</v>
      </c>
      <c r="AK1713" s="0" t="s">
        <v>31135</v>
      </c>
      <c r="AL1713" s="0" t="s">
        <v>2112</v>
      </c>
    </row>
    <row r="1714" customFormat="false" ht="15" hidden="false" customHeight="false" outlineLevel="0" collapsed="false">
      <c r="A1714" s="0" t="s">
        <v>35617</v>
      </c>
      <c r="B1714" s="0" t="s">
        <v>35618</v>
      </c>
      <c r="C1714" s="0" t="s">
        <v>23607</v>
      </c>
      <c r="D1714" s="0" t="s">
        <v>23607</v>
      </c>
      <c r="E1714" s="0" t="s">
        <v>35619</v>
      </c>
      <c r="F1714" s="0" t="s">
        <v>1987</v>
      </c>
      <c r="G1714" s="0" t="n">
        <v>3</v>
      </c>
      <c r="H1714" s="0" t="n">
        <v>1</v>
      </c>
      <c r="I1714" s="0" t="n">
        <v>0.0001</v>
      </c>
      <c r="J1714" s="0" t="n">
        <v>1000</v>
      </c>
      <c r="K1714" s="0" t="n">
        <v>-4.1</v>
      </c>
      <c r="L1714" s="0" t="n">
        <v>91.01</v>
      </c>
      <c r="M1714" s="0" t="n">
        <v>94.1396</v>
      </c>
      <c r="N1714" s="0" t="n">
        <v>93.4853</v>
      </c>
      <c r="O1714" s="0" t="n">
        <v>92.3645</v>
      </c>
      <c r="P1714" s="0" t="n">
        <v>0</v>
      </c>
      <c r="Q1714" s="0" t="n">
        <v>0</v>
      </c>
      <c r="R1714" s="0" t="n">
        <v>0</v>
      </c>
      <c r="S1714" s="0" t="n">
        <v>93.2017</v>
      </c>
      <c r="T1714" s="0" t="n">
        <v>97</v>
      </c>
      <c r="U1714" s="0" t="n">
        <v>91.01</v>
      </c>
      <c r="V1714" s="0" t="n">
        <v>97</v>
      </c>
      <c r="W1714" s="0" t="n">
        <v>5047412</v>
      </c>
      <c r="X1714" s="0" t="n">
        <v>91.01</v>
      </c>
      <c r="Y1714" s="0" t="n">
        <v>92.5</v>
      </c>
      <c r="Z1714" s="0" t="n">
        <v>28</v>
      </c>
      <c r="AA1714" s="0" t="n">
        <v>275948</v>
      </c>
      <c r="AB1714" s="0" t="n">
        <v>96641.52</v>
      </c>
      <c r="AC1714" s="0" t="n">
        <v>0</v>
      </c>
      <c r="AD1714" s="0" t="s">
        <v>14</v>
      </c>
      <c r="AE1714" s="0" t="s">
        <v>99</v>
      </c>
      <c r="AH1714" s="0" t="n">
        <v>-100</v>
      </c>
      <c r="AI1714" s="0" t="s">
        <v>2133</v>
      </c>
      <c r="AJ1714" s="0" t="s">
        <v>32112</v>
      </c>
      <c r="AK1714" s="0" t="s">
        <v>31143</v>
      </c>
      <c r="AL1714" s="0" t="s">
        <v>2112</v>
      </c>
    </row>
    <row r="1715" customFormat="false" ht="15" hidden="false" customHeight="false" outlineLevel="0" collapsed="false">
      <c r="A1715" s="0" t="s">
        <v>35620</v>
      </c>
      <c r="B1715" s="0" t="s">
        <v>35621</v>
      </c>
      <c r="C1715" s="0" t="s">
        <v>20476</v>
      </c>
      <c r="D1715" s="0" t="s">
        <v>20476</v>
      </c>
      <c r="E1715" s="0" t="s">
        <v>35622</v>
      </c>
      <c r="F1715" s="0" t="s">
        <v>1987</v>
      </c>
      <c r="G1715" s="0" t="n">
        <v>3</v>
      </c>
      <c r="H1715" s="0" t="n">
        <v>1</v>
      </c>
      <c r="I1715" s="0" t="n">
        <v>0.0001</v>
      </c>
      <c r="J1715" s="0" t="n">
        <v>1000</v>
      </c>
      <c r="K1715" s="0" t="n">
        <v>0</v>
      </c>
      <c r="L1715" s="0" t="n">
        <v>86</v>
      </c>
      <c r="M1715" s="0" t="n">
        <v>86.0001</v>
      </c>
      <c r="N1715" s="0" t="n">
        <v>89.7904</v>
      </c>
      <c r="O1715" s="0" t="n">
        <v>86</v>
      </c>
      <c r="P1715" s="0" t="n">
        <v>0</v>
      </c>
      <c r="Q1715" s="0" t="n">
        <v>0</v>
      </c>
      <c r="R1715" s="0" t="n">
        <v>0</v>
      </c>
      <c r="S1715" s="0" t="n">
        <v>86</v>
      </c>
      <c r="T1715" s="0" t="n">
        <v>86</v>
      </c>
      <c r="U1715" s="0" t="n">
        <v>86</v>
      </c>
      <c r="V1715" s="0" t="n">
        <v>86</v>
      </c>
      <c r="W1715" s="0" t="n">
        <v>481686</v>
      </c>
      <c r="X1715" s="0" t="n">
        <v>84.5002</v>
      </c>
      <c r="Y1715" s="0" t="n">
        <v>85.5</v>
      </c>
      <c r="Z1715" s="0" t="n">
        <v>1</v>
      </c>
      <c r="AA1715" s="0" t="n">
        <v>159461</v>
      </c>
      <c r="AB1715" s="0" t="n">
        <v>481686</v>
      </c>
      <c r="AC1715" s="0" t="n">
        <v>0</v>
      </c>
      <c r="AD1715" s="0" t="s">
        <v>17</v>
      </c>
      <c r="AE1715" s="0" t="s">
        <v>99</v>
      </c>
      <c r="AH1715" s="0" t="n">
        <v>-100</v>
      </c>
      <c r="AI1715" s="0" t="s">
        <v>2133</v>
      </c>
      <c r="AJ1715" s="0" t="s">
        <v>32112</v>
      </c>
      <c r="AK1715" s="0" t="s">
        <v>31143</v>
      </c>
      <c r="AL1715" s="0" t="s">
        <v>2112</v>
      </c>
    </row>
    <row r="1716" customFormat="false" ht="15" hidden="false" customHeight="false" outlineLevel="0" collapsed="false">
      <c r="A1716" s="0" t="s">
        <v>35623</v>
      </c>
      <c r="B1716" s="0" t="s">
        <v>35624</v>
      </c>
      <c r="C1716" s="0" t="s">
        <v>22925</v>
      </c>
      <c r="D1716" s="0" t="s">
        <v>22925</v>
      </c>
      <c r="E1716" s="0" t="s">
        <v>35625</v>
      </c>
      <c r="F1716" s="0" t="s">
        <v>498</v>
      </c>
      <c r="G1716" s="0" t="n">
        <v>3</v>
      </c>
      <c r="H1716" s="0" t="n">
        <v>1</v>
      </c>
      <c r="I1716" s="0" t="n">
        <v>0.01</v>
      </c>
      <c r="J1716" s="0" t="n">
        <v>1000</v>
      </c>
      <c r="K1716" s="0" t="n">
        <v>-0.11</v>
      </c>
      <c r="L1716" s="0" t="n">
        <v>84.87</v>
      </c>
      <c r="M1716" s="0" t="n">
        <v>84.91</v>
      </c>
      <c r="N1716" s="0" t="n">
        <v>85.04</v>
      </c>
      <c r="O1716" s="0" t="n">
        <v>84.84</v>
      </c>
      <c r="P1716" s="0" t="n">
        <v>0</v>
      </c>
      <c r="Q1716" s="0" t="n">
        <v>0</v>
      </c>
      <c r="R1716" s="0" t="n">
        <v>0</v>
      </c>
      <c r="S1716" s="0" t="n">
        <v>84.91</v>
      </c>
      <c r="T1716" s="0" t="n">
        <v>84.99</v>
      </c>
      <c r="U1716" s="0" t="n">
        <v>84.5</v>
      </c>
      <c r="V1716" s="0" t="n">
        <v>85.41</v>
      </c>
      <c r="W1716" s="0" t="n">
        <v>993478</v>
      </c>
      <c r="X1716" s="0" t="n">
        <v>84.83</v>
      </c>
      <c r="Y1716" s="0" t="n">
        <v>84.88</v>
      </c>
      <c r="Z1716" s="0" t="n">
        <v>133</v>
      </c>
      <c r="AA1716" s="0" t="n">
        <v>30000000</v>
      </c>
      <c r="AB1716" s="0" t="n">
        <v>1697.4</v>
      </c>
      <c r="AC1716" s="0" t="n">
        <v>0</v>
      </c>
      <c r="AD1716" s="0" t="s">
        <v>99</v>
      </c>
      <c r="AE1716" s="0" t="s">
        <v>99</v>
      </c>
      <c r="AH1716" s="0" t="n">
        <v>-100</v>
      </c>
      <c r="AI1716" s="0" t="s">
        <v>2133</v>
      </c>
      <c r="AJ1716" s="0" t="s">
        <v>32112</v>
      </c>
      <c r="AK1716" s="0" t="s">
        <v>31135</v>
      </c>
      <c r="AL1716" s="0" t="s">
        <v>2112</v>
      </c>
    </row>
    <row r="1717" customFormat="false" ht="15" hidden="false" customHeight="false" outlineLevel="0" collapsed="false">
      <c r="A1717" s="0" t="s">
        <v>35626</v>
      </c>
      <c r="B1717" s="0" t="s">
        <v>35627</v>
      </c>
      <c r="C1717" s="0" t="s">
        <v>23771</v>
      </c>
      <c r="D1717" s="0" t="s">
        <v>23771</v>
      </c>
      <c r="E1717" s="0" t="s">
        <v>35628</v>
      </c>
      <c r="F1717" s="0" t="s">
        <v>498</v>
      </c>
      <c r="G1717" s="0" t="n">
        <v>2</v>
      </c>
      <c r="H1717" s="0" t="n">
        <v>1</v>
      </c>
      <c r="I1717" s="0" t="n">
        <v>0.0001</v>
      </c>
      <c r="J1717" s="0" t="n">
        <v>100</v>
      </c>
      <c r="K1717" s="0" t="n">
        <v>-1.98</v>
      </c>
      <c r="L1717" s="0" t="n">
        <v>83.6999</v>
      </c>
      <c r="M1717" s="0" t="n">
        <v>85.3235</v>
      </c>
      <c r="N1717" s="0" t="n">
        <v>85.5239</v>
      </c>
      <c r="O1717" s="0" t="n">
        <v>83.6782</v>
      </c>
      <c r="P1717" s="0" t="n">
        <v>0</v>
      </c>
      <c r="Q1717" s="0" t="n">
        <v>0</v>
      </c>
      <c r="R1717" s="0" t="n">
        <v>0</v>
      </c>
      <c r="S1717" s="0" t="n">
        <v>84.0416</v>
      </c>
      <c r="T1717" s="0" t="n">
        <v>85.3903</v>
      </c>
      <c r="U1717" s="0" t="n">
        <v>83.5</v>
      </c>
      <c r="V1717" s="0" t="n">
        <v>87.5</v>
      </c>
      <c r="W1717" s="0" t="n">
        <v>42443436</v>
      </c>
      <c r="X1717" s="0" t="n">
        <v>83.5314</v>
      </c>
      <c r="Y1717" s="0" t="n">
        <v>83.6999</v>
      </c>
      <c r="Z1717" s="0" t="n">
        <v>402</v>
      </c>
      <c r="AA1717" s="0" t="n">
        <v>7500000</v>
      </c>
      <c r="AB1717" s="0" t="n">
        <v>8887.91</v>
      </c>
      <c r="AC1717" s="0" t="n">
        <v>0</v>
      </c>
      <c r="AD1717" s="0" t="s">
        <v>14</v>
      </c>
      <c r="AE1717" s="0" t="s">
        <v>99</v>
      </c>
      <c r="AH1717" s="0" t="n">
        <v>-100</v>
      </c>
      <c r="AI1717" s="0" t="s">
        <v>2133</v>
      </c>
      <c r="AJ1717" s="0" t="s">
        <v>32112</v>
      </c>
      <c r="AK1717" s="0" t="s">
        <v>31135</v>
      </c>
      <c r="AL1717" s="0" t="s">
        <v>2112</v>
      </c>
    </row>
    <row r="1718" customFormat="false" ht="15" hidden="false" customHeight="false" outlineLevel="0" collapsed="false">
      <c r="A1718" s="0" t="s">
        <v>35629</v>
      </c>
      <c r="B1718" s="0" t="s">
        <v>35630</v>
      </c>
      <c r="C1718" s="0" t="s">
        <v>19823</v>
      </c>
      <c r="D1718" s="0" t="s">
        <v>19823</v>
      </c>
      <c r="E1718" s="0" t="s">
        <v>35631</v>
      </c>
      <c r="F1718" s="0" t="s">
        <v>498</v>
      </c>
      <c r="G1718" s="0" t="n">
        <v>3</v>
      </c>
      <c r="H1718" s="0" t="n">
        <v>1</v>
      </c>
      <c r="I1718" s="0" t="n">
        <v>0.01</v>
      </c>
      <c r="J1718" s="0" t="n">
        <v>1000</v>
      </c>
      <c r="K1718" s="0" t="n">
        <v>-1.11</v>
      </c>
      <c r="L1718" s="0" t="n">
        <v>74.12</v>
      </c>
      <c r="M1718" s="0" t="n">
        <v>74.95</v>
      </c>
      <c r="N1718" s="0" t="n">
        <v>73.03</v>
      </c>
      <c r="O1718" s="0" t="n">
        <v>74.22</v>
      </c>
      <c r="P1718" s="0" t="n">
        <v>0</v>
      </c>
      <c r="Q1718" s="0" t="n">
        <v>0</v>
      </c>
      <c r="R1718" s="0" t="n">
        <v>0</v>
      </c>
      <c r="S1718" s="0" t="n">
        <v>74.24</v>
      </c>
      <c r="T1718" s="0" t="n">
        <v>74.21</v>
      </c>
      <c r="U1718" s="0" t="n">
        <v>74.12</v>
      </c>
      <c r="V1718" s="0" t="n">
        <v>74.91</v>
      </c>
      <c r="W1718" s="0" t="n">
        <v>95774</v>
      </c>
      <c r="X1718" s="0" t="n">
        <v>73.18</v>
      </c>
      <c r="Y1718" s="0" t="n">
        <v>74.44</v>
      </c>
      <c r="Z1718" s="0" t="n">
        <v>16</v>
      </c>
      <c r="AA1718" s="0" t="n">
        <v>100000</v>
      </c>
      <c r="AB1718" s="0" t="n">
        <v>741.2</v>
      </c>
      <c r="AC1718" s="0" t="n">
        <v>0</v>
      </c>
      <c r="AD1718" s="0" t="s">
        <v>99</v>
      </c>
      <c r="AE1718" s="0" t="s">
        <v>99</v>
      </c>
      <c r="AF1718" s="0" t="s">
        <v>30149</v>
      </c>
      <c r="AH1718" s="0" t="n">
        <v>0</v>
      </c>
      <c r="AI1718" s="0" t="s">
        <v>2133</v>
      </c>
      <c r="AJ1718" s="0" t="s">
        <v>32112</v>
      </c>
      <c r="AK1718" s="0" t="s">
        <v>31135</v>
      </c>
      <c r="AL1718" s="0" t="s">
        <v>2112</v>
      </c>
    </row>
    <row r="1719" customFormat="false" ht="15" hidden="false" customHeight="false" outlineLevel="0" collapsed="false">
      <c r="A1719" s="0" t="s">
        <v>35632</v>
      </c>
      <c r="B1719" s="0" t="s">
        <v>35633</v>
      </c>
      <c r="C1719" s="0" t="s">
        <v>35634</v>
      </c>
      <c r="D1719" s="0" t="s">
        <v>35634</v>
      </c>
      <c r="E1719" s="0" t="s">
        <v>35635</v>
      </c>
      <c r="F1719" s="0" t="s">
        <v>1988</v>
      </c>
      <c r="G1719" s="0" t="n">
        <v>1</v>
      </c>
      <c r="H1719" s="0" t="n">
        <v>1</v>
      </c>
      <c r="I1719" s="0" t="n">
        <v>0.01</v>
      </c>
      <c r="J1719" s="0" t="n">
        <v>400</v>
      </c>
      <c r="K1719" s="0" t="n">
        <v>0.19</v>
      </c>
      <c r="L1719" s="0" t="n">
        <v>94</v>
      </c>
      <c r="M1719" s="0" t="n">
        <v>93.83</v>
      </c>
      <c r="N1719" s="0" t="n">
        <v>93.66</v>
      </c>
      <c r="O1719" s="0" t="n">
        <v>94</v>
      </c>
      <c r="P1719" s="0" t="n">
        <v>0</v>
      </c>
      <c r="Q1719" s="0" t="n">
        <v>0</v>
      </c>
      <c r="R1719" s="0" t="n">
        <v>0</v>
      </c>
      <c r="S1719" s="0" t="n">
        <v>93.8</v>
      </c>
      <c r="T1719" s="0" t="n">
        <v>93.99</v>
      </c>
      <c r="U1719" s="0" t="n">
        <v>93.38</v>
      </c>
      <c r="V1719" s="0" t="n">
        <v>94</v>
      </c>
      <c r="W1719" s="0" t="n">
        <v>12007</v>
      </c>
      <c r="X1719" s="0" t="n">
        <v>93.64</v>
      </c>
      <c r="Y1719" s="0" t="n">
        <v>94</v>
      </c>
      <c r="Z1719" s="0" t="n">
        <v>17</v>
      </c>
      <c r="AA1719" s="0" t="n">
        <v>10000000</v>
      </c>
      <c r="AB1719" s="0" t="n">
        <v>376</v>
      </c>
      <c r="AC1719" s="0" t="n">
        <v>0</v>
      </c>
      <c r="AD1719" s="0" t="s">
        <v>99</v>
      </c>
      <c r="AE1719" s="0" t="s">
        <v>99</v>
      </c>
      <c r="AH1719" s="0" t="n">
        <v>-100</v>
      </c>
      <c r="AI1719" s="0" t="s">
        <v>2133</v>
      </c>
      <c r="AJ1719" s="0" t="s">
        <v>32112</v>
      </c>
      <c r="AK1719" s="0" t="s">
        <v>32292</v>
      </c>
      <c r="AL1719" s="0" t="s">
        <v>2112</v>
      </c>
    </row>
    <row r="1720" customFormat="false" ht="15" hidden="false" customHeight="false" outlineLevel="0" collapsed="false">
      <c r="A1720" s="0" t="s">
        <v>35636</v>
      </c>
      <c r="B1720" s="0" t="s">
        <v>35637</v>
      </c>
      <c r="C1720" s="0" t="s">
        <v>23919</v>
      </c>
      <c r="D1720" s="0" t="s">
        <v>23919</v>
      </c>
      <c r="E1720" s="0" t="s">
        <v>35638</v>
      </c>
      <c r="F1720" s="0" t="s">
        <v>1988</v>
      </c>
      <c r="G1720" s="0" t="n">
        <v>1</v>
      </c>
      <c r="H1720" s="0" t="n">
        <v>1</v>
      </c>
      <c r="I1720" s="0" t="n">
        <v>0.01</v>
      </c>
      <c r="J1720" s="0" t="n">
        <v>700</v>
      </c>
      <c r="K1720" s="0" t="n">
        <v>0.45</v>
      </c>
      <c r="L1720" s="0" t="n">
        <v>84.5</v>
      </c>
      <c r="M1720" s="0" t="n">
        <v>84.27</v>
      </c>
      <c r="N1720" s="0" t="n">
        <v>84.24</v>
      </c>
      <c r="O1720" s="0" t="n">
        <v>84.5</v>
      </c>
      <c r="P1720" s="0" t="n">
        <v>0</v>
      </c>
      <c r="Q1720" s="0" t="n">
        <v>0</v>
      </c>
      <c r="R1720" s="0" t="n">
        <v>0</v>
      </c>
      <c r="S1720" s="0" t="n">
        <v>84.51</v>
      </c>
      <c r="T1720" s="0" t="n">
        <v>85.14</v>
      </c>
      <c r="U1720" s="0" t="n">
        <v>84.15</v>
      </c>
      <c r="V1720" s="0" t="n">
        <v>85.14</v>
      </c>
      <c r="W1720" s="0" t="n">
        <v>110623</v>
      </c>
      <c r="X1720" s="0" t="n">
        <v>84.3</v>
      </c>
      <c r="Y1720" s="0" t="n">
        <v>84.5</v>
      </c>
      <c r="Z1720" s="0" t="n">
        <v>20</v>
      </c>
      <c r="AA1720" s="0" t="n">
        <v>10000000</v>
      </c>
      <c r="AB1720" s="0" t="n">
        <v>591.5</v>
      </c>
      <c r="AC1720" s="0" t="n">
        <v>0</v>
      </c>
      <c r="AD1720" s="0" t="s">
        <v>99</v>
      </c>
      <c r="AE1720" s="0" t="s">
        <v>99</v>
      </c>
      <c r="AH1720" s="0" t="n">
        <v>-100</v>
      </c>
      <c r="AI1720" s="0" t="s">
        <v>2133</v>
      </c>
      <c r="AJ1720" s="0" t="s">
        <v>32112</v>
      </c>
      <c r="AK1720" s="0" t="s">
        <v>32292</v>
      </c>
      <c r="AL1720" s="0" t="s">
        <v>2112</v>
      </c>
    </row>
    <row r="1721" customFormat="false" ht="15" hidden="false" customHeight="false" outlineLevel="0" collapsed="false">
      <c r="A1721" s="0" t="s">
        <v>35639</v>
      </c>
      <c r="B1721" s="0" t="s">
        <v>35640</v>
      </c>
      <c r="C1721" s="0" t="s">
        <v>18312</v>
      </c>
      <c r="D1721" s="0" t="s">
        <v>18312</v>
      </c>
      <c r="E1721" s="0" t="s">
        <v>35641</v>
      </c>
      <c r="F1721" s="0" t="s">
        <v>1988</v>
      </c>
      <c r="G1721" s="0" t="n">
        <v>1</v>
      </c>
      <c r="H1721" s="0" t="n">
        <v>1</v>
      </c>
      <c r="I1721" s="0" t="n">
        <v>0.01</v>
      </c>
      <c r="J1721" s="0" t="n">
        <v>1000</v>
      </c>
      <c r="K1721" s="0" t="n">
        <v>0.14</v>
      </c>
      <c r="L1721" s="0" t="n">
        <v>81.35</v>
      </c>
      <c r="M1721" s="0" t="n">
        <v>81.19</v>
      </c>
      <c r="N1721" s="0" t="n">
        <v>81.43</v>
      </c>
      <c r="O1721" s="0" t="n">
        <v>81.35</v>
      </c>
      <c r="P1721" s="0" t="n">
        <v>0</v>
      </c>
      <c r="Q1721" s="0" t="n">
        <v>0</v>
      </c>
      <c r="R1721" s="0" t="n">
        <v>0</v>
      </c>
      <c r="S1721" s="0" t="n">
        <v>81.39</v>
      </c>
      <c r="T1721" s="0" t="n">
        <v>81.26</v>
      </c>
      <c r="U1721" s="0" t="n">
        <v>80.06</v>
      </c>
      <c r="V1721" s="0" t="n">
        <v>81.99</v>
      </c>
      <c r="W1721" s="0" t="n">
        <v>93595</v>
      </c>
      <c r="X1721" s="0" t="n">
        <v>81.36</v>
      </c>
      <c r="Y1721" s="0" t="n">
        <v>81.54</v>
      </c>
      <c r="Z1721" s="0" t="n">
        <v>31</v>
      </c>
      <c r="AA1721" s="0" t="n">
        <v>15000000</v>
      </c>
      <c r="AB1721" s="0" t="n">
        <v>813.5</v>
      </c>
      <c r="AC1721" s="0" t="n">
        <v>0</v>
      </c>
      <c r="AD1721" s="0" t="s">
        <v>99</v>
      </c>
      <c r="AE1721" s="0" t="s">
        <v>99</v>
      </c>
      <c r="AH1721" s="0" t="n">
        <v>-100</v>
      </c>
      <c r="AI1721" s="0" t="s">
        <v>2133</v>
      </c>
      <c r="AJ1721" s="0" t="s">
        <v>32112</v>
      </c>
      <c r="AK1721" s="0" t="s">
        <v>32292</v>
      </c>
      <c r="AL1721" s="0" t="s">
        <v>2112</v>
      </c>
    </row>
    <row r="1722" customFormat="false" ht="15" hidden="false" customHeight="false" outlineLevel="0" collapsed="false">
      <c r="A1722" s="0" t="s">
        <v>35642</v>
      </c>
      <c r="B1722" s="0" t="s">
        <v>35643</v>
      </c>
      <c r="C1722" s="0" t="s">
        <v>35644</v>
      </c>
      <c r="D1722" s="0" t="s">
        <v>35644</v>
      </c>
      <c r="E1722" s="0" t="s">
        <v>35645</v>
      </c>
      <c r="F1722" s="0" t="s">
        <v>498</v>
      </c>
      <c r="G1722" s="0" t="n">
        <v>3</v>
      </c>
      <c r="H1722" s="0" t="n">
        <v>1</v>
      </c>
      <c r="I1722" s="0" t="n">
        <v>0.01</v>
      </c>
      <c r="J1722" s="0" t="n">
        <v>1000</v>
      </c>
      <c r="K1722" s="0" t="n">
        <v>0</v>
      </c>
      <c r="L1722" s="0" t="n">
        <v>0</v>
      </c>
      <c r="M1722" s="0" t="n">
        <v>79.91</v>
      </c>
      <c r="N1722" s="0" t="n">
        <v>80.17</v>
      </c>
      <c r="O1722" s="0" t="n">
        <v>79.91</v>
      </c>
      <c r="P1722" s="0" t="n">
        <v>0</v>
      </c>
      <c r="Q1722" s="0" t="n">
        <v>0</v>
      </c>
      <c r="R1722" s="0" t="n">
        <v>0</v>
      </c>
      <c r="S1722" s="0" t="n">
        <v>0</v>
      </c>
      <c r="T1722" s="0" t="n">
        <v>0</v>
      </c>
      <c r="U1722" s="0" t="n">
        <v>0</v>
      </c>
      <c r="V1722" s="0" t="n">
        <v>0</v>
      </c>
      <c r="W1722" s="0" t="n">
        <v>0</v>
      </c>
      <c r="X1722" s="0" t="n">
        <v>0</v>
      </c>
      <c r="Y1722" s="0" t="n">
        <v>0</v>
      </c>
      <c r="Z1722" s="0" t="n">
        <v>0</v>
      </c>
      <c r="AA1722" s="0" t="n">
        <v>1000000</v>
      </c>
      <c r="AB1722" s="0" t="n">
        <v>0</v>
      </c>
      <c r="AC1722" s="0" t="n">
        <v>0</v>
      </c>
      <c r="AD1722" s="0" t="s">
        <v>99</v>
      </c>
      <c r="AE1722" s="0" t="s">
        <v>99</v>
      </c>
      <c r="AF1722" s="0" t="s">
        <v>30149</v>
      </c>
      <c r="AH1722" s="0" t="n">
        <v>0</v>
      </c>
      <c r="AI1722" s="0" t="s">
        <v>2133</v>
      </c>
      <c r="AJ1722" s="0" t="s">
        <v>32112</v>
      </c>
      <c r="AK1722" s="0" t="s">
        <v>31135</v>
      </c>
      <c r="AL1722" s="0" t="s">
        <v>2112</v>
      </c>
    </row>
    <row r="1723" customFormat="false" ht="15" hidden="false" customHeight="false" outlineLevel="0" collapsed="false">
      <c r="A1723" s="0" t="s">
        <v>35646</v>
      </c>
      <c r="B1723" s="0" t="s">
        <v>35647</v>
      </c>
      <c r="C1723" s="0" t="s">
        <v>20035</v>
      </c>
      <c r="D1723" s="0" t="s">
        <v>20035</v>
      </c>
      <c r="E1723" s="0" t="s">
        <v>35648</v>
      </c>
      <c r="F1723" s="0" t="s">
        <v>498</v>
      </c>
      <c r="G1723" s="0" t="n">
        <v>3</v>
      </c>
      <c r="H1723" s="0" t="n">
        <v>1</v>
      </c>
      <c r="I1723" s="0" t="n">
        <v>0.01</v>
      </c>
      <c r="J1723" s="0" t="n">
        <v>1000</v>
      </c>
      <c r="K1723" s="0" t="n">
        <v>0.07</v>
      </c>
      <c r="L1723" s="0" t="n">
        <v>83.39</v>
      </c>
      <c r="M1723" s="0" t="n">
        <v>83.33</v>
      </c>
      <c r="N1723" s="0" t="n">
        <v>83.79</v>
      </c>
      <c r="O1723" s="0" t="n">
        <v>83.39</v>
      </c>
      <c r="P1723" s="0" t="n">
        <v>0</v>
      </c>
      <c r="Q1723" s="0" t="n">
        <v>0</v>
      </c>
      <c r="R1723" s="0" t="n">
        <v>0</v>
      </c>
      <c r="S1723" s="0" t="n">
        <v>83.26</v>
      </c>
      <c r="T1723" s="0" t="n">
        <v>83.2</v>
      </c>
      <c r="U1723" s="0" t="n">
        <v>82.71</v>
      </c>
      <c r="V1723" s="0" t="n">
        <v>83.4</v>
      </c>
      <c r="W1723" s="0" t="n">
        <v>542044</v>
      </c>
      <c r="X1723" s="0" t="n">
        <v>83.2</v>
      </c>
      <c r="Y1723" s="0" t="n">
        <v>83.39</v>
      </c>
      <c r="Z1723" s="0" t="n">
        <v>120</v>
      </c>
      <c r="AA1723" s="0" t="n">
        <v>800000</v>
      </c>
      <c r="AB1723" s="0" t="n">
        <v>833.9</v>
      </c>
      <c r="AC1723" s="0" t="n">
        <v>0</v>
      </c>
      <c r="AD1723" s="0" t="s">
        <v>99</v>
      </c>
      <c r="AE1723" s="0" t="s">
        <v>99</v>
      </c>
      <c r="AH1723" s="0" t="n">
        <v>6</v>
      </c>
      <c r="AI1723" s="0" t="s">
        <v>2133</v>
      </c>
      <c r="AJ1723" s="0" t="s">
        <v>32112</v>
      </c>
      <c r="AK1723" s="0" t="s">
        <v>31135</v>
      </c>
      <c r="AL1723" s="0" t="s">
        <v>2112</v>
      </c>
    </row>
    <row r="1724" customFormat="false" ht="15" hidden="false" customHeight="false" outlineLevel="0" collapsed="false">
      <c r="A1724" s="0" t="s">
        <v>35649</v>
      </c>
      <c r="B1724" s="0" t="s">
        <v>35650</v>
      </c>
      <c r="C1724" s="0" t="s">
        <v>26606</v>
      </c>
      <c r="D1724" s="0" t="s">
        <v>26606</v>
      </c>
      <c r="E1724" s="0" t="s">
        <v>35651</v>
      </c>
      <c r="F1724" s="0" t="s">
        <v>498</v>
      </c>
      <c r="G1724" s="0" t="n">
        <v>3</v>
      </c>
      <c r="H1724" s="0" t="n">
        <v>1</v>
      </c>
      <c r="I1724" s="0" t="n">
        <v>0.01</v>
      </c>
      <c r="J1724" s="0" t="n">
        <v>1000</v>
      </c>
      <c r="K1724" s="0" t="n">
        <v>0.44</v>
      </c>
      <c r="L1724" s="0" t="n">
        <v>73.08</v>
      </c>
      <c r="M1724" s="0" t="n">
        <v>72.76</v>
      </c>
      <c r="N1724" s="0" t="n">
        <v>72.5</v>
      </c>
      <c r="O1724" s="0" t="n">
        <v>73.08</v>
      </c>
      <c r="P1724" s="0" t="n">
        <v>0</v>
      </c>
      <c r="Q1724" s="0" t="n">
        <v>0</v>
      </c>
      <c r="R1724" s="0" t="n">
        <v>0</v>
      </c>
      <c r="S1724" s="0" t="n">
        <v>72.91</v>
      </c>
      <c r="T1724" s="0" t="n">
        <v>73.21</v>
      </c>
      <c r="U1724" s="0" t="n">
        <v>72.26</v>
      </c>
      <c r="V1724" s="0" t="n">
        <v>73.21</v>
      </c>
      <c r="W1724" s="0" t="n">
        <v>285809</v>
      </c>
      <c r="X1724" s="0" t="n">
        <v>73.03</v>
      </c>
      <c r="Y1724" s="0" t="n">
        <v>73.07</v>
      </c>
      <c r="Z1724" s="0" t="n">
        <v>113</v>
      </c>
      <c r="AA1724" s="0" t="n">
        <v>1000000</v>
      </c>
      <c r="AB1724" s="0" t="n">
        <v>730.8</v>
      </c>
      <c r="AC1724" s="0" t="n">
        <v>0</v>
      </c>
      <c r="AD1724" s="0" t="s">
        <v>99</v>
      </c>
      <c r="AE1724" s="0" t="s">
        <v>99</v>
      </c>
      <c r="AH1724" s="0" t="n">
        <v>6</v>
      </c>
      <c r="AI1724" s="0" t="s">
        <v>2133</v>
      </c>
      <c r="AJ1724" s="0" t="s">
        <v>32112</v>
      </c>
      <c r="AK1724" s="0" t="s">
        <v>31135</v>
      </c>
      <c r="AL1724" s="0" t="s">
        <v>2112</v>
      </c>
    </row>
    <row r="1725" customFormat="false" ht="15" hidden="false" customHeight="false" outlineLevel="0" collapsed="false">
      <c r="A1725" s="0" t="s">
        <v>35652</v>
      </c>
      <c r="B1725" s="0" t="s">
        <v>35653</v>
      </c>
      <c r="C1725" s="0" t="s">
        <v>18114</v>
      </c>
      <c r="D1725" s="0" t="s">
        <v>18114</v>
      </c>
      <c r="E1725" s="0" t="s">
        <v>35654</v>
      </c>
      <c r="F1725" s="0" t="s">
        <v>498</v>
      </c>
      <c r="G1725" s="0" t="n">
        <v>3</v>
      </c>
      <c r="H1725" s="0" t="n">
        <v>1</v>
      </c>
      <c r="I1725" s="0" t="n">
        <v>0.01</v>
      </c>
      <c r="J1725" s="0" t="n">
        <v>1000</v>
      </c>
      <c r="K1725" s="0" t="n">
        <v>1.3</v>
      </c>
      <c r="L1725" s="0" t="n">
        <v>86</v>
      </c>
      <c r="M1725" s="0" t="n">
        <v>84.9</v>
      </c>
      <c r="N1725" s="0" t="n">
        <v>85.35</v>
      </c>
      <c r="O1725" s="0" t="n">
        <v>85.8</v>
      </c>
      <c r="P1725" s="0" t="n">
        <v>0</v>
      </c>
      <c r="Q1725" s="0" t="n">
        <v>0</v>
      </c>
      <c r="R1725" s="0" t="n">
        <v>0</v>
      </c>
      <c r="S1725" s="0" t="n">
        <v>85.3</v>
      </c>
      <c r="T1725" s="0" t="n">
        <v>86.2</v>
      </c>
      <c r="U1725" s="0" t="n">
        <v>83.9</v>
      </c>
      <c r="V1725" s="0" t="n">
        <v>86.2</v>
      </c>
      <c r="W1725" s="0" t="n">
        <v>547640</v>
      </c>
      <c r="X1725" s="0" t="n">
        <v>85.61</v>
      </c>
      <c r="Y1725" s="0" t="n">
        <v>85.98</v>
      </c>
      <c r="Z1725" s="0" t="n">
        <v>98</v>
      </c>
      <c r="AA1725" s="0" t="n">
        <v>661752</v>
      </c>
      <c r="AB1725" s="0" t="n">
        <v>37840</v>
      </c>
      <c r="AC1725" s="0" t="n">
        <v>0</v>
      </c>
      <c r="AD1725" s="0" t="s">
        <v>99</v>
      </c>
      <c r="AE1725" s="0" t="s">
        <v>99</v>
      </c>
      <c r="AH1725" s="0" t="n">
        <v>6</v>
      </c>
      <c r="AI1725" s="0" t="s">
        <v>2133</v>
      </c>
      <c r="AJ1725" s="0" t="s">
        <v>32112</v>
      </c>
      <c r="AK1725" s="0" t="s">
        <v>31135</v>
      </c>
      <c r="AL1725" s="0" t="s">
        <v>2112</v>
      </c>
    </row>
    <row r="1726" customFormat="false" ht="15" hidden="false" customHeight="false" outlineLevel="0" collapsed="false">
      <c r="A1726" s="0" t="s">
        <v>35655</v>
      </c>
      <c r="B1726" s="0" t="s">
        <v>35656</v>
      </c>
      <c r="C1726" s="0" t="s">
        <v>181</v>
      </c>
      <c r="D1726" s="0" t="s">
        <v>181</v>
      </c>
      <c r="E1726" s="0" t="s">
        <v>182</v>
      </c>
      <c r="F1726" s="0" t="s">
        <v>498</v>
      </c>
      <c r="G1726" s="0" t="n">
        <v>1</v>
      </c>
      <c r="H1726" s="0" t="n">
        <v>1</v>
      </c>
      <c r="I1726" s="0" t="n">
        <v>0.01</v>
      </c>
      <c r="J1726" s="0" t="n">
        <v>1000</v>
      </c>
      <c r="K1726" s="0" t="n">
        <v>0.67</v>
      </c>
      <c r="L1726" s="0" t="n">
        <v>91.11</v>
      </c>
      <c r="M1726" s="0" t="n">
        <v>90.42</v>
      </c>
      <c r="N1726" s="0" t="n">
        <v>90.1</v>
      </c>
      <c r="O1726" s="0" t="n">
        <v>91.11</v>
      </c>
      <c r="P1726" s="0" t="n">
        <v>0</v>
      </c>
      <c r="Q1726" s="0" t="n">
        <v>0</v>
      </c>
      <c r="R1726" s="0" t="n">
        <v>0</v>
      </c>
      <c r="S1726" s="0" t="n">
        <v>91.08</v>
      </c>
      <c r="T1726" s="0" t="n">
        <v>90.59</v>
      </c>
      <c r="U1726" s="0" t="n">
        <v>90.14</v>
      </c>
      <c r="V1726" s="0" t="n">
        <v>91.44</v>
      </c>
      <c r="W1726" s="0" t="n">
        <v>3104102</v>
      </c>
      <c r="X1726" s="0" t="n">
        <v>90.72</v>
      </c>
      <c r="Y1726" s="0" t="n">
        <v>91.39</v>
      </c>
      <c r="Z1726" s="0" t="n">
        <v>204</v>
      </c>
      <c r="AA1726" s="0" t="n">
        <v>5000000</v>
      </c>
      <c r="AB1726" s="0" t="n">
        <v>1822.2</v>
      </c>
      <c r="AC1726" s="0" t="n">
        <v>0</v>
      </c>
      <c r="AD1726" s="0" t="s">
        <v>99</v>
      </c>
      <c r="AE1726" s="0" t="s">
        <v>99</v>
      </c>
      <c r="AH1726" s="0" t="n">
        <v>6</v>
      </c>
      <c r="AI1726" s="0" t="s">
        <v>2133</v>
      </c>
      <c r="AJ1726" s="0" t="s">
        <v>32112</v>
      </c>
      <c r="AK1726" s="0" t="s">
        <v>31135</v>
      </c>
      <c r="AL1726" s="0" t="s">
        <v>2112</v>
      </c>
    </row>
    <row r="1727" customFormat="false" ht="15" hidden="false" customHeight="false" outlineLevel="0" collapsed="false">
      <c r="A1727" s="0" t="s">
        <v>35657</v>
      </c>
      <c r="B1727" s="0" t="s">
        <v>35658</v>
      </c>
      <c r="C1727" s="0" t="s">
        <v>20116</v>
      </c>
      <c r="D1727" s="0" t="s">
        <v>20116</v>
      </c>
      <c r="E1727" s="0" t="s">
        <v>35659</v>
      </c>
      <c r="F1727" s="0" t="s">
        <v>498</v>
      </c>
      <c r="G1727" s="0" t="n">
        <v>1</v>
      </c>
      <c r="H1727" s="0" t="n">
        <v>1</v>
      </c>
      <c r="I1727" s="0" t="n">
        <v>0.01</v>
      </c>
      <c r="J1727" s="0" t="n">
        <v>1000</v>
      </c>
      <c r="K1727" s="0" t="n">
        <v>-0.6</v>
      </c>
      <c r="L1727" s="0" t="n">
        <v>78.1</v>
      </c>
      <c r="M1727" s="0" t="n">
        <v>78.57</v>
      </c>
      <c r="N1727" s="0" t="n">
        <v>78.38</v>
      </c>
      <c r="O1727" s="0" t="n">
        <v>78.1</v>
      </c>
      <c r="P1727" s="0" t="n">
        <v>0</v>
      </c>
      <c r="Q1727" s="0" t="n">
        <v>0</v>
      </c>
      <c r="R1727" s="0" t="n">
        <v>0</v>
      </c>
      <c r="S1727" s="0" t="n">
        <v>78.53</v>
      </c>
      <c r="T1727" s="0" t="n">
        <v>78.58</v>
      </c>
      <c r="U1727" s="0" t="n">
        <v>78.04</v>
      </c>
      <c r="V1727" s="0" t="n">
        <v>79.73</v>
      </c>
      <c r="W1727" s="0" t="n">
        <v>1651409</v>
      </c>
      <c r="X1727" s="0" t="n">
        <v>78.08</v>
      </c>
      <c r="Y1727" s="0" t="n">
        <v>78.14</v>
      </c>
      <c r="Z1727" s="0" t="n">
        <v>135</v>
      </c>
      <c r="AA1727" s="0" t="n">
        <v>7000000</v>
      </c>
      <c r="AB1727" s="0" t="n">
        <v>781</v>
      </c>
      <c r="AC1727" s="0" t="n">
        <v>0</v>
      </c>
      <c r="AD1727" s="0" t="s">
        <v>99</v>
      </c>
      <c r="AE1727" s="0" t="s">
        <v>99</v>
      </c>
      <c r="AH1727" s="0" t="n">
        <v>6</v>
      </c>
      <c r="AI1727" s="0" t="s">
        <v>2133</v>
      </c>
      <c r="AJ1727" s="0" t="s">
        <v>32112</v>
      </c>
      <c r="AK1727" s="0" t="s">
        <v>31135</v>
      </c>
      <c r="AL1727" s="0" t="s">
        <v>2112</v>
      </c>
    </row>
    <row r="1728" customFormat="false" ht="15" hidden="false" customHeight="false" outlineLevel="0" collapsed="false">
      <c r="A1728" s="0" t="s">
        <v>35660</v>
      </c>
      <c r="B1728" s="0" t="s">
        <v>35661</v>
      </c>
      <c r="C1728" s="0" t="s">
        <v>23148</v>
      </c>
      <c r="D1728" s="0" t="s">
        <v>23148</v>
      </c>
      <c r="E1728" s="0" t="s">
        <v>35662</v>
      </c>
      <c r="F1728" s="0" t="s">
        <v>498</v>
      </c>
      <c r="G1728" s="0" t="n">
        <v>1</v>
      </c>
      <c r="H1728" s="0" t="n">
        <v>1</v>
      </c>
      <c r="I1728" s="0" t="n">
        <v>0.01</v>
      </c>
      <c r="J1728" s="0" t="n">
        <v>1000</v>
      </c>
      <c r="K1728" s="0" t="n">
        <v>0.54</v>
      </c>
      <c r="L1728" s="0" t="n">
        <v>93.49</v>
      </c>
      <c r="M1728" s="0" t="n">
        <v>92.99</v>
      </c>
      <c r="N1728" s="0" t="n">
        <v>92.85</v>
      </c>
      <c r="O1728" s="0" t="n">
        <v>93.48</v>
      </c>
      <c r="P1728" s="0" t="n">
        <v>0</v>
      </c>
      <c r="Q1728" s="0" t="n">
        <v>0</v>
      </c>
      <c r="R1728" s="0" t="n">
        <v>0</v>
      </c>
      <c r="S1728" s="0" t="n">
        <v>93.44</v>
      </c>
      <c r="T1728" s="0" t="n">
        <v>92.99</v>
      </c>
      <c r="U1728" s="0" t="n">
        <v>92.99</v>
      </c>
      <c r="V1728" s="0" t="n">
        <v>93.49</v>
      </c>
      <c r="W1728" s="0" t="n">
        <v>477462</v>
      </c>
      <c r="X1728" s="0" t="n">
        <v>93.48</v>
      </c>
      <c r="Y1728" s="0" t="n">
        <v>93.49</v>
      </c>
      <c r="Z1728" s="0" t="n">
        <v>70</v>
      </c>
      <c r="AA1728" s="0" t="n">
        <v>3000000</v>
      </c>
      <c r="AB1728" s="0" t="n">
        <v>934.9</v>
      </c>
      <c r="AC1728" s="0" t="n">
        <v>0</v>
      </c>
      <c r="AD1728" s="0" t="s">
        <v>99</v>
      </c>
      <c r="AE1728" s="0" t="s">
        <v>99</v>
      </c>
      <c r="AH1728" s="0" t="n">
        <v>6</v>
      </c>
      <c r="AI1728" s="0" t="s">
        <v>2133</v>
      </c>
      <c r="AJ1728" s="0" t="s">
        <v>32112</v>
      </c>
      <c r="AK1728" s="0" t="s">
        <v>31135</v>
      </c>
      <c r="AL1728" s="0" t="s">
        <v>2112</v>
      </c>
    </row>
    <row r="1729" customFormat="false" ht="15" hidden="false" customHeight="false" outlineLevel="0" collapsed="false">
      <c r="A1729" s="0" t="s">
        <v>35663</v>
      </c>
      <c r="B1729" s="0" t="s">
        <v>35664</v>
      </c>
      <c r="C1729" s="0" t="s">
        <v>23326</v>
      </c>
      <c r="D1729" s="0" t="s">
        <v>23326</v>
      </c>
      <c r="E1729" s="0" t="s">
        <v>35665</v>
      </c>
      <c r="F1729" s="0" t="s">
        <v>498</v>
      </c>
      <c r="G1729" s="0" t="n">
        <v>1</v>
      </c>
      <c r="H1729" s="0" t="n">
        <v>1</v>
      </c>
      <c r="I1729" s="0" t="n">
        <v>0.01</v>
      </c>
      <c r="J1729" s="0" t="n">
        <v>1000</v>
      </c>
      <c r="K1729" s="0" t="n">
        <v>-0.05</v>
      </c>
      <c r="L1729" s="0" t="n">
        <v>98.85</v>
      </c>
      <c r="M1729" s="0" t="n">
        <v>98.75</v>
      </c>
      <c r="N1729" s="0" t="n">
        <v>98.24</v>
      </c>
      <c r="O1729" s="0" t="n">
        <v>98.85</v>
      </c>
      <c r="P1729" s="0" t="n">
        <v>0</v>
      </c>
      <c r="Q1729" s="0" t="n">
        <v>0</v>
      </c>
      <c r="R1729" s="0" t="n">
        <v>0</v>
      </c>
      <c r="S1729" s="0" t="n">
        <v>99</v>
      </c>
      <c r="T1729" s="0" t="n">
        <v>99.38</v>
      </c>
      <c r="U1729" s="0" t="n">
        <v>98.51</v>
      </c>
      <c r="V1729" s="0" t="n">
        <v>99.38</v>
      </c>
      <c r="W1729" s="0" t="n">
        <v>1819685</v>
      </c>
      <c r="X1729" s="0" t="n">
        <v>98.85</v>
      </c>
      <c r="Y1729" s="0" t="n">
        <v>98.98</v>
      </c>
      <c r="Z1729" s="0" t="n">
        <v>87</v>
      </c>
      <c r="AA1729" s="0" t="n">
        <v>4000000</v>
      </c>
      <c r="AB1729" s="0" t="n">
        <v>8896.5</v>
      </c>
      <c r="AC1729" s="0" t="n">
        <v>0</v>
      </c>
      <c r="AD1729" s="0" t="s">
        <v>99</v>
      </c>
      <c r="AE1729" s="0" t="s">
        <v>99</v>
      </c>
      <c r="AH1729" s="0" t="n">
        <v>800</v>
      </c>
      <c r="AI1729" s="0" t="s">
        <v>2133</v>
      </c>
      <c r="AJ1729" s="0" t="s">
        <v>32112</v>
      </c>
      <c r="AK1729" s="0" t="s">
        <v>31135</v>
      </c>
      <c r="AL1729" s="0" t="s">
        <v>2112</v>
      </c>
    </row>
    <row r="1730" customFormat="false" ht="15" hidden="false" customHeight="false" outlineLevel="0" collapsed="false">
      <c r="A1730" s="0" t="s">
        <v>35666</v>
      </c>
      <c r="B1730" s="0" t="s">
        <v>35667</v>
      </c>
      <c r="C1730" s="0" t="s">
        <v>21636</v>
      </c>
      <c r="D1730" s="0" t="s">
        <v>21636</v>
      </c>
      <c r="E1730" s="0" t="s">
        <v>35668</v>
      </c>
      <c r="F1730" s="0" t="s">
        <v>1988</v>
      </c>
      <c r="G1730" s="0" t="n">
        <v>1</v>
      </c>
      <c r="H1730" s="0" t="n">
        <v>1</v>
      </c>
      <c r="I1730" s="0" t="n">
        <v>0.01</v>
      </c>
      <c r="J1730" s="0" t="n">
        <v>600</v>
      </c>
      <c r="K1730" s="0" t="n">
        <v>0.15</v>
      </c>
      <c r="L1730" s="0" t="n">
        <v>91.6</v>
      </c>
      <c r="M1730" s="0" t="n">
        <v>91.46</v>
      </c>
      <c r="N1730" s="0" t="n">
        <v>91.21</v>
      </c>
      <c r="O1730" s="0" t="n">
        <v>91.5</v>
      </c>
      <c r="P1730" s="0" t="n">
        <v>0</v>
      </c>
      <c r="Q1730" s="0" t="n">
        <v>0</v>
      </c>
      <c r="R1730" s="0" t="n">
        <v>0</v>
      </c>
      <c r="S1730" s="0" t="n">
        <v>91.49</v>
      </c>
      <c r="T1730" s="0" t="n">
        <v>91.5</v>
      </c>
      <c r="U1730" s="0" t="n">
        <v>91.14</v>
      </c>
      <c r="V1730" s="0" t="n">
        <v>91.6</v>
      </c>
      <c r="W1730" s="0" t="n">
        <v>4726344</v>
      </c>
      <c r="X1730" s="0" t="n">
        <v>91.3</v>
      </c>
      <c r="Y1730" s="0" t="n">
        <v>91.58</v>
      </c>
      <c r="Z1730" s="0" t="n">
        <v>38</v>
      </c>
      <c r="AA1730" s="0" t="n">
        <v>5000000</v>
      </c>
      <c r="AB1730" s="0" t="n">
        <v>549.6</v>
      </c>
      <c r="AC1730" s="0" t="n">
        <v>0</v>
      </c>
      <c r="AD1730" s="0" t="s">
        <v>99</v>
      </c>
      <c r="AE1730" s="0" t="s">
        <v>99</v>
      </c>
      <c r="AH1730" s="0" t="n">
        <v>-100</v>
      </c>
      <c r="AI1730" s="0" t="s">
        <v>2133</v>
      </c>
      <c r="AJ1730" s="0" t="s">
        <v>32112</v>
      </c>
      <c r="AK1730" s="0" t="s">
        <v>32292</v>
      </c>
      <c r="AL1730" s="0" t="s">
        <v>2112</v>
      </c>
    </row>
    <row r="1731" customFormat="false" ht="15" hidden="false" customHeight="false" outlineLevel="0" collapsed="false">
      <c r="A1731" s="0" t="s">
        <v>35669</v>
      </c>
      <c r="B1731" s="0" t="s">
        <v>35670</v>
      </c>
      <c r="C1731" s="0" t="s">
        <v>24791</v>
      </c>
      <c r="D1731" s="0" t="s">
        <v>24791</v>
      </c>
      <c r="E1731" s="0" t="s">
        <v>35671</v>
      </c>
      <c r="F1731" s="0" t="s">
        <v>1988</v>
      </c>
      <c r="G1731" s="0" t="n">
        <v>1</v>
      </c>
      <c r="H1731" s="0" t="n">
        <v>1</v>
      </c>
      <c r="I1731" s="0" t="n">
        <v>0.01</v>
      </c>
      <c r="J1731" s="0" t="n">
        <v>1000</v>
      </c>
      <c r="K1731" s="0" t="n">
        <v>-0.27</v>
      </c>
      <c r="L1731" s="0" t="n">
        <v>81.15</v>
      </c>
      <c r="M1731" s="0" t="n">
        <v>81.07</v>
      </c>
      <c r="N1731" s="0" t="n">
        <v>85.64</v>
      </c>
      <c r="O1731" s="0" t="n">
        <v>81.15</v>
      </c>
      <c r="P1731" s="0" t="n">
        <v>0</v>
      </c>
      <c r="Q1731" s="0" t="n">
        <v>0</v>
      </c>
      <c r="R1731" s="0" t="n">
        <v>0</v>
      </c>
      <c r="S1731" s="0" t="n">
        <v>81.69</v>
      </c>
      <c r="T1731" s="0" t="n">
        <v>81.44</v>
      </c>
      <c r="U1731" s="0" t="n">
        <v>81.15</v>
      </c>
      <c r="V1731" s="0" t="n">
        <v>81.92</v>
      </c>
      <c r="W1731" s="0" t="n">
        <v>25323</v>
      </c>
      <c r="X1731" s="0" t="n">
        <v>81.09</v>
      </c>
      <c r="Y1731" s="0" t="n">
        <v>81.65</v>
      </c>
      <c r="Z1731" s="0" t="n">
        <v>10</v>
      </c>
      <c r="AA1731" s="0" t="n">
        <v>10000000</v>
      </c>
      <c r="AB1731" s="0" t="n">
        <v>2434.5</v>
      </c>
      <c r="AC1731" s="0" t="n">
        <v>0</v>
      </c>
      <c r="AD1731" s="0" t="s">
        <v>99</v>
      </c>
      <c r="AE1731" s="0" t="s">
        <v>99</v>
      </c>
      <c r="AH1731" s="0" t="n">
        <v>-100</v>
      </c>
      <c r="AI1731" s="0" t="s">
        <v>2133</v>
      </c>
      <c r="AJ1731" s="0" t="s">
        <v>32112</v>
      </c>
      <c r="AK1731" s="0" t="s">
        <v>32292</v>
      </c>
      <c r="AL1731" s="0" t="s">
        <v>2112</v>
      </c>
    </row>
    <row r="1732" customFormat="false" ht="15" hidden="false" customHeight="false" outlineLevel="0" collapsed="false">
      <c r="A1732" s="0" t="s">
        <v>35672</v>
      </c>
      <c r="B1732" s="0" t="s">
        <v>35673</v>
      </c>
      <c r="C1732" s="0" t="s">
        <v>21670</v>
      </c>
      <c r="D1732" s="0" t="s">
        <v>21670</v>
      </c>
      <c r="E1732" s="0" t="s">
        <v>35674</v>
      </c>
      <c r="F1732" s="0" t="s">
        <v>1988</v>
      </c>
      <c r="G1732" s="0" t="n">
        <v>1</v>
      </c>
      <c r="H1732" s="0" t="n">
        <v>1</v>
      </c>
      <c r="I1732" s="0" t="n">
        <v>0.01</v>
      </c>
      <c r="J1732" s="0" t="n">
        <v>1000</v>
      </c>
      <c r="K1732" s="0" t="n">
        <v>0.48</v>
      </c>
      <c r="L1732" s="0" t="n">
        <v>75.66</v>
      </c>
      <c r="M1732" s="0" t="n">
        <v>75.3</v>
      </c>
      <c r="N1732" s="0" t="n">
        <v>75.65</v>
      </c>
      <c r="O1732" s="0" t="n">
        <v>75.66</v>
      </c>
      <c r="P1732" s="0" t="n">
        <v>0</v>
      </c>
      <c r="Q1732" s="0" t="n">
        <v>0</v>
      </c>
      <c r="R1732" s="0" t="n">
        <v>0</v>
      </c>
      <c r="S1732" s="0" t="n">
        <v>75.59</v>
      </c>
      <c r="T1732" s="0" t="n">
        <v>75.33</v>
      </c>
      <c r="U1732" s="0" t="n">
        <v>75.31</v>
      </c>
      <c r="V1732" s="0" t="n">
        <v>75.71</v>
      </c>
      <c r="W1732" s="0" t="n">
        <v>847385</v>
      </c>
      <c r="X1732" s="0" t="n">
        <v>75.52</v>
      </c>
      <c r="Y1732" s="0" t="n">
        <v>75.66</v>
      </c>
      <c r="Z1732" s="0" t="n">
        <v>104</v>
      </c>
      <c r="AA1732" s="0" t="n">
        <v>20000000</v>
      </c>
      <c r="AB1732" s="0" t="n">
        <v>26481</v>
      </c>
      <c r="AC1732" s="0" t="n">
        <v>0</v>
      </c>
      <c r="AD1732" s="0" t="s">
        <v>99</v>
      </c>
      <c r="AE1732" s="0" t="s">
        <v>99</v>
      </c>
      <c r="AH1732" s="0" t="n">
        <v>-100</v>
      </c>
      <c r="AI1732" s="0" t="s">
        <v>2133</v>
      </c>
      <c r="AJ1732" s="0" t="s">
        <v>32112</v>
      </c>
      <c r="AK1732" s="0" t="s">
        <v>32292</v>
      </c>
      <c r="AL1732" s="0" t="s">
        <v>2112</v>
      </c>
    </row>
    <row r="1733" customFormat="false" ht="15" hidden="false" customHeight="false" outlineLevel="0" collapsed="false">
      <c r="A1733" s="0" t="s">
        <v>35675</v>
      </c>
      <c r="B1733" s="0" t="s">
        <v>35676</v>
      </c>
      <c r="C1733" s="0" t="s">
        <v>26103</v>
      </c>
      <c r="D1733" s="0" t="s">
        <v>26103</v>
      </c>
      <c r="E1733" s="0" t="s">
        <v>35677</v>
      </c>
      <c r="F1733" s="0" t="s">
        <v>1988</v>
      </c>
      <c r="G1733" s="0" t="n">
        <v>1</v>
      </c>
      <c r="H1733" s="0" t="n">
        <v>1</v>
      </c>
      <c r="I1733" s="0" t="n">
        <v>0.01</v>
      </c>
      <c r="J1733" s="0" t="n">
        <v>1000</v>
      </c>
      <c r="K1733" s="0" t="n">
        <v>0.33</v>
      </c>
      <c r="L1733" s="0" t="n">
        <v>84.69</v>
      </c>
      <c r="M1733" s="0" t="n">
        <v>84.41</v>
      </c>
      <c r="N1733" s="0" t="n">
        <v>84.45</v>
      </c>
      <c r="O1733" s="0" t="n">
        <v>84.86</v>
      </c>
      <c r="P1733" s="0" t="n">
        <v>0</v>
      </c>
      <c r="Q1733" s="0" t="n">
        <v>0</v>
      </c>
      <c r="R1733" s="0" t="n">
        <v>0</v>
      </c>
      <c r="S1733" s="0" t="n">
        <v>84.55</v>
      </c>
      <c r="T1733" s="0" t="n">
        <v>84.39</v>
      </c>
      <c r="U1733" s="0" t="n">
        <v>83.99</v>
      </c>
      <c r="V1733" s="0" t="n">
        <v>84.97</v>
      </c>
      <c r="W1733" s="0" t="n">
        <v>16946781</v>
      </c>
      <c r="X1733" s="0" t="n">
        <v>84.65</v>
      </c>
      <c r="Y1733" s="0" t="n">
        <v>84.69</v>
      </c>
      <c r="Z1733" s="0" t="n">
        <v>401</v>
      </c>
      <c r="AA1733" s="0" t="n">
        <v>13500000</v>
      </c>
      <c r="AB1733" s="0" t="n">
        <v>42345</v>
      </c>
      <c r="AC1733" s="0" t="n">
        <v>0</v>
      </c>
      <c r="AD1733" s="0" t="s">
        <v>99</v>
      </c>
      <c r="AE1733" s="0" t="s">
        <v>99</v>
      </c>
      <c r="AH1733" s="0" t="n">
        <v>-100</v>
      </c>
      <c r="AI1733" s="0" t="s">
        <v>2133</v>
      </c>
      <c r="AJ1733" s="0" t="s">
        <v>32112</v>
      </c>
      <c r="AK1733" s="0" t="s">
        <v>32292</v>
      </c>
      <c r="AL1733" s="0" t="s">
        <v>2112</v>
      </c>
    </row>
    <row r="1734" customFormat="false" ht="15" hidden="false" customHeight="false" outlineLevel="0" collapsed="false">
      <c r="A1734" s="0" t="s">
        <v>35678</v>
      </c>
      <c r="B1734" s="0" t="s">
        <v>35679</v>
      </c>
      <c r="C1734" s="0" t="s">
        <v>35680</v>
      </c>
      <c r="D1734" s="0" t="s">
        <v>35680</v>
      </c>
      <c r="E1734" s="0" t="s">
        <v>35681</v>
      </c>
      <c r="F1734" s="0" t="s">
        <v>35117</v>
      </c>
      <c r="G1734" s="0" t="n">
        <v>1</v>
      </c>
      <c r="H1734" s="0" t="n">
        <v>1</v>
      </c>
      <c r="I1734" s="0" t="n">
        <v>0.01</v>
      </c>
      <c r="J1734" s="0" t="n">
        <v>550</v>
      </c>
      <c r="K1734" s="0" t="n">
        <v>-0.39</v>
      </c>
      <c r="L1734" s="0" t="n">
        <v>88.35</v>
      </c>
      <c r="M1734" s="0" t="n">
        <v>88.7</v>
      </c>
      <c r="N1734" s="0" t="n">
        <v>89.1</v>
      </c>
      <c r="O1734" s="0" t="n">
        <v>88.35</v>
      </c>
      <c r="P1734" s="0" t="n">
        <v>0</v>
      </c>
      <c r="Q1734" s="0" t="n">
        <v>0</v>
      </c>
      <c r="R1734" s="0" t="n">
        <v>0</v>
      </c>
      <c r="S1734" s="0" t="n">
        <v>88.27</v>
      </c>
      <c r="T1734" s="0" t="n">
        <v>88.08</v>
      </c>
      <c r="U1734" s="0" t="n">
        <v>88.08</v>
      </c>
      <c r="V1734" s="0" t="n">
        <v>88.35</v>
      </c>
      <c r="W1734" s="0" t="n">
        <v>3399</v>
      </c>
      <c r="X1734" s="0" t="n">
        <v>88.36</v>
      </c>
      <c r="Y1734" s="0" t="n">
        <v>88.51</v>
      </c>
      <c r="Z1734" s="0" t="n">
        <v>2</v>
      </c>
      <c r="AA1734" s="0" t="n">
        <v>5000000</v>
      </c>
      <c r="AB1734" s="0" t="n">
        <v>2429.63</v>
      </c>
      <c r="AC1734" s="0" t="n">
        <v>0</v>
      </c>
      <c r="AD1734" s="0" t="s">
        <v>99</v>
      </c>
      <c r="AE1734" s="0" t="s">
        <v>99</v>
      </c>
      <c r="AH1734" s="0" t="n">
        <v>6</v>
      </c>
      <c r="AI1734" s="0" t="s">
        <v>2133</v>
      </c>
      <c r="AJ1734" s="0" t="s">
        <v>32112</v>
      </c>
      <c r="AK1734" s="0" t="s">
        <v>35118</v>
      </c>
      <c r="AL1734" s="0" t="s">
        <v>2112</v>
      </c>
    </row>
    <row r="1735" customFormat="false" ht="15" hidden="false" customHeight="false" outlineLevel="0" collapsed="false">
      <c r="A1735" s="0" t="s">
        <v>35682</v>
      </c>
      <c r="B1735" s="0" t="s">
        <v>35683</v>
      </c>
      <c r="C1735" s="0" t="s">
        <v>23106</v>
      </c>
      <c r="D1735" s="0" t="s">
        <v>23106</v>
      </c>
      <c r="E1735" s="0" t="s">
        <v>35684</v>
      </c>
      <c r="F1735" s="0" t="s">
        <v>498</v>
      </c>
      <c r="G1735" s="0" t="n">
        <v>2</v>
      </c>
      <c r="H1735" s="0" t="n">
        <v>1</v>
      </c>
      <c r="I1735" s="0" t="n">
        <v>0.01</v>
      </c>
      <c r="J1735" s="0" t="n">
        <v>750</v>
      </c>
      <c r="K1735" s="0" t="n">
        <v>-0.03</v>
      </c>
      <c r="L1735" s="0" t="n">
        <v>89.4</v>
      </c>
      <c r="M1735" s="0" t="n">
        <v>89.47</v>
      </c>
      <c r="N1735" s="0" t="n">
        <v>89.68</v>
      </c>
      <c r="O1735" s="0" t="n">
        <v>89.42</v>
      </c>
      <c r="P1735" s="0" t="n">
        <v>0</v>
      </c>
      <c r="Q1735" s="0" t="n">
        <v>0</v>
      </c>
      <c r="R1735" s="0" t="n">
        <v>0</v>
      </c>
      <c r="S1735" s="0" t="n">
        <v>89.48</v>
      </c>
      <c r="T1735" s="0" t="n">
        <v>89.51</v>
      </c>
      <c r="U1735" s="0" t="n">
        <v>89.4</v>
      </c>
      <c r="V1735" s="0" t="n">
        <v>89.81</v>
      </c>
      <c r="W1735" s="0" t="n">
        <v>1218776</v>
      </c>
      <c r="X1735" s="0" t="n">
        <v>89.4</v>
      </c>
      <c r="Y1735" s="0" t="n">
        <v>89.48</v>
      </c>
      <c r="Z1735" s="0" t="n">
        <v>68</v>
      </c>
      <c r="AA1735" s="0" t="n">
        <v>5000000</v>
      </c>
      <c r="AB1735" s="0" t="n">
        <v>53640</v>
      </c>
      <c r="AC1735" s="0" t="n">
        <v>0</v>
      </c>
      <c r="AD1735" s="0" t="s">
        <v>99</v>
      </c>
      <c r="AE1735" s="0" t="s">
        <v>99</v>
      </c>
      <c r="AH1735" s="0" t="n">
        <v>6</v>
      </c>
      <c r="AI1735" s="0" t="s">
        <v>2133</v>
      </c>
      <c r="AJ1735" s="0" t="s">
        <v>32112</v>
      </c>
      <c r="AK1735" s="0" t="s">
        <v>31135</v>
      </c>
      <c r="AL1735" s="0" t="s">
        <v>2112</v>
      </c>
    </row>
    <row r="1736" customFormat="false" ht="15" hidden="false" customHeight="false" outlineLevel="0" collapsed="false">
      <c r="A1736" s="0" t="s">
        <v>35685</v>
      </c>
      <c r="B1736" s="0" t="s">
        <v>35686</v>
      </c>
      <c r="C1736" s="0" t="s">
        <v>23120</v>
      </c>
      <c r="D1736" s="0" t="s">
        <v>23120</v>
      </c>
      <c r="E1736" s="0" t="s">
        <v>35687</v>
      </c>
      <c r="F1736" s="0" t="s">
        <v>498</v>
      </c>
      <c r="G1736" s="0" t="n">
        <v>2</v>
      </c>
      <c r="H1736" s="0" t="n">
        <v>1</v>
      </c>
      <c r="I1736" s="0" t="n">
        <v>0.01</v>
      </c>
      <c r="J1736" s="0" t="n">
        <v>1000</v>
      </c>
      <c r="K1736" s="0" t="n">
        <v>-0.53</v>
      </c>
      <c r="L1736" s="0" t="n">
        <v>78.09</v>
      </c>
      <c r="M1736" s="0" t="n">
        <v>78.73</v>
      </c>
      <c r="N1736" s="0" t="n">
        <v>78.19</v>
      </c>
      <c r="O1736" s="0" t="n">
        <v>78.09</v>
      </c>
      <c r="P1736" s="0" t="n">
        <v>0</v>
      </c>
      <c r="Q1736" s="0" t="n">
        <v>0</v>
      </c>
      <c r="R1736" s="0" t="n">
        <v>0</v>
      </c>
      <c r="S1736" s="0" t="n">
        <v>78.11</v>
      </c>
      <c r="T1736" s="0" t="n">
        <v>78.55</v>
      </c>
      <c r="U1736" s="0" t="n">
        <v>77.38</v>
      </c>
      <c r="V1736" s="0" t="n">
        <v>79.1</v>
      </c>
      <c r="W1736" s="0" t="n">
        <v>1143597</v>
      </c>
      <c r="X1736" s="0" t="n">
        <v>77.98</v>
      </c>
      <c r="Y1736" s="0" t="n">
        <v>78.09</v>
      </c>
      <c r="Z1736" s="0" t="n">
        <v>143</v>
      </c>
      <c r="AA1736" s="0" t="n">
        <v>28500000</v>
      </c>
      <c r="AB1736" s="0" t="n">
        <v>2342.7</v>
      </c>
      <c r="AC1736" s="0" t="n">
        <v>0</v>
      </c>
      <c r="AD1736" s="0" t="s">
        <v>99</v>
      </c>
      <c r="AE1736" s="0" t="s">
        <v>99</v>
      </c>
      <c r="AH1736" s="0" t="n">
        <v>6</v>
      </c>
      <c r="AI1736" s="0" t="s">
        <v>2133</v>
      </c>
      <c r="AJ1736" s="0" t="s">
        <v>32112</v>
      </c>
      <c r="AK1736" s="0" t="s">
        <v>31135</v>
      </c>
      <c r="AL1736" s="0" t="s">
        <v>2112</v>
      </c>
    </row>
    <row r="1737" customFormat="false" ht="15" hidden="false" customHeight="false" outlineLevel="0" collapsed="false">
      <c r="A1737" s="0" t="s">
        <v>35688</v>
      </c>
      <c r="B1737" s="0" t="s">
        <v>35689</v>
      </c>
      <c r="C1737" s="0" t="s">
        <v>21221</v>
      </c>
      <c r="D1737" s="0" t="s">
        <v>21221</v>
      </c>
      <c r="E1737" s="0" t="s">
        <v>35690</v>
      </c>
      <c r="F1737" s="0" t="s">
        <v>498</v>
      </c>
      <c r="G1737" s="0" t="n">
        <v>2</v>
      </c>
      <c r="H1737" s="0" t="n">
        <v>1</v>
      </c>
      <c r="I1737" s="0" t="n">
        <v>0.01</v>
      </c>
      <c r="J1737" s="0" t="n">
        <v>1000</v>
      </c>
      <c r="K1737" s="0" t="n">
        <v>-0.55</v>
      </c>
      <c r="L1737" s="0" t="n">
        <v>81.85</v>
      </c>
      <c r="M1737" s="0" t="n">
        <v>82.3</v>
      </c>
      <c r="N1737" s="0" t="n">
        <v>81.98</v>
      </c>
      <c r="O1737" s="0" t="n">
        <v>81.85</v>
      </c>
      <c r="P1737" s="0" t="n">
        <v>0</v>
      </c>
      <c r="Q1737" s="0" t="n">
        <v>0</v>
      </c>
      <c r="R1737" s="0" t="n">
        <v>0</v>
      </c>
      <c r="S1737" s="0" t="n">
        <v>81.89</v>
      </c>
      <c r="T1737" s="0" t="n">
        <v>82.3</v>
      </c>
      <c r="U1737" s="0" t="n">
        <v>81.75</v>
      </c>
      <c r="V1737" s="0" t="n">
        <v>82.4</v>
      </c>
      <c r="W1737" s="0" t="n">
        <v>2394538</v>
      </c>
      <c r="X1737" s="0" t="n">
        <v>81.81</v>
      </c>
      <c r="Y1737" s="0" t="n">
        <v>81.85</v>
      </c>
      <c r="Z1737" s="0" t="n">
        <v>115</v>
      </c>
      <c r="AA1737" s="0" t="n">
        <v>6500000</v>
      </c>
      <c r="AB1737" s="0" t="n">
        <v>1637</v>
      </c>
      <c r="AC1737" s="0" t="n">
        <v>0</v>
      </c>
      <c r="AD1737" s="0" t="s">
        <v>99</v>
      </c>
      <c r="AE1737" s="0" t="s">
        <v>99</v>
      </c>
      <c r="AH1737" s="0" t="n">
        <v>6</v>
      </c>
      <c r="AI1737" s="0" t="s">
        <v>2133</v>
      </c>
      <c r="AJ1737" s="0" t="s">
        <v>32112</v>
      </c>
      <c r="AK1737" s="0" t="s">
        <v>31135</v>
      </c>
      <c r="AL1737" s="0" t="s">
        <v>2112</v>
      </c>
    </row>
    <row r="1738" customFormat="false" ht="15" hidden="false" customHeight="false" outlineLevel="0" collapsed="false">
      <c r="A1738" s="0" t="s">
        <v>35691</v>
      </c>
      <c r="B1738" s="0" t="s">
        <v>35692</v>
      </c>
      <c r="C1738" s="0" t="s">
        <v>20088</v>
      </c>
      <c r="D1738" s="0" t="s">
        <v>20088</v>
      </c>
      <c r="E1738" s="0" t="s">
        <v>35693</v>
      </c>
      <c r="F1738" s="0" t="s">
        <v>498</v>
      </c>
      <c r="G1738" s="0" t="n">
        <v>2</v>
      </c>
      <c r="H1738" s="0" t="n">
        <v>1</v>
      </c>
      <c r="I1738" s="0" t="n">
        <v>0.01</v>
      </c>
      <c r="J1738" s="0" t="n">
        <v>1000</v>
      </c>
      <c r="K1738" s="0" t="n">
        <v>0.98</v>
      </c>
      <c r="L1738" s="0" t="n">
        <v>82.83</v>
      </c>
      <c r="M1738" s="0" t="n">
        <v>82.03</v>
      </c>
      <c r="N1738" s="0" t="n">
        <v>81.95</v>
      </c>
      <c r="O1738" s="0" t="n">
        <v>82.83</v>
      </c>
      <c r="P1738" s="0" t="n">
        <v>0</v>
      </c>
      <c r="Q1738" s="0" t="n">
        <v>0</v>
      </c>
      <c r="R1738" s="0" t="n">
        <v>0</v>
      </c>
      <c r="S1738" s="0" t="n">
        <v>82.5</v>
      </c>
      <c r="T1738" s="0" t="n">
        <v>82.55</v>
      </c>
      <c r="U1738" s="0" t="n">
        <v>82.28</v>
      </c>
      <c r="V1738" s="0" t="n">
        <v>83.1</v>
      </c>
      <c r="W1738" s="0" t="n">
        <v>2781087</v>
      </c>
      <c r="X1738" s="0" t="n">
        <v>82.56</v>
      </c>
      <c r="Y1738" s="0" t="n">
        <v>82.83</v>
      </c>
      <c r="Z1738" s="0" t="n">
        <v>275</v>
      </c>
      <c r="AA1738" s="0" t="n">
        <v>10000000</v>
      </c>
      <c r="AB1738" s="0" t="n">
        <v>828.3</v>
      </c>
      <c r="AC1738" s="0" t="n">
        <v>0</v>
      </c>
      <c r="AD1738" s="0" t="s">
        <v>99</v>
      </c>
      <c r="AE1738" s="0" t="s">
        <v>99</v>
      </c>
      <c r="AH1738" s="0" t="n">
        <v>6</v>
      </c>
      <c r="AI1738" s="0" t="s">
        <v>2133</v>
      </c>
      <c r="AJ1738" s="0" t="s">
        <v>32112</v>
      </c>
      <c r="AK1738" s="0" t="s">
        <v>31135</v>
      </c>
      <c r="AL1738" s="0" t="s">
        <v>2112</v>
      </c>
    </row>
    <row r="1739" customFormat="false" ht="15" hidden="false" customHeight="false" outlineLevel="0" collapsed="false">
      <c r="A1739" s="0" t="s">
        <v>35694</v>
      </c>
      <c r="B1739" s="0" t="s">
        <v>35695</v>
      </c>
      <c r="C1739" s="0" t="s">
        <v>35696</v>
      </c>
      <c r="D1739" s="0" t="s">
        <v>35696</v>
      </c>
      <c r="E1739" s="0" t="s">
        <v>35697</v>
      </c>
      <c r="F1739" s="0" t="s">
        <v>35117</v>
      </c>
      <c r="G1739" s="0" t="n">
        <v>1</v>
      </c>
      <c r="H1739" s="0" t="n">
        <v>1</v>
      </c>
      <c r="I1739" s="0" t="n">
        <v>0.01</v>
      </c>
      <c r="J1739" s="0" t="n">
        <v>200</v>
      </c>
      <c r="K1739" s="0" t="n">
        <v>0.27</v>
      </c>
      <c r="L1739" s="0" t="n">
        <v>89.99</v>
      </c>
      <c r="M1739" s="0" t="n">
        <v>89.75</v>
      </c>
      <c r="N1739" s="0" t="n">
        <v>96.05</v>
      </c>
      <c r="O1739" s="0" t="n">
        <v>89.99</v>
      </c>
      <c r="P1739" s="0" t="n">
        <v>0</v>
      </c>
      <c r="Q1739" s="0" t="n">
        <v>0</v>
      </c>
      <c r="R1739" s="0" t="n">
        <v>0</v>
      </c>
      <c r="S1739" s="0" t="n">
        <v>89.99</v>
      </c>
      <c r="T1739" s="0" t="n">
        <v>89.99</v>
      </c>
      <c r="U1739" s="0" t="n">
        <v>89.99</v>
      </c>
      <c r="V1739" s="0" t="n">
        <v>89.99</v>
      </c>
      <c r="W1739" s="0" t="n">
        <v>1260</v>
      </c>
      <c r="X1739" s="0" t="n">
        <v>89.99</v>
      </c>
      <c r="Y1739" s="0" t="n">
        <v>90</v>
      </c>
      <c r="Z1739" s="0" t="n">
        <v>3</v>
      </c>
      <c r="AA1739" s="0" t="n">
        <v>3000000</v>
      </c>
      <c r="AB1739" s="0" t="n">
        <v>359.96</v>
      </c>
      <c r="AC1739" s="0" t="n">
        <v>0</v>
      </c>
      <c r="AD1739" s="0" t="s">
        <v>99</v>
      </c>
      <c r="AE1739" s="0" t="s">
        <v>99</v>
      </c>
      <c r="AH1739" s="0" t="n">
        <v>6</v>
      </c>
      <c r="AI1739" s="0" t="s">
        <v>2133</v>
      </c>
      <c r="AJ1739" s="0" t="s">
        <v>32112</v>
      </c>
      <c r="AK1739" s="0" t="s">
        <v>35118</v>
      </c>
      <c r="AL1739" s="0" t="s">
        <v>2112</v>
      </c>
    </row>
    <row r="1740" customFormat="false" ht="15" hidden="false" customHeight="false" outlineLevel="0" collapsed="false">
      <c r="A1740" s="0" t="s">
        <v>35698</v>
      </c>
      <c r="B1740" s="0" t="s">
        <v>35699</v>
      </c>
      <c r="C1740" s="0" t="s">
        <v>35700</v>
      </c>
      <c r="D1740" s="0" t="s">
        <v>35700</v>
      </c>
      <c r="E1740" s="0" t="s">
        <v>35701</v>
      </c>
      <c r="F1740" s="0" t="s">
        <v>35117</v>
      </c>
      <c r="G1740" s="0" t="n">
        <v>1</v>
      </c>
      <c r="H1740" s="0" t="n">
        <v>1</v>
      </c>
      <c r="I1740" s="0" t="n">
        <v>0.01</v>
      </c>
      <c r="J1740" s="0" t="n">
        <v>300</v>
      </c>
      <c r="K1740" s="0" t="n">
        <v>0</v>
      </c>
      <c r="L1740" s="0" t="n">
        <v>0</v>
      </c>
      <c r="M1740" s="0" t="n">
        <v>92.02</v>
      </c>
      <c r="N1740" s="0" t="n">
        <v>0</v>
      </c>
      <c r="O1740" s="0" t="n">
        <v>92.02</v>
      </c>
      <c r="P1740" s="0" t="n">
        <v>0</v>
      </c>
      <c r="Q1740" s="0" t="n">
        <v>0</v>
      </c>
      <c r="R1740" s="0" t="n">
        <v>0</v>
      </c>
      <c r="S1740" s="0" t="n">
        <v>0</v>
      </c>
      <c r="T1740" s="0" t="n">
        <v>0</v>
      </c>
      <c r="U1740" s="0" t="n">
        <v>0</v>
      </c>
      <c r="V1740" s="0" t="n">
        <v>0</v>
      </c>
      <c r="W1740" s="0" t="n">
        <v>0</v>
      </c>
      <c r="X1740" s="0" t="n">
        <v>85.02</v>
      </c>
      <c r="Y1740" s="0" t="n">
        <v>0</v>
      </c>
      <c r="Z1740" s="0" t="n">
        <v>0</v>
      </c>
      <c r="AA1740" s="0" t="n">
        <v>5000000</v>
      </c>
      <c r="AB1740" s="0" t="n">
        <v>0</v>
      </c>
      <c r="AC1740" s="0" t="n">
        <v>0</v>
      </c>
      <c r="AD1740" s="0" t="s">
        <v>99</v>
      </c>
      <c r="AE1740" s="0" t="s">
        <v>99</v>
      </c>
      <c r="AH1740" s="0" t="n">
        <v>6</v>
      </c>
      <c r="AI1740" s="0" t="s">
        <v>2133</v>
      </c>
      <c r="AJ1740" s="0" t="s">
        <v>32112</v>
      </c>
      <c r="AK1740" s="0" t="s">
        <v>35118</v>
      </c>
      <c r="AL1740" s="0" t="s">
        <v>2112</v>
      </c>
    </row>
    <row r="1741" customFormat="false" ht="15" hidden="false" customHeight="false" outlineLevel="0" collapsed="false">
      <c r="A1741" s="0" t="s">
        <v>35702</v>
      </c>
      <c r="B1741" s="0" t="s">
        <v>35703</v>
      </c>
      <c r="C1741" s="0" t="s">
        <v>20908</v>
      </c>
      <c r="D1741" s="0" t="s">
        <v>20908</v>
      </c>
      <c r="E1741" s="0" t="s">
        <v>35704</v>
      </c>
      <c r="F1741" s="0" t="s">
        <v>498</v>
      </c>
      <c r="G1741" s="0" t="n">
        <v>3</v>
      </c>
      <c r="H1741" s="0" t="n">
        <v>1</v>
      </c>
      <c r="I1741" s="0" t="n">
        <v>0.01</v>
      </c>
      <c r="J1741" s="0" t="n">
        <v>1000</v>
      </c>
      <c r="K1741" s="0" t="n">
        <v>-0.01</v>
      </c>
      <c r="L1741" s="0" t="n">
        <v>98.97</v>
      </c>
      <c r="M1741" s="0" t="n">
        <v>98.98</v>
      </c>
      <c r="N1741" s="0" t="n">
        <v>98.97</v>
      </c>
      <c r="O1741" s="0" t="n">
        <v>98.97</v>
      </c>
      <c r="P1741" s="0" t="n">
        <v>0</v>
      </c>
      <c r="Q1741" s="0" t="n">
        <v>0</v>
      </c>
      <c r="R1741" s="0" t="n">
        <v>0</v>
      </c>
      <c r="S1741" s="0" t="n">
        <v>99.13</v>
      </c>
      <c r="T1741" s="0" t="n">
        <v>100.1</v>
      </c>
      <c r="U1741" s="0" t="n">
        <v>98.97</v>
      </c>
      <c r="V1741" s="0" t="n">
        <v>100.1</v>
      </c>
      <c r="W1741" s="0" t="n">
        <v>857477</v>
      </c>
      <c r="X1741" s="0" t="n">
        <v>98.95</v>
      </c>
      <c r="Y1741" s="0" t="n">
        <v>98.97</v>
      </c>
      <c r="Z1741" s="0" t="n">
        <v>62</v>
      </c>
      <c r="AA1741" s="0" t="n">
        <v>100000000</v>
      </c>
      <c r="AB1741" s="0" t="n">
        <v>989.7</v>
      </c>
      <c r="AC1741" s="0" t="n">
        <v>0</v>
      </c>
      <c r="AD1741" s="0" t="s">
        <v>99</v>
      </c>
      <c r="AE1741" s="0" t="s">
        <v>99</v>
      </c>
      <c r="AH1741" s="0" t="n">
        <v>8</v>
      </c>
      <c r="AI1741" s="0" t="s">
        <v>2133</v>
      </c>
      <c r="AJ1741" s="0" t="s">
        <v>32112</v>
      </c>
      <c r="AK1741" s="0" t="s">
        <v>31135</v>
      </c>
      <c r="AL1741" s="0" t="s">
        <v>2112</v>
      </c>
    </row>
    <row r="1742" customFormat="false" ht="15" hidden="false" customHeight="false" outlineLevel="0" collapsed="false">
      <c r="A1742" s="0" t="s">
        <v>35705</v>
      </c>
      <c r="B1742" s="0" t="s">
        <v>35706</v>
      </c>
      <c r="C1742" s="0" t="s">
        <v>26899</v>
      </c>
      <c r="D1742" s="0" t="s">
        <v>26899</v>
      </c>
      <c r="E1742" s="0" t="s">
        <v>35707</v>
      </c>
      <c r="F1742" s="0" t="s">
        <v>498</v>
      </c>
      <c r="G1742" s="0" t="n">
        <v>3</v>
      </c>
      <c r="H1742" s="0" t="n">
        <v>1</v>
      </c>
      <c r="I1742" s="0" t="n">
        <v>0.01</v>
      </c>
      <c r="J1742" s="0" t="n">
        <v>1000</v>
      </c>
      <c r="K1742" s="0" t="n">
        <v>-0.48</v>
      </c>
      <c r="L1742" s="0" t="n">
        <v>95.64</v>
      </c>
      <c r="M1742" s="0" t="n">
        <v>96.1</v>
      </c>
      <c r="N1742" s="0" t="n">
        <v>95.54</v>
      </c>
      <c r="O1742" s="0" t="n">
        <v>95.66</v>
      </c>
      <c r="P1742" s="0" t="n">
        <v>0</v>
      </c>
      <c r="Q1742" s="0" t="n">
        <v>0</v>
      </c>
      <c r="R1742" s="0" t="n">
        <v>0</v>
      </c>
      <c r="S1742" s="0" t="n">
        <v>95.42</v>
      </c>
      <c r="T1742" s="0" t="n">
        <v>96.42</v>
      </c>
      <c r="U1742" s="0" t="n">
        <v>94.56</v>
      </c>
      <c r="V1742" s="0" t="n">
        <v>96.43</v>
      </c>
      <c r="W1742" s="0" t="n">
        <v>3489456</v>
      </c>
      <c r="X1742" s="0" t="n">
        <v>95.41</v>
      </c>
      <c r="Y1742" s="0" t="n">
        <v>95.68</v>
      </c>
      <c r="Z1742" s="0" t="n">
        <v>137</v>
      </c>
      <c r="AA1742" s="0" t="n">
        <v>60000000</v>
      </c>
      <c r="AB1742" s="0" t="n">
        <v>956.4</v>
      </c>
      <c r="AC1742" s="0" t="n">
        <v>0</v>
      </c>
      <c r="AD1742" s="0" t="s">
        <v>99</v>
      </c>
      <c r="AE1742" s="0" t="s">
        <v>99</v>
      </c>
      <c r="AH1742" s="0" t="n">
        <v>8</v>
      </c>
      <c r="AI1742" s="0" t="s">
        <v>2133</v>
      </c>
      <c r="AJ1742" s="0" t="s">
        <v>32112</v>
      </c>
      <c r="AK1742" s="0" t="s">
        <v>31135</v>
      </c>
      <c r="AL1742" s="0" t="s">
        <v>2112</v>
      </c>
    </row>
    <row r="1743" customFormat="false" ht="15" hidden="false" customHeight="false" outlineLevel="0" collapsed="false">
      <c r="A1743" s="0" t="s">
        <v>35708</v>
      </c>
      <c r="B1743" s="0" t="s">
        <v>35709</v>
      </c>
      <c r="C1743" s="0" t="s">
        <v>24486</v>
      </c>
      <c r="D1743" s="0" t="s">
        <v>24486</v>
      </c>
      <c r="E1743" s="0" t="s">
        <v>35710</v>
      </c>
      <c r="F1743" s="0" t="s">
        <v>498</v>
      </c>
      <c r="G1743" s="0" t="n">
        <v>2</v>
      </c>
      <c r="H1743" s="0" t="n">
        <v>1</v>
      </c>
      <c r="I1743" s="0" t="n">
        <v>0.01</v>
      </c>
      <c r="J1743" s="0" t="n">
        <v>1000</v>
      </c>
      <c r="K1743" s="0" t="n">
        <v>0.04</v>
      </c>
      <c r="L1743" s="0" t="n">
        <v>90.16</v>
      </c>
      <c r="M1743" s="0" t="n">
        <v>90.09</v>
      </c>
      <c r="N1743" s="0" t="n">
        <v>89.93</v>
      </c>
      <c r="O1743" s="0" t="n">
        <v>90.17</v>
      </c>
      <c r="P1743" s="0" t="n">
        <v>0</v>
      </c>
      <c r="Q1743" s="0" t="n">
        <v>0</v>
      </c>
      <c r="R1743" s="0" t="n">
        <v>0</v>
      </c>
      <c r="S1743" s="0" t="n">
        <v>90.22</v>
      </c>
      <c r="T1743" s="0" t="n">
        <v>90.15</v>
      </c>
      <c r="U1743" s="0" t="n">
        <v>89.76</v>
      </c>
      <c r="V1743" s="0" t="n">
        <v>90.39</v>
      </c>
      <c r="W1743" s="0" t="n">
        <v>1476924</v>
      </c>
      <c r="X1743" s="0" t="n">
        <v>90.16</v>
      </c>
      <c r="Y1743" s="0" t="n">
        <v>90.24</v>
      </c>
      <c r="Z1743" s="0" t="n">
        <v>138</v>
      </c>
      <c r="AA1743" s="0" t="n">
        <v>25000000</v>
      </c>
      <c r="AB1743" s="0" t="n">
        <v>2704.8</v>
      </c>
      <c r="AC1743" s="0" t="n">
        <v>0</v>
      </c>
      <c r="AD1743" s="0" t="s">
        <v>99</v>
      </c>
      <c r="AE1743" s="0" t="s">
        <v>99</v>
      </c>
      <c r="AH1743" s="0" t="n">
        <v>-100</v>
      </c>
      <c r="AI1743" s="0" t="s">
        <v>2133</v>
      </c>
      <c r="AJ1743" s="0" t="s">
        <v>32112</v>
      </c>
      <c r="AK1743" s="0" t="s">
        <v>31135</v>
      </c>
      <c r="AL1743" s="0" t="s">
        <v>2112</v>
      </c>
    </row>
    <row r="1744" customFormat="false" ht="15" hidden="false" customHeight="false" outlineLevel="0" collapsed="false">
      <c r="A1744" s="0" t="s">
        <v>35711</v>
      </c>
      <c r="B1744" s="0" t="s">
        <v>31177</v>
      </c>
      <c r="C1744" s="0" t="s">
        <v>31178</v>
      </c>
      <c r="D1744" s="0" t="s">
        <v>31178</v>
      </c>
      <c r="E1744" s="0" t="s">
        <v>31179</v>
      </c>
      <c r="F1744" s="0" t="s">
        <v>498</v>
      </c>
      <c r="G1744" s="0" t="n">
        <v>2</v>
      </c>
      <c r="H1744" s="0" t="n">
        <v>1</v>
      </c>
      <c r="I1744" s="0" t="n">
        <v>0.0001</v>
      </c>
      <c r="J1744" s="0" t="n">
        <v>1000</v>
      </c>
      <c r="K1744" s="0" t="n">
        <v>0</v>
      </c>
      <c r="L1744" s="0" t="n">
        <v>0</v>
      </c>
      <c r="M1744" s="0" t="n">
        <v>95.5833</v>
      </c>
      <c r="N1744" s="0" t="n">
        <v>96.6979</v>
      </c>
      <c r="O1744" s="0" t="n">
        <v>95.5833</v>
      </c>
      <c r="P1744" s="0" t="n">
        <v>0</v>
      </c>
      <c r="Q1744" s="0" t="n">
        <v>0</v>
      </c>
      <c r="R1744" s="0" t="n">
        <v>0</v>
      </c>
      <c r="S1744" s="0" t="n">
        <v>0</v>
      </c>
      <c r="T1744" s="0" t="n">
        <v>0</v>
      </c>
      <c r="U1744" s="0" t="n">
        <v>0</v>
      </c>
      <c r="V1744" s="0" t="n">
        <v>0</v>
      </c>
      <c r="W1744" s="0" t="n">
        <v>0</v>
      </c>
      <c r="X1744" s="0" t="n">
        <v>92</v>
      </c>
      <c r="Y1744" s="0" t="n">
        <v>93.9256</v>
      </c>
      <c r="Z1744" s="0" t="n">
        <v>0</v>
      </c>
      <c r="AA1744" s="0" t="n">
        <v>4000000</v>
      </c>
      <c r="AB1744" s="0" t="n">
        <v>0</v>
      </c>
      <c r="AC1744" s="0" t="n">
        <v>0</v>
      </c>
      <c r="AD1744" s="0" t="s">
        <v>30773</v>
      </c>
      <c r="AE1744" s="0" t="s">
        <v>99</v>
      </c>
      <c r="AH1744" s="0" t="n">
        <v>-100</v>
      </c>
      <c r="AI1744" s="0" t="s">
        <v>2133</v>
      </c>
      <c r="AJ1744" s="0" t="s">
        <v>32112</v>
      </c>
      <c r="AK1744" s="0" t="s">
        <v>31135</v>
      </c>
      <c r="AL1744" s="0" t="s">
        <v>2112</v>
      </c>
    </row>
    <row r="1745" customFormat="false" ht="15" hidden="false" customHeight="false" outlineLevel="0" collapsed="false">
      <c r="A1745" s="0" t="s">
        <v>35712</v>
      </c>
      <c r="B1745" s="0" t="s">
        <v>31181</v>
      </c>
      <c r="C1745" s="0" t="s">
        <v>23799</v>
      </c>
      <c r="D1745" s="0" t="s">
        <v>23799</v>
      </c>
      <c r="E1745" s="0" t="s">
        <v>31182</v>
      </c>
      <c r="F1745" s="0" t="s">
        <v>498</v>
      </c>
      <c r="G1745" s="0" t="n">
        <v>2</v>
      </c>
      <c r="H1745" s="0" t="n">
        <v>1</v>
      </c>
      <c r="I1745" s="0" t="n">
        <v>0.0001</v>
      </c>
      <c r="J1745" s="0" t="n">
        <v>1000</v>
      </c>
      <c r="K1745" s="0" t="n">
        <v>-3.72</v>
      </c>
      <c r="L1745" s="0" t="n">
        <v>87.1</v>
      </c>
      <c r="M1745" s="0" t="n">
        <v>87.472</v>
      </c>
      <c r="N1745" s="0" t="n">
        <v>87.8729</v>
      </c>
      <c r="O1745" s="0" t="n">
        <v>87.5818</v>
      </c>
      <c r="P1745" s="0" t="n">
        <v>0</v>
      </c>
      <c r="Q1745" s="0" t="n">
        <v>0</v>
      </c>
      <c r="R1745" s="0" t="n">
        <v>0</v>
      </c>
      <c r="S1745" s="0" t="n">
        <v>87.8909</v>
      </c>
      <c r="T1745" s="0" t="n">
        <v>87.1</v>
      </c>
      <c r="U1745" s="0" t="n">
        <v>87.1</v>
      </c>
      <c r="V1745" s="0" t="n">
        <v>87.1</v>
      </c>
      <c r="W1745" s="0" t="n">
        <v>1838161</v>
      </c>
      <c r="X1745" s="0" t="n">
        <v>85.0007</v>
      </c>
      <c r="Y1745" s="0" t="n">
        <v>92.918</v>
      </c>
      <c r="Z1745" s="0" t="n">
        <v>1</v>
      </c>
      <c r="AA1745" s="0" t="n">
        <v>5000000</v>
      </c>
      <c r="AB1745" s="0" t="n">
        <v>1838160.58</v>
      </c>
      <c r="AC1745" s="0" t="n">
        <v>0</v>
      </c>
      <c r="AD1745" s="0" t="s">
        <v>30773</v>
      </c>
      <c r="AE1745" s="0" t="s">
        <v>99</v>
      </c>
      <c r="AF1745" s="0" t="s">
        <v>30149</v>
      </c>
      <c r="AH1745" s="0" t="n">
        <v>800</v>
      </c>
      <c r="AI1745" s="0" t="s">
        <v>2133</v>
      </c>
      <c r="AJ1745" s="0" t="s">
        <v>32112</v>
      </c>
      <c r="AK1745" s="0" t="s">
        <v>31135</v>
      </c>
      <c r="AL1745" s="0" t="s">
        <v>2112</v>
      </c>
    </row>
    <row r="1746" customFormat="false" ht="15" hidden="false" customHeight="false" outlineLevel="0" collapsed="false">
      <c r="A1746" s="0" t="s">
        <v>35713</v>
      </c>
      <c r="B1746" s="0" t="s">
        <v>35714</v>
      </c>
      <c r="C1746" s="0" t="s">
        <v>20788</v>
      </c>
      <c r="D1746" s="0" t="s">
        <v>20788</v>
      </c>
      <c r="E1746" s="0" t="s">
        <v>35715</v>
      </c>
      <c r="F1746" s="0" t="s">
        <v>498</v>
      </c>
      <c r="G1746" s="0" t="n">
        <v>2</v>
      </c>
      <c r="H1746" s="0" t="n">
        <v>1</v>
      </c>
      <c r="I1746" s="0" t="n">
        <v>0.01</v>
      </c>
      <c r="J1746" s="0" t="n">
        <v>1000</v>
      </c>
      <c r="K1746" s="0" t="n">
        <v>0.17</v>
      </c>
      <c r="L1746" s="0" t="n">
        <v>96.46</v>
      </c>
      <c r="M1746" s="0" t="n">
        <v>96.3</v>
      </c>
      <c r="N1746" s="0" t="n">
        <v>96.35</v>
      </c>
      <c r="O1746" s="0" t="n">
        <v>96.44</v>
      </c>
      <c r="P1746" s="0" t="n">
        <v>0</v>
      </c>
      <c r="Q1746" s="0" t="n">
        <v>0</v>
      </c>
      <c r="R1746" s="0" t="n">
        <v>0</v>
      </c>
      <c r="S1746" s="0" t="n">
        <v>96.22</v>
      </c>
      <c r="T1746" s="0" t="n">
        <v>96.48</v>
      </c>
      <c r="U1746" s="0" t="n">
        <v>96.1</v>
      </c>
      <c r="V1746" s="0" t="n">
        <v>96.5</v>
      </c>
      <c r="W1746" s="0" t="n">
        <v>27595767</v>
      </c>
      <c r="X1746" s="0" t="n">
        <v>96.4</v>
      </c>
      <c r="Y1746" s="0" t="n">
        <v>96.46</v>
      </c>
      <c r="Z1746" s="0" t="n">
        <v>353</v>
      </c>
      <c r="AA1746" s="0" t="n">
        <v>100000000</v>
      </c>
      <c r="AB1746" s="0" t="n">
        <v>21221.2</v>
      </c>
      <c r="AC1746" s="0" t="n">
        <v>0</v>
      </c>
      <c r="AD1746" s="0" t="s">
        <v>99</v>
      </c>
      <c r="AE1746" s="0" t="s">
        <v>99</v>
      </c>
      <c r="AH1746" s="0" t="n">
        <v>800</v>
      </c>
      <c r="AI1746" s="0" t="s">
        <v>2133</v>
      </c>
      <c r="AJ1746" s="0" t="s">
        <v>32112</v>
      </c>
      <c r="AK1746" s="0" t="s">
        <v>31135</v>
      </c>
      <c r="AL1746" s="0" t="s">
        <v>2112</v>
      </c>
    </row>
    <row r="1747" customFormat="false" ht="15" hidden="false" customHeight="false" outlineLevel="0" collapsed="false">
      <c r="A1747" s="0" t="s">
        <v>35716</v>
      </c>
      <c r="B1747" s="0" t="s">
        <v>35717</v>
      </c>
      <c r="C1747" s="0" t="s">
        <v>25581</v>
      </c>
      <c r="D1747" s="0" t="s">
        <v>25581</v>
      </c>
      <c r="E1747" s="0" t="s">
        <v>35718</v>
      </c>
      <c r="F1747" s="0" t="s">
        <v>1987</v>
      </c>
      <c r="G1747" s="0" t="n">
        <v>3</v>
      </c>
      <c r="H1747" s="0" t="n">
        <v>1</v>
      </c>
      <c r="I1747" s="0" t="n">
        <v>0.0001</v>
      </c>
      <c r="J1747" s="0" t="n">
        <v>1000</v>
      </c>
      <c r="K1747" s="0" t="n">
        <v>-0.53</v>
      </c>
      <c r="L1747" s="0" t="n">
        <v>93.5</v>
      </c>
      <c r="M1747" s="0" t="n">
        <v>94.0171</v>
      </c>
      <c r="N1747" s="0" t="n">
        <v>95.942</v>
      </c>
      <c r="O1747" s="0" t="n">
        <v>93.5</v>
      </c>
      <c r="P1747" s="0" t="n">
        <v>0</v>
      </c>
      <c r="Q1747" s="0" t="n">
        <v>0</v>
      </c>
      <c r="R1747" s="0" t="n">
        <v>0</v>
      </c>
      <c r="S1747" s="0" t="n">
        <v>93.5163</v>
      </c>
      <c r="T1747" s="0" t="n">
        <v>94</v>
      </c>
      <c r="U1747" s="0" t="n">
        <v>93.4999</v>
      </c>
      <c r="V1747" s="0" t="n">
        <v>94</v>
      </c>
      <c r="W1747" s="0" t="n">
        <v>111219305</v>
      </c>
      <c r="X1747" s="0" t="n">
        <v>92.9</v>
      </c>
      <c r="Y1747" s="0" t="n">
        <v>93.5</v>
      </c>
      <c r="Z1747" s="0" t="n">
        <v>11</v>
      </c>
      <c r="AA1747" s="0" t="n">
        <v>315559</v>
      </c>
      <c r="AB1747" s="0" t="n">
        <v>105540585.36</v>
      </c>
      <c r="AC1747" s="0" t="n">
        <v>0</v>
      </c>
      <c r="AD1747" s="0" t="s">
        <v>14</v>
      </c>
      <c r="AE1747" s="0" t="s">
        <v>99</v>
      </c>
      <c r="AH1747" s="0" t="n">
        <v>-100</v>
      </c>
      <c r="AI1747" s="0" t="s">
        <v>2133</v>
      </c>
      <c r="AJ1747" s="0" t="s">
        <v>32112</v>
      </c>
      <c r="AK1747" s="0" t="s">
        <v>31143</v>
      </c>
      <c r="AL1747" s="0" t="s">
        <v>2112</v>
      </c>
    </row>
    <row r="1748" customFormat="false" ht="15" hidden="false" customHeight="false" outlineLevel="0" collapsed="false">
      <c r="A1748" s="0" t="s">
        <v>35719</v>
      </c>
      <c r="B1748" s="0" t="s">
        <v>35720</v>
      </c>
      <c r="C1748" s="0" t="s">
        <v>21494</v>
      </c>
      <c r="D1748" s="0" t="s">
        <v>21494</v>
      </c>
      <c r="E1748" s="0" t="s">
        <v>35721</v>
      </c>
      <c r="F1748" s="0" t="s">
        <v>1987</v>
      </c>
      <c r="G1748" s="0" t="n">
        <v>3</v>
      </c>
      <c r="H1748" s="0" t="n">
        <v>1</v>
      </c>
      <c r="I1748" s="0" t="n">
        <v>0.0001</v>
      </c>
      <c r="J1748" s="0" t="n">
        <v>1000</v>
      </c>
      <c r="K1748" s="0" t="n">
        <v>-1.17</v>
      </c>
      <c r="L1748" s="0" t="n">
        <v>84.5</v>
      </c>
      <c r="M1748" s="0" t="n">
        <v>86</v>
      </c>
      <c r="N1748" s="0" t="n">
        <v>86.1729</v>
      </c>
      <c r="O1748" s="0" t="n">
        <v>84.5</v>
      </c>
      <c r="P1748" s="0" t="n">
        <v>0</v>
      </c>
      <c r="Q1748" s="0" t="n">
        <v>0</v>
      </c>
      <c r="R1748" s="0" t="n">
        <v>0</v>
      </c>
      <c r="S1748" s="0" t="n">
        <v>84.5</v>
      </c>
      <c r="T1748" s="0" t="n">
        <v>84.5017</v>
      </c>
      <c r="U1748" s="0" t="n">
        <v>84.5</v>
      </c>
      <c r="V1748" s="0" t="n">
        <v>84.5017</v>
      </c>
      <c r="W1748" s="0" t="n">
        <v>155230638</v>
      </c>
      <c r="X1748" s="0" t="n">
        <v>84.0401</v>
      </c>
      <c r="Y1748" s="0" t="n">
        <v>84.9999</v>
      </c>
      <c r="Z1748" s="0" t="n">
        <v>10</v>
      </c>
      <c r="AA1748" s="0" t="n">
        <v>333485</v>
      </c>
      <c r="AB1748" s="0" t="n">
        <v>20996513.69</v>
      </c>
      <c r="AC1748" s="0" t="n">
        <v>0</v>
      </c>
      <c r="AD1748" s="0" t="s">
        <v>14</v>
      </c>
      <c r="AE1748" s="0" t="s">
        <v>99</v>
      </c>
      <c r="AH1748" s="0" t="n">
        <v>-100</v>
      </c>
      <c r="AI1748" s="0" t="s">
        <v>2133</v>
      </c>
      <c r="AJ1748" s="0" t="s">
        <v>32112</v>
      </c>
      <c r="AK1748" s="0" t="s">
        <v>31143</v>
      </c>
      <c r="AL1748" s="0" t="s">
        <v>2112</v>
      </c>
    </row>
    <row r="1749" customFormat="false" ht="15" hidden="false" customHeight="false" outlineLevel="0" collapsed="false">
      <c r="A1749" s="0" t="s">
        <v>35722</v>
      </c>
      <c r="B1749" s="0" t="s">
        <v>35723</v>
      </c>
      <c r="C1749" s="0" t="s">
        <v>20524</v>
      </c>
      <c r="D1749" s="0" t="s">
        <v>20524</v>
      </c>
      <c r="E1749" s="0" t="s">
        <v>35724</v>
      </c>
      <c r="F1749" s="0" t="s">
        <v>498</v>
      </c>
      <c r="G1749" s="0" t="n">
        <v>3</v>
      </c>
      <c r="H1749" s="0" t="n">
        <v>1</v>
      </c>
      <c r="I1749" s="0" t="n">
        <v>0.01</v>
      </c>
      <c r="J1749" s="0" t="n">
        <v>1000</v>
      </c>
      <c r="K1749" s="0" t="n">
        <v>0.1</v>
      </c>
      <c r="L1749" s="0" t="n">
        <v>88.48</v>
      </c>
      <c r="M1749" s="0" t="n">
        <v>88.39</v>
      </c>
      <c r="N1749" s="0" t="n">
        <v>88.83</v>
      </c>
      <c r="O1749" s="0" t="n">
        <v>88.28</v>
      </c>
      <c r="P1749" s="0" t="n">
        <v>0</v>
      </c>
      <c r="Q1749" s="0" t="n">
        <v>0</v>
      </c>
      <c r="R1749" s="0" t="n">
        <v>0</v>
      </c>
      <c r="S1749" s="0" t="n">
        <v>88.05</v>
      </c>
      <c r="T1749" s="0" t="n">
        <v>90.26</v>
      </c>
      <c r="U1749" s="0" t="n">
        <v>87</v>
      </c>
      <c r="V1749" s="0" t="n">
        <v>90.26</v>
      </c>
      <c r="W1749" s="0" t="n">
        <v>465810</v>
      </c>
      <c r="X1749" s="0" t="n">
        <v>88.07</v>
      </c>
      <c r="Y1749" s="0" t="n">
        <v>88.48</v>
      </c>
      <c r="Z1749" s="0" t="n">
        <v>137</v>
      </c>
      <c r="AA1749" s="0" t="n">
        <v>150000</v>
      </c>
      <c r="AB1749" s="0" t="n">
        <v>884.8</v>
      </c>
      <c r="AC1749" s="0" t="n">
        <v>0</v>
      </c>
      <c r="AD1749" s="0" t="s">
        <v>99</v>
      </c>
      <c r="AE1749" s="0" t="s">
        <v>99</v>
      </c>
      <c r="AH1749" s="0" t="n">
        <v>6</v>
      </c>
      <c r="AI1749" s="0" t="s">
        <v>2133</v>
      </c>
      <c r="AJ1749" s="0" t="s">
        <v>32112</v>
      </c>
      <c r="AK1749" s="0" t="s">
        <v>31135</v>
      </c>
      <c r="AL1749" s="0" t="s">
        <v>2112</v>
      </c>
    </row>
    <row r="1750" customFormat="false" ht="15" hidden="false" customHeight="false" outlineLevel="0" collapsed="false">
      <c r="A1750" s="0" t="s">
        <v>35725</v>
      </c>
      <c r="B1750" s="0" t="s">
        <v>35726</v>
      </c>
      <c r="C1750" s="0" t="s">
        <v>18807</v>
      </c>
      <c r="D1750" s="0" t="s">
        <v>18807</v>
      </c>
      <c r="E1750" s="0" t="s">
        <v>35727</v>
      </c>
      <c r="F1750" s="0" t="s">
        <v>498</v>
      </c>
      <c r="G1750" s="0" t="n">
        <v>3</v>
      </c>
      <c r="H1750" s="0" t="n">
        <v>1</v>
      </c>
      <c r="I1750" s="0" t="n">
        <v>0.01</v>
      </c>
      <c r="J1750" s="0" t="n">
        <v>1000</v>
      </c>
      <c r="K1750" s="0" t="n">
        <v>0.13</v>
      </c>
      <c r="L1750" s="0" t="n">
        <v>94.8</v>
      </c>
      <c r="M1750" s="0" t="n">
        <v>94.68</v>
      </c>
      <c r="N1750" s="0" t="n">
        <v>94.5</v>
      </c>
      <c r="O1750" s="0" t="n">
        <v>94.8</v>
      </c>
      <c r="P1750" s="0" t="n">
        <v>0</v>
      </c>
      <c r="Q1750" s="0" t="n">
        <v>0</v>
      </c>
      <c r="R1750" s="0" t="n">
        <v>0</v>
      </c>
      <c r="S1750" s="0" t="n">
        <v>94.64</v>
      </c>
      <c r="T1750" s="0" t="n">
        <v>94.22</v>
      </c>
      <c r="U1750" s="0" t="n">
        <v>94.2</v>
      </c>
      <c r="V1750" s="0" t="n">
        <v>94.97</v>
      </c>
      <c r="W1750" s="0" t="n">
        <v>652062</v>
      </c>
      <c r="X1750" s="0" t="n">
        <v>94.84</v>
      </c>
      <c r="Y1750" s="0" t="n">
        <v>95</v>
      </c>
      <c r="Z1750" s="0" t="n">
        <v>35</v>
      </c>
      <c r="AA1750" s="0" t="n">
        <v>5000000</v>
      </c>
      <c r="AB1750" s="0" t="n">
        <v>142200</v>
      </c>
      <c r="AC1750" s="0" t="n">
        <v>0</v>
      </c>
      <c r="AD1750" s="0" t="s">
        <v>99</v>
      </c>
      <c r="AE1750" s="0" t="s">
        <v>99</v>
      </c>
      <c r="AH1750" s="0" t="n">
        <v>6</v>
      </c>
      <c r="AI1750" s="0" t="s">
        <v>2133</v>
      </c>
      <c r="AJ1750" s="0" t="s">
        <v>32112</v>
      </c>
      <c r="AK1750" s="0" t="s">
        <v>31135</v>
      </c>
      <c r="AL1750" s="0" t="s">
        <v>2112</v>
      </c>
    </row>
    <row r="1751" customFormat="false" ht="15" hidden="false" customHeight="false" outlineLevel="0" collapsed="false">
      <c r="A1751" s="0" t="s">
        <v>35728</v>
      </c>
      <c r="B1751" s="0" t="s">
        <v>35729</v>
      </c>
      <c r="C1751" s="0" t="s">
        <v>25101</v>
      </c>
      <c r="D1751" s="0" t="s">
        <v>25101</v>
      </c>
      <c r="E1751" s="0" t="s">
        <v>35730</v>
      </c>
      <c r="F1751" s="0" t="s">
        <v>498</v>
      </c>
      <c r="G1751" s="0" t="n">
        <v>2</v>
      </c>
      <c r="H1751" s="0" t="n">
        <v>1</v>
      </c>
      <c r="I1751" s="0" t="n">
        <v>0.01</v>
      </c>
      <c r="J1751" s="0" t="n">
        <v>1000</v>
      </c>
      <c r="K1751" s="0" t="n">
        <v>1.33</v>
      </c>
      <c r="L1751" s="0" t="n">
        <v>66.29</v>
      </c>
      <c r="M1751" s="0" t="n">
        <v>65.42</v>
      </c>
      <c r="N1751" s="0" t="n">
        <v>68.43</v>
      </c>
      <c r="O1751" s="0" t="n">
        <v>65.76</v>
      </c>
      <c r="P1751" s="0" t="n">
        <v>0</v>
      </c>
      <c r="Q1751" s="0" t="n">
        <v>0</v>
      </c>
      <c r="R1751" s="0" t="n">
        <v>0</v>
      </c>
      <c r="S1751" s="0" t="n">
        <v>65.7</v>
      </c>
      <c r="T1751" s="0" t="n">
        <v>65.46</v>
      </c>
      <c r="U1751" s="0" t="n">
        <v>65.46</v>
      </c>
      <c r="V1751" s="0" t="n">
        <v>66.52</v>
      </c>
      <c r="W1751" s="0" t="n">
        <v>29563</v>
      </c>
      <c r="X1751" s="0" t="n">
        <v>66.21</v>
      </c>
      <c r="Y1751" s="0" t="n">
        <v>66.54</v>
      </c>
      <c r="Z1751" s="0" t="n">
        <v>22</v>
      </c>
      <c r="AA1751" s="0" t="n">
        <v>5000000</v>
      </c>
      <c r="AB1751" s="0" t="n">
        <v>662.9</v>
      </c>
      <c r="AC1751" s="0" t="n">
        <v>0</v>
      </c>
      <c r="AD1751" s="0" t="s">
        <v>99</v>
      </c>
      <c r="AE1751" s="0" t="s">
        <v>99</v>
      </c>
      <c r="AH1751" s="0" t="n">
        <v>6</v>
      </c>
      <c r="AI1751" s="0" t="s">
        <v>2133</v>
      </c>
      <c r="AJ1751" s="0" t="s">
        <v>32112</v>
      </c>
      <c r="AK1751" s="0" t="s">
        <v>31135</v>
      </c>
      <c r="AL1751" s="0" t="s">
        <v>2112</v>
      </c>
    </row>
    <row r="1752" customFormat="false" ht="15" hidden="false" customHeight="false" outlineLevel="0" collapsed="false">
      <c r="A1752" s="0" t="s">
        <v>35731</v>
      </c>
      <c r="B1752" s="0" t="s">
        <v>35732</v>
      </c>
      <c r="C1752" s="0" t="s">
        <v>25876</v>
      </c>
      <c r="D1752" s="0" t="s">
        <v>25876</v>
      </c>
      <c r="E1752" s="0" t="s">
        <v>35733</v>
      </c>
      <c r="F1752" s="0" t="s">
        <v>498</v>
      </c>
      <c r="G1752" s="0" t="n">
        <v>2</v>
      </c>
      <c r="H1752" s="0" t="n">
        <v>1</v>
      </c>
      <c r="I1752" s="0" t="n">
        <v>0.01</v>
      </c>
      <c r="J1752" s="0" t="n">
        <v>1000</v>
      </c>
      <c r="K1752" s="0" t="n">
        <v>0.16</v>
      </c>
      <c r="L1752" s="0" t="n">
        <v>74.29</v>
      </c>
      <c r="M1752" s="0" t="n">
        <v>74.17</v>
      </c>
      <c r="N1752" s="0" t="n">
        <v>73.94</v>
      </c>
      <c r="O1752" s="0" t="n">
        <v>74.25</v>
      </c>
      <c r="P1752" s="0" t="n">
        <v>0</v>
      </c>
      <c r="Q1752" s="0" t="n">
        <v>0</v>
      </c>
      <c r="R1752" s="0" t="n">
        <v>0</v>
      </c>
      <c r="S1752" s="0" t="n">
        <v>74.07</v>
      </c>
      <c r="T1752" s="0" t="n">
        <v>74.23</v>
      </c>
      <c r="U1752" s="0" t="n">
        <v>73.54</v>
      </c>
      <c r="V1752" s="0" t="n">
        <v>74.45</v>
      </c>
      <c r="W1752" s="0" t="n">
        <v>726626</v>
      </c>
      <c r="X1752" s="0" t="n">
        <v>74.35</v>
      </c>
      <c r="Y1752" s="0" t="n">
        <v>74.46</v>
      </c>
      <c r="Z1752" s="0" t="n">
        <v>117</v>
      </c>
      <c r="AA1752" s="0" t="n">
        <v>7500000</v>
      </c>
      <c r="AB1752" s="0" t="n">
        <v>1485.8</v>
      </c>
      <c r="AC1752" s="0" t="n">
        <v>0</v>
      </c>
      <c r="AD1752" s="0" t="s">
        <v>99</v>
      </c>
      <c r="AE1752" s="0" t="s">
        <v>99</v>
      </c>
      <c r="AH1752" s="0" t="n">
        <v>6</v>
      </c>
      <c r="AI1752" s="0" t="s">
        <v>2133</v>
      </c>
      <c r="AJ1752" s="0" t="s">
        <v>32112</v>
      </c>
      <c r="AK1752" s="0" t="s">
        <v>31135</v>
      </c>
      <c r="AL1752" s="0" t="s">
        <v>2112</v>
      </c>
    </row>
    <row r="1753" customFormat="false" ht="15" hidden="false" customHeight="false" outlineLevel="0" collapsed="false">
      <c r="A1753" s="0" t="s">
        <v>35734</v>
      </c>
      <c r="B1753" s="0" t="s">
        <v>35735</v>
      </c>
      <c r="C1753" s="0" t="s">
        <v>23926</v>
      </c>
      <c r="D1753" s="0" t="s">
        <v>23926</v>
      </c>
      <c r="E1753" s="0" t="s">
        <v>35736</v>
      </c>
      <c r="F1753" s="0" t="s">
        <v>498</v>
      </c>
      <c r="G1753" s="0" t="n">
        <v>2</v>
      </c>
      <c r="H1753" s="0" t="n">
        <v>1</v>
      </c>
      <c r="I1753" s="0" t="n">
        <v>0.01</v>
      </c>
      <c r="J1753" s="0" t="n">
        <v>1000</v>
      </c>
      <c r="K1753" s="0" t="n">
        <v>-0.83</v>
      </c>
      <c r="L1753" s="0" t="n">
        <v>75.68</v>
      </c>
      <c r="M1753" s="0" t="n">
        <v>76.31</v>
      </c>
      <c r="N1753" s="0" t="n">
        <v>76.74</v>
      </c>
      <c r="O1753" s="0" t="n">
        <v>75.67</v>
      </c>
      <c r="P1753" s="0" t="n">
        <v>0</v>
      </c>
      <c r="Q1753" s="0" t="n">
        <v>0</v>
      </c>
      <c r="R1753" s="0" t="n">
        <v>0</v>
      </c>
      <c r="S1753" s="0" t="n">
        <v>75.84</v>
      </c>
      <c r="T1753" s="0" t="n">
        <v>76.34</v>
      </c>
      <c r="U1753" s="0" t="n">
        <v>75.01</v>
      </c>
      <c r="V1753" s="0" t="n">
        <v>76.34</v>
      </c>
      <c r="W1753" s="0" t="n">
        <v>1708710</v>
      </c>
      <c r="X1753" s="0" t="n">
        <v>75.69</v>
      </c>
      <c r="Y1753" s="0" t="n">
        <v>75.7</v>
      </c>
      <c r="Z1753" s="0" t="n">
        <v>243</v>
      </c>
      <c r="AA1753" s="0" t="n">
        <v>3500000</v>
      </c>
      <c r="AB1753" s="0" t="n">
        <v>756.8</v>
      </c>
      <c r="AC1753" s="0" t="n">
        <v>0</v>
      </c>
      <c r="AD1753" s="0" t="s">
        <v>99</v>
      </c>
      <c r="AE1753" s="0" t="s">
        <v>99</v>
      </c>
      <c r="AH1753" s="0" t="n">
        <v>6</v>
      </c>
      <c r="AI1753" s="0" t="s">
        <v>2133</v>
      </c>
      <c r="AJ1753" s="0" t="s">
        <v>32112</v>
      </c>
      <c r="AK1753" s="0" t="s">
        <v>31135</v>
      </c>
      <c r="AL1753" s="0" t="s">
        <v>2112</v>
      </c>
    </row>
    <row r="1754" customFormat="false" ht="15" hidden="false" customHeight="false" outlineLevel="0" collapsed="false">
      <c r="A1754" s="0" t="s">
        <v>35737</v>
      </c>
      <c r="B1754" s="0" t="s">
        <v>35738</v>
      </c>
      <c r="C1754" s="0" t="s">
        <v>24092</v>
      </c>
      <c r="D1754" s="0" t="s">
        <v>24092</v>
      </c>
      <c r="E1754" s="0" t="s">
        <v>35739</v>
      </c>
      <c r="F1754" s="0" t="s">
        <v>498</v>
      </c>
      <c r="G1754" s="0" t="n">
        <v>3</v>
      </c>
      <c r="H1754" s="0" t="n">
        <v>1</v>
      </c>
      <c r="I1754" s="0" t="n">
        <v>0.01</v>
      </c>
      <c r="J1754" s="0" t="n">
        <v>1000</v>
      </c>
      <c r="K1754" s="0" t="n">
        <v>-0.12</v>
      </c>
      <c r="L1754" s="0" t="n">
        <v>74.48</v>
      </c>
      <c r="M1754" s="0" t="n">
        <v>74.45</v>
      </c>
      <c r="N1754" s="0" t="n">
        <v>74.41</v>
      </c>
      <c r="O1754" s="0" t="n">
        <v>74.47</v>
      </c>
      <c r="P1754" s="0" t="n">
        <v>0</v>
      </c>
      <c r="Q1754" s="0" t="n">
        <v>0</v>
      </c>
      <c r="R1754" s="0" t="n">
        <v>0</v>
      </c>
      <c r="S1754" s="0" t="n">
        <v>74.45</v>
      </c>
      <c r="T1754" s="0" t="n">
        <v>74.32</v>
      </c>
      <c r="U1754" s="0" t="n">
        <v>74.3</v>
      </c>
      <c r="V1754" s="0" t="n">
        <v>74.61</v>
      </c>
      <c r="W1754" s="0" t="n">
        <v>974591</v>
      </c>
      <c r="X1754" s="0" t="n">
        <v>74.48</v>
      </c>
      <c r="Y1754" s="0" t="n">
        <v>74.5</v>
      </c>
      <c r="Z1754" s="0" t="n">
        <v>115</v>
      </c>
      <c r="AA1754" s="0" t="n">
        <v>8500000</v>
      </c>
      <c r="AB1754" s="0" t="n">
        <v>25323.2</v>
      </c>
      <c r="AC1754" s="0" t="n">
        <v>0</v>
      </c>
      <c r="AD1754" s="0" t="s">
        <v>99</v>
      </c>
      <c r="AE1754" s="0" t="s">
        <v>99</v>
      </c>
      <c r="AH1754" s="0" t="n">
        <v>6</v>
      </c>
      <c r="AI1754" s="0" t="s">
        <v>2133</v>
      </c>
      <c r="AJ1754" s="0" t="s">
        <v>32112</v>
      </c>
      <c r="AK1754" s="0" t="s">
        <v>31135</v>
      </c>
      <c r="AL1754" s="0" t="s">
        <v>2112</v>
      </c>
    </row>
    <row r="1755" customFormat="false" ht="15" hidden="false" customHeight="false" outlineLevel="0" collapsed="false">
      <c r="A1755" s="0" t="s">
        <v>35740</v>
      </c>
      <c r="B1755" s="0" t="s">
        <v>35741</v>
      </c>
      <c r="C1755" s="0" t="s">
        <v>35742</v>
      </c>
      <c r="D1755" s="0" t="s">
        <v>35742</v>
      </c>
      <c r="E1755" s="0" t="s">
        <v>35743</v>
      </c>
      <c r="F1755" s="0" t="s">
        <v>498</v>
      </c>
      <c r="G1755" s="0" t="n">
        <v>2</v>
      </c>
      <c r="H1755" s="0" t="n">
        <v>1</v>
      </c>
      <c r="I1755" s="0" t="n">
        <v>0.01</v>
      </c>
      <c r="J1755" s="0" t="n">
        <v>1000</v>
      </c>
      <c r="K1755" s="0" t="n">
        <v>0.07</v>
      </c>
      <c r="L1755" s="0" t="n">
        <v>85.85</v>
      </c>
      <c r="M1755" s="0" t="n">
        <v>85.69</v>
      </c>
      <c r="N1755" s="0" t="n">
        <v>85.63</v>
      </c>
      <c r="O1755" s="0" t="n">
        <v>85.85</v>
      </c>
      <c r="P1755" s="0" t="n">
        <v>0</v>
      </c>
      <c r="Q1755" s="0" t="n">
        <v>0</v>
      </c>
      <c r="R1755" s="0" t="n">
        <v>0</v>
      </c>
      <c r="S1755" s="0" t="n">
        <v>85.83</v>
      </c>
      <c r="T1755" s="0" t="n">
        <v>85.71</v>
      </c>
      <c r="U1755" s="0" t="n">
        <v>85.71</v>
      </c>
      <c r="V1755" s="0" t="n">
        <v>85.85</v>
      </c>
      <c r="W1755" s="0" t="n">
        <v>11158</v>
      </c>
      <c r="X1755" s="0" t="n">
        <v>85.35</v>
      </c>
      <c r="Y1755" s="0" t="n">
        <v>85.85</v>
      </c>
      <c r="Z1755" s="0" t="n">
        <v>6</v>
      </c>
      <c r="AA1755" s="0" t="n">
        <v>5000000</v>
      </c>
      <c r="AB1755" s="0" t="n">
        <v>2575.5</v>
      </c>
      <c r="AC1755" s="0" t="n">
        <v>0</v>
      </c>
      <c r="AD1755" s="0" t="s">
        <v>99</v>
      </c>
      <c r="AE1755" s="0" t="s">
        <v>99</v>
      </c>
      <c r="AH1755" s="0" t="n">
        <v>-100</v>
      </c>
      <c r="AI1755" s="0" t="s">
        <v>2133</v>
      </c>
      <c r="AJ1755" s="0" t="s">
        <v>32112</v>
      </c>
      <c r="AK1755" s="0" t="s">
        <v>31135</v>
      </c>
      <c r="AL1755" s="0" t="s">
        <v>2112</v>
      </c>
    </row>
    <row r="1756" customFormat="false" ht="15" hidden="false" customHeight="false" outlineLevel="0" collapsed="false">
      <c r="A1756" s="0" t="s">
        <v>35744</v>
      </c>
      <c r="B1756" s="0" t="s">
        <v>35745</v>
      </c>
      <c r="C1756" s="0" t="s">
        <v>35746</v>
      </c>
      <c r="D1756" s="0" t="s">
        <v>35746</v>
      </c>
      <c r="E1756" s="0" t="s">
        <v>35747</v>
      </c>
      <c r="F1756" s="0" t="s">
        <v>1987</v>
      </c>
      <c r="G1756" s="0" t="n">
        <v>3</v>
      </c>
      <c r="H1756" s="0" t="n">
        <v>1</v>
      </c>
      <c r="I1756" s="0" t="n">
        <v>0.01</v>
      </c>
      <c r="J1756" s="0" t="n">
        <v>1000</v>
      </c>
      <c r="K1756" s="0" t="n">
        <v>0.21</v>
      </c>
      <c r="L1756" s="0" t="n">
        <v>85.99</v>
      </c>
      <c r="M1756" s="0" t="n">
        <v>85.81</v>
      </c>
      <c r="N1756" s="0" t="n">
        <v>83.7</v>
      </c>
      <c r="O1756" s="0" t="n">
        <v>85.99</v>
      </c>
      <c r="P1756" s="0" t="n">
        <v>0</v>
      </c>
      <c r="Q1756" s="0" t="n">
        <v>0</v>
      </c>
      <c r="R1756" s="0" t="n">
        <v>0</v>
      </c>
      <c r="S1756" s="0" t="n">
        <v>86.07</v>
      </c>
      <c r="T1756" s="0" t="n">
        <v>86.19</v>
      </c>
      <c r="U1756" s="0" t="n">
        <v>85.99</v>
      </c>
      <c r="V1756" s="0" t="n">
        <v>86.19</v>
      </c>
      <c r="W1756" s="0" t="n">
        <v>9467</v>
      </c>
      <c r="X1756" s="0" t="n">
        <v>85.82</v>
      </c>
      <c r="Y1756" s="0" t="n">
        <v>85.98</v>
      </c>
      <c r="Z1756" s="0" t="n">
        <v>7</v>
      </c>
      <c r="AA1756" s="0" t="n">
        <v>6642000</v>
      </c>
      <c r="AB1756" s="0" t="n">
        <v>859.9</v>
      </c>
      <c r="AC1756" s="0" t="n">
        <v>0</v>
      </c>
      <c r="AD1756" s="0" t="s">
        <v>99</v>
      </c>
      <c r="AE1756" s="0" t="s">
        <v>99</v>
      </c>
      <c r="AH1756" s="0" t="n">
        <v>-100</v>
      </c>
      <c r="AI1756" s="0" t="s">
        <v>2133</v>
      </c>
      <c r="AJ1756" s="0" t="s">
        <v>32112</v>
      </c>
      <c r="AK1756" s="0" t="s">
        <v>31143</v>
      </c>
      <c r="AL1756" s="0" t="s">
        <v>2112</v>
      </c>
    </row>
    <row r="1757" customFormat="false" ht="15" hidden="false" customHeight="false" outlineLevel="0" collapsed="false">
      <c r="A1757" s="0" t="s">
        <v>35748</v>
      </c>
      <c r="B1757" s="0" t="s">
        <v>35749</v>
      </c>
      <c r="C1757" s="0" t="s">
        <v>35750</v>
      </c>
      <c r="D1757" s="0" t="s">
        <v>35750</v>
      </c>
      <c r="E1757" s="0" t="s">
        <v>35751</v>
      </c>
      <c r="F1757" s="0" t="s">
        <v>498</v>
      </c>
      <c r="G1757" s="0" t="n">
        <v>3</v>
      </c>
      <c r="H1757" s="0" t="n">
        <v>1</v>
      </c>
      <c r="I1757" s="0" t="n">
        <v>0.01</v>
      </c>
      <c r="J1757" s="0" t="n">
        <v>1000</v>
      </c>
      <c r="K1757" s="0" t="n">
        <v>1.06</v>
      </c>
      <c r="L1757" s="0" t="n">
        <v>94.98</v>
      </c>
      <c r="M1757" s="0" t="n">
        <v>93.98</v>
      </c>
      <c r="N1757" s="0" t="n">
        <v>92.13</v>
      </c>
      <c r="O1757" s="0" t="n">
        <v>94.99</v>
      </c>
      <c r="P1757" s="0" t="n">
        <v>0</v>
      </c>
      <c r="Q1757" s="0" t="n">
        <v>0</v>
      </c>
      <c r="R1757" s="0" t="n">
        <v>0</v>
      </c>
      <c r="S1757" s="0" t="n">
        <v>93.39</v>
      </c>
      <c r="T1757" s="0" t="n">
        <v>93.96</v>
      </c>
      <c r="U1757" s="0" t="n">
        <v>91.88</v>
      </c>
      <c r="V1757" s="0" t="n">
        <v>95</v>
      </c>
      <c r="W1757" s="0" t="n">
        <v>1200038</v>
      </c>
      <c r="X1757" s="0" t="n">
        <v>94.98</v>
      </c>
      <c r="Y1757" s="0" t="n">
        <v>94.99</v>
      </c>
      <c r="Z1757" s="0" t="n">
        <v>145</v>
      </c>
      <c r="AA1757" s="0" t="n">
        <v>400000</v>
      </c>
      <c r="AB1757" s="0" t="n">
        <v>949.8</v>
      </c>
      <c r="AC1757" s="0" t="n">
        <v>0</v>
      </c>
      <c r="AD1757" s="0" t="s">
        <v>99</v>
      </c>
      <c r="AE1757" s="0" t="s">
        <v>99</v>
      </c>
      <c r="AH1757" s="0" t="n">
        <v>6</v>
      </c>
      <c r="AI1757" s="0" t="s">
        <v>2133</v>
      </c>
      <c r="AJ1757" s="0" t="s">
        <v>32112</v>
      </c>
      <c r="AK1757" s="0" t="s">
        <v>31135</v>
      </c>
      <c r="AL1757" s="0" t="s">
        <v>2112</v>
      </c>
    </row>
    <row r="1758" customFormat="false" ht="15" hidden="false" customHeight="false" outlineLevel="0" collapsed="false">
      <c r="A1758" s="0" t="s">
        <v>35752</v>
      </c>
      <c r="B1758" s="0" t="s">
        <v>35753</v>
      </c>
      <c r="C1758" s="0" t="s">
        <v>25649</v>
      </c>
      <c r="D1758" s="0" t="s">
        <v>25649</v>
      </c>
      <c r="E1758" s="0" t="s">
        <v>35754</v>
      </c>
      <c r="F1758" s="0" t="s">
        <v>498</v>
      </c>
      <c r="G1758" s="0" t="n">
        <v>3</v>
      </c>
      <c r="H1758" s="0" t="n">
        <v>1</v>
      </c>
      <c r="I1758" s="0" t="n">
        <v>0.01</v>
      </c>
      <c r="J1758" s="0" t="n">
        <v>1000</v>
      </c>
      <c r="K1758" s="0" t="n">
        <v>1.4</v>
      </c>
      <c r="L1758" s="0" t="n">
        <v>93.26</v>
      </c>
      <c r="M1758" s="0" t="n">
        <v>91.97</v>
      </c>
      <c r="N1758" s="0" t="n">
        <v>94.44</v>
      </c>
      <c r="O1758" s="0" t="n">
        <v>93.26</v>
      </c>
      <c r="P1758" s="0" t="n">
        <v>0</v>
      </c>
      <c r="Q1758" s="0" t="n">
        <v>0</v>
      </c>
      <c r="R1758" s="0" t="n">
        <v>0</v>
      </c>
      <c r="S1758" s="0" t="n">
        <v>93.11</v>
      </c>
      <c r="T1758" s="0" t="n">
        <v>93.09</v>
      </c>
      <c r="U1758" s="0" t="n">
        <v>93.09</v>
      </c>
      <c r="V1758" s="0" t="n">
        <v>93.26</v>
      </c>
      <c r="W1758" s="0" t="n">
        <v>7449</v>
      </c>
      <c r="X1758" s="0" t="n">
        <v>93.47</v>
      </c>
      <c r="Y1758" s="0" t="n">
        <v>93.75</v>
      </c>
      <c r="Z1758" s="0" t="n">
        <v>4</v>
      </c>
      <c r="AA1758" s="0" t="n">
        <v>1000000</v>
      </c>
      <c r="AB1758" s="0" t="n">
        <v>932.6</v>
      </c>
      <c r="AC1758" s="0" t="n">
        <v>0</v>
      </c>
      <c r="AD1758" s="0" t="s">
        <v>99</v>
      </c>
      <c r="AE1758" s="0" t="s">
        <v>99</v>
      </c>
      <c r="AH1758" s="0" t="n">
        <v>6</v>
      </c>
      <c r="AI1758" s="0" t="s">
        <v>2133</v>
      </c>
      <c r="AJ1758" s="0" t="s">
        <v>32112</v>
      </c>
      <c r="AK1758" s="0" t="s">
        <v>31135</v>
      </c>
      <c r="AL1758" s="0" t="s">
        <v>2112</v>
      </c>
    </row>
    <row r="1759" customFormat="false" ht="15" hidden="false" customHeight="false" outlineLevel="0" collapsed="false">
      <c r="A1759" s="0" t="s">
        <v>35755</v>
      </c>
      <c r="B1759" s="0" t="s">
        <v>35756</v>
      </c>
      <c r="C1759" s="0" t="s">
        <v>18276</v>
      </c>
      <c r="D1759" s="0" t="s">
        <v>18276</v>
      </c>
      <c r="E1759" s="0" t="s">
        <v>35757</v>
      </c>
      <c r="F1759" s="0" t="s">
        <v>498</v>
      </c>
      <c r="G1759" s="0" t="n">
        <v>3</v>
      </c>
      <c r="H1759" s="0" t="n">
        <v>1</v>
      </c>
      <c r="I1759" s="0" t="n">
        <v>0.01</v>
      </c>
      <c r="J1759" s="0" t="n">
        <v>1000</v>
      </c>
      <c r="K1759" s="0" t="n">
        <v>1.14</v>
      </c>
      <c r="L1759" s="0" t="n">
        <v>87.99</v>
      </c>
      <c r="M1759" s="0" t="n">
        <v>87</v>
      </c>
      <c r="N1759" s="0" t="n">
        <v>87.57</v>
      </c>
      <c r="O1759" s="0" t="n">
        <v>87.99</v>
      </c>
      <c r="P1759" s="0" t="n">
        <v>0</v>
      </c>
      <c r="Q1759" s="0" t="n">
        <v>0</v>
      </c>
      <c r="R1759" s="0" t="n">
        <v>0</v>
      </c>
      <c r="S1759" s="0" t="n">
        <v>88.43</v>
      </c>
      <c r="T1759" s="0" t="n">
        <v>87.91</v>
      </c>
      <c r="U1759" s="0" t="n">
        <v>86.89</v>
      </c>
      <c r="V1759" s="0" t="n">
        <v>89</v>
      </c>
      <c r="W1759" s="0" t="n">
        <v>283850</v>
      </c>
      <c r="X1759" s="0" t="n">
        <v>87.6</v>
      </c>
      <c r="Y1759" s="0" t="n">
        <v>87.99</v>
      </c>
      <c r="Z1759" s="0" t="n">
        <v>38</v>
      </c>
      <c r="AA1759" s="0" t="n">
        <v>700000</v>
      </c>
      <c r="AB1759" s="0" t="n">
        <v>3519.6</v>
      </c>
      <c r="AC1759" s="0" t="n">
        <v>0</v>
      </c>
      <c r="AD1759" s="0" t="s">
        <v>99</v>
      </c>
      <c r="AE1759" s="0" t="s">
        <v>99</v>
      </c>
      <c r="AH1759" s="0" t="n">
        <v>6</v>
      </c>
      <c r="AI1759" s="0" t="s">
        <v>2133</v>
      </c>
      <c r="AJ1759" s="0" t="s">
        <v>32112</v>
      </c>
      <c r="AK1759" s="0" t="s">
        <v>31135</v>
      </c>
      <c r="AL1759" s="0" t="s">
        <v>2112</v>
      </c>
    </row>
    <row r="1760" customFormat="false" ht="15" hidden="false" customHeight="false" outlineLevel="0" collapsed="false">
      <c r="A1760" s="0" t="s">
        <v>35758</v>
      </c>
      <c r="B1760" s="0" t="s">
        <v>35759</v>
      </c>
      <c r="C1760" s="0" t="s">
        <v>24470</v>
      </c>
      <c r="D1760" s="0" t="s">
        <v>24470</v>
      </c>
      <c r="E1760" s="0" t="s">
        <v>35760</v>
      </c>
      <c r="F1760" s="0" t="s">
        <v>498</v>
      </c>
      <c r="G1760" s="0" t="n">
        <v>3</v>
      </c>
      <c r="H1760" s="0" t="n">
        <v>1</v>
      </c>
      <c r="I1760" s="0" t="n">
        <v>0.01</v>
      </c>
      <c r="J1760" s="0" t="n">
        <v>1000</v>
      </c>
      <c r="K1760" s="0" t="n">
        <v>-1.32</v>
      </c>
      <c r="L1760" s="0" t="n">
        <v>88.81</v>
      </c>
      <c r="M1760" s="0" t="n">
        <v>90</v>
      </c>
      <c r="N1760" s="0" t="n">
        <v>89.05</v>
      </c>
      <c r="O1760" s="0" t="n">
        <v>88.81</v>
      </c>
      <c r="P1760" s="0" t="n">
        <v>0</v>
      </c>
      <c r="Q1760" s="0" t="n">
        <v>0</v>
      </c>
      <c r="R1760" s="0" t="n">
        <v>0</v>
      </c>
      <c r="S1760" s="0" t="n">
        <v>88.9</v>
      </c>
      <c r="T1760" s="0" t="n">
        <v>90.14</v>
      </c>
      <c r="U1760" s="0" t="n">
        <v>88.19</v>
      </c>
      <c r="V1760" s="0" t="n">
        <v>90.15</v>
      </c>
      <c r="W1760" s="0" t="n">
        <v>1059700</v>
      </c>
      <c r="X1760" s="0" t="n">
        <v>88.52</v>
      </c>
      <c r="Y1760" s="0" t="n">
        <v>88.81</v>
      </c>
      <c r="Z1760" s="0" t="n">
        <v>124</v>
      </c>
      <c r="AA1760" s="0" t="n">
        <v>600000</v>
      </c>
      <c r="AB1760" s="0" t="n">
        <v>126110.2</v>
      </c>
      <c r="AC1760" s="0" t="n">
        <v>0</v>
      </c>
      <c r="AD1760" s="0" t="s">
        <v>99</v>
      </c>
      <c r="AE1760" s="0" t="s">
        <v>99</v>
      </c>
      <c r="AH1760" s="0" t="n">
        <v>800</v>
      </c>
      <c r="AI1760" s="0" t="s">
        <v>2133</v>
      </c>
      <c r="AJ1760" s="0" t="s">
        <v>32112</v>
      </c>
      <c r="AK1760" s="0" t="s">
        <v>31135</v>
      </c>
      <c r="AL1760" s="0" t="s">
        <v>2112</v>
      </c>
    </row>
    <row r="1761" customFormat="false" ht="15" hidden="false" customHeight="false" outlineLevel="0" collapsed="false">
      <c r="A1761" s="0" t="s">
        <v>35761</v>
      </c>
      <c r="B1761" s="0" t="s">
        <v>35762</v>
      </c>
      <c r="C1761" s="0" t="s">
        <v>25855</v>
      </c>
      <c r="D1761" s="0" t="s">
        <v>25855</v>
      </c>
      <c r="E1761" s="0" t="s">
        <v>35763</v>
      </c>
      <c r="F1761" s="0" t="s">
        <v>1988</v>
      </c>
      <c r="G1761" s="0" t="n">
        <v>1</v>
      </c>
      <c r="H1761" s="0" t="n">
        <v>1</v>
      </c>
      <c r="I1761" s="0" t="n">
        <v>0.01</v>
      </c>
      <c r="J1761" s="0" t="n">
        <v>700</v>
      </c>
      <c r="K1761" s="0" t="n">
        <v>-0.2</v>
      </c>
      <c r="L1761" s="0" t="n">
        <v>90</v>
      </c>
      <c r="M1761" s="0" t="n">
        <v>90.18</v>
      </c>
      <c r="N1761" s="0" t="n">
        <v>90.47</v>
      </c>
      <c r="O1761" s="0" t="n">
        <v>90</v>
      </c>
      <c r="P1761" s="0" t="n">
        <v>0</v>
      </c>
      <c r="Q1761" s="0" t="n">
        <v>0</v>
      </c>
      <c r="R1761" s="0" t="n">
        <v>0</v>
      </c>
      <c r="S1761" s="0" t="n">
        <v>90.03</v>
      </c>
      <c r="T1761" s="0" t="n">
        <v>90.52</v>
      </c>
      <c r="U1761" s="0" t="n">
        <v>89.96</v>
      </c>
      <c r="V1761" s="0" t="n">
        <v>90.52</v>
      </c>
      <c r="W1761" s="0" t="n">
        <v>36551</v>
      </c>
      <c r="X1761" s="0" t="n">
        <v>89.96</v>
      </c>
      <c r="Y1761" s="0" t="n">
        <v>90.01</v>
      </c>
      <c r="Z1761" s="0" t="n">
        <v>22</v>
      </c>
      <c r="AA1761" s="0" t="n">
        <v>5000000</v>
      </c>
      <c r="AB1761" s="0" t="n">
        <v>4410</v>
      </c>
      <c r="AC1761" s="0" t="n">
        <v>0</v>
      </c>
      <c r="AD1761" s="0" t="s">
        <v>99</v>
      </c>
      <c r="AE1761" s="0" t="s">
        <v>99</v>
      </c>
      <c r="AH1761" s="0" t="n">
        <v>-100</v>
      </c>
      <c r="AI1761" s="0" t="s">
        <v>2133</v>
      </c>
      <c r="AJ1761" s="0" t="s">
        <v>32112</v>
      </c>
      <c r="AK1761" s="0" t="s">
        <v>32292</v>
      </c>
      <c r="AL1761" s="0" t="s">
        <v>2112</v>
      </c>
    </row>
    <row r="1762" customFormat="false" ht="15" hidden="false" customHeight="false" outlineLevel="0" collapsed="false">
      <c r="A1762" s="0" t="s">
        <v>35764</v>
      </c>
      <c r="B1762" s="0" t="s">
        <v>35765</v>
      </c>
      <c r="C1762" s="0" t="s">
        <v>35766</v>
      </c>
      <c r="D1762" s="0" t="s">
        <v>35766</v>
      </c>
      <c r="E1762" s="0" t="s">
        <v>35767</v>
      </c>
      <c r="F1762" s="0" t="s">
        <v>1988</v>
      </c>
      <c r="G1762" s="0" t="n">
        <v>1</v>
      </c>
      <c r="H1762" s="0" t="n">
        <v>1</v>
      </c>
      <c r="I1762" s="0" t="n">
        <v>0.01</v>
      </c>
      <c r="J1762" s="0" t="n">
        <v>200</v>
      </c>
      <c r="K1762" s="0" t="n">
        <v>0</v>
      </c>
      <c r="L1762" s="0" t="n">
        <v>95.93</v>
      </c>
      <c r="M1762" s="0" t="n">
        <v>95.93</v>
      </c>
      <c r="N1762" s="0" t="n">
        <v>95.92</v>
      </c>
      <c r="O1762" s="0" t="n">
        <v>95.94</v>
      </c>
      <c r="P1762" s="0" t="n">
        <v>0</v>
      </c>
      <c r="Q1762" s="0" t="n">
        <v>0</v>
      </c>
      <c r="R1762" s="0" t="n">
        <v>0</v>
      </c>
      <c r="S1762" s="0" t="n">
        <v>96.07</v>
      </c>
      <c r="T1762" s="0" t="n">
        <v>96.02</v>
      </c>
      <c r="U1762" s="0" t="n">
        <v>95.93</v>
      </c>
      <c r="V1762" s="0" t="n">
        <v>96.5</v>
      </c>
      <c r="W1762" s="0" t="n">
        <v>172150</v>
      </c>
      <c r="X1762" s="0" t="n">
        <v>95.92</v>
      </c>
      <c r="Y1762" s="0" t="n">
        <v>95.98</v>
      </c>
      <c r="Z1762" s="0" t="n">
        <v>110</v>
      </c>
      <c r="AA1762" s="0" t="n">
        <v>5000000</v>
      </c>
      <c r="AB1762" s="0" t="n">
        <v>4796.5</v>
      </c>
      <c r="AC1762" s="0" t="n">
        <v>0</v>
      </c>
      <c r="AD1762" s="0" t="s">
        <v>99</v>
      </c>
      <c r="AE1762" s="0" t="s">
        <v>99</v>
      </c>
      <c r="AH1762" s="0" t="n">
        <v>-100</v>
      </c>
      <c r="AI1762" s="0" t="s">
        <v>2133</v>
      </c>
      <c r="AJ1762" s="0" t="s">
        <v>32112</v>
      </c>
      <c r="AK1762" s="0" t="s">
        <v>32292</v>
      </c>
      <c r="AL1762" s="0" t="s">
        <v>2112</v>
      </c>
    </row>
    <row r="1763" customFormat="false" ht="15" hidden="false" customHeight="false" outlineLevel="0" collapsed="false">
      <c r="A1763" s="0" t="s">
        <v>35768</v>
      </c>
      <c r="B1763" s="0" t="s">
        <v>35769</v>
      </c>
      <c r="C1763" s="0" t="s">
        <v>25067</v>
      </c>
      <c r="D1763" s="0" t="s">
        <v>25067</v>
      </c>
      <c r="E1763" s="0" t="s">
        <v>35770</v>
      </c>
      <c r="F1763" s="0" t="s">
        <v>1988</v>
      </c>
      <c r="G1763" s="0" t="n">
        <v>1</v>
      </c>
      <c r="H1763" s="0" t="n">
        <v>1</v>
      </c>
      <c r="I1763" s="0" t="n">
        <v>0.01</v>
      </c>
      <c r="J1763" s="0" t="n">
        <v>1000</v>
      </c>
      <c r="K1763" s="0" t="n">
        <v>-0.72</v>
      </c>
      <c r="L1763" s="0" t="n">
        <v>82.78</v>
      </c>
      <c r="M1763" s="0" t="n">
        <v>83.38</v>
      </c>
      <c r="N1763" s="0" t="n">
        <v>87.1</v>
      </c>
      <c r="O1763" s="0" t="n">
        <v>82.78</v>
      </c>
      <c r="P1763" s="0" t="n">
        <v>0</v>
      </c>
      <c r="Q1763" s="0" t="n">
        <v>0</v>
      </c>
      <c r="R1763" s="0" t="n">
        <v>0</v>
      </c>
      <c r="S1763" s="0" t="n">
        <v>82.32</v>
      </c>
      <c r="T1763" s="0" t="n">
        <v>82.45</v>
      </c>
      <c r="U1763" s="0" t="n">
        <v>81.97</v>
      </c>
      <c r="V1763" s="0" t="n">
        <v>83.24</v>
      </c>
      <c r="W1763" s="0" t="n">
        <v>57625</v>
      </c>
      <c r="X1763" s="0" t="n">
        <v>81.83</v>
      </c>
      <c r="Y1763" s="0" t="n">
        <v>82.8</v>
      </c>
      <c r="Z1763" s="0" t="n">
        <v>24</v>
      </c>
      <c r="AA1763" s="0" t="n">
        <v>4000000</v>
      </c>
      <c r="AB1763" s="0" t="n">
        <v>827.8</v>
      </c>
      <c r="AC1763" s="0" t="n">
        <v>0</v>
      </c>
      <c r="AD1763" s="0" t="s">
        <v>99</v>
      </c>
      <c r="AE1763" s="0" t="s">
        <v>99</v>
      </c>
      <c r="AH1763" s="0" t="n">
        <v>-100</v>
      </c>
      <c r="AI1763" s="0" t="s">
        <v>2133</v>
      </c>
      <c r="AJ1763" s="0" t="s">
        <v>32112</v>
      </c>
      <c r="AK1763" s="0" t="s">
        <v>32292</v>
      </c>
      <c r="AL1763" s="0" t="s">
        <v>2112</v>
      </c>
    </row>
    <row r="1764" customFormat="false" ht="15" hidden="false" customHeight="false" outlineLevel="0" collapsed="false">
      <c r="A1764" s="0" t="s">
        <v>35771</v>
      </c>
      <c r="B1764" s="0" t="s">
        <v>35772</v>
      </c>
      <c r="C1764" s="0" t="s">
        <v>35773</v>
      </c>
      <c r="D1764" s="0" t="s">
        <v>35773</v>
      </c>
      <c r="E1764" s="0" t="s">
        <v>35774</v>
      </c>
      <c r="F1764" s="0" t="s">
        <v>1987</v>
      </c>
      <c r="G1764" s="0" t="n">
        <v>3</v>
      </c>
      <c r="H1764" s="0" t="n">
        <v>1</v>
      </c>
      <c r="I1764" s="0" t="n">
        <v>0.01</v>
      </c>
      <c r="J1764" s="0" t="n">
        <v>1000</v>
      </c>
      <c r="K1764" s="0" t="n">
        <v>0</v>
      </c>
      <c r="L1764" s="0" t="n">
        <v>40</v>
      </c>
      <c r="M1764" s="0" t="n">
        <v>40</v>
      </c>
      <c r="N1764" s="0" t="n">
        <v>38.65</v>
      </c>
      <c r="O1764" s="0" t="n">
        <v>40</v>
      </c>
      <c r="P1764" s="0" t="n">
        <v>0</v>
      </c>
      <c r="Q1764" s="0" t="n">
        <v>0</v>
      </c>
      <c r="R1764" s="0" t="n">
        <v>0</v>
      </c>
      <c r="S1764" s="0" t="n">
        <v>40</v>
      </c>
      <c r="T1764" s="0" t="n">
        <v>40</v>
      </c>
      <c r="U1764" s="0" t="n">
        <v>40</v>
      </c>
      <c r="V1764" s="0" t="n">
        <v>40</v>
      </c>
      <c r="W1764" s="0" t="n">
        <v>83200</v>
      </c>
      <c r="X1764" s="0" t="n">
        <v>37.01</v>
      </c>
      <c r="Y1764" s="0" t="n">
        <v>40</v>
      </c>
      <c r="Z1764" s="0" t="n">
        <v>9</v>
      </c>
      <c r="AA1764" s="0" t="n">
        <v>200000</v>
      </c>
      <c r="AB1764" s="0" t="n">
        <v>4800</v>
      </c>
      <c r="AC1764" s="0" t="n">
        <v>0</v>
      </c>
      <c r="AD1764" s="0" t="s">
        <v>99</v>
      </c>
      <c r="AE1764" s="0" t="s">
        <v>99</v>
      </c>
      <c r="AF1764" s="0" t="s">
        <v>30149</v>
      </c>
      <c r="AH1764" s="0" t="n">
        <v>0</v>
      </c>
      <c r="AI1764" s="0" t="s">
        <v>2133</v>
      </c>
      <c r="AJ1764" s="0" t="s">
        <v>32112</v>
      </c>
      <c r="AK1764" s="0" t="s">
        <v>31143</v>
      </c>
      <c r="AL1764" s="0" t="s">
        <v>2112</v>
      </c>
    </row>
    <row r="1765" customFormat="false" ht="15" hidden="false" customHeight="false" outlineLevel="0" collapsed="false">
      <c r="A1765" s="0" t="s">
        <v>35775</v>
      </c>
      <c r="B1765" s="0" t="s">
        <v>35776</v>
      </c>
      <c r="C1765" s="0" t="s">
        <v>35777</v>
      </c>
      <c r="D1765" s="0" t="s">
        <v>35777</v>
      </c>
      <c r="E1765" s="0" t="s">
        <v>35778</v>
      </c>
      <c r="F1765" s="0" t="s">
        <v>1987</v>
      </c>
      <c r="G1765" s="0" t="n">
        <v>3</v>
      </c>
      <c r="H1765" s="0" t="n">
        <v>1</v>
      </c>
      <c r="I1765" s="0" t="n">
        <v>0.01</v>
      </c>
      <c r="J1765" s="0" t="n">
        <v>1000</v>
      </c>
      <c r="K1765" s="0" t="n">
        <v>3.71</v>
      </c>
      <c r="L1765" s="0" t="n">
        <v>52.89</v>
      </c>
      <c r="M1765" s="0" t="n">
        <v>51</v>
      </c>
      <c r="N1765" s="0" t="n">
        <v>51.25</v>
      </c>
      <c r="O1765" s="0" t="n">
        <v>52.89</v>
      </c>
      <c r="P1765" s="0" t="n">
        <v>0</v>
      </c>
      <c r="Q1765" s="0" t="n">
        <v>0</v>
      </c>
      <c r="R1765" s="0" t="n">
        <v>0</v>
      </c>
      <c r="S1765" s="0" t="n">
        <v>51.26</v>
      </c>
      <c r="T1765" s="0" t="n">
        <v>51</v>
      </c>
      <c r="U1765" s="0" t="n">
        <v>51</v>
      </c>
      <c r="V1765" s="0" t="n">
        <v>52.89</v>
      </c>
      <c r="W1765" s="0" t="n">
        <v>14866</v>
      </c>
      <c r="X1765" s="0" t="n">
        <v>50.06</v>
      </c>
      <c r="Y1765" s="0" t="n">
        <v>52.8</v>
      </c>
      <c r="Z1765" s="0" t="n">
        <v>2</v>
      </c>
      <c r="AA1765" s="0" t="n">
        <v>400001</v>
      </c>
      <c r="AB1765" s="0" t="n">
        <v>2115.6</v>
      </c>
      <c r="AC1765" s="0" t="n">
        <v>0</v>
      </c>
      <c r="AD1765" s="0" t="s">
        <v>99</v>
      </c>
      <c r="AE1765" s="0" t="s">
        <v>99</v>
      </c>
      <c r="AF1765" s="0" t="s">
        <v>30149</v>
      </c>
      <c r="AH1765" s="0" t="n">
        <v>0</v>
      </c>
      <c r="AI1765" s="0" t="s">
        <v>2133</v>
      </c>
      <c r="AJ1765" s="0" t="s">
        <v>32112</v>
      </c>
      <c r="AK1765" s="0" t="s">
        <v>31143</v>
      </c>
      <c r="AL1765" s="0" t="s">
        <v>2112</v>
      </c>
    </row>
    <row r="1766" customFormat="false" ht="15" hidden="false" customHeight="false" outlineLevel="0" collapsed="false">
      <c r="A1766" s="0" t="s">
        <v>35779</v>
      </c>
      <c r="B1766" s="0" t="s">
        <v>35780</v>
      </c>
      <c r="C1766" s="0" t="s">
        <v>35781</v>
      </c>
      <c r="D1766" s="0" t="s">
        <v>35781</v>
      </c>
      <c r="E1766" s="0" t="s">
        <v>35782</v>
      </c>
      <c r="F1766" s="0" t="s">
        <v>498</v>
      </c>
      <c r="G1766" s="0" t="n">
        <v>2</v>
      </c>
      <c r="H1766" s="0" t="n">
        <v>1</v>
      </c>
      <c r="I1766" s="0" t="n">
        <v>0.01</v>
      </c>
      <c r="J1766" s="0" t="n">
        <v>1000</v>
      </c>
      <c r="K1766" s="0" t="n">
        <v>0</v>
      </c>
      <c r="L1766" s="0" t="n">
        <v>0</v>
      </c>
      <c r="M1766" s="0" t="n">
        <v>86.55</v>
      </c>
      <c r="N1766" s="0" t="n">
        <v>83.02</v>
      </c>
      <c r="O1766" s="0" t="n">
        <v>86.55</v>
      </c>
      <c r="P1766" s="0" t="n">
        <v>0</v>
      </c>
      <c r="Q1766" s="0" t="n">
        <v>0</v>
      </c>
      <c r="R1766" s="0" t="n">
        <v>0</v>
      </c>
      <c r="S1766" s="0" t="n">
        <v>0</v>
      </c>
      <c r="T1766" s="0" t="n">
        <v>0</v>
      </c>
      <c r="U1766" s="0" t="n">
        <v>0</v>
      </c>
      <c r="V1766" s="0" t="n">
        <v>0</v>
      </c>
      <c r="W1766" s="0" t="n">
        <v>0</v>
      </c>
      <c r="X1766" s="0" t="n">
        <v>86.5</v>
      </c>
      <c r="Y1766" s="0" t="n">
        <v>87.27</v>
      </c>
      <c r="Z1766" s="0" t="n">
        <v>0</v>
      </c>
      <c r="AA1766" s="0" t="n">
        <v>24000000</v>
      </c>
      <c r="AB1766" s="0" t="n">
        <v>0</v>
      </c>
      <c r="AC1766" s="0" t="n">
        <v>0</v>
      </c>
      <c r="AD1766" s="0" t="s">
        <v>99</v>
      </c>
      <c r="AE1766" s="0" t="s">
        <v>99</v>
      </c>
      <c r="AH1766" s="0" t="n">
        <v>6</v>
      </c>
      <c r="AI1766" s="0" t="s">
        <v>2133</v>
      </c>
      <c r="AJ1766" s="0" t="s">
        <v>32112</v>
      </c>
      <c r="AK1766" s="0" t="s">
        <v>31135</v>
      </c>
      <c r="AL1766" s="0" t="s">
        <v>2112</v>
      </c>
    </row>
    <row r="1767" customFormat="false" ht="15" hidden="false" customHeight="false" outlineLevel="0" collapsed="false">
      <c r="A1767" s="0" t="s">
        <v>35783</v>
      </c>
      <c r="B1767" s="0" t="s">
        <v>35784</v>
      </c>
      <c r="C1767" s="0" t="s">
        <v>35785</v>
      </c>
      <c r="D1767" s="0" t="s">
        <v>35785</v>
      </c>
      <c r="E1767" s="0" t="s">
        <v>35786</v>
      </c>
      <c r="F1767" s="0" t="s">
        <v>498</v>
      </c>
      <c r="G1767" s="0" t="n">
        <v>2</v>
      </c>
      <c r="H1767" s="0" t="n">
        <v>1</v>
      </c>
      <c r="I1767" s="0" t="n">
        <v>0.01</v>
      </c>
      <c r="J1767" s="0" t="n">
        <v>1000</v>
      </c>
      <c r="K1767" s="0" t="n">
        <v>0</v>
      </c>
      <c r="L1767" s="0" t="n">
        <v>0</v>
      </c>
      <c r="M1767" s="0" t="n">
        <v>86.32</v>
      </c>
      <c r="N1767" s="0" t="n">
        <v>0</v>
      </c>
      <c r="O1767" s="0" t="n">
        <v>86.32</v>
      </c>
      <c r="P1767" s="0" t="n">
        <v>0</v>
      </c>
      <c r="Q1767" s="0" t="n">
        <v>0</v>
      </c>
      <c r="R1767" s="0" t="n">
        <v>0</v>
      </c>
      <c r="S1767" s="0" t="n">
        <v>0</v>
      </c>
      <c r="T1767" s="0" t="n">
        <v>0</v>
      </c>
      <c r="U1767" s="0" t="n">
        <v>0</v>
      </c>
      <c r="V1767" s="0" t="n">
        <v>0</v>
      </c>
      <c r="W1767" s="0" t="n">
        <v>0</v>
      </c>
      <c r="X1767" s="0" t="n">
        <v>86.32</v>
      </c>
      <c r="Y1767" s="0" t="n">
        <v>0</v>
      </c>
      <c r="Z1767" s="0" t="n">
        <v>0</v>
      </c>
      <c r="AA1767" s="0" t="n">
        <v>18000000</v>
      </c>
      <c r="AB1767" s="0" t="n">
        <v>0</v>
      </c>
      <c r="AC1767" s="0" t="n">
        <v>0</v>
      </c>
      <c r="AD1767" s="0" t="s">
        <v>99</v>
      </c>
      <c r="AE1767" s="0" t="s">
        <v>99</v>
      </c>
      <c r="AH1767" s="0" t="n">
        <v>6</v>
      </c>
      <c r="AI1767" s="0" t="s">
        <v>2133</v>
      </c>
      <c r="AJ1767" s="0" t="s">
        <v>32112</v>
      </c>
      <c r="AK1767" s="0" t="s">
        <v>31135</v>
      </c>
      <c r="AL1767" s="0" t="s">
        <v>2112</v>
      </c>
    </row>
    <row r="1768" customFormat="false" ht="15" hidden="false" customHeight="false" outlineLevel="0" collapsed="false">
      <c r="A1768" s="0" t="s">
        <v>35787</v>
      </c>
      <c r="B1768" s="0" t="s">
        <v>35788</v>
      </c>
      <c r="C1768" s="0" t="s">
        <v>2125</v>
      </c>
      <c r="D1768" s="0" t="s">
        <v>2125</v>
      </c>
      <c r="E1768" s="0" t="s">
        <v>35789</v>
      </c>
      <c r="F1768" s="0" t="s">
        <v>498</v>
      </c>
      <c r="G1768" s="0" t="n">
        <v>1</v>
      </c>
      <c r="H1768" s="0" t="n">
        <v>1</v>
      </c>
      <c r="I1768" s="0" t="n">
        <v>0.01</v>
      </c>
      <c r="J1768" s="0" t="n">
        <v>1000</v>
      </c>
      <c r="K1768" s="0" t="n">
        <v>-0.04</v>
      </c>
      <c r="L1768" s="0" t="n">
        <v>76.59</v>
      </c>
      <c r="M1768" s="0" t="n">
        <v>76.71</v>
      </c>
      <c r="N1768" s="0" t="n">
        <v>76.13</v>
      </c>
      <c r="O1768" s="0" t="n">
        <v>76.59</v>
      </c>
      <c r="P1768" s="0" t="n">
        <v>0</v>
      </c>
      <c r="Q1768" s="0" t="n">
        <v>0</v>
      </c>
      <c r="R1768" s="0" t="n">
        <v>0</v>
      </c>
      <c r="S1768" s="0" t="n">
        <v>75.7</v>
      </c>
      <c r="T1768" s="0" t="n">
        <v>75.56</v>
      </c>
      <c r="U1768" s="0" t="n">
        <v>75.55</v>
      </c>
      <c r="V1768" s="0" t="n">
        <v>76.59</v>
      </c>
      <c r="W1768" s="0" t="n">
        <v>5299</v>
      </c>
      <c r="X1768" s="0" t="n">
        <v>75.71</v>
      </c>
      <c r="Y1768" s="0" t="n">
        <v>76.59</v>
      </c>
      <c r="Z1768" s="0" t="n">
        <v>4</v>
      </c>
      <c r="AA1768" s="0" t="n">
        <v>15000000</v>
      </c>
      <c r="AB1768" s="0" t="n">
        <v>765.9</v>
      </c>
      <c r="AC1768" s="0" t="n">
        <v>0</v>
      </c>
      <c r="AD1768" s="0" t="s">
        <v>99</v>
      </c>
      <c r="AE1768" s="0" t="s">
        <v>99</v>
      </c>
      <c r="AH1768" s="0" t="n">
        <v>6</v>
      </c>
      <c r="AI1768" s="0" t="s">
        <v>2133</v>
      </c>
      <c r="AJ1768" s="0" t="s">
        <v>32112</v>
      </c>
      <c r="AK1768" s="0" t="s">
        <v>31135</v>
      </c>
      <c r="AL1768" s="0" t="s">
        <v>2112</v>
      </c>
    </row>
    <row r="1769" customFormat="false" ht="15" hidden="false" customHeight="false" outlineLevel="0" collapsed="false">
      <c r="A1769" s="0" t="s">
        <v>35790</v>
      </c>
      <c r="B1769" s="0" t="s">
        <v>35791</v>
      </c>
      <c r="C1769" s="0" t="s">
        <v>35792</v>
      </c>
      <c r="D1769" s="0" t="s">
        <v>35792</v>
      </c>
      <c r="E1769" s="0" t="s">
        <v>35793</v>
      </c>
      <c r="F1769" s="0" t="s">
        <v>498</v>
      </c>
      <c r="G1769" s="0" t="n">
        <v>1</v>
      </c>
      <c r="H1769" s="0" t="n">
        <v>1</v>
      </c>
      <c r="I1769" s="0" t="n">
        <v>0.01</v>
      </c>
      <c r="J1769" s="0" t="n">
        <v>1000</v>
      </c>
      <c r="K1769" s="0" t="n">
        <v>1.94</v>
      </c>
      <c r="L1769" s="0" t="n">
        <v>73.1</v>
      </c>
      <c r="M1769" s="0" t="n">
        <v>71.71</v>
      </c>
      <c r="N1769" s="0" t="n">
        <v>73.28</v>
      </c>
      <c r="O1769" s="0" t="n">
        <v>72.11</v>
      </c>
      <c r="P1769" s="0" t="n">
        <v>0</v>
      </c>
      <c r="Q1769" s="0" t="n">
        <v>0</v>
      </c>
      <c r="R1769" s="0" t="n">
        <v>0</v>
      </c>
      <c r="S1769" s="0" t="n">
        <v>71.14</v>
      </c>
      <c r="T1769" s="0" t="n">
        <v>70.74</v>
      </c>
      <c r="U1769" s="0" t="n">
        <v>70.74</v>
      </c>
      <c r="V1769" s="0" t="n">
        <v>73.17</v>
      </c>
      <c r="W1769" s="0" t="n">
        <v>17074</v>
      </c>
      <c r="X1769" s="0" t="n">
        <v>70.74</v>
      </c>
      <c r="Y1769" s="0" t="n">
        <v>72.96</v>
      </c>
      <c r="Z1769" s="0" t="n">
        <v>22</v>
      </c>
      <c r="AA1769" s="0" t="n">
        <v>10000000</v>
      </c>
      <c r="AB1769" s="0" t="n">
        <v>2193</v>
      </c>
      <c r="AC1769" s="0" t="n">
        <v>0</v>
      </c>
      <c r="AD1769" s="0" t="s">
        <v>99</v>
      </c>
      <c r="AE1769" s="0" t="s">
        <v>99</v>
      </c>
      <c r="AH1769" s="0" t="n">
        <v>6</v>
      </c>
      <c r="AI1769" s="0" t="s">
        <v>2133</v>
      </c>
      <c r="AJ1769" s="0" t="s">
        <v>32112</v>
      </c>
      <c r="AK1769" s="0" t="s">
        <v>31135</v>
      </c>
      <c r="AL1769" s="0" t="s">
        <v>2112</v>
      </c>
    </row>
    <row r="1770" customFormat="false" ht="15" hidden="false" customHeight="false" outlineLevel="0" collapsed="false">
      <c r="A1770" s="0" t="s">
        <v>35794</v>
      </c>
      <c r="B1770" s="0" t="s">
        <v>35795</v>
      </c>
      <c r="C1770" s="0" t="s">
        <v>35796</v>
      </c>
      <c r="D1770" s="0" t="s">
        <v>35796</v>
      </c>
      <c r="E1770" s="0" t="s">
        <v>35797</v>
      </c>
      <c r="F1770" s="0" t="s">
        <v>498</v>
      </c>
      <c r="G1770" s="0" t="n">
        <v>1</v>
      </c>
      <c r="H1770" s="0" t="n">
        <v>1</v>
      </c>
      <c r="I1770" s="0" t="n">
        <v>0.01</v>
      </c>
      <c r="J1770" s="0" t="n">
        <v>1000</v>
      </c>
      <c r="K1770" s="0" t="n">
        <v>0.71</v>
      </c>
      <c r="L1770" s="0" t="n">
        <v>96.6</v>
      </c>
      <c r="M1770" s="0" t="n">
        <v>95.92</v>
      </c>
      <c r="N1770" s="0" t="n">
        <v>96.24</v>
      </c>
      <c r="O1770" s="0" t="n">
        <v>96.6</v>
      </c>
      <c r="P1770" s="0" t="n">
        <v>0</v>
      </c>
      <c r="Q1770" s="0" t="n">
        <v>0</v>
      </c>
      <c r="R1770" s="0" t="n">
        <v>0</v>
      </c>
      <c r="S1770" s="0" t="n">
        <v>97.48</v>
      </c>
      <c r="T1770" s="0" t="n">
        <v>98.08</v>
      </c>
      <c r="U1770" s="0" t="n">
        <v>96.6</v>
      </c>
      <c r="V1770" s="0" t="n">
        <v>98.08</v>
      </c>
      <c r="W1770" s="0" t="n">
        <v>2925</v>
      </c>
      <c r="X1770" s="0" t="n">
        <v>96.72</v>
      </c>
      <c r="Y1770" s="0" t="n">
        <v>97.77</v>
      </c>
      <c r="Z1770" s="0" t="n">
        <v>3</v>
      </c>
      <c r="AA1770" s="0" t="n">
        <v>15000000</v>
      </c>
      <c r="AB1770" s="0" t="n">
        <v>966</v>
      </c>
      <c r="AC1770" s="0" t="n">
        <v>0</v>
      </c>
      <c r="AD1770" s="0" t="s">
        <v>99</v>
      </c>
      <c r="AE1770" s="0" t="s">
        <v>99</v>
      </c>
      <c r="AH1770" s="0" t="n">
        <v>6</v>
      </c>
      <c r="AI1770" s="0" t="s">
        <v>2133</v>
      </c>
      <c r="AJ1770" s="0" t="s">
        <v>32112</v>
      </c>
      <c r="AK1770" s="0" t="s">
        <v>31135</v>
      </c>
      <c r="AL1770" s="0" t="s">
        <v>2112</v>
      </c>
    </row>
    <row r="1771" customFormat="false" ht="15" hidden="false" customHeight="false" outlineLevel="0" collapsed="false">
      <c r="A1771" s="0" t="s">
        <v>35798</v>
      </c>
      <c r="B1771" s="0" t="s">
        <v>35799</v>
      </c>
      <c r="C1771" s="0" t="s">
        <v>35800</v>
      </c>
      <c r="D1771" s="0" t="s">
        <v>35800</v>
      </c>
      <c r="E1771" s="0" t="s">
        <v>35801</v>
      </c>
      <c r="F1771" s="0" t="s">
        <v>498</v>
      </c>
      <c r="G1771" s="0" t="n">
        <v>3</v>
      </c>
      <c r="H1771" s="0" t="n">
        <v>1</v>
      </c>
      <c r="I1771" s="0" t="n">
        <v>0.01</v>
      </c>
      <c r="J1771" s="0" t="n">
        <v>1000</v>
      </c>
      <c r="K1771" s="0" t="n">
        <v>0</v>
      </c>
      <c r="L1771" s="0" t="n">
        <v>0</v>
      </c>
      <c r="M1771" s="0" t="n">
        <v>70.42</v>
      </c>
      <c r="N1771" s="0" t="n">
        <v>0</v>
      </c>
      <c r="O1771" s="0" t="n">
        <v>70.42</v>
      </c>
      <c r="P1771" s="0" t="n">
        <v>0</v>
      </c>
      <c r="Q1771" s="0" t="n">
        <v>0</v>
      </c>
      <c r="R1771" s="0" t="n">
        <v>0</v>
      </c>
      <c r="S1771" s="0" t="n">
        <v>0</v>
      </c>
      <c r="T1771" s="0" t="n">
        <v>0</v>
      </c>
      <c r="U1771" s="0" t="n">
        <v>0</v>
      </c>
      <c r="V1771" s="0" t="n">
        <v>0</v>
      </c>
      <c r="W1771" s="0" t="n">
        <v>0</v>
      </c>
      <c r="X1771" s="0" t="n">
        <v>55.42</v>
      </c>
      <c r="Y1771" s="0" t="n">
        <v>85.42</v>
      </c>
      <c r="Z1771" s="0" t="n">
        <v>0</v>
      </c>
      <c r="AA1771" s="0" t="n">
        <v>79047</v>
      </c>
      <c r="AB1771" s="0" t="n">
        <v>0</v>
      </c>
      <c r="AC1771" s="0" t="n">
        <v>0</v>
      </c>
      <c r="AD1771" s="0" t="s">
        <v>99</v>
      </c>
      <c r="AE1771" s="0" t="s">
        <v>99</v>
      </c>
      <c r="AH1771" s="0" t="n">
        <v>800</v>
      </c>
      <c r="AI1771" s="0" t="s">
        <v>2133</v>
      </c>
      <c r="AJ1771" s="0" t="s">
        <v>32112</v>
      </c>
      <c r="AK1771" s="0" t="s">
        <v>31135</v>
      </c>
      <c r="AL1771" s="0" t="s">
        <v>2112</v>
      </c>
    </row>
    <row r="1772" customFormat="false" ht="15" hidden="false" customHeight="false" outlineLevel="0" collapsed="false">
      <c r="A1772" s="0" t="s">
        <v>35802</v>
      </c>
      <c r="B1772" s="0" t="s">
        <v>35803</v>
      </c>
      <c r="C1772" s="0" t="s">
        <v>20334</v>
      </c>
      <c r="D1772" s="0" t="s">
        <v>20334</v>
      </c>
      <c r="E1772" s="0" t="s">
        <v>35804</v>
      </c>
      <c r="F1772" s="0" t="s">
        <v>498</v>
      </c>
      <c r="G1772" s="0" t="n">
        <v>3</v>
      </c>
      <c r="H1772" s="0" t="n">
        <v>1</v>
      </c>
      <c r="I1772" s="0" t="n">
        <v>0.01</v>
      </c>
      <c r="J1772" s="0" t="n">
        <v>1000</v>
      </c>
      <c r="K1772" s="0" t="n">
        <v>-1.23</v>
      </c>
      <c r="L1772" s="0" t="n">
        <v>78.8</v>
      </c>
      <c r="M1772" s="0" t="n">
        <v>79.78</v>
      </c>
      <c r="N1772" s="0" t="n">
        <v>79.19</v>
      </c>
      <c r="O1772" s="0" t="n">
        <v>78.81</v>
      </c>
      <c r="P1772" s="0" t="n">
        <v>0</v>
      </c>
      <c r="Q1772" s="0" t="n">
        <v>0</v>
      </c>
      <c r="R1772" s="0" t="n">
        <v>0</v>
      </c>
      <c r="S1772" s="0" t="n">
        <v>79.2</v>
      </c>
      <c r="T1772" s="0" t="n">
        <v>80.13</v>
      </c>
      <c r="U1772" s="0" t="n">
        <v>78.8</v>
      </c>
      <c r="V1772" s="0" t="n">
        <v>80.2</v>
      </c>
      <c r="W1772" s="0" t="n">
        <v>186120</v>
      </c>
      <c r="X1772" s="0" t="n">
        <v>78.83</v>
      </c>
      <c r="Y1772" s="0" t="n">
        <v>79.23</v>
      </c>
      <c r="Z1772" s="0" t="n">
        <v>35</v>
      </c>
      <c r="AA1772" s="0" t="n">
        <v>500000</v>
      </c>
      <c r="AB1772" s="0" t="n">
        <v>1576</v>
      </c>
      <c r="AC1772" s="0" t="n">
        <v>0</v>
      </c>
      <c r="AD1772" s="0" t="s">
        <v>99</v>
      </c>
      <c r="AE1772" s="0" t="s">
        <v>99</v>
      </c>
      <c r="AH1772" s="0" t="n">
        <v>6</v>
      </c>
      <c r="AI1772" s="0" t="s">
        <v>2133</v>
      </c>
      <c r="AJ1772" s="0" t="s">
        <v>32112</v>
      </c>
      <c r="AK1772" s="0" t="s">
        <v>31135</v>
      </c>
      <c r="AL1772" s="0" t="s">
        <v>2112</v>
      </c>
    </row>
    <row r="1773" customFormat="false" ht="15" hidden="false" customHeight="false" outlineLevel="0" collapsed="false">
      <c r="A1773" s="0" t="s">
        <v>35805</v>
      </c>
      <c r="B1773" s="0" t="s">
        <v>35806</v>
      </c>
      <c r="C1773" s="0" t="s">
        <v>19103</v>
      </c>
      <c r="D1773" s="0" t="s">
        <v>19103</v>
      </c>
      <c r="E1773" s="0" t="s">
        <v>35807</v>
      </c>
      <c r="F1773" s="0" t="s">
        <v>498</v>
      </c>
      <c r="G1773" s="0" t="n">
        <v>3</v>
      </c>
      <c r="H1773" s="0" t="n">
        <v>1</v>
      </c>
      <c r="I1773" s="0" t="n">
        <v>0.01</v>
      </c>
      <c r="J1773" s="0" t="n">
        <v>1000</v>
      </c>
      <c r="K1773" s="0" t="n">
        <v>-0.86</v>
      </c>
      <c r="L1773" s="0" t="n">
        <v>89.49</v>
      </c>
      <c r="M1773" s="0" t="n">
        <v>90.27</v>
      </c>
      <c r="N1773" s="0" t="n">
        <v>89.72</v>
      </c>
      <c r="O1773" s="0" t="n">
        <v>89.81</v>
      </c>
      <c r="P1773" s="0" t="n">
        <v>0</v>
      </c>
      <c r="Q1773" s="0" t="n">
        <v>0</v>
      </c>
      <c r="R1773" s="0" t="n">
        <v>0</v>
      </c>
      <c r="S1773" s="0" t="n">
        <v>89.89</v>
      </c>
      <c r="T1773" s="0" t="n">
        <v>90.82</v>
      </c>
      <c r="U1773" s="0" t="n">
        <v>89.05</v>
      </c>
      <c r="V1773" s="0" t="n">
        <v>90.82</v>
      </c>
      <c r="W1773" s="0" t="n">
        <v>284966</v>
      </c>
      <c r="X1773" s="0" t="n">
        <v>89.33</v>
      </c>
      <c r="Y1773" s="0" t="n">
        <v>89.92</v>
      </c>
      <c r="Z1773" s="0" t="n">
        <v>39</v>
      </c>
      <c r="AA1773" s="0" t="n">
        <v>200000</v>
      </c>
      <c r="AB1773" s="0" t="n">
        <v>894.9</v>
      </c>
      <c r="AC1773" s="0" t="n">
        <v>0</v>
      </c>
      <c r="AD1773" s="0" t="s">
        <v>99</v>
      </c>
      <c r="AE1773" s="0" t="s">
        <v>99</v>
      </c>
      <c r="AH1773" s="0" t="n">
        <v>6</v>
      </c>
      <c r="AI1773" s="0" t="s">
        <v>2133</v>
      </c>
      <c r="AJ1773" s="0" t="s">
        <v>32112</v>
      </c>
      <c r="AK1773" s="0" t="s">
        <v>31135</v>
      </c>
      <c r="AL1773" s="0" t="s">
        <v>2112</v>
      </c>
    </row>
    <row r="1774" customFormat="false" ht="15" hidden="false" customHeight="false" outlineLevel="0" collapsed="false">
      <c r="A1774" s="0" t="s">
        <v>35808</v>
      </c>
      <c r="B1774" s="0" t="s">
        <v>35809</v>
      </c>
      <c r="C1774" s="0" t="s">
        <v>35810</v>
      </c>
      <c r="D1774" s="0" t="s">
        <v>35810</v>
      </c>
      <c r="E1774" s="0" t="s">
        <v>35811</v>
      </c>
      <c r="F1774" s="0" t="s">
        <v>498</v>
      </c>
      <c r="G1774" s="0" t="n">
        <v>3</v>
      </c>
      <c r="H1774" s="0" t="n">
        <v>1</v>
      </c>
      <c r="I1774" s="0" t="n">
        <v>0.01</v>
      </c>
      <c r="J1774" s="0" t="n">
        <v>1000</v>
      </c>
      <c r="K1774" s="0" t="n">
        <v>0</v>
      </c>
      <c r="L1774" s="0" t="n">
        <v>0</v>
      </c>
      <c r="M1774" s="0" t="n">
        <v>39</v>
      </c>
      <c r="N1774" s="0" t="n">
        <v>0</v>
      </c>
      <c r="O1774" s="0" t="n">
        <v>39</v>
      </c>
      <c r="P1774" s="0" t="n">
        <v>0</v>
      </c>
      <c r="Q1774" s="0" t="n">
        <v>0</v>
      </c>
      <c r="R1774" s="0" t="n">
        <v>0</v>
      </c>
      <c r="S1774" s="0" t="n">
        <v>0</v>
      </c>
      <c r="T1774" s="0" t="n">
        <v>0</v>
      </c>
      <c r="U1774" s="0" t="n">
        <v>0</v>
      </c>
      <c r="V1774" s="0" t="n">
        <v>0</v>
      </c>
      <c r="W1774" s="0" t="n">
        <v>0</v>
      </c>
      <c r="X1774" s="0" t="n">
        <v>0</v>
      </c>
      <c r="Y1774" s="0" t="n">
        <v>0</v>
      </c>
      <c r="Z1774" s="0" t="n">
        <v>0</v>
      </c>
      <c r="AA1774" s="0" t="n">
        <v>158</v>
      </c>
      <c r="AB1774" s="0" t="n">
        <v>0</v>
      </c>
      <c r="AC1774" s="0" t="n">
        <v>0</v>
      </c>
      <c r="AD1774" s="0" t="s">
        <v>99</v>
      </c>
      <c r="AE1774" s="0" t="s">
        <v>99</v>
      </c>
      <c r="AH1774" s="0" t="n">
        <v>6</v>
      </c>
      <c r="AI1774" s="0" t="s">
        <v>2133</v>
      </c>
      <c r="AJ1774" s="0" t="s">
        <v>32112</v>
      </c>
      <c r="AK1774" s="0" t="s">
        <v>31135</v>
      </c>
      <c r="AL1774" s="0" t="s">
        <v>2112</v>
      </c>
    </row>
    <row r="1775" customFormat="false" ht="15" hidden="false" customHeight="false" outlineLevel="0" collapsed="false">
      <c r="A1775" s="0" t="s">
        <v>35812</v>
      </c>
      <c r="B1775" s="0" t="s">
        <v>35813</v>
      </c>
      <c r="C1775" s="0" t="s">
        <v>35814</v>
      </c>
      <c r="D1775" s="0" t="s">
        <v>35814</v>
      </c>
      <c r="E1775" s="0" t="s">
        <v>35815</v>
      </c>
      <c r="F1775" s="0" t="s">
        <v>498</v>
      </c>
      <c r="G1775" s="0" t="n">
        <v>3</v>
      </c>
      <c r="H1775" s="0" t="n">
        <v>1</v>
      </c>
      <c r="I1775" s="0" t="n">
        <v>0.01</v>
      </c>
      <c r="J1775" s="0" t="n">
        <v>1000</v>
      </c>
      <c r="K1775" s="0" t="n">
        <v>-37.32</v>
      </c>
      <c r="L1775" s="0" t="n">
        <v>15.03</v>
      </c>
      <c r="M1775" s="0" t="n">
        <v>23.98</v>
      </c>
      <c r="N1775" s="0" t="n">
        <v>0</v>
      </c>
      <c r="O1775" s="0" t="n">
        <v>15.03</v>
      </c>
      <c r="P1775" s="0" t="n">
        <v>0</v>
      </c>
      <c r="Q1775" s="0" t="n">
        <v>0</v>
      </c>
      <c r="R1775" s="0" t="n">
        <v>0</v>
      </c>
      <c r="S1775" s="0" t="n">
        <v>15.03</v>
      </c>
      <c r="T1775" s="0" t="n">
        <v>15.03</v>
      </c>
      <c r="U1775" s="0" t="n">
        <v>15.03</v>
      </c>
      <c r="V1775" s="0" t="n">
        <v>15.03</v>
      </c>
      <c r="W1775" s="0" t="n">
        <v>150</v>
      </c>
      <c r="X1775" s="0" t="n">
        <v>22</v>
      </c>
      <c r="Y1775" s="0" t="n">
        <v>30</v>
      </c>
      <c r="Z1775" s="0" t="n">
        <v>1</v>
      </c>
      <c r="AA1775" s="0" t="n">
        <v>18537</v>
      </c>
      <c r="AB1775" s="0" t="n">
        <v>150.3</v>
      </c>
      <c r="AC1775" s="0" t="n">
        <v>0</v>
      </c>
      <c r="AD1775" s="0" t="s">
        <v>99</v>
      </c>
      <c r="AE1775" s="0" t="s">
        <v>99</v>
      </c>
      <c r="AH1775" s="0" t="n">
        <v>6</v>
      </c>
      <c r="AI1775" s="0" t="s">
        <v>2133</v>
      </c>
      <c r="AJ1775" s="0" t="s">
        <v>32112</v>
      </c>
      <c r="AK1775" s="0" t="s">
        <v>31135</v>
      </c>
      <c r="AL1775" s="0" t="s">
        <v>2112</v>
      </c>
    </row>
    <row r="1776" customFormat="false" ht="15" hidden="false" customHeight="false" outlineLevel="0" collapsed="false">
      <c r="A1776" s="0" t="s">
        <v>35816</v>
      </c>
      <c r="B1776" s="0" t="s">
        <v>35817</v>
      </c>
      <c r="C1776" s="0" t="s">
        <v>35818</v>
      </c>
      <c r="D1776" s="0" t="s">
        <v>35818</v>
      </c>
      <c r="E1776" s="0" t="s">
        <v>35819</v>
      </c>
      <c r="F1776" s="0" t="s">
        <v>498</v>
      </c>
      <c r="G1776" s="0" t="n">
        <v>3</v>
      </c>
      <c r="H1776" s="0" t="n">
        <v>1</v>
      </c>
      <c r="I1776" s="0" t="n">
        <v>0.01</v>
      </c>
      <c r="J1776" s="0" t="n">
        <v>1000</v>
      </c>
      <c r="K1776" s="0" t="n">
        <v>0</v>
      </c>
      <c r="L1776" s="0" t="n">
        <v>0</v>
      </c>
      <c r="M1776" s="0" t="n">
        <v>35</v>
      </c>
      <c r="N1776" s="0" t="n">
        <v>32.98</v>
      </c>
      <c r="O1776" s="0" t="n">
        <v>35</v>
      </c>
      <c r="P1776" s="0" t="n">
        <v>0</v>
      </c>
      <c r="Q1776" s="0" t="n">
        <v>0</v>
      </c>
      <c r="R1776" s="0" t="n">
        <v>0</v>
      </c>
      <c r="S1776" s="0" t="n">
        <v>0</v>
      </c>
      <c r="T1776" s="0" t="n">
        <v>0</v>
      </c>
      <c r="U1776" s="0" t="n">
        <v>0</v>
      </c>
      <c r="V1776" s="0" t="n">
        <v>0</v>
      </c>
      <c r="W1776" s="0" t="n">
        <v>0</v>
      </c>
      <c r="X1776" s="0" t="n">
        <v>25</v>
      </c>
      <c r="Y1776" s="0" t="n">
        <v>35</v>
      </c>
      <c r="Z1776" s="0" t="n">
        <v>0</v>
      </c>
      <c r="AA1776" s="0" t="n">
        <v>21998</v>
      </c>
      <c r="AB1776" s="0" t="n">
        <v>0</v>
      </c>
      <c r="AC1776" s="0" t="n">
        <v>0</v>
      </c>
      <c r="AD1776" s="0" t="s">
        <v>99</v>
      </c>
      <c r="AE1776" s="0" t="s">
        <v>99</v>
      </c>
      <c r="AH1776" s="0" t="n">
        <v>6</v>
      </c>
      <c r="AI1776" s="0" t="s">
        <v>2133</v>
      </c>
      <c r="AJ1776" s="0" t="s">
        <v>32112</v>
      </c>
      <c r="AK1776" s="0" t="s">
        <v>31135</v>
      </c>
      <c r="AL1776" s="0" t="s">
        <v>2112</v>
      </c>
    </row>
    <row r="1777" customFormat="false" ht="15" hidden="false" customHeight="false" outlineLevel="0" collapsed="false">
      <c r="A1777" s="0" t="s">
        <v>35820</v>
      </c>
      <c r="B1777" s="0" t="s">
        <v>35821</v>
      </c>
      <c r="C1777" s="0" t="s">
        <v>35822</v>
      </c>
      <c r="D1777" s="0" t="s">
        <v>35822</v>
      </c>
      <c r="E1777" s="0" t="s">
        <v>35823</v>
      </c>
      <c r="F1777" s="0" t="s">
        <v>1987</v>
      </c>
      <c r="G1777" s="0" t="n">
        <v>3</v>
      </c>
      <c r="H1777" s="0" t="n">
        <v>1</v>
      </c>
      <c r="I1777" s="0" t="n">
        <v>0.01</v>
      </c>
      <c r="J1777" s="0" t="n">
        <v>329</v>
      </c>
      <c r="K1777" s="0" t="n">
        <v>0</v>
      </c>
      <c r="L1777" s="0" t="n">
        <v>11</v>
      </c>
      <c r="M1777" s="0" t="n">
        <v>11</v>
      </c>
      <c r="N1777" s="0" t="n">
        <v>11</v>
      </c>
      <c r="O1777" s="0" t="n">
        <v>11</v>
      </c>
      <c r="P1777" s="0" t="n">
        <v>0</v>
      </c>
      <c r="Q1777" s="0" t="n">
        <v>0</v>
      </c>
      <c r="R1777" s="0" t="n">
        <v>0</v>
      </c>
      <c r="S1777" s="0" t="n">
        <v>11</v>
      </c>
      <c r="T1777" s="0" t="n">
        <v>11</v>
      </c>
      <c r="U1777" s="0" t="n">
        <v>11</v>
      </c>
      <c r="V1777" s="0" t="n">
        <v>11</v>
      </c>
      <c r="W1777" s="0" t="n">
        <v>36</v>
      </c>
      <c r="X1777" s="0" t="n">
        <v>11</v>
      </c>
      <c r="Y1777" s="0" t="n">
        <v>11.87</v>
      </c>
      <c r="Z1777" s="0" t="n">
        <v>1</v>
      </c>
      <c r="AA1777" s="0" t="n">
        <v>210313736</v>
      </c>
      <c r="AB1777" s="0" t="n">
        <v>36.19</v>
      </c>
      <c r="AC1777" s="0" t="n">
        <v>0</v>
      </c>
      <c r="AD1777" s="0" t="s">
        <v>99</v>
      </c>
      <c r="AE1777" s="0" t="s">
        <v>99</v>
      </c>
      <c r="AH1777" s="0" t="n">
        <v>13</v>
      </c>
      <c r="AI1777" s="0" t="s">
        <v>2133</v>
      </c>
      <c r="AJ1777" s="0" t="s">
        <v>32112</v>
      </c>
      <c r="AK1777" s="0" t="s">
        <v>31143</v>
      </c>
      <c r="AL1777" s="0" t="s">
        <v>2112</v>
      </c>
    </row>
    <row r="1778" customFormat="false" ht="15" hidden="false" customHeight="false" outlineLevel="0" collapsed="false">
      <c r="A1778" s="0" t="s">
        <v>35824</v>
      </c>
      <c r="B1778" s="0" t="s">
        <v>35825</v>
      </c>
      <c r="C1778" s="0" t="s">
        <v>35826</v>
      </c>
      <c r="D1778" s="0" t="s">
        <v>35826</v>
      </c>
      <c r="E1778" s="0" t="s">
        <v>35827</v>
      </c>
      <c r="F1778" s="0" t="s">
        <v>498</v>
      </c>
      <c r="G1778" s="0" t="n">
        <v>3</v>
      </c>
      <c r="H1778" s="0" t="n">
        <v>1</v>
      </c>
      <c r="I1778" s="0" t="n">
        <v>0.01</v>
      </c>
      <c r="J1778" s="0" t="n">
        <v>1000</v>
      </c>
      <c r="K1778" s="0" t="n">
        <v>0</v>
      </c>
      <c r="L1778" s="0" t="n">
        <v>0</v>
      </c>
      <c r="M1778" s="0" t="n">
        <v>24.38</v>
      </c>
      <c r="N1778" s="0" t="n">
        <v>0</v>
      </c>
      <c r="O1778" s="0" t="n">
        <v>24.38</v>
      </c>
      <c r="P1778" s="0" t="n">
        <v>0</v>
      </c>
      <c r="Q1778" s="0" t="n">
        <v>0</v>
      </c>
      <c r="R1778" s="0" t="n">
        <v>0</v>
      </c>
      <c r="S1778" s="0" t="n">
        <v>0</v>
      </c>
      <c r="T1778" s="0" t="n">
        <v>0</v>
      </c>
      <c r="U1778" s="0" t="n">
        <v>0</v>
      </c>
      <c r="V1778" s="0" t="n">
        <v>0</v>
      </c>
      <c r="W1778" s="0" t="n">
        <v>0</v>
      </c>
      <c r="X1778" s="0" t="n">
        <v>24.38</v>
      </c>
      <c r="Y1778" s="0" t="n">
        <v>34.3</v>
      </c>
      <c r="Z1778" s="0" t="n">
        <v>0</v>
      </c>
      <c r="AA1778" s="0" t="n">
        <v>41705</v>
      </c>
      <c r="AB1778" s="0" t="n">
        <v>0</v>
      </c>
      <c r="AC1778" s="0" t="n">
        <v>0</v>
      </c>
      <c r="AD1778" s="0" t="s">
        <v>99</v>
      </c>
      <c r="AE1778" s="0" t="s">
        <v>99</v>
      </c>
      <c r="AH1778" s="0" t="n">
        <v>6</v>
      </c>
      <c r="AI1778" s="0" t="s">
        <v>2133</v>
      </c>
      <c r="AJ1778" s="0" t="s">
        <v>32112</v>
      </c>
      <c r="AK1778" s="0" t="s">
        <v>31135</v>
      </c>
      <c r="AL1778" s="0" t="s">
        <v>2112</v>
      </c>
    </row>
    <row r="1779" customFormat="false" ht="15" hidden="false" customHeight="false" outlineLevel="0" collapsed="false">
      <c r="A1779" s="0" t="s">
        <v>35828</v>
      </c>
      <c r="B1779" s="0" t="s">
        <v>35829</v>
      </c>
      <c r="C1779" s="0" t="s">
        <v>35830</v>
      </c>
      <c r="D1779" s="0" t="s">
        <v>35830</v>
      </c>
      <c r="E1779" s="0" t="s">
        <v>35831</v>
      </c>
      <c r="F1779" s="0" t="s">
        <v>498</v>
      </c>
      <c r="G1779" s="0" t="n">
        <v>3</v>
      </c>
      <c r="H1779" s="0" t="n">
        <v>1</v>
      </c>
      <c r="I1779" s="0" t="n">
        <v>0.01</v>
      </c>
      <c r="J1779" s="0" t="n">
        <v>1000</v>
      </c>
      <c r="K1779" s="0" t="n">
        <v>0</v>
      </c>
      <c r="L1779" s="0" t="n">
        <v>0</v>
      </c>
      <c r="M1779" s="0" t="n">
        <v>35</v>
      </c>
      <c r="N1779" s="0" t="n">
        <v>0</v>
      </c>
      <c r="O1779" s="0" t="n">
        <v>35</v>
      </c>
      <c r="P1779" s="0" t="n">
        <v>0</v>
      </c>
      <c r="Q1779" s="0" t="n">
        <v>0</v>
      </c>
      <c r="R1779" s="0" t="n">
        <v>0</v>
      </c>
      <c r="S1779" s="0" t="n">
        <v>0</v>
      </c>
      <c r="T1779" s="0" t="n">
        <v>0</v>
      </c>
      <c r="U1779" s="0" t="n">
        <v>0</v>
      </c>
      <c r="V1779" s="0" t="n">
        <v>0</v>
      </c>
      <c r="W1779" s="0" t="n">
        <v>0</v>
      </c>
      <c r="X1779" s="0" t="n">
        <v>22.01</v>
      </c>
      <c r="Y1779" s="0" t="n">
        <v>41</v>
      </c>
      <c r="Z1779" s="0" t="n">
        <v>0</v>
      </c>
      <c r="AA1779" s="0" t="n">
        <v>113675</v>
      </c>
      <c r="AB1779" s="0" t="n">
        <v>0</v>
      </c>
      <c r="AC1779" s="0" t="n">
        <v>0</v>
      </c>
      <c r="AD1779" s="0" t="s">
        <v>99</v>
      </c>
      <c r="AE1779" s="0" t="s">
        <v>99</v>
      </c>
      <c r="AH1779" s="0" t="n">
        <v>6</v>
      </c>
      <c r="AI1779" s="0" t="s">
        <v>2133</v>
      </c>
      <c r="AJ1779" s="0" t="s">
        <v>32112</v>
      </c>
      <c r="AK1779" s="0" t="s">
        <v>31135</v>
      </c>
      <c r="AL1779" s="0" t="s">
        <v>2112</v>
      </c>
    </row>
    <row r="1780" customFormat="false" ht="15" hidden="false" customHeight="false" outlineLevel="0" collapsed="false">
      <c r="A1780" s="0" t="s">
        <v>35832</v>
      </c>
      <c r="B1780" s="0" t="s">
        <v>35833</v>
      </c>
      <c r="C1780" s="0" t="s">
        <v>25615</v>
      </c>
      <c r="D1780" s="0" t="s">
        <v>25615</v>
      </c>
      <c r="E1780" s="0" t="s">
        <v>35834</v>
      </c>
      <c r="F1780" s="0" t="s">
        <v>498</v>
      </c>
      <c r="G1780" s="0" t="n">
        <v>1</v>
      </c>
      <c r="H1780" s="0" t="n">
        <v>1</v>
      </c>
      <c r="I1780" s="0" t="n">
        <v>0.01</v>
      </c>
      <c r="J1780" s="0" t="n">
        <v>1000</v>
      </c>
      <c r="K1780" s="0" t="n">
        <v>4.65</v>
      </c>
      <c r="L1780" s="0" t="n">
        <v>98.64</v>
      </c>
      <c r="M1780" s="0" t="n">
        <v>94.26</v>
      </c>
      <c r="N1780" s="0" t="n">
        <v>98.62</v>
      </c>
      <c r="O1780" s="0" t="n">
        <v>98.64</v>
      </c>
      <c r="P1780" s="0" t="n">
        <v>0</v>
      </c>
      <c r="Q1780" s="0" t="n">
        <v>0</v>
      </c>
      <c r="R1780" s="0" t="n">
        <v>0</v>
      </c>
      <c r="S1780" s="0" t="n">
        <v>97.86</v>
      </c>
      <c r="T1780" s="0" t="n">
        <v>97.46</v>
      </c>
      <c r="U1780" s="0" t="n">
        <v>94.32</v>
      </c>
      <c r="V1780" s="0" t="n">
        <v>99.03</v>
      </c>
      <c r="W1780" s="0" t="n">
        <v>28380</v>
      </c>
      <c r="X1780" s="0" t="n">
        <v>94.32</v>
      </c>
      <c r="Y1780" s="0" t="n">
        <v>99.03</v>
      </c>
      <c r="Z1780" s="0" t="n">
        <v>11</v>
      </c>
      <c r="AA1780" s="0" t="n">
        <v>7000000</v>
      </c>
      <c r="AB1780" s="0" t="n">
        <v>986.4</v>
      </c>
      <c r="AC1780" s="0" t="n">
        <v>0</v>
      </c>
      <c r="AD1780" s="0" t="s">
        <v>99</v>
      </c>
      <c r="AE1780" s="0" t="s">
        <v>99</v>
      </c>
      <c r="AH1780" s="0" t="n">
        <v>800</v>
      </c>
      <c r="AI1780" s="0" t="s">
        <v>2133</v>
      </c>
      <c r="AJ1780" s="0" t="s">
        <v>32112</v>
      </c>
      <c r="AK1780" s="0" t="s">
        <v>31135</v>
      </c>
      <c r="AL1780" s="0" t="s">
        <v>2112</v>
      </c>
    </row>
    <row r="1781" customFormat="false" ht="15" hidden="false" customHeight="false" outlineLevel="0" collapsed="false">
      <c r="A1781" s="0" t="s">
        <v>35835</v>
      </c>
      <c r="B1781" s="0" t="s">
        <v>35836</v>
      </c>
      <c r="C1781" s="0" t="s">
        <v>35837</v>
      </c>
      <c r="D1781" s="0" t="s">
        <v>35837</v>
      </c>
      <c r="E1781" s="0" t="s">
        <v>35838</v>
      </c>
      <c r="F1781" s="0" t="s">
        <v>498</v>
      </c>
      <c r="G1781" s="0" t="n">
        <v>2</v>
      </c>
      <c r="H1781" s="0" t="n">
        <v>1</v>
      </c>
      <c r="I1781" s="0" t="n">
        <v>0.01</v>
      </c>
      <c r="J1781" s="0" t="n">
        <v>250</v>
      </c>
      <c r="K1781" s="0" t="n">
        <v>-0.03</v>
      </c>
      <c r="L1781" s="0" t="n">
        <v>99.84</v>
      </c>
      <c r="M1781" s="0" t="n">
        <v>99.79</v>
      </c>
      <c r="N1781" s="0" t="n">
        <v>99.84</v>
      </c>
      <c r="O1781" s="0" t="n">
        <v>99.89</v>
      </c>
      <c r="P1781" s="0" t="n">
        <v>0</v>
      </c>
      <c r="Q1781" s="0" t="n">
        <v>0</v>
      </c>
      <c r="R1781" s="0" t="n">
        <v>0</v>
      </c>
      <c r="S1781" s="0" t="n">
        <v>99.97</v>
      </c>
      <c r="T1781" s="0" t="n">
        <v>99.87</v>
      </c>
      <c r="U1781" s="0" t="n">
        <v>99.8</v>
      </c>
      <c r="V1781" s="0" t="n">
        <v>100.03</v>
      </c>
      <c r="W1781" s="0" t="n">
        <v>3005753</v>
      </c>
      <c r="X1781" s="0" t="n">
        <v>99.84</v>
      </c>
      <c r="Y1781" s="0" t="n">
        <v>99.9</v>
      </c>
      <c r="Z1781" s="0" t="n">
        <v>104</v>
      </c>
      <c r="AA1781" s="0" t="n">
        <v>7000000</v>
      </c>
      <c r="AB1781" s="0" t="n">
        <v>748.8</v>
      </c>
      <c r="AC1781" s="0" t="n">
        <v>0</v>
      </c>
      <c r="AD1781" s="0" t="s">
        <v>99</v>
      </c>
      <c r="AE1781" s="0" t="s">
        <v>99</v>
      </c>
      <c r="AH1781" s="0" t="n">
        <v>6</v>
      </c>
      <c r="AI1781" s="0" t="s">
        <v>2133</v>
      </c>
      <c r="AJ1781" s="0" t="s">
        <v>32112</v>
      </c>
      <c r="AK1781" s="0" t="s">
        <v>31135</v>
      </c>
      <c r="AL1781" s="0" t="s">
        <v>2112</v>
      </c>
    </row>
    <row r="1782" customFormat="false" ht="15" hidden="false" customHeight="false" outlineLevel="0" collapsed="false">
      <c r="A1782" s="0" t="s">
        <v>35839</v>
      </c>
      <c r="B1782" s="0" t="s">
        <v>31350</v>
      </c>
      <c r="C1782" s="0" t="s">
        <v>21844</v>
      </c>
      <c r="D1782" s="0" t="s">
        <v>21844</v>
      </c>
      <c r="E1782" s="0" t="s">
        <v>31351</v>
      </c>
      <c r="F1782" s="0" t="s">
        <v>498</v>
      </c>
      <c r="G1782" s="0" t="n">
        <v>2</v>
      </c>
      <c r="H1782" s="0" t="n">
        <v>1</v>
      </c>
      <c r="I1782" s="0" t="n">
        <v>0.0001</v>
      </c>
      <c r="J1782" s="0" t="n">
        <v>1000</v>
      </c>
      <c r="K1782" s="0" t="n">
        <v>-1.71</v>
      </c>
      <c r="L1782" s="0" t="n">
        <v>71.65</v>
      </c>
      <c r="M1782" s="0" t="n">
        <v>72.8999</v>
      </c>
      <c r="N1782" s="0" t="n">
        <v>73.0409</v>
      </c>
      <c r="O1782" s="0" t="n">
        <v>71.675</v>
      </c>
      <c r="P1782" s="0" t="n">
        <v>0</v>
      </c>
      <c r="Q1782" s="0" t="n">
        <v>0</v>
      </c>
      <c r="R1782" s="0" t="n">
        <v>0</v>
      </c>
      <c r="S1782" s="0" t="n">
        <v>72.1764</v>
      </c>
      <c r="T1782" s="0" t="n">
        <v>73.9996</v>
      </c>
      <c r="U1782" s="0" t="n">
        <v>71.5</v>
      </c>
      <c r="V1782" s="0" t="n">
        <v>73.9996</v>
      </c>
      <c r="W1782" s="0" t="n">
        <v>81011140</v>
      </c>
      <c r="X1782" s="0" t="n">
        <v>71.6009</v>
      </c>
      <c r="Y1782" s="0" t="n">
        <v>71.7</v>
      </c>
      <c r="Z1782" s="0" t="n">
        <v>169</v>
      </c>
      <c r="AA1782" s="0" t="n">
        <v>395000</v>
      </c>
      <c r="AB1782" s="0" t="n">
        <v>76083.56</v>
      </c>
      <c r="AC1782" s="0" t="n">
        <v>0</v>
      </c>
      <c r="AD1782" s="0" t="s">
        <v>14</v>
      </c>
      <c r="AE1782" s="0" t="s">
        <v>99</v>
      </c>
      <c r="AH1782" s="0" t="n">
        <v>6</v>
      </c>
      <c r="AI1782" s="0" t="s">
        <v>2133</v>
      </c>
      <c r="AJ1782" s="0" t="s">
        <v>32112</v>
      </c>
      <c r="AK1782" s="0" t="s">
        <v>31135</v>
      </c>
      <c r="AL1782" s="0" t="s">
        <v>2112</v>
      </c>
    </row>
    <row r="1783" customFormat="false" ht="15" hidden="false" customHeight="false" outlineLevel="0" collapsed="false">
      <c r="A1783" s="0" t="s">
        <v>35840</v>
      </c>
      <c r="B1783" s="0" t="s">
        <v>35841</v>
      </c>
      <c r="C1783" s="0" t="s">
        <v>18554</v>
      </c>
      <c r="D1783" s="0" t="s">
        <v>18554</v>
      </c>
      <c r="E1783" s="0" t="s">
        <v>35842</v>
      </c>
      <c r="F1783" s="0" t="s">
        <v>498</v>
      </c>
      <c r="G1783" s="0" t="n">
        <v>3</v>
      </c>
      <c r="H1783" s="0" t="n">
        <v>1</v>
      </c>
      <c r="I1783" s="0" t="n">
        <v>0.01</v>
      </c>
      <c r="J1783" s="0" t="n">
        <v>1000</v>
      </c>
      <c r="K1783" s="0" t="n">
        <v>0.57</v>
      </c>
      <c r="L1783" s="0" t="n">
        <v>81.36</v>
      </c>
      <c r="M1783" s="0" t="n">
        <v>80.86</v>
      </c>
      <c r="N1783" s="0" t="n">
        <v>81.2</v>
      </c>
      <c r="O1783" s="0" t="n">
        <v>81.36</v>
      </c>
      <c r="P1783" s="0" t="n">
        <v>0</v>
      </c>
      <c r="Q1783" s="0" t="n">
        <v>0</v>
      </c>
      <c r="R1783" s="0" t="n">
        <v>0</v>
      </c>
      <c r="S1783" s="0" t="n">
        <v>82.42</v>
      </c>
      <c r="T1783" s="0" t="n">
        <v>80.99</v>
      </c>
      <c r="U1783" s="0" t="n">
        <v>80.99</v>
      </c>
      <c r="V1783" s="0" t="n">
        <v>82.78</v>
      </c>
      <c r="W1783" s="0" t="n">
        <v>145885</v>
      </c>
      <c r="X1783" s="0" t="n">
        <v>81.56</v>
      </c>
      <c r="Y1783" s="0" t="n">
        <v>81.8</v>
      </c>
      <c r="Z1783" s="0" t="n">
        <v>24</v>
      </c>
      <c r="AA1783" s="0" t="n">
        <v>175000</v>
      </c>
      <c r="AB1783" s="0" t="n">
        <v>813.6</v>
      </c>
      <c r="AC1783" s="0" t="n">
        <v>0</v>
      </c>
      <c r="AD1783" s="0" t="s">
        <v>99</v>
      </c>
      <c r="AE1783" s="0" t="s">
        <v>99</v>
      </c>
      <c r="AH1783" s="0" t="n">
        <v>6</v>
      </c>
      <c r="AI1783" s="0" t="s">
        <v>2133</v>
      </c>
      <c r="AJ1783" s="0" t="s">
        <v>32112</v>
      </c>
      <c r="AK1783" s="0" t="s">
        <v>31135</v>
      </c>
      <c r="AL1783" s="0" t="s">
        <v>2112</v>
      </c>
    </row>
    <row r="1784" customFormat="false" ht="15" hidden="false" customHeight="false" outlineLevel="0" collapsed="false">
      <c r="A1784" s="0" t="s">
        <v>35843</v>
      </c>
      <c r="B1784" s="0" t="s">
        <v>35844</v>
      </c>
      <c r="C1784" s="0" t="s">
        <v>25452</v>
      </c>
      <c r="D1784" s="0" t="s">
        <v>25452</v>
      </c>
      <c r="E1784" s="0" t="s">
        <v>35845</v>
      </c>
      <c r="F1784" s="0" t="s">
        <v>498</v>
      </c>
      <c r="G1784" s="0" t="n">
        <v>3</v>
      </c>
      <c r="H1784" s="0" t="n">
        <v>1</v>
      </c>
      <c r="I1784" s="0" t="n">
        <v>0.01</v>
      </c>
      <c r="J1784" s="0" t="n">
        <v>1000</v>
      </c>
      <c r="K1784" s="0" t="n">
        <v>0.13</v>
      </c>
      <c r="L1784" s="0" t="n">
        <v>74.9</v>
      </c>
      <c r="M1784" s="0" t="n">
        <v>74.8</v>
      </c>
      <c r="N1784" s="0" t="n">
        <v>74.56</v>
      </c>
      <c r="O1784" s="0" t="n">
        <v>74.9</v>
      </c>
      <c r="P1784" s="0" t="n">
        <v>0</v>
      </c>
      <c r="Q1784" s="0" t="n">
        <v>0</v>
      </c>
      <c r="R1784" s="0" t="n">
        <v>0</v>
      </c>
      <c r="S1784" s="0" t="n">
        <v>74.42</v>
      </c>
      <c r="T1784" s="0" t="n">
        <v>75.08</v>
      </c>
      <c r="U1784" s="0" t="n">
        <v>73.9</v>
      </c>
      <c r="V1784" s="0" t="n">
        <v>75.1</v>
      </c>
      <c r="W1784" s="0" t="n">
        <v>186062</v>
      </c>
      <c r="X1784" s="0" t="n">
        <v>74.49</v>
      </c>
      <c r="Y1784" s="0" t="n">
        <v>74.9</v>
      </c>
      <c r="Z1784" s="0" t="n">
        <v>41</v>
      </c>
      <c r="AA1784" s="0" t="n">
        <v>150000</v>
      </c>
      <c r="AB1784" s="0" t="n">
        <v>749</v>
      </c>
      <c r="AC1784" s="0" t="n">
        <v>0</v>
      </c>
      <c r="AD1784" s="0" t="s">
        <v>99</v>
      </c>
      <c r="AE1784" s="0" t="s">
        <v>99</v>
      </c>
      <c r="AH1784" s="0" t="n">
        <v>6</v>
      </c>
      <c r="AI1784" s="0" t="s">
        <v>2133</v>
      </c>
      <c r="AJ1784" s="0" t="s">
        <v>32112</v>
      </c>
      <c r="AK1784" s="0" t="s">
        <v>31135</v>
      </c>
      <c r="AL1784" s="0" t="s">
        <v>2112</v>
      </c>
    </row>
    <row r="1785" customFormat="false" ht="15" hidden="false" customHeight="false" outlineLevel="0" collapsed="false">
      <c r="A1785" s="0" t="s">
        <v>35846</v>
      </c>
      <c r="B1785" s="0" t="s">
        <v>35847</v>
      </c>
      <c r="C1785" s="0" t="s">
        <v>35848</v>
      </c>
      <c r="D1785" s="0" t="s">
        <v>35848</v>
      </c>
      <c r="E1785" s="0" t="s">
        <v>35849</v>
      </c>
      <c r="F1785" s="0" t="s">
        <v>498</v>
      </c>
      <c r="G1785" s="0" t="n">
        <v>3</v>
      </c>
      <c r="H1785" s="0" t="n">
        <v>1</v>
      </c>
      <c r="I1785" s="0" t="n">
        <v>0.01</v>
      </c>
      <c r="J1785" s="0" t="n">
        <v>1000</v>
      </c>
      <c r="K1785" s="0" t="n">
        <v>1.18</v>
      </c>
      <c r="L1785" s="0" t="n">
        <v>88.38</v>
      </c>
      <c r="M1785" s="0" t="n">
        <v>87.36</v>
      </c>
      <c r="N1785" s="0" t="n">
        <v>89.06</v>
      </c>
      <c r="O1785" s="0" t="n">
        <v>88.31</v>
      </c>
      <c r="P1785" s="0" t="n">
        <v>0</v>
      </c>
      <c r="Q1785" s="0" t="n">
        <v>0</v>
      </c>
      <c r="R1785" s="0" t="n">
        <v>0</v>
      </c>
      <c r="S1785" s="0" t="n">
        <v>88.25</v>
      </c>
      <c r="T1785" s="0" t="n">
        <v>88.1</v>
      </c>
      <c r="U1785" s="0" t="n">
        <v>88.1</v>
      </c>
      <c r="V1785" s="0" t="n">
        <v>88.38</v>
      </c>
      <c r="W1785" s="0" t="n">
        <v>68837</v>
      </c>
      <c r="X1785" s="0" t="n">
        <v>87.55</v>
      </c>
      <c r="Y1785" s="0" t="n">
        <v>95.24</v>
      </c>
      <c r="Z1785" s="0" t="n">
        <v>7</v>
      </c>
      <c r="AA1785" s="0" t="n">
        <v>43052</v>
      </c>
      <c r="AB1785" s="0" t="n">
        <v>29165.4</v>
      </c>
      <c r="AC1785" s="0" t="n">
        <v>0</v>
      </c>
      <c r="AD1785" s="0" t="s">
        <v>99</v>
      </c>
      <c r="AE1785" s="0" t="s">
        <v>99</v>
      </c>
      <c r="AH1785" s="0" t="n">
        <v>6</v>
      </c>
      <c r="AI1785" s="0" t="s">
        <v>2133</v>
      </c>
      <c r="AJ1785" s="0" t="s">
        <v>32112</v>
      </c>
      <c r="AK1785" s="0" t="s">
        <v>31135</v>
      </c>
      <c r="AL1785" s="0" t="s">
        <v>2112</v>
      </c>
    </row>
    <row r="1786" customFormat="false" ht="15" hidden="false" customHeight="false" outlineLevel="0" collapsed="false">
      <c r="A1786" s="0" t="s">
        <v>35850</v>
      </c>
      <c r="B1786" s="0" t="s">
        <v>35851</v>
      </c>
      <c r="C1786" s="0" t="s">
        <v>25231</v>
      </c>
      <c r="D1786" s="0" t="s">
        <v>25231</v>
      </c>
      <c r="E1786" s="0" t="s">
        <v>35852</v>
      </c>
      <c r="F1786" s="0" t="s">
        <v>498</v>
      </c>
      <c r="G1786" s="0" t="n">
        <v>3</v>
      </c>
      <c r="H1786" s="0" t="n">
        <v>1</v>
      </c>
      <c r="I1786" s="0" t="n">
        <v>0.01</v>
      </c>
      <c r="J1786" s="0" t="n">
        <v>400</v>
      </c>
      <c r="K1786" s="0" t="n">
        <v>-0.01</v>
      </c>
      <c r="L1786" s="0" t="n">
        <v>94</v>
      </c>
      <c r="M1786" s="0" t="n">
        <v>94.03</v>
      </c>
      <c r="N1786" s="0" t="n">
        <v>94</v>
      </c>
      <c r="O1786" s="0" t="n">
        <v>94</v>
      </c>
      <c r="P1786" s="0" t="n">
        <v>0</v>
      </c>
      <c r="Q1786" s="0" t="n">
        <v>0</v>
      </c>
      <c r="R1786" s="0" t="n">
        <v>0</v>
      </c>
      <c r="S1786" s="0" t="n">
        <v>94.01</v>
      </c>
      <c r="T1786" s="0" t="n">
        <v>94.28</v>
      </c>
      <c r="U1786" s="0" t="n">
        <v>93.54</v>
      </c>
      <c r="V1786" s="0" t="n">
        <v>94.43</v>
      </c>
      <c r="W1786" s="0" t="n">
        <v>100774</v>
      </c>
      <c r="X1786" s="0" t="n">
        <v>93.84</v>
      </c>
      <c r="Y1786" s="0" t="n">
        <v>94</v>
      </c>
      <c r="Z1786" s="0" t="n">
        <v>24</v>
      </c>
      <c r="AA1786" s="0" t="n">
        <v>1500000</v>
      </c>
      <c r="AB1786" s="0" t="n">
        <v>1880</v>
      </c>
      <c r="AC1786" s="0" t="n">
        <v>0</v>
      </c>
      <c r="AD1786" s="0" t="s">
        <v>99</v>
      </c>
      <c r="AE1786" s="0" t="s">
        <v>99</v>
      </c>
      <c r="AH1786" s="0" t="n">
        <v>6</v>
      </c>
      <c r="AI1786" s="0" t="s">
        <v>2133</v>
      </c>
      <c r="AJ1786" s="0" t="s">
        <v>32112</v>
      </c>
      <c r="AK1786" s="0" t="s">
        <v>31135</v>
      </c>
      <c r="AL1786" s="0" t="s">
        <v>2112</v>
      </c>
    </row>
    <row r="1787" customFormat="false" ht="15" hidden="false" customHeight="false" outlineLevel="0" collapsed="false">
      <c r="A1787" s="0" t="s">
        <v>35853</v>
      </c>
      <c r="B1787" s="0" t="s">
        <v>35854</v>
      </c>
      <c r="C1787" s="0" t="s">
        <v>27085</v>
      </c>
      <c r="D1787" s="0" t="s">
        <v>27085</v>
      </c>
      <c r="E1787" s="0" t="s">
        <v>35855</v>
      </c>
      <c r="F1787" s="0" t="s">
        <v>498</v>
      </c>
      <c r="G1787" s="0" t="n">
        <v>3</v>
      </c>
      <c r="H1787" s="0" t="n">
        <v>1</v>
      </c>
      <c r="I1787" s="0" t="n">
        <v>0.01</v>
      </c>
      <c r="J1787" s="0" t="n">
        <v>500</v>
      </c>
      <c r="K1787" s="0" t="n">
        <v>0.15</v>
      </c>
      <c r="L1787" s="0" t="n">
        <v>94.99</v>
      </c>
      <c r="M1787" s="0" t="n">
        <v>94.85</v>
      </c>
      <c r="N1787" s="0" t="n">
        <v>94.72</v>
      </c>
      <c r="O1787" s="0" t="n">
        <v>94.99</v>
      </c>
      <c r="P1787" s="0" t="n">
        <v>0</v>
      </c>
      <c r="Q1787" s="0" t="n">
        <v>0</v>
      </c>
      <c r="R1787" s="0" t="n">
        <v>0</v>
      </c>
      <c r="S1787" s="0" t="n">
        <v>95.07</v>
      </c>
      <c r="T1787" s="0" t="n">
        <v>94.87</v>
      </c>
      <c r="U1787" s="0" t="n">
        <v>94.87</v>
      </c>
      <c r="V1787" s="0" t="n">
        <v>95.34</v>
      </c>
      <c r="W1787" s="0" t="n">
        <v>45160</v>
      </c>
      <c r="X1787" s="0" t="n">
        <v>94.99</v>
      </c>
      <c r="Y1787" s="0" t="n">
        <v>95</v>
      </c>
      <c r="Z1787" s="0" t="n">
        <v>26</v>
      </c>
      <c r="AA1787" s="0" t="n">
        <v>1500000</v>
      </c>
      <c r="AB1787" s="0" t="n">
        <v>1424.85</v>
      </c>
      <c r="AC1787" s="0" t="n">
        <v>0</v>
      </c>
      <c r="AD1787" s="0" t="s">
        <v>99</v>
      </c>
      <c r="AE1787" s="0" t="s">
        <v>99</v>
      </c>
      <c r="AH1787" s="0" t="n">
        <v>6</v>
      </c>
      <c r="AI1787" s="0" t="s">
        <v>2133</v>
      </c>
      <c r="AJ1787" s="0" t="s">
        <v>32112</v>
      </c>
      <c r="AK1787" s="0" t="s">
        <v>31135</v>
      </c>
      <c r="AL1787" s="0" t="s">
        <v>2112</v>
      </c>
    </row>
    <row r="1788" customFormat="false" ht="15" hidden="false" customHeight="false" outlineLevel="0" collapsed="false">
      <c r="A1788" s="0" t="s">
        <v>35856</v>
      </c>
      <c r="B1788" s="0" t="s">
        <v>35857</v>
      </c>
      <c r="C1788" s="0" t="s">
        <v>22474</v>
      </c>
      <c r="D1788" s="0" t="s">
        <v>22474</v>
      </c>
      <c r="E1788" s="0" t="s">
        <v>35858</v>
      </c>
      <c r="F1788" s="0" t="s">
        <v>498</v>
      </c>
      <c r="G1788" s="0" t="n">
        <v>3</v>
      </c>
      <c r="H1788" s="0" t="n">
        <v>1</v>
      </c>
      <c r="I1788" s="0" t="n">
        <v>0.01</v>
      </c>
      <c r="J1788" s="0" t="n">
        <v>1000</v>
      </c>
      <c r="K1788" s="0" t="n">
        <v>-0.31</v>
      </c>
      <c r="L1788" s="0" t="n">
        <v>85.45</v>
      </c>
      <c r="M1788" s="0" t="n">
        <v>85.72</v>
      </c>
      <c r="N1788" s="0" t="n">
        <v>85.75</v>
      </c>
      <c r="O1788" s="0" t="n">
        <v>85.45</v>
      </c>
      <c r="P1788" s="0" t="n">
        <v>0</v>
      </c>
      <c r="Q1788" s="0" t="n">
        <v>0</v>
      </c>
      <c r="R1788" s="0" t="n">
        <v>0</v>
      </c>
      <c r="S1788" s="0" t="n">
        <v>85.34</v>
      </c>
      <c r="T1788" s="0" t="n">
        <v>85.74</v>
      </c>
      <c r="U1788" s="0" t="n">
        <v>85.07</v>
      </c>
      <c r="V1788" s="0" t="n">
        <v>85.74</v>
      </c>
      <c r="W1788" s="0" t="n">
        <v>4465991</v>
      </c>
      <c r="X1788" s="0" t="n">
        <v>85.42</v>
      </c>
      <c r="Y1788" s="0" t="n">
        <v>85.45</v>
      </c>
      <c r="Z1788" s="0" t="n">
        <v>105</v>
      </c>
      <c r="AA1788" s="0" t="n">
        <v>2000000</v>
      </c>
      <c r="AB1788" s="0" t="n">
        <v>11108.5</v>
      </c>
      <c r="AC1788" s="0" t="n">
        <v>0</v>
      </c>
      <c r="AD1788" s="0" t="s">
        <v>99</v>
      </c>
      <c r="AE1788" s="0" t="s">
        <v>99</v>
      </c>
      <c r="AH1788" s="0" t="n">
        <v>6</v>
      </c>
      <c r="AI1788" s="0" t="s">
        <v>2133</v>
      </c>
      <c r="AJ1788" s="0" t="s">
        <v>32112</v>
      </c>
      <c r="AK1788" s="0" t="s">
        <v>31135</v>
      </c>
      <c r="AL1788" s="0" t="s">
        <v>2112</v>
      </c>
    </row>
    <row r="1789" customFormat="false" ht="15" hidden="false" customHeight="false" outlineLevel="0" collapsed="false">
      <c r="A1789" s="0" t="s">
        <v>35859</v>
      </c>
      <c r="B1789" s="0" t="s">
        <v>35860</v>
      </c>
      <c r="C1789" s="0" t="s">
        <v>19029</v>
      </c>
      <c r="D1789" s="0" t="s">
        <v>19029</v>
      </c>
      <c r="E1789" s="0" t="s">
        <v>35861</v>
      </c>
      <c r="F1789" s="0" t="s">
        <v>498</v>
      </c>
      <c r="G1789" s="0" t="n">
        <v>3</v>
      </c>
      <c r="H1789" s="0" t="n">
        <v>1</v>
      </c>
      <c r="I1789" s="0" t="n">
        <v>0.01</v>
      </c>
      <c r="J1789" s="0" t="n">
        <v>1000</v>
      </c>
      <c r="K1789" s="0" t="n">
        <v>-0.11</v>
      </c>
      <c r="L1789" s="0" t="n">
        <v>91.37</v>
      </c>
      <c r="M1789" s="0" t="n">
        <v>91.43</v>
      </c>
      <c r="N1789" s="0" t="n">
        <v>91.37</v>
      </c>
      <c r="O1789" s="0" t="n">
        <v>91.29</v>
      </c>
      <c r="P1789" s="0" t="n">
        <v>0</v>
      </c>
      <c r="Q1789" s="0" t="n">
        <v>0</v>
      </c>
      <c r="R1789" s="0" t="n">
        <v>0</v>
      </c>
      <c r="S1789" s="0" t="n">
        <v>91.39</v>
      </c>
      <c r="T1789" s="0" t="n">
        <v>92.2</v>
      </c>
      <c r="U1789" s="0" t="n">
        <v>91.16</v>
      </c>
      <c r="V1789" s="0" t="n">
        <v>92.2</v>
      </c>
      <c r="W1789" s="0" t="n">
        <v>2424500</v>
      </c>
      <c r="X1789" s="0" t="n">
        <v>91.27</v>
      </c>
      <c r="Y1789" s="0" t="n">
        <v>91.33</v>
      </c>
      <c r="Z1789" s="0" t="n">
        <v>121</v>
      </c>
      <c r="AA1789" s="0" t="n">
        <v>3000000</v>
      </c>
      <c r="AB1789" s="0" t="n">
        <v>9137</v>
      </c>
      <c r="AC1789" s="0" t="n">
        <v>0</v>
      </c>
      <c r="AD1789" s="0" t="s">
        <v>99</v>
      </c>
      <c r="AE1789" s="0" t="s">
        <v>99</v>
      </c>
      <c r="AH1789" s="0" t="n">
        <v>800</v>
      </c>
      <c r="AI1789" s="0" t="s">
        <v>2133</v>
      </c>
      <c r="AJ1789" s="0" t="s">
        <v>32112</v>
      </c>
      <c r="AK1789" s="0" t="s">
        <v>31135</v>
      </c>
      <c r="AL1789" s="0" t="s">
        <v>2112</v>
      </c>
    </row>
    <row r="1790" customFormat="false" ht="15" hidden="false" customHeight="false" outlineLevel="0" collapsed="false">
      <c r="A1790" s="0" t="s">
        <v>35862</v>
      </c>
      <c r="B1790" s="0" t="s">
        <v>35863</v>
      </c>
      <c r="C1790" s="0" t="s">
        <v>21071</v>
      </c>
      <c r="D1790" s="0" t="s">
        <v>21071</v>
      </c>
      <c r="E1790" s="0" t="s">
        <v>21073</v>
      </c>
      <c r="F1790" s="0" t="s">
        <v>498</v>
      </c>
      <c r="G1790" s="0" t="n">
        <v>3</v>
      </c>
      <c r="H1790" s="0" t="n">
        <v>1</v>
      </c>
      <c r="I1790" s="0" t="n">
        <v>0.01</v>
      </c>
      <c r="J1790" s="0" t="n">
        <v>1000</v>
      </c>
      <c r="K1790" s="0" t="n">
        <v>0.38</v>
      </c>
      <c r="L1790" s="0" t="n">
        <v>99.24</v>
      </c>
      <c r="M1790" s="0" t="n">
        <v>98.86</v>
      </c>
      <c r="N1790" s="0" t="n">
        <v>98.86</v>
      </c>
      <c r="O1790" s="0" t="n">
        <v>99.25</v>
      </c>
      <c r="P1790" s="0" t="n">
        <v>0</v>
      </c>
      <c r="Q1790" s="0" t="n">
        <v>0</v>
      </c>
      <c r="R1790" s="0" t="n">
        <v>0</v>
      </c>
      <c r="S1790" s="0" t="n">
        <v>98.96</v>
      </c>
      <c r="T1790" s="0" t="n">
        <v>98.96</v>
      </c>
      <c r="U1790" s="0" t="n">
        <v>98.85</v>
      </c>
      <c r="V1790" s="0" t="n">
        <v>99.34</v>
      </c>
      <c r="W1790" s="0" t="n">
        <v>1258795</v>
      </c>
      <c r="X1790" s="0" t="n">
        <v>99.06</v>
      </c>
      <c r="Y1790" s="0" t="n">
        <v>99.24</v>
      </c>
      <c r="Z1790" s="0" t="n">
        <v>98</v>
      </c>
      <c r="AA1790" s="0" t="n">
        <v>1000000</v>
      </c>
      <c r="AB1790" s="0" t="n">
        <v>9924</v>
      </c>
      <c r="AC1790" s="0" t="n">
        <v>0</v>
      </c>
      <c r="AD1790" s="0" t="s">
        <v>99</v>
      </c>
      <c r="AE1790" s="0" t="s">
        <v>99</v>
      </c>
      <c r="AH1790" s="0" t="n">
        <v>800</v>
      </c>
      <c r="AI1790" s="0" t="s">
        <v>2133</v>
      </c>
      <c r="AJ1790" s="0" t="s">
        <v>32112</v>
      </c>
      <c r="AK1790" s="0" t="s">
        <v>31135</v>
      </c>
      <c r="AL1790" s="0" t="s">
        <v>2112</v>
      </c>
    </row>
    <row r="1791" customFormat="false" ht="15" hidden="false" customHeight="false" outlineLevel="0" collapsed="false">
      <c r="A1791" s="0" t="s">
        <v>35864</v>
      </c>
      <c r="B1791" s="0" t="s">
        <v>35865</v>
      </c>
      <c r="C1791" s="0" t="s">
        <v>35866</v>
      </c>
      <c r="D1791" s="0" t="s">
        <v>35866</v>
      </c>
      <c r="E1791" s="0" t="s">
        <v>35867</v>
      </c>
      <c r="F1791" s="0" t="s">
        <v>1987</v>
      </c>
      <c r="G1791" s="0" t="n">
        <v>2</v>
      </c>
      <c r="H1791" s="0" t="n">
        <v>1</v>
      </c>
      <c r="I1791" s="0" t="n">
        <v>0.01</v>
      </c>
      <c r="J1791" s="0" t="n">
        <v>1000</v>
      </c>
      <c r="K1791" s="0" t="n">
        <v>-0.44</v>
      </c>
      <c r="L1791" s="0" t="n">
        <v>84.57</v>
      </c>
      <c r="M1791" s="0" t="n">
        <v>84.94</v>
      </c>
      <c r="N1791" s="0" t="n">
        <v>86.54</v>
      </c>
      <c r="O1791" s="0" t="n">
        <v>84.57</v>
      </c>
      <c r="P1791" s="0" t="n">
        <v>0</v>
      </c>
      <c r="Q1791" s="0" t="n">
        <v>0</v>
      </c>
      <c r="R1791" s="0" t="n">
        <v>0</v>
      </c>
      <c r="S1791" s="0" t="n">
        <v>85.08</v>
      </c>
      <c r="T1791" s="0" t="n">
        <v>84.93</v>
      </c>
      <c r="U1791" s="0" t="n">
        <v>84.35</v>
      </c>
      <c r="V1791" s="0" t="n">
        <v>85.47</v>
      </c>
      <c r="W1791" s="0" t="n">
        <v>23822</v>
      </c>
      <c r="X1791" s="0" t="n">
        <v>84.47</v>
      </c>
      <c r="Y1791" s="0" t="n">
        <v>84.57</v>
      </c>
      <c r="Z1791" s="0" t="n">
        <v>10</v>
      </c>
      <c r="AA1791" s="0" t="n">
        <v>5000000</v>
      </c>
      <c r="AB1791" s="0" t="n">
        <v>845.7</v>
      </c>
      <c r="AC1791" s="0" t="n">
        <v>0</v>
      </c>
      <c r="AD1791" s="0" t="s">
        <v>99</v>
      </c>
      <c r="AE1791" s="0" t="s">
        <v>99</v>
      </c>
      <c r="AH1791" s="0" t="n">
        <v>6</v>
      </c>
      <c r="AI1791" s="0" t="s">
        <v>2133</v>
      </c>
      <c r="AJ1791" s="0" t="s">
        <v>32112</v>
      </c>
      <c r="AK1791" s="0" t="s">
        <v>31143</v>
      </c>
      <c r="AL1791" s="0" t="s">
        <v>2112</v>
      </c>
    </row>
    <row r="1792" customFormat="false" ht="15" hidden="false" customHeight="false" outlineLevel="0" collapsed="false">
      <c r="A1792" s="0" t="s">
        <v>35868</v>
      </c>
      <c r="B1792" s="0" t="s">
        <v>35869</v>
      </c>
      <c r="C1792" s="0" t="s">
        <v>24424</v>
      </c>
      <c r="D1792" s="0" t="s">
        <v>24424</v>
      </c>
      <c r="E1792" s="0" t="s">
        <v>35870</v>
      </c>
      <c r="F1792" s="0" t="s">
        <v>1987</v>
      </c>
      <c r="G1792" s="0" t="n">
        <v>2</v>
      </c>
      <c r="H1792" s="0" t="n">
        <v>1</v>
      </c>
      <c r="I1792" s="0" t="n">
        <v>0.01</v>
      </c>
      <c r="J1792" s="0" t="n">
        <v>1000</v>
      </c>
      <c r="K1792" s="0" t="n">
        <v>0</v>
      </c>
      <c r="L1792" s="0" t="n">
        <v>0</v>
      </c>
      <c r="M1792" s="0" t="n">
        <v>77.81</v>
      </c>
      <c r="N1792" s="0" t="n">
        <v>76.01</v>
      </c>
      <c r="O1792" s="0" t="n">
        <v>77.81</v>
      </c>
      <c r="P1792" s="0" t="n">
        <v>0</v>
      </c>
      <c r="Q1792" s="0" t="n">
        <v>0</v>
      </c>
      <c r="R1792" s="0" t="n">
        <v>0</v>
      </c>
      <c r="S1792" s="0" t="n">
        <v>0</v>
      </c>
      <c r="T1792" s="0" t="n">
        <v>0</v>
      </c>
      <c r="U1792" s="0" t="n">
        <v>0</v>
      </c>
      <c r="V1792" s="0" t="n">
        <v>0</v>
      </c>
      <c r="W1792" s="0" t="n">
        <v>0</v>
      </c>
      <c r="X1792" s="0" t="n">
        <v>76.49</v>
      </c>
      <c r="Y1792" s="0" t="n">
        <v>77.89</v>
      </c>
      <c r="Z1792" s="0" t="n">
        <v>0</v>
      </c>
      <c r="AA1792" s="0" t="n">
        <v>5000000</v>
      </c>
      <c r="AB1792" s="0" t="n">
        <v>0</v>
      </c>
      <c r="AC1792" s="0" t="n">
        <v>0</v>
      </c>
      <c r="AD1792" s="0" t="s">
        <v>99</v>
      </c>
      <c r="AE1792" s="0" t="s">
        <v>99</v>
      </c>
      <c r="AH1792" s="0" t="n">
        <v>6</v>
      </c>
      <c r="AI1792" s="0" t="s">
        <v>2133</v>
      </c>
      <c r="AJ1792" s="0" t="s">
        <v>32112</v>
      </c>
      <c r="AK1792" s="0" t="s">
        <v>31143</v>
      </c>
      <c r="AL1792" s="0" t="s">
        <v>2112</v>
      </c>
    </row>
    <row r="1793" customFormat="false" ht="15" hidden="false" customHeight="false" outlineLevel="0" collapsed="false">
      <c r="A1793" s="0" t="s">
        <v>35871</v>
      </c>
      <c r="B1793" s="0" t="s">
        <v>35872</v>
      </c>
      <c r="C1793" s="0" t="s">
        <v>35873</v>
      </c>
      <c r="D1793" s="0" t="s">
        <v>35873</v>
      </c>
      <c r="E1793" s="0" t="s">
        <v>35874</v>
      </c>
      <c r="F1793" s="0" t="s">
        <v>1987</v>
      </c>
      <c r="G1793" s="0" t="n">
        <v>2</v>
      </c>
      <c r="H1793" s="0" t="n">
        <v>1</v>
      </c>
      <c r="I1793" s="0" t="n">
        <v>0.01</v>
      </c>
      <c r="J1793" s="0" t="n">
        <v>1000</v>
      </c>
      <c r="K1793" s="0" t="n">
        <v>0.8</v>
      </c>
      <c r="L1793" s="0" t="n">
        <v>85.7</v>
      </c>
      <c r="M1793" s="0" t="n">
        <v>85.02</v>
      </c>
      <c r="N1793" s="0" t="n">
        <v>83.11</v>
      </c>
      <c r="O1793" s="0" t="n">
        <v>85.7</v>
      </c>
      <c r="P1793" s="0" t="n">
        <v>0</v>
      </c>
      <c r="Q1793" s="0" t="n">
        <v>0</v>
      </c>
      <c r="R1793" s="0" t="n">
        <v>0</v>
      </c>
      <c r="S1793" s="0" t="n">
        <v>85.7</v>
      </c>
      <c r="T1793" s="0" t="n">
        <v>85.7</v>
      </c>
      <c r="U1793" s="0" t="n">
        <v>85.7</v>
      </c>
      <c r="V1793" s="0" t="n">
        <v>85.7</v>
      </c>
      <c r="W1793" s="0" t="n">
        <v>857</v>
      </c>
      <c r="X1793" s="0" t="n">
        <v>84.59</v>
      </c>
      <c r="Y1793" s="0" t="n">
        <v>84.6</v>
      </c>
      <c r="Z1793" s="0" t="n">
        <v>1</v>
      </c>
      <c r="AA1793" s="0" t="n">
        <v>5000000</v>
      </c>
      <c r="AB1793" s="0" t="n">
        <v>857</v>
      </c>
      <c r="AC1793" s="0" t="n">
        <v>0</v>
      </c>
      <c r="AD1793" s="0" t="s">
        <v>99</v>
      </c>
      <c r="AE1793" s="0" t="s">
        <v>99</v>
      </c>
      <c r="AH1793" s="0" t="n">
        <v>6</v>
      </c>
      <c r="AI1793" s="0" t="s">
        <v>2133</v>
      </c>
      <c r="AJ1793" s="0" t="s">
        <v>32112</v>
      </c>
      <c r="AK1793" s="0" t="s">
        <v>31143</v>
      </c>
      <c r="AL1793" s="0" t="s">
        <v>2112</v>
      </c>
    </row>
    <row r="1794" customFormat="false" ht="15" hidden="false" customHeight="false" outlineLevel="0" collapsed="false">
      <c r="A1794" s="0" t="s">
        <v>35875</v>
      </c>
      <c r="B1794" s="0" t="s">
        <v>35876</v>
      </c>
      <c r="C1794" s="0" t="s">
        <v>21330</v>
      </c>
      <c r="D1794" s="0" t="s">
        <v>21330</v>
      </c>
      <c r="E1794" s="0" t="s">
        <v>35877</v>
      </c>
      <c r="F1794" s="0" t="s">
        <v>498</v>
      </c>
      <c r="G1794" s="0" t="n">
        <v>3</v>
      </c>
      <c r="H1794" s="0" t="n">
        <v>1</v>
      </c>
      <c r="I1794" s="0" t="n">
        <v>0.01</v>
      </c>
      <c r="J1794" s="0" t="n">
        <v>1000</v>
      </c>
      <c r="K1794" s="0" t="n">
        <v>0.2</v>
      </c>
      <c r="L1794" s="0" t="n">
        <v>94.72</v>
      </c>
      <c r="M1794" s="0" t="n">
        <v>94.47</v>
      </c>
      <c r="N1794" s="0" t="n">
        <v>94.1</v>
      </c>
      <c r="O1794" s="0" t="n">
        <v>94.72</v>
      </c>
      <c r="P1794" s="0" t="n">
        <v>0</v>
      </c>
      <c r="Q1794" s="0" t="n">
        <v>0</v>
      </c>
      <c r="R1794" s="0" t="n">
        <v>0</v>
      </c>
      <c r="S1794" s="0" t="n">
        <v>94.7</v>
      </c>
      <c r="T1794" s="0" t="n">
        <v>94.51</v>
      </c>
      <c r="U1794" s="0" t="n">
        <v>94.08</v>
      </c>
      <c r="V1794" s="0" t="n">
        <v>95.22</v>
      </c>
      <c r="W1794" s="0" t="n">
        <v>214016</v>
      </c>
      <c r="X1794" s="0" t="n">
        <v>94.72</v>
      </c>
      <c r="Y1794" s="0" t="n">
        <v>94.85</v>
      </c>
      <c r="Z1794" s="0" t="n">
        <v>62</v>
      </c>
      <c r="AA1794" s="0" t="n">
        <v>10000000</v>
      </c>
      <c r="AB1794" s="0" t="n">
        <v>9472</v>
      </c>
      <c r="AC1794" s="0" t="n">
        <v>0</v>
      </c>
      <c r="AD1794" s="0" t="s">
        <v>99</v>
      </c>
      <c r="AE1794" s="0" t="s">
        <v>99</v>
      </c>
      <c r="AH1794" s="0" t="n">
        <v>6</v>
      </c>
      <c r="AI1794" s="0" t="s">
        <v>2133</v>
      </c>
      <c r="AJ1794" s="0" t="s">
        <v>32112</v>
      </c>
      <c r="AK1794" s="0" t="s">
        <v>31135</v>
      </c>
      <c r="AL1794" s="0" t="s">
        <v>2112</v>
      </c>
    </row>
    <row r="1795" customFormat="false" ht="15" hidden="false" customHeight="false" outlineLevel="0" collapsed="false">
      <c r="A1795" s="0" t="s">
        <v>35878</v>
      </c>
      <c r="B1795" s="0" t="s">
        <v>35879</v>
      </c>
      <c r="C1795" s="0" t="s">
        <v>35880</v>
      </c>
      <c r="D1795" s="0" t="s">
        <v>35880</v>
      </c>
      <c r="E1795" s="0" t="s">
        <v>35881</v>
      </c>
      <c r="F1795" s="0" t="s">
        <v>498</v>
      </c>
      <c r="G1795" s="0" t="n">
        <v>3</v>
      </c>
      <c r="H1795" s="0" t="n">
        <v>1</v>
      </c>
      <c r="I1795" s="0" t="n">
        <v>0.01</v>
      </c>
      <c r="J1795" s="0" t="n">
        <v>1000</v>
      </c>
      <c r="K1795" s="0" t="n">
        <v>1.63</v>
      </c>
      <c r="L1795" s="0" t="n">
        <v>91.55</v>
      </c>
      <c r="M1795" s="0" t="n">
        <v>90.08</v>
      </c>
      <c r="N1795" s="0" t="n">
        <v>89.9</v>
      </c>
      <c r="O1795" s="0" t="n">
        <v>91.55</v>
      </c>
      <c r="P1795" s="0" t="n">
        <v>0</v>
      </c>
      <c r="Q1795" s="0" t="n">
        <v>0</v>
      </c>
      <c r="R1795" s="0" t="n">
        <v>0</v>
      </c>
      <c r="S1795" s="0" t="n">
        <v>91.64</v>
      </c>
      <c r="T1795" s="0" t="n">
        <v>90.57</v>
      </c>
      <c r="U1795" s="0" t="n">
        <v>90.57</v>
      </c>
      <c r="V1795" s="0" t="n">
        <v>94.98</v>
      </c>
      <c r="W1795" s="0" t="n">
        <v>73310</v>
      </c>
      <c r="X1795" s="0" t="n">
        <v>90.65</v>
      </c>
      <c r="Y1795" s="0" t="n">
        <v>91.98</v>
      </c>
      <c r="Z1795" s="0" t="n">
        <v>7</v>
      </c>
      <c r="AA1795" s="0" t="n">
        <v>250000</v>
      </c>
      <c r="AB1795" s="0" t="n">
        <v>63169.5</v>
      </c>
      <c r="AC1795" s="0" t="n">
        <v>0</v>
      </c>
      <c r="AD1795" s="0" t="s">
        <v>99</v>
      </c>
      <c r="AE1795" s="0" t="s">
        <v>99</v>
      </c>
      <c r="AH1795" s="0" t="n">
        <v>6</v>
      </c>
      <c r="AI1795" s="0" t="s">
        <v>2133</v>
      </c>
      <c r="AJ1795" s="0" t="s">
        <v>32112</v>
      </c>
      <c r="AK1795" s="0" t="s">
        <v>31135</v>
      </c>
      <c r="AL1795" s="0" t="s">
        <v>2112</v>
      </c>
    </row>
    <row r="1796" customFormat="false" ht="15" hidden="false" customHeight="false" outlineLevel="0" collapsed="false">
      <c r="A1796" s="0" t="s">
        <v>35882</v>
      </c>
      <c r="B1796" s="0" t="s">
        <v>35883</v>
      </c>
      <c r="C1796" s="0" t="s">
        <v>21851</v>
      </c>
      <c r="D1796" s="0" t="s">
        <v>21851</v>
      </c>
      <c r="E1796" s="0" t="s">
        <v>35884</v>
      </c>
      <c r="F1796" s="0" t="s">
        <v>498</v>
      </c>
      <c r="G1796" s="0" t="n">
        <v>3</v>
      </c>
      <c r="H1796" s="0" t="n">
        <v>1</v>
      </c>
      <c r="I1796" s="0" t="n">
        <v>0.01</v>
      </c>
      <c r="J1796" s="0" t="n">
        <v>1000</v>
      </c>
      <c r="K1796" s="0" t="n">
        <v>0</v>
      </c>
      <c r="L1796" s="0" t="n">
        <v>0</v>
      </c>
      <c r="M1796" s="0" t="n">
        <v>0</v>
      </c>
      <c r="N1796" s="0" t="n">
        <v>0</v>
      </c>
      <c r="O1796" s="0" t="n">
        <v>0</v>
      </c>
      <c r="P1796" s="0" t="n">
        <v>0</v>
      </c>
      <c r="Q1796" s="0" t="n">
        <v>0</v>
      </c>
      <c r="R1796" s="0" t="n">
        <v>0</v>
      </c>
      <c r="S1796" s="0" t="n">
        <v>0</v>
      </c>
      <c r="T1796" s="0" t="n">
        <v>0</v>
      </c>
      <c r="U1796" s="0" t="n">
        <v>0</v>
      </c>
      <c r="V1796" s="0" t="n">
        <v>0</v>
      </c>
      <c r="W1796" s="0" t="n">
        <v>0</v>
      </c>
      <c r="X1796" s="0" t="n">
        <v>93.03</v>
      </c>
      <c r="Y1796" s="0" t="n">
        <v>0</v>
      </c>
      <c r="Z1796" s="0" t="n">
        <v>0</v>
      </c>
      <c r="AA1796" s="0" t="n">
        <v>250000</v>
      </c>
      <c r="AB1796" s="0" t="n">
        <v>0</v>
      </c>
      <c r="AC1796" s="0" t="n">
        <v>0</v>
      </c>
      <c r="AD1796" s="0" t="s">
        <v>99</v>
      </c>
      <c r="AE1796" s="0" t="s">
        <v>99</v>
      </c>
      <c r="AH1796" s="0" t="n">
        <v>6</v>
      </c>
      <c r="AI1796" s="0" t="s">
        <v>2133</v>
      </c>
      <c r="AJ1796" s="0" t="s">
        <v>32112</v>
      </c>
      <c r="AK1796" s="0" t="s">
        <v>31135</v>
      </c>
      <c r="AL1796" s="0" t="s">
        <v>2112</v>
      </c>
    </row>
    <row r="1797" customFormat="false" ht="15" hidden="false" customHeight="false" outlineLevel="0" collapsed="false">
      <c r="A1797" s="0" t="s">
        <v>35885</v>
      </c>
      <c r="B1797" s="0" t="s">
        <v>35886</v>
      </c>
      <c r="C1797" s="0" t="s">
        <v>22172</v>
      </c>
      <c r="D1797" s="0" t="s">
        <v>22172</v>
      </c>
      <c r="E1797" s="0" t="s">
        <v>35887</v>
      </c>
      <c r="F1797" s="0" t="s">
        <v>498</v>
      </c>
      <c r="G1797" s="0" t="n">
        <v>3</v>
      </c>
      <c r="H1797" s="0" t="n">
        <v>1</v>
      </c>
      <c r="I1797" s="0" t="n">
        <v>0.01</v>
      </c>
      <c r="J1797" s="0" t="n">
        <v>1000</v>
      </c>
      <c r="K1797" s="0" t="n">
        <v>-0.27</v>
      </c>
      <c r="L1797" s="0" t="n">
        <v>98.69</v>
      </c>
      <c r="M1797" s="0" t="n">
        <v>98.96</v>
      </c>
      <c r="N1797" s="0" t="n">
        <v>98.49</v>
      </c>
      <c r="O1797" s="0" t="n">
        <v>98.69</v>
      </c>
      <c r="P1797" s="0" t="n">
        <v>0</v>
      </c>
      <c r="Q1797" s="0" t="n">
        <v>0</v>
      </c>
      <c r="R1797" s="0" t="n">
        <v>0</v>
      </c>
      <c r="S1797" s="0" t="n">
        <v>98.9</v>
      </c>
      <c r="T1797" s="0" t="n">
        <v>98.96</v>
      </c>
      <c r="U1797" s="0" t="n">
        <v>98.2</v>
      </c>
      <c r="V1797" s="0" t="n">
        <v>98.96</v>
      </c>
      <c r="W1797" s="0" t="n">
        <v>53407</v>
      </c>
      <c r="X1797" s="0" t="n">
        <v>98.51</v>
      </c>
      <c r="Y1797" s="0" t="n">
        <v>98.69</v>
      </c>
      <c r="Z1797" s="0" t="n">
        <v>12</v>
      </c>
      <c r="AA1797" s="0" t="n">
        <v>400000</v>
      </c>
      <c r="AB1797" s="0" t="n">
        <v>986.9</v>
      </c>
      <c r="AC1797" s="0" t="n">
        <v>0</v>
      </c>
      <c r="AD1797" s="0" t="s">
        <v>99</v>
      </c>
      <c r="AE1797" s="0" t="s">
        <v>99</v>
      </c>
      <c r="AH1797" s="0" t="n">
        <v>6</v>
      </c>
      <c r="AI1797" s="0" t="s">
        <v>2133</v>
      </c>
      <c r="AJ1797" s="0" t="s">
        <v>32112</v>
      </c>
      <c r="AK1797" s="0" t="s">
        <v>31135</v>
      </c>
      <c r="AL1797" s="0" t="s">
        <v>2112</v>
      </c>
    </row>
    <row r="1798" customFormat="false" ht="15" hidden="false" customHeight="false" outlineLevel="0" collapsed="false">
      <c r="A1798" s="0" t="s">
        <v>35888</v>
      </c>
      <c r="B1798" s="0" t="s">
        <v>35889</v>
      </c>
      <c r="C1798" s="0" t="s">
        <v>17804</v>
      </c>
      <c r="D1798" s="0" t="s">
        <v>17804</v>
      </c>
      <c r="E1798" s="0" t="s">
        <v>35890</v>
      </c>
      <c r="F1798" s="0" t="s">
        <v>498</v>
      </c>
      <c r="G1798" s="0" t="n">
        <v>2</v>
      </c>
      <c r="H1798" s="0" t="n">
        <v>1</v>
      </c>
      <c r="I1798" s="0" t="n">
        <v>0.01</v>
      </c>
      <c r="J1798" s="0" t="n">
        <v>1000</v>
      </c>
      <c r="K1798" s="0" t="n">
        <v>-0.05</v>
      </c>
      <c r="L1798" s="0" t="n">
        <v>97</v>
      </c>
      <c r="M1798" s="0" t="n">
        <v>97.04</v>
      </c>
      <c r="N1798" s="0" t="n">
        <v>96.68</v>
      </c>
      <c r="O1798" s="0" t="n">
        <v>97</v>
      </c>
      <c r="P1798" s="0" t="n">
        <v>0</v>
      </c>
      <c r="Q1798" s="0" t="n">
        <v>0</v>
      </c>
      <c r="R1798" s="0" t="n">
        <v>0</v>
      </c>
      <c r="S1798" s="0" t="n">
        <v>96.95</v>
      </c>
      <c r="T1798" s="0" t="n">
        <v>96.93</v>
      </c>
      <c r="U1798" s="0" t="n">
        <v>96.93</v>
      </c>
      <c r="V1798" s="0" t="n">
        <v>97.08</v>
      </c>
      <c r="W1798" s="0" t="n">
        <v>505347</v>
      </c>
      <c r="X1798" s="0" t="n">
        <v>96.92</v>
      </c>
      <c r="Y1798" s="0" t="n">
        <v>97.06</v>
      </c>
      <c r="Z1798" s="0" t="n">
        <v>38</v>
      </c>
      <c r="AA1798" s="0" t="n">
        <v>1750000</v>
      </c>
      <c r="AB1798" s="0" t="n">
        <v>4850</v>
      </c>
      <c r="AC1798" s="0" t="n">
        <v>0</v>
      </c>
      <c r="AD1798" s="0" t="s">
        <v>99</v>
      </c>
      <c r="AE1798" s="0" t="s">
        <v>99</v>
      </c>
      <c r="AH1798" s="0" t="n">
        <v>6</v>
      </c>
      <c r="AI1798" s="0" t="s">
        <v>2133</v>
      </c>
      <c r="AJ1798" s="0" t="s">
        <v>32112</v>
      </c>
      <c r="AK1798" s="0" t="s">
        <v>31135</v>
      </c>
      <c r="AL1798" s="0" t="s">
        <v>2112</v>
      </c>
    </row>
    <row r="1799" customFormat="false" ht="15" hidden="false" customHeight="false" outlineLevel="0" collapsed="false">
      <c r="A1799" s="0" t="s">
        <v>35891</v>
      </c>
      <c r="B1799" s="0" t="s">
        <v>35892</v>
      </c>
      <c r="C1799" s="0" t="s">
        <v>25285</v>
      </c>
      <c r="D1799" s="0" t="s">
        <v>25285</v>
      </c>
      <c r="E1799" s="0" t="s">
        <v>35893</v>
      </c>
      <c r="F1799" s="0" t="s">
        <v>498</v>
      </c>
      <c r="G1799" s="0" t="n">
        <v>2</v>
      </c>
      <c r="H1799" s="0" t="n">
        <v>1</v>
      </c>
      <c r="I1799" s="0" t="n">
        <v>0.01</v>
      </c>
      <c r="J1799" s="0" t="n">
        <v>1000</v>
      </c>
      <c r="K1799" s="0" t="n">
        <v>-0.87</v>
      </c>
      <c r="L1799" s="0" t="n">
        <v>69.13</v>
      </c>
      <c r="M1799" s="0" t="n">
        <v>69.75</v>
      </c>
      <c r="N1799" s="0" t="n">
        <v>69.41</v>
      </c>
      <c r="O1799" s="0" t="n">
        <v>69.13</v>
      </c>
      <c r="P1799" s="0" t="n">
        <v>0</v>
      </c>
      <c r="Q1799" s="0" t="n">
        <v>0</v>
      </c>
      <c r="R1799" s="0" t="n">
        <v>0</v>
      </c>
      <c r="S1799" s="0" t="n">
        <v>69.03</v>
      </c>
      <c r="T1799" s="0" t="n">
        <v>68.72</v>
      </c>
      <c r="U1799" s="0" t="n">
        <v>68.29</v>
      </c>
      <c r="V1799" s="0" t="n">
        <v>69.68</v>
      </c>
      <c r="W1799" s="0" t="n">
        <v>528082</v>
      </c>
      <c r="X1799" s="0" t="n">
        <v>69.11</v>
      </c>
      <c r="Y1799" s="0" t="n">
        <v>69.13</v>
      </c>
      <c r="Z1799" s="0" t="n">
        <v>71</v>
      </c>
      <c r="AA1799" s="0" t="n">
        <v>1500000</v>
      </c>
      <c r="AB1799" s="0" t="n">
        <v>1382.6</v>
      </c>
      <c r="AC1799" s="0" t="n">
        <v>0</v>
      </c>
      <c r="AD1799" s="0" t="s">
        <v>99</v>
      </c>
      <c r="AE1799" s="0" t="s">
        <v>99</v>
      </c>
      <c r="AH1799" s="0" t="n">
        <v>6</v>
      </c>
      <c r="AI1799" s="0" t="s">
        <v>2133</v>
      </c>
      <c r="AJ1799" s="0" t="s">
        <v>32112</v>
      </c>
      <c r="AK1799" s="0" t="s">
        <v>31135</v>
      </c>
      <c r="AL1799" s="0" t="s">
        <v>2112</v>
      </c>
    </row>
    <row r="1800" customFormat="false" ht="15" hidden="false" customHeight="false" outlineLevel="0" collapsed="false">
      <c r="A1800" s="0" t="s">
        <v>35894</v>
      </c>
      <c r="B1800" s="0" t="s">
        <v>35895</v>
      </c>
      <c r="C1800" s="0" t="s">
        <v>35896</v>
      </c>
      <c r="D1800" s="0" t="s">
        <v>35896</v>
      </c>
      <c r="E1800" s="0" t="s">
        <v>35897</v>
      </c>
      <c r="F1800" s="0" t="s">
        <v>1987</v>
      </c>
      <c r="G1800" s="0" t="n">
        <v>3</v>
      </c>
      <c r="H1800" s="0" t="n">
        <v>1</v>
      </c>
      <c r="I1800" s="0" t="n">
        <v>0.01</v>
      </c>
      <c r="J1800" s="0" t="n">
        <v>1000</v>
      </c>
      <c r="K1800" s="0" t="n">
        <v>0</v>
      </c>
      <c r="L1800" s="0" t="n">
        <v>0</v>
      </c>
      <c r="M1800" s="0" t="n">
        <v>100.01</v>
      </c>
      <c r="N1800" s="0" t="n">
        <v>0</v>
      </c>
      <c r="O1800" s="0" t="n">
        <v>100.01</v>
      </c>
      <c r="P1800" s="0" t="n">
        <v>0</v>
      </c>
      <c r="Q1800" s="0" t="n">
        <v>0</v>
      </c>
      <c r="R1800" s="0" t="n">
        <v>0</v>
      </c>
      <c r="S1800" s="0" t="n">
        <v>0</v>
      </c>
      <c r="T1800" s="0" t="n">
        <v>0</v>
      </c>
      <c r="U1800" s="0" t="n">
        <v>0</v>
      </c>
      <c r="V1800" s="0" t="n">
        <v>0</v>
      </c>
      <c r="W1800" s="0" t="n">
        <v>0</v>
      </c>
      <c r="X1800" s="0" t="n">
        <v>0</v>
      </c>
      <c r="Y1800" s="0" t="n">
        <v>0</v>
      </c>
      <c r="Z1800" s="0" t="n">
        <v>0</v>
      </c>
      <c r="AA1800" s="0" t="n">
        <v>2000000</v>
      </c>
      <c r="AB1800" s="0" t="n">
        <v>0</v>
      </c>
      <c r="AC1800" s="0" t="n">
        <v>0</v>
      </c>
      <c r="AD1800" s="0" t="s">
        <v>99</v>
      </c>
      <c r="AE1800" s="0" t="s">
        <v>99</v>
      </c>
      <c r="AH1800" s="0" t="n">
        <v>800</v>
      </c>
      <c r="AI1800" s="0" t="s">
        <v>2133</v>
      </c>
      <c r="AJ1800" s="0" t="s">
        <v>32112</v>
      </c>
      <c r="AK1800" s="0" t="s">
        <v>31143</v>
      </c>
      <c r="AL1800" s="0" t="s">
        <v>2112</v>
      </c>
    </row>
    <row r="1801" customFormat="false" ht="15" hidden="false" customHeight="false" outlineLevel="0" collapsed="false">
      <c r="A1801" s="0" t="s">
        <v>35898</v>
      </c>
      <c r="B1801" s="0" t="s">
        <v>35899</v>
      </c>
      <c r="C1801" s="0" t="s">
        <v>25122</v>
      </c>
      <c r="D1801" s="0" t="s">
        <v>25122</v>
      </c>
      <c r="E1801" s="0" t="s">
        <v>35900</v>
      </c>
      <c r="F1801" s="0" t="s">
        <v>498</v>
      </c>
      <c r="G1801" s="0" t="n">
        <v>3</v>
      </c>
      <c r="H1801" s="0" t="n">
        <v>1</v>
      </c>
      <c r="I1801" s="0" t="n">
        <v>0.01</v>
      </c>
      <c r="J1801" s="0" t="n">
        <v>1000</v>
      </c>
      <c r="K1801" s="0" t="n">
        <v>-0.14</v>
      </c>
      <c r="L1801" s="0" t="n">
        <v>99.6</v>
      </c>
      <c r="M1801" s="0" t="n">
        <v>99.74</v>
      </c>
      <c r="N1801" s="0" t="n">
        <v>99.64</v>
      </c>
      <c r="O1801" s="0" t="n">
        <v>99.55</v>
      </c>
      <c r="P1801" s="0" t="n">
        <v>0</v>
      </c>
      <c r="Q1801" s="0" t="n">
        <v>0</v>
      </c>
      <c r="R1801" s="0" t="n">
        <v>0</v>
      </c>
      <c r="S1801" s="0" t="n">
        <v>99.57</v>
      </c>
      <c r="T1801" s="0" t="n">
        <v>99.69</v>
      </c>
      <c r="U1801" s="0" t="n">
        <v>99.3</v>
      </c>
      <c r="V1801" s="0" t="n">
        <v>99.69</v>
      </c>
      <c r="W1801" s="0" t="n">
        <v>3485011</v>
      </c>
      <c r="X1801" s="0" t="n">
        <v>99.52</v>
      </c>
      <c r="Y1801" s="0" t="n">
        <v>99.59</v>
      </c>
      <c r="Z1801" s="0" t="n">
        <v>119</v>
      </c>
      <c r="AA1801" s="0" t="n">
        <v>17000000</v>
      </c>
      <c r="AB1801" s="0" t="n">
        <v>2988</v>
      </c>
      <c r="AC1801" s="0" t="n">
        <v>0</v>
      </c>
      <c r="AD1801" s="0" t="s">
        <v>99</v>
      </c>
      <c r="AE1801" s="0" t="s">
        <v>99</v>
      </c>
      <c r="AH1801" s="0" t="n">
        <v>800</v>
      </c>
      <c r="AI1801" s="0" t="s">
        <v>2133</v>
      </c>
      <c r="AJ1801" s="0" t="s">
        <v>32112</v>
      </c>
      <c r="AK1801" s="0" t="s">
        <v>31135</v>
      </c>
      <c r="AL1801" s="0" t="s">
        <v>2112</v>
      </c>
    </row>
    <row r="1802" customFormat="false" ht="15" hidden="false" customHeight="false" outlineLevel="0" collapsed="false">
      <c r="A1802" s="0" t="s">
        <v>35901</v>
      </c>
      <c r="B1802" s="0" t="s">
        <v>35902</v>
      </c>
      <c r="C1802" s="0" t="s">
        <v>35903</v>
      </c>
      <c r="D1802" s="0" t="s">
        <v>35903</v>
      </c>
      <c r="E1802" s="0" t="s">
        <v>35904</v>
      </c>
      <c r="F1802" s="0" t="s">
        <v>498</v>
      </c>
      <c r="G1802" s="0" t="n">
        <v>3</v>
      </c>
      <c r="H1802" s="0" t="n">
        <v>1</v>
      </c>
      <c r="I1802" s="0" t="n">
        <v>0.01</v>
      </c>
      <c r="J1802" s="0" t="n">
        <v>1000</v>
      </c>
      <c r="K1802" s="0" t="n">
        <v>0</v>
      </c>
      <c r="L1802" s="0" t="n">
        <v>0</v>
      </c>
      <c r="M1802" s="0" t="n">
        <v>0</v>
      </c>
      <c r="N1802" s="0" t="n">
        <v>0</v>
      </c>
      <c r="O1802" s="0" t="n">
        <v>0</v>
      </c>
      <c r="P1802" s="0" t="n">
        <v>0</v>
      </c>
      <c r="Q1802" s="0" t="n">
        <v>0</v>
      </c>
      <c r="R1802" s="0" t="n">
        <v>0</v>
      </c>
      <c r="S1802" s="0" t="n">
        <v>0</v>
      </c>
      <c r="T1802" s="0" t="n">
        <v>0</v>
      </c>
      <c r="U1802" s="0" t="n">
        <v>0</v>
      </c>
      <c r="V1802" s="0" t="n">
        <v>0</v>
      </c>
      <c r="W1802" s="0" t="n">
        <v>0</v>
      </c>
      <c r="X1802" s="0" t="n">
        <v>0</v>
      </c>
      <c r="Y1802" s="0" t="n">
        <v>0</v>
      </c>
      <c r="Z1802" s="0" t="n">
        <v>0</v>
      </c>
      <c r="AA1802" s="0" t="n">
        <v>10000000</v>
      </c>
      <c r="AB1802" s="0" t="n">
        <v>0</v>
      </c>
      <c r="AC1802" s="0" t="n">
        <v>0</v>
      </c>
      <c r="AD1802" s="0" t="s">
        <v>99</v>
      </c>
      <c r="AE1802" s="0" t="s">
        <v>99</v>
      </c>
      <c r="AH1802" s="0" t="n">
        <v>800</v>
      </c>
      <c r="AI1802" s="0" t="s">
        <v>2133</v>
      </c>
      <c r="AJ1802" s="0" t="s">
        <v>32112</v>
      </c>
      <c r="AK1802" s="0" t="s">
        <v>31135</v>
      </c>
      <c r="AL1802" s="0" t="s">
        <v>2112</v>
      </c>
    </row>
    <row r="1803" customFormat="false" ht="15" hidden="false" customHeight="false" outlineLevel="0" collapsed="false">
      <c r="A1803" s="0" t="s">
        <v>35905</v>
      </c>
      <c r="B1803" s="0" t="s">
        <v>35906</v>
      </c>
      <c r="C1803" s="0" t="s">
        <v>35907</v>
      </c>
      <c r="D1803" s="0" t="s">
        <v>35907</v>
      </c>
      <c r="E1803" s="0" t="s">
        <v>35908</v>
      </c>
      <c r="F1803" s="0" t="s">
        <v>498</v>
      </c>
      <c r="G1803" s="0" t="n">
        <v>3</v>
      </c>
      <c r="H1803" s="0" t="n">
        <v>1</v>
      </c>
      <c r="I1803" s="0" t="n">
        <v>0.01</v>
      </c>
      <c r="J1803" s="0" t="n">
        <v>1000</v>
      </c>
      <c r="K1803" s="0" t="n">
        <v>0</v>
      </c>
      <c r="L1803" s="0" t="n">
        <v>0</v>
      </c>
      <c r="M1803" s="0" t="n">
        <v>0</v>
      </c>
      <c r="N1803" s="0" t="n">
        <v>0</v>
      </c>
      <c r="O1803" s="0" t="n">
        <v>0</v>
      </c>
      <c r="P1803" s="0" t="n">
        <v>0</v>
      </c>
      <c r="Q1803" s="0" t="n">
        <v>0</v>
      </c>
      <c r="R1803" s="0" t="n">
        <v>0</v>
      </c>
      <c r="S1803" s="0" t="n">
        <v>0</v>
      </c>
      <c r="T1803" s="0" t="n">
        <v>0</v>
      </c>
      <c r="U1803" s="0" t="n">
        <v>0</v>
      </c>
      <c r="V1803" s="0" t="n">
        <v>0</v>
      </c>
      <c r="W1803" s="0" t="n">
        <v>0</v>
      </c>
      <c r="X1803" s="0" t="n">
        <v>0</v>
      </c>
      <c r="Y1803" s="0" t="n">
        <v>0</v>
      </c>
      <c r="Z1803" s="0" t="n">
        <v>0</v>
      </c>
      <c r="AA1803" s="0" t="n">
        <v>10000000</v>
      </c>
      <c r="AB1803" s="0" t="n">
        <v>0</v>
      </c>
      <c r="AC1803" s="0" t="n">
        <v>0</v>
      </c>
      <c r="AD1803" s="0" t="s">
        <v>99</v>
      </c>
      <c r="AE1803" s="0" t="s">
        <v>99</v>
      </c>
      <c r="AH1803" s="0" t="n">
        <v>800</v>
      </c>
      <c r="AI1803" s="0" t="s">
        <v>2133</v>
      </c>
      <c r="AJ1803" s="0" t="s">
        <v>32112</v>
      </c>
      <c r="AK1803" s="0" t="s">
        <v>31135</v>
      </c>
      <c r="AL1803" s="0" t="s">
        <v>2112</v>
      </c>
    </row>
    <row r="1804" customFormat="false" ht="15" hidden="false" customHeight="false" outlineLevel="0" collapsed="false">
      <c r="A1804" s="0" t="s">
        <v>35909</v>
      </c>
      <c r="B1804" s="0" t="s">
        <v>35910</v>
      </c>
      <c r="C1804" s="0" t="s">
        <v>35911</v>
      </c>
      <c r="D1804" s="0" t="s">
        <v>35911</v>
      </c>
      <c r="E1804" s="0" t="s">
        <v>35912</v>
      </c>
      <c r="F1804" s="0" t="s">
        <v>498</v>
      </c>
      <c r="G1804" s="0" t="n">
        <v>3</v>
      </c>
      <c r="H1804" s="0" t="n">
        <v>1</v>
      </c>
      <c r="I1804" s="0" t="n">
        <v>0.01</v>
      </c>
      <c r="J1804" s="0" t="n">
        <v>1000</v>
      </c>
      <c r="K1804" s="0" t="n">
        <v>0</v>
      </c>
      <c r="L1804" s="0" t="n">
        <v>0</v>
      </c>
      <c r="M1804" s="0" t="n">
        <v>0</v>
      </c>
      <c r="N1804" s="0" t="n">
        <v>0</v>
      </c>
      <c r="O1804" s="0" t="n">
        <v>0</v>
      </c>
      <c r="P1804" s="0" t="n">
        <v>0</v>
      </c>
      <c r="Q1804" s="0" t="n">
        <v>0</v>
      </c>
      <c r="R1804" s="0" t="n">
        <v>0</v>
      </c>
      <c r="S1804" s="0" t="n">
        <v>0</v>
      </c>
      <c r="T1804" s="0" t="n">
        <v>0</v>
      </c>
      <c r="U1804" s="0" t="n">
        <v>0</v>
      </c>
      <c r="V1804" s="0" t="n">
        <v>0</v>
      </c>
      <c r="W1804" s="0" t="n">
        <v>0</v>
      </c>
      <c r="X1804" s="0" t="n">
        <v>0</v>
      </c>
      <c r="Y1804" s="0" t="n">
        <v>0</v>
      </c>
      <c r="Z1804" s="0" t="n">
        <v>0</v>
      </c>
      <c r="AA1804" s="0" t="n">
        <v>10000000</v>
      </c>
      <c r="AB1804" s="0" t="n">
        <v>0</v>
      </c>
      <c r="AC1804" s="0" t="n">
        <v>0</v>
      </c>
      <c r="AD1804" s="0" t="s">
        <v>99</v>
      </c>
      <c r="AE1804" s="0" t="s">
        <v>99</v>
      </c>
      <c r="AH1804" s="0" t="n">
        <v>800</v>
      </c>
      <c r="AI1804" s="0" t="s">
        <v>2133</v>
      </c>
      <c r="AJ1804" s="0" t="s">
        <v>32112</v>
      </c>
      <c r="AK1804" s="0" t="s">
        <v>31135</v>
      </c>
      <c r="AL1804" s="0" t="s">
        <v>2112</v>
      </c>
    </row>
    <row r="1805" customFormat="false" ht="15" hidden="false" customHeight="false" outlineLevel="0" collapsed="false">
      <c r="A1805" s="0" t="s">
        <v>35913</v>
      </c>
      <c r="B1805" s="0" t="s">
        <v>35914</v>
      </c>
      <c r="C1805" s="0" t="s">
        <v>35915</v>
      </c>
      <c r="D1805" s="0" t="s">
        <v>35915</v>
      </c>
      <c r="E1805" s="0" t="s">
        <v>35916</v>
      </c>
      <c r="F1805" s="0" t="s">
        <v>1987</v>
      </c>
      <c r="G1805" s="0" t="n">
        <v>3</v>
      </c>
      <c r="H1805" s="0" t="n">
        <v>1</v>
      </c>
      <c r="I1805" s="0" t="n">
        <v>0.01</v>
      </c>
      <c r="J1805" s="0" t="n">
        <v>1000</v>
      </c>
      <c r="K1805" s="0" t="n">
        <v>0</v>
      </c>
      <c r="L1805" s="0" t="n">
        <v>0</v>
      </c>
      <c r="M1805" s="0" t="n">
        <v>100.01</v>
      </c>
      <c r="N1805" s="0" t="n">
        <v>0</v>
      </c>
      <c r="O1805" s="0" t="n">
        <v>100.01</v>
      </c>
      <c r="P1805" s="0" t="n">
        <v>0</v>
      </c>
      <c r="Q1805" s="0" t="n">
        <v>0</v>
      </c>
      <c r="R1805" s="0" t="n">
        <v>0</v>
      </c>
      <c r="S1805" s="0" t="n">
        <v>0</v>
      </c>
      <c r="T1805" s="0" t="n">
        <v>0</v>
      </c>
      <c r="U1805" s="0" t="n">
        <v>0</v>
      </c>
      <c r="V1805" s="0" t="n">
        <v>0</v>
      </c>
      <c r="W1805" s="0" t="n">
        <v>0</v>
      </c>
      <c r="X1805" s="0" t="n">
        <v>0</v>
      </c>
      <c r="Y1805" s="0" t="n">
        <v>0</v>
      </c>
      <c r="Z1805" s="0" t="n">
        <v>0</v>
      </c>
      <c r="AA1805" s="0" t="n">
        <v>3000000</v>
      </c>
      <c r="AB1805" s="0" t="n">
        <v>0</v>
      </c>
      <c r="AC1805" s="0" t="n">
        <v>0</v>
      </c>
      <c r="AD1805" s="0" t="s">
        <v>99</v>
      </c>
      <c r="AE1805" s="0" t="s">
        <v>99</v>
      </c>
      <c r="AH1805" s="0" t="n">
        <v>800</v>
      </c>
      <c r="AI1805" s="0" t="s">
        <v>2133</v>
      </c>
      <c r="AJ1805" s="0" t="s">
        <v>32112</v>
      </c>
      <c r="AK1805" s="0" t="s">
        <v>31143</v>
      </c>
      <c r="AL1805" s="0" t="s">
        <v>2112</v>
      </c>
    </row>
    <row r="1806" customFormat="false" ht="15" hidden="false" customHeight="false" outlineLevel="0" collapsed="false">
      <c r="A1806" s="0" t="s">
        <v>35917</v>
      </c>
      <c r="B1806" s="0" t="s">
        <v>35918</v>
      </c>
      <c r="C1806" s="0" t="s">
        <v>22110</v>
      </c>
      <c r="D1806" s="0" t="s">
        <v>22110</v>
      </c>
      <c r="E1806" s="0" t="s">
        <v>35919</v>
      </c>
      <c r="F1806" s="0" t="s">
        <v>498</v>
      </c>
      <c r="G1806" s="0" t="n">
        <v>3</v>
      </c>
      <c r="H1806" s="0" t="n">
        <v>1</v>
      </c>
      <c r="I1806" s="0" t="n">
        <v>0.01</v>
      </c>
      <c r="J1806" s="0" t="n">
        <v>1000</v>
      </c>
      <c r="K1806" s="0" t="n">
        <v>-0.77</v>
      </c>
      <c r="L1806" s="0" t="n">
        <v>94.3</v>
      </c>
      <c r="M1806" s="0" t="n">
        <v>95.08</v>
      </c>
      <c r="N1806" s="0" t="n">
        <v>95.3</v>
      </c>
      <c r="O1806" s="0" t="n">
        <v>94.36</v>
      </c>
      <c r="P1806" s="0" t="n">
        <v>0</v>
      </c>
      <c r="Q1806" s="0" t="n">
        <v>0</v>
      </c>
      <c r="R1806" s="0" t="n">
        <v>0</v>
      </c>
      <c r="S1806" s="0" t="n">
        <v>94.83</v>
      </c>
      <c r="T1806" s="0" t="n">
        <v>95.11</v>
      </c>
      <c r="U1806" s="0" t="n">
        <v>94</v>
      </c>
      <c r="V1806" s="0" t="n">
        <v>95.17</v>
      </c>
      <c r="W1806" s="0" t="n">
        <v>1507803</v>
      </c>
      <c r="X1806" s="0" t="n">
        <v>94.14</v>
      </c>
      <c r="Y1806" s="0" t="n">
        <v>94.3</v>
      </c>
      <c r="Z1806" s="0" t="n">
        <v>140</v>
      </c>
      <c r="AA1806" s="0" t="n">
        <v>300000</v>
      </c>
      <c r="AB1806" s="0" t="n">
        <v>7544</v>
      </c>
      <c r="AC1806" s="0" t="n">
        <v>0</v>
      </c>
      <c r="AD1806" s="0" t="s">
        <v>99</v>
      </c>
      <c r="AE1806" s="0" t="s">
        <v>99</v>
      </c>
      <c r="AH1806" s="0" t="n">
        <v>6</v>
      </c>
      <c r="AI1806" s="0" t="s">
        <v>2133</v>
      </c>
      <c r="AJ1806" s="0" t="s">
        <v>32112</v>
      </c>
      <c r="AK1806" s="0" t="s">
        <v>31135</v>
      </c>
      <c r="AL1806" s="0" t="s">
        <v>2112</v>
      </c>
    </row>
    <row r="1807" customFormat="false" ht="15" hidden="false" customHeight="false" outlineLevel="0" collapsed="false">
      <c r="A1807" s="0" t="s">
        <v>35920</v>
      </c>
      <c r="B1807" s="0" t="s">
        <v>35921</v>
      </c>
      <c r="C1807" s="0" t="s">
        <v>35922</v>
      </c>
      <c r="D1807" s="0" t="s">
        <v>35922</v>
      </c>
      <c r="E1807" s="0" t="s">
        <v>35923</v>
      </c>
      <c r="F1807" s="0" t="s">
        <v>498</v>
      </c>
      <c r="G1807" s="0" t="n">
        <v>3</v>
      </c>
      <c r="H1807" s="0" t="n">
        <v>1</v>
      </c>
      <c r="I1807" s="0" t="n">
        <v>0.01</v>
      </c>
      <c r="J1807" s="0" t="n">
        <v>1000000</v>
      </c>
      <c r="K1807" s="0" t="n">
        <v>0</v>
      </c>
      <c r="L1807" s="0" t="n">
        <v>0</v>
      </c>
      <c r="M1807" s="0" t="n">
        <v>0</v>
      </c>
      <c r="N1807" s="0" t="n">
        <v>0</v>
      </c>
      <c r="O1807" s="0" t="n">
        <v>0</v>
      </c>
      <c r="P1807" s="0" t="n">
        <v>0</v>
      </c>
      <c r="Q1807" s="0" t="n">
        <v>0</v>
      </c>
      <c r="R1807" s="0" t="n">
        <v>0</v>
      </c>
      <c r="S1807" s="0" t="n">
        <v>0</v>
      </c>
      <c r="T1807" s="0" t="n">
        <v>0</v>
      </c>
      <c r="U1807" s="0" t="n">
        <v>0</v>
      </c>
      <c r="V1807" s="0" t="n">
        <v>0</v>
      </c>
      <c r="W1807" s="0" t="n">
        <v>0</v>
      </c>
      <c r="X1807" s="0" t="n">
        <v>0</v>
      </c>
      <c r="Y1807" s="0" t="n">
        <v>0</v>
      </c>
      <c r="Z1807" s="0" t="n">
        <v>0</v>
      </c>
      <c r="AA1807" s="0" t="n">
        <v>23070</v>
      </c>
      <c r="AB1807" s="0" t="n">
        <v>0</v>
      </c>
      <c r="AC1807" s="0" t="n">
        <v>0</v>
      </c>
      <c r="AD1807" s="0" t="s">
        <v>99</v>
      </c>
      <c r="AE1807" s="0" t="s">
        <v>99</v>
      </c>
      <c r="AF1807" s="0" t="s">
        <v>30149</v>
      </c>
      <c r="AH1807" s="0" t="n">
        <v>0</v>
      </c>
      <c r="AI1807" s="0" t="s">
        <v>2133</v>
      </c>
      <c r="AJ1807" s="0" t="s">
        <v>32112</v>
      </c>
      <c r="AK1807" s="0" t="s">
        <v>31135</v>
      </c>
      <c r="AL1807" s="0" t="s">
        <v>2112</v>
      </c>
    </row>
    <row r="1808" customFormat="false" ht="15" hidden="false" customHeight="false" outlineLevel="0" collapsed="false">
      <c r="A1808" s="0" t="s">
        <v>35924</v>
      </c>
      <c r="B1808" s="0" t="s">
        <v>35925</v>
      </c>
      <c r="C1808" s="0" t="s">
        <v>26074</v>
      </c>
      <c r="D1808" s="0" t="s">
        <v>26074</v>
      </c>
      <c r="E1808" s="0" t="s">
        <v>35926</v>
      </c>
      <c r="F1808" s="0" t="s">
        <v>498</v>
      </c>
      <c r="G1808" s="0" t="n">
        <v>2</v>
      </c>
      <c r="H1808" s="0" t="n">
        <v>1</v>
      </c>
      <c r="I1808" s="0" t="n">
        <v>0.01</v>
      </c>
      <c r="J1808" s="0" t="n">
        <v>1000</v>
      </c>
      <c r="K1808" s="0" t="n">
        <v>4.5</v>
      </c>
      <c r="L1808" s="0" t="n">
        <v>78.5</v>
      </c>
      <c r="M1808" s="0" t="n">
        <v>75.12</v>
      </c>
      <c r="N1808" s="0" t="n">
        <v>75.3</v>
      </c>
      <c r="O1808" s="0" t="n">
        <v>78.19</v>
      </c>
      <c r="P1808" s="0" t="n">
        <v>0</v>
      </c>
      <c r="Q1808" s="0" t="n">
        <v>0</v>
      </c>
      <c r="R1808" s="0" t="n">
        <v>0</v>
      </c>
      <c r="S1808" s="0" t="n">
        <v>77.82</v>
      </c>
      <c r="T1808" s="0" t="n">
        <v>75.99</v>
      </c>
      <c r="U1808" s="0" t="n">
        <v>75.99</v>
      </c>
      <c r="V1808" s="0" t="n">
        <v>79.72</v>
      </c>
      <c r="W1808" s="0" t="n">
        <v>91050</v>
      </c>
      <c r="X1808" s="0" t="n">
        <v>77.97</v>
      </c>
      <c r="Y1808" s="0" t="n">
        <v>78.47</v>
      </c>
      <c r="Z1808" s="0" t="n">
        <v>23</v>
      </c>
      <c r="AA1808" s="0" t="n">
        <v>500000</v>
      </c>
      <c r="AB1808" s="0" t="n">
        <v>785</v>
      </c>
      <c r="AC1808" s="0" t="n">
        <v>0</v>
      </c>
      <c r="AD1808" s="0" t="s">
        <v>99</v>
      </c>
      <c r="AE1808" s="0" t="s">
        <v>99</v>
      </c>
      <c r="AH1808" s="0" t="n">
        <v>6</v>
      </c>
      <c r="AI1808" s="0" t="s">
        <v>2133</v>
      </c>
      <c r="AJ1808" s="0" t="s">
        <v>32112</v>
      </c>
      <c r="AK1808" s="0" t="s">
        <v>31135</v>
      </c>
      <c r="AL1808" s="0" t="s">
        <v>2112</v>
      </c>
    </row>
    <row r="1809" customFormat="false" ht="15" hidden="false" customHeight="false" outlineLevel="0" collapsed="false">
      <c r="A1809" s="0" t="s">
        <v>35927</v>
      </c>
      <c r="B1809" s="0" t="s">
        <v>35928</v>
      </c>
      <c r="C1809" s="0" t="s">
        <v>35929</v>
      </c>
      <c r="D1809" s="0" t="s">
        <v>35929</v>
      </c>
      <c r="E1809" s="0" t="s">
        <v>35930</v>
      </c>
      <c r="F1809" s="0" t="s">
        <v>498</v>
      </c>
      <c r="G1809" s="0" t="n">
        <v>3</v>
      </c>
      <c r="H1809" s="0" t="n">
        <v>1</v>
      </c>
      <c r="I1809" s="0" t="n">
        <v>0.01</v>
      </c>
      <c r="J1809" s="0" t="n">
        <v>536</v>
      </c>
      <c r="K1809" s="0" t="n">
        <v>0.34</v>
      </c>
      <c r="L1809" s="0" t="n">
        <v>91.39</v>
      </c>
      <c r="M1809" s="0" t="n">
        <v>91.08</v>
      </c>
      <c r="N1809" s="0" t="n">
        <v>89.09</v>
      </c>
      <c r="O1809" s="0" t="n">
        <v>91.39</v>
      </c>
      <c r="P1809" s="0" t="n">
        <v>0</v>
      </c>
      <c r="Q1809" s="0" t="n">
        <v>0</v>
      </c>
      <c r="R1809" s="0" t="n">
        <v>0</v>
      </c>
      <c r="S1809" s="0" t="n">
        <v>91.39</v>
      </c>
      <c r="T1809" s="0" t="n">
        <v>91.38</v>
      </c>
      <c r="U1809" s="0" t="n">
        <v>91.38</v>
      </c>
      <c r="V1809" s="0" t="n">
        <v>91.39</v>
      </c>
      <c r="W1809" s="0" t="n">
        <v>3919</v>
      </c>
      <c r="X1809" s="0" t="n">
        <v>87.4</v>
      </c>
      <c r="Y1809" s="0" t="n">
        <v>91.39</v>
      </c>
      <c r="Z1809" s="0" t="n">
        <v>3</v>
      </c>
      <c r="AA1809" s="0" t="n">
        <v>8014</v>
      </c>
      <c r="AB1809" s="0" t="n">
        <v>489.85</v>
      </c>
      <c r="AC1809" s="0" t="n">
        <v>0</v>
      </c>
      <c r="AD1809" s="0" t="s">
        <v>99</v>
      </c>
      <c r="AE1809" s="0" t="s">
        <v>99</v>
      </c>
      <c r="AH1809" s="0" t="n">
        <v>6</v>
      </c>
      <c r="AI1809" s="0" t="s">
        <v>2133</v>
      </c>
      <c r="AJ1809" s="0" t="s">
        <v>32112</v>
      </c>
      <c r="AK1809" s="0" t="s">
        <v>31135</v>
      </c>
      <c r="AL1809" s="0" t="s">
        <v>2112</v>
      </c>
    </row>
    <row r="1810" customFormat="false" ht="15" hidden="false" customHeight="false" outlineLevel="0" collapsed="false">
      <c r="A1810" s="0" t="s">
        <v>35931</v>
      </c>
      <c r="B1810" s="0" t="s">
        <v>35932</v>
      </c>
      <c r="C1810" s="0" t="s">
        <v>18792</v>
      </c>
      <c r="D1810" s="0" t="s">
        <v>18792</v>
      </c>
      <c r="E1810" s="0" t="s">
        <v>35933</v>
      </c>
      <c r="F1810" s="0" t="s">
        <v>498</v>
      </c>
      <c r="G1810" s="0" t="n">
        <v>3</v>
      </c>
      <c r="H1810" s="0" t="n">
        <v>1</v>
      </c>
      <c r="I1810" s="0" t="n">
        <v>0.01</v>
      </c>
      <c r="J1810" s="0" t="n">
        <v>1000</v>
      </c>
      <c r="K1810" s="0" t="n">
        <v>0.47</v>
      </c>
      <c r="L1810" s="0" t="n">
        <v>85</v>
      </c>
      <c r="M1810" s="0" t="n">
        <v>84.6</v>
      </c>
      <c r="N1810" s="0" t="n">
        <v>84.11</v>
      </c>
      <c r="O1810" s="0" t="n">
        <v>84.68</v>
      </c>
      <c r="P1810" s="0" t="n">
        <v>0</v>
      </c>
      <c r="Q1810" s="0" t="n">
        <v>0</v>
      </c>
      <c r="R1810" s="0" t="n">
        <v>0</v>
      </c>
      <c r="S1810" s="0" t="n">
        <v>84.54</v>
      </c>
      <c r="T1810" s="0" t="n">
        <v>84.65</v>
      </c>
      <c r="U1810" s="0" t="n">
        <v>84.02</v>
      </c>
      <c r="V1810" s="0" t="n">
        <v>85</v>
      </c>
      <c r="W1810" s="0" t="n">
        <v>187683</v>
      </c>
      <c r="X1810" s="0" t="n">
        <v>84.45</v>
      </c>
      <c r="Y1810" s="0" t="n">
        <v>85</v>
      </c>
      <c r="Z1810" s="0" t="n">
        <v>30</v>
      </c>
      <c r="AA1810" s="0" t="n">
        <v>400000</v>
      </c>
      <c r="AB1810" s="0" t="n">
        <v>850</v>
      </c>
      <c r="AC1810" s="0" t="n">
        <v>0</v>
      </c>
      <c r="AD1810" s="0" t="s">
        <v>99</v>
      </c>
      <c r="AE1810" s="0" t="s">
        <v>99</v>
      </c>
      <c r="AF1810" s="0" t="s">
        <v>30149</v>
      </c>
      <c r="AH1810" s="0" t="n">
        <v>0</v>
      </c>
      <c r="AI1810" s="0" t="s">
        <v>2133</v>
      </c>
      <c r="AJ1810" s="0" t="s">
        <v>32112</v>
      </c>
      <c r="AK1810" s="0" t="s">
        <v>31135</v>
      </c>
      <c r="AL1810" s="0" t="s">
        <v>2112</v>
      </c>
    </row>
    <row r="1811" customFormat="false" ht="15" hidden="false" customHeight="false" outlineLevel="0" collapsed="false">
      <c r="A1811" s="0" t="s">
        <v>35934</v>
      </c>
      <c r="B1811" s="0" t="s">
        <v>35935</v>
      </c>
      <c r="C1811" s="0" t="s">
        <v>21408</v>
      </c>
      <c r="D1811" s="0" t="s">
        <v>21408</v>
      </c>
      <c r="E1811" s="0" t="s">
        <v>35936</v>
      </c>
      <c r="F1811" s="0" t="s">
        <v>498</v>
      </c>
      <c r="G1811" s="0" t="n">
        <v>3</v>
      </c>
      <c r="H1811" s="0" t="n">
        <v>1</v>
      </c>
      <c r="I1811" s="0" t="n">
        <v>0.01</v>
      </c>
      <c r="J1811" s="0" t="n">
        <v>1000</v>
      </c>
      <c r="K1811" s="0" t="n">
        <v>1</v>
      </c>
      <c r="L1811" s="0" t="n">
        <v>100.44</v>
      </c>
      <c r="M1811" s="0" t="n">
        <v>99.6</v>
      </c>
      <c r="N1811" s="0" t="n">
        <v>99.49</v>
      </c>
      <c r="O1811" s="0" t="n">
        <v>100.44</v>
      </c>
      <c r="P1811" s="0" t="n">
        <v>0</v>
      </c>
      <c r="Q1811" s="0" t="n">
        <v>0</v>
      </c>
      <c r="R1811" s="0" t="n">
        <v>0</v>
      </c>
      <c r="S1811" s="0" t="n">
        <v>99.99</v>
      </c>
      <c r="T1811" s="0" t="n">
        <v>99.62</v>
      </c>
      <c r="U1811" s="0" t="n">
        <v>99.37</v>
      </c>
      <c r="V1811" s="0" t="n">
        <v>100.98</v>
      </c>
      <c r="W1811" s="0" t="n">
        <v>247968</v>
      </c>
      <c r="X1811" s="0" t="n">
        <v>100.44</v>
      </c>
      <c r="Y1811" s="0" t="n">
        <v>100.45</v>
      </c>
      <c r="Z1811" s="0" t="n">
        <v>74</v>
      </c>
      <c r="AA1811" s="0" t="n">
        <v>300000</v>
      </c>
      <c r="AB1811" s="0" t="n">
        <v>7030.8</v>
      </c>
      <c r="AC1811" s="0" t="n">
        <v>0</v>
      </c>
      <c r="AD1811" s="0" t="s">
        <v>99</v>
      </c>
      <c r="AE1811" s="0" t="s">
        <v>99</v>
      </c>
      <c r="AH1811" s="0" t="n">
        <v>800</v>
      </c>
      <c r="AI1811" s="0" t="s">
        <v>2133</v>
      </c>
      <c r="AJ1811" s="0" t="s">
        <v>32112</v>
      </c>
      <c r="AK1811" s="0" t="s">
        <v>31135</v>
      </c>
      <c r="AL1811" s="0" t="s">
        <v>2112</v>
      </c>
    </row>
    <row r="1812" customFormat="false" ht="15" hidden="false" customHeight="false" outlineLevel="0" collapsed="false">
      <c r="A1812" s="0" t="s">
        <v>35937</v>
      </c>
      <c r="B1812" s="0" t="s">
        <v>35938</v>
      </c>
      <c r="C1812" s="0" t="s">
        <v>26453</v>
      </c>
      <c r="D1812" s="0" t="s">
        <v>26453</v>
      </c>
      <c r="E1812" s="0" t="s">
        <v>35939</v>
      </c>
      <c r="F1812" s="0" t="s">
        <v>498</v>
      </c>
      <c r="G1812" s="0" t="n">
        <v>3</v>
      </c>
      <c r="H1812" s="0" t="n">
        <v>1</v>
      </c>
      <c r="I1812" s="0" t="n">
        <v>0.01</v>
      </c>
      <c r="J1812" s="0" t="n">
        <v>1000</v>
      </c>
      <c r="K1812" s="0" t="n">
        <v>0.14</v>
      </c>
      <c r="L1812" s="0" t="n">
        <v>99.91</v>
      </c>
      <c r="M1812" s="0" t="n">
        <v>99.71</v>
      </c>
      <c r="N1812" s="0" t="n">
        <v>99.72</v>
      </c>
      <c r="O1812" s="0" t="n">
        <v>99.91</v>
      </c>
      <c r="P1812" s="0" t="n">
        <v>0</v>
      </c>
      <c r="Q1812" s="0" t="n">
        <v>0</v>
      </c>
      <c r="R1812" s="0" t="n">
        <v>0</v>
      </c>
      <c r="S1812" s="0" t="n">
        <v>99.87</v>
      </c>
      <c r="T1812" s="0" t="n">
        <v>99.1</v>
      </c>
      <c r="U1812" s="0" t="n">
        <v>99.01</v>
      </c>
      <c r="V1812" s="0" t="n">
        <v>100</v>
      </c>
      <c r="W1812" s="0" t="n">
        <v>1115591</v>
      </c>
      <c r="X1812" s="0" t="n">
        <v>99.71</v>
      </c>
      <c r="Y1812" s="0" t="n">
        <v>99.89</v>
      </c>
      <c r="Z1812" s="0" t="n">
        <v>167</v>
      </c>
      <c r="AA1812" s="0" t="n">
        <v>400000</v>
      </c>
      <c r="AB1812" s="0" t="n">
        <v>999.1</v>
      </c>
      <c r="AC1812" s="0" t="n">
        <v>0</v>
      </c>
      <c r="AD1812" s="0" t="s">
        <v>99</v>
      </c>
      <c r="AE1812" s="0" t="s">
        <v>99</v>
      </c>
      <c r="AH1812" s="0" t="n">
        <v>800</v>
      </c>
      <c r="AI1812" s="0" t="s">
        <v>2133</v>
      </c>
      <c r="AJ1812" s="0" t="s">
        <v>32112</v>
      </c>
      <c r="AK1812" s="0" t="s">
        <v>31135</v>
      </c>
      <c r="AL1812" s="0" t="s">
        <v>2112</v>
      </c>
    </row>
    <row r="1813" customFormat="false" ht="15" hidden="false" customHeight="false" outlineLevel="0" collapsed="false">
      <c r="A1813" s="0" t="s">
        <v>35940</v>
      </c>
      <c r="B1813" s="0" t="s">
        <v>35941</v>
      </c>
      <c r="C1813" s="0" t="s">
        <v>22822</v>
      </c>
      <c r="D1813" s="0" t="s">
        <v>22822</v>
      </c>
      <c r="E1813" s="0" t="s">
        <v>35942</v>
      </c>
      <c r="F1813" s="0" t="s">
        <v>498</v>
      </c>
      <c r="G1813" s="0" t="n">
        <v>3</v>
      </c>
      <c r="H1813" s="0" t="n">
        <v>1</v>
      </c>
      <c r="I1813" s="0" t="n">
        <v>0.01</v>
      </c>
      <c r="J1813" s="0" t="n">
        <v>1000</v>
      </c>
      <c r="K1813" s="0" t="n">
        <v>-0.28</v>
      </c>
      <c r="L1813" s="0" t="n">
        <v>95.83</v>
      </c>
      <c r="M1813" s="0" t="n">
        <v>96.1</v>
      </c>
      <c r="N1813" s="0" t="n">
        <v>95.9</v>
      </c>
      <c r="O1813" s="0" t="n">
        <v>95.8</v>
      </c>
      <c r="P1813" s="0" t="n">
        <v>0</v>
      </c>
      <c r="Q1813" s="0" t="n">
        <v>0</v>
      </c>
      <c r="R1813" s="0" t="n">
        <v>0</v>
      </c>
      <c r="S1813" s="0" t="n">
        <v>95.5</v>
      </c>
      <c r="T1813" s="0" t="n">
        <v>96.79</v>
      </c>
      <c r="U1813" s="0" t="n">
        <v>94.7</v>
      </c>
      <c r="V1813" s="0" t="n">
        <v>96.79</v>
      </c>
      <c r="W1813" s="0" t="n">
        <v>273139</v>
      </c>
      <c r="X1813" s="0" t="n">
        <v>95.61</v>
      </c>
      <c r="Y1813" s="0" t="n">
        <v>95.83</v>
      </c>
      <c r="Z1813" s="0" t="n">
        <v>91</v>
      </c>
      <c r="AA1813" s="0" t="n">
        <v>350000</v>
      </c>
      <c r="AB1813" s="0" t="n">
        <v>1916.6</v>
      </c>
      <c r="AC1813" s="0" t="n">
        <v>0</v>
      </c>
      <c r="AD1813" s="0" t="s">
        <v>99</v>
      </c>
      <c r="AE1813" s="0" t="s">
        <v>99</v>
      </c>
      <c r="AH1813" s="0" t="n">
        <v>6</v>
      </c>
      <c r="AI1813" s="0" t="s">
        <v>2133</v>
      </c>
      <c r="AJ1813" s="0" t="s">
        <v>32112</v>
      </c>
      <c r="AK1813" s="0" t="s">
        <v>31135</v>
      </c>
      <c r="AL1813" s="0" t="s">
        <v>2112</v>
      </c>
    </row>
    <row r="1814" customFormat="false" ht="15" hidden="false" customHeight="false" outlineLevel="0" collapsed="false">
      <c r="A1814" s="0" t="s">
        <v>35943</v>
      </c>
      <c r="B1814" s="0" t="s">
        <v>35944</v>
      </c>
      <c r="C1814" s="0" t="s">
        <v>21677</v>
      </c>
      <c r="D1814" s="0" t="s">
        <v>21677</v>
      </c>
      <c r="E1814" s="0" t="s">
        <v>35945</v>
      </c>
      <c r="F1814" s="0" t="s">
        <v>1987</v>
      </c>
      <c r="G1814" s="0" t="n">
        <v>3</v>
      </c>
      <c r="H1814" s="0" t="n">
        <v>1</v>
      </c>
      <c r="I1814" s="0" t="n">
        <v>0.01</v>
      </c>
      <c r="J1814" s="0" t="n">
        <v>1000</v>
      </c>
      <c r="K1814" s="0" t="n">
        <v>-0.02</v>
      </c>
      <c r="L1814" s="0" t="n">
        <v>85.68</v>
      </c>
      <c r="M1814" s="0" t="n">
        <v>85.7</v>
      </c>
      <c r="N1814" s="0" t="n">
        <v>85.24</v>
      </c>
      <c r="O1814" s="0" t="n">
        <v>85.68</v>
      </c>
      <c r="P1814" s="0" t="n">
        <v>0</v>
      </c>
      <c r="Q1814" s="0" t="n">
        <v>0</v>
      </c>
      <c r="R1814" s="0" t="n">
        <v>0</v>
      </c>
      <c r="S1814" s="0" t="n">
        <v>85.16</v>
      </c>
      <c r="T1814" s="0" t="n">
        <v>85.69</v>
      </c>
      <c r="U1814" s="0" t="n">
        <v>83.51</v>
      </c>
      <c r="V1814" s="0" t="n">
        <v>85.69</v>
      </c>
      <c r="W1814" s="0" t="n">
        <v>1151338</v>
      </c>
      <c r="X1814" s="0" t="n">
        <v>85.78</v>
      </c>
      <c r="Y1814" s="0" t="n">
        <v>85.93</v>
      </c>
      <c r="Z1814" s="0" t="n">
        <v>107</v>
      </c>
      <c r="AA1814" s="0" t="n">
        <v>400000</v>
      </c>
      <c r="AB1814" s="0" t="n">
        <v>5140.8</v>
      </c>
      <c r="AC1814" s="0" t="n">
        <v>0</v>
      </c>
      <c r="AD1814" s="0" t="s">
        <v>99</v>
      </c>
      <c r="AE1814" s="0" t="s">
        <v>99</v>
      </c>
      <c r="AF1814" s="0" t="s">
        <v>30149</v>
      </c>
      <c r="AH1814" s="0" t="n">
        <v>0</v>
      </c>
      <c r="AI1814" s="0" t="s">
        <v>2133</v>
      </c>
      <c r="AJ1814" s="0" t="s">
        <v>32112</v>
      </c>
      <c r="AK1814" s="0" t="s">
        <v>31143</v>
      </c>
      <c r="AL1814" s="0" t="s">
        <v>2112</v>
      </c>
    </row>
    <row r="1815" customFormat="false" ht="15" hidden="false" customHeight="false" outlineLevel="0" collapsed="false">
      <c r="A1815" s="0" t="s">
        <v>35946</v>
      </c>
      <c r="B1815" s="0" t="s">
        <v>35947</v>
      </c>
      <c r="C1815" s="0" t="s">
        <v>35948</v>
      </c>
      <c r="D1815" s="0" t="s">
        <v>35948</v>
      </c>
      <c r="E1815" s="0" t="s">
        <v>35949</v>
      </c>
      <c r="F1815" s="0" t="s">
        <v>498</v>
      </c>
      <c r="G1815" s="0" t="n">
        <v>2</v>
      </c>
      <c r="H1815" s="0" t="n">
        <v>1</v>
      </c>
      <c r="I1815" s="0" t="n">
        <v>0.01</v>
      </c>
      <c r="J1815" s="0" t="n">
        <v>175</v>
      </c>
      <c r="K1815" s="0" t="n">
        <v>-0.06</v>
      </c>
      <c r="L1815" s="0" t="n">
        <v>99.52</v>
      </c>
      <c r="M1815" s="0" t="n">
        <v>99.55</v>
      </c>
      <c r="N1815" s="0" t="n">
        <v>99.52</v>
      </c>
      <c r="O1815" s="0" t="n">
        <v>99.52</v>
      </c>
      <c r="P1815" s="0" t="n">
        <v>0</v>
      </c>
      <c r="Q1815" s="0" t="n">
        <v>0</v>
      </c>
      <c r="R1815" s="0" t="n">
        <v>0</v>
      </c>
      <c r="S1815" s="0" t="n">
        <v>99.43</v>
      </c>
      <c r="T1815" s="0" t="n">
        <v>99.54</v>
      </c>
      <c r="U1815" s="0" t="n">
        <v>98.99</v>
      </c>
      <c r="V1815" s="0" t="n">
        <v>99.7</v>
      </c>
      <c r="W1815" s="0" t="n">
        <v>7343275</v>
      </c>
      <c r="X1815" s="0" t="n">
        <v>99.51</v>
      </c>
      <c r="Y1815" s="0" t="n">
        <v>99.52</v>
      </c>
      <c r="Z1815" s="0" t="n">
        <v>160</v>
      </c>
      <c r="AA1815" s="0" t="n">
        <v>5000000</v>
      </c>
      <c r="AB1815" s="0" t="n">
        <v>696.64</v>
      </c>
      <c r="AC1815" s="0" t="n">
        <v>0</v>
      </c>
      <c r="AD1815" s="0" t="s">
        <v>99</v>
      </c>
      <c r="AE1815" s="0" t="s">
        <v>99</v>
      </c>
      <c r="AH1815" s="0" t="n">
        <v>6</v>
      </c>
      <c r="AI1815" s="0" t="s">
        <v>2133</v>
      </c>
      <c r="AJ1815" s="0" t="s">
        <v>32112</v>
      </c>
      <c r="AK1815" s="0" t="s">
        <v>31135</v>
      </c>
      <c r="AL1815" s="0" t="s">
        <v>2112</v>
      </c>
    </row>
    <row r="1816" customFormat="false" ht="15" hidden="false" customHeight="false" outlineLevel="0" collapsed="false">
      <c r="A1816" s="0" t="s">
        <v>35950</v>
      </c>
      <c r="B1816" s="0" t="s">
        <v>35951</v>
      </c>
      <c r="C1816" s="0" t="s">
        <v>22741</v>
      </c>
      <c r="D1816" s="0" t="s">
        <v>22741</v>
      </c>
      <c r="E1816" s="0" t="s">
        <v>35952</v>
      </c>
      <c r="F1816" s="0" t="s">
        <v>498</v>
      </c>
      <c r="G1816" s="0" t="n">
        <v>2</v>
      </c>
      <c r="H1816" s="0" t="n">
        <v>1</v>
      </c>
      <c r="I1816" s="0" t="n">
        <v>0.01</v>
      </c>
      <c r="J1816" s="0" t="n">
        <v>1000</v>
      </c>
      <c r="K1816" s="0" t="n">
        <v>1.26</v>
      </c>
      <c r="L1816" s="0" t="n">
        <v>90.5</v>
      </c>
      <c r="M1816" s="0" t="n">
        <v>89.37</v>
      </c>
      <c r="N1816" s="0" t="n">
        <v>89.22</v>
      </c>
      <c r="O1816" s="0" t="n">
        <v>90.5</v>
      </c>
      <c r="P1816" s="0" t="n">
        <v>0</v>
      </c>
      <c r="Q1816" s="0" t="n">
        <v>0</v>
      </c>
      <c r="R1816" s="0" t="n">
        <v>0</v>
      </c>
      <c r="S1816" s="0" t="n">
        <v>90.53</v>
      </c>
      <c r="T1816" s="0" t="n">
        <v>89.49</v>
      </c>
      <c r="U1816" s="0" t="n">
        <v>89.49</v>
      </c>
      <c r="V1816" s="0" t="n">
        <v>90.88</v>
      </c>
      <c r="W1816" s="0" t="n">
        <v>1098150</v>
      </c>
      <c r="X1816" s="0" t="n">
        <v>90.29</v>
      </c>
      <c r="Y1816" s="0" t="n">
        <v>90.5</v>
      </c>
      <c r="Z1816" s="0" t="n">
        <v>135</v>
      </c>
      <c r="AA1816" s="0" t="n">
        <v>3000000</v>
      </c>
      <c r="AB1816" s="0" t="n">
        <v>905</v>
      </c>
      <c r="AC1816" s="0" t="n">
        <v>0</v>
      </c>
      <c r="AD1816" s="0" t="s">
        <v>99</v>
      </c>
      <c r="AE1816" s="0" t="s">
        <v>99</v>
      </c>
      <c r="AH1816" s="0" t="n">
        <v>6</v>
      </c>
      <c r="AI1816" s="0" t="s">
        <v>2133</v>
      </c>
      <c r="AJ1816" s="0" t="s">
        <v>32112</v>
      </c>
      <c r="AK1816" s="0" t="s">
        <v>31135</v>
      </c>
      <c r="AL1816" s="0" t="s">
        <v>2112</v>
      </c>
    </row>
    <row r="1817" customFormat="false" ht="15" hidden="false" customHeight="false" outlineLevel="0" collapsed="false">
      <c r="A1817" s="0" t="s">
        <v>35953</v>
      </c>
      <c r="B1817" s="0" t="s">
        <v>35954</v>
      </c>
      <c r="C1817" s="0" t="s">
        <v>26359</v>
      </c>
      <c r="D1817" s="0" t="s">
        <v>26359</v>
      </c>
      <c r="E1817" s="0" t="s">
        <v>35955</v>
      </c>
      <c r="F1817" s="0" t="s">
        <v>498</v>
      </c>
      <c r="G1817" s="0" t="n">
        <v>3</v>
      </c>
      <c r="H1817" s="0" t="n">
        <v>1</v>
      </c>
      <c r="I1817" s="0" t="n">
        <v>0.01</v>
      </c>
      <c r="J1817" s="0" t="n">
        <v>1000</v>
      </c>
      <c r="K1817" s="0" t="n">
        <v>-1.54</v>
      </c>
      <c r="L1817" s="0" t="n">
        <v>88.75</v>
      </c>
      <c r="M1817" s="0" t="n">
        <v>90.14</v>
      </c>
      <c r="N1817" s="0" t="n">
        <v>89.32</v>
      </c>
      <c r="O1817" s="0" t="n">
        <v>88.75</v>
      </c>
      <c r="P1817" s="0" t="n">
        <v>0</v>
      </c>
      <c r="Q1817" s="0" t="n">
        <v>0</v>
      </c>
      <c r="R1817" s="0" t="n">
        <v>0</v>
      </c>
      <c r="S1817" s="0" t="n">
        <v>89.33</v>
      </c>
      <c r="T1817" s="0" t="n">
        <v>90.14</v>
      </c>
      <c r="U1817" s="0" t="n">
        <v>88.51</v>
      </c>
      <c r="V1817" s="0" t="n">
        <v>90.9</v>
      </c>
      <c r="W1817" s="0" t="n">
        <v>3544537</v>
      </c>
      <c r="X1817" s="0" t="n">
        <v>88.74</v>
      </c>
      <c r="Y1817" s="0" t="n">
        <v>88.75</v>
      </c>
      <c r="Z1817" s="0" t="n">
        <v>284</v>
      </c>
      <c r="AA1817" s="0" t="n">
        <v>2500000</v>
      </c>
      <c r="AB1817" s="0" t="n">
        <v>887.5</v>
      </c>
      <c r="AC1817" s="0" t="n">
        <v>0</v>
      </c>
      <c r="AD1817" s="0" t="s">
        <v>99</v>
      </c>
      <c r="AE1817" s="0" t="s">
        <v>99</v>
      </c>
      <c r="AH1817" s="0" t="n">
        <v>6</v>
      </c>
      <c r="AI1817" s="0" t="s">
        <v>2133</v>
      </c>
      <c r="AJ1817" s="0" t="s">
        <v>32112</v>
      </c>
      <c r="AK1817" s="0" t="s">
        <v>31135</v>
      </c>
      <c r="AL1817" s="0" t="s">
        <v>2112</v>
      </c>
    </row>
    <row r="1818" customFormat="false" ht="15" hidden="false" customHeight="false" outlineLevel="0" collapsed="false">
      <c r="A1818" s="0" t="s">
        <v>35956</v>
      </c>
      <c r="B1818" s="0" t="s">
        <v>35957</v>
      </c>
      <c r="C1818" s="0" t="s">
        <v>20048</v>
      </c>
      <c r="D1818" s="0" t="s">
        <v>20048</v>
      </c>
      <c r="E1818" s="0" t="s">
        <v>35958</v>
      </c>
      <c r="F1818" s="0" t="s">
        <v>498</v>
      </c>
      <c r="G1818" s="0" t="n">
        <v>1</v>
      </c>
      <c r="H1818" s="0" t="n">
        <v>1</v>
      </c>
      <c r="I1818" s="0" t="n">
        <v>0.01</v>
      </c>
      <c r="J1818" s="0" t="n">
        <v>1000</v>
      </c>
      <c r="K1818" s="0" t="n">
        <v>-0.08</v>
      </c>
      <c r="L1818" s="0" t="n">
        <v>99.1</v>
      </c>
      <c r="M1818" s="0" t="n">
        <v>99.18</v>
      </c>
      <c r="N1818" s="0" t="n">
        <v>99.11</v>
      </c>
      <c r="O1818" s="0" t="n">
        <v>98.93</v>
      </c>
      <c r="P1818" s="0" t="n">
        <v>0</v>
      </c>
      <c r="Q1818" s="0" t="n">
        <v>0</v>
      </c>
      <c r="R1818" s="0" t="n">
        <v>0</v>
      </c>
      <c r="S1818" s="0" t="n">
        <v>99.09</v>
      </c>
      <c r="T1818" s="0" t="n">
        <v>99.17</v>
      </c>
      <c r="U1818" s="0" t="n">
        <v>98.82</v>
      </c>
      <c r="V1818" s="0" t="n">
        <v>99.59</v>
      </c>
      <c r="W1818" s="0" t="n">
        <v>1306016</v>
      </c>
      <c r="X1818" s="0" t="n">
        <v>98.96</v>
      </c>
      <c r="Y1818" s="0" t="n">
        <v>99.18</v>
      </c>
      <c r="Z1818" s="0" t="n">
        <v>87</v>
      </c>
      <c r="AA1818" s="0" t="n">
        <v>20000000</v>
      </c>
      <c r="AB1818" s="0" t="n">
        <v>991</v>
      </c>
      <c r="AC1818" s="0" t="n">
        <v>0</v>
      </c>
      <c r="AD1818" s="0" t="s">
        <v>99</v>
      </c>
      <c r="AE1818" s="0" t="s">
        <v>99</v>
      </c>
      <c r="AH1818" s="0" t="n">
        <v>800</v>
      </c>
      <c r="AI1818" s="0" t="s">
        <v>2133</v>
      </c>
      <c r="AJ1818" s="0" t="s">
        <v>32112</v>
      </c>
      <c r="AK1818" s="0" t="s">
        <v>31135</v>
      </c>
      <c r="AL1818" s="0" t="s">
        <v>2112</v>
      </c>
    </row>
    <row r="1819" customFormat="false" ht="15" hidden="false" customHeight="false" outlineLevel="0" collapsed="false">
      <c r="A1819" s="0" t="s">
        <v>35959</v>
      </c>
      <c r="B1819" s="0" t="s">
        <v>31184</v>
      </c>
      <c r="C1819" s="0" t="s">
        <v>19096</v>
      </c>
      <c r="D1819" s="0" t="s">
        <v>19096</v>
      </c>
      <c r="E1819" s="0" t="s">
        <v>31185</v>
      </c>
      <c r="F1819" s="0" t="s">
        <v>498</v>
      </c>
      <c r="G1819" s="0" t="n">
        <v>1</v>
      </c>
      <c r="H1819" s="0" t="n">
        <v>1</v>
      </c>
      <c r="I1819" s="0" t="n">
        <v>0.0001</v>
      </c>
      <c r="J1819" s="0" t="n">
        <v>1000</v>
      </c>
      <c r="K1819" s="0" t="n">
        <v>-0.94</v>
      </c>
      <c r="L1819" s="0" t="n">
        <v>78.1</v>
      </c>
      <c r="M1819" s="0" t="n">
        <v>79.1678</v>
      </c>
      <c r="N1819" s="0" t="n">
        <v>78.7391</v>
      </c>
      <c r="O1819" s="0" t="n">
        <v>79.525</v>
      </c>
      <c r="P1819" s="0" t="n">
        <v>0</v>
      </c>
      <c r="Q1819" s="0" t="n">
        <v>0</v>
      </c>
      <c r="R1819" s="0" t="n">
        <v>0</v>
      </c>
      <c r="S1819" s="0" t="n">
        <v>79.0519</v>
      </c>
      <c r="T1819" s="0" t="n">
        <v>77.1501</v>
      </c>
      <c r="U1819" s="0" t="n">
        <v>77.1501</v>
      </c>
      <c r="V1819" s="0" t="n">
        <v>78.5341</v>
      </c>
      <c r="W1819" s="0" t="n">
        <v>17839036</v>
      </c>
      <c r="X1819" s="0" t="n">
        <v>77.7708</v>
      </c>
      <c r="Y1819" s="0" t="n">
        <v>78.1</v>
      </c>
      <c r="Z1819" s="0" t="n">
        <v>126</v>
      </c>
      <c r="AA1819" s="0" t="n">
        <v>4600000</v>
      </c>
      <c r="AB1819" s="0" t="n">
        <v>11367.06</v>
      </c>
      <c r="AC1819" s="0" t="n">
        <v>0</v>
      </c>
      <c r="AD1819" s="0" t="s">
        <v>30773</v>
      </c>
      <c r="AE1819" s="0" t="s">
        <v>99</v>
      </c>
      <c r="AH1819" s="0" t="n">
        <v>-100</v>
      </c>
      <c r="AI1819" s="0" t="s">
        <v>2133</v>
      </c>
      <c r="AJ1819" s="0" t="s">
        <v>32112</v>
      </c>
      <c r="AK1819" s="0" t="s">
        <v>31135</v>
      </c>
      <c r="AL1819" s="0" t="s">
        <v>2112</v>
      </c>
    </row>
    <row r="1820" customFormat="false" ht="15" hidden="false" customHeight="false" outlineLevel="0" collapsed="false">
      <c r="A1820" s="0" t="s">
        <v>35960</v>
      </c>
      <c r="B1820" s="0" t="s">
        <v>35961</v>
      </c>
      <c r="C1820" s="0" t="s">
        <v>21900</v>
      </c>
      <c r="D1820" s="0" t="s">
        <v>21900</v>
      </c>
      <c r="E1820" s="0" t="s">
        <v>35962</v>
      </c>
      <c r="F1820" s="0" t="s">
        <v>498</v>
      </c>
      <c r="G1820" s="0" t="n">
        <v>1</v>
      </c>
      <c r="H1820" s="0" t="n">
        <v>1</v>
      </c>
      <c r="I1820" s="0" t="n">
        <v>0.01</v>
      </c>
      <c r="J1820" s="0" t="n">
        <v>1000</v>
      </c>
      <c r="K1820" s="0" t="n">
        <v>0.01</v>
      </c>
      <c r="L1820" s="0" t="n">
        <v>78.47</v>
      </c>
      <c r="M1820" s="0" t="n">
        <v>78.46</v>
      </c>
      <c r="N1820" s="0" t="n">
        <v>78.57</v>
      </c>
      <c r="O1820" s="0" t="n">
        <v>78.47</v>
      </c>
      <c r="P1820" s="0" t="n">
        <v>0</v>
      </c>
      <c r="Q1820" s="0" t="n">
        <v>0</v>
      </c>
      <c r="R1820" s="0" t="n">
        <v>0</v>
      </c>
      <c r="S1820" s="0" t="n">
        <v>78.55</v>
      </c>
      <c r="T1820" s="0" t="n">
        <v>78.89</v>
      </c>
      <c r="U1820" s="0" t="n">
        <v>78.3</v>
      </c>
      <c r="V1820" s="0" t="n">
        <v>79.3</v>
      </c>
      <c r="W1820" s="0" t="n">
        <v>730514</v>
      </c>
      <c r="X1820" s="0" t="n">
        <v>78.46</v>
      </c>
      <c r="Y1820" s="0" t="n">
        <v>78.47</v>
      </c>
      <c r="Z1820" s="0" t="n">
        <v>178</v>
      </c>
      <c r="AA1820" s="0" t="n">
        <v>20000000</v>
      </c>
      <c r="AB1820" s="0" t="n">
        <v>784.7</v>
      </c>
      <c r="AC1820" s="0" t="n">
        <v>0</v>
      </c>
      <c r="AD1820" s="0" t="s">
        <v>99</v>
      </c>
      <c r="AE1820" s="0" t="s">
        <v>99</v>
      </c>
      <c r="AH1820" s="0" t="n">
        <v>-100</v>
      </c>
      <c r="AI1820" s="0" t="s">
        <v>2133</v>
      </c>
      <c r="AJ1820" s="0" t="s">
        <v>32112</v>
      </c>
      <c r="AK1820" s="0" t="s">
        <v>31135</v>
      </c>
      <c r="AL1820" s="0" t="s">
        <v>2112</v>
      </c>
    </row>
    <row r="1821" customFormat="false" ht="15" hidden="false" customHeight="false" outlineLevel="0" collapsed="false">
      <c r="A1821" s="0" t="s">
        <v>35963</v>
      </c>
      <c r="B1821" s="0" t="s">
        <v>35964</v>
      </c>
      <c r="C1821" s="0" t="s">
        <v>22815</v>
      </c>
      <c r="D1821" s="0" t="s">
        <v>22815</v>
      </c>
      <c r="E1821" s="0" t="s">
        <v>35965</v>
      </c>
      <c r="F1821" s="0" t="s">
        <v>498</v>
      </c>
      <c r="G1821" s="0" t="n">
        <v>1</v>
      </c>
      <c r="H1821" s="0" t="n">
        <v>1</v>
      </c>
      <c r="I1821" s="0" t="n">
        <v>0.0001</v>
      </c>
      <c r="J1821" s="0" t="n">
        <v>100</v>
      </c>
      <c r="K1821" s="0" t="n">
        <v>-2.82</v>
      </c>
      <c r="L1821" s="0" t="n">
        <v>84.2601</v>
      </c>
      <c r="M1821" s="0" t="n">
        <v>86.705</v>
      </c>
      <c r="N1821" s="0" t="n">
        <v>87.0406</v>
      </c>
      <c r="O1821" s="0" t="n">
        <v>84.2749</v>
      </c>
      <c r="P1821" s="0" t="n">
        <v>0</v>
      </c>
      <c r="Q1821" s="0" t="n">
        <v>0</v>
      </c>
      <c r="R1821" s="0" t="n">
        <v>0</v>
      </c>
      <c r="S1821" s="0" t="n">
        <v>84.3972</v>
      </c>
      <c r="T1821" s="0" t="n">
        <v>89.1194</v>
      </c>
      <c r="U1821" s="0" t="n">
        <v>83.9165</v>
      </c>
      <c r="V1821" s="0" t="n">
        <v>89.1194</v>
      </c>
      <c r="W1821" s="0" t="n">
        <v>54694776</v>
      </c>
      <c r="X1821" s="0" t="n">
        <v>84.2602</v>
      </c>
      <c r="Y1821" s="0" t="n">
        <v>84.2999</v>
      </c>
      <c r="Z1821" s="0" t="n">
        <v>294</v>
      </c>
      <c r="AA1821" s="0" t="n">
        <v>1500000</v>
      </c>
      <c r="AB1821" s="0" t="n">
        <v>26842.18</v>
      </c>
      <c r="AC1821" s="0" t="n">
        <v>0</v>
      </c>
      <c r="AD1821" s="0" t="s">
        <v>14</v>
      </c>
      <c r="AE1821" s="0" t="s">
        <v>99</v>
      </c>
      <c r="AH1821" s="0" t="n">
        <v>-100</v>
      </c>
      <c r="AI1821" s="0" t="s">
        <v>2133</v>
      </c>
      <c r="AJ1821" s="0" t="s">
        <v>32112</v>
      </c>
      <c r="AK1821" s="0" t="s">
        <v>31135</v>
      </c>
      <c r="AL1821" s="0" t="s">
        <v>2112</v>
      </c>
    </row>
    <row r="1822" customFormat="false" ht="15" hidden="false" customHeight="false" outlineLevel="0" collapsed="false">
      <c r="A1822" s="0" t="s">
        <v>35966</v>
      </c>
      <c r="B1822" s="0" t="s">
        <v>35967</v>
      </c>
      <c r="C1822" s="0" t="s">
        <v>20816</v>
      </c>
      <c r="D1822" s="0" t="s">
        <v>20816</v>
      </c>
      <c r="E1822" s="0" t="s">
        <v>35968</v>
      </c>
      <c r="F1822" s="0" t="s">
        <v>1987</v>
      </c>
      <c r="G1822" s="0" t="n">
        <v>3</v>
      </c>
      <c r="H1822" s="0" t="n">
        <v>1</v>
      </c>
      <c r="I1822" s="0" t="n">
        <v>0.0001</v>
      </c>
      <c r="J1822" s="0" t="n">
        <v>1000</v>
      </c>
      <c r="K1822" s="0" t="n">
        <v>-2.6</v>
      </c>
      <c r="L1822" s="0" t="n">
        <v>74.75</v>
      </c>
      <c r="M1822" s="0" t="n">
        <v>76.3804</v>
      </c>
      <c r="N1822" s="0" t="n">
        <v>75.946</v>
      </c>
      <c r="O1822" s="0" t="n">
        <v>74.75</v>
      </c>
      <c r="P1822" s="0" t="n">
        <v>0</v>
      </c>
      <c r="Q1822" s="0" t="n">
        <v>0</v>
      </c>
      <c r="R1822" s="0" t="n">
        <v>0</v>
      </c>
      <c r="S1822" s="0" t="n">
        <v>74.9352</v>
      </c>
      <c r="T1822" s="0" t="n">
        <v>77.3299</v>
      </c>
      <c r="U1822" s="0" t="n">
        <v>74.5</v>
      </c>
      <c r="V1822" s="0" t="n">
        <v>78</v>
      </c>
      <c r="W1822" s="0" t="n">
        <v>259007106</v>
      </c>
      <c r="X1822" s="0" t="n">
        <v>74.7</v>
      </c>
      <c r="Y1822" s="0" t="n">
        <v>74.75</v>
      </c>
      <c r="Z1822" s="0" t="n">
        <v>181</v>
      </c>
      <c r="AA1822" s="0" t="n">
        <v>450832</v>
      </c>
      <c r="AB1822" s="0" t="n">
        <v>79375.38</v>
      </c>
      <c r="AC1822" s="0" t="n">
        <v>0</v>
      </c>
      <c r="AD1822" s="0" t="s">
        <v>14</v>
      </c>
      <c r="AE1822" s="0" t="s">
        <v>99</v>
      </c>
      <c r="AH1822" s="0" t="n">
        <v>-100</v>
      </c>
      <c r="AI1822" s="0" t="s">
        <v>2133</v>
      </c>
      <c r="AJ1822" s="0" t="s">
        <v>32112</v>
      </c>
      <c r="AK1822" s="0" t="s">
        <v>31143</v>
      </c>
      <c r="AL1822" s="0" t="s">
        <v>2112</v>
      </c>
    </row>
    <row r="1823" customFormat="false" ht="15" hidden="false" customHeight="false" outlineLevel="0" collapsed="false">
      <c r="A1823" s="0" t="s">
        <v>35969</v>
      </c>
      <c r="B1823" s="0" t="s">
        <v>35970</v>
      </c>
      <c r="C1823" s="0" t="s">
        <v>23000</v>
      </c>
      <c r="D1823" s="0" t="s">
        <v>23000</v>
      </c>
      <c r="E1823" s="0" t="s">
        <v>35971</v>
      </c>
      <c r="F1823" s="0" t="s">
        <v>498</v>
      </c>
      <c r="G1823" s="0" t="n">
        <v>2</v>
      </c>
      <c r="H1823" s="0" t="n">
        <v>1</v>
      </c>
      <c r="I1823" s="0" t="n">
        <v>0.01</v>
      </c>
      <c r="J1823" s="0" t="n">
        <v>1000</v>
      </c>
      <c r="K1823" s="0" t="n">
        <v>0.14</v>
      </c>
      <c r="L1823" s="0" t="n">
        <v>99.54</v>
      </c>
      <c r="M1823" s="0" t="n">
        <v>99.4</v>
      </c>
      <c r="N1823" s="0" t="n">
        <v>99.51</v>
      </c>
      <c r="O1823" s="0" t="n">
        <v>99.55</v>
      </c>
      <c r="P1823" s="0" t="n">
        <v>0</v>
      </c>
      <c r="Q1823" s="0" t="n">
        <v>0</v>
      </c>
      <c r="R1823" s="0" t="n">
        <v>0</v>
      </c>
      <c r="S1823" s="0" t="n">
        <v>99.48</v>
      </c>
      <c r="T1823" s="0" t="n">
        <v>99.38</v>
      </c>
      <c r="U1823" s="0" t="n">
        <v>99.37</v>
      </c>
      <c r="V1823" s="0" t="n">
        <v>99.55</v>
      </c>
      <c r="W1823" s="0" t="n">
        <v>1285336</v>
      </c>
      <c r="X1823" s="0" t="n">
        <v>99.38</v>
      </c>
      <c r="Y1823" s="0" t="n">
        <v>99.54</v>
      </c>
      <c r="Z1823" s="0" t="n">
        <v>15</v>
      </c>
      <c r="AA1823" s="0" t="n">
        <v>10000000</v>
      </c>
      <c r="AB1823" s="0" t="n">
        <v>995.4</v>
      </c>
      <c r="AC1823" s="0" t="n">
        <v>0</v>
      </c>
      <c r="AD1823" s="0" t="s">
        <v>99</v>
      </c>
      <c r="AE1823" s="0" t="s">
        <v>99</v>
      </c>
      <c r="AH1823" s="0" t="n">
        <v>6</v>
      </c>
      <c r="AI1823" s="0" t="s">
        <v>2133</v>
      </c>
      <c r="AJ1823" s="0" t="s">
        <v>32112</v>
      </c>
      <c r="AK1823" s="0" t="s">
        <v>31135</v>
      </c>
      <c r="AL1823" s="0" t="s">
        <v>2112</v>
      </c>
    </row>
    <row r="1824" customFormat="false" ht="15" hidden="false" customHeight="false" outlineLevel="0" collapsed="false">
      <c r="A1824" s="0" t="s">
        <v>35972</v>
      </c>
      <c r="B1824" s="0" t="s">
        <v>35973</v>
      </c>
      <c r="C1824" s="0" t="s">
        <v>21664</v>
      </c>
      <c r="D1824" s="0" t="s">
        <v>21664</v>
      </c>
      <c r="E1824" s="0" t="s">
        <v>35974</v>
      </c>
      <c r="F1824" s="0" t="s">
        <v>498</v>
      </c>
      <c r="G1824" s="0" t="n">
        <v>2</v>
      </c>
      <c r="H1824" s="0" t="n">
        <v>1</v>
      </c>
      <c r="I1824" s="0" t="n">
        <v>0.01</v>
      </c>
      <c r="J1824" s="0" t="n">
        <v>1000</v>
      </c>
      <c r="K1824" s="0" t="n">
        <v>0.03</v>
      </c>
      <c r="L1824" s="0" t="n">
        <v>76</v>
      </c>
      <c r="M1824" s="0" t="n">
        <v>75.98</v>
      </c>
      <c r="N1824" s="0" t="n">
        <v>76.08</v>
      </c>
      <c r="O1824" s="0" t="n">
        <v>76</v>
      </c>
      <c r="P1824" s="0" t="n">
        <v>0</v>
      </c>
      <c r="Q1824" s="0" t="n">
        <v>0</v>
      </c>
      <c r="R1824" s="0" t="n">
        <v>0</v>
      </c>
      <c r="S1824" s="0" t="n">
        <v>75.87</v>
      </c>
      <c r="T1824" s="0" t="n">
        <v>75.7</v>
      </c>
      <c r="U1824" s="0" t="n">
        <v>74.76</v>
      </c>
      <c r="V1824" s="0" t="n">
        <v>76</v>
      </c>
      <c r="W1824" s="0" t="n">
        <v>2156868</v>
      </c>
      <c r="X1824" s="0" t="n">
        <v>75.99</v>
      </c>
      <c r="Y1824" s="0" t="n">
        <v>76</v>
      </c>
      <c r="Z1824" s="0" t="n">
        <v>100</v>
      </c>
      <c r="AA1824" s="0" t="n">
        <v>10000000</v>
      </c>
      <c r="AB1824" s="0" t="n">
        <v>148960</v>
      </c>
      <c r="AC1824" s="0" t="n">
        <v>0</v>
      </c>
      <c r="AD1824" s="0" t="s">
        <v>99</v>
      </c>
      <c r="AE1824" s="0" t="s">
        <v>99</v>
      </c>
      <c r="AH1824" s="0" t="n">
        <v>6</v>
      </c>
      <c r="AI1824" s="0" t="s">
        <v>2133</v>
      </c>
      <c r="AJ1824" s="0" t="s">
        <v>32112</v>
      </c>
      <c r="AK1824" s="0" t="s">
        <v>31135</v>
      </c>
      <c r="AL1824" s="0" t="s">
        <v>2112</v>
      </c>
    </row>
    <row r="1825" customFormat="false" ht="15" hidden="false" customHeight="false" outlineLevel="0" collapsed="false">
      <c r="A1825" s="0" t="s">
        <v>35975</v>
      </c>
      <c r="B1825" s="0" t="s">
        <v>35976</v>
      </c>
      <c r="C1825" s="0" t="s">
        <v>22552</v>
      </c>
      <c r="D1825" s="0" t="s">
        <v>22552</v>
      </c>
      <c r="E1825" s="0" t="s">
        <v>35977</v>
      </c>
      <c r="F1825" s="0" t="s">
        <v>498</v>
      </c>
      <c r="G1825" s="0" t="n">
        <v>2</v>
      </c>
      <c r="H1825" s="0" t="n">
        <v>1</v>
      </c>
      <c r="I1825" s="0" t="n">
        <v>0.01</v>
      </c>
      <c r="J1825" s="0" t="n">
        <v>1000</v>
      </c>
      <c r="K1825" s="0" t="n">
        <v>-0.04</v>
      </c>
      <c r="L1825" s="0" t="n">
        <v>79.79</v>
      </c>
      <c r="M1825" s="0" t="n">
        <v>79.82</v>
      </c>
      <c r="N1825" s="0" t="n">
        <v>79.46</v>
      </c>
      <c r="O1825" s="0" t="n">
        <v>79.79</v>
      </c>
      <c r="P1825" s="0" t="n">
        <v>0</v>
      </c>
      <c r="Q1825" s="0" t="n">
        <v>0</v>
      </c>
      <c r="R1825" s="0" t="n">
        <v>0</v>
      </c>
      <c r="S1825" s="0" t="n">
        <v>79.46</v>
      </c>
      <c r="T1825" s="0" t="n">
        <v>84.59</v>
      </c>
      <c r="U1825" s="0" t="n">
        <v>78.75</v>
      </c>
      <c r="V1825" s="0" t="n">
        <v>84.59</v>
      </c>
      <c r="W1825" s="0" t="n">
        <v>133489</v>
      </c>
      <c r="X1825" s="0" t="n">
        <v>79.38</v>
      </c>
      <c r="Y1825" s="0" t="n">
        <v>79.79</v>
      </c>
      <c r="Z1825" s="0" t="n">
        <v>37</v>
      </c>
      <c r="AA1825" s="0" t="n">
        <v>10000000</v>
      </c>
      <c r="AB1825" s="0" t="n">
        <v>25532.8</v>
      </c>
      <c r="AC1825" s="0" t="n">
        <v>0</v>
      </c>
      <c r="AD1825" s="0" t="s">
        <v>99</v>
      </c>
      <c r="AE1825" s="0" t="s">
        <v>99</v>
      </c>
      <c r="AH1825" s="0" t="n">
        <v>6</v>
      </c>
      <c r="AI1825" s="0" t="s">
        <v>2133</v>
      </c>
      <c r="AJ1825" s="0" t="s">
        <v>32112</v>
      </c>
      <c r="AK1825" s="0" t="s">
        <v>31135</v>
      </c>
      <c r="AL1825" s="0" t="s">
        <v>2112</v>
      </c>
    </row>
    <row r="1826" customFormat="false" ht="15" hidden="false" customHeight="false" outlineLevel="0" collapsed="false">
      <c r="A1826" s="0" t="s">
        <v>35978</v>
      </c>
      <c r="B1826" s="0" t="s">
        <v>35979</v>
      </c>
      <c r="C1826" s="0" t="s">
        <v>19945</v>
      </c>
      <c r="D1826" s="0" t="s">
        <v>19945</v>
      </c>
      <c r="E1826" s="0" t="s">
        <v>35980</v>
      </c>
      <c r="F1826" s="0" t="s">
        <v>498</v>
      </c>
      <c r="G1826" s="0" t="n">
        <v>2</v>
      </c>
      <c r="H1826" s="0" t="n">
        <v>1</v>
      </c>
      <c r="I1826" s="0" t="n">
        <v>0.01</v>
      </c>
      <c r="J1826" s="0" t="n">
        <v>1000</v>
      </c>
      <c r="K1826" s="0" t="n">
        <v>0.74</v>
      </c>
      <c r="L1826" s="0" t="n">
        <v>68</v>
      </c>
      <c r="M1826" s="0" t="n">
        <v>67.5</v>
      </c>
      <c r="N1826" s="0" t="n">
        <v>67.12</v>
      </c>
      <c r="O1826" s="0" t="n">
        <v>68</v>
      </c>
      <c r="P1826" s="0" t="n">
        <v>0</v>
      </c>
      <c r="Q1826" s="0" t="n">
        <v>0</v>
      </c>
      <c r="R1826" s="0" t="n">
        <v>0</v>
      </c>
      <c r="S1826" s="0" t="n">
        <v>68.33</v>
      </c>
      <c r="T1826" s="0" t="n">
        <v>68.88</v>
      </c>
      <c r="U1826" s="0" t="n">
        <v>66.65</v>
      </c>
      <c r="V1826" s="0" t="n">
        <v>68.89</v>
      </c>
      <c r="W1826" s="0" t="n">
        <v>233680</v>
      </c>
      <c r="X1826" s="0" t="n">
        <v>68</v>
      </c>
      <c r="Y1826" s="0" t="n">
        <v>68.27</v>
      </c>
      <c r="Z1826" s="0" t="n">
        <v>34</v>
      </c>
      <c r="AA1826" s="0" t="n">
        <v>10000000</v>
      </c>
      <c r="AB1826" s="0" t="n">
        <v>680</v>
      </c>
      <c r="AC1826" s="0" t="n">
        <v>0</v>
      </c>
      <c r="AD1826" s="0" t="s">
        <v>99</v>
      </c>
      <c r="AE1826" s="0" t="s">
        <v>99</v>
      </c>
      <c r="AH1826" s="0" t="n">
        <v>6</v>
      </c>
      <c r="AI1826" s="0" t="s">
        <v>2133</v>
      </c>
      <c r="AJ1826" s="0" t="s">
        <v>32112</v>
      </c>
      <c r="AK1826" s="0" t="s">
        <v>31135</v>
      </c>
      <c r="AL1826" s="0" t="s">
        <v>2112</v>
      </c>
    </row>
    <row r="1827" customFormat="false" ht="15" hidden="false" customHeight="false" outlineLevel="0" collapsed="false">
      <c r="A1827" s="0" t="s">
        <v>35981</v>
      </c>
      <c r="B1827" s="0" t="s">
        <v>35982</v>
      </c>
      <c r="C1827" s="0" t="s">
        <v>20110</v>
      </c>
      <c r="D1827" s="0" t="s">
        <v>20110</v>
      </c>
      <c r="E1827" s="0" t="s">
        <v>35983</v>
      </c>
      <c r="F1827" s="0" t="s">
        <v>498</v>
      </c>
      <c r="G1827" s="0" t="n">
        <v>3</v>
      </c>
      <c r="H1827" s="0" t="n">
        <v>1</v>
      </c>
      <c r="I1827" s="0" t="n">
        <v>0.01</v>
      </c>
      <c r="J1827" s="0" t="n">
        <v>1000</v>
      </c>
      <c r="K1827" s="0" t="n">
        <v>-0.48</v>
      </c>
      <c r="L1827" s="0" t="n">
        <v>68.82</v>
      </c>
      <c r="M1827" s="0" t="n">
        <v>69.15</v>
      </c>
      <c r="N1827" s="0" t="n">
        <v>69.28</v>
      </c>
      <c r="O1827" s="0" t="n">
        <v>68.83</v>
      </c>
      <c r="P1827" s="0" t="n">
        <v>0</v>
      </c>
      <c r="Q1827" s="0" t="n">
        <v>0</v>
      </c>
      <c r="R1827" s="0" t="n">
        <v>0</v>
      </c>
      <c r="S1827" s="0" t="n">
        <v>69.28</v>
      </c>
      <c r="T1827" s="0" t="n">
        <v>68.69</v>
      </c>
      <c r="U1827" s="0" t="n">
        <v>68.34</v>
      </c>
      <c r="V1827" s="0" t="n">
        <v>69.97</v>
      </c>
      <c r="W1827" s="0" t="n">
        <v>1786789</v>
      </c>
      <c r="X1827" s="0" t="n">
        <v>68.61</v>
      </c>
      <c r="Y1827" s="0" t="n">
        <v>68.83</v>
      </c>
      <c r="Z1827" s="0" t="n">
        <v>61</v>
      </c>
      <c r="AA1827" s="0" t="n">
        <v>20000000</v>
      </c>
      <c r="AB1827" s="0" t="n">
        <v>688.2</v>
      </c>
      <c r="AC1827" s="0" t="n">
        <v>0</v>
      </c>
      <c r="AD1827" s="0" t="s">
        <v>99</v>
      </c>
      <c r="AE1827" s="0" t="s">
        <v>99</v>
      </c>
      <c r="AH1827" s="0" t="n">
        <v>6</v>
      </c>
      <c r="AI1827" s="0" t="s">
        <v>2133</v>
      </c>
      <c r="AJ1827" s="0" t="s">
        <v>32112</v>
      </c>
      <c r="AK1827" s="0" t="s">
        <v>31135</v>
      </c>
      <c r="AL1827" s="0" t="s">
        <v>2112</v>
      </c>
    </row>
    <row r="1828" customFormat="false" ht="15" hidden="false" customHeight="false" outlineLevel="0" collapsed="false">
      <c r="A1828" s="0" t="s">
        <v>35984</v>
      </c>
      <c r="B1828" s="0" t="s">
        <v>35985</v>
      </c>
      <c r="C1828" s="0" t="s">
        <v>19621</v>
      </c>
      <c r="D1828" s="0" t="s">
        <v>19621</v>
      </c>
      <c r="E1828" s="0" t="s">
        <v>35986</v>
      </c>
      <c r="F1828" s="0" t="s">
        <v>498</v>
      </c>
      <c r="G1828" s="0" t="n">
        <v>3</v>
      </c>
      <c r="H1828" s="0" t="n">
        <v>1</v>
      </c>
      <c r="I1828" s="0" t="n">
        <v>0.01</v>
      </c>
      <c r="J1828" s="0" t="n">
        <v>1000</v>
      </c>
      <c r="K1828" s="0" t="n">
        <v>-3.71</v>
      </c>
      <c r="L1828" s="0" t="n">
        <v>88.53</v>
      </c>
      <c r="M1828" s="0" t="n">
        <v>91.94</v>
      </c>
      <c r="N1828" s="0" t="n">
        <v>95.98</v>
      </c>
      <c r="O1828" s="0" t="n">
        <v>88.53</v>
      </c>
      <c r="P1828" s="0" t="n">
        <v>0</v>
      </c>
      <c r="Q1828" s="0" t="n">
        <v>0</v>
      </c>
      <c r="R1828" s="0" t="n">
        <v>0</v>
      </c>
      <c r="S1828" s="0" t="n">
        <v>88</v>
      </c>
      <c r="T1828" s="0" t="n">
        <v>91.71</v>
      </c>
      <c r="U1828" s="0" t="n">
        <v>85</v>
      </c>
      <c r="V1828" s="0" t="n">
        <v>91.71</v>
      </c>
      <c r="W1828" s="0" t="n">
        <v>109999</v>
      </c>
      <c r="X1828" s="0" t="n">
        <v>88.61</v>
      </c>
      <c r="Y1828" s="0" t="n">
        <v>88.79</v>
      </c>
      <c r="Z1828" s="0" t="n">
        <v>45</v>
      </c>
      <c r="AA1828" s="0" t="n">
        <v>5000000</v>
      </c>
      <c r="AB1828" s="0" t="n">
        <v>885.3</v>
      </c>
      <c r="AC1828" s="0" t="n">
        <v>0</v>
      </c>
      <c r="AD1828" s="0" t="s">
        <v>99</v>
      </c>
      <c r="AE1828" s="0" t="s">
        <v>99</v>
      </c>
      <c r="AH1828" s="0" t="n">
        <v>6</v>
      </c>
      <c r="AI1828" s="0" t="s">
        <v>2133</v>
      </c>
      <c r="AJ1828" s="0" t="s">
        <v>32112</v>
      </c>
      <c r="AK1828" s="0" t="s">
        <v>31135</v>
      </c>
      <c r="AL1828" s="0" t="s">
        <v>2112</v>
      </c>
    </row>
    <row r="1829" customFormat="false" ht="15" hidden="false" customHeight="false" outlineLevel="0" collapsed="false">
      <c r="A1829" s="0" t="s">
        <v>35987</v>
      </c>
      <c r="B1829" s="0" t="s">
        <v>35988</v>
      </c>
      <c r="C1829" s="0" t="s">
        <v>22262</v>
      </c>
      <c r="D1829" s="0" t="s">
        <v>22262</v>
      </c>
      <c r="E1829" s="0" t="s">
        <v>35989</v>
      </c>
      <c r="F1829" s="0" t="s">
        <v>498</v>
      </c>
      <c r="G1829" s="0" t="n">
        <v>3</v>
      </c>
      <c r="H1829" s="0" t="n">
        <v>1</v>
      </c>
      <c r="I1829" s="0" t="n">
        <v>0.01</v>
      </c>
      <c r="J1829" s="0" t="n">
        <v>1000</v>
      </c>
      <c r="K1829" s="0" t="n">
        <v>1.47</v>
      </c>
      <c r="L1829" s="0" t="n">
        <v>82.7</v>
      </c>
      <c r="M1829" s="0" t="n">
        <v>81.5</v>
      </c>
      <c r="N1829" s="0" t="n">
        <v>81.47</v>
      </c>
      <c r="O1829" s="0" t="n">
        <v>82.53</v>
      </c>
      <c r="P1829" s="0" t="n">
        <v>0</v>
      </c>
      <c r="Q1829" s="0" t="n">
        <v>0</v>
      </c>
      <c r="R1829" s="0" t="n">
        <v>0</v>
      </c>
      <c r="S1829" s="0" t="n">
        <v>82.31</v>
      </c>
      <c r="T1829" s="0" t="n">
        <v>81.09</v>
      </c>
      <c r="U1829" s="0" t="n">
        <v>81.09</v>
      </c>
      <c r="V1829" s="0" t="n">
        <v>83.5</v>
      </c>
      <c r="W1829" s="0" t="n">
        <v>74902</v>
      </c>
      <c r="X1829" s="0" t="n">
        <v>82.32</v>
      </c>
      <c r="Y1829" s="0" t="n">
        <v>82.95</v>
      </c>
      <c r="Z1829" s="0" t="n">
        <v>30</v>
      </c>
      <c r="AA1829" s="0" t="n">
        <v>5000000</v>
      </c>
      <c r="AB1829" s="0" t="n">
        <v>827</v>
      </c>
      <c r="AC1829" s="0" t="n">
        <v>0</v>
      </c>
      <c r="AD1829" s="0" t="s">
        <v>99</v>
      </c>
      <c r="AE1829" s="0" t="s">
        <v>99</v>
      </c>
      <c r="AH1829" s="0" t="n">
        <v>6</v>
      </c>
      <c r="AI1829" s="0" t="s">
        <v>2133</v>
      </c>
      <c r="AJ1829" s="0" t="s">
        <v>32112</v>
      </c>
      <c r="AK1829" s="0" t="s">
        <v>31135</v>
      </c>
      <c r="AL1829" s="0" t="s">
        <v>2112</v>
      </c>
    </row>
    <row r="1830" customFormat="false" ht="15" hidden="false" customHeight="false" outlineLevel="0" collapsed="false">
      <c r="A1830" s="0" t="s">
        <v>35990</v>
      </c>
      <c r="B1830" s="0" t="s">
        <v>35991</v>
      </c>
      <c r="C1830" s="0" t="s">
        <v>35992</v>
      </c>
      <c r="D1830" s="0" t="s">
        <v>35992</v>
      </c>
      <c r="E1830" s="0" t="s">
        <v>35993</v>
      </c>
      <c r="F1830" s="0" t="s">
        <v>498</v>
      </c>
      <c r="G1830" s="0" t="n">
        <v>3</v>
      </c>
      <c r="H1830" s="0" t="n">
        <v>1</v>
      </c>
      <c r="I1830" s="0" t="n">
        <v>0.01</v>
      </c>
      <c r="J1830" s="0" t="n">
        <v>1000</v>
      </c>
      <c r="K1830" s="0" t="n">
        <v>0.52</v>
      </c>
      <c r="L1830" s="0" t="n">
        <v>86.56</v>
      </c>
      <c r="M1830" s="0" t="n">
        <v>86.11</v>
      </c>
      <c r="N1830" s="0" t="n">
        <v>83.75</v>
      </c>
      <c r="O1830" s="0" t="n">
        <v>86.56</v>
      </c>
      <c r="P1830" s="0" t="n">
        <v>0</v>
      </c>
      <c r="Q1830" s="0" t="n">
        <v>0</v>
      </c>
      <c r="R1830" s="0" t="n">
        <v>0</v>
      </c>
      <c r="S1830" s="0" t="n">
        <v>82.56</v>
      </c>
      <c r="T1830" s="0" t="n">
        <v>81.23</v>
      </c>
      <c r="U1830" s="0" t="n">
        <v>81.23</v>
      </c>
      <c r="V1830" s="0" t="n">
        <v>86.56</v>
      </c>
      <c r="W1830" s="0" t="n">
        <v>3303</v>
      </c>
      <c r="X1830" s="0" t="n">
        <v>85.73</v>
      </c>
      <c r="Y1830" s="0" t="n">
        <v>87.02</v>
      </c>
      <c r="Z1830" s="0" t="n">
        <v>2</v>
      </c>
      <c r="AA1830" s="0" t="n">
        <v>5000000</v>
      </c>
      <c r="AB1830" s="0" t="n">
        <v>865.6</v>
      </c>
      <c r="AC1830" s="0" t="n">
        <v>0</v>
      </c>
      <c r="AD1830" s="0" t="s">
        <v>99</v>
      </c>
      <c r="AE1830" s="0" t="s">
        <v>99</v>
      </c>
      <c r="AH1830" s="0" t="n">
        <v>6</v>
      </c>
      <c r="AI1830" s="0" t="s">
        <v>2133</v>
      </c>
      <c r="AJ1830" s="0" t="s">
        <v>32112</v>
      </c>
      <c r="AK1830" s="0" t="s">
        <v>31135</v>
      </c>
      <c r="AL1830" s="0" t="s">
        <v>2112</v>
      </c>
    </row>
    <row r="1831" customFormat="false" ht="15" hidden="false" customHeight="false" outlineLevel="0" collapsed="false">
      <c r="A1831" s="0" t="s">
        <v>35994</v>
      </c>
      <c r="B1831" s="0" t="s">
        <v>35995</v>
      </c>
      <c r="C1831" s="0" t="s">
        <v>22447</v>
      </c>
      <c r="D1831" s="0" t="s">
        <v>22447</v>
      </c>
      <c r="E1831" s="0" t="s">
        <v>35996</v>
      </c>
      <c r="F1831" s="0" t="s">
        <v>498</v>
      </c>
      <c r="G1831" s="0" t="n">
        <v>3</v>
      </c>
      <c r="H1831" s="0" t="n">
        <v>1</v>
      </c>
      <c r="I1831" s="0" t="n">
        <v>0.01</v>
      </c>
      <c r="J1831" s="0" t="n">
        <v>1000</v>
      </c>
      <c r="K1831" s="0" t="n">
        <v>0.63</v>
      </c>
      <c r="L1831" s="0" t="n">
        <v>84.58</v>
      </c>
      <c r="M1831" s="0" t="n">
        <v>84.05</v>
      </c>
      <c r="N1831" s="0" t="n">
        <v>83.74</v>
      </c>
      <c r="O1831" s="0" t="n">
        <v>84.58</v>
      </c>
      <c r="P1831" s="0" t="n">
        <v>0</v>
      </c>
      <c r="Q1831" s="0" t="n">
        <v>0</v>
      </c>
      <c r="R1831" s="0" t="n">
        <v>0</v>
      </c>
      <c r="S1831" s="0" t="n">
        <v>84.59</v>
      </c>
      <c r="T1831" s="0" t="n">
        <v>84.58</v>
      </c>
      <c r="U1831" s="0" t="n">
        <v>84.58</v>
      </c>
      <c r="V1831" s="0" t="n">
        <v>84.64</v>
      </c>
      <c r="W1831" s="0" t="n">
        <v>71898</v>
      </c>
      <c r="X1831" s="0" t="n">
        <v>84.58</v>
      </c>
      <c r="Y1831" s="0" t="n">
        <v>84.76</v>
      </c>
      <c r="Z1831" s="0" t="n">
        <v>9</v>
      </c>
      <c r="AA1831" s="0" t="n">
        <v>5000000</v>
      </c>
      <c r="AB1831" s="0" t="n">
        <v>45673.2</v>
      </c>
      <c r="AC1831" s="0" t="n">
        <v>0</v>
      </c>
      <c r="AD1831" s="0" t="s">
        <v>99</v>
      </c>
      <c r="AE1831" s="0" t="s">
        <v>99</v>
      </c>
      <c r="AH1831" s="0" t="n">
        <v>6</v>
      </c>
      <c r="AI1831" s="0" t="s">
        <v>2133</v>
      </c>
      <c r="AJ1831" s="0" t="s">
        <v>32112</v>
      </c>
      <c r="AK1831" s="0" t="s">
        <v>31135</v>
      </c>
      <c r="AL1831" s="0" t="s">
        <v>2112</v>
      </c>
    </row>
    <row r="1832" customFormat="false" ht="15" hidden="false" customHeight="false" outlineLevel="0" collapsed="false">
      <c r="A1832" s="0" t="s">
        <v>35997</v>
      </c>
      <c r="B1832" s="0" t="s">
        <v>35998</v>
      </c>
      <c r="C1832" s="0" t="s">
        <v>35999</v>
      </c>
      <c r="D1832" s="0" t="s">
        <v>35999</v>
      </c>
      <c r="E1832" s="0" t="s">
        <v>36000</v>
      </c>
      <c r="F1832" s="0" t="s">
        <v>498</v>
      </c>
      <c r="G1832" s="0" t="n">
        <v>3</v>
      </c>
      <c r="H1832" s="0" t="n">
        <v>1</v>
      </c>
      <c r="I1832" s="0" t="n">
        <v>0.01</v>
      </c>
      <c r="J1832" s="0" t="n">
        <v>1000</v>
      </c>
      <c r="K1832" s="0" t="n">
        <v>0</v>
      </c>
      <c r="L1832" s="0" t="n">
        <v>0</v>
      </c>
      <c r="M1832" s="0" t="n">
        <v>90.05</v>
      </c>
      <c r="N1832" s="0" t="n">
        <v>91.7</v>
      </c>
      <c r="O1832" s="0" t="n">
        <v>90.05</v>
      </c>
      <c r="P1832" s="0" t="n">
        <v>0</v>
      </c>
      <c r="Q1832" s="0" t="n">
        <v>0</v>
      </c>
      <c r="R1832" s="0" t="n">
        <v>0</v>
      </c>
      <c r="S1832" s="0" t="n">
        <v>0</v>
      </c>
      <c r="T1832" s="0" t="n">
        <v>0</v>
      </c>
      <c r="U1832" s="0" t="n">
        <v>0</v>
      </c>
      <c r="V1832" s="0" t="n">
        <v>0</v>
      </c>
      <c r="W1832" s="0" t="n">
        <v>0</v>
      </c>
      <c r="X1832" s="0" t="n">
        <v>90.02</v>
      </c>
      <c r="Y1832" s="0" t="n">
        <v>91.67</v>
      </c>
      <c r="Z1832" s="0" t="n">
        <v>0</v>
      </c>
      <c r="AA1832" s="0" t="n">
        <v>5000000</v>
      </c>
      <c r="AB1832" s="0" t="n">
        <v>0</v>
      </c>
      <c r="AC1832" s="0" t="n">
        <v>0</v>
      </c>
      <c r="AD1832" s="0" t="s">
        <v>99</v>
      </c>
      <c r="AE1832" s="0" t="s">
        <v>99</v>
      </c>
      <c r="AH1832" s="0" t="n">
        <v>6</v>
      </c>
      <c r="AI1832" s="0" t="s">
        <v>2133</v>
      </c>
      <c r="AJ1832" s="0" t="s">
        <v>32112</v>
      </c>
      <c r="AK1832" s="0" t="s">
        <v>31135</v>
      </c>
      <c r="AL1832" s="0" t="s">
        <v>2112</v>
      </c>
    </row>
    <row r="1833" customFormat="false" ht="15" hidden="false" customHeight="false" outlineLevel="0" collapsed="false">
      <c r="A1833" s="0" t="s">
        <v>36001</v>
      </c>
      <c r="B1833" s="0" t="s">
        <v>36002</v>
      </c>
      <c r="C1833" s="0" t="s">
        <v>24758</v>
      </c>
      <c r="D1833" s="0" t="s">
        <v>24758</v>
      </c>
      <c r="E1833" s="0" t="s">
        <v>36003</v>
      </c>
      <c r="F1833" s="0" t="s">
        <v>498</v>
      </c>
      <c r="G1833" s="0" t="n">
        <v>3</v>
      </c>
      <c r="H1833" s="0" t="n">
        <v>1</v>
      </c>
      <c r="I1833" s="0" t="n">
        <v>0.01</v>
      </c>
      <c r="J1833" s="0" t="n">
        <v>1000</v>
      </c>
      <c r="K1833" s="0" t="n">
        <v>2.08</v>
      </c>
      <c r="L1833" s="0" t="n">
        <v>96.98</v>
      </c>
      <c r="M1833" s="0" t="n">
        <v>95</v>
      </c>
      <c r="N1833" s="0" t="n">
        <v>95.15</v>
      </c>
      <c r="O1833" s="0" t="n">
        <v>96.98</v>
      </c>
      <c r="P1833" s="0" t="n">
        <v>0</v>
      </c>
      <c r="Q1833" s="0" t="n">
        <v>0</v>
      </c>
      <c r="R1833" s="0" t="n">
        <v>0</v>
      </c>
      <c r="S1833" s="0" t="n">
        <v>95.03</v>
      </c>
      <c r="T1833" s="0" t="n">
        <v>95</v>
      </c>
      <c r="U1833" s="0" t="n">
        <v>95</v>
      </c>
      <c r="V1833" s="0" t="n">
        <v>96.98</v>
      </c>
      <c r="W1833" s="0" t="n">
        <v>827688</v>
      </c>
      <c r="X1833" s="0" t="n">
        <v>95.4</v>
      </c>
      <c r="Y1833" s="0" t="n">
        <v>95.45</v>
      </c>
      <c r="Z1833" s="0" t="n">
        <v>2</v>
      </c>
      <c r="AA1833" s="0" t="n">
        <v>5000000</v>
      </c>
      <c r="AB1833" s="0" t="n">
        <v>11637.6</v>
      </c>
      <c r="AC1833" s="0" t="n">
        <v>0</v>
      </c>
      <c r="AD1833" s="0" t="s">
        <v>99</v>
      </c>
      <c r="AE1833" s="0" t="s">
        <v>99</v>
      </c>
      <c r="AH1833" s="0" t="n">
        <v>6</v>
      </c>
      <c r="AI1833" s="0" t="s">
        <v>2133</v>
      </c>
      <c r="AJ1833" s="0" t="s">
        <v>32112</v>
      </c>
      <c r="AK1833" s="0" t="s">
        <v>31135</v>
      </c>
      <c r="AL1833" s="0" t="s">
        <v>2112</v>
      </c>
    </row>
    <row r="1834" customFormat="false" ht="15" hidden="false" customHeight="false" outlineLevel="0" collapsed="false">
      <c r="A1834" s="0" t="s">
        <v>36004</v>
      </c>
      <c r="B1834" s="0" t="s">
        <v>36005</v>
      </c>
      <c r="C1834" s="0" t="s">
        <v>36006</v>
      </c>
      <c r="D1834" s="0" t="s">
        <v>36006</v>
      </c>
      <c r="E1834" s="0" t="s">
        <v>36007</v>
      </c>
      <c r="F1834" s="0" t="s">
        <v>498</v>
      </c>
      <c r="G1834" s="0" t="n">
        <v>3</v>
      </c>
      <c r="H1834" s="0" t="n">
        <v>1</v>
      </c>
      <c r="I1834" s="0" t="n">
        <v>0.01</v>
      </c>
      <c r="J1834" s="0" t="n">
        <v>1000</v>
      </c>
      <c r="K1834" s="0" t="n">
        <v>-0.11</v>
      </c>
      <c r="L1834" s="0" t="n">
        <v>96.14</v>
      </c>
      <c r="M1834" s="0" t="n">
        <v>95.18</v>
      </c>
      <c r="N1834" s="0" t="n">
        <v>94.29</v>
      </c>
      <c r="O1834" s="0" t="n">
        <v>96.14</v>
      </c>
      <c r="P1834" s="0" t="n">
        <v>0</v>
      </c>
      <c r="Q1834" s="0" t="n">
        <v>0</v>
      </c>
      <c r="R1834" s="0" t="n">
        <v>0</v>
      </c>
      <c r="S1834" s="0" t="n">
        <v>96.14</v>
      </c>
      <c r="T1834" s="0" t="n">
        <v>96.14</v>
      </c>
      <c r="U1834" s="0" t="n">
        <v>96.14</v>
      </c>
      <c r="V1834" s="0" t="n">
        <v>96.14</v>
      </c>
      <c r="W1834" s="0" t="n">
        <v>961</v>
      </c>
      <c r="X1834" s="0" t="n">
        <v>95.02</v>
      </c>
      <c r="Y1834" s="0" t="n">
        <v>96.19</v>
      </c>
      <c r="Z1834" s="0" t="n">
        <v>1</v>
      </c>
      <c r="AA1834" s="0" t="n">
        <v>5000000</v>
      </c>
      <c r="AB1834" s="0" t="n">
        <v>961.4</v>
      </c>
      <c r="AC1834" s="0" t="n">
        <v>0</v>
      </c>
      <c r="AD1834" s="0" t="s">
        <v>99</v>
      </c>
      <c r="AE1834" s="0" t="s">
        <v>99</v>
      </c>
      <c r="AH1834" s="0" t="n">
        <v>6</v>
      </c>
      <c r="AI1834" s="0" t="s">
        <v>2133</v>
      </c>
      <c r="AJ1834" s="0" t="s">
        <v>32112</v>
      </c>
      <c r="AK1834" s="0" t="s">
        <v>31135</v>
      </c>
      <c r="AL1834" s="0" t="s">
        <v>2112</v>
      </c>
    </row>
    <row r="1835" customFormat="false" ht="15" hidden="false" customHeight="false" outlineLevel="0" collapsed="false">
      <c r="A1835" s="0" t="s">
        <v>36008</v>
      </c>
      <c r="B1835" s="0" t="s">
        <v>36009</v>
      </c>
      <c r="C1835" s="0" t="s">
        <v>36010</v>
      </c>
      <c r="D1835" s="0" t="s">
        <v>36010</v>
      </c>
      <c r="E1835" s="0" t="s">
        <v>36011</v>
      </c>
      <c r="F1835" s="0" t="s">
        <v>498</v>
      </c>
      <c r="G1835" s="0" t="n">
        <v>2</v>
      </c>
      <c r="H1835" s="0" t="n">
        <v>1</v>
      </c>
      <c r="I1835" s="0" t="n">
        <v>0.01</v>
      </c>
      <c r="J1835" s="0" t="n">
        <v>1000</v>
      </c>
      <c r="K1835" s="0" t="n">
        <v>0</v>
      </c>
      <c r="L1835" s="0" t="n">
        <v>0</v>
      </c>
      <c r="M1835" s="0" t="n">
        <v>100.04</v>
      </c>
      <c r="N1835" s="0" t="n">
        <v>0</v>
      </c>
      <c r="O1835" s="0" t="n">
        <v>100.04</v>
      </c>
      <c r="P1835" s="0" t="n">
        <v>0</v>
      </c>
      <c r="Q1835" s="0" t="n">
        <v>0</v>
      </c>
      <c r="R1835" s="0" t="n">
        <v>0</v>
      </c>
      <c r="S1835" s="0" t="n">
        <v>0</v>
      </c>
      <c r="T1835" s="0" t="n">
        <v>0</v>
      </c>
      <c r="U1835" s="0" t="n">
        <v>0</v>
      </c>
      <c r="V1835" s="0" t="n">
        <v>0</v>
      </c>
      <c r="W1835" s="0" t="n">
        <v>0</v>
      </c>
      <c r="X1835" s="0" t="n">
        <v>0</v>
      </c>
      <c r="Y1835" s="0" t="n">
        <v>0</v>
      </c>
      <c r="Z1835" s="0" t="n">
        <v>0</v>
      </c>
      <c r="AA1835" s="0" t="n">
        <v>5000000</v>
      </c>
      <c r="AB1835" s="0" t="n">
        <v>0</v>
      </c>
      <c r="AC1835" s="0" t="n">
        <v>0</v>
      </c>
      <c r="AD1835" s="0" t="s">
        <v>99</v>
      </c>
      <c r="AE1835" s="0" t="s">
        <v>99</v>
      </c>
      <c r="AH1835" s="0" t="n">
        <v>6</v>
      </c>
      <c r="AI1835" s="0" t="s">
        <v>2133</v>
      </c>
      <c r="AJ1835" s="0" t="s">
        <v>32112</v>
      </c>
      <c r="AK1835" s="0" t="s">
        <v>31135</v>
      </c>
      <c r="AL1835" s="0" t="s">
        <v>2112</v>
      </c>
    </row>
    <row r="1836" customFormat="false" ht="15" hidden="false" customHeight="false" outlineLevel="0" collapsed="false">
      <c r="A1836" s="0" t="s">
        <v>36012</v>
      </c>
      <c r="B1836" s="0" t="s">
        <v>36013</v>
      </c>
      <c r="C1836" s="0" t="s">
        <v>36014</v>
      </c>
      <c r="D1836" s="0" t="s">
        <v>36014</v>
      </c>
      <c r="E1836" s="0" t="s">
        <v>36015</v>
      </c>
      <c r="F1836" s="0" t="s">
        <v>498</v>
      </c>
      <c r="G1836" s="0" t="n">
        <v>3</v>
      </c>
      <c r="H1836" s="0" t="n">
        <v>1</v>
      </c>
      <c r="I1836" s="0" t="n">
        <v>0.01</v>
      </c>
      <c r="J1836" s="0" t="n">
        <v>1000</v>
      </c>
      <c r="K1836" s="0" t="n">
        <v>0</v>
      </c>
      <c r="L1836" s="0" t="n">
        <v>0</v>
      </c>
      <c r="M1836" s="0" t="n">
        <v>103.85</v>
      </c>
      <c r="N1836" s="0" t="n">
        <v>0</v>
      </c>
      <c r="O1836" s="0" t="n">
        <v>103.85</v>
      </c>
      <c r="P1836" s="0" t="n">
        <v>0</v>
      </c>
      <c r="Q1836" s="0" t="n">
        <v>0</v>
      </c>
      <c r="R1836" s="0" t="n">
        <v>0</v>
      </c>
      <c r="S1836" s="0" t="n">
        <v>0</v>
      </c>
      <c r="T1836" s="0" t="n">
        <v>0</v>
      </c>
      <c r="U1836" s="0" t="n">
        <v>0</v>
      </c>
      <c r="V1836" s="0" t="n">
        <v>0</v>
      </c>
      <c r="W1836" s="0" t="n">
        <v>0</v>
      </c>
      <c r="X1836" s="0" t="n">
        <v>87.02</v>
      </c>
      <c r="Y1836" s="0" t="n">
        <v>102.85</v>
      </c>
      <c r="Z1836" s="0" t="n">
        <v>0</v>
      </c>
      <c r="AA1836" s="0" t="n">
        <v>5000000</v>
      </c>
      <c r="AB1836" s="0" t="n">
        <v>0</v>
      </c>
      <c r="AC1836" s="0" t="n">
        <v>0</v>
      </c>
      <c r="AD1836" s="0" t="s">
        <v>99</v>
      </c>
      <c r="AE1836" s="0" t="s">
        <v>99</v>
      </c>
      <c r="AH1836" s="0" t="n">
        <v>6</v>
      </c>
      <c r="AI1836" s="0" t="s">
        <v>2133</v>
      </c>
      <c r="AJ1836" s="0" t="s">
        <v>32112</v>
      </c>
      <c r="AK1836" s="0" t="s">
        <v>31135</v>
      </c>
      <c r="AL1836" s="0" t="s">
        <v>2112</v>
      </c>
    </row>
    <row r="1837" customFormat="false" ht="15" hidden="false" customHeight="false" outlineLevel="0" collapsed="false">
      <c r="A1837" s="0" t="s">
        <v>36016</v>
      </c>
      <c r="B1837" s="0" t="s">
        <v>36017</v>
      </c>
      <c r="C1837" s="0" t="s">
        <v>36018</v>
      </c>
      <c r="D1837" s="0" t="s">
        <v>36018</v>
      </c>
      <c r="E1837" s="0" t="s">
        <v>36019</v>
      </c>
      <c r="F1837" s="0" t="s">
        <v>498</v>
      </c>
      <c r="G1837" s="0" t="n">
        <v>3</v>
      </c>
      <c r="H1837" s="0" t="n">
        <v>1</v>
      </c>
      <c r="I1837" s="0" t="n">
        <v>0.01</v>
      </c>
      <c r="J1837" s="0" t="n">
        <v>1000</v>
      </c>
      <c r="K1837" s="0" t="n">
        <v>0</v>
      </c>
      <c r="L1837" s="0" t="n">
        <v>0</v>
      </c>
      <c r="M1837" s="0" t="n">
        <v>102.93</v>
      </c>
      <c r="N1837" s="0" t="n">
        <v>104.33</v>
      </c>
      <c r="O1837" s="0" t="n">
        <v>102.93</v>
      </c>
      <c r="P1837" s="0" t="n">
        <v>0</v>
      </c>
      <c r="Q1837" s="0" t="n">
        <v>0</v>
      </c>
      <c r="R1837" s="0" t="n">
        <v>0</v>
      </c>
      <c r="S1837" s="0" t="n">
        <v>0</v>
      </c>
      <c r="T1837" s="0" t="n">
        <v>0</v>
      </c>
      <c r="U1837" s="0" t="n">
        <v>0</v>
      </c>
      <c r="V1837" s="0" t="n">
        <v>0</v>
      </c>
      <c r="W1837" s="0" t="n">
        <v>0</v>
      </c>
      <c r="X1837" s="0" t="n">
        <v>100</v>
      </c>
      <c r="Y1837" s="0" t="n">
        <v>102.85</v>
      </c>
      <c r="Z1837" s="0" t="n">
        <v>0</v>
      </c>
      <c r="AA1837" s="0" t="n">
        <v>5000000</v>
      </c>
      <c r="AB1837" s="0" t="n">
        <v>0</v>
      </c>
      <c r="AC1837" s="0" t="n">
        <v>0</v>
      </c>
      <c r="AD1837" s="0" t="s">
        <v>99</v>
      </c>
      <c r="AE1837" s="0" t="s">
        <v>99</v>
      </c>
      <c r="AH1837" s="0" t="n">
        <v>6</v>
      </c>
      <c r="AI1837" s="0" t="s">
        <v>2133</v>
      </c>
      <c r="AJ1837" s="0" t="s">
        <v>32112</v>
      </c>
      <c r="AK1837" s="0" t="s">
        <v>31135</v>
      </c>
      <c r="AL1837" s="0" t="s">
        <v>2112</v>
      </c>
    </row>
    <row r="1838" customFormat="false" ht="15" hidden="false" customHeight="false" outlineLevel="0" collapsed="false">
      <c r="A1838" s="0" t="s">
        <v>36020</v>
      </c>
      <c r="B1838" s="0" t="s">
        <v>36021</v>
      </c>
      <c r="C1838" s="0" t="s">
        <v>36022</v>
      </c>
      <c r="D1838" s="0" t="s">
        <v>36022</v>
      </c>
      <c r="E1838" s="0" t="s">
        <v>36023</v>
      </c>
      <c r="F1838" s="0" t="s">
        <v>498</v>
      </c>
      <c r="G1838" s="0" t="n">
        <v>3</v>
      </c>
      <c r="H1838" s="0" t="n">
        <v>1</v>
      </c>
      <c r="I1838" s="0" t="n">
        <v>0.01</v>
      </c>
      <c r="J1838" s="0" t="n">
        <v>1000</v>
      </c>
      <c r="K1838" s="0" t="n">
        <v>-0.43</v>
      </c>
      <c r="L1838" s="0" t="n">
        <v>89.52</v>
      </c>
      <c r="M1838" s="0" t="n">
        <v>89.91</v>
      </c>
      <c r="N1838" s="0" t="n">
        <v>91.97</v>
      </c>
      <c r="O1838" s="0" t="n">
        <v>89.53</v>
      </c>
      <c r="P1838" s="0" t="n">
        <v>0</v>
      </c>
      <c r="Q1838" s="0" t="n">
        <v>0</v>
      </c>
      <c r="R1838" s="0" t="n">
        <v>0</v>
      </c>
      <c r="S1838" s="0" t="n">
        <v>90.88</v>
      </c>
      <c r="T1838" s="0" t="n">
        <v>89.91</v>
      </c>
      <c r="U1838" s="0" t="n">
        <v>89.52</v>
      </c>
      <c r="V1838" s="0" t="n">
        <v>92.46</v>
      </c>
      <c r="W1838" s="0" t="n">
        <v>14541</v>
      </c>
      <c r="X1838" s="0" t="n">
        <v>89.02</v>
      </c>
      <c r="Y1838" s="0" t="n">
        <v>90.41</v>
      </c>
      <c r="Z1838" s="0" t="n">
        <v>7</v>
      </c>
      <c r="AA1838" s="0" t="n">
        <v>5000000</v>
      </c>
      <c r="AB1838" s="0" t="n">
        <v>895.2</v>
      </c>
      <c r="AC1838" s="0" t="n">
        <v>0</v>
      </c>
      <c r="AD1838" s="0" t="s">
        <v>99</v>
      </c>
      <c r="AE1838" s="0" t="s">
        <v>99</v>
      </c>
      <c r="AH1838" s="0" t="n">
        <v>6</v>
      </c>
      <c r="AI1838" s="0" t="s">
        <v>2133</v>
      </c>
      <c r="AJ1838" s="0" t="s">
        <v>32112</v>
      </c>
      <c r="AK1838" s="0" t="s">
        <v>31135</v>
      </c>
      <c r="AL1838" s="0" t="s">
        <v>2112</v>
      </c>
    </row>
    <row r="1839" customFormat="false" ht="15" hidden="false" customHeight="false" outlineLevel="0" collapsed="false">
      <c r="A1839" s="0" t="s">
        <v>36024</v>
      </c>
      <c r="B1839" s="0" t="s">
        <v>36025</v>
      </c>
      <c r="C1839" s="0" t="s">
        <v>36026</v>
      </c>
      <c r="D1839" s="0" t="s">
        <v>36026</v>
      </c>
      <c r="E1839" s="0" t="s">
        <v>36027</v>
      </c>
      <c r="F1839" s="0" t="s">
        <v>1988</v>
      </c>
      <c r="G1839" s="0" t="n">
        <v>3</v>
      </c>
      <c r="H1839" s="0" t="n">
        <v>1</v>
      </c>
      <c r="I1839" s="0" t="n">
        <v>0.01</v>
      </c>
      <c r="J1839" s="0" t="n">
        <v>700</v>
      </c>
      <c r="K1839" s="0" t="n">
        <v>0</v>
      </c>
      <c r="L1839" s="0" t="n">
        <v>0</v>
      </c>
      <c r="M1839" s="0" t="n">
        <v>100</v>
      </c>
      <c r="N1839" s="0" t="n">
        <v>0</v>
      </c>
      <c r="O1839" s="0" t="n">
        <v>100</v>
      </c>
      <c r="P1839" s="0" t="n">
        <v>0</v>
      </c>
      <c r="Q1839" s="0" t="n">
        <v>0</v>
      </c>
      <c r="R1839" s="0" t="n">
        <v>0</v>
      </c>
      <c r="S1839" s="0" t="n">
        <v>0</v>
      </c>
      <c r="T1839" s="0" t="n">
        <v>0</v>
      </c>
      <c r="U1839" s="0" t="n">
        <v>0</v>
      </c>
      <c r="V1839" s="0" t="n">
        <v>0</v>
      </c>
      <c r="W1839" s="0" t="n">
        <v>0</v>
      </c>
      <c r="X1839" s="0" t="n">
        <v>89.85</v>
      </c>
      <c r="Y1839" s="0" t="n">
        <v>0</v>
      </c>
      <c r="Z1839" s="0" t="n">
        <v>0</v>
      </c>
      <c r="AA1839" s="0" t="n">
        <v>10000000</v>
      </c>
      <c r="AB1839" s="0" t="n">
        <v>0</v>
      </c>
      <c r="AC1839" s="0" t="n">
        <v>0</v>
      </c>
      <c r="AD1839" s="0" t="s">
        <v>99</v>
      </c>
      <c r="AE1839" s="0" t="s">
        <v>99</v>
      </c>
      <c r="AH1839" s="0" t="n">
        <v>-100</v>
      </c>
      <c r="AI1839" s="0" t="s">
        <v>2133</v>
      </c>
      <c r="AJ1839" s="0" t="s">
        <v>32112</v>
      </c>
      <c r="AK1839" s="0" t="s">
        <v>32292</v>
      </c>
      <c r="AL1839" s="0" t="s">
        <v>2112</v>
      </c>
    </row>
    <row r="1840" customFormat="false" ht="15" hidden="false" customHeight="false" outlineLevel="0" collapsed="false">
      <c r="A1840" s="0" t="s">
        <v>36028</v>
      </c>
      <c r="B1840" s="0" t="s">
        <v>36029</v>
      </c>
      <c r="C1840" s="0" t="s">
        <v>36030</v>
      </c>
      <c r="D1840" s="0" t="s">
        <v>36030</v>
      </c>
      <c r="E1840" s="0" t="s">
        <v>36031</v>
      </c>
      <c r="F1840" s="0" t="s">
        <v>498</v>
      </c>
      <c r="G1840" s="0" t="n">
        <v>3</v>
      </c>
      <c r="H1840" s="0" t="n">
        <v>1</v>
      </c>
      <c r="I1840" s="0" t="n">
        <v>0.01</v>
      </c>
      <c r="J1840" s="0" t="n">
        <v>1000</v>
      </c>
      <c r="K1840" s="0" t="n">
        <v>0</v>
      </c>
      <c r="L1840" s="0" t="n">
        <v>0</v>
      </c>
      <c r="M1840" s="0" t="n">
        <v>92.01</v>
      </c>
      <c r="N1840" s="0" t="n">
        <v>0</v>
      </c>
      <c r="O1840" s="0" t="n">
        <v>92.01</v>
      </c>
      <c r="P1840" s="0" t="n">
        <v>0</v>
      </c>
      <c r="Q1840" s="0" t="n">
        <v>0</v>
      </c>
      <c r="R1840" s="0" t="n">
        <v>0</v>
      </c>
      <c r="S1840" s="0" t="n">
        <v>0</v>
      </c>
      <c r="T1840" s="0" t="n">
        <v>0</v>
      </c>
      <c r="U1840" s="0" t="n">
        <v>0</v>
      </c>
      <c r="V1840" s="0" t="n">
        <v>0</v>
      </c>
      <c r="W1840" s="0" t="n">
        <v>0</v>
      </c>
      <c r="X1840" s="0" t="n">
        <v>85</v>
      </c>
      <c r="Y1840" s="0" t="n">
        <v>102.01</v>
      </c>
      <c r="Z1840" s="0" t="n">
        <v>0</v>
      </c>
      <c r="AA1840" s="0" t="n">
        <v>3000000</v>
      </c>
      <c r="AB1840" s="0" t="n">
        <v>0</v>
      </c>
      <c r="AC1840" s="0" t="n">
        <v>0</v>
      </c>
      <c r="AD1840" s="0" t="s">
        <v>99</v>
      </c>
      <c r="AE1840" s="0" t="s">
        <v>99</v>
      </c>
      <c r="AH1840" s="0" t="n">
        <v>800</v>
      </c>
      <c r="AI1840" s="0" t="s">
        <v>2133</v>
      </c>
      <c r="AJ1840" s="0" t="s">
        <v>32112</v>
      </c>
      <c r="AK1840" s="0" t="s">
        <v>31135</v>
      </c>
      <c r="AL1840" s="0" t="s">
        <v>2112</v>
      </c>
    </row>
    <row r="1841" customFormat="false" ht="15" hidden="false" customHeight="false" outlineLevel="0" collapsed="false">
      <c r="A1841" s="0" t="s">
        <v>36032</v>
      </c>
      <c r="B1841" s="0" t="s">
        <v>36033</v>
      </c>
      <c r="C1841" s="0" t="s">
        <v>36034</v>
      </c>
      <c r="D1841" s="0" t="s">
        <v>36034</v>
      </c>
      <c r="E1841" s="0" t="s">
        <v>36035</v>
      </c>
      <c r="F1841" s="0" t="s">
        <v>498</v>
      </c>
      <c r="G1841" s="0" t="n">
        <v>2</v>
      </c>
      <c r="H1841" s="0" t="n">
        <v>1</v>
      </c>
      <c r="I1841" s="0" t="n">
        <v>0.01</v>
      </c>
      <c r="J1841" s="0" t="n">
        <v>1000</v>
      </c>
      <c r="K1841" s="0" t="n">
        <v>1.03</v>
      </c>
      <c r="L1841" s="0" t="n">
        <v>89.31</v>
      </c>
      <c r="M1841" s="0" t="n">
        <v>88.99</v>
      </c>
      <c r="N1841" s="0" t="n">
        <v>87.27</v>
      </c>
      <c r="O1841" s="0" t="n">
        <v>89.31</v>
      </c>
      <c r="P1841" s="0" t="n">
        <v>0</v>
      </c>
      <c r="Q1841" s="0" t="n">
        <v>0</v>
      </c>
      <c r="R1841" s="0" t="n">
        <v>0</v>
      </c>
      <c r="S1841" s="0" t="n">
        <v>89.31</v>
      </c>
      <c r="T1841" s="0" t="n">
        <v>89.31</v>
      </c>
      <c r="U1841" s="0" t="n">
        <v>89.31</v>
      </c>
      <c r="V1841" s="0" t="n">
        <v>89.31</v>
      </c>
      <c r="W1841" s="0" t="n">
        <v>893</v>
      </c>
      <c r="X1841" s="0" t="n">
        <v>88.4</v>
      </c>
      <c r="Y1841" s="0" t="n">
        <v>89.71</v>
      </c>
      <c r="Z1841" s="0" t="n">
        <v>1</v>
      </c>
      <c r="AA1841" s="0" t="n">
        <v>2000000</v>
      </c>
      <c r="AB1841" s="0" t="n">
        <v>893.1</v>
      </c>
      <c r="AC1841" s="0" t="n">
        <v>0</v>
      </c>
      <c r="AD1841" s="0" t="s">
        <v>99</v>
      </c>
      <c r="AE1841" s="0" t="s">
        <v>99</v>
      </c>
      <c r="AH1841" s="0" t="n">
        <v>6</v>
      </c>
      <c r="AI1841" s="0" t="s">
        <v>2133</v>
      </c>
      <c r="AJ1841" s="0" t="s">
        <v>32112</v>
      </c>
      <c r="AK1841" s="0" t="s">
        <v>31135</v>
      </c>
      <c r="AL1841" s="0" t="s">
        <v>2112</v>
      </c>
    </row>
    <row r="1842" customFormat="false" ht="15" hidden="false" customHeight="false" outlineLevel="0" collapsed="false">
      <c r="A1842" s="0" t="s">
        <v>36036</v>
      </c>
      <c r="B1842" s="0" t="s">
        <v>36037</v>
      </c>
      <c r="C1842" s="0" t="s">
        <v>24499</v>
      </c>
      <c r="D1842" s="0" t="s">
        <v>24499</v>
      </c>
      <c r="E1842" s="0" t="s">
        <v>36038</v>
      </c>
      <c r="F1842" s="0" t="s">
        <v>498</v>
      </c>
      <c r="G1842" s="0" t="n">
        <v>2</v>
      </c>
      <c r="H1842" s="0" t="n">
        <v>1</v>
      </c>
      <c r="I1842" s="0" t="n">
        <v>0.01</v>
      </c>
      <c r="J1842" s="0" t="n">
        <v>700</v>
      </c>
      <c r="K1842" s="0" t="n">
        <v>0.52</v>
      </c>
      <c r="L1842" s="0" t="n">
        <v>91.3</v>
      </c>
      <c r="M1842" s="0" t="n">
        <v>90.83</v>
      </c>
      <c r="N1842" s="0" t="n">
        <v>90.66</v>
      </c>
      <c r="O1842" s="0" t="n">
        <v>91.3</v>
      </c>
      <c r="P1842" s="0" t="n">
        <v>0</v>
      </c>
      <c r="Q1842" s="0" t="n">
        <v>0</v>
      </c>
      <c r="R1842" s="0" t="n">
        <v>0</v>
      </c>
      <c r="S1842" s="0" t="n">
        <v>90.62</v>
      </c>
      <c r="T1842" s="0" t="n">
        <v>90.53</v>
      </c>
      <c r="U1842" s="0" t="n">
        <v>90</v>
      </c>
      <c r="V1842" s="0" t="n">
        <v>91.33</v>
      </c>
      <c r="W1842" s="0" t="n">
        <v>206796</v>
      </c>
      <c r="X1842" s="0" t="n">
        <v>90.73</v>
      </c>
      <c r="Y1842" s="0" t="n">
        <v>91.19</v>
      </c>
      <c r="Z1842" s="0" t="n">
        <v>50</v>
      </c>
      <c r="AA1842" s="0" t="n">
        <v>3000000</v>
      </c>
      <c r="AB1842" s="0" t="n">
        <v>639.1</v>
      </c>
      <c r="AC1842" s="0" t="n">
        <v>0</v>
      </c>
      <c r="AD1842" s="0" t="s">
        <v>99</v>
      </c>
      <c r="AE1842" s="0" t="s">
        <v>99</v>
      </c>
      <c r="AH1842" s="0" t="n">
        <v>6</v>
      </c>
      <c r="AI1842" s="0" t="s">
        <v>2133</v>
      </c>
      <c r="AJ1842" s="0" t="s">
        <v>32112</v>
      </c>
      <c r="AK1842" s="0" t="s">
        <v>31135</v>
      </c>
      <c r="AL1842" s="0" t="s">
        <v>2112</v>
      </c>
    </row>
    <row r="1843" customFormat="false" ht="15" hidden="false" customHeight="false" outlineLevel="0" collapsed="false">
      <c r="A1843" s="0" t="s">
        <v>36039</v>
      </c>
      <c r="B1843" s="0" t="s">
        <v>36040</v>
      </c>
      <c r="C1843" s="0" t="s">
        <v>20219</v>
      </c>
      <c r="D1843" s="0" t="s">
        <v>20219</v>
      </c>
      <c r="E1843" s="0" t="s">
        <v>36041</v>
      </c>
      <c r="F1843" s="0" t="s">
        <v>498</v>
      </c>
      <c r="G1843" s="0" t="n">
        <v>2</v>
      </c>
      <c r="H1843" s="0" t="n">
        <v>1</v>
      </c>
      <c r="I1843" s="0" t="n">
        <v>0.01</v>
      </c>
      <c r="J1843" s="0" t="n">
        <v>889.2</v>
      </c>
      <c r="K1843" s="0" t="n">
        <v>-0.35</v>
      </c>
      <c r="L1843" s="0" t="n">
        <v>95.96</v>
      </c>
      <c r="M1843" s="0" t="n">
        <v>96.3</v>
      </c>
      <c r="N1843" s="0" t="n">
        <v>95.83</v>
      </c>
      <c r="O1843" s="0" t="n">
        <v>95.96</v>
      </c>
      <c r="P1843" s="0" t="n">
        <v>0</v>
      </c>
      <c r="Q1843" s="0" t="n">
        <v>0</v>
      </c>
      <c r="R1843" s="0" t="n">
        <v>0</v>
      </c>
      <c r="S1843" s="0" t="n">
        <v>95.8</v>
      </c>
      <c r="T1843" s="0" t="n">
        <v>96.3</v>
      </c>
      <c r="U1843" s="0" t="n">
        <v>95.52</v>
      </c>
      <c r="V1843" s="0" t="n">
        <v>97.1</v>
      </c>
      <c r="W1843" s="0" t="n">
        <v>73263</v>
      </c>
      <c r="X1843" s="0" t="n">
        <v>95.6</v>
      </c>
      <c r="Y1843" s="0" t="n">
        <v>95.96</v>
      </c>
      <c r="Z1843" s="0" t="n">
        <v>23</v>
      </c>
      <c r="AA1843" s="0" t="n">
        <v>1500000</v>
      </c>
      <c r="AB1843" s="0" t="n">
        <v>4266.38</v>
      </c>
      <c r="AC1843" s="0" t="n">
        <v>0</v>
      </c>
      <c r="AD1843" s="0" t="s">
        <v>99</v>
      </c>
      <c r="AE1843" s="0" t="s">
        <v>99</v>
      </c>
      <c r="AH1843" s="0" t="n">
        <v>800</v>
      </c>
      <c r="AI1843" s="0" t="s">
        <v>2133</v>
      </c>
      <c r="AJ1843" s="0" t="s">
        <v>32112</v>
      </c>
      <c r="AK1843" s="0" t="s">
        <v>31135</v>
      </c>
      <c r="AL1843" s="0" t="s">
        <v>2112</v>
      </c>
    </row>
    <row r="1844" customFormat="false" ht="15" hidden="false" customHeight="false" outlineLevel="0" collapsed="false">
      <c r="A1844" s="0" t="s">
        <v>36042</v>
      </c>
      <c r="B1844" s="0" t="s">
        <v>36043</v>
      </c>
      <c r="C1844" s="0" t="s">
        <v>23207</v>
      </c>
      <c r="D1844" s="0" t="s">
        <v>23207</v>
      </c>
      <c r="E1844" s="0" t="s">
        <v>36044</v>
      </c>
      <c r="F1844" s="0" t="s">
        <v>498</v>
      </c>
      <c r="G1844" s="0" t="n">
        <v>3</v>
      </c>
      <c r="H1844" s="0" t="n">
        <v>1</v>
      </c>
      <c r="I1844" s="0" t="n">
        <v>0.01</v>
      </c>
      <c r="J1844" s="0" t="n">
        <v>1000</v>
      </c>
      <c r="K1844" s="0" t="n">
        <v>-0.03</v>
      </c>
      <c r="L1844" s="0" t="n">
        <v>73.97</v>
      </c>
      <c r="M1844" s="0" t="n">
        <v>73.99</v>
      </c>
      <c r="N1844" s="0" t="n">
        <v>73.85</v>
      </c>
      <c r="O1844" s="0" t="n">
        <v>73.97</v>
      </c>
      <c r="P1844" s="0" t="n">
        <v>0</v>
      </c>
      <c r="Q1844" s="0" t="n">
        <v>0</v>
      </c>
      <c r="R1844" s="0" t="n">
        <v>0</v>
      </c>
      <c r="S1844" s="0" t="n">
        <v>73.53</v>
      </c>
      <c r="T1844" s="0" t="n">
        <v>73.99</v>
      </c>
      <c r="U1844" s="0" t="n">
        <v>72.05</v>
      </c>
      <c r="V1844" s="0" t="n">
        <v>73.99</v>
      </c>
      <c r="W1844" s="0" t="n">
        <v>794830</v>
      </c>
      <c r="X1844" s="0" t="n">
        <v>73.24</v>
      </c>
      <c r="Y1844" s="0" t="n">
        <v>73.94</v>
      </c>
      <c r="Z1844" s="0" t="n">
        <v>52</v>
      </c>
      <c r="AA1844" s="0" t="n">
        <v>500000</v>
      </c>
      <c r="AB1844" s="0" t="n">
        <v>1479.4</v>
      </c>
      <c r="AC1844" s="0" t="n">
        <v>0</v>
      </c>
      <c r="AD1844" s="0" t="s">
        <v>99</v>
      </c>
      <c r="AE1844" s="0" t="s">
        <v>99</v>
      </c>
      <c r="AH1844" s="0" t="n">
        <v>6</v>
      </c>
      <c r="AI1844" s="0" t="s">
        <v>2133</v>
      </c>
      <c r="AJ1844" s="0" t="s">
        <v>32112</v>
      </c>
      <c r="AK1844" s="0" t="s">
        <v>31135</v>
      </c>
      <c r="AL1844" s="0" t="s">
        <v>2112</v>
      </c>
    </row>
    <row r="1845" customFormat="false" ht="15" hidden="false" customHeight="false" outlineLevel="0" collapsed="false">
      <c r="A1845" s="0" t="s">
        <v>36045</v>
      </c>
      <c r="C1845" s="0" t="s">
        <v>27119</v>
      </c>
      <c r="D1845" s="0" t="s">
        <v>27119</v>
      </c>
      <c r="E1845" s="0" t="s">
        <v>36046</v>
      </c>
      <c r="F1845" s="0" t="s">
        <v>1987</v>
      </c>
      <c r="G1845" s="0" t="n">
        <v>3</v>
      </c>
      <c r="H1845" s="0" t="n">
        <v>1</v>
      </c>
      <c r="I1845" s="0" t="n">
        <v>0.01</v>
      </c>
      <c r="J1845" s="0" t="n">
        <v>750</v>
      </c>
      <c r="K1845" s="0" t="n">
        <v>-1.13</v>
      </c>
      <c r="L1845" s="0" t="n">
        <v>86.28</v>
      </c>
      <c r="M1845" s="0" t="n">
        <v>87.24</v>
      </c>
      <c r="N1845" s="0" t="n">
        <v>86.08</v>
      </c>
      <c r="O1845" s="0" t="n">
        <v>86.28</v>
      </c>
      <c r="P1845" s="0" t="n">
        <v>0</v>
      </c>
      <c r="Q1845" s="0" t="n">
        <v>0</v>
      </c>
      <c r="R1845" s="0" t="n">
        <v>0</v>
      </c>
      <c r="S1845" s="0" t="n">
        <v>86.28</v>
      </c>
      <c r="T1845" s="0" t="n">
        <v>86.28</v>
      </c>
      <c r="U1845" s="0" t="n">
        <v>86.28</v>
      </c>
      <c r="V1845" s="0" t="n">
        <v>86.28</v>
      </c>
      <c r="W1845" s="0" t="n">
        <v>647</v>
      </c>
      <c r="X1845" s="0" t="n">
        <v>86.26</v>
      </c>
      <c r="Y1845" s="0" t="n">
        <v>86.76</v>
      </c>
      <c r="Z1845" s="0" t="n">
        <v>1</v>
      </c>
      <c r="AA1845" s="0" t="n">
        <v>2450000</v>
      </c>
      <c r="AB1845" s="0" t="n">
        <v>647.1</v>
      </c>
      <c r="AC1845" s="0" t="n">
        <v>0</v>
      </c>
      <c r="AD1845" s="0" t="s">
        <v>99</v>
      </c>
      <c r="AE1845" s="0" t="s">
        <v>99</v>
      </c>
      <c r="AH1845" s="0" t="n">
        <v>-1</v>
      </c>
      <c r="AI1845" s="0" t="s">
        <v>2133</v>
      </c>
      <c r="AJ1845" s="0" t="s">
        <v>32112</v>
      </c>
      <c r="AK1845" s="0" t="s">
        <v>31143</v>
      </c>
      <c r="AL1845" s="0" t="s">
        <v>2112</v>
      </c>
    </row>
    <row r="1846" customFormat="false" ht="15" hidden="false" customHeight="false" outlineLevel="0" collapsed="false">
      <c r="A1846" s="0" t="s">
        <v>36047</v>
      </c>
      <c r="B1846" s="0" t="s">
        <v>36048</v>
      </c>
      <c r="C1846" s="0" t="s">
        <v>36049</v>
      </c>
      <c r="D1846" s="0" t="s">
        <v>36049</v>
      </c>
      <c r="E1846" s="0" t="s">
        <v>36050</v>
      </c>
      <c r="F1846" s="0" t="s">
        <v>1987</v>
      </c>
      <c r="G1846" s="0" t="n">
        <v>3</v>
      </c>
      <c r="H1846" s="0" t="n">
        <v>1</v>
      </c>
      <c r="I1846" s="0" t="n">
        <v>0.01</v>
      </c>
      <c r="J1846" s="0" t="n">
        <v>10000000</v>
      </c>
      <c r="K1846" s="0" t="n">
        <v>0</v>
      </c>
      <c r="L1846" s="0" t="n">
        <v>0</v>
      </c>
      <c r="M1846" s="0" t="n">
        <v>0</v>
      </c>
      <c r="N1846" s="0" t="n">
        <v>0</v>
      </c>
      <c r="O1846" s="0" t="n">
        <v>0</v>
      </c>
      <c r="P1846" s="0" t="n">
        <v>0</v>
      </c>
      <c r="Q1846" s="0" t="n">
        <v>0</v>
      </c>
      <c r="R1846" s="0" t="n">
        <v>0</v>
      </c>
      <c r="S1846" s="0" t="n">
        <v>0</v>
      </c>
      <c r="T1846" s="0" t="n">
        <v>0</v>
      </c>
      <c r="U1846" s="0" t="n">
        <v>0</v>
      </c>
      <c r="V1846" s="0" t="n">
        <v>0</v>
      </c>
      <c r="W1846" s="0" t="n">
        <v>0</v>
      </c>
      <c r="X1846" s="0" t="n">
        <v>0</v>
      </c>
      <c r="Y1846" s="0" t="n">
        <v>0</v>
      </c>
      <c r="Z1846" s="0" t="n">
        <v>0</v>
      </c>
      <c r="AA1846" s="0" t="n">
        <v>675</v>
      </c>
      <c r="AB1846" s="0" t="n">
        <v>0</v>
      </c>
      <c r="AC1846" s="0" t="n">
        <v>0</v>
      </c>
      <c r="AD1846" s="0" t="s">
        <v>99</v>
      </c>
      <c r="AE1846" s="0" t="s">
        <v>99</v>
      </c>
      <c r="AF1846" s="0" t="s">
        <v>30149</v>
      </c>
      <c r="AH1846" s="0" t="n">
        <v>0</v>
      </c>
      <c r="AI1846" s="0" t="s">
        <v>2133</v>
      </c>
      <c r="AJ1846" s="0" t="s">
        <v>32112</v>
      </c>
      <c r="AK1846" s="0" t="s">
        <v>31143</v>
      </c>
      <c r="AL1846" s="0" t="s">
        <v>2112</v>
      </c>
    </row>
    <row r="1847" customFormat="false" ht="15" hidden="false" customHeight="false" outlineLevel="0" collapsed="false">
      <c r="A1847" s="0" t="s">
        <v>36051</v>
      </c>
      <c r="B1847" s="0" t="s">
        <v>36052</v>
      </c>
      <c r="C1847" s="0" t="s">
        <v>36053</v>
      </c>
      <c r="D1847" s="0" t="s">
        <v>36053</v>
      </c>
      <c r="E1847" s="0" t="s">
        <v>36054</v>
      </c>
      <c r="F1847" s="0" t="s">
        <v>1987</v>
      </c>
      <c r="G1847" s="0" t="n">
        <v>3</v>
      </c>
      <c r="H1847" s="0" t="n">
        <v>1</v>
      </c>
      <c r="I1847" s="0" t="n">
        <v>0.01</v>
      </c>
      <c r="J1847" s="0" t="n">
        <v>10000000</v>
      </c>
      <c r="K1847" s="0" t="n">
        <v>0</v>
      </c>
      <c r="L1847" s="0" t="n">
        <v>0</v>
      </c>
      <c r="M1847" s="0" t="n">
        <v>0</v>
      </c>
      <c r="N1847" s="0" t="n">
        <v>0</v>
      </c>
      <c r="O1847" s="0" t="n">
        <v>0</v>
      </c>
      <c r="P1847" s="0" t="n">
        <v>0</v>
      </c>
      <c r="Q1847" s="0" t="n">
        <v>0</v>
      </c>
      <c r="R1847" s="0" t="n">
        <v>0</v>
      </c>
      <c r="S1847" s="0" t="n">
        <v>0</v>
      </c>
      <c r="T1847" s="0" t="n">
        <v>0</v>
      </c>
      <c r="U1847" s="0" t="n">
        <v>0</v>
      </c>
      <c r="V1847" s="0" t="n">
        <v>0</v>
      </c>
      <c r="W1847" s="0" t="n">
        <v>0</v>
      </c>
      <c r="X1847" s="0" t="n">
        <v>0</v>
      </c>
      <c r="Y1847" s="0" t="n">
        <v>0</v>
      </c>
      <c r="Z1847" s="0" t="n">
        <v>0</v>
      </c>
      <c r="AA1847" s="0" t="n">
        <v>1408</v>
      </c>
      <c r="AB1847" s="0" t="n">
        <v>0</v>
      </c>
      <c r="AC1847" s="0" t="n">
        <v>0</v>
      </c>
      <c r="AD1847" s="0" t="s">
        <v>99</v>
      </c>
      <c r="AE1847" s="0" t="s">
        <v>99</v>
      </c>
      <c r="AF1847" s="0" t="s">
        <v>30149</v>
      </c>
      <c r="AH1847" s="0" t="n">
        <v>0</v>
      </c>
      <c r="AI1847" s="0" t="s">
        <v>2133</v>
      </c>
      <c r="AJ1847" s="0" t="s">
        <v>32112</v>
      </c>
      <c r="AK1847" s="0" t="s">
        <v>31143</v>
      </c>
      <c r="AL1847" s="0" t="s">
        <v>2112</v>
      </c>
    </row>
    <row r="1848" customFormat="false" ht="15" hidden="false" customHeight="false" outlineLevel="0" collapsed="false">
      <c r="A1848" s="0" t="s">
        <v>36055</v>
      </c>
      <c r="B1848" s="0" t="s">
        <v>36056</v>
      </c>
      <c r="C1848" s="0" t="s">
        <v>21140</v>
      </c>
      <c r="D1848" s="0" t="s">
        <v>21140</v>
      </c>
      <c r="E1848" s="0" t="s">
        <v>36057</v>
      </c>
      <c r="F1848" s="0" t="s">
        <v>498</v>
      </c>
      <c r="G1848" s="0" t="n">
        <v>3</v>
      </c>
      <c r="H1848" s="0" t="n">
        <v>1</v>
      </c>
      <c r="I1848" s="0" t="n">
        <v>0.01</v>
      </c>
      <c r="J1848" s="0" t="n">
        <v>1000</v>
      </c>
      <c r="K1848" s="0" t="n">
        <v>2.81</v>
      </c>
      <c r="L1848" s="0" t="n">
        <v>83.33</v>
      </c>
      <c r="M1848" s="0" t="n">
        <v>81.05</v>
      </c>
      <c r="N1848" s="0" t="n">
        <v>81.04</v>
      </c>
      <c r="O1848" s="0" t="n">
        <v>82.39</v>
      </c>
      <c r="P1848" s="0" t="n">
        <v>0</v>
      </c>
      <c r="Q1848" s="0" t="n">
        <v>0</v>
      </c>
      <c r="R1848" s="0" t="n">
        <v>0</v>
      </c>
      <c r="S1848" s="0" t="n">
        <v>81.18</v>
      </c>
      <c r="T1848" s="0" t="n">
        <v>81.01</v>
      </c>
      <c r="U1848" s="0" t="n">
        <v>81</v>
      </c>
      <c r="V1848" s="0" t="n">
        <v>83.33</v>
      </c>
      <c r="W1848" s="0" t="n">
        <v>296291</v>
      </c>
      <c r="X1848" s="0" t="n">
        <v>81.13</v>
      </c>
      <c r="Y1848" s="0" t="n">
        <v>81.99</v>
      </c>
      <c r="Z1848" s="0" t="n">
        <v>45</v>
      </c>
      <c r="AA1848" s="0" t="n">
        <v>200000</v>
      </c>
      <c r="AB1848" s="0" t="n">
        <v>1666.6</v>
      </c>
      <c r="AC1848" s="0" t="n">
        <v>0</v>
      </c>
      <c r="AD1848" s="0" t="s">
        <v>99</v>
      </c>
      <c r="AE1848" s="0" t="s">
        <v>99</v>
      </c>
      <c r="AH1848" s="0" t="n">
        <v>6</v>
      </c>
      <c r="AI1848" s="0" t="s">
        <v>2133</v>
      </c>
      <c r="AJ1848" s="0" t="s">
        <v>32112</v>
      </c>
      <c r="AK1848" s="0" t="s">
        <v>31135</v>
      </c>
      <c r="AL1848" s="0" t="s">
        <v>2112</v>
      </c>
    </row>
    <row r="1849" customFormat="false" ht="15" hidden="false" customHeight="false" outlineLevel="0" collapsed="false">
      <c r="A1849" s="0" t="s">
        <v>36058</v>
      </c>
      <c r="B1849" s="0" t="s">
        <v>36059</v>
      </c>
      <c r="C1849" s="0" t="s">
        <v>21338</v>
      </c>
      <c r="D1849" s="0" t="s">
        <v>21338</v>
      </c>
      <c r="E1849" s="0" t="s">
        <v>36060</v>
      </c>
      <c r="F1849" s="0" t="s">
        <v>498</v>
      </c>
      <c r="G1849" s="0" t="n">
        <v>3</v>
      </c>
      <c r="H1849" s="0" t="n">
        <v>1</v>
      </c>
      <c r="I1849" s="0" t="n">
        <v>0.01</v>
      </c>
      <c r="J1849" s="0" t="n">
        <v>1000</v>
      </c>
      <c r="K1849" s="0" t="n">
        <v>-0.6</v>
      </c>
      <c r="L1849" s="0" t="n">
        <v>72.35</v>
      </c>
      <c r="M1849" s="0" t="n">
        <v>72.79</v>
      </c>
      <c r="N1849" s="0" t="n">
        <v>72.55</v>
      </c>
      <c r="O1849" s="0" t="n">
        <v>72.2</v>
      </c>
      <c r="P1849" s="0" t="n">
        <v>0</v>
      </c>
      <c r="Q1849" s="0" t="n">
        <v>0</v>
      </c>
      <c r="R1849" s="0" t="n">
        <v>0</v>
      </c>
      <c r="S1849" s="0" t="n">
        <v>72.17</v>
      </c>
      <c r="T1849" s="0" t="n">
        <v>72.06</v>
      </c>
      <c r="U1849" s="0" t="n">
        <v>72.05</v>
      </c>
      <c r="V1849" s="0" t="n">
        <v>72.42</v>
      </c>
      <c r="W1849" s="0" t="n">
        <v>152998</v>
      </c>
      <c r="X1849" s="0" t="n">
        <v>72.09</v>
      </c>
      <c r="Y1849" s="0" t="n">
        <v>72.35</v>
      </c>
      <c r="Z1849" s="0" t="n">
        <v>41</v>
      </c>
      <c r="AA1849" s="0" t="n">
        <v>200000</v>
      </c>
      <c r="AB1849" s="0" t="n">
        <v>1447</v>
      </c>
      <c r="AC1849" s="0" t="n">
        <v>0</v>
      </c>
      <c r="AD1849" s="0" t="s">
        <v>99</v>
      </c>
      <c r="AE1849" s="0" t="s">
        <v>99</v>
      </c>
      <c r="AH1849" s="0" t="n">
        <v>800</v>
      </c>
      <c r="AI1849" s="0" t="s">
        <v>2133</v>
      </c>
      <c r="AJ1849" s="0" t="s">
        <v>32112</v>
      </c>
      <c r="AK1849" s="0" t="s">
        <v>31135</v>
      </c>
      <c r="AL1849" s="0" t="s">
        <v>2112</v>
      </c>
    </row>
    <row r="1850" customFormat="false" ht="15" hidden="false" customHeight="false" outlineLevel="0" collapsed="false">
      <c r="A1850" s="0" t="s">
        <v>36061</v>
      </c>
      <c r="B1850" s="0" t="s">
        <v>36062</v>
      </c>
      <c r="C1850" s="0" t="s">
        <v>22165</v>
      </c>
      <c r="D1850" s="0" t="s">
        <v>22165</v>
      </c>
      <c r="E1850" s="0" t="s">
        <v>36063</v>
      </c>
      <c r="F1850" s="0" t="s">
        <v>498</v>
      </c>
      <c r="G1850" s="0" t="n">
        <v>3</v>
      </c>
      <c r="H1850" s="0" t="n">
        <v>1</v>
      </c>
      <c r="I1850" s="0" t="n">
        <v>0.01</v>
      </c>
      <c r="J1850" s="0" t="n">
        <v>1000</v>
      </c>
      <c r="K1850" s="0" t="n">
        <v>0.74</v>
      </c>
      <c r="L1850" s="0" t="n">
        <v>73.54</v>
      </c>
      <c r="M1850" s="0" t="n">
        <v>73</v>
      </c>
      <c r="N1850" s="0" t="n">
        <v>73.29</v>
      </c>
      <c r="O1850" s="0" t="n">
        <v>73.54</v>
      </c>
      <c r="P1850" s="0" t="n">
        <v>0</v>
      </c>
      <c r="Q1850" s="0" t="n">
        <v>0</v>
      </c>
      <c r="R1850" s="0" t="n">
        <v>0</v>
      </c>
      <c r="S1850" s="0" t="n">
        <v>72.12</v>
      </c>
      <c r="T1850" s="0" t="n">
        <v>71</v>
      </c>
      <c r="U1850" s="0" t="n">
        <v>71</v>
      </c>
      <c r="V1850" s="0" t="n">
        <v>73.54</v>
      </c>
      <c r="W1850" s="0" t="n">
        <v>257480</v>
      </c>
      <c r="X1850" s="0" t="n">
        <v>73.06</v>
      </c>
      <c r="Y1850" s="0" t="n">
        <v>73.55</v>
      </c>
      <c r="Z1850" s="0" t="n">
        <v>56</v>
      </c>
      <c r="AA1850" s="0" t="n">
        <v>200000</v>
      </c>
      <c r="AB1850" s="0" t="n">
        <v>735.4</v>
      </c>
      <c r="AC1850" s="0" t="n">
        <v>0</v>
      </c>
      <c r="AD1850" s="0" t="s">
        <v>99</v>
      </c>
      <c r="AE1850" s="0" t="s">
        <v>99</v>
      </c>
      <c r="AH1850" s="0" t="n">
        <v>800</v>
      </c>
      <c r="AI1850" s="0" t="s">
        <v>2133</v>
      </c>
      <c r="AJ1850" s="0" t="s">
        <v>32112</v>
      </c>
      <c r="AK1850" s="0" t="s">
        <v>31135</v>
      </c>
      <c r="AL1850" s="0" t="s">
        <v>2112</v>
      </c>
    </row>
    <row r="1851" customFormat="false" ht="15" hidden="false" customHeight="false" outlineLevel="0" collapsed="false">
      <c r="A1851" s="0" t="s">
        <v>36064</v>
      </c>
      <c r="B1851" s="0" t="s">
        <v>36065</v>
      </c>
      <c r="C1851" s="0" t="s">
        <v>18443</v>
      </c>
      <c r="D1851" s="0" t="s">
        <v>18443</v>
      </c>
      <c r="E1851" s="0" t="s">
        <v>36066</v>
      </c>
      <c r="F1851" s="0" t="s">
        <v>498</v>
      </c>
      <c r="G1851" s="0" t="n">
        <v>3</v>
      </c>
      <c r="H1851" s="0" t="n">
        <v>1</v>
      </c>
      <c r="I1851" s="0" t="n">
        <v>0.01</v>
      </c>
      <c r="J1851" s="0" t="n">
        <v>650</v>
      </c>
      <c r="K1851" s="0" t="n">
        <v>0.27</v>
      </c>
      <c r="L1851" s="0" t="n">
        <v>88.54</v>
      </c>
      <c r="M1851" s="0" t="n">
        <v>88.3</v>
      </c>
      <c r="N1851" s="0" t="n">
        <v>88.42</v>
      </c>
      <c r="O1851" s="0" t="n">
        <v>88.54</v>
      </c>
      <c r="P1851" s="0" t="n">
        <v>0</v>
      </c>
      <c r="Q1851" s="0" t="n">
        <v>0</v>
      </c>
      <c r="R1851" s="0" t="n">
        <v>0</v>
      </c>
      <c r="S1851" s="0" t="n">
        <v>88.36</v>
      </c>
      <c r="T1851" s="0" t="n">
        <v>88.25</v>
      </c>
      <c r="U1851" s="0" t="n">
        <v>88.2</v>
      </c>
      <c r="V1851" s="0" t="n">
        <v>88.55</v>
      </c>
      <c r="W1851" s="0" t="n">
        <v>75242</v>
      </c>
      <c r="X1851" s="0" t="n">
        <v>88.27</v>
      </c>
      <c r="Y1851" s="0" t="n">
        <v>88.54</v>
      </c>
      <c r="Z1851" s="0" t="n">
        <v>17</v>
      </c>
      <c r="AA1851" s="0" t="n">
        <v>375000</v>
      </c>
      <c r="AB1851" s="0" t="n">
        <v>1151.02</v>
      </c>
      <c r="AC1851" s="0" t="n">
        <v>0</v>
      </c>
      <c r="AD1851" s="0" t="s">
        <v>99</v>
      </c>
      <c r="AE1851" s="0" t="s">
        <v>99</v>
      </c>
      <c r="AF1851" s="0" t="s">
        <v>30149</v>
      </c>
      <c r="AH1851" s="0" t="n">
        <v>0</v>
      </c>
      <c r="AI1851" s="0" t="s">
        <v>2133</v>
      </c>
      <c r="AJ1851" s="0" t="s">
        <v>32112</v>
      </c>
      <c r="AK1851" s="0" t="s">
        <v>31135</v>
      </c>
      <c r="AL1851" s="0" t="s">
        <v>2112</v>
      </c>
    </row>
    <row r="1852" customFormat="false" ht="15" hidden="false" customHeight="false" outlineLevel="0" collapsed="false">
      <c r="A1852" s="0" t="s">
        <v>36067</v>
      </c>
      <c r="B1852" s="0" t="s">
        <v>36068</v>
      </c>
      <c r="C1852" s="0" t="s">
        <v>36069</v>
      </c>
      <c r="D1852" s="0" t="s">
        <v>36069</v>
      </c>
      <c r="E1852" s="0" t="s">
        <v>36070</v>
      </c>
      <c r="F1852" s="0" t="s">
        <v>1987</v>
      </c>
      <c r="G1852" s="0" t="n">
        <v>3</v>
      </c>
      <c r="H1852" s="0" t="n">
        <v>1</v>
      </c>
      <c r="I1852" s="0" t="n">
        <v>0.01</v>
      </c>
      <c r="J1852" s="0" t="n">
        <v>1000</v>
      </c>
      <c r="K1852" s="0" t="n">
        <v>8.53</v>
      </c>
      <c r="L1852" s="0" t="n">
        <v>98.95</v>
      </c>
      <c r="M1852" s="0" t="n">
        <v>91.17</v>
      </c>
      <c r="N1852" s="0" t="n">
        <v>98.13</v>
      </c>
      <c r="O1852" s="0" t="n">
        <v>98.95</v>
      </c>
      <c r="P1852" s="0" t="n">
        <v>0</v>
      </c>
      <c r="Q1852" s="0" t="n">
        <v>0</v>
      </c>
      <c r="R1852" s="0" t="n">
        <v>0</v>
      </c>
      <c r="S1852" s="0" t="n">
        <v>96.85</v>
      </c>
      <c r="T1852" s="0" t="n">
        <v>96.77</v>
      </c>
      <c r="U1852" s="0" t="n">
        <v>96.77</v>
      </c>
      <c r="V1852" s="0" t="n">
        <v>98.95</v>
      </c>
      <c r="W1852" s="0" t="n">
        <v>32928</v>
      </c>
      <c r="X1852" s="0" t="n">
        <v>94</v>
      </c>
      <c r="Y1852" s="0" t="n">
        <v>98.96</v>
      </c>
      <c r="Z1852" s="0" t="n">
        <v>9</v>
      </c>
      <c r="AA1852" s="0" t="n">
        <v>400000</v>
      </c>
      <c r="AB1852" s="0" t="n">
        <v>989.5</v>
      </c>
      <c r="AC1852" s="0" t="n">
        <v>0</v>
      </c>
      <c r="AD1852" s="0" t="s">
        <v>99</v>
      </c>
      <c r="AE1852" s="0" t="s">
        <v>99</v>
      </c>
      <c r="AF1852" s="0" t="s">
        <v>30149</v>
      </c>
      <c r="AH1852" s="0" t="n">
        <v>0</v>
      </c>
      <c r="AI1852" s="0" t="s">
        <v>2133</v>
      </c>
      <c r="AJ1852" s="0" t="s">
        <v>32112</v>
      </c>
      <c r="AK1852" s="0" t="s">
        <v>31143</v>
      </c>
      <c r="AL1852" s="0" t="s">
        <v>2112</v>
      </c>
    </row>
    <row r="1853" customFormat="false" ht="15" hidden="false" customHeight="false" outlineLevel="0" collapsed="false">
      <c r="A1853" s="0" t="s">
        <v>36071</v>
      </c>
      <c r="B1853" s="0" t="s">
        <v>36072</v>
      </c>
      <c r="C1853" s="0" t="s">
        <v>36073</v>
      </c>
      <c r="D1853" s="0" t="s">
        <v>36073</v>
      </c>
      <c r="E1853" s="0" t="s">
        <v>36074</v>
      </c>
      <c r="F1853" s="0" t="s">
        <v>498</v>
      </c>
      <c r="G1853" s="0" t="n">
        <v>3</v>
      </c>
      <c r="H1853" s="0" t="n">
        <v>1</v>
      </c>
      <c r="I1853" s="0" t="n">
        <v>0.01</v>
      </c>
      <c r="J1853" s="0" t="n">
        <v>1000</v>
      </c>
      <c r="K1853" s="0" t="n">
        <v>-1.07</v>
      </c>
      <c r="L1853" s="0" t="n">
        <v>88.74</v>
      </c>
      <c r="M1853" s="0" t="n">
        <v>89.7</v>
      </c>
      <c r="N1853" s="0" t="n">
        <v>91.86</v>
      </c>
      <c r="O1853" s="0" t="n">
        <v>88.74</v>
      </c>
      <c r="P1853" s="0" t="n">
        <v>0</v>
      </c>
      <c r="Q1853" s="0" t="n">
        <v>0</v>
      </c>
      <c r="R1853" s="0" t="n">
        <v>0</v>
      </c>
      <c r="S1853" s="0" t="n">
        <v>88.98</v>
      </c>
      <c r="T1853" s="0" t="n">
        <v>89.22</v>
      </c>
      <c r="U1853" s="0" t="n">
        <v>88.74</v>
      </c>
      <c r="V1853" s="0" t="n">
        <v>89.22</v>
      </c>
      <c r="W1853" s="0" t="n">
        <v>1780</v>
      </c>
      <c r="X1853" s="0" t="n">
        <v>88.27</v>
      </c>
      <c r="Y1853" s="0" t="n">
        <v>89.61</v>
      </c>
      <c r="Z1853" s="0" t="n">
        <v>2</v>
      </c>
      <c r="AA1853" s="0" t="n">
        <v>3000000</v>
      </c>
      <c r="AB1853" s="0" t="n">
        <v>887.4</v>
      </c>
      <c r="AC1853" s="0" t="n">
        <v>0</v>
      </c>
      <c r="AD1853" s="0" t="s">
        <v>99</v>
      </c>
      <c r="AE1853" s="0" t="s">
        <v>99</v>
      </c>
      <c r="AH1853" s="0" t="n">
        <v>800</v>
      </c>
      <c r="AI1853" s="0" t="s">
        <v>2133</v>
      </c>
      <c r="AJ1853" s="0" t="s">
        <v>32112</v>
      </c>
      <c r="AK1853" s="0" t="s">
        <v>31135</v>
      </c>
      <c r="AL1853" s="0" t="s">
        <v>2112</v>
      </c>
    </row>
    <row r="1854" customFormat="false" ht="15" hidden="false" customHeight="false" outlineLevel="0" collapsed="false">
      <c r="A1854" s="0" t="s">
        <v>36075</v>
      </c>
      <c r="B1854" s="0" t="s">
        <v>36076</v>
      </c>
      <c r="C1854" s="0" t="s">
        <v>36077</v>
      </c>
      <c r="D1854" s="0" t="s">
        <v>36077</v>
      </c>
      <c r="E1854" s="0" t="s">
        <v>36078</v>
      </c>
      <c r="F1854" s="0" t="s">
        <v>498</v>
      </c>
      <c r="G1854" s="0" t="n">
        <v>3</v>
      </c>
      <c r="H1854" s="0" t="n">
        <v>1</v>
      </c>
      <c r="I1854" s="0" t="n">
        <v>0.01</v>
      </c>
      <c r="J1854" s="0" t="n">
        <v>1000</v>
      </c>
      <c r="K1854" s="0" t="n">
        <v>0</v>
      </c>
      <c r="L1854" s="0" t="n">
        <v>0</v>
      </c>
      <c r="M1854" s="0" t="n">
        <v>0</v>
      </c>
      <c r="N1854" s="0" t="n">
        <v>0</v>
      </c>
      <c r="O1854" s="0" t="n">
        <v>0</v>
      </c>
      <c r="P1854" s="0" t="n">
        <v>0</v>
      </c>
      <c r="Q1854" s="0" t="n">
        <v>0</v>
      </c>
      <c r="R1854" s="0" t="n">
        <v>0</v>
      </c>
      <c r="S1854" s="0" t="n">
        <v>0</v>
      </c>
      <c r="T1854" s="0" t="n">
        <v>0</v>
      </c>
      <c r="U1854" s="0" t="n">
        <v>0</v>
      </c>
      <c r="V1854" s="0" t="n">
        <v>0</v>
      </c>
      <c r="W1854" s="0" t="n">
        <v>0</v>
      </c>
      <c r="X1854" s="0" t="n">
        <v>0</v>
      </c>
      <c r="Y1854" s="0" t="n">
        <v>0</v>
      </c>
      <c r="Z1854" s="0" t="n">
        <v>0</v>
      </c>
      <c r="AA1854" s="0" t="n">
        <v>3000000</v>
      </c>
      <c r="AB1854" s="0" t="n">
        <v>0</v>
      </c>
      <c r="AC1854" s="0" t="n">
        <v>0</v>
      </c>
      <c r="AD1854" s="0" t="s">
        <v>99</v>
      </c>
      <c r="AE1854" s="0" t="s">
        <v>99</v>
      </c>
      <c r="AH1854" s="0" t="n">
        <v>800</v>
      </c>
      <c r="AI1854" s="0" t="s">
        <v>2133</v>
      </c>
      <c r="AJ1854" s="0" t="s">
        <v>32112</v>
      </c>
      <c r="AK1854" s="0" t="s">
        <v>31135</v>
      </c>
      <c r="AL1854" s="0" t="s">
        <v>2112</v>
      </c>
    </row>
    <row r="1855" customFormat="false" ht="15" hidden="false" customHeight="false" outlineLevel="0" collapsed="false">
      <c r="A1855" s="0" t="s">
        <v>36079</v>
      </c>
      <c r="B1855" s="0" t="s">
        <v>36080</v>
      </c>
      <c r="C1855" s="0" t="s">
        <v>36081</v>
      </c>
      <c r="D1855" s="0" t="s">
        <v>36081</v>
      </c>
      <c r="E1855" s="0" t="s">
        <v>36082</v>
      </c>
      <c r="F1855" s="0" t="s">
        <v>498</v>
      </c>
      <c r="G1855" s="0" t="n">
        <v>3</v>
      </c>
      <c r="H1855" s="0" t="n">
        <v>1</v>
      </c>
      <c r="I1855" s="0" t="n">
        <v>0.01</v>
      </c>
      <c r="J1855" s="0" t="n">
        <v>1000</v>
      </c>
      <c r="K1855" s="0" t="n">
        <v>0</v>
      </c>
      <c r="L1855" s="0" t="n">
        <v>0</v>
      </c>
      <c r="M1855" s="0" t="n">
        <v>0</v>
      </c>
      <c r="N1855" s="0" t="n">
        <v>0</v>
      </c>
      <c r="O1855" s="0" t="n">
        <v>0</v>
      </c>
      <c r="P1855" s="0" t="n">
        <v>0</v>
      </c>
      <c r="Q1855" s="0" t="n">
        <v>0</v>
      </c>
      <c r="R1855" s="0" t="n">
        <v>0</v>
      </c>
      <c r="S1855" s="0" t="n">
        <v>0</v>
      </c>
      <c r="T1855" s="0" t="n">
        <v>0</v>
      </c>
      <c r="U1855" s="0" t="n">
        <v>0</v>
      </c>
      <c r="V1855" s="0" t="n">
        <v>0</v>
      </c>
      <c r="W1855" s="0" t="n">
        <v>0</v>
      </c>
      <c r="X1855" s="0" t="n">
        <v>0</v>
      </c>
      <c r="Y1855" s="0" t="n">
        <v>0</v>
      </c>
      <c r="Z1855" s="0" t="n">
        <v>0</v>
      </c>
      <c r="AA1855" s="0" t="n">
        <v>1000000</v>
      </c>
      <c r="AB1855" s="0" t="n">
        <v>0</v>
      </c>
      <c r="AC1855" s="0" t="n">
        <v>0</v>
      </c>
      <c r="AD1855" s="0" t="s">
        <v>99</v>
      </c>
      <c r="AE1855" s="0" t="s">
        <v>99</v>
      </c>
      <c r="AF1855" s="0" t="s">
        <v>30149</v>
      </c>
      <c r="AH1855" s="0" t="n">
        <v>800</v>
      </c>
      <c r="AI1855" s="0" t="s">
        <v>2133</v>
      </c>
      <c r="AJ1855" s="0" t="s">
        <v>32112</v>
      </c>
      <c r="AK1855" s="0" t="s">
        <v>31135</v>
      </c>
      <c r="AL1855" s="0" t="s">
        <v>2112</v>
      </c>
    </row>
    <row r="1856" customFormat="false" ht="15" hidden="false" customHeight="false" outlineLevel="0" collapsed="false">
      <c r="A1856" s="0" t="s">
        <v>36083</v>
      </c>
      <c r="B1856" s="0" t="s">
        <v>36084</v>
      </c>
      <c r="C1856" s="0" t="s">
        <v>36085</v>
      </c>
      <c r="D1856" s="0" t="s">
        <v>36085</v>
      </c>
      <c r="E1856" s="0" t="s">
        <v>36086</v>
      </c>
      <c r="F1856" s="0" t="s">
        <v>498</v>
      </c>
      <c r="G1856" s="0" t="n">
        <v>3</v>
      </c>
      <c r="H1856" s="0" t="n">
        <v>1</v>
      </c>
      <c r="I1856" s="0" t="n">
        <v>0.01</v>
      </c>
      <c r="J1856" s="0" t="n">
        <v>1000</v>
      </c>
      <c r="K1856" s="0" t="n">
        <v>0</v>
      </c>
      <c r="L1856" s="0" t="n">
        <v>0</v>
      </c>
      <c r="M1856" s="0" t="n">
        <v>0</v>
      </c>
      <c r="N1856" s="0" t="n">
        <v>0</v>
      </c>
      <c r="O1856" s="0" t="n">
        <v>0</v>
      </c>
      <c r="P1856" s="0" t="n">
        <v>0</v>
      </c>
      <c r="Q1856" s="0" t="n">
        <v>0</v>
      </c>
      <c r="R1856" s="0" t="n">
        <v>0</v>
      </c>
      <c r="S1856" s="0" t="n">
        <v>0</v>
      </c>
      <c r="T1856" s="0" t="n">
        <v>0</v>
      </c>
      <c r="U1856" s="0" t="n">
        <v>0</v>
      </c>
      <c r="V1856" s="0" t="n">
        <v>0</v>
      </c>
      <c r="W1856" s="0" t="n">
        <v>0</v>
      </c>
      <c r="X1856" s="0" t="n">
        <v>0</v>
      </c>
      <c r="Y1856" s="0" t="n">
        <v>0</v>
      </c>
      <c r="Z1856" s="0" t="n">
        <v>0</v>
      </c>
      <c r="AA1856" s="0" t="n">
        <v>1000000</v>
      </c>
      <c r="AB1856" s="0" t="n">
        <v>0</v>
      </c>
      <c r="AC1856" s="0" t="n">
        <v>0</v>
      </c>
      <c r="AD1856" s="0" t="s">
        <v>99</v>
      </c>
      <c r="AE1856" s="0" t="s">
        <v>99</v>
      </c>
      <c r="AF1856" s="0" t="s">
        <v>30149</v>
      </c>
      <c r="AH1856" s="0" t="n">
        <v>800</v>
      </c>
      <c r="AI1856" s="0" t="s">
        <v>2133</v>
      </c>
      <c r="AJ1856" s="0" t="s">
        <v>32112</v>
      </c>
      <c r="AK1856" s="0" t="s">
        <v>31135</v>
      </c>
      <c r="AL1856" s="0" t="s">
        <v>2112</v>
      </c>
    </row>
    <row r="1857" customFormat="false" ht="15" hidden="false" customHeight="false" outlineLevel="0" collapsed="false">
      <c r="A1857" s="0" t="s">
        <v>36087</v>
      </c>
      <c r="B1857" s="0" t="s">
        <v>36088</v>
      </c>
      <c r="C1857" s="0" t="s">
        <v>19684</v>
      </c>
      <c r="D1857" s="0" t="s">
        <v>19684</v>
      </c>
      <c r="E1857" s="0" t="s">
        <v>36089</v>
      </c>
      <c r="F1857" s="0" t="s">
        <v>498</v>
      </c>
      <c r="G1857" s="0" t="n">
        <v>3</v>
      </c>
      <c r="H1857" s="0" t="n">
        <v>1</v>
      </c>
      <c r="I1857" s="0" t="n">
        <v>0.01</v>
      </c>
      <c r="J1857" s="0" t="n">
        <v>600</v>
      </c>
      <c r="K1857" s="0" t="n">
        <v>-0.18</v>
      </c>
      <c r="L1857" s="0" t="n">
        <v>84.99</v>
      </c>
      <c r="M1857" s="0" t="n">
        <v>85.14</v>
      </c>
      <c r="N1857" s="0" t="n">
        <v>84.6</v>
      </c>
      <c r="O1857" s="0" t="n">
        <v>84.99</v>
      </c>
      <c r="P1857" s="0" t="n">
        <v>0</v>
      </c>
      <c r="Q1857" s="0" t="n">
        <v>0</v>
      </c>
      <c r="R1857" s="0" t="n">
        <v>0</v>
      </c>
      <c r="S1857" s="0" t="n">
        <v>85.11</v>
      </c>
      <c r="T1857" s="0" t="n">
        <v>85.21</v>
      </c>
      <c r="U1857" s="0" t="n">
        <v>84.3</v>
      </c>
      <c r="V1857" s="0" t="n">
        <v>85.61</v>
      </c>
      <c r="W1857" s="0" t="n">
        <v>182307</v>
      </c>
      <c r="X1857" s="0" t="n">
        <v>84.58</v>
      </c>
      <c r="Y1857" s="0" t="n">
        <v>84.98</v>
      </c>
      <c r="Z1857" s="0" t="n">
        <v>38</v>
      </c>
      <c r="AA1857" s="0" t="n">
        <v>200000</v>
      </c>
      <c r="AB1857" s="0" t="n">
        <v>509.94</v>
      </c>
      <c r="AC1857" s="0" t="n">
        <v>0</v>
      </c>
      <c r="AD1857" s="0" t="s">
        <v>99</v>
      </c>
      <c r="AE1857" s="0" t="s">
        <v>99</v>
      </c>
      <c r="AH1857" s="0" t="n">
        <v>6</v>
      </c>
      <c r="AI1857" s="0" t="s">
        <v>2133</v>
      </c>
      <c r="AJ1857" s="0" t="s">
        <v>32112</v>
      </c>
      <c r="AK1857" s="0" t="s">
        <v>31135</v>
      </c>
      <c r="AL1857" s="0" t="s">
        <v>2112</v>
      </c>
    </row>
    <row r="1858" customFormat="false" ht="15" hidden="false" customHeight="false" outlineLevel="0" collapsed="false">
      <c r="A1858" s="0" t="s">
        <v>36090</v>
      </c>
      <c r="B1858" s="0" t="s">
        <v>36091</v>
      </c>
      <c r="C1858" s="0" t="s">
        <v>23737</v>
      </c>
      <c r="D1858" s="0" t="s">
        <v>23737</v>
      </c>
      <c r="E1858" s="0" t="s">
        <v>36092</v>
      </c>
      <c r="F1858" s="0" t="s">
        <v>498</v>
      </c>
      <c r="G1858" s="0" t="n">
        <v>2</v>
      </c>
      <c r="H1858" s="0" t="n">
        <v>1</v>
      </c>
      <c r="I1858" s="0" t="n">
        <v>0.01</v>
      </c>
      <c r="J1858" s="0" t="n">
        <v>1000</v>
      </c>
      <c r="K1858" s="0" t="n">
        <v>0.32</v>
      </c>
      <c r="L1858" s="0" t="n">
        <v>91.38</v>
      </c>
      <c r="M1858" s="0" t="n">
        <v>91.09</v>
      </c>
      <c r="N1858" s="0" t="n">
        <v>90.83</v>
      </c>
      <c r="O1858" s="0" t="n">
        <v>91.38</v>
      </c>
      <c r="P1858" s="0" t="n">
        <v>0</v>
      </c>
      <c r="Q1858" s="0" t="n">
        <v>0</v>
      </c>
      <c r="R1858" s="0" t="n">
        <v>0</v>
      </c>
      <c r="S1858" s="0" t="n">
        <v>90.82</v>
      </c>
      <c r="T1858" s="0" t="n">
        <v>91.46</v>
      </c>
      <c r="U1858" s="0" t="n">
        <v>90.45</v>
      </c>
      <c r="V1858" s="0" t="n">
        <v>91.58</v>
      </c>
      <c r="W1858" s="0" t="n">
        <v>118968</v>
      </c>
      <c r="X1858" s="0" t="n">
        <v>91</v>
      </c>
      <c r="Y1858" s="0" t="n">
        <v>91.28</v>
      </c>
      <c r="Z1858" s="0" t="n">
        <v>29</v>
      </c>
      <c r="AA1858" s="0" t="n">
        <v>5000000</v>
      </c>
      <c r="AB1858" s="0" t="n">
        <v>913.8</v>
      </c>
      <c r="AC1858" s="0" t="n">
        <v>0</v>
      </c>
      <c r="AD1858" s="0" t="s">
        <v>99</v>
      </c>
      <c r="AE1858" s="0" t="s">
        <v>99</v>
      </c>
      <c r="AH1858" s="0" t="n">
        <v>6</v>
      </c>
      <c r="AI1858" s="0" t="s">
        <v>2133</v>
      </c>
      <c r="AJ1858" s="0" t="s">
        <v>32112</v>
      </c>
      <c r="AK1858" s="0" t="s">
        <v>31135</v>
      </c>
      <c r="AL1858" s="0" t="s">
        <v>2112</v>
      </c>
    </row>
    <row r="1859" customFormat="false" ht="15" hidden="false" customHeight="false" outlineLevel="0" collapsed="false">
      <c r="A1859" s="0" t="s">
        <v>36093</v>
      </c>
      <c r="B1859" s="0" t="s">
        <v>36094</v>
      </c>
      <c r="C1859" s="0" t="s">
        <v>24555</v>
      </c>
      <c r="D1859" s="0" t="s">
        <v>24555</v>
      </c>
      <c r="E1859" s="0" t="s">
        <v>36095</v>
      </c>
      <c r="F1859" s="0" t="s">
        <v>498</v>
      </c>
      <c r="G1859" s="0" t="n">
        <v>2</v>
      </c>
      <c r="H1859" s="0" t="n">
        <v>1</v>
      </c>
      <c r="I1859" s="0" t="n">
        <v>0.01</v>
      </c>
      <c r="J1859" s="0" t="n">
        <v>1000</v>
      </c>
      <c r="K1859" s="0" t="n">
        <v>-0.85</v>
      </c>
      <c r="L1859" s="0" t="n">
        <v>90.51</v>
      </c>
      <c r="M1859" s="0" t="n">
        <v>91.28</v>
      </c>
      <c r="N1859" s="0" t="n">
        <v>90.89</v>
      </c>
      <c r="O1859" s="0" t="n">
        <v>90.77</v>
      </c>
      <c r="P1859" s="0" t="n">
        <v>0</v>
      </c>
      <c r="Q1859" s="0" t="n">
        <v>0</v>
      </c>
      <c r="R1859" s="0" t="n">
        <v>0</v>
      </c>
      <c r="S1859" s="0" t="n">
        <v>91.64</v>
      </c>
      <c r="T1859" s="0" t="n">
        <v>90.59</v>
      </c>
      <c r="U1859" s="0" t="n">
        <v>90.51</v>
      </c>
      <c r="V1859" s="0" t="n">
        <v>91.8</v>
      </c>
      <c r="W1859" s="0" t="n">
        <v>390407</v>
      </c>
      <c r="X1859" s="0" t="n">
        <v>90.54</v>
      </c>
      <c r="Y1859" s="0" t="n">
        <v>90.9</v>
      </c>
      <c r="Z1859" s="0" t="n">
        <v>44</v>
      </c>
      <c r="AA1859" s="0" t="n">
        <v>7000000</v>
      </c>
      <c r="AB1859" s="0" t="n">
        <v>905.1</v>
      </c>
      <c r="AC1859" s="0" t="n">
        <v>0</v>
      </c>
      <c r="AD1859" s="0" t="s">
        <v>99</v>
      </c>
      <c r="AE1859" s="0" t="s">
        <v>99</v>
      </c>
      <c r="AH1859" s="0" t="n">
        <v>6</v>
      </c>
      <c r="AI1859" s="0" t="s">
        <v>2133</v>
      </c>
      <c r="AJ1859" s="0" t="s">
        <v>32112</v>
      </c>
      <c r="AK1859" s="0" t="s">
        <v>31135</v>
      </c>
      <c r="AL1859" s="0" t="s">
        <v>2112</v>
      </c>
    </row>
    <row r="1860" customFormat="false" ht="15" hidden="false" customHeight="false" outlineLevel="0" collapsed="false">
      <c r="A1860" s="0" t="s">
        <v>36096</v>
      </c>
      <c r="B1860" s="0" t="s">
        <v>36097</v>
      </c>
      <c r="C1860" s="0" t="s">
        <v>36098</v>
      </c>
      <c r="D1860" s="0" t="s">
        <v>36098</v>
      </c>
      <c r="E1860" s="0" t="s">
        <v>36099</v>
      </c>
      <c r="F1860" s="0" t="s">
        <v>498</v>
      </c>
      <c r="G1860" s="0" t="n">
        <v>2</v>
      </c>
      <c r="H1860" s="0" t="n">
        <v>1</v>
      </c>
      <c r="I1860" s="0" t="n">
        <v>0.01</v>
      </c>
      <c r="J1860" s="0" t="n">
        <v>1000</v>
      </c>
      <c r="K1860" s="0" t="n">
        <v>0.04</v>
      </c>
      <c r="L1860" s="0" t="n">
        <v>100</v>
      </c>
      <c r="M1860" s="0" t="n">
        <v>99.96</v>
      </c>
      <c r="N1860" s="0" t="n">
        <v>99.33</v>
      </c>
      <c r="O1860" s="0" t="n">
        <v>100</v>
      </c>
      <c r="P1860" s="0" t="n">
        <v>0</v>
      </c>
      <c r="Q1860" s="0" t="n">
        <v>0</v>
      </c>
      <c r="R1860" s="0" t="n">
        <v>0</v>
      </c>
      <c r="S1860" s="0" t="n">
        <v>99.77</v>
      </c>
      <c r="T1860" s="0" t="n">
        <v>99.96</v>
      </c>
      <c r="U1860" s="0" t="n">
        <v>99.18</v>
      </c>
      <c r="V1860" s="0" t="n">
        <v>100</v>
      </c>
      <c r="W1860" s="0" t="n">
        <v>156640</v>
      </c>
      <c r="X1860" s="0" t="n">
        <v>99.77</v>
      </c>
      <c r="Y1860" s="0" t="n">
        <v>100.05</v>
      </c>
      <c r="Z1860" s="0" t="n">
        <v>17</v>
      </c>
      <c r="AA1860" s="0" t="n">
        <v>1000000</v>
      </c>
      <c r="AB1860" s="0" t="n">
        <v>20000</v>
      </c>
      <c r="AC1860" s="0" t="n">
        <v>0</v>
      </c>
      <c r="AD1860" s="0" t="s">
        <v>99</v>
      </c>
      <c r="AE1860" s="0" t="s">
        <v>99</v>
      </c>
      <c r="AH1860" s="0" t="n">
        <v>6</v>
      </c>
      <c r="AI1860" s="0" t="s">
        <v>2133</v>
      </c>
      <c r="AJ1860" s="0" t="s">
        <v>32112</v>
      </c>
      <c r="AK1860" s="0" t="s">
        <v>31135</v>
      </c>
      <c r="AL1860" s="0" t="s">
        <v>2112</v>
      </c>
    </row>
    <row r="1861" customFormat="false" ht="15" hidden="false" customHeight="false" outlineLevel="0" collapsed="false">
      <c r="A1861" s="0" t="s">
        <v>36100</v>
      </c>
      <c r="B1861" s="0" t="s">
        <v>36101</v>
      </c>
      <c r="C1861" s="0" t="s">
        <v>25983</v>
      </c>
      <c r="D1861" s="0" t="s">
        <v>25983</v>
      </c>
      <c r="E1861" s="0" t="s">
        <v>36102</v>
      </c>
      <c r="F1861" s="0" t="s">
        <v>498</v>
      </c>
      <c r="G1861" s="0" t="n">
        <v>2</v>
      </c>
      <c r="H1861" s="0" t="n">
        <v>1</v>
      </c>
      <c r="I1861" s="0" t="n">
        <v>0.01</v>
      </c>
      <c r="J1861" s="0" t="n">
        <v>1000</v>
      </c>
      <c r="K1861" s="0" t="n">
        <v>-0.09</v>
      </c>
      <c r="L1861" s="0" t="n">
        <v>81.28</v>
      </c>
      <c r="M1861" s="0" t="n">
        <v>81.35</v>
      </c>
      <c r="N1861" s="0" t="n">
        <v>81.04</v>
      </c>
      <c r="O1861" s="0" t="n">
        <v>81.28</v>
      </c>
      <c r="P1861" s="0" t="n">
        <v>0</v>
      </c>
      <c r="Q1861" s="0" t="n">
        <v>0</v>
      </c>
      <c r="R1861" s="0" t="n">
        <v>0</v>
      </c>
      <c r="S1861" s="0" t="n">
        <v>81.2</v>
      </c>
      <c r="T1861" s="0" t="n">
        <v>81.32</v>
      </c>
      <c r="U1861" s="0" t="n">
        <v>81</v>
      </c>
      <c r="V1861" s="0" t="n">
        <v>81.34</v>
      </c>
      <c r="W1861" s="0" t="n">
        <v>222481</v>
      </c>
      <c r="X1861" s="0" t="n">
        <v>81.18</v>
      </c>
      <c r="Y1861" s="0" t="n">
        <v>81.28</v>
      </c>
      <c r="Z1861" s="0" t="n">
        <v>24</v>
      </c>
      <c r="AA1861" s="0" t="n">
        <v>14500000</v>
      </c>
      <c r="AB1861" s="0" t="n">
        <v>39827.2</v>
      </c>
      <c r="AC1861" s="0" t="n">
        <v>0</v>
      </c>
      <c r="AD1861" s="0" t="s">
        <v>99</v>
      </c>
      <c r="AE1861" s="0" t="s">
        <v>99</v>
      </c>
      <c r="AH1861" s="0" t="n">
        <v>6</v>
      </c>
      <c r="AI1861" s="0" t="s">
        <v>2133</v>
      </c>
      <c r="AJ1861" s="0" t="s">
        <v>32112</v>
      </c>
      <c r="AK1861" s="0" t="s">
        <v>31135</v>
      </c>
      <c r="AL1861" s="0" t="s">
        <v>2112</v>
      </c>
    </row>
    <row r="1862" customFormat="false" ht="15" hidden="false" customHeight="false" outlineLevel="0" collapsed="false">
      <c r="A1862" s="0" t="s">
        <v>36103</v>
      </c>
      <c r="B1862" s="0" t="s">
        <v>36104</v>
      </c>
      <c r="C1862" s="0" t="s">
        <v>17877</v>
      </c>
      <c r="D1862" s="0" t="s">
        <v>17877</v>
      </c>
      <c r="E1862" s="0" t="s">
        <v>36105</v>
      </c>
      <c r="F1862" s="0" t="s">
        <v>498</v>
      </c>
      <c r="G1862" s="0" t="n">
        <v>2</v>
      </c>
      <c r="H1862" s="0" t="n">
        <v>1</v>
      </c>
      <c r="I1862" s="0" t="n">
        <v>0.01</v>
      </c>
      <c r="J1862" s="0" t="n">
        <v>1000</v>
      </c>
      <c r="K1862" s="0" t="n">
        <v>-0.24</v>
      </c>
      <c r="L1862" s="0" t="n">
        <v>83.65</v>
      </c>
      <c r="M1862" s="0" t="n">
        <v>83.73</v>
      </c>
      <c r="N1862" s="0" t="n">
        <v>83.49</v>
      </c>
      <c r="O1862" s="0" t="n">
        <v>83.65</v>
      </c>
      <c r="P1862" s="0" t="n">
        <v>0</v>
      </c>
      <c r="Q1862" s="0" t="n">
        <v>0</v>
      </c>
      <c r="R1862" s="0" t="n">
        <v>0</v>
      </c>
      <c r="S1862" s="0" t="n">
        <v>83.95</v>
      </c>
      <c r="T1862" s="0" t="n">
        <v>83.88</v>
      </c>
      <c r="U1862" s="0" t="n">
        <v>83.61</v>
      </c>
      <c r="V1862" s="0" t="n">
        <v>83.96</v>
      </c>
      <c r="W1862" s="0" t="n">
        <v>1788062</v>
      </c>
      <c r="X1862" s="0" t="n">
        <v>83.6</v>
      </c>
      <c r="Y1862" s="0" t="n">
        <v>83.65</v>
      </c>
      <c r="Z1862" s="0" t="n">
        <v>20</v>
      </c>
      <c r="AA1862" s="0" t="n">
        <v>5000000</v>
      </c>
      <c r="AB1862" s="0" t="n">
        <v>7528.5</v>
      </c>
      <c r="AC1862" s="0" t="n">
        <v>0</v>
      </c>
      <c r="AD1862" s="0" t="s">
        <v>99</v>
      </c>
      <c r="AE1862" s="0" t="s">
        <v>99</v>
      </c>
      <c r="AH1862" s="0" t="n">
        <v>6</v>
      </c>
      <c r="AI1862" s="0" t="s">
        <v>2133</v>
      </c>
      <c r="AJ1862" s="0" t="s">
        <v>32112</v>
      </c>
      <c r="AK1862" s="0" t="s">
        <v>31135</v>
      </c>
      <c r="AL1862" s="0" t="s">
        <v>2112</v>
      </c>
    </row>
    <row r="1863" customFormat="false" ht="15" hidden="false" customHeight="false" outlineLevel="0" collapsed="false">
      <c r="A1863" s="0" t="s">
        <v>36106</v>
      </c>
      <c r="B1863" s="0" t="s">
        <v>36107</v>
      </c>
      <c r="C1863" s="0" t="s">
        <v>36108</v>
      </c>
      <c r="D1863" s="0" t="s">
        <v>36108</v>
      </c>
      <c r="E1863" s="0" t="s">
        <v>36109</v>
      </c>
      <c r="F1863" s="0" t="s">
        <v>498</v>
      </c>
      <c r="G1863" s="0" t="n">
        <v>2</v>
      </c>
      <c r="H1863" s="0" t="n">
        <v>1</v>
      </c>
      <c r="I1863" s="0" t="n">
        <v>0.01</v>
      </c>
      <c r="J1863" s="0" t="n">
        <v>1000</v>
      </c>
      <c r="K1863" s="0" t="n">
        <v>3.25</v>
      </c>
      <c r="L1863" s="0" t="n">
        <v>102.98</v>
      </c>
      <c r="M1863" s="0" t="n">
        <v>99.74</v>
      </c>
      <c r="N1863" s="0" t="n">
        <v>103.83</v>
      </c>
      <c r="O1863" s="0" t="n">
        <v>102.98</v>
      </c>
      <c r="P1863" s="0" t="n">
        <v>0</v>
      </c>
      <c r="Q1863" s="0" t="n">
        <v>0</v>
      </c>
      <c r="R1863" s="0" t="n">
        <v>0</v>
      </c>
      <c r="S1863" s="0" t="n">
        <v>102.98</v>
      </c>
      <c r="T1863" s="0" t="n">
        <v>102.98</v>
      </c>
      <c r="U1863" s="0" t="n">
        <v>102.98</v>
      </c>
      <c r="V1863" s="0" t="n">
        <v>102.98</v>
      </c>
      <c r="W1863" s="0" t="n">
        <v>1030</v>
      </c>
      <c r="X1863" s="0" t="n">
        <v>97.11</v>
      </c>
      <c r="Y1863" s="0" t="n">
        <v>102.98</v>
      </c>
      <c r="Z1863" s="0" t="n">
        <v>1</v>
      </c>
      <c r="AA1863" s="0" t="n">
        <v>3000000</v>
      </c>
      <c r="AB1863" s="0" t="n">
        <v>1029.8</v>
      </c>
      <c r="AC1863" s="0" t="n">
        <v>0</v>
      </c>
      <c r="AD1863" s="0" t="s">
        <v>99</v>
      </c>
      <c r="AE1863" s="0" t="s">
        <v>99</v>
      </c>
      <c r="AH1863" s="0" t="n">
        <v>6</v>
      </c>
      <c r="AI1863" s="0" t="s">
        <v>2133</v>
      </c>
      <c r="AJ1863" s="0" t="s">
        <v>32112</v>
      </c>
      <c r="AK1863" s="0" t="s">
        <v>31135</v>
      </c>
      <c r="AL1863" s="0" t="s">
        <v>2112</v>
      </c>
    </row>
    <row r="1864" customFormat="false" ht="15" hidden="false" customHeight="false" outlineLevel="0" collapsed="false">
      <c r="A1864" s="0" t="s">
        <v>36110</v>
      </c>
      <c r="B1864" s="0" t="s">
        <v>36111</v>
      </c>
      <c r="C1864" s="0" t="s">
        <v>36112</v>
      </c>
      <c r="D1864" s="0" t="s">
        <v>36112</v>
      </c>
      <c r="E1864" s="0" t="s">
        <v>36113</v>
      </c>
      <c r="F1864" s="0" t="s">
        <v>498</v>
      </c>
      <c r="G1864" s="0" t="n">
        <v>3</v>
      </c>
      <c r="H1864" s="0" t="n">
        <v>1</v>
      </c>
      <c r="I1864" s="0" t="n">
        <v>0.01</v>
      </c>
      <c r="J1864" s="0" t="n">
        <v>1000</v>
      </c>
      <c r="K1864" s="0" t="n">
        <v>0</v>
      </c>
      <c r="L1864" s="0" t="n">
        <v>0</v>
      </c>
      <c r="M1864" s="0" t="n">
        <v>100.09</v>
      </c>
      <c r="N1864" s="0" t="n">
        <v>101.95</v>
      </c>
      <c r="O1864" s="0" t="n">
        <v>100.09</v>
      </c>
      <c r="P1864" s="0" t="n">
        <v>0</v>
      </c>
      <c r="Q1864" s="0" t="n">
        <v>0</v>
      </c>
      <c r="R1864" s="0" t="n">
        <v>0</v>
      </c>
      <c r="S1864" s="0" t="n">
        <v>0</v>
      </c>
      <c r="T1864" s="0" t="n">
        <v>0</v>
      </c>
      <c r="U1864" s="0" t="n">
        <v>0</v>
      </c>
      <c r="V1864" s="0" t="n">
        <v>0</v>
      </c>
      <c r="W1864" s="0" t="n">
        <v>0</v>
      </c>
      <c r="X1864" s="0" t="n">
        <v>98.01</v>
      </c>
      <c r="Y1864" s="0" t="n">
        <v>101.99</v>
      </c>
      <c r="Z1864" s="0" t="n">
        <v>0</v>
      </c>
      <c r="AA1864" s="0" t="n">
        <v>100000</v>
      </c>
      <c r="AB1864" s="0" t="n">
        <v>0</v>
      </c>
      <c r="AC1864" s="0" t="n">
        <v>0</v>
      </c>
      <c r="AD1864" s="0" t="s">
        <v>99</v>
      </c>
      <c r="AE1864" s="0" t="s">
        <v>99</v>
      </c>
      <c r="AH1864" s="0" t="n">
        <v>6</v>
      </c>
      <c r="AI1864" s="0" t="s">
        <v>2133</v>
      </c>
      <c r="AJ1864" s="0" t="s">
        <v>32112</v>
      </c>
      <c r="AK1864" s="0" t="s">
        <v>31135</v>
      </c>
      <c r="AL1864" s="0" t="s">
        <v>2112</v>
      </c>
    </row>
    <row r="1865" customFormat="false" ht="15" hidden="false" customHeight="false" outlineLevel="0" collapsed="false">
      <c r="A1865" s="0" t="s">
        <v>36114</v>
      </c>
      <c r="B1865" s="0" t="s">
        <v>36115</v>
      </c>
      <c r="C1865" s="0" t="s">
        <v>23497</v>
      </c>
      <c r="D1865" s="0" t="s">
        <v>23497</v>
      </c>
      <c r="E1865" s="0" t="s">
        <v>36116</v>
      </c>
      <c r="F1865" s="0" t="s">
        <v>498</v>
      </c>
      <c r="G1865" s="0" t="n">
        <v>2</v>
      </c>
      <c r="H1865" s="0" t="n">
        <v>1</v>
      </c>
      <c r="I1865" s="0" t="n">
        <v>0.01</v>
      </c>
      <c r="J1865" s="0" t="n">
        <v>1000</v>
      </c>
      <c r="K1865" s="0" t="n">
        <v>-4.39</v>
      </c>
      <c r="L1865" s="0" t="n">
        <v>96.56</v>
      </c>
      <c r="M1865" s="0" t="n">
        <v>100.99</v>
      </c>
      <c r="N1865" s="0" t="n">
        <v>101.34</v>
      </c>
      <c r="O1865" s="0" t="n">
        <v>96.7</v>
      </c>
      <c r="P1865" s="0" t="n">
        <v>0</v>
      </c>
      <c r="Q1865" s="0" t="n">
        <v>0</v>
      </c>
      <c r="R1865" s="0" t="n">
        <v>0</v>
      </c>
      <c r="S1865" s="0" t="n">
        <v>96.83</v>
      </c>
      <c r="T1865" s="0" t="n">
        <v>98.33</v>
      </c>
      <c r="U1865" s="0" t="n">
        <v>96.56</v>
      </c>
      <c r="V1865" s="0" t="n">
        <v>100.88</v>
      </c>
      <c r="W1865" s="0" t="n">
        <v>111352</v>
      </c>
      <c r="X1865" s="0" t="n">
        <v>97</v>
      </c>
      <c r="Y1865" s="0" t="n">
        <v>99.8</v>
      </c>
      <c r="Z1865" s="0" t="n">
        <v>21</v>
      </c>
      <c r="AA1865" s="0" t="n">
        <v>9000000</v>
      </c>
      <c r="AB1865" s="0" t="n">
        <v>24140</v>
      </c>
      <c r="AC1865" s="0" t="n">
        <v>0</v>
      </c>
      <c r="AD1865" s="0" t="s">
        <v>99</v>
      </c>
      <c r="AE1865" s="0" t="s">
        <v>99</v>
      </c>
      <c r="AF1865" s="0" t="s">
        <v>30149</v>
      </c>
      <c r="AH1865" s="0" t="n">
        <v>8</v>
      </c>
      <c r="AI1865" s="0" t="s">
        <v>2133</v>
      </c>
      <c r="AJ1865" s="0" t="s">
        <v>32112</v>
      </c>
      <c r="AK1865" s="0" t="s">
        <v>31135</v>
      </c>
      <c r="AL1865" s="0" t="s">
        <v>2112</v>
      </c>
    </row>
    <row r="1866" customFormat="false" ht="15" hidden="false" customHeight="false" outlineLevel="0" collapsed="false">
      <c r="A1866" s="0" t="s">
        <v>36117</v>
      </c>
      <c r="B1866" s="0" t="s">
        <v>36118</v>
      </c>
      <c r="C1866" s="0" t="s">
        <v>27037</v>
      </c>
      <c r="D1866" s="0" t="s">
        <v>27037</v>
      </c>
      <c r="E1866" s="0" t="s">
        <v>36119</v>
      </c>
      <c r="F1866" s="0" t="s">
        <v>498</v>
      </c>
      <c r="G1866" s="0" t="n">
        <v>2</v>
      </c>
      <c r="H1866" s="0" t="n">
        <v>1</v>
      </c>
      <c r="I1866" s="0" t="n">
        <v>0.01</v>
      </c>
      <c r="J1866" s="0" t="n">
        <v>1000</v>
      </c>
      <c r="K1866" s="0" t="n">
        <v>-0.78</v>
      </c>
      <c r="L1866" s="0" t="n">
        <v>98.95</v>
      </c>
      <c r="M1866" s="0" t="n">
        <v>99.73</v>
      </c>
      <c r="N1866" s="0" t="n">
        <v>98.43</v>
      </c>
      <c r="O1866" s="0" t="n">
        <v>98.95</v>
      </c>
      <c r="P1866" s="0" t="n">
        <v>0</v>
      </c>
      <c r="Q1866" s="0" t="n">
        <v>0</v>
      </c>
      <c r="R1866" s="0" t="n">
        <v>0</v>
      </c>
      <c r="S1866" s="0" t="n">
        <v>98.95</v>
      </c>
      <c r="T1866" s="0" t="n">
        <v>98.95</v>
      </c>
      <c r="U1866" s="0" t="n">
        <v>98.95</v>
      </c>
      <c r="V1866" s="0" t="n">
        <v>98.95</v>
      </c>
      <c r="W1866" s="0" t="n">
        <v>3958</v>
      </c>
      <c r="X1866" s="0" t="n">
        <v>98.27</v>
      </c>
      <c r="Y1866" s="0" t="n">
        <v>98.95</v>
      </c>
      <c r="Z1866" s="0" t="n">
        <v>1</v>
      </c>
      <c r="AA1866" s="0" t="n">
        <v>6000000</v>
      </c>
      <c r="AB1866" s="0" t="n">
        <v>3958</v>
      </c>
      <c r="AC1866" s="0" t="n">
        <v>0</v>
      </c>
      <c r="AD1866" s="0" t="s">
        <v>99</v>
      </c>
      <c r="AE1866" s="0" t="s">
        <v>99</v>
      </c>
      <c r="AF1866" s="0" t="s">
        <v>30149</v>
      </c>
      <c r="AH1866" s="0" t="n">
        <v>8</v>
      </c>
      <c r="AI1866" s="0" t="s">
        <v>2133</v>
      </c>
      <c r="AJ1866" s="0" t="s">
        <v>32112</v>
      </c>
      <c r="AK1866" s="0" t="s">
        <v>31135</v>
      </c>
      <c r="AL1866" s="0" t="s">
        <v>2112</v>
      </c>
    </row>
    <row r="1867" customFormat="false" ht="15" hidden="false" customHeight="false" outlineLevel="0" collapsed="false">
      <c r="A1867" s="0" t="s">
        <v>36120</v>
      </c>
      <c r="B1867" s="0" t="s">
        <v>36121</v>
      </c>
      <c r="C1867" s="0" t="s">
        <v>19307</v>
      </c>
      <c r="D1867" s="0" t="s">
        <v>19307</v>
      </c>
      <c r="E1867" s="0" t="s">
        <v>36122</v>
      </c>
      <c r="F1867" s="0" t="s">
        <v>498</v>
      </c>
      <c r="G1867" s="0" t="n">
        <v>2</v>
      </c>
      <c r="H1867" s="0" t="n">
        <v>1</v>
      </c>
      <c r="I1867" s="0" t="n">
        <v>0.01</v>
      </c>
      <c r="J1867" s="0" t="n">
        <v>1000</v>
      </c>
      <c r="K1867" s="0" t="n">
        <v>-1.13</v>
      </c>
      <c r="L1867" s="0" t="n">
        <v>88.98</v>
      </c>
      <c r="M1867" s="0" t="n">
        <v>90</v>
      </c>
      <c r="N1867" s="0" t="n">
        <v>90</v>
      </c>
      <c r="O1867" s="0" t="n">
        <v>88.8</v>
      </c>
      <c r="P1867" s="0" t="n">
        <v>0</v>
      </c>
      <c r="Q1867" s="0" t="n">
        <v>0</v>
      </c>
      <c r="R1867" s="0" t="n">
        <v>0</v>
      </c>
      <c r="S1867" s="0" t="n">
        <v>89</v>
      </c>
      <c r="T1867" s="0" t="n">
        <v>90</v>
      </c>
      <c r="U1867" s="0" t="n">
        <v>88.75</v>
      </c>
      <c r="V1867" s="0" t="n">
        <v>90</v>
      </c>
      <c r="W1867" s="0" t="n">
        <v>2522743</v>
      </c>
      <c r="X1867" s="0" t="n">
        <v>88.81</v>
      </c>
      <c r="Y1867" s="0" t="n">
        <v>89.05</v>
      </c>
      <c r="Z1867" s="0" t="n">
        <v>143</v>
      </c>
      <c r="AA1867" s="0" t="n">
        <v>11000000</v>
      </c>
      <c r="AB1867" s="0" t="n">
        <v>889.8</v>
      </c>
      <c r="AC1867" s="0" t="n">
        <v>0</v>
      </c>
      <c r="AD1867" s="0" t="s">
        <v>99</v>
      </c>
      <c r="AE1867" s="0" t="s">
        <v>99</v>
      </c>
      <c r="AH1867" s="0" t="n">
        <v>8</v>
      </c>
      <c r="AI1867" s="0" t="s">
        <v>2133</v>
      </c>
      <c r="AJ1867" s="0" t="s">
        <v>32112</v>
      </c>
      <c r="AK1867" s="0" t="s">
        <v>31135</v>
      </c>
      <c r="AL1867" s="0" t="s">
        <v>2112</v>
      </c>
    </row>
    <row r="1868" customFormat="false" ht="15" hidden="false" customHeight="false" outlineLevel="0" collapsed="false">
      <c r="A1868" s="0" t="s">
        <v>36123</v>
      </c>
      <c r="B1868" s="0" t="s">
        <v>36124</v>
      </c>
      <c r="C1868" s="0" t="s">
        <v>36125</v>
      </c>
      <c r="D1868" s="0" t="s">
        <v>36125</v>
      </c>
      <c r="E1868" s="0" t="s">
        <v>36126</v>
      </c>
      <c r="F1868" s="0" t="s">
        <v>498</v>
      </c>
      <c r="G1868" s="0" t="n">
        <v>2</v>
      </c>
      <c r="H1868" s="0" t="n">
        <v>1</v>
      </c>
      <c r="I1868" s="0" t="n">
        <v>0.01</v>
      </c>
      <c r="J1868" s="0" t="n">
        <v>1000</v>
      </c>
      <c r="K1868" s="0" t="n">
        <v>0</v>
      </c>
      <c r="L1868" s="0" t="n">
        <v>0</v>
      </c>
      <c r="M1868" s="0" t="n">
        <v>99</v>
      </c>
      <c r="N1868" s="0" t="n">
        <v>0</v>
      </c>
      <c r="O1868" s="0" t="n">
        <v>99</v>
      </c>
      <c r="P1868" s="0" t="n">
        <v>0</v>
      </c>
      <c r="Q1868" s="0" t="n">
        <v>0</v>
      </c>
      <c r="R1868" s="0" t="n">
        <v>0</v>
      </c>
      <c r="S1868" s="0" t="n">
        <v>0</v>
      </c>
      <c r="T1868" s="0" t="n">
        <v>0</v>
      </c>
      <c r="U1868" s="0" t="n">
        <v>0</v>
      </c>
      <c r="V1868" s="0" t="n">
        <v>0</v>
      </c>
      <c r="W1868" s="0" t="n">
        <v>0</v>
      </c>
      <c r="X1868" s="0" t="n">
        <v>99</v>
      </c>
      <c r="Y1868" s="0" t="n">
        <v>0</v>
      </c>
      <c r="Z1868" s="0" t="n">
        <v>0</v>
      </c>
      <c r="AA1868" s="0" t="n">
        <v>3000000</v>
      </c>
      <c r="AB1868" s="0" t="n">
        <v>0</v>
      </c>
      <c r="AC1868" s="0" t="n">
        <v>0</v>
      </c>
      <c r="AD1868" s="0" t="s">
        <v>99</v>
      </c>
      <c r="AE1868" s="0" t="s">
        <v>99</v>
      </c>
      <c r="AH1868" s="0" t="n">
        <v>6</v>
      </c>
      <c r="AI1868" s="0" t="s">
        <v>2133</v>
      </c>
      <c r="AJ1868" s="0" t="s">
        <v>32112</v>
      </c>
      <c r="AK1868" s="0" t="s">
        <v>31135</v>
      </c>
      <c r="AL1868" s="0" t="s">
        <v>2112</v>
      </c>
    </row>
    <row r="1869" customFormat="false" ht="15" hidden="false" customHeight="false" outlineLevel="0" collapsed="false">
      <c r="A1869" s="0" t="s">
        <v>36127</v>
      </c>
      <c r="B1869" s="0" t="s">
        <v>36128</v>
      </c>
      <c r="C1869" s="0" t="s">
        <v>36129</v>
      </c>
      <c r="D1869" s="0" t="s">
        <v>36129</v>
      </c>
      <c r="E1869" s="0" t="s">
        <v>36130</v>
      </c>
      <c r="F1869" s="0" t="s">
        <v>498</v>
      </c>
      <c r="G1869" s="0" t="n">
        <v>2</v>
      </c>
      <c r="H1869" s="0" t="n">
        <v>1</v>
      </c>
      <c r="I1869" s="0" t="n">
        <v>0.01</v>
      </c>
      <c r="J1869" s="0" t="n">
        <v>1000</v>
      </c>
      <c r="K1869" s="0" t="n">
        <v>0</v>
      </c>
      <c r="L1869" s="0" t="n">
        <v>0</v>
      </c>
      <c r="M1869" s="0" t="n">
        <v>137.28</v>
      </c>
      <c r="N1869" s="0" t="n">
        <v>0</v>
      </c>
      <c r="O1869" s="0" t="n">
        <v>137.28</v>
      </c>
      <c r="P1869" s="0" t="n">
        <v>0</v>
      </c>
      <c r="Q1869" s="0" t="n">
        <v>0</v>
      </c>
      <c r="R1869" s="0" t="n">
        <v>0</v>
      </c>
      <c r="S1869" s="0" t="n">
        <v>0</v>
      </c>
      <c r="T1869" s="0" t="n">
        <v>0</v>
      </c>
      <c r="U1869" s="0" t="n">
        <v>0</v>
      </c>
      <c r="V1869" s="0" t="n">
        <v>0</v>
      </c>
      <c r="W1869" s="0" t="n">
        <v>0</v>
      </c>
      <c r="X1869" s="0" t="n">
        <v>99.86</v>
      </c>
      <c r="Y1869" s="0" t="n">
        <v>137.27</v>
      </c>
      <c r="Z1869" s="0" t="n">
        <v>0</v>
      </c>
      <c r="AA1869" s="0" t="n">
        <v>3000000</v>
      </c>
      <c r="AB1869" s="0" t="n">
        <v>0</v>
      </c>
      <c r="AC1869" s="0" t="n">
        <v>0</v>
      </c>
      <c r="AD1869" s="0" t="s">
        <v>99</v>
      </c>
      <c r="AE1869" s="0" t="s">
        <v>99</v>
      </c>
      <c r="AH1869" s="0" t="n">
        <v>6</v>
      </c>
      <c r="AI1869" s="0" t="s">
        <v>2133</v>
      </c>
      <c r="AJ1869" s="0" t="s">
        <v>32112</v>
      </c>
      <c r="AK1869" s="0" t="s">
        <v>31135</v>
      </c>
      <c r="AL1869" s="0" t="s">
        <v>2112</v>
      </c>
    </row>
    <row r="1870" customFormat="false" ht="15" hidden="false" customHeight="false" outlineLevel="0" collapsed="false">
      <c r="A1870" s="0" t="s">
        <v>36131</v>
      </c>
      <c r="B1870" s="0" t="s">
        <v>36132</v>
      </c>
      <c r="C1870" s="0" t="s">
        <v>36133</v>
      </c>
      <c r="D1870" s="0" t="s">
        <v>36133</v>
      </c>
      <c r="E1870" s="0" t="s">
        <v>36134</v>
      </c>
      <c r="F1870" s="0" t="s">
        <v>498</v>
      </c>
      <c r="G1870" s="0" t="n">
        <v>2</v>
      </c>
      <c r="H1870" s="0" t="n">
        <v>1</v>
      </c>
      <c r="I1870" s="0" t="n">
        <v>0.01</v>
      </c>
      <c r="J1870" s="0" t="n">
        <v>1000</v>
      </c>
      <c r="K1870" s="0" t="n">
        <v>0</v>
      </c>
      <c r="L1870" s="0" t="n">
        <v>0</v>
      </c>
      <c r="M1870" s="0" t="n">
        <v>99.12</v>
      </c>
      <c r="N1870" s="0" t="n">
        <v>101.47</v>
      </c>
      <c r="O1870" s="0" t="n">
        <v>99.12</v>
      </c>
      <c r="P1870" s="0" t="n">
        <v>0</v>
      </c>
      <c r="Q1870" s="0" t="n">
        <v>0</v>
      </c>
      <c r="R1870" s="0" t="n">
        <v>0</v>
      </c>
      <c r="S1870" s="0" t="n">
        <v>0</v>
      </c>
      <c r="T1870" s="0" t="n">
        <v>0</v>
      </c>
      <c r="U1870" s="0" t="n">
        <v>0</v>
      </c>
      <c r="V1870" s="0" t="n">
        <v>0</v>
      </c>
      <c r="W1870" s="0" t="n">
        <v>0</v>
      </c>
      <c r="X1870" s="0" t="n">
        <v>97.62</v>
      </c>
      <c r="Y1870" s="0" t="n">
        <v>99.5</v>
      </c>
      <c r="Z1870" s="0" t="n">
        <v>0</v>
      </c>
      <c r="AA1870" s="0" t="n">
        <v>3000000</v>
      </c>
      <c r="AB1870" s="0" t="n">
        <v>0</v>
      </c>
      <c r="AC1870" s="0" t="n">
        <v>0</v>
      </c>
      <c r="AD1870" s="0" t="s">
        <v>99</v>
      </c>
      <c r="AE1870" s="0" t="s">
        <v>99</v>
      </c>
      <c r="AH1870" s="0" t="n">
        <v>6</v>
      </c>
      <c r="AI1870" s="0" t="s">
        <v>2133</v>
      </c>
      <c r="AJ1870" s="0" t="s">
        <v>32112</v>
      </c>
      <c r="AK1870" s="0" t="s">
        <v>31135</v>
      </c>
      <c r="AL1870" s="0" t="s">
        <v>2112</v>
      </c>
    </row>
    <row r="1871" customFormat="false" ht="15" hidden="false" customHeight="false" outlineLevel="0" collapsed="false">
      <c r="A1871" s="0" t="s">
        <v>36135</v>
      </c>
      <c r="B1871" s="0" t="s">
        <v>36136</v>
      </c>
      <c r="C1871" s="0" t="s">
        <v>20662</v>
      </c>
      <c r="D1871" s="0" t="s">
        <v>20662</v>
      </c>
      <c r="E1871" s="0" t="s">
        <v>36137</v>
      </c>
      <c r="F1871" s="0" t="s">
        <v>498</v>
      </c>
      <c r="G1871" s="0" t="n">
        <v>3</v>
      </c>
      <c r="H1871" s="0" t="n">
        <v>1</v>
      </c>
      <c r="I1871" s="0" t="n">
        <v>0.01</v>
      </c>
      <c r="J1871" s="0" t="n">
        <v>1000</v>
      </c>
      <c r="K1871" s="0" t="n">
        <v>-0.78</v>
      </c>
      <c r="L1871" s="0" t="n">
        <v>96.83</v>
      </c>
      <c r="M1871" s="0" t="n">
        <v>97.59</v>
      </c>
      <c r="N1871" s="0" t="n">
        <v>97.47</v>
      </c>
      <c r="O1871" s="0" t="n">
        <v>96.83</v>
      </c>
      <c r="P1871" s="0" t="n">
        <v>0</v>
      </c>
      <c r="Q1871" s="0" t="n">
        <v>0</v>
      </c>
      <c r="R1871" s="0" t="n">
        <v>0</v>
      </c>
      <c r="S1871" s="0" t="n">
        <v>96.99</v>
      </c>
      <c r="T1871" s="0" t="n">
        <v>97.36</v>
      </c>
      <c r="U1871" s="0" t="n">
        <v>96.81</v>
      </c>
      <c r="V1871" s="0" t="n">
        <v>97.98</v>
      </c>
      <c r="W1871" s="0" t="n">
        <v>514026</v>
      </c>
      <c r="X1871" s="0" t="n">
        <v>96.81</v>
      </c>
      <c r="Y1871" s="0" t="n">
        <v>97.06</v>
      </c>
      <c r="Z1871" s="0" t="n">
        <v>48</v>
      </c>
      <c r="AA1871" s="0" t="n">
        <v>7000000</v>
      </c>
      <c r="AB1871" s="0" t="n">
        <v>19366</v>
      </c>
      <c r="AC1871" s="0" t="n">
        <v>0</v>
      </c>
      <c r="AD1871" s="0" t="s">
        <v>99</v>
      </c>
      <c r="AE1871" s="0" t="s">
        <v>99</v>
      </c>
      <c r="AH1871" s="0" t="n">
        <v>8</v>
      </c>
      <c r="AI1871" s="0" t="s">
        <v>2133</v>
      </c>
      <c r="AJ1871" s="0" t="s">
        <v>32112</v>
      </c>
      <c r="AK1871" s="0" t="s">
        <v>31135</v>
      </c>
      <c r="AL1871" s="0" t="s">
        <v>2112</v>
      </c>
    </row>
    <row r="1872" customFormat="false" ht="15" hidden="false" customHeight="false" outlineLevel="0" collapsed="false">
      <c r="A1872" s="0" t="s">
        <v>36138</v>
      </c>
      <c r="B1872" s="0" t="s">
        <v>36139</v>
      </c>
      <c r="C1872" s="0" t="s">
        <v>36140</v>
      </c>
      <c r="D1872" s="0" t="s">
        <v>36140</v>
      </c>
      <c r="E1872" s="0" t="s">
        <v>36141</v>
      </c>
      <c r="F1872" s="0" t="s">
        <v>498</v>
      </c>
      <c r="G1872" s="0" t="n">
        <v>3</v>
      </c>
      <c r="H1872" s="0" t="n">
        <v>1</v>
      </c>
      <c r="I1872" s="0" t="n">
        <v>0.01</v>
      </c>
      <c r="J1872" s="0" t="n">
        <v>1000</v>
      </c>
      <c r="K1872" s="0" t="n">
        <v>-8.64</v>
      </c>
      <c r="L1872" s="0" t="n">
        <v>95.01</v>
      </c>
      <c r="M1872" s="0" t="n">
        <v>104</v>
      </c>
      <c r="N1872" s="0" t="n">
        <v>0</v>
      </c>
      <c r="O1872" s="0" t="n">
        <v>95.01</v>
      </c>
      <c r="P1872" s="0" t="n">
        <v>0</v>
      </c>
      <c r="Q1872" s="0" t="n">
        <v>0</v>
      </c>
      <c r="R1872" s="0" t="n">
        <v>0</v>
      </c>
      <c r="S1872" s="0" t="n">
        <v>95.01</v>
      </c>
      <c r="T1872" s="0" t="n">
        <v>95.01</v>
      </c>
      <c r="U1872" s="0" t="n">
        <v>95.01</v>
      </c>
      <c r="V1872" s="0" t="n">
        <v>95.01</v>
      </c>
      <c r="W1872" s="0" t="n">
        <v>950</v>
      </c>
      <c r="X1872" s="0" t="n">
        <v>97</v>
      </c>
      <c r="Y1872" s="0" t="n">
        <v>100.01</v>
      </c>
      <c r="Z1872" s="0" t="n">
        <v>1</v>
      </c>
      <c r="AA1872" s="0" t="n">
        <v>5000000</v>
      </c>
      <c r="AB1872" s="0" t="n">
        <v>950.1</v>
      </c>
      <c r="AC1872" s="0" t="n">
        <v>0</v>
      </c>
      <c r="AD1872" s="0" t="s">
        <v>99</v>
      </c>
      <c r="AE1872" s="0" t="s">
        <v>99</v>
      </c>
      <c r="AH1872" s="0" t="n">
        <v>8</v>
      </c>
      <c r="AI1872" s="0" t="s">
        <v>2133</v>
      </c>
      <c r="AJ1872" s="0" t="s">
        <v>32112</v>
      </c>
      <c r="AK1872" s="0" t="s">
        <v>31135</v>
      </c>
      <c r="AL1872" s="0" t="s">
        <v>2112</v>
      </c>
    </row>
    <row r="1873" customFormat="false" ht="15" hidden="false" customHeight="false" outlineLevel="0" collapsed="false">
      <c r="A1873" s="0" t="s">
        <v>36142</v>
      </c>
      <c r="B1873" s="0" t="s">
        <v>36143</v>
      </c>
      <c r="C1873" s="0" t="s">
        <v>36144</v>
      </c>
      <c r="D1873" s="0" t="s">
        <v>36144</v>
      </c>
      <c r="E1873" s="0" t="s">
        <v>36145</v>
      </c>
      <c r="F1873" s="0" t="s">
        <v>498</v>
      </c>
      <c r="G1873" s="0" t="n">
        <v>2</v>
      </c>
      <c r="H1873" s="0" t="n">
        <v>1</v>
      </c>
      <c r="I1873" s="0" t="n">
        <v>0.01</v>
      </c>
      <c r="J1873" s="0" t="n">
        <v>1000</v>
      </c>
      <c r="K1873" s="0" t="n">
        <v>0</v>
      </c>
      <c r="L1873" s="0" t="n">
        <v>0</v>
      </c>
      <c r="M1873" s="0" t="n">
        <v>89.36</v>
      </c>
      <c r="N1873" s="0" t="n">
        <v>0</v>
      </c>
      <c r="O1873" s="0" t="n">
        <v>89.36</v>
      </c>
      <c r="P1873" s="0" t="n">
        <v>0</v>
      </c>
      <c r="Q1873" s="0" t="n">
        <v>0</v>
      </c>
      <c r="R1873" s="0" t="n">
        <v>0</v>
      </c>
      <c r="S1873" s="0" t="n">
        <v>0</v>
      </c>
      <c r="T1873" s="0" t="n">
        <v>0</v>
      </c>
      <c r="U1873" s="0" t="n">
        <v>0</v>
      </c>
      <c r="V1873" s="0" t="n">
        <v>0</v>
      </c>
      <c r="W1873" s="0" t="n">
        <v>0</v>
      </c>
      <c r="X1873" s="0" t="n">
        <v>91.5</v>
      </c>
      <c r="Y1873" s="0" t="n">
        <v>93.97</v>
      </c>
      <c r="Z1873" s="0" t="n">
        <v>0</v>
      </c>
      <c r="AA1873" s="0" t="n">
        <v>3000000</v>
      </c>
      <c r="AB1873" s="0" t="n">
        <v>0</v>
      </c>
      <c r="AC1873" s="0" t="n">
        <v>0</v>
      </c>
      <c r="AD1873" s="0" t="s">
        <v>99</v>
      </c>
      <c r="AE1873" s="0" t="s">
        <v>99</v>
      </c>
      <c r="AH1873" s="0" t="n">
        <v>6</v>
      </c>
      <c r="AI1873" s="0" t="s">
        <v>2133</v>
      </c>
      <c r="AJ1873" s="0" t="s">
        <v>32112</v>
      </c>
      <c r="AK1873" s="0" t="s">
        <v>31135</v>
      </c>
      <c r="AL1873" s="0" t="s">
        <v>2112</v>
      </c>
    </row>
    <row r="1874" customFormat="false" ht="15" hidden="false" customHeight="false" outlineLevel="0" collapsed="false">
      <c r="A1874" s="0" t="s">
        <v>36146</v>
      </c>
      <c r="B1874" s="0" t="s">
        <v>36147</v>
      </c>
      <c r="C1874" s="0" t="s">
        <v>19614</v>
      </c>
      <c r="D1874" s="0" t="s">
        <v>19614</v>
      </c>
      <c r="E1874" s="0" t="s">
        <v>36148</v>
      </c>
      <c r="F1874" s="0" t="s">
        <v>498</v>
      </c>
      <c r="G1874" s="0" t="n">
        <v>2</v>
      </c>
      <c r="H1874" s="0" t="n">
        <v>1</v>
      </c>
      <c r="I1874" s="0" t="n">
        <v>0.01</v>
      </c>
      <c r="J1874" s="0" t="n">
        <v>1000</v>
      </c>
      <c r="K1874" s="0" t="n">
        <v>0.01</v>
      </c>
      <c r="L1874" s="0" t="n">
        <v>99.68</v>
      </c>
      <c r="M1874" s="0" t="n">
        <v>99.67</v>
      </c>
      <c r="N1874" s="0" t="n">
        <v>99.66</v>
      </c>
      <c r="O1874" s="0" t="n">
        <v>99.68</v>
      </c>
      <c r="P1874" s="0" t="n">
        <v>0</v>
      </c>
      <c r="Q1874" s="0" t="n">
        <v>0</v>
      </c>
      <c r="R1874" s="0" t="n">
        <v>0</v>
      </c>
      <c r="S1874" s="0" t="n">
        <v>99.69</v>
      </c>
      <c r="T1874" s="0" t="n">
        <v>99.75</v>
      </c>
      <c r="U1874" s="0" t="n">
        <v>99.68</v>
      </c>
      <c r="V1874" s="0" t="n">
        <v>99.75</v>
      </c>
      <c r="W1874" s="0" t="n">
        <v>35888</v>
      </c>
      <c r="X1874" s="0" t="n">
        <v>99.65</v>
      </c>
      <c r="Y1874" s="0" t="n">
        <v>99.69</v>
      </c>
      <c r="Z1874" s="0" t="n">
        <v>14</v>
      </c>
      <c r="AA1874" s="0" t="n">
        <v>5000000</v>
      </c>
      <c r="AB1874" s="0" t="n">
        <v>1993.6</v>
      </c>
      <c r="AC1874" s="0" t="n">
        <v>0</v>
      </c>
      <c r="AD1874" s="0" t="s">
        <v>99</v>
      </c>
      <c r="AE1874" s="0" t="s">
        <v>99</v>
      </c>
      <c r="AH1874" s="0" t="n">
        <v>6</v>
      </c>
      <c r="AI1874" s="0" t="s">
        <v>2133</v>
      </c>
      <c r="AJ1874" s="0" t="s">
        <v>32112</v>
      </c>
      <c r="AK1874" s="0" t="s">
        <v>31135</v>
      </c>
      <c r="AL1874" s="0" t="s">
        <v>2112</v>
      </c>
    </row>
    <row r="1875" customFormat="false" ht="15" hidden="false" customHeight="false" outlineLevel="0" collapsed="false">
      <c r="A1875" s="0" t="s">
        <v>36149</v>
      </c>
      <c r="B1875" s="0" t="s">
        <v>36150</v>
      </c>
      <c r="C1875" s="0" t="s">
        <v>36151</v>
      </c>
      <c r="D1875" s="0" t="s">
        <v>36151</v>
      </c>
      <c r="E1875" s="0" t="s">
        <v>36152</v>
      </c>
      <c r="F1875" s="0" t="s">
        <v>498</v>
      </c>
      <c r="G1875" s="0" t="n">
        <v>2</v>
      </c>
      <c r="H1875" s="0" t="n">
        <v>1</v>
      </c>
      <c r="I1875" s="0" t="n">
        <v>0.01</v>
      </c>
      <c r="J1875" s="0" t="n">
        <v>1000</v>
      </c>
      <c r="K1875" s="0" t="n">
        <v>0</v>
      </c>
      <c r="L1875" s="0" t="n">
        <v>0</v>
      </c>
      <c r="M1875" s="0" t="n">
        <v>0</v>
      </c>
      <c r="N1875" s="0" t="n">
        <v>0</v>
      </c>
      <c r="O1875" s="0" t="n">
        <v>0</v>
      </c>
      <c r="P1875" s="0" t="n">
        <v>0</v>
      </c>
      <c r="Q1875" s="0" t="n">
        <v>0</v>
      </c>
      <c r="R1875" s="0" t="n">
        <v>0</v>
      </c>
      <c r="S1875" s="0" t="n">
        <v>0</v>
      </c>
      <c r="T1875" s="0" t="n">
        <v>0</v>
      </c>
      <c r="U1875" s="0" t="n">
        <v>0</v>
      </c>
      <c r="V1875" s="0" t="n">
        <v>0</v>
      </c>
      <c r="W1875" s="0" t="n">
        <v>0</v>
      </c>
      <c r="X1875" s="0" t="n">
        <v>0</v>
      </c>
      <c r="Y1875" s="0" t="n">
        <v>0</v>
      </c>
      <c r="Z1875" s="0" t="n">
        <v>0</v>
      </c>
      <c r="AA1875" s="0" t="n">
        <v>8000000</v>
      </c>
      <c r="AB1875" s="0" t="n">
        <v>0</v>
      </c>
      <c r="AC1875" s="0" t="n">
        <v>0</v>
      </c>
      <c r="AD1875" s="0" t="s">
        <v>99</v>
      </c>
      <c r="AE1875" s="0" t="s">
        <v>99</v>
      </c>
      <c r="AH1875" s="0" t="n">
        <v>6</v>
      </c>
      <c r="AI1875" s="0" t="s">
        <v>2133</v>
      </c>
      <c r="AJ1875" s="0" t="s">
        <v>32112</v>
      </c>
      <c r="AK1875" s="0" t="s">
        <v>31135</v>
      </c>
      <c r="AL1875" s="0" t="s">
        <v>2112</v>
      </c>
    </row>
    <row r="1876" customFormat="false" ht="15" hidden="false" customHeight="false" outlineLevel="0" collapsed="false">
      <c r="A1876" s="0" t="s">
        <v>36153</v>
      </c>
      <c r="B1876" s="0" t="s">
        <v>36154</v>
      </c>
      <c r="C1876" s="0" t="s">
        <v>36155</v>
      </c>
      <c r="D1876" s="0" t="s">
        <v>36155</v>
      </c>
      <c r="E1876" s="0" t="s">
        <v>36156</v>
      </c>
      <c r="F1876" s="0" t="s">
        <v>1987</v>
      </c>
      <c r="G1876" s="0" t="n">
        <v>3</v>
      </c>
      <c r="H1876" s="0" t="n">
        <v>1</v>
      </c>
      <c r="I1876" s="0" t="n">
        <v>0.01</v>
      </c>
      <c r="J1876" s="0" t="n">
        <v>1000</v>
      </c>
      <c r="K1876" s="0" t="n">
        <v>0</v>
      </c>
      <c r="L1876" s="0" t="n">
        <v>88.85</v>
      </c>
      <c r="M1876" s="0" t="n">
        <v>88.85</v>
      </c>
      <c r="N1876" s="0" t="n">
        <v>0</v>
      </c>
      <c r="O1876" s="0" t="n">
        <v>88.85</v>
      </c>
      <c r="P1876" s="0" t="n">
        <v>0</v>
      </c>
      <c r="Q1876" s="0" t="n">
        <v>0</v>
      </c>
      <c r="R1876" s="0" t="n">
        <v>0</v>
      </c>
      <c r="S1876" s="0" t="n">
        <v>88.85</v>
      </c>
      <c r="T1876" s="0" t="n">
        <v>88.85</v>
      </c>
      <c r="U1876" s="0" t="n">
        <v>88.85</v>
      </c>
      <c r="V1876" s="0" t="n">
        <v>88.85</v>
      </c>
      <c r="W1876" s="0" t="n">
        <v>2666</v>
      </c>
      <c r="X1876" s="0" t="n">
        <v>88.61</v>
      </c>
      <c r="Y1876" s="0" t="n">
        <v>88.85</v>
      </c>
      <c r="Z1876" s="0" t="n">
        <v>3</v>
      </c>
      <c r="AA1876" s="0" t="n">
        <v>30000000</v>
      </c>
      <c r="AB1876" s="0" t="n">
        <v>888.5</v>
      </c>
      <c r="AC1876" s="0" t="n">
        <v>0</v>
      </c>
      <c r="AD1876" s="0" t="s">
        <v>99</v>
      </c>
      <c r="AE1876" s="0" t="s">
        <v>99</v>
      </c>
      <c r="AF1876" s="0" t="s">
        <v>35606</v>
      </c>
      <c r="AH1876" s="0" t="n">
        <v>0</v>
      </c>
      <c r="AI1876" s="0" t="s">
        <v>2133</v>
      </c>
      <c r="AJ1876" s="0" t="s">
        <v>32112</v>
      </c>
      <c r="AK1876" s="0" t="s">
        <v>31143</v>
      </c>
      <c r="AL1876" s="0" t="s">
        <v>2112</v>
      </c>
    </row>
    <row r="1877" customFormat="false" ht="15" hidden="false" customHeight="false" outlineLevel="0" collapsed="false">
      <c r="A1877" s="0" t="s">
        <v>36157</v>
      </c>
      <c r="B1877" s="0" t="s">
        <v>36158</v>
      </c>
      <c r="C1877" s="0" t="s">
        <v>36159</v>
      </c>
      <c r="D1877" s="0" t="s">
        <v>36159</v>
      </c>
      <c r="E1877" s="0" t="s">
        <v>36160</v>
      </c>
      <c r="F1877" s="0" t="s">
        <v>1987</v>
      </c>
      <c r="G1877" s="0" t="n">
        <v>3</v>
      </c>
      <c r="H1877" s="0" t="n">
        <v>1</v>
      </c>
      <c r="I1877" s="0" t="n">
        <v>0.01</v>
      </c>
      <c r="J1877" s="0" t="n">
        <v>1000</v>
      </c>
      <c r="K1877" s="0" t="n">
        <v>0</v>
      </c>
      <c r="L1877" s="0" t="n">
        <v>87.2</v>
      </c>
      <c r="M1877" s="0" t="n">
        <v>87.2</v>
      </c>
      <c r="N1877" s="0" t="n">
        <v>0</v>
      </c>
      <c r="O1877" s="0" t="n">
        <v>87.2</v>
      </c>
      <c r="P1877" s="0" t="n">
        <v>0</v>
      </c>
      <c r="Q1877" s="0" t="n">
        <v>0</v>
      </c>
      <c r="R1877" s="0" t="n">
        <v>0</v>
      </c>
      <c r="S1877" s="0" t="n">
        <v>87.2</v>
      </c>
      <c r="T1877" s="0" t="n">
        <v>87.2</v>
      </c>
      <c r="U1877" s="0" t="n">
        <v>87.2</v>
      </c>
      <c r="V1877" s="0" t="n">
        <v>87.2</v>
      </c>
      <c r="W1877" s="0" t="n">
        <v>2616</v>
      </c>
      <c r="X1877" s="0" t="n">
        <v>86.96</v>
      </c>
      <c r="Y1877" s="0" t="n">
        <v>87.2</v>
      </c>
      <c r="Z1877" s="0" t="n">
        <v>3</v>
      </c>
      <c r="AA1877" s="0" t="n">
        <v>20000000</v>
      </c>
      <c r="AB1877" s="0" t="n">
        <v>872</v>
      </c>
      <c r="AC1877" s="0" t="n">
        <v>0</v>
      </c>
      <c r="AD1877" s="0" t="s">
        <v>99</v>
      </c>
      <c r="AE1877" s="0" t="s">
        <v>99</v>
      </c>
      <c r="AF1877" s="0" t="s">
        <v>35606</v>
      </c>
      <c r="AH1877" s="0" t="n">
        <v>0</v>
      </c>
      <c r="AI1877" s="0" t="s">
        <v>2133</v>
      </c>
      <c r="AJ1877" s="0" t="s">
        <v>32112</v>
      </c>
      <c r="AK1877" s="0" t="s">
        <v>31143</v>
      </c>
      <c r="AL1877" s="0" t="s">
        <v>2112</v>
      </c>
    </row>
    <row r="1878" customFormat="false" ht="15" hidden="false" customHeight="false" outlineLevel="0" collapsed="false">
      <c r="A1878" s="0" t="s">
        <v>36161</v>
      </c>
      <c r="B1878" s="0" t="s">
        <v>36162</v>
      </c>
      <c r="C1878" s="0" t="s">
        <v>36163</v>
      </c>
      <c r="D1878" s="0" t="s">
        <v>36163</v>
      </c>
      <c r="E1878" s="0" t="s">
        <v>36164</v>
      </c>
      <c r="F1878" s="0" t="s">
        <v>1987</v>
      </c>
      <c r="G1878" s="0" t="n">
        <v>3</v>
      </c>
      <c r="H1878" s="0" t="n">
        <v>1</v>
      </c>
      <c r="I1878" s="0" t="n">
        <v>0.01</v>
      </c>
      <c r="J1878" s="0" t="n">
        <v>1000</v>
      </c>
      <c r="K1878" s="0" t="n">
        <v>0</v>
      </c>
      <c r="L1878" s="0" t="n">
        <v>99.21</v>
      </c>
      <c r="M1878" s="0" t="n">
        <v>99.21</v>
      </c>
      <c r="N1878" s="0" t="n">
        <v>99.19</v>
      </c>
      <c r="O1878" s="0" t="n">
        <v>99.21</v>
      </c>
      <c r="P1878" s="0" t="n">
        <v>0</v>
      </c>
      <c r="Q1878" s="0" t="n">
        <v>0</v>
      </c>
      <c r="R1878" s="0" t="n">
        <v>0</v>
      </c>
      <c r="S1878" s="0" t="n">
        <v>99.21</v>
      </c>
      <c r="T1878" s="0" t="n">
        <v>99.21</v>
      </c>
      <c r="U1878" s="0" t="n">
        <v>99.21</v>
      </c>
      <c r="V1878" s="0" t="n">
        <v>99.21</v>
      </c>
      <c r="W1878" s="0" t="n">
        <v>2976</v>
      </c>
      <c r="X1878" s="0" t="n">
        <v>98.94</v>
      </c>
      <c r="Y1878" s="0" t="n">
        <v>99.21</v>
      </c>
      <c r="Z1878" s="0" t="n">
        <v>3</v>
      </c>
      <c r="AA1878" s="0" t="n">
        <v>100000000</v>
      </c>
      <c r="AB1878" s="0" t="n">
        <v>992.1</v>
      </c>
      <c r="AC1878" s="0" t="n">
        <v>0</v>
      </c>
      <c r="AD1878" s="0" t="s">
        <v>99</v>
      </c>
      <c r="AE1878" s="0" t="s">
        <v>99</v>
      </c>
      <c r="AF1878" s="0" t="s">
        <v>35606</v>
      </c>
      <c r="AH1878" s="0" t="n">
        <v>0</v>
      </c>
      <c r="AI1878" s="0" t="s">
        <v>2133</v>
      </c>
      <c r="AJ1878" s="0" t="s">
        <v>32112</v>
      </c>
      <c r="AK1878" s="0" t="s">
        <v>31143</v>
      </c>
      <c r="AL1878" s="0" t="s">
        <v>2112</v>
      </c>
    </row>
    <row r="1879" customFormat="false" ht="15" hidden="false" customHeight="false" outlineLevel="0" collapsed="false">
      <c r="A1879" s="0" t="s">
        <v>36165</v>
      </c>
      <c r="B1879" s="0" t="s">
        <v>36166</v>
      </c>
      <c r="C1879" s="0" t="s">
        <v>36167</v>
      </c>
      <c r="D1879" s="0" t="s">
        <v>36167</v>
      </c>
      <c r="E1879" s="0" t="s">
        <v>36168</v>
      </c>
      <c r="F1879" s="0" t="s">
        <v>1987</v>
      </c>
      <c r="G1879" s="0" t="n">
        <v>3</v>
      </c>
      <c r="H1879" s="0" t="n">
        <v>1</v>
      </c>
      <c r="I1879" s="0" t="n">
        <v>0.01</v>
      </c>
      <c r="J1879" s="0" t="n">
        <v>1000</v>
      </c>
      <c r="K1879" s="0" t="n">
        <v>0</v>
      </c>
      <c r="L1879" s="0" t="n">
        <v>0</v>
      </c>
      <c r="M1879" s="0" t="n">
        <v>97</v>
      </c>
      <c r="N1879" s="0" t="n">
        <v>0</v>
      </c>
      <c r="O1879" s="0" t="n">
        <v>97</v>
      </c>
      <c r="P1879" s="0" t="n">
        <v>0</v>
      </c>
      <c r="Q1879" s="0" t="n">
        <v>0</v>
      </c>
      <c r="R1879" s="0" t="n">
        <v>0</v>
      </c>
      <c r="S1879" s="0" t="n">
        <v>0</v>
      </c>
      <c r="T1879" s="0" t="n">
        <v>0</v>
      </c>
      <c r="U1879" s="0" t="n">
        <v>0</v>
      </c>
      <c r="V1879" s="0" t="n">
        <v>0</v>
      </c>
      <c r="W1879" s="0" t="n">
        <v>0</v>
      </c>
      <c r="X1879" s="0" t="n">
        <v>98</v>
      </c>
      <c r="Y1879" s="0" t="n">
        <v>99.91</v>
      </c>
      <c r="Z1879" s="0" t="n">
        <v>0</v>
      </c>
      <c r="AA1879" s="0" t="n">
        <v>80000000</v>
      </c>
      <c r="AB1879" s="0" t="n">
        <v>0</v>
      </c>
      <c r="AC1879" s="0" t="n">
        <v>0</v>
      </c>
      <c r="AD1879" s="0" t="s">
        <v>99</v>
      </c>
      <c r="AE1879" s="0" t="s">
        <v>99</v>
      </c>
      <c r="AF1879" s="0" t="s">
        <v>35606</v>
      </c>
      <c r="AH1879" s="0" t="n">
        <v>0</v>
      </c>
      <c r="AI1879" s="0" t="s">
        <v>2133</v>
      </c>
      <c r="AJ1879" s="0" t="s">
        <v>32112</v>
      </c>
      <c r="AK1879" s="0" t="s">
        <v>31143</v>
      </c>
      <c r="AL1879" s="0" t="s">
        <v>2112</v>
      </c>
    </row>
    <row r="1880" customFormat="false" ht="15" hidden="false" customHeight="false" outlineLevel="0" collapsed="false">
      <c r="A1880" s="0" t="s">
        <v>36169</v>
      </c>
      <c r="B1880" s="0" t="s">
        <v>36170</v>
      </c>
      <c r="C1880" s="0" t="s">
        <v>36171</v>
      </c>
      <c r="D1880" s="0" t="s">
        <v>36171</v>
      </c>
      <c r="E1880" s="0" t="s">
        <v>36172</v>
      </c>
      <c r="F1880" s="0" t="s">
        <v>1987</v>
      </c>
      <c r="G1880" s="0" t="n">
        <v>3</v>
      </c>
      <c r="H1880" s="0" t="n">
        <v>1</v>
      </c>
      <c r="I1880" s="0" t="n">
        <v>0.01</v>
      </c>
      <c r="J1880" s="0" t="n">
        <v>1000000</v>
      </c>
      <c r="K1880" s="0" t="n">
        <v>0</v>
      </c>
      <c r="L1880" s="0" t="n">
        <v>0</v>
      </c>
      <c r="M1880" s="0" t="n">
        <v>100</v>
      </c>
      <c r="N1880" s="0" t="n">
        <v>0</v>
      </c>
      <c r="O1880" s="0" t="n">
        <v>100</v>
      </c>
      <c r="P1880" s="0" t="n">
        <v>0</v>
      </c>
      <c r="Q1880" s="0" t="n">
        <v>0</v>
      </c>
      <c r="R1880" s="0" t="n">
        <v>0</v>
      </c>
      <c r="S1880" s="0" t="n">
        <v>0</v>
      </c>
      <c r="T1880" s="0" t="n">
        <v>0</v>
      </c>
      <c r="U1880" s="0" t="n">
        <v>0</v>
      </c>
      <c r="V1880" s="0" t="n">
        <v>0</v>
      </c>
      <c r="W1880" s="0" t="n">
        <v>0</v>
      </c>
      <c r="X1880" s="0" t="n">
        <v>0</v>
      </c>
      <c r="Y1880" s="0" t="n">
        <v>100</v>
      </c>
      <c r="Z1880" s="0" t="n">
        <v>0</v>
      </c>
      <c r="AA1880" s="0" t="n">
        <v>33000</v>
      </c>
      <c r="AB1880" s="0" t="n">
        <v>0</v>
      </c>
      <c r="AC1880" s="0" t="n">
        <v>0</v>
      </c>
      <c r="AD1880" s="0" t="s">
        <v>99</v>
      </c>
      <c r="AE1880" s="0" t="s">
        <v>99</v>
      </c>
      <c r="AF1880" s="0" t="s">
        <v>35606</v>
      </c>
      <c r="AH1880" s="0" t="n">
        <v>0</v>
      </c>
      <c r="AI1880" s="0" t="s">
        <v>2133</v>
      </c>
      <c r="AJ1880" s="0" t="s">
        <v>32112</v>
      </c>
      <c r="AK1880" s="0" t="s">
        <v>31143</v>
      </c>
      <c r="AL1880" s="0" t="s">
        <v>2112</v>
      </c>
    </row>
    <row r="1881" customFormat="false" ht="15" hidden="false" customHeight="false" outlineLevel="0" collapsed="false">
      <c r="A1881" s="0" t="s">
        <v>36173</v>
      </c>
      <c r="B1881" s="0" t="s">
        <v>36174</v>
      </c>
      <c r="C1881" s="0" t="s">
        <v>36175</v>
      </c>
      <c r="D1881" s="0" t="s">
        <v>36175</v>
      </c>
      <c r="E1881" s="0" t="s">
        <v>36176</v>
      </c>
      <c r="F1881" s="0" t="s">
        <v>1987</v>
      </c>
      <c r="G1881" s="0" t="n">
        <v>3</v>
      </c>
      <c r="H1881" s="0" t="n">
        <v>1</v>
      </c>
      <c r="I1881" s="0" t="n">
        <v>0.01</v>
      </c>
      <c r="J1881" s="0" t="n">
        <v>1000000</v>
      </c>
      <c r="K1881" s="0" t="n">
        <v>0</v>
      </c>
      <c r="L1881" s="0" t="n">
        <v>0</v>
      </c>
      <c r="M1881" s="0" t="n">
        <v>99</v>
      </c>
      <c r="N1881" s="0" t="n">
        <v>97.55</v>
      </c>
      <c r="O1881" s="0" t="n">
        <v>99</v>
      </c>
      <c r="P1881" s="0" t="n">
        <v>0</v>
      </c>
      <c r="Q1881" s="0" t="n">
        <v>0</v>
      </c>
      <c r="R1881" s="0" t="n">
        <v>0</v>
      </c>
      <c r="S1881" s="0" t="n">
        <v>0</v>
      </c>
      <c r="T1881" s="0" t="n">
        <v>0</v>
      </c>
      <c r="U1881" s="0" t="n">
        <v>0</v>
      </c>
      <c r="V1881" s="0" t="n">
        <v>0</v>
      </c>
      <c r="W1881" s="0" t="n">
        <v>0</v>
      </c>
      <c r="X1881" s="0" t="n">
        <v>0</v>
      </c>
      <c r="Y1881" s="0" t="n">
        <v>98</v>
      </c>
      <c r="Z1881" s="0" t="n">
        <v>0</v>
      </c>
      <c r="AA1881" s="0" t="n">
        <v>40000</v>
      </c>
      <c r="AB1881" s="0" t="n">
        <v>0</v>
      </c>
      <c r="AC1881" s="0" t="n">
        <v>0</v>
      </c>
      <c r="AD1881" s="0" t="s">
        <v>99</v>
      </c>
      <c r="AE1881" s="0" t="s">
        <v>99</v>
      </c>
      <c r="AF1881" s="0" t="s">
        <v>35606</v>
      </c>
      <c r="AH1881" s="0" t="n">
        <v>0</v>
      </c>
      <c r="AI1881" s="0" t="s">
        <v>2133</v>
      </c>
      <c r="AJ1881" s="0" t="s">
        <v>32112</v>
      </c>
      <c r="AK1881" s="0" t="s">
        <v>31143</v>
      </c>
      <c r="AL1881" s="0" t="s">
        <v>2112</v>
      </c>
    </row>
    <row r="1882" customFormat="false" ht="15" hidden="false" customHeight="false" outlineLevel="0" collapsed="false">
      <c r="A1882" s="0" t="s">
        <v>36177</v>
      </c>
      <c r="B1882" s="0" t="s">
        <v>36178</v>
      </c>
      <c r="C1882" s="0" t="s">
        <v>36179</v>
      </c>
      <c r="D1882" s="0" t="s">
        <v>36179</v>
      </c>
      <c r="E1882" s="0" t="s">
        <v>36180</v>
      </c>
      <c r="F1882" s="0" t="s">
        <v>1987</v>
      </c>
      <c r="G1882" s="0" t="n">
        <v>3</v>
      </c>
      <c r="H1882" s="0" t="n">
        <v>1</v>
      </c>
      <c r="I1882" s="0" t="n">
        <v>0.01</v>
      </c>
      <c r="J1882" s="0" t="n">
        <v>1000000</v>
      </c>
      <c r="K1882" s="0" t="n">
        <v>0</v>
      </c>
      <c r="L1882" s="0" t="n">
        <v>0</v>
      </c>
      <c r="M1882" s="0" t="n">
        <v>0</v>
      </c>
      <c r="N1882" s="0" t="n">
        <v>0</v>
      </c>
      <c r="O1882" s="0" t="n">
        <v>0</v>
      </c>
      <c r="P1882" s="0" t="n">
        <v>0</v>
      </c>
      <c r="Q1882" s="0" t="n">
        <v>0</v>
      </c>
      <c r="R1882" s="0" t="n">
        <v>0</v>
      </c>
      <c r="S1882" s="0" t="n">
        <v>0</v>
      </c>
      <c r="T1882" s="0" t="n">
        <v>0</v>
      </c>
      <c r="U1882" s="0" t="n">
        <v>0</v>
      </c>
      <c r="V1882" s="0" t="n">
        <v>0</v>
      </c>
      <c r="W1882" s="0" t="n">
        <v>0</v>
      </c>
      <c r="X1882" s="0" t="n">
        <v>0</v>
      </c>
      <c r="Y1882" s="0" t="n">
        <v>0</v>
      </c>
      <c r="Z1882" s="0" t="n">
        <v>0</v>
      </c>
      <c r="AA1882" s="0" t="n">
        <v>10000</v>
      </c>
      <c r="AB1882" s="0" t="n">
        <v>0</v>
      </c>
      <c r="AC1882" s="0" t="n">
        <v>0</v>
      </c>
      <c r="AD1882" s="0" t="s">
        <v>99</v>
      </c>
      <c r="AE1882" s="0" t="s">
        <v>99</v>
      </c>
      <c r="AF1882" s="0" t="s">
        <v>35606</v>
      </c>
      <c r="AH1882" s="0" t="n">
        <v>0</v>
      </c>
      <c r="AI1882" s="0" t="s">
        <v>2133</v>
      </c>
      <c r="AJ1882" s="0" t="s">
        <v>32112</v>
      </c>
      <c r="AK1882" s="0" t="s">
        <v>31143</v>
      </c>
      <c r="AL1882" s="0" t="s">
        <v>2112</v>
      </c>
    </row>
    <row r="1883" customFormat="false" ht="15" hidden="false" customHeight="false" outlineLevel="0" collapsed="false">
      <c r="A1883" s="0" t="s">
        <v>36181</v>
      </c>
      <c r="B1883" s="0" t="s">
        <v>36182</v>
      </c>
      <c r="C1883" s="0" t="s">
        <v>36183</v>
      </c>
      <c r="D1883" s="0" t="s">
        <v>36183</v>
      </c>
      <c r="E1883" s="0" t="s">
        <v>36184</v>
      </c>
      <c r="F1883" s="0" t="s">
        <v>1987</v>
      </c>
      <c r="G1883" s="0" t="n">
        <v>3</v>
      </c>
      <c r="H1883" s="0" t="n">
        <v>1</v>
      </c>
      <c r="I1883" s="0" t="n">
        <v>0.01</v>
      </c>
      <c r="J1883" s="0" t="n">
        <v>1000000</v>
      </c>
      <c r="K1883" s="0" t="n">
        <v>0</v>
      </c>
      <c r="L1883" s="0" t="n">
        <v>0</v>
      </c>
      <c r="M1883" s="0" t="n">
        <v>98.66</v>
      </c>
      <c r="N1883" s="0" t="n">
        <v>98.68</v>
      </c>
      <c r="O1883" s="0" t="n">
        <v>98.66</v>
      </c>
      <c r="P1883" s="0" t="n">
        <v>0</v>
      </c>
      <c r="Q1883" s="0" t="n">
        <v>0</v>
      </c>
      <c r="R1883" s="0" t="n">
        <v>0</v>
      </c>
      <c r="S1883" s="0" t="n">
        <v>0</v>
      </c>
      <c r="T1883" s="0" t="n">
        <v>0</v>
      </c>
      <c r="U1883" s="0" t="n">
        <v>0</v>
      </c>
      <c r="V1883" s="0" t="n">
        <v>0</v>
      </c>
      <c r="W1883" s="0" t="n">
        <v>0</v>
      </c>
      <c r="X1883" s="0" t="n">
        <v>98.5</v>
      </c>
      <c r="Y1883" s="0" t="n">
        <v>100</v>
      </c>
      <c r="Z1883" s="0" t="n">
        <v>0</v>
      </c>
      <c r="AA1883" s="0" t="n">
        <v>24000</v>
      </c>
      <c r="AB1883" s="0" t="n">
        <v>0</v>
      </c>
      <c r="AC1883" s="0" t="n">
        <v>0</v>
      </c>
      <c r="AD1883" s="0" t="s">
        <v>99</v>
      </c>
      <c r="AE1883" s="0" t="s">
        <v>99</v>
      </c>
      <c r="AF1883" s="0" t="s">
        <v>35606</v>
      </c>
      <c r="AH1883" s="0" t="n">
        <v>0</v>
      </c>
      <c r="AI1883" s="0" t="s">
        <v>2133</v>
      </c>
      <c r="AJ1883" s="0" t="s">
        <v>32112</v>
      </c>
      <c r="AK1883" s="0" t="s">
        <v>31143</v>
      </c>
      <c r="AL1883" s="0" t="s">
        <v>2112</v>
      </c>
    </row>
    <row r="1884" customFormat="false" ht="15" hidden="false" customHeight="false" outlineLevel="0" collapsed="false">
      <c r="A1884" s="0" t="s">
        <v>36185</v>
      </c>
      <c r="B1884" s="0" t="s">
        <v>36186</v>
      </c>
      <c r="C1884" s="0" t="s">
        <v>22959</v>
      </c>
      <c r="D1884" s="0" t="s">
        <v>22959</v>
      </c>
      <c r="E1884" s="0" t="s">
        <v>36187</v>
      </c>
      <c r="F1884" s="0" t="s">
        <v>498</v>
      </c>
      <c r="G1884" s="0" t="n">
        <v>1</v>
      </c>
      <c r="H1884" s="0" t="n">
        <v>1</v>
      </c>
      <c r="I1884" s="0" t="n">
        <v>0.01</v>
      </c>
      <c r="J1884" s="0" t="n">
        <v>1000</v>
      </c>
      <c r="K1884" s="0" t="n">
        <v>0.51</v>
      </c>
      <c r="L1884" s="0" t="n">
        <v>84.33</v>
      </c>
      <c r="M1884" s="0" t="n">
        <v>83.9</v>
      </c>
      <c r="N1884" s="0" t="n">
        <v>84.2</v>
      </c>
      <c r="O1884" s="0" t="n">
        <v>84.33</v>
      </c>
      <c r="P1884" s="0" t="n">
        <v>0</v>
      </c>
      <c r="Q1884" s="0" t="n">
        <v>0</v>
      </c>
      <c r="R1884" s="0" t="n">
        <v>0</v>
      </c>
      <c r="S1884" s="0" t="n">
        <v>84.35</v>
      </c>
      <c r="T1884" s="0" t="n">
        <v>83.94</v>
      </c>
      <c r="U1884" s="0" t="n">
        <v>83.94</v>
      </c>
      <c r="V1884" s="0" t="n">
        <v>84.57</v>
      </c>
      <c r="W1884" s="0" t="n">
        <v>21086</v>
      </c>
      <c r="X1884" s="0" t="n">
        <v>84.32</v>
      </c>
      <c r="Y1884" s="0" t="n">
        <v>84.48</v>
      </c>
      <c r="Z1884" s="0" t="n">
        <v>14</v>
      </c>
      <c r="AA1884" s="0" t="n">
        <v>20000000</v>
      </c>
      <c r="AB1884" s="0" t="n">
        <v>843.3</v>
      </c>
      <c r="AC1884" s="0" t="n">
        <v>0</v>
      </c>
      <c r="AD1884" s="0" t="s">
        <v>99</v>
      </c>
      <c r="AE1884" s="0" t="s">
        <v>99</v>
      </c>
      <c r="AH1884" s="0" t="n">
        <v>-100</v>
      </c>
      <c r="AI1884" s="0" t="s">
        <v>2133</v>
      </c>
      <c r="AJ1884" s="0" t="s">
        <v>32112</v>
      </c>
      <c r="AK1884" s="0" t="s">
        <v>31135</v>
      </c>
      <c r="AL1884" s="0" t="s">
        <v>2112</v>
      </c>
    </row>
    <row r="1885" customFormat="false" ht="15" hidden="false" customHeight="false" outlineLevel="0" collapsed="false">
      <c r="A1885" s="0" t="s">
        <v>36188</v>
      </c>
      <c r="B1885" s="0" t="s">
        <v>36189</v>
      </c>
      <c r="C1885" s="0" t="s">
        <v>25758</v>
      </c>
      <c r="D1885" s="0" t="s">
        <v>25758</v>
      </c>
      <c r="E1885" s="0" t="s">
        <v>36190</v>
      </c>
      <c r="F1885" s="0" t="s">
        <v>498</v>
      </c>
      <c r="G1885" s="0" t="n">
        <v>2</v>
      </c>
      <c r="H1885" s="0" t="n">
        <v>1</v>
      </c>
      <c r="I1885" s="0" t="n">
        <v>0.01</v>
      </c>
      <c r="J1885" s="0" t="n">
        <v>1000</v>
      </c>
      <c r="K1885" s="0" t="n">
        <v>0.2</v>
      </c>
      <c r="L1885" s="0" t="n">
        <v>95.09</v>
      </c>
      <c r="M1885" s="0" t="n">
        <v>94.9</v>
      </c>
      <c r="N1885" s="0" t="n">
        <v>94.97</v>
      </c>
      <c r="O1885" s="0" t="n">
        <v>95.09</v>
      </c>
      <c r="P1885" s="0" t="n">
        <v>0</v>
      </c>
      <c r="Q1885" s="0" t="n">
        <v>0</v>
      </c>
      <c r="R1885" s="0" t="n">
        <v>0</v>
      </c>
      <c r="S1885" s="0" t="n">
        <v>95</v>
      </c>
      <c r="T1885" s="0" t="n">
        <v>94.9</v>
      </c>
      <c r="U1885" s="0" t="n">
        <v>94.72</v>
      </c>
      <c r="V1885" s="0" t="n">
        <v>95.09</v>
      </c>
      <c r="W1885" s="0" t="n">
        <v>3051396</v>
      </c>
      <c r="X1885" s="0" t="n">
        <v>95</v>
      </c>
      <c r="Y1885" s="0" t="n">
        <v>95.1</v>
      </c>
      <c r="Z1885" s="0" t="n">
        <v>8</v>
      </c>
      <c r="AA1885" s="0" t="n">
        <v>15000000</v>
      </c>
      <c r="AB1885" s="0" t="n">
        <v>950.9</v>
      </c>
      <c r="AC1885" s="0" t="n">
        <v>0</v>
      </c>
      <c r="AD1885" s="0" t="s">
        <v>99</v>
      </c>
      <c r="AE1885" s="0" t="s">
        <v>99</v>
      </c>
      <c r="AH1885" s="0" t="n">
        <v>-100</v>
      </c>
      <c r="AI1885" s="0" t="s">
        <v>2133</v>
      </c>
      <c r="AJ1885" s="0" t="s">
        <v>32112</v>
      </c>
      <c r="AK1885" s="0" t="s">
        <v>31135</v>
      </c>
      <c r="AL1885" s="0" t="s">
        <v>2112</v>
      </c>
    </row>
    <row r="1886" customFormat="false" ht="15" hidden="false" customHeight="false" outlineLevel="0" collapsed="false">
      <c r="A1886" s="0" t="s">
        <v>36191</v>
      </c>
      <c r="B1886" s="0" t="s">
        <v>36192</v>
      </c>
      <c r="C1886" s="0" t="s">
        <v>36193</v>
      </c>
      <c r="D1886" s="0" t="s">
        <v>36193</v>
      </c>
      <c r="E1886" s="0" t="s">
        <v>36194</v>
      </c>
      <c r="F1886" s="0" t="s">
        <v>498</v>
      </c>
      <c r="G1886" s="0" t="n">
        <v>1</v>
      </c>
      <c r="H1886" s="0" t="n">
        <v>1</v>
      </c>
      <c r="I1886" s="0" t="n">
        <v>0.01</v>
      </c>
      <c r="J1886" s="0" t="n">
        <v>1000</v>
      </c>
      <c r="K1886" s="0" t="n">
        <v>-0.5</v>
      </c>
      <c r="L1886" s="0" t="n">
        <v>97.91</v>
      </c>
      <c r="M1886" s="0" t="n">
        <v>98.4</v>
      </c>
      <c r="N1886" s="0" t="n">
        <v>98.29</v>
      </c>
      <c r="O1886" s="0" t="n">
        <v>97.91</v>
      </c>
      <c r="P1886" s="0" t="n">
        <v>0</v>
      </c>
      <c r="Q1886" s="0" t="n">
        <v>0</v>
      </c>
      <c r="R1886" s="0" t="n">
        <v>0</v>
      </c>
      <c r="S1886" s="0" t="n">
        <v>96.77</v>
      </c>
      <c r="T1886" s="0" t="n">
        <v>98.39</v>
      </c>
      <c r="U1886" s="0" t="n">
        <v>96</v>
      </c>
      <c r="V1886" s="0" t="n">
        <v>98.47</v>
      </c>
      <c r="W1886" s="0" t="n">
        <v>1370198</v>
      </c>
      <c r="X1886" s="0" t="n">
        <v>97.43</v>
      </c>
      <c r="Y1886" s="0" t="n">
        <v>97.92</v>
      </c>
      <c r="Z1886" s="0" t="n">
        <v>202</v>
      </c>
      <c r="AA1886" s="0" t="n">
        <v>10000000</v>
      </c>
      <c r="AB1886" s="0" t="n">
        <v>1958.2</v>
      </c>
      <c r="AC1886" s="0" t="n">
        <v>0</v>
      </c>
      <c r="AD1886" s="0" t="s">
        <v>99</v>
      </c>
      <c r="AE1886" s="0" t="s">
        <v>99</v>
      </c>
      <c r="AH1886" s="0" t="n">
        <v>-100</v>
      </c>
      <c r="AI1886" s="0" t="s">
        <v>2133</v>
      </c>
      <c r="AJ1886" s="0" t="s">
        <v>32112</v>
      </c>
      <c r="AK1886" s="0" t="s">
        <v>31135</v>
      </c>
      <c r="AL1886" s="0" t="s">
        <v>2112</v>
      </c>
    </row>
    <row r="1887" customFormat="false" ht="15" hidden="false" customHeight="false" outlineLevel="0" collapsed="false">
      <c r="A1887" s="0" t="s">
        <v>36195</v>
      </c>
      <c r="B1887" s="0" t="s">
        <v>36196</v>
      </c>
      <c r="C1887" s="0" t="s">
        <v>26156</v>
      </c>
      <c r="D1887" s="0" t="s">
        <v>26156</v>
      </c>
      <c r="E1887" s="0" t="s">
        <v>36197</v>
      </c>
      <c r="F1887" s="0" t="s">
        <v>498</v>
      </c>
      <c r="G1887" s="0" t="n">
        <v>2</v>
      </c>
      <c r="H1887" s="0" t="n">
        <v>1</v>
      </c>
      <c r="I1887" s="0" t="n">
        <v>0.01</v>
      </c>
      <c r="J1887" s="0" t="n">
        <v>1000</v>
      </c>
      <c r="K1887" s="0" t="n">
        <v>0.91</v>
      </c>
      <c r="L1887" s="0" t="n">
        <v>98.29</v>
      </c>
      <c r="M1887" s="0" t="n">
        <v>97.4</v>
      </c>
      <c r="N1887" s="0" t="n">
        <v>98.15</v>
      </c>
      <c r="O1887" s="0" t="n">
        <v>98.29</v>
      </c>
      <c r="P1887" s="0" t="n">
        <v>0</v>
      </c>
      <c r="Q1887" s="0" t="n">
        <v>0</v>
      </c>
      <c r="R1887" s="0" t="n">
        <v>0</v>
      </c>
      <c r="S1887" s="0" t="n">
        <v>97.9</v>
      </c>
      <c r="T1887" s="0" t="n">
        <v>97.81</v>
      </c>
      <c r="U1887" s="0" t="n">
        <v>97.8</v>
      </c>
      <c r="V1887" s="0" t="n">
        <v>98.34</v>
      </c>
      <c r="W1887" s="0" t="n">
        <v>20560</v>
      </c>
      <c r="X1887" s="0" t="n">
        <v>98.01</v>
      </c>
      <c r="Y1887" s="0" t="n">
        <v>98.29</v>
      </c>
      <c r="Z1887" s="0" t="n">
        <v>8</v>
      </c>
      <c r="AA1887" s="0" t="n">
        <v>10000000</v>
      </c>
      <c r="AB1887" s="0" t="n">
        <v>982.9</v>
      </c>
      <c r="AC1887" s="0" t="n">
        <v>0</v>
      </c>
      <c r="AD1887" s="0" t="s">
        <v>99</v>
      </c>
      <c r="AE1887" s="0" t="s">
        <v>99</v>
      </c>
      <c r="AH1887" s="0" t="n">
        <v>8</v>
      </c>
      <c r="AI1887" s="0" t="s">
        <v>2133</v>
      </c>
      <c r="AJ1887" s="0" t="s">
        <v>32112</v>
      </c>
      <c r="AK1887" s="0" t="s">
        <v>31135</v>
      </c>
      <c r="AL1887" s="0" t="s">
        <v>2112</v>
      </c>
    </row>
    <row r="1888" customFormat="false" ht="15" hidden="false" customHeight="false" outlineLevel="0" collapsed="false">
      <c r="A1888" s="0" t="s">
        <v>36198</v>
      </c>
      <c r="B1888" s="0" t="s">
        <v>36199</v>
      </c>
      <c r="C1888" s="0" t="s">
        <v>36200</v>
      </c>
      <c r="D1888" s="0" t="s">
        <v>36200</v>
      </c>
      <c r="E1888" s="0" t="s">
        <v>36201</v>
      </c>
      <c r="F1888" s="0" t="s">
        <v>498</v>
      </c>
      <c r="G1888" s="0" t="n">
        <v>2</v>
      </c>
      <c r="H1888" s="0" t="n">
        <v>1</v>
      </c>
      <c r="I1888" s="0" t="n">
        <v>0.01</v>
      </c>
      <c r="J1888" s="0" t="n">
        <v>1000</v>
      </c>
      <c r="K1888" s="0" t="n">
        <v>2</v>
      </c>
      <c r="L1888" s="0" t="n">
        <v>101.08</v>
      </c>
      <c r="M1888" s="0" t="n">
        <v>99.1</v>
      </c>
      <c r="N1888" s="0" t="n">
        <v>99.05</v>
      </c>
      <c r="O1888" s="0" t="n">
        <v>101.08</v>
      </c>
      <c r="P1888" s="0" t="n">
        <v>0</v>
      </c>
      <c r="Q1888" s="0" t="n">
        <v>0</v>
      </c>
      <c r="R1888" s="0" t="n">
        <v>0</v>
      </c>
      <c r="S1888" s="0" t="n">
        <v>101.08</v>
      </c>
      <c r="T1888" s="0" t="n">
        <v>101.08</v>
      </c>
      <c r="U1888" s="0" t="n">
        <v>101.08</v>
      </c>
      <c r="V1888" s="0" t="n">
        <v>101.08</v>
      </c>
      <c r="W1888" s="0" t="n">
        <v>1011</v>
      </c>
      <c r="X1888" s="0" t="n">
        <v>99.1</v>
      </c>
      <c r="Y1888" s="0" t="n">
        <v>101.09</v>
      </c>
      <c r="Z1888" s="0" t="n">
        <v>1</v>
      </c>
      <c r="AA1888" s="0" t="n">
        <v>10000000</v>
      </c>
      <c r="AB1888" s="0" t="n">
        <v>1010.8</v>
      </c>
      <c r="AC1888" s="0" t="n">
        <v>0</v>
      </c>
      <c r="AD1888" s="0" t="s">
        <v>99</v>
      </c>
      <c r="AE1888" s="0" t="s">
        <v>99</v>
      </c>
      <c r="AH1888" s="0" t="n">
        <v>8</v>
      </c>
      <c r="AI1888" s="0" t="s">
        <v>2133</v>
      </c>
      <c r="AJ1888" s="0" t="s">
        <v>32112</v>
      </c>
      <c r="AK1888" s="0" t="s">
        <v>31135</v>
      </c>
      <c r="AL1888" s="0" t="s">
        <v>2112</v>
      </c>
    </row>
    <row r="1889" customFormat="false" ht="15" hidden="false" customHeight="false" outlineLevel="0" collapsed="false">
      <c r="A1889" s="0" t="s">
        <v>36202</v>
      </c>
      <c r="B1889" s="0" t="s">
        <v>36203</v>
      </c>
      <c r="C1889" s="0" t="s">
        <v>19566</v>
      </c>
      <c r="D1889" s="0" t="s">
        <v>19566</v>
      </c>
      <c r="E1889" s="0" t="s">
        <v>36204</v>
      </c>
      <c r="F1889" s="0" t="s">
        <v>498</v>
      </c>
      <c r="G1889" s="0" t="n">
        <v>1</v>
      </c>
      <c r="H1889" s="0" t="n">
        <v>1</v>
      </c>
      <c r="I1889" s="0" t="n">
        <v>0.01</v>
      </c>
      <c r="J1889" s="0" t="n">
        <v>1000</v>
      </c>
      <c r="K1889" s="0" t="n">
        <v>0.01</v>
      </c>
      <c r="L1889" s="0" t="n">
        <v>71.92</v>
      </c>
      <c r="M1889" s="0" t="n">
        <v>71.91</v>
      </c>
      <c r="N1889" s="0" t="n">
        <v>71.93</v>
      </c>
      <c r="O1889" s="0" t="n">
        <v>71.92</v>
      </c>
      <c r="P1889" s="0" t="n">
        <v>0</v>
      </c>
      <c r="Q1889" s="0" t="n">
        <v>0</v>
      </c>
      <c r="R1889" s="0" t="n">
        <v>0</v>
      </c>
      <c r="S1889" s="0" t="n">
        <v>72.16</v>
      </c>
      <c r="T1889" s="0" t="n">
        <v>73.18</v>
      </c>
      <c r="U1889" s="0" t="n">
        <v>71.59</v>
      </c>
      <c r="V1889" s="0" t="n">
        <v>73.18</v>
      </c>
      <c r="W1889" s="0" t="n">
        <v>181113</v>
      </c>
      <c r="X1889" s="0" t="n">
        <v>71.9</v>
      </c>
      <c r="Y1889" s="0" t="n">
        <v>72.15</v>
      </c>
      <c r="Z1889" s="0" t="n">
        <v>49</v>
      </c>
      <c r="AA1889" s="0" t="n">
        <v>20000000</v>
      </c>
      <c r="AB1889" s="0" t="n">
        <v>719.2</v>
      </c>
      <c r="AC1889" s="0" t="n">
        <v>0</v>
      </c>
      <c r="AD1889" s="0" t="s">
        <v>99</v>
      </c>
      <c r="AE1889" s="0" t="s">
        <v>99</v>
      </c>
      <c r="AH1889" s="0" t="n">
        <v>-100</v>
      </c>
      <c r="AI1889" s="0" t="s">
        <v>2133</v>
      </c>
      <c r="AJ1889" s="0" t="s">
        <v>32112</v>
      </c>
      <c r="AK1889" s="0" t="s">
        <v>31135</v>
      </c>
      <c r="AL1889" s="0" t="s">
        <v>2112</v>
      </c>
    </row>
    <row r="1890" customFormat="false" ht="15" hidden="false" customHeight="false" outlineLevel="0" collapsed="false">
      <c r="A1890" s="0" t="s">
        <v>36205</v>
      </c>
      <c r="B1890" s="0" t="s">
        <v>36206</v>
      </c>
      <c r="C1890" s="0" t="s">
        <v>25040</v>
      </c>
      <c r="D1890" s="0" t="s">
        <v>25040</v>
      </c>
      <c r="E1890" s="0" t="s">
        <v>36207</v>
      </c>
      <c r="F1890" s="0" t="s">
        <v>498</v>
      </c>
      <c r="G1890" s="0" t="n">
        <v>1</v>
      </c>
      <c r="H1890" s="0" t="n">
        <v>1</v>
      </c>
      <c r="I1890" s="0" t="n">
        <v>0.01</v>
      </c>
      <c r="J1890" s="0" t="n">
        <v>1000</v>
      </c>
      <c r="K1890" s="0" t="n">
        <v>0.14</v>
      </c>
      <c r="L1890" s="0" t="n">
        <v>72.18</v>
      </c>
      <c r="M1890" s="0" t="n">
        <v>72.07</v>
      </c>
      <c r="N1890" s="0" t="n">
        <v>71.94</v>
      </c>
      <c r="O1890" s="0" t="n">
        <v>72.18</v>
      </c>
      <c r="P1890" s="0" t="n">
        <v>0</v>
      </c>
      <c r="Q1890" s="0" t="n">
        <v>0</v>
      </c>
      <c r="R1890" s="0" t="n">
        <v>0</v>
      </c>
      <c r="S1890" s="0" t="n">
        <v>72.12</v>
      </c>
      <c r="T1890" s="0" t="n">
        <v>72.18</v>
      </c>
      <c r="U1890" s="0" t="n">
        <v>71.4</v>
      </c>
      <c r="V1890" s="0" t="n">
        <v>72.2</v>
      </c>
      <c r="W1890" s="0" t="n">
        <v>584863</v>
      </c>
      <c r="X1890" s="0" t="n">
        <v>72.16</v>
      </c>
      <c r="Y1890" s="0" t="n">
        <v>72.19</v>
      </c>
      <c r="Z1890" s="0" t="n">
        <v>76</v>
      </c>
      <c r="AA1890" s="0" t="n">
        <v>11000000</v>
      </c>
      <c r="AB1890" s="0" t="n">
        <v>204269.4</v>
      </c>
      <c r="AC1890" s="0" t="n">
        <v>0</v>
      </c>
      <c r="AD1890" s="0" t="s">
        <v>99</v>
      </c>
      <c r="AE1890" s="0" t="s">
        <v>99</v>
      </c>
      <c r="AH1890" s="0" t="n">
        <v>-100</v>
      </c>
      <c r="AI1890" s="0" t="s">
        <v>2133</v>
      </c>
      <c r="AJ1890" s="0" t="s">
        <v>32112</v>
      </c>
      <c r="AK1890" s="0" t="s">
        <v>31135</v>
      </c>
      <c r="AL1890" s="0" t="s">
        <v>2112</v>
      </c>
    </row>
    <row r="1891" customFormat="false" ht="15" hidden="false" customHeight="false" outlineLevel="0" collapsed="false">
      <c r="A1891" s="0" t="s">
        <v>36208</v>
      </c>
      <c r="B1891" s="0" t="s">
        <v>36209</v>
      </c>
      <c r="C1891" s="0" t="s">
        <v>36210</v>
      </c>
      <c r="D1891" s="0" t="s">
        <v>36210</v>
      </c>
      <c r="E1891" s="0" t="s">
        <v>36211</v>
      </c>
      <c r="F1891" s="0" t="s">
        <v>498</v>
      </c>
      <c r="G1891" s="0" t="n">
        <v>2</v>
      </c>
      <c r="H1891" s="0" t="n">
        <v>1</v>
      </c>
      <c r="I1891" s="0" t="n">
        <v>0.01</v>
      </c>
      <c r="J1891" s="0" t="n">
        <v>1000</v>
      </c>
      <c r="K1891" s="0" t="n">
        <v>1.89</v>
      </c>
      <c r="L1891" s="0" t="n">
        <v>91.01</v>
      </c>
      <c r="M1891" s="0" t="n">
        <v>89.32</v>
      </c>
      <c r="N1891" s="0" t="n">
        <v>84.6</v>
      </c>
      <c r="O1891" s="0" t="n">
        <v>91.01</v>
      </c>
      <c r="P1891" s="0" t="n">
        <v>0</v>
      </c>
      <c r="Q1891" s="0" t="n">
        <v>0</v>
      </c>
      <c r="R1891" s="0" t="n">
        <v>0</v>
      </c>
      <c r="S1891" s="0" t="n">
        <v>90.58</v>
      </c>
      <c r="T1891" s="0" t="n">
        <v>89.73</v>
      </c>
      <c r="U1891" s="0" t="n">
        <v>89.73</v>
      </c>
      <c r="V1891" s="0" t="n">
        <v>91.01</v>
      </c>
      <c r="W1891" s="0" t="n">
        <v>2718</v>
      </c>
      <c r="X1891" s="0" t="n">
        <v>91.01</v>
      </c>
      <c r="Y1891" s="0" t="n">
        <v>0</v>
      </c>
      <c r="Z1891" s="0" t="n">
        <v>3</v>
      </c>
      <c r="AA1891" s="0" t="n">
        <v>15000000</v>
      </c>
      <c r="AB1891" s="0" t="n">
        <v>910.1</v>
      </c>
      <c r="AC1891" s="0" t="n">
        <v>0</v>
      </c>
      <c r="AD1891" s="0" t="s">
        <v>99</v>
      </c>
      <c r="AE1891" s="0" t="s">
        <v>99</v>
      </c>
      <c r="AH1891" s="0" t="n">
        <v>-100</v>
      </c>
      <c r="AI1891" s="0" t="s">
        <v>2133</v>
      </c>
      <c r="AJ1891" s="0" t="s">
        <v>32112</v>
      </c>
      <c r="AK1891" s="0" t="s">
        <v>31135</v>
      </c>
      <c r="AL1891" s="0" t="s">
        <v>2112</v>
      </c>
    </row>
    <row r="1892" customFormat="false" ht="15" hidden="false" customHeight="false" outlineLevel="0" collapsed="false">
      <c r="A1892" s="0" t="s">
        <v>36212</v>
      </c>
      <c r="B1892" s="0" t="s">
        <v>36213</v>
      </c>
      <c r="C1892" s="0" t="s">
        <v>23863</v>
      </c>
      <c r="D1892" s="0" t="s">
        <v>23863</v>
      </c>
      <c r="E1892" s="0" t="s">
        <v>36214</v>
      </c>
      <c r="F1892" s="0" t="s">
        <v>498</v>
      </c>
      <c r="G1892" s="0" t="n">
        <v>1</v>
      </c>
      <c r="H1892" s="0" t="n">
        <v>1</v>
      </c>
      <c r="I1892" s="0" t="n">
        <v>0.01</v>
      </c>
      <c r="J1892" s="0" t="n">
        <v>1000</v>
      </c>
      <c r="K1892" s="0" t="n">
        <v>0.61</v>
      </c>
      <c r="L1892" s="0" t="n">
        <v>82.38</v>
      </c>
      <c r="M1892" s="0" t="n">
        <v>81.88</v>
      </c>
      <c r="N1892" s="0" t="n">
        <v>81.77</v>
      </c>
      <c r="O1892" s="0" t="n">
        <v>82.38</v>
      </c>
      <c r="P1892" s="0" t="n">
        <v>0</v>
      </c>
      <c r="Q1892" s="0" t="n">
        <v>0</v>
      </c>
      <c r="R1892" s="0" t="n">
        <v>0</v>
      </c>
      <c r="S1892" s="0" t="n">
        <v>82.17</v>
      </c>
      <c r="T1892" s="0" t="n">
        <v>81.75</v>
      </c>
      <c r="U1892" s="0" t="n">
        <v>81.6</v>
      </c>
      <c r="V1892" s="0" t="n">
        <v>84.62</v>
      </c>
      <c r="W1892" s="0" t="n">
        <v>490554</v>
      </c>
      <c r="X1892" s="0" t="n">
        <v>82.13</v>
      </c>
      <c r="Y1892" s="0" t="n">
        <v>82.37</v>
      </c>
      <c r="Z1892" s="0" t="n">
        <v>120</v>
      </c>
      <c r="AA1892" s="0" t="n">
        <v>30000000</v>
      </c>
      <c r="AB1892" s="0" t="n">
        <v>823.8</v>
      </c>
      <c r="AC1892" s="0" t="n">
        <v>0</v>
      </c>
      <c r="AD1892" s="0" t="s">
        <v>99</v>
      </c>
      <c r="AE1892" s="0" t="s">
        <v>99</v>
      </c>
      <c r="AH1892" s="0" t="n">
        <v>-100</v>
      </c>
      <c r="AI1892" s="0" t="s">
        <v>2133</v>
      </c>
      <c r="AJ1892" s="0" t="s">
        <v>32112</v>
      </c>
      <c r="AK1892" s="0" t="s">
        <v>31135</v>
      </c>
      <c r="AL1892" s="0" t="s">
        <v>2112</v>
      </c>
    </row>
    <row r="1893" customFormat="false" ht="15" hidden="false" customHeight="false" outlineLevel="0" collapsed="false">
      <c r="A1893" s="0" t="s">
        <v>36215</v>
      </c>
      <c r="B1893" s="0" t="s">
        <v>36216</v>
      </c>
      <c r="C1893" s="0" t="s">
        <v>24253</v>
      </c>
      <c r="D1893" s="0" t="s">
        <v>24253</v>
      </c>
      <c r="E1893" s="0" t="s">
        <v>36217</v>
      </c>
      <c r="F1893" s="0" t="s">
        <v>498</v>
      </c>
      <c r="G1893" s="0" t="n">
        <v>2</v>
      </c>
      <c r="H1893" s="0" t="n">
        <v>1</v>
      </c>
      <c r="I1893" s="0" t="n">
        <v>0.01</v>
      </c>
      <c r="J1893" s="0" t="n">
        <v>1000</v>
      </c>
      <c r="K1893" s="0" t="n">
        <v>0.06</v>
      </c>
      <c r="L1893" s="0" t="n">
        <v>88</v>
      </c>
      <c r="M1893" s="0" t="n">
        <v>87.94</v>
      </c>
      <c r="N1893" s="0" t="n">
        <v>87.75</v>
      </c>
      <c r="O1893" s="0" t="n">
        <v>88</v>
      </c>
      <c r="P1893" s="0" t="n">
        <v>0</v>
      </c>
      <c r="Q1893" s="0" t="n">
        <v>0</v>
      </c>
      <c r="R1893" s="0" t="n">
        <v>0</v>
      </c>
      <c r="S1893" s="0" t="n">
        <v>87.95</v>
      </c>
      <c r="T1893" s="0" t="n">
        <v>87.99</v>
      </c>
      <c r="U1893" s="0" t="n">
        <v>87.58</v>
      </c>
      <c r="V1893" s="0" t="n">
        <v>88.09</v>
      </c>
      <c r="W1893" s="0" t="n">
        <v>350935</v>
      </c>
      <c r="X1893" s="0" t="n">
        <v>87.97</v>
      </c>
      <c r="Y1893" s="0" t="n">
        <v>88</v>
      </c>
      <c r="Z1893" s="0" t="n">
        <v>60</v>
      </c>
      <c r="AA1893" s="0" t="n">
        <v>15000000</v>
      </c>
      <c r="AB1893" s="0" t="n">
        <v>880</v>
      </c>
      <c r="AC1893" s="0" t="n">
        <v>0</v>
      </c>
      <c r="AD1893" s="0" t="s">
        <v>99</v>
      </c>
      <c r="AE1893" s="0" t="s">
        <v>99</v>
      </c>
      <c r="AH1893" s="0" t="n">
        <v>-100</v>
      </c>
      <c r="AI1893" s="0" t="s">
        <v>2133</v>
      </c>
      <c r="AJ1893" s="0" t="s">
        <v>32112</v>
      </c>
      <c r="AK1893" s="0" t="s">
        <v>31135</v>
      </c>
      <c r="AL1893" s="0" t="s">
        <v>2112</v>
      </c>
    </row>
    <row r="1894" customFormat="false" ht="15" hidden="false" customHeight="false" outlineLevel="0" collapsed="false">
      <c r="A1894" s="0" t="s">
        <v>36218</v>
      </c>
      <c r="B1894" s="0" t="s">
        <v>36219</v>
      </c>
      <c r="C1894" s="0" t="s">
        <v>36220</v>
      </c>
      <c r="D1894" s="0" t="s">
        <v>36220</v>
      </c>
      <c r="E1894" s="0" t="s">
        <v>36221</v>
      </c>
      <c r="F1894" s="0" t="s">
        <v>498</v>
      </c>
      <c r="G1894" s="0" t="n">
        <v>2</v>
      </c>
      <c r="H1894" s="0" t="n">
        <v>1</v>
      </c>
      <c r="I1894" s="0" t="n">
        <v>0.01</v>
      </c>
      <c r="J1894" s="0" t="n">
        <v>1000</v>
      </c>
      <c r="K1894" s="0" t="n">
        <v>0</v>
      </c>
      <c r="L1894" s="0" t="n">
        <v>0</v>
      </c>
      <c r="M1894" s="0" t="n">
        <v>97.84</v>
      </c>
      <c r="N1894" s="0" t="n">
        <v>98.02</v>
      </c>
      <c r="O1894" s="0" t="n">
        <v>97.84</v>
      </c>
      <c r="P1894" s="0" t="n">
        <v>0</v>
      </c>
      <c r="Q1894" s="0" t="n">
        <v>0</v>
      </c>
      <c r="R1894" s="0" t="n">
        <v>0</v>
      </c>
      <c r="S1894" s="0" t="n">
        <v>0</v>
      </c>
      <c r="T1894" s="0" t="n">
        <v>0</v>
      </c>
      <c r="U1894" s="0" t="n">
        <v>0</v>
      </c>
      <c r="V1894" s="0" t="n">
        <v>0</v>
      </c>
      <c r="W1894" s="0" t="n">
        <v>0</v>
      </c>
      <c r="X1894" s="0" t="n">
        <v>95.9</v>
      </c>
      <c r="Y1894" s="0" t="n">
        <v>97.01</v>
      </c>
      <c r="Z1894" s="0" t="n">
        <v>0</v>
      </c>
      <c r="AA1894" s="0" t="n">
        <v>15000000</v>
      </c>
      <c r="AB1894" s="0" t="n">
        <v>0</v>
      </c>
      <c r="AC1894" s="0" t="n">
        <v>0</v>
      </c>
      <c r="AD1894" s="0" t="s">
        <v>99</v>
      </c>
      <c r="AE1894" s="0" t="s">
        <v>99</v>
      </c>
      <c r="AH1894" s="0" t="n">
        <v>8</v>
      </c>
      <c r="AI1894" s="0" t="s">
        <v>2133</v>
      </c>
      <c r="AJ1894" s="0" t="s">
        <v>32112</v>
      </c>
      <c r="AK1894" s="0" t="s">
        <v>31135</v>
      </c>
      <c r="AL1894" s="0" t="s">
        <v>2112</v>
      </c>
    </row>
    <row r="1895" customFormat="false" ht="15" hidden="false" customHeight="false" outlineLevel="0" collapsed="false">
      <c r="A1895" s="0" t="s">
        <v>36222</v>
      </c>
      <c r="B1895" s="0" t="s">
        <v>36223</v>
      </c>
      <c r="C1895" s="0" t="s">
        <v>36224</v>
      </c>
      <c r="D1895" s="0" t="s">
        <v>36224</v>
      </c>
      <c r="E1895" s="0" t="s">
        <v>36225</v>
      </c>
      <c r="F1895" s="0" t="s">
        <v>498</v>
      </c>
      <c r="G1895" s="0" t="n">
        <v>2</v>
      </c>
      <c r="H1895" s="0" t="n">
        <v>1</v>
      </c>
      <c r="I1895" s="0" t="n">
        <v>0.01</v>
      </c>
      <c r="J1895" s="0" t="n">
        <v>1000</v>
      </c>
      <c r="K1895" s="0" t="n">
        <v>0</v>
      </c>
      <c r="L1895" s="0" t="n">
        <v>0</v>
      </c>
      <c r="M1895" s="0" t="n">
        <v>0</v>
      </c>
      <c r="N1895" s="0" t="n">
        <v>0</v>
      </c>
      <c r="O1895" s="0" t="n">
        <v>0</v>
      </c>
      <c r="P1895" s="0" t="n">
        <v>0</v>
      </c>
      <c r="Q1895" s="0" t="n">
        <v>0</v>
      </c>
      <c r="R1895" s="0" t="n">
        <v>0</v>
      </c>
      <c r="S1895" s="0" t="n">
        <v>0</v>
      </c>
      <c r="T1895" s="0" t="n">
        <v>0</v>
      </c>
      <c r="U1895" s="0" t="n">
        <v>0</v>
      </c>
      <c r="V1895" s="0" t="n">
        <v>0</v>
      </c>
      <c r="W1895" s="0" t="n">
        <v>0</v>
      </c>
      <c r="X1895" s="0" t="n">
        <v>0</v>
      </c>
      <c r="Y1895" s="0" t="n">
        <v>0</v>
      </c>
      <c r="Z1895" s="0" t="n">
        <v>0</v>
      </c>
      <c r="AA1895" s="0" t="n">
        <v>10000000</v>
      </c>
      <c r="AB1895" s="0" t="n">
        <v>0</v>
      </c>
      <c r="AC1895" s="0" t="n">
        <v>0</v>
      </c>
      <c r="AD1895" s="0" t="s">
        <v>99</v>
      </c>
      <c r="AE1895" s="0" t="s">
        <v>99</v>
      </c>
      <c r="AH1895" s="0" t="n">
        <v>-100</v>
      </c>
      <c r="AI1895" s="0" t="s">
        <v>2133</v>
      </c>
      <c r="AJ1895" s="0" t="s">
        <v>32112</v>
      </c>
      <c r="AK1895" s="0" t="s">
        <v>31135</v>
      </c>
      <c r="AL1895" s="0" t="s">
        <v>2112</v>
      </c>
    </row>
    <row r="1896" customFormat="false" ht="15" hidden="false" customHeight="false" outlineLevel="0" collapsed="false">
      <c r="A1896" s="0" t="s">
        <v>36226</v>
      </c>
      <c r="B1896" s="0" t="s">
        <v>36227</v>
      </c>
      <c r="C1896" s="0" t="s">
        <v>22912</v>
      </c>
      <c r="D1896" s="0" t="s">
        <v>22912</v>
      </c>
      <c r="E1896" s="0" t="s">
        <v>36228</v>
      </c>
      <c r="F1896" s="0" t="s">
        <v>498</v>
      </c>
      <c r="G1896" s="0" t="n">
        <v>2</v>
      </c>
      <c r="H1896" s="0" t="n">
        <v>1</v>
      </c>
      <c r="I1896" s="0" t="n">
        <v>0.01</v>
      </c>
      <c r="J1896" s="0" t="n">
        <v>1000</v>
      </c>
      <c r="K1896" s="0" t="n">
        <v>0.76</v>
      </c>
      <c r="L1896" s="0" t="n">
        <v>75.08</v>
      </c>
      <c r="M1896" s="0" t="n">
        <v>74.56</v>
      </c>
      <c r="N1896" s="0" t="n">
        <v>75.08</v>
      </c>
      <c r="O1896" s="0" t="n">
        <v>75.08</v>
      </c>
      <c r="P1896" s="0" t="n">
        <v>0</v>
      </c>
      <c r="Q1896" s="0" t="n">
        <v>0</v>
      </c>
      <c r="R1896" s="0" t="n">
        <v>0</v>
      </c>
      <c r="S1896" s="0" t="n">
        <v>74.7</v>
      </c>
      <c r="T1896" s="0" t="n">
        <v>74.55</v>
      </c>
      <c r="U1896" s="0" t="n">
        <v>74.37</v>
      </c>
      <c r="V1896" s="0" t="n">
        <v>75.11</v>
      </c>
      <c r="W1896" s="0" t="n">
        <v>168830</v>
      </c>
      <c r="X1896" s="0" t="n">
        <v>74.83</v>
      </c>
      <c r="Y1896" s="0" t="n">
        <v>75.11</v>
      </c>
      <c r="Z1896" s="0" t="n">
        <v>65</v>
      </c>
      <c r="AA1896" s="0" t="n">
        <v>15000000</v>
      </c>
      <c r="AB1896" s="0" t="n">
        <v>3754</v>
      </c>
      <c r="AC1896" s="0" t="n">
        <v>0</v>
      </c>
      <c r="AD1896" s="0" t="s">
        <v>99</v>
      </c>
      <c r="AE1896" s="0" t="s">
        <v>99</v>
      </c>
      <c r="AH1896" s="0" t="n">
        <v>-100</v>
      </c>
      <c r="AI1896" s="0" t="s">
        <v>2133</v>
      </c>
      <c r="AJ1896" s="0" t="s">
        <v>32112</v>
      </c>
      <c r="AK1896" s="0" t="s">
        <v>31135</v>
      </c>
      <c r="AL1896" s="0" t="s">
        <v>2112</v>
      </c>
    </row>
    <row r="1897" customFormat="false" ht="15" hidden="false" customHeight="false" outlineLevel="0" collapsed="false">
      <c r="A1897" s="0" t="s">
        <v>36229</v>
      </c>
      <c r="B1897" s="0" t="s">
        <v>36230</v>
      </c>
      <c r="C1897" s="0" t="s">
        <v>24160</v>
      </c>
      <c r="D1897" s="0" t="s">
        <v>24160</v>
      </c>
      <c r="E1897" s="0" t="s">
        <v>36231</v>
      </c>
      <c r="F1897" s="0" t="s">
        <v>498</v>
      </c>
      <c r="G1897" s="0" t="n">
        <v>1</v>
      </c>
      <c r="H1897" s="0" t="n">
        <v>1</v>
      </c>
      <c r="I1897" s="0" t="n">
        <v>0.01</v>
      </c>
      <c r="J1897" s="0" t="n">
        <v>1000</v>
      </c>
      <c r="K1897" s="0" t="n">
        <v>0.59</v>
      </c>
      <c r="L1897" s="0" t="n">
        <v>73.51</v>
      </c>
      <c r="M1897" s="0" t="n">
        <v>73.08</v>
      </c>
      <c r="N1897" s="0" t="n">
        <v>73.12</v>
      </c>
      <c r="O1897" s="0" t="n">
        <v>73.51</v>
      </c>
      <c r="P1897" s="0" t="n">
        <v>0</v>
      </c>
      <c r="Q1897" s="0" t="n">
        <v>0</v>
      </c>
      <c r="R1897" s="0" t="n">
        <v>0</v>
      </c>
      <c r="S1897" s="0" t="n">
        <v>73.62</v>
      </c>
      <c r="T1897" s="0" t="n">
        <v>73.53</v>
      </c>
      <c r="U1897" s="0" t="n">
        <v>73.51</v>
      </c>
      <c r="V1897" s="0" t="n">
        <v>73.7</v>
      </c>
      <c r="W1897" s="0" t="n">
        <v>63314</v>
      </c>
      <c r="X1897" s="0" t="n">
        <v>73.34</v>
      </c>
      <c r="Y1897" s="0" t="n">
        <v>73.66</v>
      </c>
      <c r="Z1897" s="0" t="n">
        <v>29</v>
      </c>
      <c r="AA1897" s="0" t="n">
        <v>20000000</v>
      </c>
      <c r="AB1897" s="0" t="n">
        <v>735.1</v>
      </c>
      <c r="AC1897" s="0" t="n">
        <v>0</v>
      </c>
      <c r="AD1897" s="0" t="s">
        <v>99</v>
      </c>
      <c r="AE1897" s="0" t="s">
        <v>99</v>
      </c>
      <c r="AH1897" s="0" t="n">
        <v>-100</v>
      </c>
      <c r="AI1897" s="0" t="s">
        <v>2133</v>
      </c>
      <c r="AJ1897" s="0" t="s">
        <v>32112</v>
      </c>
      <c r="AK1897" s="0" t="s">
        <v>31135</v>
      </c>
      <c r="AL1897" s="0" t="s">
        <v>2112</v>
      </c>
    </row>
    <row r="1898" customFormat="false" ht="15" hidden="false" customHeight="false" outlineLevel="0" collapsed="false">
      <c r="A1898" s="0" t="s">
        <v>36232</v>
      </c>
      <c r="B1898" s="0" t="s">
        <v>36233</v>
      </c>
      <c r="C1898" s="0" t="s">
        <v>36234</v>
      </c>
      <c r="D1898" s="0" t="s">
        <v>36234</v>
      </c>
      <c r="E1898" s="0" t="s">
        <v>36235</v>
      </c>
      <c r="F1898" s="0" t="s">
        <v>498</v>
      </c>
      <c r="G1898" s="0" t="n">
        <v>1</v>
      </c>
      <c r="H1898" s="0" t="n">
        <v>1</v>
      </c>
      <c r="I1898" s="0" t="n">
        <v>0.01</v>
      </c>
      <c r="J1898" s="0" t="n">
        <v>1000</v>
      </c>
      <c r="K1898" s="0" t="n">
        <v>0</v>
      </c>
      <c r="L1898" s="0" t="n">
        <v>0</v>
      </c>
      <c r="M1898" s="0" t="n">
        <v>0</v>
      </c>
      <c r="N1898" s="0" t="n">
        <v>0</v>
      </c>
      <c r="O1898" s="0" t="n">
        <v>0</v>
      </c>
      <c r="P1898" s="0" t="n">
        <v>0</v>
      </c>
      <c r="Q1898" s="0" t="n">
        <v>0</v>
      </c>
      <c r="R1898" s="0" t="n">
        <v>0</v>
      </c>
      <c r="S1898" s="0" t="n">
        <v>0</v>
      </c>
      <c r="T1898" s="0" t="n">
        <v>0</v>
      </c>
      <c r="U1898" s="0" t="n">
        <v>0</v>
      </c>
      <c r="V1898" s="0" t="n">
        <v>0</v>
      </c>
      <c r="W1898" s="0" t="n">
        <v>0</v>
      </c>
      <c r="X1898" s="0" t="n">
        <v>0</v>
      </c>
      <c r="Y1898" s="0" t="n">
        <v>0</v>
      </c>
      <c r="Z1898" s="0" t="n">
        <v>0</v>
      </c>
      <c r="AA1898" s="0" t="n">
        <v>10000000</v>
      </c>
      <c r="AB1898" s="0" t="n">
        <v>0</v>
      </c>
      <c r="AC1898" s="0" t="n">
        <v>0</v>
      </c>
      <c r="AD1898" s="0" t="s">
        <v>99</v>
      </c>
      <c r="AE1898" s="0" t="s">
        <v>99</v>
      </c>
      <c r="AH1898" s="0" t="n">
        <v>-100</v>
      </c>
      <c r="AI1898" s="0" t="s">
        <v>2133</v>
      </c>
      <c r="AJ1898" s="0" t="s">
        <v>32112</v>
      </c>
      <c r="AK1898" s="0" t="s">
        <v>31135</v>
      </c>
      <c r="AL1898" s="0" t="s">
        <v>2112</v>
      </c>
    </row>
    <row r="1899" customFormat="false" ht="15" hidden="false" customHeight="false" outlineLevel="0" collapsed="false">
      <c r="A1899" s="0" t="s">
        <v>36236</v>
      </c>
      <c r="B1899" s="0" t="s">
        <v>36237</v>
      </c>
      <c r="C1899" s="0" t="s">
        <v>36238</v>
      </c>
      <c r="D1899" s="0" t="s">
        <v>36238</v>
      </c>
      <c r="E1899" s="0" t="s">
        <v>36239</v>
      </c>
      <c r="F1899" s="0" t="s">
        <v>498</v>
      </c>
      <c r="G1899" s="0" t="n">
        <v>2</v>
      </c>
      <c r="H1899" s="0" t="n">
        <v>1</v>
      </c>
      <c r="I1899" s="0" t="n">
        <v>0.01</v>
      </c>
      <c r="J1899" s="0" t="n">
        <v>1000</v>
      </c>
      <c r="K1899" s="0" t="n">
        <v>0</v>
      </c>
      <c r="L1899" s="0" t="n">
        <v>0</v>
      </c>
      <c r="M1899" s="0" t="n">
        <v>0</v>
      </c>
      <c r="N1899" s="0" t="n">
        <v>0</v>
      </c>
      <c r="O1899" s="0" t="n">
        <v>0</v>
      </c>
      <c r="P1899" s="0" t="n">
        <v>0</v>
      </c>
      <c r="Q1899" s="0" t="n">
        <v>0</v>
      </c>
      <c r="R1899" s="0" t="n">
        <v>0</v>
      </c>
      <c r="S1899" s="0" t="n">
        <v>0</v>
      </c>
      <c r="T1899" s="0" t="n">
        <v>0</v>
      </c>
      <c r="U1899" s="0" t="n">
        <v>0</v>
      </c>
      <c r="V1899" s="0" t="n">
        <v>0</v>
      </c>
      <c r="W1899" s="0" t="n">
        <v>0</v>
      </c>
      <c r="X1899" s="0" t="n">
        <v>0</v>
      </c>
      <c r="Y1899" s="0" t="n">
        <v>0</v>
      </c>
      <c r="Z1899" s="0" t="n">
        <v>0</v>
      </c>
      <c r="AA1899" s="0" t="n">
        <v>15000000</v>
      </c>
      <c r="AB1899" s="0" t="n">
        <v>0</v>
      </c>
      <c r="AC1899" s="0" t="n">
        <v>0</v>
      </c>
      <c r="AD1899" s="0" t="s">
        <v>99</v>
      </c>
      <c r="AE1899" s="0" t="s">
        <v>99</v>
      </c>
      <c r="AH1899" s="0" t="n">
        <v>-100</v>
      </c>
      <c r="AI1899" s="0" t="s">
        <v>2133</v>
      </c>
      <c r="AJ1899" s="0" t="s">
        <v>32112</v>
      </c>
      <c r="AK1899" s="0" t="s">
        <v>31135</v>
      </c>
      <c r="AL1899" s="0" t="s">
        <v>2112</v>
      </c>
    </row>
    <row r="1900" customFormat="false" ht="15" hidden="false" customHeight="false" outlineLevel="0" collapsed="false">
      <c r="A1900" s="0" t="s">
        <v>36240</v>
      </c>
      <c r="B1900" s="0" t="s">
        <v>36241</v>
      </c>
      <c r="C1900" s="0" t="s">
        <v>26851</v>
      </c>
      <c r="D1900" s="0" t="s">
        <v>26851</v>
      </c>
      <c r="E1900" s="0" t="s">
        <v>36242</v>
      </c>
      <c r="F1900" s="0" t="s">
        <v>498</v>
      </c>
      <c r="G1900" s="0" t="n">
        <v>2</v>
      </c>
      <c r="H1900" s="0" t="n">
        <v>1</v>
      </c>
      <c r="I1900" s="0" t="n">
        <v>0.01</v>
      </c>
      <c r="J1900" s="0" t="n">
        <v>1000</v>
      </c>
      <c r="K1900" s="0" t="n">
        <v>1.12</v>
      </c>
      <c r="L1900" s="0" t="n">
        <v>90.45</v>
      </c>
      <c r="M1900" s="0" t="n">
        <v>89.45</v>
      </c>
      <c r="N1900" s="0" t="n">
        <v>89.2</v>
      </c>
      <c r="O1900" s="0" t="n">
        <v>90.2</v>
      </c>
      <c r="P1900" s="0" t="n">
        <v>0</v>
      </c>
      <c r="Q1900" s="0" t="n">
        <v>0</v>
      </c>
      <c r="R1900" s="0" t="n">
        <v>0</v>
      </c>
      <c r="S1900" s="0" t="n">
        <v>90.14</v>
      </c>
      <c r="T1900" s="0" t="n">
        <v>87.51</v>
      </c>
      <c r="U1900" s="0" t="n">
        <v>87.51</v>
      </c>
      <c r="V1900" s="0" t="n">
        <v>92.84</v>
      </c>
      <c r="W1900" s="0" t="n">
        <v>38759</v>
      </c>
      <c r="X1900" s="0" t="n">
        <v>90.04</v>
      </c>
      <c r="Y1900" s="0" t="n">
        <v>90.45</v>
      </c>
      <c r="Z1900" s="0" t="n">
        <v>27</v>
      </c>
      <c r="AA1900" s="0" t="n">
        <v>10000000</v>
      </c>
      <c r="AB1900" s="0" t="n">
        <v>904.5</v>
      </c>
      <c r="AC1900" s="0" t="n">
        <v>0</v>
      </c>
      <c r="AD1900" s="0" t="s">
        <v>99</v>
      </c>
      <c r="AE1900" s="0" t="s">
        <v>99</v>
      </c>
      <c r="AH1900" s="0" t="n">
        <v>-100</v>
      </c>
      <c r="AI1900" s="0" t="s">
        <v>2133</v>
      </c>
      <c r="AJ1900" s="0" t="s">
        <v>32112</v>
      </c>
      <c r="AK1900" s="0" t="s">
        <v>31135</v>
      </c>
      <c r="AL1900" s="0" t="s">
        <v>2112</v>
      </c>
    </row>
    <row r="1901" customFormat="false" ht="15" hidden="false" customHeight="false" outlineLevel="0" collapsed="false">
      <c r="A1901" s="0" t="s">
        <v>36243</v>
      </c>
      <c r="B1901" s="0" t="s">
        <v>36244</v>
      </c>
      <c r="C1901" s="0" t="s">
        <v>25751</v>
      </c>
      <c r="D1901" s="0" t="s">
        <v>25751</v>
      </c>
      <c r="E1901" s="0" t="s">
        <v>36245</v>
      </c>
      <c r="F1901" s="0" t="s">
        <v>498</v>
      </c>
      <c r="G1901" s="0" t="n">
        <v>2</v>
      </c>
      <c r="H1901" s="0" t="n">
        <v>1</v>
      </c>
      <c r="I1901" s="0" t="n">
        <v>0.01</v>
      </c>
      <c r="J1901" s="0" t="n">
        <v>1000</v>
      </c>
      <c r="K1901" s="0" t="n">
        <v>0</v>
      </c>
      <c r="L1901" s="0" t="n">
        <v>0</v>
      </c>
      <c r="M1901" s="0" t="n">
        <v>0</v>
      </c>
      <c r="N1901" s="0" t="n">
        <v>0</v>
      </c>
      <c r="O1901" s="0" t="n">
        <v>0</v>
      </c>
      <c r="P1901" s="0" t="n">
        <v>0</v>
      </c>
      <c r="Q1901" s="0" t="n">
        <v>0</v>
      </c>
      <c r="R1901" s="0" t="n">
        <v>0</v>
      </c>
      <c r="S1901" s="0" t="n">
        <v>0</v>
      </c>
      <c r="T1901" s="0" t="n">
        <v>0</v>
      </c>
      <c r="U1901" s="0" t="n">
        <v>0</v>
      </c>
      <c r="V1901" s="0" t="n">
        <v>0</v>
      </c>
      <c r="W1901" s="0" t="n">
        <v>0</v>
      </c>
      <c r="X1901" s="0" t="n">
        <v>0</v>
      </c>
      <c r="Y1901" s="0" t="n">
        <v>0</v>
      </c>
      <c r="Z1901" s="0" t="n">
        <v>0</v>
      </c>
      <c r="AA1901" s="0" t="n">
        <v>15000000</v>
      </c>
      <c r="AB1901" s="0" t="n">
        <v>0</v>
      </c>
      <c r="AC1901" s="0" t="n">
        <v>0</v>
      </c>
      <c r="AD1901" s="0" t="s">
        <v>99</v>
      </c>
      <c r="AE1901" s="0" t="s">
        <v>99</v>
      </c>
      <c r="AH1901" s="0" t="n">
        <v>-100</v>
      </c>
      <c r="AI1901" s="0" t="s">
        <v>2133</v>
      </c>
      <c r="AJ1901" s="0" t="s">
        <v>32112</v>
      </c>
      <c r="AK1901" s="0" t="s">
        <v>31135</v>
      </c>
      <c r="AL1901" s="0" t="s">
        <v>2112</v>
      </c>
    </row>
    <row r="1902" customFormat="false" ht="15" hidden="false" customHeight="false" outlineLevel="0" collapsed="false">
      <c r="A1902" s="0" t="s">
        <v>36246</v>
      </c>
      <c r="B1902" s="0" t="s">
        <v>36247</v>
      </c>
      <c r="C1902" s="0" t="s">
        <v>18814</v>
      </c>
      <c r="D1902" s="0" t="s">
        <v>18814</v>
      </c>
      <c r="E1902" s="0" t="s">
        <v>36248</v>
      </c>
      <c r="F1902" s="0" t="s">
        <v>498</v>
      </c>
      <c r="G1902" s="0" t="n">
        <v>3</v>
      </c>
      <c r="H1902" s="0" t="n">
        <v>1</v>
      </c>
      <c r="I1902" s="0" t="n">
        <v>0.01</v>
      </c>
      <c r="J1902" s="0" t="n">
        <v>1000</v>
      </c>
      <c r="K1902" s="0" t="n">
        <v>0.45</v>
      </c>
      <c r="L1902" s="0" t="n">
        <v>95.43</v>
      </c>
      <c r="M1902" s="0" t="n">
        <v>95.06</v>
      </c>
      <c r="N1902" s="0" t="n">
        <v>95.56</v>
      </c>
      <c r="O1902" s="0" t="n">
        <v>95.41</v>
      </c>
      <c r="P1902" s="0" t="n">
        <v>0</v>
      </c>
      <c r="Q1902" s="0" t="n">
        <v>0</v>
      </c>
      <c r="R1902" s="0" t="n">
        <v>0</v>
      </c>
      <c r="S1902" s="0" t="n">
        <v>95.38</v>
      </c>
      <c r="T1902" s="0" t="n">
        <v>95.37</v>
      </c>
      <c r="U1902" s="0" t="n">
        <v>95.01</v>
      </c>
      <c r="V1902" s="0" t="n">
        <v>95.53</v>
      </c>
      <c r="W1902" s="0" t="n">
        <v>4285441</v>
      </c>
      <c r="X1902" s="0" t="n">
        <v>95.29</v>
      </c>
      <c r="Y1902" s="0" t="n">
        <v>95.4</v>
      </c>
      <c r="Z1902" s="0" t="n">
        <v>443</v>
      </c>
      <c r="AA1902" s="0" t="n">
        <v>30000000</v>
      </c>
      <c r="AB1902" s="0" t="n">
        <v>6680.1</v>
      </c>
      <c r="AC1902" s="0" t="n">
        <v>0</v>
      </c>
      <c r="AD1902" s="0" t="s">
        <v>99</v>
      </c>
      <c r="AE1902" s="0" t="s">
        <v>99</v>
      </c>
      <c r="AH1902" s="0" t="n">
        <v>8</v>
      </c>
      <c r="AI1902" s="0" t="s">
        <v>2133</v>
      </c>
      <c r="AJ1902" s="0" t="s">
        <v>32112</v>
      </c>
      <c r="AK1902" s="0" t="s">
        <v>31135</v>
      </c>
      <c r="AL1902" s="0" t="s">
        <v>2112</v>
      </c>
    </row>
    <row r="1903" customFormat="false" ht="15" hidden="false" customHeight="false" outlineLevel="0" collapsed="false">
      <c r="A1903" s="0" t="s">
        <v>36249</v>
      </c>
      <c r="B1903" s="0" t="s">
        <v>36250</v>
      </c>
      <c r="C1903" s="0" t="s">
        <v>25994</v>
      </c>
      <c r="D1903" s="0" t="s">
        <v>25994</v>
      </c>
      <c r="E1903" s="0" t="s">
        <v>36251</v>
      </c>
      <c r="F1903" s="0" t="s">
        <v>498</v>
      </c>
      <c r="G1903" s="0" t="n">
        <v>3</v>
      </c>
      <c r="H1903" s="0" t="n">
        <v>1</v>
      </c>
      <c r="I1903" s="0" t="n">
        <v>0.01</v>
      </c>
      <c r="J1903" s="0" t="n">
        <v>1000</v>
      </c>
      <c r="K1903" s="0" t="n">
        <v>-0.06</v>
      </c>
      <c r="L1903" s="0" t="n">
        <v>99.9</v>
      </c>
      <c r="M1903" s="0" t="n">
        <v>99.96</v>
      </c>
      <c r="N1903" s="0" t="n">
        <v>100.17</v>
      </c>
      <c r="O1903" s="0" t="n">
        <v>99.9</v>
      </c>
      <c r="P1903" s="0" t="n">
        <v>0</v>
      </c>
      <c r="Q1903" s="0" t="n">
        <v>0</v>
      </c>
      <c r="R1903" s="0" t="n">
        <v>0</v>
      </c>
      <c r="S1903" s="0" t="n">
        <v>100.06</v>
      </c>
      <c r="T1903" s="0" t="n">
        <v>100.74</v>
      </c>
      <c r="U1903" s="0" t="n">
        <v>99.39</v>
      </c>
      <c r="V1903" s="0" t="n">
        <v>100.76</v>
      </c>
      <c r="W1903" s="0" t="n">
        <v>729467</v>
      </c>
      <c r="X1903" s="0" t="n">
        <v>99.65</v>
      </c>
      <c r="Y1903" s="0" t="n">
        <v>99.9</v>
      </c>
      <c r="Z1903" s="0" t="n">
        <v>54</v>
      </c>
      <c r="AA1903" s="0" t="n">
        <v>30000000</v>
      </c>
      <c r="AB1903" s="0" t="n">
        <v>999</v>
      </c>
      <c r="AC1903" s="0" t="n">
        <v>0</v>
      </c>
      <c r="AD1903" s="0" t="s">
        <v>99</v>
      </c>
      <c r="AE1903" s="0" t="s">
        <v>99</v>
      </c>
      <c r="AH1903" s="0" t="n">
        <v>8</v>
      </c>
      <c r="AI1903" s="0" t="s">
        <v>2133</v>
      </c>
      <c r="AJ1903" s="0" t="s">
        <v>32112</v>
      </c>
      <c r="AK1903" s="0" t="s">
        <v>31135</v>
      </c>
      <c r="AL1903" s="0" t="s">
        <v>2112</v>
      </c>
    </row>
    <row r="1904" customFormat="false" ht="15" hidden="false" customHeight="false" outlineLevel="0" collapsed="false">
      <c r="A1904" s="0" t="s">
        <v>36252</v>
      </c>
      <c r="B1904" s="0" t="s">
        <v>36253</v>
      </c>
      <c r="C1904" s="0" t="s">
        <v>26110</v>
      </c>
      <c r="D1904" s="0" t="s">
        <v>26110</v>
      </c>
      <c r="E1904" s="0" t="s">
        <v>36254</v>
      </c>
      <c r="F1904" s="0" t="s">
        <v>498</v>
      </c>
      <c r="G1904" s="0" t="n">
        <v>3</v>
      </c>
      <c r="H1904" s="0" t="n">
        <v>1</v>
      </c>
      <c r="I1904" s="0" t="n">
        <v>0.01</v>
      </c>
      <c r="J1904" s="0" t="n">
        <v>1000</v>
      </c>
      <c r="K1904" s="0" t="n">
        <v>0.48</v>
      </c>
      <c r="L1904" s="0" t="n">
        <v>94.78</v>
      </c>
      <c r="M1904" s="0" t="n">
        <v>94.33</v>
      </c>
      <c r="N1904" s="0" t="n">
        <v>94.33</v>
      </c>
      <c r="O1904" s="0" t="n">
        <v>94.78</v>
      </c>
      <c r="P1904" s="0" t="n">
        <v>0</v>
      </c>
      <c r="Q1904" s="0" t="n">
        <v>0</v>
      </c>
      <c r="R1904" s="0" t="n">
        <v>0</v>
      </c>
      <c r="S1904" s="0" t="n">
        <v>94.59</v>
      </c>
      <c r="T1904" s="0" t="n">
        <v>94.33</v>
      </c>
      <c r="U1904" s="0" t="n">
        <v>94.29</v>
      </c>
      <c r="V1904" s="0" t="n">
        <v>94.8</v>
      </c>
      <c r="W1904" s="0" t="n">
        <v>16730092</v>
      </c>
      <c r="X1904" s="0" t="n">
        <v>94.72</v>
      </c>
      <c r="Y1904" s="0" t="n">
        <v>94.77</v>
      </c>
      <c r="Z1904" s="0" t="n">
        <v>531</v>
      </c>
      <c r="AA1904" s="0" t="n">
        <v>45000000</v>
      </c>
      <c r="AB1904" s="0" t="n">
        <v>29381.8</v>
      </c>
      <c r="AC1904" s="0" t="n">
        <v>0</v>
      </c>
      <c r="AD1904" s="0" t="s">
        <v>99</v>
      </c>
      <c r="AE1904" s="0" t="s">
        <v>99</v>
      </c>
      <c r="AH1904" s="0" t="n">
        <v>8</v>
      </c>
      <c r="AI1904" s="0" t="s">
        <v>2133</v>
      </c>
      <c r="AJ1904" s="0" t="s">
        <v>32112</v>
      </c>
      <c r="AK1904" s="0" t="s">
        <v>31135</v>
      </c>
      <c r="AL1904" s="0" t="s">
        <v>2112</v>
      </c>
    </row>
    <row r="1905" customFormat="false" ht="15" hidden="false" customHeight="false" outlineLevel="0" collapsed="false">
      <c r="A1905" s="0" t="s">
        <v>36255</v>
      </c>
      <c r="B1905" s="0" t="s">
        <v>36256</v>
      </c>
      <c r="C1905" s="0" t="s">
        <v>36257</v>
      </c>
      <c r="D1905" s="0" t="s">
        <v>36257</v>
      </c>
      <c r="E1905" s="0" t="s">
        <v>36258</v>
      </c>
      <c r="F1905" s="0" t="s">
        <v>498</v>
      </c>
      <c r="G1905" s="0" t="n">
        <v>3</v>
      </c>
      <c r="H1905" s="0" t="n">
        <v>1</v>
      </c>
      <c r="I1905" s="0" t="n">
        <v>0.01</v>
      </c>
      <c r="J1905" s="0" t="n">
        <v>1000</v>
      </c>
      <c r="K1905" s="0" t="n">
        <v>0</v>
      </c>
      <c r="L1905" s="0" t="n">
        <v>0</v>
      </c>
      <c r="M1905" s="0" t="n">
        <v>104.5</v>
      </c>
      <c r="N1905" s="0" t="n">
        <v>103.47</v>
      </c>
      <c r="O1905" s="0" t="n">
        <v>104.5</v>
      </c>
      <c r="P1905" s="0" t="n">
        <v>0</v>
      </c>
      <c r="Q1905" s="0" t="n">
        <v>0</v>
      </c>
      <c r="R1905" s="0" t="n">
        <v>0</v>
      </c>
      <c r="S1905" s="0" t="n">
        <v>0</v>
      </c>
      <c r="T1905" s="0" t="n">
        <v>0</v>
      </c>
      <c r="U1905" s="0" t="n">
        <v>0</v>
      </c>
      <c r="V1905" s="0" t="n">
        <v>0</v>
      </c>
      <c r="W1905" s="0" t="n">
        <v>0</v>
      </c>
      <c r="X1905" s="0" t="n">
        <v>103.61</v>
      </c>
      <c r="Y1905" s="0" t="n">
        <v>105.14</v>
      </c>
      <c r="Z1905" s="0" t="n">
        <v>0</v>
      </c>
      <c r="AA1905" s="0" t="n">
        <v>45000000</v>
      </c>
      <c r="AB1905" s="0" t="n">
        <v>0</v>
      </c>
      <c r="AC1905" s="0" t="n">
        <v>0</v>
      </c>
      <c r="AD1905" s="0" t="s">
        <v>99</v>
      </c>
      <c r="AE1905" s="0" t="s">
        <v>99</v>
      </c>
      <c r="AH1905" s="0" t="n">
        <v>-100</v>
      </c>
      <c r="AI1905" s="0" t="s">
        <v>2133</v>
      </c>
      <c r="AJ1905" s="0" t="s">
        <v>32112</v>
      </c>
      <c r="AK1905" s="0" t="s">
        <v>31135</v>
      </c>
      <c r="AL1905" s="0" t="s">
        <v>2112</v>
      </c>
    </row>
    <row r="1906" customFormat="false" ht="15" hidden="false" customHeight="false" outlineLevel="0" collapsed="false">
      <c r="A1906" s="0" t="s">
        <v>36259</v>
      </c>
      <c r="B1906" s="0" t="s">
        <v>36260</v>
      </c>
      <c r="C1906" s="0" t="s">
        <v>36261</v>
      </c>
      <c r="D1906" s="0" t="s">
        <v>36261</v>
      </c>
      <c r="E1906" s="0" t="s">
        <v>36262</v>
      </c>
      <c r="F1906" s="0" t="s">
        <v>498</v>
      </c>
      <c r="G1906" s="0" t="n">
        <v>3</v>
      </c>
      <c r="H1906" s="0" t="n">
        <v>1</v>
      </c>
      <c r="I1906" s="0" t="n">
        <v>0.01</v>
      </c>
      <c r="J1906" s="0" t="n">
        <v>1000</v>
      </c>
      <c r="K1906" s="0" t="n">
        <v>0</v>
      </c>
      <c r="L1906" s="0" t="n">
        <v>0</v>
      </c>
      <c r="M1906" s="0" t="n">
        <v>100</v>
      </c>
      <c r="N1906" s="0" t="n">
        <v>0</v>
      </c>
      <c r="O1906" s="0" t="n">
        <v>100</v>
      </c>
      <c r="P1906" s="0" t="n">
        <v>0</v>
      </c>
      <c r="Q1906" s="0" t="n">
        <v>0</v>
      </c>
      <c r="R1906" s="0" t="n">
        <v>0</v>
      </c>
      <c r="S1906" s="0" t="n">
        <v>0</v>
      </c>
      <c r="T1906" s="0" t="n">
        <v>0</v>
      </c>
      <c r="U1906" s="0" t="n">
        <v>0</v>
      </c>
      <c r="V1906" s="0" t="n">
        <v>0</v>
      </c>
      <c r="W1906" s="0" t="n">
        <v>0</v>
      </c>
      <c r="X1906" s="0" t="n">
        <v>100</v>
      </c>
      <c r="Y1906" s="0" t="n">
        <v>0</v>
      </c>
      <c r="Z1906" s="0" t="n">
        <v>0</v>
      </c>
      <c r="AA1906" s="0" t="n">
        <v>30000000</v>
      </c>
      <c r="AB1906" s="0" t="n">
        <v>0</v>
      </c>
      <c r="AC1906" s="0" t="n">
        <v>0</v>
      </c>
      <c r="AD1906" s="0" t="s">
        <v>99</v>
      </c>
      <c r="AE1906" s="0" t="s">
        <v>99</v>
      </c>
      <c r="AH1906" s="0" t="n">
        <v>-100</v>
      </c>
      <c r="AI1906" s="0" t="s">
        <v>2133</v>
      </c>
      <c r="AJ1906" s="0" t="s">
        <v>32112</v>
      </c>
      <c r="AK1906" s="0" t="s">
        <v>31135</v>
      </c>
      <c r="AL1906" s="0" t="s">
        <v>2112</v>
      </c>
    </row>
    <row r="1907" customFormat="false" ht="15" hidden="false" customHeight="false" outlineLevel="0" collapsed="false">
      <c r="A1907" s="0" t="s">
        <v>36263</v>
      </c>
      <c r="B1907" s="0" t="s">
        <v>36264</v>
      </c>
      <c r="C1907" s="0" t="s">
        <v>36265</v>
      </c>
      <c r="D1907" s="0" t="s">
        <v>36265</v>
      </c>
      <c r="E1907" s="0" t="s">
        <v>36266</v>
      </c>
      <c r="F1907" s="0" t="s">
        <v>498</v>
      </c>
      <c r="G1907" s="0" t="n">
        <v>3</v>
      </c>
      <c r="H1907" s="0" t="n">
        <v>1</v>
      </c>
      <c r="I1907" s="0" t="n">
        <v>0.01</v>
      </c>
      <c r="J1907" s="0" t="n">
        <v>1000</v>
      </c>
      <c r="K1907" s="0" t="n">
        <v>0</v>
      </c>
      <c r="L1907" s="0" t="n">
        <v>0</v>
      </c>
      <c r="M1907" s="0" t="n">
        <v>0</v>
      </c>
      <c r="N1907" s="0" t="n">
        <v>0</v>
      </c>
      <c r="O1907" s="0" t="n">
        <v>0</v>
      </c>
      <c r="P1907" s="0" t="n">
        <v>0</v>
      </c>
      <c r="Q1907" s="0" t="n">
        <v>0</v>
      </c>
      <c r="R1907" s="0" t="n">
        <v>0</v>
      </c>
      <c r="S1907" s="0" t="n">
        <v>0</v>
      </c>
      <c r="T1907" s="0" t="n">
        <v>0</v>
      </c>
      <c r="U1907" s="0" t="n">
        <v>0</v>
      </c>
      <c r="V1907" s="0" t="n">
        <v>0</v>
      </c>
      <c r="W1907" s="0" t="n">
        <v>0</v>
      </c>
      <c r="X1907" s="0" t="n">
        <v>82</v>
      </c>
      <c r="Y1907" s="0" t="n">
        <v>0</v>
      </c>
      <c r="Z1907" s="0" t="n">
        <v>0</v>
      </c>
      <c r="AA1907" s="0" t="n">
        <v>20000000</v>
      </c>
      <c r="AB1907" s="0" t="n">
        <v>0</v>
      </c>
      <c r="AC1907" s="0" t="n">
        <v>0</v>
      </c>
      <c r="AD1907" s="0" t="s">
        <v>99</v>
      </c>
      <c r="AE1907" s="0" t="s">
        <v>99</v>
      </c>
      <c r="AH1907" s="0" t="n">
        <v>-100</v>
      </c>
      <c r="AI1907" s="0" t="s">
        <v>2133</v>
      </c>
      <c r="AJ1907" s="0" t="s">
        <v>32112</v>
      </c>
      <c r="AK1907" s="0" t="s">
        <v>31135</v>
      </c>
      <c r="AL1907" s="0" t="s">
        <v>2112</v>
      </c>
    </row>
    <row r="1908" customFormat="false" ht="15" hidden="false" customHeight="false" outlineLevel="0" collapsed="false">
      <c r="A1908" s="0" t="s">
        <v>36267</v>
      </c>
      <c r="B1908" s="0" t="s">
        <v>36268</v>
      </c>
      <c r="C1908" s="0" t="s">
        <v>19988</v>
      </c>
      <c r="D1908" s="0" t="s">
        <v>19988</v>
      </c>
      <c r="E1908" s="0" t="s">
        <v>36269</v>
      </c>
      <c r="F1908" s="0" t="s">
        <v>498</v>
      </c>
      <c r="G1908" s="0" t="n">
        <v>2</v>
      </c>
      <c r="H1908" s="0" t="n">
        <v>1</v>
      </c>
      <c r="I1908" s="0" t="n">
        <v>0.01</v>
      </c>
      <c r="J1908" s="0" t="n">
        <v>1000</v>
      </c>
      <c r="K1908" s="0" t="n">
        <v>0.04</v>
      </c>
      <c r="L1908" s="0" t="n">
        <v>95.55</v>
      </c>
      <c r="M1908" s="0" t="n">
        <v>95.84</v>
      </c>
      <c r="N1908" s="0" t="n">
        <v>95.38</v>
      </c>
      <c r="O1908" s="0" t="n">
        <v>95.55</v>
      </c>
      <c r="P1908" s="0" t="n">
        <v>0</v>
      </c>
      <c r="Q1908" s="0" t="n">
        <v>0</v>
      </c>
      <c r="R1908" s="0" t="n">
        <v>0</v>
      </c>
      <c r="S1908" s="0" t="n">
        <v>95.53</v>
      </c>
      <c r="T1908" s="0" t="n">
        <v>95.95</v>
      </c>
      <c r="U1908" s="0" t="n">
        <v>95.1</v>
      </c>
      <c r="V1908" s="0" t="n">
        <v>95.95</v>
      </c>
      <c r="W1908" s="0" t="n">
        <v>1653706</v>
      </c>
      <c r="X1908" s="0" t="n">
        <v>95.56</v>
      </c>
      <c r="Y1908" s="0" t="n">
        <v>95.71</v>
      </c>
      <c r="Z1908" s="0" t="n">
        <v>240</v>
      </c>
      <c r="AA1908" s="0" t="n">
        <v>45000000</v>
      </c>
      <c r="AB1908" s="0" t="n">
        <v>1911</v>
      </c>
      <c r="AC1908" s="0" t="n">
        <v>0</v>
      </c>
      <c r="AD1908" s="0" t="s">
        <v>99</v>
      </c>
      <c r="AE1908" s="0" t="s">
        <v>99</v>
      </c>
      <c r="AH1908" s="0" t="n">
        <v>8</v>
      </c>
      <c r="AI1908" s="0" t="s">
        <v>2133</v>
      </c>
      <c r="AJ1908" s="0" t="s">
        <v>32112</v>
      </c>
      <c r="AK1908" s="0" t="s">
        <v>31135</v>
      </c>
      <c r="AL1908" s="0" t="s">
        <v>2112</v>
      </c>
    </row>
    <row r="1909" customFormat="false" ht="15" hidden="false" customHeight="false" outlineLevel="0" collapsed="false">
      <c r="A1909" s="0" t="s">
        <v>36270</v>
      </c>
      <c r="B1909" s="0" t="s">
        <v>36271</v>
      </c>
      <c r="C1909" s="0" t="s">
        <v>22390</v>
      </c>
      <c r="D1909" s="0" t="s">
        <v>22390</v>
      </c>
      <c r="E1909" s="0" t="s">
        <v>36272</v>
      </c>
      <c r="F1909" s="0" t="s">
        <v>498</v>
      </c>
      <c r="G1909" s="0" t="n">
        <v>2</v>
      </c>
      <c r="H1909" s="0" t="n">
        <v>1</v>
      </c>
      <c r="I1909" s="0" t="n">
        <v>0.01</v>
      </c>
      <c r="J1909" s="0" t="n">
        <v>1000</v>
      </c>
      <c r="K1909" s="0" t="n">
        <v>0.2</v>
      </c>
      <c r="L1909" s="0" t="n">
        <v>100.09</v>
      </c>
      <c r="M1909" s="0" t="n">
        <v>99.89</v>
      </c>
      <c r="N1909" s="0" t="n">
        <v>98.56</v>
      </c>
      <c r="O1909" s="0" t="n">
        <v>100.09</v>
      </c>
      <c r="P1909" s="0" t="n">
        <v>0</v>
      </c>
      <c r="Q1909" s="0" t="n">
        <v>0</v>
      </c>
      <c r="R1909" s="0" t="n">
        <v>0</v>
      </c>
      <c r="S1909" s="0" t="n">
        <v>99.94</v>
      </c>
      <c r="T1909" s="0" t="n">
        <v>99.98</v>
      </c>
      <c r="U1909" s="0" t="n">
        <v>98.62</v>
      </c>
      <c r="V1909" s="0" t="n">
        <v>100.1</v>
      </c>
      <c r="W1909" s="0" t="n">
        <v>711557</v>
      </c>
      <c r="X1909" s="0" t="n">
        <v>99.91</v>
      </c>
      <c r="Y1909" s="0" t="n">
        <v>100</v>
      </c>
      <c r="Z1909" s="0" t="n">
        <v>112</v>
      </c>
      <c r="AA1909" s="0" t="n">
        <v>25000000</v>
      </c>
      <c r="AB1909" s="0" t="n">
        <v>2001.8</v>
      </c>
      <c r="AC1909" s="0" t="n">
        <v>0</v>
      </c>
      <c r="AD1909" s="0" t="s">
        <v>99</v>
      </c>
      <c r="AE1909" s="0" t="s">
        <v>99</v>
      </c>
      <c r="AH1909" s="0" t="n">
        <v>8</v>
      </c>
      <c r="AI1909" s="0" t="s">
        <v>2133</v>
      </c>
      <c r="AJ1909" s="0" t="s">
        <v>32112</v>
      </c>
      <c r="AK1909" s="0" t="s">
        <v>31135</v>
      </c>
      <c r="AL1909" s="0" t="s">
        <v>2112</v>
      </c>
    </row>
    <row r="1910" customFormat="false" ht="15" hidden="false" customHeight="false" outlineLevel="0" collapsed="false">
      <c r="A1910" s="0" t="s">
        <v>36273</v>
      </c>
      <c r="B1910" s="0" t="s">
        <v>36274</v>
      </c>
      <c r="C1910" s="0" t="s">
        <v>36275</v>
      </c>
      <c r="D1910" s="0" t="s">
        <v>36275</v>
      </c>
      <c r="E1910" s="0" t="s">
        <v>36276</v>
      </c>
      <c r="F1910" s="0" t="s">
        <v>1987</v>
      </c>
      <c r="G1910" s="0" t="n">
        <v>2</v>
      </c>
      <c r="H1910" s="0" t="n">
        <v>1</v>
      </c>
      <c r="I1910" s="0" t="n">
        <v>0.01</v>
      </c>
      <c r="J1910" s="0" t="n">
        <v>1000</v>
      </c>
      <c r="K1910" s="0" t="n">
        <v>0</v>
      </c>
      <c r="L1910" s="0" t="n">
        <v>0</v>
      </c>
      <c r="M1910" s="0" t="n">
        <v>0</v>
      </c>
      <c r="N1910" s="0" t="n">
        <v>0</v>
      </c>
      <c r="O1910" s="0" t="n">
        <v>0</v>
      </c>
      <c r="P1910" s="0" t="n">
        <v>0</v>
      </c>
      <c r="Q1910" s="0" t="n">
        <v>0</v>
      </c>
      <c r="R1910" s="0" t="n">
        <v>0</v>
      </c>
      <c r="S1910" s="0" t="n">
        <v>0</v>
      </c>
      <c r="T1910" s="0" t="n">
        <v>0</v>
      </c>
      <c r="U1910" s="0" t="n">
        <v>0</v>
      </c>
      <c r="V1910" s="0" t="n">
        <v>0</v>
      </c>
      <c r="W1910" s="0" t="n">
        <v>0</v>
      </c>
      <c r="X1910" s="0" t="n">
        <v>0</v>
      </c>
      <c r="Y1910" s="0" t="n">
        <v>0</v>
      </c>
      <c r="Z1910" s="0" t="n">
        <v>0</v>
      </c>
      <c r="AA1910" s="0" t="n">
        <v>15200000</v>
      </c>
      <c r="AB1910" s="0" t="n">
        <v>0</v>
      </c>
      <c r="AC1910" s="0" t="n">
        <v>0</v>
      </c>
      <c r="AD1910" s="0" t="s">
        <v>99</v>
      </c>
      <c r="AE1910" s="0" t="s">
        <v>99</v>
      </c>
      <c r="AH1910" s="0" t="n">
        <v>8</v>
      </c>
      <c r="AI1910" s="0" t="s">
        <v>2133</v>
      </c>
      <c r="AJ1910" s="0" t="s">
        <v>32112</v>
      </c>
      <c r="AK1910" s="0" t="s">
        <v>31143</v>
      </c>
      <c r="AL1910" s="0" t="s">
        <v>2112</v>
      </c>
    </row>
    <row r="1911" customFormat="false" ht="15" hidden="false" customHeight="false" outlineLevel="0" collapsed="false">
      <c r="A1911" s="0" t="s">
        <v>36277</v>
      </c>
      <c r="B1911" s="0" t="s">
        <v>36278</v>
      </c>
      <c r="C1911" s="0" t="s">
        <v>25320</v>
      </c>
      <c r="D1911" s="0" t="s">
        <v>25320</v>
      </c>
      <c r="E1911" s="0" t="s">
        <v>36279</v>
      </c>
      <c r="F1911" s="0" t="s">
        <v>498</v>
      </c>
      <c r="G1911" s="0" t="n">
        <v>1</v>
      </c>
      <c r="H1911" s="0" t="n">
        <v>1</v>
      </c>
      <c r="I1911" s="0" t="n">
        <v>0.01</v>
      </c>
      <c r="J1911" s="0" t="n">
        <v>1000</v>
      </c>
      <c r="K1911" s="0" t="n">
        <v>0.02</v>
      </c>
      <c r="L1911" s="0" t="n">
        <v>94.71</v>
      </c>
      <c r="M1911" s="0" t="n">
        <v>94.69</v>
      </c>
      <c r="N1911" s="0" t="n">
        <v>94.49</v>
      </c>
      <c r="O1911" s="0" t="n">
        <v>94.7</v>
      </c>
      <c r="P1911" s="0" t="n">
        <v>0</v>
      </c>
      <c r="Q1911" s="0" t="n">
        <v>0</v>
      </c>
      <c r="R1911" s="0" t="n">
        <v>0</v>
      </c>
      <c r="S1911" s="0" t="n">
        <v>94.34</v>
      </c>
      <c r="T1911" s="0" t="n">
        <v>94.73</v>
      </c>
      <c r="U1911" s="0" t="n">
        <v>93.98</v>
      </c>
      <c r="V1911" s="0" t="n">
        <v>94.73</v>
      </c>
      <c r="W1911" s="0" t="n">
        <v>1240109</v>
      </c>
      <c r="X1911" s="0" t="n">
        <v>94.7</v>
      </c>
      <c r="Y1911" s="0" t="n">
        <v>94.71</v>
      </c>
      <c r="Z1911" s="0" t="n">
        <v>107</v>
      </c>
      <c r="AA1911" s="0" t="n">
        <v>15000000</v>
      </c>
      <c r="AB1911" s="0" t="n">
        <v>1894.2</v>
      </c>
      <c r="AC1911" s="0" t="n">
        <v>0</v>
      </c>
      <c r="AD1911" s="0" t="s">
        <v>99</v>
      </c>
      <c r="AE1911" s="0" t="s">
        <v>99</v>
      </c>
      <c r="AH1911" s="0" t="n">
        <v>-100</v>
      </c>
      <c r="AI1911" s="0" t="s">
        <v>2133</v>
      </c>
      <c r="AJ1911" s="0" t="s">
        <v>32112</v>
      </c>
      <c r="AK1911" s="0" t="s">
        <v>31135</v>
      </c>
      <c r="AL1911" s="0" t="s">
        <v>2112</v>
      </c>
    </row>
    <row r="1912" customFormat="false" ht="15" hidden="false" customHeight="false" outlineLevel="0" collapsed="false">
      <c r="A1912" s="0" t="s">
        <v>36280</v>
      </c>
      <c r="B1912" s="0" t="s">
        <v>36281</v>
      </c>
      <c r="C1912" s="0" t="s">
        <v>17955</v>
      </c>
      <c r="D1912" s="0" t="s">
        <v>17955</v>
      </c>
      <c r="E1912" s="0" t="s">
        <v>36282</v>
      </c>
      <c r="F1912" s="0" t="s">
        <v>498</v>
      </c>
      <c r="G1912" s="0" t="n">
        <v>1</v>
      </c>
      <c r="H1912" s="0" t="n">
        <v>1</v>
      </c>
      <c r="I1912" s="0" t="n">
        <v>0.01</v>
      </c>
      <c r="J1912" s="0" t="n">
        <v>1000</v>
      </c>
      <c r="K1912" s="0" t="n">
        <v>0.31</v>
      </c>
      <c r="L1912" s="0" t="n">
        <v>84.26</v>
      </c>
      <c r="M1912" s="0" t="n">
        <v>84.02</v>
      </c>
      <c r="N1912" s="0" t="n">
        <v>83.55</v>
      </c>
      <c r="O1912" s="0" t="n">
        <v>84.26</v>
      </c>
      <c r="P1912" s="0" t="n">
        <v>0</v>
      </c>
      <c r="Q1912" s="0" t="n">
        <v>0</v>
      </c>
      <c r="R1912" s="0" t="n">
        <v>0</v>
      </c>
      <c r="S1912" s="0" t="n">
        <v>83.92</v>
      </c>
      <c r="T1912" s="0" t="n">
        <v>83.78</v>
      </c>
      <c r="U1912" s="0" t="n">
        <v>83.78</v>
      </c>
      <c r="V1912" s="0" t="n">
        <v>84.26</v>
      </c>
      <c r="W1912" s="0" t="n">
        <v>4196</v>
      </c>
      <c r="X1912" s="0" t="n">
        <v>83.96</v>
      </c>
      <c r="Y1912" s="0" t="n">
        <v>84.67</v>
      </c>
      <c r="Z1912" s="0" t="n">
        <v>5</v>
      </c>
      <c r="AA1912" s="0" t="n">
        <v>15000000</v>
      </c>
      <c r="AB1912" s="0" t="n">
        <v>842.6</v>
      </c>
      <c r="AC1912" s="0" t="n">
        <v>0</v>
      </c>
      <c r="AD1912" s="0" t="s">
        <v>99</v>
      </c>
      <c r="AE1912" s="0" t="s">
        <v>99</v>
      </c>
      <c r="AH1912" s="0" t="n">
        <v>-100</v>
      </c>
      <c r="AI1912" s="0" t="s">
        <v>2133</v>
      </c>
      <c r="AJ1912" s="0" t="s">
        <v>32112</v>
      </c>
      <c r="AK1912" s="0" t="s">
        <v>31135</v>
      </c>
      <c r="AL1912" s="0" t="s">
        <v>2112</v>
      </c>
    </row>
    <row r="1913" customFormat="false" ht="15" hidden="false" customHeight="false" outlineLevel="0" collapsed="false">
      <c r="A1913" s="0" t="s">
        <v>36283</v>
      </c>
      <c r="B1913" s="0" t="s">
        <v>36284</v>
      </c>
      <c r="C1913" s="0" t="s">
        <v>36285</v>
      </c>
      <c r="D1913" s="0" t="s">
        <v>36285</v>
      </c>
      <c r="E1913" s="0" t="s">
        <v>36286</v>
      </c>
      <c r="F1913" s="0" t="s">
        <v>498</v>
      </c>
      <c r="G1913" s="0" t="n">
        <v>1</v>
      </c>
      <c r="H1913" s="0" t="n">
        <v>1</v>
      </c>
      <c r="I1913" s="0" t="n">
        <v>0.01</v>
      </c>
      <c r="J1913" s="0" t="n">
        <v>1000</v>
      </c>
      <c r="K1913" s="0" t="n">
        <v>0.22</v>
      </c>
      <c r="L1913" s="0" t="n">
        <v>93.96</v>
      </c>
      <c r="M1913" s="0" t="n">
        <v>93.75</v>
      </c>
      <c r="N1913" s="0" t="n">
        <v>93.29</v>
      </c>
      <c r="O1913" s="0" t="n">
        <v>93.96</v>
      </c>
      <c r="P1913" s="0" t="n">
        <v>0</v>
      </c>
      <c r="Q1913" s="0" t="n">
        <v>0</v>
      </c>
      <c r="R1913" s="0" t="n">
        <v>0</v>
      </c>
      <c r="S1913" s="0" t="n">
        <v>94.05</v>
      </c>
      <c r="T1913" s="0" t="n">
        <v>94.08</v>
      </c>
      <c r="U1913" s="0" t="n">
        <v>93.96</v>
      </c>
      <c r="V1913" s="0" t="n">
        <v>94.08</v>
      </c>
      <c r="W1913" s="0" t="n">
        <v>3762</v>
      </c>
      <c r="X1913" s="0" t="n">
        <v>93.79</v>
      </c>
      <c r="Y1913" s="0" t="n">
        <v>94.08</v>
      </c>
      <c r="Z1913" s="0" t="n">
        <v>2</v>
      </c>
      <c r="AA1913" s="0" t="n">
        <v>15000000</v>
      </c>
      <c r="AB1913" s="0" t="n">
        <v>939.6</v>
      </c>
      <c r="AC1913" s="0" t="n">
        <v>0</v>
      </c>
      <c r="AD1913" s="0" t="s">
        <v>99</v>
      </c>
      <c r="AE1913" s="0" t="s">
        <v>99</v>
      </c>
      <c r="AH1913" s="0" t="n">
        <v>-100</v>
      </c>
      <c r="AI1913" s="0" t="s">
        <v>2133</v>
      </c>
      <c r="AJ1913" s="0" t="s">
        <v>32112</v>
      </c>
      <c r="AK1913" s="0" t="s">
        <v>31135</v>
      </c>
      <c r="AL1913" s="0" t="s">
        <v>2112</v>
      </c>
    </row>
    <row r="1914" customFormat="false" ht="15" hidden="false" customHeight="false" outlineLevel="0" collapsed="false">
      <c r="A1914" s="0" t="s">
        <v>36287</v>
      </c>
      <c r="B1914" s="0" t="s">
        <v>36288</v>
      </c>
      <c r="C1914" s="0" t="s">
        <v>36289</v>
      </c>
      <c r="D1914" s="0" t="s">
        <v>36289</v>
      </c>
      <c r="E1914" s="0" t="s">
        <v>36290</v>
      </c>
      <c r="F1914" s="0" t="s">
        <v>498</v>
      </c>
      <c r="G1914" s="0" t="n">
        <v>1</v>
      </c>
      <c r="H1914" s="0" t="n">
        <v>1</v>
      </c>
      <c r="I1914" s="0" t="n">
        <v>0.01</v>
      </c>
      <c r="J1914" s="0" t="n">
        <v>1000</v>
      </c>
      <c r="K1914" s="0" t="n">
        <v>1.62</v>
      </c>
      <c r="L1914" s="0" t="n">
        <v>92.47</v>
      </c>
      <c r="M1914" s="0" t="n">
        <v>91.1</v>
      </c>
      <c r="N1914" s="0" t="n">
        <v>91.13</v>
      </c>
      <c r="O1914" s="0" t="n">
        <v>92.27</v>
      </c>
      <c r="P1914" s="0" t="n">
        <v>0</v>
      </c>
      <c r="Q1914" s="0" t="n">
        <v>0</v>
      </c>
      <c r="R1914" s="0" t="n">
        <v>0</v>
      </c>
      <c r="S1914" s="0" t="n">
        <v>92.82</v>
      </c>
      <c r="T1914" s="0" t="n">
        <v>90.96</v>
      </c>
      <c r="U1914" s="0" t="n">
        <v>90.95</v>
      </c>
      <c r="V1914" s="0" t="n">
        <v>93</v>
      </c>
      <c r="W1914" s="0" t="n">
        <v>193060</v>
      </c>
      <c r="X1914" s="0" t="n">
        <v>91.64</v>
      </c>
      <c r="Y1914" s="0" t="n">
        <v>92.47</v>
      </c>
      <c r="Z1914" s="0" t="n">
        <v>31</v>
      </c>
      <c r="AA1914" s="0" t="n">
        <v>15000000</v>
      </c>
      <c r="AB1914" s="0" t="n">
        <v>1849.4</v>
      </c>
      <c r="AC1914" s="0" t="n">
        <v>0</v>
      </c>
      <c r="AD1914" s="0" t="s">
        <v>99</v>
      </c>
      <c r="AE1914" s="0" t="s">
        <v>99</v>
      </c>
      <c r="AH1914" s="0" t="n">
        <v>-100</v>
      </c>
      <c r="AI1914" s="0" t="s">
        <v>2133</v>
      </c>
      <c r="AJ1914" s="0" t="s">
        <v>32112</v>
      </c>
      <c r="AK1914" s="0" t="s">
        <v>31135</v>
      </c>
      <c r="AL1914" s="0" t="s">
        <v>2112</v>
      </c>
    </row>
    <row r="1915" customFormat="false" ht="15" hidden="false" customHeight="false" outlineLevel="0" collapsed="false">
      <c r="A1915" s="0" t="s">
        <v>36291</v>
      </c>
      <c r="B1915" s="0" t="s">
        <v>36292</v>
      </c>
      <c r="C1915" s="0" t="s">
        <v>36293</v>
      </c>
      <c r="D1915" s="0" t="s">
        <v>36293</v>
      </c>
      <c r="E1915" s="0" t="s">
        <v>36294</v>
      </c>
      <c r="F1915" s="0" t="s">
        <v>498</v>
      </c>
      <c r="G1915" s="0" t="n">
        <v>3</v>
      </c>
      <c r="H1915" s="0" t="n">
        <v>1</v>
      </c>
      <c r="I1915" s="0" t="n">
        <v>0.01</v>
      </c>
      <c r="J1915" s="0" t="n">
        <v>1000</v>
      </c>
      <c r="K1915" s="0" t="n">
        <v>-0.71</v>
      </c>
      <c r="L1915" s="0" t="n">
        <v>100.88</v>
      </c>
      <c r="M1915" s="0" t="n">
        <v>101.6</v>
      </c>
      <c r="N1915" s="0" t="n">
        <v>100.34</v>
      </c>
      <c r="O1915" s="0" t="n">
        <v>100.88</v>
      </c>
      <c r="P1915" s="0" t="n">
        <v>0</v>
      </c>
      <c r="Q1915" s="0" t="n">
        <v>0</v>
      </c>
      <c r="R1915" s="0" t="n">
        <v>0</v>
      </c>
      <c r="S1915" s="0" t="n">
        <v>100.4</v>
      </c>
      <c r="T1915" s="0" t="n">
        <v>100.67</v>
      </c>
      <c r="U1915" s="0" t="n">
        <v>99.52</v>
      </c>
      <c r="V1915" s="0" t="n">
        <v>100.88</v>
      </c>
      <c r="W1915" s="0" t="n">
        <v>36143</v>
      </c>
      <c r="X1915" s="0" t="n">
        <v>100.22</v>
      </c>
      <c r="Y1915" s="0" t="n">
        <v>100.88</v>
      </c>
      <c r="Z1915" s="0" t="n">
        <v>13</v>
      </c>
      <c r="AA1915" s="0" t="n">
        <v>15000000</v>
      </c>
      <c r="AB1915" s="0" t="n">
        <v>1008.8</v>
      </c>
      <c r="AC1915" s="0" t="n">
        <v>0</v>
      </c>
      <c r="AD1915" s="0" t="s">
        <v>99</v>
      </c>
      <c r="AE1915" s="0" t="s">
        <v>99</v>
      </c>
      <c r="AH1915" s="0" t="n">
        <v>-100</v>
      </c>
      <c r="AI1915" s="0" t="s">
        <v>2133</v>
      </c>
      <c r="AJ1915" s="0" t="s">
        <v>32112</v>
      </c>
      <c r="AK1915" s="0" t="s">
        <v>31135</v>
      </c>
      <c r="AL1915" s="0" t="s">
        <v>2112</v>
      </c>
    </row>
    <row r="1916" customFormat="false" ht="15" hidden="false" customHeight="false" outlineLevel="0" collapsed="false">
      <c r="A1916" s="0" t="s">
        <v>36295</v>
      </c>
      <c r="B1916" s="0" t="s">
        <v>36296</v>
      </c>
      <c r="C1916" s="0" t="s">
        <v>36297</v>
      </c>
      <c r="D1916" s="0" t="s">
        <v>36297</v>
      </c>
      <c r="E1916" s="0" t="s">
        <v>36298</v>
      </c>
      <c r="F1916" s="0" t="s">
        <v>498</v>
      </c>
      <c r="G1916" s="0" t="n">
        <v>3</v>
      </c>
      <c r="H1916" s="0" t="n">
        <v>1</v>
      </c>
      <c r="I1916" s="0" t="n">
        <v>0.01</v>
      </c>
      <c r="J1916" s="0" t="n">
        <v>1000</v>
      </c>
      <c r="K1916" s="0" t="n">
        <v>0</v>
      </c>
      <c r="L1916" s="0" t="n">
        <v>0</v>
      </c>
      <c r="M1916" s="0" t="n">
        <v>0</v>
      </c>
      <c r="N1916" s="0" t="n">
        <v>0</v>
      </c>
      <c r="O1916" s="0" t="n">
        <v>0</v>
      </c>
      <c r="P1916" s="0" t="n">
        <v>0</v>
      </c>
      <c r="Q1916" s="0" t="n">
        <v>0</v>
      </c>
      <c r="R1916" s="0" t="n">
        <v>0</v>
      </c>
      <c r="S1916" s="0" t="n">
        <v>0</v>
      </c>
      <c r="T1916" s="0" t="n">
        <v>0</v>
      </c>
      <c r="U1916" s="0" t="n">
        <v>0</v>
      </c>
      <c r="V1916" s="0" t="n">
        <v>0</v>
      </c>
      <c r="W1916" s="0" t="n">
        <v>0</v>
      </c>
      <c r="X1916" s="0" t="n">
        <v>0</v>
      </c>
      <c r="Y1916" s="0" t="n">
        <v>0</v>
      </c>
      <c r="Z1916" s="0" t="n">
        <v>0</v>
      </c>
      <c r="AA1916" s="0" t="n">
        <v>10000000</v>
      </c>
      <c r="AB1916" s="0" t="n">
        <v>0</v>
      </c>
      <c r="AC1916" s="0" t="n">
        <v>0</v>
      </c>
      <c r="AD1916" s="0" t="s">
        <v>99</v>
      </c>
      <c r="AE1916" s="0" t="s">
        <v>99</v>
      </c>
      <c r="AH1916" s="0" t="n">
        <v>-100</v>
      </c>
      <c r="AI1916" s="0" t="s">
        <v>2133</v>
      </c>
      <c r="AJ1916" s="0" t="s">
        <v>32112</v>
      </c>
      <c r="AK1916" s="0" t="s">
        <v>31135</v>
      </c>
      <c r="AL1916" s="0" t="s">
        <v>2112</v>
      </c>
    </row>
    <row r="1917" customFormat="false" ht="15" hidden="false" customHeight="false" outlineLevel="0" collapsed="false">
      <c r="A1917" s="0" t="s">
        <v>36299</v>
      </c>
      <c r="B1917" s="0" t="s">
        <v>36300</v>
      </c>
      <c r="C1917" s="0" t="s">
        <v>36301</v>
      </c>
      <c r="D1917" s="0" t="s">
        <v>36301</v>
      </c>
      <c r="E1917" s="0" t="s">
        <v>36302</v>
      </c>
      <c r="F1917" s="0" t="s">
        <v>498</v>
      </c>
      <c r="G1917" s="0" t="n">
        <v>2</v>
      </c>
      <c r="H1917" s="0" t="n">
        <v>1</v>
      </c>
      <c r="I1917" s="0" t="n">
        <v>0.01</v>
      </c>
      <c r="J1917" s="0" t="n">
        <v>1000</v>
      </c>
      <c r="K1917" s="0" t="n">
        <v>-1.07</v>
      </c>
      <c r="L1917" s="0" t="n">
        <v>83.5</v>
      </c>
      <c r="M1917" s="0" t="n">
        <v>84.4</v>
      </c>
      <c r="N1917" s="0" t="n">
        <v>85.7</v>
      </c>
      <c r="O1917" s="0" t="n">
        <v>83.5</v>
      </c>
      <c r="P1917" s="0" t="n">
        <v>0</v>
      </c>
      <c r="Q1917" s="0" t="n">
        <v>0</v>
      </c>
      <c r="R1917" s="0" t="n">
        <v>0</v>
      </c>
      <c r="S1917" s="0" t="n">
        <v>83.45</v>
      </c>
      <c r="T1917" s="0" t="n">
        <v>84.35</v>
      </c>
      <c r="U1917" s="0" t="n">
        <v>83.15</v>
      </c>
      <c r="V1917" s="0" t="n">
        <v>84.35</v>
      </c>
      <c r="W1917" s="0" t="n">
        <v>205277</v>
      </c>
      <c r="X1917" s="0" t="n">
        <v>83.17</v>
      </c>
      <c r="Y1917" s="0" t="n">
        <v>83.5</v>
      </c>
      <c r="Z1917" s="0" t="n">
        <v>27</v>
      </c>
      <c r="AA1917" s="0" t="n">
        <v>20000000</v>
      </c>
      <c r="AB1917" s="0" t="n">
        <v>3340</v>
      </c>
      <c r="AC1917" s="0" t="n">
        <v>0</v>
      </c>
      <c r="AD1917" s="0" t="s">
        <v>99</v>
      </c>
      <c r="AE1917" s="0" t="s">
        <v>99</v>
      </c>
      <c r="AH1917" s="0" t="n">
        <v>-100</v>
      </c>
      <c r="AI1917" s="0" t="s">
        <v>2133</v>
      </c>
      <c r="AJ1917" s="0" t="s">
        <v>32112</v>
      </c>
      <c r="AK1917" s="0" t="s">
        <v>31135</v>
      </c>
      <c r="AL1917" s="0" t="s">
        <v>2112</v>
      </c>
    </row>
    <row r="1918" customFormat="false" ht="15" hidden="false" customHeight="false" outlineLevel="0" collapsed="false">
      <c r="A1918" s="0" t="s">
        <v>36303</v>
      </c>
      <c r="B1918" s="0" t="s">
        <v>36304</v>
      </c>
      <c r="C1918" s="0" t="s">
        <v>36305</v>
      </c>
      <c r="D1918" s="0" t="s">
        <v>36305</v>
      </c>
      <c r="E1918" s="0" t="s">
        <v>36306</v>
      </c>
      <c r="F1918" s="0" t="s">
        <v>498</v>
      </c>
      <c r="G1918" s="0" t="n">
        <v>3</v>
      </c>
      <c r="H1918" s="0" t="n">
        <v>1</v>
      </c>
      <c r="I1918" s="0" t="n">
        <v>0.01</v>
      </c>
      <c r="J1918" s="0" t="n">
        <v>1000</v>
      </c>
      <c r="K1918" s="0" t="n">
        <v>0</v>
      </c>
      <c r="L1918" s="0" t="n">
        <v>0</v>
      </c>
      <c r="M1918" s="0" t="n">
        <v>102.75</v>
      </c>
      <c r="N1918" s="0" t="n">
        <v>0</v>
      </c>
      <c r="O1918" s="0" t="n">
        <v>102.75</v>
      </c>
      <c r="P1918" s="0" t="n">
        <v>0</v>
      </c>
      <c r="Q1918" s="0" t="n">
        <v>0</v>
      </c>
      <c r="R1918" s="0" t="n">
        <v>0</v>
      </c>
      <c r="S1918" s="0" t="n">
        <v>0</v>
      </c>
      <c r="T1918" s="0" t="n">
        <v>0</v>
      </c>
      <c r="U1918" s="0" t="n">
        <v>0</v>
      </c>
      <c r="V1918" s="0" t="n">
        <v>0</v>
      </c>
      <c r="W1918" s="0" t="n">
        <v>0</v>
      </c>
      <c r="X1918" s="0" t="n">
        <v>0</v>
      </c>
      <c r="Y1918" s="0" t="n">
        <v>0</v>
      </c>
      <c r="Z1918" s="0" t="n">
        <v>0</v>
      </c>
      <c r="AA1918" s="0" t="n">
        <v>15000000</v>
      </c>
      <c r="AB1918" s="0" t="n">
        <v>0</v>
      </c>
      <c r="AC1918" s="0" t="n">
        <v>0</v>
      </c>
      <c r="AD1918" s="0" t="s">
        <v>99</v>
      </c>
      <c r="AE1918" s="0" t="s">
        <v>99</v>
      </c>
      <c r="AH1918" s="0" t="n">
        <v>-100</v>
      </c>
      <c r="AI1918" s="0" t="s">
        <v>2133</v>
      </c>
      <c r="AJ1918" s="0" t="s">
        <v>32112</v>
      </c>
      <c r="AK1918" s="0" t="s">
        <v>31135</v>
      </c>
      <c r="AL1918" s="0" t="s">
        <v>2112</v>
      </c>
    </row>
    <row r="1919" customFormat="false" ht="15" hidden="false" customHeight="false" outlineLevel="0" collapsed="false">
      <c r="A1919" s="0" t="s">
        <v>36307</v>
      </c>
      <c r="B1919" s="0" t="s">
        <v>36308</v>
      </c>
      <c r="C1919" s="0" t="s">
        <v>36309</v>
      </c>
      <c r="D1919" s="0" t="s">
        <v>36309</v>
      </c>
      <c r="E1919" s="0" t="s">
        <v>36310</v>
      </c>
      <c r="F1919" s="0" t="s">
        <v>498</v>
      </c>
      <c r="G1919" s="0" t="n">
        <v>3</v>
      </c>
      <c r="H1919" s="0" t="n">
        <v>1</v>
      </c>
      <c r="I1919" s="0" t="n">
        <v>0.01</v>
      </c>
      <c r="J1919" s="0" t="n">
        <v>1000</v>
      </c>
      <c r="K1919" s="0" t="n">
        <v>0</v>
      </c>
      <c r="L1919" s="0" t="n">
        <v>75.53</v>
      </c>
      <c r="M1919" s="0" t="n">
        <v>75.26</v>
      </c>
      <c r="N1919" s="0" t="n">
        <v>78.41</v>
      </c>
      <c r="O1919" s="0" t="n">
        <v>75.5</v>
      </c>
      <c r="P1919" s="0" t="n">
        <v>0</v>
      </c>
      <c r="Q1919" s="0" t="n">
        <v>0</v>
      </c>
      <c r="R1919" s="0" t="n">
        <v>0</v>
      </c>
      <c r="S1919" s="0" t="n">
        <v>75.15</v>
      </c>
      <c r="T1919" s="0" t="n">
        <v>74.61</v>
      </c>
      <c r="U1919" s="0" t="n">
        <v>74.22</v>
      </c>
      <c r="V1919" s="0" t="n">
        <v>75.65</v>
      </c>
      <c r="W1919" s="0" t="n">
        <v>4509</v>
      </c>
      <c r="X1919" s="0" t="n">
        <v>74.73</v>
      </c>
      <c r="Y1919" s="0" t="n">
        <v>75.65</v>
      </c>
      <c r="Z1919" s="0" t="n">
        <v>6</v>
      </c>
      <c r="AA1919" s="0" t="n">
        <v>15000000</v>
      </c>
      <c r="AB1919" s="0" t="n">
        <v>755.3</v>
      </c>
      <c r="AC1919" s="0" t="n">
        <v>0</v>
      </c>
      <c r="AD1919" s="0" t="s">
        <v>99</v>
      </c>
      <c r="AE1919" s="0" t="s">
        <v>99</v>
      </c>
      <c r="AH1919" s="0" t="n">
        <v>-100</v>
      </c>
      <c r="AI1919" s="0" t="s">
        <v>2133</v>
      </c>
      <c r="AJ1919" s="0" t="s">
        <v>32112</v>
      </c>
      <c r="AK1919" s="0" t="s">
        <v>31135</v>
      </c>
      <c r="AL1919" s="0" t="s">
        <v>2112</v>
      </c>
    </row>
    <row r="1920" customFormat="false" ht="15" hidden="false" customHeight="false" outlineLevel="0" collapsed="false">
      <c r="A1920" s="0" t="s">
        <v>36311</v>
      </c>
      <c r="B1920" s="0" t="s">
        <v>36312</v>
      </c>
      <c r="C1920" s="0" t="s">
        <v>36313</v>
      </c>
      <c r="D1920" s="0" t="s">
        <v>36313</v>
      </c>
      <c r="E1920" s="0" t="s">
        <v>36314</v>
      </c>
      <c r="F1920" s="0" t="s">
        <v>1987</v>
      </c>
      <c r="G1920" s="0" t="n">
        <v>2</v>
      </c>
      <c r="H1920" s="0" t="n">
        <v>1</v>
      </c>
      <c r="I1920" s="0" t="n">
        <v>0.01</v>
      </c>
      <c r="J1920" s="0" t="n">
        <v>1000</v>
      </c>
      <c r="K1920" s="0" t="n">
        <v>0.15</v>
      </c>
      <c r="L1920" s="0" t="n">
        <v>99.4</v>
      </c>
      <c r="M1920" s="0" t="n">
        <v>99.24</v>
      </c>
      <c r="N1920" s="0" t="n">
        <v>99.12</v>
      </c>
      <c r="O1920" s="0" t="n">
        <v>99.4</v>
      </c>
      <c r="P1920" s="0" t="n">
        <v>0</v>
      </c>
      <c r="Q1920" s="0" t="n">
        <v>0</v>
      </c>
      <c r="R1920" s="0" t="n">
        <v>0</v>
      </c>
      <c r="S1920" s="0" t="n">
        <v>99.36</v>
      </c>
      <c r="T1920" s="0" t="n">
        <v>99.39</v>
      </c>
      <c r="U1920" s="0" t="n">
        <v>99.12</v>
      </c>
      <c r="V1920" s="0" t="n">
        <v>99.79</v>
      </c>
      <c r="W1920" s="0" t="n">
        <v>1071137</v>
      </c>
      <c r="X1920" s="0" t="n">
        <v>99.36</v>
      </c>
      <c r="Y1920" s="0" t="n">
        <v>99.4</v>
      </c>
      <c r="Z1920" s="0" t="n">
        <v>47</v>
      </c>
      <c r="AA1920" s="0" t="n">
        <v>15000000</v>
      </c>
      <c r="AB1920" s="0" t="n">
        <v>994</v>
      </c>
      <c r="AC1920" s="0" t="n">
        <v>0</v>
      </c>
      <c r="AD1920" s="0" t="s">
        <v>99</v>
      </c>
      <c r="AE1920" s="0" t="s">
        <v>99</v>
      </c>
      <c r="AH1920" s="0" t="n">
        <v>-100</v>
      </c>
      <c r="AI1920" s="0" t="s">
        <v>2133</v>
      </c>
      <c r="AJ1920" s="0" t="s">
        <v>32112</v>
      </c>
      <c r="AK1920" s="0" t="s">
        <v>31143</v>
      </c>
      <c r="AL1920" s="0" t="s">
        <v>2112</v>
      </c>
    </row>
    <row r="1921" customFormat="false" ht="15" hidden="false" customHeight="false" outlineLevel="0" collapsed="false">
      <c r="A1921" s="0" t="s">
        <v>36315</v>
      </c>
      <c r="B1921" s="0" t="s">
        <v>36316</v>
      </c>
      <c r="C1921" s="0" t="s">
        <v>22497</v>
      </c>
      <c r="D1921" s="0" t="s">
        <v>22497</v>
      </c>
      <c r="E1921" s="0" t="s">
        <v>22499</v>
      </c>
      <c r="F1921" s="0" t="s">
        <v>1987</v>
      </c>
      <c r="G1921" s="0" t="n">
        <v>2</v>
      </c>
      <c r="H1921" s="0" t="n">
        <v>1</v>
      </c>
      <c r="I1921" s="0" t="n">
        <v>0.01</v>
      </c>
      <c r="J1921" s="0" t="n">
        <v>1000</v>
      </c>
      <c r="K1921" s="0" t="n">
        <v>0.02</v>
      </c>
      <c r="L1921" s="0" t="n">
        <v>97.75</v>
      </c>
      <c r="M1921" s="0" t="n">
        <v>97.71</v>
      </c>
      <c r="N1921" s="0" t="n">
        <v>97.07</v>
      </c>
      <c r="O1921" s="0" t="n">
        <v>97.74</v>
      </c>
      <c r="P1921" s="0" t="n">
        <v>0</v>
      </c>
      <c r="Q1921" s="0" t="n">
        <v>0</v>
      </c>
      <c r="R1921" s="0" t="n">
        <v>0</v>
      </c>
      <c r="S1921" s="0" t="n">
        <v>97.4</v>
      </c>
      <c r="T1921" s="0" t="n">
        <v>97.28</v>
      </c>
      <c r="U1921" s="0" t="n">
        <v>97.05</v>
      </c>
      <c r="V1921" s="0" t="n">
        <v>97.8</v>
      </c>
      <c r="W1921" s="0" t="n">
        <v>200644</v>
      </c>
      <c r="X1921" s="0" t="n">
        <v>97.28</v>
      </c>
      <c r="Y1921" s="0" t="n">
        <v>97.74</v>
      </c>
      <c r="Z1921" s="0" t="n">
        <v>32</v>
      </c>
      <c r="AA1921" s="0" t="n">
        <v>20000000</v>
      </c>
      <c r="AB1921" s="0" t="n">
        <v>32257.5</v>
      </c>
      <c r="AC1921" s="0" t="n">
        <v>0</v>
      </c>
      <c r="AD1921" s="0" t="s">
        <v>99</v>
      </c>
      <c r="AE1921" s="0" t="s">
        <v>99</v>
      </c>
      <c r="AH1921" s="0" t="n">
        <v>-100</v>
      </c>
      <c r="AI1921" s="0" t="s">
        <v>2133</v>
      </c>
      <c r="AJ1921" s="0" t="s">
        <v>32112</v>
      </c>
      <c r="AK1921" s="0" t="s">
        <v>31143</v>
      </c>
      <c r="AL1921" s="0" t="s">
        <v>2112</v>
      </c>
    </row>
    <row r="1922" customFormat="false" ht="15" hidden="false" customHeight="false" outlineLevel="0" collapsed="false">
      <c r="A1922" s="0" t="s">
        <v>36317</v>
      </c>
      <c r="B1922" s="0" t="s">
        <v>36318</v>
      </c>
      <c r="C1922" s="0" t="s">
        <v>25357</v>
      </c>
      <c r="D1922" s="0" t="s">
        <v>25357</v>
      </c>
      <c r="E1922" s="0" t="s">
        <v>36319</v>
      </c>
      <c r="F1922" s="0" t="s">
        <v>1987</v>
      </c>
      <c r="G1922" s="0" t="n">
        <v>2</v>
      </c>
      <c r="H1922" s="0" t="n">
        <v>1</v>
      </c>
      <c r="I1922" s="0" t="n">
        <v>0.01</v>
      </c>
      <c r="J1922" s="0" t="n">
        <v>1000</v>
      </c>
      <c r="K1922" s="0" t="n">
        <v>0.1</v>
      </c>
      <c r="L1922" s="0" t="n">
        <v>100.01</v>
      </c>
      <c r="M1922" s="0" t="n">
        <v>99.91</v>
      </c>
      <c r="N1922" s="0" t="n">
        <v>99.91</v>
      </c>
      <c r="O1922" s="0" t="n">
        <v>100.01</v>
      </c>
      <c r="P1922" s="0" t="n">
        <v>0</v>
      </c>
      <c r="Q1922" s="0" t="n">
        <v>0</v>
      </c>
      <c r="R1922" s="0" t="n">
        <v>0</v>
      </c>
      <c r="S1922" s="0" t="n">
        <v>100.09</v>
      </c>
      <c r="T1922" s="0" t="n">
        <v>100.39</v>
      </c>
      <c r="U1922" s="0" t="n">
        <v>99.92</v>
      </c>
      <c r="V1922" s="0" t="n">
        <v>100.39</v>
      </c>
      <c r="W1922" s="0" t="n">
        <v>108096</v>
      </c>
      <c r="X1922" s="0" t="n">
        <v>100</v>
      </c>
      <c r="Y1922" s="0" t="n">
        <v>100.14</v>
      </c>
      <c r="Z1922" s="0" t="n">
        <v>21</v>
      </c>
      <c r="AA1922" s="0" t="n">
        <v>15000000</v>
      </c>
      <c r="AB1922" s="0" t="n">
        <v>1000.1</v>
      </c>
      <c r="AC1922" s="0" t="n">
        <v>0</v>
      </c>
      <c r="AD1922" s="0" t="s">
        <v>99</v>
      </c>
      <c r="AE1922" s="0" t="s">
        <v>99</v>
      </c>
      <c r="AH1922" s="0" t="n">
        <v>-100</v>
      </c>
      <c r="AI1922" s="0" t="s">
        <v>2133</v>
      </c>
      <c r="AJ1922" s="0" t="s">
        <v>32112</v>
      </c>
      <c r="AK1922" s="0" t="s">
        <v>31143</v>
      </c>
      <c r="AL1922" s="0" t="s">
        <v>2112</v>
      </c>
    </row>
    <row r="1923" customFormat="false" ht="15" hidden="false" customHeight="false" outlineLevel="0" collapsed="false">
      <c r="A1923" s="0" t="s">
        <v>36320</v>
      </c>
      <c r="B1923" s="0" t="s">
        <v>36321</v>
      </c>
      <c r="C1923" s="0" t="s">
        <v>23181</v>
      </c>
      <c r="D1923" s="0" t="s">
        <v>23181</v>
      </c>
      <c r="E1923" s="0" t="s">
        <v>36322</v>
      </c>
      <c r="F1923" s="0" t="s">
        <v>1987</v>
      </c>
      <c r="G1923" s="0" t="n">
        <v>1</v>
      </c>
      <c r="H1923" s="0" t="n">
        <v>1</v>
      </c>
      <c r="I1923" s="0" t="n">
        <v>0.01</v>
      </c>
      <c r="J1923" s="0" t="n">
        <v>1000</v>
      </c>
      <c r="K1923" s="0" t="n">
        <v>1.34</v>
      </c>
      <c r="L1923" s="0" t="n">
        <v>85</v>
      </c>
      <c r="M1923" s="0" t="n">
        <v>83.88</v>
      </c>
      <c r="N1923" s="0" t="n">
        <v>83.51</v>
      </c>
      <c r="O1923" s="0" t="n">
        <v>85</v>
      </c>
      <c r="P1923" s="0" t="n">
        <v>0</v>
      </c>
      <c r="Q1923" s="0" t="n">
        <v>0</v>
      </c>
      <c r="R1923" s="0" t="n">
        <v>0</v>
      </c>
      <c r="S1923" s="0" t="n">
        <v>84.68</v>
      </c>
      <c r="T1923" s="0" t="n">
        <v>83.88</v>
      </c>
      <c r="U1923" s="0" t="n">
        <v>83.86</v>
      </c>
      <c r="V1923" s="0" t="n">
        <v>85</v>
      </c>
      <c r="W1923" s="0" t="n">
        <v>99924</v>
      </c>
      <c r="X1923" s="0" t="n">
        <v>84.53</v>
      </c>
      <c r="Y1923" s="0" t="n">
        <v>85</v>
      </c>
      <c r="Z1923" s="0" t="n">
        <v>32</v>
      </c>
      <c r="AA1923" s="0" t="n">
        <v>10000000</v>
      </c>
      <c r="AB1923" s="0" t="n">
        <v>7650</v>
      </c>
      <c r="AC1923" s="0" t="n">
        <v>0</v>
      </c>
      <c r="AD1923" s="0" t="s">
        <v>99</v>
      </c>
      <c r="AE1923" s="0" t="s">
        <v>99</v>
      </c>
      <c r="AH1923" s="0" t="n">
        <v>8</v>
      </c>
      <c r="AI1923" s="0" t="s">
        <v>2133</v>
      </c>
      <c r="AJ1923" s="0" t="s">
        <v>32112</v>
      </c>
      <c r="AK1923" s="0" t="s">
        <v>31143</v>
      </c>
      <c r="AL1923" s="0" t="s">
        <v>2112</v>
      </c>
    </row>
    <row r="1924" customFormat="false" ht="15" hidden="false" customHeight="false" outlineLevel="0" collapsed="false">
      <c r="A1924" s="0" t="s">
        <v>36323</v>
      </c>
      <c r="B1924" s="0" t="s">
        <v>36324</v>
      </c>
      <c r="C1924" s="0" t="s">
        <v>36325</v>
      </c>
      <c r="D1924" s="0" t="s">
        <v>36325</v>
      </c>
      <c r="E1924" s="0" t="s">
        <v>36326</v>
      </c>
      <c r="F1924" s="0" t="s">
        <v>1987</v>
      </c>
      <c r="G1924" s="0" t="n">
        <v>3</v>
      </c>
      <c r="H1924" s="0" t="n">
        <v>1</v>
      </c>
      <c r="I1924" s="0" t="n">
        <v>0.01</v>
      </c>
      <c r="J1924" s="0" t="n">
        <v>1000</v>
      </c>
      <c r="K1924" s="0" t="n">
        <v>0</v>
      </c>
      <c r="L1924" s="0" t="n">
        <v>0</v>
      </c>
      <c r="M1924" s="0" t="n">
        <v>0</v>
      </c>
      <c r="N1924" s="0" t="n">
        <v>0</v>
      </c>
      <c r="O1924" s="0" t="n">
        <v>0</v>
      </c>
      <c r="P1924" s="0" t="n">
        <v>0</v>
      </c>
      <c r="Q1924" s="0" t="n">
        <v>0</v>
      </c>
      <c r="R1924" s="0" t="n">
        <v>0</v>
      </c>
      <c r="S1924" s="0" t="n">
        <v>0</v>
      </c>
      <c r="T1924" s="0" t="n">
        <v>0</v>
      </c>
      <c r="U1924" s="0" t="n">
        <v>0</v>
      </c>
      <c r="V1924" s="0" t="n">
        <v>0</v>
      </c>
      <c r="W1924" s="0" t="n">
        <v>0</v>
      </c>
      <c r="X1924" s="0" t="n">
        <v>0</v>
      </c>
      <c r="Y1924" s="0" t="n">
        <v>0</v>
      </c>
      <c r="Z1924" s="0" t="n">
        <v>0</v>
      </c>
      <c r="AA1924" s="0" t="n">
        <v>15000000</v>
      </c>
      <c r="AB1924" s="0" t="n">
        <v>0</v>
      </c>
      <c r="AC1924" s="0" t="n">
        <v>0</v>
      </c>
      <c r="AD1924" s="0" t="s">
        <v>99</v>
      </c>
      <c r="AE1924" s="0" t="s">
        <v>99</v>
      </c>
      <c r="AH1924" s="0" t="n">
        <v>8</v>
      </c>
      <c r="AI1924" s="0" t="s">
        <v>2133</v>
      </c>
      <c r="AJ1924" s="0" t="s">
        <v>32112</v>
      </c>
      <c r="AK1924" s="0" t="s">
        <v>31143</v>
      </c>
      <c r="AL1924" s="0" t="s">
        <v>2112</v>
      </c>
    </row>
    <row r="1925" customFormat="false" ht="15" hidden="false" customHeight="false" outlineLevel="0" collapsed="false">
      <c r="A1925" s="0" t="s">
        <v>36327</v>
      </c>
      <c r="B1925" s="0" t="s">
        <v>36328</v>
      </c>
      <c r="C1925" s="0" t="s">
        <v>36329</v>
      </c>
      <c r="D1925" s="0" t="s">
        <v>36329</v>
      </c>
      <c r="E1925" s="0" t="s">
        <v>36330</v>
      </c>
      <c r="F1925" s="0" t="s">
        <v>1987</v>
      </c>
      <c r="G1925" s="0" t="n">
        <v>3</v>
      </c>
      <c r="H1925" s="0" t="n">
        <v>1</v>
      </c>
      <c r="I1925" s="0" t="n">
        <v>0.01</v>
      </c>
      <c r="J1925" s="0" t="n">
        <v>1000</v>
      </c>
      <c r="K1925" s="0" t="n">
        <v>0</v>
      </c>
      <c r="L1925" s="0" t="n">
        <v>0</v>
      </c>
      <c r="M1925" s="0" t="n">
        <v>0</v>
      </c>
      <c r="N1925" s="0" t="n">
        <v>0</v>
      </c>
      <c r="O1925" s="0" t="n">
        <v>0</v>
      </c>
      <c r="P1925" s="0" t="n">
        <v>0</v>
      </c>
      <c r="Q1925" s="0" t="n">
        <v>0</v>
      </c>
      <c r="R1925" s="0" t="n">
        <v>0</v>
      </c>
      <c r="S1925" s="0" t="n">
        <v>0</v>
      </c>
      <c r="T1925" s="0" t="n">
        <v>0</v>
      </c>
      <c r="U1925" s="0" t="n">
        <v>0</v>
      </c>
      <c r="V1925" s="0" t="n">
        <v>0</v>
      </c>
      <c r="W1925" s="0" t="n">
        <v>0</v>
      </c>
      <c r="X1925" s="0" t="n">
        <v>0</v>
      </c>
      <c r="Y1925" s="0" t="n">
        <v>0</v>
      </c>
      <c r="Z1925" s="0" t="n">
        <v>0</v>
      </c>
      <c r="AA1925" s="0" t="n">
        <v>15000000</v>
      </c>
      <c r="AB1925" s="0" t="n">
        <v>0</v>
      </c>
      <c r="AC1925" s="0" t="n">
        <v>0</v>
      </c>
      <c r="AD1925" s="0" t="s">
        <v>99</v>
      </c>
      <c r="AE1925" s="0" t="s">
        <v>99</v>
      </c>
      <c r="AH1925" s="0" t="n">
        <v>8</v>
      </c>
      <c r="AI1925" s="0" t="s">
        <v>2133</v>
      </c>
      <c r="AJ1925" s="0" t="s">
        <v>32112</v>
      </c>
      <c r="AK1925" s="0" t="s">
        <v>31143</v>
      </c>
      <c r="AL1925" s="0" t="s">
        <v>2112</v>
      </c>
    </row>
    <row r="1926" customFormat="false" ht="15" hidden="false" customHeight="false" outlineLevel="0" collapsed="false">
      <c r="A1926" s="0" t="s">
        <v>36331</v>
      </c>
      <c r="B1926" s="0" t="s">
        <v>36332</v>
      </c>
      <c r="C1926" s="0" t="s">
        <v>36333</v>
      </c>
      <c r="D1926" s="0" t="s">
        <v>36333</v>
      </c>
      <c r="E1926" s="0" t="s">
        <v>36334</v>
      </c>
      <c r="F1926" s="0" t="s">
        <v>1987</v>
      </c>
      <c r="G1926" s="0" t="n">
        <v>3</v>
      </c>
      <c r="H1926" s="0" t="n">
        <v>1</v>
      </c>
      <c r="I1926" s="0" t="n">
        <v>0.01</v>
      </c>
      <c r="J1926" s="0" t="n">
        <v>1000</v>
      </c>
      <c r="K1926" s="0" t="n">
        <v>0</v>
      </c>
      <c r="L1926" s="0" t="n">
        <v>0</v>
      </c>
      <c r="M1926" s="0" t="n">
        <v>0</v>
      </c>
      <c r="N1926" s="0" t="n">
        <v>0</v>
      </c>
      <c r="O1926" s="0" t="n">
        <v>0</v>
      </c>
      <c r="P1926" s="0" t="n">
        <v>0</v>
      </c>
      <c r="Q1926" s="0" t="n">
        <v>0</v>
      </c>
      <c r="R1926" s="0" t="n">
        <v>0</v>
      </c>
      <c r="S1926" s="0" t="n">
        <v>0</v>
      </c>
      <c r="T1926" s="0" t="n">
        <v>0</v>
      </c>
      <c r="U1926" s="0" t="n">
        <v>0</v>
      </c>
      <c r="V1926" s="0" t="n">
        <v>0</v>
      </c>
      <c r="W1926" s="0" t="n">
        <v>0</v>
      </c>
      <c r="X1926" s="0" t="n">
        <v>0</v>
      </c>
      <c r="Y1926" s="0" t="n">
        <v>0</v>
      </c>
      <c r="Z1926" s="0" t="n">
        <v>0</v>
      </c>
      <c r="AA1926" s="0" t="n">
        <v>15000000</v>
      </c>
      <c r="AB1926" s="0" t="n">
        <v>0</v>
      </c>
      <c r="AC1926" s="0" t="n">
        <v>0</v>
      </c>
      <c r="AD1926" s="0" t="s">
        <v>99</v>
      </c>
      <c r="AE1926" s="0" t="s">
        <v>99</v>
      </c>
      <c r="AH1926" s="0" t="n">
        <v>8</v>
      </c>
      <c r="AI1926" s="0" t="s">
        <v>2133</v>
      </c>
      <c r="AJ1926" s="0" t="s">
        <v>32112</v>
      </c>
      <c r="AK1926" s="0" t="s">
        <v>31143</v>
      </c>
      <c r="AL1926" s="0" t="s">
        <v>2112</v>
      </c>
    </row>
    <row r="1927" customFormat="false" ht="15" hidden="false" customHeight="false" outlineLevel="0" collapsed="false">
      <c r="A1927" s="0" t="s">
        <v>36335</v>
      </c>
      <c r="B1927" s="0" t="s">
        <v>36336</v>
      </c>
      <c r="C1927" s="0" t="s">
        <v>22863</v>
      </c>
      <c r="D1927" s="0" t="s">
        <v>22863</v>
      </c>
      <c r="E1927" s="0" t="s">
        <v>36337</v>
      </c>
      <c r="F1927" s="0" t="s">
        <v>1987</v>
      </c>
      <c r="G1927" s="0" t="n">
        <v>3</v>
      </c>
      <c r="H1927" s="0" t="n">
        <v>1</v>
      </c>
      <c r="I1927" s="0" t="n">
        <v>0.01</v>
      </c>
      <c r="J1927" s="0" t="n">
        <v>1000</v>
      </c>
      <c r="K1927" s="0" t="n">
        <v>0.22</v>
      </c>
      <c r="L1927" s="0" t="n">
        <v>100.22</v>
      </c>
      <c r="M1927" s="0" t="n">
        <v>100</v>
      </c>
      <c r="N1927" s="0" t="n">
        <v>100.01</v>
      </c>
      <c r="O1927" s="0" t="n">
        <v>100.22</v>
      </c>
      <c r="P1927" s="0" t="n">
        <v>0</v>
      </c>
      <c r="Q1927" s="0" t="n">
        <v>0</v>
      </c>
      <c r="R1927" s="0" t="n">
        <v>0</v>
      </c>
      <c r="S1927" s="0" t="n">
        <v>100.16</v>
      </c>
      <c r="T1927" s="0" t="n">
        <v>101</v>
      </c>
      <c r="U1927" s="0" t="n">
        <v>99.91</v>
      </c>
      <c r="V1927" s="0" t="n">
        <v>101</v>
      </c>
      <c r="W1927" s="0" t="n">
        <v>61028437</v>
      </c>
      <c r="X1927" s="0" t="n">
        <v>100.13</v>
      </c>
      <c r="Y1927" s="0" t="n">
        <v>100.22</v>
      </c>
      <c r="Z1927" s="0" t="n">
        <v>65</v>
      </c>
      <c r="AA1927" s="0" t="n">
        <v>15000000</v>
      </c>
      <c r="AB1927" s="0" t="n">
        <v>4124053</v>
      </c>
      <c r="AC1927" s="0" t="n">
        <v>0</v>
      </c>
      <c r="AD1927" s="0" t="s">
        <v>99</v>
      </c>
      <c r="AE1927" s="0" t="s">
        <v>99</v>
      </c>
      <c r="AH1927" s="0" t="n">
        <v>-100</v>
      </c>
      <c r="AI1927" s="0" t="s">
        <v>2133</v>
      </c>
      <c r="AJ1927" s="0" t="s">
        <v>32112</v>
      </c>
      <c r="AK1927" s="0" t="s">
        <v>31143</v>
      </c>
      <c r="AL1927" s="0" t="s">
        <v>2112</v>
      </c>
    </row>
    <row r="1928" customFormat="false" ht="15" hidden="false" customHeight="false" outlineLevel="0" collapsed="false">
      <c r="A1928" s="0" t="s">
        <v>36338</v>
      </c>
      <c r="B1928" s="0" t="s">
        <v>36339</v>
      </c>
      <c r="C1928" s="0" t="s">
        <v>36340</v>
      </c>
      <c r="D1928" s="0" t="s">
        <v>36340</v>
      </c>
      <c r="E1928" s="0" t="s">
        <v>36341</v>
      </c>
      <c r="F1928" s="0" t="s">
        <v>1987</v>
      </c>
      <c r="G1928" s="0" t="n">
        <v>3</v>
      </c>
      <c r="H1928" s="0" t="n">
        <v>1</v>
      </c>
      <c r="I1928" s="0" t="n">
        <v>0.01</v>
      </c>
      <c r="J1928" s="0" t="n">
        <v>1000</v>
      </c>
      <c r="K1928" s="0" t="n">
        <v>0</v>
      </c>
      <c r="L1928" s="0" t="n">
        <v>0</v>
      </c>
      <c r="M1928" s="0" t="n">
        <v>0</v>
      </c>
      <c r="N1928" s="0" t="n">
        <v>0</v>
      </c>
      <c r="O1928" s="0" t="n">
        <v>0</v>
      </c>
      <c r="P1928" s="0" t="n">
        <v>0</v>
      </c>
      <c r="Q1928" s="0" t="n">
        <v>0</v>
      </c>
      <c r="R1928" s="0" t="n">
        <v>0</v>
      </c>
      <c r="S1928" s="0" t="n">
        <v>0</v>
      </c>
      <c r="T1928" s="0" t="n">
        <v>0</v>
      </c>
      <c r="U1928" s="0" t="n">
        <v>0</v>
      </c>
      <c r="V1928" s="0" t="n">
        <v>0</v>
      </c>
      <c r="W1928" s="0" t="n">
        <v>0</v>
      </c>
      <c r="X1928" s="0" t="n">
        <v>0</v>
      </c>
      <c r="Y1928" s="0" t="n">
        <v>0</v>
      </c>
      <c r="Z1928" s="0" t="n">
        <v>0</v>
      </c>
      <c r="AA1928" s="0" t="n">
        <v>15000000</v>
      </c>
      <c r="AB1928" s="0" t="n">
        <v>0</v>
      </c>
      <c r="AC1928" s="0" t="n">
        <v>0</v>
      </c>
      <c r="AD1928" s="0" t="s">
        <v>99</v>
      </c>
      <c r="AE1928" s="0" t="s">
        <v>99</v>
      </c>
      <c r="AH1928" s="0" t="n">
        <v>-100</v>
      </c>
      <c r="AI1928" s="0" t="s">
        <v>2133</v>
      </c>
      <c r="AJ1928" s="0" t="s">
        <v>32112</v>
      </c>
      <c r="AK1928" s="0" t="s">
        <v>31143</v>
      </c>
      <c r="AL1928" s="0" t="s">
        <v>2112</v>
      </c>
    </row>
    <row r="1929" customFormat="false" ht="15" hidden="false" customHeight="false" outlineLevel="0" collapsed="false">
      <c r="A1929" s="0" t="s">
        <v>36342</v>
      </c>
      <c r="B1929" s="0" t="s">
        <v>36343</v>
      </c>
      <c r="C1929" s="0" t="s">
        <v>18755</v>
      </c>
      <c r="D1929" s="0" t="s">
        <v>18755</v>
      </c>
      <c r="E1929" s="0" t="s">
        <v>36344</v>
      </c>
      <c r="F1929" s="0" t="s">
        <v>1987</v>
      </c>
      <c r="G1929" s="0" t="n">
        <v>3</v>
      </c>
      <c r="H1929" s="0" t="n">
        <v>1</v>
      </c>
      <c r="I1929" s="0" t="n">
        <v>0.01</v>
      </c>
      <c r="J1929" s="0" t="n">
        <v>100000</v>
      </c>
      <c r="K1929" s="0" t="n">
        <v>0</v>
      </c>
      <c r="L1929" s="0" t="n">
        <v>89</v>
      </c>
      <c r="M1929" s="0" t="n">
        <v>89</v>
      </c>
      <c r="N1929" s="0" t="n">
        <v>89</v>
      </c>
      <c r="O1929" s="0" t="n">
        <v>89</v>
      </c>
      <c r="P1929" s="0" t="n">
        <v>0</v>
      </c>
      <c r="Q1929" s="0" t="n">
        <v>0</v>
      </c>
      <c r="R1929" s="0" t="n">
        <v>0</v>
      </c>
      <c r="S1929" s="0" t="n">
        <v>89.04</v>
      </c>
      <c r="T1929" s="0" t="n">
        <v>89.5</v>
      </c>
      <c r="U1929" s="0" t="n">
        <v>89</v>
      </c>
      <c r="V1929" s="0" t="n">
        <v>89.5</v>
      </c>
      <c r="W1929" s="0" t="n">
        <v>5075500</v>
      </c>
      <c r="X1929" s="0" t="n">
        <v>88.99</v>
      </c>
      <c r="Y1929" s="0" t="n">
        <v>89</v>
      </c>
      <c r="Z1929" s="0" t="n">
        <v>13</v>
      </c>
      <c r="AA1929" s="0" t="n">
        <v>99862</v>
      </c>
      <c r="AB1929" s="0" t="n">
        <v>801000</v>
      </c>
      <c r="AC1929" s="0" t="n">
        <v>0</v>
      </c>
      <c r="AD1929" s="0" t="s">
        <v>99</v>
      </c>
      <c r="AE1929" s="0" t="s">
        <v>99</v>
      </c>
      <c r="AH1929" s="0" t="n">
        <v>-100</v>
      </c>
      <c r="AI1929" s="0" t="s">
        <v>2133</v>
      </c>
      <c r="AJ1929" s="0" t="s">
        <v>32112</v>
      </c>
      <c r="AK1929" s="0" t="s">
        <v>31143</v>
      </c>
      <c r="AL1929" s="0" t="s">
        <v>2112</v>
      </c>
    </row>
    <row r="1930" customFormat="false" ht="15" hidden="false" customHeight="false" outlineLevel="0" collapsed="false">
      <c r="A1930" s="0" t="s">
        <v>36345</v>
      </c>
      <c r="B1930" s="0" t="s">
        <v>36346</v>
      </c>
      <c r="C1930" s="0" t="s">
        <v>26857</v>
      </c>
      <c r="D1930" s="0" t="s">
        <v>26857</v>
      </c>
      <c r="E1930" s="0" t="s">
        <v>36347</v>
      </c>
      <c r="F1930" s="0" t="s">
        <v>1987</v>
      </c>
      <c r="G1930" s="0" t="n">
        <v>3</v>
      </c>
      <c r="H1930" s="0" t="n">
        <v>1</v>
      </c>
      <c r="I1930" s="0" t="n">
        <v>0.01</v>
      </c>
      <c r="J1930" s="0" t="n">
        <v>100000</v>
      </c>
      <c r="K1930" s="0" t="n">
        <v>0.21</v>
      </c>
      <c r="L1930" s="0" t="n">
        <v>77.95</v>
      </c>
      <c r="M1930" s="0" t="n">
        <v>77.73</v>
      </c>
      <c r="N1930" s="0" t="n">
        <v>77.83</v>
      </c>
      <c r="O1930" s="0" t="n">
        <v>77.96</v>
      </c>
      <c r="P1930" s="0" t="n">
        <v>0</v>
      </c>
      <c r="Q1930" s="0" t="n">
        <v>0</v>
      </c>
      <c r="R1930" s="0" t="n">
        <v>0</v>
      </c>
      <c r="S1930" s="0" t="n">
        <v>77.96</v>
      </c>
      <c r="T1930" s="0" t="n">
        <v>77.96</v>
      </c>
      <c r="U1930" s="0" t="n">
        <v>77.95</v>
      </c>
      <c r="V1930" s="0" t="n">
        <v>77.97</v>
      </c>
      <c r="W1930" s="0" t="n">
        <v>311850</v>
      </c>
      <c r="X1930" s="0" t="n">
        <v>77.53</v>
      </c>
      <c r="Y1930" s="0" t="n">
        <v>77.97</v>
      </c>
      <c r="Z1930" s="0" t="n">
        <v>4</v>
      </c>
      <c r="AA1930" s="0" t="n">
        <v>145714</v>
      </c>
      <c r="AB1930" s="0" t="n">
        <v>77950</v>
      </c>
      <c r="AC1930" s="0" t="n">
        <v>0</v>
      </c>
      <c r="AD1930" s="0" t="s">
        <v>99</v>
      </c>
      <c r="AE1930" s="0" t="s">
        <v>99</v>
      </c>
      <c r="AH1930" s="0" t="n">
        <v>-100</v>
      </c>
      <c r="AI1930" s="0" t="s">
        <v>2133</v>
      </c>
      <c r="AJ1930" s="0" t="s">
        <v>32112</v>
      </c>
      <c r="AK1930" s="0" t="s">
        <v>31143</v>
      </c>
      <c r="AL1930" s="0" t="s">
        <v>2112</v>
      </c>
    </row>
    <row r="1931" customFormat="false" ht="15" hidden="false" customHeight="false" outlineLevel="0" collapsed="false">
      <c r="A1931" s="0" t="s">
        <v>36348</v>
      </c>
      <c r="B1931" s="0" t="s">
        <v>36349</v>
      </c>
      <c r="C1931" s="0" t="s">
        <v>23385</v>
      </c>
      <c r="D1931" s="0" t="s">
        <v>23385</v>
      </c>
      <c r="E1931" s="0" t="s">
        <v>36350</v>
      </c>
      <c r="F1931" s="0" t="s">
        <v>1987</v>
      </c>
      <c r="G1931" s="0" t="n">
        <v>3</v>
      </c>
      <c r="H1931" s="0" t="n">
        <v>1</v>
      </c>
      <c r="I1931" s="0" t="n">
        <v>0.0001</v>
      </c>
      <c r="J1931" s="0" t="n">
        <v>5000</v>
      </c>
      <c r="K1931" s="0" t="n">
        <v>-1</v>
      </c>
      <c r="L1931" s="0" t="n">
        <v>88</v>
      </c>
      <c r="M1931" s="0" t="n">
        <v>88.89</v>
      </c>
      <c r="N1931" s="0" t="n">
        <v>87.6903</v>
      </c>
      <c r="O1931" s="0" t="n">
        <v>88</v>
      </c>
      <c r="P1931" s="0" t="n">
        <v>0</v>
      </c>
      <c r="Q1931" s="0" t="n">
        <v>0</v>
      </c>
      <c r="R1931" s="0" t="n">
        <v>0</v>
      </c>
      <c r="S1931" s="0" t="n">
        <v>88</v>
      </c>
      <c r="T1931" s="0" t="n">
        <v>88</v>
      </c>
      <c r="U1931" s="0" t="n">
        <v>88</v>
      </c>
      <c r="V1931" s="0" t="n">
        <v>88</v>
      </c>
      <c r="W1931" s="0" t="n">
        <v>527820</v>
      </c>
      <c r="X1931" s="0" t="n">
        <v>82.0157</v>
      </c>
      <c r="Y1931" s="0" t="n">
        <v>85</v>
      </c>
      <c r="Z1931" s="0" t="n">
        <v>1</v>
      </c>
      <c r="AA1931" s="0" t="n">
        <v>17190</v>
      </c>
      <c r="AB1931" s="0" t="n">
        <v>527820.04</v>
      </c>
      <c r="AC1931" s="0" t="n">
        <v>0</v>
      </c>
      <c r="AD1931" s="0" t="s">
        <v>34047</v>
      </c>
      <c r="AE1931" s="0" t="s">
        <v>99</v>
      </c>
      <c r="AH1931" s="0" t="n">
        <v>-100</v>
      </c>
      <c r="AI1931" s="0" t="s">
        <v>2133</v>
      </c>
      <c r="AJ1931" s="0" t="s">
        <v>32112</v>
      </c>
      <c r="AK1931" s="0" t="s">
        <v>31143</v>
      </c>
      <c r="AL1931" s="0" t="s">
        <v>2112</v>
      </c>
    </row>
    <row r="1932" customFormat="false" ht="15" hidden="false" customHeight="false" outlineLevel="0" collapsed="false">
      <c r="A1932" s="0" t="s">
        <v>36351</v>
      </c>
      <c r="B1932" s="0" t="s">
        <v>36352</v>
      </c>
      <c r="C1932" s="0" t="s">
        <v>20410</v>
      </c>
      <c r="D1932" s="0" t="s">
        <v>20410</v>
      </c>
      <c r="E1932" s="0" t="s">
        <v>36353</v>
      </c>
      <c r="F1932" s="0" t="s">
        <v>1987</v>
      </c>
      <c r="G1932" s="0" t="n">
        <v>3</v>
      </c>
      <c r="H1932" s="0" t="n">
        <v>1</v>
      </c>
      <c r="I1932" s="0" t="n">
        <v>0.01</v>
      </c>
      <c r="J1932" s="0" t="n">
        <v>100000</v>
      </c>
      <c r="K1932" s="0" t="n">
        <v>0</v>
      </c>
      <c r="L1932" s="0" t="n">
        <v>0</v>
      </c>
      <c r="M1932" s="0" t="n">
        <v>65.91</v>
      </c>
      <c r="N1932" s="0" t="n">
        <v>70.24</v>
      </c>
      <c r="O1932" s="0" t="n">
        <v>65.91</v>
      </c>
      <c r="P1932" s="0" t="n">
        <v>0</v>
      </c>
      <c r="Q1932" s="0" t="n">
        <v>0</v>
      </c>
      <c r="R1932" s="0" t="n">
        <v>0</v>
      </c>
      <c r="S1932" s="0" t="n">
        <v>0</v>
      </c>
      <c r="T1932" s="0" t="n">
        <v>0</v>
      </c>
      <c r="U1932" s="0" t="n">
        <v>0</v>
      </c>
      <c r="V1932" s="0" t="n">
        <v>0</v>
      </c>
      <c r="W1932" s="0" t="n">
        <v>0</v>
      </c>
      <c r="X1932" s="0" t="n">
        <v>64.91</v>
      </c>
      <c r="Y1932" s="0" t="n">
        <v>69.87</v>
      </c>
      <c r="Z1932" s="0" t="n">
        <v>0</v>
      </c>
      <c r="AA1932" s="0" t="n">
        <v>173506</v>
      </c>
      <c r="AB1932" s="0" t="n">
        <v>0</v>
      </c>
      <c r="AC1932" s="0" t="n">
        <v>0</v>
      </c>
      <c r="AD1932" s="0" t="s">
        <v>99</v>
      </c>
      <c r="AE1932" s="0" t="s">
        <v>99</v>
      </c>
      <c r="AH1932" s="0" t="n">
        <v>-100</v>
      </c>
      <c r="AI1932" s="0" t="s">
        <v>2133</v>
      </c>
      <c r="AJ1932" s="0" t="s">
        <v>32112</v>
      </c>
      <c r="AK1932" s="0" t="s">
        <v>31143</v>
      </c>
      <c r="AL1932" s="0" t="s">
        <v>2112</v>
      </c>
    </row>
    <row r="1933" customFormat="false" ht="15" hidden="false" customHeight="false" outlineLevel="0" collapsed="false">
      <c r="A1933" s="0" t="s">
        <v>36354</v>
      </c>
      <c r="B1933" s="0" t="s">
        <v>36355</v>
      </c>
      <c r="C1933" s="0" t="s">
        <v>26737</v>
      </c>
      <c r="D1933" s="0" t="s">
        <v>26737</v>
      </c>
      <c r="E1933" s="0" t="s">
        <v>36356</v>
      </c>
      <c r="F1933" s="0" t="s">
        <v>1987</v>
      </c>
      <c r="G1933" s="0" t="n">
        <v>3</v>
      </c>
      <c r="H1933" s="0" t="n">
        <v>1</v>
      </c>
      <c r="I1933" s="0" t="n">
        <v>0.01</v>
      </c>
      <c r="J1933" s="0" t="n">
        <v>100000</v>
      </c>
      <c r="K1933" s="0" t="n">
        <v>0</v>
      </c>
      <c r="L1933" s="0" t="n">
        <v>0</v>
      </c>
      <c r="M1933" s="0" t="n">
        <v>65.25</v>
      </c>
      <c r="N1933" s="0" t="n">
        <v>65.62</v>
      </c>
      <c r="O1933" s="0" t="n">
        <v>65.25</v>
      </c>
      <c r="P1933" s="0" t="n">
        <v>0</v>
      </c>
      <c r="Q1933" s="0" t="n">
        <v>0</v>
      </c>
      <c r="R1933" s="0" t="n">
        <v>0</v>
      </c>
      <c r="S1933" s="0" t="n">
        <v>0</v>
      </c>
      <c r="T1933" s="0" t="n">
        <v>0</v>
      </c>
      <c r="U1933" s="0" t="n">
        <v>0</v>
      </c>
      <c r="V1933" s="0" t="n">
        <v>0</v>
      </c>
      <c r="W1933" s="0" t="n">
        <v>0</v>
      </c>
      <c r="X1933" s="0" t="n">
        <v>65.25</v>
      </c>
      <c r="Y1933" s="0" t="n">
        <v>71.98</v>
      </c>
      <c r="Z1933" s="0" t="n">
        <v>0</v>
      </c>
      <c r="AA1933" s="0" t="n">
        <v>54856</v>
      </c>
      <c r="AB1933" s="0" t="n">
        <v>0</v>
      </c>
      <c r="AC1933" s="0" t="n">
        <v>0</v>
      </c>
      <c r="AD1933" s="0" t="s">
        <v>99</v>
      </c>
      <c r="AE1933" s="0" t="s">
        <v>99</v>
      </c>
      <c r="AH1933" s="0" t="n">
        <v>-100</v>
      </c>
      <c r="AI1933" s="0" t="s">
        <v>2133</v>
      </c>
      <c r="AJ1933" s="0" t="s">
        <v>32112</v>
      </c>
      <c r="AK1933" s="0" t="s">
        <v>31143</v>
      </c>
      <c r="AL1933" s="0" t="s">
        <v>2112</v>
      </c>
    </row>
    <row r="1934" customFormat="false" ht="15" hidden="false" customHeight="false" outlineLevel="0" collapsed="false">
      <c r="A1934" s="0" t="s">
        <v>36357</v>
      </c>
      <c r="B1934" s="0" t="s">
        <v>36358</v>
      </c>
      <c r="C1934" s="0" t="s">
        <v>18144</v>
      </c>
      <c r="D1934" s="0" t="s">
        <v>18144</v>
      </c>
      <c r="E1934" s="0" t="s">
        <v>36359</v>
      </c>
      <c r="F1934" s="0" t="s">
        <v>1987</v>
      </c>
      <c r="G1934" s="0" t="n">
        <v>3</v>
      </c>
      <c r="H1934" s="0" t="n">
        <v>1</v>
      </c>
      <c r="I1934" s="0" t="n">
        <v>0.0001</v>
      </c>
      <c r="J1934" s="0" t="n">
        <v>5000</v>
      </c>
      <c r="K1934" s="0" t="n">
        <v>0</v>
      </c>
      <c r="L1934" s="0" t="n">
        <v>0</v>
      </c>
      <c r="M1934" s="0" t="n">
        <v>70.9968</v>
      </c>
      <c r="N1934" s="0" t="n">
        <v>71.0497</v>
      </c>
      <c r="O1934" s="0" t="n">
        <v>70.75</v>
      </c>
      <c r="P1934" s="0" t="n">
        <v>0</v>
      </c>
      <c r="Q1934" s="0" t="n">
        <v>0</v>
      </c>
      <c r="R1934" s="0" t="n">
        <v>0</v>
      </c>
      <c r="S1934" s="0" t="n">
        <v>0</v>
      </c>
      <c r="T1934" s="0" t="n">
        <v>0</v>
      </c>
      <c r="U1934" s="0" t="n">
        <v>0</v>
      </c>
      <c r="V1934" s="0" t="n">
        <v>0</v>
      </c>
      <c r="W1934" s="0" t="n">
        <v>0</v>
      </c>
      <c r="X1934" s="0" t="n">
        <v>69.25</v>
      </c>
      <c r="Y1934" s="0" t="n">
        <v>71.25</v>
      </c>
      <c r="Z1934" s="0" t="n">
        <v>0</v>
      </c>
      <c r="AA1934" s="0" t="n">
        <v>17293</v>
      </c>
      <c r="AB1934" s="0" t="n">
        <v>0</v>
      </c>
      <c r="AC1934" s="0" t="n">
        <v>0</v>
      </c>
      <c r="AD1934" s="0" t="s">
        <v>34047</v>
      </c>
      <c r="AE1934" s="0" t="s">
        <v>99</v>
      </c>
      <c r="AH1934" s="0" t="n">
        <v>-100</v>
      </c>
      <c r="AI1934" s="0" t="s">
        <v>2133</v>
      </c>
      <c r="AJ1934" s="0" t="s">
        <v>32112</v>
      </c>
      <c r="AK1934" s="0" t="s">
        <v>31143</v>
      </c>
      <c r="AL1934" s="0" t="s">
        <v>2112</v>
      </c>
    </row>
    <row r="1935" customFormat="false" ht="15" hidden="false" customHeight="false" outlineLevel="0" collapsed="false">
      <c r="A1935" s="0" t="s">
        <v>36360</v>
      </c>
      <c r="B1935" s="0" t="s">
        <v>36361</v>
      </c>
      <c r="C1935" s="0" t="s">
        <v>36362</v>
      </c>
      <c r="D1935" s="0" t="s">
        <v>36362</v>
      </c>
      <c r="E1935" s="0" t="s">
        <v>36363</v>
      </c>
      <c r="F1935" s="0" t="s">
        <v>498</v>
      </c>
      <c r="G1935" s="0" t="n">
        <v>3</v>
      </c>
      <c r="H1935" s="0" t="n">
        <v>1</v>
      </c>
      <c r="I1935" s="0" t="n">
        <v>0.01</v>
      </c>
      <c r="J1935" s="0" t="n">
        <v>1000</v>
      </c>
      <c r="K1935" s="0" t="n">
        <v>0</v>
      </c>
      <c r="L1935" s="0" t="n">
        <v>99</v>
      </c>
      <c r="M1935" s="0" t="n">
        <v>99</v>
      </c>
      <c r="N1935" s="0" t="n">
        <v>98.47</v>
      </c>
      <c r="O1935" s="0" t="n">
        <v>99</v>
      </c>
      <c r="P1935" s="0" t="n">
        <v>0</v>
      </c>
      <c r="Q1935" s="0" t="n">
        <v>0</v>
      </c>
      <c r="R1935" s="0" t="n">
        <v>0</v>
      </c>
      <c r="S1935" s="0" t="n">
        <v>98.96</v>
      </c>
      <c r="T1935" s="0" t="n">
        <v>98.24</v>
      </c>
      <c r="U1935" s="0" t="n">
        <v>97.4</v>
      </c>
      <c r="V1935" s="0" t="n">
        <v>99.7</v>
      </c>
      <c r="W1935" s="0" t="n">
        <v>391870</v>
      </c>
      <c r="X1935" s="0" t="n">
        <v>98.86</v>
      </c>
      <c r="Y1935" s="0" t="n">
        <v>99</v>
      </c>
      <c r="Z1935" s="0" t="n">
        <v>55</v>
      </c>
      <c r="AA1935" s="0" t="n">
        <v>103300</v>
      </c>
      <c r="AB1935" s="0" t="n">
        <v>4950</v>
      </c>
      <c r="AC1935" s="0" t="n">
        <v>0</v>
      </c>
      <c r="AD1935" s="0" t="s">
        <v>99</v>
      </c>
      <c r="AE1935" s="0" t="s">
        <v>99</v>
      </c>
      <c r="AH1935" s="0" t="n">
        <v>6</v>
      </c>
      <c r="AI1935" s="0" t="s">
        <v>2133</v>
      </c>
      <c r="AJ1935" s="0" t="s">
        <v>32112</v>
      </c>
      <c r="AK1935" s="0" t="s">
        <v>31135</v>
      </c>
      <c r="AL1935" s="0" t="s">
        <v>2112</v>
      </c>
    </row>
    <row r="1936" customFormat="false" ht="15" hidden="false" customHeight="false" outlineLevel="0" collapsed="false">
      <c r="A1936" s="0" t="s">
        <v>36364</v>
      </c>
      <c r="B1936" s="0" t="s">
        <v>36365</v>
      </c>
      <c r="C1936" s="0" t="s">
        <v>25342</v>
      </c>
      <c r="D1936" s="0" t="s">
        <v>25342</v>
      </c>
      <c r="E1936" s="0" t="s">
        <v>36366</v>
      </c>
      <c r="F1936" s="0" t="s">
        <v>498</v>
      </c>
      <c r="G1936" s="0" t="n">
        <v>3</v>
      </c>
      <c r="H1936" s="0" t="n">
        <v>1</v>
      </c>
      <c r="I1936" s="0" t="n">
        <v>0.01</v>
      </c>
      <c r="J1936" s="0" t="n">
        <v>1000</v>
      </c>
      <c r="K1936" s="0" t="n">
        <v>2.28</v>
      </c>
      <c r="L1936" s="0" t="n">
        <v>71.9</v>
      </c>
      <c r="M1936" s="0" t="n">
        <v>70.3</v>
      </c>
      <c r="N1936" s="0" t="n">
        <v>69.92</v>
      </c>
      <c r="O1936" s="0" t="n">
        <v>71.9</v>
      </c>
      <c r="P1936" s="0" t="n">
        <v>0</v>
      </c>
      <c r="Q1936" s="0" t="n">
        <v>0</v>
      </c>
      <c r="R1936" s="0" t="n">
        <v>0</v>
      </c>
      <c r="S1936" s="0" t="n">
        <v>70.85</v>
      </c>
      <c r="T1936" s="0" t="n">
        <v>70.4</v>
      </c>
      <c r="U1936" s="0" t="n">
        <v>69.65</v>
      </c>
      <c r="V1936" s="0" t="n">
        <v>72.7</v>
      </c>
      <c r="W1936" s="0" t="n">
        <v>520010</v>
      </c>
      <c r="X1936" s="0" t="n">
        <v>71.51</v>
      </c>
      <c r="Y1936" s="0" t="n">
        <v>71.89</v>
      </c>
      <c r="Z1936" s="0" t="n">
        <v>150</v>
      </c>
      <c r="AA1936" s="0" t="n">
        <v>950000</v>
      </c>
      <c r="AB1936" s="0" t="n">
        <v>12223</v>
      </c>
      <c r="AC1936" s="0" t="n">
        <v>0</v>
      </c>
      <c r="AD1936" s="0" t="s">
        <v>99</v>
      </c>
      <c r="AE1936" s="0" t="s">
        <v>99</v>
      </c>
      <c r="AH1936" s="0" t="n">
        <v>6</v>
      </c>
      <c r="AI1936" s="0" t="s">
        <v>2133</v>
      </c>
      <c r="AJ1936" s="0" t="s">
        <v>32112</v>
      </c>
      <c r="AK1936" s="0" t="s">
        <v>31135</v>
      </c>
      <c r="AL1936" s="0" t="s">
        <v>2112</v>
      </c>
    </row>
    <row r="1937" customFormat="false" ht="15" hidden="false" customHeight="false" outlineLevel="0" collapsed="false">
      <c r="A1937" s="0" t="s">
        <v>36367</v>
      </c>
      <c r="B1937" s="0" t="s">
        <v>36368</v>
      </c>
      <c r="C1937" s="0" t="s">
        <v>25656</v>
      </c>
      <c r="D1937" s="0" t="s">
        <v>25656</v>
      </c>
      <c r="E1937" s="0" t="s">
        <v>36369</v>
      </c>
      <c r="F1937" s="0" t="s">
        <v>498</v>
      </c>
      <c r="G1937" s="0" t="n">
        <v>3</v>
      </c>
      <c r="H1937" s="0" t="n">
        <v>1</v>
      </c>
      <c r="I1937" s="0" t="n">
        <v>0.01</v>
      </c>
      <c r="J1937" s="0" t="n">
        <v>1000</v>
      </c>
      <c r="K1937" s="0" t="n">
        <v>-0.25</v>
      </c>
      <c r="L1937" s="0" t="n">
        <v>74.86</v>
      </c>
      <c r="M1937" s="0" t="n">
        <v>75.05</v>
      </c>
      <c r="N1937" s="0" t="n">
        <v>74.56</v>
      </c>
      <c r="O1937" s="0" t="n">
        <v>74.86</v>
      </c>
      <c r="P1937" s="0" t="n">
        <v>0</v>
      </c>
      <c r="Q1937" s="0" t="n">
        <v>0</v>
      </c>
      <c r="R1937" s="0" t="n">
        <v>0</v>
      </c>
      <c r="S1937" s="0" t="n">
        <v>75.16</v>
      </c>
      <c r="T1937" s="0" t="n">
        <v>77.86</v>
      </c>
      <c r="U1937" s="0" t="n">
        <v>74.25</v>
      </c>
      <c r="V1937" s="0" t="n">
        <v>77.86</v>
      </c>
      <c r="W1937" s="0" t="n">
        <v>136041</v>
      </c>
      <c r="X1937" s="0" t="n">
        <v>74.45</v>
      </c>
      <c r="Y1937" s="0" t="n">
        <v>74.87</v>
      </c>
      <c r="Z1937" s="0" t="n">
        <v>61</v>
      </c>
      <c r="AA1937" s="0" t="n">
        <v>500000</v>
      </c>
      <c r="AB1937" s="0" t="n">
        <v>748.6</v>
      </c>
      <c r="AC1937" s="0" t="n">
        <v>0</v>
      </c>
      <c r="AD1937" s="0" t="s">
        <v>99</v>
      </c>
      <c r="AE1937" s="0" t="s">
        <v>99</v>
      </c>
      <c r="AH1937" s="0" t="n">
        <v>6</v>
      </c>
      <c r="AI1937" s="0" t="s">
        <v>2133</v>
      </c>
      <c r="AJ1937" s="0" t="s">
        <v>32112</v>
      </c>
      <c r="AK1937" s="0" t="s">
        <v>31135</v>
      </c>
      <c r="AL1937" s="0" t="s">
        <v>2112</v>
      </c>
    </row>
    <row r="1938" customFormat="false" ht="15" hidden="false" customHeight="false" outlineLevel="0" collapsed="false">
      <c r="A1938" s="0" t="s">
        <v>36370</v>
      </c>
      <c r="B1938" s="0" t="s">
        <v>36371</v>
      </c>
      <c r="C1938" s="0" t="s">
        <v>18268</v>
      </c>
      <c r="D1938" s="0" t="s">
        <v>18268</v>
      </c>
      <c r="E1938" s="0" t="s">
        <v>36372</v>
      </c>
      <c r="F1938" s="0" t="s">
        <v>1987</v>
      </c>
      <c r="G1938" s="0" t="n">
        <v>1</v>
      </c>
      <c r="H1938" s="0" t="n">
        <v>1</v>
      </c>
      <c r="I1938" s="0" t="n">
        <v>0.01</v>
      </c>
      <c r="J1938" s="0" t="n">
        <v>459.66</v>
      </c>
      <c r="K1938" s="0" t="n">
        <v>0.01</v>
      </c>
      <c r="L1938" s="0" t="n">
        <v>91.29</v>
      </c>
      <c r="M1938" s="0" t="n">
        <v>91.01</v>
      </c>
      <c r="N1938" s="0" t="n">
        <v>91.25</v>
      </c>
      <c r="O1938" s="0" t="n">
        <v>91.32</v>
      </c>
      <c r="P1938" s="0" t="n">
        <v>0</v>
      </c>
      <c r="Q1938" s="0" t="n">
        <v>0</v>
      </c>
      <c r="R1938" s="0" t="n">
        <v>0</v>
      </c>
      <c r="S1938" s="0" t="n">
        <v>91.6</v>
      </c>
      <c r="T1938" s="0" t="n">
        <v>90.91</v>
      </c>
      <c r="U1938" s="0" t="n">
        <v>90.91</v>
      </c>
      <c r="V1938" s="0" t="n">
        <v>91.79</v>
      </c>
      <c r="W1938" s="0" t="n">
        <v>581022</v>
      </c>
      <c r="X1938" s="0" t="n">
        <v>91.21</v>
      </c>
      <c r="Y1938" s="0" t="n">
        <v>91.52</v>
      </c>
      <c r="Z1938" s="0" t="n">
        <v>89</v>
      </c>
      <c r="AA1938" s="0" t="n">
        <v>10000000</v>
      </c>
      <c r="AB1938" s="0" t="n">
        <v>6294.35</v>
      </c>
      <c r="AC1938" s="0" t="n">
        <v>0</v>
      </c>
      <c r="AD1938" s="0" t="s">
        <v>99</v>
      </c>
      <c r="AE1938" s="0" t="s">
        <v>99</v>
      </c>
      <c r="AH1938" s="0" t="n">
        <v>-100</v>
      </c>
      <c r="AI1938" s="0" t="s">
        <v>2133</v>
      </c>
      <c r="AJ1938" s="0" t="s">
        <v>32112</v>
      </c>
      <c r="AK1938" s="0" t="s">
        <v>31143</v>
      </c>
      <c r="AL1938" s="0" t="s">
        <v>2112</v>
      </c>
    </row>
    <row r="1939" customFormat="false" ht="15" hidden="false" customHeight="false" outlineLevel="0" collapsed="false">
      <c r="A1939" s="0" t="s">
        <v>36373</v>
      </c>
      <c r="B1939" s="0" t="s">
        <v>36374</v>
      </c>
      <c r="C1939" s="0" t="s">
        <v>26884</v>
      </c>
      <c r="D1939" s="0" t="s">
        <v>26884</v>
      </c>
      <c r="E1939" s="0" t="s">
        <v>36375</v>
      </c>
      <c r="F1939" s="0" t="s">
        <v>1987</v>
      </c>
      <c r="G1939" s="0" t="n">
        <v>1</v>
      </c>
      <c r="H1939" s="0" t="n">
        <v>1</v>
      </c>
      <c r="I1939" s="0" t="n">
        <v>0.01</v>
      </c>
      <c r="J1939" s="0" t="n">
        <v>679.52</v>
      </c>
      <c r="K1939" s="0" t="n">
        <v>-0.02</v>
      </c>
      <c r="L1939" s="0" t="n">
        <v>88.1</v>
      </c>
      <c r="M1939" s="0" t="n">
        <v>88.12</v>
      </c>
      <c r="N1939" s="0" t="n">
        <v>88.09</v>
      </c>
      <c r="O1939" s="0" t="n">
        <v>88.1</v>
      </c>
      <c r="P1939" s="0" t="n">
        <v>0</v>
      </c>
      <c r="Q1939" s="0" t="n">
        <v>0</v>
      </c>
      <c r="R1939" s="0" t="n">
        <v>0</v>
      </c>
      <c r="S1939" s="0" t="n">
        <v>88.23</v>
      </c>
      <c r="T1939" s="0" t="n">
        <v>88.77</v>
      </c>
      <c r="U1939" s="0" t="n">
        <v>88.01</v>
      </c>
      <c r="V1939" s="0" t="n">
        <v>88.88</v>
      </c>
      <c r="W1939" s="0" t="n">
        <v>2879067</v>
      </c>
      <c r="X1939" s="0" t="n">
        <v>88.02</v>
      </c>
      <c r="Y1939" s="0" t="n">
        <v>88.1</v>
      </c>
      <c r="Z1939" s="0" t="n">
        <v>94</v>
      </c>
      <c r="AA1939" s="0" t="n">
        <v>10000000</v>
      </c>
      <c r="AB1939" s="0" t="n">
        <v>598.66</v>
      </c>
      <c r="AC1939" s="0" t="n">
        <v>0</v>
      </c>
      <c r="AD1939" s="0" t="s">
        <v>99</v>
      </c>
      <c r="AE1939" s="0" t="s">
        <v>99</v>
      </c>
      <c r="AH1939" s="0" t="n">
        <v>-100</v>
      </c>
      <c r="AI1939" s="0" t="s">
        <v>2133</v>
      </c>
      <c r="AJ1939" s="0" t="s">
        <v>32112</v>
      </c>
      <c r="AK1939" s="0" t="s">
        <v>31143</v>
      </c>
      <c r="AL1939" s="0" t="s">
        <v>2112</v>
      </c>
    </row>
    <row r="1940" customFormat="false" ht="15" hidden="false" customHeight="false" outlineLevel="0" collapsed="false">
      <c r="A1940" s="0" t="s">
        <v>36376</v>
      </c>
      <c r="B1940" s="0" t="s">
        <v>36377</v>
      </c>
      <c r="C1940" s="0" t="s">
        <v>23764</v>
      </c>
      <c r="D1940" s="0" t="s">
        <v>23764</v>
      </c>
      <c r="E1940" s="0" t="s">
        <v>36378</v>
      </c>
      <c r="F1940" s="0" t="s">
        <v>1987</v>
      </c>
      <c r="G1940" s="0" t="n">
        <v>1</v>
      </c>
      <c r="H1940" s="0" t="n">
        <v>1</v>
      </c>
      <c r="I1940" s="0" t="n">
        <v>0.01</v>
      </c>
      <c r="J1940" s="0" t="n">
        <v>958.67</v>
      </c>
      <c r="K1940" s="0" t="n">
        <v>0.09</v>
      </c>
      <c r="L1940" s="0" t="n">
        <v>88.1</v>
      </c>
      <c r="M1940" s="0" t="n">
        <v>88.02</v>
      </c>
      <c r="N1940" s="0" t="n">
        <v>88.42</v>
      </c>
      <c r="O1940" s="0" t="n">
        <v>88.14</v>
      </c>
      <c r="P1940" s="0" t="n">
        <v>0</v>
      </c>
      <c r="Q1940" s="0" t="n">
        <v>0</v>
      </c>
      <c r="R1940" s="0" t="n">
        <v>0</v>
      </c>
      <c r="S1940" s="0" t="n">
        <v>88.25</v>
      </c>
      <c r="T1940" s="0" t="n">
        <v>88.02</v>
      </c>
      <c r="U1940" s="0" t="n">
        <v>87.92</v>
      </c>
      <c r="V1940" s="0" t="n">
        <v>89.19</v>
      </c>
      <c r="W1940" s="0" t="n">
        <v>1932417</v>
      </c>
      <c r="X1940" s="0" t="n">
        <v>88.11</v>
      </c>
      <c r="Y1940" s="0" t="n">
        <v>88.24</v>
      </c>
      <c r="Z1940" s="0" t="n">
        <v>261</v>
      </c>
      <c r="AA1940" s="0" t="n">
        <v>10000000</v>
      </c>
      <c r="AB1940" s="0" t="n">
        <v>13513.41</v>
      </c>
      <c r="AC1940" s="0" t="n">
        <v>0</v>
      </c>
      <c r="AD1940" s="0" t="s">
        <v>99</v>
      </c>
      <c r="AE1940" s="0" t="s">
        <v>99</v>
      </c>
      <c r="AH1940" s="0" t="n">
        <v>-100</v>
      </c>
      <c r="AI1940" s="0" t="s">
        <v>2133</v>
      </c>
      <c r="AJ1940" s="0" t="s">
        <v>32112</v>
      </c>
      <c r="AK1940" s="0" t="s">
        <v>31143</v>
      </c>
      <c r="AL1940" s="0" t="s">
        <v>2112</v>
      </c>
    </row>
    <row r="1941" customFormat="false" ht="15" hidden="false" customHeight="false" outlineLevel="0" collapsed="false">
      <c r="A1941" s="0" t="s">
        <v>36379</v>
      </c>
      <c r="B1941" s="0" t="s">
        <v>36380</v>
      </c>
      <c r="C1941" s="0" t="s">
        <v>19148</v>
      </c>
      <c r="D1941" s="0" t="s">
        <v>19148</v>
      </c>
      <c r="E1941" s="0" t="s">
        <v>36381</v>
      </c>
      <c r="F1941" s="0" t="s">
        <v>1987</v>
      </c>
      <c r="G1941" s="0" t="n">
        <v>1</v>
      </c>
      <c r="H1941" s="0" t="n">
        <v>1</v>
      </c>
      <c r="I1941" s="0" t="n">
        <v>0.01</v>
      </c>
      <c r="J1941" s="0" t="n">
        <v>964.52</v>
      </c>
      <c r="K1941" s="0" t="n">
        <v>-0.29</v>
      </c>
      <c r="L1941" s="0" t="n">
        <v>99.41</v>
      </c>
      <c r="M1941" s="0" t="n">
        <v>99.7</v>
      </c>
      <c r="N1941" s="0" t="n">
        <v>99.59</v>
      </c>
      <c r="O1941" s="0" t="n">
        <v>99.46</v>
      </c>
      <c r="P1941" s="0" t="n">
        <v>0</v>
      </c>
      <c r="Q1941" s="0" t="n">
        <v>0</v>
      </c>
      <c r="R1941" s="0" t="n">
        <v>0</v>
      </c>
      <c r="S1941" s="0" t="n">
        <v>99.46</v>
      </c>
      <c r="T1941" s="0" t="n">
        <v>99.68</v>
      </c>
      <c r="U1941" s="0" t="n">
        <v>99.33</v>
      </c>
      <c r="V1941" s="0" t="n">
        <v>99.68</v>
      </c>
      <c r="W1941" s="0" t="n">
        <v>5994037</v>
      </c>
      <c r="X1941" s="0" t="n">
        <v>99.41</v>
      </c>
      <c r="Y1941" s="0" t="n">
        <v>99.47</v>
      </c>
      <c r="Z1941" s="0" t="n">
        <v>441</v>
      </c>
      <c r="AA1941" s="0" t="n">
        <v>20000000</v>
      </c>
      <c r="AB1941" s="0" t="n">
        <v>23011.9</v>
      </c>
      <c r="AC1941" s="0" t="n">
        <v>0</v>
      </c>
      <c r="AD1941" s="0" t="s">
        <v>99</v>
      </c>
      <c r="AE1941" s="0" t="s">
        <v>99</v>
      </c>
      <c r="AH1941" s="0" t="n">
        <v>-100</v>
      </c>
      <c r="AI1941" s="0" t="s">
        <v>2133</v>
      </c>
      <c r="AJ1941" s="0" t="s">
        <v>32112</v>
      </c>
      <c r="AK1941" s="0" t="s">
        <v>31143</v>
      </c>
      <c r="AL1941" s="0" t="s">
        <v>2112</v>
      </c>
    </row>
    <row r="1942" customFormat="false" ht="15" hidden="false" customHeight="false" outlineLevel="0" collapsed="false">
      <c r="A1942" s="0" t="s">
        <v>36382</v>
      </c>
      <c r="B1942" s="0" t="s">
        <v>36383</v>
      </c>
      <c r="C1942" s="0" t="s">
        <v>20196</v>
      </c>
      <c r="D1942" s="0" t="s">
        <v>20196</v>
      </c>
      <c r="E1942" s="0" t="s">
        <v>20198</v>
      </c>
      <c r="F1942" s="0" t="s">
        <v>498</v>
      </c>
      <c r="G1942" s="0" t="n">
        <v>2</v>
      </c>
      <c r="H1942" s="0" t="n">
        <v>1</v>
      </c>
      <c r="I1942" s="0" t="n">
        <v>0.01</v>
      </c>
      <c r="J1942" s="0" t="n">
        <v>1000</v>
      </c>
      <c r="K1942" s="0" t="n">
        <v>-0.64</v>
      </c>
      <c r="L1942" s="0" t="n">
        <v>93.6</v>
      </c>
      <c r="M1942" s="0" t="n">
        <v>94.13</v>
      </c>
      <c r="N1942" s="0" t="n">
        <v>93.94</v>
      </c>
      <c r="O1942" s="0" t="n">
        <v>93.59</v>
      </c>
      <c r="P1942" s="0" t="n">
        <v>0</v>
      </c>
      <c r="Q1942" s="0" t="n">
        <v>0</v>
      </c>
      <c r="R1942" s="0" t="n">
        <v>0</v>
      </c>
      <c r="S1942" s="0" t="n">
        <v>93.42</v>
      </c>
      <c r="T1942" s="0" t="n">
        <v>93.7</v>
      </c>
      <c r="U1942" s="0" t="n">
        <v>93.21</v>
      </c>
      <c r="V1942" s="0" t="n">
        <v>94.12</v>
      </c>
      <c r="W1942" s="0" t="n">
        <v>785642</v>
      </c>
      <c r="X1942" s="0" t="n">
        <v>93.24</v>
      </c>
      <c r="Y1942" s="0" t="n">
        <v>93.6</v>
      </c>
      <c r="Z1942" s="0" t="n">
        <v>88</v>
      </c>
      <c r="AA1942" s="0" t="n">
        <v>500000</v>
      </c>
      <c r="AB1942" s="0" t="n">
        <v>29016</v>
      </c>
      <c r="AC1942" s="0" t="n">
        <v>0</v>
      </c>
      <c r="AD1942" s="0" t="s">
        <v>99</v>
      </c>
      <c r="AE1942" s="0" t="s">
        <v>99</v>
      </c>
      <c r="AH1942" s="0" t="n">
        <v>800</v>
      </c>
      <c r="AI1942" s="0" t="s">
        <v>2133</v>
      </c>
      <c r="AJ1942" s="0" t="s">
        <v>32112</v>
      </c>
      <c r="AK1942" s="0" t="s">
        <v>31135</v>
      </c>
      <c r="AL1942" s="0" t="s">
        <v>2112</v>
      </c>
    </row>
    <row r="1943" customFormat="false" ht="15" hidden="false" customHeight="false" outlineLevel="0" collapsed="false">
      <c r="A1943" s="0" t="s">
        <v>36384</v>
      </c>
      <c r="B1943" s="0" t="s">
        <v>36385</v>
      </c>
      <c r="C1943" s="0" t="s">
        <v>26845</v>
      </c>
      <c r="D1943" s="0" t="s">
        <v>26845</v>
      </c>
      <c r="E1943" s="0" t="s">
        <v>36386</v>
      </c>
      <c r="F1943" s="0" t="s">
        <v>498</v>
      </c>
      <c r="G1943" s="0" t="n">
        <v>2</v>
      </c>
      <c r="H1943" s="0" t="n">
        <v>1</v>
      </c>
      <c r="I1943" s="0" t="n">
        <v>0.01</v>
      </c>
      <c r="J1943" s="0" t="n">
        <v>1000</v>
      </c>
      <c r="K1943" s="0" t="n">
        <v>0</v>
      </c>
      <c r="L1943" s="0" t="n">
        <v>100</v>
      </c>
      <c r="M1943" s="0" t="n">
        <v>100</v>
      </c>
      <c r="N1943" s="0" t="n">
        <v>100</v>
      </c>
      <c r="O1943" s="0" t="n">
        <v>100</v>
      </c>
      <c r="P1943" s="0" t="n">
        <v>0</v>
      </c>
      <c r="Q1943" s="0" t="n">
        <v>0</v>
      </c>
      <c r="R1943" s="0" t="n">
        <v>0</v>
      </c>
      <c r="S1943" s="0" t="n">
        <v>100</v>
      </c>
      <c r="T1943" s="0" t="n">
        <v>100.7</v>
      </c>
      <c r="U1943" s="0" t="n">
        <v>99.98</v>
      </c>
      <c r="V1943" s="0" t="n">
        <v>100.72</v>
      </c>
      <c r="W1943" s="0" t="n">
        <v>7211002</v>
      </c>
      <c r="X1943" s="0" t="n">
        <v>99.99</v>
      </c>
      <c r="Y1943" s="0" t="n">
        <v>100</v>
      </c>
      <c r="Z1943" s="0" t="n">
        <v>100</v>
      </c>
      <c r="AA1943" s="0" t="n">
        <v>700000</v>
      </c>
      <c r="AB1943" s="0" t="n">
        <v>1000</v>
      </c>
      <c r="AC1943" s="0" t="n">
        <v>0</v>
      </c>
      <c r="AD1943" s="0" t="s">
        <v>99</v>
      </c>
      <c r="AE1943" s="0" t="s">
        <v>99</v>
      </c>
      <c r="AH1943" s="0" t="n">
        <v>800</v>
      </c>
      <c r="AI1943" s="0" t="s">
        <v>2133</v>
      </c>
      <c r="AJ1943" s="0" t="s">
        <v>32112</v>
      </c>
      <c r="AK1943" s="0" t="s">
        <v>31135</v>
      </c>
      <c r="AL1943" s="0" t="s">
        <v>2112</v>
      </c>
    </row>
    <row r="1944" customFormat="false" ht="15" hidden="false" customHeight="false" outlineLevel="0" collapsed="false">
      <c r="A1944" s="0" t="s">
        <v>36387</v>
      </c>
      <c r="B1944" s="0" t="s">
        <v>36388</v>
      </c>
      <c r="C1944" s="0" t="s">
        <v>21161</v>
      </c>
      <c r="D1944" s="0" t="s">
        <v>21161</v>
      </c>
      <c r="E1944" s="0" t="s">
        <v>21163</v>
      </c>
      <c r="F1944" s="0" t="s">
        <v>498</v>
      </c>
      <c r="G1944" s="0" t="n">
        <v>3</v>
      </c>
      <c r="H1944" s="0" t="n">
        <v>1</v>
      </c>
      <c r="I1944" s="0" t="n">
        <v>0.01</v>
      </c>
      <c r="J1944" s="0" t="n">
        <v>1000</v>
      </c>
      <c r="K1944" s="0" t="n">
        <v>0.29</v>
      </c>
      <c r="L1944" s="0" t="n">
        <v>100.35</v>
      </c>
      <c r="M1944" s="0" t="n">
        <v>100.06</v>
      </c>
      <c r="N1944" s="0" t="n">
        <v>100.07</v>
      </c>
      <c r="O1944" s="0" t="n">
        <v>100.35</v>
      </c>
      <c r="P1944" s="0" t="n">
        <v>0</v>
      </c>
      <c r="Q1944" s="0" t="n">
        <v>0</v>
      </c>
      <c r="R1944" s="0" t="n">
        <v>0</v>
      </c>
      <c r="S1944" s="0" t="n">
        <v>100.42</v>
      </c>
      <c r="T1944" s="0" t="n">
        <v>100.05</v>
      </c>
      <c r="U1944" s="0" t="n">
        <v>100.02</v>
      </c>
      <c r="V1944" s="0" t="n">
        <v>101.8</v>
      </c>
      <c r="W1944" s="0" t="n">
        <v>6032103</v>
      </c>
      <c r="X1944" s="0" t="n">
        <v>100.2</v>
      </c>
      <c r="Y1944" s="0" t="n">
        <v>100.35</v>
      </c>
      <c r="Z1944" s="0" t="n">
        <v>443</v>
      </c>
      <c r="AA1944" s="0" t="n">
        <v>300000</v>
      </c>
      <c r="AB1944" s="0" t="n">
        <v>5017.5</v>
      </c>
      <c r="AC1944" s="0" t="n">
        <v>0</v>
      </c>
      <c r="AD1944" s="0" t="s">
        <v>99</v>
      </c>
      <c r="AE1944" s="0" t="s">
        <v>99</v>
      </c>
      <c r="AH1944" s="0" t="n">
        <v>6</v>
      </c>
      <c r="AI1944" s="0" t="s">
        <v>2133</v>
      </c>
      <c r="AJ1944" s="0" t="s">
        <v>32112</v>
      </c>
      <c r="AK1944" s="0" t="s">
        <v>31135</v>
      </c>
      <c r="AL1944" s="0" t="s">
        <v>2112</v>
      </c>
    </row>
    <row r="1945" customFormat="false" ht="15" hidden="false" customHeight="false" outlineLevel="0" collapsed="false">
      <c r="A1945" s="0" t="s">
        <v>36389</v>
      </c>
      <c r="B1945" s="0" t="s">
        <v>36390</v>
      </c>
      <c r="C1945" s="0" t="s">
        <v>36391</v>
      </c>
      <c r="D1945" s="0" t="s">
        <v>36391</v>
      </c>
      <c r="E1945" s="0" t="s">
        <v>36392</v>
      </c>
      <c r="F1945" s="0" t="s">
        <v>498</v>
      </c>
      <c r="G1945" s="0" t="n">
        <v>3</v>
      </c>
      <c r="H1945" s="0" t="n">
        <v>1</v>
      </c>
      <c r="I1945" s="0" t="n">
        <v>0.01</v>
      </c>
      <c r="J1945" s="0" t="n">
        <v>1000</v>
      </c>
      <c r="K1945" s="0" t="n">
        <v>0</v>
      </c>
      <c r="L1945" s="0" t="n">
        <v>0</v>
      </c>
      <c r="M1945" s="0" t="n">
        <v>101.99</v>
      </c>
      <c r="N1945" s="0" t="n">
        <v>98.53</v>
      </c>
      <c r="O1945" s="0" t="n">
        <v>101.99</v>
      </c>
      <c r="P1945" s="0" t="n">
        <v>0</v>
      </c>
      <c r="Q1945" s="0" t="n">
        <v>0</v>
      </c>
      <c r="R1945" s="0" t="n">
        <v>0</v>
      </c>
      <c r="S1945" s="0" t="n">
        <v>0</v>
      </c>
      <c r="T1945" s="0" t="n">
        <v>0</v>
      </c>
      <c r="U1945" s="0" t="n">
        <v>0</v>
      </c>
      <c r="V1945" s="0" t="n">
        <v>0</v>
      </c>
      <c r="W1945" s="0" t="n">
        <v>0</v>
      </c>
      <c r="X1945" s="0" t="n">
        <v>98.53</v>
      </c>
      <c r="Y1945" s="0" t="n">
        <v>102</v>
      </c>
      <c r="Z1945" s="0" t="n">
        <v>0</v>
      </c>
      <c r="AA1945" s="0" t="n">
        <v>1680000</v>
      </c>
      <c r="AB1945" s="0" t="n">
        <v>0</v>
      </c>
      <c r="AC1945" s="0" t="n">
        <v>0</v>
      </c>
      <c r="AD1945" s="0" t="s">
        <v>99</v>
      </c>
      <c r="AE1945" s="0" t="s">
        <v>99</v>
      </c>
      <c r="AH1945" s="0" t="n">
        <v>800</v>
      </c>
      <c r="AI1945" s="0" t="s">
        <v>2133</v>
      </c>
      <c r="AJ1945" s="0" t="s">
        <v>32112</v>
      </c>
      <c r="AK1945" s="0" t="s">
        <v>31135</v>
      </c>
      <c r="AL1945" s="0" t="s">
        <v>2112</v>
      </c>
    </row>
    <row r="1946" customFormat="false" ht="15" hidden="false" customHeight="false" outlineLevel="0" collapsed="false">
      <c r="A1946" s="0" t="s">
        <v>36393</v>
      </c>
      <c r="B1946" s="0" t="s">
        <v>36394</v>
      </c>
      <c r="C1946" s="0" t="s">
        <v>20553</v>
      </c>
      <c r="D1946" s="0" t="s">
        <v>20553</v>
      </c>
      <c r="E1946" s="0" t="s">
        <v>36395</v>
      </c>
      <c r="F1946" s="0" t="s">
        <v>1987</v>
      </c>
      <c r="G1946" s="0" t="n">
        <v>3</v>
      </c>
      <c r="H1946" s="0" t="n">
        <v>1</v>
      </c>
      <c r="I1946" s="0" t="n">
        <v>0.01</v>
      </c>
      <c r="J1946" s="0" t="n">
        <v>1000</v>
      </c>
      <c r="K1946" s="0" t="n">
        <v>0.16</v>
      </c>
      <c r="L1946" s="0" t="n">
        <v>81.47</v>
      </c>
      <c r="M1946" s="0" t="n">
        <v>81.33</v>
      </c>
      <c r="N1946" s="0" t="n">
        <v>81.18</v>
      </c>
      <c r="O1946" s="0" t="n">
        <v>81.47</v>
      </c>
      <c r="P1946" s="0" t="n">
        <v>0</v>
      </c>
      <c r="Q1946" s="0" t="n">
        <v>0</v>
      </c>
      <c r="R1946" s="0" t="n">
        <v>0</v>
      </c>
      <c r="S1946" s="0" t="n">
        <v>81.2</v>
      </c>
      <c r="T1946" s="0" t="n">
        <v>81.06</v>
      </c>
      <c r="U1946" s="0" t="n">
        <v>80.57</v>
      </c>
      <c r="V1946" s="0" t="n">
        <v>81.47</v>
      </c>
      <c r="W1946" s="0" t="n">
        <v>304495</v>
      </c>
      <c r="X1946" s="0" t="n">
        <v>80.87</v>
      </c>
      <c r="Y1946" s="0" t="n">
        <v>81.47</v>
      </c>
      <c r="Z1946" s="0" t="n">
        <v>27</v>
      </c>
      <c r="AA1946" s="0" t="n">
        <v>13400000</v>
      </c>
      <c r="AB1946" s="0" t="n">
        <v>139313.7</v>
      </c>
      <c r="AC1946" s="0" t="n">
        <v>0</v>
      </c>
      <c r="AD1946" s="0" t="s">
        <v>99</v>
      </c>
      <c r="AE1946" s="0" t="s">
        <v>99</v>
      </c>
      <c r="AH1946" s="0" t="n">
        <v>800</v>
      </c>
      <c r="AI1946" s="0" t="s">
        <v>2133</v>
      </c>
      <c r="AJ1946" s="0" t="s">
        <v>32112</v>
      </c>
      <c r="AK1946" s="0" t="s">
        <v>31143</v>
      </c>
      <c r="AL1946" s="0" t="s">
        <v>2112</v>
      </c>
    </row>
    <row r="1947" customFormat="false" ht="15" hidden="false" customHeight="false" outlineLevel="0" collapsed="false">
      <c r="A1947" s="0" t="s">
        <v>36396</v>
      </c>
      <c r="B1947" s="0" t="s">
        <v>36397</v>
      </c>
      <c r="C1947" s="0" t="s">
        <v>36398</v>
      </c>
      <c r="D1947" s="0" t="s">
        <v>36398</v>
      </c>
      <c r="E1947" s="0" t="s">
        <v>36399</v>
      </c>
      <c r="F1947" s="0" t="s">
        <v>1987</v>
      </c>
      <c r="G1947" s="0" t="n">
        <v>3</v>
      </c>
      <c r="H1947" s="0" t="n">
        <v>1</v>
      </c>
      <c r="I1947" s="0" t="n">
        <v>0.01</v>
      </c>
      <c r="J1947" s="0" t="n">
        <v>1000</v>
      </c>
      <c r="K1947" s="0" t="n">
        <v>0</v>
      </c>
      <c r="L1947" s="0" t="n">
        <v>0</v>
      </c>
      <c r="M1947" s="0" t="n">
        <v>98.01</v>
      </c>
      <c r="N1947" s="0" t="n">
        <v>0</v>
      </c>
      <c r="O1947" s="0" t="n">
        <v>98.01</v>
      </c>
      <c r="P1947" s="0" t="n">
        <v>0</v>
      </c>
      <c r="Q1947" s="0" t="n">
        <v>0</v>
      </c>
      <c r="R1947" s="0" t="n">
        <v>0</v>
      </c>
      <c r="S1947" s="0" t="n">
        <v>0</v>
      </c>
      <c r="T1947" s="0" t="n">
        <v>0</v>
      </c>
      <c r="U1947" s="0" t="n">
        <v>0</v>
      </c>
      <c r="V1947" s="0" t="n">
        <v>0</v>
      </c>
      <c r="W1947" s="0" t="n">
        <v>0</v>
      </c>
      <c r="X1947" s="0" t="n">
        <v>97.51</v>
      </c>
      <c r="Y1947" s="0" t="n">
        <v>105</v>
      </c>
      <c r="Z1947" s="0" t="n">
        <v>0</v>
      </c>
      <c r="AA1947" s="0" t="n">
        <v>10000000</v>
      </c>
      <c r="AB1947" s="0" t="n">
        <v>0</v>
      </c>
      <c r="AC1947" s="0" t="n">
        <v>0</v>
      </c>
      <c r="AD1947" s="0" t="s">
        <v>99</v>
      </c>
      <c r="AE1947" s="0" t="s">
        <v>99</v>
      </c>
      <c r="AH1947" s="0" t="n">
        <v>800</v>
      </c>
      <c r="AI1947" s="0" t="s">
        <v>2133</v>
      </c>
      <c r="AJ1947" s="0" t="s">
        <v>32112</v>
      </c>
      <c r="AK1947" s="0" t="s">
        <v>31143</v>
      </c>
      <c r="AL1947" s="0" t="s">
        <v>2112</v>
      </c>
    </row>
    <row r="1948" customFormat="false" ht="15" hidden="false" customHeight="false" outlineLevel="0" collapsed="false">
      <c r="A1948" s="0" t="s">
        <v>36400</v>
      </c>
      <c r="B1948" s="0" t="s">
        <v>36401</v>
      </c>
      <c r="C1948" s="0" t="s">
        <v>36402</v>
      </c>
      <c r="D1948" s="0" t="s">
        <v>36402</v>
      </c>
      <c r="E1948" s="0" t="s">
        <v>36403</v>
      </c>
      <c r="F1948" s="0" t="s">
        <v>498</v>
      </c>
      <c r="G1948" s="0" t="n">
        <v>3</v>
      </c>
      <c r="H1948" s="0" t="n">
        <v>1</v>
      </c>
      <c r="I1948" s="0" t="n">
        <v>0.01</v>
      </c>
      <c r="J1948" s="0" t="n">
        <v>1000</v>
      </c>
      <c r="K1948" s="0" t="n">
        <v>0</v>
      </c>
      <c r="L1948" s="0" t="n">
        <v>0</v>
      </c>
      <c r="M1948" s="0" t="n">
        <v>104.01</v>
      </c>
      <c r="N1948" s="0" t="n">
        <v>0</v>
      </c>
      <c r="O1948" s="0" t="n">
        <v>104.01</v>
      </c>
      <c r="P1948" s="0" t="n">
        <v>0</v>
      </c>
      <c r="Q1948" s="0" t="n">
        <v>0</v>
      </c>
      <c r="R1948" s="0" t="n">
        <v>0</v>
      </c>
      <c r="S1948" s="0" t="n">
        <v>0</v>
      </c>
      <c r="T1948" s="0" t="n">
        <v>0</v>
      </c>
      <c r="U1948" s="0" t="n">
        <v>0</v>
      </c>
      <c r="V1948" s="0" t="n">
        <v>0</v>
      </c>
      <c r="W1948" s="0" t="n">
        <v>0</v>
      </c>
      <c r="X1948" s="0" t="n">
        <v>94.01</v>
      </c>
      <c r="Y1948" s="0" t="n">
        <v>0</v>
      </c>
      <c r="Z1948" s="0" t="n">
        <v>0</v>
      </c>
      <c r="AA1948" s="0" t="n">
        <v>20000000</v>
      </c>
      <c r="AB1948" s="0" t="n">
        <v>0</v>
      </c>
      <c r="AC1948" s="0" t="n">
        <v>0</v>
      </c>
      <c r="AD1948" s="0" t="s">
        <v>99</v>
      </c>
      <c r="AE1948" s="0" t="s">
        <v>99</v>
      </c>
      <c r="AH1948" s="0" t="n">
        <v>800</v>
      </c>
      <c r="AI1948" s="0" t="s">
        <v>2133</v>
      </c>
      <c r="AJ1948" s="0" t="s">
        <v>32112</v>
      </c>
      <c r="AK1948" s="0" t="s">
        <v>31135</v>
      </c>
      <c r="AL1948" s="0" t="s">
        <v>2112</v>
      </c>
    </row>
    <row r="1949" customFormat="false" ht="15" hidden="false" customHeight="false" outlineLevel="0" collapsed="false">
      <c r="A1949" s="0" t="s">
        <v>36404</v>
      </c>
      <c r="B1949" s="0" t="s">
        <v>36405</v>
      </c>
      <c r="C1949" s="0" t="s">
        <v>36406</v>
      </c>
      <c r="D1949" s="0" t="s">
        <v>36406</v>
      </c>
      <c r="E1949" s="0" t="s">
        <v>36407</v>
      </c>
      <c r="F1949" s="0" t="s">
        <v>498</v>
      </c>
      <c r="G1949" s="0" t="n">
        <v>3</v>
      </c>
      <c r="H1949" s="0" t="n">
        <v>1</v>
      </c>
      <c r="I1949" s="0" t="n">
        <v>0.01</v>
      </c>
      <c r="J1949" s="0" t="n">
        <v>1000</v>
      </c>
      <c r="K1949" s="0" t="n">
        <v>0</v>
      </c>
      <c r="L1949" s="0" t="n">
        <v>0</v>
      </c>
      <c r="M1949" s="0" t="n">
        <v>0</v>
      </c>
      <c r="N1949" s="0" t="n">
        <v>0</v>
      </c>
      <c r="O1949" s="0" t="n">
        <v>0</v>
      </c>
      <c r="P1949" s="0" t="n">
        <v>0</v>
      </c>
      <c r="Q1949" s="0" t="n">
        <v>0</v>
      </c>
      <c r="R1949" s="0" t="n">
        <v>0</v>
      </c>
      <c r="S1949" s="0" t="n">
        <v>0</v>
      </c>
      <c r="T1949" s="0" t="n">
        <v>0</v>
      </c>
      <c r="U1949" s="0" t="n">
        <v>0</v>
      </c>
      <c r="V1949" s="0" t="n">
        <v>0</v>
      </c>
      <c r="W1949" s="0" t="n">
        <v>0</v>
      </c>
      <c r="X1949" s="0" t="n">
        <v>0</v>
      </c>
      <c r="Y1949" s="0" t="n">
        <v>0</v>
      </c>
      <c r="Z1949" s="0" t="n">
        <v>0</v>
      </c>
      <c r="AA1949" s="0" t="n">
        <v>25000000</v>
      </c>
      <c r="AB1949" s="0" t="n">
        <v>0</v>
      </c>
      <c r="AC1949" s="0" t="n">
        <v>0</v>
      </c>
      <c r="AD1949" s="0" t="s">
        <v>99</v>
      </c>
      <c r="AE1949" s="0" t="s">
        <v>99</v>
      </c>
      <c r="AH1949" s="0" t="n">
        <v>800</v>
      </c>
      <c r="AI1949" s="0" t="s">
        <v>2133</v>
      </c>
      <c r="AJ1949" s="0" t="s">
        <v>32112</v>
      </c>
      <c r="AK1949" s="0" t="s">
        <v>31135</v>
      </c>
      <c r="AL1949" s="0" t="s">
        <v>2112</v>
      </c>
    </row>
    <row r="1950" customFormat="false" ht="15" hidden="false" customHeight="false" outlineLevel="0" collapsed="false">
      <c r="A1950" s="0" t="s">
        <v>36408</v>
      </c>
      <c r="B1950" s="0" t="s">
        <v>36409</v>
      </c>
      <c r="C1950" s="0" t="s">
        <v>36410</v>
      </c>
      <c r="D1950" s="0" t="s">
        <v>36410</v>
      </c>
      <c r="E1950" s="0" t="s">
        <v>36411</v>
      </c>
      <c r="F1950" s="0" t="s">
        <v>498</v>
      </c>
      <c r="G1950" s="0" t="n">
        <v>3</v>
      </c>
      <c r="H1950" s="0" t="n">
        <v>1</v>
      </c>
      <c r="I1950" s="0" t="n">
        <v>0.01</v>
      </c>
      <c r="J1950" s="0" t="n">
        <v>1000</v>
      </c>
      <c r="K1950" s="0" t="n">
        <v>0</v>
      </c>
      <c r="L1950" s="0" t="n">
        <v>0</v>
      </c>
      <c r="M1950" s="0" t="n">
        <v>0</v>
      </c>
      <c r="N1950" s="0" t="n">
        <v>0</v>
      </c>
      <c r="O1950" s="0" t="n">
        <v>0</v>
      </c>
      <c r="P1950" s="0" t="n">
        <v>0</v>
      </c>
      <c r="Q1950" s="0" t="n">
        <v>0</v>
      </c>
      <c r="R1950" s="0" t="n">
        <v>0</v>
      </c>
      <c r="S1950" s="0" t="n">
        <v>0</v>
      </c>
      <c r="T1950" s="0" t="n">
        <v>0</v>
      </c>
      <c r="U1950" s="0" t="n">
        <v>0</v>
      </c>
      <c r="V1950" s="0" t="n">
        <v>0</v>
      </c>
      <c r="W1950" s="0" t="n">
        <v>0</v>
      </c>
      <c r="X1950" s="0" t="n">
        <v>0</v>
      </c>
      <c r="Y1950" s="0" t="n">
        <v>0</v>
      </c>
      <c r="Z1950" s="0" t="n">
        <v>0</v>
      </c>
      <c r="AA1950" s="0" t="n">
        <v>10000000</v>
      </c>
      <c r="AB1950" s="0" t="n">
        <v>0</v>
      </c>
      <c r="AC1950" s="0" t="n">
        <v>0</v>
      </c>
      <c r="AD1950" s="0" t="s">
        <v>99</v>
      </c>
      <c r="AE1950" s="0" t="s">
        <v>99</v>
      </c>
      <c r="AH1950" s="0" t="n">
        <v>800</v>
      </c>
      <c r="AI1950" s="0" t="s">
        <v>2133</v>
      </c>
      <c r="AJ1950" s="0" t="s">
        <v>32112</v>
      </c>
      <c r="AK1950" s="0" t="s">
        <v>31135</v>
      </c>
      <c r="AL1950" s="0" t="s">
        <v>2112</v>
      </c>
    </row>
    <row r="1951" customFormat="false" ht="15" hidden="false" customHeight="false" outlineLevel="0" collapsed="false">
      <c r="A1951" s="0" t="s">
        <v>36412</v>
      </c>
      <c r="B1951" s="0" t="s">
        <v>36413</v>
      </c>
      <c r="C1951" s="0" t="s">
        <v>36414</v>
      </c>
      <c r="D1951" s="0" t="s">
        <v>36414</v>
      </c>
      <c r="E1951" s="0" t="s">
        <v>36415</v>
      </c>
      <c r="F1951" s="0" t="s">
        <v>498</v>
      </c>
      <c r="G1951" s="0" t="n">
        <v>3</v>
      </c>
      <c r="H1951" s="0" t="n">
        <v>1</v>
      </c>
      <c r="I1951" s="0" t="n">
        <v>0.01</v>
      </c>
      <c r="J1951" s="0" t="n">
        <v>1000</v>
      </c>
      <c r="K1951" s="0" t="n">
        <v>0</v>
      </c>
      <c r="L1951" s="0" t="n">
        <v>0</v>
      </c>
      <c r="M1951" s="0" t="n">
        <v>0</v>
      </c>
      <c r="N1951" s="0" t="n">
        <v>0</v>
      </c>
      <c r="O1951" s="0" t="n">
        <v>0</v>
      </c>
      <c r="P1951" s="0" t="n">
        <v>0</v>
      </c>
      <c r="Q1951" s="0" t="n">
        <v>0</v>
      </c>
      <c r="R1951" s="0" t="n">
        <v>0</v>
      </c>
      <c r="S1951" s="0" t="n">
        <v>0</v>
      </c>
      <c r="T1951" s="0" t="n">
        <v>0</v>
      </c>
      <c r="U1951" s="0" t="n">
        <v>0</v>
      </c>
      <c r="V1951" s="0" t="n">
        <v>0</v>
      </c>
      <c r="W1951" s="0" t="n">
        <v>0</v>
      </c>
      <c r="X1951" s="0" t="n">
        <v>0</v>
      </c>
      <c r="Y1951" s="0" t="n">
        <v>0</v>
      </c>
      <c r="Z1951" s="0" t="n">
        <v>0</v>
      </c>
      <c r="AA1951" s="0" t="n">
        <v>15000000</v>
      </c>
      <c r="AB1951" s="0" t="n">
        <v>0</v>
      </c>
      <c r="AC1951" s="0" t="n">
        <v>0</v>
      </c>
      <c r="AD1951" s="0" t="s">
        <v>99</v>
      </c>
      <c r="AE1951" s="0" t="s">
        <v>99</v>
      </c>
      <c r="AH1951" s="0" t="n">
        <v>800</v>
      </c>
      <c r="AI1951" s="0" t="s">
        <v>2133</v>
      </c>
      <c r="AJ1951" s="0" t="s">
        <v>32112</v>
      </c>
      <c r="AK1951" s="0" t="s">
        <v>31135</v>
      </c>
      <c r="AL1951" s="0" t="s">
        <v>2112</v>
      </c>
    </row>
    <row r="1952" customFormat="false" ht="15" hidden="false" customHeight="false" outlineLevel="0" collapsed="false">
      <c r="A1952" s="0" t="s">
        <v>36416</v>
      </c>
      <c r="B1952" s="0" t="s">
        <v>36417</v>
      </c>
      <c r="C1952" s="0" t="s">
        <v>36418</v>
      </c>
      <c r="D1952" s="0" t="s">
        <v>36418</v>
      </c>
      <c r="E1952" s="0" t="s">
        <v>36419</v>
      </c>
      <c r="F1952" s="0" t="s">
        <v>498</v>
      </c>
      <c r="G1952" s="0" t="n">
        <v>3</v>
      </c>
      <c r="H1952" s="0" t="n">
        <v>1</v>
      </c>
      <c r="I1952" s="0" t="n">
        <v>0.01</v>
      </c>
      <c r="J1952" s="0" t="n">
        <v>1000</v>
      </c>
      <c r="K1952" s="0" t="n">
        <v>0</v>
      </c>
      <c r="L1952" s="0" t="n">
        <v>0</v>
      </c>
      <c r="M1952" s="0" t="n">
        <v>100.02</v>
      </c>
      <c r="N1952" s="0" t="n">
        <v>0</v>
      </c>
      <c r="O1952" s="0" t="n">
        <v>100.02</v>
      </c>
      <c r="P1952" s="0" t="n">
        <v>0</v>
      </c>
      <c r="Q1952" s="0" t="n">
        <v>0</v>
      </c>
      <c r="R1952" s="0" t="n">
        <v>0</v>
      </c>
      <c r="S1952" s="0" t="n">
        <v>0</v>
      </c>
      <c r="T1952" s="0" t="n">
        <v>0</v>
      </c>
      <c r="U1952" s="0" t="n">
        <v>0</v>
      </c>
      <c r="V1952" s="0" t="n">
        <v>0</v>
      </c>
      <c r="W1952" s="0" t="n">
        <v>0</v>
      </c>
      <c r="X1952" s="0" t="n">
        <v>0</v>
      </c>
      <c r="Y1952" s="0" t="n">
        <v>0</v>
      </c>
      <c r="Z1952" s="0" t="n">
        <v>0</v>
      </c>
      <c r="AA1952" s="0" t="n">
        <v>20000000</v>
      </c>
      <c r="AB1952" s="0" t="n">
        <v>0</v>
      </c>
      <c r="AC1952" s="0" t="n">
        <v>0</v>
      </c>
      <c r="AD1952" s="0" t="s">
        <v>99</v>
      </c>
      <c r="AE1952" s="0" t="s">
        <v>99</v>
      </c>
      <c r="AH1952" s="0" t="n">
        <v>800</v>
      </c>
      <c r="AI1952" s="0" t="s">
        <v>2133</v>
      </c>
      <c r="AJ1952" s="0" t="s">
        <v>32112</v>
      </c>
      <c r="AK1952" s="0" t="s">
        <v>31135</v>
      </c>
      <c r="AL1952" s="0" t="s">
        <v>2112</v>
      </c>
    </row>
    <row r="1953" customFormat="false" ht="15" hidden="false" customHeight="false" outlineLevel="0" collapsed="false">
      <c r="A1953" s="0" t="s">
        <v>36420</v>
      </c>
      <c r="B1953" s="0" t="s">
        <v>36421</v>
      </c>
      <c r="C1953" s="0" t="s">
        <v>36422</v>
      </c>
      <c r="D1953" s="0" t="s">
        <v>36422</v>
      </c>
      <c r="E1953" s="0" t="s">
        <v>36423</v>
      </c>
      <c r="F1953" s="0" t="s">
        <v>498</v>
      </c>
      <c r="G1953" s="0" t="n">
        <v>3</v>
      </c>
      <c r="H1953" s="0" t="n">
        <v>1</v>
      </c>
      <c r="I1953" s="0" t="n">
        <v>0.01</v>
      </c>
      <c r="J1953" s="0" t="n">
        <v>1000</v>
      </c>
      <c r="K1953" s="0" t="n">
        <v>0</v>
      </c>
      <c r="L1953" s="0" t="n">
        <v>0</v>
      </c>
      <c r="M1953" s="0" t="n">
        <v>100.02</v>
      </c>
      <c r="N1953" s="0" t="n">
        <v>0</v>
      </c>
      <c r="O1953" s="0" t="n">
        <v>100.02</v>
      </c>
      <c r="P1953" s="0" t="n">
        <v>0</v>
      </c>
      <c r="Q1953" s="0" t="n">
        <v>0</v>
      </c>
      <c r="R1953" s="0" t="n">
        <v>0</v>
      </c>
      <c r="S1953" s="0" t="n">
        <v>0</v>
      </c>
      <c r="T1953" s="0" t="n">
        <v>0</v>
      </c>
      <c r="U1953" s="0" t="n">
        <v>0</v>
      </c>
      <c r="V1953" s="0" t="n">
        <v>0</v>
      </c>
      <c r="W1953" s="0" t="n">
        <v>0</v>
      </c>
      <c r="X1953" s="0" t="n">
        <v>0</v>
      </c>
      <c r="Y1953" s="0" t="n">
        <v>0</v>
      </c>
      <c r="Z1953" s="0" t="n">
        <v>0</v>
      </c>
      <c r="AA1953" s="0" t="n">
        <v>20000000</v>
      </c>
      <c r="AB1953" s="0" t="n">
        <v>0</v>
      </c>
      <c r="AC1953" s="0" t="n">
        <v>0</v>
      </c>
      <c r="AD1953" s="0" t="s">
        <v>99</v>
      </c>
      <c r="AE1953" s="0" t="s">
        <v>99</v>
      </c>
      <c r="AH1953" s="0" t="n">
        <v>800</v>
      </c>
      <c r="AI1953" s="0" t="s">
        <v>2133</v>
      </c>
      <c r="AJ1953" s="0" t="s">
        <v>32112</v>
      </c>
      <c r="AK1953" s="0" t="s">
        <v>31135</v>
      </c>
      <c r="AL1953" s="0" t="s">
        <v>2112</v>
      </c>
    </row>
    <row r="1954" customFormat="false" ht="15" hidden="false" customHeight="false" outlineLevel="0" collapsed="false">
      <c r="A1954" s="0" t="s">
        <v>36424</v>
      </c>
      <c r="B1954" s="0" t="s">
        <v>36425</v>
      </c>
      <c r="C1954" s="0" t="s">
        <v>36426</v>
      </c>
      <c r="D1954" s="0" t="s">
        <v>36426</v>
      </c>
      <c r="E1954" s="0" t="s">
        <v>36427</v>
      </c>
      <c r="F1954" s="0" t="s">
        <v>498</v>
      </c>
      <c r="G1954" s="0" t="n">
        <v>3</v>
      </c>
      <c r="H1954" s="0" t="n">
        <v>1</v>
      </c>
      <c r="I1954" s="0" t="n">
        <v>0.01</v>
      </c>
      <c r="J1954" s="0" t="n">
        <v>1000</v>
      </c>
      <c r="K1954" s="0" t="n">
        <v>0</v>
      </c>
      <c r="L1954" s="0" t="n">
        <v>0</v>
      </c>
      <c r="M1954" s="0" t="n">
        <v>0</v>
      </c>
      <c r="N1954" s="0" t="n">
        <v>0</v>
      </c>
      <c r="O1954" s="0" t="n">
        <v>0</v>
      </c>
      <c r="P1954" s="0" t="n">
        <v>0</v>
      </c>
      <c r="Q1954" s="0" t="n">
        <v>0</v>
      </c>
      <c r="R1954" s="0" t="n">
        <v>0</v>
      </c>
      <c r="S1954" s="0" t="n">
        <v>0</v>
      </c>
      <c r="T1954" s="0" t="n">
        <v>0</v>
      </c>
      <c r="U1954" s="0" t="n">
        <v>0</v>
      </c>
      <c r="V1954" s="0" t="n">
        <v>0</v>
      </c>
      <c r="W1954" s="0" t="n">
        <v>0</v>
      </c>
      <c r="X1954" s="0" t="n">
        <v>0</v>
      </c>
      <c r="Y1954" s="0" t="n">
        <v>0</v>
      </c>
      <c r="Z1954" s="0" t="n">
        <v>0</v>
      </c>
      <c r="AA1954" s="0" t="n">
        <v>10000000</v>
      </c>
      <c r="AB1954" s="0" t="n">
        <v>0</v>
      </c>
      <c r="AC1954" s="0" t="n">
        <v>0</v>
      </c>
      <c r="AD1954" s="0" t="s">
        <v>99</v>
      </c>
      <c r="AE1954" s="0" t="s">
        <v>99</v>
      </c>
      <c r="AH1954" s="0" t="n">
        <v>800</v>
      </c>
      <c r="AI1954" s="0" t="s">
        <v>2133</v>
      </c>
      <c r="AJ1954" s="0" t="s">
        <v>32112</v>
      </c>
      <c r="AK1954" s="0" t="s">
        <v>31135</v>
      </c>
      <c r="AL1954" s="0" t="s">
        <v>2112</v>
      </c>
    </row>
    <row r="1955" customFormat="false" ht="15" hidden="false" customHeight="false" outlineLevel="0" collapsed="false">
      <c r="A1955" s="0" t="s">
        <v>36428</v>
      </c>
      <c r="B1955" s="0" t="s">
        <v>36429</v>
      </c>
      <c r="C1955" s="0" t="s">
        <v>36430</v>
      </c>
      <c r="D1955" s="0" t="s">
        <v>36430</v>
      </c>
      <c r="E1955" s="0" t="s">
        <v>36431</v>
      </c>
      <c r="F1955" s="0" t="s">
        <v>498</v>
      </c>
      <c r="G1955" s="0" t="n">
        <v>3</v>
      </c>
      <c r="H1955" s="0" t="n">
        <v>1</v>
      </c>
      <c r="I1955" s="0" t="n">
        <v>0.01</v>
      </c>
      <c r="J1955" s="0" t="n">
        <v>1000</v>
      </c>
      <c r="K1955" s="0" t="n">
        <v>0</v>
      </c>
      <c r="L1955" s="0" t="n">
        <v>0</v>
      </c>
      <c r="M1955" s="0" t="n">
        <v>0</v>
      </c>
      <c r="N1955" s="0" t="n">
        <v>0</v>
      </c>
      <c r="O1955" s="0" t="n">
        <v>0</v>
      </c>
      <c r="P1955" s="0" t="n">
        <v>0</v>
      </c>
      <c r="Q1955" s="0" t="n">
        <v>0</v>
      </c>
      <c r="R1955" s="0" t="n">
        <v>0</v>
      </c>
      <c r="S1955" s="0" t="n">
        <v>0</v>
      </c>
      <c r="T1955" s="0" t="n">
        <v>0</v>
      </c>
      <c r="U1955" s="0" t="n">
        <v>0</v>
      </c>
      <c r="V1955" s="0" t="n">
        <v>0</v>
      </c>
      <c r="W1955" s="0" t="n">
        <v>0</v>
      </c>
      <c r="X1955" s="0" t="n">
        <v>0</v>
      </c>
      <c r="Y1955" s="0" t="n">
        <v>0</v>
      </c>
      <c r="Z1955" s="0" t="n">
        <v>0</v>
      </c>
      <c r="AA1955" s="0" t="n">
        <v>20000000</v>
      </c>
      <c r="AB1955" s="0" t="n">
        <v>0</v>
      </c>
      <c r="AC1955" s="0" t="n">
        <v>0</v>
      </c>
      <c r="AD1955" s="0" t="s">
        <v>99</v>
      </c>
      <c r="AE1955" s="0" t="s">
        <v>99</v>
      </c>
      <c r="AF1955" s="0" t="s">
        <v>30149</v>
      </c>
      <c r="AH1955" s="0" t="n">
        <v>800</v>
      </c>
      <c r="AI1955" s="0" t="s">
        <v>2133</v>
      </c>
      <c r="AJ1955" s="0" t="s">
        <v>32112</v>
      </c>
      <c r="AK1955" s="0" t="s">
        <v>31135</v>
      </c>
      <c r="AL1955" s="0" t="s">
        <v>2112</v>
      </c>
    </row>
    <row r="1956" customFormat="false" ht="15" hidden="false" customHeight="false" outlineLevel="0" collapsed="false">
      <c r="A1956" s="0" t="s">
        <v>36432</v>
      </c>
      <c r="B1956" s="0" t="s">
        <v>36433</v>
      </c>
      <c r="C1956" s="0" t="s">
        <v>36434</v>
      </c>
      <c r="D1956" s="0" t="s">
        <v>36434</v>
      </c>
      <c r="E1956" s="0" t="s">
        <v>36435</v>
      </c>
      <c r="F1956" s="0" t="s">
        <v>498</v>
      </c>
      <c r="G1956" s="0" t="n">
        <v>3</v>
      </c>
      <c r="H1956" s="0" t="n">
        <v>1</v>
      </c>
      <c r="I1956" s="0" t="n">
        <v>0.01</v>
      </c>
      <c r="J1956" s="0" t="n">
        <v>1000</v>
      </c>
      <c r="K1956" s="0" t="n">
        <v>0</v>
      </c>
      <c r="L1956" s="0" t="n">
        <v>0</v>
      </c>
      <c r="M1956" s="0" t="n">
        <v>0</v>
      </c>
      <c r="N1956" s="0" t="n">
        <v>0</v>
      </c>
      <c r="O1956" s="0" t="n">
        <v>0</v>
      </c>
      <c r="P1956" s="0" t="n">
        <v>0</v>
      </c>
      <c r="Q1956" s="0" t="n">
        <v>0</v>
      </c>
      <c r="R1956" s="0" t="n">
        <v>0</v>
      </c>
      <c r="S1956" s="0" t="n">
        <v>0</v>
      </c>
      <c r="T1956" s="0" t="n">
        <v>0</v>
      </c>
      <c r="U1956" s="0" t="n">
        <v>0</v>
      </c>
      <c r="V1956" s="0" t="n">
        <v>0</v>
      </c>
      <c r="W1956" s="0" t="n">
        <v>0</v>
      </c>
      <c r="X1956" s="0" t="n">
        <v>0</v>
      </c>
      <c r="Y1956" s="0" t="n">
        <v>0</v>
      </c>
      <c r="Z1956" s="0" t="n">
        <v>0</v>
      </c>
      <c r="AA1956" s="0" t="n">
        <v>50000000</v>
      </c>
      <c r="AB1956" s="0" t="n">
        <v>0</v>
      </c>
      <c r="AC1956" s="0" t="n">
        <v>0</v>
      </c>
      <c r="AD1956" s="0" t="s">
        <v>99</v>
      </c>
      <c r="AE1956" s="0" t="s">
        <v>99</v>
      </c>
      <c r="AH1956" s="0" t="n">
        <v>800</v>
      </c>
      <c r="AI1956" s="0" t="s">
        <v>2133</v>
      </c>
      <c r="AJ1956" s="0" t="s">
        <v>32112</v>
      </c>
      <c r="AK1956" s="0" t="s">
        <v>31135</v>
      </c>
      <c r="AL1956" s="0" t="s">
        <v>2112</v>
      </c>
    </row>
    <row r="1957" customFormat="false" ht="15" hidden="false" customHeight="false" outlineLevel="0" collapsed="false">
      <c r="A1957" s="0" t="s">
        <v>36436</v>
      </c>
      <c r="B1957" s="0" t="s">
        <v>36437</v>
      </c>
      <c r="C1957" s="0" t="s">
        <v>36438</v>
      </c>
      <c r="D1957" s="0" t="s">
        <v>36438</v>
      </c>
      <c r="E1957" s="0" t="s">
        <v>36439</v>
      </c>
      <c r="F1957" s="0" t="s">
        <v>498</v>
      </c>
      <c r="G1957" s="0" t="n">
        <v>3</v>
      </c>
      <c r="H1957" s="0" t="n">
        <v>1</v>
      </c>
      <c r="I1957" s="0" t="n">
        <v>0.01</v>
      </c>
      <c r="J1957" s="0" t="n">
        <v>1000</v>
      </c>
      <c r="K1957" s="0" t="n">
        <v>0</v>
      </c>
      <c r="L1957" s="0" t="n">
        <v>0</v>
      </c>
      <c r="M1957" s="0" t="n">
        <v>0</v>
      </c>
      <c r="N1957" s="0" t="n">
        <v>0</v>
      </c>
      <c r="O1957" s="0" t="n">
        <v>0</v>
      </c>
      <c r="P1957" s="0" t="n">
        <v>0</v>
      </c>
      <c r="Q1957" s="0" t="n">
        <v>0</v>
      </c>
      <c r="R1957" s="0" t="n">
        <v>0</v>
      </c>
      <c r="S1957" s="0" t="n">
        <v>0</v>
      </c>
      <c r="T1957" s="0" t="n">
        <v>0</v>
      </c>
      <c r="U1957" s="0" t="n">
        <v>0</v>
      </c>
      <c r="V1957" s="0" t="n">
        <v>0</v>
      </c>
      <c r="W1957" s="0" t="n">
        <v>0</v>
      </c>
      <c r="X1957" s="0" t="n">
        <v>0</v>
      </c>
      <c r="Y1957" s="0" t="n">
        <v>0</v>
      </c>
      <c r="Z1957" s="0" t="n">
        <v>0</v>
      </c>
      <c r="AA1957" s="0" t="n">
        <v>30000000</v>
      </c>
      <c r="AB1957" s="0" t="n">
        <v>0</v>
      </c>
      <c r="AC1957" s="0" t="n">
        <v>0</v>
      </c>
      <c r="AD1957" s="0" t="s">
        <v>99</v>
      </c>
      <c r="AE1957" s="0" t="s">
        <v>99</v>
      </c>
      <c r="AH1957" s="0" t="n">
        <v>800</v>
      </c>
      <c r="AI1957" s="0" t="s">
        <v>2133</v>
      </c>
      <c r="AJ1957" s="0" t="s">
        <v>32112</v>
      </c>
      <c r="AK1957" s="0" t="s">
        <v>31135</v>
      </c>
      <c r="AL1957" s="0" t="s">
        <v>2112</v>
      </c>
    </row>
    <row r="1958" customFormat="false" ht="15" hidden="false" customHeight="false" outlineLevel="0" collapsed="false">
      <c r="A1958" s="0" t="s">
        <v>36440</v>
      </c>
      <c r="B1958" s="0" t="s">
        <v>36441</v>
      </c>
      <c r="C1958" s="0" t="s">
        <v>36442</v>
      </c>
      <c r="D1958" s="0" t="s">
        <v>36442</v>
      </c>
      <c r="E1958" s="0" t="s">
        <v>36443</v>
      </c>
      <c r="F1958" s="0" t="s">
        <v>498</v>
      </c>
      <c r="G1958" s="0" t="n">
        <v>3</v>
      </c>
      <c r="H1958" s="0" t="n">
        <v>1</v>
      </c>
      <c r="I1958" s="0" t="n">
        <v>0.01</v>
      </c>
      <c r="J1958" s="0" t="n">
        <v>1000</v>
      </c>
      <c r="K1958" s="0" t="n">
        <v>0</v>
      </c>
      <c r="L1958" s="0" t="n">
        <v>0</v>
      </c>
      <c r="M1958" s="0" t="n">
        <v>0</v>
      </c>
      <c r="N1958" s="0" t="n">
        <v>0</v>
      </c>
      <c r="O1958" s="0" t="n">
        <v>0</v>
      </c>
      <c r="P1958" s="0" t="n">
        <v>0</v>
      </c>
      <c r="Q1958" s="0" t="n">
        <v>0</v>
      </c>
      <c r="R1958" s="0" t="n">
        <v>0</v>
      </c>
      <c r="S1958" s="0" t="n">
        <v>0</v>
      </c>
      <c r="T1958" s="0" t="n">
        <v>0</v>
      </c>
      <c r="U1958" s="0" t="n">
        <v>0</v>
      </c>
      <c r="V1958" s="0" t="n">
        <v>0</v>
      </c>
      <c r="W1958" s="0" t="n">
        <v>0</v>
      </c>
      <c r="X1958" s="0" t="n">
        <v>0</v>
      </c>
      <c r="Y1958" s="0" t="n">
        <v>0</v>
      </c>
      <c r="Z1958" s="0" t="n">
        <v>0</v>
      </c>
      <c r="AA1958" s="0" t="n">
        <v>60000000</v>
      </c>
      <c r="AB1958" s="0" t="n">
        <v>0</v>
      </c>
      <c r="AC1958" s="0" t="n">
        <v>0</v>
      </c>
      <c r="AD1958" s="0" t="s">
        <v>99</v>
      </c>
      <c r="AE1958" s="0" t="s">
        <v>99</v>
      </c>
      <c r="AH1958" s="0" t="n">
        <v>800</v>
      </c>
      <c r="AI1958" s="0" t="s">
        <v>2133</v>
      </c>
      <c r="AJ1958" s="0" t="s">
        <v>32112</v>
      </c>
      <c r="AK1958" s="0" t="s">
        <v>31135</v>
      </c>
      <c r="AL1958" s="0" t="s">
        <v>2112</v>
      </c>
    </row>
    <row r="1959" customFormat="false" ht="15" hidden="false" customHeight="false" outlineLevel="0" collapsed="false">
      <c r="A1959" s="0" t="s">
        <v>36444</v>
      </c>
      <c r="B1959" s="0" t="s">
        <v>36445</v>
      </c>
      <c r="C1959" s="0" t="s">
        <v>36446</v>
      </c>
      <c r="D1959" s="0" t="s">
        <v>36446</v>
      </c>
      <c r="E1959" s="0" t="s">
        <v>36447</v>
      </c>
      <c r="F1959" s="0" t="s">
        <v>1987</v>
      </c>
      <c r="G1959" s="0" t="n">
        <v>2</v>
      </c>
      <c r="H1959" s="0" t="n">
        <v>1</v>
      </c>
      <c r="I1959" s="0" t="n">
        <v>0.01</v>
      </c>
      <c r="J1959" s="0" t="n">
        <v>1000</v>
      </c>
      <c r="K1959" s="0" t="n">
        <v>0</v>
      </c>
      <c r="L1959" s="0" t="n">
        <v>0</v>
      </c>
      <c r="M1959" s="0" t="n">
        <v>95.49</v>
      </c>
      <c r="N1959" s="0" t="n">
        <v>97.27</v>
      </c>
      <c r="O1959" s="0" t="n">
        <v>95.49</v>
      </c>
      <c r="P1959" s="0" t="n">
        <v>0</v>
      </c>
      <c r="Q1959" s="0" t="n">
        <v>0</v>
      </c>
      <c r="R1959" s="0" t="n">
        <v>0</v>
      </c>
      <c r="S1959" s="0" t="n">
        <v>0</v>
      </c>
      <c r="T1959" s="0" t="n">
        <v>0</v>
      </c>
      <c r="U1959" s="0" t="n">
        <v>0</v>
      </c>
      <c r="V1959" s="0" t="n">
        <v>0</v>
      </c>
      <c r="W1959" s="0" t="n">
        <v>0</v>
      </c>
      <c r="X1959" s="0" t="n">
        <v>94.03</v>
      </c>
      <c r="Y1959" s="0" t="n">
        <v>95.72</v>
      </c>
      <c r="Z1959" s="0" t="n">
        <v>0</v>
      </c>
      <c r="AA1959" s="0" t="n">
        <v>5000000</v>
      </c>
      <c r="AB1959" s="0" t="n">
        <v>0</v>
      </c>
      <c r="AC1959" s="0" t="n">
        <v>0</v>
      </c>
      <c r="AD1959" s="0" t="s">
        <v>99</v>
      </c>
      <c r="AE1959" s="0" t="s">
        <v>99</v>
      </c>
      <c r="AH1959" s="0" t="n">
        <v>6</v>
      </c>
      <c r="AI1959" s="0" t="s">
        <v>2133</v>
      </c>
      <c r="AJ1959" s="0" t="s">
        <v>32112</v>
      </c>
      <c r="AK1959" s="0" t="s">
        <v>31143</v>
      </c>
      <c r="AL1959" s="0" t="s">
        <v>2112</v>
      </c>
    </row>
    <row r="1960" customFormat="false" ht="15" hidden="false" customHeight="false" outlineLevel="0" collapsed="false">
      <c r="A1960" s="0" t="s">
        <v>36448</v>
      </c>
      <c r="B1960" s="0" t="s">
        <v>36449</v>
      </c>
      <c r="C1960" s="0" t="s">
        <v>17947</v>
      </c>
      <c r="D1960" s="0" t="s">
        <v>17947</v>
      </c>
      <c r="E1960" s="0" t="s">
        <v>36450</v>
      </c>
      <c r="F1960" s="0" t="s">
        <v>498</v>
      </c>
      <c r="G1960" s="0" t="n">
        <v>3</v>
      </c>
      <c r="H1960" s="0" t="n">
        <v>1</v>
      </c>
      <c r="I1960" s="0" t="n">
        <v>0.01</v>
      </c>
      <c r="J1960" s="0" t="n">
        <v>1000</v>
      </c>
      <c r="K1960" s="0" t="n">
        <v>-0.75</v>
      </c>
      <c r="L1960" s="0" t="n">
        <v>93.16</v>
      </c>
      <c r="M1960" s="0" t="n">
        <v>93.71</v>
      </c>
      <c r="N1960" s="0" t="n">
        <v>92.05</v>
      </c>
      <c r="O1960" s="0" t="n">
        <v>93.1</v>
      </c>
      <c r="P1960" s="0" t="n">
        <v>0</v>
      </c>
      <c r="Q1960" s="0" t="n">
        <v>0</v>
      </c>
      <c r="R1960" s="0" t="n">
        <v>0</v>
      </c>
      <c r="S1960" s="0" t="n">
        <v>93.04</v>
      </c>
      <c r="T1960" s="0" t="n">
        <v>93.85</v>
      </c>
      <c r="U1960" s="0" t="n">
        <v>92.45</v>
      </c>
      <c r="V1960" s="0" t="n">
        <v>93.86</v>
      </c>
      <c r="W1960" s="0" t="n">
        <v>312621</v>
      </c>
      <c r="X1960" s="0" t="n">
        <v>93.02</v>
      </c>
      <c r="Y1960" s="0" t="n">
        <v>93.1</v>
      </c>
      <c r="Z1960" s="0" t="n">
        <v>97</v>
      </c>
      <c r="AA1960" s="0" t="n">
        <v>500000</v>
      </c>
      <c r="AB1960" s="0" t="n">
        <v>3726.4</v>
      </c>
      <c r="AC1960" s="0" t="n">
        <v>0</v>
      </c>
      <c r="AD1960" s="0" t="s">
        <v>99</v>
      </c>
      <c r="AE1960" s="0" t="s">
        <v>99</v>
      </c>
      <c r="AH1960" s="0" t="n">
        <v>6</v>
      </c>
      <c r="AI1960" s="0" t="s">
        <v>2133</v>
      </c>
      <c r="AJ1960" s="0" t="s">
        <v>32112</v>
      </c>
      <c r="AK1960" s="0" t="s">
        <v>31135</v>
      </c>
      <c r="AL1960" s="0" t="s">
        <v>2112</v>
      </c>
    </row>
    <row r="1961" customFormat="false" ht="15" hidden="false" customHeight="false" outlineLevel="0" collapsed="false">
      <c r="A1961" s="0" t="s">
        <v>36451</v>
      </c>
      <c r="B1961" s="0" t="s">
        <v>36452</v>
      </c>
      <c r="C1961" s="0" t="s">
        <v>22334</v>
      </c>
      <c r="D1961" s="0" t="s">
        <v>22334</v>
      </c>
      <c r="E1961" s="0" t="s">
        <v>36453</v>
      </c>
      <c r="F1961" s="0" t="s">
        <v>1987</v>
      </c>
      <c r="G1961" s="0" t="n">
        <v>3</v>
      </c>
      <c r="H1961" s="0" t="n">
        <v>1</v>
      </c>
      <c r="I1961" s="0" t="n">
        <v>0.01</v>
      </c>
      <c r="J1961" s="0" t="n">
        <v>1000</v>
      </c>
      <c r="K1961" s="0" t="n">
        <v>1.29</v>
      </c>
      <c r="L1961" s="0" t="n">
        <v>51.95</v>
      </c>
      <c r="M1961" s="0" t="n">
        <v>51.26</v>
      </c>
      <c r="N1961" s="0" t="n">
        <v>51.19</v>
      </c>
      <c r="O1961" s="0" t="n">
        <v>51.52</v>
      </c>
      <c r="P1961" s="0" t="n">
        <v>0</v>
      </c>
      <c r="Q1961" s="0" t="n">
        <v>0</v>
      </c>
      <c r="R1961" s="0" t="n">
        <v>0</v>
      </c>
      <c r="S1961" s="0" t="n">
        <v>50.81</v>
      </c>
      <c r="T1961" s="0" t="n">
        <v>51.4</v>
      </c>
      <c r="U1961" s="0" t="n">
        <v>50.55</v>
      </c>
      <c r="V1961" s="0" t="n">
        <v>51.95</v>
      </c>
      <c r="W1961" s="0" t="n">
        <v>1775216</v>
      </c>
      <c r="X1961" s="0" t="n">
        <v>51.53</v>
      </c>
      <c r="Y1961" s="0" t="n">
        <v>51.84</v>
      </c>
      <c r="Z1961" s="0" t="n">
        <v>136</v>
      </c>
      <c r="AA1961" s="0" t="n">
        <v>10000000</v>
      </c>
      <c r="AB1961" s="0" t="n">
        <v>519.5</v>
      </c>
      <c r="AC1961" s="0" t="n">
        <v>0</v>
      </c>
      <c r="AD1961" s="0" t="s">
        <v>99</v>
      </c>
      <c r="AE1961" s="0" t="s">
        <v>99</v>
      </c>
      <c r="AH1961" s="0" t="n">
        <v>800</v>
      </c>
      <c r="AI1961" s="0" t="s">
        <v>2133</v>
      </c>
      <c r="AJ1961" s="0" t="s">
        <v>32112</v>
      </c>
      <c r="AK1961" s="0" t="s">
        <v>31143</v>
      </c>
      <c r="AL1961" s="0" t="s">
        <v>2112</v>
      </c>
    </row>
    <row r="1962" customFormat="false" ht="15" hidden="false" customHeight="false" outlineLevel="0" collapsed="false">
      <c r="A1962" s="0" t="s">
        <v>36454</v>
      </c>
      <c r="B1962" s="0" t="s">
        <v>36455</v>
      </c>
      <c r="C1962" s="0" t="s">
        <v>36456</v>
      </c>
      <c r="D1962" s="0" t="s">
        <v>36456</v>
      </c>
      <c r="E1962" s="0" t="s">
        <v>36457</v>
      </c>
      <c r="F1962" s="0" t="s">
        <v>1987</v>
      </c>
      <c r="G1962" s="0" t="n">
        <v>3</v>
      </c>
      <c r="H1962" s="0" t="n">
        <v>1</v>
      </c>
      <c r="I1962" s="0" t="n">
        <v>0.01</v>
      </c>
      <c r="J1962" s="0" t="n">
        <v>1000</v>
      </c>
      <c r="K1962" s="0" t="n">
        <v>0</v>
      </c>
      <c r="L1962" s="0" t="n">
        <v>0</v>
      </c>
      <c r="M1962" s="0" t="n">
        <v>129.9</v>
      </c>
      <c r="N1962" s="0" t="n">
        <v>0</v>
      </c>
      <c r="O1962" s="0" t="n">
        <v>129.9</v>
      </c>
      <c r="P1962" s="0" t="n">
        <v>0</v>
      </c>
      <c r="Q1962" s="0" t="n">
        <v>0</v>
      </c>
      <c r="R1962" s="0" t="n">
        <v>0</v>
      </c>
      <c r="S1962" s="0" t="n">
        <v>0</v>
      </c>
      <c r="T1962" s="0" t="n">
        <v>0</v>
      </c>
      <c r="U1962" s="0" t="n">
        <v>0</v>
      </c>
      <c r="V1962" s="0" t="n">
        <v>0</v>
      </c>
      <c r="W1962" s="0" t="n">
        <v>0</v>
      </c>
      <c r="X1962" s="0" t="n">
        <v>0</v>
      </c>
      <c r="Y1962" s="0" t="n">
        <v>0</v>
      </c>
      <c r="Z1962" s="0" t="n">
        <v>0</v>
      </c>
      <c r="AA1962" s="0" t="n">
        <v>5000000</v>
      </c>
      <c r="AB1962" s="0" t="n">
        <v>0</v>
      </c>
      <c r="AC1962" s="0" t="n">
        <v>0</v>
      </c>
      <c r="AD1962" s="0" t="s">
        <v>99</v>
      </c>
      <c r="AE1962" s="0" t="s">
        <v>99</v>
      </c>
      <c r="AH1962" s="0" t="n">
        <v>8</v>
      </c>
      <c r="AI1962" s="0" t="s">
        <v>2133</v>
      </c>
      <c r="AJ1962" s="0" t="s">
        <v>32112</v>
      </c>
      <c r="AK1962" s="0" t="s">
        <v>31143</v>
      </c>
      <c r="AL1962" s="0" t="s">
        <v>2112</v>
      </c>
    </row>
    <row r="1963" customFormat="false" ht="15" hidden="false" customHeight="false" outlineLevel="0" collapsed="false">
      <c r="A1963" s="0" t="s">
        <v>36458</v>
      </c>
      <c r="B1963" s="0" t="s">
        <v>36459</v>
      </c>
      <c r="C1963" s="0" t="s">
        <v>36460</v>
      </c>
      <c r="D1963" s="0" t="s">
        <v>36460</v>
      </c>
      <c r="E1963" s="0" t="s">
        <v>36461</v>
      </c>
      <c r="F1963" s="0" t="s">
        <v>1987</v>
      </c>
      <c r="G1963" s="0" t="n">
        <v>3</v>
      </c>
      <c r="H1963" s="0" t="n">
        <v>1</v>
      </c>
      <c r="I1963" s="0" t="n">
        <v>0.01</v>
      </c>
      <c r="J1963" s="0" t="n">
        <v>1000</v>
      </c>
      <c r="K1963" s="0" t="n">
        <v>0</v>
      </c>
      <c r="L1963" s="0" t="n">
        <v>0</v>
      </c>
      <c r="M1963" s="0" t="n">
        <v>129.9</v>
      </c>
      <c r="N1963" s="0" t="n">
        <v>0</v>
      </c>
      <c r="O1963" s="0" t="n">
        <v>129.9</v>
      </c>
      <c r="P1963" s="0" t="n">
        <v>0</v>
      </c>
      <c r="Q1963" s="0" t="n">
        <v>0</v>
      </c>
      <c r="R1963" s="0" t="n">
        <v>0</v>
      </c>
      <c r="S1963" s="0" t="n">
        <v>0</v>
      </c>
      <c r="T1963" s="0" t="n">
        <v>0</v>
      </c>
      <c r="U1963" s="0" t="n">
        <v>0</v>
      </c>
      <c r="V1963" s="0" t="n">
        <v>0</v>
      </c>
      <c r="W1963" s="0" t="n">
        <v>0</v>
      </c>
      <c r="X1963" s="0" t="n">
        <v>0</v>
      </c>
      <c r="Y1963" s="0" t="n">
        <v>0</v>
      </c>
      <c r="Z1963" s="0" t="n">
        <v>0</v>
      </c>
      <c r="AA1963" s="0" t="n">
        <v>5000000</v>
      </c>
      <c r="AB1963" s="0" t="n">
        <v>0</v>
      </c>
      <c r="AC1963" s="0" t="n">
        <v>0</v>
      </c>
      <c r="AD1963" s="0" t="s">
        <v>99</v>
      </c>
      <c r="AE1963" s="0" t="s">
        <v>99</v>
      </c>
      <c r="AH1963" s="0" t="n">
        <v>8</v>
      </c>
      <c r="AI1963" s="0" t="s">
        <v>2133</v>
      </c>
      <c r="AJ1963" s="0" t="s">
        <v>32112</v>
      </c>
      <c r="AK1963" s="0" t="s">
        <v>31143</v>
      </c>
      <c r="AL1963" s="0" t="s">
        <v>2112</v>
      </c>
    </row>
    <row r="1964" customFormat="false" ht="15" hidden="false" customHeight="false" outlineLevel="0" collapsed="false">
      <c r="A1964" s="0" t="s">
        <v>36462</v>
      </c>
      <c r="B1964" s="0" t="s">
        <v>36463</v>
      </c>
      <c r="C1964" s="0" t="s">
        <v>23693</v>
      </c>
      <c r="D1964" s="0" t="s">
        <v>23693</v>
      </c>
      <c r="E1964" s="0" t="s">
        <v>23695</v>
      </c>
      <c r="F1964" s="0" t="s">
        <v>1987</v>
      </c>
      <c r="G1964" s="0" t="n">
        <v>3</v>
      </c>
      <c r="H1964" s="0" t="n">
        <v>1</v>
      </c>
      <c r="I1964" s="0" t="n">
        <v>0.01</v>
      </c>
      <c r="J1964" s="0" t="n">
        <v>1000</v>
      </c>
      <c r="K1964" s="0" t="n">
        <v>-0.89</v>
      </c>
      <c r="L1964" s="0" t="n">
        <v>78.33</v>
      </c>
      <c r="M1964" s="0" t="n">
        <v>79.03</v>
      </c>
      <c r="N1964" s="0" t="n">
        <v>78.35</v>
      </c>
      <c r="O1964" s="0" t="n">
        <v>78.33</v>
      </c>
      <c r="P1964" s="0" t="n">
        <v>0</v>
      </c>
      <c r="Q1964" s="0" t="n">
        <v>0</v>
      </c>
      <c r="R1964" s="0" t="n">
        <v>0</v>
      </c>
      <c r="S1964" s="0" t="n">
        <v>79.08</v>
      </c>
      <c r="T1964" s="0" t="n">
        <v>79.48</v>
      </c>
      <c r="U1964" s="0" t="n">
        <v>78</v>
      </c>
      <c r="V1964" s="0" t="n">
        <v>79.88</v>
      </c>
      <c r="W1964" s="0" t="n">
        <v>1081850</v>
      </c>
      <c r="X1964" s="0" t="n">
        <v>78.16</v>
      </c>
      <c r="Y1964" s="0" t="n">
        <v>78.2</v>
      </c>
      <c r="Z1964" s="0" t="n">
        <v>108</v>
      </c>
      <c r="AA1964" s="0" t="n">
        <v>5000000</v>
      </c>
      <c r="AB1964" s="0" t="n">
        <v>783.3</v>
      </c>
      <c r="AC1964" s="0" t="n">
        <v>0</v>
      </c>
      <c r="AD1964" s="0" t="s">
        <v>99</v>
      </c>
      <c r="AE1964" s="0" t="s">
        <v>99</v>
      </c>
      <c r="AH1964" s="0" t="n">
        <v>8</v>
      </c>
      <c r="AI1964" s="0" t="s">
        <v>2133</v>
      </c>
      <c r="AJ1964" s="0" t="s">
        <v>32112</v>
      </c>
      <c r="AK1964" s="0" t="s">
        <v>31143</v>
      </c>
      <c r="AL1964" s="0" t="s">
        <v>2112</v>
      </c>
    </row>
    <row r="1965" customFormat="false" ht="15" hidden="false" customHeight="false" outlineLevel="0" collapsed="false">
      <c r="A1965" s="0" t="s">
        <v>36464</v>
      </c>
      <c r="B1965" s="0" t="s">
        <v>36465</v>
      </c>
      <c r="C1965" s="0" t="s">
        <v>25014</v>
      </c>
      <c r="D1965" s="0" t="s">
        <v>25014</v>
      </c>
      <c r="E1965" s="0" t="s">
        <v>25016</v>
      </c>
      <c r="F1965" s="0" t="s">
        <v>1987</v>
      </c>
      <c r="G1965" s="0" t="n">
        <v>3</v>
      </c>
      <c r="H1965" s="0" t="n">
        <v>1</v>
      </c>
      <c r="I1965" s="0" t="n">
        <v>0.01</v>
      </c>
      <c r="J1965" s="0" t="n">
        <v>1000</v>
      </c>
      <c r="K1965" s="0" t="n">
        <v>0.94</v>
      </c>
      <c r="L1965" s="0" t="n">
        <v>51.5</v>
      </c>
      <c r="M1965" s="0" t="n">
        <v>51.02</v>
      </c>
      <c r="N1965" s="0" t="n">
        <v>51.02</v>
      </c>
      <c r="O1965" s="0" t="n">
        <v>51.28</v>
      </c>
      <c r="P1965" s="0" t="n">
        <v>0</v>
      </c>
      <c r="Q1965" s="0" t="n">
        <v>0</v>
      </c>
      <c r="R1965" s="0" t="n">
        <v>0</v>
      </c>
      <c r="S1965" s="0" t="n">
        <v>50.89</v>
      </c>
      <c r="T1965" s="0" t="n">
        <v>51.25</v>
      </c>
      <c r="U1965" s="0" t="n">
        <v>50.55</v>
      </c>
      <c r="V1965" s="0" t="n">
        <v>51.5</v>
      </c>
      <c r="W1965" s="0" t="n">
        <v>1566520</v>
      </c>
      <c r="X1965" s="0" t="n">
        <v>51.58</v>
      </c>
      <c r="Y1965" s="0" t="n">
        <v>51.93</v>
      </c>
      <c r="Z1965" s="0" t="n">
        <v>123</v>
      </c>
      <c r="AA1965" s="0" t="n">
        <v>5000000</v>
      </c>
      <c r="AB1965" s="0" t="n">
        <v>10815</v>
      </c>
      <c r="AC1965" s="0" t="n">
        <v>0</v>
      </c>
      <c r="AD1965" s="0" t="s">
        <v>99</v>
      </c>
      <c r="AE1965" s="0" t="s">
        <v>99</v>
      </c>
      <c r="AH1965" s="0" t="n">
        <v>800</v>
      </c>
      <c r="AI1965" s="0" t="s">
        <v>2133</v>
      </c>
      <c r="AJ1965" s="0" t="s">
        <v>32112</v>
      </c>
      <c r="AK1965" s="0" t="s">
        <v>31143</v>
      </c>
      <c r="AL1965" s="0" t="s">
        <v>2112</v>
      </c>
    </row>
    <row r="1966" customFormat="false" ht="15" hidden="false" customHeight="false" outlineLevel="0" collapsed="false">
      <c r="A1966" s="0" t="s">
        <v>36466</v>
      </c>
      <c r="B1966" s="0" t="s">
        <v>31353</v>
      </c>
      <c r="C1966" s="0" t="s">
        <v>21133</v>
      </c>
      <c r="D1966" s="0" t="s">
        <v>21133</v>
      </c>
      <c r="E1966" s="0" t="s">
        <v>21135</v>
      </c>
      <c r="F1966" s="0" t="s">
        <v>1987</v>
      </c>
      <c r="G1966" s="0" t="n">
        <v>3</v>
      </c>
      <c r="H1966" s="0" t="n">
        <v>1</v>
      </c>
      <c r="I1966" s="0" t="n">
        <v>0.0001</v>
      </c>
      <c r="J1966" s="0" t="n">
        <v>1000</v>
      </c>
      <c r="K1966" s="0" t="n">
        <v>0</v>
      </c>
      <c r="L1966" s="0" t="n">
        <v>0</v>
      </c>
      <c r="M1966" s="0" t="n">
        <v>79.002</v>
      </c>
      <c r="N1966" s="0" t="n">
        <v>79.9694</v>
      </c>
      <c r="O1966" s="0" t="n">
        <v>79.002</v>
      </c>
      <c r="P1966" s="0" t="n">
        <v>0</v>
      </c>
      <c r="Q1966" s="0" t="n">
        <v>0</v>
      </c>
      <c r="R1966" s="0" t="n">
        <v>0</v>
      </c>
      <c r="S1966" s="0" t="n">
        <v>0</v>
      </c>
      <c r="T1966" s="0" t="n">
        <v>0</v>
      </c>
      <c r="U1966" s="0" t="n">
        <v>0</v>
      </c>
      <c r="V1966" s="0" t="n">
        <v>0</v>
      </c>
      <c r="W1966" s="0" t="n">
        <v>0</v>
      </c>
      <c r="X1966" s="0" t="n">
        <v>79.1</v>
      </c>
      <c r="Y1966" s="0" t="n">
        <v>79.9</v>
      </c>
      <c r="Z1966" s="0" t="n">
        <v>0</v>
      </c>
      <c r="AA1966" s="0" t="n">
        <v>50000</v>
      </c>
      <c r="AB1966" s="0" t="n">
        <v>0</v>
      </c>
      <c r="AC1966" s="0" t="n">
        <v>0</v>
      </c>
      <c r="AD1966" s="0" t="s">
        <v>14</v>
      </c>
      <c r="AE1966" s="0" t="s">
        <v>99</v>
      </c>
      <c r="AF1966" s="0" t="s">
        <v>30149</v>
      </c>
      <c r="AH1966" s="0" t="n">
        <v>0</v>
      </c>
      <c r="AI1966" s="0" t="s">
        <v>2133</v>
      </c>
      <c r="AJ1966" s="0" t="s">
        <v>32112</v>
      </c>
      <c r="AK1966" s="0" t="s">
        <v>31143</v>
      </c>
      <c r="AL1966" s="0" t="s">
        <v>2112</v>
      </c>
    </row>
    <row r="1967" customFormat="false" ht="15" hidden="false" customHeight="false" outlineLevel="0" collapsed="false">
      <c r="A1967" s="0" t="s">
        <v>36467</v>
      </c>
      <c r="B1967" s="0" t="s">
        <v>36468</v>
      </c>
      <c r="C1967" s="0" t="s">
        <v>20326</v>
      </c>
      <c r="D1967" s="0" t="s">
        <v>20326</v>
      </c>
      <c r="E1967" s="0" t="s">
        <v>36469</v>
      </c>
      <c r="F1967" s="0" t="s">
        <v>498</v>
      </c>
      <c r="G1967" s="0" t="n">
        <v>3</v>
      </c>
      <c r="H1967" s="0" t="n">
        <v>1</v>
      </c>
      <c r="I1967" s="0" t="n">
        <v>0.01</v>
      </c>
      <c r="J1967" s="0" t="n">
        <v>1000</v>
      </c>
      <c r="K1967" s="0" t="n">
        <v>-0.55</v>
      </c>
      <c r="L1967" s="0" t="n">
        <v>97.4</v>
      </c>
      <c r="M1967" s="0" t="n">
        <v>97.94</v>
      </c>
      <c r="N1967" s="0" t="n">
        <v>97.52</v>
      </c>
      <c r="O1967" s="0" t="n">
        <v>97</v>
      </c>
      <c r="P1967" s="0" t="n">
        <v>0</v>
      </c>
      <c r="Q1967" s="0" t="n">
        <v>0</v>
      </c>
      <c r="R1967" s="0" t="n">
        <v>0</v>
      </c>
      <c r="S1967" s="0" t="n">
        <v>97.08</v>
      </c>
      <c r="T1967" s="0" t="n">
        <v>98.05</v>
      </c>
      <c r="U1967" s="0" t="n">
        <v>97</v>
      </c>
      <c r="V1967" s="0" t="n">
        <v>98.05</v>
      </c>
      <c r="W1967" s="0" t="n">
        <v>32042281</v>
      </c>
      <c r="X1967" s="0" t="n">
        <v>97.21</v>
      </c>
      <c r="Y1967" s="0" t="n">
        <v>97.73</v>
      </c>
      <c r="Z1967" s="0" t="n">
        <v>71</v>
      </c>
      <c r="AA1967" s="0" t="n">
        <v>15000000</v>
      </c>
      <c r="AB1967" s="0" t="n">
        <v>48700</v>
      </c>
      <c r="AC1967" s="0" t="n">
        <v>0</v>
      </c>
      <c r="AD1967" s="0" t="s">
        <v>99</v>
      </c>
      <c r="AE1967" s="0" t="s">
        <v>99</v>
      </c>
      <c r="AH1967" s="0" t="n">
        <v>6</v>
      </c>
      <c r="AI1967" s="0" t="s">
        <v>2133</v>
      </c>
      <c r="AJ1967" s="0" t="s">
        <v>32112</v>
      </c>
      <c r="AK1967" s="0" t="s">
        <v>31135</v>
      </c>
      <c r="AL1967" s="0" t="s">
        <v>2112</v>
      </c>
    </row>
    <row r="1968" customFormat="false" ht="15" hidden="false" customHeight="false" outlineLevel="0" collapsed="false">
      <c r="A1968" s="0" t="s">
        <v>36470</v>
      </c>
      <c r="B1968" s="0" t="s">
        <v>36471</v>
      </c>
      <c r="C1968" s="0" t="s">
        <v>36472</v>
      </c>
      <c r="D1968" s="0" t="s">
        <v>36472</v>
      </c>
      <c r="E1968" s="0" t="s">
        <v>36473</v>
      </c>
      <c r="F1968" s="0" t="s">
        <v>1987</v>
      </c>
      <c r="G1968" s="0" t="n">
        <v>3</v>
      </c>
      <c r="H1968" s="0" t="n">
        <v>1</v>
      </c>
      <c r="I1968" s="0" t="n">
        <v>0.01</v>
      </c>
      <c r="J1968" s="0" t="n">
        <v>1000</v>
      </c>
      <c r="K1968" s="0" t="n">
        <v>0</v>
      </c>
      <c r="L1968" s="0" t="n">
        <v>0</v>
      </c>
      <c r="M1968" s="0" t="n">
        <v>0</v>
      </c>
      <c r="N1968" s="0" t="n">
        <v>0</v>
      </c>
      <c r="O1968" s="0" t="n">
        <v>0</v>
      </c>
      <c r="P1968" s="0" t="n">
        <v>0</v>
      </c>
      <c r="Q1968" s="0" t="n">
        <v>0</v>
      </c>
      <c r="R1968" s="0" t="n">
        <v>0</v>
      </c>
      <c r="S1968" s="0" t="n">
        <v>0</v>
      </c>
      <c r="T1968" s="0" t="n">
        <v>0</v>
      </c>
      <c r="U1968" s="0" t="n">
        <v>0</v>
      </c>
      <c r="V1968" s="0" t="n">
        <v>0</v>
      </c>
      <c r="W1968" s="0" t="n">
        <v>0</v>
      </c>
      <c r="X1968" s="0" t="n">
        <v>0</v>
      </c>
      <c r="Y1968" s="0" t="n">
        <v>0</v>
      </c>
      <c r="Z1968" s="0" t="n">
        <v>0</v>
      </c>
      <c r="AA1968" s="0" t="n">
        <v>5000000</v>
      </c>
      <c r="AB1968" s="0" t="n">
        <v>0</v>
      </c>
      <c r="AC1968" s="0" t="n">
        <v>0</v>
      </c>
      <c r="AD1968" s="0" t="s">
        <v>99</v>
      </c>
      <c r="AE1968" s="0" t="s">
        <v>99</v>
      </c>
      <c r="AF1968" s="0" t="s">
        <v>30149</v>
      </c>
      <c r="AH1968" s="0" t="n">
        <v>0</v>
      </c>
      <c r="AI1968" s="0" t="s">
        <v>2133</v>
      </c>
      <c r="AJ1968" s="0" t="s">
        <v>32112</v>
      </c>
      <c r="AK1968" s="0" t="s">
        <v>31143</v>
      </c>
      <c r="AL1968" s="0" t="s">
        <v>2112</v>
      </c>
    </row>
    <row r="1969" customFormat="false" ht="15" hidden="false" customHeight="false" outlineLevel="0" collapsed="false">
      <c r="A1969" s="0" t="s">
        <v>36474</v>
      </c>
      <c r="B1969" s="0" t="s">
        <v>36475</v>
      </c>
      <c r="C1969" s="0" t="s">
        <v>36476</v>
      </c>
      <c r="D1969" s="0" t="s">
        <v>36476</v>
      </c>
      <c r="E1969" s="0" t="s">
        <v>36477</v>
      </c>
      <c r="F1969" s="0" t="s">
        <v>498</v>
      </c>
      <c r="G1969" s="0" t="n">
        <v>3</v>
      </c>
      <c r="H1969" s="0" t="n">
        <v>1</v>
      </c>
      <c r="I1969" s="0" t="n">
        <v>0.01</v>
      </c>
      <c r="J1969" s="0" t="n">
        <v>1000</v>
      </c>
      <c r="K1969" s="0" t="n">
        <v>0</v>
      </c>
      <c r="L1969" s="0" t="n">
        <v>0</v>
      </c>
      <c r="M1969" s="0" t="n">
        <v>0</v>
      </c>
      <c r="N1969" s="0" t="n">
        <v>0</v>
      </c>
      <c r="O1969" s="0" t="n">
        <v>0</v>
      </c>
      <c r="P1969" s="0" t="n">
        <v>0</v>
      </c>
      <c r="Q1969" s="0" t="n">
        <v>0</v>
      </c>
      <c r="R1969" s="0" t="n">
        <v>0</v>
      </c>
      <c r="S1969" s="0" t="n">
        <v>0</v>
      </c>
      <c r="T1969" s="0" t="n">
        <v>0</v>
      </c>
      <c r="U1969" s="0" t="n">
        <v>0</v>
      </c>
      <c r="V1969" s="0" t="n">
        <v>0</v>
      </c>
      <c r="W1969" s="0" t="n">
        <v>0</v>
      </c>
      <c r="X1969" s="0" t="n">
        <v>0</v>
      </c>
      <c r="Y1969" s="0" t="n">
        <v>0</v>
      </c>
      <c r="Z1969" s="0" t="n">
        <v>0</v>
      </c>
      <c r="AA1969" s="0" t="n">
        <v>19900000</v>
      </c>
      <c r="AB1969" s="0" t="n">
        <v>0</v>
      </c>
      <c r="AC1969" s="0" t="n">
        <v>0</v>
      </c>
      <c r="AD1969" s="0" t="s">
        <v>99</v>
      </c>
      <c r="AE1969" s="0" t="s">
        <v>99</v>
      </c>
      <c r="AH1969" s="0" t="n">
        <v>6</v>
      </c>
      <c r="AI1969" s="0" t="s">
        <v>2133</v>
      </c>
      <c r="AJ1969" s="0" t="s">
        <v>32112</v>
      </c>
      <c r="AK1969" s="0" t="s">
        <v>31135</v>
      </c>
      <c r="AL1969" s="0" t="s">
        <v>2112</v>
      </c>
    </row>
    <row r="1970" customFormat="false" ht="15" hidden="false" customHeight="false" outlineLevel="0" collapsed="false">
      <c r="A1970" s="0" t="s">
        <v>36478</v>
      </c>
      <c r="B1970" s="0" t="s">
        <v>36479</v>
      </c>
      <c r="C1970" s="0" t="s">
        <v>36480</v>
      </c>
      <c r="D1970" s="0" t="s">
        <v>36480</v>
      </c>
      <c r="E1970" s="0" t="s">
        <v>36481</v>
      </c>
      <c r="F1970" s="0" t="s">
        <v>498</v>
      </c>
      <c r="G1970" s="0" t="n">
        <v>2</v>
      </c>
      <c r="H1970" s="0" t="n">
        <v>1</v>
      </c>
      <c r="I1970" s="0" t="n">
        <v>0.01</v>
      </c>
      <c r="J1970" s="0" t="n">
        <v>1000</v>
      </c>
      <c r="K1970" s="0" t="n">
        <v>0</v>
      </c>
      <c r="L1970" s="0" t="n">
        <v>0</v>
      </c>
      <c r="M1970" s="0" t="n">
        <v>102.4</v>
      </c>
      <c r="N1970" s="0" t="n">
        <v>101.86</v>
      </c>
      <c r="O1970" s="0" t="n">
        <v>102.4</v>
      </c>
      <c r="P1970" s="0" t="n">
        <v>0</v>
      </c>
      <c r="Q1970" s="0" t="n">
        <v>0</v>
      </c>
      <c r="R1970" s="0" t="n">
        <v>0</v>
      </c>
      <c r="S1970" s="0" t="n">
        <v>0</v>
      </c>
      <c r="T1970" s="0" t="n">
        <v>0</v>
      </c>
      <c r="U1970" s="0" t="n">
        <v>0</v>
      </c>
      <c r="V1970" s="0" t="n">
        <v>0</v>
      </c>
      <c r="W1970" s="0" t="n">
        <v>0</v>
      </c>
      <c r="X1970" s="0" t="n">
        <v>100.1</v>
      </c>
      <c r="Y1970" s="0" t="n">
        <v>103</v>
      </c>
      <c r="Z1970" s="0" t="n">
        <v>0</v>
      </c>
      <c r="AA1970" s="0" t="n">
        <v>5000000</v>
      </c>
      <c r="AB1970" s="0" t="n">
        <v>0</v>
      </c>
      <c r="AC1970" s="0" t="n">
        <v>0</v>
      </c>
      <c r="AD1970" s="0" t="s">
        <v>99</v>
      </c>
      <c r="AE1970" s="0" t="s">
        <v>99</v>
      </c>
      <c r="AH1970" s="0" t="n">
        <v>6</v>
      </c>
      <c r="AI1970" s="0" t="s">
        <v>2133</v>
      </c>
      <c r="AJ1970" s="0" t="s">
        <v>32112</v>
      </c>
      <c r="AK1970" s="0" t="s">
        <v>31135</v>
      </c>
      <c r="AL1970" s="0" t="s">
        <v>2112</v>
      </c>
    </row>
    <row r="1971" customFormat="false" ht="15" hidden="false" customHeight="false" outlineLevel="0" collapsed="false">
      <c r="A1971" s="0" t="s">
        <v>36482</v>
      </c>
      <c r="B1971" s="0" t="s">
        <v>36483</v>
      </c>
      <c r="C1971" s="0" t="s">
        <v>36484</v>
      </c>
      <c r="D1971" s="0" t="s">
        <v>36484</v>
      </c>
      <c r="E1971" s="0" t="s">
        <v>36485</v>
      </c>
      <c r="F1971" s="0" t="s">
        <v>498</v>
      </c>
      <c r="G1971" s="0" t="n">
        <v>2</v>
      </c>
      <c r="H1971" s="0" t="n">
        <v>1</v>
      </c>
      <c r="I1971" s="0" t="n">
        <v>0.01</v>
      </c>
      <c r="J1971" s="0" t="n">
        <v>1000</v>
      </c>
      <c r="K1971" s="0" t="n">
        <v>0</v>
      </c>
      <c r="L1971" s="0" t="n">
        <v>0</v>
      </c>
      <c r="M1971" s="0" t="n">
        <v>99.42</v>
      </c>
      <c r="N1971" s="0" t="n">
        <v>0</v>
      </c>
      <c r="O1971" s="0" t="n">
        <v>99.42</v>
      </c>
      <c r="P1971" s="0" t="n">
        <v>0</v>
      </c>
      <c r="Q1971" s="0" t="n">
        <v>0</v>
      </c>
      <c r="R1971" s="0" t="n">
        <v>0</v>
      </c>
      <c r="S1971" s="0" t="n">
        <v>0</v>
      </c>
      <c r="T1971" s="0" t="n">
        <v>0</v>
      </c>
      <c r="U1971" s="0" t="n">
        <v>0</v>
      </c>
      <c r="V1971" s="0" t="n">
        <v>0</v>
      </c>
      <c r="W1971" s="0" t="n">
        <v>0</v>
      </c>
      <c r="X1971" s="0" t="n">
        <v>99.42</v>
      </c>
      <c r="Y1971" s="0" t="n">
        <v>0</v>
      </c>
      <c r="Z1971" s="0" t="n">
        <v>0</v>
      </c>
      <c r="AA1971" s="0" t="n">
        <v>5000000</v>
      </c>
      <c r="AB1971" s="0" t="n">
        <v>0</v>
      </c>
      <c r="AC1971" s="0" t="n">
        <v>0</v>
      </c>
      <c r="AD1971" s="0" t="s">
        <v>99</v>
      </c>
      <c r="AE1971" s="0" t="s">
        <v>99</v>
      </c>
      <c r="AH1971" s="0" t="n">
        <v>6</v>
      </c>
      <c r="AI1971" s="0" t="s">
        <v>2133</v>
      </c>
      <c r="AJ1971" s="0" t="s">
        <v>32112</v>
      </c>
      <c r="AK1971" s="0" t="s">
        <v>31135</v>
      </c>
      <c r="AL1971" s="0" t="s">
        <v>2112</v>
      </c>
    </row>
    <row r="1972" customFormat="false" ht="15" hidden="false" customHeight="false" outlineLevel="0" collapsed="false">
      <c r="A1972" s="0" t="s">
        <v>36486</v>
      </c>
      <c r="B1972" s="0" t="s">
        <v>36487</v>
      </c>
      <c r="C1972" s="0" t="s">
        <v>36488</v>
      </c>
      <c r="D1972" s="0" t="s">
        <v>36488</v>
      </c>
      <c r="E1972" s="0" t="s">
        <v>36489</v>
      </c>
      <c r="F1972" s="0" t="s">
        <v>498</v>
      </c>
      <c r="G1972" s="0" t="n">
        <v>2</v>
      </c>
      <c r="H1972" s="0" t="n">
        <v>1</v>
      </c>
      <c r="I1972" s="0" t="n">
        <v>0.01</v>
      </c>
      <c r="J1972" s="0" t="n">
        <v>1000</v>
      </c>
      <c r="K1972" s="0" t="n">
        <v>-0.01</v>
      </c>
      <c r="L1972" s="0" t="n">
        <v>99.39</v>
      </c>
      <c r="M1972" s="0" t="n">
        <v>99.4</v>
      </c>
      <c r="N1972" s="0" t="n">
        <v>99.44</v>
      </c>
      <c r="O1972" s="0" t="n">
        <v>99.39</v>
      </c>
      <c r="P1972" s="0" t="n">
        <v>0</v>
      </c>
      <c r="Q1972" s="0" t="n">
        <v>0</v>
      </c>
      <c r="R1972" s="0" t="n">
        <v>0</v>
      </c>
      <c r="S1972" s="0" t="n">
        <v>99.5</v>
      </c>
      <c r="T1972" s="0" t="n">
        <v>100.09</v>
      </c>
      <c r="U1972" s="0" t="n">
        <v>99.39</v>
      </c>
      <c r="V1972" s="0" t="n">
        <v>100.89</v>
      </c>
      <c r="W1972" s="0" t="n">
        <v>19900</v>
      </c>
      <c r="X1972" s="0" t="n">
        <v>99.5</v>
      </c>
      <c r="Y1972" s="0" t="n">
        <v>99.8</v>
      </c>
      <c r="Z1972" s="0" t="n">
        <v>5</v>
      </c>
      <c r="AA1972" s="0" t="n">
        <v>10000000</v>
      </c>
      <c r="AB1972" s="0" t="n">
        <v>4969.5</v>
      </c>
      <c r="AC1972" s="0" t="n">
        <v>0</v>
      </c>
      <c r="AD1972" s="0" t="s">
        <v>99</v>
      </c>
      <c r="AE1972" s="0" t="s">
        <v>99</v>
      </c>
      <c r="AH1972" s="0" t="n">
        <v>6</v>
      </c>
      <c r="AI1972" s="0" t="s">
        <v>2133</v>
      </c>
      <c r="AJ1972" s="0" t="s">
        <v>32112</v>
      </c>
      <c r="AK1972" s="0" t="s">
        <v>31135</v>
      </c>
      <c r="AL1972" s="0" t="s">
        <v>2112</v>
      </c>
    </row>
    <row r="1973" customFormat="false" ht="15" hidden="false" customHeight="false" outlineLevel="0" collapsed="false">
      <c r="A1973" s="0" t="s">
        <v>36490</v>
      </c>
      <c r="B1973" s="0" t="s">
        <v>36491</v>
      </c>
      <c r="C1973" s="0" t="s">
        <v>36492</v>
      </c>
      <c r="D1973" s="0" t="s">
        <v>36492</v>
      </c>
      <c r="E1973" s="0" t="s">
        <v>36493</v>
      </c>
      <c r="F1973" s="0" t="s">
        <v>498</v>
      </c>
      <c r="G1973" s="0" t="n">
        <v>2</v>
      </c>
      <c r="H1973" s="0" t="n">
        <v>1</v>
      </c>
      <c r="I1973" s="0" t="n">
        <v>0.01</v>
      </c>
      <c r="J1973" s="0" t="n">
        <v>1000</v>
      </c>
      <c r="K1973" s="0" t="n">
        <v>-0.02</v>
      </c>
      <c r="L1973" s="0" t="n">
        <v>100.02</v>
      </c>
      <c r="M1973" s="0" t="n">
        <v>100.04</v>
      </c>
      <c r="N1973" s="0" t="n">
        <v>100.42</v>
      </c>
      <c r="O1973" s="0" t="n">
        <v>100.11</v>
      </c>
      <c r="P1973" s="0" t="n">
        <v>0</v>
      </c>
      <c r="Q1973" s="0" t="n">
        <v>0</v>
      </c>
      <c r="R1973" s="0" t="n">
        <v>0</v>
      </c>
      <c r="S1973" s="0" t="n">
        <v>100.32</v>
      </c>
      <c r="T1973" s="0" t="n">
        <v>100.98</v>
      </c>
      <c r="U1973" s="0" t="n">
        <v>100.02</v>
      </c>
      <c r="V1973" s="0" t="n">
        <v>100.98</v>
      </c>
      <c r="W1973" s="0" t="n">
        <v>27087</v>
      </c>
      <c r="X1973" s="0" t="n">
        <v>100.03</v>
      </c>
      <c r="Y1973" s="0" t="n">
        <v>100.74</v>
      </c>
      <c r="Z1973" s="0" t="n">
        <v>9</v>
      </c>
      <c r="AA1973" s="0" t="n">
        <v>10000000</v>
      </c>
      <c r="AB1973" s="0" t="n">
        <v>11002.2</v>
      </c>
      <c r="AC1973" s="0" t="n">
        <v>0</v>
      </c>
      <c r="AD1973" s="0" t="s">
        <v>99</v>
      </c>
      <c r="AE1973" s="0" t="s">
        <v>99</v>
      </c>
      <c r="AH1973" s="0" t="n">
        <v>6</v>
      </c>
      <c r="AI1973" s="0" t="s">
        <v>2133</v>
      </c>
      <c r="AJ1973" s="0" t="s">
        <v>32112</v>
      </c>
      <c r="AK1973" s="0" t="s">
        <v>31135</v>
      </c>
      <c r="AL1973" s="0" t="s">
        <v>2112</v>
      </c>
    </row>
    <row r="1974" customFormat="false" ht="15" hidden="false" customHeight="false" outlineLevel="0" collapsed="false">
      <c r="A1974" s="0" t="s">
        <v>36494</v>
      </c>
      <c r="B1974" s="0" t="s">
        <v>31266</v>
      </c>
      <c r="C1974" s="0" t="s">
        <v>31267</v>
      </c>
      <c r="D1974" s="0" t="s">
        <v>31267</v>
      </c>
      <c r="E1974" s="0" t="s">
        <v>31268</v>
      </c>
      <c r="F1974" s="0" t="s">
        <v>1987</v>
      </c>
      <c r="G1974" s="0" t="n">
        <v>3</v>
      </c>
      <c r="H1974" s="0" t="n">
        <v>1</v>
      </c>
      <c r="I1974" s="0" t="n">
        <v>0.01</v>
      </c>
      <c r="J1974" s="0" t="n">
        <v>150000</v>
      </c>
      <c r="K1974" s="0" t="n">
        <v>0</v>
      </c>
      <c r="L1974" s="0" t="n">
        <v>0</v>
      </c>
      <c r="M1974" s="0" t="n">
        <v>64</v>
      </c>
      <c r="N1974" s="0" t="n">
        <v>0</v>
      </c>
      <c r="O1974" s="0" t="n">
        <v>64</v>
      </c>
      <c r="P1974" s="0" t="n">
        <v>0</v>
      </c>
      <c r="Q1974" s="0" t="n">
        <v>0</v>
      </c>
      <c r="R1974" s="0" t="n">
        <v>0</v>
      </c>
      <c r="S1974" s="0" t="n">
        <v>0</v>
      </c>
      <c r="T1974" s="0" t="n">
        <v>0</v>
      </c>
      <c r="U1974" s="0" t="n">
        <v>0</v>
      </c>
      <c r="V1974" s="0" t="n">
        <v>0</v>
      </c>
      <c r="W1974" s="0" t="n">
        <v>0</v>
      </c>
      <c r="X1974" s="0" t="n">
        <v>38.36</v>
      </c>
      <c r="Y1974" s="0" t="n">
        <v>89.48</v>
      </c>
      <c r="Z1974" s="0" t="n">
        <v>0</v>
      </c>
      <c r="AA1974" s="0" t="n">
        <v>1000</v>
      </c>
      <c r="AB1974" s="0" t="n">
        <v>0</v>
      </c>
      <c r="AC1974" s="0" t="n">
        <v>0</v>
      </c>
      <c r="AD1974" s="0" t="s">
        <v>17</v>
      </c>
      <c r="AE1974" s="0" t="s">
        <v>99</v>
      </c>
      <c r="AF1974" s="0" t="s">
        <v>30149</v>
      </c>
      <c r="AH1974" s="0" t="n">
        <v>0</v>
      </c>
      <c r="AI1974" s="0" t="s">
        <v>2133</v>
      </c>
      <c r="AJ1974" s="0" t="s">
        <v>32112</v>
      </c>
      <c r="AK1974" s="0" t="s">
        <v>31143</v>
      </c>
      <c r="AL1974" s="0" t="s">
        <v>2112</v>
      </c>
    </row>
    <row r="1975" customFormat="false" ht="15" hidden="false" customHeight="false" outlineLevel="0" collapsed="false">
      <c r="A1975" s="0" t="s">
        <v>36495</v>
      </c>
      <c r="B1975" s="0" t="s">
        <v>36496</v>
      </c>
      <c r="C1975" s="0" t="s">
        <v>36497</v>
      </c>
      <c r="D1975" s="0" t="s">
        <v>36497</v>
      </c>
      <c r="E1975" s="0" t="s">
        <v>36498</v>
      </c>
      <c r="F1975" s="0" t="s">
        <v>498</v>
      </c>
      <c r="G1975" s="0" t="n">
        <v>3</v>
      </c>
      <c r="H1975" s="0" t="n">
        <v>1</v>
      </c>
      <c r="I1975" s="0" t="n">
        <v>0.01</v>
      </c>
      <c r="J1975" s="0" t="n">
        <v>1000</v>
      </c>
      <c r="K1975" s="0" t="n">
        <v>0</v>
      </c>
      <c r="L1975" s="0" t="n">
        <v>0</v>
      </c>
      <c r="M1975" s="0" t="n">
        <v>95</v>
      </c>
      <c r="N1975" s="0" t="n">
        <v>0</v>
      </c>
      <c r="O1975" s="0" t="n">
        <v>95</v>
      </c>
      <c r="P1975" s="0" t="n">
        <v>0</v>
      </c>
      <c r="Q1975" s="0" t="n">
        <v>0</v>
      </c>
      <c r="R1975" s="0" t="n">
        <v>0</v>
      </c>
      <c r="S1975" s="0" t="n">
        <v>0</v>
      </c>
      <c r="T1975" s="0" t="n">
        <v>0</v>
      </c>
      <c r="U1975" s="0" t="n">
        <v>0</v>
      </c>
      <c r="V1975" s="0" t="n">
        <v>0</v>
      </c>
      <c r="W1975" s="0" t="n">
        <v>0</v>
      </c>
      <c r="X1975" s="0" t="n">
        <v>82.01</v>
      </c>
      <c r="Y1975" s="0" t="n">
        <v>0</v>
      </c>
      <c r="Z1975" s="0" t="n">
        <v>0</v>
      </c>
      <c r="AA1975" s="0" t="n">
        <v>85694</v>
      </c>
      <c r="AB1975" s="0" t="n">
        <v>0</v>
      </c>
      <c r="AC1975" s="0" t="n">
        <v>0</v>
      </c>
      <c r="AD1975" s="0" t="s">
        <v>99</v>
      </c>
      <c r="AE1975" s="0" t="s">
        <v>99</v>
      </c>
      <c r="AH1975" s="0" t="n">
        <v>8</v>
      </c>
      <c r="AI1975" s="0" t="s">
        <v>2133</v>
      </c>
      <c r="AJ1975" s="0" t="s">
        <v>32112</v>
      </c>
      <c r="AK1975" s="0" t="s">
        <v>31135</v>
      </c>
      <c r="AL1975" s="0" t="s">
        <v>2112</v>
      </c>
    </row>
    <row r="1976" customFormat="false" ht="15" hidden="false" customHeight="false" outlineLevel="0" collapsed="false">
      <c r="A1976" s="0" t="s">
        <v>36499</v>
      </c>
      <c r="B1976" s="0" t="s">
        <v>36500</v>
      </c>
      <c r="C1976" s="0" t="s">
        <v>20626</v>
      </c>
      <c r="D1976" s="0" t="s">
        <v>20626</v>
      </c>
      <c r="E1976" s="0" t="s">
        <v>36501</v>
      </c>
      <c r="F1976" s="0" t="s">
        <v>498</v>
      </c>
      <c r="G1976" s="0" t="n">
        <v>3</v>
      </c>
      <c r="H1976" s="0" t="n">
        <v>1</v>
      </c>
      <c r="I1976" s="0" t="n">
        <v>0.01</v>
      </c>
      <c r="J1976" s="0" t="n">
        <v>1000</v>
      </c>
      <c r="K1976" s="0" t="n">
        <v>-0.33</v>
      </c>
      <c r="L1976" s="0" t="n">
        <v>90.6</v>
      </c>
      <c r="M1976" s="0" t="n">
        <v>90.9</v>
      </c>
      <c r="N1976" s="0" t="n">
        <v>89.69</v>
      </c>
      <c r="O1976" s="0" t="n">
        <v>90.6</v>
      </c>
      <c r="P1976" s="0" t="n">
        <v>0</v>
      </c>
      <c r="Q1976" s="0" t="n">
        <v>0</v>
      </c>
      <c r="R1976" s="0" t="n">
        <v>0</v>
      </c>
      <c r="S1976" s="0" t="n">
        <v>90.76</v>
      </c>
      <c r="T1976" s="0" t="n">
        <v>90.88</v>
      </c>
      <c r="U1976" s="0" t="n">
        <v>90.16</v>
      </c>
      <c r="V1976" s="0" t="n">
        <v>90.95</v>
      </c>
      <c r="W1976" s="0" t="n">
        <v>114354</v>
      </c>
      <c r="X1976" s="0" t="n">
        <v>90.6</v>
      </c>
      <c r="Y1976" s="0" t="n">
        <v>90.99</v>
      </c>
      <c r="Z1976" s="0" t="n">
        <v>26</v>
      </c>
      <c r="AA1976" s="0" t="n">
        <v>2738389</v>
      </c>
      <c r="AB1976" s="0" t="n">
        <v>4530</v>
      </c>
      <c r="AC1976" s="0" t="n">
        <v>0</v>
      </c>
      <c r="AD1976" s="0" t="s">
        <v>99</v>
      </c>
      <c r="AE1976" s="0" t="s">
        <v>99</v>
      </c>
      <c r="AH1976" s="0" t="n">
        <v>6</v>
      </c>
      <c r="AI1976" s="0" t="s">
        <v>2133</v>
      </c>
      <c r="AJ1976" s="0" t="s">
        <v>32112</v>
      </c>
      <c r="AK1976" s="0" t="s">
        <v>31135</v>
      </c>
      <c r="AL1976" s="0" t="s">
        <v>2112</v>
      </c>
    </row>
    <row r="1977" customFormat="false" ht="15" hidden="false" customHeight="false" outlineLevel="0" collapsed="false">
      <c r="A1977" s="0" t="s">
        <v>36502</v>
      </c>
      <c r="B1977" s="0" t="s">
        <v>36503</v>
      </c>
      <c r="C1977" s="0" t="s">
        <v>36504</v>
      </c>
      <c r="D1977" s="0" t="s">
        <v>36504</v>
      </c>
      <c r="E1977" s="0" t="s">
        <v>36505</v>
      </c>
      <c r="F1977" s="0" t="s">
        <v>498</v>
      </c>
      <c r="G1977" s="0" t="n">
        <v>3</v>
      </c>
      <c r="H1977" s="0" t="n">
        <v>1</v>
      </c>
      <c r="I1977" s="0" t="n">
        <v>0.01</v>
      </c>
      <c r="J1977" s="0" t="n">
        <v>1000</v>
      </c>
      <c r="K1977" s="0" t="n">
        <v>0.03</v>
      </c>
      <c r="L1977" s="0" t="n">
        <v>100.23</v>
      </c>
      <c r="M1977" s="0" t="n">
        <v>100.2</v>
      </c>
      <c r="N1977" s="0" t="n">
        <v>100.28</v>
      </c>
      <c r="O1977" s="0" t="n">
        <v>100.23</v>
      </c>
      <c r="P1977" s="0" t="n">
        <v>0</v>
      </c>
      <c r="Q1977" s="0" t="n">
        <v>0</v>
      </c>
      <c r="R1977" s="0" t="n">
        <v>0</v>
      </c>
      <c r="S1977" s="0" t="n">
        <v>100.24</v>
      </c>
      <c r="T1977" s="0" t="n">
        <v>100.2</v>
      </c>
      <c r="U1977" s="0" t="n">
        <v>100.2</v>
      </c>
      <c r="V1977" s="0" t="n">
        <v>100.55</v>
      </c>
      <c r="W1977" s="0" t="n">
        <v>323774</v>
      </c>
      <c r="X1977" s="0" t="n">
        <v>100.23</v>
      </c>
      <c r="Y1977" s="0" t="n">
        <v>100.5</v>
      </c>
      <c r="Z1977" s="0" t="n">
        <v>24</v>
      </c>
      <c r="AA1977" s="0" t="n">
        <v>10000000</v>
      </c>
      <c r="AB1977" s="0" t="n">
        <v>1002.3</v>
      </c>
      <c r="AC1977" s="0" t="n">
        <v>0</v>
      </c>
      <c r="AD1977" s="0" t="s">
        <v>99</v>
      </c>
      <c r="AE1977" s="0" t="s">
        <v>99</v>
      </c>
      <c r="AH1977" s="0" t="n">
        <v>6</v>
      </c>
      <c r="AI1977" s="0" t="s">
        <v>2133</v>
      </c>
      <c r="AJ1977" s="0" t="s">
        <v>32112</v>
      </c>
      <c r="AK1977" s="0" t="s">
        <v>31135</v>
      </c>
      <c r="AL1977" s="0" t="s">
        <v>2112</v>
      </c>
    </row>
    <row r="1978" customFormat="false" ht="15" hidden="false" customHeight="false" outlineLevel="0" collapsed="false">
      <c r="A1978" s="0" t="s">
        <v>36506</v>
      </c>
      <c r="B1978" s="0" t="s">
        <v>36507</v>
      </c>
      <c r="C1978" s="0" t="s">
        <v>20965</v>
      </c>
      <c r="D1978" s="0" t="s">
        <v>20965</v>
      </c>
      <c r="E1978" s="0" t="s">
        <v>36508</v>
      </c>
      <c r="F1978" s="0" t="s">
        <v>498</v>
      </c>
      <c r="G1978" s="0" t="n">
        <v>3</v>
      </c>
      <c r="H1978" s="0" t="n">
        <v>1</v>
      </c>
      <c r="I1978" s="0" t="n">
        <v>0.01</v>
      </c>
      <c r="J1978" s="0" t="n">
        <v>1000</v>
      </c>
      <c r="K1978" s="0" t="n">
        <v>-0.33</v>
      </c>
      <c r="L1978" s="0" t="n">
        <v>84.22</v>
      </c>
      <c r="M1978" s="0" t="n">
        <v>84.5</v>
      </c>
      <c r="N1978" s="0" t="n">
        <v>84.26</v>
      </c>
      <c r="O1978" s="0" t="n">
        <v>84.22</v>
      </c>
      <c r="P1978" s="0" t="n">
        <v>0</v>
      </c>
      <c r="Q1978" s="0" t="n">
        <v>0</v>
      </c>
      <c r="R1978" s="0" t="n">
        <v>0</v>
      </c>
      <c r="S1978" s="0" t="n">
        <v>84.2</v>
      </c>
      <c r="T1978" s="0" t="n">
        <v>84.75</v>
      </c>
      <c r="U1978" s="0" t="n">
        <v>83.3</v>
      </c>
      <c r="V1978" s="0" t="n">
        <v>84.87</v>
      </c>
      <c r="W1978" s="0" t="n">
        <v>636551</v>
      </c>
      <c r="X1978" s="0" t="n">
        <v>84.1</v>
      </c>
      <c r="Y1978" s="0" t="n">
        <v>84.27</v>
      </c>
      <c r="Z1978" s="0" t="n">
        <v>68</v>
      </c>
      <c r="AA1978" s="0" t="n">
        <v>15000000</v>
      </c>
      <c r="AB1978" s="0" t="n">
        <v>842.2</v>
      </c>
      <c r="AC1978" s="0" t="n">
        <v>0</v>
      </c>
      <c r="AD1978" s="0" t="s">
        <v>99</v>
      </c>
      <c r="AE1978" s="0" t="s">
        <v>99</v>
      </c>
      <c r="AH1978" s="0" t="n">
        <v>6</v>
      </c>
      <c r="AI1978" s="0" t="s">
        <v>2133</v>
      </c>
      <c r="AJ1978" s="0" t="s">
        <v>32112</v>
      </c>
      <c r="AK1978" s="0" t="s">
        <v>31135</v>
      </c>
      <c r="AL1978" s="0" t="s">
        <v>2112</v>
      </c>
    </row>
    <row r="1979" customFormat="false" ht="15" hidden="false" customHeight="false" outlineLevel="0" collapsed="false">
      <c r="A1979" s="0" t="s">
        <v>36509</v>
      </c>
      <c r="B1979" s="0" t="s">
        <v>36510</v>
      </c>
      <c r="C1979" s="0" t="s">
        <v>36511</v>
      </c>
      <c r="D1979" s="0" t="s">
        <v>36511</v>
      </c>
      <c r="E1979" s="0" t="s">
        <v>36512</v>
      </c>
      <c r="F1979" s="0" t="s">
        <v>498</v>
      </c>
      <c r="G1979" s="0" t="n">
        <v>3</v>
      </c>
      <c r="H1979" s="0" t="n">
        <v>1</v>
      </c>
      <c r="I1979" s="0" t="n">
        <v>0.01</v>
      </c>
      <c r="J1979" s="0" t="n">
        <v>1000</v>
      </c>
      <c r="K1979" s="0" t="n">
        <v>1</v>
      </c>
      <c r="L1979" s="0" t="n">
        <v>83.07</v>
      </c>
      <c r="M1979" s="0" t="n">
        <v>82.25</v>
      </c>
      <c r="N1979" s="0" t="n">
        <v>81.95</v>
      </c>
      <c r="O1979" s="0" t="n">
        <v>83.07</v>
      </c>
      <c r="P1979" s="0" t="n">
        <v>0</v>
      </c>
      <c r="Q1979" s="0" t="n">
        <v>0</v>
      </c>
      <c r="R1979" s="0" t="n">
        <v>0</v>
      </c>
      <c r="S1979" s="0" t="n">
        <v>82.32</v>
      </c>
      <c r="T1979" s="0" t="n">
        <v>82.26</v>
      </c>
      <c r="U1979" s="0" t="n">
        <v>82.05</v>
      </c>
      <c r="V1979" s="0" t="n">
        <v>83.12</v>
      </c>
      <c r="W1979" s="0" t="n">
        <v>660192</v>
      </c>
      <c r="X1979" s="0" t="n">
        <v>82.53</v>
      </c>
      <c r="Y1979" s="0" t="n">
        <v>82.97</v>
      </c>
      <c r="Z1979" s="0" t="n">
        <v>41</v>
      </c>
      <c r="AA1979" s="0" t="n">
        <v>1225827</v>
      </c>
      <c r="AB1979" s="0" t="n">
        <v>6645.6</v>
      </c>
      <c r="AC1979" s="0" t="n">
        <v>0</v>
      </c>
      <c r="AD1979" s="0" t="s">
        <v>99</v>
      </c>
      <c r="AE1979" s="0" t="s">
        <v>99</v>
      </c>
      <c r="AH1979" s="0" t="n">
        <v>6</v>
      </c>
      <c r="AI1979" s="0" t="s">
        <v>2133</v>
      </c>
      <c r="AJ1979" s="0" t="s">
        <v>32112</v>
      </c>
      <c r="AK1979" s="0" t="s">
        <v>31135</v>
      </c>
      <c r="AL1979" s="0" t="s">
        <v>2112</v>
      </c>
    </row>
    <row r="1980" customFormat="false" ht="15" hidden="false" customHeight="false" outlineLevel="0" collapsed="false">
      <c r="A1980" s="0" t="s">
        <v>36513</v>
      </c>
      <c r="B1980" s="0" t="s">
        <v>36514</v>
      </c>
      <c r="C1980" s="0" t="s">
        <v>36515</v>
      </c>
      <c r="D1980" s="0" t="s">
        <v>36515</v>
      </c>
      <c r="E1980" s="0" t="s">
        <v>36516</v>
      </c>
      <c r="F1980" s="0" t="s">
        <v>498</v>
      </c>
      <c r="G1980" s="0" t="n">
        <v>3</v>
      </c>
      <c r="H1980" s="0" t="n">
        <v>1</v>
      </c>
      <c r="I1980" s="0" t="n">
        <v>0.01</v>
      </c>
      <c r="J1980" s="0" t="n">
        <v>1000</v>
      </c>
      <c r="K1980" s="0" t="n">
        <v>0.1</v>
      </c>
      <c r="L1980" s="0" t="n">
        <v>97.79</v>
      </c>
      <c r="M1980" s="0" t="n">
        <v>97.69</v>
      </c>
      <c r="N1980" s="0" t="n">
        <v>97.69</v>
      </c>
      <c r="O1980" s="0" t="n">
        <v>97.79</v>
      </c>
      <c r="P1980" s="0" t="n">
        <v>0</v>
      </c>
      <c r="Q1980" s="0" t="n">
        <v>0</v>
      </c>
      <c r="R1980" s="0" t="n">
        <v>0</v>
      </c>
      <c r="S1980" s="0" t="n">
        <v>97.8</v>
      </c>
      <c r="T1980" s="0" t="n">
        <v>97.7</v>
      </c>
      <c r="U1980" s="0" t="n">
        <v>97.7</v>
      </c>
      <c r="V1980" s="0" t="n">
        <v>98.6</v>
      </c>
      <c r="W1980" s="0" t="n">
        <v>19535769</v>
      </c>
      <c r="X1980" s="0" t="n">
        <v>97.78</v>
      </c>
      <c r="Y1980" s="0" t="n">
        <v>97.79</v>
      </c>
      <c r="Z1980" s="0" t="n">
        <v>193</v>
      </c>
      <c r="AA1980" s="0" t="n">
        <v>12000000</v>
      </c>
      <c r="AB1980" s="0" t="n">
        <v>1955.8</v>
      </c>
      <c r="AC1980" s="0" t="n">
        <v>0</v>
      </c>
      <c r="AD1980" s="0" t="s">
        <v>99</v>
      </c>
      <c r="AE1980" s="0" t="s">
        <v>99</v>
      </c>
      <c r="AH1980" s="0" t="n">
        <v>6</v>
      </c>
      <c r="AI1980" s="0" t="s">
        <v>2133</v>
      </c>
      <c r="AJ1980" s="0" t="s">
        <v>32112</v>
      </c>
      <c r="AK1980" s="0" t="s">
        <v>31135</v>
      </c>
      <c r="AL1980" s="0" t="s">
        <v>2112</v>
      </c>
    </row>
    <row r="1981" customFormat="false" ht="15" hidden="false" customHeight="false" outlineLevel="0" collapsed="false">
      <c r="A1981" s="0" t="s">
        <v>36517</v>
      </c>
      <c r="B1981" s="0" t="s">
        <v>36518</v>
      </c>
      <c r="C1981" s="0" t="s">
        <v>22088</v>
      </c>
      <c r="D1981" s="0" t="s">
        <v>22088</v>
      </c>
      <c r="E1981" s="0" t="s">
        <v>36519</v>
      </c>
      <c r="F1981" s="0" t="s">
        <v>498</v>
      </c>
      <c r="G1981" s="0" t="n">
        <v>3</v>
      </c>
      <c r="H1981" s="0" t="n">
        <v>1</v>
      </c>
      <c r="I1981" s="0" t="n">
        <v>0.01</v>
      </c>
      <c r="J1981" s="0" t="n">
        <v>1000</v>
      </c>
      <c r="K1981" s="0" t="n">
        <v>0.19</v>
      </c>
      <c r="L1981" s="0" t="n">
        <v>98.49</v>
      </c>
      <c r="M1981" s="0" t="n">
        <v>98.3</v>
      </c>
      <c r="N1981" s="0" t="n">
        <v>98.43</v>
      </c>
      <c r="O1981" s="0" t="n">
        <v>98.49</v>
      </c>
      <c r="P1981" s="0" t="n">
        <v>0</v>
      </c>
      <c r="Q1981" s="0" t="n">
        <v>0</v>
      </c>
      <c r="R1981" s="0" t="n">
        <v>0</v>
      </c>
      <c r="S1981" s="0" t="n">
        <v>99.95</v>
      </c>
      <c r="T1981" s="0" t="n">
        <v>98.45</v>
      </c>
      <c r="U1981" s="0" t="n">
        <v>98.31</v>
      </c>
      <c r="V1981" s="0" t="n">
        <v>100</v>
      </c>
      <c r="W1981" s="0" t="n">
        <v>15279063</v>
      </c>
      <c r="X1981" s="0" t="n">
        <v>98.48</v>
      </c>
      <c r="Y1981" s="0" t="n">
        <v>98.49</v>
      </c>
      <c r="Z1981" s="0" t="n">
        <v>388</v>
      </c>
      <c r="AA1981" s="0" t="n">
        <v>25000000</v>
      </c>
      <c r="AB1981" s="0" t="n">
        <v>48260.1</v>
      </c>
      <c r="AC1981" s="0" t="n">
        <v>0</v>
      </c>
      <c r="AD1981" s="0" t="s">
        <v>99</v>
      </c>
      <c r="AE1981" s="0" t="s">
        <v>99</v>
      </c>
      <c r="AH1981" s="0" t="n">
        <v>8</v>
      </c>
      <c r="AI1981" s="0" t="s">
        <v>2133</v>
      </c>
      <c r="AJ1981" s="0" t="s">
        <v>32112</v>
      </c>
      <c r="AK1981" s="0" t="s">
        <v>31135</v>
      </c>
      <c r="AL1981" s="0" t="s">
        <v>2112</v>
      </c>
    </row>
    <row r="1982" customFormat="false" ht="15" hidden="false" customHeight="false" outlineLevel="0" collapsed="false">
      <c r="A1982" s="0" t="s">
        <v>36520</v>
      </c>
      <c r="B1982" s="0" t="s">
        <v>36521</v>
      </c>
      <c r="C1982" s="0" t="s">
        <v>36522</v>
      </c>
      <c r="D1982" s="0" t="s">
        <v>36522</v>
      </c>
      <c r="E1982" s="0" t="s">
        <v>36523</v>
      </c>
      <c r="F1982" s="0" t="s">
        <v>498</v>
      </c>
      <c r="G1982" s="0" t="n">
        <v>3</v>
      </c>
      <c r="H1982" s="0" t="n">
        <v>1</v>
      </c>
      <c r="I1982" s="0" t="n">
        <v>0.01</v>
      </c>
      <c r="J1982" s="0" t="n">
        <v>1000</v>
      </c>
      <c r="K1982" s="0" t="n">
        <v>-0.52</v>
      </c>
      <c r="L1982" s="0" t="n">
        <v>100.18</v>
      </c>
      <c r="M1982" s="0" t="n">
        <v>100.67</v>
      </c>
      <c r="N1982" s="0" t="n">
        <v>100.04</v>
      </c>
      <c r="O1982" s="0" t="n">
        <v>100.18</v>
      </c>
      <c r="P1982" s="0" t="n">
        <v>0</v>
      </c>
      <c r="Q1982" s="0" t="n">
        <v>0</v>
      </c>
      <c r="R1982" s="0" t="n">
        <v>0</v>
      </c>
      <c r="S1982" s="0" t="n">
        <v>100.57</v>
      </c>
      <c r="T1982" s="0" t="n">
        <v>100.68</v>
      </c>
      <c r="U1982" s="0" t="n">
        <v>100.18</v>
      </c>
      <c r="V1982" s="0" t="n">
        <v>100.68</v>
      </c>
      <c r="W1982" s="0" t="n">
        <v>18102</v>
      </c>
      <c r="X1982" s="0" t="n">
        <v>100.01</v>
      </c>
      <c r="Y1982" s="0" t="n">
        <v>100.59</v>
      </c>
      <c r="Z1982" s="0" t="n">
        <v>7</v>
      </c>
      <c r="AA1982" s="0" t="n">
        <v>1908087</v>
      </c>
      <c r="AB1982" s="0" t="n">
        <v>1001.8</v>
      </c>
      <c r="AC1982" s="0" t="n">
        <v>0</v>
      </c>
      <c r="AD1982" s="0" t="s">
        <v>99</v>
      </c>
      <c r="AE1982" s="0" t="s">
        <v>99</v>
      </c>
      <c r="AH1982" s="0" t="n">
        <v>6</v>
      </c>
      <c r="AI1982" s="0" t="s">
        <v>2133</v>
      </c>
      <c r="AJ1982" s="0" t="s">
        <v>32112</v>
      </c>
      <c r="AK1982" s="0" t="s">
        <v>31135</v>
      </c>
      <c r="AL1982" s="0" t="s">
        <v>2112</v>
      </c>
    </row>
    <row r="1983" customFormat="false" ht="15" hidden="false" customHeight="false" outlineLevel="0" collapsed="false">
      <c r="A1983" s="0" t="s">
        <v>36524</v>
      </c>
      <c r="B1983" s="0" t="s">
        <v>36525</v>
      </c>
      <c r="C1983" s="0" t="s">
        <v>36526</v>
      </c>
      <c r="D1983" s="0" t="s">
        <v>36526</v>
      </c>
      <c r="E1983" s="0" t="s">
        <v>36527</v>
      </c>
      <c r="F1983" s="0" t="s">
        <v>498</v>
      </c>
      <c r="G1983" s="0" t="n">
        <v>3</v>
      </c>
      <c r="H1983" s="0" t="n">
        <v>1</v>
      </c>
      <c r="I1983" s="0" t="n">
        <v>0.01</v>
      </c>
      <c r="J1983" s="0" t="n">
        <v>1000</v>
      </c>
      <c r="K1983" s="0" t="n">
        <v>0</v>
      </c>
      <c r="L1983" s="0" t="n">
        <v>100.5</v>
      </c>
      <c r="M1983" s="0" t="n">
        <v>100.5</v>
      </c>
      <c r="N1983" s="0" t="n">
        <v>0</v>
      </c>
      <c r="O1983" s="0" t="n">
        <v>100.5</v>
      </c>
      <c r="P1983" s="0" t="n">
        <v>0</v>
      </c>
      <c r="Q1983" s="0" t="n">
        <v>0</v>
      </c>
      <c r="R1983" s="0" t="n">
        <v>0</v>
      </c>
      <c r="S1983" s="0" t="n">
        <v>100.51</v>
      </c>
      <c r="T1983" s="0" t="n">
        <v>100.5</v>
      </c>
      <c r="U1983" s="0" t="n">
        <v>100.5</v>
      </c>
      <c r="V1983" s="0" t="n">
        <v>100.51</v>
      </c>
      <c r="W1983" s="0" t="n">
        <v>170860</v>
      </c>
      <c r="X1983" s="0" t="n">
        <v>100.5</v>
      </c>
      <c r="Y1983" s="0" t="n">
        <v>0</v>
      </c>
      <c r="Z1983" s="0" t="n">
        <v>5</v>
      </c>
      <c r="AA1983" s="0" t="n">
        <v>7000000</v>
      </c>
      <c r="AB1983" s="0" t="n">
        <v>5025</v>
      </c>
      <c r="AC1983" s="0" t="n">
        <v>0</v>
      </c>
      <c r="AD1983" s="0" t="s">
        <v>99</v>
      </c>
      <c r="AE1983" s="0" t="s">
        <v>99</v>
      </c>
      <c r="AH1983" s="0" t="n">
        <v>6</v>
      </c>
      <c r="AI1983" s="0" t="s">
        <v>2133</v>
      </c>
      <c r="AJ1983" s="0" t="s">
        <v>32112</v>
      </c>
      <c r="AK1983" s="0" t="s">
        <v>31135</v>
      </c>
      <c r="AL1983" s="0" t="s">
        <v>2112</v>
      </c>
    </row>
    <row r="1984" customFormat="false" ht="15" hidden="false" customHeight="false" outlineLevel="0" collapsed="false">
      <c r="A1984" s="0" t="s">
        <v>36528</v>
      </c>
      <c r="B1984" s="0" t="s">
        <v>36529</v>
      </c>
      <c r="C1984" s="0" t="s">
        <v>36530</v>
      </c>
      <c r="D1984" s="0" t="s">
        <v>36530</v>
      </c>
      <c r="E1984" s="0" t="s">
        <v>36531</v>
      </c>
      <c r="F1984" s="0" t="s">
        <v>498</v>
      </c>
      <c r="G1984" s="0" t="n">
        <v>3</v>
      </c>
      <c r="H1984" s="0" t="n">
        <v>1</v>
      </c>
      <c r="I1984" s="0" t="n">
        <v>0.01</v>
      </c>
      <c r="J1984" s="0" t="n">
        <v>1000</v>
      </c>
      <c r="K1984" s="0" t="n">
        <v>-0.75</v>
      </c>
      <c r="L1984" s="0" t="n">
        <v>95.84</v>
      </c>
      <c r="M1984" s="0" t="n">
        <v>96.56</v>
      </c>
      <c r="N1984" s="0" t="n">
        <v>95.4</v>
      </c>
      <c r="O1984" s="0" t="n">
        <v>95.84</v>
      </c>
      <c r="P1984" s="0" t="n">
        <v>0</v>
      </c>
      <c r="Q1984" s="0" t="n">
        <v>0</v>
      </c>
      <c r="R1984" s="0" t="n">
        <v>0</v>
      </c>
      <c r="S1984" s="0" t="n">
        <v>95.83</v>
      </c>
      <c r="T1984" s="0" t="n">
        <v>95.83</v>
      </c>
      <c r="U1984" s="0" t="n">
        <v>95.83</v>
      </c>
      <c r="V1984" s="0" t="n">
        <v>95.84</v>
      </c>
      <c r="W1984" s="0" t="n">
        <v>5750</v>
      </c>
      <c r="X1984" s="0" t="n">
        <v>95.85</v>
      </c>
      <c r="Y1984" s="0" t="n">
        <v>96.54</v>
      </c>
      <c r="Z1984" s="0" t="n">
        <v>3</v>
      </c>
      <c r="AA1984" s="0" t="n">
        <v>1388198</v>
      </c>
      <c r="AB1984" s="0" t="n">
        <v>958.4</v>
      </c>
      <c r="AC1984" s="0" t="n">
        <v>0</v>
      </c>
      <c r="AD1984" s="0" t="s">
        <v>99</v>
      </c>
      <c r="AE1984" s="0" t="s">
        <v>99</v>
      </c>
      <c r="AH1984" s="0" t="n">
        <v>8</v>
      </c>
      <c r="AI1984" s="0" t="s">
        <v>2133</v>
      </c>
      <c r="AJ1984" s="0" t="s">
        <v>32112</v>
      </c>
      <c r="AK1984" s="0" t="s">
        <v>31135</v>
      </c>
      <c r="AL1984" s="0" t="s">
        <v>2112</v>
      </c>
    </row>
    <row r="1985" customFormat="false" ht="15" hidden="false" customHeight="false" outlineLevel="0" collapsed="false">
      <c r="A1985" s="0" t="s">
        <v>36532</v>
      </c>
      <c r="B1985" s="0" t="s">
        <v>36533</v>
      </c>
      <c r="C1985" s="0" t="s">
        <v>20753</v>
      </c>
      <c r="D1985" s="0" t="s">
        <v>20753</v>
      </c>
      <c r="E1985" s="0" t="s">
        <v>36534</v>
      </c>
      <c r="F1985" s="0" t="s">
        <v>498</v>
      </c>
      <c r="G1985" s="0" t="n">
        <v>3</v>
      </c>
      <c r="H1985" s="0" t="n">
        <v>1</v>
      </c>
      <c r="I1985" s="0" t="n">
        <v>0.01</v>
      </c>
      <c r="J1985" s="0" t="n">
        <v>1000</v>
      </c>
      <c r="K1985" s="0" t="n">
        <v>0.08</v>
      </c>
      <c r="L1985" s="0" t="n">
        <v>98.48</v>
      </c>
      <c r="M1985" s="0" t="n">
        <v>98.4</v>
      </c>
      <c r="N1985" s="0" t="n">
        <v>98.43</v>
      </c>
      <c r="O1985" s="0" t="n">
        <v>98.48</v>
      </c>
      <c r="P1985" s="0" t="n">
        <v>0</v>
      </c>
      <c r="Q1985" s="0" t="n">
        <v>0</v>
      </c>
      <c r="R1985" s="0" t="n">
        <v>0</v>
      </c>
      <c r="S1985" s="0" t="n">
        <v>99.95</v>
      </c>
      <c r="T1985" s="0" t="n">
        <v>98.86</v>
      </c>
      <c r="U1985" s="0" t="n">
        <v>97.3</v>
      </c>
      <c r="V1985" s="0" t="n">
        <v>100</v>
      </c>
      <c r="W1985" s="0" t="n">
        <v>3457690</v>
      </c>
      <c r="X1985" s="0" t="n">
        <v>98.41</v>
      </c>
      <c r="Y1985" s="0" t="n">
        <v>98.48</v>
      </c>
      <c r="Z1985" s="0" t="n">
        <v>187</v>
      </c>
      <c r="AA1985" s="0" t="n">
        <v>42000000</v>
      </c>
      <c r="AB1985" s="0" t="n">
        <v>4924</v>
      </c>
      <c r="AC1985" s="0" t="n">
        <v>0</v>
      </c>
      <c r="AD1985" s="0" t="s">
        <v>99</v>
      </c>
      <c r="AE1985" s="0" t="s">
        <v>99</v>
      </c>
      <c r="AH1985" s="0" t="n">
        <v>8</v>
      </c>
      <c r="AI1985" s="0" t="s">
        <v>2133</v>
      </c>
      <c r="AJ1985" s="0" t="s">
        <v>32112</v>
      </c>
      <c r="AK1985" s="0" t="s">
        <v>31135</v>
      </c>
      <c r="AL1985" s="0" t="s">
        <v>2112</v>
      </c>
    </row>
    <row r="1986" customFormat="false" ht="15" hidden="false" customHeight="false" outlineLevel="0" collapsed="false">
      <c r="A1986" s="0" t="s">
        <v>36535</v>
      </c>
      <c r="B1986" s="0" t="s">
        <v>36536</v>
      </c>
      <c r="C1986" s="0" t="s">
        <v>36537</v>
      </c>
      <c r="D1986" s="0" t="s">
        <v>36537</v>
      </c>
      <c r="E1986" s="0" t="s">
        <v>36538</v>
      </c>
      <c r="F1986" s="0" t="s">
        <v>498</v>
      </c>
      <c r="G1986" s="0" t="n">
        <v>3</v>
      </c>
      <c r="H1986" s="0" t="n">
        <v>1</v>
      </c>
      <c r="I1986" s="0" t="n">
        <v>0.01</v>
      </c>
      <c r="J1986" s="0" t="n">
        <v>1000</v>
      </c>
      <c r="K1986" s="0" t="n">
        <v>0.16</v>
      </c>
      <c r="L1986" s="0" t="n">
        <v>95.8</v>
      </c>
      <c r="M1986" s="0" t="n">
        <v>95.65</v>
      </c>
      <c r="N1986" s="0" t="n">
        <v>95.65</v>
      </c>
      <c r="O1986" s="0" t="n">
        <v>95.74</v>
      </c>
      <c r="P1986" s="0" t="n">
        <v>0</v>
      </c>
      <c r="Q1986" s="0" t="n">
        <v>0</v>
      </c>
      <c r="R1986" s="0" t="n">
        <v>0</v>
      </c>
      <c r="S1986" s="0" t="n">
        <v>95.06</v>
      </c>
      <c r="T1986" s="0" t="n">
        <v>95.67</v>
      </c>
      <c r="U1986" s="0" t="n">
        <v>94.01</v>
      </c>
      <c r="V1986" s="0" t="n">
        <v>95.9</v>
      </c>
      <c r="W1986" s="0" t="n">
        <v>1545756</v>
      </c>
      <c r="X1986" s="0" t="n">
        <v>95.41</v>
      </c>
      <c r="Y1986" s="0" t="n">
        <v>95.77</v>
      </c>
      <c r="Z1986" s="0" t="n">
        <v>133</v>
      </c>
      <c r="AA1986" s="0" t="n">
        <v>1464418</v>
      </c>
      <c r="AB1986" s="0" t="n">
        <v>40236</v>
      </c>
      <c r="AC1986" s="0" t="n">
        <v>0</v>
      </c>
      <c r="AD1986" s="0" t="s">
        <v>99</v>
      </c>
      <c r="AE1986" s="0" t="s">
        <v>99</v>
      </c>
      <c r="AH1986" s="0" t="n">
        <v>6</v>
      </c>
      <c r="AI1986" s="0" t="s">
        <v>2133</v>
      </c>
      <c r="AJ1986" s="0" t="s">
        <v>32112</v>
      </c>
      <c r="AK1986" s="0" t="s">
        <v>31135</v>
      </c>
      <c r="AL1986" s="0" t="s">
        <v>2112</v>
      </c>
    </row>
    <row r="1987" customFormat="false" ht="15" hidden="false" customHeight="false" outlineLevel="0" collapsed="false">
      <c r="A1987" s="0" t="s">
        <v>36539</v>
      </c>
      <c r="B1987" s="0" t="s">
        <v>31355</v>
      </c>
      <c r="C1987" s="0" t="s">
        <v>24274</v>
      </c>
      <c r="D1987" s="0" t="s">
        <v>24274</v>
      </c>
      <c r="E1987" s="0" t="s">
        <v>31356</v>
      </c>
      <c r="F1987" s="0" t="s">
        <v>498</v>
      </c>
      <c r="G1987" s="0" t="n">
        <v>3</v>
      </c>
      <c r="H1987" s="0" t="n">
        <v>1</v>
      </c>
      <c r="I1987" s="0" t="n">
        <v>0.0001</v>
      </c>
      <c r="J1987" s="0" t="n">
        <v>1000</v>
      </c>
      <c r="K1987" s="0" t="n">
        <v>0</v>
      </c>
      <c r="L1987" s="0" t="n">
        <v>0</v>
      </c>
      <c r="M1987" s="0" t="n">
        <v>97</v>
      </c>
      <c r="N1987" s="0" t="n">
        <v>97.6123</v>
      </c>
      <c r="O1987" s="0" t="n">
        <v>97</v>
      </c>
      <c r="P1987" s="0" t="n">
        <v>0</v>
      </c>
      <c r="Q1987" s="0" t="n">
        <v>0</v>
      </c>
      <c r="R1987" s="0" t="n">
        <v>0</v>
      </c>
      <c r="S1987" s="0" t="n">
        <v>0</v>
      </c>
      <c r="T1987" s="0" t="n">
        <v>0</v>
      </c>
      <c r="U1987" s="0" t="n">
        <v>0</v>
      </c>
      <c r="V1987" s="0" t="n">
        <v>0</v>
      </c>
      <c r="W1987" s="0" t="n">
        <v>0</v>
      </c>
      <c r="X1987" s="0" t="n">
        <v>96</v>
      </c>
      <c r="Y1987" s="0" t="n">
        <v>99</v>
      </c>
      <c r="Z1987" s="0" t="n">
        <v>0</v>
      </c>
      <c r="AA1987" s="0" t="n">
        <v>150000</v>
      </c>
      <c r="AB1987" s="0" t="n">
        <v>0</v>
      </c>
      <c r="AC1987" s="0" t="n">
        <v>0</v>
      </c>
      <c r="AD1987" s="0" t="s">
        <v>14</v>
      </c>
      <c r="AE1987" s="0" t="s">
        <v>99</v>
      </c>
      <c r="AH1987" s="0" t="n">
        <v>6</v>
      </c>
      <c r="AI1987" s="0" t="s">
        <v>2133</v>
      </c>
      <c r="AJ1987" s="0" t="s">
        <v>32112</v>
      </c>
      <c r="AK1987" s="0" t="s">
        <v>31135</v>
      </c>
      <c r="AL1987" s="0" t="s">
        <v>2112</v>
      </c>
    </row>
    <row r="1988" customFormat="false" ht="15" hidden="false" customHeight="false" outlineLevel="0" collapsed="false">
      <c r="A1988" s="0" t="s">
        <v>36540</v>
      </c>
      <c r="B1988" s="0" t="s">
        <v>36541</v>
      </c>
      <c r="C1988" s="0" t="s">
        <v>36542</v>
      </c>
      <c r="D1988" s="0" t="s">
        <v>36542</v>
      </c>
      <c r="E1988" s="0" t="s">
        <v>36543</v>
      </c>
      <c r="F1988" s="0" t="s">
        <v>498</v>
      </c>
      <c r="G1988" s="0" t="n">
        <v>2</v>
      </c>
      <c r="H1988" s="0" t="n">
        <v>1</v>
      </c>
      <c r="I1988" s="0" t="n">
        <v>0.01</v>
      </c>
      <c r="J1988" s="0" t="n">
        <v>1000</v>
      </c>
      <c r="K1988" s="0" t="n">
        <v>0</v>
      </c>
      <c r="L1988" s="0" t="n">
        <v>0</v>
      </c>
      <c r="M1988" s="0" t="n">
        <v>92.23</v>
      </c>
      <c r="N1988" s="0" t="n">
        <v>0</v>
      </c>
      <c r="O1988" s="0" t="n">
        <v>92.23</v>
      </c>
      <c r="P1988" s="0" t="n">
        <v>0</v>
      </c>
      <c r="Q1988" s="0" t="n">
        <v>0</v>
      </c>
      <c r="R1988" s="0" t="n">
        <v>0</v>
      </c>
      <c r="S1988" s="0" t="n">
        <v>0</v>
      </c>
      <c r="T1988" s="0" t="n">
        <v>0</v>
      </c>
      <c r="U1988" s="0" t="n">
        <v>0</v>
      </c>
      <c r="V1988" s="0" t="n">
        <v>0</v>
      </c>
      <c r="W1988" s="0" t="n">
        <v>0</v>
      </c>
      <c r="X1988" s="0" t="n">
        <v>86</v>
      </c>
      <c r="Y1988" s="0" t="n">
        <v>0</v>
      </c>
      <c r="Z1988" s="0" t="n">
        <v>0</v>
      </c>
      <c r="AA1988" s="0" t="n">
        <v>10000000</v>
      </c>
      <c r="AB1988" s="0" t="n">
        <v>0</v>
      </c>
      <c r="AC1988" s="0" t="n">
        <v>0</v>
      </c>
      <c r="AD1988" s="0" t="s">
        <v>99</v>
      </c>
      <c r="AE1988" s="0" t="s">
        <v>99</v>
      </c>
      <c r="AH1988" s="0" t="n">
        <v>6</v>
      </c>
      <c r="AI1988" s="0" t="s">
        <v>2133</v>
      </c>
      <c r="AJ1988" s="0" t="s">
        <v>32112</v>
      </c>
      <c r="AK1988" s="0" t="s">
        <v>31135</v>
      </c>
      <c r="AL1988" s="0" t="s">
        <v>2112</v>
      </c>
    </row>
    <row r="1989" customFormat="false" ht="15" hidden="false" customHeight="false" outlineLevel="0" collapsed="false">
      <c r="A1989" s="0" t="s">
        <v>36544</v>
      </c>
      <c r="B1989" s="0" t="s">
        <v>36545</v>
      </c>
      <c r="C1989" s="0" t="s">
        <v>26906</v>
      </c>
      <c r="D1989" s="0" t="s">
        <v>26906</v>
      </c>
      <c r="E1989" s="0" t="s">
        <v>36546</v>
      </c>
      <c r="F1989" s="0" t="s">
        <v>498</v>
      </c>
      <c r="G1989" s="0" t="n">
        <v>2</v>
      </c>
      <c r="H1989" s="0" t="n">
        <v>1</v>
      </c>
      <c r="I1989" s="0" t="n">
        <v>0.01</v>
      </c>
      <c r="J1989" s="0" t="n">
        <v>1000</v>
      </c>
      <c r="K1989" s="0" t="n">
        <v>0.43</v>
      </c>
      <c r="L1989" s="0" t="n">
        <v>92.47</v>
      </c>
      <c r="M1989" s="0" t="n">
        <v>92.07</v>
      </c>
      <c r="N1989" s="0" t="n">
        <v>91.41</v>
      </c>
      <c r="O1989" s="0" t="n">
        <v>92.47</v>
      </c>
      <c r="P1989" s="0" t="n">
        <v>0</v>
      </c>
      <c r="Q1989" s="0" t="n">
        <v>0</v>
      </c>
      <c r="R1989" s="0" t="n">
        <v>0</v>
      </c>
      <c r="S1989" s="0" t="n">
        <v>92.47</v>
      </c>
      <c r="T1989" s="0" t="n">
        <v>92.47</v>
      </c>
      <c r="U1989" s="0" t="n">
        <v>92.47</v>
      </c>
      <c r="V1989" s="0" t="n">
        <v>92.47</v>
      </c>
      <c r="W1989" s="0" t="n">
        <v>48084</v>
      </c>
      <c r="X1989" s="0" t="n">
        <v>91.32</v>
      </c>
      <c r="Y1989" s="0" t="n">
        <v>92.47</v>
      </c>
      <c r="Z1989" s="0" t="n">
        <v>3</v>
      </c>
      <c r="AA1989" s="0" t="n">
        <v>10000000</v>
      </c>
      <c r="AB1989" s="0" t="n">
        <v>924.7</v>
      </c>
      <c r="AC1989" s="0" t="n">
        <v>0</v>
      </c>
      <c r="AD1989" s="0" t="s">
        <v>99</v>
      </c>
      <c r="AE1989" s="0" t="s">
        <v>99</v>
      </c>
      <c r="AH1989" s="0" t="n">
        <v>6</v>
      </c>
      <c r="AI1989" s="0" t="s">
        <v>2133</v>
      </c>
      <c r="AJ1989" s="0" t="s">
        <v>32112</v>
      </c>
      <c r="AK1989" s="0" t="s">
        <v>31135</v>
      </c>
      <c r="AL1989" s="0" t="s">
        <v>2112</v>
      </c>
    </row>
    <row r="1990" customFormat="false" ht="15" hidden="false" customHeight="false" outlineLevel="0" collapsed="false">
      <c r="A1990" s="0" t="s">
        <v>36547</v>
      </c>
      <c r="B1990" s="0" t="s">
        <v>36548</v>
      </c>
      <c r="C1990" s="0" t="s">
        <v>36549</v>
      </c>
      <c r="D1990" s="0" t="s">
        <v>36549</v>
      </c>
      <c r="E1990" s="0" t="s">
        <v>36550</v>
      </c>
      <c r="F1990" s="0" t="s">
        <v>498</v>
      </c>
      <c r="G1990" s="0" t="n">
        <v>2</v>
      </c>
      <c r="H1990" s="0" t="n">
        <v>1</v>
      </c>
      <c r="I1990" s="0" t="n">
        <v>0.01</v>
      </c>
      <c r="J1990" s="0" t="n">
        <v>1000</v>
      </c>
      <c r="K1990" s="0" t="n">
        <v>0</v>
      </c>
      <c r="L1990" s="0" t="n">
        <v>0</v>
      </c>
      <c r="M1990" s="0" t="n">
        <v>63.8</v>
      </c>
      <c r="N1990" s="0" t="n">
        <v>0</v>
      </c>
      <c r="O1990" s="0" t="n">
        <v>63.8</v>
      </c>
      <c r="P1990" s="0" t="n">
        <v>0</v>
      </c>
      <c r="Q1990" s="0" t="n">
        <v>0</v>
      </c>
      <c r="R1990" s="0" t="n">
        <v>0</v>
      </c>
      <c r="S1990" s="0" t="n">
        <v>0</v>
      </c>
      <c r="T1990" s="0" t="n">
        <v>0</v>
      </c>
      <c r="U1990" s="0" t="n">
        <v>0</v>
      </c>
      <c r="V1990" s="0" t="n">
        <v>0</v>
      </c>
      <c r="W1990" s="0" t="n">
        <v>0</v>
      </c>
      <c r="X1990" s="0" t="n">
        <v>63.41</v>
      </c>
      <c r="Y1990" s="0" t="n">
        <v>73.77</v>
      </c>
      <c r="Z1990" s="0" t="n">
        <v>0</v>
      </c>
      <c r="AA1990" s="0" t="n">
        <v>7000000</v>
      </c>
      <c r="AB1990" s="0" t="n">
        <v>0</v>
      </c>
      <c r="AC1990" s="0" t="n">
        <v>0</v>
      </c>
      <c r="AD1990" s="0" t="s">
        <v>99</v>
      </c>
      <c r="AE1990" s="0" t="s">
        <v>99</v>
      </c>
      <c r="AH1990" s="0" t="n">
        <v>6</v>
      </c>
      <c r="AI1990" s="0" t="s">
        <v>2133</v>
      </c>
      <c r="AJ1990" s="0" t="s">
        <v>32112</v>
      </c>
      <c r="AK1990" s="0" t="s">
        <v>31135</v>
      </c>
      <c r="AL1990" s="0" t="s">
        <v>2112</v>
      </c>
    </row>
    <row r="1991" customFormat="false" ht="15" hidden="false" customHeight="false" outlineLevel="0" collapsed="false">
      <c r="A1991" s="0" t="s">
        <v>36551</v>
      </c>
      <c r="B1991" s="0" t="s">
        <v>36552</v>
      </c>
      <c r="C1991" s="0" t="s">
        <v>20153</v>
      </c>
      <c r="D1991" s="0" t="s">
        <v>20153</v>
      </c>
      <c r="E1991" s="0" t="s">
        <v>36553</v>
      </c>
      <c r="F1991" s="0" t="s">
        <v>498</v>
      </c>
      <c r="G1991" s="0" t="n">
        <v>3</v>
      </c>
      <c r="H1991" s="0" t="n">
        <v>1</v>
      </c>
      <c r="I1991" s="0" t="n">
        <v>0.01</v>
      </c>
      <c r="J1991" s="0" t="n">
        <v>1000</v>
      </c>
      <c r="K1991" s="0" t="n">
        <v>1.1</v>
      </c>
      <c r="L1991" s="0" t="n">
        <v>95.42</v>
      </c>
      <c r="M1991" s="0" t="n">
        <v>94.38</v>
      </c>
      <c r="N1991" s="0" t="n">
        <v>94.24</v>
      </c>
      <c r="O1991" s="0" t="n">
        <v>95.34</v>
      </c>
      <c r="P1991" s="0" t="n">
        <v>0</v>
      </c>
      <c r="Q1991" s="0" t="n">
        <v>0</v>
      </c>
      <c r="R1991" s="0" t="n">
        <v>0</v>
      </c>
      <c r="S1991" s="0" t="n">
        <v>94.78</v>
      </c>
      <c r="T1991" s="0" t="n">
        <v>94.38</v>
      </c>
      <c r="U1991" s="0" t="n">
        <v>93.02</v>
      </c>
      <c r="V1991" s="0" t="n">
        <v>96.55</v>
      </c>
      <c r="W1991" s="0" t="n">
        <v>12043203</v>
      </c>
      <c r="X1991" s="0" t="n">
        <v>95.21</v>
      </c>
      <c r="Y1991" s="0" t="n">
        <v>95.4</v>
      </c>
      <c r="Z1991" s="0" t="n">
        <v>468</v>
      </c>
      <c r="AA1991" s="0" t="n">
        <v>20000000</v>
      </c>
      <c r="AB1991" s="0" t="n">
        <v>7633.6</v>
      </c>
      <c r="AC1991" s="0" t="n">
        <v>0</v>
      </c>
      <c r="AD1991" s="0" t="s">
        <v>99</v>
      </c>
      <c r="AE1991" s="0" t="s">
        <v>99</v>
      </c>
      <c r="AH1991" s="0" t="n">
        <v>800</v>
      </c>
      <c r="AI1991" s="0" t="s">
        <v>2133</v>
      </c>
      <c r="AJ1991" s="0" t="s">
        <v>32112</v>
      </c>
      <c r="AK1991" s="0" t="s">
        <v>31135</v>
      </c>
      <c r="AL1991" s="0" t="s">
        <v>2112</v>
      </c>
    </row>
    <row r="1992" customFormat="false" ht="15" hidden="false" customHeight="false" outlineLevel="0" collapsed="false">
      <c r="A1992" s="0" t="s">
        <v>36554</v>
      </c>
      <c r="B1992" s="0" t="s">
        <v>36555</v>
      </c>
      <c r="C1992" s="0" t="s">
        <v>26920</v>
      </c>
      <c r="D1992" s="0" t="s">
        <v>26920</v>
      </c>
      <c r="E1992" s="0" t="s">
        <v>36556</v>
      </c>
      <c r="F1992" s="0" t="s">
        <v>498</v>
      </c>
      <c r="G1992" s="0" t="n">
        <v>3</v>
      </c>
      <c r="H1992" s="0" t="n">
        <v>1</v>
      </c>
      <c r="I1992" s="0" t="n">
        <v>0.01</v>
      </c>
      <c r="J1992" s="0" t="n">
        <v>1000</v>
      </c>
      <c r="K1992" s="0" t="n">
        <v>-0.14</v>
      </c>
      <c r="L1992" s="0" t="n">
        <v>93.88</v>
      </c>
      <c r="M1992" s="0" t="n">
        <v>94.01</v>
      </c>
      <c r="N1992" s="0" t="n">
        <v>93.99</v>
      </c>
      <c r="O1992" s="0" t="n">
        <v>93.88</v>
      </c>
      <c r="P1992" s="0" t="n">
        <v>0</v>
      </c>
      <c r="Q1992" s="0" t="n">
        <v>0</v>
      </c>
      <c r="R1992" s="0" t="n">
        <v>0</v>
      </c>
      <c r="S1992" s="0" t="n">
        <v>93.5</v>
      </c>
      <c r="T1992" s="0" t="n">
        <v>93.97</v>
      </c>
      <c r="U1992" s="0" t="n">
        <v>93</v>
      </c>
      <c r="V1992" s="0" t="n">
        <v>94.52</v>
      </c>
      <c r="W1992" s="0" t="n">
        <v>803158</v>
      </c>
      <c r="X1992" s="0" t="n">
        <v>93.61</v>
      </c>
      <c r="Y1992" s="0" t="n">
        <v>93.88</v>
      </c>
      <c r="Z1992" s="0" t="n">
        <v>71</v>
      </c>
      <c r="AA1992" s="0" t="n">
        <v>15000000</v>
      </c>
      <c r="AB1992" s="0" t="n">
        <v>938.8</v>
      </c>
      <c r="AC1992" s="0" t="n">
        <v>0</v>
      </c>
      <c r="AD1992" s="0" t="s">
        <v>99</v>
      </c>
      <c r="AE1992" s="0" t="s">
        <v>99</v>
      </c>
      <c r="AH1992" s="0" t="n">
        <v>8</v>
      </c>
      <c r="AI1992" s="0" t="s">
        <v>2133</v>
      </c>
      <c r="AJ1992" s="0" t="s">
        <v>32112</v>
      </c>
      <c r="AK1992" s="0" t="s">
        <v>31135</v>
      </c>
      <c r="AL1992" s="0" t="s">
        <v>2112</v>
      </c>
    </row>
    <row r="1993" customFormat="false" ht="15" hidden="false" customHeight="false" outlineLevel="0" collapsed="false">
      <c r="A1993" s="0" t="s">
        <v>36557</v>
      </c>
      <c r="B1993" s="0" t="s">
        <v>36558</v>
      </c>
      <c r="C1993" s="0" t="s">
        <v>25000</v>
      </c>
      <c r="D1993" s="0" t="s">
        <v>25000</v>
      </c>
      <c r="E1993" s="0" t="s">
        <v>36559</v>
      </c>
      <c r="F1993" s="0" t="s">
        <v>498</v>
      </c>
      <c r="G1993" s="0" t="n">
        <v>2</v>
      </c>
      <c r="H1993" s="0" t="n">
        <v>1</v>
      </c>
      <c r="I1993" s="0" t="n">
        <v>0.01</v>
      </c>
      <c r="J1993" s="0" t="n">
        <v>1000</v>
      </c>
      <c r="K1993" s="0" t="n">
        <v>0.08</v>
      </c>
      <c r="L1993" s="0" t="n">
        <v>97.19</v>
      </c>
      <c r="M1993" s="0" t="n">
        <v>97.11</v>
      </c>
      <c r="N1993" s="0" t="n">
        <v>96.85</v>
      </c>
      <c r="O1993" s="0" t="n">
        <v>97.17</v>
      </c>
      <c r="P1993" s="0" t="n">
        <v>0</v>
      </c>
      <c r="Q1993" s="0" t="n">
        <v>0</v>
      </c>
      <c r="R1993" s="0" t="n">
        <v>0</v>
      </c>
      <c r="S1993" s="0" t="n">
        <v>96.84</v>
      </c>
      <c r="T1993" s="0" t="n">
        <v>97.5</v>
      </c>
      <c r="U1993" s="0" t="n">
        <v>96.6</v>
      </c>
      <c r="V1993" s="0" t="n">
        <v>97.56</v>
      </c>
      <c r="W1993" s="0" t="n">
        <v>8386434</v>
      </c>
      <c r="X1993" s="0" t="n">
        <v>97.14</v>
      </c>
      <c r="Y1993" s="0" t="n">
        <v>97.17</v>
      </c>
      <c r="Z1993" s="0" t="n">
        <v>227</v>
      </c>
      <c r="AA1993" s="0" t="n">
        <v>10000000</v>
      </c>
      <c r="AB1993" s="0" t="n">
        <v>1943.8</v>
      </c>
      <c r="AC1993" s="0" t="n">
        <v>0</v>
      </c>
      <c r="AD1993" s="0" t="s">
        <v>99</v>
      </c>
      <c r="AE1993" s="0" t="s">
        <v>99</v>
      </c>
      <c r="AH1993" s="0" t="n">
        <v>800</v>
      </c>
      <c r="AI1993" s="0" t="s">
        <v>2133</v>
      </c>
      <c r="AJ1993" s="0" t="s">
        <v>32112</v>
      </c>
      <c r="AK1993" s="0" t="s">
        <v>31135</v>
      </c>
      <c r="AL1993" s="0" t="s">
        <v>2112</v>
      </c>
    </row>
    <row r="1994" customFormat="false" ht="15" hidden="false" customHeight="false" outlineLevel="0" collapsed="false">
      <c r="A1994" s="0" t="s">
        <v>36560</v>
      </c>
      <c r="B1994" s="0" t="s">
        <v>36561</v>
      </c>
      <c r="C1994" s="0" t="s">
        <v>36562</v>
      </c>
      <c r="D1994" s="0" t="s">
        <v>36562</v>
      </c>
      <c r="E1994" s="0" t="s">
        <v>36563</v>
      </c>
      <c r="F1994" s="0" t="s">
        <v>498</v>
      </c>
      <c r="G1994" s="0" t="n">
        <v>2</v>
      </c>
      <c r="H1994" s="0" t="n">
        <v>1</v>
      </c>
      <c r="I1994" s="0" t="n">
        <v>0.01</v>
      </c>
      <c r="J1994" s="0" t="n">
        <v>1000</v>
      </c>
      <c r="K1994" s="0" t="n">
        <v>-0.02</v>
      </c>
      <c r="L1994" s="0" t="n">
        <v>99.45</v>
      </c>
      <c r="M1994" s="0" t="n">
        <v>99.47</v>
      </c>
      <c r="N1994" s="0" t="n">
        <v>99.25</v>
      </c>
      <c r="O1994" s="0" t="n">
        <v>99.44</v>
      </c>
      <c r="P1994" s="0" t="n">
        <v>0</v>
      </c>
      <c r="Q1994" s="0" t="n">
        <v>0</v>
      </c>
      <c r="R1994" s="0" t="n">
        <v>0</v>
      </c>
      <c r="S1994" s="0" t="n">
        <v>98.77</v>
      </c>
      <c r="T1994" s="0" t="n">
        <v>98.71</v>
      </c>
      <c r="U1994" s="0" t="n">
        <v>98</v>
      </c>
      <c r="V1994" s="0" t="n">
        <v>99.47</v>
      </c>
      <c r="W1994" s="0" t="n">
        <v>67162</v>
      </c>
      <c r="X1994" s="0" t="n">
        <v>99.17</v>
      </c>
      <c r="Y1994" s="0" t="n">
        <v>99.48</v>
      </c>
      <c r="Z1994" s="0" t="n">
        <v>14</v>
      </c>
      <c r="AA1994" s="0" t="n">
        <v>5000000</v>
      </c>
      <c r="AB1994" s="0" t="n">
        <v>8950.5</v>
      </c>
      <c r="AC1994" s="0" t="n">
        <v>0</v>
      </c>
      <c r="AD1994" s="0" t="s">
        <v>99</v>
      </c>
      <c r="AE1994" s="0" t="s">
        <v>99</v>
      </c>
      <c r="AH1994" s="0" t="n">
        <v>-100</v>
      </c>
      <c r="AI1994" s="0" t="s">
        <v>2133</v>
      </c>
      <c r="AJ1994" s="0" t="s">
        <v>32112</v>
      </c>
      <c r="AK1994" s="0" t="s">
        <v>31135</v>
      </c>
      <c r="AL1994" s="0" t="s">
        <v>2112</v>
      </c>
    </row>
    <row r="1995" customFormat="false" ht="15" hidden="false" customHeight="false" outlineLevel="0" collapsed="false">
      <c r="A1995" s="0" t="s">
        <v>36564</v>
      </c>
      <c r="B1995" s="0" t="s">
        <v>36565</v>
      </c>
      <c r="C1995" s="0" t="s">
        <v>36566</v>
      </c>
      <c r="D1995" s="0" t="s">
        <v>36566</v>
      </c>
      <c r="E1995" s="0" t="s">
        <v>36567</v>
      </c>
      <c r="F1995" s="0" t="s">
        <v>498</v>
      </c>
      <c r="G1995" s="0" t="n">
        <v>2</v>
      </c>
      <c r="H1995" s="0" t="n">
        <v>1</v>
      </c>
      <c r="I1995" s="0" t="n">
        <v>0.01</v>
      </c>
      <c r="J1995" s="0" t="n">
        <v>1000</v>
      </c>
      <c r="K1995" s="0" t="n">
        <v>0</v>
      </c>
      <c r="L1995" s="0" t="n">
        <v>99.98</v>
      </c>
      <c r="M1995" s="0" t="n">
        <v>99.98</v>
      </c>
      <c r="N1995" s="0" t="n">
        <v>99.22</v>
      </c>
      <c r="O1995" s="0" t="n">
        <v>99.98</v>
      </c>
      <c r="P1995" s="0" t="n">
        <v>0</v>
      </c>
      <c r="Q1995" s="0" t="n">
        <v>0</v>
      </c>
      <c r="R1995" s="0" t="n">
        <v>0</v>
      </c>
      <c r="S1995" s="0" t="n">
        <v>99.33</v>
      </c>
      <c r="T1995" s="0" t="n">
        <v>98.11</v>
      </c>
      <c r="U1995" s="0" t="n">
        <v>98.11</v>
      </c>
      <c r="V1995" s="0" t="n">
        <v>99.98</v>
      </c>
      <c r="W1995" s="0" t="n">
        <v>7946</v>
      </c>
      <c r="X1995" s="0" t="n">
        <v>98.52</v>
      </c>
      <c r="Y1995" s="0" t="n">
        <v>99.98</v>
      </c>
      <c r="Z1995" s="0" t="n">
        <v>4</v>
      </c>
      <c r="AA1995" s="0" t="n">
        <v>5000000</v>
      </c>
      <c r="AB1995" s="0" t="n">
        <v>3999.2</v>
      </c>
      <c r="AC1995" s="0" t="n">
        <v>0</v>
      </c>
      <c r="AD1995" s="0" t="s">
        <v>99</v>
      </c>
      <c r="AE1995" s="0" t="s">
        <v>99</v>
      </c>
      <c r="AH1995" s="0" t="n">
        <v>-100</v>
      </c>
      <c r="AI1995" s="0" t="s">
        <v>2133</v>
      </c>
      <c r="AJ1995" s="0" t="s">
        <v>32112</v>
      </c>
      <c r="AK1995" s="0" t="s">
        <v>31135</v>
      </c>
      <c r="AL1995" s="0" t="s">
        <v>2112</v>
      </c>
    </row>
    <row r="1996" customFormat="false" ht="15" hidden="false" customHeight="false" outlineLevel="0" collapsed="false">
      <c r="A1996" s="0" t="s">
        <v>36568</v>
      </c>
      <c r="B1996" s="0" t="s">
        <v>36569</v>
      </c>
      <c r="C1996" s="0" t="s">
        <v>36570</v>
      </c>
      <c r="D1996" s="0" t="s">
        <v>36570</v>
      </c>
      <c r="E1996" s="0" t="s">
        <v>36571</v>
      </c>
      <c r="F1996" s="0" t="s">
        <v>498</v>
      </c>
      <c r="G1996" s="0" t="n">
        <v>3</v>
      </c>
      <c r="H1996" s="0" t="n">
        <v>1</v>
      </c>
      <c r="I1996" s="0" t="n">
        <v>0.01</v>
      </c>
      <c r="J1996" s="0" t="n">
        <v>1000</v>
      </c>
      <c r="K1996" s="0" t="n">
        <v>0</v>
      </c>
      <c r="L1996" s="0" t="n">
        <v>0</v>
      </c>
      <c r="M1996" s="0" t="n">
        <v>0</v>
      </c>
      <c r="N1996" s="0" t="n">
        <v>0</v>
      </c>
      <c r="O1996" s="0" t="n">
        <v>0</v>
      </c>
      <c r="P1996" s="0" t="n">
        <v>0</v>
      </c>
      <c r="Q1996" s="0" t="n">
        <v>0</v>
      </c>
      <c r="R1996" s="0" t="n">
        <v>0</v>
      </c>
      <c r="S1996" s="0" t="n">
        <v>0</v>
      </c>
      <c r="T1996" s="0" t="n">
        <v>0</v>
      </c>
      <c r="U1996" s="0" t="n">
        <v>0</v>
      </c>
      <c r="V1996" s="0" t="n">
        <v>0</v>
      </c>
      <c r="W1996" s="0" t="n">
        <v>0</v>
      </c>
      <c r="X1996" s="0" t="n">
        <v>0</v>
      </c>
      <c r="Y1996" s="0" t="n">
        <v>0</v>
      </c>
      <c r="Z1996" s="0" t="n">
        <v>0</v>
      </c>
      <c r="AA1996" s="0" t="n">
        <v>2400000</v>
      </c>
      <c r="AB1996" s="0" t="n">
        <v>0</v>
      </c>
      <c r="AC1996" s="0" t="n">
        <v>0</v>
      </c>
      <c r="AD1996" s="0" t="s">
        <v>99</v>
      </c>
      <c r="AE1996" s="0" t="s">
        <v>99</v>
      </c>
      <c r="AH1996" s="0" t="n">
        <v>-100</v>
      </c>
      <c r="AI1996" s="0" t="s">
        <v>2133</v>
      </c>
      <c r="AJ1996" s="0" t="s">
        <v>32112</v>
      </c>
      <c r="AK1996" s="0" t="s">
        <v>31135</v>
      </c>
      <c r="AL1996" s="0" t="s">
        <v>2112</v>
      </c>
    </row>
    <row r="1997" customFormat="false" ht="15" hidden="false" customHeight="false" outlineLevel="0" collapsed="false">
      <c r="A1997" s="0" t="s">
        <v>36572</v>
      </c>
      <c r="B1997" s="0" t="s">
        <v>36573</v>
      </c>
      <c r="C1997" s="0" t="s">
        <v>36574</v>
      </c>
      <c r="D1997" s="0" t="s">
        <v>36574</v>
      </c>
      <c r="E1997" s="0" t="s">
        <v>36575</v>
      </c>
      <c r="F1997" s="0" t="s">
        <v>498</v>
      </c>
      <c r="G1997" s="0" t="n">
        <v>2</v>
      </c>
      <c r="H1997" s="0" t="n">
        <v>1</v>
      </c>
      <c r="I1997" s="0" t="n">
        <v>0.01</v>
      </c>
      <c r="J1997" s="0" t="n">
        <v>1000</v>
      </c>
      <c r="K1997" s="0" t="n">
        <v>0</v>
      </c>
      <c r="L1997" s="0" t="n">
        <v>0</v>
      </c>
      <c r="M1997" s="0" t="n">
        <v>98.9</v>
      </c>
      <c r="N1997" s="0" t="n">
        <v>97.81</v>
      </c>
      <c r="O1997" s="0" t="n">
        <v>98.9</v>
      </c>
      <c r="P1997" s="0" t="n">
        <v>0</v>
      </c>
      <c r="Q1997" s="0" t="n">
        <v>0</v>
      </c>
      <c r="R1997" s="0" t="n">
        <v>0</v>
      </c>
      <c r="S1997" s="0" t="n">
        <v>0</v>
      </c>
      <c r="T1997" s="0" t="n">
        <v>0</v>
      </c>
      <c r="U1997" s="0" t="n">
        <v>0</v>
      </c>
      <c r="V1997" s="0" t="n">
        <v>0</v>
      </c>
      <c r="W1997" s="0" t="n">
        <v>0</v>
      </c>
      <c r="X1997" s="0" t="n">
        <v>99.08</v>
      </c>
      <c r="Y1997" s="0" t="n">
        <v>99.71</v>
      </c>
      <c r="Z1997" s="0" t="n">
        <v>0</v>
      </c>
      <c r="AA1997" s="0" t="n">
        <v>10000000</v>
      </c>
      <c r="AB1997" s="0" t="n">
        <v>0</v>
      </c>
      <c r="AC1997" s="0" t="n">
        <v>0</v>
      </c>
      <c r="AD1997" s="0" t="s">
        <v>99</v>
      </c>
      <c r="AE1997" s="0" t="s">
        <v>99</v>
      </c>
      <c r="AH1997" s="0" t="n">
        <v>-100</v>
      </c>
      <c r="AI1997" s="0" t="s">
        <v>2133</v>
      </c>
      <c r="AJ1997" s="0" t="s">
        <v>32112</v>
      </c>
      <c r="AK1997" s="0" t="s">
        <v>31135</v>
      </c>
      <c r="AL1997" s="0" t="s">
        <v>2112</v>
      </c>
    </row>
    <row r="1998" customFormat="false" ht="15" hidden="false" customHeight="false" outlineLevel="0" collapsed="false">
      <c r="A1998" s="0" t="s">
        <v>36576</v>
      </c>
      <c r="B1998" s="0" t="s">
        <v>36577</v>
      </c>
      <c r="C1998" s="0" t="s">
        <v>22139</v>
      </c>
      <c r="D1998" s="0" t="s">
        <v>22139</v>
      </c>
      <c r="E1998" s="0" t="s">
        <v>36578</v>
      </c>
      <c r="F1998" s="0" t="s">
        <v>498</v>
      </c>
      <c r="G1998" s="0" t="n">
        <v>2</v>
      </c>
      <c r="H1998" s="0" t="n">
        <v>1</v>
      </c>
      <c r="I1998" s="0" t="n">
        <v>0.01</v>
      </c>
      <c r="J1998" s="0" t="n">
        <v>1000</v>
      </c>
      <c r="K1998" s="0" t="n">
        <v>0.87</v>
      </c>
      <c r="L1998" s="0" t="n">
        <v>98.25</v>
      </c>
      <c r="M1998" s="0" t="n">
        <v>97.42</v>
      </c>
      <c r="N1998" s="0" t="n">
        <v>98.24</v>
      </c>
      <c r="O1998" s="0" t="n">
        <v>98.25</v>
      </c>
      <c r="P1998" s="0" t="n">
        <v>0</v>
      </c>
      <c r="Q1998" s="0" t="n">
        <v>0</v>
      </c>
      <c r="R1998" s="0" t="n">
        <v>0</v>
      </c>
      <c r="S1998" s="0" t="n">
        <v>99.25</v>
      </c>
      <c r="T1998" s="0" t="n">
        <v>97.5</v>
      </c>
      <c r="U1998" s="0" t="n">
        <v>97.5</v>
      </c>
      <c r="V1998" s="0" t="n">
        <v>100</v>
      </c>
      <c r="W1998" s="0" t="n">
        <v>1212802</v>
      </c>
      <c r="X1998" s="0" t="n">
        <v>98.24</v>
      </c>
      <c r="Y1998" s="0" t="n">
        <v>98.25</v>
      </c>
      <c r="Z1998" s="0" t="n">
        <v>59</v>
      </c>
      <c r="AA1998" s="0" t="n">
        <v>20000000</v>
      </c>
      <c r="AB1998" s="0" t="n">
        <v>982.5</v>
      </c>
      <c r="AC1998" s="0" t="n">
        <v>0</v>
      </c>
      <c r="AD1998" s="0" t="s">
        <v>99</v>
      </c>
      <c r="AE1998" s="0" t="s">
        <v>99</v>
      </c>
      <c r="AH1998" s="0" t="n">
        <v>800</v>
      </c>
      <c r="AI1998" s="0" t="s">
        <v>2133</v>
      </c>
      <c r="AJ1998" s="0" t="s">
        <v>32112</v>
      </c>
      <c r="AK1998" s="0" t="s">
        <v>31135</v>
      </c>
      <c r="AL1998" s="0" t="s">
        <v>2112</v>
      </c>
    </row>
    <row r="1999" customFormat="false" ht="15" hidden="false" customHeight="false" outlineLevel="0" collapsed="false">
      <c r="A1999" s="0" t="s">
        <v>36579</v>
      </c>
      <c r="B1999" s="0" t="s">
        <v>36580</v>
      </c>
      <c r="C1999" s="0" t="s">
        <v>24099</v>
      </c>
      <c r="D1999" s="0" t="s">
        <v>24099</v>
      </c>
      <c r="E1999" s="0" t="s">
        <v>36581</v>
      </c>
      <c r="F1999" s="0" t="s">
        <v>498</v>
      </c>
      <c r="G1999" s="0" t="n">
        <v>2</v>
      </c>
      <c r="H1999" s="0" t="n">
        <v>1</v>
      </c>
      <c r="I1999" s="0" t="n">
        <v>0.01</v>
      </c>
      <c r="J1999" s="0" t="n">
        <v>1000</v>
      </c>
      <c r="K1999" s="0" t="n">
        <v>-0.4</v>
      </c>
      <c r="L1999" s="0" t="n">
        <v>100.1</v>
      </c>
      <c r="M1999" s="0" t="n">
        <v>100.5</v>
      </c>
      <c r="N1999" s="0" t="n">
        <v>100.58</v>
      </c>
      <c r="O1999" s="0" t="n">
        <v>100.1</v>
      </c>
      <c r="P1999" s="0" t="n">
        <v>0</v>
      </c>
      <c r="Q1999" s="0" t="n">
        <v>0</v>
      </c>
      <c r="R1999" s="0" t="n">
        <v>0</v>
      </c>
      <c r="S1999" s="0" t="n">
        <v>101.87</v>
      </c>
      <c r="T1999" s="0" t="n">
        <v>103.59</v>
      </c>
      <c r="U1999" s="0" t="n">
        <v>100.1</v>
      </c>
      <c r="V1999" s="0" t="n">
        <v>103.6</v>
      </c>
      <c r="W1999" s="0" t="n">
        <v>243459</v>
      </c>
      <c r="X1999" s="0" t="n">
        <v>100.1</v>
      </c>
      <c r="Y1999" s="0" t="n">
        <v>100.47</v>
      </c>
      <c r="Z1999" s="0" t="n">
        <v>20</v>
      </c>
      <c r="AA1999" s="0" t="n">
        <v>5000000</v>
      </c>
      <c r="AB1999" s="0" t="n">
        <v>2002</v>
      </c>
      <c r="AC1999" s="0" t="n">
        <v>0</v>
      </c>
      <c r="AD1999" s="0" t="s">
        <v>99</v>
      </c>
      <c r="AE1999" s="0" t="s">
        <v>99</v>
      </c>
      <c r="AH1999" s="0" t="n">
        <v>8</v>
      </c>
      <c r="AI1999" s="0" t="s">
        <v>2133</v>
      </c>
      <c r="AJ1999" s="0" t="s">
        <v>32112</v>
      </c>
      <c r="AK1999" s="0" t="s">
        <v>31135</v>
      </c>
      <c r="AL1999" s="0" t="s">
        <v>2112</v>
      </c>
    </row>
    <row r="2000" customFormat="false" ht="15" hidden="false" customHeight="false" outlineLevel="0" collapsed="false">
      <c r="A2000" s="0" t="s">
        <v>36582</v>
      </c>
      <c r="B2000" s="0" t="s">
        <v>36583</v>
      </c>
      <c r="C2000" s="0" t="s">
        <v>24133</v>
      </c>
      <c r="D2000" s="0" t="s">
        <v>24133</v>
      </c>
      <c r="E2000" s="0" t="s">
        <v>36584</v>
      </c>
      <c r="F2000" s="0" t="s">
        <v>498</v>
      </c>
      <c r="G2000" s="0" t="n">
        <v>2</v>
      </c>
      <c r="H2000" s="0" t="n">
        <v>1</v>
      </c>
      <c r="I2000" s="0" t="n">
        <v>0.01</v>
      </c>
      <c r="J2000" s="0" t="n">
        <v>1000</v>
      </c>
      <c r="K2000" s="0" t="n">
        <v>1</v>
      </c>
      <c r="L2000" s="0" t="n">
        <v>99.4</v>
      </c>
      <c r="M2000" s="0" t="n">
        <v>98.53</v>
      </c>
      <c r="N2000" s="0" t="n">
        <v>98.94</v>
      </c>
      <c r="O2000" s="0" t="n">
        <v>99.37</v>
      </c>
      <c r="P2000" s="0" t="n">
        <v>0</v>
      </c>
      <c r="Q2000" s="0" t="n">
        <v>0</v>
      </c>
      <c r="R2000" s="0" t="n">
        <v>0</v>
      </c>
      <c r="S2000" s="0" t="n">
        <v>99.59</v>
      </c>
      <c r="T2000" s="0" t="n">
        <v>99.12</v>
      </c>
      <c r="U2000" s="0" t="n">
        <v>98.81</v>
      </c>
      <c r="V2000" s="0" t="n">
        <v>100</v>
      </c>
      <c r="W2000" s="0" t="n">
        <v>2349235</v>
      </c>
      <c r="X2000" s="0" t="n">
        <v>99.36</v>
      </c>
      <c r="Y2000" s="0" t="n">
        <v>99.4</v>
      </c>
      <c r="Z2000" s="0" t="n">
        <v>66</v>
      </c>
      <c r="AA2000" s="0" t="n">
        <v>8000000</v>
      </c>
      <c r="AB2000" s="0" t="n">
        <v>201782</v>
      </c>
      <c r="AC2000" s="0" t="n">
        <v>0</v>
      </c>
      <c r="AD2000" s="0" t="s">
        <v>99</v>
      </c>
      <c r="AE2000" s="0" t="s">
        <v>99</v>
      </c>
      <c r="AH2000" s="0" t="n">
        <v>800</v>
      </c>
      <c r="AI2000" s="0" t="s">
        <v>2133</v>
      </c>
      <c r="AJ2000" s="0" t="s">
        <v>32112</v>
      </c>
      <c r="AK2000" s="0" t="s">
        <v>31135</v>
      </c>
      <c r="AL2000" s="0" t="s">
        <v>2112</v>
      </c>
    </row>
    <row r="2001" customFormat="false" ht="15" hidden="false" customHeight="false" outlineLevel="0" collapsed="false">
      <c r="A2001" s="0" t="s">
        <v>36585</v>
      </c>
      <c r="B2001" s="0" t="s">
        <v>31187</v>
      </c>
      <c r="C2001" s="0" t="s">
        <v>31188</v>
      </c>
      <c r="D2001" s="0" t="s">
        <v>31188</v>
      </c>
      <c r="E2001" s="0" t="s">
        <v>31189</v>
      </c>
      <c r="F2001" s="0" t="s">
        <v>498</v>
      </c>
      <c r="G2001" s="0" t="n">
        <v>3</v>
      </c>
      <c r="H2001" s="0" t="n">
        <v>1</v>
      </c>
      <c r="I2001" s="0" t="n">
        <v>0.0001</v>
      </c>
      <c r="J2001" s="0" t="n">
        <v>1000</v>
      </c>
      <c r="K2001" s="0" t="n">
        <v>0</v>
      </c>
      <c r="L2001" s="0" t="n">
        <v>94</v>
      </c>
      <c r="M2001" s="0" t="n">
        <v>94.8412</v>
      </c>
      <c r="N2001" s="0" t="n">
        <v>95.1604</v>
      </c>
      <c r="O2001" s="0" t="n">
        <v>94.8398</v>
      </c>
      <c r="P2001" s="0" t="n">
        <v>0</v>
      </c>
      <c r="Q2001" s="0" t="n">
        <v>0</v>
      </c>
      <c r="R2001" s="0" t="n">
        <v>0</v>
      </c>
      <c r="S2001" s="0" t="n">
        <v>94.4745</v>
      </c>
      <c r="T2001" s="0" t="n">
        <v>95.6823</v>
      </c>
      <c r="U2001" s="0" t="n">
        <v>92.6498</v>
      </c>
      <c r="V2001" s="0" t="n">
        <v>95.6824</v>
      </c>
      <c r="W2001" s="0" t="n">
        <v>1815429</v>
      </c>
      <c r="X2001" s="0" t="n">
        <v>93.7001</v>
      </c>
      <c r="Y2001" s="0" t="n">
        <v>94.6655</v>
      </c>
      <c r="Z2001" s="0" t="n">
        <v>51</v>
      </c>
      <c r="AA2001" s="0" t="n">
        <v>6000000</v>
      </c>
      <c r="AB2001" s="0" t="n">
        <v>13681.23</v>
      </c>
      <c r="AC2001" s="0" t="n">
        <v>0</v>
      </c>
      <c r="AD2001" s="0" t="s">
        <v>30773</v>
      </c>
      <c r="AE2001" s="0" t="s">
        <v>99</v>
      </c>
      <c r="AH2001" s="0" t="n">
        <v>6</v>
      </c>
      <c r="AI2001" s="0" t="s">
        <v>2133</v>
      </c>
      <c r="AJ2001" s="0" t="s">
        <v>32112</v>
      </c>
      <c r="AK2001" s="0" t="s">
        <v>31135</v>
      </c>
      <c r="AL2001" s="0" t="s">
        <v>2112</v>
      </c>
    </row>
    <row r="2002" customFormat="false" ht="15" hidden="false" customHeight="false" outlineLevel="0" collapsed="false">
      <c r="A2002" s="0" t="s">
        <v>36586</v>
      </c>
      <c r="B2002" s="0" t="s">
        <v>36587</v>
      </c>
      <c r="C2002" s="0" t="s">
        <v>23127</v>
      </c>
      <c r="D2002" s="0" t="s">
        <v>23127</v>
      </c>
      <c r="E2002" s="0" t="s">
        <v>36588</v>
      </c>
      <c r="F2002" s="0" t="s">
        <v>498</v>
      </c>
      <c r="G2002" s="0" t="n">
        <v>2</v>
      </c>
      <c r="H2002" s="0" t="n">
        <v>1</v>
      </c>
      <c r="I2002" s="0" t="n">
        <v>0.01</v>
      </c>
      <c r="J2002" s="0" t="n">
        <v>1000</v>
      </c>
      <c r="K2002" s="0" t="n">
        <v>0.08</v>
      </c>
      <c r="L2002" s="0" t="n">
        <v>97.96</v>
      </c>
      <c r="M2002" s="0" t="n">
        <v>97.88</v>
      </c>
      <c r="N2002" s="0" t="n">
        <v>97.71</v>
      </c>
      <c r="O2002" s="0" t="n">
        <v>97.96</v>
      </c>
      <c r="P2002" s="0" t="n">
        <v>0</v>
      </c>
      <c r="Q2002" s="0" t="n">
        <v>0</v>
      </c>
      <c r="R2002" s="0" t="n">
        <v>0</v>
      </c>
      <c r="S2002" s="0" t="n">
        <v>98</v>
      </c>
      <c r="T2002" s="0" t="n">
        <v>97.84</v>
      </c>
      <c r="U2002" s="0" t="n">
        <v>97.84</v>
      </c>
      <c r="V2002" s="0" t="n">
        <v>98</v>
      </c>
      <c r="W2002" s="0" t="n">
        <v>6251258</v>
      </c>
      <c r="X2002" s="0" t="n">
        <v>97.9</v>
      </c>
      <c r="Y2002" s="0" t="n">
        <v>97.96</v>
      </c>
      <c r="Z2002" s="0" t="n">
        <v>29</v>
      </c>
      <c r="AA2002" s="0" t="n">
        <v>10000000</v>
      </c>
      <c r="AB2002" s="0" t="n">
        <v>3918.4</v>
      </c>
      <c r="AC2002" s="0" t="n">
        <v>0</v>
      </c>
      <c r="AD2002" s="0" t="s">
        <v>99</v>
      </c>
      <c r="AE2002" s="0" t="s">
        <v>99</v>
      </c>
      <c r="AH2002" s="0" t="n">
        <v>800</v>
      </c>
      <c r="AI2002" s="0" t="s">
        <v>2133</v>
      </c>
      <c r="AJ2002" s="0" t="s">
        <v>32112</v>
      </c>
      <c r="AK2002" s="0" t="s">
        <v>31135</v>
      </c>
      <c r="AL2002" s="0" t="s">
        <v>2112</v>
      </c>
    </row>
    <row r="2003" customFormat="false" ht="15" hidden="false" customHeight="false" outlineLevel="0" collapsed="false">
      <c r="A2003" s="0" t="s">
        <v>36589</v>
      </c>
      <c r="B2003" s="0" t="s">
        <v>36590</v>
      </c>
      <c r="C2003" s="0" t="s">
        <v>21740</v>
      </c>
      <c r="D2003" s="0" t="s">
        <v>21740</v>
      </c>
      <c r="E2003" s="0" t="s">
        <v>36591</v>
      </c>
      <c r="F2003" s="0" t="s">
        <v>498</v>
      </c>
      <c r="G2003" s="0" t="n">
        <v>2</v>
      </c>
      <c r="H2003" s="0" t="n">
        <v>1</v>
      </c>
      <c r="I2003" s="0" t="n">
        <v>0.01</v>
      </c>
      <c r="J2003" s="0" t="n">
        <v>1000</v>
      </c>
      <c r="K2003" s="0" t="n">
        <v>-0.24</v>
      </c>
      <c r="L2003" s="0" t="n">
        <v>96.06</v>
      </c>
      <c r="M2003" s="0" t="n">
        <v>96.29</v>
      </c>
      <c r="N2003" s="0" t="n">
        <v>96.1</v>
      </c>
      <c r="O2003" s="0" t="n">
        <v>96.02</v>
      </c>
      <c r="P2003" s="0" t="n">
        <v>0</v>
      </c>
      <c r="Q2003" s="0" t="n">
        <v>0</v>
      </c>
      <c r="R2003" s="0" t="n">
        <v>0</v>
      </c>
      <c r="S2003" s="0" t="n">
        <v>96.15</v>
      </c>
      <c r="T2003" s="0" t="n">
        <v>96.87</v>
      </c>
      <c r="U2003" s="0" t="n">
        <v>96</v>
      </c>
      <c r="V2003" s="0" t="n">
        <v>96.87</v>
      </c>
      <c r="W2003" s="0" t="n">
        <v>4782507</v>
      </c>
      <c r="X2003" s="0" t="n">
        <v>96.1</v>
      </c>
      <c r="Y2003" s="0" t="n">
        <v>96.35</v>
      </c>
      <c r="Z2003" s="0" t="n">
        <v>124</v>
      </c>
      <c r="AA2003" s="0" t="n">
        <v>10000000</v>
      </c>
      <c r="AB2003" s="0" t="n">
        <v>960.6</v>
      </c>
      <c r="AC2003" s="0" t="n">
        <v>0</v>
      </c>
      <c r="AD2003" s="0" t="s">
        <v>99</v>
      </c>
      <c r="AE2003" s="0" t="s">
        <v>99</v>
      </c>
      <c r="AH2003" s="0" t="n">
        <v>800</v>
      </c>
      <c r="AI2003" s="0" t="s">
        <v>2133</v>
      </c>
      <c r="AJ2003" s="0" t="s">
        <v>32112</v>
      </c>
      <c r="AK2003" s="0" t="s">
        <v>31135</v>
      </c>
      <c r="AL2003" s="0" t="s">
        <v>2112</v>
      </c>
    </row>
    <row r="2004" customFormat="false" ht="15" hidden="false" customHeight="false" outlineLevel="0" collapsed="false">
      <c r="A2004" s="0" t="s">
        <v>36592</v>
      </c>
      <c r="B2004" s="0" t="s">
        <v>31191</v>
      </c>
      <c r="C2004" s="0" t="s">
        <v>25923</v>
      </c>
      <c r="D2004" s="0" t="s">
        <v>25923</v>
      </c>
      <c r="E2004" s="0" t="s">
        <v>31192</v>
      </c>
      <c r="F2004" s="0" t="s">
        <v>498</v>
      </c>
      <c r="G2004" s="0" t="n">
        <v>3</v>
      </c>
      <c r="H2004" s="0" t="n">
        <v>1</v>
      </c>
      <c r="I2004" s="0" t="n">
        <v>0.0001</v>
      </c>
      <c r="J2004" s="0" t="n">
        <v>1000</v>
      </c>
      <c r="K2004" s="0" t="n">
        <v>0</v>
      </c>
      <c r="L2004" s="0" t="n">
        <v>0</v>
      </c>
      <c r="M2004" s="0" t="n">
        <v>94.4925</v>
      </c>
      <c r="N2004" s="0" t="n">
        <v>90.2532</v>
      </c>
      <c r="O2004" s="0" t="n">
        <v>94.1212</v>
      </c>
      <c r="P2004" s="0" t="n">
        <v>0</v>
      </c>
      <c r="Q2004" s="0" t="n">
        <v>0</v>
      </c>
      <c r="R2004" s="0" t="n">
        <v>0</v>
      </c>
      <c r="S2004" s="0" t="n">
        <v>94.1212</v>
      </c>
      <c r="T2004" s="0" t="n">
        <v>0</v>
      </c>
      <c r="U2004" s="0" t="n">
        <v>0</v>
      </c>
      <c r="V2004" s="0" t="n">
        <v>0</v>
      </c>
      <c r="W2004" s="0" t="n">
        <v>0</v>
      </c>
      <c r="X2004" s="0" t="n">
        <v>88.5001</v>
      </c>
      <c r="Y2004" s="0" t="n">
        <v>92.4637</v>
      </c>
      <c r="Z2004" s="0" t="n">
        <v>0</v>
      </c>
      <c r="AA2004" s="0" t="n">
        <v>1000000</v>
      </c>
      <c r="AB2004" s="0" t="n">
        <v>0</v>
      </c>
      <c r="AC2004" s="0" t="n">
        <v>0</v>
      </c>
      <c r="AD2004" s="0" t="s">
        <v>30773</v>
      </c>
      <c r="AE2004" s="0" t="s">
        <v>99</v>
      </c>
      <c r="AH2004" s="0" t="n">
        <v>6</v>
      </c>
      <c r="AI2004" s="0" t="s">
        <v>2133</v>
      </c>
      <c r="AJ2004" s="0" t="s">
        <v>32112</v>
      </c>
      <c r="AK2004" s="0" t="s">
        <v>31135</v>
      </c>
      <c r="AL2004" s="0" t="s">
        <v>2112</v>
      </c>
    </row>
    <row r="2005" customFormat="false" ht="15" hidden="false" customHeight="false" outlineLevel="0" collapsed="false">
      <c r="A2005" s="0" t="s">
        <v>36593</v>
      </c>
      <c r="B2005" s="0" t="s">
        <v>31194</v>
      </c>
      <c r="C2005" s="0" t="s">
        <v>31195</v>
      </c>
      <c r="D2005" s="0" t="s">
        <v>31195</v>
      </c>
      <c r="E2005" s="0" t="s">
        <v>31196</v>
      </c>
      <c r="F2005" s="0" t="s">
        <v>498</v>
      </c>
      <c r="G2005" s="0" t="n">
        <v>3</v>
      </c>
      <c r="H2005" s="0" t="n">
        <v>1</v>
      </c>
      <c r="I2005" s="0" t="n">
        <v>0.0001</v>
      </c>
      <c r="J2005" s="0" t="n">
        <v>1000</v>
      </c>
      <c r="K2005" s="0" t="n">
        <v>0</v>
      </c>
      <c r="L2005" s="0" t="n">
        <v>0</v>
      </c>
      <c r="M2005" s="0" t="n">
        <v>0</v>
      </c>
      <c r="N2005" s="0" t="n">
        <v>0</v>
      </c>
      <c r="O2005" s="0" t="n">
        <v>0</v>
      </c>
      <c r="P2005" s="0" t="n">
        <v>0</v>
      </c>
      <c r="Q2005" s="0" t="n">
        <v>0</v>
      </c>
      <c r="R2005" s="0" t="n">
        <v>0</v>
      </c>
      <c r="S2005" s="0" t="n">
        <v>0</v>
      </c>
      <c r="T2005" s="0" t="n">
        <v>0</v>
      </c>
      <c r="U2005" s="0" t="n">
        <v>0</v>
      </c>
      <c r="V2005" s="0" t="n">
        <v>0</v>
      </c>
      <c r="W2005" s="0" t="n">
        <v>0</v>
      </c>
      <c r="X2005" s="0" t="n">
        <v>70</v>
      </c>
      <c r="Y2005" s="0" t="n">
        <v>0</v>
      </c>
      <c r="Z2005" s="0" t="n">
        <v>0</v>
      </c>
      <c r="AA2005" s="0" t="n">
        <v>3000000</v>
      </c>
      <c r="AB2005" s="0" t="n">
        <v>0</v>
      </c>
      <c r="AC2005" s="0" t="n">
        <v>0</v>
      </c>
      <c r="AD2005" s="0" t="s">
        <v>30773</v>
      </c>
      <c r="AE2005" s="0" t="s">
        <v>99</v>
      </c>
      <c r="AF2005" s="0" t="s">
        <v>30149</v>
      </c>
      <c r="AH2005" s="0" t="n">
        <v>800</v>
      </c>
      <c r="AI2005" s="0" t="s">
        <v>2133</v>
      </c>
      <c r="AJ2005" s="0" t="s">
        <v>32112</v>
      </c>
      <c r="AK2005" s="0" t="s">
        <v>31135</v>
      </c>
      <c r="AL2005" s="0" t="s">
        <v>2112</v>
      </c>
    </row>
    <row r="2006" customFormat="false" ht="15" hidden="false" customHeight="false" outlineLevel="0" collapsed="false">
      <c r="A2006" s="0" t="s">
        <v>36594</v>
      </c>
      <c r="B2006" s="0" t="s">
        <v>36595</v>
      </c>
      <c r="C2006" s="0" t="s">
        <v>21037</v>
      </c>
      <c r="D2006" s="0" t="s">
        <v>21037</v>
      </c>
      <c r="E2006" s="0" t="s">
        <v>36596</v>
      </c>
      <c r="F2006" s="0" t="s">
        <v>498</v>
      </c>
      <c r="G2006" s="0" t="n">
        <v>2</v>
      </c>
      <c r="H2006" s="0" t="n">
        <v>1</v>
      </c>
      <c r="I2006" s="0" t="n">
        <v>0.0001</v>
      </c>
      <c r="J2006" s="0" t="n">
        <v>1000</v>
      </c>
      <c r="K2006" s="0" t="n">
        <v>6.98</v>
      </c>
      <c r="L2006" s="0" t="n">
        <v>92</v>
      </c>
      <c r="M2006" s="0" t="n">
        <v>86.0005</v>
      </c>
      <c r="N2006" s="0" t="n">
        <v>82.3364</v>
      </c>
      <c r="O2006" s="0" t="n">
        <v>92</v>
      </c>
      <c r="P2006" s="0" t="n">
        <v>0</v>
      </c>
      <c r="Q2006" s="0" t="n">
        <v>0</v>
      </c>
      <c r="R2006" s="0" t="n">
        <v>0</v>
      </c>
      <c r="S2006" s="0" t="n">
        <v>92</v>
      </c>
      <c r="T2006" s="0" t="n">
        <v>92</v>
      </c>
      <c r="U2006" s="0" t="n">
        <v>92</v>
      </c>
      <c r="V2006" s="0" t="n">
        <v>92</v>
      </c>
      <c r="W2006" s="0" t="n">
        <v>53202</v>
      </c>
      <c r="X2006" s="0" t="n">
        <v>88.0001</v>
      </c>
      <c r="Y2006" s="0" t="n">
        <v>98.7437</v>
      </c>
      <c r="Z2006" s="0" t="n">
        <v>1</v>
      </c>
      <c r="AA2006" s="0" t="n">
        <v>370000</v>
      </c>
      <c r="AB2006" s="0" t="n">
        <v>53202.31</v>
      </c>
      <c r="AC2006" s="0" t="n">
        <v>0</v>
      </c>
      <c r="AD2006" s="0" t="s">
        <v>36597</v>
      </c>
      <c r="AE2006" s="0" t="s">
        <v>99</v>
      </c>
      <c r="AH2006" s="0" t="n">
        <v>6</v>
      </c>
      <c r="AI2006" s="0" t="s">
        <v>2133</v>
      </c>
      <c r="AJ2006" s="0" t="s">
        <v>32112</v>
      </c>
      <c r="AK2006" s="0" t="s">
        <v>31135</v>
      </c>
      <c r="AL2006" s="0" t="s">
        <v>2112</v>
      </c>
    </row>
    <row r="2007" customFormat="false" ht="15" hidden="false" customHeight="false" outlineLevel="0" collapsed="false">
      <c r="A2007" s="0" t="s">
        <v>36598</v>
      </c>
      <c r="B2007" s="0" t="s">
        <v>31201</v>
      </c>
      <c r="C2007" s="0" t="s">
        <v>22281</v>
      </c>
      <c r="D2007" s="0" t="s">
        <v>22281</v>
      </c>
      <c r="E2007" s="0" t="s">
        <v>31202</v>
      </c>
      <c r="F2007" s="0" t="s">
        <v>498</v>
      </c>
      <c r="G2007" s="0" t="n">
        <v>2</v>
      </c>
      <c r="H2007" s="0" t="n">
        <v>1</v>
      </c>
      <c r="I2007" s="0" t="n">
        <v>0.0001</v>
      </c>
      <c r="J2007" s="0" t="n">
        <v>1000</v>
      </c>
      <c r="K2007" s="0" t="n">
        <v>-0.45</v>
      </c>
      <c r="L2007" s="0" t="n">
        <v>85.65</v>
      </c>
      <c r="M2007" s="0" t="n">
        <v>87.8997</v>
      </c>
      <c r="N2007" s="0" t="n">
        <v>87.1595</v>
      </c>
      <c r="O2007" s="0" t="n">
        <v>86.7299</v>
      </c>
      <c r="P2007" s="0" t="n">
        <v>0</v>
      </c>
      <c r="Q2007" s="0" t="n">
        <v>0</v>
      </c>
      <c r="R2007" s="0" t="n">
        <v>0</v>
      </c>
      <c r="S2007" s="0" t="n">
        <v>86.1868</v>
      </c>
      <c r="T2007" s="0" t="n">
        <v>85.6034</v>
      </c>
      <c r="U2007" s="0" t="n">
        <v>85.6034</v>
      </c>
      <c r="V2007" s="0" t="n">
        <v>86.5516</v>
      </c>
      <c r="W2007" s="0" t="n">
        <v>599686</v>
      </c>
      <c r="X2007" s="0" t="n">
        <v>85.6</v>
      </c>
      <c r="Y2007" s="0" t="n">
        <v>86</v>
      </c>
      <c r="Z2007" s="0" t="n">
        <v>25</v>
      </c>
      <c r="AA2007" s="0" t="n">
        <v>1000000</v>
      </c>
      <c r="AB2007" s="0" t="n">
        <v>12465.93</v>
      </c>
      <c r="AC2007" s="0" t="n">
        <v>0</v>
      </c>
      <c r="AD2007" s="0" t="s">
        <v>30773</v>
      </c>
      <c r="AE2007" s="0" t="s">
        <v>99</v>
      </c>
      <c r="AH2007" s="0" t="n">
        <v>6</v>
      </c>
      <c r="AI2007" s="0" t="s">
        <v>2133</v>
      </c>
      <c r="AJ2007" s="0" t="s">
        <v>32112</v>
      </c>
      <c r="AK2007" s="0" t="s">
        <v>31135</v>
      </c>
      <c r="AL2007" s="0" t="s">
        <v>2112</v>
      </c>
    </row>
    <row r="2008" customFormat="false" ht="15" hidden="false" customHeight="false" outlineLevel="0" collapsed="false">
      <c r="A2008" s="0" t="s">
        <v>36599</v>
      </c>
      <c r="B2008" s="0" t="s">
        <v>31204</v>
      </c>
      <c r="C2008" s="0" t="s">
        <v>25724</v>
      </c>
      <c r="D2008" s="0" t="s">
        <v>25724</v>
      </c>
      <c r="E2008" s="0" t="s">
        <v>31205</v>
      </c>
      <c r="F2008" s="0" t="s">
        <v>498</v>
      </c>
      <c r="G2008" s="0" t="n">
        <v>2</v>
      </c>
      <c r="H2008" s="0" t="n">
        <v>1</v>
      </c>
      <c r="I2008" s="0" t="n">
        <v>0.0001</v>
      </c>
      <c r="J2008" s="0" t="n">
        <v>1000</v>
      </c>
      <c r="K2008" s="0" t="n">
        <v>0.65</v>
      </c>
      <c r="L2008" s="0" t="n">
        <v>87.2632</v>
      </c>
      <c r="M2008" s="0" t="n">
        <v>88.5</v>
      </c>
      <c r="N2008" s="0" t="n">
        <v>88.2215</v>
      </c>
      <c r="O2008" s="0" t="n">
        <v>88.4999</v>
      </c>
      <c r="P2008" s="0" t="n">
        <v>0</v>
      </c>
      <c r="Q2008" s="0" t="n">
        <v>0</v>
      </c>
      <c r="R2008" s="0" t="n">
        <v>0</v>
      </c>
      <c r="S2008" s="0" t="n">
        <v>88.4796</v>
      </c>
      <c r="T2008" s="0" t="n">
        <v>87.5904</v>
      </c>
      <c r="U2008" s="0" t="n">
        <v>86.1003</v>
      </c>
      <c r="V2008" s="0" t="n">
        <v>87.5904</v>
      </c>
      <c r="W2008" s="0" t="n">
        <v>377909</v>
      </c>
      <c r="X2008" s="0" t="n">
        <v>86.3007</v>
      </c>
      <c r="Y2008" s="0" t="n">
        <v>87.0859</v>
      </c>
      <c r="Z2008" s="0" t="n">
        <v>13</v>
      </c>
      <c r="AA2008" s="0" t="n">
        <v>900000</v>
      </c>
      <c r="AB2008" s="0" t="n">
        <v>12700.72</v>
      </c>
      <c r="AC2008" s="0" t="n">
        <v>0</v>
      </c>
      <c r="AD2008" s="0" t="s">
        <v>30773</v>
      </c>
      <c r="AE2008" s="0" t="s">
        <v>99</v>
      </c>
      <c r="AH2008" s="0" t="n">
        <v>6</v>
      </c>
      <c r="AI2008" s="0" t="s">
        <v>2133</v>
      </c>
      <c r="AJ2008" s="0" t="s">
        <v>32112</v>
      </c>
      <c r="AK2008" s="0" t="s">
        <v>31135</v>
      </c>
      <c r="AL2008" s="0" t="s">
        <v>2112</v>
      </c>
    </row>
    <row r="2009" customFormat="false" ht="15" hidden="false" customHeight="false" outlineLevel="0" collapsed="false">
      <c r="A2009" s="0" t="s">
        <v>36600</v>
      </c>
      <c r="B2009" s="0" t="s">
        <v>36601</v>
      </c>
      <c r="C2009" s="0" t="s">
        <v>22518</v>
      </c>
      <c r="D2009" s="0" t="s">
        <v>22518</v>
      </c>
      <c r="E2009" s="0" t="s">
        <v>36602</v>
      </c>
      <c r="F2009" s="0" t="s">
        <v>498</v>
      </c>
      <c r="G2009" s="0" t="n">
        <v>2</v>
      </c>
      <c r="H2009" s="0" t="n">
        <v>1</v>
      </c>
      <c r="I2009" s="0" t="n">
        <v>0.0001</v>
      </c>
      <c r="J2009" s="0" t="n">
        <v>100</v>
      </c>
      <c r="K2009" s="0" t="n">
        <v>-1.11</v>
      </c>
      <c r="L2009" s="0" t="n">
        <v>95.5</v>
      </c>
      <c r="M2009" s="0" t="n">
        <v>97.0335</v>
      </c>
      <c r="N2009" s="0" t="n">
        <v>97.1148</v>
      </c>
      <c r="O2009" s="0" t="n">
        <v>95.5095</v>
      </c>
      <c r="P2009" s="0" t="n">
        <v>0</v>
      </c>
      <c r="Q2009" s="0" t="n">
        <v>0</v>
      </c>
      <c r="R2009" s="0" t="n">
        <v>0</v>
      </c>
      <c r="S2009" s="0" t="n">
        <v>95.5824</v>
      </c>
      <c r="T2009" s="0" t="n">
        <v>96.5702</v>
      </c>
      <c r="U2009" s="0" t="n">
        <v>95.02</v>
      </c>
      <c r="V2009" s="0" t="n">
        <v>96.5702</v>
      </c>
      <c r="W2009" s="0" t="n">
        <v>436436</v>
      </c>
      <c r="X2009" s="0" t="n">
        <v>95.5</v>
      </c>
      <c r="Y2009" s="0" t="n">
        <v>95.5476</v>
      </c>
      <c r="Z2009" s="0" t="n">
        <v>28</v>
      </c>
      <c r="AA2009" s="0" t="n">
        <v>850000</v>
      </c>
      <c r="AB2009" s="0" t="n">
        <v>10140.93</v>
      </c>
      <c r="AC2009" s="0" t="n">
        <v>0</v>
      </c>
      <c r="AD2009" s="0" t="s">
        <v>14</v>
      </c>
      <c r="AE2009" s="0" t="s">
        <v>99</v>
      </c>
      <c r="AH2009" s="0" t="n">
        <v>6</v>
      </c>
      <c r="AI2009" s="0" t="s">
        <v>2133</v>
      </c>
      <c r="AJ2009" s="0" t="s">
        <v>32112</v>
      </c>
      <c r="AK2009" s="0" t="s">
        <v>31135</v>
      </c>
      <c r="AL2009" s="0" t="s">
        <v>2112</v>
      </c>
    </row>
    <row r="2010" customFormat="false" ht="15" hidden="false" customHeight="false" outlineLevel="0" collapsed="false">
      <c r="A2010" s="0" t="s">
        <v>36603</v>
      </c>
      <c r="B2010" s="0" t="s">
        <v>36604</v>
      </c>
      <c r="C2010" s="0" t="s">
        <v>21009</v>
      </c>
      <c r="D2010" s="0" t="s">
        <v>21009</v>
      </c>
      <c r="E2010" s="0" t="s">
        <v>36605</v>
      </c>
      <c r="F2010" s="0" t="s">
        <v>498</v>
      </c>
      <c r="G2010" s="0" t="n">
        <v>2</v>
      </c>
      <c r="H2010" s="0" t="n">
        <v>1</v>
      </c>
      <c r="I2010" s="0" t="n">
        <v>0.01</v>
      </c>
      <c r="J2010" s="0" t="n">
        <v>1000</v>
      </c>
      <c r="K2010" s="0" t="n">
        <v>-0.41</v>
      </c>
      <c r="L2010" s="0" t="n">
        <v>96.8</v>
      </c>
      <c r="M2010" s="0" t="n">
        <v>97.19</v>
      </c>
      <c r="N2010" s="0" t="n">
        <v>97.01</v>
      </c>
      <c r="O2010" s="0" t="n">
        <v>96.8</v>
      </c>
      <c r="P2010" s="0" t="n">
        <v>0</v>
      </c>
      <c r="Q2010" s="0" t="n">
        <v>0</v>
      </c>
      <c r="R2010" s="0" t="n">
        <v>0</v>
      </c>
      <c r="S2010" s="0" t="n">
        <v>96.86</v>
      </c>
      <c r="T2010" s="0" t="n">
        <v>97.2</v>
      </c>
      <c r="U2010" s="0" t="n">
        <v>96.55</v>
      </c>
      <c r="V2010" s="0" t="n">
        <v>97.39</v>
      </c>
      <c r="W2010" s="0" t="n">
        <v>4061477</v>
      </c>
      <c r="X2010" s="0" t="n">
        <v>96.8</v>
      </c>
      <c r="Y2010" s="0" t="n">
        <v>96.81</v>
      </c>
      <c r="Z2010" s="0" t="n">
        <v>148</v>
      </c>
      <c r="AA2010" s="0" t="n">
        <v>30000000</v>
      </c>
      <c r="AB2010" s="0" t="n">
        <v>3872</v>
      </c>
      <c r="AC2010" s="0" t="n">
        <v>0</v>
      </c>
      <c r="AD2010" s="0" t="s">
        <v>99</v>
      </c>
      <c r="AE2010" s="0" t="s">
        <v>99</v>
      </c>
      <c r="AH2010" s="0" t="n">
        <v>800</v>
      </c>
      <c r="AI2010" s="0" t="s">
        <v>2133</v>
      </c>
      <c r="AJ2010" s="0" t="s">
        <v>32112</v>
      </c>
      <c r="AK2010" s="0" t="s">
        <v>31135</v>
      </c>
      <c r="AL2010" s="0" t="s">
        <v>2112</v>
      </c>
    </row>
    <row r="2011" customFormat="false" ht="15" hidden="false" customHeight="false" outlineLevel="0" collapsed="false">
      <c r="A2011" s="0" t="s">
        <v>36606</v>
      </c>
      <c r="B2011" s="0" t="s">
        <v>31207</v>
      </c>
      <c r="C2011" s="0" t="s">
        <v>23671</v>
      </c>
      <c r="D2011" s="0" t="s">
        <v>23671</v>
      </c>
      <c r="E2011" s="0" t="s">
        <v>31208</v>
      </c>
      <c r="F2011" s="0" t="s">
        <v>498</v>
      </c>
      <c r="G2011" s="0" t="n">
        <v>3</v>
      </c>
      <c r="H2011" s="0" t="n">
        <v>1</v>
      </c>
      <c r="I2011" s="0" t="n">
        <v>0.0001</v>
      </c>
      <c r="J2011" s="0" t="n">
        <v>1000</v>
      </c>
      <c r="K2011" s="0" t="n">
        <v>-1.38</v>
      </c>
      <c r="L2011" s="0" t="n">
        <v>92.7002</v>
      </c>
      <c r="M2011" s="0" t="n">
        <v>94.4239</v>
      </c>
      <c r="N2011" s="0" t="n">
        <v>95.1345</v>
      </c>
      <c r="O2011" s="0" t="n">
        <v>93.9972</v>
      </c>
      <c r="P2011" s="0" t="n">
        <v>0</v>
      </c>
      <c r="Q2011" s="0" t="n">
        <v>0</v>
      </c>
      <c r="R2011" s="0" t="n">
        <v>0</v>
      </c>
      <c r="S2011" s="0" t="n">
        <v>94.3044</v>
      </c>
      <c r="T2011" s="0" t="n">
        <v>93.5</v>
      </c>
      <c r="U2011" s="0" t="n">
        <v>92.7</v>
      </c>
      <c r="V2011" s="0" t="n">
        <v>93.5</v>
      </c>
      <c r="W2011" s="0" t="n">
        <v>189165</v>
      </c>
      <c r="X2011" s="0" t="n">
        <v>92.71</v>
      </c>
      <c r="Y2011" s="0" t="n">
        <v>93.0999</v>
      </c>
      <c r="Z2011" s="0" t="n">
        <v>13</v>
      </c>
      <c r="AA2011" s="0" t="n">
        <v>2000000</v>
      </c>
      <c r="AB2011" s="0" t="n">
        <v>13492.05</v>
      </c>
      <c r="AC2011" s="0" t="n">
        <v>0</v>
      </c>
      <c r="AD2011" s="0" t="s">
        <v>30773</v>
      </c>
      <c r="AE2011" s="0" t="s">
        <v>99</v>
      </c>
      <c r="AH2011" s="0" t="n">
        <v>6</v>
      </c>
      <c r="AI2011" s="0" t="s">
        <v>2133</v>
      </c>
      <c r="AJ2011" s="0" t="s">
        <v>32112</v>
      </c>
      <c r="AK2011" s="0" t="s">
        <v>31135</v>
      </c>
      <c r="AL2011" s="0" t="s">
        <v>2112</v>
      </c>
    </row>
    <row r="2012" customFormat="false" ht="15" hidden="false" customHeight="false" outlineLevel="0" collapsed="false">
      <c r="A2012" s="0" t="s">
        <v>36607</v>
      </c>
      <c r="B2012" s="0" t="s">
        <v>31210</v>
      </c>
      <c r="C2012" s="0" t="s">
        <v>24639</v>
      </c>
      <c r="D2012" s="0" t="s">
        <v>24639</v>
      </c>
      <c r="E2012" s="0" t="s">
        <v>31211</v>
      </c>
      <c r="F2012" s="0" t="s">
        <v>498</v>
      </c>
      <c r="G2012" s="0" t="n">
        <v>3</v>
      </c>
      <c r="H2012" s="0" t="n">
        <v>1</v>
      </c>
      <c r="I2012" s="0" t="n">
        <v>0.0001</v>
      </c>
      <c r="J2012" s="0" t="n">
        <v>1000</v>
      </c>
      <c r="K2012" s="0" t="n">
        <v>-3.33</v>
      </c>
      <c r="L2012" s="0" t="n">
        <v>92.099</v>
      </c>
      <c r="M2012" s="0" t="n">
        <v>94.4899</v>
      </c>
      <c r="N2012" s="0" t="n">
        <v>94.5106</v>
      </c>
      <c r="O2012" s="0" t="n">
        <v>94.9999</v>
      </c>
      <c r="P2012" s="0" t="n">
        <v>0</v>
      </c>
      <c r="Q2012" s="0" t="n">
        <v>0</v>
      </c>
      <c r="R2012" s="0" t="n">
        <v>0</v>
      </c>
      <c r="S2012" s="0" t="n">
        <v>94.2865</v>
      </c>
      <c r="T2012" s="0" t="n">
        <v>93.4387</v>
      </c>
      <c r="U2012" s="0" t="n">
        <v>92.099</v>
      </c>
      <c r="V2012" s="0" t="n">
        <v>93.4387</v>
      </c>
      <c r="W2012" s="0" t="n">
        <v>672006</v>
      </c>
      <c r="X2012" s="0" t="n">
        <v>92.099</v>
      </c>
      <c r="Y2012" s="0" t="n">
        <v>93.4192</v>
      </c>
      <c r="Z2012" s="0" t="n">
        <v>50</v>
      </c>
      <c r="AA2012" s="0" t="n">
        <v>2000000</v>
      </c>
      <c r="AB2012" s="0" t="n">
        <v>13404.55</v>
      </c>
      <c r="AC2012" s="0" t="n">
        <v>0</v>
      </c>
      <c r="AD2012" s="0" t="s">
        <v>30773</v>
      </c>
      <c r="AE2012" s="0" t="s">
        <v>99</v>
      </c>
      <c r="AH2012" s="0" t="n">
        <v>6</v>
      </c>
      <c r="AI2012" s="0" t="s">
        <v>2133</v>
      </c>
      <c r="AJ2012" s="0" t="s">
        <v>32112</v>
      </c>
      <c r="AK2012" s="0" t="s">
        <v>31135</v>
      </c>
      <c r="AL2012" s="0" t="s">
        <v>2112</v>
      </c>
    </row>
    <row r="2013" customFormat="false" ht="15" hidden="false" customHeight="false" outlineLevel="0" collapsed="false">
      <c r="A2013" s="0" t="s">
        <v>36608</v>
      </c>
      <c r="B2013" s="0" t="s">
        <v>36609</v>
      </c>
      <c r="C2013" s="0" t="s">
        <v>18076</v>
      </c>
      <c r="D2013" s="0" t="s">
        <v>18076</v>
      </c>
      <c r="E2013" s="0" t="s">
        <v>36610</v>
      </c>
      <c r="F2013" s="0" t="s">
        <v>498</v>
      </c>
      <c r="G2013" s="0" t="n">
        <v>3</v>
      </c>
      <c r="H2013" s="0" t="n">
        <v>1</v>
      </c>
      <c r="I2013" s="0" t="n">
        <v>0.01</v>
      </c>
      <c r="J2013" s="0" t="n">
        <v>1000</v>
      </c>
      <c r="K2013" s="0" t="n">
        <v>-0.09</v>
      </c>
      <c r="L2013" s="0" t="n">
        <v>73.96</v>
      </c>
      <c r="M2013" s="0" t="n">
        <v>74.03</v>
      </c>
      <c r="N2013" s="0" t="n">
        <v>75.47</v>
      </c>
      <c r="O2013" s="0" t="n">
        <v>73.83</v>
      </c>
      <c r="P2013" s="0" t="n">
        <v>0</v>
      </c>
      <c r="Q2013" s="0" t="n">
        <v>0</v>
      </c>
      <c r="R2013" s="0" t="n">
        <v>0</v>
      </c>
      <c r="S2013" s="0" t="n">
        <v>73.83</v>
      </c>
      <c r="T2013" s="0" t="n">
        <v>73.72</v>
      </c>
      <c r="U2013" s="0" t="n">
        <v>73.72</v>
      </c>
      <c r="V2013" s="0" t="n">
        <v>73.96</v>
      </c>
      <c r="W2013" s="0" t="n">
        <v>2953</v>
      </c>
      <c r="X2013" s="0" t="n">
        <v>74.03</v>
      </c>
      <c r="Y2013" s="0" t="n">
        <v>74.07</v>
      </c>
      <c r="Z2013" s="0" t="n">
        <v>4</v>
      </c>
      <c r="AA2013" s="0" t="n">
        <v>10000000</v>
      </c>
      <c r="AB2013" s="0" t="n">
        <v>739.6</v>
      </c>
      <c r="AC2013" s="0" t="n">
        <v>0</v>
      </c>
      <c r="AD2013" s="0" t="s">
        <v>99</v>
      </c>
      <c r="AE2013" s="0" t="s">
        <v>99</v>
      </c>
      <c r="AH2013" s="0" t="n">
        <v>6</v>
      </c>
      <c r="AI2013" s="0" t="s">
        <v>2133</v>
      </c>
      <c r="AJ2013" s="0" t="s">
        <v>32112</v>
      </c>
      <c r="AK2013" s="0" t="s">
        <v>31135</v>
      </c>
      <c r="AL2013" s="0" t="s">
        <v>2112</v>
      </c>
    </row>
    <row r="2014" customFormat="false" ht="15" hidden="false" customHeight="false" outlineLevel="0" collapsed="false">
      <c r="A2014" s="0" t="s">
        <v>36611</v>
      </c>
      <c r="B2014" s="0" t="s">
        <v>36612</v>
      </c>
      <c r="C2014" s="0" t="s">
        <v>21451</v>
      </c>
      <c r="D2014" s="0" t="s">
        <v>21451</v>
      </c>
      <c r="E2014" s="0" t="s">
        <v>36613</v>
      </c>
      <c r="F2014" s="0" t="s">
        <v>1987</v>
      </c>
      <c r="G2014" s="0" t="n">
        <v>2</v>
      </c>
      <c r="H2014" s="0" t="n">
        <v>1</v>
      </c>
      <c r="I2014" s="0" t="n">
        <v>0.01</v>
      </c>
      <c r="J2014" s="0" t="n">
        <v>1000</v>
      </c>
      <c r="K2014" s="0" t="n">
        <v>0</v>
      </c>
      <c r="L2014" s="0" t="n">
        <v>0</v>
      </c>
      <c r="M2014" s="0" t="n">
        <v>0</v>
      </c>
      <c r="N2014" s="0" t="n">
        <v>0</v>
      </c>
      <c r="O2014" s="0" t="n">
        <v>0</v>
      </c>
      <c r="P2014" s="0" t="n">
        <v>0</v>
      </c>
      <c r="Q2014" s="0" t="n">
        <v>0</v>
      </c>
      <c r="R2014" s="0" t="n">
        <v>0</v>
      </c>
      <c r="S2014" s="0" t="n">
        <v>0</v>
      </c>
      <c r="T2014" s="0" t="n">
        <v>0</v>
      </c>
      <c r="U2014" s="0" t="n">
        <v>0</v>
      </c>
      <c r="V2014" s="0" t="n">
        <v>0</v>
      </c>
      <c r="W2014" s="0" t="n">
        <v>0</v>
      </c>
      <c r="X2014" s="0" t="n">
        <v>0</v>
      </c>
      <c r="Y2014" s="0" t="n">
        <v>0</v>
      </c>
      <c r="Z2014" s="0" t="n">
        <v>0</v>
      </c>
      <c r="AA2014" s="0" t="n">
        <v>1591075</v>
      </c>
      <c r="AB2014" s="0" t="n">
        <v>0</v>
      </c>
      <c r="AC2014" s="0" t="n">
        <v>0</v>
      </c>
      <c r="AD2014" s="0" t="s">
        <v>99</v>
      </c>
      <c r="AE2014" s="0" t="s">
        <v>99</v>
      </c>
      <c r="AF2014" s="0" t="s">
        <v>30149</v>
      </c>
      <c r="AH2014" s="0" t="n">
        <v>800</v>
      </c>
      <c r="AI2014" s="0" t="s">
        <v>2133</v>
      </c>
      <c r="AJ2014" s="0" t="s">
        <v>32112</v>
      </c>
      <c r="AK2014" s="0" t="s">
        <v>31143</v>
      </c>
      <c r="AL2014" s="0" t="s">
        <v>2112</v>
      </c>
    </row>
    <row r="2015" customFormat="false" ht="15" hidden="false" customHeight="false" outlineLevel="0" collapsed="false">
      <c r="A2015" s="0" t="s">
        <v>36614</v>
      </c>
      <c r="B2015" s="0" t="s">
        <v>36615</v>
      </c>
      <c r="C2015" s="0" t="s">
        <v>26402</v>
      </c>
      <c r="D2015" s="0" t="s">
        <v>26402</v>
      </c>
      <c r="E2015" s="0" t="s">
        <v>36616</v>
      </c>
      <c r="F2015" s="0" t="s">
        <v>1987</v>
      </c>
      <c r="G2015" s="0" t="n">
        <v>2</v>
      </c>
      <c r="H2015" s="0" t="n">
        <v>1</v>
      </c>
      <c r="I2015" s="0" t="n">
        <v>0.01</v>
      </c>
      <c r="J2015" s="0" t="n">
        <v>1000</v>
      </c>
      <c r="K2015" s="0" t="n">
        <v>0.07</v>
      </c>
      <c r="L2015" s="0" t="n">
        <v>98.47</v>
      </c>
      <c r="M2015" s="0" t="n">
        <v>98.4</v>
      </c>
      <c r="N2015" s="0" t="n">
        <v>97.95</v>
      </c>
      <c r="O2015" s="0" t="n">
        <v>98.47</v>
      </c>
      <c r="P2015" s="0" t="n">
        <v>0</v>
      </c>
      <c r="Q2015" s="0" t="n">
        <v>0</v>
      </c>
      <c r="R2015" s="0" t="n">
        <v>0</v>
      </c>
      <c r="S2015" s="0" t="n">
        <v>98.47</v>
      </c>
      <c r="T2015" s="0" t="n">
        <v>98.47</v>
      </c>
      <c r="U2015" s="0" t="n">
        <v>98.47</v>
      </c>
      <c r="V2015" s="0" t="n">
        <v>98.47</v>
      </c>
      <c r="W2015" s="0" t="n">
        <v>15755</v>
      </c>
      <c r="X2015" s="0" t="n">
        <v>97.08</v>
      </c>
      <c r="Y2015" s="0" t="n">
        <v>98.4</v>
      </c>
      <c r="Z2015" s="0" t="n">
        <v>2</v>
      </c>
      <c r="AA2015" s="0" t="n">
        <v>2978106</v>
      </c>
      <c r="AB2015" s="0" t="n">
        <v>984.7</v>
      </c>
      <c r="AC2015" s="0" t="n">
        <v>0</v>
      </c>
      <c r="AD2015" s="0" t="s">
        <v>99</v>
      </c>
      <c r="AE2015" s="0" t="s">
        <v>99</v>
      </c>
      <c r="AF2015" s="0" t="s">
        <v>30149</v>
      </c>
      <c r="AH2015" s="0" t="n">
        <v>800</v>
      </c>
      <c r="AI2015" s="0" t="s">
        <v>2133</v>
      </c>
      <c r="AJ2015" s="0" t="s">
        <v>32112</v>
      </c>
      <c r="AK2015" s="0" t="s">
        <v>31143</v>
      </c>
      <c r="AL2015" s="0" t="s">
        <v>2112</v>
      </c>
    </row>
    <row r="2016" customFormat="false" ht="15" hidden="false" customHeight="false" outlineLevel="0" collapsed="false">
      <c r="A2016" s="0" t="s">
        <v>36617</v>
      </c>
      <c r="B2016" s="0" t="s">
        <v>36618</v>
      </c>
      <c r="C2016" s="0" t="s">
        <v>36619</v>
      </c>
      <c r="D2016" s="0" t="s">
        <v>36619</v>
      </c>
      <c r="E2016" s="0" t="s">
        <v>36620</v>
      </c>
      <c r="F2016" s="0" t="s">
        <v>498</v>
      </c>
      <c r="G2016" s="0" t="n">
        <v>3</v>
      </c>
      <c r="H2016" s="0" t="n">
        <v>1</v>
      </c>
      <c r="I2016" s="0" t="n">
        <v>0.01</v>
      </c>
      <c r="J2016" s="0" t="n">
        <v>875</v>
      </c>
      <c r="K2016" s="0" t="n">
        <v>0.59</v>
      </c>
      <c r="L2016" s="0" t="n">
        <v>79.65</v>
      </c>
      <c r="M2016" s="0" t="n">
        <v>79.18</v>
      </c>
      <c r="N2016" s="0" t="n">
        <v>80.54</v>
      </c>
      <c r="O2016" s="0" t="n">
        <v>79.65</v>
      </c>
      <c r="P2016" s="0" t="n">
        <v>0</v>
      </c>
      <c r="Q2016" s="0" t="n">
        <v>0</v>
      </c>
      <c r="R2016" s="0" t="n">
        <v>0</v>
      </c>
      <c r="S2016" s="0" t="n">
        <v>78.83</v>
      </c>
      <c r="T2016" s="0" t="n">
        <v>78.62</v>
      </c>
      <c r="U2016" s="0" t="n">
        <v>78.62</v>
      </c>
      <c r="V2016" s="0" t="n">
        <v>79.65</v>
      </c>
      <c r="W2016" s="0" t="n">
        <v>8967</v>
      </c>
      <c r="X2016" s="0" t="n">
        <v>79.16</v>
      </c>
      <c r="Y2016" s="0" t="n">
        <v>79.68</v>
      </c>
      <c r="Z2016" s="0" t="n">
        <v>4</v>
      </c>
      <c r="AA2016" s="0" t="n">
        <v>60000</v>
      </c>
      <c r="AB2016" s="0" t="n">
        <v>696.94</v>
      </c>
      <c r="AC2016" s="0" t="n">
        <v>0</v>
      </c>
      <c r="AD2016" s="0" t="s">
        <v>99</v>
      </c>
      <c r="AE2016" s="0" t="s">
        <v>99</v>
      </c>
      <c r="AH2016" s="0" t="n">
        <v>6</v>
      </c>
      <c r="AI2016" s="0" t="s">
        <v>2133</v>
      </c>
      <c r="AJ2016" s="0" t="s">
        <v>32112</v>
      </c>
      <c r="AK2016" s="0" t="s">
        <v>31135</v>
      </c>
      <c r="AL2016" s="0" t="s">
        <v>2112</v>
      </c>
    </row>
    <row r="2017" customFormat="false" ht="15" hidden="false" customHeight="false" outlineLevel="0" collapsed="false">
      <c r="A2017" s="0" t="s">
        <v>36621</v>
      </c>
      <c r="B2017" s="0" t="s">
        <v>36622</v>
      </c>
      <c r="C2017" s="0" t="s">
        <v>24377</v>
      </c>
      <c r="D2017" s="0" t="s">
        <v>24377</v>
      </c>
      <c r="E2017" s="0" t="s">
        <v>36623</v>
      </c>
      <c r="F2017" s="0" t="s">
        <v>498</v>
      </c>
      <c r="G2017" s="0" t="n">
        <v>3</v>
      </c>
      <c r="H2017" s="0" t="n">
        <v>1</v>
      </c>
      <c r="I2017" s="0" t="n">
        <v>0.01</v>
      </c>
      <c r="J2017" s="0" t="n">
        <v>1000</v>
      </c>
      <c r="K2017" s="0" t="n">
        <v>0.84</v>
      </c>
      <c r="L2017" s="0" t="n">
        <v>85.45</v>
      </c>
      <c r="M2017" s="0" t="n">
        <v>84.87</v>
      </c>
      <c r="N2017" s="0" t="n">
        <v>87.41</v>
      </c>
      <c r="O2017" s="0" t="n">
        <v>85.45</v>
      </c>
      <c r="P2017" s="0" t="n">
        <v>0</v>
      </c>
      <c r="Q2017" s="0" t="n">
        <v>0</v>
      </c>
      <c r="R2017" s="0" t="n">
        <v>0</v>
      </c>
      <c r="S2017" s="0" t="n">
        <v>85.61</v>
      </c>
      <c r="T2017" s="0" t="n">
        <v>84.72</v>
      </c>
      <c r="U2017" s="0" t="n">
        <v>84</v>
      </c>
      <c r="V2017" s="0" t="n">
        <v>87.37</v>
      </c>
      <c r="W2017" s="0" t="n">
        <v>626646</v>
      </c>
      <c r="X2017" s="0" t="n">
        <v>85.01</v>
      </c>
      <c r="Y2017" s="0" t="n">
        <v>85.5</v>
      </c>
      <c r="Z2017" s="0" t="n">
        <v>118</v>
      </c>
      <c r="AA2017" s="0" t="n">
        <v>100000</v>
      </c>
      <c r="AB2017" s="0" t="n">
        <v>854.5</v>
      </c>
      <c r="AC2017" s="0" t="n">
        <v>0</v>
      </c>
      <c r="AD2017" s="0" t="s">
        <v>99</v>
      </c>
      <c r="AE2017" s="0" t="s">
        <v>99</v>
      </c>
      <c r="AH2017" s="0" t="n">
        <v>6</v>
      </c>
      <c r="AI2017" s="0" t="s">
        <v>2133</v>
      </c>
      <c r="AJ2017" s="0" t="s">
        <v>32112</v>
      </c>
      <c r="AK2017" s="0" t="s">
        <v>31135</v>
      </c>
      <c r="AL2017" s="0" t="s">
        <v>2112</v>
      </c>
    </row>
    <row r="2018" customFormat="false" ht="15" hidden="false" customHeight="false" outlineLevel="0" collapsed="false">
      <c r="A2018" s="0" t="s">
        <v>36624</v>
      </c>
      <c r="B2018" s="0" t="s">
        <v>36625</v>
      </c>
      <c r="C2018" s="0" t="s">
        <v>36626</v>
      </c>
      <c r="D2018" s="0" t="s">
        <v>36626</v>
      </c>
      <c r="E2018" s="0" t="s">
        <v>36627</v>
      </c>
      <c r="F2018" s="0" t="s">
        <v>498</v>
      </c>
      <c r="G2018" s="0" t="n">
        <v>3</v>
      </c>
      <c r="H2018" s="0" t="n">
        <v>1</v>
      </c>
      <c r="I2018" s="0" t="n">
        <v>0.01</v>
      </c>
      <c r="J2018" s="0" t="n">
        <v>1000</v>
      </c>
      <c r="K2018" s="0" t="n">
        <v>0</v>
      </c>
      <c r="L2018" s="0" t="n">
        <v>0</v>
      </c>
      <c r="M2018" s="0" t="n">
        <v>100.1</v>
      </c>
      <c r="N2018" s="0" t="n">
        <v>100.07</v>
      </c>
      <c r="O2018" s="0" t="n">
        <v>100.1</v>
      </c>
      <c r="P2018" s="0" t="n">
        <v>0</v>
      </c>
      <c r="Q2018" s="0" t="n">
        <v>0</v>
      </c>
      <c r="R2018" s="0" t="n">
        <v>0</v>
      </c>
      <c r="S2018" s="0" t="n">
        <v>0</v>
      </c>
      <c r="T2018" s="0" t="n">
        <v>0</v>
      </c>
      <c r="U2018" s="0" t="n">
        <v>0</v>
      </c>
      <c r="V2018" s="0" t="n">
        <v>0</v>
      </c>
      <c r="W2018" s="0" t="n">
        <v>0</v>
      </c>
      <c r="X2018" s="0" t="n">
        <v>0</v>
      </c>
      <c r="Y2018" s="0" t="n">
        <v>0</v>
      </c>
      <c r="Z2018" s="0" t="n">
        <v>0</v>
      </c>
      <c r="AA2018" s="0" t="n">
        <v>100000</v>
      </c>
      <c r="AB2018" s="0" t="n">
        <v>0</v>
      </c>
      <c r="AC2018" s="0" t="n">
        <v>0</v>
      </c>
      <c r="AD2018" s="0" t="s">
        <v>99</v>
      </c>
      <c r="AE2018" s="0" t="s">
        <v>99</v>
      </c>
      <c r="AH2018" s="0" t="n">
        <v>6</v>
      </c>
      <c r="AI2018" s="0" t="s">
        <v>2133</v>
      </c>
      <c r="AJ2018" s="0" t="s">
        <v>32112</v>
      </c>
      <c r="AK2018" s="0" t="s">
        <v>31135</v>
      </c>
      <c r="AL2018" s="0" t="s">
        <v>30449</v>
      </c>
    </row>
    <row r="2019" customFormat="false" ht="15" hidden="false" customHeight="false" outlineLevel="0" collapsed="false">
      <c r="A2019" s="0" t="s">
        <v>36628</v>
      </c>
      <c r="B2019" s="0" t="s">
        <v>36629</v>
      </c>
      <c r="C2019" s="0" t="s">
        <v>25730</v>
      </c>
      <c r="D2019" s="0" t="s">
        <v>25730</v>
      </c>
      <c r="E2019" s="0" t="s">
        <v>36630</v>
      </c>
      <c r="F2019" s="0" t="s">
        <v>498</v>
      </c>
      <c r="G2019" s="0" t="n">
        <v>3</v>
      </c>
      <c r="H2019" s="0" t="n">
        <v>1</v>
      </c>
      <c r="I2019" s="0" t="n">
        <v>0.01</v>
      </c>
      <c r="J2019" s="0" t="n">
        <v>1000</v>
      </c>
      <c r="K2019" s="0" t="n">
        <v>-0.53</v>
      </c>
      <c r="L2019" s="0" t="n">
        <v>86.46</v>
      </c>
      <c r="M2019" s="0" t="n">
        <v>87.04</v>
      </c>
      <c r="N2019" s="0" t="n">
        <v>87.76</v>
      </c>
      <c r="O2019" s="0" t="n">
        <v>86.51</v>
      </c>
      <c r="P2019" s="0" t="n">
        <v>0</v>
      </c>
      <c r="Q2019" s="0" t="n">
        <v>0</v>
      </c>
      <c r="R2019" s="0" t="n">
        <v>0</v>
      </c>
      <c r="S2019" s="0" t="n">
        <v>86.95</v>
      </c>
      <c r="T2019" s="0" t="n">
        <v>86.17</v>
      </c>
      <c r="U2019" s="0" t="n">
        <v>86.17</v>
      </c>
      <c r="V2019" s="0" t="n">
        <v>87.51</v>
      </c>
      <c r="W2019" s="0" t="n">
        <v>113038</v>
      </c>
      <c r="X2019" s="0" t="n">
        <v>86.46</v>
      </c>
      <c r="Y2019" s="0" t="n">
        <v>86.76</v>
      </c>
      <c r="Z2019" s="0" t="n">
        <v>22</v>
      </c>
      <c r="AA2019" s="0" t="n">
        <v>150000</v>
      </c>
      <c r="AB2019" s="0" t="n">
        <v>4323</v>
      </c>
      <c r="AC2019" s="0" t="n">
        <v>0</v>
      </c>
      <c r="AD2019" s="0" t="s">
        <v>99</v>
      </c>
      <c r="AE2019" s="0" t="s">
        <v>99</v>
      </c>
      <c r="AH2019" s="0" t="n">
        <v>6</v>
      </c>
      <c r="AI2019" s="0" t="s">
        <v>2133</v>
      </c>
      <c r="AJ2019" s="0" t="s">
        <v>32112</v>
      </c>
      <c r="AK2019" s="0" t="s">
        <v>31135</v>
      </c>
      <c r="AL2019" s="0" t="s">
        <v>2112</v>
      </c>
    </row>
    <row r="2020" customFormat="false" ht="15" hidden="false" customHeight="false" outlineLevel="0" collapsed="false">
      <c r="A2020" s="0" t="s">
        <v>36631</v>
      </c>
      <c r="B2020" s="0" t="s">
        <v>36632</v>
      </c>
      <c r="C2020" s="0" t="s">
        <v>24195</v>
      </c>
      <c r="D2020" s="0" t="s">
        <v>24195</v>
      </c>
      <c r="E2020" s="0" t="s">
        <v>36633</v>
      </c>
      <c r="F2020" s="0" t="s">
        <v>498</v>
      </c>
      <c r="G2020" s="0" t="n">
        <v>3</v>
      </c>
      <c r="H2020" s="0" t="n">
        <v>1</v>
      </c>
      <c r="I2020" s="0" t="n">
        <v>0.01</v>
      </c>
      <c r="J2020" s="0" t="n">
        <v>1000</v>
      </c>
      <c r="K2020" s="0" t="n">
        <v>-0.48</v>
      </c>
      <c r="L2020" s="0" t="n">
        <v>97.53</v>
      </c>
      <c r="M2020" s="0" t="n">
        <v>98</v>
      </c>
      <c r="N2020" s="0" t="n">
        <v>97.95</v>
      </c>
      <c r="O2020" s="0" t="n">
        <v>97.53</v>
      </c>
      <c r="P2020" s="0" t="n">
        <v>0</v>
      </c>
      <c r="Q2020" s="0" t="n">
        <v>0</v>
      </c>
      <c r="R2020" s="0" t="n">
        <v>0</v>
      </c>
      <c r="S2020" s="0" t="n">
        <v>97.52</v>
      </c>
      <c r="T2020" s="0" t="n">
        <v>98</v>
      </c>
      <c r="U2020" s="0" t="n">
        <v>97</v>
      </c>
      <c r="V2020" s="0" t="n">
        <v>98.1</v>
      </c>
      <c r="W2020" s="0" t="n">
        <v>585140</v>
      </c>
      <c r="X2020" s="0" t="n">
        <v>97.54</v>
      </c>
      <c r="Y2020" s="0" t="n">
        <v>97.97</v>
      </c>
      <c r="Z2020" s="0" t="n">
        <v>71</v>
      </c>
      <c r="AA2020" s="0" t="n">
        <v>100000</v>
      </c>
      <c r="AB2020" s="0" t="n">
        <v>40962.6</v>
      </c>
      <c r="AC2020" s="0" t="n">
        <v>0</v>
      </c>
      <c r="AD2020" s="0" t="s">
        <v>99</v>
      </c>
      <c r="AE2020" s="0" t="s">
        <v>99</v>
      </c>
      <c r="AH2020" s="0" t="n">
        <v>6</v>
      </c>
      <c r="AI2020" s="0" t="s">
        <v>2133</v>
      </c>
      <c r="AJ2020" s="0" t="s">
        <v>32112</v>
      </c>
      <c r="AK2020" s="0" t="s">
        <v>31135</v>
      </c>
      <c r="AL2020" s="0" t="s">
        <v>2112</v>
      </c>
    </row>
    <row r="2021" customFormat="false" ht="15" hidden="false" customHeight="false" outlineLevel="0" collapsed="false">
      <c r="A2021" s="0" t="s">
        <v>36634</v>
      </c>
      <c r="B2021" s="0" t="s">
        <v>36635</v>
      </c>
      <c r="C2021" s="0" t="s">
        <v>26095</v>
      </c>
      <c r="D2021" s="0" t="s">
        <v>26095</v>
      </c>
      <c r="E2021" s="0" t="s">
        <v>36636</v>
      </c>
      <c r="F2021" s="0" t="s">
        <v>498</v>
      </c>
      <c r="G2021" s="0" t="n">
        <v>3</v>
      </c>
      <c r="H2021" s="0" t="n">
        <v>1</v>
      </c>
      <c r="I2021" s="0" t="n">
        <v>0.01</v>
      </c>
      <c r="J2021" s="0" t="n">
        <v>1000</v>
      </c>
      <c r="K2021" s="0" t="n">
        <v>-10.05</v>
      </c>
      <c r="L2021" s="0" t="n">
        <v>90.16</v>
      </c>
      <c r="M2021" s="0" t="n">
        <v>99.89</v>
      </c>
      <c r="N2021" s="0" t="n">
        <v>93.37</v>
      </c>
      <c r="O2021" s="0" t="n">
        <v>90.16</v>
      </c>
      <c r="P2021" s="0" t="n">
        <v>0</v>
      </c>
      <c r="Q2021" s="0" t="n">
        <v>0</v>
      </c>
      <c r="R2021" s="0" t="n">
        <v>0</v>
      </c>
      <c r="S2021" s="0" t="n">
        <v>90.92</v>
      </c>
      <c r="T2021" s="0" t="n">
        <v>99.96</v>
      </c>
      <c r="U2021" s="0" t="n">
        <v>89.95</v>
      </c>
      <c r="V2021" s="0" t="n">
        <v>99.96</v>
      </c>
      <c r="W2021" s="0" t="n">
        <v>192748</v>
      </c>
      <c r="X2021" s="0" t="n">
        <v>90.16</v>
      </c>
      <c r="Y2021" s="0" t="n">
        <v>90.51</v>
      </c>
      <c r="Z2021" s="0" t="n">
        <v>40</v>
      </c>
      <c r="AA2021" s="0" t="n">
        <v>100000</v>
      </c>
      <c r="AB2021" s="0" t="n">
        <v>15327.2</v>
      </c>
      <c r="AC2021" s="0" t="n">
        <v>0</v>
      </c>
      <c r="AD2021" s="0" t="s">
        <v>99</v>
      </c>
      <c r="AE2021" s="0" t="s">
        <v>99</v>
      </c>
      <c r="AH2021" s="0" t="n">
        <v>6</v>
      </c>
      <c r="AI2021" s="0" t="s">
        <v>2133</v>
      </c>
      <c r="AJ2021" s="0" t="s">
        <v>32112</v>
      </c>
      <c r="AK2021" s="0" t="s">
        <v>31135</v>
      </c>
      <c r="AL2021" s="0" t="s">
        <v>2112</v>
      </c>
    </row>
    <row r="2022" customFormat="false" ht="15" hidden="false" customHeight="false" outlineLevel="0" collapsed="false">
      <c r="A2022" s="0" t="s">
        <v>36637</v>
      </c>
      <c r="B2022" s="0" t="s">
        <v>36638</v>
      </c>
      <c r="C2022" s="0" t="s">
        <v>21401</v>
      </c>
      <c r="D2022" s="0" t="s">
        <v>21401</v>
      </c>
      <c r="E2022" s="0" t="s">
        <v>36639</v>
      </c>
      <c r="F2022" s="0" t="s">
        <v>498</v>
      </c>
      <c r="G2022" s="0" t="n">
        <v>3</v>
      </c>
      <c r="H2022" s="0" t="n">
        <v>1</v>
      </c>
      <c r="I2022" s="0" t="n">
        <v>0.01</v>
      </c>
      <c r="J2022" s="0" t="n">
        <v>1000</v>
      </c>
      <c r="K2022" s="0" t="n">
        <v>0.24</v>
      </c>
      <c r="L2022" s="0" t="n">
        <v>87.24</v>
      </c>
      <c r="M2022" s="0" t="n">
        <v>87.05</v>
      </c>
      <c r="N2022" s="0" t="n">
        <v>85.7</v>
      </c>
      <c r="O2022" s="0" t="n">
        <v>87.23</v>
      </c>
      <c r="P2022" s="0" t="n">
        <v>0</v>
      </c>
      <c r="Q2022" s="0" t="n">
        <v>0</v>
      </c>
      <c r="R2022" s="0" t="n">
        <v>0</v>
      </c>
      <c r="S2022" s="0" t="n">
        <v>87.24</v>
      </c>
      <c r="T2022" s="0" t="n">
        <v>87.93</v>
      </c>
      <c r="U2022" s="0" t="n">
        <v>86.68</v>
      </c>
      <c r="V2022" s="0" t="n">
        <v>87.93</v>
      </c>
      <c r="W2022" s="0" t="n">
        <v>492028</v>
      </c>
      <c r="X2022" s="0" t="n">
        <v>86.85</v>
      </c>
      <c r="Y2022" s="0" t="n">
        <v>87.23</v>
      </c>
      <c r="Z2022" s="0" t="n">
        <v>23</v>
      </c>
      <c r="AA2022" s="0" t="n">
        <v>2000000</v>
      </c>
      <c r="AB2022" s="0" t="n">
        <v>304467.6</v>
      </c>
      <c r="AC2022" s="0" t="n">
        <v>0</v>
      </c>
      <c r="AD2022" s="0" t="s">
        <v>99</v>
      </c>
      <c r="AE2022" s="0" t="s">
        <v>99</v>
      </c>
      <c r="AH2022" s="0" t="n">
        <v>6</v>
      </c>
      <c r="AI2022" s="0" t="s">
        <v>2133</v>
      </c>
      <c r="AJ2022" s="0" t="s">
        <v>32112</v>
      </c>
      <c r="AK2022" s="0" t="s">
        <v>31135</v>
      </c>
      <c r="AL2022" s="0" t="s">
        <v>2112</v>
      </c>
    </row>
    <row r="2023" customFormat="false" ht="15" hidden="false" customHeight="false" outlineLevel="0" collapsed="false">
      <c r="A2023" s="0" t="s">
        <v>36640</v>
      </c>
      <c r="B2023" s="0" t="s">
        <v>36641</v>
      </c>
      <c r="C2023" s="0" t="s">
        <v>19337</v>
      </c>
      <c r="D2023" s="0" t="s">
        <v>19337</v>
      </c>
      <c r="E2023" s="0" t="s">
        <v>36642</v>
      </c>
      <c r="F2023" s="0" t="s">
        <v>498</v>
      </c>
      <c r="G2023" s="0" t="n">
        <v>3</v>
      </c>
      <c r="H2023" s="0" t="n">
        <v>1</v>
      </c>
      <c r="I2023" s="0" t="n">
        <v>0.01</v>
      </c>
      <c r="J2023" s="0" t="n">
        <v>1000</v>
      </c>
      <c r="K2023" s="0" t="n">
        <v>0.79</v>
      </c>
      <c r="L2023" s="0" t="n">
        <v>80.31</v>
      </c>
      <c r="M2023" s="0" t="n">
        <v>79.68</v>
      </c>
      <c r="N2023" s="0" t="n">
        <v>79.77</v>
      </c>
      <c r="O2023" s="0" t="n">
        <v>80.29</v>
      </c>
      <c r="P2023" s="0" t="n">
        <v>0</v>
      </c>
      <c r="Q2023" s="0" t="n">
        <v>0</v>
      </c>
      <c r="R2023" s="0" t="n">
        <v>0</v>
      </c>
      <c r="S2023" s="0" t="n">
        <v>79.94</v>
      </c>
      <c r="T2023" s="0" t="n">
        <v>79.68</v>
      </c>
      <c r="U2023" s="0" t="n">
        <v>79.68</v>
      </c>
      <c r="V2023" s="0" t="n">
        <v>80.31</v>
      </c>
      <c r="W2023" s="0" t="n">
        <v>95933</v>
      </c>
      <c r="X2023" s="0" t="n">
        <v>80.22</v>
      </c>
      <c r="Y2023" s="0" t="n">
        <v>80.53</v>
      </c>
      <c r="Z2023" s="0" t="n">
        <v>14</v>
      </c>
      <c r="AA2023" s="0" t="n">
        <v>4000000</v>
      </c>
      <c r="AB2023" s="0" t="n">
        <v>31320.9</v>
      </c>
      <c r="AC2023" s="0" t="n">
        <v>0</v>
      </c>
      <c r="AD2023" s="0" t="s">
        <v>99</v>
      </c>
      <c r="AE2023" s="0" t="s">
        <v>99</v>
      </c>
      <c r="AH2023" s="0" t="n">
        <v>6</v>
      </c>
      <c r="AI2023" s="0" t="s">
        <v>2133</v>
      </c>
      <c r="AJ2023" s="0" t="s">
        <v>32112</v>
      </c>
      <c r="AK2023" s="0" t="s">
        <v>31135</v>
      </c>
      <c r="AL2023" s="0" t="s">
        <v>2112</v>
      </c>
    </row>
    <row r="2024" customFormat="false" ht="15" hidden="false" customHeight="false" outlineLevel="0" collapsed="false">
      <c r="A2024" s="0" t="s">
        <v>36643</v>
      </c>
      <c r="B2024" s="0" t="s">
        <v>36644</v>
      </c>
      <c r="C2024" s="0" t="s">
        <v>36645</v>
      </c>
      <c r="D2024" s="0" t="s">
        <v>36645</v>
      </c>
      <c r="E2024" s="0" t="s">
        <v>36646</v>
      </c>
      <c r="F2024" s="0" t="s">
        <v>498</v>
      </c>
      <c r="G2024" s="0" t="n">
        <v>3</v>
      </c>
      <c r="H2024" s="0" t="n">
        <v>1</v>
      </c>
      <c r="I2024" s="0" t="n">
        <v>0.01</v>
      </c>
      <c r="J2024" s="0" t="n">
        <v>250</v>
      </c>
      <c r="K2024" s="0" t="n">
        <v>0.04</v>
      </c>
      <c r="L2024" s="0" t="n">
        <v>94.09</v>
      </c>
      <c r="M2024" s="0" t="n">
        <v>94.04</v>
      </c>
      <c r="N2024" s="0" t="n">
        <v>94.06</v>
      </c>
      <c r="O2024" s="0" t="n">
        <v>94.09</v>
      </c>
      <c r="P2024" s="0" t="n">
        <v>0</v>
      </c>
      <c r="Q2024" s="0" t="n">
        <v>0</v>
      </c>
      <c r="R2024" s="0" t="n">
        <v>0</v>
      </c>
      <c r="S2024" s="0" t="n">
        <v>93.97</v>
      </c>
      <c r="T2024" s="0" t="n">
        <v>94.21</v>
      </c>
      <c r="U2024" s="0" t="n">
        <v>93.82</v>
      </c>
      <c r="V2024" s="0" t="n">
        <v>94.21</v>
      </c>
      <c r="W2024" s="0" t="n">
        <v>904263</v>
      </c>
      <c r="X2024" s="0" t="n">
        <v>94.08</v>
      </c>
      <c r="Y2024" s="0" t="n">
        <v>94.09</v>
      </c>
      <c r="Z2024" s="0" t="n">
        <v>108</v>
      </c>
      <c r="AA2024" s="0" t="n">
        <v>5000000</v>
      </c>
      <c r="AB2024" s="0" t="n">
        <v>470.45</v>
      </c>
      <c r="AC2024" s="0" t="n">
        <v>0</v>
      </c>
      <c r="AD2024" s="0" t="s">
        <v>99</v>
      </c>
      <c r="AE2024" s="0" t="s">
        <v>99</v>
      </c>
      <c r="AH2024" s="0" t="n">
        <v>6</v>
      </c>
      <c r="AI2024" s="0" t="s">
        <v>2133</v>
      </c>
      <c r="AJ2024" s="0" t="s">
        <v>32112</v>
      </c>
      <c r="AK2024" s="0" t="s">
        <v>31135</v>
      </c>
      <c r="AL2024" s="0" t="s">
        <v>2112</v>
      </c>
    </row>
    <row r="2025" customFormat="false" ht="15" hidden="false" customHeight="false" outlineLevel="0" collapsed="false">
      <c r="A2025" s="0" t="s">
        <v>36647</v>
      </c>
      <c r="B2025" s="0" t="s">
        <v>36648</v>
      </c>
      <c r="C2025" s="0" t="s">
        <v>23421</v>
      </c>
      <c r="D2025" s="0" t="s">
        <v>23421</v>
      </c>
      <c r="E2025" s="0" t="s">
        <v>36649</v>
      </c>
      <c r="F2025" s="0" t="s">
        <v>498</v>
      </c>
      <c r="G2025" s="0" t="n">
        <v>3</v>
      </c>
      <c r="H2025" s="0" t="n">
        <v>1</v>
      </c>
      <c r="I2025" s="0" t="n">
        <v>0.01</v>
      </c>
      <c r="J2025" s="0" t="n">
        <v>1000</v>
      </c>
      <c r="K2025" s="0" t="n">
        <v>0</v>
      </c>
      <c r="L2025" s="0" t="n">
        <v>83.58</v>
      </c>
      <c r="M2025" s="0" t="n">
        <v>83.58</v>
      </c>
      <c r="N2025" s="0" t="n">
        <v>83.73</v>
      </c>
      <c r="O2025" s="0" t="n">
        <v>83.58</v>
      </c>
      <c r="P2025" s="0" t="n">
        <v>0</v>
      </c>
      <c r="Q2025" s="0" t="n">
        <v>0</v>
      </c>
      <c r="R2025" s="0" t="n">
        <v>0</v>
      </c>
      <c r="S2025" s="0" t="n">
        <v>83.73</v>
      </c>
      <c r="T2025" s="0" t="n">
        <v>84.66</v>
      </c>
      <c r="U2025" s="0" t="n">
        <v>83.5</v>
      </c>
      <c r="V2025" s="0" t="n">
        <v>84.66</v>
      </c>
      <c r="W2025" s="0" t="n">
        <v>1111956</v>
      </c>
      <c r="X2025" s="0" t="n">
        <v>83.52</v>
      </c>
      <c r="Y2025" s="0" t="n">
        <v>83.58</v>
      </c>
      <c r="Z2025" s="0" t="n">
        <v>153</v>
      </c>
      <c r="AA2025" s="0" t="n">
        <v>3500000</v>
      </c>
      <c r="AB2025" s="0" t="n">
        <v>10029.6</v>
      </c>
      <c r="AC2025" s="0" t="n">
        <v>0</v>
      </c>
      <c r="AD2025" s="0" t="s">
        <v>99</v>
      </c>
      <c r="AE2025" s="0" t="s">
        <v>99</v>
      </c>
      <c r="AH2025" s="0" t="n">
        <v>6</v>
      </c>
      <c r="AI2025" s="0" t="s">
        <v>2133</v>
      </c>
      <c r="AJ2025" s="0" t="s">
        <v>32112</v>
      </c>
      <c r="AK2025" s="0" t="s">
        <v>31135</v>
      </c>
      <c r="AL2025" s="0" t="s">
        <v>2112</v>
      </c>
    </row>
    <row r="2026" customFormat="false" ht="15" hidden="false" customHeight="false" outlineLevel="0" collapsed="false">
      <c r="A2026" s="0" t="s">
        <v>36650</v>
      </c>
      <c r="B2026" s="0" t="s">
        <v>36651</v>
      </c>
      <c r="C2026" s="0" t="s">
        <v>21365</v>
      </c>
      <c r="D2026" s="0" t="s">
        <v>21365</v>
      </c>
      <c r="E2026" s="0" t="s">
        <v>36652</v>
      </c>
      <c r="F2026" s="0" t="s">
        <v>498</v>
      </c>
      <c r="G2026" s="0" t="n">
        <v>3</v>
      </c>
      <c r="H2026" s="0" t="n">
        <v>1</v>
      </c>
      <c r="I2026" s="0" t="n">
        <v>0.01</v>
      </c>
      <c r="J2026" s="0" t="n">
        <v>1000</v>
      </c>
      <c r="K2026" s="0" t="n">
        <v>-0.34</v>
      </c>
      <c r="L2026" s="0" t="n">
        <v>99.05</v>
      </c>
      <c r="M2026" s="0" t="n">
        <v>99.39</v>
      </c>
      <c r="N2026" s="0" t="n">
        <v>99.25</v>
      </c>
      <c r="O2026" s="0" t="n">
        <v>99.05</v>
      </c>
      <c r="P2026" s="0" t="n">
        <v>0</v>
      </c>
      <c r="Q2026" s="0" t="n">
        <v>0</v>
      </c>
      <c r="R2026" s="0" t="n">
        <v>0</v>
      </c>
      <c r="S2026" s="0" t="n">
        <v>99.28</v>
      </c>
      <c r="T2026" s="0" t="n">
        <v>99.4</v>
      </c>
      <c r="U2026" s="0" t="n">
        <v>97.8</v>
      </c>
      <c r="V2026" s="0" t="n">
        <v>99.7</v>
      </c>
      <c r="W2026" s="0" t="n">
        <v>1304479</v>
      </c>
      <c r="X2026" s="0" t="n">
        <v>99.02</v>
      </c>
      <c r="Y2026" s="0" t="n">
        <v>99.3</v>
      </c>
      <c r="Z2026" s="0" t="n">
        <v>191</v>
      </c>
      <c r="AA2026" s="0" t="n">
        <v>250000</v>
      </c>
      <c r="AB2026" s="0" t="n">
        <v>990.5</v>
      </c>
      <c r="AC2026" s="0" t="n">
        <v>0</v>
      </c>
      <c r="AD2026" s="0" t="s">
        <v>99</v>
      </c>
      <c r="AE2026" s="0" t="s">
        <v>99</v>
      </c>
      <c r="AH2026" s="0" t="n">
        <v>6</v>
      </c>
      <c r="AI2026" s="0" t="s">
        <v>2133</v>
      </c>
      <c r="AJ2026" s="0" t="s">
        <v>32112</v>
      </c>
      <c r="AK2026" s="0" t="s">
        <v>31135</v>
      </c>
      <c r="AL2026" s="0" t="s">
        <v>2112</v>
      </c>
    </row>
    <row r="2027" customFormat="false" ht="15" hidden="false" customHeight="false" outlineLevel="0" collapsed="false">
      <c r="A2027" s="0" t="s">
        <v>36653</v>
      </c>
      <c r="B2027" s="0" t="s">
        <v>36654</v>
      </c>
      <c r="C2027" s="0" t="s">
        <v>21650</v>
      </c>
      <c r="D2027" s="0" t="s">
        <v>21650</v>
      </c>
      <c r="E2027" s="0" t="s">
        <v>36655</v>
      </c>
      <c r="F2027" s="0" t="s">
        <v>498</v>
      </c>
      <c r="G2027" s="0" t="n">
        <v>3</v>
      </c>
      <c r="H2027" s="0" t="n">
        <v>1</v>
      </c>
      <c r="I2027" s="0" t="n">
        <v>0.01</v>
      </c>
      <c r="J2027" s="0" t="n">
        <v>1000</v>
      </c>
      <c r="K2027" s="0" t="n">
        <v>0.34</v>
      </c>
      <c r="L2027" s="0" t="n">
        <v>88.5</v>
      </c>
      <c r="M2027" s="0" t="n">
        <v>88.2</v>
      </c>
      <c r="N2027" s="0" t="n">
        <v>88.28</v>
      </c>
      <c r="O2027" s="0" t="n">
        <v>88.5</v>
      </c>
      <c r="P2027" s="0" t="n">
        <v>0</v>
      </c>
      <c r="Q2027" s="0" t="n">
        <v>0</v>
      </c>
      <c r="R2027" s="0" t="n">
        <v>0</v>
      </c>
      <c r="S2027" s="0" t="n">
        <v>88.8</v>
      </c>
      <c r="T2027" s="0" t="n">
        <v>88.19</v>
      </c>
      <c r="U2027" s="0" t="n">
        <v>87.5</v>
      </c>
      <c r="V2027" s="0" t="n">
        <v>90.4</v>
      </c>
      <c r="W2027" s="0" t="n">
        <v>693514</v>
      </c>
      <c r="X2027" s="0" t="n">
        <v>88.5</v>
      </c>
      <c r="Y2027" s="0" t="n">
        <v>88.59</v>
      </c>
      <c r="Z2027" s="0" t="n">
        <v>75</v>
      </c>
      <c r="AA2027" s="0" t="n">
        <v>250000</v>
      </c>
      <c r="AB2027" s="0" t="n">
        <v>6195</v>
      </c>
      <c r="AC2027" s="0" t="n">
        <v>0</v>
      </c>
      <c r="AD2027" s="0" t="s">
        <v>99</v>
      </c>
      <c r="AE2027" s="0" t="s">
        <v>99</v>
      </c>
      <c r="AH2027" s="0" t="n">
        <v>6</v>
      </c>
      <c r="AI2027" s="0" t="s">
        <v>2133</v>
      </c>
      <c r="AJ2027" s="0" t="s">
        <v>32112</v>
      </c>
      <c r="AK2027" s="0" t="s">
        <v>31135</v>
      </c>
      <c r="AL2027" s="0" t="s">
        <v>2112</v>
      </c>
    </row>
    <row r="2028" customFormat="false" ht="15" hidden="false" customHeight="false" outlineLevel="0" collapsed="false">
      <c r="A2028" s="0" t="s">
        <v>36656</v>
      </c>
      <c r="B2028" s="0" t="s">
        <v>36657</v>
      </c>
      <c r="C2028" s="0" t="s">
        <v>19552</v>
      </c>
      <c r="D2028" s="0" t="s">
        <v>19552</v>
      </c>
      <c r="E2028" s="0" t="s">
        <v>36658</v>
      </c>
      <c r="F2028" s="0" t="s">
        <v>498</v>
      </c>
      <c r="G2028" s="0" t="n">
        <v>3</v>
      </c>
      <c r="H2028" s="0" t="n">
        <v>1</v>
      </c>
      <c r="I2028" s="0" t="n">
        <v>0.01</v>
      </c>
      <c r="J2028" s="0" t="n">
        <v>1000</v>
      </c>
      <c r="K2028" s="0" t="n">
        <v>-0.07</v>
      </c>
      <c r="L2028" s="0" t="n">
        <v>82</v>
      </c>
      <c r="M2028" s="0" t="n">
        <v>82.12</v>
      </c>
      <c r="N2028" s="0" t="n">
        <v>82.07</v>
      </c>
      <c r="O2028" s="0" t="n">
        <v>82.21</v>
      </c>
      <c r="P2028" s="0" t="n">
        <v>0</v>
      </c>
      <c r="Q2028" s="0" t="n">
        <v>0</v>
      </c>
      <c r="R2028" s="0" t="n">
        <v>0</v>
      </c>
      <c r="S2028" s="0" t="n">
        <v>82.39</v>
      </c>
      <c r="T2028" s="0" t="n">
        <v>82.63</v>
      </c>
      <c r="U2028" s="0" t="n">
        <v>82</v>
      </c>
      <c r="V2028" s="0" t="n">
        <v>82.69</v>
      </c>
      <c r="W2028" s="0" t="n">
        <v>734130</v>
      </c>
      <c r="X2028" s="0" t="n">
        <v>82.03</v>
      </c>
      <c r="Y2028" s="0" t="n">
        <v>82.48</v>
      </c>
      <c r="Z2028" s="0" t="n">
        <v>123</v>
      </c>
      <c r="AA2028" s="0" t="n">
        <v>750000</v>
      </c>
      <c r="AB2028" s="0" t="n">
        <v>3280</v>
      </c>
      <c r="AC2028" s="0" t="n">
        <v>0</v>
      </c>
      <c r="AD2028" s="0" t="s">
        <v>99</v>
      </c>
      <c r="AE2028" s="0" t="s">
        <v>99</v>
      </c>
      <c r="AH2028" s="0" t="n">
        <v>6</v>
      </c>
      <c r="AI2028" s="0" t="s">
        <v>2133</v>
      </c>
      <c r="AJ2028" s="0" t="s">
        <v>32112</v>
      </c>
      <c r="AK2028" s="0" t="s">
        <v>31135</v>
      </c>
      <c r="AL2028" s="0" t="s">
        <v>2112</v>
      </c>
    </row>
    <row r="2029" customFormat="false" ht="15" hidden="false" customHeight="false" outlineLevel="0" collapsed="false">
      <c r="A2029" s="0" t="s">
        <v>36659</v>
      </c>
      <c r="B2029" s="0" t="s">
        <v>36660</v>
      </c>
      <c r="C2029" s="0" t="s">
        <v>24324</v>
      </c>
      <c r="D2029" s="0" t="s">
        <v>24324</v>
      </c>
      <c r="E2029" s="0" t="s">
        <v>36661</v>
      </c>
      <c r="F2029" s="0" t="s">
        <v>498</v>
      </c>
      <c r="G2029" s="0" t="n">
        <v>3</v>
      </c>
      <c r="H2029" s="0" t="n">
        <v>1</v>
      </c>
      <c r="I2029" s="0" t="n">
        <v>0.01</v>
      </c>
      <c r="J2029" s="0" t="n">
        <v>1000</v>
      </c>
      <c r="K2029" s="0" t="n">
        <v>-0.75</v>
      </c>
      <c r="L2029" s="0" t="n">
        <v>72.41</v>
      </c>
      <c r="M2029" s="0" t="n">
        <v>72.95</v>
      </c>
      <c r="N2029" s="0" t="n">
        <v>71.48</v>
      </c>
      <c r="O2029" s="0" t="n">
        <v>72.19</v>
      </c>
      <c r="P2029" s="0" t="n">
        <v>0</v>
      </c>
      <c r="Q2029" s="0" t="n">
        <v>0</v>
      </c>
      <c r="R2029" s="0" t="n">
        <v>0</v>
      </c>
      <c r="S2029" s="0" t="n">
        <v>72.51</v>
      </c>
      <c r="T2029" s="0" t="n">
        <v>73.88</v>
      </c>
      <c r="U2029" s="0" t="n">
        <v>71.77</v>
      </c>
      <c r="V2029" s="0" t="n">
        <v>73.88</v>
      </c>
      <c r="W2029" s="0" t="n">
        <v>2356479</v>
      </c>
      <c r="X2029" s="0" t="n">
        <v>72.42</v>
      </c>
      <c r="Y2029" s="0" t="n">
        <v>72.5</v>
      </c>
      <c r="Z2029" s="0" t="n">
        <v>162</v>
      </c>
      <c r="AA2029" s="0" t="n">
        <v>1000000</v>
      </c>
      <c r="AB2029" s="0" t="n">
        <v>724.1</v>
      </c>
      <c r="AC2029" s="0" t="n">
        <v>0</v>
      </c>
      <c r="AD2029" s="0" t="s">
        <v>99</v>
      </c>
      <c r="AE2029" s="0" t="s">
        <v>99</v>
      </c>
      <c r="AH2029" s="0" t="n">
        <v>6</v>
      </c>
      <c r="AI2029" s="0" t="s">
        <v>2133</v>
      </c>
      <c r="AJ2029" s="0" t="s">
        <v>32112</v>
      </c>
      <c r="AK2029" s="0" t="s">
        <v>31135</v>
      </c>
      <c r="AL2029" s="0" t="s">
        <v>2112</v>
      </c>
    </row>
    <row r="2030" customFormat="false" ht="15" hidden="false" customHeight="false" outlineLevel="0" collapsed="false">
      <c r="A2030" s="0" t="s">
        <v>36662</v>
      </c>
      <c r="B2030" s="0" t="s">
        <v>36663</v>
      </c>
      <c r="C2030" s="0" t="s">
        <v>36664</v>
      </c>
      <c r="D2030" s="0" t="s">
        <v>36664</v>
      </c>
      <c r="E2030" s="0" t="s">
        <v>36665</v>
      </c>
      <c r="F2030" s="0" t="s">
        <v>498</v>
      </c>
      <c r="G2030" s="0" t="n">
        <v>2</v>
      </c>
      <c r="H2030" s="0" t="n">
        <v>1</v>
      </c>
      <c r="I2030" s="0" t="n">
        <v>0.01</v>
      </c>
      <c r="J2030" s="0" t="n">
        <v>1000</v>
      </c>
      <c r="K2030" s="0" t="n">
        <v>0</v>
      </c>
      <c r="L2030" s="0" t="n">
        <v>0</v>
      </c>
      <c r="M2030" s="0" t="n">
        <v>90.48</v>
      </c>
      <c r="N2030" s="0" t="n">
        <v>0</v>
      </c>
      <c r="O2030" s="0" t="n">
        <v>90.48</v>
      </c>
      <c r="P2030" s="0" t="n">
        <v>0</v>
      </c>
      <c r="Q2030" s="0" t="n">
        <v>0</v>
      </c>
      <c r="R2030" s="0" t="n">
        <v>0</v>
      </c>
      <c r="S2030" s="0" t="n">
        <v>0</v>
      </c>
      <c r="T2030" s="0" t="n">
        <v>0</v>
      </c>
      <c r="U2030" s="0" t="n">
        <v>0</v>
      </c>
      <c r="V2030" s="0" t="n">
        <v>0</v>
      </c>
      <c r="W2030" s="0" t="n">
        <v>0</v>
      </c>
      <c r="X2030" s="0" t="n">
        <v>88.2</v>
      </c>
      <c r="Y2030" s="0" t="n">
        <v>90.28</v>
      </c>
      <c r="Z2030" s="0" t="n">
        <v>0</v>
      </c>
      <c r="AA2030" s="0" t="n">
        <v>3000000</v>
      </c>
      <c r="AB2030" s="0" t="n">
        <v>0</v>
      </c>
      <c r="AC2030" s="0" t="n">
        <v>0</v>
      </c>
      <c r="AD2030" s="0" t="s">
        <v>99</v>
      </c>
      <c r="AE2030" s="0" t="s">
        <v>99</v>
      </c>
      <c r="AH2030" s="0" t="n">
        <v>6</v>
      </c>
      <c r="AI2030" s="0" t="s">
        <v>2133</v>
      </c>
      <c r="AJ2030" s="0" t="s">
        <v>32112</v>
      </c>
      <c r="AK2030" s="0" t="s">
        <v>31135</v>
      </c>
      <c r="AL2030" s="0" t="s">
        <v>2112</v>
      </c>
    </row>
    <row r="2031" customFormat="false" ht="15" hidden="false" customHeight="false" outlineLevel="0" collapsed="false">
      <c r="A2031" s="0" t="s">
        <v>36666</v>
      </c>
      <c r="B2031" s="0" t="s">
        <v>36667</v>
      </c>
      <c r="C2031" s="0" t="s">
        <v>36668</v>
      </c>
      <c r="D2031" s="0" t="s">
        <v>36668</v>
      </c>
      <c r="E2031" s="0" t="s">
        <v>36669</v>
      </c>
      <c r="F2031" s="0" t="s">
        <v>498</v>
      </c>
      <c r="G2031" s="0" t="n">
        <v>2</v>
      </c>
      <c r="H2031" s="0" t="n">
        <v>1</v>
      </c>
      <c r="I2031" s="0" t="n">
        <v>0.01</v>
      </c>
      <c r="J2031" s="0" t="n">
        <v>1000</v>
      </c>
      <c r="K2031" s="0" t="n">
        <v>0</v>
      </c>
      <c r="L2031" s="0" t="n">
        <v>0</v>
      </c>
      <c r="M2031" s="0" t="n">
        <v>87.5</v>
      </c>
      <c r="N2031" s="0" t="n">
        <v>88.32</v>
      </c>
      <c r="O2031" s="0" t="n">
        <v>87.5</v>
      </c>
      <c r="P2031" s="0" t="n">
        <v>0</v>
      </c>
      <c r="Q2031" s="0" t="n">
        <v>0</v>
      </c>
      <c r="R2031" s="0" t="n">
        <v>0</v>
      </c>
      <c r="S2031" s="0" t="n">
        <v>0</v>
      </c>
      <c r="T2031" s="0" t="n">
        <v>0</v>
      </c>
      <c r="U2031" s="0" t="n">
        <v>0</v>
      </c>
      <c r="V2031" s="0" t="n">
        <v>0</v>
      </c>
      <c r="W2031" s="0" t="n">
        <v>0</v>
      </c>
      <c r="X2031" s="0" t="n">
        <v>87.02</v>
      </c>
      <c r="Y2031" s="0" t="n">
        <v>91.62</v>
      </c>
      <c r="Z2031" s="0" t="n">
        <v>0</v>
      </c>
      <c r="AA2031" s="0" t="n">
        <v>4000000</v>
      </c>
      <c r="AB2031" s="0" t="n">
        <v>0</v>
      </c>
      <c r="AC2031" s="0" t="n">
        <v>0</v>
      </c>
      <c r="AD2031" s="0" t="s">
        <v>99</v>
      </c>
      <c r="AE2031" s="0" t="s">
        <v>99</v>
      </c>
      <c r="AH2031" s="0" t="n">
        <v>6</v>
      </c>
      <c r="AI2031" s="0" t="s">
        <v>2133</v>
      </c>
      <c r="AJ2031" s="0" t="s">
        <v>32112</v>
      </c>
      <c r="AK2031" s="0" t="s">
        <v>31135</v>
      </c>
      <c r="AL2031" s="0" t="s">
        <v>2112</v>
      </c>
    </row>
    <row r="2032" customFormat="false" ht="15" hidden="false" customHeight="false" outlineLevel="0" collapsed="false">
      <c r="A2032" s="0" t="s">
        <v>36670</v>
      </c>
      <c r="B2032" s="0" t="s">
        <v>36671</v>
      </c>
      <c r="C2032" s="0" t="s">
        <v>36672</v>
      </c>
      <c r="D2032" s="0" t="s">
        <v>36672</v>
      </c>
      <c r="E2032" s="0" t="s">
        <v>36673</v>
      </c>
      <c r="F2032" s="0" t="s">
        <v>1987</v>
      </c>
      <c r="G2032" s="0" t="n">
        <v>3</v>
      </c>
      <c r="H2032" s="0" t="n">
        <v>1</v>
      </c>
      <c r="I2032" s="0" t="n">
        <v>0.01</v>
      </c>
      <c r="J2032" s="0" t="n">
        <v>1000</v>
      </c>
      <c r="K2032" s="0" t="n">
        <v>0</v>
      </c>
      <c r="L2032" s="0" t="n">
        <v>0</v>
      </c>
      <c r="M2032" s="0" t="n">
        <v>105</v>
      </c>
      <c r="N2032" s="0" t="n">
        <v>0</v>
      </c>
      <c r="O2032" s="0" t="n">
        <v>105</v>
      </c>
      <c r="P2032" s="0" t="n">
        <v>0</v>
      </c>
      <c r="Q2032" s="0" t="n">
        <v>0</v>
      </c>
      <c r="R2032" s="0" t="n">
        <v>0</v>
      </c>
      <c r="S2032" s="0" t="n">
        <v>0</v>
      </c>
      <c r="T2032" s="0" t="n">
        <v>0</v>
      </c>
      <c r="U2032" s="0" t="n">
        <v>0</v>
      </c>
      <c r="V2032" s="0" t="n">
        <v>0</v>
      </c>
      <c r="W2032" s="0" t="n">
        <v>0</v>
      </c>
      <c r="X2032" s="0" t="n">
        <v>99.41</v>
      </c>
      <c r="Y2032" s="0" t="n">
        <v>110</v>
      </c>
      <c r="Z2032" s="0" t="n">
        <v>0</v>
      </c>
      <c r="AA2032" s="0" t="n">
        <v>300000</v>
      </c>
      <c r="AB2032" s="0" t="n">
        <v>0</v>
      </c>
      <c r="AC2032" s="0" t="n">
        <v>0</v>
      </c>
      <c r="AD2032" s="0" t="s">
        <v>99</v>
      </c>
      <c r="AE2032" s="0" t="s">
        <v>99</v>
      </c>
      <c r="AF2032" s="0" t="s">
        <v>30149</v>
      </c>
      <c r="AH2032" s="0" t="n">
        <v>0</v>
      </c>
      <c r="AI2032" s="0" t="s">
        <v>2133</v>
      </c>
      <c r="AJ2032" s="0" t="s">
        <v>32112</v>
      </c>
      <c r="AK2032" s="0" t="s">
        <v>31143</v>
      </c>
      <c r="AL2032" s="0" t="s">
        <v>2112</v>
      </c>
    </row>
    <row r="2033" customFormat="false" ht="15" hidden="false" customHeight="false" outlineLevel="0" collapsed="false">
      <c r="A2033" s="0" t="s">
        <v>36674</v>
      </c>
      <c r="B2033" s="0" t="s">
        <v>36675</v>
      </c>
      <c r="C2033" s="0" t="s">
        <v>36676</v>
      </c>
      <c r="D2033" s="0" t="s">
        <v>36676</v>
      </c>
      <c r="E2033" s="0" t="s">
        <v>36677</v>
      </c>
      <c r="F2033" s="0" t="s">
        <v>1987</v>
      </c>
      <c r="G2033" s="0" t="n">
        <v>3</v>
      </c>
      <c r="H2033" s="0" t="n">
        <v>1</v>
      </c>
      <c r="I2033" s="0" t="n">
        <v>0.01</v>
      </c>
      <c r="J2033" s="0" t="n">
        <v>1000</v>
      </c>
      <c r="K2033" s="0" t="n">
        <v>0</v>
      </c>
      <c r="L2033" s="0" t="n">
        <v>93</v>
      </c>
      <c r="M2033" s="0" t="n">
        <v>92.07</v>
      </c>
      <c r="N2033" s="0" t="n">
        <v>93.34</v>
      </c>
      <c r="O2033" s="0" t="n">
        <v>93</v>
      </c>
      <c r="P2033" s="0" t="n">
        <v>0</v>
      </c>
      <c r="Q2033" s="0" t="n">
        <v>0</v>
      </c>
      <c r="R2033" s="0" t="n">
        <v>0</v>
      </c>
      <c r="S2033" s="0" t="n">
        <v>93.11</v>
      </c>
      <c r="T2033" s="0" t="n">
        <v>93.39</v>
      </c>
      <c r="U2033" s="0" t="n">
        <v>92.99</v>
      </c>
      <c r="V2033" s="0" t="n">
        <v>93.4</v>
      </c>
      <c r="W2033" s="0" t="n">
        <v>86595</v>
      </c>
      <c r="X2033" s="0" t="n">
        <v>92.37</v>
      </c>
      <c r="Y2033" s="0" t="n">
        <v>93</v>
      </c>
      <c r="Z2033" s="0" t="n">
        <v>8</v>
      </c>
      <c r="AA2033" s="0" t="n">
        <v>8000000</v>
      </c>
      <c r="AB2033" s="0" t="n">
        <v>52080</v>
      </c>
      <c r="AC2033" s="0" t="n">
        <v>0</v>
      </c>
      <c r="AD2033" s="0" t="s">
        <v>99</v>
      </c>
      <c r="AE2033" s="0" t="s">
        <v>99</v>
      </c>
      <c r="AF2033" s="0" t="s">
        <v>30149</v>
      </c>
      <c r="AH2033" s="0" t="n">
        <v>0</v>
      </c>
      <c r="AI2033" s="0" t="s">
        <v>2133</v>
      </c>
      <c r="AJ2033" s="0" t="s">
        <v>32112</v>
      </c>
      <c r="AK2033" s="0" t="s">
        <v>31143</v>
      </c>
      <c r="AL2033" s="0" t="s">
        <v>2112</v>
      </c>
    </row>
    <row r="2034" customFormat="false" ht="15" hidden="false" customHeight="false" outlineLevel="0" collapsed="false">
      <c r="A2034" s="0" t="s">
        <v>36678</v>
      </c>
      <c r="B2034" s="0" t="s">
        <v>36679</v>
      </c>
      <c r="C2034" s="0" t="s">
        <v>21837</v>
      </c>
      <c r="D2034" s="0" t="s">
        <v>21837</v>
      </c>
      <c r="E2034" s="0" t="s">
        <v>36680</v>
      </c>
      <c r="F2034" s="0" t="s">
        <v>1987</v>
      </c>
      <c r="G2034" s="0" t="n">
        <v>3</v>
      </c>
      <c r="H2034" s="0" t="n">
        <v>1</v>
      </c>
      <c r="I2034" s="0" t="n">
        <v>0.01</v>
      </c>
      <c r="J2034" s="0" t="n">
        <v>1000</v>
      </c>
      <c r="K2034" s="0" t="n">
        <v>0.04</v>
      </c>
      <c r="L2034" s="0" t="n">
        <v>83.98</v>
      </c>
      <c r="M2034" s="0" t="n">
        <v>83.95</v>
      </c>
      <c r="N2034" s="0" t="n">
        <v>84.39</v>
      </c>
      <c r="O2034" s="0" t="n">
        <v>83.98</v>
      </c>
      <c r="P2034" s="0" t="n">
        <v>0</v>
      </c>
      <c r="Q2034" s="0" t="n">
        <v>0</v>
      </c>
      <c r="R2034" s="0" t="n">
        <v>0</v>
      </c>
      <c r="S2034" s="0" t="n">
        <v>83.98</v>
      </c>
      <c r="T2034" s="0" t="n">
        <v>83.97</v>
      </c>
      <c r="U2034" s="0" t="n">
        <v>83.97</v>
      </c>
      <c r="V2034" s="0" t="n">
        <v>83.98</v>
      </c>
      <c r="W2034" s="0" t="n">
        <v>2519</v>
      </c>
      <c r="X2034" s="0" t="n">
        <v>83.99</v>
      </c>
      <c r="Y2034" s="0" t="n">
        <v>84.44</v>
      </c>
      <c r="Z2034" s="0" t="n">
        <v>2</v>
      </c>
      <c r="AA2034" s="0" t="n">
        <v>7000000</v>
      </c>
      <c r="AB2034" s="0" t="n">
        <v>1679.6</v>
      </c>
      <c r="AC2034" s="0" t="n">
        <v>0</v>
      </c>
      <c r="AD2034" s="0" t="s">
        <v>99</v>
      </c>
      <c r="AE2034" s="0" t="s">
        <v>99</v>
      </c>
      <c r="AF2034" s="0" t="s">
        <v>30149</v>
      </c>
      <c r="AH2034" s="0" t="n">
        <v>0</v>
      </c>
      <c r="AI2034" s="0" t="s">
        <v>2133</v>
      </c>
      <c r="AJ2034" s="0" t="s">
        <v>32112</v>
      </c>
      <c r="AK2034" s="0" t="s">
        <v>31143</v>
      </c>
      <c r="AL2034" s="0" t="s">
        <v>2112</v>
      </c>
    </row>
    <row r="2035" customFormat="false" ht="15" hidden="false" customHeight="false" outlineLevel="0" collapsed="false">
      <c r="A2035" s="0" t="s">
        <v>36681</v>
      </c>
      <c r="B2035" s="0" t="s">
        <v>36682</v>
      </c>
      <c r="C2035" s="0" t="s">
        <v>24044</v>
      </c>
      <c r="D2035" s="0" t="s">
        <v>24044</v>
      </c>
      <c r="E2035" s="0" t="s">
        <v>36683</v>
      </c>
      <c r="F2035" s="0" t="s">
        <v>1987</v>
      </c>
      <c r="G2035" s="0" t="n">
        <v>3</v>
      </c>
      <c r="H2035" s="0" t="n">
        <v>1</v>
      </c>
      <c r="I2035" s="0" t="n">
        <v>0.01</v>
      </c>
      <c r="J2035" s="0" t="n">
        <v>1000</v>
      </c>
      <c r="K2035" s="0" t="n">
        <v>-3.07</v>
      </c>
      <c r="L2035" s="0" t="n">
        <v>77.54</v>
      </c>
      <c r="M2035" s="0" t="n">
        <v>80</v>
      </c>
      <c r="N2035" s="0" t="n">
        <v>81.98</v>
      </c>
      <c r="O2035" s="0" t="n">
        <v>77.54</v>
      </c>
      <c r="P2035" s="0" t="n">
        <v>0</v>
      </c>
      <c r="Q2035" s="0" t="n">
        <v>0</v>
      </c>
      <c r="R2035" s="0" t="n">
        <v>0</v>
      </c>
      <c r="S2035" s="0" t="n">
        <v>77.54</v>
      </c>
      <c r="T2035" s="0" t="n">
        <v>77.55</v>
      </c>
      <c r="U2035" s="0" t="n">
        <v>77.52</v>
      </c>
      <c r="V2035" s="0" t="n">
        <v>77.55</v>
      </c>
      <c r="W2035" s="0" t="n">
        <v>8530</v>
      </c>
      <c r="X2035" s="0" t="n">
        <v>77.62</v>
      </c>
      <c r="Y2035" s="0" t="n">
        <v>79</v>
      </c>
      <c r="Z2035" s="0" t="n">
        <v>5</v>
      </c>
      <c r="AA2035" s="0" t="n">
        <v>9000000</v>
      </c>
      <c r="AB2035" s="0" t="n">
        <v>775.4</v>
      </c>
      <c r="AC2035" s="0" t="n">
        <v>0</v>
      </c>
      <c r="AD2035" s="0" t="s">
        <v>99</v>
      </c>
      <c r="AE2035" s="0" t="s">
        <v>99</v>
      </c>
      <c r="AF2035" s="0" t="s">
        <v>30149</v>
      </c>
      <c r="AH2035" s="0" t="n">
        <v>0</v>
      </c>
      <c r="AI2035" s="0" t="s">
        <v>2133</v>
      </c>
      <c r="AJ2035" s="0" t="s">
        <v>32112</v>
      </c>
      <c r="AK2035" s="0" t="s">
        <v>31143</v>
      </c>
      <c r="AL2035" s="0" t="s">
        <v>2112</v>
      </c>
    </row>
    <row r="2036" customFormat="false" ht="15" hidden="false" customHeight="false" outlineLevel="0" collapsed="false">
      <c r="A2036" s="0" t="s">
        <v>36684</v>
      </c>
      <c r="B2036" s="0" t="s">
        <v>36685</v>
      </c>
      <c r="C2036" s="0" t="s">
        <v>18237</v>
      </c>
      <c r="D2036" s="0" t="s">
        <v>18237</v>
      </c>
      <c r="E2036" s="0" t="s">
        <v>36686</v>
      </c>
      <c r="F2036" s="0" t="s">
        <v>1987</v>
      </c>
      <c r="G2036" s="0" t="n">
        <v>3</v>
      </c>
      <c r="H2036" s="0" t="n">
        <v>1</v>
      </c>
      <c r="I2036" s="0" t="n">
        <v>0.01</v>
      </c>
      <c r="J2036" s="0" t="n">
        <v>1000</v>
      </c>
      <c r="K2036" s="0" t="n">
        <v>-2.34</v>
      </c>
      <c r="L2036" s="0" t="n">
        <v>89.35</v>
      </c>
      <c r="M2036" s="0" t="n">
        <v>91.49</v>
      </c>
      <c r="N2036" s="0" t="n">
        <v>89.33</v>
      </c>
      <c r="O2036" s="0" t="n">
        <v>89.35</v>
      </c>
      <c r="P2036" s="0" t="n">
        <v>0</v>
      </c>
      <c r="Q2036" s="0" t="n">
        <v>0</v>
      </c>
      <c r="R2036" s="0" t="n">
        <v>0</v>
      </c>
      <c r="S2036" s="0" t="n">
        <v>89.35</v>
      </c>
      <c r="T2036" s="0" t="n">
        <v>89.35</v>
      </c>
      <c r="U2036" s="0" t="n">
        <v>89.34</v>
      </c>
      <c r="V2036" s="0" t="n">
        <v>89.35</v>
      </c>
      <c r="W2036" s="0" t="n">
        <v>4236082</v>
      </c>
      <c r="X2036" s="0" t="n">
        <v>89.22</v>
      </c>
      <c r="Y2036" s="0" t="n">
        <v>89.35</v>
      </c>
      <c r="Z2036" s="0" t="n">
        <v>7</v>
      </c>
      <c r="AA2036" s="0" t="n">
        <v>5000000</v>
      </c>
      <c r="AB2036" s="0" t="n">
        <v>893500</v>
      </c>
      <c r="AC2036" s="0" t="n">
        <v>0</v>
      </c>
      <c r="AD2036" s="0" t="s">
        <v>99</v>
      </c>
      <c r="AE2036" s="0" t="s">
        <v>99</v>
      </c>
      <c r="AF2036" s="0" t="s">
        <v>30149</v>
      </c>
      <c r="AH2036" s="0" t="n">
        <v>0</v>
      </c>
      <c r="AI2036" s="0" t="s">
        <v>2133</v>
      </c>
      <c r="AJ2036" s="0" t="s">
        <v>32112</v>
      </c>
      <c r="AK2036" s="0" t="s">
        <v>31143</v>
      </c>
      <c r="AL2036" s="0" t="s">
        <v>2112</v>
      </c>
    </row>
    <row r="2037" customFormat="false" ht="15" hidden="false" customHeight="false" outlineLevel="0" collapsed="false">
      <c r="A2037" s="0" t="s">
        <v>36687</v>
      </c>
      <c r="B2037" s="0" t="s">
        <v>36688</v>
      </c>
      <c r="C2037" s="0" t="s">
        <v>26081</v>
      </c>
      <c r="D2037" s="0" t="s">
        <v>26081</v>
      </c>
      <c r="E2037" s="0" t="s">
        <v>36689</v>
      </c>
      <c r="F2037" s="0" t="s">
        <v>1987</v>
      </c>
      <c r="G2037" s="0" t="n">
        <v>3</v>
      </c>
      <c r="H2037" s="0" t="n">
        <v>1</v>
      </c>
      <c r="I2037" s="0" t="n">
        <v>0.01</v>
      </c>
      <c r="J2037" s="0" t="n">
        <v>1000</v>
      </c>
      <c r="K2037" s="0" t="n">
        <v>-0.84</v>
      </c>
      <c r="L2037" s="0" t="n">
        <v>94.01</v>
      </c>
      <c r="M2037" s="0" t="n">
        <v>94.81</v>
      </c>
      <c r="N2037" s="0" t="n">
        <v>94.48</v>
      </c>
      <c r="O2037" s="0" t="n">
        <v>94.03</v>
      </c>
      <c r="P2037" s="0" t="n">
        <v>0</v>
      </c>
      <c r="Q2037" s="0" t="n">
        <v>0</v>
      </c>
      <c r="R2037" s="0" t="n">
        <v>0</v>
      </c>
      <c r="S2037" s="0" t="n">
        <v>94.58</v>
      </c>
      <c r="T2037" s="0" t="n">
        <v>94.81</v>
      </c>
      <c r="U2037" s="0" t="n">
        <v>94.01</v>
      </c>
      <c r="V2037" s="0" t="n">
        <v>94.85</v>
      </c>
      <c r="W2037" s="0" t="n">
        <v>451159</v>
      </c>
      <c r="X2037" s="0" t="n">
        <v>94.02</v>
      </c>
      <c r="Y2037" s="0" t="n">
        <v>94.4</v>
      </c>
      <c r="Z2037" s="0" t="n">
        <v>55</v>
      </c>
      <c r="AA2037" s="0" t="n">
        <v>7000000</v>
      </c>
      <c r="AB2037" s="0" t="n">
        <v>7520.8</v>
      </c>
      <c r="AC2037" s="0" t="n">
        <v>0</v>
      </c>
      <c r="AD2037" s="0" t="s">
        <v>99</v>
      </c>
      <c r="AE2037" s="0" t="s">
        <v>99</v>
      </c>
      <c r="AF2037" s="0" t="s">
        <v>30149</v>
      </c>
      <c r="AH2037" s="0" t="n">
        <v>0</v>
      </c>
      <c r="AI2037" s="0" t="s">
        <v>2133</v>
      </c>
      <c r="AJ2037" s="0" t="s">
        <v>32112</v>
      </c>
      <c r="AK2037" s="0" t="s">
        <v>31143</v>
      </c>
      <c r="AL2037" s="0" t="s">
        <v>2112</v>
      </c>
    </row>
    <row r="2038" customFormat="false" ht="15" hidden="false" customHeight="false" outlineLevel="0" collapsed="false">
      <c r="A2038" s="0" t="s">
        <v>36690</v>
      </c>
      <c r="B2038" s="0" t="s">
        <v>36691</v>
      </c>
      <c r="C2038" s="0" t="s">
        <v>18245</v>
      </c>
      <c r="D2038" s="0" t="s">
        <v>18245</v>
      </c>
      <c r="E2038" s="0" t="s">
        <v>36692</v>
      </c>
      <c r="F2038" s="0" t="s">
        <v>498</v>
      </c>
      <c r="G2038" s="0" t="n">
        <v>3</v>
      </c>
      <c r="H2038" s="0" t="n">
        <v>1</v>
      </c>
      <c r="I2038" s="0" t="n">
        <v>0.01</v>
      </c>
      <c r="J2038" s="0" t="n">
        <v>1000</v>
      </c>
      <c r="K2038" s="0" t="n">
        <v>0.21</v>
      </c>
      <c r="L2038" s="0" t="n">
        <v>94.2</v>
      </c>
      <c r="M2038" s="0" t="n">
        <v>94</v>
      </c>
      <c r="N2038" s="0" t="n">
        <v>93.99</v>
      </c>
      <c r="O2038" s="0" t="n">
        <v>94.2</v>
      </c>
      <c r="P2038" s="0" t="n">
        <v>0</v>
      </c>
      <c r="Q2038" s="0" t="n">
        <v>0</v>
      </c>
      <c r="R2038" s="0" t="n">
        <v>0</v>
      </c>
      <c r="S2038" s="0" t="n">
        <v>94.52</v>
      </c>
      <c r="T2038" s="0" t="n">
        <v>94.66</v>
      </c>
      <c r="U2038" s="0" t="n">
        <v>92.98</v>
      </c>
      <c r="V2038" s="0" t="n">
        <v>94.66</v>
      </c>
      <c r="W2038" s="0" t="n">
        <v>241021</v>
      </c>
      <c r="X2038" s="0" t="n">
        <v>94.2</v>
      </c>
      <c r="Y2038" s="0" t="n">
        <v>94.55</v>
      </c>
      <c r="Z2038" s="0" t="n">
        <v>34</v>
      </c>
      <c r="AA2038" s="0" t="n">
        <v>7000000</v>
      </c>
      <c r="AB2038" s="0" t="n">
        <v>942</v>
      </c>
      <c r="AC2038" s="0" t="n">
        <v>0</v>
      </c>
      <c r="AD2038" s="0" t="s">
        <v>99</v>
      </c>
      <c r="AE2038" s="0" t="s">
        <v>99</v>
      </c>
      <c r="AF2038" s="0" t="s">
        <v>30149</v>
      </c>
      <c r="AH2038" s="0" t="n">
        <v>0</v>
      </c>
      <c r="AI2038" s="0" t="s">
        <v>2133</v>
      </c>
      <c r="AJ2038" s="0" t="s">
        <v>32112</v>
      </c>
      <c r="AK2038" s="0" t="s">
        <v>31135</v>
      </c>
      <c r="AL2038" s="0" t="s">
        <v>2112</v>
      </c>
    </row>
    <row r="2039" customFormat="false" ht="15" hidden="false" customHeight="false" outlineLevel="0" collapsed="false">
      <c r="A2039" s="0" t="s">
        <v>36693</v>
      </c>
      <c r="B2039" s="0" t="s">
        <v>36694</v>
      </c>
      <c r="C2039" s="0" t="s">
        <v>24710</v>
      </c>
      <c r="D2039" s="0" t="s">
        <v>24710</v>
      </c>
      <c r="E2039" s="0" t="s">
        <v>36695</v>
      </c>
      <c r="F2039" s="0" t="s">
        <v>498</v>
      </c>
      <c r="G2039" s="0" t="n">
        <v>3</v>
      </c>
      <c r="H2039" s="0" t="n">
        <v>1</v>
      </c>
      <c r="I2039" s="0" t="n">
        <v>0.01</v>
      </c>
      <c r="J2039" s="0" t="n">
        <v>1000</v>
      </c>
      <c r="K2039" s="0" t="n">
        <v>-0.05</v>
      </c>
      <c r="L2039" s="0" t="n">
        <v>95.85</v>
      </c>
      <c r="M2039" s="0" t="n">
        <v>95.91</v>
      </c>
      <c r="N2039" s="0" t="n">
        <v>95.57</v>
      </c>
      <c r="O2039" s="0" t="n">
        <v>95.85</v>
      </c>
      <c r="P2039" s="0" t="n">
        <v>0</v>
      </c>
      <c r="Q2039" s="0" t="n">
        <v>0</v>
      </c>
      <c r="R2039" s="0" t="n">
        <v>0</v>
      </c>
      <c r="S2039" s="0" t="n">
        <v>95.73</v>
      </c>
      <c r="T2039" s="0" t="n">
        <v>95.91</v>
      </c>
      <c r="U2039" s="0" t="n">
        <v>95.01</v>
      </c>
      <c r="V2039" s="0" t="n">
        <v>95.91</v>
      </c>
      <c r="W2039" s="0" t="n">
        <v>668174</v>
      </c>
      <c r="X2039" s="0" t="n">
        <v>95.43</v>
      </c>
      <c r="Y2039" s="0" t="n">
        <v>95.75</v>
      </c>
      <c r="Z2039" s="0" t="n">
        <v>61</v>
      </c>
      <c r="AA2039" s="0" t="n">
        <v>5000000</v>
      </c>
      <c r="AB2039" s="0" t="n">
        <v>257836.5</v>
      </c>
      <c r="AC2039" s="0" t="n">
        <v>0</v>
      </c>
      <c r="AD2039" s="0" t="s">
        <v>99</v>
      </c>
      <c r="AE2039" s="0" t="s">
        <v>99</v>
      </c>
      <c r="AF2039" s="0" t="s">
        <v>30149</v>
      </c>
      <c r="AH2039" s="0" t="n">
        <v>0</v>
      </c>
      <c r="AI2039" s="0" t="s">
        <v>2133</v>
      </c>
      <c r="AJ2039" s="0" t="s">
        <v>32112</v>
      </c>
      <c r="AK2039" s="0" t="s">
        <v>31135</v>
      </c>
      <c r="AL2039" s="0" t="s">
        <v>2112</v>
      </c>
    </row>
    <row r="2040" customFormat="false" ht="15" hidden="false" customHeight="false" outlineLevel="0" collapsed="false">
      <c r="A2040" s="0" t="s">
        <v>36696</v>
      </c>
      <c r="B2040" s="0" t="s">
        <v>36697</v>
      </c>
      <c r="C2040" s="0" t="s">
        <v>36698</v>
      </c>
      <c r="D2040" s="0" t="s">
        <v>36698</v>
      </c>
      <c r="E2040" s="0" t="s">
        <v>36699</v>
      </c>
      <c r="F2040" s="0" t="s">
        <v>498</v>
      </c>
      <c r="G2040" s="0" t="n">
        <v>2</v>
      </c>
      <c r="H2040" s="0" t="n">
        <v>1</v>
      </c>
      <c r="I2040" s="0" t="n">
        <v>0.01</v>
      </c>
      <c r="J2040" s="0" t="n">
        <v>1000</v>
      </c>
      <c r="K2040" s="0" t="n">
        <v>0</v>
      </c>
      <c r="L2040" s="0" t="n">
        <v>0</v>
      </c>
      <c r="M2040" s="0" t="n">
        <v>98.41</v>
      </c>
      <c r="N2040" s="0" t="n">
        <v>0</v>
      </c>
      <c r="O2040" s="0" t="n">
        <v>98.41</v>
      </c>
      <c r="P2040" s="0" t="n">
        <v>0</v>
      </c>
      <c r="Q2040" s="0" t="n">
        <v>0</v>
      </c>
      <c r="R2040" s="0" t="n">
        <v>0</v>
      </c>
      <c r="S2040" s="0" t="n">
        <v>0</v>
      </c>
      <c r="T2040" s="0" t="n">
        <v>0</v>
      </c>
      <c r="U2040" s="0" t="n">
        <v>0</v>
      </c>
      <c r="V2040" s="0" t="n">
        <v>0</v>
      </c>
      <c r="W2040" s="0" t="n">
        <v>0</v>
      </c>
      <c r="X2040" s="0" t="n">
        <v>98.42</v>
      </c>
      <c r="Y2040" s="0" t="n">
        <v>0</v>
      </c>
      <c r="Z2040" s="0" t="n">
        <v>0</v>
      </c>
      <c r="AA2040" s="0" t="n">
        <v>5000000</v>
      </c>
      <c r="AB2040" s="0" t="n">
        <v>0</v>
      </c>
      <c r="AC2040" s="0" t="n">
        <v>0</v>
      </c>
      <c r="AD2040" s="0" t="s">
        <v>99</v>
      </c>
      <c r="AE2040" s="0" t="s">
        <v>99</v>
      </c>
      <c r="AH2040" s="0" t="n">
        <v>-100</v>
      </c>
      <c r="AI2040" s="0" t="s">
        <v>2133</v>
      </c>
      <c r="AJ2040" s="0" t="s">
        <v>32112</v>
      </c>
      <c r="AK2040" s="0" t="s">
        <v>31135</v>
      </c>
      <c r="AL2040" s="0" t="s">
        <v>2112</v>
      </c>
    </row>
    <row r="2041" customFormat="false" ht="15" hidden="false" customHeight="false" outlineLevel="0" collapsed="false">
      <c r="A2041" s="0" t="s">
        <v>36700</v>
      </c>
      <c r="B2041" s="0" t="s">
        <v>36701</v>
      </c>
      <c r="C2041" s="0" t="s">
        <v>36702</v>
      </c>
      <c r="D2041" s="0" t="s">
        <v>36702</v>
      </c>
      <c r="E2041" s="0" t="s">
        <v>36703</v>
      </c>
      <c r="F2041" s="0" t="s">
        <v>498</v>
      </c>
      <c r="G2041" s="0" t="n">
        <v>2</v>
      </c>
      <c r="H2041" s="0" t="n">
        <v>1</v>
      </c>
      <c r="I2041" s="0" t="n">
        <v>0.01</v>
      </c>
      <c r="J2041" s="0" t="n">
        <v>1000</v>
      </c>
      <c r="K2041" s="0" t="n">
        <v>0</v>
      </c>
      <c r="L2041" s="0" t="n">
        <v>0</v>
      </c>
      <c r="M2041" s="0" t="n">
        <v>100.54</v>
      </c>
      <c r="N2041" s="0" t="n">
        <v>0</v>
      </c>
      <c r="O2041" s="0" t="n">
        <v>100.54</v>
      </c>
      <c r="P2041" s="0" t="n">
        <v>0</v>
      </c>
      <c r="Q2041" s="0" t="n">
        <v>0</v>
      </c>
      <c r="R2041" s="0" t="n">
        <v>0</v>
      </c>
      <c r="S2041" s="0" t="n">
        <v>0</v>
      </c>
      <c r="T2041" s="0" t="n">
        <v>0</v>
      </c>
      <c r="U2041" s="0" t="n">
        <v>0</v>
      </c>
      <c r="V2041" s="0" t="n">
        <v>0</v>
      </c>
      <c r="W2041" s="0" t="n">
        <v>0</v>
      </c>
      <c r="X2041" s="0" t="n">
        <v>100.54</v>
      </c>
      <c r="Y2041" s="0" t="n">
        <v>0</v>
      </c>
      <c r="Z2041" s="0" t="n">
        <v>0</v>
      </c>
      <c r="AA2041" s="0" t="n">
        <v>5000000</v>
      </c>
      <c r="AB2041" s="0" t="n">
        <v>0</v>
      </c>
      <c r="AC2041" s="0" t="n">
        <v>0</v>
      </c>
      <c r="AD2041" s="0" t="s">
        <v>99</v>
      </c>
      <c r="AE2041" s="0" t="s">
        <v>99</v>
      </c>
      <c r="AH2041" s="0" t="n">
        <v>-100</v>
      </c>
      <c r="AI2041" s="0" t="s">
        <v>2133</v>
      </c>
      <c r="AJ2041" s="0" t="s">
        <v>32112</v>
      </c>
      <c r="AK2041" s="0" t="s">
        <v>31135</v>
      </c>
      <c r="AL2041" s="0" t="s">
        <v>2112</v>
      </c>
    </row>
    <row r="2042" customFormat="false" ht="15" hidden="false" customHeight="false" outlineLevel="0" collapsed="false">
      <c r="A2042" s="0" t="s">
        <v>36704</v>
      </c>
      <c r="B2042" s="0" t="s">
        <v>36705</v>
      </c>
      <c r="C2042" s="0" t="s">
        <v>36706</v>
      </c>
      <c r="D2042" s="0" t="s">
        <v>36706</v>
      </c>
      <c r="E2042" s="0" t="s">
        <v>36707</v>
      </c>
      <c r="F2042" s="0" t="s">
        <v>498</v>
      </c>
      <c r="G2042" s="0" t="n">
        <v>3</v>
      </c>
      <c r="H2042" s="0" t="n">
        <v>1</v>
      </c>
      <c r="I2042" s="0" t="n">
        <v>0.01</v>
      </c>
      <c r="J2042" s="0" t="n">
        <v>1000</v>
      </c>
      <c r="K2042" s="0" t="n">
        <v>0</v>
      </c>
      <c r="L2042" s="0" t="n">
        <v>0</v>
      </c>
      <c r="M2042" s="0" t="n">
        <v>95</v>
      </c>
      <c r="N2042" s="0" t="n">
        <v>0</v>
      </c>
      <c r="O2042" s="0" t="n">
        <v>95</v>
      </c>
      <c r="P2042" s="0" t="n">
        <v>0</v>
      </c>
      <c r="Q2042" s="0" t="n">
        <v>0</v>
      </c>
      <c r="R2042" s="0" t="n">
        <v>0</v>
      </c>
      <c r="S2042" s="0" t="n">
        <v>0</v>
      </c>
      <c r="T2042" s="0" t="n">
        <v>0</v>
      </c>
      <c r="U2042" s="0" t="n">
        <v>0</v>
      </c>
      <c r="V2042" s="0" t="n">
        <v>0</v>
      </c>
      <c r="W2042" s="0" t="n">
        <v>0</v>
      </c>
      <c r="X2042" s="0" t="n">
        <v>0</v>
      </c>
      <c r="Y2042" s="0" t="n">
        <v>0</v>
      </c>
      <c r="Z2042" s="0" t="n">
        <v>0</v>
      </c>
      <c r="AA2042" s="0" t="n">
        <v>5000000</v>
      </c>
      <c r="AB2042" s="0" t="n">
        <v>0</v>
      </c>
      <c r="AC2042" s="0" t="n">
        <v>0</v>
      </c>
      <c r="AD2042" s="0" t="s">
        <v>99</v>
      </c>
      <c r="AE2042" s="0" t="s">
        <v>99</v>
      </c>
      <c r="AH2042" s="0" t="n">
        <v>-100</v>
      </c>
      <c r="AI2042" s="0" t="s">
        <v>2133</v>
      </c>
      <c r="AJ2042" s="0" t="s">
        <v>32112</v>
      </c>
      <c r="AK2042" s="0" t="s">
        <v>31135</v>
      </c>
      <c r="AL2042" s="0" t="s">
        <v>2112</v>
      </c>
    </row>
    <row r="2043" customFormat="false" ht="15" hidden="false" customHeight="false" outlineLevel="0" collapsed="false">
      <c r="A2043" s="0" t="s">
        <v>36708</v>
      </c>
      <c r="B2043" s="0" t="s">
        <v>36709</v>
      </c>
      <c r="C2043" s="0" t="s">
        <v>36710</v>
      </c>
      <c r="D2043" s="0" t="s">
        <v>36710</v>
      </c>
      <c r="E2043" s="0" t="s">
        <v>36711</v>
      </c>
      <c r="F2043" s="0" t="s">
        <v>498</v>
      </c>
      <c r="G2043" s="0" t="n">
        <v>2</v>
      </c>
      <c r="H2043" s="0" t="n">
        <v>1</v>
      </c>
      <c r="I2043" s="0" t="n">
        <v>0.01</v>
      </c>
      <c r="J2043" s="0" t="n">
        <v>1000</v>
      </c>
      <c r="K2043" s="0" t="n">
        <v>6.35</v>
      </c>
      <c r="L2043" s="0" t="n">
        <v>89.5</v>
      </c>
      <c r="M2043" s="0" t="n">
        <v>84.16</v>
      </c>
      <c r="N2043" s="0" t="n">
        <v>0</v>
      </c>
      <c r="O2043" s="0" t="n">
        <v>89.5</v>
      </c>
      <c r="P2043" s="0" t="n">
        <v>0</v>
      </c>
      <c r="Q2043" s="0" t="n">
        <v>0</v>
      </c>
      <c r="R2043" s="0" t="n">
        <v>0</v>
      </c>
      <c r="S2043" s="0" t="n">
        <v>89.5</v>
      </c>
      <c r="T2043" s="0" t="n">
        <v>89.5</v>
      </c>
      <c r="U2043" s="0" t="n">
        <v>89.5</v>
      </c>
      <c r="V2043" s="0" t="n">
        <v>89.5</v>
      </c>
      <c r="W2043" s="0" t="n">
        <v>895</v>
      </c>
      <c r="X2043" s="0" t="n">
        <v>78.78</v>
      </c>
      <c r="Y2043" s="0" t="n">
        <v>0</v>
      </c>
      <c r="Z2043" s="0" t="n">
        <v>1</v>
      </c>
      <c r="AA2043" s="0" t="n">
        <v>5000000</v>
      </c>
      <c r="AB2043" s="0" t="n">
        <v>895</v>
      </c>
      <c r="AC2043" s="0" t="n">
        <v>0</v>
      </c>
      <c r="AD2043" s="0" t="s">
        <v>99</v>
      </c>
      <c r="AE2043" s="0" t="s">
        <v>99</v>
      </c>
      <c r="AH2043" s="0" t="n">
        <v>-100</v>
      </c>
      <c r="AI2043" s="0" t="s">
        <v>2133</v>
      </c>
      <c r="AJ2043" s="0" t="s">
        <v>32112</v>
      </c>
      <c r="AK2043" s="0" t="s">
        <v>31135</v>
      </c>
      <c r="AL2043" s="0" t="s">
        <v>2112</v>
      </c>
    </row>
    <row r="2044" customFormat="false" ht="15" hidden="false" customHeight="false" outlineLevel="0" collapsed="false">
      <c r="A2044" s="0" t="s">
        <v>36712</v>
      </c>
      <c r="B2044" s="0" t="s">
        <v>36713</v>
      </c>
      <c r="C2044" s="0" t="s">
        <v>36714</v>
      </c>
      <c r="D2044" s="0" t="s">
        <v>36714</v>
      </c>
      <c r="E2044" s="0" t="s">
        <v>36715</v>
      </c>
      <c r="F2044" s="0" t="s">
        <v>498</v>
      </c>
      <c r="G2044" s="0" t="n">
        <v>2</v>
      </c>
      <c r="H2044" s="0" t="n">
        <v>1</v>
      </c>
      <c r="I2044" s="0" t="n">
        <v>0.01</v>
      </c>
      <c r="J2044" s="0" t="n">
        <v>1000</v>
      </c>
      <c r="K2044" s="0" t="n">
        <v>0</v>
      </c>
      <c r="L2044" s="0" t="n">
        <v>0</v>
      </c>
      <c r="M2044" s="0" t="n">
        <v>105</v>
      </c>
      <c r="N2044" s="0" t="n">
        <v>0</v>
      </c>
      <c r="O2044" s="0" t="n">
        <v>105</v>
      </c>
      <c r="P2044" s="0" t="n">
        <v>0</v>
      </c>
      <c r="Q2044" s="0" t="n">
        <v>0</v>
      </c>
      <c r="R2044" s="0" t="n">
        <v>0</v>
      </c>
      <c r="S2044" s="0" t="n">
        <v>0</v>
      </c>
      <c r="T2044" s="0" t="n">
        <v>0</v>
      </c>
      <c r="U2044" s="0" t="n">
        <v>0</v>
      </c>
      <c r="V2044" s="0" t="n">
        <v>0</v>
      </c>
      <c r="W2044" s="0" t="n">
        <v>0</v>
      </c>
      <c r="X2044" s="0" t="n">
        <v>86.51</v>
      </c>
      <c r="Y2044" s="0" t="n">
        <v>0</v>
      </c>
      <c r="Z2044" s="0" t="n">
        <v>0</v>
      </c>
      <c r="AA2044" s="0" t="n">
        <v>6000000</v>
      </c>
      <c r="AB2044" s="0" t="n">
        <v>0</v>
      </c>
      <c r="AC2044" s="0" t="n">
        <v>0</v>
      </c>
      <c r="AD2044" s="0" t="s">
        <v>99</v>
      </c>
      <c r="AE2044" s="0" t="s">
        <v>99</v>
      </c>
      <c r="AH2044" s="0" t="n">
        <v>-100</v>
      </c>
      <c r="AI2044" s="0" t="s">
        <v>2133</v>
      </c>
      <c r="AJ2044" s="0" t="s">
        <v>32112</v>
      </c>
      <c r="AK2044" s="0" t="s">
        <v>31135</v>
      </c>
      <c r="AL2044" s="0" t="s">
        <v>2112</v>
      </c>
    </row>
    <row r="2045" customFormat="false" ht="15" hidden="false" customHeight="false" outlineLevel="0" collapsed="false">
      <c r="A2045" s="0" t="s">
        <v>36716</v>
      </c>
      <c r="B2045" s="0" t="s">
        <v>36717</v>
      </c>
      <c r="C2045" s="0" t="s">
        <v>36718</v>
      </c>
      <c r="D2045" s="0" t="s">
        <v>36718</v>
      </c>
      <c r="E2045" s="0" t="s">
        <v>36719</v>
      </c>
      <c r="F2045" s="0" t="s">
        <v>498</v>
      </c>
      <c r="G2045" s="0" t="n">
        <v>2</v>
      </c>
      <c r="H2045" s="0" t="n">
        <v>1</v>
      </c>
      <c r="I2045" s="0" t="n">
        <v>0.01</v>
      </c>
      <c r="J2045" s="0" t="n">
        <v>1000</v>
      </c>
      <c r="K2045" s="0" t="n">
        <v>0</v>
      </c>
      <c r="L2045" s="0" t="n">
        <v>0</v>
      </c>
      <c r="M2045" s="0" t="n">
        <v>97.78</v>
      </c>
      <c r="N2045" s="0" t="n">
        <v>0</v>
      </c>
      <c r="O2045" s="0" t="n">
        <v>97.78</v>
      </c>
      <c r="P2045" s="0" t="n">
        <v>0</v>
      </c>
      <c r="Q2045" s="0" t="n">
        <v>0</v>
      </c>
      <c r="R2045" s="0" t="n">
        <v>0</v>
      </c>
      <c r="S2045" s="0" t="n">
        <v>0</v>
      </c>
      <c r="T2045" s="0" t="n">
        <v>0</v>
      </c>
      <c r="U2045" s="0" t="n">
        <v>0</v>
      </c>
      <c r="V2045" s="0" t="n">
        <v>0</v>
      </c>
      <c r="W2045" s="0" t="n">
        <v>0</v>
      </c>
      <c r="X2045" s="0" t="n">
        <v>88.4</v>
      </c>
      <c r="Y2045" s="0" t="n">
        <v>0</v>
      </c>
      <c r="Z2045" s="0" t="n">
        <v>0</v>
      </c>
      <c r="AA2045" s="0" t="n">
        <v>7000000</v>
      </c>
      <c r="AB2045" s="0" t="n">
        <v>0</v>
      </c>
      <c r="AC2045" s="0" t="n">
        <v>0</v>
      </c>
      <c r="AD2045" s="0" t="s">
        <v>99</v>
      </c>
      <c r="AE2045" s="0" t="s">
        <v>99</v>
      </c>
      <c r="AH2045" s="0" t="n">
        <v>-100</v>
      </c>
      <c r="AI2045" s="0" t="s">
        <v>2133</v>
      </c>
      <c r="AJ2045" s="0" t="s">
        <v>32112</v>
      </c>
      <c r="AK2045" s="0" t="s">
        <v>31135</v>
      </c>
      <c r="AL2045" s="0" t="s">
        <v>2112</v>
      </c>
    </row>
    <row r="2046" customFormat="false" ht="15" hidden="false" customHeight="false" outlineLevel="0" collapsed="false">
      <c r="A2046" s="0" t="s">
        <v>36720</v>
      </c>
      <c r="B2046" s="0" t="s">
        <v>36721</v>
      </c>
      <c r="C2046" s="0" t="s">
        <v>36722</v>
      </c>
      <c r="D2046" s="0" t="s">
        <v>36722</v>
      </c>
      <c r="E2046" s="0" t="s">
        <v>36723</v>
      </c>
      <c r="F2046" s="0" t="s">
        <v>498</v>
      </c>
      <c r="G2046" s="0" t="n">
        <v>2</v>
      </c>
      <c r="H2046" s="0" t="n">
        <v>1</v>
      </c>
      <c r="I2046" s="0" t="n">
        <v>0.01</v>
      </c>
      <c r="J2046" s="0" t="n">
        <v>1000</v>
      </c>
      <c r="K2046" s="0" t="n">
        <v>0</v>
      </c>
      <c r="L2046" s="0" t="n">
        <v>0</v>
      </c>
      <c r="M2046" s="0" t="n">
        <v>86</v>
      </c>
      <c r="N2046" s="0" t="n">
        <v>0</v>
      </c>
      <c r="O2046" s="0" t="n">
        <v>86</v>
      </c>
      <c r="P2046" s="0" t="n">
        <v>0</v>
      </c>
      <c r="Q2046" s="0" t="n">
        <v>0</v>
      </c>
      <c r="R2046" s="0" t="n">
        <v>0</v>
      </c>
      <c r="S2046" s="0" t="n">
        <v>0</v>
      </c>
      <c r="T2046" s="0" t="n">
        <v>0</v>
      </c>
      <c r="U2046" s="0" t="n">
        <v>0</v>
      </c>
      <c r="V2046" s="0" t="n">
        <v>0</v>
      </c>
      <c r="W2046" s="0" t="n">
        <v>0</v>
      </c>
      <c r="X2046" s="0" t="n">
        <v>0</v>
      </c>
      <c r="Y2046" s="0" t="n">
        <v>0</v>
      </c>
      <c r="Z2046" s="0" t="n">
        <v>0</v>
      </c>
      <c r="AA2046" s="0" t="n">
        <v>5000000</v>
      </c>
      <c r="AB2046" s="0" t="n">
        <v>0</v>
      </c>
      <c r="AC2046" s="0" t="n">
        <v>0</v>
      </c>
      <c r="AD2046" s="0" t="s">
        <v>99</v>
      </c>
      <c r="AE2046" s="0" t="s">
        <v>99</v>
      </c>
      <c r="AH2046" s="0" t="n">
        <v>-100</v>
      </c>
      <c r="AI2046" s="0" t="s">
        <v>2133</v>
      </c>
      <c r="AJ2046" s="0" t="s">
        <v>32112</v>
      </c>
      <c r="AK2046" s="0" t="s">
        <v>31135</v>
      </c>
      <c r="AL2046" s="0" t="s">
        <v>2112</v>
      </c>
    </row>
    <row r="2047" customFormat="false" ht="15" hidden="false" customHeight="false" outlineLevel="0" collapsed="false">
      <c r="A2047" s="0" t="s">
        <v>36724</v>
      </c>
      <c r="B2047" s="0" t="s">
        <v>36725</v>
      </c>
      <c r="C2047" s="0" t="s">
        <v>36726</v>
      </c>
      <c r="D2047" s="0" t="s">
        <v>36726</v>
      </c>
      <c r="E2047" s="0" t="s">
        <v>36727</v>
      </c>
      <c r="F2047" s="0" t="s">
        <v>498</v>
      </c>
      <c r="G2047" s="0" t="n">
        <v>2</v>
      </c>
      <c r="H2047" s="0" t="n">
        <v>1</v>
      </c>
      <c r="I2047" s="0" t="n">
        <v>0.01</v>
      </c>
      <c r="J2047" s="0" t="n">
        <v>1000</v>
      </c>
      <c r="K2047" s="0" t="n">
        <v>0</v>
      </c>
      <c r="L2047" s="0" t="n">
        <v>0</v>
      </c>
      <c r="M2047" s="0" t="n">
        <v>82.71</v>
      </c>
      <c r="N2047" s="0" t="n">
        <v>0</v>
      </c>
      <c r="O2047" s="0" t="n">
        <v>82.71</v>
      </c>
      <c r="P2047" s="0" t="n">
        <v>0</v>
      </c>
      <c r="Q2047" s="0" t="n">
        <v>0</v>
      </c>
      <c r="R2047" s="0" t="n">
        <v>0</v>
      </c>
      <c r="S2047" s="0" t="n">
        <v>0</v>
      </c>
      <c r="T2047" s="0" t="n">
        <v>0</v>
      </c>
      <c r="U2047" s="0" t="n">
        <v>0</v>
      </c>
      <c r="V2047" s="0" t="n">
        <v>0</v>
      </c>
      <c r="W2047" s="0" t="n">
        <v>0</v>
      </c>
      <c r="X2047" s="0" t="n">
        <v>76.45</v>
      </c>
      <c r="Y2047" s="0" t="n">
        <v>0</v>
      </c>
      <c r="Z2047" s="0" t="n">
        <v>0</v>
      </c>
      <c r="AA2047" s="0" t="n">
        <v>7000000</v>
      </c>
      <c r="AB2047" s="0" t="n">
        <v>0</v>
      </c>
      <c r="AC2047" s="0" t="n">
        <v>0</v>
      </c>
      <c r="AD2047" s="0" t="s">
        <v>99</v>
      </c>
      <c r="AE2047" s="0" t="s">
        <v>99</v>
      </c>
      <c r="AH2047" s="0" t="n">
        <v>-100</v>
      </c>
      <c r="AI2047" s="0" t="s">
        <v>2133</v>
      </c>
      <c r="AJ2047" s="0" t="s">
        <v>32112</v>
      </c>
      <c r="AK2047" s="0" t="s">
        <v>31135</v>
      </c>
      <c r="AL2047" s="0" t="s">
        <v>2112</v>
      </c>
    </row>
    <row r="2048" customFormat="false" ht="15" hidden="false" customHeight="false" outlineLevel="0" collapsed="false">
      <c r="A2048" s="0" t="s">
        <v>36728</v>
      </c>
      <c r="B2048" s="0" t="s">
        <v>36729</v>
      </c>
      <c r="C2048" s="0" t="s">
        <v>36730</v>
      </c>
      <c r="D2048" s="0" t="s">
        <v>36730</v>
      </c>
      <c r="E2048" s="0" t="s">
        <v>36731</v>
      </c>
      <c r="F2048" s="0" t="s">
        <v>498</v>
      </c>
      <c r="G2048" s="0" t="n">
        <v>3</v>
      </c>
      <c r="H2048" s="0" t="n">
        <v>1</v>
      </c>
      <c r="I2048" s="0" t="n">
        <v>0.01</v>
      </c>
      <c r="J2048" s="0" t="n">
        <v>250</v>
      </c>
      <c r="K2048" s="0" t="n">
        <v>0.16</v>
      </c>
      <c r="L2048" s="0" t="n">
        <v>88.66</v>
      </c>
      <c r="M2048" s="0" t="n">
        <v>88.52</v>
      </c>
      <c r="N2048" s="0" t="n">
        <v>89.75</v>
      </c>
      <c r="O2048" s="0" t="n">
        <v>88.66</v>
      </c>
      <c r="P2048" s="0" t="n">
        <v>0</v>
      </c>
      <c r="Q2048" s="0" t="n">
        <v>0</v>
      </c>
      <c r="R2048" s="0" t="n">
        <v>0</v>
      </c>
      <c r="S2048" s="0" t="n">
        <v>88.44</v>
      </c>
      <c r="T2048" s="0" t="n">
        <v>88.52</v>
      </c>
      <c r="U2048" s="0" t="n">
        <v>87.44</v>
      </c>
      <c r="V2048" s="0" t="n">
        <v>88.66</v>
      </c>
      <c r="W2048" s="0" t="n">
        <v>2874</v>
      </c>
      <c r="X2048" s="0" t="n">
        <v>87.44</v>
      </c>
      <c r="Y2048" s="0" t="n">
        <v>88.67</v>
      </c>
      <c r="Z2048" s="0" t="n">
        <v>9</v>
      </c>
      <c r="AA2048" s="0" t="n">
        <v>4000000</v>
      </c>
      <c r="AB2048" s="0" t="n">
        <v>221.65</v>
      </c>
      <c r="AC2048" s="0" t="n">
        <v>0</v>
      </c>
      <c r="AD2048" s="0" t="s">
        <v>99</v>
      </c>
      <c r="AE2048" s="0" t="s">
        <v>99</v>
      </c>
      <c r="AH2048" s="0" t="n">
        <v>-100</v>
      </c>
      <c r="AI2048" s="0" t="s">
        <v>2133</v>
      </c>
      <c r="AJ2048" s="0" t="s">
        <v>32112</v>
      </c>
      <c r="AK2048" s="0" t="s">
        <v>31135</v>
      </c>
      <c r="AL2048" s="0" t="s">
        <v>2112</v>
      </c>
    </row>
    <row r="2049" customFormat="false" ht="15" hidden="false" customHeight="false" outlineLevel="0" collapsed="false">
      <c r="A2049" s="0" t="s">
        <v>36732</v>
      </c>
      <c r="B2049" s="0" t="s">
        <v>36733</v>
      </c>
      <c r="C2049" s="0" t="s">
        <v>36734</v>
      </c>
      <c r="D2049" s="0" t="s">
        <v>36734</v>
      </c>
      <c r="E2049" s="0" t="s">
        <v>36735</v>
      </c>
      <c r="F2049" s="0" t="s">
        <v>498</v>
      </c>
      <c r="G2049" s="0" t="n">
        <v>1</v>
      </c>
      <c r="H2049" s="0" t="n">
        <v>1</v>
      </c>
      <c r="I2049" s="0" t="n">
        <v>0.01</v>
      </c>
      <c r="J2049" s="0" t="n">
        <v>1000</v>
      </c>
      <c r="K2049" s="0" t="n">
        <v>0</v>
      </c>
      <c r="L2049" s="0" t="n">
        <v>0</v>
      </c>
      <c r="M2049" s="0" t="n">
        <v>109.51</v>
      </c>
      <c r="N2049" s="0" t="n">
        <v>109.51</v>
      </c>
      <c r="O2049" s="0" t="n">
        <v>109.51</v>
      </c>
      <c r="P2049" s="0" t="n">
        <v>0</v>
      </c>
      <c r="Q2049" s="0" t="n">
        <v>0</v>
      </c>
      <c r="R2049" s="0" t="n">
        <v>0</v>
      </c>
      <c r="S2049" s="0" t="n">
        <v>0</v>
      </c>
      <c r="T2049" s="0" t="n">
        <v>0</v>
      </c>
      <c r="U2049" s="0" t="n">
        <v>0</v>
      </c>
      <c r="V2049" s="0" t="n">
        <v>0</v>
      </c>
      <c r="W2049" s="0" t="n">
        <v>0</v>
      </c>
      <c r="X2049" s="0" t="n">
        <v>109.01</v>
      </c>
      <c r="Y2049" s="0" t="n">
        <v>0</v>
      </c>
      <c r="Z2049" s="0" t="n">
        <v>0</v>
      </c>
      <c r="AA2049" s="0" t="n">
        <v>600000000</v>
      </c>
      <c r="AB2049" s="0" t="n">
        <v>0</v>
      </c>
      <c r="AC2049" s="0" t="n">
        <v>0</v>
      </c>
      <c r="AD2049" s="0" t="s">
        <v>99</v>
      </c>
      <c r="AE2049" s="0" t="s">
        <v>99</v>
      </c>
      <c r="AH2049" s="0" t="n">
        <v>800</v>
      </c>
      <c r="AI2049" s="0" t="s">
        <v>2133</v>
      </c>
      <c r="AJ2049" s="0" t="s">
        <v>32112</v>
      </c>
      <c r="AK2049" s="0" t="s">
        <v>31135</v>
      </c>
      <c r="AL2049" s="0" t="s">
        <v>2112</v>
      </c>
    </row>
    <row r="2050" customFormat="false" ht="15" hidden="false" customHeight="false" outlineLevel="0" collapsed="false">
      <c r="A2050" s="0" t="s">
        <v>36736</v>
      </c>
      <c r="B2050" s="0" t="s">
        <v>36737</v>
      </c>
      <c r="C2050" s="0" t="s">
        <v>36738</v>
      </c>
      <c r="D2050" s="0" t="s">
        <v>36738</v>
      </c>
      <c r="E2050" s="0" t="s">
        <v>36739</v>
      </c>
      <c r="F2050" s="0" t="s">
        <v>498</v>
      </c>
      <c r="G2050" s="0" t="n">
        <v>2</v>
      </c>
      <c r="H2050" s="0" t="n">
        <v>1</v>
      </c>
      <c r="I2050" s="0" t="n">
        <v>0.01</v>
      </c>
      <c r="J2050" s="0" t="n">
        <v>1000</v>
      </c>
      <c r="K2050" s="0" t="n">
        <v>0.08</v>
      </c>
      <c r="L2050" s="0" t="n">
        <v>99.64</v>
      </c>
      <c r="M2050" s="0" t="n">
        <v>99.56</v>
      </c>
      <c r="N2050" s="0" t="n">
        <v>99.01</v>
      </c>
      <c r="O2050" s="0" t="n">
        <v>99.64</v>
      </c>
      <c r="P2050" s="0" t="n">
        <v>0</v>
      </c>
      <c r="Q2050" s="0" t="n">
        <v>0</v>
      </c>
      <c r="R2050" s="0" t="n">
        <v>0</v>
      </c>
      <c r="S2050" s="0" t="n">
        <v>99.64</v>
      </c>
      <c r="T2050" s="0" t="n">
        <v>99.64</v>
      </c>
      <c r="U2050" s="0" t="n">
        <v>99.64</v>
      </c>
      <c r="V2050" s="0" t="n">
        <v>99.64</v>
      </c>
      <c r="W2050" s="0" t="n">
        <v>4982</v>
      </c>
      <c r="X2050" s="0" t="n">
        <v>99.64</v>
      </c>
      <c r="Y2050" s="0" t="n">
        <v>100.04</v>
      </c>
      <c r="Z2050" s="0" t="n">
        <v>1</v>
      </c>
      <c r="AA2050" s="0" t="n">
        <v>30000000</v>
      </c>
      <c r="AB2050" s="0" t="n">
        <v>4982</v>
      </c>
      <c r="AC2050" s="0" t="n">
        <v>0</v>
      </c>
      <c r="AD2050" s="0" t="s">
        <v>99</v>
      </c>
      <c r="AE2050" s="0" t="s">
        <v>99</v>
      </c>
      <c r="AH2050" s="0" t="n">
        <v>800</v>
      </c>
      <c r="AI2050" s="0" t="s">
        <v>2133</v>
      </c>
      <c r="AJ2050" s="0" t="s">
        <v>32112</v>
      </c>
      <c r="AK2050" s="0" t="s">
        <v>31135</v>
      </c>
      <c r="AL2050" s="0" t="s">
        <v>2112</v>
      </c>
    </row>
    <row r="2051" customFormat="false" ht="15" hidden="false" customHeight="false" outlineLevel="0" collapsed="false">
      <c r="A2051" s="0" t="s">
        <v>36740</v>
      </c>
      <c r="B2051" s="0" t="s">
        <v>36741</v>
      </c>
      <c r="C2051" s="0" t="s">
        <v>36742</v>
      </c>
      <c r="D2051" s="0" t="s">
        <v>36742</v>
      </c>
      <c r="E2051" s="0" t="s">
        <v>36743</v>
      </c>
      <c r="F2051" s="0" t="s">
        <v>498</v>
      </c>
      <c r="G2051" s="0" t="n">
        <v>2</v>
      </c>
      <c r="H2051" s="0" t="n">
        <v>1</v>
      </c>
      <c r="I2051" s="0" t="n">
        <v>0.01</v>
      </c>
      <c r="J2051" s="0" t="n">
        <v>1000</v>
      </c>
      <c r="K2051" s="0" t="n">
        <v>0</v>
      </c>
      <c r="L2051" s="0" t="n">
        <v>0</v>
      </c>
      <c r="M2051" s="0" t="n">
        <v>0</v>
      </c>
      <c r="N2051" s="0" t="n">
        <v>0</v>
      </c>
      <c r="O2051" s="0" t="n">
        <v>0</v>
      </c>
      <c r="P2051" s="0" t="n">
        <v>0</v>
      </c>
      <c r="Q2051" s="0" t="n">
        <v>0</v>
      </c>
      <c r="R2051" s="0" t="n">
        <v>0</v>
      </c>
      <c r="S2051" s="0" t="n">
        <v>0</v>
      </c>
      <c r="T2051" s="0" t="n">
        <v>0</v>
      </c>
      <c r="U2051" s="0" t="n">
        <v>0</v>
      </c>
      <c r="V2051" s="0" t="n">
        <v>0</v>
      </c>
      <c r="W2051" s="0" t="n">
        <v>0</v>
      </c>
      <c r="X2051" s="0" t="n">
        <v>0</v>
      </c>
      <c r="Y2051" s="0" t="n">
        <v>0</v>
      </c>
      <c r="Z2051" s="0" t="n">
        <v>0</v>
      </c>
      <c r="AA2051" s="0" t="n">
        <v>20000000</v>
      </c>
      <c r="AB2051" s="0" t="n">
        <v>0</v>
      </c>
      <c r="AC2051" s="0" t="n">
        <v>0</v>
      </c>
      <c r="AD2051" s="0" t="s">
        <v>99</v>
      </c>
      <c r="AE2051" s="0" t="s">
        <v>99</v>
      </c>
      <c r="AH2051" s="0" t="n">
        <v>-100</v>
      </c>
      <c r="AI2051" s="0" t="s">
        <v>2133</v>
      </c>
      <c r="AJ2051" s="0" t="s">
        <v>32112</v>
      </c>
      <c r="AK2051" s="0" t="s">
        <v>31135</v>
      </c>
      <c r="AL2051" s="0" t="s">
        <v>2112</v>
      </c>
    </row>
    <row r="2052" customFormat="false" ht="15" hidden="false" customHeight="false" outlineLevel="0" collapsed="false">
      <c r="A2052" s="0" t="s">
        <v>36744</v>
      </c>
      <c r="B2052" s="0" t="s">
        <v>36745</v>
      </c>
      <c r="C2052" s="0" t="s">
        <v>26561</v>
      </c>
      <c r="D2052" s="0" t="s">
        <v>26561</v>
      </c>
      <c r="E2052" s="0" t="s">
        <v>36746</v>
      </c>
      <c r="F2052" s="0" t="s">
        <v>498</v>
      </c>
      <c r="G2052" s="0" t="n">
        <v>1</v>
      </c>
      <c r="H2052" s="0" t="n">
        <v>1</v>
      </c>
      <c r="I2052" s="0" t="n">
        <v>0.01</v>
      </c>
      <c r="J2052" s="0" t="n">
        <v>1000</v>
      </c>
      <c r="K2052" s="0" t="n">
        <v>-0.6</v>
      </c>
      <c r="L2052" s="0" t="n">
        <v>79.55</v>
      </c>
      <c r="M2052" s="0" t="n">
        <v>80.03</v>
      </c>
      <c r="N2052" s="0" t="n">
        <v>79.73</v>
      </c>
      <c r="O2052" s="0" t="n">
        <v>79.63</v>
      </c>
      <c r="P2052" s="0" t="n">
        <v>0</v>
      </c>
      <c r="Q2052" s="0" t="n">
        <v>0</v>
      </c>
      <c r="R2052" s="0" t="n">
        <v>0</v>
      </c>
      <c r="S2052" s="0" t="n">
        <v>79.64</v>
      </c>
      <c r="T2052" s="0" t="n">
        <v>78.64</v>
      </c>
      <c r="U2052" s="0" t="n">
        <v>78.64</v>
      </c>
      <c r="V2052" s="0" t="n">
        <v>80.43</v>
      </c>
      <c r="W2052" s="0" t="n">
        <v>186350</v>
      </c>
      <c r="X2052" s="0" t="n">
        <v>79.5</v>
      </c>
      <c r="Y2052" s="0" t="n">
        <v>79.7</v>
      </c>
      <c r="Z2052" s="0" t="n">
        <v>53</v>
      </c>
      <c r="AA2052" s="0" t="n">
        <v>40000000</v>
      </c>
      <c r="AB2052" s="0" t="n">
        <v>795.5</v>
      </c>
      <c r="AC2052" s="0" t="n">
        <v>0</v>
      </c>
      <c r="AD2052" s="0" t="s">
        <v>99</v>
      </c>
      <c r="AE2052" s="0" t="s">
        <v>99</v>
      </c>
      <c r="AH2052" s="0" t="n">
        <v>-100</v>
      </c>
      <c r="AI2052" s="0" t="s">
        <v>2133</v>
      </c>
      <c r="AJ2052" s="0" t="s">
        <v>32112</v>
      </c>
      <c r="AK2052" s="0" t="s">
        <v>31135</v>
      </c>
      <c r="AL2052" s="0" t="s">
        <v>2112</v>
      </c>
    </row>
    <row r="2053" customFormat="false" ht="15" hidden="false" customHeight="false" outlineLevel="0" collapsed="false">
      <c r="A2053" s="0" t="s">
        <v>36747</v>
      </c>
      <c r="B2053" s="0" t="s">
        <v>36748</v>
      </c>
      <c r="C2053" s="0" t="s">
        <v>36749</v>
      </c>
      <c r="D2053" s="0" t="s">
        <v>36749</v>
      </c>
      <c r="E2053" s="0" t="s">
        <v>36750</v>
      </c>
      <c r="F2053" s="0" t="s">
        <v>498</v>
      </c>
      <c r="G2053" s="0" t="n">
        <v>1</v>
      </c>
      <c r="H2053" s="0" t="n">
        <v>1</v>
      </c>
      <c r="I2053" s="0" t="n">
        <v>0.01</v>
      </c>
      <c r="J2053" s="0" t="n">
        <v>1000</v>
      </c>
      <c r="K2053" s="0" t="n">
        <v>0</v>
      </c>
      <c r="L2053" s="0" t="n">
        <v>0</v>
      </c>
      <c r="M2053" s="0" t="n">
        <v>0</v>
      </c>
      <c r="N2053" s="0" t="n">
        <v>0</v>
      </c>
      <c r="O2053" s="0" t="n">
        <v>0</v>
      </c>
      <c r="P2053" s="0" t="n">
        <v>0</v>
      </c>
      <c r="Q2053" s="0" t="n">
        <v>0</v>
      </c>
      <c r="R2053" s="0" t="n">
        <v>0</v>
      </c>
      <c r="S2053" s="0" t="n">
        <v>0</v>
      </c>
      <c r="T2053" s="0" t="n">
        <v>0</v>
      </c>
      <c r="U2053" s="0" t="n">
        <v>0</v>
      </c>
      <c r="V2053" s="0" t="n">
        <v>0</v>
      </c>
      <c r="W2053" s="0" t="n">
        <v>0</v>
      </c>
      <c r="X2053" s="0" t="n">
        <v>0</v>
      </c>
      <c r="Y2053" s="0" t="n">
        <v>0</v>
      </c>
      <c r="Z2053" s="0" t="n">
        <v>0</v>
      </c>
      <c r="AA2053" s="0" t="n">
        <v>15000000</v>
      </c>
      <c r="AB2053" s="0" t="n">
        <v>0</v>
      </c>
      <c r="AC2053" s="0" t="n">
        <v>0</v>
      </c>
      <c r="AD2053" s="0" t="s">
        <v>99</v>
      </c>
      <c r="AE2053" s="0" t="s">
        <v>99</v>
      </c>
      <c r="AH2053" s="0" t="n">
        <v>-100</v>
      </c>
      <c r="AI2053" s="0" t="s">
        <v>2133</v>
      </c>
      <c r="AJ2053" s="0" t="s">
        <v>32112</v>
      </c>
      <c r="AK2053" s="0" t="s">
        <v>31135</v>
      </c>
      <c r="AL2053" s="0" t="s">
        <v>2112</v>
      </c>
    </row>
    <row r="2054" customFormat="false" ht="15" hidden="false" customHeight="false" outlineLevel="0" collapsed="false">
      <c r="A2054" s="0" t="s">
        <v>36751</v>
      </c>
      <c r="B2054" s="0" t="s">
        <v>36752</v>
      </c>
      <c r="C2054" s="0" t="s">
        <v>36753</v>
      </c>
      <c r="D2054" s="0" t="s">
        <v>36753</v>
      </c>
      <c r="E2054" s="0" t="s">
        <v>36754</v>
      </c>
      <c r="F2054" s="0" t="s">
        <v>498</v>
      </c>
      <c r="G2054" s="0" t="n">
        <v>1</v>
      </c>
      <c r="H2054" s="0" t="n">
        <v>1</v>
      </c>
      <c r="I2054" s="0" t="n">
        <v>0.01</v>
      </c>
      <c r="J2054" s="0" t="n">
        <v>1000</v>
      </c>
      <c r="K2054" s="0" t="n">
        <v>0</v>
      </c>
      <c r="L2054" s="0" t="n">
        <v>0</v>
      </c>
      <c r="M2054" s="0" t="n">
        <v>104.72</v>
      </c>
      <c r="N2054" s="0" t="n">
        <v>104.72</v>
      </c>
      <c r="O2054" s="0" t="n">
        <v>104.72</v>
      </c>
      <c r="P2054" s="0" t="n">
        <v>0</v>
      </c>
      <c r="Q2054" s="0" t="n">
        <v>0</v>
      </c>
      <c r="R2054" s="0" t="n">
        <v>0</v>
      </c>
      <c r="S2054" s="0" t="n">
        <v>0</v>
      </c>
      <c r="T2054" s="0" t="n">
        <v>0</v>
      </c>
      <c r="U2054" s="0" t="n">
        <v>0</v>
      </c>
      <c r="V2054" s="0" t="n">
        <v>0</v>
      </c>
      <c r="W2054" s="0" t="n">
        <v>0</v>
      </c>
      <c r="X2054" s="0" t="n">
        <v>100.2</v>
      </c>
      <c r="Y2054" s="0" t="n">
        <v>0</v>
      </c>
      <c r="Z2054" s="0" t="n">
        <v>0</v>
      </c>
      <c r="AA2054" s="0" t="n">
        <v>90000000</v>
      </c>
      <c r="AB2054" s="0" t="n">
        <v>0</v>
      </c>
      <c r="AC2054" s="0" t="n">
        <v>0</v>
      </c>
      <c r="AD2054" s="0" t="s">
        <v>99</v>
      </c>
      <c r="AE2054" s="0" t="s">
        <v>99</v>
      </c>
      <c r="AH2054" s="0" t="n">
        <v>800</v>
      </c>
      <c r="AI2054" s="0" t="s">
        <v>2133</v>
      </c>
      <c r="AJ2054" s="0" t="s">
        <v>32112</v>
      </c>
      <c r="AK2054" s="0" t="s">
        <v>31135</v>
      </c>
      <c r="AL2054" s="0" t="s">
        <v>2112</v>
      </c>
    </row>
    <row r="2055" customFormat="false" ht="15" hidden="false" customHeight="false" outlineLevel="0" collapsed="false">
      <c r="A2055" s="0" t="s">
        <v>36755</v>
      </c>
      <c r="B2055" s="0" t="s">
        <v>36756</v>
      </c>
      <c r="C2055" s="0" t="s">
        <v>36757</v>
      </c>
      <c r="D2055" s="0" t="s">
        <v>36757</v>
      </c>
      <c r="E2055" s="0" t="s">
        <v>36758</v>
      </c>
      <c r="F2055" s="0" t="s">
        <v>498</v>
      </c>
      <c r="G2055" s="0" t="n">
        <v>1</v>
      </c>
      <c r="H2055" s="0" t="n">
        <v>1</v>
      </c>
      <c r="I2055" s="0" t="n">
        <v>0.01</v>
      </c>
      <c r="J2055" s="0" t="n">
        <v>1000</v>
      </c>
      <c r="K2055" s="0" t="n">
        <v>0</v>
      </c>
      <c r="L2055" s="0" t="n">
        <v>0</v>
      </c>
      <c r="M2055" s="0" t="n">
        <v>104.36</v>
      </c>
      <c r="N2055" s="0" t="n">
        <v>104.36</v>
      </c>
      <c r="O2055" s="0" t="n">
        <v>104.36</v>
      </c>
      <c r="P2055" s="0" t="n">
        <v>0</v>
      </c>
      <c r="Q2055" s="0" t="n">
        <v>0</v>
      </c>
      <c r="R2055" s="0" t="n">
        <v>0</v>
      </c>
      <c r="S2055" s="0" t="n">
        <v>0</v>
      </c>
      <c r="T2055" s="0" t="n">
        <v>0</v>
      </c>
      <c r="U2055" s="0" t="n">
        <v>0</v>
      </c>
      <c r="V2055" s="0" t="n">
        <v>0</v>
      </c>
      <c r="W2055" s="0" t="n">
        <v>0</v>
      </c>
      <c r="X2055" s="0" t="n">
        <v>100.2</v>
      </c>
      <c r="Y2055" s="0" t="n">
        <v>0</v>
      </c>
      <c r="Z2055" s="0" t="n">
        <v>0</v>
      </c>
      <c r="AA2055" s="0" t="n">
        <v>176000000</v>
      </c>
      <c r="AB2055" s="0" t="n">
        <v>0</v>
      </c>
      <c r="AC2055" s="0" t="n">
        <v>0</v>
      </c>
      <c r="AD2055" s="0" t="s">
        <v>99</v>
      </c>
      <c r="AE2055" s="0" t="s">
        <v>99</v>
      </c>
      <c r="AH2055" s="0" t="n">
        <v>800</v>
      </c>
      <c r="AI2055" s="0" t="s">
        <v>2133</v>
      </c>
      <c r="AJ2055" s="0" t="s">
        <v>32112</v>
      </c>
      <c r="AK2055" s="0" t="s">
        <v>31135</v>
      </c>
      <c r="AL2055" s="0" t="s">
        <v>2112</v>
      </c>
    </row>
    <row r="2056" customFormat="false" ht="15" hidden="false" customHeight="false" outlineLevel="0" collapsed="false">
      <c r="A2056" s="0" t="s">
        <v>36759</v>
      </c>
      <c r="B2056" s="0" t="s">
        <v>36760</v>
      </c>
      <c r="C2056" s="0" t="s">
        <v>36761</v>
      </c>
      <c r="D2056" s="0" t="s">
        <v>36761</v>
      </c>
      <c r="E2056" s="0" t="s">
        <v>36762</v>
      </c>
      <c r="F2056" s="0" t="s">
        <v>498</v>
      </c>
      <c r="G2056" s="0" t="n">
        <v>1</v>
      </c>
      <c r="H2056" s="0" t="n">
        <v>1</v>
      </c>
      <c r="I2056" s="0" t="n">
        <v>0.01</v>
      </c>
      <c r="J2056" s="0" t="n">
        <v>1000</v>
      </c>
      <c r="K2056" s="0" t="n">
        <v>0</v>
      </c>
      <c r="L2056" s="0" t="n">
        <v>0</v>
      </c>
      <c r="M2056" s="0" t="n">
        <v>100.03</v>
      </c>
      <c r="N2056" s="0" t="n">
        <v>100.03</v>
      </c>
      <c r="O2056" s="0" t="n">
        <v>100.03</v>
      </c>
      <c r="P2056" s="0" t="n">
        <v>0</v>
      </c>
      <c r="Q2056" s="0" t="n">
        <v>0</v>
      </c>
      <c r="R2056" s="0" t="n">
        <v>0</v>
      </c>
      <c r="S2056" s="0" t="n">
        <v>0</v>
      </c>
      <c r="T2056" s="0" t="n">
        <v>0</v>
      </c>
      <c r="U2056" s="0" t="n">
        <v>0</v>
      </c>
      <c r="V2056" s="0" t="n">
        <v>0</v>
      </c>
      <c r="W2056" s="0" t="n">
        <v>0</v>
      </c>
      <c r="X2056" s="0" t="n">
        <v>0</v>
      </c>
      <c r="Y2056" s="0" t="n">
        <v>0</v>
      </c>
      <c r="Z2056" s="0" t="n">
        <v>0</v>
      </c>
      <c r="AA2056" s="0" t="n">
        <v>100000000</v>
      </c>
      <c r="AB2056" s="0" t="n">
        <v>0</v>
      </c>
      <c r="AC2056" s="0" t="n">
        <v>0</v>
      </c>
      <c r="AD2056" s="0" t="s">
        <v>99</v>
      </c>
      <c r="AE2056" s="0" t="s">
        <v>99</v>
      </c>
      <c r="AH2056" s="0" t="n">
        <v>800</v>
      </c>
      <c r="AI2056" s="0" t="s">
        <v>2133</v>
      </c>
      <c r="AJ2056" s="0" t="s">
        <v>32112</v>
      </c>
      <c r="AK2056" s="0" t="s">
        <v>31135</v>
      </c>
      <c r="AL2056" s="0" t="s">
        <v>2112</v>
      </c>
    </row>
    <row r="2057" customFormat="false" ht="15" hidden="false" customHeight="false" outlineLevel="0" collapsed="false">
      <c r="A2057" s="0" t="s">
        <v>36763</v>
      </c>
      <c r="B2057" s="0" t="s">
        <v>36764</v>
      </c>
      <c r="C2057" s="0" t="s">
        <v>36765</v>
      </c>
      <c r="D2057" s="0" t="s">
        <v>36765</v>
      </c>
      <c r="E2057" s="0" t="s">
        <v>36766</v>
      </c>
      <c r="F2057" s="0" t="s">
        <v>498</v>
      </c>
      <c r="G2057" s="0" t="n">
        <v>1</v>
      </c>
      <c r="H2057" s="0" t="n">
        <v>1</v>
      </c>
      <c r="I2057" s="0" t="n">
        <v>0.01</v>
      </c>
      <c r="J2057" s="0" t="n">
        <v>1000</v>
      </c>
      <c r="K2057" s="0" t="n">
        <v>0</v>
      </c>
      <c r="L2057" s="0" t="n">
        <v>0</v>
      </c>
      <c r="M2057" s="0" t="n">
        <v>106</v>
      </c>
      <c r="N2057" s="0" t="n">
        <v>101.26</v>
      </c>
      <c r="O2057" s="0" t="n">
        <v>106</v>
      </c>
      <c r="P2057" s="0" t="n">
        <v>0</v>
      </c>
      <c r="Q2057" s="0" t="n">
        <v>0</v>
      </c>
      <c r="R2057" s="0" t="n">
        <v>0</v>
      </c>
      <c r="S2057" s="0" t="n">
        <v>0</v>
      </c>
      <c r="T2057" s="0" t="n">
        <v>0</v>
      </c>
      <c r="U2057" s="0" t="n">
        <v>0</v>
      </c>
      <c r="V2057" s="0" t="n">
        <v>0</v>
      </c>
      <c r="W2057" s="0" t="n">
        <v>0</v>
      </c>
      <c r="X2057" s="0" t="n">
        <v>105.5</v>
      </c>
      <c r="Y2057" s="0" t="n">
        <v>106.69</v>
      </c>
      <c r="Z2057" s="0" t="n">
        <v>0</v>
      </c>
      <c r="AA2057" s="0" t="n">
        <v>300000000</v>
      </c>
      <c r="AB2057" s="0" t="n">
        <v>0</v>
      </c>
      <c r="AC2057" s="0" t="n">
        <v>0</v>
      </c>
      <c r="AD2057" s="0" t="s">
        <v>99</v>
      </c>
      <c r="AE2057" s="0" t="s">
        <v>99</v>
      </c>
      <c r="AH2057" s="0" t="n">
        <v>800</v>
      </c>
      <c r="AI2057" s="0" t="s">
        <v>2133</v>
      </c>
      <c r="AJ2057" s="0" t="s">
        <v>32112</v>
      </c>
      <c r="AK2057" s="0" t="s">
        <v>31135</v>
      </c>
      <c r="AL2057" s="0" t="s">
        <v>2112</v>
      </c>
    </row>
    <row r="2058" customFormat="false" ht="15" hidden="false" customHeight="false" outlineLevel="0" collapsed="false">
      <c r="A2058" s="0" t="s">
        <v>36767</v>
      </c>
      <c r="B2058" s="0" t="s">
        <v>36768</v>
      </c>
      <c r="C2058" s="0" t="s">
        <v>36769</v>
      </c>
      <c r="D2058" s="0" t="s">
        <v>36769</v>
      </c>
      <c r="E2058" s="0" t="s">
        <v>36770</v>
      </c>
      <c r="F2058" s="0" t="s">
        <v>498</v>
      </c>
      <c r="G2058" s="0" t="n">
        <v>1</v>
      </c>
      <c r="H2058" s="0" t="n">
        <v>1</v>
      </c>
      <c r="I2058" s="0" t="n">
        <v>0.01</v>
      </c>
      <c r="J2058" s="0" t="n">
        <v>1000</v>
      </c>
      <c r="K2058" s="0" t="n">
        <v>-0.4</v>
      </c>
      <c r="L2058" s="0" t="n">
        <v>91.55</v>
      </c>
      <c r="M2058" s="0" t="n">
        <v>91.92</v>
      </c>
      <c r="N2058" s="0" t="n">
        <v>92</v>
      </c>
      <c r="O2058" s="0" t="n">
        <v>91.63</v>
      </c>
      <c r="P2058" s="0" t="n">
        <v>0</v>
      </c>
      <c r="Q2058" s="0" t="n">
        <v>0</v>
      </c>
      <c r="R2058" s="0" t="n">
        <v>0</v>
      </c>
      <c r="S2058" s="0" t="n">
        <v>91.86</v>
      </c>
      <c r="T2058" s="0" t="n">
        <v>92.2</v>
      </c>
      <c r="U2058" s="0" t="n">
        <v>91.1</v>
      </c>
      <c r="V2058" s="0" t="n">
        <v>92.27</v>
      </c>
      <c r="W2058" s="0" t="n">
        <v>1784851</v>
      </c>
      <c r="X2058" s="0" t="n">
        <v>91.77</v>
      </c>
      <c r="Y2058" s="0" t="n">
        <v>92.15</v>
      </c>
      <c r="Z2058" s="0" t="n">
        <v>58</v>
      </c>
      <c r="AA2058" s="0" t="n">
        <v>15000000</v>
      </c>
      <c r="AB2058" s="0" t="n">
        <v>10070.5</v>
      </c>
      <c r="AC2058" s="0" t="n">
        <v>0</v>
      </c>
      <c r="AD2058" s="0" t="s">
        <v>99</v>
      </c>
      <c r="AE2058" s="0" t="s">
        <v>99</v>
      </c>
      <c r="AH2058" s="0" t="n">
        <v>-100</v>
      </c>
      <c r="AI2058" s="0" t="s">
        <v>2133</v>
      </c>
      <c r="AJ2058" s="0" t="s">
        <v>32112</v>
      </c>
      <c r="AK2058" s="0" t="s">
        <v>31135</v>
      </c>
      <c r="AL2058" s="0" t="s">
        <v>2112</v>
      </c>
    </row>
    <row r="2059" customFormat="false" ht="15" hidden="false" customHeight="false" outlineLevel="0" collapsed="false">
      <c r="A2059" s="0" t="s">
        <v>36771</v>
      </c>
      <c r="B2059" s="0" t="s">
        <v>36772</v>
      </c>
      <c r="C2059" s="0" t="s">
        <v>36773</v>
      </c>
      <c r="D2059" s="0" t="s">
        <v>36773</v>
      </c>
      <c r="E2059" s="0" t="s">
        <v>36774</v>
      </c>
      <c r="F2059" s="0" t="s">
        <v>498</v>
      </c>
      <c r="G2059" s="0" t="n">
        <v>2</v>
      </c>
      <c r="H2059" s="0" t="n">
        <v>1</v>
      </c>
      <c r="I2059" s="0" t="n">
        <v>0.0001</v>
      </c>
      <c r="J2059" s="0" t="n">
        <v>1000</v>
      </c>
      <c r="K2059" s="0" t="n">
        <v>0</v>
      </c>
      <c r="L2059" s="0" t="n">
        <v>0</v>
      </c>
      <c r="M2059" s="0" t="n">
        <v>100.04</v>
      </c>
      <c r="N2059" s="0" t="n">
        <v>0</v>
      </c>
      <c r="O2059" s="0" t="n">
        <v>100.04</v>
      </c>
      <c r="P2059" s="0" t="n">
        <v>0</v>
      </c>
      <c r="Q2059" s="0" t="n">
        <v>0</v>
      </c>
      <c r="R2059" s="0" t="n">
        <v>0</v>
      </c>
      <c r="S2059" s="0" t="n">
        <v>0</v>
      </c>
      <c r="T2059" s="0" t="n">
        <v>0</v>
      </c>
      <c r="U2059" s="0" t="n">
        <v>0</v>
      </c>
      <c r="V2059" s="0" t="n">
        <v>0</v>
      </c>
      <c r="W2059" s="0" t="n">
        <v>0</v>
      </c>
      <c r="X2059" s="0" t="n">
        <v>0</v>
      </c>
      <c r="Y2059" s="0" t="n">
        <v>0</v>
      </c>
      <c r="Z2059" s="0" t="n">
        <v>0</v>
      </c>
      <c r="AA2059" s="0" t="n">
        <v>2500000</v>
      </c>
      <c r="AB2059" s="0" t="n">
        <v>0</v>
      </c>
      <c r="AC2059" s="0" t="n">
        <v>0</v>
      </c>
      <c r="AD2059" s="0" t="s">
        <v>14</v>
      </c>
      <c r="AE2059" s="0" t="s">
        <v>99</v>
      </c>
      <c r="AH2059" s="0" t="n">
        <v>-100</v>
      </c>
      <c r="AI2059" s="0" t="s">
        <v>2133</v>
      </c>
      <c r="AJ2059" s="0" t="s">
        <v>32112</v>
      </c>
      <c r="AK2059" s="0" t="s">
        <v>31135</v>
      </c>
      <c r="AL2059" s="0" t="s">
        <v>2112</v>
      </c>
    </row>
    <row r="2060" customFormat="false" ht="15" hidden="false" customHeight="false" outlineLevel="0" collapsed="false">
      <c r="A2060" s="0" t="s">
        <v>36775</v>
      </c>
      <c r="B2060" s="0" t="s">
        <v>31213</v>
      </c>
      <c r="C2060" s="0" t="s">
        <v>22207</v>
      </c>
      <c r="D2060" s="0" t="s">
        <v>22207</v>
      </c>
      <c r="E2060" s="0" t="s">
        <v>31214</v>
      </c>
      <c r="F2060" s="0" t="s">
        <v>498</v>
      </c>
      <c r="G2060" s="0" t="n">
        <v>3</v>
      </c>
      <c r="H2060" s="0" t="n">
        <v>1</v>
      </c>
      <c r="I2060" s="0" t="n">
        <v>0.0001</v>
      </c>
      <c r="J2060" s="0" t="n">
        <v>1000</v>
      </c>
      <c r="K2060" s="0" t="n">
        <v>-1.55</v>
      </c>
      <c r="L2060" s="0" t="n">
        <v>95.5</v>
      </c>
      <c r="M2060" s="0" t="n">
        <v>97.3876</v>
      </c>
      <c r="N2060" s="0" t="n">
        <v>97.993</v>
      </c>
      <c r="O2060" s="0" t="n">
        <v>97.964</v>
      </c>
      <c r="P2060" s="0" t="n">
        <v>0</v>
      </c>
      <c r="Q2060" s="0" t="n">
        <v>0</v>
      </c>
      <c r="R2060" s="0" t="n">
        <v>0</v>
      </c>
      <c r="S2060" s="0" t="n">
        <v>97.2891</v>
      </c>
      <c r="T2060" s="0" t="n">
        <v>96.5</v>
      </c>
      <c r="U2060" s="0" t="n">
        <v>95.5</v>
      </c>
      <c r="V2060" s="0" t="n">
        <v>96.5</v>
      </c>
      <c r="W2060" s="0" t="n">
        <v>153768</v>
      </c>
      <c r="X2060" s="0" t="n">
        <v>95.5</v>
      </c>
      <c r="Y2060" s="0" t="n">
        <v>96.363</v>
      </c>
      <c r="Z2060" s="0" t="n">
        <v>6</v>
      </c>
      <c r="AA2060" s="0" t="n">
        <v>15000000</v>
      </c>
      <c r="AB2060" s="0" t="n">
        <v>13899.55</v>
      </c>
      <c r="AC2060" s="0" t="n">
        <v>0</v>
      </c>
      <c r="AD2060" s="0" t="s">
        <v>30773</v>
      </c>
      <c r="AE2060" s="0" t="s">
        <v>99</v>
      </c>
      <c r="AH2060" s="0" t="n">
        <v>-100</v>
      </c>
      <c r="AI2060" s="0" t="s">
        <v>2133</v>
      </c>
      <c r="AJ2060" s="0" t="s">
        <v>32112</v>
      </c>
      <c r="AK2060" s="0" t="s">
        <v>31135</v>
      </c>
      <c r="AL2060" s="0" t="s">
        <v>2112</v>
      </c>
    </row>
    <row r="2061" customFormat="false" ht="15" hidden="false" customHeight="false" outlineLevel="0" collapsed="false">
      <c r="A2061" s="0" t="s">
        <v>36776</v>
      </c>
      <c r="B2061" s="0" t="s">
        <v>31216</v>
      </c>
      <c r="C2061" s="0" t="s">
        <v>23046</v>
      </c>
      <c r="D2061" s="0" t="s">
        <v>23046</v>
      </c>
      <c r="E2061" s="0" t="s">
        <v>31217</v>
      </c>
      <c r="F2061" s="0" t="s">
        <v>498</v>
      </c>
      <c r="G2061" s="0" t="n">
        <v>3</v>
      </c>
      <c r="H2061" s="0" t="n">
        <v>1</v>
      </c>
      <c r="I2061" s="0" t="n">
        <v>0.0001</v>
      </c>
      <c r="J2061" s="0" t="n">
        <v>1000</v>
      </c>
      <c r="K2061" s="0" t="n">
        <v>0</v>
      </c>
      <c r="L2061" s="0" t="n">
        <v>0</v>
      </c>
      <c r="M2061" s="0" t="n">
        <v>98.5</v>
      </c>
      <c r="N2061" s="0" t="n">
        <v>99.8621</v>
      </c>
      <c r="O2061" s="0" t="n">
        <v>98.5</v>
      </c>
      <c r="P2061" s="0" t="n">
        <v>0</v>
      </c>
      <c r="Q2061" s="0" t="n">
        <v>0</v>
      </c>
      <c r="R2061" s="0" t="n">
        <v>0</v>
      </c>
      <c r="S2061" s="0" t="n">
        <v>0</v>
      </c>
      <c r="T2061" s="0" t="n">
        <v>0</v>
      </c>
      <c r="U2061" s="0" t="n">
        <v>0</v>
      </c>
      <c r="V2061" s="0" t="n">
        <v>0</v>
      </c>
      <c r="W2061" s="0" t="n">
        <v>0</v>
      </c>
      <c r="X2061" s="0" t="n">
        <v>95.236</v>
      </c>
      <c r="Y2061" s="0" t="n">
        <v>98.2569</v>
      </c>
      <c r="Z2061" s="0" t="n">
        <v>0</v>
      </c>
      <c r="AA2061" s="0" t="n">
        <v>15000000</v>
      </c>
      <c r="AB2061" s="0" t="n">
        <v>0</v>
      </c>
      <c r="AC2061" s="0" t="n">
        <v>0</v>
      </c>
      <c r="AD2061" s="0" t="s">
        <v>30773</v>
      </c>
      <c r="AE2061" s="0" t="s">
        <v>99</v>
      </c>
      <c r="AH2061" s="0" t="n">
        <v>-100</v>
      </c>
      <c r="AI2061" s="0" t="s">
        <v>2133</v>
      </c>
      <c r="AJ2061" s="0" t="s">
        <v>32112</v>
      </c>
      <c r="AK2061" s="0" t="s">
        <v>31135</v>
      </c>
      <c r="AL2061" s="0" t="s">
        <v>2112</v>
      </c>
    </row>
    <row r="2062" customFormat="false" ht="15" hidden="false" customHeight="false" outlineLevel="0" collapsed="false">
      <c r="A2062" s="0" t="s">
        <v>36777</v>
      </c>
      <c r="B2062" s="0" t="s">
        <v>36778</v>
      </c>
      <c r="C2062" s="0" t="s">
        <v>36779</v>
      </c>
      <c r="D2062" s="0" t="s">
        <v>36779</v>
      </c>
      <c r="E2062" s="0" t="s">
        <v>36780</v>
      </c>
      <c r="F2062" s="0" t="s">
        <v>498</v>
      </c>
      <c r="G2062" s="0" t="n">
        <v>1</v>
      </c>
      <c r="H2062" s="0" t="n">
        <v>1</v>
      </c>
      <c r="I2062" s="0" t="n">
        <v>0.01</v>
      </c>
      <c r="J2062" s="0" t="n">
        <v>1000</v>
      </c>
      <c r="K2062" s="0" t="n">
        <v>0</v>
      </c>
      <c r="L2062" s="0" t="n">
        <v>0</v>
      </c>
      <c r="M2062" s="0" t="n">
        <v>101.31</v>
      </c>
      <c r="N2062" s="0" t="n">
        <v>101.31</v>
      </c>
      <c r="O2062" s="0" t="n">
        <v>101.31</v>
      </c>
      <c r="P2062" s="0" t="n">
        <v>0</v>
      </c>
      <c r="Q2062" s="0" t="n">
        <v>0</v>
      </c>
      <c r="R2062" s="0" t="n">
        <v>0</v>
      </c>
      <c r="S2062" s="0" t="n">
        <v>0</v>
      </c>
      <c r="T2062" s="0" t="n">
        <v>0</v>
      </c>
      <c r="U2062" s="0" t="n">
        <v>0</v>
      </c>
      <c r="V2062" s="0" t="n">
        <v>0</v>
      </c>
      <c r="W2062" s="0" t="n">
        <v>0</v>
      </c>
      <c r="X2062" s="0" t="n">
        <v>105.5</v>
      </c>
      <c r="Y2062" s="0" t="n">
        <v>0</v>
      </c>
      <c r="Z2062" s="0" t="n">
        <v>0</v>
      </c>
      <c r="AA2062" s="0" t="n">
        <v>300000000</v>
      </c>
      <c r="AB2062" s="0" t="n">
        <v>0</v>
      </c>
      <c r="AC2062" s="0" t="n">
        <v>0</v>
      </c>
      <c r="AD2062" s="0" t="s">
        <v>99</v>
      </c>
      <c r="AE2062" s="0" t="s">
        <v>99</v>
      </c>
      <c r="AH2062" s="0" t="n">
        <v>800</v>
      </c>
      <c r="AI2062" s="0" t="s">
        <v>2133</v>
      </c>
      <c r="AJ2062" s="0" t="s">
        <v>32112</v>
      </c>
      <c r="AK2062" s="0" t="s">
        <v>31135</v>
      </c>
      <c r="AL2062" s="0" t="s">
        <v>2112</v>
      </c>
    </row>
    <row r="2063" customFormat="false" ht="15" hidden="false" customHeight="false" outlineLevel="0" collapsed="false">
      <c r="A2063" s="0" t="s">
        <v>36781</v>
      </c>
      <c r="B2063" s="0" t="s">
        <v>36782</v>
      </c>
      <c r="C2063" s="0" t="s">
        <v>24678</v>
      </c>
      <c r="D2063" s="0" t="s">
        <v>24678</v>
      </c>
      <c r="E2063" s="0" t="s">
        <v>36783</v>
      </c>
      <c r="F2063" s="0" t="s">
        <v>498</v>
      </c>
      <c r="G2063" s="0" t="n">
        <v>1</v>
      </c>
      <c r="H2063" s="0" t="n">
        <v>1</v>
      </c>
      <c r="I2063" s="0" t="n">
        <v>0.01</v>
      </c>
      <c r="J2063" s="0" t="n">
        <v>1000</v>
      </c>
      <c r="K2063" s="0" t="n">
        <v>0.26</v>
      </c>
      <c r="L2063" s="0" t="n">
        <v>89.92</v>
      </c>
      <c r="M2063" s="0" t="n">
        <v>89.69</v>
      </c>
      <c r="N2063" s="0" t="n">
        <v>90.28</v>
      </c>
      <c r="O2063" s="0" t="n">
        <v>89.92</v>
      </c>
      <c r="P2063" s="0" t="n">
        <v>0</v>
      </c>
      <c r="Q2063" s="0" t="n">
        <v>0</v>
      </c>
      <c r="R2063" s="0" t="n">
        <v>0</v>
      </c>
      <c r="S2063" s="0" t="n">
        <v>90.01</v>
      </c>
      <c r="T2063" s="0" t="n">
        <v>91</v>
      </c>
      <c r="U2063" s="0" t="n">
        <v>89.51</v>
      </c>
      <c r="V2063" s="0" t="n">
        <v>91</v>
      </c>
      <c r="W2063" s="0" t="n">
        <v>290730</v>
      </c>
      <c r="X2063" s="0" t="n">
        <v>89.48</v>
      </c>
      <c r="Y2063" s="0" t="n">
        <v>89.97</v>
      </c>
      <c r="Z2063" s="0" t="n">
        <v>30</v>
      </c>
      <c r="AA2063" s="0" t="n">
        <v>30000000</v>
      </c>
      <c r="AB2063" s="0" t="n">
        <v>7193.6</v>
      </c>
      <c r="AC2063" s="0" t="n">
        <v>0</v>
      </c>
      <c r="AD2063" s="0" t="s">
        <v>99</v>
      </c>
      <c r="AE2063" s="0" t="s">
        <v>99</v>
      </c>
      <c r="AH2063" s="0" t="n">
        <v>-100</v>
      </c>
      <c r="AI2063" s="0" t="s">
        <v>2133</v>
      </c>
      <c r="AJ2063" s="0" t="s">
        <v>32112</v>
      </c>
      <c r="AK2063" s="0" t="s">
        <v>31135</v>
      </c>
      <c r="AL2063" s="0" t="s">
        <v>2112</v>
      </c>
    </row>
    <row r="2064" customFormat="false" ht="15" hidden="false" customHeight="false" outlineLevel="0" collapsed="false">
      <c r="A2064" s="0" t="s">
        <v>36784</v>
      </c>
      <c r="B2064" s="0" t="s">
        <v>36785</v>
      </c>
      <c r="C2064" s="0" t="s">
        <v>20312</v>
      </c>
      <c r="D2064" s="0" t="s">
        <v>20312</v>
      </c>
      <c r="E2064" s="0" t="s">
        <v>36786</v>
      </c>
      <c r="F2064" s="0" t="s">
        <v>498</v>
      </c>
      <c r="G2064" s="0" t="n">
        <v>1</v>
      </c>
      <c r="H2064" s="0" t="n">
        <v>1</v>
      </c>
      <c r="I2064" s="0" t="n">
        <v>0.01</v>
      </c>
      <c r="J2064" s="0" t="n">
        <v>1000</v>
      </c>
      <c r="K2064" s="0" t="n">
        <v>0.14</v>
      </c>
      <c r="L2064" s="0" t="n">
        <v>97.49</v>
      </c>
      <c r="M2064" s="0" t="n">
        <v>97.33</v>
      </c>
      <c r="N2064" s="0" t="n">
        <v>97.44</v>
      </c>
      <c r="O2064" s="0" t="n">
        <v>97.49</v>
      </c>
      <c r="P2064" s="0" t="n">
        <v>0</v>
      </c>
      <c r="Q2064" s="0" t="n">
        <v>0</v>
      </c>
      <c r="R2064" s="0" t="n">
        <v>0</v>
      </c>
      <c r="S2064" s="0" t="n">
        <v>97.52</v>
      </c>
      <c r="T2064" s="0" t="n">
        <v>97.32</v>
      </c>
      <c r="U2064" s="0" t="n">
        <v>97.32</v>
      </c>
      <c r="V2064" s="0" t="n">
        <v>97.65</v>
      </c>
      <c r="W2064" s="0" t="n">
        <v>898142</v>
      </c>
      <c r="X2064" s="0" t="n">
        <v>97.45</v>
      </c>
      <c r="Y2064" s="0" t="n">
        <v>97.49</v>
      </c>
      <c r="Z2064" s="0" t="n">
        <v>48</v>
      </c>
      <c r="AA2064" s="0" t="n">
        <v>50000000</v>
      </c>
      <c r="AB2064" s="0" t="n">
        <v>11698.8</v>
      </c>
      <c r="AC2064" s="0" t="n">
        <v>0</v>
      </c>
      <c r="AD2064" s="0" t="s">
        <v>99</v>
      </c>
      <c r="AE2064" s="0" t="s">
        <v>99</v>
      </c>
      <c r="AH2064" s="0" t="n">
        <v>-100</v>
      </c>
      <c r="AI2064" s="0" t="s">
        <v>2133</v>
      </c>
      <c r="AJ2064" s="0" t="s">
        <v>32112</v>
      </c>
      <c r="AK2064" s="0" t="s">
        <v>31135</v>
      </c>
      <c r="AL2064" s="0" t="s">
        <v>2112</v>
      </c>
    </row>
    <row r="2065" customFormat="false" ht="15" hidden="false" customHeight="false" outlineLevel="0" collapsed="false">
      <c r="A2065" s="0" t="s">
        <v>36787</v>
      </c>
      <c r="B2065" s="0" t="s">
        <v>36788</v>
      </c>
      <c r="C2065" s="0" t="s">
        <v>23722</v>
      </c>
      <c r="D2065" s="0" t="s">
        <v>23722</v>
      </c>
      <c r="E2065" s="0" t="s">
        <v>36789</v>
      </c>
      <c r="F2065" s="0" t="s">
        <v>498</v>
      </c>
      <c r="G2065" s="0" t="n">
        <v>1</v>
      </c>
      <c r="H2065" s="0" t="n">
        <v>1</v>
      </c>
      <c r="I2065" s="0" t="n">
        <v>0.01</v>
      </c>
      <c r="J2065" s="0" t="n">
        <v>1000</v>
      </c>
      <c r="K2065" s="0" t="n">
        <v>-1.26</v>
      </c>
      <c r="L2065" s="0" t="n">
        <v>80.12</v>
      </c>
      <c r="M2065" s="0" t="n">
        <v>81.14</v>
      </c>
      <c r="N2065" s="0" t="n">
        <v>80.28</v>
      </c>
      <c r="O2065" s="0" t="n">
        <v>80.26</v>
      </c>
      <c r="P2065" s="0" t="n">
        <v>0</v>
      </c>
      <c r="Q2065" s="0" t="n">
        <v>0</v>
      </c>
      <c r="R2065" s="0" t="n">
        <v>0</v>
      </c>
      <c r="S2065" s="0" t="n">
        <v>80.73</v>
      </c>
      <c r="T2065" s="0" t="n">
        <v>79.59</v>
      </c>
      <c r="U2065" s="0" t="n">
        <v>79.59</v>
      </c>
      <c r="V2065" s="0" t="n">
        <v>81.89</v>
      </c>
      <c r="W2065" s="0" t="n">
        <v>145314</v>
      </c>
      <c r="X2065" s="0" t="n">
        <v>80.06</v>
      </c>
      <c r="Y2065" s="0" t="n">
        <v>80.42</v>
      </c>
      <c r="Z2065" s="0" t="n">
        <v>47</v>
      </c>
      <c r="AA2065" s="0" t="n">
        <v>20000000</v>
      </c>
      <c r="AB2065" s="0" t="n">
        <v>2403.6</v>
      </c>
      <c r="AC2065" s="0" t="n">
        <v>0</v>
      </c>
      <c r="AD2065" s="0" t="s">
        <v>99</v>
      </c>
      <c r="AE2065" s="0" t="s">
        <v>99</v>
      </c>
      <c r="AH2065" s="0" t="n">
        <v>-100</v>
      </c>
      <c r="AI2065" s="0" t="s">
        <v>2133</v>
      </c>
      <c r="AJ2065" s="0" t="s">
        <v>32112</v>
      </c>
      <c r="AK2065" s="0" t="s">
        <v>31135</v>
      </c>
      <c r="AL2065" s="0" t="s">
        <v>2112</v>
      </c>
    </row>
    <row r="2066" customFormat="false" ht="15" hidden="false" customHeight="false" outlineLevel="0" collapsed="false">
      <c r="A2066" s="0" t="s">
        <v>36790</v>
      </c>
      <c r="B2066" s="0" t="s">
        <v>36791</v>
      </c>
      <c r="C2066" s="0" t="s">
        <v>36792</v>
      </c>
      <c r="D2066" s="0" t="s">
        <v>36792</v>
      </c>
      <c r="E2066" s="0" t="s">
        <v>36793</v>
      </c>
      <c r="F2066" s="0" t="s">
        <v>498</v>
      </c>
      <c r="G2066" s="0" t="n">
        <v>1</v>
      </c>
      <c r="H2066" s="0" t="n">
        <v>1</v>
      </c>
      <c r="I2066" s="0" t="n">
        <v>0.01</v>
      </c>
      <c r="J2066" s="0" t="n">
        <v>1000</v>
      </c>
      <c r="K2066" s="0" t="n">
        <v>0.87</v>
      </c>
      <c r="L2066" s="0" t="n">
        <v>81.26</v>
      </c>
      <c r="M2066" s="0" t="n">
        <v>80.56</v>
      </c>
      <c r="N2066" s="0" t="n">
        <v>79.73</v>
      </c>
      <c r="O2066" s="0" t="n">
        <v>81.26</v>
      </c>
      <c r="P2066" s="0" t="n">
        <v>0</v>
      </c>
      <c r="Q2066" s="0" t="n">
        <v>0</v>
      </c>
      <c r="R2066" s="0" t="n">
        <v>0</v>
      </c>
      <c r="S2066" s="0" t="n">
        <v>74.26</v>
      </c>
      <c r="T2066" s="0" t="n">
        <v>80.56</v>
      </c>
      <c r="U2066" s="0" t="n">
        <v>73.69</v>
      </c>
      <c r="V2066" s="0" t="n">
        <v>81.26</v>
      </c>
      <c r="W2066" s="0" t="n">
        <v>68317</v>
      </c>
      <c r="X2066" s="0" t="n">
        <v>73.72</v>
      </c>
      <c r="Y2066" s="0" t="n">
        <v>81.26</v>
      </c>
      <c r="Z2066" s="0" t="n">
        <v>8</v>
      </c>
      <c r="AA2066" s="0" t="n">
        <v>10000000</v>
      </c>
      <c r="AB2066" s="0" t="n">
        <v>812.6</v>
      </c>
      <c r="AC2066" s="0" t="n">
        <v>0</v>
      </c>
      <c r="AD2066" s="0" t="s">
        <v>99</v>
      </c>
      <c r="AE2066" s="0" t="s">
        <v>99</v>
      </c>
      <c r="AH2066" s="0" t="n">
        <v>-100</v>
      </c>
      <c r="AI2066" s="0" t="s">
        <v>2133</v>
      </c>
      <c r="AJ2066" s="0" t="s">
        <v>32112</v>
      </c>
      <c r="AK2066" s="0" t="s">
        <v>31135</v>
      </c>
      <c r="AL2066" s="0" t="s">
        <v>2112</v>
      </c>
    </row>
    <row r="2067" customFormat="false" ht="15" hidden="false" customHeight="false" outlineLevel="0" collapsed="false">
      <c r="A2067" s="0" t="s">
        <v>36794</v>
      </c>
      <c r="B2067" s="0" t="s">
        <v>36795</v>
      </c>
      <c r="C2067" s="0" t="s">
        <v>36796</v>
      </c>
      <c r="D2067" s="0" t="s">
        <v>36796</v>
      </c>
      <c r="E2067" s="0" t="s">
        <v>36797</v>
      </c>
      <c r="F2067" s="0" t="s">
        <v>498</v>
      </c>
      <c r="G2067" s="0" t="n">
        <v>1</v>
      </c>
      <c r="H2067" s="0" t="n">
        <v>1</v>
      </c>
      <c r="I2067" s="0" t="n">
        <v>0.01</v>
      </c>
      <c r="J2067" s="0" t="n">
        <v>1000</v>
      </c>
      <c r="K2067" s="0" t="n">
        <v>0</v>
      </c>
      <c r="L2067" s="0" t="n">
        <v>0</v>
      </c>
      <c r="M2067" s="0" t="n">
        <v>0</v>
      </c>
      <c r="N2067" s="0" t="n">
        <v>0</v>
      </c>
      <c r="O2067" s="0" t="n">
        <v>0</v>
      </c>
      <c r="P2067" s="0" t="n">
        <v>0</v>
      </c>
      <c r="Q2067" s="0" t="n">
        <v>0</v>
      </c>
      <c r="R2067" s="0" t="n">
        <v>0</v>
      </c>
      <c r="S2067" s="0" t="n">
        <v>0</v>
      </c>
      <c r="T2067" s="0" t="n">
        <v>0</v>
      </c>
      <c r="U2067" s="0" t="n">
        <v>0</v>
      </c>
      <c r="V2067" s="0" t="n">
        <v>0</v>
      </c>
      <c r="W2067" s="0" t="n">
        <v>0</v>
      </c>
      <c r="X2067" s="0" t="n">
        <v>0</v>
      </c>
      <c r="Y2067" s="0" t="n">
        <v>0</v>
      </c>
      <c r="Z2067" s="0" t="n">
        <v>0</v>
      </c>
      <c r="AA2067" s="0" t="n">
        <v>20000000</v>
      </c>
      <c r="AB2067" s="0" t="n">
        <v>0</v>
      </c>
      <c r="AC2067" s="0" t="n">
        <v>0</v>
      </c>
      <c r="AD2067" s="0" t="s">
        <v>99</v>
      </c>
      <c r="AE2067" s="0" t="s">
        <v>99</v>
      </c>
      <c r="AH2067" s="0" t="n">
        <v>-100</v>
      </c>
      <c r="AI2067" s="0" t="s">
        <v>2133</v>
      </c>
      <c r="AJ2067" s="0" t="s">
        <v>32112</v>
      </c>
      <c r="AK2067" s="0" t="s">
        <v>31135</v>
      </c>
      <c r="AL2067" s="0" t="s">
        <v>2112</v>
      </c>
    </row>
    <row r="2068" customFormat="false" ht="15" hidden="false" customHeight="false" outlineLevel="0" collapsed="false">
      <c r="A2068" s="0" t="s">
        <v>36798</v>
      </c>
      <c r="B2068" s="0" t="s">
        <v>36799</v>
      </c>
      <c r="C2068" s="0" t="s">
        <v>21248</v>
      </c>
      <c r="D2068" s="0" t="s">
        <v>21248</v>
      </c>
      <c r="E2068" s="0" t="s">
        <v>36800</v>
      </c>
      <c r="F2068" s="0" t="s">
        <v>498</v>
      </c>
      <c r="G2068" s="0" t="n">
        <v>1</v>
      </c>
      <c r="H2068" s="0" t="n">
        <v>1</v>
      </c>
      <c r="I2068" s="0" t="n">
        <v>0.01</v>
      </c>
      <c r="J2068" s="0" t="n">
        <v>1000</v>
      </c>
      <c r="K2068" s="0" t="n">
        <v>1.03</v>
      </c>
      <c r="L2068" s="0" t="n">
        <v>88.13</v>
      </c>
      <c r="M2068" s="0" t="n">
        <v>87.22</v>
      </c>
      <c r="N2068" s="0" t="n">
        <v>84.22</v>
      </c>
      <c r="O2068" s="0" t="n">
        <v>88.13</v>
      </c>
      <c r="P2068" s="0" t="n">
        <v>0</v>
      </c>
      <c r="Q2068" s="0" t="n">
        <v>0</v>
      </c>
      <c r="R2068" s="0" t="n">
        <v>0</v>
      </c>
      <c r="S2068" s="0" t="n">
        <v>87.74</v>
      </c>
      <c r="T2068" s="0" t="n">
        <v>85.57</v>
      </c>
      <c r="U2068" s="0" t="n">
        <v>85.57</v>
      </c>
      <c r="V2068" s="0" t="n">
        <v>88.13</v>
      </c>
      <c r="W2068" s="0" t="n">
        <v>7019</v>
      </c>
      <c r="X2068" s="0" t="n">
        <v>88.12</v>
      </c>
      <c r="Y2068" s="0" t="n">
        <v>88.61</v>
      </c>
      <c r="Z2068" s="0" t="n">
        <v>6</v>
      </c>
      <c r="AA2068" s="0" t="n">
        <v>25000000</v>
      </c>
      <c r="AB2068" s="0" t="n">
        <v>881.3</v>
      </c>
      <c r="AC2068" s="0" t="n">
        <v>0</v>
      </c>
      <c r="AD2068" s="0" t="s">
        <v>99</v>
      </c>
      <c r="AE2068" s="0" t="s">
        <v>99</v>
      </c>
      <c r="AH2068" s="0" t="n">
        <v>-100</v>
      </c>
      <c r="AI2068" s="0" t="s">
        <v>2133</v>
      </c>
      <c r="AJ2068" s="0" t="s">
        <v>32112</v>
      </c>
      <c r="AK2068" s="0" t="s">
        <v>31135</v>
      </c>
      <c r="AL2068" s="0" t="s">
        <v>2112</v>
      </c>
    </row>
    <row r="2069" customFormat="false" ht="15" hidden="false" customHeight="false" outlineLevel="0" collapsed="false">
      <c r="A2069" s="0" t="s">
        <v>36801</v>
      </c>
      <c r="B2069" s="0" t="s">
        <v>36802</v>
      </c>
      <c r="C2069" s="0" t="s">
        <v>36803</v>
      </c>
      <c r="D2069" s="0" t="s">
        <v>36803</v>
      </c>
      <c r="E2069" s="0" t="s">
        <v>36804</v>
      </c>
      <c r="F2069" s="0" t="s">
        <v>498</v>
      </c>
      <c r="G2069" s="0" t="n">
        <v>1</v>
      </c>
      <c r="H2069" s="0" t="n">
        <v>1</v>
      </c>
      <c r="I2069" s="0" t="n">
        <v>0.01</v>
      </c>
      <c r="J2069" s="0" t="n">
        <v>1000</v>
      </c>
      <c r="K2069" s="0" t="n">
        <v>-0.65</v>
      </c>
      <c r="L2069" s="0" t="n">
        <v>83.09</v>
      </c>
      <c r="M2069" s="0" t="n">
        <v>83.63</v>
      </c>
      <c r="N2069" s="0" t="n">
        <v>81.78</v>
      </c>
      <c r="O2069" s="0" t="n">
        <v>83.09</v>
      </c>
      <c r="P2069" s="0" t="n">
        <v>0</v>
      </c>
      <c r="Q2069" s="0" t="n">
        <v>0</v>
      </c>
      <c r="R2069" s="0" t="n">
        <v>0</v>
      </c>
      <c r="S2069" s="0" t="n">
        <v>80.52</v>
      </c>
      <c r="T2069" s="0" t="n">
        <v>83.55</v>
      </c>
      <c r="U2069" s="0" t="n">
        <v>79.77</v>
      </c>
      <c r="V2069" s="0" t="n">
        <v>83.55</v>
      </c>
      <c r="W2069" s="0" t="n">
        <v>33015</v>
      </c>
      <c r="X2069" s="0" t="n">
        <v>81.76</v>
      </c>
      <c r="Y2069" s="0" t="n">
        <v>83.06</v>
      </c>
      <c r="Z2069" s="0" t="n">
        <v>9</v>
      </c>
      <c r="AA2069" s="0" t="n">
        <v>25000000</v>
      </c>
      <c r="AB2069" s="0" t="n">
        <v>1661.8</v>
      </c>
      <c r="AC2069" s="0" t="n">
        <v>0</v>
      </c>
      <c r="AD2069" s="0" t="s">
        <v>99</v>
      </c>
      <c r="AE2069" s="0" t="s">
        <v>99</v>
      </c>
      <c r="AH2069" s="0" t="n">
        <v>-100</v>
      </c>
      <c r="AI2069" s="0" t="s">
        <v>2133</v>
      </c>
      <c r="AJ2069" s="0" t="s">
        <v>32112</v>
      </c>
      <c r="AK2069" s="0" t="s">
        <v>31135</v>
      </c>
      <c r="AL2069" s="0" t="s">
        <v>2112</v>
      </c>
    </row>
    <row r="2070" customFormat="false" ht="15" hidden="false" customHeight="false" outlineLevel="0" collapsed="false">
      <c r="A2070" s="0" t="s">
        <v>36805</v>
      </c>
      <c r="B2070" s="0" t="s">
        <v>36806</v>
      </c>
      <c r="C2070" s="0" t="s">
        <v>36807</v>
      </c>
      <c r="D2070" s="0" t="s">
        <v>36807</v>
      </c>
      <c r="E2070" s="0" t="s">
        <v>36808</v>
      </c>
      <c r="F2070" s="0" t="s">
        <v>498</v>
      </c>
      <c r="G2070" s="0" t="n">
        <v>3</v>
      </c>
      <c r="H2070" s="0" t="n">
        <v>1</v>
      </c>
      <c r="I2070" s="0" t="n">
        <v>0.01</v>
      </c>
      <c r="J2070" s="0" t="n">
        <v>1000</v>
      </c>
      <c r="K2070" s="0" t="n">
        <v>0</v>
      </c>
      <c r="L2070" s="0" t="n">
        <v>0</v>
      </c>
      <c r="M2070" s="0" t="n">
        <v>102.03</v>
      </c>
      <c r="N2070" s="0" t="n">
        <v>102.03</v>
      </c>
      <c r="O2070" s="0" t="n">
        <v>102.03</v>
      </c>
      <c r="P2070" s="0" t="n">
        <v>0</v>
      </c>
      <c r="Q2070" s="0" t="n">
        <v>0</v>
      </c>
      <c r="R2070" s="0" t="n">
        <v>0</v>
      </c>
      <c r="S2070" s="0" t="n">
        <v>0</v>
      </c>
      <c r="T2070" s="0" t="n">
        <v>0</v>
      </c>
      <c r="U2070" s="0" t="n">
        <v>0</v>
      </c>
      <c r="V2070" s="0" t="n">
        <v>0</v>
      </c>
      <c r="W2070" s="0" t="n">
        <v>0</v>
      </c>
      <c r="X2070" s="0" t="n">
        <v>105.5</v>
      </c>
      <c r="Y2070" s="0" t="n">
        <v>0</v>
      </c>
      <c r="Z2070" s="0" t="n">
        <v>0</v>
      </c>
      <c r="AA2070" s="0" t="n">
        <v>400000000</v>
      </c>
      <c r="AB2070" s="0" t="n">
        <v>0</v>
      </c>
      <c r="AC2070" s="0" t="n">
        <v>0</v>
      </c>
      <c r="AD2070" s="0" t="s">
        <v>99</v>
      </c>
      <c r="AE2070" s="0" t="s">
        <v>99</v>
      </c>
      <c r="AH2070" s="0" t="n">
        <v>800</v>
      </c>
      <c r="AI2070" s="0" t="s">
        <v>2133</v>
      </c>
      <c r="AJ2070" s="0" t="s">
        <v>32112</v>
      </c>
      <c r="AK2070" s="0" t="s">
        <v>31135</v>
      </c>
      <c r="AL2070" s="0" t="s">
        <v>2112</v>
      </c>
    </row>
    <row r="2071" customFormat="false" ht="15" hidden="false" customHeight="false" outlineLevel="0" collapsed="false">
      <c r="A2071" s="0" t="s">
        <v>36809</v>
      </c>
      <c r="B2071" s="0" t="s">
        <v>36810</v>
      </c>
      <c r="C2071" s="0" t="s">
        <v>36811</v>
      </c>
      <c r="D2071" s="0" t="s">
        <v>36811</v>
      </c>
      <c r="E2071" s="0" t="s">
        <v>36812</v>
      </c>
      <c r="F2071" s="0" t="s">
        <v>498</v>
      </c>
      <c r="G2071" s="0" t="n">
        <v>3</v>
      </c>
      <c r="H2071" s="0" t="n">
        <v>1</v>
      </c>
      <c r="I2071" s="0" t="n">
        <v>0.01</v>
      </c>
      <c r="J2071" s="0" t="n">
        <v>1000</v>
      </c>
      <c r="K2071" s="0" t="n">
        <v>0</v>
      </c>
      <c r="L2071" s="0" t="n">
        <v>0</v>
      </c>
      <c r="M2071" s="0" t="n">
        <v>102.03</v>
      </c>
      <c r="N2071" s="0" t="n">
        <v>102.03</v>
      </c>
      <c r="O2071" s="0" t="n">
        <v>102.03</v>
      </c>
      <c r="P2071" s="0" t="n">
        <v>0</v>
      </c>
      <c r="Q2071" s="0" t="n">
        <v>0</v>
      </c>
      <c r="R2071" s="0" t="n">
        <v>0</v>
      </c>
      <c r="S2071" s="0" t="n">
        <v>0</v>
      </c>
      <c r="T2071" s="0" t="n">
        <v>0</v>
      </c>
      <c r="U2071" s="0" t="n">
        <v>0</v>
      </c>
      <c r="V2071" s="0" t="n">
        <v>0</v>
      </c>
      <c r="W2071" s="0" t="n">
        <v>0</v>
      </c>
      <c r="X2071" s="0" t="n">
        <v>105.5</v>
      </c>
      <c r="Y2071" s="0" t="n">
        <v>0</v>
      </c>
      <c r="Z2071" s="0" t="n">
        <v>0</v>
      </c>
      <c r="AA2071" s="0" t="n">
        <v>400000000</v>
      </c>
      <c r="AB2071" s="0" t="n">
        <v>0</v>
      </c>
      <c r="AC2071" s="0" t="n">
        <v>0</v>
      </c>
      <c r="AD2071" s="0" t="s">
        <v>99</v>
      </c>
      <c r="AE2071" s="0" t="s">
        <v>99</v>
      </c>
      <c r="AH2071" s="0" t="n">
        <v>800</v>
      </c>
      <c r="AI2071" s="0" t="s">
        <v>2133</v>
      </c>
      <c r="AJ2071" s="0" t="s">
        <v>32112</v>
      </c>
      <c r="AK2071" s="0" t="s">
        <v>31135</v>
      </c>
      <c r="AL2071" s="0" t="s">
        <v>2112</v>
      </c>
    </row>
    <row r="2072" customFormat="false" ht="15" hidden="false" customHeight="false" outlineLevel="0" collapsed="false">
      <c r="A2072" s="0" t="s">
        <v>36813</v>
      </c>
      <c r="B2072" s="0" t="s">
        <v>31219</v>
      </c>
      <c r="C2072" s="0" t="s">
        <v>31220</v>
      </c>
      <c r="D2072" s="0" t="s">
        <v>31220</v>
      </c>
      <c r="E2072" s="0" t="s">
        <v>31221</v>
      </c>
      <c r="F2072" s="0" t="s">
        <v>498</v>
      </c>
      <c r="G2072" s="0" t="n">
        <v>3</v>
      </c>
      <c r="H2072" s="0" t="n">
        <v>1</v>
      </c>
      <c r="I2072" s="0" t="n">
        <v>0.0001</v>
      </c>
      <c r="J2072" s="0" t="n">
        <v>1000</v>
      </c>
      <c r="K2072" s="0" t="n">
        <v>0</v>
      </c>
      <c r="L2072" s="0" t="n">
        <v>0</v>
      </c>
      <c r="M2072" s="0" t="n">
        <v>100.01</v>
      </c>
      <c r="N2072" s="0" t="n">
        <v>0</v>
      </c>
      <c r="O2072" s="0" t="n">
        <v>100.01</v>
      </c>
      <c r="P2072" s="0" t="n">
        <v>0</v>
      </c>
      <c r="Q2072" s="0" t="n">
        <v>0</v>
      </c>
      <c r="R2072" s="0" t="n">
        <v>0</v>
      </c>
      <c r="S2072" s="0" t="n">
        <v>0</v>
      </c>
      <c r="T2072" s="0" t="n">
        <v>0</v>
      </c>
      <c r="U2072" s="0" t="n">
        <v>0</v>
      </c>
      <c r="V2072" s="0" t="n">
        <v>0</v>
      </c>
      <c r="W2072" s="0" t="n">
        <v>0</v>
      </c>
      <c r="X2072" s="0" t="n">
        <v>0</v>
      </c>
      <c r="Y2072" s="0" t="n">
        <v>0</v>
      </c>
      <c r="Z2072" s="0" t="n">
        <v>0</v>
      </c>
      <c r="AA2072" s="0" t="n">
        <v>20000000</v>
      </c>
      <c r="AB2072" s="0" t="n">
        <v>0</v>
      </c>
      <c r="AC2072" s="0" t="n">
        <v>0</v>
      </c>
      <c r="AD2072" s="0" t="s">
        <v>30773</v>
      </c>
      <c r="AE2072" s="0" t="s">
        <v>99</v>
      </c>
      <c r="AH2072" s="0" t="n">
        <v>-100</v>
      </c>
      <c r="AI2072" s="0" t="s">
        <v>2133</v>
      </c>
      <c r="AJ2072" s="0" t="s">
        <v>32112</v>
      </c>
      <c r="AK2072" s="0" t="s">
        <v>31135</v>
      </c>
      <c r="AL2072" s="0" t="s">
        <v>2112</v>
      </c>
    </row>
    <row r="2073" customFormat="false" ht="15" hidden="false" customHeight="false" outlineLevel="0" collapsed="false">
      <c r="A2073" s="0" t="s">
        <v>36814</v>
      </c>
      <c r="B2073" s="0" t="s">
        <v>31223</v>
      </c>
      <c r="C2073" s="0" t="s">
        <v>31224</v>
      </c>
      <c r="D2073" s="0" t="s">
        <v>31224</v>
      </c>
      <c r="E2073" s="0" t="s">
        <v>31225</v>
      </c>
      <c r="F2073" s="0" t="s">
        <v>498</v>
      </c>
      <c r="G2073" s="0" t="n">
        <v>3</v>
      </c>
      <c r="H2073" s="0" t="n">
        <v>1</v>
      </c>
      <c r="I2073" s="0" t="n">
        <v>0.0001</v>
      </c>
      <c r="J2073" s="0" t="n">
        <v>1000</v>
      </c>
      <c r="K2073" s="0" t="n">
        <v>0</v>
      </c>
      <c r="L2073" s="0" t="n">
        <v>0</v>
      </c>
      <c r="M2073" s="0" t="n">
        <v>100</v>
      </c>
      <c r="N2073" s="0" t="n">
        <v>100</v>
      </c>
      <c r="O2073" s="0" t="n">
        <v>100</v>
      </c>
      <c r="P2073" s="0" t="n">
        <v>0</v>
      </c>
      <c r="Q2073" s="0" t="n">
        <v>0</v>
      </c>
      <c r="R2073" s="0" t="n">
        <v>0</v>
      </c>
      <c r="S2073" s="0" t="n">
        <v>0</v>
      </c>
      <c r="T2073" s="0" t="n">
        <v>0</v>
      </c>
      <c r="U2073" s="0" t="n">
        <v>0</v>
      </c>
      <c r="V2073" s="0" t="n">
        <v>0</v>
      </c>
      <c r="W2073" s="0" t="n">
        <v>0</v>
      </c>
      <c r="X2073" s="0" t="n">
        <v>93.1675</v>
      </c>
      <c r="Y2073" s="0" t="n">
        <v>0</v>
      </c>
      <c r="Z2073" s="0" t="n">
        <v>0</v>
      </c>
      <c r="AA2073" s="0" t="n">
        <v>15000000</v>
      </c>
      <c r="AB2073" s="0" t="n">
        <v>0</v>
      </c>
      <c r="AC2073" s="0" t="n">
        <v>0</v>
      </c>
      <c r="AD2073" s="0" t="s">
        <v>30773</v>
      </c>
      <c r="AE2073" s="0" t="s">
        <v>99</v>
      </c>
      <c r="AH2073" s="0" t="n">
        <v>-100</v>
      </c>
      <c r="AI2073" s="0" t="s">
        <v>2133</v>
      </c>
      <c r="AJ2073" s="0" t="s">
        <v>32112</v>
      </c>
      <c r="AK2073" s="0" t="s">
        <v>31135</v>
      </c>
      <c r="AL2073" s="0" t="s">
        <v>2112</v>
      </c>
    </row>
    <row r="2074" customFormat="false" ht="15" hidden="false" customHeight="false" outlineLevel="0" collapsed="false">
      <c r="A2074" s="0" t="s">
        <v>36815</v>
      </c>
      <c r="B2074" s="0" t="s">
        <v>36816</v>
      </c>
      <c r="C2074" s="0" t="s">
        <v>36817</v>
      </c>
      <c r="D2074" s="0" t="s">
        <v>36817</v>
      </c>
      <c r="E2074" s="0" t="s">
        <v>36818</v>
      </c>
      <c r="F2074" s="0" t="s">
        <v>498</v>
      </c>
      <c r="G2074" s="0" t="n">
        <v>3</v>
      </c>
      <c r="H2074" s="0" t="n">
        <v>1</v>
      </c>
      <c r="I2074" s="0" t="n">
        <v>0.01</v>
      </c>
      <c r="J2074" s="0" t="n">
        <v>1000</v>
      </c>
      <c r="K2074" s="0" t="n">
        <v>0</v>
      </c>
      <c r="L2074" s="0" t="n">
        <v>0</v>
      </c>
      <c r="M2074" s="0" t="n">
        <v>92.55</v>
      </c>
      <c r="N2074" s="0" t="n">
        <v>92.55</v>
      </c>
      <c r="O2074" s="0" t="n">
        <v>92.55</v>
      </c>
      <c r="P2074" s="0" t="n">
        <v>0</v>
      </c>
      <c r="Q2074" s="0" t="n">
        <v>0</v>
      </c>
      <c r="R2074" s="0" t="n">
        <v>0</v>
      </c>
      <c r="S2074" s="0" t="n">
        <v>0</v>
      </c>
      <c r="T2074" s="0" t="n">
        <v>0</v>
      </c>
      <c r="U2074" s="0" t="n">
        <v>0</v>
      </c>
      <c r="V2074" s="0" t="n">
        <v>0</v>
      </c>
      <c r="W2074" s="0" t="n">
        <v>0</v>
      </c>
      <c r="X2074" s="0" t="n">
        <v>96.5</v>
      </c>
      <c r="Y2074" s="0" t="n">
        <v>0</v>
      </c>
      <c r="Z2074" s="0" t="n">
        <v>0</v>
      </c>
      <c r="AA2074" s="0" t="n">
        <v>684000000</v>
      </c>
      <c r="AB2074" s="0" t="n">
        <v>0</v>
      </c>
      <c r="AC2074" s="0" t="n">
        <v>0</v>
      </c>
      <c r="AD2074" s="0" t="s">
        <v>99</v>
      </c>
      <c r="AE2074" s="0" t="s">
        <v>99</v>
      </c>
      <c r="AH2074" s="0" t="n">
        <v>-100</v>
      </c>
      <c r="AI2074" s="0" t="s">
        <v>2133</v>
      </c>
      <c r="AJ2074" s="0" t="s">
        <v>32112</v>
      </c>
      <c r="AK2074" s="0" t="s">
        <v>31135</v>
      </c>
      <c r="AL2074" s="0" t="s">
        <v>2112</v>
      </c>
    </row>
    <row r="2075" customFormat="false" ht="15" hidden="false" customHeight="false" outlineLevel="0" collapsed="false">
      <c r="A2075" s="0" t="s">
        <v>36819</v>
      </c>
      <c r="B2075" s="0" t="s">
        <v>36820</v>
      </c>
      <c r="C2075" s="0" t="s">
        <v>21052</v>
      </c>
      <c r="D2075" s="0" t="s">
        <v>21052</v>
      </c>
      <c r="E2075" s="0" t="s">
        <v>36821</v>
      </c>
      <c r="F2075" s="0" t="s">
        <v>498</v>
      </c>
      <c r="G2075" s="0" t="n">
        <v>2</v>
      </c>
      <c r="H2075" s="0" t="n">
        <v>1</v>
      </c>
      <c r="I2075" s="0" t="n">
        <v>0.01</v>
      </c>
      <c r="J2075" s="0" t="n">
        <v>1000</v>
      </c>
      <c r="K2075" s="0" t="n">
        <v>-0.06</v>
      </c>
      <c r="L2075" s="0" t="n">
        <v>94.66</v>
      </c>
      <c r="M2075" s="0" t="n">
        <v>94.72</v>
      </c>
      <c r="N2075" s="0" t="n">
        <v>94.38</v>
      </c>
      <c r="O2075" s="0" t="n">
        <v>94.66</v>
      </c>
      <c r="P2075" s="0" t="n">
        <v>0</v>
      </c>
      <c r="Q2075" s="0" t="n">
        <v>0</v>
      </c>
      <c r="R2075" s="0" t="n">
        <v>0</v>
      </c>
      <c r="S2075" s="0" t="n">
        <v>94.31</v>
      </c>
      <c r="T2075" s="0" t="n">
        <v>94.72</v>
      </c>
      <c r="U2075" s="0" t="n">
        <v>93.8</v>
      </c>
      <c r="V2075" s="0" t="n">
        <v>94.98</v>
      </c>
      <c r="W2075" s="0" t="n">
        <v>6484624</v>
      </c>
      <c r="X2075" s="0" t="n">
        <v>94.62</v>
      </c>
      <c r="Y2075" s="0" t="n">
        <v>94.66</v>
      </c>
      <c r="Z2075" s="0" t="n">
        <v>224</v>
      </c>
      <c r="AA2075" s="0" t="n">
        <v>5000000</v>
      </c>
      <c r="AB2075" s="0" t="n">
        <v>946.6</v>
      </c>
      <c r="AC2075" s="0" t="n">
        <v>0</v>
      </c>
      <c r="AD2075" s="0" t="s">
        <v>99</v>
      </c>
      <c r="AE2075" s="0" t="s">
        <v>99</v>
      </c>
      <c r="AH2075" s="0" t="n">
        <v>800</v>
      </c>
      <c r="AI2075" s="0" t="s">
        <v>2133</v>
      </c>
      <c r="AJ2075" s="0" t="s">
        <v>32112</v>
      </c>
      <c r="AK2075" s="0" t="s">
        <v>31135</v>
      </c>
      <c r="AL2075" s="0" t="s">
        <v>2112</v>
      </c>
    </row>
    <row r="2076" customFormat="false" ht="15" hidden="false" customHeight="false" outlineLevel="0" collapsed="false">
      <c r="A2076" s="0" t="s">
        <v>36822</v>
      </c>
      <c r="B2076" s="0" t="s">
        <v>36823</v>
      </c>
      <c r="C2076" s="0" t="s">
        <v>25521</v>
      </c>
      <c r="D2076" s="0" t="s">
        <v>25521</v>
      </c>
      <c r="E2076" s="0" t="s">
        <v>36824</v>
      </c>
      <c r="F2076" s="0" t="s">
        <v>498</v>
      </c>
      <c r="G2076" s="0" t="n">
        <v>3</v>
      </c>
      <c r="H2076" s="0" t="n">
        <v>1</v>
      </c>
      <c r="I2076" s="0" t="n">
        <v>0.01</v>
      </c>
      <c r="J2076" s="0" t="n">
        <v>1000</v>
      </c>
      <c r="K2076" s="0" t="n">
        <v>0</v>
      </c>
      <c r="L2076" s="0" t="n">
        <v>0</v>
      </c>
      <c r="M2076" s="0" t="n">
        <v>0</v>
      </c>
      <c r="N2076" s="0" t="n">
        <v>0</v>
      </c>
      <c r="O2076" s="0" t="n">
        <v>0</v>
      </c>
      <c r="P2076" s="0" t="n">
        <v>0</v>
      </c>
      <c r="Q2076" s="0" t="n">
        <v>0</v>
      </c>
      <c r="R2076" s="0" t="n">
        <v>0</v>
      </c>
      <c r="S2076" s="0" t="n">
        <v>0</v>
      </c>
      <c r="T2076" s="0" t="n">
        <v>0</v>
      </c>
      <c r="U2076" s="0" t="n">
        <v>0</v>
      </c>
      <c r="V2076" s="0" t="n">
        <v>0</v>
      </c>
      <c r="W2076" s="0" t="n">
        <v>0</v>
      </c>
      <c r="X2076" s="0" t="n">
        <v>0</v>
      </c>
      <c r="Y2076" s="0" t="n">
        <v>0</v>
      </c>
      <c r="Z2076" s="0" t="n">
        <v>0</v>
      </c>
      <c r="AA2076" s="0" t="n">
        <v>10000000</v>
      </c>
      <c r="AB2076" s="0" t="n">
        <v>0</v>
      </c>
      <c r="AC2076" s="0" t="n">
        <v>0</v>
      </c>
      <c r="AD2076" s="0" t="s">
        <v>99</v>
      </c>
      <c r="AE2076" s="0" t="s">
        <v>99</v>
      </c>
      <c r="AH2076" s="0" t="n">
        <v>-100</v>
      </c>
      <c r="AI2076" s="0" t="s">
        <v>2133</v>
      </c>
      <c r="AJ2076" s="0" t="s">
        <v>32112</v>
      </c>
      <c r="AK2076" s="0" t="s">
        <v>31135</v>
      </c>
      <c r="AL2076" s="0" t="s">
        <v>2112</v>
      </c>
    </row>
    <row r="2077" customFormat="false" ht="15" hidden="false" customHeight="false" outlineLevel="0" collapsed="false">
      <c r="A2077" s="0" t="s">
        <v>36825</v>
      </c>
      <c r="B2077" s="0" t="s">
        <v>36826</v>
      </c>
      <c r="C2077" s="0" t="s">
        <v>22153</v>
      </c>
      <c r="D2077" s="0" t="s">
        <v>22153</v>
      </c>
      <c r="E2077" s="0" t="s">
        <v>36827</v>
      </c>
      <c r="F2077" s="0" t="s">
        <v>498</v>
      </c>
      <c r="G2077" s="0" t="n">
        <v>3</v>
      </c>
      <c r="H2077" s="0" t="n">
        <v>1</v>
      </c>
      <c r="I2077" s="0" t="n">
        <v>0.01</v>
      </c>
      <c r="J2077" s="0" t="n">
        <v>1000</v>
      </c>
      <c r="K2077" s="0" t="n">
        <v>0.03</v>
      </c>
      <c r="L2077" s="0" t="n">
        <v>95.31</v>
      </c>
      <c r="M2077" s="0" t="n">
        <v>95.28</v>
      </c>
      <c r="N2077" s="0" t="n">
        <v>95.3</v>
      </c>
      <c r="O2077" s="0" t="n">
        <v>95.34</v>
      </c>
      <c r="P2077" s="0" t="n">
        <v>0</v>
      </c>
      <c r="Q2077" s="0" t="n">
        <v>0</v>
      </c>
      <c r="R2077" s="0" t="n">
        <v>0</v>
      </c>
      <c r="S2077" s="0" t="n">
        <v>95.36</v>
      </c>
      <c r="T2077" s="0" t="n">
        <v>95.21</v>
      </c>
      <c r="U2077" s="0" t="n">
        <v>95.21</v>
      </c>
      <c r="V2077" s="0" t="n">
        <v>95.43</v>
      </c>
      <c r="W2077" s="0" t="n">
        <v>4173116</v>
      </c>
      <c r="X2077" s="0" t="n">
        <v>95.3</v>
      </c>
      <c r="Y2077" s="0" t="n">
        <v>95.31</v>
      </c>
      <c r="Z2077" s="0" t="n">
        <v>149</v>
      </c>
      <c r="AA2077" s="0" t="n">
        <v>10000000</v>
      </c>
      <c r="AB2077" s="0" t="n">
        <v>3812.4</v>
      </c>
      <c r="AC2077" s="0" t="n">
        <v>0</v>
      </c>
      <c r="AD2077" s="0" t="s">
        <v>99</v>
      </c>
      <c r="AE2077" s="0" t="s">
        <v>99</v>
      </c>
      <c r="AH2077" s="0" t="n">
        <v>8</v>
      </c>
      <c r="AI2077" s="0" t="s">
        <v>2133</v>
      </c>
      <c r="AJ2077" s="0" t="s">
        <v>32112</v>
      </c>
      <c r="AK2077" s="0" t="s">
        <v>31135</v>
      </c>
      <c r="AL2077" s="0" t="s">
        <v>2112</v>
      </c>
    </row>
    <row r="2078" customFormat="false" ht="15" hidden="false" customHeight="false" outlineLevel="0" collapsed="false">
      <c r="A2078" s="0" t="s">
        <v>36828</v>
      </c>
      <c r="B2078" s="0" t="s">
        <v>36829</v>
      </c>
      <c r="C2078" s="0" t="s">
        <v>36830</v>
      </c>
      <c r="D2078" s="0" t="s">
        <v>36830</v>
      </c>
      <c r="E2078" s="0" t="s">
        <v>36831</v>
      </c>
      <c r="F2078" s="0" t="s">
        <v>498</v>
      </c>
      <c r="G2078" s="0" t="n">
        <v>3</v>
      </c>
      <c r="H2078" s="0" t="n">
        <v>1</v>
      </c>
      <c r="I2078" s="0" t="n">
        <v>0.01</v>
      </c>
      <c r="J2078" s="0" t="n">
        <v>1000</v>
      </c>
      <c r="K2078" s="0" t="n">
        <v>0</v>
      </c>
      <c r="L2078" s="0" t="n">
        <v>0</v>
      </c>
      <c r="M2078" s="0" t="n">
        <v>0</v>
      </c>
      <c r="N2078" s="0" t="n">
        <v>0</v>
      </c>
      <c r="O2078" s="0" t="n">
        <v>0</v>
      </c>
      <c r="P2078" s="0" t="n">
        <v>0</v>
      </c>
      <c r="Q2078" s="0" t="n">
        <v>0</v>
      </c>
      <c r="R2078" s="0" t="n">
        <v>0</v>
      </c>
      <c r="S2078" s="0" t="n">
        <v>0</v>
      </c>
      <c r="T2078" s="0" t="n">
        <v>0</v>
      </c>
      <c r="U2078" s="0" t="n">
        <v>0</v>
      </c>
      <c r="V2078" s="0" t="n">
        <v>0</v>
      </c>
      <c r="W2078" s="0" t="n">
        <v>0</v>
      </c>
      <c r="X2078" s="0" t="n">
        <v>87</v>
      </c>
      <c r="Y2078" s="0" t="n">
        <v>0</v>
      </c>
      <c r="Z2078" s="0" t="n">
        <v>0</v>
      </c>
      <c r="AA2078" s="0" t="n">
        <v>5000000</v>
      </c>
      <c r="AB2078" s="0" t="n">
        <v>0</v>
      </c>
      <c r="AC2078" s="0" t="n">
        <v>0</v>
      </c>
      <c r="AD2078" s="0" t="s">
        <v>99</v>
      </c>
      <c r="AE2078" s="0" t="s">
        <v>99</v>
      </c>
      <c r="AH2078" s="0" t="n">
        <v>-100</v>
      </c>
      <c r="AI2078" s="0" t="s">
        <v>2133</v>
      </c>
      <c r="AJ2078" s="0" t="s">
        <v>32112</v>
      </c>
      <c r="AK2078" s="0" t="s">
        <v>31135</v>
      </c>
      <c r="AL2078" s="0" t="s">
        <v>2112</v>
      </c>
    </row>
    <row r="2079" customFormat="false" ht="15" hidden="false" customHeight="false" outlineLevel="0" collapsed="false">
      <c r="A2079" s="0" t="s">
        <v>36832</v>
      </c>
      <c r="B2079" s="0" t="s">
        <v>36833</v>
      </c>
      <c r="C2079" s="0" t="s">
        <v>23814</v>
      </c>
      <c r="D2079" s="0" t="s">
        <v>23814</v>
      </c>
      <c r="E2079" s="0" t="s">
        <v>36834</v>
      </c>
      <c r="F2079" s="0" t="s">
        <v>498</v>
      </c>
      <c r="G2079" s="0" t="n">
        <v>2</v>
      </c>
      <c r="H2079" s="0" t="n">
        <v>1</v>
      </c>
      <c r="I2079" s="0" t="n">
        <v>0.01</v>
      </c>
      <c r="J2079" s="0" t="n">
        <v>1000</v>
      </c>
      <c r="K2079" s="0" t="n">
        <v>0.1</v>
      </c>
      <c r="L2079" s="0" t="n">
        <v>98.09</v>
      </c>
      <c r="M2079" s="0" t="n">
        <v>97.99</v>
      </c>
      <c r="N2079" s="0" t="n">
        <v>97.72</v>
      </c>
      <c r="O2079" s="0" t="n">
        <v>98.12</v>
      </c>
      <c r="P2079" s="0" t="n">
        <v>0</v>
      </c>
      <c r="Q2079" s="0" t="n">
        <v>0</v>
      </c>
      <c r="R2079" s="0" t="n">
        <v>0</v>
      </c>
      <c r="S2079" s="0" t="n">
        <v>98.12</v>
      </c>
      <c r="T2079" s="0" t="n">
        <v>98.27</v>
      </c>
      <c r="U2079" s="0" t="n">
        <v>97.2</v>
      </c>
      <c r="V2079" s="0" t="n">
        <v>98.27</v>
      </c>
      <c r="W2079" s="0" t="n">
        <v>4275294</v>
      </c>
      <c r="X2079" s="0" t="n">
        <v>98.09</v>
      </c>
      <c r="Y2079" s="0" t="n">
        <v>98.11</v>
      </c>
      <c r="Z2079" s="0" t="n">
        <v>176</v>
      </c>
      <c r="AA2079" s="0" t="n">
        <v>65000000</v>
      </c>
      <c r="AB2079" s="0" t="n">
        <v>980.9</v>
      </c>
      <c r="AC2079" s="0" t="n">
        <v>0</v>
      </c>
      <c r="AD2079" s="0" t="s">
        <v>99</v>
      </c>
      <c r="AE2079" s="0" t="s">
        <v>99</v>
      </c>
      <c r="AH2079" s="0" t="n">
        <v>8</v>
      </c>
      <c r="AI2079" s="0" t="s">
        <v>2133</v>
      </c>
      <c r="AJ2079" s="0" t="s">
        <v>32112</v>
      </c>
      <c r="AK2079" s="0" t="s">
        <v>31135</v>
      </c>
      <c r="AL2079" s="0" t="s">
        <v>2112</v>
      </c>
    </row>
    <row r="2080" customFormat="false" ht="15" hidden="false" customHeight="false" outlineLevel="0" collapsed="false">
      <c r="A2080" s="0" t="s">
        <v>36835</v>
      </c>
      <c r="B2080" s="0" t="s">
        <v>36836</v>
      </c>
      <c r="C2080" s="0" t="s">
        <v>20739</v>
      </c>
      <c r="D2080" s="0" t="s">
        <v>20739</v>
      </c>
      <c r="E2080" s="0" t="s">
        <v>36837</v>
      </c>
      <c r="F2080" s="0" t="s">
        <v>498</v>
      </c>
      <c r="G2080" s="0" t="n">
        <v>2</v>
      </c>
      <c r="H2080" s="0" t="n">
        <v>1</v>
      </c>
      <c r="I2080" s="0" t="n">
        <v>0.01</v>
      </c>
      <c r="J2080" s="0" t="n">
        <v>1000</v>
      </c>
      <c r="K2080" s="0" t="n">
        <v>0.01</v>
      </c>
      <c r="L2080" s="0" t="n">
        <v>99.46</v>
      </c>
      <c r="M2080" s="0" t="n">
        <v>99.45</v>
      </c>
      <c r="N2080" s="0" t="n">
        <v>99.45</v>
      </c>
      <c r="O2080" s="0" t="n">
        <v>99.47</v>
      </c>
      <c r="P2080" s="0" t="n">
        <v>0</v>
      </c>
      <c r="Q2080" s="0" t="n">
        <v>0</v>
      </c>
      <c r="R2080" s="0" t="n">
        <v>0</v>
      </c>
      <c r="S2080" s="0" t="n">
        <v>99.44</v>
      </c>
      <c r="T2080" s="0" t="n">
        <v>99.89</v>
      </c>
      <c r="U2080" s="0" t="n">
        <v>98.83</v>
      </c>
      <c r="V2080" s="0" t="n">
        <v>99.9</v>
      </c>
      <c r="W2080" s="0" t="n">
        <v>1699379</v>
      </c>
      <c r="X2080" s="0" t="n">
        <v>99.16</v>
      </c>
      <c r="Y2080" s="0" t="n">
        <v>99.47</v>
      </c>
      <c r="Z2080" s="0" t="n">
        <v>116</v>
      </c>
      <c r="AA2080" s="0" t="n">
        <v>23000000</v>
      </c>
      <c r="AB2080" s="0" t="n">
        <v>994.6</v>
      </c>
      <c r="AC2080" s="0" t="n">
        <v>0</v>
      </c>
      <c r="AD2080" s="0" t="s">
        <v>99</v>
      </c>
      <c r="AE2080" s="0" t="s">
        <v>99</v>
      </c>
      <c r="AH2080" s="0" t="n">
        <v>8</v>
      </c>
      <c r="AI2080" s="0" t="s">
        <v>2133</v>
      </c>
      <c r="AJ2080" s="0" t="s">
        <v>32112</v>
      </c>
      <c r="AK2080" s="0" t="s">
        <v>31135</v>
      </c>
      <c r="AL2080" s="0" t="s">
        <v>2112</v>
      </c>
    </row>
    <row r="2081" customFormat="false" ht="15" hidden="false" customHeight="false" outlineLevel="0" collapsed="false">
      <c r="A2081" s="0" t="s">
        <v>36838</v>
      </c>
      <c r="B2081" s="0" t="s">
        <v>36839</v>
      </c>
      <c r="C2081" s="0" t="s">
        <v>36840</v>
      </c>
      <c r="D2081" s="0" t="s">
        <v>36840</v>
      </c>
      <c r="E2081" s="0" t="s">
        <v>36841</v>
      </c>
      <c r="F2081" s="0" t="s">
        <v>498</v>
      </c>
      <c r="G2081" s="0" t="n">
        <v>2</v>
      </c>
      <c r="H2081" s="0" t="n">
        <v>1</v>
      </c>
      <c r="I2081" s="0" t="n">
        <v>0.01</v>
      </c>
      <c r="J2081" s="0" t="n">
        <v>1000</v>
      </c>
      <c r="K2081" s="0" t="n">
        <v>-3.71</v>
      </c>
      <c r="L2081" s="0" t="n">
        <v>96</v>
      </c>
      <c r="M2081" s="0" t="n">
        <v>99.7</v>
      </c>
      <c r="N2081" s="0" t="n">
        <v>95.44</v>
      </c>
      <c r="O2081" s="0" t="n">
        <v>96.15</v>
      </c>
      <c r="P2081" s="0" t="n">
        <v>0</v>
      </c>
      <c r="Q2081" s="0" t="n">
        <v>0</v>
      </c>
      <c r="R2081" s="0" t="n">
        <v>0</v>
      </c>
      <c r="S2081" s="0" t="n">
        <v>96.47</v>
      </c>
      <c r="T2081" s="0" t="n">
        <v>97</v>
      </c>
      <c r="U2081" s="0" t="n">
        <v>96</v>
      </c>
      <c r="V2081" s="0" t="n">
        <v>97</v>
      </c>
      <c r="W2081" s="0" t="n">
        <v>23153</v>
      </c>
      <c r="X2081" s="0" t="n">
        <v>95.91</v>
      </c>
      <c r="Y2081" s="0" t="n">
        <v>96.4</v>
      </c>
      <c r="Z2081" s="0" t="n">
        <v>15</v>
      </c>
      <c r="AA2081" s="0" t="n">
        <v>10000000</v>
      </c>
      <c r="AB2081" s="0" t="n">
        <v>960</v>
      </c>
      <c r="AC2081" s="0" t="n">
        <v>0</v>
      </c>
      <c r="AD2081" s="0" t="s">
        <v>99</v>
      </c>
      <c r="AE2081" s="0" t="s">
        <v>99</v>
      </c>
      <c r="AH2081" s="0" t="n">
        <v>-100</v>
      </c>
      <c r="AI2081" s="0" t="s">
        <v>2133</v>
      </c>
      <c r="AJ2081" s="0" t="s">
        <v>32112</v>
      </c>
      <c r="AK2081" s="0" t="s">
        <v>31135</v>
      </c>
      <c r="AL2081" s="0" t="s">
        <v>2112</v>
      </c>
    </row>
    <row r="2082" customFormat="false" ht="15" hidden="false" customHeight="false" outlineLevel="0" collapsed="false">
      <c r="A2082" s="0" t="s">
        <v>36842</v>
      </c>
      <c r="B2082" s="0" t="s">
        <v>36843</v>
      </c>
      <c r="C2082" s="0" t="s">
        <v>19067</v>
      </c>
      <c r="D2082" s="0" t="s">
        <v>19067</v>
      </c>
      <c r="E2082" s="0" t="s">
        <v>36844</v>
      </c>
      <c r="F2082" s="0" t="s">
        <v>498</v>
      </c>
      <c r="G2082" s="0" t="n">
        <v>3</v>
      </c>
      <c r="H2082" s="0" t="n">
        <v>1</v>
      </c>
      <c r="I2082" s="0" t="n">
        <v>0.01</v>
      </c>
      <c r="J2082" s="0" t="n">
        <v>1000</v>
      </c>
      <c r="K2082" s="0" t="n">
        <v>0.66</v>
      </c>
      <c r="L2082" s="0" t="n">
        <v>92.92</v>
      </c>
      <c r="M2082" s="0" t="n">
        <v>92.31</v>
      </c>
      <c r="N2082" s="0" t="n">
        <v>92.3</v>
      </c>
      <c r="O2082" s="0" t="n">
        <v>92.92</v>
      </c>
      <c r="P2082" s="0" t="n">
        <v>0</v>
      </c>
      <c r="Q2082" s="0" t="n">
        <v>0</v>
      </c>
      <c r="R2082" s="0" t="n">
        <v>0</v>
      </c>
      <c r="S2082" s="0" t="n">
        <v>92.29</v>
      </c>
      <c r="T2082" s="0" t="n">
        <v>92.2</v>
      </c>
      <c r="U2082" s="0" t="n">
        <v>92.16</v>
      </c>
      <c r="V2082" s="0" t="n">
        <v>93.28</v>
      </c>
      <c r="W2082" s="0" t="n">
        <v>255638</v>
      </c>
      <c r="X2082" s="0" t="n">
        <v>92.64</v>
      </c>
      <c r="Y2082" s="0" t="n">
        <v>92.92</v>
      </c>
      <c r="Z2082" s="0" t="n">
        <v>44</v>
      </c>
      <c r="AA2082" s="0" t="n">
        <v>30000000</v>
      </c>
      <c r="AB2082" s="0" t="n">
        <v>929.2</v>
      </c>
      <c r="AC2082" s="0" t="n">
        <v>0</v>
      </c>
      <c r="AD2082" s="0" t="s">
        <v>99</v>
      </c>
      <c r="AE2082" s="0" t="s">
        <v>99</v>
      </c>
      <c r="AH2082" s="0" t="n">
        <v>-100</v>
      </c>
      <c r="AI2082" s="0" t="s">
        <v>2133</v>
      </c>
      <c r="AJ2082" s="0" t="s">
        <v>32112</v>
      </c>
      <c r="AK2082" s="0" t="s">
        <v>31135</v>
      </c>
      <c r="AL2082" s="0" t="s">
        <v>2112</v>
      </c>
    </row>
    <row r="2083" customFormat="false" ht="15" hidden="false" customHeight="false" outlineLevel="0" collapsed="false">
      <c r="A2083" s="0" t="s">
        <v>36845</v>
      </c>
      <c r="B2083" s="0" t="s">
        <v>36846</v>
      </c>
      <c r="C2083" s="0" t="s">
        <v>22768</v>
      </c>
      <c r="D2083" s="0" t="s">
        <v>22768</v>
      </c>
      <c r="E2083" s="0" t="s">
        <v>36847</v>
      </c>
      <c r="F2083" s="0" t="s">
        <v>498</v>
      </c>
      <c r="G2083" s="0" t="n">
        <v>3</v>
      </c>
      <c r="H2083" s="0" t="n">
        <v>1</v>
      </c>
      <c r="I2083" s="0" t="n">
        <v>0.01</v>
      </c>
      <c r="J2083" s="0" t="n">
        <v>1000</v>
      </c>
      <c r="K2083" s="0" t="n">
        <v>0.19</v>
      </c>
      <c r="L2083" s="0" t="n">
        <v>100.65</v>
      </c>
      <c r="M2083" s="0" t="n">
        <v>100.46</v>
      </c>
      <c r="N2083" s="0" t="n">
        <v>99.81</v>
      </c>
      <c r="O2083" s="0" t="n">
        <v>100.65</v>
      </c>
      <c r="P2083" s="0" t="n">
        <v>0</v>
      </c>
      <c r="Q2083" s="0" t="n">
        <v>0</v>
      </c>
      <c r="R2083" s="0" t="n">
        <v>0</v>
      </c>
      <c r="S2083" s="0" t="n">
        <v>100.65</v>
      </c>
      <c r="T2083" s="0" t="n">
        <v>100.65</v>
      </c>
      <c r="U2083" s="0" t="n">
        <v>100.65</v>
      </c>
      <c r="V2083" s="0" t="n">
        <v>100.65</v>
      </c>
      <c r="W2083" s="0" t="n">
        <v>4026</v>
      </c>
      <c r="X2083" s="0" t="n">
        <v>96.78</v>
      </c>
      <c r="Y2083" s="0" t="n">
        <v>100.65</v>
      </c>
      <c r="Z2083" s="0" t="n">
        <v>1</v>
      </c>
      <c r="AA2083" s="0" t="n">
        <v>12000000</v>
      </c>
      <c r="AB2083" s="0" t="n">
        <v>4026</v>
      </c>
      <c r="AC2083" s="0" t="n">
        <v>0</v>
      </c>
      <c r="AD2083" s="0" t="s">
        <v>99</v>
      </c>
      <c r="AE2083" s="0" t="s">
        <v>99</v>
      </c>
      <c r="AF2083" s="0" t="s">
        <v>30149</v>
      </c>
      <c r="AH2083" s="0" t="n">
        <v>800</v>
      </c>
      <c r="AI2083" s="0" t="s">
        <v>2133</v>
      </c>
      <c r="AJ2083" s="0" t="s">
        <v>32112</v>
      </c>
      <c r="AK2083" s="0" t="s">
        <v>31135</v>
      </c>
      <c r="AL2083" s="0" t="s">
        <v>2112</v>
      </c>
    </row>
    <row r="2084" customFormat="false" ht="15" hidden="false" customHeight="false" outlineLevel="0" collapsed="false">
      <c r="A2084" s="0" t="s">
        <v>36848</v>
      </c>
      <c r="B2084" s="0" t="s">
        <v>36849</v>
      </c>
      <c r="C2084" s="0" t="s">
        <v>25622</v>
      </c>
      <c r="D2084" s="0" t="s">
        <v>25622</v>
      </c>
      <c r="E2084" s="0" t="s">
        <v>36850</v>
      </c>
      <c r="F2084" s="0" t="s">
        <v>498</v>
      </c>
      <c r="G2084" s="0" t="n">
        <v>3</v>
      </c>
      <c r="H2084" s="0" t="n">
        <v>1</v>
      </c>
      <c r="I2084" s="0" t="n">
        <v>0.01</v>
      </c>
      <c r="J2084" s="0" t="n">
        <v>1000</v>
      </c>
      <c r="K2084" s="0" t="n">
        <v>0</v>
      </c>
      <c r="L2084" s="0" t="n">
        <v>0</v>
      </c>
      <c r="M2084" s="0" t="n">
        <v>0</v>
      </c>
      <c r="N2084" s="0" t="n">
        <v>0</v>
      </c>
      <c r="O2084" s="0" t="n">
        <v>0</v>
      </c>
      <c r="P2084" s="0" t="n">
        <v>0</v>
      </c>
      <c r="Q2084" s="0" t="n">
        <v>0</v>
      </c>
      <c r="R2084" s="0" t="n">
        <v>0</v>
      </c>
      <c r="S2084" s="0" t="n">
        <v>0</v>
      </c>
      <c r="T2084" s="0" t="n">
        <v>0</v>
      </c>
      <c r="U2084" s="0" t="n">
        <v>0</v>
      </c>
      <c r="V2084" s="0" t="n">
        <v>0</v>
      </c>
      <c r="W2084" s="0" t="n">
        <v>0</v>
      </c>
      <c r="X2084" s="0" t="n">
        <v>0</v>
      </c>
      <c r="Y2084" s="0" t="n">
        <v>0</v>
      </c>
      <c r="Z2084" s="0" t="n">
        <v>0</v>
      </c>
      <c r="AA2084" s="0" t="n">
        <v>5000000</v>
      </c>
      <c r="AB2084" s="0" t="n">
        <v>0</v>
      </c>
      <c r="AC2084" s="0" t="n">
        <v>0</v>
      </c>
      <c r="AD2084" s="0" t="s">
        <v>99</v>
      </c>
      <c r="AE2084" s="0" t="s">
        <v>99</v>
      </c>
      <c r="AH2084" s="0" t="n">
        <v>-100</v>
      </c>
      <c r="AI2084" s="0" t="s">
        <v>2133</v>
      </c>
      <c r="AJ2084" s="0" t="s">
        <v>32112</v>
      </c>
      <c r="AK2084" s="0" t="s">
        <v>31135</v>
      </c>
      <c r="AL2084" s="0" t="s">
        <v>2112</v>
      </c>
    </row>
    <row r="2085" customFormat="false" ht="15" hidden="false" customHeight="false" outlineLevel="0" collapsed="false">
      <c r="A2085" s="0" t="s">
        <v>36851</v>
      </c>
      <c r="B2085" s="0" t="s">
        <v>36852</v>
      </c>
      <c r="C2085" s="0" t="s">
        <v>23456</v>
      </c>
      <c r="D2085" s="0" t="s">
        <v>23456</v>
      </c>
      <c r="E2085" s="0" t="s">
        <v>36853</v>
      </c>
      <c r="F2085" s="0" t="s">
        <v>498</v>
      </c>
      <c r="G2085" s="0" t="n">
        <v>1</v>
      </c>
      <c r="H2085" s="0" t="n">
        <v>1</v>
      </c>
      <c r="I2085" s="0" t="n">
        <v>0.01</v>
      </c>
      <c r="J2085" s="0" t="n">
        <v>1000</v>
      </c>
      <c r="K2085" s="0" t="n">
        <v>-0.41</v>
      </c>
      <c r="L2085" s="0" t="n">
        <v>100.8</v>
      </c>
      <c r="M2085" s="0" t="n">
        <v>101.2</v>
      </c>
      <c r="N2085" s="0" t="n">
        <v>101.72</v>
      </c>
      <c r="O2085" s="0" t="n">
        <v>100.8</v>
      </c>
      <c r="P2085" s="0" t="n">
        <v>0</v>
      </c>
      <c r="Q2085" s="0" t="n">
        <v>0</v>
      </c>
      <c r="R2085" s="0" t="n">
        <v>0</v>
      </c>
      <c r="S2085" s="0" t="n">
        <v>100.9</v>
      </c>
      <c r="T2085" s="0" t="n">
        <v>101.59</v>
      </c>
      <c r="U2085" s="0" t="n">
        <v>100.8</v>
      </c>
      <c r="V2085" s="0" t="n">
        <v>101.59</v>
      </c>
      <c r="W2085" s="0" t="n">
        <v>104933</v>
      </c>
      <c r="X2085" s="0" t="n">
        <v>100.2</v>
      </c>
      <c r="Y2085" s="0" t="n">
        <v>100.79</v>
      </c>
      <c r="Z2085" s="0" t="n">
        <v>15</v>
      </c>
      <c r="AA2085" s="0" t="n">
        <v>15000000</v>
      </c>
      <c r="AB2085" s="0" t="n">
        <v>4032</v>
      </c>
      <c r="AC2085" s="0" t="n">
        <v>0</v>
      </c>
      <c r="AD2085" s="0" t="s">
        <v>99</v>
      </c>
      <c r="AE2085" s="0" t="s">
        <v>99</v>
      </c>
      <c r="AH2085" s="0" t="n">
        <v>6</v>
      </c>
      <c r="AI2085" s="0" t="s">
        <v>2133</v>
      </c>
      <c r="AJ2085" s="0" t="s">
        <v>32112</v>
      </c>
      <c r="AK2085" s="0" t="s">
        <v>31135</v>
      </c>
      <c r="AL2085" s="0" t="s">
        <v>2112</v>
      </c>
    </row>
    <row r="2086" customFormat="false" ht="15" hidden="false" customHeight="false" outlineLevel="0" collapsed="false">
      <c r="A2086" s="0" t="s">
        <v>36854</v>
      </c>
      <c r="B2086" s="0" t="s">
        <v>36855</v>
      </c>
      <c r="C2086" s="0" t="s">
        <v>24513</v>
      </c>
      <c r="D2086" s="0" t="s">
        <v>24513</v>
      </c>
      <c r="E2086" s="0" t="s">
        <v>36856</v>
      </c>
      <c r="F2086" s="0" t="s">
        <v>498</v>
      </c>
      <c r="G2086" s="0" t="n">
        <v>1</v>
      </c>
      <c r="H2086" s="0" t="n">
        <v>1</v>
      </c>
      <c r="I2086" s="0" t="n">
        <v>0.01</v>
      </c>
      <c r="J2086" s="0" t="n">
        <v>1000</v>
      </c>
      <c r="K2086" s="0" t="n">
        <v>-0.12</v>
      </c>
      <c r="L2086" s="0" t="n">
        <v>101.4</v>
      </c>
      <c r="M2086" s="0" t="n">
        <v>101.52</v>
      </c>
      <c r="N2086" s="0" t="n">
        <v>101.46</v>
      </c>
      <c r="O2086" s="0" t="n">
        <v>101.4</v>
      </c>
      <c r="P2086" s="0" t="n">
        <v>0</v>
      </c>
      <c r="Q2086" s="0" t="n">
        <v>0</v>
      </c>
      <c r="R2086" s="0" t="n">
        <v>0</v>
      </c>
      <c r="S2086" s="0" t="n">
        <v>101.42</v>
      </c>
      <c r="T2086" s="0" t="n">
        <v>102.12</v>
      </c>
      <c r="U2086" s="0" t="n">
        <v>100.75</v>
      </c>
      <c r="V2086" s="0" t="n">
        <v>102.12</v>
      </c>
      <c r="W2086" s="0" t="n">
        <v>85196</v>
      </c>
      <c r="X2086" s="0" t="n">
        <v>101.31</v>
      </c>
      <c r="Y2086" s="0" t="n">
        <v>101.83</v>
      </c>
      <c r="Z2086" s="0" t="n">
        <v>30</v>
      </c>
      <c r="AA2086" s="0" t="n">
        <v>10000000</v>
      </c>
      <c r="AB2086" s="0" t="n">
        <v>5070</v>
      </c>
      <c r="AC2086" s="0" t="n">
        <v>0</v>
      </c>
      <c r="AD2086" s="0" t="s">
        <v>99</v>
      </c>
      <c r="AE2086" s="0" t="s">
        <v>99</v>
      </c>
      <c r="AH2086" s="0" t="n">
        <v>6</v>
      </c>
      <c r="AI2086" s="0" t="s">
        <v>2133</v>
      </c>
      <c r="AJ2086" s="0" t="s">
        <v>32112</v>
      </c>
      <c r="AK2086" s="0" t="s">
        <v>31135</v>
      </c>
      <c r="AL2086" s="0" t="s">
        <v>2112</v>
      </c>
    </row>
    <row r="2087" customFormat="false" ht="15" hidden="false" customHeight="false" outlineLevel="0" collapsed="false">
      <c r="A2087" s="0" t="s">
        <v>36857</v>
      </c>
      <c r="B2087" s="0" t="s">
        <v>36858</v>
      </c>
      <c r="C2087" s="0" t="s">
        <v>27173</v>
      </c>
      <c r="D2087" s="0" t="s">
        <v>27173</v>
      </c>
      <c r="E2087" s="0" t="s">
        <v>36859</v>
      </c>
      <c r="F2087" s="0" t="s">
        <v>498</v>
      </c>
      <c r="G2087" s="0" t="n">
        <v>1</v>
      </c>
      <c r="H2087" s="0" t="n">
        <v>1</v>
      </c>
      <c r="I2087" s="0" t="n">
        <v>0.01</v>
      </c>
      <c r="J2087" s="0" t="n">
        <v>1000</v>
      </c>
      <c r="K2087" s="0" t="n">
        <v>-0.74</v>
      </c>
      <c r="L2087" s="0" t="n">
        <v>87.77</v>
      </c>
      <c r="M2087" s="0" t="n">
        <v>88.32</v>
      </c>
      <c r="N2087" s="0" t="n">
        <v>88.2</v>
      </c>
      <c r="O2087" s="0" t="n">
        <v>87.77</v>
      </c>
      <c r="P2087" s="0" t="n">
        <v>0</v>
      </c>
      <c r="Q2087" s="0" t="n">
        <v>0</v>
      </c>
      <c r="R2087" s="0" t="n">
        <v>0</v>
      </c>
      <c r="S2087" s="0" t="n">
        <v>87.88</v>
      </c>
      <c r="T2087" s="0" t="n">
        <v>88.37</v>
      </c>
      <c r="U2087" s="0" t="n">
        <v>87.64</v>
      </c>
      <c r="V2087" s="0" t="n">
        <v>88.37</v>
      </c>
      <c r="W2087" s="0" t="n">
        <v>28121</v>
      </c>
      <c r="X2087" s="0" t="n">
        <v>87.69</v>
      </c>
      <c r="Y2087" s="0" t="n">
        <v>88.33</v>
      </c>
      <c r="Z2087" s="0" t="n">
        <v>6</v>
      </c>
      <c r="AA2087" s="0" t="n">
        <v>10000000</v>
      </c>
      <c r="AB2087" s="0" t="n">
        <v>20187.1</v>
      </c>
      <c r="AC2087" s="0" t="n">
        <v>0</v>
      </c>
      <c r="AD2087" s="0" t="s">
        <v>99</v>
      </c>
      <c r="AE2087" s="0" t="s">
        <v>99</v>
      </c>
      <c r="AH2087" s="0" t="n">
        <v>6</v>
      </c>
      <c r="AI2087" s="0" t="s">
        <v>2133</v>
      </c>
      <c r="AJ2087" s="0" t="s">
        <v>32112</v>
      </c>
      <c r="AK2087" s="0" t="s">
        <v>31135</v>
      </c>
      <c r="AL2087" s="0" t="s">
        <v>2112</v>
      </c>
    </row>
    <row r="2088" customFormat="false" ht="15" hidden="false" customHeight="false" outlineLevel="0" collapsed="false">
      <c r="A2088" s="0" t="s">
        <v>36860</v>
      </c>
      <c r="B2088" s="0" t="s">
        <v>36861</v>
      </c>
      <c r="C2088" s="0" t="s">
        <v>36862</v>
      </c>
      <c r="D2088" s="0" t="s">
        <v>36862</v>
      </c>
      <c r="E2088" s="0" t="s">
        <v>36863</v>
      </c>
      <c r="F2088" s="0" t="s">
        <v>498</v>
      </c>
      <c r="G2088" s="0" t="n">
        <v>1</v>
      </c>
      <c r="H2088" s="0" t="n">
        <v>1</v>
      </c>
      <c r="I2088" s="0" t="n">
        <v>0.01</v>
      </c>
      <c r="J2088" s="0" t="n">
        <v>1000</v>
      </c>
      <c r="K2088" s="0" t="n">
        <v>0.05</v>
      </c>
      <c r="L2088" s="0" t="n">
        <v>98.44</v>
      </c>
      <c r="M2088" s="0" t="n">
        <v>98.05</v>
      </c>
      <c r="N2088" s="0" t="n">
        <v>98.24</v>
      </c>
      <c r="O2088" s="0" t="n">
        <v>98.44</v>
      </c>
      <c r="P2088" s="0" t="n">
        <v>0</v>
      </c>
      <c r="Q2088" s="0" t="n">
        <v>0</v>
      </c>
      <c r="R2088" s="0" t="n">
        <v>0</v>
      </c>
      <c r="S2088" s="0" t="n">
        <v>98.47</v>
      </c>
      <c r="T2088" s="0" t="n">
        <v>98.47</v>
      </c>
      <c r="U2088" s="0" t="n">
        <v>98.44</v>
      </c>
      <c r="V2088" s="0" t="n">
        <v>98.47</v>
      </c>
      <c r="W2088" s="0" t="n">
        <v>38402</v>
      </c>
      <c r="X2088" s="0" t="n">
        <v>97.83</v>
      </c>
      <c r="Y2088" s="0" t="n">
        <v>98.44</v>
      </c>
      <c r="Z2088" s="0" t="n">
        <v>5</v>
      </c>
      <c r="AA2088" s="0" t="n">
        <v>10000000</v>
      </c>
      <c r="AB2088" s="0" t="n">
        <v>984.4</v>
      </c>
      <c r="AC2088" s="0" t="n">
        <v>0</v>
      </c>
      <c r="AD2088" s="0" t="s">
        <v>99</v>
      </c>
      <c r="AE2088" s="0" t="s">
        <v>99</v>
      </c>
      <c r="AH2088" s="0" t="n">
        <v>6</v>
      </c>
      <c r="AI2088" s="0" t="s">
        <v>2133</v>
      </c>
      <c r="AJ2088" s="0" t="s">
        <v>32112</v>
      </c>
      <c r="AK2088" s="0" t="s">
        <v>31135</v>
      </c>
      <c r="AL2088" s="0" t="s">
        <v>2112</v>
      </c>
    </row>
    <row r="2089" customFormat="false" ht="15" hidden="false" customHeight="false" outlineLevel="0" collapsed="false">
      <c r="A2089" s="0" t="s">
        <v>36864</v>
      </c>
      <c r="B2089" s="0" t="s">
        <v>36865</v>
      </c>
      <c r="C2089" s="0" t="s">
        <v>22103</v>
      </c>
      <c r="D2089" s="0" t="s">
        <v>22103</v>
      </c>
      <c r="E2089" s="0" t="s">
        <v>36866</v>
      </c>
      <c r="F2089" s="0" t="s">
        <v>498</v>
      </c>
      <c r="G2089" s="0" t="n">
        <v>1</v>
      </c>
      <c r="H2089" s="0" t="n">
        <v>1</v>
      </c>
      <c r="I2089" s="0" t="n">
        <v>0.01</v>
      </c>
      <c r="J2089" s="0" t="n">
        <v>1000</v>
      </c>
      <c r="K2089" s="0" t="n">
        <v>0.57</v>
      </c>
      <c r="L2089" s="0" t="n">
        <v>91.02</v>
      </c>
      <c r="M2089" s="0" t="n">
        <v>90.5</v>
      </c>
      <c r="N2089" s="0" t="n">
        <v>90.52</v>
      </c>
      <c r="O2089" s="0" t="n">
        <v>91.02</v>
      </c>
      <c r="P2089" s="0" t="n">
        <v>0</v>
      </c>
      <c r="Q2089" s="0" t="n">
        <v>0</v>
      </c>
      <c r="R2089" s="0" t="n">
        <v>0</v>
      </c>
      <c r="S2089" s="0" t="n">
        <v>90.91</v>
      </c>
      <c r="T2089" s="0" t="n">
        <v>90.5</v>
      </c>
      <c r="U2089" s="0" t="n">
        <v>90.5</v>
      </c>
      <c r="V2089" s="0" t="n">
        <v>91.02</v>
      </c>
      <c r="W2089" s="0" t="n">
        <v>6363</v>
      </c>
      <c r="X2089" s="0" t="n">
        <v>90.51</v>
      </c>
      <c r="Y2089" s="0" t="n">
        <v>91.02</v>
      </c>
      <c r="Z2089" s="0" t="n">
        <v>6</v>
      </c>
      <c r="AA2089" s="0" t="n">
        <v>15000000</v>
      </c>
      <c r="AB2089" s="0" t="n">
        <v>910.2</v>
      </c>
      <c r="AC2089" s="0" t="n">
        <v>0</v>
      </c>
      <c r="AD2089" s="0" t="s">
        <v>99</v>
      </c>
      <c r="AE2089" s="0" t="s">
        <v>99</v>
      </c>
      <c r="AH2089" s="0" t="n">
        <v>6</v>
      </c>
      <c r="AI2089" s="0" t="s">
        <v>2133</v>
      </c>
      <c r="AJ2089" s="0" t="s">
        <v>32112</v>
      </c>
      <c r="AK2089" s="0" t="s">
        <v>31135</v>
      </c>
      <c r="AL2089" s="0" t="s">
        <v>2112</v>
      </c>
    </row>
    <row r="2090" customFormat="false" ht="15" hidden="false" customHeight="false" outlineLevel="0" collapsed="false">
      <c r="A2090" s="0" t="s">
        <v>36867</v>
      </c>
      <c r="B2090" s="0" t="s">
        <v>36868</v>
      </c>
      <c r="C2090" s="0" t="s">
        <v>26163</v>
      </c>
      <c r="D2090" s="0" t="s">
        <v>26163</v>
      </c>
      <c r="E2090" s="0" t="s">
        <v>36869</v>
      </c>
      <c r="F2090" s="0" t="s">
        <v>498</v>
      </c>
      <c r="G2090" s="0" t="n">
        <v>2</v>
      </c>
      <c r="H2090" s="0" t="n">
        <v>1</v>
      </c>
      <c r="I2090" s="0" t="n">
        <v>0.01</v>
      </c>
      <c r="J2090" s="0" t="n">
        <v>1000</v>
      </c>
      <c r="K2090" s="0" t="n">
        <v>-0.11</v>
      </c>
      <c r="L2090" s="0" t="n">
        <v>95.89</v>
      </c>
      <c r="M2090" s="0" t="n">
        <v>96</v>
      </c>
      <c r="N2090" s="0" t="n">
        <v>96.09</v>
      </c>
      <c r="O2090" s="0" t="n">
        <v>95.89</v>
      </c>
      <c r="P2090" s="0" t="n">
        <v>0</v>
      </c>
      <c r="Q2090" s="0" t="n">
        <v>0</v>
      </c>
      <c r="R2090" s="0" t="n">
        <v>0</v>
      </c>
      <c r="S2090" s="0" t="n">
        <v>95.85</v>
      </c>
      <c r="T2090" s="0" t="n">
        <v>96.11</v>
      </c>
      <c r="U2090" s="0" t="n">
        <v>95.59</v>
      </c>
      <c r="V2090" s="0" t="n">
        <v>96.25</v>
      </c>
      <c r="W2090" s="0" t="n">
        <v>1175147</v>
      </c>
      <c r="X2090" s="0" t="n">
        <v>95.7</v>
      </c>
      <c r="Y2090" s="0" t="n">
        <v>95.89</v>
      </c>
      <c r="Z2090" s="0" t="n">
        <v>93</v>
      </c>
      <c r="AA2090" s="0" t="n">
        <v>15000000</v>
      </c>
      <c r="AB2090" s="0" t="n">
        <v>958.9</v>
      </c>
      <c r="AC2090" s="0" t="n">
        <v>0</v>
      </c>
      <c r="AD2090" s="0" t="s">
        <v>99</v>
      </c>
      <c r="AE2090" s="0" t="s">
        <v>99</v>
      </c>
      <c r="AH2090" s="0" t="n">
        <v>8</v>
      </c>
      <c r="AI2090" s="0" t="s">
        <v>2133</v>
      </c>
      <c r="AJ2090" s="0" t="s">
        <v>32112</v>
      </c>
      <c r="AK2090" s="0" t="s">
        <v>31135</v>
      </c>
      <c r="AL2090" s="0" t="s">
        <v>2112</v>
      </c>
    </row>
    <row r="2091" customFormat="false" ht="15" hidden="false" customHeight="false" outlineLevel="0" collapsed="false">
      <c r="A2091" s="0" t="s">
        <v>36870</v>
      </c>
      <c r="B2091" s="0" t="s">
        <v>36871</v>
      </c>
      <c r="C2091" s="0" t="s">
        <v>26757</v>
      </c>
      <c r="D2091" s="0" t="s">
        <v>26757</v>
      </c>
      <c r="E2091" s="0" t="s">
        <v>36872</v>
      </c>
      <c r="F2091" s="0" t="s">
        <v>498</v>
      </c>
      <c r="G2091" s="0" t="n">
        <v>2</v>
      </c>
      <c r="H2091" s="0" t="n">
        <v>1</v>
      </c>
      <c r="I2091" s="0" t="n">
        <v>0.01</v>
      </c>
      <c r="J2091" s="0" t="n">
        <v>1000</v>
      </c>
      <c r="K2091" s="0" t="n">
        <v>2.52</v>
      </c>
      <c r="L2091" s="0" t="n">
        <v>104</v>
      </c>
      <c r="M2091" s="0" t="n">
        <v>101.44</v>
      </c>
      <c r="N2091" s="0" t="n">
        <v>100.88</v>
      </c>
      <c r="O2091" s="0" t="n">
        <v>104</v>
      </c>
      <c r="P2091" s="0" t="n">
        <v>0</v>
      </c>
      <c r="Q2091" s="0" t="n">
        <v>0</v>
      </c>
      <c r="R2091" s="0" t="n">
        <v>0</v>
      </c>
      <c r="S2091" s="0" t="n">
        <v>100.79</v>
      </c>
      <c r="T2091" s="0" t="n">
        <v>105</v>
      </c>
      <c r="U2091" s="0" t="n">
        <v>98.18</v>
      </c>
      <c r="V2091" s="0" t="n">
        <v>105</v>
      </c>
      <c r="W2091" s="0" t="n">
        <v>96756</v>
      </c>
      <c r="X2091" s="0" t="n">
        <v>100.5</v>
      </c>
      <c r="Y2091" s="0" t="n">
        <v>104.4</v>
      </c>
      <c r="Z2091" s="0" t="n">
        <v>40</v>
      </c>
      <c r="AA2091" s="0" t="n">
        <v>10000000</v>
      </c>
      <c r="AB2091" s="0" t="n">
        <v>1040</v>
      </c>
      <c r="AC2091" s="0" t="n">
        <v>0</v>
      </c>
      <c r="AD2091" s="0" t="s">
        <v>99</v>
      </c>
      <c r="AE2091" s="0" t="s">
        <v>99</v>
      </c>
      <c r="AH2091" s="0" t="n">
        <v>8</v>
      </c>
      <c r="AI2091" s="0" t="s">
        <v>2133</v>
      </c>
      <c r="AJ2091" s="0" t="s">
        <v>32112</v>
      </c>
      <c r="AK2091" s="0" t="s">
        <v>31135</v>
      </c>
      <c r="AL2091" s="0" t="s">
        <v>2112</v>
      </c>
    </row>
    <row r="2092" customFormat="false" ht="15" hidden="false" customHeight="false" outlineLevel="0" collapsed="false">
      <c r="A2092" s="0" t="s">
        <v>36873</v>
      </c>
      <c r="B2092" s="0" t="s">
        <v>36874</v>
      </c>
      <c r="C2092" s="0" t="s">
        <v>19352</v>
      </c>
      <c r="D2092" s="0" t="s">
        <v>19352</v>
      </c>
      <c r="E2092" s="0" t="s">
        <v>36875</v>
      </c>
      <c r="F2092" s="0" t="s">
        <v>498</v>
      </c>
      <c r="G2092" s="0" t="n">
        <v>2</v>
      </c>
      <c r="H2092" s="0" t="n">
        <v>1</v>
      </c>
      <c r="I2092" s="0" t="n">
        <v>0.01</v>
      </c>
      <c r="J2092" s="0" t="n">
        <v>1000</v>
      </c>
      <c r="K2092" s="0" t="n">
        <v>0.13</v>
      </c>
      <c r="L2092" s="0" t="n">
        <v>96.47</v>
      </c>
      <c r="M2092" s="0" t="n">
        <v>96.34</v>
      </c>
      <c r="N2092" s="0" t="n">
        <v>96.34</v>
      </c>
      <c r="O2092" s="0" t="n">
        <v>96.47</v>
      </c>
      <c r="P2092" s="0" t="n">
        <v>0</v>
      </c>
      <c r="Q2092" s="0" t="n">
        <v>0</v>
      </c>
      <c r="R2092" s="0" t="n">
        <v>0</v>
      </c>
      <c r="S2092" s="0" t="n">
        <v>96.28</v>
      </c>
      <c r="T2092" s="0" t="n">
        <v>96.34</v>
      </c>
      <c r="U2092" s="0" t="n">
        <v>96.01</v>
      </c>
      <c r="V2092" s="0" t="n">
        <v>96.48</v>
      </c>
      <c r="W2092" s="0" t="n">
        <v>48138</v>
      </c>
      <c r="X2092" s="0" t="n">
        <v>96.35</v>
      </c>
      <c r="Y2092" s="0" t="n">
        <v>96.47</v>
      </c>
      <c r="Z2092" s="0" t="n">
        <v>27</v>
      </c>
      <c r="AA2092" s="0" t="n">
        <v>15000000</v>
      </c>
      <c r="AB2092" s="0" t="n">
        <v>964.7</v>
      </c>
      <c r="AC2092" s="0" t="n">
        <v>0</v>
      </c>
      <c r="AD2092" s="0" t="s">
        <v>99</v>
      </c>
      <c r="AE2092" s="0" t="s">
        <v>99</v>
      </c>
      <c r="AH2092" s="0" t="n">
        <v>8</v>
      </c>
      <c r="AI2092" s="0" t="s">
        <v>2133</v>
      </c>
      <c r="AJ2092" s="0" t="s">
        <v>32112</v>
      </c>
      <c r="AK2092" s="0" t="s">
        <v>31135</v>
      </c>
      <c r="AL2092" s="0" t="s">
        <v>2112</v>
      </c>
    </row>
    <row r="2093" customFormat="false" ht="15" hidden="false" customHeight="false" outlineLevel="0" collapsed="false">
      <c r="A2093" s="0" t="s">
        <v>36876</v>
      </c>
      <c r="B2093" s="0" t="s">
        <v>36877</v>
      </c>
      <c r="C2093" s="0" t="s">
        <v>22060</v>
      </c>
      <c r="D2093" s="0" t="s">
        <v>22060</v>
      </c>
      <c r="E2093" s="0" t="s">
        <v>36878</v>
      </c>
      <c r="F2093" s="0" t="s">
        <v>498</v>
      </c>
      <c r="G2093" s="0" t="n">
        <v>3</v>
      </c>
      <c r="H2093" s="0" t="n">
        <v>1</v>
      </c>
      <c r="I2093" s="0" t="n">
        <v>0.01</v>
      </c>
      <c r="J2093" s="0" t="n">
        <v>1000</v>
      </c>
      <c r="K2093" s="0" t="n">
        <v>1.44</v>
      </c>
      <c r="L2093" s="0" t="n">
        <v>87.78</v>
      </c>
      <c r="M2093" s="0" t="n">
        <v>86.53</v>
      </c>
      <c r="N2093" s="0" t="n">
        <v>86.75</v>
      </c>
      <c r="O2093" s="0" t="n">
        <v>87.55</v>
      </c>
      <c r="P2093" s="0" t="n">
        <v>0</v>
      </c>
      <c r="Q2093" s="0" t="n">
        <v>0</v>
      </c>
      <c r="R2093" s="0" t="n">
        <v>0</v>
      </c>
      <c r="S2093" s="0" t="n">
        <v>86.86</v>
      </c>
      <c r="T2093" s="0" t="n">
        <v>86.81</v>
      </c>
      <c r="U2093" s="0" t="n">
        <v>86.01</v>
      </c>
      <c r="V2093" s="0" t="n">
        <v>87.78</v>
      </c>
      <c r="W2093" s="0" t="n">
        <v>274491</v>
      </c>
      <c r="X2093" s="0" t="n">
        <v>87.07</v>
      </c>
      <c r="Y2093" s="0" t="n">
        <v>87.94</v>
      </c>
      <c r="Z2093" s="0" t="n">
        <v>70</v>
      </c>
      <c r="AA2093" s="0" t="n">
        <v>10000000</v>
      </c>
      <c r="AB2093" s="0" t="n">
        <v>877.8</v>
      </c>
      <c r="AC2093" s="0" t="n">
        <v>0</v>
      </c>
      <c r="AD2093" s="0" t="s">
        <v>99</v>
      </c>
      <c r="AE2093" s="0" t="s">
        <v>99</v>
      </c>
      <c r="AH2093" s="0" t="n">
        <v>6</v>
      </c>
      <c r="AI2093" s="0" t="s">
        <v>2133</v>
      </c>
      <c r="AJ2093" s="0" t="s">
        <v>32112</v>
      </c>
      <c r="AK2093" s="0" t="s">
        <v>31135</v>
      </c>
      <c r="AL2093" s="0" t="s">
        <v>2112</v>
      </c>
    </row>
    <row r="2094" customFormat="false" ht="15" hidden="false" customHeight="false" outlineLevel="0" collapsed="false">
      <c r="A2094" s="0" t="s">
        <v>36879</v>
      </c>
      <c r="B2094" s="0" t="s">
        <v>36880</v>
      </c>
      <c r="C2094" s="0" t="s">
        <v>36881</v>
      </c>
      <c r="D2094" s="0" t="s">
        <v>36881</v>
      </c>
      <c r="E2094" s="0" t="s">
        <v>36882</v>
      </c>
      <c r="F2094" s="0" t="s">
        <v>498</v>
      </c>
      <c r="G2094" s="0" t="n">
        <v>3</v>
      </c>
      <c r="H2094" s="0" t="n">
        <v>1</v>
      </c>
      <c r="I2094" s="0" t="n">
        <v>0.01</v>
      </c>
      <c r="J2094" s="0" t="n">
        <v>1000</v>
      </c>
      <c r="K2094" s="0" t="n">
        <v>0</v>
      </c>
      <c r="L2094" s="0" t="n">
        <v>0</v>
      </c>
      <c r="M2094" s="0" t="n">
        <v>0</v>
      </c>
      <c r="N2094" s="0" t="n">
        <v>0</v>
      </c>
      <c r="O2094" s="0" t="n">
        <v>0</v>
      </c>
      <c r="P2094" s="0" t="n">
        <v>0</v>
      </c>
      <c r="Q2094" s="0" t="n">
        <v>0</v>
      </c>
      <c r="R2094" s="0" t="n">
        <v>0</v>
      </c>
      <c r="S2094" s="0" t="n">
        <v>0</v>
      </c>
      <c r="T2094" s="0" t="n">
        <v>0</v>
      </c>
      <c r="U2094" s="0" t="n">
        <v>0</v>
      </c>
      <c r="V2094" s="0" t="n">
        <v>0</v>
      </c>
      <c r="W2094" s="0" t="n">
        <v>0</v>
      </c>
      <c r="X2094" s="0" t="n">
        <v>0</v>
      </c>
      <c r="Y2094" s="0" t="n">
        <v>0</v>
      </c>
      <c r="Z2094" s="0" t="n">
        <v>0</v>
      </c>
      <c r="AA2094" s="0" t="n">
        <v>10000000</v>
      </c>
      <c r="AB2094" s="0" t="n">
        <v>0</v>
      </c>
      <c r="AC2094" s="0" t="n">
        <v>0</v>
      </c>
      <c r="AD2094" s="0" t="s">
        <v>99</v>
      </c>
      <c r="AE2094" s="0" t="s">
        <v>99</v>
      </c>
      <c r="AH2094" s="0" t="n">
        <v>6</v>
      </c>
      <c r="AI2094" s="0" t="s">
        <v>2133</v>
      </c>
      <c r="AJ2094" s="0" t="s">
        <v>32112</v>
      </c>
      <c r="AK2094" s="0" t="s">
        <v>31135</v>
      </c>
      <c r="AL2094" s="0" t="s">
        <v>2112</v>
      </c>
    </row>
    <row r="2095" customFormat="false" ht="15" hidden="false" customHeight="false" outlineLevel="0" collapsed="false">
      <c r="A2095" s="0" t="s">
        <v>36883</v>
      </c>
      <c r="B2095" s="0" t="s">
        <v>36884</v>
      </c>
      <c r="C2095" s="0" t="s">
        <v>36885</v>
      </c>
      <c r="D2095" s="0" t="s">
        <v>36885</v>
      </c>
      <c r="E2095" s="0" t="s">
        <v>36886</v>
      </c>
      <c r="F2095" s="0" t="s">
        <v>498</v>
      </c>
      <c r="G2095" s="0" t="n">
        <v>3</v>
      </c>
      <c r="H2095" s="0" t="n">
        <v>1</v>
      </c>
      <c r="I2095" s="0" t="n">
        <v>0.01</v>
      </c>
      <c r="J2095" s="0" t="n">
        <v>1000</v>
      </c>
      <c r="K2095" s="0" t="n">
        <v>-9.78</v>
      </c>
      <c r="L2095" s="0" t="n">
        <v>97.1</v>
      </c>
      <c r="M2095" s="0" t="n">
        <v>107.63</v>
      </c>
      <c r="N2095" s="0" t="n">
        <v>0</v>
      </c>
      <c r="O2095" s="0" t="n">
        <v>97.1</v>
      </c>
      <c r="P2095" s="0" t="n">
        <v>0</v>
      </c>
      <c r="Q2095" s="0" t="n">
        <v>0</v>
      </c>
      <c r="R2095" s="0" t="n">
        <v>0</v>
      </c>
      <c r="S2095" s="0" t="n">
        <v>97.1</v>
      </c>
      <c r="T2095" s="0" t="n">
        <v>97.1</v>
      </c>
      <c r="U2095" s="0" t="n">
        <v>97.1</v>
      </c>
      <c r="V2095" s="0" t="n">
        <v>97.1</v>
      </c>
      <c r="W2095" s="0" t="n">
        <v>4855</v>
      </c>
      <c r="X2095" s="0" t="n">
        <v>101.99</v>
      </c>
      <c r="Y2095" s="0" t="n">
        <v>107.5</v>
      </c>
      <c r="Z2095" s="0" t="n">
        <v>1</v>
      </c>
      <c r="AA2095" s="0" t="n">
        <v>15000000</v>
      </c>
      <c r="AB2095" s="0" t="n">
        <v>4855</v>
      </c>
      <c r="AC2095" s="0" t="n">
        <v>0</v>
      </c>
      <c r="AD2095" s="0" t="s">
        <v>99</v>
      </c>
      <c r="AE2095" s="0" t="s">
        <v>99</v>
      </c>
      <c r="AH2095" s="0" t="n">
        <v>6</v>
      </c>
      <c r="AI2095" s="0" t="s">
        <v>2133</v>
      </c>
      <c r="AJ2095" s="0" t="s">
        <v>32112</v>
      </c>
      <c r="AK2095" s="0" t="s">
        <v>31135</v>
      </c>
      <c r="AL2095" s="0" t="s">
        <v>2112</v>
      </c>
    </row>
    <row r="2096" customFormat="false" ht="15" hidden="false" customHeight="false" outlineLevel="0" collapsed="false">
      <c r="A2096" s="0" t="s">
        <v>36887</v>
      </c>
      <c r="B2096" s="0" t="s">
        <v>36888</v>
      </c>
      <c r="C2096" s="0" t="s">
        <v>23828</v>
      </c>
      <c r="D2096" s="0" t="s">
        <v>23828</v>
      </c>
      <c r="E2096" s="0" t="s">
        <v>36889</v>
      </c>
      <c r="F2096" s="0" t="s">
        <v>498</v>
      </c>
      <c r="G2096" s="0" t="n">
        <v>3</v>
      </c>
      <c r="H2096" s="0" t="n">
        <v>1</v>
      </c>
      <c r="I2096" s="0" t="n">
        <v>0.01</v>
      </c>
      <c r="J2096" s="0" t="n">
        <v>1000</v>
      </c>
      <c r="K2096" s="0" t="n">
        <v>1.75</v>
      </c>
      <c r="L2096" s="0" t="n">
        <v>91.67</v>
      </c>
      <c r="M2096" s="0" t="n">
        <v>90.09</v>
      </c>
      <c r="N2096" s="0" t="n">
        <v>89.32</v>
      </c>
      <c r="O2096" s="0" t="n">
        <v>91.67</v>
      </c>
      <c r="P2096" s="0" t="n">
        <v>0</v>
      </c>
      <c r="Q2096" s="0" t="n">
        <v>0</v>
      </c>
      <c r="R2096" s="0" t="n">
        <v>0</v>
      </c>
      <c r="S2096" s="0" t="n">
        <v>90.43</v>
      </c>
      <c r="T2096" s="0" t="n">
        <v>90.11</v>
      </c>
      <c r="U2096" s="0" t="n">
        <v>90.09</v>
      </c>
      <c r="V2096" s="0" t="n">
        <v>91.67</v>
      </c>
      <c r="W2096" s="0" t="n">
        <v>85906</v>
      </c>
      <c r="X2096" s="0" t="n">
        <v>91.05</v>
      </c>
      <c r="Y2096" s="0" t="n">
        <v>91.6</v>
      </c>
      <c r="Z2096" s="0" t="n">
        <v>36</v>
      </c>
      <c r="AA2096" s="0" t="n">
        <v>15000000</v>
      </c>
      <c r="AB2096" s="0" t="n">
        <v>916.7</v>
      </c>
      <c r="AC2096" s="0" t="n">
        <v>0</v>
      </c>
      <c r="AD2096" s="0" t="s">
        <v>99</v>
      </c>
      <c r="AE2096" s="0" t="s">
        <v>99</v>
      </c>
      <c r="AH2096" s="0" t="n">
        <v>6</v>
      </c>
      <c r="AI2096" s="0" t="s">
        <v>2133</v>
      </c>
      <c r="AJ2096" s="0" t="s">
        <v>32112</v>
      </c>
      <c r="AK2096" s="0" t="s">
        <v>31135</v>
      </c>
      <c r="AL2096" s="0" t="s">
        <v>2112</v>
      </c>
    </row>
    <row r="2097" customFormat="false" ht="15" hidden="false" customHeight="false" outlineLevel="0" collapsed="false">
      <c r="A2097" s="0" t="s">
        <v>36890</v>
      </c>
      <c r="B2097" s="0" t="s">
        <v>36891</v>
      </c>
      <c r="C2097" s="0" t="s">
        <v>230</v>
      </c>
      <c r="D2097" s="0" t="s">
        <v>230</v>
      </c>
      <c r="E2097" s="0" t="s">
        <v>231</v>
      </c>
      <c r="F2097" s="0" t="s">
        <v>498</v>
      </c>
      <c r="G2097" s="0" t="n">
        <v>2</v>
      </c>
      <c r="H2097" s="0" t="n">
        <v>1</v>
      </c>
      <c r="I2097" s="0" t="n">
        <v>0.01</v>
      </c>
      <c r="J2097" s="0" t="n">
        <v>1000</v>
      </c>
      <c r="K2097" s="0" t="n">
        <v>-0.16</v>
      </c>
      <c r="L2097" s="0" t="n">
        <v>90.99</v>
      </c>
      <c r="M2097" s="0" t="n">
        <v>91.19</v>
      </c>
      <c r="N2097" s="0" t="n">
        <v>91.09</v>
      </c>
      <c r="O2097" s="0" t="n">
        <v>90.97</v>
      </c>
      <c r="P2097" s="0" t="n">
        <v>0</v>
      </c>
      <c r="Q2097" s="0" t="n">
        <v>0</v>
      </c>
      <c r="R2097" s="0" t="n">
        <v>0</v>
      </c>
      <c r="S2097" s="0" t="n">
        <v>90.98</v>
      </c>
      <c r="T2097" s="0" t="n">
        <v>91.15</v>
      </c>
      <c r="U2097" s="0" t="n">
        <v>90.45</v>
      </c>
      <c r="V2097" s="0" t="n">
        <v>91.15</v>
      </c>
      <c r="W2097" s="0" t="n">
        <v>1764010</v>
      </c>
      <c r="X2097" s="0" t="n">
        <v>90.78</v>
      </c>
      <c r="Y2097" s="0" t="n">
        <v>90.99</v>
      </c>
      <c r="Z2097" s="0" t="n">
        <v>162</v>
      </c>
      <c r="AA2097" s="0" t="n">
        <v>10000000</v>
      </c>
      <c r="AB2097" s="0" t="n">
        <v>2729.7</v>
      </c>
      <c r="AC2097" s="0" t="n">
        <v>0</v>
      </c>
      <c r="AD2097" s="0" t="s">
        <v>99</v>
      </c>
      <c r="AE2097" s="0" t="s">
        <v>99</v>
      </c>
      <c r="AH2097" s="0" t="n">
        <v>6</v>
      </c>
      <c r="AI2097" s="0" t="s">
        <v>2133</v>
      </c>
      <c r="AJ2097" s="0" t="s">
        <v>32112</v>
      </c>
      <c r="AK2097" s="0" t="s">
        <v>31135</v>
      </c>
      <c r="AL2097" s="0" t="s">
        <v>2112</v>
      </c>
    </row>
    <row r="2098" customFormat="false" ht="15" hidden="false" customHeight="false" outlineLevel="0" collapsed="false">
      <c r="A2098" s="0" t="s">
        <v>36892</v>
      </c>
      <c r="B2098" s="0" t="s">
        <v>36893</v>
      </c>
      <c r="C2098" s="0" t="s">
        <v>25047</v>
      </c>
      <c r="D2098" s="0" t="s">
        <v>25047</v>
      </c>
      <c r="E2098" s="0" t="s">
        <v>36894</v>
      </c>
      <c r="F2098" s="0" t="s">
        <v>498</v>
      </c>
      <c r="G2098" s="0" t="n">
        <v>1</v>
      </c>
      <c r="H2098" s="0" t="n">
        <v>1</v>
      </c>
      <c r="I2098" s="0" t="n">
        <v>0.01</v>
      </c>
      <c r="J2098" s="0" t="n">
        <v>1000</v>
      </c>
      <c r="K2098" s="0" t="n">
        <v>1.25</v>
      </c>
      <c r="L2098" s="0" t="n">
        <v>88.83</v>
      </c>
      <c r="M2098" s="0" t="n">
        <v>87.73</v>
      </c>
      <c r="N2098" s="0" t="n">
        <v>89.23</v>
      </c>
      <c r="O2098" s="0" t="n">
        <v>88.83</v>
      </c>
      <c r="P2098" s="0" t="n">
        <v>0</v>
      </c>
      <c r="Q2098" s="0" t="n">
        <v>0</v>
      </c>
      <c r="R2098" s="0" t="n">
        <v>0</v>
      </c>
      <c r="S2098" s="0" t="n">
        <v>88.81</v>
      </c>
      <c r="T2098" s="0" t="n">
        <v>88.56</v>
      </c>
      <c r="U2098" s="0" t="n">
        <v>88.56</v>
      </c>
      <c r="V2098" s="0" t="n">
        <v>88.86</v>
      </c>
      <c r="W2098" s="0" t="n">
        <v>40852</v>
      </c>
      <c r="X2098" s="0" t="n">
        <v>88.83</v>
      </c>
      <c r="Y2098" s="0" t="n">
        <v>88.85</v>
      </c>
      <c r="Z2098" s="0" t="n">
        <v>10</v>
      </c>
      <c r="AA2098" s="0" t="n">
        <v>10000000</v>
      </c>
      <c r="AB2098" s="0" t="n">
        <v>20430.9</v>
      </c>
      <c r="AC2098" s="0" t="n">
        <v>0</v>
      </c>
      <c r="AD2098" s="0" t="s">
        <v>99</v>
      </c>
      <c r="AE2098" s="0" t="s">
        <v>99</v>
      </c>
      <c r="AH2098" s="0" t="n">
        <v>6</v>
      </c>
      <c r="AI2098" s="0" t="s">
        <v>2133</v>
      </c>
      <c r="AJ2098" s="0" t="s">
        <v>32112</v>
      </c>
      <c r="AK2098" s="0" t="s">
        <v>31135</v>
      </c>
      <c r="AL2098" s="0" t="s">
        <v>2112</v>
      </c>
    </row>
    <row r="2099" customFormat="false" ht="15" hidden="false" customHeight="false" outlineLevel="0" collapsed="false">
      <c r="A2099" s="0" t="s">
        <v>36895</v>
      </c>
      <c r="B2099" s="0" t="s">
        <v>36896</v>
      </c>
      <c r="C2099" s="0" t="s">
        <v>26395</v>
      </c>
      <c r="D2099" s="0" t="s">
        <v>26395</v>
      </c>
      <c r="E2099" s="0" t="s">
        <v>36897</v>
      </c>
      <c r="F2099" s="0" t="s">
        <v>498</v>
      </c>
      <c r="G2099" s="0" t="n">
        <v>1</v>
      </c>
      <c r="H2099" s="0" t="n">
        <v>1</v>
      </c>
      <c r="I2099" s="0" t="n">
        <v>0.01</v>
      </c>
      <c r="J2099" s="0" t="n">
        <v>1000</v>
      </c>
      <c r="K2099" s="0" t="n">
        <v>0.08</v>
      </c>
      <c r="L2099" s="0" t="n">
        <v>73.39</v>
      </c>
      <c r="M2099" s="0" t="n">
        <v>73.33</v>
      </c>
      <c r="N2099" s="0" t="n">
        <v>73.46</v>
      </c>
      <c r="O2099" s="0" t="n">
        <v>73.38</v>
      </c>
      <c r="P2099" s="0" t="n">
        <v>0</v>
      </c>
      <c r="Q2099" s="0" t="n">
        <v>0</v>
      </c>
      <c r="R2099" s="0" t="n">
        <v>0</v>
      </c>
      <c r="S2099" s="0" t="n">
        <v>73.42</v>
      </c>
      <c r="T2099" s="0" t="n">
        <v>73.6</v>
      </c>
      <c r="U2099" s="0" t="n">
        <v>73.34</v>
      </c>
      <c r="V2099" s="0" t="n">
        <v>73.61</v>
      </c>
      <c r="W2099" s="0" t="n">
        <v>108658</v>
      </c>
      <c r="X2099" s="0" t="n">
        <v>73.37</v>
      </c>
      <c r="Y2099" s="0" t="n">
        <v>73.39</v>
      </c>
      <c r="Z2099" s="0" t="n">
        <v>35</v>
      </c>
      <c r="AA2099" s="0" t="n">
        <v>15000000</v>
      </c>
      <c r="AB2099" s="0" t="n">
        <v>733.9</v>
      </c>
      <c r="AC2099" s="0" t="n">
        <v>0</v>
      </c>
      <c r="AD2099" s="0" t="s">
        <v>99</v>
      </c>
      <c r="AE2099" s="0" t="s">
        <v>99</v>
      </c>
      <c r="AH2099" s="0" t="n">
        <v>6</v>
      </c>
      <c r="AI2099" s="0" t="s">
        <v>2133</v>
      </c>
      <c r="AJ2099" s="0" t="s">
        <v>32112</v>
      </c>
      <c r="AK2099" s="0" t="s">
        <v>31135</v>
      </c>
      <c r="AL2099" s="0" t="s">
        <v>2112</v>
      </c>
    </row>
    <row r="2100" customFormat="false" ht="15" hidden="false" customHeight="false" outlineLevel="0" collapsed="false">
      <c r="A2100" s="0" t="s">
        <v>36898</v>
      </c>
      <c r="B2100" s="0" t="s">
        <v>36899</v>
      </c>
      <c r="C2100" s="0" t="s">
        <v>36900</v>
      </c>
      <c r="D2100" s="0" t="s">
        <v>36900</v>
      </c>
      <c r="E2100" s="0" t="s">
        <v>36901</v>
      </c>
      <c r="F2100" s="0" t="s">
        <v>498</v>
      </c>
      <c r="G2100" s="0" t="n">
        <v>1</v>
      </c>
      <c r="H2100" s="0" t="n">
        <v>1</v>
      </c>
      <c r="I2100" s="0" t="n">
        <v>0.01</v>
      </c>
      <c r="J2100" s="0" t="n">
        <v>1000</v>
      </c>
      <c r="K2100" s="0" t="n">
        <v>0</v>
      </c>
      <c r="L2100" s="0" t="n">
        <v>0</v>
      </c>
      <c r="M2100" s="0" t="n">
        <v>0</v>
      </c>
      <c r="N2100" s="0" t="n">
        <v>0</v>
      </c>
      <c r="O2100" s="0" t="n">
        <v>0</v>
      </c>
      <c r="P2100" s="0" t="n">
        <v>0</v>
      </c>
      <c r="Q2100" s="0" t="n">
        <v>0</v>
      </c>
      <c r="R2100" s="0" t="n">
        <v>0</v>
      </c>
      <c r="S2100" s="0" t="n">
        <v>0</v>
      </c>
      <c r="T2100" s="0" t="n">
        <v>0</v>
      </c>
      <c r="U2100" s="0" t="n">
        <v>0</v>
      </c>
      <c r="V2100" s="0" t="n">
        <v>0</v>
      </c>
      <c r="W2100" s="0" t="n">
        <v>0</v>
      </c>
      <c r="X2100" s="0" t="n">
        <v>0</v>
      </c>
      <c r="Y2100" s="0" t="n">
        <v>0</v>
      </c>
      <c r="Z2100" s="0" t="n">
        <v>0</v>
      </c>
      <c r="AA2100" s="0" t="n">
        <v>10000000</v>
      </c>
      <c r="AB2100" s="0" t="n">
        <v>0</v>
      </c>
      <c r="AC2100" s="0" t="n">
        <v>0</v>
      </c>
      <c r="AD2100" s="0" t="s">
        <v>99</v>
      </c>
      <c r="AE2100" s="0" t="s">
        <v>99</v>
      </c>
      <c r="AH2100" s="0" t="n">
        <v>6</v>
      </c>
      <c r="AI2100" s="0" t="s">
        <v>2133</v>
      </c>
      <c r="AJ2100" s="0" t="s">
        <v>32112</v>
      </c>
      <c r="AK2100" s="0" t="s">
        <v>31135</v>
      </c>
      <c r="AL2100" s="0" t="s">
        <v>2112</v>
      </c>
    </row>
    <row r="2101" customFormat="false" ht="15" hidden="false" customHeight="false" outlineLevel="0" collapsed="false">
      <c r="A2101" s="0" t="s">
        <v>36902</v>
      </c>
      <c r="B2101" s="0" t="s">
        <v>36903</v>
      </c>
      <c r="C2101" s="0" t="s">
        <v>24344</v>
      </c>
      <c r="D2101" s="0" t="s">
        <v>24344</v>
      </c>
      <c r="E2101" s="0" t="s">
        <v>36904</v>
      </c>
      <c r="F2101" s="0" t="s">
        <v>498</v>
      </c>
      <c r="G2101" s="0" t="n">
        <v>1</v>
      </c>
      <c r="H2101" s="0" t="n">
        <v>1</v>
      </c>
      <c r="I2101" s="0" t="n">
        <v>0.01</v>
      </c>
      <c r="J2101" s="0" t="n">
        <v>1000</v>
      </c>
      <c r="K2101" s="0" t="n">
        <v>0</v>
      </c>
      <c r="L2101" s="0" t="n">
        <v>79.75</v>
      </c>
      <c r="M2101" s="0" t="n">
        <v>79.75</v>
      </c>
      <c r="N2101" s="0" t="n">
        <v>79.64</v>
      </c>
      <c r="O2101" s="0" t="n">
        <v>79.75</v>
      </c>
      <c r="P2101" s="0" t="n">
        <v>0</v>
      </c>
      <c r="Q2101" s="0" t="n">
        <v>0</v>
      </c>
      <c r="R2101" s="0" t="n">
        <v>0</v>
      </c>
      <c r="S2101" s="0" t="n">
        <v>79.75</v>
      </c>
      <c r="T2101" s="0" t="n">
        <v>79.75</v>
      </c>
      <c r="U2101" s="0" t="n">
        <v>79.75</v>
      </c>
      <c r="V2101" s="0" t="n">
        <v>79.75</v>
      </c>
      <c r="W2101" s="0" t="n">
        <v>344520</v>
      </c>
      <c r="X2101" s="0" t="n">
        <v>79.74</v>
      </c>
      <c r="Y2101" s="0" t="n">
        <v>79.75</v>
      </c>
      <c r="Z2101" s="0" t="n">
        <v>14</v>
      </c>
      <c r="AA2101" s="0" t="n">
        <v>15000000</v>
      </c>
      <c r="AB2101" s="0" t="n">
        <v>797.5</v>
      </c>
      <c r="AC2101" s="0" t="n">
        <v>0</v>
      </c>
      <c r="AD2101" s="0" t="s">
        <v>99</v>
      </c>
      <c r="AE2101" s="0" t="s">
        <v>99</v>
      </c>
      <c r="AH2101" s="0" t="n">
        <v>6</v>
      </c>
      <c r="AI2101" s="0" t="s">
        <v>2133</v>
      </c>
      <c r="AJ2101" s="0" t="s">
        <v>32112</v>
      </c>
      <c r="AK2101" s="0" t="s">
        <v>31135</v>
      </c>
      <c r="AL2101" s="0" t="s">
        <v>2112</v>
      </c>
    </row>
    <row r="2102" customFormat="false" ht="15" hidden="false" customHeight="false" outlineLevel="0" collapsed="false">
      <c r="A2102" s="0" t="s">
        <v>36905</v>
      </c>
      <c r="B2102" s="0" t="s">
        <v>36906</v>
      </c>
      <c r="C2102" s="0" t="s">
        <v>36907</v>
      </c>
      <c r="D2102" s="0" t="s">
        <v>36907</v>
      </c>
      <c r="E2102" s="0" t="s">
        <v>36908</v>
      </c>
      <c r="F2102" s="0" t="s">
        <v>498</v>
      </c>
      <c r="G2102" s="0" t="n">
        <v>3</v>
      </c>
      <c r="H2102" s="0" t="n">
        <v>1</v>
      </c>
      <c r="I2102" s="0" t="n">
        <v>0.01</v>
      </c>
      <c r="J2102" s="0" t="n">
        <v>1000</v>
      </c>
      <c r="K2102" s="0" t="n">
        <v>3.07</v>
      </c>
      <c r="L2102" s="0" t="n">
        <v>87.61</v>
      </c>
      <c r="M2102" s="0" t="n">
        <v>85</v>
      </c>
      <c r="N2102" s="0" t="n">
        <v>88.06</v>
      </c>
      <c r="O2102" s="0" t="n">
        <v>87.61</v>
      </c>
      <c r="P2102" s="0" t="n">
        <v>0</v>
      </c>
      <c r="Q2102" s="0" t="n">
        <v>0</v>
      </c>
      <c r="R2102" s="0" t="n">
        <v>0</v>
      </c>
      <c r="S2102" s="0" t="n">
        <v>86.91</v>
      </c>
      <c r="T2102" s="0" t="n">
        <v>87.74</v>
      </c>
      <c r="U2102" s="0" t="n">
        <v>84.95</v>
      </c>
      <c r="V2102" s="0" t="n">
        <v>87.74</v>
      </c>
      <c r="W2102" s="0" t="n">
        <v>64315</v>
      </c>
      <c r="X2102" s="0" t="n">
        <v>87.11</v>
      </c>
      <c r="Y2102" s="0" t="n">
        <v>87.61</v>
      </c>
      <c r="Z2102" s="0" t="n">
        <v>21</v>
      </c>
      <c r="AA2102" s="0" t="n">
        <v>5000000</v>
      </c>
      <c r="AB2102" s="0" t="n">
        <v>1752.2</v>
      </c>
      <c r="AC2102" s="0" t="n">
        <v>0</v>
      </c>
      <c r="AD2102" s="0" t="s">
        <v>99</v>
      </c>
      <c r="AE2102" s="0" t="s">
        <v>99</v>
      </c>
      <c r="AH2102" s="0" t="n">
        <v>6</v>
      </c>
      <c r="AI2102" s="0" t="s">
        <v>2133</v>
      </c>
      <c r="AJ2102" s="0" t="s">
        <v>32112</v>
      </c>
      <c r="AK2102" s="0" t="s">
        <v>31135</v>
      </c>
      <c r="AL2102" s="0" t="s">
        <v>2112</v>
      </c>
    </row>
    <row r="2103" customFormat="false" ht="15" hidden="false" customHeight="false" outlineLevel="0" collapsed="false">
      <c r="A2103" s="0" t="s">
        <v>36909</v>
      </c>
      <c r="B2103" s="0" t="s">
        <v>36910</v>
      </c>
      <c r="C2103" s="0" t="s">
        <v>36911</v>
      </c>
      <c r="D2103" s="0" t="s">
        <v>36911</v>
      </c>
      <c r="E2103" s="0" t="s">
        <v>36912</v>
      </c>
      <c r="F2103" s="0" t="s">
        <v>498</v>
      </c>
      <c r="G2103" s="0" t="n">
        <v>3</v>
      </c>
      <c r="H2103" s="0" t="n">
        <v>1</v>
      </c>
      <c r="I2103" s="0" t="n">
        <v>0.01</v>
      </c>
      <c r="J2103" s="0" t="n">
        <v>1000</v>
      </c>
      <c r="K2103" s="0" t="n">
        <v>0.08</v>
      </c>
      <c r="L2103" s="0" t="n">
        <v>94.97</v>
      </c>
      <c r="M2103" s="0" t="n">
        <v>94.76</v>
      </c>
      <c r="N2103" s="0" t="n">
        <v>94.59</v>
      </c>
      <c r="O2103" s="0" t="n">
        <v>94.96</v>
      </c>
      <c r="P2103" s="0" t="n">
        <v>0</v>
      </c>
      <c r="Q2103" s="0" t="n">
        <v>0</v>
      </c>
      <c r="R2103" s="0" t="n">
        <v>0</v>
      </c>
      <c r="S2103" s="0" t="n">
        <v>94.82</v>
      </c>
      <c r="T2103" s="0" t="n">
        <v>94.9</v>
      </c>
      <c r="U2103" s="0" t="n">
        <v>94.6</v>
      </c>
      <c r="V2103" s="0" t="n">
        <v>95.03</v>
      </c>
      <c r="W2103" s="0" t="n">
        <v>306278</v>
      </c>
      <c r="X2103" s="0" t="n">
        <v>94.76</v>
      </c>
      <c r="Y2103" s="0" t="n">
        <v>94.93</v>
      </c>
      <c r="Z2103" s="0" t="n">
        <v>49</v>
      </c>
      <c r="AA2103" s="0" t="n">
        <v>15000000</v>
      </c>
      <c r="AB2103" s="0" t="n">
        <v>14245.5</v>
      </c>
      <c r="AC2103" s="0" t="n">
        <v>0</v>
      </c>
      <c r="AD2103" s="0" t="s">
        <v>99</v>
      </c>
      <c r="AE2103" s="0" t="s">
        <v>99</v>
      </c>
      <c r="AH2103" s="0" t="n">
        <v>6</v>
      </c>
      <c r="AI2103" s="0" t="s">
        <v>2133</v>
      </c>
      <c r="AJ2103" s="0" t="s">
        <v>32112</v>
      </c>
      <c r="AK2103" s="0" t="s">
        <v>31135</v>
      </c>
      <c r="AL2103" s="0" t="s">
        <v>2112</v>
      </c>
    </row>
    <row r="2104" customFormat="false" ht="15" hidden="false" customHeight="false" outlineLevel="0" collapsed="false">
      <c r="A2104" s="0" t="s">
        <v>36913</v>
      </c>
      <c r="B2104" s="0" t="s">
        <v>36914</v>
      </c>
      <c r="C2104" s="0" t="s">
        <v>26555</v>
      </c>
      <c r="D2104" s="0" t="s">
        <v>26555</v>
      </c>
      <c r="E2104" s="0" t="s">
        <v>36915</v>
      </c>
      <c r="F2104" s="0" t="s">
        <v>498</v>
      </c>
      <c r="G2104" s="0" t="n">
        <v>3</v>
      </c>
      <c r="H2104" s="0" t="n">
        <v>1</v>
      </c>
      <c r="I2104" s="0" t="n">
        <v>0.01</v>
      </c>
      <c r="J2104" s="0" t="n">
        <v>1000</v>
      </c>
      <c r="K2104" s="0" t="n">
        <v>0.24</v>
      </c>
      <c r="L2104" s="0" t="n">
        <v>85.15</v>
      </c>
      <c r="M2104" s="0" t="n">
        <v>84.95</v>
      </c>
      <c r="N2104" s="0" t="n">
        <v>84.49</v>
      </c>
      <c r="O2104" s="0" t="n">
        <v>85.15</v>
      </c>
      <c r="P2104" s="0" t="n">
        <v>0</v>
      </c>
      <c r="Q2104" s="0" t="n">
        <v>0</v>
      </c>
      <c r="R2104" s="0" t="n">
        <v>0</v>
      </c>
      <c r="S2104" s="0" t="n">
        <v>84.89</v>
      </c>
      <c r="T2104" s="0" t="n">
        <v>85.29</v>
      </c>
      <c r="U2104" s="0" t="n">
        <v>84.85</v>
      </c>
      <c r="V2104" s="0" t="n">
        <v>85.3</v>
      </c>
      <c r="W2104" s="0" t="n">
        <v>4514459</v>
      </c>
      <c r="X2104" s="0" t="n">
        <v>84.94</v>
      </c>
      <c r="Y2104" s="0" t="n">
        <v>85.14</v>
      </c>
      <c r="Z2104" s="0" t="n">
        <v>51</v>
      </c>
      <c r="AA2104" s="0" t="n">
        <v>15000000</v>
      </c>
      <c r="AB2104" s="0" t="n">
        <v>1703</v>
      </c>
      <c r="AC2104" s="0" t="n">
        <v>0</v>
      </c>
      <c r="AD2104" s="0" t="s">
        <v>99</v>
      </c>
      <c r="AE2104" s="0" t="s">
        <v>99</v>
      </c>
      <c r="AH2104" s="0" t="n">
        <v>6</v>
      </c>
      <c r="AI2104" s="0" t="s">
        <v>2133</v>
      </c>
      <c r="AJ2104" s="0" t="s">
        <v>32112</v>
      </c>
      <c r="AK2104" s="0" t="s">
        <v>31135</v>
      </c>
      <c r="AL2104" s="0" t="s">
        <v>2112</v>
      </c>
    </row>
    <row r="2105" customFormat="false" ht="15" hidden="false" customHeight="false" outlineLevel="0" collapsed="false">
      <c r="A2105" s="0" t="s">
        <v>36916</v>
      </c>
      <c r="B2105" s="0" t="s">
        <v>36917</v>
      </c>
      <c r="C2105" s="0" t="s">
        <v>36918</v>
      </c>
      <c r="D2105" s="0" t="s">
        <v>36918</v>
      </c>
      <c r="E2105" s="0" t="s">
        <v>36919</v>
      </c>
      <c r="F2105" s="0" t="s">
        <v>498</v>
      </c>
      <c r="G2105" s="0" t="n">
        <v>2</v>
      </c>
      <c r="H2105" s="0" t="n">
        <v>1</v>
      </c>
      <c r="I2105" s="0" t="n">
        <v>0.01</v>
      </c>
      <c r="J2105" s="0" t="n">
        <v>1000</v>
      </c>
      <c r="K2105" s="0" t="n">
        <v>0</v>
      </c>
      <c r="L2105" s="0" t="n">
        <v>0</v>
      </c>
      <c r="M2105" s="0" t="n">
        <v>104.45</v>
      </c>
      <c r="N2105" s="0" t="n">
        <v>103.98</v>
      </c>
      <c r="O2105" s="0" t="n">
        <v>104.45</v>
      </c>
      <c r="P2105" s="0" t="n">
        <v>0</v>
      </c>
      <c r="Q2105" s="0" t="n">
        <v>0</v>
      </c>
      <c r="R2105" s="0" t="n">
        <v>0</v>
      </c>
      <c r="S2105" s="0" t="n">
        <v>0</v>
      </c>
      <c r="T2105" s="0" t="n">
        <v>0</v>
      </c>
      <c r="U2105" s="0" t="n">
        <v>0</v>
      </c>
      <c r="V2105" s="0" t="n">
        <v>0</v>
      </c>
      <c r="W2105" s="0" t="n">
        <v>0</v>
      </c>
      <c r="X2105" s="0" t="n">
        <v>104</v>
      </c>
      <c r="Y2105" s="0" t="n">
        <v>0</v>
      </c>
      <c r="Z2105" s="0" t="n">
        <v>0</v>
      </c>
      <c r="AA2105" s="0" t="n">
        <v>10000000</v>
      </c>
      <c r="AB2105" s="0" t="n">
        <v>0</v>
      </c>
      <c r="AC2105" s="0" t="n">
        <v>0</v>
      </c>
      <c r="AD2105" s="0" t="s">
        <v>99</v>
      </c>
      <c r="AE2105" s="0" t="s">
        <v>99</v>
      </c>
      <c r="AH2105" s="0" t="n">
        <v>6</v>
      </c>
      <c r="AI2105" s="0" t="s">
        <v>2133</v>
      </c>
      <c r="AJ2105" s="0" t="s">
        <v>32112</v>
      </c>
      <c r="AK2105" s="0" t="s">
        <v>31135</v>
      </c>
      <c r="AL2105" s="0" t="s">
        <v>2112</v>
      </c>
    </row>
    <row r="2106" customFormat="false" ht="15" hidden="false" customHeight="false" outlineLevel="0" collapsed="false">
      <c r="A2106" s="0" t="s">
        <v>36920</v>
      </c>
      <c r="B2106" s="0" t="s">
        <v>36921</v>
      </c>
      <c r="C2106" s="0" t="s">
        <v>20055</v>
      </c>
      <c r="D2106" s="0" t="s">
        <v>20055</v>
      </c>
      <c r="E2106" s="0" t="s">
        <v>36922</v>
      </c>
      <c r="F2106" s="0" t="s">
        <v>498</v>
      </c>
      <c r="G2106" s="0" t="n">
        <v>2</v>
      </c>
      <c r="H2106" s="0" t="n">
        <v>1</v>
      </c>
      <c r="I2106" s="0" t="n">
        <v>0.01</v>
      </c>
      <c r="J2106" s="0" t="n">
        <v>1000</v>
      </c>
      <c r="K2106" s="0" t="n">
        <v>0.26</v>
      </c>
      <c r="L2106" s="0" t="n">
        <v>97.75</v>
      </c>
      <c r="M2106" s="0" t="n">
        <v>97.5</v>
      </c>
      <c r="N2106" s="0" t="n">
        <v>97.39</v>
      </c>
      <c r="O2106" s="0" t="n">
        <v>97.75</v>
      </c>
      <c r="P2106" s="0" t="n">
        <v>0</v>
      </c>
      <c r="Q2106" s="0" t="n">
        <v>0</v>
      </c>
      <c r="R2106" s="0" t="n">
        <v>0</v>
      </c>
      <c r="S2106" s="0" t="n">
        <v>97.74</v>
      </c>
      <c r="T2106" s="0" t="n">
        <v>97.59</v>
      </c>
      <c r="U2106" s="0" t="n">
        <v>97.59</v>
      </c>
      <c r="V2106" s="0" t="n">
        <v>97.75</v>
      </c>
      <c r="W2106" s="0" t="n">
        <v>227740</v>
      </c>
      <c r="X2106" s="0" t="n">
        <v>97.41</v>
      </c>
      <c r="Y2106" s="0" t="n">
        <v>97.75</v>
      </c>
      <c r="Z2106" s="0" t="n">
        <v>14</v>
      </c>
      <c r="AA2106" s="0" t="n">
        <v>15000000</v>
      </c>
      <c r="AB2106" s="0" t="n">
        <v>977.5</v>
      </c>
      <c r="AC2106" s="0" t="n">
        <v>0</v>
      </c>
      <c r="AD2106" s="0" t="s">
        <v>99</v>
      </c>
      <c r="AE2106" s="0" t="s">
        <v>99</v>
      </c>
      <c r="AH2106" s="0" t="n">
        <v>8</v>
      </c>
      <c r="AI2106" s="0" t="s">
        <v>2133</v>
      </c>
      <c r="AJ2106" s="0" t="s">
        <v>32112</v>
      </c>
      <c r="AK2106" s="0" t="s">
        <v>31135</v>
      </c>
      <c r="AL2106" s="0" t="s">
        <v>2112</v>
      </c>
    </row>
    <row r="2107" customFormat="false" ht="15" hidden="false" customHeight="false" outlineLevel="0" collapsed="false">
      <c r="A2107" s="0" t="s">
        <v>36923</v>
      </c>
      <c r="B2107" s="0" t="s">
        <v>36924</v>
      </c>
      <c r="C2107" s="0" t="s">
        <v>25378</v>
      </c>
      <c r="D2107" s="0" t="s">
        <v>25378</v>
      </c>
      <c r="E2107" s="0" t="s">
        <v>36925</v>
      </c>
      <c r="F2107" s="0" t="s">
        <v>498</v>
      </c>
      <c r="G2107" s="0" t="n">
        <v>2</v>
      </c>
      <c r="H2107" s="0" t="n">
        <v>1</v>
      </c>
      <c r="I2107" s="0" t="n">
        <v>0.01</v>
      </c>
      <c r="J2107" s="0" t="n">
        <v>1000</v>
      </c>
      <c r="K2107" s="0" t="n">
        <v>0.05</v>
      </c>
      <c r="L2107" s="0" t="n">
        <v>99.45</v>
      </c>
      <c r="M2107" s="0" t="n">
        <v>99.4</v>
      </c>
      <c r="N2107" s="0" t="n">
        <v>99.45</v>
      </c>
      <c r="O2107" s="0" t="n">
        <v>99.44</v>
      </c>
      <c r="P2107" s="0" t="n">
        <v>0</v>
      </c>
      <c r="Q2107" s="0" t="n">
        <v>0</v>
      </c>
      <c r="R2107" s="0" t="n">
        <v>0</v>
      </c>
      <c r="S2107" s="0" t="n">
        <v>99.42</v>
      </c>
      <c r="T2107" s="0" t="n">
        <v>99.37</v>
      </c>
      <c r="U2107" s="0" t="n">
        <v>99.3</v>
      </c>
      <c r="V2107" s="0" t="n">
        <v>99.45</v>
      </c>
      <c r="W2107" s="0" t="n">
        <v>4785960</v>
      </c>
      <c r="X2107" s="0" t="n">
        <v>99.43</v>
      </c>
      <c r="Y2107" s="0" t="n">
        <v>99.45</v>
      </c>
      <c r="Z2107" s="0" t="n">
        <v>77</v>
      </c>
      <c r="AA2107" s="0" t="n">
        <v>13500000</v>
      </c>
      <c r="AB2107" s="0" t="n">
        <v>42763.5</v>
      </c>
      <c r="AC2107" s="0" t="n">
        <v>0</v>
      </c>
      <c r="AD2107" s="0" t="s">
        <v>99</v>
      </c>
      <c r="AE2107" s="0" t="s">
        <v>99</v>
      </c>
      <c r="AH2107" s="0" t="n">
        <v>8</v>
      </c>
      <c r="AI2107" s="0" t="s">
        <v>2133</v>
      </c>
      <c r="AJ2107" s="0" t="s">
        <v>32112</v>
      </c>
      <c r="AK2107" s="0" t="s">
        <v>31135</v>
      </c>
      <c r="AL2107" s="0" t="s">
        <v>2112</v>
      </c>
    </row>
    <row r="2108" customFormat="false" ht="15" hidden="false" customHeight="false" outlineLevel="0" collapsed="false">
      <c r="A2108" s="0" t="s">
        <v>36926</v>
      </c>
      <c r="B2108" s="0" t="s">
        <v>36927</v>
      </c>
      <c r="C2108" s="0" t="s">
        <v>26208</v>
      </c>
      <c r="D2108" s="0" t="s">
        <v>26208</v>
      </c>
      <c r="E2108" s="0" t="s">
        <v>26210</v>
      </c>
      <c r="F2108" s="0" t="s">
        <v>498</v>
      </c>
      <c r="G2108" s="0" t="n">
        <v>2</v>
      </c>
      <c r="H2108" s="0" t="n">
        <v>1</v>
      </c>
      <c r="I2108" s="0" t="n">
        <v>0.01</v>
      </c>
      <c r="J2108" s="0" t="n">
        <v>1000</v>
      </c>
      <c r="K2108" s="0" t="n">
        <v>0.37</v>
      </c>
      <c r="L2108" s="0" t="n">
        <v>100.67</v>
      </c>
      <c r="M2108" s="0" t="n">
        <v>100.3</v>
      </c>
      <c r="N2108" s="0" t="n">
        <v>100.15</v>
      </c>
      <c r="O2108" s="0" t="n">
        <v>100.67</v>
      </c>
      <c r="P2108" s="0" t="n">
        <v>0</v>
      </c>
      <c r="Q2108" s="0" t="n">
        <v>0</v>
      </c>
      <c r="R2108" s="0" t="n">
        <v>0</v>
      </c>
      <c r="S2108" s="0" t="n">
        <v>100.65</v>
      </c>
      <c r="T2108" s="0" t="n">
        <v>100.59</v>
      </c>
      <c r="U2108" s="0" t="n">
        <v>100.34</v>
      </c>
      <c r="V2108" s="0" t="n">
        <v>100.98</v>
      </c>
      <c r="W2108" s="0" t="n">
        <v>12303930</v>
      </c>
      <c r="X2108" s="0" t="n">
        <v>100.66</v>
      </c>
      <c r="Y2108" s="0" t="n">
        <v>100.67</v>
      </c>
      <c r="Z2108" s="0" t="n">
        <v>335</v>
      </c>
      <c r="AA2108" s="0" t="n">
        <v>20000000</v>
      </c>
      <c r="AB2108" s="0" t="n">
        <v>4026.8</v>
      </c>
      <c r="AC2108" s="0" t="n">
        <v>0</v>
      </c>
      <c r="AD2108" s="0" t="s">
        <v>99</v>
      </c>
      <c r="AE2108" s="0" t="s">
        <v>99</v>
      </c>
      <c r="AH2108" s="0" t="n">
        <v>6</v>
      </c>
      <c r="AI2108" s="0" t="s">
        <v>2133</v>
      </c>
      <c r="AJ2108" s="0" t="s">
        <v>32112</v>
      </c>
      <c r="AK2108" s="0" t="s">
        <v>31135</v>
      </c>
      <c r="AL2108" s="0" t="s">
        <v>2112</v>
      </c>
    </row>
    <row r="2109" customFormat="false" ht="15" hidden="false" customHeight="false" outlineLevel="0" collapsed="false">
      <c r="A2109" s="0" t="s">
        <v>36928</v>
      </c>
      <c r="B2109" s="0" t="s">
        <v>36929</v>
      </c>
      <c r="C2109" s="0" t="s">
        <v>36930</v>
      </c>
      <c r="D2109" s="0" t="s">
        <v>36930</v>
      </c>
      <c r="E2109" s="0" t="s">
        <v>36931</v>
      </c>
      <c r="F2109" s="0" t="s">
        <v>498</v>
      </c>
      <c r="G2109" s="0" t="n">
        <v>1</v>
      </c>
      <c r="H2109" s="0" t="n">
        <v>1</v>
      </c>
      <c r="I2109" s="0" t="n">
        <v>0.01</v>
      </c>
      <c r="J2109" s="0" t="n">
        <v>1000</v>
      </c>
      <c r="K2109" s="0" t="n">
        <v>0.52</v>
      </c>
      <c r="L2109" s="0" t="n">
        <v>97.5</v>
      </c>
      <c r="M2109" s="0" t="n">
        <v>97</v>
      </c>
      <c r="N2109" s="0" t="n">
        <v>96.16</v>
      </c>
      <c r="O2109" s="0" t="n">
        <v>97.5</v>
      </c>
      <c r="P2109" s="0" t="n">
        <v>0</v>
      </c>
      <c r="Q2109" s="0" t="n">
        <v>0</v>
      </c>
      <c r="R2109" s="0" t="n">
        <v>0</v>
      </c>
      <c r="S2109" s="0" t="n">
        <v>98.67</v>
      </c>
      <c r="T2109" s="0" t="n">
        <v>98.99</v>
      </c>
      <c r="U2109" s="0" t="n">
        <v>97.5</v>
      </c>
      <c r="V2109" s="0" t="n">
        <v>99</v>
      </c>
      <c r="W2109" s="0" t="n">
        <v>22694</v>
      </c>
      <c r="X2109" s="0" t="n">
        <v>97.33</v>
      </c>
      <c r="Y2109" s="0" t="n">
        <v>98.99</v>
      </c>
      <c r="Z2109" s="0" t="n">
        <v>9</v>
      </c>
      <c r="AA2109" s="0" t="n">
        <v>5000000</v>
      </c>
      <c r="AB2109" s="0" t="n">
        <v>3900</v>
      </c>
      <c r="AC2109" s="0" t="n">
        <v>0</v>
      </c>
      <c r="AD2109" s="0" t="s">
        <v>99</v>
      </c>
      <c r="AE2109" s="0" t="s">
        <v>99</v>
      </c>
      <c r="AH2109" s="0" t="n">
        <v>6</v>
      </c>
      <c r="AI2109" s="0" t="s">
        <v>2133</v>
      </c>
      <c r="AJ2109" s="0" t="s">
        <v>32112</v>
      </c>
      <c r="AK2109" s="0" t="s">
        <v>31135</v>
      </c>
      <c r="AL2109" s="0" t="s">
        <v>2112</v>
      </c>
    </row>
    <row r="2110" customFormat="false" ht="15" hidden="false" customHeight="false" outlineLevel="0" collapsed="false">
      <c r="A2110" s="0" t="s">
        <v>36932</v>
      </c>
      <c r="B2110" s="0" t="s">
        <v>36933</v>
      </c>
      <c r="C2110" s="0" t="s">
        <v>24245</v>
      </c>
      <c r="D2110" s="0" t="s">
        <v>24245</v>
      </c>
      <c r="E2110" s="0" t="s">
        <v>36934</v>
      </c>
      <c r="F2110" s="0" t="s">
        <v>498</v>
      </c>
      <c r="G2110" s="0" t="n">
        <v>3</v>
      </c>
      <c r="H2110" s="0" t="n">
        <v>1</v>
      </c>
      <c r="I2110" s="0" t="n">
        <v>0.01</v>
      </c>
      <c r="J2110" s="0" t="n">
        <v>1000</v>
      </c>
      <c r="K2110" s="0" t="n">
        <v>-1.38</v>
      </c>
      <c r="L2110" s="0" t="n">
        <v>68.67</v>
      </c>
      <c r="M2110" s="0" t="n">
        <v>69.63</v>
      </c>
      <c r="N2110" s="0" t="n">
        <v>68.79</v>
      </c>
      <c r="O2110" s="0" t="n">
        <v>68.7</v>
      </c>
      <c r="P2110" s="0" t="n">
        <v>0</v>
      </c>
      <c r="Q2110" s="0" t="n">
        <v>0</v>
      </c>
      <c r="R2110" s="0" t="n">
        <v>0</v>
      </c>
      <c r="S2110" s="0" t="n">
        <v>68.72</v>
      </c>
      <c r="T2110" s="0" t="n">
        <v>69.48</v>
      </c>
      <c r="U2110" s="0" t="n">
        <v>68.02</v>
      </c>
      <c r="V2110" s="0" t="n">
        <v>69.48</v>
      </c>
      <c r="W2110" s="0" t="n">
        <v>1157861</v>
      </c>
      <c r="X2110" s="0" t="n">
        <v>68.67</v>
      </c>
      <c r="Y2110" s="0" t="n">
        <v>68.99</v>
      </c>
      <c r="Z2110" s="0" t="n">
        <v>121</v>
      </c>
      <c r="AA2110" s="0" t="n">
        <v>500000</v>
      </c>
      <c r="AB2110" s="0" t="n">
        <v>19227.6</v>
      </c>
      <c r="AC2110" s="0" t="n">
        <v>0</v>
      </c>
      <c r="AD2110" s="0" t="s">
        <v>99</v>
      </c>
      <c r="AE2110" s="0" t="s">
        <v>99</v>
      </c>
      <c r="AH2110" s="0" t="n">
        <v>6</v>
      </c>
      <c r="AI2110" s="0" t="s">
        <v>2133</v>
      </c>
      <c r="AJ2110" s="0" t="s">
        <v>32112</v>
      </c>
      <c r="AK2110" s="0" t="s">
        <v>31135</v>
      </c>
      <c r="AL2110" s="0" t="s">
        <v>2112</v>
      </c>
    </row>
    <row r="2111" customFormat="false" ht="15" hidden="false" customHeight="false" outlineLevel="0" collapsed="false">
      <c r="A2111" s="0" t="s">
        <v>36935</v>
      </c>
      <c r="B2111" s="0" t="s">
        <v>36936</v>
      </c>
      <c r="C2111" s="0" t="s">
        <v>36937</v>
      </c>
      <c r="D2111" s="0" t="s">
        <v>36937</v>
      </c>
      <c r="E2111" s="0" t="s">
        <v>36938</v>
      </c>
      <c r="F2111" s="0" t="s">
        <v>1987</v>
      </c>
      <c r="G2111" s="0" t="n">
        <v>3</v>
      </c>
      <c r="H2111" s="0" t="n">
        <v>1</v>
      </c>
      <c r="I2111" s="0" t="n">
        <v>0.01</v>
      </c>
      <c r="J2111" s="0" t="n">
        <v>1000</v>
      </c>
      <c r="K2111" s="0" t="n">
        <v>0</v>
      </c>
      <c r="L2111" s="0" t="n">
        <v>0</v>
      </c>
      <c r="M2111" s="0" t="n">
        <v>23.26</v>
      </c>
      <c r="N2111" s="0" t="n">
        <v>0</v>
      </c>
      <c r="O2111" s="0" t="n">
        <v>23.26</v>
      </c>
      <c r="P2111" s="0" t="n">
        <v>0</v>
      </c>
      <c r="Q2111" s="0" t="n">
        <v>0</v>
      </c>
      <c r="R2111" s="0" t="n">
        <v>0</v>
      </c>
      <c r="S2111" s="0" t="n">
        <v>0</v>
      </c>
      <c r="T2111" s="0" t="n">
        <v>0</v>
      </c>
      <c r="U2111" s="0" t="n">
        <v>0</v>
      </c>
      <c r="V2111" s="0" t="n">
        <v>0</v>
      </c>
      <c r="W2111" s="0" t="n">
        <v>0</v>
      </c>
      <c r="X2111" s="0" t="n">
        <v>0</v>
      </c>
      <c r="Y2111" s="0" t="n">
        <v>21.5</v>
      </c>
      <c r="Z2111" s="0" t="n">
        <v>0</v>
      </c>
      <c r="AA2111" s="0" t="n">
        <v>195435</v>
      </c>
      <c r="AB2111" s="0" t="n">
        <v>0</v>
      </c>
      <c r="AC2111" s="0" t="n">
        <v>0</v>
      </c>
      <c r="AD2111" s="0" t="s">
        <v>99</v>
      </c>
      <c r="AE2111" s="0" t="s">
        <v>99</v>
      </c>
      <c r="AF2111" s="0" t="s">
        <v>30149</v>
      </c>
      <c r="AH2111" s="0" t="n">
        <v>0</v>
      </c>
      <c r="AI2111" s="0" t="s">
        <v>2133</v>
      </c>
      <c r="AJ2111" s="0" t="s">
        <v>32112</v>
      </c>
      <c r="AK2111" s="0" t="s">
        <v>31143</v>
      </c>
      <c r="AL2111" s="0" t="s">
        <v>2112</v>
      </c>
    </row>
    <row r="2112" customFormat="false" ht="15" hidden="false" customHeight="false" outlineLevel="0" collapsed="false">
      <c r="A2112" s="0" t="s">
        <v>36939</v>
      </c>
      <c r="B2112" s="0" t="s">
        <v>36940</v>
      </c>
      <c r="C2112" s="0" t="s">
        <v>36941</v>
      </c>
      <c r="D2112" s="0" t="s">
        <v>36941</v>
      </c>
      <c r="E2112" s="0" t="s">
        <v>36942</v>
      </c>
      <c r="F2112" s="0" t="s">
        <v>1987</v>
      </c>
      <c r="G2112" s="0" t="n">
        <v>3</v>
      </c>
      <c r="H2112" s="0" t="n">
        <v>1</v>
      </c>
      <c r="I2112" s="0" t="n">
        <v>0.01</v>
      </c>
      <c r="J2112" s="0" t="n">
        <v>1000</v>
      </c>
      <c r="K2112" s="0" t="n">
        <v>0</v>
      </c>
      <c r="L2112" s="0" t="n">
        <v>0</v>
      </c>
      <c r="M2112" s="0" t="n">
        <v>0</v>
      </c>
      <c r="N2112" s="0" t="n">
        <v>0</v>
      </c>
      <c r="O2112" s="0" t="n">
        <v>0</v>
      </c>
      <c r="P2112" s="0" t="n">
        <v>0</v>
      </c>
      <c r="Q2112" s="0" t="n">
        <v>0</v>
      </c>
      <c r="R2112" s="0" t="n">
        <v>0</v>
      </c>
      <c r="S2112" s="0" t="n">
        <v>0</v>
      </c>
      <c r="T2112" s="0" t="n">
        <v>0</v>
      </c>
      <c r="U2112" s="0" t="n">
        <v>0</v>
      </c>
      <c r="V2112" s="0" t="n">
        <v>0</v>
      </c>
      <c r="W2112" s="0" t="n">
        <v>0</v>
      </c>
      <c r="X2112" s="0" t="n">
        <v>0</v>
      </c>
      <c r="Y2112" s="0" t="n">
        <v>0</v>
      </c>
      <c r="Z2112" s="0" t="n">
        <v>0</v>
      </c>
      <c r="AA2112" s="0" t="n">
        <v>113244</v>
      </c>
      <c r="AB2112" s="0" t="n">
        <v>0</v>
      </c>
      <c r="AC2112" s="0" t="n">
        <v>0</v>
      </c>
      <c r="AD2112" s="0" t="s">
        <v>99</v>
      </c>
      <c r="AE2112" s="0" t="s">
        <v>99</v>
      </c>
      <c r="AF2112" s="0" t="s">
        <v>30149</v>
      </c>
      <c r="AH2112" s="0" t="n">
        <v>0</v>
      </c>
      <c r="AI2112" s="0" t="s">
        <v>2133</v>
      </c>
      <c r="AJ2112" s="0" t="s">
        <v>32112</v>
      </c>
      <c r="AK2112" s="0" t="s">
        <v>31143</v>
      </c>
      <c r="AL2112" s="0" t="s">
        <v>2112</v>
      </c>
    </row>
    <row r="2113" customFormat="false" ht="15" hidden="false" customHeight="false" outlineLevel="0" collapsed="false">
      <c r="A2113" s="0" t="s">
        <v>36943</v>
      </c>
      <c r="B2113" s="0" t="s">
        <v>36944</v>
      </c>
      <c r="C2113" s="0" t="s">
        <v>36945</v>
      </c>
      <c r="D2113" s="0" t="s">
        <v>36945</v>
      </c>
      <c r="E2113" s="0" t="s">
        <v>36946</v>
      </c>
      <c r="F2113" s="0" t="s">
        <v>1987</v>
      </c>
      <c r="G2113" s="0" t="n">
        <v>3</v>
      </c>
      <c r="H2113" s="0" t="n">
        <v>1</v>
      </c>
      <c r="I2113" s="0" t="n">
        <v>0.01</v>
      </c>
      <c r="J2113" s="0" t="n">
        <v>1000</v>
      </c>
      <c r="K2113" s="0" t="n">
        <v>0</v>
      </c>
      <c r="L2113" s="0" t="n">
        <v>0</v>
      </c>
      <c r="M2113" s="0" t="n">
        <v>0</v>
      </c>
      <c r="N2113" s="0" t="n">
        <v>0</v>
      </c>
      <c r="O2113" s="0" t="n">
        <v>0</v>
      </c>
      <c r="P2113" s="0" t="n">
        <v>0</v>
      </c>
      <c r="Q2113" s="0" t="n">
        <v>0</v>
      </c>
      <c r="R2113" s="0" t="n">
        <v>0</v>
      </c>
      <c r="S2113" s="0" t="n">
        <v>0</v>
      </c>
      <c r="T2113" s="0" t="n">
        <v>0</v>
      </c>
      <c r="U2113" s="0" t="n">
        <v>0</v>
      </c>
      <c r="V2113" s="0" t="n">
        <v>0</v>
      </c>
      <c r="W2113" s="0" t="n">
        <v>0</v>
      </c>
      <c r="X2113" s="0" t="n">
        <v>0</v>
      </c>
      <c r="Y2113" s="0" t="n">
        <v>0</v>
      </c>
      <c r="Z2113" s="0" t="n">
        <v>0</v>
      </c>
      <c r="AA2113" s="0" t="n">
        <v>13926</v>
      </c>
      <c r="AB2113" s="0" t="n">
        <v>0</v>
      </c>
      <c r="AC2113" s="0" t="n">
        <v>0</v>
      </c>
      <c r="AD2113" s="0" t="s">
        <v>99</v>
      </c>
      <c r="AE2113" s="0" t="s">
        <v>99</v>
      </c>
      <c r="AF2113" s="0" t="s">
        <v>30149</v>
      </c>
      <c r="AH2113" s="0" t="n">
        <v>0</v>
      </c>
      <c r="AI2113" s="0" t="s">
        <v>2133</v>
      </c>
      <c r="AJ2113" s="0" t="s">
        <v>32112</v>
      </c>
      <c r="AK2113" s="0" t="s">
        <v>31143</v>
      </c>
      <c r="AL2113" s="0" t="s">
        <v>2112</v>
      </c>
    </row>
    <row r="2114" customFormat="false" ht="15" hidden="false" customHeight="false" outlineLevel="0" collapsed="false">
      <c r="A2114" s="0" t="s">
        <v>36947</v>
      </c>
      <c r="B2114" s="0" t="s">
        <v>36948</v>
      </c>
      <c r="C2114" s="0" t="s">
        <v>36949</v>
      </c>
      <c r="D2114" s="0" t="s">
        <v>36949</v>
      </c>
      <c r="E2114" s="0" t="s">
        <v>36950</v>
      </c>
      <c r="F2114" s="0" t="s">
        <v>1987</v>
      </c>
      <c r="G2114" s="0" t="n">
        <v>3</v>
      </c>
      <c r="H2114" s="0" t="n">
        <v>1</v>
      </c>
      <c r="I2114" s="0" t="n">
        <v>0.01</v>
      </c>
      <c r="J2114" s="0" t="n">
        <v>1000</v>
      </c>
      <c r="K2114" s="0" t="n">
        <v>0</v>
      </c>
      <c r="L2114" s="0" t="n">
        <v>0</v>
      </c>
      <c r="M2114" s="0" t="n">
        <v>0</v>
      </c>
      <c r="N2114" s="0" t="n">
        <v>0</v>
      </c>
      <c r="O2114" s="0" t="n">
        <v>0</v>
      </c>
      <c r="P2114" s="0" t="n">
        <v>0</v>
      </c>
      <c r="Q2114" s="0" t="n">
        <v>0</v>
      </c>
      <c r="R2114" s="0" t="n">
        <v>0</v>
      </c>
      <c r="S2114" s="0" t="n">
        <v>0</v>
      </c>
      <c r="T2114" s="0" t="n">
        <v>0</v>
      </c>
      <c r="U2114" s="0" t="n">
        <v>0</v>
      </c>
      <c r="V2114" s="0" t="n">
        <v>0</v>
      </c>
      <c r="W2114" s="0" t="n">
        <v>0</v>
      </c>
      <c r="X2114" s="0" t="n">
        <v>0</v>
      </c>
      <c r="Y2114" s="0" t="n">
        <v>0</v>
      </c>
      <c r="Z2114" s="0" t="n">
        <v>0</v>
      </c>
      <c r="AA2114" s="0" t="n">
        <v>26661</v>
      </c>
      <c r="AB2114" s="0" t="n">
        <v>0</v>
      </c>
      <c r="AC2114" s="0" t="n">
        <v>0</v>
      </c>
      <c r="AD2114" s="0" t="s">
        <v>99</v>
      </c>
      <c r="AE2114" s="0" t="s">
        <v>99</v>
      </c>
      <c r="AF2114" s="0" t="s">
        <v>30149</v>
      </c>
      <c r="AH2114" s="0" t="n">
        <v>0</v>
      </c>
      <c r="AI2114" s="0" t="s">
        <v>2133</v>
      </c>
      <c r="AJ2114" s="0" t="s">
        <v>32112</v>
      </c>
      <c r="AK2114" s="0" t="s">
        <v>31143</v>
      </c>
      <c r="AL2114" s="0" t="s">
        <v>2112</v>
      </c>
    </row>
    <row r="2115" customFormat="false" ht="15" hidden="false" customHeight="false" outlineLevel="0" collapsed="false">
      <c r="A2115" s="0" t="s">
        <v>36951</v>
      </c>
      <c r="B2115" s="0" t="s">
        <v>36952</v>
      </c>
      <c r="C2115" s="0" t="s">
        <v>36953</v>
      </c>
      <c r="D2115" s="0" t="s">
        <v>36953</v>
      </c>
      <c r="E2115" s="0" t="s">
        <v>36954</v>
      </c>
      <c r="F2115" s="0" t="s">
        <v>1987</v>
      </c>
      <c r="G2115" s="0" t="n">
        <v>3</v>
      </c>
      <c r="H2115" s="0" t="n">
        <v>1</v>
      </c>
      <c r="I2115" s="0" t="n">
        <v>0.01</v>
      </c>
      <c r="J2115" s="0" t="n">
        <v>1000</v>
      </c>
      <c r="K2115" s="0" t="n">
        <v>0</v>
      </c>
      <c r="L2115" s="0" t="n">
        <v>0</v>
      </c>
      <c r="M2115" s="0" t="n">
        <v>0</v>
      </c>
      <c r="N2115" s="0" t="n">
        <v>0</v>
      </c>
      <c r="O2115" s="0" t="n">
        <v>0</v>
      </c>
      <c r="P2115" s="0" t="n">
        <v>0</v>
      </c>
      <c r="Q2115" s="0" t="n">
        <v>0</v>
      </c>
      <c r="R2115" s="0" t="n">
        <v>0</v>
      </c>
      <c r="S2115" s="0" t="n">
        <v>0</v>
      </c>
      <c r="T2115" s="0" t="n">
        <v>0</v>
      </c>
      <c r="U2115" s="0" t="n">
        <v>0</v>
      </c>
      <c r="V2115" s="0" t="n">
        <v>0</v>
      </c>
      <c r="W2115" s="0" t="n">
        <v>0</v>
      </c>
      <c r="X2115" s="0" t="n">
        <v>0</v>
      </c>
      <c r="Y2115" s="0" t="n">
        <v>0</v>
      </c>
      <c r="Z2115" s="0" t="n">
        <v>0</v>
      </c>
      <c r="AA2115" s="0" t="n">
        <v>208564</v>
      </c>
      <c r="AB2115" s="0" t="n">
        <v>0</v>
      </c>
      <c r="AC2115" s="0" t="n">
        <v>0</v>
      </c>
      <c r="AD2115" s="0" t="s">
        <v>99</v>
      </c>
      <c r="AE2115" s="0" t="s">
        <v>99</v>
      </c>
      <c r="AF2115" s="0" t="s">
        <v>30149</v>
      </c>
      <c r="AH2115" s="0" t="n">
        <v>0</v>
      </c>
      <c r="AI2115" s="0" t="s">
        <v>2133</v>
      </c>
      <c r="AJ2115" s="0" t="s">
        <v>32112</v>
      </c>
      <c r="AK2115" s="0" t="s">
        <v>31143</v>
      </c>
      <c r="AL2115" s="0" t="s">
        <v>2112</v>
      </c>
    </row>
    <row r="2116" customFormat="false" ht="15" hidden="false" customHeight="false" outlineLevel="0" collapsed="false">
      <c r="A2116" s="0" t="s">
        <v>36955</v>
      </c>
      <c r="B2116" s="0" t="s">
        <v>36956</v>
      </c>
      <c r="C2116" s="0" t="s">
        <v>36957</v>
      </c>
      <c r="D2116" s="0" t="s">
        <v>36957</v>
      </c>
      <c r="E2116" s="0" t="s">
        <v>36958</v>
      </c>
      <c r="F2116" s="0" t="s">
        <v>1987</v>
      </c>
      <c r="G2116" s="0" t="n">
        <v>3</v>
      </c>
      <c r="H2116" s="0" t="n">
        <v>1</v>
      </c>
      <c r="I2116" s="0" t="n">
        <v>0.01</v>
      </c>
      <c r="J2116" s="0" t="n">
        <v>1000</v>
      </c>
      <c r="K2116" s="0" t="n">
        <v>0</v>
      </c>
      <c r="L2116" s="0" t="n">
        <v>0</v>
      </c>
      <c r="M2116" s="0" t="n">
        <v>0</v>
      </c>
      <c r="N2116" s="0" t="n">
        <v>0</v>
      </c>
      <c r="O2116" s="0" t="n">
        <v>0</v>
      </c>
      <c r="P2116" s="0" t="n">
        <v>0</v>
      </c>
      <c r="Q2116" s="0" t="n">
        <v>0</v>
      </c>
      <c r="R2116" s="0" t="n">
        <v>0</v>
      </c>
      <c r="S2116" s="0" t="n">
        <v>0</v>
      </c>
      <c r="T2116" s="0" t="n">
        <v>0</v>
      </c>
      <c r="U2116" s="0" t="n">
        <v>0</v>
      </c>
      <c r="V2116" s="0" t="n">
        <v>0</v>
      </c>
      <c r="W2116" s="0" t="n">
        <v>0</v>
      </c>
      <c r="X2116" s="0" t="n">
        <v>9.01</v>
      </c>
      <c r="Y2116" s="0" t="n">
        <v>0</v>
      </c>
      <c r="Z2116" s="0" t="n">
        <v>0</v>
      </c>
      <c r="AA2116" s="0" t="n">
        <v>57322</v>
      </c>
      <c r="AB2116" s="0" t="n">
        <v>0</v>
      </c>
      <c r="AC2116" s="0" t="n">
        <v>0</v>
      </c>
      <c r="AD2116" s="0" t="s">
        <v>99</v>
      </c>
      <c r="AE2116" s="0" t="s">
        <v>99</v>
      </c>
      <c r="AF2116" s="0" t="s">
        <v>30149</v>
      </c>
      <c r="AH2116" s="0" t="n">
        <v>0</v>
      </c>
      <c r="AI2116" s="0" t="s">
        <v>2133</v>
      </c>
      <c r="AJ2116" s="0" t="s">
        <v>32112</v>
      </c>
      <c r="AK2116" s="0" t="s">
        <v>31143</v>
      </c>
      <c r="AL2116" s="0" t="s">
        <v>2112</v>
      </c>
    </row>
    <row r="2117" customFormat="false" ht="15" hidden="false" customHeight="false" outlineLevel="0" collapsed="false">
      <c r="A2117" s="0" t="s">
        <v>36959</v>
      </c>
      <c r="B2117" s="0" t="s">
        <v>36960</v>
      </c>
      <c r="C2117" s="0" t="s">
        <v>36961</v>
      </c>
      <c r="D2117" s="0" t="s">
        <v>36961</v>
      </c>
      <c r="E2117" s="0" t="s">
        <v>36962</v>
      </c>
      <c r="F2117" s="0" t="s">
        <v>1987</v>
      </c>
      <c r="G2117" s="0" t="n">
        <v>3</v>
      </c>
      <c r="H2117" s="0" t="n">
        <v>1</v>
      </c>
      <c r="I2117" s="0" t="n">
        <v>0.01</v>
      </c>
      <c r="J2117" s="0" t="n">
        <v>1000</v>
      </c>
      <c r="K2117" s="0" t="n">
        <v>0</v>
      </c>
      <c r="L2117" s="0" t="n">
        <v>0</v>
      </c>
      <c r="M2117" s="0" t="n">
        <v>21.71</v>
      </c>
      <c r="N2117" s="0" t="n">
        <v>0</v>
      </c>
      <c r="O2117" s="0" t="n">
        <v>21.71</v>
      </c>
      <c r="P2117" s="0" t="n">
        <v>0</v>
      </c>
      <c r="Q2117" s="0" t="n">
        <v>0</v>
      </c>
      <c r="R2117" s="0" t="n">
        <v>0</v>
      </c>
      <c r="S2117" s="0" t="n">
        <v>0</v>
      </c>
      <c r="T2117" s="0" t="n">
        <v>0</v>
      </c>
      <c r="U2117" s="0" t="n">
        <v>0</v>
      </c>
      <c r="V2117" s="0" t="n">
        <v>0</v>
      </c>
      <c r="W2117" s="0" t="n">
        <v>0</v>
      </c>
      <c r="X2117" s="0" t="n">
        <v>0</v>
      </c>
      <c r="Y2117" s="0" t="n">
        <v>30.39</v>
      </c>
      <c r="Z2117" s="0" t="n">
        <v>0</v>
      </c>
      <c r="AA2117" s="0" t="n">
        <v>11666</v>
      </c>
      <c r="AB2117" s="0" t="n">
        <v>0</v>
      </c>
      <c r="AC2117" s="0" t="n">
        <v>0</v>
      </c>
      <c r="AD2117" s="0" t="s">
        <v>99</v>
      </c>
      <c r="AE2117" s="0" t="s">
        <v>99</v>
      </c>
      <c r="AF2117" s="0" t="s">
        <v>30149</v>
      </c>
      <c r="AH2117" s="0" t="n">
        <v>0</v>
      </c>
      <c r="AI2117" s="0" t="s">
        <v>2133</v>
      </c>
      <c r="AJ2117" s="0" t="s">
        <v>32112</v>
      </c>
      <c r="AK2117" s="0" t="s">
        <v>31143</v>
      </c>
      <c r="AL2117" s="0" t="s">
        <v>2112</v>
      </c>
    </row>
    <row r="2118" customFormat="false" ht="15" hidden="false" customHeight="false" outlineLevel="0" collapsed="false">
      <c r="A2118" s="0" t="s">
        <v>36963</v>
      </c>
      <c r="B2118" s="0" t="s">
        <v>36964</v>
      </c>
      <c r="C2118" s="0" t="s">
        <v>22899</v>
      </c>
      <c r="D2118" s="0" t="s">
        <v>22899</v>
      </c>
      <c r="E2118" s="0" t="s">
        <v>36965</v>
      </c>
      <c r="F2118" s="0" t="s">
        <v>498</v>
      </c>
      <c r="G2118" s="0" t="n">
        <v>2</v>
      </c>
      <c r="H2118" s="0" t="n">
        <v>1</v>
      </c>
      <c r="I2118" s="0" t="n">
        <v>0.01</v>
      </c>
      <c r="J2118" s="0" t="n">
        <v>1000</v>
      </c>
      <c r="K2118" s="0" t="n">
        <v>0.01</v>
      </c>
      <c r="L2118" s="0" t="n">
        <v>99.99</v>
      </c>
      <c r="M2118" s="0" t="n">
        <v>99.98</v>
      </c>
      <c r="N2118" s="0" t="n">
        <v>99.99</v>
      </c>
      <c r="O2118" s="0" t="n">
        <v>99.99</v>
      </c>
      <c r="P2118" s="0" t="n">
        <v>0</v>
      </c>
      <c r="Q2118" s="0" t="n">
        <v>0</v>
      </c>
      <c r="R2118" s="0" t="n">
        <v>0</v>
      </c>
      <c r="S2118" s="0" t="n">
        <v>100</v>
      </c>
      <c r="T2118" s="0" t="n">
        <v>100.05</v>
      </c>
      <c r="U2118" s="0" t="n">
        <v>99.97</v>
      </c>
      <c r="V2118" s="0" t="n">
        <v>100.05</v>
      </c>
      <c r="W2118" s="0" t="n">
        <v>46337502</v>
      </c>
      <c r="X2118" s="0" t="n">
        <v>99.98</v>
      </c>
      <c r="Y2118" s="0" t="n">
        <v>99.99</v>
      </c>
      <c r="Z2118" s="0" t="n">
        <v>529</v>
      </c>
      <c r="AA2118" s="0" t="n">
        <v>40000000</v>
      </c>
      <c r="AB2118" s="0" t="n">
        <v>12998.7</v>
      </c>
      <c r="AC2118" s="0" t="n">
        <v>0</v>
      </c>
      <c r="AD2118" s="0" t="s">
        <v>99</v>
      </c>
      <c r="AE2118" s="0" t="s">
        <v>99</v>
      </c>
      <c r="AH2118" s="0" t="n">
        <v>8</v>
      </c>
      <c r="AI2118" s="0" t="s">
        <v>2133</v>
      </c>
      <c r="AJ2118" s="0" t="s">
        <v>32112</v>
      </c>
      <c r="AK2118" s="0" t="s">
        <v>31135</v>
      </c>
      <c r="AL2118" s="0" t="s">
        <v>2112</v>
      </c>
    </row>
    <row r="2119" customFormat="false" ht="15" hidden="false" customHeight="false" outlineLevel="0" collapsed="false">
      <c r="A2119" s="0" t="s">
        <v>36966</v>
      </c>
      <c r="B2119" s="0" t="s">
        <v>36967</v>
      </c>
      <c r="C2119" s="0" t="s">
        <v>36968</v>
      </c>
      <c r="D2119" s="0" t="s">
        <v>36968</v>
      </c>
      <c r="E2119" s="0" t="s">
        <v>36969</v>
      </c>
      <c r="F2119" s="0" t="s">
        <v>498</v>
      </c>
      <c r="G2119" s="0" t="n">
        <v>2</v>
      </c>
      <c r="H2119" s="0" t="n">
        <v>1</v>
      </c>
      <c r="I2119" s="0" t="n">
        <v>0.01</v>
      </c>
      <c r="J2119" s="0" t="n">
        <v>1000</v>
      </c>
      <c r="K2119" s="0" t="n">
        <v>0</v>
      </c>
      <c r="L2119" s="0" t="n">
        <v>0</v>
      </c>
      <c r="M2119" s="0" t="n">
        <v>0</v>
      </c>
      <c r="N2119" s="0" t="n">
        <v>0</v>
      </c>
      <c r="O2119" s="0" t="n">
        <v>0</v>
      </c>
      <c r="P2119" s="0" t="n">
        <v>0</v>
      </c>
      <c r="Q2119" s="0" t="n">
        <v>0</v>
      </c>
      <c r="R2119" s="0" t="n">
        <v>0</v>
      </c>
      <c r="S2119" s="0" t="n">
        <v>0</v>
      </c>
      <c r="T2119" s="0" t="n">
        <v>0</v>
      </c>
      <c r="U2119" s="0" t="n">
        <v>0</v>
      </c>
      <c r="V2119" s="0" t="n">
        <v>0</v>
      </c>
      <c r="W2119" s="0" t="n">
        <v>0</v>
      </c>
      <c r="X2119" s="0" t="n">
        <v>100.08</v>
      </c>
      <c r="Y2119" s="0" t="n">
        <v>0</v>
      </c>
      <c r="Z2119" s="0" t="n">
        <v>0</v>
      </c>
      <c r="AA2119" s="0" t="n">
        <v>20000000</v>
      </c>
      <c r="AB2119" s="0" t="n">
        <v>0</v>
      </c>
      <c r="AC2119" s="0" t="n">
        <v>0</v>
      </c>
      <c r="AD2119" s="0" t="s">
        <v>99</v>
      </c>
      <c r="AE2119" s="0" t="s">
        <v>99</v>
      </c>
      <c r="AH2119" s="0" t="n">
        <v>-100</v>
      </c>
      <c r="AI2119" s="0" t="s">
        <v>2133</v>
      </c>
      <c r="AJ2119" s="0" t="s">
        <v>32112</v>
      </c>
      <c r="AK2119" s="0" t="s">
        <v>31135</v>
      </c>
      <c r="AL2119" s="0" t="s">
        <v>2112</v>
      </c>
    </row>
    <row r="2120" customFormat="false" ht="15" hidden="false" customHeight="false" outlineLevel="0" collapsed="false">
      <c r="A2120" s="0" t="s">
        <v>36970</v>
      </c>
      <c r="B2120" s="0" t="s">
        <v>36971</v>
      </c>
      <c r="C2120" s="0" t="s">
        <v>24406</v>
      </c>
      <c r="D2120" s="0" t="s">
        <v>24406</v>
      </c>
      <c r="E2120" s="0" t="s">
        <v>36972</v>
      </c>
      <c r="F2120" s="0" t="s">
        <v>498</v>
      </c>
      <c r="G2120" s="0" t="n">
        <v>2</v>
      </c>
      <c r="H2120" s="0" t="n">
        <v>1</v>
      </c>
      <c r="I2120" s="0" t="n">
        <v>0.01</v>
      </c>
      <c r="J2120" s="0" t="n">
        <v>1000</v>
      </c>
      <c r="K2120" s="0" t="n">
        <v>-0.07</v>
      </c>
      <c r="L2120" s="0" t="n">
        <v>100.63</v>
      </c>
      <c r="M2120" s="0" t="n">
        <v>100.7</v>
      </c>
      <c r="N2120" s="0" t="n">
        <v>100.69</v>
      </c>
      <c r="O2120" s="0" t="n">
        <v>100.63</v>
      </c>
      <c r="P2120" s="0" t="n">
        <v>0</v>
      </c>
      <c r="Q2120" s="0" t="n">
        <v>0</v>
      </c>
      <c r="R2120" s="0" t="n">
        <v>0</v>
      </c>
      <c r="S2120" s="0" t="n">
        <v>100.76</v>
      </c>
      <c r="T2120" s="0" t="n">
        <v>104.5</v>
      </c>
      <c r="U2120" s="0" t="n">
        <v>100.53</v>
      </c>
      <c r="V2120" s="0" t="n">
        <v>104.5</v>
      </c>
      <c r="W2120" s="0" t="n">
        <v>6364272</v>
      </c>
      <c r="X2120" s="0" t="n">
        <v>100.62</v>
      </c>
      <c r="Y2120" s="0" t="n">
        <v>100.63</v>
      </c>
      <c r="Z2120" s="0" t="n">
        <v>162</v>
      </c>
      <c r="AA2120" s="0" t="n">
        <v>5000000</v>
      </c>
      <c r="AB2120" s="0" t="n">
        <v>1006.3</v>
      </c>
      <c r="AC2120" s="0" t="n">
        <v>0</v>
      </c>
      <c r="AD2120" s="0" t="s">
        <v>99</v>
      </c>
      <c r="AE2120" s="0" t="s">
        <v>99</v>
      </c>
      <c r="AH2120" s="0" t="n">
        <v>-100</v>
      </c>
      <c r="AI2120" s="0" t="s">
        <v>2133</v>
      </c>
      <c r="AJ2120" s="0" t="s">
        <v>32112</v>
      </c>
      <c r="AK2120" s="0" t="s">
        <v>31135</v>
      </c>
      <c r="AL2120" s="0" t="s">
        <v>2112</v>
      </c>
    </row>
    <row r="2121" customFormat="false" ht="15" hidden="false" customHeight="false" outlineLevel="0" collapsed="false">
      <c r="A2121" s="0" t="s">
        <v>36973</v>
      </c>
      <c r="B2121" s="0" t="s">
        <v>36974</v>
      </c>
      <c r="C2121" s="0" t="s">
        <v>18919</v>
      </c>
      <c r="D2121" s="0" t="s">
        <v>18919</v>
      </c>
      <c r="E2121" s="0" t="s">
        <v>36975</v>
      </c>
      <c r="F2121" s="0" t="s">
        <v>498</v>
      </c>
      <c r="G2121" s="0" t="n">
        <v>3</v>
      </c>
      <c r="H2121" s="0" t="n">
        <v>1</v>
      </c>
      <c r="I2121" s="0" t="n">
        <v>0.01</v>
      </c>
      <c r="J2121" s="0" t="n">
        <v>1000</v>
      </c>
      <c r="K2121" s="0" t="n">
        <v>-0.73</v>
      </c>
      <c r="L2121" s="0" t="n">
        <v>96.29</v>
      </c>
      <c r="M2121" s="0" t="n">
        <v>96.85</v>
      </c>
      <c r="N2121" s="0" t="n">
        <v>96.84</v>
      </c>
      <c r="O2121" s="0" t="n">
        <v>96.29</v>
      </c>
      <c r="P2121" s="0" t="n">
        <v>0</v>
      </c>
      <c r="Q2121" s="0" t="n">
        <v>0</v>
      </c>
      <c r="R2121" s="0" t="n">
        <v>0</v>
      </c>
      <c r="S2121" s="0" t="n">
        <v>97.01</v>
      </c>
      <c r="T2121" s="0" t="n">
        <v>97.46</v>
      </c>
      <c r="U2121" s="0" t="n">
        <v>96.29</v>
      </c>
      <c r="V2121" s="0" t="n">
        <v>97.46</v>
      </c>
      <c r="W2121" s="0" t="n">
        <v>32984</v>
      </c>
      <c r="X2121" s="0" t="n">
        <v>96.3</v>
      </c>
      <c r="Y2121" s="0" t="n">
        <v>97.45</v>
      </c>
      <c r="Z2121" s="0" t="n">
        <v>3</v>
      </c>
      <c r="AA2121" s="0" t="n">
        <v>10000000</v>
      </c>
      <c r="AB2121" s="0" t="n">
        <v>12517.7</v>
      </c>
      <c r="AC2121" s="0" t="n">
        <v>0</v>
      </c>
      <c r="AD2121" s="0" t="s">
        <v>99</v>
      </c>
      <c r="AE2121" s="0" t="s">
        <v>99</v>
      </c>
      <c r="AF2121" s="0" t="s">
        <v>30149</v>
      </c>
      <c r="AH2121" s="0" t="n">
        <v>800</v>
      </c>
      <c r="AI2121" s="0" t="s">
        <v>2133</v>
      </c>
      <c r="AJ2121" s="0" t="s">
        <v>32112</v>
      </c>
      <c r="AK2121" s="0" t="s">
        <v>31135</v>
      </c>
      <c r="AL2121" s="0" t="s">
        <v>2112</v>
      </c>
    </row>
    <row r="2122" customFormat="false" ht="15" hidden="false" customHeight="false" outlineLevel="0" collapsed="false">
      <c r="A2122" s="0" t="s">
        <v>36976</v>
      </c>
      <c r="B2122" s="0" t="s">
        <v>36977</v>
      </c>
      <c r="C2122" s="0" t="s">
        <v>18009</v>
      </c>
      <c r="D2122" s="0" t="s">
        <v>18009</v>
      </c>
      <c r="E2122" s="0" t="s">
        <v>36978</v>
      </c>
      <c r="F2122" s="0" t="s">
        <v>498</v>
      </c>
      <c r="G2122" s="0" t="n">
        <v>3</v>
      </c>
      <c r="H2122" s="0" t="n">
        <v>1</v>
      </c>
      <c r="I2122" s="0" t="n">
        <v>0.01</v>
      </c>
      <c r="J2122" s="0" t="n">
        <v>1000</v>
      </c>
      <c r="K2122" s="0" t="n">
        <v>-0.98</v>
      </c>
      <c r="L2122" s="0" t="n">
        <v>87.31</v>
      </c>
      <c r="M2122" s="0" t="n">
        <v>88.16</v>
      </c>
      <c r="N2122" s="0" t="n">
        <v>87.24</v>
      </c>
      <c r="O2122" s="0" t="n">
        <v>87.31</v>
      </c>
      <c r="P2122" s="0" t="n">
        <v>0</v>
      </c>
      <c r="Q2122" s="0" t="n">
        <v>0</v>
      </c>
      <c r="R2122" s="0" t="n">
        <v>0</v>
      </c>
      <c r="S2122" s="0" t="n">
        <v>88.19</v>
      </c>
      <c r="T2122" s="0" t="n">
        <v>88.29</v>
      </c>
      <c r="U2122" s="0" t="n">
        <v>87.31</v>
      </c>
      <c r="V2122" s="0" t="n">
        <v>88.3</v>
      </c>
      <c r="W2122" s="0" t="n">
        <v>112880</v>
      </c>
      <c r="X2122" s="0" t="n">
        <v>87.31</v>
      </c>
      <c r="Y2122" s="0" t="n">
        <v>87.69</v>
      </c>
      <c r="Z2122" s="0" t="n">
        <v>17</v>
      </c>
      <c r="AA2122" s="0" t="n">
        <v>15000000</v>
      </c>
      <c r="AB2122" s="0" t="n">
        <v>873.1</v>
      </c>
      <c r="AC2122" s="0" t="n">
        <v>0</v>
      </c>
      <c r="AD2122" s="0" t="s">
        <v>99</v>
      </c>
      <c r="AE2122" s="0" t="s">
        <v>99</v>
      </c>
      <c r="AH2122" s="0" t="n">
        <v>-100</v>
      </c>
      <c r="AI2122" s="0" t="s">
        <v>2133</v>
      </c>
      <c r="AJ2122" s="0" t="s">
        <v>32112</v>
      </c>
      <c r="AK2122" s="0" t="s">
        <v>31135</v>
      </c>
      <c r="AL2122" s="0" t="s">
        <v>2112</v>
      </c>
    </row>
    <row r="2123" customFormat="false" ht="15" hidden="false" customHeight="false" outlineLevel="0" collapsed="false">
      <c r="A2123" s="0" t="s">
        <v>36979</v>
      </c>
      <c r="B2123" s="0" t="s">
        <v>36980</v>
      </c>
      <c r="C2123" s="0" t="s">
        <v>21120</v>
      </c>
      <c r="D2123" s="0" t="s">
        <v>21120</v>
      </c>
      <c r="E2123" s="0" t="s">
        <v>36981</v>
      </c>
      <c r="F2123" s="0" t="s">
        <v>498</v>
      </c>
      <c r="G2123" s="0" t="n">
        <v>3</v>
      </c>
      <c r="H2123" s="0" t="n">
        <v>1</v>
      </c>
      <c r="I2123" s="0" t="n">
        <v>0.01</v>
      </c>
      <c r="J2123" s="0" t="n">
        <v>1000</v>
      </c>
      <c r="K2123" s="0" t="n">
        <v>-0.11</v>
      </c>
      <c r="L2123" s="0" t="n">
        <v>94.75</v>
      </c>
      <c r="M2123" s="0" t="n">
        <v>94.85</v>
      </c>
      <c r="N2123" s="0" t="n">
        <v>95.23</v>
      </c>
      <c r="O2123" s="0" t="n">
        <v>94.93</v>
      </c>
      <c r="P2123" s="0" t="n">
        <v>0</v>
      </c>
      <c r="Q2123" s="0" t="n">
        <v>0</v>
      </c>
      <c r="R2123" s="0" t="n">
        <v>0</v>
      </c>
      <c r="S2123" s="0" t="n">
        <v>95.03</v>
      </c>
      <c r="T2123" s="0" t="n">
        <v>94.73</v>
      </c>
      <c r="U2123" s="0" t="n">
        <v>94.65</v>
      </c>
      <c r="V2123" s="0" t="n">
        <v>95.24</v>
      </c>
      <c r="W2123" s="0" t="n">
        <v>588228</v>
      </c>
      <c r="X2123" s="0" t="n">
        <v>94.81</v>
      </c>
      <c r="Y2123" s="0" t="n">
        <v>95.03</v>
      </c>
      <c r="Z2123" s="0" t="n">
        <v>54</v>
      </c>
      <c r="AA2123" s="0" t="n">
        <v>30000000</v>
      </c>
      <c r="AB2123" s="0" t="n">
        <v>4737.5</v>
      </c>
      <c r="AC2123" s="0" t="n">
        <v>0</v>
      </c>
      <c r="AD2123" s="0" t="s">
        <v>99</v>
      </c>
      <c r="AE2123" s="0" t="s">
        <v>99</v>
      </c>
      <c r="AH2123" s="0" t="n">
        <v>800</v>
      </c>
      <c r="AI2123" s="0" t="s">
        <v>2133</v>
      </c>
      <c r="AJ2123" s="0" t="s">
        <v>32112</v>
      </c>
      <c r="AK2123" s="0" t="s">
        <v>31135</v>
      </c>
      <c r="AL2123" s="0" t="s">
        <v>2112</v>
      </c>
    </row>
    <row r="2124" customFormat="false" ht="15" hidden="false" customHeight="false" outlineLevel="0" collapsed="false">
      <c r="A2124" s="0" t="s">
        <v>36982</v>
      </c>
      <c r="B2124" s="0" t="s">
        <v>36983</v>
      </c>
      <c r="C2124" s="0" t="s">
        <v>17986</v>
      </c>
      <c r="D2124" s="0" t="s">
        <v>17986</v>
      </c>
      <c r="E2124" s="0" t="s">
        <v>36984</v>
      </c>
      <c r="F2124" s="0" t="s">
        <v>498</v>
      </c>
      <c r="G2124" s="0" t="n">
        <v>3</v>
      </c>
      <c r="H2124" s="0" t="n">
        <v>1</v>
      </c>
      <c r="I2124" s="0" t="n">
        <v>0.01</v>
      </c>
      <c r="J2124" s="0" t="n">
        <v>1000</v>
      </c>
      <c r="K2124" s="0" t="n">
        <v>2.22</v>
      </c>
      <c r="L2124" s="0" t="n">
        <v>81.89</v>
      </c>
      <c r="M2124" s="0" t="n">
        <v>80.09</v>
      </c>
      <c r="N2124" s="0" t="n">
        <v>79.92</v>
      </c>
      <c r="O2124" s="0" t="n">
        <v>81.89</v>
      </c>
      <c r="P2124" s="0" t="n">
        <v>0</v>
      </c>
      <c r="Q2124" s="0" t="n">
        <v>0</v>
      </c>
      <c r="R2124" s="0" t="n">
        <v>0</v>
      </c>
      <c r="S2124" s="0" t="n">
        <v>81.29</v>
      </c>
      <c r="T2124" s="0" t="n">
        <v>80.35</v>
      </c>
      <c r="U2124" s="0" t="n">
        <v>80.13</v>
      </c>
      <c r="V2124" s="0" t="n">
        <v>82.36</v>
      </c>
      <c r="W2124" s="0" t="n">
        <v>604814</v>
      </c>
      <c r="X2124" s="0" t="n">
        <v>81.89</v>
      </c>
      <c r="Y2124" s="0" t="n">
        <v>82.02</v>
      </c>
      <c r="Z2124" s="0" t="n">
        <v>99</v>
      </c>
      <c r="AA2124" s="0" t="n">
        <v>20000000</v>
      </c>
      <c r="AB2124" s="0" t="n">
        <v>818.9</v>
      </c>
      <c r="AC2124" s="0" t="n">
        <v>0</v>
      </c>
      <c r="AD2124" s="0" t="s">
        <v>99</v>
      </c>
      <c r="AE2124" s="0" t="s">
        <v>99</v>
      </c>
      <c r="AH2124" s="0" t="n">
        <v>-100</v>
      </c>
      <c r="AI2124" s="0" t="s">
        <v>2133</v>
      </c>
      <c r="AJ2124" s="0" t="s">
        <v>32112</v>
      </c>
      <c r="AK2124" s="0" t="s">
        <v>31135</v>
      </c>
      <c r="AL2124" s="0" t="s">
        <v>2112</v>
      </c>
    </row>
    <row r="2125" customFormat="false" ht="15" hidden="false" customHeight="false" outlineLevel="0" collapsed="false">
      <c r="A2125" s="0" t="s">
        <v>36985</v>
      </c>
      <c r="B2125" s="0" t="s">
        <v>36986</v>
      </c>
      <c r="C2125" s="0" t="s">
        <v>18333</v>
      </c>
      <c r="D2125" s="0" t="s">
        <v>18333</v>
      </c>
      <c r="E2125" s="0" t="s">
        <v>36987</v>
      </c>
      <c r="F2125" s="0" t="s">
        <v>498</v>
      </c>
      <c r="G2125" s="0" t="n">
        <v>3</v>
      </c>
      <c r="H2125" s="0" t="n">
        <v>1</v>
      </c>
      <c r="I2125" s="0" t="n">
        <v>0.01</v>
      </c>
      <c r="J2125" s="0" t="n">
        <v>1000</v>
      </c>
      <c r="K2125" s="0" t="n">
        <v>0.86</v>
      </c>
      <c r="L2125" s="0" t="n">
        <v>88.76</v>
      </c>
      <c r="M2125" s="0" t="n">
        <v>88</v>
      </c>
      <c r="N2125" s="0" t="n">
        <v>88.47</v>
      </c>
      <c r="O2125" s="0" t="n">
        <v>88.73</v>
      </c>
      <c r="P2125" s="0" t="n">
        <v>0</v>
      </c>
      <c r="Q2125" s="0" t="n">
        <v>0</v>
      </c>
      <c r="R2125" s="0" t="n">
        <v>0</v>
      </c>
      <c r="S2125" s="0" t="n">
        <v>88.17</v>
      </c>
      <c r="T2125" s="0" t="n">
        <v>88</v>
      </c>
      <c r="U2125" s="0" t="n">
        <v>87.99</v>
      </c>
      <c r="V2125" s="0" t="n">
        <v>88.81</v>
      </c>
      <c r="W2125" s="0" t="n">
        <v>887922</v>
      </c>
      <c r="X2125" s="0" t="n">
        <v>88.72</v>
      </c>
      <c r="Y2125" s="0" t="n">
        <v>88.76</v>
      </c>
      <c r="Z2125" s="0" t="n">
        <v>114</v>
      </c>
      <c r="AA2125" s="0" t="n">
        <v>20000000</v>
      </c>
      <c r="AB2125" s="0" t="n">
        <v>1775.2</v>
      </c>
      <c r="AC2125" s="0" t="n">
        <v>0</v>
      </c>
      <c r="AD2125" s="0" t="s">
        <v>99</v>
      </c>
      <c r="AE2125" s="0" t="s">
        <v>99</v>
      </c>
      <c r="AH2125" s="0" t="n">
        <v>-100</v>
      </c>
      <c r="AI2125" s="0" t="s">
        <v>2133</v>
      </c>
      <c r="AJ2125" s="0" t="s">
        <v>32112</v>
      </c>
      <c r="AK2125" s="0" t="s">
        <v>31135</v>
      </c>
      <c r="AL2125" s="0" t="s">
        <v>2112</v>
      </c>
    </row>
    <row r="2126" customFormat="false" ht="15" hidden="false" customHeight="false" outlineLevel="0" collapsed="false">
      <c r="A2126" s="0" t="s">
        <v>36988</v>
      </c>
      <c r="B2126" s="0" t="s">
        <v>36989</v>
      </c>
      <c r="C2126" s="0" t="s">
        <v>36990</v>
      </c>
      <c r="D2126" s="0" t="s">
        <v>36990</v>
      </c>
      <c r="E2126" s="0" t="s">
        <v>36991</v>
      </c>
      <c r="F2126" s="0" t="s">
        <v>498</v>
      </c>
      <c r="G2126" s="0" t="n">
        <v>3</v>
      </c>
      <c r="H2126" s="0" t="n">
        <v>1</v>
      </c>
      <c r="I2126" s="0" t="n">
        <v>0.01</v>
      </c>
      <c r="J2126" s="0" t="n">
        <v>1000</v>
      </c>
      <c r="K2126" s="0" t="n">
        <v>0</v>
      </c>
      <c r="L2126" s="0" t="n">
        <v>99.7</v>
      </c>
      <c r="M2126" s="0" t="n">
        <v>99.7</v>
      </c>
      <c r="N2126" s="0" t="n">
        <v>99.6</v>
      </c>
      <c r="O2126" s="0" t="n">
        <v>99.71</v>
      </c>
      <c r="P2126" s="0" t="n">
        <v>0</v>
      </c>
      <c r="Q2126" s="0" t="n">
        <v>0</v>
      </c>
      <c r="R2126" s="0" t="n">
        <v>0</v>
      </c>
      <c r="S2126" s="0" t="n">
        <v>99.78</v>
      </c>
      <c r="T2126" s="0" t="n">
        <v>99.79</v>
      </c>
      <c r="U2126" s="0" t="n">
        <v>99.6</v>
      </c>
      <c r="V2126" s="0" t="n">
        <v>99.8</v>
      </c>
      <c r="W2126" s="0" t="n">
        <v>598708</v>
      </c>
      <c r="X2126" s="0" t="n">
        <v>99.72</v>
      </c>
      <c r="Y2126" s="0" t="n">
        <v>99.73</v>
      </c>
      <c r="Z2126" s="0" t="n">
        <v>46</v>
      </c>
      <c r="AA2126" s="0" t="n">
        <v>15000000</v>
      </c>
      <c r="AB2126" s="0" t="n">
        <v>1994</v>
      </c>
      <c r="AC2126" s="0" t="n">
        <v>0</v>
      </c>
      <c r="AD2126" s="0" t="s">
        <v>99</v>
      </c>
      <c r="AE2126" s="0" t="s">
        <v>99</v>
      </c>
      <c r="AH2126" s="0" t="n">
        <v>-100</v>
      </c>
      <c r="AI2126" s="0" t="s">
        <v>2133</v>
      </c>
      <c r="AJ2126" s="0" t="s">
        <v>32112</v>
      </c>
      <c r="AK2126" s="0" t="s">
        <v>31135</v>
      </c>
      <c r="AL2126" s="0" t="s">
        <v>2112</v>
      </c>
    </row>
    <row r="2127" customFormat="false" ht="15" hidden="false" customHeight="false" outlineLevel="0" collapsed="false">
      <c r="A2127" s="0" t="s">
        <v>36992</v>
      </c>
      <c r="B2127" s="0" t="s">
        <v>36993</v>
      </c>
      <c r="C2127" s="0" t="s">
        <v>20319</v>
      </c>
      <c r="D2127" s="0" t="s">
        <v>20319</v>
      </c>
      <c r="E2127" s="0" t="s">
        <v>36994</v>
      </c>
      <c r="F2127" s="0" t="s">
        <v>498</v>
      </c>
      <c r="G2127" s="0" t="n">
        <v>3</v>
      </c>
      <c r="H2127" s="0" t="n">
        <v>1</v>
      </c>
      <c r="I2127" s="0" t="n">
        <v>0.01</v>
      </c>
      <c r="J2127" s="0" t="n">
        <v>1000</v>
      </c>
      <c r="K2127" s="0" t="n">
        <v>0.77</v>
      </c>
      <c r="L2127" s="0" t="n">
        <v>87.22</v>
      </c>
      <c r="M2127" s="0" t="n">
        <v>86.18</v>
      </c>
      <c r="N2127" s="0" t="n">
        <v>86.07</v>
      </c>
      <c r="O2127" s="0" t="n">
        <v>87.3</v>
      </c>
      <c r="P2127" s="0" t="n">
        <v>0</v>
      </c>
      <c r="Q2127" s="0" t="n">
        <v>0</v>
      </c>
      <c r="R2127" s="0" t="n">
        <v>0</v>
      </c>
      <c r="S2127" s="0" t="n">
        <v>87.12</v>
      </c>
      <c r="T2127" s="0" t="n">
        <v>86.58</v>
      </c>
      <c r="U2127" s="0" t="n">
        <v>86.57</v>
      </c>
      <c r="V2127" s="0" t="n">
        <v>87.89</v>
      </c>
      <c r="W2127" s="0" t="n">
        <v>421691</v>
      </c>
      <c r="X2127" s="0" t="n">
        <v>87.36</v>
      </c>
      <c r="Y2127" s="0" t="n">
        <v>87.65</v>
      </c>
      <c r="Z2127" s="0" t="n">
        <v>65</v>
      </c>
      <c r="AA2127" s="0" t="n">
        <v>35000000</v>
      </c>
      <c r="AB2127" s="0" t="n">
        <v>872.2</v>
      </c>
      <c r="AC2127" s="0" t="n">
        <v>0</v>
      </c>
      <c r="AD2127" s="0" t="s">
        <v>99</v>
      </c>
      <c r="AE2127" s="0" t="s">
        <v>99</v>
      </c>
      <c r="AH2127" s="0" t="n">
        <v>-100</v>
      </c>
      <c r="AI2127" s="0" t="s">
        <v>2133</v>
      </c>
      <c r="AJ2127" s="0" t="s">
        <v>32112</v>
      </c>
      <c r="AK2127" s="0" t="s">
        <v>31135</v>
      </c>
      <c r="AL2127" s="0" t="s">
        <v>2112</v>
      </c>
    </row>
    <row r="2128" customFormat="false" ht="15" hidden="false" customHeight="false" outlineLevel="0" collapsed="false">
      <c r="A2128" s="0" t="s">
        <v>36995</v>
      </c>
      <c r="B2128" s="0" t="s">
        <v>36996</v>
      </c>
      <c r="C2128" s="0" t="s">
        <v>36997</v>
      </c>
      <c r="D2128" s="0" t="s">
        <v>36997</v>
      </c>
      <c r="E2128" s="0" t="s">
        <v>36998</v>
      </c>
      <c r="F2128" s="0" t="s">
        <v>1987</v>
      </c>
      <c r="G2128" s="0" t="n">
        <v>1</v>
      </c>
      <c r="H2128" s="0" t="n">
        <v>1</v>
      </c>
      <c r="I2128" s="0" t="n">
        <v>0.01</v>
      </c>
      <c r="J2128" s="0" t="n">
        <v>1000</v>
      </c>
      <c r="K2128" s="0" t="n">
        <v>0.7</v>
      </c>
      <c r="L2128" s="0" t="n">
        <v>98.15</v>
      </c>
      <c r="M2128" s="0" t="n">
        <v>97.47</v>
      </c>
      <c r="N2128" s="0" t="n">
        <v>93.62</v>
      </c>
      <c r="O2128" s="0" t="n">
        <v>98.15</v>
      </c>
      <c r="P2128" s="0" t="n">
        <v>0</v>
      </c>
      <c r="Q2128" s="0" t="n">
        <v>0</v>
      </c>
      <c r="R2128" s="0" t="n">
        <v>0</v>
      </c>
      <c r="S2128" s="0" t="n">
        <v>98.15</v>
      </c>
      <c r="T2128" s="0" t="n">
        <v>98.15</v>
      </c>
      <c r="U2128" s="0" t="n">
        <v>98.15</v>
      </c>
      <c r="V2128" s="0" t="n">
        <v>98.15</v>
      </c>
      <c r="W2128" s="0" t="n">
        <v>67724</v>
      </c>
      <c r="X2128" s="0" t="n">
        <v>95.32</v>
      </c>
      <c r="Y2128" s="0" t="n">
        <v>97.48</v>
      </c>
      <c r="Z2128" s="0" t="n">
        <v>7</v>
      </c>
      <c r="AA2128" s="0" t="n">
        <v>10000000</v>
      </c>
      <c r="AB2128" s="0" t="n">
        <v>2944.5</v>
      </c>
      <c r="AC2128" s="0" t="n">
        <v>0</v>
      </c>
      <c r="AD2128" s="0" t="s">
        <v>99</v>
      </c>
      <c r="AE2128" s="0" t="s">
        <v>99</v>
      </c>
      <c r="AH2128" s="0" t="n">
        <v>-100</v>
      </c>
      <c r="AI2128" s="0" t="s">
        <v>2133</v>
      </c>
      <c r="AJ2128" s="0" t="s">
        <v>32112</v>
      </c>
      <c r="AK2128" s="0" t="s">
        <v>31143</v>
      </c>
      <c r="AL2128" s="0" t="s">
        <v>2112</v>
      </c>
    </row>
    <row r="2129" customFormat="false" ht="15" hidden="false" customHeight="false" outlineLevel="0" collapsed="false">
      <c r="A2129" s="0" t="s">
        <v>36999</v>
      </c>
      <c r="B2129" s="0" t="s">
        <v>37000</v>
      </c>
      <c r="C2129" s="0" t="s">
        <v>18503</v>
      </c>
      <c r="D2129" s="0" t="s">
        <v>18503</v>
      </c>
      <c r="E2129" s="0" t="s">
        <v>37001</v>
      </c>
      <c r="F2129" s="0" t="s">
        <v>1987</v>
      </c>
      <c r="G2129" s="0" t="n">
        <v>2</v>
      </c>
      <c r="H2129" s="0" t="n">
        <v>1</v>
      </c>
      <c r="I2129" s="0" t="n">
        <v>0.01</v>
      </c>
      <c r="J2129" s="0" t="n">
        <v>912.32</v>
      </c>
      <c r="K2129" s="0" t="n">
        <v>0</v>
      </c>
      <c r="L2129" s="0" t="n">
        <v>95.82</v>
      </c>
      <c r="M2129" s="0" t="n">
        <v>95.82</v>
      </c>
      <c r="N2129" s="0" t="n">
        <v>95.83</v>
      </c>
      <c r="O2129" s="0" t="n">
        <v>95.82</v>
      </c>
      <c r="P2129" s="0" t="n">
        <v>0</v>
      </c>
      <c r="Q2129" s="0" t="n">
        <v>0</v>
      </c>
      <c r="R2129" s="0" t="n">
        <v>0</v>
      </c>
      <c r="S2129" s="0" t="n">
        <v>95.58</v>
      </c>
      <c r="T2129" s="0" t="n">
        <v>95.8</v>
      </c>
      <c r="U2129" s="0" t="n">
        <v>95.5</v>
      </c>
      <c r="V2129" s="0" t="n">
        <v>95.82</v>
      </c>
      <c r="W2129" s="0" t="n">
        <v>14993616</v>
      </c>
      <c r="X2129" s="0" t="n">
        <v>95.81</v>
      </c>
      <c r="Y2129" s="0" t="n">
        <v>95.82</v>
      </c>
      <c r="Z2129" s="0" t="n">
        <v>690</v>
      </c>
      <c r="AA2129" s="0" t="n">
        <v>9500000</v>
      </c>
      <c r="AB2129" s="0" t="n">
        <v>11364.41</v>
      </c>
      <c r="AC2129" s="0" t="n">
        <v>0</v>
      </c>
      <c r="AD2129" s="0" t="s">
        <v>99</v>
      </c>
      <c r="AE2129" s="0" t="s">
        <v>99</v>
      </c>
      <c r="AH2129" s="0" t="n">
        <v>-100</v>
      </c>
      <c r="AI2129" s="0" t="s">
        <v>2133</v>
      </c>
      <c r="AJ2129" s="0" t="s">
        <v>32112</v>
      </c>
      <c r="AK2129" s="0" t="s">
        <v>31143</v>
      </c>
      <c r="AL2129" s="0" t="s">
        <v>2112</v>
      </c>
    </row>
    <row r="2130" customFormat="false" ht="15" hidden="false" customHeight="false" outlineLevel="0" collapsed="false">
      <c r="A2130" s="0" t="s">
        <v>37002</v>
      </c>
      <c r="B2130" s="0" t="s">
        <v>37003</v>
      </c>
      <c r="C2130" s="0" t="s">
        <v>37004</v>
      </c>
      <c r="D2130" s="0" t="s">
        <v>37004</v>
      </c>
      <c r="E2130" s="0" t="s">
        <v>37005</v>
      </c>
      <c r="F2130" s="0" t="s">
        <v>1987</v>
      </c>
      <c r="G2130" s="0" t="n">
        <v>3</v>
      </c>
      <c r="H2130" s="0" t="n">
        <v>1</v>
      </c>
      <c r="I2130" s="0" t="n">
        <v>0.01</v>
      </c>
      <c r="J2130" s="0" t="n">
        <v>10000000</v>
      </c>
      <c r="K2130" s="0" t="n">
        <v>0</v>
      </c>
      <c r="L2130" s="0" t="n">
        <v>0</v>
      </c>
      <c r="M2130" s="0" t="n">
        <v>0</v>
      </c>
      <c r="N2130" s="0" t="n">
        <v>0</v>
      </c>
      <c r="O2130" s="0" t="n">
        <v>0</v>
      </c>
      <c r="P2130" s="0" t="n">
        <v>0</v>
      </c>
      <c r="Q2130" s="0" t="n">
        <v>0</v>
      </c>
      <c r="R2130" s="0" t="n">
        <v>0</v>
      </c>
      <c r="S2130" s="0" t="n">
        <v>0</v>
      </c>
      <c r="T2130" s="0" t="n">
        <v>0</v>
      </c>
      <c r="U2130" s="0" t="n">
        <v>0</v>
      </c>
      <c r="V2130" s="0" t="n">
        <v>0</v>
      </c>
      <c r="W2130" s="0" t="n">
        <v>0</v>
      </c>
      <c r="X2130" s="0" t="n">
        <v>0</v>
      </c>
      <c r="Y2130" s="0" t="n">
        <v>0</v>
      </c>
      <c r="Z2130" s="0" t="n">
        <v>0</v>
      </c>
      <c r="AA2130" s="0" t="n">
        <v>40</v>
      </c>
      <c r="AB2130" s="0" t="n">
        <v>0</v>
      </c>
      <c r="AC2130" s="0" t="n">
        <v>0</v>
      </c>
      <c r="AD2130" s="0" t="s">
        <v>99</v>
      </c>
      <c r="AE2130" s="0" t="s">
        <v>99</v>
      </c>
      <c r="AF2130" s="0" t="s">
        <v>30149</v>
      </c>
      <c r="AH2130" s="0" t="n">
        <v>0</v>
      </c>
      <c r="AI2130" s="0" t="s">
        <v>2133</v>
      </c>
      <c r="AJ2130" s="0" t="s">
        <v>32112</v>
      </c>
      <c r="AK2130" s="0" t="s">
        <v>31143</v>
      </c>
      <c r="AL2130" s="0" t="s">
        <v>2112</v>
      </c>
    </row>
    <row r="2131" customFormat="false" ht="15" hidden="false" customHeight="false" outlineLevel="0" collapsed="false">
      <c r="A2131" s="0" t="s">
        <v>37006</v>
      </c>
      <c r="B2131" s="0" t="s">
        <v>37007</v>
      </c>
      <c r="C2131" s="0" t="s">
        <v>37008</v>
      </c>
      <c r="D2131" s="0" t="s">
        <v>37008</v>
      </c>
      <c r="E2131" s="0" t="s">
        <v>37009</v>
      </c>
      <c r="F2131" s="0" t="s">
        <v>1987</v>
      </c>
      <c r="G2131" s="0" t="n">
        <v>3</v>
      </c>
      <c r="H2131" s="0" t="n">
        <v>1</v>
      </c>
      <c r="I2131" s="0" t="n">
        <v>0.01</v>
      </c>
      <c r="J2131" s="0" t="n">
        <v>10000000</v>
      </c>
      <c r="K2131" s="0" t="n">
        <v>0</v>
      </c>
      <c r="L2131" s="0" t="n">
        <v>0</v>
      </c>
      <c r="M2131" s="0" t="n">
        <v>0</v>
      </c>
      <c r="N2131" s="0" t="n">
        <v>0</v>
      </c>
      <c r="O2131" s="0" t="n">
        <v>0</v>
      </c>
      <c r="P2131" s="0" t="n">
        <v>0</v>
      </c>
      <c r="Q2131" s="0" t="n">
        <v>0</v>
      </c>
      <c r="R2131" s="0" t="n">
        <v>0</v>
      </c>
      <c r="S2131" s="0" t="n">
        <v>0</v>
      </c>
      <c r="T2131" s="0" t="n">
        <v>0</v>
      </c>
      <c r="U2131" s="0" t="n">
        <v>0</v>
      </c>
      <c r="V2131" s="0" t="n">
        <v>0</v>
      </c>
      <c r="W2131" s="0" t="n">
        <v>0</v>
      </c>
      <c r="X2131" s="0" t="n">
        <v>0</v>
      </c>
      <c r="Y2131" s="0" t="n">
        <v>0</v>
      </c>
      <c r="Z2131" s="0" t="n">
        <v>0</v>
      </c>
      <c r="AA2131" s="0" t="n">
        <v>40</v>
      </c>
      <c r="AB2131" s="0" t="n">
        <v>0</v>
      </c>
      <c r="AC2131" s="0" t="n">
        <v>0</v>
      </c>
      <c r="AD2131" s="0" t="s">
        <v>99</v>
      </c>
      <c r="AE2131" s="0" t="s">
        <v>99</v>
      </c>
      <c r="AF2131" s="0" t="s">
        <v>30149</v>
      </c>
      <c r="AH2131" s="0" t="n">
        <v>0</v>
      </c>
      <c r="AI2131" s="0" t="s">
        <v>2133</v>
      </c>
      <c r="AJ2131" s="0" t="s">
        <v>32112</v>
      </c>
      <c r="AK2131" s="0" t="s">
        <v>31143</v>
      </c>
      <c r="AL2131" s="0" t="s">
        <v>2112</v>
      </c>
    </row>
    <row r="2132" customFormat="false" ht="15" hidden="false" customHeight="false" outlineLevel="0" collapsed="false">
      <c r="A2132" s="0" t="s">
        <v>37010</v>
      </c>
      <c r="B2132" s="0" t="s">
        <v>37011</v>
      </c>
      <c r="C2132" s="0" t="s">
        <v>37012</v>
      </c>
      <c r="D2132" s="0" t="s">
        <v>37012</v>
      </c>
      <c r="E2132" s="0" t="s">
        <v>37013</v>
      </c>
      <c r="F2132" s="0" t="s">
        <v>1987</v>
      </c>
      <c r="G2132" s="0" t="n">
        <v>3</v>
      </c>
      <c r="H2132" s="0" t="n">
        <v>1</v>
      </c>
      <c r="I2132" s="0" t="n">
        <v>0.01</v>
      </c>
      <c r="J2132" s="0" t="n">
        <v>10000000</v>
      </c>
      <c r="K2132" s="0" t="n">
        <v>0</v>
      </c>
      <c r="L2132" s="0" t="n">
        <v>0</v>
      </c>
      <c r="M2132" s="0" t="n">
        <v>0</v>
      </c>
      <c r="N2132" s="0" t="n">
        <v>0</v>
      </c>
      <c r="O2132" s="0" t="n">
        <v>0</v>
      </c>
      <c r="P2132" s="0" t="n">
        <v>0</v>
      </c>
      <c r="Q2132" s="0" t="n">
        <v>0</v>
      </c>
      <c r="R2132" s="0" t="n">
        <v>0</v>
      </c>
      <c r="S2132" s="0" t="n">
        <v>0</v>
      </c>
      <c r="T2132" s="0" t="n">
        <v>0</v>
      </c>
      <c r="U2132" s="0" t="n">
        <v>0</v>
      </c>
      <c r="V2132" s="0" t="n">
        <v>0</v>
      </c>
      <c r="W2132" s="0" t="n">
        <v>0</v>
      </c>
      <c r="X2132" s="0" t="n">
        <v>0</v>
      </c>
      <c r="Y2132" s="0" t="n">
        <v>0</v>
      </c>
      <c r="Z2132" s="0" t="n">
        <v>0</v>
      </c>
      <c r="AA2132" s="0" t="n">
        <v>45</v>
      </c>
      <c r="AB2132" s="0" t="n">
        <v>0</v>
      </c>
      <c r="AC2132" s="0" t="n">
        <v>0</v>
      </c>
      <c r="AD2132" s="0" t="s">
        <v>99</v>
      </c>
      <c r="AE2132" s="0" t="s">
        <v>99</v>
      </c>
      <c r="AF2132" s="0" t="s">
        <v>30149</v>
      </c>
      <c r="AH2132" s="0" t="n">
        <v>0</v>
      </c>
      <c r="AI2132" s="0" t="s">
        <v>2133</v>
      </c>
      <c r="AJ2132" s="0" t="s">
        <v>32112</v>
      </c>
      <c r="AK2132" s="0" t="s">
        <v>31143</v>
      </c>
      <c r="AL2132" s="0" t="s">
        <v>2112</v>
      </c>
    </row>
    <row r="2133" customFormat="false" ht="15" hidden="false" customHeight="false" outlineLevel="0" collapsed="false">
      <c r="A2133" s="0" t="s">
        <v>37014</v>
      </c>
      <c r="B2133" s="0" t="s">
        <v>37015</v>
      </c>
      <c r="C2133" s="0" t="s">
        <v>24010</v>
      </c>
      <c r="D2133" s="0" t="s">
        <v>24010</v>
      </c>
      <c r="E2133" s="0" t="s">
        <v>37016</v>
      </c>
      <c r="F2133" s="0" t="s">
        <v>498</v>
      </c>
      <c r="G2133" s="0" t="n">
        <v>3</v>
      </c>
      <c r="H2133" s="0" t="n">
        <v>1</v>
      </c>
      <c r="I2133" s="0" t="n">
        <v>0.01</v>
      </c>
      <c r="J2133" s="0" t="n">
        <v>1000</v>
      </c>
      <c r="K2133" s="0" t="n">
        <v>-0.25</v>
      </c>
      <c r="L2133" s="0" t="n">
        <v>84.29</v>
      </c>
      <c r="M2133" s="0" t="n">
        <v>84.38</v>
      </c>
      <c r="N2133" s="0" t="n">
        <v>84.54</v>
      </c>
      <c r="O2133" s="0" t="n">
        <v>84.29</v>
      </c>
      <c r="P2133" s="0" t="n">
        <v>0</v>
      </c>
      <c r="Q2133" s="0" t="n">
        <v>0</v>
      </c>
      <c r="R2133" s="0" t="n">
        <v>0</v>
      </c>
      <c r="S2133" s="0" t="n">
        <v>84.17</v>
      </c>
      <c r="T2133" s="0" t="n">
        <v>85.43</v>
      </c>
      <c r="U2133" s="0" t="n">
        <v>83.25</v>
      </c>
      <c r="V2133" s="0" t="n">
        <v>85.97</v>
      </c>
      <c r="W2133" s="0" t="n">
        <v>127104</v>
      </c>
      <c r="X2133" s="0" t="n">
        <v>84.1</v>
      </c>
      <c r="Y2133" s="0" t="n">
        <v>84.32</v>
      </c>
      <c r="Z2133" s="0" t="n">
        <v>30</v>
      </c>
      <c r="AA2133" s="0" t="n">
        <v>500000</v>
      </c>
      <c r="AB2133" s="0" t="n">
        <v>842.9</v>
      </c>
      <c r="AC2133" s="0" t="n">
        <v>0</v>
      </c>
      <c r="AD2133" s="0" t="s">
        <v>99</v>
      </c>
      <c r="AE2133" s="0" t="s">
        <v>99</v>
      </c>
      <c r="AH2133" s="0" t="n">
        <v>6</v>
      </c>
      <c r="AI2133" s="0" t="s">
        <v>2133</v>
      </c>
      <c r="AJ2133" s="0" t="s">
        <v>32112</v>
      </c>
      <c r="AK2133" s="0" t="s">
        <v>31135</v>
      </c>
      <c r="AL2133" s="0" t="s">
        <v>2112</v>
      </c>
    </row>
    <row r="2134" customFormat="false" ht="15" hidden="false" customHeight="false" outlineLevel="0" collapsed="false">
      <c r="A2134" s="0" t="s">
        <v>37017</v>
      </c>
      <c r="B2134" s="0" t="s">
        <v>37018</v>
      </c>
      <c r="C2134" s="0" t="s">
        <v>37019</v>
      </c>
      <c r="D2134" s="0" t="s">
        <v>37019</v>
      </c>
      <c r="E2134" s="0" t="s">
        <v>37020</v>
      </c>
      <c r="F2134" s="0" t="s">
        <v>498</v>
      </c>
      <c r="G2134" s="0" t="n">
        <v>3</v>
      </c>
      <c r="H2134" s="0" t="n">
        <v>1</v>
      </c>
      <c r="I2134" s="0" t="n">
        <v>0.01</v>
      </c>
      <c r="J2134" s="0" t="n">
        <v>850</v>
      </c>
      <c r="K2134" s="0" t="n">
        <v>1.2</v>
      </c>
      <c r="L2134" s="0" t="n">
        <v>99</v>
      </c>
      <c r="M2134" s="0" t="n">
        <v>97.83</v>
      </c>
      <c r="N2134" s="0" t="n">
        <v>97.43</v>
      </c>
      <c r="O2134" s="0" t="n">
        <v>98.98</v>
      </c>
      <c r="P2134" s="0" t="n">
        <v>0</v>
      </c>
      <c r="Q2134" s="0" t="n">
        <v>0</v>
      </c>
      <c r="R2134" s="0" t="n">
        <v>0</v>
      </c>
      <c r="S2134" s="0" t="n">
        <v>98.9</v>
      </c>
      <c r="T2134" s="0" t="n">
        <v>98.46</v>
      </c>
      <c r="U2134" s="0" t="n">
        <v>98.25</v>
      </c>
      <c r="V2134" s="0" t="n">
        <v>99</v>
      </c>
      <c r="W2134" s="0" t="n">
        <v>191670</v>
      </c>
      <c r="X2134" s="0" t="n">
        <v>99</v>
      </c>
      <c r="Y2134" s="0" t="n">
        <v>99.16</v>
      </c>
      <c r="Z2134" s="0" t="n">
        <v>20</v>
      </c>
      <c r="AA2134" s="0" t="n">
        <v>65000</v>
      </c>
      <c r="AB2134" s="0" t="n">
        <v>841.5</v>
      </c>
      <c r="AC2134" s="0" t="n">
        <v>0</v>
      </c>
      <c r="AD2134" s="0" t="s">
        <v>99</v>
      </c>
      <c r="AE2134" s="0" t="s">
        <v>99</v>
      </c>
      <c r="AH2134" s="0" t="n">
        <v>6</v>
      </c>
      <c r="AI2134" s="0" t="s">
        <v>2133</v>
      </c>
      <c r="AJ2134" s="0" t="s">
        <v>32112</v>
      </c>
      <c r="AK2134" s="0" t="s">
        <v>31135</v>
      </c>
      <c r="AL2134" s="0" t="s">
        <v>2112</v>
      </c>
    </row>
    <row r="2135" customFormat="false" ht="15" hidden="false" customHeight="false" outlineLevel="0" collapsed="false">
      <c r="A2135" s="0" t="s">
        <v>37021</v>
      </c>
      <c r="B2135" s="0" t="s">
        <v>37022</v>
      </c>
      <c r="C2135" s="0" t="s">
        <v>18598</v>
      </c>
      <c r="D2135" s="0" t="s">
        <v>18598</v>
      </c>
      <c r="E2135" s="0" t="s">
        <v>37023</v>
      </c>
      <c r="F2135" s="0" t="s">
        <v>498</v>
      </c>
      <c r="G2135" s="0" t="n">
        <v>3</v>
      </c>
      <c r="H2135" s="0" t="n">
        <v>1</v>
      </c>
      <c r="I2135" s="0" t="n">
        <v>0.01</v>
      </c>
      <c r="J2135" s="0" t="n">
        <v>1000</v>
      </c>
      <c r="K2135" s="0" t="n">
        <v>-3.04</v>
      </c>
      <c r="L2135" s="0" t="n">
        <v>83</v>
      </c>
      <c r="M2135" s="0" t="n">
        <v>85.6</v>
      </c>
      <c r="N2135" s="0" t="n">
        <v>81.43</v>
      </c>
      <c r="O2135" s="0" t="n">
        <v>83</v>
      </c>
      <c r="P2135" s="0" t="n">
        <v>0</v>
      </c>
      <c r="Q2135" s="0" t="n">
        <v>0</v>
      </c>
      <c r="R2135" s="0" t="n">
        <v>0</v>
      </c>
      <c r="S2135" s="0" t="n">
        <v>82.82</v>
      </c>
      <c r="T2135" s="0" t="n">
        <v>82.06</v>
      </c>
      <c r="U2135" s="0" t="n">
        <v>82.06</v>
      </c>
      <c r="V2135" s="0" t="n">
        <v>83.05</v>
      </c>
      <c r="W2135" s="0" t="n">
        <v>24018</v>
      </c>
      <c r="X2135" s="0" t="n">
        <v>82.49</v>
      </c>
      <c r="Y2135" s="0" t="n">
        <v>83.05</v>
      </c>
      <c r="Z2135" s="0" t="n">
        <v>17</v>
      </c>
      <c r="AA2135" s="0" t="n">
        <v>150000</v>
      </c>
      <c r="AB2135" s="0" t="n">
        <v>1660</v>
      </c>
      <c r="AC2135" s="0" t="n">
        <v>0</v>
      </c>
      <c r="AD2135" s="0" t="s">
        <v>99</v>
      </c>
      <c r="AE2135" s="0" t="s">
        <v>99</v>
      </c>
      <c r="AH2135" s="0" t="n">
        <v>6</v>
      </c>
      <c r="AI2135" s="0" t="s">
        <v>2133</v>
      </c>
      <c r="AJ2135" s="0" t="s">
        <v>32112</v>
      </c>
      <c r="AK2135" s="0" t="s">
        <v>31135</v>
      </c>
      <c r="AL2135" s="0" t="s">
        <v>2112</v>
      </c>
    </row>
    <row r="2136" customFormat="false" ht="15" hidden="false" customHeight="false" outlineLevel="0" collapsed="false">
      <c r="A2136" s="0" t="s">
        <v>37024</v>
      </c>
      <c r="B2136" s="0" t="s">
        <v>37025</v>
      </c>
      <c r="C2136" s="0" t="s">
        <v>18511</v>
      </c>
      <c r="D2136" s="0" t="s">
        <v>18511</v>
      </c>
      <c r="E2136" s="0" t="s">
        <v>37026</v>
      </c>
      <c r="F2136" s="0" t="s">
        <v>498</v>
      </c>
      <c r="G2136" s="0" t="n">
        <v>3</v>
      </c>
      <c r="H2136" s="0" t="n">
        <v>1</v>
      </c>
      <c r="I2136" s="0" t="n">
        <v>0.01</v>
      </c>
      <c r="J2136" s="0" t="n">
        <v>1000</v>
      </c>
      <c r="K2136" s="0" t="n">
        <v>-0.06</v>
      </c>
      <c r="L2136" s="0" t="n">
        <v>89.57</v>
      </c>
      <c r="M2136" s="0" t="n">
        <v>89.62</v>
      </c>
      <c r="N2136" s="0" t="n">
        <v>89.06</v>
      </c>
      <c r="O2136" s="0" t="n">
        <v>89.57</v>
      </c>
      <c r="P2136" s="0" t="n">
        <v>0</v>
      </c>
      <c r="Q2136" s="0" t="n">
        <v>0</v>
      </c>
      <c r="R2136" s="0" t="n">
        <v>0</v>
      </c>
      <c r="S2136" s="0" t="n">
        <v>88.95</v>
      </c>
      <c r="T2136" s="0" t="n">
        <v>89.09</v>
      </c>
      <c r="U2136" s="0" t="n">
        <v>88.52</v>
      </c>
      <c r="V2136" s="0" t="n">
        <v>89.67</v>
      </c>
      <c r="W2136" s="0" t="n">
        <v>489234</v>
      </c>
      <c r="X2136" s="0" t="n">
        <v>89.31</v>
      </c>
      <c r="Y2136" s="0" t="n">
        <v>89.59</v>
      </c>
      <c r="Z2136" s="0" t="n">
        <v>68</v>
      </c>
      <c r="AA2136" s="0" t="n">
        <v>250000</v>
      </c>
      <c r="AB2136" s="0" t="n">
        <v>895.7</v>
      </c>
      <c r="AC2136" s="0" t="n">
        <v>0</v>
      </c>
      <c r="AD2136" s="0" t="s">
        <v>99</v>
      </c>
      <c r="AE2136" s="0" t="s">
        <v>99</v>
      </c>
      <c r="AH2136" s="0" t="n">
        <v>6</v>
      </c>
      <c r="AI2136" s="0" t="s">
        <v>2133</v>
      </c>
      <c r="AJ2136" s="0" t="s">
        <v>32112</v>
      </c>
      <c r="AK2136" s="0" t="s">
        <v>31135</v>
      </c>
      <c r="AL2136" s="0" t="s">
        <v>2112</v>
      </c>
    </row>
    <row r="2137" customFormat="false" ht="15" hidden="false" customHeight="false" outlineLevel="0" collapsed="false">
      <c r="A2137" s="0" t="s">
        <v>37027</v>
      </c>
      <c r="B2137" s="0" t="s">
        <v>37028</v>
      </c>
      <c r="C2137" s="0" t="s">
        <v>23806</v>
      </c>
      <c r="D2137" s="0" t="s">
        <v>23806</v>
      </c>
      <c r="E2137" s="0" t="s">
        <v>37029</v>
      </c>
      <c r="F2137" s="0" t="s">
        <v>498</v>
      </c>
      <c r="G2137" s="0" t="n">
        <v>3</v>
      </c>
      <c r="H2137" s="0" t="n">
        <v>1</v>
      </c>
      <c r="I2137" s="0" t="n">
        <v>0.01</v>
      </c>
      <c r="J2137" s="0" t="n">
        <v>1000</v>
      </c>
      <c r="K2137" s="0" t="n">
        <v>0.99</v>
      </c>
      <c r="L2137" s="0" t="n">
        <v>84.53</v>
      </c>
      <c r="M2137" s="0" t="n">
        <v>83.71</v>
      </c>
      <c r="N2137" s="0" t="n">
        <v>83.85</v>
      </c>
      <c r="O2137" s="0" t="n">
        <v>84.6</v>
      </c>
      <c r="P2137" s="0" t="n">
        <v>0</v>
      </c>
      <c r="Q2137" s="0" t="n">
        <v>0</v>
      </c>
      <c r="R2137" s="0" t="n">
        <v>0</v>
      </c>
      <c r="S2137" s="0" t="n">
        <v>84.5</v>
      </c>
      <c r="T2137" s="0" t="n">
        <v>84.97</v>
      </c>
      <c r="U2137" s="0" t="n">
        <v>84.21</v>
      </c>
      <c r="V2137" s="0" t="n">
        <v>84.99</v>
      </c>
      <c r="W2137" s="0" t="n">
        <v>183367</v>
      </c>
      <c r="X2137" s="0" t="n">
        <v>84.54</v>
      </c>
      <c r="Y2137" s="0" t="n">
        <v>84.95</v>
      </c>
      <c r="Z2137" s="0" t="n">
        <v>50</v>
      </c>
      <c r="AA2137" s="0" t="n">
        <v>100000</v>
      </c>
      <c r="AB2137" s="0" t="n">
        <v>4226.5</v>
      </c>
      <c r="AC2137" s="0" t="n">
        <v>0</v>
      </c>
      <c r="AD2137" s="0" t="s">
        <v>99</v>
      </c>
      <c r="AE2137" s="0" t="s">
        <v>99</v>
      </c>
      <c r="AH2137" s="0" t="n">
        <v>6</v>
      </c>
      <c r="AI2137" s="0" t="s">
        <v>2133</v>
      </c>
      <c r="AJ2137" s="0" t="s">
        <v>32112</v>
      </c>
      <c r="AK2137" s="0" t="s">
        <v>31135</v>
      </c>
      <c r="AL2137" s="0" t="s">
        <v>2112</v>
      </c>
    </row>
    <row r="2138" customFormat="false" ht="15" hidden="false" customHeight="false" outlineLevel="0" collapsed="false">
      <c r="A2138" s="0" t="s">
        <v>37030</v>
      </c>
      <c r="B2138" s="0" t="s">
        <v>37031</v>
      </c>
      <c r="C2138" s="0" t="s">
        <v>37032</v>
      </c>
      <c r="D2138" s="0" t="s">
        <v>37032</v>
      </c>
      <c r="E2138" s="0" t="s">
        <v>37033</v>
      </c>
      <c r="F2138" s="0" t="s">
        <v>1987</v>
      </c>
      <c r="G2138" s="0" t="n">
        <v>3</v>
      </c>
      <c r="H2138" s="0" t="n">
        <v>1</v>
      </c>
      <c r="I2138" s="0" t="n">
        <v>0.01</v>
      </c>
      <c r="J2138" s="0" t="n">
        <v>676</v>
      </c>
      <c r="K2138" s="0" t="n">
        <v>-6.24</v>
      </c>
      <c r="L2138" s="0" t="n">
        <v>75</v>
      </c>
      <c r="M2138" s="0" t="n">
        <v>79.99</v>
      </c>
      <c r="N2138" s="0" t="n">
        <v>88.73</v>
      </c>
      <c r="O2138" s="0" t="n">
        <v>75</v>
      </c>
      <c r="P2138" s="0" t="n">
        <v>0</v>
      </c>
      <c r="Q2138" s="0" t="n">
        <v>0</v>
      </c>
      <c r="R2138" s="0" t="n">
        <v>0</v>
      </c>
      <c r="S2138" s="0" t="n">
        <v>75.32</v>
      </c>
      <c r="T2138" s="0" t="n">
        <v>77.33</v>
      </c>
      <c r="U2138" s="0" t="n">
        <v>75</v>
      </c>
      <c r="V2138" s="0" t="n">
        <v>77.33</v>
      </c>
      <c r="W2138" s="0" t="n">
        <v>21895</v>
      </c>
      <c r="X2138" s="0" t="n">
        <v>73.31</v>
      </c>
      <c r="Y2138" s="0" t="n">
        <v>79</v>
      </c>
      <c r="Z2138" s="0" t="n">
        <v>5</v>
      </c>
      <c r="AA2138" s="0" t="n">
        <v>5000000</v>
      </c>
      <c r="AB2138" s="0" t="n">
        <v>11661</v>
      </c>
      <c r="AC2138" s="0" t="n">
        <v>0</v>
      </c>
      <c r="AD2138" s="0" t="s">
        <v>99</v>
      </c>
      <c r="AE2138" s="0" t="s">
        <v>99</v>
      </c>
      <c r="AH2138" s="0" t="n">
        <v>8</v>
      </c>
      <c r="AI2138" s="0" t="s">
        <v>2133</v>
      </c>
      <c r="AJ2138" s="0" t="s">
        <v>32112</v>
      </c>
      <c r="AK2138" s="0" t="s">
        <v>31143</v>
      </c>
      <c r="AL2138" s="0" t="s">
        <v>2112</v>
      </c>
    </row>
    <row r="2139" customFormat="false" ht="15" hidden="false" customHeight="false" outlineLevel="0" collapsed="false">
      <c r="A2139" s="0" t="s">
        <v>37034</v>
      </c>
      <c r="B2139" s="0" t="s">
        <v>37035</v>
      </c>
      <c r="C2139" s="0" t="s">
        <v>37036</v>
      </c>
      <c r="D2139" s="0" t="s">
        <v>37036</v>
      </c>
      <c r="E2139" s="0" t="s">
        <v>37037</v>
      </c>
      <c r="F2139" s="0" t="s">
        <v>1987</v>
      </c>
      <c r="G2139" s="0" t="n">
        <v>3</v>
      </c>
      <c r="H2139" s="0" t="n">
        <v>1</v>
      </c>
      <c r="I2139" s="0" t="n">
        <v>0.01</v>
      </c>
      <c r="J2139" s="0" t="n">
        <v>676</v>
      </c>
      <c r="K2139" s="0" t="n">
        <v>-7.84</v>
      </c>
      <c r="L2139" s="0" t="n">
        <v>70.04</v>
      </c>
      <c r="M2139" s="0" t="n">
        <v>76.01</v>
      </c>
      <c r="N2139" s="0" t="n">
        <v>84.35</v>
      </c>
      <c r="O2139" s="0" t="n">
        <v>71.08</v>
      </c>
      <c r="P2139" s="0" t="n">
        <v>0</v>
      </c>
      <c r="Q2139" s="0" t="n">
        <v>0</v>
      </c>
      <c r="R2139" s="0" t="n">
        <v>0</v>
      </c>
      <c r="S2139" s="0" t="n">
        <v>71.08</v>
      </c>
      <c r="T2139" s="0" t="n">
        <v>77.21</v>
      </c>
      <c r="U2139" s="0" t="n">
        <v>70.04</v>
      </c>
      <c r="V2139" s="0" t="n">
        <v>77.21</v>
      </c>
      <c r="W2139" s="0" t="n">
        <v>13934</v>
      </c>
      <c r="X2139" s="0" t="n">
        <v>70.08</v>
      </c>
      <c r="Y2139" s="0" t="n">
        <v>79.99</v>
      </c>
      <c r="Z2139" s="0" t="n">
        <v>7</v>
      </c>
      <c r="AA2139" s="0" t="n">
        <v>5000000</v>
      </c>
      <c r="AB2139" s="0" t="n">
        <v>4734.7</v>
      </c>
      <c r="AC2139" s="0" t="n">
        <v>0</v>
      </c>
      <c r="AD2139" s="0" t="s">
        <v>99</v>
      </c>
      <c r="AE2139" s="0" t="s">
        <v>99</v>
      </c>
      <c r="AH2139" s="0" t="n">
        <v>8</v>
      </c>
      <c r="AI2139" s="0" t="s">
        <v>2133</v>
      </c>
      <c r="AJ2139" s="0" t="s">
        <v>32112</v>
      </c>
      <c r="AK2139" s="0" t="s">
        <v>31143</v>
      </c>
      <c r="AL2139" s="0" t="s">
        <v>2112</v>
      </c>
    </row>
    <row r="2140" customFormat="false" ht="15" hidden="false" customHeight="false" outlineLevel="0" collapsed="false">
      <c r="A2140" s="0" t="s">
        <v>37038</v>
      </c>
      <c r="B2140" s="0" t="s">
        <v>37039</v>
      </c>
      <c r="C2140" s="0" t="s">
        <v>20697</v>
      </c>
      <c r="D2140" s="0" t="s">
        <v>20697</v>
      </c>
      <c r="E2140" s="0" t="s">
        <v>37040</v>
      </c>
      <c r="F2140" s="0" t="s">
        <v>498</v>
      </c>
      <c r="G2140" s="0" t="n">
        <v>3</v>
      </c>
      <c r="H2140" s="0" t="n">
        <v>1</v>
      </c>
      <c r="I2140" s="0" t="n">
        <v>0.01</v>
      </c>
      <c r="J2140" s="0" t="n">
        <v>1000</v>
      </c>
      <c r="K2140" s="0" t="n">
        <v>0.78</v>
      </c>
      <c r="L2140" s="0" t="n">
        <v>75.39</v>
      </c>
      <c r="M2140" s="0" t="n">
        <v>74.86</v>
      </c>
      <c r="N2140" s="0" t="n">
        <v>75.45</v>
      </c>
      <c r="O2140" s="0" t="n">
        <v>75.39</v>
      </c>
      <c r="P2140" s="0" t="n">
        <v>0</v>
      </c>
      <c r="Q2140" s="0" t="n">
        <v>0</v>
      </c>
      <c r="R2140" s="0" t="n">
        <v>0</v>
      </c>
      <c r="S2140" s="0" t="n">
        <v>75.23</v>
      </c>
      <c r="T2140" s="0" t="n">
        <v>75.44</v>
      </c>
      <c r="U2140" s="0" t="n">
        <v>74.91</v>
      </c>
      <c r="V2140" s="0" t="n">
        <v>75.44</v>
      </c>
      <c r="W2140" s="0" t="n">
        <v>63192</v>
      </c>
      <c r="X2140" s="0" t="n">
        <v>75.2</v>
      </c>
      <c r="Y2140" s="0" t="n">
        <v>75.4</v>
      </c>
      <c r="Z2140" s="0" t="n">
        <v>27</v>
      </c>
      <c r="AA2140" s="0" t="n">
        <v>200000</v>
      </c>
      <c r="AB2140" s="0" t="n">
        <v>3769.5</v>
      </c>
      <c r="AC2140" s="0" t="n">
        <v>0</v>
      </c>
      <c r="AD2140" s="0" t="s">
        <v>99</v>
      </c>
      <c r="AE2140" s="0" t="s">
        <v>99</v>
      </c>
      <c r="AH2140" s="0" t="n">
        <v>6</v>
      </c>
      <c r="AI2140" s="0" t="s">
        <v>2133</v>
      </c>
      <c r="AJ2140" s="0" t="s">
        <v>32112</v>
      </c>
      <c r="AK2140" s="0" t="s">
        <v>31135</v>
      </c>
      <c r="AL2140" s="0" t="s">
        <v>2112</v>
      </c>
    </row>
    <row r="2141" customFormat="false" ht="15" hidden="false" customHeight="false" outlineLevel="0" collapsed="false">
      <c r="A2141" s="0" t="s">
        <v>37041</v>
      </c>
      <c r="B2141" s="0" t="s">
        <v>37042</v>
      </c>
      <c r="C2141" s="0" t="s">
        <v>25930</v>
      </c>
      <c r="D2141" s="0" t="s">
        <v>25930</v>
      </c>
      <c r="E2141" s="0" t="s">
        <v>37043</v>
      </c>
      <c r="F2141" s="0" t="s">
        <v>498</v>
      </c>
      <c r="G2141" s="0" t="n">
        <v>3</v>
      </c>
      <c r="H2141" s="0" t="n">
        <v>1</v>
      </c>
      <c r="I2141" s="0" t="n">
        <v>0.01</v>
      </c>
      <c r="J2141" s="0" t="n">
        <v>1000</v>
      </c>
      <c r="K2141" s="0" t="n">
        <v>1.92</v>
      </c>
      <c r="L2141" s="0" t="n">
        <v>65.98</v>
      </c>
      <c r="M2141" s="0" t="n">
        <v>64.74</v>
      </c>
      <c r="N2141" s="0" t="n">
        <v>63.71</v>
      </c>
      <c r="O2141" s="0" t="n">
        <v>65.98</v>
      </c>
      <c r="P2141" s="0" t="n">
        <v>0</v>
      </c>
      <c r="Q2141" s="0" t="n">
        <v>0</v>
      </c>
      <c r="R2141" s="0" t="n">
        <v>0</v>
      </c>
      <c r="S2141" s="0" t="n">
        <v>65.67</v>
      </c>
      <c r="T2141" s="0" t="n">
        <v>64.02</v>
      </c>
      <c r="U2141" s="0" t="n">
        <v>63.24</v>
      </c>
      <c r="V2141" s="0" t="n">
        <v>67</v>
      </c>
      <c r="W2141" s="0" t="n">
        <v>131994</v>
      </c>
      <c r="X2141" s="0" t="n">
        <v>65.53</v>
      </c>
      <c r="Y2141" s="0" t="n">
        <v>65.98</v>
      </c>
      <c r="Z2141" s="0" t="n">
        <v>64</v>
      </c>
      <c r="AA2141" s="0" t="n">
        <v>200000</v>
      </c>
      <c r="AB2141" s="0" t="n">
        <v>659.8</v>
      </c>
      <c r="AC2141" s="0" t="n">
        <v>0</v>
      </c>
      <c r="AD2141" s="0" t="s">
        <v>99</v>
      </c>
      <c r="AE2141" s="0" t="s">
        <v>99</v>
      </c>
      <c r="AH2141" s="0" t="n">
        <v>6</v>
      </c>
      <c r="AI2141" s="0" t="s">
        <v>2133</v>
      </c>
      <c r="AJ2141" s="0" t="s">
        <v>32112</v>
      </c>
      <c r="AK2141" s="0" t="s">
        <v>31135</v>
      </c>
      <c r="AL2141" s="0" t="s">
        <v>2112</v>
      </c>
    </row>
    <row r="2142" customFormat="false" ht="15" hidden="false" customHeight="false" outlineLevel="0" collapsed="false">
      <c r="A2142" s="0" t="s">
        <v>37044</v>
      </c>
      <c r="B2142" s="0" t="s">
        <v>37045</v>
      </c>
      <c r="C2142" s="0" t="s">
        <v>19322</v>
      </c>
      <c r="D2142" s="0" t="s">
        <v>19322</v>
      </c>
      <c r="E2142" s="0" t="s">
        <v>37046</v>
      </c>
      <c r="F2142" s="0" t="s">
        <v>498</v>
      </c>
      <c r="G2142" s="0" t="n">
        <v>3</v>
      </c>
      <c r="H2142" s="0" t="n">
        <v>1</v>
      </c>
      <c r="I2142" s="0" t="n">
        <v>0.01</v>
      </c>
      <c r="J2142" s="0" t="n">
        <v>1000</v>
      </c>
      <c r="K2142" s="0" t="n">
        <v>-1.03</v>
      </c>
      <c r="L2142" s="0" t="n">
        <v>69.27</v>
      </c>
      <c r="M2142" s="0" t="n">
        <v>69.99</v>
      </c>
      <c r="N2142" s="0" t="n">
        <v>69.81</v>
      </c>
      <c r="O2142" s="0" t="n">
        <v>69.34</v>
      </c>
      <c r="P2142" s="0" t="n">
        <v>0</v>
      </c>
      <c r="Q2142" s="0" t="n">
        <v>0</v>
      </c>
      <c r="R2142" s="0" t="n">
        <v>0</v>
      </c>
      <c r="S2142" s="0" t="n">
        <v>69.55</v>
      </c>
      <c r="T2142" s="0" t="n">
        <v>70.6</v>
      </c>
      <c r="U2142" s="0" t="n">
        <v>68.8</v>
      </c>
      <c r="V2142" s="0" t="n">
        <v>70.61</v>
      </c>
      <c r="W2142" s="0" t="n">
        <v>573779</v>
      </c>
      <c r="X2142" s="0" t="n">
        <v>68.95</v>
      </c>
      <c r="Y2142" s="0" t="n">
        <v>69.2</v>
      </c>
      <c r="Z2142" s="0" t="n">
        <v>123</v>
      </c>
      <c r="AA2142" s="0" t="n">
        <v>400000</v>
      </c>
      <c r="AB2142" s="0" t="n">
        <v>692.7</v>
      </c>
      <c r="AC2142" s="0" t="n">
        <v>0</v>
      </c>
      <c r="AD2142" s="0" t="s">
        <v>99</v>
      </c>
      <c r="AE2142" s="0" t="s">
        <v>99</v>
      </c>
      <c r="AH2142" s="0" t="n">
        <v>6</v>
      </c>
      <c r="AI2142" s="0" t="s">
        <v>2133</v>
      </c>
      <c r="AJ2142" s="0" t="s">
        <v>32112</v>
      </c>
      <c r="AK2142" s="0" t="s">
        <v>31135</v>
      </c>
      <c r="AL2142" s="0" t="s">
        <v>2112</v>
      </c>
    </row>
    <row r="2143" customFormat="false" ht="15" hidden="false" customHeight="false" outlineLevel="0" collapsed="false">
      <c r="A2143" s="0" t="s">
        <v>37047</v>
      </c>
      <c r="B2143" s="0" t="s">
        <v>37048</v>
      </c>
      <c r="C2143" s="0" t="s">
        <v>22159</v>
      </c>
      <c r="D2143" s="0" t="s">
        <v>22159</v>
      </c>
      <c r="E2143" s="0" t="s">
        <v>37049</v>
      </c>
      <c r="F2143" s="0" t="s">
        <v>498</v>
      </c>
      <c r="G2143" s="0" t="n">
        <v>3</v>
      </c>
      <c r="H2143" s="0" t="n">
        <v>1</v>
      </c>
      <c r="I2143" s="0" t="n">
        <v>0.01</v>
      </c>
      <c r="J2143" s="0" t="n">
        <v>1000</v>
      </c>
      <c r="K2143" s="0" t="n">
        <v>-0.06</v>
      </c>
      <c r="L2143" s="0" t="n">
        <v>98.64</v>
      </c>
      <c r="M2143" s="0" t="n">
        <v>98.98</v>
      </c>
      <c r="N2143" s="0" t="n">
        <v>99.1</v>
      </c>
      <c r="O2143" s="0" t="n">
        <v>98.58</v>
      </c>
      <c r="P2143" s="0" t="n">
        <v>0</v>
      </c>
      <c r="Q2143" s="0" t="n">
        <v>0</v>
      </c>
      <c r="R2143" s="0" t="n">
        <v>0</v>
      </c>
      <c r="S2143" s="0" t="n">
        <v>98.86</v>
      </c>
      <c r="T2143" s="0" t="n">
        <v>99.38</v>
      </c>
      <c r="U2143" s="0" t="n">
        <v>98.54</v>
      </c>
      <c r="V2143" s="0" t="n">
        <v>99.38</v>
      </c>
      <c r="W2143" s="0" t="n">
        <v>1028101</v>
      </c>
      <c r="X2143" s="0" t="n">
        <v>98.54</v>
      </c>
      <c r="Y2143" s="0" t="n">
        <v>98.64</v>
      </c>
      <c r="Z2143" s="0" t="n">
        <v>132</v>
      </c>
      <c r="AA2143" s="0" t="n">
        <v>300000</v>
      </c>
      <c r="AB2143" s="0" t="n">
        <v>986.4</v>
      </c>
      <c r="AC2143" s="0" t="n">
        <v>0</v>
      </c>
      <c r="AD2143" s="0" t="s">
        <v>99</v>
      </c>
      <c r="AE2143" s="0" t="s">
        <v>99</v>
      </c>
      <c r="AH2143" s="0" t="n">
        <v>6</v>
      </c>
      <c r="AI2143" s="0" t="s">
        <v>2133</v>
      </c>
      <c r="AJ2143" s="0" t="s">
        <v>32112</v>
      </c>
      <c r="AK2143" s="0" t="s">
        <v>31135</v>
      </c>
      <c r="AL2143" s="0" t="s">
        <v>2112</v>
      </c>
    </row>
    <row r="2144" customFormat="false" ht="15" hidden="false" customHeight="false" outlineLevel="0" collapsed="false">
      <c r="A2144" s="0" t="s">
        <v>37050</v>
      </c>
      <c r="B2144" s="0" t="s">
        <v>37051</v>
      </c>
      <c r="C2144" s="0" t="s">
        <v>24492</v>
      </c>
      <c r="D2144" s="0" t="s">
        <v>24492</v>
      </c>
      <c r="E2144" s="0" t="s">
        <v>37052</v>
      </c>
      <c r="F2144" s="0" t="s">
        <v>498</v>
      </c>
      <c r="G2144" s="0" t="n">
        <v>3</v>
      </c>
      <c r="H2144" s="0" t="n">
        <v>1</v>
      </c>
      <c r="I2144" s="0" t="n">
        <v>0.01</v>
      </c>
      <c r="J2144" s="0" t="n">
        <v>1000</v>
      </c>
      <c r="K2144" s="0" t="n">
        <v>-0.3</v>
      </c>
      <c r="L2144" s="0" t="n">
        <v>100.11</v>
      </c>
      <c r="M2144" s="0" t="n">
        <v>100.41</v>
      </c>
      <c r="N2144" s="0" t="n">
        <v>100.09</v>
      </c>
      <c r="O2144" s="0" t="n">
        <v>100.19</v>
      </c>
      <c r="P2144" s="0" t="n">
        <v>0</v>
      </c>
      <c r="Q2144" s="0" t="n">
        <v>0</v>
      </c>
      <c r="R2144" s="0" t="n">
        <v>0</v>
      </c>
      <c r="S2144" s="0" t="n">
        <v>100.17</v>
      </c>
      <c r="T2144" s="0" t="n">
        <v>100.13</v>
      </c>
      <c r="U2144" s="0" t="n">
        <v>100</v>
      </c>
      <c r="V2144" s="0" t="n">
        <v>100.35</v>
      </c>
      <c r="W2144" s="0" t="n">
        <v>1410457</v>
      </c>
      <c r="X2144" s="0" t="n">
        <v>100.12</v>
      </c>
      <c r="Y2144" s="0" t="n">
        <v>100.3</v>
      </c>
      <c r="Z2144" s="0" t="n">
        <v>73</v>
      </c>
      <c r="AA2144" s="0" t="n">
        <v>1000000</v>
      </c>
      <c r="AB2144" s="0" t="n">
        <v>14015.4</v>
      </c>
      <c r="AC2144" s="0" t="n">
        <v>0</v>
      </c>
      <c r="AD2144" s="0" t="s">
        <v>99</v>
      </c>
      <c r="AE2144" s="0" t="s">
        <v>99</v>
      </c>
      <c r="AH2144" s="0" t="n">
        <v>800</v>
      </c>
      <c r="AI2144" s="0" t="s">
        <v>2133</v>
      </c>
      <c r="AJ2144" s="0" t="s">
        <v>32112</v>
      </c>
      <c r="AK2144" s="0" t="s">
        <v>31135</v>
      </c>
      <c r="AL2144" s="0" t="s">
        <v>2112</v>
      </c>
    </row>
    <row r="2145" customFormat="false" ht="15" hidden="false" customHeight="false" outlineLevel="0" collapsed="false">
      <c r="A2145" s="0" t="s">
        <v>37053</v>
      </c>
      <c r="B2145" s="0" t="s">
        <v>37054</v>
      </c>
      <c r="C2145" s="0" t="s">
        <v>22594</v>
      </c>
      <c r="D2145" s="0" t="s">
        <v>22594</v>
      </c>
      <c r="E2145" s="0" t="s">
        <v>37055</v>
      </c>
      <c r="F2145" s="0" t="s">
        <v>498</v>
      </c>
      <c r="G2145" s="0" t="n">
        <v>3</v>
      </c>
      <c r="H2145" s="0" t="n">
        <v>1</v>
      </c>
      <c r="I2145" s="0" t="n">
        <v>0.01</v>
      </c>
      <c r="J2145" s="0" t="n">
        <v>1000</v>
      </c>
      <c r="K2145" s="0" t="n">
        <v>-0.53</v>
      </c>
      <c r="L2145" s="0" t="n">
        <v>90.22</v>
      </c>
      <c r="M2145" s="0" t="n">
        <v>90.7</v>
      </c>
      <c r="N2145" s="0" t="n">
        <v>90.46</v>
      </c>
      <c r="O2145" s="0" t="n">
        <v>90.22</v>
      </c>
      <c r="P2145" s="0" t="n">
        <v>0</v>
      </c>
      <c r="Q2145" s="0" t="n">
        <v>0</v>
      </c>
      <c r="R2145" s="0" t="n">
        <v>0</v>
      </c>
      <c r="S2145" s="0" t="n">
        <v>90.39</v>
      </c>
      <c r="T2145" s="0" t="n">
        <v>90.04</v>
      </c>
      <c r="U2145" s="0" t="n">
        <v>90.03</v>
      </c>
      <c r="V2145" s="0" t="n">
        <v>90.75</v>
      </c>
      <c r="W2145" s="0" t="n">
        <v>151861</v>
      </c>
      <c r="X2145" s="0" t="n">
        <v>90.3</v>
      </c>
      <c r="Y2145" s="0" t="n">
        <v>90.5</v>
      </c>
      <c r="Z2145" s="0" t="n">
        <v>20</v>
      </c>
      <c r="AA2145" s="0" t="n">
        <v>500000</v>
      </c>
      <c r="AB2145" s="0" t="n">
        <v>902.2</v>
      </c>
      <c r="AC2145" s="0" t="n">
        <v>0</v>
      </c>
      <c r="AD2145" s="0" t="s">
        <v>99</v>
      </c>
      <c r="AE2145" s="0" t="s">
        <v>99</v>
      </c>
      <c r="AH2145" s="0" t="n">
        <v>800</v>
      </c>
      <c r="AI2145" s="0" t="s">
        <v>2133</v>
      </c>
      <c r="AJ2145" s="0" t="s">
        <v>32112</v>
      </c>
      <c r="AK2145" s="0" t="s">
        <v>31135</v>
      </c>
      <c r="AL2145" s="0" t="s">
        <v>2112</v>
      </c>
    </row>
    <row r="2146" customFormat="false" ht="15" hidden="false" customHeight="false" outlineLevel="0" collapsed="false">
      <c r="A2146" s="0" t="s">
        <v>37056</v>
      </c>
      <c r="B2146" s="0" t="s">
        <v>37057</v>
      </c>
      <c r="C2146" s="0" t="s">
        <v>37058</v>
      </c>
      <c r="D2146" s="0" t="s">
        <v>37058</v>
      </c>
      <c r="E2146" s="0" t="s">
        <v>37059</v>
      </c>
      <c r="F2146" s="0" t="s">
        <v>498</v>
      </c>
      <c r="G2146" s="0" t="n">
        <v>3</v>
      </c>
      <c r="H2146" s="0" t="n">
        <v>1</v>
      </c>
      <c r="I2146" s="0" t="n">
        <v>0.01</v>
      </c>
      <c r="J2146" s="0" t="n">
        <v>1000</v>
      </c>
      <c r="K2146" s="0" t="n">
        <v>0</v>
      </c>
      <c r="L2146" s="0" t="n">
        <v>0</v>
      </c>
      <c r="M2146" s="0" t="n">
        <v>98</v>
      </c>
      <c r="N2146" s="0" t="n">
        <v>94.56</v>
      </c>
      <c r="O2146" s="0" t="n">
        <v>98</v>
      </c>
      <c r="P2146" s="0" t="n">
        <v>0</v>
      </c>
      <c r="Q2146" s="0" t="n">
        <v>0</v>
      </c>
      <c r="R2146" s="0" t="n">
        <v>0</v>
      </c>
      <c r="S2146" s="0" t="n">
        <v>0</v>
      </c>
      <c r="T2146" s="0" t="n">
        <v>0</v>
      </c>
      <c r="U2146" s="0" t="n">
        <v>0</v>
      </c>
      <c r="V2146" s="0" t="n">
        <v>0</v>
      </c>
      <c r="W2146" s="0" t="n">
        <v>0</v>
      </c>
      <c r="X2146" s="0" t="n">
        <v>93.01</v>
      </c>
      <c r="Y2146" s="0" t="n">
        <v>99.99</v>
      </c>
      <c r="Z2146" s="0" t="n">
        <v>0</v>
      </c>
      <c r="AA2146" s="0" t="n">
        <v>318524</v>
      </c>
      <c r="AB2146" s="0" t="n">
        <v>0</v>
      </c>
      <c r="AC2146" s="0" t="n">
        <v>0</v>
      </c>
      <c r="AD2146" s="0" t="s">
        <v>99</v>
      </c>
      <c r="AE2146" s="0" t="s">
        <v>99</v>
      </c>
      <c r="AF2146" s="0" t="s">
        <v>30149</v>
      </c>
      <c r="AH2146" s="0" t="n">
        <v>0</v>
      </c>
      <c r="AI2146" s="0" t="s">
        <v>2133</v>
      </c>
      <c r="AJ2146" s="0" t="s">
        <v>32112</v>
      </c>
      <c r="AK2146" s="0" t="s">
        <v>31135</v>
      </c>
      <c r="AL2146" s="0" t="s">
        <v>2112</v>
      </c>
    </row>
    <row r="2147" customFormat="false" ht="15" hidden="false" customHeight="false" outlineLevel="0" collapsed="false">
      <c r="A2147" s="0" t="s">
        <v>37060</v>
      </c>
      <c r="B2147" s="0" t="s">
        <v>37061</v>
      </c>
      <c r="C2147" s="0" t="s">
        <v>19412</v>
      </c>
      <c r="D2147" s="0" t="s">
        <v>19412</v>
      </c>
      <c r="E2147" s="0" t="s">
        <v>37062</v>
      </c>
      <c r="F2147" s="0" t="s">
        <v>1987</v>
      </c>
      <c r="G2147" s="0" t="n">
        <v>2</v>
      </c>
      <c r="H2147" s="0" t="n">
        <v>1</v>
      </c>
      <c r="I2147" s="0" t="n">
        <v>0.01</v>
      </c>
      <c r="J2147" s="0" t="n">
        <v>1000</v>
      </c>
      <c r="K2147" s="0" t="n">
        <v>-0.2</v>
      </c>
      <c r="L2147" s="0" t="n">
        <v>93.81</v>
      </c>
      <c r="M2147" s="0" t="n">
        <v>94</v>
      </c>
      <c r="N2147" s="0" t="n">
        <v>93.11</v>
      </c>
      <c r="O2147" s="0" t="n">
        <v>93.81</v>
      </c>
      <c r="P2147" s="0" t="n">
        <v>0</v>
      </c>
      <c r="Q2147" s="0" t="n">
        <v>0</v>
      </c>
      <c r="R2147" s="0" t="n">
        <v>0</v>
      </c>
      <c r="S2147" s="0" t="n">
        <v>93.94</v>
      </c>
      <c r="T2147" s="0" t="n">
        <v>93.7</v>
      </c>
      <c r="U2147" s="0" t="n">
        <v>93.7</v>
      </c>
      <c r="V2147" s="0" t="n">
        <v>94.3</v>
      </c>
      <c r="W2147" s="0" t="n">
        <v>96762</v>
      </c>
      <c r="X2147" s="0" t="n">
        <v>93.81</v>
      </c>
      <c r="Y2147" s="0" t="n">
        <v>93.99</v>
      </c>
      <c r="Z2147" s="0" t="n">
        <v>28</v>
      </c>
      <c r="AA2147" s="0" t="n">
        <v>500000</v>
      </c>
      <c r="AB2147" s="0" t="n">
        <v>938.1</v>
      </c>
      <c r="AC2147" s="0" t="n">
        <v>0</v>
      </c>
      <c r="AD2147" s="0" t="s">
        <v>99</v>
      </c>
      <c r="AE2147" s="0" t="s">
        <v>99</v>
      </c>
      <c r="AH2147" s="0" t="n">
        <v>6</v>
      </c>
      <c r="AI2147" s="0" t="s">
        <v>2133</v>
      </c>
      <c r="AJ2147" s="0" t="s">
        <v>32112</v>
      </c>
      <c r="AK2147" s="0" t="s">
        <v>31143</v>
      </c>
      <c r="AL2147" s="0" t="s">
        <v>2112</v>
      </c>
    </row>
    <row r="2148" customFormat="false" ht="15" hidden="false" customHeight="false" outlineLevel="0" collapsed="false">
      <c r="A2148" s="0" t="s">
        <v>37063</v>
      </c>
      <c r="B2148" s="0" t="s">
        <v>31227</v>
      </c>
      <c r="C2148" s="0" t="s">
        <v>24078</v>
      </c>
      <c r="D2148" s="0" t="s">
        <v>24078</v>
      </c>
      <c r="E2148" s="0" t="s">
        <v>31228</v>
      </c>
      <c r="F2148" s="0" t="s">
        <v>498</v>
      </c>
      <c r="G2148" s="0" t="n">
        <v>3</v>
      </c>
      <c r="H2148" s="0" t="n">
        <v>1</v>
      </c>
      <c r="I2148" s="0" t="n">
        <v>0.0001</v>
      </c>
      <c r="J2148" s="0" t="n">
        <v>1000</v>
      </c>
      <c r="K2148" s="0" t="n">
        <v>-0.57</v>
      </c>
      <c r="L2148" s="0" t="n">
        <v>88.2</v>
      </c>
      <c r="M2148" s="0" t="n">
        <v>88.71</v>
      </c>
      <c r="N2148" s="0" t="n">
        <v>89.4455</v>
      </c>
      <c r="O2148" s="0" t="n">
        <v>90.0995</v>
      </c>
      <c r="P2148" s="0" t="n">
        <v>0</v>
      </c>
      <c r="Q2148" s="0" t="n">
        <v>0</v>
      </c>
      <c r="R2148" s="0" t="n">
        <v>0</v>
      </c>
      <c r="S2148" s="0" t="n">
        <v>89.1487</v>
      </c>
      <c r="T2148" s="0" t="n">
        <v>88.5101</v>
      </c>
      <c r="U2148" s="0" t="n">
        <v>87.57</v>
      </c>
      <c r="V2148" s="0" t="n">
        <v>88.5101</v>
      </c>
      <c r="W2148" s="0" t="n">
        <v>808020</v>
      </c>
      <c r="X2148" s="0" t="n">
        <v>87.8021</v>
      </c>
      <c r="Y2148" s="0" t="n">
        <v>88.47</v>
      </c>
      <c r="Z2148" s="0" t="n">
        <v>30</v>
      </c>
      <c r="AA2148" s="0" t="n">
        <v>2600000</v>
      </c>
      <c r="AB2148" s="0" t="n">
        <v>141207.76</v>
      </c>
      <c r="AC2148" s="0" t="n">
        <v>0</v>
      </c>
      <c r="AD2148" s="0" t="s">
        <v>30773</v>
      </c>
      <c r="AE2148" s="0" t="s">
        <v>99</v>
      </c>
      <c r="AH2148" s="0" t="n">
        <v>-100</v>
      </c>
      <c r="AI2148" s="0" t="s">
        <v>2133</v>
      </c>
      <c r="AJ2148" s="0" t="s">
        <v>32112</v>
      </c>
      <c r="AK2148" s="0" t="s">
        <v>31135</v>
      </c>
      <c r="AL2148" s="0" t="s">
        <v>2112</v>
      </c>
    </row>
    <row r="2149" customFormat="false" ht="15" hidden="false" customHeight="false" outlineLevel="0" collapsed="false">
      <c r="A2149" s="0" t="s">
        <v>37064</v>
      </c>
      <c r="B2149" s="0" t="s">
        <v>37065</v>
      </c>
      <c r="C2149" s="0" t="s">
        <v>18748</v>
      </c>
      <c r="D2149" s="0" t="s">
        <v>18748</v>
      </c>
      <c r="E2149" s="0" t="s">
        <v>37066</v>
      </c>
      <c r="F2149" s="0" t="s">
        <v>1987</v>
      </c>
      <c r="G2149" s="0" t="n">
        <v>3</v>
      </c>
      <c r="H2149" s="0" t="n">
        <v>1</v>
      </c>
      <c r="I2149" s="0" t="n">
        <v>0.0001</v>
      </c>
      <c r="J2149" s="0" t="n">
        <v>1000</v>
      </c>
      <c r="K2149" s="0" t="n">
        <v>-3.01</v>
      </c>
      <c r="L2149" s="0" t="n">
        <v>79.4168</v>
      </c>
      <c r="M2149" s="0" t="n">
        <v>81.1871</v>
      </c>
      <c r="N2149" s="0" t="n">
        <v>79.595</v>
      </c>
      <c r="O2149" s="0" t="n">
        <v>79.4168</v>
      </c>
      <c r="P2149" s="0" t="n">
        <v>0</v>
      </c>
      <c r="Q2149" s="0" t="n">
        <v>0</v>
      </c>
      <c r="R2149" s="0" t="n">
        <v>0</v>
      </c>
      <c r="S2149" s="0" t="n">
        <v>79.6625</v>
      </c>
      <c r="T2149" s="0" t="n">
        <v>81.1873</v>
      </c>
      <c r="U2149" s="0" t="n">
        <v>78.2682</v>
      </c>
      <c r="V2149" s="0" t="n">
        <v>81.1873</v>
      </c>
      <c r="W2149" s="0" t="n">
        <v>11081527</v>
      </c>
      <c r="X2149" s="0" t="n">
        <v>79.0197</v>
      </c>
      <c r="Y2149" s="0" t="n">
        <v>79.576</v>
      </c>
      <c r="Z2149" s="0" t="n">
        <v>49</v>
      </c>
      <c r="AA2149" s="0" t="n">
        <v>382823</v>
      </c>
      <c r="AB2149" s="0" t="n">
        <v>84330.95</v>
      </c>
      <c r="AC2149" s="0" t="n">
        <v>0</v>
      </c>
      <c r="AD2149" s="0" t="s">
        <v>14</v>
      </c>
      <c r="AE2149" s="0" t="s">
        <v>99</v>
      </c>
      <c r="AH2149" s="0" t="n">
        <v>-100</v>
      </c>
      <c r="AI2149" s="0" t="s">
        <v>2133</v>
      </c>
      <c r="AJ2149" s="0" t="s">
        <v>32112</v>
      </c>
      <c r="AK2149" s="0" t="s">
        <v>31143</v>
      </c>
      <c r="AL2149" s="0" t="s">
        <v>2112</v>
      </c>
    </row>
    <row r="2150" customFormat="false" ht="15" hidden="false" customHeight="false" outlineLevel="0" collapsed="false">
      <c r="A2150" s="0" t="s">
        <v>37067</v>
      </c>
      <c r="B2150" s="0" t="s">
        <v>37068</v>
      </c>
      <c r="C2150" s="0" t="s">
        <v>19960</v>
      </c>
      <c r="D2150" s="0" t="s">
        <v>19960</v>
      </c>
      <c r="E2150" s="0" t="s">
        <v>37069</v>
      </c>
      <c r="F2150" s="0" t="s">
        <v>498</v>
      </c>
      <c r="G2150" s="0" t="n">
        <v>2</v>
      </c>
      <c r="H2150" s="0" t="n">
        <v>1</v>
      </c>
      <c r="I2150" s="0" t="n">
        <v>0.01</v>
      </c>
      <c r="J2150" s="0" t="n">
        <v>1000</v>
      </c>
      <c r="K2150" s="0" t="n">
        <v>0.08</v>
      </c>
      <c r="L2150" s="0" t="n">
        <v>83.99</v>
      </c>
      <c r="M2150" s="0" t="n">
        <v>83.78</v>
      </c>
      <c r="N2150" s="0" t="n">
        <v>83.73</v>
      </c>
      <c r="O2150" s="0" t="n">
        <v>83.99</v>
      </c>
      <c r="P2150" s="0" t="n">
        <v>0</v>
      </c>
      <c r="Q2150" s="0" t="n">
        <v>0</v>
      </c>
      <c r="R2150" s="0" t="n">
        <v>0</v>
      </c>
      <c r="S2150" s="0" t="n">
        <v>83.95</v>
      </c>
      <c r="T2150" s="0" t="n">
        <v>84.29</v>
      </c>
      <c r="U2150" s="0" t="n">
        <v>83.8</v>
      </c>
      <c r="V2150" s="0" t="n">
        <v>84.29</v>
      </c>
      <c r="W2150" s="0" t="n">
        <v>1281962</v>
      </c>
      <c r="X2150" s="0" t="n">
        <v>83.96</v>
      </c>
      <c r="Y2150" s="0" t="n">
        <v>83.99</v>
      </c>
      <c r="Z2150" s="0" t="n">
        <v>189</v>
      </c>
      <c r="AA2150" s="0" t="n">
        <v>6000000</v>
      </c>
      <c r="AB2150" s="0" t="n">
        <v>4199.5</v>
      </c>
      <c r="AC2150" s="0" t="n">
        <v>0</v>
      </c>
      <c r="AD2150" s="0" t="s">
        <v>99</v>
      </c>
      <c r="AE2150" s="0" t="s">
        <v>99</v>
      </c>
      <c r="AH2150" s="0" t="n">
        <v>6</v>
      </c>
      <c r="AI2150" s="0" t="s">
        <v>2133</v>
      </c>
      <c r="AJ2150" s="0" t="s">
        <v>32112</v>
      </c>
      <c r="AK2150" s="0" t="s">
        <v>31135</v>
      </c>
      <c r="AL2150" s="0" t="s">
        <v>2112</v>
      </c>
    </row>
    <row r="2151" customFormat="false" ht="15" hidden="false" customHeight="false" outlineLevel="0" collapsed="false">
      <c r="A2151" s="0" t="s">
        <v>37070</v>
      </c>
      <c r="B2151" s="0" t="s">
        <v>37071</v>
      </c>
      <c r="C2151" s="0" t="s">
        <v>37072</v>
      </c>
      <c r="D2151" s="0" t="s">
        <v>37072</v>
      </c>
      <c r="E2151" s="0" t="s">
        <v>37073</v>
      </c>
      <c r="F2151" s="0" t="s">
        <v>498</v>
      </c>
      <c r="G2151" s="0" t="n">
        <v>3</v>
      </c>
      <c r="H2151" s="0" t="n">
        <v>1</v>
      </c>
      <c r="I2151" s="0" t="n">
        <v>0.01</v>
      </c>
      <c r="J2151" s="0" t="n">
        <v>1000</v>
      </c>
      <c r="K2151" s="0" t="n">
        <v>-0.15</v>
      </c>
      <c r="L2151" s="0" t="n">
        <v>96.81</v>
      </c>
      <c r="M2151" s="0" t="n">
        <v>96.96</v>
      </c>
      <c r="N2151" s="0" t="n">
        <v>99.22</v>
      </c>
      <c r="O2151" s="0" t="n">
        <v>96.81</v>
      </c>
      <c r="P2151" s="0" t="n">
        <v>0</v>
      </c>
      <c r="Q2151" s="0" t="n">
        <v>0</v>
      </c>
      <c r="R2151" s="0" t="n">
        <v>0</v>
      </c>
      <c r="S2151" s="0" t="n">
        <v>94.05</v>
      </c>
      <c r="T2151" s="0" t="n">
        <v>94.82</v>
      </c>
      <c r="U2151" s="0" t="n">
        <v>92.64</v>
      </c>
      <c r="V2151" s="0" t="n">
        <v>97.58</v>
      </c>
      <c r="W2151" s="0" t="n">
        <v>39501</v>
      </c>
      <c r="X2151" s="0" t="n">
        <v>96.81</v>
      </c>
      <c r="Y2151" s="0" t="n">
        <v>97.28</v>
      </c>
      <c r="Z2151" s="0" t="n">
        <v>12</v>
      </c>
      <c r="AA2151" s="0" t="n">
        <v>500000</v>
      </c>
      <c r="AB2151" s="0" t="n">
        <v>968.1</v>
      </c>
      <c r="AC2151" s="0" t="n">
        <v>0</v>
      </c>
      <c r="AD2151" s="0" t="s">
        <v>99</v>
      </c>
      <c r="AE2151" s="0" t="s">
        <v>99</v>
      </c>
      <c r="AH2151" s="0" t="n">
        <v>800</v>
      </c>
      <c r="AI2151" s="0" t="s">
        <v>2133</v>
      </c>
      <c r="AJ2151" s="0" t="s">
        <v>32112</v>
      </c>
      <c r="AK2151" s="0" t="s">
        <v>31135</v>
      </c>
      <c r="AL2151" s="0" t="s">
        <v>2112</v>
      </c>
    </row>
    <row r="2152" customFormat="false" ht="15" hidden="false" customHeight="false" outlineLevel="0" collapsed="false">
      <c r="A2152" s="0" t="s">
        <v>37074</v>
      </c>
      <c r="B2152" s="0" t="s">
        <v>37075</v>
      </c>
      <c r="C2152" s="0" t="s">
        <v>37076</v>
      </c>
      <c r="D2152" s="0" t="s">
        <v>37076</v>
      </c>
      <c r="E2152" s="0" t="s">
        <v>37077</v>
      </c>
      <c r="F2152" s="0" t="s">
        <v>498</v>
      </c>
      <c r="G2152" s="0" t="n">
        <v>3</v>
      </c>
      <c r="H2152" s="0" t="n">
        <v>1</v>
      </c>
      <c r="I2152" s="0" t="n">
        <v>0.01</v>
      </c>
      <c r="J2152" s="0" t="n">
        <v>1000</v>
      </c>
      <c r="K2152" s="0" t="n">
        <v>-4.84</v>
      </c>
      <c r="L2152" s="0" t="n">
        <v>69.16</v>
      </c>
      <c r="M2152" s="0" t="n">
        <v>72.69</v>
      </c>
      <c r="N2152" s="0" t="n">
        <v>71.98</v>
      </c>
      <c r="O2152" s="0" t="n">
        <v>69.16</v>
      </c>
      <c r="P2152" s="0" t="n">
        <v>0</v>
      </c>
      <c r="Q2152" s="0" t="n">
        <v>0</v>
      </c>
      <c r="R2152" s="0" t="n">
        <v>0</v>
      </c>
      <c r="S2152" s="0" t="n">
        <v>67.36</v>
      </c>
      <c r="T2152" s="0" t="n">
        <v>66.27</v>
      </c>
      <c r="U2152" s="0" t="n">
        <v>66</v>
      </c>
      <c r="V2152" s="0" t="n">
        <v>71.72</v>
      </c>
      <c r="W2152" s="0" t="n">
        <v>49847</v>
      </c>
      <c r="X2152" s="0" t="n">
        <v>69.68</v>
      </c>
      <c r="Y2152" s="0" t="n">
        <v>72.54</v>
      </c>
      <c r="Z2152" s="0" t="n">
        <v>30</v>
      </c>
      <c r="AA2152" s="0" t="n">
        <v>60000</v>
      </c>
      <c r="AB2152" s="0" t="n">
        <v>4841.2</v>
      </c>
      <c r="AC2152" s="0" t="n">
        <v>0</v>
      </c>
      <c r="AD2152" s="0" t="s">
        <v>99</v>
      </c>
      <c r="AE2152" s="0" t="s">
        <v>99</v>
      </c>
      <c r="AH2152" s="0" t="n">
        <v>6</v>
      </c>
      <c r="AI2152" s="0" t="s">
        <v>2133</v>
      </c>
      <c r="AJ2152" s="0" t="s">
        <v>32112</v>
      </c>
      <c r="AK2152" s="0" t="s">
        <v>31135</v>
      </c>
      <c r="AL2152" s="0" t="s">
        <v>2112</v>
      </c>
    </row>
    <row r="2153" customFormat="false" ht="15" hidden="false" customHeight="false" outlineLevel="0" collapsed="false">
      <c r="A2153" s="0" t="s">
        <v>37078</v>
      </c>
      <c r="B2153" s="0" t="s">
        <v>37079</v>
      </c>
      <c r="C2153" s="0" t="s">
        <v>24418</v>
      </c>
      <c r="D2153" s="0" t="s">
        <v>24418</v>
      </c>
      <c r="E2153" s="0" t="s">
        <v>37080</v>
      </c>
      <c r="F2153" s="0" t="s">
        <v>498</v>
      </c>
      <c r="G2153" s="0" t="n">
        <v>3</v>
      </c>
      <c r="H2153" s="0" t="n">
        <v>1</v>
      </c>
      <c r="I2153" s="0" t="n">
        <v>0.01</v>
      </c>
      <c r="J2153" s="0" t="n">
        <v>340</v>
      </c>
      <c r="K2153" s="0" t="n">
        <v>0.91</v>
      </c>
      <c r="L2153" s="0" t="n">
        <v>93.59</v>
      </c>
      <c r="M2153" s="0" t="n">
        <v>92.74</v>
      </c>
      <c r="N2153" s="0" t="n">
        <v>92.74</v>
      </c>
      <c r="O2153" s="0" t="n">
        <v>93.56</v>
      </c>
      <c r="P2153" s="0" t="n">
        <v>0</v>
      </c>
      <c r="Q2153" s="0" t="n">
        <v>0</v>
      </c>
      <c r="R2153" s="0" t="n">
        <v>0</v>
      </c>
      <c r="S2153" s="0" t="n">
        <v>93.2</v>
      </c>
      <c r="T2153" s="0" t="n">
        <v>94.52</v>
      </c>
      <c r="U2153" s="0" t="n">
        <v>92.77</v>
      </c>
      <c r="V2153" s="0" t="n">
        <v>94.52</v>
      </c>
      <c r="W2153" s="0" t="n">
        <v>44366</v>
      </c>
      <c r="X2153" s="0" t="n">
        <v>92.95</v>
      </c>
      <c r="Y2153" s="0" t="n">
        <v>93.55</v>
      </c>
      <c r="Z2153" s="0" t="n">
        <v>48</v>
      </c>
      <c r="AA2153" s="0" t="n">
        <v>100000</v>
      </c>
      <c r="AB2153" s="0" t="n">
        <v>636.41</v>
      </c>
      <c r="AC2153" s="0" t="n">
        <v>0</v>
      </c>
      <c r="AD2153" s="0" t="s">
        <v>99</v>
      </c>
      <c r="AE2153" s="0" t="s">
        <v>99</v>
      </c>
      <c r="AH2153" s="0" t="n">
        <v>6</v>
      </c>
      <c r="AI2153" s="0" t="s">
        <v>2133</v>
      </c>
      <c r="AJ2153" s="0" t="s">
        <v>32112</v>
      </c>
      <c r="AK2153" s="0" t="s">
        <v>31135</v>
      </c>
      <c r="AL2153" s="0" t="s">
        <v>2112</v>
      </c>
    </row>
    <row r="2154" customFormat="false" ht="15" hidden="false" customHeight="false" outlineLevel="0" collapsed="false">
      <c r="A2154" s="0" t="s">
        <v>37081</v>
      </c>
      <c r="B2154" s="0" t="s">
        <v>37082</v>
      </c>
      <c r="C2154" s="0" t="s">
        <v>21954</v>
      </c>
      <c r="D2154" s="0" t="s">
        <v>21954</v>
      </c>
      <c r="E2154" s="0" t="s">
        <v>37083</v>
      </c>
      <c r="F2154" s="0" t="s">
        <v>498</v>
      </c>
      <c r="G2154" s="0" t="n">
        <v>3</v>
      </c>
      <c r="H2154" s="0" t="n">
        <v>1</v>
      </c>
      <c r="I2154" s="0" t="n">
        <v>0.01</v>
      </c>
      <c r="J2154" s="0" t="n">
        <v>550</v>
      </c>
      <c r="K2154" s="0" t="n">
        <v>-0.62</v>
      </c>
      <c r="L2154" s="0" t="n">
        <v>83.65</v>
      </c>
      <c r="M2154" s="0" t="n">
        <v>84.17</v>
      </c>
      <c r="N2154" s="0" t="n">
        <v>83.74</v>
      </c>
      <c r="O2154" s="0" t="n">
        <v>83.65</v>
      </c>
      <c r="P2154" s="0" t="n">
        <v>0</v>
      </c>
      <c r="Q2154" s="0" t="n">
        <v>0</v>
      </c>
      <c r="R2154" s="0" t="n">
        <v>0</v>
      </c>
      <c r="S2154" s="0" t="n">
        <v>83.52</v>
      </c>
      <c r="T2154" s="0" t="n">
        <v>84.16</v>
      </c>
      <c r="U2154" s="0" t="n">
        <v>83.2</v>
      </c>
      <c r="V2154" s="0" t="n">
        <v>84.16</v>
      </c>
      <c r="W2154" s="0" t="n">
        <v>335351</v>
      </c>
      <c r="X2154" s="0" t="n">
        <v>83.31</v>
      </c>
      <c r="Y2154" s="0" t="n">
        <v>83.7</v>
      </c>
      <c r="Z2154" s="0" t="n">
        <v>55</v>
      </c>
      <c r="AA2154" s="0" t="n">
        <v>200000</v>
      </c>
      <c r="AB2154" s="0" t="n">
        <v>460.08</v>
      </c>
      <c r="AC2154" s="0" t="n">
        <v>0</v>
      </c>
      <c r="AD2154" s="0" t="s">
        <v>99</v>
      </c>
      <c r="AE2154" s="0" t="s">
        <v>99</v>
      </c>
      <c r="AH2154" s="0" t="n">
        <v>6</v>
      </c>
      <c r="AI2154" s="0" t="s">
        <v>2133</v>
      </c>
      <c r="AJ2154" s="0" t="s">
        <v>32112</v>
      </c>
      <c r="AK2154" s="0" t="s">
        <v>31135</v>
      </c>
      <c r="AL2154" s="0" t="s">
        <v>2112</v>
      </c>
    </row>
    <row r="2155" customFormat="false" ht="15" hidden="false" customHeight="false" outlineLevel="0" collapsed="false">
      <c r="A2155" s="0" t="s">
        <v>37084</v>
      </c>
      <c r="B2155" s="0" t="s">
        <v>37085</v>
      </c>
      <c r="C2155" s="0" t="s">
        <v>21580</v>
      </c>
      <c r="D2155" s="0" t="s">
        <v>21580</v>
      </c>
      <c r="E2155" s="0" t="s">
        <v>37086</v>
      </c>
      <c r="F2155" s="0" t="s">
        <v>498</v>
      </c>
      <c r="G2155" s="0" t="n">
        <v>3</v>
      </c>
      <c r="H2155" s="0" t="n">
        <v>1</v>
      </c>
      <c r="I2155" s="0" t="n">
        <v>0.01</v>
      </c>
      <c r="J2155" s="0" t="n">
        <v>730</v>
      </c>
      <c r="K2155" s="0" t="n">
        <v>-0.16</v>
      </c>
      <c r="L2155" s="0" t="n">
        <v>84.81</v>
      </c>
      <c r="M2155" s="0" t="n">
        <v>84.88</v>
      </c>
      <c r="N2155" s="0" t="n">
        <v>85.09</v>
      </c>
      <c r="O2155" s="0" t="n">
        <v>85.16</v>
      </c>
      <c r="P2155" s="0" t="n">
        <v>0</v>
      </c>
      <c r="Q2155" s="0" t="n">
        <v>0</v>
      </c>
      <c r="R2155" s="0" t="n">
        <v>0</v>
      </c>
      <c r="S2155" s="0" t="n">
        <v>85.54</v>
      </c>
      <c r="T2155" s="0" t="n">
        <v>85.17</v>
      </c>
      <c r="U2155" s="0" t="n">
        <v>84.81</v>
      </c>
      <c r="V2155" s="0" t="n">
        <v>86.02</v>
      </c>
      <c r="W2155" s="0" t="n">
        <v>41837</v>
      </c>
      <c r="X2155" s="0" t="n">
        <v>85.16</v>
      </c>
      <c r="Y2155" s="0" t="n">
        <v>85.52</v>
      </c>
      <c r="Z2155" s="0" t="n">
        <v>20</v>
      </c>
      <c r="AA2155" s="0" t="n">
        <v>150000</v>
      </c>
      <c r="AB2155" s="0" t="n">
        <v>4333.79</v>
      </c>
      <c r="AC2155" s="0" t="n">
        <v>0</v>
      </c>
      <c r="AD2155" s="0" t="s">
        <v>99</v>
      </c>
      <c r="AE2155" s="0" t="s">
        <v>99</v>
      </c>
      <c r="AH2155" s="0" t="n">
        <v>6</v>
      </c>
      <c r="AI2155" s="0" t="s">
        <v>2133</v>
      </c>
      <c r="AJ2155" s="0" t="s">
        <v>32112</v>
      </c>
      <c r="AK2155" s="0" t="s">
        <v>31135</v>
      </c>
      <c r="AL2155" s="0" t="s">
        <v>2112</v>
      </c>
    </row>
    <row r="2156" customFormat="false" ht="15" hidden="false" customHeight="false" outlineLevel="0" collapsed="false">
      <c r="A2156" s="0" t="s">
        <v>37087</v>
      </c>
      <c r="B2156" s="0" t="s">
        <v>37088</v>
      </c>
      <c r="C2156" s="0" t="s">
        <v>26280</v>
      </c>
      <c r="D2156" s="0" t="s">
        <v>26280</v>
      </c>
      <c r="E2156" s="0" t="s">
        <v>37089</v>
      </c>
      <c r="F2156" s="0" t="s">
        <v>498</v>
      </c>
      <c r="G2156" s="0" t="n">
        <v>3</v>
      </c>
      <c r="H2156" s="0" t="n">
        <v>1</v>
      </c>
      <c r="I2156" s="0" t="n">
        <v>0.01</v>
      </c>
      <c r="J2156" s="0" t="n">
        <v>760</v>
      </c>
      <c r="K2156" s="0" t="n">
        <v>2.87</v>
      </c>
      <c r="L2156" s="0" t="n">
        <v>88.98</v>
      </c>
      <c r="M2156" s="0" t="n">
        <v>86.25</v>
      </c>
      <c r="N2156" s="0" t="n">
        <v>85.9</v>
      </c>
      <c r="O2156" s="0" t="n">
        <v>88.77</v>
      </c>
      <c r="P2156" s="0" t="n">
        <v>0</v>
      </c>
      <c r="Q2156" s="0" t="n">
        <v>0</v>
      </c>
      <c r="R2156" s="0" t="n">
        <v>0</v>
      </c>
      <c r="S2156" s="0" t="n">
        <v>87.28</v>
      </c>
      <c r="T2156" s="0" t="n">
        <v>87.12</v>
      </c>
      <c r="U2156" s="0" t="n">
        <v>86.51</v>
      </c>
      <c r="V2156" s="0" t="n">
        <v>89.07</v>
      </c>
      <c r="W2156" s="0" t="n">
        <v>414565</v>
      </c>
      <c r="X2156" s="0" t="n">
        <v>88.92</v>
      </c>
      <c r="Y2156" s="0" t="n">
        <v>88.99</v>
      </c>
      <c r="Z2156" s="0" t="n">
        <v>47</v>
      </c>
      <c r="AA2156" s="0" t="n">
        <v>150000</v>
      </c>
      <c r="AB2156" s="0" t="n">
        <v>676.25</v>
      </c>
      <c r="AC2156" s="0" t="n">
        <v>0</v>
      </c>
      <c r="AD2156" s="0" t="s">
        <v>99</v>
      </c>
      <c r="AE2156" s="0" t="s">
        <v>99</v>
      </c>
      <c r="AH2156" s="0" t="n">
        <v>6</v>
      </c>
      <c r="AI2156" s="0" t="s">
        <v>2133</v>
      </c>
      <c r="AJ2156" s="0" t="s">
        <v>32112</v>
      </c>
      <c r="AK2156" s="0" t="s">
        <v>31135</v>
      </c>
      <c r="AL2156" s="0" t="s">
        <v>2112</v>
      </c>
    </row>
    <row r="2157" customFormat="false" ht="15" hidden="false" customHeight="false" outlineLevel="0" collapsed="false">
      <c r="A2157" s="0" t="s">
        <v>37090</v>
      </c>
      <c r="B2157" s="0" t="s">
        <v>37091</v>
      </c>
      <c r="C2157" s="0" t="s">
        <v>37092</v>
      </c>
      <c r="D2157" s="0" t="s">
        <v>37092</v>
      </c>
      <c r="E2157" s="0" t="s">
        <v>37093</v>
      </c>
      <c r="F2157" s="0" t="s">
        <v>498</v>
      </c>
      <c r="G2157" s="0" t="n">
        <v>3</v>
      </c>
      <c r="H2157" s="0" t="n">
        <v>1</v>
      </c>
      <c r="I2157" s="0" t="n">
        <v>0.01</v>
      </c>
      <c r="J2157" s="0" t="n">
        <v>934</v>
      </c>
      <c r="K2157" s="0" t="n">
        <v>-1.65</v>
      </c>
      <c r="L2157" s="0" t="n">
        <v>83.3</v>
      </c>
      <c r="M2157" s="0" t="n">
        <v>84.7</v>
      </c>
      <c r="N2157" s="0" t="n">
        <v>84.1</v>
      </c>
      <c r="O2157" s="0" t="n">
        <v>83.05</v>
      </c>
      <c r="P2157" s="0" t="n">
        <v>0</v>
      </c>
      <c r="Q2157" s="0" t="n">
        <v>0</v>
      </c>
      <c r="R2157" s="0" t="n">
        <v>0</v>
      </c>
      <c r="S2157" s="0" t="n">
        <v>83.51</v>
      </c>
      <c r="T2157" s="0" t="n">
        <v>82.94</v>
      </c>
      <c r="U2157" s="0" t="n">
        <v>82.85</v>
      </c>
      <c r="V2157" s="0" t="n">
        <v>84.79</v>
      </c>
      <c r="W2157" s="0" t="n">
        <v>663748</v>
      </c>
      <c r="X2157" s="0" t="n">
        <v>83.1</v>
      </c>
      <c r="Y2157" s="0" t="n">
        <v>83.34</v>
      </c>
      <c r="Z2157" s="0" t="n">
        <v>64</v>
      </c>
      <c r="AA2157" s="0" t="n">
        <v>82352</v>
      </c>
      <c r="AB2157" s="0" t="n">
        <v>778.02</v>
      </c>
      <c r="AC2157" s="0" t="n">
        <v>0</v>
      </c>
      <c r="AD2157" s="0" t="s">
        <v>99</v>
      </c>
      <c r="AE2157" s="0" t="s">
        <v>99</v>
      </c>
      <c r="AH2157" s="0" t="n">
        <v>6</v>
      </c>
      <c r="AI2157" s="0" t="s">
        <v>2133</v>
      </c>
      <c r="AJ2157" s="0" t="s">
        <v>32112</v>
      </c>
      <c r="AK2157" s="0" t="s">
        <v>31135</v>
      </c>
      <c r="AL2157" s="0" t="s">
        <v>2112</v>
      </c>
    </row>
    <row r="2158" customFormat="false" ht="15" hidden="false" customHeight="false" outlineLevel="0" collapsed="false">
      <c r="A2158" s="0" t="s">
        <v>37094</v>
      </c>
      <c r="B2158" s="0" t="s">
        <v>37095</v>
      </c>
      <c r="C2158" s="0" t="s">
        <v>37096</v>
      </c>
      <c r="D2158" s="0" t="s">
        <v>37096</v>
      </c>
      <c r="E2158" s="0" t="s">
        <v>37097</v>
      </c>
      <c r="F2158" s="0" t="s">
        <v>498</v>
      </c>
      <c r="G2158" s="0" t="n">
        <v>2</v>
      </c>
      <c r="H2158" s="0" t="n">
        <v>1</v>
      </c>
      <c r="I2158" s="0" t="n">
        <v>0.01</v>
      </c>
      <c r="J2158" s="0" t="n">
        <v>1000</v>
      </c>
      <c r="K2158" s="0" t="n">
        <v>0.03</v>
      </c>
      <c r="L2158" s="0" t="n">
        <v>97.4</v>
      </c>
      <c r="M2158" s="0" t="n">
        <v>97.37</v>
      </c>
      <c r="N2158" s="0" t="n">
        <v>97.23</v>
      </c>
      <c r="O2158" s="0" t="n">
        <v>97.43</v>
      </c>
      <c r="P2158" s="0" t="n">
        <v>0</v>
      </c>
      <c r="Q2158" s="0" t="n">
        <v>0</v>
      </c>
      <c r="R2158" s="0" t="n">
        <v>0</v>
      </c>
      <c r="S2158" s="0" t="n">
        <v>97.34</v>
      </c>
      <c r="T2158" s="0" t="n">
        <v>97.37</v>
      </c>
      <c r="U2158" s="0" t="n">
        <v>97.16</v>
      </c>
      <c r="V2158" s="0" t="n">
        <v>97.53</v>
      </c>
      <c r="W2158" s="0" t="n">
        <v>1017156</v>
      </c>
      <c r="X2158" s="0" t="n">
        <v>97.4</v>
      </c>
      <c r="Y2158" s="0" t="n">
        <v>97.43</v>
      </c>
      <c r="Z2158" s="0" t="n">
        <v>175</v>
      </c>
      <c r="AA2158" s="0" t="n">
        <v>1000000</v>
      </c>
      <c r="AB2158" s="0" t="n">
        <v>974</v>
      </c>
      <c r="AC2158" s="0" t="n">
        <v>0</v>
      </c>
      <c r="AD2158" s="0" t="s">
        <v>99</v>
      </c>
      <c r="AE2158" s="0" t="s">
        <v>99</v>
      </c>
      <c r="AH2158" s="0" t="n">
        <v>6</v>
      </c>
      <c r="AI2158" s="0" t="s">
        <v>2133</v>
      </c>
      <c r="AJ2158" s="0" t="s">
        <v>32112</v>
      </c>
      <c r="AK2158" s="0" t="s">
        <v>31135</v>
      </c>
      <c r="AL2158" s="0" t="s">
        <v>2112</v>
      </c>
    </row>
    <row r="2159" customFormat="false" ht="15" hidden="false" customHeight="false" outlineLevel="0" collapsed="false">
      <c r="A2159" s="0" t="s">
        <v>37098</v>
      </c>
      <c r="B2159" s="0" t="s">
        <v>37099</v>
      </c>
      <c r="C2159" s="0" t="s">
        <v>37100</v>
      </c>
      <c r="D2159" s="0" t="s">
        <v>37100</v>
      </c>
      <c r="E2159" s="0" t="s">
        <v>37101</v>
      </c>
      <c r="F2159" s="0" t="s">
        <v>1987</v>
      </c>
      <c r="G2159" s="0" t="n">
        <v>2</v>
      </c>
      <c r="H2159" s="0" t="n">
        <v>1</v>
      </c>
      <c r="I2159" s="0" t="n">
        <v>0.01</v>
      </c>
      <c r="J2159" s="0" t="n">
        <v>1000</v>
      </c>
      <c r="K2159" s="0" t="n">
        <v>-3.85</v>
      </c>
      <c r="L2159" s="0" t="n">
        <v>74.52</v>
      </c>
      <c r="M2159" s="0" t="n">
        <v>77.5</v>
      </c>
      <c r="N2159" s="0" t="n">
        <v>76.69</v>
      </c>
      <c r="O2159" s="0" t="n">
        <v>74.83</v>
      </c>
      <c r="P2159" s="0" t="n">
        <v>0</v>
      </c>
      <c r="Q2159" s="0" t="n">
        <v>0</v>
      </c>
      <c r="R2159" s="0" t="n">
        <v>0</v>
      </c>
      <c r="S2159" s="0" t="n">
        <v>74.83</v>
      </c>
      <c r="T2159" s="0" t="n">
        <v>75.47</v>
      </c>
      <c r="U2159" s="0" t="n">
        <v>74.52</v>
      </c>
      <c r="V2159" s="0" t="n">
        <v>75.47</v>
      </c>
      <c r="W2159" s="0" t="n">
        <v>4490</v>
      </c>
      <c r="X2159" s="0" t="n">
        <v>74.58</v>
      </c>
      <c r="Y2159" s="0" t="n">
        <v>76.25</v>
      </c>
      <c r="Z2159" s="0" t="n">
        <v>4</v>
      </c>
      <c r="AA2159" s="0" t="n">
        <v>10000000</v>
      </c>
      <c r="AB2159" s="0" t="n">
        <v>2235.6</v>
      </c>
      <c r="AC2159" s="0" t="n">
        <v>0</v>
      </c>
      <c r="AD2159" s="0" t="s">
        <v>99</v>
      </c>
      <c r="AE2159" s="0" t="s">
        <v>99</v>
      </c>
      <c r="AH2159" s="0" t="n">
        <v>-100</v>
      </c>
      <c r="AI2159" s="0" t="s">
        <v>2133</v>
      </c>
      <c r="AJ2159" s="0" t="s">
        <v>32112</v>
      </c>
      <c r="AK2159" s="0" t="s">
        <v>31143</v>
      </c>
      <c r="AL2159" s="0" t="s">
        <v>2112</v>
      </c>
    </row>
    <row r="2160" customFormat="false" ht="15" hidden="false" customHeight="false" outlineLevel="0" collapsed="false">
      <c r="A2160" s="0" t="s">
        <v>37102</v>
      </c>
      <c r="B2160" s="0" t="s">
        <v>37103</v>
      </c>
      <c r="C2160" s="0" t="s">
        <v>25796</v>
      </c>
      <c r="D2160" s="0" t="s">
        <v>25796</v>
      </c>
      <c r="E2160" s="0" t="s">
        <v>25798</v>
      </c>
      <c r="F2160" s="0" t="s">
        <v>498</v>
      </c>
      <c r="G2160" s="0" t="n">
        <v>3</v>
      </c>
      <c r="H2160" s="0" t="n">
        <v>1</v>
      </c>
      <c r="I2160" s="0" t="n">
        <v>0.01</v>
      </c>
      <c r="J2160" s="0" t="n">
        <v>1000</v>
      </c>
      <c r="K2160" s="0" t="n">
        <v>-1.33</v>
      </c>
      <c r="L2160" s="0" t="n">
        <v>94.98</v>
      </c>
      <c r="M2160" s="0" t="n">
        <v>94.67</v>
      </c>
      <c r="N2160" s="0" t="n">
        <v>94.22</v>
      </c>
      <c r="O2160" s="0" t="n">
        <v>94.69</v>
      </c>
      <c r="P2160" s="0" t="n">
        <v>0</v>
      </c>
      <c r="Q2160" s="0" t="n">
        <v>0</v>
      </c>
      <c r="R2160" s="0" t="n">
        <v>0</v>
      </c>
      <c r="S2160" s="0" t="n">
        <v>94.16</v>
      </c>
      <c r="T2160" s="0" t="n">
        <v>94.2</v>
      </c>
      <c r="U2160" s="0" t="n">
        <v>93.58</v>
      </c>
      <c r="V2160" s="0" t="n">
        <v>95</v>
      </c>
      <c r="W2160" s="0" t="n">
        <v>159134</v>
      </c>
      <c r="X2160" s="0" t="n">
        <v>94.48</v>
      </c>
      <c r="Y2160" s="0" t="n">
        <v>94.99</v>
      </c>
      <c r="Z2160" s="0" t="n">
        <v>32</v>
      </c>
      <c r="AA2160" s="0" t="n">
        <v>200000</v>
      </c>
      <c r="AB2160" s="0" t="n">
        <v>5698.8</v>
      </c>
      <c r="AC2160" s="0" t="n">
        <v>0</v>
      </c>
      <c r="AD2160" s="0" t="s">
        <v>99</v>
      </c>
      <c r="AE2160" s="0" t="s">
        <v>99</v>
      </c>
      <c r="AH2160" s="0" t="n">
        <v>6</v>
      </c>
      <c r="AI2160" s="0" t="s">
        <v>2133</v>
      </c>
      <c r="AJ2160" s="0" t="s">
        <v>32112</v>
      </c>
      <c r="AK2160" s="0" t="s">
        <v>31135</v>
      </c>
      <c r="AL2160" s="0" t="s">
        <v>2112</v>
      </c>
    </row>
    <row r="2161" customFormat="false" ht="15" hidden="false" customHeight="false" outlineLevel="0" collapsed="false">
      <c r="A2161" s="0" t="s">
        <v>37104</v>
      </c>
      <c r="B2161" s="0" t="s">
        <v>37105</v>
      </c>
      <c r="C2161" s="0" t="s">
        <v>22489</v>
      </c>
      <c r="D2161" s="0" t="s">
        <v>22489</v>
      </c>
      <c r="E2161" s="0" t="s">
        <v>22491</v>
      </c>
      <c r="F2161" s="0" t="s">
        <v>498</v>
      </c>
      <c r="G2161" s="0" t="n">
        <v>3</v>
      </c>
      <c r="H2161" s="0" t="n">
        <v>1</v>
      </c>
      <c r="I2161" s="0" t="n">
        <v>0.01</v>
      </c>
      <c r="J2161" s="0" t="n">
        <v>1000</v>
      </c>
      <c r="K2161" s="0" t="n">
        <v>0.3</v>
      </c>
      <c r="L2161" s="0" t="n">
        <v>71.1</v>
      </c>
      <c r="M2161" s="0" t="n">
        <v>70.89</v>
      </c>
      <c r="N2161" s="0" t="n">
        <v>70.42</v>
      </c>
      <c r="O2161" s="0" t="n">
        <v>71.09</v>
      </c>
      <c r="P2161" s="0" t="n">
        <v>0</v>
      </c>
      <c r="Q2161" s="0" t="n">
        <v>0</v>
      </c>
      <c r="R2161" s="0" t="n">
        <v>0</v>
      </c>
      <c r="S2161" s="0" t="n">
        <v>70.75</v>
      </c>
      <c r="T2161" s="0" t="n">
        <v>71.05</v>
      </c>
      <c r="U2161" s="0" t="n">
        <v>70.17</v>
      </c>
      <c r="V2161" s="0" t="n">
        <v>71.1</v>
      </c>
      <c r="W2161" s="0" t="n">
        <v>183940</v>
      </c>
      <c r="X2161" s="0" t="n">
        <v>70.82</v>
      </c>
      <c r="Y2161" s="0" t="n">
        <v>71.1</v>
      </c>
      <c r="Z2161" s="0" t="n">
        <v>36</v>
      </c>
      <c r="AA2161" s="0" t="n">
        <v>300000</v>
      </c>
      <c r="AB2161" s="0" t="n">
        <v>711</v>
      </c>
      <c r="AC2161" s="0" t="n">
        <v>0</v>
      </c>
      <c r="AD2161" s="0" t="s">
        <v>99</v>
      </c>
      <c r="AE2161" s="0" t="s">
        <v>99</v>
      </c>
      <c r="AH2161" s="0" t="n">
        <v>6</v>
      </c>
      <c r="AI2161" s="0" t="s">
        <v>2133</v>
      </c>
      <c r="AJ2161" s="0" t="s">
        <v>32112</v>
      </c>
      <c r="AK2161" s="0" t="s">
        <v>31135</v>
      </c>
      <c r="AL2161" s="0" t="s">
        <v>2112</v>
      </c>
    </row>
    <row r="2162" customFormat="false" ht="15" hidden="false" customHeight="false" outlineLevel="0" collapsed="false">
      <c r="A2162" s="0" t="s">
        <v>37106</v>
      </c>
      <c r="B2162" s="0" t="s">
        <v>37107</v>
      </c>
      <c r="C2162" s="0" t="s">
        <v>22082</v>
      </c>
      <c r="D2162" s="0" t="s">
        <v>22082</v>
      </c>
      <c r="E2162" s="0" t="s">
        <v>37108</v>
      </c>
      <c r="F2162" s="0" t="s">
        <v>498</v>
      </c>
      <c r="G2162" s="0" t="n">
        <v>3</v>
      </c>
      <c r="H2162" s="0" t="n">
        <v>1</v>
      </c>
      <c r="I2162" s="0" t="n">
        <v>0.01</v>
      </c>
      <c r="J2162" s="0" t="n">
        <v>1000</v>
      </c>
      <c r="K2162" s="0" t="n">
        <v>2.25</v>
      </c>
      <c r="L2162" s="0" t="n">
        <v>73.17</v>
      </c>
      <c r="M2162" s="0" t="n">
        <v>72.93</v>
      </c>
      <c r="N2162" s="0" t="n">
        <v>72.92</v>
      </c>
      <c r="O2162" s="0" t="n">
        <v>73.17</v>
      </c>
      <c r="P2162" s="0" t="n">
        <v>0</v>
      </c>
      <c r="Q2162" s="0" t="n">
        <v>0</v>
      </c>
      <c r="R2162" s="0" t="n">
        <v>0</v>
      </c>
      <c r="S2162" s="0" t="n">
        <v>73.01</v>
      </c>
      <c r="T2162" s="0" t="n">
        <v>73.57</v>
      </c>
      <c r="U2162" s="0" t="n">
        <v>72.92</v>
      </c>
      <c r="V2162" s="0" t="n">
        <v>73.57</v>
      </c>
      <c r="W2162" s="0" t="n">
        <v>32853</v>
      </c>
      <c r="X2162" s="0" t="n">
        <v>72.96</v>
      </c>
      <c r="Y2162" s="0" t="n">
        <v>73.14</v>
      </c>
      <c r="Z2162" s="0" t="n">
        <v>9</v>
      </c>
      <c r="AA2162" s="0" t="n">
        <v>100000</v>
      </c>
      <c r="AB2162" s="0" t="n">
        <v>3658.5</v>
      </c>
      <c r="AC2162" s="0" t="n">
        <v>0</v>
      </c>
      <c r="AD2162" s="0" t="s">
        <v>99</v>
      </c>
      <c r="AE2162" s="0" t="s">
        <v>99</v>
      </c>
      <c r="AH2162" s="0" t="n">
        <v>6</v>
      </c>
      <c r="AI2162" s="0" t="s">
        <v>2133</v>
      </c>
      <c r="AJ2162" s="0" t="s">
        <v>32112</v>
      </c>
      <c r="AK2162" s="0" t="s">
        <v>31135</v>
      </c>
      <c r="AL2162" s="0" t="s">
        <v>2112</v>
      </c>
    </row>
    <row r="2163" customFormat="false" ht="15" hidden="false" customHeight="false" outlineLevel="0" collapsed="false">
      <c r="A2163" s="0" t="s">
        <v>37109</v>
      </c>
      <c r="B2163" s="0" t="s">
        <v>37110</v>
      </c>
      <c r="C2163" s="0" t="s">
        <v>23201</v>
      </c>
      <c r="D2163" s="0" t="s">
        <v>23201</v>
      </c>
      <c r="E2163" s="0" t="s">
        <v>37111</v>
      </c>
      <c r="F2163" s="0" t="s">
        <v>498</v>
      </c>
      <c r="G2163" s="0" t="n">
        <v>3</v>
      </c>
      <c r="H2163" s="0" t="n">
        <v>1</v>
      </c>
      <c r="I2163" s="0" t="n">
        <v>0.01</v>
      </c>
      <c r="J2163" s="0" t="n">
        <v>1000</v>
      </c>
      <c r="K2163" s="0" t="n">
        <v>-0.2</v>
      </c>
      <c r="L2163" s="0" t="n">
        <v>73.65</v>
      </c>
      <c r="M2163" s="0" t="n">
        <v>73.8</v>
      </c>
      <c r="N2163" s="0" t="n">
        <v>73.98</v>
      </c>
      <c r="O2163" s="0" t="n">
        <v>73.61</v>
      </c>
      <c r="P2163" s="0" t="n">
        <v>0</v>
      </c>
      <c r="Q2163" s="0" t="n">
        <v>0</v>
      </c>
      <c r="R2163" s="0" t="n">
        <v>0</v>
      </c>
      <c r="S2163" s="0" t="n">
        <v>73.57</v>
      </c>
      <c r="T2163" s="0" t="n">
        <v>73.8</v>
      </c>
      <c r="U2163" s="0" t="n">
        <v>73.43</v>
      </c>
      <c r="V2163" s="0" t="n">
        <v>74.57</v>
      </c>
      <c r="W2163" s="0" t="n">
        <v>241314</v>
      </c>
      <c r="X2163" s="0" t="n">
        <v>73.52</v>
      </c>
      <c r="Y2163" s="0" t="n">
        <v>74</v>
      </c>
      <c r="Z2163" s="0" t="n">
        <v>28</v>
      </c>
      <c r="AA2163" s="0" t="n">
        <v>150000</v>
      </c>
      <c r="AB2163" s="0" t="n">
        <v>7365</v>
      </c>
      <c r="AC2163" s="0" t="n">
        <v>0</v>
      </c>
      <c r="AD2163" s="0" t="s">
        <v>99</v>
      </c>
      <c r="AE2163" s="0" t="s">
        <v>99</v>
      </c>
      <c r="AH2163" s="0" t="n">
        <v>6</v>
      </c>
      <c r="AI2163" s="0" t="s">
        <v>2133</v>
      </c>
      <c r="AJ2163" s="0" t="s">
        <v>32112</v>
      </c>
      <c r="AK2163" s="0" t="s">
        <v>31135</v>
      </c>
      <c r="AL2163" s="0" t="s">
        <v>2112</v>
      </c>
    </row>
    <row r="2164" customFormat="false" ht="15" hidden="false" customHeight="false" outlineLevel="0" collapsed="false">
      <c r="A2164" s="0" t="s">
        <v>37112</v>
      </c>
      <c r="B2164" s="0" t="s">
        <v>37113</v>
      </c>
      <c r="C2164" s="0" t="s">
        <v>37114</v>
      </c>
      <c r="D2164" s="0" t="s">
        <v>37114</v>
      </c>
      <c r="E2164" s="0" t="s">
        <v>37115</v>
      </c>
      <c r="F2164" s="0" t="s">
        <v>1988</v>
      </c>
      <c r="G2164" s="0" t="n">
        <v>1</v>
      </c>
      <c r="H2164" s="0" t="n">
        <v>1</v>
      </c>
      <c r="I2164" s="0" t="n">
        <v>0.01</v>
      </c>
      <c r="J2164" s="0" t="n">
        <v>340</v>
      </c>
      <c r="K2164" s="0" t="n">
        <v>-0.01</v>
      </c>
      <c r="L2164" s="0" t="n">
        <v>94.97</v>
      </c>
      <c r="M2164" s="0" t="n">
        <v>94.98</v>
      </c>
      <c r="N2164" s="0" t="n">
        <v>95.04</v>
      </c>
      <c r="O2164" s="0" t="n">
        <v>94.95</v>
      </c>
      <c r="P2164" s="0" t="n">
        <v>0</v>
      </c>
      <c r="Q2164" s="0" t="n">
        <v>0</v>
      </c>
      <c r="R2164" s="0" t="n">
        <v>0</v>
      </c>
      <c r="S2164" s="0" t="n">
        <v>94.89</v>
      </c>
      <c r="T2164" s="0" t="n">
        <v>94.55</v>
      </c>
      <c r="U2164" s="0" t="n">
        <v>94.55</v>
      </c>
      <c r="V2164" s="0" t="n">
        <v>95.09</v>
      </c>
      <c r="W2164" s="0" t="n">
        <v>249065</v>
      </c>
      <c r="X2164" s="0" t="n">
        <v>94.95</v>
      </c>
      <c r="Y2164" s="0" t="n">
        <v>94.96</v>
      </c>
      <c r="Z2164" s="0" t="n">
        <v>67</v>
      </c>
      <c r="AA2164" s="0" t="n">
        <v>30000000</v>
      </c>
      <c r="AB2164" s="0" t="n">
        <v>645.8</v>
      </c>
      <c r="AC2164" s="0" t="n">
        <v>0</v>
      </c>
      <c r="AD2164" s="0" t="s">
        <v>99</v>
      </c>
      <c r="AE2164" s="0" t="s">
        <v>99</v>
      </c>
      <c r="AH2164" s="0" t="n">
        <v>-100</v>
      </c>
      <c r="AI2164" s="0" t="s">
        <v>2133</v>
      </c>
      <c r="AJ2164" s="0" t="s">
        <v>32112</v>
      </c>
      <c r="AK2164" s="0" t="s">
        <v>32292</v>
      </c>
      <c r="AL2164" s="0" t="s">
        <v>2112</v>
      </c>
    </row>
    <row r="2165" customFormat="false" ht="15" hidden="false" customHeight="false" outlineLevel="0" collapsed="false">
      <c r="A2165" s="0" t="s">
        <v>37116</v>
      </c>
      <c r="B2165" s="0" t="s">
        <v>37117</v>
      </c>
      <c r="C2165" s="0" t="s">
        <v>23641</v>
      </c>
      <c r="D2165" s="0" t="s">
        <v>23641</v>
      </c>
      <c r="E2165" s="0" t="s">
        <v>37118</v>
      </c>
      <c r="F2165" s="0" t="s">
        <v>1988</v>
      </c>
      <c r="G2165" s="0" t="n">
        <v>1</v>
      </c>
      <c r="H2165" s="0" t="n">
        <v>1</v>
      </c>
      <c r="I2165" s="0" t="n">
        <v>0.01</v>
      </c>
      <c r="J2165" s="0" t="n">
        <v>500</v>
      </c>
      <c r="K2165" s="0" t="n">
        <v>0.73</v>
      </c>
      <c r="L2165" s="0" t="n">
        <v>83.15</v>
      </c>
      <c r="M2165" s="0" t="n">
        <v>82.55</v>
      </c>
      <c r="N2165" s="0" t="n">
        <v>82.67</v>
      </c>
      <c r="O2165" s="0" t="n">
        <v>83.15</v>
      </c>
      <c r="P2165" s="0" t="n">
        <v>0</v>
      </c>
      <c r="Q2165" s="0" t="n">
        <v>0</v>
      </c>
      <c r="R2165" s="0" t="n">
        <v>0</v>
      </c>
      <c r="S2165" s="0" t="n">
        <v>83.02</v>
      </c>
      <c r="T2165" s="0" t="n">
        <v>82.93</v>
      </c>
      <c r="U2165" s="0" t="n">
        <v>82.55</v>
      </c>
      <c r="V2165" s="0" t="n">
        <v>83.15</v>
      </c>
      <c r="W2165" s="0" t="n">
        <v>35282</v>
      </c>
      <c r="X2165" s="0" t="n">
        <v>83.01</v>
      </c>
      <c r="Y2165" s="0" t="n">
        <v>83.15</v>
      </c>
      <c r="Z2165" s="0" t="n">
        <v>17</v>
      </c>
      <c r="AA2165" s="0" t="n">
        <v>25000000</v>
      </c>
      <c r="AB2165" s="0" t="n">
        <v>415.75</v>
      </c>
      <c r="AC2165" s="0" t="n">
        <v>0</v>
      </c>
      <c r="AD2165" s="0" t="s">
        <v>99</v>
      </c>
      <c r="AE2165" s="0" t="s">
        <v>99</v>
      </c>
      <c r="AH2165" s="0" t="n">
        <v>-100</v>
      </c>
      <c r="AI2165" s="0" t="s">
        <v>2133</v>
      </c>
      <c r="AJ2165" s="0" t="s">
        <v>32112</v>
      </c>
      <c r="AK2165" s="0" t="s">
        <v>32292</v>
      </c>
      <c r="AL2165" s="0" t="s">
        <v>2112</v>
      </c>
    </row>
    <row r="2166" customFormat="false" ht="15" hidden="false" customHeight="false" outlineLevel="0" collapsed="false">
      <c r="A2166" s="0" t="s">
        <v>37119</v>
      </c>
      <c r="B2166" s="0" t="s">
        <v>37120</v>
      </c>
      <c r="C2166" s="0" t="s">
        <v>25460</v>
      </c>
      <c r="D2166" s="0" t="s">
        <v>25460</v>
      </c>
      <c r="E2166" s="0" t="s">
        <v>37121</v>
      </c>
      <c r="F2166" s="0" t="s">
        <v>1988</v>
      </c>
      <c r="G2166" s="0" t="n">
        <v>1</v>
      </c>
      <c r="H2166" s="0" t="n">
        <v>1</v>
      </c>
      <c r="I2166" s="0" t="n">
        <v>0.01</v>
      </c>
      <c r="J2166" s="0" t="n">
        <v>700</v>
      </c>
      <c r="K2166" s="0" t="n">
        <v>0</v>
      </c>
      <c r="L2166" s="0" t="n">
        <v>79.72</v>
      </c>
      <c r="M2166" s="0" t="n">
        <v>79.9</v>
      </c>
      <c r="N2166" s="0" t="n">
        <v>80.16</v>
      </c>
      <c r="O2166" s="0" t="n">
        <v>80.06</v>
      </c>
      <c r="P2166" s="0" t="n">
        <v>0</v>
      </c>
      <c r="Q2166" s="0" t="n">
        <v>0</v>
      </c>
      <c r="R2166" s="0" t="n">
        <v>0</v>
      </c>
      <c r="S2166" s="0" t="n">
        <v>79.94</v>
      </c>
      <c r="T2166" s="0" t="n">
        <v>79.51</v>
      </c>
      <c r="U2166" s="0" t="n">
        <v>79.5</v>
      </c>
      <c r="V2166" s="0" t="n">
        <v>80.18</v>
      </c>
      <c r="W2166" s="0" t="n">
        <v>42525</v>
      </c>
      <c r="X2166" s="0" t="n">
        <v>79.83</v>
      </c>
      <c r="Y2166" s="0" t="n">
        <v>80.17</v>
      </c>
      <c r="Z2166" s="0" t="n">
        <v>13</v>
      </c>
      <c r="AA2166" s="0" t="n">
        <v>30000000</v>
      </c>
      <c r="AB2166" s="0" t="n">
        <v>558.04</v>
      </c>
      <c r="AC2166" s="0" t="n">
        <v>0</v>
      </c>
      <c r="AD2166" s="0" t="s">
        <v>99</v>
      </c>
      <c r="AE2166" s="0" t="s">
        <v>99</v>
      </c>
      <c r="AH2166" s="0" t="n">
        <v>-100</v>
      </c>
      <c r="AI2166" s="0" t="s">
        <v>2133</v>
      </c>
      <c r="AJ2166" s="0" t="s">
        <v>32112</v>
      </c>
      <c r="AK2166" s="0" t="s">
        <v>32292</v>
      </c>
      <c r="AL2166" s="0" t="s">
        <v>2112</v>
      </c>
    </row>
    <row r="2167" customFormat="false" ht="15" hidden="false" customHeight="false" outlineLevel="0" collapsed="false">
      <c r="A2167" s="0" t="s">
        <v>37122</v>
      </c>
      <c r="B2167" s="0" t="s">
        <v>37123</v>
      </c>
      <c r="C2167" s="0" t="s">
        <v>37124</v>
      </c>
      <c r="D2167" s="0" t="s">
        <v>37124</v>
      </c>
      <c r="E2167" s="0" t="s">
        <v>37125</v>
      </c>
      <c r="F2167" s="0" t="s">
        <v>1988</v>
      </c>
      <c r="G2167" s="0" t="n">
        <v>1</v>
      </c>
      <c r="H2167" s="0" t="n">
        <v>1</v>
      </c>
      <c r="I2167" s="0" t="n">
        <v>0.01</v>
      </c>
      <c r="J2167" s="0" t="n">
        <v>1000</v>
      </c>
      <c r="K2167" s="0" t="n">
        <v>-5.51</v>
      </c>
      <c r="L2167" s="0" t="n">
        <v>109.14</v>
      </c>
      <c r="M2167" s="0" t="n">
        <v>115.5</v>
      </c>
      <c r="N2167" s="0" t="n">
        <v>0</v>
      </c>
      <c r="O2167" s="0" t="n">
        <v>109.14</v>
      </c>
      <c r="P2167" s="0" t="n">
        <v>0</v>
      </c>
      <c r="Q2167" s="0" t="n">
        <v>0</v>
      </c>
      <c r="R2167" s="0" t="n">
        <v>0</v>
      </c>
      <c r="S2167" s="0" t="n">
        <v>113.71</v>
      </c>
      <c r="T2167" s="0" t="n">
        <v>116</v>
      </c>
      <c r="U2167" s="0" t="n">
        <v>109.14</v>
      </c>
      <c r="V2167" s="0" t="n">
        <v>116</v>
      </c>
      <c r="W2167" s="0" t="n">
        <v>3411</v>
      </c>
      <c r="X2167" s="0" t="n">
        <v>102.77</v>
      </c>
      <c r="Y2167" s="0" t="n">
        <v>115.85</v>
      </c>
      <c r="Z2167" s="0" t="n">
        <v>3</v>
      </c>
      <c r="AA2167" s="0" t="n">
        <v>30000000</v>
      </c>
      <c r="AB2167" s="0" t="n">
        <v>1091.4</v>
      </c>
      <c r="AC2167" s="0" t="n">
        <v>0</v>
      </c>
      <c r="AD2167" s="0" t="s">
        <v>99</v>
      </c>
      <c r="AE2167" s="0" t="s">
        <v>99</v>
      </c>
      <c r="AH2167" s="0" t="n">
        <v>-100</v>
      </c>
      <c r="AI2167" s="0" t="s">
        <v>2133</v>
      </c>
      <c r="AJ2167" s="0" t="s">
        <v>32112</v>
      </c>
      <c r="AK2167" s="0" t="s">
        <v>32292</v>
      </c>
      <c r="AL2167" s="0" t="s">
        <v>2112</v>
      </c>
    </row>
    <row r="2168" customFormat="false" ht="15" hidden="false" customHeight="false" outlineLevel="0" collapsed="false">
      <c r="A2168" s="0" t="s">
        <v>37126</v>
      </c>
      <c r="B2168" s="0" t="s">
        <v>37127</v>
      </c>
      <c r="C2168" s="0" t="s">
        <v>23311</v>
      </c>
      <c r="D2168" s="0" t="s">
        <v>23311</v>
      </c>
      <c r="E2168" s="0" t="s">
        <v>23313</v>
      </c>
      <c r="F2168" s="0" t="s">
        <v>498</v>
      </c>
      <c r="G2168" s="0" t="n">
        <v>3</v>
      </c>
      <c r="H2168" s="0" t="n">
        <v>1</v>
      </c>
      <c r="I2168" s="0" t="n">
        <v>0.01</v>
      </c>
      <c r="J2168" s="0" t="n">
        <v>1000</v>
      </c>
      <c r="K2168" s="0" t="n">
        <v>-1.73</v>
      </c>
      <c r="L2168" s="0" t="n">
        <v>89.02</v>
      </c>
      <c r="M2168" s="0" t="n">
        <v>90.59</v>
      </c>
      <c r="N2168" s="0" t="n">
        <v>89.62</v>
      </c>
      <c r="O2168" s="0" t="n">
        <v>89.38</v>
      </c>
      <c r="P2168" s="0" t="n">
        <v>0</v>
      </c>
      <c r="Q2168" s="0" t="n">
        <v>0</v>
      </c>
      <c r="R2168" s="0" t="n">
        <v>0</v>
      </c>
      <c r="S2168" s="0" t="n">
        <v>90.25</v>
      </c>
      <c r="T2168" s="0" t="n">
        <v>90.58</v>
      </c>
      <c r="U2168" s="0" t="n">
        <v>89.02</v>
      </c>
      <c r="V2168" s="0" t="n">
        <v>90.6</v>
      </c>
      <c r="W2168" s="0" t="n">
        <v>223832</v>
      </c>
      <c r="X2168" s="0" t="n">
        <v>90.2</v>
      </c>
      <c r="Y2168" s="0" t="n">
        <v>90.21</v>
      </c>
      <c r="Z2168" s="0" t="n">
        <v>34</v>
      </c>
      <c r="AA2168" s="0" t="n">
        <v>100000</v>
      </c>
      <c r="AB2168" s="0" t="n">
        <v>890.2</v>
      </c>
      <c r="AC2168" s="0" t="n">
        <v>0</v>
      </c>
      <c r="AD2168" s="0" t="s">
        <v>99</v>
      </c>
      <c r="AE2168" s="0" t="s">
        <v>99</v>
      </c>
      <c r="AH2168" s="0" t="n">
        <v>6</v>
      </c>
      <c r="AI2168" s="0" t="s">
        <v>2133</v>
      </c>
      <c r="AJ2168" s="0" t="s">
        <v>32112</v>
      </c>
      <c r="AK2168" s="0" t="s">
        <v>31135</v>
      </c>
      <c r="AL2168" s="0" t="s">
        <v>2112</v>
      </c>
    </row>
    <row r="2169" customFormat="false" ht="15" hidden="false" customHeight="false" outlineLevel="0" collapsed="false">
      <c r="A2169" s="0" t="s">
        <v>37128</v>
      </c>
      <c r="B2169" s="0" t="s">
        <v>37129</v>
      </c>
      <c r="C2169" s="0" t="s">
        <v>23848</v>
      </c>
      <c r="D2169" s="0" t="s">
        <v>23848</v>
      </c>
      <c r="E2169" s="0" t="s">
        <v>37130</v>
      </c>
      <c r="F2169" s="0" t="s">
        <v>498</v>
      </c>
      <c r="G2169" s="0" t="n">
        <v>2</v>
      </c>
      <c r="H2169" s="0" t="n">
        <v>1</v>
      </c>
      <c r="I2169" s="0" t="n">
        <v>0.01</v>
      </c>
      <c r="J2169" s="0" t="n">
        <v>1000</v>
      </c>
      <c r="K2169" s="0" t="n">
        <v>-0.76</v>
      </c>
      <c r="L2169" s="0" t="n">
        <v>85.04</v>
      </c>
      <c r="M2169" s="0" t="n">
        <v>85.69</v>
      </c>
      <c r="N2169" s="0" t="n">
        <v>85.58</v>
      </c>
      <c r="O2169" s="0" t="n">
        <v>85.04</v>
      </c>
      <c r="P2169" s="0" t="n">
        <v>0</v>
      </c>
      <c r="Q2169" s="0" t="n">
        <v>0</v>
      </c>
      <c r="R2169" s="0" t="n">
        <v>0</v>
      </c>
      <c r="S2169" s="0" t="n">
        <v>85.03</v>
      </c>
      <c r="T2169" s="0" t="n">
        <v>85.85</v>
      </c>
      <c r="U2169" s="0" t="n">
        <v>84.9</v>
      </c>
      <c r="V2169" s="0" t="n">
        <v>85.85</v>
      </c>
      <c r="W2169" s="0" t="n">
        <v>1340995</v>
      </c>
      <c r="X2169" s="0" t="n">
        <v>85</v>
      </c>
      <c r="Y2169" s="0" t="n">
        <v>85.04</v>
      </c>
      <c r="Z2169" s="0" t="n">
        <v>119</v>
      </c>
      <c r="AA2169" s="0" t="n">
        <v>10000000</v>
      </c>
      <c r="AB2169" s="0" t="n">
        <v>42520</v>
      </c>
      <c r="AC2169" s="0" t="n">
        <v>0</v>
      </c>
      <c r="AD2169" s="0" t="s">
        <v>99</v>
      </c>
      <c r="AE2169" s="0" t="s">
        <v>99</v>
      </c>
      <c r="AH2169" s="0" t="n">
        <v>6</v>
      </c>
      <c r="AI2169" s="0" t="s">
        <v>2133</v>
      </c>
      <c r="AJ2169" s="0" t="s">
        <v>32112</v>
      </c>
      <c r="AK2169" s="0" t="s">
        <v>31135</v>
      </c>
      <c r="AL2169" s="0" t="s">
        <v>2112</v>
      </c>
    </row>
    <row r="2170" customFormat="false" ht="15" hidden="false" customHeight="false" outlineLevel="0" collapsed="false">
      <c r="A2170" s="0" t="s">
        <v>37131</v>
      </c>
      <c r="B2170" s="0" t="s">
        <v>37132</v>
      </c>
      <c r="C2170" s="0" t="s">
        <v>19509</v>
      </c>
      <c r="D2170" s="0" t="s">
        <v>19509</v>
      </c>
      <c r="E2170" s="0" t="s">
        <v>37133</v>
      </c>
      <c r="F2170" s="0" t="s">
        <v>498</v>
      </c>
      <c r="G2170" s="0" t="n">
        <v>2</v>
      </c>
      <c r="H2170" s="0" t="n">
        <v>1</v>
      </c>
      <c r="I2170" s="0" t="n">
        <v>0.01</v>
      </c>
      <c r="J2170" s="0" t="n">
        <v>1000</v>
      </c>
      <c r="K2170" s="0" t="n">
        <v>-0.09</v>
      </c>
      <c r="L2170" s="0" t="n">
        <v>88.25</v>
      </c>
      <c r="M2170" s="0" t="n">
        <v>87.97</v>
      </c>
      <c r="N2170" s="0" t="n">
        <v>88.47</v>
      </c>
      <c r="O2170" s="0" t="n">
        <v>88.25</v>
      </c>
      <c r="P2170" s="0" t="n">
        <v>0</v>
      </c>
      <c r="Q2170" s="0" t="n">
        <v>0</v>
      </c>
      <c r="R2170" s="0" t="n">
        <v>0</v>
      </c>
      <c r="S2170" s="0" t="n">
        <v>88.26</v>
      </c>
      <c r="T2170" s="0" t="n">
        <v>88.41</v>
      </c>
      <c r="U2170" s="0" t="n">
        <v>87.81</v>
      </c>
      <c r="V2170" s="0" t="n">
        <v>89.4</v>
      </c>
      <c r="W2170" s="0" t="n">
        <v>2791634</v>
      </c>
      <c r="X2170" s="0" t="n">
        <v>88.1</v>
      </c>
      <c r="Y2170" s="0" t="n">
        <v>88.25</v>
      </c>
      <c r="Z2170" s="0" t="n">
        <v>150</v>
      </c>
      <c r="AA2170" s="0" t="n">
        <v>10000000</v>
      </c>
      <c r="AB2170" s="0" t="n">
        <v>3530</v>
      </c>
      <c r="AC2170" s="0" t="n">
        <v>0</v>
      </c>
      <c r="AD2170" s="0" t="s">
        <v>99</v>
      </c>
      <c r="AE2170" s="0" t="s">
        <v>99</v>
      </c>
      <c r="AH2170" s="0" t="n">
        <v>6</v>
      </c>
      <c r="AI2170" s="0" t="s">
        <v>2133</v>
      </c>
      <c r="AJ2170" s="0" t="s">
        <v>32112</v>
      </c>
      <c r="AK2170" s="0" t="s">
        <v>31135</v>
      </c>
      <c r="AL2170" s="0" t="s">
        <v>2112</v>
      </c>
    </row>
    <row r="2171" customFormat="false" ht="15" hidden="false" customHeight="false" outlineLevel="0" collapsed="false">
      <c r="A2171" s="0" t="s">
        <v>37134</v>
      </c>
      <c r="B2171" s="0" t="s">
        <v>37135</v>
      </c>
      <c r="C2171" s="0" t="s">
        <v>23319</v>
      </c>
      <c r="D2171" s="0" t="s">
        <v>23319</v>
      </c>
      <c r="E2171" s="0" t="s">
        <v>37136</v>
      </c>
      <c r="F2171" s="0" t="s">
        <v>498</v>
      </c>
      <c r="G2171" s="0" t="n">
        <v>3</v>
      </c>
      <c r="H2171" s="0" t="n">
        <v>1</v>
      </c>
      <c r="I2171" s="0" t="n">
        <v>0.01</v>
      </c>
      <c r="J2171" s="0" t="n">
        <v>1000</v>
      </c>
      <c r="K2171" s="0" t="n">
        <v>-1.55</v>
      </c>
      <c r="L2171" s="0" t="n">
        <v>93.81</v>
      </c>
      <c r="M2171" s="0" t="n">
        <v>95.24</v>
      </c>
      <c r="N2171" s="0" t="n">
        <v>93.97</v>
      </c>
      <c r="O2171" s="0" t="n">
        <v>93.81</v>
      </c>
      <c r="P2171" s="0" t="n">
        <v>0</v>
      </c>
      <c r="Q2171" s="0" t="n">
        <v>0</v>
      </c>
      <c r="R2171" s="0" t="n">
        <v>0</v>
      </c>
      <c r="S2171" s="0" t="n">
        <v>93.81</v>
      </c>
      <c r="T2171" s="0" t="n">
        <v>93.81</v>
      </c>
      <c r="U2171" s="0" t="n">
        <v>93.81</v>
      </c>
      <c r="V2171" s="0" t="n">
        <v>93.81</v>
      </c>
      <c r="W2171" s="0" t="n">
        <v>938</v>
      </c>
      <c r="X2171" s="0" t="n">
        <v>93.87</v>
      </c>
      <c r="Y2171" s="0" t="n">
        <v>96.61</v>
      </c>
      <c r="Z2171" s="0" t="n">
        <v>1</v>
      </c>
      <c r="AA2171" s="0" t="n">
        <v>21000000</v>
      </c>
      <c r="AB2171" s="0" t="n">
        <v>938.1</v>
      </c>
      <c r="AC2171" s="0" t="n">
        <v>0</v>
      </c>
      <c r="AD2171" s="0" t="s">
        <v>99</v>
      </c>
      <c r="AE2171" s="0" t="s">
        <v>99</v>
      </c>
      <c r="AH2171" s="0" t="n">
        <v>6</v>
      </c>
      <c r="AI2171" s="0" t="s">
        <v>2133</v>
      </c>
      <c r="AJ2171" s="0" t="s">
        <v>32112</v>
      </c>
      <c r="AK2171" s="0" t="s">
        <v>31135</v>
      </c>
      <c r="AL2171" s="0" t="s">
        <v>2112</v>
      </c>
    </row>
    <row r="2172" customFormat="false" ht="15" hidden="false" customHeight="false" outlineLevel="0" collapsed="false">
      <c r="A2172" s="0" t="s">
        <v>37137</v>
      </c>
      <c r="B2172" s="0" t="s">
        <v>37138</v>
      </c>
      <c r="C2172" s="0" t="s">
        <v>19907</v>
      </c>
      <c r="D2172" s="0" t="s">
        <v>19907</v>
      </c>
      <c r="E2172" s="0" t="s">
        <v>37139</v>
      </c>
      <c r="F2172" s="0" t="s">
        <v>498</v>
      </c>
      <c r="G2172" s="0" t="n">
        <v>3</v>
      </c>
      <c r="H2172" s="0" t="n">
        <v>1</v>
      </c>
      <c r="I2172" s="0" t="n">
        <v>0.01</v>
      </c>
      <c r="J2172" s="0" t="n">
        <v>1000</v>
      </c>
      <c r="K2172" s="0" t="n">
        <v>0.03</v>
      </c>
      <c r="L2172" s="0" t="n">
        <v>97.8</v>
      </c>
      <c r="M2172" s="0" t="n">
        <v>97.77</v>
      </c>
      <c r="N2172" s="0" t="n">
        <v>97.68</v>
      </c>
      <c r="O2172" s="0" t="n">
        <v>97.8</v>
      </c>
      <c r="P2172" s="0" t="n">
        <v>0</v>
      </c>
      <c r="Q2172" s="0" t="n">
        <v>0</v>
      </c>
      <c r="R2172" s="0" t="n">
        <v>0</v>
      </c>
      <c r="S2172" s="0" t="n">
        <v>97.77</v>
      </c>
      <c r="T2172" s="0" t="n">
        <v>98.16</v>
      </c>
      <c r="U2172" s="0" t="n">
        <v>97.41</v>
      </c>
      <c r="V2172" s="0" t="n">
        <v>98.16</v>
      </c>
      <c r="W2172" s="0" t="n">
        <v>352965</v>
      </c>
      <c r="X2172" s="0" t="n">
        <v>97.65</v>
      </c>
      <c r="Y2172" s="0" t="n">
        <v>97.8</v>
      </c>
      <c r="Z2172" s="0" t="n">
        <v>32</v>
      </c>
      <c r="AA2172" s="0" t="n">
        <v>30000000</v>
      </c>
      <c r="AB2172" s="0" t="n">
        <v>45966</v>
      </c>
      <c r="AC2172" s="0" t="n">
        <v>0</v>
      </c>
      <c r="AD2172" s="0" t="s">
        <v>99</v>
      </c>
      <c r="AE2172" s="0" t="s">
        <v>99</v>
      </c>
      <c r="AH2172" s="0" t="n">
        <v>6</v>
      </c>
      <c r="AI2172" s="0" t="s">
        <v>2133</v>
      </c>
      <c r="AJ2172" s="0" t="s">
        <v>32112</v>
      </c>
      <c r="AK2172" s="0" t="s">
        <v>31135</v>
      </c>
      <c r="AL2172" s="0" t="s">
        <v>2112</v>
      </c>
    </row>
    <row r="2173" customFormat="false" ht="15" hidden="false" customHeight="false" outlineLevel="0" collapsed="false">
      <c r="A2173" s="0" t="s">
        <v>37140</v>
      </c>
      <c r="B2173" s="0" t="s">
        <v>37141</v>
      </c>
      <c r="C2173" s="0" t="s">
        <v>21699</v>
      </c>
      <c r="D2173" s="0" t="s">
        <v>21699</v>
      </c>
      <c r="E2173" s="0" t="s">
        <v>37142</v>
      </c>
      <c r="F2173" s="0" t="s">
        <v>498</v>
      </c>
      <c r="G2173" s="0" t="n">
        <v>3</v>
      </c>
      <c r="H2173" s="0" t="n">
        <v>1</v>
      </c>
      <c r="I2173" s="0" t="n">
        <v>0.01</v>
      </c>
      <c r="J2173" s="0" t="n">
        <v>1000</v>
      </c>
      <c r="K2173" s="0" t="n">
        <v>0.37</v>
      </c>
      <c r="L2173" s="0" t="n">
        <v>87.95</v>
      </c>
      <c r="M2173" s="0" t="n">
        <v>87.65</v>
      </c>
      <c r="N2173" s="0" t="n">
        <v>87.83</v>
      </c>
      <c r="O2173" s="0" t="n">
        <v>87.94</v>
      </c>
      <c r="P2173" s="0" t="n">
        <v>0</v>
      </c>
      <c r="Q2173" s="0" t="n">
        <v>0</v>
      </c>
      <c r="R2173" s="0" t="n">
        <v>0</v>
      </c>
      <c r="S2173" s="0" t="n">
        <v>86.83</v>
      </c>
      <c r="T2173" s="0" t="n">
        <v>87.91</v>
      </c>
      <c r="U2173" s="0" t="n">
        <v>86</v>
      </c>
      <c r="V2173" s="0" t="n">
        <v>87.95</v>
      </c>
      <c r="W2173" s="0" t="n">
        <v>48627</v>
      </c>
      <c r="X2173" s="0" t="n">
        <v>87.37</v>
      </c>
      <c r="Y2173" s="0" t="n">
        <v>88.4</v>
      </c>
      <c r="Z2173" s="0" t="n">
        <v>20</v>
      </c>
      <c r="AA2173" s="0" t="n">
        <v>14000000</v>
      </c>
      <c r="AB2173" s="0" t="n">
        <v>2638.5</v>
      </c>
      <c r="AC2173" s="0" t="n">
        <v>0</v>
      </c>
      <c r="AD2173" s="0" t="s">
        <v>99</v>
      </c>
      <c r="AE2173" s="0" t="s">
        <v>99</v>
      </c>
      <c r="AH2173" s="0" t="n">
        <v>6</v>
      </c>
      <c r="AI2173" s="0" t="s">
        <v>2133</v>
      </c>
      <c r="AJ2173" s="0" t="s">
        <v>32112</v>
      </c>
      <c r="AK2173" s="0" t="s">
        <v>31135</v>
      </c>
      <c r="AL2173" s="0" t="s">
        <v>2112</v>
      </c>
    </row>
    <row r="2174" customFormat="false" ht="15" hidden="false" customHeight="false" outlineLevel="0" collapsed="false">
      <c r="A2174" s="0" t="s">
        <v>37143</v>
      </c>
      <c r="B2174" s="0" t="s">
        <v>37144</v>
      </c>
      <c r="C2174" s="0" t="s">
        <v>37145</v>
      </c>
      <c r="D2174" s="0" t="s">
        <v>37145</v>
      </c>
      <c r="E2174" s="0" t="s">
        <v>37146</v>
      </c>
      <c r="F2174" s="0" t="s">
        <v>498</v>
      </c>
      <c r="G2174" s="0" t="n">
        <v>3</v>
      </c>
      <c r="H2174" s="0" t="n">
        <v>1</v>
      </c>
      <c r="I2174" s="0" t="n">
        <v>0.0001</v>
      </c>
      <c r="J2174" s="0" t="n">
        <v>1000</v>
      </c>
      <c r="K2174" s="0" t="n">
        <v>0</v>
      </c>
      <c r="L2174" s="0" t="n">
        <v>0</v>
      </c>
      <c r="M2174" s="0" t="n">
        <v>85</v>
      </c>
      <c r="N2174" s="0" t="n">
        <v>84.2373</v>
      </c>
      <c r="O2174" s="0" t="n">
        <v>85</v>
      </c>
      <c r="P2174" s="0" t="n">
        <v>0</v>
      </c>
      <c r="Q2174" s="0" t="n">
        <v>0</v>
      </c>
      <c r="R2174" s="0" t="n">
        <v>0</v>
      </c>
      <c r="S2174" s="0" t="n">
        <v>0</v>
      </c>
      <c r="T2174" s="0" t="n">
        <v>0</v>
      </c>
      <c r="U2174" s="0" t="n">
        <v>0</v>
      </c>
      <c r="V2174" s="0" t="n">
        <v>0</v>
      </c>
      <c r="W2174" s="0" t="n">
        <v>0</v>
      </c>
      <c r="X2174" s="0" t="n">
        <v>80.0001</v>
      </c>
      <c r="Y2174" s="0" t="n">
        <v>83.8499</v>
      </c>
      <c r="Z2174" s="0" t="n">
        <v>0</v>
      </c>
      <c r="AA2174" s="0" t="n">
        <v>300000</v>
      </c>
      <c r="AB2174" s="0" t="n">
        <v>0</v>
      </c>
      <c r="AC2174" s="0" t="n">
        <v>0</v>
      </c>
      <c r="AD2174" s="0" t="s">
        <v>14</v>
      </c>
      <c r="AE2174" s="0" t="s">
        <v>99</v>
      </c>
      <c r="AH2174" s="0" t="n">
        <v>6</v>
      </c>
      <c r="AI2174" s="0" t="s">
        <v>2133</v>
      </c>
      <c r="AJ2174" s="0" t="s">
        <v>32112</v>
      </c>
      <c r="AK2174" s="0" t="s">
        <v>31135</v>
      </c>
      <c r="AL2174" s="0" t="s">
        <v>2112</v>
      </c>
    </row>
    <row r="2175" customFormat="false" ht="15" hidden="false" customHeight="false" outlineLevel="0" collapsed="false">
      <c r="A2175" s="0" t="s">
        <v>37147</v>
      </c>
      <c r="B2175" s="0" t="s">
        <v>37148</v>
      </c>
      <c r="C2175" s="0" t="s">
        <v>37149</v>
      </c>
      <c r="D2175" s="0" t="s">
        <v>37149</v>
      </c>
      <c r="E2175" s="0" t="s">
        <v>37150</v>
      </c>
      <c r="F2175" s="0" t="s">
        <v>1987</v>
      </c>
      <c r="G2175" s="0" t="n">
        <v>3</v>
      </c>
      <c r="H2175" s="0" t="n">
        <v>1</v>
      </c>
      <c r="I2175" s="0" t="n">
        <v>0.01</v>
      </c>
      <c r="J2175" s="0" t="n">
        <v>1000</v>
      </c>
      <c r="K2175" s="0" t="n">
        <v>0</v>
      </c>
      <c r="L2175" s="0" t="n">
        <v>0</v>
      </c>
      <c r="M2175" s="0" t="n">
        <v>0</v>
      </c>
      <c r="N2175" s="0" t="n">
        <v>0</v>
      </c>
      <c r="O2175" s="0" t="n">
        <v>0</v>
      </c>
      <c r="P2175" s="0" t="n">
        <v>0</v>
      </c>
      <c r="Q2175" s="0" t="n">
        <v>0</v>
      </c>
      <c r="R2175" s="0" t="n">
        <v>0</v>
      </c>
      <c r="S2175" s="0" t="n">
        <v>0</v>
      </c>
      <c r="T2175" s="0" t="n">
        <v>0</v>
      </c>
      <c r="U2175" s="0" t="n">
        <v>0</v>
      </c>
      <c r="V2175" s="0" t="n">
        <v>0</v>
      </c>
      <c r="W2175" s="0" t="n">
        <v>0</v>
      </c>
      <c r="X2175" s="0" t="n">
        <v>0</v>
      </c>
      <c r="Y2175" s="0" t="n">
        <v>0</v>
      </c>
      <c r="Z2175" s="0" t="n">
        <v>0</v>
      </c>
      <c r="AA2175" s="0" t="n">
        <v>480000</v>
      </c>
      <c r="AB2175" s="0" t="n">
        <v>0</v>
      </c>
      <c r="AC2175" s="0" t="n">
        <v>0</v>
      </c>
      <c r="AD2175" s="0" t="s">
        <v>99</v>
      </c>
      <c r="AE2175" s="0" t="s">
        <v>99</v>
      </c>
      <c r="AF2175" s="0" t="s">
        <v>30149</v>
      </c>
      <c r="AH2175" s="0" t="n">
        <v>0</v>
      </c>
      <c r="AI2175" s="0" t="s">
        <v>2133</v>
      </c>
      <c r="AJ2175" s="0" t="s">
        <v>32112</v>
      </c>
      <c r="AK2175" s="0" t="s">
        <v>31143</v>
      </c>
      <c r="AL2175" s="0" t="s">
        <v>2112</v>
      </c>
    </row>
    <row r="2176" customFormat="false" ht="15" hidden="false" customHeight="false" outlineLevel="0" collapsed="false">
      <c r="A2176" s="0" t="s">
        <v>37151</v>
      </c>
      <c r="B2176" s="0" t="s">
        <v>37152</v>
      </c>
      <c r="C2176" s="0" t="s">
        <v>37153</v>
      </c>
      <c r="D2176" s="0" t="s">
        <v>37153</v>
      </c>
      <c r="E2176" s="0" t="s">
        <v>37154</v>
      </c>
      <c r="F2176" s="0" t="s">
        <v>1987</v>
      </c>
      <c r="G2176" s="0" t="n">
        <v>3</v>
      </c>
      <c r="H2176" s="0" t="n">
        <v>1</v>
      </c>
      <c r="I2176" s="0" t="n">
        <v>0.01</v>
      </c>
      <c r="J2176" s="0" t="n">
        <v>1000</v>
      </c>
      <c r="K2176" s="0" t="n">
        <v>0</v>
      </c>
      <c r="L2176" s="0" t="n">
        <v>0</v>
      </c>
      <c r="M2176" s="0" t="n">
        <v>0</v>
      </c>
      <c r="N2176" s="0" t="n">
        <v>0</v>
      </c>
      <c r="O2176" s="0" t="n">
        <v>0</v>
      </c>
      <c r="P2176" s="0" t="n">
        <v>0</v>
      </c>
      <c r="Q2176" s="0" t="n">
        <v>0</v>
      </c>
      <c r="R2176" s="0" t="n">
        <v>0</v>
      </c>
      <c r="S2176" s="0" t="n">
        <v>0</v>
      </c>
      <c r="T2176" s="0" t="n">
        <v>0</v>
      </c>
      <c r="U2176" s="0" t="n">
        <v>0</v>
      </c>
      <c r="V2176" s="0" t="n">
        <v>0</v>
      </c>
      <c r="W2176" s="0" t="n">
        <v>0</v>
      </c>
      <c r="X2176" s="0" t="n">
        <v>0</v>
      </c>
      <c r="Y2176" s="0" t="n">
        <v>0</v>
      </c>
      <c r="Z2176" s="0" t="n">
        <v>0</v>
      </c>
      <c r="AA2176" s="0" t="n">
        <v>258665</v>
      </c>
      <c r="AB2176" s="0" t="n">
        <v>0</v>
      </c>
      <c r="AC2176" s="0" t="n">
        <v>0</v>
      </c>
      <c r="AD2176" s="0" t="s">
        <v>99</v>
      </c>
      <c r="AE2176" s="0" t="s">
        <v>99</v>
      </c>
      <c r="AF2176" s="0" t="s">
        <v>30149</v>
      </c>
      <c r="AH2176" s="0" t="n">
        <v>0</v>
      </c>
      <c r="AI2176" s="0" t="s">
        <v>2133</v>
      </c>
      <c r="AJ2176" s="0" t="s">
        <v>32112</v>
      </c>
      <c r="AK2176" s="0" t="s">
        <v>31143</v>
      </c>
      <c r="AL2176" s="0" t="s">
        <v>2112</v>
      </c>
    </row>
    <row r="2177" customFormat="false" ht="15" hidden="false" customHeight="false" outlineLevel="0" collapsed="false">
      <c r="A2177" s="0" t="s">
        <v>37155</v>
      </c>
      <c r="B2177" s="0" t="s">
        <v>37156</v>
      </c>
      <c r="C2177" s="0" t="s">
        <v>37157</v>
      </c>
      <c r="D2177" s="0" t="s">
        <v>37157</v>
      </c>
      <c r="E2177" s="0" t="s">
        <v>37158</v>
      </c>
      <c r="F2177" s="0" t="s">
        <v>1987</v>
      </c>
      <c r="G2177" s="0" t="n">
        <v>3</v>
      </c>
      <c r="H2177" s="0" t="n">
        <v>1</v>
      </c>
      <c r="I2177" s="0" t="n">
        <v>0.01</v>
      </c>
      <c r="J2177" s="0" t="n">
        <v>1000</v>
      </c>
      <c r="K2177" s="0" t="n">
        <v>0</v>
      </c>
      <c r="L2177" s="0" t="n">
        <v>0</v>
      </c>
      <c r="M2177" s="0" t="n">
        <v>0</v>
      </c>
      <c r="N2177" s="0" t="n">
        <v>0</v>
      </c>
      <c r="O2177" s="0" t="n">
        <v>0</v>
      </c>
      <c r="P2177" s="0" t="n">
        <v>0</v>
      </c>
      <c r="Q2177" s="0" t="n">
        <v>0</v>
      </c>
      <c r="R2177" s="0" t="n">
        <v>0</v>
      </c>
      <c r="S2177" s="0" t="n">
        <v>0</v>
      </c>
      <c r="T2177" s="0" t="n">
        <v>0</v>
      </c>
      <c r="U2177" s="0" t="n">
        <v>0</v>
      </c>
      <c r="V2177" s="0" t="n">
        <v>0</v>
      </c>
      <c r="W2177" s="0" t="n">
        <v>0</v>
      </c>
      <c r="X2177" s="0" t="n">
        <v>0</v>
      </c>
      <c r="Y2177" s="0" t="n">
        <v>0</v>
      </c>
      <c r="Z2177" s="0" t="n">
        <v>0</v>
      </c>
      <c r="AA2177" s="0" t="n">
        <v>205423</v>
      </c>
      <c r="AB2177" s="0" t="n">
        <v>0</v>
      </c>
      <c r="AC2177" s="0" t="n">
        <v>0</v>
      </c>
      <c r="AD2177" s="0" t="s">
        <v>99</v>
      </c>
      <c r="AE2177" s="0" t="s">
        <v>99</v>
      </c>
      <c r="AF2177" s="0" t="s">
        <v>30149</v>
      </c>
      <c r="AH2177" s="0" t="n">
        <v>0</v>
      </c>
      <c r="AI2177" s="0" t="s">
        <v>2133</v>
      </c>
      <c r="AJ2177" s="0" t="s">
        <v>32112</v>
      </c>
      <c r="AK2177" s="0" t="s">
        <v>31143</v>
      </c>
      <c r="AL2177" s="0" t="s">
        <v>2112</v>
      </c>
    </row>
    <row r="2178" customFormat="false" ht="15" hidden="false" customHeight="false" outlineLevel="0" collapsed="false">
      <c r="A2178" s="0" t="s">
        <v>37159</v>
      </c>
      <c r="B2178" s="0" t="s">
        <v>37160</v>
      </c>
      <c r="C2178" s="0" t="s">
        <v>37161</v>
      </c>
      <c r="D2178" s="0" t="s">
        <v>37161</v>
      </c>
      <c r="E2178" s="0" t="s">
        <v>37162</v>
      </c>
      <c r="F2178" s="0" t="s">
        <v>1987</v>
      </c>
      <c r="G2178" s="0" t="n">
        <v>3</v>
      </c>
      <c r="H2178" s="0" t="n">
        <v>1</v>
      </c>
      <c r="I2178" s="0" t="n">
        <v>0.01</v>
      </c>
      <c r="J2178" s="0" t="n">
        <v>1000</v>
      </c>
      <c r="K2178" s="0" t="n">
        <v>0</v>
      </c>
      <c r="L2178" s="0" t="n">
        <v>0</v>
      </c>
      <c r="M2178" s="0" t="n">
        <v>0</v>
      </c>
      <c r="N2178" s="0" t="n">
        <v>0</v>
      </c>
      <c r="O2178" s="0" t="n">
        <v>0</v>
      </c>
      <c r="P2178" s="0" t="n">
        <v>0</v>
      </c>
      <c r="Q2178" s="0" t="n">
        <v>0</v>
      </c>
      <c r="R2178" s="0" t="n">
        <v>0</v>
      </c>
      <c r="S2178" s="0" t="n">
        <v>0</v>
      </c>
      <c r="T2178" s="0" t="n">
        <v>0</v>
      </c>
      <c r="U2178" s="0" t="n">
        <v>0</v>
      </c>
      <c r="V2178" s="0" t="n">
        <v>0</v>
      </c>
      <c r="W2178" s="0" t="n">
        <v>0</v>
      </c>
      <c r="X2178" s="0" t="n">
        <v>0</v>
      </c>
      <c r="Y2178" s="0" t="n">
        <v>0</v>
      </c>
      <c r="Z2178" s="0" t="n">
        <v>0</v>
      </c>
      <c r="AA2178" s="0" t="n">
        <v>203709</v>
      </c>
      <c r="AB2178" s="0" t="n">
        <v>0</v>
      </c>
      <c r="AC2178" s="0" t="n">
        <v>0</v>
      </c>
      <c r="AD2178" s="0" t="s">
        <v>99</v>
      </c>
      <c r="AE2178" s="0" t="s">
        <v>99</v>
      </c>
      <c r="AF2178" s="0" t="s">
        <v>30149</v>
      </c>
      <c r="AH2178" s="0" t="n">
        <v>0</v>
      </c>
      <c r="AI2178" s="0" t="s">
        <v>2133</v>
      </c>
      <c r="AJ2178" s="0" t="s">
        <v>32112</v>
      </c>
      <c r="AK2178" s="0" t="s">
        <v>31143</v>
      </c>
      <c r="AL2178" s="0" t="s">
        <v>2112</v>
      </c>
    </row>
    <row r="2179" customFormat="false" ht="15" hidden="false" customHeight="false" outlineLevel="0" collapsed="false">
      <c r="A2179" s="0" t="s">
        <v>37163</v>
      </c>
      <c r="B2179" s="0" t="s">
        <v>37164</v>
      </c>
      <c r="C2179" s="0" t="s">
        <v>37165</v>
      </c>
      <c r="D2179" s="0" t="s">
        <v>37165</v>
      </c>
      <c r="E2179" s="0" t="s">
        <v>37166</v>
      </c>
      <c r="F2179" s="0" t="s">
        <v>1987</v>
      </c>
      <c r="G2179" s="0" t="n">
        <v>3</v>
      </c>
      <c r="H2179" s="0" t="n">
        <v>1</v>
      </c>
      <c r="I2179" s="0" t="n">
        <v>0.01</v>
      </c>
      <c r="J2179" s="0" t="n">
        <v>1000</v>
      </c>
      <c r="K2179" s="0" t="n">
        <v>0</v>
      </c>
      <c r="L2179" s="0" t="n">
        <v>0</v>
      </c>
      <c r="M2179" s="0" t="n">
        <v>100</v>
      </c>
      <c r="N2179" s="0" t="n">
        <v>0</v>
      </c>
      <c r="O2179" s="0" t="n">
        <v>100</v>
      </c>
      <c r="P2179" s="0" t="n">
        <v>0</v>
      </c>
      <c r="Q2179" s="0" t="n">
        <v>0</v>
      </c>
      <c r="R2179" s="0" t="n">
        <v>0</v>
      </c>
      <c r="S2179" s="0" t="n">
        <v>0</v>
      </c>
      <c r="T2179" s="0" t="n">
        <v>0</v>
      </c>
      <c r="U2179" s="0" t="n">
        <v>0</v>
      </c>
      <c r="V2179" s="0" t="n">
        <v>0</v>
      </c>
      <c r="W2179" s="0" t="n">
        <v>0</v>
      </c>
      <c r="X2179" s="0" t="n">
        <v>0</v>
      </c>
      <c r="Y2179" s="0" t="n">
        <v>0</v>
      </c>
      <c r="Z2179" s="0" t="n">
        <v>0</v>
      </c>
      <c r="AA2179" s="0" t="n">
        <v>50149</v>
      </c>
      <c r="AB2179" s="0" t="n">
        <v>0</v>
      </c>
      <c r="AC2179" s="0" t="n">
        <v>0</v>
      </c>
      <c r="AD2179" s="0" t="s">
        <v>99</v>
      </c>
      <c r="AE2179" s="0" t="s">
        <v>99</v>
      </c>
      <c r="AF2179" s="0" t="s">
        <v>30149</v>
      </c>
      <c r="AH2179" s="0" t="n">
        <v>0</v>
      </c>
      <c r="AI2179" s="0" t="s">
        <v>2133</v>
      </c>
      <c r="AJ2179" s="0" t="s">
        <v>32112</v>
      </c>
      <c r="AK2179" s="0" t="s">
        <v>31143</v>
      </c>
      <c r="AL2179" s="0" t="s">
        <v>2112</v>
      </c>
    </row>
    <row r="2180" customFormat="false" ht="15" hidden="false" customHeight="false" outlineLevel="0" collapsed="false">
      <c r="A2180" s="0" t="s">
        <v>37167</v>
      </c>
      <c r="B2180" s="0" t="s">
        <v>37168</v>
      </c>
      <c r="C2180" s="0" t="s">
        <v>37169</v>
      </c>
      <c r="D2180" s="0" t="s">
        <v>37169</v>
      </c>
      <c r="E2180" s="0" t="s">
        <v>37170</v>
      </c>
      <c r="F2180" s="0" t="s">
        <v>1987</v>
      </c>
      <c r="G2180" s="0" t="n">
        <v>3</v>
      </c>
      <c r="H2180" s="0" t="n">
        <v>1</v>
      </c>
      <c r="I2180" s="0" t="n">
        <v>0.01</v>
      </c>
      <c r="J2180" s="0" t="n">
        <v>1000</v>
      </c>
      <c r="K2180" s="0" t="n">
        <v>0</v>
      </c>
      <c r="L2180" s="0" t="n">
        <v>0</v>
      </c>
      <c r="M2180" s="0" t="n">
        <v>0</v>
      </c>
      <c r="N2180" s="0" t="n">
        <v>0</v>
      </c>
      <c r="O2180" s="0" t="n">
        <v>0</v>
      </c>
      <c r="P2180" s="0" t="n">
        <v>0</v>
      </c>
      <c r="Q2180" s="0" t="n">
        <v>0</v>
      </c>
      <c r="R2180" s="0" t="n">
        <v>0</v>
      </c>
      <c r="S2180" s="0" t="n">
        <v>0</v>
      </c>
      <c r="T2180" s="0" t="n">
        <v>0</v>
      </c>
      <c r="U2180" s="0" t="n">
        <v>0</v>
      </c>
      <c r="V2180" s="0" t="n">
        <v>0</v>
      </c>
      <c r="W2180" s="0" t="n">
        <v>0</v>
      </c>
      <c r="X2180" s="0" t="n">
        <v>0</v>
      </c>
      <c r="Y2180" s="0" t="n">
        <v>0</v>
      </c>
      <c r="Z2180" s="0" t="n">
        <v>0</v>
      </c>
      <c r="AA2180" s="0" t="n">
        <v>324106</v>
      </c>
      <c r="AB2180" s="0" t="n">
        <v>0</v>
      </c>
      <c r="AC2180" s="0" t="n">
        <v>0</v>
      </c>
      <c r="AD2180" s="0" t="s">
        <v>99</v>
      </c>
      <c r="AE2180" s="0" t="s">
        <v>99</v>
      </c>
      <c r="AF2180" s="0" t="s">
        <v>30149</v>
      </c>
      <c r="AH2180" s="0" t="n">
        <v>0</v>
      </c>
      <c r="AI2180" s="0" t="s">
        <v>2133</v>
      </c>
      <c r="AJ2180" s="0" t="s">
        <v>32112</v>
      </c>
      <c r="AK2180" s="0" t="s">
        <v>31143</v>
      </c>
      <c r="AL2180" s="0" t="s">
        <v>2112</v>
      </c>
    </row>
    <row r="2181" customFormat="false" ht="15" hidden="false" customHeight="false" outlineLevel="0" collapsed="false">
      <c r="A2181" s="0" t="s">
        <v>37171</v>
      </c>
      <c r="B2181" s="0" t="s">
        <v>37172</v>
      </c>
      <c r="C2181" s="0" t="s">
        <v>37173</v>
      </c>
      <c r="D2181" s="0" t="s">
        <v>37173</v>
      </c>
      <c r="E2181" s="0" t="s">
        <v>37174</v>
      </c>
      <c r="F2181" s="0" t="s">
        <v>1987</v>
      </c>
      <c r="G2181" s="0" t="n">
        <v>3</v>
      </c>
      <c r="H2181" s="0" t="n">
        <v>1</v>
      </c>
      <c r="I2181" s="0" t="n">
        <v>0.01</v>
      </c>
      <c r="J2181" s="0" t="n">
        <v>1000</v>
      </c>
      <c r="K2181" s="0" t="n">
        <v>0</v>
      </c>
      <c r="L2181" s="0" t="n">
        <v>0</v>
      </c>
      <c r="M2181" s="0" t="n">
        <v>0</v>
      </c>
      <c r="N2181" s="0" t="n">
        <v>0</v>
      </c>
      <c r="O2181" s="0" t="n">
        <v>0</v>
      </c>
      <c r="P2181" s="0" t="n">
        <v>0</v>
      </c>
      <c r="Q2181" s="0" t="n">
        <v>0</v>
      </c>
      <c r="R2181" s="0" t="n">
        <v>0</v>
      </c>
      <c r="S2181" s="0" t="n">
        <v>0</v>
      </c>
      <c r="T2181" s="0" t="n">
        <v>0</v>
      </c>
      <c r="U2181" s="0" t="n">
        <v>0</v>
      </c>
      <c r="V2181" s="0" t="n">
        <v>0</v>
      </c>
      <c r="W2181" s="0" t="n">
        <v>0</v>
      </c>
      <c r="X2181" s="0" t="n">
        <v>0</v>
      </c>
      <c r="Y2181" s="0" t="n">
        <v>0</v>
      </c>
      <c r="Z2181" s="0" t="n">
        <v>0</v>
      </c>
      <c r="AA2181" s="0" t="n">
        <v>125696</v>
      </c>
      <c r="AB2181" s="0" t="n">
        <v>0</v>
      </c>
      <c r="AC2181" s="0" t="n">
        <v>0</v>
      </c>
      <c r="AD2181" s="0" t="s">
        <v>99</v>
      </c>
      <c r="AE2181" s="0" t="s">
        <v>99</v>
      </c>
      <c r="AF2181" s="0" t="s">
        <v>30149</v>
      </c>
      <c r="AH2181" s="0" t="n">
        <v>0</v>
      </c>
      <c r="AI2181" s="0" t="s">
        <v>2133</v>
      </c>
      <c r="AJ2181" s="0" t="s">
        <v>32112</v>
      </c>
      <c r="AK2181" s="0" t="s">
        <v>31143</v>
      </c>
      <c r="AL2181" s="0" t="s">
        <v>2112</v>
      </c>
    </row>
    <row r="2182" customFormat="false" ht="15" hidden="false" customHeight="false" outlineLevel="0" collapsed="false">
      <c r="A2182" s="0" t="s">
        <v>37175</v>
      </c>
      <c r="B2182" s="0" t="s">
        <v>37176</v>
      </c>
      <c r="C2182" s="0" t="s">
        <v>37177</v>
      </c>
      <c r="D2182" s="0" t="s">
        <v>37177</v>
      </c>
      <c r="E2182" s="0" t="s">
        <v>37178</v>
      </c>
      <c r="F2182" s="0" t="s">
        <v>1987</v>
      </c>
      <c r="G2182" s="0" t="n">
        <v>3</v>
      </c>
      <c r="H2182" s="0" t="n">
        <v>1</v>
      </c>
      <c r="I2182" s="0" t="n">
        <v>0.01</v>
      </c>
      <c r="J2182" s="0" t="n">
        <v>1000</v>
      </c>
      <c r="K2182" s="0" t="n">
        <v>0</v>
      </c>
      <c r="L2182" s="0" t="n">
        <v>0</v>
      </c>
      <c r="M2182" s="0" t="n">
        <v>0</v>
      </c>
      <c r="N2182" s="0" t="n">
        <v>0</v>
      </c>
      <c r="O2182" s="0" t="n">
        <v>0</v>
      </c>
      <c r="P2182" s="0" t="n">
        <v>0</v>
      </c>
      <c r="Q2182" s="0" t="n">
        <v>0</v>
      </c>
      <c r="R2182" s="0" t="n">
        <v>0</v>
      </c>
      <c r="S2182" s="0" t="n">
        <v>0</v>
      </c>
      <c r="T2182" s="0" t="n">
        <v>0</v>
      </c>
      <c r="U2182" s="0" t="n">
        <v>0</v>
      </c>
      <c r="V2182" s="0" t="n">
        <v>0</v>
      </c>
      <c r="W2182" s="0" t="n">
        <v>0</v>
      </c>
      <c r="X2182" s="0" t="n">
        <v>0</v>
      </c>
      <c r="Y2182" s="0" t="n">
        <v>0</v>
      </c>
      <c r="Z2182" s="0" t="n">
        <v>0</v>
      </c>
      <c r="AA2182" s="0" t="n">
        <v>212319</v>
      </c>
      <c r="AB2182" s="0" t="n">
        <v>0</v>
      </c>
      <c r="AC2182" s="0" t="n">
        <v>0</v>
      </c>
      <c r="AD2182" s="0" t="s">
        <v>99</v>
      </c>
      <c r="AE2182" s="0" t="s">
        <v>99</v>
      </c>
      <c r="AF2182" s="0" t="s">
        <v>30149</v>
      </c>
      <c r="AH2182" s="0" t="n">
        <v>0</v>
      </c>
      <c r="AI2182" s="0" t="s">
        <v>2133</v>
      </c>
      <c r="AJ2182" s="0" t="s">
        <v>32112</v>
      </c>
      <c r="AK2182" s="0" t="s">
        <v>31143</v>
      </c>
      <c r="AL2182" s="0" t="s">
        <v>2112</v>
      </c>
    </row>
    <row r="2183" customFormat="false" ht="15" hidden="false" customHeight="false" outlineLevel="0" collapsed="false">
      <c r="A2183" s="0" t="s">
        <v>37179</v>
      </c>
      <c r="B2183" s="0" t="s">
        <v>37180</v>
      </c>
      <c r="C2183" s="0" t="s">
        <v>37181</v>
      </c>
      <c r="D2183" s="0" t="s">
        <v>37181</v>
      </c>
      <c r="E2183" s="0" t="s">
        <v>37182</v>
      </c>
      <c r="F2183" s="0" t="s">
        <v>1987</v>
      </c>
      <c r="G2183" s="0" t="n">
        <v>3</v>
      </c>
      <c r="H2183" s="0" t="n">
        <v>1</v>
      </c>
      <c r="I2183" s="0" t="n">
        <v>0.01</v>
      </c>
      <c r="J2183" s="0" t="n">
        <v>1000</v>
      </c>
      <c r="K2183" s="0" t="n">
        <v>0</v>
      </c>
      <c r="L2183" s="0" t="n">
        <v>0</v>
      </c>
      <c r="M2183" s="0" t="n">
        <v>0</v>
      </c>
      <c r="N2183" s="0" t="n">
        <v>0</v>
      </c>
      <c r="O2183" s="0" t="n">
        <v>0</v>
      </c>
      <c r="P2183" s="0" t="n">
        <v>0</v>
      </c>
      <c r="Q2183" s="0" t="n">
        <v>0</v>
      </c>
      <c r="R2183" s="0" t="n">
        <v>0</v>
      </c>
      <c r="S2183" s="0" t="n">
        <v>0</v>
      </c>
      <c r="T2183" s="0" t="n">
        <v>0</v>
      </c>
      <c r="U2183" s="0" t="n">
        <v>0</v>
      </c>
      <c r="V2183" s="0" t="n">
        <v>0</v>
      </c>
      <c r="W2183" s="0" t="n">
        <v>0</v>
      </c>
      <c r="X2183" s="0" t="n">
        <v>0</v>
      </c>
      <c r="Y2183" s="0" t="n">
        <v>0</v>
      </c>
      <c r="Z2183" s="0" t="n">
        <v>0</v>
      </c>
      <c r="AA2183" s="0" t="n">
        <v>200466</v>
      </c>
      <c r="AB2183" s="0" t="n">
        <v>0</v>
      </c>
      <c r="AC2183" s="0" t="n">
        <v>0</v>
      </c>
      <c r="AD2183" s="0" t="s">
        <v>99</v>
      </c>
      <c r="AE2183" s="0" t="s">
        <v>99</v>
      </c>
      <c r="AF2183" s="0" t="s">
        <v>30149</v>
      </c>
      <c r="AH2183" s="0" t="n">
        <v>0</v>
      </c>
      <c r="AI2183" s="0" t="s">
        <v>2133</v>
      </c>
      <c r="AJ2183" s="0" t="s">
        <v>32112</v>
      </c>
      <c r="AK2183" s="0" t="s">
        <v>31143</v>
      </c>
      <c r="AL2183" s="0" t="s">
        <v>2112</v>
      </c>
    </row>
    <row r="2184" customFormat="false" ht="15" hidden="false" customHeight="false" outlineLevel="0" collapsed="false">
      <c r="A2184" s="0" t="s">
        <v>37183</v>
      </c>
      <c r="B2184" s="0" t="s">
        <v>37184</v>
      </c>
      <c r="C2184" s="0" t="s">
        <v>37185</v>
      </c>
      <c r="D2184" s="0" t="s">
        <v>37185</v>
      </c>
      <c r="E2184" s="0" t="s">
        <v>37186</v>
      </c>
      <c r="F2184" s="0" t="s">
        <v>1987</v>
      </c>
      <c r="G2184" s="0" t="n">
        <v>3</v>
      </c>
      <c r="H2184" s="0" t="n">
        <v>1</v>
      </c>
      <c r="I2184" s="0" t="n">
        <v>0.01</v>
      </c>
      <c r="J2184" s="0" t="n">
        <v>1000</v>
      </c>
      <c r="K2184" s="0" t="n">
        <v>0</v>
      </c>
      <c r="L2184" s="0" t="n">
        <v>0</v>
      </c>
      <c r="M2184" s="0" t="n">
        <v>0</v>
      </c>
      <c r="N2184" s="0" t="n">
        <v>0</v>
      </c>
      <c r="O2184" s="0" t="n">
        <v>0</v>
      </c>
      <c r="P2184" s="0" t="n">
        <v>0</v>
      </c>
      <c r="Q2184" s="0" t="n">
        <v>0</v>
      </c>
      <c r="R2184" s="0" t="n">
        <v>0</v>
      </c>
      <c r="S2184" s="0" t="n">
        <v>0</v>
      </c>
      <c r="T2184" s="0" t="n">
        <v>0</v>
      </c>
      <c r="U2184" s="0" t="n">
        <v>0</v>
      </c>
      <c r="V2184" s="0" t="n">
        <v>0</v>
      </c>
      <c r="W2184" s="0" t="n">
        <v>0</v>
      </c>
      <c r="X2184" s="0" t="n">
        <v>0</v>
      </c>
      <c r="Y2184" s="0" t="n">
        <v>0</v>
      </c>
      <c r="Z2184" s="0" t="n">
        <v>0</v>
      </c>
      <c r="AA2184" s="0" t="n">
        <v>66287</v>
      </c>
      <c r="AB2184" s="0" t="n">
        <v>0</v>
      </c>
      <c r="AC2184" s="0" t="n">
        <v>0</v>
      </c>
      <c r="AD2184" s="0" t="s">
        <v>99</v>
      </c>
      <c r="AE2184" s="0" t="s">
        <v>99</v>
      </c>
      <c r="AF2184" s="0" t="s">
        <v>30149</v>
      </c>
      <c r="AH2184" s="0" t="n">
        <v>0</v>
      </c>
      <c r="AI2184" s="0" t="s">
        <v>2133</v>
      </c>
      <c r="AJ2184" s="0" t="s">
        <v>32112</v>
      </c>
      <c r="AK2184" s="0" t="s">
        <v>31143</v>
      </c>
      <c r="AL2184" s="0" t="s">
        <v>2112</v>
      </c>
    </row>
    <row r="2185" customFormat="false" ht="15" hidden="false" customHeight="false" outlineLevel="0" collapsed="false">
      <c r="A2185" s="0" t="s">
        <v>37187</v>
      </c>
      <c r="B2185" s="0" t="s">
        <v>37188</v>
      </c>
      <c r="C2185" s="0" t="s">
        <v>37189</v>
      </c>
      <c r="D2185" s="0" t="s">
        <v>37189</v>
      </c>
      <c r="E2185" s="0" t="s">
        <v>37190</v>
      </c>
      <c r="F2185" s="0" t="s">
        <v>1987</v>
      </c>
      <c r="G2185" s="0" t="n">
        <v>3</v>
      </c>
      <c r="H2185" s="0" t="n">
        <v>1</v>
      </c>
      <c r="I2185" s="0" t="n">
        <v>0.01</v>
      </c>
      <c r="J2185" s="0" t="n">
        <v>1000</v>
      </c>
      <c r="K2185" s="0" t="n">
        <v>0</v>
      </c>
      <c r="L2185" s="0" t="n">
        <v>0</v>
      </c>
      <c r="M2185" s="0" t="n">
        <v>0</v>
      </c>
      <c r="N2185" s="0" t="n">
        <v>0</v>
      </c>
      <c r="O2185" s="0" t="n">
        <v>0</v>
      </c>
      <c r="P2185" s="0" t="n">
        <v>0</v>
      </c>
      <c r="Q2185" s="0" t="n">
        <v>0</v>
      </c>
      <c r="R2185" s="0" t="n">
        <v>0</v>
      </c>
      <c r="S2185" s="0" t="n">
        <v>0</v>
      </c>
      <c r="T2185" s="0" t="n">
        <v>0</v>
      </c>
      <c r="U2185" s="0" t="n">
        <v>0</v>
      </c>
      <c r="V2185" s="0" t="n">
        <v>0</v>
      </c>
      <c r="W2185" s="0" t="n">
        <v>0</v>
      </c>
      <c r="X2185" s="0" t="n">
        <v>0</v>
      </c>
      <c r="Y2185" s="0" t="n">
        <v>0</v>
      </c>
      <c r="Z2185" s="0" t="n">
        <v>0</v>
      </c>
      <c r="AA2185" s="0" t="n">
        <v>114702</v>
      </c>
      <c r="AB2185" s="0" t="n">
        <v>0</v>
      </c>
      <c r="AC2185" s="0" t="n">
        <v>0</v>
      </c>
      <c r="AD2185" s="0" t="s">
        <v>99</v>
      </c>
      <c r="AE2185" s="0" t="s">
        <v>99</v>
      </c>
      <c r="AF2185" s="0" t="s">
        <v>30149</v>
      </c>
      <c r="AH2185" s="0" t="n">
        <v>0</v>
      </c>
      <c r="AI2185" s="0" t="s">
        <v>2133</v>
      </c>
      <c r="AJ2185" s="0" t="s">
        <v>32112</v>
      </c>
      <c r="AK2185" s="0" t="s">
        <v>31143</v>
      </c>
      <c r="AL2185" s="0" t="s">
        <v>2112</v>
      </c>
    </row>
    <row r="2186" customFormat="false" ht="15" hidden="false" customHeight="false" outlineLevel="0" collapsed="false">
      <c r="A2186" s="0" t="s">
        <v>37191</v>
      </c>
      <c r="B2186" s="0" t="s">
        <v>37192</v>
      </c>
      <c r="C2186" s="0" t="s">
        <v>37193</v>
      </c>
      <c r="D2186" s="0" t="s">
        <v>37193</v>
      </c>
      <c r="E2186" s="0" t="s">
        <v>37194</v>
      </c>
      <c r="F2186" s="0" t="s">
        <v>1987</v>
      </c>
      <c r="G2186" s="0" t="n">
        <v>3</v>
      </c>
      <c r="H2186" s="0" t="n">
        <v>1</v>
      </c>
      <c r="I2186" s="0" t="n">
        <v>0.01</v>
      </c>
      <c r="J2186" s="0" t="n">
        <v>1000</v>
      </c>
      <c r="K2186" s="0" t="n">
        <v>0</v>
      </c>
      <c r="L2186" s="0" t="n">
        <v>0</v>
      </c>
      <c r="M2186" s="0" t="n">
        <v>0</v>
      </c>
      <c r="N2186" s="0" t="n">
        <v>0</v>
      </c>
      <c r="O2186" s="0" t="n">
        <v>0</v>
      </c>
      <c r="P2186" s="0" t="n">
        <v>0</v>
      </c>
      <c r="Q2186" s="0" t="n">
        <v>0</v>
      </c>
      <c r="R2186" s="0" t="n">
        <v>0</v>
      </c>
      <c r="S2186" s="0" t="n">
        <v>0</v>
      </c>
      <c r="T2186" s="0" t="n">
        <v>0</v>
      </c>
      <c r="U2186" s="0" t="n">
        <v>0</v>
      </c>
      <c r="V2186" s="0" t="n">
        <v>0</v>
      </c>
      <c r="W2186" s="0" t="n">
        <v>0</v>
      </c>
      <c r="X2186" s="0" t="n">
        <v>0</v>
      </c>
      <c r="Y2186" s="0" t="n">
        <v>0</v>
      </c>
      <c r="Z2186" s="0" t="n">
        <v>0</v>
      </c>
      <c r="AA2186" s="0" t="n">
        <v>189951</v>
      </c>
      <c r="AB2186" s="0" t="n">
        <v>0</v>
      </c>
      <c r="AC2186" s="0" t="n">
        <v>0</v>
      </c>
      <c r="AD2186" s="0" t="s">
        <v>99</v>
      </c>
      <c r="AE2186" s="0" t="s">
        <v>99</v>
      </c>
      <c r="AF2186" s="0" t="s">
        <v>30149</v>
      </c>
      <c r="AH2186" s="0" t="n">
        <v>0</v>
      </c>
      <c r="AI2186" s="0" t="s">
        <v>2133</v>
      </c>
      <c r="AJ2186" s="0" t="s">
        <v>32112</v>
      </c>
      <c r="AK2186" s="0" t="s">
        <v>31143</v>
      </c>
      <c r="AL2186" s="0" t="s">
        <v>2112</v>
      </c>
    </row>
    <row r="2187" customFormat="false" ht="15" hidden="false" customHeight="false" outlineLevel="0" collapsed="false">
      <c r="A2187" s="0" t="s">
        <v>37195</v>
      </c>
      <c r="B2187" s="0" t="s">
        <v>37196</v>
      </c>
      <c r="C2187" s="0" t="s">
        <v>37197</v>
      </c>
      <c r="D2187" s="0" t="s">
        <v>37197</v>
      </c>
      <c r="E2187" s="0" t="s">
        <v>37198</v>
      </c>
      <c r="F2187" s="0" t="s">
        <v>1987</v>
      </c>
      <c r="G2187" s="0" t="n">
        <v>3</v>
      </c>
      <c r="H2187" s="0" t="n">
        <v>1</v>
      </c>
      <c r="I2187" s="0" t="n">
        <v>0.01</v>
      </c>
      <c r="J2187" s="0" t="n">
        <v>1000</v>
      </c>
      <c r="K2187" s="0" t="n">
        <v>0</v>
      </c>
      <c r="L2187" s="0" t="n">
        <v>0</v>
      </c>
      <c r="M2187" s="0" t="n">
        <v>0</v>
      </c>
      <c r="N2187" s="0" t="n">
        <v>0</v>
      </c>
      <c r="O2187" s="0" t="n">
        <v>0</v>
      </c>
      <c r="P2187" s="0" t="n">
        <v>0</v>
      </c>
      <c r="Q2187" s="0" t="n">
        <v>0</v>
      </c>
      <c r="R2187" s="0" t="n">
        <v>0</v>
      </c>
      <c r="S2187" s="0" t="n">
        <v>0</v>
      </c>
      <c r="T2187" s="0" t="n">
        <v>0</v>
      </c>
      <c r="U2187" s="0" t="n">
        <v>0</v>
      </c>
      <c r="V2187" s="0" t="n">
        <v>0</v>
      </c>
      <c r="W2187" s="0" t="n">
        <v>0</v>
      </c>
      <c r="X2187" s="0" t="n">
        <v>0</v>
      </c>
      <c r="Y2187" s="0" t="n">
        <v>0</v>
      </c>
      <c r="Z2187" s="0" t="n">
        <v>0</v>
      </c>
      <c r="AA2187" s="0" t="n">
        <v>30762</v>
      </c>
      <c r="AB2187" s="0" t="n">
        <v>0</v>
      </c>
      <c r="AC2187" s="0" t="n">
        <v>0</v>
      </c>
      <c r="AD2187" s="0" t="s">
        <v>99</v>
      </c>
      <c r="AE2187" s="0" t="s">
        <v>99</v>
      </c>
      <c r="AF2187" s="0" t="s">
        <v>30149</v>
      </c>
      <c r="AH2187" s="0" t="n">
        <v>0</v>
      </c>
      <c r="AI2187" s="0" t="s">
        <v>2133</v>
      </c>
      <c r="AJ2187" s="0" t="s">
        <v>32112</v>
      </c>
      <c r="AK2187" s="0" t="s">
        <v>31143</v>
      </c>
      <c r="AL2187" s="0" t="s">
        <v>2112</v>
      </c>
    </row>
    <row r="2188" customFormat="false" ht="15" hidden="false" customHeight="false" outlineLevel="0" collapsed="false">
      <c r="A2188" s="0" t="s">
        <v>37199</v>
      </c>
      <c r="B2188" s="0" t="s">
        <v>37200</v>
      </c>
      <c r="C2188" s="0" t="s">
        <v>37201</v>
      </c>
      <c r="D2188" s="0" t="s">
        <v>37201</v>
      </c>
      <c r="E2188" s="0" t="s">
        <v>37202</v>
      </c>
      <c r="F2188" s="0" t="s">
        <v>1987</v>
      </c>
      <c r="G2188" s="0" t="n">
        <v>3</v>
      </c>
      <c r="H2188" s="0" t="n">
        <v>1</v>
      </c>
      <c r="I2188" s="0" t="n">
        <v>0.01</v>
      </c>
      <c r="J2188" s="0" t="n">
        <v>1000</v>
      </c>
      <c r="K2188" s="0" t="n">
        <v>0</v>
      </c>
      <c r="L2188" s="0" t="n">
        <v>0</v>
      </c>
      <c r="M2188" s="0" t="n">
        <v>0</v>
      </c>
      <c r="N2188" s="0" t="n">
        <v>0</v>
      </c>
      <c r="O2188" s="0" t="n">
        <v>0</v>
      </c>
      <c r="P2188" s="0" t="n">
        <v>0</v>
      </c>
      <c r="Q2188" s="0" t="n">
        <v>0</v>
      </c>
      <c r="R2188" s="0" t="n">
        <v>0</v>
      </c>
      <c r="S2188" s="0" t="n">
        <v>0</v>
      </c>
      <c r="T2188" s="0" t="n">
        <v>0</v>
      </c>
      <c r="U2188" s="0" t="n">
        <v>0</v>
      </c>
      <c r="V2188" s="0" t="n">
        <v>0</v>
      </c>
      <c r="W2188" s="0" t="n">
        <v>0</v>
      </c>
      <c r="X2188" s="0" t="n">
        <v>0</v>
      </c>
      <c r="Y2188" s="0" t="n">
        <v>0</v>
      </c>
      <c r="Z2188" s="0" t="n">
        <v>0</v>
      </c>
      <c r="AA2188" s="0" t="n">
        <v>103332</v>
      </c>
      <c r="AB2188" s="0" t="n">
        <v>0</v>
      </c>
      <c r="AC2188" s="0" t="n">
        <v>0</v>
      </c>
      <c r="AD2188" s="0" t="s">
        <v>99</v>
      </c>
      <c r="AE2188" s="0" t="s">
        <v>99</v>
      </c>
      <c r="AF2188" s="0" t="s">
        <v>30149</v>
      </c>
      <c r="AH2188" s="0" t="n">
        <v>0</v>
      </c>
      <c r="AI2188" s="0" t="s">
        <v>2133</v>
      </c>
      <c r="AJ2188" s="0" t="s">
        <v>32112</v>
      </c>
      <c r="AK2188" s="0" t="s">
        <v>31143</v>
      </c>
      <c r="AL2188" s="0" t="s">
        <v>2112</v>
      </c>
    </row>
    <row r="2189" customFormat="false" ht="15" hidden="false" customHeight="false" outlineLevel="0" collapsed="false">
      <c r="A2189" s="0" t="s">
        <v>37203</v>
      </c>
      <c r="B2189" s="0" t="s">
        <v>37204</v>
      </c>
      <c r="C2189" s="0" t="s">
        <v>37205</v>
      </c>
      <c r="D2189" s="0" t="s">
        <v>37205</v>
      </c>
      <c r="E2189" s="0" t="s">
        <v>37206</v>
      </c>
      <c r="F2189" s="0" t="s">
        <v>1987</v>
      </c>
      <c r="G2189" s="0" t="n">
        <v>3</v>
      </c>
      <c r="H2189" s="0" t="n">
        <v>1</v>
      </c>
      <c r="I2189" s="0" t="n">
        <v>0.01</v>
      </c>
      <c r="J2189" s="0" t="n">
        <v>1000</v>
      </c>
      <c r="K2189" s="0" t="n">
        <v>0</v>
      </c>
      <c r="L2189" s="0" t="n">
        <v>0</v>
      </c>
      <c r="M2189" s="0" t="n">
        <v>0</v>
      </c>
      <c r="N2189" s="0" t="n">
        <v>0</v>
      </c>
      <c r="O2189" s="0" t="n">
        <v>0</v>
      </c>
      <c r="P2189" s="0" t="n">
        <v>0</v>
      </c>
      <c r="Q2189" s="0" t="n">
        <v>0</v>
      </c>
      <c r="R2189" s="0" t="n">
        <v>0</v>
      </c>
      <c r="S2189" s="0" t="n">
        <v>0</v>
      </c>
      <c r="T2189" s="0" t="n">
        <v>0</v>
      </c>
      <c r="U2189" s="0" t="n">
        <v>0</v>
      </c>
      <c r="V2189" s="0" t="n">
        <v>0</v>
      </c>
      <c r="W2189" s="0" t="n">
        <v>0</v>
      </c>
      <c r="X2189" s="0" t="n">
        <v>0</v>
      </c>
      <c r="Y2189" s="0" t="n">
        <v>0</v>
      </c>
      <c r="Z2189" s="0" t="n">
        <v>0</v>
      </c>
      <c r="AA2189" s="0" t="n">
        <v>160132</v>
      </c>
      <c r="AB2189" s="0" t="n">
        <v>0</v>
      </c>
      <c r="AC2189" s="0" t="n">
        <v>0</v>
      </c>
      <c r="AD2189" s="0" t="s">
        <v>99</v>
      </c>
      <c r="AE2189" s="0" t="s">
        <v>99</v>
      </c>
      <c r="AF2189" s="0" t="s">
        <v>30149</v>
      </c>
      <c r="AH2189" s="0" t="n">
        <v>0</v>
      </c>
      <c r="AI2189" s="0" t="s">
        <v>2133</v>
      </c>
      <c r="AJ2189" s="0" t="s">
        <v>32112</v>
      </c>
      <c r="AK2189" s="0" t="s">
        <v>31143</v>
      </c>
      <c r="AL2189" s="0" t="s">
        <v>2112</v>
      </c>
    </row>
    <row r="2190" customFormat="false" ht="15" hidden="false" customHeight="false" outlineLevel="0" collapsed="false">
      <c r="A2190" s="0" t="s">
        <v>37207</v>
      </c>
      <c r="B2190" s="0" t="s">
        <v>37208</v>
      </c>
      <c r="C2190" s="0" t="s">
        <v>37209</v>
      </c>
      <c r="D2190" s="0" t="s">
        <v>37209</v>
      </c>
      <c r="E2190" s="0" t="s">
        <v>37210</v>
      </c>
      <c r="F2190" s="0" t="s">
        <v>1987</v>
      </c>
      <c r="G2190" s="0" t="n">
        <v>3</v>
      </c>
      <c r="H2190" s="0" t="n">
        <v>1</v>
      </c>
      <c r="I2190" s="0" t="n">
        <v>0.01</v>
      </c>
      <c r="J2190" s="0" t="n">
        <v>1000</v>
      </c>
      <c r="K2190" s="0" t="n">
        <v>0</v>
      </c>
      <c r="L2190" s="0" t="n">
        <v>0</v>
      </c>
      <c r="M2190" s="0" t="n">
        <v>0</v>
      </c>
      <c r="N2190" s="0" t="n">
        <v>0</v>
      </c>
      <c r="O2190" s="0" t="n">
        <v>0</v>
      </c>
      <c r="P2190" s="0" t="n">
        <v>0</v>
      </c>
      <c r="Q2190" s="0" t="n">
        <v>0</v>
      </c>
      <c r="R2190" s="0" t="n">
        <v>0</v>
      </c>
      <c r="S2190" s="0" t="n">
        <v>0</v>
      </c>
      <c r="T2190" s="0" t="n">
        <v>0</v>
      </c>
      <c r="U2190" s="0" t="n">
        <v>0</v>
      </c>
      <c r="V2190" s="0" t="n">
        <v>0</v>
      </c>
      <c r="W2190" s="0" t="n">
        <v>0</v>
      </c>
      <c r="X2190" s="0" t="n">
        <v>0</v>
      </c>
      <c r="Y2190" s="0" t="n">
        <v>0</v>
      </c>
      <c r="Z2190" s="0" t="n">
        <v>0</v>
      </c>
      <c r="AA2190" s="0" t="n">
        <v>154622</v>
      </c>
      <c r="AB2190" s="0" t="n">
        <v>0</v>
      </c>
      <c r="AC2190" s="0" t="n">
        <v>0</v>
      </c>
      <c r="AD2190" s="0" t="s">
        <v>99</v>
      </c>
      <c r="AE2190" s="0" t="s">
        <v>99</v>
      </c>
      <c r="AF2190" s="0" t="s">
        <v>30149</v>
      </c>
      <c r="AH2190" s="0" t="n">
        <v>0</v>
      </c>
      <c r="AI2190" s="0" t="s">
        <v>2133</v>
      </c>
      <c r="AJ2190" s="0" t="s">
        <v>32112</v>
      </c>
      <c r="AK2190" s="0" t="s">
        <v>31143</v>
      </c>
      <c r="AL2190" s="0" t="s">
        <v>2112</v>
      </c>
    </row>
    <row r="2191" customFormat="false" ht="15" hidden="false" customHeight="false" outlineLevel="0" collapsed="false">
      <c r="A2191" s="0" t="s">
        <v>37211</v>
      </c>
      <c r="B2191" s="0" t="s">
        <v>37212</v>
      </c>
      <c r="C2191" s="0" t="s">
        <v>37213</v>
      </c>
      <c r="D2191" s="0" t="s">
        <v>37213</v>
      </c>
      <c r="E2191" s="0" t="s">
        <v>37214</v>
      </c>
      <c r="F2191" s="0" t="s">
        <v>1987</v>
      </c>
      <c r="G2191" s="0" t="n">
        <v>3</v>
      </c>
      <c r="H2191" s="0" t="n">
        <v>1</v>
      </c>
      <c r="I2191" s="0" t="n">
        <v>0.01</v>
      </c>
      <c r="J2191" s="0" t="n">
        <v>1000</v>
      </c>
      <c r="K2191" s="0" t="n">
        <v>0</v>
      </c>
      <c r="L2191" s="0" t="n">
        <v>0</v>
      </c>
      <c r="M2191" s="0" t="n">
        <v>0</v>
      </c>
      <c r="N2191" s="0" t="n">
        <v>0</v>
      </c>
      <c r="O2191" s="0" t="n">
        <v>0</v>
      </c>
      <c r="P2191" s="0" t="n">
        <v>0</v>
      </c>
      <c r="Q2191" s="0" t="n">
        <v>0</v>
      </c>
      <c r="R2191" s="0" t="n">
        <v>0</v>
      </c>
      <c r="S2191" s="0" t="n">
        <v>0</v>
      </c>
      <c r="T2191" s="0" t="n">
        <v>0</v>
      </c>
      <c r="U2191" s="0" t="n">
        <v>0</v>
      </c>
      <c r="V2191" s="0" t="n">
        <v>0</v>
      </c>
      <c r="W2191" s="0" t="n">
        <v>0</v>
      </c>
      <c r="X2191" s="0" t="n">
        <v>0</v>
      </c>
      <c r="Y2191" s="0" t="n">
        <v>0</v>
      </c>
      <c r="Z2191" s="0" t="n">
        <v>0</v>
      </c>
      <c r="AA2191" s="0" t="n">
        <v>161485</v>
      </c>
      <c r="AB2191" s="0" t="n">
        <v>0</v>
      </c>
      <c r="AC2191" s="0" t="n">
        <v>0</v>
      </c>
      <c r="AD2191" s="0" t="s">
        <v>99</v>
      </c>
      <c r="AE2191" s="0" t="s">
        <v>99</v>
      </c>
      <c r="AF2191" s="0" t="s">
        <v>30149</v>
      </c>
      <c r="AH2191" s="0" t="n">
        <v>0</v>
      </c>
      <c r="AI2191" s="0" t="s">
        <v>2133</v>
      </c>
      <c r="AJ2191" s="0" t="s">
        <v>32112</v>
      </c>
      <c r="AK2191" s="0" t="s">
        <v>31143</v>
      </c>
      <c r="AL2191" s="0" t="s">
        <v>2112</v>
      </c>
    </row>
    <row r="2192" customFormat="false" ht="15" hidden="false" customHeight="false" outlineLevel="0" collapsed="false">
      <c r="A2192" s="0" t="s">
        <v>37215</v>
      </c>
      <c r="B2192" s="0" t="s">
        <v>37216</v>
      </c>
      <c r="C2192" s="0" t="s">
        <v>37217</v>
      </c>
      <c r="D2192" s="0" t="s">
        <v>37217</v>
      </c>
      <c r="E2192" s="0" t="s">
        <v>37218</v>
      </c>
      <c r="F2192" s="0" t="s">
        <v>1987</v>
      </c>
      <c r="G2192" s="0" t="n">
        <v>3</v>
      </c>
      <c r="H2192" s="0" t="n">
        <v>1</v>
      </c>
      <c r="I2192" s="0" t="n">
        <v>0.01</v>
      </c>
      <c r="J2192" s="0" t="n">
        <v>1000</v>
      </c>
      <c r="K2192" s="0" t="n">
        <v>0</v>
      </c>
      <c r="L2192" s="0" t="n">
        <v>0</v>
      </c>
      <c r="M2192" s="0" t="n">
        <v>0</v>
      </c>
      <c r="N2192" s="0" t="n">
        <v>0</v>
      </c>
      <c r="O2192" s="0" t="n">
        <v>0</v>
      </c>
      <c r="P2192" s="0" t="n">
        <v>0</v>
      </c>
      <c r="Q2192" s="0" t="n">
        <v>0</v>
      </c>
      <c r="R2192" s="0" t="n">
        <v>0</v>
      </c>
      <c r="S2192" s="0" t="n">
        <v>0</v>
      </c>
      <c r="T2192" s="0" t="n">
        <v>0</v>
      </c>
      <c r="U2192" s="0" t="n">
        <v>0</v>
      </c>
      <c r="V2192" s="0" t="n">
        <v>0</v>
      </c>
      <c r="W2192" s="0" t="n">
        <v>0</v>
      </c>
      <c r="X2192" s="0" t="n">
        <v>0</v>
      </c>
      <c r="Y2192" s="0" t="n">
        <v>0</v>
      </c>
      <c r="Z2192" s="0" t="n">
        <v>0</v>
      </c>
      <c r="AA2192" s="0" t="n">
        <v>300668</v>
      </c>
      <c r="AB2192" s="0" t="n">
        <v>0</v>
      </c>
      <c r="AC2192" s="0" t="n">
        <v>0</v>
      </c>
      <c r="AD2192" s="0" t="s">
        <v>99</v>
      </c>
      <c r="AE2192" s="0" t="s">
        <v>99</v>
      </c>
      <c r="AF2192" s="0" t="s">
        <v>30149</v>
      </c>
      <c r="AH2192" s="0" t="n">
        <v>0</v>
      </c>
      <c r="AI2192" s="0" t="s">
        <v>2133</v>
      </c>
      <c r="AJ2192" s="0" t="s">
        <v>32112</v>
      </c>
      <c r="AK2192" s="0" t="s">
        <v>31143</v>
      </c>
      <c r="AL2192" s="0" t="s">
        <v>2112</v>
      </c>
    </row>
    <row r="2193" customFormat="false" ht="15" hidden="false" customHeight="false" outlineLevel="0" collapsed="false">
      <c r="A2193" s="0" t="s">
        <v>37219</v>
      </c>
      <c r="B2193" s="0" t="s">
        <v>37220</v>
      </c>
      <c r="C2193" s="0" t="s">
        <v>37221</v>
      </c>
      <c r="D2193" s="0" t="s">
        <v>37221</v>
      </c>
      <c r="E2193" s="0" t="s">
        <v>37222</v>
      </c>
      <c r="F2193" s="0" t="s">
        <v>1987</v>
      </c>
      <c r="G2193" s="0" t="n">
        <v>3</v>
      </c>
      <c r="H2193" s="0" t="n">
        <v>1</v>
      </c>
      <c r="I2193" s="0" t="n">
        <v>0.01</v>
      </c>
      <c r="J2193" s="0" t="n">
        <v>1000</v>
      </c>
      <c r="K2193" s="0" t="n">
        <v>0</v>
      </c>
      <c r="L2193" s="0" t="n">
        <v>0</v>
      </c>
      <c r="M2193" s="0" t="n">
        <v>0</v>
      </c>
      <c r="N2193" s="0" t="n">
        <v>0</v>
      </c>
      <c r="O2193" s="0" t="n">
        <v>0</v>
      </c>
      <c r="P2193" s="0" t="n">
        <v>0</v>
      </c>
      <c r="Q2193" s="0" t="n">
        <v>0</v>
      </c>
      <c r="R2193" s="0" t="n">
        <v>0</v>
      </c>
      <c r="S2193" s="0" t="n">
        <v>0</v>
      </c>
      <c r="T2193" s="0" t="n">
        <v>0</v>
      </c>
      <c r="U2193" s="0" t="n">
        <v>0</v>
      </c>
      <c r="V2193" s="0" t="n">
        <v>0</v>
      </c>
      <c r="W2193" s="0" t="n">
        <v>0</v>
      </c>
      <c r="X2193" s="0" t="n">
        <v>0</v>
      </c>
      <c r="Y2193" s="0" t="n">
        <v>0</v>
      </c>
      <c r="Z2193" s="0" t="n">
        <v>0</v>
      </c>
      <c r="AA2193" s="0" t="n">
        <v>181958</v>
      </c>
      <c r="AB2193" s="0" t="n">
        <v>0</v>
      </c>
      <c r="AC2193" s="0" t="n">
        <v>0</v>
      </c>
      <c r="AD2193" s="0" t="s">
        <v>99</v>
      </c>
      <c r="AE2193" s="0" t="s">
        <v>99</v>
      </c>
      <c r="AF2193" s="0" t="s">
        <v>30149</v>
      </c>
      <c r="AH2193" s="0" t="n">
        <v>0</v>
      </c>
      <c r="AI2193" s="0" t="s">
        <v>2133</v>
      </c>
      <c r="AJ2193" s="0" t="s">
        <v>32112</v>
      </c>
      <c r="AK2193" s="0" t="s">
        <v>31143</v>
      </c>
      <c r="AL2193" s="0" t="s">
        <v>2112</v>
      </c>
    </row>
    <row r="2194" customFormat="false" ht="15" hidden="false" customHeight="false" outlineLevel="0" collapsed="false">
      <c r="A2194" s="0" t="s">
        <v>37223</v>
      </c>
      <c r="B2194" s="0" t="s">
        <v>37224</v>
      </c>
      <c r="C2194" s="0" t="s">
        <v>37225</v>
      </c>
      <c r="D2194" s="0" t="s">
        <v>37225</v>
      </c>
      <c r="E2194" s="0" t="s">
        <v>37226</v>
      </c>
      <c r="F2194" s="0" t="s">
        <v>1987</v>
      </c>
      <c r="G2194" s="0" t="n">
        <v>3</v>
      </c>
      <c r="H2194" s="0" t="n">
        <v>1</v>
      </c>
      <c r="I2194" s="0" t="n">
        <v>0.01</v>
      </c>
      <c r="J2194" s="0" t="n">
        <v>1000</v>
      </c>
      <c r="K2194" s="0" t="n">
        <v>0</v>
      </c>
      <c r="L2194" s="0" t="n">
        <v>0</v>
      </c>
      <c r="M2194" s="0" t="n">
        <v>0</v>
      </c>
      <c r="N2194" s="0" t="n">
        <v>0</v>
      </c>
      <c r="O2194" s="0" t="n">
        <v>0</v>
      </c>
      <c r="P2194" s="0" t="n">
        <v>0</v>
      </c>
      <c r="Q2194" s="0" t="n">
        <v>0</v>
      </c>
      <c r="R2194" s="0" t="n">
        <v>0</v>
      </c>
      <c r="S2194" s="0" t="n">
        <v>0</v>
      </c>
      <c r="T2194" s="0" t="n">
        <v>0</v>
      </c>
      <c r="U2194" s="0" t="n">
        <v>0</v>
      </c>
      <c r="V2194" s="0" t="n">
        <v>0</v>
      </c>
      <c r="W2194" s="0" t="n">
        <v>0</v>
      </c>
      <c r="X2194" s="0" t="n">
        <v>0</v>
      </c>
      <c r="Y2194" s="0" t="n">
        <v>0</v>
      </c>
      <c r="Z2194" s="0" t="n">
        <v>0</v>
      </c>
      <c r="AA2194" s="0" t="n">
        <v>99438</v>
      </c>
      <c r="AB2194" s="0" t="n">
        <v>0</v>
      </c>
      <c r="AC2194" s="0" t="n">
        <v>0</v>
      </c>
      <c r="AD2194" s="0" t="s">
        <v>99</v>
      </c>
      <c r="AE2194" s="0" t="s">
        <v>99</v>
      </c>
      <c r="AF2194" s="0" t="s">
        <v>30149</v>
      </c>
      <c r="AH2194" s="0" t="n">
        <v>0</v>
      </c>
      <c r="AI2194" s="0" t="s">
        <v>2133</v>
      </c>
      <c r="AJ2194" s="0" t="s">
        <v>32112</v>
      </c>
      <c r="AK2194" s="0" t="s">
        <v>31143</v>
      </c>
      <c r="AL2194" s="0" t="s">
        <v>2112</v>
      </c>
    </row>
    <row r="2195" customFormat="false" ht="15" hidden="false" customHeight="false" outlineLevel="0" collapsed="false">
      <c r="A2195" s="0" t="s">
        <v>37227</v>
      </c>
      <c r="B2195" s="0" t="s">
        <v>37228</v>
      </c>
      <c r="C2195" s="0" t="s">
        <v>37229</v>
      </c>
      <c r="D2195" s="0" t="s">
        <v>37229</v>
      </c>
      <c r="E2195" s="0" t="s">
        <v>37230</v>
      </c>
      <c r="F2195" s="0" t="s">
        <v>1987</v>
      </c>
      <c r="G2195" s="0" t="n">
        <v>3</v>
      </c>
      <c r="H2195" s="0" t="n">
        <v>1</v>
      </c>
      <c r="I2195" s="0" t="n">
        <v>0.01</v>
      </c>
      <c r="J2195" s="0" t="n">
        <v>1000</v>
      </c>
      <c r="K2195" s="0" t="n">
        <v>0</v>
      </c>
      <c r="L2195" s="0" t="n">
        <v>0</v>
      </c>
      <c r="M2195" s="0" t="n">
        <v>0</v>
      </c>
      <c r="N2195" s="0" t="n">
        <v>0</v>
      </c>
      <c r="O2195" s="0" t="n">
        <v>0</v>
      </c>
      <c r="P2195" s="0" t="n">
        <v>0</v>
      </c>
      <c r="Q2195" s="0" t="n">
        <v>0</v>
      </c>
      <c r="R2195" s="0" t="n">
        <v>0</v>
      </c>
      <c r="S2195" s="0" t="n">
        <v>0</v>
      </c>
      <c r="T2195" s="0" t="n">
        <v>0</v>
      </c>
      <c r="U2195" s="0" t="n">
        <v>0</v>
      </c>
      <c r="V2195" s="0" t="n">
        <v>0</v>
      </c>
      <c r="W2195" s="0" t="n">
        <v>0</v>
      </c>
      <c r="X2195" s="0" t="n">
        <v>0</v>
      </c>
      <c r="Y2195" s="0" t="n">
        <v>0</v>
      </c>
      <c r="Z2195" s="0" t="n">
        <v>0</v>
      </c>
      <c r="AA2195" s="0" t="n">
        <v>124268</v>
      </c>
      <c r="AB2195" s="0" t="n">
        <v>0</v>
      </c>
      <c r="AC2195" s="0" t="n">
        <v>0</v>
      </c>
      <c r="AD2195" s="0" t="s">
        <v>99</v>
      </c>
      <c r="AE2195" s="0" t="s">
        <v>99</v>
      </c>
      <c r="AF2195" s="0" t="s">
        <v>30149</v>
      </c>
      <c r="AH2195" s="0" t="n">
        <v>0</v>
      </c>
      <c r="AI2195" s="0" t="s">
        <v>2133</v>
      </c>
      <c r="AJ2195" s="0" t="s">
        <v>32112</v>
      </c>
      <c r="AK2195" s="0" t="s">
        <v>31143</v>
      </c>
      <c r="AL2195" s="0" t="s">
        <v>2112</v>
      </c>
    </row>
    <row r="2196" customFormat="false" ht="15" hidden="false" customHeight="false" outlineLevel="0" collapsed="false">
      <c r="A2196" s="0" t="s">
        <v>37231</v>
      </c>
      <c r="B2196" s="0" t="s">
        <v>37232</v>
      </c>
      <c r="C2196" s="0" t="s">
        <v>37233</v>
      </c>
      <c r="D2196" s="0" t="s">
        <v>37233</v>
      </c>
      <c r="E2196" s="0" t="s">
        <v>37234</v>
      </c>
      <c r="F2196" s="0" t="s">
        <v>1987</v>
      </c>
      <c r="G2196" s="0" t="n">
        <v>3</v>
      </c>
      <c r="H2196" s="0" t="n">
        <v>1</v>
      </c>
      <c r="I2196" s="0" t="n">
        <v>0.01</v>
      </c>
      <c r="J2196" s="0" t="n">
        <v>1000</v>
      </c>
      <c r="K2196" s="0" t="n">
        <v>0</v>
      </c>
      <c r="L2196" s="0" t="n">
        <v>0</v>
      </c>
      <c r="M2196" s="0" t="n">
        <v>0</v>
      </c>
      <c r="N2196" s="0" t="n">
        <v>0</v>
      </c>
      <c r="O2196" s="0" t="n">
        <v>0</v>
      </c>
      <c r="P2196" s="0" t="n">
        <v>0</v>
      </c>
      <c r="Q2196" s="0" t="n">
        <v>0</v>
      </c>
      <c r="R2196" s="0" t="n">
        <v>0</v>
      </c>
      <c r="S2196" s="0" t="n">
        <v>0</v>
      </c>
      <c r="T2196" s="0" t="n">
        <v>0</v>
      </c>
      <c r="U2196" s="0" t="n">
        <v>0</v>
      </c>
      <c r="V2196" s="0" t="n">
        <v>0</v>
      </c>
      <c r="W2196" s="0" t="n">
        <v>0</v>
      </c>
      <c r="X2196" s="0" t="n">
        <v>0</v>
      </c>
      <c r="Y2196" s="0" t="n">
        <v>0</v>
      </c>
      <c r="Z2196" s="0" t="n">
        <v>0</v>
      </c>
      <c r="AA2196" s="0" t="n">
        <v>69871</v>
      </c>
      <c r="AB2196" s="0" t="n">
        <v>0</v>
      </c>
      <c r="AC2196" s="0" t="n">
        <v>0</v>
      </c>
      <c r="AD2196" s="0" t="s">
        <v>99</v>
      </c>
      <c r="AE2196" s="0" t="s">
        <v>99</v>
      </c>
      <c r="AF2196" s="0" t="s">
        <v>30149</v>
      </c>
      <c r="AH2196" s="0" t="n">
        <v>0</v>
      </c>
      <c r="AI2196" s="0" t="s">
        <v>2133</v>
      </c>
      <c r="AJ2196" s="0" t="s">
        <v>32112</v>
      </c>
      <c r="AK2196" s="0" t="s">
        <v>31143</v>
      </c>
      <c r="AL2196" s="0" t="s">
        <v>2112</v>
      </c>
    </row>
    <row r="2197" customFormat="false" ht="15" hidden="false" customHeight="false" outlineLevel="0" collapsed="false">
      <c r="A2197" s="0" t="s">
        <v>37235</v>
      </c>
      <c r="B2197" s="0" t="s">
        <v>37236</v>
      </c>
      <c r="C2197" s="0" t="s">
        <v>37237</v>
      </c>
      <c r="D2197" s="0" t="s">
        <v>37237</v>
      </c>
      <c r="E2197" s="0" t="s">
        <v>37238</v>
      </c>
      <c r="F2197" s="0" t="s">
        <v>1987</v>
      </c>
      <c r="G2197" s="0" t="n">
        <v>3</v>
      </c>
      <c r="H2197" s="0" t="n">
        <v>1</v>
      </c>
      <c r="I2197" s="0" t="n">
        <v>0.01</v>
      </c>
      <c r="J2197" s="0" t="n">
        <v>1000</v>
      </c>
      <c r="K2197" s="0" t="n">
        <v>0</v>
      </c>
      <c r="L2197" s="0" t="n">
        <v>0</v>
      </c>
      <c r="M2197" s="0" t="n">
        <v>0</v>
      </c>
      <c r="N2197" s="0" t="n">
        <v>0</v>
      </c>
      <c r="O2197" s="0" t="n">
        <v>0</v>
      </c>
      <c r="P2197" s="0" t="n">
        <v>0</v>
      </c>
      <c r="Q2197" s="0" t="n">
        <v>0</v>
      </c>
      <c r="R2197" s="0" t="n">
        <v>0</v>
      </c>
      <c r="S2197" s="0" t="n">
        <v>0</v>
      </c>
      <c r="T2197" s="0" t="n">
        <v>0</v>
      </c>
      <c r="U2197" s="0" t="n">
        <v>0</v>
      </c>
      <c r="V2197" s="0" t="n">
        <v>0</v>
      </c>
      <c r="W2197" s="0" t="n">
        <v>0</v>
      </c>
      <c r="X2197" s="0" t="n">
        <v>0</v>
      </c>
      <c r="Y2197" s="0" t="n">
        <v>0</v>
      </c>
      <c r="Z2197" s="0" t="n">
        <v>0</v>
      </c>
      <c r="AA2197" s="0" t="n">
        <v>78998</v>
      </c>
      <c r="AB2197" s="0" t="n">
        <v>0</v>
      </c>
      <c r="AC2197" s="0" t="n">
        <v>0</v>
      </c>
      <c r="AD2197" s="0" t="s">
        <v>99</v>
      </c>
      <c r="AE2197" s="0" t="s">
        <v>99</v>
      </c>
      <c r="AF2197" s="0" t="s">
        <v>30149</v>
      </c>
      <c r="AH2197" s="0" t="n">
        <v>0</v>
      </c>
      <c r="AI2197" s="0" t="s">
        <v>2133</v>
      </c>
      <c r="AJ2197" s="0" t="s">
        <v>32112</v>
      </c>
      <c r="AK2197" s="0" t="s">
        <v>31143</v>
      </c>
      <c r="AL2197" s="0" t="s">
        <v>2112</v>
      </c>
    </row>
    <row r="2198" customFormat="false" ht="15" hidden="false" customHeight="false" outlineLevel="0" collapsed="false">
      <c r="A2198" s="0" t="s">
        <v>37239</v>
      </c>
      <c r="B2198" s="0" t="s">
        <v>37240</v>
      </c>
      <c r="C2198" s="0" t="s">
        <v>37241</v>
      </c>
      <c r="D2198" s="0" t="s">
        <v>37241</v>
      </c>
      <c r="E2198" s="0" t="s">
        <v>37242</v>
      </c>
      <c r="F2198" s="0" t="s">
        <v>1987</v>
      </c>
      <c r="G2198" s="0" t="n">
        <v>3</v>
      </c>
      <c r="H2198" s="0" t="n">
        <v>1</v>
      </c>
      <c r="I2198" s="0" t="n">
        <v>0.01</v>
      </c>
      <c r="J2198" s="0" t="n">
        <v>1000</v>
      </c>
      <c r="K2198" s="0" t="n">
        <v>0</v>
      </c>
      <c r="L2198" s="0" t="n">
        <v>0</v>
      </c>
      <c r="M2198" s="0" t="n">
        <v>0</v>
      </c>
      <c r="N2198" s="0" t="n">
        <v>0</v>
      </c>
      <c r="O2198" s="0" t="n">
        <v>0</v>
      </c>
      <c r="P2198" s="0" t="n">
        <v>0</v>
      </c>
      <c r="Q2198" s="0" t="n">
        <v>0</v>
      </c>
      <c r="R2198" s="0" t="n">
        <v>0</v>
      </c>
      <c r="S2198" s="0" t="n">
        <v>0</v>
      </c>
      <c r="T2198" s="0" t="n">
        <v>0</v>
      </c>
      <c r="U2198" s="0" t="n">
        <v>0</v>
      </c>
      <c r="V2198" s="0" t="n">
        <v>0</v>
      </c>
      <c r="W2198" s="0" t="n">
        <v>0</v>
      </c>
      <c r="X2198" s="0" t="n">
        <v>0</v>
      </c>
      <c r="Y2198" s="0" t="n">
        <v>0</v>
      </c>
      <c r="Z2198" s="0" t="n">
        <v>0</v>
      </c>
      <c r="AA2198" s="0" t="n">
        <v>80464</v>
      </c>
      <c r="AB2198" s="0" t="n">
        <v>0</v>
      </c>
      <c r="AC2198" s="0" t="n">
        <v>0</v>
      </c>
      <c r="AD2198" s="0" t="s">
        <v>99</v>
      </c>
      <c r="AE2198" s="0" t="s">
        <v>99</v>
      </c>
      <c r="AF2198" s="0" t="s">
        <v>30149</v>
      </c>
      <c r="AH2198" s="0" t="n">
        <v>0</v>
      </c>
      <c r="AI2198" s="0" t="s">
        <v>2133</v>
      </c>
      <c r="AJ2198" s="0" t="s">
        <v>32112</v>
      </c>
      <c r="AK2198" s="0" t="s">
        <v>31143</v>
      </c>
      <c r="AL2198" s="0" t="s">
        <v>2112</v>
      </c>
    </row>
    <row r="2199" customFormat="false" ht="15" hidden="false" customHeight="false" outlineLevel="0" collapsed="false">
      <c r="A2199" s="0" t="s">
        <v>37243</v>
      </c>
      <c r="B2199" s="0" t="s">
        <v>37244</v>
      </c>
      <c r="C2199" s="0" t="s">
        <v>37245</v>
      </c>
      <c r="D2199" s="0" t="s">
        <v>37245</v>
      </c>
      <c r="E2199" s="0" t="s">
        <v>37246</v>
      </c>
      <c r="F2199" s="0" t="s">
        <v>1987</v>
      </c>
      <c r="G2199" s="0" t="n">
        <v>3</v>
      </c>
      <c r="H2199" s="0" t="n">
        <v>1</v>
      </c>
      <c r="I2199" s="0" t="n">
        <v>0.01</v>
      </c>
      <c r="J2199" s="0" t="n">
        <v>1000</v>
      </c>
      <c r="K2199" s="0" t="n">
        <v>0</v>
      </c>
      <c r="L2199" s="0" t="n">
        <v>0</v>
      </c>
      <c r="M2199" s="0" t="n">
        <v>0</v>
      </c>
      <c r="N2199" s="0" t="n">
        <v>0</v>
      </c>
      <c r="O2199" s="0" t="n">
        <v>0</v>
      </c>
      <c r="P2199" s="0" t="n">
        <v>0</v>
      </c>
      <c r="Q2199" s="0" t="n">
        <v>0</v>
      </c>
      <c r="R2199" s="0" t="n">
        <v>0</v>
      </c>
      <c r="S2199" s="0" t="n">
        <v>0</v>
      </c>
      <c r="T2199" s="0" t="n">
        <v>0</v>
      </c>
      <c r="U2199" s="0" t="n">
        <v>0</v>
      </c>
      <c r="V2199" s="0" t="n">
        <v>0</v>
      </c>
      <c r="W2199" s="0" t="n">
        <v>0</v>
      </c>
      <c r="X2199" s="0" t="n">
        <v>0</v>
      </c>
      <c r="Y2199" s="0" t="n">
        <v>0</v>
      </c>
      <c r="Z2199" s="0" t="n">
        <v>0</v>
      </c>
      <c r="AA2199" s="0" t="n">
        <v>141500</v>
      </c>
      <c r="AB2199" s="0" t="n">
        <v>0</v>
      </c>
      <c r="AC2199" s="0" t="n">
        <v>0</v>
      </c>
      <c r="AD2199" s="0" t="s">
        <v>99</v>
      </c>
      <c r="AE2199" s="0" t="s">
        <v>99</v>
      </c>
      <c r="AF2199" s="0" t="s">
        <v>30149</v>
      </c>
      <c r="AH2199" s="0" t="n">
        <v>0</v>
      </c>
      <c r="AI2199" s="0" t="s">
        <v>2133</v>
      </c>
      <c r="AJ2199" s="0" t="s">
        <v>32112</v>
      </c>
      <c r="AK2199" s="0" t="s">
        <v>31143</v>
      </c>
      <c r="AL2199" s="0" t="s">
        <v>2112</v>
      </c>
    </row>
    <row r="2200" customFormat="false" ht="15" hidden="false" customHeight="false" outlineLevel="0" collapsed="false">
      <c r="A2200" s="0" t="s">
        <v>37247</v>
      </c>
      <c r="B2200" s="0" t="s">
        <v>37248</v>
      </c>
      <c r="C2200" s="0" t="s">
        <v>37249</v>
      </c>
      <c r="D2200" s="0" t="s">
        <v>37249</v>
      </c>
      <c r="E2200" s="0" t="s">
        <v>37250</v>
      </c>
      <c r="F2200" s="0" t="s">
        <v>1987</v>
      </c>
      <c r="G2200" s="0" t="n">
        <v>3</v>
      </c>
      <c r="H2200" s="0" t="n">
        <v>1</v>
      </c>
      <c r="I2200" s="0" t="n">
        <v>0.01</v>
      </c>
      <c r="J2200" s="0" t="n">
        <v>1000</v>
      </c>
      <c r="K2200" s="0" t="n">
        <v>0</v>
      </c>
      <c r="L2200" s="0" t="n">
        <v>0</v>
      </c>
      <c r="M2200" s="0" t="n">
        <v>0</v>
      </c>
      <c r="N2200" s="0" t="n">
        <v>0</v>
      </c>
      <c r="O2200" s="0" t="n">
        <v>0</v>
      </c>
      <c r="P2200" s="0" t="n">
        <v>0</v>
      </c>
      <c r="Q2200" s="0" t="n">
        <v>0</v>
      </c>
      <c r="R2200" s="0" t="n">
        <v>0</v>
      </c>
      <c r="S2200" s="0" t="n">
        <v>0</v>
      </c>
      <c r="T2200" s="0" t="n">
        <v>0</v>
      </c>
      <c r="U2200" s="0" t="n">
        <v>0</v>
      </c>
      <c r="V2200" s="0" t="n">
        <v>0</v>
      </c>
      <c r="W2200" s="0" t="n">
        <v>0</v>
      </c>
      <c r="X2200" s="0" t="n">
        <v>0</v>
      </c>
      <c r="Y2200" s="0" t="n">
        <v>0</v>
      </c>
      <c r="Z2200" s="0" t="n">
        <v>0</v>
      </c>
      <c r="AA2200" s="0" t="n">
        <v>166952</v>
      </c>
      <c r="AB2200" s="0" t="n">
        <v>0</v>
      </c>
      <c r="AC2200" s="0" t="n">
        <v>0</v>
      </c>
      <c r="AD2200" s="0" t="s">
        <v>99</v>
      </c>
      <c r="AE2200" s="0" t="s">
        <v>99</v>
      </c>
      <c r="AF2200" s="0" t="s">
        <v>30149</v>
      </c>
      <c r="AH2200" s="0" t="n">
        <v>0</v>
      </c>
      <c r="AI2200" s="0" t="s">
        <v>2133</v>
      </c>
      <c r="AJ2200" s="0" t="s">
        <v>32112</v>
      </c>
      <c r="AK2200" s="0" t="s">
        <v>31143</v>
      </c>
      <c r="AL2200" s="0" t="s">
        <v>2112</v>
      </c>
    </row>
    <row r="2201" customFormat="false" ht="15" hidden="false" customHeight="false" outlineLevel="0" collapsed="false">
      <c r="A2201" s="0" t="s">
        <v>37251</v>
      </c>
      <c r="B2201" s="0" t="s">
        <v>37252</v>
      </c>
      <c r="C2201" s="0" t="s">
        <v>37253</v>
      </c>
      <c r="D2201" s="0" t="s">
        <v>37253</v>
      </c>
      <c r="E2201" s="0" t="s">
        <v>37254</v>
      </c>
      <c r="F2201" s="0" t="s">
        <v>1987</v>
      </c>
      <c r="G2201" s="0" t="n">
        <v>3</v>
      </c>
      <c r="H2201" s="0" t="n">
        <v>1</v>
      </c>
      <c r="I2201" s="0" t="n">
        <v>0.01</v>
      </c>
      <c r="J2201" s="0" t="n">
        <v>1000</v>
      </c>
      <c r="K2201" s="0" t="n">
        <v>0</v>
      </c>
      <c r="L2201" s="0" t="n">
        <v>0</v>
      </c>
      <c r="M2201" s="0" t="n">
        <v>0</v>
      </c>
      <c r="N2201" s="0" t="n">
        <v>0</v>
      </c>
      <c r="O2201" s="0" t="n">
        <v>0</v>
      </c>
      <c r="P2201" s="0" t="n">
        <v>0</v>
      </c>
      <c r="Q2201" s="0" t="n">
        <v>0</v>
      </c>
      <c r="R2201" s="0" t="n">
        <v>0</v>
      </c>
      <c r="S2201" s="0" t="n">
        <v>0</v>
      </c>
      <c r="T2201" s="0" t="n">
        <v>0</v>
      </c>
      <c r="U2201" s="0" t="n">
        <v>0</v>
      </c>
      <c r="V2201" s="0" t="n">
        <v>0</v>
      </c>
      <c r="W2201" s="0" t="n">
        <v>0</v>
      </c>
      <c r="X2201" s="0" t="n">
        <v>0</v>
      </c>
      <c r="Y2201" s="0" t="n">
        <v>0</v>
      </c>
      <c r="Z2201" s="0" t="n">
        <v>0</v>
      </c>
      <c r="AA2201" s="0" t="n">
        <v>46950</v>
      </c>
      <c r="AB2201" s="0" t="n">
        <v>0</v>
      </c>
      <c r="AC2201" s="0" t="n">
        <v>0</v>
      </c>
      <c r="AD2201" s="0" t="s">
        <v>99</v>
      </c>
      <c r="AE2201" s="0" t="s">
        <v>99</v>
      </c>
      <c r="AF2201" s="0" t="s">
        <v>30149</v>
      </c>
      <c r="AH2201" s="0" t="n">
        <v>0</v>
      </c>
      <c r="AI2201" s="0" t="s">
        <v>2133</v>
      </c>
      <c r="AJ2201" s="0" t="s">
        <v>32112</v>
      </c>
      <c r="AK2201" s="0" t="s">
        <v>31143</v>
      </c>
      <c r="AL2201" s="0" t="s">
        <v>2112</v>
      </c>
    </row>
    <row r="2202" customFormat="false" ht="15" hidden="false" customHeight="false" outlineLevel="0" collapsed="false">
      <c r="A2202" s="0" t="s">
        <v>37255</v>
      </c>
      <c r="B2202" s="0" t="s">
        <v>37256</v>
      </c>
      <c r="C2202" s="0" t="s">
        <v>37257</v>
      </c>
      <c r="D2202" s="0" t="s">
        <v>37257</v>
      </c>
      <c r="E2202" s="0" t="s">
        <v>37258</v>
      </c>
      <c r="F2202" s="0" t="s">
        <v>1987</v>
      </c>
      <c r="G2202" s="0" t="n">
        <v>3</v>
      </c>
      <c r="H2202" s="0" t="n">
        <v>1</v>
      </c>
      <c r="I2202" s="0" t="n">
        <v>0.01</v>
      </c>
      <c r="J2202" s="0" t="n">
        <v>1000</v>
      </c>
      <c r="K2202" s="0" t="n">
        <v>0</v>
      </c>
      <c r="L2202" s="0" t="n">
        <v>0</v>
      </c>
      <c r="M2202" s="0" t="n">
        <v>0</v>
      </c>
      <c r="N2202" s="0" t="n">
        <v>0</v>
      </c>
      <c r="O2202" s="0" t="n">
        <v>0</v>
      </c>
      <c r="P2202" s="0" t="n">
        <v>0</v>
      </c>
      <c r="Q2202" s="0" t="n">
        <v>0</v>
      </c>
      <c r="R2202" s="0" t="n">
        <v>0</v>
      </c>
      <c r="S2202" s="0" t="n">
        <v>0</v>
      </c>
      <c r="T2202" s="0" t="n">
        <v>0</v>
      </c>
      <c r="U2202" s="0" t="n">
        <v>0</v>
      </c>
      <c r="V2202" s="0" t="n">
        <v>0</v>
      </c>
      <c r="W2202" s="0" t="n">
        <v>0</v>
      </c>
      <c r="X2202" s="0" t="n">
        <v>0</v>
      </c>
      <c r="Y2202" s="0" t="n">
        <v>0</v>
      </c>
      <c r="Z2202" s="0" t="n">
        <v>0</v>
      </c>
      <c r="AA2202" s="0" t="n">
        <v>166501</v>
      </c>
      <c r="AB2202" s="0" t="n">
        <v>0</v>
      </c>
      <c r="AC2202" s="0" t="n">
        <v>0</v>
      </c>
      <c r="AD2202" s="0" t="s">
        <v>99</v>
      </c>
      <c r="AE2202" s="0" t="s">
        <v>99</v>
      </c>
      <c r="AF2202" s="0" t="s">
        <v>30149</v>
      </c>
      <c r="AH2202" s="0" t="n">
        <v>0</v>
      </c>
      <c r="AI2202" s="0" t="s">
        <v>2133</v>
      </c>
      <c r="AJ2202" s="0" t="s">
        <v>32112</v>
      </c>
      <c r="AK2202" s="0" t="s">
        <v>31143</v>
      </c>
      <c r="AL2202" s="0" t="s">
        <v>2112</v>
      </c>
    </row>
    <row r="2203" customFormat="false" ht="15" hidden="false" customHeight="false" outlineLevel="0" collapsed="false">
      <c r="A2203" s="0" t="s">
        <v>37259</v>
      </c>
      <c r="B2203" s="0" t="s">
        <v>37260</v>
      </c>
      <c r="C2203" s="0" t="s">
        <v>37261</v>
      </c>
      <c r="D2203" s="0" t="s">
        <v>37261</v>
      </c>
      <c r="E2203" s="0" t="s">
        <v>37262</v>
      </c>
      <c r="F2203" s="0" t="s">
        <v>1987</v>
      </c>
      <c r="G2203" s="0" t="n">
        <v>3</v>
      </c>
      <c r="H2203" s="0" t="n">
        <v>1</v>
      </c>
      <c r="I2203" s="0" t="n">
        <v>0.01</v>
      </c>
      <c r="J2203" s="0" t="n">
        <v>1000</v>
      </c>
      <c r="K2203" s="0" t="n">
        <v>0</v>
      </c>
      <c r="L2203" s="0" t="n">
        <v>0</v>
      </c>
      <c r="M2203" s="0" t="n">
        <v>0</v>
      </c>
      <c r="N2203" s="0" t="n">
        <v>0</v>
      </c>
      <c r="O2203" s="0" t="n">
        <v>0</v>
      </c>
      <c r="P2203" s="0" t="n">
        <v>0</v>
      </c>
      <c r="Q2203" s="0" t="n">
        <v>0</v>
      </c>
      <c r="R2203" s="0" t="n">
        <v>0</v>
      </c>
      <c r="S2203" s="0" t="n">
        <v>0</v>
      </c>
      <c r="T2203" s="0" t="n">
        <v>0</v>
      </c>
      <c r="U2203" s="0" t="n">
        <v>0</v>
      </c>
      <c r="V2203" s="0" t="n">
        <v>0</v>
      </c>
      <c r="W2203" s="0" t="n">
        <v>0</v>
      </c>
      <c r="X2203" s="0" t="n">
        <v>0</v>
      </c>
      <c r="Y2203" s="0" t="n">
        <v>0</v>
      </c>
      <c r="Z2203" s="0" t="n">
        <v>0</v>
      </c>
      <c r="AA2203" s="0" t="n">
        <v>95744</v>
      </c>
      <c r="AB2203" s="0" t="n">
        <v>0</v>
      </c>
      <c r="AC2203" s="0" t="n">
        <v>0</v>
      </c>
      <c r="AD2203" s="0" t="s">
        <v>99</v>
      </c>
      <c r="AE2203" s="0" t="s">
        <v>99</v>
      </c>
      <c r="AF2203" s="0" t="s">
        <v>30149</v>
      </c>
      <c r="AH2203" s="0" t="n">
        <v>0</v>
      </c>
      <c r="AI2203" s="0" t="s">
        <v>2133</v>
      </c>
      <c r="AJ2203" s="0" t="s">
        <v>32112</v>
      </c>
      <c r="AK2203" s="0" t="s">
        <v>31143</v>
      </c>
      <c r="AL2203" s="0" t="s">
        <v>2112</v>
      </c>
    </row>
    <row r="2204" customFormat="false" ht="15" hidden="false" customHeight="false" outlineLevel="0" collapsed="false">
      <c r="A2204" s="0" t="s">
        <v>37263</v>
      </c>
      <c r="B2204" s="0" t="s">
        <v>37264</v>
      </c>
      <c r="C2204" s="0" t="s">
        <v>37265</v>
      </c>
      <c r="D2204" s="0" t="s">
        <v>37265</v>
      </c>
      <c r="E2204" s="0" t="s">
        <v>37266</v>
      </c>
      <c r="F2204" s="0" t="s">
        <v>1987</v>
      </c>
      <c r="G2204" s="0" t="n">
        <v>3</v>
      </c>
      <c r="H2204" s="0" t="n">
        <v>1</v>
      </c>
      <c r="I2204" s="0" t="n">
        <v>0.01</v>
      </c>
      <c r="J2204" s="0" t="n">
        <v>1000</v>
      </c>
      <c r="K2204" s="0" t="n">
        <v>0</v>
      </c>
      <c r="L2204" s="0" t="n">
        <v>0</v>
      </c>
      <c r="M2204" s="0" t="n">
        <v>0</v>
      </c>
      <c r="N2204" s="0" t="n">
        <v>0</v>
      </c>
      <c r="O2204" s="0" t="n">
        <v>0</v>
      </c>
      <c r="P2204" s="0" t="n">
        <v>0</v>
      </c>
      <c r="Q2204" s="0" t="n">
        <v>0</v>
      </c>
      <c r="R2204" s="0" t="n">
        <v>0</v>
      </c>
      <c r="S2204" s="0" t="n">
        <v>0</v>
      </c>
      <c r="T2204" s="0" t="n">
        <v>0</v>
      </c>
      <c r="U2204" s="0" t="n">
        <v>0</v>
      </c>
      <c r="V2204" s="0" t="n">
        <v>0</v>
      </c>
      <c r="W2204" s="0" t="n">
        <v>0</v>
      </c>
      <c r="X2204" s="0" t="n">
        <v>60.04</v>
      </c>
      <c r="Y2204" s="0" t="n">
        <v>0</v>
      </c>
      <c r="Z2204" s="0" t="n">
        <v>0</v>
      </c>
      <c r="AA2204" s="0" t="n">
        <v>80860</v>
      </c>
      <c r="AB2204" s="0" t="n">
        <v>0</v>
      </c>
      <c r="AC2204" s="0" t="n">
        <v>0</v>
      </c>
      <c r="AD2204" s="0" t="s">
        <v>99</v>
      </c>
      <c r="AE2204" s="0" t="s">
        <v>99</v>
      </c>
      <c r="AF2204" s="0" t="s">
        <v>30149</v>
      </c>
      <c r="AH2204" s="0" t="n">
        <v>0</v>
      </c>
      <c r="AI2204" s="0" t="s">
        <v>2133</v>
      </c>
      <c r="AJ2204" s="0" t="s">
        <v>32112</v>
      </c>
      <c r="AK2204" s="0" t="s">
        <v>31143</v>
      </c>
      <c r="AL2204" s="0" t="s">
        <v>2112</v>
      </c>
    </row>
    <row r="2205" customFormat="false" ht="15" hidden="false" customHeight="false" outlineLevel="0" collapsed="false">
      <c r="A2205" s="0" t="s">
        <v>37267</v>
      </c>
      <c r="B2205" s="0" t="s">
        <v>37268</v>
      </c>
      <c r="C2205" s="0" t="s">
        <v>37269</v>
      </c>
      <c r="D2205" s="0" t="s">
        <v>37269</v>
      </c>
      <c r="E2205" s="0" t="s">
        <v>37270</v>
      </c>
      <c r="F2205" s="0" t="s">
        <v>1987</v>
      </c>
      <c r="G2205" s="0" t="n">
        <v>3</v>
      </c>
      <c r="H2205" s="0" t="n">
        <v>1</v>
      </c>
      <c r="I2205" s="0" t="n">
        <v>0.01</v>
      </c>
      <c r="J2205" s="0" t="n">
        <v>1000</v>
      </c>
      <c r="K2205" s="0" t="n">
        <v>0</v>
      </c>
      <c r="L2205" s="0" t="n">
        <v>0</v>
      </c>
      <c r="M2205" s="0" t="n">
        <v>0</v>
      </c>
      <c r="N2205" s="0" t="n">
        <v>0</v>
      </c>
      <c r="O2205" s="0" t="n">
        <v>0</v>
      </c>
      <c r="P2205" s="0" t="n">
        <v>0</v>
      </c>
      <c r="Q2205" s="0" t="n">
        <v>0</v>
      </c>
      <c r="R2205" s="0" t="n">
        <v>0</v>
      </c>
      <c r="S2205" s="0" t="n">
        <v>0</v>
      </c>
      <c r="T2205" s="0" t="n">
        <v>0</v>
      </c>
      <c r="U2205" s="0" t="n">
        <v>0</v>
      </c>
      <c r="V2205" s="0" t="n">
        <v>0</v>
      </c>
      <c r="W2205" s="0" t="n">
        <v>0</v>
      </c>
      <c r="X2205" s="0" t="n">
        <v>0</v>
      </c>
      <c r="Y2205" s="0" t="n">
        <v>0</v>
      </c>
      <c r="Z2205" s="0" t="n">
        <v>0</v>
      </c>
      <c r="AA2205" s="0" t="n">
        <v>87530</v>
      </c>
      <c r="AB2205" s="0" t="n">
        <v>0</v>
      </c>
      <c r="AC2205" s="0" t="n">
        <v>0</v>
      </c>
      <c r="AD2205" s="0" t="s">
        <v>99</v>
      </c>
      <c r="AE2205" s="0" t="s">
        <v>99</v>
      </c>
      <c r="AF2205" s="0" t="s">
        <v>30149</v>
      </c>
      <c r="AH2205" s="0" t="n">
        <v>0</v>
      </c>
      <c r="AI2205" s="0" t="s">
        <v>2133</v>
      </c>
      <c r="AJ2205" s="0" t="s">
        <v>32112</v>
      </c>
      <c r="AK2205" s="0" t="s">
        <v>31143</v>
      </c>
      <c r="AL2205" s="0" t="s">
        <v>2112</v>
      </c>
    </row>
    <row r="2206" customFormat="false" ht="15" hidden="false" customHeight="false" outlineLevel="0" collapsed="false">
      <c r="A2206" s="0" t="s">
        <v>37271</v>
      </c>
      <c r="B2206" s="0" t="s">
        <v>37272</v>
      </c>
      <c r="C2206" s="0" t="s">
        <v>37273</v>
      </c>
      <c r="D2206" s="0" t="s">
        <v>37273</v>
      </c>
      <c r="E2206" s="0" t="s">
        <v>37274</v>
      </c>
      <c r="F2206" s="0" t="s">
        <v>1987</v>
      </c>
      <c r="G2206" s="0" t="n">
        <v>3</v>
      </c>
      <c r="H2206" s="0" t="n">
        <v>1</v>
      </c>
      <c r="I2206" s="0" t="n">
        <v>0.01</v>
      </c>
      <c r="J2206" s="0" t="n">
        <v>1000</v>
      </c>
      <c r="K2206" s="0" t="n">
        <v>0</v>
      </c>
      <c r="L2206" s="0" t="n">
        <v>0</v>
      </c>
      <c r="M2206" s="0" t="n">
        <v>0</v>
      </c>
      <c r="N2206" s="0" t="n">
        <v>0</v>
      </c>
      <c r="O2206" s="0" t="n">
        <v>0</v>
      </c>
      <c r="P2206" s="0" t="n">
        <v>0</v>
      </c>
      <c r="Q2206" s="0" t="n">
        <v>0</v>
      </c>
      <c r="R2206" s="0" t="n">
        <v>0</v>
      </c>
      <c r="S2206" s="0" t="n">
        <v>0</v>
      </c>
      <c r="T2206" s="0" t="n">
        <v>0</v>
      </c>
      <c r="U2206" s="0" t="n">
        <v>0</v>
      </c>
      <c r="V2206" s="0" t="n">
        <v>0</v>
      </c>
      <c r="W2206" s="0" t="n">
        <v>0</v>
      </c>
      <c r="X2206" s="0" t="n">
        <v>0</v>
      </c>
      <c r="Y2206" s="0" t="n">
        <v>0</v>
      </c>
      <c r="Z2206" s="0" t="n">
        <v>0</v>
      </c>
      <c r="AA2206" s="0" t="n">
        <v>62170</v>
      </c>
      <c r="AB2206" s="0" t="n">
        <v>0</v>
      </c>
      <c r="AC2206" s="0" t="n">
        <v>0</v>
      </c>
      <c r="AD2206" s="0" t="s">
        <v>99</v>
      </c>
      <c r="AE2206" s="0" t="s">
        <v>99</v>
      </c>
      <c r="AF2206" s="0" t="s">
        <v>30149</v>
      </c>
      <c r="AH2206" s="0" t="n">
        <v>0</v>
      </c>
      <c r="AI2206" s="0" t="s">
        <v>2133</v>
      </c>
      <c r="AJ2206" s="0" t="s">
        <v>32112</v>
      </c>
      <c r="AK2206" s="0" t="s">
        <v>31143</v>
      </c>
      <c r="AL2206" s="0" t="s">
        <v>2112</v>
      </c>
    </row>
    <row r="2207" customFormat="false" ht="15" hidden="false" customHeight="false" outlineLevel="0" collapsed="false">
      <c r="A2207" s="0" t="s">
        <v>37275</v>
      </c>
      <c r="B2207" s="0" t="s">
        <v>37276</v>
      </c>
      <c r="C2207" s="0" t="s">
        <v>37277</v>
      </c>
      <c r="D2207" s="0" t="s">
        <v>37277</v>
      </c>
      <c r="E2207" s="0" t="s">
        <v>37278</v>
      </c>
      <c r="F2207" s="0" t="s">
        <v>1987</v>
      </c>
      <c r="G2207" s="0" t="n">
        <v>3</v>
      </c>
      <c r="H2207" s="0" t="n">
        <v>1</v>
      </c>
      <c r="I2207" s="0" t="n">
        <v>0.01</v>
      </c>
      <c r="J2207" s="0" t="n">
        <v>1000</v>
      </c>
      <c r="K2207" s="0" t="n">
        <v>0</v>
      </c>
      <c r="L2207" s="0" t="n">
        <v>0</v>
      </c>
      <c r="M2207" s="0" t="n">
        <v>0</v>
      </c>
      <c r="N2207" s="0" t="n">
        <v>0</v>
      </c>
      <c r="O2207" s="0" t="n">
        <v>0</v>
      </c>
      <c r="P2207" s="0" t="n">
        <v>0</v>
      </c>
      <c r="Q2207" s="0" t="n">
        <v>0</v>
      </c>
      <c r="R2207" s="0" t="n">
        <v>0</v>
      </c>
      <c r="S2207" s="0" t="n">
        <v>0</v>
      </c>
      <c r="T2207" s="0" t="n">
        <v>0</v>
      </c>
      <c r="U2207" s="0" t="n">
        <v>0</v>
      </c>
      <c r="V2207" s="0" t="n">
        <v>0</v>
      </c>
      <c r="W2207" s="0" t="n">
        <v>0</v>
      </c>
      <c r="X2207" s="0" t="n">
        <v>0</v>
      </c>
      <c r="Y2207" s="0" t="n">
        <v>0</v>
      </c>
      <c r="Z2207" s="0" t="n">
        <v>0</v>
      </c>
      <c r="AA2207" s="0" t="n">
        <v>139773</v>
      </c>
      <c r="AB2207" s="0" t="n">
        <v>0</v>
      </c>
      <c r="AC2207" s="0" t="n">
        <v>0</v>
      </c>
      <c r="AD2207" s="0" t="s">
        <v>99</v>
      </c>
      <c r="AE2207" s="0" t="s">
        <v>99</v>
      </c>
      <c r="AF2207" s="0" t="s">
        <v>30149</v>
      </c>
      <c r="AH2207" s="0" t="n">
        <v>0</v>
      </c>
      <c r="AI2207" s="0" t="s">
        <v>2133</v>
      </c>
      <c r="AJ2207" s="0" t="s">
        <v>32112</v>
      </c>
      <c r="AK2207" s="0" t="s">
        <v>31143</v>
      </c>
      <c r="AL2207" s="0" t="s">
        <v>2112</v>
      </c>
    </row>
    <row r="2208" customFormat="false" ht="15" hidden="false" customHeight="false" outlineLevel="0" collapsed="false">
      <c r="A2208" s="0" t="s">
        <v>37279</v>
      </c>
      <c r="B2208" s="0" t="s">
        <v>37280</v>
      </c>
      <c r="C2208" s="0" t="s">
        <v>37281</v>
      </c>
      <c r="D2208" s="0" t="s">
        <v>37281</v>
      </c>
      <c r="E2208" s="0" t="s">
        <v>37282</v>
      </c>
      <c r="F2208" s="0" t="s">
        <v>1987</v>
      </c>
      <c r="G2208" s="0" t="n">
        <v>3</v>
      </c>
      <c r="H2208" s="0" t="n">
        <v>1</v>
      </c>
      <c r="I2208" s="0" t="n">
        <v>0.01</v>
      </c>
      <c r="J2208" s="0" t="n">
        <v>1000</v>
      </c>
      <c r="K2208" s="0" t="n">
        <v>0</v>
      </c>
      <c r="L2208" s="0" t="n">
        <v>0</v>
      </c>
      <c r="M2208" s="0" t="n">
        <v>0</v>
      </c>
      <c r="N2208" s="0" t="n">
        <v>0</v>
      </c>
      <c r="O2208" s="0" t="n">
        <v>0</v>
      </c>
      <c r="P2208" s="0" t="n">
        <v>0</v>
      </c>
      <c r="Q2208" s="0" t="n">
        <v>0</v>
      </c>
      <c r="R2208" s="0" t="n">
        <v>0</v>
      </c>
      <c r="S2208" s="0" t="n">
        <v>0</v>
      </c>
      <c r="T2208" s="0" t="n">
        <v>0</v>
      </c>
      <c r="U2208" s="0" t="n">
        <v>0</v>
      </c>
      <c r="V2208" s="0" t="n">
        <v>0</v>
      </c>
      <c r="W2208" s="0" t="n">
        <v>0</v>
      </c>
      <c r="X2208" s="0" t="n">
        <v>0</v>
      </c>
      <c r="Y2208" s="0" t="n">
        <v>0</v>
      </c>
      <c r="Z2208" s="0" t="n">
        <v>0</v>
      </c>
      <c r="AA2208" s="0" t="n">
        <v>120580</v>
      </c>
      <c r="AB2208" s="0" t="n">
        <v>0</v>
      </c>
      <c r="AC2208" s="0" t="n">
        <v>0</v>
      </c>
      <c r="AD2208" s="0" t="s">
        <v>99</v>
      </c>
      <c r="AE2208" s="0" t="s">
        <v>99</v>
      </c>
      <c r="AF2208" s="0" t="s">
        <v>30149</v>
      </c>
      <c r="AH2208" s="0" t="n">
        <v>0</v>
      </c>
      <c r="AI2208" s="0" t="s">
        <v>2133</v>
      </c>
      <c r="AJ2208" s="0" t="s">
        <v>32112</v>
      </c>
      <c r="AK2208" s="0" t="s">
        <v>31143</v>
      </c>
      <c r="AL2208" s="0" t="s">
        <v>2112</v>
      </c>
    </row>
    <row r="2209" customFormat="false" ht="15" hidden="false" customHeight="false" outlineLevel="0" collapsed="false">
      <c r="A2209" s="0" t="s">
        <v>37283</v>
      </c>
      <c r="B2209" s="0" t="s">
        <v>37284</v>
      </c>
      <c r="C2209" s="0" t="s">
        <v>37285</v>
      </c>
      <c r="D2209" s="0" t="s">
        <v>37285</v>
      </c>
      <c r="E2209" s="0" t="s">
        <v>37286</v>
      </c>
      <c r="F2209" s="0" t="s">
        <v>1987</v>
      </c>
      <c r="G2209" s="0" t="n">
        <v>3</v>
      </c>
      <c r="H2209" s="0" t="n">
        <v>1</v>
      </c>
      <c r="I2209" s="0" t="n">
        <v>0.01</v>
      </c>
      <c r="J2209" s="0" t="n">
        <v>1000</v>
      </c>
      <c r="K2209" s="0" t="n">
        <v>0</v>
      </c>
      <c r="L2209" s="0" t="n">
        <v>0</v>
      </c>
      <c r="M2209" s="0" t="n">
        <v>0</v>
      </c>
      <c r="N2209" s="0" t="n">
        <v>0</v>
      </c>
      <c r="O2209" s="0" t="n">
        <v>0</v>
      </c>
      <c r="P2209" s="0" t="n">
        <v>0</v>
      </c>
      <c r="Q2209" s="0" t="n">
        <v>0</v>
      </c>
      <c r="R2209" s="0" t="n">
        <v>0</v>
      </c>
      <c r="S2209" s="0" t="n">
        <v>0</v>
      </c>
      <c r="T2209" s="0" t="n">
        <v>0</v>
      </c>
      <c r="U2209" s="0" t="n">
        <v>0</v>
      </c>
      <c r="V2209" s="0" t="n">
        <v>0</v>
      </c>
      <c r="W2209" s="0" t="n">
        <v>0</v>
      </c>
      <c r="X2209" s="0" t="n">
        <v>0</v>
      </c>
      <c r="Y2209" s="0" t="n">
        <v>0</v>
      </c>
      <c r="Z2209" s="0" t="n">
        <v>0</v>
      </c>
      <c r="AA2209" s="0" t="n">
        <v>67574</v>
      </c>
      <c r="AB2209" s="0" t="n">
        <v>0</v>
      </c>
      <c r="AC2209" s="0" t="n">
        <v>0</v>
      </c>
      <c r="AD2209" s="0" t="s">
        <v>99</v>
      </c>
      <c r="AE2209" s="0" t="s">
        <v>99</v>
      </c>
      <c r="AF2209" s="0" t="s">
        <v>30149</v>
      </c>
      <c r="AH2209" s="0" t="n">
        <v>0</v>
      </c>
      <c r="AI2209" s="0" t="s">
        <v>2133</v>
      </c>
      <c r="AJ2209" s="0" t="s">
        <v>32112</v>
      </c>
      <c r="AK2209" s="0" t="s">
        <v>31143</v>
      </c>
      <c r="AL2209" s="0" t="s">
        <v>2112</v>
      </c>
    </row>
    <row r="2210" customFormat="false" ht="15" hidden="false" customHeight="false" outlineLevel="0" collapsed="false">
      <c r="A2210" s="0" t="s">
        <v>37287</v>
      </c>
      <c r="B2210" s="0" t="s">
        <v>37288</v>
      </c>
      <c r="C2210" s="0" t="s">
        <v>37289</v>
      </c>
      <c r="D2210" s="0" t="s">
        <v>37289</v>
      </c>
      <c r="E2210" s="0" t="s">
        <v>37290</v>
      </c>
      <c r="F2210" s="0" t="s">
        <v>1987</v>
      </c>
      <c r="G2210" s="0" t="n">
        <v>3</v>
      </c>
      <c r="H2210" s="0" t="n">
        <v>1</v>
      </c>
      <c r="I2210" s="0" t="n">
        <v>0.01</v>
      </c>
      <c r="J2210" s="0" t="n">
        <v>1000</v>
      </c>
      <c r="K2210" s="0" t="n">
        <v>0</v>
      </c>
      <c r="L2210" s="0" t="n">
        <v>0</v>
      </c>
      <c r="M2210" s="0" t="n">
        <v>0</v>
      </c>
      <c r="N2210" s="0" t="n">
        <v>0</v>
      </c>
      <c r="O2210" s="0" t="n">
        <v>0</v>
      </c>
      <c r="P2210" s="0" t="n">
        <v>0</v>
      </c>
      <c r="Q2210" s="0" t="n">
        <v>0</v>
      </c>
      <c r="R2210" s="0" t="n">
        <v>0</v>
      </c>
      <c r="S2210" s="0" t="n">
        <v>0</v>
      </c>
      <c r="T2210" s="0" t="n">
        <v>0</v>
      </c>
      <c r="U2210" s="0" t="n">
        <v>0</v>
      </c>
      <c r="V2210" s="0" t="n">
        <v>0</v>
      </c>
      <c r="W2210" s="0" t="n">
        <v>0</v>
      </c>
      <c r="X2210" s="0" t="n">
        <v>0</v>
      </c>
      <c r="Y2210" s="0" t="n">
        <v>0</v>
      </c>
      <c r="Z2210" s="0" t="n">
        <v>0</v>
      </c>
      <c r="AA2210" s="0" t="n">
        <v>86526</v>
      </c>
      <c r="AB2210" s="0" t="n">
        <v>0</v>
      </c>
      <c r="AC2210" s="0" t="n">
        <v>0</v>
      </c>
      <c r="AD2210" s="0" t="s">
        <v>99</v>
      </c>
      <c r="AE2210" s="0" t="s">
        <v>99</v>
      </c>
      <c r="AF2210" s="0" t="s">
        <v>30149</v>
      </c>
      <c r="AH2210" s="0" t="n">
        <v>0</v>
      </c>
      <c r="AI2210" s="0" t="s">
        <v>2133</v>
      </c>
      <c r="AJ2210" s="0" t="s">
        <v>32112</v>
      </c>
      <c r="AK2210" s="0" t="s">
        <v>31143</v>
      </c>
      <c r="AL2210" s="0" t="s">
        <v>2112</v>
      </c>
    </row>
    <row r="2211" customFormat="false" ht="15" hidden="false" customHeight="false" outlineLevel="0" collapsed="false">
      <c r="A2211" s="0" t="s">
        <v>37291</v>
      </c>
      <c r="B2211" s="0" t="s">
        <v>37292</v>
      </c>
      <c r="C2211" s="0" t="s">
        <v>37293</v>
      </c>
      <c r="D2211" s="0" t="s">
        <v>37293</v>
      </c>
      <c r="E2211" s="0" t="s">
        <v>37294</v>
      </c>
      <c r="F2211" s="0" t="s">
        <v>1987</v>
      </c>
      <c r="G2211" s="0" t="n">
        <v>3</v>
      </c>
      <c r="H2211" s="0" t="n">
        <v>1</v>
      </c>
      <c r="I2211" s="0" t="n">
        <v>0.01</v>
      </c>
      <c r="J2211" s="0" t="n">
        <v>100000</v>
      </c>
      <c r="K2211" s="0" t="n">
        <v>0</v>
      </c>
      <c r="L2211" s="0" t="n">
        <v>0</v>
      </c>
      <c r="M2211" s="0" t="n">
        <v>0</v>
      </c>
      <c r="N2211" s="0" t="n">
        <v>0</v>
      </c>
      <c r="O2211" s="0" t="n">
        <v>0</v>
      </c>
      <c r="P2211" s="0" t="n">
        <v>0</v>
      </c>
      <c r="Q2211" s="0" t="n">
        <v>0</v>
      </c>
      <c r="R2211" s="0" t="n">
        <v>0</v>
      </c>
      <c r="S2211" s="0" t="n">
        <v>0</v>
      </c>
      <c r="T2211" s="0" t="n">
        <v>0</v>
      </c>
      <c r="U2211" s="0" t="n">
        <v>0</v>
      </c>
      <c r="V2211" s="0" t="n">
        <v>0</v>
      </c>
      <c r="W2211" s="0" t="n">
        <v>0</v>
      </c>
      <c r="X2211" s="0" t="n">
        <v>0</v>
      </c>
      <c r="Y2211" s="0" t="n">
        <v>0</v>
      </c>
      <c r="Z2211" s="0" t="n">
        <v>0</v>
      </c>
      <c r="AA2211" s="0" t="n">
        <v>15400</v>
      </c>
      <c r="AB2211" s="0" t="n">
        <v>0</v>
      </c>
      <c r="AC2211" s="0" t="n">
        <v>0</v>
      </c>
      <c r="AD2211" s="0" t="s">
        <v>99</v>
      </c>
      <c r="AE2211" s="0" t="s">
        <v>99</v>
      </c>
      <c r="AF2211" s="0" t="s">
        <v>30149</v>
      </c>
      <c r="AH2211" s="0" t="n">
        <v>0</v>
      </c>
      <c r="AI2211" s="0" t="s">
        <v>2133</v>
      </c>
      <c r="AJ2211" s="0" t="s">
        <v>32112</v>
      </c>
      <c r="AK2211" s="0" t="s">
        <v>31143</v>
      </c>
      <c r="AL2211" s="0" t="s">
        <v>2112</v>
      </c>
    </row>
    <row r="2212" customFormat="false" ht="15" hidden="false" customHeight="false" outlineLevel="0" collapsed="false">
      <c r="A2212" s="0" t="s">
        <v>37295</v>
      </c>
      <c r="B2212" s="0" t="s">
        <v>37296</v>
      </c>
      <c r="C2212" s="0" t="s">
        <v>37297</v>
      </c>
      <c r="D2212" s="0" t="s">
        <v>37297</v>
      </c>
      <c r="E2212" s="0" t="s">
        <v>37298</v>
      </c>
      <c r="F2212" s="0" t="s">
        <v>1987</v>
      </c>
      <c r="G2212" s="0" t="n">
        <v>3</v>
      </c>
      <c r="H2212" s="0" t="n">
        <v>1</v>
      </c>
      <c r="I2212" s="0" t="n">
        <v>0.01</v>
      </c>
      <c r="J2212" s="0" t="n">
        <v>617.25</v>
      </c>
      <c r="K2212" s="0" t="n">
        <v>0</v>
      </c>
      <c r="L2212" s="0" t="n">
        <v>0</v>
      </c>
      <c r="M2212" s="0" t="n">
        <v>0</v>
      </c>
      <c r="N2212" s="0" t="n">
        <v>0</v>
      </c>
      <c r="O2212" s="0" t="n">
        <v>0</v>
      </c>
      <c r="P2212" s="0" t="n">
        <v>0</v>
      </c>
      <c r="Q2212" s="0" t="n">
        <v>0</v>
      </c>
      <c r="R2212" s="0" t="n">
        <v>0</v>
      </c>
      <c r="S2212" s="0" t="n">
        <v>0</v>
      </c>
      <c r="T2212" s="0" t="n">
        <v>0</v>
      </c>
      <c r="U2212" s="0" t="n">
        <v>0</v>
      </c>
      <c r="V2212" s="0" t="n">
        <v>0</v>
      </c>
      <c r="W2212" s="0" t="n">
        <v>0</v>
      </c>
      <c r="X2212" s="0" t="n">
        <v>0</v>
      </c>
      <c r="Y2212" s="0" t="n">
        <v>0</v>
      </c>
      <c r="Z2212" s="0" t="n">
        <v>0</v>
      </c>
      <c r="AA2212" s="0" t="n">
        <v>520000</v>
      </c>
      <c r="AB2212" s="0" t="n">
        <v>0</v>
      </c>
      <c r="AC2212" s="0" t="n">
        <v>0</v>
      </c>
      <c r="AD2212" s="0" t="s">
        <v>99</v>
      </c>
      <c r="AE2212" s="0" t="s">
        <v>99</v>
      </c>
      <c r="AF2212" s="0" t="s">
        <v>30149</v>
      </c>
      <c r="AH2212" s="0" t="n">
        <v>0</v>
      </c>
      <c r="AI2212" s="0" t="s">
        <v>2133</v>
      </c>
      <c r="AJ2212" s="0" t="s">
        <v>32112</v>
      </c>
      <c r="AK2212" s="0" t="s">
        <v>31143</v>
      </c>
      <c r="AL2212" s="0" t="s">
        <v>2112</v>
      </c>
    </row>
    <row r="2213" customFormat="false" ht="15" hidden="false" customHeight="false" outlineLevel="0" collapsed="false">
      <c r="A2213" s="0" t="s">
        <v>37299</v>
      </c>
      <c r="B2213" s="0" t="s">
        <v>37300</v>
      </c>
      <c r="C2213" s="0" t="s">
        <v>37301</v>
      </c>
      <c r="D2213" s="0" t="s">
        <v>37301</v>
      </c>
      <c r="E2213" s="0" t="s">
        <v>37302</v>
      </c>
      <c r="F2213" s="0" t="s">
        <v>1987</v>
      </c>
      <c r="G2213" s="0" t="n">
        <v>3</v>
      </c>
      <c r="H2213" s="0" t="n">
        <v>1</v>
      </c>
      <c r="I2213" s="0" t="n">
        <v>0.01</v>
      </c>
      <c r="J2213" s="0" t="n">
        <v>1000</v>
      </c>
      <c r="K2213" s="0" t="n">
        <v>0</v>
      </c>
      <c r="L2213" s="0" t="n">
        <v>0</v>
      </c>
      <c r="M2213" s="0" t="n">
        <v>137.38</v>
      </c>
      <c r="N2213" s="0" t="n">
        <v>100.56</v>
      </c>
      <c r="O2213" s="0" t="n">
        <v>137.38</v>
      </c>
      <c r="P2213" s="0" t="n">
        <v>0</v>
      </c>
      <c r="Q2213" s="0" t="n">
        <v>0</v>
      </c>
      <c r="R2213" s="0" t="n">
        <v>0</v>
      </c>
      <c r="S2213" s="0" t="n">
        <v>0</v>
      </c>
      <c r="T2213" s="0" t="n">
        <v>0</v>
      </c>
      <c r="U2213" s="0" t="n">
        <v>0</v>
      </c>
      <c r="V2213" s="0" t="n">
        <v>0</v>
      </c>
      <c r="W2213" s="0" t="n">
        <v>0</v>
      </c>
      <c r="X2213" s="0" t="n">
        <v>82.01</v>
      </c>
      <c r="Y2213" s="0" t="n">
        <v>98</v>
      </c>
      <c r="Z2213" s="0" t="n">
        <v>0</v>
      </c>
      <c r="AA2213" s="0" t="n">
        <v>1000000</v>
      </c>
      <c r="AB2213" s="0" t="n">
        <v>0</v>
      </c>
      <c r="AC2213" s="0" t="n">
        <v>0</v>
      </c>
      <c r="AD2213" s="0" t="s">
        <v>99</v>
      </c>
      <c r="AE2213" s="0" t="s">
        <v>99</v>
      </c>
      <c r="AF2213" s="0" t="s">
        <v>30149</v>
      </c>
      <c r="AH2213" s="0" t="n">
        <v>0</v>
      </c>
      <c r="AI2213" s="0" t="s">
        <v>2133</v>
      </c>
      <c r="AJ2213" s="0" t="s">
        <v>32112</v>
      </c>
      <c r="AK2213" s="0" t="s">
        <v>31143</v>
      </c>
      <c r="AL2213" s="0" t="s">
        <v>2112</v>
      </c>
    </row>
    <row r="2214" customFormat="false" ht="15" hidden="false" customHeight="false" outlineLevel="0" collapsed="false">
      <c r="A2214" s="0" t="s">
        <v>37303</v>
      </c>
      <c r="B2214" s="0" t="s">
        <v>37304</v>
      </c>
      <c r="C2214" s="0" t="s">
        <v>37305</v>
      </c>
      <c r="D2214" s="0" t="s">
        <v>37305</v>
      </c>
      <c r="E2214" s="0" t="s">
        <v>37306</v>
      </c>
      <c r="F2214" s="0" t="s">
        <v>1987</v>
      </c>
      <c r="G2214" s="0" t="n">
        <v>3</v>
      </c>
      <c r="H2214" s="0" t="n">
        <v>1</v>
      </c>
      <c r="I2214" s="0" t="n">
        <v>0.01</v>
      </c>
      <c r="J2214" s="0" t="n">
        <v>296.63</v>
      </c>
      <c r="K2214" s="0" t="n">
        <v>0</v>
      </c>
      <c r="L2214" s="0" t="n">
        <v>0</v>
      </c>
      <c r="M2214" s="0" t="n">
        <v>0</v>
      </c>
      <c r="N2214" s="0" t="n">
        <v>0</v>
      </c>
      <c r="O2214" s="0" t="n">
        <v>0</v>
      </c>
      <c r="P2214" s="0" t="n">
        <v>0</v>
      </c>
      <c r="Q2214" s="0" t="n">
        <v>0</v>
      </c>
      <c r="R2214" s="0" t="n">
        <v>0</v>
      </c>
      <c r="S2214" s="0" t="n">
        <v>0</v>
      </c>
      <c r="T2214" s="0" t="n">
        <v>0</v>
      </c>
      <c r="U2214" s="0" t="n">
        <v>0</v>
      </c>
      <c r="V2214" s="0" t="n">
        <v>0</v>
      </c>
      <c r="W2214" s="0" t="n">
        <v>0</v>
      </c>
      <c r="X2214" s="0" t="n">
        <v>0</v>
      </c>
      <c r="Y2214" s="0" t="n">
        <v>0</v>
      </c>
      <c r="Z2214" s="0" t="n">
        <v>0</v>
      </c>
      <c r="AA2214" s="0" t="n">
        <v>440000</v>
      </c>
      <c r="AB2214" s="0" t="n">
        <v>0</v>
      </c>
      <c r="AC2214" s="0" t="n">
        <v>0</v>
      </c>
      <c r="AD2214" s="0" t="s">
        <v>99</v>
      </c>
      <c r="AE2214" s="0" t="s">
        <v>99</v>
      </c>
      <c r="AF2214" s="0" t="s">
        <v>30149</v>
      </c>
      <c r="AH2214" s="0" t="n">
        <v>0</v>
      </c>
      <c r="AI2214" s="0" t="s">
        <v>2133</v>
      </c>
      <c r="AJ2214" s="0" t="s">
        <v>32112</v>
      </c>
      <c r="AK2214" s="0" t="s">
        <v>31143</v>
      </c>
      <c r="AL2214" s="0" t="s">
        <v>2112</v>
      </c>
    </row>
    <row r="2215" customFormat="false" ht="15" hidden="false" customHeight="false" outlineLevel="0" collapsed="false">
      <c r="A2215" s="0" t="s">
        <v>37307</v>
      </c>
      <c r="B2215" s="0" t="s">
        <v>37308</v>
      </c>
      <c r="C2215" s="0" t="s">
        <v>37309</v>
      </c>
      <c r="D2215" s="0" t="s">
        <v>37309</v>
      </c>
      <c r="E2215" s="0" t="s">
        <v>37310</v>
      </c>
      <c r="F2215" s="0" t="s">
        <v>1987</v>
      </c>
      <c r="G2215" s="0" t="n">
        <v>3</v>
      </c>
      <c r="H2215" s="0" t="n">
        <v>1</v>
      </c>
      <c r="I2215" s="0" t="n">
        <v>0.01</v>
      </c>
      <c r="J2215" s="0" t="n">
        <v>612.78</v>
      </c>
      <c r="K2215" s="0" t="n">
        <v>0</v>
      </c>
      <c r="L2215" s="0" t="n">
        <v>0</v>
      </c>
      <c r="M2215" s="0" t="n">
        <v>0</v>
      </c>
      <c r="N2215" s="0" t="n">
        <v>0</v>
      </c>
      <c r="O2215" s="0" t="n">
        <v>0</v>
      </c>
      <c r="P2215" s="0" t="n">
        <v>0</v>
      </c>
      <c r="Q2215" s="0" t="n">
        <v>0</v>
      </c>
      <c r="R2215" s="0" t="n">
        <v>0</v>
      </c>
      <c r="S2215" s="0" t="n">
        <v>0</v>
      </c>
      <c r="T2215" s="0" t="n">
        <v>0</v>
      </c>
      <c r="U2215" s="0" t="n">
        <v>0</v>
      </c>
      <c r="V2215" s="0" t="n">
        <v>0</v>
      </c>
      <c r="W2215" s="0" t="n">
        <v>0</v>
      </c>
      <c r="X2215" s="0" t="n">
        <v>0</v>
      </c>
      <c r="Y2215" s="0" t="n">
        <v>0</v>
      </c>
      <c r="Z2215" s="0" t="n">
        <v>0</v>
      </c>
      <c r="AA2215" s="0" t="n">
        <v>208400000</v>
      </c>
      <c r="AB2215" s="0" t="n">
        <v>0</v>
      </c>
      <c r="AC2215" s="0" t="n">
        <v>0</v>
      </c>
      <c r="AD2215" s="0" t="s">
        <v>99</v>
      </c>
      <c r="AE2215" s="0" t="s">
        <v>99</v>
      </c>
      <c r="AF2215" s="0" t="s">
        <v>30149</v>
      </c>
      <c r="AH2215" s="0" t="n">
        <v>0</v>
      </c>
      <c r="AI2215" s="0" t="s">
        <v>2133</v>
      </c>
      <c r="AJ2215" s="0" t="s">
        <v>32112</v>
      </c>
      <c r="AK2215" s="0" t="s">
        <v>31143</v>
      </c>
      <c r="AL2215" s="0" t="s">
        <v>2112</v>
      </c>
    </row>
    <row r="2216" customFormat="false" ht="15" hidden="false" customHeight="false" outlineLevel="0" collapsed="false">
      <c r="A2216" s="0" t="s">
        <v>37311</v>
      </c>
      <c r="B2216" s="0" t="s">
        <v>37312</v>
      </c>
      <c r="C2216" s="0" t="s">
        <v>37313</v>
      </c>
      <c r="D2216" s="0" t="s">
        <v>37313</v>
      </c>
      <c r="E2216" s="0" t="s">
        <v>37314</v>
      </c>
      <c r="F2216" s="0" t="s">
        <v>1987</v>
      </c>
      <c r="G2216" s="0" t="n">
        <v>3</v>
      </c>
      <c r="H2216" s="0" t="n">
        <v>1</v>
      </c>
      <c r="I2216" s="0" t="n">
        <v>0.01</v>
      </c>
      <c r="J2216" s="0" t="n">
        <v>924</v>
      </c>
      <c r="K2216" s="0" t="n">
        <v>-1.63</v>
      </c>
      <c r="L2216" s="0" t="n">
        <v>84.35</v>
      </c>
      <c r="M2216" s="0" t="n">
        <v>85.75</v>
      </c>
      <c r="N2216" s="0" t="n">
        <v>85.48</v>
      </c>
      <c r="O2216" s="0" t="n">
        <v>84.75</v>
      </c>
      <c r="P2216" s="0" t="n">
        <v>0</v>
      </c>
      <c r="Q2216" s="0" t="n">
        <v>0</v>
      </c>
      <c r="R2216" s="0" t="n">
        <v>0</v>
      </c>
      <c r="S2216" s="0" t="n">
        <v>85.32</v>
      </c>
      <c r="T2216" s="0" t="n">
        <v>85.31</v>
      </c>
      <c r="U2216" s="0" t="n">
        <v>84.31</v>
      </c>
      <c r="V2216" s="0" t="n">
        <v>85.87</v>
      </c>
      <c r="W2216" s="0" t="n">
        <v>867228</v>
      </c>
      <c r="X2216" s="0" t="n">
        <v>84.35</v>
      </c>
      <c r="Y2216" s="0" t="n">
        <v>85.16</v>
      </c>
      <c r="Z2216" s="0" t="n">
        <v>29</v>
      </c>
      <c r="AA2216" s="0" t="n">
        <v>207128</v>
      </c>
      <c r="AB2216" s="0" t="n">
        <v>14808.49</v>
      </c>
      <c r="AC2216" s="0" t="n">
        <v>0</v>
      </c>
      <c r="AD2216" s="0" t="s">
        <v>99</v>
      </c>
      <c r="AE2216" s="0" t="s">
        <v>99</v>
      </c>
      <c r="AH2216" s="0" t="n">
        <v>-100</v>
      </c>
      <c r="AI2216" s="0" t="s">
        <v>2133</v>
      </c>
      <c r="AJ2216" s="0" t="s">
        <v>32112</v>
      </c>
      <c r="AK2216" s="0" t="s">
        <v>31143</v>
      </c>
      <c r="AL2216" s="0" t="s">
        <v>2112</v>
      </c>
    </row>
    <row r="2217" customFormat="false" ht="15" hidden="false" customHeight="false" outlineLevel="0" collapsed="false">
      <c r="A2217" s="0" t="s">
        <v>37315</v>
      </c>
      <c r="B2217" s="0" t="s">
        <v>37316</v>
      </c>
      <c r="C2217" s="0" t="s">
        <v>37317</v>
      </c>
      <c r="D2217" s="0" t="s">
        <v>37317</v>
      </c>
      <c r="E2217" s="0" t="s">
        <v>37318</v>
      </c>
      <c r="F2217" s="0" t="s">
        <v>1987</v>
      </c>
      <c r="G2217" s="0" t="n">
        <v>3</v>
      </c>
      <c r="H2217" s="0" t="n">
        <v>1</v>
      </c>
      <c r="I2217" s="0" t="n">
        <v>0.01</v>
      </c>
      <c r="J2217" s="0" t="n">
        <v>668.51</v>
      </c>
      <c r="K2217" s="0" t="n">
        <v>0</v>
      </c>
      <c r="L2217" s="0" t="n">
        <v>0</v>
      </c>
      <c r="M2217" s="0" t="n">
        <v>0</v>
      </c>
      <c r="N2217" s="0" t="n">
        <v>0</v>
      </c>
      <c r="O2217" s="0" t="n">
        <v>0</v>
      </c>
      <c r="P2217" s="0" t="n">
        <v>0</v>
      </c>
      <c r="Q2217" s="0" t="n">
        <v>0</v>
      </c>
      <c r="R2217" s="0" t="n">
        <v>0</v>
      </c>
      <c r="S2217" s="0" t="n">
        <v>0</v>
      </c>
      <c r="T2217" s="0" t="n">
        <v>0</v>
      </c>
      <c r="U2217" s="0" t="n">
        <v>0</v>
      </c>
      <c r="V2217" s="0" t="n">
        <v>0</v>
      </c>
      <c r="W2217" s="0" t="n">
        <v>0</v>
      </c>
      <c r="X2217" s="0" t="n">
        <v>0</v>
      </c>
      <c r="Y2217" s="0" t="n">
        <v>0</v>
      </c>
      <c r="Z2217" s="0" t="n">
        <v>0</v>
      </c>
      <c r="AA2217" s="0" t="n">
        <v>90000</v>
      </c>
      <c r="AB2217" s="0" t="n">
        <v>0</v>
      </c>
      <c r="AC2217" s="0" t="n">
        <v>0</v>
      </c>
      <c r="AD2217" s="0" t="s">
        <v>99</v>
      </c>
      <c r="AE2217" s="0" t="s">
        <v>99</v>
      </c>
      <c r="AF2217" s="0" t="s">
        <v>30149</v>
      </c>
      <c r="AH2217" s="0" t="n">
        <v>0</v>
      </c>
      <c r="AI2217" s="0" t="s">
        <v>2133</v>
      </c>
      <c r="AJ2217" s="0" t="s">
        <v>32112</v>
      </c>
      <c r="AK2217" s="0" t="s">
        <v>31143</v>
      </c>
      <c r="AL2217" s="0" t="s">
        <v>2112</v>
      </c>
    </row>
    <row r="2218" customFormat="false" ht="15" hidden="false" customHeight="false" outlineLevel="0" collapsed="false">
      <c r="A2218" s="0" t="s">
        <v>37319</v>
      </c>
      <c r="B2218" s="0" t="s">
        <v>37320</v>
      </c>
      <c r="C2218" s="0" t="s">
        <v>19478</v>
      </c>
      <c r="D2218" s="0" t="s">
        <v>19478</v>
      </c>
      <c r="E2218" s="0" t="s">
        <v>37321</v>
      </c>
      <c r="F2218" s="0" t="s">
        <v>498</v>
      </c>
      <c r="G2218" s="0" t="n">
        <v>3</v>
      </c>
      <c r="H2218" s="0" t="n">
        <v>1</v>
      </c>
      <c r="I2218" s="0" t="n">
        <v>0.01</v>
      </c>
      <c r="J2218" s="0" t="n">
        <v>1000</v>
      </c>
      <c r="K2218" s="0" t="n">
        <v>0.06</v>
      </c>
      <c r="L2218" s="0" t="n">
        <v>64.22</v>
      </c>
      <c r="M2218" s="0" t="n">
        <v>64.18</v>
      </c>
      <c r="N2218" s="0" t="n">
        <v>64.83</v>
      </c>
      <c r="O2218" s="0" t="n">
        <v>64.22</v>
      </c>
      <c r="P2218" s="0" t="n">
        <v>0</v>
      </c>
      <c r="Q2218" s="0" t="n">
        <v>0</v>
      </c>
      <c r="R2218" s="0" t="n">
        <v>0</v>
      </c>
      <c r="S2218" s="0" t="n">
        <v>64.11</v>
      </c>
      <c r="T2218" s="0" t="n">
        <v>63.54</v>
      </c>
      <c r="U2218" s="0" t="n">
        <v>63.5</v>
      </c>
      <c r="V2218" s="0" t="n">
        <v>64.56</v>
      </c>
      <c r="W2218" s="0" t="n">
        <v>126937</v>
      </c>
      <c r="X2218" s="0" t="n">
        <v>63.3</v>
      </c>
      <c r="Y2218" s="0" t="n">
        <v>64.16</v>
      </c>
      <c r="Z2218" s="0" t="n">
        <v>38</v>
      </c>
      <c r="AA2218" s="0" t="n">
        <v>500000</v>
      </c>
      <c r="AB2218" s="0" t="n">
        <v>1284.4</v>
      </c>
      <c r="AC2218" s="0" t="n">
        <v>0</v>
      </c>
      <c r="AD2218" s="0" t="s">
        <v>99</v>
      </c>
      <c r="AE2218" s="0" t="s">
        <v>99</v>
      </c>
      <c r="AH2218" s="0" t="n">
        <v>6</v>
      </c>
      <c r="AI2218" s="0" t="s">
        <v>2133</v>
      </c>
      <c r="AJ2218" s="0" t="s">
        <v>32112</v>
      </c>
      <c r="AK2218" s="0" t="s">
        <v>31135</v>
      </c>
      <c r="AL2218" s="0" t="s">
        <v>2112</v>
      </c>
    </row>
    <row r="2219" customFormat="false" ht="15" hidden="false" customHeight="false" outlineLevel="0" collapsed="false">
      <c r="A2219" s="0" t="s">
        <v>37322</v>
      </c>
      <c r="B2219" s="0" t="s">
        <v>37323</v>
      </c>
      <c r="C2219" s="0" t="s">
        <v>23627</v>
      </c>
      <c r="D2219" s="0" t="s">
        <v>23627</v>
      </c>
      <c r="E2219" s="0" t="s">
        <v>37324</v>
      </c>
      <c r="F2219" s="0" t="s">
        <v>498</v>
      </c>
      <c r="G2219" s="0" t="n">
        <v>3</v>
      </c>
      <c r="H2219" s="0" t="n">
        <v>1</v>
      </c>
      <c r="I2219" s="0" t="n">
        <v>0.01</v>
      </c>
      <c r="J2219" s="0" t="n">
        <v>1000</v>
      </c>
      <c r="K2219" s="0" t="n">
        <v>-0.52</v>
      </c>
      <c r="L2219" s="0" t="n">
        <v>96.75</v>
      </c>
      <c r="M2219" s="0" t="n">
        <v>97.28</v>
      </c>
      <c r="N2219" s="0" t="n">
        <v>97.22</v>
      </c>
      <c r="O2219" s="0" t="n">
        <v>96.75</v>
      </c>
      <c r="P2219" s="0" t="n">
        <v>0</v>
      </c>
      <c r="Q2219" s="0" t="n">
        <v>0</v>
      </c>
      <c r="R2219" s="0" t="n">
        <v>0</v>
      </c>
      <c r="S2219" s="0" t="n">
        <v>96.91</v>
      </c>
      <c r="T2219" s="0" t="n">
        <v>97.26</v>
      </c>
      <c r="U2219" s="0" t="n">
        <v>96.31</v>
      </c>
      <c r="V2219" s="0" t="n">
        <v>97.35</v>
      </c>
      <c r="W2219" s="0" t="n">
        <v>311095</v>
      </c>
      <c r="X2219" s="0" t="n">
        <v>96.41</v>
      </c>
      <c r="Y2219" s="0" t="n">
        <v>96.75</v>
      </c>
      <c r="Z2219" s="0" t="n">
        <v>67</v>
      </c>
      <c r="AA2219" s="0" t="n">
        <v>250000</v>
      </c>
      <c r="AB2219" s="0" t="n">
        <v>3870</v>
      </c>
      <c r="AC2219" s="0" t="n">
        <v>0</v>
      </c>
      <c r="AD2219" s="0" t="s">
        <v>99</v>
      </c>
      <c r="AE2219" s="0" t="s">
        <v>99</v>
      </c>
      <c r="AH2219" s="0" t="n">
        <v>6</v>
      </c>
      <c r="AI2219" s="0" t="s">
        <v>2133</v>
      </c>
      <c r="AJ2219" s="0" t="s">
        <v>32112</v>
      </c>
      <c r="AK2219" s="0" t="s">
        <v>31135</v>
      </c>
      <c r="AL2219" s="0" t="s">
        <v>2112</v>
      </c>
    </row>
    <row r="2220" customFormat="false" ht="15" hidden="false" customHeight="false" outlineLevel="0" collapsed="false">
      <c r="A2220" s="0" t="s">
        <v>37325</v>
      </c>
      <c r="B2220" s="0" t="s">
        <v>37326</v>
      </c>
      <c r="C2220" s="0" t="s">
        <v>37327</v>
      </c>
      <c r="D2220" s="0" t="s">
        <v>37327</v>
      </c>
      <c r="E2220" s="0" t="s">
        <v>37328</v>
      </c>
      <c r="F2220" s="0" t="s">
        <v>1988</v>
      </c>
      <c r="G2220" s="0" t="n">
        <v>1</v>
      </c>
      <c r="H2220" s="0" t="n">
        <v>1</v>
      </c>
      <c r="I2220" s="0" t="n">
        <v>0.01</v>
      </c>
      <c r="J2220" s="0" t="n">
        <v>350</v>
      </c>
      <c r="K2220" s="0" t="n">
        <v>3.34</v>
      </c>
      <c r="L2220" s="0" t="n">
        <v>91.95</v>
      </c>
      <c r="M2220" s="0" t="n">
        <v>88.97</v>
      </c>
      <c r="N2220" s="0" t="n">
        <v>89.4</v>
      </c>
      <c r="O2220" s="0" t="n">
        <v>90.13</v>
      </c>
      <c r="P2220" s="0" t="n">
        <v>0</v>
      </c>
      <c r="Q2220" s="0" t="n">
        <v>0</v>
      </c>
      <c r="R2220" s="0" t="n">
        <v>0</v>
      </c>
      <c r="S2220" s="0" t="n">
        <v>89.69</v>
      </c>
      <c r="T2220" s="0" t="n">
        <v>88.95</v>
      </c>
      <c r="U2220" s="0" t="n">
        <v>88.89</v>
      </c>
      <c r="V2220" s="0" t="n">
        <v>91.95</v>
      </c>
      <c r="W2220" s="0" t="n">
        <v>27626</v>
      </c>
      <c r="X2220" s="0" t="n">
        <v>89.93</v>
      </c>
      <c r="Y2220" s="0" t="n">
        <v>91.05</v>
      </c>
      <c r="Z2220" s="0" t="n">
        <v>33</v>
      </c>
      <c r="AA2220" s="0" t="n">
        <v>8000000</v>
      </c>
      <c r="AB2220" s="0" t="n">
        <v>321.83</v>
      </c>
      <c r="AC2220" s="0" t="n">
        <v>0</v>
      </c>
      <c r="AD2220" s="0" t="s">
        <v>99</v>
      </c>
      <c r="AE2220" s="0" t="s">
        <v>99</v>
      </c>
      <c r="AH2220" s="0" t="n">
        <v>-100</v>
      </c>
      <c r="AI2220" s="0" t="s">
        <v>2133</v>
      </c>
      <c r="AJ2220" s="0" t="s">
        <v>32112</v>
      </c>
      <c r="AK2220" s="0" t="s">
        <v>32292</v>
      </c>
      <c r="AL2220" s="0" t="s">
        <v>2112</v>
      </c>
    </row>
    <row r="2221" customFormat="false" ht="15" hidden="false" customHeight="false" outlineLevel="0" collapsed="false">
      <c r="A2221" s="0" t="s">
        <v>37329</v>
      </c>
      <c r="B2221" s="0" t="s">
        <v>37330</v>
      </c>
      <c r="C2221" s="0" t="s">
        <v>18659</v>
      </c>
      <c r="D2221" s="0" t="s">
        <v>18659</v>
      </c>
      <c r="E2221" s="0" t="s">
        <v>37331</v>
      </c>
      <c r="F2221" s="0" t="s">
        <v>1988</v>
      </c>
      <c r="G2221" s="0" t="n">
        <v>1</v>
      </c>
      <c r="H2221" s="0" t="n">
        <v>1</v>
      </c>
      <c r="I2221" s="0" t="n">
        <v>0.01</v>
      </c>
      <c r="J2221" s="0" t="n">
        <v>400</v>
      </c>
      <c r="K2221" s="0" t="n">
        <v>0.11</v>
      </c>
      <c r="L2221" s="0" t="n">
        <v>88.56</v>
      </c>
      <c r="M2221" s="0" t="n">
        <v>89.19</v>
      </c>
      <c r="N2221" s="0" t="n">
        <v>93.6</v>
      </c>
      <c r="O2221" s="0" t="n">
        <v>88.56</v>
      </c>
      <c r="P2221" s="0" t="n">
        <v>0</v>
      </c>
      <c r="Q2221" s="0" t="n">
        <v>0</v>
      </c>
      <c r="R2221" s="0" t="n">
        <v>0</v>
      </c>
      <c r="S2221" s="0" t="n">
        <v>88.07</v>
      </c>
      <c r="T2221" s="0" t="n">
        <v>88.93</v>
      </c>
      <c r="U2221" s="0" t="n">
        <v>86.43</v>
      </c>
      <c r="V2221" s="0" t="n">
        <v>89.49</v>
      </c>
      <c r="W2221" s="0" t="n">
        <v>17262</v>
      </c>
      <c r="X2221" s="0" t="n">
        <v>87.41</v>
      </c>
      <c r="Y2221" s="0" t="n">
        <v>87.91</v>
      </c>
      <c r="Z2221" s="0" t="n">
        <v>30</v>
      </c>
      <c r="AA2221" s="0" t="n">
        <v>5000000</v>
      </c>
      <c r="AB2221" s="0" t="n">
        <v>354.24</v>
      </c>
      <c r="AC2221" s="0" t="n">
        <v>0</v>
      </c>
      <c r="AD2221" s="0" t="s">
        <v>99</v>
      </c>
      <c r="AE2221" s="0" t="s">
        <v>99</v>
      </c>
      <c r="AH2221" s="0" t="n">
        <v>-100</v>
      </c>
      <c r="AI2221" s="0" t="s">
        <v>2133</v>
      </c>
      <c r="AJ2221" s="0" t="s">
        <v>32112</v>
      </c>
      <c r="AK2221" s="0" t="s">
        <v>32292</v>
      </c>
      <c r="AL2221" s="0" t="s">
        <v>2112</v>
      </c>
    </row>
    <row r="2222" customFormat="false" ht="15" hidden="false" customHeight="false" outlineLevel="0" collapsed="false">
      <c r="A2222" s="0" t="s">
        <v>37332</v>
      </c>
      <c r="B2222" s="0" t="s">
        <v>37333</v>
      </c>
      <c r="C2222" s="0" t="s">
        <v>25970</v>
      </c>
      <c r="D2222" s="0" t="s">
        <v>25970</v>
      </c>
      <c r="E2222" s="0" t="s">
        <v>37334</v>
      </c>
      <c r="F2222" s="0" t="s">
        <v>498</v>
      </c>
      <c r="G2222" s="0" t="n">
        <v>3</v>
      </c>
      <c r="H2222" s="0" t="n">
        <v>1</v>
      </c>
      <c r="I2222" s="0" t="n">
        <v>0.01</v>
      </c>
      <c r="J2222" s="0" t="n">
        <v>1000</v>
      </c>
      <c r="K2222" s="0" t="n">
        <v>2.62</v>
      </c>
      <c r="L2222" s="0" t="n">
        <v>88.95</v>
      </c>
      <c r="M2222" s="0" t="n">
        <v>86.66</v>
      </c>
      <c r="N2222" s="0" t="n">
        <v>86.69</v>
      </c>
      <c r="O2222" s="0" t="n">
        <v>89.48</v>
      </c>
      <c r="P2222" s="0" t="n">
        <v>0</v>
      </c>
      <c r="Q2222" s="0" t="n">
        <v>0</v>
      </c>
      <c r="R2222" s="0" t="n">
        <v>0</v>
      </c>
      <c r="S2222" s="0" t="n">
        <v>86.99</v>
      </c>
      <c r="T2222" s="0" t="n">
        <v>82.02</v>
      </c>
      <c r="U2222" s="0" t="n">
        <v>82.02</v>
      </c>
      <c r="V2222" s="0" t="n">
        <v>90</v>
      </c>
      <c r="W2222" s="0" t="n">
        <v>124389</v>
      </c>
      <c r="X2222" s="0" t="n">
        <v>85.73</v>
      </c>
      <c r="Y2222" s="0" t="n">
        <v>88.94</v>
      </c>
      <c r="Z2222" s="0" t="n">
        <v>33</v>
      </c>
      <c r="AA2222" s="0" t="n">
        <v>160000</v>
      </c>
      <c r="AB2222" s="0" t="n">
        <v>889.5</v>
      </c>
      <c r="AC2222" s="0" t="n">
        <v>0</v>
      </c>
      <c r="AD2222" s="0" t="s">
        <v>99</v>
      </c>
      <c r="AE2222" s="0" t="s">
        <v>99</v>
      </c>
      <c r="AF2222" s="0" t="s">
        <v>30149</v>
      </c>
      <c r="AH2222" s="0" t="n">
        <v>0</v>
      </c>
      <c r="AI2222" s="0" t="s">
        <v>2133</v>
      </c>
      <c r="AJ2222" s="0" t="s">
        <v>32112</v>
      </c>
      <c r="AK2222" s="0" t="s">
        <v>31135</v>
      </c>
      <c r="AL2222" s="0" t="s">
        <v>2112</v>
      </c>
    </row>
    <row r="2223" customFormat="false" ht="15" hidden="false" customHeight="false" outlineLevel="0" collapsed="false">
      <c r="A2223" s="0" t="s">
        <v>37335</v>
      </c>
      <c r="B2223" s="0" t="s">
        <v>37336</v>
      </c>
      <c r="C2223" s="0" t="s">
        <v>37337</v>
      </c>
      <c r="D2223" s="0" t="s">
        <v>37337</v>
      </c>
      <c r="E2223" s="0" t="s">
        <v>37338</v>
      </c>
      <c r="F2223" s="0" t="s">
        <v>498</v>
      </c>
      <c r="G2223" s="0" t="n">
        <v>3</v>
      </c>
      <c r="H2223" s="0" t="n">
        <v>1</v>
      </c>
      <c r="I2223" s="0" t="n">
        <v>0.01</v>
      </c>
      <c r="J2223" s="0" t="n">
        <v>1000</v>
      </c>
      <c r="K2223" s="0" t="n">
        <v>0.51</v>
      </c>
      <c r="L2223" s="0" t="n">
        <v>99.49</v>
      </c>
      <c r="M2223" s="0" t="n">
        <v>99.19</v>
      </c>
      <c r="N2223" s="0" t="n">
        <v>98.5</v>
      </c>
      <c r="O2223" s="0" t="n">
        <v>99.49</v>
      </c>
      <c r="P2223" s="0" t="n">
        <v>0</v>
      </c>
      <c r="Q2223" s="0" t="n">
        <v>0</v>
      </c>
      <c r="R2223" s="0" t="n">
        <v>0</v>
      </c>
      <c r="S2223" s="0" t="n">
        <v>100.91</v>
      </c>
      <c r="T2223" s="0" t="n">
        <v>99.95</v>
      </c>
      <c r="U2223" s="0" t="n">
        <v>97.15</v>
      </c>
      <c r="V2223" s="0" t="n">
        <v>102.98</v>
      </c>
      <c r="W2223" s="0" t="n">
        <v>185682</v>
      </c>
      <c r="X2223" s="0" t="n">
        <v>98.32</v>
      </c>
      <c r="Y2223" s="0" t="n">
        <v>99.49</v>
      </c>
      <c r="Z2223" s="0" t="n">
        <v>18</v>
      </c>
      <c r="AA2223" s="0" t="n">
        <v>300000</v>
      </c>
      <c r="AB2223" s="0" t="n">
        <v>994.9</v>
      </c>
      <c r="AC2223" s="0" t="n">
        <v>0</v>
      </c>
      <c r="AD2223" s="0" t="s">
        <v>99</v>
      </c>
      <c r="AE2223" s="0" t="s">
        <v>99</v>
      </c>
      <c r="AH2223" s="0" t="n">
        <v>6</v>
      </c>
      <c r="AI2223" s="0" t="s">
        <v>2133</v>
      </c>
      <c r="AJ2223" s="0" t="s">
        <v>32112</v>
      </c>
      <c r="AK2223" s="0" t="s">
        <v>31135</v>
      </c>
      <c r="AL2223" s="0" t="s">
        <v>2112</v>
      </c>
    </row>
    <row r="2224" customFormat="false" ht="15" hidden="false" customHeight="false" outlineLevel="0" collapsed="false">
      <c r="A2224" s="0" t="s">
        <v>37339</v>
      </c>
      <c r="B2224" s="0" t="s">
        <v>37340</v>
      </c>
      <c r="C2224" s="0" t="s">
        <v>37341</v>
      </c>
      <c r="D2224" s="0" t="s">
        <v>37341</v>
      </c>
      <c r="E2224" s="0" t="s">
        <v>37342</v>
      </c>
      <c r="F2224" s="0" t="s">
        <v>1987</v>
      </c>
      <c r="G2224" s="0" t="n">
        <v>3</v>
      </c>
      <c r="H2224" s="0" t="n">
        <v>1</v>
      </c>
      <c r="I2224" s="0" t="n">
        <v>0.01</v>
      </c>
      <c r="J2224" s="0" t="n">
        <v>1000</v>
      </c>
      <c r="K2224" s="0" t="n">
        <v>0.13</v>
      </c>
      <c r="L2224" s="0" t="n">
        <v>90.74</v>
      </c>
      <c r="M2224" s="0" t="n">
        <v>90.61</v>
      </c>
      <c r="N2224" s="0" t="n">
        <v>90.74</v>
      </c>
      <c r="O2224" s="0" t="n">
        <v>90.74</v>
      </c>
      <c r="P2224" s="0" t="n">
        <v>0</v>
      </c>
      <c r="Q2224" s="0" t="n">
        <v>0</v>
      </c>
      <c r="R2224" s="0" t="n">
        <v>0</v>
      </c>
      <c r="S2224" s="0" t="n">
        <v>90.85</v>
      </c>
      <c r="T2224" s="0" t="n">
        <v>90.63</v>
      </c>
      <c r="U2224" s="0" t="n">
        <v>90.4</v>
      </c>
      <c r="V2224" s="0" t="n">
        <v>93.01</v>
      </c>
      <c r="W2224" s="0" t="n">
        <v>502426</v>
      </c>
      <c r="X2224" s="0" t="n">
        <v>90.55</v>
      </c>
      <c r="Y2224" s="0" t="n">
        <v>90.74</v>
      </c>
      <c r="Z2224" s="0" t="n">
        <v>30</v>
      </c>
      <c r="AA2224" s="0" t="n">
        <v>1500000</v>
      </c>
      <c r="AB2224" s="0" t="n">
        <v>907.4</v>
      </c>
      <c r="AC2224" s="0" t="n">
        <v>0</v>
      </c>
      <c r="AD2224" s="0" t="s">
        <v>99</v>
      </c>
      <c r="AE2224" s="0" t="s">
        <v>99</v>
      </c>
      <c r="AH2224" s="0" t="n">
        <v>6</v>
      </c>
      <c r="AI2224" s="0" t="s">
        <v>2133</v>
      </c>
      <c r="AJ2224" s="0" t="s">
        <v>32112</v>
      </c>
      <c r="AK2224" s="0" t="s">
        <v>31143</v>
      </c>
      <c r="AL2224" s="0" t="s">
        <v>2112</v>
      </c>
    </row>
    <row r="2225" customFormat="false" ht="15" hidden="false" customHeight="false" outlineLevel="0" collapsed="false">
      <c r="A2225" s="0" t="s">
        <v>37343</v>
      </c>
      <c r="B2225" s="0" t="s">
        <v>37344</v>
      </c>
      <c r="C2225" s="0" t="s">
        <v>37345</v>
      </c>
      <c r="D2225" s="0" t="s">
        <v>37345</v>
      </c>
      <c r="E2225" s="0" t="s">
        <v>37346</v>
      </c>
      <c r="F2225" s="0" t="s">
        <v>498</v>
      </c>
      <c r="G2225" s="0" t="n">
        <v>3</v>
      </c>
      <c r="H2225" s="0" t="n">
        <v>1</v>
      </c>
      <c r="I2225" s="0" t="n">
        <v>0.01</v>
      </c>
      <c r="J2225" s="0" t="n">
        <v>1000</v>
      </c>
      <c r="K2225" s="0" t="n">
        <v>0</v>
      </c>
      <c r="L2225" s="0" t="n">
        <v>0</v>
      </c>
      <c r="M2225" s="0" t="n">
        <v>98.13</v>
      </c>
      <c r="N2225" s="0" t="n">
        <v>0</v>
      </c>
      <c r="O2225" s="0" t="n">
        <v>98.13</v>
      </c>
      <c r="P2225" s="0" t="n">
        <v>0</v>
      </c>
      <c r="Q2225" s="0" t="n">
        <v>0</v>
      </c>
      <c r="R2225" s="0" t="n">
        <v>0</v>
      </c>
      <c r="S2225" s="0" t="n">
        <v>0</v>
      </c>
      <c r="T2225" s="0" t="n">
        <v>0</v>
      </c>
      <c r="U2225" s="0" t="n">
        <v>0</v>
      </c>
      <c r="V2225" s="0" t="n">
        <v>0</v>
      </c>
      <c r="W2225" s="0" t="n">
        <v>0</v>
      </c>
      <c r="X2225" s="0" t="n">
        <v>90.15</v>
      </c>
      <c r="Y2225" s="0" t="n">
        <v>0</v>
      </c>
      <c r="Z2225" s="0" t="n">
        <v>0</v>
      </c>
      <c r="AA2225" s="0" t="n">
        <v>500000</v>
      </c>
      <c r="AB2225" s="0" t="n">
        <v>0</v>
      </c>
      <c r="AC2225" s="0" t="n">
        <v>0</v>
      </c>
      <c r="AD2225" s="0" t="s">
        <v>99</v>
      </c>
      <c r="AE2225" s="0" t="s">
        <v>99</v>
      </c>
      <c r="AH2225" s="0" t="n">
        <v>800</v>
      </c>
      <c r="AI2225" s="0" t="s">
        <v>2133</v>
      </c>
      <c r="AJ2225" s="0" t="s">
        <v>32112</v>
      </c>
      <c r="AK2225" s="0" t="s">
        <v>31135</v>
      </c>
      <c r="AL2225" s="0" t="s">
        <v>2112</v>
      </c>
    </row>
    <row r="2226" customFormat="false" ht="15" hidden="false" customHeight="false" outlineLevel="0" collapsed="false">
      <c r="A2226" s="0" t="s">
        <v>37347</v>
      </c>
      <c r="B2226" s="0" t="s">
        <v>37348</v>
      </c>
      <c r="C2226" s="0" t="s">
        <v>37349</v>
      </c>
      <c r="D2226" s="0" t="s">
        <v>37349</v>
      </c>
      <c r="E2226" s="0" t="s">
        <v>37350</v>
      </c>
      <c r="F2226" s="0" t="s">
        <v>498</v>
      </c>
      <c r="G2226" s="0" t="n">
        <v>3</v>
      </c>
      <c r="H2226" s="0" t="n">
        <v>1</v>
      </c>
      <c r="I2226" s="0" t="n">
        <v>0.01</v>
      </c>
      <c r="J2226" s="0" t="n">
        <v>1000</v>
      </c>
      <c r="K2226" s="0" t="n">
        <v>1.72</v>
      </c>
      <c r="L2226" s="0" t="n">
        <v>99.23</v>
      </c>
      <c r="M2226" s="0" t="n">
        <v>97.55</v>
      </c>
      <c r="N2226" s="0" t="n">
        <v>96.57</v>
      </c>
      <c r="O2226" s="0" t="n">
        <v>99.23</v>
      </c>
      <c r="P2226" s="0" t="n">
        <v>0</v>
      </c>
      <c r="Q2226" s="0" t="n">
        <v>0</v>
      </c>
      <c r="R2226" s="0" t="n">
        <v>0</v>
      </c>
      <c r="S2226" s="0" t="n">
        <v>100.07</v>
      </c>
      <c r="T2226" s="0" t="n">
        <v>97.59</v>
      </c>
      <c r="U2226" s="0" t="n">
        <v>97.59</v>
      </c>
      <c r="V2226" s="0" t="n">
        <v>100.98</v>
      </c>
      <c r="W2226" s="0" t="n">
        <v>37025</v>
      </c>
      <c r="X2226" s="0" t="n">
        <v>99.25</v>
      </c>
      <c r="Y2226" s="0" t="n">
        <v>99.64</v>
      </c>
      <c r="Z2226" s="0" t="n">
        <v>15</v>
      </c>
      <c r="AA2226" s="0" t="n">
        <v>280000</v>
      </c>
      <c r="AB2226" s="0" t="n">
        <v>1984.6</v>
      </c>
      <c r="AC2226" s="0" t="n">
        <v>0</v>
      </c>
      <c r="AD2226" s="0" t="s">
        <v>99</v>
      </c>
      <c r="AE2226" s="0" t="s">
        <v>99</v>
      </c>
      <c r="AH2226" s="0" t="n">
        <v>6</v>
      </c>
      <c r="AI2226" s="0" t="s">
        <v>2133</v>
      </c>
      <c r="AJ2226" s="0" t="s">
        <v>32112</v>
      </c>
      <c r="AK2226" s="0" t="s">
        <v>31135</v>
      </c>
      <c r="AL2226" s="0" t="s">
        <v>2112</v>
      </c>
    </row>
    <row r="2227" customFormat="false" ht="15" hidden="false" customHeight="false" outlineLevel="0" collapsed="false">
      <c r="A2227" s="0" t="s">
        <v>37351</v>
      </c>
      <c r="B2227" s="0" t="s">
        <v>37352</v>
      </c>
      <c r="C2227" s="0" t="s">
        <v>20138</v>
      </c>
      <c r="D2227" s="0" t="s">
        <v>20138</v>
      </c>
      <c r="E2227" s="0" t="s">
        <v>37353</v>
      </c>
      <c r="F2227" s="0" t="s">
        <v>498</v>
      </c>
      <c r="G2227" s="0" t="n">
        <v>3</v>
      </c>
      <c r="H2227" s="0" t="n">
        <v>1</v>
      </c>
      <c r="I2227" s="0" t="n">
        <v>0.01</v>
      </c>
      <c r="J2227" s="0" t="n">
        <v>1000</v>
      </c>
      <c r="K2227" s="0" t="n">
        <v>-1.09</v>
      </c>
      <c r="L2227" s="0" t="n">
        <v>89.02</v>
      </c>
      <c r="M2227" s="0" t="n">
        <v>90</v>
      </c>
      <c r="N2227" s="0" t="n">
        <v>88.34</v>
      </c>
      <c r="O2227" s="0" t="n">
        <v>89.22</v>
      </c>
      <c r="P2227" s="0" t="n">
        <v>0</v>
      </c>
      <c r="Q2227" s="0" t="n">
        <v>0</v>
      </c>
      <c r="R2227" s="0" t="n">
        <v>0</v>
      </c>
      <c r="S2227" s="0" t="n">
        <v>89.23</v>
      </c>
      <c r="T2227" s="0" t="n">
        <v>89.3</v>
      </c>
      <c r="U2227" s="0" t="n">
        <v>88.94</v>
      </c>
      <c r="V2227" s="0" t="n">
        <v>89.94</v>
      </c>
      <c r="W2227" s="0" t="n">
        <v>64249</v>
      </c>
      <c r="X2227" s="0" t="n">
        <v>89.07</v>
      </c>
      <c r="Y2227" s="0" t="n">
        <v>89.87</v>
      </c>
      <c r="Z2227" s="0" t="n">
        <v>19</v>
      </c>
      <c r="AA2227" s="0" t="n">
        <v>500000</v>
      </c>
      <c r="AB2227" s="0" t="n">
        <v>2670.6</v>
      </c>
      <c r="AC2227" s="0" t="n">
        <v>0</v>
      </c>
      <c r="AD2227" s="0" t="s">
        <v>99</v>
      </c>
      <c r="AE2227" s="0" t="s">
        <v>99</v>
      </c>
      <c r="AH2227" s="0" t="n">
        <v>6</v>
      </c>
      <c r="AI2227" s="0" t="s">
        <v>2133</v>
      </c>
      <c r="AJ2227" s="0" t="s">
        <v>32112</v>
      </c>
      <c r="AK2227" s="0" t="s">
        <v>31135</v>
      </c>
      <c r="AL2227" s="0" t="s">
        <v>2112</v>
      </c>
    </row>
    <row r="2228" customFormat="false" ht="15" hidden="false" customHeight="false" outlineLevel="0" collapsed="false">
      <c r="A2228" s="0" t="s">
        <v>37354</v>
      </c>
      <c r="B2228" s="0" t="s">
        <v>37355</v>
      </c>
      <c r="C2228" s="0" t="s">
        <v>21802</v>
      </c>
      <c r="D2228" s="0" t="s">
        <v>21802</v>
      </c>
      <c r="E2228" s="0" t="s">
        <v>37356</v>
      </c>
      <c r="F2228" s="0" t="s">
        <v>498</v>
      </c>
      <c r="G2228" s="0" t="n">
        <v>1</v>
      </c>
      <c r="H2228" s="0" t="n">
        <v>1</v>
      </c>
      <c r="I2228" s="0" t="n">
        <v>0.01</v>
      </c>
      <c r="J2228" s="0" t="n">
        <v>1000</v>
      </c>
      <c r="K2228" s="0" t="n">
        <v>0.79</v>
      </c>
      <c r="L2228" s="0" t="n">
        <v>94.49</v>
      </c>
      <c r="M2228" s="0" t="n">
        <v>93.75</v>
      </c>
      <c r="N2228" s="0" t="n">
        <v>94.28</v>
      </c>
      <c r="O2228" s="0" t="n">
        <v>94.47</v>
      </c>
      <c r="P2228" s="0" t="n">
        <v>0</v>
      </c>
      <c r="Q2228" s="0" t="n">
        <v>0</v>
      </c>
      <c r="R2228" s="0" t="n">
        <v>0</v>
      </c>
      <c r="S2228" s="0" t="n">
        <v>94.34</v>
      </c>
      <c r="T2228" s="0" t="n">
        <v>94.46</v>
      </c>
      <c r="U2228" s="0" t="n">
        <v>93.75</v>
      </c>
      <c r="V2228" s="0" t="n">
        <v>94.87</v>
      </c>
      <c r="W2228" s="0" t="n">
        <v>30386090</v>
      </c>
      <c r="X2228" s="0" t="n">
        <v>94.49</v>
      </c>
      <c r="Y2228" s="0" t="n">
        <v>94.5</v>
      </c>
      <c r="Z2228" s="0" t="n">
        <v>918</v>
      </c>
      <c r="AA2228" s="0" t="n">
        <v>20000000</v>
      </c>
      <c r="AB2228" s="0" t="n">
        <v>66143</v>
      </c>
      <c r="AC2228" s="0" t="n">
        <v>0</v>
      </c>
      <c r="AD2228" s="0" t="s">
        <v>99</v>
      </c>
      <c r="AE2228" s="0" t="s">
        <v>99</v>
      </c>
      <c r="AH2228" s="0" t="n">
        <v>6</v>
      </c>
      <c r="AI2228" s="0" t="s">
        <v>2133</v>
      </c>
      <c r="AJ2228" s="0" t="s">
        <v>32112</v>
      </c>
      <c r="AK2228" s="0" t="s">
        <v>31135</v>
      </c>
      <c r="AL2228" s="0" t="s">
        <v>2112</v>
      </c>
    </row>
    <row r="2229" customFormat="false" ht="15" hidden="false" customHeight="false" outlineLevel="0" collapsed="false">
      <c r="A2229" s="0" t="s">
        <v>37357</v>
      </c>
      <c r="B2229" s="0" t="s">
        <v>37358</v>
      </c>
      <c r="C2229" s="0" t="s">
        <v>183</v>
      </c>
      <c r="D2229" s="0" t="s">
        <v>183</v>
      </c>
      <c r="E2229" s="0" t="s">
        <v>184</v>
      </c>
      <c r="F2229" s="0" t="s">
        <v>498</v>
      </c>
      <c r="G2229" s="0" t="n">
        <v>1</v>
      </c>
      <c r="H2229" s="0" t="n">
        <v>1</v>
      </c>
      <c r="I2229" s="0" t="n">
        <v>0.01</v>
      </c>
      <c r="J2229" s="0" t="n">
        <v>1000</v>
      </c>
      <c r="K2229" s="0" t="n">
        <v>-0.12</v>
      </c>
      <c r="L2229" s="0" t="n">
        <v>90.16</v>
      </c>
      <c r="M2229" s="0" t="n">
        <v>90.27</v>
      </c>
      <c r="N2229" s="0" t="n">
        <v>90.08</v>
      </c>
      <c r="O2229" s="0" t="n">
        <v>90.05</v>
      </c>
      <c r="P2229" s="0" t="n">
        <v>0</v>
      </c>
      <c r="Q2229" s="0" t="n">
        <v>0</v>
      </c>
      <c r="R2229" s="0" t="n">
        <v>0</v>
      </c>
      <c r="S2229" s="0" t="n">
        <v>90.25</v>
      </c>
      <c r="T2229" s="0" t="n">
        <v>90.27</v>
      </c>
      <c r="U2229" s="0" t="n">
        <v>90.02</v>
      </c>
      <c r="V2229" s="0" t="n">
        <v>90.65</v>
      </c>
      <c r="W2229" s="0" t="n">
        <v>5475521</v>
      </c>
      <c r="X2229" s="0" t="n">
        <v>90.11</v>
      </c>
      <c r="Y2229" s="0" t="n">
        <v>90.16</v>
      </c>
      <c r="Z2229" s="0" t="n">
        <v>465</v>
      </c>
      <c r="AA2229" s="0" t="n">
        <v>15000000</v>
      </c>
      <c r="AB2229" s="0" t="n">
        <v>3606.4</v>
      </c>
      <c r="AC2229" s="0" t="n">
        <v>0</v>
      </c>
      <c r="AD2229" s="0" t="s">
        <v>99</v>
      </c>
      <c r="AE2229" s="0" t="s">
        <v>99</v>
      </c>
      <c r="AH2229" s="0" t="n">
        <v>6</v>
      </c>
      <c r="AI2229" s="0" t="s">
        <v>2133</v>
      </c>
      <c r="AJ2229" s="0" t="s">
        <v>32112</v>
      </c>
      <c r="AK2229" s="0" t="s">
        <v>31135</v>
      </c>
      <c r="AL2229" s="0" t="s">
        <v>2112</v>
      </c>
    </row>
    <row r="2230" customFormat="false" ht="15" hidden="false" customHeight="false" outlineLevel="0" collapsed="false">
      <c r="A2230" s="0" t="s">
        <v>37359</v>
      </c>
      <c r="B2230" s="0" t="s">
        <v>37360</v>
      </c>
      <c r="C2230" s="0" t="s">
        <v>25203</v>
      </c>
      <c r="D2230" s="0" t="s">
        <v>25203</v>
      </c>
      <c r="E2230" s="0" t="s">
        <v>37361</v>
      </c>
      <c r="F2230" s="0" t="s">
        <v>498</v>
      </c>
      <c r="G2230" s="0" t="n">
        <v>1</v>
      </c>
      <c r="H2230" s="0" t="n">
        <v>1</v>
      </c>
      <c r="I2230" s="0" t="n">
        <v>0.01</v>
      </c>
      <c r="J2230" s="0" t="n">
        <v>1000</v>
      </c>
      <c r="K2230" s="0" t="n">
        <v>-0.4</v>
      </c>
      <c r="L2230" s="0" t="n">
        <v>74.8</v>
      </c>
      <c r="M2230" s="0" t="n">
        <v>75.1</v>
      </c>
      <c r="N2230" s="0" t="n">
        <v>75.07</v>
      </c>
      <c r="O2230" s="0" t="n">
        <v>74.82</v>
      </c>
      <c r="P2230" s="0" t="n">
        <v>0</v>
      </c>
      <c r="Q2230" s="0" t="n">
        <v>0</v>
      </c>
      <c r="R2230" s="0" t="n">
        <v>0</v>
      </c>
      <c r="S2230" s="0" t="n">
        <v>74.99</v>
      </c>
      <c r="T2230" s="0" t="n">
        <v>75.1</v>
      </c>
      <c r="U2230" s="0" t="n">
        <v>74.25</v>
      </c>
      <c r="V2230" s="0" t="n">
        <v>75.53</v>
      </c>
      <c r="W2230" s="0" t="n">
        <v>11267276</v>
      </c>
      <c r="X2230" s="0" t="n">
        <v>74.73</v>
      </c>
      <c r="Y2230" s="0" t="n">
        <v>74.8</v>
      </c>
      <c r="Z2230" s="0" t="n">
        <v>1057</v>
      </c>
      <c r="AA2230" s="0" t="n">
        <v>24500000</v>
      </c>
      <c r="AB2230" s="0" t="n">
        <v>748</v>
      </c>
      <c r="AC2230" s="0" t="n">
        <v>0</v>
      </c>
      <c r="AD2230" s="0" t="s">
        <v>99</v>
      </c>
      <c r="AE2230" s="0" t="s">
        <v>99</v>
      </c>
      <c r="AH2230" s="0" t="n">
        <v>6</v>
      </c>
      <c r="AI2230" s="0" t="s">
        <v>2133</v>
      </c>
      <c r="AJ2230" s="0" t="s">
        <v>32112</v>
      </c>
      <c r="AK2230" s="0" t="s">
        <v>31135</v>
      </c>
      <c r="AL2230" s="0" t="s">
        <v>2112</v>
      </c>
    </row>
    <row r="2231" customFormat="false" ht="15" hidden="false" customHeight="false" outlineLevel="0" collapsed="false">
      <c r="A2231" s="0" t="s">
        <v>37362</v>
      </c>
      <c r="B2231" s="0" t="s">
        <v>37363</v>
      </c>
      <c r="C2231" s="0" t="s">
        <v>19425</v>
      </c>
      <c r="D2231" s="0" t="s">
        <v>19425</v>
      </c>
      <c r="E2231" s="0" t="s">
        <v>37364</v>
      </c>
      <c r="F2231" s="0" t="s">
        <v>498</v>
      </c>
      <c r="G2231" s="0" t="n">
        <v>1</v>
      </c>
      <c r="H2231" s="0" t="n">
        <v>1</v>
      </c>
      <c r="I2231" s="0" t="n">
        <v>0.01</v>
      </c>
      <c r="J2231" s="0" t="n">
        <v>1000</v>
      </c>
      <c r="K2231" s="0" t="n">
        <v>-1.19</v>
      </c>
      <c r="L2231" s="0" t="n">
        <v>78.05</v>
      </c>
      <c r="M2231" s="0" t="n">
        <v>78.99</v>
      </c>
      <c r="N2231" s="0" t="n">
        <v>79.65</v>
      </c>
      <c r="O2231" s="0" t="n">
        <v>78.15</v>
      </c>
      <c r="P2231" s="0" t="n">
        <v>0</v>
      </c>
      <c r="Q2231" s="0" t="n">
        <v>0</v>
      </c>
      <c r="R2231" s="0" t="n">
        <v>0</v>
      </c>
      <c r="S2231" s="0" t="n">
        <v>78.36</v>
      </c>
      <c r="T2231" s="0" t="n">
        <v>78.99</v>
      </c>
      <c r="U2231" s="0" t="n">
        <v>77.8</v>
      </c>
      <c r="V2231" s="0" t="n">
        <v>79.09</v>
      </c>
      <c r="W2231" s="0" t="n">
        <v>30077942</v>
      </c>
      <c r="X2231" s="0" t="n">
        <v>78.07</v>
      </c>
      <c r="Y2231" s="0" t="n">
        <v>78.2</v>
      </c>
      <c r="Z2231" s="0" t="n">
        <v>929</v>
      </c>
      <c r="AA2231" s="0" t="n">
        <v>20000000</v>
      </c>
      <c r="AB2231" s="0" t="n">
        <v>2341.5</v>
      </c>
      <c r="AC2231" s="0" t="n">
        <v>0</v>
      </c>
      <c r="AD2231" s="0" t="s">
        <v>99</v>
      </c>
      <c r="AE2231" s="0" t="s">
        <v>99</v>
      </c>
      <c r="AH2231" s="0" t="n">
        <v>800</v>
      </c>
      <c r="AI2231" s="0" t="s">
        <v>2133</v>
      </c>
      <c r="AJ2231" s="0" t="s">
        <v>32112</v>
      </c>
      <c r="AK2231" s="0" t="s">
        <v>31135</v>
      </c>
      <c r="AL2231" s="0" t="s">
        <v>2112</v>
      </c>
    </row>
    <row r="2232" customFormat="false" ht="15" hidden="false" customHeight="false" outlineLevel="0" collapsed="false">
      <c r="A2232" s="0" t="s">
        <v>37365</v>
      </c>
      <c r="B2232" s="0" t="s">
        <v>37366</v>
      </c>
      <c r="C2232" s="0" t="s">
        <v>19601</v>
      </c>
      <c r="D2232" s="0" t="s">
        <v>19601</v>
      </c>
      <c r="E2232" s="0" t="s">
        <v>37367</v>
      </c>
      <c r="F2232" s="0" t="s">
        <v>498</v>
      </c>
      <c r="G2232" s="0" t="n">
        <v>1</v>
      </c>
      <c r="H2232" s="0" t="n">
        <v>1</v>
      </c>
      <c r="I2232" s="0" t="n">
        <v>0.01</v>
      </c>
      <c r="J2232" s="0" t="n">
        <v>1000</v>
      </c>
      <c r="K2232" s="0" t="n">
        <v>-0.29</v>
      </c>
      <c r="L2232" s="0" t="n">
        <v>80.42</v>
      </c>
      <c r="M2232" s="0" t="n">
        <v>80.65</v>
      </c>
      <c r="N2232" s="0" t="n">
        <v>80.57</v>
      </c>
      <c r="O2232" s="0" t="n">
        <v>80.41</v>
      </c>
      <c r="P2232" s="0" t="n">
        <v>0</v>
      </c>
      <c r="Q2232" s="0" t="n">
        <v>0</v>
      </c>
      <c r="R2232" s="0" t="n">
        <v>0</v>
      </c>
      <c r="S2232" s="0" t="n">
        <v>80.53</v>
      </c>
      <c r="T2232" s="0" t="n">
        <v>80.64</v>
      </c>
      <c r="U2232" s="0" t="n">
        <v>80.11</v>
      </c>
      <c r="V2232" s="0" t="n">
        <v>80.7</v>
      </c>
      <c r="W2232" s="0" t="n">
        <v>4359250</v>
      </c>
      <c r="X2232" s="0" t="n">
        <v>80.42</v>
      </c>
      <c r="Y2232" s="0" t="n">
        <v>80.43</v>
      </c>
      <c r="Z2232" s="0" t="n">
        <v>367</v>
      </c>
      <c r="AA2232" s="0" t="n">
        <v>5000000</v>
      </c>
      <c r="AB2232" s="0" t="n">
        <v>804.2</v>
      </c>
      <c r="AC2232" s="0" t="n">
        <v>0</v>
      </c>
      <c r="AD2232" s="0" t="s">
        <v>99</v>
      </c>
      <c r="AE2232" s="0" t="s">
        <v>99</v>
      </c>
      <c r="AH2232" s="0" t="n">
        <v>6</v>
      </c>
      <c r="AI2232" s="0" t="s">
        <v>2133</v>
      </c>
      <c r="AJ2232" s="0" t="s">
        <v>32112</v>
      </c>
      <c r="AK2232" s="0" t="s">
        <v>31135</v>
      </c>
      <c r="AL2232" s="0" t="s">
        <v>2112</v>
      </c>
    </row>
    <row r="2233" customFormat="false" ht="15" hidden="false" customHeight="false" outlineLevel="0" collapsed="false">
      <c r="A2233" s="0" t="s">
        <v>37368</v>
      </c>
      <c r="B2233" s="0" t="s">
        <v>37369</v>
      </c>
      <c r="C2233" s="0" t="s">
        <v>37370</v>
      </c>
      <c r="D2233" s="0" t="s">
        <v>37370</v>
      </c>
      <c r="E2233" s="0" t="s">
        <v>37371</v>
      </c>
      <c r="F2233" s="0" t="s">
        <v>1987</v>
      </c>
      <c r="G2233" s="0" t="n">
        <v>3</v>
      </c>
      <c r="H2233" s="0" t="n">
        <v>1</v>
      </c>
      <c r="I2233" s="0" t="n">
        <v>0.01</v>
      </c>
      <c r="J2233" s="0" t="n">
        <v>1000</v>
      </c>
      <c r="K2233" s="0" t="n">
        <v>0</v>
      </c>
      <c r="L2233" s="0" t="n">
        <v>0</v>
      </c>
      <c r="M2233" s="0" t="n">
        <v>0</v>
      </c>
      <c r="N2233" s="0" t="n">
        <v>0</v>
      </c>
      <c r="O2233" s="0" t="n">
        <v>0</v>
      </c>
      <c r="P2233" s="0" t="n">
        <v>0</v>
      </c>
      <c r="Q2233" s="0" t="n">
        <v>0</v>
      </c>
      <c r="R2233" s="0" t="n">
        <v>0</v>
      </c>
      <c r="S2233" s="0" t="n">
        <v>0</v>
      </c>
      <c r="T2233" s="0" t="n">
        <v>0</v>
      </c>
      <c r="U2233" s="0" t="n">
        <v>0</v>
      </c>
      <c r="V2233" s="0" t="n">
        <v>0</v>
      </c>
      <c r="W2233" s="0" t="n">
        <v>0</v>
      </c>
      <c r="X2233" s="0" t="n">
        <v>96.81</v>
      </c>
      <c r="Y2233" s="0" t="n">
        <v>98.8</v>
      </c>
      <c r="Z2233" s="0" t="n">
        <v>0</v>
      </c>
      <c r="AA2233" s="0" t="n">
        <v>100051</v>
      </c>
      <c r="AB2233" s="0" t="n">
        <v>0</v>
      </c>
      <c r="AC2233" s="0" t="n">
        <v>0</v>
      </c>
      <c r="AD2233" s="0" t="s">
        <v>99</v>
      </c>
      <c r="AE2233" s="0" t="s">
        <v>99</v>
      </c>
      <c r="AF2233" s="0" t="s">
        <v>30149</v>
      </c>
      <c r="AH2233" s="0" t="n">
        <v>0</v>
      </c>
      <c r="AI2233" s="0" t="s">
        <v>2133</v>
      </c>
      <c r="AJ2233" s="0" t="s">
        <v>32112</v>
      </c>
      <c r="AK2233" s="0" t="s">
        <v>31143</v>
      </c>
      <c r="AL2233" s="0" t="s">
        <v>2112</v>
      </c>
    </row>
    <row r="2234" customFormat="false" ht="15" hidden="false" customHeight="false" outlineLevel="0" collapsed="false">
      <c r="A2234" s="0" t="s">
        <v>37372</v>
      </c>
      <c r="B2234" s="0" t="s">
        <v>37373</v>
      </c>
      <c r="C2234" s="0" t="s">
        <v>37374</v>
      </c>
      <c r="D2234" s="0" t="s">
        <v>37374</v>
      </c>
      <c r="E2234" s="0" t="s">
        <v>37375</v>
      </c>
      <c r="F2234" s="0" t="s">
        <v>498</v>
      </c>
      <c r="G2234" s="0" t="n">
        <v>1</v>
      </c>
      <c r="H2234" s="0" t="n">
        <v>1</v>
      </c>
      <c r="I2234" s="0" t="n">
        <v>0.01</v>
      </c>
      <c r="J2234" s="0" t="n">
        <v>1000</v>
      </c>
      <c r="K2234" s="0" t="n">
        <v>0</v>
      </c>
      <c r="L2234" s="0" t="n">
        <v>0</v>
      </c>
      <c r="M2234" s="0" t="n">
        <v>0</v>
      </c>
      <c r="N2234" s="0" t="n">
        <v>0</v>
      </c>
      <c r="O2234" s="0" t="n">
        <v>0</v>
      </c>
      <c r="P2234" s="0" t="n">
        <v>0</v>
      </c>
      <c r="Q2234" s="0" t="n">
        <v>0</v>
      </c>
      <c r="R2234" s="0" t="n">
        <v>0</v>
      </c>
      <c r="S2234" s="0" t="n">
        <v>0</v>
      </c>
      <c r="T2234" s="0" t="n">
        <v>0</v>
      </c>
      <c r="U2234" s="0" t="n">
        <v>0</v>
      </c>
      <c r="V2234" s="0" t="n">
        <v>0</v>
      </c>
      <c r="W2234" s="0" t="n">
        <v>0</v>
      </c>
      <c r="X2234" s="0" t="n">
        <v>90.01</v>
      </c>
      <c r="Y2234" s="0" t="n">
        <v>0</v>
      </c>
      <c r="Z2234" s="0" t="n">
        <v>0</v>
      </c>
      <c r="AA2234" s="0" t="n">
        <v>7000000</v>
      </c>
      <c r="AB2234" s="0" t="n">
        <v>0</v>
      </c>
      <c r="AC2234" s="0" t="n">
        <v>0</v>
      </c>
      <c r="AD2234" s="0" t="s">
        <v>99</v>
      </c>
      <c r="AE2234" s="0" t="s">
        <v>99</v>
      </c>
      <c r="AH2234" s="0" t="n">
        <v>-100</v>
      </c>
      <c r="AI2234" s="0" t="s">
        <v>2133</v>
      </c>
      <c r="AJ2234" s="0" t="s">
        <v>32112</v>
      </c>
      <c r="AK2234" s="0" t="s">
        <v>31135</v>
      </c>
      <c r="AL2234" s="0" t="s">
        <v>2112</v>
      </c>
    </row>
    <row r="2235" customFormat="false" ht="15" hidden="false" customHeight="false" outlineLevel="0" collapsed="false">
      <c r="A2235" s="0" t="s">
        <v>37376</v>
      </c>
      <c r="B2235" s="0" t="s">
        <v>37377</v>
      </c>
      <c r="C2235" s="0" t="s">
        <v>212</v>
      </c>
      <c r="D2235" s="0" t="s">
        <v>212</v>
      </c>
      <c r="E2235" s="0" t="s">
        <v>213</v>
      </c>
      <c r="F2235" s="0" t="s">
        <v>498</v>
      </c>
      <c r="G2235" s="0" t="n">
        <v>1</v>
      </c>
      <c r="H2235" s="0" t="n">
        <v>1</v>
      </c>
      <c r="I2235" s="0" t="n">
        <v>0.01</v>
      </c>
      <c r="J2235" s="0" t="n">
        <v>1000</v>
      </c>
      <c r="K2235" s="0" t="n">
        <v>0.28</v>
      </c>
      <c r="L2235" s="0" t="n">
        <v>85.84</v>
      </c>
      <c r="M2235" s="0" t="n">
        <v>85.6</v>
      </c>
      <c r="N2235" s="0" t="n">
        <v>85.63</v>
      </c>
      <c r="O2235" s="0" t="n">
        <v>85.84</v>
      </c>
      <c r="P2235" s="0" t="n">
        <v>0</v>
      </c>
      <c r="Q2235" s="0" t="n">
        <v>0</v>
      </c>
      <c r="R2235" s="0" t="n">
        <v>0</v>
      </c>
      <c r="S2235" s="0" t="n">
        <v>85.81</v>
      </c>
      <c r="T2235" s="0" t="n">
        <v>86.93</v>
      </c>
      <c r="U2235" s="0" t="n">
        <v>85.65</v>
      </c>
      <c r="V2235" s="0" t="n">
        <v>86.93</v>
      </c>
      <c r="W2235" s="0" t="n">
        <v>1269193</v>
      </c>
      <c r="X2235" s="0" t="n">
        <v>85.66</v>
      </c>
      <c r="Y2235" s="0" t="n">
        <v>85.84</v>
      </c>
      <c r="Z2235" s="0" t="n">
        <v>116</v>
      </c>
      <c r="AA2235" s="0" t="n">
        <v>18000000</v>
      </c>
      <c r="AB2235" s="0" t="n">
        <v>3433.6</v>
      </c>
      <c r="AC2235" s="0" t="n">
        <v>0</v>
      </c>
      <c r="AD2235" s="0" t="s">
        <v>99</v>
      </c>
      <c r="AE2235" s="0" t="s">
        <v>99</v>
      </c>
      <c r="AH2235" s="0" t="n">
        <v>-100</v>
      </c>
      <c r="AI2235" s="0" t="s">
        <v>2133</v>
      </c>
      <c r="AJ2235" s="0" t="s">
        <v>32112</v>
      </c>
      <c r="AK2235" s="0" t="s">
        <v>31135</v>
      </c>
      <c r="AL2235" s="0" t="s">
        <v>2112</v>
      </c>
    </row>
    <row r="2236" customFormat="false" ht="15" hidden="false" customHeight="false" outlineLevel="0" collapsed="false">
      <c r="A2236" s="0" t="s">
        <v>37378</v>
      </c>
      <c r="B2236" s="0" t="s">
        <v>37379</v>
      </c>
      <c r="C2236" s="0" t="s">
        <v>37380</v>
      </c>
      <c r="D2236" s="0" t="s">
        <v>37380</v>
      </c>
      <c r="E2236" s="0" t="s">
        <v>37381</v>
      </c>
      <c r="F2236" s="0" t="s">
        <v>498</v>
      </c>
      <c r="G2236" s="0" t="n">
        <v>1</v>
      </c>
      <c r="H2236" s="0" t="n">
        <v>1</v>
      </c>
      <c r="I2236" s="0" t="n">
        <v>0.01</v>
      </c>
      <c r="J2236" s="0" t="n">
        <v>1000</v>
      </c>
      <c r="K2236" s="0" t="n">
        <v>0</v>
      </c>
      <c r="L2236" s="0" t="n">
        <v>0</v>
      </c>
      <c r="M2236" s="0" t="n">
        <v>0</v>
      </c>
      <c r="N2236" s="0" t="n">
        <v>0</v>
      </c>
      <c r="O2236" s="0" t="n">
        <v>0</v>
      </c>
      <c r="P2236" s="0" t="n">
        <v>0</v>
      </c>
      <c r="Q2236" s="0" t="n">
        <v>0</v>
      </c>
      <c r="R2236" s="0" t="n">
        <v>0</v>
      </c>
      <c r="S2236" s="0" t="n">
        <v>0</v>
      </c>
      <c r="T2236" s="0" t="n">
        <v>0</v>
      </c>
      <c r="U2236" s="0" t="n">
        <v>0</v>
      </c>
      <c r="V2236" s="0" t="n">
        <v>0</v>
      </c>
      <c r="W2236" s="0" t="n">
        <v>0</v>
      </c>
      <c r="X2236" s="0" t="n">
        <v>0</v>
      </c>
      <c r="Y2236" s="0" t="n">
        <v>0</v>
      </c>
      <c r="Z2236" s="0" t="n">
        <v>0</v>
      </c>
      <c r="AA2236" s="0" t="n">
        <v>27000000</v>
      </c>
      <c r="AB2236" s="0" t="n">
        <v>0</v>
      </c>
      <c r="AC2236" s="0" t="n">
        <v>0</v>
      </c>
      <c r="AD2236" s="0" t="s">
        <v>99</v>
      </c>
      <c r="AE2236" s="0" t="s">
        <v>99</v>
      </c>
      <c r="AH2236" s="0" t="n">
        <v>-100</v>
      </c>
      <c r="AI2236" s="0" t="s">
        <v>2133</v>
      </c>
      <c r="AJ2236" s="0" t="s">
        <v>32112</v>
      </c>
      <c r="AK2236" s="0" t="s">
        <v>31135</v>
      </c>
      <c r="AL2236" s="0" t="s">
        <v>2112</v>
      </c>
    </row>
    <row r="2237" customFormat="false" ht="15" hidden="false" customHeight="false" outlineLevel="0" collapsed="false">
      <c r="A2237" s="0" t="s">
        <v>37382</v>
      </c>
      <c r="B2237" s="0" t="s">
        <v>37383</v>
      </c>
      <c r="C2237" s="0" t="s">
        <v>218</v>
      </c>
      <c r="D2237" s="0" t="s">
        <v>218</v>
      </c>
      <c r="E2237" s="0" t="s">
        <v>219</v>
      </c>
      <c r="F2237" s="0" t="s">
        <v>498</v>
      </c>
      <c r="G2237" s="0" t="n">
        <v>1</v>
      </c>
      <c r="H2237" s="0" t="n">
        <v>1</v>
      </c>
      <c r="I2237" s="0" t="n">
        <v>0.01</v>
      </c>
      <c r="J2237" s="0" t="n">
        <v>1000</v>
      </c>
      <c r="K2237" s="0" t="n">
        <v>0.2</v>
      </c>
      <c r="L2237" s="0" t="n">
        <v>83.9</v>
      </c>
      <c r="M2237" s="0" t="n">
        <v>83.73</v>
      </c>
      <c r="N2237" s="0" t="n">
        <v>84.12</v>
      </c>
      <c r="O2237" s="0" t="n">
        <v>83.9</v>
      </c>
      <c r="P2237" s="0" t="n">
        <v>0</v>
      </c>
      <c r="Q2237" s="0" t="n">
        <v>0</v>
      </c>
      <c r="R2237" s="0" t="n">
        <v>0</v>
      </c>
      <c r="S2237" s="0" t="n">
        <v>84.32</v>
      </c>
      <c r="T2237" s="0" t="n">
        <v>87.44</v>
      </c>
      <c r="U2237" s="0" t="n">
        <v>83.87</v>
      </c>
      <c r="V2237" s="0" t="n">
        <v>87.44</v>
      </c>
      <c r="W2237" s="0" t="n">
        <v>2688028</v>
      </c>
      <c r="X2237" s="0" t="n">
        <v>83.89</v>
      </c>
      <c r="Y2237" s="0" t="n">
        <v>83.9</v>
      </c>
      <c r="Z2237" s="0" t="n">
        <v>126</v>
      </c>
      <c r="AA2237" s="0" t="n">
        <v>7000000</v>
      </c>
      <c r="AB2237" s="0" t="n">
        <v>1678</v>
      </c>
      <c r="AC2237" s="0" t="n">
        <v>0</v>
      </c>
      <c r="AD2237" s="0" t="s">
        <v>99</v>
      </c>
      <c r="AE2237" s="0" t="s">
        <v>99</v>
      </c>
      <c r="AH2237" s="0" t="n">
        <v>-100</v>
      </c>
      <c r="AI2237" s="0" t="s">
        <v>2133</v>
      </c>
      <c r="AJ2237" s="0" t="s">
        <v>32112</v>
      </c>
      <c r="AK2237" s="0" t="s">
        <v>31135</v>
      </c>
      <c r="AL2237" s="0" t="s">
        <v>2112</v>
      </c>
    </row>
    <row r="2238" customFormat="false" ht="15" hidden="false" customHeight="false" outlineLevel="0" collapsed="false">
      <c r="A2238" s="0" t="s">
        <v>37384</v>
      </c>
      <c r="B2238" s="0" t="s">
        <v>37385</v>
      </c>
      <c r="C2238" s="0" t="s">
        <v>37386</v>
      </c>
      <c r="D2238" s="0" t="s">
        <v>37386</v>
      </c>
      <c r="E2238" s="0" t="s">
        <v>37387</v>
      </c>
      <c r="F2238" s="0" t="s">
        <v>498</v>
      </c>
      <c r="G2238" s="0" t="n">
        <v>1</v>
      </c>
      <c r="H2238" s="0" t="n">
        <v>1</v>
      </c>
      <c r="I2238" s="0" t="n">
        <v>0.01</v>
      </c>
      <c r="J2238" s="0" t="n">
        <v>1000</v>
      </c>
      <c r="K2238" s="0" t="n">
        <v>0</v>
      </c>
      <c r="L2238" s="0" t="n">
        <v>0</v>
      </c>
      <c r="M2238" s="0" t="n">
        <v>0</v>
      </c>
      <c r="N2238" s="0" t="n">
        <v>0</v>
      </c>
      <c r="O2238" s="0" t="n">
        <v>0</v>
      </c>
      <c r="P2238" s="0" t="n">
        <v>0</v>
      </c>
      <c r="Q2238" s="0" t="n">
        <v>0</v>
      </c>
      <c r="R2238" s="0" t="n">
        <v>0</v>
      </c>
      <c r="S2238" s="0" t="n">
        <v>0</v>
      </c>
      <c r="T2238" s="0" t="n">
        <v>0</v>
      </c>
      <c r="U2238" s="0" t="n">
        <v>0</v>
      </c>
      <c r="V2238" s="0" t="n">
        <v>0</v>
      </c>
      <c r="W2238" s="0" t="n">
        <v>0</v>
      </c>
      <c r="X2238" s="0" t="n">
        <v>78.49</v>
      </c>
      <c r="Y2238" s="0" t="n">
        <v>0</v>
      </c>
      <c r="Z2238" s="0" t="n">
        <v>0</v>
      </c>
      <c r="AA2238" s="0" t="n">
        <v>15000000</v>
      </c>
      <c r="AB2238" s="0" t="n">
        <v>0</v>
      </c>
      <c r="AC2238" s="0" t="n">
        <v>0</v>
      </c>
      <c r="AD2238" s="0" t="s">
        <v>99</v>
      </c>
      <c r="AE2238" s="0" t="s">
        <v>99</v>
      </c>
      <c r="AH2238" s="0" t="n">
        <v>-100</v>
      </c>
      <c r="AI2238" s="0" t="s">
        <v>2133</v>
      </c>
      <c r="AJ2238" s="0" t="s">
        <v>32112</v>
      </c>
      <c r="AK2238" s="0" t="s">
        <v>31135</v>
      </c>
      <c r="AL2238" s="0" t="s">
        <v>2112</v>
      </c>
    </row>
    <row r="2239" customFormat="false" ht="15" hidden="false" customHeight="false" outlineLevel="0" collapsed="false">
      <c r="A2239" s="0" t="s">
        <v>37388</v>
      </c>
      <c r="B2239" s="0" t="s">
        <v>37389</v>
      </c>
      <c r="C2239" s="0" t="s">
        <v>26440</v>
      </c>
      <c r="D2239" s="0" t="s">
        <v>26440</v>
      </c>
      <c r="E2239" s="0" t="s">
        <v>37390</v>
      </c>
      <c r="F2239" s="0" t="s">
        <v>498</v>
      </c>
      <c r="G2239" s="0" t="n">
        <v>1</v>
      </c>
      <c r="H2239" s="0" t="n">
        <v>1</v>
      </c>
      <c r="I2239" s="0" t="n">
        <v>0.01</v>
      </c>
      <c r="J2239" s="0" t="n">
        <v>1000</v>
      </c>
      <c r="K2239" s="0" t="n">
        <v>-0.76</v>
      </c>
      <c r="L2239" s="0" t="n">
        <v>81.97</v>
      </c>
      <c r="M2239" s="0" t="n">
        <v>82.6</v>
      </c>
      <c r="N2239" s="0" t="n">
        <v>82.53</v>
      </c>
      <c r="O2239" s="0" t="n">
        <v>82.16</v>
      </c>
      <c r="P2239" s="0" t="n">
        <v>0</v>
      </c>
      <c r="Q2239" s="0" t="n">
        <v>0</v>
      </c>
      <c r="R2239" s="0" t="n">
        <v>0</v>
      </c>
      <c r="S2239" s="0" t="n">
        <v>82.42</v>
      </c>
      <c r="T2239" s="0" t="n">
        <v>83.3</v>
      </c>
      <c r="U2239" s="0" t="n">
        <v>81.92</v>
      </c>
      <c r="V2239" s="0" t="n">
        <v>83.3</v>
      </c>
      <c r="W2239" s="0" t="n">
        <v>1092931</v>
      </c>
      <c r="X2239" s="0" t="n">
        <v>82.05</v>
      </c>
      <c r="Y2239" s="0" t="n">
        <v>82.23</v>
      </c>
      <c r="Z2239" s="0" t="n">
        <v>104</v>
      </c>
      <c r="AA2239" s="0" t="n">
        <v>4000000</v>
      </c>
      <c r="AB2239" s="0" t="n">
        <v>4098.5</v>
      </c>
      <c r="AC2239" s="0" t="n">
        <v>0</v>
      </c>
      <c r="AD2239" s="0" t="s">
        <v>99</v>
      </c>
      <c r="AE2239" s="0" t="s">
        <v>99</v>
      </c>
      <c r="AH2239" s="0" t="n">
        <v>-100</v>
      </c>
      <c r="AI2239" s="0" t="s">
        <v>2133</v>
      </c>
      <c r="AJ2239" s="0" t="s">
        <v>32112</v>
      </c>
      <c r="AK2239" s="0" t="s">
        <v>31135</v>
      </c>
      <c r="AL2239" s="0" t="s">
        <v>2112</v>
      </c>
    </row>
    <row r="2240" customFormat="false" ht="15" hidden="false" customHeight="false" outlineLevel="0" collapsed="false">
      <c r="A2240" s="0" t="s">
        <v>37391</v>
      </c>
      <c r="B2240" s="0" t="s">
        <v>37392</v>
      </c>
      <c r="C2240" s="0" t="s">
        <v>37393</v>
      </c>
      <c r="D2240" s="0" t="s">
        <v>37393</v>
      </c>
      <c r="E2240" s="0" t="s">
        <v>37394</v>
      </c>
      <c r="F2240" s="0" t="s">
        <v>498</v>
      </c>
      <c r="G2240" s="0" t="n">
        <v>1</v>
      </c>
      <c r="H2240" s="0" t="n">
        <v>1</v>
      </c>
      <c r="I2240" s="0" t="n">
        <v>0.01</v>
      </c>
      <c r="J2240" s="0" t="n">
        <v>1000</v>
      </c>
      <c r="K2240" s="0" t="n">
        <v>0</v>
      </c>
      <c r="L2240" s="0" t="n">
        <v>0</v>
      </c>
      <c r="M2240" s="0" t="n">
        <v>0</v>
      </c>
      <c r="N2240" s="0" t="n">
        <v>0</v>
      </c>
      <c r="O2240" s="0" t="n">
        <v>0</v>
      </c>
      <c r="P2240" s="0" t="n">
        <v>0</v>
      </c>
      <c r="Q2240" s="0" t="n">
        <v>0</v>
      </c>
      <c r="R2240" s="0" t="n">
        <v>0</v>
      </c>
      <c r="S2240" s="0" t="n">
        <v>0</v>
      </c>
      <c r="T2240" s="0" t="n">
        <v>0</v>
      </c>
      <c r="U2240" s="0" t="n">
        <v>0</v>
      </c>
      <c r="V2240" s="0" t="n">
        <v>0</v>
      </c>
      <c r="W2240" s="0" t="n">
        <v>0</v>
      </c>
      <c r="X2240" s="0" t="n">
        <v>0</v>
      </c>
      <c r="Y2240" s="0" t="n">
        <v>0</v>
      </c>
      <c r="Z2240" s="0" t="n">
        <v>0</v>
      </c>
      <c r="AA2240" s="0" t="n">
        <v>15000000</v>
      </c>
      <c r="AB2240" s="0" t="n">
        <v>0</v>
      </c>
      <c r="AC2240" s="0" t="n">
        <v>0</v>
      </c>
      <c r="AD2240" s="0" t="s">
        <v>99</v>
      </c>
      <c r="AE2240" s="0" t="s">
        <v>99</v>
      </c>
      <c r="AH2240" s="0" t="n">
        <v>-100</v>
      </c>
      <c r="AI2240" s="0" t="s">
        <v>2133</v>
      </c>
      <c r="AJ2240" s="0" t="s">
        <v>32112</v>
      </c>
      <c r="AK2240" s="0" t="s">
        <v>31135</v>
      </c>
      <c r="AL2240" s="0" t="s">
        <v>2112</v>
      </c>
    </row>
    <row r="2241" customFormat="false" ht="15" hidden="false" customHeight="false" outlineLevel="0" collapsed="false">
      <c r="A2241" s="0" t="s">
        <v>37395</v>
      </c>
      <c r="B2241" s="0" t="s">
        <v>37396</v>
      </c>
      <c r="C2241" s="0" t="s">
        <v>37397</v>
      </c>
      <c r="D2241" s="0" t="s">
        <v>37397</v>
      </c>
      <c r="E2241" s="0" t="s">
        <v>37398</v>
      </c>
      <c r="F2241" s="0" t="s">
        <v>498</v>
      </c>
      <c r="G2241" s="0" t="n">
        <v>1</v>
      </c>
      <c r="H2241" s="0" t="n">
        <v>1</v>
      </c>
      <c r="I2241" s="0" t="n">
        <v>0.01</v>
      </c>
      <c r="J2241" s="0" t="n">
        <v>1000</v>
      </c>
      <c r="K2241" s="0" t="n">
        <v>0</v>
      </c>
      <c r="L2241" s="0" t="n">
        <v>0</v>
      </c>
      <c r="M2241" s="0" t="n">
        <v>0</v>
      </c>
      <c r="N2241" s="0" t="n">
        <v>0</v>
      </c>
      <c r="O2241" s="0" t="n">
        <v>0</v>
      </c>
      <c r="P2241" s="0" t="n">
        <v>0</v>
      </c>
      <c r="Q2241" s="0" t="n">
        <v>0</v>
      </c>
      <c r="R2241" s="0" t="n">
        <v>0</v>
      </c>
      <c r="S2241" s="0" t="n">
        <v>0</v>
      </c>
      <c r="T2241" s="0" t="n">
        <v>0</v>
      </c>
      <c r="U2241" s="0" t="n">
        <v>0</v>
      </c>
      <c r="V2241" s="0" t="n">
        <v>0</v>
      </c>
      <c r="W2241" s="0" t="n">
        <v>0</v>
      </c>
      <c r="X2241" s="0" t="n">
        <v>0</v>
      </c>
      <c r="Y2241" s="0" t="n">
        <v>0</v>
      </c>
      <c r="Z2241" s="0" t="n">
        <v>0</v>
      </c>
      <c r="AA2241" s="0" t="n">
        <v>5000000</v>
      </c>
      <c r="AB2241" s="0" t="n">
        <v>0</v>
      </c>
      <c r="AC2241" s="0" t="n">
        <v>0</v>
      </c>
      <c r="AD2241" s="0" t="s">
        <v>99</v>
      </c>
      <c r="AE2241" s="0" t="s">
        <v>99</v>
      </c>
      <c r="AH2241" s="0" t="n">
        <v>-100</v>
      </c>
      <c r="AI2241" s="0" t="s">
        <v>2133</v>
      </c>
      <c r="AJ2241" s="0" t="s">
        <v>32112</v>
      </c>
      <c r="AK2241" s="0" t="s">
        <v>31135</v>
      </c>
      <c r="AL2241" s="0" t="s">
        <v>2112</v>
      </c>
    </row>
    <row r="2242" customFormat="false" ht="15" hidden="false" customHeight="false" outlineLevel="0" collapsed="false">
      <c r="A2242" s="0" t="s">
        <v>37399</v>
      </c>
      <c r="B2242" s="0" t="s">
        <v>37400</v>
      </c>
      <c r="C2242" s="0" t="s">
        <v>37401</v>
      </c>
      <c r="D2242" s="0" t="s">
        <v>37401</v>
      </c>
      <c r="E2242" s="0" t="s">
        <v>37402</v>
      </c>
      <c r="F2242" s="0" t="s">
        <v>498</v>
      </c>
      <c r="G2242" s="0" t="n">
        <v>1</v>
      </c>
      <c r="H2242" s="0" t="n">
        <v>1</v>
      </c>
      <c r="I2242" s="0" t="n">
        <v>0.01</v>
      </c>
      <c r="J2242" s="0" t="n">
        <v>1000</v>
      </c>
      <c r="K2242" s="0" t="n">
        <v>0</v>
      </c>
      <c r="L2242" s="0" t="n">
        <v>0</v>
      </c>
      <c r="M2242" s="0" t="n">
        <v>0</v>
      </c>
      <c r="N2242" s="0" t="n">
        <v>0</v>
      </c>
      <c r="O2242" s="0" t="n">
        <v>0</v>
      </c>
      <c r="P2242" s="0" t="n">
        <v>0</v>
      </c>
      <c r="Q2242" s="0" t="n">
        <v>0</v>
      </c>
      <c r="R2242" s="0" t="n">
        <v>0</v>
      </c>
      <c r="S2242" s="0" t="n">
        <v>0</v>
      </c>
      <c r="T2242" s="0" t="n">
        <v>0</v>
      </c>
      <c r="U2242" s="0" t="n">
        <v>0</v>
      </c>
      <c r="V2242" s="0" t="n">
        <v>0</v>
      </c>
      <c r="W2242" s="0" t="n">
        <v>0</v>
      </c>
      <c r="X2242" s="0" t="n">
        <v>0</v>
      </c>
      <c r="Y2242" s="0" t="n">
        <v>0</v>
      </c>
      <c r="Z2242" s="0" t="n">
        <v>0</v>
      </c>
      <c r="AA2242" s="0" t="n">
        <v>12000000</v>
      </c>
      <c r="AB2242" s="0" t="n">
        <v>0</v>
      </c>
      <c r="AC2242" s="0" t="n">
        <v>0</v>
      </c>
      <c r="AD2242" s="0" t="s">
        <v>99</v>
      </c>
      <c r="AE2242" s="0" t="s">
        <v>99</v>
      </c>
      <c r="AH2242" s="0" t="n">
        <v>-100</v>
      </c>
      <c r="AI2242" s="0" t="s">
        <v>2133</v>
      </c>
      <c r="AJ2242" s="0" t="s">
        <v>32112</v>
      </c>
      <c r="AK2242" s="0" t="s">
        <v>31135</v>
      </c>
      <c r="AL2242" s="0" t="s">
        <v>2112</v>
      </c>
    </row>
    <row r="2243" customFormat="false" ht="15" hidden="false" customHeight="false" outlineLevel="0" collapsed="false">
      <c r="A2243" s="0" t="s">
        <v>37403</v>
      </c>
      <c r="B2243" s="0" t="s">
        <v>37404</v>
      </c>
      <c r="C2243" s="0" t="s">
        <v>37405</v>
      </c>
      <c r="D2243" s="0" t="s">
        <v>37405</v>
      </c>
      <c r="E2243" s="0" t="s">
        <v>37406</v>
      </c>
      <c r="F2243" s="0" t="s">
        <v>498</v>
      </c>
      <c r="G2243" s="0" t="n">
        <v>1</v>
      </c>
      <c r="H2243" s="0" t="n">
        <v>1</v>
      </c>
      <c r="I2243" s="0" t="n">
        <v>0.01</v>
      </c>
      <c r="J2243" s="0" t="n">
        <v>1000</v>
      </c>
      <c r="K2243" s="0" t="n">
        <v>0</v>
      </c>
      <c r="L2243" s="0" t="n">
        <v>0</v>
      </c>
      <c r="M2243" s="0" t="n">
        <v>0</v>
      </c>
      <c r="N2243" s="0" t="n">
        <v>0</v>
      </c>
      <c r="O2243" s="0" t="n">
        <v>0</v>
      </c>
      <c r="P2243" s="0" t="n">
        <v>0</v>
      </c>
      <c r="Q2243" s="0" t="n">
        <v>0</v>
      </c>
      <c r="R2243" s="0" t="n">
        <v>0</v>
      </c>
      <c r="S2243" s="0" t="n">
        <v>0</v>
      </c>
      <c r="T2243" s="0" t="n">
        <v>0</v>
      </c>
      <c r="U2243" s="0" t="n">
        <v>0</v>
      </c>
      <c r="V2243" s="0" t="n">
        <v>0</v>
      </c>
      <c r="W2243" s="0" t="n">
        <v>0</v>
      </c>
      <c r="X2243" s="0" t="n">
        <v>0</v>
      </c>
      <c r="Y2243" s="0" t="n">
        <v>0</v>
      </c>
      <c r="Z2243" s="0" t="n">
        <v>0</v>
      </c>
      <c r="AA2243" s="0" t="n">
        <v>15000000</v>
      </c>
      <c r="AB2243" s="0" t="n">
        <v>0</v>
      </c>
      <c r="AC2243" s="0" t="n">
        <v>0</v>
      </c>
      <c r="AD2243" s="0" t="s">
        <v>99</v>
      </c>
      <c r="AE2243" s="0" t="s">
        <v>99</v>
      </c>
      <c r="AH2243" s="0" t="n">
        <v>-100</v>
      </c>
      <c r="AI2243" s="0" t="s">
        <v>2133</v>
      </c>
      <c r="AJ2243" s="0" t="s">
        <v>32112</v>
      </c>
      <c r="AK2243" s="0" t="s">
        <v>31135</v>
      </c>
      <c r="AL2243" s="0" t="s">
        <v>2112</v>
      </c>
    </row>
    <row r="2244" customFormat="false" ht="15" hidden="false" customHeight="false" outlineLevel="0" collapsed="false">
      <c r="A2244" s="0" t="s">
        <v>37407</v>
      </c>
      <c r="B2244" s="0" t="s">
        <v>37408</v>
      </c>
      <c r="C2244" s="0" t="s">
        <v>37409</v>
      </c>
      <c r="D2244" s="0" t="s">
        <v>37409</v>
      </c>
      <c r="E2244" s="0" t="s">
        <v>37410</v>
      </c>
      <c r="F2244" s="0" t="s">
        <v>498</v>
      </c>
      <c r="G2244" s="0" t="n">
        <v>1</v>
      </c>
      <c r="H2244" s="0" t="n">
        <v>1</v>
      </c>
      <c r="I2244" s="0" t="n">
        <v>0.01</v>
      </c>
      <c r="J2244" s="0" t="n">
        <v>1000</v>
      </c>
      <c r="K2244" s="0" t="n">
        <v>0</v>
      </c>
      <c r="L2244" s="0" t="n">
        <v>0</v>
      </c>
      <c r="M2244" s="0" t="n">
        <v>0</v>
      </c>
      <c r="N2244" s="0" t="n">
        <v>0</v>
      </c>
      <c r="O2244" s="0" t="n">
        <v>0</v>
      </c>
      <c r="P2244" s="0" t="n">
        <v>0</v>
      </c>
      <c r="Q2244" s="0" t="n">
        <v>0</v>
      </c>
      <c r="R2244" s="0" t="n">
        <v>0</v>
      </c>
      <c r="S2244" s="0" t="n">
        <v>0</v>
      </c>
      <c r="T2244" s="0" t="n">
        <v>0</v>
      </c>
      <c r="U2244" s="0" t="n">
        <v>0</v>
      </c>
      <c r="V2244" s="0" t="n">
        <v>0</v>
      </c>
      <c r="W2244" s="0" t="n">
        <v>0</v>
      </c>
      <c r="X2244" s="0" t="n">
        <v>0</v>
      </c>
      <c r="Y2244" s="0" t="n">
        <v>0</v>
      </c>
      <c r="Z2244" s="0" t="n">
        <v>0</v>
      </c>
      <c r="AA2244" s="0" t="n">
        <v>15000000</v>
      </c>
      <c r="AB2244" s="0" t="n">
        <v>0</v>
      </c>
      <c r="AC2244" s="0" t="n">
        <v>0</v>
      </c>
      <c r="AD2244" s="0" t="s">
        <v>99</v>
      </c>
      <c r="AE2244" s="0" t="s">
        <v>99</v>
      </c>
      <c r="AH2244" s="0" t="n">
        <v>-100</v>
      </c>
      <c r="AI2244" s="0" t="s">
        <v>2133</v>
      </c>
      <c r="AJ2244" s="0" t="s">
        <v>32112</v>
      </c>
      <c r="AK2244" s="0" t="s">
        <v>31135</v>
      </c>
      <c r="AL2244" s="0" t="s">
        <v>2112</v>
      </c>
    </row>
    <row r="2245" customFormat="false" ht="15" hidden="false" customHeight="false" outlineLevel="0" collapsed="false">
      <c r="A2245" s="0" t="s">
        <v>37411</v>
      </c>
      <c r="B2245" s="0" t="s">
        <v>37412</v>
      </c>
      <c r="C2245" s="0" t="s">
        <v>37413</v>
      </c>
      <c r="D2245" s="0" t="s">
        <v>37413</v>
      </c>
      <c r="E2245" s="0" t="s">
        <v>37414</v>
      </c>
      <c r="F2245" s="0" t="s">
        <v>498</v>
      </c>
      <c r="G2245" s="0" t="n">
        <v>3</v>
      </c>
      <c r="H2245" s="0" t="n">
        <v>1</v>
      </c>
      <c r="I2245" s="0" t="n">
        <v>0.01</v>
      </c>
      <c r="J2245" s="0" t="n">
        <v>1000</v>
      </c>
      <c r="K2245" s="0" t="n">
        <v>0.05</v>
      </c>
      <c r="L2245" s="0" t="n">
        <v>97.4</v>
      </c>
      <c r="M2245" s="0" t="n">
        <v>97.35</v>
      </c>
      <c r="N2245" s="0" t="n">
        <v>97.23</v>
      </c>
      <c r="O2245" s="0" t="n">
        <v>97.4</v>
      </c>
      <c r="P2245" s="0" t="n">
        <v>0</v>
      </c>
      <c r="Q2245" s="0" t="n">
        <v>0</v>
      </c>
      <c r="R2245" s="0" t="n">
        <v>0</v>
      </c>
      <c r="S2245" s="0" t="n">
        <v>97.33</v>
      </c>
      <c r="T2245" s="0" t="n">
        <v>97.35</v>
      </c>
      <c r="U2245" s="0" t="n">
        <v>97.2</v>
      </c>
      <c r="V2245" s="0" t="n">
        <v>97.46</v>
      </c>
      <c r="W2245" s="0" t="n">
        <v>34824066</v>
      </c>
      <c r="X2245" s="0" t="n">
        <v>97.38</v>
      </c>
      <c r="Y2245" s="0" t="n">
        <v>97.39</v>
      </c>
      <c r="Z2245" s="0" t="n">
        <v>273</v>
      </c>
      <c r="AA2245" s="0" t="n">
        <v>62000000</v>
      </c>
      <c r="AB2245" s="0" t="n">
        <v>974</v>
      </c>
      <c r="AC2245" s="0" t="n">
        <v>0</v>
      </c>
      <c r="AD2245" s="0" t="s">
        <v>99</v>
      </c>
      <c r="AE2245" s="0" t="s">
        <v>99</v>
      </c>
      <c r="AH2245" s="0" t="n">
        <v>-100</v>
      </c>
      <c r="AI2245" s="0" t="s">
        <v>2133</v>
      </c>
      <c r="AJ2245" s="0" t="s">
        <v>32112</v>
      </c>
      <c r="AK2245" s="0" t="s">
        <v>31135</v>
      </c>
      <c r="AL2245" s="0" t="s">
        <v>2112</v>
      </c>
    </row>
    <row r="2246" customFormat="false" ht="15" hidden="false" customHeight="false" outlineLevel="0" collapsed="false">
      <c r="A2246" s="0" t="s">
        <v>37415</v>
      </c>
      <c r="B2246" s="0" t="s">
        <v>37416</v>
      </c>
      <c r="C2246" s="0" t="s">
        <v>20227</v>
      </c>
      <c r="D2246" s="0" t="s">
        <v>20227</v>
      </c>
      <c r="E2246" s="0" t="s">
        <v>37417</v>
      </c>
      <c r="F2246" s="0" t="s">
        <v>498</v>
      </c>
      <c r="G2246" s="0" t="n">
        <v>3</v>
      </c>
      <c r="H2246" s="0" t="n">
        <v>1</v>
      </c>
      <c r="I2246" s="0" t="n">
        <v>0.01</v>
      </c>
      <c r="J2246" s="0" t="n">
        <v>1000</v>
      </c>
      <c r="K2246" s="0" t="n">
        <v>-0.04</v>
      </c>
      <c r="L2246" s="0" t="n">
        <v>85.61</v>
      </c>
      <c r="M2246" s="0" t="n">
        <v>85.64</v>
      </c>
      <c r="N2246" s="0" t="n">
        <v>85.73</v>
      </c>
      <c r="O2246" s="0" t="n">
        <v>85.67</v>
      </c>
      <c r="P2246" s="0" t="n">
        <v>0</v>
      </c>
      <c r="Q2246" s="0" t="n">
        <v>0</v>
      </c>
      <c r="R2246" s="0" t="n">
        <v>0</v>
      </c>
      <c r="S2246" s="0" t="n">
        <v>85.57</v>
      </c>
      <c r="T2246" s="0" t="n">
        <v>86.23</v>
      </c>
      <c r="U2246" s="0" t="n">
        <v>85.5</v>
      </c>
      <c r="V2246" s="0" t="n">
        <v>86.23</v>
      </c>
      <c r="W2246" s="0" t="n">
        <v>21321317</v>
      </c>
      <c r="X2246" s="0" t="n">
        <v>85.57</v>
      </c>
      <c r="Y2246" s="0" t="n">
        <v>85.61</v>
      </c>
      <c r="Z2246" s="0" t="n">
        <v>424</v>
      </c>
      <c r="AA2246" s="0" t="n">
        <v>68000000</v>
      </c>
      <c r="AB2246" s="0" t="n">
        <v>34244</v>
      </c>
      <c r="AC2246" s="0" t="n">
        <v>0</v>
      </c>
      <c r="AD2246" s="0" t="s">
        <v>99</v>
      </c>
      <c r="AE2246" s="0" t="s">
        <v>99</v>
      </c>
      <c r="AH2246" s="0" t="n">
        <v>-100</v>
      </c>
      <c r="AI2246" s="0" t="s">
        <v>2133</v>
      </c>
      <c r="AJ2246" s="0" t="s">
        <v>32112</v>
      </c>
      <c r="AK2246" s="0" t="s">
        <v>31135</v>
      </c>
      <c r="AL2246" s="0" t="s">
        <v>2112</v>
      </c>
    </row>
    <row r="2247" customFormat="false" ht="15" hidden="false" customHeight="false" outlineLevel="0" collapsed="false">
      <c r="A2247" s="0" t="s">
        <v>37418</v>
      </c>
      <c r="B2247" s="0" t="s">
        <v>37419</v>
      </c>
      <c r="C2247" s="0" t="s">
        <v>26625</v>
      </c>
      <c r="D2247" s="0" t="s">
        <v>26625</v>
      </c>
      <c r="E2247" s="0" t="s">
        <v>37420</v>
      </c>
      <c r="F2247" s="0" t="s">
        <v>498</v>
      </c>
      <c r="G2247" s="0" t="n">
        <v>2</v>
      </c>
      <c r="H2247" s="0" t="n">
        <v>1</v>
      </c>
      <c r="I2247" s="0" t="n">
        <v>0.01</v>
      </c>
      <c r="J2247" s="0" t="n">
        <v>1000</v>
      </c>
      <c r="K2247" s="0" t="n">
        <v>-0.16</v>
      </c>
      <c r="L2247" s="0" t="n">
        <v>100.74</v>
      </c>
      <c r="M2247" s="0" t="n">
        <v>100.9</v>
      </c>
      <c r="N2247" s="0" t="n">
        <v>101.14</v>
      </c>
      <c r="O2247" s="0" t="n">
        <v>100.65</v>
      </c>
      <c r="P2247" s="0" t="n">
        <v>0</v>
      </c>
      <c r="Q2247" s="0" t="n">
        <v>0</v>
      </c>
      <c r="R2247" s="0" t="n">
        <v>0</v>
      </c>
      <c r="S2247" s="0" t="n">
        <v>100.81</v>
      </c>
      <c r="T2247" s="0" t="n">
        <v>101.4</v>
      </c>
      <c r="U2247" s="0" t="n">
        <v>100.63</v>
      </c>
      <c r="V2247" s="0" t="n">
        <v>101.4</v>
      </c>
      <c r="W2247" s="0" t="n">
        <v>116938</v>
      </c>
      <c r="X2247" s="0" t="n">
        <v>100.49</v>
      </c>
      <c r="Y2247" s="0" t="n">
        <v>100.74</v>
      </c>
      <c r="Z2247" s="0" t="n">
        <v>13</v>
      </c>
      <c r="AA2247" s="0" t="n">
        <v>2054432</v>
      </c>
      <c r="AB2247" s="0" t="n">
        <v>1007.4</v>
      </c>
      <c r="AC2247" s="0" t="n">
        <v>0</v>
      </c>
      <c r="AD2247" s="0" t="s">
        <v>99</v>
      </c>
      <c r="AE2247" s="0" t="s">
        <v>99</v>
      </c>
      <c r="AH2247" s="0" t="n">
        <v>8</v>
      </c>
      <c r="AI2247" s="0" t="s">
        <v>2133</v>
      </c>
      <c r="AJ2247" s="0" t="s">
        <v>32112</v>
      </c>
      <c r="AK2247" s="0" t="s">
        <v>31135</v>
      </c>
      <c r="AL2247" s="0" t="s">
        <v>2112</v>
      </c>
    </row>
    <row r="2248" customFormat="false" ht="15" hidden="false" customHeight="false" outlineLevel="0" collapsed="false">
      <c r="A2248" s="0" t="s">
        <v>37421</v>
      </c>
      <c r="B2248" s="0" t="s">
        <v>37422</v>
      </c>
      <c r="C2248" s="0" t="s">
        <v>18763</v>
      </c>
      <c r="D2248" s="0" t="s">
        <v>18763</v>
      </c>
      <c r="E2248" s="0" t="s">
        <v>18765</v>
      </c>
      <c r="F2248" s="0" t="s">
        <v>498</v>
      </c>
      <c r="G2248" s="0" t="n">
        <v>2</v>
      </c>
      <c r="H2248" s="0" t="n">
        <v>1</v>
      </c>
      <c r="I2248" s="0" t="n">
        <v>0.01</v>
      </c>
      <c r="J2248" s="0" t="n">
        <v>1000</v>
      </c>
      <c r="K2248" s="0" t="n">
        <v>-0.01</v>
      </c>
      <c r="L2248" s="0" t="n">
        <v>100.19</v>
      </c>
      <c r="M2248" s="0" t="n">
        <v>100.2</v>
      </c>
      <c r="N2248" s="0" t="n">
        <v>100.19</v>
      </c>
      <c r="O2248" s="0" t="n">
        <v>100.18</v>
      </c>
      <c r="P2248" s="0" t="n">
        <v>0</v>
      </c>
      <c r="Q2248" s="0" t="n">
        <v>0</v>
      </c>
      <c r="R2248" s="0" t="n">
        <v>0</v>
      </c>
      <c r="S2248" s="0" t="n">
        <v>100.01</v>
      </c>
      <c r="T2248" s="0" t="n">
        <v>100.19</v>
      </c>
      <c r="U2248" s="0" t="n">
        <v>100.05</v>
      </c>
      <c r="V2248" s="0" t="n">
        <v>100.19</v>
      </c>
      <c r="W2248" s="0" t="n">
        <v>2738032</v>
      </c>
      <c r="X2248" s="0" t="n">
        <v>100.11</v>
      </c>
      <c r="Y2248" s="0" t="n">
        <v>100.19</v>
      </c>
      <c r="Z2248" s="0" t="n">
        <v>48</v>
      </c>
      <c r="AA2248" s="0" t="n">
        <v>35000000</v>
      </c>
      <c r="AB2248" s="0" t="n">
        <v>44083.6</v>
      </c>
      <c r="AC2248" s="0" t="n">
        <v>0</v>
      </c>
      <c r="AD2248" s="0" t="s">
        <v>99</v>
      </c>
      <c r="AE2248" s="0" t="s">
        <v>99</v>
      </c>
      <c r="AH2248" s="0" t="n">
        <v>8</v>
      </c>
      <c r="AI2248" s="0" t="s">
        <v>2133</v>
      </c>
      <c r="AJ2248" s="0" t="s">
        <v>32112</v>
      </c>
      <c r="AK2248" s="0" t="s">
        <v>31135</v>
      </c>
      <c r="AL2248" s="0" t="s">
        <v>2112</v>
      </c>
    </row>
    <row r="2249" customFormat="false" ht="15" hidden="false" customHeight="false" outlineLevel="0" collapsed="false">
      <c r="A2249" s="0" t="s">
        <v>37423</v>
      </c>
      <c r="B2249" s="0" t="s">
        <v>37424</v>
      </c>
      <c r="C2249" s="0" t="s">
        <v>37425</v>
      </c>
      <c r="D2249" s="0" t="s">
        <v>37425</v>
      </c>
      <c r="E2249" s="0" t="s">
        <v>37426</v>
      </c>
      <c r="F2249" s="0" t="s">
        <v>498</v>
      </c>
      <c r="G2249" s="0" t="n">
        <v>1</v>
      </c>
      <c r="H2249" s="0" t="n">
        <v>1</v>
      </c>
      <c r="I2249" s="0" t="n">
        <v>0.01</v>
      </c>
      <c r="J2249" s="0" t="n">
        <v>1000</v>
      </c>
      <c r="K2249" s="0" t="n">
        <v>-0.23</v>
      </c>
      <c r="L2249" s="0" t="n">
        <v>95.56</v>
      </c>
      <c r="M2249" s="0" t="n">
        <v>95.78</v>
      </c>
      <c r="N2249" s="0" t="n">
        <v>95.81</v>
      </c>
      <c r="O2249" s="0" t="n">
        <v>95.53</v>
      </c>
      <c r="P2249" s="0" t="n">
        <v>0</v>
      </c>
      <c r="Q2249" s="0" t="n">
        <v>0</v>
      </c>
      <c r="R2249" s="0" t="n">
        <v>0</v>
      </c>
      <c r="S2249" s="0" t="n">
        <v>95.71</v>
      </c>
      <c r="T2249" s="0" t="n">
        <v>95.95</v>
      </c>
      <c r="U2249" s="0" t="n">
        <v>95.26</v>
      </c>
      <c r="V2249" s="0" t="n">
        <v>95.95</v>
      </c>
      <c r="W2249" s="0" t="n">
        <v>5188462</v>
      </c>
      <c r="X2249" s="0" t="n">
        <v>95.51</v>
      </c>
      <c r="Y2249" s="0" t="n">
        <v>95.57</v>
      </c>
      <c r="Z2249" s="0" t="n">
        <v>228</v>
      </c>
      <c r="AA2249" s="0" t="n">
        <v>15000000</v>
      </c>
      <c r="AB2249" s="0" t="n">
        <v>955.6</v>
      </c>
      <c r="AC2249" s="0" t="n">
        <v>0</v>
      </c>
      <c r="AD2249" s="0" t="s">
        <v>99</v>
      </c>
      <c r="AE2249" s="0" t="s">
        <v>99</v>
      </c>
      <c r="AH2249" s="0" t="n">
        <v>-100</v>
      </c>
      <c r="AI2249" s="0" t="s">
        <v>2133</v>
      </c>
      <c r="AJ2249" s="0" t="s">
        <v>32112</v>
      </c>
      <c r="AK2249" s="0" t="s">
        <v>31135</v>
      </c>
      <c r="AL2249" s="0" t="s">
        <v>2112</v>
      </c>
    </row>
    <row r="2250" customFormat="false" ht="15" hidden="false" customHeight="false" outlineLevel="0" collapsed="false">
      <c r="A2250" s="0" t="s">
        <v>37427</v>
      </c>
      <c r="B2250" s="0" t="s">
        <v>37428</v>
      </c>
      <c r="C2250" s="0" t="s">
        <v>20510</v>
      </c>
      <c r="D2250" s="0" t="s">
        <v>20510</v>
      </c>
      <c r="E2250" s="0" t="s">
        <v>37429</v>
      </c>
      <c r="F2250" s="0" t="s">
        <v>498</v>
      </c>
      <c r="G2250" s="0" t="n">
        <v>2</v>
      </c>
      <c r="H2250" s="0" t="n">
        <v>1</v>
      </c>
      <c r="I2250" s="0" t="n">
        <v>0.01</v>
      </c>
      <c r="J2250" s="0" t="n">
        <v>1000</v>
      </c>
      <c r="K2250" s="0" t="n">
        <v>0.54</v>
      </c>
      <c r="L2250" s="0" t="n">
        <v>46.63</v>
      </c>
      <c r="M2250" s="0" t="n">
        <v>46.38</v>
      </c>
      <c r="N2250" s="0" t="n">
        <v>46.06</v>
      </c>
      <c r="O2250" s="0" t="n">
        <v>46.71</v>
      </c>
      <c r="P2250" s="0" t="n">
        <v>0</v>
      </c>
      <c r="Q2250" s="0" t="n">
        <v>0</v>
      </c>
      <c r="R2250" s="0" t="n">
        <v>0</v>
      </c>
      <c r="S2250" s="0" t="n">
        <v>46.47</v>
      </c>
      <c r="T2250" s="0" t="n">
        <v>46.38</v>
      </c>
      <c r="U2250" s="0" t="n">
        <v>46.1</v>
      </c>
      <c r="V2250" s="0" t="n">
        <v>47</v>
      </c>
      <c r="W2250" s="0" t="n">
        <v>2021776</v>
      </c>
      <c r="X2250" s="0" t="n">
        <v>46.61</v>
      </c>
      <c r="Y2250" s="0" t="n">
        <v>46.79</v>
      </c>
      <c r="Z2250" s="0" t="n">
        <v>175</v>
      </c>
      <c r="AA2250" s="0" t="n">
        <v>12000000</v>
      </c>
      <c r="AB2250" s="0" t="n">
        <v>466.3</v>
      </c>
      <c r="AC2250" s="0" t="n">
        <v>0</v>
      </c>
      <c r="AD2250" s="0" t="s">
        <v>99</v>
      </c>
      <c r="AE2250" s="0" t="s">
        <v>99</v>
      </c>
      <c r="AH2250" s="0" t="n">
        <v>-100</v>
      </c>
      <c r="AI2250" s="0" t="s">
        <v>2133</v>
      </c>
      <c r="AJ2250" s="0" t="s">
        <v>32112</v>
      </c>
      <c r="AK2250" s="0" t="s">
        <v>31135</v>
      </c>
      <c r="AL2250" s="0" t="s">
        <v>2112</v>
      </c>
    </row>
    <row r="2251" customFormat="false" ht="15" hidden="false" customHeight="false" outlineLevel="0" collapsed="false">
      <c r="A2251" s="0" t="s">
        <v>37430</v>
      </c>
      <c r="B2251" s="0" t="s">
        <v>37431</v>
      </c>
      <c r="C2251" s="0" t="s">
        <v>18983</v>
      </c>
      <c r="D2251" s="0" t="s">
        <v>18983</v>
      </c>
      <c r="E2251" s="0" t="s">
        <v>37432</v>
      </c>
      <c r="F2251" s="0" t="s">
        <v>498</v>
      </c>
      <c r="G2251" s="0" t="n">
        <v>2</v>
      </c>
      <c r="H2251" s="0" t="n">
        <v>1</v>
      </c>
      <c r="I2251" s="0" t="n">
        <v>0.01</v>
      </c>
      <c r="J2251" s="0" t="n">
        <v>1000</v>
      </c>
      <c r="K2251" s="0" t="n">
        <v>0.13</v>
      </c>
      <c r="L2251" s="0" t="n">
        <v>45.28</v>
      </c>
      <c r="M2251" s="0" t="n">
        <v>45.22</v>
      </c>
      <c r="N2251" s="0" t="n">
        <v>45.23</v>
      </c>
      <c r="O2251" s="0" t="n">
        <v>45.27</v>
      </c>
      <c r="P2251" s="0" t="n">
        <v>0</v>
      </c>
      <c r="Q2251" s="0" t="n">
        <v>0</v>
      </c>
      <c r="R2251" s="0" t="n">
        <v>0</v>
      </c>
      <c r="S2251" s="0" t="n">
        <v>45.02</v>
      </c>
      <c r="T2251" s="0" t="n">
        <v>45.49</v>
      </c>
      <c r="U2251" s="0" t="n">
        <v>45.02</v>
      </c>
      <c r="V2251" s="0" t="n">
        <v>45.49</v>
      </c>
      <c r="W2251" s="0" t="n">
        <v>9510644</v>
      </c>
      <c r="X2251" s="0" t="n">
        <v>45.27</v>
      </c>
      <c r="Y2251" s="0" t="n">
        <v>45.28</v>
      </c>
      <c r="Z2251" s="0" t="n">
        <v>460</v>
      </c>
      <c r="AA2251" s="0" t="n">
        <v>16000000</v>
      </c>
      <c r="AB2251" s="0" t="n">
        <v>23545.6</v>
      </c>
      <c r="AC2251" s="0" t="n">
        <v>0</v>
      </c>
      <c r="AD2251" s="0" t="s">
        <v>99</v>
      </c>
      <c r="AE2251" s="0" t="s">
        <v>99</v>
      </c>
      <c r="AH2251" s="0" t="n">
        <v>-100</v>
      </c>
      <c r="AI2251" s="0" t="s">
        <v>2133</v>
      </c>
      <c r="AJ2251" s="0" t="s">
        <v>32112</v>
      </c>
      <c r="AK2251" s="0" t="s">
        <v>31135</v>
      </c>
      <c r="AL2251" s="0" t="s">
        <v>2112</v>
      </c>
    </row>
    <row r="2252" customFormat="false" ht="15" hidden="false" customHeight="false" outlineLevel="0" collapsed="false">
      <c r="A2252" s="0" t="s">
        <v>37433</v>
      </c>
      <c r="B2252" s="0" t="s">
        <v>37434</v>
      </c>
      <c r="C2252" s="0" t="s">
        <v>21270</v>
      </c>
      <c r="D2252" s="0" t="s">
        <v>21270</v>
      </c>
      <c r="E2252" s="0" t="s">
        <v>37435</v>
      </c>
      <c r="F2252" s="0" t="s">
        <v>1987</v>
      </c>
      <c r="G2252" s="0" t="n">
        <v>3</v>
      </c>
      <c r="H2252" s="0" t="n">
        <v>1</v>
      </c>
      <c r="I2252" s="0" t="n">
        <v>0.01</v>
      </c>
      <c r="J2252" s="0" t="n">
        <v>10000000</v>
      </c>
      <c r="K2252" s="0" t="n">
        <v>-0.13</v>
      </c>
      <c r="L2252" s="0" t="n">
        <v>75.9</v>
      </c>
      <c r="M2252" s="0" t="n">
        <v>75.95</v>
      </c>
      <c r="N2252" s="0" t="n">
        <v>75.1</v>
      </c>
      <c r="O2252" s="0" t="n">
        <v>75.9</v>
      </c>
      <c r="P2252" s="0" t="n">
        <v>0</v>
      </c>
      <c r="Q2252" s="0" t="n">
        <v>0</v>
      </c>
      <c r="R2252" s="0" t="n">
        <v>0</v>
      </c>
      <c r="S2252" s="0" t="n">
        <v>75.9</v>
      </c>
      <c r="T2252" s="0" t="n">
        <v>75.9</v>
      </c>
      <c r="U2252" s="0" t="n">
        <v>75.9</v>
      </c>
      <c r="V2252" s="0" t="n">
        <v>75.9</v>
      </c>
      <c r="W2252" s="0" t="n">
        <v>7590000</v>
      </c>
      <c r="X2252" s="0" t="n">
        <v>74.1</v>
      </c>
      <c r="Y2252" s="0" t="n">
        <v>76</v>
      </c>
      <c r="Z2252" s="0" t="n">
        <v>1</v>
      </c>
      <c r="AA2252" s="0" t="n">
        <v>5600</v>
      </c>
      <c r="AB2252" s="0" t="n">
        <v>7590000</v>
      </c>
      <c r="AC2252" s="0" t="n">
        <v>0</v>
      </c>
      <c r="AD2252" s="0" t="s">
        <v>99</v>
      </c>
      <c r="AE2252" s="0" t="s">
        <v>99</v>
      </c>
      <c r="AF2252" s="0" t="s">
        <v>30149</v>
      </c>
      <c r="AH2252" s="0" t="n">
        <v>0</v>
      </c>
      <c r="AI2252" s="0" t="s">
        <v>2133</v>
      </c>
      <c r="AJ2252" s="0" t="s">
        <v>32112</v>
      </c>
      <c r="AK2252" s="0" t="s">
        <v>31143</v>
      </c>
      <c r="AL2252" s="0" t="s">
        <v>2112</v>
      </c>
    </row>
    <row r="2253" customFormat="false" ht="15" hidden="false" customHeight="false" outlineLevel="0" collapsed="false">
      <c r="A2253" s="0" t="s">
        <v>37436</v>
      </c>
      <c r="B2253" s="0" t="s">
        <v>37437</v>
      </c>
      <c r="C2253" s="0" t="s">
        <v>24576</v>
      </c>
      <c r="D2253" s="0" t="s">
        <v>24576</v>
      </c>
      <c r="E2253" s="0" t="s">
        <v>37438</v>
      </c>
      <c r="F2253" s="0" t="s">
        <v>1987</v>
      </c>
      <c r="G2253" s="0" t="n">
        <v>3</v>
      </c>
      <c r="H2253" s="0" t="n">
        <v>1</v>
      </c>
      <c r="I2253" s="0" t="n">
        <v>0.01</v>
      </c>
      <c r="J2253" s="0" t="n">
        <v>10000000</v>
      </c>
      <c r="K2253" s="0" t="n">
        <v>0</v>
      </c>
      <c r="L2253" s="0" t="n">
        <v>0</v>
      </c>
      <c r="M2253" s="0" t="n">
        <v>71</v>
      </c>
      <c r="N2253" s="0" t="n">
        <v>74.32</v>
      </c>
      <c r="O2253" s="0" t="n">
        <v>71</v>
      </c>
      <c r="P2253" s="0" t="n">
        <v>0</v>
      </c>
      <c r="Q2253" s="0" t="n">
        <v>0</v>
      </c>
      <c r="R2253" s="0" t="n">
        <v>0</v>
      </c>
      <c r="S2253" s="0" t="n">
        <v>0</v>
      </c>
      <c r="T2253" s="0" t="n">
        <v>0</v>
      </c>
      <c r="U2253" s="0" t="n">
        <v>0</v>
      </c>
      <c r="V2253" s="0" t="n">
        <v>0</v>
      </c>
      <c r="W2253" s="0" t="n">
        <v>0</v>
      </c>
      <c r="X2253" s="0" t="n">
        <v>71</v>
      </c>
      <c r="Y2253" s="0" t="n">
        <v>0</v>
      </c>
      <c r="Z2253" s="0" t="n">
        <v>0</v>
      </c>
      <c r="AA2253" s="0" t="n">
        <v>761</v>
      </c>
      <c r="AB2253" s="0" t="n">
        <v>0</v>
      </c>
      <c r="AC2253" s="0" t="n">
        <v>0</v>
      </c>
      <c r="AD2253" s="0" t="s">
        <v>99</v>
      </c>
      <c r="AE2253" s="0" t="s">
        <v>99</v>
      </c>
      <c r="AF2253" s="0" t="s">
        <v>30149</v>
      </c>
      <c r="AH2253" s="0" t="n">
        <v>0</v>
      </c>
      <c r="AI2253" s="0" t="s">
        <v>2133</v>
      </c>
      <c r="AJ2253" s="0" t="s">
        <v>32112</v>
      </c>
      <c r="AK2253" s="0" t="s">
        <v>31143</v>
      </c>
      <c r="AL2253" s="0" t="s">
        <v>2112</v>
      </c>
    </row>
    <row r="2254" customFormat="false" ht="15" hidden="false" customHeight="false" outlineLevel="0" collapsed="false">
      <c r="A2254" s="0" t="s">
        <v>37439</v>
      </c>
      <c r="B2254" s="0" t="s">
        <v>37440</v>
      </c>
      <c r="C2254" s="0" t="s">
        <v>37441</v>
      </c>
      <c r="D2254" s="0" t="s">
        <v>37441</v>
      </c>
      <c r="E2254" s="0" t="s">
        <v>37442</v>
      </c>
      <c r="F2254" s="0" t="s">
        <v>498</v>
      </c>
      <c r="G2254" s="0" t="n">
        <v>3</v>
      </c>
      <c r="H2254" s="0" t="n">
        <v>1</v>
      </c>
      <c r="I2254" s="0" t="n">
        <v>0.01</v>
      </c>
      <c r="J2254" s="0" t="n">
        <v>1000</v>
      </c>
      <c r="K2254" s="0" t="n">
        <v>0</v>
      </c>
      <c r="L2254" s="0" t="n">
        <v>0</v>
      </c>
      <c r="M2254" s="0" t="n">
        <v>72.8</v>
      </c>
      <c r="N2254" s="0" t="n">
        <v>0</v>
      </c>
      <c r="O2254" s="0" t="n">
        <v>72.8</v>
      </c>
      <c r="P2254" s="0" t="n">
        <v>0</v>
      </c>
      <c r="Q2254" s="0" t="n">
        <v>0</v>
      </c>
      <c r="R2254" s="0" t="n">
        <v>0</v>
      </c>
      <c r="S2254" s="0" t="n">
        <v>0</v>
      </c>
      <c r="T2254" s="0" t="n">
        <v>0</v>
      </c>
      <c r="U2254" s="0" t="n">
        <v>0</v>
      </c>
      <c r="V2254" s="0" t="n">
        <v>0</v>
      </c>
      <c r="W2254" s="0" t="n">
        <v>0</v>
      </c>
      <c r="X2254" s="0" t="n">
        <v>72.01</v>
      </c>
      <c r="Y2254" s="0" t="n">
        <v>0</v>
      </c>
      <c r="Z2254" s="0" t="n">
        <v>0</v>
      </c>
      <c r="AA2254" s="0" t="n">
        <v>136025</v>
      </c>
      <c r="AB2254" s="0" t="n">
        <v>0</v>
      </c>
      <c r="AC2254" s="0" t="n">
        <v>0</v>
      </c>
      <c r="AD2254" s="0" t="s">
        <v>99</v>
      </c>
      <c r="AE2254" s="0" t="s">
        <v>99</v>
      </c>
      <c r="AH2254" s="0" t="n">
        <v>800</v>
      </c>
      <c r="AI2254" s="0" t="s">
        <v>2133</v>
      </c>
      <c r="AJ2254" s="0" t="s">
        <v>32112</v>
      </c>
      <c r="AK2254" s="0" t="s">
        <v>31135</v>
      </c>
      <c r="AL2254" s="0" t="s">
        <v>2112</v>
      </c>
    </row>
    <row r="2255" customFormat="false" ht="15" hidden="false" customHeight="false" outlineLevel="0" collapsed="false">
      <c r="A2255" s="0" t="s">
        <v>37443</v>
      </c>
      <c r="B2255" s="0" t="s">
        <v>37444</v>
      </c>
      <c r="C2255" s="0" t="s">
        <v>37445</v>
      </c>
      <c r="D2255" s="0" t="s">
        <v>37445</v>
      </c>
      <c r="E2255" s="0" t="s">
        <v>37446</v>
      </c>
      <c r="F2255" s="0" t="s">
        <v>498</v>
      </c>
      <c r="G2255" s="0" t="n">
        <v>3</v>
      </c>
      <c r="H2255" s="0" t="n">
        <v>1</v>
      </c>
      <c r="I2255" s="0" t="n">
        <v>0.01</v>
      </c>
      <c r="J2255" s="0" t="n">
        <v>1000</v>
      </c>
      <c r="K2255" s="0" t="n">
        <v>0</v>
      </c>
      <c r="L2255" s="0" t="n">
        <v>0</v>
      </c>
      <c r="M2255" s="0" t="n">
        <v>99.9</v>
      </c>
      <c r="N2255" s="0" t="n">
        <v>99.45</v>
      </c>
      <c r="O2255" s="0" t="n">
        <v>99.9</v>
      </c>
      <c r="P2255" s="0" t="n">
        <v>0</v>
      </c>
      <c r="Q2255" s="0" t="n">
        <v>0</v>
      </c>
      <c r="R2255" s="0" t="n">
        <v>0</v>
      </c>
      <c r="S2255" s="0" t="n">
        <v>0</v>
      </c>
      <c r="T2255" s="0" t="n">
        <v>0</v>
      </c>
      <c r="U2255" s="0" t="n">
        <v>0</v>
      </c>
      <c r="V2255" s="0" t="n">
        <v>0</v>
      </c>
      <c r="W2255" s="0" t="n">
        <v>0</v>
      </c>
      <c r="X2255" s="0" t="n">
        <v>0</v>
      </c>
      <c r="Y2255" s="0" t="n">
        <v>0</v>
      </c>
      <c r="Z2255" s="0" t="n">
        <v>0</v>
      </c>
      <c r="AA2255" s="0" t="n">
        <v>839795</v>
      </c>
      <c r="AB2255" s="0" t="n">
        <v>0</v>
      </c>
      <c r="AC2255" s="0" t="n">
        <v>0</v>
      </c>
      <c r="AD2255" s="0" t="s">
        <v>99</v>
      </c>
      <c r="AE2255" s="0" t="s">
        <v>99</v>
      </c>
      <c r="AH2255" s="0" t="n">
        <v>800</v>
      </c>
      <c r="AI2255" s="0" t="s">
        <v>2133</v>
      </c>
      <c r="AJ2255" s="0" t="s">
        <v>32112</v>
      </c>
      <c r="AK2255" s="0" t="s">
        <v>31135</v>
      </c>
      <c r="AL2255" s="0" t="s">
        <v>2112</v>
      </c>
    </row>
    <row r="2256" customFormat="false" ht="15" hidden="false" customHeight="false" outlineLevel="0" collapsed="false">
      <c r="A2256" s="0" t="s">
        <v>37447</v>
      </c>
      <c r="B2256" s="0" t="s">
        <v>37448</v>
      </c>
      <c r="C2256" s="0" t="s">
        <v>37449</v>
      </c>
      <c r="D2256" s="0" t="s">
        <v>37449</v>
      </c>
      <c r="E2256" s="0" t="s">
        <v>37450</v>
      </c>
      <c r="F2256" s="0" t="s">
        <v>498</v>
      </c>
      <c r="G2256" s="0" t="n">
        <v>3</v>
      </c>
      <c r="H2256" s="0" t="n">
        <v>1</v>
      </c>
      <c r="I2256" s="0" t="n">
        <v>0.01</v>
      </c>
      <c r="J2256" s="0" t="n">
        <v>1000</v>
      </c>
      <c r="K2256" s="0" t="n">
        <v>0</v>
      </c>
      <c r="L2256" s="0" t="n">
        <v>0</v>
      </c>
      <c r="M2256" s="0" t="n">
        <v>116.5</v>
      </c>
      <c r="N2256" s="0" t="n">
        <v>115.96</v>
      </c>
      <c r="O2256" s="0" t="n">
        <v>116.5</v>
      </c>
      <c r="P2256" s="0" t="n">
        <v>0</v>
      </c>
      <c r="Q2256" s="0" t="n">
        <v>0</v>
      </c>
      <c r="R2256" s="0" t="n">
        <v>0</v>
      </c>
      <c r="S2256" s="0" t="n">
        <v>0</v>
      </c>
      <c r="T2256" s="0" t="n">
        <v>0</v>
      </c>
      <c r="U2256" s="0" t="n">
        <v>0</v>
      </c>
      <c r="V2256" s="0" t="n">
        <v>0</v>
      </c>
      <c r="W2256" s="0" t="n">
        <v>0</v>
      </c>
      <c r="X2256" s="0" t="n">
        <v>0</v>
      </c>
      <c r="Y2256" s="0" t="n">
        <v>0</v>
      </c>
      <c r="Z2256" s="0" t="n">
        <v>0</v>
      </c>
      <c r="AA2256" s="0" t="n">
        <v>1000000</v>
      </c>
      <c r="AB2256" s="0" t="n">
        <v>0</v>
      </c>
      <c r="AC2256" s="0" t="n">
        <v>0</v>
      </c>
      <c r="AD2256" s="0" t="s">
        <v>99</v>
      </c>
      <c r="AE2256" s="0" t="s">
        <v>99</v>
      </c>
      <c r="AH2256" s="0" t="n">
        <v>800</v>
      </c>
      <c r="AI2256" s="0" t="s">
        <v>2133</v>
      </c>
      <c r="AJ2256" s="0" t="s">
        <v>32112</v>
      </c>
      <c r="AK2256" s="0" t="s">
        <v>31135</v>
      </c>
      <c r="AL2256" s="0" t="s">
        <v>2112</v>
      </c>
    </row>
    <row r="2257" customFormat="false" ht="15" hidden="false" customHeight="false" outlineLevel="0" collapsed="false">
      <c r="A2257" s="0" t="s">
        <v>37451</v>
      </c>
      <c r="B2257" s="0" t="s">
        <v>37452</v>
      </c>
      <c r="C2257" s="0" t="s">
        <v>37453</v>
      </c>
      <c r="D2257" s="0" t="s">
        <v>37453</v>
      </c>
      <c r="E2257" s="0" t="s">
        <v>37454</v>
      </c>
      <c r="F2257" s="0" t="s">
        <v>498</v>
      </c>
      <c r="G2257" s="0" t="n">
        <v>3</v>
      </c>
      <c r="H2257" s="0" t="n">
        <v>1</v>
      </c>
      <c r="I2257" s="0" t="n">
        <v>0.01</v>
      </c>
      <c r="J2257" s="0" t="n">
        <v>1000</v>
      </c>
      <c r="K2257" s="0" t="n">
        <v>0</v>
      </c>
      <c r="L2257" s="0" t="n">
        <v>0</v>
      </c>
      <c r="M2257" s="0" t="n">
        <v>171.4</v>
      </c>
      <c r="N2257" s="0" t="n">
        <v>174.54</v>
      </c>
      <c r="O2257" s="0" t="n">
        <v>171.4</v>
      </c>
      <c r="P2257" s="0" t="n">
        <v>0</v>
      </c>
      <c r="Q2257" s="0" t="n">
        <v>0</v>
      </c>
      <c r="R2257" s="0" t="n">
        <v>0</v>
      </c>
      <c r="S2257" s="0" t="n">
        <v>0</v>
      </c>
      <c r="T2257" s="0" t="n">
        <v>0</v>
      </c>
      <c r="U2257" s="0" t="n">
        <v>0</v>
      </c>
      <c r="V2257" s="0" t="n">
        <v>0</v>
      </c>
      <c r="W2257" s="0" t="n">
        <v>0</v>
      </c>
      <c r="X2257" s="0" t="n">
        <v>170.51</v>
      </c>
      <c r="Y2257" s="0" t="n">
        <v>239.95</v>
      </c>
      <c r="Z2257" s="0" t="n">
        <v>0</v>
      </c>
      <c r="AA2257" s="0" t="n">
        <v>649234</v>
      </c>
      <c r="AB2257" s="0" t="n">
        <v>0</v>
      </c>
      <c r="AC2257" s="0" t="n">
        <v>0</v>
      </c>
      <c r="AD2257" s="0" t="s">
        <v>99</v>
      </c>
      <c r="AE2257" s="0" t="s">
        <v>99</v>
      </c>
      <c r="AH2257" s="0" t="n">
        <v>800</v>
      </c>
      <c r="AI2257" s="0" t="s">
        <v>2133</v>
      </c>
      <c r="AJ2257" s="0" t="s">
        <v>32112</v>
      </c>
      <c r="AK2257" s="0" t="s">
        <v>31135</v>
      </c>
      <c r="AL2257" s="0" t="s">
        <v>2112</v>
      </c>
    </row>
    <row r="2258" customFormat="false" ht="15" hidden="false" customHeight="false" outlineLevel="0" collapsed="false">
      <c r="A2258" s="0" t="s">
        <v>37455</v>
      </c>
      <c r="B2258" s="0" t="s">
        <v>37456</v>
      </c>
      <c r="C2258" s="0" t="s">
        <v>37457</v>
      </c>
      <c r="D2258" s="0" t="s">
        <v>37457</v>
      </c>
      <c r="E2258" s="0" t="s">
        <v>37458</v>
      </c>
      <c r="F2258" s="0" t="s">
        <v>498</v>
      </c>
      <c r="G2258" s="0" t="n">
        <v>3</v>
      </c>
      <c r="H2258" s="0" t="n">
        <v>1</v>
      </c>
      <c r="I2258" s="0" t="n">
        <v>0.01</v>
      </c>
      <c r="J2258" s="0" t="n">
        <v>1000</v>
      </c>
      <c r="K2258" s="0" t="n">
        <v>0</v>
      </c>
      <c r="L2258" s="0" t="n">
        <v>0</v>
      </c>
      <c r="M2258" s="0" t="n">
        <v>100.7</v>
      </c>
      <c r="N2258" s="0" t="n">
        <v>0</v>
      </c>
      <c r="O2258" s="0" t="n">
        <v>100.7</v>
      </c>
      <c r="P2258" s="0" t="n">
        <v>0</v>
      </c>
      <c r="Q2258" s="0" t="n">
        <v>0</v>
      </c>
      <c r="R2258" s="0" t="n">
        <v>0</v>
      </c>
      <c r="S2258" s="0" t="n">
        <v>0</v>
      </c>
      <c r="T2258" s="0" t="n">
        <v>0</v>
      </c>
      <c r="U2258" s="0" t="n">
        <v>0</v>
      </c>
      <c r="V2258" s="0" t="n">
        <v>0</v>
      </c>
      <c r="W2258" s="0" t="n">
        <v>0</v>
      </c>
      <c r="X2258" s="0" t="n">
        <v>100.2</v>
      </c>
      <c r="Y2258" s="0" t="n">
        <v>0</v>
      </c>
      <c r="Z2258" s="0" t="n">
        <v>0</v>
      </c>
      <c r="AA2258" s="0" t="n">
        <v>741602</v>
      </c>
      <c r="AB2258" s="0" t="n">
        <v>0</v>
      </c>
      <c r="AC2258" s="0" t="n">
        <v>0</v>
      </c>
      <c r="AD2258" s="0" t="s">
        <v>99</v>
      </c>
      <c r="AE2258" s="0" t="s">
        <v>99</v>
      </c>
      <c r="AH2258" s="0" t="n">
        <v>800</v>
      </c>
      <c r="AI2258" s="0" t="s">
        <v>2133</v>
      </c>
      <c r="AJ2258" s="0" t="s">
        <v>32112</v>
      </c>
      <c r="AK2258" s="0" t="s">
        <v>31135</v>
      </c>
      <c r="AL2258" s="0" t="s">
        <v>2112</v>
      </c>
    </row>
    <row r="2259" customFormat="false" ht="15" hidden="false" customHeight="false" outlineLevel="0" collapsed="false">
      <c r="A2259" s="0" t="s">
        <v>37459</v>
      </c>
      <c r="B2259" s="0" t="s">
        <v>37460</v>
      </c>
      <c r="C2259" s="0" t="s">
        <v>37461</v>
      </c>
      <c r="D2259" s="0" t="s">
        <v>37461</v>
      </c>
      <c r="E2259" s="0" t="s">
        <v>37462</v>
      </c>
      <c r="F2259" s="0" t="s">
        <v>498</v>
      </c>
      <c r="G2259" s="0" t="n">
        <v>3</v>
      </c>
      <c r="H2259" s="0" t="n">
        <v>1</v>
      </c>
      <c r="I2259" s="0" t="n">
        <v>0.01</v>
      </c>
      <c r="J2259" s="0" t="n">
        <v>1000</v>
      </c>
      <c r="K2259" s="0" t="n">
        <v>0.94</v>
      </c>
      <c r="L2259" s="0" t="n">
        <v>107.6</v>
      </c>
      <c r="M2259" s="0" t="n">
        <v>106.6</v>
      </c>
      <c r="N2259" s="0" t="n">
        <v>0</v>
      </c>
      <c r="O2259" s="0" t="n">
        <v>107.6</v>
      </c>
      <c r="P2259" s="0" t="n">
        <v>0</v>
      </c>
      <c r="Q2259" s="0" t="n">
        <v>0</v>
      </c>
      <c r="R2259" s="0" t="n">
        <v>0</v>
      </c>
      <c r="S2259" s="0" t="n">
        <v>107.6</v>
      </c>
      <c r="T2259" s="0" t="n">
        <v>107.6</v>
      </c>
      <c r="U2259" s="0" t="n">
        <v>107.6</v>
      </c>
      <c r="V2259" s="0" t="n">
        <v>107.6</v>
      </c>
      <c r="W2259" s="0" t="n">
        <v>1076</v>
      </c>
      <c r="X2259" s="0" t="n">
        <v>107.61</v>
      </c>
      <c r="Y2259" s="0" t="n">
        <v>0</v>
      </c>
      <c r="Z2259" s="0" t="n">
        <v>1</v>
      </c>
      <c r="AA2259" s="0" t="n">
        <v>463226</v>
      </c>
      <c r="AB2259" s="0" t="n">
        <v>1076</v>
      </c>
      <c r="AC2259" s="0" t="n">
        <v>0</v>
      </c>
      <c r="AD2259" s="0" t="s">
        <v>99</v>
      </c>
      <c r="AE2259" s="0" t="s">
        <v>99</v>
      </c>
      <c r="AH2259" s="0" t="n">
        <v>800</v>
      </c>
      <c r="AI2259" s="0" t="s">
        <v>2133</v>
      </c>
      <c r="AJ2259" s="0" t="s">
        <v>32112</v>
      </c>
      <c r="AK2259" s="0" t="s">
        <v>31135</v>
      </c>
      <c r="AL2259" s="0" t="s">
        <v>2112</v>
      </c>
    </row>
    <row r="2260" customFormat="false" ht="15" hidden="false" customHeight="false" outlineLevel="0" collapsed="false">
      <c r="A2260" s="0" t="s">
        <v>37463</v>
      </c>
      <c r="B2260" s="0" t="s">
        <v>37464</v>
      </c>
      <c r="C2260" s="0" t="s">
        <v>37465</v>
      </c>
      <c r="D2260" s="0" t="s">
        <v>37465</v>
      </c>
      <c r="E2260" s="0" t="s">
        <v>37466</v>
      </c>
      <c r="F2260" s="0" t="s">
        <v>498</v>
      </c>
      <c r="G2260" s="0" t="n">
        <v>3</v>
      </c>
      <c r="H2260" s="0" t="n">
        <v>1</v>
      </c>
      <c r="I2260" s="0" t="n">
        <v>0.01</v>
      </c>
      <c r="J2260" s="0" t="n">
        <v>1000</v>
      </c>
      <c r="K2260" s="0" t="n">
        <v>-1.72</v>
      </c>
      <c r="L2260" s="0" t="n">
        <v>126.6</v>
      </c>
      <c r="M2260" s="0" t="n">
        <v>128.81</v>
      </c>
      <c r="N2260" s="0" t="n">
        <v>129.06</v>
      </c>
      <c r="O2260" s="0" t="n">
        <v>126.6</v>
      </c>
      <c r="P2260" s="0" t="n">
        <v>0</v>
      </c>
      <c r="Q2260" s="0" t="n">
        <v>0</v>
      </c>
      <c r="R2260" s="0" t="n">
        <v>0</v>
      </c>
      <c r="S2260" s="0" t="n">
        <v>126.67</v>
      </c>
      <c r="T2260" s="0" t="n">
        <v>128.51</v>
      </c>
      <c r="U2260" s="0" t="n">
        <v>126.01</v>
      </c>
      <c r="V2260" s="0" t="n">
        <v>128.51</v>
      </c>
      <c r="W2260" s="0" t="n">
        <v>5164135</v>
      </c>
      <c r="X2260" s="0" t="n">
        <v>126.6</v>
      </c>
      <c r="Y2260" s="0" t="n">
        <v>128.3</v>
      </c>
      <c r="Z2260" s="0" t="n">
        <v>11</v>
      </c>
      <c r="AA2260" s="0" t="n">
        <v>1599314</v>
      </c>
      <c r="AB2260" s="0" t="n">
        <v>126600</v>
      </c>
      <c r="AC2260" s="0" t="n">
        <v>0</v>
      </c>
      <c r="AD2260" s="0" t="s">
        <v>99</v>
      </c>
      <c r="AE2260" s="0" t="s">
        <v>99</v>
      </c>
      <c r="AH2260" s="0" t="n">
        <v>800</v>
      </c>
      <c r="AI2260" s="0" t="s">
        <v>2133</v>
      </c>
      <c r="AJ2260" s="0" t="s">
        <v>32112</v>
      </c>
      <c r="AK2260" s="0" t="s">
        <v>31135</v>
      </c>
      <c r="AL2260" s="0" t="s">
        <v>2112</v>
      </c>
    </row>
    <row r="2261" customFormat="false" ht="15" hidden="false" customHeight="false" outlineLevel="0" collapsed="false">
      <c r="A2261" s="0" t="s">
        <v>37467</v>
      </c>
      <c r="B2261" s="0" t="s">
        <v>37468</v>
      </c>
      <c r="C2261" s="0" t="s">
        <v>37469</v>
      </c>
      <c r="D2261" s="0" t="s">
        <v>37469</v>
      </c>
      <c r="E2261" s="0" t="s">
        <v>37470</v>
      </c>
      <c r="F2261" s="0" t="s">
        <v>498</v>
      </c>
      <c r="G2261" s="0" t="n">
        <v>3</v>
      </c>
      <c r="H2261" s="0" t="n">
        <v>1</v>
      </c>
      <c r="I2261" s="0" t="n">
        <v>0.01</v>
      </c>
      <c r="J2261" s="0" t="n">
        <v>1000</v>
      </c>
      <c r="K2261" s="0" t="n">
        <v>0</v>
      </c>
      <c r="L2261" s="0" t="n">
        <v>0</v>
      </c>
      <c r="M2261" s="0" t="n">
        <v>96.13</v>
      </c>
      <c r="N2261" s="0" t="n">
        <v>95.91</v>
      </c>
      <c r="O2261" s="0" t="n">
        <v>96.13</v>
      </c>
      <c r="P2261" s="0" t="n">
        <v>0</v>
      </c>
      <c r="Q2261" s="0" t="n">
        <v>0</v>
      </c>
      <c r="R2261" s="0" t="n">
        <v>0</v>
      </c>
      <c r="S2261" s="0" t="n">
        <v>0</v>
      </c>
      <c r="T2261" s="0" t="n">
        <v>0</v>
      </c>
      <c r="U2261" s="0" t="n">
        <v>0</v>
      </c>
      <c r="V2261" s="0" t="n">
        <v>0</v>
      </c>
      <c r="W2261" s="0" t="n">
        <v>0</v>
      </c>
      <c r="X2261" s="0" t="n">
        <v>96.22</v>
      </c>
      <c r="Y2261" s="0" t="n">
        <v>97.1</v>
      </c>
      <c r="Z2261" s="0" t="n">
        <v>0</v>
      </c>
      <c r="AA2261" s="0" t="n">
        <v>1150389</v>
      </c>
      <c r="AB2261" s="0" t="n">
        <v>0</v>
      </c>
      <c r="AC2261" s="0" t="n">
        <v>0</v>
      </c>
      <c r="AD2261" s="0" t="s">
        <v>99</v>
      </c>
      <c r="AE2261" s="0" t="s">
        <v>99</v>
      </c>
      <c r="AH2261" s="0" t="n">
        <v>800</v>
      </c>
      <c r="AI2261" s="0" t="s">
        <v>2133</v>
      </c>
      <c r="AJ2261" s="0" t="s">
        <v>32112</v>
      </c>
      <c r="AK2261" s="0" t="s">
        <v>31135</v>
      </c>
      <c r="AL2261" s="0" t="s">
        <v>2112</v>
      </c>
    </row>
    <row r="2262" customFormat="false" ht="15" hidden="false" customHeight="false" outlineLevel="0" collapsed="false">
      <c r="A2262" s="0" t="s">
        <v>37471</v>
      </c>
      <c r="B2262" s="0" t="s">
        <v>37472</v>
      </c>
      <c r="C2262" s="0" t="s">
        <v>37473</v>
      </c>
      <c r="D2262" s="0" t="s">
        <v>37473</v>
      </c>
      <c r="E2262" s="0" t="s">
        <v>37474</v>
      </c>
      <c r="F2262" s="0" t="s">
        <v>498</v>
      </c>
      <c r="G2262" s="0" t="n">
        <v>3</v>
      </c>
      <c r="H2262" s="0" t="n">
        <v>1</v>
      </c>
      <c r="I2262" s="0" t="n">
        <v>0.01</v>
      </c>
      <c r="J2262" s="0" t="n">
        <v>1000</v>
      </c>
      <c r="K2262" s="0" t="n">
        <v>0</v>
      </c>
      <c r="L2262" s="0" t="n">
        <v>0</v>
      </c>
      <c r="M2262" s="0" t="n">
        <v>101.6</v>
      </c>
      <c r="N2262" s="0" t="n">
        <v>100</v>
      </c>
      <c r="O2262" s="0" t="n">
        <v>101.6</v>
      </c>
      <c r="P2262" s="0" t="n">
        <v>0</v>
      </c>
      <c r="Q2262" s="0" t="n">
        <v>0</v>
      </c>
      <c r="R2262" s="0" t="n">
        <v>0</v>
      </c>
      <c r="S2262" s="0" t="n">
        <v>0</v>
      </c>
      <c r="T2262" s="0" t="n">
        <v>0</v>
      </c>
      <c r="U2262" s="0" t="n">
        <v>0</v>
      </c>
      <c r="V2262" s="0" t="n">
        <v>0</v>
      </c>
      <c r="W2262" s="0" t="n">
        <v>0</v>
      </c>
      <c r="X2262" s="0" t="n">
        <v>102.8</v>
      </c>
      <c r="Y2262" s="0" t="n">
        <v>0</v>
      </c>
      <c r="Z2262" s="0" t="n">
        <v>0</v>
      </c>
      <c r="AA2262" s="0" t="n">
        <v>450409</v>
      </c>
      <c r="AB2262" s="0" t="n">
        <v>0</v>
      </c>
      <c r="AC2262" s="0" t="n">
        <v>0</v>
      </c>
      <c r="AD2262" s="0" t="s">
        <v>99</v>
      </c>
      <c r="AE2262" s="0" t="s">
        <v>99</v>
      </c>
      <c r="AH2262" s="0" t="n">
        <v>800</v>
      </c>
      <c r="AI2262" s="0" t="s">
        <v>2133</v>
      </c>
      <c r="AJ2262" s="0" t="s">
        <v>32112</v>
      </c>
      <c r="AK2262" s="0" t="s">
        <v>31135</v>
      </c>
      <c r="AL2262" s="0" t="s">
        <v>2112</v>
      </c>
    </row>
    <row r="2263" customFormat="false" ht="15" hidden="false" customHeight="false" outlineLevel="0" collapsed="false">
      <c r="A2263" s="0" t="s">
        <v>37475</v>
      </c>
      <c r="B2263" s="0" t="s">
        <v>37476</v>
      </c>
      <c r="C2263" s="0" t="s">
        <v>37477</v>
      </c>
      <c r="D2263" s="0" t="s">
        <v>37477</v>
      </c>
      <c r="E2263" s="0" t="s">
        <v>37478</v>
      </c>
      <c r="F2263" s="0" t="s">
        <v>498</v>
      </c>
      <c r="G2263" s="0" t="n">
        <v>3</v>
      </c>
      <c r="H2263" s="0" t="n">
        <v>1</v>
      </c>
      <c r="I2263" s="0" t="n">
        <v>0.01</v>
      </c>
      <c r="J2263" s="0" t="n">
        <v>1000</v>
      </c>
      <c r="K2263" s="0" t="n">
        <v>0</v>
      </c>
      <c r="L2263" s="0" t="n">
        <v>0</v>
      </c>
      <c r="M2263" s="0" t="n">
        <v>104.8</v>
      </c>
      <c r="N2263" s="0" t="n">
        <v>0</v>
      </c>
      <c r="O2263" s="0" t="n">
        <v>104.8</v>
      </c>
      <c r="P2263" s="0" t="n">
        <v>0</v>
      </c>
      <c r="Q2263" s="0" t="n">
        <v>0</v>
      </c>
      <c r="R2263" s="0" t="n">
        <v>0</v>
      </c>
      <c r="S2263" s="0" t="n">
        <v>0</v>
      </c>
      <c r="T2263" s="0" t="n">
        <v>0</v>
      </c>
      <c r="U2263" s="0" t="n">
        <v>0</v>
      </c>
      <c r="V2263" s="0" t="n">
        <v>0</v>
      </c>
      <c r="W2263" s="0" t="n">
        <v>0</v>
      </c>
      <c r="X2263" s="0" t="n">
        <v>105</v>
      </c>
      <c r="Y2263" s="0" t="n">
        <v>0</v>
      </c>
      <c r="Z2263" s="0" t="n">
        <v>0</v>
      </c>
      <c r="AA2263" s="0" t="n">
        <v>307572</v>
      </c>
      <c r="AB2263" s="0" t="n">
        <v>0</v>
      </c>
      <c r="AC2263" s="0" t="n">
        <v>0</v>
      </c>
      <c r="AD2263" s="0" t="s">
        <v>99</v>
      </c>
      <c r="AE2263" s="0" t="s">
        <v>99</v>
      </c>
      <c r="AH2263" s="0" t="n">
        <v>800</v>
      </c>
      <c r="AI2263" s="0" t="s">
        <v>2133</v>
      </c>
      <c r="AJ2263" s="0" t="s">
        <v>32112</v>
      </c>
      <c r="AK2263" s="0" t="s">
        <v>31135</v>
      </c>
      <c r="AL2263" s="0" t="s">
        <v>2112</v>
      </c>
    </row>
    <row r="2264" customFormat="false" ht="15" hidden="false" customHeight="false" outlineLevel="0" collapsed="false">
      <c r="A2264" s="0" t="s">
        <v>37479</v>
      </c>
      <c r="B2264" s="0" t="s">
        <v>37480</v>
      </c>
      <c r="C2264" s="0" t="s">
        <v>37481</v>
      </c>
      <c r="D2264" s="0" t="s">
        <v>37481</v>
      </c>
      <c r="E2264" s="0" t="s">
        <v>37482</v>
      </c>
      <c r="F2264" s="0" t="s">
        <v>498</v>
      </c>
      <c r="G2264" s="0" t="n">
        <v>3</v>
      </c>
      <c r="H2264" s="0" t="n">
        <v>1</v>
      </c>
      <c r="I2264" s="0" t="n">
        <v>0.01</v>
      </c>
      <c r="J2264" s="0" t="n">
        <v>1000</v>
      </c>
      <c r="K2264" s="0" t="n">
        <v>0</v>
      </c>
      <c r="L2264" s="0" t="n">
        <v>0</v>
      </c>
      <c r="M2264" s="0" t="n">
        <v>100</v>
      </c>
      <c r="N2264" s="0" t="n">
        <v>98.37</v>
      </c>
      <c r="O2264" s="0" t="n">
        <v>100</v>
      </c>
      <c r="P2264" s="0" t="n">
        <v>0</v>
      </c>
      <c r="Q2264" s="0" t="n">
        <v>0</v>
      </c>
      <c r="R2264" s="0" t="n">
        <v>0</v>
      </c>
      <c r="S2264" s="0" t="n">
        <v>0</v>
      </c>
      <c r="T2264" s="0" t="n">
        <v>0</v>
      </c>
      <c r="U2264" s="0" t="n">
        <v>0</v>
      </c>
      <c r="V2264" s="0" t="n">
        <v>0</v>
      </c>
      <c r="W2264" s="0" t="n">
        <v>0</v>
      </c>
      <c r="X2264" s="0" t="n">
        <v>99.5</v>
      </c>
      <c r="Y2264" s="0" t="n">
        <v>108.37</v>
      </c>
      <c r="Z2264" s="0" t="n">
        <v>0</v>
      </c>
      <c r="AA2264" s="0" t="n">
        <v>887476</v>
      </c>
      <c r="AB2264" s="0" t="n">
        <v>0</v>
      </c>
      <c r="AC2264" s="0" t="n">
        <v>0</v>
      </c>
      <c r="AD2264" s="0" t="s">
        <v>99</v>
      </c>
      <c r="AE2264" s="0" t="s">
        <v>99</v>
      </c>
      <c r="AH2264" s="0" t="n">
        <v>800</v>
      </c>
      <c r="AI2264" s="0" t="s">
        <v>2133</v>
      </c>
      <c r="AJ2264" s="0" t="s">
        <v>32112</v>
      </c>
      <c r="AK2264" s="0" t="s">
        <v>31135</v>
      </c>
      <c r="AL2264" s="0" t="s">
        <v>2112</v>
      </c>
    </row>
    <row r="2265" customFormat="false" ht="15" hidden="false" customHeight="false" outlineLevel="0" collapsed="false">
      <c r="A2265" s="0" t="s">
        <v>37483</v>
      </c>
      <c r="B2265" s="0" t="s">
        <v>37484</v>
      </c>
      <c r="C2265" s="0" t="s">
        <v>37485</v>
      </c>
      <c r="D2265" s="0" t="s">
        <v>37485</v>
      </c>
      <c r="E2265" s="0" t="s">
        <v>37486</v>
      </c>
      <c r="F2265" s="0" t="s">
        <v>498</v>
      </c>
      <c r="G2265" s="0" t="n">
        <v>3</v>
      </c>
      <c r="H2265" s="0" t="n">
        <v>1</v>
      </c>
      <c r="I2265" s="0" t="n">
        <v>0.01</v>
      </c>
      <c r="J2265" s="0" t="n">
        <v>1000</v>
      </c>
      <c r="K2265" s="0" t="n">
        <v>0</v>
      </c>
      <c r="L2265" s="0" t="n">
        <v>0</v>
      </c>
      <c r="M2265" s="0" t="n">
        <v>118</v>
      </c>
      <c r="N2265" s="0" t="n">
        <v>116.66</v>
      </c>
      <c r="O2265" s="0" t="n">
        <v>118</v>
      </c>
      <c r="P2265" s="0" t="n">
        <v>0</v>
      </c>
      <c r="Q2265" s="0" t="n">
        <v>0</v>
      </c>
      <c r="R2265" s="0" t="n">
        <v>0</v>
      </c>
      <c r="S2265" s="0" t="n">
        <v>0</v>
      </c>
      <c r="T2265" s="0" t="n">
        <v>0</v>
      </c>
      <c r="U2265" s="0" t="n">
        <v>0</v>
      </c>
      <c r="V2265" s="0" t="n">
        <v>0</v>
      </c>
      <c r="W2265" s="0" t="n">
        <v>0</v>
      </c>
      <c r="X2265" s="0" t="n">
        <v>119.2</v>
      </c>
      <c r="Y2265" s="0" t="n">
        <v>0</v>
      </c>
      <c r="Z2265" s="0" t="n">
        <v>0</v>
      </c>
      <c r="AA2265" s="0" t="n">
        <v>740656</v>
      </c>
      <c r="AB2265" s="0" t="n">
        <v>0</v>
      </c>
      <c r="AC2265" s="0" t="n">
        <v>0</v>
      </c>
      <c r="AD2265" s="0" t="s">
        <v>99</v>
      </c>
      <c r="AE2265" s="0" t="s">
        <v>99</v>
      </c>
      <c r="AH2265" s="0" t="n">
        <v>800</v>
      </c>
      <c r="AI2265" s="0" t="s">
        <v>2133</v>
      </c>
      <c r="AJ2265" s="0" t="s">
        <v>32112</v>
      </c>
      <c r="AK2265" s="0" t="s">
        <v>31135</v>
      </c>
      <c r="AL2265" s="0" t="s">
        <v>2112</v>
      </c>
    </row>
    <row r="2266" customFormat="false" ht="15" hidden="false" customHeight="false" outlineLevel="0" collapsed="false">
      <c r="A2266" s="0" t="s">
        <v>37487</v>
      </c>
      <c r="B2266" s="0" t="s">
        <v>37488</v>
      </c>
      <c r="C2266" s="0" t="s">
        <v>37489</v>
      </c>
      <c r="D2266" s="0" t="s">
        <v>37489</v>
      </c>
      <c r="E2266" s="0" t="s">
        <v>37490</v>
      </c>
      <c r="F2266" s="0" t="s">
        <v>498</v>
      </c>
      <c r="G2266" s="0" t="n">
        <v>3</v>
      </c>
      <c r="H2266" s="0" t="n">
        <v>1</v>
      </c>
      <c r="I2266" s="0" t="n">
        <v>0.01</v>
      </c>
      <c r="J2266" s="0" t="n">
        <v>1000</v>
      </c>
      <c r="K2266" s="0" t="n">
        <v>0</v>
      </c>
      <c r="L2266" s="0" t="n">
        <v>0</v>
      </c>
      <c r="M2266" s="0" t="n">
        <v>105.4</v>
      </c>
      <c r="N2266" s="0" t="n">
        <v>104.95</v>
      </c>
      <c r="O2266" s="0" t="n">
        <v>105.4</v>
      </c>
      <c r="P2266" s="0" t="n">
        <v>0</v>
      </c>
      <c r="Q2266" s="0" t="n">
        <v>0</v>
      </c>
      <c r="R2266" s="0" t="n">
        <v>0</v>
      </c>
      <c r="S2266" s="0" t="n">
        <v>0</v>
      </c>
      <c r="T2266" s="0" t="n">
        <v>0</v>
      </c>
      <c r="U2266" s="0" t="n">
        <v>0</v>
      </c>
      <c r="V2266" s="0" t="n">
        <v>0</v>
      </c>
      <c r="W2266" s="0" t="n">
        <v>0</v>
      </c>
      <c r="X2266" s="0" t="n">
        <v>105.3</v>
      </c>
      <c r="Y2266" s="0" t="n">
        <v>147.84</v>
      </c>
      <c r="Z2266" s="0" t="n">
        <v>0</v>
      </c>
      <c r="AA2266" s="0" t="n">
        <v>905994</v>
      </c>
      <c r="AB2266" s="0" t="n">
        <v>0</v>
      </c>
      <c r="AC2266" s="0" t="n">
        <v>0</v>
      </c>
      <c r="AD2266" s="0" t="s">
        <v>99</v>
      </c>
      <c r="AE2266" s="0" t="s">
        <v>99</v>
      </c>
      <c r="AH2266" s="0" t="n">
        <v>800</v>
      </c>
      <c r="AI2266" s="0" t="s">
        <v>2133</v>
      </c>
      <c r="AJ2266" s="0" t="s">
        <v>32112</v>
      </c>
      <c r="AK2266" s="0" t="s">
        <v>31135</v>
      </c>
      <c r="AL2266" s="0" t="s">
        <v>2112</v>
      </c>
    </row>
    <row r="2267" customFormat="false" ht="15" hidden="false" customHeight="false" outlineLevel="0" collapsed="false">
      <c r="A2267" s="0" t="s">
        <v>37491</v>
      </c>
      <c r="B2267" s="0" t="s">
        <v>37492</v>
      </c>
      <c r="C2267" s="0" t="s">
        <v>37493</v>
      </c>
      <c r="D2267" s="0" t="s">
        <v>37493</v>
      </c>
      <c r="E2267" s="0" t="s">
        <v>37494</v>
      </c>
      <c r="F2267" s="0" t="s">
        <v>498</v>
      </c>
      <c r="G2267" s="0" t="n">
        <v>3</v>
      </c>
      <c r="H2267" s="0" t="n">
        <v>1</v>
      </c>
      <c r="I2267" s="0" t="n">
        <v>0.01</v>
      </c>
      <c r="J2267" s="0" t="n">
        <v>1000</v>
      </c>
      <c r="K2267" s="0" t="n">
        <v>-0.18</v>
      </c>
      <c r="L2267" s="0" t="n">
        <v>108.5</v>
      </c>
      <c r="M2267" s="0" t="n">
        <v>108.7</v>
      </c>
      <c r="N2267" s="0" t="n">
        <v>107.15</v>
      </c>
      <c r="O2267" s="0" t="n">
        <v>108.5</v>
      </c>
      <c r="P2267" s="0" t="n">
        <v>0</v>
      </c>
      <c r="Q2267" s="0" t="n">
        <v>0</v>
      </c>
      <c r="R2267" s="0" t="n">
        <v>0</v>
      </c>
      <c r="S2267" s="0" t="n">
        <v>108.5</v>
      </c>
      <c r="T2267" s="0" t="n">
        <v>108.5</v>
      </c>
      <c r="U2267" s="0" t="n">
        <v>108.5</v>
      </c>
      <c r="V2267" s="0" t="n">
        <v>108.5</v>
      </c>
      <c r="W2267" s="0" t="n">
        <v>542500</v>
      </c>
      <c r="X2267" s="0" t="n">
        <v>108.5</v>
      </c>
      <c r="Y2267" s="0" t="n">
        <v>136.49</v>
      </c>
      <c r="Z2267" s="0" t="n">
        <v>1</v>
      </c>
      <c r="AA2267" s="0" t="n">
        <v>780000</v>
      </c>
      <c r="AB2267" s="0" t="n">
        <v>542500</v>
      </c>
      <c r="AC2267" s="0" t="n">
        <v>0</v>
      </c>
      <c r="AD2267" s="0" t="s">
        <v>99</v>
      </c>
      <c r="AE2267" s="0" t="s">
        <v>99</v>
      </c>
      <c r="AH2267" s="0" t="n">
        <v>800</v>
      </c>
      <c r="AI2267" s="0" t="s">
        <v>2133</v>
      </c>
      <c r="AJ2267" s="0" t="s">
        <v>32112</v>
      </c>
      <c r="AK2267" s="0" t="s">
        <v>31135</v>
      </c>
      <c r="AL2267" s="0" t="s">
        <v>2112</v>
      </c>
    </row>
    <row r="2268" customFormat="false" ht="15" hidden="false" customHeight="false" outlineLevel="0" collapsed="false">
      <c r="A2268" s="0" t="s">
        <v>37495</v>
      </c>
      <c r="B2268" s="0" t="s">
        <v>37496</v>
      </c>
      <c r="C2268" s="0" t="s">
        <v>37497</v>
      </c>
      <c r="D2268" s="0" t="s">
        <v>37497</v>
      </c>
      <c r="E2268" s="0" t="s">
        <v>37498</v>
      </c>
      <c r="F2268" s="0" t="s">
        <v>498</v>
      </c>
      <c r="G2268" s="0" t="n">
        <v>3</v>
      </c>
      <c r="H2268" s="0" t="n">
        <v>1</v>
      </c>
      <c r="I2268" s="0" t="n">
        <v>0.01</v>
      </c>
      <c r="J2268" s="0" t="n">
        <v>1000</v>
      </c>
      <c r="K2268" s="0" t="n">
        <v>0</v>
      </c>
      <c r="L2268" s="0" t="n">
        <v>0</v>
      </c>
      <c r="M2268" s="0" t="n">
        <v>107.6</v>
      </c>
      <c r="N2268" s="0" t="n">
        <v>106.6</v>
      </c>
      <c r="O2268" s="0" t="n">
        <v>107.6</v>
      </c>
      <c r="P2268" s="0" t="n">
        <v>0</v>
      </c>
      <c r="Q2268" s="0" t="n">
        <v>0</v>
      </c>
      <c r="R2268" s="0" t="n">
        <v>0</v>
      </c>
      <c r="S2268" s="0" t="n">
        <v>0</v>
      </c>
      <c r="T2268" s="0" t="n">
        <v>0</v>
      </c>
      <c r="U2268" s="0" t="n">
        <v>0</v>
      </c>
      <c r="V2268" s="0" t="n">
        <v>0</v>
      </c>
      <c r="W2268" s="0" t="n">
        <v>0</v>
      </c>
      <c r="X2268" s="0" t="n">
        <v>107.3</v>
      </c>
      <c r="Y2268" s="0" t="n">
        <v>0</v>
      </c>
      <c r="Z2268" s="0" t="n">
        <v>0</v>
      </c>
      <c r="AA2268" s="0" t="n">
        <v>681200</v>
      </c>
      <c r="AB2268" s="0" t="n">
        <v>0</v>
      </c>
      <c r="AC2268" s="0" t="n">
        <v>0</v>
      </c>
      <c r="AD2268" s="0" t="s">
        <v>99</v>
      </c>
      <c r="AE2268" s="0" t="s">
        <v>99</v>
      </c>
      <c r="AH2268" s="0" t="n">
        <v>800</v>
      </c>
      <c r="AI2268" s="0" t="s">
        <v>2133</v>
      </c>
      <c r="AJ2268" s="0" t="s">
        <v>32112</v>
      </c>
      <c r="AK2268" s="0" t="s">
        <v>31135</v>
      </c>
      <c r="AL2268" s="0" t="s">
        <v>2112</v>
      </c>
    </row>
    <row r="2269" customFormat="false" ht="15" hidden="false" customHeight="false" outlineLevel="0" collapsed="false">
      <c r="A2269" s="0" t="s">
        <v>37499</v>
      </c>
      <c r="B2269" s="0" t="s">
        <v>37500</v>
      </c>
      <c r="C2269" s="0" t="s">
        <v>37501</v>
      </c>
      <c r="D2269" s="0" t="s">
        <v>37501</v>
      </c>
      <c r="E2269" s="0" t="s">
        <v>37502</v>
      </c>
      <c r="F2269" s="0" t="s">
        <v>498</v>
      </c>
      <c r="G2269" s="0" t="n">
        <v>3</v>
      </c>
      <c r="H2269" s="0" t="n">
        <v>1</v>
      </c>
      <c r="I2269" s="0" t="n">
        <v>0.01</v>
      </c>
      <c r="J2269" s="0" t="n">
        <v>1000</v>
      </c>
      <c r="K2269" s="0" t="n">
        <v>0</v>
      </c>
      <c r="L2269" s="0" t="n">
        <v>0</v>
      </c>
      <c r="M2269" s="0" t="n">
        <v>128.5</v>
      </c>
      <c r="N2269" s="0" t="n">
        <v>125.59</v>
      </c>
      <c r="O2269" s="0" t="n">
        <v>128.5</v>
      </c>
      <c r="P2269" s="0" t="n">
        <v>0</v>
      </c>
      <c r="Q2269" s="0" t="n">
        <v>0</v>
      </c>
      <c r="R2269" s="0" t="n">
        <v>0</v>
      </c>
      <c r="S2269" s="0" t="n">
        <v>0</v>
      </c>
      <c r="T2269" s="0" t="n">
        <v>0</v>
      </c>
      <c r="U2269" s="0" t="n">
        <v>0</v>
      </c>
      <c r="V2269" s="0" t="n">
        <v>0</v>
      </c>
      <c r="W2269" s="0" t="n">
        <v>0</v>
      </c>
      <c r="X2269" s="0" t="n">
        <v>128.2</v>
      </c>
      <c r="Y2269" s="0" t="n">
        <v>0</v>
      </c>
      <c r="Z2269" s="0" t="n">
        <v>0</v>
      </c>
      <c r="AA2269" s="0" t="n">
        <v>603105</v>
      </c>
      <c r="AB2269" s="0" t="n">
        <v>0</v>
      </c>
      <c r="AC2269" s="0" t="n">
        <v>0</v>
      </c>
      <c r="AD2269" s="0" t="s">
        <v>99</v>
      </c>
      <c r="AE2269" s="0" t="s">
        <v>99</v>
      </c>
      <c r="AH2269" s="0" t="n">
        <v>800</v>
      </c>
      <c r="AI2269" s="0" t="s">
        <v>2133</v>
      </c>
      <c r="AJ2269" s="0" t="s">
        <v>32112</v>
      </c>
      <c r="AK2269" s="0" t="s">
        <v>31135</v>
      </c>
      <c r="AL2269" s="0" t="s">
        <v>2112</v>
      </c>
    </row>
    <row r="2270" customFormat="false" ht="15" hidden="false" customHeight="false" outlineLevel="0" collapsed="false">
      <c r="A2270" s="0" t="s">
        <v>37503</v>
      </c>
      <c r="B2270" s="0" t="s">
        <v>37504</v>
      </c>
      <c r="C2270" s="0" t="s">
        <v>37505</v>
      </c>
      <c r="D2270" s="0" t="s">
        <v>37505</v>
      </c>
      <c r="E2270" s="0" t="s">
        <v>37506</v>
      </c>
      <c r="F2270" s="0" t="s">
        <v>498</v>
      </c>
      <c r="G2270" s="0" t="n">
        <v>3</v>
      </c>
      <c r="H2270" s="0" t="n">
        <v>1</v>
      </c>
      <c r="I2270" s="0" t="n">
        <v>0.01</v>
      </c>
      <c r="J2270" s="0" t="n">
        <v>1000</v>
      </c>
      <c r="K2270" s="0" t="n">
        <v>0</v>
      </c>
      <c r="L2270" s="0" t="n">
        <v>0</v>
      </c>
      <c r="M2270" s="0" t="n">
        <v>100.1</v>
      </c>
      <c r="N2270" s="0" t="n">
        <v>98.66</v>
      </c>
      <c r="O2270" s="0" t="n">
        <v>100.1</v>
      </c>
      <c r="P2270" s="0" t="n">
        <v>0</v>
      </c>
      <c r="Q2270" s="0" t="n">
        <v>0</v>
      </c>
      <c r="R2270" s="0" t="n">
        <v>0</v>
      </c>
      <c r="S2270" s="0" t="n">
        <v>0</v>
      </c>
      <c r="T2270" s="0" t="n">
        <v>0</v>
      </c>
      <c r="U2270" s="0" t="n">
        <v>0</v>
      </c>
      <c r="V2270" s="0" t="n">
        <v>0</v>
      </c>
      <c r="W2270" s="0" t="n">
        <v>0</v>
      </c>
      <c r="X2270" s="0" t="n">
        <v>100.2</v>
      </c>
      <c r="Y2270" s="0" t="n">
        <v>130.21</v>
      </c>
      <c r="Z2270" s="0" t="n">
        <v>0</v>
      </c>
      <c r="AA2270" s="0" t="n">
        <v>201453</v>
      </c>
      <c r="AB2270" s="0" t="n">
        <v>0</v>
      </c>
      <c r="AC2270" s="0" t="n">
        <v>0</v>
      </c>
      <c r="AD2270" s="0" t="s">
        <v>99</v>
      </c>
      <c r="AE2270" s="0" t="s">
        <v>99</v>
      </c>
      <c r="AH2270" s="0" t="n">
        <v>800</v>
      </c>
      <c r="AI2270" s="0" t="s">
        <v>2133</v>
      </c>
      <c r="AJ2270" s="0" t="s">
        <v>32112</v>
      </c>
      <c r="AK2270" s="0" t="s">
        <v>31135</v>
      </c>
      <c r="AL2270" s="0" t="s">
        <v>2112</v>
      </c>
    </row>
    <row r="2271" customFormat="false" ht="15" hidden="false" customHeight="false" outlineLevel="0" collapsed="false">
      <c r="A2271" s="0" t="s">
        <v>37507</v>
      </c>
      <c r="B2271" s="0" t="s">
        <v>37508</v>
      </c>
      <c r="C2271" s="0" t="s">
        <v>37509</v>
      </c>
      <c r="D2271" s="0" t="s">
        <v>37509</v>
      </c>
      <c r="E2271" s="0" t="s">
        <v>37510</v>
      </c>
      <c r="F2271" s="0" t="s">
        <v>498</v>
      </c>
      <c r="G2271" s="0" t="n">
        <v>3</v>
      </c>
      <c r="H2271" s="0" t="n">
        <v>1</v>
      </c>
      <c r="I2271" s="0" t="n">
        <v>0.01</v>
      </c>
      <c r="J2271" s="0" t="n">
        <v>1000</v>
      </c>
      <c r="K2271" s="0" t="n">
        <v>0</v>
      </c>
      <c r="L2271" s="0" t="n">
        <v>0</v>
      </c>
      <c r="M2271" s="0" t="n">
        <v>98.2</v>
      </c>
      <c r="N2271" s="0" t="n">
        <v>0</v>
      </c>
      <c r="O2271" s="0" t="n">
        <v>98.2</v>
      </c>
      <c r="P2271" s="0" t="n">
        <v>0</v>
      </c>
      <c r="Q2271" s="0" t="n">
        <v>0</v>
      </c>
      <c r="R2271" s="0" t="n">
        <v>0</v>
      </c>
      <c r="S2271" s="0" t="n">
        <v>0</v>
      </c>
      <c r="T2271" s="0" t="n">
        <v>0</v>
      </c>
      <c r="U2271" s="0" t="n">
        <v>0</v>
      </c>
      <c r="V2271" s="0" t="n">
        <v>0</v>
      </c>
      <c r="W2271" s="0" t="n">
        <v>0</v>
      </c>
      <c r="X2271" s="0" t="n">
        <v>99.7</v>
      </c>
      <c r="Y2271" s="0" t="n">
        <v>102.61</v>
      </c>
      <c r="Z2271" s="0" t="n">
        <v>0</v>
      </c>
      <c r="AA2271" s="0" t="n">
        <v>282879</v>
      </c>
      <c r="AB2271" s="0" t="n">
        <v>0</v>
      </c>
      <c r="AC2271" s="0" t="n">
        <v>0</v>
      </c>
      <c r="AD2271" s="0" t="s">
        <v>99</v>
      </c>
      <c r="AE2271" s="0" t="s">
        <v>99</v>
      </c>
      <c r="AH2271" s="0" t="n">
        <v>800</v>
      </c>
      <c r="AI2271" s="0" t="s">
        <v>2133</v>
      </c>
      <c r="AJ2271" s="0" t="s">
        <v>32112</v>
      </c>
      <c r="AK2271" s="0" t="s">
        <v>31135</v>
      </c>
      <c r="AL2271" s="0" t="s">
        <v>2112</v>
      </c>
    </row>
    <row r="2272" customFormat="false" ht="15" hidden="false" customHeight="false" outlineLevel="0" collapsed="false">
      <c r="A2272" s="0" t="s">
        <v>37511</v>
      </c>
      <c r="B2272" s="0" t="s">
        <v>37512</v>
      </c>
      <c r="C2272" s="0" t="s">
        <v>37513</v>
      </c>
      <c r="D2272" s="0" t="s">
        <v>37513</v>
      </c>
      <c r="E2272" s="0" t="s">
        <v>37514</v>
      </c>
      <c r="F2272" s="0" t="s">
        <v>498</v>
      </c>
      <c r="G2272" s="0" t="n">
        <v>3</v>
      </c>
      <c r="H2272" s="0" t="n">
        <v>1</v>
      </c>
      <c r="I2272" s="0" t="n">
        <v>0.01</v>
      </c>
      <c r="J2272" s="0" t="n">
        <v>1000</v>
      </c>
      <c r="K2272" s="0" t="n">
        <v>0</v>
      </c>
      <c r="L2272" s="0" t="n">
        <v>0</v>
      </c>
      <c r="M2272" s="0" t="n">
        <v>134.9</v>
      </c>
      <c r="N2272" s="0" t="n">
        <v>133.42</v>
      </c>
      <c r="O2272" s="0" t="n">
        <v>134.9</v>
      </c>
      <c r="P2272" s="0" t="n">
        <v>0</v>
      </c>
      <c r="Q2272" s="0" t="n">
        <v>0</v>
      </c>
      <c r="R2272" s="0" t="n">
        <v>0</v>
      </c>
      <c r="S2272" s="0" t="n">
        <v>0</v>
      </c>
      <c r="T2272" s="0" t="n">
        <v>0</v>
      </c>
      <c r="U2272" s="0" t="n">
        <v>0</v>
      </c>
      <c r="V2272" s="0" t="n">
        <v>0</v>
      </c>
      <c r="W2272" s="0" t="n">
        <v>0</v>
      </c>
      <c r="X2272" s="0" t="n">
        <v>134.5</v>
      </c>
      <c r="Y2272" s="0" t="n">
        <v>0</v>
      </c>
      <c r="Z2272" s="0" t="n">
        <v>0</v>
      </c>
      <c r="AA2272" s="0" t="n">
        <v>999991</v>
      </c>
      <c r="AB2272" s="0" t="n">
        <v>0</v>
      </c>
      <c r="AC2272" s="0" t="n">
        <v>0</v>
      </c>
      <c r="AD2272" s="0" t="s">
        <v>99</v>
      </c>
      <c r="AE2272" s="0" t="s">
        <v>99</v>
      </c>
      <c r="AH2272" s="0" t="n">
        <v>800</v>
      </c>
      <c r="AI2272" s="0" t="s">
        <v>2133</v>
      </c>
      <c r="AJ2272" s="0" t="s">
        <v>32112</v>
      </c>
      <c r="AK2272" s="0" t="s">
        <v>31135</v>
      </c>
      <c r="AL2272" s="0" t="s">
        <v>2112</v>
      </c>
    </row>
    <row r="2273" customFormat="false" ht="15" hidden="false" customHeight="false" outlineLevel="0" collapsed="false">
      <c r="A2273" s="0" t="s">
        <v>37515</v>
      </c>
      <c r="B2273" s="0" t="s">
        <v>37516</v>
      </c>
      <c r="C2273" s="0" t="s">
        <v>37517</v>
      </c>
      <c r="D2273" s="0" t="s">
        <v>37517</v>
      </c>
      <c r="E2273" s="0" t="s">
        <v>37518</v>
      </c>
      <c r="F2273" s="0" t="s">
        <v>498</v>
      </c>
      <c r="G2273" s="0" t="n">
        <v>3</v>
      </c>
      <c r="H2273" s="0" t="n">
        <v>1</v>
      </c>
      <c r="I2273" s="0" t="n">
        <v>0.01</v>
      </c>
      <c r="J2273" s="0" t="n">
        <v>1000</v>
      </c>
      <c r="K2273" s="0" t="n">
        <v>0</v>
      </c>
      <c r="L2273" s="0" t="n">
        <v>0</v>
      </c>
      <c r="M2273" s="0" t="n">
        <v>107.9</v>
      </c>
      <c r="N2273" s="0" t="n">
        <v>104.74</v>
      </c>
      <c r="O2273" s="0" t="n">
        <v>107.9</v>
      </c>
      <c r="P2273" s="0" t="n">
        <v>0</v>
      </c>
      <c r="Q2273" s="0" t="n">
        <v>0</v>
      </c>
      <c r="R2273" s="0" t="n">
        <v>0</v>
      </c>
      <c r="S2273" s="0" t="n">
        <v>0</v>
      </c>
      <c r="T2273" s="0" t="n">
        <v>0</v>
      </c>
      <c r="U2273" s="0" t="n">
        <v>0</v>
      </c>
      <c r="V2273" s="0" t="n">
        <v>0</v>
      </c>
      <c r="W2273" s="0" t="n">
        <v>0</v>
      </c>
      <c r="X2273" s="0" t="n">
        <v>107.4</v>
      </c>
      <c r="Y2273" s="0" t="n">
        <v>151.06</v>
      </c>
      <c r="Z2273" s="0" t="n">
        <v>0</v>
      </c>
      <c r="AA2273" s="0" t="n">
        <v>232342</v>
      </c>
      <c r="AB2273" s="0" t="n">
        <v>0</v>
      </c>
      <c r="AC2273" s="0" t="n">
        <v>0</v>
      </c>
      <c r="AD2273" s="0" t="s">
        <v>99</v>
      </c>
      <c r="AE2273" s="0" t="s">
        <v>99</v>
      </c>
      <c r="AH2273" s="0" t="n">
        <v>800</v>
      </c>
      <c r="AI2273" s="0" t="s">
        <v>2133</v>
      </c>
      <c r="AJ2273" s="0" t="s">
        <v>32112</v>
      </c>
      <c r="AK2273" s="0" t="s">
        <v>31135</v>
      </c>
      <c r="AL2273" s="0" t="s">
        <v>2112</v>
      </c>
    </row>
    <row r="2274" customFormat="false" ht="15" hidden="false" customHeight="false" outlineLevel="0" collapsed="false">
      <c r="A2274" s="0" t="s">
        <v>37519</v>
      </c>
      <c r="B2274" s="0" t="s">
        <v>37520</v>
      </c>
      <c r="C2274" s="0" t="s">
        <v>37521</v>
      </c>
      <c r="D2274" s="0" t="s">
        <v>37521</v>
      </c>
      <c r="E2274" s="0" t="s">
        <v>37522</v>
      </c>
      <c r="F2274" s="0" t="s">
        <v>498</v>
      </c>
      <c r="G2274" s="0" t="n">
        <v>3</v>
      </c>
      <c r="H2274" s="0" t="n">
        <v>1</v>
      </c>
      <c r="I2274" s="0" t="n">
        <v>0.01</v>
      </c>
      <c r="J2274" s="0" t="n">
        <v>1000</v>
      </c>
      <c r="K2274" s="0" t="n">
        <v>0</v>
      </c>
      <c r="L2274" s="0" t="n">
        <v>0</v>
      </c>
      <c r="M2274" s="0" t="n">
        <v>105.9</v>
      </c>
      <c r="N2274" s="0" t="n">
        <v>105.49</v>
      </c>
      <c r="O2274" s="0" t="n">
        <v>105.9</v>
      </c>
      <c r="P2274" s="0" t="n">
        <v>0</v>
      </c>
      <c r="Q2274" s="0" t="n">
        <v>0</v>
      </c>
      <c r="R2274" s="0" t="n">
        <v>0</v>
      </c>
      <c r="S2274" s="0" t="n">
        <v>0</v>
      </c>
      <c r="T2274" s="0" t="n">
        <v>0</v>
      </c>
      <c r="U2274" s="0" t="n">
        <v>0</v>
      </c>
      <c r="V2274" s="0" t="n">
        <v>0</v>
      </c>
      <c r="W2274" s="0" t="n">
        <v>0</v>
      </c>
      <c r="X2274" s="0" t="n">
        <v>105.7</v>
      </c>
      <c r="Y2274" s="0" t="n">
        <v>148.4</v>
      </c>
      <c r="Z2274" s="0" t="n">
        <v>0</v>
      </c>
      <c r="AA2274" s="0" t="n">
        <v>1350939</v>
      </c>
      <c r="AB2274" s="0" t="n">
        <v>0</v>
      </c>
      <c r="AC2274" s="0" t="n">
        <v>0</v>
      </c>
      <c r="AD2274" s="0" t="s">
        <v>99</v>
      </c>
      <c r="AE2274" s="0" t="s">
        <v>99</v>
      </c>
      <c r="AH2274" s="0" t="n">
        <v>800</v>
      </c>
      <c r="AI2274" s="0" t="s">
        <v>2133</v>
      </c>
      <c r="AJ2274" s="0" t="s">
        <v>32112</v>
      </c>
      <c r="AK2274" s="0" t="s">
        <v>31135</v>
      </c>
      <c r="AL2274" s="0" t="s">
        <v>2112</v>
      </c>
    </row>
    <row r="2275" customFormat="false" ht="15" hidden="false" customHeight="false" outlineLevel="0" collapsed="false">
      <c r="A2275" s="0" t="s">
        <v>37523</v>
      </c>
      <c r="B2275" s="0" t="s">
        <v>37524</v>
      </c>
      <c r="C2275" s="0" t="s">
        <v>37525</v>
      </c>
      <c r="D2275" s="0" t="s">
        <v>37525</v>
      </c>
      <c r="E2275" s="0" t="s">
        <v>37526</v>
      </c>
      <c r="F2275" s="0" t="s">
        <v>498</v>
      </c>
      <c r="G2275" s="0" t="n">
        <v>3</v>
      </c>
      <c r="H2275" s="0" t="n">
        <v>1</v>
      </c>
      <c r="I2275" s="0" t="n">
        <v>0.01</v>
      </c>
      <c r="J2275" s="0" t="n">
        <v>1000</v>
      </c>
      <c r="K2275" s="0" t="n">
        <v>0</v>
      </c>
      <c r="L2275" s="0" t="n">
        <v>0</v>
      </c>
      <c r="M2275" s="0" t="n">
        <v>101.3</v>
      </c>
      <c r="N2275" s="0" t="n">
        <v>101.39</v>
      </c>
      <c r="O2275" s="0" t="n">
        <v>101.3</v>
      </c>
      <c r="P2275" s="0" t="n">
        <v>0</v>
      </c>
      <c r="Q2275" s="0" t="n">
        <v>0</v>
      </c>
      <c r="R2275" s="0" t="n">
        <v>0</v>
      </c>
      <c r="S2275" s="0" t="n">
        <v>0</v>
      </c>
      <c r="T2275" s="0" t="n">
        <v>0</v>
      </c>
      <c r="U2275" s="0" t="n">
        <v>0</v>
      </c>
      <c r="V2275" s="0" t="n">
        <v>0</v>
      </c>
      <c r="W2275" s="0" t="n">
        <v>0</v>
      </c>
      <c r="X2275" s="0" t="n">
        <v>100.6</v>
      </c>
      <c r="Y2275" s="0" t="n">
        <v>141.81</v>
      </c>
      <c r="Z2275" s="0" t="n">
        <v>0</v>
      </c>
      <c r="AA2275" s="0" t="n">
        <v>108929</v>
      </c>
      <c r="AB2275" s="0" t="n">
        <v>0</v>
      </c>
      <c r="AC2275" s="0" t="n">
        <v>0</v>
      </c>
      <c r="AD2275" s="0" t="s">
        <v>99</v>
      </c>
      <c r="AE2275" s="0" t="s">
        <v>99</v>
      </c>
      <c r="AH2275" s="0" t="n">
        <v>800</v>
      </c>
      <c r="AI2275" s="0" t="s">
        <v>2133</v>
      </c>
      <c r="AJ2275" s="0" t="s">
        <v>32112</v>
      </c>
      <c r="AK2275" s="0" t="s">
        <v>31135</v>
      </c>
      <c r="AL2275" s="0" t="s">
        <v>2112</v>
      </c>
    </row>
    <row r="2276" customFormat="false" ht="15" hidden="false" customHeight="false" outlineLevel="0" collapsed="false">
      <c r="A2276" s="0" t="s">
        <v>37527</v>
      </c>
      <c r="B2276" s="0" t="s">
        <v>37528</v>
      </c>
      <c r="C2276" s="0" t="s">
        <v>37529</v>
      </c>
      <c r="D2276" s="0" t="s">
        <v>37529</v>
      </c>
      <c r="E2276" s="0" t="s">
        <v>37530</v>
      </c>
      <c r="F2276" s="0" t="s">
        <v>498</v>
      </c>
      <c r="G2276" s="0" t="n">
        <v>3</v>
      </c>
      <c r="H2276" s="0" t="n">
        <v>1</v>
      </c>
      <c r="I2276" s="0" t="n">
        <v>0.01</v>
      </c>
      <c r="J2276" s="0" t="n">
        <v>1000</v>
      </c>
      <c r="K2276" s="0" t="n">
        <v>0</v>
      </c>
      <c r="L2276" s="0" t="n">
        <v>0</v>
      </c>
      <c r="M2276" s="0" t="n">
        <v>137.8</v>
      </c>
      <c r="N2276" s="0" t="n">
        <v>134.88</v>
      </c>
      <c r="O2276" s="0" t="n">
        <v>137.8</v>
      </c>
      <c r="P2276" s="0" t="n">
        <v>0</v>
      </c>
      <c r="Q2276" s="0" t="n">
        <v>0</v>
      </c>
      <c r="R2276" s="0" t="n">
        <v>0</v>
      </c>
      <c r="S2276" s="0" t="n">
        <v>0</v>
      </c>
      <c r="T2276" s="0" t="n">
        <v>0</v>
      </c>
      <c r="U2276" s="0" t="n">
        <v>0</v>
      </c>
      <c r="V2276" s="0" t="n">
        <v>0</v>
      </c>
      <c r="W2276" s="0" t="n">
        <v>0</v>
      </c>
      <c r="X2276" s="0" t="n">
        <v>137.5</v>
      </c>
      <c r="Y2276" s="0" t="n">
        <v>0</v>
      </c>
      <c r="Z2276" s="0" t="n">
        <v>0</v>
      </c>
      <c r="AA2276" s="0" t="n">
        <v>1583199</v>
      </c>
      <c r="AB2276" s="0" t="n">
        <v>0</v>
      </c>
      <c r="AC2276" s="0" t="n">
        <v>0</v>
      </c>
      <c r="AD2276" s="0" t="s">
        <v>99</v>
      </c>
      <c r="AE2276" s="0" t="s">
        <v>99</v>
      </c>
      <c r="AH2276" s="0" t="n">
        <v>800</v>
      </c>
      <c r="AI2276" s="0" t="s">
        <v>2133</v>
      </c>
      <c r="AJ2276" s="0" t="s">
        <v>32112</v>
      </c>
      <c r="AK2276" s="0" t="s">
        <v>31135</v>
      </c>
      <c r="AL2276" s="0" t="s">
        <v>2112</v>
      </c>
    </row>
    <row r="2277" customFormat="false" ht="15" hidden="false" customHeight="false" outlineLevel="0" collapsed="false">
      <c r="A2277" s="0" t="s">
        <v>37531</v>
      </c>
      <c r="B2277" s="0" t="s">
        <v>37532</v>
      </c>
      <c r="C2277" s="0" t="s">
        <v>37533</v>
      </c>
      <c r="D2277" s="0" t="s">
        <v>37533</v>
      </c>
      <c r="E2277" s="0" t="s">
        <v>37534</v>
      </c>
      <c r="F2277" s="0" t="s">
        <v>498</v>
      </c>
      <c r="G2277" s="0" t="n">
        <v>3</v>
      </c>
      <c r="H2277" s="0" t="n">
        <v>1</v>
      </c>
      <c r="I2277" s="0" t="n">
        <v>0.01</v>
      </c>
      <c r="J2277" s="0" t="n">
        <v>1000</v>
      </c>
      <c r="K2277" s="0" t="n">
        <v>0.1</v>
      </c>
      <c r="L2277" s="0" t="n">
        <v>103.5</v>
      </c>
      <c r="M2277" s="0" t="n">
        <v>103.4</v>
      </c>
      <c r="N2277" s="0" t="n">
        <v>103.11</v>
      </c>
      <c r="O2277" s="0" t="n">
        <v>103.5</v>
      </c>
      <c r="P2277" s="0" t="n">
        <v>0</v>
      </c>
      <c r="Q2277" s="0" t="n">
        <v>0</v>
      </c>
      <c r="R2277" s="0" t="n">
        <v>0</v>
      </c>
      <c r="S2277" s="0" t="n">
        <v>103.5</v>
      </c>
      <c r="T2277" s="0" t="n">
        <v>103.5</v>
      </c>
      <c r="U2277" s="0" t="n">
        <v>103.5</v>
      </c>
      <c r="V2277" s="0" t="n">
        <v>103.5</v>
      </c>
      <c r="W2277" s="0" t="n">
        <v>414000</v>
      </c>
      <c r="X2277" s="0" t="n">
        <v>103.5</v>
      </c>
      <c r="Y2277" s="0" t="n">
        <v>0</v>
      </c>
      <c r="Z2277" s="0" t="n">
        <v>1</v>
      </c>
      <c r="AA2277" s="0" t="n">
        <v>478477</v>
      </c>
      <c r="AB2277" s="0" t="n">
        <v>414000</v>
      </c>
      <c r="AC2277" s="0" t="n">
        <v>0</v>
      </c>
      <c r="AD2277" s="0" t="s">
        <v>99</v>
      </c>
      <c r="AE2277" s="0" t="s">
        <v>99</v>
      </c>
      <c r="AH2277" s="0" t="n">
        <v>800</v>
      </c>
      <c r="AI2277" s="0" t="s">
        <v>2133</v>
      </c>
      <c r="AJ2277" s="0" t="s">
        <v>32112</v>
      </c>
      <c r="AK2277" s="0" t="s">
        <v>31135</v>
      </c>
      <c r="AL2277" s="0" t="s">
        <v>2112</v>
      </c>
    </row>
    <row r="2278" customFormat="false" ht="15" hidden="false" customHeight="false" outlineLevel="0" collapsed="false">
      <c r="A2278" s="0" t="s">
        <v>37535</v>
      </c>
      <c r="B2278" s="0" t="s">
        <v>37536</v>
      </c>
      <c r="C2278" s="0" t="s">
        <v>37537</v>
      </c>
      <c r="D2278" s="0" t="s">
        <v>37537</v>
      </c>
      <c r="E2278" s="0" t="s">
        <v>37538</v>
      </c>
      <c r="F2278" s="0" t="s">
        <v>498</v>
      </c>
      <c r="G2278" s="0" t="n">
        <v>3</v>
      </c>
      <c r="H2278" s="0" t="n">
        <v>1</v>
      </c>
      <c r="I2278" s="0" t="n">
        <v>0.01</v>
      </c>
      <c r="J2278" s="0" t="n">
        <v>1000</v>
      </c>
      <c r="K2278" s="0" t="n">
        <v>0</v>
      </c>
      <c r="L2278" s="0" t="n">
        <v>0</v>
      </c>
      <c r="M2278" s="0" t="n">
        <v>102.3</v>
      </c>
      <c r="N2278" s="0" t="n">
        <v>100.86</v>
      </c>
      <c r="O2278" s="0" t="n">
        <v>102.3</v>
      </c>
      <c r="P2278" s="0" t="n">
        <v>0</v>
      </c>
      <c r="Q2278" s="0" t="n">
        <v>0</v>
      </c>
      <c r="R2278" s="0" t="n">
        <v>0</v>
      </c>
      <c r="S2278" s="0" t="n">
        <v>0</v>
      </c>
      <c r="T2278" s="0" t="n">
        <v>0</v>
      </c>
      <c r="U2278" s="0" t="n">
        <v>0</v>
      </c>
      <c r="V2278" s="0" t="n">
        <v>0</v>
      </c>
      <c r="W2278" s="0" t="n">
        <v>0</v>
      </c>
      <c r="X2278" s="0" t="n">
        <v>102.2</v>
      </c>
      <c r="Y2278" s="0" t="n">
        <v>143.21</v>
      </c>
      <c r="Z2278" s="0" t="n">
        <v>0</v>
      </c>
      <c r="AA2278" s="0" t="n">
        <v>1517412</v>
      </c>
      <c r="AB2278" s="0" t="n">
        <v>0</v>
      </c>
      <c r="AC2278" s="0" t="n">
        <v>0</v>
      </c>
      <c r="AD2278" s="0" t="s">
        <v>99</v>
      </c>
      <c r="AE2278" s="0" t="s">
        <v>99</v>
      </c>
      <c r="AH2278" s="0" t="n">
        <v>800</v>
      </c>
      <c r="AI2278" s="0" t="s">
        <v>2133</v>
      </c>
      <c r="AJ2278" s="0" t="s">
        <v>32112</v>
      </c>
      <c r="AK2278" s="0" t="s">
        <v>31135</v>
      </c>
      <c r="AL2278" s="0" t="s">
        <v>2112</v>
      </c>
    </row>
    <row r="2279" customFormat="false" ht="15" hidden="false" customHeight="false" outlineLevel="0" collapsed="false">
      <c r="A2279" s="0" t="s">
        <v>37539</v>
      </c>
      <c r="B2279" s="0" t="s">
        <v>37540</v>
      </c>
      <c r="C2279" s="0" t="s">
        <v>37541</v>
      </c>
      <c r="D2279" s="0" t="s">
        <v>37541</v>
      </c>
      <c r="E2279" s="0" t="s">
        <v>37542</v>
      </c>
      <c r="F2279" s="0" t="s">
        <v>498</v>
      </c>
      <c r="G2279" s="0" t="n">
        <v>3</v>
      </c>
      <c r="H2279" s="0" t="n">
        <v>1</v>
      </c>
      <c r="I2279" s="0" t="n">
        <v>0.01</v>
      </c>
      <c r="J2279" s="0" t="n">
        <v>1000</v>
      </c>
      <c r="K2279" s="0" t="n">
        <v>0</v>
      </c>
      <c r="L2279" s="0" t="n">
        <v>0</v>
      </c>
      <c r="M2279" s="0" t="n">
        <v>100.3</v>
      </c>
      <c r="N2279" s="0" t="n">
        <v>99.27</v>
      </c>
      <c r="O2279" s="0" t="n">
        <v>100.3</v>
      </c>
      <c r="P2279" s="0" t="n">
        <v>0</v>
      </c>
      <c r="Q2279" s="0" t="n">
        <v>0</v>
      </c>
      <c r="R2279" s="0" t="n">
        <v>0</v>
      </c>
      <c r="S2279" s="0" t="n">
        <v>0</v>
      </c>
      <c r="T2279" s="0" t="n">
        <v>0</v>
      </c>
      <c r="U2279" s="0" t="n">
        <v>0</v>
      </c>
      <c r="V2279" s="0" t="n">
        <v>0</v>
      </c>
      <c r="W2279" s="0" t="n">
        <v>0</v>
      </c>
      <c r="X2279" s="0" t="n">
        <v>99.6</v>
      </c>
      <c r="Y2279" s="0" t="n">
        <v>110.32</v>
      </c>
      <c r="Z2279" s="0" t="n">
        <v>0</v>
      </c>
      <c r="AA2279" s="0" t="n">
        <v>542869</v>
      </c>
      <c r="AB2279" s="0" t="n">
        <v>0</v>
      </c>
      <c r="AC2279" s="0" t="n">
        <v>0</v>
      </c>
      <c r="AD2279" s="0" t="s">
        <v>99</v>
      </c>
      <c r="AE2279" s="0" t="s">
        <v>99</v>
      </c>
      <c r="AH2279" s="0" t="n">
        <v>800</v>
      </c>
      <c r="AI2279" s="0" t="s">
        <v>2133</v>
      </c>
      <c r="AJ2279" s="0" t="s">
        <v>32112</v>
      </c>
      <c r="AK2279" s="0" t="s">
        <v>31135</v>
      </c>
      <c r="AL2279" s="0" t="s">
        <v>2112</v>
      </c>
    </row>
    <row r="2280" customFormat="false" ht="15" hidden="false" customHeight="false" outlineLevel="0" collapsed="false">
      <c r="A2280" s="0" t="s">
        <v>37543</v>
      </c>
      <c r="B2280" s="0" t="s">
        <v>37544</v>
      </c>
      <c r="C2280" s="0" t="s">
        <v>37545</v>
      </c>
      <c r="D2280" s="0" t="s">
        <v>37545</v>
      </c>
      <c r="E2280" s="0" t="s">
        <v>37546</v>
      </c>
      <c r="F2280" s="0" t="s">
        <v>498</v>
      </c>
      <c r="G2280" s="0" t="n">
        <v>3</v>
      </c>
      <c r="H2280" s="0" t="n">
        <v>1</v>
      </c>
      <c r="I2280" s="0" t="n">
        <v>0.01</v>
      </c>
      <c r="J2280" s="0" t="n">
        <v>1000</v>
      </c>
      <c r="K2280" s="0" t="n">
        <v>0</v>
      </c>
      <c r="L2280" s="0" t="n">
        <v>0</v>
      </c>
      <c r="M2280" s="0" t="n">
        <v>101.1</v>
      </c>
      <c r="N2280" s="0" t="n">
        <v>100.41</v>
      </c>
      <c r="O2280" s="0" t="n">
        <v>101.1</v>
      </c>
      <c r="P2280" s="0" t="n">
        <v>0</v>
      </c>
      <c r="Q2280" s="0" t="n">
        <v>0</v>
      </c>
      <c r="R2280" s="0" t="n">
        <v>0</v>
      </c>
      <c r="S2280" s="0" t="n">
        <v>0</v>
      </c>
      <c r="T2280" s="0" t="n">
        <v>0</v>
      </c>
      <c r="U2280" s="0" t="n">
        <v>0</v>
      </c>
      <c r="V2280" s="0" t="n">
        <v>0</v>
      </c>
      <c r="W2280" s="0" t="n">
        <v>0</v>
      </c>
      <c r="X2280" s="0" t="n">
        <v>101.9</v>
      </c>
      <c r="Y2280" s="0" t="n">
        <v>142.93</v>
      </c>
      <c r="Z2280" s="0" t="n">
        <v>0</v>
      </c>
      <c r="AA2280" s="0" t="n">
        <v>1193336</v>
      </c>
      <c r="AB2280" s="0" t="n">
        <v>0</v>
      </c>
      <c r="AC2280" s="0" t="n">
        <v>0</v>
      </c>
      <c r="AD2280" s="0" t="s">
        <v>99</v>
      </c>
      <c r="AE2280" s="0" t="s">
        <v>99</v>
      </c>
      <c r="AH2280" s="0" t="n">
        <v>800</v>
      </c>
      <c r="AI2280" s="0" t="s">
        <v>2133</v>
      </c>
      <c r="AJ2280" s="0" t="s">
        <v>32112</v>
      </c>
      <c r="AK2280" s="0" t="s">
        <v>31135</v>
      </c>
      <c r="AL2280" s="0" t="s">
        <v>2112</v>
      </c>
    </row>
    <row r="2281" customFormat="false" ht="15" hidden="false" customHeight="false" outlineLevel="0" collapsed="false">
      <c r="A2281" s="0" t="s">
        <v>37547</v>
      </c>
      <c r="B2281" s="0" t="s">
        <v>37548</v>
      </c>
      <c r="C2281" s="0" t="s">
        <v>37549</v>
      </c>
      <c r="D2281" s="0" t="s">
        <v>37549</v>
      </c>
      <c r="E2281" s="0" t="s">
        <v>37550</v>
      </c>
      <c r="F2281" s="0" t="s">
        <v>498</v>
      </c>
      <c r="G2281" s="0" t="n">
        <v>3</v>
      </c>
      <c r="H2281" s="0" t="n">
        <v>1</v>
      </c>
      <c r="I2281" s="0" t="n">
        <v>0.01</v>
      </c>
      <c r="J2281" s="0" t="n">
        <v>1000</v>
      </c>
      <c r="K2281" s="0" t="n">
        <v>0</v>
      </c>
      <c r="L2281" s="0" t="n">
        <v>0</v>
      </c>
      <c r="M2281" s="0" t="n">
        <v>129.9</v>
      </c>
      <c r="N2281" s="0" t="n">
        <v>130.04</v>
      </c>
      <c r="O2281" s="0" t="n">
        <v>129.9</v>
      </c>
      <c r="P2281" s="0" t="n">
        <v>0</v>
      </c>
      <c r="Q2281" s="0" t="n">
        <v>0</v>
      </c>
      <c r="R2281" s="0" t="n">
        <v>0</v>
      </c>
      <c r="S2281" s="0" t="n">
        <v>0</v>
      </c>
      <c r="T2281" s="0" t="n">
        <v>0</v>
      </c>
      <c r="U2281" s="0" t="n">
        <v>0</v>
      </c>
      <c r="V2281" s="0" t="n">
        <v>0</v>
      </c>
      <c r="W2281" s="0" t="n">
        <v>0</v>
      </c>
      <c r="X2281" s="0" t="n">
        <v>132.4</v>
      </c>
      <c r="Y2281" s="0" t="n">
        <v>0</v>
      </c>
      <c r="Z2281" s="0" t="n">
        <v>0</v>
      </c>
      <c r="AA2281" s="0" t="n">
        <v>1042919</v>
      </c>
      <c r="AB2281" s="0" t="n">
        <v>0</v>
      </c>
      <c r="AC2281" s="0" t="n">
        <v>0</v>
      </c>
      <c r="AD2281" s="0" t="s">
        <v>99</v>
      </c>
      <c r="AE2281" s="0" t="s">
        <v>99</v>
      </c>
      <c r="AH2281" s="0" t="n">
        <v>800</v>
      </c>
      <c r="AI2281" s="0" t="s">
        <v>2133</v>
      </c>
      <c r="AJ2281" s="0" t="s">
        <v>32112</v>
      </c>
      <c r="AK2281" s="0" t="s">
        <v>31135</v>
      </c>
      <c r="AL2281" s="0" t="s">
        <v>2112</v>
      </c>
    </row>
    <row r="2282" customFormat="false" ht="15" hidden="false" customHeight="false" outlineLevel="0" collapsed="false">
      <c r="A2282" s="0" t="s">
        <v>37551</v>
      </c>
      <c r="B2282" s="0" t="s">
        <v>37552</v>
      </c>
      <c r="C2282" s="0" t="s">
        <v>37553</v>
      </c>
      <c r="D2282" s="0" t="s">
        <v>37553</v>
      </c>
      <c r="E2282" s="0" t="s">
        <v>37554</v>
      </c>
      <c r="F2282" s="0" t="s">
        <v>498</v>
      </c>
      <c r="G2282" s="0" t="n">
        <v>3</v>
      </c>
      <c r="H2282" s="0" t="n">
        <v>1</v>
      </c>
      <c r="I2282" s="0" t="n">
        <v>0.01</v>
      </c>
      <c r="J2282" s="0" t="n">
        <v>1000</v>
      </c>
      <c r="K2282" s="0" t="n">
        <v>0</v>
      </c>
      <c r="L2282" s="0" t="n">
        <v>0</v>
      </c>
      <c r="M2282" s="0" t="n">
        <v>95.26</v>
      </c>
      <c r="N2282" s="0" t="n">
        <v>0</v>
      </c>
      <c r="O2282" s="0" t="n">
        <v>95.26</v>
      </c>
      <c r="P2282" s="0" t="n">
        <v>0</v>
      </c>
      <c r="Q2282" s="0" t="n">
        <v>0</v>
      </c>
      <c r="R2282" s="0" t="n">
        <v>0</v>
      </c>
      <c r="S2282" s="0" t="n">
        <v>0</v>
      </c>
      <c r="T2282" s="0" t="n">
        <v>0</v>
      </c>
      <c r="U2282" s="0" t="n">
        <v>0</v>
      </c>
      <c r="V2282" s="0" t="n">
        <v>0</v>
      </c>
      <c r="W2282" s="0" t="n">
        <v>0</v>
      </c>
      <c r="X2282" s="0" t="n">
        <v>101.5</v>
      </c>
      <c r="Y2282" s="0" t="n">
        <v>0</v>
      </c>
      <c r="Z2282" s="0" t="n">
        <v>0</v>
      </c>
      <c r="AA2282" s="0" t="n">
        <v>146667</v>
      </c>
      <c r="AB2282" s="0" t="n">
        <v>0</v>
      </c>
      <c r="AC2282" s="0" t="n">
        <v>0</v>
      </c>
      <c r="AD2282" s="0" t="s">
        <v>99</v>
      </c>
      <c r="AE2282" s="0" t="s">
        <v>99</v>
      </c>
      <c r="AH2282" s="0" t="n">
        <v>800</v>
      </c>
      <c r="AI2282" s="0" t="s">
        <v>2133</v>
      </c>
      <c r="AJ2282" s="0" t="s">
        <v>32112</v>
      </c>
      <c r="AK2282" s="0" t="s">
        <v>31135</v>
      </c>
      <c r="AL2282" s="0" t="s">
        <v>2112</v>
      </c>
    </row>
    <row r="2283" customFormat="false" ht="15" hidden="false" customHeight="false" outlineLevel="0" collapsed="false">
      <c r="A2283" s="0" t="s">
        <v>37555</v>
      </c>
      <c r="B2283" s="0" t="s">
        <v>37556</v>
      </c>
      <c r="C2283" s="0" t="s">
        <v>37557</v>
      </c>
      <c r="D2283" s="0" t="s">
        <v>37557</v>
      </c>
      <c r="E2283" s="0" t="s">
        <v>37558</v>
      </c>
      <c r="F2283" s="0" t="s">
        <v>498</v>
      </c>
      <c r="G2283" s="0" t="n">
        <v>3</v>
      </c>
      <c r="H2283" s="0" t="n">
        <v>1</v>
      </c>
      <c r="I2283" s="0" t="n">
        <v>0.01</v>
      </c>
      <c r="J2283" s="0" t="n">
        <v>1000</v>
      </c>
      <c r="K2283" s="0" t="n">
        <v>0</v>
      </c>
      <c r="L2283" s="0" t="n">
        <v>0</v>
      </c>
      <c r="M2283" s="0" t="n">
        <v>120.1</v>
      </c>
      <c r="N2283" s="0" t="n">
        <v>119.82</v>
      </c>
      <c r="O2283" s="0" t="n">
        <v>120.1</v>
      </c>
      <c r="P2283" s="0" t="n">
        <v>0</v>
      </c>
      <c r="Q2283" s="0" t="n">
        <v>0</v>
      </c>
      <c r="R2283" s="0" t="n">
        <v>0</v>
      </c>
      <c r="S2283" s="0" t="n">
        <v>0</v>
      </c>
      <c r="T2283" s="0" t="n">
        <v>0</v>
      </c>
      <c r="U2283" s="0" t="n">
        <v>0</v>
      </c>
      <c r="V2283" s="0" t="n">
        <v>0</v>
      </c>
      <c r="W2283" s="0" t="n">
        <v>0</v>
      </c>
      <c r="X2283" s="0" t="n">
        <v>117.4</v>
      </c>
      <c r="Y2283" s="0" t="n">
        <v>170.52</v>
      </c>
      <c r="Z2283" s="0" t="n">
        <v>0</v>
      </c>
      <c r="AA2283" s="0" t="n">
        <v>332592</v>
      </c>
      <c r="AB2283" s="0" t="n">
        <v>0</v>
      </c>
      <c r="AC2283" s="0" t="n">
        <v>0</v>
      </c>
      <c r="AD2283" s="0" t="s">
        <v>99</v>
      </c>
      <c r="AE2283" s="0" t="s">
        <v>99</v>
      </c>
      <c r="AH2283" s="0" t="n">
        <v>800</v>
      </c>
      <c r="AI2283" s="0" t="s">
        <v>2133</v>
      </c>
      <c r="AJ2283" s="0" t="s">
        <v>32112</v>
      </c>
      <c r="AK2283" s="0" t="s">
        <v>31135</v>
      </c>
      <c r="AL2283" s="0" t="s">
        <v>2112</v>
      </c>
    </row>
    <row r="2284" customFormat="false" ht="15" hidden="false" customHeight="false" outlineLevel="0" collapsed="false">
      <c r="A2284" s="0" t="s">
        <v>37559</v>
      </c>
      <c r="B2284" s="0" t="s">
        <v>37560</v>
      </c>
      <c r="C2284" s="0" t="s">
        <v>37561</v>
      </c>
      <c r="D2284" s="0" t="s">
        <v>37561</v>
      </c>
      <c r="E2284" s="0" t="s">
        <v>37562</v>
      </c>
      <c r="F2284" s="0" t="s">
        <v>498</v>
      </c>
      <c r="G2284" s="0" t="n">
        <v>3</v>
      </c>
      <c r="H2284" s="0" t="n">
        <v>1</v>
      </c>
      <c r="I2284" s="0" t="n">
        <v>0.01</v>
      </c>
      <c r="J2284" s="0" t="n">
        <v>1000</v>
      </c>
      <c r="K2284" s="0" t="n">
        <v>2.05</v>
      </c>
      <c r="L2284" s="0" t="n">
        <v>94.3</v>
      </c>
      <c r="M2284" s="0" t="n">
        <v>92.41</v>
      </c>
      <c r="N2284" s="0" t="n">
        <v>97.55</v>
      </c>
      <c r="O2284" s="0" t="n">
        <v>94.3</v>
      </c>
      <c r="P2284" s="0" t="n">
        <v>0</v>
      </c>
      <c r="Q2284" s="0" t="n">
        <v>0</v>
      </c>
      <c r="R2284" s="0" t="n">
        <v>0</v>
      </c>
      <c r="S2284" s="0" t="n">
        <v>94.3</v>
      </c>
      <c r="T2284" s="0" t="n">
        <v>94.31</v>
      </c>
      <c r="U2284" s="0" t="n">
        <v>94.3</v>
      </c>
      <c r="V2284" s="0" t="n">
        <v>94.31</v>
      </c>
      <c r="W2284" s="0" t="n">
        <v>3772</v>
      </c>
      <c r="X2284" s="0" t="n">
        <v>94.3</v>
      </c>
      <c r="Y2284" s="0" t="n">
        <v>95.51</v>
      </c>
      <c r="Z2284" s="0" t="n">
        <v>2</v>
      </c>
      <c r="AA2284" s="0" t="n">
        <v>206175</v>
      </c>
      <c r="AB2284" s="0" t="n">
        <v>2829</v>
      </c>
      <c r="AC2284" s="0" t="n">
        <v>0</v>
      </c>
      <c r="AD2284" s="0" t="s">
        <v>99</v>
      </c>
      <c r="AE2284" s="0" t="s">
        <v>99</v>
      </c>
      <c r="AH2284" s="0" t="n">
        <v>800</v>
      </c>
      <c r="AI2284" s="0" t="s">
        <v>2133</v>
      </c>
      <c r="AJ2284" s="0" t="s">
        <v>32112</v>
      </c>
      <c r="AK2284" s="0" t="s">
        <v>31135</v>
      </c>
      <c r="AL2284" s="0" t="s">
        <v>2112</v>
      </c>
    </row>
    <row r="2285" customFormat="false" ht="15" hidden="false" customHeight="false" outlineLevel="0" collapsed="false">
      <c r="A2285" s="0" t="s">
        <v>37563</v>
      </c>
      <c r="B2285" s="0" t="s">
        <v>37564</v>
      </c>
      <c r="C2285" s="0" t="s">
        <v>37565</v>
      </c>
      <c r="D2285" s="0" t="s">
        <v>37565</v>
      </c>
      <c r="E2285" s="0" t="s">
        <v>37566</v>
      </c>
      <c r="F2285" s="0" t="s">
        <v>498</v>
      </c>
      <c r="G2285" s="0" t="n">
        <v>3</v>
      </c>
      <c r="H2285" s="0" t="n">
        <v>1</v>
      </c>
      <c r="I2285" s="0" t="n">
        <v>0.01</v>
      </c>
      <c r="J2285" s="0" t="n">
        <v>1000</v>
      </c>
      <c r="K2285" s="0" t="n">
        <v>0</v>
      </c>
      <c r="L2285" s="0" t="n">
        <v>0</v>
      </c>
      <c r="M2285" s="0" t="n">
        <v>94.6</v>
      </c>
      <c r="N2285" s="0" t="n">
        <v>94.53</v>
      </c>
      <c r="O2285" s="0" t="n">
        <v>94.6</v>
      </c>
      <c r="P2285" s="0" t="n">
        <v>0</v>
      </c>
      <c r="Q2285" s="0" t="n">
        <v>0</v>
      </c>
      <c r="R2285" s="0" t="n">
        <v>0</v>
      </c>
      <c r="S2285" s="0" t="n">
        <v>0</v>
      </c>
      <c r="T2285" s="0" t="n">
        <v>0</v>
      </c>
      <c r="U2285" s="0" t="n">
        <v>0</v>
      </c>
      <c r="V2285" s="0" t="n">
        <v>0</v>
      </c>
      <c r="W2285" s="0" t="n">
        <v>0</v>
      </c>
      <c r="X2285" s="0" t="n">
        <v>94.81</v>
      </c>
      <c r="Y2285" s="0" t="n">
        <v>95.51</v>
      </c>
      <c r="Z2285" s="0" t="n">
        <v>0</v>
      </c>
      <c r="AA2285" s="0" t="n">
        <v>254583</v>
      </c>
      <c r="AB2285" s="0" t="n">
        <v>0</v>
      </c>
      <c r="AC2285" s="0" t="n">
        <v>0</v>
      </c>
      <c r="AD2285" s="0" t="s">
        <v>99</v>
      </c>
      <c r="AE2285" s="0" t="s">
        <v>99</v>
      </c>
      <c r="AH2285" s="0" t="n">
        <v>800</v>
      </c>
      <c r="AI2285" s="0" t="s">
        <v>2133</v>
      </c>
      <c r="AJ2285" s="0" t="s">
        <v>32112</v>
      </c>
      <c r="AK2285" s="0" t="s">
        <v>31135</v>
      </c>
      <c r="AL2285" s="0" t="s">
        <v>2112</v>
      </c>
    </row>
    <row r="2286" customFormat="false" ht="15" hidden="false" customHeight="false" outlineLevel="0" collapsed="false">
      <c r="A2286" s="0" t="s">
        <v>37567</v>
      </c>
      <c r="B2286" s="0" t="s">
        <v>37568</v>
      </c>
      <c r="C2286" s="0" t="s">
        <v>37569</v>
      </c>
      <c r="D2286" s="0" t="s">
        <v>37569</v>
      </c>
      <c r="E2286" s="0" t="s">
        <v>37570</v>
      </c>
      <c r="F2286" s="0" t="s">
        <v>498</v>
      </c>
      <c r="G2286" s="0" t="n">
        <v>3</v>
      </c>
      <c r="H2286" s="0" t="n">
        <v>1</v>
      </c>
      <c r="I2286" s="0" t="n">
        <v>0.01</v>
      </c>
      <c r="J2286" s="0" t="n">
        <v>1000</v>
      </c>
      <c r="K2286" s="0" t="n">
        <v>0</v>
      </c>
      <c r="L2286" s="0" t="n">
        <v>0</v>
      </c>
      <c r="M2286" s="0" t="n">
        <v>94.94</v>
      </c>
      <c r="N2286" s="0" t="n">
        <v>96.95</v>
      </c>
      <c r="O2286" s="0" t="n">
        <v>94.94</v>
      </c>
      <c r="P2286" s="0" t="n">
        <v>0</v>
      </c>
      <c r="Q2286" s="0" t="n">
        <v>0</v>
      </c>
      <c r="R2286" s="0" t="n">
        <v>0</v>
      </c>
      <c r="S2286" s="0" t="n">
        <v>0</v>
      </c>
      <c r="T2286" s="0" t="n">
        <v>0</v>
      </c>
      <c r="U2286" s="0" t="n">
        <v>0</v>
      </c>
      <c r="V2286" s="0" t="n">
        <v>0</v>
      </c>
      <c r="W2286" s="0" t="n">
        <v>0</v>
      </c>
      <c r="X2286" s="0" t="n">
        <v>96.41</v>
      </c>
      <c r="Y2286" s="0" t="n">
        <v>0</v>
      </c>
      <c r="Z2286" s="0" t="n">
        <v>0</v>
      </c>
      <c r="AA2286" s="0" t="n">
        <v>297463</v>
      </c>
      <c r="AB2286" s="0" t="n">
        <v>0</v>
      </c>
      <c r="AC2286" s="0" t="n">
        <v>0</v>
      </c>
      <c r="AD2286" s="0" t="s">
        <v>99</v>
      </c>
      <c r="AE2286" s="0" t="s">
        <v>99</v>
      </c>
      <c r="AH2286" s="0" t="n">
        <v>800</v>
      </c>
      <c r="AI2286" s="0" t="s">
        <v>2133</v>
      </c>
      <c r="AJ2286" s="0" t="s">
        <v>32112</v>
      </c>
      <c r="AK2286" s="0" t="s">
        <v>31135</v>
      </c>
      <c r="AL2286" s="0" t="s">
        <v>2112</v>
      </c>
    </row>
    <row r="2287" customFormat="false" ht="15" hidden="false" customHeight="false" outlineLevel="0" collapsed="false">
      <c r="A2287" s="0" t="s">
        <v>37571</v>
      </c>
      <c r="B2287" s="0" t="s">
        <v>37572</v>
      </c>
      <c r="C2287" s="0" t="s">
        <v>37573</v>
      </c>
      <c r="D2287" s="0" t="s">
        <v>37573</v>
      </c>
      <c r="E2287" s="0" t="s">
        <v>37574</v>
      </c>
      <c r="F2287" s="0" t="s">
        <v>498</v>
      </c>
      <c r="G2287" s="0" t="n">
        <v>3</v>
      </c>
      <c r="H2287" s="0" t="n">
        <v>1</v>
      </c>
      <c r="I2287" s="0" t="n">
        <v>0.01</v>
      </c>
      <c r="J2287" s="0" t="n">
        <v>1000</v>
      </c>
      <c r="K2287" s="0" t="n">
        <v>0</v>
      </c>
      <c r="L2287" s="0" t="n">
        <v>0</v>
      </c>
      <c r="M2287" s="0" t="n">
        <v>92.5</v>
      </c>
      <c r="N2287" s="0" t="n">
        <v>92.33</v>
      </c>
      <c r="O2287" s="0" t="n">
        <v>92.5</v>
      </c>
      <c r="P2287" s="0" t="n">
        <v>0</v>
      </c>
      <c r="Q2287" s="0" t="n">
        <v>0</v>
      </c>
      <c r="R2287" s="0" t="n">
        <v>0</v>
      </c>
      <c r="S2287" s="0" t="n">
        <v>0</v>
      </c>
      <c r="T2287" s="0" t="n">
        <v>0</v>
      </c>
      <c r="U2287" s="0" t="n">
        <v>0</v>
      </c>
      <c r="V2287" s="0" t="n">
        <v>0</v>
      </c>
      <c r="W2287" s="0" t="n">
        <v>0</v>
      </c>
      <c r="X2287" s="0" t="n">
        <v>92.91</v>
      </c>
      <c r="Y2287" s="0" t="n">
        <v>93.71</v>
      </c>
      <c r="Z2287" s="0" t="n">
        <v>0</v>
      </c>
      <c r="AA2287" s="0" t="n">
        <v>282745</v>
      </c>
      <c r="AB2287" s="0" t="n">
        <v>0</v>
      </c>
      <c r="AC2287" s="0" t="n">
        <v>0</v>
      </c>
      <c r="AD2287" s="0" t="s">
        <v>99</v>
      </c>
      <c r="AE2287" s="0" t="s">
        <v>99</v>
      </c>
      <c r="AH2287" s="0" t="n">
        <v>800</v>
      </c>
      <c r="AI2287" s="0" t="s">
        <v>2133</v>
      </c>
      <c r="AJ2287" s="0" t="s">
        <v>32112</v>
      </c>
      <c r="AK2287" s="0" t="s">
        <v>31135</v>
      </c>
      <c r="AL2287" s="0" t="s">
        <v>2112</v>
      </c>
    </row>
    <row r="2288" customFormat="false" ht="15" hidden="false" customHeight="false" outlineLevel="0" collapsed="false">
      <c r="A2288" s="0" t="s">
        <v>37575</v>
      </c>
      <c r="B2288" s="0" t="s">
        <v>37576</v>
      </c>
      <c r="C2288" s="0" t="s">
        <v>37577</v>
      </c>
      <c r="D2288" s="0" t="s">
        <v>37577</v>
      </c>
      <c r="E2288" s="0" t="s">
        <v>37578</v>
      </c>
      <c r="F2288" s="0" t="s">
        <v>498</v>
      </c>
      <c r="G2288" s="0" t="n">
        <v>3</v>
      </c>
      <c r="H2288" s="0" t="n">
        <v>1</v>
      </c>
      <c r="I2288" s="0" t="n">
        <v>0.01</v>
      </c>
      <c r="J2288" s="0" t="n">
        <v>1000</v>
      </c>
      <c r="K2288" s="0" t="n">
        <v>0.04</v>
      </c>
      <c r="L2288" s="0" t="n">
        <v>92.1</v>
      </c>
      <c r="M2288" s="0" t="n">
        <v>92.06</v>
      </c>
      <c r="N2288" s="0" t="n">
        <v>91.73</v>
      </c>
      <c r="O2288" s="0" t="n">
        <v>92.1</v>
      </c>
      <c r="P2288" s="0" t="n">
        <v>0</v>
      </c>
      <c r="Q2288" s="0" t="n">
        <v>0</v>
      </c>
      <c r="R2288" s="0" t="n">
        <v>0</v>
      </c>
      <c r="S2288" s="0" t="n">
        <v>92.1</v>
      </c>
      <c r="T2288" s="0" t="n">
        <v>92.09</v>
      </c>
      <c r="U2288" s="0" t="n">
        <v>92.09</v>
      </c>
      <c r="V2288" s="0" t="n">
        <v>92.1</v>
      </c>
      <c r="W2288" s="0" t="n">
        <v>463263</v>
      </c>
      <c r="X2288" s="0" t="n">
        <v>92.02</v>
      </c>
      <c r="Y2288" s="0" t="n">
        <v>92.5</v>
      </c>
      <c r="Z2288" s="0" t="n">
        <v>2</v>
      </c>
      <c r="AA2288" s="0" t="n">
        <v>2485447</v>
      </c>
      <c r="AB2288" s="0" t="n">
        <v>460500</v>
      </c>
      <c r="AC2288" s="0" t="n">
        <v>0</v>
      </c>
      <c r="AD2288" s="0" t="s">
        <v>99</v>
      </c>
      <c r="AE2288" s="0" t="s">
        <v>99</v>
      </c>
      <c r="AH2288" s="0" t="n">
        <v>800</v>
      </c>
      <c r="AI2288" s="0" t="s">
        <v>2133</v>
      </c>
      <c r="AJ2288" s="0" t="s">
        <v>32112</v>
      </c>
      <c r="AK2288" s="0" t="s">
        <v>31135</v>
      </c>
      <c r="AL2288" s="0" t="s">
        <v>2112</v>
      </c>
    </row>
    <row r="2289" customFormat="false" ht="15" hidden="false" customHeight="false" outlineLevel="0" collapsed="false">
      <c r="A2289" s="0" t="s">
        <v>37579</v>
      </c>
      <c r="B2289" s="0" t="s">
        <v>37580</v>
      </c>
      <c r="C2289" s="0" t="s">
        <v>37581</v>
      </c>
      <c r="D2289" s="0" t="s">
        <v>37581</v>
      </c>
      <c r="E2289" s="0" t="s">
        <v>37582</v>
      </c>
      <c r="F2289" s="0" t="s">
        <v>498</v>
      </c>
      <c r="G2289" s="0" t="n">
        <v>3</v>
      </c>
      <c r="H2289" s="0" t="n">
        <v>1</v>
      </c>
      <c r="I2289" s="0" t="n">
        <v>0.01</v>
      </c>
      <c r="J2289" s="0" t="n">
        <v>1000</v>
      </c>
      <c r="K2289" s="0" t="n">
        <v>0</v>
      </c>
      <c r="L2289" s="0" t="n">
        <v>0</v>
      </c>
      <c r="M2289" s="0" t="n">
        <v>91.5</v>
      </c>
      <c r="N2289" s="0" t="n">
        <v>0</v>
      </c>
      <c r="O2289" s="0" t="n">
        <v>91.5</v>
      </c>
      <c r="P2289" s="0" t="n">
        <v>0</v>
      </c>
      <c r="Q2289" s="0" t="n">
        <v>0</v>
      </c>
      <c r="R2289" s="0" t="n">
        <v>0</v>
      </c>
      <c r="S2289" s="0" t="n">
        <v>0</v>
      </c>
      <c r="T2289" s="0" t="n">
        <v>0</v>
      </c>
      <c r="U2289" s="0" t="n">
        <v>0</v>
      </c>
      <c r="V2289" s="0" t="n">
        <v>0</v>
      </c>
      <c r="W2289" s="0" t="n">
        <v>0</v>
      </c>
      <c r="X2289" s="0" t="n">
        <v>91.71</v>
      </c>
      <c r="Y2289" s="0" t="n">
        <v>0</v>
      </c>
      <c r="Z2289" s="0" t="n">
        <v>0</v>
      </c>
      <c r="AA2289" s="0" t="n">
        <v>177328</v>
      </c>
      <c r="AB2289" s="0" t="n">
        <v>0</v>
      </c>
      <c r="AC2289" s="0" t="n">
        <v>0</v>
      </c>
      <c r="AD2289" s="0" t="s">
        <v>99</v>
      </c>
      <c r="AE2289" s="0" t="s">
        <v>99</v>
      </c>
      <c r="AH2289" s="0" t="n">
        <v>800</v>
      </c>
      <c r="AI2289" s="0" t="s">
        <v>2133</v>
      </c>
      <c r="AJ2289" s="0" t="s">
        <v>32112</v>
      </c>
      <c r="AK2289" s="0" t="s">
        <v>31135</v>
      </c>
      <c r="AL2289" s="0" t="s">
        <v>2112</v>
      </c>
    </row>
    <row r="2290" customFormat="false" ht="15" hidden="false" customHeight="false" outlineLevel="0" collapsed="false">
      <c r="A2290" s="0" t="s">
        <v>37583</v>
      </c>
      <c r="B2290" s="0" t="s">
        <v>37584</v>
      </c>
      <c r="C2290" s="0" t="s">
        <v>37585</v>
      </c>
      <c r="D2290" s="0" t="s">
        <v>37585</v>
      </c>
      <c r="E2290" s="0" t="s">
        <v>37586</v>
      </c>
      <c r="F2290" s="0" t="s">
        <v>498</v>
      </c>
      <c r="G2290" s="0" t="n">
        <v>3</v>
      </c>
      <c r="H2290" s="0" t="n">
        <v>1</v>
      </c>
      <c r="I2290" s="0" t="n">
        <v>0.01</v>
      </c>
      <c r="J2290" s="0" t="n">
        <v>1000</v>
      </c>
      <c r="K2290" s="0" t="n">
        <v>0</v>
      </c>
      <c r="L2290" s="0" t="n">
        <v>0</v>
      </c>
      <c r="M2290" s="0" t="n">
        <v>127.9</v>
      </c>
      <c r="N2290" s="0" t="n">
        <v>126.34</v>
      </c>
      <c r="O2290" s="0" t="n">
        <v>127.9</v>
      </c>
      <c r="P2290" s="0" t="n">
        <v>0</v>
      </c>
      <c r="Q2290" s="0" t="n">
        <v>0</v>
      </c>
      <c r="R2290" s="0" t="n">
        <v>0</v>
      </c>
      <c r="S2290" s="0" t="n">
        <v>0</v>
      </c>
      <c r="T2290" s="0" t="n">
        <v>0</v>
      </c>
      <c r="U2290" s="0" t="n">
        <v>0</v>
      </c>
      <c r="V2290" s="0" t="n">
        <v>0</v>
      </c>
      <c r="W2290" s="0" t="n">
        <v>0</v>
      </c>
      <c r="X2290" s="0" t="n">
        <v>127.6</v>
      </c>
      <c r="Y2290" s="0" t="n">
        <v>0</v>
      </c>
      <c r="Z2290" s="0" t="n">
        <v>0</v>
      </c>
      <c r="AA2290" s="0" t="n">
        <v>110808</v>
      </c>
      <c r="AB2290" s="0" t="n">
        <v>0</v>
      </c>
      <c r="AC2290" s="0" t="n">
        <v>0</v>
      </c>
      <c r="AD2290" s="0" t="s">
        <v>99</v>
      </c>
      <c r="AE2290" s="0" t="s">
        <v>99</v>
      </c>
      <c r="AH2290" s="0" t="n">
        <v>800</v>
      </c>
      <c r="AI2290" s="0" t="s">
        <v>2133</v>
      </c>
      <c r="AJ2290" s="0" t="s">
        <v>32112</v>
      </c>
      <c r="AK2290" s="0" t="s">
        <v>31135</v>
      </c>
      <c r="AL2290" s="0" t="s">
        <v>2112</v>
      </c>
    </row>
    <row r="2291" customFormat="false" ht="15" hidden="false" customHeight="false" outlineLevel="0" collapsed="false">
      <c r="A2291" s="0" t="s">
        <v>37587</v>
      </c>
      <c r="B2291" s="0" t="s">
        <v>37588</v>
      </c>
      <c r="C2291" s="0" t="s">
        <v>37589</v>
      </c>
      <c r="D2291" s="0" t="s">
        <v>37589</v>
      </c>
      <c r="E2291" s="0" t="s">
        <v>37590</v>
      </c>
      <c r="F2291" s="0" t="s">
        <v>498</v>
      </c>
      <c r="G2291" s="0" t="n">
        <v>3</v>
      </c>
      <c r="H2291" s="0" t="n">
        <v>1</v>
      </c>
      <c r="I2291" s="0" t="n">
        <v>0.01</v>
      </c>
      <c r="J2291" s="0" t="n">
        <v>1000</v>
      </c>
      <c r="K2291" s="0" t="n">
        <v>0</v>
      </c>
      <c r="L2291" s="0" t="n">
        <v>0</v>
      </c>
      <c r="M2291" s="0" t="n">
        <v>94.6</v>
      </c>
      <c r="N2291" s="0" t="n">
        <v>93.95</v>
      </c>
      <c r="O2291" s="0" t="n">
        <v>94.6</v>
      </c>
      <c r="P2291" s="0" t="n">
        <v>0</v>
      </c>
      <c r="Q2291" s="0" t="n">
        <v>0</v>
      </c>
      <c r="R2291" s="0" t="n">
        <v>0</v>
      </c>
      <c r="S2291" s="0" t="n">
        <v>0</v>
      </c>
      <c r="T2291" s="0" t="n">
        <v>0</v>
      </c>
      <c r="U2291" s="0" t="n">
        <v>0</v>
      </c>
      <c r="V2291" s="0" t="n">
        <v>0</v>
      </c>
      <c r="W2291" s="0" t="n">
        <v>0</v>
      </c>
      <c r="X2291" s="0" t="n">
        <v>94.11</v>
      </c>
      <c r="Y2291" s="0" t="n">
        <v>132.12</v>
      </c>
      <c r="Z2291" s="0" t="n">
        <v>0</v>
      </c>
      <c r="AA2291" s="0" t="n">
        <v>584189</v>
      </c>
      <c r="AB2291" s="0" t="n">
        <v>0</v>
      </c>
      <c r="AC2291" s="0" t="n">
        <v>0</v>
      </c>
      <c r="AD2291" s="0" t="s">
        <v>99</v>
      </c>
      <c r="AE2291" s="0" t="s">
        <v>99</v>
      </c>
      <c r="AH2291" s="0" t="n">
        <v>800</v>
      </c>
      <c r="AI2291" s="0" t="s">
        <v>2133</v>
      </c>
      <c r="AJ2291" s="0" t="s">
        <v>32112</v>
      </c>
      <c r="AK2291" s="0" t="s">
        <v>31135</v>
      </c>
      <c r="AL2291" s="0" t="s">
        <v>2112</v>
      </c>
    </row>
    <row r="2292" customFormat="false" ht="15" hidden="false" customHeight="false" outlineLevel="0" collapsed="false">
      <c r="A2292" s="0" t="s">
        <v>37591</v>
      </c>
      <c r="B2292" s="0" t="s">
        <v>37592</v>
      </c>
      <c r="C2292" s="0" t="s">
        <v>37593</v>
      </c>
      <c r="D2292" s="0" t="s">
        <v>37593</v>
      </c>
      <c r="E2292" s="0" t="s">
        <v>37594</v>
      </c>
      <c r="F2292" s="0" t="s">
        <v>498</v>
      </c>
      <c r="G2292" s="0" t="n">
        <v>3</v>
      </c>
      <c r="H2292" s="0" t="n">
        <v>1</v>
      </c>
      <c r="I2292" s="0" t="n">
        <v>0.01</v>
      </c>
      <c r="J2292" s="0" t="n">
        <v>1000</v>
      </c>
      <c r="K2292" s="0" t="n">
        <v>0</v>
      </c>
      <c r="L2292" s="0" t="n">
        <v>0</v>
      </c>
      <c r="M2292" s="0" t="n">
        <v>128.2</v>
      </c>
      <c r="N2292" s="0" t="n">
        <v>125.96</v>
      </c>
      <c r="O2292" s="0" t="n">
        <v>128.2</v>
      </c>
      <c r="P2292" s="0" t="n">
        <v>0</v>
      </c>
      <c r="Q2292" s="0" t="n">
        <v>0</v>
      </c>
      <c r="R2292" s="0" t="n">
        <v>0</v>
      </c>
      <c r="S2292" s="0" t="n">
        <v>0</v>
      </c>
      <c r="T2292" s="0" t="n">
        <v>0</v>
      </c>
      <c r="U2292" s="0" t="n">
        <v>0</v>
      </c>
      <c r="V2292" s="0" t="n">
        <v>0</v>
      </c>
      <c r="W2292" s="0" t="n">
        <v>0</v>
      </c>
      <c r="X2292" s="0" t="n">
        <v>127.8</v>
      </c>
      <c r="Y2292" s="0" t="n">
        <v>0</v>
      </c>
      <c r="Z2292" s="0" t="n">
        <v>0</v>
      </c>
      <c r="AA2292" s="0" t="n">
        <v>636529</v>
      </c>
      <c r="AB2292" s="0" t="n">
        <v>0</v>
      </c>
      <c r="AC2292" s="0" t="n">
        <v>0</v>
      </c>
      <c r="AD2292" s="0" t="s">
        <v>99</v>
      </c>
      <c r="AE2292" s="0" t="s">
        <v>99</v>
      </c>
      <c r="AH2292" s="0" t="n">
        <v>800</v>
      </c>
      <c r="AI2292" s="0" t="s">
        <v>2133</v>
      </c>
      <c r="AJ2292" s="0" t="s">
        <v>32112</v>
      </c>
      <c r="AK2292" s="0" t="s">
        <v>31135</v>
      </c>
      <c r="AL2292" s="0" t="s">
        <v>2112</v>
      </c>
    </row>
    <row r="2293" customFormat="false" ht="15" hidden="false" customHeight="false" outlineLevel="0" collapsed="false">
      <c r="A2293" s="0" t="s">
        <v>37595</v>
      </c>
      <c r="B2293" s="0" t="s">
        <v>37596</v>
      </c>
      <c r="C2293" s="0" t="s">
        <v>37597</v>
      </c>
      <c r="D2293" s="0" t="s">
        <v>37597</v>
      </c>
      <c r="E2293" s="0" t="s">
        <v>37598</v>
      </c>
      <c r="F2293" s="0" t="s">
        <v>498</v>
      </c>
      <c r="G2293" s="0" t="n">
        <v>3</v>
      </c>
      <c r="H2293" s="0" t="n">
        <v>1</v>
      </c>
      <c r="I2293" s="0" t="n">
        <v>0.01</v>
      </c>
      <c r="J2293" s="0" t="n">
        <v>1000</v>
      </c>
      <c r="K2293" s="0" t="n">
        <v>0.11</v>
      </c>
      <c r="L2293" s="0" t="n">
        <v>90.4</v>
      </c>
      <c r="M2293" s="0" t="n">
        <v>90.3</v>
      </c>
      <c r="N2293" s="0" t="n">
        <v>89.89</v>
      </c>
      <c r="O2293" s="0" t="n">
        <v>90.4</v>
      </c>
      <c r="P2293" s="0" t="n">
        <v>0</v>
      </c>
      <c r="Q2293" s="0" t="n">
        <v>0</v>
      </c>
      <c r="R2293" s="0" t="n">
        <v>0</v>
      </c>
      <c r="S2293" s="0" t="n">
        <v>90.4</v>
      </c>
      <c r="T2293" s="0" t="n">
        <v>90.4</v>
      </c>
      <c r="U2293" s="0" t="n">
        <v>90.4</v>
      </c>
      <c r="V2293" s="0" t="n">
        <v>90.4</v>
      </c>
      <c r="W2293" s="0" t="n">
        <v>45200</v>
      </c>
      <c r="X2293" s="0" t="n">
        <v>90.21</v>
      </c>
      <c r="Y2293" s="0" t="n">
        <v>91.24</v>
      </c>
      <c r="Z2293" s="0" t="n">
        <v>1</v>
      </c>
      <c r="AA2293" s="0" t="n">
        <v>1712551</v>
      </c>
      <c r="AB2293" s="0" t="n">
        <v>45200</v>
      </c>
      <c r="AC2293" s="0" t="n">
        <v>0</v>
      </c>
      <c r="AD2293" s="0" t="s">
        <v>99</v>
      </c>
      <c r="AE2293" s="0" t="s">
        <v>99</v>
      </c>
      <c r="AH2293" s="0" t="n">
        <v>800</v>
      </c>
      <c r="AI2293" s="0" t="s">
        <v>2133</v>
      </c>
      <c r="AJ2293" s="0" t="s">
        <v>32112</v>
      </c>
      <c r="AK2293" s="0" t="s">
        <v>31135</v>
      </c>
      <c r="AL2293" s="0" t="s">
        <v>2112</v>
      </c>
    </row>
    <row r="2294" customFormat="false" ht="15" hidden="false" customHeight="false" outlineLevel="0" collapsed="false">
      <c r="A2294" s="0" t="s">
        <v>37599</v>
      </c>
      <c r="B2294" s="0" t="s">
        <v>37600</v>
      </c>
      <c r="C2294" s="0" t="s">
        <v>37601</v>
      </c>
      <c r="D2294" s="0" t="s">
        <v>37601</v>
      </c>
      <c r="E2294" s="0" t="s">
        <v>37602</v>
      </c>
      <c r="F2294" s="0" t="s">
        <v>498</v>
      </c>
      <c r="G2294" s="0" t="n">
        <v>3</v>
      </c>
      <c r="H2294" s="0" t="n">
        <v>1</v>
      </c>
      <c r="I2294" s="0" t="n">
        <v>0.01</v>
      </c>
      <c r="J2294" s="0" t="n">
        <v>1000</v>
      </c>
      <c r="K2294" s="0" t="n">
        <v>0</v>
      </c>
      <c r="L2294" s="0" t="n">
        <v>0</v>
      </c>
      <c r="M2294" s="0" t="n">
        <v>96.2</v>
      </c>
      <c r="N2294" s="0" t="n">
        <v>95.85</v>
      </c>
      <c r="O2294" s="0" t="n">
        <v>96.2</v>
      </c>
      <c r="P2294" s="0" t="n">
        <v>0</v>
      </c>
      <c r="Q2294" s="0" t="n">
        <v>0</v>
      </c>
      <c r="R2294" s="0" t="n">
        <v>0</v>
      </c>
      <c r="S2294" s="0" t="n">
        <v>0</v>
      </c>
      <c r="T2294" s="0" t="n">
        <v>0</v>
      </c>
      <c r="U2294" s="0" t="n">
        <v>0</v>
      </c>
      <c r="V2294" s="0" t="n">
        <v>0</v>
      </c>
      <c r="W2294" s="0" t="n">
        <v>0</v>
      </c>
      <c r="X2294" s="0" t="n">
        <v>95.81</v>
      </c>
      <c r="Y2294" s="0" t="n">
        <v>113</v>
      </c>
      <c r="Z2294" s="0" t="n">
        <v>0</v>
      </c>
      <c r="AA2294" s="0" t="n">
        <v>1994992</v>
      </c>
      <c r="AB2294" s="0" t="n">
        <v>0</v>
      </c>
      <c r="AC2294" s="0" t="n">
        <v>0</v>
      </c>
      <c r="AD2294" s="0" t="s">
        <v>99</v>
      </c>
      <c r="AE2294" s="0" t="s">
        <v>99</v>
      </c>
      <c r="AH2294" s="0" t="n">
        <v>800</v>
      </c>
      <c r="AI2294" s="0" t="s">
        <v>2133</v>
      </c>
      <c r="AJ2294" s="0" t="s">
        <v>32112</v>
      </c>
      <c r="AK2294" s="0" t="s">
        <v>31135</v>
      </c>
      <c r="AL2294" s="0" t="s">
        <v>2112</v>
      </c>
    </row>
    <row r="2295" customFormat="false" ht="15" hidden="false" customHeight="false" outlineLevel="0" collapsed="false">
      <c r="A2295" s="0" t="s">
        <v>37603</v>
      </c>
      <c r="B2295" s="0" t="s">
        <v>37604</v>
      </c>
      <c r="C2295" s="0" t="s">
        <v>37605</v>
      </c>
      <c r="D2295" s="0" t="s">
        <v>37605</v>
      </c>
      <c r="E2295" s="0" t="s">
        <v>37606</v>
      </c>
      <c r="F2295" s="0" t="s">
        <v>498</v>
      </c>
      <c r="G2295" s="0" t="n">
        <v>3</v>
      </c>
      <c r="H2295" s="0" t="n">
        <v>1</v>
      </c>
      <c r="I2295" s="0" t="n">
        <v>0.01</v>
      </c>
      <c r="J2295" s="0" t="n">
        <v>1000</v>
      </c>
      <c r="K2295" s="0" t="n">
        <v>-0.48</v>
      </c>
      <c r="L2295" s="0" t="n">
        <v>104.3</v>
      </c>
      <c r="M2295" s="0" t="n">
        <v>104.8</v>
      </c>
      <c r="N2295" s="0" t="n">
        <v>104.59</v>
      </c>
      <c r="O2295" s="0" t="n">
        <v>104.3</v>
      </c>
      <c r="P2295" s="0" t="n">
        <v>0</v>
      </c>
      <c r="Q2295" s="0" t="n">
        <v>0</v>
      </c>
      <c r="R2295" s="0" t="n">
        <v>0</v>
      </c>
      <c r="S2295" s="0" t="n">
        <v>104.3</v>
      </c>
      <c r="T2295" s="0" t="n">
        <v>104.3</v>
      </c>
      <c r="U2295" s="0" t="n">
        <v>104.3</v>
      </c>
      <c r="V2295" s="0" t="n">
        <v>104.3</v>
      </c>
      <c r="W2295" s="0" t="n">
        <v>1043000</v>
      </c>
      <c r="X2295" s="0" t="n">
        <v>104.3</v>
      </c>
      <c r="Y2295" s="0" t="n">
        <v>104.55</v>
      </c>
      <c r="Z2295" s="0" t="n">
        <v>1</v>
      </c>
      <c r="AA2295" s="0" t="n">
        <v>1932059</v>
      </c>
      <c r="AB2295" s="0" t="n">
        <v>1043000</v>
      </c>
      <c r="AC2295" s="0" t="n">
        <v>0</v>
      </c>
      <c r="AD2295" s="0" t="s">
        <v>99</v>
      </c>
      <c r="AE2295" s="0" t="s">
        <v>99</v>
      </c>
      <c r="AH2295" s="0" t="n">
        <v>800</v>
      </c>
      <c r="AI2295" s="0" t="s">
        <v>2133</v>
      </c>
      <c r="AJ2295" s="0" t="s">
        <v>32112</v>
      </c>
      <c r="AK2295" s="0" t="s">
        <v>31135</v>
      </c>
      <c r="AL2295" s="0" t="s">
        <v>2112</v>
      </c>
    </row>
    <row r="2296" customFormat="false" ht="15" hidden="false" customHeight="false" outlineLevel="0" collapsed="false">
      <c r="A2296" s="0" t="s">
        <v>37607</v>
      </c>
      <c r="B2296" s="0" t="s">
        <v>37608</v>
      </c>
      <c r="C2296" s="0" t="s">
        <v>37609</v>
      </c>
      <c r="D2296" s="0" t="s">
        <v>37609</v>
      </c>
      <c r="E2296" s="0" t="s">
        <v>37610</v>
      </c>
      <c r="F2296" s="0" t="s">
        <v>498</v>
      </c>
      <c r="G2296" s="0" t="n">
        <v>3</v>
      </c>
      <c r="H2296" s="0" t="n">
        <v>1</v>
      </c>
      <c r="I2296" s="0" t="n">
        <v>0.01</v>
      </c>
      <c r="J2296" s="0" t="n">
        <v>1000</v>
      </c>
      <c r="K2296" s="0" t="n">
        <v>0</v>
      </c>
      <c r="L2296" s="0" t="n">
        <v>0</v>
      </c>
      <c r="M2296" s="0" t="n">
        <v>86.2</v>
      </c>
      <c r="N2296" s="0" t="n">
        <v>86.15</v>
      </c>
      <c r="O2296" s="0" t="n">
        <v>86.2</v>
      </c>
      <c r="P2296" s="0" t="n">
        <v>0</v>
      </c>
      <c r="Q2296" s="0" t="n">
        <v>0</v>
      </c>
      <c r="R2296" s="0" t="n">
        <v>0</v>
      </c>
      <c r="S2296" s="0" t="n">
        <v>0</v>
      </c>
      <c r="T2296" s="0" t="n">
        <v>0</v>
      </c>
      <c r="U2296" s="0" t="n">
        <v>0</v>
      </c>
      <c r="V2296" s="0" t="n">
        <v>0</v>
      </c>
      <c r="W2296" s="0" t="n">
        <v>0</v>
      </c>
      <c r="X2296" s="0" t="n">
        <v>86.41</v>
      </c>
      <c r="Y2296" s="0" t="n">
        <v>90.13</v>
      </c>
      <c r="Z2296" s="0" t="n">
        <v>0</v>
      </c>
      <c r="AA2296" s="0" t="n">
        <v>1036404</v>
      </c>
      <c r="AB2296" s="0" t="n">
        <v>0</v>
      </c>
      <c r="AC2296" s="0" t="n">
        <v>0</v>
      </c>
      <c r="AD2296" s="0" t="s">
        <v>99</v>
      </c>
      <c r="AE2296" s="0" t="s">
        <v>99</v>
      </c>
      <c r="AH2296" s="0" t="n">
        <v>800</v>
      </c>
      <c r="AI2296" s="0" t="s">
        <v>2133</v>
      </c>
      <c r="AJ2296" s="0" t="s">
        <v>32112</v>
      </c>
      <c r="AK2296" s="0" t="s">
        <v>31135</v>
      </c>
      <c r="AL2296" s="0" t="s">
        <v>2112</v>
      </c>
    </row>
    <row r="2297" customFormat="false" ht="15" hidden="false" customHeight="false" outlineLevel="0" collapsed="false">
      <c r="A2297" s="0" t="s">
        <v>37611</v>
      </c>
      <c r="B2297" s="0" t="s">
        <v>37612</v>
      </c>
      <c r="C2297" s="0" t="s">
        <v>37613</v>
      </c>
      <c r="D2297" s="0" t="s">
        <v>37613</v>
      </c>
      <c r="E2297" s="0" t="s">
        <v>37614</v>
      </c>
      <c r="F2297" s="0" t="s">
        <v>498</v>
      </c>
      <c r="G2297" s="0" t="n">
        <v>3</v>
      </c>
      <c r="H2297" s="0" t="n">
        <v>1</v>
      </c>
      <c r="I2297" s="0" t="n">
        <v>0.01</v>
      </c>
      <c r="J2297" s="0" t="n">
        <v>1000</v>
      </c>
      <c r="K2297" s="0" t="n">
        <v>0</v>
      </c>
      <c r="L2297" s="0" t="n">
        <v>0</v>
      </c>
      <c r="M2297" s="0" t="n">
        <v>114</v>
      </c>
      <c r="N2297" s="0" t="n">
        <v>112.2</v>
      </c>
      <c r="O2297" s="0" t="n">
        <v>114</v>
      </c>
      <c r="P2297" s="0" t="n">
        <v>0</v>
      </c>
      <c r="Q2297" s="0" t="n">
        <v>0</v>
      </c>
      <c r="R2297" s="0" t="n">
        <v>0</v>
      </c>
      <c r="S2297" s="0" t="n">
        <v>0</v>
      </c>
      <c r="T2297" s="0" t="n">
        <v>0</v>
      </c>
      <c r="U2297" s="0" t="n">
        <v>0</v>
      </c>
      <c r="V2297" s="0" t="n">
        <v>0</v>
      </c>
      <c r="W2297" s="0" t="n">
        <v>0</v>
      </c>
      <c r="X2297" s="0" t="n">
        <v>113.8</v>
      </c>
      <c r="Y2297" s="0" t="n">
        <v>159.73</v>
      </c>
      <c r="Z2297" s="0" t="n">
        <v>0</v>
      </c>
      <c r="AA2297" s="0" t="n">
        <v>933198</v>
      </c>
      <c r="AB2297" s="0" t="n">
        <v>0</v>
      </c>
      <c r="AC2297" s="0" t="n">
        <v>0</v>
      </c>
      <c r="AD2297" s="0" t="s">
        <v>99</v>
      </c>
      <c r="AE2297" s="0" t="s">
        <v>99</v>
      </c>
      <c r="AH2297" s="0" t="n">
        <v>800</v>
      </c>
      <c r="AI2297" s="0" t="s">
        <v>2133</v>
      </c>
      <c r="AJ2297" s="0" t="s">
        <v>32112</v>
      </c>
      <c r="AK2297" s="0" t="s">
        <v>31135</v>
      </c>
      <c r="AL2297" s="0" t="s">
        <v>2112</v>
      </c>
    </row>
    <row r="2298" customFormat="false" ht="15" hidden="false" customHeight="false" outlineLevel="0" collapsed="false">
      <c r="A2298" s="0" t="s">
        <v>37615</v>
      </c>
      <c r="B2298" s="0" t="s">
        <v>37616</v>
      </c>
      <c r="C2298" s="0" t="s">
        <v>37617</v>
      </c>
      <c r="D2298" s="0" t="s">
        <v>37617</v>
      </c>
      <c r="E2298" s="0" t="s">
        <v>37618</v>
      </c>
      <c r="F2298" s="0" t="s">
        <v>498</v>
      </c>
      <c r="G2298" s="0" t="n">
        <v>3</v>
      </c>
      <c r="H2298" s="0" t="n">
        <v>1</v>
      </c>
      <c r="I2298" s="0" t="n">
        <v>0.01</v>
      </c>
      <c r="J2298" s="0" t="n">
        <v>1000</v>
      </c>
      <c r="K2298" s="0" t="n">
        <v>0</v>
      </c>
      <c r="L2298" s="0" t="n">
        <v>0</v>
      </c>
      <c r="M2298" s="0" t="n">
        <v>90.5</v>
      </c>
      <c r="N2298" s="0" t="n">
        <v>0</v>
      </c>
      <c r="O2298" s="0" t="n">
        <v>90.5</v>
      </c>
      <c r="P2298" s="0" t="n">
        <v>0</v>
      </c>
      <c r="Q2298" s="0" t="n">
        <v>0</v>
      </c>
      <c r="R2298" s="0" t="n">
        <v>0</v>
      </c>
      <c r="S2298" s="0" t="n">
        <v>0</v>
      </c>
      <c r="T2298" s="0" t="n">
        <v>0</v>
      </c>
      <c r="U2298" s="0" t="n">
        <v>0</v>
      </c>
      <c r="V2298" s="0" t="n">
        <v>0</v>
      </c>
      <c r="W2298" s="0" t="n">
        <v>0</v>
      </c>
      <c r="X2298" s="0" t="n">
        <v>90.51</v>
      </c>
      <c r="Y2298" s="0" t="n">
        <v>0</v>
      </c>
      <c r="Z2298" s="0" t="n">
        <v>0</v>
      </c>
      <c r="AA2298" s="0" t="n">
        <v>151597</v>
      </c>
      <c r="AB2298" s="0" t="n">
        <v>0</v>
      </c>
      <c r="AC2298" s="0" t="n">
        <v>0</v>
      </c>
      <c r="AD2298" s="0" t="s">
        <v>99</v>
      </c>
      <c r="AE2298" s="0" t="s">
        <v>99</v>
      </c>
      <c r="AH2298" s="0" t="n">
        <v>800</v>
      </c>
      <c r="AI2298" s="0" t="s">
        <v>2133</v>
      </c>
      <c r="AJ2298" s="0" t="s">
        <v>32112</v>
      </c>
      <c r="AK2298" s="0" t="s">
        <v>31135</v>
      </c>
      <c r="AL2298" s="0" t="s">
        <v>2112</v>
      </c>
    </row>
    <row r="2299" customFormat="false" ht="15" hidden="false" customHeight="false" outlineLevel="0" collapsed="false">
      <c r="A2299" s="0" t="s">
        <v>37619</v>
      </c>
      <c r="B2299" s="0" t="s">
        <v>37620</v>
      </c>
      <c r="C2299" s="0" t="s">
        <v>37621</v>
      </c>
      <c r="D2299" s="0" t="s">
        <v>37621</v>
      </c>
      <c r="E2299" s="0" t="s">
        <v>37622</v>
      </c>
      <c r="F2299" s="0" t="s">
        <v>498</v>
      </c>
      <c r="G2299" s="0" t="n">
        <v>3</v>
      </c>
      <c r="H2299" s="0" t="n">
        <v>1</v>
      </c>
      <c r="I2299" s="0" t="n">
        <v>0.01</v>
      </c>
      <c r="J2299" s="0" t="n">
        <v>1000</v>
      </c>
      <c r="K2299" s="0" t="n">
        <v>-0.53</v>
      </c>
      <c r="L2299" s="0" t="n">
        <v>94.4</v>
      </c>
      <c r="M2299" s="0" t="n">
        <v>94.9</v>
      </c>
      <c r="N2299" s="0" t="n">
        <v>93.95</v>
      </c>
      <c r="O2299" s="0" t="n">
        <v>94.4</v>
      </c>
      <c r="P2299" s="0" t="n">
        <v>0</v>
      </c>
      <c r="Q2299" s="0" t="n">
        <v>0</v>
      </c>
      <c r="R2299" s="0" t="n">
        <v>0</v>
      </c>
      <c r="S2299" s="0" t="n">
        <v>94.4</v>
      </c>
      <c r="T2299" s="0" t="n">
        <v>94.4</v>
      </c>
      <c r="U2299" s="0" t="n">
        <v>94.4</v>
      </c>
      <c r="V2299" s="0" t="n">
        <v>94.4</v>
      </c>
      <c r="W2299" s="0" t="n">
        <v>122720</v>
      </c>
      <c r="X2299" s="0" t="n">
        <v>94.41</v>
      </c>
      <c r="Y2299" s="0" t="n">
        <v>95.13</v>
      </c>
      <c r="Z2299" s="0" t="n">
        <v>2</v>
      </c>
      <c r="AA2299" s="0" t="n">
        <v>1996199</v>
      </c>
      <c r="AB2299" s="0" t="n">
        <v>47200</v>
      </c>
      <c r="AC2299" s="0" t="n">
        <v>0</v>
      </c>
      <c r="AD2299" s="0" t="s">
        <v>99</v>
      </c>
      <c r="AE2299" s="0" t="s">
        <v>99</v>
      </c>
      <c r="AH2299" s="0" t="n">
        <v>800</v>
      </c>
      <c r="AI2299" s="0" t="s">
        <v>2133</v>
      </c>
      <c r="AJ2299" s="0" t="s">
        <v>32112</v>
      </c>
      <c r="AK2299" s="0" t="s">
        <v>31135</v>
      </c>
      <c r="AL2299" s="0" t="s">
        <v>2112</v>
      </c>
    </row>
    <row r="2300" customFormat="false" ht="15" hidden="false" customHeight="false" outlineLevel="0" collapsed="false">
      <c r="A2300" s="0" t="s">
        <v>37623</v>
      </c>
      <c r="B2300" s="0" t="s">
        <v>37624</v>
      </c>
      <c r="C2300" s="0" t="s">
        <v>37625</v>
      </c>
      <c r="D2300" s="0" t="s">
        <v>37625</v>
      </c>
      <c r="E2300" s="0" t="s">
        <v>37626</v>
      </c>
      <c r="F2300" s="0" t="s">
        <v>498</v>
      </c>
      <c r="G2300" s="0" t="n">
        <v>3</v>
      </c>
      <c r="H2300" s="0" t="n">
        <v>1</v>
      </c>
      <c r="I2300" s="0" t="n">
        <v>0.01</v>
      </c>
      <c r="J2300" s="0" t="n">
        <v>1000</v>
      </c>
      <c r="K2300" s="0" t="n">
        <v>0</v>
      </c>
      <c r="L2300" s="0" t="n">
        <v>0</v>
      </c>
      <c r="M2300" s="0" t="n">
        <v>92.8</v>
      </c>
      <c r="N2300" s="0" t="n">
        <v>91.72</v>
      </c>
      <c r="O2300" s="0" t="n">
        <v>92.8</v>
      </c>
      <c r="P2300" s="0" t="n">
        <v>0</v>
      </c>
      <c r="Q2300" s="0" t="n">
        <v>0</v>
      </c>
      <c r="R2300" s="0" t="n">
        <v>0</v>
      </c>
      <c r="S2300" s="0" t="n">
        <v>0</v>
      </c>
      <c r="T2300" s="0" t="n">
        <v>0</v>
      </c>
      <c r="U2300" s="0" t="n">
        <v>0</v>
      </c>
      <c r="V2300" s="0" t="n">
        <v>0</v>
      </c>
      <c r="W2300" s="0" t="n">
        <v>0</v>
      </c>
      <c r="X2300" s="0" t="n">
        <v>92.21</v>
      </c>
      <c r="Y2300" s="0" t="n">
        <v>92.9</v>
      </c>
      <c r="Z2300" s="0" t="n">
        <v>0</v>
      </c>
      <c r="AA2300" s="0" t="n">
        <v>1057544</v>
      </c>
      <c r="AB2300" s="0" t="n">
        <v>0</v>
      </c>
      <c r="AC2300" s="0" t="n">
        <v>0</v>
      </c>
      <c r="AD2300" s="0" t="s">
        <v>99</v>
      </c>
      <c r="AE2300" s="0" t="s">
        <v>99</v>
      </c>
      <c r="AH2300" s="0" t="n">
        <v>800</v>
      </c>
      <c r="AI2300" s="0" t="s">
        <v>2133</v>
      </c>
      <c r="AJ2300" s="0" t="s">
        <v>32112</v>
      </c>
      <c r="AK2300" s="0" t="s">
        <v>31135</v>
      </c>
      <c r="AL2300" s="0" t="s">
        <v>2112</v>
      </c>
    </row>
    <row r="2301" customFormat="false" ht="15" hidden="false" customHeight="false" outlineLevel="0" collapsed="false">
      <c r="A2301" s="0" t="s">
        <v>37627</v>
      </c>
      <c r="B2301" s="0" t="s">
        <v>37628</v>
      </c>
      <c r="C2301" s="0" t="s">
        <v>37629</v>
      </c>
      <c r="D2301" s="0" t="s">
        <v>37629</v>
      </c>
      <c r="E2301" s="0" t="s">
        <v>37630</v>
      </c>
      <c r="F2301" s="0" t="s">
        <v>498</v>
      </c>
      <c r="G2301" s="0" t="n">
        <v>3</v>
      </c>
      <c r="H2301" s="0" t="n">
        <v>1</v>
      </c>
      <c r="I2301" s="0" t="n">
        <v>0.01</v>
      </c>
      <c r="J2301" s="0" t="n">
        <v>1000</v>
      </c>
      <c r="K2301" s="0" t="n">
        <v>0</v>
      </c>
      <c r="L2301" s="0" t="n">
        <v>0</v>
      </c>
      <c r="M2301" s="0" t="n">
        <v>87.2</v>
      </c>
      <c r="N2301" s="0" t="n">
        <v>86.49</v>
      </c>
      <c r="O2301" s="0" t="n">
        <v>87.2</v>
      </c>
      <c r="P2301" s="0" t="n">
        <v>0</v>
      </c>
      <c r="Q2301" s="0" t="n">
        <v>0</v>
      </c>
      <c r="R2301" s="0" t="n">
        <v>0</v>
      </c>
      <c r="S2301" s="0" t="n">
        <v>0</v>
      </c>
      <c r="T2301" s="0" t="n">
        <v>0</v>
      </c>
      <c r="U2301" s="0" t="n">
        <v>0</v>
      </c>
      <c r="V2301" s="0" t="n">
        <v>0</v>
      </c>
      <c r="W2301" s="0" t="n">
        <v>0</v>
      </c>
      <c r="X2301" s="0" t="n">
        <v>87.21</v>
      </c>
      <c r="Y2301" s="0" t="n">
        <v>122.36</v>
      </c>
      <c r="Z2301" s="0" t="n">
        <v>0</v>
      </c>
      <c r="AA2301" s="0" t="n">
        <v>1329585</v>
      </c>
      <c r="AB2301" s="0" t="n">
        <v>0</v>
      </c>
      <c r="AC2301" s="0" t="n">
        <v>0</v>
      </c>
      <c r="AD2301" s="0" t="s">
        <v>99</v>
      </c>
      <c r="AE2301" s="0" t="s">
        <v>99</v>
      </c>
      <c r="AH2301" s="0" t="n">
        <v>800</v>
      </c>
      <c r="AI2301" s="0" t="s">
        <v>2133</v>
      </c>
      <c r="AJ2301" s="0" t="s">
        <v>32112</v>
      </c>
      <c r="AK2301" s="0" t="s">
        <v>31135</v>
      </c>
      <c r="AL2301" s="0" t="s">
        <v>2112</v>
      </c>
    </row>
    <row r="2302" customFormat="false" ht="15" hidden="false" customHeight="false" outlineLevel="0" collapsed="false">
      <c r="A2302" s="0" t="s">
        <v>37631</v>
      </c>
      <c r="B2302" s="0" t="s">
        <v>37632</v>
      </c>
      <c r="C2302" s="0" t="s">
        <v>37633</v>
      </c>
      <c r="D2302" s="0" t="s">
        <v>37633</v>
      </c>
      <c r="E2302" s="0" t="s">
        <v>37634</v>
      </c>
      <c r="F2302" s="0" t="s">
        <v>498</v>
      </c>
      <c r="G2302" s="0" t="n">
        <v>3</v>
      </c>
      <c r="H2302" s="0" t="n">
        <v>1</v>
      </c>
      <c r="I2302" s="0" t="n">
        <v>0.01</v>
      </c>
      <c r="J2302" s="0" t="n">
        <v>1000</v>
      </c>
      <c r="K2302" s="0" t="n">
        <v>0</v>
      </c>
      <c r="L2302" s="0" t="n">
        <v>0</v>
      </c>
      <c r="M2302" s="0" t="n">
        <v>92.6</v>
      </c>
      <c r="N2302" s="0" t="n">
        <v>91.53</v>
      </c>
      <c r="O2302" s="0" t="n">
        <v>92.6</v>
      </c>
      <c r="P2302" s="0" t="n">
        <v>0</v>
      </c>
      <c r="Q2302" s="0" t="n">
        <v>0</v>
      </c>
      <c r="R2302" s="0" t="n">
        <v>0</v>
      </c>
      <c r="S2302" s="0" t="n">
        <v>0</v>
      </c>
      <c r="T2302" s="0" t="n">
        <v>0</v>
      </c>
      <c r="U2302" s="0" t="n">
        <v>0</v>
      </c>
      <c r="V2302" s="0" t="n">
        <v>0</v>
      </c>
      <c r="W2302" s="0" t="n">
        <v>0</v>
      </c>
      <c r="X2302" s="0" t="n">
        <v>92.11</v>
      </c>
      <c r="Y2302" s="0" t="n">
        <v>92.6</v>
      </c>
      <c r="Z2302" s="0" t="n">
        <v>0</v>
      </c>
      <c r="AA2302" s="0" t="n">
        <v>817522</v>
      </c>
      <c r="AB2302" s="0" t="n">
        <v>0</v>
      </c>
      <c r="AC2302" s="0" t="n">
        <v>0</v>
      </c>
      <c r="AD2302" s="0" t="s">
        <v>99</v>
      </c>
      <c r="AE2302" s="0" t="s">
        <v>99</v>
      </c>
      <c r="AH2302" s="0" t="n">
        <v>800</v>
      </c>
      <c r="AI2302" s="0" t="s">
        <v>2133</v>
      </c>
      <c r="AJ2302" s="0" t="s">
        <v>32112</v>
      </c>
      <c r="AK2302" s="0" t="s">
        <v>31135</v>
      </c>
      <c r="AL2302" s="0" t="s">
        <v>2112</v>
      </c>
    </row>
    <row r="2303" customFormat="false" ht="15" hidden="false" customHeight="false" outlineLevel="0" collapsed="false">
      <c r="A2303" s="0" t="s">
        <v>37635</v>
      </c>
      <c r="B2303" s="0" t="s">
        <v>37636</v>
      </c>
      <c r="C2303" s="0" t="s">
        <v>37637</v>
      </c>
      <c r="D2303" s="0" t="s">
        <v>37637</v>
      </c>
      <c r="E2303" s="0" t="s">
        <v>37638</v>
      </c>
      <c r="F2303" s="0" t="s">
        <v>498</v>
      </c>
      <c r="G2303" s="0" t="n">
        <v>3</v>
      </c>
      <c r="H2303" s="0" t="n">
        <v>1</v>
      </c>
      <c r="I2303" s="0" t="n">
        <v>0.01</v>
      </c>
      <c r="J2303" s="0" t="n">
        <v>1000</v>
      </c>
      <c r="K2303" s="0" t="n">
        <v>0</v>
      </c>
      <c r="L2303" s="0" t="n">
        <v>0</v>
      </c>
      <c r="M2303" s="0" t="n">
        <v>89.95</v>
      </c>
      <c r="N2303" s="0" t="n">
        <v>86.04</v>
      </c>
      <c r="O2303" s="0" t="n">
        <v>89.95</v>
      </c>
      <c r="P2303" s="0" t="n">
        <v>0</v>
      </c>
      <c r="Q2303" s="0" t="n">
        <v>0</v>
      </c>
      <c r="R2303" s="0" t="n">
        <v>0</v>
      </c>
      <c r="S2303" s="0" t="n">
        <v>0</v>
      </c>
      <c r="T2303" s="0" t="n">
        <v>0</v>
      </c>
      <c r="U2303" s="0" t="n">
        <v>0</v>
      </c>
      <c r="V2303" s="0" t="n">
        <v>0</v>
      </c>
      <c r="W2303" s="0" t="n">
        <v>0</v>
      </c>
      <c r="X2303" s="0" t="n">
        <v>85.05</v>
      </c>
      <c r="Y2303" s="0" t="n">
        <v>92.5</v>
      </c>
      <c r="Z2303" s="0" t="n">
        <v>0</v>
      </c>
      <c r="AA2303" s="0" t="n">
        <v>982068</v>
      </c>
      <c r="AB2303" s="0" t="n">
        <v>0</v>
      </c>
      <c r="AC2303" s="0" t="n">
        <v>0</v>
      </c>
      <c r="AD2303" s="0" t="s">
        <v>99</v>
      </c>
      <c r="AE2303" s="0" t="s">
        <v>99</v>
      </c>
      <c r="AH2303" s="0" t="n">
        <v>800</v>
      </c>
      <c r="AI2303" s="0" t="s">
        <v>2133</v>
      </c>
      <c r="AJ2303" s="0" t="s">
        <v>32112</v>
      </c>
      <c r="AK2303" s="0" t="s">
        <v>31135</v>
      </c>
      <c r="AL2303" s="0" t="s">
        <v>2112</v>
      </c>
    </row>
    <row r="2304" customFormat="false" ht="15" hidden="false" customHeight="false" outlineLevel="0" collapsed="false">
      <c r="A2304" s="0" t="s">
        <v>37639</v>
      </c>
      <c r="B2304" s="0" t="s">
        <v>37640</v>
      </c>
      <c r="C2304" s="0" t="s">
        <v>37641</v>
      </c>
      <c r="D2304" s="0" t="s">
        <v>37641</v>
      </c>
      <c r="E2304" s="0" t="s">
        <v>37642</v>
      </c>
      <c r="F2304" s="0" t="s">
        <v>498</v>
      </c>
      <c r="G2304" s="0" t="n">
        <v>3</v>
      </c>
      <c r="H2304" s="0" t="n">
        <v>1</v>
      </c>
      <c r="I2304" s="0" t="n">
        <v>0.01</v>
      </c>
      <c r="J2304" s="0" t="n">
        <v>1000</v>
      </c>
      <c r="K2304" s="0" t="n">
        <v>0</v>
      </c>
      <c r="L2304" s="0" t="n">
        <v>0</v>
      </c>
      <c r="M2304" s="0" t="n">
        <v>111.1</v>
      </c>
      <c r="N2304" s="0" t="n">
        <v>110.29</v>
      </c>
      <c r="O2304" s="0" t="n">
        <v>111.1</v>
      </c>
      <c r="P2304" s="0" t="n">
        <v>0</v>
      </c>
      <c r="Q2304" s="0" t="n">
        <v>0</v>
      </c>
      <c r="R2304" s="0" t="n">
        <v>0</v>
      </c>
      <c r="S2304" s="0" t="n">
        <v>0</v>
      </c>
      <c r="T2304" s="0" t="n">
        <v>0</v>
      </c>
      <c r="U2304" s="0" t="n">
        <v>0</v>
      </c>
      <c r="V2304" s="0" t="n">
        <v>0</v>
      </c>
      <c r="W2304" s="0" t="n">
        <v>0</v>
      </c>
      <c r="X2304" s="0" t="n">
        <v>109.8</v>
      </c>
      <c r="Y2304" s="0" t="n">
        <v>0</v>
      </c>
      <c r="Z2304" s="0" t="n">
        <v>0</v>
      </c>
      <c r="AA2304" s="0" t="n">
        <v>585459</v>
      </c>
      <c r="AB2304" s="0" t="n">
        <v>0</v>
      </c>
      <c r="AC2304" s="0" t="n">
        <v>0</v>
      </c>
      <c r="AD2304" s="0" t="s">
        <v>99</v>
      </c>
      <c r="AE2304" s="0" t="s">
        <v>99</v>
      </c>
      <c r="AH2304" s="0" t="n">
        <v>800</v>
      </c>
      <c r="AI2304" s="0" t="s">
        <v>2133</v>
      </c>
      <c r="AJ2304" s="0" t="s">
        <v>32112</v>
      </c>
      <c r="AK2304" s="0" t="s">
        <v>31135</v>
      </c>
      <c r="AL2304" s="0" t="s">
        <v>2112</v>
      </c>
    </row>
    <row r="2305" customFormat="false" ht="15" hidden="false" customHeight="false" outlineLevel="0" collapsed="false">
      <c r="A2305" s="0" t="s">
        <v>37643</v>
      </c>
      <c r="B2305" s="0" t="s">
        <v>37644</v>
      </c>
      <c r="C2305" s="0" t="s">
        <v>37645</v>
      </c>
      <c r="D2305" s="0" t="s">
        <v>37645</v>
      </c>
      <c r="E2305" s="0" t="s">
        <v>37646</v>
      </c>
      <c r="F2305" s="0" t="s">
        <v>498</v>
      </c>
      <c r="G2305" s="0" t="n">
        <v>3</v>
      </c>
      <c r="H2305" s="0" t="n">
        <v>1</v>
      </c>
      <c r="I2305" s="0" t="n">
        <v>0.01</v>
      </c>
      <c r="J2305" s="0" t="n">
        <v>1000</v>
      </c>
      <c r="K2305" s="0" t="n">
        <v>0</v>
      </c>
      <c r="L2305" s="0" t="n">
        <v>0</v>
      </c>
      <c r="M2305" s="0" t="n">
        <v>98.4</v>
      </c>
      <c r="N2305" s="0" t="n">
        <v>99.53</v>
      </c>
      <c r="O2305" s="0" t="n">
        <v>98.4</v>
      </c>
      <c r="P2305" s="0" t="n">
        <v>0</v>
      </c>
      <c r="Q2305" s="0" t="n">
        <v>0</v>
      </c>
      <c r="R2305" s="0" t="n">
        <v>0</v>
      </c>
      <c r="S2305" s="0" t="n">
        <v>0</v>
      </c>
      <c r="T2305" s="0" t="n">
        <v>0</v>
      </c>
      <c r="U2305" s="0" t="n">
        <v>0</v>
      </c>
      <c r="V2305" s="0" t="n">
        <v>0</v>
      </c>
      <c r="W2305" s="0" t="n">
        <v>0</v>
      </c>
      <c r="X2305" s="0" t="n">
        <v>99.4</v>
      </c>
      <c r="Y2305" s="0" t="n">
        <v>0</v>
      </c>
      <c r="Z2305" s="0" t="n">
        <v>0</v>
      </c>
      <c r="AA2305" s="0" t="n">
        <v>354714</v>
      </c>
      <c r="AB2305" s="0" t="n">
        <v>0</v>
      </c>
      <c r="AC2305" s="0" t="n">
        <v>0</v>
      </c>
      <c r="AD2305" s="0" t="s">
        <v>99</v>
      </c>
      <c r="AE2305" s="0" t="s">
        <v>99</v>
      </c>
      <c r="AH2305" s="0" t="n">
        <v>800</v>
      </c>
      <c r="AI2305" s="0" t="s">
        <v>2133</v>
      </c>
      <c r="AJ2305" s="0" t="s">
        <v>32112</v>
      </c>
      <c r="AK2305" s="0" t="s">
        <v>31135</v>
      </c>
      <c r="AL2305" s="0" t="s">
        <v>2112</v>
      </c>
    </row>
    <row r="2306" customFormat="false" ht="15" hidden="false" customHeight="false" outlineLevel="0" collapsed="false">
      <c r="A2306" s="0" t="s">
        <v>37647</v>
      </c>
      <c r="B2306" s="0" t="s">
        <v>37648</v>
      </c>
      <c r="C2306" s="0" t="s">
        <v>37649</v>
      </c>
      <c r="D2306" s="0" t="s">
        <v>37649</v>
      </c>
      <c r="E2306" s="0" t="s">
        <v>37650</v>
      </c>
      <c r="F2306" s="0" t="s">
        <v>498</v>
      </c>
      <c r="G2306" s="0" t="n">
        <v>3</v>
      </c>
      <c r="H2306" s="0" t="n">
        <v>1</v>
      </c>
      <c r="I2306" s="0" t="n">
        <v>0.01</v>
      </c>
      <c r="J2306" s="0" t="n">
        <v>1000</v>
      </c>
      <c r="K2306" s="0" t="n">
        <v>0.23</v>
      </c>
      <c r="L2306" s="0" t="n">
        <v>88.7</v>
      </c>
      <c r="M2306" s="0" t="n">
        <v>88.5</v>
      </c>
      <c r="N2306" s="0" t="n">
        <v>88.87</v>
      </c>
      <c r="O2306" s="0" t="n">
        <v>88.7</v>
      </c>
      <c r="P2306" s="0" t="n">
        <v>0</v>
      </c>
      <c r="Q2306" s="0" t="n">
        <v>0</v>
      </c>
      <c r="R2306" s="0" t="n">
        <v>0</v>
      </c>
      <c r="S2306" s="0" t="n">
        <v>88.7</v>
      </c>
      <c r="T2306" s="0" t="n">
        <v>88.71</v>
      </c>
      <c r="U2306" s="0" t="n">
        <v>88.7</v>
      </c>
      <c r="V2306" s="0" t="n">
        <v>88.71</v>
      </c>
      <c r="W2306" s="0" t="n">
        <v>266100</v>
      </c>
      <c r="X2306" s="0" t="n">
        <v>88.71</v>
      </c>
      <c r="Y2306" s="0" t="n">
        <v>92.86</v>
      </c>
      <c r="Z2306" s="0" t="n">
        <v>2</v>
      </c>
      <c r="AA2306" s="0" t="n">
        <v>545544</v>
      </c>
      <c r="AB2306" s="0" t="n">
        <v>265213</v>
      </c>
      <c r="AC2306" s="0" t="n">
        <v>0</v>
      </c>
      <c r="AD2306" s="0" t="s">
        <v>99</v>
      </c>
      <c r="AE2306" s="0" t="s">
        <v>99</v>
      </c>
      <c r="AH2306" s="0" t="n">
        <v>800</v>
      </c>
      <c r="AI2306" s="0" t="s">
        <v>2133</v>
      </c>
      <c r="AJ2306" s="0" t="s">
        <v>32112</v>
      </c>
      <c r="AK2306" s="0" t="s">
        <v>31135</v>
      </c>
      <c r="AL2306" s="0" t="s">
        <v>2112</v>
      </c>
    </row>
    <row r="2307" customFormat="false" ht="15" hidden="false" customHeight="false" outlineLevel="0" collapsed="false">
      <c r="A2307" s="0" t="s">
        <v>37651</v>
      </c>
      <c r="B2307" s="0" t="s">
        <v>37652</v>
      </c>
      <c r="C2307" s="0" t="s">
        <v>37653</v>
      </c>
      <c r="D2307" s="0" t="s">
        <v>37653</v>
      </c>
      <c r="E2307" s="0" t="s">
        <v>37654</v>
      </c>
      <c r="F2307" s="0" t="s">
        <v>498</v>
      </c>
      <c r="G2307" s="0" t="n">
        <v>3</v>
      </c>
      <c r="H2307" s="0" t="n">
        <v>1</v>
      </c>
      <c r="I2307" s="0" t="n">
        <v>0.01</v>
      </c>
      <c r="J2307" s="0" t="n">
        <v>1000</v>
      </c>
      <c r="K2307" s="0" t="n">
        <v>0</v>
      </c>
      <c r="L2307" s="0" t="n">
        <v>0</v>
      </c>
      <c r="M2307" s="0" t="n">
        <v>96.3</v>
      </c>
      <c r="N2307" s="0" t="n">
        <v>95.18</v>
      </c>
      <c r="O2307" s="0" t="n">
        <v>96.3</v>
      </c>
      <c r="P2307" s="0" t="n">
        <v>0</v>
      </c>
      <c r="Q2307" s="0" t="n">
        <v>0</v>
      </c>
      <c r="R2307" s="0" t="n">
        <v>0</v>
      </c>
      <c r="S2307" s="0" t="n">
        <v>0</v>
      </c>
      <c r="T2307" s="0" t="n">
        <v>0</v>
      </c>
      <c r="U2307" s="0" t="n">
        <v>0</v>
      </c>
      <c r="V2307" s="0" t="n">
        <v>0</v>
      </c>
      <c r="W2307" s="0" t="n">
        <v>0</v>
      </c>
      <c r="X2307" s="0" t="n">
        <v>96.51</v>
      </c>
      <c r="Y2307" s="0" t="n">
        <v>0</v>
      </c>
      <c r="Z2307" s="0" t="n">
        <v>0</v>
      </c>
      <c r="AA2307" s="0" t="n">
        <v>768511</v>
      </c>
      <c r="AB2307" s="0" t="n">
        <v>0</v>
      </c>
      <c r="AC2307" s="0" t="n">
        <v>0</v>
      </c>
      <c r="AD2307" s="0" t="s">
        <v>99</v>
      </c>
      <c r="AE2307" s="0" t="s">
        <v>99</v>
      </c>
      <c r="AH2307" s="0" t="n">
        <v>800</v>
      </c>
      <c r="AI2307" s="0" t="s">
        <v>2133</v>
      </c>
      <c r="AJ2307" s="0" t="s">
        <v>32112</v>
      </c>
      <c r="AK2307" s="0" t="s">
        <v>31135</v>
      </c>
      <c r="AL2307" s="0" t="s">
        <v>2112</v>
      </c>
    </row>
    <row r="2308" customFormat="false" ht="15" hidden="false" customHeight="false" outlineLevel="0" collapsed="false">
      <c r="A2308" s="0" t="s">
        <v>37655</v>
      </c>
      <c r="B2308" s="0" t="s">
        <v>37656</v>
      </c>
      <c r="C2308" s="0" t="s">
        <v>37657</v>
      </c>
      <c r="D2308" s="0" t="s">
        <v>37657</v>
      </c>
      <c r="E2308" s="0" t="s">
        <v>37658</v>
      </c>
      <c r="F2308" s="0" t="s">
        <v>498</v>
      </c>
      <c r="G2308" s="0" t="n">
        <v>3</v>
      </c>
      <c r="H2308" s="0" t="n">
        <v>1</v>
      </c>
      <c r="I2308" s="0" t="n">
        <v>0.01</v>
      </c>
      <c r="J2308" s="0" t="n">
        <v>1000</v>
      </c>
      <c r="K2308" s="0" t="n">
        <v>0</v>
      </c>
      <c r="L2308" s="0" t="n">
        <v>0</v>
      </c>
      <c r="M2308" s="0" t="n">
        <v>136.4</v>
      </c>
      <c r="N2308" s="0" t="n">
        <v>134.67</v>
      </c>
      <c r="O2308" s="0" t="n">
        <v>136.4</v>
      </c>
      <c r="P2308" s="0" t="n">
        <v>0</v>
      </c>
      <c r="Q2308" s="0" t="n">
        <v>0</v>
      </c>
      <c r="R2308" s="0" t="n">
        <v>0</v>
      </c>
      <c r="S2308" s="0" t="n">
        <v>0</v>
      </c>
      <c r="T2308" s="0" t="n">
        <v>0</v>
      </c>
      <c r="U2308" s="0" t="n">
        <v>0</v>
      </c>
      <c r="V2308" s="0" t="n">
        <v>0</v>
      </c>
      <c r="W2308" s="0" t="n">
        <v>0</v>
      </c>
      <c r="X2308" s="0" t="n">
        <v>136.2</v>
      </c>
      <c r="Y2308" s="0" t="n">
        <v>191.62</v>
      </c>
      <c r="Z2308" s="0" t="n">
        <v>0</v>
      </c>
      <c r="AA2308" s="0" t="n">
        <v>535545</v>
      </c>
      <c r="AB2308" s="0" t="n">
        <v>0</v>
      </c>
      <c r="AC2308" s="0" t="n">
        <v>0</v>
      </c>
      <c r="AD2308" s="0" t="s">
        <v>99</v>
      </c>
      <c r="AE2308" s="0" t="s">
        <v>99</v>
      </c>
      <c r="AH2308" s="0" t="n">
        <v>800</v>
      </c>
      <c r="AI2308" s="0" t="s">
        <v>2133</v>
      </c>
      <c r="AJ2308" s="0" t="s">
        <v>32112</v>
      </c>
      <c r="AK2308" s="0" t="s">
        <v>31135</v>
      </c>
      <c r="AL2308" s="0" t="s">
        <v>2112</v>
      </c>
    </row>
    <row r="2309" customFormat="false" ht="15" hidden="false" customHeight="false" outlineLevel="0" collapsed="false">
      <c r="A2309" s="0" t="s">
        <v>37659</v>
      </c>
      <c r="B2309" s="0" t="s">
        <v>37660</v>
      </c>
      <c r="C2309" s="0" t="s">
        <v>37661</v>
      </c>
      <c r="D2309" s="0" t="s">
        <v>37661</v>
      </c>
      <c r="E2309" s="0" t="s">
        <v>37662</v>
      </c>
      <c r="F2309" s="0" t="s">
        <v>498</v>
      </c>
      <c r="G2309" s="0" t="n">
        <v>3</v>
      </c>
      <c r="H2309" s="0" t="n">
        <v>1</v>
      </c>
      <c r="I2309" s="0" t="n">
        <v>0.01</v>
      </c>
      <c r="J2309" s="0" t="n">
        <v>1000</v>
      </c>
      <c r="K2309" s="0" t="n">
        <v>-0.1</v>
      </c>
      <c r="L2309" s="0" t="n">
        <v>102.8</v>
      </c>
      <c r="M2309" s="0" t="n">
        <v>102.9</v>
      </c>
      <c r="N2309" s="0" t="n">
        <v>101.58</v>
      </c>
      <c r="O2309" s="0" t="n">
        <v>102.8</v>
      </c>
      <c r="P2309" s="0" t="n">
        <v>0</v>
      </c>
      <c r="Q2309" s="0" t="n">
        <v>0</v>
      </c>
      <c r="R2309" s="0" t="n">
        <v>0</v>
      </c>
      <c r="S2309" s="0" t="n">
        <v>102.8</v>
      </c>
      <c r="T2309" s="0" t="n">
        <v>102.8</v>
      </c>
      <c r="U2309" s="0" t="n">
        <v>102.8</v>
      </c>
      <c r="V2309" s="0" t="n">
        <v>102.8</v>
      </c>
      <c r="W2309" s="0" t="n">
        <v>1373408</v>
      </c>
      <c r="X2309" s="0" t="n">
        <v>102.7</v>
      </c>
      <c r="Y2309" s="0" t="n">
        <v>0</v>
      </c>
      <c r="Z2309" s="0" t="n">
        <v>1</v>
      </c>
      <c r="AA2309" s="0" t="n">
        <v>442558</v>
      </c>
      <c r="AB2309" s="0" t="n">
        <v>1373408</v>
      </c>
      <c r="AC2309" s="0" t="n">
        <v>0</v>
      </c>
      <c r="AD2309" s="0" t="s">
        <v>99</v>
      </c>
      <c r="AE2309" s="0" t="s">
        <v>99</v>
      </c>
      <c r="AH2309" s="0" t="n">
        <v>800</v>
      </c>
      <c r="AI2309" s="0" t="s">
        <v>2133</v>
      </c>
      <c r="AJ2309" s="0" t="s">
        <v>32112</v>
      </c>
      <c r="AK2309" s="0" t="s">
        <v>31135</v>
      </c>
      <c r="AL2309" s="0" t="s">
        <v>2112</v>
      </c>
    </row>
    <row r="2310" customFormat="false" ht="15" hidden="false" customHeight="false" outlineLevel="0" collapsed="false">
      <c r="A2310" s="0" t="s">
        <v>37663</v>
      </c>
      <c r="B2310" s="0" t="s">
        <v>37664</v>
      </c>
      <c r="C2310" s="0" t="s">
        <v>37665</v>
      </c>
      <c r="D2310" s="0" t="s">
        <v>37665</v>
      </c>
      <c r="E2310" s="0" t="s">
        <v>37666</v>
      </c>
      <c r="F2310" s="0" t="s">
        <v>498</v>
      </c>
      <c r="G2310" s="0" t="n">
        <v>3</v>
      </c>
      <c r="H2310" s="0" t="n">
        <v>1</v>
      </c>
      <c r="I2310" s="0" t="n">
        <v>0.01</v>
      </c>
      <c r="J2310" s="0" t="n">
        <v>1000</v>
      </c>
      <c r="K2310" s="0" t="n">
        <v>0</v>
      </c>
      <c r="L2310" s="0" t="n">
        <v>0</v>
      </c>
      <c r="M2310" s="0" t="n">
        <v>88.5</v>
      </c>
      <c r="N2310" s="0" t="n">
        <v>88.46</v>
      </c>
      <c r="O2310" s="0" t="n">
        <v>88.5</v>
      </c>
      <c r="P2310" s="0" t="n">
        <v>0</v>
      </c>
      <c r="Q2310" s="0" t="n">
        <v>0</v>
      </c>
      <c r="R2310" s="0" t="n">
        <v>0</v>
      </c>
      <c r="S2310" s="0" t="n">
        <v>0</v>
      </c>
      <c r="T2310" s="0" t="n">
        <v>0</v>
      </c>
      <c r="U2310" s="0" t="n">
        <v>0</v>
      </c>
      <c r="V2310" s="0" t="n">
        <v>0</v>
      </c>
      <c r="W2310" s="0" t="n">
        <v>0</v>
      </c>
      <c r="X2310" s="0" t="n">
        <v>88.91</v>
      </c>
      <c r="Y2310" s="0" t="n">
        <v>0</v>
      </c>
      <c r="Z2310" s="0" t="n">
        <v>0</v>
      </c>
      <c r="AA2310" s="0" t="n">
        <v>385559</v>
      </c>
      <c r="AB2310" s="0" t="n">
        <v>0</v>
      </c>
      <c r="AC2310" s="0" t="n">
        <v>0</v>
      </c>
      <c r="AD2310" s="0" t="s">
        <v>99</v>
      </c>
      <c r="AE2310" s="0" t="s">
        <v>99</v>
      </c>
      <c r="AH2310" s="0" t="n">
        <v>800</v>
      </c>
      <c r="AI2310" s="0" t="s">
        <v>2133</v>
      </c>
      <c r="AJ2310" s="0" t="s">
        <v>32112</v>
      </c>
      <c r="AK2310" s="0" t="s">
        <v>31135</v>
      </c>
      <c r="AL2310" s="0" t="s">
        <v>2112</v>
      </c>
    </row>
    <row r="2311" customFormat="false" ht="15" hidden="false" customHeight="false" outlineLevel="0" collapsed="false">
      <c r="A2311" s="0" t="s">
        <v>37667</v>
      </c>
      <c r="B2311" s="0" t="s">
        <v>37668</v>
      </c>
      <c r="C2311" s="0" t="s">
        <v>37669</v>
      </c>
      <c r="D2311" s="0" t="s">
        <v>37669</v>
      </c>
      <c r="E2311" s="0" t="s">
        <v>37670</v>
      </c>
      <c r="F2311" s="0" t="s">
        <v>498</v>
      </c>
      <c r="G2311" s="0" t="n">
        <v>3</v>
      </c>
      <c r="H2311" s="0" t="n">
        <v>1</v>
      </c>
      <c r="I2311" s="0" t="n">
        <v>0.01</v>
      </c>
      <c r="J2311" s="0" t="n">
        <v>1000</v>
      </c>
      <c r="K2311" s="0" t="n">
        <v>-0.44</v>
      </c>
      <c r="L2311" s="0" t="n">
        <v>91</v>
      </c>
      <c r="M2311" s="0" t="n">
        <v>91.4</v>
      </c>
      <c r="N2311" s="0" t="n">
        <v>90.96</v>
      </c>
      <c r="O2311" s="0" t="n">
        <v>91</v>
      </c>
      <c r="P2311" s="0" t="n">
        <v>0</v>
      </c>
      <c r="Q2311" s="0" t="n">
        <v>0</v>
      </c>
      <c r="R2311" s="0" t="n">
        <v>0</v>
      </c>
      <c r="S2311" s="0" t="n">
        <v>91</v>
      </c>
      <c r="T2311" s="0" t="n">
        <v>91.01</v>
      </c>
      <c r="U2311" s="0" t="n">
        <v>91</v>
      </c>
      <c r="V2311" s="0" t="n">
        <v>91.01</v>
      </c>
      <c r="W2311" s="0" t="n">
        <v>201110</v>
      </c>
      <c r="X2311" s="0" t="n">
        <v>91</v>
      </c>
      <c r="Y2311" s="0" t="n">
        <v>92.1</v>
      </c>
      <c r="Z2311" s="0" t="n">
        <v>2</v>
      </c>
      <c r="AA2311" s="0" t="n">
        <v>1991295</v>
      </c>
      <c r="AB2311" s="0" t="n">
        <v>200200</v>
      </c>
      <c r="AC2311" s="0" t="n">
        <v>0</v>
      </c>
      <c r="AD2311" s="0" t="s">
        <v>99</v>
      </c>
      <c r="AE2311" s="0" t="s">
        <v>99</v>
      </c>
      <c r="AH2311" s="0" t="n">
        <v>800</v>
      </c>
      <c r="AI2311" s="0" t="s">
        <v>2133</v>
      </c>
      <c r="AJ2311" s="0" t="s">
        <v>32112</v>
      </c>
      <c r="AK2311" s="0" t="s">
        <v>31135</v>
      </c>
      <c r="AL2311" s="0" t="s">
        <v>2112</v>
      </c>
    </row>
    <row r="2312" customFormat="false" ht="15" hidden="false" customHeight="false" outlineLevel="0" collapsed="false">
      <c r="A2312" s="0" t="s">
        <v>37671</v>
      </c>
      <c r="B2312" s="0" t="s">
        <v>37672</v>
      </c>
      <c r="C2312" s="0" t="s">
        <v>37673</v>
      </c>
      <c r="D2312" s="0" t="s">
        <v>37673</v>
      </c>
      <c r="E2312" s="0" t="s">
        <v>37674</v>
      </c>
      <c r="F2312" s="0" t="s">
        <v>498</v>
      </c>
      <c r="G2312" s="0" t="n">
        <v>3</v>
      </c>
      <c r="H2312" s="0" t="n">
        <v>1</v>
      </c>
      <c r="I2312" s="0" t="n">
        <v>0.01</v>
      </c>
      <c r="J2312" s="0" t="n">
        <v>1000</v>
      </c>
      <c r="K2312" s="0" t="n">
        <v>0</v>
      </c>
      <c r="L2312" s="0" t="n">
        <v>0</v>
      </c>
      <c r="M2312" s="0" t="n">
        <v>88.4</v>
      </c>
      <c r="N2312" s="0" t="n">
        <v>88.65</v>
      </c>
      <c r="O2312" s="0" t="n">
        <v>88.4</v>
      </c>
      <c r="P2312" s="0" t="n">
        <v>0</v>
      </c>
      <c r="Q2312" s="0" t="n">
        <v>0</v>
      </c>
      <c r="R2312" s="0" t="n">
        <v>0</v>
      </c>
      <c r="S2312" s="0" t="n">
        <v>0</v>
      </c>
      <c r="T2312" s="0" t="n">
        <v>0</v>
      </c>
      <c r="U2312" s="0" t="n">
        <v>0</v>
      </c>
      <c r="V2312" s="0" t="n">
        <v>0</v>
      </c>
      <c r="W2312" s="0" t="n">
        <v>0</v>
      </c>
      <c r="X2312" s="0" t="n">
        <v>88.61</v>
      </c>
      <c r="Y2312" s="0" t="n">
        <v>94.56</v>
      </c>
      <c r="Z2312" s="0" t="n">
        <v>0</v>
      </c>
      <c r="AA2312" s="0" t="n">
        <v>1935872</v>
      </c>
      <c r="AB2312" s="0" t="n">
        <v>0</v>
      </c>
      <c r="AC2312" s="0" t="n">
        <v>0</v>
      </c>
      <c r="AD2312" s="0" t="s">
        <v>99</v>
      </c>
      <c r="AE2312" s="0" t="s">
        <v>99</v>
      </c>
      <c r="AH2312" s="0" t="n">
        <v>800</v>
      </c>
      <c r="AI2312" s="0" t="s">
        <v>2133</v>
      </c>
      <c r="AJ2312" s="0" t="s">
        <v>32112</v>
      </c>
      <c r="AK2312" s="0" t="s">
        <v>31135</v>
      </c>
      <c r="AL2312" s="0" t="s">
        <v>2112</v>
      </c>
    </row>
    <row r="2313" customFormat="false" ht="15" hidden="false" customHeight="false" outlineLevel="0" collapsed="false">
      <c r="A2313" s="0" t="s">
        <v>37675</v>
      </c>
      <c r="B2313" s="0" t="s">
        <v>37676</v>
      </c>
      <c r="C2313" s="0" t="s">
        <v>37677</v>
      </c>
      <c r="D2313" s="0" t="s">
        <v>37677</v>
      </c>
      <c r="E2313" s="0" t="s">
        <v>37678</v>
      </c>
      <c r="F2313" s="0" t="s">
        <v>498</v>
      </c>
      <c r="G2313" s="0" t="n">
        <v>3</v>
      </c>
      <c r="H2313" s="0" t="n">
        <v>1</v>
      </c>
      <c r="I2313" s="0" t="n">
        <v>0.01</v>
      </c>
      <c r="J2313" s="0" t="n">
        <v>1000</v>
      </c>
      <c r="K2313" s="0" t="n">
        <v>0</v>
      </c>
      <c r="L2313" s="0" t="n">
        <v>0</v>
      </c>
      <c r="M2313" s="0" t="n">
        <v>83</v>
      </c>
      <c r="N2313" s="0" t="n">
        <v>82.79</v>
      </c>
      <c r="O2313" s="0" t="n">
        <v>83</v>
      </c>
      <c r="P2313" s="0" t="n">
        <v>0</v>
      </c>
      <c r="Q2313" s="0" t="n">
        <v>0</v>
      </c>
      <c r="R2313" s="0" t="n">
        <v>0</v>
      </c>
      <c r="S2313" s="0" t="n">
        <v>0</v>
      </c>
      <c r="T2313" s="0" t="n">
        <v>0</v>
      </c>
      <c r="U2313" s="0" t="n">
        <v>0</v>
      </c>
      <c r="V2313" s="0" t="n">
        <v>0</v>
      </c>
      <c r="W2313" s="0" t="n">
        <v>0</v>
      </c>
      <c r="X2313" s="0" t="n">
        <v>82.12</v>
      </c>
      <c r="Y2313" s="0" t="n">
        <v>85.99</v>
      </c>
      <c r="Z2313" s="0" t="n">
        <v>0</v>
      </c>
      <c r="AA2313" s="0" t="n">
        <v>976059</v>
      </c>
      <c r="AB2313" s="0" t="n">
        <v>0</v>
      </c>
      <c r="AC2313" s="0" t="n">
        <v>0</v>
      </c>
      <c r="AD2313" s="0" t="s">
        <v>99</v>
      </c>
      <c r="AE2313" s="0" t="s">
        <v>99</v>
      </c>
      <c r="AH2313" s="0" t="n">
        <v>800</v>
      </c>
      <c r="AI2313" s="0" t="s">
        <v>2133</v>
      </c>
      <c r="AJ2313" s="0" t="s">
        <v>32112</v>
      </c>
      <c r="AK2313" s="0" t="s">
        <v>31135</v>
      </c>
      <c r="AL2313" s="0" t="s">
        <v>2112</v>
      </c>
    </row>
    <row r="2314" customFormat="false" ht="15" hidden="false" customHeight="false" outlineLevel="0" collapsed="false">
      <c r="A2314" s="0" t="s">
        <v>37679</v>
      </c>
      <c r="B2314" s="0" t="s">
        <v>37680</v>
      </c>
      <c r="C2314" s="0" t="s">
        <v>37681</v>
      </c>
      <c r="D2314" s="0" t="s">
        <v>37681</v>
      </c>
      <c r="E2314" s="0" t="s">
        <v>37682</v>
      </c>
      <c r="F2314" s="0" t="s">
        <v>498</v>
      </c>
      <c r="G2314" s="0" t="n">
        <v>3</v>
      </c>
      <c r="H2314" s="0" t="n">
        <v>1</v>
      </c>
      <c r="I2314" s="0" t="n">
        <v>0.01</v>
      </c>
      <c r="J2314" s="0" t="n">
        <v>1000</v>
      </c>
      <c r="K2314" s="0" t="n">
        <v>0</v>
      </c>
      <c r="L2314" s="0" t="n">
        <v>0</v>
      </c>
      <c r="M2314" s="0" t="n">
        <v>85.6</v>
      </c>
      <c r="N2314" s="0" t="n">
        <v>84.77</v>
      </c>
      <c r="O2314" s="0" t="n">
        <v>85.6</v>
      </c>
      <c r="P2314" s="0" t="n">
        <v>0</v>
      </c>
      <c r="Q2314" s="0" t="n">
        <v>0</v>
      </c>
      <c r="R2314" s="0" t="n">
        <v>0</v>
      </c>
      <c r="S2314" s="0" t="n">
        <v>0</v>
      </c>
      <c r="T2314" s="0" t="n">
        <v>0</v>
      </c>
      <c r="U2314" s="0" t="n">
        <v>0</v>
      </c>
      <c r="V2314" s="0" t="n">
        <v>0</v>
      </c>
      <c r="W2314" s="0" t="n">
        <v>0</v>
      </c>
      <c r="X2314" s="0" t="n">
        <v>85.41</v>
      </c>
      <c r="Y2314" s="0" t="n">
        <v>86.01</v>
      </c>
      <c r="Z2314" s="0" t="n">
        <v>0</v>
      </c>
      <c r="AA2314" s="0" t="n">
        <v>1291183</v>
      </c>
      <c r="AB2314" s="0" t="n">
        <v>0</v>
      </c>
      <c r="AC2314" s="0" t="n">
        <v>0</v>
      </c>
      <c r="AD2314" s="0" t="s">
        <v>99</v>
      </c>
      <c r="AE2314" s="0" t="s">
        <v>99</v>
      </c>
      <c r="AH2314" s="0" t="n">
        <v>800</v>
      </c>
      <c r="AI2314" s="0" t="s">
        <v>2133</v>
      </c>
      <c r="AJ2314" s="0" t="s">
        <v>32112</v>
      </c>
      <c r="AK2314" s="0" t="s">
        <v>31135</v>
      </c>
      <c r="AL2314" s="0" t="s">
        <v>2112</v>
      </c>
    </row>
    <row r="2315" customFormat="false" ht="15" hidden="false" customHeight="false" outlineLevel="0" collapsed="false">
      <c r="A2315" s="0" t="s">
        <v>37683</v>
      </c>
      <c r="B2315" s="0" t="s">
        <v>37684</v>
      </c>
      <c r="C2315" s="0" t="s">
        <v>37685</v>
      </c>
      <c r="D2315" s="0" t="s">
        <v>37685</v>
      </c>
      <c r="E2315" s="0" t="s">
        <v>37686</v>
      </c>
      <c r="F2315" s="0" t="s">
        <v>498</v>
      </c>
      <c r="G2315" s="0" t="n">
        <v>3</v>
      </c>
      <c r="H2315" s="0" t="n">
        <v>1</v>
      </c>
      <c r="I2315" s="0" t="n">
        <v>0.01</v>
      </c>
      <c r="J2315" s="0" t="n">
        <v>1000</v>
      </c>
      <c r="K2315" s="0" t="n">
        <v>-0.78</v>
      </c>
      <c r="L2315" s="0" t="n">
        <v>89.3</v>
      </c>
      <c r="M2315" s="0" t="n">
        <v>90</v>
      </c>
      <c r="N2315" s="0" t="n">
        <v>90.04</v>
      </c>
      <c r="O2315" s="0" t="n">
        <v>89.3</v>
      </c>
      <c r="P2315" s="0" t="n">
        <v>0</v>
      </c>
      <c r="Q2315" s="0" t="n">
        <v>0</v>
      </c>
      <c r="R2315" s="0" t="n">
        <v>0</v>
      </c>
      <c r="S2315" s="0" t="n">
        <v>89.3</v>
      </c>
      <c r="T2315" s="0" t="n">
        <v>89.31</v>
      </c>
      <c r="U2315" s="0" t="n">
        <v>89.3</v>
      </c>
      <c r="V2315" s="0" t="n">
        <v>89.31</v>
      </c>
      <c r="W2315" s="0" t="n">
        <v>495615</v>
      </c>
      <c r="X2315" s="0" t="n">
        <v>89.31</v>
      </c>
      <c r="Y2315" s="0" t="n">
        <v>90.98</v>
      </c>
      <c r="Z2315" s="0" t="n">
        <v>2</v>
      </c>
      <c r="AA2315" s="0" t="n">
        <v>1031980</v>
      </c>
      <c r="AB2315" s="0" t="n">
        <v>494722</v>
      </c>
      <c r="AC2315" s="0" t="n">
        <v>0</v>
      </c>
      <c r="AD2315" s="0" t="s">
        <v>99</v>
      </c>
      <c r="AE2315" s="0" t="s">
        <v>99</v>
      </c>
      <c r="AH2315" s="0" t="n">
        <v>800</v>
      </c>
      <c r="AI2315" s="0" t="s">
        <v>2133</v>
      </c>
      <c r="AJ2315" s="0" t="s">
        <v>32112</v>
      </c>
      <c r="AK2315" s="0" t="s">
        <v>31135</v>
      </c>
      <c r="AL2315" s="0" t="s">
        <v>2112</v>
      </c>
    </row>
    <row r="2316" customFormat="false" ht="15" hidden="false" customHeight="false" outlineLevel="0" collapsed="false">
      <c r="A2316" s="0" t="s">
        <v>37687</v>
      </c>
      <c r="B2316" s="0" t="s">
        <v>37688</v>
      </c>
      <c r="C2316" s="0" t="s">
        <v>37689</v>
      </c>
      <c r="D2316" s="0" t="s">
        <v>37689</v>
      </c>
      <c r="E2316" s="0" t="s">
        <v>37690</v>
      </c>
      <c r="F2316" s="0" t="s">
        <v>498</v>
      </c>
      <c r="G2316" s="0" t="n">
        <v>3</v>
      </c>
      <c r="H2316" s="0" t="n">
        <v>1</v>
      </c>
      <c r="I2316" s="0" t="n">
        <v>0.01</v>
      </c>
      <c r="J2316" s="0" t="n">
        <v>1000</v>
      </c>
      <c r="K2316" s="0" t="n">
        <v>0</v>
      </c>
      <c r="L2316" s="0" t="n">
        <v>0</v>
      </c>
      <c r="M2316" s="0" t="n">
        <v>85.4</v>
      </c>
      <c r="N2316" s="0" t="n">
        <v>84.96</v>
      </c>
      <c r="O2316" s="0" t="n">
        <v>85.4</v>
      </c>
      <c r="P2316" s="0" t="n">
        <v>0</v>
      </c>
      <c r="Q2316" s="0" t="n">
        <v>0</v>
      </c>
      <c r="R2316" s="0" t="n">
        <v>0</v>
      </c>
      <c r="S2316" s="0" t="n">
        <v>0</v>
      </c>
      <c r="T2316" s="0" t="n">
        <v>0</v>
      </c>
      <c r="U2316" s="0" t="n">
        <v>0</v>
      </c>
      <c r="V2316" s="0" t="n">
        <v>0</v>
      </c>
      <c r="W2316" s="0" t="n">
        <v>0</v>
      </c>
      <c r="X2316" s="0" t="n">
        <v>85.41</v>
      </c>
      <c r="Y2316" s="0" t="n">
        <v>93.12</v>
      </c>
      <c r="Z2316" s="0" t="n">
        <v>0</v>
      </c>
      <c r="AA2316" s="0" t="n">
        <v>787125</v>
      </c>
      <c r="AB2316" s="0" t="n">
        <v>0</v>
      </c>
      <c r="AC2316" s="0" t="n">
        <v>0</v>
      </c>
      <c r="AD2316" s="0" t="s">
        <v>99</v>
      </c>
      <c r="AE2316" s="0" t="s">
        <v>99</v>
      </c>
      <c r="AH2316" s="0" t="n">
        <v>800</v>
      </c>
      <c r="AI2316" s="0" t="s">
        <v>2133</v>
      </c>
      <c r="AJ2316" s="0" t="s">
        <v>32112</v>
      </c>
      <c r="AK2316" s="0" t="s">
        <v>31135</v>
      </c>
      <c r="AL2316" s="0" t="s">
        <v>2112</v>
      </c>
    </row>
    <row r="2317" customFormat="false" ht="15" hidden="false" customHeight="false" outlineLevel="0" collapsed="false">
      <c r="A2317" s="0" t="s">
        <v>37691</v>
      </c>
      <c r="B2317" s="0" t="s">
        <v>37692</v>
      </c>
      <c r="C2317" s="0" t="s">
        <v>37693</v>
      </c>
      <c r="D2317" s="0" t="s">
        <v>37693</v>
      </c>
      <c r="E2317" s="0" t="s">
        <v>37694</v>
      </c>
      <c r="F2317" s="0" t="s">
        <v>498</v>
      </c>
      <c r="G2317" s="0" t="n">
        <v>3</v>
      </c>
      <c r="H2317" s="0" t="n">
        <v>1</v>
      </c>
      <c r="I2317" s="0" t="n">
        <v>0.01</v>
      </c>
      <c r="J2317" s="0" t="n">
        <v>1000</v>
      </c>
      <c r="K2317" s="0" t="n">
        <v>-0.64</v>
      </c>
      <c r="L2317" s="0" t="n">
        <v>122.71</v>
      </c>
      <c r="M2317" s="0" t="n">
        <v>123.5</v>
      </c>
      <c r="N2317" s="0" t="n">
        <v>122.42</v>
      </c>
      <c r="O2317" s="0" t="n">
        <v>122.71</v>
      </c>
      <c r="P2317" s="0" t="n">
        <v>0</v>
      </c>
      <c r="Q2317" s="0" t="n">
        <v>0</v>
      </c>
      <c r="R2317" s="0" t="n">
        <v>0</v>
      </c>
      <c r="S2317" s="0" t="n">
        <v>122.71</v>
      </c>
      <c r="T2317" s="0" t="n">
        <v>122.71</v>
      </c>
      <c r="U2317" s="0" t="n">
        <v>122.71</v>
      </c>
      <c r="V2317" s="0" t="n">
        <v>122.71</v>
      </c>
      <c r="W2317" s="0" t="n">
        <v>184065</v>
      </c>
      <c r="X2317" s="0" t="n">
        <v>122.71</v>
      </c>
      <c r="Y2317" s="0" t="n">
        <v>172.9</v>
      </c>
      <c r="Z2317" s="0" t="n">
        <v>1</v>
      </c>
      <c r="AA2317" s="0" t="n">
        <v>811124</v>
      </c>
      <c r="AB2317" s="0" t="n">
        <v>184065</v>
      </c>
      <c r="AC2317" s="0" t="n">
        <v>0</v>
      </c>
      <c r="AD2317" s="0" t="s">
        <v>99</v>
      </c>
      <c r="AE2317" s="0" t="s">
        <v>99</v>
      </c>
      <c r="AH2317" s="0" t="n">
        <v>800</v>
      </c>
      <c r="AI2317" s="0" t="s">
        <v>2133</v>
      </c>
      <c r="AJ2317" s="0" t="s">
        <v>32112</v>
      </c>
      <c r="AK2317" s="0" t="s">
        <v>31135</v>
      </c>
      <c r="AL2317" s="0" t="s">
        <v>2112</v>
      </c>
    </row>
    <row r="2318" customFormat="false" ht="15" hidden="false" customHeight="false" outlineLevel="0" collapsed="false">
      <c r="A2318" s="0" t="s">
        <v>37695</v>
      </c>
      <c r="B2318" s="0" t="s">
        <v>37696</v>
      </c>
      <c r="C2318" s="0" t="s">
        <v>37697</v>
      </c>
      <c r="D2318" s="0" t="s">
        <v>37697</v>
      </c>
      <c r="E2318" s="0" t="s">
        <v>37698</v>
      </c>
      <c r="F2318" s="0" t="s">
        <v>498</v>
      </c>
      <c r="G2318" s="0" t="n">
        <v>3</v>
      </c>
      <c r="H2318" s="0" t="n">
        <v>1</v>
      </c>
      <c r="I2318" s="0" t="n">
        <v>0.01</v>
      </c>
      <c r="J2318" s="0" t="n">
        <v>1000</v>
      </c>
      <c r="K2318" s="0" t="n">
        <v>0.09</v>
      </c>
      <c r="L2318" s="0" t="n">
        <v>119.41</v>
      </c>
      <c r="M2318" s="0" t="n">
        <v>119.3</v>
      </c>
      <c r="N2318" s="0" t="n">
        <v>118.12</v>
      </c>
      <c r="O2318" s="0" t="n">
        <v>119.41</v>
      </c>
      <c r="P2318" s="0" t="n">
        <v>0</v>
      </c>
      <c r="Q2318" s="0" t="n">
        <v>0</v>
      </c>
      <c r="R2318" s="0" t="n">
        <v>0</v>
      </c>
      <c r="S2318" s="0" t="n">
        <v>119.41</v>
      </c>
      <c r="T2318" s="0" t="n">
        <v>119.41</v>
      </c>
      <c r="U2318" s="0" t="n">
        <v>119.41</v>
      </c>
      <c r="V2318" s="0" t="n">
        <v>119.41</v>
      </c>
      <c r="W2318" s="0" t="n">
        <v>10747</v>
      </c>
      <c r="X2318" s="0" t="n">
        <v>119.41</v>
      </c>
      <c r="Y2318" s="0" t="n">
        <v>132.99</v>
      </c>
      <c r="Z2318" s="0" t="n">
        <v>1</v>
      </c>
      <c r="AA2318" s="0" t="n">
        <v>631038</v>
      </c>
      <c r="AB2318" s="0" t="n">
        <v>10746.9</v>
      </c>
      <c r="AC2318" s="0" t="n">
        <v>0</v>
      </c>
      <c r="AD2318" s="0" t="s">
        <v>99</v>
      </c>
      <c r="AE2318" s="0" t="s">
        <v>99</v>
      </c>
      <c r="AH2318" s="0" t="n">
        <v>800</v>
      </c>
      <c r="AI2318" s="0" t="s">
        <v>2133</v>
      </c>
      <c r="AJ2318" s="0" t="s">
        <v>32112</v>
      </c>
      <c r="AK2318" s="0" t="s">
        <v>31135</v>
      </c>
      <c r="AL2318" s="0" t="s">
        <v>2112</v>
      </c>
    </row>
    <row r="2319" customFormat="false" ht="15" hidden="false" customHeight="false" outlineLevel="0" collapsed="false">
      <c r="A2319" s="0" t="s">
        <v>37699</v>
      </c>
      <c r="B2319" s="0" t="s">
        <v>37700</v>
      </c>
      <c r="C2319" s="0" t="s">
        <v>37701</v>
      </c>
      <c r="D2319" s="0" t="s">
        <v>37701</v>
      </c>
      <c r="E2319" s="0" t="s">
        <v>37702</v>
      </c>
      <c r="F2319" s="0" t="s">
        <v>498</v>
      </c>
      <c r="G2319" s="0" t="n">
        <v>3</v>
      </c>
      <c r="H2319" s="0" t="n">
        <v>1</v>
      </c>
      <c r="I2319" s="0" t="n">
        <v>0.01</v>
      </c>
      <c r="J2319" s="0" t="n">
        <v>1000</v>
      </c>
      <c r="K2319" s="0" t="n">
        <v>0</v>
      </c>
      <c r="L2319" s="0" t="n">
        <v>0</v>
      </c>
      <c r="M2319" s="0" t="n">
        <v>84</v>
      </c>
      <c r="N2319" s="0" t="n">
        <v>84.56</v>
      </c>
      <c r="O2319" s="0" t="n">
        <v>84</v>
      </c>
      <c r="P2319" s="0" t="n">
        <v>0</v>
      </c>
      <c r="Q2319" s="0" t="n">
        <v>0</v>
      </c>
      <c r="R2319" s="0" t="n">
        <v>0</v>
      </c>
      <c r="S2319" s="0" t="n">
        <v>0</v>
      </c>
      <c r="T2319" s="0" t="n">
        <v>0</v>
      </c>
      <c r="U2319" s="0" t="n">
        <v>0</v>
      </c>
      <c r="V2319" s="0" t="n">
        <v>0</v>
      </c>
      <c r="W2319" s="0" t="n">
        <v>0</v>
      </c>
      <c r="X2319" s="0" t="n">
        <v>84.01</v>
      </c>
      <c r="Y2319" s="0" t="n">
        <v>85.01</v>
      </c>
      <c r="Z2319" s="0" t="n">
        <v>0</v>
      </c>
      <c r="AA2319" s="0" t="n">
        <v>380307</v>
      </c>
      <c r="AB2319" s="0" t="n">
        <v>0</v>
      </c>
      <c r="AC2319" s="0" t="n">
        <v>0</v>
      </c>
      <c r="AD2319" s="0" t="s">
        <v>99</v>
      </c>
      <c r="AE2319" s="0" t="s">
        <v>99</v>
      </c>
      <c r="AH2319" s="0" t="n">
        <v>800</v>
      </c>
      <c r="AI2319" s="0" t="s">
        <v>2133</v>
      </c>
      <c r="AJ2319" s="0" t="s">
        <v>32112</v>
      </c>
      <c r="AK2319" s="0" t="s">
        <v>31135</v>
      </c>
      <c r="AL2319" s="0" t="s">
        <v>2112</v>
      </c>
    </row>
    <row r="2320" customFormat="false" ht="15" hidden="false" customHeight="false" outlineLevel="0" collapsed="false">
      <c r="A2320" s="0" t="s">
        <v>37703</v>
      </c>
      <c r="B2320" s="0" t="s">
        <v>37704</v>
      </c>
      <c r="C2320" s="0" t="s">
        <v>37705</v>
      </c>
      <c r="D2320" s="0" t="s">
        <v>37705</v>
      </c>
      <c r="E2320" s="0" t="s">
        <v>37706</v>
      </c>
      <c r="F2320" s="0" t="s">
        <v>498</v>
      </c>
      <c r="G2320" s="0" t="n">
        <v>3</v>
      </c>
      <c r="H2320" s="0" t="n">
        <v>1</v>
      </c>
      <c r="I2320" s="0" t="n">
        <v>0.01</v>
      </c>
      <c r="J2320" s="0" t="n">
        <v>1000</v>
      </c>
      <c r="K2320" s="0" t="n">
        <v>0</v>
      </c>
      <c r="L2320" s="0" t="n">
        <v>0</v>
      </c>
      <c r="M2320" s="0" t="n">
        <v>90.2</v>
      </c>
      <c r="N2320" s="0" t="n">
        <v>90.11</v>
      </c>
      <c r="O2320" s="0" t="n">
        <v>90.2</v>
      </c>
      <c r="P2320" s="0" t="n">
        <v>0</v>
      </c>
      <c r="Q2320" s="0" t="n">
        <v>0</v>
      </c>
      <c r="R2320" s="0" t="n">
        <v>0</v>
      </c>
      <c r="S2320" s="0" t="n">
        <v>0</v>
      </c>
      <c r="T2320" s="0" t="n">
        <v>0</v>
      </c>
      <c r="U2320" s="0" t="n">
        <v>0</v>
      </c>
      <c r="V2320" s="0" t="n">
        <v>0</v>
      </c>
      <c r="W2320" s="0" t="n">
        <v>0</v>
      </c>
      <c r="X2320" s="0" t="n">
        <v>90.61</v>
      </c>
      <c r="Y2320" s="0" t="n">
        <v>0</v>
      </c>
      <c r="Z2320" s="0" t="n">
        <v>0</v>
      </c>
      <c r="AA2320" s="0" t="n">
        <v>1999878</v>
      </c>
      <c r="AB2320" s="0" t="n">
        <v>0</v>
      </c>
      <c r="AC2320" s="0" t="n">
        <v>0</v>
      </c>
      <c r="AD2320" s="0" t="s">
        <v>99</v>
      </c>
      <c r="AE2320" s="0" t="s">
        <v>99</v>
      </c>
      <c r="AH2320" s="0" t="n">
        <v>800</v>
      </c>
      <c r="AI2320" s="0" t="s">
        <v>2133</v>
      </c>
      <c r="AJ2320" s="0" t="s">
        <v>32112</v>
      </c>
      <c r="AK2320" s="0" t="s">
        <v>31135</v>
      </c>
      <c r="AL2320" s="0" t="s">
        <v>2112</v>
      </c>
    </row>
    <row r="2321" customFormat="false" ht="15" hidden="false" customHeight="false" outlineLevel="0" collapsed="false">
      <c r="A2321" s="0" t="s">
        <v>37707</v>
      </c>
      <c r="B2321" s="0" t="s">
        <v>37708</v>
      </c>
      <c r="C2321" s="0" t="s">
        <v>37709</v>
      </c>
      <c r="D2321" s="0" t="s">
        <v>37709</v>
      </c>
      <c r="E2321" s="0" t="s">
        <v>37710</v>
      </c>
      <c r="F2321" s="0" t="s">
        <v>498</v>
      </c>
      <c r="G2321" s="0" t="n">
        <v>3</v>
      </c>
      <c r="H2321" s="0" t="n">
        <v>1</v>
      </c>
      <c r="I2321" s="0" t="n">
        <v>0.01</v>
      </c>
      <c r="J2321" s="0" t="n">
        <v>1000</v>
      </c>
      <c r="K2321" s="0" t="n">
        <v>0</v>
      </c>
      <c r="L2321" s="0" t="n">
        <v>0</v>
      </c>
      <c r="M2321" s="0" t="n">
        <v>87.2</v>
      </c>
      <c r="N2321" s="0" t="n">
        <v>87.72</v>
      </c>
      <c r="O2321" s="0" t="n">
        <v>87.2</v>
      </c>
      <c r="P2321" s="0" t="n">
        <v>0</v>
      </c>
      <c r="Q2321" s="0" t="n">
        <v>0</v>
      </c>
      <c r="R2321" s="0" t="n">
        <v>0</v>
      </c>
      <c r="S2321" s="0" t="n">
        <v>0</v>
      </c>
      <c r="T2321" s="0" t="n">
        <v>0</v>
      </c>
      <c r="U2321" s="0" t="n">
        <v>0</v>
      </c>
      <c r="V2321" s="0" t="n">
        <v>0</v>
      </c>
      <c r="W2321" s="0" t="n">
        <v>0</v>
      </c>
      <c r="X2321" s="0" t="n">
        <v>87.51</v>
      </c>
      <c r="Y2321" s="0" t="n">
        <v>0</v>
      </c>
      <c r="Z2321" s="0" t="n">
        <v>0</v>
      </c>
      <c r="AA2321" s="0" t="n">
        <v>735372</v>
      </c>
      <c r="AB2321" s="0" t="n">
        <v>0</v>
      </c>
      <c r="AC2321" s="0" t="n">
        <v>0</v>
      </c>
      <c r="AD2321" s="0" t="s">
        <v>99</v>
      </c>
      <c r="AE2321" s="0" t="s">
        <v>99</v>
      </c>
      <c r="AH2321" s="0" t="n">
        <v>800</v>
      </c>
      <c r="AI2321" s="0" t="s">
        <v>2133</v>
      </c>
      <c r="AJ2321" s="0" t="s">
        <v>32112</v>
      </c>
      <c r="AK2321" s="0" t="s">
        <v>31135</v>
      </c>
      <c r="AL2321" s="0" t="s">
        <v>2112</v>
      </c>
    </row>
    <row r="2322" customFormat="false" ht="15" hidden="false" customHeight="false" outlineLevel="0" collapsed="false">
      <c r="A2322" s="0" t="s">
        <v>37711</v>
      </c>
      <c r="B2322" s="0" t="s">
        <v>37712</v>
      </c>
      <c r="C2322" s="0" t="s">
        <v>37713</v>
      </c>
      <c r="D2322" s="0" t="s">
        <v>37713</v>
      </c>
      <c r="E2322" s="0" t="s">
        <v>37714</v>
      </c>
      <c r="F2322" s="0" t="s">
        <v>498</v>
      </c>
      <c r="G2322" s="0" t="n">
        <v>3</v>
      </c>
      <c r="H2322" s="0" t="n">
        <v>1</v>
      </c>
      <c r="I2322" s="0" t="n">
        <v>0.01</v>
      </c>
      <c r="J2322" s="0" t="n">
        <v>1000</v>
      </c>
      <c r="K2322" s="0" t="n">
        <v>0</v>
      </c>
      <c r="L2322" s="0" t="n">
        <v>0</v>
      </c>
      <c r="M2322" s="0" t="n">
        <v>91.9</v>
      </c>
      <c r="N2322" s="0" t="n">
        <v>90.89</v>
      </c>
      <c r="O2322" s="0" t="n">
        <v>91.9</v>
      </c>
      <c r="P2322" s="0" t="n">
        <v>0</v>
      </c>
      <c r="Q2322" s="0" t="n">
        <v>0</v>
      </c>
      <c r="R2322" s="0" t="n">
        <v>0</v>
      </c>
      <c r="S2322" s="0" t="n">
        <v>0</v>
      </c>
      <c r="T2322" s="0" t="n">
        <v>0</v>
      </c>
      <c r="U2322" s="0" t="n">
        <v>0</v>
      </c>
      <c r="V2322" s="0" t="n">
        <v>0</v>
      </c>
      <c r="W2322" s="0" t="n">
        <v>0</v>
      </c>
      <c r="X2322" s="0" t="n">
        <v>91.5</v>
      </c>
      <c r="Y2322" s="0" t="n">
        <v>0</v>
      </c>
      <c r="Z2322" s="0" t="n">
        <v>0</v>
      </c>
      <c r="AA2322" s="0" t="n">
        <v>505776</v>
      </c>
      <c r="AB2322" s="0" t="n">
        <v>0</v>
      </c>
      <c r="AC2322" s="0" t="n">
        <v>0</v>
      </c>
      <c r="AD2322" s="0" t="s">
        <v>99</v>
      </c>
      <c r="AE2322" s="0" t="s">
        <v>99</v>
      </c>
      <c r="AH2322" s="0" t="n">
        <v>800</v>
      </c>
      <c r="AI2322" s="0" t="s">
        <v>2133</v>
      </c>
      <c r="AJ2322" s="0" t="s">
        <v>32112</v>
      </c>
      <c r="AK2322" s="0" t="s">
        <v>31135</v>
      </c>
      <c r="AL2322" s="0" t="s">
        <v>2112</v>
      </c>
    </row>
    <row r="2323" customFormat="false" ht="15" hidden="false" customHeight="false" outlineLevel="0" collapsed="false">
      <c r="A2323" s="0" t="s">
        <v>37715</v>
      </c>
      <c r="B2323" s="0" t="s">
        <v>37716</v>
      </c>
      <c r="C2323" s="0" t="s">
        <v>37717</v>
      </c>
      <c r="D2323" s="0" t="s">
        <v>37717</v>
      </c>
      <c r="E2323" s="0" t="s">
        <v>37718</v>
      </c>
      <c r="F2323" s="0" t="s">
        <v>498</v>
      </c>
      <c r="G2323" s="0" t="n">
        <v>3</v>
      </c>
      <c r="H2323" s="0" t="n">
        <v>1</v>
      </c>
      <c r="I2323" s="0" t="n">
        <v>0.01</v>
      </c>
      <c r="J2323" s="0" t="n">
        <v>1000</v>
      </c>
      <c r="K2323" s="0" t="n">
        <v>0</v>
      </c>
      <c r="L2323" s="0" t="n">
        <v>0</v>
      </c>
      <c r="M2323" s="0" t="n">
        <v>88.9</v>
      </c>
      <c r="N2323" s="0" t="n">
        <v>0</v>
      </c>
      <c r="O2323" s="0" t="n">
        <v>88.9</v>
      </c>
      <c r="P2323" s="0" t="n">
        <v>0</v>
      </c>
      <c r="Q2323" s="0" t="n">
        <v>0</v>
      </c>
      <c r="R2323" s="0" t="n">
        <v>0</v>
      </c>
      <c r="S2323" s="0" t="n">
        <v>0</v>
      </c>
      <c r="T2323" s="0" t="n">
        <v>0</v>
      </c>
      <c r="U2323" s="0" t="n">
        <v>0</v>
      </c>
      <c r="V2323" s="0" t="n">
        <v>0</v>
      </c>
      <c r="W2323" s="0" t="n">
        <v>0</v>
      </c>
      <c r="X2323" s="0" t="n">
        <v>88.51</v>
      </c>
      <c r="Y2323" s="0" t="n">
        <v>0</v>
      </c>
      <c r="Z2323" s="0" t="n">
        <v>0</v>
      </c>
      <c r="AA2323" s="0" t="n">
        <v>734860</v>
      </c>
      <c r="AB2323" s="0" t="n">
        <v>0</v>
      </c>
      <c r="AC2323" s="0" t="n">
        <v>0</v>
      </c>
      <c r="AD2323" s="0" t="s">
        <v>99</v>
      </c>
      <c r="AE2323" s="0" t="s">
        <v>99</v>
      </c>
      <c r="AH2323" s="0" t="n">
        <v>800</v>
      </c>
      <c r="AI2323" s="0" t="s">
        <v>2133</v>
      </c>
      <c r="AJ2323" s="0" t="s">
        <v>32112</v>
      </c>
      <c r="AK2323" s="0" t="s">
        <v>31135</v>
      </c>
      <c r="AL2323" s="0" t="s">
        <v>2112</v>
      </c>
    </row>
    <row r="2324" customFormat="false" ht="15" hidden="false" customHeight="false" outlineLevel="0" collapsed="false">
      <c r="A2324" s="0" t="s">
        <v>37719</v>
      </c>
      <c r="B2324" s="0" t="s">
        <v>37720</v>
      </c>
      <c r="C2324" s="0" t="s">
        <v>37721</v>
      </c>
      <c r="D2324" s="0" t="s">
        <v>37721</v>
      </c>
      <c r="E2324" s="0" t="s">
        <v>37722</v>
      </c>
      <c r="F2324" s="0" t="s">
        <v>498</v>
      </c>
      <c r="G2324" s="0" t="n">
        <v>3</v>
      </c>
      <c r="H2324" s="0" t="n">
        <v>1</v>
      </c>
      <c r="I2324" s="0" t="n">
        <v>0.01</v>
      </c>
      <c r="J2324" s="0" t="n">
        <v>1000</v>
      </c>
      <c r="K2324" s="0" t="n">
        <v>0</v>
      </c>
      <c r="L2324" s="0" t="n">
        <v>0</v>
      </c>
      <c r="M2324" s="0" t="n">
        <v>91.7</v>
      </c>
      <c r="N2324" s="0" t="n">
        <v>91.75</v>
      </c>
      <c r="O2324" s="0" t="n">
        <v>91.7</v>
      </c>
      <c r="P2324" s="0" t="n">
        <v>0</v>
      </c>
      <c r="Q2324" s="0" t="n">
        <v>0</v>
      </c>
      <c r="R2324" s="0" t="n">
        <v>0</v>
      </c>
      <c r="S2324" s="0" t="n">
        <v>0</v>
      </c>
      <c r="T2324" s="0" t="n">
        <v>0</v>
      </c>
      <c r="U2324" s="0" t="n">
        <v>0</v>
      </c>
      <c r="V2324" s="0" t="n">
        <v>0</v>
      </c>
      <c r="W2324" s="0" t="n">
        <v>0</v>
      </c>
      <c r="X2324" s="0" t="n">
        <v>91.01</v>
      </c>
      <c r="Y2324" s="0" t="n">
        <v>94.97</v>
      </c>
      <c r="Z2324" s="0" t="n">
        <v>0</v>
      </c>
      <c r="AA2324" s="0" t="n">
        <v>852357</v>
      </c>
      <c r="AB2324" s="0" t="n">
        <v>0</v>
      </c>
      <c r="AC2324" s="0" t="n">
        <v>0</v>
      </c>
      <c r="AD2324" s="0" t="s">
        <v>99</v>
      </c>
      <c r="AE2324" s="0" t="s">
        <v>99</v>
      </c>
      <c r="AH2324" s="0" t="n">
        <v>800</v>
      </c>
      <c r="AI2324" s="0" t="s">
        <v>2133</v>
      </c>
      <c r="AJ2324" s="0" t="s">
        <v>32112</v>
      </c>
      <c r="AK2324" s="0" t="s">
        <v>31135</v>
      </c>
      <c r="AL2324" s="0" t="s">
        <v>2112</v>
      </c>
    </row>
    <row r="2325" customFormat="false" ht="15" hidden="false" customHeight="false" outlineLevel="0" collapsed="false">
      <c r="A2325" s="0" t="s">
        <v>37723</v>
      </c>
      <c r="B2325" s="0" t="s">
        <v>37724</v>
      </c>
      <c r="C2325" s="0" t="s">
        <v>37725</v>
      </c>
      <c r="D2325" s="0" t="s">
        <v>37725</v>
      </c>
      <c r="E2325" s="0" t="s">
        <v>37726</v>
      </c>
      <c r="F2325" s="0" t="s">
        <v>498</v>
      </c>
      <c r="G2325" s="0" t="n">
        <v>3</v>
      </c>
      <c r="H2325" s="0" t="n">
        <v>1</v>
      </c>
      <c r="I2325" s="0" t="n">
        <v>0.01</v>
      </c>
      <c r="J2325" s="0" t="n">
        <v>1000</v>
      </c>
      <c r="K2325" s="0" t="n">
        <v>0</v>
      </c>
      <c r="L2325" s="0" t="n">
        <v>0</v>
      </c>
      <c r="M2325" s="0" t="n">
        <v>84.6</v>
      </c>
      <c r="N2325" s="0" t="n">
        <v>84.6</v>
      </c>
      <c r="O2325" s="0" t="n">
        <v>84.6</v>
      </c>
      <c r="P2325" s="0" t="n">
        <v>0</v>
      </c>
      <c r="Q2325" s="0" t="n">
        <v>0</v>
      </c>
      <c r="R2325" s="0" t="n">
        <v>0</v>
      </c>
      <c r="S2325" s="0" t="n">
        <v>0</v>
      </c>
      <c r="T2325" s="0" t="n">
        <v>0</v>
      </c>
      <c r="U2325" s="0" t="n">
        <v>0</v>
      </c>
      <c r="V2325" s="0" t="n">
        <v>0</v>
      </c>
      <c r="W2325" s="0" t="n">
        <v>0</v>
      </c>
      <c r="X2325" s="0" t="n">
        <v>85.01</v>
      </c>
      <c r="Y2325" s="0" t="n">
        <v>93.05</v>
      </c>
      <c r="Z2325" s="0" t="n">
        <v>0</v>
      </c>
      <c r="AA2325" s="0" t="n">
        <v>350835</v>
      </c>
      <c r="AB2325" s="0" t="n">
        <v>0</v>
      </c>
      <c r="AC2325" s="0" t="n">
        <v>0</v>
      </c>
      <c r="AD2325" s="0" t="s">
        <v>99</v>
      </c>
      <c r="AE2325" s="0" t="s">
        <v>99</v>
      </c>
      <c r="AH2325" s="0" t="n">
        <v>800</v>
      </c>
      <c r="AI2325" s="0" t="s">
        <v>2133</v>
      </c>
      <c r="AJ2325" s="0" t="s">
        <v>32112</v>
      </c>
      <c r="AK2325" s="0" t="s">
        <v>31135</v>
      </c>
      <c r="AL2325" s="0" t="s">
        <v>2112</v>
      </c>
    </row>
    <row r="2326" customFormat="false" ht="15" hidden="false" customHeight="false" outlineLevel="0" collapsed="false">
      <c r="A2326" s="0" t="s">
        <v>37727</v>
      </c>
      <c r="B2326" s="0" t="s">
        <v>37728</v>
      </c>
      <c r="C2326" s="0" t="s">
        <v>37729</v>
      </c>
      <c r="D2326" s="0" t="s">
        <v>37729</v>
      </c>
      <c r="E2326" s="0" t="s">
        <v>37730</v>
      </c>
      <c r="F2326" s="0" t="s">
        <v>498</v>
      </c>
      <c r="G2326" s="0" t="n">
        <v>3</v>
      </c>
      <c r="H2326" s="0" t="n">
        <v>1</v>
      </c>
      <c r="I2326" s="0" t="n">
        <v>0.01</v>
      </c>
      <c r="J2326" s="0" t="n">
        <v>1000</v>
      </c>
      <c r="K2326" s="0" t="n">
        <v>0</v>
      </c>
      <c r="L2326" s="0" t="n">
        <v>0</v>
      </c>
      <c r="M2326" s="0" t="n">
        <v>96.8</v>
      </c>
      <c r="N2326" s="0" t="n">
        <v>0</v>
      </c>
      <c r="O2326" s="0" t="n">
        <v>96.8</v>
      </c>
      <c r="P2326" s="0" t="n">
        <v>0</v>
      </c>
      <c r="Q2326" s="0" t="n">
        <v>0</v>
      </c>
      <c r="R2326" s="0" t="n">
        <v>0</v>
      </c>
      <c r="S2326" s="0" t="n">
        <v>0</v>
      </c>
      <c r="T2326" s="0" t="n">
        <v>0</v>
      </c>
      <c r="U2326" s="0" t="n">
        <v>0</v>
      </c>
      <c r="V2326" s="0" t="n">
        <v>0</v>
      </c>
      <c r="W2326" s="0" t="n">
        <v>0</v>
      </c>
      <c r="X2326" s="0" t="n">
        <v>96.71</v>
      </c>
      <c r="Y2326" s="0" t="n">
        <v>0</v>
      </c>
      <c r="Z2326" s="0" t="n">
        <v>0</v>
      </c>
      <c r="AA2326" s="0" t="n">
        <v>434236</v>
      </c>
      <c r="AB2326" s="0" t="n">
        <v>0</v>
      </c>
      <c r="AC2326" s="0" t="n">
        <v>0</v>
      </c>
      <c r="AD2326" s="0" t="s">
        <v>99</v>
      </c>
      <c r="AE2326" s="0" t="s">
        <v>99</v>
      </c>
      <c r="AH2326" s="0" t="n">
        <v>800</v>
      </c>
      <c r="AI2326" s="0" t="s">
        <v>2133</v>
      </c>
      <c r="AJ2326" s="0" t="s">
        <v>32112</v>
      </c>
      <c r="AK2326" s="0" t="s">
        <v>31135</v>
      </c>
      <c r="AL2326" s="0" t="s">
        <v>2112</v>
      </c>
    </row>
    <row r="2327" customFormat="false" ht="15" hidden="false" customHeight="false" outlineLevel="0" collapsed="false">
      <c r="A2327" s="0" t="s">
        <v>37731</v>
      </c>
      <c r="B2327" s="0" t="s">
        <v>37732</v>
      </c>
      <c r="C2327" s="0" t="s">
        <v>37733</v>
      </c>
      <c r="D2327" s="0" t="s">
        <v>37733</v>
      </c>
      <c r="E2327" s="0" t="s">
        <v>37734</v>
      </c>
      <c r="F2327" s="0" t="s">
        <v>498</v>
      </c>
      <c r="G2327" s="0" t="n">
        <v>3</v>
      </c>
      <c r="H2327" s="0" t="n">
        <v>1</v>
      </c>
      <c r="I2327" s="0" t="n">
        <v>0.01</v>
      </c>
      <c r="J2327" s="0" t="n">
        <v>1000</v>
      </c>
      <c r="K2327" s="0" t="n">
        <v>-0.24</v>
      </c>
      <c r="L2327" s="0" t="n">
        <v>84.7</v>
      </c>
      <c r="M2327" s="0" t="n">
        <v>84.9</v>
      </c>
      <c r="N2327" s="0" t="n">
        <v>85.2</v>
      </c>
      <c r="O2327" s="0" t="n">
        <v>84.7</v>
      </c>
      <c r="P2327" s="0" t="n">
        <v>0</v>
      </c>
      <c r="Q2327" s="0" t="n">
        <v>0</v>
      </c>
      <c r="R2327" s="0" t="n">
        <v>0</v>
      </c>
      <c r="S2327" s="0" t="n">
        <v>84.7</v>
      </c>
      <c r="T2327" s="0" t="n">
        <v>84.71</v>
      </c>
      <c r="U2327" s="0" t="n">
        <v>84.7</v>
      </c>
      <c r="V2327" s="0" t="n">
        <v>84.71</v>
      </c>
      <c r="W2327" s="0" t="n">
        <v>169400</v>
      </c>
      <c r="X2327" s="0" t="n">
        <v>84.7</v>
      </c>
      <c r="Y2327" s="0" t="n">
        <v>89.96</v>
      </c>
      <c r="Z2327" s="0" t="n">
        <v>2</v>
      </c>
      <c r="AA2327" s="0" t="n">
        <v>1886147</v>
      </c>
      <c r="AB2327" s="0" t="n">
        <v>168553</v>
      </c>
      <c r="AC2327" s="0" t="n">
        <v>0</v>
      </c>
      <c r="AD2327" s="0" t="s">
        <v>99</v>
      </c>
      <c r="AE2327" s="0" t="s">
        <v>99</v>
      </c>
      <c r="AH2327" s="0" t="n">
        <v>800</v>
      </c>
      <c r="AI2327" s="0" t="s">
        <v>2133</v>
      </c>
      <c r="AJ2327" s="0" t="s">
        <v>32112</v>
      </c>
      <c r="AK2327" s="0" t="s">
        <v>31135</v>
      </c>
      <c r="AL2327" s="0" t="s">
        <v>2112</v>
      </c>
    </row>
    <row r="2328" customFormat="false" ht="15" hidden="false" customHeight="false" outlineLevel="0" collapsed="false">
      <c r="A2328" s="0" t="s">
        <v>37735</v>
      </c>
      <c r="B2328" s="0" t="s">
        <v>37736</v>
      </c>
      <c r="C2328" s="0" t="s">
        <v>37737</v>
      </c>
      <c r="D2328" s="0" t="s">
        <v>37737</v>
      </c>
      <c r="E2328" s="0" t="s">
        <v>37738</v>
      </c>
      <c r="F2328" s="0" t="s">
        <v>498</v>
      </c>
      <c r="G2328" s="0" t="n">
        <v>3</v>
      </c>
      <c r="H2328" s="0" t="n">
        <v>1</v>
      </c>
      <c r="I2328" s="0" t="n">
        <v>0.01</v>
      </c>
      <c r="J2328" s="0" t="n">
        <v>1000</v>
      </c>
      <c r="K2328" s="0" t="n">
        <v>0</v>
      </c>
      <c r="L2328" s="0" t="n">
        <v>0</v>
      </c>
      <c r="M2328" s="0" t="n">
        <v>84.5</v>
      </c>
      <c r="N2328" s="0" t="n">
        <v>85.46</v>
      </c>
      <c r="O2328" s="0" t="n">
        <v>84.5</v>
      </c>
      <c r="P2328" s="0" t="n">
        <v>0</v>
      </c>
      <c r="Q2328" s="0" t="n">
        <v>0</v>
      </c>
      <c r="R2328" s="0" t="n">
        <v>0</v>
      </c>
      <c r="S2328" s="0" t="n">
        <v>0</v>
      </c>
      <c r="T2328" s="0" t="n">
        <v>0</v>
      </c>
      <c r="U2328" s="0" t="n">
        <v>0</v>
      </c>
      <c r="V2328" s="0" t="n">
        <v>0</v>
      </c>
      <c r="W2328" s="0" t="n">
        <v>0</v>
      </c>
      <c r="X2328" s="0" t="n">
        <v>84.51</v>
      </c>
      <c r="Y2328" s="0" t="n">
        <v>89</v>
      </c>
      <c r="Z2328" s="0" t="n">
        <v>0</v>
      </c>
      <c r="AA2328" s="0" t="n">
        <v>183460</v>
      </c>
      <c r="AB2328" s="0" t="n">
        <v>0</v>
      </c>
      <c r="AC2328" s="0" t="n">
        <v>0</v>
      </c>
      <c r="AD2328" s="0" t="s">
        <v>99</v>
      </c>
      <c r="AE2328" s="0" t="s">
        <v>99</v>
      </c>
      <c r="AH2328" s="0" t="n">
        <v>800</v>
      </c>
      <c r="AI2328" s="0" t="s">
        <v>2133</v>
      </c>
      <c r="AJ2328" s="0" t="s">
        <v>32112</v>
      </c>
      <c r="AK2328" s="0" t="s">
        <v>31135</v>
      </c>
      <c r="AL2328" s="0" t="s">
        <v>2112</v>
      </c>
    </row>
    <row r="2329" customFormat="false" ht="15" hidden="false" customHeight="false" outlineLevel="0" collapsed="false">
      <c r="A2329" s="0" t="s">
        <v>37739</v>
      </c>
      <c r="B2329" s="0" t="s">
        <v>37740</v>
      </c>
      <c r="C2329" s="0" t="s">
        <v>37741</v>
      </c>
      <c r="D2329" s="0" t="s">
        <v>37741</v>
      </c>
      <c r="E2329" s="0" t="s">
        <v>37742</v>
      </c>
      <c r="F2329" s="0" t="s">
        <v>498</v>
      </c>
      <c r="G2329" s="0" t="n">
        <v>3</v>
      </c>
      <c r="H2329" s="0" t="n">
        <v>1</v>
      </c>
      <c r="I2329" s="0" t="n">
        <v>0.01</v>
      </c>
      <c r="J2329" s="0" t="n">
        <v>1000</v>
      </c>
      <c r="K2329" s="0" t="n">
        <v>0</v>
      </c>
      <c r="L2329" s="0" t="n">
        <v>0</v>
      </c>
      <c r="M2329" s="0" t="n">
        <v>121.4</v>
      </c>
      <c r="N2329" s="0" t="n">
        <v>120.53</v>
      </c>
      <c r="O2329" s="0" t="n">
        <v>121.4</v>
      </c>
      <c r="P2329" s="0" t="n">
        <v>0</v>
      </c>
      <c r="Q2329" s="0" t="n">
        <v>0</v>
      </c>
      <c r="R2329" s="0" t="n">
        <v>0</v>
      </c>
      <c r="S2329" s="0" t="n">
        <v>0</v>
      </c>
      <c r="T2329" s="0" t="n">
        <v>0</v>
      </c>
      <c r="U2329" s="0" t="n">
        <v>0</v>
      </c>
      <c r="V2329" s="0" t="n">
        <v>0</v>
      </c>
      <c r="W2329" s="0" t="n">
        <v>0</v>
      </c>
      <c r="X2329" s="0" t="n">
        <v>121.41</v>
      </c>
      <c r="Y2329" s="0" t="n">
        <v>170.76</v>
      </c>
      <c r="Z2329" s="0" t="n">
        <v>0</v>
      </c>
      <c r="AA2329" s="0" t="n">
        <v>620174</v>
      </c>
      <c r="AB2329" s="0" t="n">
        <v>0</v>
      </c>
      <c r="AC2329" s="0" t="n">
        <v>0</v>
      </c>
      <c r="AD2329" s="0" t="s">
        <v>99</v>
      </c>
      <c r="AE2329" s="0" t="s">
        <v>99</v>
      </c>
      <c r="AH2329" s="0" t="n">
        <v>800</v>
      </c>
      <c r="AI2329" s="0" t="s">
        <v>2133</v>
      </c>
      <c r="AJ2329" s="0" t="s">
        <v>32112</v>
      </c>
      <c r="AK2329" s="0" t="s">
        <v>31135</v>
      </c>
      <c r="AL2329" s="0" t="s">
        <v>2112</v>
      </c>
    </row>
    <row r="2330" customFormat="false" ht="15" hidden="false" customHeight="false" outlineLevel="0" collapsed="false">
      <c r="A2330" s="0" t="s">
        <v>37743</v>
      </c>
      <c r="B2330" s="0" t="s">
        <v>37744</v>
      </c>
      <c r="C2330" s="0" t="s">
        <v>37745</v>
      </c>
      <c r="D2330" s="0" t="s">
        <v>37745</v>
      </c>
      <c r="E2330" s="0" t="s">
        <v>37746</v>
      </c>
      <c r="F2330" s="0" t="s">
        <v>498</v>
      </c>
      <c r="G2330" s="0" t="n">
        <v>3</v>
      </c>
      <c r="H2330" s="0" t="n">
        <v>1</v>
      </c>
      <c r="I2330" s="0" t="n">
        <v>0.01</v>
      </c>
      <c r="J2330" s="0" t="n">
        <v>1000</v>
      </c>
      <c r="K2330" s="0" t="n">
        <v>0</v>
      </c>
      <c r="L2330" s="0" t="n">
        <v>0</v>
      </c>
      <c r="M2330" s="0" t="n">
        <v>118</v>
      </c>
      <c r="N2330" s="0" t="n">
        <v>117.5</v>
      </c>
      <c r="O2330" s="0" t="n">
        <v>118</v>
      </c>
      <c r="P2330" s="0" t="n">
        <v>0</v>
      </c>
      <c r="Q2330" s="0" t="n">
        <v>0</v>
      </c>
      <c r="R2330" s="0" t="n">
        <v>0</v>
      </c>
      <c r="S2330" s="0" t="n">
        <v>0</v>
      </c>
      <c r="T2330" s="0" t="n">
        <v>0</v>
      </c>
      <c r="U2330" s="0" t="n">
        <v>0</v>
      </c>
      <c r="V2330" s="0" t="n">
        <v>0</v>
      </c>
      <c r="W2330" s="0" t="n">
        <v>0</v>
      </c>
      <c r="X2330" s="0" t="n">
        <v>118</v>
      </c>
      <c r="Y2330" s="0" t="n">
        <v>138.78</v>
      </c>
      <c r="Z2330" s="0" t="n">
        <v>0</v>
      </c>
      <c r="AA2330" s="0" t="n">
        <v>563148</v>
      </c>
      <c r="AB2330" s="0" t="n">
        <v>0</v>
      </c>
      <c r="AC2330" s="0" t="n">
        <v>0</v>
      </c>
      <c r="AD2330" s="0" t="s">
        <v>99</v>
      </c>
      <c r="AE2330" s="0" t="s">
        <v>99</v>
      </c>
      <c r="AH2330" s="0" t="n">
        <v>800</v>
      </c>
      <c r="AI2330" s="0" t="s">
        <v>2133</v>
      </c>
      <c r="AJ2330" s="0" t="s">
        <v>32112</v>
      </c>
      <c r="AK2330" s="0" t="s">
        <v>31135</v>
      </c>
      <c r="AL2330" s="0" t="s">
        <v>2112</v>
      </c>
    </row>
    <row r="2331" customFormat="false" ht="15" hidden="false" customHeight="false" outlineLevel="0" collapsed="false">
      <c r="A2331" s="0" t="s">
        <v>37747</v>
      </c>
      <c r="B2331" s="0" t="s">
        <v>37748</v>
      </c>
      <c r="C2331" s="0" t="s">
        <v>37749</v>
      </c>
      <c r="D2331" s="0" t="s">
        <v>37749</v>
      </c>
      <c r="E2331" s="0" t="s">
        <v>37750</v>
      </c>
      <c r="F2331" s="0" t="s">
        <v>498</v>
      </c>
      <c r="G2331" s="0" t="n">
        <v>3</v>
      </c>
      <c r="H2331" s="0" t="n">
        <v>1</v>
      </c>
      <c r="I2331" s="0" t="n">
        <v>0.01</v>
      </c>
      <c r="J2331" s="0" t="n">
        <v>1000</v>
      </c>
      <c r="K2331" s="0" t="n">
        <v>0</v>
      </c>
      <c r="L2331" s="0" t="n">
        <v>0</v>
      </c>
      <c r="M2331" s="0" t="n">
        <v>97.7</v>
      </c>
      <c r="N2331" s="0" t="n">
        <v>0</v>
      </c>
      <c r="O2331" s="0" t="n">
        <v>97.7</v>
      </c>
      <c r="P2331" s="0" t="n">
        <v>0</v>
      </c>
      <c r="Q2331" s="0" t="n">
        <v>0</v>
      </c>
      <c r="R2331" s="0" t="n">
        <v>0</v>
      </c>
      <c r="S2331" s="0" t="n">
        <v>0</v>
      </c>
      <c r="T2331" s="0" t="n">
        <v>0</v>
      </c>
      <c r="U2331" s="0" t="n">
        <v>0</v>
      </c>
      <c r="V2331" s="0" t="n">
        <v>0</v>
      </c>
      <c r="W2331" s="0" t="n">
        <v>0</v>
      </c>
      <c r="X2331" s="0" t="n">
        <v>96.91</v>
      </c>
      <c r="Y2331" s="0" t="n">
        <v>0</v>
      </c>
      <c r="Z2331" s="0" t="n">
        <v>0</v>
      </c>
      <c r="AA2331" s="0" t="n">
        <v>63440</v>
      </c>
      <c r="AB2331" s="0" t="n">
        <v>0</v>
      </c>
      <c r="AC2331" s="0" t="n">
        <v>0</v>
      </c>
      <c r="AD2331" s="0" t="s">
        <v>99</v>
      </c>
      <c r="AE2331" s="0" t="s">
        <v>99</v>
      </c>
      <c r="AH2331" s="0" t="n">
        <v>800</v>
      </c>
      <c r="AI2331" s="0" t="s">
        <v>2133</v>
      </c>
      <c r="AJ2331" s="0" t="s">
        <v>32112</v>
      </c>
      <c r="AK2331" s="0" t="s">
        <v>31135</v>
      </c>
      <c r="AL2331" s="0" t="s">
        <v>2112</v>
      </c>
    </row>
    <row r="2332" customFormat="false" ht="15" hidden="false" customHeight="false" outlineLevel="0" collapsed="false">
      <c r="A2332" s="0" t="s">
        <v>37751</v>
      </c>
      <c r="B2332" s="0" t="s">
        <v>37752</v>
      </c>
      <c r="C2332" s="0" t="s">
        <v>37753</v>
      </c>
      <c r="D2332" s="0" t="s">
        <v>37753</v>
      </c>
      <c r="E2332" s="0" t="s">
        <v>37754</v>
      </c>
      <c r="F2332" s="0" t="s">
        <v>498</v>
      </c>
      <c r="G2332" s="0" t="n">
        <v>3</v>
      </c>
      <c r="H2332" s="0" t="n">
        <v>1</v>
      </c>
      <c r="I2332" s="0" t="n">
        <v>0.01</v>
      </c>
      <c r="J2332" s="0" t="n">
        <v>1000</v>
      </c>
      <c r="K2332" s="0" t="n">
        <v>0</v>
      </c>
      <c r="L2332" s="0" t="n">
        <v>0</v>
      </c>
      <c r="M2332" s="0" t="n">
        <v>88.5</v>
      </c>
      <c r="N2332" s="0" t="n">
        <v>0</v>
      </c>
      <c r="O2332" s="0" t="n">
        <v>88.5</v>
      </c>
      <c r="P2332" s="0" t="n">
        <v>0</v>
      </c>
      <c r="Q2332" s="0" t="n">
        <v>0</v>
      </c>
      <c r="R2332" s="0" t="n">
        <v>0</v>
      </c>
      <c r="S2332" s="0" t="n">
        <v>0</v>
      </c>
      <c r="T2332" s="0" t="n">
        <v>0</v>
      </c>
      <c r="U2332" s="0" t="n">
        <v>0</v>
      </c>
      <c r="V2332" s="0" t="n">
        <v>0</v>
      </c>
      <c r="W2332" s="0" t="n">
        <v>0</v>
      </c>
      <c r="X2332" s="0" t="n">
        <v>95.31</v>
      </c>
      <c r="Y2332" s="0" t="n">
        <v>0</v>
      </c>
      <c r="Z2332" s="0" t="n">
        <v>0</v>
      </c>
      <c r="AA2332" s="0" t="n">
        <v>62780</v>
      </c>
      <c r="AB2332" s="0" t="n">
        <v>0</v>
      </c>
      <c r="AC2332" s="0" t="n">
        <v>0</v>
      </c>
      <c r="AD2332" s="0" t="s">
        <v>99</v>
      </c>
      <c r="AE2332" s="0" t="s">
        <v>99</v>
      </c>
      <c r="AH2332" s="0" t="n">
        <v>800</v>
      </c>
      <c r="AI2332" s="0" t="s">
        <v>2133</v>
      </c>
      <c r="AJ2332" s="0" t="s">
        <v>32112</v>
      </c>
      <c r="AK2332" s="0" t="s">
        <v>31135</v>
      </c>
      <c r="AL2332" s="0" t="s">
        <v>2112</v>
      </c>
    </row>
    <row r="2333" customFormat="false" ht="15" hidden="false" customHeight="false" outlineLevel="0" collapsed="false">
      <c r="A2333" s="0" t="s">
        <v>37755</v>
      </c>
      <c r="B2333" s="0" t="s">
        <v>37756</v>
      </c>
      <c r="C2333" s="0" t="s">
        <v>37757</v>
      </c>
      <c r="D2333" s="0" t="s">
        <v>37757</v>
      </c>
      <c r="E2333" s="0" t="s">
        <v>37758</v>
      </c>
      <c r="F2333" s="0" t="s">
        <v>498</v>
      </c>
      <c r="G2333" s="0" t="n">
        <v>3</v>
      </c>
      <c r="H2333" s="0" t="n">
        <v>1</v>
      </c>
      <c r="I2333" s="0" t="n">
        <v>0.01</v>
      </c>
      <c r="J2333" s="0" t="n">
        <v>1000</v>
      </c>
      <c r="K2333" s="0" t="n">
        <v>0</v>
      </c>
      <c r="L2333" s="0" t="n">
        <v>0</v>
      </c>
      <c r="M2333" s="0" t="n">
        <v>89.6</v>
      </c>
      <c r="N2333" s="0" t="n">
        <v>89.56</v>
      </c>
      <c r="O2333" s="0" t="n">
        <v>89.6</v>
      </c>
      <c r="P2333" s="0" t="n">
        <v>0</v>
      </c>
      <c r="Q2333" s="0" t="n">
        <v>0</v>
      </c>
      <c r="R2333" s="0" t="n">
        <v>0</v>
      </c>
      <c r="S2333" s="0" t="n">
        <v>0</v>
      </c>
      <c r="T2333" s="0" t="n">
        <v>0</v>
      </c>
      <c r="U2333" s="0" t="n">
        <v>0</v>
      </c>
      <c r="V2333" s="0" t="n">
        <v>0</v>
      </c>
      <c r="W2333" s="0" t="n">
        <v>0</v>
      </c>
      <c r="X2333" s="0" t="n">
        <v>89.01</v>
      </c>
      <c r="Y2333" s="0" t="n">
        <v>90.81</v>
      </c>
      <c r="Z2333" s="0" t="n">
        <v>0</v>
      </c>
      <c r="AA2333" s="0" t="n">
        <v>835099</v>
      </c>
      <c r="AB2333" s="0" t="n">
        <v>0</v>
      </c>
      <c r="AC2333" s="0" t="n">
        <v>0</v>
      </c>
      <c r="AD2333" s="0" t="s">
        <v>99</v>
      </c>
      <c r="AE2333" s="0" t="s">
        <v>99</v>
      </c>
      <c r="AH2333" s="0" t="n">
        <v>800</v>
      </c>
      <c r="AI2333" s="0" t="s">
        <v>2133</v>
      </c>
      <c r="AJ2333" s="0" t="s">
        <v>32112</v>
      </c>
      <c r="AK2333" s="0" t="s">
        <v>31135</v>
      </c>
      <c r="AL2333" s="0" t="s">
        <v>2112</v>
      </c>
    </row>
    <row r="2334" customFormat="false" ht="15" hidden="false" customHeight="false" outlineLevel="0" collapsed="false">
      <c r="A2334" s="0" t="s">
        <v>37759</v>
      </c>
      <c r="B2334" s="0" t="s">
        <v>37760</v>
      </c>
      <c r="C2334" s="0" t="s">
        <v>37761</v>
      </c>
      <c r="D2334" s="0" t="s">
        <v>37761</v>
      </c>
      <c r="E2334" s="0" t="s">
        <v>37762</v>
      </c>
      <c r="F2334" s="0" t="s">
        <v>498</v>
      </c>
      <c r="G2334" s="0" t="n">
        <v>3</v>
      </c>
      <c r="H2334" s="0" t="n">
        <v>1</v>
      </c>
      <c r="I2334" s="0" t="n">
        <v>0.01</v>
      </c>
      <c r="J2334" s="0" t="n">
        <v>1000</v>
      </c>
      <c r="K2334" s="0" t="n">
        <v>0</v>
      </c>
      <c r="L2334" s="0" t="n">
        <v>0</v>
      </c>
      <c r="M2334" s="0" t="n">
        <v>83.2</v>
      </c>
      <c r="N2334" s="0" t="n">
        <v>85.99</v>
      </c>
      <c r="O2334" s="0" t="n">
        <v>83.2</v>
      </c>
      <c r="P2334" s="0" t="n">
        <v>0</v>
      </c>
      <c r="Q2334" s="0" t="n">
        <v>0</v>
      </c>
      <c r="R2334" s="0" t="n">
        <v>0</v>
      </c>
      <c r="S2334" s="0" t="n">
        <v>0</v>
      </c>
      <c r="T2334" s="0" t="n">
        <v>0</v>
      </c>
      <c r="U2334" s="0" t="n">
        <v>0</v>
      </c>
      <c r="V2334" s="0" t="n">
        <v>0</v>
      </c>
      <c r="W2334" s="0" t="n">
        <v>0</v>
      </c>
      <c r="X2334" s="0" t="n">
        <v>83.81</v>
      </c>
      <c r="Y2334" s="0" t="n">
        <v>89.41</v>
      </c>
      <c r="Z2334" s="0" t="n">
        <v>0</v>
      </c>
      <c r="AA2334" s="0" t="n">
        <v>345424</v>
      </c>
      <c r="AB2334" s="0" t="n">
        <v>0</v>
      </c>
      <c r="AC2334" s="0" t="n">
        <v>0</v>
      </c>
      <c r="AD2334" s="0" t="s">
        <v>99</v>
      </c>
      <c r="AE2334" s="0" t="s">
        <v>99</v>
      </c>
      <c r="AH2334" s="0" t="n">
        <v>800</v>
      </c>
      <c r="AI2334" s="0" t="s">
        <v>2133</v>
      </c>
      <c r="AJ2334" s="0" t="s">
        <v>32112</v>
      </c>
      <c r="AK2334" s="0" t="s">
        <v>31135</v>
      </c>
      <c r="AL2334" s="0" t="s">
        <v>2112</v>
      </c>
    </row>
    <row r="2335" customFormat="false" ht="15" hidden="false" customHeight="false" outlineLevel="0" collapsed="false">
      <c r="A2335" s="0" t="s">
        <v>37763</v>
      </c>
      <c r="B2335" s="0" t="s">
        <v>37764</v>
      </c>
      <c r="C2335" s="0" t="s">
        <v>37765</v>
      </c>
      <c r="D2335" s="0" t="s">
        <v>37765</v>
      </c>
      <c r="E2335" s="0" t="s">
        <v>37766</v>
      </c>
      <c r="F2335" s="0" t="s">
        <v>498</v>
      </c>
      <c r="G2335" s="0" t="n">
        <v>3</v>
      </c>
      <c r="H2335" s="0" t="n">
        <v>1</v>
      </c>
      <c r="I2335" s="0" t="n">
        <v>0.01</v>
      </c>
      <c r="J2335" s="0" t="n">
        <v>1000</v>
      </c>
      <c r="K2335" s="0" t="n">
        <v>0</v>
      </c>
      <c r="L2335" s="0" t="n">
        <v>0</v>
      </c>
      <c r="M2335" s="0" t="n">
        <v>81.34</v>
      </c>
      <c r="N2335" s="0" t="n">
        <v>82.01</v>
      </c>
      <c r="O2335" s="0" t="n">
        <v>81.34</v>
      </c>
      <c r="P2335" s="0" t="n">
        <v>0</v>
      </c>
      <c r="Q2335" s="0" t="n">
        <v>0</v>
      </c>
      <c r="R2335" s="0" t="n">
        <v>0</v>
      </c>
      <c r="S2335" s="0" t="n">
        <v>0</v>
      </c>
      <c r="T2335" s="0" t="n">
        <v>0</v>
      </c>
      <c r="U2335" s="0" t="n">
        <v>0</v>
      </c>
      <c r="V2335" s="0" t="n">
        <v>0</v>
      </c>
      <c r="W2335" s="0" t="n">
        <v>0</v>
      </c>
      <c r="X2335" s="0" t="n">
        <v>81.13</v>
      </c>
      <c r="Y2335" s="0" t="n">
        <v>86</v>
      </c>
      <c r="Z2335" s="0" t="n">
        <v>0</v>
      </c>
      <c r="AA2335" s="0" t="n">
        <v>1945887</v>
      </c>
      <c r="AB2335" s="0" t="n">
        <v>0</v>
      </c>
      <c r="AC2335" s="0" t="n">
        <v>0</v>
      </c>
      <c r="AD2335" s="0" t="s">
        <v>99</v>
      </c>
      <c r="AE2335" s="0" t="s">
        <v>99</v>
      </c>
      <c r="AH2335" s="0" t="n">
        <v>800</v>
      </c>
      <c r="AI2335" s="0" t="s">
        <v>2133</v>
      </c>
      <c r="AJ2335" s="0" t="s">
        <v>32112</v>
      </c>
      <c r="AK2335" s="0" t="s">
        <v>31135</v>
      </c>
      <c r="AL2335" s="0" t="s">
        <v>2112</v>
      </c>
    </row>
    <row r="2336" customFormat="false" ht="15" hidden="false" customHeight="false" outlineLevel="0" collapsed="false">
      <c r="A2336" s="0" t="s">
        <v>37767</v>
      </c>
      <c r="B2336" s="0" t="s">
        <v>37768</v>
      </c>
      <c r="C2336" s="0" t="s">
        <v>37769</v>
      </c>
      <c r="D2336" s="0" t="s">
        <v>37769</v>
      </c>
      <c r="E2336" s="0" t="s">
        <v>37770</v>
      </c>
      <c r="F2336" s="0" t="s">
        <v>498</v>
      </c>
      <c r="G2336" s="0" t="n">
        <v>3</v>
      </c>
      <c r="H2336" s="0" t="n">
        <v>1</v>
      </c>
      <c r="I2336" s="0" t="n">
        <v>0.01</v>
      </c>
      <c r="J2336" s="0" t="n">
        <v>1000</v>
      </c>
      <c r="K2336" s="0" t="n">
        <v>0</v>
      </c>
      <c r="L2336" s="0" t="n">
        <v>0</v>
      </c>
      <c r="M2336" s="0" t="n">
        <v>86.2</v>
      </c>
      <c r="N2336" s="0" t="n">
        <v>0</v>
      </c>
      <c r="O2336" s="0" t="n">
        <v>86.2</v>
      </c>
      <c r="P2336" s="0" t="n">
        <v>0</v>
      </c>
      <c r="Q2336" s="0" t="n">
        <v>0</v>
      </c>
      <c r="R2336" s="0" t="n">
        <v>0</v>
      </c>
      <c r="S2336" s="0" t="n">
        <v>0</v>
      </c>
      <c r="T2336" s="0" t="n">
        <v>0</v>
      </c>
      <c r="U2336" s="0" t="n">
        <v>0</v>
      </c>
      <c r="V2336" s="0" t="n">
        <v>0</v>
      </c>
      <c r="W2336" s="0" t="n">
        <v>0</v>
      </c>
      <c r="X2336" s="0" t="n">
        <v>87.31</v>
      </c>
      <c r="Y2336" s="0" t="n">
        <v>0</v>
      </c>
      <c r="Z2336" s="0" t="n">
        <v>0</v>
      </c>
      <c r="AA2336" s="0" t="n">
        <v>404938</v>
      </c>
      <c r="AB2336" s="0" t="n">
        <v>0</v>
      </c>
      <c r="AC2336" s="0" t="n">
        <v>0</v>
      </c>
      <c r="AD2336" s="0" t="s">
        <v>99</v>
      </c>
      <c r="AE2336" s="0" t="s">
        <v>99</v>
      </c>
      <c r="AH2336" s="0" t="n">
        <v>800</v>
      </c>
      <c r="AI2336" s="0" t="s">
        <v>2133</v>
      </c>
      <c r="AJ2336" s="0" t="s">
        <v>32112</v>
      </c>
      <c r="AK2336" s="0" t="s">
        <v>31135</v>
      </c>
      <c r="AL2336" s="0" t="s">
        <v>2112</v>
      </c>
    </row>
    <row r="2337" customFormat="false" ht="15" hidden="false" customHeight="false" outlineLevel="0" collapsed="false">
      <c r="A2337" s="0" t="s">
        <v>37771</v>
      </c>
      <c r="B2337" s="0" t="s">
        <v>37772</v>
      </c>
      <c r="C2337" s="0" t="s">
        <v>37773</v>
      </c>
      <c r="D2337" s="0" t="s">
        <v>37773</v>
      </c>
      <c r="E2337" s="0" t="s">
        <v>37774</v>
      </c>
      <c r="F2337" s="0" t="s">
        <v>498</v>
      </c>
      <c r="G2337" s="0" t="n">
        <v>3</v>
      </c>
      <c r="H2337" s="0" t="n">
        <v>1</v>
      </c>
      <c r="I2337" s="0" t="n">
        <v>0.01</v>
      </c>
      <c r="J2337" s="0" t="n">
        <v>1000</v>
      </c>
      <c r="K2337" s="0" t="n">
        <v>0</v>
      </c>
      <c r="L2337" s="0" t="n">
        <v>0</v>
      </c>
      <c r="M2337" s="0" t="n">
        <v>89.5</v>
      </c>
      <c r="N2337" s="0" t="n">
        <v>89.71</v>
      </c>
      <c r="O2337" s="0" t="n">
        <v>89.5</v>
      </c>
      <c r="P2337" s="0" t="n">
        <v>0</v>
      </c>
      <c r="Q2337" s="0" t="n">
        <v>0</v>
      </c>
      <c r="R2337" s="0" t="n">
        <v>0</v>
      </c>
      <c r="S2337" s="0" t="n">
        <v>0</v>
      </c>
      <c r="T2337" s="0" t="n">
        <v>0</v>
      </c>
      <c r="U2337" s="0" t="n">
        <v>0</v>
      </c>
      <c r="V2337" s="0" t="n">
        <v>0</v>
      </c>
      <c r="W2337" s="0" t="n">
        <v>0</v>
      </c>
      <c r="X2337" s="0" t="n">
        <v>90.41</v>
      </c>
      <c r="Y2337" s="0" t="n">
        <v>98.44</v>
      </c>
      <c r="Z2337" s="0" t="n">
        <v>0</v>
      </c>
      <c r="AA2337" s="0" t="n">
        <v>440592</v>
      </c>
      <c r="AB2337" s="0" t="n">
        <v>0</v>
      </c>
      <c r="AC2337" s="0" t="n">
        <v>0</v>
      </c>
      <c r="AD2337" s="0" t="s">
        <v>99</v>
      </c>
      <c r="AE2337" s="0" t="s">
        <v>99</v>
      </c>
      <c r="AH2337" s="0" t="n">
        <v>800</v>
      </c>
      <c r="AI2337" s="0" t="s">
        <v>2133</v>
      </c>
      <c r="AJ2337" s="0" t="s">
        <v>32112</v>
      </c>
      <c r="AK2337" s="0" t="s">
        <v>31135</v>
      </c>
      <c r="AL2337" s="0" t="s">
        <v>2112</v>
      </c>
    </row>
    <row r="2338" customFormat="false" ht="15" hidden="false" customHeight="false" outlineLevel="0" collapsed="false">
      <c r="A2338" s="0" t="s">
        <v>37775</v>
      </c>
      <c r="B2338" s="0" t="s">
        <v>37776</v>
      </c>
      <c r="C2338" s="0" t="s">
        <v>37777</v>
      </c>
      <c r="D2338" s="0" t="s">
        <v>37777</v>
      </c>
      <c r="E2338" s="0" t="s">
        <v>37778</v>
      </c>
      <c r="F2338" s="0" t="s">
        <v>498</v>
      </c>
      <c r="G2338" s="0" t="n">
        <v>3</v>
      </c>
      <c r="H2338" s="0" t="n">
        <v>1</v>
      </c>
      <c r="I2338" s="0" t="n">
        <v>0.01</v>
      </c>
      <c r="J2338" s="0" t="n">
        <v>1000</v>
      </c>
      <c r="K2338" s="0" t="n">
        <v>0</v>
      </c>
      <c r="L2338" s="0" t="n">
        <v>0</v>
      </c>
      <c r="M2338" s="0" t="n">
        <v>86.3</v>
      </c>
      <c r="N2338" s="0" t="n">
        <v>86.77</v>
      </c>
      <c r="O2338" s="0" t="n">
        <v>86.3</v>
      </c>
      <c r="P2338" s="0" t="n">
        <v>0</v>
      </c>
      <c r="Q2338" s="0" t="n">
        <v>0</v>
      </c>
      <c r="R2338" s="0" t="n">
        <v>0</v>
      </c>
      <c r="S2338" s="0" t="n">
        <v>0</v>
      </c>
      <c r="T2338" s="0" t="n">
        <v>0</v>
      </c>
      <c r="U2338" s="0" t="n">
        <v>0</v>
      </c>
      <c r="V2338" s="0" t="n">
        <v>0</v>
      </c>
      <c r="W2338" s="0" t="n">
        <v>0</v>
      </c>
      <c r="X2338" s="0" t="n">
        <v>86.61</v>
      </c>
      <c r="Y2338" s="0" t="n">
        <v>0</v>
      </c>
      <c r="Z2338" s="0" t="n">
        <v>0</v>
      </c>
      <c r="AA2338" s="0" t="n">
        <v>825421</v>
      </c>
      <c r="AB2338" s="0" t="n">
        <v>0</v>
      </c>
      <c r="AC2338" s="0" t="n">
        <v>0</v>
      </c>
      <c r="AD2338" s="0" t="s">
        <v>99</v>
      </c>
      <c r="AE2338" s="0" t="s">
        <v>99</v>
      </c>
      <c r="AH2338" s="0" t="n">
        <v>800</v>
      </c>
      <c r="AI2338" s="0" t="s">
        <v>2133</v>
      </c>
      <c r="AJ2338" s="0" t="s">
        <v>32112</v>
      </c>
      <c r="AK2338" s="0" t="s">
        <v>31135</v>
      </c>
      <c r="AL2338" s="0" t="s">
        <v>2112</v>
      </c>
    </row>
    <row r="2339" customFormat="false" ht="15" hidden="false" customHeight="false" outlineLevel="0" collapsed="false">
      <c r="A2339" s="0" t="s">
        <v>37779</v>
      </c>
      <c r="B2339" s="0" t="s">
        <v>37780</v>
      </c>
      <c r="C2339" s="0" t="s">
        <v>37781</v>
      </c>
      <c r="D2339" s="0" t="s">
        <v>37781</v>
      </c>
      <c r="E2339" s="0" t="s">
        <v>37782</v>
      </c>
      <c r="F2339" s="0" t="s">
        <v>498</v>
      </c>
      <c r="G2339" s="0" t="n">
        <v>3</v>
      </c>
      <c r="H2339" s="0" t="n">
        <v>1</v>
      </c>
      <c r="I2339" s="0" t="n">
        <v>0.01</v>
      </c>
      <c r="J2339" s="0" t="n">
        <v>1000</v>
      </c>
      <c r="K2339" s="0" t="n">
        <v>0</v>
      </c>
      <c r="L2339" s="0" t="n">
        <v>0</v>
      </c>
      <c r="M2339" s="0" t="n">
        <v>89.6</v>
      </c>
      <c r="N2339" s="0" t="n">
        <v>89</v>
      </c>
      <c r="O2339" s="0" t="n">
        <v>89.6</v>
      </c>
      <c r="P2339" s="0" t="n">
        <v>0</v>
      </c>
      <c r="Q2339" s="0" t="n">
        <v>0</v>
      </c>
      <c r="R2339" s="0" t="n">
        <v>0</v>
      </c>
      <c r="S2339" s="0" t="n">
        <v>0</v>
      </c>
      <c r="T2339" s="0" t="n">
        <v>0</v>
      </c>
      <c r="U2339" s="0" t="n">
        <v>0</v>
      </c>
      <c r="V2339" s="0" t="n">
        <v>0</v>
      </c>
      <c r="W2339" s="0" t="n">
        <v>0</v>
      </c>
      <c r="X2339" s="0" t="n">
        <v>90.01</v>
      </c>
      <c r="Y2339" s="0" t="n">
        <v>0</v>
      </c>
      <c r="Z2339" s="0" t="n">
        <v>0</v>
      </c>
      <c r="AA2339" s="0" t="n">
        <v>2365597</v>
      </c>
      <c r="AB2339" s="0" t="n">
        <v>0</v>
      </c>
      <c r="AC2339" s="0" t="n">
        <v>0</v>
      </c>
      <c r="AD2339" s="0" t="s">
        <v>99</v>
      </c>
      <c r="AE2339" s="0" t="s">
        <v>99</v>
      </c>
      <c r="AH2339" s="0" t="n">
        <v>800</v>
      </c>
      <c r="AI2339" s="0" t="s">
        <v>2133</v>
      </c>
      <c r="AJ2339" s="0" t="s">
        <v>32112</v>
      </c>
      <c r="AK2339" s="0" t="s">
        <v>31135</v>
      </c>
      <c r="AL2339" s="0" t="s">
        <v>2112</v>
      </c>
    </row>
    <row r="2340" customFormat="false" ht="15" hidden="false" customHeight="false" outlineLevel="0" collapsed="false">
      <c r="A2340" s="0" t="s">
        <v>37783</v>
      </c>
      <c r="B2340" s="0" t="s">
        <v>37784</v>
      </c>
      <c r="C2340" s="0" t="s">
        <v>37785</v>
      </c>
      <c r="D2340" s="0" t="s">
        <v>37785</v>
      </c>
      <c r="E2340" s="0" t="s">
        <v>37786</v>
      </c>
      <c r="F2340" s="0" t="s">
        <v>498</v>
      </c>
      <c r="G2340" s="0" t="n">
        <v>3</v>
      </c>
      <c r="H2340" s="0" t="n">
        <v>1</v>
      </c>
      <c r="I2340" s="0" t="n">
        <v>0.01</v>
      </c>
      <c r="J2340" s="0" t="n">
        <v>1000</v>
      </c>
      <c r="K2340" s="0" t="n">
        <v>0</v>
      </c>
      <c r="L2340" s="0" t="n">
        <v>0</v>
      </c>
      <c r="M2340" s="0" t="n">
        <v>88.8</v>
      </c>
      <c r="N2340" s="0" t="n">
        <v>91.31</v>
      </c>
      <c r="O2340" s="0" t="n">
        <v>88.8</v>
      </c>
      <c r="P2340" s="0" t="n">
        <v>0</v>
      </c>
      <c r="Q2340" s="0" t="n">
        <v>0</v>
      </c>
      <c r="R2340" s="0" t="n">
        <v>0</v>
      </c>
      <c r="S2340" s="0" t="n">
        <v>0</v>
      </c>
      <c r="T2340" s="0" t="n">
        <v>0</v>
      </c>
      <c r="U2340" s="0" t="n">
        <v>0</v>
      </c>
      <c r="V2340" s="0" t="n">
        <v>0</v>
      </c>
      <c r="W2340" s="0" t="n">
        <v>0</v>
      </c>
      <c r="X2340" s="0" t="n">
        <v>89.9</v>
      </c>
      <c r="Y2340" s="0" t="n">
        <v>0</v>
      </c>
      <c r="Z2340" s="0" t="n">
        <v>0</v>
      </c>
      <c r="AA2340" s="0" t="n">
        <v>535952</v>
      </c>
      <c r="AB2340" s="0" t="n">
        <v>0</v>
      </c>
      <c r="AC2340" s="0" t="n">
        <v>0</v>
      </c>
      <c r="AD2340" s="0" t="s">
        <v>99</v>
      </c>
      <c r="AE2340" s="0" t="s">
        <v>99</v>
      </c>
      <c r="AH2340" s="0" t="n">
        <v>800</v>
      </c>
      <c r="AI2340" s="0" t="s">
        <v>2133</v>
      </c>
      <c r="AJ2340" s="0" t="s">
        <v>32112</v>
      </c>
      <c r="AK2340" s="0" t="s">
        <v>31135</v>
      </c>
      <c r="AL2340" s="0" t="s">
        <v>2112</v>
      </c>
    </row>
    <row r="2341" customFormat="false" ht="15" hidden="false" customHeight="false" outlineLevel="0" collapsed="false">
      <c r="A2341" s="0" t="s">
        <v>37787</v>
      </c>
      <c r="B2341" s="0" t="s">
        <v>37788</v>
      </c>
      <c r="C2341" s="0" t="s">
        <v>37789</v>
      </c>
      <c r="D2341" s="0" t="s">
        <v>37789</v>
      </c>
      <c r="E2341" s="0" t="s">
        <v>37790</v>
      </c>
      <c r="F2341" s="0" t="s">
        <v>498</v>
      </c>
      <c r="G2341" s="0" t="n">
        <v>3</v>
      </c>
      <c r="H2341" s="0" t="n">
        <v>1</v>
      </c>
      <c r="I2341" s="0" t="n">
        <v>0.01</v>
      </c>
      <c r="J2341" s="0" t="n">
        <v>1000</v>
      </c>
      <c r="K2341" s="0" t="n">
        <v>0</v>
      </c>
      <c r="L2341" s="0" t="n">
        <v>0</v>
      </c>
      <c r="M2341" s="0" t="n">
        <v>80.01</v>
      </c>
      <c r="N2341" s="0" t="n">
        <v>80.84</v>
      </c>
      <c r="O2341" s="0" t="n">
        <v>80.01</v>
      </c>
      <c r="P2341" s="0" t="n">
        <v>0</v>
      </c>
      <c r="Q2341" s="0" t="n">
        <v>0</v>
      </c>
      <c r="R2341" s="0" t="n">
        <v>0</v>
      </c>
      <c r="S2341" s="0" t="n">
        <v>0</v>
      </c>
      <c r="T2341" s="0" t="n">
        <v>0</v>
      </c>
      <c r="U2341" s="0" t="n">
        <v>0</v>
      </c>
      <c r="V2341" s="0" t="n">
        <v>0</v>
      </c>
      <c r="W2341" s="0" t="n">
        <v>0</v>
      </c>
      <c r="X2341" s="0" t="n">
        <v>79.65</v>
      </c>
      <c r="Y2341" s="0" t="n">
        <v>84.1</v>
      </c>
      <c r="Z2341" s="0" t="n">
        <v>0</v>
      </c>
      <c r="AA2341" s="0" t="n">
        <v>1496170</v>
      </c>
      <c r="AB2341" s="0" t="n">
        <v>0</v>
      </c>
      <c r="AC2341" s="0" t="n">
        <v>0</v>
      </c>
      <c r="AD2341" s="0" t="s">
        <v>99</v>
      </c>
      <c r="AE2341" s="0" t="s">
        <v>99</v>
      </c>
      <c r="AH2341" s="0" t="n">
        <v>800</v>
      </c>
      <c r="AI2341" s="0" t="s">
        <v>2133</v>
      </c>
      <c r="AJ2341" s="0" t="s">
        <v>32112</v>
      </c>
      <c r="AK2341" s="0" t="s">
        <v>31135</v>
      </c>
      <c r="AL2341" s="0" t="s">
        <v>2112</v>
      </c>
    </row>
    <row r="2342" customFormat="false" ht="15" hidden="false" customHeight="false" outlineLevel="0" collapsed="false">
      <c r="A2342" s="0" t="s">
        <v>37791</v>
      </c>
      <c r="B2342" s="0" t="s">
        <v>37792</v>
      </c>
      <c r="C2342" s="0" t="s">
        <v>37793</v>
      </c>
      <c r="D2342" s="0" t="s">
        <v>37793</v>
      </c>
      <c r="E2342" s="0" t="s">
        <v>37794</v>
      </c>
      <c r="F2342" s="0" t="s">
        <v>498</v>
      </c>
      <c r="G2342" s="0" t="n">
        <v>3</v>
      </c>
      <c r="H2342" s="0" t="n">
        <v>1</v>
      </c>
      <c r="I2342" s="0" t="n">
        <v>0.01</v>
      </c>
      <c r="J2342" s="0" t="n">
        <v>1000</v>
      </c>
      <c r="K2342" s="0" t="n">
        <v>0</v>
      </c>
      <c r="L2342" s="0" t="n">
        <v>0</v>
      </c>
      <c r="M2342" s="0" t="n">
        <v>116.2</v>
      </c>
      <c r="N2342" s="0" t="n">
        <v>114.89</v>
      </c>
      <c r="O2342" s="0" t="n">
        <v>116.2</v>
      </c>
      <c r="P2342" s="0" t="n">
        <v>0</v>
      </c>
      <c r="Q2342" s="0" t="n">
        <v>0</v>
      </c>
      <c r="R2342" s="0" t="n">
        <v>0</v>
      </c>
      <c r="S2342" s="0" t="n">
        <v>115.7</v>
      </c>
      <c r="T2342" s="0" t="n">
        <v>0</v>
      </c>
      <c r="U2342" s="0" t="n">
        <v>0</v>
      </c>
      <c r="V2342" s="0" t="n">
        <v>0</v>
      </c>
      <c r="W2342" s="0" t="n">
        <v>0</v>
      </c>
      <c r="X2342" s="0" t="n">
        <v>115.7</v>
      </c>
      <c r="Y2342" s="0" t="n">
        <v>162.67</v>
      </c>
      <c r="Z2342" s="0" t="n">
        <v>0</v>
      </c>
      <c r="AA2342" s="0" t="n">
        <v>585941</v>
      </c>
      <c r="AB2342" s="0" t="n">
        <v>0</v>
      </c>
      <c r="AC2342" s="0" t="n">
        <v>0</v>
      </c>
      <c r="AD2342" s="0" t="s">
        <v>99</v>
      </c>
      <c r="AE2342" s="0" t="s">
        <v>99</v>
      </c>
      <c r="AH2342" s="0" t="n">
        <v>800</v>
      </c>
      <c r="AI2342" s="0" t="s">
        <v>2133</v>
      </c>
      <c r="AJ2342" s="0" t="s">
        <v>32112</v>
      </c>
      <c r="AK2342" s="0" t="s">
        <v>31135</v>
      </c>
      <c r="AL2342" s="0" t="s">
        <v>2112</v>
      </c>
    </row>
    <row r="2343" customFormat="false" ht="15" hidden="false" customHeight="false" outlineLevel="0" collapsed="false">
      <c r="A2343" s="0" t="s">
        <v>37795</v>
      </c>
      <c r="B2343" s="0" t="s">
        <v>37796</v>
      </c>
      <c r="C2343" s="0" t="s">
        <v>37797</v>
      </c>
      <c r="D2343" s="0" t="s">
        <v>37797</v>
      </c>
      <c r="E2343" s="0" t="s">
        <v>37798</v>
      </c>
      <c r="F2343" s="0" t="s">
        <v>498</v>
      </c>
      <c r="G2343" s="0" t="n">
        <v>3</v>
      </c>
      <c r="H2343" s="0" t="n">
        <v>1</v>
      </c>
      <c r="I2343" s="0" t="n">
        <v>0.01</v>
      </c>
      <c r="J2343" s="0" t="n">
        <v>1000</v>
      </c>
      <c r="K2343" s="0" t="n">
        <v>0</v>
      </c>
      <c r="L2343" s="0" t="n">
        <v>0</v>
      </c>
      <c r="M2343" s="0" t="n">
        <v>101.2</v>
      </c>
      <c r="N2343" s="0" t="n">
        <v>100.66</v>
      </c>
      <c r="O2343" s="0" t="n">
        <v>101.2</v>
      </c>
      <c r="P2343" s="0" t="n">
        <v>0</v>
      </c>
      <c r="Q2343" s="0" t="n">
        <v>0</v>
      </c>
      <c r="R2343" s="0" t="n">
        <v>0</v>
      </c>
      <c r="S2343" s="0" t="n">
        <v>0</v>
      </c>
      <c r="T2343" s="0" t="n">
        <v>0</v>
      </c>
      <c r="U2343" s="0" t="n">
        <v>0</v>
      </c>
      <c r="V2343" s="0" t="n">
        <v>0</v>
      </c>
      <c r="W2343" s="0" t="n">
        <v>0</v>
      </c>
      <c r="X2343" s="0" t="n">
        <v>99.5</v>
      </c>
      <c r="Y2343" s="0" t="n">
        <v>140.78</v>
      </c>
      <c r="Z2343" s="0" t="n">
        <v>0</v>
      </c>
      <c r="AA2343" s="0" t="n">
        <v>312060</v>
      </c>
      <c r="AB2343" s="0" t="n">
        <v>0</v>
      </c>
      <c r="AC2343" s="0" t="n">
        <v>0</v>
      </c>
      <c r="AD2343" s="0" t="s">
        <v>99</v>
      </c>
      <c r="AE2343" s="0" t="s">
        <v>99</v>
      </c>
      <c r="AH2343" s="0" t="n">
        <v>800</v>
      </c>
      <c r="AI2343" s="0" t="s">
        <v>2133</v>
      </c>
      <c r="AJ2343" s="0" t="s">
        <v>32112</v>
      </c>
      <c r="AK2343" s="0" t="s">
        <v>31135</v>
      </c>
      <c r="AL2343" s="0" t="s">
        <v>2112</v>
      </c>
    </row>
    <row r="2344" customFormat="false" ht="15" hidden="false" customHeight="false" outlineLevel="0" collapsed="false">
      <c r="A2344" s="0" t="s">
        <v>37799</v>
      </c>
      <c r="B2344" s="0" t="s">
        <v>37800</v>
      </c>
      <c r="C2344" s="0" t="s">
        <v>37801</v>
      </c>
      <c r="D2344" s="0" t="s">
        <v>37801</v>
      </c>
      <c r="E2344" s="0" t="s">
        <v>37802</v>
      </c>
      <c r="F2344" s="0" t="s">
        <v>498</v>
      </c>
      <c r="G2344" s="0" t="n">
        <v>3</v>
      </c>
      <c r="H2344" s="0" t="n">
        <v>1</v>
      </c>
      <c r="I2344" s="0" t="n">
        <v>0.01</v>
      </c>
      <c r="J2344" s="0" t="n">
        <v>1000</v>
      </c>
      <c r="K2344" s="0" t="n">
        <v>0.39</v>
      </c>
      <c r="L2344" s="0" t="n">
        <v>79.21</v>
      </c>
      <c r="M2344" s="0" t="n">
        <v>78.91</v>
      </c>
      <c r="N2344" s="0" t="n">
        <v>79.54</v>
      </c>
      <c r="O2344" s="0" t="n">
        <v>79.21</v>
      </c>
      <c r="P2344" s="0" t="n">
        <v>0</v>
      </c>
      <c r="Q2344" s="0" t="n">
        <v>0</v>
      </c>
      <c r="R2344" s="0" t="n">
        <v>0</v>
      </c>
      <c r="S2344" s="0" t="n">
        <v>79.21</v>
      </c>
      <c r="T2344" s="0" t="n">
        <v>79.21</v>
      </c>
      <c r="U2344" s="0" t="n">
        <v>79.21</v>
      </c>
      <c r="V2344" s="0" t="n">
        <v>79.21</v>
      </c>
      <c r="W2344" s="0" t="n">
        <v>3961</v>
      </c>
      <c r="X2344" s="0" t="n">
        <v>79.22</v>
      </c>
      <c r="Y2344" s="0" t="n">
        <v>83</v>
      </c>
      <c r="Z2344" s="0" t="n">
        <v>1</v>
      </c>
      <c r="AA2344" s="0" t="n">
        <v>1288225</v>
      </c>
      <c r="AB2344" s="0" t="n">
        <v>3960.5</v>
      </c>
      <c r="AC2344" s="0" t="n">
        <v>0</v>
      </c>
      <c r="AD2344" s="0" t="s">
        <v>99</v>
      </c>
      <c r="AE2344" s="0" t="s">
        <v>99</v>
      </c>
      <c r="AH2344" s="0" t="n">
        <v>800</v>
      </c>
      <c r="AI2344" s="0" t="s">
        <v>2133</v>
      </c>
      <c r="AJ2344" s="0" t="s">
        <v>32112</v>
      </c>
      <c r="AK2344" s="0" t="s">
        <v>31135</v>
      </c>
      <c r="AL2344" s="0" t="s">
        <v>2112</v>
      </c>
    </row>
    <row r="2345" customFormat="false" ht="15" hidden="false" customHeight="false" outlineLevel="0" collapsed="false">
      <c r="A2345" s="0" t="s">
        <v>37803</v>
      </c>
      <c r="B2345" s="0" t="s">
        <v>37804</v>
      </c>
      <c r="C2345" s="0" t="s">
        <v>37805</v>
      </c>
      <c r="D2345" s="0" t="s">
        <v>37805</v>
      </c>
      <c r="E2345" s="0" t="s">
        <v>37806</v>
      </c>
      <c r="F2345" s="0" t="s">
        <v>498</v>
      </c>
      <c r="G2345" s="0" t="n">
        <v>3</v>
      </c>
      <c r="H2345" s="0" t="n">
        <v>1</v>
      </c>
      <c r="I2345" s="0" t="n">
        <v>0.01</v>
      </c>
      <c r="J2345" s="0" t="n">
        <v>1000</v>
      </c>
      <c r="K2345" s="0" t="n">
        <v>1.2</v>
      </c>
      <c r="L2345" s="0" t="n">
        <v>117.6</v>
      </c>
      <c r="M2345" s="0" t="n">
        <v>116.2</v>
      </c>
      <c r="N2345" s="0" t="n">
        <v>116</v>
      </c>
      <c r="O2345" s="0" t="n">
        <v>117.6</v>
      </c>
      <c r="P2345" s="0" t="n">
        <v>0</v>
      </c>
      <c r="Q2345" s="0" t="n">
        <v>0</v>
      </c>
      <c r="R2345" s="0" t="n">
        <v>0</v>
      </c>
      <c r="S2345" s="0" t="n">
        <v>117.6</v>
      </c>
      <c r="T2345" s="0" t="n">
        <v>117.6</v>
      </c>
      <c r="U2345" s="0" t="n">
        <v>117.6</v>
      </c>
      <c r="V2345" s="0" t="n">
        <v>117.6</v>
      </c>
      <c r="W2345" s="0" t="n">
        <v>14112</v>
      </c>
      <c r="X2345" s="0" t="n">
        <v>117.6</v>
      </c>
      <c r="Y2345" s="0" t="n">
        <v>0</v>
      </c>
      <c r="Z2345" s="0" t="n">
        <v>1</v>
      </c>
      <c r="AA2345" s="0" t="n">
        <v>414753</v>
      </c>
      <c r="AB2345" s="0" t="n">
        <v>14112</v>
      </c>
      <c r="AC2345" s="0" t="n">
        <v>0</v>
      </c>
      <c r="AD2345" s="0" t="s">
        <v>99</v>
      </c>
      <c r="AE2345" s="0" t="s">
        <v>99</v>
      </c>
      <c r="AH2345" s="0" t="n">
        <v>800</v>
      </c>
      <c r="AI2345" s="0" t="s">
        <v>2133</v>
      </c>
      <c r="AJ2345" s="0" t="s">
        <v>32112</v>
      </c>
      <c r="AK2345" s="0" t="s">
        <v>31135</v>
      </c>
      <c r="AL2345" s="0" t="s">
        <v>2112</v>
      </c>
    </row>
    <row r="2346" customFormat="false" ht="15" hidden="false" customHeight="false" outlineLevel="0" collapsed="false">
      <c r="A2346" s="0" t="s">
        <v>37807</v>
      </c>
      <c r="B2346" s="0" t="s">
        <v>37808</v>
      </c>
      <c r="C2346" s="0" t="s">
        <v>37809</v>
      </c>
      <c r="D2346" s="0" t="s">
        <v>37809</v>
      </c>
      <c r="E2346" s="0" t="s">
        <v>37810</v>
      </c>
      <c r="F2346" s="0" t="s">
        <v>498</v>
      </c>
      <c r="G2346" s="0" t="n">
        <v>3</v>
      </c>
      <c r="H2346" s="0" t="n">
        <v>1</v>
      </c>
      <c r="I2346" s="0" t="n">
        <v>0.01</v>
      </c>
      <c r="J2346" s="0" t="n">
        <v>1000</v>
      </c>
      <c r="K2346" s="0" t="n">
        <v>0</v>
      </c>
      <c r="L2346" s="0" t="n">
        <v>0</v>
      </c>
      <c r="M2346" s="0" t="n">
        <v>99.1</v>
      </c>
      <c r="N2346" s="0" t="n">
        <v>98.95</v>
      </c>
      <c r="O2346" s="0" t="n">
        <v>99.1</v>
      </c>
      <c r="P2346" s="0" t="n">
        <v>0</v>
      </c>
      <c r="Q2346" s="0" t="n">
        <v>0</v>
      </c>
      <c r="R2346" s="0" t="n">
        <v>0</v>
      </c>
      <c r="S2346" s="0" t="n">
        <v>0</v>
      </c>
      <c r="T2346" s="0" t="n">
        <v>0</v>
      </c>
      <c r="U2346" s="0" t="n">
        <v>0</v>
      </c>
      <c r="V2346" s="0" t="n">
        <v>0</v>
      </c>
      <c r="W2346" s="0" t="n">
        <v>0</v>
      </c>
      <c r="X2346" s="0" t="n">
        <v>100.3</v>
      </c>
      <c r="Y2346" s="0" t="n">
        <v>142.93</v>
      </c>
      <c r="Z2346" s="0" t="n">
        <v>0</v>
      </c>
      <c r="AA2346" s="0" t="n">
        <v>215013</v>
      </c>
      <c r="AB2346" s="0" t="n">
        <v>0</v>
      </c>
      <c r="AC2346" s="0" t="n">
        <v>0</v>
      </c>
      <c r="AD2346" s="0" t="s">
        <v>99</v>
      </c>
      <c r="AE2346" s="0" t="s">
        <v>99</v>
      </c>
      <c r="AH2346" s="0" t="n">
        <v>800</v>
      </c>
      <c r="AI2346" s="0" t="s">
        <v>2133</v>
      </c>
      <c r="AJ2346" s="0" t="s">
        <v>32112</v>
      </c>
      <c r="AK2346" s="0" t="s">
        <v>31135</v>
      </c>
      <c r="AL2346" s="0" t="s">
        <v>2112</v>
      </c>
    </row>
    <row r="2347" customFormat="false" ht="15" hidden="false" customHeight="false" outlineLevel="0" collapsed="false">
      <c r="A2347" s="0" t="s">
        <v>37811</v>
      </c>
      <c r="B2347" s="0" t="s">
        <v>37812</v>
      </c>
      <c r="C2347" s="0" t="s">
        <v>37813</v>
      </c>
      <c r="D2347" s="0" t="s">
        <v>37813</v>
      </c>
      <c r="E2347" s="0" t="s">
        <v>37814</v>
      </c>
      <c r="F2347" s="0" t="s">
        <v>498</v>
      </c>
      <c r="G2347" s="0" t="n">
        <v>3</v>
      </c>
      <c r="H2347" s="0" t="n">
        <v>1</v>
      </c>
      <c r="I2347" s="0" t="n">
        <v>0.01</v>
      </c>
      <c r="J2347" s="0" t="n">
        <v>1000</v>
      </c>
      <c r="K2347" s="0" t="n">
        <v>-0.67</v>
      </c>
      <c r="L2347" s="0" t="n">
        <v>88.9</v>
      </c>
      <c r="M2347" s="0" t="n">
        <v>89.5</v>
      </c>
      <c r="N2347" s="0" t="n">
        <v>89.78</v>
      </c>
      <c r="O2347" s="0" t="n">
        <v>88.9</v>
      </c>
      <c r="P2347" s="0" t="n">
        <v>0</v>
      </c>
      <c r="Q2347" s="0" t="n">
        <v>0</v>
      </c>
      <c r="R2347" s="0" t="n">
        <v>0</v>
      </c>
      <c r="S2347" s="0" t="n">
        <v>88.9</v>
      </c>
      <c r="T2347" s="0" t="n">
        <v>88.9</v>
      </c>
      <c r="U2347" s="0" t="n">
        <v>88.9</v>
      </c>
      <c r="V2347" s="0" t="n">
        <v>88.91</v>
      </c>
      <c r="W2347" s="0" t="n">
        <v>218694</v>
      </c>
      <c r="X2347" s="0" t="n">
        <v>88.9</v>
      </c>
      <c r="Y2347" s="0" t="n">
        <v>90</v>
      </c>
      <c r="Z2347" s="0" t="n">
        <v>5</v>
      </c>
      <c r="AA2347" s="0" t="n">
        <v>1006456</v>
      </c>
      <c r="AB2347" s="0" t="n">
        <v>207137</v>
      </c>
      <c r="AC2347" s="0" t="n">
        <v>0</v>
      </c>
      <c r="AD2347" s="0" t="s">
        <v>99</v>
      </c>
      <c r="AE2347" s="0" t="s">
        <v>99</v>
      </c>
      <c r="AH2347" s="0" t="n">
        <v>800</v>
      </c>
      <c r="AI2347" s="0" t="s">
        <v>2133</v>
      </c>
      <c r="AJ2347" s="0" t="s">
        <v>32112</v>
      </c>
      <c r="AK2347" s="0" t="s">
        <v>31135</v>
      </c>
      <c r="AL2347" s="0" t="s">
        <v>2112</v>
      </c>
    </row>
    <row r="2348" customFormat="false" ht="15" hidden="false" customHeight="false" outlineLevel="0" collapsed="false">
      <c r="A2348" s="0" t="s">
        <v>37815</v>
      </c>
      <c r="B2348" s="0" t="s">
        <v>37816</v>
      </c>
      <c r="C2348" s="0" t="s">
        <v>37817</v>
      </c>
      <c r="D2348" s="0" t="s">
        <v>37817</v>
      </c>
      <c r="E2348" s="0" t="s">
        <v>37818</v>
      </c>
      <c r="F2348" s="0" t="s">
        <v>498</v>
      </c>
      <c r="G2348" s="0" t="n">
        <v>3</v>
      </c>
      <c r="H2348" s="0" t="n">
        <v>1</v>
      </c>
      <c r="I2348" s="0" t="n">
        <v>0.01</v>
      </c>
      <c r="J2348" s="0" t="n">
        <v>1000</v>
      </c>
      <c r="K2348" s="0" t="n">
        <v>0</v>
      </c>
      <c r="L2348" s="0" t="n">
        <v>0</v>
      </c>
      <c r="M2348" s="0" t="n">
        <v>80.31</v>
      </c>
      <c r="N2348" s="0" t="n">
        <v>80.26</v>
      </c>
      <c r="O2348" s="0" t="n">
        <v>80.31</v>
      </c>
      <c r="P2348" s="0" t="n">
        <v>0</v>
      </c>
      <c r="Q2348" s="0" t="n">
        <v>0</v>
      </c>
      <c r="R2348" s="0" t="n">
        <v>0</v>
      </c>
      <c r="S2348" s="0" t="n">
        <v>0</v>
      </c>
      <c r="T2348" s="0" t="n">
        <v>0</v>
      </c>
      <c r="U2348" s="0" t="n">
        <v>0</v>
      </c>
      <c r="V2348" s="0" t="n">
        <v>0</v>
      </c>
      <c r="W2348" s="0" t="n">
        <v>0</v>
      </c>
      <c r="X2348" s="0" t="n">
        <v>80.41</v>
      </c>
      <c r="Y2348" s="0" t="n">
        <v>91.99</v>
      </c>
      <c r="Z2348" s="0" t="n">
        <v>0</v>
      </c>
      <c r="AA2348" s="0" t="n">
        <v>728204</v>
      </c>
      <c r="AB2348" s="0" t="n">
        <v>0</v>
      </c>
      <c r="AC2348" s="0" t="n">
        <v>0</v>
      </c>
      <c r="AD2348" s="0" t="s">
        <v>99</v>
      </c>
      <c r="AE2348" s="0" t="s">
        <v>99</v>
      </c>
      <c r="AH2348" s="0" t="n">
        <v>800</v>
      </c>
      <c r="AI2348" s="0" t="s">
        <v>2133</v>
      </c>
      <c r="AJ2348" s="0" t="s">
        <v>32112</v>
      </c>
      <c r="AK2348" s="0" t="s">
        <v>31135</v>
      </c>
      <c r="AL2348" s="0" t="s">
        <v>2112</v>
      </c>
    </row>
    <row r="2349" customFormat="false" ht="15" hidden="false" customHeight="false" outlineLevel="0" collapsed="false">
      <c r="A2349" s="0" t="s">
        <v>37819</v>
      </c>
      <c r="B2349" s="0" t="s">
        <v>37820</v>
      </c>
      <c r="C2349" s="0" t="s">
        <v>37821</v>
      </c>
      <c r="D2349" s="0" t="s">
        <v>37821</v>
      </c>
      <c r="E2349" s="0" t="s">
        <v>37822</v>
      </c>
      <c r="F2349" s="0" t="s">
        <v>498</v>
      </c>
      <c r="G2349" s="0" t="n">
        <v>3</v>
      </c>
      <c r="H2349" s="0" t="n">
        <v>1</v>
      </c>
      <c r="I2349" s="0" t="n">
        <v>0.01</v>
      </c>
      <c r="J2349" s="0" t="n">
        <v>1000</v>
      </c>
      <c r="K2349" s="0" t="n">
        <v>0</v>
      </c>
      <c r="L2349" s="0" t="n">
        <v>0</v>
      </c>
      <c r="M2349" s="0" t="n">
        <v>84.5</v>
      </c>
      <c r="N2349" s="0" t="n">
        <v>0</v>
      </c>
      <c r="O2349" s="0" t="n">
        <v>84.5</v>
      </c>
      <c r="P2349" s="0" t="n">
        <v>0</v>
      </c>
      <c r="Q2349" s="0" t="n">
        <v>0</v>
      </c>
      <c r="R2349" s="0" t="n">
        <v>0</v>
      </c>
      <c r="S2349" s="0" t="n">
        <v>0</v>
      </c>
      <c r="T2349" s="0" t="n">
        <v>0</v>
      </c>
      <c r="U2349" s="0" t="n">
        <v>0</v>
      </c>
      <c r="V2349" s="0" t="n">
        <v>0</v>
      </c>
      <c r="W2349" s="0" t="n">
        <v>0</v>
      </c>
      <c r="X2349" s="0" t="n">
        <v>84.31</v>
      </c>
      <c r="Y2349" s="0" t="n">
        <v>0</v>
      </c>
      <c r="Z2349" s="0" t="n">
        <v>0</v>
      </c>
      <c r="AA2349" s="0" t="n">
        <v>184265</v>
      </c>
      <c r="AB2349" s="0" t="n">
        <v>0</v>
      </c>
      <c r="AC2349" s="0" t="n">
        <v>0</v>
      </c>
      <c r="AD2349" s="0" t="s">
        <v>99</v>
      </c>
      <c r="AE2349" s="0" t="s">
        <v>99</v>
      </c>
      <c r="AH2349" s="0" t="n">
        <v>800</v>
      </c>
      <c r="AI2349" s="0" t="s">
        <v>2133</v>
      </c>
      <c r="AJ2349" s="0" t="s">
        <v>32112</v>
      </c>
      <c r="AK2349" s="0" t="s">
        <v>31135</v>
      </c>
      <c r="AL2349" s="0" t="s">
        <v>2112</v>
      </c>
    </row>
    <row r="2350" customFormat="false" ht="15" hidden="false" customHeight="false" outlineLevel="0" collapsed="false">
      <c r="A2350" s="0" t="s">
        <v>37823</v>
      </c>
      <c r="B2350" s="0" t="s">
        <v>37824</v>
      </c>
      <c r="C2350" s="0" t="s">
        <v>37825</v>
      </c>
      <c r="D2350" s="0" t="s">
        <v>37825</v>
      </c>
      <c r="E2350" s="0" t="s">
        <v>37826</v>
      </c>
      <c r="F2350" s="0" t="s">
        <v>498</v>
      </c>
      <c r="G2350" s="0" t="n">
        <v>3</v>
      </c>
      <c r="H2350" s="0" t="n">
        <v>1</v>
      </c>
      <c r="I2350" s="0" t="n">
        <v>0.01</v>
      </c>
      <c r="J2350" s="0" t="n">
        <v>1000</v>
      </c>
      <c r="K2350" s="0" t="n">
        <v>0</v>
      </c>
      <c r="L2350" s="0" t="n">
        <v>0</v>
      </c>
      <c r="M2350" s="0" t="n">
        <v>85.2</v>
      </c>
      <c r="N2350" s="0" t="n">
        <v>85.43</v>
      </c>
      <c r="O2350" s="0" t="n">
        <v>85.2</v>
      </c>
      <c r="P2350" s="0" t="n">
        <v>0</v>
      </c>
      <c r="Q2350" s="0" t="n">
        <v>0</v>
      </c>
      <c r="R2350" s="0" t="n">
        <v>0</v>
      </c>
      <c r="S2350" s="0" t="n">
        <v>0</v>
      </c>
      <c r="T2350" s="0" t="n">
        <v>0</v>
      </c>
      <c r="U2350" s="0" t="n">
        <v>0</v>
      </c>
      <c r="V2350" s="0" t="n">
        <v>0</v>
      </c>
      <c r="W2350" s="0" t="n">
        <v>0</v>
      </c>
      <c r="X2350" s="0" t="n">
        <v>83.71</v>
      </c>
      <c r="Y2350" s="0" t="n">
        <v>93.71</v>
      </c>
      <c r="Z2350" s="0" t="n">
        <v>0</v>
      </c>
      <c r="AA2350" s="0" t="n">
        <v>339532</v>
      </c>
      <c r="AB2350" s="0" t="n">
        <v>0</v>
      </c>
      <c r="AC2350" s="0" t="n">
        <v>0</v>
      </c>
      <c r="AD2350" s="0" t="s">
        <v>99</v>
      </c>
      <c r="AE2350" s="0" t="s">
        <v>99</v>
      </c>
      <c r="AF2350" s="0" t="s">
        <v>30149</v>
      </c>
      <c r="AH2350" s="0" t="n">
        <v>800</v>
      </c>
      <c r="AI2350" s="0" t="s">
        <v>2133</v>
      </c>
      <c r="AJ2350" s="0" t="s">
        <v>32112</v>
      </c>
      <c r="AK2350" s="0" t="s">
        <v>31135</v>
      </c>
      <c r="AL2350" s="0" t="s">
        <v>2112</v>
      </c>
    </row>
    <row r="2351" customFormat="false" ht="15" hidden="false" customHeight="false" outlineLevel="0" collapsed="false">
      <c r="A2351" s="0" t="s">
        <v>37827</v>
      </c>
      <c r="B2351" s="0" t="s">
        <v>37828</v>
      </c>
      <c r="C2351" s="0" t="s">
        <v>37829</v>
      </c>
      <c r="D2351" s="0" t="s">
        <v>37829</v>
      </c>
      <c r="E2351" s="0" t="s">
        <v>37830</v>
      </c>
      <c r="F2351" s="0" t="s">
        <v>498</v>
      </c>
      <c r="G2351" s="0" t="n">
        <v>3</v>
      </c>
      <c r="H2351" s="0" t="n">
        <v>1</v>
      </c>
      <c r="I2351" s="0" t="n">
        <v>0.01</v>
      </c>
      <c r="J2351" s="0" t="n">
        <v>1000</v>
      </c>
      <c r="K2351" s="0" t="n">
        <v>0</v>
      </c>
      <c r="L2351" s="0" t="n">
        <v>0</v>
      </c>
      <c r="M2351" s="0" t="n">
        <v>86.6</v>
      </c>
      <c r="N2351" s="0" t="n">
        <v>86.45</v>
      </c>
      <c r="O2351" s="0" t="n">
        <v>86.6</v>
      </c>
      <c r="P2351" s="0" t="n">
        <v>0</v>
      </c>
      <c r="Q2351" s="0" t="n">
        <v>0</v>
      </c>
      <c r="R2351" s="0" t="n">
        <v>0</v>
      </c>
      <c r="S2351" s="0" t="n">
        <v>0</v>
      </c>
      <c r="T2351" s="0" t="n">
        <v>0</v>
      </c>
      <c r="U2351" s="0" t="n">
        <v>0</v>
      </c>
      <c r="V2351" s="0" t="n">
        <v>0</v>
      </c>
      <c r="W2351" s="0" t="n">
        <v>0</v>
      </c>
      <c r="X2351" s="0" t="n">
        <v>86.31</v>
      </c>
      <c r="Y2351" s="0" t="n">
        <v>0</v>
      </c>
      <c r="Z2351" s="0" t="n">
        <v>0</v>
      </c>
      <c r="AA2351" s="0" t="n">
        <v>598698</v>
      </c>
      <c r="AB2351" s="0" t="n">
        <v>0</v>
      </c>
      <c r="AC2351" s="0" t="n">
        <v>0</v>
      </c>
      <c r="AD2351" s="0" t="s">
        <v>99</v>
      </c>
      <c r="AE2351" s="0" t="s">
        <v>99</v>
      </c>
      <c r="AH2351" s="0" t="n">
        <v>800</v>
      </c>
      <c r="AI2351" s="0" t="s">
        <v>2133</v>
      </c>
      <c r="AJ2351" s="0" t="s">
        <v>32112</v>
      </c>
      <c r="AK2351" s="0" t="s">
        <v>31135</v>
      </c>
      <c r="AL2351" s="0" t="s">
        <v>2112</v>
      </c>
    </row>
    <row r="2352" customFormat="false" ht="15" hidden="false" customHeight="false" outlineLevel="0" collapsed="false">
      <c r="A2352" s="0" t="s">
        <v>37831</v>
      </c>
      <c r="B2352" s="0" t="s">
        <v>37832</v>
      </c>
      <c r="C2352" s="0" t="s">
        <v>37833</v>
      </c>
      <c r="D2352" s="0" t="s">
        <v>37833</v>
      </c>
      <c r="E2352" s="0" t="s">
        <v>37834</v>
      </c>
      <c r="F2352" s="0" t="s">
        <v>498</v>
      </c>
      <c r="G2352" s="0" t="n">
        <v>3</v>
      </c>
      <c r="H2352" s="0" t="n">
        <v>1</v>
      </c>
      <c r="I2352" s="0" t="n">
        <v>0.01</v>
      </c>
      <c r="J2352" s="0" t="n">
        <v>1000</v>
      </c>
      <c r="K2352" s="0" t="n">
        <v>0</v>
      </c>
      <c r="L2352" s="0" t="n">
        <v>0</v>
      </c>
      <c r="M2352" s="0" t="n">
        <v>90.1</v>
      </c>
      <c r="N2352" s="0" t="n">
        <v>89.62</v>
      </c>
      <c r="O2352" s="0" t="n">
        <v>90.1</v>
      </c>
      <c r="P2352" s="0" t="n">
        <v>0</v>
      </c>
      <c r="Q2352" s="0" t="n">
        <v>0</v>
      </c>
      <c r="R2352" s="0" t="n">
        <v>0</v>
      </c>
      <c r="S2352" s="0" t="n">
        <v>0</v>
      </c>
      <c r="T2352" s="0" t="n">
        <v>0</v>
      </c>
      <c r="U2352" s="0" t="n">
        <v>0</v>
      </c>
      <c r="V2352" s="0" t="n">
        <v>0</v>
      </c>
      <c r="W2352" s="0" t="n">
        <v>0</v>
      </c>
      <c r="X2352" s="0" t="n">
        <v>90.51</v>
      </c>
      <c r="Y2352" s="0" t="n">
        <v>0</v>
      </c>
      <c r="Z2352" s="0" t="n">
        <v>0</v>
      </c>
      <c r="AA2352" s="0" t="n">
        <v>1980662</v>
      </c>
      <c r="AB2352" s="0" t="n">
        <v>0</v>
      </c>
      <c r="AC2352" s="0" t="n">
        <v>0</v>
      </c>
      <c r="AD2352" s="0" t="s">
        <v>99</v>
      </c>
      <c r="AE2352" s="0" t="s">
        <v>99</v>
      </c>
      <c r="AH2352" s="0" t="n">
        <v>800</v>
      </c>
      <c r="AI2352" s="0" t="s">
        <v>2133</v>
      </c>
      <c r="AJ2352" s="0" t="s">
        <v>32112</v>
      </c>
      <c r="AK2352" s="0" t="s">
        <v>31135</v>
      </c>
      <c r="AL2352" s="0" t="s">
        <v>2112</v>
      </c>
    </row>
    <row r="2353" customFormat="false" ht="15" hidden="false" customHeight="false" outlineLevel="0" collapsed="false">
      <c r="A2353" s="0" t="s">
        <v>37835</v>
      </c>
      <c r="B2353" s="0" t="s">
        <v>37836</v>
      </c>
      <c r="C2353" s="0" t="s">
        <v>37837</v>
      </c>
      <c r="D2353" s="0" t="s">
        <v>37837</v>
      </c>
      <c r="E2353" s="0" t="s">
        <v>37838</v>
      </c>
      <c r="F2353" s="0" t="s">
        <v>498</v>
      </c>
      <c r="G2353" s="0" t="n">
        <v>3</v>
      </c>
      <c r="H2353" s="0" t="n">
        <v>1</v>
      </c>
      <c r="I2353" s="0" t="n">
        <v>0.01</v>
      </c>
      <c r="J2353" s="0" t="n">
        <v>1000</v>
      </c>
      <c r="K2353" s="0" t="n">
        <v>0</v>
      </c>
      <c r="L2353" s="0" t="n">
        <v>0</v>
      </c>
      <c r="M2353" s="0" t="n">
        <v>86.19</v>
      </c>
      <c r="N2353" s="0" t="n">
        <v>86.77</v>
      </c>
      <c r="O2353" s="0" t="n">
        <v>86.19</v>
      </c>
      <c r="P2353" s="0" t="n">
        <v>0</v>
      </c>
      <c r="Q2353" s="0" t="n">
        <v>0</v>
      </c>
      <c r="R2353" s="0" t="n">
        <v>0</v>
      </c>
      <c r="S2353" s="0" t="n">
        <v>0</v>
      </c>
      <c r="T2353" s="0" t="n">
        <v>0</v>
      </c>
      <c r="U2353" s="0" t="n">
        <v>0</v>
      </c>
      <c r="V2353" s="0" t="n">
        <v>0</v>
      </c>
      <c r="W2353" s="0" t="n">
        <v>0</v>
      </c>
      <c r="X2353" s="0" t="n">
        <v>86.31</v>
      </c>
      <c r="Y2353" s="0" t="n">
        <v>0</v>
      </c>
      <c r="Z2353" s="0" t="n">
        <v>0</v>
      </c>
      <c r="AA2353" s="0" t="n">
        <v>1061783</v>
      </c>
      <c r="AB2353" s="0" t="n">
        <v>0</v>
      </c>
      <c r="AC2353" s="0" t="n">
        <v>0</v>
      </c>
      <c r="AD2353" s="0" t="s">
        <v>99</v>
      </c>
      <c r="AE2353" s="0" t="s">
        <v>99</v>
      </c>
      <c r="AH2353" s="0" t="n">
        <v>800</v>
      </c>
      <c r="AI2353" s="0" t="s">
        <v>2133</v>
      </c>
      <c r="AJ2353" s="0" t="s">
        <v>32112</v>
      </c>
      <c r="AK2353" s="0" t="s">
        <v>31135</v>
      </c>
      <c r="AL2353" s="0" t="s">
        <v>2112</v>
      </c>
    </row>
    <row r="2354" customFormat="false" ht="15" hidden="false" customHeight="false" outlineLevel="0" collapsed="false">
      <c r="A2354" s="0" t="s">
        <v>37839</v>
      </c>
      <c r="B2354" s="0" t="s">
        <v>37840</v>
      </c>
      <c r="C2354" s="0" t="s">
        <v>37841</v>
      </c>
      <c r="D2354" s="0" t="s">
        <v>37841</v>
      </c>
      <c r="E2354" s="0" t="s">
        <v>37842</v>
      </c>
      <c r="F2354" s="0" t="s">
        <v>498</v>
      </c>
      <c r="G2354" s="0" t="n">
        <v>3</v>
      </c>
      <c r="H2354" s="0" t="n">
        <v>1</v>
      </c>
      <c r="I2354" s="0" t="n">
        <v>0.01</v>
      </c>
      <c r="J2354" s="0" t="n">
        <v>1000</v>
      </c>
      <c r="K2354" s="0" t="n">
        <v>0.46</v>
      </c>
      <c r="L2354" s="0" t="n">
        <v>88.1</v>
      </c>
      <c r="M2354" s="0" t="n">
        <v>87.7</v>
      </c>
      <c r="N2354" s="0" t="n">
        <v>90.66</v>
      </c>
      <c r="O2354" s="0" t="n">
        <v>88.1</v>
      </c>
      <c r="P2354" s="0" t="n">
        <v>0</v>
      </c>
      <c r="Q2354" s="0" t="n">
        <v>0</v>
      </c>
      <c r="R2354" s="0" t="n">
        <v>0</v>
      </c>
      <c r="S2354" s="0" t="n">
        <v>88.1</v>
      </c>
      <c r="T2354" s="0" t="n">
        <v>88.1</v>
      </c>
      <c r="U2354" s="0" t="n">
        <v>88.1</v>
      </c>
      <c r="V2354" s="0" t="n">
        <v>88.1</v>
      </c>
      <c r="W2354" s="0" t="n">
        <v>4405</v>
      </c>
      <c r="X2354" s="0" t="n">
        <v>88.11</v>
      </c>
      <c r="Y2354" s="0" t="n">
        <v>0</v>
      </c>
      <c r="Z2354" s="0" t="n">
        <v>1</v>
      </c>
      <c r="AA2354" s="0" t="n">
        <v>392997</v>
      </c>
      <c r="AB2354" s="0" t="n">
        <v>4405</v>
      </c>
      <c r="AC2354" s="0" t="n">
        <v>0</v>
      </c>
      <c r="AD2354" s="0" t="s">
        <v>99</v>
      </c>
      <c r="AE2354" s="0" t="s">
        <v>99</v>
      </c>
      <c r="AH2354" s="0" t="n">
        <v>800</v>
      </c>
      <c r="AI2354" s="0" t="s">
        <v>2133</v>
      </c>
      <c r="AJ2354" s="0" t="s">
        <v>32112</v>
      </c>
      <c r="AK2354" s="0" t="s">
        <v>31135</v>
      </c>
      <c r="AL2354" s="0" t="s">
        <v>2112</v>
      </c>
    </row>
    <row r="2355" customFormat="false" ht="15" hidden="false" customHeight="false" outlineLevel="0" collapsed="false">
      <c r="A2355" s="0" t="s">
        <v>37843</v>
      </c>
      <c r="B2355" s="0" t="s">
        <v>37844</v>
      </c>
      <c r="C2355" s="0" t="s">
        <v>37845</v>
      </c>
      <c r="D2355" s="0" t="s">
        <v>37845</v>
      </c>
      <c r="E2355" s="0" t="s">
        <v>37846</v>
      </c>
      <c r="F2355" s="0" t="s">
        <v>498</v>
      </c>
      <c r="G2355" s="0" t="n">
        <v>3</v>
      </c>
      <c r="H2355" s="0" t="n">
        <v>1</v>
      </c>
      <c r="I2355" s="0" t="n">
        <v>0.01</v>
      </c>
      <c r="J2355" s="0" t="n">
        <v>1000</v>
      </c>
      <c r="K2355" s="0" t="n">
        <v>-1.6</v>
      </c>
      <c r="L2355" s="0" t="n">
        <v>80.2</v>
      </c>
      <c r="M2355" s="0" t="n">
        <v>81.5</v>
      </c>
      <c r="N2355" s="0" t="n">
        <v>83.86</v>
      </c>
      <c r="O2355" s="0" t="n">
        <v>80.2</v>
      </c>
      <c r="P2355" s="0" t="n">
        <v>0</v>
      </c>
      <c r="Q2355" s="0" t="n">
        <v>0</v>
      </c>
      <c r="R2355" s="0" t="n">
        <v>0</v>
      </c>
      <c r="S2355" s="0" t="n">
        <v>80.2</v>
      </c>
      <c r="T2355" s="0" t="n">
        <v>80.2</v>
      </c>
      <c r="U2355" s="0" t="n">
        <v>80.2</v>
      </c>
      <c r="V2355" s="0" t="n">
        <v>80.2</v>
      </c>
      <c r="W2355" s="0" t="n">
        <v>120300</v>
      </c>
      <c r="X2355" s="0" t="n">
        <v>80.21</v>
      </c>
      <c r="Y2355" s="0" t="n">
        <v>84.99</v>
      </c>
      <c r="Z2355" s="0" t="n">
        <v>1</v>
      </c>
      <c r="AA2355" s="0" t="n">
        <v>715550</v>
      </c>
      <c r="AB2355" s="0" t="n">
        <v>120300</v>
      </c>
      <c r="AC2355" s="0" t="n">
        <v>0</v>
      </c>
      <c r="AD2355" s="0" t="s">
        <v>99</v>
      </c>
      <c r="AE2355" s="0" t="s">
        <v>99</v>
      </c>
      <c r="AH2355" s="0" t="n">
        <v>800</v>
      </c>
      <c r="AI2355" s="0" t="s">
        <v>2133</v>
      </c>
      <c r="AJ2355" s="0" t="s">
        <v>32112</v>
      </c>
      <c r="AK2355" s="0" t="s">
        <v>31135</v>
      </c>
      <c r="AL2355" s="0" t="s">
        <v>2112</v>
      </c>
    </row>
    <row r="2356" customFormat="false" ht="15" hidden="false" customHeight="false" outlineLevel="0" collapsed="false">
      <c r="A2356" s="0" t="s">
        <v>37847</v>
      </c>
      <c r="B2356" s="0" t="s">
        <v>37848</v>
      </c>
      <c r="C2356" s="0" t="s">
        <v>37849</v>
      </c>
      <c r="D2356" s="0" t="s">
        <v>37849</v>
      </c>
      <c r="E2356" s="0" t="s">
        <v>37850</v>
      </c>
      <c r="F2356" s="0" t="s">
        <v>498</v>
      </c>
      <c r="G2356" s="0" t="n">
        <v>3</v>
      </c>
      <c r="H2356" s="0" t="n">
        <v>1</v>
      </c>
      <c r="I2356" s="0" t="n">
        <v>0.01</v>
      </c>
      <c r="J2356" s="0" t="n">
        <v>1000</v>
      </c>
      <c r="K2356" s="0" t="n">
        <v>0</v>
      </c>
      <c r="L2356" s="0" t="n">
        <v>0</v>
      </c>
      <c r="M2356" s="0" t="n">
        <v>86.6</v>
      </c>
      <c r="N2356" s="0" t="n">
        <v>87.79</v>
      </c>
      <c r="O2356" s="0" t="n">
        <v>86.6</v>
      </c>
      <c r="P2356" s="0" t="n">
        <v>0</v>
      </c>
      <c r="Q2356" s="0" t="n">
        <v>0</v>
      </c>
      <c r="R2356" s="0" t="n">
        <v>0</v>
      </c>
      <c r="S2356" s="0" t="n">
        <v>0</v>
      </c>
      <c r="T2356" s="0" t="n">
        <v>0</v>
      </c>
      <c r="U2356" s="0" t="n">
        <v>0</v>
      </c>
      <c r="V2356" s="0" t="n">
        <v>0</v>
      </c>
      <c r="W2356" s="0" t="n">
        <v>0</v>
      </c>
      <c r="X2356" s="0" t="n">
        <v>87.51</v>
      </c>
      <c r="Y2356" s="0" t="n">
        <v>0</v>
      </c>
      <c r="Z2356" s="0" t="n">
        <v>0</v>
      </c>
      <c r="AA2356" s="0" t="n">
        <v>435818</v>
      </c>
      <c r="AB2356" s="0" t="n">
        <v>0</v>
      </c>
      <c r="AC2356" s="0" t="n">
        <v>0</v>
      </c>
      <c r="AD2356" s="0" t="s">
        <v>99</v>
      </c>
      <c r="AE2356" s="0" t="s">
        <v>99</v>
      </c>
      <c r="AH2356" s="0" t="n">
        <v>800</v>
      </c>
      <c r="AI2356" s="0" t="s">
        <v>2133</v>
      </c>
      <c r="AJ2356" s="0" t="s">
        <v>32112</v>
      </c>
      <c r="AK2356" s="0" t="s">
        <v>31135</v>
      </c>
      <c r="AL2356" s="0" t="s">
        <v>2112</v>
      </c>
    </row>
    <row r="2357" customFormat="false" ht="15" hidden="false" customHeight="false" outlineLevel="0" collapsed="false">
      <c r="A2357" s="0" t="s">
        <v>37851</v>
      </c>
      <c r="B2357" s="0" t="s">
        <v>37852</v>
      </c>
      <c r="C2357" s="0" t="s">
        <v>37853</v>
      </c>
      <c r="D2357" s="0" t="s">
        <v>37853</v>
      </c>
      <c r="E2357" s="0" t="s">
        <v>37854</v>
      </c>
      <c r="F2357" s="0" t="s">
        <v>498</v>
      </c>
      <c r="G2357" s="0" t="n">
        <v>3</v>
      </c>
      <c r="H2357" s="0" t="n">
        <v>1</v>
      </c>
      <c r="I2357" s="0" t="n">
        <v>0.01</v>
      </c>
      <c r="J2357" s="0" t="n">
        <v>1000</v>
      </c>
      <c r="K2357" s="0" t="n">
        <v>0</v>
      </c>
      <c r="L2357" s="0" t="n">
        <v>0</v>
      </c>
      <c r="M2357" s="0" t="n">
        <v>78</v>
      </c>
      <c r="N2357" s="0" t="n">
        <v>77.41</v>
      </c>
      <c r="O2357" s="0" t="n">
        <v>78</v>
      </c>
      <c r="P2357" s="0" t="n">
        <v>0</v>
      </c>
      <c r="Q2357" s="0" t="n">
        <v>0</v>
      </c>
      <c r="R2357" s="0" t="n">
        <v>0</v>
      </c>
      <c r="S2357" s="0" t="n">
        <v>0</v>
      </c>
      <c r="T2357" s="0" t="n">
        <v>0</v>
      </c>
      <c r="U2357" s="0" t="n">
        <v>0</v>
      </c>
      <c r="V2357" s="0" t="n">
        <v>0</v>
      </c>
      <c r="W2357" s="0" t="n">
        <v>0</v>
      </c>
      <c r="X2357" s="0" t="n">
        <v>77.48</v>
      </c>
      <c r="Y2357" s="0" t="n">
        <v>84.01</v>
      </c>
      <c r="Z2357" s="0" t="n">
        <v>0</v>
      </c>
      <c r="AA2357" s="0" t="n">
        <v>1499968</v>
      </c>
      <c r="AB2357" s="0" t="n">
        <v>0</v>
      </c>
      <c r="AC2357" s="0" t="n">
        <v>0</v>
      </c>
      <c r="AD2357" s="0" t="s">
        <v>99</v>
      </c>
      <c r="AE2357" s="0" t="s">
        <v>99</v>
      </c>
      <c r="AH2357" s="0" t="n">
        <v>800</v>
      </c>
      <c r="AI2357" s="0" t="s">
        <v>2133</v>
      </c>
      <c r="AJ2357" s="0" t="s">
        <v>32112</v>
      </c>
      <c r="AK2357" s="0" t="s">
        <v>31135</v>
      </c>
      <c r="AL2357" s="0" t="s">
        <v>2112</v>
      </c>
    </row>
    <row r="2358" customFormat="false" ht="15" hidden="false" customHeight="false" outlineLevel="0" collapsed="false">
      <c r="A2358" s="0" t="s">
        <v>37855</v>
      </c>
      <c r="B2358" s="0" t="s">
        <v>37856</v>
      </c>
      <c r="C2358" s="0" t="s">
        <v>37857</v>
      </c>
      <c r="D2358" s="0" t="s">
        <v>37857</v>
      </c>
      <c r="E2358" s="0" t="s">
        <v>37858</v>
      </c>
      <c r="F2358" s="0" t="s">
        <v>498</v>
      </c>
      <c r="G2358" s="0" t="n">
        <v>3</v>
      </c>
      <c r="H2358" s="0" t="n">
        <v>1</v>
      </c>
      <c r="I2358" s="0" t="n">
        <v>0.01</v>
      </c>
      <c r="J2358" s="0" t="n">
        <v>1000</v>
      </c>
      <c r="K2358" s="0" t="n">
        <v>0</v>
      </c>
      <c r="L2358" s="0" t="n">
        <v>0</v>
      </c>
      <c r="M2358" s="0" t="n">
        <v>78.03</v>
      </c>
      <c r="N2358" s="0" t="n">
        <v>77.58</v>
      </c>
      <c r="O2358" s="0" t="n">
        <v>78.03</v>
      </c>
      <c r="P2358" s="0" t="n">
        <v>0</v>
      </c>
      <c r="Q2358" s="0" t="n">
        <v>0</v>
      </c>
      <c r="R2358" s="0" t="n">
        <v>0</v>
      </c>
      <c r="S2358" s="0" t="n">
        <v>0</v>
      </c>
      <c r="T2358" s="0" t="n">
        <v>0</v>
      </c>
      <c r="U2358" s="0" t="n">
        <v>0</v>
      </c>
      <c r="V2358" s="0" t="n">
        <v>0</v>
      </c>
      <c r="W2358" s="0" t="n">
        <v>0</v>
      </c>
      <c r="X2358" s="0" t="n">
        <v>76.97</v>
      </c>
      <c r="Y2358" s="0" t="n">
        <v>84.01</v>
      </c>
      <c r="Z2358" s="0" t="n">
        <v>0</v>
      </c>
      <c r="AA2358" s="0" t="n">
        <v>1499449</v>
      </c>
      <c r="AB2358" s="0" t="n">
        <v>0</v>
      </c>
      <c r="AC2358" s="0" t="n">
        <v>0</v>
      </c>
      <c r="AD2358" s="0" t="s">
        <v>99</v>
      </c>
      <c r="AE2358" s="0" t="s">
        <v>99</v>
      </c>
      <c r="AH2358" s="0" t="n">
        <v>800</v>
      </c>
      <c r="AI2358" s="0" t="s">
        <v>2133</v>
      </c>
      <c r="AJ2358" s="0" t="s">
        <v>32112</v>
      </c>
      <c r="AK2358" s="0" t="s">
        <v>31135</v>
      </c>
      <c r="AL2358" s="0" t="s">
        <v>2112</v>
      </c>
    </row>
    <row r="2359" customFormat="false" ht="15" hidden="false" customHeight="false" outlineLevel="0" collapsed="false">
      <c r="A2359" s="0" t="s">
        <v>37859</v>
      </c>
      <c r="B2359" s="0" t="s">
        <v>37860</v>
      </c>
      <c r="C2359" s="0" t="s">
        <v>37861</v>
      </c>
      <c r="D2359" s="0" t="s">
        <v>37861</v>
      </c>
      <c r="E2359" s="0" t="s">
        <v>37862</v>
      </c>
      <c r="F2359" s="0" t="s">
        <v>498</v>
      </c>
      <c r="G2359" s="0" t="n">
        <v>3</v>
      </c>
      <c r="H2359" s="0" t="n">
        <v>1</v>
      </c>
      <c r="I2359" s="0" t="n">
        <v>0.01</v>
      </c>
      <c r="J2359" s="0" t="n">
        <v>1000</v>
      </c>
      <c r="K2359" s="0" t="n">
        <v>0</v>
      </c>
      <c r="L2359" s="0" t="n">
        <v>0</v>
      </c>
      <c r="M2359" s="0" t="n">
        <v>96.3</v>
      </c>
      <c r="N2359" s="0" t="n">
        <v>95.93</v>
      </c>
      <c r="O2359" s="0" t="n">
        <v>96.3</v>
      </c>
      <c r="P2359" s="0" t="n">
        <v>0</v>
      </c>
      <c r="Q2359" s="0" t="n">
        <v>0</v>
      </c>
      <c r="R2359" s="0" t="n">
        <v>0</v>
      </c>
      <c r="S2359" s="0" t="n">
        <v>0</v>
      </c>
      <c r="T2359" s="0" t="n">
        <v>0</v>
      </c>
      <c r="U2359" s="0" t="n">
        <v>0</v>
      </c>
      <c r="V2359" s="0" t="n">
        <v>0</v>
      </c>
      <c r="W2359" s="0" t="n">
        <v>0</v>
      </c>
      <c r="X2359" s="0" t="n">
        <v>94.71</v>
      </c>
      <c r="Y2359" s="0" t="n">
        <v>96.91</v>
      </c>
      <c r="Z2359" s="0" t="n">
        <v>0</v>
      </c>
      <c r="AA2359" s="0" t="n">
        <v>305834</v>
      </c>
      <c r="AB2359" s="0" t="n">
        <v>0</v>
      </c>
      <c r="AC2359" s="0" t="n">
        <v>0</v>
      </c>
      <c r="AD2359" s="0" t="s">
        <v>99</v>
      </c>
      <c r="AE2359" s="0" t="s">
        <v>99</v>
      </c>
      <c r="AH2359" s="0" t="n">
        <v>800</v>
      </c>
      <c r="AI2359" s="0" t="s">
        <v>2133</v>
      </c>
      <c r="AJ2359" s="0" t="s">
        <v>32112</v>
      </c>
      <c r="AK2359" s="0" t="s">
        <v>31135</v>
      </c>
      <c r="AL2359" s="0" t="s">
        <v>2112</v>
      </c>
    </row>
    <row r="2360" customFormat="false" ht="15" hidden="false" customHeight="false" outlineLevel="0" collapsed="false">
      <c r="A2360" s="0" t="s">
        <v>37863</v>
      </c>
      <c r="B2360" s="0" t="s">
        <v>37864</v>
      </c>
      <c r="C2360" s="0" t="s">
        <v>37865</v>
      </c>
      <c r="D2360" s="0" t="s">
        <v>37865</v>
      </c>
      <c r="E2360" s="0" t="s">
        <v>37866</v>
      </c>
      <c r="F2360" s="0" t="s">
        <v>498</v>
      </c>
      <c r="G2360" s="0" t="n">
        <v>3</v>
      </c>
      <c r="H2360" s="0" t="n">
        <v>1</v>
      </c>
      <c r="I2360" s="0" t="n">
        <v>0.01</v>
      </c>
      <c r="J2360" s="0" t="n">
        <v>1000</v>
      </c>
      <c r="K2360" s="0" t="n">
        <v>0</v>
      </c>
      <c r="L2360" s="0" t="n">
        <v>0</v>
      </c>
      <c r="M2360" s="0" t="n">
        <v>84.61</v>
      </c>
      <c r="N2360" s="0" t="n">
        <v>0</v>
      </c>
      <c r="O2360" s="0" t="n">
        <v>84.61</v>
      </c>
      <c r="P2360" s="0" t="n">
        <v>0</v>
      </c>
      <c r="Q2360" s="0" t="n">
        <v>0</v>
      </c>
      <c r="R2360" s="0" t="n">
        <v>0</v>
      </c>
      <c r="S2360" s="0" t="n">
        <v>0</v>
      </c>
      <c r="T2360" s="0" t="n">
        <v>0</v>
      </c>
      <c r="U2360" s="0" t="n">
        <v>0</v>
      </c>
      <c r="V2360" s="0" t="n">
        <v>0</v>
      </c>
      <c r="W2360" s="0" t="n">
        <v>0</v>
      </c>
      <c r="X2360" s="0" t="n">
        <v>82.01</v>
      </c>
      <c r="Y2360" s="0" t="n">
        <v>84.61</v>
      </c>
      <c r="Z2360" s="0" t="n">
        <v>0</v>
      </c>
      <c r="AA2360" s="0" t="n">
        <v>307077</v>
      </c>
      <c r="AB2360" s="0" t="n">
        <v>0</v>
      </c>
      <c r="AC2360" s="0" t="n">
        <v>0</v>
      </c>
      <c r="AD2360" s="0" t="s">
        <v>99</v>
      </c>
      <c r="AE2360" s="0" t="s">
        <v>99</v>
      </c>
      <c r="AH2360" s="0" t="n">
        <v>800</v>
      </c>
      <c r="AI2360" s="0" t="s">
        <v>2133</v>
      </c>
      <c r="AJ2360" s="0" t="s">
        <v>32112</v>
      </c>
      <c r="AK2360" s="0" t="s">
        <v>31135</v>
      </c>
      <c r="AL2360" s="0" t="s">
        <v>2112</v>
      </c>
    </row>
    <row r="2361" customFormat="false" ht="15" hidden="false" customHeight="false" outlineLevel="0" collapsed="false">
      <c r="A2361" s="0" t="s">
        <v>37867</v>
      </c>
      <c r="B2361" s="0" t="s">
        <v>37868</v>
      </c>
      <c r="C2361" s="0" t="s">
        <v>37869</v>
      </c>
      <c r="D2361" s="0" t="s">
        <v>37869</v>
      </c>
      <c r="E2361" s="0" t="s">
        <v>37870</v>
      </c>
      <c r="F2361" s="0" t="s">
        <v>498</v>
      </c>
      <c r="G2361" s="0" t="n">
        <v>3</v>
      </c>
      <c r="H2361" s="0" t="n">
        <v>1</v>
      </c>
      <c r="I2361" s="0" t="n">
        <v>0.01</v>
      </c>
      <c r="J2361" s="0" t="n">
        <v>1000</v>
      </c>
      <c r="K2361" s="0" t="n">
        <v>0</v>
      </c>
      <c r="L2361" s="0" t="n">
        <v>0</v>
      </c>
      <c r="M2361" s="0" t="n">
        <v>81.51</v>
      </c>
      <c r="N2361" s="0" t="n">
        <v>80.06</v>
      </c>
      <c r="O2361" s="0" t="n">
        <v>81.51</v>
      </c>
      <c r="P2361" s="0" t="n">
        <v>0</v>
      </c>
      <c r="Q2361" s="0" t="n">
        <v>0</v>
      </c>
      <c r="R2361" s="0" t="n">
        <v>0</v>
      </c>
      <c r="S2361" s="0" t="n">
        <v>0</v>
      </c>
      <c r="T2361" s="0" t="n">
        <v>0</v>
      </c>
      <c r="U2361" s="0" t="n">
        <v>0</v>
      </c>
      <c r="V2361" s="0" t="n">
        <v>0</v>
      </c>
      <c r="W2361" s="0" t="n">
        <v>0</v>
      </c>
      <c r="X2361" s="0" t="n">
        <v>81.21</v>
      </c>
      <c r="Y2361" s="0" t="n">
        <v>82.6</v>
      </c>
      <c r="Z2361" s="0" t="n">
        <v>0</v>
      </c>
      <c r="AA2361" s="0" t="n">
        <v>633559</v>
      </c>
      <c r="AB2361" s="0" t="n">
        <v>0</v>
      </c>
      <c r="AC2361" s="0" t="n">
        <v>0</v>
      </c>
      <c r="AD2361" s="0" t="s">
        <v>99</v>
      </c>
      <c r="AE2361" s="0" t="s">
        <v>99</v>
      </c>
      <c r="AH2361" s="0" t="n">
        <v>800</v>
      </c>
      <c r="AI2361" s="0" t="s">
        <v>2133</v>
      </c>
      <c r="AJ2361" s="0" t="s">
        <v>32112</v>
      </c>
      <c r="AK2361" s="0" t="s">
        <v>31135</v>
      </c>
      <c r="AL2361" s="0" t="s">
        <v>2112</v>
      </c>
    </row>
    <row r="2362" customFormat="false" ht="15" hidden="false" customHeight="false" outlineLevel="0" collapsed="false">
      <c r="A2362" s="0" t="s">
        <v>37871</v>
      </c>
      <c r="B2362" s="0" t="s">
        <v>37872</v>
      </c>
      <c r="C2362" s="0" t="s">
        <v>37873</v>
      </c>
      <c r="D2362" s="0" t="s">
        <v>37873</v>
      </c>
      <c r="E2362" s="0" t="s">
        <v>37874</v>
      </c>
      <c r="F2362" s="0" t="s">
        <v>498</v>
      </c>
      <c r="G2362" s="0" t="n">
        <v>3</v>
      </c>
      <c r="H2362" s="0" t="n">
        <v>1</v>
      </c>
      <c r="I2362" s="0" t="n">
        <v>0.01</v>
      </c>
      <c r="J2362" s="0" t="n">
        <v>1000</v>
      </c>
      <c r="K2362" s="0" t="n">
        <v>0</v>
      </c>
      <c r="L2362" s="0" t="n">
        <v>0</v>
      </c>
      <c r="M2362" s="0" t="n">
        <v>94.21</v>
      </c>
      <c r="N2362" s="0" t="n">
        <v>92.84</v>
      </c>
      <c r="O2362" s="0" t="n">
        <v>94.21</v>
      </c>
      <c r="P2362" s="0" t="n">
        <v>0</v>
      </c>
      <c r="Q2362" s="0" t="n">
        <v>0</v>
      </c>
      <c r="R2362" s="0" t="n">
        <v>0</v>
      </c>
      <c r="S2362" s="0" t="n">
        <v>0</v>
      </c>
      <c r="T2362" s="0" t="n">
        <v>0</v>
      </c>
      <c r="U2362" s="0" t="n">
        <v>0</v>
      </c>
      <c r="V2362" s="0" t="n">
        <v>0</v>
      </c>
      <c r="W2362" s="0" t="n">
        <v>0</v>
      </c>
      <c r="X2362" s="0" t="n">
        <v>93.91</v>
      </c>
      <c r="Y2362" s="0" t="n">
        <v>133.7</v>
      </c>
      <c r="Z2362" s="0" t="n">
        <v>0</v>
      </c>
      <c r="AA2362" s="0" t="n">
        <v>277691</v>
      </c>
      <c r="AB2362" s="0" t="n">
        <v>0</v>
      </c>
      <c r="AC2362" s="0" t="n">
        <v>0</v>
      </c>
      <c r="AD2362" s="0" t="s">
        <v>99</v>
      </c>
      <c r="AE2362" s="0" t="s">
        <v>99</v>
      </c>
      <c r="AH2362" s="0" t="n">
        <v>800</v>
      </c>
      <c r="AI2362" s="0" t="s">
        <v>2133</v>
      </c>
      <c r="AJ2362" s="0" t="s">
        <v>32112</v>
      </c>
      <c r="AK2362" s="0" t="s">
        <v>31135</v>
      </c>
      <c r="AL2362" s="0" t="s">
        <v>2112</v>
      </c>
    </row>
    <row r="2363" customFormat="false" ht="15" hidden="false" customHeight="false" outlineLevel="0" collapsed="false">
      <c r="A2363" s="0" t="s">
        <v>37875</v>
      </c>
      <c r="B2363" s="0" t="s">
        <v>37876</v>
      </c>
      <c r="C2363" s="0" t="s">
        <v>37877</v>
      </c>
      <c r="D2363" s="0" t="s">
        <v>37877</v>
      </c>
      <c r="E2363" s="0" t="s">
        <v>37878</v>
      </c>
      <c r="F2363" s="0" t="s">
        <v>498</v>
      </c>
      <c r="G2363" s="0" t="n">
        <v>3</v>
      </c>
      <c r="H2363" s="0" t="n">
        <v>1</v>
      </c>
      <c r="I2363" s="0" t="n">
        <v>0.01</v>
      </c>
      <c r="J2363" s="0" t="n">
        <v>1000</v>
      </c>
      <c r="K2363" s="0" t="n">
        <v>0</v>
      </c>
      <c r="L2363" s="0" t="n">
        <v>0</v>
      </c>
      <c r="M2363" s="0" t="n">
        <v>85.72</v>
      </c>
      <c r="N2363" s="0" t="n">
        <v>78.93</v>
      </c>
      <c r="O2363" s="0" t="n">
        <v>85.72</v>
      </c>
      <c r="P2363" s="0" t="n">
        <v>0</v>
      </c>
      <c r="Q2363" s="0" t="n">
        <v>0</v>
      </c>
      <c r="R2363" s="0" t="n">
        <v>0</v>
      </c>
      <c r="S2363" s="0" t="n">
        <v>0</v>
      </c>
      <c r="T2363" s="0" t="n">
        <v>0</v>
      </c>
      <c r="U2363" s="0" t="n">
        <v>0</v>
      </c>
      <c r="V2363" s="0" t="n">
        <v>0</v>
      </c>
      <c r="W2363" s="0" t="n">
        <v>0</v>
      </c>
      <c r="X2363" s="0" t="n">
        <v>78.91</v>
      </c>
      <c r="Y2363" s="0" t="n">
        <v>86.73</v>
      </c>
      <c r="Z2363" s="0" t="n">
        <v>0</v>
      </c>
      <c r="AA2363" s="0" t="n">
        <v>591493</v>
      </c>
      <c r="AB2363" s="0" t="n">
        <v>0</v>
      </c>
      <c r="AC2363" s="0" t="n">
        <v>0</v>
      </c>
      <c r="AD2363" s="0" t="s">
        <v>99</v>
      </c>
      <c r="AE2363" s="0" t="s">
        <v>99</v>
      </c>
      <c r="AH2363" s="0" t="n">
        <v>800</v>
      </c>
      <c r="AI2363" s="0" t="s">
        <v>2133</v>
      </c>
      <c r="AJ2363" s="0" t="s">
        <v>32112</v>
      </c>
      <c r="AK2363" s="0" t="s">
        <v>31135</v>
      </c>
      <c r="AL2363" s="0" t="s">
        <v>2112</v>
      </c>
    </row>
    <row r="2364" customFormat="false" ht="15" hidden="false" customHeight="false" outlineLevel="0" collapsed="false">
      <c r="A2364" s="0" t="s">
        <v>37879</v>
      </c>
      <c r="B2364" s="0" t="s">
        <v>37880</v>
      </c>
      <c r="C2364" s="0" t="s">
        <v>37881</v>
      </c>
      <c r="D2364" s="0" t="s">
        <v>37881</v>
      </c>
      <c r="E2364" s="0" t="s">
        <v>37882</v>
      </c>
      <c r="F2364" s="0" t="s">
        <v>498</v>
      </c>
      <c r="G2364" s="0" t="n">
        <v>3</v>
      </c>
      <c r="H2364" s="0" t="n">
        <v>1</v>
      </c>
      <c r="I2364" s="0" t="n">
        <v>0.01</v>
      </c>
      <c r="J2364" s="0" t="n">
        <v>1000</v>
      </c>
      <c r="K2364" s="0" t="n">
        <v>0</v>
      </c>
      <c r="L2364" s="0" t="n">
        <v>0</v>
      </c>
      <c r="M2364" s="0" t="n">
        <v>81.3</v>
      </c>
      <c r="N2364" s="0" t="n">
        <v>82.44</v>
      </c>
      <c r="O2364" s="0" t="n">
        <v>81.3</v>
      </c>
      <c r="P2364" s="0" t="n">
        <v>0</v>
      </c>
      <c r="Q2364" s="0" t="n">
        <v>0</v>
      </c>
      <c r="R2364" s="0" t="n">
        <v>0</v>
      </c>
      <c r="S2364" s="0" t="n">
        <v>0</v>
      </c>
      <c r="T2364" s="0" t="n">
        <v>0</v>
      </c>
      <c r="U2364" s="0" t="n">
        <v>0</v>
      </c>
      <c r="V2364" s="0" t="n">
        <v>0</v>
      </c>
      <c r="W2364" s="0" t="n">
        <v>0</v>
      </c>
      <c r="X2364" s="0" t="n">
        <v>82.61</v>
      </c>
      <c r="Y2364" s="0" t="n">
        <v>86.12</v>
      </c>
      <c r="Z2364" s="0" t="n">
        <v>0</v>
      </c>
      <c r="AA2364" s="0" t="n">
        <v>639128</v>
      </c>
      <c r="AB2364" s="0" t="n">
        <v>0</v>
      </c>
      <c r="AC2364" s="0" t="n">
        <v>0</v>
      </c>
      <c r="AD2364" s="0" t="s">
        <v>99</v>
      </c>
      <c r="AE2364" s="0" t="s">
        <v>99</v>
      </c>
      <c r="AH2364" s="0" t="n">
        <v>800</v>
      </c>
      <c r="AI2364" s="0" t="s">
        <v>2133</v>
      </c>
      <c r="AJ2364" s="0" t="s">
        <v>32112</v>
      </c>
      <c r="AK2364" s="0" t="s">
        <v>31135</v>
      </c>
      <c r="AL2364" s="0" t="s">
        <v>2112</v>
      </c>
    </row>
    <row r="2365" customFormat="false" ht="15" hidden="false" customHeight="false" outlineLevel="0" collapsed="false">
      <c r="A2365" s="0" t="s">
        <v>37883</v>
      </c>
      <c r="B2365" s="0" t="s">
        <v>37884</v>
      </c>
      <c r="C2365" s="0" t="s">
        <v>37885</v>
      </c>
      <c r="D2365" s="0" t="s">
        <v>37885</v>
      </c>
      <c r="E2365" s="0" t="s">
        <v>37886</v>
      </c>
      <c r="F2365" s="0" t="s">
        <v>498</v>
      </c>
      <c r="G2365" s="0" t="n">
        <v>3</v>
      </c>
      <c r="H2365" s="0" t="n">
        <v>1</v>
      </c>
      <c r="I2365" s="0" t="n">
        <v>0.01</v>
      </c>
      <c r="J2365" s="0" t="n">
        <v>1000</v>
      </c>
      <c r="K2365" s="0" t="n">
        <v>0</v>
      </c>
      <c r="L2365" s="0" t="n">
        <v>0</v>
      </c>
      <c r="M2365" s="0" t="n">
        <v>89.8</v>
      </c>
      <c r="N2365" s="0" t="n">
        <v>90.43</v>
      </c>
      <c r="O2365" s="0" t="n">
        <v>89.8</v>
      </c>
      <c r="P2365" s="0" t="n">
        <v>0</v>
      </c>
      <c r="Q2365" s="0" t="n">
        <v>0</v>
      </c>
      <c r="R2365" s="0" t="n">
        <v>0</v>
      </c>
      <c r="S2365" s="0" t="n">
        <v>0</v>
      </c>
      <c r="T2365" s="0" t="n">
        <v>0</v>
      </c>
      <c r="U2365" s="0" t="n">
        <v>0</v>
      </c>
      <c r="V2365" s="0" t="n">
        <v>0</v>
      </c>
      <c r="W2365" s="0" t="n">
        <v>0</v>
      </c>
      <c r="X2365" s="0" t="n">
        <v>90.21</v>
      </c>
      <c r="Y2365" s="0" t="n">
        <v>0</v>
      </c>
      <c r="Z2365" s="0" t="n">
        <v>0</v>
      </c>
      <c r="AA2365" s="0" t="n">
        <v>178503</v>
      </c>
      <c r="AB2365" s="0" t="n">
        <v>0</v>
      </c>
      <c r="AC2365" s="0" t="n">
        <v>0</v>
      </c>
      <c r="AD2365" s="0" t="s">
        <v>99</v>
      </c>
      <c r="AE2365" s="0" t="s">
        <v>99</v>
      </c>
      <c r="AH2365" s="0" t="n">
        <v>800</v>
      </c>
      <c r="AI2365" s="0" t="s">
        <v>2133</v>
      </c>
      <c r="AJ2365" s="0" t="s">
        <v>32112</v>
      </c>
      <c r="AK2365" s="0" t="s">
        <v>31135</v>
      </c>
      <c r="AL2365" s="0" t="s">
        <v>2112</v>
      </c>
    </row>
    <row r="2366" customFormat="false" ht="15" hidden="false" customHeight="false" outlineLevel="0" collapsed="false">
      <c r="A2366" s="0" t="s">
        <v>37887</v>
      </c>
      <c r="B2366" s="0" t="s">
        <v>37888</v>
      </c>
      <c r="C2366" s="0" t="s">
        <v>37889</v>
      </c>
      <c r="D2366" s="0" t="s">
        <v>37889</v>
      </c>
      <c r="E2366" s="0" t="s">
        <v>37890</v>
      </c>
      <c r="F2366" s="0" t="s">
        <v>498</v>
      </c>
      <c r="G2366" s="0" t="n">
        <v>3</v>
      </c>
      <c r="H2366" s="0" t="n">
        <v>1</v>
      </c>
      <c r="I2366" s="0" t="n">
        <v>0.01</v>
      </c>
      <c r="J2366" s="0" t="n">
        <v>1000</v>
      </c>
      <c r="K2366" s="0" t="n">
        <v>0</v>
      </c>
      <c r="L2366" s="0" t="n">
        <v>0</v>
      </c>
      <c r="M2366" s="0" t="n">
        <v>83.8</v>
      </c>
      <c r="N2366" s="0" t="n">
        <v>85.07</v>
      </c>
      <c r="O2366" s="0" t="n">
        <v>83.8</v>
      </c>
      <c r="P2366" s="0" t="n">
        <v>0</v>
      </c>
      <c r="Q2366" s="0" t="n">
        <v>0</v>
      </c>
      <c r="R2366" s="0" t="n">
        <v>0</v>
      </c>
      <c r="S2366" s="0" t="n">
        <v>0</v>
      </c>
      <c r="T2366" s="0" t="n">
        <v>0</v>
      </c>
      <c r="U2366" s="0" t="n">
        <v>0</v>
      </c>
      <c r="V2366" s="0" t="n">
        <v>0</v>
      </c>
      <c r="W2366" s="0" t="n">
        <v>0</v>
      </c>
      <c r="X2366" s="0" t="n">
        <v>84.01</v>
      </c>
      <c r="Y2366" s="0" t="n">
        <v>0</v>
      </c>
      <c r="Z2366" s="0" t="n">
        <v>0</v>
      </c>
      <c r="AA2366" s="0" t="n">
        <v>259088</v>
      </c>
      <c r="AB2366" s="0" t="n">
        <v>0</v>
      </c>
      <c r="AC2366" s="0" t="n">
        <v>0</v>
      </c>
      <c r="AD2366" s="0" t="s">
        <v>99</v>
      </c>
      <c r="AE2366" s="0" t="s">
        <v>99</v>
      </c>
      <c r="AH2366" s="0" t="n">
        <v>800</v>
      </c>
      <c r="AI2366" s="0" t="s">
        <v>2133</v>
      </c>
      <c r="AJ2366" s="0" t="s">
        <v>32112</v>
      </c>
      <c r="AK2366" s="0" t="s">
        <v>31135</v>
      </c>
      <c r="AL2366" s="0" t="s">
        <v>2112</v>
      </c>
    </row>
    <row r="2367" customFormat="false" ht="15" hidden="false" customHeight="false" outlineLevel="0" collapsed="false">
      <c r="A2367" s="0" t="s">
        <v>37891</v>
      </c>
      <c r="B2367" s="0" t="s">
        <v>37892</v>
      </c>
      <c r="C2367" s="0" t="s">
        <v>37893</v>
      </c>
      <c r="D2367" s="0" t="s">
        <v>37893</v>
      </c>
      <c r="E2367" s="0" t="s">
        <v>37894</v>
      </c>
      <c r="F2367" s="0" t="s">
        <v>498</v>
      </c>
      <c r="G2367" s="0" t="n">
        <v>3</v>
      </c>
      <c r="H2367" s="0" t="n">
        <v>1</v>
      </c>
      <c r="I2367" s="0" t="n">
        <v>0.01</v>
      </c>
      <c r="J2367" s="0" t="n">
        <v>1000</v>
      </c>
      <c r="K2367" s="0" t="n">
        <v>0</v>
      </c>
      <c r="L2367" s="0" t="n">
        <v>0</v>
      </c>
      <c r="M2367" s="0" t="n">
        <v>87.5</v>
      </c>
      <c r="N2367" s="0" t="n">
        <v>88.01</v>
      </c>
      <c r="O2367" s="0" t="n">
        <v>87.5</v>
      </c>
      <c r="P2367" s="0" t="n">
        <v>0</v>
      </c>
      <c r="Q2367" s="0" t="n">
        <v>0</v>
      </c>
      <c r="R2367" s="0" t="n">
        <v>0</v>
      </c>
      <c r="S2367" s="0" t="n">
        <v>0</v>
      </c>
      <c r="T2367" s="0" t="n">
        <v>0</v>
      </c>
      <c r="U2367" s="0" t="n">
        <v>0</v>
      </c>
      <c r="V2367" s="0" t="n">
        <v>0</v>
      </c>
      <c r="W2367" s="0" t="n">
        <v>0</v>
      </c>
      <c r="X2367" s="0" t="n">
        <v>87.71</v>
      </c>
      <c r="Y2367" s="0" t="n">
        <v>88.71</v>
      </c>
      <c r="Z2367" s="0" t="n">
        <v>0</v>
      </c>
      <c r="AA2367" s="0" t="n">
        <v>572651</v>
      </c>
      <c r="AB2367" s="0" t="n">
        <v>0</v>
      </c>
      <c r="AC2367" s="0" t="n">
        <v>0</v>
      </c>
      <c r="AD2367" s="0" t="s">
        <v>99</v>
      </c>
      <c r="AE2367" s="0" t="s">
        <v>99</v>
      </c>
      <c r="AH2367" s="0" t="n">
        <v>800</v>
      </c>
      <c r="AI2367" s="0" t="s">
        <v>2133</v>
      </c>
      <c r="AJ2367" s="0" t="s">
        <v>32112</v>
      </c>
      <c r="AK2367" s="0" t="s">
        <v>31135</v>
      </c>
      <c r="AL2367" s="0" t="s">
        <v>2112</v>
      </c>
    </row>
    <row r="2368" customFormat="false" ht="15" hidden="false" customHeight="false" outlineLevel="0" collapsed="false">
      <c r="A2368" s="0" t="s">
        <v>37895</v>
      </c>
      <c r="B2368" s="0" t="s">
        <v>37896</v>
      </c>
      <c r="C2368" s="0" t="s">
        <v>37897</v>
      </c>
      <c r="D2368" s="0" t="s">
        <v>37897</v>
      </c>
      <c r="E2368" s="0" t="s">
        <v>37898</v>
      </c>
      <c r="F2368" s="0" t="s">
        <v>498</v>
      </c>
      <c r="G2368" s="0" t="n">
        <v>3</v>
      </c>
      <c r="H2368" s="0" t="n">
        <v>1</v>
      </c>
      <c r="I2368" s="0" t="n">
        <v>0.01</v>
      </c>
      <c r="J2368" s="0" t="n">
        <v>1000</v>
      </c>
      <c r="K2368" s="0" t="n">
        <v>0</v>
      </c>
      <c r="L2368" s="0" t="n">
        <v>0</v>
      </c>
      <c r="M2368" s="0" t="n">
        <v>86.4</v>
      </c>
      <c r="N2368" s="0" t="n">
        <v>0</v>
      </c>
      <c r="O2368" s="0" t="n">
        <v>86.4</v>
      </c>
      <c r="P2368" s="0" t="n">
        <v>0</v>
      </c>
      <c r="Q2368" s="0" t="n">
        <v>0</v>
      </c>
      <c r="R2368" s="0" t="n">
        <v>0</v>
      </c>
      <c r="S2368" s="0" t="n">
        <v>0</v>
      </c>
      <c r="T2368" s="0" t="n">
        <v>0</v>
      </c>
      <c r="U2368" s="0" t="n">
        <v>0</v>
      </c>
      <c r="V2368" s="0" t="n">
        <v>0</v>
      </c>
      <c r="W2368" s="0" t="n">
        <v>0</v>
      </c>
      <c r="X2368" s="0" t="n">
        <v>85.01</v>
      </c>
      <c r="Y2368" s="0" t="n">
        <v>87.78</v>
      </c>
      <c r="Z2368" s="0" t="n">
        <v>0</v>
      </c>
      <c r="AA2368" s="0" t="n">
        <v>260611</v>
      </c>
      <c r="AB2368" s="0" t="n">
        <v>0</v>
      </c>
      <c r="AC2368" s="0" t="n">
        <v>0</v>
      </c>
      <c r="AD2368" s="0" t="s">
        <v>99</v>
      </c>
      <c r="AE2368" s="0" t="s">
        <v>99</v>
      </c>
      <c r="AH2368" s="0" t="n">
        <v>800</v>
      </c>
      <c r="AI2368" s="0" t="s">
        <v>2133</v>
      </c>
      <c r="AJ2368" s="0" t="s">
        <v>32112</v>
      </c>
      <c r="AK2368" s="0" t="s">
        <v>31135</v>
      </c>
      <c r="AL2368" s="0" t="s">
        <v>2112</v>
      </c>
    </row>
    <row r="2369" customFormat="false" ht="15" hidden="false" customHeight="false" outlineLevel="0" collapsed="false">
      <c r="A2369" s="0" t="s">
        <v>37899</v>
      </c>
      <c r="B2369" s="0" t="s">
        <v>37900</v>
      </c>
      <c r="C2369" s="0" t="s">
        <v>37901</v>
      </c>
      <c r="D2369" s="0" t="s">
        <v>37901</v>
      </c>
      <c r="E2369" s="0" t="s">
        <v>37902</v>
      </c>
      <c r="F2369" s="0" t="s">
        <v>498</v>
      </c>
      <c r="G2369" s="0" t="n">
        <v>3</v>
      </c>
      <c r="H2369" s="0" t="n">
        <v>1</v>
      </c>
      <c r="I2369" s="0" t="n">
        <v>0.01</v>
      </c>
      <c r="J2369" s="0" t="n">
        <v>1000</v>
      </c>
      <c r="K2369" s="0" t="n">
        <v>0</v>
      </c>
      <c r="L2369" s="0" t="n">
        <v>0</v>
      </c>
      <c r="M2369" s="0" t="n">
        <v>86.8</v>
      </c>
      <c r="N2369" s="0" t="n">
        <v>86.67</v>
      </c>
      <c r="O2369" s="0" t="n">
        <v>86.8</v>
      </c>
      <c r="P2369" s="0" t="n">
        <v>0</v>
      </c>
      <c r="Q2369" s="0" t="n">
        <v>0</v>
      </c>
      <c r="R2369" s="0" t="n">
        <v>0</v>
      </c>
      <c r="S2369" s="0" t="n">
        <v>0</v>
      </c>
      <c r="T2369" s="0" t="n">
        <v>0</v>
      </c>
      <c r="U2369" s="0" t="n">
        <v>0</v>
      </c>
      <c r="V2369" s="0" t="n">
        <v>0</v>
      </c>
      <c r="W2369" s="0" t="n">
        <v>0</v>
      </c>
      <c r="X2369" s="0" t="n">
        <v>88.5</v>
      </c>
      <c r="Y2369" s="0" t="n">
        <v>0</v>
      </c>
      <c r="Z2369" s="0" t="n">
        <v>0</v>
      </c>
      <c r="AA2369" s="0" t="n">
        <v>329010</v>
      </c>
      <c r="AB2369" s="0" t="n">
        <v>0</v>
      </c>
      <c r="AC2369" s="0" t="n">
        <v>0</v>
      </c>
      <c r="AD2369" s="0" t="s">
        <v>99</v>
      </c>
      <c r="AE2369" s="0" t="s">
        <v>99</v>
      </c>
      <c r="AH2369" s="0" t="n">
        <v>800</v>
      </c>
      <c r="AI2369" s="0" t="s">
        <v>2133</v>
      </c>
      <c r="AJ2369" s="0" t="s">
        <v>32112</v>
      </c>
      <c r="AK2369" s="0" t="s">
        <v>31135</v>
      </c>
      <c r="AL2369" s="0" t="s">
        <v>2112</v>
      </c>
    </row>
    <row r="2370" customFormat="false" ht="15" hidden="false" customHeight="false" outlineLevel="0" collapsed="false">
      <c r="A2370" s="0" t="s">
        <v>37903</v>
      </c>
      <c r="B2370" s="0" t="s">
        <v>37904</v>
      </c>
      <c r="C2370" s="0" t="s">
        <v>37905</v>
      </c>
      <c r="D2370" s="0" t="s">
        <v>37905</v>
      </c>
      <c r="E2370" s="0" t="s">
        <v>37906</v>
      </c>
      <c r="F2370" s="0" t="s">
        <v>498</v>
      </c>
      <c r="G2370" s="0" t="n">
        <v>3</v>
      </c>
      <c r="H2370" s="0" t="n">
        <v>1</v>
      </c>
      <c r="I2370" s="0" t="n">
        <v>0.01</v>
      </c>
      <c r="J2370" s="0" t="n">
        <v>1000</v>
      </c>
      <c r="K2370" s="0" t="n">
        <v>0</v>
      </c>
      <c r="L2370" s="0" t="n">
        <v>0</v>
      </c>
      <c r="M2370" s="0" t="n">
        <v>78.23</v>
      </c>
      <c r="N2370" s="0" t="n">
        <v>78.5</v>
      </c>
      <c r="O2370" s="0" t="n">
        <v>78.23</v>
      </c>
      <c r="P2370" s="0" t="n">
        <v>0</v>
      </c>
      <c r="Q2370" s="0" t="n">
        <v>0</v>
      </c>
      <c r="R2370" s="0" t="n">
        <v>0</v>
      </c>
      <c r="S2370" s="0" t="n">
        <v>0</v>
      </c>
      <c r="T2370" s="0" t="n">
        <v>0</v>
      </c>
      <c r="U2370" s="0" t="n">
        <v>0</v>
      </c>
      <c r="V2370" s="0" t="n">
        <v>0</v>
      </c>
      <c r="W2370" s="0" t="n">
        <v>0</v>
      </c>
      <c r="X2370" s="0" t="n">
        <v>78.31</v>
      </c>
      <c r="Y2370" s="0" t="n">
        <v>86.04</v>
      </c>
      <c r="Z2370" s="0" t="n">
        <v>0</v>
      </c>
      <c r="AA2370" s="0" t="n">
        <v>517127</v>
      </c>
      <c r="AB2370" s="0" t="n">
        <v>0</v>
      </c>
      <c r="AC2370" s="0" t="n">
        <v>0</v>
      </c>
      <c r="AD2370" s="0" t="s">
        <v>99</v>
      </c>
      <c r="AE2370" s="0" t="s">
        <v>99</v>
      </c>
      <c r="AH2370" s="0" t="n">
        <v>800</v>
      </c>
      <c r="AI2370" s="0" t="s">
        <v>2133</v>
      </c>
      <c r="AJ2370" s="0" t="s">
        <v>32112</v>
      </c>
      <c r="AK2370" s="0" t="s">
        <v>31135</v>
      </c>
      <c r="AL2370" s="0" t="s">
        <v>2112</v>
      </c>
    </row>
    <row r="2371" customFormat="false" ht="15" hidden="false" customHeight="false" outlineLevel="0" collapsed="false">
      <c r="A2371" s="0" t="s">
        <v>37907</v>
      </c>
      <c r="B2371" s="0" t="s">
        <v>37908</v>
      </c>
      <c r="C2371" s="0" t="s">
        <v>37909</v>
      </c>
      <c r="D2371" s="0" t="s">
        <v>37909</v>
      </c>
      <c r="E2371" s="0" t="s">
        <v>37910</v>
      </c>
      <c r="F2371" s="0" t="s">
        <v>498</v>
      </c>
      <c r="G2371" s="0" t="n">
        <v>3</v>
      </c>
      <c r="H2371" s="0" t="n">
        <v>1</v>
      </c>
      <c r="I2371" s="0" t="n">
        <v>0.01</v>
      </c>
      <c r="J2371" s="0" t="n">
        <v>1000</v>
      </c>
      <c r="K2371" s="0" t="n">
        <v>0</v>
      </c>
      <c r="L2371" s="0" t="n">
        <v>0</v>
      </c>
      <c r="M2371" s="0" t="n">
        <v>82.1</v>
      </c>
      <c r="N2371" s="0" t="n">
        <v>82.23</v>
      </c>
      <c r="O2371" s="0" t="n">
        <v>82.1</v>
      </c>
      <c r="P2371" s="0" t="n">
        <v>0</v>
      </c>
      <c r="Q2371" s="0" t="n">
        <v>0</v>
      </c>
      <c r="R2371" s="0" t="n">
        <v>0</v>
      </c>
      <c r="S2371" s="0" t="n">
        <v>0</v>
      </c>
      <c r="T2371" s="0" t="n">
        <v>0</v>
      </c>
      <c r="U2371" s="0" t="n">
        <v>0</v>
      </c>
      <c r="V2371" s="0" t="n">
        <v>0</v>
      </c>
      <c r="W2371" s="0" t="n">
        <v>0</v>
      </c>
      <c r="X2371" s="0" t="n">
        <v>82.11</v>
      </c>
      <c r="Y2371" s="0" t="n">
        <v>87.01</v>
      </c>
      <c r="Z2371" s="0" t="n">
        <v>0</v>
      </c>
      <c r="AA2371" s="0" t="n">
        <v>601853</v>
      </c>
      <c r="AB2371" s="0" t="n">
        <v>0</v>
      </c>
      <c r="AC2371" s="0" t="n">
        <v>0</v>
      </c>
      <c r="AD2371" s="0" t="s">
        <v>99</v>
      </c>
      <c r="AE2371" s="0" t="s">
        <v>99</v>
      </c>
      <c r="AH2371" s="0" t="n">
        <v>800</v>
      </c>
      <c r="AI2371" s="0" t="s">
        <v>2133</v>
      </c>
      <c r="AJ2371" s="0" t="s">
        <v>32112</v>
      </c>
      <c r="AK2371" s="0" t="s">
        <v>31135</v>
      </c>
      <c r="AL2371" s="0" t="s">
        <v>2112</v>
      </c>
    </row>
    <row r="2372" customFormat="false" ht="15" hidden="false" customHeight="false" outlineLevel="0" collapsed="false">
      <c r="A2372" s="0" t="s">
        <v>37911</v>
      </c>
      <c r="B2372" s="0" t="s">
        <v>37912</v>
      </c>
      <c r="C2372" s="0" t="s">
        <v>37913</v>
      </c>
      <c r="D2372" s="0" t="s">
        <v>37913</v>
      </c>
      <c r="E2372" s="0" t="s">
        <v>37914</v>
      </c>
      <c r="F2372" s="0" t="s">
        <v>498</v>
      </c>
      <c r="G2372" s="0" t="n">
        <v>3</v>
      </c>
      <c r="H2372" s="0" t="n">
        <v>1</v>
      </c>
      <c r="I2372" s="0" t="n">
        <v>0.01</v>
      </c>
      <c r="J2372" s="0" t="n">
        <v>1000</v>
      </c>
      <c r="K2372" s="0" t="n">
        <v>0</v>
      </c>
      <c r="L2372" s="0" t="n">
        <v>0</v>
      </c>
      <c r="M2372" s="0" t="n">
        <v>85.2</v>
      </c>
      <c r="N2372" s="0" t="n">
        <v>0</v>
      </c>
      <c r="O2372" s="0" t="n">
        <v>85.2</v>
      </c>
      <c r="P2372" s="0" t="n">
        <v>0</v>
      </c>
      <c r="Q2372" s="0" t="n">
        <v>0</v>
      </c>
      <c r="R2372" s="0" t="n">
        <v>0</v>
      </c>
      <c r="S2372" s="0" t="n">
        <v>0</v>
      </c>
      <c r="T2372" s="0" t="n">
        <v>0</v>
      </c>
      <c r="U2372" s="0" t="n">
        <v>0</v>
      </c>
      <c r="V2372" s="0" t="n">
        <v>0</v>
      </c>
      <c r="W2372" s="0" t="n">
        <v>0</v>
      </c>
      <c r="X2372" s="0" t="n">
        <v>85.41</v>
      </c>
      <c r="Y2372" s="0" t="n">
        <v>0</v>
      </c>
      <c r="Z2372" s="0" t="n">
        <v>0</v>
      </c>
      <c r="AA2372" s="0" t="n">
        <v>286626</v>
      </c>
      <c r="AB2372" s="0" t="n">
        <v>0</v>
      </c>
      <c r="AC2372" s="0" t="n">
        <v>0</v>
      </c>
      <c r="AD2372" s="0" t="s">
        <v>99</v>
      </c>
      <c r="AE2372" s="0" t="s">
        <v>99</v>
      </c>
      <c r="AH2372" s="0" t="n">
        <v>800</v>
      </c>
      <c r="AI2372" s="0" t="s">
        <v>2133</v>
      </c>
      <c r="AJ2372" s="0" t="s">
        <v>32112</v>
      </c>
      <c r="AK2372" s="0" t="s">
        <v>31135</v>
      </c>
      <c r="AL2372" s="0" t="s">
        <v>2112</v>
      </c>
    </row>
    <row r="2373" customFormat="false" ht="15" hidden="false" customHeight="false" outlineLevel="0" collapsed="false">
      <c r="A2373" s="0" t="s">
        <v>37915</v>
      </c>
      <c r="B2373" s="0" t="s">
        <v>37916</v>
      </c>
      <c r="C2373" s="0" t="s">
        <v>37917</v>
      </c>
      <c r="D2373" s="0" t="s">
        <v>37917</v>
      </c>
      <c r="E2373" s="0" t="s">
        <v>37918</v>
      </c>
      <c r="F2373" s="0" t="s">
        <v>498</v>
      </c>
      <c r="G2373" s="0" t="n">
        <v>3</v>
      </c>
      <c r="H2373" s="0" t="n">
        <v>1</v>
      </c>
      <c r="I2373" s="0" t="n">
        <v>0.01</v>
      </c>
      <c r="J2373" s="0" t="n">
        <v>1000</v>
      </c>
      <c r="K2373" s="0" t="n">
        <v>0</v>
      </c>
      <c r="L2373" s="0" t="n">
        <v>0</v>
      </c>
      <c r="M2373" s="0" t="n">
        <v>88.8</v>
      </c>
      <c r="N2373" s="0" t="n">
        <v>0</v>
      </c>
      <c r="O2373" s="0" t="n">
        <v>88.8</v>
      </c>
      <c r="P2373" s="0" t="n">
        <v>0</v>
      </c>
      <c r="Q2373" s="0" t="n">
        <v>0</v>
      </c>
      <c r="R2373" s="0" t="n">
        <v>0</v>
      </c>
      <c r="S2373" s="0" t="n">
        <v>0</v>
      </c>
      <c r="T2373" s="0" t="n">
        <v>0</v>
      </c>
      <c r="U2373" s="0" t="n">
        <v>0</v>
      </c>
      <c r="V2373" s="0" t="n">
        <v>0</v>
      </c>
      <c r="W2373" s="0" t="n">
        <v>0</v>
      </c>
      <c r="X2373" s="0" t="n">
        <v>82.6</v>
      </c>
      <c r="Y2373" s="0" t="n">
        <v>91.21</v>
      </c>
      <c r="Z2373" s="0" t="n">
        <v>0</v>
      </c>
      <c r="AA2373" s="0" t="n">
        <v>331753</v>
      </c>
      <c r="AB2373" s="0" t="n">
        <v>0</v>
      </c>
      <c r="AC2373" s="0" t="n">
        <v>0</v>
      </c>
      <c r="AD2373" s="0" t="s">
        <v>99</v>
      </c>
      <c r="AE2373" s="0" t="s">
        <v>99</v>
      </c>
      <c r="AH2373" s="0" t="n">
        <v>800</v>
      </c>
      <c r="AI2373" s="0" t="s">
        <v>2133</v>
      </c>
      <c r="AJ2373" s="0" t="s">
        <v>32112</v>
      </c>
      <c r="AK2373" s="0" t="s">
        <v>31135</v>
      </c>
      <c r="AL2373" s="0" t="s">
        <v>2112</v>
      </c>
    </row>
    <row r="2374" customFormat="false" ht="15" hidden="false" customHeight="false" outlineLevel="0" collapsed="false">
      <c r="A2374" s="0" t="s">
        <v>37919</v>
      </c>
      <c r="B2374" s="0" t="s">
        <v>37920</v>
      </c>
      <c r="C2374" s="0" t="s">
        <v>37921</v>
      </c>
      <c r="D2374" s="0" t="s">
        <v>37921</v>
      </c>
      <c r="E2374" s="0" t="s">
        <v>37922</v>
      </c>
      <c r="F2374" s="0" t="s">
        <v>498</v>
      </c>
      <c r="G2374" s="0" t="n">
        <v>3</v>
      </c>
      <c r="H2374" s="0" t="n">
        <v>1</v>
      </c>
      <c r="I2374" s="0" t="n">
        <v>0.01</v>
      </c>
      <c r="J2374" s="0" t="n">
        <v>1000</v>
      </c>
      <c r="K2374" s="0" t="n">
        <v>0</v>
      </c>
      <c r="L2374" s="0" t="n">
        <v>0</v>
      </c>
      <c r="M2374" s="0" t="n">
        <v>109.01</v>
      </c>
      <c r="N2374" s="0" t="n">
        <v>108.42</v>
      </c>
      <c r="O2374" s="0" t="n">
        <v>109.01</v>
      </c>
      <c r="P2374" s="0" t="n">
        <v>0</v>
      </c>
      <c r="Q2374" s="0" t="n">
        <v>0</v>
      </c>
      <c r="R2374" s="0" t="n">
        <v>0</v>
      </c>
      <c r="S2374" s="0" t="n">
        <v>0</v>
      </c>
      <c r="T2374" s="0" t="n">
        <v>0</v>
      </c>
      <c r="U2374" s="0" t="n">
        <v>0</v>
      </c>
      <c r="V2374" s="0" t="n">
        <v>0</v>
      </c>
      <c r="W2374" s="0" t="n">
        <v>0</v>
      </c>
      <c r="X2374" s="0" t="n">
        <v>109.34</v>
      </c>
      <c r="Y2374" s="0" t="n">
        <v>119.29</v>
      </c>
      <c r="Z2374" s="0" t="n">
        <v>0</v>
      </c>
      <c r="AA2374" s="0" t="n">
        <v>76522</v>
      </c>
      <c r="AB2374" s="0" t="n">
        <v>0</v>
      </c>
      <c r="AC2374" s="0" t="n">
        <v>0</v>
      </c>
      <c r="AD2374" s="0" t="s">
        <v>99</v>
      </c>
      <c r="AE2374" s="0" t="s">
        <v>99</v>
      </c>
      <c r="AH2374" s="0" t="n">
        <v>800</v>
      </c>
      <c r="AI2374" s="0" t="s">
        <v>2133</v>
      </c>
      <c r="AJ2374" s="0" t="s">
        <v>32112</v>
      </c>
      <c r="AK2374" s="0" t="s">
        <v>31135</v>
      </c>
      <c r="AL2374" s="0" t="s">
        <v>2112</v>
      </c>
    </row>
    <row r="2375" customFormat="false" ht="15" hidden="false" customHeight="false" outlineLevel="0" collapsed="false">
      <c r="A2375" s="0" t="s">
        <v>37923</v>
      </c>
      <c r="B2375" s="0" t="s">
        <v>37924</v>
      </c>
      <c r="C2375" s="0" t="s">
        <v>37925</v>
      </c>
      <c r="D2375" s="0" t="s">
        <v>37925</v>
      </c>
      <c r="E2375" s="0" t="s">
        <v>37926</v>
      </c>
      <c r="F2375" s="0" t="s">
        <v>498</v>
      </c>
      <c r="G2375" s="0" t="n">
        <v>3</v>
      </c>
      <c r="H2375" s="0" t="n">
        <v>1</v>
      </c>
      <c r="I2375" s="0" t="n">
        <v>0.01</v>
      </c>
      <c r="J2375" s="0" t="n">
        <v>1000</v>
      </c>
      <c r="K2375" s="0" t="n">
        <v>-0.31</v>
      </c>
      <c r="L2375" s="0" t="n">
        <v>97.6</v>
      </c>
      <c r="M2375" s="0" t="n">
        <v>97.9</v>
      </c>
      <c r="N2375" s="0" t="n">
        <v>97.79</v>
      </c>
      <c r="O2375" s="0" t="n">
        <v>97.6</v>
      </c>
      <c r="P2375" s="0" t="n">
        <v>0</v>
      </c>
      <c r="Q2375" s="0" t="n">
        <v>0</v>
      </c>
      <c r="R2375" s="0" t="n">
        <v>0</v>
      </c>
      <c r="S2375" s="0" t="n">
        <v>97.6</v>
      </c>
      <c r="T2375" s="0" t="n">
        <v>97.6</v>
      </c>
      <c r="U2375" s="0" t="n">
        <v>97.6</v>
      </c>
      <c r="V2375" s="0" t="n">
        <v>97.61</v>
      </c>
      <c r="W2375" s="0" t="n">
        <v>832528</v>
      </c>
      <c r="X2375" s="0" t="n">
        <v>97.6</v>
      </c>
      <c r="Y2375" s="0" t="n">
        <v>98.76</v>
      </c>
      <c r="Z2375" s="0" t="n">
        <v>4</v>
      </c>
      <c r="AA2375" s="0" t="n">
        <v>572972</v>
      </c>
      <c r="AB2375" s="0" t="n">
        <v>389424</v>
      </c>
      <c r="AC2375" s="0" t="n">
        <v>0</v>
      </c>
      <c r="AD2375" s="0" t="s">
        <v>99</v>
      </c>
      <c r="AE2375" s="0" t="s">
        <v>99</v>
      </c>
      <c r="AH2375" s="0" t="n">
        <v>800</v>
      </c>
      <c r="AI2375" s="0" t="s">
        <v>2133</v>
      </c>
      <c r="AJ2375" s="0" t="s">
        <v>32112</v>
      </c>
      <c r="AK2375" s="0" t="s">
        <v>31135</v>
      </c>
      <c r="AL2375" s="0" t="s">
        <v>2112</v>
      </c>
    </row>
    <row r="2376" customFormat="false" ht="15" hidden="false" customHeight="false" outlineLevel="0" collapsed="false">
      <c r="A2376" s="0" t="s">
        <v>37927</v>
      </c>
      <c r="B2376" s="0" t="s">
        <v>37928</v>
      </c>
      <c r="C2376" s="0" t="s">
        <v>37929</v>
      </c>
      <c r="D2376" s="0" t="s">
        <v>37929</v>
      </c>
      <c r="E2376" s="0" t="s">
        <v>37930</v>
      </c>
      <c r="F2376" s="0" t="s">
        <v>498</v>
      </c>
      <c r="G2376" s="0" t="n">
        <v>3</v>
      </c>
      <c r="H2376" s="0" t="n">
        <v>1</v>
      </c>
      <c r="I2376" s="0" t="n">
        <v>0.01</v>
      </c>
      <c r="J2376" s="0" t="n">
        <v>1000</v>
      </c>
      <c r="K2376" s="0" t="n">
        <v>-0.11</v>
      </c>
      <c r="L2376" s="0" t="n">
        <v>98</v>
      </c>
      <c r="M2376" s="0" t="n">
        <v>98.11</v>
      </c>
      <c r="N2376" s="0" t="n">
        <v>95.78</v>
      </c>
      <c r="O2376" s="0" t="n">
        <v>98</v>
      </c>
      <c r="P2376" s="0" t="n">
        <v>0</v>
      </c>
      <c r="Q2376" s="0" t="n">
        <v>0</v>
      </c>
      <c r="R2376" s="0" t="n">
        <v>0</v>
      </c>
      <c r="S2376" s="0" t="n">
        <v>98</v>
      </c>
      <c r="T2376" s="0" t="n">
        <v>98</v>
      </c>
      <c r="U2376" s="0" t="n">
        <v>98</v>
      </c>
      <c r="V2376" s="0" t="n">
        <v>98</v>
      </c>
      <c r="W2376" s="0" t="n">
        <v>98000</v>
      </c>
      <c r="X2376" s="0" t="n">
        <v>90.62</v>
      </c>
      <c r="Y2376" s="0" t="n">
        <v>99.01</v>
      </c>
      <c r="Z2376" s="0" t="n">
        <v>1</v>
      </c>
      <c r="AA2376" s="0" t="n">
        <v>222377</v>
      </c>
      <c r="AB2376" s="0" t="n">
        <v>98000</v>
      </c>
      <c r="AC2376" s="0" t="n">
        <v>0</v>
      </c>
      <c r="AD2376" s="0" t="s">
        <v>99</v>
      </c>
      <c r="AE2376" s="0" t="s">
        <v>99</v>
      </c>
      <c r="AH2376" s="0" t="n">
        <v>800</v>
      </c>
      <c r="AI2376" s="0" t="s">
        <v>2133</v>
      </c>
      <c r="AJ2376" s="0" t="s">
        <v>32112</v>
      </c>
      <c r="AK2376" s="0" t="s">
        <v>31135</v>
      </c>
      <c r="AL2376" s="0" t="s">
        <v>2112</v>
      </c>
    </row>
    <row r="2377" customFormat="false" ht="15" hidden="false" customHeight="false" outlineLevel="0" collapsed="false">
      <c r="A2377" s="0" t="s">
        <v>37931</v>
      </c>
      <c r="B2377" s="0" t="s">
        <v>37932</v>
      </c>
      <c r="C2377" s="0" t="s">
        <v>37933</v>
      </c>
      <c r="D2377" s="0" t="s">
        <v>37933</v>
      </c>
      <c r="E2377" s="0" t="s">
        <v>37934</v>
      </c>
      <c r="F2377" s="0" t="s">
        <v>498</v>
      </c>
      <c r="G2377" s="0" t="n">
        <v>3</v>
      </c>
      <c r="H2377" s="0" t="n">
        <v>1</v>
      </c>
      <c r="I2377" s="0" t="n">
        <v>0.01</v>
      </c>
      <c r="J2377" s="0" t="n">
        <v>1000</v>
      </c>
      <c r="K2377" s="0" t="n">
        <v>0</v>
      </c>
      <c r="L2377" s="0" t="n">
        <v>0</v>
      </c>
      <c r="M2377" s="0" t="n">
        <v>88.1</v>
      </c>
      <c r="N2377" s="0" t="n">
        <v>90.93</v>
      </c>
      <c r="O2377" s="0" t="n">
        <v>88.1</v>
      </c>
      <c r="P2377" s="0" t="n">
        <v>0</v>
      </c>
      <c r="Q2377" s="0" t="n">
        <v>0</v>
      </c>
      <c r="R2377" s="0" t="n">
        <v>0</v>
      </c>
      <c r="S2377" s="0" t="n">
        <v>0</v>
      </c>
      <c r="T2377" s="0" t="n">
        <v>0</v>
      </c>
      <c r="U2377" s="0" t="n">
        <v>0</v>
      </c>
      <c r="V2377" s="0" t="n">
        <v>0</v>
      </c>
      <c r="W2377" s="0" t="n">
        <v>0</v>
      </c>
      <c r="X2377" s="0" t="n">
        <v>89.31</v>
      </c>
      <c r="Y2377" s="0" t="n">
        <v>0</v>
      </c>
      <c r="Z2377" s="0" t="n">
        <v>0</v>
      </c>
      <c r="AA2377" s="0" t="n">
        <v>240520</v>
      </c>
      <c r="AB2377" s="0" t="n">
        <v>0</v>
      </c>
      <c r="AC2377" s="0" t="n">
        <v>0</v>
      </c>
      <c r="AD2377" s="0" t="s">
        <v>99</v>
      </c>
      <c r="AE2377" s="0" t="s">
        <v>99</v>
      </c>
      <c r="AH2377" s="0" t="n">
        <v>800</v>
      </c>
      <c r="AI2377" s="0" t="s">
        <v>2133</v>
      </c>
      <c r="AJ2377" s="0" t="s">
        <v>32112</v>
      </c>
      <c r="AK2377" s="0" t="s">
        <v>31135</v>
      </c>
      <c r="AL2377" s="0" t="s">
        <v>2112</v>
      </c>
    </row>
    <row r="2378" customFormat="false" ht="15" hidden="false" customHeight="false" outlineLevel="0" collapsed="false">
      <c r="A2378" s="0" t="s">
        <v>37935</v>
      </c>
      <c r="B2378" s="0" t="s">
        <v>37936</v>
      </c>
      <c r="C2378" s="0" t="s">
        <v>37937</v>
      </c>
      <c r="D2378" s="0" t="s">
        <v>37937</v>
      </c>
      <c r="E2378" s="0" t="s">
        <v>37938</v>
      </c>
      <c r="F2378" s="0" t="s">
        <v>498</v>
      </c>
      <c r="G2378" s="0" t="n">
        <v>3</v>
      </c>
      <c r="H2378" s="0" t="n">
        <v>1</v>
      </c>
      <c r="I2378" s="0" t="n">
        <v>0.01</v>
      </c>
      <c r="J2378" s="0" t="n">
        <v>1000</v>
      </c>
      <c r="K2378" s="0" t="n">
        <v>0</v>
      </c>
      <c r="L2378" s="0" t="n">
        <v>0</v>
      </c>
      <c r="M2378" s="0" t="n">
        <v>82.5</v>
      </c>
      <c r="N2378" s="0" t="n">
        <v>83.54</v>
      </c>
      <c r="O2378" s="0" t="n">
        <v>82.5</v>
      </c>
      <c r="P2378" s="0" t="n">
        <v>0</v>
      </c>
      <c r="Q2378" s="0" t="n">
        <v>0</v>
      </c>
      <c r="R2378" s="0" t="n">
        <v>0</v>
      </c>
      <c r="S2378" s="0" t="n">
        <v>0</v>
      </c>
      <c r="T2378" s="0" t="n">
        <v>0</v>
      </c>
      <c r="U2378" s="0" t="n">
        <v>0</v>
      </c>
      <c r="V2378" s="0" t="n">
        <v>0</v>
      </c>
      <c r="W2378" s="0" t="n">
        <v>0</v>
      </c>
      <c r="X2378" s="0" t="n">
        <v>83.01</v>
      </c>
      <c r="Y2378" s="0" t="n">
        <v>0</v>
      </c>
      <c r="Z2378" s="0" t="n">
        <v>0</v>
      </c>
      <c r="AA2378" s="0" t="n">
        <v>489257</v>
      </c>
      <c r="AB2378" s="0" t="n">
        <v>0</v>
      </c>
      <c r="AC2378" s="0" t="n">
        <v>0</v>
      </c>
      <c r="AD2378" s="0" t="s">
        <v>99</v>
      </c>
      <c r="AE2378" s="0" t="s">
        <v>99</v>
      </c>
      <c r="AH2378" s="0" t="n">
        <v>800</v>
      </c>
      <c r="AI2378" s="0" t="s">
        <v>2133</v>
      </c>
      <c r="AJ2378" s="0" t="s">
        <v>32112</v>
      </c>
      <c r="AK2378" s="0" t="s">
        <v>31135</v>
      </c>
      <c r="AL2378" s="0" t="s">
        <v>2112</v>
      </c>
    </row>
    <row r="2379" customFormat="false" ht="15" hidden="false" customHeight="false" outlineLevel="0" collapsed="false">
      <c r="A2379" s="0" t="s">
        <v>37939</v>
      </c>
      <c r="B2379" s="0" t="s">
        <v>37940</v>
      </c>
      <c r="C2379" s="0" t="s">
        <v>37941</v>
      </c>
      <c r="D2379" s="0" t="s">
        <v>37941</v>
      </c>
      <c r="E2379" s="0" t="s">
        <v>37942</v>
      </c>
      <c r="F2379" s="0" t="s">
        <v>498</v>
      </c>
      <c r="G2379" s="0" t="n">
        <v>3</v>
      </c>
      <c r="H2379" s="0" t="n">
        <v>1</v>
      </c>
      <c r="I2379" s="0" t="n">
        <v>0.01</v>
      </c>
      <c r="J2379" s="0" t="n">
        <v>1000</v>
      </c>
      <c r="K2379" s="0" t="n">
        <v>0</v>
      </c>
      <c r="L2379" s="0" t="n">
        <v>0</v>
      </c>
      <c r="M2379" s="0" t="n">
        <v>86.1</v>
      </c>
      <c r="N2379" s="0" t="n">
        <v>86.65</v>
      </c>
      <c r="O2379" s="0" t="n">
        <v>86.1</v>
      </c>
      <c r="P2379" s="0" t="n">
        <v>0</v>
      </c>
      <c r="Q2379" s="0" t="n">
        <v>0</v>
      </c>
      <c r="R2379" s="0" t="n">
        <v>0</v>
      </c>
      <c r="S2379" s="0" t="n">
        <v>0</v>
      </c>
      <c r="T2379" s="0" t="n">
        <v>0</v>
      </c>
      <c r="U2379" s="0" t="n">
        <v>0</v>
      </c>
      <c r="V2379" s="0" t="n">
        <v>0</v>
      </c>
      <c r="W2379" s="0" t="n">
        <v>0</v>
      </c>
      <c r="X2379" s="0" t="n">
        <v>86.51</v>
      </c>
      <c r="Y2379" s="0" t="n">
        <v>0</v>
      </c>
      <c r="Z2379" s="0" t="n">
        <v>0</v>
      </c>
      <c r="AA2379" s="0" t="n">
        <v>882669</v>
      </c>
      <c r="AB2379" s="0" t="n">
        <v>0</v>
      </c>
      <c r="AC2379" s="0" t="n">
        <v>0</v>
      </c>
      <c r="AD2379" s="0" t="s">
        <v>99</v>
      </c>
      <c r="AE2379" s="0" t="s">
        <v>99</v>
      </c>
      <c r="AH2379" s="0" t="n">
        <v>800</v>
      </c>
      <c r="AI2379" s="0" t="s">
        <v>2133</v>
      </c>
      <c r="AJ2379" s="0" t="s">
        <v>32112</v>
      </c>
      <c r="AK2379" s="0" t="s">
        <v>31135</v>
      </c>
      <c r="AL2379" s="0" t="s">
        <v>2112</v>
      </c>
    </row>
    <row r="2380" customFormat="false" ht="15" hidden="false" customHeight="false" outlineLevel="0" collapsed="false">
      <c r="A2380" s="0" t="s">
        <v>37943</v>
      </c>
      <c r="B2380" s="0" t="s">
        <v>37944</v>
      </c>
      <c r="C2380" s="0" t="s">
        <v>37945</v>
      </c>
      <c r="D2380" s="0" t="s">
        <v>37945</v>
      </c>
      <c r="E2380" s="0" t="s">
        <v>37946</v>
      </c>
      <c r="F2380" s="0" t="s">
        <v>498</v>
      </c>
      <c r="G2380" s="0" t="n">
        <v>3</v>
      </c>
      <c r="H2380" s="0" t="n">
        <v>1</v>
      </c>
      <c r="I2380" s="0" t="n">
        <v>0.01</v>
      </c>
      <c r="J2380" s="0" t="n">
        <v>1000</v>
      </c>
      <c r="K2380" s="0" t="n">
        <v>0</v>
      </c>
      <c r="L2380" s="0" t="n">
        <v>0</v>
      </c>
      <c r="M2380" s="0" t="n">
        <v>86.6</v>
      </c>
      <c r="N2380" s="0" t="n">
        <v>86.54</v>
      </c>
      <c r="O2380" s="0" t="n">
        <v>86.6</v>
      </c>
      <c r="P2380" s="0" t="n">
        <v>0</v>
      </c>
      <c r="Q2380" s="0" t="n">
        <v>0</v>
      </c>
      <c r="R2380" s="0" t="n">
        <v>0</v>
      </c>
      <c r="S2380" s="0" t="n">
        <v>0</v>
      </c>
      <c r="T2380" s="0" t="n">
        <v>0</v>
      </c>
      <c r="U2380" s="0" t="n">
        <v>0</v>
      </c>
      <c r="V2380" s="0" t="n">
        <v>0</v>
      </c>
      <c r="W2380" s="0" t="n">
        <v>0</v>
      </c>
      <c r="X2380" s="0" t="n">
        <v>86.1</v>
      </c>
      <c r="Y2380" s="0" t="n">
        <v>0</v>
      </c>
      <c r="Z2380" s="0" t="n">
        <v>0</v>
      </c>
      <c r="AA2380" s="0" t="n">
        <v>708398</v>
      </c>
      <c r="AB2380" s="0" t="n">
        <v>0</v>
      </c>
      <c r="AC2380" s="0" t="n">
        <v>0</v>
      </c>
      <c r="AD2380" s="0" t="s">
        <v>99</v>
      </c>
      <c r="AE2380" s="0" t="s">
        <v>99</v>
      </c>
      <c r="AH2380" s="0" t="n">
        <v>800</v>
      </c>
      <c r="AI2380" s="0" t="s">
        <v>2133</v>
      </c>
      <c r="AJ2380" s="0" t="s">
        <v>32112</v>
      </c>
      <c r="AK2380" s="0" t="s">
        <v>31135</v>
      </c>
      <c r="AL2380" s="0" t="s">
        <v>2112</v>
      </c>
    </row>
    <row r="2381" customFormat="false" ht="15" hidden="false" customHeight="false" outlineLevel="0" collapsed="false">
      <c r="A2381" s="0" t="s">
        <v>37947</v>
      </c>
      <c r="B2381" s="0" t="s">
        <v>37948</v>
      </c>
      <c r="C2381" s="0" t="s">
        <v>37949</v>
      </c>
      <c r="D2381" s="0" t="s">
        <v>37949</v>
      </c>
      <c r="E2381" s="0" t="s">
        <v>37950</v>
      </c>
      <c r="F2381" s="0" t="s">
        <v>498</v>
      </c>
      <c r="G2381" s="0" t="n">
        <v>3</v>
      </c>
      <c r="H2381" s="0" t="n">
        <v>1</v>
      </c>
      <c r="I2381" s="0" t="n">
        <v>0.01</v>
      </c>
      <c r="J2381" s="0" t="n">
        <v>1000</v>
      </c>
      <c r="K2381" s="0" t="n">
        <v>0</v>
      </c>
      <c r="L2381" s="0" t="n">
        <v>0</v>
      </c>
      <c r="M2381" s="0" t="n">
        <v>83.4</v>
      </c>
      <c r="N2381" s="0" t="n">
        <v>82.7</v>
      </c>
      <c r="O2381" s="0" t="n">
        <v>83.4</v>
      </c>
      <c r="P2381" s="0" t="n">
        <v>0</v>
      </c>
      <c r="Q2381" s="0" t="n">
        <v>0</v>
      </c>
      <c r="R2381" s="0" t="n">
        <v>0</v>
      </c>
      <c r="S2381" s="0" t="n">
        <v>0</v>
      </c>
      <c r="T2381" s="0" t="n">
        <v>0</v>
      </c>
      <c r="U2381" s="0" t="n">
        <v>0</v>
      </c>
      <c r="V2381" s="0" t="n">
        <v>0</v>
      </c>
      <c r="W2381" s="0" t="n">
        <v>0</v>
      </c>
      <c r="X2381" s="0" t="n">
        <v>83.11</v>
      </c>
      <c r="Y2381" s="0" t="n">
        <v>0</v>
      </c>
      <c r="Z2381" s="0" t="n">
        <v>0</v>
      </c>
      <c r="AA2381" s="0" t="n">
        <v>502467</v>
      </c>
      <c r="AB2381" s="0" t="n">
        <v>0</v>
      </c>
      <c r="AC2381" s="0" t="n">
        <v>0</v>
      </c>
      <c r="AD2381" s="0" t="s">
        <v>99</v>
      </c>
      <c r="AE2381" s="0" t="s">
        <v>99</v>
      </c>
      <c r="AH2381" s="0" t="n">
        <v>800</v>
      </c>
      <c r="AI2381" s="0" t="s">
        <v>2133</v>
      </c>
      <c r="AJ2381" s="0" t="s">
        <v>32112</v>
      </c>
      <c r="AK2381" s="0" t="s">
        <v>31135</v>
      </c>
      <c r="AL2381" s="0" t="s">
        <v>2112</v>
      </c>
    </row>
    <row r="2382" customFormat="false" ht="15" hidden="false" customHeight="false" outlineLevel="0" collapsed="false">
      <c r="A2382" s="0" t="s">
        <v>37951</v>
      </c>
      <c r="B2382" s="0" t="s">
        <v>37952</v>
      </c>
      <c r="C2382" s="0" t="s">
        <v>37953</v>
      </c>
      <c r="D2382" s="0" t="s">
        <v>37953</v>
      </c>
      <c r="E2382" s="0" t="s">
        <v>37954</v>
      </c>
      <c r="F2382" s="0" t="s">
        <v>498</v>
      </c>
      <c r="G2382" s="0" t="n">
        <v>3</v>
      </c>
      <c r="H2382" s="0" t="n">
        <v>1</v>
      </c>
      <c r="I2382" s="0" t="n">
        <v>0.01</v>
      </c>
      <c r="J2382" s="0" t="n">
        <v>1000</v>
      </c>
      <c r="K2382" s="0" t="n">
        <v>0</v>
      </c>
      <c r="L2382" s="0" t="n">
        <v>0</v>
      </c>
      <c r="M2382" s="0" t="n">
        <v>81.1</v>
      </c>
      <c r="N2382" s="0" t="n">
        <v>0</v>
      </c>
      <c r="O2382" s="0" t="n">
        <v>81.1</v>
      </c>
      <c r="P2382" s="0" t="n">
        <v>0</v>
      </c>
      <c r="Q2382" s="0" t="n">
        <v>0</v>
      </c>
      <c r="R2382" s="0" t="n">
        <v>0</v>
      </c>
      <c r="S2382" s="0" t="n">
        <v>0</v>
      </c>
      <c r="T2382" s="0" t="n">
        <v>0</v>
      </c>
      <c r="U2382" s="0" t="n">
        <v>0</v>
      </c>
      <c r="V2382" s="0" t="n">
        <v>0</v>
      </c>
      <c r="W2382" s="0" t="n">
        <v>0</v>
      </c>
      <c r="X2382" s="0" t="n">
        <v>78.81</v>
      </c>
      <c r="Y2382" s="0" t="n">
        <v>0</v>
      </c>
      <c r="Z2382" s="0" t="n">
        <v>0</v>
      </c>
      <c r="AA2382" s="0" t="n">
        <v>419949</v>
      </c>
      <c r="AB2382" s="0" t="n">
        <v>0</v>
      </c>
      <c r="AC2382" s="0" t="n">
        <v>0</v>
      </c>
      <c r="AD2382" s="0" t="s">
        <v>99</v>
      </c>
      <c r="AE2382" s="0" t="s">
        <v>99</v>
      </c>
      <c r="AH2382" s="0" t="n">
        <v>800</v>
      </c>
      <c r="AI2382" s="0" t="s">
        <v>2133</v>
      </c>
      <c r="AJ2382" s="0" t="s">
        <v>32112</v>
      </c>
      <c r="AK2382" s="0" t="s">
        <v>31135</v>
      </c>
      <c r="AL2382" s="0" t="s">
        <v>2112</v>
      </c>
    </row>
    <row r="2383" customFormat="false" ht="15" hidden="false" customHeight="false" outlineLevel="0" collapsed="false">
      <c r="A2383" s="0" t="s">
        <v>37955</v>
      </c>
      <c r="B2383" s="0" t="s">
        <v>37956</v>
      </c>
      <c r="C2383" s="0" t="s">
        <v>37957</v>
      </c>
      <c r="D2383" s="0" t="s">
        <v>37957</v>
      </c>
      <c r="E2383" s="0" t="s">
        <v>37958</v>
      </c>
      <c r="F2383" s="0" t="s">
        <v>498</v>
      </c>
      <c r="G2383" s="0" t="n">
        <v>3</v>
      </c>
      <c r="H2383" s="0" t="n">
        <v>1</v>
      </c>
      <c r="I2383" s="0" t="n">
        <v>0.01</v>
      </c>
      <c r="J2383" s="0" t="n">
        <v>1000</v>
      </c>
      <c r="K2383" s="0" t="n">
        <v>0</v>
      </c>
      <c r="L2383" s="0" t="n">
        <v>0</v>
      </c>
      <c r="M2383" s="0" t="n">
        <v>81.9</v>
      </c>
      <c r="N2383" s="0" t="n">
        <v>0</v>
      </c>
      <c r="O2383" s="0" t="n">
        <v>81.9</v>
      </c>
      <c r="P2383" s="0" t="n">
        <v>0</v>
      </c>
      <c r="Q2383" s="0" t="n">
        <v>0</v>
      </c>
      <c r="R2383" s="0" t="n">
        <v>0</v>
      </c>
      <c r="S2383" s="0" t="n">
        <v>0</v>
      </c>
      <c r="T2383" s="0" t="n">
        <v>0</v>
      </c>
      <c r="U2383" s="0" t="n">
        <v>0</v>
      </c>
      <c r="V2383" s="0" t="n">
        <v>0</v>
      </c>
      <c r="W2383" s="0" t="n">
        <v>0</v>
      </c>
      <c r="X2383" s="0" t="n">
        <v>80.61</v>
      </c>
      <c r="Y2383" s="0" t="n">
        <v>0</v>
      </c>
      <c r="Z2383" s="0" t="n">
        <v>0</v>
      </c>
      <c r="AA2383" s="0" t="n">
        <v>41442</v>
      </c>
      <c r="AB2383" s="0" t="n">
        <v>0</v>
      </c>
      <c r="AC2383" s="0" t="n">
        <v>0</v>
      </c>
      <c r="AD2383" s="0" t="s">
        <v>99</v>
      </c>
      <c r="AE2383" s="0" t="s">
        <v>99</v>
      </c>
      <c r="AH2383" s="0" t="n">
        <v>800</v>
      </c>
      <c r="AI2383" s="0" t="s">
        <v>2133</v>
      </c>
      <c r="AJ2383" s="0" t="s">
        <v>32112</v>
      </c>
      <c r="AK2383" s="0" t="s">
        <v>31135</v>
      </c>
      <c r="AL2383" s="0" t="s">
        <v>2112</v>
      </c>
    </row>
    <row r="2384" customFormat="false" ht="15" hidden="false" customHeight="false" outlineLevel="0" collapsed="false">
      <c r="A2384" s="0" t="s">
        <v>37959</v>
      </c>
      <c r="B2384" s="0" t="s">
        <v>37960</v>
      </c>
      <c r="C2384" s="0" t="s">
        <v>37961</v>
      </c>
      <c r="D2384" s="0" t="s">
        <v>37961</v>
      </c>
      <c r="E2384" s="0" t="s">
        <v>37962</v>
      </c>
      <c r="F2384" s="0" t="s">
        <v>498</v>
      </c>
      <c r="G2384" s="0" t="n">
        <v>3</v>
      </c>
      <c r="H2384" s="0" t="n">
        <v>1</v>
      </c>
      <c r="I2384" s="0" t="n">
        <v>0.01</v>
      </c>
      <c r="J2384" s="0" t="n">
        <v>1000</v>
      </c>
      <c r="K2384" s="0" t="n">
        <v>0</v>
      </c>
      <c r="L2384" s="0" t="n">
        <v>0</v>
      </c>
      <c r="M2384" s="0" t="n">
        <v>78.76</v>
      </c>
      <c r="N2384" s="0" t="n">
        <v>0</v>
      </c>
      <c r="O2384" s="0" t="n">
        <v>78.76</v>
      </c>
      <c r="P2384" s="0" t="n">
        <v>0</v>
      </c>
      <c r="Q2384" s="0" t="n">
        <v>0</v>
      </c>
      <c r="R2384" s="0" t="n">
        <v>0</v>
      </c>
      <c r="S2384" s="0" t="n">
        <v>0</v>
      </c>
      <c r="T2384" s="0" t="n">
        <v>0</v>
      </c>
      <c r="U2384" s="0" t="n">
        <v>0</v>
      </c>
      <c r="V2384" s="0" t="n">
        <v>0</v>
      </c>
      <c r="W2384" s="0" t="n">
        <v>0</v>
      </c>
      <c r="X2384" s="0" t="n">
        <v>74.25</v>
      </c>
      <c r="Y2384" s="0" t="n">
        <v>84.01</v>
      </c>
      <c r="Z2384" s="0" t="n">
        <v>0</v>
      </c>
      <c r="AA2384" s="0" t="n">
        <v>274584</v>
      </c>
      <c r="AB2384" s="0" t="n">
        <v>0</v>
      </c>
      <c r="AC2384" s="0" t="n">
        <v>0</v>
      </c>
      <c r="AD2384" s="0" t="s">
        <v>99</v>
      </c>
      <c r="AE2384" s="0" t="s">
        <v>99</v>
      </c>
      <c r="AH2384" s="0" t="n">
        <v>800</v>
      </c>
      <c r="AI2384" s="0" t="s">
        <v>2133</v>
      </c>
      <c r="AJ2384" s="0" t="s">
        <v>32112</v>
      </c>
      <c r="AK2384" s="0" t="s">
        <v>31135</v>
      </c>
      <c r="AL2384" s="0" t="s">
        <v>2112</v>
      </c>
    </row>
    <row r="2385" customFormat="false" ht="15" hidden="false" customHeight="false" outlineLevel="0" collapsed="false">
      <c r="A2385" s="0" t="s">
        <v>37963</v>
      </c>
      <c r="B2385" s="0" t="s">
        <v>37964</v>
      </c>
      <c r="C2385" s="0" t="s">
        <v>37965</v>
      </c>
      <c r="D2385" s="0" t="s">
        <v>37965</v>
      </c>
      <c r="E2385" s="0" t="s">
        <v>37966</v>
      </c>
      <c r="F2385" s="0" t="s">
        <v>498</v>
      </c>
      <c r="G2385" s="0" t="n">
        <v>3</v>
      </c>
      <c r="H2385" s="0" t="n">
        <v>1</v>
      </c>
      <c r="I2385" s="0" t="n">
        <v>0.01</v>
      </c>
      <c r="J2385" s="0" t="n">
        <v>1000</v>
      </c>
      <c r="K2385" s="0" t="n">
        <v>0</v>
      </c>
      <c r="L2385" s="0" t="n">
        <v>0</v>
      </c>
      <c r="M2385" s="0" t="n">
        <v>77.63</v>
      </c>
      <c r="N2385" s="0" t="n">
        <v>0</v>
      </c>
      <c r="O2385" s="0" t="n">
        <v>77.63</v>
      </c>
      <c r="P2385" s="0" t="n">
        <v>0</v>
      </c>
      <c r="Q2385" s="0" t="n">
        <v>0</v>
      </c>
      <c r="R2385" s="0" t="n">
        <v>0</v>
      </c>
      <c r="S2385" s="0" t="n">
        <v>0</v>
      </c>
      <c r="T2385" s="0" t="n">
        <v>0</v>
      </c>
      <c r="U2385" s="0" t="n">
        <v>0</v>
      </c>
      <c r="V2385" s="0" t="n">
        <v>0</v>
      </c>
      <c r="W2385" s="0" t="n">
        <v>0</v>
      </c>
      <c r="X2385" s="0" t="n">
        <v>74.38</v>
      </c>
      <c r="Y2385" s="0" t="n">
        <v>100.99</v>
      </c>
      <c r="Z2385" s="0" t="n">
        <v>0</v>
      </c>
      <c r="AA2385" s="0" t="n">
        <v>39984</v>
      </c>
      <c r="AB2385" s="0" t="n">
        <v>0</v>
      </c>
      <c r="AC2385" s="0" t="n">
        <v>0</v>
      </c>
      <c r="AD2385" s="0" t="s">
        <v>99</v>
      </c>
      <c r="AE2385" s="0" t="s">
        <v>99</v>
      </c>
      <c r="AH2385" s="0" t="n">
        <v>800</v>
      </c>
      <c r="AI2385" s="0" t="s">
        <v>2133</v>
      </c>
      <c r="AJ2385" s="0" t="s">
        <v>32112</v>
      </c>
      <c r="AK2385" s="0" t="s">
        <v>31135</v>
      </c>
      <c r="AL2385" s="0" t="s">
        <v>2112</v>
      </c>
    </row>
    <row r="2386" customFormat="false" ht="15" hidden="false" customHeight="false" outlineLevel="0" collapsed="false">
      <c r="A2386" s="0" t="s">
        <v>37967</v>
      </c>
      <c r="B2386" s="0" t="s">
        <v>37968</v>
      </c>
      <c r="C2386" s="0" t="s">
        <v>37969</v>
      </c>
      <c r="D2386" s="0" t="s">
        <v>37969</v>
      </c>
      <c r="E2386" s="0" t="s">
        <v>37970</v>
      </c>
      <c r="F2386" s="0" t="s">
        <v>498</v>
      </c>
      <c r="G2386" s="0" t="n">
        <v>3</v>
      </c>
      <c r="H2386" s="0" t="n">
        <v>1</v>
      </c>
      <c r="I2386" s="0" t="n">
        <v>0.01</v>
      </c>
      <c r="J2386" s="0" t="n">
        <v>1000</v>
      </c>
      <c r="K2386" s="0" t="n">
        <v>0</v>
      </c>
      <c r="L2386" s="0" t="n">
        <v>0</v>
      </c>
      <c r="M2386" s="0" t="n">
        <v>103.9</v>
      </c>
      <c r="N2386" s="0" t="n">
        <v>0</v>
      </c>
      <c r="O2386" s="0" t="n">
        <v>103.9</v>
      </c>
      <c r="P2386" s="0" t="n">
        <v>0</v>
      </c>
      <c r="Q2386" s="0" t="n">
        <v>0</v>
      </c>
      <c r="R2386" s="0" t="n">
        <v>0</v>
      </c>
      <c r="S2386" s="0" t="n">
        <v>0</v>
      </c>
      <c r="T2386" s="0" t="n">
        <v>0</v>
      </c>
      <c r="U2386" s="0" t="n">
        <v>0</v>
      </c>
      <c r="V2386" s="0" t="n">
        <v>0</v>
      </c>
      <c r="W2386" s="0" t="n">
        <v>0</v>
      </c>
      <c r="X2386" s="0" t="n">
        <v>104.2</v>
      </c>
      <c r="Y2386" s="0" t="n">
        <v>0</v>
      </c>
      <c r="Z2386" s="0" t="n">
        <v>0</v>
      </c>
      <c r="AA2386" s="0" t="n">
        <v>131808</v>
      </c>
      <c r="AB2386" s="0" t="n">
        <v>0</v>
      </c>
      <c r="AC2386" s="0" t="n">
        <v>0</v>
      </c>
      <c r="AD2386" s="0" t="s">
        <v>99</v>
      </c>
      <c r="AE2386" s="0" t="s">
        <v>99</v>
      </c>
      <c r="AH2386" s="0" t="n">
        <v>800</v>
      </c>
      <c r="AI2386" s="0" t="s">
        <v>2133</v>
      </c>
      <c r="AJ2386" s="0" t="s">
        <v>32112</v>
      </c>
      <c r="AK2386" s="0" t="s">
        <v>31135</v>
      </c>
      <c r="AL2386" s="0" t="s">
        <v>2112</v>
      </c>
    </row>
    <row r="2387" customFormat="false" ht="15" hidden="false" customHeight="false" outlineLevel="0" collapsed="false">
      <c r="A2387" s="0" t="s">
        <v>37971</v>
      </c>
      <c r="B2387" s="0" t="s">
        <v>37972</v>
      </c>
      <c r="C2387" s="0" t="s">
        <v>37973</v>
      </c>
      <c r="D2387" s="0" t="s">
        <v>37973</v>
      </c>
      <c r="E2387" s="0" t="s">
        <v>37974</v>
      </c>
      <c r="F2387" s="0" t="s">
        <v>498</v>
      </c>
      <c r="G2387" s="0" t="n">
        <v>3</v>
      </c>
      <c r="H2387" s="0" t="n">
        <v>1</v>
      </c>
      <c r="I2387" s="0" t="n">
        <v>0.01</v>
      </c>
      <c r="J2387" s="0" t="n">
        <v>1000</v>
      </c>
      <c r="K2387" s="0" t="n">
        <v>0</v>
      </c>
      <c r="L2387" s="0" t="n">
        <v>0</v>
      </c>
      <c r="M2387" s="0" t="n">
        <v>116.8</v>
      </c>
      <c r="N2387" s="0" t="n">
        <v>0</v>
      </c>
      <c r="O2387" s="0" t="n">
        <v>116.8</v>
      </c>
      <c r="P2387" s="0" t="n">
        <v>0</v>
      </c>
      <c r="Q2387" s="0" t="n">
        <v>0</v>
      </c>
      <c r="R2387" s="0" t="n">
        <v>0</v>
      </c>
      <c r="S2387" s="0" t="n">
        <v>0</v>
      </c>
      <c r="T2387" s="0" t="n">
        <v>0</v>
      </c>
      <c r="U2387" s="0" t="n">
        <v>0</v>
      </c>
      <c r="V2387" s="0" t="n">
        <v>0</v>
      </c>
      <c r="W2387" s="0" t="n">
        <v>0</v>
      </c>
      <c r="X2387" s="0" t="n">
        <v>116</v>
      </c>
      <c r="Y2387" s="0" t="n">
        <v>0</v>
      </c>
      <c r="Z2387" s="0" t="n">
        <v>0</v>
      </c>
      <c r="AA2387" s="0" t="n">
        <v>5571</v>
      </c>
      <c r="AB2387" s="0" t="n">
        <v>0</v>
      </c>
      <c r="AC2387" s="0" t="n">
        <v>0</v>
      </c>
      <c r="AD2387" s="0" t="s">
        <v>99</v>
      </c>
      <c r="AE2387" s="0" t="s">
        <v>99</v>
      </c>
      <c r="AH2387" s="0" t="n">
        <v>800</v>
      </c>
      <c r="AI2387" s="0" t="s">
        <v>2133</v>
      </c>
      <c r="AJ2387" s="0" t="s">
        <v>32112</v>
      </c>
      <c r="AK2387" s="0" t="s">
        <v>31135</v>
      </c>
      <c r="AL2387" s="0" t="s">
        <v>2112</v>
      </c>
    </row>
    <row r="2388" customFormat="false" ht="15" hidden="false" customHeight="false" outlineLevel="0" collapsed="false">
      <c r="A2388" s="0" t="s">
        <v>37975</v>
      </c>
      <c r="B2388" s="0" t="s">
        <v>37976</v>
      </c>
      <c r="C2388" s="0" t="s">
        <v>37977</v>
      </c>
      <c r="D2388" s="0" t="s">
        <v>37977</v>
      </c>
      <c r="E2388" s="0" t="s">
        <v>37978</v>
      </c>
      <c r="F2388" s="0" t="s">
        <v>498</v>
      </c>
      <c r="G2388" s="0" t="n">
        <v>3</v>
      </c>
      <c r="H2388" s="0" t="n">
        <v>1</v>
      </c>
      <c r="I2388" s="0" t="n">
        <v>0.01</v>
      </c>
      <c r="J2388" s="0" t="n">
        <v>1000</v>
      </c>
      <c r="K2388" s="0" t="n">
        <v>0</v>
      </c>
      <c r="L2388" s="0" t="n">
        <v>0</v>
      </c>
      <c r="M2388" s="0" t="n">
        <v>90.2</v>
      </c>
      <c r="N2388" s="0" t="n">
        <v>94.9</v>
      </c>
      <c r="O2388" s="0" t="n">
        <v>90.2</v>
      </c>
      <c r="P2388" s="0" t="n">
        <v>0</v>
      </c>
      <c r="Q2388" s="0" t="n">
        <v>0</v>
      </c>
      <c r="R2388" s="0" t="n">
        <v>0</v>
      </c>
      <c r="S2388" s="0" t="n">
        <v>0</v>
      </c>
      <c r="T2388" s="0" t="n">
        <v>0</v>
      </c>
      <c r="U2388" s="0" t="n">
        <v>0</v>
      </c>
      <c r="V2388" s="0" t="n">
        <v>0</v>
      </c>
      <c r="W2388" s="0" t="n">
        <v>0</v>
      </c>
      <c r="X2388" s="0" t="n">
        <v>88.12</v>
      </c>
      <c r="Y2388" s="0" t="n">
        <v>90.2</v>
      </c>
      <c r="Z2388" s="0" t="n">
        <v>0</v>
      </c>
      <c r="AA2388" s="0" t="n">
        <v>296948</v>
      </c>
      <c r="AB2388" s="0" t="n">
        <v>0</v>
      </c>
      <c r="AC2388" s="0" t="n">
        <v>0</v>
      </c>
      <c r="AD2388" s="0" t="s">
        <v>99</v>
      </c>
      <c r="AE2388" s="0" t="s">
        <v>99</v>
      </c>
      <c r="AH2388" s="0" t="n">
        <v>800</v>
      </c>
      <c r="AI2388" s="0" t="s">
        <v>2133</v>
      </c>
      <c r="AJ2388" s="0" t="s">
        <v>32112</v>
      </c>
      <c r="AK2388" s="0" t="s">
        <v>31135</v>
      </c>
      <c r="AL2388" s="0" t="s">
        <v>2112</v>
      </c>
    </row>
    <row r="2389" customFormat="false" ht="15" hidden="false" customHeight="false" outlineLevel="0" collapsed="false">
      <c r="A2389" s="0" t="s">
        <v>37979</v>
      </c>
      <c r="B2389" s="0" t="s">
        <v>37980</v>
      </c>
      <c r="C2389" s="0" t="s">
        <v>37981</v>
      </c>
      <c r="D2389" s="0" t="s">
        <v>37981</v>
      </c>
      <c r="E2389" s="0" t="s">
        <v>37982</v>
      </c>
      <c r="F2389" s="0" t="s">
        <v>498</v>
      </c>
      <c r="G2389" s="0" t="n">
        <v>3</v>
      </c>
      <c r="H2389" s="0" t="n">
        <v>1</v>
      </c>
      <c r="I2389" s="0" t="n">
        <v>0.01</v>
      </c>
      <c r="J2389" s="0" t="n">
        <v>1000</v>
      </c>
      <c r="K2389" s="0" t="n">
        <v>0</v>
      </c>
      <c r="L2389" s="0" t="n">
        <v>0</v>
      </c>
      <c r="M2389" s="0" t="n">
        <v>85.81</v>
      </c>
      <c r="N2389" s="0" t="n">
        <v>0</v>
      </c>
      <c r="O2389" s="0" t="n">
        <v>85.81</v>
      </c>
      <c r="P2389" s="0" t="n">
        <v>0</v>
      </c>
      <c r="Q2389" s="0" t="n">
        <v>0</v>
      </c>
      <c r="R2389" s="0" t="n">
        <v>0</v>
      </c>
      <c r="S2389" s="0" t="n">
        <v>0</v>
      </c>
      <c r="T2389" s="0" t="n">
        <v>0</v>
      </c>
      <c r="U2389" s="0" t="n">
        <v>0</v>
      </c>
      <c r="V2389" s="0" t="n">
        <v>0</v>
      </c>
      <c r="W2389" s="0" t="n">
        <v>0</v>
      </c>
      <c r="X2389" s="0" t="n">
        <v>90.21</v>
      </c>
      <c r="Y2389" s="0" t="n">
        <v>0</v>
      </c>
      <c r="Z2389" s="0" t="n">
        <v>0</v>
      </c>
      <c r="AA2389" s="0" t="n">
        <v>129362</v>
      </c>
      <c r="AB2389" s="0" t="n">
        <v>0</v>
      </c>
      <c r="AC2389" s="0" t="n">
        <v>0</v>
      </c>
      <c r="AD2389" s="0" t="s">
        <v>99</v>
      </c>
      <c r="AE2389" s="0" t="s">
        <v>99</v>
      </c>
      <c r="AH2389" s="0" t="n">
        <v>800</v>
      </c>
      <c r="AI2389" s="0" t="s">
        <v>2133</v>
      </c>
      <c r="AJ2389" s="0" t="s">
        <v>32112</v>
      </c>
      <c r="AK2389" s="0" t="s">
        <v>31135</v>
      </c>
      <c r="AL2389" s="0" t="s">
        <v>2112</v>
      </c>
    </row>
    <row r="2390" customFormat="false" ht="15" hidden="false" customHeight="false" outlineLevel="0" collapsed="false">
      <c r="A2390" s="0" t="s">
        <v>37983</v>
      </c>
      <c r="B2390" s="0" t="s">
        <v>37984</v>
      </c>
      <c r="C2390" s="0" t="s">
        <v>37985</v>
      </c>
      <c r="D2390" s="0" t="s">
        <v>37985</v>
      </c>
      <c r="E2390" s="0" t="s">
        <v>37986</v>
      </c>
      <c r="F2390" s="0" t="s">
        <v>498</v>
      </c>
      <c r="G2390" s="0" t="n">
        <v>3</v>
      </c>
      <c r="H2390" s="0" t="n">
        <v>1</v>
      </c>
      <c r="I2390" s="0" t="n">
        <v>0.01</v>
      </c>
      <c r="J2390" s="0" t="n">
        <v>1000</v>
      </c>
      <c r="K2390" s="0" t="n">
        <v>0</v>
      </c>
      <c r="L2390" s="0" t="n">
        <v>0</v>
      </c>
      <c r="M2390" s="0" t="n">
        <v>71.02</v>
      </c>
      <c r="N2390" s="0" t="n">
        <v>0</v>
      </c>
      <c r="O2390" s="0" t="n">
        <v>71.02</v>
      </c>
      <c r="P2390" s="0" t="n">
        <v>0</v>
      </c>
      <c r="Q2390" s="0" t="n">
        <v>0</v>
      </c>
      <c r="R2390" s="0" t="n">
        <v>0</v>
      </c>
      <c r="S2390" s="0" t="n">
        <v>0</v>
      </c>
      <c r="T2390" s="0" t="n">
        <v>0</v>
      </c>
      <c r="U2390" s="0" t="n">
        <v>0</v>
      </c>
      <c r="V2390" s="0" t="n">
        <v>0</v>
      </c>
      <c r="W2390" s="0" t="n">
        <v>0</v>
      </c>
      <c r="X2390" s="0" t="n">
        <v>70.72</v>
      </c>
      <c r="Y2390" s="0" t="n">
        <v>78.21</v>
      </c>
      <c r="Z2390" s="0" t="n">
        <v>0</v>
      </c>
      <c r="AA2390" s="0" t="n">
        <v>216261</v>
      </c>
      <c r="AB2390" s="0" t="n">
        <v>0</v>
      </c>
      <c r="AC2390" s="0" t="n">
        <v>0</v>
      </c>
      <c r="AD2390" s="0" t="s">
        <v>99</v>
      </c>
      <c r="AE2390" s="0" t="s">
        <v>99</v>
      </c>
      <c r="AF2390" s="0" t="s">
        <v>30149</v>
      </c>
      <c r="AH2390" s="0" t="n">
        <v>800</v>
      </c>
      <c r="AI2390" s="0" t="s">
        <v>2133</v>
      </c>
      <c r="AJ2390" s="0" t="s">
        <v>32112</v>
      </c>
      <c r="AK2390" s="0" t="s">
        <v>31135</v>
      </c>
      <c r="AL2390" s="0" t="s">
        <v>2112</v>
      </c>
    </row>
    <row r="2391" customFormat="false" ht="15" hidden="false" customHeight="false" outlineLevel="0" collapsed="false">
      <c r="A2391" s="0" t="s">
        <v>37987</v>
      </c>
      <c r="B2391" s="0" t="s">
        <v>37988</v>
      </c>
      <c r="C2391" s="0" t="s">
        <v>37989</v>
      </c>
      <c r="D2391" s="0" t="s">
        <v>37989</v>
      </c>
      <c r="E2391" s="0" t="s">
        <v>37990</v>
      </c>
      <c r="F2391" s="0" t="s">
        <v>498</v>
      </c>
      <c r="G2391" s="0" t="n">
        <v>3</v>
      </c>
      <c r="H2391" s="0" t="n">
        <v>1</v>
      </c>
      <c r="I2391" s="0" t="n">
        <v>0.01</v>
      </c>
      <c r="J2391" s="0" t="n">
        <v>1000</v>
      </c>
      <c r="K2391" s="0" t="n">
        <v>0</v>
      </c>
      <c r="L2391" s="0" t="n">
        <v>0</v>
      </c>
      <c r="M2391" s="0" t="n">
        <v>82.1</v>
      </c>
      <c r="N2391" s="0" t="n">
        <v>81.09</v>
      </c>
      <c r="O2391" s="0" t="n">
        <v>82.1</v>
      </c>
      <c r="P2391" s="0" t="n">
        <v>0</v>
      </c>
      <c r="Q2391" s="0" t="n">
        <v>0</v>
      </c>
      <c r="R2391" s="0" t="n">
        <v>0</v>
      </c>
      <c r="S2391" s="0" t="n">
        <v>0</v>
      </c>
      <c r="T2391" s="0" t="n">
        <v>0</v>
      </c>
      <c r="U2391" s="0" t="n">
        <v>0</v>
      </c>
      <c r="V2391" s="0" t="n">
        <v>0</v>
      </c>
      <c r="W2391" s="0" t="n">
        <v>0</v>
      </c>
      <c r="X2391" s="0" t="n">
        <v>85.11</v>
      </c>
      <c r="Y2391" s="0" t="n">
        <v>0</v>
      </c>
      <c r="Z2391" s="0" t="n">
        <v>0</v>
      </c>
      <c r="AA2391" s="0" t="n">
        <v>218178</v>
      </c>
      <c r="AB2391" s="0" t="n">
        <v>0</v>
      </c>
      <c r="AC2391" s="0" t="n">
        <v>0</v>
      </c>
      <c r="AD2391" s="0" t="s">
        <v>99</v>
      </c>
      <c r="AE2391" s="0" t="s">
        <v>99</v>
      </c>
      <c r="AF2391" s="0" t="s">
        <v>30149</v>
      </c>
      <c r="AH2391" s="0" t="n">
        <v>800</v>
      </c>
      <c r="AI2391" s="0" t="s">
        <v>2133</v>
      </c>
      <c r="AJ2391" s="0" t="s">
        <v>32112</v>
      </c>
      <c r="AK2391" s="0" t="s">
        <v>31135</v>
      </c>
      <c r="AL2391" s="0" t="s">
        <v>2112</v>
      </c>
    </row>
    <row r="2392" customFormat="false" ht="15" hidden="false" customHeight="false" outlineLevel="0" collapsed="false">
      <c r="A2392" s="0" t="s">
        <v>37991</v>
      </c>
      <c r="B2392" s="0" t="s">
        <v>37992</v>
      </c>
      <c r="C2392" s="0" t="s">
        <v>37993</v>
      </c>
      <c r="D2392" s="0" t="s">
        <v>37993</v>
      </c>
      <c r="E2392" s="0" t="s">
        <v>37994</v>
      </c>
      <c r="F2392" s="0" t="s">
        <v>498</v>
      </c>
      <c r="G2392" s="0" t="n">
        <v>3</v>
      </c>
      <c r="H2392" s="0" t="n">
        <v>1</v>
      </c>
      <c r="I2392" s="0" t="n">
        <v>0.01</v>
      </c>
      <c r="J2392" s="0" t="n">
        <v>1000</v>
      </c>
      <c r="K2392" s="0" t="n">
        <v>0</v>
      </c>
      <c r="L2392" s="0" t="n">
        <v>0</v>
      </c>
      <c r="M2392" s="0" t="n">
        <v>93.6</v>
      </c>
      <c r="N2392" s="0" t="n">
        <v>93.7</v>
      </c>
      <c r="O2392" s="0" t="n">
        <v>93.6</v>
      </c>
      <c r="P2392" s="0" t="n">
        <v>0</v>
      </c>
      <c r="Q2392" s="0" t="n">
        <v>0</v>
      </c>
      <c r="R2392" s="0" t="n">
        <v>0</v>
      </c>
      <c r="S2392" s="0" t="n">
        <v>0</v>
      </c>
      <c r="T2392" s="0" t="n">
        <v>0</v>
      </c>
      <c r="U2392" s="0" t="n">
        <v>0</v>
      </c>
      <c r="V2392" s="0" t="n">
        <v>0</v>
      </c>
      <c r="W2392" s="0" t="n">
        <v>0</v>
      </c>
      <c r="X2392" s="0" t="n">
        <v>92.7</v>
      </c>
      <c r="Y2392" s="0" t="n">
        <v>0</v>
      </c>
      <c r="Z2392" s="0" t="n">
        <v>0</v>
      </c>
      <c r="AA2392" s="0" t="n">
        <v>1104920</v>
      </c>
      <c r="AB2392" s="0" t="n">
        <v>0</v>
      </c>
      <c r="AC2392" s="0" t="n">
        <v>0</v>
      </c>
      <c r="AD2392" s="0" t="s">
        <v>99</v>
      </c>
      <c r="AE2392" s="0" t="s">
        <v>99</v>
      </c>
      <c r="AF2392" s="0" t="s">
        <v>30149</v>
      </c>
      <c r="AH2392" s="0" t="n">
        <v>800</v>
      </c>
      <c r="AI2392" s="0" t="s">
        <v>2133</v>
      </c>
      <c r="AJ2392" s="0" t="s">
        <v>32112</v>
      </c>
      <c r="AK2392" s="0" t="s">
        <v>31135</v>
      </c>
      <c r="AL2392" s="0" t="s">
        <v>2112</v>
      </c>
    </row>
    <row r="2393" customFormat="false" ht="15" hidden="false" customHeight="false" outlineLevel="0" collapsed="false">
      <c r="A2393" s="0" t="s">
        <v>37995</v>
      </c>
      <c r="B2393" s="0" t="s">
        <v>37996</v>
      </c>
      <c r="C2393" s="0" t="s">
        <v>37997</v>
      </c>
      <c r="D2393" s="0" t="s">
        <v>37997</v>
      </c>
      <c r="E2393" s="0" t="s">
        <v>37998</v>
      </c>
      <c r="F2393" s="0" t="s">
        <v>498</v>
      </c>
      <c r="G2393" s="0" t="n">
        <v>3</v>
      </c>
      <c r="H2393" s="0" t="n">
        <v>1</v>
      </c>
      <c r="I2393" s="0" t="n">
        <v>0.01</v>
      </c>
      <c r="J2393" s="0" t="n">
        <v>1000</v>
      </c>
      <c r="K2393" s="0" t="n">
        <v>0</v>
      </c>
      <c r="L2393" s="0" t="n">
        <v>0</v>
      </c>
      <c r="M2393" s="0" t="n">
        <v>84.6</v>
      </c>
      <c r="N2393" s="0" t="n">
        <v>85.5</v>
      </c>
      <c r="O2393" s="0" t="n">
        <v>84.6</v>
      </c>
      <c r="P2393" s="0" t="n">
        <v>0</v>
      </c>
      <c r="Q2393" s="0" t="n">
        <v>0</v>
      </c>
      <c r="R2393" s="0" t="n">
        <v>0</v>
      </c>
      <c r="S2393" s="0" t="n">
        <v>0</v>
      </c>
      <c r="T2393" s="0" t="n">
        <v>0</v>
      </c>
      <c r="U2393" s="0" t="n">
        <v>0</v>
      </c>
      <c r="V2393" s="0" t="n">
        <v>0</v>
      </c>
      <c r="W2393" s="0" t="n">
        <v>0</v>
      </c>
      <c r="X2393" s="0" t="n">
        <v>87</v>
      </c>
      <c r="Y2393" s="0" t="n">
        <v>0</v>
      </c>
      <c r="Z2393" s="0" t="n">
        <v>0</v>
      </c>
      <c r="AA2393" s="0" t="n">
        <v>517968</v>
      </c>
      <c r="AB2393" s="0" t="n">
        <v>0</v>
      </c>
      <c r="AC2393" s="0" t="n">
        <v>0</v>
      </c>
      <c r="AD2393" s="0" t="s">
        <v>99</v>
      </c>
      <c r="AE2393" s="0" t="s">
        <v>99</v>
      </c>
      <c r="AF2393" s="0" t="s">
        <v>30149</v>
      </c>
      <c r="AH2393" s="0" t="n">
        <v>800</v>
      </c>
      <c r="AI2393" s="0" t="s">
        <v>2133</v>
      </c>
      <c r="AJ2393" s="0" t="s">
        <v>32112</v>
      </c>
      <c r="AK2393" s="0" t="s">
        <v>31135</v>
      </c>
      <c r="AL2393" s="0" t="s">
        <v>2112</v>
      </c>
    </row>
    <row r="2394" customFormat="false" ht="15" hidden="false" customHeight="false" outlineLevel="0" collapsed="false">
      <c r="A2394" s="0" t="s">
        <v>37999</v>
      </c>
      <c r="B2394" s="0" t="s">
        <v>38000</v>
      </c>
      <c r="C2394" s="0" t="s">
        <v>38001</v>
      </c>
      <c r="D2394" s="0" t="s">
        <v>38001</v>
      </c>
      <c r="E2394" s="0" t="s">
        <v>38002</v>
      </c>
      <c r="F2394" s="0" t="s">
        <v>498</v>
      </c>
      <c r="G2394" s="0" t="n">
        <v>3</v>
      </c>
      <c r="H2394" s="0" t="n">
        <v>1</v>
      </c>
      <c r="I2394" s="0" t="n">
        <v>0.01</v>
      </c>
      <c r="J2394" s="0" t="n">
        <v>1000</v>
      </c>
      <c r="K2394" s="0" t="n">
        <v>0</v>
      </c>
      <c r="L2394" s="0" t="n">
        <v>0</v>
      </c>
      <c r="M2394" s="0" t="n">
        <v>78.16</v>
      </c>
      <c r="N2394" s="0" t="n">
        <v>0</v>
      </c>
      <c r="O2394" s="0" t="n">
        <v>78.16</v>
      </c>
      <c r="P2394" s="0" t="n">
        <v>0</v>
      </c>
      <c r="Q2394" s="0" t="n">
        <v>0</v>
      </c>
      <c r="R2394" s="0" t="n">
        <v>0</v>
      </c>
      <c r="S2394" s="0" t="n">
        <v>0</v>
      </c>
      <c r="T2394" s="0" t="n">
        <v>0</v>
      </c>
      <c r="U2394" s="0" t="n">
        <v>0</v>
      </c>
      <c r="V2394" s="0" t="n">
        <v>0</v>
      </c>
      <c r="W2394" s="0" t="n">
        <v>0</v>
      </c>
      <c r="X2394" s="0" t="n">
        <v>74.01</v>
      </c>
      <c r="Y2394" s="0" t="n">
        <v>84.01</v>
      </c>
      <c r="Z2394" s="0" t="n">
        <v>0</v>
      </c>
      <c r="AA2394" s="0" t="n">
        <v>164753</v>
      </c>
      <c r="AB2394" s="0" t="n">
        <v>0</v>
      </c>
      <c r="AC2394" s="0" t="n">
        <v>0</v>
      </c>
      <c r="AD2394" s="0" t="s">
        <v>99</v>
      </c>
      <c r="AE2394" s="0" t="s">
        <v>99</v>
      </c>
      <c r="AF2394" s="0" t="s">
        <v>30149</v>
      </c>
      <c r="AH2394" s="0" t="n">
        <v>800</v>
      </c>
      <c r="AI2394" s="0" t="s">
        <v>2133</v>
      </c>
      <c r="AJ2394" s="0" t="s">
        <v>32112</v>
      </c>
      <c r="AK2394" s="0" t="s">
        <v>31135</v>
      </c>
      <c r="AL2394" s="0" t="s">
        <v>2112</v>
      </c>
    </row>
    <row r="2395" customFormat="false" ht="15" hidden="false" customHeight="false" outlineLevel="0" collapsed="false">
      <c r="A2395" s="0" t="s">
        <v>38003</v>
      </c>
      <c r="B2395" s="0" t="s">
        <v>38004</v>
      </c>
      <c r="C2395" s="0" t="s">
        <v>38005</v>
      </c>
      <c r="D2395" s="0" t="s">
        <v>38005</v>
      </c>
      <c r="E2395" s="0" t="s">
        <v>38006</v>
      </c>
      <c r="F2395" s="0" t="s">
        <v>498</v>
      </c>
      <c r="G2395" s="0" t="n">
        <v>3</v>
      </c>
      <c r="H2395" s="0" t="n">
        <v>1</v>
      </c>
      <c r="I2395" s="0" t="n">
        <v>0.01</v>
      </c>
      <c r="J2395" s="0" t="n">
        <v>1000</v>
      </c>
      <c r="K2395" s="0" t="n">
        <v>1.3</v>
      </c>
      <c r="L2395" s="0" t="n">
        <v>77.99</v>
      </c>
      <c r="M2395" s="0" t="n">
        <v>76.99</v>
      </c>
      <c r="N2395" s="0" t="n">
        <v>66.42</v>
      </c>
      <c r="O2395" s="0" t="n">
        <v>65.57</v>
      </c>
      <c r="P2395" s="0" t="n">
        <v>0</v>
      </c>
      <c r="Q2395" s="0" t="n">
        <v>0</v>
      </c>
      <c r="R2395" s="0" t="n">
        <v>0</v>
      </c>
      <c r="S2395" s="0" t="n">
        <v>66.2</v>
      </c>
      <c r="T2395" s="0" t="n">
        <v>81.01</v>
      </c>
      <c r="U2395" s="0" t="n">
        <v>65</v>
      </c>
      <c r="V2395" s="0" t="n">
        <v>91</v>
      </c>
      <c r="W2395" s="0" t="n">
        <v>143002</v>
      </c>
      <c r="X2395" s="0" t="n">
        <v>71.02</v>
      </c>
      <c r="Y2395" s="0" t="n">
        <v>77.99</v>
      </c>
      <c r="Z2395" s="0" t="n">
        <v>32</v>
      </c>
      <c r="AA2395" s="0" t="n">
        <v>132889</v>
      </c>
      <c r="AB2395" s="0" t="n">
        <v>779.9</v>
      </c>
      <c r="AC2395" s="0" t="n">
        <v>0</v>
      </c>
      <c r="AD2395" s="0" t="s">
        <v>99</v>
      </c>
      <c r="AE2395" s="0" t="s">
        <v>99</v>
      </c>
      <c r="AH2395" s="0" t="n">
        <v>8</v>
      </c>
      <c r="AI2395" s="0" t="s">
        <v>2133</v>
      </c>
      <c r="AJ2395" s="0" t="s">
        <v>32112</v>
      </c>
      <c r="AK2395" s="0" t="s">
        <v>31135</v>
      </c>
      <c r="AL2395" s="0" t="s">
        <v>2112</v>
      </c>
    </row>
    <row r="2396" customFormat="false" ht="15" hidden="false" customHeight="false" outlineLevel="0" collapsed="false">
      <c r="A2396" s="0" t="s">
        <v>38007</v>
      </c>
      <c r="B2396" s="0" t="s">
        <v>38008</v>
      </c>
      <c r="C2396" s="0" t="s">
        <v>38009</v>
      </c>
      <c r="D2396" s="0" t="s">
        <v>38009</v>
      </c>
      <c r="E2396" s="0" t="s">
        <v>38010</v>
      </c>
      <c r="F2396" s="0" t="s">
        <v>498</v>
      </c>
      <c r="G2396" s="0" t="n">
        <v>3</v>
      </c>
      <c r="H2396" s="0" t="n">
        <v>1</v>
      </c>
      <c r="I2396" s="0" t="n">
        <v>0.01</v>
      </c>
      <c r="J2396" s="0" t="n">
        <v>1000</v>
      </c>
      <c r="K2396" s="0" t="n">
        <v>0.88</v>
      </c>
      <c r="L2396" s="0" t="n">
        <v>79.8</v>
      </c>
      <c r="M2396" s="0" t="n">
        <v>79.1</v>
      </c>
      <c r="N2396" s="0" t="n">
        <v>80.66</v>
      </c>
      <c r="O2396" s="0" t="n">
        <v>79.8</v>
      </c>
      <c r="P2396" s="0" t="n">
        <v>0</v>
      </c>
      <c r="Q2396" s="0" t="n">
        <v>0</v>
      </c>
      <c r="R2396" s="0" t="n">
        <v>0</v>
      </c>
      <c r="S2396" s="0" t="n">
        <v>79.8</v>
      </c>
      <c r="T2396" s="0" t="n">
        <v>79.8</v>
      </c>
      <c r="U2396" s="0" t="n">
        <v>79.8</v>
      </c>
      <c r="V2396" s="0" t="n">
        <v>79.8</v>
      </c>
      <c r="W2396" s="0" t="n">
        <v>47880</v>
      </c>
      <c r="X2396" s="0" t="n">
        <v>79.81</v>
      </c>
      <c r="Y2396" s="0" t="n">
        <v>85.01</v>
      </c>
      <c r="Z2396" s="0" t="n">
        <v>1</v>
      </c>
      <c r="AA2396" s="0" t="n">
        <v>338685</v>
      </c>
      <c r="AB2396" s="0" t="n">
        <v>47880</v>
      </c>
      <c r="AC2396" s="0" t="n">
        <v>0</v>
      </c>
      <c r="AD2396" s="0" t="s">
        <v>99</v>
      </c>
      <c r="AE2396" s="0" t="s">
        <v>99</v>
      </c>
      <c r="AF2396" s="0" t="s">
        <v>30149</v>
      </c>
      <c r="AH2396" s="0" t="n">
        <v>800</v>
      </c>
      <c r="AI2396" s="0" t="s">
        <v>2133</v>
      </c>
      <c r="AJ2396" s="0" t="s">
        <v>32112</v>
      </c>
      <c r="AK2396" s="0" t="s">
        <v>31135</v>
      </c>
      <c r="AL2396" s="0" t="s">
        <v>2112</v>
      </c>
    </row>
    <row r="2397" customFormat="false" ht="15" hidden="false" customHeight="false" outlineLevel="0" collapsed="false">
      <c r="A2397" s="0" t="s">
        <v>38011</v>
      </c>
      <c r="B2397" s="0" t="s">
        <v>38012</v>
      </c>
      <c r="C2397" s="0" t="s">
        <v>38013</v>
      </c>
      <c r="D2397" s="0" t="s">
        <v>38013</v>
      </c>
      <c r="E2397" s="0" t="s">
        <v>38014</v>
      </c>
      <c r="F2397" s="0" t="s">
        <v>498</v>
      </c>
      <c r="G2397" s="0" t="n">
        <v>3</v>
      </c>
      <c r="H2397" s="0" t="n">
        <v>1</v>
      </c>
      <c r="I2397" s="0" t="n">
        <v>0.01</v>
      </c>
      <c r="J2397" s="0" t="n">
        <v>1000</v>
      </c>
      <c r="K2397" s="0" t="n">
        <v>-0.8</v>
      </c>
      <c r="L2397" s="0" t="n">
        <v>99.3</v>
      </c>
      <c r="M2397" s="0" t="n">
        <v>100.1</v>
      </c>
      <c r="N2397" s="0" t="n">
        <v>102.04</v>
      </c>
      <c r="O2397" s="0" t="n">
        <v>99.3</v>
      </c>
      <c r="P2397" s="0" t="n">
        <v>0</v>
      </c>
      <c r="Q2397" s="0" t="n">
        <v>0</v>
      </c>
      <c r="R2397" s="0" t="n">
        <v>0</v>
      </c>
      <c r="S2397" s="0" t="n">
        <v>99.3</v>
      </c>
      <c r="T2397" s="0" t="n">
        <v>99.3</v>
      </c>
      <c r="U2397" s="0" t="n">
        <v>99.3</v>
      </c>
      <c r="V2397" s="0" t="n">
        <v>99.3</v>
      </c>
      <c r="W2397" s="0" t="n">
        <v>2979000</v>
      </c>
      <c r="X2397" s="0" t="n">
        <v>99.3</v>
      </c>
      <c r="Y2397" s="0" t="n">
        <v>0</v>
      </c>
      <c r="Z2397" s="0" t="n">
        <v>1</v>
      </c>
      <c r="AA2397" s="0" t="n">
        <v>574736</v>
      </c>
      <c r="AB2397" s="0" t="n">
        <v>2979000</v>
      </c>
      <c r="AC2397" s="0" t="n">
        <v>0</v>
      </c>
      <c r="AD2397" s="0" t="s">
        <v>99</v>
      </c>
      <c r="AE2397" s="0" t="s">
        <v>99</v>
      </c>
      <c r="AF2397" s="0" t="s">
        <v>30149</v>
      </c>
      <c r="AH2397" s="0" t="n">
        <v>800</v>
      </c>
      <c r="AI2397" s="0" t="s">
        <v>2133</v>
      </c>
      <c r="AJ2397" s="0" t="s">
        <v>32112</v>
      </c>
      <c r="AK2397" s="0" t="s">
        <v>31135</v>
      </c>
      <c r="AL2397" s="0" t="s">
        <v>2112</v>
      </c>
    </row>
    <row r="2398" customFormat="false" ht="15" hidden="false" customHeight="false" outlineLevel="0" collapsed="false">
      <c r="A2398" s="0" t="s">
        <v>38015</v>
      </c>
      <c r="B2398" s="0" t="s">
        <v>38016</v>
      </c>
      <c r="C2398" s="0" t="s">
        <v>38017</v>
      </c>
      <c r="D2398" s="0" t="s">
        <v>38017</v>
      </c>
      <c r="E2398" s="0" t="s">
        <v>38018</v>
      </c>
      <c r="F2398" s="0" t="s">
        <v>498</v>
      </c>
      <c r="G2398" s="0" t="n">
        <v>3</v>
      </c>
      <c r="H2398" s="0" t="n">
        <v>1</v>
      </c>
      <c r="I2398" s="0" t="n">
        <v>0.01</v>
      </c>
      <c r="J2398" s="0" t="n">
        <v>1000</v>
      </c>
      <c r="K2398" s="0" t="n">
        <v>0</v>
      </c>
      <c r="L2398" s="0" t="n">
        <v>0</v>
      </c>
      <c r="M2398" s="0" t="n">
        <v>75.01</v>
      </c>
      <c r="N2398" s="0" t="n">
        <v>74.18</v>
      </c>
      <c r="O2398" s="0" t="n">
        <v>75.01</v>
      </c>
      <c r="P2398" s="0" t="n">
        <v>0</v>
      </c>
      <c r="Q2398" s="0" t="n">
        <v>0</v>
      </c>
      <c r="R2398" s="0" t="n">
        <v>0</v>
      </c>
      <c r="S2398" s="0" t="n">
        <v>0</v>
      </c>
      <c r="T2398" s="0" t="n">
        <v>0</v>
      </c>
      <c r="U2398" s="0" t="n">
        <v>0</v>
      </c>
      <c r="V2398" s="0" t="n">
        <v>0</v>
      </c>
      <c r="W2398" s="0" t="n">
        <v>0</v>
      </c>
      <c r="X2398" s="0" t="n">
        <v>72.11</v>
      </c>
      <c r="Y2398" s="0" t="n">
        <v>77.01</v>
      </c>
      <c r="Z2398" s="0" t="n">
        <v>0</v>
      </c>
      <c r="AA2398" s="0" t="n">
        <v>497539</v>
      </c>
      <c r="AB2398" s="0" t="n">
        <v>0</v>
      </c>
      <c r="AC2398" s="0" t="n">
        <v>0</v>
      </c>
      <c r="AD2398" s="0" t="s">
        <v>99</v>
      </c>
      <c r="AE2398" s="0" t="s">
        <v>99</v>
      </c>
      <c r="AF2398" s="0" t="s">
        <v>30149</v>
      </c>
      <c r="AH2398" s="0" t="n">
        <v>800</v>
      </c>
      <c r="AI2398" s="0" t="s">
        <v>2133</v>
      </c>
      <c r="AJ2398" s="0" t="s">
        <v>32112</v>
      </c>
      <c r="AK2398" s="0" t="s">
        <v>31135</v>
      </c>
      <c r="AL2398" s="0" t="s">
        <v>2112</v>
      </c>
    </row>
    <row r="2399" customFormat="false" ht="15" hidden="false" customHeight="false" outlineLevel="0" collapsed="false">
      <c r="A2399" s="0" t="s">
        <v>38019</v>
      </c>
      <c r="B2399" s="0" t="s">
        <v>38020</v>
      </c>
      <c r="C2399" s="0" t="s">
        <v>38021</v>
      </c>
      <c r="D2399" s="0" t="s">
        <v>38021</v>
      </c>
      <c r="E2399" s="0" t="s">
        <v>38022</v>
      </c>
      <c r="F2399" s="0" t="s">
        <v>498</v>
      </c>
      <c r="G2399" s="0" t="n">
        <v>3</v>
      </c>
      <c r="H2399" s="0" t="n">
        <v>1</v>
      </c>
      <c r="I2399" s="0" t="n">
        <v>0.01</v>
      </c>
      <c r="J2399" s="0" t="n">
        <v>1000</v>
      </c>
      <c r="K2399" s="0" t="n">
        <v>0</v>
      </c>
      <c r="L2399" s="0" t="n">
        <v>0</v>
      </c>
      <c r="M2399" s="0" t="n">
        <v>60.9</v>
      </c>
      <c r="N2399" s="0" t="n">
        <v>63.38</v>
      </c>
      <c r="O2399" s="0" t="n">
        <v>60.9</v>
      </c>
      <c r="P2399" s="0" t="n">
        <v>0</v>
      </c>
      <c r="Q2399" s="0" t="n">
        <v>0</v>
      </c>
      <c r="R2399" s="0" t="n">
        <v>0</v>
      </c>
      <c r="S2399" s="0" t="n">
        <v>0</v>
      </c>
      <c r="T2399" s="0" t="n">
        <v>0</v>
      </c>
      <c r="U2399" s="0" t="n">
        <v>0</v>
      </c>
      <c r="V2399" s="0" t="n">
        <v>0</v>
      </c>
      <c r="W2399" s="0" t="n">
        <v>0</v>
      </c>
      <c r="X2399" s="0" t="n">
        <v>61.01</v>
      </c>
      <c r="Y2399" s="0" t="n">
        <v>69.81</v>
      </c>
      <c r="Z2399" s="0" t="n">
        <v>0</v>
      </c>
      <c r="AA2399" s="0" t="n">
        <v>3000000</v>
      </c>
      <c r="AB2399" s="0" t="n">
        <v>0</v>
      </c>
      <c r="AC2399" s="0" t="n">
        <v>0</v>
      </c>
      <c r="AD2399" s="0" t="s">
        <v>99</v>
      </c>
      <c r="AE2399" s="0" t="s">
        <v>99</v>
      </c>
      <c r="AF2399" s="0" t="s">
        <v>30149</v>
      </c>
      <c r="AH2399" s="0" t="n">
        <v>800</v>
      </c>
      <c r="AI2399" s="0" t="s">
        <v>2133</v>
      </c>
      <c r="AJ2399" s="0" t="s">
        <v>32112</v>
      </c>
      <c r="AK2399" s="0" t="s">
        <v>31135</v>
      </c>
      <c r="AL2399" s="0" t="s">
        <v>2112</v>
      </c>
    </row>
    <row r="2400" customFormat="false" ht="15" hidden="false" customHeight="false" outlineLevel="0" collapsed="false">
      <c r="A2400" s="0" t="s">
        <v>38023</v>
      </c>
      <c r="B2400" s="0" t="s">
        <v>38024</v>
      </c>
      <c r="C2400" s="0" t="s">
        <v>38025</v>
      </c>
      <c r="D2400" s="0" t="s">
        <v>38025</v>
      </c>
      <c r="E2400" s="0" t="s">
        <v>38026</v>
      </c>
      <c r="F2400" s="0" t="s">
        <v>498</v>
      </c>
      <c r="G2400" s="0" t="n">
        <v>3</v>
      </c>
      <c r="H2400" s="0" t="n">
        <v>1</v>
      </c>
      <c r="I2400" s="0" t="n">
        <v>0.01</v>
      </c>
      <c r="J2400" s="0" t="n">
        <v>1000</v>
      </c>
      <c r="K2400" s="0" t="n">
        <v>0</v>
      </c>
      <c r="L2400" s="0" t="n">
        <v>0</v>
      </c>
      <c r="M2400" s="0" t="n">
        <v>68.01</v>
      </c>
      <c r="N2400" s="0" t="n">
        <v>0</v>
      </c>
      <c r="O2400" s="0" t="n">
        <v>68.01</v>
      </c>
      <c r="P2400" s="0" t="n">
        <v>0</v>
      </c>
      <c r="Q2400" s="0" t="n">
        <v>0</v>
      </c>
      <c r="R2400" s="0" t="n">
        <v>0</v>
      </c>
      <c r="S2400" s="0" t="n">
        <v>0</v>
      </c>
      <c r="T2400" s="0" t="n">
        <v>0</v>
      </c>
      <c r="U2400" s="0" t="n">
        <v>0</v>
      </c>
      <c r="V2400" s="0" t="n">
        <v>0</v>
      </c>
      <c r="W2400" s="0" t="n">
        <v>0</v>
      </c>
      <c r="X2400" s="0" t="n">
        <v>59.31</v>
      </c>
      <c r="Y2400" s="0" t="n">
        <v>69.01</v>
      </c>
      <c r="Z2400" s="0" t="n">
        <v>0</v>
      </c>
      <c r="AA2400" s="0" t="n">
        <v>71480</v>
      </c>
      <c r="AB2400" s="0" t="n">
        <v>0</v>
      </c>
      <c r="AC2400" s="0" t="n">
        <v>0</v>
      </c>
      <c r="AD2400" s="0" t="s">
        <v>99</v>
      </c>
      <c r="AE2400" s="0" t="s">
        <v>99</v>
      </c>
      <c r="AF2400" s="0" t="s">
        <v>30149</v>
      </c>
      <c r="AH2400" s="0" t="n">
        <v>800</v>
      </c>
      <c r="AI2400" s="0" t="s">
        <v>2133</v>
      </c>
      <c r="AJ2400" s="0" t="s">
        <v>32112</v>
      </c>
      <c r="AK2400" s="0" t="s">
        <v>31135</v>
      </c>
      <c r="AL2400" s="0" t="s">
        <v>2112</v>
      </c>
    </row>
    <row r="2401" customFormat="false" ht="15" hidden="false" customHeight="false" outlineLevel="0" collapsed="false">
      <c r="A2401" s="0" t="s">
        <v>38027</v>
      </c>
      <c r="B2401" s="0" t="s">
        <v>38028</v>
      </c>
      <c r="C2401" s="0" t="s">
        <v>38029</v>
      </c>
      <c r="D2401" s="0" t="s">
        <v>38029</v>
      </c>
      <c r="E2401" s="0" t="s">
        <v>38030</v>
      </c>
      <c r="F2401" s="0" t="s">
        <v>498</v>
      </c>
      <c r="G2401" s="0" t="n">
        <v>3</v>
      </c>
      <c r="H2401" s="0" t="n">
        <v>1</v>
      </c>
      <c r="I2401" s="0" t="n">
        <v>0.01</v>
      </c>
      <c r="J2401" s="0" t="n">
        <v>1000</v>
      </c>
      <c r="K2401" s="0" t="n">
        <v>0</v>
      </c>
      <c r="L2401" s="0" t="n">
        <v>0</v>
      </c>
      <c r="M2401" s="0" t="n">
        <v>83.6</v>
      </c>
      <c r="N2401" s="0" t="n">
        <v>88</v>
      </c>
      <c r="O2401" s="0" t="n">
        <v>83.6</v>
      </c>
      <c r="P2401" s="0" t="n">
        <v>0</v>
      </c>
      <c r="Q2401" s="0" t="n">
        <v>0</v>
      </c>
      <c r="R2401" s="0" t="n">
        <v>0</v>
      </c>
      <c r="S2401" s="0" t="n">
        <v>0</v>
      </c>
      <c r="T2401" s="0" t="n">
        <v>0</v>
      </c>
      <c r="U2401" s="0" t="n">
        <v>0</v>
      </c>
      <c r="V2401" s="0" t="n">
        <v>0</v>
      </c>
      <c r="W2401" s="0" t="n">
        <v>0</v>
      </c>
      <c r="X2401" s="0" t="n">
        <v>83.21</v>
      </c>
      <c r="Y2401" s="0" t="n">
        <v>92.01</v>
      </c>
      <c r="Z2401" s="0" t="n">
        <v>0</v>
      </c>
      <c r="AA2401" s="0" t="n">
        <v>249810</v>
      </c>
      <c r="AB2401" s="0" t="n">
        <v>0</v>
      </c>
      <c r="AC2401" s="0" t="n">
        <v>0</v>
      </c>
      <c r="AD2401" s="0" t="s">
        <v>99</v>
      </c>
      <c r="AE2401" s="0" t="s">
        <v>99</v>
      </c>
      <c r="AF2401" s="0" t="s">
        <v>30149</v>
      </c>
      <c r="AH2401" s="0" t="n">
        <v>800</v>
      </c>
      <c r="AI2401" s="0" t="s">
        <v>2133</v>
      </c>
      <c r="AJ2401" s="0" t="s">
        <v>32112</v>
      </c>
      <c r="AK2401" s="0" t="s">
        <v>31135</v>
      </c>
      <c r="AL2401" s="0" t="s">
        <v>2112</v>
      </c>
    </row>
    <row r="2402" customFormat="false" ht="15" hidden="false" customHeight="false" outlineLevel="0" collapsed="false">
      <c r="A2402" s="0" t="s">
        <v>38031</v>
      </c>
      <c r="B2402" s="0" t="s">
        <v>38032</v>
      </c>
      <c r="C2402" s="0" t="s">
        <v>38033</v>
      </c>
      <c r="D2402" s="0" t="s">
        <v>38033</v>
      </c>
      <c r="E2402" s="0" t="s">
        <v>38034</v>
      </c>
      <c r="F2402" s="0" t="s">
        <v>498</v>
      </c>
      <c r="G2402" s="0" t="n">
        <v>3</v>
      </c>
      <c r="H2402" s="0" t="n">
        <v>1</v>
      </c>
      <c r="I2402" s="0" t="n">
        <v>0.01</v>
      </c>
      <c r="J2402" s="0" t="n">
        <v>1000</v>
      </c>
      <c r="K2402" s="0" t="n">
        <v>0.43</v>
      </c>
      <c r="L2402" s="0" t="n">
        <v>92.4</v>
      </c>
      <c r="M2402" s="0" t="n">
        <v>92</v>
      </c>
      <c r="N2402" s="0" t="n">
        <v>92.77</v>
      </c>
      <c r="O2402" s="0" t="n">
        <v>92.4</v>
      </c>
      <c r="P2402" s="0" t="n">
        <v>0</v>
      </c>
      <c r="Q2402" s="0" t="n">
        <v>0</v>
      </c>
      <c r="R2402" s="0" t="n">
        <v>0</v>
      </c>
      <c r="S2402" s="0" t="n">
        <v>92.4</v>
      </c>
      <c r="T2402" s="0" t="n">
        <v>92.4</v>
      </c>
      <c r="U2402" s="0" t="n">
        <v>92.4</v>
      </c>
      <c r="V2402" s="0" t="n">
        <v>92.4</v>
      </c>
      <c r="W2402" s="0" t="n">
        <v>277200</v>
      </c>
      <c r="X2402" s="0" t="n">
        <v>92.41</v>
      </c>
      <c r="Y2402" s="0" t="n">
        <v>0</v>
      </c>
      <c r="Z2402" s="0" t="n">
        <v>1</v>
      </c>
      <c r="AA2402" s="0" t="n">
        <v>79021</v>
      </c>
      <c r="AB2402" s="0" t="n">
        <v>277200</v>
      </c>
      <c r="AC2402" s="0" t="n">
        <v>0</v>
      </c>
      <c r="AD2402" s="0" t="s">
        <v>99</v>
      </c>
      <c r="AE2402" s="0" t="s">
        <v>99</v>
      </c>
      <c r="AH2402" s="0" t="n">
        <v>800</v>
      </c>
      <c r="AI2402" s="0" t="s">
        <v>2133</v>
      </c>
      <c r="AJ2402" s="0" t="s">
        <v>32112</v>
      </c>
      <c r="AK2402" s="0" t="s">
        <v>31135</v>
      </c>
      <c r="AL2402" s="0" t="s">
        <v>2112</v>
      </c>
    </row>
    <row r="2403" customFormat="false" ht="15" hidden="false" customHeight="false" outlineLevel="0" collapsed="false">
      <c r="A2403" s="0" t="s">
        <v>38035</v>
      </c>
      <c r="B2403" s="0" t="s">
        <v>38036</v>
      </c>
      <c r="C2403" s="0" t="s">
        <v>38037</v>
      </c>
      <c r="D2403" s="0" t="s">
        <v>38037</v>
      </c>
      <c r="E2403" s="0" t="s">
        <v>38038</v>
      </c>
      <c r="F2403" s="0" t="s">
        <v>498</v>
      </c>
      <c r="G2403" s="0" t="n">
        <v>3</v>
      </c>
      <c r="H2403" s="0" t="n">
        <v>1</v>
      </c>
      <c r="I2403" s="0" t="n">
        <v>0.01</v>
      </c>
      <c r="J2403" s="0" t="n">
        <v>1000</v>
      </c>
      <c r="K2403" s="0" t="n">
        <v>0</v>
      </c>
      <c r="L2403" s="0" t="n">
        <v>0</v>
      </c>
      <c r="M2403" s="0" t="n">
        <v>72.31</v>
      </c>
      <c r="N2403" s="0" t="n">
        <v>72.34</v>
      </c>
      <c r="O2403" s="0" t="n">
        <v>72.31</v>
      </c>
      <c r="P2403" s="0" t="n">
        <v>0</v>
      </c>
      <c r="Q2403" s="0" t="n">
        <v>0</v>
      </c>
      <c r="R2403" s="0" t="n">
        <v>0</v>
      </c>
      <c r="S2403" s="0" t="n">
        <v>0</v>
      </c>
      <c r="T2403" s="0" t="n">
        <v>0</v>
      </c>
      <c r="U2403" s="0" t="n">
        <v>0</v>
      </c>
      <c r="V2403" s="0" t="n">
        <v>0</v>
      </c>
      <c r="W2403" s="0" t="n">
        <v>0</v>
      </c>
      <c r="X2403" s="0" t="n">
        <v>72.31</v>
      </c>
      <c r="Y2403" s="0" t="n">
        <v>87.7</v>
      </c>
      <c r="Z2403" s="0" t="n">
        <v>0</v>
      </c>
      <c r="AA2403" s="0" t="n">
        <v>3000000</v>
      </c>
      <c r="AB2403" s="0" t="n">
        <v>0</v>
      </c>
      <c r="AC2403" s="0" t="n">
        <v>0</v>
      </c>
      <c r="AD2403" s="0" t="s">
        <v>99</v>
      </c>
      <c r="AE2403" s="0" t="s">
        <v>99</v>
      </c>
      <c r="AF2403" s="0" t="s">
        <v>30149</v>
      </c>
      <c r="AH2403" s="0" t="n">
        <v>800</v>
      </c>
      <c r="AI2403" s="0" t="s">
        <v>2133</v>
      </c>
      <c r="AJ2403" s="0" t="s">
        <v>32112</v>
      </c>
      <c r="AK2403" s="0" t="s">
        <v>31135</v>
      </c>
      <c r="AL2403" s="0" t="s">
        <v>2112</v>
      </c>
    </row>
    <row r="2404" customFormat="false" ht="15" hidden="false" customHeight="false" outlineLevel="0" collapsed="false">
      <c r="A2404" s="0" t="s">
        <v>38039</v>
      </c>
      <c r="B2404" s="0" t="s">
        <v>38040</v>
      </c>
      <c r="C2404" s="0" t="s">
        <v>38041</v>
      </c>
      <c r="D2404" s="0" t="s">
        <v>38041</v>
      </c>
      <c r="E2404" s="0" t="s">
        <v>38042</v>
      </c>
      <c r="F2404" s="0" t="s">
        <v>498</v>
      </c>
      <c r="G2404" s="0" t="n">
        <v>3</v>
      </c>
      <c r="H2404" s="0" t="n">
        <v>1</v>
      </c>
      <c r="I2404" s="0" t="n">
        <v>0.01</v>
      </c>
      <c r="J2404" s="0" t="n">
        <v>1000</v>
      </c>
      <c r="K2404" s="0" t="n">
        <v>0</v>
      </c>
      <c r="L2404" s="0" t="n">
        <v>0</v>
      </c>
      <c r="M2404" s="0" t="n">
        <v>72.5</v>
      </c>
      <c r="N2404" s="0" t="n">
        <v>73.16</v>
      </c>
      <c r="O2404" s="0" t="n">
        <v>72.5</v>
      </c>
      <c r="P2404" s="0" t="n">
        <v>0</v>
      </c>
      <c r="Q2404" s="0" t="n">
        <v>0</v>
      </c>
      <c r="R2404" s="0" t="n">
        <v>0</v>
      </c>
      <c r="S2404" s="0" t="n">
        <v>0</v>
      </c>
      <c r="T2404" s="0" t="n">
        <v>0</v>
      </c>
      <c r="U2404" s="0" t="n">
        <v>0</v>
      </c>
      <c r="V2404" s="0" t="n">
        <v>0</v>
      </c>
      <c r="W2404" s="0" t="n">
        <v>0</v>
      </c>
      <c r="X2404" s="0" t="n">
        <v>72.62</v>
      </c>
      <c r="Y2404" s="0" t="n">
        <v>75</v>
      </c>
      <c r="Z2404" s="0" t="n">
        <v>0</v>
      </c>
      <c r="AA2404" s="0" t="n">
        <v>2000000</v>
      </c>
      <c r="AB2404" s="0" t="n">
        <v>0</v>
      </c>
      <c r="AC2404" s="0" t="n">
        <v>0</v>
      </c>
      <c r="AD2404" s="0" t="s">
        <v>99</v>
      </c>
      <c r="AE2404" s="0" t="s">
        <v>99</v>
      </c>
      <c r="AF2404" s="0" t="s">
        <v>30149</v>
      </c>
      <c r="AH2404" s="0" t="n">
        <v>800</v>
      </c>
      <c r="AI2404" s="0" t="s">
        <v>2133</v>
      </c>
      <c r="AJ2404" s="0" t="s">
        <v>32112</v>
      </c>
      <c r="AK2404" s="0" t="s">
        <v>31135</v>
      </c>
      <c r="AL2404" s="0" t="s">
        <v>2112</v>
      </c>
    </row>
    <row r="2405" customFormat="false" ht="15" hidden="false" customHeight="false" outlineLevel="0" collapsed="false">
      <c r="A2405" s="0" t="s">
        <v>38043</v>
      </c>
      <c r="B2405" s="0" t="s">
        <v>38044</v>
      </c>
      <c r="C2405" s="0" t="s">
        <v>38045</v>
      </c>
      <c r="D2405" s="0" t="s">
        <v>38045</v>
      </c>
      <c r="E2405" s="0" t="s">
        <v>38046</v>
      </c>
      <c r="F2405" s="0" t="s">
        <v>498</v>
      </c>
      <c r="G2405" s="0" t="n">
        <v>3</v>
      </c>
      <c r="H2405" s="0" t="n">
        <v>1</v>
      </c>
      <c r="I2405" s="0" t="n">
        <v>0.01</v>
      </c>
      <c r="J2405" s="0" t="n">
        <v>1000</v>
      </c>
      <c r="K2405" s="0" t="n">
        <v>0</v>
      </c>
      <c r="L2405" s="0" t="n">
        <v>0</v>
      </c>
      <c r="M2405" s="0" t="n">
        <v>97.6</v>
      </c>
      <c r="N2405" s="0" t="n">
        <v>94.39</v>
      </c>
      <c r="O2405" s="0" t="n">
        <v>97.6</v>
      </c>
      <c r="P2405" s="0" t="n">
        <v>0</v>
      </c>
      <c r="Q2405" s="0" t="n">
        <v>0</v>
      </c>
      <c r="R2405" s="0" t="n">
        <v>0</v>
      </c>
      <c r="S2405" s="0" t="n">
        <v>0</v>
      </c>
      <c r="T2405" s="0" t="n">
        <v>0</v>
      </c>
      <c r="U2405" s="0" t="n">
        <v>0</v>
      </c>
      <c r="V2405" s="0" t="n">
        <v>0</v>
      </c>
      <c r="W2405" s="0" t="n">
        <v>0</v>
      </c>
      <c r="X2405" s="0" t="n">
        <v>97.41</v>
      </c>
      <c r="Y2405" s="0" t="n">
        <v>137.05</v>
      </c>
      <c r="Z2405" s="0" t="n">
        <v>0</v>
      </c>
      <c r="AA2405" s="0" t="n">
        <v>225596</v>
      </c>
      <c r="AB2405" s="0" t="n">
        <v>0</v>
      </c>
      <c r="AC2405" s="0" t="n">
        <v>0</v>
      </c>
      <c r="AD2405" s="0" t="s">
        <v>99</v>
      </c>
      <c r="AE2405" s="0" t="s">
        <v>99</v>
      </c>
      <c r="AF2405" s="0" t="s">
        <v>30149</v>
      </c>
      <c r="AH2405" s="0" t="n">
        <v>800</v>
      </c>
      <c r="AI2405" s="0" t="s">
        <v>2133</v>
      </c>
      <c r="AJ2405" s="0" t="s">
        <v>32112</v>
      </c>
      <c r="AK2405" s="0" t="s">
        <v>31135</v>
      </c>
      <c r="AL2405" s="0" t="s">
        <v>2112</v>
      </c>
    </row>
    <row r="2406" customFormat="false" ht="15" hidden="false" customHeight="false" outlineLevel="0" collapsed="false">
      <c r="A2406" s="0" t="s">
        <v>38047</v>
      </c>
      <c r="B2406" s="0" t="s">
        <v>38048</v>
      </c>
      <c r="C2406" s="0" t="s">
        <v>38049</v>
      </c>
      <c r="D2406" s="0" t="s">
        <v>38049</v>
      </c>
      <c r="E2406" s="0" t="s">
        <v>38050</v>
      </c>
      <c r="F2406" s="0" t="s">
        <v>498</v>
      </c>
      <c r="G2406" s="0" t="n">
        <v>3</v>
      </c>
      <c r="H2406" s="0" t="n">
        <v>1</v>
      </c>
      <c r="I2406" s="0" t="n">
        <v>0.01</v>
      </c>
      <c r="J2406" s="0" t="n">
        <v>1000</v>
      </c>
      <c r="K2406" s="0" t="n">
        <v>0</v>
      </c>
      <c r="L2406" s="0" t="n">
        <v>0</v>
      </c>
      <c r="M2406" s="0" t="n">
        <v>82.7</v>
      </c>
      <c r="N2406" s="0" t="n">
        <v>0</v>
      </c>
      <c r="O2406" s="0" t="n">
        <v>82.7</v>
      </c>
      <c r="P2406" s="0" t="n">
        <v>0</v>
      </c>
      <c r="Q2406" s="0" t="n">
        <v>0</v>
      </c>
      <c r="R2406" s="0" t="n">
        <v>0</v>
      </c>
      <c r="S2406" s="0" t="n">
        <v>0</v>
      </c>
      <c r="T2406" s="0" t="n">
        <v>0</v>
      </c>
      <c r="U2406" s="0" t="n">
        <v>0</v>
      </c>
      <c r="V2406" s="0" t="n">
        <v>0</v>
      </c>
      <c r="W2406" s="0" t="n">
        <v>0</v>
      </c>
      <c r="X2406" s="0" t="n">
        <v>82.02</v>
      </c>
      <c r="Y2406" s="0" t="n">
        <v>0</v>
      </c>
      <c r="Z2406" s="0" t="n">
        <v>0</v>
      </c>
      <c r="AA2406" s="0" t="n">
        <v>209360</v>
      </c>
      <c r="AB2406" s="0" t="n">
        <v>0</v>
      </c>
      <c r="AC2406" s="0" t="n">
        <v>0</v>
      </c>
      <c r="AD2406" s="0" t="s">
        <v>99</v>
      </c>
      <c r="AE2406" s="0" t="s">
        <v>99</v>
      </c>
      <c r="AF2406" s="0" t="s">
        <v>30149</v>
      </c>
      <c r="AH2406" s="0" t="n">
        <v>800</v>
      </c>
      <c r="AI2406" s="0" t="s">
        <v>2133</v>
      </c>
      <c r="AJ2406" s="0" t="s">
        <v>32112</v>
      </c>
      <c r="AK2406" s="0" t="s">
        <v>31135</v>
      </c>
      <c r="AL2406" s="0" t="s">
        <v>2112</v>
      </c>
    </row>
    <row r="2407" customFormat="false" ht="15" hidden="false" customHeight="false" outlineLevel="0" collapsed="false">
      <c r="A2407" s="0" t="s">
        <v>38051</v>
      </c>
      <c r="B2407" s="0" t="s">
        <v>38052</v>
      </c>
      <c r="C2407" s="0" t="s">
        <v>38053</v>
      </c>
      <c r="D2407" s="0" t="s">
        <v>38053</v>
      </c>
      <c r="E2407" s="0" t="s">
        <v>38054</v>
      </c>
      <c r="F2407" s="0" t="s">
        <v>498</v>
      </c>
      <c r="G2407" s="0" t="n">
        <v>3</v>
      </c>
      <c r="H2407" s="0" t="n">
        <v>1</v>
      </c>
      <c r="I2407" s="0" t="n">
        <v>0.01</v>
      </c>
      <c r="J2407" s="0" t="n">
        <v>1000</v>
      </c>
      <c r="K2407" s="0" t="n">
        <v>0</v>
      </c>
      <c r="L2407" s="0" t="n">
        <v>0</v>
      </c>
      <c r="M2407" s="0" t="n">
        <v>50.9</v>
      </c>
      <c r="N2407" s="0" t="n">
        <v>58.05</v>
      </c>
      <c r="O2407" s="0" t="n">
        <v>50.9</v>
      </c>
      <c r="P2407" s="0" t="n">
        <v>0</v>
      </c>
      <c r="Q2407" s="0" t="n">
        <v>0</v>
      </c>
      <c r="R2407" s="0" t="n">
        <v>0</v>
      </c>
      <c r="S2407" s="0" t="n">
        <v>0</v>
      </c>
      <c r="T2407" s="0" t="n">
        <v>0</v>
      </c>
      <c r="U2407" s="0" t="n">
        <v>0</v>
      </c>
      <c r="V2407" s="0" t="n">
        <v>0</v>
      </c>
      <c r="W2407" s="0" t="n">
        <v>0</v>
      </c>
      <c r="X2407" s="0" t="n">
        <v>52.61</v>
      </c>
      <c r="Y2407" s="0" t="n">
        <v>62.61</v>
      </c>
      <c r="Z2407" s="0" t="n">
        <v>0</v>
      </c>
      <c r="AA2407" s="0" t="n">
        <v>993793</v>
      </c>
      <c r="AB2407" s="0" t="n">
        <v>0</v>
      </c>
      <c r="AC2407" s="0" t="n">
        <v>0</v>
      </c>
      <c r="AD2407" s="0" t="s">
        <v>99</v>
      </c>
      <c r="AE2407" s="0" t="s">
        <v>99</v>
      </c>
      <c r="AF2407" s="0" t="s">
        <v>30149</v>
      </c>
      <c r="AH2407" s="0" t="n">
        <v>800</v>
      </c>
      <c r="AI2407" s="0" t="s">
        <v>2133</v>
      </c>
      <c r="AJ2407" s="0" t="s">
        <v>32112</v>
      </c>
      <c r="AK2407" s="0" t="s">
        <v>31135</v>
      </c>
      <c r="AL2407" s="0" t="s">
        <v>2112</v>
      </c>
    </row>
    <row r="2408" customFormat="false" ht="15" hidden="false" customHeight="false" outlineLevel="0" collapsed="false">
      <c r="A2408" s="0" t="s">
        <v>38055</v>
      </c>
      <c r="B2408" s="0" t="s">
        <v>38056</v>
      </c>
      <c r="C2408" s="0" t="s">
        <v>38057</v>
      </c>
      <c r="D2408" s="0" t="s">
        <v>38057</v>
      </c>
      <c r="E2408" s="0" t="s">
        <v>38058</v>
      </c>
      <c r="F2408" s="0" t="s">
        <v>498</v>
      </c>
      <c r="G2408" s="0" t="n">
        <v>3</v>
      </c>
      <c r="H2408" s="0" t="n">
        <v>1</v>
      </c>
      <c r="I2408" s="0" t="n">
        <v>0.01</v>
      </c>
      <c r="J2408" s="0" t="n">
        <v>1000</v>
      </c>
      <c r="K2408" s="0" t="n">
        <v>0</v>
      </c>
      <c r="L2408" s="0" t="n">
        <v>0</v>
      </c>
      <c r="M2408" s="0" t="n">
        <v>76.9</v>
      </c>
      <c r="N2408" s="0" t="n">
        <v>0</v>
      </c>
      <c r="O2408" s="0" t="n">
        <v>76.9</v>
      </c>
      <c r="P2408" s="0" t="n">
        <v>0</v>
      </c>
      <c r="Q2408" s="0" t="n">
        <v>0</v>
      </c>
      <c r="R2408" s="0" t="n">
        <v>0</v>
      </c>
      <c r="S2408" s="0" t="n">
        <v>0</v>
      </c>
      <c r="T2408" s="0" t="n">
        <v>0</v>
      </c>
      <c r="U2408" s="0" t="n">
        <v>0</v>
      </c>
      <c r="V2408" s="0" t="n">
        <v>0</v>
      </c>
      <c r="W2408" s="0" t="n">
        <v>0</v>
      </c>
      <c r="X2408" s="0" t="n">
        <v>80.41</v>
      </c>
      <c r="Y2408" s="0" t="n">
        <v>87.41</v>
      </c>
      <c r="Z2408" s="0" t="n">
        <v>0</v>
      </c>
      <c r="AA2408" s="0" t="n">
        <v>834650</v>
      </c>
      <c r="AB2408" s="0" t="n">
        <v>0</v>
      </c>
      <c r="AC2408" s="0" t="n">
        <v>0</v>
      </c>
      <c r="AD2408" s="0" t="s">
        <v>99</v>
      </c>
      <c r="AE2408" s="0" t="s">
        <v>99</v>
      </c>
      <c r="AF2408" s="0" t="s">
        <v>30149</v>
      </c>
      <c r="AH2408" s="0" t="n">
        <v>800</v>
      </c>
      <c r="AI2408" s="0" t="s">
        <v>2133</v>
      </c>
      <c r="AJ2408" s="0" t="s">
        <v>32112</v>
      </c>
      <c r="AK2408" s="0" t="s">
        <v>31135</v>
      </c>
      <c r="AL2408" s="0" t="s">
        <v>2112</v>
      </c>
    </row>
    <row r="2409" customFormat="false" ht="15" hidden="false" customHeight="false" outlineLevel="0" collapsed="false">
      <c r="A2409" s="0" t="s">
        <v>38059</v>
      </c>
      <c r="B2409" s="0" t="s">
        <v>38060</v>
      </c>
      <c r="C2409" s="0" t="s">
        <v>38061</v>
      </c>
      <c r="D2409" s="0" t="s">
        <v>38061</v>
      </c>
      <c r="E2409" s="0" t="s">
        <v>38062</v>
      </c>
      <c r="F2409" s="0" t="s">
        <v>498</v>
      </c>
      <c r="G2409" s="0" t="n">
        <v>3</v>
      </c>
      <c r="H2409" s="0" t="n">
        <v>1</v>
      </c>
      <c r="I2409" s="0" t="n">
        <v>0.01</v>
      </c>
      <c r="J2409" s="0" t="n">
        <v>1000</v>
      </c>
      <c r="K2409" s="0" t="n">
        <v>0</v>
      </c>
      <c r="L2409" s="0" t="n">
        <v>0</v>
      </c>
      <c r="M2409" s="0" t="n">
        <v>98.36</v>
      </c>
      <c r="N2409" s="0" t="n">
        <v>95.3</v>
      </c>
      <c r="O2409" s="0" t="n">
        <v>98.36</v>
      </c>
      <c r="P2409" s="0" t="n">
        <v>0</v>
      </c>
      <c r="Q2409" s="0" t="n">
        <v>0</v>
      </c>
      <c r="R2409" s="0" t="n">
        <v>0</v>
      </c>
      <c r="S2409" s="0" t="n">
        <v>0</v>
      </c>
      <c r="T2409" s="0" t="n">
        <v>0</v>
      </c>
      <c r="U2409" s="0" t="n">
        <v>0</v>
      </c>
      <c r="V2409" s="0" t="n">
        <v>0</v>
      </c>
      <c r="W2409" s="0" t="n">
        <v>0</v>
      </c>
      <c r="X2409" s="0" t="n">
        <v>98.1</v>
      </c>
      <c r="Y2409" s="0" t="n">
        <v>138.87</v>
      </c>
      <c r="Z2409" s="0" t="n">
        <v>0</v>
      </c>
      <c r="AA2409" s="0" t="n">
        <v>148514</v>
      </c>
      <c r="AB2409" s="0" t="n">
        <v>0</v>
      </c>
      <c r="AC2409" s="0" t="n">
        <v>0</v>
      </c>
      <c r="AD2409" s="0" t="s">
        <v>99</v>
      </c>
      <c r="AE2409" s="0" t="s">
        <v>99</v>
      </c>
      <c r="AF2409" s="0" t="s">
        <v>30149</v>
      </c>
      <c r="AH2409" s="0" t="n">
        <v>800</v>
      </c>
      <c r="AI2409" s="0" t="s">
        <v>2133</v>
      </c>
      <c r="AJ2409" s="0" t="s">
        <v>32112</v>
      </c>
      <c r="AK2409" s="0" t="s">
        <v>31135</v>
      </c>
      <c r="AL2409" s="0" t="s">
        <v>2112</v>
      </c>
    </row>
    <row r="2410" customFormat="false" ht="15" hidden="false" customHeight="false" outlineLevel="0" collapsed="false">
      <c r="A2410" s="0" t="s">
        <v>38063</v>
      </c>
      <c r="B2410" s="0" t="s">
        <v>38064</v>
      </c>
      <c r="C2410" s="0" t="s">
        <v>38065</v>
      </c>
      <c r="D2410" s="0" t="s">
        <v>38065</v>
      </c>
      <c r="E2410" s="0" t="s">
        <v>38066</v>
      </c>
      <c r="F2410" s="0" t="s">
        <v>498</v>
      </c>
      <c r="G2410" s="0" t="n">
        <v>3</v>
      </c>
      <c r="H2410" s="0" t="n">
        <v>1</v>
      </c>
      <c r="I2410" s="0" t="n">
        <v>0.01</v>
      </c>
      <c r="J2410" s="0" t="n">
        <v>1000</v>
      </c>
      <c r="K2410" s="0" t="n">
        <v>0</v>
      </c>
      <c r="L2410" s="0" t="n">
        <v>0</v>
      </c>
      <c r="M2410" s="0" t="n">
        <v>75.8</v>
      </c>
      <c r="N2410" s="0" t="n">
        <v>74.52</v>
      </c>
      <c r="O2410" s="0" t="n">
        <v>75.8</v>
      </c>
      <c r="P2410" s="0" t="n">
        <v>0</v>
      </c>
      <c r="Q2410" s="0" t="n">
        <v>0</v>
      </c>
      <c r="R2410" s="0" t="n">
        <v>0</v>
      </c>
      <c r="S2410" s="0" t="n">
        <v>0</v>
      </c>
      <c r="T2410" s="0" t="n">
        <v>0</v>
      </c>
      <c r="U2410" s="0" t="n">
        <v>0</v>
      </c>
      <c r="V2410" s="0" t="n">
        <v>0</v>
      </c>
      <c r="W2410" s="0" t="n">
        <v>0</v>
      </c>
      <c r="X2410" s="0" t="n">
        <v>75.91</v>
      </c>
      <c r="Y2410" s="0" t="n">
        <v>78.45</v>
      </c>
      <c r="Z2410" s="0" t="n">
        <v>0</v>
      </c>
      <c r="AA2410" s="0" t="n">
        <v>766098</v>
      </c>
      <c r="AB2410" s="0" t="n">
        <v>0</v>
      </c>
      <c r="AC2410" s="0" t="n">
        <v>0</v>
      </c>
      <c r="AD2410" s="0" t="s">
        <v>99</v>
      </c>
      <c r="AE2410" s="0" t="s">
        <v>99</v>
      </c>
      <c r="AF2410" s="0" t="s">
        <v>30149</v>
      </c>
      <c r="AH2410" s="0" t="n">
        <v>800</v>
      </c>
      <c r="AI2410" s="0" t="s">
        <v>2133</v>
      </c>
      <c r="AJ2410" s="0" t="s">
        <v>32112</v>
      </c>
      <c r="AK2410" s="0" t="s">
        <v>31135</v>
      </c>
      <c r="AL2410" s="0" t="s">
        <v>2112</v>
      </c>
    </row>
    <row r="2411" customFormat="false" ht="15" hidden="false" customHeight="false" outlineLevel="0" collapsed="false">
      <c r="A2411" s="0" t="s">
        <v>38067</v>
      </c>
      <c r="B2411" s="0" t="s">
        <v>38068</v>
      </c>
      <c r="C2411" s="0" t="s">
        <v>38069</v>
      </c>
      <c r="D2411" s="0" t="s">
        <v>38069</v>
      </c>
      <c r="E2411" s="0" t="s">
        <v>38070</v>
      </c>
      <c r="F2411" s="0" t="s">
        <v>498</v>
      </c>
      <c r="G2411" s="0" t="n">
        <v>3</v>
      </c>
      <c r="H2411" s="0" t="n">
        <v>1</v>
      </c>
      <c r="I2411" s="0" t="n">
        <v>0.01</v>
      </c>
      <c r="J2411" s="0" t="n">
        <v>1000</v>
      </c>
      <c r="K2411" s="0" t="n">
        <v>0</v>
      </c>
      <c r="L2411" s="0" t="n">
        <v>0</v>
      </c>
      <c r="M2411" s="0" t="n">
        <v>69.93</v>
      </c>
      <c r="N2411" s="0" t="n">
        <v>69.99</v>
      </c>
      <c r="O2411" s="0" t="n">
        <v>69.93</v>
      </c>
      <c r="P2411" s="0" t="n">
        <v>0</v>
      </c>
      <c r="Q2411" s="0" t="n">
        <v>0</v>
      </c>
      <c r="R2411" s="0" t="n">
        <v>0</v>
      </c>
      <c r="S2411" s="0" t="n">
        <v>0</v>
      </c>
      <c r="T2411" s="0" t="n">
        <v>0</v>
      </c>
      <c r="U2411" s="0" t="n">
        <v>0</v>
      </c>
      <c r="V2411" s="0" t="n">
        <v>0</v>
      </c>
      <c r="W2411" s="0" t="n">
        <v>0</v>
      </c>
      <c r="X2411" s="0" t="n">
        <v>70.08</v>
      </c>
      <c r="Y2411" s="0" t="n">
        <v>77.35</v>
      </c>
      <c r="Z2411" s="0" t="n">
        <v>0</v>
      </c>
      <c r="AA2411" s="0" t="n">
        <v>722446</v>
      </c>
      <c r="AB2411" s="0" t="n">
        <v>0</v>
      </c>
      <c r="AC2411" s="0" t="n">
        <v>0</v>
      </c>
      <c r="AD2411" s="0" t="s">
        <v>99</v>
      </c>
      <c r="AE2411" s="0" t="s">
        <v>99</v>
      </c>
      <c r="AF2411" s="0" t="s">
        <v>30149</v>
      </c>
      <c r="AH2411" s="0" t="n">
        <v>800</v>
      </c>
      <c r="AI2411" s="0" t="s">
        <v>2133</v>
      </c>
      <c r="AJ2411" s="0" t="s">
        <v>32112</v>
      </c>
      <c r="AK2411" s="0" t="s">
        <v>31135</v>
      </c>
      <c r="AL2411" s="0" t="s">
        <v>2112</v>
      </c>
    </row>
    <row r="2412" customFormat="false" ht="15" hidden="false" customHeight="false" outlineLevel="0" collapsed="false">
      <c r="A2412" s="0" t="s">
        <v>38071</v>
      </c>
      <c r="B2412" s="0" t="s">
        <v>38072</v>
      </c>
      <c r="C2412" s="0" t="s">
        <v>38073</v>
      </c>
      <c r="D2412" s="0" t="s">
        <v>38073</v>
      </c>
      <c r="E2412" s="0" t="s">
        <v>38074</v>
      </c>
      <c r="F2412" s="0" t="s">
        <v>498</v>
      </c>
      <c r="G2412" s="0" t="n">
        <v>3</v>
      </c>
      <c r="H2412" s="0" t="n">
        <v>1</v>
      </c>
      <c r="I2412" s="0" t="n">
        <v>0.01</v>
      </c>
      <c r="J2412" s="0" t="n">
        <v>1000</v>
      </c>
      <c r="K2412" s="0" t="n">
        <v>0</v>
      </c>
      <c r="L2412" s="0" t="n">
        <v>0</v>
      </c>
      <c r="M2412" s="0" t="n">
        <v>90</v>
      </c>
      <c r="N2412" s="0" t="n">
        <v>0</v>
      </c>
      <c r="O2412" s="0" t="n">
        <v>90</v>
      </c>
      <c r="P2412" s="0" t="n">
        <v>0</v>
      </c>
      <c r="Q2412" s="0" t="n">
        <v>0</v>
      </c>
      <c r="R2412" s="0" t="n">
        <v>0</v>
      </c>
      <c r="S2412" s="0" t="n">
        <v>0</v>
      </c>
      <c r="T2412" s="0" t="n">
        <v>0</v>
      </c>
      <c r="U2412" s="0" t="n">
        <v>0</v>
      </c>
      <c r="V2412" s="0" t="n">
        <v>0</v>
      </c>
      <c r="W2412" s="0" t="n">
        <v>0</v>
      </c>
      <c r="X2412" s="0" t="n">
        <v>88.21</v>
      </c>
      <c r="Y2412" s="0" t="n">
        <v>126</v>
      </c>
      <c r="Z2412" s="0" t="n">
        <v>0</v>
      </c>
      <c r="AA2412" s="0" t="n">
        <v>995714</v>
      </c>
      <c r="AB2412" s="0" t="n">
        <v>0</v>
      </c>
      <c r="AC2412" s="0" t="n">
        <v>0</v>
      </c>
      <c r="AD2412" s="0" t="s">
        <v>99</v>
      </c>
      <c r="AE2412" s="0" t="s">
        <v>99</v>
      </c>
      <c r="AF2412" s="0" t="s">
        <v>30149</v>
      </c>
      <c r="AH2412" s="0" t="n">
        <v>800</v>
      </c>
      <c r="AI2412" s="0" t="s">
        <v>2133</v>
      </c>
      <c r="AJ2412" s="0" t="s">
        <v>32112</v>
      </c>
      <c r="AK2412" s="0" t="s">
        <v>31135</v>
      </c>
      <c r="AL2412" s="0" t="s">
        <v>2112</v>
      </c>
    </row>
    <row r="2413" customFormat="false" ht="15" hidden="false" customHeight="false" outlineLevel="0" collapsed="false">
      <c r="A2413" s="0" t="s">
        <v>38075</v>
      </c>
      <c r="B2413" s="0" t="s">
        <v>38076</v>
      </c>
      <c r="C2413" s="0" t="s">
        <v>38077</v>
      </c>
      <c r="D2413" s="0" t="s">
        <v>38077</v>
      </c>
      <c r="E2413" s="0" t="s">
        <v>38078</v>
      </c>
      <c r="F2413" s="0" t="s">
        <v>498</v>
      </c>
      <c r="G2413" s="0" t="n">
        <v>3</v>
      </c>
      <c r="H2413" s="0" t="n">
        <v>1</v>
      </c>
      <c r="I2413" s="0" t="n">
        <v>0.01</v>
      </c>
      <c r="J2413" s="0" t="n">
        <v>1000</v>
      </c>
      <c r="K2413" s="0" t="n">
        <v>0</v>
      </c>
      <c r="L2413" s="0" t="n">
        <v>0</v>
      </c>
      <c r="M2413" s="0" t="n">
        <v>87.4</v>
      </c>
      <c r="N2413" s="0" t="n">
        <v>88.79</v>
      </c>
      <c r="O2413" s="0" t="n">
        <v>87.4</v>
      </c>
      <c r="P2413" s="0" t="n">
        <v>0</v>
      </c>
      <c r="Q2413" s="0" t="n">
        <v>0</v>
      </c>
      <c r="R2413" s="0" t="n">
        <v>0</v>
      </c>
      <c r="S2413" s="0" t="n">
        <v>0</v>
      </c>
      <c r="T2413" s="0" t="n">
        <v>0</v>
      </c>
      <c r="U2413" s="0" t="n">
        <v>0</v>
      </c>
      <c r="V2413" s="0" t="n">
        <v>0</v>
      </c>
      <c r="W2413" s="0" t="n">
        <v>0</v>
      </c>
      <c r="X2413" s="0" t="n">
        <v>87.61</v>
      </c>
      <c r="Y2413" s="0" t="n">
        <v>92.01</v>
      </c>
      <c r="Z2413" s="0" t="n">
        <v>0</v>
      </c>
      <c r="AA2413" s="0" t="n">
        <v>950724</v>
      </c>
      <c r="AB2413" s="0" t="n">
        <v>0</v>
      </c>
      <c r="AC2413" s="0" t="n">
        <v>0</v>
      </c>
      <c r="AD2413" s="0" t="s">
        <v>99</v>
      </c>
      <c r="AE2413" s="0" t="s">
        <v>99</v>
      </c>
      <c r="AF2413" s="0" t="s">
        <v>30149</v>
      </c>
      <c r="AH2413" s="0" t="n">
        <v>800</v>
      </c>
      <c r="AI2413" s="0" t="s">
        <v>2133</v>
      </c>
      <c r="AJ2413" s="0" t="s">
        <v>32112</v>
      </c>
      <c r="AK2413" s="0" t="s">
        <v>31135</v>
      </c>
      <c r="AL2413" s="0" t="s">
        <v>2112</v>
      </c>
    </row>
    <row r="2414" customFormat="false" ht="15" hidden="false" customHeight="false" outlineLevel="0" collapsed="false">
      <c r="A2414" s="0" t="s">
        <v>38079</v>
      </c>
      <c r="B2414" s="0" t="s">
        <v>38080</v>
      </c>
      <c r="C2414" s="0" t="s">
        <v>38081</v>
      </c>
      <c r="D2414" s="0" t="s">
        <v>38081</v>
      </c>
      <c r="E2414" s="0" t="s">
        <v>38082</v>
      </c>
      <c r="F2414" s="0" t="s">
        <v>498</v>
      </c>
      <c r="G2414" s="0" t="n">
        <v>3</v>
      </c>
      <c r="H2414" s="0" t="n">
        <v>1</v>
      </c>
      <c r="I2414" s="0" t="n">
        <v>0.01</v>
      </c>
      <c r="J2414" s="0" t="n">
        <v>1000</v>
      </c>
      <c r="K2414" s="0" t="n">
        <v>0</v>
      </c>
      <c r="L2414" s="0" t="n">
        <v>0</v>
      </c>
      <c r="M2414" s="0" t="n">
        <v>67.2</v>
      </c>
      <c r="N2414" s="0" t="n">
        <v>0</v>
      </c>
      <c r="O2414" s="0" t="n">
        <v>67.2</v>
      </c>
      <c r="P2414" s="0" t="n">
        <v>0</v>
      </c>
      <c r="Q2414" s="0" t="n">
        <v>0</v>
      </c>
      <c r="R2414" s="0" t="n">
        <v>0</v>
      </c>
      <c r="S2414" s="0" t="n">
        <v>0</v>
      </c>
      <c r="T2414" s="0" t="n">
        <v>0</v>
      </c>
      <c r="U2414" s="0" t="n">
        <v>0</v>
      </c>
      <c r="V2414" s="0" t="n">
        <v>0</v>
      </c>
      <c r="W2414" s="0" t="n">
        <v>0</v>
      </c>
      <c r="X2414" s="0" t="n">
        <v>67.12</v>
      </c>
      <c r="Y2414" s="0" t="n">
        <v>72.93</v>
      </c>
      <c r="Z2414" s="0" t="n">
        <v>0</v>
      </c>
      <c r="AA2414" s="0" t="n">
        <v>105362</v>
      </c>
      <c r="AB2414" s="0" t="n">
        <v>0</v>
      </c>
      <c r="AC2414" s="0" t="n">
        <v>0</v>
      </c>
      <c r="AD2414" s="0" t="s">
        <v>99</v>
      </c>
      <c r="AE2414" s="0" t="s">
        <v>99</v>
      </c>
      <c r="AF2414" s="0" t="s">
        <v>30149</v>
      </c>
      <c r="AH2414" s="0" t="n">
        <v>800</v>
      </c>
      <c r="AI2414" s="0" t="s">
        <v>2133</v>
      </c>
      <c r="AJ2414" s="0" t="s">
        <v>32112</v>
      </c>
      <c r="AK2414" s="0" t="s">
        <v>31135</v>
      </c>
      <c r="AL2414" s="0" t="s">
        <v>2112</v>
      </c>
    </row>
    <row r="2415" customFormat="false" ht="15" hidden="false" customHeight="false" outlineLevel="0" collapsed="false">
      <c r="A2415" s="0" t="s">
        <v>38083</v>
      </c>
      <c r="B2415" s="0" t="s">
        <v>38084</v>
      </c>
      <c r="C2415" s="0" t="s">
        <v>38085</v>
      </c>
      <c r="D2415" s="0" t="s">
        <v>38085</v>
      </c>
      <c r="E2415" s="0" t="s">
        <v>38086</v>
      </c>
      <c r="F2415" s="0" t="s">
        <v>498</v>
      </c>
      <c r="G2415" s="0" t="n">
        <v>3</v>
      </c>
      <c r="H2415" s="0" t="n">
        <v>1</v>
      </c>
      <c r="I2415" s="0" t="n">
        <v>0.01</v>
      </c>
      <c r="J2415" s="0" t="n">
        <v>1000</v>
      </c>
      <c r="K2415" s="0" t="n">
        <v>0</v>
      </c>
      <c r="L2415" s="0" t="n">
        <v>0</v>
      </c>
      <c r="M2415" s="0" t="n">
        <v>95.5</v>
      </c>
      <c r="N2415" s="0" t="n">
        <v>96.24</v>
      </c>
      <c r="O2415" s="0" t="n">
        <v>95.5</v>
      </c>
      <c r="P2415" s="0" t="n">
        <v>0</v>
      </c>
      <c r="Q2415" s="0" t="n">
        <v>0</v>
      </c>
      <c r="R2415" s="0" t="n">
        <v>0</v>
      </c>
      <c r="S2415" s="0" t="n">
        <v>0</v>
      </c>
      <c r="T2415" s="0" t="n">
        <v>0</v>
      </c>
      <c r="U2415" s="0" t="n">
        <v>0</v>
      </c>
      <c r="V2415" s="0" t="n">
        <v>0</v>
      </c>
      <c r="W2415" s="0" t="n">
        <v>0</v>
      </c>
      <c r="X2415" s="0" t="n">
        <v>94.61</v>
      </c>
      <c r="Y2415" s="0" t="n">
        <v>133.65</v>
      </c>
      <c r="Z2415" s="0" t="n">
        <v>0</v>
      </c>
      <c r="AA2415" s="0" t="n">
        <v>344531</v>
      </c>
      <c r="AB2415" s="0" t="n">
        <v>0</v>
      </c>
      <c r="AC2415" s="0" t="n">
        <v>0</v>
      </c>
      <c r="AD2415" s="0" t="s">
        <v>99</v>
      </c>
      <c r="AE2415" s="0" t="s">
        <v>99</v>
      </c>
      <c r="AF2415" s="0" t="s">
        <v>30149</v>
      </c>
      <c r="AH2415" s="0" t="n">
        <v>800</v>
      </c>
      <c r="AI2415" s="0" t="s">
        <v>2133</v>
      </c>
      <c r="AJ2415" s="0" t="s">
        <v>32112</v>
      </c>
      <c r="AK2415" s="0" t="s">
        <v>31135</v>
      </c>
      <c r="AL2415" s="0" t="s">
        <v>2112</v>
      </c>
    </row>
    <row r="2416" customFormat="false" ht="15" hidden="false" customHeight="false" outlineLevel="0" collapsed="false">
      <c r="A2416" s="0" t="s">
        <v>38087</v>
      </c>
      <c r="B2416" s="0" t="s">
        <v>38088</v>
      </c>
      <c r="C2416" s="0" t="s">
        <v>38089</v>
      </c>
      <c r="D2416" s="0" t="s">
        <v>38089</v>
      </c>
      <c r="E2416" s="0" t="s">
        <v>38090</v>
      </c>
      <c r="F2416" s="0" t="s">
        <v>498</v>
      </c>
      <c r="G2416" s="0" t="n">
        <v>3</v>
      </c>
      <c r="H2416" s="0" t="n">
        <v>1</v>
      </c>
      <c r="I2416" s="0" t="n">
        <v>0.01</v>
      </c>
      <c r="J2416" s="0" t="n">
        <v>1000</v>
      </c>
      <c r="K2416" s="0" t="n">
        <v>0</v>
      </c>
      <c r="L2416" s="0" t="n">
        <v>0</v>
      </c>
      <c r="M2416" s="0" t="n">
        <v>121.9</v>
      </c>
      <c r="N2416" s="0" t="n">
        <v>0</v>
      </c>
      <c r="O2416" s="0" t="n">
        <v>121.9</v>
      </c>
      <c r="P2416" s="0" t="n">
        <v>0</v>
      </c>
      <c r="Q2416" s="0" t="n">
        <v>0</v>
      </c>
      <c r="R2416" s="0" t="n">
        <v>0</v>
      </c>
      <c r="S2416" s="0" t="n">
        <v>0</v>
      </c>
      <c r="T2416" s="0" t="n">
        <v>0</v>
      </c>
      <c r="U2416" s="0" t="n">
        <v>0</v>
      </c>
      <c r="V2416" s="0" t="n">
        <v>0</v>
      </c>
      <c r="W2416" s="0" t="n">
        <v>0</v>
      </c>
      <c r="X2416" s="0" t="n">
        <v>128.6</v>
      </c>
      <c r="Y2416" s="0" t="n">
        <v>0</v>
      </c>
      <c r="Z2416" s="0" t="n">
        <v>0</v>
      </c>
      <c r="AA2416" s="0" t="n">
        <v>87196</v>
      </c>
      <c r="AB2416" s="0" t="n">
        <v>0</v>
      </c>
      <c r="AC2416" s="0" t="n">
        <v>0</v>
      </c>
      <c r="AD2416" s="0" t="s">
        <v>99</v>
      </c>
      <c r="AE2416" s="0" t="s">
        <v>99</v>
      </c>
      <c r="AF2416" s="0" t="s">
        <v>30149</v>
      </c>
      <c r="AH2416" s="0" t="n">
        <v>800</v>
      </c>
      <c r="AI2416" s="0" t="s">
        <v>2133</v>
      </c>
      <c r="AJ2416" s="0" t="s">
        <v>32112</v>
      </c>
      <c r="AK2416" s="0" t="s">
        <v>31135</v>
      </c>
      <c r="AL2416" s="0" t="s">
        <v>2112</v>
      </c>
    </row>
    <row r="2417" customFormat="false" ht="15" hidden="false" customHeight="false" outlineLevel="0" collapsed="false">
      <c r="A2417" s="0" t="s">
        <v>38091</v>
      </c>
      <c r="B2417" s="0" t="s">
        <v>38092</v>
      </c>
      <c r="C2417" s="0" t="s">
        <v>38093</v>
      </c>
      <c r="D2417" s="0" t="s">
        <v>38093</v>
      </c>
      <c r="E2417" s="0" t="s">
        <v>38094</v>
      </c>
      <c r="F2417" s="0" t="s">
        <v>498</v>
      </c>
      <c r="G2417" s="0" t="n">
        <v>3</v>
      </c>
      <c r="H2417" s="0" t="n">
        <v>1</v>
      </c>
      <c r="I2417" s="0" t="n">
        <v>0.01</v>
      </c>
      <c r="J2417" s="0" t="n">
        <v>1000</v>
      </c>
      <c r="K2417" s="0" t="n">
        <v>4.82</v>
      </c>
      <c r="L2417" s="0" t="n">
        <v>126.2</v>
      </c>
      <c r="M2417" s="0" t="n">
        <v>120.4</v>
      </c>
      <c r="N2417" s="0" t="n">
        <v>111.52</v>
      </c>
      <c r="O2417" s="0" t="n">
        <v>126.2</v>
      </c>
      <c r="P2417" s="0" t="n">
        <v>0</v>
      </c>
      <c r="Q2417" s="0" t="n">
        <v>0</v>
      </c>
      <c r="R2417" s="0" t="n">
        <v>0</v>
      </c>
      <c r="S2417" s="0" t="n">
        <v>126.2</v>
      </c>
      <c r="T2417" s="0" t="n">
        <v>126.2</v>
      </c>
      <c r="U2417" s="0" t="n">
        <v>126.2</v>
      </c>
      <c r="V2417" s="0" t="n">
        <v>126.2</v>
      </c>
      <c r="W2417" s="0" t="n">
        <v>2524000</v>
      </c>
      <c r="X2417" s="0" t="n">
        <v>126.2</v>
      </c>
      <c r="Y2417" s="0" t="n">
        <v>178.36</v>
      </c>
      <c r="Z2417" s="0" t="n">
        <v>1</v>
      </c>
      <c r="AA2417" s="0" t="n">
        <v>186902</v>
      </c>
      <c r="AB2417" s="0" t="n">
        <v>2524000</v>
      </c>
      <c r="AC2417" s="0" t="n">
        <v>0</v>
      </c>
      <c r="AD2417" s="0" t="s">
        <v>99</v>
      </c>
      <c r="AE2417" s="0" t="s">
        <v>99</v>
      </c>
      <c r="AF2417" s="0" t="s">
        <v>30149</v>
      </c>
      <c r="AH2417" s="0" t="n">
        <v>800</v>
      </c>
      <c r="AI2417" s="0" t="s">
        <v>2133</v>
      </c>
      <c r="AJ2417" s="0" t="s">
        <v>32112</v>
      </c>
      <c r="AK2417" s="0" t="s">
        <v>31135</v>
      </c>
      <c r="AL2417" s="0" t="s">
        <v>2112</v>
      </c>
    </row>
    <row r="2418" customFormat="false" ht="15" hidden="false" customHeight="false" outlineLevel="0" collapsed="false">
      <c r="A2418" s="0" t="s">
        <v>38095</v>
      </c>
      <c r="B2418" s="0" t="s">
        <v>38096</v>
      </c>
      <c r="C2418" s="0" t="s">
        <v>38097</v>
      </c>
      <c r="D2418" s="0" t="s">
        <v>38097</v>
      </c>
      <c r="E2418" s="0" t="s">
        <v>38098</v>
      </c>
      <c r="F2418" s="0" t="s">
        <v>498</v>
      </c>
      <c r="G2418" s="0" t="n">
        <v>3</v>
      </c>
      <c r="H2418" s="0" t="n">
        <v>1</v>
      </c>
      <c r="I2418" s="0" t="n">
        <v>0.01</v>
      </c>
      <c r="J2418" s="0" t="n">
        <v>1000</v>
      </c>
      <c r="K2418" s="0" t="n">
        <v>0</v>
      </c>
      <c r="L2418" s="0" t="n">
        <v>0</v>
      </c>
      <c r="M2418" s="0" t="n">
        <v>70.4</v>
      </c>
      <c r="N2418" s="0" t="n">
        <v>0</v>
      </c>
      <c r="O2418" s="0" t="n">
        <v>70.4</v>
      </c>
      <c r="P2418" s="0" t="n">
        <v>0</v>
      </c>
      <c r="Q2418" s="0" t="n">
        <v>0</v>
      </c>
      <c r="R2418" s="0" t="n">
        <v>0</v>
      </c>
      <c r="S2418" s="0" t="n">
        <v>0</v>
      </c>
      <c r="T2418" s="0" t="n">
        <v>0</v>
      </c>
      <c r="U2418" s="0" t="n">
        <v>0</v>
      </c>
      <c r="V2418" s="0" t="n">
        <v>0</v>
      </c>
      <c r="W2418" s="0" t="n">
        <v>0</v>
      </c>
      <c r="X2418" s="0" t="n">
        <v>73.3</v>
      </c>
      <c r="Y2418" s="0" t="n">
        <v>0</v>
      </c>
      <c r="Z2418" s="0" t="n">
        <v>0</v>
      </c>
      <c r="AA2418" s="0" t="n">
        <v>104180</v>
      </c>
      <c r="AB2418" s="0" t="n">
        <v>0</v>
      </c>
      <c r="AC2418" s="0" t="n">
        <v>0</v>
      </c>
      <c r="AD2418" s="0" t="s">
        <v>99</v>
      </c>
      <c r="AE2418" s="0" t="s">
        <v>99</v>
      </c>
      <c r="AF2418" s="0" t="s">
        <v>30149</v>
      </c>
      <c r="AH2418" s="0" t="n">
        <v>800</v>
      </c>
      <c r="AI2418" s="0" t="s">
        <v>2133</v>
      </c>
      <c r="AJ2418" s="0" t="s">
        <v>32112</v>
      </c>
      <c r="AK2418" s="0" t="s">
        <v>31135</v>
      </c>
      <c r="AL2418" s="0" t="s">
        <v>2112</v>
      </c>
    </row>
    <row r="2419" customFormat="false" ht="15" hidden="false" customHeight="false" outlineLevel="0" collapsed="false">
      <c r="A2419" s="0" t="s">
        <v>38099</v>
      </c>
      <c r="B2419" s="0" t="s">
        <v>38100</v>
      </c>
      <c r="C2419" s="0" t="s">
        <v>38101</v>
      </c>
      <c r="D2419" s="0" t="s">
        <v>38101</v>
      </c>
      <c r="E2419" s="0" t="s">
        <v>38102</v>
      </c>
      <c r="F2419" s="0" t="s">
        <v>498</v>
      </c>
      <c r="G2419" s="0" t="n">
        <v>3</v>
      </c>
      <c r="H2419" s="0" t="n">
        <v>1</v>
      </c>
      <c r="I2419" s="0" t="n">
        <v>0.01</v>
      </c>
      <c r="J2419" s="0" t="n">
        <v>1000</v>
      </c>
      <c r="K2419" s="0" t="n">
        <v>3.11</v>
      </c>
      <c r="L2419" s="0" t="n">
        <v>73</v>
      </c>
      <c r="M2419" s="0" t="n">
        <v>70.8</v>
      </c>
      <c r="N2419" s="0" t="n">
        <v>0</v>
      </c>
      <c r="O2419" s="0" t="n">
        <v>73</v>
      </c>
      <c r="P2419" s="0" t="n">
        <v>0</v>
      </c>
      <c r="Q2419" s="0" t="n">
        <v>0</v>
      </c>
      <c r="R2419" s="0" t="n">
        <v>0</v>
      </c>
      <c r="S2419" s="0" t="n">
        <v>73</v>
      </c>
      <c r="T2419" s="0" t="n">
        <v>73</v>
      </c>
      <c r="U2419" s="0" t="n">
        <v>73</v>
      </c>
      <c r="V2419" s="0" t="n">
        <v>73</v>
      </c>
      <c r="W2419" s="0" t="n">
        <v>2190000</v>
      </c>
      <c r="X2419" s="0" t="n">
        <v>73</v>
      </c>
      <c r="Y2419" s="0" t="n">
        <v>81.01</v>
      </c>
      <c r="Z2419" s="0" t="n">
        <v>1</v>
      </c>
      <c r="AA2419" s="0" t="n">
        <v>220858</v>
      </c>
      <c r="AB2419" s="0" t="n">
        <v>2190000</v>
      </c>
      <c r="AC2419" s="0" t="n">
        <v>0</v>
      </c>
      <c r="AD2419" s="0" t="s">
        <v>99</v>
      </c>
      <c r="AE2419" s="0" t="s">
        <v>99</v>
      </c>
      <c r="AF2419" s="0" t="s">
        <v>30149</v>
      </c>
      <c r="AH2419" s="0" t="n">
        <v>800</v>
      </c>
      <c r="AI2419" s="0" t="s">
        <v>2133</v>
      </c>
      <c r="AJ2419" s="0" t="s">
        <v>32112</v>
      </c>
      <c r="AK2419" s="0" t="s">
        <v>31135</v>
      </c>
      <c r="AL2419" s="0" t="s">
        <v>2112</v>
      </c>
    </row>
    <row r="2420" customFormat="false" ht="15" hidden="false" customHeight="false" outlineLevel="0" collapsed="false">
      <c r="A2420" s="0" t="s">
        <v>38103</v>
      </c>
      <c r="B2420" s="0" t="s">
        <v>38104</v>
      </c>
      <c r="C2420" s="0" t="s">
        <v>38105</v>
      </c>
      <c r="D2420" s="0" t="s">
        <v>38105</v>
      </c>
      <c r="E2420" s="0" t="s">
        <v>38106</v>
      </c>
      <c r="F2420" s="0" t="s">
        <v>498</v>
      </c>
      <c r="G2420" s="0" t="n">
        <v>3</v>
      </c>
      <c r="H2420" s="0" t="n">
        <v>1</v>
      </c>
      <c r="I2420" s="0" t="n">
        <v>0.01</v>
      </c>
      <c r="J2420" s="0" t="n">
        <v>1000</v>
      </c>
      <c r="K2420" s="0" t="n">
        <v>0</v>
      </c>
      <c r="L2420" s="0" t="n">
        <v>0</v>
      </c>
      <c r="M2420" s="0" t="n">
        <v>72.5</v>
      </c>
      <c r="N2420" s="0" t="n">
        <v>0</v>
      </c>
      <c r="O2420" s="0" t="n">
        <v>72.5</v>
      </c>
      <c r="P2420" s="0" t="n">
        <v>0</v>
      </c>
      <c r="Q2420" s="0" t="n">
        <v>0</v>
      </c>
      <c r="R2420" s="0" t="n">
        <v>0</v>
      </c>
      <c r="S2420" s="0" t="n">
        <v>0</v>
      </c>
      <c r="T2420" s="0" t="n">
        <v>0</v>
      </c>
      <c r="U2420" s="0" t="n">
        <v>0</v>
      </c>
      <c r="V2420" s="0" t="n">
        <v>0</v>
      </c>
      <c r="W2420" s="0" t="n">
        <v>0</v>
      </c>
      <c r="X2420" s="0" t="n">
        <v>77.02</v>
      </c>
      <c r="Y2420" s="0" t="n">
        <v>0</v>
      </c>
      <c r="Z2420" s="0" t="n">
        <v>0</v>
      </c>
      <c r="AA2420" s="0" t="n">
        <v>322325</v>
      </c>
      <c r="AB2420" s="0" t="n">
        <v>0</v>
      </c>
      <c r="AC2420" s="0" t="n">
        <v>0</v>
      </c>
      <c r="AD2420" s="0" t="s">
        <v>99</v>
      </c>
      <c r="AE2420" s="0" t="s">
        <v>99</v>
      </c>
      <c r="AF2420" s="0" t="s">
        <v>30149</v>
      </c>
      <c r="AH2420" s="0" t="n">
        <v>800</v>
      </c>
      <c r="AI2420" s="0" t="s">
        <v>2133</v>
      </c>
      <c r="AJ2420" s="0" t="s">
        <v>32112</v>
      </c>
      <c r="AK2420" s="0" t="s">
        <v>31135</v>
      </c>
      <c r="AL2420" s="0" t="s">
        <v>2112</v>
      </c>
    </row>
    <row r="2421" customFormat="false" ht="15" hidden="false" customHeight="false" outlineLevel="0" collapsed="false">
      <c r="A2421" s="0" t="s">
        <v>38107</v>
      </c>
      <c r="B2421" s="0" t="s">
        <v>38108</v>
      </c>
      <c r="C2421" s="0" t="s">
        <v>38109</v>
      </c>
      <c r="D2421" s="0" t="s">
        <v>38109</v>
      </c>
      <c r="E2421" s="0" t="s">
        <v>38110</v>
      </c>
      <c r="F2421" s="0" t="s">
        <v>498</v>
      </c>
      <c r="G2421" s="0" t="n">
        <v>3</v>
      </c>
      <c r="H2421" s="0" t="n">
        <v>1</v>
      </c>
      <c r="I2421" s="0" t="n">
        <v>0.01</v>
      </c>
      <c r="J2421" s="0" t="n">
        <v>1000</v>
      </c>
      <c r="K2421" s="0" t="n">
        <v>0</v>
      </c>
      <c r="L2421" s="0" t="n">
        <v>0</v>
      </c>
      <c r="M2421" s="0" t="n">
        <v>87.01</v>
      </c>
      <c r="N2421" s="0" t="n">
        <v>86.1</v>
      </c>
      <c r="O2421" s="0" t="n">
        <v>87.01</v>
      </c>
      <c r="P2421" s="0" t="n">
        <v>0</v>
      </c>
      <c r="Q2421" s="0" t="n">
        <v>0</v>
      </c>
      <c r="R2421" s="0" t="n">
        <v>0</v>
      </c>
      <c r="S2421" s="0" t="n">
        <v>0</v>
      </c>
      <c r="T2421" s="0" t="n">
        <v>0</v>
      </c>
      <c r="U2421" s="0" t="n">
        <v>0</v>
      </c>
      <c r="V2421" s="0" t="n">
        <v>0</v>
      </c>
      <c r="W2421" s="0" t="n">
        <v>0</v>
      </c>
      <c r="X2421" s="0" t="n">
        <v>84.31</v>
      </c>
      <c r="Y2421" s="0" t="n">
        <v>91.88</v>
      </c>
      <c r="Z2421" s="0" t="n">
        <v>0</v>
      </c>
      <c r="AA2421" s="0" t="n">
        <v>321087</v>
      </c>
      <c r="AB2421" s="0" t="n">
        <v>0</v>
      </c>
      <c r="AC2421" s="0" t="n">
        <v>0</v>
      </c>
      <c r="AD2421" s="0" t="s">
        <v>99</v>
      </c>
      <c r="AE2421" s="0" t="s">
        <v>99</v>
      </c>
      <c r="AF2421" s="0" t="s">
        <v>30149</v>
      </c>
      <c r="AH2421" s="0" t="n">
        <v>800</v>
      </c>
      <c r="AI2421" s="0" t="s">
        <v>2133</v>
      </c>
      <c r="AJ2421" s="0" t="s">
        <v>32112</v>
      </c>
      <c r="AK2421" s="0" t="s">
        <v>31135</v>
      </c>
      <c r="AL2421" s="0" t="s">
        <v>2112</v>
      </c>
    </row>
    <row r="2422" customFormat="false" ht="15" hidden="false" customHeight="false" outlineLevel="0" collapsed="false">
      <c r="A2422" s="0" t="s">
        <v>38111</v>
      </c>
      <c r="B2422" s="0" t="s">
        <v>38112</v>
      </c>
      <c r="C2422" s="0" t="s">
        <v>38113</v>
      </c>
      <c r="D2422" s="0" t="s">
        <v>38113</v>
      </c>
      <c r="E2422" s="0" t="s">
        <v>38114</v>
      </c>
      <c r="F2422" s="0" t="s">
        <v>498</v>
      </c>
      <c r="G2422" s="0" t="n">
        <v>3</v>
      </c>
      <c r="H2422" s="0" t="n">
        <v>1</v>
      </c>
      <c r="I2422" s="0" t="n">
        <v>0.01</v>
      </c>
      <c r="J2422" s="0" t="n">
        <v>1000</v>
      </c>
      <c r="K2422" s="0" t="n">
        <v>0</v>
      </c>
      <c r="L2422" s="0" t="n">
        <v>0</v>
      </c>
      <c r="M2422" s="0" t="n">
        <v>117.4</v>
      </c>
      <c r="N2422" s="0" t="n">
        <v>0</v>
      </c>
      <c r="O2422" s="0" t="n">
        <v>117.4</v>
      </c>
      <c r="P2422" s="0" t="n">
        <v>0</v>
      </c>
      <c r="Q2422" s="0" t="n">
        <v>0</v>
      </c>
      <c r="R2422" s="0" t="n">
        <v>0</v>
      </c>
      <c r="S2422" s="0" t="n">
        <v>0</v>
      </c>
      <c r="T2422" s="0" t="n">
        <v>0</v>
      </c>
      <c r="U2422" s="0" t="n">
        <v>0</v>
      </c>
      <c r="V2422" s="0" t="n">
        <v>0</v>
      </c>
      <c r="W2422" s="0" t="n">
        <v>0</v>
      </c>
      <c r="X2422" s="0" t="n">
        <v>124.1</v>
      </c>
      <c r="Y2422" s="0" t="n">
        <v>175.42</v>
      </c>
      <c r="Z2422" s="0" t="n">
        <v>0</v>
      </c>
      <c r="AA2422" s="0" t="n">
        <v>280085</v>
      </c>
      <c r="AB2422" s="0" t="n">
        <v>0</v>
      </c>
      <c r="AC2422" s="0" t="n">
        <v>0</v>
      </c>
      <c r="AD2422" s="0" t="s">
        <v>99</v>
      </c>
      <c r="AE2422" s="0" t="s">
        <v>99</v>
      </c>
      <c r="AF2422" s="0" t="s">
        <v>30149</v>
      </c>
      <c r="AH2422" s="0" t="n">
        <v>800</v>
      </c>
      <c r="AI2422" s="0" t="s">
        <v>2133</v>
      </c>
      <c r="AJ2422" s="0" t="s">
        <v>32112</v>
      </c>
      <c r="AK2422" s="0" t="s">
        <v>31135</v>
      </c>
      <c r="AL2422" s="0" t="s">
        <v>2112</v>
      </c>
    </row>
    <row r="2423" customFormat="false" ht="15" hidden="false" customHeight="false" outlineLevel="0" collapsed="false">
      <c r="A2423" s="0" t="s">
        <v>38115</v>
      </c>
      <c r="B2423" s="0" t="s">
        <v>38116</v>
      </c>
      <c r="C2423" s="0" t="s">
        <v>38117</v>
      </c>
      <c r="D2423" s="0" t="s">
        <v>38117</v>
      </c>
      <c r="E2423" s="0" t="s">
        <v>38118</v>
      </c>
      <c r="F2423" s="0" t="s">
        <v>498</v>
      </c>
      <c r="G2423" s="0" t="n">
        <v>3</v>
      </c>
      <c r="H2423" s="0" t="n">
        <v>1</v>
      </c>
      <c r="I2423" s="0" t="n">
        <v>0.01</v>
      </c>
      <c r="J2423" s="0" t="n">
        <v>1000</v>
      </c>
      <c r="K2423" s="0" t="n">
        <v>0</v>
      </c>
      <c r="L2423" s="0" t="n">
        <v>0</v>
      </c>
      <c r="M2423" s="0" t="n">
        <v>59.01</v>
      </c>
      <c r="N2423" s="0" t="n">
        <v>0</v>
      </c>
      <c r="O2423" s="0" t="n">
        <v>59.01</v>
      </c>
      <c r="P2423" s="0" t="n">
        <v>0</v>
      </c>
      <c r="Q2423" s="0" t="n">
        <v>0</v>
      </c>
      <c r="R2423" s="0" t="n">
        <v>0</v>
      </c>
      <c r="S2423" s="0" t="n">
        <v>0</v>
      </c>
      <c r="T2423" s="0" t="n">
        <v>0</v>
      </c>
      <c r="U2423" s="0" t="n">
        <v>0</v>
      </c>
      <c r="V2423" s="0" t="n">
        <v>0</v>
      </c>
      <c r="W2423" s="0" t="n">
        <v>0</v>
      </c>
      <c r="X2423" s="0" t="n">
        <v>52.01</v>
      </c>
      <c r="Y2423" s="0" t="n">
        <v>62.01</v>
      </c>
      <c r="Z2423" s="0" t="n">
        <v>0</v>
      </c>
      <c r="AA2423" s="0" t="n">
        <v>480185</v>
      </c>
      <c r="AB2423" s="0" t="n">
        <v>0</v>
      </c>
      <c r="AC2423" s="0" t="n">
        <v>0</v>
      </c>
      <c r="AD2423" s="0" t="s">
        <v>99</v>
      </c>
      <c r="AE2423" s="0" t="s">
        <v>99</v>
      </c>
      <c r="AF2423" s="0" t="s">
        <v>30149</v>
      </c>
      <c r="AH2423" s="0" t="n">
        <v>800</v>
      </c>
      <c r="AI2423" s="0" t="s">
        <v>2133</v>
      </c>
      <c r="AJ2423" s="0" t="s">
        <v>32112</v>
      </c>
      <c r="AK2423" s="0" t="s">
        <v>31135</v>
      </c>
      <c r="AL2423" s="0" t="s">
        <v>2112</v>
      </c>
    </row>
    <row r="2424" customFormat="false" ht="15" hidden="false" customHeight="false" outlineLevel="0" collapsed="false">
      <c r="A2424" s="0" t="s">
        <v>38119</v>
      </c>
      <c r="B2424" s="0" t="s">
        <v>38120</v>
      </c>
      <c r="C2424" s="0" t="s">
        <v>38121</v>
      </c>
      <c r="D2424" s="0" t="s">
        <v>38121</v>
      </c>
      <c r="E2424" s="0" t="s">
        <v>38122</v>
      </c>
      <c r="F2424" s="0" t="s">
        <v>498</v>
      </c>
      <c r="G2424" s="0" t="n">
        <v>3</v>
      </c>
      <c r="H2424" s="0" t="n">
        <v>1</v>
      </c>
      <c r="I2424" s="0" t="n">
        <v>0.01</v>
      </c>
      <c r="J2424" s="0" t="n">
        <v>1000</v>
      </c>
      <c r="K2424" s="0" t="n">
        <v>0</v>
      </c>
      <c r="L2424" s="0" t="n">
        <v>0</v>
      </c>
      <c r="M2424" s="0" t="n">
        <v>54.01</v>
      </c>
      <c r="N2424" s="0" t="n">
        <v>56.01</v>
      </c>
      <c r="O2424" s="0" t="n">
        <v>54.01</v>
      </c>
      <c r="P2424" s="0" t="n">
        <v>0</v>
      </c>
      <c r="Q2424" s="0" t="n">
        <v>0</v>
      </c>
      <c r="R2424" s="0" t="n">
        <v>0</v>
      </c>
      <c r="S2424" s="0" t="n">
        <v>0</v>
      </c>
      <c r="T2424" s="0" t="n">
        <v>0</v>
      </c>
      <c r="U2424" s="0" t="n">
        <v>0</v>
      </c>
      <c r="V2424" s="0" t="n">
        <v>0</v>
      </c>
      <c r="W2424" s="0" t="n">
        <v>0</v>
      </c>
      <c r="X2424" s="0" t="n">
        <v>47.01</v>
      </c>
      <c r="Y2424" s="0" t="n">
        <v>57.01</v>
      </c>
      <c r="Z2424" s="0" t="n">
        <v>0</v>
      </c>
      <c r="AA2424" s="0" t="n">
        <v>359005</v>
      </c>
      <c r="AB2424" s="0" t="n">
        <v>0</v>
      </c>
      <c r="AC2424" s="0" t="n">
        <v>0</v>
      </c>
      <c r="AD2424" s="0" t="s">
        <v>99</v>
      </c>
      <c r="AE2424" s="0" t="s">
        <v>99</v>
      </c>
      <c r="AF2424" s="0" t="s">
        <v>30149</v>
      </c>
      <c r="AH2424" s="0" t="n">
        <v>800</v>
      </c>
      <c r="AI2424" s="0" t="s">
        <v>2133</v>
      </c>
      <c r="AJ2424" s="0" t="s">
        <v>32112</v>
      </c>
      <c r="AK2424" s="0" t="s">
        <v>31135</v>
      </c>
      <c r="AL2424" s="0" t="s">
        <v>2112</v>
      </c>
    </row>
    <row r="2425" customFormat="false" ht="15" hidden="false" customHeight="false" outlineLevel="0" collapsed="false">
      <c r="A2425" s="0" t="s">
        <v>38123</v>
      </c>
      <c r="B2425" s="0" t="s">
        <v>38124</v>
      </c>
      <c r="C2425" s="0" t="s">
        <v>38125</v>
      </c>
      <c r="D2425" s="0" t="s">
        <v>38125</v>
      </c>
      <c r="E2425" s="0" t="s">
        <v>38126</v>
      </c>
      <c r="F2425" s="0" t="s">
        <v>498</v>
      </c>
      <c r="G2425" s="0" t="n">
        <v>3</v>
      </c>
      <c r="H2425" s="0" t="n">
        <v>1</v>
      </c>
      <c r="I2425" s="0" t="n">
        <v>0.01</v>
      </c>
      <c r="J2425" s="0" t="n">
        <v>1000</v>
      </c>
      <c r="K2425" s="0" t="n">
        <v>0</v>
      </c>
      <c r="L2425" s="0" t="n">
        <v>0</v>
      </c>
      <c r="M2425" s="0" t="n">
        <v>84.01</v>
      </c>
      <c r="N2425" s="0" t="n">
        <v>0</v>
      </c>
      <c r="O2425" s="0" t="n">
        <v>84.01</v>
      </c>
      <c r="P2425" s="0" t="n">
        <v>0</v>
      </c>
      <c r="Q2425" s="0" t="n">
        <v>0</v>
      </c>
      <c r="R2425" s="0" t="n">
        <v>0</v>
      </c>
      <c r="S2425" s="0" t="n">
        <v>0</v>
      </c>
      <c r="T2425" s="0" t="n">
        <v>0</v>
      </c>
      <c r="U2425" s="0" t="n">
        <v>0</v>
      </c>
      <c r="V2425" s="0" t="n">
        <v>0</v>
      </c>
      <c r="W2425" s="0" t="n">
        <v>0</v>
      </c>
      <c r="X2425" s="0" t="n">
        <v>82.21</v>
      </c>
      <c r="Y2425" s="0" t="n">
        <v>92.01</v>
      </c>
      <c r="Z2425" s="0" t="n">
        <v>0</v>
      </c>
      <c r="AA2425" s="0" t="n">
        <v>273177</v>
      </c>
      <c r="AB2425" s="0" t="n">
        <v>0</v>
      </c>
      <c r="AC2425" s="0" t="n">
        <v>0</v>
      </c>
      <c r="AD2425" s="0" t="s">
        <v>99</v>
      </c>
      <c r="AE2425" s="0" t="s">
        <v>99</v>
      </c>
      <c r="AF2425" s="0" t="s">
        <v>30149</v>
      </c>
      <c r="AH2425" s="0" t="n">
        <v>800</v>
      </c>
      <c r="AI2425" s="0" t="s">
        <v>2133</v>
      </c>
      <c r="AJ2425" s="0" t="s">
        <v>32112</v>
      </c>
      <c r="AK2425" s="0" t="s">
        <v>31135</v>
      </c>
      <c r="AL2425" s="0" t="s">
        <v>2112</v>
      </c>
    </row>
    <row r="2426" customFormat="false" ht="15" hidden="false" customHeight="false" outlineLevel="0" collapsed="false">
      <c r="A2426" s="0" t="s">
        <v>38127</v>
      </c>
      <c r="B2426" s="0" t="s">
        <v>38128</v>
      </c>
      <c r="C2426" s="0" t="s">
        <v>38129</v>
      </c>
      <c r="D2426" s="0" t="s">
        <v>38129</v>
      </c>
      <c r="E2426" s="0" t="s">
        <v>38130</v>
      </c>
      <c r="F2426" s="0" t="s">
        <v>498</v>
      </c>
      <c r="G2426" s="0" t="n">
        <v>3</v>
      </c>
      <c r="H2426" s="0" t="n">
        <v>1</v>
      </c>
      <c r="I2426" s="0" t="n">
        <v>0.01</v>
      </c>
      <c r="J2426" s="0" t="n">
        <v>1000</v>
      </c>
      <c r="K2426" s="0" t="n">
        <v>0</v>
      </c>
      <c r="L2426" s="0" t="n">
        <v>0</v>
      </c>
      <c r="M2426" s="0" t="n">
        <v>83.4</v>
      </c>
      <c r="N2426" s="0" t="n">
        <v>82.72</v>
      </c>
      <c r="O2426" s="0" t="n">
        <v>83.4</v>
      </c>
      <c r="P2426" s="0" t="n">
        <v>0</v>
      </c>
      <c r="Q2426" s="0" t="n">
        <v>0</v>
      </c>
      <c r="R2426" s="0" t="n">
        <v>0</v>
      </c>
      <c r="S2426" s="0" t="n">
        <v>0</v>
      </c>
      <c r="T2426" s="0" t="n">
        <v>0</v>
      </c>
      <c r="U2426" s="0" t="n">
        <v>0</v>
      </c>
      <c r="V2426" s="0" t="n">
        <v>0</v>
      </c>
      <c r="W2426" s="0" t="n">
        <v>0</v>
      </c>
      <c r="X2426" s="0" t="n">
        <v>80.41</v>
      </c>
      <c r="Y2426" s="0" t="n">
        <v>116.75</v>
      </c>
      <c r="Z2426" s="0" t="n">
        <v>0</v>
      </c>
      <c r="AA2426" s="0" t="n">
        <v>573589</v>
      </c>
      <c r="AB2426" s="0" t="n">
        <v>0</v>
      </c>
      <c r="AC2426" s="0" t="n">
        <v>0</v>
      </c>
      <c r="AD2426" s="0" t="s">
        <v>99</v>
      </c>
      <c r="AE2426" s="0" t="s">
        <v>99</v>
      </c>
      <c r="AF2426" s="0" t="s">
        <v>30149</v>
      </c>
      <c r="AH2426" s="0" t="n">
        <v>800</v>
      </c>
      <c r="AI2426" s="0" t="s">
        <v>2133</v>
      </c>
      <c r="AJ2426" s="0" t="s">
        <v>32112</v>
      </c>
      <c r="AK2426" s="0" t="s">
        <v>31135</v>
      </c>
      <c r="AL2426" s="0" t="s">
        <v>2112</v>
      </c>
    </row>
    <row r="2427" customFormat="false" ht="15" hidden="false" customHeight="false" outlineLevel="0" collapsed="false">
      <c r="A2427" s="0" t="s">
        <v>38131</v>
      </c>
      <c r="B2427" s="0" t="s">
        <v>38132</v>
      </c>
      <c r="C2427" s="0" t="s">
        <v>38133</v>
      </c>
      <c r="D2427" s="0" t="s">
        <v>38133</v>
      </c>
      <c r="E2427" s="0" t="s">
        <v>38134</v>
      </c>
      <c r="F2427" s="0" t="s">
        <v>498</v>
      </c>
      <c r="G2427" s="0" t="n">
        <v>3</v>
      </c>
      <c r="H2427" s="0" t="n">
        <v>1</v>
      </c>
      <c r="I2427" s="0" t="n">
        <v>0.01</v>
      </c>
      <c r="J2427" s="0" t="n">
        <v>1000</v>
      </c>
      <c r="K2427" s="0" t="n">
        <v>0</v>
      </c>
      <c r="L2427" s="0" t="n">
        <v>0</v>
      </c>
      <c r="M2427" s="0" t="n">
        <v>56.81</v>
      </c>
      <c r="N2427" s="0" t="n">
        <v>0</v>
      </c>
      <c r="O2427" s="0" t="n">
        <v>56.81</v>
      </c>
      <c r="P2427" s="0" t="n">
        <v>0</v>
      </c>
      <c r="Q2427" s="0" t="n">
        <v>0</v>
      </c>
      <c r="R2427" s="0" t="n">
        <v>0</v>
      </c>
      <c r="S2427" s="0" t="n">
        <v>0</v>
      </c>
      <c r="T2427" s="0" t="n">
        <v>0</v>
      </c>
      <c r="U2427" s="0" t="n">
        <v>0</v>
      </c>
      <c r="V2427" s="0" t="n">
        <v>0</v>
      </c>
      <c r="W2427" s="0" t="n">
        <v>0</v>
      </c>
      <c r="X2427" s="0" t="n">
        <v>46.18</v>
      </c>
      <c r="Y2427" s="0" t="n">
        <v>55.81</v>
      </c>
      <c r="Z2427" s="0" t="n">
        <v>0</v>
      </c>
      <c r="AA2427" s="0" t="n">
        <v>205356</v>
      </c>
      <c r="AB2427" s="0" t="n">
        <v>0</v>
      </c>
      <c r="AC2427" s="0" t="n">
        <v>0</v>
      </c>
      <c r="AD2427" s="0" t="s">
        <v>99</v>
      </c>
      <c r="AE2427" s="0" t="s">
        <v>99</v>
      </c>
      <c r="AF2427" s="0" t="s">
        <v>30149</v>
      </c>
      <c r="AH2427" s="0" t="n">
        <v>800</v>
      </c>
      <c r="AI2427" s="0" t="s">
        <v>2133</v>
      </c>
      <c r="AJ2427" s="0" t="s">
        <v>32112</v>
      </c>
      <c r="AK2427" s="0" t="s">
        <v>31135</v>
      </c>
      <c r="AL2427" s="0" t="s">
        <v>2112</v>
      </c>
    </row>
    <row r="2428" customFormat="false" ht="15" hidden="false" customHeight="false" outlineLevel="0" collapsed="false">
      <c r="A2428" s="0" t="s">
        <v>38135</v>
      </c>
      <c r="B2428" s="0" t="s">
        <v>38136</v>
      </c>
      <c r="C2428" s="0" t="s">
        <v>38137</v>
      </c>
      <c r="D2428" s="0" t="s">
        <v>38137</v>
      </c>
      <c r="E2428" s="0" t="s">
        <v>38138</v>
      </c>
      <c r="F2428" s="0" t="s">
        <v>498</v>
      </c>
      <c r="G2428" s="0" t="n">
        <v>3</v>
      </c>
      <c r="H2428" s="0" t="n">
        <v>1</v>
      </c>
      <c r="I2428" s="0" t="n">
        <v>0.01</v>
      </c>
      <c r="J2428" s="0" t="n">
        <v>1000</v>
      </c>
      <c r="K2428" s="0" t="n">
        <v>0</v>
      </c>
      <c r="L2428" s="0" t="n">
        <v>0</v>
      </c>
      <c r="M2428" s="0" t="n">
        <v>97.4</v>
      </c>
      <c r="N2428" s="0" t="n">
        <v>0</v>
      </c>
      <c r="O2428" s="0" t="n">
        <v>97.4</v>
      </c>
      <c r="P2428" s="0" t="n">
        <v>0</v>
      </c>
      <c r="Q2428" s="0" t="n">
        <v>0</v>
      </c>
      <c r="R2428" s="0" t="n">
        <v>0</v>
      </c>
      <c r="S2428" s="0" t="n">
        <v>0</v>
      </c>
      <c r="T2428" s="0" t="n">
        <v>0</v>
      </c>
      <c r="U2428" s="0" t="n">
        <v>0</v>
      </c>
      <c r="V2428" s="0" t="n">
        <v>0</v>
      </c>
      <c r="W2428" s="0" t="n">
        <v>0</v>
      </c>
      <c r="X2428" s="0" t="n">
        <v>92.01</v>
      </c>
      <c r="Y2428" s="0" t="n">
        <v>0</v>
      </c>
      <c r="Z2428" s="0" t="n">
        <v>0</v>
      </c>
      <c r="AA2428" s="0" t="n">
        <v>58413</v>
      </c>
      <c r="AB2428" s="0" t="n">
        <v>0</v>
      </c>
      <c r="AC2428" s="0" t="n">
        <v>0</v>
      </c>
      <c r="AD2428" s="0" t="s">
        <v>99</v>
      </c>
      <c r="AE2428" s="0" t="s">
        <v>99</v>
      </c>
      <c r="AF2428" s="0" t="s">
        <v>30149</v>
      </c>
      <c r="AH2428" s="0" t="n">
        <v>800</v>
      </c>
      <c r="AI2428" s="0" t="s">
        <v>2133</v>
      </c>
      <c r="AJ2428" s="0" t="s">
        <v>32112</v>
      </c>
      <c r="AK2428" s="0" t="s">
        <v>31135</v>
      </c>
      <c r="AL2428" s="0" t="s">
        <v>2112</v>
      </c>
    </row>
    <row r="2429" customFormat="false" ht="15" hidden="false" customHeight="false" outlineLevel="0" collapsed="false">
      <c r="A2429" s="0" t="s">
        <v>38139</v>
      </c>
      <c r="B2429" s="0" t="s">
        <v>38140</v>
      </c>
      <c r="C2429" s="0" t="s">
        <v>38141</v>
      </c>
      <c r="D2429" s="0" t="s">
        <v>38141</v>
      </c>
      <c r="E2429" s="0" t="s">
        <v>38142</v>
      </c>
      <c r="F2429" s="0" t="s">
        <v>498</v>
      </c>
      <c r="G2429" s="0" t="n">
        <v>3</v>
      </c>
      <c r="H2429" s="0" t="n">
        <v>1</v>
      </c>
      <c r="I2429" s="0" t="n">
        <v>0.01</v>
      </c>
      <c r="J2429" s="0" t="n">
        <v>1000</v>
      </c>
      <c r="K2429" s="0" t="n">
        <v>0</v>
      </c>
      <c r="L2429" s="0" t="n">
        <v>0</v>
      </c>
      <c r="M2429" s="0" t="n">
        <v>111.7</v>
      </c>
      <c r="N2429" s="0" t="n">
        <v>0</v>
      </c>
      <c r="O2429" s="0" t="n">
        <v>111.7</v>
      </c>
      <c r="P2429" s="0" t="n">
        <v>0</v>
      </c>
      <c r="Q2429" s="0" t="n">
        <v>0</v>
      </c>
      <c r="R2429" s="0" t="n">
        <v>0</v>
      </c>
      <c r="S2429" s="0" t="n">
        <v>0</v>
      </c>
      <c r="T2429" s="0" t="n">
        <v>0</v>
      </c>
      <c r="U2429" s="0" t="n">
        <v>0</v>
      </c>
      <c r="V2429" s="0" t="n">
        <v>0</v>
      </c>
      <c r="W2429" s="0" t="n">
        <v>0</v>
      </c>
      <c r="X2429" s="0" t="n">
        <v>114.2</v>
      </c>
      <c r="Y2429" s="0" t="n">
        <v>0</v>
      </c>
      <c r="Z2429" s="0" t="n">
        <v>0</v>
      </c>
      <c r="AA2429" s="0" t="n">
        <v>109422</v>
      </c>
      <c r="AB2429" s="0" t="n">
        <v>0</v>
      </c>
      <c r="AC2429" s="0" t="n">
        <v>0</v>
      </c>
      <c r="AD2429" s="0" t="s">
        <v>99</v>
      </c>
      <c r="AE2429" s="0" t="s">
        <v>99</v>
      </c>
      <c r="AF2429" s="0" t="s">
        <v>30149</v>
      </c>
      <c r="AH2429" s="0" t="n">
        <v>800</v>
      </c>
      <c r="AI2429" s="0" t="s">
        <v>2133</v>
      </c>
      <c r="AJ2429" s="0" t="s">
        <v>32112</v>
      </c>
      <c r="AK2429" s="0" t="s">
        <v>31135</v>
      </c>
      <c r="AL2429" s="0" t="s">
        <v>2112</v>
      </c>
    </row>
    <row r="2430" customFormat="false" ht="15" hidden="false" customHeight="false" outlineLevel="0" collapsed="false">
      <c r="A2430" s="0" t="s">
        <v>38143</v>
      </c>
      <c r="B2430" s="0" t="s">
        <v>38144</v>
      </c>
      <c r="C2430" s="0" t="s">
        <v>38145</v>
      </c>
      <c r="D2430" s="0" t="s">
        <v>38145</v>
      </c>
      <c r="E2430" s="0" t="s">
        <v>38146</v>
      </c>
      <c r="F2430" s="0" t="s">
        <v>498</v>
      </c>
      <c r="G2430" s="0" t="n">
        <v>3</v>
      </c>
      <c r="H2430" s="0" t="n">
        <v>1</v>
      </c>
      <c r="I2430" s="0" t="n">
        <v>0.01</v>
      </c>
      <c r="J2430" s="0" t="n">
        <v>1000</v>
      </c>
      <c r="K2430" s="0" t="n">
        <v>0</v>
      </c>
      <c r="L2430" s="0" t="n">
        <v>0</v>
      </c>
      <c r="M2430" s="0" t="n">
        <v>51.6</v>
      </c>
      <c r="N2430" s="0" t="n">
        <v>52.72</v>
      </c>
      <c r="O2430" s="0" t="n">
        <v>51.6</v>
      </c>
      <c r="P2430" s="0" t="n">
        <v>0</v>
      </c>
      <c r="Q2430" s="0" t="n">
        <v>0</v>
      </c>
      <c r="R2430" s="0" t="n">
        <v>0</v>
      </c>
      <c r="S2430" s="0" t="n">
        <v>0</v>
      </c>
      <c r="T2430" s="0" t="n">
        <v>0</v>
      </c>
      <c r="U2430" s="0" t="n">
        <v>0</v>
      </c>
      <c r="V2430" s="0" t="n">
        <v>0</v>
      </c>
      <c r="W2430" s="0" t="n">
        <v>0</v>
      </c>
      <c r="X2430" s="0" t="n">
        <v>48.01</v>
      </c>
      <c r="Y2430" s="0" t="n">
        <v>58.01</v>
      </c>
      <c r="Z2430" s="0" t="n">
        <v>0</v>
      </c>
      <c r="AA2430" s="0" t="n">
        <v>495532</v>
      </c>
      <c r="AB2430" s="0" t="n">
        <v>0</v>
      </c>
      <c r="AC2430" s="0" t="n">
        <v>0</v>
      </c>
      <c r="AD2430" s="0" t="s">
        <v>99</v>
      </c>
      <c r="AE2430" s="0" t="s">
        <v>99</v>
      </c>
      <c r="AF2430" s="0" t="s">
        <v>30149</v>
      </c>
      <c r="AH2430" s="0" t="n">
        <v>800</v>
      </c>
      <c r="AI2430" s="0" t="s">
        <v>2133</v>
      </c>
      <c r="AJ2430" s="0" t="s">
        <v>32112</v>
      </c>
      <c r="AK2430" s="0" t="s">
        <v>31135</v>
      </c>
      <c r="AL2430" s="0" t="s">
        <v>2112</v>
      </c>
    </row>
    <row r="2431" customFormat="false" ht="15" hidden="false" customHeight="false" outlineLevel="0" collapsed="false">
      <c r="A2431" s="0" t="s">
        <v>38147</v>
      </c>
      <c r="B2431" s="0" t="s">
        <v>38148</v>
      </c>
      <c r="C2431" s="0" t="s">
        <v>38149</v>
      </c>
      <c r="D2431" s="0" t="s">
        <v>38149</v>
      </c>
      <c r="E2431" s="0" t="s">
        <v>38150</v>
      </c>
      <c r="F2431" s="0" t="s">
        <v>498</v>
      </c>
      <c r="G2431" s="0" t="n">
        <v>3</v>
      </c>
      <c r="H2431" s="0" t="n">
        <v>1</v>
      </c>
      <c r="I2431" s="0" t="n">
        <v>0.01</v>
      </c>
      <c r="J2431" s="0" t="n">
        <v>1000</v>
      </c>
      <c r="K2431" s="0" t="n">
        <v>0</v>
      </c>
      <c r="L2431" s="0" t="n">
        <v>0</v>
      </c>
      <c r="M2431" s="0" t="n">
        <v>86.1</v>
      </c>
      <c r="N2431" s="0" t="n">
        <v>86.93</v>
      </c>
      <c r="O2431" s="0" t="n">
        <v>86.1</v>
      </c>
      <c r="P2431" s="0" t="n">
        <v>0</v>
      </c>
      <c r="Q2431" s="0" t="n">
        <v>0</v>
      </c>
      <c r="R2431" s="0" t="n">
        <v>0</v>
      </c>
      <c r="S2431" s="0" t="n">
        <v>0</v>
      </c>
      <c r="T2431" s="0" t="n">
        <v>0</v>
      </c>
      <c r="U2431" s="0" t="n">
        <v>0</v>
      </c>
      <c r="V2431" s="0" t="n">
        <v>0</v>
      </c>
      <c r="W2431" s="0" t="n">
        <v>0</v>
      </c>
      <c r="X2431" s="0" t="n">
        <v>88.71</v>
      </c>
      <c r="Y2431" s="0" t="n">
        <v>89.71</v>
      </c>
      <c r="Z2431" s="0" t="n">
        <v>0</v>
      </c>
      <c r="AA2431" s="0" t="n">
        <v>528876</v>
      </c>
      <c r="AB2431" s="0" t="n">
        <v>0</v>
      </c>
      <c r="AC2431" s="0" t="n">
        <v>0</v>
      </c>
      <c r="AD2431" s="0" t="s">
        <v>99</v>
      </c>
      <c r="AE2431" s="0" t="s">
        <v>99</v>
      </c>
      <c r="AF2431" s="0" t="s">
        <v>30149</v>
      </c>
      <c r="AH2431" s="0" t="n">
        <v>800</v>
      </c>
      <c r="AI2431" s="0" t="s">
        <v>2133</v>
      </c>
      <c r="AJ2431" s="0" t="s">
        <v>32112</v>
      </c>
      <c r="AK2431" s="0" t="s">
        <v>31135</v>
      </c>
      <c r="AL2431" s="0" t="s">
        <v>2112</v>
      </c>
    </row>
    <row r="2432" customFormat="false" ht="15" hidden="false" customHeight="false" outlineLevel="0" collapsed="false">
      <c r="A2432" s="0" t="s">
        <v>38151</v>
      </c>
      <c r="B2432" s="0" t="s">
        <v>38152</v>
      </c>
      <c r="C2432" s="0" t="s">
        <v>38153</v>
      </c>
      <c r="D2432" s="0" t="s">
        <v>38153</v>
      </c>
      <c r="E2432" s="0" t="s">
        <v>38154</v>
      </c>
      <c r="F2432" s="0" t="s">
        <v>498</v>
      </c>
      <c r="G2432" s="0" t="n">
        <v>3</v>
      </c>
      <c r="H2432" s="0" t="n">
        <v>1</v>
      </c>
      <c r="I2432" s="0" t="n">
        <v>0.01</v>
      </c>
      <c r="J2432" s="0" t="n">
        <v>1000</v>
      </c>
      <c r="K2432" s="0" t="n">
        <v>0</v>
      </c>
      <c r="L2432" s="0" t="n">
        <v>0</v>
      </c>
      <c r="M2432" s="0" t="n">
        <v>54.75</v>
      </c>
      <c r="N2432" s="0" t="n">
        <v>0</v>
      </c>
      <c r="O2432" s="0" t="n">
        <v>54.75</v>
      </c>
      <c r="P2432" s="0" t="n">
        <v>0</v>
      </c>
      <c r="Q2432" s="0" t="n">
        <v>0</v>
      </c>
      <c r="R2432" s="0" t="n">
        <v>0</v>
      </c>
      <c r="S2432" s="0" t="n">
        <v>0</v>
      </c>
      <c r="T2432" s="0" t="n">
        <v>0</v>
      </c>
      <c r="U2432" s="0" t="n">
        <v>0</v>
      </c>
      <c r="V2432" s="0" t="n">
        <v>0</v>
      </c>
      <c r="W2432" s="0" t="n">
        <v>0</v>
      </c>
      <c r="X2432" s="0" t="n">
        <v>47.75</v>
      </c>
      <c r="Y2432" s="0" t="n">
        <v>57.75</v>
      </c>
      <c r="Z2432" s="0" t="n">
        <v>0</v>
      </c>
      <c r="AA2432" s="0" t="n">
        <v>294260</v>
      </c>
      <c r="AB2432" s="0" t="n">
        <v>0</v>
      </c>
      <c r="AC2432" s="0" t="n">
        <v>0</v>
      </c>
      <c r="AD2432" s="0" t="s">
        <v>99</v>
      </c>
      <c r="AE2432" s="0" t="s">
        <v>99</v>
      </c>
      <c r="AF2432" s="0" t="s">
        <v>30149</v>
      </c>
      <c r="AH2432" s="0" t="n">
        <v>800</v>
      </c>
      <c r="AI2432" s="0" t="s">
        <v>2133</v>
      </c>
      <c r="AJ2432" s="0" t="s">
        <v>32112</v>
      </c>
      <c r="AK2432" s="0" t="s">
        <v>31135</v>
      </c>
      <c r="AL2432" s="0" t="s">
        <v>2112</v>
      </c>
    </row>
    <row r="2433" customFormat="false" ht="15" hidden="false" customHeight="false" outlineLevel="0" collapsed="false">
      <c r="A2433" s="0" t="s">
        <v>38155</v>
      </c>
      <c r="B2433" s="0" t="s">
        <v>38156</v>
      </c>
      <c r="C2433" s="0" t="s">
        <v>38157</v>
      </c>
      <c r="D2433" s="0" t="s">
        <v>38157</v>
      </c>
      <c r="E2433" s="0" t="s">
        <v>38158</v>
      </c>
      <c r="F2433" s="0" t="s">
        <v>498</v>
      </c>
      <c r="G2433" s="0" t="n">
        <v>3</v>
      </c>
      <c r="H2433" s="0" t="n">
        <v>1</v>
      </c>
      <c r="I2433" s="0" t="n">
        <v>0.01</v>
      </c>
      <c r="J2433" s="0" t="n">
        <v>1000</v>
      </c>
      <c r="K2433" s="0" t="n">
        <v>0</v>
      </c>
      <c r="L2433" s="0" t="n">
        <v>0</v>
      </c>
      <c r="M2433" s="0" t="n">
        <v>80.8</v>
      </c>
      <c r="N2433" s="0" t="n">
        <v>0</v>
      </c>
      <c r="O2433" s="0" t="n">
        <v>80.8</v>
      </c>
      <c r="P2433" s="0" t="n">
        <v>0</v>
      </c>
      <c r="Q2433" s="0" t="n">
        <v>0</v>
      </c>
      <c r="R2433" s="0" t="n">
        <v>0</v>
      </c>
      <c r="S2433" s="0" t="n">
        <v>0</v>
      </c>
      <c r="T2433" s="0" t="n">
        <v>0</v>
      </c>
      <c r="U2433" s="0" t="n">
        <v>0</v>
      </c>
      <c r="V2433" s="0" t="n">
        <v>0</v>
      </c>
      <c r="W2433" s="0" t="n">
        <v>0</v>
      </c>
      <c r="X2433" s="0" t="n">
        <v>82.51</v>
      </c>
      <c r="Y2433" s="0" t="n">
        <v>85.91</v>
      </c>
      <c r="Z2433" s="0" t="n">
        <v>0</v>
      </c>
      <c r="AA2433" s="0" t="n">
        <v>96696</v>
      </c>
      <c r="AB2433" s="0" t="n">
        <v>0</v>
      </c>
      <c r="AC2433" s="0" t="n">
        <v>0</v>
      </c>
      <c r="AD2433" s="0" t="s">
        <v>99</v>
      </c>
      <c r="AE2433" s="0" t="s">
        <v>99</v>
      </c>
      <c r="AF2433" s="0" t="s">
        <v>30149</v>
      </c>
      <c r="AH2433" s="0" t="n">
        <v>800</v>
      </c>
      <c r="AI2433" s="0" t="s">
        <v>2133</v>
      </c>
      <c r="AJ2433" s="0" t="s">
        <v>32112</v>
      </c>
      <c r="AK2433" s="0" t="s">
        <v>31135</v>
      </c>
      <c r="AL2433" s="0" t="s">
        <v>2112</v>
      </c>
    </row>
    <row r="2434" customFormat="false" ht="15" hidden="false" customHeight="false" outlineLevel="0" collapsed="false">
      <c r="A2434" s="0" t="s">
        <v>38159</v>
      </c>
      <c r="B2434" s="0" t="s">
        <v>38160</v>
      </c>
      <c r="C2434" s="0" t="s">
        <v>38161</v>
      </c>
      <c r="D2434" s="0" t="s">
        <v>38161</v>
      </c>
      <c r="E2434" s="0" t="s">
        <v>38162</v>
      </c>
      <c r="F2434" s="0" t="s">
        <v>498</v>
      </c>
      <c r="G2434" s="0" t="n">
        <v>3</v>
      </c>
      <c r="H2434" s="0" t="n">
        <v>1</v>
      </c>
      <c r="I2434" s="0" t="n">
        <v>0.01</v>
      </c>
      <c r="J2434" s="0" t="n">
        <v>1000</v>
      </c>
      <c r="K2434" s="0" t="n">
        <v>0</v>
      </c>
      <c r="L2434" s="0" t="n">
        <v>0</v>
      </c>
      <c r="M2434" s="0" t="n">
        <v>80.9</v>
      </c>
      <c r="N2434" s="0" t="n">
        <v>0</v>
      </c>
      <c r="O2434" s="0" t="n">
        <v>80.9</v>
      </c>
      <c r="P2434" s="0" t="n">
        <v>0</v>
      </c>
      <c r="Q2434" s="0" t="n">
        <v>0</v>
      </c>
      <c r="R2434" s="0" t="n">
        <v>0</v>
      </c>
      <c r="S2434" s="0" t="n">
        <v>0</v>
      </c>
      <c r="T2434" s="0" t="n">
        <v>0</v>
      </c>
      <c r="U2434" s="0" t="n">
        <v>0</v>
      </c>
      <c r="V2434" s="0" t="n">
        <v>0</v>
      </c>
      <c r="W2434" s="0" t="n">
        <v>0</v>
      </c>
      <c r="X2434" s="0" t="n">
        <v>82.21</v>
      </c>
      <c r="Y2434" s="0" t="n">
        <v>0</v>
      </c>
      <c r="Z2434" s="0" t="n">
        <v>0</v>
      </c>
      <c r="AA2434" s="0" t="n">
        <v>138471</v>
      </c>
      <c r="AB2434" s="0" t="n">
        <v>0</v>
      </c>
      <c r="AC2434" s="0" t="n">
        <v>0</v>
      </c>
      <c r="AD2434" s="0" t="s">
        <v>99</v>
      </c>
      <c r="AE2434" s="0" t="s">
        <v>99</v>
      </c>
      <c r="AF2434" s="0" t="s">
        <v>30149</v>
      </c>
      <c r="AH2434" s="0" t="n">
        <v>800</v>
      </c>
      <c r="AI2434" s="0" t="s">
        <v>2133</v>
      </c>
      <c r="AJ2434" s="0" t="s">
        <v>32112</v>
      </c>
      <c r="AK2434" s="0" t="s">
        <v>31135</v>
      </c>
      <c r="AL2434" s="0" t="s">
        <v>2112</v>
      </c>
    </row>
    <row r="2435" customFormat="false" ht="15" hidden="false" customHeight="false" outlineLevel="0" collapsed="false">
      <c r="A2435" s="0" t="s">
        <v>38163</v>
      </c>
      <c r="B2435" s="0" t="s">
        <v>38164</v>
      </c>
      <c r="C2435" s="0" t="s">
        <v>38165</v>
      </c>
      <c r="D2435" s="0" t="s">
        <v>38165</v>
      </c>
      <c r="E2435" s="0" t="s">
        <v>38166</v>
      </c>
      <c r="F2435" s="0" t="s">
        <v>498</v>
      </c>
      <c r="G2435" s="0" t="n">
        <v>3</v>
      </c>
      <c r="H2435" s="0" t="n">
        <v>1</v>
      </c>
      <c r="I2435" s="0" t="n">
        <v>0.01</v>
      </c>
      <c r="J2435" s="0" t="n">
        <v>1000</v>
      </c>
      <c r="K2435" s="0" t="n">
        <v>0</v>
      </c>
      <c r="L2435" s="0" t="n">
        <v>0</v>
      </c>
      <c r="M2435" s="0" t="n">
        <v>54.64</v>
      </c>
      <c r="N2435" s="0" t="n">
        <v>56</v>
      </c>
      <c r="O2435" s="0" t="n">
        <v>54.64</v>
      </c>
      <c r="P2435" s="0" t="n">
        <v>0</v>
      </c>
      <c r="Q2435" s="0" t="n">
        <v>0</v>
      </c>
      <c r="R2435" s="0" t="n">
        <v>0</v>
      </c>
      <c r="S2435" s="0" t="n">
        <v>0</v>
      </c>
      <c r="T2435" s="0" t="n">
        <v>0</v>
      </c>
      <c r="U2435" s="0" t="n">
        <v>0</v>
      </c>
      <c r="V2435" s="0" t="n">
        <v>0</v>
      </c>
      <c r="W2435" s="0" t="n">
        <v>0</v>
      </c>
      <c r="X2435" s="0" t="n">
        <v>50.01</v>
      </c>
      <c r="Y2435" s="0" t="n">
        <v>60.01</v>
      </c>
      <c r="Z2435" s="0" t="n">
        <v>0</v>
      </c>
      <c r="AA2435" s="0" t="n">
        <v>786844</v>
      </c>
      <c r="AB2435" s="0" t="n">
        <v>0</v>
      </c>
      <c r="AC2435" s="0" t="n">
        <v>0</v>
      </c>
      <c r="AD2435" s="0" t="s">
        <v>99</v>
      </c>
      <c r="AE2435" s="0" t="s">
        <v>99</v>
      </c>
      <c r="AF2435" s="0" t="s">
        <v>30149</v>
      </c>
      <c r="AH2435" s="0" t="n">
        <v>800</v>
      </c>
      <c r="AI2435" s="0" t="s">
        <v>2133</v>
      </c>
      <c r="AJ2435" s="0" t="s">
        <v>32112</v>
      </c>
      <c r="AK2435" s="0" t="s">
        <v>31135</v>
      </c>
      <c r="AL2435" s="0" t="s">
        <v>2112</v>
      </c>
    </row>
    <row r="2436" customFormat="false" ht="15" hidden="false" customHeight="false" outlineLevel="0" collapsed="false">
      <c r="A2436" s="0" t="s">
        <v>38167</v>
      </c>
      <c r="B2436" s="0" t="s">
        <v>38168</v>
      </c>
      <c r="C2436" s="0" t="s">
        <v>38169</v>
      </c>
      <c r="D2436" s="0" t="s">
        <v>38169</v>
      </c>
      <c r="E2436" s="0" t="s">
        <v>38170</v>
      </c>
      <c r="F2436" s="0" t="s">
        <v>498</v>
      </c>
      <c r="G2436" s="0" t="n">
        <v>3</v>
      </c>
      <c r="H2436" s="0" t="n">
        <v>1</v>
      </c>
      <c r="I2436" s="0" t="n">
        <v>0.01</v>
      </c>
      <c r="J2436" s="0" t="n">
        <v>1000</v>
      </c>
      <c r="K2436" s="0" t="n">
        <v>0</v>
      </c>
      <c r="L2436" s="0" t="n">
        <v>0</v>
      </c>
      <c r="M2436" s="0" t="n">
        <v>68.2</v>
      </c>
      <c r="N2436" s="0" t="n">
        <v>69.57</v>
      </c>
      <c r="O2436" s="0" t="n">
        <v>68.2</v>
      </c>
      <c r="P2436" s="0" t="n">
        <v>0</v>
      </c>
      <c r="Q2436" s="0" t="n">
        <v>0</v>
      </c>
      <c r="R2436" s="0" t="n">
        <v>0</v>
      </c>
      <c r="S2436" s="0" t="n">
        <v>0</v>
      </c>
      <c r="T2436" s="0" t="n">
        <v>0</v>
      </c>
      <c r="U2436" s="0" t="n">
        <v>0</v>
      </c>
      <c r="V2436" s="0" t="n">
        <v>0</v>
      </c>
      <c r="W2436" s="0" t="n">
        <v>0</v>
      </c>
      <c r="X2436" s="0" t="n">
        <v>67.02</v>
      </c>
      <c r="Y2436" s="0" t="n">
        <v>74.47</v>
      </c>
      <c r="Z2436" s="0" t="n">
        <v>0</v>
      </c>
      <c r="AA2436" s="0" t="n">
        <v>548428</v>
      </c>
      <c r="AB2436" s="0" t="n">
        <v>0</v>
      </c>
      <c r="AC2436" s="0" t="n">
        <v>0</v>
      </c>
      <c r="AD2436" s="0" t="s">
        <v>99</v>
      </c>
      <c r="AE2436" s="0" t="s">
        <v>99</v>
      </c>
      <c r="AF2436" s="0" t="s">
        <v>30149</v>
      </c>
      <c r="AH2436" s="0" t="n">
        <v>800</v>
      </c>
      <c r="AI2436" s="0" t="s">
        <v>2133</v>
      </c>
      <c r="AJ2436" s="0" t="s">
        <v>32112</v>
      </c>
      <c r="AK2436" s="0" t="s">
        <v>31135</v>
      </c>
      <c r="AL2436" s="0" t="s">
        <v>2112</v>
      </c>
    </row>
    <row r="2437" customFormat="false" ht="15" hidden="false" customHeight="false" outlineLevel="0" collapsed="false">
      <c r="A2437" s="0" t="s">
        <v>38171</v>
      </c>
      <c r="B2437" s="0" t="s">
        <v>38172</v>
      </c>
      <c r="C2437" s="0" t="s">
        <v>38173</v>
      </c>
      <c r="D2437" s="0" t="s">
        <v>38173</v>
      </c>
      <c r="E2437" s="0" t="s">
        <v>38174</v>
      </c>
      <c r="F2437" s="0" t="s">
        <v>498</v>
      </c>
      <c r="G2437" s="0" t="n">
        <v>3</v>
      </c>
      <c r="H2437" s="0" t="n">
        <v>1</v>
      </c>
      <c r="I2437" s="0" t="n">
        <v>0.01</v>
      </c>
      <c r="J2437" s="0" t="n">
        <v>1000</v>
      </c>
      <c r="K2437" s="0" t="n">
        <v>0</v>
      </c>
      <c r="L2437" s="0" t="n">
        <v>0</v>
      </c>
      <c r="M2437" s="0" t="n">
        <v>56.01</v>
      </c>
      <c r="N2437" s="0" t="n">
        <v>0</v>
      </c>
      <c r="O2437" s="0" t="n">
        <v>56.01</v>
      </c>
      <c r="P2437" s="0" t="n">
        <v>0</v>
      </c>
      <c r="Q2437" s="0" t="n">
        <v>0</v>
      </c>
      <c r="R2437" s="0" t="n">
        <v>0</v>
      </c>
      <c r="S2437" s="0" t="n">
        <v>0</v>
      </c>
      <c r="T2437" s="0" t="n">
        <v>0</v>
      </c>
      <c r="U2437" s="0" t="n">
        <v>0</v>
      </c>
      <c r="V2437" s="0" t="n">
        <v>0</v>
      </c>
      <c r="W2437" s="0" t="n">
        <v>0</v>
      </c>
      <c r="X2437" s="0" t="n">
        <v>51.01</v>
      </c>
      <c r="Y2437" s="0" t="n">
        <v>61.01</v>
      </c>
      <c r="Z2437" s="0" t="n">
        <v>0</v>
      </c>
      <c r="AA2437" s="0" t="n">
        <v>173078</v>
      </c>
      <c r="AB2437" s="0" t="n">
        <v>0</v>
      </c>
      <c r="AC2437" s="0" t="n">
        <v>0</v>
      </c>
      <c r="AD2437" s="0" t="s">
        <v>99</v>
      </c>
      <c r="AE2437" s="0" t="s">
        <v>99</v>
      </c>
      <c r="AF2437" s="0" t="s">
        <v>30149</v>
      </c>
      <c r="AH2437" s="0" t="n">
        <v>800</v>
      </c>
      <c r="AI2437" s="0" t="s">
        <v>2133</v>
      </c>
      <c r="AJ2437" s="0" t="s">
        <v>32112</v>
      </c>
      <c r="AK2437" s="0" t="s">
        <v>31135</v>
      </c>
      <c r="AL2437" s="0" t="s">
        <v>2112</v>
      </c>
    </row>
    <row r="2438" customFormat="false" ht="15" hidden="false" customHeight="false" outlineLevel="0" collapsed="false">
      <c r="A2438" s="0" t="s">
        <v>38175</v>
      </c>
      <c r="B2438" s="0" t="s">
        <v>38176</v>
      </c>
      <c r="C2438" s="0" t="s">
        <v>38177</v>
      </c>
      <c r="D2438" s="0" t="s">
        <v>38177</v>
      </c>
      <c r="E2438" s="0" t="s">
        <v>38178</v>
      </c>
      <c r="F2438" s="0" t="s">
        <v>498</v>
      </c>
      <c r="G2438" s="0" t="n">
        <v>3</v>
      </c>
      <c r="H2438" s="0" t="n">
        <v>1</v>
      </c>
      <c r="I2438" s="0" t="n">
        <v>0.01</v>
      </c>
      <c r="J2438" s="0" t="n">
        <v>1000</v>
      </c>
      <c r="K2438" s="0" t="n">
        <v>0</v>
      </c>
      <c r="L2438" s="0" t="n">
        <v>0</v>
      </c>
      <c r="M2438" s="0" t="n">
        <v>70.8</v>
      </c>
      <c r="N2438" s="0" t="n">
        <v>0</v>
      </c>
      <c r="O2438" s="0" t="n">
        <v>70.8</v>
      </c>
      <c r="P2438" s="0" t="n">
        <v>0</v>
      </c>
      <c r="Q2438" s="0" t="n">
        <v>0</v>
      </c>
      <c r="R2438" s="0" t="n">
        <v>0</v>
      </c>
      <c r="S2438" s="0" t="n">
        <v>0</v>
      </c>
      <c r="T2438" s="0" t="n">
        <v>0</v>
      </c>
      <c r="U2438" s="0" t="n">
        <v>0</v>
      </c>
      <c r="V2438" s="0" t="n">
        <v>0</v>
      </c>
      <c r="W2438" s="0" t="n">
        <v>0</v>
      </c>
      <c r="X2438" s="0" t="n">
        <v>68.26</v>
      </c>
      <c r="Y2438" s="0" t="n">
        <v>99.4</v>
      </c>
      <c r="Z2438" s="0" t="n">
        <v>0</v>
      </c>
      <c r="AA2438" s="0" t="n">
        <v>391602</v>
      </c>
      <c r="AB2438" s="0" t="n">
        <v>0</v>
      </c>
      <c r="AC2438" s="0" t="n">
        <v>0</v>
      </c>
      <c r="AD2438" s="0" t="s">
        <v>99</v>
      </c>
      <c r="AE2438" s="0" t="s">
        <v>99</v>
      </c>
      <c r="AF2438" s="0" t="s">
        <v>30149</v>
      </c>
      <c r="AH2438" s="0" t="n">
        <v>800</v>
      </c>
      <c r="AI2438" s="0" t="s">
        <v>2133</v>
      </c>
      <c r="AJ2438" s="0" t="s">
        <v>32112</v>
      </c>
      <c r="AK2438" s="0" t="s">
        <v>31135</v>
      </c>
      <c r="AL2438" s="0" t="s">
        <v>2112</v>
      </c>
    </row>
    <row r="2439" customFormat="false" ht="15" hidden="false" customHeight="false" outlineLevel="0" collapsed="false">
      <c r="A2439" s="0" t="s">
        <v>38179</v>
      </c>
      <c r="B2439" s="0" t="s">
        <v>38180</v>
      </c>
      <c r="C2439" s="0" t="s">
        <v>38181</v>
      </c>
      <c r="D2439" s="0" t="s">
        <v>38181</v>
      </c>
      <c r="E2439" s="0" t="s">
        <v>38182</v>
      </c>
      <c r="F2439" s="0" t="s">
        <v>498</v>
      </c>
      <c r="G2439" s="0" t="n">
        <v>3</v>
      </c>
      <c r="H2439" s="0" t="n">
        <v>1</v>
      </c>
      <c r="I2439" s="0" t="n">
        <v>0.01</v>
      </c>
      <c r="J2439" s="0" t="n">
        <v>1000</v>
      </c>
      <c r="K2439" s="0" t="n">
        <v>0</v>
      </c>
      <c r="L2439" s="0" t="n">
        <v>0</v>
      </c>
      <c r="M2439" s="0" t="n">
        <v>76.3</v>
      </c>
      <c r="N2439" s="0" t="n">
        <v>0</v>
      </c>
      <c r="O2439" s="0" t="n">
        <v>76.3</v>
      </c>
      <c r="P2439" s="0" t="n">
        <v>0</v>
      </c>
      <c r="Q2439" s="0" t="n">
        <v>0</v>
      </c>
      <c r="R2439" s="0" t="n">
        <v>0</v>
      </c>
      <c r="S2439" s="0" t="n">
        <v>0</v>
      </c>
      <c r="T2439" s="0" t="n">
        <v>0</v>
      </c>
      <c r="U2439" s="0" t="n">
        <v>0</v>
      </c>
      <c r="V2439" s="0" t="n">
        <v>0</v>
      </c>
      <c r="W2439" s="0" t="n">
        <v>0</v>
      </c>
      <c r="X2439" s="0" t="n">
        <v>76.71</v>
      </c>
      <c r="Y2439" s="0" t="n">
        <v>0</v>
      </c>
      <c r="Z2439" s="0" t="n">
        <v>0</v>
      </c>
      <c r="AA2439" s="0" t="n">
        <v>175389</v>
      </c>
      <c r="AB2439" s="0" t="n">
        <v>0</v>
      </c>
      <c r="AC2439" s="0" t="n">
        <v>0</v>
      </c>
      <c r="AD2439" s="0" t="s">
        <v>99</v>
      </c>
      <c r="AE2439" s="0" t="s">
        <v>99</v>
      </c>
      <c r="AF2439" s="0" t="s">
        <v>30149</v>
      </c>
      <c r="AH2439" s="0" t="n">
        <v>800</v>
      </c>
      <c r="AI2439" s="0" t="s">
        <v>2133</v>
      </c>
      <c r="AJ2439" s="0" t="s">
        <v>32112</v>
      </c>
      <c r="AK2439" s="0" t="s">
        <v>31135</v>
      </c>
      <c r="AL2439" s="0" t="s">
        <v>2112</v>
      </c>
    </row>
    <row r="2440" customFormat="false" ht="15" hidden="false" customHeight="false" outlineLevel="0" collapsed="false">
      <c r="A2440" s="0" t="s">
        <v>38183</v>
      </c>
      <c r="B2440" s="0" t="s">
        <v>38184</v>
      </c>
      <c r="C2440" s="0" t="s">
        <v>38185</v>
      </c>
      <c r="D2440" s="0" t="s">
        <v>38185</v>
      </c>
      <c r="E2440" s="0" t="s">
        <v>38186</v>
      </c>
      <c r="F2440" s="0" t="s">
        <v>498</v>
      </c>
      <c r="G2440" s="0" t="n">
        <v>3</v>
      </c>
      <c r="H2440" s="0" t="n">
        <v>1</v>
      </c>
      <c r="I2440" s="0" t="n">
        <v>0.01</v>
      </c>
      <c r="J2440" s="0" t="n">
        <v>1000</v>
      </c>
      <c r="K2440" s="0" t="n">
        <v>0</v>
      </c>
      <c r="L2440" s="0" t="n">
        <v>0</v>
      </c>
      <c r="M2440" s="0" t="n">
        <v>54.01</v>
      </c>
      <c r="N2440" s="0" t="n">
        <v>0</v>
      </c>
      <c r="O2440" s="0" t="n">
        <v>54.01</v>
      </c>
      <c r="P2440" s="0" t="n">
        <v>0</v>
      </c>
      <c r="Q2440" s="0" t="n">
        <v>0</v>
      </c>
      <c r="R2440" s="0" t="n">
        <v>0</v>
      </c>
      <c r="S2440" s="0" t="n">
        <v>0</v>
      </c>
      <c r="T2440" s="0" t="n">
        <v>0</v>
      </c>
      <c r="U2440" s="0" t="n">
        <v>0</v>
      </c>
      <c r="V2440" s="0" t="n">
        <v>0</v>
      </c>
      <c r="W2440" s="0" t="n">
        <v>0</v>
      </c>
      <c r="X2440" s="0" t="n">
        <v>46.01</v>
      </c>
      <c r="Y2440" s="0" t="n">
        <v>56.01</v>
      </c>
      <c r="Z2440" s="0" t="n">
        <v>0</v>
      </c>
      <c r="AA2440" s="0" t="n">
        <v>591383</v>
      </c>
      <c r="AB2440" s="0" t="n">
        <v>0</v>
      </c>
      <c r="AC2440" s="0" t="n">
        <v>0</v>
      </c>
      <c r="AD2440" s="0" t="s">
        <v>99</v>
      </c>
      <c r="AE2440" s="0" t="s">
        <v>99</v>
      </c>
      <c r="AF2440" s="0" t="s">
        <v>30149</v>
      </c>
      <c r="AH2440" s="0" t="n">
        <v>800</v>
      </c>
      <c r="AI2440" s="0" t="s">
        <v>2133</v>
      </c>
      <c r="AJ2440" s="0" t="s">
        <v>32112</v>
      </c>
      <c r="AK2440" s="0" t="s">
        <v>31135</v>
      </c>
      <c r="AL2440" s="0" t="s">
        <v>2112</v>
      </c>
    </row>
    <row r="2441" customFormat="false" ht="15" hidden="false" customHeight="false" outlineLevel="0" collapsed="false">
      <c r="A2441" s="0" t="s">
        <v>38187</v>
      </c>
      <c r="B2441" s="0" t="s">
        <v>38188</v>
      </c>
      <c r="C2441" s="0" t="s">
        <v>38189</v>
      </c>
      <c r="D2441" s="0" t="s">
        <v>38189</v>
      </c>
      <c r="E2441" s="0" t="s">
        <v>38190</v>
      </c>
      <c r="F2441" s="0" t="s">
        <v>498</v>
      </c>
      <c r="G2441" s="0" t="n">
        <v>3</v>
      </c>
      <c r="H2441" s="0" t="n">
        <v>1</v>
      </c>
      <c r="I2441" s="0" t="n">
        <v>0.01</v>
      </c>
      <c r="J2441" s="0" t="n">
        <v>1000</v>
      </c>
      <c r="K2441" s="0" t="n">
        <v>0</v>
      </c>
      <c r="L2441" s="0" t="n">
        <v>0</v>
      </c>
      <c r="M2441" s="0" t="n">
        <v>66.8</v>
      </c>
      <c r="N2441" s="0" t="n">
        <v>70.53</v>
      </c>
      <c r="O2441" s="0" t="n">
        <v>66.8</v>
      </c>
      <c r="P2441" s="0" t="n">
        <v>0</v>
      </c>
      <c r="Q2441" s="0" t="n">
        <v>0</v>
      </c>
      <c r="R2441" s="0" t="n">
        <v>0</v>
      </c>
      <c r="S2441" s="0" t="n">
        <v>0</v>
      </c>
      <c r="T2441" s="0" t="n">
        <v>0</v>
      </c>
      <c r="U2441" s="0" t="n">
        <v>0</v>
      </c>
      <c r="V2441" s="0" t="n">
        <v>0</v>
      </c>
      <c r="W2441" s="0" t="n">
        <v>0</v>
      </c>
      <c r="X2441" s="0" t="n">
        <v>66</v>
      </c>
      <c r="Y2441" s="0" t="n">
        <v>73.47</v>
      </c>
      <c r="Z2441" s="0" t="n">
        <v>0</v>
      </c>
      <c r="AA2441" s="0" t="n">
        <v>500393</v>
      </c>
      <c r="AB2441" s="0" t="n">
        <v>0</v>
      </c>
      <c r="AC2441" s="0" t="n">
        <v>0</v>
      </c>
      <c r="AD2441" s="0" t="s">
        <v>99</v>
      </c>
      <c r="AE2441" s="0" t="s">
        <v>99</v>
      </c>
      <c r="AF2441" s="0" t="s">
        <v>30149</v>
      </c>
      <c r="AH2441" s="0" t="n">
        <v>800</v>
      </c>
      <c r="AI2441" s="0" t="s">
        <v>2133</v>
      </c>
      <c r="AJ2441" s="0" t="s">
        <v>32112</v>
      </c>
      <c r="AK2441" s="0" t="s">
        <v>31135</v>
      </c>
      <c r="AL2441" s="0" t="s">
        <v>2112</v>
      </c>
    </row>
    <row r="2442" customFormat="false" ht="15" hidden="false" customHeight="false" outlineLevel="0" collapsed="false">
      <c r="A2442" s="0" t="s">
        <v>38191</v>
      </c>
      <c r="B2442" s="0" t="s">
        <v>38192</v>
      </c>
      <c r="C2442" s="0" t="s">
        <v>38193</v>
      </c>
      <c r="D2442" s="0" t="s">
        <v>38193</v>
      </c>
      <c r="E2442" s="0" t="s">
        <v>38194</v>
      </c>
      <c r="F2442" s="0" t="s">
        <v>498</v>
      </c>
      <c r="G2442" s="0" t="n">
        <v>3</v>
      </c>
      <c r="H2442" s="0" t="n">
        <v>1</v>
      </c>
      <c r="I2442" s="0" t="n">
        <v>0.01</v>
      </c>
      <c r="J2442" s="0" t="n">
        <v>1000</v>
      </c>
      <c r="K2442" s="0" t="n">
        <v>0</v>
      </c>
      <c r="L2442" s="0" t="n">
        <v>0</v>
      </c>
      <c r="M2442" s="0" t="n">
        <v>67.41</v>
      </c>
      <c r="N2442" s="0" t="n">
        <v>67.3</v>
      </c>
      <c r="O2442" s="0" t="n">
        <v>67.41</v>
      </c>
      <c r="P2442" s="0" t="n">
        <v>0</v>
      </c>
      <c r="Q2442" s="0" t="n">
        <v>0</v>
      </c>
      <c r="R2442" s="0" t="n">
        <v>0</v>
      </c>
      <c r="S2442" s="0" t="n">
        <v>0</v>
      </c>
      <c r="T2442" s="0" t="n">
        <v>0</v>
      </c>
      <c r="U2442" s="0" t="n">
        <v>0</v>
      </c>
      <c r="V2442" s="0" t="n">
        <v>0</v>
      </c>
      <c r="W2442" s="0" t="n">
        <v>0</v>
      </c>
      <c r="X2442" s="0" t="n">
        <v>65.01</v>
      </c>
      <c r="Y2442" s="0" t="n">
        <v>74.01</v>
      </c>
      <c r="Z2442" s="0" t="n">
        <v>0</v>
      </c>
      <c r="AA2442" s="0" t="n">
        <v>626451</v>
      </c>
      <c r="AB2442" s="0" t="n">
        <v>0</v>
      </c>
      <c r="AC2442" s="0" t="n">
        <v>0</v>
      </c>
      <c r="AD2442" s="0" t="s">
        <v>99</v>
      </c>
      <c r="AE2442" s="0" t="s">
        <v>99</v>
      </c>
      <c r="AF2442" s="0" t="s">
        <v>30149</v>
      </c>
      <c r="AH2442" s="0" t="n">
        <v>800</v>
      </c>
      <c r="AI2442" s="0" t="s">
        <v>2133</v>
      </c>
      <c r="AJ2442" s="0" t="s">
        <v>32112</v>
      </c>
      <c r="AK2442" s="0" t="s">
        <v>31135</v>
      </c>
      <c r="AL2442" s="0" t="s">
        <v>2112</v>
      </c>
    </row>
    <row r="2443" customFormat="false" ht="15" hidden="false" customHeight="false" outlineLevel="0" collapsed="false">
      <c r="A2443" s="0" t="s">
        <v>38195</v>
      </c>
      <c r="B2443" s="0" t="s">
        <v>38196</v>
      </c>
      <c r="C2443" s="0" t="s">
        <v>38197</v>
      </c>
      <c r="D2443" s="0" t="s">
        <v>38197</v>
      </c>
      <c r="E2443" s="0" t="s">
        <v>38198</v>
      </c>
      <c r="F2443" s="0" t="s">
        <v>498</v>
      </c>
      <c r="G2443" s="0" t="n">
        <v>3</v>
      </c>
      <c r="H2443" s="0" t="n">
        <v>1</v>
      </c>
      <c r="I2443" s="0" t="n">
        <v>0.01</v>
      </c>
      <c r="J2443" s="0" t="n">
        <v>1000</v>
      </c>
      <c r="K2443" s="0" t="n">
        <v>0</v>
      </c>
      <c r="L2443" s="0" t="n">
        <v>0</v>
      </c>
      <c r="M2443" s="0" t="n">
        <v>70.29</v>
      </c>
      <c r="N2443" s="0" t="n">
        <v>0</v>
      </c>
      <c r="O2443" s="0" t="n">
        <v>70.29</v>
      </c>
      <c r="P2443" s="0" t="n">
        <v>0</v>
      </c>
      <c r="Q2443" s="0" t="n">
        <v>0</v>
      </c>
      <c r="R2443" s="0" t="n">
        <v>0</v>
      </c>
      <c r="S2443" s="0" t="n">
        <v>0</v>
      </c>
      <c r="T2443" s="0" t="n">
        <v>0</v>
      </c>
      <c r="U2443" s="0" t="n">
        <v>0</v>
      </c>
      <c r="V2443" s="0" t="n">
        <v>0</v>
      </c>
      <c r="W2443" s="0" t="n">
        <v>0</v>
      </c>
      <c r="X2443" s="0" t="n">
        <v>67.01</v>
      </c>
      <c r="Y2443" s="0" t="n">
        <v>77.01</v>
      </c>
      <c r="Z2443" s="0" t="n">
        <v>0</v>
      </c>
      <c r="AA2443" s="0" t="n">
        <v>288417</v>
      </c>
      <c r="AB2443" s="0" t="n">
        <v>0</v>
      </c>
      <c r="AC2443" s="0" t="n">
        <v>0</v>
      </c>
      <c r="AD2443" s="0" t="s">
        <v>99</v>
      </c>
      <c r="AE2443" s="0" t="s">
        <v>99</v>
      </c>
      <c r="AF2443" s="0" t="s">
        <v>30149</v>
      </c>
      <c r="AH2443" s="0" t="n">
        <v>800</v>
      </c>
      <c r="AI2443" s="0" t="s">
        <v>2133</v>
      </c>
      <c r="AJ2443" s="0" t="s">
        <v>32112</v>
      </c>
      <c r="AK2443" s="0" t="s">
        <v>31135</v>
      </c>
      <c r="AL2443" s="0" t="s">
        <v>2112</v>
      </c>
    </row>
    <row r="2444" customFormat="false" ht="15" hidden="false" customHeight="false" outlineLevel="0" collapsed="false">
      <c r="A2444" s="0" t="s">
        <v>38199</v>
      </c>
      <c r="B2444" s="0" t="s">
        <v>38200</v>
      </c>
      <c r="C2444" s="0" t="s">
        <v>38201</v>
      </c>
      <c r="D2444" s="0" t="s">
        <v>38201</v>
      </c>
      <c r="E2444" s="0" t="s">
        <v>38202</v>
      </c>
      <c r="F2444" s="0" t="s">
        <v>498</v>
      </c>
      <c r="G2444" s="0" t="n">
        <v>3</v>
      </c>
      <c r="H2444" s="0" t="n">
        <v>1</v>
      </c>
      <c r="I2444" s="0" t="n">
        <v>0.01</v>
      </c>
      <c r="J2444" s="0" t="n">
        <v>1000</v>
      </c>
      <c r="K2444" s="0" t="n">
        <v>0</v>
      </c>
      <c r="L2444" s="0" t="n">
        <v>0</v>
      </c>
      <c r="M2444" s="0" t="n">
        <v>71</v>
      </c>
      <c r="N2444" s="0" t="n">
        <v>0</v>
      </c>
      <c r="O2444" s="0" t="n">
        <v>71</v>
      </c>
      <c r="P2444" s="0" t="n">
        <v>0</v>
      </c>
      <c r="Q2444" s="0" t="n">
        <v>0</v>
      </c>
      <c r="R2444" s="0" t="n">
        <v>0</v>
      </c>
      <c r="S2444" s="0" t="n">
        <v>0</v>
      </c>
      <c r="T2444" s="0" t="n">
        <v>0</v>
      </c>
      <c r="U2444" s="0" t="n">
        <v>0</v>
      </c>
      <c r="V2444" s="0" t="n">
        <v>0</v>
      </c>
      <c r="W2444" s="0" t="n">
        <v>0</v>
      </c>
      <c r="X2444" s="0" t="n">
        <v>65.51</v>
      </c>
      <c r="Y2444" s="0" t="n">
        <v>74.01</v>
      </c>
      <c r="Z2444" s="0" t="n">
        <v>0</v>
      </c>
      <c r="AA2444" s="0" t="n">
        <v>368301</v>
      </c>
      <c r="AB2444" s="0" t="n">
        <v>0</v>
      </c>
      <c r="AC2444" s="0" t="n">
        <v>0</v>
      </c>
      <c r="AD2444" s="0" t="s">
        <v>99</v>
      </c>
      <c r="AE2444" s="0" t="s">
        <v>99</v>
      </c>
      <c r="AF2444" s="0" t="s">
        <v>30149</v>
      </c>
      <c r="AH2444" s="0" t="n">
        <v>800</v>
      </c>
      <c r="AI2444" s="0" t="s">
        <v>2133</v>
      </c>
      <c r="AJ2444" s="0" t="s">
        <v>32112</v>
      </c>
      <c r="AK2444" s="0" t="s">
        <v>31135</v>
      </c>
      <c r="AL2444" s="0" t="s">
        <v>2112</v>
      </c>
    </row>
    <row r="2445" customFormat="false" ht="15" hidden="false" customHeight="false" outlineLevel="0" collapsed="false">
      <c r="A2445" s="0" t="s">
        <v>38203</v>
      </c>
      <c r="B2445" s="0" t="s">
        <v>38204</v>
      </c>
      <c r="C2445" s="0" t="s">
        <v>38205</v>
      </c>
      <c r="D2445" s="0" t="s">
        <v>38205</v>
      </c>
      <c r="E2445" s="0" t="s">
        <v>38206</v>
      </c>
      <c r="F2445" s="0" t="s">
        <v>498</v>
      </c>
      <c r="G2445" s="0" t="n">
        <v>3</v>
      </c>
      <c r="H2445" s="0" t="n">
        <v>1</v>
      </c>
      <c r="I2445" s="0" t="n">
        <v>0.01</v>
      </c>
      <c r="J2445" s="0" t="n">
        <v>1000</v>
      </c>
      <c r="K2445" s="0" t="n">
        <v>0</v>
      </c>
      <c r="L2445" s="0" t="n">
        <v>0</v>
      </c>
      <c r="M2445" s="0" t="n">
        <v>89.3</v>
      </c>
      <c r="N2445" s="0" t="n">
        <v>88.83</v>
      </c>
      <c r="O2445" s="0" t="n">
        <v>89.3</v>
      </c>
      <c r="P2445" s="0" t="n">
        <v>0</v>
      </c>
      <c r="Q2445" s="0" t="n">
        <v>0</v>
      </c>
      <c r="R2445" s="0" t="n">
        <v>0</v>
      </c>
      <c r="S2445" s="0" t="n">
        <v>0</v>
      </c>
      <c r="T2445" s="0" t="n">
        <v>0</v>
      </c>
      <c r="U2445" s="0" t="n">
        <v>0</v>
      </c>
      <c r="V2445" s="0" t="n">
        <v>0</v>
      </c>
      <c r="W2445" s="0" t="n">
        <v>0</v>
      </c>
      <c r="X2445" s="0" t="n">
        <v>88.81</v>
      </c>
      <c r="Y2445" s="0" t="n">
        <v>125.3</v>
      </c>
      <c r="Z2445" s="0" t="n">
        <v>0</v>
      </c>
      <c r="AA2445" s="0" t="n">
        <v>220479</v>
      </c>
      <c r="AB2445" s="0" t="n">
        <v>0</v>
      </c>
      <c r="AC2445" s="0" t="n">
        <v>0</v>
      </c>
      <c r="AD2445" s="0" t="s">
        <v>99</v>
      </c>
      <c r="AE2445" s="0" t="s">
        <v>99</v>
      </c>
      <c r="AH2445" s="0" t="n">
        <v>800</v>
      </c>
      <c r="AI2445" s="0" t="s">
        <v>2133</v>
      </c>
      <c r="AJ2445" s="0" t="s">
        <v>32112</v>
      </c>
      <c r="AK2445" s="0" t="s">
        <v>31135</v>
      </c>
      <c r="AL2445" s="0" t="s">
        <v>2112</v>
      </c>
    </row>
    <row r="2446" customFormat="false" ht="15" hidden="false" customHeight="false" outlineLevel="0" collapsed="false">
      <c r="A2446" s="0" t="s">
        <v>38207</v>
      </c>
      <c r="B2446" s="0" t="s">
        <v>38208</v>
      </c>
      <c r="C2446" s="0" t="s">
        <v>38209</v>
      </c>
      <c r="D2446" s="0" t="s">
        <v>38209</v>
      </c>
      <c r="E2446" s="0" t="s">
        <v>38210</v>
      </c>
      <c r="F2446" s="0" t="s">
        <v>498</v>
      </c>
      <c r="G2446" s="0" t="n">
        <v>3</v>
      </c>
      <c r="H2446" s="0" t="n">
        <v>1</v>
      </c>
      <c r="I2446" s="0" t="n">
        <v>0.01</v>
      </c>
      <c r="J2446" s="0" t="n">
        <v>1000</v>
      </c>
      <c r="K2446" s="0" t="n">
        <v>6.5</v>
      </c>
      <c r="L2446" s="0" t="n">
        <v>67.99</v>
      </c>
      <c r="M2446" s="0" t="n">
        <v>63.84</v>
      </c>
      <c r="N2446" s="0" t="n">
        <v>64.72</v>
      </c>
      <c r="O2446" s="0" t="n">
        <v>67.99</v>
      </c>
      <c r="P2446" s="0" t="n">
        <v>0</v>
      </c>
      <c r="Q2446" s="0" t="n">
        <v>0</v>
      </c>
      <c r="R2446" s="0" t="n">
        <v>0</v>
      </c>
      <c r="S2446" s="0" t="n">
        <v>67.99</v>
      </c>
      <c r="T2446" s="0" t="n">
        <v>67.99</v>
      </c>
      <c r="U2446" s="0" t="n">
        <v>67.99</v>
      </c>
      <c r="V2446" s="0" t="n">
        <v>67.99</v>
      </c>
      <c r="W2446" s="0" t="n">
        <v>680</v>
      </c>
      <c r="X2446" s="0" t="n">
        <v>64.01</v>
      </c>
      <c r="Y2446" s="0" t="n">
        <v>67.99</v>
      </c>
      <c r="Z2446" s="0" t="n">
        <v>1</v>
      </c>
      <c r="AA2446" s="0" t="n">
        <v>309198</v>
      </c>
      <c r="AB2446" s="0" t="n">
        <v>679.9</v>
      </c>
      <c r="AC2446" s="0" t="n">
        <v>0</v>
      </c>
      <c r="AD2446" s="0" t="s">
        <v>99</v>
      </c>
      <c r="AE2446" s="0" t="s">
        <v>99</v>
      </c>
      <c r="AH2446" s="0" t="n">
        <v>8</v>
      </c>
      <c r="AI2446" s="0" t="s">
        <v>2133</v>
      </c>
      <c r="AJ2446" s="0" t="s">
        <v>32112</v>
      </c>
      <c r="AK2446" s="0" t="s">
        <v>31135</v>
      </c>
      <c r="AL2446" s="0" t="s">
        <v>2112</v>
      </c>
    </row>
    <row r="2447" customFormat="false" ht="15" hidden="false" customHeight="false" outlineLevel="0" collapsed="false">
      <c r="A2447" s="0" t="s">
        <v>38211</v>
      </c>
      <c r="B2447" s="0" t="s">
        <v>38212</v>
      </c>
      <c r="C2447" s="0" t="s">
        <v>38213</v>
      </c>
      <c r="D2447" s="0" t="s">
        <v>38213</v>
      </c>
      <c r="E2447" s="0" t="s">
        <v>38214</v>
      </c>
      <c r="F2447" s="0" t="s">
        <v>498</v>
      </c>
      <c r="G2447" s="0" t="n">
        <v>3</v>
      </c>
      <c r="H2447" s="0" t="n">
        <v>1</v>
      </c>
      <c r="I2447" s="0" t="n">
        <v>0.01</v>
      </c>
      <c r="J2447" s="0" t="n">
        <v>1000</v>
      </c>
      <c r="K2447" s="0" t="n">
        <v>0</v>
      </c>
      <c r="L2447" s="0" t="n">
        <v>0</v>
      </c>
      <c r="M2447" s="0" t="n">
        <v>64</v>
      </c>
      <c r="N2447" s="0" t="n">
        <v>67.54</v>
      </c>
      <c r="O2447" s="0" t="n">
        <v>64</v>
      </c>
      <c r="P2447" s="0" t="n">
        <v>0</v>
      </c>
      <c r="Q2447" s="0" t="n">
        <v>0</v>
      </c>
      <c r="R2447" s="0" t="n">
        <v>0</v>
      </c>
      <c r="S2447" s="0" t="n">
        <v>0</v>
      </c>
      <c r="T2447" s="0" t="n">
        <v>0</v>
      </c>
      <c r="U2447" s="0" t="n">
        <v>0</v>
      </c>
      <c r="V2447" s="0" t="n">
        <v>0</v>
      </c>
      <c r="W2447" s="0" t="n">
        <v>0</v>
      </c>
      <c r="X2447" s="0" t="n">
        <v>62.12</v>
      </c>
      <c r="Y2447" s="0" t="n">
        <v>71.51</v>
      </c>
      <c r="Z2447" s="0" t="n">
        <v>0</v>
      </c>
      <c r="AA2447" s="0" t="n">
        <v>2172621</v>
      </c>
      <c r="AB2447" s="0" t="n">
        <v>0</v>
      </c>
      <c r="AC2447" s="0" t="n">
        <v>0</v>
      </c>
      <c r="AD2447" s="0" t="s">
        <v>99</v>
      </c>
      <c r="AE2447" s="0" t="s">
        <v>99</v>
      </c>
      <c r="AF2447" s="0" t="s">
        <v>30149</v>
      </c>
      <c r="AH2447" s="0" t="n">
        <v>800</v>
      </c>
      <c r="AI2447" s="0" t="s">
        <v>2133</v>
      </c>
      <c r="AJ2447" s="0" t="s">
        <v>32112</v>
      </c>
      <c r="AK2447" s="0" t="s">
        <v>31135</v>
      </c>
      <c r="AL2447" s="0" t="s">
        <v>2112</v>
      </c>
    </row>
    <row r="2448" customFormat="false" ht="15" hidden="false" customHeight="false" outlineLevel="0" collapsed="false">
      <c r="A2448" s="0" t="s">
        <v>38215</v>
      </c>
      <c r="B2448" s="0" t="s">
        <v>38216</v>
      </c>
      <c r="C2448" s="0" t="s">
        <v>38217</v>
      </c>
      <c r="D2448" s="0" t="s">
        <v>38217</v>
      </c>
      <c r="E2448" s="0" t="s">
        <v>38218</v>
      </c>
      <c r="F2448" s="0" t="s">
        <v>498</v>
      </c>
      <c r="G2448" s="0" t="n">
        <v>3</v>
      </c>
      <c r="H2448" s="0" t="n">
        <v>1</v>
      </c>
      <c r="I2448" s="0" t="n">
        <v>0.01</v>
      </c>
      <c r="J2448" s="0" t="n">
        <v>1000</v>
      </c>
      <c r="K2448" s="0" t="n">
        <v>0</v>
      </c>
      <c r="L2448" s="0" t="n">
        <v>0</v>
      </c>
      <c r="M2448" s="0" t="n">
        <v>65.01</v>
      </c>
      <c r="N2448" s="0" t="n">
        <v>0</v>
      </c>
      <c r="O2448" s="0" t="n">
        <v>65.01</v>
      </c>
      <c r="P2448" s="0" t="n">
        <v>0</v>
      </c>
      <c r="Q2448" s="0" t="n">
        <v>0</v>
      </c>
      <c r="R2448" s="0" t="n">
        <v>0</v>
      </c>
      <c r="S2448" s="0" t="n">
        <v>0</v>
      </c>
      <c r="T2448" s="0" t="n">
        <v>0</v>
      </c>
      <c r="U2448" s="0" t="n">
        <v>0</v>
      </c>
      <c r="V2448" s="0" t="n">
        <v>0</v>
      </c>
      <c r="W2448" s="0" t="n">
        <v>0</v>
      </c>
      <c r="X2448" s="0" t="n">
        <v>62.4</v>
      </c>
      <c r="Y2448" s="0" t="n">
        <v>70.01</v>
      </c>
      <c r="Z2448" s="0" t="n">
        <v>0</v>
      </c>
      <c r="AA2448" s="0" t="n">
        <v>293048</v>
      </c>
      <c r="AB2448" s="0" t="n">
        <v>0</v>
      </c>
      <c r="AC2448" s="0" t="n">
        <v>0</v>
      </c>
      <c r="AD2448" s="0" t="s">
        <v>99</v>
      </c>
      <c r="AE2448" s="0" t="s">
        <v>99</v>
      </c>
      <c r="AF2448" s="0" t="s">
        <v>30149</v>
      </c>
      <c r="AH2448" s="0" t="n">
        <v>800</v>
      </c>
      <c r="AI2448" s="0" t="s">
        <v>2133</v>
      </c>
      <c r="AJ2448" s="0" t="s">
        <v>32112</v>
      </c>
      <c r="AK2448" s="0" t="s">
        <v>31135</v>
      </c>
      <c r="AL2448" s="0" t="s">
        <v>2112</v>
      </c>
    </row>
    <row r="2449" customFormat="false" ht="15" hidden="false" customHeight="false" outlineLevel="0" collapsed="false">
      <c r="A2449" s="0" t="s">
        <v>38219</v>
      </c>
      <c r="B2449" s="0" t="s">
        <v>38220</v>
      </c>
      <c r="C2449" s="0" t="s">
        <v>38221</v>
      </c>
      <c r="D2449" s="0" t="s">
        <v>38221</v>
      </c>
      <c r="E2449" s="0" t="s">
        <v>38222</v>
      </c>
      <c r="F2449" s="0" t="s">
        <v>498</v>
      </c>
      <c r="G2449" s="0" t="n">
        <v>3</v>
      </c>
      <c r="H2449" s="0" t="n">
        <v>1</v>
      </c>
      <c r="I2449" s="0" t="n">
        <v>0.01</v>
      </c>
      <c r="J2449" s="0" t="n">
        <v>1000</v>
      </c>
      <c r="K2449" s="0" t="n">
        <v>0</v>
      </c>
      <c r="L2449" s="0" t="n">
        <v>0</v>
      </c>
      <c r="M2449" s="0" t="n">
        <v>69.01</v>
      </c>
      <c r="N2449" s="0" t="n">
        <v>65.14</v>
      </c>
      <c r="O2449" s="0" t="n">
        <v>69.01</v>
      </c>
      <c r="P2449" s="0" t="n">
        <v>0</v>
      </c>
      <c r="Q2449" s="0" t="n">
        <v>0</v>
      </c>
      <c r="R2449" s="0" t="n">
        <v>0</v>
      </c>
      <c r="S2449" s="0" t="n">
        <v>0</v>
      </c>
      <c r="T2449" s="0" t="n">
        <v>0</v>
      </c>
      <c r="U2449" s="0" t="n">
        <v>0</v>
      </c>
      <c r="V2449" s="0" t="n">
        <v>0</v>
      </c>
      <c r="W2449" s="0" t="n">
        <v>0</v>
      </c>
      <c r="X2449" s="0" t="n">
        <v>64.01</v>
      </c>
      <c r="Y2449" s="0" t="n">
        <v>74.01</v>
      </c>
      <c r="Z2449" s="0" t="n">
        <v>0</v>
      </c>
      <c r="AA2449" s="0" t="n">
        <v>675892</v>
      </c>
      <c r="AB2449" s="0" t="n">
        <v>0</v>
      </c>
      <c r="AC2449" s="0" t="n">
        <v>0</v>
      </c>
      <c r="AD2449" s="0" t="s">
        <v>99</v>
      </c>
      <c r="AE2449" s="0" t="s">
        <v>99</v>
      </c>
      <c r="AF2449" s="0" t="s">
        <v>30149</v>
      </c>
      <c r="AH2449" s="0" t="n">
        <v>800</v>
      </c>
      <c r="AI2449" s="0" t="s">
        <v>2133</v>
      </c>
      <c r="AJ2449" s="0" t="s">
        <v>32112</v>
      </c>
      <c r="AK2449" s="0" t="s">
        <v>31135</v>
      </c>
      <c r="AL2449" s="0" t="s">
        <v>2112</v>
      </c>
    </row>
    <row r="2450" customFormat="false" ht="15" hidden="false" customHeight="false" outlineLevel="0" collapsed="false">
      <c r="A2450" s="0" t="s">
        <v>38223</v>
      </c>
      <c r="B2450" s="0" t="s">
        <v>38224</v>
      </c>
      <c r="C2450" s="0" t="s">
        <v>38225</v>
      </c>
      <c r="D2450" s="0" t="s">
        <v>38225</v>
      </c>
      <c r="E2450" s="0" t="s">
        <v>38226</v>
      </c>
      <c r="F2450" s="0" t="s">
        <v>498</v>
      </c>
      <c r="G2450" s="0" t="n">
        <v>3</v>
      </c>
      <c r="H2450" s="0" t="n">
        <v>1</v>
      </c>
      <c r="I2450" s="0" t="n">
        <v>0.01</v>
      </c>
      <c r="J2450" s="0" t="n">
        <v>1000</v>
      </c>
      <c r="K2450" s="0" t="n">
        <v>0</v>
      </c>
      <c r="L2450" s="0" t="n">
        <v>0</v>
      </c>
      <c r="M2450" s="0" t="n">
        <v>65.01</v>
      </c>
      <c r="N2450" s="0" t="n">
        <v>64.85</v>
      </c>
      <c r="O2450" s="0" t="n">
        <v>65.01</v>
      </c>
      <c r="P2450" s="0" t="n">
        <v>0</v>
      </c>
      <c r="Q2450" s="0" t="n">
        <v>0</v>
      </c>
      <c r="R2450" s="0" t="n">
        <v>0</v>
      </c>
      <c r="S2450" s="0" t="n">
        <v>0</v>
      </c>
      <c r="T2450" s="0" t="n">
        <v>0</v>
      </c>
      <c r="U2450" s="0" t="n">
        <v>0</v>
      </c>
      <c r="V2450" s="0" t="n">
        <v>0</v>
      </c>
      <c r="W2450" s="0" t="n">
        <v>0</v>
      </c>
      <c r="X2450" s="0" t="n">
        <v>64.5</v>
      </c>
      <c r="Y2450" s="0" t="n">
        <v>70.01</v>
      </c>
      <c r="Z2450" s="0" t="n">
        <v>0</v>
      </c>
      <c r="AA2450" s="0" t="n">
        <v>574038</v>
      </c>
      <c r="AB2450" s="0" t="n">
        <v>0</v>
      </c>
      <c r="AC2450" s="0" t="n">
        <v>0</v>
      </c>
      <c r="AD2450" s="0" t="s">
        <v>99</v>
      </c>
      <c r="AE2450" s="0" t="s">
        <v>99</v>
      </c>
      <c r="AF2450" s="0" t="s">
        <v>30149</v>
      </c>
      <c r="AH2450" s="0" t="n">
        <v>800</v>
      </c>
      <c r="AI2450" s="0" t="s">
        <v>2133</v>
      </c>
      <c r="AJ2450" s="0" t="s">
        <v>32112</v>
      </c>
      <c r="AK2450" s="0" t="s">
        <v>31135</v>
      </c>
      <c r="AL2450" s="0" t="s">
        <v>2112</v>
      </c>
    </row>
    <row r="2451" customFormat="false" ht="15" hidden="false" customHeight="false" outlineLevel="0" collapsed="false">
      <c r="A2451" s="0" t="s">
        <v>38227</v>
      </c>
      <c r="B2451" s="0" t="s">
        <v>38228</v>
      </c>
      <c r="C2451" s="0" t="s">
        <v>38229</v>
      </c>
      <c r="D2451" s="0" t="s">
        <v>38229</v>
      </c>
      <c r="E2451" s="0" t="s">
        <v>38230</v>
      </c>
      <c r="F2451" s="0" t="s">
        <v>498</v>
      </c>
      <c r="G2451" s="0" t="n">
        <v>3</v>
      </c>
      <c r="H2451" s="0" t="n">
        <v>1</v>
      </c>
      <c r="I2451" s="0" t="n">
        <v>0.01</v>
      </c>
      <c r="J2451" s="0" t="n">
        <v>1000</v>
      </c>
      <c r="K2451" s="0" t="n">
        <v>0</v>
      </c>
      <c r="L2451" s="0" t="n">
        <v>0</v>
      </c>
      <c r="M2451" s="0" t="n">
        <v>128</v>
      </c>
      <c r="N2451" s="0" t="n">
        <v>104.76</v>
      </c>
      <c r="O2451" s="0" t="n">
        <v>128</v>
      </c>
      <c r="P2451" s="0" t="n">
        <v>0</v>
      </c>
      <c r="Q2451" s="0" t="n">
        <v>0</v>
      </c>
      <c r="R2451" s="0" t="n">
        <v>0</v>
      </c>
      <c r="S2451" s="0" t="n">
        <v>0</v>
      </c>
      <c r="T2451" s="0" t="n">
        <v>0</v>
      </c>
      <c r="U2451" s="0" t="n">
        <v>0</v>
      </c>
      <c r="V2451" s="0" t="n">
        <v>0</v>
      </c>
      <c r="W2451" s="0" t="n">
        <v>0</v>
      </c>
      <c r="X2451" s="0" t="n">
        <v>0</v>
      </c>
      <c r="Y2451" s="0" t="n">
        <v>0</v>
      </c>
      <c r="Z2451" s="0" t="n">
        <v>0</v>
      </c>
      <c r="AA2451" s="0" t="n">
        <v>258591</v>
      </c>
      <c r="AB2451" s="0" t="n">
        <v>0</v>
      </c>
      <c r="AC2451" s="0" t="n">
        <v>0</v>
      </c>
      <c r="AD2451" s="0" t="s">
        <v>99</v>
      </c>
      <c r="AE2451" s="0" t="s">
        <v>99</v>
      </c>
      <c r="AF2451" s="0" t="s">
        <v>30149</v>
      </c>
      <c r="AH2451" s="0" t="n">
        <v>800</v>
      </c>
      <c r="AI2451" s="0" t="s">
        <v>2133</v>
      </c>
      <c r="AJ2451" s="0" t="s">
        <v>32112</v>
      </c>
      <c r="AK2451" s="0" t="s">
        <v>31135</v>
      </c>
      <c r="AL2451" s="0" t="s">
        <v>30449</v>
      </c>
    </row>
    <row r="2452" customFormat="false" ht="15" hidden="false" customHeight="false" outlineLevel="0" collapsed="false">
      <c r="A2452" s="0" t="s">
        <v>38231</v>
      </c>
      <c r="B2452" s="0" t="s">
        <v>38232</v>
      </c>
      <c r="C2452" s="0" t="s">
        <v>38233</v>
      </c>
      <c r="D2452" s="0" t="s">
        <v>38233</v>
      </c>
      <c r="E2452" s="0" t="s">
        <v>38234</v>
      </c>
      <c r="F2452" s="0" t="s">
        <v>498</v>
      </c>
      <c r="G2452" s="0" t="n">
        <v>3</v>
      </c>
      <c r="H2452" s="0" t="n">
        <v>1</v>
      </c>
      <c r="I2452" s="0" t="n">
        <v>0.01</v>
      </c>
      <c r="J2452" s="0" t="n">
        <v>1000</v>
      </c>
      <c r="K2452" s="0" t="n">
        <v>0</v>
      </c>
      <c r="L2452" s="0" t="n">
        <v>0</v>
      </c>
      <c r="M2452" s="0" t="n">
        <v>89.2</v>
      </c>
      <c r="N2452" s="0" t="n">
        <v>89.17</v>
      </c>
      <c r="O2452" s="0" t="n">
        <v>89.2</v>
      </c>
      <c r="P2452" s="0" t="n">
        <v>0</v>
      </c>
      <c r="Q2452" s="0" t="n">
        <v>0</v>
      </c>
      <c r="R2452" s="0" t="n">
        <v>0</v>
      </c>
      <c r="S2452" s="0" t="n">
        <v>0</v>
      </c>
      <c r="T2452" s="0" t="n">
        <v>0</v>
      </c>
      <c r="U2452" s="0" t="n">
        <v>0</v>
      </c>
      <c r="V2452" s="0" t="n">
        <v>0</v>
      </c>
      <c r="W2452" s="0" t="n">
        <v>0</v>
      </c>
      <c r="X2452" s="0" t="n">
        <v>89.3</v>
      </c>
      <c r="Y2452" s="0" t="n">
        <v>0</v>
      </c>
      <c r="Z2452" s="0" t="n">
        <v>0</v>
      </c>
      <c r="AA2452" s="0" t="n">
        <v>273109</v>
      </c>
      <c r="AB2452" s="0" t="n">
        <v>0</v>
      </c>
      <c r="AC2452" s="0" t="n">
        <v>0</v>
      </c>
      <c r="AD2452" s="0" t="s">
        <v>99</v>
      </c>
      <c r="AE2452" s="0" t="s">
        <v>99</v>
      </c>
      <c r="AH2452" s="0" t="n">
        <v>800</v>
      </c>
      <c r="AI2452" s="0" t="s">
        <v>2133</v>
      </c>
      <c r="AJ2452" s="0" t="s">
        <v>32112</v>
      </c>
      <c r="AK2452" s="0" t="s">
        <v>31135</v>
      </c>
      <c r="AL2452" s="0" t="s">
        <v>2112</v>
      </c>
    </row>
    <row r="2453" customFormat="false" ht="15" hidden="false" customHeight="false" outlineLevel="0" collapsed="false">
      <c r="A2453" s="0" t="s">
        <v>38235</v>
      </c>
      <c r="B2453" s="0" t="s">
        <v>38236</v>
      </c>
      <c r="C2453" s="0" t="s">
        <v>38237</v>
      </c>
      <c r="D2453" s="0" t="s">
        <v>38237</v>
      </c>
      <c r="E2453" s="0" t="s">
        <v>38238</v>
      </c>
      <c r="F2453" s="0" t="s">
        <v>498</v>
      </c>
      <c r="G2453" s="0" t="n">
        <v>3</v>
      </c>
      <c r="H2453" s="0" t="n">
        <v>1</v>
      </c>
      <c r="I2453" s="0" t="n">
        <v>0.01</v>
      </c>
      <c r="J2453" s="0" t="n">
        <v>1000</v>
      </c>
      <c r="K2453" s="0" t="n">
        <v>-0.3</v>
      </c>
      <c r="L2453" s="0" t="n">
        <v>63.01</v>
      </c>
      <c r="M2453" s="0" t="n">
        <v>63.2</v>
      </c>
      <c r="N2453" s="0" t="n">
        <v>63.31</v>
      </c>
      <c r="O2453" s="0" t="n">
        <v>63.01</v>
      </c>
      <c r="P2453" s="0" t="n">
        <v>0</v>
      </c>
      <c r="Q2453" s="0" t="n">
        <v>0</v>
      </c>
      <c r="R2453" s="0" t="n">
        <v>0</v>
      </c>
      <c r="S2453" s="0" t="n">
        <v>63.01</v>
      </c>
      <c r="T2453" s="0" t="n">
        <v>63.01</v>
      </c>
      <c r="U2453" s="0" t="n">
        <v>63.01</v>
      </c>
      <c r="V2453" s="0" t="n">
        <v>63.01</v>
      </c>
      <c r="W2453" s="0" t="n">
        <v>63010</v>
      </c>
      <c r="X2453" s="0" t="n">
        <v>63.02</v>
      </c>
      <c r="Y2453" s="0" t="n">
        <v>72.01</v>
      </c>
      <c r="Z2453" s="0" t="n">
        <v>1</v>
      </c>
      <c r="AA2453" s="0" t="n">
        <v>315384</v>
      </c>
      <c r="AB2453" s="0" t="n">
        <v>63010</v>
      </c>
      <c r="AC2453" s="0" t="n">
        <v>0</v>
      </c>
      <c r="AD2453" s="0" t="s">
        <v>99</v>
      </c>
      <c r="AE2453" s="0" t="s">
        <v>99</v>
      </c>
      <c r="AH2453" s="0" t="n">
        <v>8</v>
      </c>
      <c r="AI2453" s="0" t="s">
        <v>2133</v>
      </c>
      <c r="AJ2453" s="0" t="s">
        <v>32112</v>
      </c>
      <c r="AK2453" s="0" t="s">
        <v>31135</v>
      </c>
      <c r="AL2453" s="0" t="s">
        <v>2112</v>
      </c>
    </row>
    <row r="2454" customFormat="false" ht="15" hidden="false" customHeight="false" outlineLevel="0" collapsed="false">
      <c r="A2454" s="0" t="s">
        <v>38239</v>
      </c>
      <c r="B2454" s="0" t="s">
        <v>38240</v>
      </c>
      <c r="C2454" s="0" t="s">
        <v>38241</v>
      </c>
      <c r="D2454" s="0" t="s">
        <v>38241</v>
      </c>
      <c r="E2454" s="0" t="s">
        <v>38242</v>
      </c>
      <c r="F2454" s="0" t="s">
        <v>498</v>
      </c>
      <c r="G2454" s="0" t="n">
        <v>3</v>
      </c>
      <c r="H2454" s="0" t="n">
        <v>1</v>
      </c>
      <c r="I2454" s="0" t="n">
        <v>0.01</v>
      </c>
      <c r="J2454" s="0" t="n">
        <v>1000</v>
      </c>
      <c r="K2454" s="0" t="n">
        <v>0</v>
      </c>
      <c r="L2454" s="0" t="n">
        <v>0</v>
      </c>
      <c r="M2454" s="0" t="n">
        <v>46.5</v>
      </c>
      <c r="N2454" s="0" t="n">
        <v>49.04</v>
      </c>
      <c r="O2454" s="0" t="n">
        <v>46.5</v>
      </c>
      <c r="P2454" s="0" t="n">
        <v>0</v>
      </c>
      <c r="Q2454" s="0" t="n">
        <v>0</v>
      </c>
      <c r="R2454" s="0" t="n">
        <v>0</v>
      </c>
      <c r="S2454" s="0" t="n">
        <v>0</v>
      </c>
      <c r="T2454" s="0" t="n">
        <v>0</v>
      </c>
      <c r="U2454" s="0" t="n">
        <v>0</v>
      </c>
      <c r="V2454" s="0" t="n">
        <v>0</v>
      </c>
      <c r="W2454" s="0" t="n">
        <v>0</v>
      </c>
      <c r="X2454" s="0" t="n">
        <v>46.5</v>
      </c>
      <c r="Y2454" s="0" t="n">
        <v>52.01</v>
      </c>
      <c r="Z2454" s="0" t="n">
        <v>0</v>
      </c>
      <c r="AA2454" s="0" t="n">
        <v>612179</v>
      </c>
      <c r="AB2454" s="0" t="n">
        <v>0</v>
      </c>
      <c r="AC2454" s="0" t="n">
        <v>0</v>
      </c>
      <c r="AD2454" s="0" t="s">
        <v>99</v>
      </c>
      <c r="AE2454" s="0" t="s">
        <v>99</v>
      </c>
      <c r="AF2454" s="0" t="s">
        <v>30149</v>
      </c>
      <c r="AH2454" s="0" t="n">
        <v>800</v>
      </c>
      <c r="AI2454" s="0" t="s">
        <v>2133</v>
      </c>
      <c r="AJ2454" s="0" t="s">
        <v>32112</v>
      </c>
      <c r="AK2454" s="0" t="s">
        <v>31135</v>
      </c>
      <c r="AL2454" s="0" t="s">
        <v>2112</v>
      </c>
    </row>
    <row r="2455" customFormat="false" ht="15" hidden="false" customHeight="false" outlineLevel="0" collapsed="false">
      <c r="A2455" s="0" t="s">
        <v>38243</v>
      </c>
      <c r="B2455" s="0" t="s">
        <v>38244</v>
      </c>
      <c r="C2455" s="0" t="s">
        <v>38245</v>
      </c>
      <c r="D2455" s="0" t="s">
        <v>38245</v>
      </c>
      <c r="E2455" s="0" t="s">
        <v>38246</v>
      </c>
      <c r="F2455" s="0" t="s">
        <v>498</v>
      </c>
      <c r="G2455" s="0" t="n">
        <v>3</v>
      </c>
      <c r="H2455" s="0" t="n">
        <v>1</v>
      </c>
      <c r="I2455" s="0" t="n">
        <v>0.01</v>
      </c>
      <c r="J2455" s="0" t="n">
        <v>1000</v>
      </c>
      <c r="K2455" s="0" t="n">
        <v>0</v>
      </c>
      <c r="L2455" s="0" t="n">
        <v>0</v>
      </c>
      <c r="M2455" s="0" t="n">
        <v>66.5</v>
      </c>
      <c r="N2455" s="0" t="n">
        <v>61.56</v>
      </c>
      <c r="O2455" s="0" t="n">
        <v>66.5</v>
      </c>
      <c r="P2455" s="0" t="n">
        <v>0</v>
      </c>
      <c r="Q2455" s="0" t="n">
        <v>0</v>
      </c>
      <c r="R2455" s="0" t="n">
        <v>0</v>
      </c>
      <c r="S2455" s="0" t="n">
        <v>0</v>
      </c>
      <c r="T2455" s="0" t="n">
        <v>0</v>
      </c>
      <c r="U2455" s="0" t="n">
        <v>0</v>
      </c>
      <c r="V2455" s="0" t="n">
        <v>0</v>
      </c>
      <c r="W2455" s="0" t="n">
        <v>0</v>
      </c>
      <c r="X2455" s="0" t="n">
        <v>63.11</v>
      </c>
      <c r="Y2455" s="0" t="n">
        <v>68.95</v>
      </c>
      <c r="Z2455" s="0" t="n">
        <v>0</v>
      </c>
      <c r="AA2455" s="0" t="n">
        <v>419058</v>
      </c>
      <c r="AB2455" s="0" t="n">
        <v>0</v>
      </c>
      <c r="AC2455" s="0" t="n">
        <v>0</v>
      </c>
      <c r="AD2455" s="0" t="s">
        <v>99</v>
      </c>
      <c r="AE2455" s="0" t="s">
        <v>99</v>
      </c>
      <c r="AF2455" s="0" t="s">
        <v>30149</v>
      </c>
      <c r="AH2455" s="0" t="n">
        <v>800</v>
      </c>
      <c r="AI2455" s="0" t="s">
        <v>2133</v>
      </c>
      <c r="AJ2455" s="0" t="s">
        <v>32112</v>
      </c>
      <c r="AK2455" s="0" t="s">
        <v>31135</v>
      </c>
      <c r="AL2455" s="0" t="s">
        <v>2112</v>
      </c>
    </row>
    <row r="2456" customFormat="false" ht="15" hidden="false" customHeight="false" outlineLevel="0" collapsed="false">
      <c r="A2456" s="0" t="s">
        <v>38247</v>
      </c>
      <c r="B2456" s="0" t="s">
        <v>38248</v>
      </c>
      <c r="C2456" s="0" t="s">
        <v>38249</v>
      </c>
      <c r="D2456" s="0" t="s">
        <v>38249</v>
      </c>
      <c r="E2456" s="0" t="s">
        <v>38250</v>
      </c>
      <c r="F2456" s="0" t="s">
        <v>498</v>
      </c>
      <c r="G2456" s="0" t="n">
        <v>3</v>
      </c>
      <c r="H2456" s="0" t="n">
        <v>1</v>
      </c>
      <c r="I2456" s="0" t="n">
        <v>0.01</v>
      </c>
      <c r="J2456" s="0" t="n">
        <v>1000</v>
      </c>
      <c r="K2456" s="0" t="n">
        <v>0</v>
      </c>
      <c r="L2456" s="0" t="n">
        <v>0</v>
      </c>
      <c r="M2456" s="0" t="n">
        <v>107</v>
      </c>
      <c r="N2456" s="0" t="n">
        <v>0</v>
      </c>
      <c r="O2456" s="0" t="n">
        <v>107</v>
      </c>
      <c r="P2456" s="0" t="n">
        <v>0</v>
      </c>
      <c r="Q2456" s="0" t="n">
        <v>0</v>
      </c>
      <c r="R2456" s="0" t="n">
        <v>0</v>
      </c>
      <c r="S2456" s="0" t="n">
        <v>0</v>
      </c>
      <c r="T2456" s="0" t="n">
        <v>0</v>
      </c>
      <c r="U2456" s="0" t="n">
        <v>0</v>
      </c>
      <c r="V2456" s="0" t="n">
        <v>0</v>
      </c>
      <c r="W2456" s="0" t="n">
        <v>0</v>
      </c>
      <c r="X2456" s="0" t="n">
        <v>111.31</v>
      </c>
      <c r="Y2456" s="0" t="n">
        <v>0</v>
      </c>
      <c r="Z2456" s="0" t="n">
        <v>0</v>
      </c>
      <c r="AA2456" s="0" t="n">
        <v>67047</v>
      </c>
      <c r="AB2456" s="0" t="n">
        <v>0</v>
      </c>
      <c r="AC2456" s="0" t="n">
        <v>0</v>
      </c>
      <c r="AD2456" s="0" t="s">
        <v>99</v>
      </c>
      <c r="AE2456" s="0" t="s">
        <v>99</v>
      </c>
      <c r="AF2456" s="0" t="s">
        <v>30149</v>
      </c>
      <c r="AH2456" s="0" t="n">
        <v>800</v>
      </c>
      <c r="AI2456" s="0" t="s">
        <v>2133</v>
      </c>
      <c r="AJ2456" s="0" t="s">
        <v>32112</v>
      </c>
      <c r="AK2456" s="0" t="s">
        <v>31135</v>
      </c>
      <c r="AL2456" s="0" t="s">
        <v>2112</v>
      </c>
    </row>
    <row r="2457" customFormat="false" ht="15" hidden="false" customHeight="false" outlineLevel="0" collapsed="false">
      <c r="A2457" s="0" t="s">
        <v>38251</v>
      </c>
      <c r="B2457" s="0" t="s">
        <v>38252</v>
      </c>
      <c r="C2457" s="0" t="s">
        <v>38253</v>
      </c>
      <c r="D2457" s="0" t="s">
        <v>38253</v>
      </c>
      <c r="E2457" s="0" t="s">
        <v>38254</v>
      </c>
      <c r="F2457" s="0" t="s">
        <v>498</v>
      </c>
      <c r="G2457" s="0" t="n">
        <v>3</v>
      </c>
      <c r="H2457" s="0" t="n">
        <v>1</v>
      </c>
      <c r="I2457" s="0" t="n">
        <v>0.01</v>
      </c>
      <c r="J2457" s="0" t="n">
        <v>1000</v>
      </c>
      <c r="K2457" s="0" t="n">
        <v>0</v>
      </c>
      <c r="L2457" s="0" t="n">
        <v>93.2</v>
      </c>
      <c r="M2457" s="0" t="n">
        <v>93.2</v>
      </c>
      <c r="N2457" s="0" t="n">
        <v>92.62</v>
      </c>
      <c r="O2457" s="0" t="n">
        <v>93.2</v>
      </c>
      <c r="P2457" s="0" t="n">
        <v>0</v>
      </c>
      <c r="Q2457" s="0" t="n">
        <v>0</v>
      </c>
      <c r="R2457" s="0" t="n">
        <v>0</v>
      </c>
      <c r="S2457" s="0" t="n">
        <v>93.2</v>
      </c>
      <c r="T2457" s="0" t="n">
        <v>93.2</v>
      </c>
      <c r="U2457" s="0" t="n">
        <v>93.2</v>
      </c>
      <c r="V2457" s="0" t="n">
        <v>93.2</v>
      </c>
      <c r="W2457" s="0" t="n">
        <v>185468</v>
      </c>
      <c r="X2457" s="0" t="n">
        <v>93.1</v>
      </c>
      <c r="Y2457" s="0" t="n">
        <v>130.48</v>
      </c>
      <c r="Z2457" s="0" t="n">
        <v>1</v>
      </c>
      <c r="AA2457" s="0" t="n">
        <v>146380</v>
      </c>
      <c r="AB2457" s="0" t="n">
        <v>185468</v>
      </c>
      <c r="AC2457" s="0" t="n">
        <v>0</v>
      </c>
      <c r="AD2457" s="0" t="s">
        <v>99</v>
      </c>
      <c r="AE2457" s="0" t="s">
        <v>99</v>
      </c>
      <c r="AH2457" s="0" t="n">
        <v>800</v>
      </c>
      <c r="AI2457" s="0" t="s">
        <v>2133</v>
      </c>
      <c r="AJ2457" s="0" t="s">
        <v>32112</v>
      </c>
      <c r="AK2457" s="0" t="s">
        <v>31135</v>
      </c>
      <c r="AL2457" s="0" t="s">
        <v>2112</v>
      </c>
    </row>
    <row r="2458" customFormat="false" ht="15" hidden="false" customHeight="false" outlineLevel="0" collapsed="false">
      <c r="A2458" s="0" t="s">
        <v>38255</v>
      </c>
      <c r="B2458" s="0" t="s">
        <v>38256</v>
      </c>
      <c r="C2458" s="0" t="s">
        <v>38257</v>
      </c>
      <c r="D2458" s="0" t="s">
        <v>38257</v>
      </c>
      <c r="E2458" s="0" t="s">
        <v>38258</v>
      </c>
      <c r="F2458" s="0" t="s">
        <v>498</v>
      </c>
      <c r="G2458" s="0" t="n">
        <v>3</v>
      </c>
      <c r="H2458" s="0" t="n">
        <v>1</v>
      </c>
      <c r="I2458" s="0" t="n">
        <v>0.01</v>
      </c>
      <c r="J2458" s="0" t="n">
        <v>1000</v>
      </c>
      <c r="K2458" s="0" t="n">
        <v>0</v>
      </c>
      <c r="L2458" s="0" t="n">
        <v>0</v>
      </c>
      <c r="M2458" s="0" t="n">
        <v>73.01</v>
      </c>
      <c r="N2458" s="0" t="n">
        <v>68.53</v>
      </c>
      <c r="O2458" s="0" t="n">
        <v>73.01</v>
      </c>
      <c r="P2458" s="0" t="n">
        <v>0</v>
      </c>
      <c r="Q2458" s="0" t="n">
        <v>0</v>
      </c>
      <c r="R2458" s="0" t="n">
        <v>0</v>
      </c>
      <c r="S2458" s="0" t="n">
        <v>0</v>
      </c>
      <c r="T2458" s="0" t="n">
        <v>0</v>
      </c>
      <c r="U2458" s="0" t="n">
        <v>0</v>
      </c>
      <c r="V2458" s="0" t="n">
        <v>0</v>
      </c>
      <c r="W2458" s="0" t="n">
        <v>0</v>
      </c>
      <c r="X2458" s="0" t="n">
        <v>68.01</v>
      </c>
      <c r="Y2458" s="0" t="n">
        <v>78.01</v>
      </c>
      <c r="Z2458" s="0" t="n">
        <v>0</v>
      </c>
      <c r="AA2458" s="0" t="n">
        <v>137211</v>
      </c>
      <c r="AB2458" s="0" t="n">
        <v>0</v>
      </c>
      <c r="AC2458" s="0" t="n">
        <v>0</v>
      </c>
      <c r="AD2458" s="0" t="s">
        <v>99</v>
      </c>
      <c r="AE2458" s="0" t="s">
        <v>99</v>
      </c>
      <c r="AH2458" s="0" t="n">
        <v>8</v>
      </c>
      <c r="AI2458" s="0" t="s">
        <v>2133</v>
      </c>
      <c r="AJ2458" s="0" t="s">
        <v>32112</v>
      </c>
      <c r="AK2458" s="0" t="s">
        <v>31135</v>
      </c>
      <c r="AL2458" s="0" t="s">
        <v>2112</v>
      </c>
    </row>
    <row r="2459" customFormat="false" ht="15" hidden="false" customHeight="false" outlineLevel="0" collapsed="false">
      <c r="A2459" s="0" t="s">
        <v>38259</v>
      </c>
      <c r="B2459" s="0" t="s">
        <v>38260</v>
      </c>
      <c r="C2459" s="0" t="s">
        <v>38261</v>
      </c>
      <c r="D2459" s="0" t="s">
        <v>38261</v>
      </c>
      <c r="E2459" s="0" t="s">
        <v>38262</v>
      </c>
      <c r="F2459" s="0" t="s">
        <v>498</v>
      </c>
      <c r="G2459" s="0" t="n">
        <v>3</v>
      </c>
      <c r="H2459" s="0" t="n">
        <v>1</v>
      </c>
      <c r="I2459" s="0" t="n">
        <v>0.01</v>
      </c>
      <c r="J2459" s="0" t="n">
        <v>1000</v>
      </c>
      <c r="K2459" s="0" t="n">
        <v>0</v>
      </c>
      <c r="L2459" s="0" t="n">
        <v>0</v>
      </c>
      <c r="M2459" s="0" t="n">
        <v>63.5</v>
      </c>
      <c r="N2459" s="0" t="n">
        <v>63.29</v>
      </c>
      <c r="O2459" s="0" t="n">
        <v>63.5</v>
      </c>
      <c r="P2459" s="0" t="n">
        <v>0</v>
      </c>
      <c r="Q2459" s="0" t="n">
        <v>0</v>
      </c>
      <c r="R2459" s="0" t="n">
        <v>0</v>
      </c>
      <c r="S2459" s="0" t="n">
        <v>0</v>
      </c>
      <c r="T2459" s="0" t="n">
        <v>0</v>
      </c>
      <c r="U2459" s="0" t="n">
        <v>0</v>
      </c>
      <c r="V2459" s="0" t="n">
        <v>0</v>
      </c>
      <c r="W2459" s="0" t="n">
        <v>0</v>
      </c>
      <c r="X2459" s="0" t="n">
        <v>62.52</v>
      </c>
      <c r="Y2459" s="0" t="n">
        <v>63.5</v>
      </c>
      <c r="Z2459" s="0" t="n">
        <v>0</v>
      </c>
      <c r="AA2459" s="0" t="n">
        <v>295287</v>
      </c>
      <c r="AB2459" s="0" t="n">
        <v>0</v>
      </c>
      <c r="AC2459" s="0" t="n">
        <v>0</v>
      </c>
      <c r="AD2459" s="0" t="s">
        <v>99</v>
      </c>
      <c r="AE2459" s="0" t="s">
        <v>99</v>
      </c>
      <c r="AH2459" s="0" t="n">
        <v>8</v>
      </c>
      <c r="AI2459" s="0" t="s">
        <v>2133</v>
      </c>
      <c r="AJ2459" s="0" t="s">
        <v>32112</v>
      </c>
      <c r="AK2459" s="0" t="s">
        <v>31135</v>
      </c>
      <c r="AL2459" s="0" t="s">
        <v>2112</v>
      </c>
    </row>
    <row r="2460" customFormat="false" ht="15" hidden="false" customHeight="false" outlineLevel="0" collapsed="false">
      <c r="A2460" s="0" t="s">
        <v>38263</v>
      </c>
      <c r="B2460" s="0" t="s">
        <v>38264</v>
      </c>
      <c r="C2460" s="0" t="s">
        <v>38265</v>
      </c>
      <c r="D2460" s="0" t="s">
        <v>38265</v>
      </c>
      <c r="E2460" s="0" t="s">
        <v>38266</v>
      </c>
      <c r="F2460" s="0" t="s">
        <v>498</v>
      </c>
      <c r="G2460" s="0" t="n">
        <v>3</v>
      </c>
      <c r="H2460" s="0" t="n">
        <v>1</v>
      </c>
      <c r="I2460" s="0" t="n">
        <v>0.01</v>
      </c>
      <c r="J2460" s="0" t="n">
        <v>1000</v>
      </c>
      <c r="K2460" s="0" t="n">
        <v>0</v>
      </c>
      <c r="L2460" s="0" t="n">
        <v>0</v>
      </c>
      <c r="M2460" s="0" t="n">
        <v>65</v>
      </c>
      <c r="N2460" s="0" t="n">
        <v>63.39</v>
      </c>
      <c r="O2460" s="0" t="n">
        <v>65</v>
      </c>
      <c r="P2460" s="0" t="n">
        <v>0</v>
      </c>
      <c r="Q2460" s="0" t="n">
        <v>0</v>
      </c>
      <c r="R2460" s="0" t="n">
        <v>0</v>
      </c>
      <c r="S2460" s="0" t="n">
        <v>0</v>
      </c>
      <c r="T2460" s="0" t="n">
        <v>0</v>
      </c>
      <c r="U2460" s="0" t="n">
        <v>0</v>
      </c>
      <c r="V2460" s="0" t="n">
        <v>0</v>
      </c>
      <c r="W2460" s="0" t="n">
        <v>0</v>
      </c>
      <c r="X2460" s="0" t="n">
        <v>64.5</v>
      </c>
      <c r="Y2460" s="0" t="n">
        <v>69.27</v>
      </c>
      <c r="Z2460" s="0" t="n">
        <v>0</v>
      </c>
      <c r="AA2460" s="0" t="n">
        <v>681514</v>
      </c>
      <c r="AB2460" s="0" t="n">
        <v>0</v>
      </c>
      <c r="AC2460" s="0" t="n">
        <v>0</v>
      </c>
      <c r="AD2460" s="0" t="s">
        <v>99</v>
      </c>
      <c r="AE2460" s="0" t="s">
        <v>99</v>
      </c>
      <c r="AF2460" s="0" t="s">
        <v>30149</v>
      </c>
      <c r="AH2460" s="0" t="n">
        <v>800</v>
      </c>
      <c r="AI2460" s="0" t="s">
        <v>2133</v>
      </c>
      <c r="AJ2460" s="0" t="s">
        <v>32112</v>
      </c>
      <c r="AK2460" s="0" t="s">
        <v>31135</v>
      </c>
      <c r="AL2460" s="0" t="s">
        <v>2112</v>
      </c>
    </row>
    <row r="2461" customFormat="false" ht="15" hidden="false" customHeight="false" outlineLevel="0" collapsed="false">
      <c r="A2461" s="0" t="s">
        <v>38267</v>
      </c>
      <c r="B2461" s="0" t="s">
        <v>38268</v>
      </c>
      <c r="C2461" s="0" t="s">
        <v>38269</v>
      </c>
      <c r="D2461" s="0" t="s">
        <v>38269</v>
      </c>
      <c r="E2461" s="0" t="s">
        <v>38270</v>
      </c>
      <c r="F2461" s="0" t="s">
        <v>498</v>
      </c>
      <c r="G2461" s="0" t="n">
        <v>3</v>
      </c>
      <c r="H2461" s="0" t="n">
        <v>1</v>
      </c>
      <c r="I2461" s="0" t="n">
        <v>0.01</v>
      </c>
      <c r="J2461" s="0" t="n">
        <v>1000</v>
      </c>
      <c r="K2461" s="0" t="n">
        <v>0</v>
      </c>
      <c r="L2461" s="0" t="n">
        <v>0</v>
      </c>
      <c r="M2461" s="0" t="n">
        <v>129.79</v>
      </c>
      <c r="N2461" s="0" t="n">
        <v>128.02</v>
      </c>
      <c r="O2461" s="0" t="n">
        <v>129.79</v>
      </c>
      <c r="P2461" s="0" t="n">
        <v>0</v>
      </c>
      <c r="Q2461" s="0" t="n">
        <v>0</v>
      </c>
      <c r="R2461" s="0" t="n">
        <v>0</v>
      </c>
      <c r="S2461" s="0" t="n">
        <v>0</v>
      </c>
      <c r="T2461" s="0" t="n">
        <v>0</v>
      </c>
      <c r="U2461" s="0" t="n">
        <v>0</v>
      </c>
      <c r="V2461" s="0" t="n">
        <v>0</v>
      </c>
      <c r="W2461" s="0" t="n">
        <v>0</v>
      </c>
      <c r="X2461" s="0" t="n">
        <v>129.25</v>
      </c>
      <c r="Y2461" s="0" t="n">
        <v>181.71</v>
      </c>
      <c r="Z2461" s="0" t="n">
        <v>0</v>
      </c>
      <c r="AA2461" s="0" t="n">
        <v>392033</v>
      </c>
      <c r="AB2461" s="0" t="n">
        <v>0</v>
      </c>
      <c r="AC2461" s="0" t="n">
        <v>0</v>
      </c>
      <c r="AD2461" s="0" t="s">
        <v>99</v>
      </c>
      <c r="AE2461" s="0" t="s">
        <v>99</v>
      </c>
      <c r="AH2461" s="0" t="n">
        <v>800</v>
      </c>
      <c r="AI2461" s="0" t="s">
        <v>2133</v>
      </c>
      <c r="AJ2461" s="0" t="s">
        <v>32112</v>
      </c>
      <c r="AK2461" s="0" t="s">
        <v>31135</v>
      </c>
      <c r="AL2461" s="0" t="s">
        <v>2112</v>
      </c>
    </row>
    <row r="2462" customFormat="false" ht="15" hidden="false" customHeight="false" outlineLevel="0" collapsed="false">
      <c r="A2462" s="0" t="s">
        <v>38271</v>
      </c>
      <c r="B2462" s="0" t="s">
        <v>38272</v>
      </c>
      <c r="C2462" s="0" t="s">
        <v>38273</v>
      </c>
      <c r="D2462" s="0" t="s">
        <v>38273</v>
      </c>
      <c r="E2462" s="0" t="s">
        <v>38274</v>
      </c>
      <c r="F2462" s="0" t="s">
        <v>498</v>
      </c>
      <c r="G2462" s="0" t="n">
        <v>3</v>
      </c>
      <c r="H2462" s="0" t="n">
        <v>1</v>
      </c>
      <c r="I2462" s="0" t="n">
        <v>0.01</v>
      </c>
      <c r="J2462" s="0" t="n">
        <v>1000</v>
      </c>
      <c r="K2462" s="0" t="n">
        <v>0.48</v>
      </c>
      <c r="L2462" s="0" t="n">
        <v>62.4</v>
      </c>
      <c r="M2462" s="0" t="n">
        <v>62.11</v>
      </c>
      <c r="N2462" s="0" t="n">
        <v>62.4</v>
      </c>
      <c r="O2462" s="0" t="n">
        <v>62.4</v>
      </c>
      <c r="P2462" s="0" t="n">
        <v>0</v>
      </c>
      <c r="Q2462" s="0" t="n">
        <v>0</v>
      </c>
      <c r="R2462" s="0" t="n">
        <v>0</v>
      </c>
      <c r="S2462" s="0" t="n">
        <v>62.4</v>
      </c>
      <c r="T2462" s="0" t="n">
        <v>62.4</v>
      </c>
      <c r="U2462" s="0" t="n">
        <v>62.4</v>
      </c>
      <c r="V2462" s="0" t="n">
        <v>62.4</v>
      </c>
      <c r="W2462" s="0" t="n">
        <v>41808</v>
      </c>
      <c r="X2462" s="0" t="n">
        <v>62.42</v>
      </c>
      <c r="Y2462" s="0" t="n">
        <v>65</v>
      </c>
      <c r="Z2462" s="0" t="n">
        <v>1</v>
      </c>
      <c r="AA2462" s="0" t="n">
        <v>903570</v>
      </c>
      <c r="AB2462" s="0" t="n">
        <v>41808</v>
      </c>
      <c r="AC2462" s="0" t="n">
        <v>0</v>
      </c>
      <c r="AD2462" s="0" t="s">
        <v>99</v>
      </c>
      <c r="AE2462" s="0" t="s">
        <v>99</v>
      </c>
      <c r="AH2462" s="0" t="n">
        <v>8</v>
      </c>
      <c r="AI2462" s="0" t="s">
        <v>2133</v>
      </c>
      <c r="AJ2462" s="0" t="s">
        <v>32112</v>
      </c>
      <c r="AK2462" s="0" t="s">
        <v>31135</v>
      </c>
      <c r="AL2462" s="0" t="s">
        <v>2112</v>
      </c>
    </row>
    <row r="2463" customFormat="false" ht="15" hidden="false" customHeight="false" outlineLevel="0" collapsed="false">
      <c r="A2463" s="0" t="s">
        <v>38275</v>
      </c>
      <c r="B2463" s="0" t="s">
        <v>38276</v>
      </c>
      <c r="C2463" s="0" t="s">
        <v>38277</v>
      </c>
      <c r="D2463" s="0" t="s">
        <v>38277</v>
      </c>
      <c r="E2463" s="0" t="s">
        <v>38278</v>
      </c>
      <c r="F2463" s="0" t="s">
        <v>498</v>
      </c>
      <c r="G2463" s="0" t="n">
        <v>3</v>
      </c>
      <c r="H2463" s="0" t="n">
        <v>1</v>
      </c>
      <c r="I2463" s="0" t="n">
        <v>0.01</v>
      </c>
      <c r="J2463" s="0" t="n">
        <v>1000</v>
      </c>
      <c r="K2463" s="0" t="n">
        <v>-3.64</v>
      </c>
      <c r="L2463" s="0" t="n">
        <v>66.2</v>
      </c>
      <c r="M2463" s="0" t="n">
        <v>68.7</v>
      </c>
      <c r="N2463" s="0" t="n">
        <v>68.92</v>
      </c>
      <c r="O2463" s="0" t="n">
        <v>66.2</v>
      </c>
      <c r="P2463" s="0" t="n">
        <v>0</v>
      </c>
      <c r="Q2463" s="0" t="n">
        <v>0</v>
      </c>
      <c r="R2463" s="0" t="n">
        <v>0</v>
      </c>
      <c r="S2463" s="0" t="n">
        <v>66.2</v>
      </c>
      <c r="T2463" s="0" t="n">
        <v>67.01</v>
      </c>
      <c r="U2463" s="0" t="n">
        <v>66.2</v>
      </c>
      <c r="V2463" s="0" t="n">
        <v>67.01</v>
      </c>
      <c r="W2463" s="0" t="n">
        <v>264808</v>
      </c>
      <c r="X2463" s="0" t="n">
        <v>66.22</v>
      </c>
      <c r="Y2463" s="0" t="n">
        <v>72.01</v>
      </c>
      <c r="Z2463" s="0" t="n">
        <v>2</v>
      </c>
      <c r="AA2463" s="0" t="n">
        <v>246075</v>
      </c>
      <c r="AB2463" s="0" t="n">
        <v>264138</v>
      </c>
      <c r="AC2463" s="0" t="n">
        <v>0</v>
      </c>
      <c r="AD2463" s="0" t="s">
        <v>99</v>
      </c>
      <c r="AE2463" s="0" t="s">
        <v>99</v>
      </c>
      <c r="AH2463" s="0" t="n">
        <v>8</v>
      </c>
      <c r="AI2463" s="0" t="s">
        <v>2133</v>
      </c>
      <c r="AJ2463" s="0" t="s">
        <v>32112</v>
      </c>
      <c r="AK2463" s="0" t="s">
        <v>31135</v>
      </c>
      <c r="AL2463" s="0" t="s">
        <v>2112</v>
      </c>
    </row>
    <row r="2464" customFormat="false" ht="15" hidden="false" customHeight="false" outlineLevel="0" collapsed="false">
      <c r="A2464" s="0" t="s">
        <v>38279</v>
      </c>
      <c r="B2464" s="0" t="s">
        <v>38280</v>
      </c>
      <c r="C2464" s="0" t="s">
        <v>38281</v>
      </c>
      <c r="D2464" s="0" t="s">
        <v>38281</v>
      </c>
      <c r="E2464" s="0" t="s">
        <v>38282</v>
      </c>
      <c r="F2464" s="0" t="s">
        <v>498</v>
      </c>
      <c r="G2464" s="0" t="n">
        <v>3</v>
      </c>
      <c r="H2464" s="0" t="n">
        <v>1</v>
      </c>
      <c r="I2464" s="0" t="n">
        <v>0.01</v>
      </c>
      <c r="J2464" s="0" t="n">
        <v>1000</v>
      </c>
      <c r="K2464" s="0" t="n">
        <v>0</v>
      </c>
      <c r="L2464" s="0" t="n">
        <v>0</v>
      </c>
      <c r="M2464" s="0" t="n">
        <v>66.01</v>
      </c>
      <c r="N2464" s="0" t="n">
        <v>0</v>
      </c>
      <c r="O2464" s="0" t="n">
        <v>66.01</v>
      </c>
      <c r="P2464" s="0" t="n">
        <v>0</v>
      </c>
      <c r="Q2464" s="0" t="n">
        <v>0</v>
      </c>
      <c r="R2464" s="0" t="n">
        <v>0</v>
      </c>
      <c r="S2464" s="0" t="n">
        <v>0</v>
      </c>
      <c r="T2464" s="0" t="n">
        <v>0</v>
      </c>
      <c r="U2464" s="0" t="n">
        <v>0</v>
      </c>
      <c r="V2464" s="0" t="n">
        <v>0</v>
      </c>
      <c r="W2464" s="0" t="n">
        <v>0</v>
      </c>
      <c r="X2464" s="0" t="n">
        <v>61.01</v>
      </c>
      <c r="Y2464" s="0" t="n">
        <v>71.01</v>
      </c>
      <c r="Z2464" s="0" t="n">
        <v>0</v>
      </c>
      <c r="AA2464" s="0" t="n">
        <v>268316</v>
      </c>
      <c r="AB2464" s="0" t="n">
        <v>0</v>
      </c>
      <c r="AC2464" s="0" t="n">
        <v>0</v>
      </c>
      <c r="AD2464" s="0" t="s">
        <v>99</v>
      </c>
      <c r="AE2464" s="0" t="s">
        <v>99</v>
      </c>
      <c r="AF2464" s="0" t="s">
        <v>30149</v>
      </c>
      <c r="AH2464" s="0" t="n">
        <v>800</v>
      </c>
      <c r="AI2464" s="0" t="s">
        <v>2133</v>
      </c>
      <c r="AJ2464" s="0" t="s">
        <v>32112</v>
      </c>
      <c r="AK2464" s="0" t="s">
        <v>31135</v>
      </c>
      <c r="AL2464" s="0" t="s">
        <v>2112</v>
      </c>
    </row>
    <row r="2465" customFormat="false" ht="15" hidden="false" customHeight="false" outlineLevel="0" collapsed="false">
      <c r="A2465" s="0" t="s">
        <v>38283</v>
      </c>
      <c r="B2465" s="0" t="s">
        <v>38284</v>
      </c>
      <c r="C2465" s="0" t="s">
        <v>38285</v>
      </c>
      <c r="D2465" s="0" t="s">
        <v>38285</v>
      </c>
      <c r="E2465" s="0" t="s">
        <v>38286</v>
      </c>
      <c r="F2465" s="0" t="s">
        <v>498</v>
      </c>
      <c r="G2465" s="0" t="n">
        <v>3</v>
      </c>
      <c r="H2465" s="0" t="n">
        <v>1</v>
      </c>
      <c r="I2465" s="0" t="n">
        <v>0.01</v>
      </c>
      <c r="J2465" s="0" t="n">
        <v>1000</v>
      </c>
      <c r="K2465" s="0" t="n">
        <v>0</v>
      </c>
      <c r="L2465" s="0" t="n">
        <v>0</v>
      </c>
      <c r="M2465" s="0" t="n">
        <v>45.8</v>
      </c>
      <c r="N2465" s="0" t="n">
        <v>0</v>
      </c>
      <c r="O2465" s="0" t="n">
        <v>45.8</v>
      </c>
      <c r="P2465" s="0" t="n">
        <v>0</v>
      </c>
      <c r="Q2465" s="0" t="n">
        <v>0</v>
      </c>
      <c r="R2465" s="0" t="n">
        <v>0</v>
      </c>
      <c r="S2465" s="0" t="n">
        <v>0</v>
      </c>
      <c r="T2465" s="0" t="n">
        <v>0</v>
      </c>
      <c r="U2465" s="0" t="n">
        <v>0</v>
      </c>
      <c r="V2465" s="0" t="n">
        <v>0</v>
      </c>
      <c r="W2465" s="0" t="n">
        <v>0</v>
      </c>
      <c r="X2465" s="0" t="n">
        <v>45.31</v>
      </c>
      <c r="Y2465" s="0" t="n">
        <v>51.01</v>
      </c>
      <c r="Z2465" s="0" t="n">
        <v>0</v>
      </c>
      <c r="AA2465" s="0" t="n">
        <v>483857</v>
      </c>
      <c r="AB2465" s="0" t="n">
        <v>0</v>
      </c>
      <c r="AC2465" s="0" t="n">
        <v>0</v>
      </c>
      <c r="AD2465" s="0" t="s">
        <v>99</v>
      </c>
      <c r="AE2465" s="0" t="s">
        <v>99</v>
      </c>
      <c r="AF2465" s="0" t="s">
        <v>30149</v>
      </c>
      <c r="AH2465" s="0" t="n">
        <v>800</v>
      </c>
      <c r="AI2465" s="0" t="s">
        <v>2133</v>
      </c>
      <c r="AJ2465" s="0" t="s">
        <v>32112</v>
      </c>
      <c r="AK2465" s="0" t="s">
        <v>31135</v>
      </c>
      <c r="AL2465" s="0" t="s">
        <v>2112</v>
      </c>
    </row>
    <row r="2466" customFormat="false" ht="15" hidden="false" customHeight="false" outlineLevel="0" collapsed="false">
      <c r="A2466" s="0" t="s">
        <v>38287</v>
      </c>
      <c r="B2466" s="0" t="s">
        <v>38288</v>
      </c>
      <c r="C2466" s="0" t="s">
        <v>38289</v>
      </c>
      <c r="D2466" s="0" t="s">
        <v>38289</v>
      </c>
      <c r="E2466" s="0" t="s">
        <v>38290</v>
      </c>
      <c r="F2466" s="0" t="s">
        <v>498</v>
      </c>
      <c r="G2466" s="0" t="n">
        <v>3</v>
      </c>
      <c r="H2466" s="0" t="n">
        <v>1</v>
      </c>
      <c r="I2466" s="0" t="n">
        <v>0.01</v>
      </c>
      <c r="J2466" s="0" t="n">
        <v>1000</v>
      </c>
      <c r="K2466" s="0" t="n">
        <v>1.23</v>
      </c>
      <c r="L2466" s="0" t="n">
        <v>107.1</v>
      </c>
      <c r="M2466" s="0" t="n">
        <v>105.8</v>
      </c>
      <c r="N2466" s="0" t="n">
        <v>0</v>
      </c>
      <c r="O2466" s="0" t="n">
        <v>107.1</v>
      </c>
      <c r="P2466" s="0" t="n">
        <v>0</v>
      </c>
      <c r="Q2466" s="0" t="n">
        <v>0</v>
      </c>
      <c r="R2466" s="0" t="n">
        <v>0</v>
      </c>
      <c r="S2466" s="0" t="n">
        <v>107.1</v>
      </c>
      <c r="T2466" s="0" t="n">
        <v>107.1</v>
      </c>
      <c r="U2466" s="0" t="n">
        <v>107.1</v>
      </c>
      <c r="V2466" s="0" t="n">
        <v>107.1</v>
      </c>
      <c r="W2466" s="0" t="n">
        <v>535500</v>
      </c>
      <c r="X2466" s="0" t="n">
        <v>107.1</v>
      </c>
      <c r="Y2466" s="0" t="n">
        <v>0</v>
      </c>
      <c r="Z2466" s="0" t="n">
        <v>1</v>
      </c>
      <c r="AA2466" s="0" t="n">
        <v>138660</v>
      </c>
      <c r="AB2466" s="0" t="n">
        <v>535500</v>
      </c>
      <c r="AC2466" s="0" t="n">
        <v>0</v>
      </c>
      <c r="AD2466" s="0" t="s">
        <v>99</v>
      </c>
      <c r="AE2466" s="0" t="s">
        <v>99</v>
      </c>
      <c r="AF2466" s="0" t="s">
        <v>30149</v>
      </c>
      <c r="AH2466" s="0" t="n">
        <v>800</v>
      </c>
      <c r="AI2466" s="0" t="s">
        <v>2133</v>
      </c>
      <c r="AJ2466" s="0" t="s">
        <v>32112</v>
      </c>
      <c r="AK2466" s="0" t="s">
        <v>31135</v>
      </c>
      <c r="AL2466" s="0" t="s">
        <v>2112</v>
      </c>
    </row>
    <row r="2467" customFormat="false" ht="15" hidden="false" customHeight="false" outlineLevel="0" collapsed="false">
      <c r="A2467" s="0" t="s">
        <v>38291</v>
      </c>
      <c r="B2467" s="0" t="s">
        <v>38292</v>
      </c>
      <c r="C2467" s="0" t="s">
        <v>38293</v>
      </c>
      <c r="D2467" s="0" t="s">
        <v>38293</v>
      </c>
      <c r="E2467" s="0" t="s">
        <v>38294</v>
      </c>
      <c r="F2467" s="0" t="s">
        <v>498</v>
      </c>
      <c r="G2467" s="0" t="n">
        <v>3</v>
      </c>
      <c r="H2467" s="0" t="n">
        <v>1</v>
      </c>
      <c r="I2467" s="0" t="n">
        <v>0.01</v>
      </c>
      <c r="J2467" s="0" t="n">
        <v>1000</v>
      </c>
      <c r="K2467" s="0" t="n">
        <v>0</v>
      </c>
      <c r="L2467" s="0" t="n">
        <v>0</v>
      </c>
      <c r="M2467" s="0" t="n">
        <v>85.2</v>
      </c>
      <c r="N2467" s="0" t="n">
        <v>0</v>
      </c>
      <c r="O2467" s="0" t="n">
        <v>85.2</v>
      </c>
      <c r="P2467" s="0" t="n">
        <v>0</v>
      </c>
      <c r="Q2467" s="0" t="n">
        <v>0</v>
      </c>
      <c r="R2467" s="0" t="n">
        <v>0</v>
      </c>
      <c r="S2467" s="0" t="n">
        <v>0</v>
      </c>
      <c r="T2467" s="0" t="n">
        <v>0</v>
      </c>
      <c r="U2467" s="0" t="n">
        <v>0</v>
      </c>
      <c r="V2467" s="0" t="n">
        <v>0</v>
      </c>
      <c r="W2467" s="0" t="n">
        <v>0</v>
      </c>
      <c r="X2467" s="0" t="n">
        <v>118.3</v>
      </c>
      <c r="Y2467" s="0" t="n">
        <v>0</v>
      </c>
      <c r="Z2467" s="0" t="n">
        <v>0</v>
      </c>
      <c r="AA2467" s="0" t="n">
        <v>19567</v>
      </c>
      <c r="AB2467" s="0" t="n">
        <v>0</v>
      </c>
      <c r="AC2467" s="0" t="n">
        <v>0</v>
      </c>
      <c r="AD2467" s="0" t="s">
        <v>99</v>
      </c>
      <c r="AE2467" s="0" t="s">
        <v>99</v>
      </c>
      <c r="AF2467" s="0" t="s">
        <v>30149</v>
      </c>
      <c r="AH2467" s="0" t="n">
        <v>800</v>
      </c>
      <c r="AI2467" s="0" t="s">
        <v>2133</v>
      </c>
      <c r="AJ2467" s="0" t="s">
        <v>32112</v>
      </c>
      <c r="AK2467" s="0" t="s">
        <v>31135</v>
      </c>
      <c r="AL2467" s="0" t="s">
        <v>2112</v>
      </c>
    </row>
    <row r="2468" customFormat="false" ht="15" hidden="false" customHeight="false" outlineLevel="0" collapsed="false">
      <c r="A2468" s="0" t="s">
        <v>38295</v>
      </c>
      <c r="B2468" s="0" t="s">
        <v>38296</v>
      </c>
      <c r="C2468" s="0" t="s">
        <v>38297</v>
      </c>
      <c r="D2468" s="0" t="s">
        <v>38297</v>
      </c>
      <c r="E2468" s="0" t="s">
        <v>38298</v>
      </c>
      <c r="F2468" s="0" t="s">
        <v>498</v>
      </c>
      <c r="G2468" s="0" t="n">
        <v>3</v>
      </c>
      <c r="H2468" s="0" t="n">
        <v>1</v>
      </c>
      <c r="I2468" s="0" t="n">
        <v>0.01</v>
      </c>
      <c r="J2468" s="0" t="n">
        <v>1000</v>
      </c>
      <c r="K2468" s="0" t="n">
        <v>0</v>
      </c>
      <c r="L2468" s="0" t="n">
        <v>0</v>
      </c>
      <c r="M2468" s="0" t="n">
        <v>88.61</v>
      </c>
      <c r="N2468" s="0" t="n">
        <v>89.22</v>
      </c>
      <c r="O2468" s="0" t="n">
        <v>88.61</v>
      </c>
      <c r="P2468" s="0" t="n">
        <v>0</v>
      </c>
      <c r="Q2468" s="0" t="n">
        <v>0</v>
      </c>
      <c r="R2468" s="0" t="n">
        <v>0</v>
      </c>
      <c r="S2468" s="0" t="n">
        <v>0</v>
      </c>
      <c r="T2468" s="0" t="n">
        <v>0</v>
      </c>
      <c r="U2468" s="0" t="n">
        <v>0</v>
      </c>
      <c r="V2468" s="0" t="n">
        <v>0</v>
      </c>
      <c r="W2468" s="0" t="n">
        <v>0</v>
      </c>
      <c r="X2468" s="0" t="n">
        <v>90.01</v>
      </c>
      <c r="Y2468" s="0" t="n">
        <v>126</v>
      </c>
      <c r="Z2468" s="0" t="n">
        <v>0</v>
      </c>
      <c r="AA2468" s="0" t="n">
        <v>560233</v>
      </c>
      <c r="AB2468" s="0" t="n">
        <v>0</v>
      </c>
      <c r="AC2468" s="0" t="n">
        <v>0</v>
      </c>
      <c r="AD2468" s="0" t="s">
        <v>99</v>
      </c>
      <c r="AE2468" s="0" t="s">
        <v>99</v>
      </c>
      <c r="AH2468" s="0" t="n">
        <v>800</v>
      </c>
      <c r="AI2468" s="0" t="s">
        <v>2133</v>
      </c>
      <c r="AJ2468" s="0" t="s">
        <v>32112</v>
      </c>
      <c r="AK2468" s="0" t="s">
        <v>31135</v>
      </c>
      <c r="AL2468" s="0" t="s">
        <v>2112</v>
      </c>
    </row>
    <row r="2469" customFormat="false" ht="15" hidden="false" customHeight="false" outlineLevel="0" collapsed="false">
      <c r="A2469" s="0" t="s">
        <v>38299</v>
      </c>
      <c r="B2469" s="0" t="s">
        <v>38300</v>
      </c>
      <c r="C2469" s="0" t="s">
        <v>38301</v>
      </c>
      <c r="D2469" s="0" t="s">
        <v>38301</v>
      </c>
      <c r="E2469" s="0" t="s">
        <v>38302</v>
      </c>
      <c r="F2469" s="0" t="s">
        <v>498</v>
      </c>
      <c r="G2469" s="0" t="n">
        <v>3</v>
      </c>
      <c r="H2469" s="0" t="n">
        <v>1</v>
      </c>
      <c r="I2469" s="0" t="n">
        <v>0.01</v>
      </c>
      <c r="J2469" s="0" t="n">
        <v>1000</v>
      </c>
      <c r="K2469" s="0" t="n">
        <v>1.39</v>
      </c>
      <c r="L2469" s="0" t="n">
        <v>65.5</v>
      </c>
      <c r="M2469" s="0" t="n">
        <v>64.6</v>
      </c>
      <c r="N2469" s="0" t="n">
        <v>63.53</v>
      </c>
      <c r="O2469" s="0" t="n">
        <v>65.5</v>
      </c>
      <c r="P2469" s="0" t="n">
        <v>0</v>
      </c>
      <c r="Q2469" s="0" t="n">
        <v>0</v>
      </c>
      <c r="R2469" s="0" t="n">
        <v>0</v>
      </c>
      <c r="S2469" s="0" t="n">
        <v>65.5</v>
      </c>
      <c r="T2469" s="0" t="n">
        <v>65.5</v>
      </c>
      <c r="U2469" s="0" t="n">
        <v>65.5</v>
      </c>
      <c r="V2469" s="0" t="n">
        <v>65.5</v>
      </c>
      <c r="W2469" s="0" t="n">
        <v>655</v>
      </c>
      <c r="X2469" s="0" t="n">
        <v>62</v>
      </c>
      <c r="Y2469" s="0" t="n">
        <v>67</v>
      </c>
      <c r="Z2469" s="0" t="n">
        <v>1</v>
      </c>
      <c r="AA2469" s="0" t="n">
        <v>629284</v>
      </c>
      <c r="AB2469" s="0" t="n">
        <v>655</v>
      </c>
      <c r="AC2469" s="0" t="n">
        <v>0</v>
      </c>
      <c r="AD2469" s="0" t="s">
        <v>99</v>
      </c>
      <c r="AE2469" s="0" t="s">
        <v>99</v>
      </c>
      <c r="AH2469" s="0" t="n">
        <v>8</v>
      </c>
      <c r="AI2469" s="0" t="s">
        <v>2133</v>
      </c>
      <c r="AJ2469" s="0" t="s">
        <v>32112</v>
      </c>
      <c r="AK2469" s="0" t="s">
        <v>31135</v>
      </c>
      <c r="AL2469" s="0" t="s">
        <v>2112</v>
      </c>
    </row>
    <row r="2470" customFormat="false" ht="15" hidden="false" customHeight="false" outlineLevel="0" collapsed="false">
      <c r="A2470" s="0" t="s">
        <v>38303</v>
      </c>
      <c r="B2470" s="0" t="s">
        <v>38304</v>
      </c>
      <c r="C2470" s="0" t="s">
        <v>38305</v>
      </c>
      <c r="D2470" s="0" t="s">
        <v>38305</v>
      </c>
      <c r="E2470" s="0" t="s">
        <v>38306</v>
      </c>
      <c r="F2470" s="0" t="s">
        <v>498</v>
      </c>
      <c r="G2470" s="0" t="n">
        <v>3</v>
      </c>
      <c r="H2470" s="0" t="n">
        <v>1</v>
      </c>
      <c r="I2470" s="0" t="n">
        <v>0.01</v>
      </c>
      <c r="J2470" s="0" t="n">
        <v>1000</v>
      </c>
      <c r="K2470" s="0" t="n">
        <v>-0.16</v>
      </c>
      <c r="L2470" s="0" t="n">
        <v>61.3</v>
      </c>
      <c r="M2470" s="0" t="n">
        <v>61.41</v>
      </c>
      <c r="N2470" s="0" t="n">
        <v>63.63</v>
      </c>
      <c r="O2470" s="0" t="n">
        <v>61.31</v>
      </c>
      <c r="P2470" s="0" t="n">
        <v>0</v>
      </c>
      <c r="Q2470" s="0" t="n">
        <v>0</v>
      </c>
      <c r="R2470" s="0" t="n">
        <v>0</v>
      </c>
      <c r="S2470" s="0" t="n">
        <v>61.31</v>
      </c>
      <c r="T2470" s="0" t="n">
        <v>61.4</v>
      </c>
      <c r="U2470" s="0" t="n">
        <v>61.3</v>
      </c>
      <c r="V2470" s="0" t="n">
        <v>61.4</v>
      </c>
      <c r="W2470" s="0" t="n">
        <v>3065330</v>
      </c>
      <c r="X2470" s="0" t="n">
        <v>61.41</v>
      </c>
      <c r="Y2470" s="0" t="n">
        <v>69.26</v>
      </c>
      <c r="Z2470" s="0" t="n">
        <v>3</v>
      </c>
      <c r="AA2470" s="0" t="n">
        <v>490051</v>
      </c>
      <c r="AB2470" s="0" t="n">
        <v>2819800</v>
      </c>
      <c r="AC2470" s="0" t="n">
        <v>0</v>
      </c>
      <c r="AD2470" s="0" t="s">
        <v>99</v>
      </c>
      <c r="AE2470" s="0" t="s">
        <v>99</v>
      </c>
      <c r="AF2470" s="0" t="s">
        <v>30149</v>
      </c>
      <c r="AH2470" s="0" t="n">
        <v>800</v>
      </c>
      <c r="AI2470" s="0" t="s">
        <v>2133</v>
      </c>
      <c r="AJ2470" s="0" t="s">
        <v>32112</v>
      </c>
      <c r="AK2470" s="0" t="s">
        <v>31135</v>
      </c>
      <c r="AL2470" s="0" t="s">
        <v>2112</v>
      </c>
    </row>
    <row r="2471" customFormat="false" ht="15" hidden="false" customHeight="false" outlineLevel="0" collapsed="false">
      <c r="A2471" s="0" t="s">
        <v>38307</v>
      </c>
      <c r="B2471" s="0" t="s">
        <v>38308</v>
      </c>
      <c r="C2471" s="0" t="s">
        <v>38309</v>
      </c>
      <c r="D2471" s="0" t="s">
        <v>38309</v>
      </c>
      <c r="E2471" s="0" t="s">
        <v>38310</v>
      </c>
      <c r="F2471" s="0" t="s">
        <v>498</v>
      </c>
      <c r="G2471" s="0" t="n">
        <v>3</v>
      </c>
      <c r="H2471" s="0" t="n">
        <v>1</v>
      </c>
      <c r="I2471" s="0" t="n">
        <v>0.01</v>
      </c>
      <c r="J2471" s="0" t="n">
        <v>1000</v>
      </c>
      <c r="K2471" s="0" t="n">
        <v>0</v>
      </c>
      <c r="L2471" s="0" t="n">
        <v>0</v>
      </c>
      <c r="M2471" s="0" t="n">
        <v>69</v>
      </c>
      <c r="N2471" s="0" t="n">
        <v>0</v>
      </c>
      <c r="O2471" s="0" t="n">
        <v>69</v>
      </c>
      <c r="P2471" s="0" t="n">
        <v>0</v>
      </c>
      <c r="Q2471" s="0" t="n">
        <v>0</v>
      </c>
      <c r="R2471" s="0" t="n">
        <v>0</v>
      </c>
      <c r="S2471" s="0" t="n">
        <v>0</v>
      </c>
      <c r="T2471" s="0" t="n">
        <v>0</v>
      </c>
      <c r="U2471" s="0" t="n">
        <v>0</v>
      </c>
      <c r="V2471" s="0" t="n">
        <v>0</v>
      </c>
      <c r="W2471" s="0" t="n">
        <v>0</v>
      </c>
      <c r="X2471" s="0" t="n">
        <v>72.1</v>
      </c>
      <c r="Y2471" s="0" t="n">
        <v>0</v>
      </c>
      <c r="Z2471" s="0" t="n">
        <v>0</v>
      </c>
      <c r="AA2471" s="0" t="n">
        <v>334754</v>
      </c>
      <c r="AB2471" s="0" t="n">
        <v>0</v>
      </c>
      <c r="AC2471" s="0" t="n">
        <v>0</v>
      </c>
      <c r="AD2471" s="0" t="s">
        <v>99</v>
      </c>
      <c r="AE2471" s="0" t="s">
        <v>99</v>
      </c>
      <c r="AF2471" s="0" t="s">
        <v>30149</v>
      </c>
      <c r="AH2471" s="0" t="n">
        <v>800</v>
      </c>
      <c r="AI2471" s="0" t="s">
        <v>2133</v>
      </c>
      <c r="AJ2471" s="0" t="s">
        <v>32112</v>
      </c>
      <c r="AK2471" s="0" t="s">
        <v>31135</v>
      </c>
      <c r="AL2471" s="0" t="s">
        <v>2112</v>
      </c>
    </row>
    <row r="2472" customFormat="false" ht="15" hidden="false" customHeight="false" outlineLevel="0" collapsed="false">
      <c r="A2472" s="0" t="s">
        <v>38311</v>
      </c>
      <c r="B2472" s="0" t="s">
        <v>38312</v>
      </c>
      <c r="C2472" s="0" t="s">
        <v>38313</v>
      </c>
      <c r="D2472" s="0" t="s">
        <v>38313</v>
      </c>
      <c r="E2472" s="0" t="s">
        <v>38314</v>
      </c>
      <c r="F2472" s="0" t="s">
        <v>498</v>
      </c>
      <c r="G2472" s="0" t="n">
        <v>3</v>
      </c>
      <c r="H2472" s="0" t="n">
        <v>1</v>
      </c>
      <c r="I2472" s="0" t="n">
        <v>0.01</v>
      </c>
      <c r="J2472" s="0" t="n">
        <v>1000</v>
      </c>
      <c r="K2472" s="0" t="n">
        <v>0</v>
      </c>
      <c r="L2472" s="0" t="n">
        <v>0</v>
      </c>
      <c r="M2472" s="0" t="n">
        <v>128.5</v>
      </c>
      <c r="N2472" s="0" t="n">
        <v>126.68</v>
      </c>
      <c r="O2472" s="0" t="n">
        <v>128.5</v>
      </c>
      <c r="P2472" s="0" t="n">
        <v>0</v>
      </c>
      <c r="Q2472" s="0" t="n">
        <v>0</v>
      </c>
      <c r="R2472" s="0" t="n">
        <v>0</v>
      </c>
      <c r="S2472" s="0" t="n">
        <v>0</v>
      </c>
      <c r="T2472" s="0" t="n">
        <v>0</v>
      </c>
      <c r="U2472" s="0" t="n">
        <v>0</v>
      </c>
      <c r="V2472" s="0" t="n">
        <v>0</v>
      </c>
      <c r="W2472" s="0" t="n">
        <v>0</v>
      </c>
      <c r="X2472" s="0" t="n">
        <v>128.71</v>
      </c>
      <c r="Y2472" s="0" t="n">
        <v>180.46</v>
      </c>
      <c r="Z2472" s="0" t="n">
        <v>0</v>
      </c>
      <c r="AA2472" s="0" t="n">
        <v>237216</v>
      </c>
      <c r="AB2472" s="0" t="n">
        <v>0</v>
      </c>
      <c r="AC2472" s="0" t="n">
        <v>0</v>
      </c>
      <c r="AD2472" s="0" t="s">
        <v>99</v>
      </c>
      <c r="AE2472" s="0" t="s">
        <v>99</v>
      </c>
      <c r="AH2472" s="0" t="n">
        <v>800</v>
      </c>
      <c r="AI2472" s="0" t="s">
        <v>2133</v>
      </c>
      <c r="AJ2472" s="0" t="s">
        <v>32112</v>
      </c>
      <c r="AK2472" s="0" t="s">
        <v>31135</v>
      </c>
      <c r="AL2472" s="0" t="s">
        <v>2112</v>
      </c>
    </row>
    <row r="2473" customFormat="false" ht="15" hidden="false" customHeight="false" outlineLevel="0" collapsed="false">
      <c r="A2473" s="0" t="s">
        <v>38315</v>
      </c>
      <c r="B2473" s="0" t="s">
        <v>38316</v>
      </c>
      <c r="C2473" s="0" t="s">
        <v>38317</v>
      </c>
      <c r="D2473" s="0" t="s">
        <v>38317</v>
      </c>
      <c r="E2473" s="0" t="s">
        <v>38318</v>
      </c>
      <c r="F2473" s="0" t="s">
        <v>498</v>
      </c>
      <c r="G2473" s="0" t="n">
        <v>3</v>
      </c>
      <c r="H2473" s="0" t="n">
        <v>1</v>
      </c>
      <c r="I2473" s="0" t="n">
        <v>0.01</v>
      </c>
      <c r="J2473" s="0" t="n">
        <v>1000</v>
      </c>
      <c r="K2473" s="0" t="n">
        <v>0</v>
      </c>
      <c r="L2473" s="0" t="n">
        <v>0</v>
      </c>
      <c r="M2473" s="0" t="n">
        <v>62.51</v>
      </c>
      <c r="N2473" s="0" t="n">
        <v>63.82</v>
      </c>
      <c r="O2473" s="0" t="n">
        <v>62.51</v>
      </c>
      <c r="P2473" s="0" t="n">
        <v>0</v>
      </c>
      <c r="Q2473" s="0" t="n">
        <v>0</v>
      </c>
      <c r="R2473" s="0" t="n">
        <v>0</v>
      </c>
      <c r="S2473" s="0" t="n">
        <v>0</v>
      </c>
      <c r="T2473" s="0" t="n">
        <v>0</v>
      </c>
      <c r="U2473" s="0" t="n">
        <v>0</v>
      </c>
      <c r="V2473" s="0" t="n">
        <v>0</v>
      </c>
      <c r="W2473" s="0" t="n">
        <v>0</v>
      </c>
      <c r="X2473" s="0" t="n">
        <v>61.11</v>
      </c>
      <c r="Y2473" s="0" t="n">
        <v>68.82</v>
      </c>
      <c r="Z2473" s="0" t="n">
        <v>0</v>
      </c>
      <c r="AA2473" s="0" t="n">
        <v>390602</v>
      </c>
      <c r="AB2473" s="0" t="n">
        <v>0</v>
      </c>
      <c r="AC2473" s="0" t="n">
        <v>0</v>
      </c>
      <c r="AD2473" s="0" t="s">
        <v>99</v>
      </c>
      <c r="AE2473" s="0" t="s">
        <v>99</v>
      </c>
      <c r="AH2473" s="0" t="n">
        <v>8</v>
      </c>
      <c r="AI2473" s="0" t="s">
        <v>2133</v>
      </c>
      <c r="AJ2473" s="0" t="s">
        <v>32112</v>
      </c>
      <c r="AK2473" s="0" t="s">
        <v>31135</v>
      </c>
      <c r="AL2473" s="0" t="s">
        <v>2112</v>
      </c>
    </row>
    <row r="2474" customFormat="false" ht="15" hidden="false" customHeight="false" outlineLevel="0" collapsed="false">
      <c r="A2474" s="0" t="s">
        <v>38319</v>
      </c>
      <c r="B2474" s="0" t="s">
        <v>38320</v>
      </c>
      <c r="C2474" s="0" t="s">
        <v>38321</v>
      </c>
      <c r="D2474" s="0" t="s">
        <v>38321</v>
      </c>
      <c r="E2474" s="0" t="s">
        <v>38322</v>
      </c>
      <c r="F2474" s="0" t="s">
        <v>498</v>
      </c>
      <c r="G2474" s="0" t="n">
        <v>3</v>
      </c>
      <c r="H2474" s="0" t="n">
        <v>1</v>
      </c>
      <c r="I2474" s="0" t="n">
        <v>0.01</v>
      </c>
      <c r="J2474" s="0" t="n">
        <v>1000</v>
      </c>
      <c r="K2474" s="0" t="n">
        <v>0</v>
      </c>
      <c r="L2474" s="0" t="n">
        <v>0</v>
      </c>
      <c r="M2474" s="0" t="n">
        <v>87.5</v>
      </c>
      <c r="N2474" s="0" t="n">
        <v>0</v>
      </c>
      <c r="O2474" s="0" t="n">
        <v>87.5</v>
      </c>
      <c r="P2474" s="0" t="n">
        <v>0</v>
      </c>
      <c r="Q2474" s="0" t="n">
        <v>0</v>
      </c>
      <c r="R2474" s="0" t="n">
        <v>0</v>
      </c>
      <c r="S2474" s="0" t="n">
        <v>0</v>
      </c>
      <c r="T2474" s="0" t="n">
        <v>0</v>
      </c>
      <c r="U2474" s="0" t="n">
        <v>0</v>
      </c>
      <c r="V2474" s="0" t="n">
        <v>0</v>
      </c>
      <c r="W2474" s="0" t="n">
        <v>0</v>
      </c>
      <c r="X2474" s="0" t="n">
        <v>85.7</v>
      </c>
      <c r="Y2474" s="0" t="n">
        <v>0</v>
      </c>
      <c r="Z2474" s="0" t="n">
        <v>0</v>
      </c>
      <c r="AA2474" s="0" t="n">
        <v>35276</v>
      </c>
      <c r="AB2474" s="0" t="n">
        <v>0</v>
      </c>
      <c r="AC2474" s="0" t="n">
        <v>0</v>
      </c>
      <c r="AD2474" s="0" t="s">
        <v>99</v>
      </c>
      <c r="AE2474" s="0" t="s">
        <v>99</v>
      </c>
      <c r="AF2474" s="0" t="s">
        <v>30149</v>
      </c>
      <c r="AH2474" s="0" t="n">
        <v>800</v>
      </c>
      <c r="AI2474" s="0" t="s">
        <v>2133</v>
      </c>
      <c r="AJ2474" s="0" t="s">
        <v>32112</v>
      </c>
      <c r="AK2474" s="0" t="s">
        <v>31135</v>
      </c>
      <c r="AL2474" s="0" t="s">
        <v>2112</v>
      </c>
    </row>
    <row r="2475" customFormat="false" ht="15" hidden="false" customHeight="false" outlineLevel="0" collapsed="false">
      <c r="A2475" s="0" t="s">
        <v>38323</v>
      </c>
      <c r="B2475" s="0" t="s">
        <v>38324</v>
      </c>
      <c r="C2475" s="0" t="s">
        <v>38325</v>
      </c>
      <c r="D2475" s="0" t="s">
        <v>38325</v>
      </c>
      <c r="E2475" s="0" t="s">
        <v>38326</v>
      </c>
      <c r="F2475" s="0" t="s">
        <v>498</v>
      </c>
      <c r="G2475" s="0" t="n">
        <v>3</v>
      </c>
      <c r="H2475" s="0" t="n">
        <v>1</v>
      </c>
      <c r="I2475" s="0" t="n">
        <v>0.01</v>
      </c>
      <c r="J2475" s="0" t="n">
        <v>1000</v>
      </c>
      <c r="K2475" s="0" t="n">
        <v>0</v>
      </c>
      <c r="L2475" s="0" t="n">
        <v>0</v>
      </c>
      <c r="M2475" s="0" t="n">
        <v>98.4</v>
      </c>
      <c r="N2475" s="0" t="n">
        <v>0</v>
      </c>
      <c r="O2475" s="0" t="n">
        <v>98.4</v>
      </c>
      <c r="P2475" s="0" t="n">
        <v>0</v>
      </c>
      <c r="Q2475" s="0" t="n">
        <v>0</v>
      </c>
      <c r="R2475" s="0" t="n">
        <v>0</v>
      </c>
      <c r="S2475" s="0" t="n">
        <v>0</v>
      </c>
      <c r="T2475" s="0" t="n">
        <v>0</v>
      </c>
      <c r="U2475" s="0" t="n">
        <v>0</v>
      </c>
      <c r="V2475" s="0" t="n">
        <v>0</v>
      </c>
      <c r="W2475" s="0" t="n">
        <v>0</v>
      </c>
      <c r="X2475" s="0" t="n">
        <v>104.3</v>
      </c>
      <c r="Y2475" s="0" t="n">
        <v>0</v>
      </c>
      <c r="Z2475" s="0" t="n">
        <v>0</v>
      </c>
      <c r="AA2475" s="0" t="n">
        <v>115961</v>
      </c>
      <c r="AB2475" s="0" t="n">
        <v>0</v>
      </c>
      <c r="AC2475" s="0" t="n">
        <v>0</v>
      </c>
      <c r="AD2475" s="0" t="s">
        <v>99</v>
      </c>
      <c r="AE2475" s="0" t="s">
        <v>99</v>
      </c>
      <c r="AF2475" s="0" t="s">
        <v>30149</v>
      </c>
      <c r="AH2475" s="0" t="n">
        <v>800</v>
      </c>
      <c r="AI2475" s="0" t="s">
        <v>2133</v>
      </c>
      <c r="AJ2475" s="0" t="s">
        <v>32112</v>
      </c>
      <c r="AK2475" s="0" t="s">
        <v>31135</v>
      </c>
      <c r="AL2475" s="0" t="s">
        <v>2112</v>
      </c>
    </row>
    <row r="2476" customFormat="false" ht="15" hidden="false" customHeight="false" outlineLevel="0" collapsed="false">
      <c r="A2476" s="0" t="s">
        <v>38327</v>
      </c>
      <c r="B2476" s="0" t="s">
        <v>38328</v>
      </c>
      <c r="C2476" s="0" t="s">
        <v>38329</v>
      </c>
      <c r="D2476" s="0" t="s">
        <v>38329</v>
      </c>
      <c r="E2476" s="0" t="s">
        <v>38330</v>
      </c>
      <c r="F2476" s="0" t="s">
        <v>498</v>
      </c>
      <c r="G2476" s="0" t="n">
        <v>3</v>
      </c>
      <c r="H2476" s="0" t="n">
        <v>1</v>
      </c>
      <c r="I2476" s="0" t="n">
        <v>0.01</v>
      </c>
      <c r="J2476" s="0" t="n">
        <v>1000</v>
      </c>
      <c r="K2476" s="0" t="n">
        <v>0</v>
      </c>
      <c r="L2476" s="0" t="n">
        <v>0</v>
      </c>
      <c r="M2476" s="0" t="n">
        <v>95.3</v>
      </c>
      <c r="N2476" s="0" t="n">
        <v>0</v>
      </c>
      <c r="O2476" s="0" t="n">
        <v>95.3</v>
      </c>
      <c r="P2476" s="0" t="n">
        <v>0</v>
      </c>
      <c r="Q2476" s="0" t="n">
        <v>0</v>
      </c>
      <c r="R2476" s="0" t="n">
        <v>0</v>
      </c>
      <c r="S2476" s="0" t="n">
        <v>0</v>
      </c>
      <c r="T2476" s="0" t="n">
        <v>0</v>
      </c>
      <c r="U2476" s="0" t="n">
        <v>0</v>
      </c>
      <c r="V2476" s="0" t="n">
        <v>0</v>
      </c>
      <c r="W2476" s="0" t="n">
        <v>0</v>
      </c>
      <c r="X2476" s="0" t="n">
        <v>102.4</v>
      </c>
      <c r="Y2476" s="0" t="n">
        <v>0</v>
      </c>
      <c r="Z2476" s="0" t="n">
        <v>0</v>
      </c>
      <c r="AA2476" s="0" t="n">
        <v>59797</v>
      </c>
      <c r="AB2476" s="0" t="n">
        <v>0</v>
      </c>
      <c r="AC2476" s="0" t="n">
        <v>0</v>
      </c>
      <c r="AD2476" s="0" t="s">
        <v>99</v>
      </c>
      <c r="AE2476" s="0" t="s">
        <v>99</v>
      </c>
      <c r="AF2476" s="0" t="s">
        <v>30149</v>
      </c>
      <c r="AH2476" s="0" t="n">
        <v>800</v>
      </c>
      <c r="AI2476" s="0" t="s">
        <v>2133</v>
      </c>
      <c r="AJ2476" s="0" t="s">
        <v>32112</v>
      </c>
      <c r="AK2476" s="0" t="s">
        <v>31135</v>
      </c>
      <c r="AL2476" s="0" t="s">
        <v>2112</v>
      </c>
    </row>
    <row r="2477" customFormat="false" ht="15" hidden="false" customHeight="false" outlineLevel="0" collapsed="false">
      <c r="A2477" s="0" t="s">
        <v>38331</v>
      </c>
      <c r="B2477" s="0" t="s">
        <v>38332</v>
      </c>
      <c r="C2477" s="0" t="s">
        <v>38333</v>
      </c>
      <c r="D2477" s="0" t="s">
        <v>38333</v>
      </c>
      <c r="E2477" s="0" t="s">
        <v>38334</v>
      </c>
      <c r="F2477" s="0" t="s">
        <v>498</v>
      </c>
      <c r="G2477" s="0" t="n">
        <v>3</v>
      </c>
      <c r="H2477" s="0" t="n">
        <v>1</v>
      </c>
      <c r="I2477" s="0" t="n">
        <v>0.01</v>
      </c>
      <c r="J2477" s="0" t="n">
        <v>1000</v>
      </c>
      <c r="K2477" s="0" t="n">
        <v>0</v>
      </c>
      <c r="L2477" s="0" t="n">
        <v>0</v>
      </c>
      <c r="M2477" s="0" t="n">
        <v>79.99</v>
      </c>
      <c r="N2477" s="0" t="n">
        <v>79.97</v>
      </c>
      <c r="O2477" s="0" t="n">
        <v>79.99</v>
      </c>
      <c r="P2477" s="0" t="n">
        <v>0</v>
      </c>
      <c r="Q2477" s="0" t="n">
        <v>0</v>
      </c>
      <c r="R2477" s="0" t="n">
        <v>0</v>
      </c>
      <c r="S2477" s="0" t="n">
        <v>0</v>
      </c>
      <c r="T2477" s="0" t="n">
        <v>0</v>
      </c>
      <c r="U2477" s="0" t="n">
        <v>0</v>
      </c>
      <c r="V2477" s="0" t="n">
        <v>0</v>
      </c>
      <c r="W2477" s="0" t="n">
        <v>0</v>
      </c>
      <c r="X2477" s="0" t="n">
        <v>74.99</v>
      </c>
      <c r="Y2477" s="0" t="n">
        <v>82.19</v>
      </c>
      <c r="Z2477" s="0" t="n">
        <v>0</v>
      </c>
      <c r="AA2477" s="0" t="n">
        <v>211528</v>
      </c>
      <c r="AB2477" s="0" t="n">
        <v>0</v>
      </c>
      <c r="AC2477" s="0" t="n">
        <v>0</v>
      </c>
      <c r="AD2477" s="0" t="s">
        <v>99</v>
      </c>
      <c r="AE2477" s="0" t="s">
        <v>99</v>
      </c>
      <c r="AH2477" s="0" t="n">
        <v>8</v>
      </c>
      <c r="AI2477" s="0" t="s">
        <v>2133</v>
      </c>
      <c r="AJ2477" s="0" t="s">
        <v>32112</v>
      </c>
      <c r="AK2477" s="0" t="s">
        <v>31135</v>
      </c>
      <c r="AL2477" s="0" t="s">
        <v>2112</v>
      </c>
    </row>
    <row r="2478" customFormat="false" ht="15" hidden="false" customHeight="false" outlineLevel="0" collapsed="false">
      <c r="A2478" s="0" t="s">
        <v>38335</v>
      </c>
      <c r="B2478" s="0" t="s">
        <v>38336</v>
      </c>
      <c r="C2478" s="0" t="s">
        <v>38337</v>
      </c>
      <c r="D2478" s="0" t="s">
        <v>38337</v>
      </c>
      <c r="E2478" s="0" t="s">
        <v>38338</v>
      </c>
      <c r="F2478" s="0" t="s">
        <v>498</v>
      </c>
      <c r="G2478" s="0" t="n">
        <v>3</v>
      </c>
      <c r="H2478" s="0" t="n">
        <v>1</v>
      </c>
      <c r="I2478" s="0" t="n">
        <v>0.01</v>
      </c>
      <c r="J2478" s="0" t="n">
        <v>1000</v>
      </c>
      <c r="K2478" s="0" t="n">
        <v>0</v>
      </c>
      <c r="L2478" s="0" t="n">
        <v>0</v>
      </c>
      <c r="M2478" s="0" t="n">
        <v>75.56</v>
      </c>
      <c r="N2478" s="0" t="n">
        <v>70.16</v>
      </c>
      <c r="O2478" s="0" t="n">
        <v>75.56</v>
      </c>
      <c r="P2478" s="0" t="n">
        <v>0</v>
      </c>
      <c r="Q2478" s="0" t="n">
        <v>0</v>
      </c>
      <c r="R2478" s="0" t="n">
        <v>0</v>
      </c>
      <c r="S2478" s="0" t="n">
        <v>0</v>
      </c>
      <c r="T2478" s="0" t="n">
        <v>0</v>
      </c>
      <c r="U2478" s="0" t="n">
        <v>0</v>
      </c>
      <c r="V2478" s="0" t="n">
        <v>0</v>
      </c>
      <c r="W2478" s="0" t="n">
        <v>0</v>
      </c>
      <c r="X2478" s="0" t="n">
        <v>75.6</v>
      </c>
      <c r="Y2478" s="0" t="n">
        <v>80.56</v>
      </c>
      <c r="Z2478" s="0" t="n">
        <v>0</v>
      </c>
      <c r="AA2478" s="0" t="n">
        <v>255422</v>
      </c>
      <c r="AB2478" s="0" t="n">
        <v>0</v>
      </c>
      <c r="AC2478" s="0" t="n">
        <v>0</v>
      </c>
      <c r="AD2478" s="0" t="s">
        <v>99</v>
      </c>
      <c r="AE2478" s="0" t="s">
        <v>99</v>
      </c>
      <c r="AF2478" s="0" t="s">
        <v>30149</v>
      </c>
      <c r="AH2478" s="0" t="n">
        <v>800</v>
      </c>
      <c r="AI2478" s="0" t="s">
        <v>2133</v>
      </c>
      <c r="AJ2478" s="0" t="s">
        <v>32112</v>
      </c>
      <c r="AK2478" s="0" t="s">
        <v>31135</v>
      </c>
      <c r="AL2478" s="0" t="s">
        <v>2112</v>
      </c>
    </row>
    <row r="2479" customFormat="false" ht="15" hidden="false" customHeight="false" outlineLevel="0" collapsed="false">
      <c r="A2479" s="0" t="s">
        <v>38339</v>
      </c>
      <c r="B2479" s="0" t="s">
        <v>38340</v>
      </c>
      <c r="C2479" s="0" t="s">
        <v>38341</v>
      </c>
      <c r="D2479" s="0" t="s">
        <v>38341</v>
      </c>
      <c r="E2479" s="0" t="s">
        <v>38342</v>
      </c>
      <c r="F2479" s="0" t="s">
        <v>498</v>
      </c>
      <c r="G2479" s="0" t="n">
        <v>3</v>
      </c>
      <c r="H2479" s="0" t="n">
        <v>1</v>
      </c>
      <c r="I2479" s="0" t="n">
        <v>0.01</v>
      </c>
      <c r="J2479" s="0" t="n">
        <v>1000</v>
      </c>
      <c r="K2479" s="0" t="n">
        <v>-9.95</v>
      </c>
      <c r="L2479" s="0" t="n">
        <v>78.35</v>
      </c>
      <c r="M2479" s="0" t="n">
        <v>87.01</v>
      </c>
      <c r="N2479" s="0" t="n">
        <v>88.53</v>
      </c>
      <c r="O2479" s="0" t="n">
        <v>78.35</v>
      </c>
      <c r="P2479" s="0" t="n">
        <v>0</v>
      </c>
      <c r="Q2479" s="0" t="n">
        <v>0</v>
      </c>
      <c r="R2479" s="0" t="n">
        <v>0</v>
      </c>
      <c r="S2479" s="0" t="n">
        <v>78.35</v>
      </c>
      <c r="T2479" s="0" t="n">
        <v>82.01</v>
      </c>
      <c r="U2479" s="0" t="n">
        <v>78.31</v>
      </c>
      <c r="V2479" s="0" t="n">
        <v>82.01</v>
      </c>
      <c r="W2479" s="0" t="n">
        <v>155130</v>
      </c>
      <c r="X2479" s="0" t="n">
        <v>78.31</v>
      </c>
      <c r="Y2479" s="0" t="n">
        <v>87.01</v>
      </c>
      <c r="Z2479" s="0" t="n">
        <v>5</v>
      </c>
      <c r="AA2479" s="0" t="n">
        <v>406466</v>
      </c>
      <c r="AB2479" s="0" t="n">
        <v>783.5</v>
      </c>
      <c r="AC2479" s="0" t="n">
        <v>0</v>
      </c>
      <c r="AD2479" s="0" t="s">
        <v>99</v>
      </c>
      <c r="AE2479" s="0" t="s">
        <v>99</v>
      </c>
      <c r="AH2479" s="0" t="n">
        <v>8</v>
      </c>
      <c r="AI2479" s="0" t="s">
        <v>2133</v>
      </c>
      <c r="AJ2479" s="0" t="s">
        <v>32112</v>
      </c>
      <c r="AK2479" s="0" t="s">
        <v>31135</v>
      </c>
      <c r="AL2479" s="0" t="s">
        <v>2112</v>
      </c>
    </row>
    <row r="2480" customFormat="false" ht="15" hidden="false" customHeight="false" outlineLevel="0" collapsed="false">
      <c r="A2480" s="0" t="s">
        <v>38343</v>
      </c>
      <c r="B2480" s="0" t="s">
        <v>38344</v>
      </c>
      <c r="C2480" s="0" t="s">
        <v>38345</v>
      </c>
      <c r="D2480" s="0" t="s">
        <v>38345</v>
      </c>
      <c r="E2480" s="0" t="s">
        <v>38346</v>
      </c>
      <c r="F2480" s="0" t="s">
        <v>498</v>
      </c>
      <c r="G2480" s="0" t="n">
        <v>3</v>
      </c>
      <c r="H2480" s="0" t="n">
        <v>1</v>
      </c>
      <c r="I2480" s="0" t="n">
        <v>0.01</v>
      </c>
      <c r="J2480" s="0" t="n">
        <v>1000</v>
      </c>
      <c r="K2480" s="0" t="n">
        <v>0</v>
      </c>
      <c r="L2480" s="0" t="n">
        <v>0</v>
      </c>
      <c r="M2480" s="0" t="n">
        <v>57.01</v>
      </c>
      <c r="N2480" s="0" t="n">
        <v>58.5</v>
      </c>
      <c r="O2480" s="0" t="n">
        <v>57.01</v>
      </c>
      <c r="P2480" s="0" t="n">
        <v>0</v>
      </c>
      <c r="Q2480" s="0" t="n">
        <v>0</v>
      </c>
      <c r="R2480" s="0" t="n">
        <v>0</v>
      </c>
      <c r="S2480" s="0" t="n">
        <v>0</v>
      </c>
      <c r="T2480" s="0" t="n">
        <v>0</v>
      </c>
      <c r="U2480" s="0" t="n">
        <v>0</v>
      </c>
      <c r="V2480" s="0" t="n">
        <v>0</v>
      </c>
      <c r="W2480" s="0" t="n">
        <v>0</v>
      </c>
      <c r="X2480" s="0" t="n">
        <v>52.01</v>
      </c>
      <c r="Y2480" s="0" t="n">
        <v>62.01</v>
      </c>
      <c r="Z2480" s="0" t="n">
        <v>0</v>
      </c>
      <c r="AA2480" s="0" t="n">
        <v>330919</v>
      </c>
      <c r="AB2480" s="0" t="n">
        <v>0</v>
      </c>
      <c r="AC2480" s="0" t="n">
        <v>0</v>
      </c>
      <c r="AD2480" s="0" t="s">
        <v>99</v>
      </c>
      <c r="AE2480" s="0" t="s">
        <v>99</v>
      </c>
      <c r="AF2480" s="0" t="s">
        <v>30149</v>
      </c>
      <c r="AH2480" s="0" t="n">
        <v>800</v>
      </c>
      <c r="AI2480" s="0" t="s">
        <v>2133</v>
      </c>
      <c r="AJ2480" s="0" t="s">
        <v>32112</v>
      </c>
      <c r="AK2480" s="0" t="s">
        <v>31135</v>
      </c>
      <c r="AL2480" s="0" t="s">
        <v>2112</v>
      </c>
    </row>
    <row r="2481" customFormat="false" ht="15" hidden="false" customHeight="false" outlineLevel="0" collapsed="false">
      <c r="A2481" s="0" t="s">
        <v>38347</v>
      </c>
      <c r="B2481" s="0" t="s">
        <v>38348</v>
      </c>
      <c r="C2481" s="0" t="s">
        <v>38349</v>
      </c>
      <c r="D2481" s="0" t="s">
        <v>38349</v>
      </c>
      <c r="E2481" s="0" t="s">
        <v>38350</v>
      </c>
      <c r="F2481" s="0" t="s">
        <v>498</v>
      </c>
      <c r="G2481" s="0" t="n">
        <v>3</v>
      </c>
      <c r="H2481" s="0" t="n">
        <v>1</v>
      </c>
      <c r="I2481" s="0" t="n">
        <v>0.01</v>
      </c>
      <c r="J2481" s="0" t="n">
        <v>1000</v>
      </c>
      <c r="K2481" s="0" t="n">
        <v>0</v>
      </c>
      <c r="L2481" s="0" t="n">
        <v>0</v>
      </c>
      <c r="M2481" s="0" t="n">
        <v>101</v>
      </c>
      <c r="N2481" s="0" t="n">
        <v>101.74</v>
      </c>
      <c r="O2481" s="0" t="n">
        <v>101</v>
      </c>
      <c r="P2481" s="0" t="n">
        <v>0</v>
      </c>
      <c r="Q2481" s="0" t="n">
        <v>0</v>
      </c>
      <c r="R2481" s="0" t="n">
        <v>0</v>
      </c>
      <c r="S2481" s="0" t="n">
        <v>0</v>
      </c>
      <c r="T2481" s="0" t="n">
        <v>0</v>
      </c>
      <c r="U2481" s="0" t="n">
        <v>0</v>
      </c>
      <c r="V2481" s="0" t="n">
        <v>0</v>
      </c>
      <c r="W2481" s="0" t="n">
        <v>0</v>
      </c>
      <c r="X2481" s="0" t="n">
        <v>102.61</v>
      </c>
      <c r="Y2481" s="0" t="n">
        <v>143.91</v>
      </c>
      <c r="Z2481" s="0" t="n">
        <v>0</v>
      </c>
      <c r="AA2481" s="0" t="n">
        <v>153261</v>
      </c>
      <c r="AB2481" s="0" t="n">
        <v>0</v>
      </c>
      <c r="AC2481" s="0" t="n">
        <v>0</v>
      </c>
      <c r="AD2481" s="0" t="s">
        <v>99</v>
      </c>
      <c r="AE2481" s="0" t="s">
        <v>99</v>
      </c>
      <c r="AH2481" s="0" t="n">
        <v>800</v>
      </c>
      <c r="AI2481" s="0" t="s">
        <v>2133</v>
      </c>
      <c r="AJ2481" s="0" t="s">
        <v>32112</v>
      </c>
      <c r="AK2481" s="0" t="s">
        <v>31135</v>
      </c>
      <c r="AL2481" s="0" t="s">
        <v>2112</v>
      </c>
    </row>
    <row r="2482" customFormat="false" ht="15" hidden="false" customHeight="false" outlineLevel="0" collapsed="false">
      <c r="A2482" s="0" t="s">
        <v>38351</v>
      </c>
      <c r="B2482" s="0" t="s">
        <v>38352</v>
      </c>
      <c r="C2482" s="0" t="s">
        <v>38353</v>
      </c>
      <c r="D2482" s="0" t="s">
        <v>38353</v>
      </c>
      <c r="E2482" s="0" t="s">
        <v>38354</v>
      </c>
      <c r="F2482" s="0" t="s">
        <v>498</v>
      </c>
      <c r="G2482" s="0" t="n">
        <v>3</v>
      </c>
      <c r="H2482" s="0" t="n">
        <v>1</v>
      </c>
      <c r="I2482" s="0" t="n">
        <v>0.01</v>
      </c>
      <c r="J2482" s="0" t="n">
        <v>1000</v>
      </c>
      <c r="K2482" s="0" t="n">
        <v>0</v>
      </c>
      <c r="L2482" s="0" t="n">
        <v>0</v>
      </c>
      <c r="M2482" s="0" t="n">
        <v>95.8</v>
      </c>
      <c r="N2482" s="0" t="n">
        <v>0</v>
      </c>
      <c r="O2482" s="0" t="n">
        <v>95.8</v>
      </c>
      <c r="P2482" s="0" t="n">
        <v>0</v>
      </c>
      <c r="Q2482" s="0" t="n">
        <v>0</v>
      </c>
      <c r="R2482" s="0" t="n">
        <v>0</v>
      </c>
      <c r="S2482" s="0" t="n">
        <v>0</v>
      </c>
      <c r="T2482" s="0" t="n">
        <v>0</v>
      </c>
      <c r="U2482" s="0" t="n">
        <v>0</v>
      </c>
      <c r="V2482" s="0" t="n">
        <v>0</v>
      </c>
      <c r="W2482" s="0" t="n">
        <v>0</v>
      </c>
      <c r="X2482" s="0" t="n">
        <v>96.8</v>
      </c>
      <c r="Y2482" s="0" t="n">
        <v>0</v>
      </c>
      <c r="Z2482" s="0" t="n">
        <v>0</v>
      </c>
      <c r="AA2482" s="0" t="n">
        <v>164189</v>
      </c>
      <c r="AB2482" s="0" t="n">
        <v>0</v>
      </c>
      <c r="AC2482" s="0" t="n">
        <v>0</v>
      </c>
      <c r="AD2482" s="0" t="s">
        <v>99</v>
      </c>
      <c r="AE2482" s="0" t="s">
        <v>99</v>
      </c>
      <c r="AF2482" s="0" t="s">
        <v>30149</v>
      </c>
      <c r="AH2482" s="0" t="n">
        <v>800</v>
      </c>
      <c r="AI2482" s="0" t="s">
        <v>2133</v>
      </c>
      <c r="AJ2482" s="0" t="s">
        <v>32112</v>
      </c>
      <c r="AK2482" s="0" t="s">
        <v>31135</v>
      </c>
      <c r="AL2482" s="0" t="s">
        <v>2112</v>
      </c>
    </row>
    <row r="2483" customFormat="false" ht="15" hidden="false" customHeight="false" outlineLevel="0" collapsed="false">
      <c r="A2483" s="0" t="s">
        <v>38355</v>
      </c>
      <c r="B2483" s="0" t="s">
        <v>38356</v>
      </c>
      <c r="C2483" s="0" t="s">
        <v>38357</v>
      </c>
      <c r="D2483" s="0" t="s">
        <v>38357</v>
      </c>
      <c r="E2483" s="0" t="s">
        <v>38358</v>
      </c>
      <c r="F2483" s="0" t="s">
        <v>498</v>
      </c>
      <c r="G2483" s="0" t="n">
        <v>3</v>
      </c>
      <c r="H2483" s="0" t="n">
        <v>1</v>
      </c>
      <c r="I2483" s="0" t="n">
        <v>0.01</v>
      </c>
      <c r="J2483" s="0" t="n">
        <v>1000</v>
      </c>
      <c r="K2483" s="0" t="n">
        <v>-2.52</v>
      </c>
      <c r="L2483" s="0" t="n">
        <v>75.45</v>
      </c>
      <c r="M2483" s="0" t="n">
        <v>77.4</v>
      </c>
      <c r="N2483" s="0" t="n">
        <v>73.85</v>
      </c>
      <c r="O2483" s="0" t="n">
        <v>75.45</v>
      </c>
      <c r="P2483" s="0" t="n">
        <v>0</v>
      </c>
      <c r="Q2483" s="0" t="n">
        <v>0</v>
      </c>
      <c r="R2483" s="0" t="n">
        <v>0</v>
      </c>
      <c r="S2483" s="0" t="n">
        <v>75.43</v>
      </c>
      <c r="T2483" s="0" t="n">
        <v>75.42</v>
      </c>
      <c r="U2483" s="0" t="n">
        <v>75.41</v>
      </c>
      <c r="V2483" s="0" t="n">
        <v>75.45</v>
      </c>
      <c r="W2483" s="0" t="n">
        <v>300966</v>
      </c>
      <c r="X2483" s="0" t="n">
        <v>75.42</v>
      </c>
      <c r="Y2483" s="0" t="n">
        <v>92.25</v>
      </c>
      <c r="Z2483" s="0" t="n">
        <v>4</v>
      </c>
      <c r="AA2483" s="0" t="n">
        <v>753670</v>
      </c>
      <c r="AB2483" s="0" t="n">
        <v>754.5</v>
      </c>
      <c r="AC2483" s="0" t="n">
        <v>0</v>
      </c>
      <c r="AD2483" s="0" t="s">
        <v>99</v>
      </c>
      <c r="AE2483" s="0" t="s">
        <v>99</v>
      </c>
      <c r="AH2483" s="0" t="n">
        <v>8</v>
      </c>
      <c r="AI2483" s="0" t="s">
        <v>2133</v>
      </c>
      <c r="AJ2483" s="0" t="s">
        <v>32112</v>
      </c>
      <c r="AK2483" s="0" t="s">
        <v>31135</v>
      </c>
      <c r="AL2483" s="0" t="s">
        <v>2112</v>
      </c>
    </row>
    <row r="2484" customFormat="false" ht="15" hidden="false" customHeight="false" outlineLevel="0" collapsed="false">
      <c r="A2484" s="0" t="s">
        <v>38359</v>
      </c>
      <c r="B2484" s="0" t="s">
        <v>38360</v>
      </c>
      <c r="C2484" s="0" t="s">
        <v>38361</v>
      </c>
      <c r="D2484" s="0" t="s">
        <v>38361</v>
      </c>
      <c r="E2484" s="0" t="s">
        <v>38362</v>
      </c>
      <c r="F2484" s="0" t="s">
        <v>498</v>
      </c>
      <c r="G2484" s="0" t="n">
        <v>3</v>
      </c>
      <c r="H2484" s="0" t="n">
        <v>1</v>
      </c>
      <c r="I2484" s="0" t="n">
        <v>0.01</v>
      </c>
      <c r="J2484" s="0" t="n">
        <v>1000</v>
      </c>
      <c r="K2484" s="0" t="n">
        <v>0</v>
      </c>
      <c r="L2484" s="0" t="n">
        <v>0</v>
      </c>
      <c r="M2484" s="0" t="n">
        <v>135.41</v>
      </c>
      <c r="N2484" s="0" t="n">
        <v>134.17</v>
      </c>
      <c r="O2484" s="0" t="n">
        <v>135.41</v>
      </c>
      <c r="P2484" s="0" t="n">
        <v>0</v>
      </c>
      <c r="Q2484" s="0" t="n">
        <v>0</v>
      </c>
      <c r="R2484" s="0" t="n">
        <v>0</v>
      </c>
      <c r="S2484" s="0" t="n">
        <v>0</v>
      </c>
      <c r="T2484" s="0" t="n">
        <v>0</v>
      </c>
      <c r="U2484" s="0" t="n">
        <v>0</v>
      </c>
      <c r="V2484" s="0" t="n">
        <v>0</v>
      </c>
      <c r="W2484" s="0" t="n">
        <v>0</v>
      </c>
      <c r="X2484" s="0" t="n">
        <v>138.01</v>
      </c>
      <c r="Y2484" s="0" t="n">
        <v>0</v>
      </c>
      <c r="Z2484" s="0" t="n">
        <v>0</v>
      </c>
      <c r="AA2484" s="0" t="n">
        <v>210128</v>
      </c>
      <c r="AB2484" s="0" t="n">
        <v>0</v>
      </c>
      <c r="AC2484" s="0" t="n">
        <v>0</v>
      </c>
      <c r="AD2484" s="0" t="s">
        <v>99</v>
      </c>
      <c r="AE2484" s="0" t="s">
        <v>99</v>
      </c>
      <c r="AH2484" s="0" t="n">
        <v>800</v>
      </c>
      <c r="AI2484" s="0" t="s">
        <v>2133</v>
      </c>
      <c r="AJ2484" s="0" t="s">
        <v>32112</v>
      </c>
      <c r="AK2484" s="0" t="s">
        <v>31135</v>
      </c>
      <c r="AL2484" s="0" t="s">
        <v>2112</v>
      </c>
    </row>
    <row r="2485" customFormat="false" ht="15" hidden="false" customHeight="false" outlineLevel="0" collapsed="false">
      <c r="A2485" s="0" t="s">
        <v>38363</v>
      </c>
      <c r="B2485" s="0" t="s">
        <v>38364</v>
      </c>
      <c r="C2485" s="0" t="s">
        <v>38365</v>
      </c>
      <c r="D2485" s="0" t="s">
        <v>38365</v>
      </c>
      <c r="E2485" s="0" t="s">
        <v>38366</v>
      </c>
      <c r="F2485" s="0" t="s">
        <v>498</v>
      </c>
      <c r="G2485" s="0" t="n">
        <v>3</v>
      </c>
      <c r="H2485" s="0" t="n">
        <v>1</v>
      </c>
      <c r="I2485" s="0" t="n">
        <v>0.01</v>
      </c>
      <c r="J2485" s="0" t="n">
        <v>1000</v>
      </c>
      <c r="K2485" s="0" t="n">
        <v>0</v>
      </c>
      <c r="L2485" s="0" t="n">
        <v>0</v>
      </c>
      <c r="M2485" s="0" t="n">
        <v>61.91</v>
      </c>
      <c r="N2485" s="0" t="n">
        <v>0</v>
      </c>
      <c r="O2485" s="0" t="n">
        <v>61.91</v>
      </c>
      <c r="P2485" s="0" t="n">
        <v>0</v>
      </c>
      <c r="Q2485" s="0" t="n">
        <v>0</v>
      </c>
      <c r="R2485" s="0" t="n">
        <v>0</v>
      </c>
      <c r="S2485" s="0" t="n">
        <v>0</v>
      </c>
      <c r="T2485" s="0" t="n">
        <v>0</v>
      </c>
      <c r="U2485" s="0" t="n">
        <v>0</v>
      </c>
      <c r="V2485" s="0" t="n">
        <v>0</v>
      </c>
      <c r="W2485" s="0" t="n">
        <v>0</v>
      </c>
      <c r="X2485" s="0" t="n">
        <v>60.01</v>
      </c>
      <c r="Y2485" s="0" t="n">
        <v>70.01</v>
      </c>
      <c r="Z2485" s="0" t="n">
        <v>0</v>
      </c>
      <c r="AA2485" s="0" t="n">
        <v>154602</v>
      </c>
      <c r="AB2485" s="0" t="n">
        <v>0</v>
      </c>
      <c r="AC2485" s="0" t="n">
        <v>0</v>
      </c>
      <c r="AD2485" s="0" t="s">
        <v>99</v>
      </c>
      <c r="AE2485" s="0" t="s">
        <v>99</v>
      </c>
      <c r="AF2485" s="0" t="s">
        <v>30149</v>
      </c>
      <c r="AH2485" s="0" t="n">
        <v>800</v>
      </c>
      <c r="AI2485" s="0" t="s">
        <v>2133</v>
      </c>
      <c r="AJ2485" s="0" t="s">
        <v>32112</v>
      </c>
      <c r="AK2485" s="0" t="s">
        <v>31135</v>
      </c>
      <c r="AL2485" s="0" t="s">
        <v>2112</v>
      </c>
    </row>
    <row r="2486" customFormat="false" ht="15" hidden="false" customHeight="false" outlineLevel="0" collapsed="false">
      <c r="A2486" s="0" t="s">
        <v>38367</v>
      </c>
      <c r="B2486" s="0" t="s">
        <v>38368</v>
      </c>
      <c r="C2486" s="0" t="s">
        <v>38369</v>
      </c>
      <c r="D2486" s="0" t="s">
        <v>38369</v>
      </c>
      <c r="E2486" s="0" t="s">
        <v>38370</v>
      </c>
      <c r="F2486" s="0" t="s">
        <v>498</v>
      </c>
      <c r="G2486" s="0" t="n">
        <v>3</v>
      </c>
      <c r="H2486" s="0" t="n">
        <v>1</v>
      </c>
      <c r="I2486" s="0" t="n">
        <v>0.01</v>
      </c>
      <c r="J2486" s="0" t="n">
        <v>1000</v>
      </c>
      <c r="K2486" s="0" t="n">
        <v>0</v>
      </c>
      <c r="L2486" s="0" t="n">
        <v>0</v>
      </c>
      <c r="M2486" s="0" t="n">
        <v>96.8</v>
      </c>
      <c r="N2486" s="0" t="n">
        <v>107.07</v>
      </c>
      <c r="O2486" s="0" t="n">
        <v>96.8</v>
      </c>
      <c r="P2486" s="0" t="n">
        <v>0</v>
      </c>
      <c r="Q2486" s="0" t="n">
        <v>0</v>
      </c>
      <c r="R2486" s="0" t="n">
        <v>0</v>
      </c>
      <c r="S2486" s="0" t="n">
        <v>0</v>
      </c>
      <c r="T2486" s="0" t="n">
        <v>0</v>
      </c>
      <c r="U2486" s="0" t="n">
        <v>0</v>
      </c>
      <c r="V2486" s="0" t="n">
        <v>0</v>
      </c>
      <c r="W2486" s="0" t="n">
        <v>0</v>
      </c>
      <c r="X2486" s="0" t="n">
        <v>96.42</v>
      </c>
      <c r="Y2486" s="0" t="n">
        <v>138.73</v>
      </c>
      <c r="Z2486" s="0" t="n">
        <v>0</v>
      </c>
      <c r="AA2486" s="0" t="n">
        <v>230797</v>
      </c>
      <c r="AB2486" s="0" t="n">
        <v>0</v>
      </c>
      <c r="AC2486" s="0" t="n">
        <v>0</v>
      </c>
      <c r="AD2486" s="0" t="s">
        <v>99</v>
      </c>
      <c r="AE2486" s="0" t="s">
        <v>99</v>
      </c>
      <c r="AH2486" s="0" t="n">
        <v>8</v>
      </c>
      <c r="AI2486" s="0" t="s">
        <v>2133</v>
      </c>
      <c r="AJ2486" s="0" t="s">
        <v>32112</v>
      </c>
      <c r="AK2486" s="0" t="s">
        <v>31135</v>
      </c>
      <c r="AL2486" s="0" t="s">
        <v>2112</v>
      </c>
    </row>
    <row r="2487" customFormat="false" ht="15" hidden="false" customHeight="false" outlineLevel="0" collapsed="false">
      <c r="A2487" s="0" t="s">
        <v>38371</v>
      </c>
      <c r="B2487" s="0" t="s">
        <v>38372</v>
      </c>
      <c r="C2487" s="0" t="s">
        <v>38373</v>
      </c>
      <c r="D2487" s="0" t="s">
        <v>38373</v>
      </c>
      <c r="E2487" s="0" t="s">
        <v>38374</v>
      </c>
      <c r="F2487" s="0" t="s">
        <v>498</v>
      </c>
      <c r="G2487" s="0" t="n">
        <v>3</v>
      </c>
      <c r="H2487" s="0" t="n">
        <v>1</v>
      </c>
      <c r="I2487" s="0" t="n">
        <v>0.01</v>
      </c>
      <c r="J2487" s="0" t="n">
        <v>1000</v>
      </c>
      <c r="K2487" s="0" t="n">
        <v>0</v>
      </c>
      <c r="L2487" s="0" t="n">
        <v>0</v>
      </c>
      <c r="M2487" s="0" t="n">
        <v>85.63</v>
      </c>
      <c r="N2487" s="0" t="n">
        <v>86.59</v>
      </c>
      <c r="O2487" s="0" t="n">
        <v>85.63</v>
      </c>
      <c r="P2487" s="0" t="n">
        <v>0</v>
      </c>
      <c r="Q2487" s="0" t="n">
        <v>0</v>
      </c>
      <c r="R2487" s="0" t="n">
        <v>0</v>
      </c>
      <c r="S2487" s="0" t="n">
        <v>0</v>
      </c>
      <c r="T2487" s="0" t="n">
        <v>0</v>
      </c>
      <c r="U2487" s="0" t="n">
        <v>0</v>
      </c>
      <c r="V2487" s="0" t="n">
        <v>0</v>
      </c>
      <c r="W2487" s="0" t="n">
        <v>0</v>
      </c>
      <c r="X2487" s="0" t="n">
        <v>80.63</v>
      </c>
      <c r="Y2487" s="0" t="n">
        <v>90.63</v>
      </c>
      <c r="Z2487" s="0" t="n">
        <v>0</v>
      </c>
      <c r="AA2487" s="0" t="n">
        <v>356122</v>
      </c>
      <c r="AB2487" s="0" t="n">
        <v>0</v>
      </c>
      <c r="AC2487" s="0" t="n">
        <v>0</v>
      </c>
      <c r="AD2487" s="0" t="s">
        <v>99</v>
      </c>
      <c r="AE2487" s="0" t="s">
        <v>99</v>
      </c>
      <c r="AH2487" s="0" t="n">
        <v>8</v>
      </c>
      <c r="AI2487" s="0" t="s">
        <v>2133</v>
      </c>
      <c r="AJ2487" s="0" t="s">
        <v>32112</v>
      </c>
      <c r="AK2487" s="0" t="s">
        <v>31135</v>
      </c>
      <c r="AL2487" s="0" t="s">
        <v>2112</v>
      </c>
    </row>
    <row r="2488" customFormat="false" ht="15" hidden="false" customHeight="false" outlineLevel="0" collapsed="false">
      <c r="A2488" s="0" t="s">
        <v>38375</v>
      </c>
      <c r="B2488" s="0" t="s">
        <v>38376</v>
      </c>
      <c r="C2488" s="0" t="s">
        <v>38377</v>
      </c>
      <c r="D2488" s="0" t="s">
        <v>38377</v>
      </c>
      <c r="E2488" s="0" t="s">
        <v>38378</v>
      </c>
      <c r="F2488" s="0" t="s">
        <v>498</v>
      </c>
      <c r="G2488" s="0" t="n">
        <v>3</v>
      </c>
      <c r="H2488" s="0" t="n">
        <v>1</v>
      </c>
      <c r="I2488" s="0" t="n">
        <v>0.01</v>
      </c>
      <c r="J2488" s="0" t="n">
        <v>1000</v>
      </c>
      <c r="K2488" s="0" t="n">
        <v>0</v>
      </c>
      <c r="L2488" s="0" t="n">
        <v>0</v>
      </c>
      <c r="M2488" s="0" t="n">
        <v>61.5</v>
      </c>
      <c r="N2488" s="0" t="n">
        <v>66.51</v>
      </c>
      <c r="O2488" s="0" t="n">
        <v>61.5</v>
      </c>
      <c r="P2488" s="0" t="n">
        <v>0</v>
      </c>
      <c r="Q2488" s="0" t="n">
        <v>0</v>
      </c>
      <c r="R2488" s="0" t="n">
        <v>0</v>
      </c>
      <c r="S2488" s="0" t="n">
        <v>0</v>
      </c>
      <c r="T2488" s="0" t="n">
        <v>0</v>
      </c>
      <c r="U2488" s="0" t="n">
        <v>0</v>
      </c>
      <c r="V2488" s="0" t="n">
        <v>0</v>
      </c>
      <c r="W2488" s="0" t="n">
        <v>0</v>
      </c>
      <c r="X2488" s="0" t="n">
        <v>60.4</v>
      </c>
      <c r="Y2488" s="0" t="n">
        <v>71.77</v>
      </c>
      <c r="Z2488" s="0" t="n">
        <v>0</v>
      </c>
      <c r="AA2488" s="0" t="n">
        <v>466725</v>
      </c>
      <c r="AB2488" s="0" t="n">
        <v>0</v>
      </c>
      <c r="AC2488" s="0" t="n">
        <v>0</v>
      </c>
      <c r="AD2488" s="0" t="s">
        <v>99</v>
      </c>
      <c r="AE2488" s="0" t="s">
        <v>99</v>
      </c>
      <c r="AF2488" s="0" t="s">
        <v>30149</v>
      </c>
      <c r="AH2488" s="0" t="n">
        <v>800</v>
      </c>
      <c r="AI2488" s="0" t="s">
        <v>2133</v>
      </c>
      <c r="AJ2488" s="0" t="s">
        <v>32112</v>
      </c>
      <c r="AK2488" s="0" t="s">
        <v>31135</v>
      </c>
      <c r="AL2488" s="0" t="s">
        <v>2112</v>
      </c>
    </row>
    <row r="2489" customFormat="false" ht="15" hidden="false" customHeight="false" outlineLevel="0" collapsed="false">
      <c r="A2489" s="0" t="s">
        <v>38379</v>
      </c>
      <c r="B2489" s="0" t="s">
        <v>38380</v>
      </c>
      <c r="C2489" s="0" t="s">
        <v>38381</v>
      </c>
      <c r="D2489" s="0" t="s">
        <v>38381</v>
      </c>
      <c r="E2489" s="0" t="s">
        <v>38382</v>
      </c>
      <c r="F2489" s="0" t="s">
        <v>498</v>
      </c>
      <c r="G2489" s="0" t="n">
        <v>3</v>
      </c>
      <c r="H2489" s="0" t="n">
        <v>1</v>
      </c>
      <c r="I2489" s="0" t="n">
        <v>0.01</v>
      </c>
      <c r="J2489" s="0" t="n">
        <v>1000</v>
      </c>
      <c r="K2489" s="0" t="n">
        <v>0</v>
      </c>
      <c r="L2489" s="0" t="n">
        <v>0</v>
      </c>
      <c r="M2489" s="0" t="n">
        <v>61.4</v>
      </c>
      <c r="N2489" s="0" t="n">
        <v>0</v>
      </c>
      <c r="O2489" s="0" t="n">
        <v>61.4</v>
      </c>
      <c r="P2489" s="0" t="n">
        <v>0</v>
      </c>
      <c r="Q2489" s="0" t="n">
        <v>0</v>
      </c>
      <c r="R2489" s="0" t="n">
        <v>0</v>
      </c>
      <c r="S2489" s="0" t="n">
        <v>0</v>
      </c>
      <c r="T2489" s="0" t="n">
        <v>0</v>
      </c>
      <c r="U2489" s="0" t="n">
        <v>0</v>
      </c>
      <c r="V2489" s="0" t="n">
        <v>0</v>
      </c>
      <c r="W2489" s="0" t="n">
        <v>0</v>
      </c>
      <c r="X2489" s="0" t="n">
        <v>61.5</v>
      </c>
      <c r="Y2489" s="0" t="n">
        <v>69.01</v>
      </c>
      <c r="Z2489" s="0" t="n">
        <v>0</v>
      </c>
      <c r="AA2489" s="0" t="n">
        <v>522444</v>
      </c>
      <c r="AB2489" s="0" t="n">
        <v>0</v>
      </c>
      <c r="AC2489" s="0" t="n">
        <v>0</v>
      </c>
      <c r="AD2489" s="0" t="s">
        <v>99</v>
      </c>
      <c r="AE2489" s="0" t="s">
        <v>99</v>
      </c>
      <c r="AF2489" s="0" t="s">
        <v>30149</v>
      </c>
      <c r="AH2489" s="0" t="n">
        <v>800</v>
      </c>
      <c r="AI2489" s="0" t="s">
        <v>2133</v>
      </c>
      <c r="AJ2489" s="0" t="s">
        <v>32112</v>
      </c>
      <c r="AK2489" s="0" t="s">
        <v>31135</v>
      </c>
      <c r="AL2489" s="0" t="s">
        <v>2112</v>
      </c>
    </row>
    <row r="2490" customFormat="false" ht="15" hidden="false" customHeight="false" outlineLevel="0" collapsed="false">
      <c r="A2490" s="0" t="s">
        <v>38383</v>
      </c>
      <c r="B2490" s="0" t="s">
        <v>38384</v>
      </c>
      <c r="C2490" s="0" t="s">
        <v>38385</v>
      </c>
      <c r="D2490" s="0" t="s">
        <v>38385</v>
      </c>
      <c r="E2490" s="0" t="s">
        <v>38386</v>
      </c>
      <c r="F2490" s="0" t="s">
        <v>498</v>
      </c>
      <c r="G2490" s="0" t="n">
        <v>3</v>
      </c>
      <c r="H2490" s="0" t="n">
        <v>1</v>
      </c>
      <c r="I2490" s="0" t="n">
        <v>0.01</v>
      </c>
      <c r="J2490" s="0" t="n">
        <v>1000</v>
      </c>
      <c r="K2490" s="0" t="n">
        <v>0</v>
      </c>
      <c r="L2490" s="0" t="n">
        <v>0</v>
      </c>
      <c r="M2490" s="0" t="n">
        <v>69.4</v>
      </c>
      <c r="N2490" s="0" t="n">
        <v>69.81</v>
      </c>
      <c r="O2490" s="0" t="n">
        <v>69.4</v>
      </c>
      <c r="P2490" s="0" t="n">
        <v>0</v>
      </c>
      <c r="Q2490" s="0" t="n">
        <v>0</v>
      </c>
      <c r="R2490" s="0" t="n">
        <v>0</v>
      </c>
      <c r="S2490" s="0" t="n">
        <v>0</v>
      </c>
      <c r="T2490" s="0" t="n">
        <v>0</v>
      </c>
      <c r="U2490" s="0" t="n">
        <v>0</v>
      </c>
      <c r="V2490" s="0" t="n">
        <v>0</v>
      </c>
      <c r="W2490" s="0" t="n">
        <v>0</v>
      </c>
      <c r="X2490" s="0" t="n">
        <v>64.01</v>
      </c>
      <c r="Y2490" s="0" t="n">
        <v>74.01</v>
      </c>
      <c r="Z2490" s="0" t="n">
        <v>0</v>
      </c>
      <c r="AA2490" s="0" t="n">
        <v>300742</v>
      </c>
      <c r="AB2490" s="0" t="n">
        <v>0</v>
      </c>
      <c r="AC2490" s="0" t="n">
        <v>0</v>
      </c>
      <c r="AD2490" s="0" t="s">
        <v>99</v>
      </c>
      <c r="AE2490" s="0" t="s">
        <v>99</v>
      </c>
      <c r="AF2490" s="0" t="s">
        <v>30149</v>
      </c>
      <c r="AH2490" s="0" t="n">
        <v>800</v>
      </c>
      <c r="AI2490" s="0" t="s">
        <v>2133</v>
      </c>
      <c r="AJ2490" s="0" t="s">
        <v>32112</v>
      </c>
      <c r="AK2490" s="0" t="s">
        <v>31135</v>
      </c>
      <c r="AL2490" s="0" t="s">
        <v>2112</v>
      </c>
    </row>
    <row r="2491" customFormat="false" ht="15" hidden="false" customHeight="false" outlineLevel="0" collapsed="false">
      <c r="A2491" s="0" t="s">
        <v>38387</v>
      </c>
      <c r="B2491" s="0" t="s">
        <v>38388</v>
      </c>
      <c r="C2491" s="0" t="s">
        <v>38389</v>
      </c>
      <c r="D2491" s="0" t="s">
        <v>38389</v>
      </c>
      <c r="E2491" s="0" t="s">
        <v>38390</v>
      </c>
      <c r="F2491" s="0" t="s">
        <v>498</v>
      </c>
      <c r="G2491" s="0" t="n">
        <v>3</v>
      </c>
      <c r="H2491" s="0" t="n">
        <v>1</v>
      </c>
      <c r="I2491" s="0" t="n">
        <v>0.01</v>
      </c>
      <c r="J2491" s="0" t="n">
        <v>1000</v>
      </c>
      <c r="K2491" s="0" t="n">
        <v>0</v>
      </c>
      <c r="L2491" s="0" t="n">
        <v>0</v>
      </c>
      <c r="M2491" s="0" t="n">
        <v>77.01</v>
      </c>
      <c r="N2491" s="0" t="n">
        <v>0</v>
      </c>
      <c r="O2491" s="0" t="n">
        <v>77.01</v>
      </c>
      <c r="P2491" s="0" t="n">
        <v>0</v>
      </c>
      <c r="Q2491" s="0" t="n">
        <v>0</v>
      </c>
      <c r="R2491" s="0" t="n">
        <v>0</v>
      </c>
      <c r="S2491" s="0" t="n">
        <v>0</v>
      </c>
      <c r="T2491" s="0" t="n">
        <v>0</v>
      </c>
      <c r="U2491" s="0" t="n">
        <v>0</v>
      </c>
      <c r="V2491" s="0" t="n">
        <v>0</v>
      </c>
      <c r="W2491" s="0" t="n">
        <v>0</v>
      </c>
      <c r="X2491" s="0" t="n">
        <v>72.01</v>
      </c>
      <c r="Y2491" s="0" t="n">
        <v>82.01</v>
      </c>
      <c r="Z2491" s="0" t="n">
        <v>0</v>
      </c>
      <c r="AA2491" s="0" t="n">
        <v>500404</v>
      </c>
      <c r="AB2491" s="0" t="n">
        <v>0</v>
      </c>
      <c r="AC2491" s="0" t="n">
        <v>0</v>
      </c>
      <c r="AD2491" s="0" t="s">
        <v>99</v>
      </c>
      <c r="AE2491" s="0" t="s">
        <v>99</v>
      </c>
      <c r="AF2491" s="0" t="s">
        <v>30149</v>
      </c>
      <c r="AH2491" s="0" t="n">
        <v>800</v>
      </c>
      <c r="AI2491" s="0" t="s">
        <v>2133</v>
      </c>
      <c r="AJ2491" s="0" t="s">
        <v>32112</v>
      </c>
      <c r="AK2491" s="0" t="s">
        <v>31135</v>
      </c>
      <c r="AL2491" s="0" t="s">
        <v>2112</v>
      </c>
    </row>
    <row r="2492" customFormat="false" ht="15" hidden="false" customHeight="false" outlineLevel="0" collapsed="false">
      <c r="A2492" s="0" t="s">
        <v>38391</v>
      </c>
      <c r="B2492" s="0" t="s">
        <v>38392</v>
      </c>
      <c r="C2492" s="0" t="s">
        <v>38393</v>
      </c>
      <c r="D2492" s="0" t="s">
        <v>38393</v>
      </c>
      <c r="E2492" s="0" t="s">
        <v>38394</v>
      </c>
      <c r="F2492" s="0" t="s">
        <v>498</v>
      </c>
      <c r="G2492" s="0" t="n">
        <v>3</v>
      </c>
      <c r="H2492" s="0" t="n">
        <v>1</v>
      </c>
      <c r="I2492" s="0" t="n">
        <v>0.01</v>
      </c>
      <c r="J2492" s="0" t="n">
        <v>1000</v>
      </c>
      <c r="K2492" s="0" t="n">
        <v>0</v>
      </c>
      <c r="L2492" s="0" t="n">
        <v>0</v>
      </c>
      <c r="M2492" s="0" t="n">
        <v>79.01</v>
      </c>
      <c r="N2492" s="0" t="n">
        <v>85.38</v>
      </c>
      <c r="O2492" s="0" t="n">
        <v>79.01</v>
      </c>
      <c r="P2492" s="0" t="n">
        <v>0</v>
      </c>
      <c r="Q2492" s="0" t="n">
        <v>0</v>
      </c>
      <c r="R2492" s="0" t="n">
        <v>0</v>
      </c>
      <c r="S2492" s="0" t="n">
        <v>0</v>
      </c>
      <c r="T2492" s="0" t="n">
        <v>0</v>
      </c>
      <c r="U2492" s="0" t="n">
        <v>0</v>
      </c>
      <c r="V2492" s="0" t="n">
        <v>0</v>
      </c>
      <c r="W2492" s="0" t="n">
        <v>0</v>
      </c>
      <c r="X2492" s="0" t="n">
        <v>77.31</v>
      </c>
      <c r="Y2492" s="0" t="n">
        <v>84.01</v>
      </c>
      <c r="Z2492" s="0" t="n">
        <v>0</v>
      </c>
      <c r="AA2492" s="0" t="n">
        <v>250968</v>
      </c>
      <c r="AB2492" s="0" t="n">
        <v>0</v>
      </c>
      <c r="AC2492" s="0" t="n">
        <v>0</v>
      </c>
      <c r="AD2492" s="0" t="s">
        <v>99</v>
      </c>
      <c r="AE2492" s="0" t="s">
        <v>99</v>
      </c>
      <c r="AH2492" s="0" t="n">
        <v>8</v>
      </c>
      <c r="AI2492" s="0" t="s">
        <v>2133</v>
      </c>
      <c r="AJ2492" s="0" t="s">
        <v>32112</v>
      </c>
      <c r="AK2492" s="0" t="s">
        <v>31135</v>
      </c>
      <c r="AL2492" s="0" t="s">
        <v>2112</v>
      </c>
    </row>
    <row r="2493" customFormat="false" ht="15" hidden="false" customHeight="false" outlineLevel="0" collapsed="false">
      <c r="A2493" s="0" t="s">
        <v>38395</v>
      </c>
      <c r="B2493" s="0" t="s">
        <v>38396</v>
      </c>
      <c r="C2493" s="0" t="s">
        <v>38397</v>
      </c>
      <c r="D2493" s="0" t="s">
        <v>38397</v>
      </c>
      <c r="E2493" s="0" t="s">
        <v>38398</v>
      </c>
      <c r="F2493" s="0" t="s">
        <v>498</v>
      </c>
      <c r="G2493" s="0" t="n">
        <v>3</v>
      </c>
      <c r="H2493" s="0" t="n">
        <v>1</v>
      </c>
      <c r="I2493" s="0" t="n">
        <v>0.01</v>
      </c>
      <c r="J2493" s="0" t="n">
        <v>1000</v>
      </c>
      <c r="K2493" s="0" t="n">
        <v>0</v>
      </c>
      <c r="L2493" s="0" t="n">
        <v>0</v>
      </c>
      <c r="M2493" s="0" t="n">
        <v>87.71</v>
      </c>
      <c r="N2493" s="0" t="n">
        <v>0</v>
      </c>
      <c r="O2493" s="0" t="n">
        <v>87.71</v>
      </c>
      <c r="P2493" s="0" t="n">
        <v>0</v>
      </c>
      <c r="Q2493" s="0" t="n">
        <v>0</v>
      </c>
      <c r="R2493" s="0" t="n">
        <v>0</v>
      </c>
      <c r="S2493" s="0" t="n">
        <v>0</v>
      </c>
      <c r="T2493" s="0" t="n">
        <v>0</v>
      </c>
      <c r="U2493" s="0" t="n">
        <v>0</v>
      </c>
      <c r="V2493" s="0" t="n">
        <v>0</v>
      </c>
      <c r="W2493" s="0" t="n">
        <v>0</v>
      </c>
      <c r="X2493" s="0" t="n">
        <v>82.71</v>
      </c>
      <c r="Y2493" s="0" t="n">
        <v>92.71</v>
      </c>
      <c r="Z2493" s="0" t="n">
        <v>0</v>
      </c>
      <c r="AA2493" s="0" t="n">
        <v>271358</v>
      </c>
      <c r="AB2493" s="0" t="n">
        <v>0</v>
      </c>
      <c r="AC2493" s="0" t="n">
        <v>0</v>
      </c>
      <c r="AD2493" s="0" t="s">
        <v>99</v>
      </c>
      <c r="AE2493" s="0" t="s">
        <v>99</v>
      </c>
      <c r="AF2493" s="0" t="s">
        <v>30149</v>
      </c>
      <c r="AH2493" s="0" t="n">
        <v>800</v>
      </c>
      <c r="AI2493" s="0" t="s">
        <v>2133</v>
      </c>
      <c r="AJ2493" s="0" t="s">
        <v>32112</v>
      </c>
      <c r="AK2493" s="0" t="s">
        <v>31135</v>
      </c>
      <c r="AL2493" s="0" t="s">
        <v>2112</v>
      </c>
    </row>
    <row r="2494" customFormat="false" ht="15" hidden="false" customHeight="false" outlineLevel="0" collapsed="false">
      <c r="A2494" s="0" t="s">
        <v>38399</v>
      </c>
      <c r="B2494" s="0" t="s">
        <v>38400</v>
      </c>
      <c r="C2494" s="0" t="s">
        <v>38401</v>
      </c>
      <c r="D2494" s="0" t="s">
        <v>38401</v>
      </c>
      <c r="E2494" s="0" t="s">
        <v>38402</v>
      </c>
      <c r="F2494" s="0" t="s">
        <v>498</v>
      </c>
      <c r="G2494" s="0" t="n">
        <v>3</v>
      </c>
      <c r="H2494" s="0" t="n">
        <v>1</v>
      </c>
      <c r="I2494" s="0" t="n">
        <v>0.01</v>
      </c>
      <c r="J2494" s="0" t="n">
        <v>1000</v>
      </c>
      <c r="K2494" s="0" t="n">
        <v>2.49</v>
      </c>
      <c r="L2494" s="0" t="n">
        <v>85.49</v>
      </c>
      <c r="M2494" s="0" t="n">
        <v>83.64</v>
      </c>
      <c r="N2494" s="0" t="n">
        <v>84.01</v>
      </c>
      <c r="O2494" s="0" t="n">
        <v>85.49</v>
      </c>
      <c r="P2494" s="0" t="n">
        <v>0</v>
      </c>
      <c r="Q2494" s="0" t="n">
        <v>0</v>
      </c>
      <c r="R2494" s="0" t="n">
        <v>0</v>
      </c>
      <c r="S2494" s="0" t="n">
        <v>85.49</v>
      </c>
      <c r="T2494" s="0" t="n">
        <v>85.49</v>
      </c>
      <c r="U2494" s="0" t="n">
        <v>85.49</v>
      </c>
      <c r="V2494" s="0" t="n">
        <v>85.49</v>
      </c>
      <c r="W2494" s="0" t="n">
        <v>855</v>
      </c>
      <c r="X2494" s="0" t="n">
        <v>84.11</v>
      </c>
      <c r="Y2494" s="0" t="n">
        <v>85.49</v>
      </c>
      <c r="Z2494" s="0" t="n">
        <v>1</v>
      </c>
      <c r="AA2494" s="0" t="n">
        <v>741962</v>
      </c>
      <c r="AB2494" s="0" t="n">
        <v>854.9</v>
      </c>
      <c r="AC2494" s="0" t="n">
        <v>0</v>
      </c>
      <c r="AD2494" s="0" t="s">
        <v>99</v>
      </c>
      <c r="AE2494" s="0" t="s">
        <v>99</v>
      </c>
      <c r="AH2494" s="0" t="n">
        <v>8</v>
      </c>
      <c r="AI2494" s="0" t="s">
        <v>2133</v>
      </c>
      <c r="AJ2494" s="0" t="s">
        <v>32112</v>
      </c>
      <c r="AK2494" s="0" t="s">
        <v>31135</v>
      </c>
      <c r="AL2494" s="0" t="s">
        <v>2112</v>
      </c>
    </row>
    <row r="2495" customFormat="false" ht="15" hidden="false" customHeight="false" outlineLevel="0" collapsed="false">
      <c r="A2495" s="0" t="s">
        <v>38403</v>
      </c>
      <c r="B2495" s="0" t="s">
        <v>38404</v>
      </c>
      <c r="C2495" s="0" t="s">
        <v>38405</v>
      </c>
      <c r="D2495" s="0" t="s">
        <v>38405</v>
      </c>
      <c r="E2495" s="0" t="s">
        <v>38406</v>
      </c>
      <c r="F2495" s="0" t="s">
        <v>498</v>
      </c>
      <c r="G2495" s="0" t="n">
        <v>3</v>
      </c>
      <c r="H2495" s="0" t="n">
        <v>1</v>
      </c>
      <c r="I2495" s="0" t="n">
        <v>0.01</v>
      </c>
      <c r="J2495" s="0" t="n">
        <v>1000</v>
      </c>
      <c r="K2495" s="0" t="n">
        <v>0</v>
      </c>
      <c r="L2495" s="0" t="n">
        <v>0</v>
      </c>
      <c r="M2495" s="0" t="n">
        <v>85.61</v>
      </c>
      <c r="N2495" s="0" t="n">
        <v>83.23</v>
      </c>
      <c r="O2495" s="0" t="n">
        <v>85.61</v>
      </c>
      <c r="P2495" s="0" t="n">
        <v>0</v>
      </c>
      <c r="Q2495" s="0" t="n">
        <v>0</v>
      </c>
      <c r="R2495" s="0" t="n">
        <v>0</v>
      </c>
      <c r="S2495" s="0" t="n">
        <v>0</v>
      </c>
      <c r="T2495" s="0" t="n">
        <v>0</v>
      </c>
      <c r="U2495" s="0" t="n">
        <v>0</v>
      </c>
      <c r="V2495" s="0" t="n">
        <v>0</v>
      </c>
      <c r="W2495" s="0" t="n">
        <v>0</v>
      </c>
      <c r="X2495" s="0" t="n">
        <v>82.01</v>
      </c>
      <c r="Y2495" s="0" t="n">
        <v>92.01</v>
      </c>
      <c r="Z2495" s="0" t="n">
        <v>0</v>
      </c>
      <c r="AA2495" s="0" t="n">
        <v>179668</v>
      </c>
      <c r="AB2495" s="0" t="n">
        <v>0</v>
      </c>
      <c r="AC2495" s="0" t="n">
        <v>0</v>
      </c>
      <c r="AD2495" s="0" t="s">
        <v>99</v>
      </c>
      <c r="AE2495" s="0" t="s">
        <v>99</v>
      </c>
      <c r="AH2495" s="0" t="n">
        <v>8</v>
      </c>
      <c r="AI2495" s="0" t="s">
        <v>2133</v>
      </c>
      <c r="AJ2495" s="0" t="s">
        <v>32112</v>
      </c>
      <c r="AK2495" s="0" t="s">
        <v>31135</v>
      </c>
      <c r="AL2495" s="0" t="s">
        <v>2112</v>
      </c>
    </row>
    <row r="2496" customFormat="false" ht="15" hidden="false" customHeight="false" outlineLevel="0" collapsed="false">
      <c r="A2496" s="0" t="s">
        <v>38407</v>
      </c>
      <c r="B2496" s="0" t="s">
        <v>38408</v>
      </c>
      <c r="C2496" s="0" t="s">
        <v>38409</v>
      </c>
      <c r="D2496" s="0" t="s">
        <v>38409</v>
      </c>
      <c r="E2496" s="0" t="s">
        <v>38410</v>
      </c>
      <c r="F2496" s="0" t="s">
        <v>498</v>
      </c>
      <c r="G2496" s="0" t="n">
        <v>3</v>
      </c>
      <c r="H2496" s="0" t="n">
        <v>1</v>
      </c>
      <c r="I2496" s="0" t="n">
        <v>0.01</v>
      </c>
      <c r="J2496" s="0" t="n">
        <v>1000</v>
      </c>
      <c r="K2496" s="0" t="n">
        <v>0</v>
      </c>
      <c r="L2496" s="0" t="n">
        <v>0</v>
      </c>
      <c r="M2496" s="0" t="n">
        <v>86</v>
      </c>
      <c r="N2496" s="0" t="n">
        <v>83.5</v>
      </c>
      <c r="O2496" s="0" t="n">
        <v>86</v>
      </c>
      <c r="P2496" s="0" t="n">
        <v>0</v>
      </c>
      <c r="Q2496" s="0" t="n">
        <v>0</v>
      </c>
      <c r="R2496" s="0" t="n">
        <v>0</v>
      </c>
      <c r="S2496" s="0" t="n">
        <v>0</v>
      </c>
      <c r="T2496" s="0" t="n">
        <v>0</v>
      </c>
      <c r="U2496" s="0" t="n">
        <v>0</v>
      </c>
      <c r="V2496" s="0" t="n">
        <v>0</v>
      </c>
      <c r="W2496" s="0" t="n">
        <v>0</v>
      </c>
      <c r="X2496" s="0" t="n">
        <v>82.77</v>
      </c>
      <c r="Y2496" s="0" t="n">
        <v>85.96</v>
      </c>
      <c r="Z2496" s="0" t="n">
        <v>0</v>
      </c>
      <c r="AA2496" s="0" t="n">
        <v>253521</v>
      </c>
      <c r="AB2496" s="0" t="n">
        <v>0</v>
      </c>
      <c r="AC2496" s="0" t="n">
        <v>0</v>
      </c>
      <c r="AD2496" s="0" t="s">
        <v>99</v>
      </c>
      <c r="AE2496" s="0" t="s">
        <v>99</v>
      </c>
      <c r="AH2496" s="0" t="n">
        <v>8</v>
      </c>
      <c r="AI2496" s="0" t="s">
        <v>2133</v>
      </c>
      <c r="AJ2496" s="0" t="s">
        <v>32112</v>
      </c>
      <c r="AK2496" s="0" t="s">
        <v>31135</v>
      </c>
      <c r="AL2496" s="0" t="s">
        <v>2112</v>
      </c>
    </row>
    <row r="2497" customFormat="false" ht="15" hidden="false" customHeight="false" outlineLevel="0" collapsed="false">
      <c r="A2497" s="0" t="s">
        <v>38411</v>
      </c>
      <c r="B2497" s="0" t="s">
        <v>38412</v>
      </c>
      <c r="C2497" s="0" t="s">
        <v>38413</v>
      </c>
      <c r="D2497" s="0" t="s">
        <v>38413</v>
      </c>
      <c r="E2497" s="0" t="s">
        <v>38414</v>
      </c>
      <c r="F2497" s="0" t="s">
        <v>498</v>
      </c>
      <c r="G2497" s="0" t="n">
        <v>3</v>
      </c>
      <c r="H2497" s="0" t="n">
        <v>1</v>
      </c>
      <c r="I2497" s="0" t="n">
        <v>0.01</v>
      </c>
      <c r="J2497" s="0" t="n">
        <v>1000</v>
      </c>
      <c r="K2497" s="0" t="n">
        <v>0</v>
      </c>
      <c r="L2497" s="0" t="n">
        <v>0</v>
      </c>
      <c r="M2497" s="0" t="n">
        <v>103.1</v>
      </c>
      <c r="N2497" s="0" t="n">
        <v>110.34</v>
      </c>
      <c r="O2497" s="0" t="n">
        <v>103.1</v>
      </c>
      <c r="P2497" s="0" t="n">
        <v>0</v>
      </c>
      <c r="Q2497" s="0" t="n">
        <v>0</v>
      </c>
      <c r="R2497" s="0" t="n">
        <v>0</v>
      </c>
      <c r="S2497" s="0" t="n">
        <v>0</v>
      </c>
      <c r="T2497" s="0" t="n">
        <v>0</v>
      </c>
      <c r="U2497" s="0" t="n">
        <v>0</v>
      </c>
      <c r="V2497" s="0" t="n">
        <v>0</v>
      </c>
      <c r="W2497" s="0" t="n">
        <v>0</v>
      </c>
      <c r="X2497" s="0" t="n">
        <v>106.41</v>
      </c>
      <c r="Y2497" s="0" t="n">
        <v>130</v>
      </c>
      <c r="Z2497" s="0" t="n">
        <v>0</v>
      </c>
      <c r="AA2497" s="0" t="n">
        <v>139670</v>
      </c>
      <c r="AB2497" s="0" t="n">
        <v>0</v>
      </c>
      <c r="AC2497" s="0" t="n">
        <v>0</v>
      </c>
      <c r="AD2497" s="0" t="s">
        <v>99</v>
      </c>
      <c r="AE2497" s="0" t="s">
        <v>99</v>
      </c>
      <c r="AH2497" s="0" t="n">
        <v>8</v>
      </c>
      <c r="AI2497" s="0" t="s">
        <v>2133</v>
      </c>
      <c r="AJ2497" s="0" t="s">
        <v>32112</v>
      </c>
      <c r="AK2497" s="0" t="s">
        <v>31135</v>
      </c>
      <c r="AL2497" s="0" t="s">
        <v>2112</v>
      </c>
    </row>
    <row r="2498" customFormat="false" ht="15" hidden="false" customHeight="false" outlineLevel="0" collapsed="false">
      <c r="A2498" s="0" t="s">
        <v>38415</v>
      </c>
      <c r="B2498" s="0" t="s">
        <v>38416</v>
      </c>
      <c r="C2498" s="0" t="s">
        <v>38417</v>
      </c>
      <c r="D2498" s="0" t="s">
        <v>38417</v>
      </c>
      <c r="E2498" s="0" t="s">
        <v>38418</v>
      </c>
      <c r="F2498" s="0" t="s">
        <v>498</v>
      </c>
      <c r="G2498" s="0" t="n">
        <v>3</v>
      </c>
      <c r="H2498" s="0" t="n">
        <v>1</v>
      </c>
      <c r="I2498" s="0" t="n">
        <v>0.01</v>
      </c>
      <c r="J2498" s="0" t="n">
        <v>1000</v>
      </c>
      <c r="K2498" s="0" t="n">
        <v>0</v>
      </c>
      <c r="L2498" s="0" t="n">
        <v>0</v>
      </c>
      <c r="M2498" s="0" t="n">
        <v>86.01</v>
      </c>
      <c r="N2498" s="0" t="n">
        <v>0</v>
      </c>
      <c r="O2498" s="0" t="n">
        <v>86.01</v>
      </c>
      <c r="P2498" s="0" t="n">
        <v>0</v>
      </c>
      <c r="Q2498" s="0" t="n">
        <v>0</v>
      </c>
      <c r="R2498" s="0" t="n">
        <v>0</v>
      </c>
      <c r="S2498" s="0" t="n">
        <v>0</v>
      </c>
      <c r="T2498" s="0" t="n">
        <v>0</v>
      </c>
      <c r="U2498" s="0" t="n">
        <v>0</v>
      </c>
      <c r="V2498" s="0" t="n">
        <v>0</v>
      </c>
      <c r="W2498" s="0" t="n">
        <v>0</v>
      </c>
      <c r="X2498" s="0" t="n">
        <v>81.01</v>
      </c>
      <c r="Y2498" s="0" t="n">
        <v>91.01</v>
      </c>
      <c r="Z2498" s="0" t="n">
        <v>0</v>
      </c>
      <c r="AA2498" s="0" t="n">
        <v>32813</v>
      </c>
      <c r="AB2498" s="0" t="n">
        <v>0</v>
      </c>
      <c r="AC2498" s="0" t="n">
        <v>0</v>
      </c>
      <c r="AD2498" s="0" t="s">
        <v>99</v>
      </c>
      <c r="AE2498" s="0" t="s">
        <v>99</v>
      </c>
      <c r="AH2498" s="0" t="n">
        <v>8</v>
      </c>
      <c r="AI2498" s="0" t="s">
        <v>2133</v>
      </c>
      <c r="AJ2498" s="0" t="s">
        <v>32112</v>
      </c>
      <c r="AK2498" s="0" t="s">
        <v>31135</v>
      </c>
      <c r="AL2498" s="0" t="s">
        <v>2112</v>
      </c>
    </row>
    <row r="2499" customFormat="false" ht="15" hidden="false" customHeight="false" outlineLevel="0" collapsed="false">
      <c r="A2499" s="0" t="s">
        <v>38419</v>
      </c>
      <c r="B2499" s="0" t="s">
        <v>38420</v>
      </c>
      <c r="C2499" s="0" t="s">
        <v>38421</v>
      </c>
      <c r="D2499" s="0" t="s">
        <v>38421</v>
      </c>
      <c r="E2499" s="0" t="s">
        <v>38422</v>
      </c>
      <c r="F2499" s="0" t="s">
        <v>498</v>
      </c>
      <c r="G2499" s="0" t="n">
        <v>3</v>
      </c>
      <c r="H2499" s="0" t="n">
        <v>1</v>
      </c>
      <c r="I2499" s="0" t="n">
        <v>0.01</v>
      </c>
      <c r="J2499" s="0" t="n">
        <v>1000</v>
      </c>
      <c r="K2499" s="0" t="n">
        <v>0</v>
      </c>
      <c r="L2499" s="0" t="n">
        <v>0</v>
      </c>
      <c r="M2499" s="0" t="n">
        <v>93.01</v>
      </c>
      <c r="N2499" s="0" t="n">
        <v>93.32</v>
      </c>
      <c r="O2499" s="0" t="n">
        <v>93.01</v>
      </c>
      <c r="P2499" s="0" t="n">
        <v>0</v>
      </c>
      <c r="Q2499" s="0" t="n">
        <v>0</v>
      </c>
      <c r="R2499" s="0" t="n">
        <v>0</v>
      </c>
      <c r="S2499" s="0" t="n">
        <v>0</v>
      </c>
      <c r="T2499" s="0" t="n">
        <v>0</v>
      </c>
      <c r="U2499" s="0" t="n">
        <v>0</v>
      </c>
      <c r="V2499" s="0" t="n">
        <v>0</v>
      </c>
      <c r="W2499" s="0" t="n">
        <v>0</v>
      </c>
      <c r="X2499" s="0" t="n">
        <v>88.02</v>
      </c>
      <c r="Y2499" s="0" t="n">
        <v>98</v>
      </c>
      <c r="Z2499" s="0" t="n">
        <v>0</v>
      </c>
      <c r="AA2499" s="0" t="n">
        <v>77031</v>
      </c>
      <c r="AB2499" s="0" t="n">
        <v>0</v>
      </c>
      <c r="AC2499" s="0" t="n">
        <v>0</v>
      </c>
      <c r="AD2499" s="0" t="s">
        <v>99</v>
      </c>
      <c r="AE2499" s="0" t="s">
        <v>99</v>
      </c>
      <c r="AH2499" s="0" t="n">
        <v>8</v>
      </c>
      <c r="AI2499" s="0" t="s">
        <v>2133</v>
      </c>
      <c r="AJ2499" s="0" t="s">
        <v>32112</v>
      </c>
      <c r="AK2499" s="0" t="s">
        <v>31135</v>
      </c>
      <c r="AL2499" s="0" t="s">
        <v>2112</v>
      </c>
    </row>
    <row r="2500" customFormat="false" ht="15" hidden="false" customHeight="false" outlineLevel="0" collapsed="false">
      <c r="A2500" s="0" t="s">
        <v>38423</v>
      </c>
      <c r="B2500" s="0" t="s">
        <v>38424</v>
      </c>
      <c r="C2500" s="0" t="s">
        <v>38425</v>
      </c>
      <c r="D2500" s="0" t="s">
        <v>38425</v>
      </c>
      <c r="E2500" s="0" t="s">
        <v>38426</v>
      </c>
      <c r="F2500" s="0" t="s">
        <v>498</v>
      </c>
      <c r="G2500" s="0" t="n">
        <v>3</v>
      </c>
      <c r="H2500" s="0" t="n">
        <v>1</v>
      </c>
      <c r="I2500" s="0" t="n">
        <v>0.01</v>
      </c>
      <c r="J2500" s="0" t="n">
        <v>1000</v>
      </c>
      <c r="K2500" s="0" t="n">
        <v>0</v>
      </c>
      <c r="L2500" s="0" t="n">
        <v>0</v>
      </c>
      <c r="M2500" s="0" t="n">
        <v>110</v>
      </c>
      <c r="N2500" s="0" t="n">
        <v>0</v>
      </c>
      <c r="O2500" s="0" t="n">
        <v>110</v>
      </c>
      <c r="P2500" s="0" t="n">
        <v>0</v>
      </c>
      <c r="Q2500" s="0" t="n">
        <v>0</v>
      </c>
      <c r="R2500" s="0" t="n">
        <v>0</v>
      </c>
      <c r="S2500" s="0" t="n">
        <v>0</v>
      </c>
      <c r="T2500" s="0" t="n">
        <v>0</v>
      </c>
      <c r="U2500" s="0" t="n">
        <v>0</v>
      </c>
      <c r="V2500" s="0" t="n">
        <v>0</v>
      </c>
      <c r="W2500" s="0" t="n">
        <v>0</v>
      </c>
      <c r="X2500" s="0" t="n">
        <v>107.31</v>
      </c>
      <c r="Y2500" s="0" t="n">
        <v>154.84</v>
      </c>
      <c r="Z2500" s="0" t="n">
        <v>0</v>
      </c>
      <c r="AA2500" s="0" t="n">
        <v>104105</v>
      </c>
      <c r="AB2500" s="0" t="n">
        <v>0</v>
      </c>
      <c r="AC2500" s="0" t="n">
        <v>0</v>
      </c>
      <c r="AD2500" s="0" t="s">
        <v>99</v>
      </c>
      <c r="AE2500" s="0" t="s">
        <v>99</v>
      </c>
      <c r="AH2500" s="0" t="n">
        <v>8</v>
      </c>
      <c r="AI2500" s="0" t="s">
        <v>2133</v>
      </c>
      <c r="AJ2500" s="0" t="s">
        <v>32112</v>
      </c>
      <c r="AK2500" s="0" t="s">
        <v>31135</v>
      </c>
      <c r="AL2500" s="0" t="s">
        <v>2112</v>
      </c>
    </row>
    <row r="2501" customFormat="false" ht="15" hidden="false" customHeight="false" outlineLevel="0" collapsed="false">
      <c r="A2501" s="0" t="s">
        <v>38427</v>
      </c>
      <c r="B2501" s="0" t="s">
        <v>38428</v>
      </c>
      <c r="C2501" s="0" t="s">
        <v>38429</v>
      </c>
      <c r="D2501" s="0" t="s">
        <v>38429</v>
      </c>
      <c r="E2501" s="0" t="s">
        <v>38430</v>
      </c>
      <c r="F2501" s="0" t="s">
        <v>498</v>
      </c>
      <c r="G2501" s="0" t="n">
        <v>3</v>
      </c>
      <c r="H2501" s="0" t="n">
        <v>1</v>
      </c>
      <c r="I2501" s="0" t="n">
        <v>0.01</v>
      </c>
      <c r="J2501" s="0" t="n">
        <v>1000</v>
      </c>
      <c r="K2501" s="0" t="n">
        <v>0</v>
      </c>
      <c r="L2501" s="0" t="n">
        <v>0</v>
      </c>
      <c r="M2501" s="0" t="n">
        <v>119.5</v>
      </c>
      <c r="N2501" s="0" t="n">
        <v>126.37</v>
      </c>
      <c r="O2501" s="0" t="n">
        <v>119.5</v>
      </c>
      <c r="P2501" s="0" t="n">
        <v>0</v>
      </c>
      <c r="Q2501" s="0" t="n">
        <v>0</v>
      </c>
      <c r="R2501" s="0" t="n">
        <v>0</v>
      </c>
      <c r="S2501" s="0" t="n">
        <v>0</v>
      </c>
      <c r="T2501" s="0" t="n">
        <v>0</v>
      </c>
      <c r="U2501" s="0" t="n">
        <v>0</v>
      </c>
      <c r="V2501" s="0" t="n">
        <v>0</v>
      </c>
      <c r="W2501" s="0" t="n">
        <v>0</v>
      </c>
      <c r="X2501" s="0" t="n">
        <v>116.61</v>
      </c>
      <c r="Y2501" s="0" t="n">
        <v>141.25</v>
      </c>
      <c r="Z2501" s="0" t="n">
        <v>0</v>
      </c>
      <c r="AA2501" s="0" t="n">
        <v>173839</v>
      </c>
      <c r="AB2501" s="0" t="n">
        <v>0</v>
      </c>
      <c r="AC2501" s="0" t="n">
        <v>0</v>
      </c>
      <c r="AD2501" s="0" t="s">
        <v>99</v>
      </c>
      <c r="AE2501" s="0" t="s">
        <v>99</v>
      </c>
      <c r="AH2501" s="0" t="n">
        <v>8</v>
      </c>
      <c r="AI2501" s="0" t="s">
        <v>2133</v>
      </c>
      <c r="AJ2501" s="0" t="s">
        <v>32112</v>
      </c>
      <c r="AK2501" s="0" t="s">
        <v>31135</v>
      </c>
      <c r="AL2501" s="0" t="s">
        <v>2112</v>
      </c>
    </row>
    <row r="2502" customFormat="false" ht="15" hidden="false" customHeight="false" outlineLevel="0" collapsed="false">
      <c r="A2502" s="0" t="s">
        <v>38431</v>
      </c>
      <c r="B2502" s="0" t="s">
        <v>38432</v>
      </c>
      <c r="C2502" s="0" t="s">
        <v>38433</v>
      </c>
      <c r="D2502" s="0" t="s">
        <v>38433</v>
      </c>
      <c r="E2502" s="0" t="s">
        <v>38434</v>
      </c>
      <c r="F2502" s="0" t="s">
        <v>498</v>
      </c>
      <c r="G2502" s="0" t="n">
        <v>3</v>
      </c>
      <c r="H2502" s="0" t="n">
        <v>1</v>
      </c>
      <c r="I2502" s="0" t="n">
        <v>0.01</v>
      </c>
      <c r="J2502" s="0" t="n">
        <v>1000</v>
      </c>
      <c r="K2502" s="0" t="n">
        <v>0</v>
      </c>
      <c r="L2502" s="0" t="n">
        <v>0</v>
      </c>
      <c r="M2502" s="0" t="n">
        <v>98</v>
      </c>
      <c r="N2502" s="0" t="n">
        <v>98.65</v>
      </c>
      <c r="O2502" s="0" t="n">
        <v>98</v>
      </c>
      <c r="P2502" s="0" t="n">
        <v>0</v>
      </c>
      <c r="Q2502" s="0" t="n">
        <v>0</v>
      </c>
      <c r="R2502" s="0" t="n">
        <v>0</v>
      </c>
      <c r="S2502" s="0" t="n">
        <v>0</v>
      </c>
      <c r="T2502" s="0" t="n">
        <v>0</v>
      </c>
      <c r="U2502" s="0" t="n">
        <v>0</v>
      </c>
      <c r="V2502" s="0" t="n">
        <v>0</v>
      </c>
      <c r="W2502" s="0" t="n">
        <v>0</v>
      </c>
      <c r="X2502" s="0" t="n">
        <v>96.47</v>
      </c>
      <c r="Y2502" s="0" t="n">
        <v>137.19</v>
      </c>
      <c r="Z2502" s="0" t="n">
        <v>0</v>
      </c>
      <c r="AA2502" s="0" t="n">
        <v>199825</v>
      </c>
      <c r="AB2502" s="0" t="n">
        <v>0</v>
      </c>
      <c r="AC2502" s="0" t="n">
        <v>0</v>
      </c>
      <c r="AD2502" s="0" t="s">
        <v>99</v>
      </c>
      <c r="AE2502" s="0" t="s">
        <v>99</v>
      </c>
      <c r="AH2502" s="0" t="n">
        <v>8</v>
      </c>
      <c r="AI2502" s="0" t="s">
        <v>2133</v>
      </c>
      <c r="AJ2502" s="0" t="s">
        <v>32112</v>
      </c>
      <c r="AK2502" s="0" t="s">
        <v>31135</v>
      </c>
      <c r="AL2502" s="0" t="s">
        <v>2112</v>
      </c>
    </row>
    <row r="2503" customFormat="false" ht="15" hidden="false" customHeight="false" outlineLevel="0" collapsed="false">
      <c r="A2503" s="0" t="s">
        <v>38435</v>
      </c>
      <c r="B2503" s="0" t="s">
        <v>38436</v>
      </c>
      <c r="C2503" s="0" t="s">
        <v>38437</v>
      </c>
      <c r="D2503" s="0" t="s">
        <v>38437</v>
      </c>
      <c r="E2503" s="0" t="s">
        <v>38438</v>
      </c>
      <c r="F2503" s="0" t="s">
        <v>498</v>
      </c>
      <c r="G2503" s="0" t="n">
        <v>3</v>
      </c>
      <c r="H2503" s="0" t="n">
        <v>1</v>
      </c>
      <c r="I2503" s="0" t="n">
        <v>0.01</v>
      </c>
      <c r="J2503" s="0" t="n">
        <v>1000</v>
      </c>
      <c r="K2503" s="0" t="n">
        <v>0</v>
      </c>
      <c r="L2503" s="0" t="n">
        <v>0</v>
      </c>
      <c r="M2503" s="0" t="n">
        <v>78.6</v>
      </c>
      <c r="N2503" s="0" t="n">
        <v>81.73</v>
      </c>
      <c r="O2503" s="0" t="n">
        <v>78.6</v>
      </c>
      <c r="P2503" s="0" t="n">
        <v>0</v>
      </c>
      <c r="Q2503" s="0" t="n">
        <v>0</v>
      </c>
      <c r="R2503" s="0" t="n">
        <v>0</v>
      </c>
      <c r="S2503" s="0" t="n">
        <v>0</v>
      </c>
      <c r="T2503" s="0" t="n">
        <v>0</v>
      </c>
      <c r="U2503" s="0" t="n">
        <v>0</v>
      </c>
      <c r="V2503" s="0" t="n">
        <v>0</v>
      </c>
      <c r="W2503" s="0" t="n">
        <v>0</v>
      </c>
      <c r="X2503" s="0" t="n">
        <v>80.02</v>
      </c>
      <c r="Y2503" s="0" t="n">
        <v>90.01</v>
      </c>
      <c r="Z2503" s="0" t="n">
        <v>0</v>
      </c>
      <c r="AA2503" s="0" t="n">
        <v>67183</v>
      </c>
      <c r="AB2503" s="0" t="n">
        <v>0</v>
      </c>
      <c r="AC2503" s="0" t="n">
        <v>0</v>
      </c>
      <c r="AD2503" s="0" t="s">
        <v>99</v>
      </c>
      <c r="AE2503" s="0" t="s">
        <v>99</v>
      </c>
      <c r="AH2503" s="0" t="n">
        <v>8</v>
      </c>
      <c r="AI2503" s="0" t="s">
        <v>2133</v>
      </c>
      <c r="AJ2503" s="0" t="s">
        <v>32112</v>
      </c>
      <c r="AK2503" s="0" t="s">
        <v>31135</v>
      </c>
      <c r="AL2503" s="0" t="s">
        <v>2112</v>
      </c>
    </row>
    <row r="2504" customFormat="false" ht="15" hidden="false" customHeight="false" outlineLevel="0" collapsed="false">
      <c r="A2504" s="0" t="s">
        <v>38439</v>
      </c>
      <c r="B2504" s="0" t="s">
        <v>38440</v>
      </c>
      <c r="C2504" s="0" t="s">
        <v>38441</v>
      </c>
      <c r="D2504" s="0" t="s">
        <v>38441</v>
      </c>
      <c r="E2504" s="0" t="s">
        <v>38442</v>
      </c>
      <c r="F2504" s="0" t="s">
        <v>498</v>
      </c>
      <c r="G2504" s="0" t="n">
        <v>3</v>
      </c>
      <c r="H2504" s="0" t="n">
        <v>1</v>
      </c>
      <c r="I2504" s="0" t="n">
        <v>0.01</v>
      </c>
      <c r="J2504" s="0" t="n">
        <v>1000</v>
      </c>
      <c r="K2504" s="0" t="n">
        <v>0</v>
      </c>
      <c r="L2504" s="0" t="n">
        <v>0</v>
      </c>
      <c r="M2504" s="0" t="n">
        <v>105.7</v>
      </c>
      <c r="N2504" s="0" t="n">
        <v>0</v>
      </c>
      <c r="O2504" s="0" t="n">
        <v>105.7</v>
      </c>
      <c r="P2504" s="0" t="n">
        <v>0</v>
      </c>
      <c r="Q2504" s="0" t="n">
        <v>0</v>
      </c>
      <c r="R2504" s="0" t="n">
        <v>0</v>
      </c>
      <c r="S2504" s="0" t="n">
        <v>0</v>
      </c>
      <c r="T2504" s="0" t="n">
        <v>0</v>
      </c>
      <c r="U2504" s="0" t="n">
        <v>0</v>
      </c>
      <c r="V2504" s="0" t="n">
        <v>0</v>
      </c>
      <c r="W2504" s="0" t="n">
        <v>0</v>
      </c>
      <c r="X2504" s="0" t="n">
        <v>106.61</v>
      </c>
      <c r="Y2504" s="0" t="n">
        <v>148.68</v>
      </c>
      <c r="Z2504" s="0" t="n">
        <v>0</v>
      </c>
      <c r="AA2504" s="0" t="n">
        <v>78563</v>
      </c>
      <c r="AB2504" s="0" t="n">
        <v>0</v>
      </c>
      <c r="AC2504" s="0" t="n">
        <v>0</v>
      </c>
      <c r="AD2504" s="0" t="s">
        <v>99</v>
      </c>
      <c r="AE2504" s="0" t="s">
        <v>99</v>
      </c>
      <c r="AH2504" s="0" t="n">
        <v>8</v>
      </c>
      <c r="AI2504" s="0" t="s">
        <v>2133</v>
      </c>
      <c r="AJ2504" s="0" t="s">
        <v>32112</v>
      </c>
      <c r="AK2504" s="0" t="s">
        <v>31135</v>
      </c>
      <c r="AL2504" s="0" t="s">
        <v>2112</v>
      </c>
    </row>
    <row r="2505" customFormat="false" ht="15" hidden="false" customHeight="false" outlineLevel="0" collapsed="false">
      <c r="A2505" s="0" t="s">
        <v>38443</v>
      </c>
      <c r="B2505" s="0" t="s">
        <v>38444</v>
      </c>
      <c r="C2505" s="0" t="s">
        <v>38445</v>
      </c>
      <c r="D2505" s="0" t="s">
        <v>38445</v>
      </c>
      <c r="E2505" s="0" t="s">
        <v>38446</v>
      </c>
      <c r="F2505" s="0" t="s">
        <v>498</v>
      </c>
      <c r="G2505" s="0" t="n">
        <v>3</v>
      </c>
      <c r="H2505" s="0" t="n">
        <v>1</v>
      </c>
      <c r="I2505" s="0" t="n">
        <v>0.01</v>
      </c>
      <c r="J2505" s="0" t="n">
        <v>1000</v>
      </c>
      <c r="K2505" s="0" t="n">
        <v>0</v>
      </c>
      <c r="L2505" s="0" t="n">
        <v>0</v>
      </c>
      <c r="M2505" s="0" t="n">
        <v>80.9</v>
      </c>
      <c r="N2505" s="0" t="n">
        <v>83.45</v>
      </c>
      <c r="O2505" s="0" t="n">
        <v>80.9</v>
      </c>
      <c r="P2505" s="0" t="n">
        <v>0</v>
      </c>
      <c r="Q2505" s="0" t="n">
        <v>0</v>
      </c>
      <c r="R2505" s="0" t="n">
        <v>0</v>
      </c>
      <c r="S2505" s="0" t="n">
        <v>0</v>
      </c>
      <c r="T2505" s="0" t="n">
        <v>0</v>
      </c>
      <c r="U2505" s="0" t="n">
        <v>0</v>
      </c>
      <c r="V2505" s="0" t="n">
        <v>0</v>
      </c>
      <c r="W2505" s="0" t="n">
        <v>0</v>
      </c>
      <c r="X2505" s="0" t="n">
        <v>78.71</v>
      </c>
      <c r="Y2505" s="0" t="n">
        <v>87</v>
      </c>
      <c r="Z2505" s="0" t="n">
        <v>0</v>
      </c>
      <c r="AA2505" s="0" t="n">
        <v>133670</v>
      </c>
      <c r="AB2505" s="0" t="n">
        <v>0</v>
      </c>
      <c r="AC2505" s="0" t="n">
        <v>0</v>
      </c>
      <c r="AD2505" s="0" t="s">
        <v>99</v>
      </c>
      <c r="AE2505" s="0" t="s">
        <v>99</v>
      </c>
      <c r="AH2505" s="0" t="n">
        <v>8</v>
      </c>
      <c r="AI2505" s="0" t="s">
        <v>2133</v>
      </c>
      <c r="AJ2505" s="0" t="s">
        <v>32112</v>
      </c>
      <c r="AK2505" s="0" t="s">
        <v>31135</v>
      </c>
      <c r="AL2505" s="0" t="s">
        <v>2112</v>
      </c>
    </row>
    <row r="2506" customFormat="false" ht="15" hidden="false" customHeight="false" outlineLevel="0" collapsed="false">
      <c r="A2506" s="0" t="s">
        <v>38447</v>
      </c>
      <c r="B2506" s="0" t="s">
        <v>38448</v>
      </c>
      <c r="C2506" s="0" t="s">
        <v>38449</v>
      </c>
      <c r="D2506" s="0" t="s">
        <v>38449</v>
      </c>
      <c r="E2506" s="0" t="s">
        <v>38450</v>
      </c>
      <c r="F2506" s="0" t="s">
        <v>498</v>
      </c>
      <c r="G2506" s="0" t="n">
        <v>3</v>
      </c>
      <c r="H2506" s="0" t="n">
        <v>1</v>
      </c>
      <c r="I2506" s="0" t="n">
        <v>0.01</v>
      </c>
      <c r="J2506" s="0" t="n">
        <v>1000</v>
      </c>
      <c r="K2506" s="0" t="n">
        <v>0</v>
      </c>
      <c r="L2506" s="0" t="n">
        <v>0</v>
      </c>
      <c r="M2506" s="0" t="n">
        <v>82.89</v>
      </c>
      <c r="N2506" s="0" t="n">
        <v>79.96</v>
      </c>
      <c r="O2506" s="0" t="n">
        <v>82.89</v>
      </c>
      <c r="P2506" s="0" t="n">
        <v>0</v>
      </c>
      <c r="Q2506" s="0" t="n">
        <v>0</v>
      </c>
      <c r="R2506" s="0" t="n">
        <v>0</v>
      </c>
      <c r="S2506" s="0" t="n">
        <v>0</v>
      </c>
      <c r="T2506" s="0" t="n">
        <v>0</v>
      </c>
      <c r="U2506" s="0" t="n">
        <v>0</v>
      </c>
      <c r="V2506" s="0" t="n">
        <v>0</v>
      </c>
      <c r="W2506" s="0" t="n">
        <v>0</v>
      </c>
      <c r="X2506" s="0" t="n">
        <v>77.9</v>
      </c>
      <c r="Y2506" s="0" t="n">
        <v>87.89</v>
      </c>
      <c r="Z2506" s="0" t="n">
        <v>0</v>
      </c>
      <c r="AA2506" s="0" t="n">
        <v>113893</v>
      </c>
      <c r="AB2506" s="0" t="n">
        <v>0</v>
      </c>
      <c r="AC2506" s="0" t="n">
        <v>0</v>
      </c>
      <c r="AD2506" s="0" t="s">
        <v>99</v>
      </c>
      <c r="AE2506" s="0" t="s">
        <v>99</v>
      </c>
      <c r="AH2506" s="0" t="n">
        <v>8</v>
      </c>
      <c r="AI2506" s="0" t="s">
        <v>2133</v>
      </c>
      <c r="AJ2506" s="0" t="s">
        <v>32112</v>
      </c>
      <c r="AK2506" s="0" t="s">
        <v>31135</v>
      </c>
      <c r="AL2506" s="0" t="s">
        <v>2112</v>
      </c>
    </row>
    <row r="2507" customFormat="false" ht="15" hidden="false" customHeight="false" outlineLevel="0" collapsed="false">
      <c r="A2507" s="0" t="s">
        <v>38451</v>
      </c>
      <c r="B2507" s="0" t="s">
        <v>38452</v>
      </c>
      <c r="C2507" s="0" t="s">
        <v>38453</v>
      </c>
      <c r="D2507" s="0" t="s">
        <v>38453</v>
      </c>
      <c r="E2507" s="0" t="s">
        <v>38454</v>
      </c>
      <c r="F2507" s="0" t="s">
        <v>498</v>
      </c>
      <c r="G2507" s="0" t="n">
        <v>3</v>
      </c>
      <c r="H2507" s="0" t="n">
        <v>1</v>
      </c>
      <c r="I2507" s="0" t="n">
        <v>0.01</v>
      </c>
      <c r="J2507" s="0" t="n">
        <v>1000</v>
      </c>
      <c r="K2507" s="0" t="n">
        <v>0</v>
      </c>
      <c r="L2507" s="0" t="n">
        <v>0</v>
      </c>
      <c r="M2507" s="0" t="n">
        <v>96.7</v>
      </c>
      <c r="N2507" s="0" t="n">
        <v>0</v>
      </c>
      <c r="O2507" s="0" t="n">
        <v>96.7</v>
      </c>
      <c r="P2507" s="0" t="n">
        <v>0</v>
      </c>
      <c r="Q2507" s="0" t="n">
        <v>0</v>
      </c>
      <c r="R2507" s="0" t="n">
        <v>0</v>
      </c>
      <c r="S2507" s="0" t="n">
        <v>0</v>
      </c>
      <c r="T2507" s="0" t="n">
        <v>0</v>
      </c>
      <c r="U2507" s="0" t="n">
        <v>0</v>
      </c>
      <c r="V2507" s="0" t="n">
        <v>0</v>
      </c>
      <c r="W2507" s="0" t="n">
        <v>0</v>
      </c>
      <c r="X2507" s="0" t="n">
        <v>94.02</v>
      </c>
      <c r="Y2507" s="0" t="n">
        <v>0</v>
      </c>
      <c r="Z2507" s="0" t="n">
        <v>0</v>
      </c>
      <c r="AA2507" s="0" t="n">
        <v>177314</v>
      </c>
      <c r="AB2507" s="0" t="n">
        <v>0</v>
      </c>
      <c r="AC2507" s="0" t="n">
        <v>0</v>
      </c>
      <c r="AD2507" s="0" t="s">
        <v>99</v>
      </c>
      <c r="AE2507" s="0" t="s">
        <v>99</v>
      </c>
      <c r="AF2507" s="0" t="s">
        <v>30149</v>
      </c>
      <c r="AH2507" s="0" t="n">
        <v>800</v>
      </c>
      <c r="AI2507" s="0" t="s">
        <v>2133</v>
      </c>
      <c r="AJ2507" s="0" t="s">
        <v>32112</v>
      </c>
      <c r="AK2507" s="0" t="s">
        <v>31135</v>
      </c>
      <c r="AL2507" s="0" t="s">
        <v>2112</v>
      </c>
    </row>
    <row r="2508" customFormat="false" ht="15" hidden="false" customHeight="false" outlineLevel="0" collapsed="false">
      <c r="A2508" s="0" t="s">
        <v>38455</v>
      </c>
      <c r="B2508" s="0" t="s">
        <v>38456</v>
      </c>
      <c r="C2508" s="0" t="s">
        <v>38457</v>
      </c>
      <c r="D2508" s="0" t="s">
        <v>38457</v>
      </c>
      <c r="E2508" s="0" t="s">
        <v>38458</v>
      </c>
      <c r="F2508" s="0" t="s">
        <v>498</v>
      </c>
      <c r="G2508" s="0" t="n">
        <v>3</v>
      </c>
      <c r="H2508" s="0" t="n">
        <v>1</v>
      </c>
      <c r="I2508" s="0" t="n">
        <v>0.01</v>
      </c>
      <c r="J2508" s="0" t="n">
        <v>1000</v>
      </c>
      <c r="K2508" s="0" t="n">
        <v>0</v>
      </c>
      <c r="L2508" s="0" t="n">
        <v>0</v>
      </c>
      <c r="M2508" s="0" t="n">
        <v>108.2</v>
      </c>
      <c r="N2508" s="0" t="n">
        <v>107.44</v>
      </c>
      <c r="O2508" s="0" t="n">
        <v>108.2</v>
      </c>
      <c r="P2508" s="0" t="n">
        <v>0</v>
      </c>
      <c r="Q2508" s="0" t="n">
        <v>0</v>
      </c>
      <c r="R2508" s="0" t="n">
        <v>0</v>
      </c>
      <c r="S2508" s="0" t="n">
        <v>0</v>
      </c>
      <c r="T2508" s="0" t="n">
        <v>0</v>
      </c>
      <c r="U2508" s="0" t="n">
        <v>0</v>
      </c>
      <c r="V2508" s="0" t="n">
        <v>0</v>
      </c>
      <c r="W2508" s="0" t="n">
        <v>0</v>
      </c>
      <c r="X2508" s="0" t="n">
        <v>104.21</v>
      </c>
      <c r="Y2508" s="0" t="n">
        <v>151.31</v>
      </c>
      <c r="Z2508" s="0" t="n">
        <v>0</v>
      </c>
      <c r="AA2508" s="0" t="n">
        <v>60376</v>
      </c>
      <c r="AB2508" s="0" t="n">
        <v>0</v>
      </c>
      <c r="AC2508" s="0" t="n">
        <v>0</v>
      </c>
      <c r="AD2508" s="0" t="s">
        <v>99</v>
      </c>
      <c r="AE2508" s="0" t="s">
        <v>99</v>
      </c>
      <c r="AH2508" s="0" t="n">
        <v>8</v>
      </c>
      <c r="AI2508" s="0" t="s">
        <v>2133</v>
      </c>
      <c r="AJ2508" s="0" t="s">
        <v>32112</v>
      </c>
      <c r="AK2508" s="0" t="s">
        <v>31135</v>
      </c>
      <c r="AL2508" s="0" t="s">
        <v>2112</v>
      </c>
    </row>
    <row r="2509" customFormat="false" ht="15" hidden="false" customHeight="false" outlineLevel="0" collapsed="false">
      <c r="A2509" s="0" t="s">
        <v>38459</v>
      </c>
      <c r="B2509" s="0" t="s">
        <v>38460</v>
      </c>
      <c r="C2509" s="0" t="s">
        <v>38461</v>
      </c>
      <c r="D2509" s="0" t="s">
        <v>38461</v>
      </c>
      <c r="E2509" s="0" t="s">
        <v>38462</v>
      </c>
      <c r="F2509" s="0" t="s">
        <v>498</v>
      </c>
      <c r="G2509" s="0" t="n">
        <v>3</v>
      </c>
      <c r="H2509" s="0" t="n">
        <v>1</v>
      </c>
      <c r="I2509" s="0" t="n">
        <v>0.01</v>
      </c>
      <c r="J2509" s="0" t="n">
        <v>1000</v>
      </c>
      <c r="K2509" s="0" t="n">
        <v>0</v>
      </c>
      <c r="L2509" s="0" t="n">
        <v>0</v>
      </c>
      <c r="M2509" s="0" t="n">
        <v>99</v>
      </c>
      <c r="N2509" s="0" t="n">
        <v>0</v>
      </c>
      <c r="O2509" s="0" t="n">
        <v>99</v>
      </c>
      <c r="P2509" s="0" t="n">
        <v>0</v>
      </c>
      <c r="Q2509" s="0" t="n">
        <v>0</v>
      </c>
      <c r="R2509" s="0" t="n">
        <v>0</v>
      </c>
      <c r="S2509" s="0" t="n">
        <v>0</v>
      </c>
      <c r="T2509" s="0" t="n">
        <v>0</v>
      </c>
      <c r="U2509" s="0" t="n">
        <v>0</v>
      </c>
      <c r="V2509" s="0" t="n">
        <v>0</v>
      </c>
      <c r="W2509" s="0" t="n">
        <v>0</v>
      </c>
      <c r="X2509" s="0" t="n">
        <v>85.62</v>
      </c>
      <c r="Y2509" s="0" t="n">
        <v>0</v>
      </c>
      <c r="Z2509" s="0" t="n">
        <v>0</v>
      </c>
      <c r="AA2509" s="0" t="n">
        <v>63101</v>
      </c>
      <c r="AB2509" s="0" t="n">
        <v>0</v>
      </c>
      <c r="AC2509" s="0" t="n">
        <v>0</v>
      </c>
      <c r="AD2509" s="0" t="s">
        <v>99</v>
      </c>
      <c r="AE2509" s="0" t="s">
        <v>99</v>
      </c>
      <c r="AF2509" s="0" t="s">
        <v>30149</v>
      </c>
      <c r="AH2509" s="0" t="n">
        <v>800</v>
      </c>
      <c r="AI2509" s="0" t="s">
        <v>2133</v>
      </c>
      <c r="AJ2509" s="0" t="s">
        <v>32112</v>
      </c>
      <c r="AK2509" s="0" t="s">
        <v>31135</v>
      </c>
      <c r="AL2509" s="0" t="s">
        <v>2112</v>
      </c>
    </row>
    <row r="2510" customFormat="false" ht="15" hidden="false" customHeight="false" outlineLevel="0" collapsed="false">
      <c r="A2510" s="0" t="s">
        <v>38463</v>
      </c>
      <c r="B2510" s="0" t="s">
        <v>38464</v>
      </c>
      <c r="C2510" s="0" t="s">
        <v>38465</v>
      </c>
      <c r="D2510" s="0" t="s">
        <v>38465</v>
      </c>
      <c r="E2510" s="0" t="s">
        <v>38466</v>
      </c>
      <c r="F2510" s="0" t="s">
        <v>498</v>
      </c>
      <c r="G2510" s="0" t="n">
        <v>3</v>
      </c>
      <c r="H2510" s="0" t="n">
        <v>1</v>
      </c>
      <c r="I2510" s="0" t="n">
        <v>0.01</v>
      </c>
      <c r="J2510" s="0" t="n">
        <v>1000</v>
      </c>
      <c r="K2510" s="0" t="n">
        <v>0</v>
      </c>
      <c r="L2510" s="0" t="n">
        <v>0</v>
      </c>
      <c r="M2510" s="0" t="n">
        <v>80.09</v>
      </c>
      <c r="N2510" s="0" t="n">
        <v>82.32</v>
      </c>
      <c r="O2510" s="0" t="n">
        <v>80.09</v>
      </c>
      <c r="P2510" s="0" t="n">
        <v>0</v>
      </c>
      <c r="Q2510" s="0" t="n">
        <v>0</v>
      </c>
      <c r="R2510" s="0" t="n">
        <v>0</v>
      </c>
      <c r="S2510" s="0" t="n">
        <v>0</v>
      </c>
      <c r="T2510" s="0" t="n">
        <v>0</v>
      </c>
      <c r="U2510" s="0" t="n">
        <v>0</v>
      </c>
      <c r="V2510" s="0" t="n">
        <v>0</v>
      </c>
      <c r="W2510" s="0" t="n">
        <v>0</v>
      </c>
      <c r="X2510" s="0" t="n">
        <v>80.04</v>
      </c>
      <c r="Y2510" s="0" t="n">
        <v>89</v>
      </c>
      <c r="Z2510" s="0" t="n">
        <v>0</v>
      </c>
      <c r="AA2510" s="0" t="n">
        <v>56112</v>
      </c>
      <c r="AB2510" s="0" t="n">
        <v>0</v>
      </c>
      <c r="AC2510" s="0" t="n">
        <v>0</v>
      </c>
      <c r="AD2510" s="0" t="s">
        <v>99</v>
      </c>
      <c r="AE2510" s="0" t="s">
        <v>99</v>
      </c>
      <c r="AH2510" s="0" t="n">
        <v>8</v>
      </c>
      <c r="AI2510" s="0" t="s">
        <v>2133</v>
      </c>
      <c r="AJ2510" s="0" t="s">
        <v>32112</v>
      </c>
      <c r="AK2510" s="0" t="s">
        <v>31135</v>
      </c>
      <c r="AL2510" s="0" t="s">
        <v>2112</v>
      </c>
    </row>
    <row r="2511" customFormat="false" ht="15" hidden="false" customHeight="false" outlineLevel="0" collapsed="false">
      <c r="A2511" s="0" t="s">
        <v>38467</v>
      </c>
      <c r="B2511" s="0" t="s">
        <v>38468</v>
      </c>
      <c r="C2511" s="0" t="s">
        <v>38469</v>
      </c>
      <c r="D2511" s="0" t="s">
        <v>38469</v>
      </c>
      <c r="E2511" s="0" t="s">
        <v>38470</v>
      </c>
      <c r="F2511" s="0" t="s">
        <v>498</v>
      </c>
      <c r="G2511" s="0" t="n">
        <v>3</v>
      </c>
      <c r="H2511" s="0" t="n">
        <v>1</v>
      </c>
      <c r="I2511" s="0" t="n">
        <v>0.01</v>
      </c>
      <c r="J2511" s="0" t="n">
        <v>1000</v>
      </c>
      <c r="K2511" s="0" t="n">
        <v>0</v>
      </c>
      <c r="L2511" s="0" t="n">
        <v>0</v>
      </c>
      <c r="M2511" s="0" t="n">
        <v>72.32</v>
      </c>
      <c r="N2511" s="0" t="n">
        <v>68.65</v>
      </c>
      <c r="O2511" s="0" t="n">
        <v>72.32</v>
      </c>
      <c r="P2511" s="0" t="n">
        <v>0</v>
      </c>
      <c r="Q2511" s="0" t="n">
        <v>0</v>
      </c>
      <c r="R2511" s="0" t="n">
        <v>0</v>
      </c>
      <c r="S2511" s="0" t="n">
        <v>0</v>
      </c>
      <c r="T2511" s="0" t="n">
        <v>0</v>
      </c>
      <c r="U2511" s="0" t="n">
        <v>0</v>
      </c>
      <c r="V2511" s="0" t="n">
        <v>0</v>
      </c>
      <c r="W2511" s="0" t="n">
        <v>0</v>
      </c>
      <c r="X2511" s="0" t="n">
        <v>67.4</v>
      </c>
      <c r="Y2511" s="0" t="n">
        <v>73.32</v>
      </c>
      <c r="Z2511" s="0" t="n">
        <v>0</v>
      </c>
      <c r="AA2511" s="0" t="n">
        <v>814384</v>
      </c>
      <c r="AB2511" s="0" t="n">
        <v>0</v>
      </c>
      <c r="AC2511" s="0" t="n">
        <v>0</v>
      </c>
      <c r="AD2511" s="0" t="s">
        <v>99</v>
      </c>
      <c r="AE2511" s="0" t="s">
        <v>99</v>
      </c>
      <c r="AF2511" s="0" t="s">
        <v>30149</v>
      </c>
      <c r="AH2511" s="0" t="n">
        <v>800</v>
      </c>
      <c r="AI2511" s="0" t="s">
        <v>2133</v>
      </c>
      <c r="AJ2511" s="0" t="s">
        <v>32112</v>
      </c>
      <c r="AK2511" s="0" t="s">
        <v>31135</v>
      </c>
      <c r="AL2511" s="0" t="s">
        <v>2112</v>
      </c>
    </row>
    <row r="2512" customFormat="false" ht="15" hidden="false" customHeight="false" outlineLevel="0" collapsed="false">
      <c r="A2512" s="0" t="s">
        <v>38471</v>
      </c>
      <c r="B2512" s="0" t="s">
        <v>38472</v>
      </c>
      <c r="C2512" s="0" t="s">
        <v>38473</v>
      </c>
      <c r="D2512" s="0" t="s">
        <v>38473</v>
      </c>
      <c r="E2512" s="0" t="s">
        <v>38474</v>
      </c>
      <c r="F2512" s="0" t="s">
        <v>498</v>
      </c>
      <c r="G2512" s="0" t="n">
        <v>3</v>
      </c>
      <c r="H2512" s="0" t="n">
        <v>1</v>
      </c>
      <c r="I2512" s="0" t="n">
        <v>0.01</v>
      </c>
      <c r="J2512" s="0" t="n">
        <v>1000</v>
      </c>
      <c r="K2512" s="0" t="n">
        <v>0</v>
      </c>
      <c r="L2512" s="0" t="n">
        <v>0</v>
      </c>
      <c r="M2512" s="0" t="n">
        <v>69.6</v>
      </c>
      <c r="N2512" s="0" t="n">
        <v>73.61</v>
      </c>
      <c r="O2512" s="0" t="n">
        <v>69.6</v>
      </c>
      <c r="P2512" s="0" t="n">
        <v>0</v>
      </c>
      <c r="Q2512" s="0" t="n">
        <v>0</v>
      </c>
      <c r="R2512" s="0" t="n">
        <v>0</v>
      </c>
      <c r="S2512" s="0" t="n">
        <v>0</v>
      </c>
      <c r="T2512" s="0" t="n">
        <v>0</v>
      </c>
      <c r="U2512" s="0" t="n">
        <v>0</v>
      </c>
      <c r="V2512" s="0" t="n">
        <v>0</v>
      </c>
      <c r="W2512" s="0" t="n">
        <v>0</v>
      </c>
      <c r="X2512" s="0" t="n">
        <v>68.72</v>
      </c>
      <c r="Y2512" s="0" t="n">
        <v>76.55</v>
      </c>
      <c r="Z2512" s="0" t="n">
        <v>0</v>
      </c>
      <c r="AA2512" s="0" t="n">
        <v>1160687</v>
      </c>
      <c r="AB2512" s="0" t="n">
        <v>0</v>
      </c>
      <c r="AC2512" s="0" t="n">
        <v>0</v>
      </c>
      <c r="AD2512" s="0" t="s">
        <v>99</v>
      </c>
      <c r="AE2512" s="0" t="s">
        <v>99</v>
      </c>
      <c r="AH2512" s="0" t="n">
        <v>8</v>
      </c>
      <c r="AI2512" s="0" t="s">
        <v>2133</v>
      </c>
      <c r="AJ2512" s="0" t="s">
        <v>32112</v>
      </c>
      <c r="AK2512" s="0" t="s">
        <v>31135</v>
      </c>
      <c r="AL2512" s="0" t="s">
        <v>2112</v>
      </c>
    </row>
    <row r="2513" customFormat="false" ht="15" hidden="false" customHeight="false" outlineLevel="0" collapsed="false">
      <c r="A2513" s="0" t="s">
        <v>38475</v>
      </c>
      <c r="B2513" s="0" t="s">
        <v>38476</v>
      </c>
      <c r="C2513" s="0" t="s">
        <v>38477</v>
      </c>
      <c r="D2513" s="0" t="s">
        <v>38477</v>
      </c>
      <c r="E2513" s="0" t="s">
        <v>38478</v>
      </c>
      <c r="F2513" s="0" t="s">
        <v>498</v>
      </c>
      <c r="G2513" s="0" t="n">
        <v>3</v>
      </c>
      <c r="H2513" s="0" t="n">
        <v>1</v>
      </c>
      <c r="I2513" s="0" t="n">
        <v>0.01</v>
      </c>
      <c r="J2513" s="0" t="n">
        <v>1000</v>
      </c>
      <c r="K2513" s="0" t="n">
        <v>0</v>
      </c>
      <c r="L2513" s="0" t="n">
        <v>0</v>
      </c>
      <c r="M2513" s="0" t="n">
        <v>93.3</v>
      </c>
      <c r="N2513" s="0" t="n">
        <v>0</v>
      </c>
      <c r="O2513" s="0" t="n">
        <v>93.3</v>
      </c>
      <c r="P2513" s="0" t="n">
        <v>0</v>
      </c>
      <c r="Q2513" s="0" t="n">
        <v>0</v>
      </c>
      <c r="R2513" s="0" t="n">
        <v>0</v>
      </c>
      <c r="S2513" s="0" t="n">
        <v>0</v>
      </c>
      <c r="T2513" s="0" t="n">
        <v>0</v>
      </c>
      <c r="U2513" s="0" t="n">
        <v>0</v>
      </c>
      <c r="V2513" s="0" t="n">
        <v>0</v>
      </c>
      <c r="W2513" s="0" t="n">
        <v>0</v>
      </c>
      <c r="X2513" s="0" t="n">
        <v>83.92</v>
      </c>
      <c r="Y2513" s="0" t="n">
        <v>131.18</v>
      </c>
      <c r="Z2513" s="0" t="n">
        <v>0</v>
      </c>
      <c r="AA2513" s="0" t="n">
        <v>30376</v>
      </c>
      <c r="AB2513" s="0" t="n">
        <v>0</v>
      </c>
      <c r="AC2513" s="0" t="n">
        <v>0</v>
      </c>
      <c r="AD2513" s="0" t="s">
        <v>99</v>
      </c>
      <c r="AE2513" s="0" t="s">
        <v>99</v>
      </c>
      <c r="AH2513" s="0" t="n">
        <v>8</v>
      </c>
      <c r="AI2513" s="0" t="s">
        <v>2133</v>
      </c>
      <c r="AJ2513" s="0" t="s">
        <v>32112</v>
      </c>
      <c r="AK2513" s="0" t="s">
        <v>31135</v>
      </c>
      <c r="AL2513" s="0" t="s">
        <v>2112</v>
      </c>
    </row>
    <row r="2514" customFormat="false" ht="15" hidden="false" customHeight="false" outlineLevel="0" collapsed="false">
      <c r="A2514" s="0" t="s">
        <v>38479</v>
      </c>
      <c r="B2514" s="0" t="s">
        <v>38480</v>
      </c>
      <c r="C2514" s="0" t="s">
        <v>38481</v>
      </c>
      <c r="D2514" s="0" t="s">
        <v>38481</v>
      </c>
      <c r="E2514" s="0" t="s">
        <v>38482</v>
      </c>
      <c r="F2514" s="0" t="s">
        <v>498</v>
      </c>
      <c r="G2514" s="0" t="n">
        <v>3</v>
      </c>
      <c r="H2514" s="0" t="n">
        <v>1</v>
      </c>
      <c r="I2514" s="0" t="n">
        <v>0.01</v>
      </c>
      <c r="J2514" s="0" t="n">
        <v>1000</v>
      </c>
      <c r="K2514" s="0" t="n">
        <v>0</v>
      </c>
      <c r="L2514" s="0" t="n">
        <v>0</v>
      </c>
      <c r="M2514" s="0" t="n">
        <v>72.01</v>
      </c>
      <c r="N2514" s="0" t="n">
        <v>69.96</v>
      </c>
      <c r="O2514" s="0" t="n">
        <v>72.01</v>
      </c>
      <c r="P2514" s="0" t="n">
        <v>0</v>
      </c>
      <c r="Q2514" s="0" t="n">
        <v>0</v>
      </c>
      <c r="R2514" s="0" t="n">
        <v>0</v>
      </c>
      <c r="S2514" s="0" t="n">
        <v>0</v>
      </c>
      <c r="T2514" s="0" t="n">
        <v>0</v>
      </c>
      <c r="U2514" s="0" t="n">
        <v>0</v>
      </c>
      <c r="V2514" s="0" t="n">
        <v>0</v>
      </c>
      <c r="W2514" s="0" t="n">
        <v>0</v>
      </c>
      <c r="X2514" s="0" t="n">
        <v>68.03</v>
      </c>
      <c r="Y2514" s="0" t="n">
        <v>76.01</v>
      </c>
      <c r="Z2514" s="0" t="n">
        <v>0</v>
      </c>
      <c r="AA2514" s="0" t="n">
        <v>449760</v>
      </c>
      <c r="AB2514" s="0" t="n">
        <v>0</v>
      </c>
      <c r="AC2514" s="0" t="n">
        <v>0</v>
      </c>
      <c r="AD2514" s="0" t="s">
        <v>99</v>
      </c>
      <c r="AE2514" s="0" t="s">
        <v>99</v>
      </c>
      <c r="AF2514" s="0" t="s">
        <v>30149</v>
      </c>
      <c r="AH2514" s="0" t="n">
        <v>800</v>
      </c>
      <c r="AI2514" s="0" t="s">
        <v>2133</v>
      </c>
      <c r="AJ2514" s="0" t="s">
        <v>32112</v>
      </c>
      <c r="AK2514" s="0" t="s">
        <v>31135</v>
      </c>
      <c r="AL2514" s="0" t="s">
        <v>2112</v>
      </c>
    </row>
    <row r="2515" customFormat="false" ht="15" hidden="false" customHeight="false" outlineLevel="0" collapsed="false">
      <c r="A2515" s="0" t="s">
        <v>38483</v>
      </c>
      <c r="B2515" s="0" t="s">
        <v>38484</v>
      </c>
      <c r="C2515" s="0" t="s">
        <v>38485</v>
      </c>
      <c r="D2515" s="0" t="s">
        <v>38485</v>
      </c>
      <c r="E2515" s="0" t="s">
        <v>38486</v>
      </c>
      <c r="F2515" s="0" t="s">
        <v>498</v>
      </c>
      <c r="G2515" s="0" t="n">
        <v>3</v>
      </c>
      <c r="H2515" s="0" t="n">
        <v>1</v>
      </c>
      <c r="I2515" s="0" t="n">
        <v>0.01</v>
      </c>
      <c r="J2515" s="0" t="n">
        <v>1000</v>
      </c>
      <c r="K2515" s="0" t="n">
        <v>-11.5</v>
      </c>
      <c r="L2515" s="0" t="n">
        <v>70.8</v>
      </c>
      <c r="M2515" s="0" t="n">
        <v>80</v>
      </c>
      <c r="N2515" s="0" t="n">
        <v>0</v>
      </c>
      <c r="O2515" s="0" t="n">
        <v>71.88</v>
      </c>
      <c r="P2515" s="0" t="n">
        <v>0</v>
      </c>
      <c r="Q2515" s="0" t="n">
        <v>0</v>
      </c>
      <c r="R2515" s="0" t="n">
        <v>0</v>
      </c>
      <c r="S2515" s="0" t="n">
        <v>71.88</v>
      </c>
      <c r="T2515" s="0" t="n">
        <v>76.01</v>
      </c>
      <c r="U2515" s="0" t="n">
        <v>70.8</v>
      </c>
      <c r="V2515" s="0" t="n">
        <v>76.01</v>
      </c>
      <c r="W2515" s="0" t="n">
        <v>3594</v>
      </c>
      <c r="X2515" s="0" t="n">
        <v>70.82</v>
      </c>
      <c r="Y2515" s="0" t="n">
        <v>76.01</v>
      </c>
      <c r="Z2515" s="0" t="n">
        <v>3</v>
      </c>
      <c r="AA2515" s="0" t="n">
        <v>21644</v>
      </c>
      <c r="AB2515" s="0" t="n">
        <v>2124</v>
      </c>
      <c r="AC2515" s="0" t="n">
        <v>0</v>
      </c>
      <c r="AD2515" s="0" t="s">
        <v>99</v>
      </c>
      <c r="AE2515" s="0" t="s">
        <v>99</v>
      </c>
      <c r="AH2515" s="0" t="n">
        <v>8</v>
      </c>
      <c r="AI2515" s="0" t="s">
        <v>2133</v>
      </c>
      <c r="AJ2515" s="0" t="s">
        <v>32112</v>
      </c>
      <c r="AK2515" s="0" t="s">
        <v>31135</v>
      </c>
      <c r="AL2515" s="0" t="s">
        <v>2112</v>
      </c>
    </row>
    <row r="2516" customFormat="false" ht="15" hidden="false" customHeight="false" outlineLevel="0" collapsed="false">
      <c r="A2516" s="0" t="s">
        <v>38487</v>
      </c>
      <c r="B2516" s="0" t="s">
        <v>38488</v>
      </c>
      <c r="C2516" s="0" t="s">
        <v>38489</v>
      </c>
      <c r="D2516" s="0" t="s">
        <v>38489</v>
      </c>
      <c r="E2516" s="0" t="s">
        <v>38490</v>
      </c>
      <c r="F2516" s="0" t="s">
        <v>498</v>
      </c>
      <c r="G2516" s="0" t="n">
        <v>3</v>
      </c>
      <c r="H2516" s="0" t="n">
        <v>1</v>
      </c>
      <c r="I2516" s="0" t="n">
        <v>0.01</v>
      </c>
      <c r="J2516" s="0" t="n">
        <v>1000</v>
      </c>
      <c r="K2516" s="0" t="n">
        <v>0</v>
      </c>
      <c r="L2516" s="0" t="n">
        <v>0</v>
      </c>
      <c r="M2516" s="0" t="n">
        <v>71</v>
      </c>
      <c r="N2516" s="0" t="n">
        <v>68.36</v>
      </c>
      <c r="O2516" s="0" t="n">
        <v>71</v>
      </c>
      <c r="P2516" s="0" t="n">
        <v>0</v>
      </c>
      <c r="Q2516" s="0" t="n">
        <v>0</v>
      </c>
      <c r="R2516" s="0" t="n">
        <v>0</v>
      </c>
      <c r="S2516" s="0" t="n">
        <v>0</v>
      </c>
      <c r="T2516" s="0" t="n">
        <v>0</v>
      </c>
      <c r="U2516" s="0" t="n">
        <v>0</v>
      </c>
      <c r="V2516" s="0" t="n">
        <v>0</v>
      </c>
      <c r="W2516" s="0" t="n">
        <v>0</v>
      </c>
      <c r="X2516" s="0" t="n">
        <v>73.02</v>
      </c>
      <c r="Y2516" s="0" t="n">
        <v>83.01</v>
      </c>
      <c r="Z2516" s="0" t="n">
        <v>0</v>
      </c>
      <c r="AA2516" s="0" t="n">
        <v>344975</v>
      </c>
      <c r="AB2516" s="0" t="n">
        <v>0</v>
      </c>
      <c r="AC2516" s="0" t="n">
        <v>0</v>
      </c>
      <c r="AD2516" s="0" t="s">
        <v>99</v>
      </c>
      <c r="AE2516" s="0" t="s">
        <v>99</v>
      </c>
      <c r="AF2516" s="0" t="s">
        <v>30149</v>
      </c>
      <c r="AH2516" s="0" t="n">
        <v>800</v>
      </c>
      <c r="AI2516" s="0" t="s">
        <v>2133</v>
      </c>
      <c r="AJ2516" s="0" t="s">
        <v>32112</v>
      </c>
      <c r="AK2516" s="0" t="s">
        <v>31135</v>
      </c>
      <c r="AL2516" s="0" t="s">
        <v>2112</v>
      </c>
    </row>
    <row r="2517" customFormat="false" ht="15" hidden="false" customHeight="false" outlineLevel="0" collapsed="false">
      <c r="A2517" s="0" t="s">
        <v>38491</v>
      </c>
      <c r="B2517" s="0" t="s">
        <v>38492</v>
      </c>
      <c r="C2517" s="0" t="s">
        <v>38493</v>
      </c>
      <c r="D2517" s="0" t="s">
        <v>38493</v>
      </c>
      <c r="E2517" s="0" t="s">
        <v>38494</v>
      </c>
      <c r="F2517" s="0" t="s">
        <v>498</v>
      </c>
      <c r="G2517" s="0" t="n">
        <v>3</v>
      </c>
      <c r="H2517" s="0" t="n">
        <v>1</v>
      </c>
      <c r="I2517" s="0" t="n">
        <v>0.01</v>
      </c>
      <c r="J2517" s="0" t="n">
        <v>1000</v>
      </c>
      <c r="K2517" s="0" t="n">
        <v>0</v>
      </c>
      <c r="L2517" s="0" t="n">
        <v>0</v>
      </c>
      <c r="M2517" s="0" t="n">
        <v>69.8</v>
      </c>
      <c r="N2517" s="0" t="n">
        <v>70.28</v>
      </c>
      <c r="O2517" s="0" t="n">
        <v>69.8</v>
      </c>
      <c r="P2517" s="0" t="n">
        <v>0</v>
      </c>
      <c r="Q2517" s="0" t="n">
        <v>0</v>
      </c>
      <c r="R2517" s="0" t="n">
        <v>0</v>
      </c>
      <c r="S2517" s="0" t="n">
        <v>0</v>
      </c>
      <c r="T2517" s="0" t="n">
        <v>0</v>
      </c>
      <c r="U2517" s="0" t="n">
        <v>0</v>
      </c>
      <c r="V2517" s="0" t="n">
        <v>0</v>
      </c>
      <c r="W2517" s="0" t="n">
        <v>0</v>
      </c>
      <c r="X2517" s="0" t="n">
        <v>68.52</v>
      </c>
      <c r="Y2517" s="0" t="n">
        <v>75.01</v>
      </c>
      <c r="Z2517" s="0" t="n">
        <v>0</v>
      </c>
      <c r="AA2517" s="0" t="n">
        <v>364256</v>
      </c>
      <c r="AB2517" s="0" t="n">
        <v>0</v>
      </c>
      <c r="AC2517" s="0" t="n">
        <v>0</v>
      </c>
      <c r="AD2517" s="0" t="s">
        <v>99</v>
      </c>
      <c r="AE2517" s="0" t="s">
        <v>99</v>
      </c>
      <c r="AH2517" s="0" t="n">
        <v>8</v>
      </c>
      <c r="AI2517" s="0" t="s">
        <v>2133</v>
      </c>
      <c r="AJ2517" s="0" t="s">
        <v>32112</v>
      </c>
      <c r="AK2517" s="0" t="s">
        <v>31135</v>
      </c>
      <c r="AL2517" s="0" t="s">
        <v>2112</v>
      </c>
    </row>
    <row r="2518" customFormat="false" ht="15" hidden="false" customHeight="false" outlineLevel="0" collapsed="false">
      <c r="A2518" s="0" t="s">
        <v>38495</v>
      </c>
      <c r="B2518" s="0" t="s">
        <v>38496</v>
      </c>
      <c r="C2518" s="0" t="s">
        <v>38497</v>
      </c>
      <c r="D2518" s="0" t="s">
        <v>38497</v>
      </c>
      <c r="E2518" s="0" t="s">
        <v>38498</v>
      </c>
      <c r="F2518" s="0" t="s">
        <v>498</v>
      </c>
      <c r="G2518" s="0" t="n">
        <v>3</v>
      </c>
      <c r="H2518" s="0" t="n">
        <v>1</v>
      </c>
      <c r="I2518" s="0" t="n">
        <v>0.01</v>
      </c>
      <c r="J2518" s="0" t="n">
        <v>1000</v>
      </c>
      <c r="K2518" s="0" t="n">
        <v>0</v>
      </c>
      <c r="L2518" s="0" t="n">
        <v>0</v>
      </c>
      <c r="M2518" s="0" t="n">
        <v>82.12</v>
      </c>
      <c r="N2518" s="0" t="n">
        <v>82.13</v>
      </c>
      <c r="O2518" s="0" t="n">
        <v>82.12</v>
      </c>
      <c r="P2518" s="0" t="n">
        <v>0</v>
      </c>
      <c r="Q2518" s="0" t="n">
        <v>0</v>
      </c>
      <c r="R2518" s="0" t="n">
        <v>0</v>
      </c>
      <c r="S2518" s="0" t="n">
        <v>0</v>
      </c>
      <c r="T2518" s="0" t="n">
        <v>0</v>
      </c>
      <c r="U2518" s="0" t="n">
        <v>0</v>
      </c>
      <c r="V2518" s="0" t="n">
        <v>0</v>
      </c>
      <c r="W2518" s="0" t="n">
        <v>0</v>
      </c>
      <c r="X2518" s="0" t="n">
        <v>78.02</v>
      </c>
      <c r="Y2518" s="0" t="n">
        <v>115.21</v>
      </c>
      <c r="Z2518" s="0" t="n">
        <v>0</v>
      </c>
      <c r="AA2518" s="0" t="n">
        <v>123694</v>
      </c>
      <c r="AB2518" s="0" t="n">
        <v>0</v>
      </c>
      <c r="AC2518" s="0" t="n">
        <v>0</v>
      </c>
      <c r="AD2518" s="0" t="s">
        <v>99</v>
      </c>
      <c r="AE2518" s="0" t="s">
        <v>99</v>
      </c>
      <c r="AH2518" s="0" t="n">
        <v>8</v>
      </c>
      <c r="AI2518" s="0" t="s">
        <v>2133</v>
      </c>
      <c r="AJ2518" s="0" t="s">
        <v>32112</v>
      </c>
      <c r="AK2518" s="0" t="s">
        <v>31135</v>
      </c>
      <c r="AL2518" s="0" t="s">
        <v>2112</v>
      </c>
    </row>
    <row r="2519" customFormat="false" ht="15" hidden="false" customHeight="false" outlineLevel="0" collapsed="false">
      <c r="A2519" s="0" t="s">
        <v>38499</v>
      </c>
      <c r="B2519" s="0" t="s">
        <v>38500</v>
      </c>
      <c r="C2519" s="0" t="s">
        <v>38501</v>
      </c>
      <c r="D2519" s="0" t="s">
        <v>38501</v>
      </c>
      <c r="E2519" s="0" t="s">
        <v>38502</v>
      </c>
      <c r="F2519" s="0" t="s">
        <v>498</v>
      </c>
      <c r="G2519" s="0" t="n">
        <v>3</v>
      </c>
      <c r="H2519" s="0" t="n">
        <v>1</v>
      </c>
      <c r="I2519" s="0" t="n">
        <v>0.01</v>
      </c>
      <c r="J2519" s="0" t="n">
        <v>1000</v>
      </c>
      <c r="K2519" s="0" t="n">
        <v>-10.81</v>
      </c>
      <c r="L2519" s="0" t="n">
        <v>61.63</v>
      </c>
      <c r="M2519" s="0" t="n">
        <v>69.1</v>
      </c>
      <c r="N2519" s="0" t="n">
        <v>64.15</v>
      </c>
      <c r="O2519" s="0" t="n">
        <v>61.63</v>
      </c>
      <c r="P2519" s="0" t="n">
        <v>0</v>
      </c>
      <c r="Q2519" s="0" t="n">
        <v>0</v>
      </c>
      <c r="R2519" s="0" t="n">
        <v>0</v>
      </c>
      <c r="S2519" s="0" t="n">
        <v>61.62</v>
      </c>
      <c r="T2519" s="0" t="n">
        <v>61.63</v>
      </c>
      <c r="U2519" s="0" t="n">
        <v>61.61</v>
      </c>
      <c r="V2519" s="0" t="n">
        <v>62.01</v>
      </c>
      <c r="W2519" s="0" t="n">
        <v>468316</v>
      </c>
      <c r="X2519" s="0" t="n">
        <v>61.62</v>
      </c>
      <c r="Y2519" s="0" t="n">
        <v>67.01</v>
      </c>
      <c r="Z2519" s="0" t="n">
        <v>4</v>
      </c>
      <c r="AA2519" s="0" t="n">
        <v>1642829</v>
      </c>
      <c r="AB2519" s="0" t="n">
        <v>233577.7</v>
      </c>
      <c r="AC2519" s="0" t="n">
        <v>0</v>
      </c>
      <c r="AD2519" s="0" t="s">
        <v>99</v>
      </c>
      <c r="AE2519" s="0" t="s">
        <v>99</v>
      </c>
      <c r="AH2519" s="0" t="n">
        <v>8</v>
      </c>
      <c r="AI2519" s="0" t="s">
        <v>2133</v>
      </c>
      <c r="AJ2519" s="0" t="s">
        <v>32112</v>
      </c>
      <c r="AK2519" s="0" t="s">
        <v>31135</v>
      </c>
      <c r="AL2519" s="0" t="s">
        <v>2112</v>
      </c>
    </row>
    <row r="2520" customFormat="false" ht="15" hidden="false" customHeight="false" outlineLevel="0" collapsed="false">
      <c r="A2520" s="0" t="s">
        <v>38503</v>
      </c>
      <c r="B2520" s="0" t="s">
        <v>38504</v>
      </c>
      <c r="C2520" s="0" t="s">
        <v>38505</v>
      </c>
      <c r="D2520" s="0" t="s">
        <v>38505</v>
      </c>
      <c r="E2520" s="0" t="s">
        <v>38506</v>
      </c>
      <c r="F2520" s="0" t="s">
        <v>498</v>
      </c>
      <c r="G2520" s="0" t="n">
        <v>3</v>
      </c>
      <c r="H2520" s="0" t="n">
        <v>1</v>
      </c>
      <c r="I2520" s="0" t="n">
        <v>0.01</v>
      </c>
      <c r="J2520" s="0" t="n">
        <v>1000</v>
      </c>
      <c r="K2520" s="0" t="n">
        <v>0</v>
      </c>
      <c r="L2520" s="0" t="n">
        <v>0</v>
      </c>
      <c r="M2520" s="0" t="n">
        <v>64.91</v>
      </c>
      <c r="N2520" s="0" t="n">
        <v>65.28</v>
      </c>
      <c r="O2520" s="0" t="n">
        <v>64.91</v>
      </c>
      <c r="P2520" s="0" t="n">
        <v>0</v>
      </c>
      <c r="Q2520" s="0" t="n">
        <v>0</v>
      </c>
      <c r="R2520" s="0" t="n">
        <v>0</v>
      </c>
      <c r="S2520" s="0" t="n">
        <v>0</v>
      </c>
      <c r="T2520" s="0" t="n">
        <v>0</v>
      </c>
      <c r="U2520" s="0" t="n">
        <v>0</v>
      </c>
      <c r="V2520" s="0" t="n">
        <v>0</v>
      </c>
      <c r="W2520" s="0" t="n">
        <v>0</v>
      </c>
      <c r="X2520" s="0" t="n">
        <v>64.32</v>
      </c>
      <c r="Y2520" s="0" t="n">
        <v>71.95</v>
      </c>
      <c r="Z2520" s="0" t="n">
        <v>0</v>
      </c>
      <c r="AA2520" s="0" t="n">
        <v>464403</v>
      </c>
      <c r="AB2520" s="0" t="n">
        <v>0</v>
      </c>
      <c r="AC2520" s="0" t="n">
        <v>0</v>
      </c>
      <c r="AD2520" s="0" t="s">
        <v>99</v>
      </c>
      <c r="AE2520" s="0" t="s">
        <v>99</v>
      </c>
      <c r="AH2520" s="0" t="n">
        <v>8</v>
      </c>
      <c r="AI2520" s="0" t="s">
        <v>2133</v>
      </c>
      <c r="AJ2520" s="0" t="s">
        <v>32112</v>
      </c>
      <c r="AK2520" s="0" t="s">
        <v>31135</v>
      </c>
      <c r="AL2520" s="0" t="s">
        <v>2112</v>
      </c>
    </row>
    <row r="2521" customFormat="false" ht="15" hidden="false" customHeight="false" outlineLevel="0" collapsed="false">
      <c r="A2521" s="0" t="s">
        <v>38507</v>
      </c>
      <c r="B2521" s="0" t="s">
        <v>38508</v>
      </c>
      <c r="C2521" s="0" t="s">
        <v>38509</v>
      </c>
      <c r="D2521" s="0" t="s">
        <v>38509</v>
      </c>
      <c r="E2521" s="0" t="s">
        <v>38510</v>
      </c>
      <c r="F2521" s="0" t="s">
        <v>498</v>
      </c>
      <c r="G2521" s="0" t="n">
        <v>3</v>
      </c>
      <c r="H2521" s="0" t="n">
        <v>1</v>
      </c>
      <c r="I2521" s="0" t="n">
        <v>0.01</v>
      </c>
      <c r="J2521" s="0" t="n">
        <v>1000</v>
      </c>
      <c r="K2521" s="0" t="n">
        <v>0</v>
      </c>
      <c r="L2521" s="0" t="n">
        <v>0</v>
      </c>
      <c r="M2521" s="0" t="n">
        <v>74</v>
      </c>
      <c r="N2521" s="0" t="n">
        <v>78.82</v>
      </c>
      <c r="O2521" s="0" t="n">
        <v>74</v>
      </c>
      <c r="P2521" s="0" t="n">
        <v>0</v>
      </c>
      <c r="Q2521" s="0" t="n">
        <v>0</v>
      </c>
      <c r="R2521" s="0" t="n">
        <v>0</v>
      </c>
      <c r="S2521" s="0" t="n">
        <v>0</v>
      </c>
      <c r="T2521" s="0" t="n">
        <v>0</v>
      </c>
      <c r="U2521" s="0" t="n">
        <v>0</v>
      </c>
      <c r="V2521" s="0" t="n">
        <v>0</v>
      </c>
      <c r="W2521" s="0" t="n">
        <v>0</v>
      </c>
      <c r="X2521" s="0" t="n">
        <v>79.32</v>
      </c>
      <c r="Y2521" s="0" t="n">
        <v>98.97</v>
      </c>
      <c r="Z2521" s="0" t="n">
        <v>0</v>
      </c>
      <c r="AA2521" s="0" t="n">
        <v>90723</v>
      </c>
      <c r="AB2521" s="0" t="n">
        <v>0</v>
      </c>
      <c r="AC2521" s="0" t="n">
        <v>0</v>
      </c>
      <c r="AD2521" s="0" t="s">
        <v>99</v>
      </c>
      <c r="AE2521" s="0" t="s">
        <v>99</v>
      </c>
      <c r="AH2521" s="0" t="n">
        <v>8</v>
      </c>
      <c r="AI2521" s="0" t="s">
        <v>2133</v>
      </c>
      <c r="AJ2521" s="0" t="s">
        <v>32112</v>
      </c>
      <c r="AK2521" s="0" t="s">
        <v>31135</v>
      </c>
      <c r="AL2521" s="0" t="s">
        <v>2112</v>
      </c>
    </row>
    <row r="2522" customFormat="false" ht="15" hidden="false" customHeight="false" outlineLevel="0" collapsed="false">
      <c r="A2522" s="0" t="s">
        <v>38511</v>
      </c>
      <c r="B2522" s="0" t="s">
        <v>38512</v>
      </c>
      <c r="C2522" s="0" t="s">
        <v>38513</v>
      </c>
      <c r="D2522" s="0" t="s">
        <v>38513</v>
      </c>
      <c r="E2522" s="0" t="s">
        <v>38514</v>
      </c>
      <c r="F2522" s="0" t="s">
        <v>498</v>
      </c>
      <c r="G2522" s="0" t="n">
        <v>3</v>
      </c>
      <c r="H2522" s="0" t="n">
        <v>1</v>
      </c>
      <c r="I2522" s="0" t="n">
        <v>0.01</v>
      </c>
      <c r="J2522" s="0" t="n">
        <v>1000</v>
      </c>
      <c r="K2522" s="0" t="n">
        <v>0</v>
      </c>
      <c r="L2522" s="0" t="n">
        <v>0</v>
      </c>
      <c r="M2522" s="0" t="n">
        <v>62.1</v>
      </c>
      <c r="N2522" s="0" t="n">
        <v>62.82</v>
      </c>
      <c r="O2522" s="0" t="n">
        <v>62.1</v>
      </c>
      <c r="P2522" s="0" t="n">
        <v>0</v>
      </c>
      <c r="Q2522" s="0" t="n">
        <v>0</v>
      </c>
      <c r="R2522" s="0" t="n">
        <v>0</v>
      </c>
      <c r="S2522" s="0" t="n">
        <v>0</v>
      </c>
      <c r="T2522" s="0" t="n">
        <v>0</v>
      </c>
      <c r="U2522" s="0" t="n">
        <v>0</v>
      </c>
      <c r="V2522" s="0" t="n">
        <v>0</v>
      </c>
      <c r="W2522" s="0" t="n">
        <v>0</v>
      </c>
      <c r="X2522" s="0" t="n">
        <v>62.02</v>
      </c>
      <c r="Y2522" s="0" t="n">
        <v>68</v>
      </c>
      <c r="Z2522" s="0" t="n">
        <v>0</v>
      </c>
      <c r="AA2522" s="0" t="n">
        <v>1494811</v>
      </c>
      <c r="AB2522" s="0" t="n">
        <v>0</v>
      </c>
      <c r="AC2522" s="0" t="n">
        <v>0</v>
      </c>
      <c r="AD2522" s="0" t="s">
        <v>99</v>
      </c>
      <c r="AE2522" s="0" t="s">
        <v>99</v>
      </c>
      <c r="AH2522" s="0" t="n">
        <v>8</v>
      </c>
      <c r="AI2522" s="0" t="s">
        <v>2133</v>
      </c>
      <c r="AJ2522" s="0" t="s">
        <v>32112</v>
      </c>
      <c r="AK2522" s="0" t="s">
        <v>31135</v>
      </c>
      <c r="AL2522" s="0" t="s">
        <v>2112</v>
      </c>
    </row>
    <row r="2523" customFormat="false" ht="15" hidden="false" customHeight="false" outlineLevel="0" collapsed="false">
      <c r="A2523" s="0" t="s">
        <v>38515</v>
      </c>
      <c r="B2523" s="0" t="s">
        <v>38516</v>
      </c>
      <c r="C2523" s="0" t="s">
        <v>38517</v>
      </c>
      <c r="D2523" s="0" t="s">
        <v>38517</v>
      </c>
      <c r="E2523" s="0" t="s">
        <v>38518</v>
      </c>
      <c r="F2523" s="0" t="s">
        <v>498</v>
      </c>
      <c r="G2523" s="0" t="n">
        <v>3</v>
      </c>
      <c r="H2523" s="0" t="n">
        <v>1</v>
      </c>
      <c r="I2523" s="0" t="n">
        <v>0.01</v>
      </c>
      <c r="J2523" s="0" t="n">
        <v>1000</v>
      </c>
      <c r="K2523" s="0" t="n">
        <v>0</v>
      </c>
      <c r="L2523" s="0" t="n">
        <v>0</v>
      </c>
      <c r="M2523" s="0" t="n">
        <v>99.7</v>
      </c>
      <c r="N2523" s="0" t="n">
        <v>0</v>
      </c>
      <c r="O2523" s="0" t="n">
        <v>99.7</v>
      </c>
      <c r="P2523" s="0" t="n">
        <v>0</v>
      </c>
      <c r="Q2523" s="0" t="n">
        <v>0</v>
      </c>
      <c r="R2523" s="0" t="n">
        <v>0</v>
      </c>
      <c r="S2523" s="0" t="n">
        <v>0</v>
      </c>
      <c r="T2523" s="0" t="n">
        <v>0</v>
      </c>
      <c r="U2523" s="0" t="n">
        <v>0</v>
      </c>
      <c r="V2523" s="0" t="n">
        <v>0</v>
      </c>
      <c r="W2523" s="0" t="n">
        <v>0</v>
      </c>
      <c r="X2523" s="0" t="n">
        <v>76.42</v>
      </c>
      <c r="Y2523" s="0" t="n">
        <v>0</v>
      </c>
      <c r="Z2523" s="0" t="n">
        <v>0</v>
      </c>
      <c r="AA2523" s="0" t="n">
        <v>386140</v>
      </c>
      <c r="AB2523" s="0" t="n">
        <v>0</v>
      </c>
      <c r="AC2523" s="0" t="n">
        <v>0</v>
      </c>
      <c r="AD2523" s="0" t="s">
        <v>99</v>
      </c>
      <c r="AE2523" s="0" t="s">
        <v>99</v>
      </c>
      <c r="AF2523" s="0" t="s">
        <v>30149</v>
      </c>
      <c r="AH2523" s="0" t="n">
        <v>800</v>
      </c>
      <c r="AI2523" s="0" t="s">
        <v>2133</v>
      </c>
      <c r="AJ2523" s="0" t="s">
        <v>32112</v>
      </c>
      <c r="AK2523" s="0" t="s">
        <v>31135</v>
      </c>
      <c r="AL2523" s="0" t="s">
        <v>2112</v>
      </c>
    </row>
    <row r="2524" customFormat="false" ht="15" hidden="false" customHeight="false" outlineLevel="0" collapsed="false">
      <c r="A2524" s="0" t="s">
        <v>38519</v>
      </c>
      <c r="B2524" s="0" t="s">
        <v>38520</v>
      </c>
      <c r="C2524" s="0" t="s">
        <v>38521</v>
      </c>
      <c r="D2524" s="0" t="s">
        <v>38521</v>
      </c>
      <c r="E2524" s="0" t="s">
        <v>38522</v>
      </c>
      <c r="F2524" s="0" t="s">
        <v>498</v>
      </c>
      <c r="G2524" s="0" t="n">
        <v>3</v>
      </c>
      <c r="H2524" s="0" t="n">
        <v>1</v>
      </c>
      <c r="I2524" s="0" t="n">
        <v>0.01</v>
      </c>
      <c r="J2524" s="0" t="n">
        <v>1000</v>
      </c>
      <c r="K2524" s="0" t="n">
        <v>0</v>
      </c>
      <c r="L2524" s="0" t="n">
        <v>0</v>
      </c>
      <c r="M2524" s="0" t="n">
        <v>0</v>
      </c>
      <c r="N2524" s="0" t="n">
        <v>0</v>
      </c>
      <c r="O2524" s="0" t="n">
        <v>0</v>
      </c>
      <c r="P2524" s="0" t="n">
        <v>0</v>
      </c>
      <c r="Q2524" s="0" t="n">
        <v>0</v>
      </c>
      <c r="R2524" s="0" t="n">
        <v>0</v>
      </c>
      <c r="S2524" s="0" t="n">
        <v>0</v>
      </c>
      <c r="T2524" s="0" t="n">
        <v>0</v>
      </c>
      <c r="U2524" s="0" t="n">
        <v>0</v>
      </c>
      <c r="V2524" s="0" t="n">
        <v>0</v>
      </c>
      <c r="W2524" s="0" t="n">
        <v>0</v>
      </c>
      <c r="X2524" s="0" t="n">
        <v>74.92</v>
      </c>
      <c r="Y2524" s="0" t="n">
        <v>0</v>
      </c>
      <c r="Z2524" s="0" t="n">
        <v>0</v>
      </c>
      <c r="AA2524" s="0" t="n">
        <v>28570</v>
      </c>
      <c r="AB2524" s="0" t="n">
        <v>0</v>
      </c>
      <c r="AC2524" s="0" t="n">
        <v>0</v>
      </c>
      <c r="AD2524" s="0" t="s">
        <v>99</v>
      </c>
      <c r="AE2524" s="0" t="s">
        <v>99</v>
      </c>
      <c r="AF2524" s="0" t="s">
        <v>30149</v>
      </c>
      <c r="AH2524" s="0" t="n">
        <v>800</v>
      </c>
      <c r="AI2524" s="0" t="s">
        <v>2133</v>
      </c>
      <c r="AJ2524" s="0" t="s">
        <v>32112</v>
      </c>
      <c r="AK2524" s="0" t="s">
        <v>31135</v>
      </c>
      <c r="AL2524" s="0" t="s">
        <v>2112</v>
      </c>
    </row>
    <row r="2525" customFormat="false" ht="15" hidden="false" customHeight="false" outlineLevel="0" collapsed="false">
      <c r="A2525" s="0" t="s">
        <v>38523</v>
      </c>
      <c r="B2525" s="0" t="s">
        <v>38524</v>
      </c>
      <c r="C2525" s="0" t="s">
        <v>38525</v>
      </c>
      <c r="D2525" s="0" t="s">
        <v>38525</v>
      </c>
      <c r="E2525" s="0" t="s">
        <v>38526</v>
      </c>
      <c r="F2525" s="0" t="s">
        <v>498</v>
      </c>
      <c r="G2525" s="0" t="n">
        <v>3</v>
      </c>
      <c r="H2525" s="0" t="n">
        <v>1</v>
      </c>
      <c r="I2525" s="0" t="n">
        <v>0.01</v>
      </c>
      <c r="J2525" s="0" t="n">
        <v>1000</v>
      </c>
      <c r="K2525" s="0" t="n">
        <v>0</v>
      </c>
      <c r="L2525" s="0" t="n">
        <v>0</v>
      </c>
      <c r="M2525" s="0" t="n">
        <v>82.4</v>
      </c>
      <c r="N2525" s="0" t="n">
        <v>93.4</v>
      </c>
      <c r="O2525" s="0" t="n">
        <v>82.4</v>
      </c>
      <c r="P2525" s="0" t="n">
        <v>0</v>
      </c>
      <c r="Q2525" s="0" t="n">
        <v>0</v>
      </c>
      <c r="R2525" s="0" t="n">
        <v>0</v>
      </c>
      <c r="S2525" s="0" t="n">
        <v>0</v>
      </c>
      <c r="T2525" s="0" t="n">
        <v>0</v>
      </c>
      <c r="U2525" s="0" t="n">
        <v>0</v>
      </c>
      <c r="V2525" s="0" t="n">
        <v>0</v>
      </c>
      <c r="W2525" s="0" t="n">
        <v>0</v>
      </c>
      <c r="X2525" s="0" t="n">
        <v>80.87</v>
      </c>
      <c r="Y2525" s="0" t="n">
        <v>115.35</v>
      </c>
      <c r="Z2525" s="0" t="n">
        <v>0</v>
      </c>
      <c r="AA2525" s="0" t="n">
        <v>64504</v>
      </c>
      <c r="AB2525" s="0" t="n">
        <v>0</v>
      </c>
      <c r="AC2525" s="0" t="n">
        <v>0</v>
      </c>
      <c r="AD2525" s="0" t="s">
        <v>99</v>
      </c>
      <c r="AE2525" s="0" t="s">
        <v>99</v>
      </c>
      <c r="AH2525" s="0" t="n">
        <v>8</v>
      </c>
      <c r="AI2525" s="0" t="s">
        <v>2133</v>
      </c>
      <c r="AJ2525" s="0" t="s">
        <v>32112</v>
      </c>
      <c r="AK2525" s="0" t="s">
        <v>31135</v>
      </c>
      <c r="AL2525" s="0" t="s">
        <v>2112</v>
      </c>
    </row>
    <row r="2526" customFormat="false" ht="15" hidden="false" customHeight="false" outlineLevel="0" collapsed="false">
      <c r="A2526" s="0" t="s">
        <v>38527</v>
      </c>
      <c r="B2526" s="0" t="s">
        <v>38528</v>
      </c>
      <c r="C2526" s="0" t="s">
        <v>38529</v>
      </c>
      <c r="D2526" s="0" t="s">
        <v>38529</v>
      </c>
      <c r="E2526" s="0" t="s">
        <v>38530</v>
      </c>
      <c r="F2526" s="0" t="s">
        <v>498</v>
      </c>
      <c r="G2526" s="0" t="n">
        <v>3</v>
      </c>
      <c r="H2526" s="0" t="n">
        <v>1</v>
      </c>
      <c r="I2526" s="0" t="n">
        <v>0.01</v>
      </c>
      <c r="J2526" s="0" t="n">
        <v>1000</v>
      </c>
      <c r="K2526" s="0" t="n">
        <v>-2.12</v>
      </c>
      <c r="L2526" s="0" t="n">
        <v>68.22</v>
      </c>
      <c r="M2526" s="0" t="n">
        <v>69.7</v>
      </c>
      <c r="N2526" s="0" t="n">
        <v>69.54</v>
      </c>
      <c r="O2526" s="0" t="n">
        <v>68.22</v>
      </c>
      <c r="P2526" s="0" t="n">
        <v>0</v>
      </c>
      <c r="Q2526" s="0" t="n">
        <v>0</v>
      </c>
      <c r="R2526" s="0" t="n">
        <v>0</v>
      </c>
      <c r="S2526" s="0" t="n">
        <v>68.22</v>
      </c>
      <c r="T2526" s="0" t="n">
        <v>68.23</v>
      </c>
      <c r="U2526" s="0" t="n">
        <v>68.22</v>
      </c>
      <c r="V2526" s="0" t="n">
        <v>68.23</v>
      </c>
      <c r="W2526" s="0" t="n">
        <v>102330</v>
      </c>
      <c r="X2526" s="0" t="n">
        <v>68.22</v>
      </c>
      <c r="Y2526" s="0" t="n">
        <v>69.69</v>
      </c>
      <c r="Z2526" s="0" t="n">
        <v>2</v>
      </c>
      <c r="AA2526" s="0" t="n">
        <v>1499975</v>
      </c>
      <c r="AB2526" s="0" t="n">
        <v>101647.8</v>
      </c>
      <c r="AC2526" s="0" t="n">
        <v>0</v>
      </c>
      <c r="AD2526" s="0" t="s">
        <v>99</v>
      </c>
      <c r="AE2526" s="0" t="s">
        <v>99</v>
      </c>
      <c r="AH2526" s="0" t="n">
        <v>8</v>
      </c>
      <c r="AI2526" s="0" t="s">
        <v>2133</v>
      </c>
      <c r="AJ2526" s="0" t="s">
        <v>32112</v>
      </c>
      <c r="AK2526" s="0" t="s">
        <v>31135</v>
      </c>
      <c r="AL2526" s="0" t="s">
        <v>2112</v>
      </c>
    </row>
    <row r="2527" customFormat="false" ht="15" hidden="false" customHeight="false" outlineLevel="0" collapsed="false">
      <c r="A2527" s="0" t="s">
        <v>38531</v>
      </c>
      <c r="B2527" s="0" t="s">
        <v>38532</v>
      </c>
      <c r="C2527" s="0" t="s">
        <v>38533</v>
      </c>
      <c r="D2527" s="0" t="s">
        <v>38533</v>
      </c>
      <c r="E2527" s="0" t="s">
        <v>38534</v>
      </c>
      <c r="F2527" s="0" t="s">
        <v>498</v>
      </c>
      <c r="G2527" s="0" t="n">
        <v>3</v>
      </c>
      <c r="H2527" s="0" t="n">
        <v>1</v>
      </c>
      <c r="I2527" s="0" t="n">
        <v>0.01</v>
      </c>
      <c r="J2527" s="0" t="n">
        <v>1000</v>
      </c>
      <c r="K2527" s="0" t="n">
        <v>23.25</v>
      </c>
      <c r="L2527" s="0" t="n">
        <v>88</v>
      </c>
      <c r="M2527" s="0" t="n">
        <v>71.4</v>
      </c>
      <c r="N2527" s="0" t="n">
        <v>69.93</v>
      </c>
      <c r="O2527" s="0" t="n">
        <v>83.01</v>
      </c>
      <c r="P2527" s="0" t="n">
        <v>0</v>
      </c>
      <c r="Q2527" s="0" t="n">
        <v>0</v>
      </c>
      <c r="R2527" s="0" t="n">
        <v>0</v>
      </c>
      <c r="S2527" s="0" t="n">
        <v>83.01</v>
      </c>
      <c r="T2527" s="0" t="n">
        <v>78.01</v>
      </c>
      <c r="U2527" s="0" t="n">
        <v>78.01</v>
      </c>
      <c r="V2527" s="0" t="n">
        <v>88</v>
      </c>
      <c r="W2527" s="0" t="n">
        <v>2490</v>
      </c>
      <c r="X2527" s="0" t="n">
        <v>78.01</v>
      </c>
      <c r="Y2527" s="0" t="n">
        <v>88</v>
      </c>
      <c r="Z2527" s="0" t="n">
        <v>3</v>
      </c>
      <c r="AA2527" s="0" t="n">
        <v>823095</v>
      </c>
      <c r="AB2527" s="0" t="n">
        <v>880</v>
      </c>
      <c r="AC2527" s="0" t="n">
        <v>0</v>
      </c>
      <c r="AD2527" s="0" t="s">
        <v>99</v>
      </c>
      <c r="AE2527" s="0" t="s">
        <v>99</v>
      </c>
      <c r="AH2527" s="0" t="n">
        <v>8</v>
      </c>
      <c r="AI2527" s="0" t="s">
        <v>2133</v>
      </c>
      <c r="AJ2527" s="0" t="s">
        <v>32112</v>
      </c>
      <c r="AK2527" s="0" t="s">
        <v>31135</v>
      </c>
      <c r="AL2527" s="0" t="s">
        <v>2112</v>
      </c>
    </row>
    <row r="2528" customFormat="false" ht="15" hidden="false" customHeight="false" outlineLevel="0" collapsed="false">
      <c r="A2528" s="0" t="s">
        <v>38535</v>
      </c>
      <c r="B2528" s="0" t="s">
        <v>38536</v>
      </c>
      <c r="C2528" s="0" t="s">
        <v>38537</v>
      </c>
      <c r="D2528" s="0" t="s">
        <v>38537</v>
      </c>
      <c r="E2528" s="0" t="s">
        <v>38538</v>
      </c>
      <c r="F2528" s="0" t="s">
        <v>498</v>
      </c>
      <c r="G2528" s="0" t="n">
        <v>3</v>
      </c>
      <c r="H2528" s="0" t="n">
        <v>1</v>
      </c>
      <c r="I2528" s="0" t="n">
        <v>0.01</v>
      </c>
      <c r="J2528" s="0" t="n">
        <v>1000</v>
      </c>
      <c r="K2528" s="0" t="n">
        <v>0</v>
      </c>
      <c r="L2528" s="0" t="n">
        <v>0</v>
      </c>
      <c r="M2528" s="0" t="n">
        <v>64.8</v>
      </c>
      <c r="N2528" s="0" t="n">
        <v>67.14</v>
      </c>
      <c r="O2528" s="0" t="n">
        <v>64.8</v>
      </c>
      <c r="P2528" s="0" t="n">
        <v>0</v>
      </c>
      <c r="Q2528" s="0" t="n">
        <v>0</v>
      </c>
      <c r="R2528" s="0" t="n">
        <v>0</v>
      </c>
      <c r="S2528" s="0" t="n">
        <v>0</v>
      </c>
      <c r="T2528" s="0" t="n">
        <v>0</v>
      </c>
      <c r="U2528" s="0" t="n">
        <v>0</v>
      </c>
      <c r="V2528" s="0" t="n">
        <v>0</v>
      </c>
      <c r="W2528" s="0" t="n">
        <v>0</v>
      </c>
      <c r="X2528" s="0" t="n">
        <v>63.33</v>
      </c>
      <c r="Y2528" s="0" t="n">
        <v>70</v>
      </c>
      <c r="Z2528" s="0" t="n">
        <v>0</v>
      </c>
      <c r="AA2528" s="0" t="n">
        <v>520483</v>
      </c>
      <c r="AB2528" s="0" t="n">
        <v>0</v>
      </c>
      <c r="AC2528" s="0" t="n">
        <v>0</v>
      </c>
      <c r="AD2528" s="0" t="s">
        <v>99</v>
      </c>
      <c r="AE2528" s="0" t="s">
        <v>99</v>
      </c>
      <c r="AH2528" s="0" t="n">
        <v>8</v>
      </c>
      <c r="AI2528" s="0" t="s">
        <v>2133</v>
      </c>
      <c r="AJ2528" s="0" t="s">
        <v>32112</v>
      </c>
      <c r="AK2528" s="0" t="s">
        <v>31135</v>
      </c>
      <c r="AL2528" s="0" t="s">
        <v>2112</v>
      </c>
    </row>
    <row r="2529" customFormat="false" ht="15" hidden="false" customHeight="false" outlineLevel="0" collapsed="false">
      <c r="A2529" s="0" t="s">
        <v>38539</v>
      </c>
      <c r="B2529" s="0" t="s">
        <v>38540</v>
      </c>
      <c r="C2529" s="0" t="s">
        <v>38541</v>
      </c>
      <c r="D2529" s="0" t="s">
        <v>38541</v>
      </c>
      <c r="E2529" s="0" t="s">
        <v>38542</v>
      </c>
      <c r="F2529" s="0" t="s">
        <v>498</v>
      </c>
      <c r="G2529" s="0" t="n">
        <v>3</v>
      </c>
      <c r="H2529" s="0" t="n">
        <v>1</v>
      </c>
      <c r="I2529" s="0" t="n">
        <v>0.01</v>
      </c>
      <c r="J2529" s="0" t="n">
        <v>1000</v>
      </c>
      <c r="K2529" s="0" t="n">
        <v>-1.33</v>
      </c>
      <c r="L2529" s="0" t="n">
        <v>73.71</v>
      </c>
      <c r="M2529" s="0" t="n">
        <v>74.7</v>
      </c>
      <c r="N2529" s="0" t="n">
        <v>74.85</v>
      </c>
      <c r="O2529" s="0" t="n">
        <v>73.72</v>
      </c>
      <c r="P2529" s="0" t="n">
        <v>0</v>
      </c>
      <c r="Q2529" s="0" t="n">
        <v>0</v>
      </c>
      <c r="R2529" s="0" t="n">
        <v>0</v>
      </c>
      <c r="S2529" s="0" t="n">
        <v>73.76</v>
      </c>
      <c r="T2529" s="0" t="n">
        <v>73.5</v>
      </c>
      <c r="U2529" s="0" t="n">
        <v>73.5</v>
      </c>
      <c r="V2529" s="0" t="n">
        <v>74</v>
      </c>
      <c r="W2529" s="0" t="n">
        <v>520032</v>
      </c>
      <c r="X2529" s="0" t="n">
        <v>73.71</v>
      </c>
      <c r="Y2529" s="0" t="n">
        <v>81.95</v>
      </c>
      <c r="Z2529" s="0" t="n">
        <v>6</v>
      </c>
      <c r="AA2529" s="0" t="n">
        <v>1684274</v>
      </c>
      <c r="AB2529" s="0" t="n">
        <v>23587.2</v>
      </c>
      <c r="AC2529" s="0" t="n">
        <v>0</v>
      </c>
      <c r="AD2529" s="0" t="s">
        <v>99</v>
      </c>
      <c r="AE2529" s="0" t="s">
        <v>99</v>
      </c>
      <c r="AH2529" s="0" t="n">
        <v>8</v>
      </c>
      <c r="AI2529" s="0" t="s">
        <v>2133</v>
      </c>
      <c r="AJ2529" s="0" t="s">
        <v>32112</v>
      </c>
      <c r="AK2529" s="0" t="s">
        <v>31135</v>
      </c>
      <c r="AL2529" s="0" t="s">
        <v>2112</v>
      </c>
    </row>
    <row r="2530" customFormat="false" ht="15" hidden="false" customHeight="false" outlineLevel="0" collapsed="false">
      <c r="A2530" s="0" t="s">
        <v>38543</v>
      </c>
      <c r="B2530" s="0" t="s">
        <v>38544</v>
      </c>
      <c r="C2530" s="0" t="s">
        <v>38545</v>
      </c>
      <c r="D2530" s="0" t="s">
        <v>38545</v>
      </c>
      <c r="E2530" s="0" t="s">
        <v>38546</v>
      </c>
      <c r="F2530" s="0" t="s">
        <v>498</v>
      </c>
      <c r="G2530" s="0" t="n">
        <v>3</v>
      </c>
      <c r="H2530" s="0" t="n">
        <v>1</v>
      </c>
      <c r="I2530" s="0" t="n">
        <v>0.01</v>
      </c>
      <c r="J2530" s="0" t="n">
        <v>1000</v>
      </c>
      <c r="K2530" s="0" t="n">
        <v>0</v>
      </c>
      <c r="L2530" s="0" t="n">
        <v>0</v>
      </c>
      <c r="M2530" s="0" t="n">
        <v>93.51</v>
      </c>
      <c r="N2530" s="0" t="n">
        <v>91.71</v>
      </c>
      <c r="O2530" s="0" t="n">
        <v>93.51</v>
      </c>
      <c r="P2530" s="0" t="n">
        <v>0</v>
      </c>
      <c r="Q2530" s="0" t="n">
        <v>0</v>
      </c>
      <c r="R2530" s="0" t="n">
        <v>0</v>
      </c>
      <c r="S2530" s="0" t="n">
        <v>0</v>
      </c>
      <c r="T2530" s="0" t="n">
        <v>0</v>
      </c>
      <c r="U2530" s="0" t="n">
        <v>0</v>
      </c>
      <c r="V2530" s="0" t="n">
        <v>0</v>
      </c>
      <c r="W2530" s="0" t="n">
        <v>0</v>
      </c>
      <c r="X2530" s="0" t="n">
        <v>89.32</v>
      </c>
      <c r="Y2530" s="0" t="n">
        <v>130.91</v>
      </c>
      <c r="Z2530" s="0" t="n">
        <v>0</v>
      </c>
      <c r="AA2530" s="0" t="n">
        <v>59596</v>
      </c>
      <c r="AB2530" s="0" t="n">
        <v>0</v>
      </c>
      <c r="AC2530" s="0" t="n">
        <v>0</v>
      </c>
      <c r="AD2530" s="0" t="s">
        <v>99</v>
      </c>
      <c r="AE2530" s="0" t="s">
        <v>99</v>
      </c>
      <c r="AH2530" s="0" t="n">
        <v>8</v>
      </c>
      <c r="AI2530" s="0" t="s">
        <v>2133</v>
      </c>
      <c r="AJ2530" s="0" t="s">
        <v>32112</v>
      </c>
      <c r="AK2530" s="0" t="s">
        <v>31135</v>
      </c>
      <c r="AL2530" s="0" t="s">
        <v>2112</v>
      </c>
    </row>
    <row r="2531" customFormat="false" ht="15" hidden="false" customHeight="false" outlineLevel="0" collapsed="false">
      <c r="A2531" s="0" t="s">
        <v>38547</v>
      </c>
      <c r="B2531" s="0" t="s">
        <v>38548</v>
      </c>
      <c r="C2531" s="0" t="s">
        <v>38549</v>
      </c>
      <c r="D2531" s="0" t="s">
        <v>38549</v>
      </c>
      <c r="E2531" s="0" t="s">
        <v>38550</v>
      </c>
      <c r="F2531" s="0" t="s">
        <v>498</v>
      </c>
      <c r="G2531" s="0" t="n">
        <v>3</v>
      </c>
      <c r="H2531" s="0" t="n">
        <v>1</v>
      </c>
      <c r="I2531" s="0" t="n">
        <v>0.01</v>
      </c>
      <c r="J2531" s="0" t="n">
        <v>1000</v>
      </c>
      <c r="K2531" s="0" t="n">
        <v>0</v>
      </c>
      <c r="L2531" s="0" t="n">
        <v>0</v>
      </c>
      <c r="M2531" s="0" t="n">
        <v>61.2</v>
      </c>
      <c r="N2531" s="0" t="n">
        <v>61.83</v>
      </c>
      <c r="O2531" s="0" t="n">
        <v>61.2</v>
      </c>
      <c r="P2531" s="0" t="n">
        <v>0</v>
      </c>
      <c r="Q2531" s="0" t="n">
        <v>0</v>
      </c>
      <c r="R2531" s="0" t="n">
        <v>0</v>
      </c>
      <c r="S2531" s="0" t="n">
        <v>0</v>
      </c>
      <c r="T2531" s="0" t="n">
        <v>0</v>
      </c>
      <c r="U2531" s="0" t="n">
        <v>0</v>
      </c>
      <c r="V2531" s="0" t="n">
        <v>0</v>
      </c>
      <c r="W2531" s="0" t="n">
        <v>0</v>
      </c>
      <c r="X2531" s="0" t="n">
        <v>60.43</v>
      </c>
      <c r="Y2531" s="0" t="n">
        <v>69.98</v>
      </c>
      <c r="Z2531" s="0" t="n">
        <v>0</v>
      </c>
      <c r="AA2531" s="0" t="n">
        <v>453695</v>
      </c>
      <c r="AB2531" s="0" t="n">
        <v>0</v>
      </c>
      <c r="AC2531" s="0" t="n">
        <v>0</v>
      </c>
      <c r="AD2531" s="0" t="s">
        <v>99</v>
      </c>
      <c r="AE2531" s="0" t="s">
        <v>99</v>
      </c>
      <c r="AH2531" s="0" t="n">
        <v>8</v>
      </c>
      <c r="AI2531" s="0" t="s">
        <v>2133</v>
      </c>
      <c r="AJ2531" s="0" t="s">
        <v>32112</v>
      </c>
      <c r="AK2531" s="0" t="s">
        <v>31135</v>
      </c>
      <c r="AL2531" s="0" t="s">
        <v>2112</v>
      </c>
    </row>
    <row r="2532" customFormat="false" ht="15" hidden="false" customHeight="false" outlineLevel="0" collapsed="false">
      <c r="A2532" s="0" t="s">
        <v>38551</v>
      </c>
      <c r="B2532" s="0" t="s">
        <v>38552</v>
      </c>
      <c r="C2532" s="0" t="s">
        <v>38553</v>
      </c>
      <c r="D2532" s="0" t="s">
        <v>38553</v>
      </c>
      <c r="E2532" s="0" t="s">
        <v>38554</v>
      </c>
      <c r="F2532" s="0" t="s">
        <v>498</v>
      </c>
      <c r="G2532" s="0" t="n">
        <v>3</v>
      </c>
      <c r="H2532" s="0" t="n">
        <v>1</v>
      </c>
      <c r="I2532" s="0" t="n">
        <v>0.01</v>
      </c>
      <c r="J2532" s="0" t="n">
        <v>1000</v>
      </c>
      <c r="K2532" s="0" t="n">
        <v>0</v>
      </c>
      <c r="L2532" s="0" t="n">
        <v>0</v>
      </c>
      <c r="M2532" s="0" t="n">
        <v>75.5</v>
      </c>
      <c r="N2532" s="0" t="n">
        <v>74.16</v>
      </c>
      <c r="O2532" s="0" t="n">
        <v>75.5</v>
      </c>
      <c r="P2532" s="0" t="n">
        <v>0</v>
      </c>
      <c r="Q2532" s="0" t="n">
        <v>0</v>
      </c>
      <c r="R2532" s="0" t="n">
        <v>0</v>
      </c>
      <c r="S2532" s="0" t="n">
        <v>0</v>
      </c>
      <c r="T2532" s="0" t="n">
        <v>0</v>
      </c>
      <c r="U2532" s="0" t="n">
        <v>0</v>
      </c>
      <c r="V2532" s="0" t="n">
        <v>0</v>
      </c>
      <c r="W2532" s="0" t="n">
        <v>0</v>
      </c>
      <c r="X2532" s="0" t="n">
        <v>73.73</v>
      </c>
      <c r="Y2532" s="0" t="n">
        <v>78.78</v>
      </c>
      <c r="Z2532" s="0" t="n">
        <v>0</v>
      </c>
      <c r="AA2532" s="0" t="n">
        <v>624306</v>
      </c>
      <c r="AB2532" s="0" t="n">
        <v>0</v>
      </c>
      <c r="AC2532" s="0" t="n">
        <v>0</v>
      </c>
      <c r="AD2532" s="0" t="s">
        <v>99</v>
      </c>
      <c r="AE2532" s="0" t="s">
        <v>99</v>
      </c>
      <c r="AH2532" s="0" t="n">
        <v>8</v>
      </c>
      <c r="AI2532" s="0" t="s">
        <v>2133</v>
      </c>
      <c r="AJ2532" s="0" t="s">
        <v>32112</v>
      </c>
      <c r="AK2532" s="0" t="s">
        <v>31135</v>
      </c>
      <c r="AL2532" s="0" t="s">
        <v>2112</v>
      </c>
    </row>
    <row r="2533" customFormat="false" ht="15" hidden="false" customHeight="false" outlineLevel="0" collapsed="false">
      <c r="A2533" s="0" t="s">
        <v>38555</v>
      </c>
      <c r="B2533" s="0" t="s">
        <v>38556</v>
      </c>
      <c r="C2533" s="0" t="s">
        <v>38557</v>
      </c>
      <c r="D2533" s="0" t="s">
        <v>38557</v>
      </c>
      <c r="E2533" s="0" t="s">
        <v>38558</v>
      </c>
      <c r="F2533" s="0" t="s">
        <v>498</v>
      </c>
      <c r="G2533" s="0" t="n">
        <v>3</v>
      </c>
      <c r="H2533" s="0" t="n">
        <v>1</v>
      </c>
      <c r="I2533" s="0" t="n">
        <v>0.01</v>
      </c>
      <c r="J2533" s="0" t="n">
        <v>1000</v>
      </c>
      <c r="K2533" s="0" t="n">
        <v>0</v>
      </c>
      <c r="L2533" s="0" t="n">
        <v>0</v>
      </c>
      <c r="M2533" s="0" t="n">
        <v>61.31</v>
      </c>
      <c r="N2533" s="0" t="n">
        <v>60.89</v>
      </c>
      <c r="O2533" s="0" t="n">
        <v>61.31</v>
      </c>
      <c r="P2533" s="0" t="n">
        <v>0</v>
      </c>
      <c r="Q2533" s="0" t="n">
        <v>0</v>
      </c>
      <c r="R2533" s="0" t="n">
        <v>0</v>
      </c>
      <c r="S2533" s="0" t="n">
        <v>0</v>
      </c>
      <c r="T2533" s="0" t="n">
        <v>0</v>
      </c>
      <c r="U2533" s="0" t="n">
        <v>0</v>
      </c>
      <c r="V2533" s="0" t="n">
        <v>0</v>
      </c>
      <c r="W2533" s="0" t="n">
        <v>0</v>
      </c>
      <c r="X2533" s="0" t="n">
        <v>60.7</v>
      </c>
      <c r="Y2533" s="0" t="n">
        <v>67.83</v>
      </c>
      <c r="Z2533" s="0" t="n">
        <v>0</v>
      </c>
      <c r="AA2533" s="0" t="n">
        <v>1562498</v>
      </c>
      <c r="AB2533" s="0" t="n">
        <v>0</v>
      </c>
      <c r="AC2533" s="0" t="n">
        <v>0</v>
      </c>
      <c r="AD2533" s="0" t="s">
        <v>99</v>
      </c>
      <c r="AE2533" s="0" t="s">
        <v>99</v>
      </c>
      <c r="AH2533" s="0" t="n">
        <v>8</v>
      </c>
      <c r="AI2533" s="0" t="s">
        <v>2133</v>
      </c>
      <c r="AJ2533" s="0" t="s">
        <v>32112</v>
      </c>
      <c r="AK2533" s="0" t="s">
        <v>31135</v>
      </c>
      <c r="AL2533" s="0" t="s">
        <v>2112</v>
      </c>
    </row>
    <row r="2534" customFormat="false" ht="15" hidden="false" customHeight="false" outlineLevel="0" collapsed="false">
      <c r="A2534" s="0" t="s">
        <v>38559</v>
      </c>
      <c r="B2534" s="0" t="s">
        <v>38560</v>
      </c>
      <c r="C2534" s="0" t="s">
        <v>38561</v>
      </c>
      <c r="D2534" s="0" t="s">
        <v>38561</v>
      </c>
      <c r="E2534" s="0" t="s">
        <v>38562</v>
      </c>
      <c r="F2534" s="0" t="s">
        <v>498</v>
      </c>
      <c r="G2534" s="0" t="n">
        <v>3</v>
      </c>
      <c r="H2534" s="0" t="n">
        <v>1</v>
      </c>
      <c r="I2534" s="0" t="n">
        <v>0.01</v>
      </c>
      <c r="J2534" s="0" t="n">
        <v>1000</v>
      </c>
      <c r="K2534" s="0" t="n">
        <v>-2.89</v>
      </c>
      <c r="L2534" s="0" t="n">
        <v>67.1</v>
      </c>
      <c r="M2534" s="0" t="n">
        <v>69.1</v>
      </c>
      <c r="N2534" s="0" t="n">
        <v>69.38</v>
      </c>
      <c r="O2534" s="0" t="n">
        <v>67.1</v>
      </c>
      <c r="P2534" s="0" t="n">
        <v>0</v>
      </c>
      <c r="Q2534" s="0" t="n">
        <v>0</v>
      </c>
      <c r="R2534" s="0" t="n">
        <v>0</v>
      </c>
      <c r="S2534" s="0" t="n">
        <v>67.11</v>
      </c>
      <c r="T2534" s="0" t="n">
        <v>67.25</v>
      </c>
      <c r="U2534" s="0" t="n">
        <v>67.01</v>
      </c>
      <c r="V2534" s="0" t="n">
        <v>67.25</v>
      </c>
      <c r="W2534" s="0" t="n">
        <v>1066305</v>
      </c>
      <c r="X2534" s="0" t="n">
        <v>67.03</v>
      </c>
      <c r="Y2534" s="0" t="n">
        <v>84.46</v>
      </c>
      <c r="Z2534" s="0" t="n">
        <v>3</v>
      </c>
      <c r="AA2534" s="0" t="n">
        <v>1146170</v>
      </c>
      <c r="AB2534" s="0" t="n">
        <v>395219</v>
      </c>
      <c r="AC2534" s="0" t="n">
        <v>0</v>
      </c>
      <c r="AD2534" s="0" t="s">
        <v>99</v>
      </c>
      <c r="AE2534" s="0" t="s">
        <v>99</v>
      </c>
      <c r="AH2534" s="0" t="n">
        <v>8</v>
      </c>
      <c r="AI2534" s="0" t="s">
        <v>2133</v>
      </c>
      <c r="AJ2534" s="0" t="s">
        <v>32112</v>
      </c>
      <c r="AK2534" s="0" t="s">
        <v>31135</v>
      </c>
      <c r="AL2534" s="0" t="s">
        <v>2112</v>
      </c>
    </row>
    <row r="2535" customFormat="false" ht="15" hidden="false" customHeight="false" outlineLevel="0" collapsed="false">
      <c r="A2535" s="0" t="s">
        <v>38563</v>
      </c>
      <c r="B2535" s="0" t="s">
        <v>38564</v>
      </c>
      <c r="C2535" s="0" t="s">
        <v>38565</v>
      </c>
      <c r="D2535" s="0" t="s">
        <v>38565</v>
      </c>
      <c r="E2535" s="0" t="s">
        <v>38566</v>
      </c>
      <c r="F2535" s="0" t="s">
        <v>498</v>
      </c>
      <c r="G2535" s="0" t="n">
        <v>3</v>
      </c>
      <c r="H2535" s="0" t="n">
        <v>1</v>
      </c>
      <c r="I2535" s="0" t="n">
        <v>0.01</v>
      </c>
      <c r="J2535" s="0" t="n">
        <v>1000</v>
      </c>
      <c r="K2535" s="0" t="n">
        <v>0</v>
      </c>
      <c r="L2535" s="0" t="n">
        <v>0</v>
      </c>
      <c r="M2535" s="0" t="n">
        <v>64.01</v>
      </c>
      <c r="N2535" s="0" t="n">
        <v>68.29</v>
      </c>
      <c r="O2535" s="0" t="n">
        <v>64.01</v>
      </c>
      <c r="P2535" s="0" t="n">
        <v>0</v>
      </c>
      <c r="Q2535" s="0" t="n">
        <v>0</v>
      </c>
      <c r="R2535" s="0" t="n">
        <v>0</v>
      </c>
      <c r="S2535" s="0" t="n">
        <v>0</v>
      </c>
      <c r="T2535" s="0" t="n">
        <v>0</v>
      </c>
      <c r="U2535" s="0" t="n">
        <v>0</v>
      </c>
      <c r="V2535" s="0" t="n">
        <v>0</v>
      </c>
      <c r="W2535" s="0" t="n">
        <v>0</v>
      </c>
      <c r="X2535" s="0" t="n">
        <v>62</v>
      </c>
      <c r="Y2535" s="0" t="n">
        <v>69</v>
      </c>
      <c r="Z2535" s="0" t="n">
        <v>0</v>
      </c>
      <c r="AA2535" s="0" t="n">
        <v>490227</v>
      </c>
      <c r="AB2535" s="0" t="n">
        <v>0</v>
      </c>
      <c r="AC2535" s="0" t="n">
        <v>0</v>
      </c>
      <c r="AD2535" s="0" t="s">
        <v>99</v>
      </c>
      <c r="AE2535" s="0" t="s">
        <v>99</v>
      </c>
      <c r="AH2535" s="0" t="n">
        <v>8</v>
      </c>
      <c r="AI2535" s="0" t="s">
        <v>2133</v>
      </c>
      <c r="AJ2535" s="0" t="s">
        <v>32112</v>
      </c>
      <c r="AK2535" s="0" t="s">
        <v>31135</v>
      </c>
      <c r="AL2535" s="0" t="s">
        <v>2112</v>
      </c>
    </row>
    <row r="2536" customFormat="false" ht="15" hidden="false" customHeight="false" outlineLevel="0" collapsed="false">
      <c r="A2536" s="0" t="s">
        <v>38567</v>
      </c>
      <c r="B2536" s="0" t="s">
        <v>38568</v>
      </c>
      <c r="C2536" s="0" t="s">
        <v>38569</v>
      </c>
      <c r="D2536" s="0" t="s">
        <v>38569</v>
      </c>
      <c r="E2536" s="0" t="s">
        <v>38570</v>
      </c>
      <c r="F2536" s="0" t="s">
        <v>498</v>
      </c>
      <c r="G2536" s="0" t="n">
        <v>3</v>
      </c>
      <c r="H2536" s="0" t="n">
        <v>1</v>
      </c>
      <c r="I2536" s="0" t="n">
        <v>0.01</v>
      </c>
      <c r="J2536" s="0" t="n">
        <v>1000</v>
      </c>
      <c r="K2536" s="0" t="n">
        <v>0</v>
      </c>
      <c r="L2536" s="0" t="n">
        <v>0</v>
      </c>
      <c r="M2536" s="0" t="n">
        <v>83.12</v>
      </c>
      <c r="N2536" s="0" t="n">
        <v>67.75</v>
      </c>
      <c r="O2536" s="0" t="n">
        <v>83.12</v>
      </c>
      <c r="P2536" s="0" t="n">
        <v>0</v>
      </c>
      <c r="Q2536" s="0" t="n">
        <v>0</v>
      </c>
      <c r="R2536" s="0" t="n">
        <v>0</v>
      </c>
      <c r="S2536" s="0" t="n">
        <v>0</v>
      </c>
      <c r="T2536" s="0" t="n">
        <v>0</v>
      </c>
      <c r="U2536" s="0" t="n">
        <v>0</v>
      </c>
      <c r="V2536" s="0" t="n">
        <v>0</v>
      </c>
      <c r="W2536" s="0" t="n">
        <v>0</v>
      </c>
      <c r="X2536" s="0" t="n">
        <v>66.91</v>
      </c>
      <c r="Y2536" s="0" t="n">
        <v>79.88</v>
      </c>
      <c r="Z2536" s="0" t="n">
        <v>0</v>
      </c>
      <c r="AA2536" s="0" t="n">
        <v>345947</v>
      </c>
      <c r="AB2536" s="0" t="n">
        <v>0</v>
      </c>
      <c r="AC2536" s="0" t="n">
        <v>0</v>
      </c>
      <c r="AD2536" s="0" t="s">
        <v>99</v>
      </c>
      <c r="AE2536" s="0" t="s">
        <v>99</v>
      </c>
      <c r="AH2536" s="0" t="n">
        <v>8</v>
      </c>
      <c r="AI2536" s="0" t="s">
        <v>2133</v>
      </c>
      <c r="AJ2536" s="0" t="s">
        <v>32112</v>
      </c>
      <c r="AK2536" s="0" t="s">
        <v>31135</v>
      </c>
      <c r="AL2536" s="0" t="s">
        <v>2112</v>
      </c>
    </row>
    <row r="2537" customFormat="false" ht="15" hidden="false" customHeight="false" outlineLevel="0" collapsed="false">
      <c r="A2537" s="0" t="s">
        <v>38571</v>
      </c>
      <c r="B2537" s="0" t="s">
        <v>38572</v>
      </c>
      <c r="C2537" s="0" t="s">
        <v>38573</v>
      </c>
      <c r="D2537" s="0" t="s">
        <v>38573</v>
      </c>
      <c r="E2537" s="0" t="s">
        <v>38574</v>
      </c>
      <c r="F2537" s="0" t="s">
        <v>498</v>
      </c>
      <c r="G2537" s="0" t="n">
        <v>3</v>
      </c>
      <c r="H2537" s="0" t="n">
        <v>1</v>
      </c>
      <c r="I2537" s="0" t="n">
        <v>0.01</v>
      </c>
      <c r="J2537" s="0" t="n">
        <v>1000</v>
      </c>
      <c r="K2537" s="0" t="n">
        <v>0</v>
      </c>
      <c r="L2537" s="0" t="n">
        <v>0</v>
      </c>
      <c r="M2537" s="0" t="n">
        <v>73.1</v>
      </c>
      <c r="N2537" s="0" t="n">
        <v>74.05</v>
      </c>
      <c r="O2537" s="0" t="n">
        <v>73.1</v>
      </c>
      <c r="P2537" s="0" t="n">
        <v>0</v>
      </c>
      <c r="Q2537" s="0" t="n">
        <v>0</v>
      </c>
      <c r="R2537" s="0" t="n">
        <v>0</v>
      </c>
      <c r="S2537" s="0" t="n">
        <v>0</v>
      </c>
      <c r="T2537" s="0" t="n">
        <v>0</v>
      </c>
      <c r="U2537" s="0" t="n">
        <v>0</v>
      </c>
      <c r="V2537" s="0" t="n">
        <v>0</v>
      </c>
      <c r="W2537" s="0" t="n">
        <v>0</v>
      </c>
      <c r="X2537" s="0" t="n">
        <v>72.42</v>
      </c>
      <c r="Y2537" s="0" t="n">
        <v>81.01</v>
      </c>
      <c r="Z2537" s="0" t="n">
        <v>0</v>
      </c>
      <c r="AA2537" s="0" t="n">
        <v>430743</v>
      </c>
      <c r="AB2537" s="0" t="n">
        <v>0</v>
      </c>
      <c r="AC2537" s="0" t="n">
        <v>0</v>
      </c>
      <c r="AD2537" s="0" t="s">
        <v>99</v>
      </c>
      <c r="AE2537" s="0" t="s">
        <v>99</v>
      </c>
      <c r="AH2537" s="0" t="n">
        <v>8</v>
      </c>
      <c r="AI2537" s="0" t="s">
        <v>2133</v>
      </c>
      <c r="AJ2537" s="0" t="s">
        <v>32112</v>
      </c>
      <c r="AK2537" s="0" t="s">
        <v>31135</v>
      </c>
      <c r="AL2537" s="0" t="s">
        <v>2112</v>
      </c>
    </row>
    <row r="2538" customFormat="false" ht="15" hidden="false" customHeight="false" outlineLevel="0" collapsed="false">
      <c r="A2538" s="0" t="s">
        <v>38575</v>
      </c>
      <c r="B2538" s="0" t="s">
        <v>38576</v>
      </c>
      <c r="C2538" s="0" t="s">
        <v>38577</v>
      </c>
      <c r="D2538" s="0" t="s">
        <v>38577</v>
      </c>
      <c r="E2538" s="0" t="s">
        <v>38578</v>
      </c>
      <c r="F2538" s="0" t="s">
        <v>498</v>
      </c>
      <c r="G2538" s="0" t="n">
        <v>3</v>
      </c>
      <c r="H2538" s="0" t="n">
        <v>1</v>
      </c>
      <c r="I2538" s="0" t="n">
        <v>0.01</v>
      </c>
      <c r="J2538" s="0" t="n">
        <v>1000</v>
      </c>
      <c r="K2538" s="0" t="n">
        <v>0</v>
      </c>
      <c r="L2538" s="0" t="n">
        <v>0</v>
      </c>
      <c r="M2538" s="0" t="n">
        <v>129.12</v>
      </c>
      <c r="N2538" s="0" t="n">
        <v>0</v>
      </c>
      <c r="O2538" s="0" t="n">
        <v>129.12</v>
      </c>
      <c r="P2538" s="0" t="n">
        <v>0</v>
      </c>
      <c r="Q2538" s="0" t="n">
        <v>0</v>
      </c>
      <c r="R2538" s="0" t="n">
        <v>0</v>
      </c>
      <c r="S2538" s="0" t="n">
        <v>0</v>
      </c>
      <c r="T2538" s="0" t="n">
        <v>0</v>
      </c>
      <c r="U2538" s="0" t="n">
        <v>0</v>
      </c>
      <c r="V2538" s="0" t="n">
        <v>0</v>
      </c>
      <c r="W2538" s="0" t="n">
        <v>0</v>
      </c>
      <c r="X2538" s="0" t="n">
        <v>93.58</v>
      </c>
      <c r="Y2538" s="0" t="n">
        <v>127</v>
      </c>
      <c r="Z2538" s="0" t="n">
        <v>0</v>
      </c>
      <c r="AA2538" s="0" t="n">
        <v>982875</v>
      </c>
      <c r="AB2538" s="0" t="n">
        <v>0</v>
      </c>
      <c r="AC2538" s="0" t="n">
        <v>0</v>
      </c>
      <c r="AD2538" s="0" t="s">
        <v>99</v>
      </c>
      <c r="AE2538" s="0" t="s">
        <v>99</v>
      </c>
      <c r="AH2538" s="0" t="n">
        <v>8</v>
      </c>
      <c r="AI2538" s="0" t="s">
        <v>2133</v>
      </c>
      <c r="AJ2538" s="0" t="s">
        <v>32112</v>
      </c>
      <c r="AK2538" s="0" t="s">
        <v>31135</v>
      </c>
      <c r="AL2538" s="0" t="s">
        <v>2112</v>
      </c>
    </row>
    <row r="2539" customFormat="false" ht="15" hidden="false" customHeight="false" outlineLevel="0" collapsed="false">
      <c r="A2539" s="0" t="s">
        <v>38579</v>
      </c>
      <c r="B2539" s="0" t="s">
        <v>38580</v>
      </c>
      <c r="C2539" s="0" t="s">
        <v>38581</v>
      </c>
      <c r="D2539" s="0" t="s">
        <v>38581</v>
      </c>
      <c r="E2539" s="0" t="s">
        <v>38582</v>
      </c>
      <c r="F2539" s="0" t="s">
        <v>498</v>
      </c>
      <c r="G2539" s="0" t="n">
        <v>3</v>
      </c>
      <c r="H2539" s="0" t="n">
        <v>1</v>
      </c>
      <c r="I2539" s="0" t="n">
        <v>0.01</v>
      </c>
      <c r="J2539" s="0" t="n">
        <v>1000</v>
      </c>
      <c r="K2539" s="0" t="n">
        <v>0</v>
      </c>
      <c r="L2539" s="0" t="n">
        <v>0</v>
      </c>
      <c r="M2539" s="0" t="n">
        <v>109</v>
      </c>
      <c r="N2539" s="0" t="n">
        <v>0</v>
      </c>
      <c r="O2539" s="0" t="n">
        <v>109</v>
      </c>
      <c r="P2539" s="0" t="n">
        <v>0</v>
      </c>
      <c r="Q2539" s="0" t="n">
        <v>0</v>
      </c>
      <c r="R2539" s="0" t="n">
        <v>0</v>
      </c>
      <c r="S2539" s="0" t="n">
        <v>0</v>
      </c>
      <c r="T2539" s="0" t="n">
        <v>0</v>
      </c>
      <c r="U2539" s="0" t="n">
        <v>0</v>
      </c>
      <c r="V2539" s="0" t="n">
        <v>0</v>
      </c>
      <c r="W2539" s="0" t="n">
        <v>0</v>
      </c>
      <c r="X2539" s="0" t="n">
        <v>109.11</v>
      </c>
      <c r="Y2539" s="0" t="n">
        <v>156.1</v>
      </c>
      <c r="Z2539" s="0" t="n">
        <v>0</v>
      </c>
      <c r="AA2539" s="0" t="n">
        <v>986472</v>
      </c>
      <c r="AB2539" s="0" t="n">
        <v>0</v>
      </c>
      <c r="AC2539" s="0" t="n">
        <v>0</v>
      </c>
      <c r="AD2539" s="0" t="s">
        <v>99</v>
      </c>
      <c r="AE2539" s="0" t="s">
        <v>99</v>
      </c>
      <c r="AH2539" s="0" t="n">
        <v>8</v>
      </c>
      <c r="AI2539" s="0" t="s">
        <v>2133</v>
      </c>
      <c r="AJ2539" s="0" t="s">
        <v>32112</v>
      </c>
      <c r="AK2539" s="0" t="s">
        <v>31135</v>
      </c>
      <c r="AL2539" s="0" t="s">
        <v>2112</v>
      </c>
    </row>
    <row r="2540" customFormat="false" ht="15" hidden="false" customHeight="false" outlineLevel="0" collapsed="false">
      <c r="A2540" s="0" t="s">
        <v>38583</v>
      </c>
      <c r="B2540" s="0" t="s">
        <v>38584</v>
      </c>
      <c r="C2540" s="0" t="s">
        <v>38585</v>
      </c>
      <c r="D2540" s="0" t="s">
        <v>38585</v>
      </c>
      <c r="E2540" s="0" t="s">
        <v>38586</v>
      </c>
      <c r="F2540" s="0" t="s">
        <v>498</v>
      </c>
      <c r="G2540" s="0" t="n">
        <v>3</v>
      </c>
      <c r="H2540" s="0" t="n">
        <v>1</v>
      </c>
      <c r="I2540" s="0" t="n">
        <v>0.01</v>
      </c>
      <c r="J2540" s="0" t="n">
        <v>1000</v>
      </c>
      <c r="K2540" s="0" t="n">
        <v>0</v>
      </c>
      <c r="L2540" s="0" t="n">
        <v>0</v>
      </c>
      <c r="M2540" s="0" t="n">
        <v>83.01</v>
      </c>
      <c r="N2540" s="0" t="n">
        <v>0</v>
      </c>
      <c r="O2540" s="0" t="n">
        <v>83.01</v>
      </c>
      <c r="P2540" s="0" t="n">
        <v>0</v>
      </c>
      <c r="Q2540" s="0" t="n">
        <v>0</v>
      </c>
      <c r="R2540" s="0" t="n">
        <v>0</v>
      </c>
      <c r="S2540" s="0" t="n">
        <v>0</v>
      </c>
      <c r="T2540" s="0" t="n">
        <v>0</v>
      </c>
      <c r="U2540" s="0" t="n">
        <v>0</v>
      </c>
      <c r="V2540" s="0" t="n">
        <v>0</v>
      </c>
      <c r="W2540" s="0" t="n">
        <v>0</v>
      </c>
      <c r="X2540" s="0" t="n">
        <v>78.01</v>
      </c>
      <c r="Y2540" s="0" t="n">
        <v>94.91</v>
      </c>
      <c r="Z2540" s="0" t="n">
        <v>0</v>
      </c>
      <c r="AA2540" s="0" t="n">
        <v>982644</v>
      </c>
      <c r="AB2540" s="0" t="n">
        <v>0</v>
      </c>
      <c r="AC2540" s="0" t="n">
        <v>0</v>
      </c>
      <c r="AD2540" s="0" t="s">
        <v>99</v>
      </c>
      <c r="AE2540" s="0" t="s">
        <v>99</v>
      </c>
      <c r="AH2540" s="0" t="n">
        <v>8</v>
      </c>
      <c r="AI2540" s="0" t="s">
        <v>2133</v>
      </c>
      <c r="AJ2540" s="0" t="s">
        <v>32112</v>
      </c>
      <c r="AK2540" s="0" t="s">
        <v>31135</v>
      </c>
      <c r="AL2540" s="0" t="s">
        <v>2112</v>
      </c>
    </row>
    <row r="2541" customFormat="false" ht="15" hidden="false" customHeight="false" outlineLevel="0" collapsed="false">
      <c r="A2541" s="0" t="s">
        <v>38587</v>
      </c>
      <c r="B2541" s="0" t="s">
        <v>38588</v>
      </c>
      <c r="C2541" s="0" t="s">
        <v>38589</v>
      </c>
      <c r="D2541" s="0" t="s">
        <v>38589</v>
      </c>
      <c r="E2541" s="0" t="s">
        <v>38590</v>
      </c>
      <c r="F2541" s="0" t="s">
        <v>498</v>
      </c>
      <c r="G2541" s="0" t="n">
        <v>3</v>
      </c>
      <c r="H2541" s="0" t="n">
        <v>1</v>
      </c>
      <c r="I2541" s="0" t="n">
        <v>0.01</v>
      </c>
      <c r="J2541" s="0" t="n">
        <v>1000</v>
      </c>
      <c r="K2541" s="0" t="n">
        <v>0</v>
      </c>
      <c r="L2541" s="0" t="n">
        <v>0</v>
      </c>
      <c r="M2541" s="0" t="n">
        <v>67</v>
      </c>
      <c r="N2541" s="0" t="n">
        <v>59.88</v>
      </c>
      <c r="O2541" s="0" t="n">
        <v>67</v>
      </c>
      <c r="P2541" s="0" t="n">
        <v>0</v>
      </c>
      <c r="Q2541" s="0" t="n">
        <v>0</v>
      </c>
      <c r="R2541" s="0" t="n">
        <v>0</v>
      </c>
      <c r="S2541" s="0" t="n">
        <v>0</v>
      </c>
      <c r="T2541" s="0" t="n">
        <v>0</v>
      </c>
      <c r="U2541" s="0" t="n">
        <v>0</v>
      </c>
      <c r="V2541" s="0" t="n">
        <v>0</v>
      </c>
      <c r="W2541" s="0" t="n">
        <v>0</v>
      </c>
      <c r="X2541" s="0" t="n">
        <v>58.46</v>
      </c>
      <c r="Y2541" s="0" t="n">
        <v>67</v>
      </c>
      <c r="Z2541" s="0" t="n">
        <v>0</v>
      </c>
      <c r="AA2541" s="0" t="n">
        <v>366355</v>
      </c>
      <c r="AB2541" s="0" t="n">
        <v>0</v>
      </c>
      <c r="AC2541" s="0" t="n">
        <v>0</v>
      </c>
      <c r="AD2541" s="0" t="s">
        <v>99</v>
      </c>
      <c r="AE2541" s="0" t="s">
        <v>99</v>
      </c>
      <c r="AH2541" s="0" t="n">
        <v>8</v>
      </c>
      <c r="AI2541" s="0" t="s">
        <v>2133</v>
      </c>
      <c r="AJ2541" s="0" t="s">
        <v>32112</v>
      </c>
      <c r="AK2541" s="0" t="s">
        <v>31135</v>
      </c>
      <c r="AL2541" s="0" t="s">
        <v>2112</v>
      </c>
    </row>
    <row r="2542" customFormat="false" ht="15" hidden="false" customHeight="false" outlineLevel="0" collapsed="false">
      <c r="A2542" s="0" t="s">
        <v>38591</v>
      </c>
      <c r="B2542" s="0" t="s">
        <v>38592</v>
      </c>
      <c r="C2542" s="0" t="s">
        <v>38593</v>
      </c>
      <c r="D2542" s="0" t="s">
        <v>38593</v>
      </c>
      <c r="E2542" s="0" t="s">
        <v>38594</v>
      </c>
      <c r="F2542" s="0" t="s">
        <v>498</v>
      </c>
      <c r="G2542" s="0" t="n">
        <v>3</v>
      </c>
      <c r="H2542" s="0" t="n">
        <v>1</v>
      </c>
      <c r="I2542" s="0" t="n">
        <v>0.01</v>
      </c>
      <c r="J2542" s="0" t="n">
        <v>1000</v>
      </c>
      <c r="K2542" s="0" t="n">
        <v>-1.38</v>
      </c>
      <c r="L2542" s="0" t="n">
        <v>60.85</v>
      </c>
      <c r="M2542" s="0" t="n">
        <v>61.7</v>
      </c>
      <c r="N2542" s="0" t="n">
        <v>62.34</v>
      </c>
      <c r="O2542" s="0" t="n">
        <v>60.85</v>
      </c>
      <c r="P2542" s="0" t="n">
        <v>0</v>
      </c>
      <c r="Q2542" s="0" t="n">
        <v>0</v>
      </c>
      <c r="R2542" s="0" t="n">
        <v>0</v>
      </c>
      <c r="S2542" s="0" t="n">
        <v>60.83</v>
      </c>
      <c r="T2542" s="0" t="n">
        <v>60.82</v>
      </c>
      <c r="U2542" s="0" t="n">
        <v>60.81</v>
      </c>
      <c r="V2542" s="0" t="n">
        <v>60.85</v>
      </c>
      <c r="W2542" s="0" t="n">
        <v>1690466</v>
      </c>
      <c r="X2542" s="0" t="n">
        <v>60.82</v>
      </c>
      <c r="Y2542" s="0" t="n">
        <v>68.01</v>
      </c>
      <c r="Z2542" s="0" t="n">
        <v>4</v>
      </c>
      <c r="AA2542" s="0" t="n">
        <v>620247</v>
      </c>
      <c r="AB2542" s="0" t="n">
        <v>608.5</v>
      </c>
      <c r="AC2542" s="0" t="n">
        <v>0</v>
      </c>
      <c r="AD2542" s="0" t="s">
        <v>99</v>
      </c>
      <c r="AE2542" s="0" t="s">
        <v>99</v>
      </c>
      <c r="AH2542" s="0" t="n">
        <v>8</v>
      </c>
      <c r="AI2542" s="0" t="s">
        <v>2133</v>
      </c>
      <c r="AJ2542" s="0" t="s">
        <v>32112</v>
      </c>
      <c r="AK2542" s="0" t="s">
        <v>31135</v>
      </c>
      <c r="AL2542" s="0" t="s">
        <v>2112</v>
      </c>
    </row>
    <row r="2543" customFormat="false" ht="15" hidden="false" customHeight="false" outlineLevel="0" collapsed="false">
      <c r="A2543" s="0" t="s">
        <v>38595</v>
      </c>
      <c r="B2543" s="0" t="s">
        <v>38596</v>
      </c>
      <c r="C2543" s="0" t="s">
        <v>38597</v>
      </c>
      <c r="D2543" s="0" t="s">
        <v>38597</v>
      </c>
      <c r="E2543" s="0" t="s">
        <v>38598</v>
      </c>
      <c r="F2543" s="0" t="s">
        <v>498</v>
      </c>
      <c r="G2543" s="0" t="n">
        <v>3</v>
      </c>
      <c r="H2543" s="0" t="n">
        <v>1</v>
      </c>
      <c r="I2543" s="0" t="n">
        <v>0.01</v>
      </c>
      <c r="J2543" s="0" t="n">
        <v>1000</v>
      </c>
      <c r="K2543" s="0" t="n">
        <v>0</v>
      </c>
      <c r="L2543" s="0" t="n">
        <v>0</v>
      </c>
      <c r="M2543" s="0" t="n">
        <v>87</v>
      </c>
      <c r="N2543" s="0" t="n">
        <v>0</v>
      </c>
      <c r="O2543" s="0" t="n">
        <v>87</v>
      </c>
      <c r="P2543" s="0" t="n">
        <v>0</v>
      </c>
      <c r="Q2543" s="0" t="n">
        <v>0</v>
      </c>
      <c r="R2543" s="0" t="n">
        <v>0</v>
      </c>
      <c r="S2543" s="0" t="n">
        <v>0</v>
      </c>
      <c r="T2543" s="0" t="n">
        <v>0</v>
      </c>
      <c r="U2543" s="0" t="n">
        <v>0</v>
      </c>
      <c r="V2543" s="0" t="n">
        <v>0</v>
      </c>
      <c r="W2543" s="0" t="n">
        <v>0</v>
      </c>
      <c r="X2543" s="0" t="n">
        <v>82.01</v>
      </c>
      <c r="Y2543" s="0" t="n">
        <v>120.97</v>
      </c>
      <c r="Z2543" s="0" t="n">
        <v>0</v>
      </c>
      <c r="AA2543" s="0" t="n">
        <v>999115</v>
      </c>
      <c r="AB2543" s="0" t="n">
        <v>0</v>
      </c>
      <c r="AC2543" s="0" t="n">
        <v>0</v>
      </c>
      <c r="AD2543" s="0" t="s">
        <v>99</v>
      </c>
      <c r="AE2543" s="0" t="s">
        <v>99</v>
      </c>
      <c r="AH2543" s="0" t="n">
        <v>8</v>
      </c>
      <c r="AI2543" s="0" t="s">
        <v>2133</v>
      </c>
      <c r="AJ2543" s="0" t="s">
        <v>32112</v>
      </c>
      <c r="AK2543" s="0" t="s">
        <v>31135</v>
      </c>
      <c r="AL2543" s="0" t="s">
        <v>2112</v>
      </c>
    </row>
    <row r="2544" customFormat="false" ht="15" hidden="false" customHeight="false" outlineLevel="0" collapsed="false">
      <c r="A2544" s="0" t="s">
        <v>38599</v>
      </c>
      <c r="B2544" s="0" t="s">
        <v>38600</v>
      </c>
      <c r="C2544" s="0" t="s">
        <v>38601</v>
      </c>
      <c r="D2544" s="0" t="s">
        <v>38601</v>
      </c>
      <c r="E2544" s="0" t="s">
        <v>38602</v>
      </c>
      <c r="F2544" s="0" t="s">
        <v>498</v>
      </c>
      <c r="G2544" s="0" t="n">
        <v>3</v>
      </c>
      <c r="H2544" s="0" t="n">
        <v>1</v>
      </c>
      <c r="I2544" s="0" t="n">
        <v>0.01</v>
      </c>
      <c r="J2544" s="0" t="n">
        <v>1000</v>
      </c>
      <c r="K2544" s="0" t="n">
        <v>0</v>
      </c>
      <c r="L2544" s="0" t="n">
        <v>0</v>
      </c>
      <c r="M2544" s="0" t="n">
        <v>69</v>
      </c>
      <c r="N2544" s="0" t="n">
        <v>65.39</v>
      </c>
      <c r="O2544" s="0" t="n">
        <v>69</v>
      </c>
      <c r="P2544" s="0" t="n">
        <v>0</v>
      </c>
      <c r="Q2544" s="0" t="n">
        <v>0</v>
      </c>
      <c r="R2544" s="0" t="n">
        <v>0</v>
      </c>
      <c r="S2544" s="0" t="n">
        <v>0</v>
      </c>
      <c r="T2544" s="0" t="n">
        <v>0</v>
      </c>
      <c r="U2544" s="0" t="n">
        <v>0</v>
      </c>
      <c r="V2544" s="0" t="n">
        <v>0</v>
      </c>
      <c r="W2544" s="0" t="n">
        <v>0</v>
      </c>
      <c r="X2544" s="0" t="n">
        <v>65.1</v>
      </c>
      <c r="Y2544" s="0" t="n">
        <v>69.2</v>
      </c>
      <c r="Z2544" s="0" t="n">
        <v>0</v>
      </c>
      <c r="AA2544" s="0" t="n">
        <v>537778</v>
      </c>
      <c r="AB2544" s="0" t="n">
        <v>0</v>
      </c>
      <c r="AC2544" s="0" t="n">
        <v>0</v>
      </c>
      <c r="AD2544" s="0" t="s">
        <v>99</v>
      </c>
      <c r="AE2544" s="0" t="s">
        <v>99</v>
      </c>
      <c r="AH2544" s="0" t="n">
        <v>8</v>
      </c>
      <c r="AI2544" s="0" t="s">
        <v>2133</v>
      </c>
      <c r="AJ2544" s="0" t="s">
        <v>32112</v>
      </c>
      <c r="AK2544" s="0" t="s">
        <v>31135</v>
      </c>
      <c r="AL2544" s="0" t="s">
        <v>2112</v>
      </c>
    </row>
    <row r="2545" customFormat="false" ht="15" hidden="false" customHeight="false" outlineLevel="0" collapsed="false">
      <c r="A2545" s="0" t="s">
        <v>38603</v>
      </c>
      <c r="B2545" s="0" t="s">
        <v>38604</v>
      </c>
      <c r="C2545" s="0" t="s">
        <v>38605</v>
      </c>
      <c r="D2545" s="0" t="s">
        <v>38605</v>
      </c>
      <c r="E2545" s="0" t="s">
        <v>38606</v>
      </c>
      <c r="F2545" s="0" t="s">
        <v>498</v>
      </c>
      <c r="G2545" s="0" t="n">
        <v>3</v>
      </c>
      <c r="H2545" s="0" t="n">
        <v>1</v>
      </c>
      <c r="I2545" s="0" t="n">
        <v>0.01</v>
      </c>
      <c r="J2545" s="0" t="n">
        <v>1000</v>
      </c>
      <c r="K2545" s="0" t="n">
        <v>0</v>
      </c>
      <c r="L2545" s="0" t="n">
        <v>0</v>
      </c>
      <c r="M2545" s="0" t="n">
        <v>93</v>
      </c>
      <c r="N2545" s="0" t="n">
        <v>0</v>
      </c>
      <c r="O2545" s="0" t="n">
        <v>93</v>
      </c>
      <c r="P2545" s="0" t="n">
        <v>0</v>
      </c>
      <c r="Q2545" s="0" t="n">
        <v>0</v>
      </c>
      <c r="R2545" s="0" t="n">
        <v>0</v>
      </c>
      <c r="S2545" s="0" t="n">
        <v>0</v>
      </c>
      <c r="T2545" s="0" t="n">
        <v>0</v>
      </c>
      <c r="U2545" s="0" t="n">
        <v>0</v>
      </c>
      <c r="V2545" s="0" t="n">
        <v>0</v>
      </c>
      <c r="W2545" s="0" t="n">
        <v>0</v>
      </c>
      <c r="X2545" s="0" t="n">
        <v>91.6</v>
      </c>
      <c r="Y2545" s="0" t="n">
        <v>130.2</v>
      </c>
      <c r="Z2545" s="0" t="n">
        <v>0</v>
      </c>
      <c r="AA2545" s="0" t="n">
        <v>1414</v>
      </c>
      <c r="AB2545" s="0" t="n">
        <v>0</v>
      </c>
      <c r="AC2545" s="0" t="n">
        <v>0</v>
      </c>
      <c r="AD2545" s="0" t="s">
        <v>99</v>
      </c>
      <c r="AE2545" s="0" t="s">
        <v>99</v>
      </c>
      <c r="AH2545" s="0" t="n">
        <v>8</v>
      </c>
      <c r="AI2545" s="0" t="s">
        <v>2133</v>
      </c>
      <c r="AJ2545" s="0" t="s">
        <v>32112</v>
      </c>
      <c r="AK2545" s="0" t="s">
        <v>31135</v>
      </c>
      <c r="AL2545" s="0" t="s">
        <v>2112</v>
      </c>
    </row>
    <row r="2546" customFormat="false" ht="15" hidden="false" customHeight="false" outlineLevel="0" collapsed="false">
      <c r="A2546" s="0" t="s">
        <v>38607</v>
      </c>
      <c r="B2546" s="0" t="s">
        <v>38608</v>
      </c>
      <c r="C2546" s="0" t="s">
        <v>38609</v>
      </c>
      <c r="D2546" s="0" t="s">
        <v>38609</v>
      </c>
      <c r="E2546" s="0" t="s">
        <v>38610</v>
      </c>
      <c r="F2546" s="0" t="s">
        <v>498</v>
      </c>
      <c r="G2546" s="0" t="n">
        <v>3</v>
      </c>
      <c r="H2546" s="0" t="n">
        <v>1</v>
      </c>
      <c r="I2546" s="0" t="n">
        <v>0.01</v>
      </c>
      <c r="J2546" s="0" t="n">
        <v>1000</v>
      </c>
      <c r="K2546" s="0" t="n">
        <v>0</v>
      </c>
      <c r="L2546" s="0" t="n">
        <v>0</v>
      </c>
      <c r="M2546" s="0" t="n">
        <v>105.7</v>
      </c>
      <c r="N2546" s="0" t="n">
        <v>0</v>
      </c>
      <c r="O2546" s="0" t="n">
        <v>105.7</v>
      </c>
      <c r="P2546" s="0" t="n">
        <v>0</v>
      </c>
      <c r="Q2546" s="0" t="n">
        <v>0</v>
      </c>
      <c r="R2546" s="0" t="n">
        <v>0</v>
      </c>
      <c r="S2546" s="0" t="n">
        <v>0</v>
      </c>
      <c r="T2546" s="0" t="n">
        <v>0</v>
      </c>
      <c r="U2546" s="0" t="n">
        <v>0</v>
      </c>
      <c r="V2546" s="0" t="n">
        <v>0</v>
      </c>
      <c r="W2546" s="0" t="n">
        <v>0</v>
      </c>
      <c r="X2546" s="0" t="n">
        <v>97.71</v>
      </c>
      <c r="Y2546" s="0" t="n">
        <v>147.7</v>
      </c>
      <c r="Z2546" s="0" t="n">
        <v>0</v>
      </c>
      <c r="AA2546" s="0" t="n">
        <v>284</v>
      </c>
      <c r="AB2546" s="0" t="n">
        <v>0</v>
      </c>
      <c r="AC2546" s="0" t="n">
        <v>0</v>
      </c>
      <c r="AD2546" s="0" t="s">
        <v>99</v>
      </c>
      <c r="AE2546" s="0" t="s">
        <v>99</v>
      </c>
      <c r="AH2546" s="0" t="n">
        <v>8</v>
      </c>
      <c r="AI2546" s="0" t="s">
        <v>2133</v>
      </c>
      <c r="AJ2546" s="0" t="s">
        <v>32112</v>
      </c>
      <c r="AK2546" s="0" t="s">
        <v>31135</v>
      </c>
      <c r="AL2546" s="0" t="s">
        <v>2112</v>
      </c>
    </row>
    <row r="2547" customFormat="false" ht="15" hidden="false" customHeight="false" outlineLevel="0" collapsed="false">
      <c r="A2547" s="0" t="s">
        <v>38611</v>
      </c>
      <c r="B2547" s="0" t="s">
        <v>38612</v>
      </c>
      <c r="C2547" s="0" t="s">
        <v>38613</v>
      </c>
      <c r="D2547" s="0" t="s">
        <v>38613</v>
      </c>
      <c r="E2547" s="0" t="s">
        <v>38614</v>
      </c>
      <c r="F2547" s="0" t="s">
        <v>498</v>
      </c>
      <c r="G2547" s="0" t="n">
        <v>3</v>
      </c>
      <c r="H2547" s="0" t="n">
        <v>1</v>
      </c>
      <c r="I2547" s="0" t="n">
        <v>0.01</v>
      </c>
      <c r="J2547" s="0" t="n">
        <v>1000</v>
      </c>
      <c r="K2547" s="0" t="n">
        <v>-0.73</v>
      </c>
      <c r="L2547" s="0" t="n">
        <v>67.8</v>
      </c>
      <c r="M2547" s="0" t="n">
        <v>68.3</v>
      </c>
      <c r="N2547" s="0" t="n">
        <v>67.62</v>
      </c>
      <c r="O2547" s="0" t="n">
        <v>67.8</v>
      </c>
      <c r="P2547" s="0" t="n">
        <v>0</v>
      </c>
      <c r="Q2547" s="0" t="n">
        <v>0</v>
      </c>
      <c r="R2547" s="0" t="n">
        <v>0</v>
      </c>
      <c r="S2547" s="0" t="n">
        <v>67.8</v>
      </c>
      <c r="T2547" s="0" t="n">
        <v>67.8</v>
      </c>
      <c r="U2547" s="0" t="n">
        <v>67.8</v>
      </c>
      <c r="V2547" s="0" t="n">
        <v>67.8</v>
      </c>
      <c r="W2547" s="0" t="n">
        <v>105768</v>
      </c>
      <c r="X2547" s="0" t="n">
        <v>67.62</v>
      </c>
      <c r="Y2547" s="0" t="n">
        <v>72.01</v>
      </c>
      <c r="Z2547" s="0" t="n">
        <v>1</v>
      </c>
      <c r="AA2547" s="0" t="n">
        <v>898986</v>
      </c>
      <c r="AB2547" s="0" t="n">
        <v>105768</v>
      </c>
      <c r="AC2547" s="0" t="n">
        <v>0</v>
      </c>
      <c r="AD2547" s="0" t="s">
        <v>99</v>
      </c>
      <c r="AE2547" s="0" t="s">
        <v>99</v>
      </c>
      <c r="AH2547" s="0" t="n">
        <v>8</v>
      </c>
      <c r="AI2547" s="0" t="s">
        <v>2133</v>
      </c>
      <c r="AJ2547" s="0" t="s">
        <v>32112</v>
      </c>
      <c r="AK2547" s="0" t="s">
        <v>31135</v>
      </c>
      <c r="AL2547" s="0" t="s">
        <v>2112</v>
      </c>
    </row>
    <row r="2548" customFormat="false" ht="15" hidden="false" customHeight="false" outlineLevel="0" collapsed="false">
      <c r="A2548" s="0" t="s">
        <v>38615</v>
      </c>
      <c r="B2548" s="0" t="s">
        <v>38616</v>
      </c>
      <c r="C2548" s="0" t="s">
        <v>38617</v>
      </c>
      <c r="D2548" s="0" t="s">
        <v>38617</v>
      </c>
      <c r="E2548" s="0" t="s">
        <v>38618</v>
      </c>
      <c r="F2548" s="0" t="s">
        <v>498</v>
      </c>
      <c r="G2548" s="0" t="n">
        <v>3</v>
      </c>
      <c r="H2548" s="0" t="n">
        <v>1</v>
      </c>
      <c r="I2548" s="0" t="n">
        <v>0.01</v>
      </c>
      <c r="J2548" s="0" t="n">
        <v>1000</v>
      </c>
      <c r="K2548" s="0" t="n">
        <v>0</v>
      </c>
      <c r="L2548" s="0" t="n">
        <v>0</v>
      </c>
      <c r="M2548" s="0" t="n">
        <v>52.9</v>
      </c>
      <c r="N2548" s="0" t="n">
        <v>58.89</v>
      </c>
      <c r="O2548" s="0" t="n">
        <v>52.9</v>
      </c>
      <c r="P2548" s="0" t="n">
        <v>0</v>
      </c>
      <c r="Q2548" s="0" t="n">
        <v>0</v>
      </c>
      <c r="R2548" s="0" t="n">
        <v>0</v>
      </c>
      <c r="S2548" s="0" t="n">
        <v>0</v>
      </c>
      <c r="T2548" s="0" t="n">
        <v>0</v>
      </c>
      <c r="U2548" s="0" t="n">
        <v>0</v>
      </c>
      <c r="V2548" s="0" t="n">
        <v>0</v>
      </c>
      <c r="W2548" s="0" t="n">
        <v>0</v>
      </c>
      <c r="X2548" s="0" t="n">
        <v>52.1</v>
      </c>
      <c r="Y2548" s="0" t="n">
        <v>59.35</v>
      </c>
      <c r="Z2548" s="0" t="n">
        <v>0</v>
      </c>
      <c r="AA2548" s="0" t="n">
        <v>214355</v>
      </c>
      <c r="AB2548" s="0" t="n">
        <v>0</v>
      </c>
      <c r="AC2548" s="0" t="n">
        <v>0</v>
      </c>
      <c r="AD2548" s="0" t="s">
        <v>99</v>
      </c>
      <c r="AE2548" s="0" t="s">
        <v>99</v>
      </c>
      <c r="AH2548" s="0" t="n">
        <v>8</v>
      </c>
      <c r="AI2548" s="0" t="s">
        <v>2133</v>
      </c>
      <c r="AJ2548" s="0" t="s">
        <v>32112</v>
      </c>
      <c r="AK2548" s="0" t="s">
        <v>31135</v>
      </c>
      <c r="AL2548" s="0" t="s">
        <v>2112</v>
      </c>
    </row>
    <row r="2549" customFormat="false" ht="15" hidden="false" customHeight="false" outlineLevel="0" collapsed="false">
      <c r="A2549" s="0" t="s">
        <v>38619</v>
      </c>
      <c r="B2549" s="0" t="s">
        <v>38620</v>
      </c>
      <c r="C2549" s="0" t="s">
        <v>38621</v>
      </c>
      <c r="D2549" s="0" t="s">
        <v>38621</v>
      </c>
      <c r="E2549" s="0" t="s">
        <v>38622</v>
      </c>
      <c r="F2549" s="0" t="s">
        <v>498</v>
      </c>
      <c r="G2549" s="0" t="n">
        <v>3</v>
      </c>
      <c r="H2549" s="0" t="n">
        <v>1</v>
      </c>
      <c r="I2549" s="0" t="n">
        <v>0.01</v>
      </c>
      <c r="J2549" s="0" t="n">
        <v>1000</v>
      </c>
      <c r="K2549" s="0" t="n">
        <v>0</v>
      </c>
      <c r="L2549" s="0" t="n">
        <v>0</v>
      </c>
      <c r="M2549" s="0" t="n">
        <v>59.68</v>
      </c>
      <c r="N2549" s="0" t="n">
        <v>59.9</v>
      </c>
      <c r="O2549" s="0" t="n">
        <v>59.68</v>
      </c>
      <c r="P2549" s="0" t="n">
        <v>0</v>
      </c>
      <c r="Q2549" s="0" t="n">
        <v>0</v>
      </c>
      <c r="R2549" s="0" t="n">
        <v>0</v>
      </c>
      <c r="S2549" s="0" t="n">
        <v>0</v>
      </c>
      <c r="T2549" s="0" t="n">
        <v>0</v>
      </c>
      <c r="U2549" s="0" t="n">
        <v>0</v>
      </c>
      <c r="V2549" s="0" t="n">
        <v>0</v>
      </c>
      <c r="W2549" s="0" t="n">
        <v>0</v>
      </c>
      <c r="X2549" s="0" t="n">
        <v>54.5</v>
      </c>
      <c r="Y2549" s="0" t="n">
        <v>63.01</v>
      </c>
      <c r="Z2549" s="0" t="n">
        <v>0</v>
      </c>
      <c r="AA2549" s="0" t="n">
        <v>158524</v>
      </c>
      <c r="AB2549" s="0" t="n">
        <v>0</v>
      </c>
      <c r="AC2549" s="0" t="n">
        <v>0</v>
      </c>
      <c r="AD2549" s="0" t="s">
        <v>99</v>
      </c>
      <c r="AE2549" s="0" t="s">
        <v>99</v>
      </c>
      <c r="AH2549" s="0" t="n">
        <v>8</v>
      </c>
      <c r="AI2549" s="0" t="s">
        <v>2133</v>
      </c>
      <c r="AJ2549" s="0" t="s">
        <v>32112</v>
      </c>
      <c r="AK2549" s="0" t="s">
        <v>31135</v>
      </c>
      <c r="AL2549" s="0" t="s">
        <v>2112</v>
      </c>
    </row>
    <row r="2550" customFormat="false" ht="15" hidden="false" customHeight="false" outlineLevel="0" collapsed="false">
      <c r="A2550" s="0" t="s">
        <v>38623</v>
      </c>
      <c r="B2550" s="0" t="s">
        <v>38624</v>
      </c>
      <c r="C2550" s="0" t="s">
        <v>38625</v>
      </c>
      <c r="D2550" s="0" t="s">
        <v>38625</v>
      </c>
      <c r="E2550" s="0" t="s">
        <v>38626</v>
      </c>
      <c r="F2550" s="0" t="s">
        <v>498</v>
      </c>
      <c r="G2550" s="0" t="n">
        <v>3</v>
      </c>
      <c r="H2550" s="0" t="n">
        <v>1</v>
      </c>
      <c r="I2550" s="0" t="n">
        <v>0.01</v>
      </c>
      <c r="J2550" s="0" t="n">
        <v>1000</v>
      </c>
      <c r="K2550" s="0" t="n">
        <v>0</v>
      </c>
      <c r="L2550" s="0" t="n">
        <v>0</v>
      </c>
      <c r="M2550" s="0" t="n">
        <v>68.41</v>
      </c>
      <c r="N2550" s="0" t="n">
        <v>70.91</v>
      </c>
      <c r="O2550" s="0" t="n">
        <v>68.41</v>
      </c>
      <c r="P2550" s="0" t="n">
        <v>0</v>
      </c>
      <c r="Q2550" s="0" t="n">
        <v>0</v>
      </c>
      <c r="R2550" s="0" t="n">
        <v>0</v>
      </c>
      <c r="S2550" s="0" t="n">
        <v>0</v>
      </c>
      <c r="T2550" s="0" t="n">
        <v>0</v>
      </c>
      <c r="U2550" s="0" t="n">
        <v>0</v>
      </c>
      <c r="V2550" s="0" t="n">
        <v>0</v>
      </c>
      <c r="W2550" s="0" t="n">
        <v>0</v>
      </c>
      <c r="X2550" s="0" t="n">
        <v>67.72</v>
      </c>
      <c r="Y2550" s="0" t="n">
        <v>74.96</v>
      </c>
      <c r="Z2550" s="0" t="n">
        <v>0</v>
      </c>
      <c r="AA2550" s="0" t="n">
        <v>594183</v>
      </c>
      <c r="AB2550" s="0" t="n">
        <v>0</v>
      </c>
      <c r="AC2550" s="0" t="n">
        <v>0</v>
      </c>
      <c r="AD2550" s="0" t="s">
        <v>99</v>
      </c>
      <c r="AE2550" s="0" t="s">
        <v>99</v>
      </c>
      <c r="AH2550" s="0" t="n">
        <v>8</v>
      </c>
      <c r="AI2550" s="0" t="s">
        <v>2133</v>
      </c>
      <c r="AJ2550" s="0" t="s">
        <v>32112</v>
      </c>
      <c r="AK2550" s="0" t="s">
        <v>31135</v>
      </c>
      <c r="AL2550" s="0" t="s">
        <v>2112</v>
      </c>
    </row>
    <row r="2551" customFormat="false" ht="15" hidden="false" customHeight="false" outlineLevel="0" collapsed="false">
      <c r="A2551" s="0" t="s">
        <v>38627</v>
      </c>
      <c r="B2551" s="0" t="s">
        <v>38628</v>
      </c>
      <c r="C2551" s="0" t="s">
        <v>38629</v>
      </c>
      <c r="D2551" s="0" t="s">
        <v>38629</v>
      </c>
      <c r="E2551" s="0" t="s">
        <v>38630</v>
      </c>
      <c r="F2551" s="0" t="s">
        <v>498</v>
      </c>
      <c r="G2551" s="0" t="n">
        <v>3</v>
      </c>
      <c r="H2551" s="0" t="n">
        <v>1</v>
      </c>
      <c r="I2551" s="0" t="n">
        <v>0.01</v>
      </c>
      <c r="J2551" s="0" t="n">
        <v>1000</v>
      </c>
      <c r="K2551" s="0" t="n">
        <v>-1.58</v>
      </c>
      <c r="L2551" s="0" t="n">
        <v>71.65</v>
      </c>
      <c r="M2551" s="0" t="n">
        <v>72.8</v>
      </c>
      <c r="N2551" s="0" t="n">
        <v>75.77</v>
      </c>
      <c r="O2551" s="0" t="n">
        <v>71.65</v>
      </c>
      <c r="P2551" s="0" t="n">
        <v>0</v>
      </c>
      <c r="Q2551" s="0" t="n">
        <v>0</v>
      </c>
      <c r="R2551" s="0" t="n">
        <v>0</v>
      </c>
      <c r="S2551" s="0" t="n">
        <v>71.64</v>
      </c>
      <c r="T2551" s="0" t="n">
        <v>71.8</v>
      </c>
      <c r="U2551" s="0" t="n">
        <v>71.61</v>
      </c>
      <c r="V2551" s="0" t="n">
        <v>71.8</v>
      </c>
      <c r="W2551" s="0" t="n">
        <v>1862720</v>
      </c>
      <c r="X2551" s="0" t="n">
        <v>71.61</v>
      </c>
      <c r="Y2551" s="0" t="n">
        <v>81.01</v>
      </c>
      <c r="Z2551" s="0" t="n">
        <v>4</v>
      </c>
      <c r="AA2551" s="0" t="n">
        <v>474640</v>
      </c>
      <c r="AB2551" s="0" t="n">
        <v>716.5</v>
      </c>
      <c r="AC2551" s="0" t="n">
        <v>0</v>
      </c>
      <c r="AD2551" s="0" t="s">
        <v>99</v>
      </c>
      <c r="AE2551" s="0" t="s">
        <v>99</v>
      </c>
      <c r="AH2551" s="0" t="n">
        <v>8</v>
      </c>
      <c r="AI2551" s="0" t="s">
        <v>2133</v>
      </c>
      <c r="AJ2551" s="0" t="s">
        <v>32112</v>
      </c>
      <c r="AK2551" s="0" t="s">
        <v>31135</v>
      </c>
      <c r="AL2551" s="0" t="s">
        <v>2112</v>
      </c>
    </row>
    <row r="2552" customFormat="false" ht="15" hidden="false" customHeight="false" outlineLevel="0" collapsed="false">
      <c r="A2552" s="0" t="s">
        <v>38631</v>
      </c>
      <c r="B2552" s="0" t="s">
        <v>38632</v>
      </c>
      <c r="C2552" s="0" t="s">
        <v>38633</v>
      </c>
      <c r="D2552" s="0" t="s">
        <v>38633</v>
      </c>
      <c r="E2552" s="0" t="s">
        <v>38634</v>
      </c>
      <c r="F2552" s="0" t="s">
        <v>498</v>
      </c>
      <c r="G2552" s="0" t="n">
        <v>3</v>
      </c>
      <c r="H2552" s="0" t="n">
        <v>1</v>
      </c>
      <c r="I2552" s="0" t="n">
        <v>0.01</v>
      </c>
      <c r="J2552" s="0" t="n">
        <v>1000</v>
      </c>
      <c r="K2552" s="0" t="n">
        <v>0</v>
      </c>
      <c r="L2552" s="0" t="n">
        <v>0</v>
      </c>
      <c r="M2552" s="0" t="n">
        <v>67.02</v>
      </c>
      <c r="N2552" s="0" t="n">
        <v>67.2</v>
      </c>
      <c r="O2552" s="0" t="n">
        <v>67.02</v>
      </c>
      <c r="P2552" s="0" t="n">
        <v>0</v>
      </c>
      <c r="Q2552" s="0" t="n">
        <v>0</v>
      </c>
      <c r="R2552" s="0" t="n">
        <v>0</v>
      </c>
      <c r="S2552" s="0" t="n">
        <v>0</v>
      </c>
      <c r="T2552" s="0" t="n">
        <v>0</v>
      </c>
      <c r="U2552" s="0" t="n">
        <v>0</v>
      </c>
      <c r="V2552" s="0" t="n">
        <v>0</v>
      </c>
      <c r="W2552" s="0" t="n">
        <v>0</v>
      </c>
      <c r="X2552" s="0" t="n">
        <v>67.01</v>
      </c>
      <c r="Y2552" s="0" t="n">
        <v>67.6</v>
      </c>
      <c r="Z2552" s="0" t="n">
        <v>0</v>
      </c>
      <c r="AA2552" s="0" t="n">
        <v>913513</v>
      </c>
      <c r="AB2552" s="0" t="n">
        <v>0</v>
      </c>
      <c r="AC2552" s="0" t="n">
        <v>0</v>
      </c>
      <c r="AD2552" s="0" t="s">
        <v>99</v>
      </c>
      <c r="AE2552" s="0" t="s">
        <v>99</v>
      </c>
      <c r="AH2552" s="0" t="n">
        <v>8</v>
      </c>
      <c r="AI2552" s="0" t="s">
        <v>2133</v>
      </c>
      <c r="AJ2552" s="0" t="s">
        <v>32112</v>
      </c>
      <c r="AK2552" s="0" t="s">
        <v>31135</v>
      </c>
      <c r="AL2552" s="0" t="s">
        <v>2112</v>
      </c>
    </row>
    <row r="2553" customFormat="false" ht="15" hidden="false" customHeight="false" outlineLevel="0" collapsed="false">
      <c r="A2553" s="0" t="s">
        <v>38635</v>
      </c>
      <c r="B2553" s="0" t="s">
        <v>38636</v>
      </c>
      <c r="C2553" s="0" t="s">
        <v>38637</v>
      </c>
      <c r="D2553" s="0" t="s">
        <v>38637</v>
      </c>
      <c r="E2553" s="0" t="s">
        <v>38638</v>
      </c>
      <c r="F2553" s="0" t="s">
        <v>498</v>
      </c>
      <c r="G2553" s="0" t="n">
        <v>3</v>
      </c>
      <c r="H2553" s="0" t="n">
        <v>1</v>
      </c>
      <c r="I2553" s="0" t="n">
        <v>0.01</v>
      </c>
      <c r="J2553" s="0" t="n">
        <v>1000</v>
      </c>
      <c r="K2553" s="0" t="n">
        <v>0</v>
      </c>
      <c r="L2553" s="0" t="n">
        <v>0</v>
      </c>
      <c r="M2553" s="0" t="n">
        <v>76.01</v>
      </c>
      <c r="N2553" s="0" t="n">
        <v>69.06</v>
      </c>
      <c r="O2553" s="0" t="n">
        <v>76.01</v>
      </c>
      <c r="P2553" s="0" t="n">
        <v>0</v>
      </c>
      <c r="Q2553" s="0" t="n">
        <v>0</v>
      </c>
      <c r="R2553" s="0" t="n">
        <v>0</v>
      </c>
      <c r="S2553" s="0" t="n">
        <v>0</v>
      </c>
      <c r="T2553" s="0" t="n">
        <v>0</v>
      </c>
      <c r="U2553" s="0" t="n">
        <v>0</v>
      </c>
      <c r="V2553" s="0" t="n">
        <v>0</v>
      </c>
      <c r="W2553" s="0" t="n">
        <v>0</v>
      </c>
      <c r="X2553" s="0" t="n">
        <v>71.01</v>
      </c>
      <c r="Y2553" s="0" t="n">
        <v>81.01</v>
      </c>
      <c r="Z2553" s="0" t="n">
        <v>0</v>
      </c>
      <c r="AA2553" s="0" t="n">
        <v>1117950</v>
      </c>
      <c r="AB2553" s="0" t="n">
        <v>0</v>
      </c>
      <c r="AC2553" s="0" t="n">
        <v>0</v>
      </c>
      <c r="AD2553" s="0" t="s">
        <v>99</v>
      </c>
      <c r="AE2553" s="0" t="s">
        <v>99</v>
      </c>
      <c r="AH2553" s="0" t="n">
        <v>8</v>
      </c>
      <c r="AI2553" s="0" t="s">
        <v>2133</v>
      </c>
      <c r="AJ2553" s="0" t="s">
        <v>32112</v>
      </c>
      <c r="AK2553" s="0" t="s">
        <v>31135</v>
      </c>
      <c r="AL2553" s="0" t="s">
        <v>2112</v>
      </c>
    </row>
    <row r="2554" customFormat="false" ht="15" hidden="false" customHeight="false" outlineLevel="0" collapsed="false">
      <c r="A2554" s="0" t="s">
        <v>38639</v>
      </c>
      <c r="B2554" s="0" t="s">
        <v>38640</v>
      </c>
      <c r="C2554" s="0" t="s">
        <v>38641</v>
      </c>
      <c r="D2554" s="0" t="s">
        <v>38641</v>
      </c>
      <c r="E2554" s="0" t="s">
        <v>38642</v>
      </c>
      <c r="F2554" s="0" t="s">
        <v>498</v>
      </c>
      <c r="G2554" s="0" t="n">
        <v>3</v>
      </c>
      <c r="H2554" s="0" t="n">
        <v>1</v>
      </c>
      <c r="I2554" s="0" t="n">
        <v>0.01</v>
      </c>
      <c r="J2554" s="0" t="n">
        <v>1000</v>
      </c>
      <c r="K2554" s="0" t="n">
        <v>0</v>
      </c>
      <c r="L2554" s="0" t="n">
        <v>0</v>
      </c>
      <c r="M2554" s="0" t="n">
        <v>73.01</v>
      </c>
      <c r="N2554" s="0" t="n">
        <v>63.74</v>
      </c>
      <c r="O2554" s="0" t="n">
        <v>73.01</v>
      </c>
      <c r="P2554" s="0" t="n">
        <v>0</v>
      </c>
      <c r="Q2554" s="0" t="n">
        <v>0</v>
      </c>
      <c r="R2554" s="0" t="n">
        <v>0</v>
      </c>
      <c r="S2554" s="0" t="n">
        <v>0</v>
      </c>
      <c r="T2554" s="0" t="n">
        <v>0</v>
      </c>
      <c r="U2554" s="0" t="n">
        <v>0</v>
      </c>
      <c r="V2554" s="0" t="n">
        <v>0</v>
      </c>
      <c r="W2554" s="0" t="n">
        <v>0</v>
      </c>
      <c r="X2554" s="0" t="n">
        <v>68.01</v>
      </c>
      <c r="Y2554" s="0" t="n">
        <v>78.01</v>
      </c>
      <c r="Z2554" s="0" t="n">
        <v>0</v>
      </c>
      <c r="AA2554" s="0" t="n">
        <v>531029</v>
      </c>
      <c r="AB2554" s="0" t="n">
        <v>0</v>
      </c>
      <c r="AC2554" s="0" t="n">
        <v>0</v>
      </c>
      <c r="AD2554" s="0" t="s">
        <v>99</v>
      </c>
      <c r="AE2554" s="0" t="s">
        <v>99</v>
      </c>
      <c r="AH2554" s="0" t="n">
        <v>8</v>
      </c>
      <c r="AI2554" s="0" t="s">
        <v>2133</v>
      </c>
      <c r="AJ2554" s="0" t="s">
        <v>32112</v>
      </c>
      <c r="AK2554" s="0" t="s">
        <v>31135</v>
      </c>
      <c r="AL2554" s="0" t="s">
        <v>2112</v>
      </c>
    </row>
    <row r="2555" customFormat="false" ht="15" hidden="false" customHeight="false" outlineLevel="0" collapsed="false">
      <c r="A2555" s="0" t="s">
        <v>38643</v>
      </c>
      <c r="B2555" s="0" t="s">
        <v>38644</v>
      </c>
      <c r="C2555" s="0" t="s">
        <v>38645</v>
      </c>
      <c r="D2555" s="0" t="s">
        <v>38645</v>
      </c>
      <c r="E2555" s="0" t="s">
        <v>38646</v>
      </c>
      <c r="F2555" s="0" t="s">
        <v>498</v>
      </c>
      <c r="G2555" s="0" t="n">
        <v>3</v>
      </c>
      <c r="H2555" s="0" t="n">
        <v>1</v>
      </c>
      <c r="I2555" s="0" t="n">
        <v>0.01</v>
      </c>
      <c r="J2555" s="0" t="n">
        <v>1000</v>
      </c>
      <c r="K2555" s="0" t="n">
        <v>-9.12</v>
      </c>
      <c r="L2555" s="0" t="n">
        <v>72.7</v>
      </c>
      <c r="M2555" s="0" t="n">
        <v>80</v>
      </c>
      <c r="N2555" s="0" t="n">
        <v>79.7</v>
      </c>
      <c r="O2555" s="0" t="n">
        <v>72.7</v>
      </c>
      <c r="P2555" s="0" t="n">
        <v>0</v>
      </c>
      <c r="Q2555" s="0" t="n">
        <v>0</v>
      </c>
      <c r="R2555" s="0" t="n">
        <v>0</v>
      </c>
      <c r="S2555" s="0" t="n">
        <v>72.7</v>
      </c>
      <c r="T2555" s="0" t="n">
        <v>73.01</v>
      </c>
      <c r="U2555" s="0" t="n">
        <v>72.7</v>
      </c>
      <c r="V2555" s="0" t="n">
        <v>73.01</v>
      </c>
      <c r="W2555" s="0" t="n">
        <v>272628</v>
      </c>
      <c r="X2555" s="0" t="n">
        <v>72.71</v>
      </c>
      <c r="Y2555" s="0" t="n">
        <v>78.01</v>
      </c>
      <c r="Z2555" s="0" t="n">
        <v>2</v>
      </c>
      <c r="AA2555" s="0" t="n">
        <v>401907</v>
      </c>
      <c r="AB2555" s="0" t="n">
        <v>271898</v>
      </c>
      <c r="AC2555" s="0" t="n">
        <v>0</v>
      </c>
      <c r="AD2555" s="0" t="s">
        <v>99</v>
      </c>
      <c r="AE2555" s="0" t="s">
        <v>99</v>
      </c>
      <c r="AH2555" s="0" t="n">
        <v>8</v>
      </c>
      <c r="AI2555" s="0" t="s">
        <v>2133</v>
      </c>
      <c r="AJ2555" s="0" t="s">
        <v>32112</v>
      </c>
      <c r="AK2555" s="0" t="s">
        <v>31135</v>
      </c>
      <c r="AL2555" s="0" t="s">
        <v>2112</v>
      </c>
    </row>
    <row r="2556" customFormat="false" ht="15" hidden="false" customHeight="false" outlineLevel="0" collapsed="false">
      <c r="A2556" s="0" t="s">
        <v>38647</v>
      </c>
      <c r="B2556" s="0" t="s">
        <v>38648</v>
      </c>
      <c r="C2556" s="0" t="s">
        <v>38649</v>
      </c>
      <c r="D2556" s="0" t="s">
        <v>38649</v>
      </c>
      <c r="E2556" s="0" t="s">
        <v>38650</v>
      </c>
      <c r="F2556" s="0" t="s">
        <v>498</v>
      </c>
      <c r="G2556" s="0" t="n">
        <v>3</v>
      </c>
      <c r="H2556" s="0" t="n">
        <v>1</v>
      </c>
      <c r="I2556" s="0" t="n">
        <v>0.01</v>
      </c>
      <c r="J2556" s="0" t="n">
        <v>1000</v>
      </c>
      <c r="K2556" s="0" t="n">
        <v>0</v>
      </c>
      <c r="L2556" s="0" t="n">
        <v>0</v>
      </c>
      <c r="M2556" s="0" t="n">
        <v>76.01</v>
      </c>
      <c r="N2556" s="0" t="n">
        <v>70.14</v>
      </c>
      <c r="O2556" s="0" t="n">
        <v>76.01</v>
      </c>
      <c r="P2556" s="0" t="n">
        <v>0</v>
      </c>
      <c r="Q2556" s="0" t="n">
        <v>0</v>
      </c>
      <c r="R2556" s="0" t="n">
        <v>0</v>
      </c>
      <c r="S2556" s="0" t="n">
        <v>70.4</v>
      </c>
      <c r="T2556" s="0" t="n">
        <v>0</v>
      </c>
      <c r="U2556" s="0" t="n">
        <v>0</v>
      </c>
      <c r="V2556" s="0" t="n">
        <v>0</v>
      </c>
      <c r="W2556" s="0" t="n">
        <v>0</v>
      </c>
      <c r="X2556" s="0" t="n">
        <v>71.01</v>
      </c>
      <c r="Y2556" s="0" t="n">
        <v>81.01</v>
      </c>
      <c r="Z2556" s="0" t="n">
        <v>0</v>
      </c>
      <c r="AA2556" s="0" t="n">
        <v>48810</v>
      </c>
      <c r="AB2556" s="0" t="n">
        <v>0</v>
      </c>
      <c r="AC2556" s="0" t="n">
        <v>0</v>
      </c>
      <c r="AD2556" s="0" t="s">
        <v>99</v>
      </c>
      <c r="AE2556" s="0" t="s">
        <v>99</v>
      </c>
      <c r="AH2556" s="0" t="n">
        <v>8</v>
      </c>
      <c r="AI2556" s="0" t="s">
        <v>2133</v>
      </c>
      <c r="AJ2556" s="0" t="s">
        <v>32112</v>
      </c>
      <c r="AK2556" s="0" t="s">
        <v>31135</v>
      </c>
      <c r="AL2556" s="0" t="s">
        <v>2112</v>
      </c>
    </row>
    <row r="2557" customFormat="false" ht="15" hidden="false" customHeight="false" outlineLevel="0" collapsed="false">
      <c r="A2557" s="0" t="s">
        <v>38651</v>
      </c>
      <c r="B2557" s="0" t="s">
        <v>38652</v>
      </c>
      <c r="C2557" s="0" t="s">
        <v>38653</v>
      </c>
      <c r="D2557" s="0" t="s">
        <v>38653</v>
      </c>
      <c r="E2557" s="0" t="s">
        <v>38654</v>
      </c>
      <c r="F2557" s="0" t="s">
        <v>498</v>
      </c>
      <c r="G2557" s="0" t="n">
        <v>3</v>
      </c>
      <c r="H2557" s="0" t="n">
        <v>1</v>
      </c>
      <c r="I2557" s="0" t="n">
        <v>0.01</v>
      </c>
      <c r="J2557" s="0" t="n">
        <v>1000</v>
      </c>
      <c r="K2557" s="0" t="n">
        <v>0</v>
      </c>
      <c r="L2557" s="0" t="n">
        <v>0</v>
      </c>
      <c r="M2557" s="0" t="n">
        <v>60.6</v>
      </c>
      <c r="N2557" s="0" t="n">
        <v>62.21</v>
      </c>
      <c r="O2557" s="0" t="n">
        <v>60.6</v>
      </c>
      <c r="P2557" s="0" t="n">
        <v>0</v>
      </c>
      <c r="Q2557" s="0" t="n">
        <v>0</v>
      </c>
      <c r="R2557" s="0" t="n">
        <v>0</v>
      </c>
      <c r="S2557" s="0" t="n">
        <v>0</v>
      </c>
      <c r="T2557" s="0" t="n">
        <v>0</v>
      </c>
      <c r="U2557" s="0" t="n">
        <v>0</v>
      </c>
      <c r="V2557" s="0" t="n">
        <v>0</v>
      </c>
      <c r="W2557" s="0" t="n">
        <v>0</v>
      </c>
      <c r="X2557" s="0" t="n">
        <v>60</v>
      </c>
      <c r="Y2557" s="0" t="n">
        <v>66.01</v>
      </c>
      <c r="Z2557" s="0" t="n">
        <v>0</v>
      </c>
      <c r="AA2557" s="0" t="n">
        <v>420267</v>
      </c>
      <c r="AB2557" s="0" t="n">
        <v>0</v>
      </c>
      <c r="AC2557" s="0" t="n">
        <v>0</v>
      </c>
      <c r="AD2557" s="0" t="s">
        <v>99</v>
      </c>
      <c r="AE2557" s="0" t="s">
        <v>99</v>
      </c>
      <c r="AH2557" s="0" t="n">
        <v>8</v>
      </c>
      <c r="AI2557" s="0" t="s">
        <v>2133</v>
      </c>
      <c r="AJ2557" s="0" t="s">
        <v>32112</v>
      </c>
      <c r="AK2557" s="0" t="s">
        <v>31135</v>
      </c>
      <c r="AL2557" s="0" t="s">
        <v>2112</v>
      </c>
    </row>
    <row r="2558" customFormat="false" ht="15" hidden="false" customHeight="false" outlineLevel="0" collapsed="false">
      <c r="A2558" s="0" t="s">
        <v>38655</v>
      </c>
      <c r="B2558" s="0" t="s">
        <v>38656</v>
      </c>
      <c r="C2558" s="0" t="s">
        <v>38657</v>
      </c>
      <c r="D2558" s="0" t="s">
        <v>38657</v>
      </c>
      <c r="E2558" s="0" t="s">
        <v>38658</v>
      </c>
      <c r="F2558" s="0" t="s">
        <v>498</v>
      </c>
      <c r="G2558" s="0" t="n">
        <v>3</v>
      </c>
      <c r="H2558" s="0" t="n">
        <v>1</v>
      </c>
      <c r="I2558" s="0" t="n">
        <v>0.01</v>
      </c>
      <c r="J2558" s="0" t="n">
        <v>1000</v>
      </c>
      <c r="K2558" s="0" t="n">
        <v>0</v>
      </c>
      <c r="L2558" s="0" t="n">
        <v>0</v>
      </c>
      <c r="M2558" s="0" t="n">
        <v>78.6</v>
      </c>
      <c r="N2558" s="0" t="n">
        <v>0</v>
      </c>
      <c r="O2558" s="0" t="n">
        <v>78.6</v>
      </c>
      <c r="P2558" s="0" t="n">
        <v>0</v>
      </c>
      <c r="Q2558" s="0" t="n">
        <v>0</v>
      </c>
      <c r="R2558" s="0" t="n">
        <v>0</v>
      </c>
      <c r="S2558" s="0" t="n">
        <v>0</v>
      </c>
      <c r="T2558" s="0" t="n">
        <v>0</v>
      </c>
      <c r="U2558" s="0" t="n">
        <v>0</v>
      </c>
      <c r="V2558" s="0" t="n">
        <v>0</v>
      </c>
      <c r="W2558" s="0" t="n">
        <v>0</v>
      </c>
      <c r="X2558" s="0" t="n">
        <v>73.61</v>
      </c>
      <c r="Y2558" s="0" t="n">
        <v>110.04</v>
      </c>
      <c r="Z2558" s="0" t="n">
        <v>0</v>
      </c>
      <c r="AA2558" s="0" t="n">
        <v>100690</v>
      </c>
      <c r="AB2558" s="0" t="n">
        <v>0</v>
      </c>
      <c r="AC2558" s="0" t="n">
        <v>0</v>
      </c>
      <c r="AD2558" s="0" t="s">
        <v>99</v>
      </c>
      <c r="AE2558" s="0" t="s">
        <v>99</v>
      </c>
      <c r="AH2558" s="0" t="n">
        <v>8</v>
      </c>
      <c r="AI2558" s="0" t="s">
        <v>2133</v>
      </c>
      <c r="AJ2558" s="0" t="s">
        <v>32112</v>
      </c>
      <c r="AK2558" s="0" t="s">
        <v>31135</v>
      </c>
      <c r="AL2558" s="0" t="s">
        <v>2112</v>
      </c>
    </row>
    <row r="2559" customFormat="false" ht="15" hidden="false" customHeight="false" outlineLevel="0" collapsed="false">
      <c r="A2559" s="0" t="s">
        <v>38659</v>
      </c>
      <c r="B2559" s="0" t="s">
        <v>38660</v>
      </c>
      <c r="C2559" s="0" t="s">
        <v>38661</v>
      </c>
      <c r="D2559" s="0" t="s">
        <v>38661</v>
      </c>
      <c r="E2559" s="0" t="s">
        <v>38662</v>
      </c>
      <c r="F2559" s="0" t="s">
        <v>498</v>
      </c>
      <c r="G2559" s="0" t="n">
        <v>3</v>
      </c>
      <c r="H2559" s="0" t="n">
        <v>1</v>
      </c>
      <c r="I2559" s="0" t="n">
        <v>0.01</v>
      </c>
      <c r="J2559" s="0" t="n">
        <v>1000</v>
      </c>
      <c r="K2559" s="0" t="n">
        <v>0</v>
      </c>
      <c r="L2559" s="0" t="n">
        <v>0</v>
      </c>
      <c r="M2559" s="0" t="n">
        <v>90.7</v>
      </c>
      <c r="N2559" s="0" t="n">
        <v>0</v>
      </c>
      <c r="O2559" s="0" t="n">
        <v>90.7</v>
      </c>
      <c r="P2559" s="0" t="n">
        <v>0</v>
      </c>
      <c r="Q2559" s="0" t="n">
        <v>0</v>
      </c>
      <c r="R2559" s="0" t="n">
        <v>0</v>
      </c>
      <c r="S2559" s="0" t="n">
        <v>0</v>
      </c>
      <c r="T2559" s="0" t="n">
        <v>0</v>
      </c>
      <c r="U2559" s="0" t="n">
        <v>0</v>
      </c>
      <c r="V2559" s="0" t="n">
        <v>0</v>
      </c>
      <c r="W2559" s="0" t="n">
        <v>0</v>
      </c>
      <c r="X2559" s="0" t="n">
        <v>77.5</v>
      </c>
      <c r="Y2559" s="0" t="n">
        <v>0</v>
      </c>
      <c r="Z2559" s="0" t="n">
        <v>0</v>
      </c>
      <c r="AA2559" s="0" t="n">
        <v>99467</v>
      </c>
      <c r="AB2559" s="0" t="n">
        <v>0</v>
      </c>
      <c r="AC2559" s="0" t="n">
        <v>0</v>
      </c>
      <c r="AD2559" s="0" t="s">
        <v>99</v>
      </c>
      <c r="AE2559" s="0" t="s">
        <v>99</v>
      </c>
      <c r="AF2559" s="0" t="s">
        <v>30149</v>
      </c>
      <c r="AH2559" s="0" t="n">
        <v>800</v>
      </c>
      <c r="AI2559" s="0" t="s">
        <v>2133</v>
      </c>
      <c r="AJ2559" s="0" t="s">
        <v>32112</v>
      </c>
      <c r="AK2559" s="0" t="s">
        <v>31135</v>
      </c>
      <c r="AL2559" s="0" t="s">
        <v>2112</v>
      </c>
    </row>
    <row r="2560" customFormat="false" ht="15" hidden="false" customHeight="false" outlineLevel="0" collapsed="false">
      <c r="A2560" s="0" t="s">
        <v>38663</v>
      </c>
      <c r="B2560" s="0" t="s">
        <v>38664</v>
      </c>
      <c r="C2560" s="0" t="s">
        <v>38665</v>
      </c>
      <c r="D2560" s="0" t="s">
        <v>38665</v>
      </c>
      <c r="E2560" s="0" t="s">
        <v>38666</v>
      </c>
      <c r="F2560" s="0" t="s">
        <v>498</v>
      </c>
      <c r="G2560" s="0" t="n">
        <v>3</v>
      </c>
      <c r="H2560" s="0" t="n">
        <v>1</v>
      </c>
      <c r="I2560" s="0" t="n">
        <v>0.01</v>
      </c>
      <c r="J2560" s="0" t="n">
        <v>1000</v>
      </c>
      <c r="K2560" s="0" t="n">
        <v>0</v>
      </c>
      <c r="L2560" s="0" t="n">
        <v>0</v>
      </c>
      <c r="M2560" s="0" t="n">
        <v>86.5</v>
      </c>
      <c r="N2560" s="0" t="n">
        <v>0</v>
      </c>
      <c r="O2560" s="0" t="n">
        <v>86.5</v>
      </c>
      <c r="P2560" s="0" t="n">
        <v>0</v>
      </c>
      <c r="Q2560" s="0" t="n">
        <v>0</v>
      </c>
      <c r="R2560" s="0" t="n">
        <v>0</v>
      </c>
      <c r="S2560" s="0" t="n">
        <v>0</v>
      </c>
      <c r="T2560" s="0" t="n">
        <v>0</v>
      </c>
      <c r="U2560" s="0" t="n">
        <v>0</v>
      </c>
      <c r="V2560" s="0" t="n">
        <v>0</v>
      </c>
      <c r="W2560" s="0" t="n">
        <v>0</v>
      </c>
      <c r="X2560" s="0" t="n">
        <v>69.01</v>
      </c>
      <c r="Y2560" s="0" t="n">
        <v>0</v>
      </c>
      <c r="Z2560" s="0" t="n">
        <v>0</v>
      </c>
      <c r="AA2560" s="0" t="n">
        <v>184257</v>
      </c>
      <c r="AB2560" s="0" t="n">
        <v>0</v>
      </c>
      <c r="AC2560" s="0" t="n">
        <v>0</v>
      </c>
      <c r="AD2560" s="0" t="s">
        <v>99</v>
      </c>
      <c r="AE2560" s="0" t="s">
        <v>99</v>
      </c>
      <c r="AF2560" s="0" t="s">
        <v>30149</v>
      </c>
      <c r="AH2560" s="0" t="n">
        <v>800</v>
      </c>
      <c r="AI2560" s="0" t="s">
        <v>2133</v>
      </c>
      <c r="AJ2560" s="0" t="s">
        <v>32112</v>
      </c>
      <c r="AK2560" s="0" t="s">
        <v>31135</v>
      </c>
      <c r="AL2560" s="0" t="s">
        <v>2112</v>
      </c>
    </row>
    <row r="2561" customFormat="false" ht="15" hidden="false" customHeight="false" outlineLevel="0" collapsed="false">
      <c r="A2561" s="0" t="s">
        <v>38667</v>
      </c>
      <c r="B2561" s="0" t="s">
        <v>38668</v>
      </c>
      <c r="C2561" s="0" t="s">
        <v>38669</v>
      </c>
      <c r="D2561" s="0" t="s">
        <v>38669</v>
      </c>
      <c r="E2561" s="0" t="s">
        <v>38670</v>
      </c>
      <c r="F2561" s="0" t="s">
        <v>498</v>
      </c>
      <c r="G2561" s="0" t="n">
        <v>3</v>
      </c>
      <c r="H2561" s="0" t="n">
        <v>1</v>
      </c>
      <c r="I2561" s="0" t="n">
        <v>0.01</v>
      </c>
      <c r="J2561" s="0" t="n">
        <v>1000</v>
      </c>
      <c r="K2561" s="0" t="n">
        <v>0</v>
      </c>
      <c r="L2561" s="0" t="n">
        <v>0</v>
      </c>
      <c r="M2561" s="0" t="n">
        <v>86.1</v>
      </c>
      <c r="N2561" s="0" t="n">
        <v>89.32</v>
      </c>
      <c r="O2561" s="0" t="n">
        <v>86.1</v>
      </c>
      <c r="P2561" s="0" t="n">
        <v>0</v>
      </c>
      <c r="Q2561" s="0" t="n">
        <v>0</v>
      </c>
      <c r="R2561" s="0" t="n">
        <v>0</v>
      </c>
      <c r="S2561" s="0" t="n">
        <v>0</v>
      </c>
      <c r="T2561" s="0" t="n">
        <v>0</v>
      </c>
      <c r="U2561" s="0" t="n">
        <v>0</v>
      </c>
      <c r="V2561" s="0" t="n">
        <v>0</v>
      </c>
      <c r="W2561" s="0" t="n">
        <v>0</v>
      </c>
      <c r="X2561" s="0" t="n">
        <v>85.21</v>
      </c>
      <c r="Y2561" s="0" t="n">
        <v>94.7</v>
      </c>
      <c r="Z2561" s="0" t="n">
        <v>0</v>
      </c>
      <c r="AA2561" s="0" t="n">
        <v>423767</v>
      </c>
      <c r="AB2561" s="0" t="n">
        <v>0</v>
      </c>
      <c r="AC2561" s="0" t="n">
        <v>0</v>
      </c>
      <c r="AD2561" s="0" t="s">
        <v>99</v>
      </c>
      <c r="AE2561" s="0" t="s">
        <v>99</v>
      </c>
      <c r="AH2561" s="0" t="n">
        <v>8</v>
      </c>
      <c r="AI2561" s="0" t="s">
        <v>2133</v>
      </c>
      <c r="AJ2561" s="0" t="s">
        <v>32112</v>
      </c>
      <c r="AK2561" s="0" t="s">
        <v>31135</v>
      </c>
      <c r="AL2561" s="0" t="s">
        <v>2112</v>
      </c>
    </row>
    <row r="2562" customFormat="false" ht="15" hidden="false" customHeight="false" outlineLevel="0" collapsed="false">
      <c r="A2562" s="0" t="s">
        <v>38671</v>
      </c>
      <c r="B2562" s="0" t="s">
        <v>38672</v>
      </c>
      <c r="C2562" s="0" t="s">
        <v>38673</v>
      </c>
      <c r="D2562" s="0" t="s">
        <v>38673</v>
      </c>
      <c r="E2562" s="0" t="s">
        <v>38674</v>
      </c>
      <c r="F2562" s="0" t="s">
        <v>498</v>
      </c>
      <c r="G2562" s="0" t="n">
        <v>3</v>
      </c>
      <c r="H2562" s="0" t="n">
        <v>1</v>
      </c>
      <c r="I2562" s="0" t="n">
        <v>0.01</v>
      </c>
      <c r="J2562" s="0" t="n">
        <v>1000</v>
      </c>
      <c r="K2562" s="0" t="n">
        <v>0</v>
      </c>
      <c r="L2562" s="0" t="n">
        <v>0</v>
      </c>
      <c r="M2562" s="0" t="n">
        <v>65.6</v>
      </c>
      <c r="N2562" s="0" t="n">
        <v>70.77</v>
      </c>
      <c r="O2562" s="0" t="n">
        <v>65.6</v>
      </c>
      <c r="P2562" s="0" t="n">
        <v>0</v>
      </c>
      <c r="Q2562" s="0" t="n">
        <v>0</v>
      </c>
      <c r="R2562" s="0" t="n">
        <v>0</v>
      </c>
      <c r="S2562" s="0" t="n">
        <v>0</v>
      </c>
      <c r="T2562" s="0" t="n">
        <v>0</v>
      </c>
      <c r="U2562" s="0" t="n">
        <v>0</v>
      </c>
      <c r="V2562" s="0" t="n">
        <v>0</v>
      </c>
      <c r="W2562" s="0" t="n">
        <v>0</v>
      </c>
      <c r="X2562" s="0" t="n">
        <v>64.01</v>
      </c>
      <c r="Y2562" s="0" t="n">
        <v>73.01</v>
      </c>
      <c r="Z2562" s="0" t="n">
        <v>0</v>
      </c>
      <c r="AA2562" s="0" t="n">
        <v>206540</v>
      </c>
      <c r="AB2562" s="0" t="n">
        <v>0</v>
      </c>
      <c r="AC2562" s="0" t="n">
        <v>0</v>
      </c>
      <c r="AD2562" s="0" t="s">
        <v>99</v>
      </c>
      <c r="AE2562" s="0" t="s">
        <v>99</v>
      </c>
      <c r="AH2562" s="0" t="n">
        <v>8</v>
      </c>
      <c r="AI2562" s="0" t="s">
        <v>2133</v>
      </c>
      <c r="AJ2562" s="0" t="s">
        <v>32112</v>
      </c>
      <c r="AK2562" s="0" t="s">
        <v>31135</v>
      </c>
      <c r="AL2562" s="0" t="s">
        <v>2112</v>
      </c>
    </row>
    <row r="2563" customFormat="false" ht="15" hidden="false" customHeight="false" outlineLevel="0" collapsed="false">
      <c r="A2563" s="0" t="s">
        <v>38675</v>
      </c>
      <c r="B2563" s="0" t="s">
        <v>38676</v>
      </c>
      <c r="C2563" s="0" t="s">
        <v>38677</v>
      </c>
      <c r="D2563" s="0" t="s">
        <v>38677</v>
      </c>
      <c r="E2563" s="0" t="s">
        <v>38678</v>
      </c>
      <c r="F2563" s="0" t="s">
        <v>498</v>
      </c>
      <c r="G2563" s="0" t="n">
        <v>3</v>
      </c>
      <c r="H2563" s="0" t="n">
        <v>1</v>
      </c>
      <c r="I2563" s="0" t="n">
        <v>0.01</v>
      </c>
      <c r="J2563" s="0" t="n">
        <v>1000</v>
      </c>
      <c r="K2563" s="0" t="n">
        <v>0</v>
      </c>
      <c r="L2563" s="0" t="n">
        <v>0</v>
      </c>
      <c r="M2563" s="0" t="n">
        <v>83</v>
      </c>
      <c r="N2563" s="0" t="n">
        <v>0</v>
      </c>
      <c r="O2563" s="0" t="n">
        <v>83</v>
      </c>
      <c r="P2563" s="0" t="n">
        <v>0</v>
      </c>
      <c r="Q2563" s="0" t="n">
        <v>0</v>
      </c>
      <c r="R2563" s="0" t="n">
        <v>0</v>
      </c>
      <c r="S2563" s="0" t="n">
        <v>0</v>
      </c>
      <c r="T2563" s="0" t="n">
        <v>0</v>
      </c>
      <c r="U2563" s="0" t="n">
        <v>0</v>
      </c>
      <c r="V2563" s="0" t="n">
        <v>0</v>
      </c>
      <c r="W2563" s="0" t="n">
        <v>0</v>
      </c>
      <c r="X2563" s="0" t="n">
        <v>76.31</v>
      </c>
      <c r="Y2563" s="0" t="n">
        <v>0</v>
      </c>
      <c r="Z2563" s="0" t="n">
        <v>0</v>
      </c>
      <c r="AA2563" s="0" t="n">
        <v>13909</v>
      </c>
      <c r="AB2563" s="0" t="n">
        <v>0</v>
      </c>
      <c r="AC2563" s="0" t="n">
        <v>0</v>
      </c>
      <c r="AD2563" s="0" t="s">
        <v>99</v>
      </c>
      <c r="AE2563" s="0" t="s">
        <v>99</v>
      </c>
      <c r="AH2563" s="0" t="n">
        <v>8</v>
      </c>
      <c r="AI2563" s="0" t="s">
        <v>2133</v>
      </c>
      <c r="AJ2563" s="0" t="s">
        <v>32112</v>
      </c>
      <c r="AK2563" s="0" t="s">
        <v>31135</v>
      </c>
      <c r="AL2563" s="0" t="s">
        <v>2112</v>
      </c>
    </row>
    <row r="2564" customFormat="false" ht="15" hidden="false" customHeight="false" outlineLevel="0" collapsed="false">
      <c r="A2564" s="0" t="s">
        <v>38679</v>
      </c>
      <c r="B2564" s="0" t="s">
        <v>38680</v>
      </c>
      <c r="C2564" s="0" t="s">
        <v>38681</v>
      </c>
      <c r="D2564" s="0" t="s">
        <v>38681</v>
      </c>
      <c r="E2564" s="0" t="s">
        <v>38682</v>
      </c>
      <c r="F2564" s="0" t="s">
        <v>498</v>
      </c>
      <c r="G2564" s="0" t="n">
        <v>3</v>
      </c>
      <c r="H2564" s="0" t="n">
        <v>1</v>
      </c>
      <c r="I2564" s="0" t="n">
        <v>0.01</v>
      </c>
      <c r="J2564" s="0" t="n">
        <v>1000</v>
      </c>
      <c r="K2564" s="0" t="n">
        <v>-1.2</v>
      </c>
      <c r="L2564" s="0" t="n">
        <v>66.1</v>
      </c>
      <c r="M2564" s="0" t="n">
        <v>66.9</v>
      </c>
      <c r="N2564" s="0" t="n">
        <v>68.56</v>
      </c>
      <c r="O2564" s="0" t="n">
        <v>66.1</v>
      </c>
      <c r="P2564" s="0" t="n">
        <v>0</v>
      </c>
      <c r="Q2564" s="0" t="n">
        <v>0</v>
      </c>
      <c r="R2564" s="0" t="n">
        <v>0</v>
      </c>
      <c r="S2564" s="0" t="n">
        <v>66.1</v>
      </c>
      <c r="T2564" s="0" t="n">
        <v>66.1</v>
      </c>
      <c r="U2564" s="0" t="n">
        <v>66.1</v>
      </c>
      <c r="V2564" s="0" t="n">
        <v>66.1</v>
      </c>
      <c r="W2564" s="0" t="n">
        <v>3305000</v>
      </c>
      <c r="X2564" s="0" t="n">
        <v>66.11</v>
      </c>
      <c r="Y2564" s="0" t="n">
        <v>73.58</v>
      </c>
      <c r="Z2564" s="0" t="n">
        <v>1</v>
      </c>
      <c r="AA2564" s="0" t="n">
        <v>751821</v>
      </c>
      <c r="AB2564" s="0" t="n">
        <v>3305000</v>
      </c>
      <c r="AC2564" s="0" t="n">
        <v>0</v>
      </c>
      <c r="AD2564" s="0" t="s">
        <v>99</v>
      </c>
      <c r="AE2564" s="0" t="s">
        <v>99</v>
      </c>
      <c r="AH2564" s="0" t="n">
        <v>8</v>
      </c>
      <c r="AI2564" s="0" t="s">
        <v>2133</v>
      </c>
      <c r="AJ2564" s="0" t="s">
        <v>32112</v>
      </c>
      <c r="AK2564" s="0" t="s">
        <v>31135</v>
      </c>
      <c r="AL2564" s="0" t="s">
        <v>2112</v>
      </c>
    </row>
    <row r="2565" customFormat="false" ht="15" hidden="false" customHeight="false" outlineLevel="0" collapsed="false">
      <c r="A2565" s="0" t="s">
        <v>38683</v>
      </c>
      <c r="B2565" s="0" t="s">
        <v>38684</v>
      </c>
      <c r="C2565" s="0" t="s">
        <v>38685</v>
      </c>
      <c r="D2565" s="0" t="s">
        <v>38685</v>
      </c>
      <c r="E2565" s="0" t="s">
        <v>38686</v>
      </c>
      <c r="F2565" s="0" t="s">
        <v>498</v>
      </c>
      <c r="G2565" s="0" t="n">
        <v>3</v>
      </c>
      <c r="H2565" s="0" t="n">
        <v>1</v>
      </c>
      <c r="I2565" s="0" t="n">
        <v>0.01</v>
      </c>
      <c r="J2565" s="0" t="n">
        <v>1000</v>
      </c>
      <c r="K2565" s="0" t="n">
        <v>0</v>
      </c>
      <c r="L2565" s="0" t="n">
        <v>0</v>
      </c>
      <c r="M2565" s="0" t="n">
        <v>73</v>
      </c>
      <c r="N2565" s="0" t="n">
        <v>78.99</v>
      </c>
      <c r="O2565" s="0" t="n">
        <v>73</v>
      </c>
      <c r="P2565" s="0" t="n">
        <v>0</v>
      </c>
      <c r="Q2565" s="0" t="n">
        <v>0</v>
      </c>
      <c r="R2565" s="0" t="n">
        <v>0</v>
      </c>
      <c r="S2565" s="0" t="n">
        <v>0</v>
      </c>
      <c r="T2565" s="0" t="n">
        <v>0</v>
      </c>
      <c r="U2565" s="0" t="n">
        <v>0</v>
      </c>
      <c r="V2565" s="0" t="n">
        <v>0</v>
      </c>
      <c r="W2565" s="0" t="n">
        <v>0</v>
      </c>
      <c r="X2565" s="0" t="n">
        <v>69.01</v>
      </c>
      <c r="Y2565" s="0" t="n">
        <v>79.01</v>
      </c>
      <c r="Z2565" s="0" t="n">
        <v>0</v>
      </c>
      <c r="AA2565" s="0" t="n">
        <v>133947</v>
      </c>
      <c r="AB2565" s="0" t="n">
        <v>0</v>
      </c>
      <c r="AC2565" s="0" t="n">
        <v>0</v>
      </c>
      <c r="AD2565" s="0" t="s">
        <v>99</v>
      </c>
      <c r="AE2565" s="0" t="s">
        <v>99</v>
      </c>
      <c r="AH2565" s="0" t="n">
        <v>8</v>
      </c>
      <c r="AI2565" s="0" t="s">
        <v>2133</v>
      </c>
      <c r="AJ2565" s="0" t="s">
        <v>32112</v>
      </c>
      <c r="AK2565" s="0" t="s">
        <v>31135</v>
      </c>
      <c r="AL2565" s="0" t="s">
        <v>2112</v>
      </c>
    </row>
    <row r="2566" customFormat="false" ht="15" hidden="false" customHeight="false" outlineLevel="0" collapsed="false">
      <c r="A2566" s="0" t="s">
        <v>38687</v>
      </c>
      <c r="B2566" s="0" t="s">
        <v>38688</v>
      </c>
      <c r="C2566" s="0" t="s">
        <v>38689</v>
      </c>
      <c r="D2566" s="0" t="s">
        <v>38689</v>
      </c>
      <c r="E2566" s="0" t="s">
        <v>38690</v>
      </c>
      <c r="F2566" s="0" t="s">
        <v>498</v>
      </c>
      <c r="G2566" s="0" t="n">
        <v>3</v>
      </c>
      <c r="H2566" s="0" t="n">
        <v>1</v>
      </c>
      <c r="I2566" s="0" t="n">
        <v>0.01</v>
      </c>
      <c r="J2566" s="0" t="n">
        <v>1000</v>
      </c>
      <c r="K2566" s="0" t="n">
        <v>0</v>
      </c>
      <c r="L2566" s="0" t="n">
        <v>94.01</v>
      </c>
      <c r="M2566" s="0" t="n">
        <v>94.01</v>
      </c>
      <c r="N2566" s="0" t="n">
        <v>0</v>
      </c>
      <c r="O2566" s="0" t="n">
        <v>94.01</v>
      </c>
      <c r="P2566" s="0" t="n">
        <v>0</v>
      </c>
      <c r="Q2566" s="0" t="n">
        <v>0</v>
      </c>
      <c r="R2566" s="0" t="n">
        <v>0</v>
      </c>
      <c r="S2566" s="0" t="n">
        <v>94.01</v>
      </c>
      <c r="T2566" s="0" t="n">
        <v>94.01</v>
      </c>
      <c r="U2566" s="0" t="n">
        <v>94.01</v>
      </c>
      <c r="V2566" s="0" t="n">
        <v>94.01</v>
      </c>
      <c r="W2566" s="0" t="n">
        <v>940</v>
      </c>
      <c r="X2566" s="0" t="n">
        <v>89.01</v>
      </c>
      <c r="Y2566" s="0" t="n">
        <v>99</v>
      </c>
      <c r="Z2566" s="0" t="n">
        <v>1</v>
      </c>
      <c r="AA2566" s="0" t="n">
        <v>7432</v>
      </c>
      <c r="AB2566" s="0" t="n">
        <v>940.1</v>
      </c>
      <c r="AC2566" s="0" t="n">
        <v>0</v>
      </c>
      <c r="AD2566" s="0" t="s">
        <v>99</v>
      </c>
      <c r="AE2566" s="0" t="s">
        <v>99</v>
      </c>
      <c r="AH2566" s="0" t="n">
        <v>8</v>
      </c>
      <c r="AI2566" s="0" t="s">
        <v>2133</v>
      </c>
      <c r="AJ2566" s="0" t="s">
        <v>32112</v>
      </c>
      <c r="AK2566" s="0" t="s">
        <v>31135</v>
      </c>
      <c r="AL2566" s="0" t="s">
        <v>2112</v>
      </c>
    </row>
    <row r="2567" customFormat="false" ht="15" hidden="false" customHeight="false" outlineLevel="0" collapsed="false">
      <c r="A2567" s="0" t="s">
        <v>38691</v>
      </c>
      <c r="B2567" s="0" t="s">
        <v>38692</v>
      </c>
      <c r="C2567" s="0" t="s">
        <v>38693</v>
      </c>
      <c r="D2567" s="0" t="s">
        <v>38693</v>
      </c>
      <c r="E2567" s="0" t="s">
        <v>38694</v>
      </c>
      <c r="F2567" s="0" t="s">
        <v>498</v>
      </c>
      <c r="G2567" s="0" t="n">
        <v>3</v>
      </c>
      <c r="H2567" s="0" t="n">
        <v>1</v>
      </c>
      <c r="I2567" s="0" t="n">
        <v>0.01</v>
      </c>
      <c r="J2567" s="0" t="n">
        <v>1000</v>
      </c>
      <c r="K2567" s="0" t="n">
        <v>0</v>
      </c>
      <c r="L2567" s="0" t="n">
        <v>0</v>
      </c>
      <c r="M2567" s="0" t="n">
        <v>81.95</v>
      </c>
      <c r="N2567" s="0" t="n">
        <v>86.21</v>
      </c>
      <c r="O2567" s="0" t="n">
        <v>81.95</v>
      </c>
      <c r="P2567" s="0" t="n">
        <v>0</v>
      </c>
      <c r="Q2567" s="0" t="n">
        <v>0</v>
      </c>
      <c r="R2567" s="0" t="n">
        <v>0</v>
      </c>
      <c r="S2567" s="0" t="n">
        <v>0</v>
      </c>
      <c r="T2567" s="0" t="n">
        <v>0</v>
      </c>
      <c r="U2567" s="0" t="n">
        <v>0</v>
      </c>
      <c r="V2567" s="0" t="n">
        <v>0</v>
      </c>
      <c r="W2567" s="0" t="n">
        <v>0</v>
      </c>
      <c r="X2567" s="0" t="n">
        <v>79.91</v>
      </c>
      <c r="Y2567" s="0" t="n">
        <v>114.72</v>
      </c>
      <c r="Z2567" s="0" t="n">
        <v>0</v>
      </c>
      <c r="AA2567" s="0" t="n">
        <v>103586</v>
      </c>
      <c r="AB2567" s="0" t="n">
        <v>0</v>
      </c>
      <c r="AC2567" s="0" t="n">
        <v>0</v>
      </c>
      <c r="AD2567" s="0" t="s">
        <v>99</v>
      </c>
      <c r="AE2567" s="0" t="s">
        <v>99</v>
      </c>
      <c r="AH2567" s="0" t="n">
        <v>8</v>
      </c>
      <c r="AI2567" s="0" t="s">
        <v>2133</v>
      </c>
      <c r="AJ2567" s="0" t="s">
        <v>32112</v>
      </c>
      <c r="AK2567" s="0" t="s">
        <v>31135</v>
      </c>
      <c r="AL2567" s="0" t="s">
        <v>2112</v>
      </c>
    </row>
    <row r="2568" customFormat="false" ht="15" hidden="false" customHeight="false" outlineLevel="0" collapsed="false">
      <c r="A2568" s="0" t="s">
        <v>38695</v>
      </c>
      <c r="B2568" s="0" t="s">
        <v>38696</v>
      </c>
      <c r="C2568" s="0" t="s">
        <v>38697</v>
      </c>
      <c r="D2568" s="0" t="s">
        <v>38697</v>
      </c>
      <c r="E2568" s="0" t="s">
        <v>38698</v>
      </c>
      <c r="F2568" s="0" t="s">
        <v>498</v>
      </c>
      <c r="G2568" s="0" t="n">
        <v>3</v>
      </c>
      <c r="H2568" s="0" t="n">
        <v>1</v>
      </c>
      <c r="I2568" s="0" t="n">
        <v>0.01</v>
      </c>
      <c r="J2568" s="0" t="n">
        <v>1000</v>
      </c>
      <c r="K2568" s="0" t="n">
        <v>0</v>
      </c>
      <c r="L2568" s="0" t="n">
        <v>0</v>
      </c>
      <c r="M2568" s="0" t="n">
        <v>75.5</v>
      </c>
      <c r="N2568" s="0" t="n">
        <v>78.33</v>
      </c>
      <c r="O2568" s="0" t="n">
        <v>75.5</v>
      </c>
      <c r="P2568" s="0" t="n">
        <v>0</v>
      </c>
      <c r="Q2568" s="0" t="n">
        <v>0</v>
      </c>
      <c r="R2568" s="0" t="n">
        <v>0</v>
      </c>
      <c r="S2568" s="0" t="n">
        <v>0</v>
      </c>
      <c r="T2568" s="0" t="n">
        <v>0</v>
      </c>
      <c r="U2568" s="0" t="n">
        <v>0</v>
      </c>
      <c r="V2568" s="0" t="n">
        <v>0</v>
      </c>
      <c r="W2568" s="0" t="n">
        <v>0</v>
      </c>
      <c r="X2568" s="0" t="n">
        <v>75</v>
      </c>
      <c r="Y2568" s="0" t="n">
        <v>83.04</v>
      </c>
      <c r="Z2568" s="0" t="n">
        <v>0</v>
      </c>
      <c r="AA2568" s="0" t="n">
        <v>326650</v>
      </c>
      <c r="AB2568" s="0" t="n">
        <v>0</v>
      </c>
      <c r="AC2568" s="0" t="n">
        <v>0</v>
      </c>
      <c r="AD2568" s="0" t="s">
        <v>99</v>
      </c>
      <c r="AE2568" s="0" t="s">
        <v>99</v>
      </c>
      <c r="AH2568" s="0" t="n">
        <v>8</v>
      </c>
      <c r="AI2568" s="0" t="s">
        <v>2133</v>
      </c>
      <c r="AJ2568" s="0" t="s">
        <v>32112</v>
      </c>
      <c r="AK2568" s="0" t="s">
        <v>31135</v>
      </c>
      <c r="AL2568" s="0" t="s">
        <v>2112</v>
      </c>
    </row>
    <row r="2569" customFormat="false" ht="15" hidden="false" customHeight="false" outlineLevel="0" collapsed="false">
      <c r="A2569" s="0" t="s">
        <v>38699</v>
      </c>
      <c r="B2569" s="0" t="s">
        <v>38700</v>
      </c>
      <c r="C2569" s="0" t="s">
        <v>38701</v>
      </c>
      <c r="D2569" s="0" t="s">
        <v>38701</v>
      </c>
      <c r="E2569" s="0" t="s">
        <v>38702</v>
      </c>
      <c r="F2569" s="0" t="s">
        <v>498</v>
      </c>
      <c r="G2569" s="0" t="n">
        <v>3</v>
      </c>
      <c r="H2569" s="0" t="n">
        <v>1</v>
      </c>
      <c r="I2569" s="0" t="n">
        <v>0.01</v>
      </c>
      <c r="J2569" s="0" t="n">
        <v>1000</v>
      </c>
      <c r="K2569" s="0" t="n">
        <v>0</v>
      </c>
      <c r="L2569" s="0" t="n">
        <v>0</v>
      </c>
      <c r="M2569" s="0" t="n">
        <v>83.8</v>
      </c>
      <c r="N2569" s="0" t="n">
        <v>86.68</v>
      </c>
      <c r="O2569" s="0" t="n">
        <v>83.8</v>
      </c>
      <c r="P2569" s="0" t="n">
        <v>0</v>
      </c>
      <c r="Q2569" s="0" t="n">
        <v>0</v>
      </c>
      <c r="R2569" s="0" t="n">
        <v>0</v>
      </c>
      <c r="S2569" s="0" t="n">
        <v>0</v>
      </c>
      <c r="T2569" s="0" t="n">
        <v>0</v>
      </c>
      <c r="U2569" s="0" t="n">
        <v>0</v>
      </c>
      <c r="V2569" s="0" t="n">
        <v>0</v>
      </c>
      <c r="W2569" s="0" t="n">
        <v>0</v>
      </c>
      <c r="X2569" s="0" t="n">
        <v>76.83</v>
      </c>
      <c r="Y2569" s="0" t="n">
        <v>117.73</v>
      </c>
      <c r="Z2569" s="0" t="n">
        <v>0</v>
      </c>
      <c r="AA2569" s="0" t="n">
        <v>47401</v>
      </c>
      <c r="AB2569" s="0" t="n">
        <v>0</v>
      </c>
      <c r="AC2569" s="0" t="n">
        <v>0</v>
      </c>
      <c r="AD2569" s="0" t="s">
        <v>99</v>
      </c>
      <c r="AE2569" s="0" t="s">
        <v>99</v>
      </c>
      <c r="AH2569" s="0" t="n">
        <v>8</v>
      </c>
      <c r="AI2569" s="0" t="s">
        <v>2133</v>
      </c>
      <c r="AJ2569" s="0" t="s">
        <v>32112</v>
      </c>
      <c r="AK2569" s="0" t="s">
        <v>31135</v>
      </c>
      <c r="AL2569" s="0" t="s">
        <v>2112</v>
      </c>
    </row>
    <row r="2570" customFormat="false" ht="15" hidden="false" customHeight="false" outlineLevel="0" collapsed="false">
      <c r="A2570" s="0" t="s">
        <v>38703</v>
      </c>
      <c r="B2570" s="0" t="s">
        <v>38704</v>
      </c>
      <c r="C2570" s="0" t="s">
        <v>38705</v>
      </c>
      <c r="D2570" s="0" t="s">
        <v>38705</v>
      </c>
      <c r="E2570" s="0" t="s">
        <v>38706</v>
      </c>
      <c r="F2570" s="0" t="s">
        <v>498</v>
      </c>
      <c r="G2570" s="0" t="n">
        <v>3</v>
      </c>
      <c r="H2570" s="0" t="n">
        <v>1</v>
      </c>
      <c r="I2570" s="0" t="n">
        <v>0.01</v>
      </c>
      <c r="J2570" s="0" t="n">
        <v>1000</v>
      </c>
      <c r="K2570" s="0" t="n">
        <v>0</v>
      </c>
      <c r="L2570" s="0" t="n">
        <v>0</v>
      </c>
      <c r="M2570" s="0" t="n">
        <v>89.11</v>
      </c>
      <c r="N2570" s="0" t="n">
        <v>133.67</v>
      </c>
      <c r="O2570" s="0" t="n">
        <v>89.11</v>
      </c>
      <c r="P2570" s="0" t="n">
        <v>0</v>
      </c>
      <c r="Q2570" s="0" t="n">
        <v>0</v>
      </c>
      <c r="R2570" s="0" t="n">
        <v>0</v>
      </c>
      <c r="S2570" s="0" t="n">
        <v>0</v>
      </c>
      <c r="T2570" s="0" t="n">
        <v>0</v>
      </c>
      <c r="U2570" s="0" t="n">
        <v>0</v>
      </c>
      <c r="V2570" s="0" t="n">
        <v>0</v>
      </c>
      <c r="W2570" s="0" t="n">
        <v>0</v>
      </c>
      <c r="X2570" s="0" t="n">
        <v>89.11</v>
      </c>
      <c r="Y2570" s="0" t="n">
        <v>127.82</v>
      </c>
      <c r="Z2570" s="0" t="n">
        <v>0</v>
      </c>
      <c r="AA2570" s="0" t="n">
        <v>200530</v>
      </c>
      <c r="AB2570" s="0" t="n">
        <v>0</v>
      </c>
      <c r="AC2570" s="0" t="n">
        <v>0</v>
      </c>
      <c r="AD2570" s="0" t="s">
        <v>99</v>
      </c>
      <c r="AE2570" s="0" t="s">
        <v>99</v>
      </c>
      <c r="AH2570" s="0" t="n">
        <v>8</v>
      </c>
      <c r="AI2570" s="0" t="s">
        <v>2133</v>
      </c>
      <c r="AJ2570" s="0" t="s">
        <v>32112</v>
      </c>
      <c r="AK2570" s="0" t="s">
        <v>31135</v>
      </c>
      <c r="AL2570" s="0" t="s">
        <v>2112</v>
      </c>
    </row>
    <row r="2571" customFormat="false" ht="15" hidden="false" customHeight="false" outlineLevel="0" collapsed="false">
      <c r="A2571" s="0" t="s">
        <v>38707</v>
      </c>
      <c r="B2571" s="0" t="s">
        <v>38708</v>
      </c>
      <c r="C2571" s="0" t="s">
        <v>38709</v>
      </c>
      <c r="D2571" s="0" t="s">
        <v>38709</v>
      </c>
      <c r="E2571" s="0" t="s">
        <v>38710</v>
      </c>
      <c r="F2571" s="0" t="s">
        <v>498</v>
      </c>
      <c r="G2571" s="0" t="n">
        <v>3</v>
      </c>
      <c r="H2571" s="0" t="n">
        <v>1</v>
      </c>
      <c r="I2571" s="0" t="n">
        <v>0.01</v>
      </c>
      <c r="J2571" s="0" t="n">
        <v>1000</v>
      </c>
      <c r="K2571" s="0" t="n">
        <v>0</v>
      </c>
      <c r="L2571" s="0" t="n">
        <v>0</v>
      </c>
      <c r="M2571" s="0" t="n">
        <v>104.8</v>
      </c>
      <c r="N2571" s="0" t="n">
        <v>0</v>
      </c>
      <c r="O2571" s="0" t="n">
        <v>104.8</v>
      </c>
      <c r="P2571" s="0" t="n">
        <v>0</v>
      </c>
      <c r="Q2571" s="0" t="n">
        <v>0</v>
      </c>
      <c r="R2571" s="0" t="n">
        <v>0</v>
      </c>
      <c r="S2571" s="0" t="n">
        <v>0</v>
      </c>
      <c r="T2571" s="0" t="n">
        <v>0</v>
      </c>
      <c r="U2571" s="0" t="n">
        <v>0</v>
      </c>
      <c r="V2571" s="0" t="n">
        <v>0</v>
      </c>
      <c r="W2571" s="0" t="n">
        <v>0</v>
      </c>
      <c r="X2571" s="0" t="n">
        <v>92.41</v>
      </c>
      <c r="Y2571" s="0" t="n">
        <v>0</v>
      </c>
      <c r="Z2571" s="0" t="n">
        <v>0</v>
      </c>
      <c r="AA2571" s="0" t="n">
        <v>200356</v>
      </c>
      <c r="AB2571" s="0" t="n">
        <v>0</v>
      </c>
      <c r="AC2571" s="0" t="n">
        <v>0</v>
      </c>
      <c r="AD2571" s="0" t="s">
        <v>99</v>
      </c>
      <c r="AE2571" s="0" t="s">
        <v>99</v>
      </c>
      <c r="AH2571" s="0" t="n">
        <v>8</v>
      </c>
      <c r="AI2571" s="0" t="s">
        <v>2133</v>
      </c>
      <c r="AJ2571" s="0" t="s">
        <v>32112</v>
      </c>
      <c r="AK2571" s="0" t="s">
        <v>31135</v>
      </c>
      <c r="AL2571" s="0" t="s">
        <v>2112</v>
      </c>
    </row>
    <row r="2572" customFormat="false" ht="15" hidden="false" customHeight="false" outlineLevel="0" collapsed="false">
      <c r="A2572" s="0" t="s">
        <v>38711</v>
      </c>
      <c r="B2572" s="0" t="s">
        <v>38712</v>
      </c>
      <c r="C2572" s="0" t="s">
        <v>38713</v>
      </c>
      <c r="D2572" s="0" t="s">
        <v>38713</v>
      </c>
      <c r="E2572" s="0" t="s">
        <v>38714</v>
      </c>
      <c r="F2572" s="0" t="s">
        <v>498</v>
      </c>
      <c r="G2572" s="0" t="n">
        <v>3</v>
      </c>
      <c r="H2572" s="0" t="n">
        <v>1</v>
      </c>
      <c r="I2572" s="0" t="n">
        <v>0.01</v>
      </c>
      <c r="J2572" s="0" t="n">
        <v>1000</v>
      </c>
      <c r="K2572" s="0" t="n">
        <v>0</v>
      </c>
      <c r="L2572" s="0" t="n">
        <v>0</v>
      </c>
      <c r="M2572" s="0" t="n">
        <v>80</v>
      </c>
      <c r="N2572" s="0" t="n">
        <v>87.11</v>
      </c>
      <c r="O2572" s="0" t="n">
        <v>80</v>
      </c>
      <c r="P2572" s="0" t="n">
        <v>0</v>
      </c>
      <c r="Q2572" s="0" t="n">
        <v>0</v>
      </c>
      <c r="R2572" s="0" t="n">
        <v>0</v>
      </c>
      <c r="S2572" s="0" t="n">
        <v>0</v>
      </c>
      <c r="T2572" s="0" t="n">
        <v>0</v>
      </c>
      <c r="U2572" s="0" t="n">
        <v>0</v>
      </c>
      <c r="V2572" s="0" t="n">
        <v>0</v>
      </c>
      <c r="W2572" s="0" t="n">
        <v>0</v>
      </c>
      <c r="X2572" s="0" t="n">
        <v>79.31</v>
      </c>
      <c r="Y2572" s="0" t="n">
        <v>87</v>
      </c>
      <c r="Z2572" s="0" t="n">
        <v>0</v>
      </c>
      <c r="AA2572" s="0" t="n">
        <v>111507</v>
      </c>
      <c r="AB2572" s="0" t="n">
        <v>0</v>
      </c>
      <c r="AC2572" s="0" t="n">
        <v>0</v>
      </c>
      <c r="AD2572" s="0" t="s">
        <v>99</v>
      </c>
      <c r="AE2572" s="0" t="s">
        <v>99</v>
      </c>
      <c r="AH2572" s="0" t="n">
        <v>8</v>
      </c>
      <c r="AI2572" s="0" t="s">
        <v>2133</v>
      </c>
      <c r="AJ2572" s="0" t="s">
        <v>32112</v>
      </c>
      <c r="AK2572" s="0" t="s">
        <v>31135</v>
      </c>
      <c r="AL2572" s="0" t="s">
        <v>2112</v>
      </c>
    </row>
    <row r="2573" customFormat="false" ht="15" hidden="false" customHeight="false" outlineLevel="0" collapsed="false">
      <c r="A2573" s="0" t="s">
        <v>38715</v>
      </c>
      <c r="B2573" s="0" t="s">
        <v>38716</v>
      </c>
      <c r="C2573" s="0" t="s">
        <v>38717</v>
      </c>
      <c r="D2573" s="0" t="s">
        <v>38717</v>
      </c>
      <c r="E2573" s="0" t="s">
        <v>38718</v>
      </c>
      <c r="F2573" s="0" t="s">
        <v>498</v>
      </c>
      <c r="G2573" s="0" t="n">
        <v>3</v>
      </c>
      <c r="H2573" s="0" t="n">
        <v>1</v>
      </c>
      <c r="I2573" s="0" t="n">
        <v>0.01</v>
      </c>
      <c r="J2573" s="0" t="n">
        <v>1000</v>
      </c>
      <c r="K2573" s="0" t="n">
        <v>0</v>
      </c>
      <c r="L2573" s="0" t="n">
        <v>0</v>
      </c>
      <c r="M2573" s="0" t="n">
        <v>78.7</v>
      </c>
      <c r="N2573" s="0" t="n">
        <v>80.88</v>
      </c>
      <c r="O2573" s="0" t="n">
        <v>78.7</v>
      </c>
      <c r="P2573" s="0" t="n">
        <v>0</v>
      </c>
      <c r="Q2573" s="0" t="n">
        <v>0</v>
      </c>
      <c r="R2573" s="0" t="n">
        <v>0</v>
      </c>
      <c r="S2573" s="0" t="n">
        <v>0</v>
      </c>
      <c r="T2573" s="0" t="n">
        <v>0</v>
      </c>
      <c r="U2573" s="0" t="n">
        <v>0</v>
      </c>
      <c r="V2573" s="0" t="n">
        <v>0</v>
      </c>
      <c r="W2573" s="0" t="n">
        <v>0</v>
      </c>
      <c r="X2573" s="0" t="n">
        <v>78.31</v>
      </c>
      <c r="Y2573" s="0" t="n">
        <v>86.56</v>
      </c>
      <c r="Z2573" s="0" t="n">
        <v>0</v>
      </c>
      <c r="AA2573" s="0" t="n">
        <v>409534</v>
      </c>
      <c r="AB2573" s="0" t="n">
        <v>0</v>
      </c>
      <c r="AC2573" s="0" t="n">
        <v>0</v>
      </c>
      <c r="AD2573" s="0" t="s">
        <v>99</v>
      </c>
      <c r="AE2573" s="0" t="s">
        <v>99</v>
      </c>
      <c r="AH2573" s="0" t="n">
        <v>8</v>
      </c>
      <c r="AI2573" s="0" t="s">
        <v>2133</v>
      </c>
      <c r="AJ2573" s="0" t="s">
        <v>32112</v>
      </c>
      <c r="AK2573" s="0" t="s">
        <v>31135</v>
      </c>
      <c r="AL2573" s="0" t="s">
        <v>2112</v>
      </c>
    </row>
    <row r="2574" customFormat="false" ht="15" hidden="false" customHeight="false" outlineLevel="0" collapsed="false">
      <c r="A2574" s="0" t="s">
        <v>38719</v>
      </c>
      <c r="B2574" s="0" t="s">
        <v>38720</v>
      </c>
      <c r="C2574" s="0" t="s">
        <v>38721</v>
      </c>
      <c r="D2574" s="0" t="s">
        <v>38721</v>
      </c>
      <c r="E2574" s="0" t="s">
        <v>38722</v>
      </c>
      <c r="F2574" s="0" t="s">
        <v>498</v>
      </c>
      <c r="G2574" s="0" t="n">
        <v>3</v>
      </c>
      <c r="H2574" s="0" t="n">
        <v>1</v>
      </c>
      <c r="I2574" s="0" t="n">
        <v>0.01</v>
      </c>
      <c r="J2574" s="0" t="n">
        <v>1000</v>
      </c>
      <c r="K2574" s="0" t="n">
        <v>0</v>
      </c>
      <c r="L2574" s="0" t="n">
        <v>0</v>
      </c>
      <c r="M2574" s="0" t="n">
        <v>91.6</v>
      </c>
      <c r="N2574" s="0" t="n">
        <v>0</v>
      </c>
      <c r="O2574" s="0" t="n">
        <v>91.6</v>
      </c>
      <c r="P2574" s="0" t="n">
        <v>0</v>
      </c>
      <c r="Q2574" s="0" t="n">
        <v>0</v>
      </c>
      <c r="R2574" s="0" t="n">
        <v>0</v>
      </c>
      <c r="S2574" s="0" t="n">
        <v>0</v>
      </c>
      <c r="T2574" s="0" t="n">
        <v>0</v>
      </c>
      <c r="U2574" s="0" t="n">
        <v>0</v>
      </c>
      <c r="V2574" s="0" t="n">
        <v>0</v>
      </c>
      <c r="W2574" s="0" t="n">
        <v>0</v>
      </c>
      <c r="X2574" s="0" t="n">
        <v>87.41</v>
      </c>
      <c r="Y2574" s="0" t="n">
        <v>91.6</v>
      </c>
      <c r="Z2574" s="0" t="n">
        <v>0</v>
      </c>
      <c r="AA2574" s="0" t="n">
        <v>212237</v>
      </c>
      <c r="AB2574" s="0" t="n">
        <v>0</v>
      </c>
      <c r="AC2574" s="0" t="n">
        <v>0</v>
      </c>
      <c r="AD2574" s="0" t="s">
        <v>99</v>
      </c>
      <c r="AE2574" s="0" t="s">
        <v>99</v>
      </c>
      <c r="AH2574" s="0" t="n">
        <v>800</v>
      </c>
      <c r="AI2574" s="0" t="s">
        <v>2133</v>
      </c>
      <c r="AJ2574" s="0" t="s">
        <v>32112</v>
      </c>
      <c r="AK2574" s="0" t="s">
        <v>31135</v>
      </c>
      <c r="AL2574" s="0" t="s">
        <v>2112</v>
      </c>
    </row>
    <row r="2575" customFormat="false" ht="15" hidden="false" customHeight="false" outlineLevel="0" collapsed="false">
      <c r="A2575" s="0" t="s">
        <v>38723</v>
      </c>
      <c r="B2575" s="0" t="s">
        <v>38724</v>
      </c>
      <c r="C2575" s="0" t="s">
        <v>38725</v>
      </c>
      <c r="D2575" s="0" t="s">
        <v>38725</v>
      </c>
      <c r="E2575" s="0" t="s">
        <v>38726</v>
      </c>
      <c r="F2575" s="0" t="s">
        <v>498</v>
      </c>
      <c r="G2575" s="0" t="n">
        <v>3</v>
      </c>
      <c r="H2575" s="0" t="n">
        <v>1</v>
      </c>
      <c r="I2575" s="0" t="n">
        <v>0.01</v>
      </c>
      <c r="J2575" s="0" t="n">
        <v>1000</v>
      </c>
      <c r="K2575" s="0" t="n">
        <v>0</v>
      </c>
      <c r="L2575" s="0" t="n">
        <v>0</v>
      </c>
      <c r="M2575" s="0" t="n">
        <v>83.1</v>
      </c>
      <c r="N2575" s="0" t="n">
        <v>84.37</v>
      </c>
      <c r="O2575" s="0" t="n">
        <v>83.1</v>
      </c>
      <c r="P2575" s="0" t="n">
        <v>0</v>
      </c>
      <c r="Q2575" s="0" t="n">
        <v>0</v>
      </c>
      <c r="R2575" s="0" t="n">
        <v>0</v>
      </c>
      <c r="S2575" s="0" t="n">
        <v>0</v>
      </c>
      <c r="T2575" s="0" t="n">
        <v>0</v>
      </c>
      <c r="U2575" s="0" t="n">
        <v>0</v>
      </c>
      <c r="V2575" s="0" t="n">
        <v>0</v>
      </c>
      <c r="W2575" s="0" t="n">
        <v>0</v>
      </c>
      <c r="X2575" s="0" t="n">
        <v>80.62</v>
      </c>
      <c r="Y2575" s="0" t="n">
        <v>116.33</v>
      </c>
      <c r="Z2575" s="0" t="n">
        <v>0</v>
      </c>
      <c r="AA2575" s="0" t="n">
        <v>22486</v>
      </c>
      <c r="AB2575" s="0" t="n">
        <v>0</v>
      </c>
      <c r="AC2575" s="0" t="n">
        <v>0</v>
      </c>
      <c r="AD2575" s="0" t="s">
        <v>99</v>
      </c>
      <c r="AE2575" s="0" t="s">
        <v>99</v>
      </c>
      <c r="AH2575" s="0" t="n">
        <v>8</v>
      </c>
      <c r="AI2575" s="0" t="s">
        <v>2133</v>
      </c>
      <c r="AJ2575" s="0" t="s">
        <v>32112</v>
      </c>
      <c r="AK2575" s="0" t="s">
        <v>31135</v>
      </c>
      <c r="AL2575" s="0" t="s">
        <v>2112</v>
      </c>
    </row>
    <row r="2576" customFormat="false" ht="15" hidden="false" customHeight="false" outlineLevel="0" collapsed="false">
      <c r="A2576" s="0" t="s">
        <v>38727</v>
      </c>
      <c r="B2576" s="0" t="s">
        <v>38728</v>
      </c>
      <c r="C2576" s="0" t="s">
        <v>38729</v>
      </c>
      <c r="D2576" s="0" t="s">
        <v>38729</v>
      </c>
      <c r="E2576" s="0" t="s">
        <v>38730</v>
      </c>
      <c r="F2576" s="0" t="s">
        <v>498</v>
      </c>
      <c r="G2576" s="0" t="n">
        <v>3</v>
      </c>
      <c r="H2576" s="0" t="n">
        <v>1</v>
      </c>
      <c r="I2576" s="0" t="n">
        <v>0.01</v>
      </c>
      <c r="J2576" s="0" t="n">
        <v>1000</v>
      </c>
      <c r="K2576" s="0" t="n">
        <v>0</v>
      </c>
      <c r="L2576" s="0" t="n">
        <v>0</v>
      </c>
      <c r="M2576" s="0" t="n">
        <v>77.4</v>
      </c>
      <c r="N2576" s="0" t="n">
        <v>80.05</v>
      </c>
      <c r="O2576" s="0" t="n">
        <v>77.4</v>
      </c>
      <c r="P2576" s="0" t="n">
        <v>0</v>
      </c>
      <c r="Q2576" s="0" t="n">
        <v>0</v>
      </c>
      <c r="R2576" s="0" t="n">
        <v>0</v>
      </c>
      <c r="S2576" s="0" t="n">
        <v>0</v>
      </c>
      <c r="T2576" s="0" t="n">
        <v>0</v>
      </c>
      <c r="U2576" s="0" t="n">
        <v>0</v>
      </c>
      <c r="V2576" s="0" t="n">
        <v>0</v>
      </c>
      <c r="W2576" s="0" t="n">
        <v>0</v>
      </c>
      <c r="X2576" s="0" t="n">
        <v>75.82</v>
      </c>
      <c r="Y2576" s="0" t="n">
        <v>114.99</v>
      </c>
      <c r="Z2576" s="0" t="n">
        <v>0</v>
      </c>
      <c r="AA2576" s="0" t="n">
        <v>456339</v>
      </c>
      <c r="AB2576" s="0" t="n">
        <v>0</v>
      </c>
      <c r="AC2576" s="0" t="n">
        <v>0</v>
      </c>
      <c r="AD2576" s="0" t="s">
        <v>99</v>
      </c>
      <c r="AE2576" s="0" t="s">
        <v>99</v>
      </c>
      <c r="AH2576" s="0" t="n">
        <v>8</v>
      </c>
      <c r="AI2576" s="0" t="s">
        <v>2133</v>
      </c>
      <c r="AJ2576" s="0" t="s">
        <v>32112</v>
      </c>
      <c r="AK2576" s="0" t="s">
        <v>31135</v>
      </c>
      <c r="AL2576" s="0" t="s">
        <v>2112</v>
      </c>
    </row>
    <row r="2577" customFormat="false" ht="15" hidden="false" customHeight="false" outlineLevel="0" collapsed="false">
      <c r="A2577" s="0" t="s">
        <v>38731</v>
      </c>
      <c r="B2577" s="0" t="s">
        <v>38732</v>
      </c>
      <c r="C2577" s="0" t="s">
        <v>38733</v>
      </c>
      <c r="D2577" s="0" t="s">
        <v>38733</v>
      </c>
      <c r="E2577" s="0" t="s">
        <v>38734</v>
      </c>
      <c r="F2577" s="0" t="s">
        <v>498</v>
      </c>
      <c r="G2577" s="0" t="n">
        <v>3</v>
      </c>
      <c r="H2577" s="0" t="n">
        <v>1</v>
      </c>
      <c r="I2577" s="0" t="n">
        <v>0.01</v>
      </c>
      <c r="J2577" s="0" t="n">
        <v>1000</v>
      </c>
      <c r="K2577" s="0" t="n">
        <v>0</v>
      </c>
      <c r="L2577" s="0" t="n">
        <v>0</v>
      </c>
      <c r="M2577" s="0" t="n">
        <v>0</v>
      </c>
      <c r="N2577" s="0" t="n">
        <v>0</v>
      </c>
      <c r="O2577" s="0" t="n">
        <v>0</v>
      </c>
      <c r="P2577" s="0" t="n">
        <v>0</v>
      </c>
      <c r="Q2577" s="0" t="n">
        <v>0</v>
      </c>
      <c r="R2577" s="0" t="n">
        <v>0</v>
      </c>
      <c r="S2577" s="0" t="n">
        <v>0</v>
      </c>
      <c r="T2577" s="0" t="n">
        <v>0</v>
      </c>
      <c r="U2577" s="0" t="n">
        <v>0</v>
      </c>
      <c r="V2577" s="0" t="n">
        <v>0</v>
      </c>
      <c r="W2577" s="0" t="n">
        <v>0</v>
      </c>
      <c r="X2577" s="0" t="n">
        <v>93.8</v>
      </c>
      <c r="Y2577" s="0" t="n">
        <v>0</v>
      </c>
      <c r="Z2577" s="0" t="n">
        <v>0</v>
      </c>
      <c r="AA2577" s="0" t="n">
        <v>599698</v>
      </c>
      <c r="AB2577" s="0" t="n">
        <v>0</v>
      </c>
      <c r="AC2577" s="0" t="n">
        <v>0</v>
      </c>
      <c r="AD2577" s="0" t="s">
        <v>99</v>
      </c>
      <c r="AE2577" s="0" t="s">
        <v>99</v>
      </c>
      <c r="AH2577" s="0" t="n">
        <v>800</v>
      </c>
      <c r="AI2577" s="0" t="s">
        <v>2133</v>
      </c>
      <c r="AJ2577" s="0" t="s">
        <v>32112</v>
      </c>
      <c r="AK2577" s="0" t="s">
        <v>31135</v>
      </c>
      <c r="AL2577" s="0" t="s">
        <v>2112</v>
      </c>
    </row>
    <row r="2578" customFormat="false" ht="15" hidden="false" customHeight="false" outlineLevel="0" collapsed="false">
      <c r="A2578" s="0" t="s">
        <v>38735</v>
      </c>
      <c r="B2578" s="0" t="s">
        <v>38736</v>
      </c>
      <c r="C2578" s="0" t="s">
        <v>38737</v>
      </c>
      <c r="D2578" s="0" t="s">
        <v>38737</v>
      </c>
      <c r="E2578" s="0" t="s">
        <v>38738</v>
      </c>
      <c r="F2578" s="0" t="s">
        <v>498</v>
      </c>
      <c r="G2578" s="0" t="n">
        <v>3</v>
      </c>
      <c r="H2578" s="0" t="n">
        <v>1</v>
      </c>
      <c r="I2578" s="0" t="n">
        <v>0.01</v>
      </c>
      <c r="J2578" s="0" t="n">
        <v>1000</v>
      </c>
      <c r="K2578" s="0" t="n">
        <v>0</v>
      </c>
      <c r="L2578" s="0" t="n">
        <v>0</v>
      </c>
      <c r="M2578" s="0" t="n">
        <v>89.01</v>
      </c>
      <c r="N2578" s="0" t="n">
        <v>88.32</v>
      </c>
      <c r="O2578" s="0" t="n">
        <v>89.01</v>
      </c>
      <c r="P2578" s="0" t="n">
        <v>0</v>
      </c>
      <c r="Q2578" s="0" t="n">
        <v>0</v>
      </c>
      <c r="R2578" s="0" t="n">
        <v>0</v>
      </c>
      <c r="S2578" s="0" t="n">
        <v>0</v>
      </c>
      <c r="T2578" s="0" t="n">
        <v>0</v>
      </c>
      <c r="U2578" s="0" t="n">
        <v>0</v>
      </c>
      <c r="V2578" s="0" t="n">
        <v>0</v>
      </c>
      <c r="W2578" s="0" t="n">
        <v>0</v>
      </c>
      <c r="X2578" s="0" t="n">
        <v>86.42</v>
      </c>
      <c r="Y2578" s="0" t="n">
        <v>89.01</v>
      </c>
      <c r="Z2578" s="0" t="n">
        <v>0</v>
      </c>
      <c r="AA2578" s="0" t="n">
        <v>131960</v>
      </c>
      <c r="AB2578" s="0" t="n">
        <v>0</v>
      </c>
      <c r="AC2578" s="0" t="n">
        <v>0</v>
      </c>
      <c r="AD2578" s="0" t="s">
        <v>99</v>
      </c>
      <c r="AE2578" s="0" t="s">
        <v>99</v>
      </c>
      <c r="AH2578" s="0" t="n">
        <v>8</v>
      </c>
      <c r="AI2578" s="0" t="s">
        <v>2133</v>
      </c>
      <c r="AJ2578" s="0" t="s">
        <v>32112</v>
      </c>
      <c r="AK2578" s="0" t="s">
        <v>31135</v>
      </c>
      <c r="AL2578" s="0" t="s">
        <v>2112</v>
      </c>
    </row>
    <row r="2579" customFormat="false" ht="15" hidden="false" customHeight="false" outlineLevel="0" collapsed="false">
      <c r="A2579" s="0" t="s">
        <v>38739</v>
      </c>
      <c r="B2579" s="0" t="s">
        <v>38740</v>
      </c>
      <c r="C2579" s="0" t="s">
        <v>38741</v>
      </c>
      <c r="D2579" s="0" t="s">
        <v>38741</v>
      </c>
      <c r="E2579" s="0" t="s">
        <v>38742</v>
      </c>
      <c r="F2579" s="0" t="s">
        <v>498</v>
      </c>
      <c r="G2579" s="0" t="n">
        <v>3</v>
      </c>
      <c r="H2579" s="0" t="n">
        <v>1</v>
      </c>
      <c r="I2579" s="0" t="n">
        <v>0.01</v>
      </c>
      <c r="J2579" s="0" t="n">
        <v>1000</v>
      </c>
      <c r="K2579" s="0" t="n">
        <v>0</v>
      </c>
      <c r="L2579" s="0" t="n">
        <v>0</v>
      </c>
      <c r="M2579" s="0" t="n">
        <v>81.4</v>
      </c>
      <c r="N2579" s="0" t="n">
        <v>83.93</v>
      </c>
      <c r="O2579" s="0" t="n">
        <v>81.4</v>
      </c>
      <c r="P2579" s="0" t="n">
        <v>0</v>
      </c>
      <c r="Q2579" s="0" t="n">
        <v>0</v>
      </c>
      <c r="R2579" s="0" t="n">
        <v>0</v>
      </c>
      <c r="S2579" s="0" t="n">
        <v>0</v>
      </c>
      <c r="T2579" s="0" t="n">
        <v>0</v>
      </c>
      <c r="U2579" s="0" t="n">
        <v>0</v>
      </c>
      <c r="V2579" s="0" t="n">
        <v>0</v>
      </c>
      <c r="W2579" s="0" t="n">
        <v>0</v>
      </c>
      <c r="X2579" s="0" t="n">
        <v>77.82</v>
      </c>
      <c r="Y2579" s="0" t="n">
        <v>85.01</v>
      </c>
      <c r="Z2579" s="0" t="n">
        <v>0</v>
      </c>
      <c r="AA2579" s="0" t="n">
        <v>47116</v>
      </c>
      <c r="AB2579" s="0" t="n">
        <v>0</v>
      </c>
      <c r="AC2579" s="0" t="n">
        <v>0</v>
      </c>
      <c r="AD2579" s="0" t="s">
        <v>99</v>
      </c>
      <c r="AE2579" s="0" t="s">
        <v>99</v>
      </c>
      <c r="AH2579" s="0" t="n">
        <v>8</v>
      </c>
      <c r="AI2579" s="0" t="s">
        <v>2133</v>
      </c>
      <c r="AJ2579" s="0" t="s">
        <v>32112</v>
      </c>
      <c r="AK2579" s="0" t="s">
        <v>31135</v>
      </c>
      <c r="AL2579" s="0" t="s">
        <v>2112</v>
      </c>
    </row>
    <row r="2580" customFormat="false" ht="15" hidden="false" customHeight="false" outlineLevel="0" collapsed="false">
      <c r="A2580" s="0" t="s">
        <v>38743</v>
      </c>
      <c r="B2580" s="0" t="s">
        <v>38744</v>
      </c>
      <c r="C2580" s="0" t="s">
        <v>38745</v>
      </c>
      <c r="D2580" s="0" t="s">
        <v>38745</v>
      </c>
      <c r="E2580" s="0" t="s">
        <v>38746</v>
      </c>
      <c r="F2580" s="0" t="s">
        <v>498</v>
      </c>
      <c r="G2580" s="0" t="n">
        <v>3</v>
      </c>
      <c r="H2580" s="0" t="n">
        <v>1</v>
      </c>
      <c r="I2580" s="0" t="n">
        <v>0.01</v>
      </c>
      <c r="J2580" s="0" t="n">
        <v>1000</v>
      </c>
      <c r="K2580" s="0" t="n">
        <v>0</v>
      </c>
      <c r="L2580" s="0" t="n">
        <v>0</v>
      </c>
      <c r="M2580" s="0" t="n">
        <v>100.43</v>
      </c>
      <c r="N2580" s="0" t="n">
        <v>91.7</v>
      </c>
      <c r="O2580" s="0" t="n">
        <v>100.43</v>
      </c>
      <c r="P2580" s="0" t="n">
        <v>0</v>
      </c>
      <c r="Q2580" s="0" t="n">
        <v>0</v>
      </c>
      <c r="R2580" s="0" t="n">
        <v>0</v>
      </c>
      <c r="S2580" s="0" t="n">
        <v>0</v>
      </c>
      <c r="T2580" s="0" t="n">
        <v>0</v>
      </c>
      <c r="U2580" s="0" t="n">
        <v>0</v>
      </c>
      <c r="V2580" s="0" t="n">
        <v>0</v>
      </c>
      <c r="W2580" s="0" t="n">
        <v>0</v>
      </c>
      <c r="X2580" s="0" t="n">
        <v>87.32</v>
      </c>
      <c r="Y2580" s="0" t="n">
        <v>88.21</v>
      </c>
      <c r="Z2580" s="0" t="n">
        <v>0</v>
      </c>
      <c r="AA2580" s="0" t="n">
        <v>186262</v>
      </c>
      <c r="AB2580" s="0" t="n">
        <v>0</v>
      </c>
      <c r="AC2580" s="0" t="n">
        <v>0</v>
      </c>
      <c r="AD2580" s="0" t="s">
        <v>99</v>
      </c>
      <c r="AE2580" s="0" t="s">
        <v>99</v>
      </c>
      <c r="AH2580" s="0" t="n">
        <v>8</v>
      </c>
      <c r="AI2580" s="0" t="s">
        <v>2133</v>
      </c>
      <c r="AJ2580" s="0" t="s">
        <v>32112</v>
      </c>
      <c r="AK2580" s="0" t="s">
        <v>31135</v>
      </c>
      <c r="AL2580" s="0" t="s">
        <v>2112</v>
      </c>
    </row>
    <row r="2581" customFormat="false" ht="15" hidden="false" customHeight="false" outlineLevel="0" collapsed="false">
      <c r="A2581" s="0" t="s">
        <v>38747</v>
      </c>
      <c r="B2581" s="0" t="s">
        <v>38748</v>
      </c>
      <c r="C2581" s="0" t="s">
        <v>38749</v>
      </c>
      <c r="D2581" s="0" t="s">
        <v>38749</v>
      </c>
      <c r="E2581" s="0" t="s">
        <v>38750</v>
      </c>
      <c r="F2581" s="0" t="s">
        <v>498</v>
      </c>
      <c r="G2581" s="0" t="n">
        <v>3</v>
      </c>
      <c r="H2581" s="0" t="n">
        <v>1</v>
      </c>
      <c r="I2581" s="0" t="n">
        <v>0.01</v>
      </c>
      <c r="J2581" s="0" t="n">
        <v>1000</v>
      </c>
      <c r="K2581" s="0" t="n">
        <v>0</v>
      </c>
      <c r="L2581" s="0" t="n">
        <v>0</v>
      </c>
      <c r="M2581" s="0" t="n">
        <v>94.4</v>
      </c>
      <c r="N2581" s="0" t="n">
        <v>0</v>
      </c>
      <c r="O2581" s="0" t="n">
        <v>94.4</v>
      </c>
      <c r="P2581" s="0" t="n">
        <v>0</v>
      </c>
      <c r="Q2581" s="0" t="n">
        <v>0</v>
      </c>
      <c r="R2581" s="0" t="n">
        <v>0</v>
      </c>
      <c r="S2581" s="0" t="n">
        <v>0</v>
      </c>
      <c r="T2581" s="0" t="n">
        <v>0</v>
      </c>
      <c r="U2581" s="0" t="n">
        <v>0</v>
      </c>
      <c r="V2581" s="0" t="n">
        <v>0</v>
      </c>
      <c r="W2581" s="0" t="n">
        <v>0</v>
      </c>
      <c r="X2581" s="0" t="n">
        <v>93.61</v>
      </c>
      <c r="Y2581" s="0" t="n">
        <v>99</v>
      </c>
      <c r="Z2581" s="0" t="n">
        <v>0</v>
      </c>
      <c r="AA2581" s="0" t="n">
        <v>105312</v>
      </c>
      <c r="AB2581" s="0" t="n">
        <v>0</v>
      </c>
      <c r="AC2581" s="0" t="n">
        <v>0</v>
      </c>
      <c r="AD2581" s="0" t="s">
        <v>99</v>
      </c>
      <c r="AE2581" s="0" t="s">
        <v>99</v>
      </c>
      <c r="AH2581" s="0" t="n">
        <v>800</v>
      </c>
      <c r="AI2581" s="0" t="s">
        <v>2133</v>
      </c>
      <c r="AJ2581" s="0" t="s">
        <v>32112</v>
      </c>
      <c r="AK2581" s="0" t="s">
        <v>31135</v>
      </c>
      <c r="AL2581" s="0" t="s">
        <v>2112</v>
      </c>
    </row>
    <row r="2582" customFormat="false" ht="15" hidden="false" customHeight="false" outlineLevel="0" collapsed="false">
      <c r="A2582" s="0" t="s">
        <v>38751</v>
      </c>
      <c r="B2582" s="0" t="s">
        <v>38752</v>
      </c>
      <c r="C2582" s="0" t="s">
        <v>38753</v>
      </c>
      <c r="D2582" s="0" t="s">
        <v>38753</v>
      </c>
      <c r="E2582" s="0" t="s">
        <v>38754</v>
      </c>
      <c r="F2582" s="0" t="s">
        <v>498</v>
      </c>
      <c r="G2582" s="0" t="n">
        <v>3</v>
      </c>
      <c r="H2582" s="0" t="n">
        <v>1</v>
      </c>
      <c r="I2582" s="0" t="n">
        <v>0.01</v>
      </c>
      <c r="J2582" s="0" t="n">
        <v>1000</v>
      </c>
      <c r="K2582" s="0" t="n">
        <v>0</v>
      </c>
      <c r="L2582" s="0" t="n">
        <v>0</v>
      </c>
      <c r="M2582" s="0" t="n">
        <v>86</v>
      </c>
      <c r="N2582" s="0" t="n">
        <v>89.3</v>
      </c>
      <c r="O2582" s="0" t="n">
        <v>86</v>
      </c>
      <c r="P2582" s="0" t="n">
        <v>0</v>
      </c>
      <c r="Q2582" s="0" t="n">
        <v>0</v>
      </c>
      <c r="R2582" s="0" t="n">
        <v>0</v>
      </c>
      <c r="S2582" s="0" t="n">
        <v>0</v>
      </c>
      <c r="T2582" s="0" t="n">
        <v>0</v>
      </c>
      <c r="U2582" s="0" t="n">
        <v>0</v>
      </c>
      <c r="V2582" s="0" t="n">
        <v>0</v>
      </c>
      <c r="W2582" s="0" t="n">
        <v>0</v>
      </c>
      <c r="X2582" s="0" t="n">
        <v>84.3</v>
      </c>
      <c r="Y2582" s="0" t="n">
        <v>99.99</v>
      </c>
      <c r="Z2582" s="0" t="n">
        <v>0</v>
      </c>
      <c r="AA2582" s="0" t="n">
        <v>250925</v>
      </c>
      <c r="AB2582" s="0" t="n">
        <v>0</v>
      </c>
      <c r="AC2582" s="0" t="n">
        <v>0</v>
      </c>
      <c r="AD2582" s="0" t="s">
        <v>99</v>
      </c>
      <c r="AE2582" s="0" t="s">
        <v>99</v>
      </c>
      <c r="AH2582" s="0" t="n">
        <v>8</v>
      </c>
      <c r="AI2582" s="0" t="s">
        <v>2133</v>
      </c>
      <c r="AJ2582" s="0" t="s">
        <v>32112</v>
      </c>
      <c r="AK2582" s="0" t="s">
        <v>31135</v>
      </c>
      <c r="AL2582" s="0" t="s">
        <v>2112</v>
      </c>
    </row>
    <row r="2583" customFormat="false" ht="15" hidden="false" customHeight="false" outlineLevel="0" collapsed="false">
      <c r="A2583" s="0" t="s">
        <v>38755</v>
      </c>
      <c r="B2583" s="0" t="s">
        <v>38756</v>
      </c>
      <c r="C2583" s="0" t="s">
        <v>38757</v>
      </c>
      <c r="D2583" s="0" t="s">
        <v>38757</v>
      </c>
      <c r="E2583" s="0" t="s">
        <v>38758</v>
      </c>
      <c r="F2583" s="0" t="s">
        <v>498</v>
      </c>
      <c r="G2583" s="0" t="n">
        <v>3</v>
      </c>
      <c r="H2583" s="0" t="n">
        <v>1</v>
      </c>
      <c r="I2583" s="0" t="n">
        <v>0.01</v>
      </c>
      <c r="J2583" s="0" t="n">
        <v>1000</v>
      </c>
      <c r="K2583" s="0" t="n">
        <v>0</v>
      </c>
      <c r="L2583" s="0" t="n">
        <v>0</v>
      </c>
      <c r="M2583" s="0" t="n">
        <v>0</v>
      </c>
      <c r="N2583" s="0" t="n">
        <v>0</v>
      </c>
      <c r="O2583" s="0" t="n">
        <v>0</v>
      </c>
      <c r="P2583" s="0" t="n">
        <v>0</v>
      </c>
      <c r="Q2583" s="0" t="n">
        <v>0</v>
      </c>
      <c r="R2583" s="0" t="n">
        <v>0</v>
      </c>
      <c r="S2583" s="0" t="n">
        <v>0</v>
      </c>
      <c r="T2583" s="0" t="n">
        <v>0</v>
      </c>
      <c r="U2583" s="0" t="n">
        <v>0</v>
      </c>
      <c r="V2583" s="0" t="n">
        <v>0</v>
      </c>
      <c r="W2583" s="0" t="n">
        <v>0</v>
      </c>
      <c r="X2583" s="0" t="n">
        <v>97.4</v>
      </c>
      <c r="Y2583" s="0" t="n">
        <v>0</v>
      </c>
      <c r="Z2583" s="0" t="n">
        <v>0</v>
      </c>
      <c r="AA2583" s="0" t="n">
        <v>482561</v>
      </c>
      <c r="AB2583" s="0" t="n">
        <v>0</v>
      </c>
      <c r="AC2583" s="0" t="n">
        <v>0</v>
      </c>
      <c r="AD2583" s="0" t="s">
        <v>99</v>
      </c>
      <c r="AE2583" s="0" t="s">
        <v>99</v>
      </c>
      <c r="AH2583" s="0" t="n">
        <v>800</v>
      </c>
      <c r="AI2583" s="0" t="s">
        <v>2133</v>
      </c>
      <c r="AJ2583" s="0" t="s">
        <v>32112</v>
      </c>
      <c r="AK2583" s="0" t="s">
        <v>31135</v>
      </c>
      <c r="AL2583" s="0" t="s">
        <v>2112</v>
      </c>
    </row>
    <row r="2584" customFormat="false" ht="15" hidden="false" customHeight="false" outlineLevel="0" collapsed="false">
      <c r="A2584" s="0" t="s">
        <v>38759</v>
      </c>
      <c r="B2584" s="0" t="s">
        <v>38760</v>
      </c>
      <c r="C2584" s="0" t="s">
        <v>38761</v>
      </c>
      <c r="D2584" s="0" t="s">
        <v>38761</v>
      </c>
      <c r="E2584" s="0" t="s">
        <v>38762</v>
      </c>
      <c r="F2584" s="0" t="s">
        <v>498</v>
      </c>
      <c r="G2584" s="0" t="n">
        <v>3</v>
      </c>
      <c r="H2584" s="0" t="n">
        <v>1</v>
      </c>
      <c r="I2584" s="0" t="n">
        <v>0.01</v>
      </c>
      <c r="J2584" s="0" t="n">
        <v>1000</v>
      </c>
      <c r="K2584" s="0" t="n">
        <v>0</v>
      </c>
      <c r="L2584" s="0" t="n">
        <v>0</v>
      </c>
      <c r="M2584" s="0" t="n">
        <v>0</v>
      </c>
      <c r="N2584" s="0" t="n">
        <v>0</v>
      </c>
      <c r="O2584" s="0" t="n">
        <v>0</v>
      </c>
      <c r="P2584" s="0" t="n">
        <v>0</v>
      </c>
      <c r="Q2584" s="0" t="n">
        <v>0</v>
      </c>
      <c r="R2584" s="0" t="n">
        <v>0</v>
      </c>
      <c r="S2584" s="0" t="n">
        <v>0</v>
      </c>
      <c r="T2584" s="0" t="n">
        <v>0</v>
      </c>
      <c r="U2584" s="0" t="n">
        <v>0</v>
      </c>
      <c r="V2584" s="0" t="n">
        <v>0</v>
      </c>
      <c r="W2584" s="0" t="n">
        <v>0</v>
      </c>
      <c r="X2584" s="0" t="n">
        <v>97.4</v>
      </c>
      <c r="Y2584" s="0" t="n">
        <v>0</v>
      </c>
      <c r="Z2584" s="0" t="n">
        <v>0</v>
      </c>
      <c r="AA2584" s="0" t="n">
        <v>300314</v>
      </c>
      <c r="AB2584" s="0" t="n">
        <v>0</v>
      </c>
      <c r="AC2584" s="0" t="n">
        <v>0</v>
      </c>
      <c r="AD2584" s="0" t="s">
        <v>99</v>
      </c>
      <c r="AE2584" s="0" t="s">
        <v>99</v>
      </c>
      <c r="AH2584" s="0" t="n">
        <v>800</v>
      </c>
      <c r="AI2584" s="0" t="s">
        <v>2133</v>
      </c>
      <c r="AJ2584" s="0" t="s">
        <v>32112</v>
      </c>
      <c r="AK2584" s="0" t="s">
        <v>31135</v>
      </c>
      <c r="AL2584" s="0" t="s">
        <v>2112</v>
      </c>
    </row>
    <row r="2585" customFormat="false" ht="15" hidden="false" customHeight="false" outlineLevel="0" collapsed="false">
      <c r="A2585" s="0" t="s">
        <v>38763</v>
      </c>
      <c r="B2585" s="0" t="s">
        <v>38764</v>
      </c>
      <c r="C2585" s="0" t="s">
        <v>38765</v>
      </c>
      <c r="D2585" s="0" t="s">
        <v>38765</v>
      </c>
      <c r="E2585" s="0" t="s">
        <v>38766</v>
      </c>
      <c r="F2585" s="0" t="s">
        <v>498</v>
      </c>
      <c r="G2585" s="0" t="n">
        <v>3</v>
      </c>
      <c r="H2585" s="0" t="n">
        <v>1</v>
      </c>
      <c r="I2585" s="0" t="n">
        <v>0.01</v>
      </c>
      <c r="J2585" s="0" t="n">
        <v>1000</v>
      </c>
      <c r="K2585" s="0" t="n">
        <v>-0.87</v>
      </c>
      <c r="L2585" s="0" t="n">
        <v>91.1</v>
      </c>
      <c r="M2585" s="0" t="n">
        <v>91.9</v>
      </c>
      <c r="N2585" s="0" t="n">
        <v>97.59</v>
      </c>
      <c r="O2585" s="0" t="n">
        <v>91.1</v>
      </c>
      <c r="P2585" s="0" t="n">
        <v>0</v>
      </c>
      <c r="Q2585" s="0" t="n">
        <v>0</v>
      </c>
      <c r="R2585" s="0" t="n">
        <v>0</v>
      </c>
      <c r="S2585" s="0" t="n">
        <v>94.9</v>
      </c>
      <c r="T2585" s="0" t="n">
        <v>91.1</v>
      </c>
      <c r="U2585" s="0" t="n">
        <v>91.1</v>
      </c>
      <c r="V2585" s="0" t="n">
        <v>91.1</v>
      </c>
      <c r="W2585" s="0" t="n">
        <v>41906</v>
      </c>
      <c r="X2585" s="0" t="n">
        <v>91.11</v>
      </c>
      <c r="Y2585" s="0" t="n">
        <v>113.99</v>
      </c>
      <c r="Z2585" s="0" t="n">
        <v>2</v>
      </c>
      <c r="AA2585" s="0" t="n">
        <v>206835</v>
      </c>
      <c r="AB2585" s="0" t="n">
        <v>32796</v>
      </c>
      <c r="AC2585" s="0" t="n">
        <v>0</v>
      </c>
      <c r="AD2585" s="0" t="s">
        <v>99</v>
      </c>
      <c r="AE2585" s="0" t="s">
        <v>99</v>
      </c>
      <c r="AH2585" s="0" t="n">
        <v>8</v>
      </c>
      <c r="AI2585" s="0" t="s">
        <v>2133</v>
      </c>
      <c r="AJ2585" s="0" t="s">
        <v>32112</v>
      </c>
      <c r="AK2585" s="0" t="s">
        <v>31135</v>
      </c>
      <c r="AL2585" s="0" t="s">
        <v>2112</v>
      </c>
    </row>
    <row r="2586" customFormat="false" ht="15" hidden="false" customHeight="false" outlineLevel="0" collapsed="false">
      <c r="A2586" s="0" t="s">
        <v>38767</v>
      </c>
      <c r="B2586" s="0" t="s">
        <v>38768</v>
      </c>
      <c r="C2586" s="0" t="s">
        <v>38769</v>
      </c>
      <c r="D2586" s="0" t="s">
        <v>38769</v>
      </c>
      <c r="E2586" s="0" t="s">
        <v>38770</v>
      </c>
      <c r="F2586" s="0" t="s">
        <v>498</v>
      </c>
      <c r="G2586" s="0" t="n">
        <v>3</v>
      </c>
      <c r="H2586" s="0" t="n">
        <v>1</v>
      </c>
      <c r="I2586" s="0" t="n">
        <v>0.01</v>
      </c>
      <c r="J2586" s="0" t="n">
        <v>1000</v>
      </c>
      <c r="K2586" s="0" t="n">
        <v>0</v>
      </c>
      <c r="L2586" s="0" t="n">
        <v>0</v>
      </c>
      <c r="M2586" s="0" t="n">
        <v>0</v>
      </c>
      <c r="N2586" s="0" t="n">
        <v>0</v>
      </c>
      <c r="O2586" s="0" t="n">
        <v>0</v>
      </c>
      <c r="P2586" s="0" t="n">
        <v>0</v>
      </c>
      <c r="Q2586" s="0" t="n">
        <v>0</v>
      </c>
      <c r="R2586" s="0" t="n">
        <v>0</v>
      </c>
      <c r="S2586" s="0" t="n">
        <v>0</v>
      </c>
      <c r="T2586" s="0" t="n">
        <v>0</v>
      </c>
      <c r="U2586" s="0" t="n">
        <v>0</v>
      </c>
      <c r="V2586" s="0" t="n">
        <v>0</v>
      </c>
      <c r="W2586" s="0" t="n">
        <v>0</v>
      </c>
      <c r="X2586" s="0" t="n">
        <v>97.1</v>
      </c>
      <c r="Y2586" s="0" t="n">
        <v>0</v>
      </c>
      <c r="Z2586" s="0" t="n">
        <v>0</v>
      </c>
      <c r="AA2586" s="0" t="n">
        <v>114209</v>
      </c>
      <c r="AB2586" s="0" t="n">
        <v>0</v>
      </c>
      <c r="AC2586" s="0" t="n">
        <v>0</v>
      </c>
      <c r="AD2586" s="0" t="s">
        <v>99</v>
      </c>
      <c r="AE2586" s="0" t="s">
        <v>99</v>
      </c>
      <c r="AH2586" s="0" t="n">
        <v>800</v>
      </c>
      <c r="AI2586" s="0" t="s">
        <v>2133</v>
      </c>
      <c r="AJ2586" s="0" t="s">
        <v>32112</v>
      </c>
      <c r="AK2586" s="0" t="s">
        <v>31135</v>
      </c>
      <c r="AL2586" s="0" t="s">
        <v>2112</v>
      </c>
    </row>
    <row r="2587" customFormat="false" ht="15" hidden="false" customHeight="false" outlineLevel="0" collapsed="false">
      <c r="A2587" s="0" t="s">
        <v>38771</v>
      </c>
      <c r="B2587" s="0" t="s">
        <v>38772</v>
      </c>
      <c r="C2587" s="0" t="s">
        <v>38773</v>
      </c>
      <c r="D2587" s="0" t="s">
        <v>38773</v>
      </c>
      <c r="E2587" s="0" t="s">
        <v>38774</v>
      </c>
      <c r="F2587" s="0" t="s">
        <v>498</v>
      </c>
      <c r="G2587" s="0" t="n">
        <v>3</v>
      </c>
      <c r="H2587" s="0" t="n">
        <v>1</v>
      </c>
      <c r="I2587" s="0" t="n">
        <v>0.01</v>
      </c>
      <c r="J2587" s="0" t="n">
        <v>1000</v>
      </c>
      <c r="K2587" s="0" t="n">
        <v>0</v>
      </c>
      <c r="L2587" s="0" t="n">
        <v>0</v>
      </c>
      <c r="M2587" s="0" t="n">
        <v>100.3</v>
      </c>
      <c r="N2587" s="0" t="n">
        <v>0</v>
      </c>
      <c r="O2587" s="0" t="n">
        <v>100.3</v>
      </c>
      <c r="P2587" s="0" t="n">
        <v>0</v>
      </c>
      <c r="Q2587" s="0" t="n">
        <v>0</v>
      </c>
      <c r="R2587" s="0" t="n">
        <v>0</v>
      </c>
      <c r="S2587" s="0" t="n">
        <v>0</v>
      </c>
      <c r="T2587" s="0" t="n">
        <v>0</v>
      </c>
      <c r="U2587" s="0" t="n">
        <v>0</v>
      </c>
      <c r="V2587" s="0" t="n">
        <v>0</v>
      </c>
      <c r="W2587" s="0" t="n">
        <v>0</v>
      </c>
      <c r="X2587" s="0" t="n">
        <v>98.6</v>
      </c>
      <c r="Y2587" s="0" t="n">
        <v>0</v>
      </c>
      <c r="Z2587" s="0" t="n">
        <v>0</v>
      </c>
      <c r="AA2587" s="0" t="n">
        <v>543973</v>
      </c>
      <c r="AB2587" s="0" t="n">
        <v>0</v>
      </c>
      <c r="AC2587" s="0" t="n">
        <v>0</v>
      </c>
      <c r="AD2587" s="0" t="s">
        <v>99</v>
      </c>
      <c r="AE2587" s="0" t="s">
        <v>99</v>
      </c>
      <c r="AH2587" s="0" t="n">
        <v>8</v>
      </c>
      <c r="AI2587" s="0" t="s">
        <v>2133</v>
      </c>
      <c r="AJ2587" s="0" t="s">
        <v>32112</v>
      </c>
      <c r="AK2587" s="0" t="s">
        <v>31135</v>
      </c>
      <c r="AL2587" s="0" t="s">
        <v>2112</v>
      </c>
    </row>
    <row r="2588" customFormat="false" ht="15" hidden="false" customHeight="false" outlineLevel="0" collapsed="false">
      <c r="A2588" s="0" t="s">
        <v>38775</v>
      </c>
      <c r="B2588" s="0" t="s">
        <v>38776</v>
      </c>
      <c r="C2588" s="0" t="s">
        <v>38777</v>
      </c>
      <c r="D2588" s="0" t="s">
        <v>38777</v>
      </c>
      <c r="E2588" s="0" t="s">
        <v>38778</v>
      </c>
      <c r="F2588" s="0" t="s">
        <v>498</v>
      </c>
      <c r="G2588" s="0" t="n">
        <v>3</v>
      </c>
      <c r="H2588" s="0" t="n">
        <v>1</v>
      </c>
      <c r="I2588" s="0" t="n">
        <v>0.01</v>
      </c>
      <c r="J2588" s="0" t="n">
        <v>1000</v>
      </c>
      <c r="K2588" s="0" t="n">
        <v>0</v>
      </c>
      <c r="L2588" s="0" t="n">
        <v>0</v>
      </c>
      <c r="M2588" s="0" t="n">
        <v>0</v>
      </c>
      <c r="N2588" s="0" t="n">
        <v>0</v>
      </c>
      <c r="O2588" s="0" t="n">
        <v>0</v>
      </c>
      <c r="P2588" s="0" t="n">
        <v>0</v>
      </c>
      <c r="Q2588" s="0" t="n">
        <v>0</v>
      </c>
      <c r="R2588" s="0" t="n">
        <v>0</v>
      </c>
      <c r="S2588" s="0" t="n">
        <v>0</v>
      </c>
      <c r="T2588" s="0" t="n">
        <v>0</v>
      </c>
      <c r="U2588" s="0" t="n">
        <v>0</v>
      </c>
      <c r="V2588" s="0" t="n">
        <v>0</v>
      </c>
      <c r="W2588" s="0" t="n">
        <v>0</v>
      </c>
      <c r="X2588" s="0" t="n">
        <v>95.51</v>
      </c>
      <c r="Y2588" s="0" t="n">
        <v>0</v>
      </c>
      <c r="Z2588" s="0" t="n">
        <v>0</v>
      </c>
      <c r="AA2588" s="0" t="n">
        <v>1000000</v>
      </c>
      <c r="AB2588" s="0" t="n">
        <v>0</v>
      </c>
      <c r="AC2588" s="0" t="n">
        <v>0</v>
      </c>
      <c r="AD2588" s="0" t="s">
        <v>99</v>
      </c>
      <c r="AE2588" s="0" t="s">
        <v>99</v>
      </c>
      <c r="AH2588" s="0" t="n">
        <v>800</v>
      </c>
      <c r="AI2588" s="0" t="s">
        <v>2133</v>
      </c>
      <c r="AJ2588" s="0" t="s">
        <v>32112</v>
      </c>
      <c r="AK2588" s="0" t="s">
        <v>31135</v>
      </c>
      <c r="AL2588" s="0" t="s">
        <v>2112</v>
      </c>
    </row>
    <row r="2589" customFormat="false" ht="15" hidden="false" customHeight="false" outlineLevel="0" collapsed="false">
      <c r="A2589" s="0" t="s">
        <v>38779</v>
      </c>
      <c r="B2589" s="0" t="s">
        <v>38780</v>
      </c>
      <c r="C2589" s="0" t="s">
        <v>38781</v>
      </c>
      <c r="D2589" s="0" t="s">
        <v>38781</v>
      </c>
      <c r="E2589" s="0" t="s">
        <v>38782</v>
      </c>
      <c r="F2589" s="0" t="s">
        <v>498</v>
      </c>
      <c r="G2589" s="0" t="n">
        <v>3</v>
      </c>
      <c r="H2589" s="0" t="n">
        <v>1</v>
      </c>
      <c r="I2589" s="0" t="n">
        <v>0.01</v>
      </c>
      <c r="J2589" s="0" t="n">
        <v>1000</v>
      </c>
      <c r="K2589" s="0" t="n">
        <v>-0.1</v>
      </c>
      <c r="L2589" s="0" t="n">
        <v>95.9</v>
      </c>
      <c r="M2589" s="0" t="n">
        <v>96</v>
      </c>
      <c r="N2589" s="0" t="n">
        <v>0</v>
      </c>
      <c r="O2589" s="0" t="n">
        <v>95.9</v>
      </c>
      <c r="P2589" s="0" t="n">
        <v>0</v>
      </c>
      <c r="Q2589" s="0" t="n">
        <v>0</v>
      </c>
      <c r="R2589" s="0" t="n">
        <v>0</v>
      </c>
      <c r="S2589" s="0" t="n">
        <v>95.9</v>
      </c>
      <c r="T2589" s="0" t="n">
        <v>95.9</v>
      </c>
      <c r="U2589" s="0" t="n">
        <v>95.9</v>
      </c>
      <c r="V2589" s="0" t="n">
        <v>95.9</v>
      </c>
      <c r="W2589" s="0" t="n">
        <v>95900</v>
      </c>
      <c r="X2589" s="0" t="n">
        <v>95.9</v>
      </c>
      <c r="Y2589" s="0" t="n">
        <v>96</v>
      </c>
      <c r="Z2589" s="0" t="n">
        <v>1</v>
      </c>
      <c r="AA2589" s="0" t="n">
        <v>1000000</v>
      </c>
      <c r="AB2589" s="0" t="n">
        <v>95900</v>
      </c>
      <c r="AC2589" s="0" t="n">
        <v>0</v>
      </c>
      <c r="AD2589" s="0" t="s">
        <v>99</v>
      </c>
      <c r="AE2589" s="0" t="s">
        <v>99</v>
      </c>
      <c r="AH2589" s="0" t="n">
        <v>8</v>
      </c>
      <c r="AI2589" s="0" t="s">
        <v>2133</v>
      </c>
      <c r="AJ2589" s="0" t="s">
        <v>32112</v>
      </c>
      <c r="AK2589" s="0" t="s">
        <v>31135</v>
      </c>
      <c r="AL2589" s="0" t="s">
        <v>2112</v>
      </c>
    </row>
    <row r="2590" customFormat="false" ht="15" hidden="false" customHeight="false" outlineLevel="0" collapsed="false">
      <c r="A2590" s="0" t="s">
        <v>38783</v>
      </c>
      <c r="B2590" s="0" t="s">
        <v>38784</v>
      </c>
      <c r="C2590" s="0" t="s">
        <v>38785</v>
      </c>
      <c r="D2590" s="0" t="s">
        <v>38785</v>
      </c>
      <c r="E2590" s="0" t="s">
        <v>38786</v>
      </c>
      <c r="F2590" s="0" t="s">
        <v>1987</v>
      </c>
      <c r="G2590" s="0" t="n">
        <v>3</v>
      </c>
      <c r="H2590" s="0" t="n">
        <v>1</v>
      </c>
      <c r="I2590" s="0" t="n">
        <v>0.01</v>
      </c>
      <c r="J2590" s="0" t="n">
        <v>1000</v>
      </c>
      <c r="K2590" s="0" t="n">
        <v>0</v>
      </c>
      <c r="L2590" s="0" t="n">
        <v>0</v>
      </c>
      <c r="M2590" s="0" t="n">
        <v>0</v>
      </c>
      <c r="N2590" s="0" t="n">
        <v>0</v>
      </c>
      <c r="O2590" s="0" t="n">
        <v>0</v>
      </c>
      <c r="P2590" s="0" t="n">
        <v>0</v>
      </c>
      <c r="Q2590" s="0" t="n">
        <v>0</v>
      </c>
      <c r="R2590" s="0" t="n">
        <v>0</v>
      </c>
      <c r="S2590" s="0" t="n">
        <v>0</v>
      </c>
      <c r="T2590" s="0" t="n">
        <v>0</v>
      </c>
      <c r="U2590" s="0" t="n">
        <v>0</v>
      </c>
      <c r="V2590" s="0" t="n">
        <v>0</v>
      </c>
      <c r="W2590" s="0" t="n">
        <v>0</v>
      </c>
      <c r="X2590" s="0" t="n">
        <v>94.8</v>
      </c>
      <c r="Y2590" s="0" t="n">
        <v>0</v>
      </c>
      <c r="Z2590" s="0" t="n">
        <v>0</v>
      </c>
      <c r="AA2590" s="0" t="n">
        <v>117920</v>
      </c>
      <c r="AB2590" s="0" t="n">
        <v>0</v>
      </c>
      <c r="AC2590" s="0" t="n">
        <v>0</v>
      </c>
      <c r="AD2590" s="0" t="s">
        <v>99</v>
      </c>
      <c r="AE2590" s="0" t="s">
        <v>99</v>
      </c>
      <c r="AF2590" s="0" t="s">
        <v>30149</v>
      </c>
      <c r="AH2590" s="0" t="n">
        <v>0</v>
      </c>
      <c r="AI2590" s="0" t="s">
        <v>2133</v>
      </c>
      <c r="AJ2590" s="0" t="s">
        <v>32112</v>
      </c>
      <c r="AK2590" s="0" t="s">
        <v>31143</v>
      </c>
      <c r="AL2590" s="0" t="s">
        <v>2112</v>
      </c>
    </row>
    <row r="2591" customFormat="false" ht="15" hidden="false" customHeight="false" outlineLevel="0" collapsed="false">
      <c r="A2591" s="0" t="s">
        <v>38787</v>
      </c>
      <c r="B2591" s="0" t="s">
        <v>38788</v>
      </c>
      <c r="C2591" s="0" t="s">
        <v>38789</v>
      </c>
      <c r="D2591" s="0" t="s">
        <v>38789</v>
      </c>
      <c r="E2591" s="0" t="s">
        <v>38790</v>
      </c>
      <c r="F2591" s="0" t="s">
        <v>1987</v>
      </c>
      <c r="G2591" s="0" t="n">
        <v>3</v>
      </c>
      <c r="H2591" s="0" t="n">
        <v>1</v>
      </c>
      <c r="I2591" s="0" t="n">
        <v>0.01</v>
      </c>
      <c r="J2591" s="0" t="n">
        <v>1000</v>
      </c>
      <c r="K2591" s="0" t="n">
        <v>0</v>
      </c>
      <c r="L2591" s="0" t="n">
        <v>0</v>
      </c>
      <c r="M2591" s="0" t="n">
        <v>0</v>
      </c>
      <c r="N2591" s="0" t="n">
        <v>0</v>
      </c>
      <c r="O2591" s="0" t="n">
        <v>0</v>
      </c>
      <c r="P2591" s="0" t="n">
        <v>0</v>
      </c>
      <c r="Q2591" s="0" t="n">
        <v>0</v>
      </c>
      <c r="R2591" s="0" t="n">
        <v>0</v>
      </c>
      <c r="S2591" s="0" t="n">
        <v>0</v>
      </c>
      <c r="T2591" s="0" t="n">
        <v>0</v>
      </c>
      <c r="U2591" s="0" t="n">
        <v>0</v>
      </c>
      <c r="V2591" s="0" t="n">
        <v>0</v>
      </c>
      <c r="W2591" s="0" t="n">
        <v>0</v>
      </c>
      <c r="X2591" s="0" t="n">
        <v>96.3</v>
      </c>
      <c r="Y2591" s="0" t="n">
        <v>0</v>
      </c>
      <c r="Z2591" s="0" t="n">
        <v>0</v>
      </c>
      <c r="AA2591" s="0" t="n">
        <v>124610</v>
      </c>
      <c r="AB2591" s="0" t="n">
        <v>0</v>
      </c>
      <c r="AC2591" s="0" t="n">
        <v>0</v>
      </c>
      <c r="AD2591" s="0" t="s">
        <v>99</v>
      </c>
      <c r="AE2591" s="0" t="s">
        <v>99</v>
      </c>
      <c r="AF2591" s="0" t="s">
        <v>30149</v>
      </c>
      <c r="AH2591" s="0" t="n">
        <v>0</v>
      </c>
      <c r="AI2591" s="0" t="s">
        <v>2133</v>
      </c>
      <c r="AJ2591" s="0" t="s">
        <v>32112</v>
      </c>
      <c r="AK2591" s="0" t="s">
        <v>31143</v>
      </c>
      <c r="AL2591" s="0" t="s">
        <v>2112</v>
      </c>
    </row>
    <row r="2592" customFormat="false" ht="15" hidden="false" customHeight="false" outlineLevel="0" collapsed="false">
      <c r="A2592" s="0" t="s">
        <v>38791</v>
      </c>
      <c r="B2592" s="0" t="s">
        <v>38792</v>
      </c>
      <c r="C2592" s="0" t="s">
        <v>38793</v>
      </c>
      <c r="D2592" s="0" t="s">
        <v>38793</v>
      </c>
      <c r="E2592" s="0" t="s">
        <v>38794</v>
      </c>
      <c r="F2592" s="0" t="s">
        <v>1987</v>
      </c>
      <c r="G2592" s="0" t="n">
        <v>3</v>
      </c>
      <c r="H2592" s="0" t="n">
        <v>1</v>
      </c>
      <c r="I2592" s="0" t="n">
        <v>0.01</v>
      </c>
      <c r="J2592" s="0" t="n">
        <v>1000</v>
      </c>
      <c r="K2592" s="0" t="n">
        <v>0</v>
      </c>
      <c r="L2592" s="0" t="n">
        <v>0</v>
      </c>
      <c r="M2592" s="0" t="n">
        <v>0</v>
      </c>
      <c r="N2592" s="0" t="n">
        <v>0</v>
      </c>
      <c r="O2592" s="0" t="n">
        <v>0</v>
      </c>
      <c r="P2592" s="0" t="n">
        <v>0</v>
      </c>
      <c r="Q2592" s="0" t="n">
        <v>0</v>
      </c>
      <c r="R2592" s="0" t="n">
        <v>0</v>
      </c>
      <c r="S2592" s="0" t="n">
        <v>0</v>
      </c>
      <c r="T2592" s="0" t="n">
        <v>0</v>
      </c>
      <c r="U2592" s="0" t="n">
        <v>0</v>
      </c>
      <c r="V2592" s="0" t="n">
        <v>0</v>
      </c>
      <c r="W2592" s="0" t="n">
        <v>0</v>
      </c>
      <c r="X2592" s="0" t="n">
        <v>94.8</v>
      </c>
      <c r="Y2592" s="0" t="n">
        <v>0</v>
      </c>
      <c r="Z2592" s="0" t="n">
        <v>0</v>
      </c>
      <c r="AA2592" s="0" t="n">
        <v>237872</v>
      </c>
      <c r="AB2592" s="0" t="n">
        <v>0</v>
      </c>
      <c r="AC2592" s="0" t="n">
        <v>0</v>
      </c>
      <c r="AD2592" s="0" t="s">
        <v>99</v>
      </c>
      <c r="AE2592" s="0" t="s">
        <v>99</v>
      </c>
      <c r="AF2592" s="0" t="s">
        <v>30149</v>
      </c>
      <c r="AH2592" s="0" t="n">
        <v>0</v>
      </c>
      <c r="AI2592" s="0" t="s">
        <v>2133</v>
      </c>
      <c r="AJ2592" s="0" t="s">
        <v>32112</v>
      </c>
      <c r="AK2592" s="0" t="s">
        <v>31143</v>
      </c>
      <c r="AL2592" s="0" t="s">
        <v>2112</v>
      </c>
    </row>
    <row r="2593" customFormat="false" ht="15" hidden="false" customHeight="false" outlineLevel="0" collapsed="false">
      <c r="A2593" s="0" t="s">
        <v>38795</v>
      </c>
      <c r="B2593" s="0" t="s">
        <v>38796</v>
      </c>
      <c r="C2593" s="0" t="s">
        <v>38797</v>
      </c>
      <c r="D2593" s="0" t="s">
        <v>38797</v>
      </c>
      <c r="E2593" s="0" t="s">
        <v>38798</v>
      </c>
      <c r="F2593" s="0" t="s">
        <v>1987</v>
      </c>
      <c r="G2593" s="0" t="n">
        <v>3</v>
      </c>
      <c r="H2593" s="0" t="n">
        <v>1</v>
      </c>
      <c r="I2593" s="0" t="n">
        <v>0.01</v>
      </c>
      <c r="J2593" s="0" t="n">
        <v>1000</v>
      </c>
      <c r="K2593" s="0" t="n">
        <v>0</v>
      </c>
      <c r="L2593" s="0" t="n">
        <v>0</v>
      </c>
      <c r="M2593" s="0" t="n">
        <v>94.6</v>
      </c>
      <c r="N2593" s="0" t="n">
        <v>0</v>
      </c>
      <c r="O2593" s="0" t="n">
        <v>94.6</v>
      </c>
      <c r="P2593" s="0" t="n">
        <v>0</v>
      </c>
      <c r="Q2593" s="0" t="n">
        <v>0</v>
      </c>
      <c r="R2593" s="0" t="n">
        <v>0</v>
      </c>
      <c r="S2593" s="0" t="n">
        <v>0</v>
      </c>
      <c r="T2593" s="0" t="n">
        <v>0</v>
      </c>
      <c r="U2593" s="0" t="n">
        <v>0</v>
      </c>
      <c r="V2593" s="0" t="n">
        <v>0</v>
      </c>
      <c r="W2593" s="0" t="n">
        <v>0</v>
      </c>
      <c r="X2593" s="0" t="n">
        <v>93.1</v>
      </c>
      <c r="Y2593" s="0" t="n">
        <v>0</v>
      </c>
      <c r="Z2593" s="0" t="n">
        <v>0</v>
      </c>
      <c r="AA2593" s="0" t="n">
        <v>64134</v>
      </c>
      <c r="AB2593" s="0" t="n">
        <v>0</v>
      </c>
      <c r="AC2593" s="0" t="n">
        <v>0</v>
      </c>
      <c r="AD2593" s="0" t="s">
        <v>99</v>
      </c>
      <c r="AE2593" s="0" t="s">
        <v>99</v>
      </c>
      <c r="AF2593" s="0" t="s">
        <v>30149</v>
      </c>
      <c r="AH2593" s="0" t="n">
        <v>0</v>
      </c>
      <c r="AI2593" s="0" t="s">
        <v>2133</v>
      </c>
      <c r="AJ2593" s="0" t="s">
        <v>32112</v>
      </c>
      <c r="AK2593" s="0" t="s">
        <v>31143</v>
      </c>
      <c r="AL2593" s="0" t="s">
        <v>2112</v>
      </c>
    </row>
    <row r="2594" customFormat="false" ht="15" hidden="false" customHeight="false" outlineLevel="0" collapsed="false">
      <c r="A2594" s="0" t="s">
        <v>38799</v>
      </c>
      <c r="B2594" s="0" t="s">
        <v>38800</v>
      </c>
      <c r="C2594" s="0" t="s">
        <v>38801</v>
      </c>
      <c r="D2594" s="0" t="s">
        <v>38801</v>
      </c>
      <c r="E2594" s="0" t="s">
        <v>38802</v>
      </c>
      <c r="F2594" s="0" t="s">
        <v>1987</v>
      </c>
      <c r="G2594" s="0" t="n">
        <v>3</v>
      </c>
      <c r="H2594" s="0" t="n">
        <v>1</v>
      </c>
      <c r="I2594" s="0" t="n">
        <v>0.01</v>
      </c>
      <c r="J2594" s="0" t="n">
        <v>1000</v>
      </c>
      <c r="K2594" s="0" t="n">
        <v>0</v>
      </c>
      <c r="L2594" s="0" t="n">
        <v>0</v>
      </c>
      <c r="M2594" s="0" t="n">
        <v>0</v>
      </c>
      <c r="N2594" s="0" t="n">
        <v>0</v>
      </c>
      <c r="O2594" s="0" t="n">
        <v>0</v>
      </c>
      <c r="P2594" s="0" t="n">
        <v>0</v>
      </c>
      <c r="Q2594" s="0" t="n">
        <v>0</v>
      </c>
      <c r="R2594" s="0" t="n">
        <v>0</v>
      </c>
      <c r="S2594" s="0" t="n">
        <v>0</v>
      </c>
      <c r="T2594" s="0" t="n">
        <v>0</v>
      </c>
      <c r="U2594" s="0" t="n">
        <v>0</v>
      </c>
      <c r="V2594" s="0" t="n">
        <v>0</v>
      </c>
      <c r="W2594" s="0" t="n">
        <v>0</v>
      </c>
      <c r="X2594" s="0" t="n">
        <v>92.4</v>
      </c>
      <c r="Y2594" s="0" t="n">
        <v>0</v>
      </c>
      <c r="Z2594" s="0" t="n">
        <v>0</v>
      </c>
      <c r="AA2594" s="0" t="n">
        <v>21427</v>
      </c>
      <c r="AB2594" s="0" t="n">
        <v>0</v>
      </c>
      <c r="AC2594" s="0" t="n">
        <v>0</v>
      </c>
      <c r="AD2594" s="0" t="s">
        <v>99</v>
      </c>
      <c r="AE2594" s="0" t="s">
        <v>99</v>
      </c>
      <c r="AF2594" s="0" t="s">
        <v>30149</v>
      </c>
      <c r="AH2594" s="0" t="n">
        <v>0</v>
      </c>
      <c r="AI2594" s="0" t="s">
        <v>2133</v>
      </c>
      <c r="AJ2594" s="0" t="s">
        <v>32112</v>
      </c>
      <c r="AK2594" s="0" t="s">
        <v>31143</v>
      </c>
      <c r="AL2594" s="0" t="s">
        <v>2112</v>
      </c>
    </row>
    <row r="2595" customFormat="false" ht="15" hidden="false" customHeight="false" outlineLevel="0" collapsed="false">
      <c r="A2595" s="0" t="s">
        <v>38803</v>
      </c>
      <c r="B2595" s="0" t="s">
        <v>38804</v>
      </c>
      <c r="C2595" s="0" t="s">
        <v>38805</v>
      </c>
      <c r="D2595" s="0" t="s">
        <v>38805</v>
      </c>
      <c r="E2595" s="0" t="s">
        <v>38806</v>
      </c>
      <c r="F2595" s="0" t="s">
        <v>1987</v>
      </c>
      <c r="G2595" s="0" t="n">
        <v>3</v>
      </c>
      <c r="H2595" s="0" t="n">
        <v>1</v>
      </c>
      <c r="I2595" s="0" t="n">
        <v>0.01</v>
      </c>
      <c r="J2595" s="0" t="n">
        <v>1000</v>
      </c>
      <c r="K2595" s="0" t="n">
        <v>0</v>
      </c>
      <c r="L2595" s="0" t="n">
        <v>0</v>
      </c>
      <c r="M2595" s="0" t="n">
        <v>0</v>
      </c>
      <c r="N2595" s="0" t="n">
        <v>0</v>
      </c>
      <c r="O2595" s="0" t="n">
        <v>0</v>
      </c>
      <c r="P2595" s="0" t="n">
        <v>0</v>
      </c>
      <c r="Q2595" s="0" t="n">
        <v>0</v>
      </c>
      <c r="R2595" s="0" t="n">
        <v>0</v>
      </c>
      <c r="S2595" s="0" t="n">
        <v>0</v>
      </c>
      <c r="T2595" s="0" t="n">
        <v>0</v>
      </c>
      <c r="U2595" s="0" t="n">
        <v>0</v>
      </c>
      <c r="V2595" s="0" t="n">
        <v>0</v>
      </c>
      <c r="W2595" s="0" t="n">
        <v>0</v>
      </c>
      <c r="X2595" s="0" t="n">
        <v>96.2</v>
      </c>
      <c r="Y2595" s="0" t="n">
        <v>0</v>
      </c>
      <c r="Z2595" s="0" t="n">
        <v>0</v>
      </c>
      <c r="AA2595" s="0" t="n">
        <v>129344</v>
      </c>
      <c r="AB2595" s="0" t="n">
        <v>0</v>
      </c>
      <c r="AC2595" s="0" t="n">
        <v>0</v>
      </c>
      <c r="AD2595" s="0" t="s">
        <v>99</v>
      </c>
      <c r="AE2595" s="0" t="s">
        <v>99</v>
      </c>
      <c r="AF2595" s="0" t="s">
        <v>30149</v>
      </c>
      <c r="AH2595" s="0" t="n">
        <v>0</v>
      </c>
      <c r="AI2595" s="0" t="s">
        <v>2133</v>
      </c>
      <c r="AJ2595" s="0" t="s">
        <v>32112</v>
      </c>
      <c r="AK2595" s="0" t="s">
        <v>31143</v>
      </c>
      <c r="AL2595" s="0" t="s">
        <v>2112</v>
      </c>
    </row>
    <row r="2596" customFormat="false" ht="15" hidden="false" customHeight="false" outlineLevel="0" collapsed="false">
      <c r="A2596" s="0" t="s">
        <v>38807</v>
      </c>
      <c r="B2596" s="0" t="s">
        <v>38808</v>
      </c>
      <c r="C2596" s="0" t="s">
        <v>38809</v>
      </c>
      <c r="D2596" s="0" t="s">
        <v>38809</v>
      </c>
      <c r="E2596" s="0" t="s">
        <v>38810</v>
      </c>
      <c r="F2596" s="0" t="s">
        <v>1987</v>
      </c>
      <c r="G2596" s="0" t="n">
        <v>3</v>
      </c>
      <c r="H2596" s="0" t="n">
        <v>1</v>
      </c>
      <c r="I2596" s="0" t="n">
        <v>0.01</v>
      </c>
      <c r="J2596" s="0" t="n">
        <v>1000</v>
      </c>
      <c r="K2596" s="0" t="n">
        <v>0</v>
      </c>
      <c r="L2596" s="0" t="n">
        <v>0</v>
      </c>
      <c r="M2596" s="0" t="n">
        <v>0</v>
      </c>
      <c r="N2596" s="0" t="n">
        <v>0</v>
      </c>
      <c r="O2596" s="0" t="n">
        <v>0</v>
      </c>
      <c r="P2596" s="0" t="n">
        <v>0</v>
      </c>
      <c r="Q2596" s="0" t="n">
        <v>0</v>
      </c>
      <c r="R2596" s="0" t="n">
        <v>0</v>
      </c>
      <c r="S2596" s="0" t="n">
        <v>0</v>
      </c>
      <c r="T2596" s="0" t="n">
        <v>0</v>
      </c>
      <c r="U2596" s="0" t="n">
        <v>0</v>
      </c>
      <c r="V2596" s="0" t="n">
        <v>0</v>
      </c>
      <c r="W2596" s="0" t="n">
        <v>0</v>
      </c>
      <c r="X2596" s="0" t="n">
        <v>98.8</v>
      </c>
      <c r="Y2596" s="0" t="n">
        <v>0</v>
      </c>
      <c r="Z2596" s="0" t="n">
        <v>0</v>
      </c>
      <c r="AA2596" s="0" t="n">
        <v>46679</v>
      </c>
      <c r="AB2596" s="0" t="n">
        <v>0</v>
      </c>
      <c r="AC2596" s="0" t="n">
        <v>0</v>
      </c>
      <c r="AD2596" s="0" t="s">
        <v>99</v>
      </c>
      <c r="AE2596" s="0" t="s">
        <v>99</v>
      </c>
      <c r="AF2596" s="0" t="s">
        <v>30149</v>
      </c>
      <c r="AH2596" s="0" t="n">
        <v>0</v>
      </c>
      <c r="AI2596" s="0" t="s">
        <v>2133</v>
      </c>
      <c r="AJ2596" s="0" t="s">
        <v>32112</v>
      </c>
      <c r="AK2596" s="0" t="s">
        <v>31143</v>
      </c>
      <c r="AL2596" s="0" t="s">
        <v>2112</v>
      </c>
    </row>
    <row r="2597" customFormat="false" ht="15" hidden="false" customHeight="false" outlineLevel="0" collapsed="false">
      <c r="A2597" s="0" t="s">
        <v>38811</v>
      </c>
      <c r="B2597" s="0" t="s">
        <v>38812</v>
      </c>
      <c r="C2597" s="0" t="s">
        <v>38813</v>
      </c>
      <c r="D2597" s="0" t="s">
        <v>38813</v>
      </c>
      <c r="E2597" s="0" t="s">
        <v>38814</v>
      </c>
      <c r="F2597" s="0" t="s">
        <v>1987</v>
      </c>
      <c r="G2597" s="0" t="n">
        <v>3</v>
      </c>
      <c r="H2597" s="0" t="n">
        <v>1</v>
      </c>
      <c r="I2597" s="0" t="n">
        <v>0.01</v>
      </c>
      <c r="J2597" s="0" t="n">
        <v>1000</v>
      </c>
      <c r="K2597" s="0" t="n">
        <v>0</v>
      </c>
      <c r="L2597" s="0" t="n">
        <v>0</v>
      </c>
      <c r="M2597" s="0" t="n">
        <v>91.4</v>
      </c>
      <c r="N2597" s="0" t="n">
        <v>0</v>
      </c>
      <c r="O2597" s="0" t="n">
        <v>91.4</v>
      </c>
      <c r="P2597" s="0" t="n">
        <v>0</v>
      </c>
      <c r="Q2597" s="0" t="n">
        <v>0</v>
      </c>
      <c r="R2597" s="0" t="n">
        <v>0</v>
      </c>
      <c r="S2597" s="0" t="n">
        <v>0</v>
      </c>
      <c r="T2597" s="0" t="n">
        <v>0</v>
      </c>
      <c r="U2597" s="0" t="n">
        <v>0</v>
      </c>
      <c r="V2597" s="0" t="n">
        <v>0</v>
      </c>
      <c r="W2597" s="0" t="n">
        <v>0</v>
      </c>
      <c r="X2597" s="0" t="n">
        <v>90.3</v>
      </c>
      <c r="Y2597" s="0" t="n">
        <v>0</v>
      </c>
      <c r="Z2597" s="0" t="n">
        <v>0</v>
      </c>
      <c r="AA2597" s="0" t="n">
        <v>121589</v>
      </c>
      <c r="AB2597" s="0" t="n">
        <v>0</v>
      </c>
      <c r="AC2597" s="0" t="n">
        <v>0</v>
      </c>
      <c r="AD2597" s="0" t="s">
        <v>99</v>
      </c>
      <c r="AE2597" s="0" t="s">
        <v>99</v>
      </c>
      <c r="AF2597" s="0" t="s">
        <v>30149</v>
      </c>
      <c r="AH2597" s="0" t="n">
        <v>0</v>
      </c>
      <c r="AI2597" s="0" t="s">
        <v>2133</v>
      </c>
      <c r="AJ2597" s="0" t="s">
        <v>32112</v>
      </c>
      <c r="AK2597" s="0" t="s">
        <v>31143</v>
      </c>
      <c r="AL2597" s="0" t="s">
        <v>2112</v>
      </c>
    </row>
    <row r="2598" customFormat="false" ht="15" hidden="false" customHeight="false" outlineLevel="0" collapsed="false">
      <c r="A2598" s="0" t="s">
        <v>38815</v>
      </c>
      <c r="B2598" s="0" t="s">
        <v>38816</v>
      </c>
      <c r="C2598" s="0" t="s">
        <v>38817</v>
      </c>
      <c r="D2598" s="0" t="s">
        <v>38817</v>
      </c>
      <c r="E2598" s="0" t="s">
        <v>38818</v>
      </c>
      <c r="F2598" s="0" t="s">
        <v>1987</v>
      </c>
      <c r="G2598" s="0" t="n">
        <v>3</v>
      </c>
      <c r="H2598" s="0" t="n">
        <v>1</v>
      </c>
      <c r="I2598" s="0" t="n">
        <v>0.01</v>
      </c>
      <c r="J2598" s="0" t="n">
        <v>1000</v>
      </c>
      <c r="K2598" s="0" t="n">
        <v>0</v>
      </c>
      <c r="L2598" s="0" t="n">
        <v>0</v>
      </c>
      <c r="M2598" s="0" t="n">
        <v>0</v>
      </c>
      <c r="N2598" s="0" t="n">
        <v>0</v>
      </c>
      <c r="O2598" s="0" t="n">
        <v>0</v>
      </c>
      <c r="P2598" s="0" t="n">
        <v>0</v>
      </c>
      <c r="Q2598" s="0" t="n">
        <v>0</v>
      </c>
      <c r="R2598" s="0" t="n">
        <v>0</v>
      </c>
      <c r="S2598" s="0" t="n">
        <v>0</v>
      </c>
      <c r="T2598" s="0" t="n">
        <v>0</v>
      </c>
      <c r="U2598" s="0" t="n">
        <v>0</v>
      </c>
      <c r="V2598" s="0" t="n">
        <v>0</v>
      </c>
      <c r="W2598" s="0" t="n">
        <v>0</v>
      </c>
      <c r="X2598" s="0" t="n">
        <v>98.22</v>
      </c>
      <c r="Y2598" s="0" t="n">
        <v>0</v>
      </c>
      <c r="Z2598" s="0" t="n">
        <v>0</v>
      </c>
      <c r="AA2598" s="0" t="n">
        <v>324658</v>
      </c>
      <c r="AB2598" s="0" t="n">
        <v>0</v>
      </c>
      <c r="AC2598" s="0" t="n">
        <v>0</v>
      </c>
      <c r="AD2598" s="0" t="s">
        <v>99</v>
      </c>
      <c r="AE2598" s="0" t="s">
        <v>99</v>
      </c>
      <c r="AF2598" s="0" t="s">
        <v>30149</v>
      </c>
      <c r="AH2598" s="0" t="n">
        <v>0</v>
      </c>
      <c r="AI2598" s="0" t="s">
        <v>2133</v>
      </c>
      <c r="AJ2598" s="0" t="s">
        <v>32112</v>
      </c>
      <c r="AK2598" s="0" t="s">
        <v>31143</v>
      </c>
      <c r="AL2598" s="0" t="s">
        <v>2112</v>
      </c>
    </row>
    <row r="2599" customFormat="false" ht="15" hidden="false" customHeight="false" outlineLevel="0" collapsed="false">
      <c r="A2599" s="0" t="s">
        <v>38819</v>
      </c>
      <c r="B2599" s="0" t="s">
        <v>38820</v>
      </c>
      <c r="C2599" s="0" t="s">
        <v>38821</v>
      </c>
      <c r="D2599" s="0" t="s">
        <v>38821</v>
      </c>
      <c r="E2599" s="0" t="s">
        <v>38822</v>
      </c>
      <c r="F2599" s="0" t="s">
        <v>1987</v>
      </c>
      <c r="G2599" s="0" t="n">
        <v>3</v>
      </c>
      <c r="H2599" s="0" t="n">
        <v>1</v>
      </c>
      <c r="I2599" s="0" t="n">
        <v>0.01</v>
      </c>
      <c r="J2599" s="0" t="n">
        <v>1000</v>
      </c>
      <c r="K2599" s="0" t="n">
        <v>0</v>
      </c>
      <c r="L2599" s="0" t="n">
        <v>0</v>
      </c>
      <c r="M2599" s="0" t="n">
        <v>97.73</v>
      </c>
      <c r="N2599" s="0" t="n">
        <v>0</v>
      </c>
      <c r="O2599" s="0" t="n">
        <v>97.73</v>
      </c>
      <c r="P2599" s="0" t="n">
        <v>0</v>
      </c>
      <c r="Q2599" s="0" t="n">
        <v>0</v>
      </c>
      <c r="R2599" s="0" t="n">
        <v>0</v>
      </c>
      <c r="S2599" s="0" t="n">
        <v>0</v>
      </c>
      <c r="T2599" s="0" t="n">
        <v>0</v>
      </c>
      <c r="U2599" s="0" t="n">
        <v>0</v>
      </c>
      <c r="V2599" s="0" t="n">
        <v>0</v>
      </c>
      <c r="W2599" s="0" t="n">
        <v>0</v>
      </c>
      <c r="X2599" s="0" t="n">
        <v>98.53</v>
      </c>
      <c r="Y2599" s="0" t="n">
        <v>0</v>
      </c>
      <c r="Z2599" s="0" t="n">
        <v>0</v>
      </c>
      <c r="AA2599" s="0" t="n">
        <v>950448</v>
      </c>
      <c r="AB2599" s="0" t="n">
        <v>0</v>
      </c>
      <c r="AC2599" s="0" t="n">
        <v>0</v>
      </c>
      <c r="AD2599" s="0" t="s">
        <v>99</v>
      </c>
      <c r="AE2599" s="0" t="s">
        <v>99</v>
      </c>
      <c r="AF2599" s="0" t="s">
        <v>30149</v>
      </c>
      <c r="AH2599" s="0" t="n">
        <v>0</v>
      </c>
      <c r="AI2599" s="0" t="s">
        <v>2133</v>
      </c>
      <c r="AJ2599" s="0" t="s">
        <v>32112</v>
      </c>
      <c r="AK2599" s="0" t="s">
        <v>31143</v>
      </c>
      <c r="AL2599" s="0" t="s">
        <v>2112</v>
      </c>
    </row>
    <row r="2600" customFormat="false" ht="15" hidden="false" customHeight="false" outlineLevel="0" collapsed="false">
      <c r="A2600" s="0" t="s">
        <v>38823</v>
      </c>
      <c r="B2600" s="0" t="s">
        <v>38824</v>
      </c>
      <c r="C2600" s="0" t="s">
        <v>38825</v>
      </c>
      <c r="D2600" s="0" t="s">
        <v>38825</v>
      </c>
      <c r="E2600" s="0" t="s">
        <v>38826</v>
      </c>
      <c r="F2600" s="0" t="s">
        <v>1987</v>
      </c>
      <c r="G2600" s="0" t="n">
        <v>3</v>
      </c>
      <c r="H2600" s="0" t="n">
        <v>1</v>
      </c>
      <c r="I2600" s="0" t="n">
        <v>0.01</v>
      </c>
      <c r="J2600" s="0" t="n">
        <v>1000</v>
      </c>
      <c r="K2600" s="0" t="n">
        <v>0</v>
      </c>
      <c r="L2600" s="0" t="n">
        <v>0</v>
      </c>
      <c r="M2600" s="0" t="n">
        <v>8.51</v>
      </c>
      <c r="N2600" s="0" t="n">
        <v>12.88</v>
      </c>
      <c r="O2600" s="0" t="n">
        <v>8.51</v>
      </c>
      <c r="P2600" s="0" t="n">
        <v>0</v>
      </c>
      <c r="Q2600" s="0" t="n">
        <v>0</v>
      </c>
      <c r="R2600" s="0" t="n">
        <v>0</v>
      </c>
      <c r="S2600" s="0" t="n">
        <v>0</v>
      </c>
      <c r="T2600" s="0" t="n">
        <v>0</v>
      </c>
      <c r="U2600" s="0" t="n">
        <v>0</v>
      </c>
      <c r="V2600" s="0" t="n">
        <v>0</v>
      </c>
      <c r="W2600" s="0" t="n">
        <v>0</v>
      </c>
      <c r="X2600" s="0" t="n">
        <v>9.2</v>
      </c>
      <c r="Y2600" s="0" t="n">
        <v>10</v>
      </c>
      <c r="Z2600" s="0" t="n">
        <v>0</v>
      </c>
      <c r="AA2600" s="0" t="n">
        <v>51674</v>
      </c>
      <c r="AB2600" s="0" t="n">
        <v>0</v>
      </c>
      <c r="AC2600" s="0" t="n">
        <v>0</v>
      </c>
      <c r="AD2600" s="0" t="s">
        <v>99</v>
      </c>
      <c r="AE2600" s="0" t="s">
        <v>99</v>
      </c>
      <c r="AF2600" s="0" t="s">
        <v>30149</v>
      </c>
      <c r="AH2600" s="0" t="n">
        <v>0</v>
      </c>
      <c r="AI2600" s="0" t="s">
        <v>2133</v>
      </c>
      <c r="AJ2600" s="0" t="s">
        <v>32112</v>
      </c>
      <c r="AK2600" s="0" t="s">
        <v>31143</v>
      </c>
      <c r="AL2600" s="0" t="s">
        <v>2112</v>
      </c>
    </row>
    <row r="2601" customFormat="false" ht="15" hidden="false" customHeight="false" outlineLevel="0" collapsed="false">
      <c r="A2601" s="0" t="s">
        <v>38827</v>
      </c>
      <c r="B2601" s="0" t="s">
        <v>38828</v>
      </c>
      <c r="C2601" s="0" t="s">
        <v>38829</v>
      </c>
      <c r="D2601" s="0" t="s">
        <v>38829</v>
      </c>
      <c r="E2601" s="0" t="s">
        <v>38830</v>
      </c>
      <c r="F2601" s="0" t="s">
        <v>1987</v>
      </c>
      <c r="G2601" s="0" t="n">
        <v>3</v>
      </c>
      <c r="H2601" s="0" t="n">
        <v>1</v>
      </c>
      <c r="I2601" s="0" t="n">
        <v>0.01</v>
      </c>
      <c r="J2601" s="0" t="n">
        <v>1000</v>
      </c>
      <c r="K2601" s="0" t="n">
        <v>0</v>
      </c>
      <c r="L2601" s="0" t="n">
        <v>0</v>
      </c>
      <c r="M2601" s="0" t="n">
        <v>0</v>
      </c>
      <c r="N2601" s="0" t="n">
        <v>0</v>
      </c>
      <c r="O2601" s="0" t="n">
        <v>0</v>
      </c>
      <c r="P2601" s="0" t="n">
        <v>0</v>
      </c>
      <c r="Q2601" s="0" t="n">
        <v>0</v>
      </c>
      <c r="R2601" s="0" t="n">
        <v>0</v>
      </c>
      <c r="S2601" s="0" t="n">
        <v>0</v>
      </c>
      <c r="T2601" s="0" t="n">
        <v>0</v>
      </c>
      <c r="U2601" s="0" t="n">
        <v>0</v>
      </c>
      <c r="V2601" s="0" t="n">
        <v>0</v>
      </c>
      <c r="W2601" s="0" t="n">
        <v>0</v>
      </c>
      <c r="X2601" s="0" t="n">
        <v>98.26</v>
      </c>
      <c r="Y2601" s="0" t="n">
        <v>0</v>
      </c>
      <c r="Z2601" s="0" t="n">
        <v>0</v>
      </c>
      <c r="AA2601" s="0" t="n">
        <v>218028</v>
      </c>
      <c r="AB2601" s="0" t="n">
        <v>0</v>
      </c>
      <c r="AC2601" s="0" t="n">
        <v>0</v>
      </c>
      <c r="AD2601" s="0" t="s">
        <v>99</v>
      </c>
      <c r="AE2601" s="0" t="s">
        <v>99</v>
      </c>
      <c r="AF2601" s="0" t="s">
        <v>30149</v>
      </c>
      <c r="AH2601" s="0" t="n">
        <v>0</v>
      </c>
      <c r="AI2601" s="0" t="s">
        <v>2133</v>
      </c>
      <c r="AJ2601" s="0" t="s">
        <v>32112</v>
      </c>
      <c r="AK2601" s="0" t="s">
        <v>31143</v>
      </c>
      <c r="AL2601" s="0" t="s">
        <v>2112</v>
      </c>
    </row>
    <row r="2602" customFormat="false" ht="15" hidden="false" customHeight="false" outlineLevel="0" collapsed="false">
      <c r="A2602" s="0" t="s">
        <v>38831</v>
      </c>
      <c r="B2602" s="0" t="s">
        <v>38832</v>
      </c>
      <c r="C2602" s="0" t="s">
        <v>38833</v>
      </c>
      <c r="D2602" s="0" t="s">
        <v>38833</v>
      </c>
      <c r="E2602" s="0" t="s">
        <v>38834</v>
      </c>
      <c r="F2602" s="0" t="s">
        <v>1987</v>
      </c>
      <c r="G2602" s="0" t="n">
        <v>3</v>
      </c>
      <c r="H2602" s="0" t="n">
        <v>1</v>
      </c>
      <c r="I2602" s="0" t="n">
        <v>0.01</v>
      </c>
      <c r="J2602" s="0" t="n">
        <v>1000</v>
      </c>
      <c r="K2602" s="0" t="n">
        <v>0</v>
      </c>
      <c r="L2602" s="0" t="n">
        <v>0</v>
      </c>
      <c r="M2602" s="0" t="n">
        <v>0</v>
      </c>
      <c r="N2602" s="0" t="n">
        <v>0</v>
      </c>
      <c r="O2602" s="0" t="n">
        <v>0</v>
      </c>
      <c r="P2602" s="0" t="n">
        <v>0</v>
      </c>
      <c r="Q2602" s="0" t="n">
        <v>0</v>
      </c>
      <c r="R2602" s="0" t="n">
        <v>0</v>
      </c>
      <c r="S2602" s="0" t="n">
        <v>0</v>
      </c>
      <c r="T2602" s="0" t="n">
        <v>0</v>
      </c>
      <c r="U2602" s="0" t="n">
        <v>0</v>
      </c>
      <c r="V2602" s="0" t="n">
        <v>0</v>
      </c>
      <c r="W2602" s="0" t="n">
        <v>0</v>
      </c>
      <c r="X2602" s="0" t="n">
        <v>98.21</v>
      </c>
      <c r="Y2602" s="0" t="n">
        <v>0</v>
      </c>
      <c r="Z2602" s="0" t="n">
        <v>0</v>
      </c>
      <c r="AA2602" s="0" t="n">
        <v>503518</v>
      </c>
      <c r="AB2602" s="0" t="n">
        <v>0</v>
      </c>
      <c r="AC2602" s="0" t="n">
        <v>0</v>
      </c>
      <c r="AD2602" s="0" t="s">
        <v>99</v>
      </c>
      <c r="AE2602" s="0" t="s">
        <v>99</v>
      </c>
      <c r="AF2602" s="0" t="s">
        <v>30149</v>
      </c>
      <c r="AH2602" s="0" t="n">
        <v>0</v>
      </c>
      <c r="AI2602" s="0" t="s">
        <v>2133</v>
      </c>
      <c r="AJ2602" s="0" t="s">
        <v>32112</v>
      </c>
      <c r="AK2602" s="0" t="s">
        <v>31143</v>
      </c>
      <c r="AL2602" s="0" t="s">
        <v>2112</v>
      </c>
    </row>
    <row r="2603" customFormat="false" ht="15" hidden="false" customHeight="false" outlineLevel="0" collapsed="false">
      <c r="A2603" s="0" t="s">
        <v>38835</v>
      </c>
      <c r="B2603" s="0" t="s">
        <v>38836</v>
      </c>
      <c r="C2603" s="0" t="s">
        <v>38837</v>
      </c>
      <c r="D2603" s="0" t="s">
        <v>38837</v>
      </c>
      <c r="E2603" s="0" t="s">
        <v>38838</v>
      </c>
      <c r="F2603" s="0" t="s">
        <v>1987</v>
      </c>
      <c r="G2603" s="0" t="n">
        <v>3</v>
      </c>
      <c r="H2603" s="0" t="n">
        <v>1</v>
      </c>
      <c r="I2603" s="0" t="n">
        <v>0.01</v>
      </c>
      <c r="J2603" s="0" t="n">
        <v>1000</v>
      </c>
      <c r="K2603" s="0" t="n">
        <v>0</v>
      </c>
      <c r="L2603" s="0" t="n">
        <v>0</v>
      </c>
      <c r="M2603" s="0" t="n">
        <v>0</v>
      </c>
      <c r="N2603" s="0" t="n">
        <v>0</v>
      </c>
      <c r="O2603" s="0" t="n">
        <v>0</v>
      </c>
      <c r="P2603" s="0" t="n">
        <v>0</v>
      </c>
      <c r="Q2603" s="0" t="n">
        <v>0</v>
      </c>
      <c r="R2603" s="0" t="n">
        <v>0</v>
      </c>
      <c r="S2603" s="0" t="n">
        <v>0</v>
      </c>
      <c r="T2603" s="0" t="n">
        <v>0</v>
      </c>
      <c r="U2603" s="0" t="n">
        <v>0</v>
      </c>
      <c r="V2603" s="0" t="n">
        <v>0</v>
      </c>
      <c r="W2603" s="0" t="n">
        <v>0</v>
      </c>
      <c r="X2603" s="0" t="n">
        <v>104.69</v>
      </c>
      <c r="Y2603" s="0" t="n">
        <v>0</v>
      </c>
      <c r="Z2603" s="0" t="n">
        <v>0</v>
      </c>
      <c r="AA2603" s="0" t="n">
        <v>164379</v>
      </c>
      <c r="AB2603" s="0" t="n">
        <v>0</v>
      </c>
      <c r="AC2603" s="0" t="n">
        <v>0</v>
      </c>
      <c r="AD2603" s="0" t="s">
        <v>99</v>
      </c>
      <c r="AE2603" s="0" t="s">
        <v>99</v>
      </c>
      <c r="AF2603" s="0" t="s">
        <v>30149</v>
      </c>
      <c r="AH2603" s="0" t="n">
        <v>0</v>
      </c>
      <c r="AI2603" s="0" t="s">
        <v>2133</v>
      </c>
      <c r="AJ2603" s="0" t="s">
        <v>32112</v>
      </c>
      <c r="AK2603" s="0" t="s">
        <v>31143</v>
      </c>
      <c r="AL2603" s="0" t="s">
        <v>2112</v>
      </c>
    </row>
    <row r="2604" customFormat="false" ht="15" hidden="false" customHeight="false" outlineLevel="0" collapsed="false">
      <c r="A2604" s="0" t="s">
        <v>38839</v>
      </c>
      <c r="B2604" s="0" t="s">
        <v>38840</v>
      </c>
      <c r="C2604" s="0" t="s">
        <v>38841</v>
      </c>
      <c r="D2604" s="0" t="s">
        <v>38841</v>
      </c>
      <c r="E2604" s="0" t="s">
        <v>38842</v>
      </c>
      <c r="F2604" s="0" t="s">
        <v>1987</v>
      </c>
      <c r="G2604" s="0" t="n">
        <v>3</v>
      </c>
      <c r="H2604" s="0" t="n">
        <v>1</v>
      </c>
      <c r="I2604" s="0" t="n">
        <v>0.01</v>
      </c>
      <c r="J2604" s="0" t="n">
        <v>1000</v>
      </c>
      <c r="K2604" s="0" t="n">
        <v>0</v>
      </c>
      <c r="L2604" s="0" t="n">
        <v>0</v>
      </c>
      <c r="M2604" s="0" t="n">
        <v>100</v>
      </c>
      <c r="N2604" s="0" t="n">
        <v>0</v>
      </c>
      <c r="O2604" s="0" t="n">
        <v>100</v>
      </c>
      <c r="P2604" s="0" t="n">
        <v>0</v>
      </c>
      <c r="Q2604" s="0" t="n">
        <v>0</v>
      </c>
      <c r="R2604" s="0" t="n">
        <v>0</v>
      </c>
      <c r="S2604" s="0" t="n">
        <v>0</v>
      </c>
      <c r="T2604" s="0" t="n">
        <v>0</v>
      </c>
      <c r="U2604" s="0" t="n">
        <v>0</v>
      </c>
      <c r="V2604" s="0" t="n">
        <v>0</v>
      </c>
      <c r="W2604" s="0" t="n">
        <v>0</v>
      </c>
      <c r="X2604" s="0" t="n">
        <v>103.25</v>
      </c>
      <c r="Y2604" s="0" t="n">
        <v>0</v>
      </c>
      <c r="Z2604" s="0" t="n">
        <v>0</v>
      </c>
      <c r="AA2604" s="0" t="n">
        <v>635315</v>
      </c>
      <c r="AB2604" s="0" t="n">
        <v>0</v>
      </c>
      <c r="AC2604" s="0" t="n">
        <v>0</v>
      </c>
      <c r="AD2604" s="0" t="s">
        <v>99</v>
      </c>
      <c r="AE2604" s="0" t="s">
        <v>99</v>
      </c>
      <c r="AF2604" s="0" t="s">
        <v>30149</v>
      </c>
      <c r="AH2604" s="0" t="n">
        <v>0</v>
      </c>
      <c r="AI2604" s="0" t="s">
        <v>2133</v>
      </c>
      <c r="AJ2604" s="0" t="s">
        <v>32112</v>
      </c>
      <c r="AK2604" s="0" t="s">
        <v>31143</v>
      </c>
      <c r="AL2604" s="0" t="s">
        <v>2112</v>
      </c>
    </row>
    <row r="2605" customFormat="false" ht="15" hidden="false" customHeight="false" outlineLevel="0" collapsed="false">
      <c r="A2605" s="0" t="s">
        <v>38843</v>
      </c>
      <c r="B2605" s="0" t="s">
        <v>38844</v>
      </c>
      <c r="C2605" s="0" t="s">
        <v>38845</v>
      </c>
      <c r="D2605" s="0" t="s">
        <v>38845</v>
      </c>
      <c r="E2605" s="0" t="s">
        <v>38846</v>
      </c>
      <c r="F2605" s="0" t="s">
        <v>1987</v>
      </c>
      <c r="G2605" s="0" t="n">
        <v>3</v>
      </c>
      <c r="H2605" s="0" t="n">
        <v>1</v>
      </c>
      <c r="I2605" s="0" t="n">
        <v>0.01</v>
      </c>
      <c r="J2605" s="0" t="n">
        <v>1000</v>
      </c>
      <c r="K2605" s="0" t="n">
        <v>0</v>
      </c>
      <c r="L2605" s="0" t="n">
        <v>0</v>
      </c>
      <c r="M2605" s="0" t="n">
        <v>0</v>
      </c>
      <c r="N2605" s="0" t="n">
        <v>0</v>
      </c>
      <c r="O2605" s="0" t="n">
        <v>0</v>
      </c>
      <c r="P2605" s="0" t="n">
        <v>0</v>
      </c>
      <c r="Q2605" s="0" t="n">
        <v>0</v>
      </c>
      <c r="R2605" s="0" t="n">
        <v>0</v>
      </c>
      <c r="S2605" s="0" t="n">
        <v>0</v>
      </c>
      <c r="T2605" s="0" t="n">
        <v>0</v>
      </c>
      <c r="U2605" s="0" t="n">
        <v>0</v>
      </c>
      <c r="V2605" s="0" t="n">
        <v>0</v>
      </c>
      <c r="W2605" s="0" t="n">
        <v>0</v>
      </c>
      <c r="X2605" s="0" t="n">
        <v>102.05</v>
      </c>
      <c r="Y2605" s="0" t="n">
        <v>0</v>
      </c>
      <c r="Z2605" s="0" t="n">
        <v>0</v>
      </c>
      <c r="AA2605" s="0" t="n">
        <v>137767</v>
      </c>
      <c r="AB2605" s="0" t="n">
        <v>0</v>
      </c>
      <c r="AC2605" s="0" t="n">
        <v>0</v>
      </c>
      <c r="AD2605" s="0" t="s">
        <v>99</v>
      </c>
      <c r="AE2605" s="0" t="s">
        <v>99</v>
      </c>
      <c r="AF2605" s="0" t="s">
        <v>30149</v>
      </c>
      <c r="AH2605" s="0" t="n">
        <v>0</v>
      </c>
      <c r="AI2605" s="0" t="s">
        <v>2133</v>
      </c>
      <c r="AJ2605" s="0" t="s">
        <v>32112</v>
      </c>
      <c r="AK2605" s="0" t="s">
        <v>31143</v>
      </c>
      <c r="AL2605" s="0" t="s">
        <v>2112</v>
      </c>
    </row>
    <row r="2606" customFormat="false" ht="15" hidden="false" customHeight="false" outlineLevel="0" collapsed="false">
      <c r="A2606" s="0" t="s">
        <v>38847</v>
      </c>
      <c r="B2606" s="0" t="s">
        <v>38848</v>
      </c>
      <c r="C2606" s="0" t="s">
        <v>38849</v>
      </c>
      <c r="D2606" s="0" t="s">
        <v>38849</v>
      </c>
      <c r="E2606" s="0" t="s">
        <v>38850</v>
      </c>
      <c r="F2606" s="0" t="s">
        <v>1987</v>
      </c>
      <c r="G2606" s="0" t="n">
        <v>3</v>
      </c>
      <c r="H2606" s="0" t="n">
        <v>1</v>
      </c>
      <c r="I2606" s="0" t="n">
        <v>0.01</v>
      </c>
      <c r="J2606" s="0" t="n">
        <v>1000</v>
      </c>
      <c r="K2606" s="0" t="n">
        <v>0</v>
      </c>
      <c r="L2606" s="0" t="n">
        <v>0</v>
      </c>
      <c r="M2606" s="0" t="n">
        <v>0</v>
      </c>
      <c r="N2606" s="0" t="n">
        <v>0</v>
      </c>
      <c r="O2606" s="0" t="n">
        <v>0</v>
      </c>
      <c r="P2606" s="0" t="n">
        <v>0</v>
      </c>
      <c r="Q2606" s="0" t="n">
        <v>0</v>
      </c>
      <c r="R2606" s="0" t="n">
        <v>0</v>
      </c>
      <c r="S2606" s="0" t="n">
        <v>0</v>
      </c>
      <c r="T2606" s="0" t="n">
        <v>0</v>
      </c>
      <c r="U2606" s="0" t="n">
        <v>0</v>
      </c>
      <c r="V2606" s="0" t="n">
        <v>0</v>
      </c>
      <c r="W2606" s="0" t="n">
        <v>0</v>
      </c>
      <c r="X2606" s="0" t="n">
        <v>102.04</v>
      </c>
      <c r="Y2606" s="0" t="n">
        <v>0</v>
      </c>
      <c r="Z2606" s="0" t="n">
        <v>0</v>
      </c>
      <c r="AA2606" s="0" t="n">
        <v>76891</v>
      </c>
      <c r="AB2606" s="0" t="n">
        <v>0</v>
      </c>
      <c r="AC2606" s="0" t="n">
        <v>0</v>
      </c>
      <c r="AD2606" s="0" t="s">
        <v>99</v>
      </c>
      <c r="AE2606" s="0" t="s">
        <v>99</v>
      </c>
      <c r="AF2606" s="0" t="s">
        <v>30149</v>
      </c>
      <c r="AH2606" s="0" t="n">
        <v>0</v>
      </c>
      <c r="AI2606" s="0" t="s">
        <v>2133</v>
      </c>
      <c r="AJ2606" s="0" t="s">
        <v>32112</v>
      </c>
      <c r="AK2606" s="0" t="s">
        <v>31143</v>
      </c>
      <c r="AL2606" s="0" t="s">
        <v>2112</v>
      </c>
    </row>
    <row r="2607" customFormat="false" ht="15" hidden="false" customHeight="false" outlineLevel="0" collapsed="false">
      <c r="A2607" s="0" t="s">
        <v>38851</v>
      </c>
      <c r="B2607" s="0" t="s">
        <v>38852</v>
      </c>
      <c r="C2607" s="0" t="s">
        <v>38853</v>
      </c>
      <c r="D2607" s="0" t="s">
        <v>38853</v>
      </c>
      <c r="E2607" s="0" t="s">
        <v>38854</v>
      </c>
      <c r="F2607" s="0" t="s">
        <v>1987</v>
      </c>
      <c r="G2607" s="0" t="n">
        <v>3</v>
      </c>
      <c r="H2607" s="0" t="n">
        <v>1</v>
      </c>
      <c r="I2607" s="0" t="n">
        <v>0.01</v>
      </c>
      <c r="J2607" s="0" t="n">
        <v>1000</v>
      </c>
      <c r="K2607" s="0" t="n">
        <v>0</v>
      </c>
      <c r="L2607" s="0" t="n">
        <v>0</v>
      </c>
      <c r="M2607" s="0" t="n">
        <v>0</v>
      </c>
      <c r="N2607" s="0" t="n">
        <v>0</v>
      </c>
      <c r="O2607" s="0" t="n">
        <v>0</v>
      </c>
      <c r="P2607" s="0" t="n">
        <v>0</v>
      </c>
      <c r="Q2607" s="0" t="n">
        <v>0</v>
      </c>
      <c r="R2607" s="0" t="n">
        <v>0</v>
      </c>
      <c r="S2607" s="0" t="n">
        <v>0</v>
      </c>
      <c r="T2607" s="0" t="n">
        <v>0</v>
      </c>
      <c r="U2607" s="0" t="n">
        <v>0</v>
      </c>
      <c r="V2607" s="0" t="n">
        <v>0</v>
      </c>
      <c r="W2607" s="0" t="n">
        <v>0</v>
      </c>
      <c r="X2607" s="0" t="n">
        <v>104.16</v>
      </c>
      <c r="Y2607" s="0" t="n">
        <v>0</v>
      </c>
      <c r="Z2607" s="0" t="n">
        <v>0</v>
      </c>
      <c r="AA2607" s="0" t="n">
        <v>980000</v>
      </c>
      <c r="AB2607" s="0" t="n">
        <v>0</v>
      </c>
      <c r="AC2607" s="0" t="n">
        <v>0</v>
      </c>
      <c r="AD2607" s="0" t="s">
        <v>99</v>
      </c>
      <c r="AE2607" s="0" t="s">
        <v>99</v>
      </c>
      <c r="AF2607" s="0" t="s">
        <v>30149</v>
      </c>
      <c r="AH2607" s="0" t="n">
        <v>0</v>
      </c>
      <c r="AI2607" s="0" t="s">
        <v>2133</v>
      </c>
      <c r="AJ2607" s="0" t="s">
        <v>32112</v>
      </c>
      <c r="AK2607" s="0" t="s">
        <v>31143</v>
      </c>
      <c r="AL2607" s="0" t="s">
        <v>2112</v>
      </c>
    </row>
    <row r="2608" customFormat="false" ht="15" hidden="false" customHeight="false" outlineLevel="0" collapsed="false">
      <c r="A2608" s="0" t="s">
        <v>38855</v>
      </c>
      <c r="B2608" s="0" t="s">
        <v>38856</v>
      </c>
      <c r="C2608" s="0" t="s">
        <v>38857</v>
      </c>
      <c r="D2608" s="0" t="s">
        <v>38857</v>
      </c>
      <c r="E2608" s="0" t="s">
        <v>38858</v>
      </c>
      <c r="F2608" s="0" t="s">
        <v>1987</v>
      </c>
      <c r="G2608" s="0" t="n">
        <v>3</v>
      </c>
      <c r="H2608" s="0" t="n">
        <v>1</v>
      </c>
      <c r="I2608" s="0" t="n">
        <v>0.01</v>
      </c>
      <c r="J2608" s="0" t="n">
        <v>1000</v>
      </c>
      <c r="K2608" s="0" t="n">
        <v>0</v>
      </c>
      <c r="L2608" s="0" t="n">
        <v>0</v>
      </c>
      <c r="M2608" s="0" t="n">
        <v>0</v>
      </c>
      <c r="N2608" s="0" t="n">
        <v>0</v>
      </c>
      <c r="O2608" s="0" t="n">
        <v>0</v>
      </c>
      <c r="P2608" s="0" t="n">
        <v>0</v>
      </c>
      <c r="Q2608" s="0" t="n">
        <v>0</v>
      </c>
      <c r="R2608" s="0" t="n">
        <v>0</v>
      </c>
      <c r="S2608" s="0" t="n">
        <v>0</v>
      </c>
      <c r="T2608" s="0" t="n">
        <v>0</v>
      </c>
      <c r="U2608" s="0" t="n">
        <v>0</v>
      </c>
      <c r="V2608" s="0" t="n">
        <v>0</v>
      </c>
      <c r="W2608" s="0" t="n">
        <v>0</v>
      </c>
      <c r="X2608" s="0" t="n">
        <v>105.57</v>
      </c>
      <c r="Y2608" s="0" t="n">
        <v>0</v>
      </c>
      <c r="Z2608" s="0" t="n">
        <v>0</v>
      </c>
      <c r="AA2608" s="0" t="n">
        <v>635001</v>
      </c>
      <c r="AB2608" s="0" t="n">
        <v>0</v>
      </c>
      <c r="AC2608" s="0" t="n">
        <v>0</v>
      </c>
      <c r="AD2608" s="0" t="s">
        <v>99</v>
      </c>
      <c r="AE2608" s="0" t="s">
        <v>99</v>
      </c>
      <c r="AF2608" s="0" t="s">
        <v>30149</v>
      </c>
      <c r="AH2608" s="0" t="n">
        <v>0</v>
      </c>
      <c r="AI2608" s="0" t="s">
        <v>2133</v>
      </c>
      <c r="AJ2608" s="0" t="s">
        <v>32112</v>
      </c>
      <c r="AK2608" s="0" t="s">
        <v>31143</v>
      </c>
      <c r="AL2608" s="0" t="s">
        <v>2112</v>
      </c>
    </row>
    <row r="2609" customFormat="false" ht="15" hidden="false" customHeight="false" outlineLevel="0" collapsed="false">
      <c r="A2609" s="0" t="s">
        <v>38859</v>
      </c>
      <c r="B2609" s="0" t="s">
        <v>38860</v>
      </c>
      <c r="C2609" s="0" t="s">
        <v>38861</v>
      </c>
      <c r="D2609" s="0" t="s">
        <v>38861</v>
      </c>
      <c r="E2609" s="0" t="s">
        <v>38862</v>
      </c>
      <c r="F2609" s="0" t="s">
        <v>1987</v>
      </c>
      <c r="G2609" s="0" t="n">
        <v>3</v>
      </c>
      <c r="H2609" s="0" t="n">
        <v>1</v>
      </c>
      <c r="I2609" s="0" t="n">
        <v>0.01</v>
      </c>
      <c r="J2609" s="0" t="n">
        <v>1000</v>
      </c>
      <c r="K2609" s="0" t="n">
        <v>0</v>
      </c>
      <c r="L2609" s="0" t="n">
        <v>0</v>
      </c>
      <c r="M2609" s="0" t="n">
        <v>0</v>
      </c>
      <c r="N2609" s="0" t="n">
        <v>0</v>
      </c>
      <c r="O2609" s="0" t="n">
        <v>0</v>
      </c>
      <c r="P2609" s="0" t="n">
        <v>0</v>
      </c>
      <c r="Q2609" s="0" t="n">
        <v>0</v>
      </c>
      <c r="R2609" s="0" t="n">
        <v>0</v>
      </c>
      <c r="S2609" s="0" t="n">
        <v>0</v>
      </c>
      <c r="T2609" s="0" t="n">
        <v>0</v>
      </c>
      <c r="U2609" s="0" t="n">
        <v>0</v>
      </c>
      <c r="V2609" s="0" t="n">
        <v>0</v>
      </c>
      <c r="W2609" s="0" t="n">
        <v>0</v>
      </c>
      <c r="X2609" s="0" t="n">
        <v>99.68</v>
      </c>
      <c r="Y2609" s="0" t="n">
        <v>0</v>
      </c>
      <c r="Z2609" s="0" t="n">
        <v>0</v>
      </c>
      <c r="AA2609" s="0" t="n">
        <v>28840</v>
      </c>
      <c r="AB2609" s="0" t="n">
        <v>0</v>
      </c>
      <c r="AC2609" s="0" t="n">
        <v>0</v>
      </c>
      <c r="AD2609" s="0" t="s">
        <v>99</v>
      </c>
      <c r="AE2609" s="0" t="s">
        <v>99</v>
      </c>
      <c r="AF2609" s="0" t="s">
        <v>30149</v>
      </c>
      <c r="AH2609" s="0" t="n">
        <v>0</v>
      </c>
      <c r="AI2609" s="0" t="s">
        <v>2133</v>
      </c>
      <c r="AJ2609" s="0" t="s">
        <v>32112</v>
      </c>
      <c r="AK2609" s="0" t="s">
        <v>31143</v>
      </c>
      <c r="AL2609" s="0" t="s">
        <v>2112</v>
      </c>
    </row>
    <row r="2610" customFormat="false" ht="15" hidden="false" customHeight="false" outlineLevel="0" collapsed="false">
      <c r="A2610" s="0" t="s">
        <v>38863</v>
      </c>
      <c r="B2610" s="0" t="s">
        <v>38864</v>
      </c>
      <c r="C2610" s="0" t="s">
        <v>38865</v>
      </c>
      <c r="D2610" s="0" t="s">
        <v>38865</v>
      </c>
      <c r="E2610" s="0" t="s">
        <v>38866</v>
      </c>
      <c r="F2610" s="0" t="s">
        <v>1987</v>
      </c>
      <c r="G2610" s="0" t="n">
        <v>3</v>
      </c>
      <c r="H2610" s="0" t="n">
        <v>1</v>
      </c>
      <c r="I2610" s="0" t="n">
        <v>0.01</v>
      </c>
      <c r="J2610" s="0" t="n">
        <v>1000</v>
      </c>
      <c r="K2610" s="0" t="n">
        <v>0</v>
      </c>
      <c r="L2610" s="0" t="n">
        <v>0</v>
      </c>
      <c r="M2610" s="0" t="n">
        <v>0</v>
      </c>
      <c r="N2610" s="0" t="n">
        <v>0</v>
      </c>
      <c r="O2610" s="0" t="n">
        <v>0</v>
      </c>
      <c r="P2610" s="0" t="n">
        <v>0</v>
      </c>
      <c r="Q2610" s="0" t="n">
        <v>0</v>
      </c>
      <c r="R2610" s="0" t="n">
        <v>0</v>
      </c>
      <c r="S2610" s="0" t="n">
        <v>0</v>
      </c>
      <c r="T2610" s="0" t="n">
        <v>0</v>
      </c>
      <c r="U2610" s="0" t="n">
        <v>0</v>
      </c>
      <c r="V2610" s="0" t="n">
        <v>0</v>
      </c>
      <c r="W2610" s="0" t="n">
        <v>0</v>
      </c>
      <c r="X2610" s="0" t="n">
        <v>101.56</v>
      </c>
      <c r="Y2610" s="0" t="n">
        <v>0</v>
      </c>
      <c r="Z2610" s="0" t="n">
        <v>0</v>
      </c>
      <c r="AA2610" s="0" t="n">
        <v>978312</v>
      </c>
      <c r="AB2610" s="0" t="n">
        <v>0</v>
      </c>
      <c r="AC2610" s="0" t="n">
        <v>0</v>
      </c>
      <c r="AD2610" s="0" t="s">
        <v>99</v>
      </c>
      <c r="AE2610" s="0" t="s">
        <v>99</v>
      </c>
      <c r="AF2610" s="0" t="s">
        <v>30149</v>
      </c>
      <c r="AH2610" s="0" t="n">
        <v>0</v>
      </c>
      <c r="AI2610" s="0" t="s">
        <v>2133</v>
      </c>
      <c r="AJ2610" s="0" t="s">
        <v>32112</v>
      </c>
      <c r="AK2610" s="0" t="s">
        <v>31143</v>
      </c>
      <c r="AL2610" s="0" t="s">
        <v>2112</v>
      </c>
    </row>
    <row r="2611" customFormat="false" ht="15" hidden="false" customHeight="false" outlineLevel="0" collapsed="false">
      <c r="A2611" s="0" t="s">
        <v>38867</v>
      </c>
      <c r="B2611" s="0" t="s">
        <v>38868</v>
      </c>
      <c r="C2611" s="0" t="s">
        <v>38869</v>
      </c>
      <c r="D2611" s="0" t="s">
        <v>38869</v>
      </c>
      <c r="E2611" s="0" t="s">
        <v>38870</v>
      </c>
      <c r="F2611" s="0" t="s">
        <v>1987</v>
      </c>
      <c r="G2611" s="0" t="n">
        <v>3</v>
      </c>
      <c r="H2611" s="0" t="n">
        <v>1</v>
      </c>
      <c r="I2611" s="0" t="n">
        <v>0.01</v>
      </c>
      <c r="J2611" s="0" t="n">
        <v>1000</v>
      </c>
      <c r="K2611" s="0" t="n">
        <v>0</v>
      </c>
      <c r="L2611" s="0" t="n">
        <v>0</v>
      </c>
      <c r="M2611" s="0" t="n">
        <v>97.92</v>
      </c>
      <c r="N2611" s="0" t="n">
        <v>0</v>
      </c>
      <c r="O2611" s="0" t="n">
        <v>97.92</v>
      </c>
      <c r="P2611" s="0" t="n">
        <v>0</v>
      </c>
      <c r="Q2611" s="0" t="n">
        <v>0</v>
      </c>
      <c r="R2611" s="0" t="n">
        <v>0</v>
      </c>
      <c r="S2611" s="0" t="n">
        <v>0</v>
      </c>
      <c r="T2611" s="0" t="n">
        <v>0</v>
      </c>
      <c r="U2611" s="0" t="n">
        <v>0</v>
      </c>
      <c r="V2611" s="0" t="n">
        <v>0</v>
      </c>
      <c r="W2611" s="0" t="n">
        <v>0</v>
      </c>
      <c r="X2611" s="0" t="n">
        <v>96.69</v>
      </c>
      <c r="Y2611" s="0" t="n">
        <v>0</v>
      </c>
      <c r="Z2611" s="0" t="n">
        <v>0</v>
      </c>
      <c r="AA2611" s="0" t="n">
        <v>960398</v>
      </c>
      <c r="AB2611" s="0" t="n">
        <v>0</v>
      </c>
      <c r="AC2611" s="0" t="n">
        <v>0</v>
      </c>
      <c r="AD2611" s="0" t="s">
        <v>99</v>
      </c>
      <c r="AE2611" s="0" t="s">
        <v>99</v>
      </c>
      <c r="AF2611" s="0" t="s">
        <v>30149</v>
      </c>
      <c r="AH2611" s="0" t="n">
        <v>0</v>
      </c>
      <c r="AI2611" s="0" t="s">
        <v>2133</v>
      </c>
      <c r="AJ2611" s="0" t="s">
        <v>32112</v>
      </c>
      <c r="AK2611" s="0" t="s">
        <v>31143</v>
      </c>
      <c r="AL2611" s="0" t="s">
        <v>2112</v>
      </c>
    </row>
    <row r="2612" customFormat="false" ht="15" hidden="false" customHeight="false" outlineLevel="0" collapsed="false">
      <c r="A2612" s="0" t="s">
        <v>38871</v>
      </c>
      <c r="B2612" s="0" t="s">
        <v>38872</v>
      </c>
      <c r="C2612" s="0" t="s">
        <v>38873</v>
      </c>
      <c r="D2612" s="0" t="s">
        <v>38873</v>
      </c>
      <c r="E2612" s="0" t="s">
        <v>38874</v>
      </c>
      <c r="F2612" s="0" t="s">
        <v>1987</v>
      </c>
      <c r="G2612" s="0" t="n">
        <v>3</v>
      </c>
      <c r="H2612" s="0" t="n">
        <v>1</v>
      </c>
      <c r="I2612" s="0" t="n">
        <v>0.01</v>
      </c>
      <c r="J2612" s="0" t="n">
        <v>1000</v>
      </c>
      <c r="K2612" s="0" t="n">
        <v>0</v>
      </c>
      <c r="L2612" s="0" t="n">
        <v>0</v>
      </c>
      <c r="M2612" s="0" t="n">
        <v>97.84</v>
      </c>
      <c r="N2612" s="0" t="n">
        <v>0</v>
      </c>
      <c r="O2612" s="0" t="n">
        <v>97.84</v>
      </c>
      <c r="P2612" s="0" t="n">
        <v>0</v>
      </c>
      <c r="Q2612" s="0" t="n">
        <v>0</v>
      </c>
      <c r="R2612" s="0" t="n">
        <v>0</v>
      </c>
      <c r="S2612" s="0" t="n">
        <v>0</v>
      </c>
      <c r="T2612" s="0" t="n">
        <v>0</v>
      </c>
      <c r="U2612" s="0" t="n">
        <v>0</v>
      </c>
      <c r="V2612" s="0" t="n">
        <v>0</v>
      </c>
      <c r="W2612" s="0" t="n">
        <v>0</v>
      </c>
      <c r="X2612" s="0" t="n">
        <v>98.17</v>
      </c>
      <c r="Y2612" s="0" t="n">
        <v>0</v>
      </c>
      <c r="Z2612" s="0" t="n">
        <v>0</v>
      </c>
      <c r="AA2612" s="0" t="n">
        <v>779679</v>
      </c>
      <c r="AB2612" s="0" t="n">
        <v>0</v>
      </c>
      <c r="AC2612" s="0" t="n">
        <v>0</v>
      </c>
      <c r="AD2612" s="0" t="s">
        <v>99</v>
      </c>
      <c r="AE2612" s="0" t="s">
        <v>99</v>
      </c>
      <c r="AF2612" s="0" t="s">
        <v>30149</v>
      </c>
      <c r="AH2612" s="0" t="n">
        <v>0</v>
      </c>
      <c r="AI2612" s="0" t="s">
        <v>2133</v>
      </c>
      <c r="AJ2612" s="0" t="s">
        <v>32112</v>
      </c>
      <c r="AK2612" s="0" t="s">
        <v>31143</v>
      </c>
      <c r="AL2612" s="0" t="s">
        <v>2112</v>
      </c>
    </row>
    <row r="2613" customFormat="false" ht="15" hidden="false" customHeight="false" outlineLevel="0" collapsed="false">
      <c r="A2613" s="0" t="s">
        <v>38875</v>
      </c>
      <c r="B2613" s="0" t="s">
        <v>38876</v>
      </c>
      <c r="C2613" s="0" t="s">
        <v>38877</v>
      </c>
      <c r="D2613" s="0" t="s">
        <v>38877</v>
      </c>
      <c r="E2613" s="0" t="s">
        <v>38878</v>
      </c>
      <c r="F2613" s="0" t="s">
        <v>1987</v>
      </c>
      <c r="G2613" s="0" t="n">
        <v>3</v>
      </c>
      <c r="H2613" s="0" t="n">
        <v>1</v>
      </c>
      <c r="I2613" s="0" t="n">
        <v>0.01</v>
      </c>
      <c r="J2613" s="0" t="n">
        <v>1000</v>
      </c>
      <c r="K2613" s="0" t="n">
        <v>0</v>
      </c>
      <c r="L2613" s="0" t="n">
        <v>0</v>
      </c>
      <c r="M2613" s="0" t="n">
        <v>0</v>
      </c>
      <c r="N2613" s="0" t="n">
        <v>0</v>
      </c>
      <c r="O2613" s="0" t="n">
        <v>0</v>
      </c>
      <c r="P2613" s="0" t="n">
        <v>0</v>
      </c>
      <c r="Q2613" s="0" t="n">
        <v>0</v>
      </c>
      <c r="R2613" s="0" t="n">
        <v>0</v>
      </c>
      <c r="S2613" s="0" t="n">
        <v>0</v>
      </c>
      <c r="T2613" s="0" t="n">
        <v>0</v>
      </c>
      <c r="U2613" s="0" t="n">
        <v>0</v>
      </c>
      <c r="V2613" s="0" t="n">
        <v>0</v>
      </c>
      <c r="W2613" s="0" t="n">
        <v>0</v>
      </c>
      <c r="X2613" s="0" t="n">
        <v>97.95</v>
      </c>
      <c r="Y2613" s="0" t="n">
        <v>0</v>
      </c>
      <c r="Z2613" s="0" t="n">
        <v>0</v>
      </c>
      <c r="AA2613" s="0" t="n">
        <v>934284</v>
      </c>
      <c r="AB2613" s="0" t="n">
        <v>0</v>
      </c>
      <c r="AC2613" s="0" t="n">
        <v>0</v>
      </c>
      <c r="AD2613" s="0" t="s">
        <v>99</v>
      </c>
      <c r="AE2613" s="0" t="s">
        <v>99</v>
      </c>
      <c r="AF2613" s="0" t="s">
        <v>30149</v>
      </c>
      <c r="AH2613" s="0" t="n">
        <v>0</v>
      </c>
      <c r="AI2613" s="0" t="s">
        <v>2133</v>
      </c>
      <c r="AJ2613" s="0" t="s">
        <v>32112</v>
      </c>
      <c r="AK2613" s="0" t="s">
        <v>31143</v>
      </c>
      <c r="AL2613" s="0" t="s">
        <v>2112</v>
      </c>
    </row>
    <row r="2614" customFormat="false" ht="15" hidden="false" customHeight="false" outlineLevel="0" collapsed="false">
      <c r="A2614" s="0" t="s">
        <v>38879</v>
      </c>
      <c r="B2614" s="0" t="s">
        <v>38880</v>
      </c>
      <c r="C2614" s="0" t="s">
        <v>38881</v>
      </c>
      <c r="D2614" s="0" t="s">
        <v>38881</v>
      </c>
      <c r="E2614" s="0" t="s">
        <v>38882</v>
      </c>
      <c r="F2614" s="0" t="s">
        <v>1987</v>
      </c>
      <c r="G2614" s="0" t="n">
        <v>3</v>
      </c>
      <c r="H2614" s="0" t="n">
        <v>1</v>
      </c>
      <c r="I2614" s="0" t="n">
        <v>0.01</v>
      </c>
      <c r="J2614" s="0" t="n">
        <v>1000</v>
      </c>
      <c r="K2614" s="0" t="n">
        <v>0</v>
      </c>
      <c r="L2614" s="0" t="n">
        <v>0</v>
      </c>
      <c r="M2614" s="0" t="n">
        <v>0</v>
      </c>
      <c r="N2614" s="0" t="n">
        <v>0</v>
      </c>
      <c r="O2614" s="0" t="n">
        <v>0</v>
      </c>
      <c r="P2614" s="0" t="n">
        <v>0</v>
      </c>
      <c r="Q2614" s="0" t="n">
        <v>0</v>
      </c>
      <c r="R2614" s="0" t="n">
        <v>0</v>
      </c>
      <c r="S2614" s="0" t="n">
        <v>0</v>
      </c>
      <c r="T2614" s="0" t="n">
        <v>0</v>
      </c>
      <c r="U2614" s="0" t="n">
        <v>0</v>
      </c>
      <c r="V2614" s="0" t="n">
        <v>0</v>
      </c>
      <c r="W2614" s="0" t="n">
        <v>0</v>
      </c>
      <c r="X2614" s="0" t="n">
        <v>97.94</v>
      </c>
      <c r="Y2614" s="0" t="n">
        <v>0</v>
      </c>
      <c r="Z2614" s="0" t="n">
        <v>0</v>
      </c>
      <c r="AA2614" s="0" t="n">
        <v>392360</v>
      </c>
      <c r="AB2614" s="0" t="n">
        <v>0</v>
      </c>
      <c r="AC2614" s="0" t="n">
        <v>0</v>
      </c>
      <c r="AD2614" s="0" t="s">
        <v>99</v>
      </c>
      <c r="AE2614" s="0" t="s">
        <v>99</v>
      </c>
      <c r="AF2614" s="0" t="s">
        <v>30149</v>
      </c>
      <c r="AH2614" s="0" t="n">
        <v>0</v>
      </c>
      <c r="AI2614" s="0" t="s">
        <v>2133</v>
      </c>
      <c r="AJ2614" s="0" t="s">
        <v>32112</v>
      </c>
      <c r="AK2614" s="0" t="s">
        <v>31143</v>
      </c>
      <c r="AL2614" s="0" t="s">
        <v>2112</v>
      </c>
    </row>
    <row r="2615" customFormat="false" ht="15" hidden="false" customHeight="false" outlineLevel="0" collapsed="false">
      <c r="A2615" s="0" t="s">
        <v>38883</v>
      </c>
      <c r="B2615" s="0" t="s">
        <v>38884</v>
      </c>
      <c r="C2615" s="0" t="s">
        <v>38885</v>
      </c>
      <c r="D2615" s="0" t="s">
        <v>38885</v>
      </c>
      <c r="E2615" s="0" t="s">
        <v>38886</v>
      </c>
      <c r="F2615" s="0" t="s">
        <v>1987</v>
      </c>
      <c r="G2615" s="0" t="n">
        <v>3</v>
      </c>
      <c r="H2615" s="0" t="n">
        <v>1</v>
      </c>
      <c r="I2615" s="0" t="n">
        <v>0.01</v>
      </c>
      <c r="J2615" s="0" t="n">
        <v>1000</v>
      </c>
      <c r="K2615" s="0" t="n">
        <v>0</v>
      </c>
      <c r="L2615" s="0" t="n">
        <v>0</v>
      </c>
      <c r="M2615" s="0" t="n">
        <v>0</v>
      </c>
      <c r="N2615" s="0" t="n">
        <v>0</v>
      </c>
      <c r="O2615" s="0" t="n">
        <v>0</v>
      </c>
      <c r="P2615" s="0" t="n">
        <v>0</v>
      </c>
      <c r="Q2615" s="0" t="n">
        <v>0</v>
      </c>
      <c r="R2615" s="0" t="n">
        <v>0</v>
      </c>
      <c r="S2615" s="0" t="n">
        <v>0</v>
      </c>
      <c r="T2615" s="0" t="n">
        <v>0</v>
      </c>
      <c r="U2615" s="0" t="n">
        <v>0</v>
      </c>
      <c r="V2615" s="0" t="n">
        <v>0</v>
      </c>
      <c r="W2615" s="0" t="n">
        <v>0</v>
      </c>
      <c r="X2615" s="0" t="n">
        <v>98.23</v>
      </c>
      <c r="Y2615" s="0" t="n">
        <v>0</v>
      </c>
      <c r="Z2615" s="0" t="n">
        <v>0</v>
      </c>
      <c r="AA2615" s="0" t="n">
        <v>442471</v>
      </c>
      <c r="AB2615" s="0" t="n">
        <v>0</v>
      </c>
      <c r="AC2615" s="0" t="n">
        <v>0</v>
      </c>
      <c r="AD2615" s="0" t="s">
        <v>99</v>
      </c>
      <c r="AE2615" s="0" t="s">
        <v>99</v>
      </c>
      <c r="AF2615" s="0" t="s">
        <v>30149</v>
      </c>
      <c r="AH2615" s="0" t="n">
        <v>0</v>
      </c>
      <c r="AI2615" s="0" t="s">
        <v>2133</v>
      </c>
      <c r="AJ2615" s="0" t="s">
        <v>32112</v>
      </c>
      <c r="AK2615" s="0" t="s">
        <v>31143</v>
      </c>
      <c r="AL2615" s="0" t="s">
        <v>2112</v>
      </c>
    </row>
    <row r="2616" customFormat="false" ht="15" hidden="false" customHeight="false" outlineLevel="0" collapsed="false">
      <c r="A2616" s="0" t="s">
        <v>38887</v>
      </c>
      <c r="B2616" s="0" t="s">
        <v>38888</v>
      </c>
      <c r="C2616" s="0" t="s">
        <v>38889</v>
      </c>
      <c r="D2616" s="0" t="s">
        <v>38889</v>
      </c>
      <c r="E2616" s="0" t="s">
        <v>38890</v>
      </c>
      <c r="F2616" s="0" t="s">
        <v>1987</v>
      </c>
      <c r="G2616" s="0" t="n">
        <v>3</v>
      </c>
      <c r="H2616" s="0" t="n">
        <v>1</v>
      </c>
      <c r="I2616" s="0" t="n">
        <v>0.01</v>
      </c>
      <c r="J2616" s="0" t="n">
        <v>1000</v>
      </c>
      <c r="K2616" s="0" t="n">
        <v>0</v>
      </c>
      <c r="L2616" s="0" t="n">
        <v>0</v>
      </c>
      <c r="M2616" s="0" t="n">
        <v>0</v>
      </c>
      <c r="N2616" s="0" t="n">
        <v>0</v>
      </c>
      <c r="O2616" s="0" t="n">
        <v>0</v>
      </c>
      <c r="P2616" s="0" t="n">
        <v>0</v>
      </c>
      <c r="Q2616" s="0" t="n">
        <v>0</v>
      </c>
      <c r="R2616" s="0" t="n">
        <v>0</v>
      </c>
      <c r="S2616" s="0" t="n">
        <v>0</v>
      </c>
      <c r="T2616" s="0" t="n">
        <v>0</v>
      </c>
      <c r="U2616" s="0" t="n">
        <v>0</v>
      </c>
      <c r="V2616" s="0" t="n">
        <v>0</v>
      </c>
      <c r="W2616" s="0" t="n">
        <v>0</v>
      </c>
      <c r="X2616" s="0" t="n">
        <v>101.24</v>
      </c>
      <c r="Y2616" s="0" t="n">
        <v>0</v>
      </c>
      <c r="Z2616" s="0" t="n">
        <v>0</v>
      </c>
      <c r="AA2616" s="0" t="n">
        <v>171385</v>
      </c>
      <c r="AB2616" s="0" t="n">
        <v>0</v>
      </c>
      <c r="AC2616" s="0" t="n">
        <v>0</v>
      </c>
      <c r="AD2616" s="0" t="s">
        <v>99</v>
      </c>
      <c r="AE2616" s="0" t="s">
        <v>99</v>
      </c>
      <c r="AF2616" s="0" t="s">
        <v>30149</v>
      </c>
      <c r="AH2616" s="0" t="n">
        <v>0</v>
      </c>
      <c r="AI2616" s="0" t="s">
        <v>2133</v>
      </c>
      <c r="AJ2616" s="0" t="s">
        <v>32112</v>
      </c>
      <c r="AK2616" s="0" t="s">
        <v>31143</v>
      </c>
      <c r="AL2616" s="0" t="s">
        <v>2112</v>
      </c>
    </row>
    <row r="2617" customFormat="false" ht="15" hidden="false" customHeight="false" outlineLevel="0" collapsed="false">
      <c r="A2617" s="0" t="s">
        <v>38891</v>
      </c>
      <c r="B2617" s="0" t="s">
        <v>38892</v>
      </c>
      <c r="C2617" s="0" t="s">
        <v>38893</v>
      </c>
      <c r="D2617" s="0" t="s">
        <v>38893</v>
      </c>
      <c r="E2617" s="0" t="s">
        <v>38894</v>
      </c>
      <c r="F2617" s="0" t="s">
        <v>1987</v>
      </c>
      <c r="G2617" s="0" t="n">
        <v>3</v>
      </c>
      <c r="H2617" s="0" t="n">
        <v>1</v>
      </c>
      <c r="I2617" s="0" t="n">
        <v>0.01</v>
      </c>
      <c r="J2617" s="0" t="n">
        <v>1000</v>
      </c>
      <c r="K2617" s="0" t="n">
        <v>0</v>
      </c>
      <c r="L2617" s="0" t="n">
        <v>0</v>
      </c>
      <c r="M2617" s="0" t="n">
        <v>0</v>
      </c>
      <c r="N2617" s="0" t="n">
        <v>0</v>
      </c>
      <c r="O2617" s="0" t="n">
        <v>0</v>
      </c>
      <c r="P2617" s="0" t="n">
        <v>0</v>
      </c>
      <c r="Q2617" s="0" t="n">
        <v>0</v>
      </c>
      <c r="R2617" s="0" t="n">
        <v>0</v>
      </c>
      <c r="S2617" s="0" t="n">
        <v>0</v>
      </c>
      <c r="T2617" s="0" t="n">
        <v>0</v>
      </c>
      <c r="U2617" s="0" t="n">
        <v>0</v>
      </c>
      <c r="V2617" s="0" t="n">
        <v>0</v>
      </c>
      <c r="W2617" s="0" t="n">
        <v>0</v>
      </c>
      <c r="X2617" s="0" t="n">
        <v>100.64</v>
      </c>
      <c r="Y2617" s="0" t="n">
        <v>0</v>
      </c>
      <c r="Z2617" s="0" t="n">
        <v>0</v>
      </c>
      <c r="AA2617" s="0" t="n">
        <v>50501</v>
      </c>
      <c r="AB2617" s="0" t="n">
        <v>0</v>
      </c>
      <c r="AC2617" s="0" t="n">
        <v>0</v>
      </c>
      <c r="AD2617" s="0" t="s">
        <v>99</v>
      </c>
      <c r="AE2617" s="0" t="s">
        <v>99</v>
      </c>
      <c r="AF2617" s="0" t="s">
        <v>30149</v>
      </c>
      <c r="AH2617" s="0" t="n">
        <v>0</v>
      </c>
      <c r="AI2617" s="0" t="s">
        <v>2133</v>
      </c>
      <c r="AJ2617" s="0" t="s">
        <v>32112</v>
      </c>
      <c r="AK2617" s="0" t="s">
        <v>31143</v>
      </c>
      <c r="AL2617" s="0" t="s">
        <v>2112</v>
      </c>
    </row>
    <row r="2618" customFormat="false" ht="15" hidden="false" customHeight="false" outlineLevel="0" collapsed="false">
      <c r="A2618" s="0" t="s">
        <v>38895</v>
      </c>
      <c r="B2618" s="0" t="s">
        <v>38896</v>
      </c>
      <c r="C2618" s="0" t="s">
        <v>38897</v>
      </c>
      <c r="D2618" s="0" t="s">
        <v>38897</v>
      </c>
      <c r="E2618" s="0" t="s">
        <v>38898</v>
      </c>
      <c r="F2618" s="0" t="s">
        <v>1987</v>
      </c>
      <c r="G2618" s="0" t="n">
        <v>3</v>
      </c>
      <c r="H2618" s="0" t="n">
        <v>1</v>
      </c>
      <c r="I2618" s="0" t="n">
        <v>0.01</v>
      </c>
      <c r="J2618" s="0" t="n">
        <v>1000</v>
      </c>
      <c r="K2618" s="0" t="n">
        <v>0</v>
      </c>
      <c r="L2618" s="0" t="n">
        <v>0</v>
      </c>
      <c r="M2618" s="0" t="n">
        <v>0</v>
      </c>
      <c r="N2618" s="0" t="n">
        <v>0</v>
      </c>
      <c r="O2618" s="0" t="n">
        <v>0</v>
      </c>
      <c r="P2618" s="0" t="n">
        <v>0</v>
      </c>
      <c r="Q2618" s="0" t="n">
        <v>0</v>
      </c>
      <c r="R2618" s="0" t="n">
        <v>0</v>
      </c>
      <c r="S2618" s="0" t="n">
        <v>0</v>
      </c>
      <c r="T2618" s="0" t="n">
        <v>0</v>
      </c>
      <c r="U2618" s="0" t="n">
        <v>0</v>
      </c>
      <c r="V2618" s="0" t="n">
        <v>0</v>
      </c>
      <c r="W2618" s="0" t="n">
        <v>0</v>
      </c>
      <c r="X2618" s="0" t="n">
        <v>96.08</v>
      </c>
      <c r="Y2618" s="0" t="n">
        <v>0</v>
      </c>
      <c r="Z2618" s="0" t="n">
        <v>0</v>
      </c>
      <c r="AA2618" s="0" t="n">
        <v>245293</v>
      </c>
      <c r="AB2618" s="0" t="n">
        <v>0</v>
      </c>
      <c r="AC2618" s="0" t="n">
        <v>0</v>
      </c>
      <c r="AD2618" s="0" t="s">
        <v>99</v>
      </c>
      <c r="AE2618" s="0" t="s">
        <v>99</v>
      </c>
      <c r="AF2618" s="0" t="s">
        <v>30149</v>
      </c>
      <c r="AH2618" s="0" t="n">
        <v>0</v>
      </c>
      <c r="AI2618" s="0" t="s">
        <v>2133</v>
      </c>
      <c r="AJ2618" s="0" t="s">
        <v>32112</v>
      </c>
      <c r="AK2618" s="0" t="s">
        <v>31143</v>
      </c>
      <c r="AL2618" s="0" t="s">
        <v>2112</v>
      </c>
    </row>
    <row r="2619" customFormat="false" ht="15" hidden="false" customHeight="false" outlineLevel="0" collapsed="false">
      <c r="A2619" s="0" t="s">
        <v>38899</v>
      </c>
      <c r="B2619" s="0" t="s">
        <v>38900</v>
      </c>
      <c r="C2619" s="0" t="s">
        <v>38901</v>
      </c>
      <c r="D2619" s="0" t="s">
        <v>38901</v>
      </c>
      <c r="E2619" s="0" t="s">
        <v>38902</v>
      </c>
      <c r="F2619" s="0" t="s">
        <v>1987</v>
      </c>
      <c r="G2619" s="0" t="n">
        <v>3</v>
      </c>
      <c r="H2619" s="0" t="n">
        <v>1</v>
      </c>
      <c r="I2619" s="0" t="n">
        <v>0.01</v>
      </c>
      <c r="J2619" s="0" t="n">
        <v>1000</v>
      </c>
      <c r="K2619" s="0" t="n">
        <v>0</v>
      </c>
      <c r="L2619" s="0" t="n">
        <v>0</v>
      </c>
      <c r="M2619" s="0" t="n">
        <v>0</v>
      </c>
      <c r="N2619" s="0" t="n">
        <v>0</v>
      </c>
      <c r="O2619" s="0" t="n">
        <v>0</v>
      </c>
      <c r="P2619" s="0" t="n">
        <v>0</v>
      </c>
      <c r="Q2619" s="0" t="n">
        <v>0</v>
      </c>
      <c r="R2619" s="0" t="n">
        <v>0</v>
      </c>
      <c r="S2619" s="0" t="n">
        <v>0</v>
      </c>
      <c r="T2619" s="0" t="n">
        <v>0</v>
      </c>
      <c r="U2619" s="0" t="n">
        <v>0</v>
      </c>
      <c r="V2619" s="0" t="n">
        <v>0</v>
      </c>
      <c r="W2619" s="0" t="n">
        <v>0</v>
      </c>
      <c r="X2619" s="0" t="n">
        <v>95.8</v>
      </c>
      <c r="Y2619" s="0" t="n">
        <v>0</v>
      </c>
      <c r="Z2619" s="0" t="n">
        <v>0</v>
      </c>
      <c r="AA2619" s="0" t="n">
        <v>379898</v>
      </c>
      <c r="AB2619" s="0" t="n">
        <v>0</v>
      </c>
      <c r="AC2619" s="0" t="n">
        <v>0</v>
      </c>
      <c r="AD2619" s="0" t="s">
        <v>99</v>
      </c>
      <c r="AE2619" s="0" t="s">
        <v>99</v>
      </c>
      <c r="AF2619" s="0" t="s">
        <v>30149</v>
      </c>
      <c r="AH2619" s="0" t="n">
        <v>0</v>
      </c>
      <c r="AI2619" s="0" t="s">
        <v>2133</v>
      </c>
      <c r="AJ2619" s="0" t="s">
        <v>32112</v>
      </c>
      <c r="AK2619" s="0" t="s">
        <v>31143</v>
      </c>
      <c r="AL2619" s="0" t="s">
        <v>2112</v>
      </c>
    </row>
    <row r="2620" customFormat="false" ht="15" hidden="false" customHeight="false" outlineLevel="0" collapsed="false">
      <c r="A2620" s="0" t="s">
        <v>38903</v>
      </c>
      <c r="B2620" s="0" t="s">
        <v>38904</v>
      </c>
      <c r="C2620" s="0" t="s">
        <v>38905</v>
      </c>
      <c r="D2620" s="0" t="s">
        <v>38905</v>
      </c>
      <c r="E2620" s="0" t="s">
        <v>38906</v>
      </c>
      <c r="F2620" s="0" t="s">
        <v>1987</v>
      </c>
      <c r="G2620" s="0" t="n">
        <v>3</v>
      </c>
      <c r="H2620" s="0" t="n">
        <v>1</v>
      </c>
      <c r="I2620" s="0" t="n">
        <v>0.01</v>
      </c>
      <c r="J2620" s="0" t="n">
        <v>1000</v>
      </c>
      <c r="K2620" s="0" t="n">
        <v>0</v>
      </c>
      <c r="L2620" s="0" t="n">
        <v>0</v>
      </c>
      <c r="M2620" s="0" t="n">
        <v>0</v>
      </c>
      <c r="N2620" s="0" t="n">
        <v>0</v>
      </c>
      <c r="O2620" s="0" t="n">
        <v>0</v>
      </c>
      <c r="P2620" s="0" t="n">
        <v>0</v>
      </c>
      <c r="Q2620" s="0" t="n">
        <v>0</v>
      </c>
      <c r="R2620" s="0" t="n">
        <v>0</v>
      </c>
      <c r="S2620" s="0" t="n">
        <v>0</v>
      </c>
      <c r="T2620" s="0" t="n">
        <v>0</v>
      </c>
      <c r="U2620" s="0" t="n">
        <v>0</v>
      </c>
      <c r="V2620" s="0" t="n">
        <v>0</v>
      </c>
      <c r="W2620" s="0" t="n">
        <v>0</v>
      </c>
      <c r="X2620" s="0" t="n">
        <v>60.04</v>
      </c>
      <c r="Y2620" s="0" t="n">
        <v>0</v>
      </c>
      <c r="Z2620" s="0" t="n">
        <v>0</v>
      </c>
      <c r="AA2620" s="0" t="n">
        <v>45587</v>
      </c>
      <c r="AB2620" s="0" t="n">
        <v>0</v>
      </c>
      <c r="AC2620" s="0" t="n">
        <v>0</v>
      </c>
      <c r="AD2620" s="0" t="s">
        <v>99</v>
      </c>
      <c r="AE2620" s="0" t="s">
        <v>99</v>
      </c>
      <c r="AF2620" s="0" t="s">
        <v>30149</v>
      </c>
      <c r="AH2620" s="0" t="n">
        <v>0</v>
      </c>
      <c r="AI2620" s="0" t="s">
        <v>2133</v>
      </c>
      <c r="AJ2620" s="0" t="s">
        <v>32112</v>
      </c>
      <c r="AK2620" s="0" t="s">
        <v>31143</v>
      </c>
      <c r="AL2620" s="0" t="s">
        <v>2112</v>
      </c>
    </row>
    <row r="2621" customFormat="false" ht="15" hidden="false" customHeight="false" outlineLevel="0" collapsed="false">
      <c r="A2621" s="0" t="s">
        <v>38907</v>
      </c>
      <c r="B2621" s="0" t="s">
        <v>38908</v>
      </c>
      <c r="C2621" s="0" t="s">
        <v>22855</v>
      </c>
      <c r="D2621" s="0" t="s">
        <v>22855</v>
      </c>
      <c r="E2621" s="0" t="s">
        <v>38909</v>
      </c>
      <c r="F2621" s="0" t="s">
        <v>1988</v>
      </c>
      <c r="G2621" s="0" t="n">
        <v>1</v>
      </c>
      <c r="H2621" s="0" t="n">
        <v>1</v>
      </c>
      <c r="I2621" s="0" t="n">
        <v>0.01</v>
      </c>
      <c r="J2621" s="0" t="n">
        <v>200</v>
      </c>
      <c r="K2621" s="0" t="n">
        <v>0.82</v>
      </c>
      <c r="L2621" s="0" t="n">
        <v>91</v>
      </c>
      <c r="M2621" s="0" t="n">
        <v>90.26</v>
      </c>
      <c r="N2621" s="0" t="n">
        <v>91.19</v>
      </c>
      <c r="O2621" s="0" t="n">
        <v>90.54</v>
      </c>
      <c r="P2621" s="0" t="n">
        <v>0</v>
      </c>
      <c r="Q2621" s="0" t="n">
        <v>0</v>
      </c>
      <c r="R2621" s="0" t="n">
        <v>0</v>
      </c>
      <c r="S2621" s="0" t="n">
        <v>91.31</v>
      </c>
      <c r="T2621" s="0" t="n">
        <v>92.61</v>
      </c>
      <c r="U2621" s="0" t="n">
        <v>89.85</v>
      </c>
      <c r="V2621" s="0" t="n">
        <v>92.61</v>
      </c>
      <c r="W2621" s="0" t="n">
        <v>102447</v>
      </c>
      <c r="X2621" s="0" t="n">
        <v>90.35</v>
      </c>
      <c r="Y2621" s="0" t="n">
        <v>90.99</v>
      </c>
      <c r="Z2621" s="0" t="n">
        <v>88</v>
      </c>
      <c r="AA2621" s="0" t="n">
        <v>10000000</v>
      </c>
      <c r="AB2621" s="0" t="n">
        <v>182</v>
      </c>
      <c r="AC2621" s="0" t="n">
        <v>0</v>
      </c>
      <c r="AD2621" s="0" t="s">
        <v>99</v>
      </c>
      <c r="AE2621" s="0" t="s">
        <v>99</v>
      </c>
      <c r="AH2621" s="0" t="n">
        <v>-100</v>
      </c>
      <c r="AI2621" s="0" t="s">
        <v>2133</v>
      </c>
      <c r="AJ2621" s="0" t="s">
        <v>32112</v>
      </c>
      <c r="AK2621" s="0" t="s">
        <v>32292</v>
      </c>
      <c r="AL2621" s="0" t="s">
        <v>2112</v>
      </c>
    </row>
    <row r="2622" customFormat="false" ht="15" hidden="false" customHeight="false" outlineLevel="0" collapsed="false">
      <c r="A2622" s="0" t="s">
        <v>38910</v>
      </c>
      <c r="B2622" s="0" t="s">
        <v>38911</v>
      </c>
      <c r="C2622" s="0" t="s">
        <v>38912</v>
      </c>
      <c r="D2622" s="0" t="s">
        <v>38912</v>
      </c>
      <c r="E2622" s="0" t="s">
        <v>38913</v>
      </c>
      <c r="F2622" s="0" t="s">
        <v>1988</v>
      </c>
      <c r="G2622" s="0" t="n">
        <v>1</v>
      </c>
      <c r="H2622" s="0" t="n">
        <v>1</v>
      </c>
      <c r="I2622" s="0" t="n">
        <v>0.01</v>
      </c>
      <c r="J2622" s="0" t="n">
        <v>200</v>
      </c>
      <c r="K2622" s="0" t="n">
        <v>0</v>
      </c>
      <c r="L2622" s="0" t="n">
        <v>91.83</v>
      </c>
      <c r="M2622" s="0" t="n">
        <v>91.83</v>
      </c>
      <c r="N2622" s="0" t="n">
        <v>91.84</v>
      </c>
      <c r="O2622" s="0" t="n">
        <v>91.83</v>
      </c>
      <c r="P2622" s="0" t="n">
        <v>0</v>
      </c>
      <c r="Q2622" s="0" t="n">
        <v>0</v>
      </c>
      <c r="R2622" s="0" t="n">
        <v>0</v>
      </c>
      <c r="S2622" s="0" t="n">
        <v>91.84</v>
      </c>
      <c r="T2622" s="0" t="n">
        <v>91.93</v>
      </c>
      <c r="U2622" s="0" t="n">
        <v>91.82</v>
      </c>
      <c r="V2622" s="0" t="n">
        <v>91.93</v>
      </c>
      <c r="W2622" s="0" t="n">
        <v>4408</v>
      </c>
      <c r="X2622" s="0" t="n">
        <v>91.29</v>
      </c>
      <c r="Y2622" s="0" t="n">
        <v>91.83</v>
      </c>
      <c r="Z2622" s="0" t="n">
        <v>13</v>
      </c>
      <c r="AA2622" s="0" t="n">
        <v>5000000</v>
      </c>
      <c r="AB2622" s="0" t="n">
        <v>183.66</v>
      </c>
      <c r="AC2622" s="0" t="n">
        <v>0</v>
      </c>
      <c r="AD2622" s="0" t="s">
        <v>99</v>
      </c>
      <c r="AE2622" s="0" t="s">
        <v>99</v>
      </c>
      <c r="AH2622" s="0" t="n">
        <v>-100</v>
      </c>
      <c r="AI2622" s="0" t="s">
        <v>2133</v>
      </c>
      <c r="AJ2622" s="0" t="s">
        <v>32112</v>
      </c>
      <c r="AK2622" s="0" t="s">
        <v>32292</v>
      </c>
      <c r="AL2622" s="0" t="s">
        <v>2112</v>
      </c>
    </row>
    <row r="2623" customFormat="false" ht="15" hidden="false" customHeight="false" outlineLevel="0" collapsed="false">
      <c r="A2623" s="0" t="s">
        <v>38914</v>
      </c>
      <c r="B2623" s="0" t="s">
        <v>38915</v>
      </c>
      <c r="C2623" s="0" t="s">
        <v>38916</v>
      </c>
      <c r="D2623" s="0" t="s">
        <v>38916</v>
      </c>
      <c r="E2623" s="0" t="s">
        <v>38917</v>
      </c>
      <c r="F2623" s="0" t="s">
        <v>1988</v>
      </c>
      <c r="G2623" s="0" t="n">
        <v>1</v>
      </c>
      <c r="H2623" s="0" t="n">
        <v>1</v>
      </c>
      <c r="I2623" s="0" t="n">
        <v>0.01</v>
      </c>
      <c r="J2623" s="0" t="n">
        <v>750</v>
      </c>
      <c r="K2623" s="0" t="n">
        <v>0.06</v>
      </c>
      <c r="L2623" s="0" t="n">
        <v>88.4</v>
      </c>
      <c r="M2623" s="0" t="n">
        <v>88.35</v>
      </c>
      <c r="N2623" s="0" t="n">
        <v>89</v>
      </c>
      <c r="O2623" s="0" t="n">
        <v>88.4</v>
      </c>
      <c r="P2623" s="0" t="n">
        <v>0</v>
      </c>
      <c r="Q2623" s="0" t="n">
        <v>0</v>
      </c>
      <c r="R2623" s="0" t="n">
        <v>0</v>
      </c>
      <c r="S2623" s="0" t="n">
        <v>88.38</v>
      </c>
      <c r="T2623" s="0" t="n">
        <v>88.36</v>
      </c>
      <c r="U2623" s="0" t="n">
        <v>88.36</v>
      </c>
      <c r="V2623" s="0" t="n">
        <v>88.4</v>
      </c>
      <c r="W2623" s="0" t="n">
        <v>2651</v>
      </c>
      <c r="X2623" s="0" t="n">
        <v>87.97</v>
      </c>
      <c r="Y2623" s="0" t="n">
        <v>88.4</v>
      </c>
      <c r="Z2623" s="0" t="n">
        <v>2</v>
      </c>
      <c r="AA2623" s="0" t="n">
        <v>5000000</v>
      </c>
      <c r="AB2623" s="0" t="n">
        <v>1326</v>
      </c>
      <c r="AC2623" s="0" t="n">
        <v>0</v>
      </c>
      <c r="AD2623" s="0" t="s">
        <v>99</v>
      </c>
      <c r="AE2623" s="0" t="s">
        <v>99</v>
      </c>
      <c r="AH2623" s="0" t="n">
        <v>-100</v>
      </c>
      <c r="AI2623" s="0" t="s">
        <v>2133</v>
      </c>
      <c r="AJ2623" s="0" t="s">
        <v>32112</v>
      </c>
      <c r="AK2623" s="0" t="s">
        <v>32292</v>
      </c>
      <c r="AL2623" s="0" t="s">
        <v>2112</v>
      </c>
    </row>
    <row r="2624" customFormat="false" ht="15" hidden="false" customHeight="false" outlineLevel="0" collapsed="false">
      <c r="A2624" s="0" t="s">
        <v>38918</v>
      </c>
      <c r="B2624" s="0" t="s">
        <v>38919</v>
      </c>
      <c r="C2624" s="0" t="s">
        <v>38920</v>
      </c>
      <c r="D2624" s="0" t="s">
        <v>38920</v>
      </c>
      <c r="E2624" s="0" t="s">
        <v>38921</v>
      </c>
      <c r="F2624" s="0" t="s">
        <v>1988</v>
      </c>
      <c r="G2624" s="0" t="n">
        <v>1</v>
      </c>
      <c r="H2624" s="0" t="n">
        <v>1</v>
      </c>
      <c r="I2624" s="0" t="n">
        <v>0.01</v>
      </c>
      <c r="J2624" s="0" t="n">
        <v>500</v>
      </c>
      <c r="K2624" s="0" t="n">
        <v>0.02</v>
      </c>
      <c r="L2624" s="0" t="n">
        <v>95.42</v>
      </c>
      <c r="M2624" s="0" t="n">
        <v>95.4</v>
      </c>
      <c r="N2624" s="0" t="n">
        <v>95.44</v>
      </c>
      <c r="O2624" s="0" t="n">
        <v>95.42</v>
      </c>
      <c r="P2624" s="0" t="n">
        <v>0</v>
      </c>
      <c r="Q2624" s="0" t="n">
        <v>0</v>
      </c>
      <c r="R2624" s="0" t="n">
        <v>0</v>
      </c>
      <c r="S2624" s="0" t="n">
        <v>95.34</v>
      </c>
      <c r="T2624" s="0" t="n">
        <v>95.38</v>
      </c>
      <c r="U2624" s="0" t="n">
        <v>95.38</v>
      </c>
      <c r="V2624" s="0" t="n">
        <v>95.79</v>
      </c>
      <c r="W2624" s="0" t="n">
        <v>450936</v>
      </c>
      <c r="X2624" s="0" t="n">
        <v>95.41</v>
      </c>
      <c r="Y2624" s="0" t="n">
        <v>95.42</v>
      </c>
      <c r="Z2624" s="0" t="n">
        <v>25</v>
      </c>
      <c r="AA2624" s="0" t="n">
        <v>10000000</v>
      </c>
      <c r="AB2624" s="0" t="n">
        <v>954.2</v>
      </c>
      <c r="AC2624" s="0" t="n">
        <v>0</v>
      </c>
      <c r="AD2624" s="0" t="s">
        <v>99</v>
      </c>
      <c r="AE2624" s="0" t="s">
        <v>99</v>
      </c>
      <c r="AH2624" s="0" t="n">
        <v>-100</v>
      </c>
      <c r="AI2624" s="0" t="s">
        <v>2133</v>
      </c>
      <c r="AJ2624" s="0" t="s">
        <v>32112</v>
      </c>
      <c r="AK2624" s="0" t="s">
        <v>32292</v>
      </c>
      <c r="AL2624" s="0" t="s">
        <v>2112</v>
      </c>
    </row>
    <row r="2625" customFormat="false" ht="15" hidden="false" customHeight="false" outlineLevel="0" collapsed="false">
      <c r="A2625" s="0" t="s">
        <v>38922</v>
      </c>
      <c r="B2625" s="0" t="s">
        <v>38923</v>
      </c>
      <c r="C2625" s="0" t="s">
        <v>22622</v>
      </c>
      <c r="D2625" s="0" t="s">
        <v>22622</v>
      </c>
      <c r="E2625" s="0" t="s">
        <v>38924</v>
      </c>
      <c r="F2625" s="0" t="s">
        <v>1988</v>
      </c>
      <c r="G2625" s="0" t="n">
        <v>1</v>
      </c>
      <c r="H2625" s="0" t="n">
        <v>1</v>
      </c>
      <c r="I2625" s="0" t="n">
        <v>0.01</v>
      </c>
      <c r="J2625" s="0" t="n">
        <v>1000</v>
      </c>
      <c r="K2625" s="0" t="n">
        <v>0.11</v>
      </c>
      <c r="L2625" s="0" t="n">
        <v>79</v>
      </c>
      <c r="M2625" s="0" t="n">
        <v>78.91</v>
      </c>
      <c r="N2625" s="0" t="n">
        <v>78.04</v>
      </c>
      <c r="O2625" s="0" t="n">
        <v>79.01</v>
      </c>
      <c r="P2625" s="0" t="n">
        <v>0</v>
      </c>
      <c r="Q2625" s="0" t="n">
        <v>0</v>
      </c>
      <c r="R2625" s="0" t="n">
        <v>0</v>
      </c>
      <c r="S2625" s="0" t="n">
        <v>78.94</v>
      </c>
      <c r="T2625" s="0" t="n">
        <v>78.9</v>
      </c>
      <c r="U2625" s="0" t="n">
        <v>78.57</v>
      </c>
      <c r="V2625" s="0" t="n">
        <v>79.46</v>
      </c>
      <c r="W2625" s="0" t="n">
        <v>197358</v>
      </c>
      <c r="X2625" s="0" t="n">
        <v>78.85</v>
      </c>
      <c r="Y2625" s="0" t="n">
        <v>79.12</v>
      </c>
      <c r="Z2625" s="0" t="n">
        <v>55</v>
      </c>
      <c r="AA2625" s="0" t="n">
        <v>12000000</v>
      </c>
      <c r="AB2625" s="0" t="n">
        <v>4740</v>
      </c>
      <c r="AC2625" s="0" t="n">
        <v>0</v>
      </c>
      <c r="AD2625" s="0" t="s">
        <v>99</v>
      </c>
      <c r="AE2625" s="0" t="s">
        <v>99</v>
      </c>
      <c r="AH2625" s="0" t="n">
        <v>-100</v>
      </c>
      <c r="AI2625" s="0" t="s">
        <v>2133</v>
      </c>
      <c r="AJ2625" s="0" t="s">
        <v>32112</v>
      </c>
      <c r="AK2625" s="0" t="s">
        <v>32292</v>
      </c>
      <c r="AL2625" s="0" t="s">
        <v>2112</v>
      </c>
    </row>
    <row r="2626" customFormat="false" ht="15" hidden="false" customHeight="false" outlineLevel="0" collapsed="false">
      <c r="A2626" s="0" t="s">
        <v>38925</v>
      </c>
      <c r="B2626" s="0" t="s">
        <v>38926</v>
      </c>
      <c r="C2626" s="0" t="s">
        <v>24337</v>
      </c>
      <c r="D2626" s="0" t="s">
        <v>24337</v>
      </c>
      <c r="E2626" s="0" t="s">
        <v>38927</v>
      </c>
      <c r="F2626" s="0" t="s">
        <v>1988</v>
      </c>
      <c r="G2626" s="0" t="n">
        <v>1</v>
      </c>
      <c r="H2626" s="0" t="n">
        <v>1</v>
      </c>
      <c r="I2626" s="0" t="n">
        <v>0.01</v>
      </c>
      <c r="J2626" s="0" t="n">
        <v>600</v>
      </c>
      <c r="K2626" s="0" t="n">
        <v>-1.14</v>
      </c>
      <c r="L2626" s="0" t="n">
        <v>76.61</v>
      </c>
      <c r="M2626" s="0" t="n">
        <v>77.49</v>
      </c>
      <c r="N2626" s="0" t="n">
        <v>76.91</v>
      </c>
      <c r="O2626" s="0" t="n">
        <v>76.61</v>
      </c>
      <c r="P2626" s="0" t="n">
        <v>0</v>
      </c>
      <c r="Q2626" s="0" t="n">
        <v>0</v>
      </c>
      <c r="R2626" s="0" t="n">
        <v>0</v>
      </c>
      <c r="S2626" s="0" t="n">
        <v>77.09</v>
      </c>
      <c r="T2626" s="0" t="n">
        <v>77.45</v>
      </c>
      <c r="U2626" s="0" t="n">
        <v>76.6</v>
      </c>
      <c r="V2626" s="0" t="n">
        <v>77.51</v>
      </c>
      <c r="W2626" s="0" t="n">
        <v>38852</v>
      </c>
      <c r="X2626" s="0" t="n">
        <v>76.53</v>
      </c>
      <c r="Y2626" s="0" t="n">
        <v>76.61</v>
      </c>
      <c r="Z2626" s="0" t="n">
        <v>36</v>
      </c>
      <c r="AA2626" s="0" t="n">
        <v>8000000</v>
      </c>
      <c r="AB2626" s="0" t="n">
        <v>919.32</v>
      </c>
      <c r="AC2626" s="0" t="n">
        <v>0</v>
      </c>
      <c r="AD2626" s="0" t="s">
        <v>99</v>
      </c>
      <c r="AE2626" s="0" t="s">
        <v>99</v>
      </c>
      <c r="AH2626" s="0" t="n">
        <v>-100</v>
      </c>
      <c r="AI2626" s="0" t="s">
        <v>2133</v>
      </c>
      <c r="AJ2626" s="0" t="s">
        <v>32112</v>
      </c>
      <c r="AK2626" s="0" t="s">
        <v>32292</v>
      </c>
      <c r="AL2626" s="0" t="s">
        <v>2112</v>
      </c>
    </row>
    <row r="2627" customFormat="false" ht="15" hidden="false" customHeight="false" outlineLevel="0" collapsed="false">
      <c r="A2627" s="0" t="s">
        <v>38928</v>
      </c>
      <c r="B2627" s="0" t="s">
        <v>38929</v>
      </c>
      <c r="C2627" s="0" t="s">
        <v>21766</v>
      </c>
      <c r="D2627" s="0" t="s">
        <v>21766</v>
      </c>
      <c r="E2627" s="0" t="s">
        <v>38930</v>
      </c>
      <c r="F2627" s="0" t="s">
        <v>498</v>
      </c>
      <c r="G2627" s="0" t="n">
        <v>3</v>
      </c>
      <c r="H2627" s="0" t="n">
        <v>1</v>
      </c>
      <c r="I2627" s="0" t="n">
        <v>0.01</v>
      </c>
      <c r="J2627" s="0" t="n">
        <v>400</v>
      </c>
      <c r="K2627" s="0" t="n">
        <v>-0.09</v>
      </c>
      <c r="L2627" s="0" t="n">
        <v>92.51</v>
      </c>
      <c r="M2627" s="0" t="n">
        <v>92.59</v>
      </c>
      <c r="N2627" s="0" t="n">
        <v>92.53</v>
      </c>
      <c r="O2627" s="0" t="n">
        <v>92.51</v>
      </c>
      <c r="P2627" s="0" t="n">
        <v>0</v>
      </c>
      <c r="Q2627" s="0" t="n">
        <v>0</v>
      </c>
      <c r="R2627" s="0" t="n">
        <v>0</v>
      </c>
      <c r="S2627" s="0" t="n">
        <v>92.46</v>
      </c>
      <c r="T2627" s="0" t="n">
        <v>91.94</v>
      </c>
      <c r="U2627" s="0" t="n">
        <v>91.94</v>
      </c>
      <c r="V2627" s="0" t="n">
        <v>92.68</v>
      </c>
      <c r="W2627" s="0" t="n">
        <v>19602</v>
      </c>
      <c r="X2627" s="0" t="n">
        <v>92.51</v>
      </c>
      <c r="Y2627" s="0" t="n">
        <v>92.58</v>
      </c>
      <c r="Z2627" s="0" t="n">
        <v>22</v>
      </c>
      <c r="AA2627" s="0" t="n">
        <v>200000</v>
      </c>
      <c r="AB2627" s="0" t="n">
        <v>370.04</v>
      </c>
      <c r="AC2627" s="0" t="n">
        <v>0</v>
      </c>
      <c r="AD2627" s="0" t="s">
        <v>99</v>
      </c>
      <c r="AE2627" s="0" t="s">
        <v>99</v>
      </c>
      <c r="AH2627" s="0" t="n">
        <v>6</v>
      </c>
      <c r="AI2627" s="0" t="s">
        <v>2133</v>
      </c>
      <c r="AJ2627" s="0" t="s">
        <v>32112</v>
      </c>
      <c r="AK2627" s="0" t="s">
        <v>31135</v>
      </c>
      <c r="AL2627" s="0" t="s">
        <v>2112</v>
      </c>
    </row>
    <row r="2628" customFormat="false" ht="15" hidden="false" customHeight="false" outlineLevel="0" collapsed="false">
      <c r="A2628" s="0" t="s">
        <v>38931</v>
      </c>
      <c r="B2628" s="0" t="s">
        <v>38932</v>
      </c>
      <c r="C2628" s="0" t="s">
        <v>21596</v>
      </c>
      <c r="D2628" s="0" t="s">
        <v>21596</v>
      </c>
      <c r="E2628" s="0" t="s">
        <v>38933</v>
      </c>
      <c r="F2628" s="0" t="s">
        <v>498</v>
      </c>
      <c r="G2628" s="0" t="n">
        <v>2</v>
      </c>
      <c r="H2628" s="0" t="n">
        <v>1</v>
      </c>
      <c r="I2628" s="0" t="n">
        <v>0.01</v>
      </c>
      <c r="J2628" s="0" t="n">
        <v>1000</v>
      </c>
      <c r="K2628" s="0" t="n">
        <v>0.21</v>
      </c>
      <c r="L2628" s="0" t="n">
        <v>84.59</v>
      </c>
      <c r="M2628" s="0" t="n">
        <v>84.41</v>
      </c>
      <c r="N2628" s="0" t="n">
        <v>84.21</v>
      </c>
      <c r="O2628" s="0" t="n">
        <v>84.26</v>
      </c>
      <c r="P2628" s="0" t="n">
        <v>0</v>
      </c>
      <c r="Q2628" s="0" t="n">
        <v>0</v>
      </c>
      <c r="R2628" s="0" t="n">
        <v>0</v>
      </c>
      <c r="S2628" s="0" t="n">
        <v>84.31</v>
      </c>
      <c r="T2628" s="0" t="n">
        <v>84.41</v>
      </c>
      <c r="U2628" s="0" t="n">
        <v>83.63</v>
      </c>
      <c r="V2628" s="0" t="n">
        <v>84.62</v>
      </c>
      <c r="W2628" s="0" t="n">
        <v>44683</v>
      </c>
      <c r="X2628" s="0" t="n">
        <v>84.16</v>
      </c>
      <c r="Y2628" s="0" t="n">
        <v>84.57</v>
      </c>
      <c r="Z2628" s="0" t="n">
        <v>21</v>
      </c>
      <c r="AA2628" s="0" t="n">
        <v>10000000</v>
      </c>
      <c r="AB2628" s="0" t="n">
        <v>2537.7</v>
      </c>
      <c r="AC2628" s="0" t="n">
        <v>0</v>
      </c>
      <c r="AD2628" s="0" t="s">
        <v>99</v>
      </c>
      <c r="AE2628" s="0" t="s">
        <v>99</v>
      </c>
      <c r="AH2628" s="0" t="n">
        <v>-100</v>
      </c>
      <c r="AI2628" s="0" t="s">
        <v>2133</v>
      </c>
      <c r="AJ2628" s="0" t="s">
        <v>32112</v>
      </c>
      <c r="AK2628" s="0" t="s">
        <v>31135</v>
      </c>
      <c r="AL2628" s="0" t="s">
        <v>2112</v>
      </c>
    </row>
    <row r="2629" customFormat="false" ht="15" hidden="false" customHeight="false" outlineLevel="0" collapsed="false">
      <c r="A2629" s="0" t="s">
        <v>38934</v>
      </c>
      <c r="B2629" s="0" t="s">
        <v>38935</v>
      </c>
      <c r="C2629" s="0" t="s">
        <v>38936</v>
      </c>
      <c r="D2629" s="0" t="s">
        <v>38936</v>
      </c>
      <c r="E2629" s="0" t="s">
        <v>38937</v>
      </c>
      <c r="F2629" s="0" t="s">
        <v>498</v>
      </c>
      <c r="G2629" s="0" t="n">
        <v>2</v>
      </c>
      <c r="H2629" s="0" t="n">
        <v>1</v>
      </c>
      <c r="I2629" s="0" t="n">
        <v>0.01</v>
      </c>
      <c r="J2629" s="0" t="n">
        <v>1000</v>
      </c>
      <c r="K2629" s="0" t="n">
        <v>0</v>
      </c>
      <c r="L2629" s="0" t="n">
        <v>0</v>
      </c>
      <c r="M2629" s="0" t="n">
        <v>0</v>
      </c>
      <c r="N2629" s="0" t="n">
        <v>0</v>
      </c>
      <c r="O2629" s="0" t="n">
        <v>0</v>
      </c>
      <c r="P2629" s="0" t="n">
        <v>0</v>
      </c>
      <c r="Q2629" s="0" t="n">
        <v>0</v>
      </c>
      <c r="R2629" s="0" t="n">
        <v>0</v>
      </c>
      <c r="S2629" s="0" t="n">
        <v>0</v>
      </c>
      <c r="T2629" s="0" t="n">
        <v>0</v>
      </c>
      <c r="U2629" s="0" t="n">
        <v>0</v>
      </c>
      <c r="V2629" s="0" t="n">
        <v>0</v>
      </c>
      <c r="W2629" s="0" t="n">
        <v>0</v>
      </c>
      <c r="X2629" s="0" t="n">
        <v>0</v>
      </c>
      <c r="Y2629" s="0" t="n">
        <v>0</v>
      </c>
      <c r="Z2629" s="0" t="n">
        <v>0</v>
      </c>
      <c r="AA2629" s="0" t="n">
        <v>15000000</v>
      </c>
      <c r="AB2629" s="0" t="n">
        <v>0</v>
      </c>
      <c r="AC2629" s="0" t="n">
        <v>0</v>
      </c>
      <c r="AD2629" s="0" t="s">
        <v>99</v>
      </c>
      <c r="AE2629" s="0" t="s">
        <v>99</v>
      </c>
      <c r="AH2629" s="0" t="n">
        <v>-100</v>
      </c>
      <c r="AI2629" s="0" t="s">
        <v>2133</v>
      </c>
      <c r="AJ2629" s="0" t="s">
        <v>32112</v>
      </c>
      <c r="AK2629" s="0" t="s">
        <v>31135</v>
      </c>
      <c r="AL2629" s="0" t="s">
        <v>2112</v>
      </c>
    </row>
    <row r="2630" customFormat="false" ht="15" hidden="false" customHeight="false" outlineLevel="0" collapsed="false">
      <c r="A2630" s="0" t="s">
        <v>38938</v>
      </c>
      <c r="B2630" s="0" t="s">
        <v>38939</v>
      </c>
      <c r="C2630" s="0" t="s">
        <v>19545</v>
      </c>
      <c r="D2630" s="0" t="s">
        <v>19545</v>
      </c>
      <c r="E2630" s="0" t="s">
        <v>38940</v>
      </c>
      <c r="F2630" s="0" t="s">
        <v>498</v>
      </c>
      <c r="G2630" s="0" t="n">
        <v>3</v>
      </c>
      <c r="H2630" s="0" t="n">
        <v>1</v>
      </c>
      <c r="I2630" s="0" t="n">
        <v>0.01</v>
      </c>
      <c r="J2630" s="0" t="n">
        <v>1000</v>
      </c>
      <c r="K2630" s="0" t="n">
        <v>2.44</v>
      </c>
      <c r="L2630" s="0" t="n">
        <v>60.81</v>
      </c>
      <c r="M2630" s="0" t="n">
        <v>59.36</v>
      </c>
      <c r="N2630" s="0" t="n">
        <v>59.26</v>
      </c>
      <c r="O2630" s="0" t="n">
        <v>60.81</v>
      </c>
      <c r="P2630" s="0" t="n">
        <v>0</v>
      </c>
      <c r="Q2630" s="0" t="n">
        <v>0</v>
      </c>
      <c r="R2630" s="0" t="n">
        <v>0</v>
      </c>
      <c r="S2630" s="0" t="n">
        <v>59.99</v>
      </c>
      <c r="T2630" s="0" t="n">
        <v>59.52</v>
      </c>
      <c r="U2630" s="0" t="n">
        <v>58.57</v>
      </c>
      <c r="V2630" s="0" t="n">
        <v>61.22</v>
      </c>
      <c r="W2630" s="0" t="n">
        <v>356913</v>
      </c>
      <c r="X2630" s="0" t="n">
        <v>60.81</v>
      </c>
      <c r="Y2630" s="0" t="n">
        <v>61.11</v>
      </c>
      <c r="Z2630" s="0" t="n">
        <v>59</v>
      </c>
      <c r="AA2630" s="0" t="n">
        <v>10000000</v>
      </c>
      <c r="AB2630" s="0" t="n">
        <v>3648.6</v>
      </c>
      <c r="AC2630" s="0" t="n">
        <v>0</v>
      </c>
      <c r="AD2630" s="0" t="s">
        <v>99</v>
      </c>
      <c r="AE2630" s="0" t="s">
        <v>99</v>
      </c>
      <c r="AH2630" s="0" t="n">
        <v>6</v>
      </c>
      <c r="AI2630" s="0" t="s">
        <v>2133</v>
      </c>
      <c r="AJ2630" s="0" t="s">
        <v>32112</v>
      </c>
      <c r="AK2630" s="0" t="s">
        <v>31135</v>
      </c>
      <c r="AL2630" s="0" t="s">
        <v>2112</v>
      </c>
    </row>
    <row r="2631" customFormat="false" ht="15" hidden="false" customHeight="false" outlineLevel="0" collapsed="false">
      <c r="A2631" s="0" t="s">
        <v>38941</v>
      </c>
      <c r="B2631" s="0" t="s">
        <v>38942</v>
      </c>
      <c r="C2631" s="0" t="s">
        <v>22659</v>
      </c>
      <c r="D2631" s="0" t="s">
        <v>22659</v>
      </c>
      <c r="E2631" s="0" t="s">
        <v>38943</v>
      </c>
      <c r="F2631" s="0" t="s">
        <v>498</v>
      </c>
      <c r="G2631" s="0" t="n">
        <v>3</v>
      </c>
      <c r="H2631" s="0" t="n">
        <v>1</v>
      </c>
      <c r="I2631" s="0" t="n">
        <v>0.01</v>
      </c>
      <c r="J2631" s="0" t="n">
        <v>1000</v>
      </c>
      <c r="K2631" s="0" t="n">
        <v>0</v>
      </c>
      <c r="L2631" s="0" t="n">
        <v>0</v>
      </c>
      <c r="M2631" s="0" t="n">
        <v>0</v>
      </c>
      <c r="N2631" s="0" t="n">
        <v>0</v>
      </c>
      <c r="O2631" s="0" t="n">
        <v>0</v>
      </c>
      <c r="P2631" s="0" t="n">
        <v>0</v>
      </c>
      <c r="Q2631" s="0" t="n">
        <v>0</v>
      </c>
      <c r="R2631" s="0" t="n">
        <v>0</v>
      </c>
      <c r="S2631" s="0" t="n">
        <v>0</v>
      </c>
      <c r="T2631" s="0" t="n">
        <v>0</v>
      </c>
      <c r="U2631" s="0" t="n">
        <v>0</v>
      </c>
      <c r="V2631" s="0" t="n">
        <v>0</v>
      </c>
      <c r="W2631" s="0" t="n">
        <v>0</v>
      </c>
      <c r="X2631" s="0" t="n">
        <v>0</v>
      </c>
      <c r="Y2631" s="0" t="n">
        <v>0</v>
      </c>
      <c r="Z2631" s="0" t="n">
        <v>0</v>
      </c>
      <c r="AA2631" s="0" t="n">
        <v>10000000</v>
      </c>
      <c r="AB2631" s="0" t="n">
        <v>0</v>
      </c>
      <c r="AC2631" s="0" t="n">
        <v>0</v>
      </c>
      <c r="AD2631" s="0" t="s">
        <v>99</v>
      </c>
      <c r="AE2631" s="0" t="s">
        <v>99</v>
      </c>
      <c r="AH2631" s="0" t="n">
        <v>6</v>
      </c>
      <c r="AI2631" s="0" t="s">
        <v>2133</v>
      </c>
      <c r="AJ2631" s="0" t="s">
        <v>32112</v>
      </c>
      <c r="AK2631" s="0" t="s">
        <v>31135</v>
      </c>
      <c r="AL2631" s="0" t="s">
        <v>2112</v>
      </c>
    </row>
    <row r="2632" customFormat="false" ht="15" hidden="false" customHeight="false" outlineLevel="0" collapsed="false">
      <c r="A2632" s="0" t="s">
        <v>38944</v>
      </c>
      <c r="B2632" s="0" t="s">
        <v>38945</v>
      </c>
      <c r="C2632" s="0" t="s">
        <v>19081</v>
      </c>
      <c r="D2632" s="0" t="s">
        <v>19081</v>
      </c>
      <c r="E2632" s="0" t="s">
        <v>38946</v>
      </c>
      <c r="F2632" s="0" t="s">
        <v>498</v>
      </c>
      <c r="G2632" s="0" t="n">
        <v>3</v>
      </c>
      <c r="H2632" s="0" t="n">
        <v>1</v>
      </c>
      <c r="I2632" s="0" t="n">
        <v>0.01</v>
      </c>
      <c r="J2632" s="0" t="n">
        <v>1000</v>
      </c>
      <c r="K2632" s="0" t="n">
        <v>0.14</v>
      </c>
      <c r="L2632" s="0" t="n">
        <v>97.13</v>
      </c>
      <c r="M2632" s="0" t="n">
        <v>96.99</v>
      </c>
      <c r="N2632" s="0" t="n">
        <v>97.24</v>
      </c>
      <c r="O2632" s="0" t="n">
        <v>97.13</v>
      </c>
      <c r="P2632" s="0" t="n">
        <v>0</v>
      </c>
      <c r="Q2632" s="0" t="n">
        <v>0</v>
      </c>
      <c r="R2632" s="0" t="n">
        <v>0</v>
      </c>
      <c r="S2632" s="0" t="n">
        <v>98.25</v>
      </c>
      <c r="T2632" s="0" t="n">
        <v>98.2</v>
      </c>
      <c r="U2632" s="0" t="n">
        <v>97.13</v>
      </c>
      <c r="V2632" s="0" t="n">
        <v>98.45</v>
      </c>
      <c r="W2632" s="0" t="n">
        <v>992369</v>
      </c>
      <c r="X2632" s="0" t="n">
        <v>97.1</v>
      </c>
      <c r="Y2632" s="0" t="n">
        <v>97.3</v>
      </c>
      <c r="Z2632" s="0" t="n">
        <v>22</v>
      </c>
      <c r="AA2632" s="0" t="n">
        <v>9000000</v>
      </c>
      <c r="AB2632" s="0" t="n">
        <v>1942.6</v>
      </c>
      <c r="AC2632" s="0" t="n">
        <v>0</v>
      </c>
      <c r="AD2632" s="0" t="s">
        <v>99</v>
      </c>
      <c r="AE2632" s="0" t="s">
        <v>99</v>
      </c>
      <c r="AH2632" s="0" t="n">
        <v>6</v>
      </c>
      <c r="AI2632" s="0" t="s">
        <v>2133</v>
      </c>
      <c r="AJ2632" s="0" t="s">
        <v>32112</v>
      </c>
      <c r="AK2632" s="0" t="s">
        <v>31135</v>
      </c>
      <c r="AL2632" s="0" t="s">
        <v>2112</v>
      </c>
    </row>
    <row r="2633" customFormat="false" ht="15" hidden="false" customHeight="false" outlineLevel="0" collapsed="false">
      <c r="A2633" s="0" t="s">
        <v>38947</v>
      </c>
      <c r="B2633" s="0" t="s">
        <v>38948</v>
      </c>
      <c r="C2633" s="0" t="s">
        <v>18843</v>
      </c>
      <c r="D2633" s="0" t="s">
        <v>18843</v>
      </c>
      <c r="E2633" s="0" t="s">
        <v>38949</v>
      </c>
      <c r="F2633" s="0" t="s">
        <v>498</v>
      </c>
      <c r="G2633" s="0" t="n">
        <v>3</v>
      </c>
      <c r="H2633" s="0" t="n">
        <v>1</v>
      </c>
      <c r="I2633" s="0" t="n">
        <v>0.01</v>
      </c>
      <c r="J2633" s="0" t="n">
        <v>1000</v>
      </c>
      <c r="K2633" s="0" t="n">
        <v>0.22</v>
      </c>
      <c r="L2633" s="0" t="n">
        <v>88.52</v>
      </c>
      <c r="M2633" s="0" t="n">
        <v>88.33</v>
      </c>
      <c r="N2633" s="0" t="n">
        <v>88.5</v>
      </c>
      <c r="O2633" s="0" t="n">
        <v>88.52</v>
      </c>
      <c r="P2633" s="0" t="n">
        <v>0</v>
      </c>
      <c r="Q2633" s="0" t="n">
        <v>0</v>
      </c>
      <c r="R2633" s="0" t="n">
        <v>0</v>
      </c>
      <c r="S2633" s="0" t="n">
        <v>88.33</v>
      </c>
      <c r="T2633" s="0" t="n">
        <v>89.08</v>
      </c>
      <c r="U2633" s="0" t="n">
        <v>87.95</v>
      </c>
      <c r="V2633" s="0" t="n">
        <v>89.08</v>
      </c>
      <c r="W2633" s="0" t="n">
        <v>118366</v>
      </c>
      <c r="X2633" s="0" t="n">
        <v>88.27</v>
      </c>
      <c r="Y2633" s="0" t="n">
        <v>88.52</v>
      </c>
      <c r="Z2633" s="0" t="n">
        <v>23</v>
      </c>
      <c r="AA2633" s="0" t="n">
        <v>8200000</v>
      </c>
      <c r="AB2633" s="0" t="n">
        <v>38063.6</v>
      </c>
      <c r="AC2633" s="0" t="n">
        <v>0</v>
      </c>
      <c r="AD2633" s="0" t="s">
        <v>99</v>
      </c>
      <c r="AE2633" s="0" t="s">
        <v>99</v>
      </c>
      <c r="AH2633" s="0" t="n">
        <v>6</v>
      </c>
      <c r="AI2633" s="0" t="s">
        <v>2133</v>
      </c>
      <c r="AJ2633" s="0" t="s">
        <v>32112</v>
      </c>
      <c r="AK2633" s="0" t="s">
        <v>31135</v>
      </c>
      <c r="AL2633" s="0" t="s">
        <v>2112</v>
      </c>
    </row>
    <row r="2634" customFormat="false" ht="15" hidden="false" customHeight="false" outlineLevel="0" collapsed="false">
      <c r="A2634" s="0" t="s">
        <v>38950</v>
      </c>
      <c r="B2634" s="0" t="s">
        <v>38951</v>
      </c>
      <c r="C2634" s="0" t="s">
        <v>21317</v>
      </c>
      <c r="D2634" s="0" t="s">
        <v>21317</v>
      </c>
      <c r="E2634" s="0" t="s">
        <v>38952</v>
      </c>
      <c r="F2634" s="0" t="s">
        <v>498</v>
      </c>
      <c r="G2634" s="0" t="n">
        <v>3</v>
      </c>
      <c r="H2634" s="0" t="n">
        <v>1</v>
      </c>
      <c r="I2634" s="0" t="n">
        <v>0.01</v>
      </c>
      <c r="J2634" s="0" t="n">
        <v>1000</v>
      </c>
      <c r="K2634" s="0" t="n">
        <v>1.14</v>
      </c>
      <c r="L2634" s="0" t="n">
        <v>70.85</v>
      </c>
      <c r="M2634" s="0" t="n">
        <v>70.05</v>
      </c>
      <c r="N2634" s="0" t="n">
        <v>69.18</v>
      </c>
      <c r="O2634" s="0" t="n">
        <v>70.91</v>
      </c>
      <c r="P2634" s="0" t="n">
        <v>0</v>
      </c>
      <c r="Q2634" s="0" t="n">
        <v>0</v>
      </c>
      <c r="R2634" s="0" t="n">
        <v>0</v>
      </c>
      <c r="S2634" s="0" t="n">
        <v>70.71</v>
      </c>
      <c r="T2634" s="0" t="n">
        <v>70.05</v>
      </c>
      <c r="U2634" s="0" t="n">
        <v>69.86</v>
      </c>
      <c r="V2634" s="0" t="n">
        <v>71.41</v>
      </c>
      <c r="W2634" s="0" t="n">
        <v>3549591</v>
      </c>
      <c r="X2634" s="0" t="n">
        <v>70.7</v>
      </c>
      <c r="Y2634" s="0" t="n">
        <v>70.84</v>
      </c>
      <c r="Z2634" s="0" t="n">
        <v>202</v>
      </c>
      <c r="AA2634" s="0" t="n">
        <v>10000000</v>
      </c>
      <c r="AB2634" s="0" t="n">
        <v>32591</v>
      </c>
      <c r="AC2634" s="0" t="n">
        <v>0</v>
      </c>
      <c r="AD2634" s="0" t="s">
        <v>99</v>
      </c>
      <c r="AE2634" s="0" t="s">
        <v>99</v>
      </c>
      <c r="AH2634" s="0" t="n">
        <v>6</v>
      </c>
      <c r="AI2634" s="0" t="s">
        <v>2133</v>
      </c>
      <c r="AJ2634" s="0" t="s">
        <v>32112</v>
      </c>
      <c r="AK2634" s="0" t="s">
        <v>31135</v>
      </c>
      <c r="AL2634" s="0" t="s">
        <v>2112</v>
      </c>
    </row>
    <row r="2635" customFormat="false" ht="15" hidden="false" customHeight="false" outlineLevel="0" collapsed="false">
      <c r="A2635" s="0" t="s">
        <v>38953</v>
      </c>
      <c r="B2635" s="0" t="s">
        <v>38954</v>
      </c>
      <c r="C2635" s="0" t="s">
        <v>38955</v>
      </c>
      <c r="D2635" s="0" t="s">
        <v>38955</v>
      </c>
      <c r="E2635" s="0" t="s">
        <v>38956</v>
      </c>
      <c r="F2635" s="0" t="s">
        <v>498</v>
      </c>
      <c r="G2635" s="0" t="n">
        <v>3</v>
      </c>
      <c r="H2635" s="0" t="n">
        <v>1</v>
      </c>
      <c r="I2635" s="0" t="n">
        <v>0.01</v>
      </c>
      <c r="J2635" s="0" t="n">
        <v>1000</v>
      </c>
      <c r="K2635" s="0" t="n">
        <v>0</v>
      </c>
      <c r="L2635" s="0" t="n">
        <v>0</v>
      </c>
      <c r="M2635" s="0" t="n">
        <v>0</v>
      </c>
      <c r="N2635" s="0" t="n">
        <v>0</v>
      </c>
      <c r="O2635" s="0" t="n">
        <v>0</v>
      </c>
      <c r="P2635" s="0" t="n">
        <v>0</v>
      </c>
      <c r="Q2635" s="0" t="n">
        <v>0</v>
      </c>
      <c r="R2635" s="0" t="n">
        <v>0</v>
      </c>
      <c r="S2635" s="0" t="n">
        <v>0</v>
      </c>
      <c r="T2635" s="0" t="n">
        <v>0</v>
      </c>
      <c r="U2635" s="0" t="n">
        <v>0</v>
      </c>
      <c r="V2635" s="0" t="n">
        <v>0</v>
      </c>
      <c r="W2635" s="0" t="n">
        <v>0</v>
      </c>
      <c r="X2635" s="0" t="n">
        <v>0</v>
      </c>
      <c r="Y2635" s="0" t="n">
        <v>0</v>
      </c>
      <c r="Z2635" s="0" t="n">
        <v>0</v>
      </c>
      <c r="AA2635" s="0" t="n">
        <v>5000000</v>
      </c>
      <c r="AB2635" s="0" t="n">
        <v>0</v>
      </c>
      <c r="AC2635" s="0" t="n">
        <v>0</v>
      </c>
      <c r="AD2635" s="0" t="s">
        <v>99</v>
      </c>
      <c r="AE2635" s="0" t="s">
        <v>99</v>
      </c>
      <c r="AH2635" s="0" t="n">
        <v>6</v>
      </c>
      <c r="AI2635" s="0" t="s">
        <v>2133</v>
      </c>
      <c r="AJ2635" s="0" t="s">
        <v>32112</v>
      </c>
      <c r="AK2635" s="0" t="s">
        <v>31135</v>
      </c>
      <c r="AL2635" s="0" t="s">
        <v>2112</v>
      </c>
    </row>
    <row r="2636" customFormat="false" ht="15" hidden="false" customHeight="false" outlineLevel="0" collapsed="false">
      <c r="A2636" s="0" t="s">
        <v>38957</v>
      </c>
      <c r="B2636" s="0" t="s">
        <v>31230</v>
      </c>
      <c r="C2636" s="0" t="s">
        <v>19938</v>
      </c>
      <c r="D2636" s="0" t="s">
        <v>19938</v>
      </c>
      <c r="E2636" s="0" t="s">
        <v>31231</v>
      </c>
      <c r="F2636" s="0" t="s">
        <v>498</v>
      </c>
      <c r="G2636" s="0" t="n">
        <v>3</v>
      </c>
      <c r="H2636" s="0" t="n">
        <v>1</v>
      </c>
      <c r="I2636" s="0" t="n">
        <v>0.0001</v>
      </c>
      <c r="J2636" s="0" t="n">
        <v>1000</v>
      </c>
      <c r="K2636" s="0" t="n">
        <v>3.41</v>
      </c>
      <c r="L2636" s="0" t="n">
        <v>71.971</v>
      </c>
      <c r="M2636" s="0" t="n">
        <v>70.025</v>
      </c>
      <c r="N2636" s="0" t="n">
        <v>70.2686</v>
      </c>
      <c r="O2636" s="0" t="n">
        <v>71.971</v>
      </c>
      <c r="P2636" s="0" t="n">
        <v>0</v>
      </c>
      <c r="Q2636" s="0" t="n">
        <v>0</v>
      </c>
      <c r="R2636" s="0" t="n">
        <v>0</v>
      </c>
      <c r="S2636" s="0" t="n">
        <v>69.9442</v>
      </c>
      <c r="T2636" s="0" t="n">
        <v>69</v>
      </c>
      <c r="U2636" s="0" t="n">
        <v>68.5</v>
      </c>
      <c r="V2636" s="0" t="n">
        <v>71.971</v>
      </c>
      <c r="W2636" s="0" t="n">
        <v>897180</v>
      </c>
      <c r="X2636" s="0" t="n">
        <v>70.9999</v>
      </c>
      <c r="Y2636" s="0" t="n">
        <v>71.8213</v>
      </c>
      <c r="Z2636" s="0" t="n">
        <v>47</v>
      </c>
      <c r="AA2636" s="0" t="n">
        <v>500000</v>
      </c>
      <c r="AB2636" s="0" t="n">
        <v>10475.02</v>
      </c>
      <c r="AC2636" s="0" t="n">
        <v>0</v>
      </c>
      <c r="AD2636" s="0" t="s">
        <v>30773</v>
      </c>
      <c r="AE2636" s="0" t="s">
        <v>99</v>
      </c>
      <c r="AH2636" s="0" t="n">
        <v>6</v>
      </c>
      <c r="AI2636" s="0" t="s">
        <v>2133</v>
      </c>
      <c r="AJ2636" s="0" t="s">
        <v>32112</v>
      </c>
      <c r="AK2636" s="0" t="s">
        <v>31135</v>
      </c>
      <c r="AL2636" s="0" t="s">
        <v>2112</v>
      </c>
    </row>
    <row r="2637" customFormat="false" ht="15" hidden="false" customHeight="false" outlineLevel="0" collapsed="false">
      <c r="A2637" s="0" t="s">
        <v>38958</v>
      </c>
      <c r="B2637" s="0" t="s">
        <v>38959</v>
      </c>
      <c r="C2637" s="0" t="s">
        <v>18355</v>
      </c>
      <c r="D2637" s="0" t="s">
        <v>18355</v>
      </c>
      <c r="E2637" s="0" t="s">
        <v>38960</v>
      </c>
      <c r="F2637" s="0" t="s">
        <v>498</v>
      </c>
      <c r="G2637" s="0" t="n">
        <v>3</v>
      </c>
      <c r="H2637" s="0" t="n">
        <v>1</v>
      </c>
      <c r="I2637" s="0" t="n">
        <v>0.01</v>
      </c>
      <c r="J2637" s="0" t="n">
        <v>1000</v>
      </c>
      <c r="K2637" s="0" t="n">
        <v>0.97</v>
      </c>
      <c r="L2637" s="0" t="n">
        <v>88.24</v>
      </c>
      <c r="M2637" s="0" t="n">
        <v>87.41</v>
      </c>
      <c r="N2637" s="0" t="n">
        <v>87.63</v>
      </c>
      <c r="O2637" s="0" t="n">
        <v>88.24</v>
      </c>
      <c r="P2637" s="0" t="n">
        <v>0</v>
      </c>
      <c r="Q2637" s="0" t="n">
        <v>0</v>
      </c>
      <c r="R2637" s="0" t="n">
        <v>0</v>
      </c>
      <c r="S2637" s="0" t="n">
        <v>88.26</v>
      </c>
      <c r="T2637" s="0" t="n">
        <v>87.38</v>
      </c>
      <c r="U2637" s="0" t="n">
        <v>86.76</v>
      </c>
      <c r="V2637" s="0" t="n">
        <v>88.71</v>
      </c>
      <c r="W2637" s="0" t="n">
        <v>3762729</v>
      </c>
      <c r="X2637" s="0" t="n">
        <v>88.21</v>
      </c>
      <c r="Y2637" s="0" t="n">
        <v>88.24</v>
      </c>
      <c r="Z2637" s="0" t="n">
        <v>138</v>
      </c>
      <c r="AA2637" s="0" t="n">
        <v>6000000</v>
      </c>
      <c r="AB2637" s="0" t="n">
        <v>882.4</v>
      </c>
      <c r="AC2637" s="0" t="n">
        <v>0</v>
      </c>
      <c r="AD2637" s="0" t="s">
        <v>99</v>
      </c>
      <c r="AE2637" s="0" t="s">
        <v>99</v>
      </c>
      <c r="AH2637" s="0" t="n">
        <v>6</v>
      </c>
      <c r="AI2637" s="0" t="s">
        <v>2133</v>
      </c>
      <c r="AJ2637" s="0" t="s">
        <v>32112</v>
      </c>
      <c r="AK2637" s="0" t="s">
        <v>31135</v>
      </c>
      <c r="AL2637" s="0" t="s">
        <v>2112</v>
      </c>
    </row>
    <row r="2638" customFormat="false" ht="15" hidden="false" customHeight="false" outlineLevel="0" collapsed="false">
      <c r="A2638" s="0" t="s">
        <v>38961</v>
      </c>
      <c r="B2638" s="0" t="s">
        <v>38962</v>
      </c>
      <c r="C2638" s="0" t="s">
        <v>19729</v>
      </c>
      <c r="D2638" s="0" t="s">
        <v>19729</v>
      </c>
      <c r="E2638" s="0" t="s">
        <v>38963</v>
      </c>
      <c r="F2638" s="0" t="s">
        <v>498</v>
      </c>
      <c r="G2638" s="0" t="n">
        <v>3</v>
      </c>
      <c r="H2638" s="0" t="n">
        <v>1</v>
      </c>
      <c r="I2638" s="0" t="n">
        <v>0.01</v>
      </c>
      <c r="J2638" s="0" t="n">
        <v>1000</v>
      </c>
      <c r="K2638" s="0" t="n">
        <v>0.78</v>
      </c>
      <c r="L2638" s="0" t="n">
        <v>83.83</v>
      </c>
      <c r="M2638" s="0" t="n">
        <v>83.18</v>
      </c>
      <c r="N2638" s="0" t="n">
        <v>82.93</v>
      </c>
      <c r="O2638" s="0" t="n">
        <v>83.83</v>
      </c>
      <c r="P2638" s="0" t="n">
        <v>0</v>
      </c>
      <c r="Q2638" s="0" t="n">
        <v>0</v>
      </c>
      <c r="R2638" s="0" t="n">
        <v>0</v>
      </c>
      <c r="S2638" s="0" t="n">
        <v>83.38</v>
      </c>
      <c r="T2638" s="0" t="n">
        <v>82.77</v>
      </c>
      <c r="U2638" s="0" t="n">
        <v>80.69</v>
      </c>
      <c r="V2638" s="0" t="n">
        <v>83.9</v>
      </c>
      <c r="W2638" s="0" t="n">
        <v>298506</v>
      </c>
      <c r="X2638" s="0" t="n">
        <v>83</v>
      </c>
      <c r="Y2638" s="0" t="n">
        <v>83.83</v>
      </c>
      <c r="Z2638" s="0" t="n">
        <v>49</v>
      </c>
      <c r="AA2638" s="0" t="n">
        <v>4544179</v>
      </c>
      <c r="AB2638" s="0" t="n">
        <v>1676.6</v>
      </c>
      <c r="AC2638" s="0" t="n">
        <v>0</v>
      </c>
      <c r="AD2638" s="0" t="s">
        <v>99</v>
      </c>
      <c r="AE2638" s="0" t="s">
        <v>99</v>
      </c>
      <c r="AH2638" s="0" t="n">
        <v>800</v>
      </c>
      <c r="AI2638" s="0" t="s">
        <v>2133</v>
      </c>
      <c r="AJ2638" s="0" t="s">
        <v>32112</v>
      </c>
      <c r="AK2638" s="0" t="s">
        <v>31135</v>
      </c>
      <c r="AL2638" s="0" t="s">
        <v>2112</v>
      </c>
    </row>
    <row r="2639" customFormat="false" ht="15" hidden="false" customHeight="false" outlineLevel="0" collapsed="false">
      <c r="A2639" s="0" t="s">
        <v>38964</v>
      </c>
      <c r="B2639" s="0" t="s">
        <v>38965</v>
      </c>
      <c r="C2639" s="0" t="s">
        <v>17820</v>
      </c>
      <c r="D2639" s="0" t="s">
        <v>17820</v>
      </c>
      <c r="E2639" s="0" t="s">
        <v>38966</v>
      </c>
      <c r="F2639" s="0" t="s">
        <v>498</v>
      </c>
      <c r="G2639" s="0" t="n">
        <v>3</v>
      </c>
      <c r="H2639" s="0" t="n">
        <v>1</v>
      </c>
      <c r="I2639" s="0" t="n">
        <v>0.01</v>
      </c>
      <c r="J2639" s="0" t="n">
        <v>1000</v>
      </c>
      <c r="K2639" s="0" t="n">
        <v>-0.38</v>
      </c>
      <c r="L2639" s="0" t="n">
        <v>83.38</v>
      </c>
      <c r="M2639" s="0" t="n">
        <v>83.71</v>
      </c>
      <c r="N2639" s="0" t="n">
        <v>85.56</v>
      </c>
      <c r="O2639" s="0" t="n">
        <v>83.38</v>
      </c>
      <c r="P2639" s="0" t="n">
        <v>0</v>
      </c>
      <c r="Q2639" s="0" t="n">
        <v>0</v>
      </c>
      <c r="R2639" s="0" t="n">
        <v>0</v>
      </c>
      <c r="S2639" s="0" t="n">
        <v>83.38</v>
      </c>
      <c r="T2639" s="0" t="n">
        <v>83.38</v>
      </c>
      <c r="U2639" s="0" t="n">
        <v>83.38</v>
      </c>
      <c r="V2639" s="0" t="n">
        <v>83.38</v>
      </c>
      <c r="W2639" s="0" t="n">
        <v>834</v>
      </c>
      <c r="X2639" s="0" t="n">
        <v>83.6</v>
      </c>
      <c r="Y2639" s="0" t="n">
        <v>84.58</v>
      </c>
      <c r="Z2639" s="0" t="n">
        <v>1</v>
      </c>
      <c r="AA2639" s="0" t="n">
        <v>10000000</v>
      </c>
      <c r="AB2639" s="0" t="n">
        <v>833.8</v>
      </c>
      <c r="AC2639" s="0" t="n">
        <v>0</v>
      </c>
      <c r="AD2639" s="0" t="s">
        <v>99</v>
      </c>
      <c r="AE2639" s="0" t="s">
        <v>99</v>
      </c>
      <c r="AH2639" s="0" t="n">
        <v>800</v>
      </c>
      <c r="AI2639" s="0" t="s">
        <v>2133</v>
      </c>
      <c r="AJ2639" s="0" t="s">
        <v>32112</v>
      </c>
      <c r="AK2639" s="0" t="s">
        <v>31135</v>
      </c>
      <c r="AL2639" s="0" t="s">
        <v>2112</v>
      </c>
    </row>
    <row r="2640" customFormat="false" ht="15" hidden="false" customHeight="false" outlineLevel="0" collapsed="false">
      <c r="A2640" s="0" t="s">
        <v>38967</v>
      </c>
      <c r="B2640" s="0" t="s">
        <v>38968</v>
      </c>
      <c r="C2640" s="0" t="s">
        <v>19249</v>
      </c>
      <c r="D2640" s="0" t="s">
        <v>19249</v>
      </c>
      <c r="E2640" s="0" t="s">
        <v>38969</v>
      </c>
      <c r="F2640" s="0" t="s">
        <v>498</v>
      </c>
      <c r="G2640" s="0" t="n">
        <v>2</v>
      </c>
      <c r="H2640" s="0" t="n">
        <v>1</v>
      </c>
      <c r="I2640" s="0" t="n">
        <v>0.01</v>
      </c>
      <c r="J2640" s="0" t="n">
        <v>1000</v>
      </c>
      <c r="K2640" s="0" t="n">
        <v>0.03</v>
      </c>
      <c r="L2640" s="0" t="n">
        <v>88.48</v>
      </c>
      <c r="M2640" s="0" t="n">
        <v>88.45</v>
      </c>
      <c r="N2640" s="0" t="n">
        <v>88.65</v>
      </c>
      <c r="O2640" s="0" t="n">
        <v>88.48</v>
      </c>
      <c r="P2640" s="0" t="n">
        <v>0</v>
      </c>
      <c r="Q2640" s="0" t="n">
        <v>0</v>
      </c>
      <c r="R2640" s="0" t="n">
        <v>0</v>
      </c>
      <c r="S2640" s="0" t="n">
        <v>88.31</v>
      </c>
      <c r="T2640" s="0" t="n">
        <v>88.5</v>
      </c>
      <c r="U2640" s="0" t="n">
        <v>88</v>
      </c>
      <c r="V2640" s="0" t="n">
        <v>88.5</v>
      </c>
      <c r="W2640" s="0" t="n">
        <v>2545869</v>
      </c>
      <c r="X2640" s="0" t="n">
        <v>88.45</v>
      </c>
      <c r="Y2640" s="0" t="n">
        <v>88.48</v>
      </c>
      <c r="Z2640" s="0" t="n">
        <v>228</v>
      </c>
      <c r="AA2640" s="0" t="n">
        <v>10000000</v>
      </c>
      <c r="AB2640" s="0" t="n">
        <v>3539.2</v>
      </c>
      <c r="AC2640" s="0" t="n">
        <v>0</v>
      </c>
      <c r="AD2640" s="0" t="s">
        <v>99</v>
      </c>
      <c r="AE2640" s="0" t="s">
        <v>99</v>
      </c>
      <c r="AH2640" s="0" t="n">
        <v>6</v>
      </c>
      <c r="AI2640" s="0" t="s">
        <v>2133</v>
      </c>
      <c r="AJ2640" s="0" t="s">
        <v>32112</v>
      </c>
      <c r="AK2640" s="0" t="s">
        <v>31135</v>
      </c>
      <c r="AL2640" s="0" t="s">
        <v>2112</v>
      </c>
    </row>
    <row r="2641" customFormat="false" ht="15" hidden="false" customHeight="false" outlineLevel="0" collapsed="false">
      <c r="A2641" s="0" t="s">
        <v>38970</v>
      </c>
      <c r="B2641" s="0" t="s">
        <v>38971</v>
      </c>
      <c r="C2641" s="0" t="s">
        <v>38972</v>
      </c>
      <c r="D2641" s="0" t="s">
        <v>38972</v>
      </c>
      <c r="E2641" s="0" t="s">
        <v>38973</v>
      </c>
      <c r="F2641" s="0" t="s">
        <v>498</v>
      </c>
      <c r="G2641" s="0" t="n">
        <v>3</v>
      </c>
      <c r="H2641" s="0" t="n">
        <v>1</v>
      </c>
      <c r="I2641" s="0" t="n">
        <v>0.01</v>
      </c>
      <c r="J2641" s="0" t="n">
        <v>1000</v>
      </c>
      <c r="K2641" s="0" t="n">
        <v>-0.5</v>
      </c>
      <c r="L2641" s="0" t="n">
        <v>99.5</v>
      </c>
      <c r="M2641" s="0" t="n">
        <v>100</v>
      </c>
      <c r="N2641" s="0" t="n">
        <v>99.95</v>
      </c>
      <c r="O2641" s="0" t="n">
        <v>99.5</v>
      </c>
      <c r="P2641" s="0" t="n">
        <v>0</v>
      </c>
      <c r="Q2641" s="0" t="n">
        <v>0</v>
      </c>
      <c r="R2641" s="0" t="n">
        <v>0</v>
      </c>
      <c r="S2641" s="0" t="n">
        <v>99.63</v>
      </c>
      <c r="T2641" s="0" t="n">
        <v>99.99</v>
      </c>
      <c r="U2641" s="0" t="n">
        <v>99.5</v>
      </c>
      <c r="V2641" s="0" t="n">
        <v>99.99</v>
      </c>
      <c r="W2641" s="0" t="n">
        <v>49813</v>
      </c>
      <c r="X2641" s="0" t="n">
        <v>99.51</v>
      </c>
      <c r="Y2641" s="0" t="n">
        <v>100</v>
      </c>
      <c r="Z2641" s="0" t="n">
        <v>10</v>
      </c>
      <c r="AA2641" s="0" t="n">
        <v>100000</v>
      </c>
      <c r="AB2641" s="0" t="n">
        <v>2985</v>
      </c>
      <c r="AC2641" s="0" t="n">
        <v>0</v>
      </c>
      <c r="AD2641" s="0" t="s">
        <v>99</v>
      </c>
      <c r="AE2641" s="0" t="s">
        <v>99</v>
      </c>
      <c r="AH2641" s="0" t="n">
        <v>800</v>
      </c>
      <c r="AI2641" s="0" t="s">
        <v>2133</v>
      </c>
      <c r="AJ2641" s="0" t="s">
        <v>32112</v>
      </c>
      <c r="AK2641" s="0" t="s">
        <v>31135</v>
      </c>
      <c r="AL2641" s="0" t="s">
        <v>2112</v>
      </c>
    </row>
    <row r="2642" customFormat="false" ht="15" hidden="false" customHeight="false" outlineLevel="0" collapsed="false">
      <c r="A2642" s="0" t="s">
        <v>38974</v>
      </c>
      <c r="B2642" s="0" t="s">
        <v>38975</v>
      </c>
      <c r="C2642" s="0" t="s">
        <v>21415</v>
      </c>
      <c r="D2642" s="0" t="s">
        <v>21415</v>
      </c>
      <c r="E2642" s="0" t="s">
        <v>38976</v>
      </c>
      <c r="F2642" s="0" t="s">
        <v>498</v>
      </c>
      <c r="G2642" s="0" t="n">
        <v>3</v>
      </c>
      <c r="H2642" s="0" t="n">
        <v>1</v>
      </c>
      <c r="I2642" s="0" t="n">
        <v>0.01</v>
      </c>
      <c r="J2642" s="0" t="n">
        <v>1000</v>
      </c>
      <c r="K2642" s="0" t="n">
        <v>0.3</v>
      </c>
      <c r="L2642" s="0" t="n">
        <v>76.33</v>
      </c>
      <c r="M2642" s="0" t="n">
        <v>76.13</v>
      </c>
      <c r="N2642" s="0" t="n">
        <v>78.02</v>
      </c>
      <c r="O2642" s="0" t="n">
        <v>76.33</v>
      </c>
      <c r="P2642" s="0" t="n">
        <v>0</v>
      </c>
      <c r="Q2642" s="0" t="n">
        <v>0</v>
      </c>
      <c r="R2642" s="0" t="n">
        <v>0</v>
      </c>
      <c r="S2642" s="0" t="n">
        <v>76.37</v>
      </c>
      <c r="T2642" s="0" t="n">
        <v>76.48</v>
      </c>
      <c r="U2642" s="0" t="n">
        <v>76.1</v>
      </c>
      <c r="V2642" s="0" t="n">
        <v>76.54</v>
      </c>
      <c r="W2642" s="0" t="n">
        <v>59570</v>
      </c>
      <c r="X2642" s="0" t="n">
        <v>76.11</v>
      </c>
      <c r="Y2642" s="0" t="n">
        <v>76.32</v>
      </c>
      <c r="Z2642" s="0" t="n">
        <v>26</v>
      </c>
      <c r="AA2642" s="0" t="n">
        <v>300000</v>
      </c>
      <c r="AB2642" s="0" t="n">
        <v>763.3</v>
      </c>
      <c r="AC2642" s="0" t="n">
        <v>0</v>
      </c>
      <c r="AD2642" s="0" t="s">
        <v>99</v>
      </c>
      <c r="AE2642" s="0" t="s">
        <v>99</v>
      </c>
      <c r="AH2642" s="0" t="n">
        <v>6</v>
      </c>
      <c r="AI2642" s="0" t="s">
        <v>2133</v>
      </c>
      <c r="AJ2642" s="0" t="s">
        <v>32112</v>
      </c>
      <c r="AK2642" s="0" t="s">
        <v>31135</v>
      </c>
      <c r="AL2642" s="0" t="s">
        <v>2112</v>
      </c>
    </row>
    <row r="2643" customFormat="false" ht="15" hidden="false" customHeight="false" outlineLevel="0" collapsed="false">
      <c r="A2643" s="0" t="s">
        <v>38977</v>
      </c>
      <c r="B2643" s="0" t="s">
        <v>38978</v>
      </c>
      <c r="C2643" s="0" t="s">
        <v>38979</v>
      </c>
      <c r="D2643" s="0" t="s">
        <v>38979</v>
      </c>
      <c r="E2643" s="0" t="s">
        <v>38980</v>
      </c>
      <c r="F2643" s="0" t="s">
        <v>498</v>
      </c>
      <c r="G2643" s="0" t="n">
        <v>3</v>
      </c>
      <c r="H2643" s="0" t="n">
        <v>1</v>
      </c>
      <c r="I2643" s="0" t="n">
        <v>0.01</v>
      </c>
      <c r="J2643" s="0" t="n">
        <v>5000</v>
      </c>
      <c r="K2643" s="0" t="n">
        <v>0.33</v>
      </c>
      <c r="L2643" s="0" t="n">
        <v>94.9</v>
      </c>
      <c r="M2643" s="0" t="n">
        <v>94.59</v>
      </c>
      <c r="N2643" s="0" t="n">
        <v>94.86</v>
      </c>
      <c r="O2643" s="0" t="n">
        <v>94.9</v>
      </c>
      <c r="P2643" s="0" t="n">
        <v>0</v>
      </c>
      <c r="Q2643" s="0" t="n">
        <v>0</v>
      </c>
      <c r="R2643" s="0" t="n">
        <v>0</v>
      </c>
      <c r="S2643" s="0" t="n">
        <v>94.93</v>
      </c>
      <c r="T2643" s="0" t="n">
        <v>94.51</v>
      </c>
      <c r="U2643" s="0" t="n">
        <v>94.51</v>
      </c>
      <c r="V2643" s="0" t="n">
        <v>95.15</v>
      </c>
      <c r="W2643" s="0" t="n">
        <v>33227</v>
      </c>
      <c r="X2643" s="0" t="n">
        <v>94.9</v>
      </c>
      <c r="Y2643" s="0" t="n">
        <v>95.43</v>
      </c>
      <c r="Z2643" s="0" t="n">
        <v>5</v>
      </c>
      <c r="AA2643" s="0" t="n">
        <v>12500</v>
      </c>
      <c r="AB2643" s="0" t="n">
        <v>4745</v>
      </c>
      <c r="AC2643" s="0" t="n">
        <v>0</v>
      </c>
      <c r="AD2643" s="0" t="s">
        <v>99</v>
      </c>
      <c r="AE2643" s="0" t="s">
        <v>99</v>
      </c>
      <c r="AH2643" s="0" t="n">
        <v>6</v>
      </c>
      <c r="AI2643" s="0" t="s">
        <v>2133</v>
      </c>
      <c r="AJ2643" s="0" t="s">
        <v>32112</v>
      </c>
      <c r="AK2643" s="0" t="s">
        <v>31135</v>
      </c>
      <c r="AL2643" s="0" t="s">
        <v>2112</v>
      </c>
    </row>
    <row r="2644" customFormat="false" ht="15" hidden="false" customHeight="false" outlineLevel="0" collapsed="false">
      <c r="A2644" s="0" t="s">
        <v>38981</v>
      </c>
      <c r="B2644" s="0" t="s">
        <v>38982</v>
      </c>
      <c r="C2644" s="0" t="s">
        <v>19830</v>
      </c>
      <c r="D2644" s="0" t="s">
        <v>19830</v>
      </c>
      <c r="E2644" s="0" t="s">
        <v>38983</v>
      </c>
      <c r="F2644" s="0" t="s">
        <v>498</v>
      </c>
      <c r="G2644" s="0" t="n">
        <v>3</v>
      </c>
      <c r="H2644" s="0" t="n">
        <v>1</v>
      </c>
      <c r="I2644" s="0" t="n">
        <v>0.01</v>
      </c>
      <c r="J2644" s="0" t="n">
        <v>1000</v>
      </c>
      <c r="K2644" s="0" t="n">
        <v>0.03</v>
      </c>
      <c r="L2644" s="0" t="n">
        <v>99.98</v>
      </c>
      <c r="M2644" s="0" t="n">
        <v>99.98</v>
      </c>
      <c r="N2644" s="0" t="n">
        <v>100</v>
      </c>
      <c r="O2644" s="0" t="n">
        <v>99.99</v>
      </c>
      <c r="P2644" s="0" t="n">
        <v>0</v>
      </c>
      <c r="Q2644" s="0" t="n">
        <v>0</v>
      </c>
      <c r="R2644" s="0" t="n">
        <v>0</v>
      </c>
      <c r="S2644" s="0" t="n">
        <v>99.99</v>
      </c>
      <c r="T2644" s="0" t="n">
        <v>99.95</v>
      </c>
      <c r="U2644" s="0" t="n">
        <v>99.95</v>
      </c>
      <c r="V2644" s="0" t="n">
        <v>100</v>
      </c>
      <c r="W2644" s="0" t="n">
        <v>1034947</v>
      </c>
      <c r="X2644" s="0" t="n">
        <v>99.98</v>
      </c>
      <c r="Y2644" s="0" t="n">
        <v>100</v>
      </c>
      <c r="Z2644" s="0" t="n">
        <v>135</v>
      </c>
      <c r="AA2644" s="0" t="n">
        <v>300000</v>
      </c>
      <c r="AB2644" s="0" t="n">
        <v>999.8</v>
      </c>
      <c r="AC2644" s="0" t="n">
        <v>0</v>
      </c>
      <c r="AD2644" s="0" t="s">
        <v>99</v>
      </c>
      <c r="AE2644" s="0" t="s">
        <v>99</v>
      </c>
      <c r="AH2644" s="0" t="n">
        <v>6</v>
      </c>
      <c r="AI2644" s="0" t="s">
        <v>2133</v>
      </c>
      <c r="AJ2644" s="0" t="s">
        <v>32112</v>
      </c>
      <c r="AK2644" s="0" t="s">
        <v>31135</v>
      </c>
      <c r="AL2644" s="0" t="s">
        <v>2112</v>
      </c>
    </row>
    <row r="2645" customFormat="false" ht="15" hidden="false" customHeight="false" outlineLevel="0" collapsed="false">
      <c r="A2645" s="0" t="s">
        <v>38984</v>
      </c>
      <c r="B2645" s="0" t="s">
        <v>38985</v>
      </c>
      <c r="C2645" s="0" t="s">
        <v>24331</v>
      </c>
      <c r="D2645" s="0" t="s">
        <v>24331</v>
      </c>
      <c r="E2645" s="0" t="s">
        <v>38986</v>
      </c>
      <c r="F2645" s="0" t="s">
        <v>498</v>
      </c>
      <c r="G2645" s="0" t="n">
        <v>3</v>
      </c>
      <c r="H2645" s="0" t="n">
        <v>1</v>
      </c>
      <c r="I2645" s="0" t="n">
        <v>0.01</v>
      </c>
      <c r="J2645" s="0" t="n">
        <v>1000</v>
      </c>
      <c r="K2645" s="0" t="n">
        <v>0.95</v>
      </c>
      <c r="L2645" s="0" t="n">
        <v>90.99</v>
      </c>
      <c r="M2645" s="0" t="n">
        <v>90.13</v>
      </c>
      <c r="N2645" s="0" t="n">
        <v>90.11</v>
      </c>
      <c r="O2645" s="0" t="n">
        <v>90.64</v>
      </c>
      <c r="P2645" s="0" t="n">
        <v>0</v>
      </c>
      <c r="Q2645" s="0" t="n">
        <v>0</v>
      </c>
      <c r="R2645" s="0" t="n">
        <v>0</v>
      </c>
      <c r="S2645" s="0" t="n">
        <v>90.45</v>
      </c>
      <c r="T2645" s="0" t="n">
        <v>90.11</v>
      </c>
      <c r="U2645" s="0" t="n">
        <v>89.99</v>
      </c>
      <c r="V2645" s="0" t="n">
        <v>91</v>
      </c>
      <c r="W2645" s="0" t="n">
        <v>446813</v>
      </c>
      <c r="X2645" s="0" t="n">
        <v>90.67</v>
      </c>
      <c r="Y2645" s="0" t="n">
        <v>90.99</v>
      </c>
      <c r="Z2645" s="0" t="n">
        <v>53</v>
      </c>
      <c r="AA2645" s="0" t="n">
        <v>300000</v>
      </c>
      <c r="AB2645" s="0" t="n">
        <v>909.9</v>
      </c>
      <c r="AC2645" s="0" t="n">
        <v>0</v>
      </c>
      <c r="AD2645" s="0" t="s">
        <v>99</v>
      </c>
      <c r="AE2645" s="0" t="s">
        <v>99</v>
      </c>
      <c r="AH2645" s="0" t="n">
        <v>6</v>
      </c>
      <c r="AI2645" s="0" t="s">
        <v>2133</v>
      </c>
      <c r="AJ2645" s="0" t="s">
        <v>32112</v>
      </c>
      <c r="AK2645" s="0" t="s">
        <v>31135</v>
      </c>
      <c r="AL2645" s="0" t="s">
        <v>2112</v>
      </c>
    </row>
    <row r="2646" customFormat="false" ht="15" hidden="false" customHeight="false" outlineLevel="0" collapsed="false">
      <c r="A2646" s="0" t="s">
        <v>38987</v>
      </c>
      <c r="B2646" s="0" t="s">
        <v>38988</v>
      </c>
      <c r="C2646" s="0" t="s">
        <v>38989</v>
      </c>
      <c r="D2646" s="0" t="s">
        <v>38989</v>
      </c>
      <c r="E2646" s="0" t="s">
        <v>38990</v>
      </c>
      <c r="F2646" s="0" t="s">
        <v>1987</v>
      </c>
      <c r="G2646" s="0" t="n">
        <v>3</v>
      </c>
      <c r="H2646" s="0" t="n">
        <v>1</v>
      </c>
      <c r="I2646" s="0" t="n">
        <v>0.01</v>
      </c>
      <c r="J2646" s="0" t="n">
        <v>1000</v>
      </c>
      <c r="K2646" s="0" t="n">
        <v>0.72</v>
      </c>
      <c r="L2646" s="0" t="n">
        <v>98</v>
      </c>
      <c r="M2646" s="0" t="n">
        <v>97.35</v>
      </c>
      <c r="N2646" s="0" t="n">
        <v>97.43</v>
      </c>
      <c r="O2646" s="0" t="n">
        <v>98</v>
      </c>
      <c r="P2646" s="0" t="n">
        <v>0</v>
      </c>
      <c r="Q2646" s="0" t="n">
        <v>0</v>
      </c>
      <c r="R2646" s="0" t="n">
        <v>0</v>
      </c>
      <c r="S2646" s="0" t="n">
        <v>98.05</v>
      </c>
      <c r="T2646" s="0" t="n">
        <v>97.81</v>
      </c>
      <c r="U2646" s="0" t="n">
        <v>97.68</v>
      </c>
      <c r="V2646" s="0" t="n">
        <v>98.48</v>
      </c>
      <c r="W2646" s="0" t="n">
        <v>827511</v>
      </c>
      <c r="X2646" s="0" t="n">
        <v>97.93</v>
      </c>
      <c r="Y2646" s="0" t="n">
        <v>98.24</v>
      </c>
      <c r="Z2646" s="0" t="n">
        <v>29</v>
      </c>
      <c r="AA2646" s="0" t="n">
        <v>300000</v>
      </c>
      <c r="AB2646" s="0" t="n">
        <v>38220</v>
      </c>
      <c r="AC2646" s="0" t="n">
        <v>0</v>
      </c>
      <c r="AD2646" s="0" t="s">
        <v>99</v>
      </c>
      <c r="AE2646" s="0" t="s">
        <v>99</v>
      </c>
      <c r="AF2646" s="0" t="s">
        <v>30149</v>
      </c>
      <c r="AH2646" s="0" t="n">
        <v>0</v>
      </c>
      <c r="AI2646" s="0" t="s">
        <v>2133</v>
      </c>
      <c r="AJ2646" s="0" t="s">
        <v>32112</v>
      </c>
      <c r="AK2646" s="0" t="s">
        <v>31143</v>
      </c>
      <c r="AL2646" s="0" t="s">
        <v>2112</v>
      </c>
    </row>
    <row r="2647" customFormat="false" ht="15" hidden="false" customHeight="false" outlineLevel="0" collapsed="false">
      <c r="A2647" s="0" t="s">
        <v>38991</v>
      </c>
      <c r="B2647" s="0" t="s">
        <v>38992</v>
      </c>
      <c r="C2647" s="0" t="s">
        <v>20062</v>
      </c>
      <c r="D2647" s="0" t="s">
        <v>20062</v>
      </c>
      <c r="E2647" s="0" t="s">
        <v>38993</v>
      </c>
      <c r="F2647" s="0" t="s">
        <v>498</v>
      </c>
      <c r="G2647" s="0" t="n">
        <v>2</v>
      </c>
      <c r="H2647" s="0" t="n">
        <v>1</v>
      </c>
      <c r="I2647" s="0" t="n">
        <v>0.01</v>
      </c>
      <c r="J2647" s="0" t="n">
        <v>1000</v>
      </c>
      <c r="K2647" s="0" t="n">
        <v>0.14</v>
      </c>
      <c r="L2647" s="0" t="n">
        <v>91.88</v>
      </c>
      <c r="M2647" s="0" t="n">
        <v>91.75</v>
      </c>
      <c r="N2647" s="0" t="n">
        <v>90.89</v>
      </c>
      <c r="O2647" s="0" t="n">
        <v>91.88</v>
      </c>
      <c r="P2647" s="0" t="n">
        <v>0</v>
      </c>
      <c r="Q2647" s="0" t="n">
        <v>0</v>
      </c>
      <c r="R2647" s="0" t="n">
        <v>0</v>
      </c>
      <c r="S2647" s="0" t="n">
        <v>92.41</v>
      </c>
      <c r="T2647" s="0" t="n">
        <v>92.59</v>
      </c>
      <c r="U2647" s="0" t="n">
        <v>91.88</v>
      </c>
      <c r="V2647" s="0" t="n">
        <v>92.84</v>
      </c>
      <c r="W2647" s="0" t="n">
        <v>9241</v>
      </c>
      <c r="X2647" s="0" t="n">
        <v>91.36</v>
      </c>
      <c r="Y2647" s="0" t="n">
        <v>91.91</v>
      </c>
      <c r="Z2647" s="0" t="n">
        <v>7</v>
      </c>
      <c r="AA2647" s="0" t="n">
        <v>10000000</v>
      </c>
      <c r="AB2647" s="0" t="n">
        <v>918.8</v>
      </c>
      <c r="AC2647" s="0" t="n">
        <v>0</v>
      </c>
      <c r="AD2647" s="0" t="s">
        <v>99</v>
      </c>
      <c r="AE2647" s="0" t="s">
        <v>99</v>
      </c>
      <c r="AH2647" s="0" t="n">
        <v>-100</v>
      </c>
      <c r="AI2647" s="0" t="s">
        <v>2133</v>
      </c>
      <c r="AJ2647" s="0" t="s">
        <v>32112</v>
      </c>
      <c r="AK2647" s="0" t="s">
        <v>31135</v>
      </c>
      <c r="AL2647" s="0" t="s">
        <v>2112</v>
      </c>
    </row>
    <row r="2648" customFormat="false" ht="15" hidden="false" customHeight="false" outlineLevel="0" collapsed="false">
      <c r="A2648" s="0" t="s">
        <v>38994</v>
      </c>
      <c r="B2648" s="0" t="s">
        <v>38995</v>
      </c>
      <c r="C2648" s="0" t="s">
        <v>27018</v>
      </c>
      <c r="D2648" s="0" t="s">
        <v>27018</v>
      </c>
      <c r="E2648" s="0" t="s">
        <v>38996</v>
      </c>
      <c r="F2648" s="0" t="s">
        <v>498</v>
      </c>
      <c r="G2648" s="0" t="n">
        <v>3</v>
      </c>
      <c r="H2648" s="0" t="n">
        <v>1</v>
      </c>
      <c r="I2648" s="0" t="n">
        <v>0.01</v>
      </c>
      <c r="J2648" s="0" t="n">
        <v>1000</v>
      </c>
      <c r="K2648" s="0" t="n">
        <v>0.06</v>
      </c>
      <c r="L2648" s="0" t="n">
        <v>89.3</v>
      </c>
      <c r="M2648" s="0" t="n">
        <v>89.24</v>
      </c>
      <c r="N2648" s="0" t="n">
        <v>87.72</v>
      </c>
      <c r="O2648" s="0" t="n">
        <v>89.3</v>
      </c>
      <c r="P2648" s="0" t="n">
        <v>0</v>
      </c>
      <c r="Q2648" s="0" t="n">
        <v>0</v>
      </c>
      <c r="R2648" s="0" t="n">
        <v>0</v>
      </c>
      <c r="S2648" s="0" t="n">
        <v>89.32</v>
      </c>
      <c r="T2648" s="0" t="n">
        <v>89.34</v>
      </c>
      <c r="U2648" s="0" t="n">
        <v>88.81</v>
      </c>
      <c r="V2648" s="0" t="n">
        <v>89.69</v>
      </c>
      <c r="W2648" s="0" t="n">
        <v>142909</v>
      </c>
      <c r="X2648" s="0" t="n">
        <v>89.08</v>
      </c>
      <c r="Y2648" s="0" t="n">
        <v>89.3</v>
      </c>
      <c r="Z2648" s="0" t="n">
        <v>31</v>
      </c>
      <c r="AA2648" s="0" t="n">
        <v>15000000</v>
      </c>
      <c r="AB2648" s="0" t="n">
        <v>33041</v>
      </c>
      <c r="AC2648" s="0" t="n">
        <v>0</v>
      </c>
      <c r="AD2648" s="0" t="s">
        <v>99</v>
      </c>
      <c r="AE2648" s="0" t="s">
        <v>99</v>
      </c>
      <c r="AH2648" s="0" t="n">
        <v>-100</v>
      </c>
      <c r="AI2648" s="0" t="s">
        <v>2133</v>
      </c>
      <c r="AJ2648" s="0" t="s">
        <v>32112</v>
      </c>
      <c r="AK2648" s="0" t="s">
        <v>31135</v>
      </c>
      <c r="AL2648" s="0" t="s">
        <v>2112</v>
      </c>
    </row>
    <row r="2649" customFormat="false" ht="15" hidden="false" customHeight="false" outlineLevel="0" collapsed="false">
      <c r="A2649" s="0" t="s">
        <v>38997</v>
      </c>
      <c r="B2649" s="0" t="s">
        <v>38998</v>
      </c>
      <c r="C2649" s="0" t="s">
        <v>22397</v>
      </c>
      <c r="D2649" s="0" t="s">
        <v>22397</v>
      </c>
      <c r="E2649" s="0" t="s">
        <v>38999</v>
      </c>
      <c r="F2649" s="0" t="s">
        <v>498</v>
      </c>
      <c r="G2649" s="0" t="n">
        <v>3</v>
      </c>
      <c r="H2649" s="0" t="n">
        <v>1</v>
      </c>
      <c r="I2649" s="0" t="n">
        <v>0.01</v>
      </c>
      <c r="J2649" s="0" t="n">
        <v>1000</v>
      </c>
      <c r="K2649" s="0" t="n">
        <v>0.05</v>
      </c>
      <c r="L2649" s="0" t="n">
        <v>100.2</v>
      </c>
      <c r="M2649" s="0" t="n">
        <v>100.15</v>
      </c>
      <c r="N2649" s="0" t="n">
        <v>100.15</v>
      </c>
      <c r="O2649" s="0" t="n">
        <v>100.2</v>
      </c>
      <c r="P2649" s="0" t="n">
        <v>0</v>
      </c>
      <c r="Q2649" s="0" t="n">
        <v>0</v>
      </c>
      <c r="R2649" s="0" t="n">
        <v>0</v>
      </c>
      <c r="S2649" s="0" t="n">
        <v>100.2</v>
      </c>
      <c r="T2649" s="0" t="n">
        <v>100.2</v>
      </c>
      <c r="U2649" s="0" t="n">
        <v>100.18</v>
      </c>
      <c r="V2649" s="0" t="n">
        <v>100.21</v>
      </c>
      <c r="W2649" s="0" t="n">
        <v>141969330</v>
      </c>
      <c r="X2649" s="0" t="n">
        <v>100.19</v>
      </c>
      <c r="Y2649" s="0" t="n">
        <v>100.2</v>
      </c>
      <c r="Z2649" s="0" t="n">
        <v>357</v>
      </c>
      <c r="AA2649" s="0" t="n">
        <v>9900000</v>
      </c>
      <c r="AB2649" s="0" t="n">
        <v>2004</v>
      </c>
      <c r="AC2649" s="0" t="n">
        <v>0</v>
      </c>
      <c r="AD2649" s="0" t="s">
        <v>99</v>
      </c>
      <c r="AE2649" s="0" t="s">
        <v>99</v>
      </c>
      <c r="AH2649" s="0" t="n">
        <v>8</v>
      </c>
      <c r="AI2649" s="0" t="s">
        <v>2133</v>
      </c>
      <c r="AJ2649" s="0" t="s">
        <v>32112</v>
      </c>
      <c r="AK2649" s="0" t="s">
        <v>31135</v>
      </c>
      <c r="AL2649" s="0" t="s">
        <v>2112</v>
      </c>
    </row>
    <row r="2650" customFormat="false" ht="15" hidden="false" customHeight="false" outlineLevel="0" collapsed="false">
      <c r="A2650" s="0" t="s">
        <v>39000</v>
      </c>
      <c r="B2650" s="0" t="s">
        <v>31358</v>
      </c>
      <c r="C2650" s="0" t="s">
        <v>31359</v>
      </c>
      <c r="D2650" s="0" t="s">
        <v>31359</v>
      </c>
      <c r="E2650" s="0" t="s">
        <v>31360</v>
      </c>
      <c r="F2650" s="0" t="s">
        <v>498</v>
      </c>
      <c r="G2650" s="0" t="n">
        <v>2</v>
      </c>
      <c r="H2650" s="0" t="n">
        <v>1</v>
      </c>
      <c r="I2650" s="0" t="n">
        <v>0.0001</v>
      </c>
      <c r="J2650" s="0" t="n">
        <v>1000</v>
      </c>
      <c r="K2650" s="0" t="n">
        <v>0</v>
      </c>
      <c r="L2650" s="0" t="n">
        <v>0</v>
      </c>
      <c r="M2650" s="0" t="n">
        <v>92.55</v>
      </c>
      <c r="N2650" s="0" t="n">
        <v>0</v>
      </c>
      <c r="O2650" s="0" t="n">
        <v>92.55</v>
      </c>
      <c r="P2650" s="0" t="n">
        <v>0</v>
      </c>
      <c r="Q2650" s="0" t="n">
        <v>0</v>
      </c>
      <c r="R2650" s="0" t="n">
        <v>0</v>
      </c>
      <c r="S2650" s="0" t="n">
        <v>0</v>
      </c>
      <c r="T2650" s="0" t="n">
        <v>0</v>
      </c>
      <c r="U2650" s="0" t="n">
        <v>0</v>
      </c>
      <c r="V2650" s="0" t="n">
        <v>0</v>
      </c>
      <c r="W2650" s="0" t="n">
        <v>0</v>
      </c>
      <c r="X2650" s="0" t="n">
        <v>0</v>
      </c>
      <c r="Y2650" s="0" t="n">
        <v>0</v>
      </c>
      <c r="Z2650" s="0" t="n">
        <v>0</v>
      </c>
      <c r="AA2650" s="0" t="n">
        <v>210000</v>
      </c>
      <c r="AB2650" s="0" t="n">
        <v>0</v>
      </c>
      <c r="AC2650" s="0" t="n">
        <v>0</v>
      </c>
      <c r="AD2650" s="0" t="s">
        <v>14</v>
      </c>
      <c r="AE2650" s="0" t="s">
        <v>99</v>
      </c>
      <c r="AH2650" s="0" t="n">
        <v>-100</v>
      </c>
      <c r="AI2650" s="0" t="s">
        <v>2133</v>
      </c>
      <c r="AJ2650" s="0" t="s">
        <v>32112</v>
      </c>
      <c r="AK2650" s="0" t="s">
        <v>31135</v>
      </c>
      <c r="AL2650" s="0" t="s">
        <v>2112</v>
      </c>
    </row>
    <row r="2651" customFormat="false" ht="15" hidden="false" customHeight="false" outlineLevel="0" collapsed="false">
      <c r="A2651" s="0" t="s">
        <v>39001</v>
      </c>
      <c r="B2651" s="0" t="s">
        <v>31362</v>
      </c>
      <c r="C2651" s="0" t="s">
        <v>31363</v>
      </c>
      <c r="D2651" s="0" t="s">
        <v>31363</v>
      </c>
      <c r="E2651" s="0" t="s">
        <v>31364</v>
      </c>
      <c r="F2651" s="0" t="s">
        <v>498</v>
      </c>
      <c r="G2651" s="0" t="n">
        <v>2</v>
      </c>
      <c r="H2651" s="0" t="n">
        <v>1</v>
      </c>
      <c r="I2651" s="0" t="n">
        <v>0.0001</v>
      </c>
      <c r="J2651" s="0" t="n">
        <v>1000</v>
      </c>
      <c r="K2651" s="0" t="n">
        <v>0</v>
      </c>
      <c r="L2651" s="0" t="n">
        <v>0</v>
      </c>
      <c r="M2651" s="0" t="n">
        <v>88.05</v>
      </c>
      <c r="N2651" s="0" t="n">
        <v>0</v>
      </c>
      <c r="O2651" s="0" t="n">
        <v>88.05</v>
      </c>
      <c r="P2651" s="0" t="n">
        <v>0</v>
      </c>
      <c r="Q2651" s="0" t="n">
        <v>0</v>
      </c>
      <c r="R2651" s="0" t="n">
        <v>0</v>
      </c>
      <c r="S2651" s="0" t="n">
        <v>0</v>
      </c>
      <c r="T2651" s="0" t="n">
        <v>0</v>
      </c>
      <c r="U2651" s="0" t="n">
        <v>0</v>
      </c>
      <c r="V2651" s="0" t="n">
        <v>0</v>
      </c>
      <c r="W2651" s="0" t="n">
        <v>0</v>
      </c>
      <c r="X2651" s="0" t="n">
        <v>0</v>
      </c>
      <c r="Y2651" s="0" t="n">
        <v>0</v>
      </c>
      <c r="Z2651" s="0" t="n">
        <v>0</v>
      </c>
      <c r="AA2651" s="0" t="n">
        <v>300000</v>
      </c>
      <c r="AB2651" s="0" t="n">
        <v>0</v>
      </c>
      <c r="AC2651" s="0" t="n">
        <v>0</v>
      </c>
      <c r="AD2651" s="0" t="s">
        <v>14</v>
      </c>
      <c r="AE2651" s="0" t="s">
        <v>99</v>
      </c>
      <c r="AH2651" s="0" t="n">
        <v>-100</v>
      </c>
      <c r="AI2651" s="0" t="s">
        <v>2133</v>
      </c>
      <c r="AJ2651" s="0" t="s">
        <v>32112</v>
      </c>
      <c r="AK2651" s="0" t="s">
        <v>31135</v>
      </c>
      <c r="AL2651" s="0" t="s">
        <v>2112</v>
      </c>
    </row>
    <row r="2652" customFormat="false" ht="15" hidden="false" customHeight="false" outlineLevel="0" collapsed="false">
      <c r="A2652" s="0" t="s">
        <v>39002</v>
      </c>
      <c r="B2652" s="0" t="s">
        <v>31366</v>
      </c>
      <c r="C2652" s="0" t="s">
        <v>31367</v>
      </c>
      <c r="D2652" s="0" t="s">
        <v>31367</v>
      </c>
      <c r="E2652" s="0" t="s">
        <v>31368</v>
      </c>
      <c r="F2652" s="0" t="s">
        <v>498</v>
      </c>
      <c r="G2652" s="0" t="n">
        <v>2</v>
      </c>
      <c r="H2652" s="0" t="n">
        <v>1</v>
      </c>
      <c r="I2652" s="0" t="n">
        <v>0.0001</v>
      </c>
      <c r="J2652" s="0" t="n">
        <v>1000</v>
      </c>
      <c r="K2652" s="0" t="n">
        <v>0</v>
      </c>
      <c r="L2652" s="0" t="n">
        <v>0</v>
      </c>
      <c r="M2652" s="0" t="n">
        <v>84.05</v>
      </c>
      <c r="N2652" s="0" t="n">
        <v>0</v>
      </c>
      <c r="O2652" s="0" t="n">
        <v>84.05</v>
      </c>
      <c r="P2652" s="0" t="n">
        <v>0</v>
      </c>
      <c r="Q2652" s="0" t="n">
        <v>0</v>
      </c>
      <c r="R2652" s="0" t="n">
        <v>0</v>
      </c>
      <c r="S2652" s="0" t="n">
        <v>0</v>
      </c>
      <c r="T2652" s="0" t="n">
        <v>0</v>
      </c>
      <c r="U2652" s="0" t="n">
        <v>0</v>
      </c>
      <c r="V2652" s="0" t="n">
        <v>0</v>
      </c>
      <c r="W2652" s="0" t="n">
        <v>0</v>
      </c>
      <c r="X2652" s="0" t="n">
        <v>0</v>
      </c>
      <c r="Y2652" s="0" t="n">
        <v>0</v>
      </c>
      <c r="Z2652" s="0" t="n">
        <v>0</v>
      </c>
      <c r="AA2652" s="0" t="n">
        <v>300000</v>
      </c>
      <c r="AB2652" s="0" t="n">
        <v>0</v>
      </c>
      <c r="AC2652" s="0" t="n">
        <v>0</v>
      </c>
      <c r="AD2652" s="0" t="s">
        <v>14</v>
      </c>
      <c r="AE2652" s="0" t="s">
        <v>99</v>
      </c>
      <c r="AH2652" s="0" t="n">
        <v>-100</v>
      </c>
      <c r="AI2652" s="0" t="s">
        <v>2133</v>
      </c>
      <c r="AJ2652" s="0" t="s">
        <v>32112</v>
      </c>
      <c r="AK2652" s="0" t="s">
        <v>31135</v>
      </c>
      <c r="AL2652" s="0" t="s">
        <v>2112</v>
      </c>
    </row>
    <row r="2653" customFormat="false" ht="15" hidden="false" customHeight="false" outlineLevel="0" collapsed="false">
      <c r="A2653" s="0" t="s">
        <v>39003</v>
      </c>
      <c r="B2653" s="0" t="s">
        <v>31370</v>
      </c>
      <c r="C2653" s="0" t="s">
        <v>31371</v>
      </c>
      <c r="D2653" s="0" t="s">
        <v>31371</v>
      </c>
      <c r="E2653" s="0" t="s">
        <v>31372</v>
      </c>
      <c r="F2653" s="0" t="s">
        <v>498</v>
      </c>
      <c r="G2653" s="0" t="n">
        <v>2</v>
      </c>
      <c r="H2653" s="0" t="n">
        <v>1</v>
      </c>
      <c r="I2653" s="0" t="n">
        <v>0.0001</v>
      </c>
      <c r="J2653" s="0" t="n">
        <v>1000</v>
      </c>
      <c r="K2653" s="0" t="n">
        <v>0</v>
      </c>
      <c r="L2653" s="0" t="n">
        <v>0</v>
      </c>
      <c r="M2653" s="0" t="n">
        <v>80.05</v>
      </c>
      <c r="N2653" s="0" t="n">
        <v>0</v>
      </c>
      <c r="O2653" s="0" t="n">
        <v>80.05</v>
      </c>
      <c r="P2653" s="0" t="n">
        <v>0</v>
      </c>
      <c r="Q2653" s="0" t="n">
        <v>0</v>
      </c>
      <c r="R2653" s="0" t="n">
        <v>0</v>
      </c>
      <c r="S2653" s="0" t="n">
        <v>0</v>
      </c>
      <c r="T2653" s="0" t="n">
        <v>0</v>
      </c>
      <c r="U2653" s="0" t="n">
        <v>0</v>
      </c>
      <c r="V2653" s="0" t="n">
        <v>0</v>
      </c>
      <c r="W2653" s="0" t="n">
        <v>0</v>
      </c>
      <c r="X2653" s="0" t="n">
        <v>0</v>
      </c>
      <c r="Y2653" s="0" t="n">
        <v>0</v>
      </c>
      <c r="Z2653" s="0" t="n">
        <v>0</v>
      </c>
      <c r="AA2653" s="0" t="n">
        <v>400000</v>
      </c>
      <c r="AB2653" s="0" t="n">
        <v>0</v>
      </c>
      <c r="AC2653" s="0" t="n">
        <v>0</v>
      </c>
      <c r="AD2653" s="0" t="s">
        <v>14</v>
      </c>
      <c r="AE2653" s="0" t="s">
        <v>99</v>
      </c>
      <c r="AH2653" s="0" t="n">
        <v>-100</v>
      </c>
      <c r="AI2653" s="0" t="s">
        <v>2133</v>
      </c>
      <c r="AJ2653" s="0" t="s">
        <v>32112</v>
      </c>
      <c r="AK2653" s="0" t="s">
        <v>31135</v>
      </c>
      <c r="AL2653" s="0" t="s">
        <v>2112</v>
      </c>
    </row>
    <row r="2654" customFormat="false" ht="15" hidden="false" customHeight="false" outlineLevel="0" collapsed="false">
      <c r="A2654" s="0" t="s">
        <v>39004</v>
      </c>
      <c r="B2654" s="0" t="s">
        <v>31374</v>
      </c>
      <c r="C2654" s="0" t="s">
        <v>31375</v>
      </c>
      <c r="D2654" s="0" t="s">
        <v>31375</v>
      </c>
      <c r="E2654" s="0" t="s">
        <v>31376</v>
      </c>
      <c r="F2654" s="0" t="s">
        <v>498</v>
      </c>
      <c r="G2654" s="0" t="n">
        <v>2</v>
      </c>
      <c r="H2654" s="0" t="n">
        <v>1</v>
      </c>
      <c r="I2654" s="0" t="n">
        <v>0.0001</v>
      </c>
      <c r="J2654" s="0" t="n">
        <v>1000</v>
      </c>
      <c r="K2654" s="0" t="n">
        <v>0</v>
      </c>
      <c r="L2654" s="0" t="n">
        <v>0</v>
      </c>
      <c r="M2654" s="0" t="n">
        <v>76.55</v>
      </c>
      <c r="N2654" s="0" t="n">
        <v>0</v>
      </c>
      <c r="O2654" s="0" t="n">
        <v>76.55</v>
      </c>
      <c r="P2654" s="0" t="n">
        <v>0</v>
      </c>
      <c r="Q2654" s="0" t="n">
        <v>0</v>
      </c>
      <c r="R2654" s="0" t="n">
        <v>0</v>
      </c>
      <c r="S2654" s="0" t="n">
        <v>0</v>
      </c>
      <c r="T2654" s="0" t="n">
        <v>0</v>
      </c>
      <c r="U2654" s="0" t="n">
        <v>0</v>
      </c>
      <c r="V2654" s="0" t="n">
        <v>0</v>
      </c>
      <c r="W2654" s="0" t="n">
        <v>0</v>
      </c>
      <c r="X2654" s="0" t="n">
        <v>0</v>
      </c>
      <c r="Y2654" s="0" t="n">
        <v>0</v>
      </c>
      <c r="Z2654" s="0" t="n">
        <v>0</v>
      </c>
      <c r="AA2654" s="0" t="n">
        <v>400000</v>
      </c>
      <c r="AB2654" s="0" t="n">
        <v>0</v>
      </c>
      <c r="AC2654" s="0" t="n">
        <v>0</v>
      </c>
      <c r="AD2654" s="0" t="s">
        <v>14</v>
      </c>
      <c r="AE2654" s="0" t="s">
        <v>99</v>
      </c>
      <c r="AH2654" s="0" t="n">
        <v>-100</v>
      </c>
      <c r="AI2654" s="0" t="s">
        <v>2133</v>
      </c>
      <c r="AJ2654" s="0" t="s">
        <v>32112</v>
      </c>
      <c r="AK2654" s="0" t="s">
        <v>31135</v>
      </c>
      <c r="AL2654" s="0" t="s">
        <v>2112</v>
      </c>
    </row>
    <row r="2655" customFormat="false" ht="15" hidden="false" customHeight="false" outlineLevel="0" collapsed="false">
      <c r="A2655" s="0" t="s">
        <v>39005</v>
      </c>
      <c r="B2655" s="0" t="s">
        <v>31378</v>
      </c>
      <c r="C2655" s="0" t="s">
        <v>31379</v>
      </c>
      <c r="D2655" s="0" t="s">
        <v>31379</v>
      </c>
      <c r="E2655" s="0" t="s">
        <v>31380</v>
      </c>
      <c r="F2655" s="0" t="s">
        <v>498</v>
      </c>
      <c r="G2655" s="0" t="n">
        <v>2</v>
      </c>
      <c r="H2655" s="0" t="n">
        <v>1</v>
      </c>
      <c r="I2655" s="0" t="n">
        <v>0.0001</v>
      </c>
      <c r="J2655" s="0" t="n">
        <v>1000</v>
      </c>
      <c r="K2655" s="0" t="n">
        <v>0</v>
      </c>
      <c r="L2655" s="0" t="n">
        <v>0</v>
      </c>
      <c r="M2655" s="0" t="n">
        <v>0</v>
      </c>
      <c r="N2655" s="0" t="n">
        <v>0</v>
      </c>
      <c r="O2655" s="0" t="n">
        <v>0</v>
      </c>
      <c r="P2655" s="0" t="n">
        <v>0</v>
      </c>
      <c r="Q2655" s="0" t="n">
        <v>0</v>
      </c>
      <c r="R2655" s="0" t="n">
        <v>0</v>
      </c>
      <c r="S2655" s="0" t="n">
        <v>0</v>
      </c>
      <c r="T2655" s="0" t="n">
        <v>0</v>
      </c>
      <c r="U2655" s="0" t="n">
        <v>0</v>
      </c>
      <c r="V2655" s="0" t="n">
        <v>0</v>
      </c>
      <c r="W2655" s="0" t="n">
        <v>0</v>
      </c>
      <c r="X2655" s="0" t="n">
        <v>0</v>
      </c>
      <c r="Y2655" s="0" t="n">
        <v>0</v>
      </c>
      <c r="Z2655" s="0" t="n">
        <v>0</v>
      </c>
      <c r="AA2655" s="0" t="n">
        <v>400000</v>
      </c>
      <c r="AB2655" s="0" t="n">
        <v>0</v>
      </c>
      <c r="AC2655" s="0" t="n">
        <v>0</v>
      </c>
      <c r="AD2655" s="0" t="s">
        <v>14</v>
      </c>
      <c r="AE2655" s="0" t="s">
        <v>99</v>
      </c>
      <c r="AH2655" s="0" t="n">
        <v>-100</v>
      </c>
      <c r="AI2655" s="0" t="s">
        <v>2133</v>
      </c>
      <c r="AJ2655" s="0" t="s">
        <v>32112</v>
      </c>
      <c r="AK2655" s="0" t="s">
        <v>31135</v>
      </c>
      <c r="AL2655" s="0" t="s">
        <v>2112</v>
      </c>
    </row>
    <row r="2656" customFormat="false" ht="15" hidden="false" customHeight="false" outlineLevel="0" collapsed="false">
      <c r="A2656" s="0" t="s">
        <v>39006</v>
      </c>
      <c r="B2656" s="0" t="s">
        <v>31382</v>
      </c>
      <c r="C2656" s="0" t="s">
        <v>31383</v>
      </c>
      <c r="D2656" s="0" t="s">
        <v>31383</v>
      </c>
      <c r="E2656" s="0" t="s">
        <v>31384</v>
      </c>
      <c r="F2656" s="0" t="s">
        <v>498</v>
      </c>
      <c r="G2656" s="0" t="n">
        <v>2</v>
      </c>
      <c r="H2656" s="0" t="n">
        <v>1</v>
      </c>
      <c r="I2656" s="0" t="n">
        <v>0.0001</v>
      </c>
      <c r="J2656" s="0" t="n">
        <v>1000</v>
      </c>
      <c r="K2656" s="0" t="n">
        <v>0</v>
      </c>
      <c r="L2656" s="0" t="n">
        <v>0</v>
      </c>
      <c r="M2656" s="0" t="n">
        <v>0</v>
      </c>
      <c r="N2656" s="0" t="n">
        <v>0</v>
      </c>
      <c r="O2656" s="0" t="n">
        <v>0</v>
      </c>
      <c r="P2656" s="0" t="n">
        <v>0</v>
      </c>
      <c r="Q2656" s="0" t="n">
        <v>0</v>
      </c>
      <c r="R2656" s="0" t="n">
        <v>0</v>
      </c>
      <c r="S2656" s="0" t="n">
        <v>0</v>
      </c>
      <c r="T2656" s="0" t="n">
        <v>0</v>
      </c>
      <c r="U2656" s="0" t="n">
        <v>0</v>
      </c>
      <c r="V2656" s="0" t="n">
        <v>0</v>
      </c>
      <c r="W2656" s="0" t="n">
        <v>0</v>
      </c>
      <c r="X2656" s="0" t="n">
        <v>0</v>
      </c>
      <c r="Y2656" s="0" t="n">
        <v>0</v>
      </c>
      <c r="Z2656" s="0" t="n">
        <v>0</v>
      </c>
      <c r="AA2656" s="0" t="n">
        <v>400000</v>
      </c>
      <c r="AB2656" s="0" t="n">
        <v>0</v>
      </c>
      <c r="AC2656" s="0" t="n">
        <v>0</v>
      </c>
      <c r="AD2656" s="0" t="s">
        <v>14</v>
      </c>
      <c r="AE2656" s="0" t="s">
        <v>99</v>
      </c>
      <c r="AH2656" s="0" t="n">
        <v>-100</v>
      </c>
      <c r="AI2656" s="0" t="s">
        <v>2133</v>
      </c>
      <c r="AJ2656" s="0" t="s">
        <v>32112</v>
      </c>
      <c r="AK2656" s="0" t="s">
        <v>31135</v>
      </c>
      <c r="AL2656" s="0" t="s">
        <v>2112</v>
      </c>
    </row>
    <row r="2657" customFormat="false" ht="15" hidden="false" customHeight="false" outlineLevel="0" collapsed="false">
      <c r="A2657" s="0" t="s">
        <v>39007</v>
      </c>
      <c r="B2657" s="0" t="s">
        <v>31386</v>
      </c>
      <c r="C2657" s="0" t="s">
        <v>31387</v>
      </c>
      <c r="D2657" s="0" t="s">
        <v>31387</v>
      </c>
      <c r="E2657" s="0" t="s">
        <v>31388</v>
      </c>
      <c r="F2657" s="0" t="s">
        <v>498</v>
      </c>
      <c r="G2657" s="0" t="n">
        <v>2</v>
      </c>
      <c r="H2657" s="0" t="n">
        <v>1</v>
      </c>
      <c r="I2657" s="0" t="n">
        <v>0.0001</v>
      </c>
      <c r="J2657" s="0" t="n">
        <v>1000</v>
      </c>
      <c r="K2657" s="0" t="n">
        <v>0</v>
      </c>
      <c r="L2657" s="0" t="n">
        <v>0</v>
      </c>
      <c r="M2657" s="0" t="n">
        <v>0</v>
      </c>
      <c r="N2657" s="0" t="n">
        <v>0</v>
      </c>
      <c r="O2657" s="0" t="n">
        <v>0</v>
      </c>
      <c r="P2657" s="0" t="n">
        <v>0</v>
      </c>
      <c r="Q2657" s="0" t="n">
        <v>0</v>
      </c>
      <c r="R2657" s="0" t="n">
        <v>0</v>
      </c>
      <c r="S2657" s="0" t="n">
        <v>0</v>
      </c>
      <c r="T2657" s="0" t="n">
        <v>0</v>
      </c>
      <c r="U2657" s="0" t="n">
        <v>0</v>
      </c>
      <c r="V2657" s="0" t="n">
        <v>0</v>
      </c>
      <c r="W2657" s="0" t="n">
        <v>0</v>
      </c>
      <c r="X2657" s="0" t="n">
        <v>0</v>
      </c>
      <c r="Y2657" s="0" t="n">
        <v>0</v>
      </c>
      <c r="Z2657" s="0" t="n">
        <v>0</v>
      </c>
      <c r="AA2657" s="0" t="n">
        <v>280900</v>
      </c>
      <c r="AB2657" s="0" t="n">
        <v>0</v>
      </c>
      <c r="AC2657" s="0" t="n">
        <v>0</v>
      </c>
      <c r="AD2657" s="0" t="s">
        <v>14</v>
      </c>
      <c r="AE2657" s="0" t="s">
        <v>99</v>
      </c>
      <c r="AH2657" s="0" t="n">
        <v>-100</v>
      </c>
      <c r="AI2657" s="0" t="s">
        <v>2133</v>
      </c>
      <c r="AJ2657" s="0" t="s">
        <v>32112</v>
      </c>
      <c r="AK2657" s="0" t="s">
        <v>31135</v>
      </c>
      <c r="AL2657" s="0" t="s">
        <v>2112</v>
      </c>
    </row>
    <row r="2658" customFormat="false" ht="15" hidden="false" customHeight="false" outlineLevel="0" collapsed="false">
      <c r="A2658" s="0" t="s">
        <v>39008</v>
      </c>
      <c r="B2658" s="0" t="s">
        <v>39009</v>
      </c>
      <c r="C2658" s="0" t="s">
        <v>26214</v>
      </c>
      <c r="D2658" s="0" t="s">
        <v>26214</v>
      </c>
      <c r="E2658" s="0" t="s">
        <v>39010</v>
      </c>
      <c r="F2658" s="0" t="s">
        <v>498</v>
      </c>
      <c r="G2658" s="0" t="n">
        <v>1</v>
      </c>
      <c r="H2658" s="0" t="n">
        <v>1</v>
      </c>
      <c r="I2658" s="0" t="n">
        <v>0.01</v>
      </c>
      <c r="J2658" s="0" t="n">
        <v>1000</v>
      </c>
      <c r="K2658" s="0" t="n">
        <v>0.66</v>
      </c>
      <c r="L2658" s="0" t="n">
        <v>83.95</v>
      </c>
      <c r="M2658" s="0" t="n">
        <v>83.4</v>
      </c>
      <c r="N2658" s="0" t="n">
        <v>83.69</v>
      </c>
      <c r="O2658" s="0" t="n">
        <v>83.94</v>
      </c>
      <c r="P2658" s="0" t="n">
        <v>0</v>
      </c>
      <c r="Q2658" s="0" t="n">
        <v>0</v>
      </c>
      <c r="R2658" s="0" t="n">
        <v>0</v>
      </c>
      <c r="S2658" s="0" t="n">
        <v>83.8</v>
      </c>
      <c r="T2658" s="0" t="n">
        <v>83.64</v>
      </c>
      <c r="U2658" s="0" t="n">
        <v>83.57</v>
      </c>
      <c r="V2658" s="0" t="n">
        <v>83.95</v>
      </c>
      <c r="W2658" s="0" t="n">
        <v>432405</v>
      </c>
      <c r="X2658" s="0" t="n">
        <v>83.97</v>
      </c>
      <c r="Y2658" s="0" t="n">
        <v>84.05</v>
      </c>
      <c r="Z2658" s="0" t="n">
        <v>56</v>
      </c>
      <c r="AA2658" s="0" t="n">
        <v>10000000</v>
      </c>
      <c r="AB2658" s="0" t="n">
        <v>8395</v>
      </c>
      <c r="AC2658" s="0" t="n">
        <v>0</v>
      </c>
      <c r="AD2658" s="0" t="s">
        <v>99</v>
      </c>
      <c r="AE2658" s="0" t="s">
        <v>99</v>
      </c>
      <c r="AH2658" s="0" t="n">
        <v>6</v>
      </c>
      <c r="AI2658" s="0" t="s">
        <v>2133</v>
      </c>
      <c r="AJ2658" s="0" t="s">
        <v>32112</v>
      </c>
      <c r="AK2658" s="0" t="s">
        <v>31135</v>
      </c>
      <c r="AL2658" s="0" t="s">
        <v>2112</v>
      </c>
    </row>
    <row r="2659" customFormat="false" ht="15" hidden="false" customHeight="false" outlineLevel="0" collapsed="false">
      <c r="A2659" s="0" t="s">
        <v>39011</v>
      </c>
      <c r="B2659" s="0" t="s">
        <v>39012</v>
      </c>
      <c r="C2659" s="0" t="s">
        <v>24140</v>
      </c>
      <c r="D2659" s="0" t="s">
        <v>24140</v>
      </c>
      <c r="E2659" s="0" t="s">
        <v>39013</v>
      </c>
      <c r="F2659" s="0" t="s">
        <v>498</v>
      </c>
      <c r="G2659" s="0" t="n">
        <v>1</v>
      </c>
      <c r="H2659" s="0" t="n">
        <v>1</v>
      </c>
      <c r="I2659" s="0" t="n">
        <v>0.01</v>
      </c>
      <c r="J2659" s="0" t="n">
        <v>1000</v>
      </c>
      <c r="K2659" s="0" t="n">
        <v>-0.06</v>
      </c>
      <c r="L2659" s="0" t="n">
        <v>63.35</v>
      </c>
      <c r="M2659" s="0" t="n">
        <v>63.39</v>
      </c>
      <c r="N2659" s="0" t="n">
        <v>63.35</v>
      </c>
      <c r="O2659" s="0" t="n">
        <v>63.35</v>
      </c>
      <c r="P2659" s="0" t="n">
        <v>0</v>
      </c>
      <c r="Q2659" s="0" t="n">
        <v>0</v>
      </c>
      <c r="R2659" s="0" t="n">
        <v>0</v>
      </c>
      <c r="S2659" s="0" t="n">
        <v>63.24</v>
      </c>
      <c r="T2659" s="0" t="n">
        <v>63.58</v>
      </c>
      <c r="U2659" s="0" t="n">
        <v>63.02</v>
      </c>
      <c r="V2659" s="0" t="n">
        <v>63.58</v>
      </c>
      <c r="W2659" s="0" t="n">
        <v>524275</v>
      </c>
      <c r="X2659" s="0" t="n">
        <v>63.17</v>
      </c>
      <c r="Y2659" s="0" t="n">
        <v>63.35</v>
      </c>
      <c r="Z2659" s="0" t="n">
        <v>73</v>
      </c>
      <c r="AA2659" s="0" t="n">
        <v>10000000</v>
      </c>
      <c r="AB2659" s="0" t="n">
        <v>25340</v>
      </c>
      <c r="AC2659" s="0" t="n">
        <v>0</v>
      </c>
      <c r="AD2659" s="0" t="s">
        <v>99</v>
      </c>
      <c r="AE2659" s="0" t="s">
        <v>99</v>
      </c>
      <c r="AH2659" s="0" t="n">
        <v>6</v>
      </c>
      <c r="AI2659" s="0" t="s">
        <v>2133</v>
      </c>
      <c r="AJ2659" s="0" t="s">
        <v>32112</v>
      </c>
      <c r="AK2659" s="0" t="s">
        <v>31135</v>
      </c>
      <c r="AL2659" s="0" t="s">
        <v>2112</v>
      </c>
    </row>
    <row r="2660" customFormat="false" ht="15" hidden="false" customHeight="false" outlineLevel="0" collapsed="false">
      <c r="A2660" s="0" t="s">
        <v>39014</v>
      </c>
      <c r="B2660" s="0" t="s">
        <v>39015</v>
      </c>
      <c r="C2660" s="0" t="s">
        <v>18562</v>
      </c>
      <c r="D2660" s="0" t="s">
        <v>18562</v>
      </c>
      <c r="E2660" s="0" t="s">
        <v>39016</v>
      </c>
      <c r="F2660" s="0" t="s">
        <v>498</v>
      </c>
      <c r="G2660" s="0" t="n">
        <v>1</v>
      </c>
      <c r="H2660" s="0" t="n">
        <v>1</v>
      </c>
      <c r="I2660" s="0" t="n">
        <v>0.01</v>
      </c>
      <c r="J2660" s="0" t="n">
        <v>1000</v>
      </c>
      <c r="K2660" s="0" t="n">
        <v>0</v>
      </c>
      <c r="L2660" s="0" t="n">
        <v>91.2</v>
      </c>
      <c r="M2660" s="0" t="n">
        <v>91.2</v>
      </c>
      <c r="N2660" s="0" t="n">
        <v>90.84</v>
      </c>
      <c r="O2660" s="0" t="n">
        <v>91.42</v>
      </c>
      <c r="P2660" s="0" t="n">
        <v>0</v>
      </c>
      <c r="Q2660" s="0" t="n">
        <v>0</v>
      </c>
      <c r="R2660" s="0" t="n">
        <v>0</v>
      </c>
      <c r="S2660" s="0" t="n">
        <v>91.12</v>
      </c>
      <c r="T2660" s="0" t="n">
        <v>91.12</v>
      </c>
      <c r="U2660" s="0" t="n">
        <v>90.83</v>
      </c>
      <c r="V2660" s="0" t="n">
        <v>91.44</v>
      </c>
      <c r="W2660" s="0" t="n">
        <v>178602</v>
      </c>
      <c r="X2660" s="0" t="n">
        <v>91.14</v>
      </c>
      <c r="Y2660" s="0" t="n">
        <v>91.36</v>
      </c>
      <c r="Z2660" s="0" t="n">
        <v>38</v>
      </c>
      <c r="AA2660" s="0" t="n">
        <v>10000000</v>
      </c>
      <c r="AB2660" s="0" t="n">
        <v>912</v>
      </c>
      <c r="AC2660" s="0" t="n">
        <v>0</v>
      </c>
      <c r="AD2660" s="0" t="s">
        <v>99</v>
      </c>
      <c r="AE2660" s="0" t="s">
        <v>99</v>
      </c>
      <c r="AH2660" s="0" t="n">
        <v>6</v>
      </c>
      <c r="AI2660" s="0" t="s">
        <v>2133</v>
      </c>
      <c r="AJ2660" s="0" t="s">
        <v>32112</v>
      </c>
      <c r="AK2660" s="0" t="s">
        <v>31135</v>
      </c>
      <c r="AL2660" s="0" t="s">
        <v>2112</v>
      </c>
    </row>
    <row r="2661" customFormat="false" ht="15" hidden="false" customHeight="false" outlineLevel="0" collapsed="false">
      <c r="A2661" s="0" t="s">
        <v>39017</v>
      </c>
      <c r="B2661" s="0" t="s">
        <v>39018</v>
      </c>
      <c r="C2661" s="0" t="s">
        <v>23518</v>
      </c>
      <c r="D2661" s="0" t="s">
        <v>23518</v>
      </c>
      <c r="E2661" s="0" t="s">
        <v>39019</v>
      </c>
      <c r="F2661" s="0" t="s">
        <v>498</v>
      </c>
      <c r="G2661" s="0" t="n">
        <v>1</v>
      </c>
      <c r="H2661" s="0" t="n">
        <v>1</v>
      </c>
      <c r="I2661" s="0" t="n">
        <v>0.01</v>
      </c>
      <c r="J2661" s="0" t="n">
        <v>1000</v>
      </c>
      <c r="K2661" s="0" t="n">
        <v>-0.51</v>
      </c>
      <c r="L2661" s="0" t="n">
        <v>85.62</v>
      </c>
      <c r="M2661" s="0" t="n">
        <v>86.08</v>
      </c>
      <c r="N2661" s="0" t="n">
        <v>85.95</v>
      </c>
      <c r="O2661" s="0" t="n">
        <v>85.62</v>
      </c>
      <c r="P2661" s="0" t="n">
        <v>0</v>
      </c>
      <c r="Q2661" s="0" t="n">
        <v>0</v>
      </c>
      <c r="R2661" s="0" t="n">
        <v>0</v>
      </c>
      <c r="S2661" s="0" t="n">
        <v>85.69</v>
      </c>
      <c r="T2661" s="0" t="n">
        <v>86.3</v>
      </c>
      <c r="U2661" s="0" t="n">
        <v>85.35</v>
      </c>
      <c r="V2661" s="0" t="n">
        <v>86.3</v>
      </c>
      <c r="W2661" s="0" t="n">
        <v>1429359</v>
      </c>
      <c r="X2661" s="0" t="n">
        <v>85.39</v>
      </c>
      <c r="Y2661" s="0" t="n">
        <v>85.65</v>
      </c>
      <c r="Z2661" s="0" t="n">
        <v>62</v>
      </c>
      <c r="AA2661" s="0" t="n">
        <v>15000000</v>
      </c>
      <c r="AB2661" s="0" t="n">
        <v>17980.2</v>
      </c>
      <c r="AC2661" s="0" t="n">
        <v>0</v>
      </c>
      <c r="AD2661" s="0" t="s">
        <v>99</v>
      </c>
      <c r="AE2661" s="0" t="s">
        <v>99</v>
      </c>
      <c r="AH2661" s="0" t="n">
        <v>6</v>
      </c>
      <c r="AI2661" s="0" t="s">
        <v>2133</v>
      </c>
      <c r="AJ2661" s="0" t="s">
        <v>32112</v>
      </c>
      <c r="AK2661" s="0" t="s">
        <v>31135</v>
      </c>
      <c r="AL2661" s="0" t="s">
        <v>2112</v>
      </c>
    </row>
    <row r="2662" customFormat="false" ht="15" hidden="false" customHeight="false" outlineLevel="0" collapsed="false">
      <c r="A2662" s="0" t="s">
        <v>39020</v>
      </c>
      <c r="B2662" s="0" t="s">
        <v>39021</v>
      </c>
      <c r="C2662" s="0" t="s">
        <v>26028</v>
      </c>
      <c r="D2662" s="0" t="s">
        <v>26028</v>
      </c>
      <c r="E2662" s="0" t="s">
        <v>39022</v>
      </c>
      <c r="F2662" s="0" t="s">
        <v>498</v>
      </c>
      <c r="G2662" s="0" t="n">
        <v>1</v>
      </c>
      <c r="H2662" s="0" t="n">
        <v>1</v>
      </c>
      <c r="I2662" s="0" t="n">
        <v>0.01</v>
      </c>
      <c r="J2662" s="0" t="n">
        <v>1000</v>
      </c>
      <c r="K2662" s="0" t="n">
        <v>0</v>
      </c>
      <c r="L2662" s="0" t="n">
        <v>65.97</v>
      </c>
      <c r="M2662" s="0" t="n">
        <v>65.97</v>
      </c>
      <c r="N2662" s="0" t="n">
        <v>66.29</v>
      </c>
      <c r="O2662" s="0" t="n">
        <v>65.97</v>
      </c>
      <c r="P2662" s="0" t="n">
        <v>0</v>
      </c>
      <c r="Q2662" s="0" t="n">
        <v>0</v>
      </c>
      <c r="R2662" s="0" t="n">
        <v>0</v>
      </c>
      <c r="S2662" s="0" t="n">
        <v>65.81</v>
      </c>
      <c r="T2662" s="0" t="n">
        <v>66.06</v>
      </c>
      <c r="U2662" s="0" t="n">
        <v>65.51</v>
      </c>
      <c r="V2662" s="0" t="n">
        <v>66.07</v>
      </c>
      <c r="W2662" s="0" t="n">
        <v>50673</v>
      </c>
      <c r="X2662" s="0" t="n">
        <v>65.68</v>
      </c>
      <c r="Y2662" s="0" t="n">
        <v>65.98</v>
      </c>
      <c r="Z2662" s="0" t="n">
        <v>25</v>
      </c>
      <c r="AA2662" s="0" t="n">
        <v>10000000</v>
      </c>
      <c r="AB2662" s="0" t="n">
        <v>659.7</v>
      </c>
      <c r="AC2662" s="0" t="n">
        <v>0</v>
      </c>
      <c r="AD2662" s="0" t="s">
        <v>99</v>
      </c>
      <c r="AE2662" s="0" t="s">
        <v>99</v>
      </c>
      <c r="AH2662" s="0" t="n">
        <v>6</v>
      </c>
      <c r="AI2662" s="0" t="s">
        <v>2133</v>
      </c>
      <c r="AJ2662" s="0" t="s">
        <v>32112</v>
      </c>
      <c r="AK2662" s="0" t="s">
        <v>31135</v>
      </c>
      <c r="AL2662" s="0" t="s">
        <v>2112</v>
      </c>
    </row>
    <row r="2663" customFormat="false" ht="15" hidden="false" customHeight="false" outlineLevel="0" collapsed="false">
      <c r="A2663" s="0" t="s">
        <v>39023</v>
      </c>
      <c r="B2663" s="0" t="s">
        <v>39024</v>
      </c>
      <c r="C2663" s="0" t="s">
        <v>27127</v>
      </c>
      <c r="D2663" s="0" t="s">
        <v>27127</v>
      </c>
      <c r="E2663" s="0" t="s">
        <v>39025</v>
      </c>
      <c r="F2663" s="0" t="s">
        <v>498</v>
      </c>
      <c r="G2663" s="0" t="n">
        <v>1</v>
      </c>
      <c r="H2663" s="0" t="n">
        <v>1</v>
      </c>
      <c r="I2663" s="0" t="n">
        <v>0.01</v>
      </c>
      <c r="J2663" s="0" t="n">
        <v>1000</v>
      </c>
      <c r="K2663" s="0" t="n">
        <v>-0.28</v>
      </c>
      <c r="L2663" s="0" t="n">
        <v>90.49</v>
      </c>
      <c r="M2663" s="0" t="n">
        <v>90.74</v>
      </c>
      <c r="N2663" s="0" t="n">
        <v>90.84</v>
      </c>
      <c r="O2663" s="0" t="n">
        <v>90.49</v>
      </c>
      <c r="P2663" s="0" t="n">
        <v>0</v>
      </c>
      <c r="Q2663" s="0" t="n">
        <v>0</v>
      </c>
      <c r="R2663" s="0" t="n">
        <v>0</v>
      </c>
      <c r="S2663" s="0" t="n">
        <v>90.36</v>
      </c>
      <c r="T2663" s="0" t="n">
        <v>90.49</v>
      </c>
      <c r="U2663" s="0" t="n">
        <v>90.2</v>
      </c>
      <c r="V2663" s="0" t="n">
        <v>92.35</v>
      </c>
      <c r="W2663" s="0" t="n">
        <v>400279</v>
      </c>
      <c r="X2663" s="0" t="n">
        <v>90.33</v>
      </c>
      <c r="Y2663" s="0" t="n">
        <v>90.49</v>
      </c>
      <c r="Z2663" s="0" t="n">
        <v>31</v>
      </c>
      <c r="AA2663" s="0" t="n">
        <v>10000000</v>
      </c>
      <c r="AB2663" s="0" t="n">
        <v>904.9</v>
      </c>
      <c r="AC2663" s="0" t="n">
        <v>0</v>
      </c>
      <c r="AD2663" s="0" t="s">
        <v>99</v>
      </c>
      <c r="AE2663" s="0" t="s">
        <v>99</v>
      </c>
      <c r="AH2663" s="0" t="n">
        <v>6</v>
      </c>
      <c r="AI2663" s="0" t="s">
        <v>2133</v>
      </c>
      <c r="AJ2663" s="0" t="s">
        <v>32112</v>
      </c>
      <c r="AK2663" s="0" t="s">
        <v>31135</v>
      </c>
      <c r="AL2663" s="0" t="s">
        <v>2112</v>
      </c>
    </row>
    <row r="2664" customFormat="false" ht="15" hidden="false" customHeight="false" outlineLevel="0" collapsed="false">
      <c r="A2664" s="0" t="s">
        <v>39026</v>
      </c>
      <c r="B2664" s="0" t="s">
        <v>39027</v>
      </c>
      <c r="C2664" s="0" t="s">
        <v>26769</v>
      </c>
      <c r="D2664" s="0" t="s">
        <v>26769</v>
      </c>
      <c r="E2664" s="0" t="s">
        <v>39028</v>
      </c>
      <c r="F2664" s="0" t="s">
        <v>498</v>
      </c>
      <c r="G2664" s="0" t="n">
        <v>1</v>
      </c>
      <c r="H2664" s="0" t="n">
        <v>1</v>
      </c>
      <c r="I2664" s="0" t="n">
        <v>0.01</v>
      </c>
      <c r="J2664" s="0" t="n">
        <v>1000</v>
      </c>
      <c r="K2664" s="0" t="n">
        <v>0.01</v>
      </c>
      <c r="L2664" s="0" t="n">
        <v>74</v>
      </c>
      <c r="M2664" s="0" t="n">
        <v>73.99</v>
      </c>
      <c r="N2664" s="0" t="n">
        <v>71.4</v>
      </c>
      <c r="O2664" s="0" t="n">
        <v>74</v>
      </c>
      <c r="P2664" s="0" t="n">
        <v>0</v>
      </c>
      <c r="Q2664" s="0" t="n">
        <v>0</v>
      </c>
      <c r="R2664" s="0" t="n">
        <v>0</v>
      </c>
      <c r="S2664" s="0" t="n">
        <v>73.99</v>
      </c>
      <c r="T2664" s="0" t="n">
        <v>73.99</v>
      </c>
      <c r="U2664" s="0" t="n">
        <v>73.99</v>
      </c>
      <c r="V2664" s="0" t="n">
        <v>74</v>
      </c>
      <c r="W2664" s="0" t="n">
        <v>2220</v>
      </c>
      <c r="X2664" s="0" t="n">
        <v>73.32</v>
      </c>
      <c r="Y2664" s="0" t="n">
        <v>73.94</v>
      </c>
      <c r="Z2664" s="0" t="n">
        <v>3</v>
      </c>
      <c r="AA2664" s="0" t="n">
        <v>5000000</v>
      </c>
      <c r="AB2664" s="0" t="n">
        <v>740</v>
      </c>
      <c r="AC2664" s="0" t="n">
        <v>0</v>
      </c>
      <c r="AD2664" s="0" t="s">
        <v>99</v>
      </c>
      <c r="AE2664" s="0" t="s">
        <v>99</v>
      </c>
      <c r="AH2664" s="0" t="n">
        <v>6</v>
      </c>
      <c r="AI2664" s="0" t="s">
        <v>2133</v>
      </c>
      <c r="AJ2664" s="0" t="s">
        <v>32112</v>
      </c>
      <c r="AK2664" s="0" t="s">
        <v>31135</v>
      </c>
      <c r="AL2664" s="0" t="s">
        <v>2112</v>
      </c>
    </row>
    <row r="2665" customFormat="false" ht="15" hidden="false" customHeight="false" outlineLevel="0" collapsed="false">
      <c r="A2665" s="0" t="s">
        <v>39029</v>
      </c>
      <c r="B2665" s="0" t="s">
        <v>39030</v>
      </c>
      <c r="C2665" s="0" t="s">
        <v>18016</v>
      </c>
      <c r="D2665" s="0" t="s">
        <v>18016</v>
      </c>
      <c r="E2665" s="0" t="s">
        <v>39031</v>
      </c>
      <c r="F2665" s="0" t="s">
        <v>498</v>
      </c>
      <c r="G2665" s="0" t="n">
        <v>1</v>
      </c>
      <c r="H2665" s="0" t="n">
        <v>1</v>
      </c>
      <c r="I2665" s="0" t="n">
        <v>0.01</v>
      </c>
      <c r="J2665" s="0" t="n">
        <v>1000</v>
      </c>
      <c r="K2665" s="0" t="n">
        <v>0.86</v>
      </c>
      <c r="L2665" s="0" t="n">
        <v>90.29</v>
      </c>
      <c r="M2665" s="0" t="n">
        <v>89.3</v>
      </c>
      <c r="N2665" s="0" t="n">
        <v>89.46</v>
      </c>
      <c r="O2665" s="0" t="n">
        <v>89.63</v>
      </c>
      <c r="P2665" s="0" t="n">
        <v>0</v>
      </c>
      <c r="Q2665" s="0" t="n">
        <v>0</v>
      </c>
      <c r="R2665" s="0" t="n">
        <v>0</v>
      </c>
      <c r="S2665" s="0" t="n">
        <v>89.49</v>
      </c>
      <c r="T2665" s="0" t="n">
        <v>89.45</v>
      </c>
      <c r="U2665" s="0" t="n">
        <v>89.13</v>
      </c>
      <c r="V2665" s="0" t="n">
        <v>90.29</v>
      </c>
      <c r="W2665" s="0" t="n">
        <v>2266818</v>
      </c>
      <c r="X2665" s="0" t="n">
        <v>89.22</v>
      </c>
      <c r="Y2665" s="0" t="n">
        <v>89.55</v>
      </c>
      <c r="Z2665" s="0" t="n">
        <v>44</v>
      </c>
      <c r="AA2665" s="0" t="n">
        <v>14000000</v>
      </c>
      <c r="AB2665" s="0" t="n">
        <v>8126.1</v>
      </c>
      <c r="AC2665" s="0" t="n">
        <v>0</v>
      </c>
      <c r="AD2665" s="0" t="s">
        <v>99</v>
      </c>
      <c r="AE2665" s="0" t="s">
        <v>99</v>
      </c>
      <c r="AH2665" s="0" t="n">
        <v>6</v>
      </c>
      <c r="AI2665" s="0" t="s">
        <v>2133</v>
      </c>
      <c r="AJ2665" s="0" t="s">
        <v>32112</v>
      </c>
      <c r="AK2665" s="0" t="s">
        <v>31135</v>
      </c>
      <c r="AL2665" s="0" t="s">
        <v>2112</v>
      </c>
    </row>
    <row r="2666" customFormat="false" ht="15" hidden="false" customHeight="false" outlineLevel="0" collapsed="false">
      <c r="A2666" s="0" t="s">
        <v>39032</v>
      </c>
      <c r="B2666" s="0" t="s">
        <v>39033</v>
      </c>
      <c r="C2666" s="0" t="s">
        <v>19580</v>
      </c>
      <c r="D2666" s="0" t="s">
        <v>19580</v>
      </c>
      <c r="E2666" s="0" t="s">
        <v>39034</v>
      </c>
      <c r="F2666" s="0" t="s">
        <v>498</v>
      </c>
      <c r="G2666" s="0" t="n">
        <v>1</v>
      </c>
      <c r="H2666" s="0" t="n">
        <v>1</v>
      </c>
      <c r="I2666" s="0" t="n">
        <v>0.01</v>
      </c>
      <c r="J2666" s="0" t="n">
        <v>1000</v>
      </c>
      <c r="K2666" s="0" t="n">
        <v>1.13</v>
      </c>
      <c r="L2666" s="0" t="n">
        <v>92.98</v>
      </c>
      <c r="M2666" s="0" t="n">
        <v>91.93</v>
      </c>
      <c r="N2666" s="0" t="n">
        <v>93.15</v>
      </c>
      <c r="O2666" s="0" t="n">
        <v>92.98</v>
      </c>
      <c r="P2666" s="0" t="n">
        <v>0</v>
      </c>
      <c r="Q2666" s="0" t="n">
        <v>0</v>
      </c>
      <c r="R2666" s="0" t="n">
        <v>0</v>
      </c>
      <c r="S2666" s="0" t="n">
        <v>92.17</v>
      </c>
      <c r="T2666" s="0" t="n">
        <v>90.74</v>
      </c>
      <c r="U2666" s="0" t="n">
        <v>90.34</v>
      </c>
      <c r="V2666" s="0" t="n">
        <v>92.98</v>
      </c>
      <c r="W2666" s="0" t="n">
        <v>86637</v>
      </c>
      <c r="X2666" s="0" t="n">
        <v>92.63</v>
      </c>
      <c r="Y2666" s="0" t="n">
        <v>93.02</v>
      </c>
      <c r="Z2666" s="0" t="n">
        <v>28</v>
      </c>
      <c r="AA2666" s="0" t="n">
        <v>5000000</v>
      </c>
      <c r="AB2666" s="0" t="n">
        <v>1859.6</v>
      </c>
      <c r="AC2666" s="0" t="n">
        <v>0</v>
      </c>
      <c r="AD2666" s="0" t="s">
        <v>99</v>
      </c>
      <c r="AE2666" s="0" t="s">
        <v>99</v>
      </c>
      <c r="AH2666" s="0" t="n">
        <v>6</v>
      </c>
      <c r="AI2666" s="0" t="s">
        <v>2133</v>
      </c>
      <c r="AJ2666" s="0" t="s">
        <v>32112</v>
      </c>
      <c r="AK2666" s="0" t="s">
        <v>31135</v>
      </c>
      <c r="AL2666" s="0" t="s">
        <v>2112</v>
      </c>
    </row>
    <row r="2667" customFormat="false" ht="15" hidden="false" customHeight="false" outlineLevel="0" collapsed="false">
      <c r="A2667" s="0" t="s">
        <v>39035</v>
      </c>
      <c r="B2667" s="0" t="s">
        <v>39036</v>
      </c>
      <c r="C2667" s="0" t="s">
        <v>22609</v>
      </c>
      <c r="D2667" s="0" t="s">
        <v>22609</v>
      </c>
      <c r="E2667" s="0" t="s">
        <v>39037</v>
      </c>
      <c r="F2667" s="0" t="s">
        <v>498</v>
      </c>
      <c r="G2667" s="0" t="n">
        <v>1</v>
      </c>
      <c r="H2667" s="0" t="n">
        <v>1</v>
      </c>
      <c r="I2667" s="0" t="n">
        <v>0.01</v>
      </c>
      <c r="J2667" s="0" t="n">
        <v>1000</v>
      </c>
      <c r="K2667" s="0" t="n">
        <v>0.38</v>
      </c>
      <c r="L2667" s="0" t="n">
        <v>96.35</v>
      </c>
      <c r="M2667" s="0" t="n">
        <v>96</v>
      </c>
      <c r="N2667" s="0" t="n">
        <v>96.17</v>
      </c>
      <c r="O2667" s="0" t="n">
        <v>96.35</v>
      </c>
      <c r="P2667" s="0" t="n">
        <v>0</v>
      </c>
      <c r="Q2667" s="0" t="n">
        <v>0</v>
      </c>
      <c r="R2667" s="0" t="n">
        <v>0</v>
      </c>
      <c r="S2667" s="0" t="n">
        <v>96.17</v>
      </c>
      <c r="T2667" s="0" t="n">
        <v>95.88</v>
      </c>
      <c r="U2667" s="0" t="n">
        <v>95.88</v>
      </c>
      <c r="V2667" s="0" t="n">
        <v>96.44</v>
      </c>
      <c r="W2667" s="0" t="n">
        <v>93280</v>
      </c>
      <c r="X2667" s="0" t="n">
        <v>96.23</v>
      </c>
      <c r="Y2667" s="0" t="n">
        <v>96.35</v>
      </c>
      <c r="Z2667" s="0" t="n">
        <v>16</v>
      </c>
      <c r="AA2667" s="0" t="n">
        <v>12500000</v>
      </c>
      <c r="AB2667" s="0" t="n">
        <v>4817.5</v>
      </c>
      <c r="AC2667" s="0" t="n">
        <v>0</v>
      </c>
      <c r="AD2667" s="0" t="s">
        <v>99</v>
      </c>
      <c r="AE2667" s="0" t="s">
        <v>99</v>
      </c>
      <c r="AH2667" s="0" t="n">
        <v>6</v>
      </c>
      <c r="AI2667" s="0" t="s">
        <v>2133</v>
      </c>
      <c r="AJ2667" s="0" t="s">
        <v>32112</v>
      </c>
      <c r="AK2667" s="0" t="s">
        <v>31135</v>
      </c>
      <c r="AL2667" s="0" t="s">
        <v>2112</v>
      </c>
    </row>
    <row r="2668" customFormat="false" ht="15" hidden="false" customHeight="false" outlineLevel="0" collapsed="false">
      <c r="A2668" s="0" t="s">
        <v>39038</v>
      </c>
      <c r="B2668" s="0" t="s">
        <v>39039</v>
      </c>
      <c r="C2668" s="0" t="s">
        <v>26318</v>
      </c>
      <c r="D2668" s="0" t="s">
        <v>26318</v>
      </c>
      <c r="E2668" s="0" t="s">
        <v>39040</v>
      </c>
      <c r="F2668" s="0" t="s">
        <v>498</v>
      </c>
      <c r="G2668" s="0" t="n">
        <v>1</v>
      </c>
      <c r="H2668" s="0" t="n">
        <v>1</v>
      </c>
      <c r="I2668" s="0" t="n">
        <v>0.01</v>
      </c>
      <c r="J2668" s="0" t="n">
        <v>1000</v>
      </c>
      <c r="K2668" s="0" t="n">
        <v>-0.37</v>
      </c>
      <c r="L2668" s="0" t="n">
        <v>72.7</v>
      </c>
      <c r="M2668" s="0" t="n">
        <v>72.81</v>
      </c>
      <c r="N2668" s="0" t="n">
        <v>74.53</v>
      </c>
      <c r="O2668" s="0" t="n">
        <v>72.7</v>
      </c>
      <c r="P2668" s="0" t="n">
        <v>0</v>
      </c>
      <c r="Q2668" s="0" t="n">
        <v>0</v>
      </c>
      <c r="R2668" s="0" t="n">
        <v>0</v>
      </c>
      <c r="S2668" s="0" t="n">
        <v>72.7</v>
      </c>
      <c r="T2668" s="0" t="n">
        <v>72.7</v>
      </c>
      <c r="U2668" s="0" t="n">
        <v>72.7</v>
      </c>
      <c r="V2668" s="0" t="n">
        <v>72.7</v>
      </c>
      <c r="W2668" s="0" t="n">
        <v>1454</v>
      </c>
      <c r="X2668" s="0" t="n">
        <v>72.34</v>
      </c>
      <c r="Y2668" s="0" t="n">
        <v>72.7</v>
      </c>
      <c r="Z2668" s="0" t="n">
        <v>2</v>
      </c>
      <c r="AA2668" s="0" t="n">
        <v>10000000</v>
      </c>
      <c r="AB2668" s="0" t="n">
        <v>727</v>
      </c>
      <c r="AC2668" s="0" t="n">
        <v>0</v>
      </c>
      <c r="AD2668" s="0" t="s">
        <v>99</v>
      </c>
      <c r="AE2668" s="0" t="s">
        <v>99</v>
      </c>
      <c r="AH2668" s="0" t="n">
        <v>6</v>
      </c>
      <c r="AI2668" s="0" t="s">
        <v>2133</v>
      </c>
      <c r="AJ2668" s="0" t="s">
        <v>32112</v>
      </c>
      <c r="AK2668" s="0" t="s">
        <v>31135</v>
      </c>
      <c r="AL2668" s="0" t="s">
        <v>2112</v>
      </c>
    </row>
    <row r="2669" customFormat="false" ht="15" hidden="false" customHeight="false" outlineLevel="0" collapsed="false">
      <c r="A2669" s="0" t="s">
        <v>39041</v>
      </c>
      <c r="B2669" s="0" t="s">
        <v>39042</v>
      </c>
      <c r="C2669" s="0" t="s">
        <v>19074</v>
      </c>
      <c r="D2669" s="0" t="s">
        <v>19074</v>
      </c>
      <c r="E2669" s="0" t="s">
        <v>39043</v>
      </c>
      <c r="F2669" s="0" t="s">
        <v>498</v>
      </c>
      <c r="G2669" s="0" t="n">
        <v>1</v>
      </c>
      <c r="H2669" s="0" t="n">
        <v>1</v>
      </c>
      <c r="I2669" s="0" t="n">
        <v>0.01</v>
      </c>
      <c r="J2669" s="0" t="n">
        <v>1000</v>
      </c>
      <c r="K2669" s="0" t="n">
        <v>-1.56</v>
      </c>
      <c r="L2669" s="0" t="n">
        <v>70.83</v>
      </c>
      <c r="M2669" s="0" t="n">
        <v>71.95</v>
      </c>
      <c r="N2669" s="0" t="n">
        <v>72.07</v>
      </c>
      <c r="O2669" s="0" t="n">
        <v>70.83</v>
      </c>
      <c r="P2669" s="0" t="n">
        <v>0</v>
      </c>
      <c r="Q2669" s="0" t="n">
        <v>0</v>
      </c>
      <c r="R2669" s="0" t="n">
        <v>0</v>
      </c>
      <c r="S2669" s="0" t="n">
        <v>71.5</v>
      </c>
      <c r="T2669" s="0" t="n">
        <v>72.47</v>
      </c>
      <c r="U2669" s="0" t="n">
        <v>70.53</v>
      </c>
      <c r="V2669" s="0" t="n">
        <v>72.47</v>
      </c>
      <c r="W2669" s="0" t="n">
        <v>335351</v>
      </c>
      <c r="X2669" s="0" t="n">
        <v>70.6</v>
      </c>
      <c r="Y2669" s="0" t="n">
        <v>70.83</v>
      </c>
      <c r="Z2669" s="0" t="n">
        <v>78</v>
      </c>
      <c r="AA2669" s="0" t="n">
        <v>15000000</v>
      </c>
      <c r="AB2669" s="0" t="n">
        <v>2124.9</v>
      </c>
      <c r="AC2669" s="0" t="n">
        <v>0</v>
      </c>
      <c r="AD2669" s="0" t="s">
        <v>99</v>
      </c>
      <c r="AE2669" s="0" t="s">
        <v>99</v>
      </c>
      <c r="AH2669" s="0" t="n">
        <v>6</v>
      </c>
      <c r="AI2669" s="0" t="s">
        <v>2133</v>
      </c>
      <c r="AJ2669" s="0" t="s">
        <v>32112</v>
      </c>
      <c r="AK2669" s="0" t="s">
        <v>31135</v>
      </c>
      <c r="AL2669" s="0" t="s">
        <v>2112</v>
      </c>
    </row>
    <row r="2670" customFormat="false" ht="15" hidden="false" customHeight="false" outlineLevel="0" collapsed="false">
      <c r="A2670" s="0" t="s">
        <v>39044</v>
      </c>
      <c r="B2670" s="0" t="s">
        <v>39045</v>
      </c>
      <c r="C2670" s="0" t="s">
        <v>39046</v>
      </c>
      <c r="D2670" s="0" t="s">
        <v>39046</v>
      </c>
      <c r="E2670" s="0" t="s">
        <v>39047</v>
      </c>
      <c r="F2670" s="0" t="s">
        <v>498</v>
      </c>
      <c r="G2670" s="0" t="n">
        <v>1</v>
      </c>
      <c r="H2670" s="0" t="n">
        <v>1</v>
      </c>
      <c r="I2670" s="0" t="n">
        <v>0.01</v>
      </c>
      <c r="J2670" s="0" t="n">
        <v>1000</v>
      </c>
      <c r="K2670" s="0" t="n">
        <v>0</v>
      </c>
      <c r="L2670" s="0" t="n">
        <v>0</v>
      </c>
      <c r="M2670" s="0" t="n">
        <v>0</v>
      </c>
      <c r="N2670" s="0" t="n">
        <v>0</v>
      </c>
      <c r="O2670" s="0" t="n">
        <v>0</v>
      </c>
      <c r="P2670" s="0" t="n">
        <v>0</v>
      </c>
      <c r="Q2670" s="0" t="n">
        <v>0</v>
      </c>
      <c r="R2670" s="0" t="n">
        <v>0</v>
      </c>
      <c r="S2670" s="0" t="n">
        <v>0</v>
      </c>
      <c r="T2670" s="0" t="n">
        <v>0</v>
      </c>
      <c r="U2670" s="0" t="n">
        <v>0</v>
      </c>
      <c r="V2670" s="0" t="n">
        <v>0</v>
      </c>
      <c r="W2670" s="0" t="n">
        <v>0</v>
      </c>
      <c r="X2670" s="0" t="n">
        <v>54.7</v>
      </c>
      <c r="Y2670" s="0" t="n">
        <v>0</v>
      </c>
      <c r="Z2670" s="0" t="n">
        <v>0</v>
      </c>
      <c r="AA2670" s="0" t="n">
        <v>15000000</v>
      </c>
      <c r="AB2670" s="0" t="n">
        <v>0</v>
      </c>
      <c r="AC2670" s="0" t="n">
        <v>0</v>
      </c>
      <c r="AD2670" s="0" t="s">
        <v>99</v>
      </c>
      <c r="AE2670" s="0" t="s">
        <v>99</v>
      </c>
      <c r="AH2670" s="0" t="n">
        <v>6</v>
      </c>
      <c r="AI2670" s="0" t="s">
        <v>2133</v>
      </c>
      <c r="AJ2670" s="0" t="s">
        <v>32112</v>
      </c>
      <c r="AK2670" s="0" t="s">
        <v>31135</v>
      </c>
      <c r="AL2670" s="0" t="s">
        <v>2112</v>
      </c>
    </row>
    <row r="2671" customFormat="false" ht="15" hidden="false" customHeight="false" outlineLevel="0" collapsed="false">
      <c r="A2671" s="0" t="s">
        <v>39048</v>
      </c>
      <c r="B2671" s="0" t="s">
        <v>39049</v>
      </c>
      <c r="C2671" s="0" t="s">
        <v>21823</v>
      </c>
      <c r="D2671" s="0" t="s">
        <v>21823</v>
      </c>
      <c r="E2671" s="0" t="s">
        <v>39050</v>
      </c>
      <c r="F2671" s="0" t="s">
        <v>498</v>
      </c>
      <c r="G2671" s="0" t="n">
        <v>1</v>
      </c>
      <c r="H2671" s="0" t="n">
        <v>1</v>
      </c>
      <c r="I2671" s="0" t="n">
        <v>0.01</v>
      </c>
      <c r="J2671" s="0" t="n">
        <v>1000</v>
      </c>
      <c r="K2671" s="0" t="n">
        <v>-2.25</v>
      </c>
      <c r="L2671" s="0" t="n">
        <v>76.51</v>
      </c>
      <c r="M2671" s="0" t="n">
        <v>78.27</v>
      </c>
      <c r="N2671" s="0" t="n">
        <v>78.62</v>
      </c>
      <c r="O2671" s="0" t="n">
        <v>76.77</v>
      </c>
      <c r="P2671" s="0" t="n">
        <v>0</v>
      </c>
      <c r="Q2671" s="0" t="n">
        <v>0</v>
      </c>
      <c r="R2671" s="0" t="n">
        <v>0</v>
      </c>
      <c r="S2671" s="0" t="n">
        <v>77.78</v>
      </c>
      <c r="T2671" s="0" t="n">
        <v>79.05</v>
      </c>
      <c r="U2671" s="0" t="n">
        <v>76.51</v>
      </c>
      <c r="V2671" s="0" t="n">
        <v>79.05</v>
      </c>
      <c r="W2671" s="0" t="n">
        <v>336767</v>
      </c>
      <c r="X2671" s="0" t="n">
        <v>76.66</v>
      </c>
      <c r="Y2671" s="0" t="n">
        <v>77.11</v>
      </c>
      <c r="Z2671" s="0" t="n">
        <v>132</v>
      </c>
      <c r="AA2671" s="0" t="n">
        <v>5000000</v>
      </c>
      <c r="AB2671" s="0" t="n">
        <v>4590.6</v>
      </c>
      <c r="AC2671" s="0" t="n">
        <v>0</v>
      </c>
      <c r="AD2671" s="0" t="s">
        <v>99</v>
      </c>
      <c r="AE2671" s="0" t="s">
        <v>99</v>
      </c>
      <c r="AH2671" s="0" t="n">
        <v>6</v>
      </c>
      <c r="AI2671" s="0" t="s">
        <v>2133</v>
      </c>
      <c r="AJ2671" s="0" t="s">
        <v>32112</v>
      </c>
      <c r="AK2671" s="0" t="s">
        <v>31135</v>
      </c>
      <c r="AL2671" s="0" t="s">
        <v>2112</v>
      </c>
    </row>
    <row r="2672" customFormat="false" ht="15" hidden="false" customHeight="false" outlineLevel="0" collapsed="false">
      <c r="A2672" s="0" t="s">
        <v>39051</v>
      </c>
      <c r="B2672" s="0" t="s">
        <v>39052</v>
      </c>
      <c r="C2672" s="0" t="s">
        <v>20384</v>
      </c>
      <c r="D2672" s="0" t="s">
        <v>20384</v>
      </c>
      <c r="E2672" s="0" t="s">
        <v>39053</v>
      </c>
      <c r="F2672" s="0" t="s">
        <v>498</v>
      </c>
      <c r="G2672" s="0" t="n">
        <v>1</v>
      </c>
      <c r="H2672" s="0" t="n">
        <v>1</v>
      </c>
      <c r="I2672" s="0" t="n">
        <v>0.01</v>
      </c>
      <c r="J2672" s="0" t="n">
        <v>1000</v>
      </c>
      <c r="K2672" s="0" t="n">
        <v>-0.55</v>
      </c>
      <c r="L2672" s="0" t="n">
        <v>81.49</v>
      </c>
      <c r="M2672" s="0" t="n">
        <v>81.94</v>
      </c>
      <c r="N2672" s="0" t="n">
        <v>81.79</v>
      </c>
      <c r="O2672" s="0" t="n">
        <v>81.31</v>
      </c>
      <c r="P2672" s="0" t="n">
        <v>0</v>
      </c>
      <c r="Q2672" s="0" t="n">
        <v>0</v>
      </c>
      <c r="R2672" s="0" t="n">
        <v>0</v>
      </c>
      <c r="S2672" s="0" t="n">
        <v>81.43</v>
      </c>
      <c r="T2672" s="0" t="n">
        <v>81.79</v>
      </c>
      <c r="U2672" s="0" t="n">
        <v>81.26</v>
      </c>
      <c r="V2672" s="0" t="n">
        <v>81.92</v>
      </c>
      <c r="W2672" s="0" t="n">
        <v>437304</v>
      </c>
      <c r="X2672" s="0" t="n">
        <v>81.25</v>
      </c>
      <c r="Y2672" s="0" t="n">
        <v>81.47</v>
      </c>
      <c r="Z2672" s="0" t="n">
        <v>67</v>
      </c>
      <c r="AA2672" s="0" t="n">
        <v>10000000</v>
      </c>
      <c r="AB2672" s="0" t="n">
        <v>3259.6</v>
      </c>
      <c r="AC2672" s="0" t="n">
        <v>0</v>
      </c>
      <c r="AD2672" s="0" t="s">
        <v>99</v>
      </c>
      <c r="AE2672" s="0" t="s">
        <v>99</v>
      </c>
      <c r="AH2672" s="0" t="n">
        <v>6</v>
      </c>
      <c r="AI2672" s="0" t="s">
        <v>2133</v>
      </c>
      <c r="AJ2672" s="0" t="s">
        <v>32112</v>
      </c>
      <c r="AK2672" s="0" t="s">
        <v>31135</v>
      </c>
      <c r="AL2672" s="0" t="s">
        <v>2112</v>
      </c>
    </row>
    <row r="2673" customFormat="false" ht="15" hidden="false" customHeight="false" outlineLevel="0" collapsed="false">
      <c r="A2673" s="0" t="s">
        <v>39054</v>
      </c>
      <c r="B2673" s="0" t="s">
        <v>39055</v>
      </c>
      <c r="C2673" s="0" t="s">
        <v>20433</v>
      </c>
      <c r="D2673" s="0" t="s">
        <v>20433</v>
      </c>
      <c r="E2673" s="0" t="s">
        <v>39056</v>
      </c>
      <c r="F2673" s="0" t="s">
        <v>498</v>
      </c>
      <c r="G2673" s="0" t="n">
        <v>1</v>
      </c>
      <c r="H2673" s="0" t="n">
        <v>1</v>
      </c>
      <c r="I2673" s="0" t="n">
        <v>0.01</v>
      </c>
      <c r="J2673" s="0" t="n">
        <v>1000</v>
      </c>
      <c r="K2673" s="0" t="n">
        <v>-0.34</v>
      </c>
      <c r="L2673" s="0" t="n">
        <v>80.2</v>
      </c>
      <c r="M2673" s="0" t="n">
        <v>80.07</v>
      </c>
      <c r="N2673" s="0" t="n">
        <v>80.69</v>
      </c>
      <c r="O2673" s="0" t="n">
        <v>80.15</v>
      </c>
      <c r="P2673" s="0" t="n">
        <v>0</v>
      </c>
      <c r="Q2673" s="0" t="n">
        <v>0</v>
      </c>
      <c r="R2673" s="0" t="n">
        <v>0</v>
      </c>
      <c r="S2673" s="0" t="n">
        <v>79.83</v>
      </c>
      <c r="T2673" s="0" t="n">
        <v>80.01</v>
      </c>
      <c r="U2673" s="0" t="n">
        <v>79.3</v>
      </c>
      <c r="V2673" s="0" t="n">
        <v>80.24</v>
      </c>
      <c r="W2673" s="0" t="n">
        <v>1196609</v>
      </c>
      <c r="X2673" s="0" t="n">
        <v>80</v>
      </c>
      <c r="Y2673" s="0" t="n">
        <v>80.07</v>
      </c>
      <c r="Z2673" s="0" t="n">
        <v>149</v>
      </c>
      <c r="AA2673" s="0" t="n">
        <v>15000000</v>
      </c>
      <c r="AB2673" s="0" t="n">
        <v>802</v>
      </c>
      <c r="AC2673" s="0" t="n">
        <v>0</v>
      </c>
      <c r="AD2673" s="0" t="s">
        <v>99</v>
      </c>
      <c r="AE2673" s="0" t="s">
        <v>99</v>
      </c>
      <c r="AH2673" s="0" t="n">
        <v>8</v>
      </c>
      <c r="AI2673" s="0" t="s">
        <v>2133</v>
      </c>
      <c r="AJ2673" s="0" t="s">
        <v>32112</v>
      </c>
      <c r="AK2673" s="0" t="s">
        <v>31135</v>
      </c>
      <c r="AL2673" s="0" t="s">
        <v>2112</v>
      </c>
    </row>
    <row r="2674" customFormat="false" ht="15" hidden="false" customHeight="false" outlineLevel="0" collapsed="false">
      <c r="A2674" s="0" t="s">
        <v>39057</v>
      </c>
      <c r="B2674" s="0" t="s">
        <v>39058</v>
      </c>
      <c r="C2674" s="0" t="s">
        <v>27098</v>
      </c>
      <c r="D2674" s="0" t="s">
        <v>27098</v>
      </c>
      <c r="E2674" s="0" t="s">
        <v>39059</v>
      </c>
      <c r="F2674" s="0" t="s">
        <v>498</v>
      </c>
      <c r="G2674" s="0" t="n">
        <v>1</v>
      </c>
      <c r="H2674" s="0" t="n">
        <v>1</v>
      </c>
      <c r="I2674" s="0" t="n">
        <v>0.01</v>
      </c>
      <c r="J2674" s="0" t="n">
        <v>1000</v>
      </c>
      <c r="K2674" s="0" t="n">
        <v>-0.19</v>
      </c>
      <c r="L2674" s="0" t="n">
        <v>79.82</v>
      </c>
      <c r="M2674" s="0" t="n">
        <v>79.97</v>
      </c>
      <c r="N2674" s="0" t="n">
        <v>80.22</v>
      </c>
      <c r="O2674" s="0" t="n">
        <v>79.81</v>
      </c>
      <c r="P2674" s="0" t="n">
        <v>0</v>
      </c>
      <c r="Q2674" s="0" t="n">
        <v>0</v>
      </c>
      <c r="R2674" s="0" t="n">
        <v>0</v>
      </c>
      <c r="S2674" s="0" t="n">
        <v>79.51</v>
      </c>
      <c r="T2674" s="0" t="n">
        <v>79.78</v>
      </c>
      <c r="U2674" s="0" t="n">
        <v>79.2</v>
      </c>
      <c r="V2674" s="0" t="n">
        <v>79.85</v>
      </c>
      <c r="W2674" s="0" t="n">
        <v>791164</v>
      </c>
      <c r="X2674" s="0" t="n">
        <v>79.82</v>
      </c>
      <c r="Y2674" s="0" t="n">
        <v>79.83</v>
      </c>
      <c r="Z2674" s="0" t="n">
        <v>56</v>
      </c>
      <c r="AA2674" s="0" t="n">
        <v>7000000</v>
      </c>
      <c r="AB2674" s="0" t="n">
        <v>35120.8</v>
      </c>
      <c r="AC2674" s="0" t="n">
        <v>0</v>
      </c>
      <c r="AD2674" s="0" t="s">
        <v>99</v>
      </c>
      <c r="AE2674" s="0" t="s">
        <v>99</v>
      </c>
      <c r="AH2674" s="0" t="n">
        <v>8</v>
      </c>
      <c r="AI2674" s="0" t="s">
        <v>2133</v>
      </c>
      <c r="AJ2674" s="0" t="s">
        <v>32112</v>
      </c>
      <c r="AK2674" s="0" t="s">
        <v>31135</v>
      </c>
      <c r="AL2674" s="0" t="s">
        <v>2112</v>
      </c>
    </row>
    <row r="2675" customFormat="false" ht="15" hidden="false" customHeight="false" outlineLevel="0" collapsed="false">
      <c r="A2675" s="0" t="s">
        <v>39060</v>
      </c>
      <c r="B2675" s="0" t="s">
        <v>39061</v>
      </c>
      <c r="C2675" s="0" t="s">
        <v>24106</v>
      </c>
      <c r="D2675" s="0" t="s">
        <v>24106</v>
      </c>
      <c r="E2675" s="0" t="s">
        <v>39062</v>
      </c>
      <c r="F2675" s="0" t="s">
        <v>498</v>
      </c>
      <c r="G2675" s="0" t="n">
        <v>1</v>
      </c>
      <c r="H2675" s="0" t="n">
        <v>1</v>
      </c>
      <c r="I2675" s="0" t="n">
        <v>0.01</v>
      </c>
      <c r="J2675" s="0" t="n">
        <v>1000</v>
      </c>
      <c r="K2675" s="0" t="n">
        <v>-0.16</v>
      </c>
      <c r="L2675" s="0" t="n">
        <v>80.38</v>
      </c>
      <c r="M2675" s="0" t="n">
        <v>80.4</v>
      </c>
      <c r="N2675" s="0" t="n">
        <v>80.63</v>
      </c>
      <c r="O2675" s="0" t="n">
        <v>80.38</v>
      </c>
      <c r="P2675" s="0" t="n">
        <v>0</v>
      </c>
      <c r="Q2675" s="0" t="n">
        <v>0</v>
      </c>
      <c r="R2675" s="0" t="n">
        <v>0</v>
      </c>
      <c r="S2675" s="0" t="n">
        <v>79.98</v>
      </c>
      <c r="T2675" s="0" t="n">
        <v>80.5</v>
      </c>
      <c r="U2675" s="0" t="n">
        <v>79.49</v>
      </c>
      <c r="V2675" s="0" t="n">
        <v>80.7</v>
      </c>
      <c r="W2675" s="0" t="n">
        <v>738969</v>
      </c>
      <c r="X2675" s="0" t="n">
        <v>79.73</v>
      </c>
      <c r="Y2675" s="0" t="n">
        <v>80.33</v>
      </c>
      <c r="Z2675" s="0" t="n">
        <v>96</v>
      </c>
      <c r="AA2675" s="0" t="n">
        <v>7500000</v>
      </c>
      <c r="AB2675" s="0" t="n">
        <v>5626.6</v>
      </c>
      <c r="AC2675" s="0" t="n">
        <v>0</v>
      </c>
      <c r="AD2675" s="0" t="s">
        <v>99</v>
      </c>
      <c r="AE2675" s="0" t="s">
        <v>99</v>
      </c>
      <c r="AH2675" s="0" t="n">
        <v>8</v>
      </c>
      <c r="AI2675" s="0" t="s">
        <v>2133</v>
      </c>
      <c r="AJ2675" s="0" t="s">
        <v>32112</v>
      </c>
      <c r="AK2675" s="0" t="s">
        <v>31135</v>
      </c>
      <c r="AL2675" s="0" t="s">
        <v>2112</v>
      </c>
    </row>
    <row r="2676" customFormat="false" ht="15" hidden="false" customHeight="false" outlineLevel="0" collapsed="false">
      <c r="A2676" s="0" t="s">
        <v>39063</v>
      </c>
      <c r="B2676" s="0" t="s">
        <v>39064</v>
      </c>
      <c r="C2676" s="0" t="s">
        <v>26953</v>
      </c>
      <c r="D2676" s="0" t="s">
        <v>26953</v>
      </c>
      <c r="E2676" s="0" t="s">
        <v>39065</v>
      </c>
      <c r="F2676" s="0" t="s">
        <v>498</v>
      </c>
      <c r="G2676" s="0" t="n">
        <v>1</v>
      </c>
      <c r="H2676" s="0" t="n">
        <v>1</v>
      </c>
      <c r="I2676" s="0" t="n">
        <v>0.01</v>
      </c>
      <c r="J2676" s="0" t="n">
        <v>1000</v>
      </c>
      <c r="K2676" s="0" t="n">
        <v>-0.27</v>
      </c>
      <c r="L2676" s="0" t="n">
        <v>80.51</v>
      </c>
      <c r="M2676" s="0" t="n">
        <v>80.73</v>
      </c>
      <c r="N2676" s="0" t="n">
        <v>80.91</v>
      </c>
      <c r="O2676" s="0" t="n">
        <v>80.52</v>
      </c>
      <c r="P2676" s="0" t="n">
        <v>0</v>
      </c>
      <c r="Q2676" s="0" t="n">
        <v>0</v>
      </c>
      <c r="R2676" s="0" t="n">
        <v>0</v>
      </c>
      <c r="S2676" s="0" t="n">
        <v>80.68</v>
      </c>
      <c r="T2676" s="0" t="n">
        <v>80.8</v>
      </c>
      <c r="U2676" s="0" t="n">
        <v>80.3</v>
      </c>
      <c r="V2676" s="0" t="n">
        <v>81.26</v>
      </c>
      <c r="W2676" s="0" t="n">
        <v>1404646</v>
      </c>
      <c r="X2676" s="0" t="n">
        <v>80.5</v>
      </c>
      <c r="Y2676" s="0" t="n">
        <v>80.84</v>
      </c>
      <c r="Z2676" s="0" t="n">
        <v>167</v>
      </c>
      <c r="AA2676" s="0" t="n">
        <v>12000000</v>
      </c>
      <c r="AB2676" s="0" t="n">
        <v>24153</v>
      </c>
      <c r="AC2676" s="0" t="n">
        <v>0</v>
      </c>
      <c r="AD2676" s="0" t="s">
        <v>99</v>
      </c>
      <c r="AE2676" s="0" t="s">
        <v>99</v>
      </c>
      <c r="AH2676" s="0" t="n">
        <v>8</v>
      </c>
      <c r="AI2676" s="0" t="s">
        <v>2133</v>
      </c>
      <c r="AJ2676" s="0" t="s">
        <v>32112</v>
      </c>
      <c r="AK2676" s="0" t="s">
        <v>31135</v>
      </c>
      <c r="AL2676" s="0" t="s">
        <v>2112</v>
      </c>
    </row>
    <row r="2677" customFormat="false" ht="15" hidden="false" customHeight="false" outlineLevel="0" collapsed="false">
      <c r="A2677" s="0" t="s">
        <v>39066</v>
      </c>
      <c r="B2677" s="0" t="s">
        <v>39067</v>
      </c>
      <c r="C2677" s="0" t="s">
        <v>19815</v>
      </c>
      <c r="D2677" s="0" t="s">
        <v>19815</v>
      </c>
      <c r="E2677" s="0" t="s">
        <v>39068</v>
      </c>
      <c r="F2677" s="0" t="s">
        <v>498</v>
      </c>
      <c r="G2677" s="0" t="n">
        <v>1</v>
      </c>
      <c r="H2677" s="0" t="n">
        <v>1</v>
      </c>
      <c r="I2677" s="0" t="n">
        <v>0.01</v>
      </c>
      <c r="J2677" s="0" t="n">
        <v>1000</v>
      </c>
      <c r="K2677" s="0" t="n">
        <v>-0.84</v>
      </c>
      <c r="L2677" s="0" t="n">
        <v>80.2</v>
      </c>
      <c r="M2677" s="0" t="n">
        <v>80.88</v>
      </c>
      <c r="N2677" s="0" t="n">
        <v>81.58</v>
      </c>
      <c r="O2677" s="0" t="n">
        <v>80.2</v>
      </c>
      <c r="P2677" s="0" t="n">
        <v>0</v>
      </c>
      <c r="Q2677" s="0" t="n">
        <v>0</v>
      </c>
      <c r="R2677" s="0" t="n">
        <v>0</v>
      </c>
      <c r="S2677" s="0" t="n">
        <v>80.61</v>
      </c>
      <c r="T2677" s="0" t="n">
        <v>81.05</v>
      </c>
      <c r="U2677" s="0" t="n">
        <v>80.1</v>
      </c>
      <c r="V2677" s="0" t="n">
        <v>81.78</v>
      </c>
      <c r="W2677" s="0" t="n">
        <v>9792998</v>
      </c>
      <c r="X2677" s="0" t="n">
        <v>80.17</v>
      </c>
      <c r="Y2677" s="0" t="n">
        <v>80.2</v>
      </c>
      <c r="Z2677" s="0" t="n">
        <v>372</v>
      </c>
      <c r="AA2677" s="0" t="n">
        <v>12000000</v>
      </c>
      <c r="AB2677" s="0" t="n">
        <v>4812</v>
      </c>
      <c r="AC2677" s="0" t="n">
        <v>0</v>
      </c>
      <c r="AD2677" s="0" t="s">
        <v>99</v>
      </c>
      <c r="AE2677" s="0" t="s">
        <v>99</v>
      </c>
      <c r="AH2677" s="0" t="n">
        <v>8</v>
      </c>
      <c r="AI2677" s="0" t="s">
        <v>2133</v>
      </c>
      <c r="AJ2677" s="0" t="s">
        <v>32112</v>
      </c>
      <c r="AK2677" s="0" t="s">
        <v>31135</v>
      </c>
      <c r="AL2677" s="0" t="s">
        <v>2112</v>
      </c>
    </row>
    <row r="2678" customFormat="false" ht="15" hidden="false" customHeight="false" outlineLevel="0" collapsed="false">
      <c r="A2678" s="0" t="s">
        <v>39069</v>
      </c>
      <c r="B2678" s="0" t="s">
        <v>39070</v>
      </c>
      <c r="C2678" s="0" t="s">
        <v>18130</v>
      </c>
      <c r="D2678" s="0" t="s">
        <v>18130</v>
      </c>
      <c r="E2678" s="0" t="s">
        <v>39071</v>
      </c>
      <c r="F2678" s="0" t="s">
        <v>498</v>
      </c>
      <c r="G2678" s="0" t="n">
        <v>1</v>
      </c>
      <c r="H2678" s="0" t="n">
        <v>1</v>
      </c>
      <c r="I2678" s="0" t="n">
        <v>0.01</v>
      </c>
      <c r="J2678" s="0" t="n">
        <v>1000</v>
      </c>
      <c r="K2678" s="0" t="n">
        <v>-0.49</v>
      </c>
      <c r="L2678" s="0" t="n">
        <v>80.6</v>
      </c>
      <c r="M2678" s="0" t="n">
        <v>81</v>
      </c>
      <c r="N2678" s="0" t="n">
        <v>81.48</v>
      </c>
      <c r="O2678" s="0" t="n">
        <v>80.63</v>
      </c>
      <c r="P2678" s="0" t="n">
        <v>0</v>
      </c>
      <c r="Q2678" s="0" t="n">
        <v>0</v>
      </c>
      <c r="R2678" s="0" t="n">
        <v>0</v>
      </c>
      <c r="S2678" s="0" t="n">
        <v>80.76</v>
      </c>
      <c r="T2678" s="0" t="n">
        <v>81.97</v>
      </c>
      <c r="U2678" s="0" t="n">
        <v>79.5</v>
      </c>
      <c r="V2678" s="0" t="n">
        <v>81.97</v>
      </c>
      <c r="W2678" s="0" t="n">
        <v>998244</v>
      </c>
      <c r="X2678" s="0" t="n">
        <v>80.58</v>
      </c>
      <c r="Y2678" s="0" t="n">
        <v>80.77</v>
      </c>
      <c r="Z2678" s="0" t="n">
        <v>148</v>
      </c>
      <c r="AA2678" s="0" t="n">
        <v>11500000</v>
      </c>
      <c r="AB2678" s="0" t="n">
        <v>7254</v>
      </c>
      <c r="AC2678" s="0" t="n">
        <v>0</v>
      </c>
      <c r="AD2678" s="0" t="s">
        <v>99</v>
      </c>
      <c r="AE2678" s="0" t="s">
        <v>99</v>
      </c>
      <c r="AH2678" s="0" t="n">
        <v>8</v>
      </c>
      <c r="AI2678" s="0" t="s">
        <v>2133</v>
      </c>
      <c r="AJ2678" s="0" t="s">
        <v>32112</v>
      </c>
      <c r="AK2678" s="0" t="s">
        <v>31135</v>
      </c>
      <c r="AL2678" s="0" t="s">
        <v>2112</v>
      </c>
    </row>
    <row r="2679" customFormat="false" ht="15" hidden="false" customHeight="false" outlineLevel="0" collapsed="false">
      <c r="A2679" s="0" t="s">
        <v>39072</v>
      </c>
      <c r="B2679" s="0" t="s">
        <v>39073</v>
      </c>
      <c r="C2679" s="0" t="s">
        <v>18159</v>
      </c>
      <c r="D2679" s="0" t="s">
        <v>18159</v>
      </c>
      <c r="E2679" s="0" t="s">
        <v>39074</v>
      </c>
      <c r="F2679" s="0" t="s">
        <v>498</v>
      </c>
      <c r="G2679" s="0" t="n">
        <v>1</v>
      </c>
      <c r="H2679" s="0" t="n">
        <v>1</v>
      </c>
      <c r="I2679" s="0" t="n">
        <v>0.01</v>
      </c>
      <c r="J2679" s="0" t="n">
        <v>1000</v>
      </c>
      <c r="K2679" s="0" t="n">
        <v>1.18</v>
      </c>
      <c r="L2679" s="0" t="n">
        <v>92.13</v>
      </c>
      <c r="M2679" s="0" t="n">
        <v>91.06</v>
      </c>
      <c r="N2679" s="0" t="n">
        <v>90.97</v>
      </c>
      <c r="O2679" s="0" t="n">
        <v>92.13</v>
      </c>
      <c r="P2679" s="0" t="n">
        <v>0</v>
      </c>
      <c r="Q2679" s="0" t="n">
        <v>0</v>
      </c>
      <c r="R2679" s="0" t="n">
        <v>0</v>
      </c>
      <c r="S2679" s="0" t="n">
        <v>91.91</v>
      </c>
      <c r="T2679" s="0" t="n">
        <v>91.52</v>
      </c>
      <c r="U2679" s="0" t="n">
        <v>91.39</v>
      </c>
      <c r="V2679" s="0" t="n">
        <v>92.66</v>
      </c>
      <c r="W2679" s="0" t="n">
        <v>179231</v>
      </c>
      <c r="X2679" s="0" t="n">
        <v>91.85</v>
      </c>
      <c r="Y2679" s="0" t="n">
        <v>92.19</v>
      </c>
      <c r="Z2679" s="0" t="n">
        <v>31</v>
      </c>
      <c r="AA2679" s="0" t="n">
        <v>5000000</v>
      </c>
      <c r="AB2679" s="0" t="n">
        <v>921.3</v>
      </c>
      <c r="AC2679" s="0" t="n">
        <v>0</v>
      </c>
      <c r="AD2679" s="0" t="s">
        <v>99</v>
      </c>
      <c r="AE2679" s="0" t="s">
        <v>99</v>
      </c>
      <c r="AH2679" s="0" t="n">
        <v>6</v>
      </c>
      <c r="AI2679" s="0" t="s">
        <v>2133</v>
      </c>
      <c r="AJ2679" s="0" t="s">
        <v>32112</v>
      </c>
      <c r="AK2679" s="0" t="s">
        <v>31135</v>
      </c>
      <c r="AL2679" s="0" t="s">
        <v>2112</v>
      </c>
    </row>
    <row r="2680" customFormat="false" ht="15" hidden="false" customHeight="false" outlineLevel="0" collapsed="false">
      <c r="A2680" s="0" t="s">
        <v>39075</v>
      </c>
      <c r="B2680" s="0" t="s">
        <v>39076</v>
      </c>
      <c r="C2680" s="0" t="s">
        <v>39077</v>
      </c>
      <c r="D2680" s="0" t="s">
        <v>39077</v>
      </c>
      <c r="E2680" s="0" t="s">
        <v>39078</v>
      </c>
      <c r="F2680" s="0" t="s">
        <v>498</v>
      </c>
      <c r="G2680" s="0" t="n">
        <v>2</v>
      </c>
      <c r="H2680" s="0" t="n">
        <v>1</v>
      </c>
      <c r="I2680" s="0" t="n">
        <v>0.01</v>
      </c>
      <c r="J2680" s="0" t="n">
        <v>1000</v>
      </c>
      <c r="K2680" s="0" t="n">
        <v>0</v>
      </c>
      <c r="L2680" s="0" t="n">
        <v>0</v>
      </c>
      <c r="M2680" s="0" t="n">
        <v>97</v>
      </c>
      <c r="N2680" s="0" t="n">
        <v>0</v>
      </c>
      <c r="O2680" s="0" t="n">
        <v>97</v>
      </c>
      <c r="P2680" s="0" t="n">
        <v>0</v>
      </c>
      <c r="Q2680" s="0" t="n">
        <v>0</v>
      </c>
      <c r="R2680" s="0" t="n">
        <v>0</v>
      </c>
      <c r="S2680" s="0" t="n">
        <v>0</v>
      </c>
      <c r="T2680" s="0" t="n">
        <v>0</v>
      </c>
      <c r="U2680" s="0" t="n">
        <v>0</v>
      </c>
      <c r="V2680" s="0" t="n">
        <v>0</v>
      </c>
      <c r="W2680" s="0" t="n">
        <v>0</v>
      </c>
      <c r="X2680" s="0" t="n">
        <v>85.01</v>
      </c>
      <c r="Y2680" s="0" t="n">
        <v>0</v>
      </c>
      <c r="Z2680" s="0" t="n">
        <v>0</v>
      </c>
      <c r="AA2680" s="0" t="n">
        <v>1700000</v>
      </c>
      <c r="AB2680" s="0" t="n">
        <v>0</v>
      </c>
      <c r="AC2680" s="0" t="n">
        <v>0</v>
      </c>
      <c r="AD2680" s="0" t="s">
        <v>99</v>
      </c>
      <c r="AE2680" s="0" t="s">
        <v>99</v>
      </c>
      <c r="AH2680" s="0" t="n">
        <v>6</v>
      </c>
      <c r="AI2680" s="0" t="s">
        <v>2133</v>
      </c>
      <c r="AJ2680" s="0" t="s">
        <v>32112</v>
      </c>
      <c r="AK2680" s="0" t="s">
        <v>31135</v>
      </c>
      <c r="AL2680" s="0" t="s">
        <v>2112</v>
      </c>
    </row>
    <row r="2681" customFormat="false" ht="15" hidden="false" customHeight="false" outlineLevel="0" collapsed="false">
      <c r="A2681" s="0" t="s">
        <v>39079</v>
      </c>
      <c r="B2681" s="0" t="s">
        <v>39080</v>
      </c>
      <c r="C2681" s="0" t="s">
        <v>24659</v>
      </c>
      <c r="D2681" s="0" t="s">
        <v>24659</v>
      </c>
      <c r="E2681" s="0" t="s">
        <v>39081</v>
      </c>
      <c r="F2681" s="0" t="s">
        <v>498</v>
      </c>
      <c r="G2681" s="0" t="n">
        <v>1</v>
      </c>
      <c r="H2681" s="0" t="n">
        <v>1</v>
      </c>
      <c r="I2681" s="0" t="n">
        <v>0.01</v>
      </c>
      <c r="J2681" s="0" t="n">
        <v>1000</v>
      </c>
      <c r="K2681" s="0" t="n">
        <v>1.48</v>
      </c>
      <c r="L2681" s="0" t="n">
        <v>96.05</v>
      </c>
      <c r="M2681" s="0" t="n">
        <v>95</v>
      </c>
      <c r="N2681" s="0" t="n">
        <v>96.45</v>
      </c>
      <c r="O2681" s="0" t="n">
        <v>96.05</v>
      </c>
      <c r="P2681" s="0" t="n">
        <v>0</v>
      </c>
      <c r="Q2681" s="0" t="n">
        <v>0</v>
      </c>
      <c r="R2681" s="0" t="n">
        <v>0</v>
      </c>
      <c r="S2681" s="0" t="n">
        <v>95.55</v>
      </c>
      <c r="T2681" s="0" t="n">
        <v>94.71</v>
      </c>
      <c r="U2681" s="0" t="n">
        <v>94.66</v>
      </c>
      <c r="V2681" s="0" t="n">
        <v>96.1</v>
      </c>
      <c r="W2681" s="0" t="n">
        <v>235044</v>
      </c>
      <c r="X2681" s="0" t="n">
        <v>95.49</v>
      </c>
      <c r="Y2681" s="0" t="n">
        <v>96.05</v>
      </c>
      <c r="Z2681" s="0" t="n">
        <v>19</v>
      </c>
      <c r="AA2681" s="0" t="n">
        <v>6500000</v>
      </c>
      <c r="AB2681" s="0" t="n">
        <v>960.5</v>
      </c>
      <c r="AC2681" s="0" t="n">
        <v>0</v>
      </c>
      <c r="AD2681" s="0" t="s">
        <v>99</v>
      </c>
      <c r="AE2681" s="0" t="s">
        <v>99</v>
      </c>
      <c r="AH2681" s="0" t="n">
        <v>6</v>
      </c>
      <c r="AI2681" s="0" t="s">
        <v>2133</v>
      </c>
      <c r="AJ2681" s="0" t="s">
        <v>32112</v>
      </c>
      <c r="AK2681" s="0" t="s">
        <v>31135</v>
      </c>
      <c r="AL2681" s="0" t="s">
        <v>2112</v>
      </c>
    </row>
    <row r="2682" customFormat="false" ht="15" hidden="false" customHeight="false" outlineLevel="0" collapsed="false">
      <c r="A2682" s="0" t="s">
        <v>39082</v>
      </c>
      <c r="B2682" s="0" t="s">
        <v>39083</v>
      </c>
      <c r="C2682" s="0" t="s">
        <v>19649</v>
      </c>
      <c r="D2682" s="0" t="s">
        <v>19649</v>
      </c>
      <c r="E2682" s="0" t="s">
        <v>39084</v>
      </c>
      <c r="F2682" s="0" t="s">
        <v>498</v>
      </c>
      <c r="G2682" s="0" t="n">
        <v>1</v>
      </c>
      <c r="H2682" s="0" t="n">
        <v>1</v>
      </c>
      <c r="I2682" s="0" t="n">
        <v>0.01</v>
      </c>
      <c r="J2682" s="0" t="n">
        <v>1000</v>
      </c>
      <c r="K2682" s="0" t="n">
        <v>0.34</v>
      </c>
      <c r="L2682" s="0" t="n">
        <v>90.64</v>
      </c>
      <c r="M2682" s="0" t="n">
        <v>90.33</v>
      </c>
      <c r="N2682" s="0" t="n">
        <v>90.1</v>
      </c>
      <c r="O2682" s="0" t="n">
        <v>90.64</v>
      </c>
      <c r="P2682" s="0" t="n">
        <v>0</v>
      </c>
      <c r="Q2682" s="0" t="n">
        <v>0</v>
      </c>
      <c r="R2682" s="0" t="n">
        <v>0</v>
      </c>
      <c r="S2682" s="0" t="n">
        <v>90.63</v>
      </c>
      <c r="T2682" s="0" t="n">
        <v>90.69</v>
      </c>
      <c r="U2682" s="0" t="n">
        <v>90.46</v>
      </c>
      <c r="V2682" s="0" t="n">
        <v>90.77</v>
      </c>
      <c r="W2682" s="0" t="n">
        <v>119626</v>
      </c>
      <c r="X2682" s="0" t="n">
        <v>90.41</v>
      </c>
      <c r="Y2682" s="0" t="n">
        <v>90.74</v>
      </c>
      <c r="Z2682" s="0" t="n">
        <v>20</v>
      </c>
      <c r="AA2682" s="0" t="n">
        <v>10000000</v>
      </c>
      <c r="AB2682" s="0" t="n">
        <v>5438.4</v>
      </c>
      <c r="AC2682" s="0" t="n">
        <v>0</v>
      </c>
      <c r="AD2682" s="0" t="s">
        <v>99</v>
      </c>
      <c r="AE2682" s="0" t="s">
        <v>99</v>
      </c>
      <c r="AH2682" s="0" t="n">
        <v>6</v>
      </c>
      <c r="AI2682" s="0" t="s">
        <v>2133</v>
      </c>
      <c r="AJ2682" s="0" t="s">
        <v>32112</v>
      </c>
      <c r="AK2682" s="0" t="s">
        <v>31135</v>
      </c>
      <c r="AL2682" s="0" t="s">
        <v>2112</v>
      </c>
    </row>
    <row r="2683" customFormat="false" ht="15" hidden="false" customHeight="false" outlineLevel="0" collapsed="false">
      <c r="A2683" s="0" t="s">
        <v>39085</v>
      </c>
      <c r="B2683" s="0" t="s">
        <v>39086</v>
      </c>
      <c r="C2683" s="0" t="s">
        <v>18705</v>
      </c>
      <c r="D2683" s="0" t="s">
        <v>18705</v>
      </c>
      <c r="E2683" s="0" t="s">
        <v>39087</v>
      </c>
      <c r="F2683" s="0" t="s">
        <v>498</v>
      </c>
      <c r="G2683" s="0" t="n">
        <v>1</v>
      </c>
      <c r="H2683" s="0" t="n">
        <v>1</v>
      </c>
      <c r="I2683" s="0" t="n">
        <v>0.01</v>
      </c>
      <c r="J2683" s="0" t="n">
        <v>1000</v>
      </c>
      <c r="K2683" s="0" t="n">
        <v>0.38</v>
      </c>
      <c r="L2683" s="0" t="n">
        <v>78.3</v>
      </c>
      <c r="M2683" s="0" t="n">
        <v>78</v>
      </c>
      <c r="N2683" s="0" t="n">
        <v>77.7</v>
      </c>
      <c r="O2683" s="0" t="n">
        <v>78.3</v>
      </c>
      <c r="P2683" s="0" t="n">
        <v>0</v>
      </c>
      <c r="Q2683" s="0" t="n">
        <v>0</v>
      </c>
      <c r="R2683" s="0" t="n">
        <v>0</v>
      </c>
      <c r="S2683" s="0" t="n">
        <v>78.1</v>
      </c>
      <c r="T2683" s="0" t="n">
        <v>78</v>
      </c>
      <c r="U2683" s="0" t="n">
        <v>77.89</v>
      </c>
      <c r="V2683" s="0" t="n">
        <v>78.31</v>
      </c>
      <c r="W2683" s="0" t="n">
        <v>99193</v>
      </c>
      <c r="X2683" s="0" t="n">
        <v>78.05</v>
      </c>
      <c r="Y2683" s="0" t="n">
        <v>78.27</v>
      </c>
      <c r="Z2683" s="0" t="n">
        <v>26</v>
      </c>
      <c r="AA2683" s="0" t="n">
        <v>15000000</v>
      </c>
      <c r="AB2683" s="0" t="n">
        <v>783</v>
      </c>
      <c r="AC2683" s="0" t="n">
        <v>0</v>
      </c>
      <c r="AD2683" s="0" t="s">
        <v>99</v>
      </c>
      <c r="AE2683" s="0" t="s">
        <v>99</v>
      </c>
      <c r="AH2683" s="0" t="n">
        <v>6</v>
      </c>
      <c r="AI2683" s="0" t="s">
        <v>2133</v>
      </c>
      <c r="AJ2683" s="0" t="s">
        <v>32112</v>
      </c>
      <c r="AK2683" s="0" t="s">
        <v>31135</v>
      </c>
      <c r="AL2683" s="0" t="s">
        <v>2112</v>
      </c>
    </row>
    <row r="2684" customFormat="false" ht="15" hidden="false" customHeight="false" outlineLevel="0" collapsed="false">
      <c r="A2684" s="0" t="s">
        <v>39088</v>
      </c>
      <c r="B2684" s="0" t="s">
        <v>39089</v>
      </c>
      <c r="C2684" s="0" t="s">
        <v>24541</v>
      </c>
      <c r="D2684" s="0" t="s">
        <v>24541</v>
      </c>
      <c r="E2684" s="0" t="s">
        <v>39090</v>
      </c>
      <c r="F2684" s="0" t="s">
        <v>498</v>
      </c>
      <c r="G2684" s="0" t="n">
        <v>1</v>
      </c>
      <c r="H2684" s="0" t="n">
        <v>1</v>
      </c>
      <c r="I2684" s="0" t="n">
        <v>0.01</v>
      </c>
      <c r="J2684" s="0" t="n">
        <v>1000</v>
      </c>
      <c r="K2684" s="0" t="n">
        <v>-0.37</v>
      </c>
      <c r="L2684" s="0" t="n">
        <v>86</v>
      </c>
      <c r="M2684" s="0" t="n">
        <v>86.32</v>
      </c>
      <c r="N2684" s="0" t="n">
        <v>86.5</v>
      </c>
      <c r="O2684" s="0" t="n">
        <v>86</v>
      </c>
      <c r="P2684" s="0" t="n">
        <v>0</v>
      </c>
      <c r="Q2684" s="0" t="n">
        <v>0</v>
      </c>
      <c r="R2684" s="0" t="n">
        <v>0</v>
      </c>
      <c r="S2684" s="0" t="n">
        <v>86.07</v>
      </c>
      <c r="T2684" s="0" t="n">
        <v>86.33</v>
      </c>
      <c r="U2684" s="0" t="n">
        <v>85.8</v>
      </c>
      <c r="V2684" s="0" t="n">
        <v>86.56</v>
      </c>
      <c r="W2684" s="0" t="n">
        <v>3094073</v>
      </c>
      <c r="X2684" s="0" t="n">
        <v>85.9</v>
      </c>
      <c r="Y2684" s="0" t="n">
        <v>86</v>
      </c>
      <c r="Z2684" s="0" t="n">
        <v>62</v>
      </c>
      <c r="AA2684" s="0" t="n">
        <v>10000000</v>
      </c>
      <c r="AB2684" s="0" t="n">
        <v>1916940</v>
      </c>
      <c r="AC2684" s="0" t="n">
        <v>0</v>
      </c>
      <c r="AD2684" s="0" t="s">
        <v>99</v>
      </c>
      <c r="AE2684" s="0" t="s">
        <v>99</v>
      </c>
      <c r="AH2684" s="0" t="n">
        <v>6</v>
      </c>
      <c r="AI2684" s="0" t="s">
        <v>2133</v>
      </c>
      <c r="AJ2684" s="0" t="s">
        <v>32112</v>
      </c>
      <c r="AK2684" s="0" t="s">
        <v>31135</v>
      </c>
      <c r="AL2684" s="0" t="s">
        <v>2112</v>
      </c>
    </row>
    <row r="2685" customFormat="false" ht="15" hidden="false" customHeight="false" outlineLevel="0" collapsed="false">
      <c r="A2685" s="0" t="s">
        <v>39091</v>
      </c>
      <c r="B2685" s="0" t="s">
        <v>39092</v>
      </c>
      <c r="C2685" s="0" t="s">
        <v>21830</v>
      </c>
      <c r="D2685" s="0" t="s">
        <v>21830</v>
      </c>
      <c r="E2685" s="0" t="s">
        <v>39093</v>
      </c>
      <c r="F2685" s="0" t="s">
        <v>498</v>
      </c>
      <c r="G2685" s="0" t="n">
        <v>1</v>
      </c>
      <c r="H2685" s="0" t="n">
        <v>1</v>
      </c>
      <c r="I2685" s="0" t="n">
        <v>0.01</v>
      </c>
      <c r="J2685" s="0" t="n">
        <v>1000</v>
      </c>
      <c r="K2685" s="0" t="n">
        <v>-0.34</v>
      </c>
      <c r="L2685" s="0" t="n">
        <v>93.12</v>
      </c>
      <c r="M2685" s="0" t="n">
        <v>93.44</v>
      </c>
      <c r="N2685" s="0" t="n">
        <v>93.47</v>
      </c>
      <c r="O2685" s="0" t="n">
        <v>93.12</v>
      </c>
      <c r="P2685" s="0" t="n">
        <v>0</v>
      </c>
      <c r="Q2685" s="0" t="n">
        <v>0</v>
      </c>
      <c r="R2685" s="0" t="n">
        <v>0</v>
      </c>
      <c r="S2685" s="0" t="n">
        <v>93.25</v>
      </c>
      <c r="T2685" s="0" t="n">
        <v>91.63</v>
      </c>
      <c r="U2685" s="0" t="n">
        <v>91.63</v>
      </c>
      <c r="V2685" s="0" t="n">
        <v>97.32</v>
      </c>
      <c r="W2685" s="0" t="n">
        <v>80192</v>
      </c>
      <c r="X2685" s="0" t="n">
        <v>93.13</v>
      </c>
      <c r="Y2685" s="0" t="n">
        <v>93.53</v>
      </c>
      <c r="Z2685" s="0" t="n">
        <v>21</v>
      </c>
      <c r="AA2685" s="0" t="n">
        <v>15000000</v>
      </c>
      <c r="AB2685" s="0" t="n">
        <v>931.2</v>
      </c>
      <c r="AC2685" s="0" t="n">
        <v>0</v>
      </c>
      <c r="AD2685" s="0" t="s">
        <v>99</v>
      </c>
      <c r="AE2685" s="0" t="s">
        <v>99</v>
      </c>
      <c r="AH2685" s="0" t="n">
        <v>6</v>
      </c>
      <c r="AI2685" s="0" t="s">
        <v>2133</v>
      </c>
      <c r="AJ2685" s="0" t="s">
        <v>32112</v>
      </c>
      <c r="AK2685" s="0" t="s">
        <v>31135</v>
      </c>
      <c r="AL2685" s="0" t="s">
        <v>2112</v>
      </c>
    </row>
    <row r="2686" customFormat="false" ht="15" hidden="false" customHeight="false" outlineLevel="0" collapsed="false">
      <c r="A2686" s="0" t="s">
        <v>39094</v>
      </c>
      <c r="B2686" s="0" t="s">
        <v>39095</v>
      </c>
      <c r="C2686" s="0" t="s">
        <v>25494</v>
      </c>
      <c r="D2686" s="0" t="s">
        <v>25494</v>
      </c>
      <c r="E2686" s="0" t="s">
        <v>39096</v>
      </c>
      <c r="F2686" s="0" t="s">
        <v>498</v>
      </c>
      <c r="G2686" s="0" t="n">
        <v>1</v>
      </c>
      <c r="H2686" s="0" t="n">
        <v>1</v>
      </c>
      <c r="I2686" s="0" t="n">
        <v>0.01</v>
      </c>
      <c r="J2686" s="0" t="n">
        <v>1000</v>
      </c>
      <c r="K2686" s="0" t="n">
        <v>-0.3</v>
      </c>
      <c r="L2686" s="0" t="n">
        <v>79.06</v>
      </c>
      <c r="M2686" s="0" t="n">
        <v>79.3</v>
      </c>
      <c r="N2686" s="0" t="n">
        <v>79.3</v>
      </c>
      <c r="O2686" s="0" t="n">
        <v>79.14</v>
      </c>
      <c r="P2686" s="0" t="n">
        <v>0</v>
      </c>
      <c r="Q2686" s="0" t="n">
        <v>0</v>
      </c>
      <c r="R2686" s="0" t="n">
        <v>0</v>
      </c>
      <c r="S2686" s="0" t="n">
        <v>79.35</v>
      </c>
      <c r="T2686" s="0" t="n">
        <v>79.31</v>
      </c>
      <c r="U2686" s="0" t="n">
        <v>78.65</v>
      </c>
      <c r="V2686" s="0" t="n">
        <v>79.97</v>
      </c>
      <c r="W2686" s="0" t="n">
        <v>192815</v>
      </c>
      <c r="X2686" s="0" t="n">
        <v>79.03</v>
      </c>
      <c r="Y2686" s="0" t="n">
        <v>79.22</v>
      </c>
      <c r="Z2686" s="0" t="n">
        <v>42</v>
      </c>
      <c r="AA2686" s="0" t="n">
        <v>10000000</v>
      </c>
      <c r="AB2686" s="0" t="n">
        <v>1581.2</v>
      </c>
      <c r="AC2686" s="0" t="n">
        <v>0</v>
      </c>
      <c r="AD2686" s="0" t="s">
        <v>99</v>
      </c>
      <c r="AE2686" s="0" t="s">
        <v>99</v>
      </c>
      <c r="AH2686" s="0" t="n">
        <v>6</v>
      </c>
      <c r="AI2686" s="0" t="s">
        <v>2133</v>
      </c>
      <c r="AJ2686" s="0" t="s">
        <v>32112</v>
      </c>
      <c r="AK2686" s="0" t="s">
        <v>31135</v>
      </c>
      <c r="AL2686" s="0" t="s">
        <v>2112</v>
      </c>
    </row>
    <row r="2687" customFormat="false" ht="15" hidden="false" customHeight="false" outlineLevel="0" collapsed="false">
      <c r="A2687" s="0" t="s">
        <v>39097</v>
      </c>
      <c r="B2687" s="0" t="s">
        <v>39098</v>
      </c>
      <c r="C2687" s="0" t="s">
        <v>25299</v>
      </c>
      <c r="D2687" s="0" t="s">
        <v>25299</v>
      </c>
      <c r="E2687" s="0" t="s">
        <v>39099</v>
      </c>
      <c r="F2687" s="0" t="s">
        <v>498</v>
      </c>
      <c r="G2687" s="0" t="n">
        <v>3</v>
      </c>
      <c r="H2687" s="0" t="n">
        <v>1</v>
      </c>
      <c r="I2687" s="0" t="n">
        <v>0.01</v>
      </c>
      <c r="J2687" s="0" t="n">
        <v>1000</v>
      </c>
      <c r="K2687" s="0" t="n">
        <v>-1.31</v>
      </c>
      <c r="L2687" s="0" t="n">
        <v>89.21</v>
      </c>
      <c r="M2687" s="0" t="n">
        <v>90.07</v>
      </c>
      <c r="N2687" s="0" t="n">
        <v>91.43</v>
      </c>
      <c r="O2687" s="0" t="n">
        <v>89.23</v>
      </c>
      <c r="P2687" s="0" t="n">
        <v>0</v>
      </c>
      <c r="Q2687" s="0" t="n">
        <v>0</v>
      </c>
      <c r="R2687" s="0" t="n">
        <v>0</v>
      </c>
      <c r="S2687" s="0" t="n">
        <v>88.29</v>
      </c>
      <c r="T2687" s="0" t="n">
        <v>92.95</v>
      </c>
      <c r="U2687" s="0" t="n">
        <v>86.15</v>
      </c>
      <c r="V2687" s="0" t="n">
        <v>92.95</v>
      </c>
      <c r="W2687" s="0" t="n">
        <v>1070095</v>
      </c>
      <c r="X2687" s="0" t="n">
        <v>88.71</v>
      </c>
      <c r="Y2687" s="0" t="n">
        <v>89.27</v>
      </c>
      <c r="Z2687" s="0" t="n">
        <v>130</v>
      </c>
      <c r="AA2687" s="0" t="n">
        <v>300000</v>
      </c>
      <c r="AB2687" s="0" t="n">
        <v>13381.5</v>
      </c>
      <c r="AC2687" s="0" t="n">
        <v>0</v>
      </c>
      <c r="AD2687" s="0" t="s">
        <v>99</v>
      </c>
      <c r="AE2687" s="0" t="s">
        <v>99</v>
      </c>
      <c r="AH2687" s="0" t="n">
        <v>6</v>
      </c>
      <c r="AI2687" s="0" t="s">
        <v>2133</v>
      </c>
      <c r="AJ2687" s="0" t="s">
        <v>32112</v>
      </c>
      <c r="AK2687" s="0" t="s">
        <v>31135</v>
      </c>
      <c r="AL2687" s="0" t="s">
        <v>2112</v>
      </c>
    </row>
    <row r="2688" customFormat="false" ht="15" hidden="false" customHeight="false" outlineLevel="0" collapsed="false">
      <c r="A2688" s="0" t="s">
        <v>39100</v>
      </c>
      <c r="B2688" s="0" t="s">
        <v>39101</v>
      </c>
      <c r="C2688" s="0" t="s">
        <v>23188</v>
      </c>
      <c r="D2688" s="0" t="s">
        <v>23188</v>
      </c>
      <c r="E2688" s="0" t="s">
        <v>39102</v>
      </c>
      <c r="F2688" s="0" t="s">
        <v>498</v>
      </c>
      <c r="G2688" s="0" t="n">
        <v>3</v>
      </c>
      <c r="H2688" s="0" t="n">
        <v>1</v>
      </c>
      <c r="I2688" s="0" t="n">
        <v>0.01</v>
      </c>
      <c r="J2688" s="0" t="n">
        <v>1000</v>
      </c>
      <c r="K2688" s="0" t="n">
        <v>0.67</v>
      </c>
      <c r="L2688" s="0" t="n">
        <v>75.2</v>
      </c>
      <c r="M2688" s="0" t="n">
        <v>74.76</v>
      </c>
      <c r="N2688" s="0" t="n">
        <v>75.38</v>
      </c>
      <c r="O2688" s="0" t="n">
        <v>75.2</v>
      </c>
      <c r="P2688" s="0" t="n">
        <v>0</v>
      </c>
      <c r="Q2688" s="0" t="n">
        <v>0</v>
      </c>
      <c r="R2688" s="0" t="n">
        <v>0</v>
      </c>
      <c r="S2688" s="0" t="n">
        <v>74.93</v>
      </c>
      <c r="T2688" s="0" t="n">
        <v>80.44</v>
      </c>
      <c r="U2688" s="0" t="n">
        <v>74.71</v>
      </c>
      <c r="V2688" s="0" t="n">
        <v>80.44</v>
      </c>
      <c r="W2688" s="0" t="n">
        <v>26975</v>
      </c>
      <c r="X2688" s="0" t="n">
        <v>75.07</v>
      </c>
      <c r="Y2688" s="0" t="n">
        <v>75.2</v>
      </c>
      <c r="Z2688" s="0" t="n">
        <v>7</v>
      </c>
      <c r="AA2688" s="0" t="n">
        <v>3000000</v>
      </c>
      <c r="AB2688" s="0" t="n">
        <v>2256</v>
      </c>
      <c r="AC2688" s="0" t="n">
        <v>0</v>
      </c>
      <c r="AD2688" s="0" t="s">
        <v>99</v>
      </c>
      <c r="AE2688" s="0" t="s">
        <v>99</v>
      </c>
      <c r="AH2688" s="0" t="n">
        <v>6</v>
      </c>
      <c r="AI2688" s="0" t="s">
        <v>2133</v>
      </c>
      <c r="AJ2688" s="0" t="s">
        <v>32112</v>
      </c>
      <c r="AK2688" s="0" t="s">
        <v>31135</v>
      </c>
      <c r="AL2688" s="0" t="s">
        <v>2112</v>
      </c>
    </row>
    <row r="2689" customFormat="false" ht="15" hidden="false" customHeight="false" outlineLevel="0" collapsed="false">
      <c r="A2689" s="0" t="s">
        <v>39103</v>
      </c>
      <c r="B2689" s="0" t="s">
        <v>39104</v>
      </c>
      <c r="C2689" s="0" t="s">
        <v>39105</v>
      </c>
      <c r="D2689" s="0" t="s">
        <v>39105</v>
      </c>
      <c r="E2689" s="0" t="s">
        <v>39106</v>
      </c>
      <c r="F2689" s="0" t="s">
        <v>498</v>
      </c>
      <c r="G2689" s="0" t="n">
        <v>2</v>
      </c>
      <c r="H2689" s="0" t="n">
        <v>1</v>
      </c>
      <c r="I2689" s="0" t="n">
        <v>0.01</v>
      </c>
      <c r="J2689" s="0" t="n">
        <v>1000</v>
      </c>
      <c r="K2689" s="0" t="n">
        <v>0</v>
      </c>
      <c r="L2689" s="0" t="n">
        <v>0</v>
      </c>
      <c r="M2689" s="0" t="n">
        <v>91.2</v>
      </c>
      <c r="N2689" s="0" t="n">
        <v>90.64</v>
      </c>
      <c r="O2689" s="0" t="n">
        <v>91.2</v>
      </c>
      <c r="P2689" s="0" t="n">
        <v>0</v>
      </c>
      <c r="Q2689" s="0" t="n">
        <v>0</v>
      </c>
      <c r="R2689" s="0" t="n">
        <v>0</v>
      </c>
      <c r="S2689" s="0" t="n">
        <v>0</v>
      </c>
      <c r="T2689" s="0" t="n">
        <v>0</v>
      </c>
      <c r="U2689" s="0" t="n">
        <v>0</v>
      </c>
      <c r="V2689" s="0" t="n">
        <v>0</v>
      </c>
      <c r="W2689" s="0" t="n">
        <v>0</v>
      </c>
      <c r="X2689" s="0" t="n">
        <v>86.87</v>
      </c>
      <c r="Y2689" s="0" t="n">
        <v>91.76</v>
      </c>
      <c r="Z2689" s="0" t="n">
        <v>0</v>
      </c>
      <c r="AA2689" s="0" t="n">
        <v>10000000</v>
      </c>
      <c r="AB2689" s="0" t="n">
        <v>0</v>
      </c>
      <c r="AC2689" s="0" t="n">
        <v>0</v>
      </c>
      <c r="AD2689" s="0" t="s">
        <v>99</v>
      </c>
      <c r="AE2689" s="0" t="s">
        <v>99</v>
      </c>
      <c r="AH2689" s="0" t="n">
        <v>6</v>
      </c>
      <c r="AI2689" s="0" t="s">
        <v>2133</v>
      </c>
      <c r="AJ2689" s="0" t="s">
        <v>32112</v>
      </c>
      <c r="AK2689" s="0" t="s">
        <v>31135</v>
      </c>
      <c r="AL2689" s="0" t="s">
        <v>2112</v>
      </c>
    </row>
    <row r="2690" customFormat="false" ht="15" hidden="false" customHeight="false" outlineLevel="0" collapsed="false">
      <c r="A2690" s="0" t="s">
        <v>39107</v>
      </c>
      <c r="B2690" s="0" t="s">
        <v>39108</v>
      </c>
      <c r="C2690" s="0" t="s">
        <v>39109</v>
      </c>
      <c r="D2690" s="0" t="s">
        <v>39109</v>
      </c>
      <c r="E2690" s="0" t="s">
        <v>39110</v>
      </c>
      <c r="F2690" s="0" t="s">
        <v>498</v>
      </c>
      <c r="G2690" s="0" t="n">
        <v>2</v>
      </c>
      <c r="H2690" s="0" t="n">
        <v>1</v>
      </c>
      <c r="I2690" s="0" t="n">
        <v>0.01</v>
      </c>
      <c r="J2690" s="0" t="n">
        <v>1000</v>
      </c>
      <c r="K2690" s="0" t="n">
        <v>0</v>
      </c>
      <c r="L2690" s="0" t="n">
        <v>0</v>
      </c>
      <c r="M2690" s="0" t="n">
        <v>83.19</v>
      </c>
      <c r="N2690" s="0" t="n">
        <v>85.52</v>
      </c>
      <c r="O2690" s="0" t="n">
        <v>83.19</v>
      </c>
      <c r="P2690" s="0" t="n">
        <v>0</v>
      </c>
      <c r="Q2690" s="0" t="n">
        <v>0</v>
      </c>
      <c r="R2690" s="0" t="n">
        <v>0</v>
      </c>
      <c r="S2690" s="0" t="n">
        <v>0</v>
      </c>
      <c r="T2690" s="0" t="n">
        <v>0</v>
      </c>
      <c r="U2690" s="0" t="n">
        <v>0</v>
      </c>
      <c r="V2690" s="0" t="n">
        <v>0</v>
      </c>
      <c r="W2690" s="0" t="n">
        <v>0</v>
      </c>
      <c r="X2690" s="0" t="n">
        <v>83.12</v>
      </c>
      <c r="Y2690" s="0" t="n">
        <v>85.51</v>
      </c>
      <c r="Z2690" s="0" t="n">
        <v>0</v>
      </c>
      <c r="AA2690" s="0" t="n">
        <v>10000000</v>
      </c>
      <c r="AB2690" s="0" t="n">
        <v>0</v>
      </c>
      <c r="AC2690" s="0" t="n">
        <v>0</v>
      </c>
      <c r="AD2690" s="0" t="s">
        <v>99</v>
      </c>
      <c r="AE2690" s="0" t="s">
        <v>99</v>
      </c>
      <c r="AH2690" s="0" t="n">
        <v>6</v>
      </c>
      <c r="AI2690" s="0" t="s">
        <v>2133</v>
      </c>
      <c r="AJ2690" s="0" t="s">
        <v>32112</v>
      </c>
      <c r="AK2690" s="0" t="s">
        <v>31135</v>
      </c>
      <c r="AL2690" s="0" t="s">
        <v>2112</v>
      </c>
    </row>
    <row r="2691" customFormat="false" ht="15" hidden="false" customHeight="false" outlineLevel="0" collapsed="false">
      <c r="A2691" s="0" t="s">
        <v>39111</v>
      </c>
      <c r="B2691" s="0" t="s">
        <v>39112</v>
      </c>
      <c r="C2691" s="0" t="s">
        <v>39113</v>
      </c>
      <c r="D2691" s="0" t="s">
        <v>39113</v>
      </c>
      <c r="E2691" s="0" t="s">
        <v>39114</v>
      </c>
      <c r="F2691" s="0" t="s">
        <v>498</v>
      </c>
      <c r="G2691" s="0" t="n">
        <v>2</v>
      </c>
      <c r="H2691" s="0" t="n">
        <v>1</v>
      </c>
      <c r="I2691" s="0" t="n">
        <v>0.01</v>
      </c>
      <c r="J2691" s="0" t="n">
        <v>1000</v>
      </c>
      <c r="K2691" s="0" t="n">
        <v>0</v>
      </c>
      <c r="L2691" s="0" t="n">
        <v>0</v>
      </c>
      <c r="M2691" s="0" t="n">
        <v>90.11</v>
      </c>
      <c r="N2691" s="0" t="n">
        <v>0</v>
      </c>
      <c r="O2691" s="0" t="n">
        <v>90.11</v>
      </c>
      <c r="P2691" s="0" t="n">
        <v>0</v>
      </c>
      <c r="Q2691" s="0" t="n">
        <v>0</v>
      </c>
      <c r="R2691" s="0" t="n">
        <v>0</v>
      </c>
      <c r="S2691" s="0" t="n">
        <v>0</v>
      </c>
      <c r="T2691" s="0" t="n">
        <v>0</v>
      </c>
      <c r="U2691" s="0" t="n">
        <v>0</v>
      </c>
      <c r="V2691" s="0" t="n">
        <v>0</v>
      </c>
      <c r="W2691" s="0" t="n">
        <v>0</v>
      </c>
      <c r="X2691" s="0" t="n">
        <v>89.27</v>
      </c>
      <c r="Y2691" s="0" t="n">
        <v>90.58</v>
      </c>
      <c r="Z2691" s="0" t="n">
        <v>0</v>
      </c>
      <c r="AA2691" s="0" t="n">
        <v>10000000</v>
      </c>
      <c r="AB2691" s="0" t="n">
        <v>0</v>
      </c>
      <c r="AC2691" s="0" t="n">
        <v>0</v>
      </c>
      <c r="AD2691" s="0" t="s">
        <v>99</v>
      </c>
      <c r="AE2691" s="0" t="s">
        <v>99</v>
      </c>
      <c r="AH2691" s="0" t="n">
        <v>6</v>
      </c>
      <c r="AI2691" s="0" t="s">
        <v>2133</v>
      </c>
      <c r="AJ2691" s="0" t="s">
        <v>32112</v>
      </c>
      <c r="AK2691" s="0" t="s">
        <v>31135</v>
      </c>
      <c r="AL2691" s="0" t="s">
        <v>2112</v>
      </c>
    </row>
    <row r="2692" customFormat="false" ht="15" hidden="false" customHeight="false" outlineLevel="0" collapsed="false">
      <c r="A2692" s="0" t="s">
        <v>39115</v>
      </c>
      <c r="B2692" s="0" t="s">
        <v>39116</v>
      </c>
      <c r="C2692" s="0" t="s">
        <v>39117</v>
      </c>
      <c r="D2692" s="0" t="s">
        <v>39117</v>
      </c>
      <c r="E2692" s="0" t="s">
        <v>39118</v>
      </c>
      <c r="F2692" s="0" t="s">
        <v>498</v>
      </c>
      <c r="G2692" s="0" t="n">
        <v>2</v>
      </c>
      <c r="H2692" s="0" t="n">
        <v>1</v>
      </c>
      <c r="I2692" s="0" t="n">
        <v>0.01</v>
      </c>
      <c r="J2692" s="0" t="n">
        <v>1000</v>
      </c>
      <c r="K2692" s="0" t="n">
        <v>0</v>
      </c>
      <c r="L2692" s="0" t="n">
        <v>0</v>
      </c>
      <c r="M2692" s="0" t="n">
        <v>0</v>
      </c>
      <c r="N2692" s="0" t="n">
        <v>0</v>
      </c>
      <c r="O2692" s="0" t="n">
        <v>0</v>
      </c>
      <c r="P2692" s="0" t="n">
        <v>0</v>
      </c>
      <c r="Q2692" s="0" t="n">
        <v>0</v>
      </c>
      <c r="R2692" s="0" t="n">
        <v>0</v>
      </c>
      <c r="S2692" s="0" t="n">
        <v>0</v>
      </c>
      <c r="T2692" s="0" t="n">
        <v>0</v>
      </c>
      <c r="U2692" s="0" t="n">
        <v>0</v>
      </c>
      <c r="V2692" s="0" t="n">
        <v>0</v>
      </c>
      <c r="W2692" s="0" t="n">
        <v>0</v>
      </c>
      <c r="X2692" s="0" t="n">
        <v>0</v>
      </c>
      <c r="Y2692" s="0" t="n">
        <v>0</v>
      </c>
      <c r="Z2692" s="0" t="n">
        <v>0</v>
      </c>
      <c r="AA2692" s="0" t="n">
        <v>5000000</v>
      </c>
      <c r="AB2692" s="0" t="n">
        <v>0</v>
      </c>
      <c r="AC2692" s="0" t="n">
        <v>0</v>
      </c>
      <c r="AD2692" s="0" t="s">
        <v>99</v>
      </c>
      <c r="AE2692" s="0" t="s">
        <v>99</v>
      </c>
      <c r="AH2692" s="0" t="n">
        <v>6</v>
      </c>
      <c r="AI2692" s="0" t="s">
        <v>2133</v>
      </c>
      <c r="AJ2692" s="0" t="s">
        <v>32112</v>
      </c>
      <c r="AK2692" s="0" t="s">
        <v>31135</v>
      </c>
      <c r="AL2692" s="0" t="s">
        <v>2112</v>
      </c>
    </row>
    <row r="2693" customFormat="false" ht="15" hidden="false" customHeight="false" outlineLevel="0" collapsed="false">
      <c r="A2693" s="0" t="s">
        <v>39119</v>
      </c>
      <c r="B2693" s="0" t="s">
        <v>39120</v>
      </c>
      <c r="C2693" s="0" t="s">
        <v>39121</v>
      </c>
      <c r="D2693" s="0" t="s">
        <v>39121</v>
      </c>
      <c r="E2693" s="0" t="s">
        <v>39122</v>
      </c>
      <c r="F2693" s="0" t="s">
        <v>498</v>
      </c>
      <c r="G2693" s="0" t="n">
        <v>2</v>
      </c>
      <c r="H2693" s="0" t="n">
        <v>1</v>
      </c>
      <c r="I2693" s="0" t="n">
        <v>0.01</v>
      </c>
      <c r="J2693" s="0" t="n">
        <v>1000</v>
      </c>
      <c r="K2693" s="0" t="n">
        <v>0</v>
      </c>
      <c r="L2693" s="0" t="n">
        <v>0</v>
      </c>
      <c r="M2693" s="0" t="n">
        <v>0</v>
      </c>
      <c r="N2693" s="0" t="n">
        <v>0</v>
      </c>
      <c r="O2693" s="0" t="n">
        <v>0</v>
      </c>
      <c r="P2693" s="0" t="n">
        <v>0</v>
      </c>
      <c r="Q2693" s="0" t="n">
        <v>0</v>
      </c>
      <c r="R2693" s="0" t="n">
        <v>0</v>
      </c>
      <c r="S2693" s="0" t="n">
        <v>0</v>
      </c>
      <c r="T2693" s="0" t="n">
        <v>0</v>
      </c>
      <c r="U2693" s="0" t="n">
        <v>0</v>
      </c>
      <c r="V2693" s="0" t="n">
        <v>0</v>
      </c>
      <c r="W2693" s="0" t="n">
        <v>0</v>
      </c>
      <c r="X2693" s="0" t="n">
        <v>0</v>
      </c>
      <c r="Y2693" s="0" t="n">
        <v>0</v>
      </c>
      <c r="Z2693" s="0" t="n">
        <v>0</v>
      </c>
      <c r="AA2693" s="0" t="n">
        <v>10000000</v>
      </c>
      <c r="AB2693" s="0" t="n">
        <v>0</v>
      </c>
      <c r="AC2693" s="0" t="n">
        <v>0</v>
      </c>
      <c r="AD2693" s="0" t="s">
        <v>99</v>
      </c>
      <c r="AE2693" s="0" t="s">
        <v>99</v>
      </c>
      <c r="AH2693" s="0" t="n">
        <v>6</v>
      </c>
      <c r="AI2693" s="0" t="s">
        <v>2133</v>
      </c>
      <c r="AJ2693" s="0" t="s">
        <v>32112</v>
      </c>
      <c r="AK2693" s="0" t="s">
        <v>31135</v>
      </c>
      <c r="AL2693" s="0" t="s">
        <v>2112</v>
      </c>
    </row>
    <row r="2694" customFormat="false" ht="15" hidden="false" customHeight="false" outlineLevel="0" collapsed="false">
      <c r="A2694" s="0" t="s">
        <v>39123</v>
      </c>
      <c r="B2694" s="0" t="s">
        <v>39124</v>
      </c>
      <c r="C2694" s="0" t="s">
        <v>39125</v>
      </c>
      <c r="D2694" s="0" t="s">
        <v>39125</v>
      </c>
      <c r="E2694" s="0" t="s">
        <v>39126</v>
      </c>
      <c r="F2694" s="0" t="s">
        <v>498</v>
      </c>
      <c r="G2694" s="0" t="n">
        <v>2</v>
      </c>
      <c r="H2694" s="0" t="n">
        <v>1</v>
      </c>
      <c r="I2694" s="0" t="n">
        <v>0.01</v>
      </c>
      <c r="J2694" s="0" t="n">
        <v>1000</v>
      </c>
      <c r="K2694" s="0" t="n">
        <v>0</v>
      </c>
      <c r="L2694" s="0" t="n">
        <v>0</v>
      </c>
      <c r="M2694" s="0" t="n">
        <v>0</v>
      </c>
      <c r="N2694" s="0" t="n">
        <v>0</v>
      </c>
      <c r="O2694" s="0" t="n">
        <v>0</v>
      </c>
      <c r="P2694" s="0" t="n">
        <v>0</v>
      </c>
      <c r="Q2694" s="0" t="n">
        <v>0</v>
      </c>
      <c r="R2694" s="0" t="n">
        <v>0</v>
      </c>
      <c r="S2694" s="0" t="n">
        <v>0</v>
      </c>
      <c r="T2694" s="0" t="n">
        <v>0</v>
      </c>
      <c r="U2694" s="0" t="n">
        <v>0</v>
      </c>
      <c r="V2694" s="0" t="n">
        <v>0</v>
      </c>
      <c r="W2694" s="0" t="n">
        <v>0</v>
      </c>
      <c r="X2694" s="0" t="n">
        <v>0</v>
      </c>
      <c r="Y2694" s="0" t="n">
        <v>0</v>
      </c>
      <c r="Z2694" s="0" t="n">
        <v>0</v>
      </c>
      <c r="AA2694" s="0" t="n">
        <v>15000000</v>
      </c>
      <c r="AB2694" s="0" t="n">
        <v>0</v>
      </c>
      <c r="AC2694" s="0" t="n">
        <v>0</v>
      </c>
      <c r="AD2694" s="0" t="s">
        <v>99</v>
      </c>
      <c r="AE2694" s="0" t="s">
        <v>99</v>
      </c>
      <c r="AH2694" s="0" t="n">
        <v>6</v>
      </c>
      <c r="AI2694" s="0" t="s">
        <v>2133</v>
      </c>
      <c r="AJ2694" s="0" t="s">
        <v>32112</v>
      </c>
      <c r="AK2694" s="0" t="s">
        <v>31135</v>
      </c>
      <c r="AL2694" s="0" t="s">
        <v>2112</v>
      </c>
    </row>
    <row r="2695" customFormat="false" ht="15" hidden="false" customHeight="false" outlineLevel="0" collapsed="false">
      <c r="A2695" s="0" t="s">
        <v>39127</v>
      </c>
      <c r="B2695" s="0" t="s">
        <v>39128</v>
      </c>
      <c r="C2695" s="0" t="s">
        <v>18933</v>
      </c>
      <c r="D2695" s="0" t="s">
        <v>18933</v>
      </c>
      <c r="E2695" s="0" t="s">
        <v>39129</v>
      </c>
      <c r="F2695" s="0" t="s">
        <v>498</v>
      </c>
      <c r="G2695" s="0" t="n">
        <v>3</v>
      </c>
      <c r="H2695" s="0" t="n">
        <v>1</v>
      </c>
      <c r="I2695" s="0" t="n">
        <v>0.01</v>
      </c>
      <c r="J2695" s="0" t="n">
        <v>1000</v>
      </c>
      <c r="K2695" s="0" t="n">
        <v>-0.62</v>
      </c>
      <c r="L2695" s="0" t="n">
        <v>92.76</v>
      </c>
      <c r="M2695" s="0" t="n">
        <v>93.34</v>
      </c>
      <c r="N2695" s="0" t="n">
        <v>92.7</v>
      </c>
      <c r="O2695" s="0" t="n">
        <v>92.86</v>
      </c>
      <c r="P2695" s="0" t="n">
        <v>0</v>
      </c>
      <c r="Q2695" s="0" t="n">
        <v>0</v>
      </c>
      <c r="R2695" s="0" t="n">
        <v>0</v>
      </c>
      <c r="S2695" s="0" t="n">
        <v>93.08</v>
      </c>
      <c r="T2695" s="0" t="n">
        <v>92.85</v>
      </c>
      <c r="U2695" s="0" t="n">
        <v>92.76</v>
      </c>
      <c r="V2695" s="0" t="n">
        <v>93.28</v>
      </c>
      <c r="W2695" s="0" t="n">
        <v>64225</v>
      </c>
      <c r="X2695" s="0" t="n">
        <v>92.63</v>
      </c>
      <c r="Y2695" s="0" t="n">
        <v>93.18</v>
      </c>
      <c r="Z2695" s="0" t="n">
        <v>15</v>
      </c>
      <c r="AA2695" s="0" t="n">
        <v>10000000</v>
      </c>
      <c r="AB2695" s="0" t="n">
        <v>4638</v>
      </c>
      <c r="AC2695" s="0" t="n">
        <v>0</v>
      </c>
      <c r="AD2695" s="0" t="s">
        <v>99</v>
      </c>
      <c r="AE2695" s="0" t="s">
        <v>99</v>
      </c>
      <c r="AH2695" s="0" t="n">
        <v>6</v>
      </c>
      <c r="AI2695" s="0" t="s">
        <v>2133</v>
      </c>
      <c r="AJ2695" s="0" t="s">
        <v>32112</v>
      </c>
      <c r="AK2695" s="0" t="s">
        <v>31135</v>
      </c>
      <c r="AL2695" s="0" t="s">
        <v>2112</v>
      </c>
    </row>
    <row r="2696" customFormat="false" ht="15" hidden="false" customHeight="false" outlineLevel="0" collapsed="false">
      <c r="A2696" s="0" t="s">
        <v>39130</v>
      </c>
      <c r="B2696" s="0" t="s">
        <v>39131</v>
      </c>
      <c r="C2696" s="0" t="s">
        <v>25937</v>
      </c>
      <c r="D2696" s="0" t="s">
        <v>25937</v>
      </c>
      <c r="E2696" s="0" t="s">
        <v>39132</v>
      </c>
      <c r="F2696" s="0" t="s">
        <v>498</v>
      </c>
      <c r="G2696" s="0" t="n">
        <v>3</v>
      </c>
      <c r="H2696" s="0" t="n">
        <v>1</v>
      </c>
      <c r="I2696" s="0" t="n">
        <v>0.01</v>
      </c>
      <c r="J2696" s="0" t="n">
        <v>1000</v>
      </c>
      <c r="K2696" s="0" t="n">
        <v>-0.34</v>
      </c>
      <c r="L2696" s="0" t="n">
        <v>97.12</v>
      </c>
      <c r="M2696" s="0" t="n">
        <v>97.43</v>
      </c>
      <c r="N2696" s="0" t="n">
        <v>97.16</v>
      </c>
      <c r="O2696" s="0" t="n">
        <v>96.92</v>
      </c>
      <c r="P2696" s="0" t="n">
        <v>0</v>
      </c>
      <c r="Q2696" s="0" t="n">
        <v>0</v>
      </c>
      <c r="R2696" s="0" t="n">
        <v>0</v>
      </c>
      <c r="S2696" s="0" t="n">
        <v>96.72</v>
      </c>
      <c r="T2696" s="0" t="n">
        <v>98.05</v>
      </c>
      <c r="U2696" s="0" t="n">
        <v>96.33</v>
      </c>
      <c r="V2696" s="0" t="n">
        <v>98.05</v>
      </c>
      <c r="W2696" s="0" t="n">
        <v>1674222</v>
      </c>
      <c r="X2696" s="0" t="n">
        <v>96.62</v>
      </c>
      <c r="Y2696" s="0" t="n">
        <v>97.11</v>
      </c>
      <c r="Z2696" s="0" t="n">
        <v>168</v>
      </c>
      <c r="AA2696" s="0" t="n">
        <v>10000000</v>
      </c>
      <c r="AB2696" s="0" t="n">
        <v>971.2</v>
      </c>
      <c r="AC2696" s="0" t="n">
        <v>0</v>
      </c>
      <c r="AD2696" s="0" t="s">
        <v>99</v>
      </c>
      <c r="AE2696" s="0" t="s">
        <v>99</v>
      </c>
      <c r="AH2696" s="0" t="n">
        <v>8</v>
      </c>
      <c r="AI2696" s="0" t="s">
        <v>2133</v>
      </c>
      <c r="AJ2696" s="0" t="s">
        <v>32112</v>
      </c>
      <c r="AK2696" s="0" t="s">
        <v>31135</v>
      </c>
      <c r="AL2696" s="0" t="s">
        <v>2112</v>
      </c>
    </row>
    <row r="2697" customFormat="false" ht="15" hidden="false" customHeight="false" outlineLevel="0" collapsed="false">
      <c r="A2697" s="0" t="s">
        <v>39133</v>
      </c>
      <c r="B2697" s="0" t="s">
        <v>39134</v>
      </c>
      <c r="C2697" s="0" t="s">
        <v>25007</v>
      </c>
      <c r="D2697" s="0" t="s">
        <v>25007</v>
      </c>
      <c r="E2697" s="0" t="s">
        <v>39135</v>
      </c>
      <c r="F2697" s="0" t="s">
        <v>498</v>
      </c>
      <c r="G2697" s="0" t="n">
        <v>3</v>
      </c>
      <c r="H2697" s="0" t="n">
        <v>1</v>
      </c>
      <c r="I2697" s="0" t="n">
        <v>0.01</v>
      </c>
      <c r="J2697" s="0" t="n">
        <v>1000</v>
      </c>
      <c r="K2697" s="0" t="n">
        <v>2.88</v>
      </c>
      <c r="L2697" s="0" t="n">
        <v>75.11</v>
      </c>
      <c r="M2697" s="0" t="n">
        <v>72.63</v>
      </c>
      <c r="N2697" s="0" t="n">
        <v>70.92</v>
      </c>
      <c r="O2697" s="0" t="n">
        <v>75.11</v>
      </c>
      <c r="P2697" s="0" t="n">
        <v>0</v>
      </c>
      <c r="Q2697" s="0" t="n">
        <v>0</v>
      </c>
      <c r="R2697" s="0" t="n">
        <v>0</v>
      </c>
      <c r="S2697" s="0" t="n">
        <v>73.79</v>
      </c>
      <c r="T2697" s="0" t="n">
        <v>70.16</v>
      </c>
      <c r="U2697" s="0" t="n">
        <v>70.16</v>
      </c>
      <c r="V2697" s="0" t="n">
        <v>78.56</v>
      </c>
      <c r="W2697" s="0" t="n">
        <v>296645</v>
      </c>
      <c r="X2697" s="0" t="n">
        <v>75.15</v>
      </c>
      <c r="Y2697" s="0" t="n">
        <v>75.71</v>
      </c>
      <c r="Z2697" s="0" t="n">
        <v>93</v>
      </c>
      <c r="AA2697" s="0" t="n">
        <v>150000</v>
      </c>
      <c r="AB2697" s="0" t="n">
        <v>751.1</v>
      </c>
      <c r="AC2697" s="0" t="n">
        <v>0</v>
      </c>
      <c r="AD2697" s="0" t="s">
        <v>99</v>
      </c>
      <c r="AE2697" s="0" t="s">
        <v>99</v>
      </c>
      <c r="AH2697" s="0" t="n">
        <v>6</v>
      </c>
      <c r="AI2697" s="0" t="s">
        <v>2133</v>
      </c>
      <c r="AJ2697" s="0" t="s">
        <v>32112</v>
      </c>
      <c r="AK2697" s="0" t="s">
        <v>31135</v>
      </c>
      <c r="AL2697" s="0" t="s">
        <v>2112</v>
      </c>
    </row>
    <row r="2698" customFormat="false" ht="15" hidden="false" customHeight="false" outlineLevel="0" collapsed="false">
      <c r="A2698" s="0" t="s">
        <v>39136</v>
      </c>
      <c r="B2698" s="0" t="s">
        <v>39137</v>
      </c>
      <c r="C2698" s="0" t="s">
        <v>23399</v>
      </c>
      <c r="D2698" s="0" t="s">
        <v>23399</v>
      </c>
      <c r="E2698" s="0" t="s">
        <v>39138</v>
      </c>
      <c r="F2698" s="0" t="s">
        <v>498</v>
      </c>
      <c r="G2698" s="0" t="n">
        <v>3</v>
      </c>
      <c r="H2698" s="0" t="n">
        <v>1</v>
      </c>
      <c r="I2698" s="0" t="n">
        <v>0.01</v>
      </c>
      <c r="J2698" s="0" t="n">
        <v>1000</v>
      </c>
      <c r="K2698" s="0" t="n">
        <v>0.04</v>
      </c>
      <c r="L2698" s="0" t="n">
        <v>78.96</v>
      </c>
      <c r="M2698" s="0" t="n">
        <v>78.97</v>
      </c>
      <c r="N2698" s="0" t="n">
        <v>79.2</v>
      </c>
      <c r="O2698" s="0" t="n">
        <v>78.96</v>
      </c>
      <c r="P2698" s="0" t="n">
        <v>0</v>
      </c>
      <c r="Q2698" s="0" t="n">
        <v>0</v>
      </c>
      <c r="R2698" s="0" t="n">
        <v>0</v>
      </c>
      <c r="S2698" s="0" t="n">
        <v>78.9</v>
      </c>
      <c r="T2698" s="0" t="n">
        <v>79.91</v>
      </c>
      <c r="U2698" s="0" t="n">
        <v>78.24</v>
      </c>
      <c r="V2698" s="0" t="n">
        <v>79.91</v>
      </c>
      <c r="W2698" s="0" t="n">
        <v>80473</v>
      </c>
      <c r="X2698" s="0" t="n">
        <v>78.7</v>
      </c>
      <c r="Y2698" s="0" t="n">
        <v>78.97</v>
      </c>
      <c r="Z2698" s="0" t="n">
        <v>31</v>
      </c>
      <c r="AA2698" s="0" t="n">
        <v>200000</v>
      </c>
      <c r="AB2698" s="0" t="n">
        <v>789.6</v>
      </c>
      <c r="AC2698" s="0" t="n">
        <v>0</v>
      </c>
      <c r="AD2698" s="0" t="s">
        <v>99</v>
      </c>
      <c r="AE2698" s="0" t="s">
        <v>99</v>
      </c>
      <c r="AH2698" s="0" t="n">
        <v>6</v>
      </c>
      <c r="AI2698" s="0" t="s">
        <v>2133</v>
      </c>
      <c r="AJ2698" s="0" t="s">
        <v>32112</v>
      </c>
      <c r="AK2698" s="0" t="s">
        <v>31135</v>
      </c>
      <c r="AL2698" s="0" t="s">
        <v>2112</v>
      </c>
    </row>
    <row r="2699" customFormat="false" ht="15" hidden="false" customHeight="false" outlineLevel="0" collapsed="false">
      <c r="A2699" s="0" t="s">
        <v>39139</v>
      </c>
      <c r="B2699" s="0" t="s">
        <v>39140</v>
      </c>
      <c r="C2699" s="0" t="s">
        <v>25690</v>
      </c>
      <c r="D2699" s="0" t="s">
        <v>25690</v>
      </c>
      <c r="E2699" s="0" t="s">
        <v>39141</v>
      </c>
      <c r="F2699" s="0" t="s">
        <v>498</v>
      </c>
      <c r="G2699" s="0" t="n">
        <v>3</v>
      </c>
      <c r="H2699" s="0" t="n">
        <v>1</v>
      </c>
      <c r="I2699" s="0" t="n">
        <v>0.01</v>
      </c>
      <c r="J2699" s="0" t="n">
        <v>1000</v>
      </c>
      <c r="K2699" s="0" t="n">
        <v>0.18</v>
      </c>
      <c r="L2699" s="0" t="n">
        <v>95.1</v>
      </c>
      <c r="M2699" s="0" t="n">
        <v>94.93</v>
      </c>
      <c r="N2699" s="0" t="n">
        <v>94.37</v>
      </c>
      <c r="O2699" s="0" t="n">
        <v>94.99</v>
      </c>
      <c r="P2699" s="0" t="n">
        <v>0</v>
      </c>
      <c r="Q2699" s="0" t="n">
        <v>0</v>
      </c>
      <c r="R2699" s="0" t="n">
        <v>0</v>
      </c>
      <c r="S2699" s="0" t="n">
        <v>94.81</v>
      </c>
      <c r="T2699" s="0" t="n">
        <v>94.93</v>
      </c>
      <c r="U2699" s="0" t="n">
        <v>94.02</v>
      </c>
      <c r="V2699" s="0" t="n">
        <v>95.1</v>
      </c>
      <c r="W2699" s="0" t="n">
        <v>432339</v>
      </c>
      <c r="X2699" s="0" t="n">
        <v>94.97</v>
      </c>
      <c r="Y2699" s="0" t="n">
        <v>95.1</v>
      </c>
      <c r="Z2699" s="0" t="n">
        <v>103</v>
      </c>
      <c r="AA2699" s="0" t="n">
        <v>200000</v>
      </c>
      <c r="AB2699" s="0" t="n">
        <v>1902</v>
      </c>
      <c r="AC2699" s="0" t="n">
        <v>0</v>
      </c>
      <c r="AD2699" s="0" t="s">
        <v>99</v>
      </c>
      <c r="AE2699" s="0" t="s">
        <v>99</v>
      </c>
      <c r="AH2699" s="0" t="n">
        <v>800</v>
      </c>
      <c r="AI2699" s="0" t="s">
        <v>2133</v>
      </c>
      <c r="AJ2699" s="0" t="s">
        <v>32112</v>
      </c>
      <c r="AK2699" s="0" t="s">
        <v>31135</v>
      </c>
      <c r="AL2699" s="0" t="s">
        <v>2112</v>
      </c>
    </row>
    <row r="2700" customFormat="false" ht="15" hidden="false" customHeight="false" outlineLevel="0" collapsed="false">
      <c r="A2700" s="0" t="s">
        <v>39142</v>
      </c>
      <c r="B2700" s="0" t="s">
        <v>39143</v>
      </c>
      <c r="C2700" s="0" t="s">
        <v>39144</v>
      </c>
      <c r="D2700" s="0" t="s">
        <v>39144</v>
      </c>
      <c r="E2700" s="0" t="s">
        <v>39145</v>
      </c>
      <c r="F2700" s="0" t="s">
        <v>498</v>
      </c>
      <c r="G2700" s="0" t="n">
        <v>2</v>
      </c>
      <c r="H2700" s="0" t="n">
        <v>1</v>
      </c>
      <c r="I2700" s="0" t="n">
        <v>0.01</v>
      </c>
      <c r="J2700" s="0" t="n">
        <v>360</v>
      </c>
      <c r="K2700" s="0" t="n">
        <v>0</v>
      </c>
      <c r="L2700" s="0" t="n">
        <v>0</v>
      </c>
      <c r="M2700" s="0" t="n">
        <v>0</v>
      </c>
      <c r="N2700" s="0" t="n">
        <v>0</v>
      </c>
      <c r="O2700" s="0" t="n">
        <v>0</v>
      </c>
      <c r="P2700" s="0" t="n">
        <v>0</v>
      </c>
      <c r="Q2700" s="0" t="n">
        <v>0</v>
      </c>
      <c r="R2700" s="0" t="n">
        <v>0</v>
      </c>
      <c r="S2700" s="0" t="n">
        <v>0</v>
      </c>
      <c r="T2700" s="0" t="n">
        <v>0</v>
      </c>
      <c r="U2700" s="0" t="n">
        <v>0</v>
      </c>
      <c r="V2700" s="0" t="n">
        <v>0</v>
      </c>
      <c r="W2700" s="0" t="n">
        <v>0</v>
      </c>
      <c r="X2700" s="0" t="n">
        <v>80.2</v>
      </c>
      <c r="Y2700" s="0" t="n">
        <v>0</v>
      </c>
      <c r="Z2700" s="0" t="n">
        <v>0</v>
      </c>
      <c r="AA2700" s="0" t="n">
        <v>4500000</v>
      </c>
      <c r="AB2700" s="0" t="n">
        <v>0</v>
      </c>
      <c r="AC2700" s="0" t="n">
        <v>0</v>
      </c>
      <c r="AD2700" s="0" t="s">
        <v>99</v>
      </c>
      <c r="AE2700" s="0" t="s">
        <v>99</v>
      </c>
      <c r="AH2700" s="0" t="n">
        <v>6</v>
      </c>
      <c r="AI2700" s="0" t="s">
        <v>2133</v>
      </c>
      <c r="AJ2700" s="0" t="s">
        <v>32112</v>
      </c>
      <c r="AK2700" s="0" t="s">
        <v>31135</v>
      </c>
      <c r="AL2700" s="0" t="s">
        <v>2112</v>
      </c>
    </row>
    <row r="2701" customFormat="false" ht="15" hidden="false" customHeight="false" outlineLevel="0" collapsed="false">
      <c r="A2701" s="0" t="s">
        <v>39146</v>
      </c>
      <c r="B2701" s="0" t="s">
        <v>39147</v>
      </c>
      <c r="C2701" s="0" t="s">
        <v>39148</v>
      </c>
      <c r="D2701" s="0" t="s">
        <v>39148</v>
      </c>
      <c r="E2701" s="0" t="s">
        <v>39149</v>
      </c>
      <c r="F2701" s="0" t="s">
        <v>498</v>
      </c>
      <c r="G2701" s="0" t="n">
        <v>3</v>
      </c>
      <c r="H2701" s="0" t="n">
        <v>1</v>
      </c>
      <c r="I2701" s="0" t="n">
        <v>0.01</v>
      </c>
      <c r="J2701" s="0" t="n">
        <v>1000</v>
      </c>
      <c r="K2701" s="0" t="n">
        <v>0.48</v>
      </c>
      <c r="L2701" s="0" t="n">
        <v>91.32</v>
      </c>
      <c r="M2701" s="0" t="n">
        <v>90.74</v>
      </c>
      <c r="N2701" s="0" t="n">
        <v>89.82</v>
      </c>
      <c r="O2701" s="0" t="n">
        <v>91.32</v>
      </c>
      <c r="P2701" s="0" t="n">
        <v>0</v>
      </c>
      <c r="Q2701" s="0" t="n">
        <v>0</v>
      </c>
      <c r="R2701" s="0" t="n">
        <v>0</v>
      </c>
      <c r="S2701" s="0" t="n">
        <v>91.32</v>
      </c>
      <c r="T2701" s="0" t="n">
        <v>91.32</v>
      </c>
      <c r="U2701" s="0" t="n">
        <v>91.32</v>
      </c>
      <c r="V2701" s="0" t="n">
        <v>91.32</v>
      </c>
      <c r="W2701" s="0" t="n">
        <v>9132</v>
      </c>
      <c r="X2701" s="0" t="n">
        <v>90.41</v>
      </c>
      <c r="Y2701" s="0" t="n">
        <v>91.33</v>
      </c>
      <c r="Z2701" s="0" t="n">
        <v>3</v>
      </c>
      <c r="AA2701" s="0" t="n">
        <v>1343331</v>
      </c>
      <c r="AB2701" s="0" t="n">
        <v>3652.8</v>
      </c>
      <c r="AC2701" s="0" t="n">
        <v>0</v>
      </c>
      <c r="AD2701" s="0" t="s">
        <v>99</v>
      </c>
      <c r="AE2701" s="0" t="s">
        <v>99</v>
      </c>
      <c r="AH2701" s="0" t="n">
        <v>6</v>
      </c>
      <c r="AI2701" s="0" t="s">
        <v>2133</v>
      </c>
      <c r="AJ2701" s="0" t="s">
        <v>32112</v>
      </c>
      <c r="AK2701" s="0" t="s">
        <v>31135</v>
      </c>
      <c r="AL2701" s="0" t="s">
        <v>2112</v>
      </c>
    </row>
    <row r="2702" customFormat="false" ht="15" hidden="false" customHeight="false" outlineLevel="0" collapsed="false">
      <c r="A2702" s="0" t="s">
        <v>39150</v>
      </c>
      <c r="B2702" s="0" t="s">
        <v>39151</v>
      </c>
      <c r="C2702" s="0" t="s">
        <v>26134</v>
      </c>
      <c r="D2702" s="0" t="s">
        <v>26134</v>
      </c>
      <c r="E2702" s="0" t="s">
        <v>39152</v>
      </c>
      <c r="F2702" s="0" t="s">
        <v>498</v>
      </c>
      <c r="G2702" s="0" t="n">
        <v>2</v>
      </c>
      <c r="H2702" s="0" t="n">
        <v>1</v>
      </c>
      <c r="I2702" s="0" t="n">
        <v>0.01</v>
      </c>
      <c r="J2702" s="0" t="n">
        <v>1000</v>
      </c>
      <c r="K2702" s="0" t="n">
        <v>0.29</v>
      </c>
      <c r="L2702" s="0" t="n">
        <v>98.28</v>
      </c>
      <c r="M2702" s="0" t="n">
        <v>97.99</v>
      </c>
      <c r="N2702" s="0" t="n">
        <v>97.96</v>
      </c>
      <c r="O2702" s="0" t="n">
        <v>98.3</v>
      </c>
      <c r="P2702" s="0" t="n">
        <v>0</v>
      </c>
      <c r="Q2702" s="0" t="n">
        <v>0</v>
      </c>
      <c r="R2702" s="0" t="n">
        <v>0</v>
      </c>
      <c r="S2702" s="0" t="n">
        <v>97.9</v>
      </c>
      <c r="T2702" s="0" t="n">
        <v>98.3</v>
      </c>
      <c r="U2702" s="0" t="n">
        <v>97</v>
      </c>
      <c r="V2702" s="0" t="n">
        <v>98.3</v>
      </c>
      <c r="W2702" s="0" t="n">
        <v>3811430</v>
      </c>
      <c r="X2702" s="0" t="n">
        <v>98.28</v>
      </c>
      <c r="Y2702" s="0" t="n">
        <v>98.29</v>
      </c>
      <c r="Z2702" s="0" t="n">
        <v>250</v>
      </c>
      <c r="AA2702" s="0" t="n">
        <v>6000000</v>
      </c>
      <c r="AB2702" s="0" t="n">
        <v>982.8</v>
      </c>
      <c r="AC2702" s="0" t="n">
        <v>0</v>
      </c>
      <c r="AD2702" s="0" t="s">
        <v>99</v>
      </c>
      <c r="AE2702" s="0" t="s">
        <v>99</v>
      </c>
      <c r="AH2702" s="0" t="n">
        <v>8</v>
      </c>
      <c r="AI2702" s="0" t="s">
        <v>2133</v>
      </c>
      <c r="AJ2702" s="0" t="s">
        <v>32112</v>
      </c>
      <c r="AK2702" s="0" t="s">
        <v>31135</v>
      </c>
      <c r="AL2702" s="0" t="s">
        <v>2112</v>
      </c>
    </row>
    <row r="2703" customFormat="false" ht="15" hidden="false" customHeight="false" outlineLevel="0" collapsed="false">
      <c r="A2703" s="0" t="s">
        <v>39153</v>
      </c>
      <c r="B2703" s="0" t="s">
        <v>31390</v>
      </c>
      <c r="C2703" s="0" t="s">
        <v>17926</v>
      </c>
      <c r="D2703" s="0" t="s">
        <v>17926</v>
      </c>
      <c r="E2703" s="0" t="s">
        <v>31391</v>
      </c>
      <c r="F2703" s="0" t="s">
        <v>1987</v>
      </c>
      <c r="G2703" s="0" t="n">
        <v>1</v>
      </c>
      <c r="H2703" s="0" t="n">
        <v>100</v>
      </c>
      <c r="I2703" s="0" t="n">
        <v>0.0001</v>
      </c>
      <c r="J2703" s="0" t="n">
        <v>100</v>
      </c>
      <c r="K2703" s="0" t="n">
        <v>0</v>
      </c>
      <c r="L2703" s="0" t="n">
        <v>0</v>
      </c>
      <c r="M2703" s="0" t="n">
        <v>66</v>
      </c>
      <c r="N2703" s="0" t="n">
        <v>0</v>
      </c>
      <c r="O2703" s="0" t="n">
        <v>66</v>
      </c>
      <c r="P2703" s="0" t="n">
        <v>0</v>
      </c>
      <c r="Q2703" s="0" t="n">
        <v>0</v>
      </c>
      <c r="R2703" s="0" t="n">
        <v>0</v>
      </c>
      <c r="S2703" s="0" t="n">
        <v>0</v>
      </c>
      <c r="T2703" s="0" t="n">
        <v>0</v>
      </c>
      <c r="U2703" s="0" t="n">
        <v>0</v>
      </c>
      <c r="V2703" s="0" t="n">
        <v>0</v>
      </c>
      <c r="W2703" s="0" t="n">
        <v>0</v>
      </c>
      <c r="X2703" s="0" t="n">
        <v>51.0001</v>
      </c>
      <c r="Y2703" s="0" t="n">
        <v>71.5714</v>
      </c>
      <c r="Z2703" s="0" t="n">
        <v>0</v>
      </c>
      <c r="AA2703" s="0" t="n">
        <v>1000000</v>
      </c>
      <c r="AB2703" s="0" t="n">
        <v>0</v>
      </c>
      <c r="AC2703" s="0" t="n">
        <v>0</v>
      </c>
      <c r="AD2703" s="0" t="s">
        <v>14</v>
      </c>
      <c r="AE2703" s="0" t="s">
        <v>99</v>
      </c>
      <c r="AH2703" s="0" t="n">
        <v>800</v>
      </c>
      <c r="AI2703" s="0" t="s">
        <v>2133</v>
      </c>
      <c r="AJ2703" s="0" t="s">
        <v>32112</v>
      </c>
      <c r="AK2703" s="0" t="s">
        <v>31143</v>
      </c>
      <c r="AL2703" s="0" t="s">
        <v>2112</v>
      </c>
    </row>
    <row r="2704" customFormat="false" ht="15" hidden="false" customHeight="false" outlineLevel="0" collapsed="false">
      <c r="A2704" s="0" t="s">
        <v>39154</v>
      </c>
      <c r="B2704" s="0" t="s">
        <v>31393</v>
      </c>
      <c r="C2704" s="0" t="s">
        <v>24993</v>
      </c>
      <c r="D2704" s="0" t="s">
        <v>24993</v>
      </c>
      <c r="E2704" s="0" t="s">
        <v>31394</v>
      </c>
      <c r="F2704" s="0" t="s">
        <v>1987</v>
      </c>
      <c r="G2704" s="0" t="n">
        <v>1</v>
      </c>
      <c r="H2704" s="0" t="n">
        <v>100</v>
      </c>
      <c r="I2704" s="0" t="n">
        <v>0.0001</v>
      </c>
      <c r="J2704" s="0" t="n">
        <v>100</v>
      </c>
      <c r="K2704" s="0" t="n">
        <v>0</v>
      </c>
      <c r="L2704" s="0" t="n">
        <v>0</v>
      </c>
      <c r="M2704" s="0" t="n">
        <v>90</v>
      </c>
      <c r="N2704" s="0" t="n">
        <v>0</v>
      </c>
      <c r="O2704" s="0" t="n">
        <v>90</v>
      </c>
      <c r="P2704" s="0" t="n">
        <v>0</v>
      </c>
      <c r="Q2704" s="0" t="n">
        <v>0</v>
      </c>
      <c r="R2704" s="0" t="n">
        <v>0</v>
      </c>
      <c r="S2704" s="0" t="n">
        <v>0</v>
      </c>
      <c r="T2704" s="0" t="n">
        <v>0</v>
      </c>
      <c r="U2704" s="0" t="n">
        <v>0</v>
      </c>
      <c r="V2704" s="0" t="n">
        <v>0</v>
      </c>
      <c r="W2704" s="0" t="n">
        <v>0</v>
      </c>
      <c r="X2704" s="0" t="n">
        <v>0</v>
      </c>
      <c r="Y2704" s="0" t="n">
        <v>0</v>
      </c>
      <c r="Z2704" s="0" t="n">
        <v>0</v>
      </c>
      <c r="AA2704" s="0" t="n">
        <v>1500000</v>
      </c>
      <c r="AB2704" s="0" t="n">
        <v>0</v>
      </c>
      <c r="AC2704" s="0" t="n">
        <v>0</v>
      </c>
      <c r="AD2704" s="0" t="s">
        <v>14</v>
      </c>
      <c r="AE2704" s="0" t="s">
        <v>99</v>
      </c>
      <c r="AH2704" s="0" t="n">
        <v>6</v>
      </c>
      <c r="AI2704" s="0" t="s">
        <v>2133</v>
      </c>
      <c r="AJ2704" s="0" t="s">
        <v>32112</v>
      </c>
      <c r="AK2704" s="0" t="s">
        <v>31143</v>
      </c>
      <c r="AL2704" s="0" t="s">
        <v>2112</v>
      </c>
    </row>
    <row r="2705" customFormat="false" ht="15" hidden="false" customHeight="false" outlineLevel="0" collapsed="false">
      <c r="A2705" s="0" t="s">
        <v>39155</v>
      </c>
      <c r="B2705" s="0" t="s">
        <v>39156</v>
      </c>
      <c r="C2705" s="0" t="s">
        <v>39157</v>
      </c>
      <c r="D2705" s="0" t="s">
        <v>39157</v>
      </c>
      <c r="E2705" s="0" t="s">
        <v>39158</v>
      </c>
      <c r="F2705" s="0" t="s">
        <v>498</v>
      </c>
      <c r="G2705" s="0" t="n">
        <v>1</v>
      </c>
      <c r="H2705" s="0" t="n">
        <v>1</v>
      </c>
      <c r="I2705" s="0" t="n">
        <v>0.01</v>
      </c>
      <c r="J2705" s="0" t="n">
        <v>1000</v>
      </c>
      <c r="K2705" s="0" t="n">
        <v>-0.04</v>
      </c>
      <c r="L2705" s="0" t="n">
        <v>96.79</v>
      </c>
      <c r="M2705" s="0" t="n">
        <v>96.83</v>
      </c>
      <c r="N2705" s="0" t="n">
        <v>96.67</v>
      </c>
      <c r="O2705" s="0" t="n">
        <v>96.79</v>
      </c>
      <c r="P2705" s="0" t="n">
        <v>0</v>
      </c>
      <c r="Q2705" s="0" t="n">
        <v>0</v>
      </c>
      <c r="R2705" s="0" t="n">
        <v>0</v>
      </c>
      <c r="S2705" s="0" t="n">
        <v>96.7</v>
      </c>
      <c r="T2705" s="0" t="n">
        <v>96.83</v>
      </c>
      <c r="U2705" s="0" t="n">
        <v>96.21</v>
      </c>
      <c r="V2705" s="0" t="n">
        <v>96.83</v>
      </c>
      <c r="W2705" s="0" t="n">
        <v>9670</v>
      </c>
      <c r="X2705" s="0" t="n">
        <v>96.49</v>
      </c>
      <c r="Y2705" s="0" t="n">
        <v>96.79</v>
      </c>
      <c r="Z2705" s="0" t="n">
        <v>10</v>
      </c>
      <c r="AA2705" s="0" t="n">
        <v>9982652</v>
      </c>
      <c r="AB2705" s="0" t="n">
        <v>967.9</v>
      </c>
      <c r="AC2705" s="0" t="n">
        <v>0</v>
      </c>
      <c r="AD2705" s="0" t="s">
        <v>99</v>
      </c>
      <c r="AE2705" s="0" t="s">
        <v>99</v>
      </c>
      <c r="AH2705" s="0" t="n">
        <v>6</v>
      </c>
      <c r="AI2705" s="0" t="s">
        <v>2133</v>
      </c>
      <c r="AJ2705" s="0" t="s">
        <v>32112</v>
      </c>
      <c r="AK2705" s="0" t="s">
        <v>31135</v>
      </c>
      <c r="AL2705" s="0" t="s">
        <v>2112</v>
      </c>
    </row>
    <row r="2706" customFormat="false" ht="15" hidden="false" customHeight="false" outlineLevel="0" collapsed="false">
      <c r="A2706" s="0" t="s">
        <v>39159</v>
      </c>
      <c r="B2706" s="0" t="s">
        <v>39160</v>
      </c>
      <c r="C2706" s="0" t="s">
        <v>39161</v>
      </c>
      <c r="D2706" s="0" t="s">
        <v>39161</v>
      </c>
      <c r="E2706" s="0" t="s">
        <v>39162</v>
      </c>
      <c r="F2706" s="0" t="s">
        <v>498</v>
      </c>
      <c r="G2706" s="0" t="n">
        <v>3</v>
      </c>
      <c r="H2706" s="0" t="n">
        <v>1</v>
      </c>
      <c r="I2706" s="0" t="n">
        <v>0.01</v>
      </c>
      <c r="J2706" s="0" t="n">
        <v>1000</v>
      </c>
      <c r="K2706" s="0" t="n">
        <v>0</v>
      </c>
      <c r="L2706" s="0" t="n">
        <v>0</v>
      </c>
      <c r="M2706" s="0" t="n">
        <v>100</v>
      </c>
      <c r="N2706" s="0" t="n">
        <v>0</v>
      </c>
      <c r="O2706" s="0" t="n">
        <v>100</v>
      </c>
      <c r="P2706" s="0" t="n">
        <v>0</v>
      </c>
      <c r="Q2706" s="0" t="n">
        <v>0</v>
      </c>
      <c r="R2706" s="0" t="n">
        <v>0</v>
      </c>
      <c r="S2706" s="0" t="n">
        <v>0</v>
      </c>
      <c r="T2706" s="0" t="n">
        <v>0</v>
      </c>
      <c r="U2706" s="0" t="n">
        <v>0</v>
      </c>
      <c r="V2706" s="0" t="n">
        <v>0</v>
      </c>
      <c r="W2706" s="0" t="n">
        <v>0</v>
      </c>
      <c r="X2706" s="0" t="n">
        <v>0</v>
      </c>
      <c r="Y2706" s="0" t="n">
        <v>0</v>
      </c>
      <c r="Z2706" s="0" t="n">
        <v>0</v>
      </c>
      <c r="AA2706" s="0" t="n">
        <v>38680</v>
      </c>
      <c r="AB2706" s="0" t="n">
        <v>0</v>
      </c>
      <c r="AC2706" s="0" t="n">
        <v>0</v>
      </c>
      <c r="AD2706" s="0" t="s">
        <v>99</v>
      </c>
      <c r="AE2706" s="0" t="s">
        <v>99</v>
      </c>
      <c r="AH2706" s="0" t="n">
        <v>8</v>
      </c>
      <c r="AI2706" s="0" t="s">
        <v>2133</v>
      </c>
      <c r="AJ2706" s="0" t="s">
        <v>32112</v>
      </c>
      <c r="AK2706" s="0" t="s">
        <v>31135</v>
      </c>
      <c r="AL2706" s="0" t="s">
        <v>2112</v>
      </c>
    </row>
    <row r="2707" customFormat="false" ht="15" hidden="false" customHeight="false" outlineLevel="0" collapsed="false">
      <c r="A2707" s="0" t="s">
        <v>39163</v>
      </c>
      <c r="B2707" s="0" t="s">
        <v>39164</v>
      </c>
      <c r="C2707" s="0" t="s">
        <v>39165</v>
      </c>
      <c r="D2707" s="0" t="s">
        <v>39165</v>
      </c>
      <c r="E2707" s="0" t="s">
        <v>39166</v>
      </c>
      <c r="F2707" s="0" t="s">
        <v>498</v>
      </c>
      <c r="G2707" s="0" t="n">
        <v>1</v>
      </c>
      <c r="H2707" s="0" t="n">
        <v>1</v>
      </c>
      <c r="I2707" s="0" t="n">
        <v>0.01</v>
      </c>
      <c r="J2707" s="0" t="n">
        <v>1000</v>
      </c>
      <c r="K2707" s="0" t="n">
        <v>-0.02</v>
      </c>
      <c r="L2707" s="0" t="n">
        <v>96.28</v>
      </c>
      <c r="M2707" s="0" t="n">
        <v>96.21</v>
      </c>
      <c r="N2707" s="0" t="n">
        <v>95.59</v>
      </c>
      <c r="O2707" s="0" t="n">
        <v>96.28</v>
      </c>
      <c r="P2707" s="0" t="n">
        <v>0</v>
      </c>
      <c r="Q2707" s="0" t="n">
        <v>0</v>
      </c>
      <c r="R2707" s="0" t="n">
        <v>0</v>
      </c>
      <c r="S2707" s="0" t="n">
        <v>96.03</v>
      </c>
      <c r="T2707" s="0" t="n">
        <v>96.06</v>
      </c>
      <c r="U2707" s="0" t="n">
        <v>96.02</v>
      </c>
      <c r="V2707" s="0" t="n">
        <v>96.28</v>
      </c>
      <c r="W2707" s="0" t="n">
        <v>44173</v>
      </c>
      <c r="X2707" s="0" t="n">
        <v>96.14</v>
      </c>
      <c r="Y2707" s="0" t="n">
        <v>96.29</v>
      </c>
      <c r="Z2707" s="0" t="n">
        <v>4</v>
      </c>
      <c r="AA2707" s="0" t="n">
        <v>9948644</v>
      </c>
      <c r="AB2707" s="0" t="n">
        <v>962.8</v>
      </c>
      <c r="AC2707" s="0" t="n">
        <v>0</v>
      </c>
      <c r="AD2707" s="0" t="s">
        <v>99</v>
      </c>
      <c r="AE2707" s="0" t="s">
        <v>99</v>
      </c>
      <c r="AH2707" s="0" t="n">
        <v>6</v>
      </c>
      <c r="AI2707" s="0" t="s">
        <v>2133</v>
      </c>
      <c r="AJ2707" s="0" t="s">
        <v>32112</v>
      </c>
      <c r="AK2707" s="0" t="s">
        <v>31135</v>
      </c>
      <c r="AL2707" s="0" t="s">
        <v>2112</v>
      </c>
    </row>
    <row r="2708" customFormat="false" ht="15" hidden="false" customHeight="false" outlineLevel="0" collapsed="false">
      <c r="A2708" s="0" t="s">
        <v>39167</v>
      </c>
      <c r="B2708" s="0" t="s">
        <v>39168</v>
      </c>
      <c r="C2708" s="0" t="s">
        <v>39169</v>
      </c>
      <c r="D2708" s="0" t="s">
        <v>39169</v>
      </c>
      <c r="E2708" s="0" t="s">
        <v>39170</v>
      </c>
      <c r="F2708" s="0" t="s">
        <v>498</v>
      </c>
      <c r="G2708" s="0" t="n">
        <v>1</v>
      </c>
      <c r="H2708" s="0" t="n">
        <v>1</v>
      </c>
      <c r="I2708" s="0" t="n">
        <v>0.01</v>
      </c>
      <c r="J2708" s="0" t="n">
        <v>1000</v>
      </c>
      <c r="K2708" s="0" t="n">
        <v>0.3</v>
      </c>
      <c r="L2708" s="0" t="n">
        <v>96.59</v>
      </c>
      <c r="M2708" s="0" t="n">
        <v>96.31</v>
      </c>
      <c r="N2708" s="0" t="n">
        <v>95.93</v>
      </c>
      <c r="O2708" s="0" t="n">
        <v>96.59</v>
      </c>
      <c r="P2708" s="0" t="n">
        <v>0</v>
      </c>
      <c r="Q2708" s="0" t="n">
        <v>0</v>
      </c>
      <c r="R2708" s="0" t="n">
        <v>0</v>
      </c>
      <c r="S2708" s="0" t="n">
        <v>96.59</v>
      </c>
      <c r="T2708" s="0" t="n">
        <v>96.59</v>
      </c>
      <c r="U2708" s="0" t="n">
        <v>96.59</v>
      </c>
      <c r="V2708" s="0" t="n">
        <v>96.59</v>
      </c>
      <c r="W2708" s="0" t="n">
        <v>3864</v>
      </c>
      <c r="X2708" s="0" t="n">
        <v>96.59</v>
      </c>
      <c r="Y2708" s="0" t="n">
        <v>96.72</v>
      </c>
      <c r="Z2708" s="0" t="n">
        <v>1</v>
      </c>
      <c r="AA2708" s="0" t="n">
        <v>11933358</v>
      </c>
      <c r="AB2708" s="0" t="n">
        <v>3863.6</v>
      </c>
      <c r="AC2708" s="0" t="n">
        <v>0</v>
      </c>
      <c r="AD2708" s="0" t="s">
        <v>99</v>
      </c>
      <c r="AE2708" s="0" t="s">
        <v>99</v>
      </c>
      <c r="AH2708" s="0" t="n">
        <v>6</v>
      </c>
      <c r="AI2708" s="0" t="s">
        <v>2133</v>
      </c>
      <c r="AJ2708" s="0" t="s">
        <v>32112</v>
      </c>
      <c r="AK2708" s="0" t="s">
        <v>31135</v>
      </c>
      <c r="AL2708" s="0" t="s">
        <v>2112</v>
      </c>
    </row>
    <row r="2709" customFormat="false" ht="15" hidden="false" customHeight="false" outlineLevel="0" collapsed="false">
      <c r="A2709" s="0" t="s">
        <v>39171</v>
      </c>
      <c r="B2709" s="0" t="s">
        <v>39172</v>
      </c>
      <c r="C2709" s="0" t="s">
        <v>21107</v>
      </c>
      <c r="D2709" s="0" t="s">
        <v>21107</v>
      </c>
      <c r="E2709" s="0" t="s">
        <v>39173</v>
      </c>
      <c r="F2709" s="0" t="s">
        <v>498</v>
      </c>
      <c r="G2709" s="0" t="n">
        <v>1</v>
      </c>
      <c r="H2709" s="0" t="n">
        <v>1</v>
      </c>
      <c r="I2709" s="0" t="n">
        <v>0.01</v>
      </c>
      <c r="J2709" s="0" t="n">
        <v>1000</v>
      </c>
      <c r="K2709" s="0" t="n">
        <v>0.11</v>
      </c>
      <c r="L2709" s="0" t="n">
        <v>98.9</v>
      </c>
      <c r="M2709" s="0" t="n">
        <v>98.79</v>
      </c>
      <c r="N2709" s="0" t="n">
        <v>98.81</v>
      </c>
      <c r="O2709" s="0" t="n">
        <v>98.9</v>
      </c>
      <c r="P2709" s="0" t="n">
        <v>0</v>
      </c>
      <c r="Q2709" s="0" t="n">
        <v>0</v>
      </c>
      <c r="R2709" s="0" t="n">
        <v>0</v>
      </c>
      <c r="S2709" s="0" t="n">
        <v>98.91</v>
      </c>
      <c r="T2709" s="0" t="n">
        <v>98.89</v>
      </c>
      <c r="U2709" s="0" t="n">
        <v>98.8</v>
      </c>
      <c r="V2709" s="0" t="n">
        <v>99.19</v>
      </c>
      <c r="W2709" s="0" t="n">
        <v>12992677</v>
      </c>
      <c r="X2709" s="0" t="n">
        <v>98.89</v>
      </c>
      <c r="Y2709" s="0" t="n">
        <v>98.9</v>
      </c>
      <c r="Z2709" s="0" t="n">
        <v>468</v>
      </c>
      <c r="AA2709" s="0" t="n">
        <v>22000000</v>
      </c>
      <c r="AB2709" s="0" t="n">
        <v>9890</v>
      </c>
      <c r="AC2709" s="0" t="n">
        <v>0</v>
      </c>
      <c r="AD2709" s="0" t="s">
        <v>99</v>
      </c>
      <c r="AE2709" s="0" t="s">
        <v>99</v>
      </c>
      <c r="AH2709" s="0" t="n">
        <v>8</v>
      </c>
      <c r="AI2709" s="0" t="s">
        <v>2133</v>
      </c>
      <c r="AJ2709" s="0" t="s">
        <v>32112</v>
      </c>
      <c r="AK2709" s="0" t="s">
        <v>31135</v>
      </c>
      <c r="AL2709" s="0" t="s">
        <v>2112</v>
      </c>
    </row>
    <row r="2710" customFormat="false" ht="15" hidden="false" customHeight="false" outlineLevel="0" collapsed="false">
      <c r="A2710" s="0" t="s">
        <v>39174</v>
      </c>
      <c r="B2710" s="0" t="s">
        <v>39175</v>
      </c>
      <c r="C2710" s="0" t="s">
        <v>20718</v>
      </c>
      <c r="D2710" s="0" t="s">
        <v>20718</v>
      </c>
      <c r="E2710" s="0" t="s">
        <v>39176</v>
      </c>
      <c r="F2710" s="0" t="s">
        <v>1987</v>
      </c>
      <c r="G2710" s="0" t="n">
        <v>3</v>
      </c>
      <c r="H2710" s="0" t="n">
        <v>1</v>
      </c>
      <c r="I2710" s="0" t="n">
        <v>0.0001</v>
      </c>
      <c r="J2710" s="0" t="n">
        <v>1000</v>
      </c>
      <c r="K2710" s="0" t="n">
        <v>-0.26</v>
      </c>
      <c r="L2710" s="0" t="n">
        <v>61.5893</v>
      </c>
      <c r="M2710" s="0" t="n">
        <v>61.7501</v>
      </c>
      <c r="N2710" s="0" t="n">
        <v>63.2077</v>
      </c>
      <c r="O2710" s="0" t="n">
        <v>61.5893</v>
      </c>
      <c r="P2710" s="0" t="n">
        <v>0</v>
      </c>
      <c r="Q2710" s="0" t="n">
        <v>0</v>
      </c>
      <c r="R2710" s="0" t="n">
        <v>0</v>
      </c>
      <c r="S2710" s="0" t="n">
        <v>61.5893</v>
      </c>
      <c r="T2710" s="0" t="n">
        <v>61.5894</v>
      </c>
      <c r="U2710" s="0" t="n">
        <v>61.5893</v>
      </c>
      <c r="V2710" s="0" t="n">
        <v>61.5894</v>
      </c>
      <c r="W2710" s="0" t="n">
        <v>196201</v>
      </c>
      <c r="X2710" s="0" t="n">
        <v>60.0005</v>
      </c>
      <c r="Y2710" s="0" t="n">
        <v>61.9665</v>
      </c>
      <c r="Z2710" s="0" t="n">
        <v>3</v>
      </c>
      <c r="AA2710" s="0" t="n">
        <v>113051</v>
      </c>
      <c r="AB2710" s="0" t="n">
        <v>65400.32</v>
      </c>
      <c r="AC2710" s="0" t="n">
        <v>0</v>
      </c>
      <c r="AD2710" s="0" t="s">
        <v>14</v>
      </c>
      <c r="AE2710" s="0" t="s">
        <v>99</v>
      </c>
      <c r="AF2710" s="0" t="s">
        <v>30149</v>
      </c>
      <c r="AH2710" s="0" t="n">
        <v>0</v>
      </c>
      <c r="AI2710" s="0" t="s">
        <v>2133</v>
      </c>
      <c r="AJ2710" s="0" t="s">
        <v>32112</v>
      </c>
      <c r="AK2710" s="0" t="s">
        <v>31143</v>
      </c>
      <c r="AL2710" s="0" t="s">
        <v>2112</v>
      </c>
    </row>
    <row r="2711" customFormat="false" ht="15" hidden="false" customHeight="false" outlineLevel="0" collapsed="false">
      <c r="A2711" s="0" t="s">
        <v>39177</v>
      </c>
      <c r="B2711" s="0" t="s">
        <v>39178</v>
      </c>
      <c r="C2711" s="0" t="s">
        <v>24085</v>
      </c>
      <c r="D2711" s="0" t="s">
        <v>24085</v>
      </c>
      <c r="E2711" s="0" t="s">
        <v>39179</v>
      </c>
      <c r="F2711" s="0" t="s">
        <v>1987</v>
      </c>
      <c r="G2711" s="0" t="n">
        <v>3</v>
      </c>
      <c r="H2711" s="0" t="n">
        <v>1</v>
      </c>
      <c r="I2711" s="0" t="n">
        <v>0.0001</v>
      </c>
      <c r="J2711" s="0" t="n">
        <v>1000</v>
      </c>
      <c r="K2711" s="0" t="n">
        <v>0</v>
      </c>
      <c r="L2711" s="0" t="n">
        <v>0</v>
      </c>
      <c r="M2711" s="0" t="n">
        <v>75.8192</v>
      </c>
      <c r="N2711" s="0" t="n">
        <v>72.6455</v>
      </c>
      <c r="O2711" s="0" t="n">
        <v>75.8192</v>
      </c>
      <c r="P2711" s="0" t="n">
        <v>0</v>
      </c>
      <c r="Q2711" s="0" t="n">
        <v>0</v>
      </c>
      <c r="R2711" s="0" t="n">
        <v>0</v>
      </c>
      <c r="S2711" s="0" t="n">
        <v>0</v>
      </c>
      <c r="T2711" s="0" t="n">
        <v>0</v>
      </c>
      <c r="U2711" s="0" t="n">
        <v>0</v>
      </c>
      <c r="V2711" s="0" t="n">
        <v>0</v>
      </c>
      <c r="W2711" s="0" t="n">
        <v>0</v>
      </c>
      <c r="X2711" s="0" t="n">
        <v>71.5715</v>
      </c>
      <c r="Y2711" s="0" t="n">
        <v>74.0688</v>
      </c>
      <c r="Z2711" s="0" t="n">
        <v>0</v>
      </c>
      <c r="AA2711" s="0" t="n">
        <v>8120</v>
      </c>
      <c r="AB2711" s="0" t="n">
        <v>0</v>
      </c>
      <c r="AC2711" s="0" t="n">
        <v>0</v>
      </c>
      <c r="AD2711" s="0" t="s">
        <v>14</v>
      </c>
      <c r="AE2711" s="0" t="s">
        <v>99</v>
      </c>
      <c r="AF2711" s="0" t="s">
        <v>30149</v>
      </c>
      <c r="AH2711" s="0" t="n">
        <v>0</v>
      </c>
      <c r="AI2711" s="0" t="s">
        <v>2133</v>
      </c>
      <c r="AJ2711" s="0" t="s">
        <v>32112</v>
      </c>
      <c r="AK2711" s="0" t="s">
        <v>31143</v>
      </c>
      <c r="AL2711" s="0" t="s">
        <v>2112</v>
      </c>
    </row>
    <row r="2712" customFormat="false" ht="15" hidden="false" customHeight="false" outlineLevel="0" collapsed="false">
      <c r="A2712" s="0" t="s">
        <v>39180</v>
      </c>
      <c r="B2712" s="0" t="s">
        <v>39181</v>
      </c>
      <c r="C2712" s="0" t="s">
        <v>39182</v>
      </c>
      <c r="D2712" s="0" t="s">
        <v>39182</v>
      </c>
      <c r="E2712" s="0" t="s">
        <v>39183</v>
      </c>
      <c r="F2712" s="0" t="s">
        <v>1987</v>
      </c>
      <c r="G2712" s="0" t="n">
        <v>3</v>
      </c>
      <c r="H2712" s="0" t="n">
        <v>1</v>
      </c>
      <c r="I2712" s="0" t="n">
        <v>0.0001</v>
      </c>
      <c r="J2712" s="0" t="n">
        <v>1000</v>
      </c>
      <c r="K2712" s="0" t="n">
        <v>0</v>
      </c>
      <c r="L2712" s="0" t="n">
        <v>0</v>
      </c>
      <c r="M2712" s="0" t="n">
        <v>35.0247</v>
      </c>
      <c r="N2712" s="0" t="n">
        <v>39.8952</v>
      </c>
      <c r="O2712" s="0" t="n">
        <v>35.0247</v>
      </c>
      <c r="P2712" s="0" t="n">
        <v>0</v>
      </c>
      <c r="Q2712" s="0" t="n">
        <v>0</v>
      </c>
      <c r="R2712" s="0" t="n">
        <v>0</v>
      </c>
      <c r="S2712" s="0" t="n">
        <v>0</v>
      </c>
      <c r="T2712" s="0" t="n">
        <v>0</v>
      </c>
      <c r="U2712" s="0" t="n">
        <v>0</v>
      </c>
      <c r="V2712" s="0" t="n">
        <v>0</v>
      </c>
      <c r="W2712" s="0" t="n">
        <v>0</v>
      </c>
      <c r="X2712" s="0" t="n">
        <v>32.1003</v>
      </c>
      <c r="Y2712" s="0" t="n">
        <v>44.9089</v>
      </c>
      <c r="Z2712" s="0" t="n">
        <v>0</v>
      </c>
      <c r="AA2712" s="0" t="n">
        <v>4875</v>
      </c>
      <c r="AB2712" s="0" t="n">
        <v>0</v>
      </c>
      <c r="AC2712" s="0" t="n">
        <v>0</v>
      </c>
      <c r="AD2712" s="0" t="s">
        <v>14</v>
      </c>
      <c r="AE2712" s="0" t="s">
        <v>99</v>
      </c>
      <c r="AF2712" s="0" t="s">
        <v>30149</v>
      </c>
      <c r="AH2712" s="0" t="n">
        <v>0</v>
      </c>
      <c r="AI2712" s="0" t="s">
        <v>2133</v>
      </c>
      <c r="AJ2712" s="0" t="s">
        <v>32112</v>
      </c>
      <c r="AK2712" s="0" t="s">
        <v>31143</v>
      </c>
      <c r="AL2712" s="0" t="s">
        <v>2112</v>
      </c>
    </row>
    <row r="2713" customFormat="false" ht="15" hidden="false" customHeight="false" outlineLevel="0" collapsed="false">
      <c r="A2713" s="0" t="s">
        <v>39184</v>
      </c>
      <c r="B2713" s="0" t="s">
        <v>39185</v>
      </c>
      <c r="C2713" s="0" t="s">
        <v>26088</v>
      </c>
      <c r="D2713" s="0" t="s">
        <v>26088</v>
      </c>
      <c r="E2713" s="0" t="s">
        <v>39186</v>
      </c>
      <c r="F2713" s="0" t="s">
        <v>1987</v>
      </c>
      <c r="G2713" s="0" t="n">
        <v>3</v>
      </c>
      <c r="H2713" s="0" t="n">
        <v>1</v>
      </c>
      <c r="I2713" s="0" t="n">
        <v>0.0001</v>
      </c>
      <c r="J2713" s="0" t="n">
        <v>1000</v>
      </c>
      <c r="K2713" s="0" t="n">
        <v>1.17</v>
      </c>
      <c r="L2713" s="0" t="n">
        <v>84.0009</v>
      </c>
      <c r="M2713" s="0" t="n">
        <v>86.2972</v>
      </c>
      <c r="N2713" s="0" t="n">
        <v>84.2825</v>
      </c>
      <c r="O2713" s="0" t="n">
        <v>84.0009</v>
      </c>
      <c r="P2713" s="0" t="n">
        <v>0</v>
      </c>
      <c r="Q2713" s="0" t="n">
        <v>0</v>
      </c>
      <c r="R2713" s="0" t="n">
        <v>0</v>
      </c>
      <c r="S2713" s="0" t="n">
        <v>84.0009</v>
      </c>
      <c r="T2713" s="0" t="n">
        <v>84.0009</v>
      </c>
      <c r="U2713" s="0" t="n">
        <v>84.0009</v>
      </c>
      <c r="V2713" s="0" t="n">
        <v>84.0009</v>
      </c>
      <c r="W2713" s="0" t="n">
        <v>89199</v>
      </c>
      <c r="X2713" s="0" t="n">
        <v>83.0011</v>
      </c>
      <c r="Y2713" s="0" t="n">
        <v>84.0009</v>
      </c>
      <c r="Z2713" s="0" t="n">
        <v>1</v>
      </c>
      <c r="AA2713" s="0" t="n">
        <v>22227</v>
      </c>
      <c r="AB2713" s="0" t="n">
        <v>89198.71</v>
      </c>
      <c r="AC2713" s="0" t="n">
        <v>0</v>
      </c>
      <c r="AD2713" s="0" t="s">
        <v>14</v>
      </c>
      <c r="AE2713" s="0" t="s">
        <v>99</v>
      </c>
      <c r="AF2713" s="0" t="s">
        <v>30149</v>
      </c>
      <c r="AH2713" s="0" t="n">
        <v>0</v>
      </c>
      <c r="AI2713" s="0" t="s">
        <v>2133</v>
      </c>
      <c r="AJ2713" s="0" t="s">
        <v>32112</v>
      </c>
      <c r="AK2713" s="0" t="s">
        <v>31143</v>
      </c>
      <c r="AL2713" s="0" t="s">
        <v>2112</v>
      </c>
    </row>
    <row r="2714" customFormat="false" ht="15" hidden="false" customHeight="false" outlineLevel="0" collapsed="false">
      <c r="A2714" s="0" t="s">
        <v>39187</v>
      </c>
      <c r="B2714" s="0" t="s">
        <v>39188</v>
      </c>
      <c r="C2714" s="0" t="s">
        <v>39189</v>
      </c>
      <c r="D2714" s="0" t="s">
        <v>39189</v>
      </c>
      <c r="E2714" s="0" t="s">
        <v>39190</v>
      </c>
      <c r="F2714" s="0" t="s">
        <v>1987</v>
      </c>
      <c r="G2714" s="0" t="n">
        <v>3</v>
      </c>
      <c r="H2714" s="0" t="n">
        <v>1</v>
      </c>
      <c r="I2714" s="0" t="n">
        <v>0.0001</v>
      </c>
      <c r="J2714" s="0" t="n">
        <v>200000</v>
      </c>
      <c r="K2714" s="0" t="n">
        <v>0</v>
      </c>
      <c r="L2714" s="0" t="n">
        <v>0</v>
      </c>
      <c r="M2714" s="0" t="n">
        <v>76</v>
      </c>
      <c r="N2714" s="0" t="n">
        <v>0</v>
      </c>
      <c r="O2714" s="0" t="n">
        <v>76</v>
      </c>
      <c r="P2714" s="0" t="n">
        <v>0</v>
      </c>
      <c r="Q2714" s="0" t="n">
        <v>0</v>
      </c>
      <c r="R2714" s="0" t="n">
        <v>0</v>
      </c>
      <c r="S2714" s="0" t="n">
        <v>0</v>
      </c>
      <c r="T2714" s="0" t="n">
        <v>0</v>
      </c>
      <c r="U2714" s="0" t="n">
        <v>0</v>
      </c>
      <c r="V2714" s="0" t="n">
        <v>0</v>
      </c>
      <c r="W2714" s="0" t="n">
        <v>0</v>
      </c>
      <c r="X2714" s="0" t="n">
        <v>0</v>
      </c>
      <c r="Y2714" s="0" t="n">
        <v>68.4</v>
      </c>
      <c r="Z2714" s="0" t="n">
        <v>0</v>
      </c>
      <c r="AA2714" s="0" t="n">
        <v>818</v>
      </c>
      <c r="AB2714" s="0" t="n">
        <v>0</v>
      </c>
      <c r="AC2714" s="0" t="n">
        <v>0</v>
      </c>
      <c r="AD2714" s="0" t="s">
        <v>14</v>
      </c>
      <c r="AE2714" s="0" t="s">
        <v>99</v>
      </c>
      <c r="AF2714" s="0" t="s">
        <v>30149</v>
      </c>
      <c r="AH2714" s="0" t="n">
        <v>0</v>
      </c>
      <c r="AI2714" s="0" t="s">
        <v>2133</v>
      </c>
      <c r="AJ2714" s="0" t="s">
        <v>32112</v>
      </c>
      <c r="AK2714" s="0" t="s">
        <v>31143</v>
      </c>
      <c r="AL2714" s="0" t="s">
        <v>2112</v>
      </c>
    </row>
    <row r="2715" customFormat="false" ht="15" hidden="false" customHeight="false" outlineLevel="0" collapsed="false">
      <c r="A2715" s="0" t="s">
        <v>39191</v>
      </c>
      <c r="B2715" s="0" t="s">
        <v>39192</v>
      </c>
      <c r="C2715" s="0" t="s">
        <v>18122</v>
      </c>
      <c r="D2715" s="0" t="s">
        <v>18122</v>
      </c>
      <c r="E2715" s="0" t="s">
        <v>39193</v>
      </c>
      <c r="F2715" s="0" t="s">
        <v>498</v>
      </c>
      <c r="G2715" s="0" t="n">
        <v>3</v>
      </c>
      <c r="H2715" s="0" t="n">
        <v>1</v>
      </c>
      <c r="I2715" s="0" t="n">
        <v>0.01</v>
      </c>
      <c r="J2715" s="0" t="n">
        <v>960</v>
      </c>
      <c r="K2715" s="0" t="n">
        <v>-1.48</v>
      </c>
      <c r="L2715" s="0" t="n">
        <v>97.51</v>
      </c>
      <c r="M2715" s="0" t="n">
        <v>98.97</v>
      </c>
      <c r="N2715" s="0" t="n">
        <v>99.21</v>
      </c>
      <c r="O2715" s="0" t="n">
        <v>97.49</v>
      </c>
      <c r="P2715" s="0" t="n">
        <v>0</v>
      </c>
      <c r="Q2715" s="0" t="n">
        <v>0</v>
      </c>
      <c r="R2715" s="0" t="n">
        <v>0</v>
      </c>
      <c r="S2715" s="0" t="n">
        <v>98.18</v>
      </c>
      <c r="T2715" s="0" t="n">
        <v>99</v>
      </c>
      <c r="U2715" s="0" t="n">
        <v>96.51</v>
      </c>
      <c r="V2715" s="0" t="n">
        <v>99</v>
      </c>
      <c r="W2715" s="0" t="n">
        <v>379826</v>
      </c>
      <c r="X2715" s="0" t="n">
        <v>97.53</v>
      </c>
      <c r="Y2715" s="0" t="n">
        <v>97.84</v>
      </c>
      <c r="Z2715" s="0" t="n">
        <v>94</v>
      </c>
      <c r="AA2715" s="0" t="n">
        <v>500000</v>
      </c>
      <c r="AB2715" s="0" t="n">
        <v>6552.67</v>
      </c>
      <c r="AC2715" s="0" t="n">
        <v>0</v>
      </c>
      <c r="AD2715" s="0" t="s">
        <v>99</v>
      </c>
      <c r="AE2715" s="0" t="s">
        <v>99</v>
      </c>
      <c r="AH2715" s="0" t="n">
        <v>6</v>
      </c>
      <c r="AI2715" s="0" t="s">
        <v>2133</v>
      </c>
      <c r="AJ2715" s="0" t="s">
        <v>32112</v>
      </c>
      <c r="AK2715" s="0" t="s">
        <v>31135</v>
      </c>
      <c r="AL2715" s="0" t="s">
        <v>2112</v>
      </c>
    </row>
    <row r="2716" customFormat="false" ht="15" hidden="false" customHeight="false" outlineLevel="0" collapsed="false">
      <c r="A2716" s="0" t="s">
        <v>39194</v>
      </c>
      <c r="B2716" s="0" t="s">
        <v>39195</v>
      </c>
      <c r="C2716" s="0" t="s">
        <v>39196</v>
      </c>
      <c r="D2716" s="0" t="s">
        <v>39196</v>
      </c>
      <c r="E2716" s="0" t="s">
        <v>39197</v>
      </c>
      <c r="F2716" s="0" t="s">
        <v>498</v>
      </c>
      <c r="G2716" s="0" t="n">
        <v>3</v>
      </c>
      <c r="H2716" s="0" t="n">
        <v>1</v>
      </c>
      <c r="I2716" s="0" t="n">
        <v>0.01</v>
      </c>
      <c r="J2716" s="0" t="n">
        <v>1000</v>
      </c>
      <c r="K2716" s="0" t="n">
        <v>0</v>
      </c>
      <c r="L2716" s="0" t="n">
        <v>0</v>
      </c>
      <c r="M2716" s="0" t="n">
        <v>110</v>
      </c>
      <c r="N2716" s="0" t="n">
        <v>0</v>
      </c>
      <c r="O2716" s="0" t="n">
        <v>110</v>
      </c>
      <c r="P2716" s="0" t="n">
        <v>0</v>
      </c>
      <c r="Q2716" s="0" t="n">
        <v>0</v>
      </c>
      <c r="R2716" s="0" t="n">
        <v>0</v>
      </c>
      <c r="S2716" s="0" t="n">
        <v>0</v>
      </c>
      <c r="T2716" s="0" t="n">
        <v>0</v>
      </c>
      <c r="U2716" s="0" t="n">
        <v>0</v>
      </c>
      <c r="V2716" s="0" t="n">
        <v>0</v>
      </c>
      <c r="W2716" s="0" t="n">
        <v>0</v>
      </c>
      <c r="X2716" s="0" t="n">
        <v>93</v>
      </c>
      <c r="Y2716" s="0" t="n">
        <v>110</v>
      </c>
      <c r="Z2716" s="0" t="n">
        <v>0</v>
      </c>
      <c r="AA2716" s="0" t="n">
        <v>1500000</v>
      </c>
      <c r="AB2716" s="0" t="n">
        <v>0</v>
      </c>
      <c r="AC2716" s="0" t="n">
        <v>0</v>
      </c>
      <c r="AD2716" s="0" t="s">
        <v>99</v>
      </c>
      <c r="AE2716" s="0" t="s">
        <v>99</v>
      </c>
      <c r="AH2716" s="0" t="n">
        <v>6</v>
      </c>
      <c r="AI2716" s="0" t="s">
        <v>2133</v>
      </c>
      <c r="AJ2716" s="0" t="s">
        <v>32112</v>
      </c>
      <c r="AK2716" s="0" t="s">
        <v>31135</v>
      </c>
      <c r="AL2716" s="0" t="s">
        <v>2112</v>
      </c>
    </row>
    <row r="2717" customFormat="false" ht="15" hidden="false" customHeight="false" outlineLevel="0" collapsed="false">
      <c r="A2717" s="0" t="s">
        <v>39198</v>
      </c>
      <c r="B2717" s="0" t="s">
        <v>39199</v>
      </c>
      <c r="C2717" s="0" t="s">
        <v>39200</v>
      </c>
      <c r="D2717" s="0" t="s">
        <v>39200</v>
      </c>
      <c r="E2717" s="0" t="s">
        <v>39201</v>
      </c>
      <c r="F2717" s="0" t="s">
        <v>498</v>
      </c>
      <c r="G2717" s="0" t="n">
        <v>3</v>
      </c>
      <c r="H2717" s="0" t="n">
        <v>1</v>
      </c>
      <c r="I2717" s="0" t="n">
        <v>0.01</v>
      </c>
      <c r="J2717" s="0" t="n">
        <v>1000</v>
      </c>
      <c r="K2717" s="0" t="n">
        <v>-1.1</v>
      </c>
      <c r="L2717" s="0" t="n">
        <v>89</v>
      </c>
      <c r="M2717" s="0" t="n">
        <v>89.99</v>
      </c>
      <c r="N2717" s="0" t="n">
        <v>92.54</v>
      </c>
      <c r="O2717" s="0" t="n">
        <v>89</v>
      </c>
      <c r="P2717" s="0" t="n">
        <v>0</v>
      </c>
      <c r="Q2717" s="0" t="n">
        <v>0</v>
      </c>
      <c r="R2717" s="0" t="n">
        <v>0</v>
      </c>
      <c r="S2717" s="0" t="n">
        <v>89.56</v>
      </c>
      <c r="T2717" s="0" t="n">
        <v>93.99</v>
      </c>
      <c r="U2717" s="0" t="n">
        <v>88.76</v>
      </c>
      <c r="V2717" s="0" t="n">
        <v>93.99</v>
      </c>
      <c r="W2717" s="0" t="n">
        <v>51048</v>
      </c>
      <c r="X2717" s="0" t="n">
        <v>88.8</v>
      </c>
      <c r="Y2717" s="0" t="n">
        <v>89</v>
      </c>
      <c r="Z2717" s="0" t="n">
        <v>13</v>
      </c>
      <c r="AA2717" s="0" t="n">
        <v>63758</v>
      </c>
      <c r="AB2717" s="0" t="n">
        <v>890</v>
      </c>
      <c r="AC2717" s="0" t="n">
        <v>0</v>
      </c>
      <c r="AD2717" s="0" t="s">
        <v>99</v>
      </c>
      <c r="AE2717" s="0" t="s">
        <v>99</v>
      </c>
      <c r="AH2717" s="0" t="n">
        <v>800</v>
      </c>
      <c r="AI2717" s="0" t="s">
        <v>2133</v>
      </c>
      <c r="AJ2717" s="0" t="s">
        <v>32112</v>
      </c>
      <c r="AK2717" s="0" t="s">
        <v>31135</v>
      </c>
      <c r="AL2717" s="0" t="s">
        <v>2112</v>
      </c>
    </row>
    <row r="2718" customFormat="false" ht="15" hidden="false" customHeight="false" outlineLevel="0" collapsed="false">
      <c r="A2718" s="0" t="s">
        <v>39202</v>
      </c>
      <c r="B2718" s="0" t="s">
        <v>39203</v>
      </c>
      <c r="C2718" s="0" t="s">
        <v>39204</v>
      </c>
      <c r="D2718" s="0" t="s">
        <v>39204</v>
      </c>
      <c r="E2718" s="0" t="s">
        <v>39205</v>
      </c>
      <c r="F2718" s="0" t="s">
        <v>1988</v>
      </c>
      <c r="G2718" s="0" t="n">
        <v>1</v>
      </c>
      <c r="H2718" s="0" t="n">
        <v>1</v>
      </c>
      <c r="I2718" s="0" t="n">
        <v>0.01</v>
      </c>
      <c r="J2718" s="0" t="n">
        <v>500</v>
      </c>
      <c r="K2718" s="0" t="n">
        <v>0.21</v>
      </c>
      <c r="L2718" s="0" t="n">
        <v>81.03</v>
      </c>
      <c r="M2718" s="0" t="n">
        <v>80.86</v>
      </c>
      <c r="N2718" s="0" t="n">
        <v>79.04</v>
      </c>
      <c r="O2718" s="0" t="n">
        <v>81.03</v>
      </c>
      <c r="P2718" s="0" t="n">
        <v>0</v>
      </c>
      <c r="Q2718" s="0" t="n">
        <v>0</v>
      </c>
      <c r="R2718" s="0" t="n">
        <v>0</v>
      </c>
      <c r="S2718" s="0" t="n">
        <v>80.36</v>
      </c>
      <c r="T2718" s="0" t="n">
        <v>80.22</v>
      </c>
      <c r="U2718" s="0" t="n">
        <v>80.22</v>
      </c>
      <c r="V2718" s="0" t="n">
        <v>81.03</v>
      </c>
      <c r="W2718" s="0" t="n">
        <v>20091</v>
      </c>
      <c r="X2718" s="0" t="n">
        <v>80.24</v>
      </c>
      <c r="Y2718" s="0" t="n">
        <v>81.06</v>
      </c>
      <c r="Z2718" s="0" t="n">
        <v>7</v>
      </c>
      <c r="AA2718" s="0" t="n">
        <v>10000000</v>
      </c>
      <c r="AB2718" s="0" t="n">
        <v>405.15</v>
      </c>
      <c r="AC2718" s="0" t="n">
        <v>0</v>
      </c>
      <c r="AD2718" s="0" t="s">
        <v>99</v>
      </c>
      <c r="AE2718" s="0" t="s">
        <v>99</v>
      </c>
      <c r="AH2718" s="0" t="n">
        <v>-100</v>
      </c>
      <c r="AI2718" s="0" t="s">
        <v>2133</v>
      </c>
      <c r="AJ2718" s="0" t="s">
        <v>32112</v>
      </c>
      <c r="AK2718" s="0" t="s">
        <v>32292</v>
      </c>
      <c r="AL2718" s="0" t="s">
        <v>2112</v>
      </c>
    </row>
    <row r="2719" customFormat="false" ht="15" hidden="false" customHeight="false" outlineLevel="0" collapsed="false">
      <c r="A2719" s="0" t="s">
        <v>39206</v>
      </c>
      <c r="B2719" s="0" t="s">
        <v>39207</v>
      </c>
      <c r="C2719" s="0" t="s">
        <v>20704</v>
      </c>
      <c r="D2719" s="0" t="s">
        <v>20704</v>
      </c>
      <c r="E2719" s="0" t="s">
        <v>39208</v>
      </c>
      <c r="F2719" s="0" t="s">
        <v>1987</v>
      </c>
      <c r="G2719" s="0" t="n">
        <v>3</v>
      </c>
      <c r="H2719" s="0" t="n">
        <v>1</v>
      </c>
      <c r="I2719" s="0" t="n">
        <v>0.01</v>
      </c>
      <c r="J2719" s="0" t="n">
        <v>1000</v>
      </c>
      <c r="K2719" s="0" t="n">
        <v>1.46</v>
      </c>
      <c r="L2719" s="0" t="n">
        <v>81.4</v>
      </c>
      <c r="M2719" s="0" t="n">
        <v>80.23</v>
      </c>
      <c r="N2719" s="0" t="n">
        <v>80.26</v>
      </c>
      <c r="O2719" s="0" t="n">
        <v>81.4</v>
      </c>
      <c r="P2719" s="0" t="n">
        <v>0</v>
      </c>
      <c r="Q2719" s="0" t="n">
        <v>0</v>
      </c>
      <c r="R2719" s="0" t="n">
        <v>0</v>
      </c>
      <c r="S2719" s="0" t="n">
        <v>81.22</v>
      </c>
      <c r="T2719" s="0" t="n">
        <v>80.68</v>
      </c>
      <c r="U2719" s="0" t="n">
        <v>80.64</v>
      </c>
      <c r="V2719" s="0" t="n">
        <v>81.5</v>
      </c>
      <c r="W2719" s="0" t="n">
        <v>691987</v>
      </c>
      <c r="X2719" s="0" t="n">
        <v>81.39</v>
      </c>
      <c r="Y2719" s="0" t="n">
        <v>81.4</v>
      </c>
      <c r="Z2719" s="0" t="n">
        <v>125</v>
      </c>
      <c r="AA2719" s="0" t="n">
        <v>1000000</v>
      </c>
      <c r="AB2719" s="0" t="n">
        <v>814</v>
      </c>
      <c r="AC2719" s="0" t="n">
        <v>0</v>
      </c>
      <c r="AD2719" s="0" t="s">
        <v>99</v>
      </c>
      <c r="AE2719" s="0" t="s">
        <v>99</v>
      </c>
      <c r="AH2719" s="0" t="n">
        <v>6</v>
      </c>
      <c r="AI2719" s="0" t="s">
        <v>2133</v>
      </c>
      <c r="AJ2719" s="0" t="s">
        <v>32112</v>
      </c>
      <c r="AK2719" s="0" t="s">
        <v>31143</v>
      </c>
      <c r="AL2719" s="0" t="s">
        <v>2112</v>
      </c>
    </row>
    <row r="2720" customFormat="false" ht="15" hidden="false" customHeight="false" outlineLevel="0" collapsed="false">
      <c r="A2720" s="0" t="s">
        <v>39209</v>
      </c>
      <c r="B2720" s="0" t="s">
        <v>39210</v>
      </c>
      <c r="C2720" s="0" t="s">
        <v>25473</v>
      </c>
      <c r="D2720" s="0" t="s">
        <v>25473</v>
      </c>
      <c r="E2720" s="0" t="s">
        <v>39211</v>
      </c>
      <c r="F2720" s="0" t="s">
        <v>498</v>
      </c>
      <c r="G2720" s="0" t="n">
        <v>3</v>
      </c>
      <c r="H2720" s="0" t="n">
        <v>1</v>
      </c>
      <c r="I2720" s="0" t="n">
        <v>0.01</v>
      </c>
      <c r="J2720" s="0" t="n">
        <v>1000</v>
      </c>
      <c r="K2720" s="0" t="n">
        <v>-0.22</v>
      </c>
      <c r="L2720" s="0" t="n">
        <v>86.1</v>
      </c>
      <c r="M2720" s="0" t="n">
        <v>86.29</v>
      </c>
      <c r="N2720" s="0" t="n">
        <v>86.47</v>
      </c>
      <c r="O2720" s="0" t="n">
        <v>86.1</v>
      </c>
      <c r="P2720" s="0" t="n">
        <v>0</v>
      </c>
      <c r="Q2720" s="0" t="n">
        <v>0</v>
      </c>
      <c r="R2720" s="0" t="n">
        <v>0</v>
      </c>
      <c r="S2720" s="0" t="n">
        <v>85.74</v>
      </c>
      <c r="T2720" s="0" t="n">
        <v>86.91</v>
      </c>
      <c r="U2720" s="0" t="n">
        <v>85.23</v>
      </c>
      <c r="V2720" s="0" t="n">
        <v>86.91</v>
      </c>
      <c r="W2720" s="0" t="n">
        <v>1256046</v>
      </c>
      <c r="X2720" s="0" t="n">
        <v>85.83</v>
      </c>
      <c r="Y2720" s="0" t="n">
        <v>86.1</v>
      </c>
      <c r="Z2720" s="0" t="n">
        <v>152</v>
      </c>
      <c r="AA2720" s="0" t="n">
        <v>300000</v>
      </c>
      <c r="AB2720" s="0" t="n">
        <v>861</v>
      </c>
      <c r="AC2720" s="0" t="n">
        <v>0</v>
      </c>
      <c r="AD2720" s="0" t="s">
        <v>99</v>
      </c>
      <c r="AE2720" s="0" t="s">
        <v>99</v>
      </c>
      <c r="AH2720" s="0" t="n">
        <v>6</v>
      </c>
      <c r="AI2720" s="0" t="s">
        <v>2133</v>
      </c>
      <c r="AJ2720" s="0" t="s">
        <v>32112</v>
      </c>
      <c r="AK2720" s="0" t="s">
        <v>31135</v>
      </c>
      <c r="AL2720" s="0" t="s">
        <v>2112</v>
      </c>
    </row>
    <row r="2721" customFormat="false" ht="15" hidden="false" customHeight="false" outlineLevel="0" collapsed="false">
      <c r="A2721" s="0" t="s">
        <v>39212</v>
      </c>
      <c r="B2721" s="0" t="s">
        <v>39213</v>
      </c>
      <c r="C2721" s="0" t="s">
        <v>39214</v>
      </c>
      <c r="D2721" s="0" t="s">
        <v>39214</v>
      </c>
      <c r="E2721" s="0" t="s">
        <v>39215</v>
      </c>
      <c r="F2721" s="0" t="s">
        <v>498</v>
      </c>
      <c r="G2721" s="0" t="n">
        <v>3</v>
      </c>
      <c r="H2721" s="0" t="n">
        <v>1</v>
      </c>
      <c r="I2721" s="0" t="n">
        <v>0.01</v>
      </c>
      <c r="J2721" s="0" t="n">
        <v>1000</v>
      </c>
      <c r="K2721" s="0" t="n">
        <v>0</v>
      </c>
      <c r="L2721" s="0" t="n">
        <v>0</v>
      </c>
      <c r="M2721" s="0" t="n">
        <v>99.9</v>
      </c>
      <c r="N2721" s="0" t="n">
        <v>99.92</v>
      </c>
      <c r="O2721" s="0" t="n">
        <v>99.9</v>
      </c>
      <c r="P2721" s="0" t="n">
        <v>0</v>
      </c>
      <c r="Q2721" s="0" t="n">
        <v>0</v>
      </c>
      <c r="R2721" s="0" t="n">
        <v>0</v>
      </c>
      <c r="S2721" s="0" t="n">
        <v>0</v>
      </c>
      <c r="T2721" s="0" t="n">
        <v>0</v>
      </c>
      <c r="U2721" s="0" t="n">
        <v>0</v>
      </c>
      <c r="V2721" s="0" t="n">
        <v>0</v>
      </c>
      <c r="W2721" s="0" t="n">
        <v>0</v>
      </c>
      <c r="X2721" s="0" t="n">
        <v>99.9</v>
      </c>
      <c r="Y2721" s="0" t="n">
        <v>99.99</v>
      </c>
      <c r="Z2721" s="0" t="n">
        <v>0</v>
      </c>
      <c r="AA2721" s="0" t="n">
        <v>1000000</v>
      </c>
      <c r="AB2721" s="0" t="n">
        <v>0</v>
      </c>
      <c r="AC2721" s="0" t="n">
        <v>0</v>
      </c>
      <c r="AD2721" s="0" t="s">
        <v>99</v>
      </c>
      <c r="AE2721" s="0" t="s">
        <v>99</v>
      </c>
      <c r="AH2721" s="0" t="n">
        <v>6</v>
      </c>
      <c r="AI2721" s="0" t="s">
        <v>2133</v>
      </c>
      <c r="AJ2721" s="0" t="s">
        <v>32112</v>
      </c>
      <c r="AK2721" s="0" t="s">
        <v>31135</v>
      </c>
      <c r="AL2721" s="0" t="s">
        <v>2112</v>
      </c>
    </row>
    <row r="2722" customFormat="false" ht="15" hidden="false" customHeight="false" outlineLevel="0" collapsed="false">
      <c r="A2722" s="0" t="s">
        <v>39216</v>
      </c>
      <c r="B2722" s="0" t="s">
        <v>39217</v>
      </c>
      <c r="C2722" s="0" t="s">
        <v>39218</v>
      </c>
      <c r="D2722" s="0" t="s">
        <v>39218</v>
      </c>
      <c r="E2722" s="0" t="s">
        <v>39219</v>
      </c>
      <c r="F2722" s="0" t="s">
        <v>498</v>
      </c>
      <c r="G2722" s="0" t="n">
        <v>3</v>
      </c>
      <c r="H2722" s="0" t="n">
        <v>1</v>
      </c>
      <c r="I2722" s="0" t="n">
        <v>0.01</v>
      </c>
      <c r="J2722" s="0" t="n">
        <v>1000</v>
      </c>
      <c r="K2722" s="0" t="n">
        <v>0</v>
      </c>
      <c r="L2722" s="0" t="n">
        <v>0</v>
      </c>
      <c r="M2722" s="0" t="n">
        <v>99.9</v>
      </c>
      <c r="N2722" s="0" t="n">
        <v>0</v>
      </c>
      <c r="O2722" s="0" t="n">
        <v>99.9</v>
      </c>
      <c r="P2722" s="0" t="n">
        <v>0</v>
      </c>
      <c r="Q2722" s="0" t="n">
        <v>0</v>
      </c>
      <c r="R2722" s="0" t="n">
        <v>0</v>
      </c>
      <c r="S2722" s="0" t="n">
        <v>0</v>
      </c>
      <c r="T2722" s="0" t="n">
        <v>0</v>
      </c>
      <c r="U2722" s="0" t="n">
        <v>0</v>
      </c>
      <c r="V2722" s="0" t="n">
        <v>0</v>
      </c>
      <c r="W2722" s="0" t="n">
        <v>0</v>
      </c>
      <c r="X2722" s="0" t="n">
        <v>99.9</v>
      </c>
      <c r="Y2722" s="0" t="n">
        <v>100</v>
      </c>
      <c r="Z2722" s="0" t="n">
        <v>0</v>
      </c>
      <c r="AA2722" s="0" t="n">
        <v>1250000</v>
      </c>
      <c r="AB2722" s="0" t="n">
        <v>0</v>
      </c>
      <c r="AC2722" s="0" t="n">
        <v>0</v>
      </c>
      <c r="AD2722" s="0" t="s">
        <v>99</v>
      </c>
      <c r="AE2722" s="0" t="s">
        <v>99</v>
      </c>
      <c r="AH2722" s="0" t="n">
        <v>6</v>
      </c>
      <c r="AI2722" s="0" t="s">
        <v>2133</v>
      </c>
      <c r="AJ2722" s="0" t="s">
        <v>32112</v>
      </c>
      <c r="AK2722" s="0" t="s">
        <v>31135</v>
      </c>
      <c r="AL2722" s="0" t="s">
        <v>2112</v>
      </c>
    </row>
    <row r="2723" customFormat="false" ht="15" hidden="false" customHeight="false" outlineLevel="0" collapsed="false">
      <c r="A2723" s="0" t="s">
        <v>39220</v>
      </c>
      <c r="B2723" s="0" t="s">
        <v>39221</v>
      </c>
      <c r="C2723" s="0" t="s">
        <v>39222</v>
      </c>
      <c r="D2723" s="0" t="s">
        <v>39222</v>
      </c>
      <c r="E2723" s="0" t="s">
        <v>39223</v>
      </c>
      <c r="F2723" s="0" t="s">
        <v>498</v>
      </c>
      <c r="G2723" s="0" t="n">
        <v>3</v>
      </c>
      <c r="H2723" s="0" t="n">
        <v>1</v>
      </c>
      <c r="I2723" s="0" t="n">
        <v>0.01</v>
      </c>
      <c r="J2723" s="0" t="n">
        <v>1000</v>
      </c>
      <c r="K2723" s="0" t="n">
        <v>0</v>
      </c>
      <c r="L2723" s="0" t="n">
        <v>0</v>
      </c>
      <c r="M2723" s="0" t="n">
        <v>99.95</v>
      </c>
      <c r="N2723" s="0" t="n">
        <v>0</v>
      </c>
      <c r="O2723" s="0" t="n">
        <v>99.95</v>
      </c>
      <c r="P2723" s="0" t="n">
        <v>0</v>
      </c>
      <c r="Q2723" s="0" t="n">
        <v>0</v>
      </c>
      <c r="R2723" s="0" t="n">
        <v>0</v>
      </c>
      <c r="S2723" s="0" t="n">
        <v>0</v>
      </c>
      <c r="T2723" s="0" t="n">
        <v>0</v>
      </c>
      <c r="U2723" s="0" t="n">
        <v>0</v>
      </c>
      <c r="V2723" s="0" t="n">
        <v>0</v>
      </c>
      <c r="W2723" s="0" t="n">
        <v>0</v>
      </c>
      <c r="X2723" s="0" t="n">
        <v>99.95</v>
      </c>
      <c r="Y2723" s="0" t="n">
        <v>100</v>
      </c>
      <c r="Z2723" s="0" t="n">
        <v>0</v>
      </c>
      <c r="AA2723" s="0" t="n">
        <v>250000</v>
      </c>
      <c r="AB2723" s="0" t="n">
        <v>0</v>
      </c>
      <c r="AC2723" s="0" t="n">
        <v>0</v>
      </c>
      <c r="AD2723" s="0" t="s">
        <v>99</v>
      </c>
      <c r="AE2723" s="0" t="s">
        <v>99</v>
      </c>
      <c r="AH2723" s="0" t="n">
        <v>6</v>
      </c>
      <c r="AI2723" s="0" t="s">
        <v>2133</v>
      </c>
      <c r="AJ2723" s="0" t="s">
        <v>32112</v>
      </c>
      <c r="AK2723" s="0" t="s">
        <v>31135</v>
      </c>
      <c r="AL2723" s="0" t="s">
        <v>2112</v>
      </c>
    </row>
    <row r="2724" customFormat="false" ht="15" hidden="false" customHeight="false" outlineLevel="0" collapsed="false">
      <c r="A2724" s="0" t="s">
        <v>39224</v>
      </c>
      <c r="B2724" s="0" t="s">
        <v>39225</v>
      </c>
      <c r="C2724" s="0" t="s">
        <v>39226</v>
      </c>
      <c r="D2724" s="0" t="s">
        <v>39226</v>
      </c>
      <c r="E2724" s="0" t="s">
        <v>39227</v>
      </c>
      <c r="F2724" s="0" t="s">
        <v>498</v>
      </c>
      <c r="G2724" s="0" t="n">
        <v>2</v>
      </c>
      <c r="H2724" s="0" t="n">
        <v>1</v>
      </c>
      <c r="I2724" s="0" t="n">
        <v>0.01</v>
      </c>
      <c r="J2724" s="0" t="n">
        <v>1000</v>
      </c>
      <c r="K2724" s="0" t="n">
        <v>0.02</v>
      </c>
      <c r="L2724" s="0" t="n">
        <v>94.48</v>
      </c>
      <c r="M2724" s="0" t="n">
        <v>94.47</v>
      </c>
      <c r="N2724" s="0" t="n">
        <v>94.12</v>
      </c>
      <c r="O2724" s="0" t="n">
        <v>94.48</v>
      </c>
      <c r="P2724" s="0" t="n">
        <v>0</v>
      </c>
      <c r="Q2724" s="0" t="n">
        <v>0</v>
      </c>
      <c r="R2724" s="0" t="n">
        <v>0</v>
      </c>
      <c r="S2724" s="0" t="n">
        <v>94.48</v>
      </c>
      <c r="T2724" s="0" t="n">
        <v>94.49</v>
      </c>
      <c r="U2724" s="0" t="n">
        <v>94.35</v>
      </c>
      <c r="V2724" s="0" t="n">
        <v>94.5</v>
      </c>
      <c r="W2724" s="0" t="n">
        <v>2122906</v>
      </c>
      <c r="X2724" s="0" t="n">
        <v>94.31</v>
      </c>
      <c r="Y2724" s="0" t="n">
        <v>94.48</v>
      </c>
      <c r="Z2724" s="0" t="n">
        <v>43</v>
      </c>
      <c r="AA2724" s="0" t="n">
        <v>7500000</v>
      </c>
      <c r="AB2724" s="0" t="n">
        <v>94480</v>
      </c>
      <c r="AC2724" s="0" t="n">
        <v>0</v>
      </c>
      <c r="AD2724" s="0" t="s">
        <v>99</v>
      </c>
      <c r="AE2724" s="0" t="s">
        <v>99</v>
      </c>
      <c r="AH2724" s="0" t="n">
        <v>6</v>
      </c>
      <c r="AI2724" s="0" t="s">
        <v>2133</v>
      </c>
      <c r="AJ2724" s="0" t="s">
        <v>32112</v>
      </c>
      <c r="AK2724" s="0" t="s">
        <v>31135</v>
      </c>
      <c r="AL2724" s="0" t="s">
        <v>2112</v>
      </c>
    </row>
    <row r="2725" customFormat="false" ht="15" hidden="false" customHeight="false" outlineLevel="0" collapsed="false">
      <c r="A2725" s="0" t="s">
        <v>39228</v>
      </c>
      <c r="B2725" s="0" t="s">
        <v>39229</v>
      </c>
      <c r="C2725" s="0" t="s">
        <v>25266</v>
      </c>
      <c r="D2725" s="0" t="s">
        <v>25266</v>
      </c>
      <c r="E2725" s="0" t="s">
        <v>39230</v>
      </c>
      <c r="F2725" s="0" t="s">
        <v>498</v>
      </c>
      <c r="G2725" s="0" t="n">
        <v>2</v>
      </c>
      <c r="H2725" s="0" t="n">
        <v>1</v>
      </c>
      <c r="I2725" s="0" t="n">
        <v>0.01</v>
      </c>
      <c r="J2725" s="0" t="n">
        <v>1000</v>
      </c>
      <c r="K2725" s="0" t="n">
        <v>-0.13</v>
      </c>
      <c r="L2725" s="0" t="n">
        <v>90.38</v>
      </c>
      <c r="M2725" s="0" t="n">
        <v>90.5</v>
      </c>
      <c r="N2725" s="0" t="n">
        <v>90.85</v>
      </c>
      <c r="O2725" s="0" t="n">
        <v>90.15</v>
      </c>
      <c r="P2725" s="0" t="n">
        <v>0</v>
      </c>
      <c r="Q2725" s="0" t="n">
        <v>0</v>
      </c>
      <c r="R2725" s="0" t="n">
        <v>0</v>
      </c>
      <c r="S2725" s="0" t="n">
        <v>90.55</v>
      </c>
      <c r="T2725" s="0" t="n">
        <v>90.77</v>
      </c>
      <c r="U2725" s="0" t="n">
        <v>90.12</v>
      </c>
      <c r="V2725" s="0" t="n">
        <v>90.79</v>
      </c>
      <c r="W2725" s="0" t="n">
        <v>1571862</v>
      </c>
      <c r="X2725" s="0" t="n">
        <v>90.22</v>
      </c>
      <c r="Y2725" s="0" t="n">
        <v>90.42</v>
      </c>
      <c r="Z2725" s="0" t="n">
        <v>128</v>
      </c>
      <c r="AA2725" s="0" t="n">
        <v>10000000</v>
      </c>
      <c r="AB2725" s="0" t="n">
        <v>903.8</v>
      </c>
      <c r="AC2725" s="0" t="n">
        <v>0</v>
      </c>
      <c r="AD2725" s="0" t="s">
        <v>99</v>
      </c>
      <c r="AE2725" s="0" t="s">
        <v>99</v>
      </c>
      <c r="AH2725" s="0" t="n">
        <v>6</v>
      </c>
      <c r="AI2725" s="0" t="s">
        <v>2133</v>
      </c>
      <c r="AJ2725" s="0" t="s">
        <v>32112</v>
      </c>
      <c r="AK2725" s="0" t="s">
        <v>31135</v>
      </c>
      <c r="AL2725" s="0" t="s">
        <v>2112</v>
      </c>
    </row>
    <row r="2726" customFormat="false" ht="15" hidden="false" customHeight="false" outlineLevel="0" collapsed="false">
      <c r="A2726" s="0" t="s">
        <v>39231</v>
      </c>
      <c r="B2726" s="0" t="s">
        <v>39232</v>
      </c>
      <c r="C2726" s="0" t="s">
        <v>25777</v>
      </c>
      <c r="D2726" s="0" t="s">
        <v>25777</v>
      </c>
      <c r="E2726" s="0" t="s">
        <v>39233</v>
      </c>
      <c r="F2726" s="0" t="s">
        <v>498</v>
      </c>
      <c r="G2726" s="0" t="n">
        <v>2</v>
      </c>
      <c r="H2726" s="0" t="n">
        <v>1</v>
      </c>
      <c r="I2726" s="0" t="n">
        <v>0.01</v>
      </c>
      <c r="J2726" s="0" t="n">
        <v>1000</v>
      </c>
      <c r="K2726" s="0" t="n">
        <v>0.91</v>
      </c>
      <c r="L2726" s="0" t="n">
        <v>83.98</v>
      </c>
      <c r="M2726" s="0" t="n">
        <v>83.22</v>
      </c>
      <c r="N2726" s="0" t="n">
        <v>83.13</v>
      </c>
      <c r="O2726" s="0" t="n">
        <v>83.97</v>
      </c>
      <c r="P2726" s="0" t="n">
        <v>0</v>
      </c>
      <c r="Q2726" s="0" t="n">
        <v>0</v>
      </c>
      <c r="R2726" s="0" t="n">
        <v>0</v>
      </c>
      <c r="S2726" s="0" t="n">
        <v>83.44</v>
      </c>
      <c r="T2726" s="0" t="n">
        <v>83.24</v>
      </c>
      <c r="U2726" s="0" t="n">
        <v>83.12</v>
      </c>
      <c r="V2726" s="0" t="n">
        <v>83.99</v>
      </c>
      <c r="W2726" s="0" t="n">
        <v>2792889</v>
      </c>
      <c r="X2726" s="0" t="n">
        <v>83.77</v>
      </c>
      <c r="Y2726" s="0" t="n">
        <v>83.98</v>
      </c>
      <c r="Z2726" s="0" t="n">
        <v>226</v>
      </c>
      <c r="AA2726" s="0" t="n">
        <v>5500000</v>
      </c>
      <c r="AB2726" s="0" t="n">
        <v>5878.6</v>
      </c>
      <c r="AC2726" s="0" t="n">
        <v>0</v>
      </c>
      <c r="AD2726" s="0" t="s">
        <v>99</v>
      </c>
      <c r="AE2726" s="0" t="s">
        <v>99</v>
      </c>
      <c r="AH2726" s="0" t="n">
        <v>6</v>
      </c>
      <c r="AI2726" s="0" t="s">
        <v>2133</v>
      </c>
      <c r="AJ2726" s="0" t="s">
        <v>32112</v>
      </c>
      <c r="AK2726" s="0" t="s">
        <v>31135</v>
      </c>
      <c r="AL2726" s="0" t="s">
        <v>2112</v>
      </c>
    </row>
    <row r="2727" customFormat="false" ht="15" hidden="false" customHeight="false" outlineLevel="0" collapsed="false">
      <c r="A2727" s="0" t="s">
        <v>39234</v>
      </c>
      <c r="B2727" s="0" t="s">
        <v>39235</v>
      </c>
      <c r="C2727" s="0" t="s">
        <v>19199</v>
      </c>
      <c r="D2727" s="0" t="s">
        <v>19199</v>
      </c>
      <c r="E2727" s="0" t="s">
        <v>39236</v>
      </c>
      <c r="F2727" s="0" t="s">
        <v>498</v>
      </c>
      <c r="G2727" s="0" t="n">
        <v>2</v>
      </c>
      <c r="H2727" s="0" t="n">
        <v>1</v>
      </c>
      <c r="I2727" s="0" t="n">
        <v>0.01</v>
      </c>
      <c r="J2727" s="0" t="n">
        <v>1000</v>
      </c>
      <c r="K2727" s="0" t="n">
        <v>-0.7</v>
      </c>
      <c r="L2727" s="0" t="n">
        <v>83.29</v>
      </c>
      <c r="M2727" s="0" t="n">
        <v>83.88</v>
      </c>
      <c r="N2727" s="0" t="n">
        <v>84.04</v>
      </c>
      <c r="O2727" s="0" t="n">
        <v>83.29</v>
      </c>
      <c r="P2727" s="0" t="n">
        <v>0</v>
      </c>
      <c r="Q2727" s="0" t="n">
        <v>0</v>
      </c>
      <c r="R2727" s="0" t="n">
        <v>0</v>
      </c>
      <c r="S2727" s="0" t="n">
        <v>83.3</v>
      </c>
      <c r="T2727" s="0" t="n">
        <v>84</v>
      </c>
      <c r="U2727" s="0" t="n">
        <v>83.12</v>
      </c>
      <c r="V2727" s="0" t="n">
        <v>84</v>
      </c>
      <c r="W2727" s="0" t="n">
        <v>8023704</v>
      </c>
      <c r="X2727" s="0" t="n">
        <v>83.28</v>
      </c>
      <c r="Y2727" s="0" t="n">
        <v>83.29</v>
      </c>
      <c r="Z2727" s="0" t="n">
        <v>378</v>
      </c>
      <c r="AA2727" s="0" t="n">
        <v>12000000</v>
      </c>
      <c r="AB2727" s="0" t="n">
        <v>832.9</v>
      </c>
      <c r="AC2727" s="0" t="n">
        <v>0</v>
      </c>
      <c r="AD2727" s="0" t="s">
        <v>99</v>
      </c>
      <c r="AE2727" s="0" t="s">
        <v>99</v>
      </c>
      <c r="AH2727" s="0" t="n">
        <v>6</v>
      </c>
      <c r="AI2727" s="0" t="s">
        <v>2133</v>
      </c>
      <c r="AJ2727" s="0" t="s">
        <v>32112</v>
      </c>
      <c r="AK2727" s="0" t="s">
        <v>31135</v>
      </c>
      <c r="AL2727" s="0" t="s">
        <v>2112</v>
      </c>
    </row>
    <row r="2728" customFormat="false" ht="15" hidden="false" customHeight="false" outlineLevel="0" collapsed="false">
      <c r="A2728" s="0" t="s">
        <v>39237</v>
      </c>
      <c r="B2728" s="0" t="s">
        <v>39238</v>
      </c>
      <c r="C2728" s="0" t="s">
        <v>39239</v>
      </c>
      <c r="D2728" s="0" t="s">
        <v>39239</v>
      </c>
      <c r="E2728" s="0" t="s">
        <v>39240</v>
      </c>
      <c r="F2728" s="0" t="s">
        <v>498</v>
      </c>
      <c r="G2728" s="0" t="n">
        <v>2</v>
      </c>
      <c r="H2728" s="0" t="n">
        <v>1</v>
      </c>
      <c r="I2728" s="0" t="n">
        <v>0.01</v>
      </c>
      <c r="J2728" s="0" t="n">
        <v>1000</v>
      </c>
      <c r="K2728" s="0" t="n">
        <v>0.15</v>
      </c>
      <c r="L2728" s="0" t="n">
        <v>96.35</v>
      </c>
      <c r="M2728" s="0" t="n">
        <v>96.21</v>
      </c>
      <c r="N2728" s="0" t="n">
        <v>96.27</v>
      </c>
      <c r="O2728" s="0" t="n">
        <v>96.34</v>
      </c>
      <c r="P2728" s="0" t="n">
        <v>0</v>
      </c>
      <c r="Q2728" s="0" t="n">
        <v>0</v>
      </c>
      <c r="R2728" s="0" t="n">
        <v>0</v>
      </c>
      <c r="S2728" s="0" t="n">
        <v>96.26</v>
      </c>
      <c r="T2728" s="0" t="n">
        <v>96.59</v>
      </c>
      <c r="U2728" s="0" t="n">
        <v>95.8</v>
      </c>
      <c r="V2728" s="0" t="n">
        <v>96.9</v>
      </c>
      <c r="W2728" s="0" t="n">
        <v>724829</v>
      </c>
      <c r="X2728" s="0" t="n">
        <v>96.15</v>
      </c>
      <c r="Y2728" s="0" t="n">
        <v>96.35</v>
      </c>
      <c r="Z2728" s="0" t="n">
        <v>59</v>
      </c>
      <c r="AA2728" s="0" t="n">
        <v>2000000</v>
      </c>
      <c r="AB2728" s="0" t="n">
        <v>2890.5</v>
      </c>
      <c r="AC2728" s="0" t="n">
        <v>0</v>
      </c>
      <c r="AD2728" s="0" t="s">
        <v>99</v>
      </c>
      <c r="AE2728" s="0" t="s">
        <v>99</v>
      </c>
      <c r="AH2728" s="0" t="n">
        <v>6</v>
      </c>
      <c r="AI2728" s="0" t="s">
        <v>2133</v>
      </c>
      <c r="AJ2728" s="0" t="s">
        <v>32112</v>
      </c>
      <c r="AK2728" s="0" t="s">
        <v>31135</v>
      </c>
      <c r="AL2728" s="0" t="s">
        <v>2112</v>
      </c>
    </row>
    <row r="2729" customFormat="false" ht="15" hidden="false" customHeight="false" outlineLevel="0" collapsed="false">
      <c r="A2729" s="0" t="s">
        <v>39241</v>
      </c>
      <c r="B2729" s="0" t="s">
        <v>39242</v>
      </c>
      <c r="C2729" s="0" t="s">
        <v>39243</v>
      </c>
      <c r="D2729" s="0" t="s">
        <v>39243</v>
      </c>
      <c r="E2729" s="0" t="s">
        <v>39244</v>
      </c>
      <c r="F2729" s="0" t="s">
        <v>498</v>
      </c>
      <c r="G2729" s="0" t="n">
        <v>3</v>
      </c>
      <c r="H2729" s="0" t="n">
        <v>1</v>
      </c>
      <c r="I2729" s="0" t="n">
        <v>0.01</v>
      </c>
      <c r="J2729" s="0" t="n">
        <v>400</v>
      </c>
      <c r="K2729" s="0" t="n">
        <v>-0.43</v>
      </c>
      <c r="L2729" s="0" t="n">
        <v>96.28</v>
      </c>
      <c r="M2729" s="0" t="n">
        <v>96.43</v>
      </c>
      <c r="N2729" s="0" t="n">
        <v>96.61</v>
      </c>
      <c r="O2729" s="0" t="n">
        <v>96.28</v>
      </c>
      <c r="P2729" s="0" t="n">
        <v>0</v>
      </c>
      <c r="Q2729" s="0" t="n">
        <v>0</v>
      </c>
      <c r="R2729" s="0" t="n">
        <v>0</v>
      </c>
      <c r="S2729" s="0" t="n">
        <v>96.11</v>
      </c>
      <c r="T2729" s="0" t="n">
        <v>95.79</v>
      </c>
      <c r="U2729" s="0" t="n">
        <v>95.78</v>
      </c>
      <c r="V2729" s="0" t="n">
        <v>96.29</v>
      </c>
      <c r="W2729" s="0" t="n">
        <v>697366</v>
      </c>
      <c r="X2729" s="0" t="n">
        <v>96.03</v>
      </c>
      <c r="Y2729" s="0" t="n">
        <v>96.28</v>
      </c>
      <c r="Z2729" s="0" t="n">
        <v>44</v>
      </c>
      <c r="AA2729" s="0" t="n">
        <v>1000000</v>
      </c>
      <c r="AB2729" s="0" t="n">
        <v>385.12</v>
      </c>
      <c r="AC2729" s="0" t="n">
        <v>0</v>
      </c>
      <c r="AD2729" s="0" t="s">
        <v>99</v>
      </c>
      <c r="AE2729" s="0" t="s">
        <v>99</v>
      </c>
      <c r="AH2729" s="0" t="n">
        <v>6</v>
      </c>
      <c r="AI2729" s="0" t="s">
        <v>2133</v>
      </c>
      <c r="AJ2729" s="0" t="s">
        <v>32112</v>
      </c>
      <c r="AK2729" s="0" t="s">
        <v>31135</v>
      </c>
      <c r="AL2729" s="0" t="s">
        <v>2112</v>
      </c>
    </row>
    <row r="2730" customFormat="false" ht="15" hidden="false" customHeight="false" outlineLevel="0" collapsed="false">
      <c r="A2730" s="0" t="s">
        <v>39245</v>
      </c>
      <c r="B2730" s="0" t="s">
        <v>39246</v>
      </c>
      <c r="C2730" s="0" t="s">
        <v>19461</v>
      </c>
      <c r="D2730" s="0" t="s">
        <v>19461</v>
      </c>
      <c r="E2730" s="0" t="s">
        <v>39247</v>
      </c>
      <c r="F2730" s="0" t="s">
        <v>498</v>
      </c>
      <c r="G2730" s="0" t="n">
        <v>3</v>
      </c>
      <c r="H2730" s="0" t="n">
        <v>1</v>
      </c>
      <c r="I2730" s="0" t="n">
        <v>0.01</v>
      </c>
      <c r="J2730" s="0" t="n">
        <v>1000</v>
      </c>
      <c r="K2730" s="0" t="n">
        <v>-0.2</v>
      </c>
      <c r="L2730" s="0" t="n">
        <v>81.65</v>
      </c>
      <c r="M2730" s="0" t="n">
        <v>82.2</v>
      </c>
      <c r="N2730" s="0" t="n">
        <v>81.44</v>
      </c>
      <c r="O2730" s="0" t="n">
        <v>81.62</v>
      </c>
      <c r="P2730" s="0" t="n">
        <v>0</v>
      </c>
      <c r="Q2730" s="0" t="n">
        <v>0</v>
      </c>
      <c r="R2730" s="0" t="n">
        <v>0</v>
      </c>
      <c r="S2730" s="0" t="n">
        <v>81.47</v>
      </c>
      <c r="T2730" s="0" t="n">
        <v>81.8</v>
      </c>
      <c r="U2730" s="0" t="n">
        <v>81.02</v>
      </c>
      <c r="V2730" s="0" t="n">
        <v>81.81</v>
      </c>
      <c r="W2730" s="0" t="n">
        <v>203679</v>
      </c>
      <c r="X2730" s="0" t="n">
        <v>81.2</v>
      </c>
      <c r="Y2730" s="0" t="n">
        <v>81.73</v>
      </c>
      <c r="Z2730" s="0" t="n">
        <v>39</v>
      </c>
      <c r="AA2730" s="0" t="n">
        <v>150000</v>
      </c>
      <c r="AB2730" s="0" t="n">
        <v>2449.5</v>
      </c>
      <c r="AC2730" s="0" t="n">
        <v>0</v>
      </c>
      <c r="AD2730" s="0" t="s">
        <v>99</v>
      </c>
      <c r="AE2730" s="0" t="s">
        <v>99</v>
      </c>
      <c r="AH2730" s="0" t="n">
        <v>6</v>
      </c>
      <c r="AI2730" s="0" t="s">
        <v>2133</v>
      </c>
      <c r="AJ2730" s="0" t="s">
        <v>32112</v>
      </c>
      <c r="AK2730" s="0" t="s">
        <v>31135</v>
      </c>
      <c r="AL2730" s="0" t="s">
        <v>2112</v>
      </c>
    </row>
    <row r="2731" customFormat="false" ht="15" hidden="false" customHeight="false" outlineLevel="0" collapsed="false">
      <c r="A2731" s="0" t="s">
        <v>39248</v>
      </c>
      <c r="B2731" s="0" t="s">
        <v>39249</v>
      </c>
      <c r="C2731" s="0" t="s">
        <v>39250</v>
      </c>
      <c r="D2731" s="0" t="s">
        <v>39250</v>
      </c>
      <c r="E2731" s="0" t="s">
        <v>39251</v>
      </c>
      <c r="F2731" s="0" t="s">
        <v>498</v>
      </c>
      <c r="G2731" s="0" t="n">
        <v>3</v>
      </c>
      <c r="H2731" s="0" t="n">
        <v>1</v>
      </c>
      <c r="I2731" s="0" t="n">
        <v>0.01</v>
      </c>
      <c r="J2731" s="0" t="n">
        <v>1000</v>
      </c>
      <c r="K2731" s="0" t="n">
        <v>2.52</v>
      </c>
      <c r="L2731" s="0" t="n">
        <v>96</v>
      </c>
      <c r="M2731" s="0" t="n">
        <v>93.64</v>
      </c>
      <c r="N2731" s="0" t="n">
        <v>97.8</v>
      </c>
      <c r="O2731" s="0" t="n">
        <v>96</v>
      </c>
      <c r="P2731" s="0" t="n">
        <v>0</v>
      </c>
      <c r="Q2731" s="0" t="n">
        <v>0</v>
      </c>
      <c r="R2731" s="0" t="n">
        <v>0</v>
      </c>
      <c r="S2731" s="0" t="n">
        <v>95.99</v>
      </c>
      <c r="T2731" s="0" t="n">
        <v>95.97</v>
      </c>
      <c r="U2731" s="0" t="n">
        <v>95.97</v>
      </c>
      <c r="V2731" s="0" t="n">
        <v>96</v>
      </c>
      <c r="W2731" s="0" t="n">
        <v>11519</v>
      </c>
      <c r="X2731" s="0" t="n">
        <v>94.16</v>
      </c>
      <c r="Y2731" s="0" t="n">
        <v>96</v>
      </c>
      <c r="Z2731" s="0" t="n">
        <v>4</v>
      </c>
      <c r="AA2731" s="0" t="n">
        <v>500000</v>
      </c>
      <c r="AB2731" s="0" t="n">
        <v>7680</v>
      </c>
      <c r="AC2731" s="0" t="n">
        <v>0</v>
      </c>
      <c r="AD2731" s="0" t="s">
        <v>99</v>
      </c>
      <c r="AE2731" s="0" t="s">
        <v>99</v>
      </c>
      <c r="AH2731" s="0" t="n">
        <v>6</v>
      </c>
      <c r="AI2731" s="0" t="s">
        <v>2133</v>
      </c>
      <c r="AJ2731" s="0" t="s">
        <v>32112</v>
      </c>
      <c r="AK2731" s="0" t="s">
        <v>31135</v>
      </c>
      <c r="AL2731" s="0" t="s">
        <v>2112</v>
      </c>
    </row>
    <row r="2732" customFormat="false" ht="15" hidden="false" customHeight="false" outlineLevel="0" collapsed="false">
      <c r="A2732" s="0" t="s">
        <v>39252</v>
      </c>
      <c r="B2732" s="0" t="s">
        <v>39253</v>
      </c>
      <c r="C2732" s="0" t="s">
        <v>39254</v>
      </c>
      <c r="D2732" s="0" t="s">
        <v>39254</v>
      </c>
      <c r="E2732" s="0" t="s">
        <v>39255</v>
      </c>
      <c r="F2732" s="0" t="s">
        <v>498</v>
      </c>
      <c r="G2732" s="0" t="n">
        <v>3</v>
      </c>
      <c r="H2732" s="0" t="n">
        <v>1</v>
      </c>
      <c r="I2732" s="0" t="n">
        <v>0.01</v>
      </c>
      <c r="J2732" s="0" t="n">
        <v>1000</v>
      </c>
      <c r="K2732" s="0" t="n">
        <v>-2.4</v>
      </c>
      <c r="L2732" s="0" t="n">
        <v>97.4</v>
      </c>
      <c r="M2732" s="0" t="n">
        <v>99.8</v>
      </c>
      <c r="N2732" s="0" t="n">
        <v>98.73</v>
      </c>
      <c r="O2732" s="0" t="n">
        <v>97.41</v>
      </c>
      <c r="P2732" s="0" t="n">
        <v>0</v>
      </c>
      <c r="Q2732" s="0" t="n">
        <v>0</v>
      </c>
      <c r="R2732" s="0" t="n">
        <v>0</v>
      </c>
      <c r="S2732" s="0" t="n">
        <v>100.19</v>
      </c>
      <c r="T2732" s="0" t="n">
        <v>98</v>
      </c>
      <c r="U2732" s="0" t="n">
        <v>97.4</v>
      </c>
      <c r="V2732" s="0" t="n">
        <v>103.49</v>
      </c>
      <c r="W2732" s="0" t="n">
        <v>12023</v>
      </c>
      <c r="X2732" s="0" t="n">
        <v>97.35</v>
      </c>
      <c r="Y2732" s="0" t="n">
        <v>103.49</v>
      </c>
      <c r="Z2732" s="0" t="n">
        <v>5</v>
      </c>
      <c r="AA2732" s="0" t="n">
        <v>350000</v>
      </c>
      <c r="AB2732" s="0" t="n">
        <v>974</v>
      </c>
      <c r="AC2732" s="0" t="n">
        <v>0</v>
      </c>
      <c r="AD2732" s="0" t="s">
        <v>99</v>
      </c>
      <c r="AE2732" s="0" t="s">
        <v>99</v>
      </c>
      <c r="AH2732" s="0" t="n">
        <v>800</v>
      </c>
      <c r="AI2732" s="0" t="s">
        <v>2133</v>
      </c>
      <c r="AJ2732" s="0" t="s">
        <v>32112</v>
      </c>
      <c r="AK2732" s="0" t="s">
        <v>31135</v>
      </c>
      <c r="AL2732" s="0" t="s">
        <v>2112</v>
      </c>
    </row>
    <row r="2733" customFormat="false" ht="15" hidden="false" customHeight="false" outlineLevel="0" collapsed="false">
      <c r="A2733" s="0" t="s">
        <v>39256</v>
      </c>
      <c r="B2733" s="0" t="s">
        <v>39257</v>
      </c>
      <c r="C2733" s="0" t="s">
        <v>23700</v>
      </c>
      <c r="D2733" s="0" t="s">
        <v>23700</v>
      </c>
      <c r="E2733" s="0" t="s">
        <v>39258</v>
      </c>
      <c r="F2733" s="0" t="s">
        <v>498</v>
      </c>
      <c r="G2733" s="0" t="n">
        <v>3</v>
      </c>
      <c r="H2733" s="0" t="n">
        <v>1</v>
      </c>
      <c r="I2733" s="0" t="n">
        <v>0.01</v>
      </c>
      <c r="J2733" s="0" t="n">
        <v>1000</v>
      </c>
      <c r="K2733" s="0" t="n">
        <v>0.97</v>
      </c>
      <c r="L2733" s="0" t="n">
        <v>86.39</v>
      </c>
      <c r="M2733" s="0" t="n">
        <v>85.56</v>
      </c>
      <c r="N2733" s="0" t="n">
        <v>85.37</v>
      </c>
      <c r="O2733" s="0" t="n">
        <v>86.39</v>
      </c>
      <c r="P2733" s="0" t="n">
        <v>0</v>
      </c>
      <c r="Q2733" s="0" t="n">
        <v>0</v>
      </c>
      <c r="R2733" s="0" t="n">
        <v>0</v>
      </c>
      <c r="S2733" s="0" t="n">
        <v>85.94</v>
      </c>
      <c r="T2733" s="0" t="n">
        <v>85.93</v>
      </c>
      <c r="U2733" s="0" t="n">
        <v>85.24</v>
      </c>
      <c r="V2733" s="0" t="n">
        <v>86.45</v>
      </c>
      <c r="W2733" s="0" t="n">
        <v>5071206</v>
      </c>
      <c r="X2733" s="0" t="n">
        <v>86.31</v>
      </c>
      <c r="Y2733" s="0" t="n">
        <v>86.37</v>
      </c>
      <c r="Z2733" s="0" t="n">
        <v>268</v>
      </c>
      <c r="AA2733" s="0" t="n">
        <v>3499999</v>
      </c>
      <c r="AB2733" s="0" t="n">
        <v>863.9</v>
      </c>
      <c r="AC2733" s="0" t="n">
        <v>0</v>
      </c>
      <c r="AD2733" s="0" t="s">
        <v>99</v>
      </c>
      <c r="AE2733" s="0" t="s">
        <v>99</v>
      </c>
      <c r="AH2733" s="0" t="n">
        <v>6</v>
      </c>
      <c r="AI2733" s="0" t="s">
        <v>2133</v>
      </c>
      <c r="AJ2733" s="0" t="s">
        <v>32112</v>
      </c>
      <c r="AK2733" s="0" t="s">
        <v>31135</v>
      </c>
      <c r="AL2733" s="0" t="s">
        <v>2112</v>
      </c>
    </row>
    <row r="2734" customFormat="false" ht="15" hidden="false" customHeight="false" outlineLevel="0" collapsed="false">
      <c r="A2734" s="0" t="s">
        <v>39259</v>
      </c>
      <c r="B2734" s="0" t="s">
        <v>39260</v>
      </c>
      <c r="C2734" s="0" t="s">
        <v>25501</v>
      </c>
      <c r="D2734" s="0" t="s">
        <v>25501</v>
      </c>
      <c r="E2734" s="0" t="s">
        <v>39261</v>
      </c>
      <c r="F2734" s="0" t="s">
        <v>498</v>
      </c>
      <c r="G2734" s="0" t="n">
        <v>2</v>
      </c>
      <c r="H2734" s="0" t="n">
        <v>1</v>
      </c>
      <c r="I2734" s="0" t="n">
        <v>0.01</v>
      </c>
      <c r="J2734" s="0" t="n">
        <v>1000</v>
      </c>
      <c r="K2734" s="0" t="n">
        <v>0.58</v>
      </c>
      <c r="L2734" s="0" t="n">
        <v>76.63</v>
      </c>
      <c r="M2734" s="0" t="n">
        <v>76.19</v>
      </c>
      <c r="N2734" s="0" t="n">
        <v>76.48</v>
      </c>
      <c r="O2734" s="0" t="n">
        <v>76.73</v>
      </c>
      <c r="P2734" s="0" t="n">
        <v>0</v>
      </c>
      <c r="Q2734" s="0" t="n">
        <v>0</v>
      </c>
      <c r="R2734" s="0" t="n">
        <v>0</v>
      </c>
      <c r="S2734" s="0" t="n">
        <v>76.31</v>
      </c>
      <c r="T2734" s="0" t="n">
        <v>76.15</v>
      </c>
      <c r="U2734" s="0" t="n">
        <v>75.85</v>
      </c>
      <c r="V2734" s="0" t="n">
        <v>76.99</v>
      </c>
      <c r="W2734" s="0" t="n">
        <v>3494392</v>
      </c>
      <c r="X2734" s="0" t="n">
        <v>76.58</v>
      </c>
      <c r="Y2734" s="0" t="n">
        <v>76.83</v>
      </c>
      <c r="Z2734" s="0" t="n">
        <v>119</v>
      </c>
      <c r="AA2734" s="0" t="n">
        <v>1950000</v>
      </c>
      <c r="AB2734" s="0" t="n">
        <v>4597.8</v>
      </c>
      <c r="AC2734" s="0" t="n">
        <v>0</v>
      </c>
      <c r="AD2734" s="0" t="s">
        <v>99</v>
      </c>
      <c r="AE2734" s="0" t="s">
        <v>99</v>
      </c>
      <c r="AH2734" s="0" t="n">
        <v>6</v>
      </c>
      <c r="AI2734" s="0" t="s">
        <v>2133</v>
      </c>
      <c r="AJ2734" s="0" t="s">
        <v>32112</v>
      </c>
      <c r="AK2734" s="0" t="s">
        <v>31135</v>
      </c>
      <c r="AL2734" s="0" t="s">
        <v>2112</v>
      </c>
    </row>
    <row r="2735" customFormat="false" ht="15" hidden="false" customHeight="false" outlineLevel="0" collapsed="false">
      <c r="A2735" s="0" t="s">
        <v>39262</v>
      </c>
      <c r="B2735" s="0" t="s">
        <v>39263</v>
      </c>
      <c r="C2735" s="0" t="s">
        <v>39264</v>
      </c>
      <c r="D2735" s="0" t="s">
        <v>39264</v>
      </c>
      <c r="E2735" s="0" t="s">
        <v>39265</v>
      </c>
      <c r="F2735" s="0" t="s">
        <v>498</v>
      </c>
      <c r="G2735" s="0" t="n">
        <v>1</v>
      </c>
      <c r="H2735" s="0" t="n">
        <v>1</v>
      </c>
      <c r="I2735" s="0" t="n">
        <v>0.01</v>
      </c>
      <c r="J2735" s="0" t="n">
        <v>1000</v>
      </c>
      <c r="K2735" s="0" t="n">
        <v>-3.62</v>
      </c>
      <c r="L2735" s="0" t="n">
        <v>86</v>
      </c>
      <c r="M2735" s="0" t="n">
        <v>89.23</v>
      </c>
      <c r="N2735" s="0" t="n">
        <v>86.67</v>
      </c>
      <c r="O2735" s="0" t="n">
        <v>85.65</v>
      </c>
      <c r="P2735" s="0" t="n">
        <v>0</v>
      </c>
      <c r="Q2735" s="0" t="n">
        <v>0</v>
      </c>
      <c r="R2735" s="0" t="n">
        <v>0</v>
      </c>
      <c r="S2735" s="0" t="n">
        <v>85.65</v>
      </c>
      <c r="T2735" s="0" t="n">
        <v>85.54</v>
      </c>
      <c r="U2735" s="0" t="n">
        <v>85.49</v>
      </c>
      <c r="V2735" s="0" t="n">
        <v>86</v>
      </c>
      <c r="W2735" s="0" t="n">
        <v>14561</v>
      </c>
      <c r="X2735" s="0" t="n">
        <v>87.28</v>
      </c>
      <c r="Y2735" s="0" t="n">
        <v>88.34</v>
      </c>
      <c r="Z2735" s="0" t="n">
        <v>3</v>
      </c>
      <c r="AA2735" s="0" t="n">
        <v>5000000</v>
      </c>
      <c r="AB2735" s="0" t="n">
        <v>4300</v>
      </c>
      <c r="AC2735" s="0" t="n">
        <v>0</v>
      </c>
      <c r="AD2735" s="0" t="s">
        <v>99</v>
      </c>
      <c r="AE2735" s="0" t="s">
        <v>99</v>
      </c>
      <c r="AH2735" s="0" t="n">
        <v>6</v>
      </c>
      <c r="AI2735" s="0" t="s">
        <v>2133</v>
      </c>
      <c r="AJ2735" s="0" t="s">
        <v>32112</v>
      </c>
      <c r="AK2735" s="0" t="s">
        <v>31135</v>
      </c>
      <c r="AL2735" s="0" t="s">
        <v>2112</v>
      </c>
    </row>
    <row r="2736" customFormat="false" ht="15" hidden="false" customHeight="false" outlineLevel="0" collapsed="false">
      <c r="A2736" s="0" t="s">
        <v>39266</v>
      </c>
      <c r="B2736" s="0" t="s">
        <v>39267</v>
      </c>
      <c r="C2736" s="0" t="s">
        <v>19345</v>
      </c>
      <c r="D2736" s="0" t="s">
        <v>19345</v>
      </c>
      <c r="E2736" s="0" t="s">
        <v>39268</v>
      </c>
      <c r="F2736" s="0" t="s">
        <v>498</v>
      </c>
      <c r="G2736" s="0" t="n">
        <v>3</v>
      </c>
      <c r="H2736" s="0" t="n">
        <v>1</v>
      </c>
      <c r="I2736" s="0" t="n">
        <v>0.01</v>
      </c>
      <c r="J2736" s="0" t="n">
        <v>900</v>
      </c>
      <c r="K2736" s="0" t="n">
        <v>-0.06</v>
      </c>
      <c r="L2736" s="0" t="n">
        <v>89.37</v>
      </c>
      <c r="M2736" s="0" t="n">
        <v>89.08</v>
      </c>
      <c r="N2736" s="0" t="n">
        <v>88.74</v>
      </c>
      <c r="O2736" s="0" t="n">
        <v>89.37</v>
      </c>
      <c r="P2736" s="0" t="n">
        <v>0</v>
      </c>
      <c r="Q2736" s="0" t="n">
        <v>0</v>
      </c>
      <c r="R2736" s="0" t="n">
        <v>0</v>
      </c>
      <c r="S2736" s="0" t="n">
        <v>89.16</v>
      </c>
      <c r="T2736" s="0" t="n">
        <v>90.47</v>
      </c>
      <c r="U2736" s="0" t="n">
        <v>88.89</v>
      </c>
      <c r="V2736" s="0" t="n">
        <v>90.47</v>
      </c>
      <c r="W2736" s="0" t="n">
        <v>259187</v>
      </c>
      <c r="X2736" s="0" t="n">
        <v>89.2</v>
      </c>
      <c r="Y2736" s="0" t="n">
        <v>89.37</v>
      </c>
      <c r="Z2736" s="0" t="n">
        <v>43</v>
      </c>
      <c r="AA2736" s="0" t="n">
        <v>250000</v>
      </c>
      <c r="AB2736" s="0" t="n">
        <v>804.33</v>
      </c>
      <c r="AC2736" s="0" t="n">
        <v>0</v>
      </c>
      <c r="AD2736" s="0" t="s">
        <v>99</v>
      </c>
      <c r="AE2736" s="0" t="s">
        <v>99</v>
      </c>
      <c r="AH2736" s="0" t="n">
        <v>6</v>
      </c>
      <c r="AI2736" s="0" t="s">
        <v>2133</v>
      </c>
      <c r="AJ2736" s="0" t="s">
        <v>32112</v>
      </c>
      <c r="AK2736" s="0" t="s">
        <v>31135</v>
      </c>
      <c r="AL2736" s="0" t="s">
        <v>2112</v>
      </c>
    </row>
    <row r="2737" customFormat="false" ht="15" hidden="false" customHeight="false" outlineLevel="0" collapsed="false">
      <c r="A2737" s="0" t="s">
        <v>39269</v>
      </c>
      <c r="B2737" s="0" t="s">
        <v>39270</v>
      </c>
      <c r="C2737" s="0" t="s">
        <v>20683</v>
      </c>
      <c r="D2737" s="0" t="s">
        <v>20683</v>
      </c>
      <c r="E2737" s="0" t="s">
        <v>39271</v>
      </c>
      <c r="F2737" s="0" t="s">
        <v>498</v>
      </c>
      <c r="G2737" s="0" t="n">
        <v>3</v>
      </c>
      <c r="H2737" s="0" t="n">
        <v>1</v>
      </c>
      <c r="I2737" s="0" t="n">
        <v>0.01</v>
      </c>
      <c r="J2737" s="0" t="n">
        <v>1000</v>
      </c>
      <c r="K2737" s="0" t="n">
        <v>0.15</v>
      </c>
      <c r="L2737" s="0" t="n">
        <v>73.56</v>
      </c>
      <c r="M2737" s="0" t="n">
        <v>73.48</v>
      </c>
      <c r="N2737" s="0" t="n">
        <v>73.07</v>
      </c>
      <c r="O2737" s="0" t="n">
        <v>73.56</v>
      </c>
      <c r="P2737" s="0" t="n">
        <v>0</v>
      </c>
      <c r="Q2737" s="0" t="n">
        <v>0</v>
      </c>
      <c r="R2737" s="0" t="n">
        <v>0</v>
      </c>
      <c r="S2737" s="0" t="n">
        <v>73.28</v>
      </c>
      <c r="T2737" s="0" t="n">
        <v>73.6</v>
      </c>
      <c r="U2737" s="0" t="n">
        <v>73.03</v>
      </c>
      <c r="V2737" s="0" t="n">
        <v>73.7</v>
      </c>
      <c r="W2737" s="0" t="n">
        <v>142168</v>
      </c>
      <c r="X2737" s="0" t="n">
        <v>73.32</v>
      </c>
      <c r="Y2737" s="0" t="n">
        <v>73.54</v>
      </c>
      <c r="Z2737" s="0" t="n">
        <v>37</v>
      </c>
      <c r="AA2737" s="0" t="n">
        <v>500000</v>
      </c>
      <c r="AB2737" s="0" t="n">
        <v>735.6</v>
      </c>
      <c r="AC2737" s="0" t="n">
        <v>0</v>
      </c>
      <c r="AD2737" s="0" t="s">
        <v>99</v>
      </c>
      <c r="AE2737" s="0" t="s">
        <v>99</v>
      </c>
      <c r="AH2737" s="0" t="n">
        <v>6</v>
      </c>
      <c r="AI2737" s="0" t="s">
        <v>2133</v>
      </c>
      <c r="AJ2737" s="0" t="s">
        <v>32112</v>
      </c>
      <c r="AK2737" s="0" t="s">
        <v>31135</v>
      </c>
      <c r="AL2737" s="0" t="s">
        <v>2112</v>
      </c>
    </row>
    <row r="2738" customFormat="false" ht="15" hidden="false" customHeight="false" outlineLevel="0" collapsed="false">
      <c r="A2738" s="0" t="s">
        <v>39272</v>
      </c>
      <c r="B2738" s="0" t="s">
        <v>39273</v>
      </c>
      <c r="C2738" s="0" t="s">
        <v>26864</v>
      </c>
      <c r="D2738" s="0" t="s">
        <v>26864</v>
      </c>
      <c r="E2738" s="0" t="s">
        <v>39274</v>
      </c>
      <c r="F2738" s="0" t="s">
        <v>498</v>
      </c>
      <c r="G2738" s="0" t="n">
        <v>3</v>
      </c>
      <c r="H2738" s="0" t="n">
        <v>1</v>
      </c>
      <c r="I2738" s="0" t="n">
        <v>0.01</v>
      </c>
      <c r="J2738" s="0" t="n">
        <v>1000</v>
      </c>
      <c r="K2738" s="0" t="n">
        <v>-0.08</v>
      </c>
      <c r="L2738" s="0" t="n">
        <v>59.33</v>
      </c>
      <c r="M2738" s="0" t="n">
        <v>59.38</v>
      </c>
      <c r="N2738" s="0" t="n">
        <v>59.08</v>
      </c>
      <c r="O2738" s="0" t="n">
        <v>59.33</v>
      </c>
      <c r="P2738" s="0" t="n">
        <v>0</v>
      </c>
      <c r="Q2738" s="0" t="n">
        <v>0</v>
      </c>
      <c r="R2738" s="0" t="n">
        <v>0</v>
      </c>
      <c r="S2738" s="0" t="n">
        <v>59.13</v>
      </c>
      <c r="T2738" s="0" t="n">
        <v>59.01</v>
      </c>
      <c r="U2738" s="0" t="n">
        <v>58.99</v>
      </c>
      <c r="V2738" s="0" t="n">
        <v>59.37</v>
      </c>
      <c r="W2738" s="0" t="n">
        <v>107619</v>
      </c>
      <c r="X2738" s="0" t="n">
        <v>59.32</v>
      </c>
      <c r="Y2738" s="0" t="n">
        <v>59.33</v>
      </c>
      <c r="Z2738" s="0" t="n">
        <v>46</v>
      </c>
      <c r="AA2738" s="0" t="n">
        <v>423874</v>
      </c>
      <c r="AB2738" s="0" t="n">
        <v>1186.6</v>
      </c>
      <c r="AC2738" s="0" t="n">
        <v>0</v>
      </c>
      <c r="AD2738" s="0" t="s">
        <v>99</v>
      </c>
      <c r="AE2738" s="0" t="s">
        <v>99</v>
      </c>
      <c r="AH2738" s="0" t="n">
        <v>6</v>
      </c>
      <c r="AI2738" s="0" t="s">
        <v>2133</v>
      </c>
      <c r="AJ2738" s="0" t="s">
        <v>32112</v>
      </c>
      <c r="AK2738" s="0" t="s">
        <v>31135</v>
      </c>
      <c r="AL2738" s="0" t="s">
        <v>2112</v>
      </c>
    </row>
    <row r="2739" customFormat="false" ht="15" hidden="false" customHeight="false" outlineLevel="0" collapsed="false">
      <c r="A2739" s="0" t="s">
        <v>39275</v>
      </c>
      <c r="B2739" s="0" t="s">
        <v>39276</v>
      </c>
      <c r="C2739" s="0" t="s">
        <v>25602</v>
      </c>
      <c r="D2739" s="0" t="s">
        <v>25602</v>
      </c>
      <c r="E2739" s="0" t="s">
        <v>39277</v>
      </c>
      <c r="F2739" s="0" t="s">
        <v>498</v>
      </c>
      <c r="G2739" s="0" t="n">
        <v>3</v>
      </c>
      <c r="H2739" s="0" t="n">
        <v>1</v>
      </c>
      <c r="I2739" s="0" t="n">
        <v>0.01</v>
      </c>
      <c r="J2739" s="0" t="n">
        <v>1000</v>
      </c>
      <c r="K2739" s="0" t="n">
        <v>-1.01</v>
      </c>
      <c r="L2739" s="0" t="n">
        <v>70.55</v>
      </c>
      <c r="M2739" s="0" t="n">
        <v>71.28</v>
      </c>
      <c r="N2739" s="0" t="n">
        <v>70.92</v>
      </c>
      <c r="O2739" s="0" t="n">
        <v>69.45</v>
      </c>
      <c r="P2739" s="0" t="n">
        <v>0</v>
      </c>
      <c r="Q2739" s="0" t="n">
        <v>0</v>
      </c>
      <c r="R2739" s="0" t="n">
        <v>0</v>
      </c>
      <c r="S2739" s="0" t="n">
        <v>68.88</v>
      </c>
      <c r="T2739" s="0" t="n">
        <v>70.07</v>
      </c>
      <c r="U2739" s="0" t="n">
        <v>67</v>
      </c>
      <c r="V2739" s="0" t="n">
        <v>71.18</v>
      </c>
      <c r="W2739" s="0" t="n">
        <v>779007</v>
      </c>
      <c r="X2739" s="0" t="n">
        <v>69.69</v>
      </c>
      <c r="Y2739" s="0" t="n">
        <v>70.43</v>
      </c>
      <c r="Z2739" s="0" t="n">
        <v>139</v>
      </c>
      <c r="AA2739" s="0" t="n">
        <v>300000</v>
      </c>
      <c r="AB2739" s="0" t="n">
        <v>705.5</v>
      </c>
      <c r="AC2739" s="0" t="n">
        <v>0</v>
      </c>
      <c r="AD2739" s="0" t="s">
        <v>99</v>
      </c>
      <c r="AE2739" s="0" t="s">
        <v>99</v>
      </c>
      <c r="AH2739" s="0" t="n">
        <v>6</v>
      </c>
      <c r="AI2739" s="0" t="s">
        <v>2133</v>
      </c>
      <c r="AJ2739" s="0" t="s">
        <v>32112</v>
      </c>
      <c r="AK2739" s="0" t="s">
        <v>31135</v>
      </c>
      <c r="AL2739" s="0" t="s">
        <v>2112</v>
      </c>
    </row>
    <row r="2740" customFormat="false" ht="15" hidden="false" customHeight="false" outlineLevel="0" collapsed="false">
      <c r="A2740" s="0" t="s">
        <v>39278</v>
      </c>
      <c r="B2740" s="0" t="s">
        <v>39279</v>
      </c>
      <c r="C2740" s="0" t="s">
        <v>39280</v>
      </c>
      <c r="D2740" s="0" t="s">
        <v>39280</v>
      </c>
      <c r="E2740" s="0" t="s">
        <v>39281</v>
      </c>
      <c r="F2740" s="0" t="s">
        <v>498</v>
      </c>
      <c r="G2740" s="0" t="n">
        <v>3</v>
      </c>
      <c r="H2740" s="0" t="n">
        <v>1</v>
      </c>
      <c r="I2740" s="0" t="n">
        <v>0.01</v>
      </c>
      <c r="J2740" s="0" t="n">
        <v>1000</v>
      </c>
      <c r="K2740" s="0" t="n">
        <v>-0.17</v>
      </c>
      <c r="L2740" s="0" t="n">
        <v>96.47</v>
      </c>
      <c r="M2740" s="0" t="n">
        <v>96.63</v>
      </c>
      <c r="N2740" s="0" t="n">
        <v>96.9</v>
      </c>
      <c r="O2740" s="0" t="n">
        <v>96.46</v>
      </c>
      <c r="P2740" s="0" t="n">
        <v>0</v>
      </c>
      <c r="Q2740" s="0" t="n">
        <v>0</v>
      </c>
      <c r="R2740" s="0" t="n">
        <v>0</v>
      </c>
      <c r="S2740" s="0" t="n">
        <v>96.12</v>
      </c>
      <c r="T2740" s="0" t="n">
        <v>96.5</v>
      </c>
      <c r="U2740" s="0" t="n">
        <v>95.5</v>
      </c>
      <c r="V2740" s="0" t="n">
        <v>96.5</v>
      </c>
      <c r="W2740" s="0" t="n">
        <v>148990</v>
      </c>
      <c r="X2740" s="0" t="n">
        <v>96.24</v>
      </c>
      <c r="Y2740" s="0" t="n">
        <v>96.47</v>
      </c>
      <c r="Z2740" s="0" t="n">
        <v>37</v>
      </c>
      <c r="AA2740" s="0" t="n">
        <v>200000</v>
      </c>
      <c r="AB2740" s="0" t="n">
        <v>4823.5</v>
      </c>
      <c r="AC2740" s="0" t="n">
        <v>0</v>
      </c>
      <c r="AD2740" s="0" t="s">
        <v>99</v>
      </c>
      <c r="AE2740" s="0" t="s">
        <v>99</v>
      </c>
      <c r="AH2740" s="0" t="n">
        <v>6</v>
      </c>
      <c r="AI2740" s="0" t="s">
        <v>2133</v>
      </c>
      <c r="AJ2740" s="0" t="s">
        <v>32112</v>
      </c>
      <c r="AK2740" s="0" t="s">
        <v>31135</v>
      </c>
      <c r="AL2740" s="0" t="s">
        <v>2112</v>
      </c>
    </row>
    <row r="2741" customFormat="false" ht="15" hidden="false" customHeight="false" outlineLevel="0" collapsed="false">
      <c r="A2741" s="0" t="s">
        <v>39282</v>
      </c>
      <c r="B2741" s="0" t="s">
        <v>39283</v>
      </c>
      <c r="C2741" s="0" t="s">
        <v>39284</v>
      </c>
      <c r="D2741" s="0" t="s">
        <v>39284</v>
      </c>
      <c r="E2741" s="0" t="s">
        <v>39285</v>
      </c>
      <c r="F2741" s="0" t="s">
        <v>1987</v>
      </c>
      <c r="G2741" s="0" t="n">
        <v>3</v>
      </c>
      <c r="H2741" s="0" t="n">
        <v>1</v>
      </c>
      <c r="I2741" s="0" t="n">
        <v>0.0001</v>
      </c>
      <c r="J2741" s="0" t="n">
        <v>1000</v>
      </c>
      <c r="K2741" s="0" t="n">
        <v>0</v>
      </c>
      <c r="L2741" s="0" t="n">
        <v>0</v>
      </c>
      <c r="M2741" s="0" t="n">
        <v>75</v>
      </c>
      <c r="N2741" s="0" t="n">
        <v>0</v>
      </c>
      <c r="O2741" s="0" t="n">
        <v>75</v>
      </c>
      <c r="P2741" s="0" t="n">
        <v>0</v>
      </c>
      <c r="Q2741" s="0" t="n">
        <v>0</v>
      </c>
      <c r="R2741" s="0" t="n">
        <v>0</v>
      </c>
      <c r="S2741" s="0" t="n">
        <v>0</v>
      </c>
      <c r="T2741" s="0" t="n">
        <v>0</v>
      </c>
      <c r="U2741" s="0" t="n">
        <v>0</v>
      </c>
      <c r="V2741" s="0" t="n">
        <v>0</v>
      </c>
      <c r="W2741" s="0" t="n">
        <v>0</v>
      </c>
      <c r="X2741" s="0" t="n">
        <v>39</v>
      </c>
      <c r="Y2741" s="0" t="n">
        <v>75</v>
      </c>
      <c r="Z2741" s="0" t="n">
        <v>0</v>
      </c>
      <c r="AA2741" s="0" t="n">
        <v>59977</v>
      </c>
      <c r="AB2741" s="0" t="n">
        <v>0</v>
      </c>
      <c r="AC2741" s="0" t="n">
        <v>0</v>
      </c>
      <c r="AD2741" s="0" t="s">
        <v>14</v>
      </c>
      <c r="AE2741" s="0" t="s">
        <v>99</v>
      </c>
      <c r="AF2741" s="0" t="s">
        <v>30149</v>
      </c>
      <c r="AH2741" s="0" t="n">
        <v>0</v>
      </c>
      <c r="AI2741" s="0" t="s">
        <v>2133</v>
      </c>
      <c r="AJ2741" s="0" t="s">
        <v>32112</v>
      </c>
      <c r="AK2741" s="0" t="s">
        <v>31143</v>
      </c>
      <c r="AL2741" s="0" t="s">
        <v>2112</v>
      </c>
    </row>
    <row r="2742" customFormat="false" ht="15" hidden="false" customHeight="false" outlineLevel="0" collapsed="false">
      <c r="A2742" s="0" t="s">
        <v>39286</v>
      </c>
      <c r="B2742" s="0" t="s">
        <v>39287</v>
      </c>
      <c r="C2742" s="0" t="s">
        <v>39288</v>
      </c>
      <c r="D2742" s="0" t="s">
        <v>39288</v>
      </c>
      <c r="E2742" s="0" t="s">
        <v>39289</v>
      </c>
      <c r="F2742" s="0" t="s">
        <v>498</v>
      </c>
      <c r="G2742" s="0" t="n">
        <v>2</v>
      </c>
      <c r="H2742" s="0" t="n">
        <v>1</v>
      </c>
      <c r="I2742" s="0" t="n">
        <v>0.01</v>
      </c>
      <c r="J2742" s="0" t="n">
        <v>1000</v>
      </c>
      <c r="K2742" s="0" t="n">
        <v>0</v>
      </c>
      <c r="L2742" s="0" t="n">
        <v>0</v>
      </c>
      <c r="M2742" s="0" t="n">
        <v>0</v>
      </c>
      <c r="N2742" s="0" t="n">
        <v>0</v>
      </c>
      <c r="O2742" s="0" t="n">
        <v>0</v>
      </c>
      <c r="P2742" s="0" t="n">
        <v>0</v>
      </c>
      <c r="Q2742" s="0" t="n">
        <v>0</v>
      </c>
      <c r="R2742" s="0" t="n">
        <v>0</v>
      </c>
      <c r="S2742" s="0" t="n">
        <v>0</v>
      </c>
      <c r="T2742" s="0" t="n">
        <v>0</v>
      </c>
      <c r="U2742" s="0" t="n">
        <v>0</v>
      </c>
      <c r="V2742" s="0" t="n">
        <v>0</v>
      </c>
      <c r="W2742" s="0" t="n">
        <v>0</v>
      </c>
      <c r="X2742" s="0" t="n">
        <v>0</v>
      </c>
      <c r="Y2742" s="0" t="n">
        <v>0</v>
      </c>
      <c r="Z2742" s="0" t="n">
        <v>0</v>
      </c>
      <c r="AA2742" s="0" t="n">
        <v>5000000</v>
      </c>
      <c r="AB2742" s="0" t="n">
        <v>0</v>
      </c>
      <c r="AC2742" s="0" t="n">
        <v>0</v>
      </c>
      <c r="AD2742" s="0" t="s">
        <v>99</v>
      </c>
      <c r="AE2742" s="0" t="s">
        <v>99</v>
      </c>
      <c r="AH2742" s="0" t="n">
        <v>6</v>
      </c>
      <c r="AI2742" s="0" t="s">
        <v>2133</v>
      </c>
      <c r="AJ2742" s="0" t="s">
        <v>32112</v>
      </c>
      <c r="AK2742" s="0" t="s">
        <v>31135</v>
      </c>
      <c r="AL2742" s="0" t="s">
        <v>2112</v>
      </c>
    </row>
    <row r="2743" customFormat="false" ht="15" hidden="false" customHeight="false" outlineLevel="0" collapsed="false">
      <c r="A2743" s="0" t="s">
        <v>39290</v>
      </c>
      <c r="B2743" s="0" t="s">
        <v>39291</v>
      </c>
      <c r="C2743" s="0" t="s">
        <v>39292</v>
      </c>
      <c r="D2743" s="0" t="s">
        <v>39292</v>
      </c>
      <c r="E2743" s="0" t="s">
        <v>39293</v>
      </c>
      <c r="F2743" s="0" t="s">
        <v>498</v>
      </c>
      <c r="G2743" s="0" t="n">
        <v>3</v>
      </c>
      <c r="H2743" s="0" t="n">
        <v>1</v>
      </c>
      <c r="I2743" s="0" t="n">
        <v>0.01</v>
      </c>
      <c r="J2743" s="0" t="n">
        <v>1000</v>
      </c>
      <c r="K2743" s="0" t="n">
        <v>-0.76</v>
      </c>
      <c r="L2743" s="0" t="n">
        <v>93.77</v>
      </c>
      <c r="M2743" s="0" t="n">
        <v>94.49</v>
      </c>
      <c r="N2743" s="0" t="n">
        <v>94.57</v>
      </c>
      <c r="O2743" s="0" t="n">
        <v>93.77</v>
      </c>
      <c r="P2743" s="0" t="n">
        <v>0</v>
      </c>
      <c r="Q2743" s="0" t="n">
        <v>0</v>
      </c>
      <c r="R2743" s="0" t="n">
        <v>0</v>
      </c>
      <c r="S2743" s="0" t="n">
        <v>93.2</v>
      </c>
      <c r="T2743" s="0" t="n">
        <v>95.3</v>
      </c>
      <c r="U2743" s="0" t="n">
        <v>92.77</v>
      </c>
      <c r="V2743" s="0" t="n">
        <v>95.3</v>
      </c>
      <c r="W2743" s="0" t="n">
        <v>465085</v>
      </c>
      <c r="X2743" s="0" t="n">
        <v>93.67</v>
      </c>
      <c r="Y2743" s="0" t="n">
        <v>93.77</v>
      </c>
      <c r="Z2743" s="0" t="n">
        <v>71</v>
      </c>
      <c r="AA2743" s="0" t="n">
        <v>36847</v>
      </c>
      <c r="AB2743" s="0" t="n">
        <v>3750.8</v>
      </c>
      <c r="AC2743" s="0" t="n">
        <v>0</v>
      </c>
      <c r="AD2743" s="0" t="s">
        <v>99</v>
      </c>
      <c r="AE2743" s="0" t="s">
        <v>99</v>
      </c>
      <c r="AH2743" s="0" t="n">
        <v>6</v>
      </c>
      <c r="AI2743" s="0" t="s">
        <v>2133</v>
      </c>
      <c r="AJ2743" s="0" t="s">
        <v>32112</v>
      </c>
      <c r="AK2743" s="0" t="s">
        <v>31135</v>
      </c>
      <c r="AL2743" s="0" t="s">
        <v>2112</v>
      </c>
    </row>
    <row r="2744" customFormat="false" ht="15" hidden="false" customHeight="false" outlineLevel="0" collapsed="false">
      <c r="A2744" s="0" t="s">
        <v>39294</v>
      </c>
      <c r="B2744" s="0" t="s">
        <v>39295</v>
      </c>
      <c r="C2744" s="0" t="s">
        <v>39296</v>
      </c>
      <c r="D2744" s="0" t="s">
        <v>39296</v>
      </c>
      <c r="E2744" s="0" t="s">
        <v>39297</v>
      </c>
      <c r="F2744" s="0" t="s">
        <v>498</v>
      </c>
      <c r="G2744" s="0" t="n">
        <v>2</v>
      </c>
      <c r="H2744" s="0" t="n">
        <v>1</v>
      </c>
      <c r="I2744" s="0" t="n">
        <v>0.01</v>
      </c>
      <c r="J2744" s="0" t="n">
        <v>1000</v>
      </c>
      <c r="K2744" s="0" t="n">
        <v>0.1</v>
      </c>
      <c r="L2744" s="0" t="n">
        <v>98.6</v>
      </c>
      <c r="M2744" s="0" t="n">
        <v>98.5</v>
      </c>
      <c r="N2744" s="0" t="n">
        <v>97.44</v>
      </c>
      <c r="O2744" s="0" t="n">
        <v>98.6</v>
      </c>
      <c r="P2744" s="0" t="n">
        <v>0</v>
      </c>
      <c r="Q2744" s="0" t="n">
        <v>0</v>
      </c>
      <c r="R2744" s="0" t="n">
        <v>0</v>
      </c>
      <c r="S2744" s="0" t="n">
        <v>98.6</v>
      </c>
      <c r="T2744" s="0" t="n">
        <v>98</v>
      </c>
      <c r="U2744" s="0" t="n">
        <v>98</v>
      </c>
      <c r="V2744" s="0" t="n">
        <v>100</v>
      </c>
      <c r="W2744" s="0" t="n">
        <v>36481</v>
      </c>
      <c r="X2744" s="0" t="n">
        <v>98.6</v>
      </c>
      <c r="Y2744" s="0" t="n">
        <v>98.98</v>
      </c>
      <c r="Z2744" s="0" t="n">
        <v>11</v>
      </c>
      <c r="AA2744" s="0" t="n">
        <v>10000000</v>
      </c>
      <c r="AB2744" s="0" t="n">
        <v>7888</v>
      </c>
      <c r="AC2744" s="0" t="n">
        <v>0</v>
      </c>
      <c r="AD2744" s="0" t="s">
        <v>99</v>
      </c>
      <c r="AE2744" s="0" t="s">
        <v>99</v>
      </c>
      <c r="AH2744" s="0" t="n">
        <v>6</v>
      </c>
      <c r="AI2744" s="0" t="s">
        <v>2133</v>
      </c>
      <c r="AJ2744" s="0" t="s">
        <v>32112</v>
      </c>
      <c r="AK2744" s="0" t="s">
        <v>31135</v>
      </c>
      <c r="AL2744" s="0" t="s">
        <v>2112</v>
      </c>
    </row>
    <row r="2745" customFormat="false" ht="15" hidden="false" customHeight="false" outlineLevel="0" collapsed="false">
      <c r="A2745" s="0" t="s">
        <v>39298</v>
      </c>
      <c r="B2745" s="0" t="s">
        <v>39299</v>
      </c>
      <c r="C2745" s="0" t="s">
        <v>39300</v>
      </c>
      <c r="D2745" s="0" t="s">
        <v>39300</v>
      </c>
      <c r="E2745" s="0" t="s">
        <v>39301</v>
      </c>
      <c r="F2745" s="0" t="s">
        <v>498</v>
      </c>
      <c r="G2745" s="0" t="n">
        <v>2</v>
      </c>
      <c r="H2745" s="0" t="n">
        <v>1</v>
      </c>
      <c r="I2745" s="0" t="n">
        <v>0.01</v>
      </c>
      <c r="J2745" s="0" t="n">
        <v>1000</v>
      </c>
      <c r="K2745" s="0" t="n">
        <v>0.02</v>
      </c>
      <c r="L2745" s="0" t="n">
        <v>93.5</v>
      </c>
      <c r="M2745" s="0" t="n">
        <v>93.48</v>
      </c>
      <c r="N2745" s="0" t="n">
        <v>93.98</v>
      </c>
      <c r="O2745" s="0" t="n">
        <v>93.5</v>
      </c>
      <c r="P2745" s="0" t="n">
        <v>0</v>
      </c>
      <c r="Q2745" s="0" t="n">
        <v>0</v>
      </c>
      <c r="R2745" s="0" t="n">
        <v>0</v>
      </c>
      <c r="S2745" s="0" t="n">
        <v>93.5</v>
      </c>
      <c r="T2745" s="0" t="n">
        <v>93.5</v>
      </c>
      <c r="U2745" s="0" t="n">
        <v>93.5</v>
      </c>
      <c r="V2745" s="0" t="n">
        <v>93.5</v>
      </c>
      <c r="W2745" s="0" t="n">
        <v>109395</v>
      </c>
      <c r="X2745" s="0" t="n">
        <v>93.4</v>
      </c>
      <c r="Y2745" s="0" t="n">
        <v>93.5</v>
      </c>
      <c r="Z2745" s="0" t="n">
        <v>8</v>
      </c>
      <c r="AA2745" s="0" t="n">
        <v>10000000</v>
      </c>
      <c r="AB2745" s="0" t="n">
        <v>30855</v>
      </c>
      <c r="AC2745" s="0" t="n">
        <v>0</v>
      </c>
      <c r="AD2745" s="0" t="s">
        <v>99</v>
      </c>
      <c r="AE2745" s="0" t="s">
        <v>99</v>
      </c>
      <c r="AH2745" s="0" t="n">
        <v>6</v>
      </c>
      <c r="AI2745" s="0" t="s">
        <v>2133</v>
      </c>
      <c r="AJ2745" s="0" t="s">
        <v>32112</v>
      </c>
      <c r="AK2745" s="0" t="s">
        <v>31135</v>
      </c>
      <c r="AL2745" s="0" t="s">
        <v>2112</v>
      </c>
    </row>
    <row r="2746" customFormat="false" ht="15" hidden="false" customHeight="false" outlineLevel="0" collapsed="false">
      <c r="A2746" s="0" t="s">
        <v>39302</v>
      </c>
      <c r="B2746" s="0" t="s">
        <v>39303</v>
      </c>
      <c r="C2746" s="0" t="s">
        <v>22686</v>
      </c>
      <c r="D2746" s="0" t="s">
        <v>22686</v>
      </c>
      <c r="E2746" s="0" t="s">
        <v>39304</v>
      </c>
      <c r="F2746" s="0" t="s">
        <v>1987</v>
      </c>
      <c r="G2746" s="0" t="n">
        <v>3</v>
      </c>
      <c r="H2746" s="0" t="n">
        <v>1</v>
      </c>
      <c r="I2746" s="0" t="n">
        <v>0.0001</v>
      </c>
      <c r="J2746" s="0" t="n">
        <v>1000</v>
      </c>
      <c r="K2746" s="0" t="n">
        <v>-0.96</v>
      </c>
      <c r="L2746" s="0" t="n">
        <v>83.69</v>
      </c>
      <c r="M2746" s="0" t="n">
        <v>82.7276</v>
      </c>
      <c r="N2746" s="0" t="n">
        <v>83.2484</v>
      </c>
      <c r="O2746" s="0" t="n">
        <v>82.1822</v>
      </c>
      <c r="P2746" s="0" t="n">
        <v>0</v>
      </c>
      <c r="Q2746" s="0" t="n">
        <v>0</v>
      </c>
      <c r="R2746" s="0" t="n">
        <v>0</v>
      </c>
      <c r="S2746" s="0" t="n">
        <v>83.2872</v>
      </c>
      <c r="T2746" s="0" t="n">
        <v>85.5097</v>
      </c>
      <c r="U2746" s="0" t="n">
        <v>81.5345</v>
      </c>
      <c r="V2746" s="0" t="n">
        <v>85.5097</v>
      </c>
      <c r="W2746" s="0" t="n">
        <v>5394891</v>
      </c>
      <c r="X2746" s="0" t="n">
        <v>82.0001</v>
      </c>
      <c r="Y2746" s="0" t="n">
        <v>83.6898</v>
      </c>
      <c r="Z2746" s="0" t="n">
        <v>27</v>
      </c>
      <c r="AA2746" s="0" t="n">
        <v>349904</v>
      </c>
      <c r="AB2746" s="0" t="n">
        <v>88868.57</v>
      </c>
      <c r="AC2746" s="0" t="n">
        <v>0</v>
      </c>
      <c r="AD2746" s="0" t="s">
        <v>14</v>
      </c>
      <c r="AE2746" s="0" t="s">
        <v>99</v>
      </c>
      <c r="AH2746" s="0" t="n">
        <v>6</v>
      </c>
      <c r="AI2746" s="0" t="s">
        <v>2133</v>
      </c>
      <c r="AJ2746" s="0" t="s">
        <v>32112</v>
      </c>
      <c r="AK2746" s="0" t="s">
        <v>31143</v>
      </c>
      <c r="AL2746" s="0" t="s">
        <v>2112</v>
      </c>
    </row>
    <row r="2747" customFormat="false" ht="15" hidden="false" customHeight="false" outlineLevel="0" collapsed="false">
      <c r="A2747" s="0" t="s">
        <v>39305</v>
      </c>
      <c r="B2747" s="0" t="s">
        <v>39306</v>
      </c>
      <c r="C2747" s="0" t="s">
        <v>21961</v>
      </c>
      <c r="D2747" s="0" t="s">
        <v>21961</v>
      </c>
      <c r="E2747" s="0" t="s">
        <v>39307</v>
      </c>
      <c r="F2747" s="0" t="s">
        <v>498</v>
      </c>
      <c r="G2747" s="0" t="n">
        <v>3</v>
      </c>
      <c r="H2747" s="0" t="n">
        <v>1</v>
      </c>
      <c r="I2747" s="0" t="n">
        <v>0.01</v>
      </c>
      <c r="J2747" s="0" t="n">
        <v>1000</v>
      </c>
      <c r="K2747" s="0" t="n">
        <v>0.88</v>
      </c>
      <c r="L2747" s="0" t="n">
        <v>74.15</v>
      </c>
      <c r="M2747" s="0" t="n">
        <v>73.63</v>
      </c>
      <c r="N2747" s="0" t="n">
        <v>73.23</v>
      </c>
      <c r="O2747" s="0" t="n">
        <v>74.31</v>
      </c>
      <c r="P2747" s="0" t="n">
        <v>0</v>
      </c>
      <c r="Q2747" s="0" t="n">
        <v>0</v>
      </c>
      <c r="R2747" s="0" t="n">
        <v>0</v>
      </c>
      <c r="S2747" s="0" t="n">
        <v>74.25</v>
      </c>
      <c r="T2747" s="0" t="n">
        <v>74.07</v>
      </c>
      <c r="U2747" s="0" t="n">
        <v>73.67</v>
      </c>
      <c r="V2747" s="0" t="n">
        <v>76.34</v>
      </c>
      <c r="W2747" s="0" t="n">
        <v>94304</v>
      </c>
      <c r="X2747" s="0" t="n">
        <v>74.29</v>
      </c>
      <c r="Y2747" s="0" t="n">
        <v>75.39</v>
      </c>
      <c r="Z2747" s="0" t="n">
        <v>23</v>
      </c>
      <c r="AA2747" s="0" t="n">
        <v>100000</v>
      </c>
      <c r="AB2747" s="0" t="n">
        <v>26694</v>
      </c>
      <c r="AC2747" s="0" t="n">
        <v>0</v>
      </c>
      <c r="AD2747" s="0" t="s">
        <v>99</v>
      </c>
      <c r="AE2747" s="0" t="s">
        <v>99</v>
      </c>
      <c r="AF2747" s="0" t="s">
        <v>30149</v>
      </c>
      <c r="AH2747" s="0" t="n">
        <v>0</v>
      </c>
      <c r="AI2747" s="0" t="s">
        <v>2133</v>
      </c>
      <c r="AJ2747" s="0" t="s">
        <v>32112</v>
      </c>
      <c r="AK2747" s="0" t="s">
        <v>31135</v>
      </c>
      <c r="AL2747" s="0" t="s">
        <v>2112</v>
      </c>
    </row>
    <row r="2748" customFormat="false" ht="15" hidden="false" customHeight="false" outlineLevel="0" collapsed="false">
      <c r="A2748" s="0" t="s">
        <v>39308</v>
      </c>
      <c r="B2748" s="0" t="s">
        <v>39309</v>
      </c>
      <c r="C2748" s="0" t="s">
        <v>26142</v>
      </c>
      <c r="D2748" s="0" t="s">
        <v>26142</v>
      </c>
      <c r="E2748" s="0" t="s">
        <v>39310</v>
      </c>
      <c r="F2748" s="0" t="s">
        <v>498</v>
      </c>
      <c r="G2748" s="0" t="n">
        <v>3</v>
      </c>
      <c r="H2748" s="0" t="n">
        <v>1</v>
      </c>
      <c r="I2748" s="0" t="n">
        <v>0.01</v>
      </c>
      <c r="J2748" s="0" t="n">
        <v>1000</v>
      </c>
      <c r="K2748" s="0" t="n">
        <v>-0.35</v>
      </c>
      <c r="L2748" s="0" t="n">
        <v>98.16</v>
      </c>
      <c r="M2748" s="0" t="n">
        <v>98.5</v>
      </c>
      <c r="N2748" s="0" t="n">
        <v>98.27</v>
      </c>
      <c r="O2748" s="0" t="n">
        <v>98.16</v>
      </c>
      <c r="P2748" s="0" t="n">
        <v>0</v>
      </c>
      <c r="Q2748" s="0" t="n">
        <v>0</v>
      </c>
      <c r="R2748" s="0" t="n">
        <v>0</v>
      </c>
      <c r="S2748" s="0" t="n">
        <v>98.14</v>
      </c>
      <c r="T2748" s="0" t="n">
        <v>98.39</v>
      </c>
      <c r="U2748" s="0" t="n">
        <v>97.76</v>
      </c>
      <c r="V2748" s="0" t="n">
        <v>98.59</v>
      </c>
      <c r="W2748" s="0" t="n">
        <v>14542734</v>
      </c>
      <c r="X2748" s="0" t="n">
        <v>98.16</v>
      </c>
      <c r="Y2748" s="0" t="n">
        <v>98.24</v>
      </c>
      <c r="Z2748" s="0" t="n">
        <v>337</v>
      </c>
      <c r="AA2748" s="0" t="n">
        <v>10000000</v>
      </c>
      <c r="AB2748" s="0" t="n">
        <v>1963.2</v>
      </c>
      <c r="AC2748" s="0" t="n">
        <v>0</v>
      </c>
      <c r="AD2748" s="0" t="s">
        <v>99</v>
      </c>
      <c r="AE2748" s="0" t="s">
        <v>99</v>
      </c>
      <c r="AF2748" s="0" t="s">
        <v>30149</v>
      </c>
      <c r="AH2748" s="0" t="n">
        <v>0</v>
      </c>
      <c r="AI2748" s="0" t="s">
        <v>2133</v>
      </c>
      <c r="AJ2748" s="0" t="s">
        <v>32112</v>
      </c>
      <c r="AK2748" s="0" t="s">
        <v>31135</v>
      </c>
      <c r="AL2748" s="0" t="s">
        <v>2112</v>
      </c>
    </row>
    <row r="2749" customFormat="false" ht="15" hidden="false" customHeight="false" outlineLevel="0" collapsed="false">
      <c r="A2749" s="0" t="s">
        <v>39311</v>
      </c>
      <c r="B2749" s="0" t="s">
        <v>39312</v>
      </c>
      <c r="C2749" s="0" t="s">
        <v>39313</v>
      </c>
      <c r="D2749" s="0" t="s">
        <v>39313</v>
      </c>
      <c r="E2749" s="0" t="s">
        <v>39314</v>
      </c>
      <c r="F2749" s="0" t="s">
        <v>1988</v>
      </c>
      <c r="G2749" s="0" t="n">
        <v>1</v>
      </c>
      <c r="H2749" s="0" t="n">
        <v>1</v>
      </c>
      <c r="I2749" s="0" t="n">
        <v>0.01</v>
      </c>
      <c r="J2749" s="0" t="n">
        <v>700</v>
      </c>
      <c r="K2749" s="0" t="n">
        <v>-0.88</v>
      </c>
      <c r="L2749" s="0" t="n">
        <v>90.6</v>
      </c>
      <c r="M2749" s="0" t="n">
        <v>91.4</v>
      </c>
      <c r="N2749" s="0" t="n">
        <v>91.98</v>
      </c>
      <c r="O2749" s="0" t="n">
        <v>90.6</v>
      </c>
      <c r="P2749" s="0" t="n">
        <v>0</v>
      </c>
      <c r="Q2749" s="0" t="n">
        <v>0</v>
      </c>
      <c r="R2749" s="0" t="n">
        <v>0</v>
      </c>
      <c r="S2749" s="0" t="n">
        <v>90.98</v>
      </c>
      <c r="T2749" s="0" t="n">
        <v>91</v>
      </c>
      <c r="U2749" s="0" t="n">
        <v>90.6</v>
      </c>
      <c r="V2749" s="0" t="n">
        <v>91.1</v>
      </c>
      <c r="W2749" s="0" t="n">
        <v>93621</v>
      </c>
      <c r="X2749" s="0" t="n">
        <v>90.5</v>
      </c>
      <c r="Y2749" s="0" t="n">
        <v>90.96</v>
      </c>
      <c r="Z2749" s="0" t="n">
        <v>8</v>
      </c>
      <c r="AA2749" s="0" t="n">
        <v>3000000</v>
      </c>
      <c r="AB2749" s="0" t="n">
        <v>634.2</v>
      </c>
      <c r="AC2749" s="0" t="n">
        <v>0</v>
      </c>
      <c r="AD2749" s="0" t="s">
        <v>99</v>
      </c>
      <c r="AE2749" s="0" t="s">
        <v>99</v>
      </c>
      <c r="AH2749" s="0" t="n">
        <v>-100</v>
      </c>
      <c r="AI2749" s="0" t="s">
        <v>2133</v>
      </c>
      <c r="AJ2749" s="0" t="s">
        <v>32112</v>
      </c>
      <c r="AK2749" s="0" t="s">
        <v>32292</v>
      </c>
      <c r="AL2749" s="0" t="s">
        <v>2112</v>
      </c>
    </row>
    <row r="2750" customFormat="false" ht="15" hidden="false" customHeight="false" outlineLevel="0" collapsed="false">
      <c r="A2750" s="0" t="s">
        <v>39315</v>
      </c>
      <c r="B2750" s="0" t="s">
        <v>39316</v>
      </c>
      <c r="C2750" s="0" t="s">
        <v>19953</v>
      </c>
      <c r="D2750" s="0" t="s">
        <v>19953</v>
      </c>
      <c r="E2750" s="0" t="s">
        <v>39317</v>
      </c>
      <c r="F2750" s="0" t="s">
        <v>498</v>
      </c>
      <c r="G2750" s="0" t="n">
        <v>3</v>
      </c>
      <c r="H2750" s="0" t="n">
        <v>1</v>
      </c>
      <c r="I2750" s="0" t="n">
        <v>0.01</v>
      </c>
      <c r="J2750" s="0" t="n">
        <v>1000</v>
      </c>
      <c r="K2750" s="0" t="n">
        <v>0.1</v>
      </c>
      <c r="L2750" s="0" t="n">
        <v>99.5</v>
      </c>
      <c r="M2750" s="0" t="n">
        <v>99.39</v>
      </c>
      <c r="N2750" s="0" t="n">
        <v>99.21</v>
      </c>
      <c r="O2750" s="0" t="n">
        <v>99.49</v>
      </c>
      <c r="P2750" s="0" t="n">
        <v>0</v>
      </c>
      <c r="Q2750" s="0" t="n">
        <v>0</v>
      </c>
      <c r="R2750" s="0" t="n">
        <v>0</v>
      </c>
      <c r="S2750" s="0" t="n">
        <v>99.14</v>
      </c>
      <c r="T2750" s="0" t="n">
        <v>99.4</v>
      </c>
      <c r="U2750" s="0" t="n">
        <v>98.5</v>
      </c>
      <c r="V2750" s="0" t="n">
        <v>99.63</v>
      </c>
      <c r="W2750" s="0" t="n">
        <v>374742</v>
      </c>
      <c r="X2750" s="0" t="n">
        <v>99.51</v>
      </c>
      <c r="Y2750" s="0" t="n">
        <v>99.6</v>
      </c>
      <c r="Z2750" s="0" t="n">
        <v>63</v>
      </c>
      <c r="AA2750" s="0" t="n">
        <v>300000</v>
      </c>
      <c r="AB2750" s="0" t="n">
        <v>995</v>
      </c>
      <c r="AC2750" s="0" t="n">
        <v>0</v>
      </c>
      <c r="AD2750" s="0" t="s">
        <v>99</v>
      </c>
      <c r="AE2750" s="0" t="s">
        <v>99</v>
      </c>
      <c r="AH2750" s="0" t="n">
        <v>6</v>
      </c>
      <c r="AI2750" s="0" t="s">
        <v>2133</v>
      </c>
      <c r="AJ2750" s="0" t="s">
        <v>32112</v>
      </c>
      <c r="AK2750" s="0" t="s">
        <v>31135</v>
      </c>
      <c r="AL2750" s="0" t="s">
        <v>2112</v>
      </c>
    </row>
    <row r="2751" customFormat="false" ht="15" hidden="false" customHeight="false" outlineLevel="0" collapsed="false">
      <c r="A2751" s="0" t="s">
        <v>39318</v>
      </c>
      <c r="B2751" s="0" t="s">
        <v>39319</v>
      </c>
      <c r="C2751" s="0" t="s">
        <v>24203</v>
      </c>
      <c r="D2751" s="0" t="s">
        <v>24203</v>
      </c>
      <c r="E2751" s="0" t="s">
        <v>39320</v>
      </c>
      <c r="F2751" s="0" t="s">
        <v>498</v>
      </c>
      <c r="G2751" s="0" t="n">
        <v>3</v>
      </c>
      <c r="H2751" s="0" t="n">
        <v>1</v>
      </c>
      <c r="I2751" s="0" t="n">
        <v>0.01</v>
      </c>
      <c r="J2751" s="0" t="n">
        <v>1000</v>
      </c>
      <c r="K2751" s="0" t="n">
        <v>0.44</v>
      </c>
      <c r="L2751" s="0" t="n">
        <v>92.2</v>
      </c>
      <c r="M2751" s="0" t="n">
        <v>91.78</v>
      </c>
      <c r="N2751" s="0" t="n">
        <v>91.4</v>
      </c>
      <c r="O2751" s="0" t="n">
        <v>92.13</v>
      </c>
      <c r="P2751" s="0" t="n">
        <v>0</v>
      </c>
      <c r="Q2751" s="0" t="n">
        <v>0</v>
      </c>
      <c r="R2751" s="0" t="n">
        <v>0</v>
      </c>
      <c r="S2751" s="0" t="n">
        <v>92.17</v>
      </c>
      <c r="T2751" s="0" t="n">
        <v>91.55</v>
      </c>
      <c r="U2751" s="0" t="n">
        <v>91.55</v>
      </c>
      <c r="V2751" s="0" t="n">
        <v>92.35</v>
      </c>
      <c r="W2751" s="0" t="n">
        <v>121658</v>
      </c>
      <c r="X2751" s="0" t="n">
        <v>91.91</v>
      </c>
      <c r="Y2751" s="0" t="n">
        <v>92.22</v>
      </c>
      <c r="Z2751" s="0" t="n">
        <v>44</v>
      </c>
      <c r="AA2751" s="0" t="n">
        <v>300000</v>
      </c>
      <c r="AB2751" s="0" t="n">
        <v>922</v>
      </c>
      <c r="AC2751" s="0" t="n">
        <v>0</v>
      </c>
      <c r="AD2751" s="0" t="s">
        <v>99</v>
      </c>
      <c r="AE2751" s="0" t="s">
        <v>99</v>
      </c>
      <c r="AH2751" s="0" t="n">
        <v>6</v>
      </c>
      <c r="AI2751" s="0" t="s">
        <v>2133</v>
      </c>
      <c r="AJ2751" s="0" t="s">
        <v>32112</v>
      </c>
      <c r="AK2751" s="0" t="s">
        <v>31135</v>
      </c>
      <c r="AL2751" s="0" t="s">
        <v>2112</v>
      </c>
    </row>
    <row r="2752" customFormat="false" ht="15" hidden="false" customHeight="false" outlineLevel="0" collapsed="false">
      <c r="A2752" s="0" t="s">
        <v>39321</v>
      </c>
      <c r="B2752" s="0" t="s">
        <v>39322</v>
      </c>
      <c r="C2752" s="0" t="s">
        <v>39323</v>
      </c>
      <c r="D2752" s="0" t="s">
        <v>39323</v>
      </c>
      <c r="E2752" s="0" t="s">
        <v>39324</v>
      </c>
      <c r="F2752" s="0" t="s">
        <v>498</v>
      </c>
      <c r="G2752" s="0" t="n">
        <v>2</v>
      </c>
      <c r="H2752" s="0" t="n">
        <v>1</v>
      </c>
      <c r="I2752" s="0" t="n">
        <v>0.01</v>
      </c>
      <c r="J2752" s="0" t="n">
        <v>1000</v>
      </c>
      <c r="K2752" s="0" t="n">
        <v>0.06</v>
      </c>
      <c r="L2752" s="0" t="n">
        <v>99.55</v>
      </c>
      <c r="M2752" s="0" t="n">
        <v>99.49</v>
      </c>
      <c r="N2752" s="0" t="n">
        <v>99.4</v>
      </c>
      <c r="O2752" s="0" t="n">
        <v>99.55</v>
      </c>
      <c r="P2752" s="0" t="n">
        <v>0</v>
      </c>
      <c r="Q2752" s="0" t="n">
        <v>0</v>
      </c>
      <c r="R2752" s="0" t="n">
        <v>0</v>
      </c>
      <c r="S2752" s="0" t="n">
        <v>99.51</v>
      </c>
      <c r="T2752" s="0" t="n">
        <v>99.37</v>
      </c>
      <c r="U2752" s="0" t="n">
        <v>99.37</v>
      </c>
      <c r="V2752" s="0" t="n">
        <v>99.55</v>
      </c>
      <c r="W2752" s="0" t="n">
        <v>531372</v>
      </c>
      <c r="X2752" s="0" t="n">
        <v>99.51</v>
      </c>
      <c r="Y2752" s="0" t="n">
        <v>99.55</v>
      </c>
      <c r="Z2752" s="0" t="n">
        <v>41</v>
      </c>
      <c r="AA2752" s="0" t="n">
        <v>9000000</v>
      </c>
      <c r="AB2752" s="0" t="n">
        <v>3982</v>
      </c>
      <c r="AC2752" s="0" t="n">
        <v>0</v>
      </c>
      <c r="AD2752" s="0" t="s">
        <v>99</v>
      </c>
      <c r="AE2752" s="0" t="s">
        <v>99</v>
      </c>
      <c r="AH2752" s="0" t="n">
        <v>6</v>
      </c>
      <c r="AI2752" s="0" t="s">
        <v>2133</v>
      </c>
      <c r="AJ2752" s="0" t="s">
        <v>32112</v>
      </c>
      <c r="AK2752" s="0" t="s">
        <v>31135</v>
      </c>
      <c r="AL2752" s="0" t="s">
        <v>2112</v>
      </c>
    </row>
    <row r="2753" customFormat="false" ht="15" hidden="false" customHeight="false" outlineLevel="0" collapsed="false">
      <c r="A2753" s="0" t="s">
        <v>39325</v>
      </c>
      <c r="B2753" s="0" t="s">
        <v>39326</v>
      </c>
      <c r="C2753" s="0" t="s">
        <v>39327</v>
      </c>
      <c r="D2753" s="0" t="s">
        <v>39327</v>
      </c>
      <c r="E2753" s="0" t="s">
        <v>39328</v>
      </c>
      <c r="F2753" s="0" t="s">
        <v>498</v>
      </c>
      <c r="G2753" s="0" t="n">
        <v>2</v>
      </c>
      <c r="H2753" s="0" t="n">
        <v>1</v>
      </c>
      <c r="I2753" s="0" t="n">
        <v>0.01</v>
      </c>
      <c r="J2753" s="0" t="n">
        <v>1000</v>
      </c>
      <c r="K2753" s="0" t="n">
        <v>-0.23</v>
      </c>
      <c r="L2753" s="0" t="n">
        <v>92.89</v>
      </c>
      <c r="M2753" s="0" t="n">
        <v>93.1</v>
      </c>
      <c r="N2753" s="0" t="n">
        <v>93.33</v>
      </c>
      <c r="O2753" s="0" t="n">
        <v>92.89</v>
      </c>
      <c r="P2753" s="0" t="n">
        <v>0</v>
      </c>
      <c r="Q2753" s="0" t="n">
        <v>0</v>
      </c>
      <c r="R2753" s="0" t="n">
        <v>0</v>
      </c>
      <c r="S2753" s="0" t="n">
        <v>93.06</v>
      </c>
      <c r="T2753" s="0" t="n">
        <v>92.69</v>
      </c>
      <c r="U2753" s="0" t="n">
        <v>92.56</v>
      </c>
      <c r="V2753" s="0" t="n">
        <v>93.99</v>
      </c>
      <c r="W2753" s="0" t="n">
        <v>2355236</v>
      </c>
      <c r="X2753" s="0" t="n">
        <v>92.85</v>
      </c>
      <c r="Y2753" s="0" t="n">
        <v>92.89</v>
      </c>
      <c r="Z2753" s="0" t="n">
        <v>127</v>
      </c>
      <c r="AA2753" s="0" t="n">
        <v>11000000</v>
      </c>
      <c r="AB2753" s="0" t="n">
        <v>1857.8</v>
      </c>
      <c r="AC2753" s="0" t="n">
        <v>0</v>
      </c>
      <c r="AD2753" s="0" t="s">
        <v>99</v>
      </c>
      <c r="AE2753" s="0" t="s">
        <v>99</v>
      </c>
      <c r="AH2753" s="0" t="n">
        <v>6</v>
      </c>
      <c r="AI2753" s="0" t="s">
        <v>2133</v>
      </c>
      <c r="AJ2753" s="0" t="s">
        <v>32112</v>
      </c>
      <c r="AK2753" s="0" t="s">
        <v>31135</v>
      </c>
      <c r="AL2753" s="0" t="s">
        <v>2112</v>
      </c>
    </row>
    <row r="2754" customFormat="false" ht="15" hidden="false" customHeight="false" outlineLevel="0" collapsed="false">
      <c r="A2754" s="0" t="s">
        <v>39329</v>
      </c>
      <c r="B2754" s="0" t="s">
        <v>39330</v>
      </c>
      <c r="C2754" s="0" t="s">
        <v>39331</v>
      </c>
      <c r="D2754" s="0" t="s">
        <v>39331</v>
      </c>
      <c r="E2754" s="0" t="s">
        <v>39332</v>
      </c>
      <c r="F2754" s="0" t="s">
        <v>498</v>
      </c>
      <c r="G2754" s="0" t="n">
        <v>2</v>
      </c>
      <c r="H2754" s="0" t="n">
        <v>1</v>
      </c>
      <c r="I2754" s="0" t="n">
        <v>0.01</v>
      </c>
      <c r="J2754" s="0" t="n">
        <v>1000</v>
      </c>
      <c r="K2754" s="0" t="n">
        <v>0</v>
      </c>
      <c r="L2754" s="0" t="n">
        <v>0</v>
      </c>
      <c r="M2754" s="0" t="n">
        <v>107.01</v>
      </c>
      <c r="N2754" s="0" t="n">
        <v>0</v>
      </c>
      <c r="O2754" s="0" t="n">
        <v>107.01</v>
      </c>
      <c r="P2754" s="0" t="n">
        <v>0</v>
      </c>
      <c r="Q2754" s="0" t="n">
        <v>0</v>
      </c>
      <c r="R2754" s="0" t="n">
        <v>0</v>
      </c>
      <c r="S2754" s="0" t="n">
        <v>0</v>
      </c>
      <c r="T2754" s="0" t="n">
        <v>0</v>
      </c>
      <c r="U2754" s="0" t="n">
        <v>0</v>
      </c>
      <c r="V2754" s="0" t="n">
        <v>0</v>
      </c>
      <c r="W2754" s="0" t="n">
        <v>0</v>
      </c>
      <c r="X2754" s="0" t="n">
        <v>88.01</v>
      </c>
      <c r="Y2754" s="0" t="n">
        <v>107.01</v>
      </c>
      <c r="Z2754" s="0" t="n">
        <v>0</v>
      </c>
      <c r="AA2754" s="0" t="n">
        <v>10000000</v>
      </c>
      <c r="AB2754" s="0" t="n">
        <v>0</v>
      </c>
      <c r="AC2754" s="0" t="n">
        <v>0</v>
      </c>
      <c r="AD2754" s="0" t="s">
        <v>99</v>
      </c>
      <c r="AE2754" s="0" t="s">
        <v>99</v>
      </c>
      <c r="AH2754" s="0" t="n">
        <v>6</v>
      </c>
      <c r="AI2754" s="0" t="s">
        <v>2133</v>
      </c>
      <c r="AJ2754" s="0" t="s">
        <v>32112</v>
      </c>
      <c r="AK2754" s="0" t="s">
        <v>31135</v>
      </c>
      <c r="AL2754" s="0" t="s">
        <v>2112</v>
      </c>
    </row>
    <row r="2755" customFormat="false" ht="15" hidden="false" customHeight="false" outlineLevel="0" collapsed="false">
      <c r="A2755" s="0" t="s">
        <v>39333</v>
      </c>
      <c r="B2755" s="0" t="s">
        <v>39334</v>
      </c>
      <c r="C2755" s="0" t="s">
        <v>39335</v>
      </c>
      <c r="D2755" s="0" t="s">
        <v>39335</v>
      </c>
      <c r="E2755" s="0" t="s">
        <v>39336</v>
      </c>
      <c r="F2755" s="0" t="s">
        <v>498</v>
      </c>
      <c r="G2755" s="0" t="n">
        <v>2</v>
      </c>
      <c r="H2755" s="0" t="n">
        <v>1</v>
      </c>
      <c r="I2755" s="0" t="n">
        <v>0.01</v>
      </c>
      <c r="J2755" s="0" t="n">
        <v>1000</v>
      </c>
      <c r="K2755" s="0" t="n">
        <v>-0.11</v>
      </c>
      <c r="L2755" s="0" t="n">
        <v>97.54</v>
      </c>
      <c r="M2755" s="0" t="n">
        <v>97.65</v>
      </c>
      <c r="N2755" s="0" t="n">
        <v>97.64</v>
      </c>
      <c r="O2755" s="0" t="n">
        <v>97.54</v>
      </c>
      <c r="P2755" s="0" t="n">
        <v>0</v>
      </c>
      <c r="Q2755" s="0" t="n">
        <v>0</v>
      </c>
      <c r="R2755" s="0" t="n">
        <v>0</v>
      </c>
      <c r="S2755" s="0" t="n">
        <v>97.39</v>
      </c>
      <c r="T2755" s="0" t="n">
        <v>97.92</v>
      </c>
      <c r="U2755" s="0" t="n">
        <v>97</v>
      </c>
      <c r="V2755" s="0" t="n">
        <v>98.2</v>
      </c>
      <c r="W2755" s="0" t="n">
        <v>28151532</v>
      </c>
      <c r="X2755" s="0" t="n">
        <v>97.53</v>
      </c>
      <c r="Y2755" s="0" t="n">
        <v>97.54</v>
      </c>
      <c r="Z2755" s="0" t="n">
        <v>369</v>
      </c>
      <c r="AA2755" s="0" t="n">
        <v>6000000</v>
      </c>
      <c r="AB2755" s="0" t="n">
        <v>8778.6</v>
      </c>
      <c r="AC2755" s="0" t="n">
        <v>0</v>
      </c>
      <c r="AD2755" s="0" t="s">
        <v>99</v>
      </c>
      <c r="AE2755" s="0" t="s">
        <v>99</v>
      </c>
      <c r="AH2755" s="0" t="n">
        <v>6</v>
      </c>
      <c r="AI2755" s="0" t="s">
        <v>2133</v>
      </c>
      <c r="AJ2755" s="0" t="s">
        <v>32112</v>
      </c>
      <c r="AK2755" s="0" t="s">
        <v>31135</v>
      </c>
      <c r="AL2755" s="0" t="s">
        <v>2112</v>
      </c>
    </row>
    <row r="2756" customFormat="false" ht="15" hidden="false" customHeight="false" outlineLevel="0" collapsed="false">
      <c r="A2756" s="0" t="s">
        <v>39337</v>
      </c>
      <c r="B2756" s="0" t="s">
        <v>39338</v>
      </c>
      <c r="C2756" s="0" t="s">
        <v>19922</v>
      </c>
      <c r="D2756" s="0" t="s">
        <v>19922</v>
      </c>
      <c r="E2756" s="0" t="s">
        <v>39339</v>
      </c>
      <c r="F2756" s="0" t="s">
        <v>498</v>
      </c>
      <c r="G2756" s="0" t="n">
        <v>2</v>
      </c>
      <c r="H2756" s="0" t="n">
        <v>1</v>
      </c>
      <c r="I2756" s="0" t="n">
        <v>0.01</v>
      </c>
      <c r="J2756" s="0" t="n">
        <v>1000</v>
      </c>
      <c r="K2756" s="0" t="n">
        <v>0.23</v>
      </c>
      <c r="L2756" s="0" t="n">
        <v>86.7</v>
      </c>
      <c r="M2756" s="0" t="n">
        <v>86.5</v>
      </c>
      <c r="N2756" s="0" t="n">
        <v>86.91</v>
      </c>
      <c r="O2756" s="0" t="n">
        <v>86.7</v>
      </c>
      <c r="P2756" s="0" t="n">
        <v>0</v>
      </c>
      <c r="Q2756" s="0" t="n">
        <v>0</v>
      </c>
      <c r="R2756" s="0" t="n">
        <v>0</v>
      </c>
      <c r="S2756" s="0" t="n">
        <v>86.63</v>
      </c>
      <c r="T2756" s="0" t="n">
        <v>86.67</v>
      </c>
      <c r="U2756" s="0" t="n">
        <v>85.66</v>
      </c>
      <c r="V2756" s="0" t="n">
        <v>86.7</v>
      </c>
      <c r="W2756" s="0" t="n">
        <v>2277442</v>
      </c>
      <c r="X2756" s="0" t="n">
        <v>86.67</v>
      </c>
      <c r="Y2756" s="0" t="n">
        <v>86.69</v>
      </c>
      <c r="Z2756" s="0" t="n">
        <v>163</v>
      </c>
      <c r="AA2756" s="0" t="n">
        <v>8000000</v>
      </c>
      <c r="AB2756" s="0" t="n">
        <v>8670</v>
      </c>
      <c r="AC2756" s="0" t="n">
        <v>0</v>
      </c>
      <c r="AD2756" s="0" t="s">
        <v>99</v>
      </c>
      <c r="AE2756" s="0" t="s">
        <v>99</v>
      </c>
      <c r="AH2756" s="0" t="n">
        <v>6</v>
      </c>
      <c r="AI2756" s="0" t="s">
        <v>2133</v>
      </c>
      <c r="AJ2756" s="0" t="s">
        <v>32112</v>
      </c>
      <c r="AK2756" s="0" t="s">
        <v>31135</v>
      </c>
      <c r="AL2756" s="0" t="s">
        <v>2112</v>
      </c>
    </row>
    <row r="2757" customFormat="false" ht="15" hidden="false" customHeight="false" outlineLevel="0" collapsed="false">
      <c r="A2757" s="0" t="s">
        <v>39340</v>
      </c>
      <c r="B2757" s="0" t="s">
        <v>39341</v>
      </c>
      <c r="C2757" s="0" t="s">
        <v>39342</v>
      </c>
      <c r="D2757" s="0" t="s">
        <v>39342</v>
      </c>
      <c r="E2757" s="0" t="s">
        <v>39343</v>
      </c>
      <c r="F2757" s="0" t="s">
        <v>498</v>
      </c>
      <c r="G2757" s="0" t="n">
        <v>3</v>
      </c>
      <c r="H2757" s="0" t="n">
        <v>1</v>
      </c>
      <c r="I2757" s="0" t="n">
        <v>0.01</v>
      </c>
      <c r="J2757" s="0" t="n">
        <v>117.78</v>
      </c>
      <c r="K2757" s="0" t="n">
        <v>-0.95</v>
      </c>
      <c r="L2757" s="0" t="n">
        <v>90.08</v>
      </c>
      <c r="M2757" s="0" t="n">
        <v>90.94</v>
      </c>
      <c r="N2757" s="0" t="n">
        <v>90.1</v>
      </c>
      <c r="O2757" s="0" t="n">
        <v>90.08</v>
      </c>
      <c r="P2757" s="0" t="n">
        <v>0</v>
      </c>
      <c r="Q2757" s="0" t="n">
        <v>0</v>
      </c>
      <c r="R2757" s="0" t="n">
        <v>0</v>
      </c>
      <c r="S2757" s="0" t="n">
        <v>90.58</v>
      </c>
      <c r="T2757" s="0" t="n">
        <v>90.93</v>
      </c>
      <c r="U2757" s="0" t="n">
        <v>90.08</v>
      </c>
      <c r="V2757" s="0" t="n">
        <v>90.99</v>
      </c>
      <c r="W2757" s="0" t="n">
        <v>12589</v>
      </c>
      <c r="X2757" s="0" t="n">
        <v>90.09</v>
      </c>
      <c r="Y2757" s="0" t="n">
        <v>90.27</v>
      </c>
      <c r="Z2757" s="0" t="n">
        <v>28</v>
      </c>
      <c r="AA2757" s="0" t="n">
        <v>2275000</v>
      </c>
      <c r="AB2757" s="0" t="n">
        <v>742.67</v>
      </c>
      <c r="AC2757" s="0" t="n">
        <v>0</v>
      </c>
      <c r="AD2757" s="0" t="s">
        <v>99</v>
      </c>
      <c r="AE2757" s="0" t="s">
        <v>99</v>
      </c>
      <c r="AH2757" s="0" t="n">
        <v>-100</v>
      </c>
      <c r="AI2757" s="0" t="s">
        <v>2133</v>
      </c>
      <c r="AJ2757" s="0" t="s">
        <v>32112</v>
      </c>
      <c r="AK2757" s="0" t="s">
        <v>31135</v>
      </c>
      <c r="AL2757" s="0" t="s">
        <v>2112</v>
      </c>
    </row>
    <row r="2758" customFormat="false" ht="15" hidden="false" customHeight="false" outlineLevel="0" collapsed="false">
      <c r="A2758" s="0" t="s">
        <v>39344</v>
      </c>
      <c r="B2758" s="0" t="s">
        <v>39345</v>
      </c>
      <c r="C2758" s="0" t="s">
        <v>39346</v>
      </c>
      <c r="D2758" s="0" t="s">
        <v>39346</v>
      </c>
      <c r="E2758" s="0" t="s">
        <v>39347</v>
      </c>
      <c r="F2758" s="0" t="s">
        <v>498</v>
      </c>
      <c r="G2758" s="0" t="n">
        <v>3</v>
      </c>
      <c r="H2758" s="0" t="n">
        <v>1</v>
      </c>
      <c r="I2758" s="0" t="n">
        <v>0.01</v>
      </c>
      <c r="J2758" s="0" t="n">
        <v>1000</v>
      </c>
      <c r="K2758" s="0" t="n">
        <v>0</v>
      </c>
      <c r="L2758" s="0" t="n">
        <v>0</v>
      </c>
      <c r="M2758" s="0" t="n">
        <v>0</v>
      </c>
      <c r="N2758" s="0" t="n">
        <v>0</v>
      </c>
      <c r="O2758" s="0" t="n">
        <v>0</v>
      </c>
      <c r="P2758" s="0" t="n">
        <v>0</v>
      </c>
      <c r="Q2758" s="0" t="n">
        <v>0</v>
      </c>
      <c r="R2758" s="0" t="n">
        <v>0</v>
      </c>
      <c r="S2758" s="0" t="n">
        <v>0</v>
      </c>
      <c r="T2758" s="0" t="n">
        <v>0</v>
      </c>
      <c r="U2758" s="0" t="n">
        <v>0</v>
      </c>
      <c r="V2758" s="0" t="n">
        <v>0</v>
      </c>
      <c r="W2758" s="0" t="n">
        <v>0</v>
      </c>
      <c r="X2758" s="0" t="n">
        <v>0</v>
      </c>
      <c r="Y2758" s="0" t="n">
        <v>0</v>
      </c>
      <c r="Z2758" s="0" t="n">
        <v>0</v>
      </c>
      <c r="AA2758" s="0" t="n">
        <v>323614</v>
      </c>
      <c r="AB2758" s="0" t="n">
        <v>0</v>
      </c>
      <c r="AC2758" s="0" t="n">
        <v>0</v>
      </c>
      <c r="AD2758" s="0" t="s">
        <v>99</v>
      </c>
      <c r="AE2758" s="0" t="s">
        <v>99</v>
      </c>
      <c r="AH2758" s="0" t="n">
        <v>6</v>
      </c>
      <c r="AI2758" s="0" t="s">
        <v>2133</v>
      </c>
      <c r="AJ2758" s="0" t="s">
        <v>32112</v>
      </c>
      <c r="AK2758" s="0" t="s">
        <v>31135</v>
      </c>
      <c r="AL2758" s="0" t="s">
        <v>2112</v>
      </c>
    </row>
    <row r="2759" customFormat="false" ht="15" hidden="false" customHeight="false" outlineLevel="0" collapsed="false">
      <c r="A2759" s="0" t="s">
        <v>39348</v>
      </c>
      <c r="B2759" s="0" t="s">
        <v>39349</v>
      </c>
      <c r="C2759" s="0" t="s">
        <v>39350</v>
      </c>
      <c r="D2759" s="0" t="s">
        <v>39350</v>
      </c>
      <c r="E2759" s="0" t="s">
        <v>39351</v>
      </c>
      <c r="F2759" s="0" t="s">
        <v>498</v>
      </c>
      <c r="G2759" s="0" t="n">
        <v>3</v>
      </c>
      <c r="H2759" s="0" t="n">
        <v>1</v>
      </c>
      <c r="I2759" s="0" t="n">
        <v>0.01</v>
      </c>
      <c r="J2759" s="0" t="n">
        <v>1000</v>
      </c>
      <c r="K2759" s="0" t="n">
        <v>0</v>
      </c>
      <c r="L2759" s="0" t="n">
        <v>0</v>
      </c>
      <c r="M2759" s="0" t="n">
        <v>0</v>
      </c>
      <c r="N2759" s="0" t="n">
        <v>0</v>
      </c>
      <c r="O2759" s="0" t="n">
        <v>0</v>
      </c>
      <c r="P2759" s="0" t="n">
        <v>0</v>
      </c>
      <c r="Q2759" s="0" t="n">
        <v>0</v>
      </c>
      <c r="R2759" s="0" t="n">
        <v>0</v>
      </c>
      <c r="S2759" s="0" t="n">
        <v>0</v>
      </c>
      <c r="T2759" s="0" t="n">
        <v>0</v>
      </c>
      <c r="U2759" s="0" t="n">
        <v>0</v>
      </c>
      <c r="V2759" s="0" t="n">
        <v>0</v>
      </c>
      <c r="W2759" s="0" t="n">
        <v>0</v>
      </c>
      <c r="X2759" s="0" t="n">
        <v>0</v>
      </c>
      <c r="Y2759" s="0" t="n">
        <v>0</v>
      </c>
      <c r="Z2759" s="0" t="n">
        <v>0</v>
      </c>
      <c r="AA2759" s="0" t="n">
        <v>228923</v>
      </c>
      <c r="AB2759" s="0" t="n">
        <v>0</v>
      </c>
      <c r="AC2759" s="0" t="n">
        <v>0</v>
      </c>
      <c r="AD2759" s="0" t="s">
        <v>99</v>
      </c>
      <c r="AE2759" s="0" t="s">
        <v>99</v>
      </c>
      <c r="AH2759" s="0" t="n">
        <v>6</v>
      </c>
      <c r="AI2759" s="0" t="s">
        <v>2133</v>
      </c>
      <c r="AJ2759" s="0" t="s">
        <v>32112</v>
      </c>
      <c r="AK2759" s="0" t="s">
        <v>31135</v>
      </c>
      <c r="AL2759" s="0" t="s">
        <v>2112</v>
      </c>
    </row>
    <row r="2760" customFormat="false" ht="15" hidden="false" customHeight="false" outlineLevel="0" collapsed="false">
      <c r="A2760" s="0" t="s">
        <v>39352</v>
      </c>
      <c r="B2760" s="0" t="s">
        <v>39353</v>
      </c>
      <c r="C2760" s="0" t="s">
        <v>39354</v>
      </c>
      <c r="D2760" s="0" t="s">
        <v>39354</v>
      </c>
      <c r="E2760" s="0" t="s">
        <v>39355</v>
      </c>
      <c r="F2760" s="0" t="s">
        <v>498</v>
      </c>
      <c r="G2760" s="0" t="n">
        <v>3</v>
      </c>
      <c r="H2760" s="0" t="n">
        <v>1</v>
      </c>
      <c r="I2760" s="0" t="n">
        <v>0.01</v>
      </c>
      <c r="J2760" s="0" t="n">
        <v>587.73</v>
      </c>
      <c r="K2760" s="0" t="n">
        <v>1.8</v>
      </c>
      <c r="L2760" s="0" t="n">
        <v>76.35</v>
      </c>
      <c r="M2760" s="0" t="n">
        <v>75</v>
      </c>
      <c r="N2760" s="0" t="n">
        <v>75.16</v>
      </c>
      <c r="O2760" s="0" t="n">
        <v>76.36</v>
      </c>
      <c r="P2760" s="0" t="n">
        <v>0</v>
      </c>
      <c r="Q2760" s="0" t="n">
        <v>0</v>
      </c>
      <c r="R2760" s="0" t="n">
        <v>0</v>
      </c>
      <c r="S2760" s="0" t="n">
        <v>76.72</v>
      </c>
      <c r="T2760" s="0" t="n">
        <v>75</v>
      </c>
      <c r="U2760" s="0" t="n">
        <v>70.82</v>
      </c>
      <c r="V2760" s="0" t="n">
        <v>77</v>
      </c>
      <c r="W2760" s="0" t="n">
        <v>65378</v>
      </c>
      <c r="X2760" s="0" t="n">
        <v>76.32</v>
      </c>
      <c r="Y2760" s="0" t="n">
        <v>76.94</v>
      </c>
      <c r="Z2760" s="0" t="n">
        <v>36</v>
      </c>
      <c r="AA2760" s="0" t="n">
        <v>2540000</v>
      </c>
      <c r="AB2760" s="0" t="n">
        <v>1346.2</v>
      </c>
      <c r="AC2760" s="0" t="n">
        <v>0</v>
      </c>
      <c r="AD2760" s="0" t="s">
        <v>99</v>
      </c>
      <c r="AE2760" s="0" t="s">
        <v>99</v>
      </c>
      <c r="AH2760" s="0" t="n">
        <v>-100</v>
      </c>
      <c r="AI2760" s="0" t="s">
        <v>2133</v>
      </c>
      <c r="AJ2760" s="0" t="s">
        <v>32112</v>
      </c>
      <c r="AK2760" s="0" t="s">
        <v>31135</v>
      </c>
      <c r="AL2760" s="0" t="s">
        <v>2112</v>
      </c>
    </row>
    <row r="2761" customFormat="false" ht="15" hidden="false" customHeight="false" outlineLevel="0" collapsed="false">
      <c r="A2761" s="0" t="s">
        <v>39356</v>
      </c>
      <c r="B2761" s="0" t="s">
        <v>39357</v>
      </c>
      <c r="C2761" s="0" t="s">
        <v>39358</v>
      </c>
      <c r="D2761" s="0" t="s">
        <v>39358</v>
      </c>
      <c r="E2761" s="0" t="s">
        <v>39359</v>
      </c>
      <c r="F2761" s="0" t="s">
        <v>498</v>
      </c>
      <c r="G2761" s="0" t="n">
        <v>3</v>
      </c>
      <c r="H2761" s="0" t="n">
        <v>1</v>
      </c>
      <c r="I2761" s="0" t="n">
        <v>0.01</v>
      </c>
      <c r="J2761" s="0" t="n">
        <v>888.2</v>
      </c>
      <c r="K2761" s="0" t="n">
        <v>0</v>
      </c>
      <c r="L2761" s="0" t="n">
        <v>0</v>
      </c>
      <c r="M2761" s="0" t="n">
        <v>0</v>
      </c>
      <c r="N2761" s="0" t="n">
        <v>0</v>
      </c>
      <c r="O2761" s="0" t="n">
        <v>0</v>
      </c>
      <c r="P2761" s="0" t="n">
        <v>0</v>
      </c>
      <c r="Q2761" s="0" t="n">
        <v>0</v>
      </c>
      <c r="R2761" s="0" t="n">
        <v>0</v>
      </c>
      <c r="S2761" s="0" t="n">
        <v>0</v>
      </c>
      <c r="T2761" s="0" t="n">
        <v>0</v>
      </c>
      <c r="U2761" s="0" t="n">
        <v>0</v>
      </c>
      <c r="V2761" s="0" t="n">
        <v>0</v>
      </c>
      <c r="W2761" s="0" t="n">
        <v>0</v>
      </c>
      <c r="X2761" s="0" t="n">
        <v>0</v>
      </c>
      <c r="Y2761" s="0" t="n">
        <v>0</v>
      </c>
      <c r="Z2761" s="0" t="n">
        <v>0</v>
      </c>
      <c r="AA2761" s="0" t="n">
        <v>300000</v>
      </c>
      <c r="AB2761" s="0" t="n">
        <v>0</v>
      </c>
      <c r="AC2761" s="0" t="n">
        <v>0</v>
      </c>
      <c r="AD2761" s="0" t="s">
        <v>99</v>
      </c>
      <c r="AE2761" s="0" t="s">
        <v>99</v>
      </c>
      <c r="AH2761" s="0" t="n">
        <v>6</v>
      </c>
      <c r="AI2761" s="0" t="s">
        <v>2133</v>
      </c>
      <c r="AJ2761" s="0" t="s">
        <v>32112</v>
      </c>
      <c r="AK2761" s="0" t="s">
        <v>31135</v>
      </c>
      <c r="AL2761" s="0" t="s">
        <v>2112</v>
      </c>
    </row>
    <row r="2762" customFormat="false" ht="15" hidden="false" customHeight="false" outlineLevel="0" collapsed="false">
      <c r="A2762" s="0" t="s">
        <v>39360</v>
      </c>
      <c r="B2762" s="0" t="s">
        <v>39361</v>
      </c>
      <c r="C2762" s="0" t="s">
        <v>39362</v>
      </c>
      <c r="D2762" s="0" t="s">
        <v>39362</v>
      </c>
      <c r="E2762" s="0" t="s">
        <v>39363</v>
      </c>
      <c r="F2762" s="0" t="s">
        <v>498</v>
      </c>
      <c r="G2762" s="0" t="n">
        <v>3</v>
      </c>
      <c r="H2762" s="0" t="n">
        <v>1</v>
      </c>
      <c r="I2762" s="0" t="n">
        <v>0.01</v>
      </c>
      <c r="J2762" s="0" t="n">
        <v>1000</v>
      </c>
      <c r="K2762" s="0" t="n">
        <v>0</v>
      </c>
      <c r="L2762" s="0" t="n">
        <v>0</v>
      </c>
      <c r="M2762" s="0" t="n">
        <v>0</v>
      </c>
      <c r="N2762" s="0" t="n">
        <v>0</v>
      </c>
      <c r="O2762" s="0" t="n">
        <v>0</v>
      </c>
      <c r="P2762" s="0" t="n">
        <v>0</v>
      </c>
      <c r="Q2762" s="0" t="n">
        <v>0</v>
      </c>
      <c r="R2762" s="0" t="n">
        <v>0</v>
      </c>
      <c r="S2762" s="0" t="n">
        <v>0</v>
      </c>
      <c r="T2762" s="0" t="n">
        <v>0</v>
      </c>
      <c r="U2762" s="0" t="n">
        <v>0</v>
      </c>
      <c r="V2762" s="0" t="n">
        <v>0</v>
      </c>
      <c r="W2762" s="0" t="n">
        <v>0</v>
      </c>
      <c r="X2762" s="0" t="n">
        <v>0</v>
      </c>
      <c r="Y2762" s="0" t="n">
        <v>0</v>
      </c>
      <c r="Z2762" s="0" t="n">
        <v>0</v>
      </c>
      <c r="AA2762" s="0" t="n">
        <v>300000</v>
      </c>
      <c r="AB2762" s="0" t="n">
        <v>0</v>
      </c>
      <c r="AC2762" s="0" t="n">
        <v>0</v>
      </c>
      <c r="AD2762" s="0" t="s">
        <v>99</v>
      </c>
      <c r="AE2762" s="0" t="s">
        <v>99</v>
      </c>
      <c r="AH2762" s="0" t="n">
        <v>6</v>
      </c>
      <c r="AI2762" s="0" t="s">
        <v>2133</v>
      </c>
      <c r="AJ2762" s="0" t="s">
        <v>32112</v>
      </c>
      <c r="AK2762" s="0" t="s">
        <v>31135</v>
      </c>
      <c r="AL2762" s="0" t="s">
        <v>2112</v>
      </c>
    </row>
    <row r="2763" customFormat="false" ht="15" hidden="false" customHeight="false" outlineLevel="0" collapsed="false">
      <c r="A2763" s="0" t="s">
        <v>39364</v>
      </c>
      <c r="B2763" s="0" t="s">
        <v>39365</v>
      </c>
      <c r="C2763" s="0" t="s">
        <v>39366</v>
      </c>
      <c r="D2763" s="0" t="s">
        <v>39366</v>
      </c>
      <c r="E2763" s="0" t="s">
        <v>39367</v>
      </c>
      <c r="F2763" s="0" t="s">
        <v>498</v>
      </c>
      <c r="G2763" s="0" t="n">
        <v>2</v>
      </c>
      <c r="H2763" s="0" t="n">
        <v>1</v>
      </c>
      <c r="I2763" s="0" t="n">
        <v>0.01</v>
      </c>
      <c r="J2763" s="0" t="n">
        <v>1000</v>
      </c>
      <c r="K2763" s="0" t="n">
        <v>0.37</v>
      </c>
      <c r="L2763" s="0" t="n">
        <v>97.78</v>
      </c>
      <c r="M2763" s="0" t="n">
        <v>97.36</v>
      </c>
      <c r="N2763" s="0" t="n">
        <v>96.81</v>
      </c>
      <c r="O2763" s="0" t="n">
        <v>97.78</v>
      </c>
      <c r="P2763" s="0" t="n">
        <v>0</v>
      </c>
      <c r="Q2763" s="0" t="n">
        <v>0</v>
      </c>
      <c r="R2763" s="0" t="n">
        <v>0</v>
      </c>
      <c r="S2763" s="0" t="n">
        <v>97.64</v>
      </c>
      <c r="T2763" s="0" t="n">
        <v>97.69</v>
      </c>
      <c r="U2763" s="0" t="n">
        <v>97.45</v>
      </c>
      <c r="V2763" s="0" t="n">
        <v>97.78</v>
      </c>
      <c r="W2763" s="0" t="n">
        <v>680562</v>
      </c>
      <c r="X2763" s="0" t="n">
        <v>97.77</v>
      </c>
      <c r="Y2763" s="0" t="n">
        <v>97.78</v>
      </c>
      <c r="Z2763" s="0" t="n">
        <v>67</v>
      </c>
      <c r="AA2763" s="0" t="n">
        <v>5000000</v>
      </c>
      <c r="AB2763" s="0" t="n">
        <v>9778</v>
      </c>
      <c r="AC2763" s="0" t="n">
        <v>0</v>
      </c>
      <c r="AD2763" s="0" t="s">
        <v>99</v>
      </c>
      <c r="AE2763" s="0" t="s">
        <v>99</v>
      </c>
      <c r="AH2763" s="0" t="n">
        <v>-100</v>
      </c>
      <c r="AI2763" s="0" t="s">
        <v>2133</v>
      </c>
      <c r="AJ2763" s="0" t="s">
        <v>32112</v>
      </c>
      <c r="AK2763" s="0" t="s">
        <v>31135</v>
      </c>
      <c r="AL2763" s="0" t="s">
        <v>2112</v>
      </c>
    </row>
    <row r="2764" customFormat="false" ht="15" hidden="false" customHeight="false" outlineLevel="0" collapsed="false">
      <c r="A2764" s="0" t="s">
        <v>39368</v>
      </c>
      <c r="B2764" s="0" t="s">
        <v>39369</v>
      </c>
      <c r="C2764" s="0" t="s">
        <v>39370</v>
      </c>
      <c r="D2764" s="0" t="s">
        <v>39370</v>
      </c>
      <c r="E2764" s="0" t="s">
        <v>39371</v>
      </c>
      <c r="F2764" s="0" t="s">
        <v>35117</v>
      </c>
      <c r="G2764" s="0" t="n">
        <v>1</v>
      </c>
      <c r="H2764" s="0" t="n">
        <v>1</v>
      </c>
      <c r="I2764" s="0" t="n">
        <v>0.01</v>
      </c>
      <c r="J2764" s="0" t="n">
        <v>200</v>
      </c>
      <c r="K2764" s="0" t="n">
        <v>0.05</v>
      </c>
      <c r="L2764" s="0" t="n">
        <v>99.9</v>
      </c>
      <c r="M2764" s="0" t="n">
        <v>99.85</v>
      </c>
      <c r="N2764" s="0" t="n">
        <v>99.83</v>
      </c>
      <c r="O2764" s="0" t="n">
        <v>99.9</v>
      </c>
      <c r="P2764" s="0" t="n">
        <v>0</v>
      </c>
      <c r="Q2764" s="0" t="n">
        <v>0</v>
      </c>
      <c r="R2764" s="0" t="n">
        <v>0</v>
      </c>
      <c r="S2764" s="0" t="n">
        <v>99.88</v>
      </c>
      <c r="T2764" s="0" t="n">
        <v>99.71</v>
      </c>
      <c r="U2764" s="0" t="n">
        <v>99.7</v>
      </c>
      <c r="V2764" s="0" t="n">
        <v>99.9</v>
      </c>
      <c r="W2764" s="0" t="n">
        <v>37156</v>
      </c>
      <c r="X2764" s="0" t="n">
        <v>99.78</v>
      </c>
      <c r="Y2764" s="0" t="n">
        <v>99.9</v>
      </c>
      <c r="Z2764" s="0" t="n">
        <v>15</v>
      </c>
      <c r="AA2764" s="0" t="n">
        <v>1000000</v>
      </c>
      <c r="AB2764" s="0" t="n">
        <v>999</v>
      </c>
      <c r="AC2764" s="0" t="n">
        <v>0</v>
      </c>
      <c r="AD2764" s="0" t="s">
        <v>99</v>
      </c>
      <c r="AE2764" s="0" t="s">
        <v>99</v>
      </c>
      <c r="AH2764" s="0" t="n">
        <v>6</v>
      </c>
      <c r="AI2764" s="0" t="s">
        <v>2133</v>
      </c>
      <c r="AJ2764" s="0" t="s">
        <v>32112</v>
      </c>
      <c r="AK2764" s="0" t="s">
        <v>35118</v>
      </c>
      <c r="AL2764" s="0" t="s">
        <v>2112</v>
      </c>
    </row>
    <row r="2765" customFormat="false" ht="15" hidden="false" customHeight="false" outlineLevel="0" collapsed="false">
      <c r="A2765" s="0" t="s">
        <v>39372</v>
      </c>
      <c r="B2765" s="0" t="s">
        <v>39373</v>
      </c>
      <c r="C2765" s="0" t="s">
        <v>20123</v>
      </c>
      <c r="D2765" s="0" t="s">
        <v>20123</v>
      </c>
      <c r="E2765" s="0" t="s">
        <v>39374</v>
      </c>
      <c r="F2765" s="0" t="s">
        <v>35117</v>
      </c>
      <c r="G2765" s="0" t="n">
        <v>1</v>
      </c>
      <c r="H2765" s="0" t="n">
        <v>1</v>
      </c>
      <c r="I2765" s="0" t="n">
        <v>0.01</v>
      </c>
      <c r="J2765" s="0" t="n">
        <v>350</v>
      </c>
      <c r="K2765" s="0" t="n">
        <v>-0.01</v>
      </c>
      <c r="L2765" s="0" t="n">
        <v>90.49</v>
      </c>
      <c r="M2765" s="0" t="n">
        <v>90.5</v>
      </c>
      <c r="N2765" s="0" t="n">
        <v>90.4</v>
      </c>
      <c r="O2765" s="0" t="n">
        <v>90.49</v>
      </c>
      <c r="P2765" s="0" t="n">
        <v>0</v>
      </c>
      <c r="Q2765" s="0" t="n">
        <v>0</v>
      </c>
      <c r="R2765" s="0" t="n">
        <v>0</v>
      </c>
      <c r="S2765" s="0" t="n">
        <v>90.5</v>
      </c>
      <c r="T2765" s="0" t="n">
        <v>90.5</v>
      </c>
      <c r="U2765" s="0" t="n">
        <v>90.44</v>
      </c>
      <c r="V2765" s="0" t="n">
        <v>90.5</v>
      </c>
      <c r="W2765" s="0" t="n">
        <v>155207</v>
      </c>
      <c r="X2765" s="0" t="n">
        <v>90.44</v>
      </c>
      <c r="Y2765" s="0" t="n">
        <v>90.5</v>
      </c>
      <c r="Z2765" s="0" t="n">
        <v>18</v>
      </c>
      <c r="AA2765" s="0" t="n">
        <v>1000000</v>
      </c>
      <c r="AB2765" s="0" t="n">
        <v>316.72</v>
      </c>
      <c r="AC2765" s="0" t="n">
        <v>0</v>
      </c>
      <c r="AD2765" s="0" t="s">
        <v>99</v>
      </c>
      <c r="AE2765" s="0" t="s">
        <v>99</v>
      </c>
      <c r="AH2765" s="0" t="n">
        <v>6</v>
      </c>
      <c r="AI2765" s="0" t="s">
        <v>2133</v>
      </c>
      <c r="AJ2765" s="0" t="s">
        <v>32112</v>
      </c>
      <c r="AK2765" s="0" t="s">
        <v>35118</v>
      </c>
      <c r="AL2765" s="0" t="s">
        <v>2112</v>
      </c>
    </row>
    <row r="2766" customFormat="false" ht="15" hidden="false" customHeight="false" outlineLevel="0" collapsed="false">
      <c r="A2766" s="0" t="s">
        <v>39375</v>
      </c>
      <c r="B2766" s="0" t="s">
        <v>39376</v>
      </c>
      <c r="C2766" s="0" t="s">
        <v>20298</v>
      </c>
      <c r="D2766" s="0" t="s">
        <v>20298</v>
      </c>
      <c r="E2766" s="0" t="s">
        <v>20300</v>
      </c>
      <c r="F2766" s="0" t="s">
        <v>35117</v>
      </c>
      <c r="G2766" s="0" t="n">
        <v>1</v>
      </c>
      <c r="H2766" s="0" t="n">
        <v>1</v>
      </c>
      <c r="I2766" s="0" t="n">
        <v>0.01</v>
      </c>
      <c r="J2766" s="0" t="n">
        <v>1000</v>
      </c>
      <c r="K2766" s="0" t="n">
        <v>0.04</v>
      </c>
      <c r="L2766" s="0" t="n">
        <v>100.68</v>
      </c>
      <c r="M2766" s="0" t="n">
        <v>100.64</v>
      </c>
      <c r="N2766" s="0" t="n">
        <v>100.55</v>
      </c>
      <c r="O2766" s="0" t="n">
        <v>100.68</v>
      </c>
      <c r="P2766" s="0" t="n">
        <v>0</v>
      </c>
      <c r="Q2766" s="0" t="n">
        <v>0</v>
      </c>
      <c r="R2766" s="0" t="n">
        <v>0</v>
      </c>
      <c r="S2766" s="0" t="n">
        <v>100.55</v>
      </c>
      <c r="T2766" s="0" t="n">
        <v>100.68</v>
      </c>
      <c r="U2766" s="0" t="n">
        <v>100.44</v>
      </c>
      <c r="V2766" s="0" t="n">
        <v>100.69</v>
      </c>
      <c r="W2766" s="0" t="n">
        <v>19432716</v>
      </c>
      <c r="X2766" s="0" t="n">
        <v>100.67</v>
      </c>
      <c r="Y2766" s="0" t="n">
        <v>100.68</v>
      </c>
      <c r="Z2766" s="0" t="n">
        <v>737</v>
      </c>
      <c r="AA2766" s="0" t="n">
        <v>1200000</v>
      </c>
      <c r="AB2766" s="0" t="n">
        <v>5034</v>
      </c>
      <c r="AC2766" s="0" t="n">
        <v>0</v>
      </c>
      <c r="AD2766" s="0" t="s">
        <v>99</v>
      </c>
      <c r="AE2766" s="0" t="s">
        <v>99</v>
      </c>
      <c r="AH2766" s="0" t="n">
        <v>6</v>
      </c>
      <c r="AI2766" s="0" t="s">
        <v>2133</v>
      </c>
      <c r="AJ2766" s="0" t="s">
        <v>32112</v>
      </c>
      <c r="AK2766" s="0" t="s">
        <v>35118</v>
      </c>
      <c r="AL2766" s="0" t="s">
        <v>2112</v>
      </c>
    </row>
    <row r="2767" customFormat="false" ht="15" hidden="false" customHeight="false" outlineLevel="0" collapsed="false">
      <c r="A2767" s="0" t="s">
        <v>39377</v>
      </c>
      <c r="B2767" s="0" t="s">
        <v>39378</v>
      </c>
      <c r="C2767" s="0" t="s">
        <v>39379</v>
      </c>
      <c r="D2767" s="0" t="s">
        <v>39379</v>
      </c>
      <c r="E2767" s="0" t="s">
        <v>39380</v>
      </c>
      <c r="F2767" s="0" t="s">
        <v>1988</v>
      </c>
      <c r="G2767" s="0" t="n">
        <v>1</v>
      </c>
      <c r="H2767" s="0" t="n">
        <v>1</v>
      </c>
      <c r="I2767" s="0" t="n">
        <v>0.01</v>
      </c>
      <c r="J2767" s="0" t="n">
        <v>250</v>
      </c>
      <c r="K2767" s="0" t="n">
        <v>-0.01</v>
      </c>
      <c r="L2767" s="0" t="n">
        <v>101.99</v>
      </c>
      <c r="M2767" s="0" t="n">
        <v>102</v>
      </c>
      <c r="N2767" s="0" t="n">
        <v>99.47</v>
      </c>
      <c r="O2767" s="0" t="n">
        <v>101.99</v>
      </c>
      <c r="P2767" s="0" t="n">
        <v>0</v>
      </c>
      <c r="Q2767" s="0" t="n">
        <v>0</v>
      </c>
      <c r="R2767" s="0" t="n">
        <v>0</v>
      </c>
      <c r="S2767" s="0" t="n">
        <v>101.99</v>
      </c>
      <c r="T2767" s="0" t="n">
        <v>101.99</v>
      </c>
      <c r="U2767" s="0" t="n">
        <v>101.99</v>
      </c>
      <c r="V2767" s="0" t="n">
        <v>101.99</v>
      </c>
      <c r="W2767" s="0" t="n">
        <v>255</v>
      </c>
      <c r="X2767" s="0" t="n">
        <v>99.91</v>
      </c>
      <c r="Y2767" s="0" t="n">
        <v>101.99</v>
      </c>
      <c r="Z2767" s="0" t="n">
        <v>1</v>
      </c>
      <c r="AA2767" s="0" t="n">
        <v>7000000</v>
      </c>
      <c r="AB2767" s="0" t="n">
        <v>254.98</v>
      </c>
      <c r="AC2767" s="0" t="n">
        <v>0</v>
      </c>
      <c r="AD2767" s="0" t="s">
        <v>99</v>
      </c>
      <c r="AE2767" s="0" t="s">
        <v>99</v>
      </c>
      <c r="AH2767" s="0" t="n">
        <v>-100</v>
      </c>
      <c r="AI2767" s="0" t="s">
        <v>2133</v>
      </c>
      <c r="AJ2767" s="0" t="s">
        <v>32112</v>
      </c>
      <c r="AK2767" s="0" t="s">
        <v>32292</v>
      </c>
      <c r="AL2767" s="0" t="s">
        <v>2112</v>
      </c>
    </row>
    <row r="2768" customFormat="false" ht="15" hidden="false" customHeight="false" outlineLevel="0" collapsed="false">
      <c r="A2768" s="0" t="s">
        <v>39381</v>
      </c>
      <c r="B2768" s="0" t="s">
        <v>39382</v>
      </c>
      <c r="C2768" s="0" t="s">
        <v>39383</v>
      </c>
      <c r="D2768" s="0" t="s">
        <v>39383</v>
      </c>
      <c r="E2768" s="0" t="s">
        <v>39384</v>
      </c>
      <c r="F2768" s="0" t="s">
        <v>1988</v>
      </c>
      <c r="G2768" s="0" t="n">
        <v>1</v>
      </c>
      <c r="H2768" s="0" t="n">
        <v>1</v>
      </c>
      <c r="I2768" s="0" t="n">
        <v>0.01</v>
      </c>
      <c r="J2768" s="0" t="n">
        <v>600</v>
      </c>
      <c r="K2768" s="0" t="n">
        <v>-0.25</v>
      </c>
      <c r="L2768" s="0" t="n">
        <v>79.91</v>
      </c>
      <c r="M2768" s="0" t="n">
        <v>80.11</v>
      </c>
      <c r="N2768" s="0" t="n">
        <v>80.28</v>
      </c>
      <c r="O2768" s="0" t="n">
        <v>79.91</v>
      </c>
      <c r="P2768" s="0" t="n">
        <v>0</v>
      </c>
      <c r="Q2768" s="0" t="n">
        <v>0</v>
      </c>
      <c r="R2768" s="0" t="n">
        <v>0</v>
      </c>
      <c r="S2768" s="0" t="n">
        <v>79.96</v>
      </c>
      <c r="T2768" s="0" t="n">
        <v>80.18</v>
      </c>
      <c r="U2768" s="0" t="n">
        <v>79.91</v>
      </c>
      <c r="V2768" s="0" t="n">
        <v>80.18</v>
      </c>
      <c r="W2768" s="0" t="n">
        <v>31184</v>
      </c>
      <c r="X2768" s="0" t="n">
        <v>79.9</v>
      </c>
      <c r="Y2768" s="0" t="n">
        <v>79.93</v>
      </c>
      <c r="Z2768" s="0" t="n">
        <v>11</v>
      </c>
      <c r="AA2768" s="0" t="n">
        <v>20000000</v>
      </c>
      <c r="AB2768" s="0" t="n">
        <v>479.46</v>
      </c>
      <c r="AC2768" s="0" t="n">
        <v>0</v>
      </c>
      <c r="AD2768" s="0" t="s">
        <v>99</v>
      </c>
      <c r="AE2768" s="0" t="s">
        <v>99</v>
      </c>
      <c r="AH2768" s="0" t="n">
        <v>-100</v>
      </c>
      <c r="AI2768" s="0" t="s">
        <v>2133</v>
      </c>
      <c r="AJ2768" s="0" t="s">
        <v>32112</v>
      </c>
      <c r="AK2768" s="0" t="s">
        <v>32292</v>
      </c>
      <c r="AL2768" s="0" t="s">
        <v>2112</v>
      </c>
    </row>
    <row r="2769" customFormat="false" ht="15" hidden="false" customHeight="false" outlineLevel="0" collapsed="false">
      <c r="A2769" s="0" t="s">
        <v>39385</v>
      </c>
      <c r="B2769" s="0" t="s">
        <v>39386</v>
      </c>
      <c r="C2769" s="0" t="s">
        <v>23891</v>
      </c>
      <c r="D2769" s="0" t="s">
        <v>23891</v>
      </c>
      <c r="E2769" s="0" t="s">
        <v>39387</v>
      </c>
      <c r="F2769" s="0" t="s">
        <v>498</v>
      </c>
      <c r="G2769" s="0" t="n">
        <v>2</v>
      </c>
      <c r="H2769" s="0" t="n">
        <v>1</v>
      </c>
      <c r="I2769" s="0" t="n">
        <v>0.01</v>
      </c>
      <c r="J2769" s="0" t="n">
        <v>1000</v>
      </c>
      <c r="K2769" s="0" t="n">
        <v>0.01</v>
      </c>
      <c r="L2769" s="0" t="n">
        <v>97.62</v>
      </c>
      <c r="M2769" s="0" t="n">
        <v>97.61</v>
      </c>
      <c r="N2769" s="0" t="n">
        <v>97.7</v>
      </c>
      <c r="O2769" s="0" t="n">
        <v>97.63</v>
      </c>
      <c r="P2769" s="0" t="n">
        <v>0</v>
      </c>
      <c r="Q2769" s="0" t="n">
        <v>0</v>
      </c>
      <c r="R2769" s="0" t="n">
        <v>0</v>
      </c>
      <c r="S2769" s="0" t="n">
        <v>97.75</v>
      </c>
      <c r="T2769" s="0" t="n">
        <v>98.26</v>
      </c>
      <c r="U2769" s="0" t="n">
        <v>97.49</v>
      </c>
      <c r="V2769" s="0" t="n">
        <v>98.26</v>
      </c>
      <c r="W2769" s="0" t="n">
        <v>4194387</v>
      </c>
      <c r="X2769" s="0" t="n">
        <v>97.62</v>
      </c>
      <c r="Y2769" s="0" t="n">
        <v>97.73</v>
      </c>
      <c r="Z2769" s="0" t="n">
        <v>406</v>
      </c>
      <c r="AA2769" s="0" t="n">
        <v>27000000</v>
      </c>
      <c r="AB2769" s="0" t="n">
        <v>1952.4</v>
      </c>
      <c r="AC2769" s="0" t="n">
        <v>0</v>
      </c>
      <c r="AD2769" s="0" t="s">
        <v>99</v>
      </c>
      <c r="AE2769" s="0" t="s">
        <v>99</v>
      </c>
      <c r="AH2769" s="0" t="n">
        <v>8</v>
      </c>
      <c r="AI2769" s="0" t="s">
        <v>2133</v>
      </c>
      <c r="AJ2769" s="0" t="s">
        <v>32112</v>
      </c>
      <c r="AK2769" s="0" t="s">
        <v>31135</v>
      </c>
      <c r="AL2769" s="0" t="s">
        <v>2112</v>
      </c>
    </row>
    <row r="2770" customFormat="false" ht="15" hidden="false" customHeight="false" outlineLevel="0" collapsed="false">
      <c r="A2770" s="0" t="s">
        <v>39388</v>
      </c>
      <c r="B2770" s="0" t="s">
        <v>39389</v>
      </c>
      <c r="C2770" s="0" t="s">
        <v>39390</v>
      </c>
      <c r="D2770" s="0" t="s">
        <v>39390</v>
      </c>
      <c r="E2770" s="0" t="s">
        <v>39391</v>
      </c>
      <c r="F2770" s="0" t="s">
        <v>498</v>
      </c>
      <c r="G2770" s="0" t="n">
        <v>3</v>
      </c>
      <c r="H2770" s="0" t="n">
        <v>1</v>
      </c>
      <c r="I2770" s="0" t="n">
        <v>0.01</v>
      </c>
      <c r="J2770" s="0" t="n">
        <v>940</v>
      </c>
      <c r="K2770" s="0" t="n">
        <v>1.48</v>
      </c>
      <c r="L2770" s="0" t="n">
        <v>96.57</v>
      </c>
      <c r="M2770" s="0" t="n">
        <v>95.14</v>
      </c>
      <c r="N2770" s="0" t="n">
        <v>94.28</v>
      </c>
      <c r="O2770" s="0" t="n">
        <v>96.57</v>
      </c>
      <c r="P2770" s="0" t="n">
        <v>0</v>
      </c>
      <c r="Q2770" s="0" t="n">
        <v>0</v>
      </c>
      <c r="R2770" s="0" t="n">
        <v>0</v>
      </c>
      <c r="S2770" s="0" t="n">
        <v>96.38</v>
      </c>
      <c r="T2770" s="0" t="n">
        <v>96</v>
      </c>
      <c r="U2770" s="0" t="n">
        <v>95.8</v>
      </c>
      <c r="V2770" s="0" t="n">
        <v>97.08</v>
      </c>
      <c r="W2770" s="0" t="n">
        <v>122310</v>
      </c>
      <c r="X2770" s="0" t="n">
        <v>96.37</v>
      </c>
      <c r="Y2770" s="0" t="n">
        <v>96.57</v>
      </c>
      <c r="Z2770" s="0" t="n">
        <v>32</v>
      </c>
      <c r="AA2770" s="0" t="n">
        <v>80000</v>
      </c>
      <c r="AB2770" s="0" t="n">
        <v>907.76</v>
      </c>
      <c r="AC2770" s="0" t="n">
        <v>0</v>
      </c>
      <c r="AD2770" s="0" t="s">
        <v>99</v>
      </c>
      <c r="AE2770" s="0" t="s">
        <v>99</v>
      </c>
      <c r="AH2770" s="0" t="n">
        <v>6</v>
      </c>
      <c r="AI2770" s="0" t="s">
        <v>2133</v>
      </c>
      <c r="AJ2770" s="0" t="s">
        <v>32112</v>
      </c>
      <c r="AK2770" s="0" t="s">
        <v>31135</v>
      </c>
      <c r="AL2770" s="0" t="s">
        <v>2112</v>
      </c>
    </row>
    <row r="2771" customFormat="false" ht="15" hidden="false" customHeight="false" outlineLevel="0" collapsed="false">
      <c r="A2771" s="0" t="s">
        <v>39392</v>
      </c>
      <c r="B2771" s="0" t="s">
        <v>39393</v>
      </c>
      <c r="C2771" s="0" t="s">
        <v>26014</v>
      </c>
      <c r="D2771" s="0" t="s">
        <v>26014</v>
      </c>
      <c r="E2771" s="0" t="s">
        <v>39394</v>
      </c>
      <c r="F2771" s="0" t="s">
        <v>498</v>
      </c>
      <c r="G2771" s="0" t="n">
        <v>3</v>
      </c>
      <c r="H2771" s="0" t="n">
        <v>1</v>
      </c>
      <c r="I2771" s="0" t="n">
        <v>0.01</v>
      </c>
      <c r="J2771" s="0" t="n">
        <v>1000</v>
      </c>
      <c r="K2771" s="0" t="n">
        <v>-0.15</v>
      </c>
      <c r="L2771" s="0" t="n">
        <v>97.71</v>
      </c>
      <c r="M2771" s="0" t="n">
        <v>97.67</v>
      </c>
      <c r="N2771" s="0" t="n">
        <v>97.58</v>
      </c>
      <c r="O2771" s="0" t="n">
        <v>97.71</v>
      </c>
      <c r="P2771" s="0" t="n">
        <v>0</v>
      </c>
      <c r="Q2771" s="0" t="n">
        <v>0</v>
      </c>
      <c r="R2771" s="0" t="n">
        <v>0</v>
      </c>
      <c r="S2771" s="0" t="n">
        <v>97.83</v>
      </c>
      <c r="T2771" s="0" t="n">
        <v>97.53</v>
      </c>
      <c r="U2771" s="0" t="n">
        <v>97.53</v>
      </c>
      <c r="V2771" s="0" t="n">
        <v>97.91</v>
      </c>
      <c r="W2771" s="0" t="n">
        <v>993912</v>
      </c>
      <c r="X2771" s="0" t="n">
        <v>97.7</v>
      </c>
      <c r="Y2771" s="0" t="n">
        <v>97.9</v>
      </c>
      <c r="Z2771" s="0" t="n">
        <v>105</v>
      </c>
      <c r="AA2771" s="0" t="n">
        <v>300000</v>
      </c>
      <c r="AB2771" s="0" t="n">
        <v>977.1</v>
      </c>
      <c r="AC2771" s="0" t="n">
        <v>0</v>
      </c>
      <c r="AD2771" s="0" t="s">
        <v>99</v>
      </c>
      <c r="AE2771" s="0" t="s">
        <v>99</v>
      </c>
      <c r="AH2771" s="0" t="n">
        <v>6</v>
      </c>
      <c r="AI2771" s="0" t="s">
        <v>2133</v>
      </c>
      <c r="AJ2771" s="0" t="s">
        <v>32112</v>
      </c>
      <c r="AK2771" s="0" t="s">
        <v>31135</v>
      </c>
      <c r="AL2771" s="0" t="s">
        <v>2112</v>
      </c>
    </row>
    <row r="2772" customFormat="false" ht="15" hidden="false" customHeight="false" outlineLevel="0" collapsed="false">
      <c r="A2772" s="0" t="s">
        <v>39395</v>
      </c>
      <c r="B2772" s="0" t="s">
        <v>39396</v>
      </c>
      <c r="C2772" s="0" t="s">
        <v>39397</v>
      </c>
      <c r="D2772" s="0" t="s">
        <v>39397</v>
      </c>
      <c r="E2772" s="0" t="s">
        <v>39398</v>
      </c>
      <c r="F2772" s="0" t="s">
        <v>498</v>
      </c>
      <c r="G2772" s="0" t="n">
        <v>3</v>
      </c>
      <c r="H2772" s="0" t="n">
        <v>1</v>
      </c>
      <c r="I2772" s="0" t="n">
        <v>0.01</v>
      </c>
      <c r="J2772" s="0" t="n">
        <v>1000</v>
      </c>
      <c r="K2772" s="0" t="n">
        <v>0</v>
      </c>
      <c r="L2772" s="0" t="n">
        <v>0</v>
      </c>
      <c r="M2772" s="0" t="n">
        <v>130</v>
      </c>
      <c r="N2772" s="0" t="n">
        <v>0</v>
      </c>
      <c r="O2772" s="0" t="n">
        <v>130</v>
      </c>
      <c r="P2772" s="0" t="n">
        <v>0</v>
      </c>
      <c r="Q2772" s="0" t="n">
        <v>0</v>
      </c>
      <c r="R2772" s="0" t="n">
        <v>0</v>
      </c>
      <c r="S2772" s="0" t="n">
        <v>0</v>
      </c>
      <c r="T2772" s="0" t="n">
        <v>0</v>
      </c>
      <c r="U2772" s="0" t="n">
        <v>0</v>
      </c>
      <c r="V2772" s="0" t="n">
        <v>0</v>
      </c>
      <c r="W2772" s="0" t="n">
        <v>0</v>
      </c>
      <c r="X2772" s="0" t="n">
        <v>80.03</v>
      </c>
      <c r="Y2772" s="0" t="n">
        <v>0</v>
      </c>
      <c r="Z2772" s="0" t="n">
        <v>0</v>
      </c>
      <c r="AA2772" s="0" t="n">
        <v>2</v>
      </c>
      <c r="AB2772" s="0" t="n">
        <v>0</v>
      </c>
      <c r="AC2772" s="0" t="n">
        <v>0</v>
      </c>
      <c r="AD2772" s="0" t="s">
        <v>99</v>
      </c>
      <c r="AE2772" s="0" t="s">
        <v>99</v>
      </c>
      <c r="AH2772" s="0" t="n">
        <v>6</v>
      </c>
      <c r="AI2772" s="0" t="s">
        <v>2133</v>
      </c>
      <c r="AJ2772" s="0" t="s">
        <v>32112</v>
      </c>
      <c r="AK2772" s="0" t="s">
        <v>31135</v>
      </c>
      <c r="AL2772" s="0" t="s">
        <v>2112</v>
      </c>
    </row>
    <row r="2773" customFormat="false" ht="15" hidden="false" customHeight="false" outlineLevel="0" collapsed="false">
      <c r="A2773" s="0" t="s">
        <v>39399</v>
      </c>
      <c r="B2773" s="0" t="s">
        <v>39400</v>
      </c>
      <c r="C2773" s="0" t="s">
        <v>39401</v>
      </c>
      <c r="D2773" s="0" t="s">
        <v>39401</v>
      </c>
      <c r="E2773" s="0" t="s">
        <v>39402</v>
      </c>
      <c r="F2773" s="0" t="s">
        <v>498</v>
      </c>
      <c r="G2773" s="0" t="n">
        <v>2</v>
      </c>
      <c r="H2773" s="0" t="n">
        <v>1</v>
      </c>
      <c r="I2773" s="0" t="n">
        <v>0.01</v>
      </c>
      <c r="J2773" s="0" t="n">
        <v>1000</v>
      </c>
      <c r="K2773" s="0" t="n">
        <v>0.02</v>
      </c>
      <c r="L2773" s="0" t="n">
        <v>97.51</v>
      </c>
      <c r="M2773" s="0" t="n">
        <v>97.49</v>
      </c>
      <c r="N2773" s="0" t="n">
        <v>0</v>
      </c>
      <c r="O2773" s="0" t="n">
        <v>97.51</v>
      </c>
      <c r="P2773" s="0" t="n">
        <v>0</v>
      </c>
      <c r="Q2773" s="0" t="n">
        <v>0</v>
      </c>
      <c r="R2773" s="0" t="n">
        <v>0</v>
      </c>
      <c r="S2773" s="0" t="n">
        <v>97.51</v>
      </c>
      <c r="T2773" s="0" t="n">
        <v>97.51</v>
      </c>
      <c r="U2773" s="0" t="n">
        <v>97.51</v>
      </c>
      <c r="V2773" s="0" t="n">
        <v>97.51</v>
      </c>
      <c r="W2773" s="0" t="n">
        <v>975</v>
      </c>
      <c r="X2773" s="0" t="n">
        <v>97.51</v>
      </c>
      <c r="Y2773" s="0" t="n">
        <v>98.01</v>
      </c>
      <c r="Z2773" s="0" t="n">
        <v>1</v>
      </c>
      <c r="AA2773" s="0" t="n">
        <v>689874</v>
      </c>
      <c r="AB2773" s="0" t="n">
        <v>975.1</v>
      </c>
      <c r="AC2773" s="0" t="n">
        <v>0</v>
      </c>
      <c r="AD2773" s="0" t="s">
        <v>99</v>
      </c>
      <c r="AE2773" s="0" t="s">
        <v>99</v>
      </c>
      <c r="AH2773" s="0" t="n">
        <v>800</v>
      </c>
      <c r="AI2773" s="0" t="s">
        <v>2133</v>
      </c>
      <c r="AJ2773" s="0" t="s">
        <v>32112</v>
      </c>
      <c r="AK2773" s="0" t="s">
        <v>31135</v>
      </c>
      <c r="AL2773" s="0" t="s">
        <v>2112</v>
      </c>
    </row>
    <row r="2774" customFormat="false" ht="15" hidden="false" customHeight="false" outlineLevel="0" collapsed="false">
      <c r="A2774" s="0" t="s">
        <v>39403</v>
      </c>
      <c r="B2774" s="0" t="s">
        <v>39404</v>
      </c>
      <c r="C2774" s="0" t="s">
        <v>39405</v>
      </c>
      <c r="D2774" s="0" t="s">
        <v>39405</v>
      </c>
      <c r="E2774" s="0" t="s">
        <v>39406</v>
      </c>
      <c r="F2774" s="0" t="s">
        <v>498</v>
      </c>
      <c r="G2774" s="0" t="n">
        <v>2</v>
      </c>
      <c r="H2774" s="0" t="n">
        <v>1</v>
      </c>
      <c r="I2774" s="0" t="n">
        <v>0.01</v>
      </c>
      <c r="J2774" s="0" t="n">
        <v>1000</v>
      </c>
      <c r="K2774" s="0" t="n">
        <v>0</v>
      </c>
      <c r="L2774" s="0" t="n">
        <v>0</v>
      </c>
      <c r="M2774" s="0" t="n">
        <v>0</v>
      </c>
      <c r="N2774" s="0" t="n">
        <v>0</v>
      </c>
      <c r="O2774" s="0" t="n">
        <v>0</v>
      </c>
      <c r="P2774" s="0" t="n">
        <v>0</v>
      </c>
      <c r="Q2774" s="0" t="n">
        <v>0</v>
      </c>
      <c r="R2774" s="0" t="n">
        <v>0</v>
      </c>
      <c r="S2774" s="0" t="n">
        <v>0</v>
      </c>
      <c r="T2774" s="0" t="n">
        <v>0</v>
      </c>
      <c r="U2774" s="0" t="n">
        <v>0</v>
      </c>
      <c r="V2774" s="0" t="n">
        <v>0</v>
      </c>
      <c r="W2774" s="0" t="n">
        <v>0</v>
      </c>
      <c r="X2774" s="0" t="n">
        <v>0</v>
      </c>
      <c r="Y2774" s="0" t="n">
        <v>0</v>
      </c>
      <c r="Z2774" s="0" t="n">
        <v>0</v>
      </c>
      <c r="AA2774" s="0" t="n">
        <v>500000</v>
      </c>
      <c r="AB2774" s="0" t="n">
        <v>0</v>
      </c>
      <c r="AC2774" s="0" t="n">
        <v>0</v>
      </c>
      <c r="AD2774" s="0" t="s">
        <v>99</v>
      </c>
      <c r="AE2774" s="0" t="s">
        <v>99</v>
      </c>
      <c r="AH2774" s="0" t="n">
        <v>6</v>
      </c>
      <c r="AI2774" s="0" t="s">
        <v>2133</v>
      </c>
      <c r="AJ2774" s="0" t="s">
        <v>32112</v>
      </c>
      <c r="AK2774" s="0" t="s">
        <v>31135</v>
      </c>
      <c r="AL2774" s="0" t="s">
        <v>2112</v>
      </c>
    </row>
    <row r="2775" customFormat="false" ht="15" hidden="false" customHeight="false" outlineLevel="0" collapsed="false">
      <c r="A2775" s="0" t="s">
        <v>39407</v>
      </c>
      <c r="B2775" s="0" t="s">
        <v>39408</v>
      </c>
      <c r="C2775" s="0" t="s">
        <v>23974</v>
      </c>
      <c r="D2775" s="0" t="s">
        <v>23974</v>
      </c>
      <c r="E2775" s="0" t="s">
        <v>39409</v>
      </c>
      <c r="F2775" s="0" t="s">
        <v>498</v>
      </c>
      <c r="G2775" s="0" t="n">
        <v>2</v>
      </c>
      <c r="H2775" s="0" t="n">
        <v>1</v>
      </c>
      <c r="I2775" s="0" t="n">
        <v>0.01</v>
      </c>
      <c r="J2775" s="0" t="n">
        <v>1000</v>
      </c>
      <c r="K2775" s="0" t="n">
        <v>1.54</v>
      </c>
      <c r="L2775" s="0" t="n">
        <v>73.7</v>
      </c>
      <c r="M2775" s="0" t="n">
        <v>72.58</v>
      </c>
      <c r="N2775" s="0" t="n">
        <v>73.45</v>
      </c>
      <c r="O2775" s="0" t="n">
        <v>73.84</v>
      </c>
      <c r="P2775" s="0" t="n">
        <v>0</v>
      </c>
      <c r="Q2775" s="0" t="n">
        <v>0</v>
      </c>
      <c r="R2775" s="0" t="n">
        <v>0</v>
      </c>
      <c r="S2775" s="0" t="n">
        <v>73.78</v>
      </c>
      <c r="T2775" s="0" t="n">
        <v>73.13</v>
      </c>
      <c r="U2775" s="0" t="n">
        <v>73.13</v>
      </c>
      <c r="V2775" s="0" t="n">
        <v>75.49</v>
      </c>
      <c r="W2775" s="0" t="n">
        <v>208792</v>
      </c>
      <c r="X2775" s="0" t="n">
        <v>73.5</v>
      </c>
      <c r="Y2775" s="0" t="n">
        <v>73.79</v>
      </c>
      <c r="Z2775" s="0" t="n">
        <v>54</v>
      </c>
      <c r="AA2775" s="0" t="n">
        <v>9234815</v>
      </c>
      <c r="AB2775" s="0" t="n">
        <v>737</v>
      </c>
      <c r="AC2775" s="0" t="n">
        <v>0</v>
      </c>
      <c r="AD2775" s="0" t="s">
        <v>99</v>
      </c>
      <c r="AE2775" s="0" t="s">
        <v>99</v>
      </c>
      <c r="AH2775" s="0" t="n">
        <v>800</v>
      </c>
      <c r="AI2775" s="0" t="s">
        <v>2133</v>
      </c>
      <c r="AJ2775" s="0" t="s">
        <v>32112</v>
      </c>
      <c r="AK2775" s="0" t="s">
        <v>31135</v>
      </c>
      <c r="AL2775" s="0" t="s">
        <v>2112</v>
      </c>
    </row>
    <row r="2776" customFormat="false" ht="15" hidden="false" customHeight="false" outlineLevel="0" collapsed="false">
      <c r="A2776" s="0" t="s">
        <v>39410</v>
      </c>
      <c r="B2776" s="0" t="s">
        <v>39411</v>
      </c>
      <c r="C2776" s="0" t="s">
        <v>39412</v>
      </c>
      <c r="D2776" s="0" t="s">
        <v>39412</v>
      </c>
      <c r="E2776" s="0" t="s">
        <v>39413</v>
      </c>
      <c r="F2776" s="0" t="s">
        <v>498</v>
      </c>
      <c r="G2776" s="0" t="n">
        <v>3</v>
      </c>
      <c r="H2776" s="0" t="n">
        <v>1</v>
      </c>
      <c r="I2776" s="0" t="n">
        <v>0.01</v>
      </c>
      <c r="J2776" s="0" t="n">
        <v>1000</v>
      </c>
      <c r="K2776" s="0" t="n">
        <v>0</v>
      </c>
      <c r="L2776" s="0" t="n">
        <v>0</v>
      </c>
      <c r="M2776" s="0" t="n">
        <v>100</v>
      </c>
      <c r="N2776" s="0" t="n">
        <v>99.98</v>
      </c>
      <c r="O2776" s="0" t="n">
        <v>100</v>
      </c>
      <c r="P2776" s="0" t="n">
        <v>0</v>
      </c>
      <c r="Q2776" s="0" t="n">
        <v>0</v>
      </c>
      <c r="R2776" s="0" t="n">
        <v>0</v>
      </c>
      <c r="S2776" s="0" t="n">
        <v>0</v>
      </c>
      <c r="T2776" s="0" t="n">
        <v>0</v>
      </c>
      <c r="U2776" s="0" t="n">
        <v>0</v>
      </c>
      <c r="V2776" s="0" t="n">
        <v>0</v>
      </c>
      <c r="W2776" s="0" t="n">
        <v>0</v>
      </c>
      <c r="X2776" s="0" t="n">
        <v>91.01</v>
      </c>
      <c r="Y2776" s="0" t="n">
        <v>0</v>
      </c>
      <c r="Z2776" s="0" t="n">
        <v>0</v>
      </c>
      <c r="AA2776" s="0" t="n">
        <v>150102</v>
      </c>
      <c r="AB2776" s="0" t="n">
        <v>0</v>
      </c>
      <c r="AC2776" s="0" t="n">
        <v>0</v>
      </c>
      <c r="AD2776" s="0" t="s">
        <v>99</v>
      </c>
      <c r="AE2776" s="0" t="s">
        <v>99</v>
      </c>
      <c r="AH2776" s="0" t="n">
        <v>800</v>
      </c>
      <c r="AI2776" s="0" t="s">
        <v>2133</v>
      </c>
      <c r="AJ2776" s="0" t="s">
        <v>32112</v>
      </c>
      <c r="AK2776" s="0" t="s">
        <v>31135</v>
      </c>
      <c r="AL2776" s="0" t="s">
        <v>2112</v>
      </c>
    </row>
    <row r="2777" customFormat="false" ht="15" hidden="false" customHeight="false" outlineLevel="0" collapsed="false">
      <c r="A2777" s="0" t="s">
        <v>39414</v>
      </c>
      <c r="B2777" s="0" t="s">
        <v>39415</v>
      </c>
      <c r="C2777" s="0" t="s">
        <v>23546</v>
      </c>
      <c r="D2777" s="0" t="s">
        <v>23546</v>
      </c>
      <c r="E2777" s="0" t="s">
        <v>39416</v>
      </c>
      <c r="F2777" s="0" t="s">
        <v>498</v>
      </c>
      <c r="G2777" s="0" t="n">
        <v>2</v>
      </c>
      <c r="H2777" s="0" t="n">
        <v>1</v>
      </c>
      <c r="I2777" s="0" t="n">
        <v>0.01</v>
      </c>
      <c r="J2777" s="0" t="n">
        <v>1000</v>
      </c>
      <c r="K2777" s="0" t="n">
        <v>-0.29</v>
      </c>
      <c r="L2777" s="0" t="n">
        <v>90.07</v>
      </c>
      <c r="M2777" s="0" t="n">
        <v>90.33</v>
      </c>
      <c r="N2777" s="0" t="n">
        <v>90.44</v>
      </c>
      <c r="O2777" s="0" t="n">
        <v>90.08</v>
      </c>
      <c r="P2777" s="0" t="n">
        <v>0</v>
      </c>
      <c r="Q2777" s="0" t="n">
        <v>0</v>
      </c>
      <c r="R2777" s="0" t="n">
        <v>0</v>
      </c>
      <c r="S2777" s="0" t="n">
        <v>90.53</v>
      </c>
      <c r="T2777" s="0" t="n">
        <v>90.11</v>
      </c>
      <c r="U2777" s="0" t="n">
        <v>90.07</v>
      </c>
      <c r="V2777" s="0" t="n">
        <v>91.1</v>
      </c>
      <c r="W2777" s="0" t="n">
        <v>197347</v>
      </c>
      <c r="X2777" s="0" t="n">
        <v>90.08</v>
      </c>
      <c r="Y2777" s="0" t="n">
        <v>90.34</v>
      </c>
      <c r="Z2777" s="0" t="n">
        <v>47</v>
      </c>
      <c r="AA2777" s="0" t="n">
        <v>6300000</v>
      </c>
      <c r="AB2777" s="0" t="n">
        <v>3602.8</v>
      </c>
      <c r="AC2777" s="0" t="n">
        <v>0</v>
      </c>
      <c r="AD2777" s="0" t="s">
        <v>99</v>
      </c>
      <c r="AE2777" s="0" t="s">
        <v>99</v>
      </c>
      <c r="AH2777" s="0" t="n">
        <v>800</v>
      </c>
      <c r="AI2777" s="0" t="s">
        <v>2133</v>
      </c>
      <c r="AJ2777" s="0" t="s">
        <v>32112</v>
      </c>
      <c r="AK2777" s="0" t="s">
        <v>31135</v>
      </c>
      <c r="AL2777" s="0" t="s">
        <v>2112</v>
      </c>
    </row>
    <row r="2778" customFormat="false" ht="15" hidden="false" customHeight="false" outlineLevel="0" collapsed="false">
      <c r="A2778" s="0" t="s">
        <v>39417</v>
      </c>
      <c r="B2778" s="0" t="s">
        <v>39418</v>
      </c>
      <c r="C2778" s="0" t="s">
        <v>39419</v>
      </c>
      <c r="D2778" s="0" t="s">
        <v>39419</v>
      </c>
      <c r="E2778" s="0" t="s">
        <v>39420</v>
      </c>
      <c r="F2778" s="0" t="s">
        <v>498</v>
      </c>
      <c r="G2778" s="0" t="n">
        <v>2</v>
      </c>
      <c r="H2778" s="0" t="n">
        <v>1</v>
      </c>
      <c r="I2778" s="0" t="n">
        <v>0.01</v>
      </c>
      <c r="J2778" s="0" t="n">
        <v>1000</v>
      </c>
      <c r="K2778" s="0" t="n">
        <v>0</v>
      </c>
      <c r="L2778" s="0" t="n">
        <v>0</v>
      </c>
      <c r="M2778" s="0" t="n">
        <v>0</v>
      </c>
      <c r="N2778" s="0" t="n">
        <v>0</v>
      </c>
      <c r="O2778" s="0" t="n">
        <v>0</v>
      </c>
      <c r="P2778" s="0" t="n">
        <v>0</v>
      </c>
      <c r="Q2778" s="0" t="n">
        <v>0</v>
      </c>
      <c r="R2778" s="0" t="n">
        <v>0</v>
      </c>
      <c r="S2778" s="0" t="n">
        <v>0</v>
      </c>
      <c r="T2778" s="0" t="n">
        <v>0</v>
      </c>
      <c r="U2778" s="0" t="n">
        <v>0</v>
      </c>
      <c r="V2778" s="0" t="n">
        <v>0</v>
      </c>
      <c r="W2778" s="0" t="n">
        <v>0</v>
      </c>
      <c r="X2778" s="0" t="n">
        <v>0</v>
      </c>
      <c r="Y2778" s="0" t="n">
        <v>0</v>
      </c>
      <c r="Z2778" s="0" t="n">
        <v>0</v>
      </c>
      <c r="AA2778" s="0" t="n">
        <v>1000000</v>
      </c>
      <c r="AB2778" s="0" t="n">
        <v>0</v>
      </c>
      <c r="AC2778" s="0" t="n">
        <v>0</v>
      </c>
      <c r="AD2778" s="0" t="s">
        <v>99</v>
      </c>
      <c r="AE2778" s="0" t="s">
        <v>99</v>
      </c>
      <c r="AH2778" s="0" t="n">
        <v>6</v>
      </c>
      <c r="AI2778" s="0" t="s">
        <v>2133</v>
      </c>
      <c r="AJ2778" s="0" t="s">
        <v>32112</v>
      </c>
      <c r="AK2778" s="0" t="s">
        <v>31135</v>
      </c>
      <c r="AL2778" s="0" t="s">
        <v>2112</v>
      </c>
    </row>
    <row r="2779" customFormat="false" ht="15" hidden="false" customHeight="false" outlineLevel="0" collapsed="false">
      <c r="A2779" s="0" t="s">
        <v>39421</v>
      </c>
      <c r="B2779" s="0" t="s">
        <v>39422</v>
      </c>
      <c r="C2779" s="0" t="s">
        <v>39423</v>
      </c>
      <c r="D2779" s="0" t="s">
        <v>39423</v>
      </c>
      <c r="E2779" s="0" t="s">
        <v>39424</v>
      </c>
      <c r="F2779" s="0" t="s">
        <v>498</v>
      </c>
      <c r="G2779" s="0" t="n">
        <v>2</v>
      </c>
      <c r="H2779" s="0" t="n">
        <v>1</v>
      </c>
      <c r="I2779" s="0" t="n">
        <v>0.01</v>
      </c>
      <c r="J2779" s="0" t="n">
        <v>1000</v>
      </c>
      <c r="K2779" s="0" t="n">
        <v>0</v>
      </c>
      <c r="L2779" s="0" t="n">
        <v>0</v>
      </c>
      <c r="M2779" s="0" t="n">
        <v>92.99</v>
      </c>
      <c r="N2779" s="0" t="n">
        <v>95.03</v>
      </c>
      <c r="O2779" s="0" t="n">
        <v>92.99</v>
      </c>
      <c r="P2779" s="0" t="n">
        <v>0</v>
      </c>
      <c r="Q2779" s="0" t="n">
        <v>0</v>
      </c>
      <c r="R2779" s="0" t="n">
        <v>0</v>
      </c>
      <c r="S2779" s="0" t="n">
        <v>0</v>
      </c>
      <c r="T2779" s="0" t="n">
        <v>0</v>
      </c>
      <c r="U2779" s="0" t="n">
        <v>0</v>
      </c>
      <c r="V2779" s="0" t="n">
        <v>0</v>
      </c>
      <c r="W2779" s="0" t="n">
        <v>0</v>
      </c>
      <c r="X2779" s="0" t="n">
        <v>86</v>
      </c>
      <c r="Y2779" s="0" t="n">
        <v>92.98</v>
      </c>
      <c r="Z2779" s="0" t="n">
        <v>0</v>
      </c>
      <c r="AA2779" s="0" t="n">
        <v>3000000</v>
      </c>
      <c r="AB2779" s="0" t="n">
        <v>0</v>
      </c>
      <c r="AC2779" s="0" t="n">
        <v>0</v>
      </c>
      <c r="AD2779" s="0" t="s">
        <v>99</v>
      </c>
      <c r="AE2779" s="0" t="s">
        <v>99</v>
      </c>
      <c r="AF2779" s="0" t="s">
        <v>30149</v>
      </c>
      <c r="AH2779" s="0" t="n">
        <v>800</v>
      </c>
      <c r="AI2779" s="0" t="s">
        <v>2133</v>
      </c>
      <c r="AJ2779" s="0" t="s">
        <v>32112</v>
      </c>
      <c r="AK2779" s="0" t="s">
        <v>31135</v>
      </c>
      <c r="AL2779" s="0" t="s">
        <v>2112</v>
      </c>
    </row>
    <row r="2780" customFormat="false" ht="15" hidden="false" customHeight="false" outlineLevel="0" collapsed="false">
      <c r="A2780" s="0" t="s">
        <v>39425</v>
      </c>
      <c r="B2780" s="0" t="s">
        <v>39426</v>
      </c>
      <c r="C2780" s="0" t="s">
        <v>39427</v>
      </c>
      <c r="D2780" s="0" t="s">
        <v>39427</v>
      </c>
      <c r="E2780" s="0" t="s">
        <v>39428</v>
      </c>
      <c r="F2780" s="0" t="s">
        <v>498</v>
      </c>
      <c r="G2780" s="0" t="n">
        <v>3</v>
      </c>
      <c r="H2780" s="0" t="n">
        <v>1</v>
      </c>
      <c r="I2780" s="0" t="n">
        <v>0.01</v>
      </c>
      <c r="J2780" s="0" t="n">
        <v>1000</v>
      </c>
      <c r="K2780" s="0" t="n">
        <v>0</v>
      </c>
      <c r="L2780" s="0" t="n">
        <v>0</v>
      </c>
      <c r="M2780" s="0" t="n">
        <v>110</v>
      </c>
      <c r="N2780" s="0" t="n">
        <v>0</v>
      </c>
      <c r="O2780" s="0" t="n">
        <v>110</v>
      </c>
      <c r="P2780" s="0" t="n">
        <v>0</v>
      </c>
      <c r="Q2780" s="0" t="n">
        <v>0</v>
      </c>
      <c r="R2780" s="0" t="n">
        <v>0</v>
      </c>
      <c r="S2780" s="0" t="n">
        <v>0</v>
      </c>
      <c r="T2780" s="0" t="n">
        <v>0</v>
      </c>
      <c r="U2780" s="0" t="n">
        <v>0</v>
      </c>
      <c r="V2780" s="0" t="n">
        <v>0</v>
      </c>
      <c r="W2780" s="0" t="n">
        <v>0</v>
      </c>
      <c r="X2780" s="0" t="n">
        <v>0</v>
      </c>
      <c r="Y2780" s="0" t="n">
        <v>0</v>
      </c>
      <c r="Z2780" s="0" t="n">
        <v>0</v>
      </c>
      <c r="AA2780" s="0" t="n">
        <v>2</v>
      </c>
      <c r="AB2780" s="0" t="n">
        <v>0</v>
      </c>
      <c r="AC2780" s="0" t="n">
        <v>0</v>
      </c>
      <c r="AD2780" s="0" t="s">
        <v>99</v>
      </c>
      <c r="AE2780" s="0" t="s">
        <v>99</v>
      </c>
      <c r="AH2780" s="0" t="n">
        <v>6</v>
      </c>
      <c r="AI2780" s="0" t="s">
        <v>2133</v>
      </c>
      <c r="AJ2780" s="0" t="s">
        <v>32112</v>
      </c>
      <c r="AK2780" s="0" t="s">
        <v>31135</v>
      </c>
      <c r="AL2780" s="0" t="s">
        <v>2112</v>
      </c>
    </row>
    <row r="2781" customFormat="false" ht="15" hidden="false" customHeight="false" outlineLevel="0" collapsed="false">
      <c r="A2781" s="0" t="s">
        <v>39429</v>
      </c>
      <c r="B2781" s="0" t="s">
        <v>39430</v>
      </c>
      <c r="C2781" s="0" t="s">
        <v>39431</v>
      </c>
      <c r="D2781" s="0" t="s">
        <v>39431</v>
      </c>
      <c r="E2781" s="0" t="s">
        <v>39432</v>
      </c>
      <c r="F2781" s="0" t="s">
        <v>498</v>
      </c>
      <c r="G2781" s="0" t="n">
        <v>2</v>
      </c>
      <c r="H2781" s="0" t="n">
        <v>1</v>
      </c>
      <c r="I2781" s="0" t="n">
        <v>0.01</v>
      </c>
      <c r="J2781" s="0" t="n">
        <v>1000</v>
      </c>
      <c r="K2781" s="0" t="n">
        <v>-4.69</v>
      </c>
      <c r="L2781" s="0" t="n">
        <v>90.51</v>
      </c>
      <c r="M2781" s="0" t="n">
        <v>94.95</v>
      </c>
      <c r="N2781" s="0" t="n">
        <v>91.03</v>
      </c>
      <c r="O2781" s="0" t="n">
        <v>90.52</v>
      </c>
      <c r="P2781" s="0" t="n">
        <v>0</v>
      </c>
      <c r="Q2781" s="0" t="n">
        <v>0</v>
      </c>
      <c r="R2781" s="0" t="n">
        <v>0</v>
      </c>
      <c r="S2781" s="0" t="n">
        <v>92</v>
      </c>
      <c r="T2781" s="0" t="n">
        <v>94.96</v>
      </c>
      <c r="U2781" s="0" t="n">
        <v>90.51</v>
      </c>
      <c r="V2781" s="0" t="n">
        <v>94.96</v>
      </c>
      <c r="W2781" s="0" t="n">
        <v>2760</v>
      </c>
      <c r="X2781" s="0" t="n">
        <v>92.04</v>
      </c>
      <c r="Y2781" s="0" t="n">
        <v>94.39</v>
      </c>
      <c r="Z2781" s="0" t="n">
        <v>3</v>
      </c>
      <c r="AA2781" s="0" t="n">
        <v>2044004</v>
      </c>
      <c r="AB2781" s="0" t="n">
        <v>905.1</v>
      </c>
      <c r="AC2781" s="0" t="n">
        <v>0</v>
      </c>
      <c r="AD2781" s="0" t="s">
        <v>99</v>
      </c>
      <c r="AE2781" s="0" t="s">
        <v>99</v>
      </c>
      <c r="AH2781" s="0" t="n">
        <v>6</v>
      </c>
      <c r="AI2781" s="0" t="s">
        <v>2133</v>
      </c>
      <c r="AJ2781" s="0" t="s">
        <v>32112</v>
      </c>
      <c r="AK2781" s="0" t="s">
        <v>31135</v>
      </c>
      <c r="AL2781" s="0" t="s">
        <v>2112</v>
      </c>
    </row>
    <row r="2782" customFormat="false" ht="15" hidden="false" customHeight="false" outlineLevel="0" collapsed="false">
      <c r="A2782" s="0" t="s">
        <v>39433</v>
      </c>
      <c r="B2782" s="0" t="s">
        <v>39434</v>
      </c>
      <c r="C2782" s="0" t="s">
        <v>39435</v>
      </c>
      <c r="D2782" s="0" t="s">
        <v>39435</v>
      </c>
      <c r="E2782" s="0" t="s">
        <v>39436</v>
      </c>
      <c r="F2782" s="0" t="s">
        <v>498</v>
      </c>
      <c r="G2782" s="0" t="n">
        <v>2</v>
      </c>
      <c r="H2782" s="0" t="n">
        <v>1</v>
      </c>
      <c r="I2782" s="0" t="n">
        <v>0.01</v>
      </c>
      <c r="J2782" s="0" t="n">
        <v>1000</v>
      </c>
      <c r="K2782" s="0" t="n">
        <v>0</v>
      </c>
      <c r="L2782" s="0" t="n">
        <v>0</v>
      </c>
      <c r="M2782" s="0" t="n">
        <v>100</v>
      </c>
      <c r="N2782" s="0" t="n">
        <v>0</v>
      </c>
      <c r="O2782" s="0" t="n">
        <v>100</v>
      </c>
      <c r="P2782" s="0" t="n">
        <v>0</v>
      </c>
      <c r="Q2782" s="0" t="n">
        <v>0</v>
      </c>
      <c r="R2782" s="0" t="n">
        <v>0</v>
      </c>
      <c r="S2782" s="0" t="n">
        <v>0</v>
      </c>
      <c r="T2782" s="0" t="n">
        <v>0</v>
      </c>
      <c r="U2782" s="0" t="n">
        <v>0</v>
      </c>
      <c r="V2782" s="0" t="n">
        <v>0</v>
      </c>
      <c r="W2782" s="0" t="n">
        <v>0</v>
      </c>
      <c r="X2782" s="0" t="n">
        <v>72.01</v>
      </c>
      <c r="Y2782" s="0" t="n">
        <v>0</v>
      </c>
      <c r="Z2782" s="0" t="n">
        <v>0</v>
      </c>
      <c r="AA2782" s="0" t="n">
        <v>500000</v>
      </c>
      <c r="AB2782" s="0" t="n">
        <v>0</v>
      </c>
      <c r="AC2782" s="0" t="n">
        <v>0</v>
      </c>
      <c r="AD2782" s="0" t="s">
        <v>99</v>
      </c>
      <c r="AE2782" s="0" t="s">
        <v>99</v>
      </c>
      <c r="AH2782" s="0" t="n">
        <v>6</v>
      </c>
      <c r="AI2782" s="0" t="s">
        <v>2133</v>
      </c>
      <c r="AJ2782" s="0" t="s">
        <v>32112</v>
      </c>
      <c r="AK2782" s="0" t="s">
        <v>31135</v>
      </c>
      <c r="AL2782" s="0" t="s">
        <v>2112</v>
      </c>
    </row>
    <row r="2783" customFormat="false" ht="15" hidden="false" customHeight="false" outlineLevel="0" collapsed="false">
      <c r="A2783" s="0" t="s">
        <v>39437</v>
      </c>
      <c r="B2783" s="0" t="s">
        <v>39438</v>
      </c>
      <c r="C2783" s="0" t="s">
        <v>39439</v>
      </c>
      <c r="D2783" s="0" t="s">
        <v>39439</v>
      </c>
      <c r="E2783" s="0" t="s">
        <v>39440</v>
      </c>
      <c r="F2783" s="0" t="s">
        <v>498</v>
      </c>
      <c r="G2783" s="0" t="n">
        <v>2</v>
      </c>
      <c r="H2783" s="0" t="n">
        <v>1</v>
      </c>
      <c r="I2783" s="0" t="n">
        <v>0.01</v>
      </c>
      <c r="J2783" s="0" t="n">
        <v>1000</v>
      </c>
      <c r="K2783" s="0" t="n">
        <v>0</v>
      </c>
      <c r="L2783" s="0" t="n">
        <v>0</v>
      </c>
      <c r="M2783" s="0" t="n">
        <v>95.5</v>
      </c>
      <c r="N2783" s="0" t="n">
        <v>0</v>
      </c>
      <c r="O2783" s="0" t="n">
        <v>95.5</v>
      </c>
      <c r="P2783" s="0" t="n">
        <v>0</v>
      </c>
      <c r="Q2783" s="0" t="n">
        <v>0</v>
      </c>
      <c r="R2783" s="0" t="n">
        <v>0</v>
      </c>
      <c r="S2783" s="0" t="n">
        <v>0</v>
      </c>
      <c r="T2783" s="0" t="n">
        <v>0</v>
      </c>
      <c r="U2783" s="0" t="n">
        <v>0</v>
      </c>
      <c r="V2783" s="0" t="n">
        <v>0</v>
      </c>
      <c r="W2783" s="0" t="n">
        <v>0</v>
      </c>
      <c r="X2783" s="0" t="n">
        <v>83.01</v>
      </c>
      <c r="Y2783" s="0" t="n">
        <v>0</v>
      </c>
      <c r="Z2783" s="0" t="n">
        <v>0</v>
      </c>
      <c r="AA2783" s="0" t="n">
        <v>559783</v>
      </c>
      <c r="AB2783" s="0" t="n">
        <v>0</v>
      </c>
      <c r="AC2783" s="0" t="n">
        <v>0</v>
      </c>
      <c r="AD2783" s="0" t="s">
        <v>99</v>
      </c>
      <c r="AE2783" s="0" t="s">
        <v>99</v>
      </c>
      <c r="AH2783" s="0" t="n">
        <v>6</v>
      </c>
      <c r="AI2783" s="0" t="s">
        <v>2133</v>
      </c>
      <c r="AJ2783" s="0" t="s">
        <v>32112</v>
      </c>
      <c r="AK2783" s="0" t="s">
        <v>31135</v>
      </c>
      <c r="AL2783" s="0" t="s">
        <v>2112</v>
      </c>
    </row>
    <row r="2784" customFormat="false" ht="15" hidden="false" customHeight="false" outlineLevel="0" collapsed="false">
      <c r="A2784" s="0" t="s">
        <v>39441</v>
      </c>
      <c r="B2784" s="0" t="s">
        <v>39442</v>
      </c>
      <c r="C2784" s="0" t="s">
        <v>39443</v>
      </c>
      <c r="D2784" s="0" t="s">
        <v>39443</v>
      </c>
      <c r="E2784" s="0" t="s">
        <v>39444</v>
      </c>
      <c r="F2784" s="0" t="s">
        <v>498</v>
      </c>
      <c r="G2784" s="0" t="n">
        <v>2</v>
      </c>
      <c r="H2784" s="0" t="n">
        <v>1</v>
      </c>
      <c r="I2784" s="0" t="n">
        <v>0.01</v>
      </c>
      <c r="J2784" s="0" t="n">
        <v>1000</v>
      </c>
      <c r="K2784" s="0" t="n">
        <v>0.04</v>
      </c>
      <c r="L2784" s="0" t="n">
        <v>99.85</v>
      </c>
      <c r="M2784" s="0" t="n">
        <v>99.81</v>
      </c>
      <c r="N2784" s="0" t="n">
        <v>99.71</v>
      </c>
      <c r="O2784" s="0" t="n">
        <v>99.83</v>
      </c>
      <c r="P2784" s="0" t="n">
        <v>0</v>
      </c>
      <c r="Q2784" s="0" t="n">
        <v>0</v>
      </c>
      <c r="R2784" s="0" t="n">
        <v>0</v>
      </c>
      <c r="S2784" s="0" t="n">
        <v>99.78</v>
      </c>
      <c r="T2784" s="0" t="n">
        <v>99.89</v>
      </c>
      <c r="U2784" s="0" t="n">
        <v>99.59</v>
      </c>
      <c r="V2784" s="0" t="n">
        <v>99.89</v>
      </c>
      <c r="W2784" s="0" t="n">
        <v>683491</v>
      </c>
      <c r="X2784" s="0" t="n">
        <v>99.71</v>
      </c>
      <c r="Y2784" s="0" t="n">
        <v>99.85</v>
      </c>
      <c r="Z2784" s="0" t="n">
        <v>31</v>
      </c>
      <c r="AA2784" s="0" t="n">
        <v>10000000</v>
      </c>
      <c r="AB2784" s="0" t="n">
        <v>998.5</v>
      </c>
      <c r="AC2784" s="0" t="n">
        <v>0</v>
      </c>
      <c r="AD2784" s="0" t="s">
        <v>99</v>
      </c>
      <c r="AE2784" s="0" t="s">
        <v>99</v>
      </c>
      <c r="AH2784" s="0" t="n">
        <v>6</v>
      </c>
      <c r="AI2784" s="0" t="s">
        <v>2133</v>
      </c>
      <c r="AJ2784" s="0" t="s">
        <v>32112</v>
      </c>
      <c r="AK2784" s="0" t="s">
        <v>31135</v>
      </c>
      <c r="AL2784" s="0" t="s">
        <v>2112</v>
      </c>
    </row>
    <row r="2785" customFormat="false" ht="15" hidden="false" customHeight="false" outlineLevel="0" collapsed="false">
      <c r="A2785" s="0" t="s">
        <v>39445</v>
      </c>
      <c r="B2785" s="0" t="s">
        <v>39446</v>
      </c>
      <c r="C2785" s="0" t="s">
        <v>19059</v>
      </c>
      <c r="D2785" s="0" t="s">
        <v>19059</v>
      </c>
      <c r="E2785" s="0" t="s">
        <v>39447</v>
      </c>
      <c r="F2785" s="0" t="s">
        <v>498</v>
      </c>
      <c r="G2785" s="0" t="n">
        <v>2</v>
      </c>
      <c r="H2785" s="0" t="n">
        <v>1</v>
      </c>
      <c r="I2785" s="0" t="n">
        <v>0.01</v>
      </c>
      <c r="J2785" s="0" t="n">
        <v>1000</v>
      </c>
      <c r="K2785" s="0" t="n">
        <v>0.33</v>
      </c>
      <c r="L2785" s="0" t="n">
        <v>82</v>
      </c>
      <c r="M2785" s="0" t="n">
        <v>81.73</v>
      </c>
      <c r="N2785" s="0" t="n">
        <v>82</v>
      </c>
      <c r="O2785" s="0" t="n">
        <v>82</v>
      </c>
      <c r="P2785" s="0" t="n">
        <v>0</v>
      </c>
      <c r="Q2785" s="0" t="n">
        <v>0</v>
      </c>
      <c r="R2785" s="0" t="n">
        <v>0</v>
      </c>
      <c r="S2785" s="0" t="n">
        <v>83.11</v>
      </c>
      <c r="T2785" s="0" t="n">
        <v>88.64</v>
      </c>
      <c r="U2785" s="0" t="n">
        <v>81.97</v>
      </c>
      <c r="V2785" s="0" t="n">
        <v>88.67</v>
      </c>
      <c r="W2785" s="0" t="n">
        <v>34905</v>
      </c>
      <c r="X2785" s="0" t="n">
        <v>81.62</v>
      </c>
      <c r="Y2785" s="0" t="n">
        <v>82</v>
      </c>
      <c r="Z2785" s="0" t="n">
        <v>10</v>
      </c>
      <c r="AA2785" s="0" t="n">
        <v>10000000</v>
      </c>
      <c r="AB2785" s="0" t="n">
        <v>1640</v>
      </c>
      <c r="AC2785" s="0" t="n">
        <v>0</v>
      </c>
      <c r="AD2785" s="0" t="s">
        <v>99</v>
      </c>
      <c r="AE2785" s="0" t="s">
        <v>99</v>
      </c>
      <c r="AH2785" s="0" t="n">
        <v>6</v>
      </c>
      <c r="AI2785" s="0" t="s">
        <v>2133</v>
      </c>
      <c r="AJ2785" s="0" t="s">
        <v>32112</v>
      </c>
      <c r="AK2785" s="0" t="s">
        <v>31135</v>
      </c>
      <c r="AL2785" s="0" t="s">
        <v>2112</v>
      </c>
    </row>
    <row r="2786" customFormat="false" ht="15" hidden="false" customHeight="false" outlineLevel="0" collapsed="false">
      <c r="A2786" s="0" t="s">
        <v>39448</v>
      </c>
      <c r="B2786" s="0" t="s">
        <v>39449</v>
      </c>
      <c r="C2786" s="0" t="s">
        <v>20641</v>
      </c>
      <c r="D2786" s="0" t="s">
        <v>20641</v>
      </c>
      <c r="E2786" s="0" t="s">
        <v>39450</v>
      </c>
      <c r="F2786" s="0" t="s">
        <v>498</v>
      </c>
      <c r="G2786" s="0" t="n">
        <v>2</v>
      </c>
      <c r="H2786" s="0" t="n">
        <v>1</v>
      </c>
      <c r="I2786" s="0" t="n">
        <v>0.01</v>
      </c>
      <c r="J2786" s="0" t="n">
        <v>1000</v>
      </c>
      <c r="K2786" s="0" t="n">
        <v>-0.11</v>
      </c>
      <c r="L2786" s="0" t="n">
        <v>81.04</v>
      </c>
      <c r="M2786" s="0" t="n">
        <v>81.13</v>
      </c>
      <c r="N2786" s="0" t="n">
        <v>81.06</v>
      </c>
      <c r="O2786" s="0" t="n">
        <v>81.04</v>
      </c>
      <c r="P2786" s="0" t="n">
        <v>0</v>
      </c>
      <c r="Q2786" s="0" t="n">
        <v>0</v>
      </c>
      <c r="R2786" s="0" t="n">
        <v>0</v>
      </c>
      <c r="S2786" s="0" t="n">
        <v>80.94</v>
      </c>
      <c r="T2786" s="0" t="n">
        <v>82.81</v>
      </c>
      <c r="U2786" s="0" t="n">
        <v>80</v>
      </c>
      <c r="V2786" s="0" t="n">
        <v>82.82</v>
      </c>
      <c r="W2786" s="0" t="n">
        <v>88224</v>
      </c>
      <c r="X2786" s="0" t="n">
        <v>81.04</v>
      </c>
      <c r="Y2786" s="0" t="n">
        <v>81.05</v>
      </c>
      <c r="Z2786" s="0" t="n">
        <v>44</v>
      </c>
      <c r="AA2786" s="0" t="n">
        <v>10000000</v>
      </c>
      <c r="AB2786" s="0" t="n">
        <v>3241.6</v>
      </c>
      <c r="AC2786" s="0" t="n">
        <v>0</v>
      </c>
      <c r="AD2786" s="0" t="s">
        <v>99</v>
      </c>
      <c r="AE2786" s="0" t="s">
        <v>99</v>
      </c>
      <c r="AH2786" s="0" t="n">
        <v>6</v>
      </c>
      <c r="AI2786" s="0" t="s">
        <v>2133</v>
      </c>
      <c r="AJ2786" s="0" t="s">
        <v>32112</v>
      </c>
      <c r="AK2786" s="0" t="s">
        <v>31135</v>
      </c>
      <c r="AL2786" s="0" t="s">
        <v>2112</v>
      </c>
    </row>
    <row r="2787" customFormat="false" ht="15" hidden="false" customHeight="false" outlineLevel="0" collapsed="false">
      <c r="A2787" s="0" t="s">
        <v>39451</v>
      </c>
      <c r="B2787" s="0" t="s">
        <v>39452</v>
      </c>
      <c r="C2787" s="0" t="s">
        <v>39453</v>
      </c>
      <c r="D2787" s="0" t="s">
        <v>39453</v>
      </c>
      <c r="E2787" s="0" t="s">
        <v>39454</v>
      </c>
      <c r="F2787" s="0" t="s">
        <v>498</v>
      </c>
      <c r="G2787" s="0" t="n">
        <v>1</v>
      </c>
      <c r="H2787" s="0" t="n">
        <v>1</v>
      </c>
      <c r="I2787" s="0" t="n">
        <v>0.01</v>
      </c>
      <c r="J2787" s="0" t="n">
        <v>1000</v>
      </c>
      <c r="K2787" s="0" t="n">
        <v>-0.46</v>
      </c>
      <c r="L2787" s="0" t="n">
        <v>77.63</v>
      </c>
      <c r="M2787" s="0" t="n">
        <v>77.97</v>
      </c>
      <c r="N2787" s="0" t="n">
        <v>78.8</v>
      </c>
      <c r="O2787" s="0" t="n">
        <v>77.51</v>
      </c>
      <c r="P2787" s="0" t="n">
        <v>0</v>
      </c>
      <c r="Q2787" s="0" t="n">
        <v>0</v>
      </c>
      <c r="R2787" s="0" t="n">
        <v>0</v>
      </c>
      <c r="S2787" s="0" t="n">
        <v>76.74</v>
      </c>
      <c r="T2787" s="0" t="n">
        <v>78.97</v>
      </c>
      <c r="U2787" s="0" t="n">
        <v>75.19</v>
      </c>
      <c r="V2787" s="0" t="n">
        <v>78.97</v>
      </c>
      <c r="W2787" s="0" t="n">
        <v>292390</v>
      </c>
      <c r="X2787" s="0" t="n">
        <v>77.12</v>
      </c>
      <c r="Y2787" s="0" t="n">
        <v>77.63</v>
      </c>
      <c r="Z2787" s="0" t="n">
        <v>51</v>
      </c>
      <c r="AA2787" s="0" t="n">
        <v>15000000</v>
      </c>
      <c r="AB2787" s="0" t="n">
        <v>776.3</v>
      </c>
      <c r="AC2787" s="0" t="n">
        <v>0</v>
      </c>
      <c r="AD2787" s="0" t="s">
        <v>99</v>
      </c>
      <c r="AE2787" s="0" t="s">
        <v>99</v>
      </c>
      <c r="AH2787" s="0" t="n">
        <v>-100</v>
      </c>
      <c r="AI2787" s="0" t="s">
        <v>2133</v>
      </c>
      <c r="AJ2787" s="0" t="s">
        <v>32112</v>
      </c>
      <c r="AK2787" s="0" t="s">
        <v>31135</v>
      </c>
      <c r="AL2787" s="0" t="s">
        <v>2112</v>
      </c>
    </row>
    <row r="2788" customFormat="false" ht="15" hidden="false" customHeight="false" outlineLevel="0" collapsed="false">
      <c r="A2788" s="0" t="s">
        <v>39455</v>
      </c>
      <c r="B2788" s="0" t="s">
        <v>39456</v>
      </c>
      <c r="C2788" s="0" t="s">
        <v>23678</v>
      </c>
      <c r="D2788" s="0" t="s">
        <v>23678</v>
      </c>
      <c r="E2788" s="0" t="s">
        <v>39457</v>
      </c>
      <c r="F2788" s="0" t="s">
        <v>498</v>
      </c>
      <c r="G2788" s="0" t="n">
        <v>1</v>
      </c>
      <c r="H2788" s="0" t="n">
        <v>1</v>
      </c>
      <c r="I2788" s="0" t="n">
        <v>0.01</v>
      </c>
      <c r="J2788" s="0" t="n">
        <v>1000</v>
      </c>
      <c r="K2788" s="0" t="n">
        <v>0.04</v>
      </c>
      <c r="L2788" s="0" t="n">
        <v>89.89</v>
      </c>
      <c r="M2788" s="0" t="n">
        <v>89.85</v>
      </c>
      <c r="N2788" s="0" t="n">
        <v>89.87</v>
      </c>
      <c r="O2788" s="0" t="n">
        <v>89.89</v>
      </c>
      <c r="P2788" s="0" t="n">
        <v>0</v>
      </c>
      <c r="Q2788" s="0" t="n">
        <v>0</v>
      </c>
      <c r="R2788" s="0" t="n">
        <v>0</v>
      </c>
      <c r="S2788" s="0" t="n">
        <v>89.78</v>
      </c>
      <c r="T2788" s="0" t="n">
        <v>89.92</v>
      </c>
      <c r="U2788" s="0" t="n">
        <v>89.56</v>
      </c>
      <c r="V2788" s="0" t="n">
        <v>89.92</v>
      </c>
      <c r="W2788" s="0" t="n">
        <v>908546</v>
      </c>
      <c r="X2788" s="0" t="n">
        <v>89.89</v>
      </c>
      <c r="Y2788" s="0" t="n">
        <v>89.9</v>
      </c>
      <c r="Z2788" s="0" t="n">
        <v>49</v>
      </c>
      <c r="AA2788" s="0" t="n">
        <v>25000000</v>
      </c>
      <c r="AB2788" s="0" t="n">
        <v>1797.8</v>
      </c>
      <c r="AC2788" s="0" t="n">
        <v>0</v>
      </c>
      <c r="AD2788" s="0" t="s">
        <v>99</v>
      </c>
      <c r="AE2788" s="0" t="s">
        <v>99</v>
      </c>
      <c r="AH2788" s="0" t="n">
        <v>-100</v>
      </c>
      <c r="AI2788" s="0" t="s">
        <v>2133</v>
      </c>
      <c r="AJ2788" s="0" t="s">
        <v>32112</v>
      </c>
      <c r="AK2788" s="0" t="s">
        <v>31135</v>
      </c>
      <c r="AL2788" s="0" t="s">
        <v>2112</v>
      </c>
    </row>
    <row r="2789" customFormat="false" ht="15" hidden="false" customHeight="false" outlineLevel="0" collapsed="false">
      <c r="A2789" s="0" t="s">
        <v>39458</v>
      </c>
      <c r="B2789" s="0" t="s">
        <v>39459</v>
      </c>
      <c r="C2789" s="0" t="s">
        <v>23960</v>
      </c>
      <c r="D2789" s="0" t="s">
        <v>23960</v>
      </c>
      <c r="E2789" s="0" t="s">
        <v>39460</v>
      </c>
      <c r="F2789" s="0" t="s">
        <v>1988</v>
      </c>
      <c r="G2789" s="0" t="n">
        <v>3</v>
      </c>
      <c r="H2789" s="0" t="n">
        <v>1</v>
      </c>
      <c r="I2789" s="0" t="n">
        <v>0.01</v>
      </c>
      <c r="J2789" s="0" t="n">
        <v>1000</v>
      </c>
      <c r="K2789" s="0" t="n">
        <v>0</v>
      </c>
      <c r="L2789" s="0" t="n">
        <v>88.5</v>
      </c>
      <c r="M2789" s="0" t="n">
        <v>88.96</v>
      </c>
      <c r="N2789" s="0" t="n">
        <v>90.05</v>
      </c>
      <c r="O2789" s="0" t="n">
        <v>88.54</v>
      </c>
      <c r="P2789" s="0" t="n">
        <v>0</v>
      </c>
      <c r="Q2789" s="0" t="n">
        <v>0</v>
      </c>
      <c r="R2789" s="0" t="n">
        <v>0</v>
      </c>
      <c r="S2789" s="0" t="n">
        <v>88.75</v>
      </c>
      <c r="T2789" s="0" t="n">
        <v>89</v>
      </c>
      <c r="U2789" s="0" t="n">
        <v>88.5</v>
      </c>
      <c r="V2789" s="0" t="n">
        <v>89.26</v>
      </c>
      <c r="W2789" s="0" t="n">
        <v>6212</v>
      </c>
      <c r="X2789" s="0" t="n">
        <v>88.39</v>
      </c>
      <c r="Y2789" s="0" t="n">
        <v>88.94</v>
      </c>
      <c r="Z2789" s="0" t="n">
        <v>7</v>
      </c>
      <c r="AA2789" s="0" t="n">
        <v>5000000</v>
      </c>
      <c r="AB2789" s="0" t="n">
        <v>885</v>
      </c>
      <c r="AC2789" s="0" t="n">
        <v>0</v>
      </c>
      <c r="AD2789" s="0" t="s">
        <v>99</v>
      </c>
      <c r="AE2789" s="0" t="s">
        <v>99</v>
      </c>
      <c r="AH2789" s="0" t="n">
        <v>-100</v>
      </c>
      <c r="AI2789" s="0" t="s">
        <v>2133</v>
      </c>
      <c r="AJ2789" s="0" t="s">
        <v>32112</v>
      </c>
      <c r="AK2789" s="0" t="s">
        <v>32292</v>
      </c>
      <c r="AL2789" s="0" t="s">
        <v>2112</v>
      </c>
    </row>
    <row r="2790" customFormat="false" ht="15" hidden="false" customHeight="false" outlineLevel="0" collapsed="false">
      <c r="A2790" s="0" t="s">
        <v>39461</v>
      </c>
      <c r="B2790" s="0" t="s">
        <v>39462</v>
      </c>
      <c r="C2790" s="0" t="s">
        <v>24723</v>
      </c>
      <c r="D2790" s="0" t="s">
        <v>24723</v>
      </c>
      <c r="E2790" s="0" t="s">
        <v>39463</v>
      </c>
      <c r="F2790" s="0" t="s">
        <v>1988</v>
      </c>
      <c r="G2790" s="0" t="n">
        <v>3</v>
      </c>
      <c r="H2790" s="0" t="n">
        <v>1</v>
      </c>
      <c r="I2790" s="0" t="n">
        <v>0.01</v>
      </c>
      <c r="J2790" s="0" t="n">
        <v>300</v>
      </c>
      <c r="K2790" s="0" t="n">
        <v>0.6</v>
      </c>
      <c r="L2790" s="0" t="n">
        <v>87.72</v>
      </c>
      <c r="M2790" s="0" t="n">
        <v>87.2</v>
      </c>
      <c r="N2790" s="0" t="n">
        <v>87.57</v>
      </c>
      <c r="O2790" s="0" t="n">
        <v>87.72</v>
      </c>
      <c r="P2790" s="0" t="n">
        <v>0</v>
      </c>
      <c r="Q2790" s="0" t="n">
        <v>0</v>
      </c>
      <c r="R2790" s="0" t="n">
        <v>0</v>
      </c>
      <c r="S2790" s="0" t="n">
        <v>87.34</v>
      </c>
      <c r="T2790" s="0" t="n">
        <v>88.53</v>
      </c>
      <c r="U2790" s="0" t="n">
        <v>87.03</v>
      </c>
      <c r="V2790" s="0" t="n">
        <v>88.53</v>
      </c>
      <c r="W2790" s="0" t="n">
        <v>14149</v>
      </c>
      <c r="X2790" s="0" t="n">
        <v>87.49</v>
      </c>
      <c r="Y2790" s="0" t="n">
        <v>87.68</v>
      </c>
      <c r="Z2790" s="0" t="n">
        <v>20</v>
      </c>
      <c r="AA2790" s="0" t="n">
        <v>3500000</v>
      </c>
      <c r="AB2790" s="0" t="n">
        <v>263.16</v>
      </c>
      <c r="AC2790" s="0" t="n">
        <v>0</v>
      </c>
      <c r="AD2790" s="0" t="s">
        <v>99</v>
      </c>
      <c r="AE2790" s="0" t="s">
        <v>99</v>
      </c>
      <c r="AH2790" s="0" t="n">
        <v>-100</v>
      </c>
      <c r="AI2790" s="0" t="s">
        <v>2133</v>
      </c>
      <c r="AJ2790" s="0" t="s">
        <v>32112</v>
      </c>
      <c r="AK2790" s="0" t="s">
        <v>32292</v>
      </c>
      <c r="AL2790" s="0" t="s">
        <v>2112</v>
      </c>
    </row>
    <row r="2791" customFormat="false" ht="15" hidden="false" customHeight="false" outlineLevel="0" collapsed="false">
      <c r="A2791" s="0" t="s">
        <v>39464</v>
      </c>
      <c r="B2791" s="0" t="s">
        <v>39465</v>
      </c>
      <c r="C2791" s="0" t="s">
        <v>26927</v>
      </c>
      <c r="D2791" s="0" t="s">
        <v>26927</v>
      </c>
      <c r="E2791" s="0" t="s">
        <v>39466</v>
      </c>
      <c r="F2791" s="0" t="s">
        <v>1988</v>
      </c>
      <c r="G2791" s="0" t="n">
        <v>3</v>
      </c>
      <c r="H2791" s="0" t="n">
        <v>1</v>
      </c>
      <c r="I2791" s="0" t="n">
        <v>0.01</v>
      </c>
      <c r="J2791" s="0" t="n">
        <v>500</v>
      </c>
      <c r="K2791" s="0" t="n">
        <v>-0.19</v>
      </c>
      <c r="L2791" s="0" t="n">
        <v>82.9</v>
      </c>
      <c r="M2791" s="0" t="n">
        <v>83.06</v>
      </c>
      <c r="N2791" s="0" t="n">
        <v>83.82</v>
      </c>
      <c r="O2791" s="0" t="n">
        <v>82.9</v>
      </c>
      <c r="P2791" s="0" t="n">
        <v>0</v>
      </c>
      <c r="Q2791" s="0" t="n">
        <v>0</v>
      </c>
      <c r="R2791" s="0" t="n">
        <v>0</v>
      </c>
      <c r="S2791" s="0" t="n">
        <v>81.68</v>
      </c>
      <c r="T2791" s="0" t="n">
        <v>80.56</v>
      </c>
      <c r="U2791" s="0" t="n">
        <v>80.56</v>
      </c>
      <c r="V2791" s="0" t="n">
        <v>83.21</v>
      </c>
      <c r="W2791" s="0" t="n">
        <v>79636</v>
      </c>
      <c r="X2791" s="0" t="n">
        <v>82.36</v>
      </c>
      <c r="Y2791" s="0" t="n">
        <v>82.94</v>
      </c>
      <c r="Z2791" s="0" t="n">
        <v>40</v>
      </c>
      <c r="AA2791" s="0" t="n">
        <v>3000000</v>
      </c>
      <c r="AB2791" s="0" t="n">
        <v>414.5</v>
      </c>
      <c r="AC2791" s="0" t="n">
        <v>0</v>
      </c>
      <c r="AD2791" s="0" t="s">
        <v>99</v>
      </c>
      <c r="AE2791" s="0" t="s">
        <v>99</v>
      </c>
      <c r="AH2791" s="0" t="n">
        <v>-100</v>
      </c>
      <c r="AI2791" s="0" t="s">
        <v>2133</v>
      </c>
      <c r="AJ2791" s="0" t="s">
        <v>32112</v>
      </c>
      <c r="AK2791" s="0" t="s">
        <v>32292</v>
      </c>
      <c r="AL2791" s="0" t="s">
        <v>2112</v>
      </c>
    </row>
    <row r="2792" customFormat="false" ht="15" hidden="false" customHeight="false" outlineLevel="0" collapsed="false">
      <c r="A2792" s="0" t="s">
        <v>39467</v>
      </c>
      <c r="B2792" s="0" t="s">
        <v>39468</v>
      </c>
      <c r="C2792" s="0" t="s">
        <v>23263</v>
      </c>
      <c r="D2792" s="0" t="s">
        <v>23263</v>
      </c>
      <c r="E2792" s="0" t="s">
        <v>39469</v>
      </c>
      <c r="F2792" s="0" t="s">
        <v>1988</v>
      </c>
      <c r="G2792" s="0" t="n">
        <v>3</v>
      </c>
      <c r="H2792" s="0" t="n">
        <v>1</v>
      </c>
      <c r="I2792" s="0" t="n">
        <v>0.01</v>
      </c>
      <c r="J2792" s="0" t="n">
        <v>1000</v>
      </c>
      <c r="K2792" s="0" t="n">
        <v>0.31</v>
      </c>
      <c r="L2792" s="0" t="n">
        <v>82.8</v>
      </c>
      <c r="M2792" s="0" t="n">
        <v>82.56</v>
      </c>
      <c r="N2792" s="0" t="n">
        <v>83.29</v>
      </c>
      <c r="O2792" s="0" t="n">
        <v>82.8</v>
      </c>
      <c r="P2792" s="0" t="n">
        <v>0</v>
      </c>
      <c r="Q2792" s="0" t="n">
        <v>0</v>
      </c>
      <c r="R2792" s="0" t="n">
        <v>0</v>
      </c>
      <c r="S2792" s="0" t="n">
        <v>82.88</v>
      </c>
      <c r="T2792" s="0" t="n">
        <v>82.86</v>
      </c>
      <c r="U2792" s="0" t="n">
        <v>82.55</v>
      </c>
      <c r="V2792" s="0" t="n">
        <v>83.09</v>
      </c>
      <c r="W2792" s="0" t="n">
        <v>80393</v>
      </c>
      <c r="X2792" s="0" t="n">
        <v>82.81</v>
      </c>
      <c r="Y2792" s="0" t="n">
        <v>83.09</v>
      </c>
      <c r="Z2792" s="0" t="n">
        <v>26</v>
      </c>
      <c r="AA2792" s="0" t="n">
        <v>3000000</v>
      </c>
      <c r="AB2792" s="0" t="n">
        <v>828</v>
      </c>
      <c r="AC2792" s="0" t="n">
        <v>0</v>
      </c>
      <c r="AD2792" s="0" t="s">
        <v>99</v>
      </c>
      <c r="AE2792" s="0" t="s">
        <v>99</v>
      </c>
      <c r="AH2792" s="0" t="n">
        <v>-100</v>
      </c>
      <c r="AI2792" s="0" t="s">
        <v>2133</v>
      </c>
      <c r="AJ2792" s="0" t="s">
        <v>32112</v>
      </c>
      <c r="AK2792" s="0" t="s">
        <v>32292</v>
      </c>
      <c r="AL2792" s="0" t="s">
        <v>2112</v>
      </c>
    </row>
    <row r="2793" customFormat="false" ht="15" hidden="false" customHeight="false" outlineLevel="0" collapsed="false">
      <c r="A2793" s="0" t="s">
        <v>39470</v>
      </c>
      <c r="B2793" s="0" t="s">
        <v>39471</v>
      </c>
      <c r="C2793" s="0" t="s">
        <v>23026</v>
      </c>
      <c r="D2793" s="0" t="s">
        <v>23026</v>
      </c>
      <c r="E2793" s="0" t="s">
        <v>39472</v>
      </c>
      <c r="F2793" s="0" t="s">
        <v>1988</v>
      </c>
      <c r="G2793" s="0" t="n">
        <v>3</v>
      </c>
      <c r="H2793" s="0" t="n">
        <v>1</v>
      </c>
      <c r="I2793" s="0" t="n">
        <v>0.01</v>
      </c>
      <c r="J2793" s="0" t="n">
        <v>700</v>
      </c>
      <c r="K2793" s="0" t="n">
        <v>-0.34</v>
      </c>
      <c r="L2793" s="0" t="n">
        <v>91.26</v>
      </c>
      <c r="M2793" s="0" t="n">
        <v>91.56</v>
      </c>
      <c r="N2793" s="0" t="n">
        <v>91.43</v>
      </c>
      <c r="O2793" s="0" t="n">
        <v>91.3</v>
      </c>
      <c r="P2793" s="0" t="n">
        <v>0</v>
      </c>
      <c r="Q2793" s="0" t="n">
        <v>0</v>
      </c>
      <c r="R2793" s="0" t="n">
        <v>0</v>
      </c>
      <c r="S2793" s="0" t="n">
        <v>91.41</v>
      </c>
      <c r="T2793" s="0" t="n">
        <v>91.71</v>
      </c>
      <c r="U2793" s="0" t="n">
        <v>91.03</v>
      </c>
      <c r="V2793" s="0" t="n">
        <v>91.75</v>
      </c>
      <c r="W2793" s="0" t="n">
        <v>511257</v>
      </c>
      <c r="X2793" s="0" t="n">
        <v>91.22</v>
      </c>
      <c r="Y2793" s="0" t="n">
        <v>91.28</v>
      </c>
      <c r="Z2793" s="0" t="n">
        <v>84</v>
      </c>
      <c r="AA2793" s="0" t="n">
        <v>3000000</v>
      </c>
      <c r="AB2793" s="0" t="n">
        <v>5749.38</v>
      </c>
      <c r="AC2793" s="0" t="n">
        <v>0</v>
      </c>
      <c r="AD2793" s="0" t="s">
        <v>99</v>
      </c>
      <c r="AE2793" s="0" t="s">
        <v>99</v>
      </c>
      <c r="AH2793" s="0" t="n">
        <v>-100</v>
      </c>
      <c r="AI2793" s="0" t="s">
        <v>2133</v>
      </c>
      <c r="AJ2793" s="0" t="s">
        <v>32112</v>
      </c>
      <c r="AK2793" s="0" t="s">
        <v>32292</v>
      </c>
      <c r="AL2793" s="0" t="s">
        <v>2112</v>
      </c>
    </row>
    <row r="2794" customFormat="false" ht="15" hidden="false" customHeight="false" outlineLevel="0" collapsed="false">
      <c r="A2794" s="0" t="s">
        <v>39473</v>
      </c>
      <c r="B2794" s="0" t="s">
        <v>39474</v>
      </c>
      <c r="C2794" s="0" t="s">
        <v>22878</v>
      </c>
      <c r="D2794" s="0" t="s">
        <v>22878</v>
      </c>
      <c r="E2794" s="0" t="s">
        <v>39475</v>
      </c>
      <c r="F2794" s="0" t="s">
        <v>1988</v>
      </c>
      <c r="G2794" s="0" t="n">
        <v>3</v>
      </c>
      <c r="H2794" s="0" t="n">
        <v>1</v>
      </c>
      <c r="I2794" s="0" t="n">
        <v>0.01</v>
      </c>
      <c r="J2794" s="0" t="n">
        <v>1000</v>
      </c>
      <c r="K2794" s="0" t="n">
        <v>0.18</v>
      </c>
      <c r="L2794" s="0" t="n">
        <v>84.62</v>
      </c>
      <c r="M2794" s="0" t="n">
        <v>84.47</v>
      </c>
      <c r="N2794" s="0" t="n">
        <v>84.46</v>
      </c>
      <c r="O2794" s="0" t="n">
        <v>84.61</v>
      </c>
      <c r="P2794" s="0" t="n">
        <v>0</v>
      </c>
      <c r="Q2794" s="0" t="n">
        <v>0</v>
      </c>
      <c r="R2794" s="0" t="n">
        <v>0</v>
      </c>
      <c r="S2794" s="0" t="n">
        <v>84.51</v>
      </c>
      <c r="T2794" s="0" t="n">
        <v>84.8</v>
      </c>
      <c r="U2794" s="0" t="n">
        <v>84.41</v>
      </c>
      <c r="V2794" s="0" t="n">
        <v>84.8</v>
      </c>
      <c r="W2794" s="0" t="n">
        <v>2806640</v>
      </c>
      <c r="X2794" s="0" t="n">
        <v>84.61</v>
      </c>
      <c r="Y2794" s="0" t="n">
        <v>84.62</v>
      </c>
      <c r="Z2794" s="0" t="n">
        <v>115</v>
      </c>
      <c r="AA2794" s="0" t="n">
        <v>3000000</v>
      </c>
      <c r="AB2794" s="0" t="n">
        <v>1692.4</v>
      </c>
      <c r="AC2794" s="0" t="n">
        <v>0</v>
      </c>
      <c r="AD2794" s="0" t="s">
        <v>99</v>
      </c>
      <c r="AE2794" s="0" t="s">
        <v>99</v>
      </c>
      <c r="AH2794" s="0" t="n">
        <v>-100</v>
      </c>
      <c r="AI2794" s="0" t="s">
        <v>2133</v>
      </c>
      <c r="AJ2794" s="0" t="s">
        <v>32112</v>
      </c>
      <c r="AK2794" s="0" t="s">
        <v>32292</v>
      </c>
      <c r="AL2794" s="0" t="s">
        <v>2112</v>
      </c>
    </row>
    <row r="2795" customFormat="false" ht="15" hidden="false" customHeight="false" outlineLevel="0" collapsed="false">
      <c r="A2795" s="0" t="s">
        <v>39476</v>
      </c>
      <c r="B2795" s="0" t="s">
        <v>39477</v>
      </c>
      <c r="C2795" s="0" t="s">
        <v>27134</v>
      </c>
      <c r="D2795" s="0" t="s">
        <v>27134</v>
      </c>
      <c r="E2795" s="0" t="s">
        <v>39478</v>
      </c>
      <c r="F2795" s="0" t="s">
        <v>1988</v>
      </c>
      <c r="G2795" s="0" t="n">
        <v>3</v>
      </c>
      <c r="H2795" s="0" t="n">
        <v>1</v>
      </c>
      <c r="I2795" s="0" t="n">
        <v>0.01</v>
      </c>
      <c r="J2795" s="0" t="n">
        <v>1000</v>
      </c>
      <c r="K2795" s="0" t="n">
        <v>1.37</v>
      </c>
      <c r="L2795" s="0" t="n">
        <v>102.45</v>
      </c>
      <c r="M2795" s="0" t="n">
        <v>101.07</v>
      </c>
      <c r="N2795" s="0" t="n">
        <v>101.7</v>
      </c>
      <c r="O2795" s="0" t="n">
        <v>102.46</v>
      </c>
      <c r="P2795" s="0" t="n">
        <v>0</v>
      </c>
      <c r="Q2795" s="0" t="n">
        <v>0</v>
      </c>
      <c r="R2795" s="0" t="n">
        <v>0</v>
      </c>
      <c r="S2795" s="0" t="n">
        <v>101.86</v>
      </c>
      <c r="T2795" s="0" t="n">
        <v>101.07</v>
      </c>
      <c r="U2795" s="0" t="n">
        <v>101.06</v>
      </c>
      <c r="V2795" s="0" t="n">
        <v>102.5</v>
      </c>
      <c r="W2795" s="0" t="n">
        <v>2604447</v>
      </c>
      <c r="X2795" s="0" t="n">
        <v>102.2</v>
      </c>
      <c r="Y2795" s="0" t="n">
        <v>102.45</v>
      </c>
      <c r="Z2795" s="0" t="n">
        <v>193</v>
      </c>
      <c r="AA2795" s="0" t="n">
        <v>3000000</v>
      </c>
      <c r="AB2795" s="0" t="n">
        <v>1024.5</v>
      </c>
      <c r="AC2795" s="0" t="n">
        <v>0</v>
      </c>
      <c r="AD2795" s="0" t="s">
        <v>99</v>
      </c>
      <c r="AE2795" s="0" t="s">
        <v>99</v>
      </c>
      <c r="AH2795" s="0" t="n">
        <v>-100</v>
      </c>
      <c r="AI2795" s="0" t="s">
        <v>2133</v>
      </c>
      <c r="AJ2795" s="0" t="s">
        <v>32112</v>
      </c>
      <c r="AK2795" s="0" t="s">
        <v>32292</v>
      </c>
      <c r="AL2795" s="0" t="s">
        <v>2112</v>
      </c>
    </row>
    <row r="2796" customFormat="false" ht="15" hidden="false" customHeight="false" outlineLevel="0" collapsed="false">
      <c r="A2796" s="0" t="s">
        <v>39479</v>
      </c>
      <c r="B2796" s="0" t="s">
        <v>39480</v>
      </c>
      <c r="C2796" s="0" t="s">
        <v>23539</v>
      </c>
      <c r="D2796" s="0" t="s">
        <v>23539</v>
      </c>
      <c r="E2796" s="0" t="s">
        <v>39481</v>
      </c>
      <c r="F2796" s="0" t="s">
        <v>1988</v>
      </c>
      <c r="G2796" s="0" t="n">
        <v>3</v>
      </c>
      <c r="H2796" s="0" t="n">
        <v>1</v>
      </c>
      <c r="I2796" s="0" t="n">
        <v>0.01</v>
      </c>
      <c r="J2796" s="0" t="n">
        <v>800</v>
      </c>
      <c r="K2796" s="0" t="n">
        <v>0.3</v>
      </c>
      <c r="L2796" s="0" t="n">
        <v>79.55</v>
      </c>
      <c r="M2796" s="0" t="n">
        <v>79.31</v>
      </c>
      <c r="N2796" s="0" t="n">
        <v>79.47</v>
      </c>
      <c r="O2796" s="0" t="n">
        <v>79.55</v>
      </c>
      <c r="P2796" s="0" t="n">
        <v>0</v>
      </c>
      <c r="Q2796" s="0" t="n">
        <v>0</v>
      </c>
      <c r="R2796" s="0" t="n">
        <v>0</v>
      </c>
      <c r="S2796" s="0" t="n">
        <v>79.61</v>
      </c>
      <c r="T2796" s="0" t="n">
        <v>79.75</v>
      </c>
      <c r="U2796" s="0" t="n">
        <v>79.37</v>
      </c>
      <c r="V2796" s="0" t="n">
        <v>79.79</v>
      </c>
      <c r="W2796" s="0" t="n">
        <v>254738</v>
      </c>
      <c r="X2796" s="0" t="n">
        <v>79.45</v>
      </c>
      <c r="Y2796" s="0" t="n">
        <v>79.55</v>
      </c>
      <c r="Z2796" s="0" t="n">
        <v>63</v>
      </c>
      <c r="AA2796" s="0" t="n">
        <v>7000000</v>
      </c>
      <c r="AB2796" s="0" t="n">
        <v>1272.8</v>
      </c>
      <c r="AC2796" s="0" t="n">
        <v>0</v>
      </c>
      <c r="AD2796" s="0" t="s">
        <v>99</v>
      </c>
      <c r="AE2796" s="0" t="s">
        <v>99</v>
      </c>
      <c r="AH2796" s="0" t="n">
        <v>-100</v>
      </c>
      <c r="AI2796" s="0" t="s">
        <v>2133</v>
      </c>
      <c r="AJ2796" s="0" t="s">
        <v>32112</v>
      </c>
      <c r="AK2796" s="0" t="s">
        <v>32292</v>
      </c>
      <c r="AL2796" s="0" t="s">
        <v>2112</v>
      </c>
    </row>
    <row r="2797" customFormat="false" ht="15" hidden="false" customHeight="false" outlineLevel="0" collapsed="false">
      <c r="A2797" s="0" t="s">
        <v>39482</v>
      </c>
      <c r="B2797" s="0" t="s">
        <v>39483</v>
      </c>
      <c r="C2797" s="0" t="s">
        <v>20994</v>
      </c>
      <c r="D2797" s="0" t="s">
        <v>20994</v>
      </c>
      <c r="E2797" s="0" t="s">
        <v>39484</v>
      </c>
      <c r="F2797" s="0" t="s">
        <v>498</v>
      </c>
      <c r="G2797" s="0" t="n">
        <v>3</v>
      </c>
      <c r="H2797" s="0" t="n">
        <v>1</v>
      </c>
      <c r="I2797" s="0" t="n">
        <v>0.01</v>
      </c>
      <c r="J2797" s="0" t="n">
        <v>1000</v>
      </c>
      <c r="K2797" s="0" t="n">
        <v>0.55</v>
      </c>
      <c r="L2797" s="0" t="n">
        <v>98.2</v>
      </c>
      <c r="M2797" s="0" t="n">
        <v>97.35</v>
      </c>
      <c r="N2797" s="0" t="n">
        <v>97.29</v>
      </c>
      <c r="O2797" s="0" t="n">
        <v>98.19</v>
      </c>
      <c r="P2797" s="0" t="n">
        <v>0</v>
      </c>
      <c r="Q2797" s="0" t="n">
        <v>0</v>
      </c>
      <c r="R2797" s="0" t="n">
        <v>0</v>
      </c>
      <c r="S2797" s="0" t="n">
        <v>97.76</v>
      </c>
      <c r="T2797" s="0" t="n">
        <v>97.22</v>
      </c>
      <c r="U2797" s="0" t="n">
        <v>97.22</v>
      </c>
      <c r="V2797" s="0" t="n">
        <v>99</v>
      </c>
      <c r="W2797" s="0" t="n">
        <v>1097844</v>
      </c>
      <c r="X2797" s="0" t="n">
        <v>98</v>
      </c>
      <c r="Y2797" s="0" t="n">
        <v>98.3</v>
      </c>
      <c r="Z2797" s="0" t="n">
        <v>91</v>
      </c>
      <c r="AA2797" s="0" t="n">
        <v>250000</v>
      </c>
      <c r="AB2797" s="0" t="n">
        <v>34370</v>
      </c>
      <c r="AC2797" s="0" t="n">
        <v>0</v>
      </c>
      <c r="AD2797" s="0" t="s">
        <v>99</v>
      </c>
      <c r="AE2797" s="0" t="s">
        <v>99</v>
      </c>
      <c r="AH2797" s="0" t="n">
        <v>6</v>
      </c>
      <c r="AI2797" s="0" t="s">
        <v>2133</v>
      </c>
      <c r="AJ2797" s="0" t="s">
        <v>32112</v>
      </c>
      <c r="AK2797" s="0" t="s">
        <v>31135</v>
      </c>
      <c r="AL2797" s="0" t="s">
        <v>2112</v>
      </c>
    </row>
    <row r="2798" customFormat="false" ht="15" hidden="false" customHeight="false" outlineLevel="0" collapsed="false">
      <c r="A2798" s="0" t="s">
        <v>39485</v>
      </c>
      <c r="B2798" s="0" t="s">
        <v>39486</v>
      </c>
      <c r="C2798" s="0" t="s">
        <v>39487</v>
      </c>
      <c r="D2798" s="0" t="s">
        <v>39487</v>
      </c>
      <c r="E2798" s="0" t="s">
        <v>39488</v>
      </c>
      <c r="F2798" s="0" t="s">
        <v>498</v>
      </c>
      <c r="G2798" s="0" t="n">
        <v>3</v>
      </c>
      <c r="H2798" s="0" t="n">
        <v>1</v>
      </c>
      <c r="I2798" s="0" t="n">
        <v>0.01</v>
      </c>
      <c r="J2798" s="0" t="n">
        <v>1000</v>
      </c>
      <c r="K2798" s="0" t="n">
        <v>-1.8</v>
      </c>
      <c r="L2798" s="0" t="n">
        <v>75.25</v>
      </c>
      <c r="M2798" s="0" t="n">
        <v>76.63</v>
      </c>
      <c r="N2798" s="0" t="n">
        <v>75.48</v>
      </c>
      <c r="O2798" s="0" t="n">
        <v>75.25</v>
      </c>
      <c r="P2798" s="0" t="n">
        <v>0</v>
      </c>
      <c r="Q2798" s="0" t="n">
        <v>0</v>
      </c>
      <c r="R2798" s="0" t="n">
        <v>0</v>
      </c>
      <c r="S2798" s="0" t="n">
        <v>75.05</v>
      </c>
      <c r="T2798" s="0" t="n">
        <v>72.21</v>
      </c>
      <c r="U2798" s="0" t="n">
        <v>72.21</v>
      </c>
      <c r="V2798" s="0" t="n">
        <v>76.42</v>
      </c>
      <c r="W2798" s="0" t="n">
        <v>13509</v>
      </c>
      <c r="X2798" s="0" t="n">
        <v>75.27</v>
      </c>
      <c r="Y2798" s="0" t="n">
        <v>75.84</v>
      </c>
      <c r="Z2798" s="0" t="n">
        <v>10</v>
      </c>
      <c r="AA2798" s="0" t="n">
        <v>100000</v>
      </c>
      <c r="AB2798" s="0" t="n">
        <v>752.5</v>
      </c>
      <c r="AC2798" s="0" t="n">
        <v>0</v>
      </c>
      <c r="AD2798" s="0" t="s">
        <v>99</v>
      </c>
      <c r="AE2798" s="0" t="s">
        <v>99</v>
      </c>
      <c r="AH2798" s="0" t="n">
        <v>6</v>
      </c>
      <c r="AI2798" s="0" t="s">
        <v>2133</v>
      </c>
      <c r="AJ2798" s="0" t="s">
        <v>32112</v>
      </c>
      <c r="AK2798" s="0" t="s">
        <v>31135</v>
      </c>
      <c r="AL2798" s="0" t="s">
        <v>2112</v>
      </c>
    </row>
    <row r="2799" customFormat="false" ht="15" hidden="false" customHeight="false" outlineLevel="0" collapsed="false">
      <c r="A2799" s="0" t="s">
        <v>39489</v>
      </c>
      <c r="B2799" s="0" t="s">
        <v>39490</v>
      </c>
      <c r="C2799" s="0" t="s">
        <v>39491</v>
      </c>
      <c r="D2799" s="0" t="s">
        <v>39491</v>
      </c>
      <c r="E2799" s="0" t="s">
        <v>39492</v>
      </c>
      <c r="F2799" s="0" t="s">
        <v>1988</v>
      </c>
      <c r="G2799" s="0" t="n">
        <v>3</v>
      </c>
      <c r="H2799" s="0" t="n">
        <v>1</v>
      </c>
      <c r="I2799" s="0" t="n">
        <v>0.01</v>
      </c>
      <c r="J2799" s="0" t="n">
        <v>400</v>
      </c>
      <c r="K2799" s="0" t="n">
        <v>0.94</v>
      </c>
      <c r="L2799" s="0" t="n">
        <v>100.98</v>
      </c>
      <c r="M2799" s="0" t="n">
        <v>100.04</v>
      </c>
      <c r="N2799" s="0" t="n">
        <v>100.03</v>
      </c>
      <c r="O2799" s="0" t="n">
        <v>100.98</v>
      </c>
      <c r="P2799" s="0" t="n">
        <v>0</v>
      </c>
      <c r="Q2799" s="0" t="n">
        <v>0</v>
      </c>
      <c r="R2799" s="0" t="n">
        <v>0</v>
      </c>
      <c r="S2799" s="0" t="n">
        <v>100.35</v>
      </c>
      <c r="T2799" s="0" t="n">
        <v>100.21</v>
      </c>
      <c r="U2799" s="0" t="n">
        <v>99.9</v>
      </c>
      <c r="V2799" s="0" t="n">
        <v>101.01</v>
      </c>
      <c r="W2799" s="0" t="n">
        <v>761031</v>
      </c>
      <c r="X2799" s="0" t="n">
        <v>99.98</v>
      </c>
      <c r="Y2799" s="0" t="n">
        <v>101.13</v>
      </c>
      <c r="Z2799" s="0" t="n">
        <v>57</v>
      </c>
      <c r="AA2799" s="0" t="n">
        <v>5000000</v>
      </c>
      <c r="AB2799" s="0" t="n">
        <v>403.92</v>
      </c>
      <c r="AC2799" s="0" t="n">
        <v>0</v>
      </c>
      <c r="AD2799" s="0" t="s">
        <v>99</v>
      </c>
      <c r="AE2799" s="0" t="s">
        <v>99</v>
      </c>
      <c r="AH2799" s="0" t="n">
        <v>-100</v>
      </c>
      <c r="AI2799" s="0" t="s">
        <v>2133</v>
      </c>
      <c r="AJ2799" s="0" t="s">
        <v>32112</v>
      </c>
      <c r="AK2799" s="0" t="s">
        <v>32292</v>
      </c>
      <c r="AL2799" s="0" t="s">
        <v>2112</v>
      </c>
    </row>
    <row r="2800" customFormat="false" ht="15" hidden="false" customHeight="false" outlineLevel="0" collapsed="false">
      <c r="A2800" s="0" t="s">
        <v>39493</v>
      </c>
      <c r="B2800" s="0" t="s">
        <v>39494</v>
      </c>
      <c r="C2800" s="0" t="s">
        <v>21509</v>
      </c>
      <c r="D2800" s="0" t="s">
        <v>21509</v>
      </c>
      <c r="E2800" s="0" t="s">
        <v>39495</v>
      </c>
      <c r="F2800" s="0" t="s">
        <v>498</v>
      </c>
      <c r="G2800" s="0" t="n">
        <v>3</v>
      </c>
      <c r="H2800" s="0" t="n">
        <v>1</v>
      </c>
      <c r="I2800" s="0" t="n">
        <v>0.01</v>
      </c>
      <c r="J2800" s="0" t="n">
        <v>1000</v>
      </c>
      <c r="K2800" s="0" t="n">
        <v>0.61</v>
      </c>
      <c r="L2800" s="0" t="n">
        <v>70.77</v>
      </c>
      <c r="M2800" s="0" t="n">
        <v>70.32</v>
      </c>
      <c r="N2800" s="0" t="n">
        <v>70.81</v>
      </c>
      <c r="O2800" s="0" t="n">
        <v>70.77</v>
      </c>
      <c r="P2800" s="0" t="n">
        <v>0</v>
      </c>
      <c r="Q2800" s="0" t="n">
        <v>0</v>
      </c>
      <c r="R2800" s="0" t="n">
        <v>0</v>
      </c>
      <c r="S2800" s="0" t="n">
        <v>70.67</v>
      </c>
      <c r="T2800" s="0" t="n">
        <v>70.02</v>
      </c>
      <c r="U2800" s="0" t="n">
        <v>70.02</v>
      </c>
      <c r="V2800" s="0" t="n">
        <v>70.77</v>
      </c>
      <c r="W2800" s="0" t="n">
        <v>45229</v>
      </c>
      <c r="X2800" s="0" t="n">
        <v>70.71</v>
      </c>
      <c r="Y2800" s="0" t="n">
        <v>70.77</v>
      </c>
      <c r="Z2800" s="0" t="n">
        <v>20</v>
      </c>
      <c r="AA2800" s="0" t="n">
        <v>150000</v>
      </c>
      <c r="AB2800" s="0" t="n">
        <v>14154</v>
      </c>
      <c r="AC2800" s="0" t="n">
        <v>0</v>
      </c>
      <c r="AD2800" s="0" t="s">
        <v>99</v>
      </c>
      <c r="AE2800" s="0" t="s">
        <v>99</v>
      </c>
      <c r="AH2800" s="0" t="n">
        <v>6</v>
      </c>
      <c r="AI2800" s="0" t="s">
        <v>2133</v>
      </c>
      <c r="AJ2800" s="0" t="s">
        <v>32112</v>
      </c>
      <c r="AK2800" s="0" t="s">
        <v>31135</v>
      </c>
      <c r="AL2800" s="0" t="s">
        <v>2112</v>
      </c>
    </row>
    <row r="2801" customFormat="false" ht="15" hidden="false" customHeight="false" outlineLevel="0" collapsed="false">
      <c r="A2801" s="0" t="s">
        <v>39496</v>
      </c>
      <c r="B2801" s="0" t="s">
        <v>39497</v>
      </c>
      <c r="C2801" s="0" t="s">
        <v>39498</v>
      </c>
      <c r="D2801" s="0" t="s">
        <v>39498</v>
      </c>
      <c r="E2801" s="0" t="s">
        <v>39499</v>
      </c>
      <c r="F2801" s="0" t="s">
        <v>498</v>
      </c>
      <c r="G2801" s="0" t="n">
        <v>2</v>
      </c>
      <c r="H2801" s="0" t="n">
        <v>1</v>
      </c>
      <c r="I2801" s="0" t="n">
        <v>0.01</v>
      </c>
      <c r="J2801" s="0" t="n">
        <v>1000</v>
      </c>
      <c r="K2801" s="0" t="n">
        <v>-0.02</v>
      </c>
      <c r="L2801" s="0" t="n">
        <v>96.63</v>
      </c>
      <c r="M2801" s="0" t="n">
        <v>96.65</v>
      </c>
      <c r="N2801" s="0" t="n">
        <v>96.5</v>
      </c>
      <c r="O2801" s="0" t="n">
        <v>96.63</v>
      </c>
      <c r="P2801" s="0" t="n">
        <v>0</v>
      </c>
      <c r="Q2801" s="0" t="n">
        <v>0</v>
      </c>
      <c r="R2801" s="0" t="n">
        <v>0</v>
      </c>
      <c r="S2801" s="0" t="n">
        <v>96.68</v>
      </c>
      <c r="T2801" s="0" t="n">
        <v>96.65</v>
      </c>
      <c r="U2801" s="0" t="n">
        <v>96.53</v>
      </c>
      <c r="V2801" s="0" t="n">
        <v>96.8</v>
      </c>
      <c r="W2801" s="0" t="n">
        <v>3874893</v>
      </c>
      <c r="X2801" s="0" t="n">
        <v>96.62</v>
      </c>
      <c r="Y2801" s="0" t="n">
        <v>96.63</v>
      </c>
      <c r="Z2801" s="0" t="n">
        <v>162</v>
      </c>
      <c r="AA2801" s="0" t="n">
        <v>30000000</v>
      </c>
      <c r="AB2801" s="0" t="n">
        <v>3865.2</v>
      </c>
      <c r="AC2801" s="0" t="n">
        <v>0</v>
      </c>
      <c r="AD2801" s="0" t="s">
        <v>99</v>
      </c>
      <c r="AE2801" s="0" t="s">
        <v>99</v>
      </c>
      <c r="AH2801" s="0" t="n">
        <v>6</v>
      </c>
      <c r="AI2801" s="0" t="s">
        <v>2133</v>
      </c>
      <c r="AJ2801" s="0" t="s">
        <v>32112</v>
      </c>
      <c r="AK2801" s="0" t="s">
        <v>31135</v>
      </c>
      <c r="AL2801" s="0" t="s">
        <v>2112</v>
      </c>
    </row>
    <row r="2802" customFormat="false" ht="15" hidden="false" customHeight="false" outlineLevel="0" collapsed="false">
      <c r="A2802" s="0" t="s">
        <v>39500</v>
      </c>
      <c r="B2802" s="0" t="s">
        <v>39501</v>
      </c>
      <c r="C2802" s="0" t="s">
        <v>27153</v>
      </c>
      <c r="D2802" s="0" t="s">
        <v>27153</v>
      </c>
      <c r="E2802" s="0" t="s">
        <v>39502</v>
      </c>
      <c r="F2802" s="0" t="s">
        <v>498</v>
      </c>
      <c r="G2802" s="0" t="n">
        <v>2</v>
      </c>
      <c r="H2802" s="0" t="n">
        <v>1</v>
      </c>
      <c r="I2802" s="0" t="n">
        <v>0.01</v>
      </c>
      <c r="J2802" s="0" t="n">
        <v>1000</v>
      </c>
      <c r="K2802" s="0" t="n">
        <v>-0.37</v>
      </c>
      <c r="L2802" s="0" t="n">
        <v>85.65</v>
      </c>
      <c r="M2802" s="0" t="n">
        <v>85.97</v>
      </c>
      <c r="N2802" s="0" t="n">
        <v>85.79</v>
      </c>
      <c r="O2802" s="0" t="n">
        <v>85.66</v>
      </c>
      <c r="P2802" s="0" t="n">
        <v>0</v>
      </c>
      <c r="Q2802" s="0" t="n">
        <v>0</v>
      </c>
      <c r="R2802" s="0" t="n">
        <v>0</v>
      </c>
      <c r="S2802" s="0" t="n">
        <v>85.12</v>
      </c>
      <c r="T2802" s="0" t="n">
        <v>85.97</v>
      </c>
      <c r="U2802" s="0" t="n">
        <v>85</v>
      </c>
      <c r="V2802" s="0" t="n">
        <v>85.97</v>
      </c>
      <c r="W2802" s="0" t="n">
        <v>6011083</v>
      </c>
      <c r="X2802" s="0" t="n">
        <v>85.29</v>
      </c>
      <c r="Y2802" s="0" t="n">
        <v>85.64</v>
      </c>
      <c r="Z2802" s="0" t="n">
        <v>114</v>
      </c>
      <c r="AA2802" s="0" t="n">
        <v>10000000</v>
      </c>
      <c r="AB2802" s="0" t="n">
        <v>1713</v>
      </c>
      <c r="AC2802" s="0" t="n">
        <v>0</v>
      </c>
      <c r="AD2802" s="0" t="s">
        <v>99</v>
      </c>
      <c r="AE2802" s="0" t="s">
        <v>99</v>
      </c>
      <c r="AH2802" s="0" t="n">
        <v>6</v>
      </c>
      <c r="AI2802" s="0" t="s">
        <v>2133</v>
      </c>
      <c r="AJ2802" s="0" t="s">
        <v>32112</v>
      </c>
      <c r="AK2802" s="0" t="s">
        <v>31135</v>
      </c>
      <c r="AL2802" s="0" t="s">
        <v>2112</v>
      </c>
    </row>
    <row r="2803" customFormat="false" ht="15" hidden="false" customHeight="false" outlineLevel="0" collapsed="false">
      <c r="A2803" s="0" t="s">
        <v>39503</v>
      </c>
      <c r="B2803" s="0" t="s">
        <v>39504</v>
      </c>
      <c r="C2803" s="0" t="s">
        <v>25909</v>
      </c>
      <c r="D2803" s="0" t="s">
        <v>25909</v>
      </c>
      <c r="E2803" s="0" t="s">
        <v>39505</v>
      </c>
      <c r="F2803" s="0" t="s">
        <v>498</v>
      </c>
      <c r="G2803" s="0" t="n">
        <v>2</v>
      </c>
      <c r="H2803" s="0" t="n">
        <v>1</v>
      </c>
      <c r="I2803" s="0" t="n">
        <v>0.01</v>
      </c>
      <c r="J2803" s="0" t="n">
        <v>1000</v>
      </c>
      <c r="K2803" s="0" t="n">
        <v>-0.24</v>
      </c>
      <c r="L2803" s="0" t="n">
        <v>81.5</v>
      </c>
      <c r="M2803" s="0" t="n">
        <v>81.65</v>
      </c>
      <c r="N2803" s="0" t="n">
        <v>81.05</v>
      </c>
      <c r="O2803" s="0" t="n">
        <v>81.5</v>
      </c>
      <c r="P2803" s="0" t="n">
        <v>0</v>
      </c>
      <c r="Q2803" s="0" t="n">
        <v>0</v>
      </c>
      <c r="R2803" s="0" t="n">
        <v>0</v>
      </c>
      <c r="S2803" s="0" t="n">
        <v>81.54</v>
      </c>
      <c r="T2803" s="0" t="n">
        <v>82.05</v>
      </c>
      <c r="U2803" s="0" t="n">
        <v>81.34</v>
      </c>
      <c r="V2803" s="0" t="n">
        <v>82.05</v>
      </c>
      <c r="W2803" s="0" t="n">
        <v>516978</v>
      </c>
      <c r="X2803" s="0" t="n">
        <v>81.36</v>
      </c>
      <c r="Y2803" s="0" t="n">
        <v>81.5</v>
      </c>
      <c r="Z2803" s="0" t="n">
        <v>77</v>
      </c>
      <c r="AA2803" s="0" t="n">
        <v>10000000</v>
      </c>
      <c r="AB2803" s="0" t="n">
        <v>80685</v>
      </c>
      <c r="AC2803" s="0" t="n">
        <v>0</v>
      </c>
      <c r="AD2803" s="0" t="s">
        <v>99</v>
      </c>
      <c r="AE2803" s="0" t="s">
        <v>99</v>
      </c>
      <c r="AH2803" s="0" t="n">
        <v>6</v>
      </c>
      <c r="AI2803" s="0" t="s">
        <v>2133</v>
      </c>
      <c r="AJ2803" s="0" t="s">
        <v>32112</v>
      </c>
      <c r="AK2803" s="0" t="s">
        <v>31135</v>
      </c>
      <c r="AL2803" s="0" t="s">
        <v>2112</v>
      </c>
    </row>
    <row r="2804" customFormat="false" ht="15" hidden="false" customHeight="false" outlineLevel="0" collapsed="false">
      <c r="A2804" s="0" t="s">
        <v>39506</v>
      </c>
      <c r="B2804" s="0" t="s">
        <v>31236</v>
      </c>
      <c r="C2804" s="0" t="s">
        <v>18690</v>
      </c>
      <c r="D2804" s="0" t="s">
        <v>18690</v>
      </c>
      <c r="E2804" s="0" t="s">
        <v>31237</v>
      </c>
      <c r="F2804" s="0" t="s">
        <v>498</v>
      </c>
      <c r="G2804" s="0" t="n">
        <v>2</v>
      </c>
      <c r="H2804" s="0" t="n">
        <v>1</v>
      </c>
      <c r="I2804" s="0" t="n">
        <v>0.0001</v>
      </c>
      <c r="J2804" s="0" t="n">
        <v>1000</v>
      </c>
      <c r="K2804" s="0" t="n">
        <v>-1.52</v>
      </c>
      <c r="L2804" s="0" t="n">
        <v>89.6124</v>
      </c>
      <c r="M2804" s="0" t="n">
        <v>90.9666</v>
      </c>
      <c r="N2804" s="0" t="n">
        <v>90.885</v>
      </c>
      <c r="O2804" s="0" t="n">
        <v>90.5</v>
      </c>
      <c r="P2804" s="0" t="n">
        <v>0</v>
      </c>
      <c r="Q2804" s="0" t="n">
        <v>0</v>
      </c>
      <c r="R2804" s="0" t="n">
        <v>0</v>
      </c>
      <c r="S2804" s="0" t="n">
        <v>90.4622</v>
      </c>
      <c r="T2804" s="0" t="n">
        <v>90</v>
      </c>
      <c r="U2804" s="0" t="n">
        <v>89.6124</v>
      </c>
      <c r="V2804" s="0" t="n">
        <v>90</v>
      </c>
      <c r="W2804" s="0" t="n">
        <v>52280</v>
      </c>
      <c r="X2804" s="0" t="n">
        <v>87.8</v>
      </c>
      <c r="Y2804" s="0" t="n">
        <v>88.9992</v>
      </c>
      <c r="Z2804" s="0" t="n">
        <v>4</v>
      </c>
      <c r="AA2804" s="0" t="n">
        <v>350000</v>
      </c>
      <c r="AB2804" s="0" t="n">
        <v>13042.64</v>
      </c>
      <c r="AC2804" s="0" t="n">
        <v>0</v>
      </c>
      <c r="AD2804" s="0" t="s">
        <v>30773</v>
      </c>
      <c r="AE2804" s="0" t="s">
        <v>99</v>
      </c>
      <c r="AH2804" s="0" t="n">
        <v>6</v>
      </c>
      <c r="AI2804" s="0" t="s">
        <v>2133</v>
      </c>
      <c r="AJ2804" s="0" t="s">
        <v>32112</v>
      </c>
      <c r="AK2804" s="0" t="s">
        <v>31135</v>
      </c>
      <c r="AL2804" s="0" t="s">
        <v>2112</v>
      </c>
    </row>
    <row r="2805" customFormat="false" ht="15" hidden="false" customHeight="false" outlineLevel="0" collapsed="false">
      <c r="A2805" s="0" t="s">
        <v>39507</v>
      </c>
      <c r="B2805" s="0" t="s">
        <v>39508</v>
      </c>
      <c r="C2805" s="0" t="s">
        <v>23714</v>
      </c>
      <c r="D2805" s="0" t="s">
        <v>23714</v>
      </c>
      <c r="E2805" s="0" t="s">
        <v>39509</v>
      </c>
      <c r="F2805" s="0" t="s">
        <v>498</v>
      </c>
      <c r="G2805" s="0" t="n">
        <v>3</v>
      </c>
      <c r="H2805" s="0" t="n">
        <v>1</v>
      </c>
      <c r="I2805" s="0" t="n">
        <v>0.01</v>
      </c>
      <c r="J2805" s="0" t="n">
        <v>1000</v>
      </c>
      <c r="K2805" s="0" t="n">
        <v>0.87</v>
      </c>
      <c r="L2805" s="0" t="n">
        <v>83.5</v>
      </c>
      <c r="M2805" s="0" t="n">
        <v>82.78</v>
      </c>
      <c r="N2805" s="0" t="n">
        <v>82.33</v>
      </c>
      <c r="O2805" s="0" t="n">
        <v>83.5</v>
      </c>
      <c r="P2805" s="0" t="n">
        <v>0</v>
      </c>
      <c r="Q2805" s="0" t="n">
        <v>0</v>
      </c>
      <c r="R2805" s="0" t="n">
        <v>0</v>
      </c>
      <c r="S2805" s="0" t="n">
        <v>83.29</v>
      </c>
      <c r="T2805" s="0" t="n">
        <v>83.02</v>
      </c>
      <c r="U2805" s="0" t="n">
        <v>82.78</v>
      </c>
      <c r="V2805" s="0" t="n">
        <v>83.98</v>
      </c>
      <c r="W2805" s="0" t="n">
        <v>323155</v>
      </c>
      <c r="X2805" s="0" t="n">
        <v>83.28</v>
      </c>
      <c r="Y2805" s="0" t="n">
        <v>83.4</v>
      </c>
      <c r="Z2805" s="0" t="n">
        <v>101</v>
      </c>
      <c r="AA2805" s="0" t="n">
        <v>300000</v>
      </c>
      <c r="AB2805" s="0" t="n">
        <v>835</v>
      </c>
      <c r="AC2805" s="0" t="n">
        <v>0</v>
      </c>
      <c r="AD2805" s="0" t="s">
        <v>99</v>
      </c>
      <c r="AE2805" s="0" t="s">
        <v>99</v>
      </c>
      <c r="AH2805" s="0" t="n">
        <v>6</v>
      </c>
      <c r="AI2805" s="0" t="s">
        <v>2133</v>
      </c>
      <c r="AJ2805" s="0" t="s">
        <v>32112</v>
      </c>
      <c r="AK2805" s="0" t="s">
        <v>31135</v>
      </c>
      <c r="AL2805" s="0" t="s">
        <v>2112</v>
      </c>
    </row>
    <row r="2806" customFormat="false" ht="15" hidden="false" customHeight="false" outlineLevel="0" collapsed="false">
      <c r="A2806" s="0" t="s">
        <v>39510</v>
      </c>
      <c r="B2806" s="0" t="s">
        <v>39511</v>
      </c>
      <c r="C2806" s="0" t="s">
        <v>22341</v>
      </c>
      <c r="D2806" s="0" t="s">
        <v>22341</v>
      </c>
      <c r="E2806" s="0" t="s">
        <v>39512</v>
      </c>
      <c r="F2806" s="0" t="s">
        <v>498</v>
      </c>
      <c r="G2806" s="0" t="n">
        <v>3</v>
      </c>
      <c r="H2806" s="0" t="n">
        <v>1</v>
      </c>
      <c r="I2806" s="0" t="n">
        <v>0.01</v>
      </c>
      <c r="J2806" s="0" t="n">
        <v>1000</v>
      </c>
      <c r="K2806" s="0" t="n">
        <v>0.1</v>
      </c>
      <c r="L2806" s="0" t="n">
        <v>71.82</v>
      </c>
      <c r="M2806" s="0" t="n">
        <v>71.75</v>
      </c>
      <c r="N2806" s="0" t="n">
        <v>71.42</v>
      </c>
      <c r="O2806" s="0" t="n">
        <v>71.82</v>
      </c>
      <c r="P2806" s="0" t="n">
        <v>0</v>
      </c>
      <c r="Q2806" s="0" t="n">
        <v>0</v>
      </c>
      <c r="R2806" s="0" t="n">
        <v>0</v>
      </c>
      <c r="S2806" s="0" t="n">
        <v>71.85</v>
      </c>
      <c r="T2806" s="0" t="n">
        <v>71.5</v>
      </c>
      <c r="U2806" s="0" t="n">
        <v>70.64</v>
      </c>
      <c r="V2806" s="0" t="n">
        <v>72.88</v>
      </c>
      <c r="W2806" s="0" t="n">
        <v>818358</v>
      </c>
      <c r="X2806" s="0" t="n">
        <v>71.7</v>
      </c>
      <c r="Y2806" s="0" t="n">
        <v>71.86</v>
      </c>
      <c r="Z2806" s="0" t="n">
        <v>129</v>
      </c>
      <c r="AA2806" s="0" t="n">
        <v>500000</v>
      </c>
      <c r="AB2806" s="0" t="n">
        <v>11491.2</v>
      </c>
      <c r="AC2806" s="0" t="n">
        <v>0</v>
      </c>
      <c r="AD2806" s="0" t="s">
        <v>99</v>
      </c>
      <c r="AE2806" s="0" t="s">
        <v>99</v>
      </c>
      <c r="AH2806" s="0" t="n">
        <v>6</v>
      </c>
      <c r="AI2806" s="0" t="s">
        <v>2133</v>
      </c>
      <c r="AJ2806" s="0" t="s">
        <v>32112</v>
      </c>
      <c r="AK2806" s="0" t="s">
        <v>31135</v>
      </c>
      <c r="AL2806" s="0" t="s">
        <v>2112</v>
      </c>
    </row>
    <row r="2807" customFormat="false" ht="15" hidden="false" customHeight="false" outlineLevel="0" collapsed="false">
      <c r="A2807" s="0" t="s">
        <v>39513</v>
      </c>
      <c r="B2807" s="0" t="s">
        <v>39514</v>
      </c>
      <c r="C2807" s="0" t="s">
        <v>39515</v>
      </c>
      <c r="D2807" s="0" t="s">
        <v>39515</v>
      </c>
      <c r="E2807" s="0" t="s">
        <v>39516</v>
      </c>
      <c r="F2807" s="0" t="s">
        <v>498</v>
      </c>
      <c r="G2807" s="0" t="n">
        <v>3</v>
      </c>
      <c r="H2807" s="0" t="n">
        <v>1</v>
      </c>
      <c r="I2807" s="0" t="n">
        <v>0.01</v>
      </c>
      <c r="J2807" s="0" t="n">
        <v>1000</v>
      </c>
      <c r="K2807" s="0" t="n">
        <v>-0.57</v>
      </c>
      <c r="L2807" s="0" t="n">
        <v>93.05</v>
      </c>
      <c r="M2807" s="0" t="n">
        <v>93.58</v>
      </c>
      <c r="N2807" s="0" t="n">
        <v>96.13</v>
      </c>
      <c r="O2807" s="0" t="n">
        <v>94.27</v>
      </c>
      <c r="P2807" s="0" t="n">
        <v>0</v>
      </c>
      <c r="Q2807" s="0" t="n">
        <v>0</v>
      </c>
      <c r="R2807" s="0" t="n">
        <v>0</v>
      </c>
      <c r="S2807" s="0" t="n">
        <v>94.46</v>
      </c>
      <c r="T2807" s="0" t="n">
        <v>93.51</v>
      </c>
      <c r="U2807" s="0" t="n">
        <v>93</v>
      </c>
      <c r="V2807" s="0" t="n">
        <v>96</v>
      </c>
      <c r="W2807" s="0" t="n">
        <v>245593</v>
      </c>
      <c r="X2807" s="0" t="n">
        <v>93.05</v>
      </c>
      <c r="Y2807" s="0" t="n">
        <v>95.09</v>
      </c>
      <c r="Z2807" s="0" t="n">
        <v>23</v>
      </c>
      <c r="AA2807" s="0" t="n">
        <v>500000</v>
      </c>
      <c r="AB2807" s="0" t="n">
        <v>3722</v>
      </c>
      <c r="AC2807" s="0" t="n">
        <v>0</v>
      </c>
      <c r="AD2807" s="0" t="s">
        <v>99</v>
      </c>
      <c r="AE2807" s="0" t="s">
        <v>99</v>
      </c>
      <c r="AH2807" s="0" t="n">
        <v>800</v>
      </c>
      <c r="AI2807" s="0" t="s">
        <v>2133</v>
      </c>
      <c r="AJ2807" s="0" t="s">
        <v>32112</v>
      </c>
      <c r="AK2807" s="0" t="s">
        <v>31135</v>
      </c>
      <c r="AL2807" s="0" t="s">
        <v>2112</v>
      </c>
    </row>
    <row r="2808" customFormat="false" ht="15" hidden="false" customHeight="false" outlineLevel="0" collapsed="false">
      <c r="A2808" s="0" t="s">
        <v>39517</v>
      </c>
      <c r="B2808" s="0" t="s">
        <v>39518</v>
      </c>
      <c r="C2808" s="0" t="s">
        <v>39519</v>
      </c>
      <c r="D2808" s="0" t="s">
        <v>39519</v>
      </c>
      <c r="E2808" s="0" t="s">
        <v>39520</v>
      </c>
      <c r="F2808" s="0" t="s">
        <v>498</v>
      </c>
      <c r="G2808" s="0" t="n">
        <v>2</v>
      </c>
      <c r="H2808" s="0" t="n">
        <v>1</v>
      </c>
      <c r="I2808" s="0" t="n">
        <v>0.01</v>
      </c>
      <c r="J2808" s="0" t="n">
        <v>1000</v>
      </c>
      <c r="K2808" s="0" t="n">
        <v>1.2</v>
      </c>
      <c r="L2808" s="0" t="n">
        <v>98.62</v>
      </c>
      <c r="M2808" s="0" t="n">
        <v>97.45</v>
      </c>
      <c r="N2808" s="0" t="n">
        <v>97.84</v>
      </c>
      <c r="O2808" s="0" t="n">
        <v>98.62</v>
      </c>
      <c r="P2808" s="0" t="n">
        <v>0</v>
      </c>
      <c r="Q2808" s="0" t="n">
        <v>0</v>
      </c>
      <c r="R2808" s="0" t="n">
        <v>0</v>
      </c>
      <c r="S2808" s="0" t="n">
        <v>98.11</v>
      </c>
      <c r="T2808" s="0" t="n">
        <v>97.55</v>
      </c>
      <c r="U2808" s="0" t="n">
        <v>97.55</v>
      </c>
      <c r="V2808" s="0" t="n">
        <v>98.68</v>
      </c>
      <c r="W2808" s="0" t="n">
        <v>5886</v>
      </c>
      <c r="X2808" s="0" t="n">
        <v>97.41</v>
      </c>
      <c r="Y2808" s="0" t="n">
        <v>98.52</v>
      </c>
      <c r="Z2808" s="0" t="n">
        <v>3</v>
      </c>
      <c r="AA2808" s="0" t="n">
        <v>10000000</v>
      </c>
      <c r="AB2808" s="0" t="n">
        <v>986.2</v>
      </c>
      <c r="AC2808" s="0" t="n">
        <v>0</v>
      </c>
      <c r="AD2808" s="0" t="s">
        <v>99</v>
      </c>
      <c r="AE2808" s="0" t="s">
        <v>99</v>
      </c>
      <c r="AH2808" s="0" t="n">
        <v>8</v>
      </c>
      <c r="AI2808" s="0" t="s">
        <v>2133</v>
      </c>
      <c r="AJ2808" s="0" t="s">
        <v>32112</v>
      </c>
      <c r="AK2808" s="0" t="s">
        <v>31135</v>
      </c>
      <c r="AL2808" s="0" t="s">
        <v>2112</v>
      </c>
    </row>
    <row r="2809" customFormat="false" ht="15" hidden="false" customHeight="false" outlineLevel="0" collapsed="false">
      <c r="A2809" s="0" t="s">
        <v>39521</v>
      </c>
      <c r="B2809" s="0" t="s">
        <v>39522</v>
      </c>
      <c r="C2809" s="0" t="s">
        <v>39523</v>
      </c>
      <c r="D2809" s="0" t="s">
        <v>39523</v>
      </c>
      <c r="E2809" s="0" t="s">
        <v>39524</v>
      </c>
      <c r="F2809" s="0" t="s">
        <v>498</v>
      </c>
      <c r="G2809" s="0" t="n">
        <v>2</v>
      </c>
      <c r="H2809" s="0" t="n">
        <v>1</v>
      </c>
      <c r="I2809" s="0" t="n">
        <v>0.01</v>
      </c>
      <c r="J2809" s="0" t="n">
        <v>1000</v>
      </c>
      <c r="K2809" s="0" t="n">
        <v>0</v>
      </c>
      <c r="L2809" s="0" t="n">
        <v>0</v>
      </c>
      <c r="M2809" s="0" t="n">
        <v>84</v>
      </c>
      <c r="N2809" s="0" t="n">
        <v>83.57</v>
      </c>
      <c r="O2809" s="0" t="n">
        <v>84</v>
      </c>
      <c r="P2809" s="0" t="n">
        <v>0</v>
      </c>
      <c r="Q2809" s="0" t="n">
        <v>0</v>
      </c>
      <c r="R2809" s="0" t="n">
        <v>0</v>
      </c>
      <c r="S2809" s="0" t="n">
        <v>0</v>
      </c>
      <c r="T2809" s="0" t="n">
        <v>0</v>
      </c>
      <c r="U2809" s="0" t="n">
        <v>0</v>
      </c>
      <c r="V2809" s="0" t="n">
        <v>0</v>
      </c>
      <c r="W2809" s="0" t="n">
        <v>0</v>
      </c>
      <c r="X2809" s="0" t="n">
        <v>82.23</v>
      </c>
      <c r="Y2809" s="0" t="n">
        <v>84.48</v>
      </c>
      <c r="Z2809" s="0" t="n">
        <v>0</v>
      </c>
      <c r="AA2809" s="0" t="n">
        <v>5500000</v>
      </c>
      <c r="AB2809" s="0" t="n">
        <v>0</v>
      </c>
      <c r="AC2809" s="0" t="n">
        <v>0</v>
      </c>
      <c r="AD2809" s="0" t="s">
        <v>99</v>
      </c>
      <c r="AE2809" s="0" t="s">
        <v>99</v>
      </c>
      <c r="AH2809" s="0" t="n">
        <v>6</v>
      </c>
      <c r="AI2809" s="0" t="s">
        <v>2133</v>
      </c>
      <c r="AJ2809" s="0" t="s">
        <v>32112</v>
      </c>
      <c r="AK2809" s="0" t="s">
        <v>31135</v>
      </c>
      <c r="AL2809" s="0" t="s">
        <v>2112</v>
      </c>
    </row>
    <row r="2810" customFormat="false" ht="15" hidden="false" customHeight="false" outlineLevel="0" collapsed="false">
      <c r="A2810" s="0" t="s">
        <v>39525</v>
      </c>
      <c r="B2810" s="0" t="s">
        <v>39526</v>
      </c>
      <c r="C2810" s="0" t="s">
        <v>39527</v>
      </c>
      <c r="D2810" s="0" t="s">
        <v>39527</v>
      </c>
      <c r="E2810" s="0" t="s">
        <v>39528</v>
      </c>
      <c r="F2810" s="0" t="s">
        <v>498</v>
      </c>
      <c r="G2810" s="0" t="n">
        <v>1</v>
      </c>
      <c r="H2810" s="0" t="n">
        <v>1</v>
      </c>
      <c r="I2810" s="0" t="n">
        <v>0.01</v>
      </c>
      <c r="J2810" s="0" t="n">
        <v>1000</v>
      </c>
      <c r="K2810" s="0" t="n">
        <v>0</v>
      </c>
      <c r="L2810" s="0" t="n">
        <v>0</v>
      </c>
      <c r="M2810" s="0" t="n">
        <v>0</v>
      </c>
      <c r="N2810" s="0" t="n">
        <v>0</v>
      </c>
      <c r="O2810" s="0" t="n">
        <v>0</v>
      </c>
      <c r="P2810" s="0" t="n">
        <v>0</v>
      </c>
      <c r="Q2810" s="0" t="n">
        <v>0</v>
      </c>
      <c r="R2810" s="0" t="n">
        <v>0</v>
      </c>
      <c r="S2810" s="0" t="n">
        <v>0</v>
      </c>
      <c r="T2810" s="0" t="n">
        <v>0</v>
      </c>
      <c r="U2810" s="0" t="n">
        <v>0</v>
      </c>
      <c r="V2810" s="0" t="n">
        <v>0</v>
      </c>
      <c r="W2810" s="0" t="n">
        <v>0</v>
      </c>
      <c r="X2810" s="0" t="n">
        <v>0</v>
      </c>
      <c r="Y2810" s="0" t="n">
        <v>0</v>
      </c>
      <c r="Z2810" s="0" t="n">
        <v>0</v>
      </c>
      <c r="AA2810" s="0" t="n">
        <v>10000000</v>
      </c>
      <c r="AB2810" s="0" t="n">
        <v>0</v>
      </c>
      <c r="AC2810" s="0" t="n">
        <v>0</v>
      </c>
      <c r="AD2810" s="0" t="s">
        <v>99</v>
      </c>
      <c r="AE2810" s="0" t="s">
        <v>99</v>
      </c>
      <c r="AH2810" s="0" t="n">
        <v>-100</v>
      </c>
      <c r="AI2810" s="0" t="s">
        <v>2133</v>
      </c>
      <c r="AJ2810" s="0" t="s">
        <v>32112</v>
      </c>
      <c r="AK2810" s="0" t="s">
        <v>31135</v>
      </c>
      <c r="AL2810" s="0" t="s">
        <v>2112</v>
      </c>
    </row>
    <row r="2811" customFormat="false" ht="15" hidden="false" customHeight="false" outlineLevel="0" collapsed="false">
      <c r="A2811" s="0" t="s">
        <v>39529</v>
      </c>
      <c r="B2811" s="0" t="s">
        <v>39530</v>
      </c>
      <c r="C2811" s="0" t="s">
        <v>22986</v>
      </c>
      <c r="D2811" s="0" t="s">
        <v>22986</v>
      </c>
      <c r="E2811" s="0" t="s">
        <v>39531</v>
      </c>
      <c r="F2811" s="0" t="s">
        <v>498</v>
      </c>
      <c r="G2811" s="0" t="n">
        <v>2</v>
      </c>
      <c r="H2811" s="0" t="n">
        <v>1</v>
      </c>
      <c r="I2811" s="0" t="n">
        <v>0.01</v>
      </c>
      <c r="J2811" s="0" t="n">
        <v>1000</v>
      </c>
      <c r="K2811" s="0" t="n">
        <v>0.03</v>
      </c>
      <c r="L2811" s="0" t="n">
        <v>100.1</v>
      </c>
      <c r="M2811" s="0" t="n">
        <v>100.07</v>
      </c>
      <c r="N2811" s="0" t="n">
        <v>100.11</v>
      </c>
      <c r="O2811" s="0" t="n">
        <v>100.1</v>
      </c>
      <c r="P2811" s="0" t="n">
        <v>0</v>
      </c>
      <c r="Q2811" s="0" t="n">
        <v>0</v>
      </c>
      <c r="R2811" s="0" t="n">
        <v>0</v>
      </c>
      <c r="S2811" s="0" t="n">
        <v>100.1</v>
      </c>
      <c r="T2811" s="0" t="n">
        <v>100.1</v>
      </c>
      <c r="U2811" s="0" t="n">
        <v>100.1</v>
      </c>
      <c r="V2811" s="0" t="n">
        <v>100.1</v>
      </c>
      <c r="W2811" s="0" t="n">
        <v>8008</v>
      </c>
      <c r="X2811" s="0" t="n">
        <v>100.09</v>
      </c>
      <c r="Y2811" s="0" t="n">
        <v>100.1</v>
      </c>
      <c r="Z2811" s="0" t="n">
        <v>4</v>
      </c>
      <c r="AA2811" s="0" t="n">
        <v>7000000</v>
      </c>
      <c r="AB2811" s="0" t="n">
        <v>5005</v>
      </c>
      <c r="AC2811" s="0" t="n">
        <v>0</v>
      </c>
      <c r="AD2811" s="0" t="s">
        <v>99</v>
      </c>
      <c r="AE2811" s="0" t="s">
        <v>99</v>
      </c>
      <c r="AH2811" s="0" t="n">
        <v>-100</v>
      </c>
      <c r="AI2811" s="0" t="s">
        <v>2133</v>
      </c>
      <c r="AJ2811" s="0" t="s">
        <v>32112</v>
      </c>
      <c r="AK2811" s="0" t="s">
        <v>31135</v>
      </c>
      <c r="AL2811" s="0" t="s">
        <v>2112</v>
      </c>
    </row>
    <row r="2812" customFormat="false" ht="15" hidden="false" customHeight="false" outlineLevel="0" collapsed="false">
      <c r="A2812" s="0" t="s">
        <v>39532</v>
      </c>
      <c r="B2812" s="0" t="s">
        <v>39533</v>
      </c>
      <c r="C2812" s="0" t="s">
        <v>39534</v>
      </c>
      <c r="D2812" s="0" t="s">
        <v>39534</v>
      </c>
      <c r="E2812" s="0" t="s">
        <v>39535</v>
      </c>
      <c r="F2812" s="0" t="s">
        <v>498</v>
      </c>
      <c r="G2812" s="0" t="n">
        <v>2</v>
      </c>
      <c r="H2812" s="0" t="n">
        <v>1</v>
      </c>
      <c r="I2812" s="0" t="n">
        <v>0.01</v>
      </c>
      <c r="J2812" s="0" t="n">
        <v>1000</v>
      </c>
      <c r="K2812" s="0" t="n">
        <v>-4.19</v>
      </c>
      <c r="L2812" s="0" t="n">
        <v>77.79</v>
      </c>
      <c r="M2812" s="0" t="n">
        <v>81.19</v>
      </c>
      <c r="N2812" s="0" t="n">
        <v>80.04</v>
      </c>
      <c r="O2812" s="0" t="n">
        <v>78.44</v>
      </c>
      <c r="P2812" s="0" t="n">
        <v>0</v>
      </c>
      <c r="Q2812" s="0" t="n">
        <v>0</v>
      </c>
      <c r="R2812" s="0" t="n">
        <v>0</v>
      </c>
      <c r="S2812" s="0" t="n">
        <v>79.68</v>
      </c>
      <c r="T2812" s="0" t="n">
        <v>81</v>
      </c>
      <c r="U2812" s="0" t="n">
        <v>77.79</v>
      </c>
      <c r="V2812" s="0" t="n">
        <v>81</v>
      </c>
      <c r="W2812" s="0" t="n">
        <v>26294</v>
      </c>
      <c r="X2812" s="0" t="n">
        <v>79.46</v>
      </c>
      <c r="Y2812" s="0" t="n">
        <v>80.71</v>
      </c>
      <c r="Z2812" s="0" t="n">
        <v>10</v>
      </c>
      <c r="AA2812" s="0" t="n">
        <v>10000000</v>
      </c>
      <c r="AB2812" s="0" t="n">
        <v>3889.5</v>
      </c>
      <c r="AC2812" s="0" t="n">
        <v>0</v>
      </c>
      <c r="AD2812" s="0" t="s">
        <v>99</v>
      </c>
      <c r="AE2812" s="0" t="s">
        <v>99</v>
      </c>
      <c r="AH2812" s="0" t="n">
        <v>-100</v>
      </c>
      <c r="AI2812" s="0" t="s">
        <v>2133</v>
      </c>
      <c r="AJ2812" s="0" t="s">
        <v>32112</v>
      </c>
      <c r="AK2812" s="0" t="s">
        <v>31135</v>
      </c>
      <c r="AL2812" s="0" t="s">
        <v>2112</v>
      </c>
    </row>
    <row r="2813" customFormat="false" ht="15" hidden="false" customHeight="false" outlineLevel="0" collapsed="false">
      <c r="A2813" s="0" t="s">
        <v>39536</v>
      </c>
      <c r="B2813" s="0" t="s">
        <v>39537</v>
      </c>
      <c r="C2813" s="0" t="s">
        <v>39538</v>
      </c>
      <c r="D2813" s="0" t="s">
        <v>39538</v>
      </c>
      <c r="E2813" s="0" t="s">
        <v>39539</v>
      </c>
      <c r="F2813" s="0" t="s">
        <v>498</v>
      </c>
      <c r="G2813" s="0" t="n">
        <v>2</v>
      </c>
      <c r="H2813" s="0" t="n">
        <v>1</v>
      </c>
      <c r="I2813" s="0" t="n">
        <v>0.01</v>
      </c>
      <c r="J2813" s="0" t="n">
        <v>1000</v>
      </c>
      <c r="K2813" s="0" t="n">
        <v>0</v>
      </c>
      <c r="L2813" s="0" t="n">
        <v>0</v>
      </c>
      <c r="M2813" s="0" t="n">
        <v>86.53</v>
      </c>
      <c r="N2813" s="0" t="n">
        <v>0</v>
      </c>
      <c r="O2813" s="0" t="n">
        <v>86.53</v>
      </c>
      <c r="P2813" s="0" t="n">
        <v>0</v>
      </c>
      <c r="Q2813" s="0" t="n">
        <v>0</v>
      </c>
      <c r="R2813" s="0" t="n">
        <v>0</v>
      </c>
      <c r="S2813" s="0" t="n">
        <v>0</v>
      </c>
      <c r="T2813" s="0" t="n">
        <v>0</v>
      </c>
      <c r="U2813" s="0" t="n">
        <v>0</v>
      </c>
      <c r="V2813" s="0" t="n">
        <v>0</v>
      </c>
      <c r="W2813" s="0" t="n">
        <v>0</v>
      </c>
      <c r="X2813" s="0" t="n">
        <v>79.89</v>
      </c>
      <c r="Y2813" s="0" t="n">
        <v>0</v>
      </c>
      <c r="Z2813" s="0" t="n">
        <v>0</v>
      </c>
      <c r="AA2813" s="0" t="n">
        <v>10000000</v>
      </c>
      <c r="AB2813" s="0" t="n">
        <v>0</v>
      </c>
      <c r="AC2813" s="0" t="n">
        <v>0</v>
      </c>
      <c r="AD2813" s="0" t="s">
        <v>99</v>
      </c>
      <c r="AE2813" s="0" t="s">
        <v>99</v>
      </c>
      <c r="AH2813" s="0" t="n">
        <v>-100</v>
      </c>
      <c r="AI2813" s="0" t="s">
        <v>2133</v>
      </c>
      <c r="AJ2813" s="0" t="s">
        <v>32112</v>
      </c>
      <c r="AK2813" s="0" t="s">
        <v>31135</v>
      </c>
      <c r="AL2813" s="0" t="s">
        <v>2112</v>
      </c>
    </row>
    <row r="2814" customFormat="false" ht="15" hidden="false" customHeight="false" outlineLevel="0" collapsed="false">
      <c r="A2814" s="0" t="s">
        <v>39540</v>
      </c>
      <c r="B2814" s="0" t="s">
        <v>39541</v>
      </c>
      <c r="C2814" s="0" t="s">
        <v>39542</v>
      </c>
      <c r="D2814" s="0" t="s">
        <v>39542</v>
      </c>
      <c r="E2814" s="0" t="s">
        <v>39543</v>
      </c>
      <c r="F2814" s="0" t="s">
        <v>498</v>
      </c>
      <c r="G2814" s="0" t="n">
        <v>2</v>
      </c>
      <c r="H2814" s="0" t="n">
        <v>1</v>
      </c>
      <c r="I2814" s="0" t="n">
        <v>0.01</v>
      </c>
      <c r="J2814" s="0" t="n">
        <v>1000</v>
      </c>
      <c r="K2814" s="0" t="n">
        <v>0</v>
      </c>
      <c r="L2814" s="0" t="n">
        <v>0</v>
      </c>
      <c r="M2814" s="0" t="n">
        <v>100</v>
      </c>
      <c r="N2814" s="0" t="n">
        <v>0</v>
      </c>
      <c r="O2814" s="0" t="n">
        <v>100</v>
      </c>
      <c r="P2814" s="0" t="n">
        <v>0</v>
      </c>
      <c r="Q2814" s="0" t="n">
        <v>0</v>
      </c>
      <c r="R2814" s="0" t="n">
        <v>0</v>
      </c>
      <c r="S2814" s="0" t="n">
        <v>0</v>
      </c>
      <c r="T2814" s="0" t="n">
        <v>0</v>
      </c>
      <c r="U2814" s="0" t="n">
        <v>0</v>
      </c>
      <c r="V2814" s="0" t="n">
        <v>0</v>
      </c>
      <c r="W2814" s="0" t="n">
        <v>0</v>
      </c>
      <c r="X2814" s="0" t="n">
        <v>70.01</v>
      </c>
      <c r="Y2814" s="0" t="n">
        <v>0</v>
      </c>
      <c r="Z2814" s="0" t="n">
        <v>0</v>
      </c>
      <c r="AA2814" s="0" t="n">
        <v>15000000</v>
      </c>
      <c r="AB2814" s="0" t="n">
        <v>0</v>
      </c>
      <c r="AC2814" s="0" t="n">
        <v>0</v>
      </c>
      <c r="AD2814" s="0" t="s">
        <v>99</v>
      </c>
      <c r="AE2814" s="0" t="s">
        <v>99</v>
      </c>
      <c r="AH2814" s="0" t="n">
        <v>-100</v>
      </c>
      <c r="AI2814" s="0" t="s">
        <v>2133</v>
      </c>
      <c r="AJ2814" s="0" t="s">
        <v>32112</v>
      </c>
      <c r="AK2814" s="0" t="s">
        <v>31135</v>
      </c>
      <c r="AL2814" s="0" t="s">
        <v>2112</v>
      </c>
    </row>
    <row r="2815" customFormat="false" ht="15" hidden="false" customHeight="false" outlineLevel="0" collapsed="false">
      <c r="A2815" s="0" t="s">
        <v>39544</v>
      </c>
      <c r="B2815" s="0" t="s">
        <v>39545</v>
      </c>
      <c r="C2815" s="0" t="s">
        <v>39546</v>
      </c>
      <c r="D2815" s="0" t="s">
        <v>39546</v>
      </c>
      <c r="E2815" s="0" t="s">
        <v>39547</v>
      </c>
      <c r="F2815" s="0" t="s">
        <v>1987</v>
      </c>
      <c r="G2815" s="0" t="n">
        <v>2</v>
      </c>
      <c r="H2815" s="0" t="n">
        <v>1</v>
      </c>
      <c r="I2815" s="0" t="n">
        <v>0.01</v>
      </c>
      <c r="J2815" s="0" t="n">
        <v>1000</v>
      </c>
      <c r="K2815" s="0" t="n">
        <v>0</v>
      </c>
      <c r="L2815" s="0" t="n">
        <v>0</v>
      </c>
      <c r="M2815" s="0" t="n">
        <v>99.85</v>
      </c>
      <c r="N2815" s="0" t="n">
        <v>0</v>
      </c>
      <c r="O2815" s="0" t="n">
        <v>99.85</v>
      </c>
      <c r="P2815" s="0" t="n">
        <v>0</v>
      </c>
      <c r="Q2815" s="0" t="n">
        <v>0</v>
      </c>
      <c r="R2815" s="0" t="n">
        <v>0</v>
      </c>
      <c r="S2815" s="0" t="n">
        <v>0</v>
      </c>
      <c r="T2815" s="0" t="n">
        <v>0</v>
      </c>
      <c r="U2815" s="0" t="n">
        <v>0</v>
      </c>
      <c r="V2815" s="0" t="n">
        <v>0</v>
      </c>
      <c r="W2815" s="0" t="n">
        <v>0</v>
      </c>
      <c r="X2815" s="0" t="n">
        <v>0</v>
      </c>
      <c r="Y2815" s="0" t="n">
        <v>0</v>
      </c>
      <c r="Z2815" s="0" t="n">
        <v>0</v>
      </c>
      <c r="AA2815" s="0" t="n">
        <v>10000000</v>
      </c>
      <c r="AB2815" s="0" t="n">
        <v>0</v>
      </c>
      <c r="AC2815" s="0" t="n">
        <v>0</v>
      </c>
      <c r="AD2815" s="0" t="s">
        <v>99</v>
      </c>
      <c r="AE2815" s="0" t="s">
        <v>99</v>
      </c>
      <c r="AH2815" s="0" t="n">
        <v>-100</v>
      </c>
      <c r="AI2815" s="0" t="s">
        <v>2133</v>
      </c>
      <c r="AJ2815" s="0" t="s">
        <v>32112</v>
      </c>
      <c r="AK2815" s="0" t="s">
        <v>31143</v>
      </c>
      <c r="AL2815" s="0" t="s">
        <v>2112</v>
      </c>
    </row>
    <row r="2816" customFormat="false" ht="15" hidden="false" customHeight="false" outlineLevel="0" collapsed="false">
      <c r="A2816" s="0" t="s">
        <v>39548</v>
      </c>
      <c r="B2816" s="0" t="s">
        <v>39549</v>
      </c>
      <c r="C2816" s="0" t="s">
        <v>39550</v>
      </c>
      <c r="D2816" s="0" t="s">
        <v>39550</v>
      </c>
      <c r="E2816" s="0" t="s">
        <v>39551</v>
      </c>
      <c r="F2816" s="0" t="s">
        <v>1987</v>
      </c>
      <c r="G2816" s="0" t="n">
        <v>2</v>
      </c>
      <c r="H2816" s="0" t="n">
        <v>1</v>
      </c>
      <c r="I2816" s="0" t="n">
        <v>0.01</v>
      </c>
      <c r="J2816" s="0" t="n">
        <v>1000</v>
      </c>
      <c r="K2816" s="0" t="n">
        <v>1.02</v>
      </c>
      <c r="L2816" s="0" t="n">
        <v>97.91</v>
      </c>
      <c r="M2816" s="0" t="n">
        <v>96.92</v>
      </c>
      <c r="N2816" s="0" t="n">
        <v>96.87</v>
      </c>
      <c r="O2816" s="0" t="n">
        <v>97.86</v>
      </c>
      <c r="P2816" s="0" t="n">
        <v>0</v>
      </c>
      <c r="Q2816" s="0" t="n">
        <v>0</v>
      </c>
      <c r="R2816" s="0" t="n">
        <v>0</v>
      </c>
      <c r="S2816" s="0" t="n">
        <v>97.86</v>
      </c>
      <c r="T2816" s="0" t="n">
        <v>96.92</v>
      </c>
      <c r="U2816" s="0" t="n">
        <v>96.92</v>
      </c>
      <c r="V2816" s="0" t="n">
        <v>97.91</v>
      </c>
      <c r="W2816" s="0" t="n">
        <v>36207</v>
      </c>
      <c r="X2816" s="0" t="n">
        <v>95.32</v>
      </c>
      <c r="Y2816" s="0" t="n">
        <v>97.91</v>
      </c>
      <c r="Z2816" s="0" t="n">
        <v>4</v>
      </c>
      <c r="AA2816" s="0" t="n">
        <v>10000000</v>
      </c>
      <c r="AB2816" s="0" t="n">
        <v>17623.8</v>
      </c>
      <c r="AC2816" s="0" t="n">
        <v>0</v>
      </c>
      <c r="AD2816" s="0" t="s">
        <v>99</v>
      </c>
      <c r="AE2816" s="0" t="s">
        <v>99</v>
      </c>
      <c r="AH2816" s="0" t="n">
        <v>8</v>
      </c>
      <c r="AI2816" s="0" t="s">
        <v>2133</v>
      </c>
      <c r="AJ2816" s="0" t="s">
        <v>32112</v>
      </c>
      <c r="AK2816" s="0" t="s">
        <v>31143</v>
      </c>
      <c r="AL2816" s="0" t="s">
        <v>2112</v>
      </c>
    </row>
    <row r="2817" customFormat="false" ht="15" hidden="false" customHeight="false" outlineLevel="0" collapsed="false">
      <c r="A2817" s="0" t="s">
        <v>39552</v>
      </c>
      <c r="B2817" s="0" t="s">
        <v>39553</v>
      </c>
      <c r="C2817" s="0" t="s">
        <v>39554</v>
      </c>
      <c r="D2817" s="0" t="s">
        <v>39554</v>
      </c>
      <c r="E2817" s="0" t="s">
        <v>39555</v>
      </c>
      <c r="F2817" s="0" t="s">
        <v>1987</v>
      </c>
      <c r="G2817" s="0" t="n">
        <v>3</v>
      </c>
      <c r="H2817" s="0" t="n">
        <v>1</v>
      </c>
      <c r="I2817" s="0" t="n">
        <v>0.01</v>
      </c>
      <c r="J2817" s="0" t="n">
        <v>1000</v>
      </c>
      <c r="K2817" s="0" t="n">
        <v>0</v>
      </c>
      <c r="L2817" s="0" t="n">
        <v>0</v>
      </c>
      <c r="M2817" s="0" t="n">
        <v>0</v>
      </c>
      <c r="N2817" s="0" t="n">
        <v>0</v>
      </c>
      <c r="O2817" s="0" t="n">
        <v>0</v>
      </c>
      <c r="P2817" s="0" t="n">
        <v>0</v>
      </c>
      <c r="Q2817" s="0" t="n">
        <v>0</v>
      </c>
      <c r="R2817" s="0" t="n">
        <v>0</v>
      </c>
      <c r="S2817" s="0" t="n">
        <v>0</v>
      </c>
      <c r="T2817" s="0" t="n">
        <v>0</v>
      </c>
      <c r="U2817" s="0" t="n">
        <v>0</v>
      </c>
      <c r="V2817" s="0" t="n">
        <v>0</v>
      </c>
      <c r="W2817" s="0" t="n">
        <v>0</v>
      </c>
      <c r="X2817" s="0" t="n">
        <v>0</v>
      </c>
      <c r="Y2817" s="0" t="n">
        <v>0</v>
      </c>
      <c r="Z2817" s="0" t="n">
        <v>0</v>
      </c>
      <c r="AA2817" s="0" t="n">
        <v>10000000</v>
      </c>
      <c r="AB2817" s="0" t="n">
        <v>0</v>
      </c>
      <c r="AC2817" s="0" t="n">
        <v>0</v>
      </c>
      <c r="AD2817" s="0" t="s">
        <v>99</v>
      </c>
      <c r="AE2817" s="0" t="s">
        <v>99</v>
      </c>
      <c r="AH2817" s="0" t="n">
        <v>8</v>
      </c>
      <c r="AI2817" s="0" t="s">
        <v>2133</v>
      </c>
      <c r="AJ2817" s="0" t="s">
        <v>32112</v>
      </c>
      <c r="AK2817" s="0" t="s">
        <v>31143</v>
      </c>
      <c r="AL2817" s="0" t="s">
        <v>2112</v>
      </c>
    </row>
    <row r="2818" customFormat="false" ht="15" hidden="false" customHeight="false" outlineLevel="0" collapsed="false">
      <c r="A2818" s="0" t="s">
        <v>39556</v>
      </c>
      <c r="B2818" s="0" t="s">
        <v>39557</v>
      </c>
      <c r="C2818" s="0" t="s">
        <v>39558</v>
      </c>
      <c r="D2818" s="0" t="s">
        <v>39558</v>
      </c>
      <c r="E2818" s="0" t="s">
        <v>39559</v>
      </c>
      <c r="F2818" s="0" t="s">
        <v>1987</v>
      </c>
      <c r="G2818" s="0" t="n">
        <v>3</v>
      </c>
      <c r="H2818" s="0" t="n">
        <v>1</v>
      </c>
      <c r="I2818" s="0" t="n">
        <v>0.01</v>
      </c>
      <c r="J2818" s="0" t="n">
        <v>1000</v>
      </c>
      <c r="K2818" s="0" t="n">
        <v>0</v>
      </c>
      <c r="L2818" s="0" t="n">
        <v>0</v>
      </c>
      <c r="M2818" s="0" t="n">
        <v>0</v>
      </c>
      <c r="N2818" s="0" t="n">
        <v>0</v>
      </c>
      <c r="O2818" s="0" t="n">
        <v>0</v>
      </c>
      <c r="P2818" s="0" t="n">
        <v>0</v>
      </c>
      <c r="Q2818" s="0" t="n">
        <v>0</v>
      </c>
      <c r="R2818" s="0" t="n">
        <v>0</v>
      </c>
      <c r="S2818" s="0" t="n">
        <v>0</v>
      </c>
      <c r="T2818" s="0" t="n">
        <v>0</v>
      </c>
      <c r="U2818" s="0" t="n">
        <v>0</v>
      </c>
      <c r="V2818" s="0" t="n">
        <v>0</v>
      </c>
      <c r="W2818" s="0" t="n">
        <v>0</v>
      </c>
      <c r="X2818" s="0" t="n">
        <v>0</v>
      </c>
      <c r="Y2818" s="0" t="n">
        <v>0</v>
      </c>
      <c r="Z2818" s="0" t="n">
        <v>0</v>
      </c>
      <c r="AA2818" s="0" t="n">
        <v>15000000</v>
      </c>
      <c r="AB2818" s="0" t="n">
        <v>0</v>
      </c>
      <c r="AC2818" s="0" t="n">
        <v>0</v>
      </c>
      <c r="AD2818" s="0" t="s">
        <v>99</v>
      </c>
      <c r="AE2818" s="0" t="s">
        <v>99</v>
      </c>
      <c r="AH2818" s="0" t="n">
        <v>8</v>
      </c>
      <c r="AI2818" s="0" t="s">
        <v>2133</v>
      </c>
      <c r="AJ2818" s="0" t="s">
        <v>32112</v>
      </c>
      <c r="AK2818" s="0" t="s">
        <v>31143</v>
      </c>
      <c r="AL2818" s="0" t="s">
        <v>2112</v>
      </c>
    </row>
    <row r="2819" customFormat="false" ht="15" hidden="false" customHeight="false" outlineLevel="0" collapsed="false">
      <c r="A2819" s="0" t="s">
        <v>39560</v>
      </c>
      <c r="B2819" s="0" t="s">
        <v>39561</v>
      </c>
      <c r="C2819" s="0" t="s">
        <v>39562</v>
      </c>
      <c r="D2819" s="0" t="s">
        <v>39562</v>
      </c>
      <c r="E2819" s="0" t="s">
        <v>39563</v>
      </c>
      <c r="F2819" s="0" t="s">
        <v>1987</v>
      </c>
      <c r="G2819" s="0" t="n">
        <v>3</v>
      </c>
      <c r="H2819" s="0" t="n">
        <v>1</v>
      </c>
      <c r="I2819" s="0" t="n">
        <v>0.01</v>
      </c>
      <c r="J2819" s="0" t="n">
        <v>1000</v>
      </c>
      <c r="K2819" s="0" t="n">
        <v>0</v>
      </c>
      <c r="L2819" s="0" t="n">
        <v>0</v>
      </c>
      <c r="M2819" s="0" t="n">
        <v>0</v>
      </c>
      <c r="N2819" s="0" t="n">
        <v>0</v>
      </c>
      <c r="O2819" s="0" t="n">
        <v>0</v>
      </c>
      <c r="P2819" s="0" t="n">
        <v>0</v>
      </c>
      <c r="Q2819" s="0" t="n">
        <v>0</v>
      </c>
      <c r="R2819" s="0" t="n">
        <v>0</v>
      </c>
      <c r="S2819" s="0" t="n">
        <v>0</v>
      </c>
      <c r="T2819" s="0" t="n">
        <v>0</v>
      </c>
      <c r="U2819" s="0" t="n">
        <v>0</v>
      </c>
      <c r="V2819" s="0" t="n">
        <v>0</v>
      </c>
      <c r="W2819" s="0" t="n">
        <v>0</v>
      </c>
      <c r="X2819" s="0" t="n">
        <v>0</v>
      </c>
      <c r="Y2819" s="0" t="n">
        <v>0</v>
      </c>
      <c r="Z2819" s="0" t="n">
        <v>0</v>
      </c>
      <c r="AA2819" s="0" t="n">
        <v>11000000</v>
      </c>
      <c r="AB2819" s="0" t="n">
        <v>0</v>
      </c>
      <c r="AC2819" s="0" t="n">
        <v>0</v>
      </c>
      <c r="AD2819" s="0" t="s">
        <v>99</v>
      </c>
      <c r="AE2819" s="0" t="s">
        <v>99</v>
      </c>
      <c r="AH2819" s="0" t="n">
        <v>8</v>
      </c>
      <c r="AI2819" s="0" t="s">
        <v>2133</v>
      </c>
      <c r="AJ2819" s="0" t="s">
        <v>32112</v>
      </c>
      <c r="AK2819" s="0" t="s">
        <v>31143</v>
      </c>
      <c r="AL2819" s="0" t="s">
        <v>2112</v>
      </c>
    </row>
    <row r="2820" customFormat="false" ht="15" hidden="false" customHeight="false" outlineLevel="0" collapsed="false">
      <c r="A2820" s="0" t="s">
        <v>39564</v>
      </c>
      <c r="B2820" s="0" t="s">
        <v>39565</v>
      </c>
      <c r="C2820" s="0" t="s">
        <v>39566</v>
      </c>
      <c r="D2820" s="0" t="s">
        <v>39566</v>
      </c>
      <c r="E2820" s="0" t="s">
        <v>39567</v>
      </c>
      <c r="F2820" s="0" t="s">
        <v>1987</v>
      </c>
      <c r="G2820" s="0" t="n">
        <v>3</v>
      </c>
      <c r="H2820" s="0" t="n">
        <v>1</v>
      </c>
      <c r="I2820" s="0" t="n">
        <v>0.01</v>
      </c>
      <c r="J2820" s="0" t="n">
        <v>1000</v>
      </c>
      <c r="K2820" s="0" t="n">
        <v>0</v>
      </c>
      <c r="L2820" s="0" t="n">
        <v>0</v>
      </c>
      <c r="M2820" s="0" t="n">
        <v>0</v>
      </c>
      <c r="N2820" s="0" t="n">
        <v>0</v>
      </c>
      <c r="O2820" s="0" t="n">
        <v>0</v>
      </c>
      <c r="P2820" s="0" t="n">
        <v>0</v>
      </c>
      <c r="Q2820" s="0" t="n">
        <v>0</v>
      </c>
      <c r="R2820" s="0" t="n">
        <v>0</v>
      </c>
      <c r="S2820" s="0" t="n">
        <v>0</v>
      </c>
      <c r="T2820" s="0" t="n">
        <v>0</v>
      </c>
      <c r="U2820" s="0" t="n">
        <v>0</v>
      </c>
      <c r="V2820" s="0" t="n">
        <v>0</v>
      </c>
      <c r="W2820" s="0" t="n">
        <v>0</v>
      </c>
      <c r="X2820" s="0" t="n">
        <v>0</v>
      </c>
      <c r="Y2820" s="0" t="n">
        <v>0</v>
      </c>
      <c r="Z2820" s="0" t="n">
        <v>0</v>
      </c>
      <c r="AA2820" s="0" t="n">
        <v>20000000</v>
      </c>
      <c r="AB2820" s="0" t="n">
        <v>0</v>
      </c>
      <c r="AC2820" s="0" t="n">
        <v>0</v>
      </c>
      <c r="AD2820" s="0" t="s">
        <v>99</v>
      </c>
      <c r="AE2820" s="0" t="s">
        <v>99</v>
      </c>
      <c r="AH2820" s="0" t="n">
        <v>8</v>
      </c>
      <c r="AI2820" s="0" t="s">
        <v>2133</v>
      </c>
      <c r="AJ2820" s="0" t="s">
        <v>32112</v>
      </c>
      <c r="AK2820" s="0" t="s">
        <v>31143</v>
      </c>
      <c r="AL2820" s="0" t="s">
        <v>2112</v>
      </c>
    </row>
    <row r="2821" customFormat="false" ht="15" hidden="false" customHeight="false" outlineLevel="0" collapsed="false">
      <c r="A2821" s="0" t="s">
        <v>39568</v>
      </c>
      <c r="B2821" s="0" t="s">
        <v>39569</v>
      </c>
      <c r="C2821" s="0" t="s">
        <v>39570</v>
      </c>
      <c r="D2821" s="0" t="s">
        <v>39570</v>
      </c>
      <c r="E2821" s="0" t="s">
        <v>39571</v>
      </c>
      <c r="F2821" s="0" t="s">
        <v>1987</v>
      </c>
      <c r="G2821" s="0" t="n">
        <v>3</v>
      </c>
      <c r="H2821" s="0" t="n">
        <v>1</v>
      </c>
      <c r="I2821" s="0" t="n">
        <v>0.01</v>
      </c>
      <c r="J2821" s="0" t="n">
        <v>1000</v>
      </c>
      <c r="K2821" s="0" t="n">
        <v>0</v>
      </c>
      <c r="L2821" s="0" t="n">
        <v>0</v>
      </c>
      <c r="M2821" s="0" t="n">
        <v>0</v>
      </c>
      <c r="N2821" s="0" t="n">
        <v>0</v>
      </c>
      <c r="O2821" s="0" t="n">
        <v>0</v>
      </c>
      <c r="P2821" s="0" t="n">
        <v>0</v>
      </c>
      <c r="Q2821" s="0" t="n">
        <v>0</v>
      </c>
      <c r="R2821" s="0" t="n">
        <v>0</v>
      </c>
      <c r="S2821" s="0" t="n">
        <v>0</v>
      </c>
      <c r="T2821" s="0" t="n">
        <v>0</v>
      </c>
      <c r="U2821" s="0" t="n">
        <v>0</v>
      </c>
      <c r="V2821" s="0" t="n">
        <v>0</v>
      </c>
      <c r="W2821" s="0" t="n">
        <v>0</v>
      </c>
      <c r="X2821" s="0" t="n">
        <v>0</v>
      </c>
      <c r="Y2821" s="0" t="n">
        <v>0</v>
      </c>
      <c r="Z2821" s="0" t="n">
        <v>0</v>
      </c>
      <c r="AA2821" s="0" t="n">
        <v>20000000</v>
      </c>
      <c r="AB2821" s="0" t="n">
        <v>0</v>
      </c>
      <c r="AC2821" s="0" t="n">
        <v>0</v>
      </c>
      <c r="AD2821" s="0" t="s">
        <v>99</v>
      </c>
      <c r="AE2821" s="0" t="s">
        <v>99</v>
      </c>
      <c r="AH2821" s="0" t="n">
        <v>8</v>
      </c>
      <c r="AI2821" s="0" t="s">
        <v>2133</v>
      </c>
      <c r="AJ2821" s="0" t="s">
        <v>32112</v>
      </c>
      <c r="AK2821" s="0" t="s">
        <v>31143</v>
      </c>
      <c r="AL2821" s="0" t="s">
        <v>2112</v>
      </c>
    </row>
    <row r="2822" customFormat="false" ht="15" hidden="false" customHeight="false" outlineLevel="0" collapsed="false">
      <c r="A2822" s="0" t="s">
        <v>39572</v>
      </c>
      <c r="B2822" s="0" t="s">
        <v>39573</v>
      </c>
      <c r="C2822" s="0" t="s">
        <v>39574</v>
      </c>
      <c r="D2822" s="0" t="s">
        <v>39574</v>
      </c>
      <c r="E2822" s="0" t="s">
        <v>39575</v>
      </c>
      <c r="F2822" s="0" t="s">
        <v>1987</v>
      </c>
      <c r="G2822" s="0" t="n">
        <v>3</v>
      </c>
      <c r="H2822" s="0" t="n">
        <v>1</v>
      </c>
      <c r="I2822" s="0" t="n">
        <v>0.01</v>
      </c>
      <c r="J2822" s="0" t="n">
        <v>1000</v>
      </c>
      <c r="K2822" s="0" t="n">
        <v>0</v>
      </c>
      <c r="L2822" s="0" t="n">
        <v>0</v>
      </c>
      <c r="M2822" s="0" t="n">
        <v>0</v>
      </c>
      <c r="N2822" s="0" t="n">
        <v>0</v>
      </c>
      <c r="O2822" s="0" t="n">
        <v>0</v>
      </c>
      <c r="P2822" s="0" t="n">
        <v>0</v>
      </c>
      <c r="Q2822" s="0" t="n">
        <v>0</v>
      </c>
      <c r="R2822" s="0" t="n">
        <v>0</v>
      </c>
      <c r="S2822" s="0" t="n">
        <v>0</v>
      </c>
      <c r="T2822" s="0" t="n">
        <v>0</v>
      </c>
      <c r="U2822" s="0" t="n">
        <v>0</v>
      </c>
      <c r="V2822" s="0" t="n">
        <v>0</v>
      </c>
      <c r="W2822" s="0" t="n">
        <v>0</v>
      </c>
      <c r="X2822" s="0" t="n">
        <v>0</v>
      </c>
      <c r="Y2822" s="0" t="n">
        <v>0</v>
      </c>
      <c r="Z2822" s="0" t="n">
        <v>0</v>
      </c>
      <c r="AA2822" s="0" t="n">
        <v>10000000</v>
      </c>
      <c r="AB2822" s="0" t="n">
        <v>0</v>
      </c>
      <c r="AC2822" s="0" t="n">
        <v>0</v>
      </c>
      <c r="AD2822" s="0" t="s">
        <v>99</v>
      </c>
      <c r="AE2822" s="0" t="s">
        <v>99</v>
      </c>
      <c r="AH2822" s="0" t="n">
        <v>8</v>
      </c>
      <c r="AI2822" s="0" t="s">
        <v>2133</v>
      </c>
      <c r="AJ2822" s="0" t="s">
        <v>32112</v>
      </c>
      <c r="AK2822" s="0" t="s">
        <v>31143</v>
      </c>
      <c r="AL2822" s="0" t="s">
        <v>2112</v>
      </c>
    </row>
    <row r="2823" customFormat="false" ht="15" hidden="false" customHeight="false" outlineLevel="0" collapsed="false">
      <c r="A2823" s="0" t="s">
        <v>39576</v>
      </c>
      <c r="B2823" s="0" t="s">
        <v>39577</v>
      </c>
      <c r="C2823" s="0" t="s">
        <v>39578</v>
      </c>
      <c r="D2823" s="0" t="s">
        <v>39578</v>
      </c>
      <c r="E2823" s="0" t="s">
        <v>39579</v>
      </c>
      <c r="F2823" s="0" t="s">
        <v>1987</v>
      </c>
      <c r="G2823" s="0" t="n">
        <v>3</v>
      </c>
      <c r="H2823" s="0" t="n">
        <v>1</v>
      </c>
      <c r="I2823" s="0" t="n">
        <v>0.01</v>
      </c>
      <c r="J2823" s="0" t="n">
        <v>1000</v>
      </c>
      <c r="K2823" s="0" t="n">
        <v>0</v>
      </c>
      <c r="L2823" s="0" t="n">
        <v>0</v>
      </c>
      <c r="M2823" s="0" t="n">
        <v>0</v>
      </c>
      <c r="N2823" s="0" t="n">
        <v>0</v>
      </c>
      <c r="O2823" s="0" t="n">
        <v>0</v>
      </c>
      <c r="P2823" s="0" t="n">
        <v>0</v>
      </c>
      <c r="Q2823" s="0" t="n">
        <v>0</v>
      </c>
      <c r="R2823" s="0" t="n">
        <v>0</v>
      </c>
      <c r="S2823" s="0" t="n">
        <v>0</v>
      </c>
      <c r="T2823" s="0" t="n">
        <v>0</v>
      </c>
      <c r="U2823" s="0" t="n">
        <v>0</v>
      </c>
      <c r="V2823" s="0" t="n">
        <v>0</v>
      </c>
      <c r="W2823" s="0" t="n">
        <v>0</v>
      </c>
      <c r="X2823" s="0" t="n">
        <v>0</v>
      </c>
      <c r="Y2823" s="0" t="n">
        <v>0</v>
      </c>
      <c r="Z2823" s="0" t="n">
        <v>0</v>
      </c>
      <c r="AA2823" s="0" t="n">
        <v>14000000</v>
      </c>
      <c r="AB2823" s="0" t="n">
        <v>0</v>
      </c>
      <c r="AC2823" s="0" t="n">
        <v>0</v>
      </c>
      <c r="AD2823" s="0" t="s">
        <v>99</v>
      </c>
      <c r="AE2823" s="0" t="s">
        <v>99</v>
      </c>
      <c r="AH2823" s="0" t="n">
        <v>8</v>
      </c>
      <c r="AI2823" s="0" t="s">
        <v>2133</v>
      </c>
      <c r="AJ2823" s="0" t="s">
        <v>32112</v>
      </c>
      <c r="AK2823" s="0" t="s">
        <v>31143</v>
      </c>
      <c r="AL2823" s="0" t="s">
        <v>2112</v>
      </c>
    </row>
    <row r="2824" customFormat="false" ht="15" hidden="false" customHeight="false" outlineLevel="0" collapsed="false">
      <c r="A2824" s="0" t="s">
        <v>39580</v>
      </c>
      <c r="B2824" s="0" t="s">
        <v>39581</v>
      </c>
      <c r="C2824" s="0" t="s">
        <v>39582</v>
      </c>
      <c r="D2824" s="0" t="s">
        <v>39582</v>
      </c>
      <c r="E2824" s="0" t="s">
        <v>39583</v>
      </c>
      <c r="F2824" s="0" t="s">
        <v>1987</v>
      </c>
      <c r="G2824" s="0" t="n">
        <v>3</v>
      </c>
      <c r="H2824" s="0" t="n">
        <v>1</v>
      </c>
      <c r="I2824" s="0" t="n">
        <v>0.01</v>
      </c>
      <c r="J2824" s="0" t="n">
        <v>1000</v>
      </c>
      <c r="K2824" s="0" t="n">
        <v>0</v>
      </c>
      <c r="L2824" s="0" t="n">
        <v>0</v>
      </c>
      <c r="M2824" s="0" t="n">
        <v>0</v>
      </c>
      <c r="N2824" s="0" t="n">
        <v>0</v>
      </c>
      <c r="O2824" s="0" t="n">
        <v>0</v>
      </c>
      <c r="P2824" s="0" t="n">
        <v>0</v>
      </c>
      <c r="Q2824" s="0" t="n">
        <v>0</v>
      </c>
      <c r="R2824" s="0" t="n">
        <v>0</v>
      </c>
      <c r="S2824" s="0" t="n">
        <v>0</v>
      </c>
      <c r="T2824" s="0" t="n">
        <v>0</v>
      </c>
      <c r="U2824" s="0" t="n">
        <v>0</v>
      </c>
      <c r="V2824" s="0" t="n">
        <v>0</v>
      </c>
      <c r="W2824" s="0" t="n">
        <v>0</v>
      </c>
      <c r="X2824" s="0" t="n">
        <v>0</v>
      </c>
      <c r="Y2824" s="0" t="n">
        <v>0</v>
      </c>
      <c r="Z2824" s="0" t="n">
        <v>0</v>
      </c>
      <c r="AA2824" s="0" t="n">
        <v>20000000</v>
      </c>
      <c r="AB2824" s="0" t="n">
        <v>0</v>
      </c>
      <c r="AC2824" s="0" t="n">
        <v>0</v>
      </c>
      <c r="AD2824" s="0" t="s">
        <v>99</v>
      </c>
      <c r="AE2824" s="0" t="s">
        <v>99</v>
      </c>
      <c r="AH2824" s="0" t="n">
        <v>8</v>
      </c>
      <c r="AI2824" s="0" t="s">
        <v>2133</v>
      </c>
      <c r="AJ2824" s="0" t="s">
        <v>32112</v>
      </c>
      <c r="AK2824" s="0" t="s">
        <v>31143</v>
      </c>
      <c r="AL2824" s="0" t="s">
        <v>2112</v>
      </c>
    </row>
    <row r="2825" customFormat="false" ht="15" hidden="false" customHeight="false" outlineLevel="0" collapsed="false">
      <c r="A2825" s="0" t="s">
        <v>39584</v>
      </c>
      <c r="B2825" s="0" t="s">
        <v>39585</v>
      </c>
      <c r="C2825" s="0" t="s">
        <v>39586</v>
      </c>
      <c r="D2825" s="0" t="s">
        <v>39586</v>
      </c>
      <c r="E2825" s="0" t="s">
        <v>39587</v>
      </c>
      <c r="F2825" s="0" t="s">
        <v>1987</v>
      </c>
      <c r="G2825" s="0" t="n">
        <v>3</v>
      </c>
      <c r="H2825" s="0" t="n">
        <v>1</v>
      </c>
      <c r="I2825" s="0" t="n">
        <v>0.01</v>
      </c>
      <c r="J2825" s="0" t="n">
        <v>1000</v>
      </c>
      <c r="K2825" s="0" t="n">
        <v>0</v>
      </c>
      <c r="L2825" s="0" t="n">
        <v>0</v>
      </c>
      <c r="M2825" s="0" t="n">
        <v>0</v>
      </c>
      <c r="N2825" s="0" t="n">
        <v>0</v>
      </c>
      <c r="O2825" s="0" t="n">
        <v>0</v>
      </c>
      <c r="P2825" s="0" t="n">
        <v>0</v>
      </c>
      <c r="Q2825" s="0" t="n">
        <v>0</v>
      </c>
      <c r="R2825" s="0" t="n">
        <v>0</v>
      </c>
      <c r="S2825" s="0" t="n">
        <v>0</v>
      </c>
      <c r="T2825" s="0" t="n">
        <v>0</v>
      </c>
      <c r="U2825" s="0" t="n">
        <v>0</v>
      </c>
      <c r="V2825" s="0" t="n">
        <v>0</v>
      </c>
      <c r="W2825" s="0" t="n">
        <v>0</v>
      </c>
      <c r="X2825" s="0" t="n">
        <v>0</v>
      </c>
      <c r="Y2825" s="0" t="n">
        <v>0</v>
      </c>
      <c r="Z2825" s="0" t="n">
        <v>0</v>
      </c>
      <c r="AA2825" s="0" t="n">
        <v>20000000</v>
      </c>
      <c r="AB2825" s="0" t="n">
        <v>0</v>
      </c>
      <c r="AC2825" s="0" t="n">
        <v>0</v>
      </c>
      <c r="AD2825" s="0" t="s">
        <v>99</v>
      </c>
      <c r="AE2825" s="0" t="s">
        <v>99</v>
      </c>
      <c r="AH2825" s="0" t="n">
        <v>8</v>
      </c>
      <c r="AI2825" s="0" t="s">
        <v>2133</v>
      </c>
      <c r="AJ2825" s="0" t="s">
        <v>32112</v>
      </c>
      <c r="AK2825" s="0" t="s">
        <v>31143</v>
      </c>
      <c r="AL2825" s="0" t="s">
        <v>2112</v>
      </c>
    </row>
    <row r="2826" customFormat="false" ht="15" hidden="false" customHeight="false" outlineLevel="0" collapsed="false">
      <c r="A2826" s="0" t="s">
        <v>39588</v>
      </c>
      <c r="B2826" s="0" t="s">
        <v>39589</v>
      </c>
      <c r="C2826" s="0" t="s">
        <v>39590</v>
      </c>
      <c r="D2826" s="0" t="s">
        <v>39590</v>
      </c>
      <c r="E2826" s="0" t="s">
        <v>39591</v>
      </c>
      <c r="F2826" s="0" t="s">
        <v>498</v>
      </c>
      <c r="G2826" s="0" t="n">
        <v>1</v>
      </c>
      <c r="H2826" s="0" t="n">
        <v>1</v>
      </c>
      <c r="I2826" s="0" t="n">
        <v>0.01</v>
      </c>
      <c r="J2826" s="0" t="n">
        <v>1000</v>
      </c>
      <c r="K2826" s="0" t="n">
        <v>0</v>
      </c>
      <c r="L2826" s="0" t="n">
        <v>0</v>
      </c>
      <c r="M2826" s="0" t="n">
        <v>0</v>
      </c>
      <c r="N2826" s="0" t="n">
        <v>0</v>
      </c>
      <c r="O2826" s="0" t="n">
        <v>0</v>
      </c>
      <c r="P2826" s="0" t="n">
        <v>0</v>
      </c>
      <c r="Q2826" s="0" t="n">
        <v>0</v>
      </c>
      <c r="R2826" s="0" t="n">
        <v>0</v>
      </c>
      <c r="S2826" s="0" t="n">
        <v>0</v>
      </c>
      <c r="T2826" s="0" t="n">
        <v>0</v>
      </c>
      <c r="U2826" s="0" t="n">
        <v>0</v>
      </c>
      <c r="V2826" s="0" t="n">
        <v>0</v>
      </c>
      <c r="W2826" s="0" t="n">
        <v>0</v>
      </c>
      <c r="X2826" s="0" t="n">
        <v>0</v>
      </c>
      <c r="Y2826" s="0" t="n">
        <v>0</v>
      </c>
      <c r="Z2826" s="0" t="n">
        <v>0</v>
      </c>
      <c r="AA2826" s="0" t="n">
        <v>10000000</v>
      </c>
      <c r="AB2826" s="0" t="n">
        <v>0</v>
      </c>
      <c r="AC2826" s="0" t="n">
        <v>0</v>
      </c>
      <c r="AD2826" s="0" t="s">
        <v>99</v>
      </c>
      <c r="AE2826" s="0" t="s">
        <v>99</v>
      </c>
      <c r="AH2826" s="0" t="n">
        <v>-100</v>
      </c>
      <c r="AI2826" s="0" t="s">
        <v>2133</v>
      </c>
      <c r="AJ2826" s="0" t="s">
        <v>32112</v>
      </c>
      <c r="AK2826" s="0" t="s">
        <v>31135</v>
      </c>
      <c r="AL2826" s="0" t="s">
        <v>2112</v>
      </c>
    </row>
    <row r="2827" customFormat="false" ht="15" hidden="false" customHeight="false" outlineLevel="0" collapsed="false">
      <c r="A2827" s="0" t="s">
        <v>39592</v>
      </c>
      <c r="B2827" s="0" t="s">
        <v>39593</v>
      </c>
      <c r="C2827" s="0" t="s">
        <v>39594</v>
      </c>
      <c r="D2827" s="0" t="s">
        <v>39594</v>
      </c>
      <c r="E2827" s="0" t="s">
        <v>39595</v>
      </c>
      <c r="F2827" s="0" t="s">
        <v>498</v>
      </c>
      <c r="G2827" s="0" t="n">
        <v>1</v>
      </c>
      <c r="H2827" s="0" t="n">
        <v>1</v>
      </c>
      <c r="I2827" s="0" t="n">
        <v>0.01</v>
      </c>
      <c r="J2827" s="0" t="n">
        <v>1000</v>
      </c>
      <c r="K2827" s="0" t="n">
        <v>0</v>
      </c>
      <c r="L2827" s="0" t="n">
        <v>0</v>
      </c>
      <c r="M2827" s="0" t="n">
        <v>90</v>
      </c>
      <c r="N2827" s="0" t="n">
        <v>0</v>
      </c>
      <c r="O2827" s="0" t="n">
        <v>90</v>
      </c>
      <c r="P2827" s="0" t="n">
        <v>0</v>
      </c>
      <c r="Q2827" s="0" t="n">
        <v>0</v>
      </c>
      <c r="R2827" s="0" t="n">
        <v>0</v>
      </c>
      <c r="S2827" s="0" t="n">
        <v>0</v>
      </c>
      <c r="T2827" s="0" t="n">
        <v>0</v>
      </c>
      <c r="U2827" s="0" t="n">
        <v>0</v>
      </c>
      <c r="V2827" s="0" t="n">
        <v>0</v>
      </c>
      <c r="W2827" s="0" t="n">
        <v>0</v>
      </c>
      <c r="X2827" s="0" t="n">
        <v>75.01</v>
      </c>
      <c r="Y2827" s="0" t="n">
        <v>0</v>
      </c>
      <c r="Z2827" s="0" t="n">
        <v>0</v>
      </c>
      <c r="AA2827" s="0" t="n">
        <v>10000000</v>
      </c>
      <c r="AB2827" s="0" t="n">
        <v>0</v>
      </c>
      <c r="AC2827" s="0" t="n">
        <v>0</v>
      </c>
      <c r="AD2827" s="0" t="s">
        <v>99</v>
      </c>
      <c r="AE2827" s="0" t="s">
        <v>99</v>
      </c>
      <c r="AH2827" s="0" t="n">
        <v>-100</v>
      </c>
      <c r="AI2827" s="0" t="s">
        <v>2133</v>
      </c>
      <c r="AJ2827" s="0" t="s">
        <v>32112</v>
      </c>
      <c r="AK2827" s="0" t="s">
        <v>31135</v>
      </c>
      <c r="AL2827" s="0" t="s">
        <v>2112</v>
      </c>
    </row>
    <row r="2828" customFormat="false" ht="15" hidden="false" customHeight="false" outlineLevel="0" collapsed="false">
      <c r="A2828" s="0" t="s">
        <v>39596</v>
      </c>
      <c r="B2828" s="0" t="s">
        <v>39597</v>
      </c>
      <c r="C2828" s="0" t="s">
        <v>39598</v>
      </c>
      <c r="D2828" s="0" t="s">
        <v>39598</v>
      </c>
      <c r="E2828" s="0" t="s">
        <v>39599</v>
      </c>
      <c r="F2828" s="0" t="s">
        <v>498</v>
      </c>
      <c r="G2828" s="0" t="n">
        <v>1</v>
      </c>
      <c r="H2828" s="0" t="n">
        <v>1</v>
      </c>
      <c r="I2828" s="0" t="n">
        <v>0.01</v>
      </c>
      <c r="J2828" s="0" t="n">
        <v>1000</v>
      </c>
      <c r="K2828" s="0" t="n">
        <v>0.16</v>
      </c>
      <c r="L2828" s="0" t="n">
        <v>62.2</v>
      </c>
      <c r="M2828" s="0" t="n">
        <v>62.1</v>
      </c>
      <c r="N2828" s="0" t="n">
        <v>62.81</v>
      </c>
      <c r="O2828" s="0" t="n">
        <v>62.11</v>
      </c>
      <c r="P2828" s="0" t="n">
        <v>0</v>
      </c>
      <c r="Q2828" s="0" t="n">
        <v>0</v>
      </c>
      <c r="R2828" s="0" t="n">
        <v>0</v>
      </c>
      <c r="S2828" s="0" t="n">
        <v>61.15</v>
      </c>
      <c r="T2828" s="0" t="n">
        <v>63.02</v>
      </c>
      <c r="U2828" s="0" t="n">
        <v>59.54</v>
      </c>
      <c r="V2828" s="0" t="n">
        <v>63.03</v>
      </c>
      <c r="W2828" s="0" t="n">
        <v>54424</v>
      </c>
      <c r="X2828" s="0" t="n">
        <v>61.65</v>
      </c>
      <c r="Y2828" s="0" t="n">
        <v>62.24</v>
      </c>
      <c r="Z2828" s="0" t="n">
        <v>33</v>
      </c>
      <c r="AA2828" s="0" t="n">
        <v>10000000</v>
      </c>
      <c r="AB2828" s="0" t="n">
        <v>622</v>
      </c>
      <c r="AC2828" s="0" t="n">
        <v>0</v>
      </c>
      <c r="AD2828" s="0" t="s">
        <v>99</v>
      </c>
      <c r="AE2828" s="0" t="s">
        <v>99</v>
      </c>
      <c r="AH2828" s="0" t="n">
        <v>-100</v>
      </c>
      <c r="AI2828" s="0" t="s">
        <v>2133</v>
      </c>
      <c r="AJ2828" s="0" t="s">
        <v>32112</v>
      </c>
      <c r="AK2828" s="0" t="s">
        <v>31135</v>
      </c>
      <c r="AL2828" s="0" t="s">
        <v>2112</v>
      </c>
    </row>
    <row r="2829" customFormat="false" ht="15" hidden="false" customHeight="false" outlineLevel="0" collapsed="false">
      <c r="A2829" s="0" t="s">
        <v>39600</v>
      </c>
      <c r="B2829" s="0" t="s">
        <v>39601</v>
      </c>
      <c r="C2829" s="0" t="s">
        <v>39602</v>
      </c>
      <c r="D2829" s="0" t="s">
        <v>39602</v>
      </c>
      <c r="E2829" s="0" t="s">
        <v>39603</v>
      </c>
      <c r="F2829" s="0" t="s">
        <v>498</v>
      </c>
      <c r="G2829" s="0" t="n">
        <v>1</v>
      </c>
      <c r="H2829" s="0" t="n">
        <v>1</v>
      </c>
      <c r="I2829" s="0" t="n">
        <v>0.01</v>
      </c>
      <c r="J2829" s="0" t="n">
        <v>1000</v>
      </c>
      <c r="K2829" s="0" t="n">
        <v>0</v>
      </c>
      <c r="L2829" s="0" t="n">
        <v>0</v>
      </c>
      <c r="M2829" s="0" t="n">
        <v>94.36</v>
      </c>
      <c r="N2829" s="0" t="n">
        <v>93.5</v>
      </c>
      <c r="O2829" s="0" t="n">
        <v>94.36</v>
      </c>
      <c r="P2829" s="0" t="n">
        <v>0</v>
      </c>
      <c r="Q2829" s="0" t="n">
        <v>0</v>
      </c>
      <c r="R2829" s="0" t="n">
        <v>0</v>
      </c>
      <c r="S2829" s="0" t="n">
        <v>0</v>
      </c>
      <c r="T2829" s="0" t="n">
        <v>0</v>
      </c>
      <c r="U2829" s="0" t="n">
        <v>0</v>
      </c>
      <c r="V2829" s="0" t="n">
        <v>0</v>
      </c>
      <c r="W2829" s="0" t="n">
        <v>0</v>
      </c>
      <c r="X2829" s="0" t="n">
        <v>93.1</v>
      </c>
      <c r="Y2829" s="0" t="n">
        <v>94.7</v>
      </c>
      <c r="Z2829" s="0" t="n">
        <v>0</v>
      </c>
      <c r="AA2829" s="0" t="n">
        <v>10000000</v>
      </c>
      <c r="AB2829" s="0" t="n">
        <v>0</v>
      </c>
      <c r="AC2829" s="0" t="n">
        <v>0</v>
      </c>
      <c r="AD2829" s="0" t="s">
        <v>99</v>
      </c>
      <c r="AE2829" s="0" t="s">
        <v>99</v>
      </c>
      <c r="AH2829" s="0" t="n">
        <v>-100</v>
      </c>
      <c r="AI2829" s="0" t="s">
        <v>2133</v>
      </c>
      <c r="AJ2829" s="0" t="s">
        <v>32112</v>
      </c>
      <c r="AK2829" s="0" t="s">
        <v>31135</v>
      </c>
      <c r="AL2829" s="0" t="s">
        <v>2112</v>
      </c>
    </row>
    <row r="2830" customFormat="false" ht="15" hidden="false" customHeight="false" outlineLevel="0" collapsed="false">
      <c r="A2830" s="0" t="s">
        <v>39604</v>
      </c>
      <c r="B2830" s="0" t="s">
        <v>39605</v>
      </c>
      <c r="C2830" s="0" t="s">
        <v>26325</v>
      </c>
      <c r="D2830" s="0" t="s">
        <v>26325</v>
      </c>
      <c r="E2830" s="0" t="s">
        <v>39606</v>
      </c>
      <c r="F2830" s="0" t="s">
        <v>498</v>
      </c>
      <c r="G2830" s="0" t="n">
        <v>3</v>
      </c>
      <c r="H2830" s="0" t="n">
        <v>1</v>
      </c>
      <c r="I2830" s="0" t="n">
        <v>0.01</v>
      </c>
      <c r="J2830" s="0" t="n">
        <v>1000</v>
      </c>
      <c r="K2830" s="0" t="n">
        <v>-0.31</v>
      </c>
      <c r="L2830" s="0" t="n">
        <v>80.45</v>
      </c>
      <c r="M2830" s="0" t="n">
        <v>80.7</v>
      </c>
      <c r="N2830" s="0" t="n">
        <v>80.97</v>
      </c>
      <c r="O2830" s="0" t="n">
        <v>80.46</v>
      </c>
      <c r="P2830" s="0" t="n">
        <v>0</v>
      </c>
      <c r="Q2830" s="0" t="n">
        <v>0</v>
      </c>
      <c r="R2830" s="0" t="n">
        <v>0</v>
      </c>
      <c r="S2830" s="0" t="n">
        <v>80.88</v>
      </c>
      <c r="T2830" s="0" t="n">
        <v>81</v>
      </c>
      <c r="U2830" s="0" t="n">
        <v>80.45</v>
      </c>
      <c r="V2830" s="0" t="n">
        <v>81.02</v>
      </c>
      <c r="W2830" s="0" t="n">
        <v>90588</v>
      </c>
      <c r="X2830" s="0" t="n">
        <v>80.53</v>
      </c>
      <c r="Y2830" s="0" t="n">
        <v>81</v>
      </c>
      <c r="Z2830" s="0" t="n">
        <v>34</v>
      </c>
      <c r="AA2830" s="0" t="n">
        <v>15000000</v>
      </c>
      <c r="AB2830" s="0" t="n">
        <v>804.5</v>
      </c>
      <c r="AC2830" s="0" t="n">
        <v>0</v>
      </c>
      <c r="AD2830" s="0" t="s">
        <v>99</v>
      </c>
      <c r="AE2830" s="0" t="s">
        <v>99</v>
      </c>
      <c r="AH2830" s="0" t="n">
        <v>-100</v>
      </c>
      <c r="AI2830" s="0" t="s">
        <v>2133</v>
      </c>
      <c r="AJ2830" s="0" t="s">
        <v>32112</v>
      </c>
      <c r="AK2830" s="0" t="s">
        <v>31135</v>
      </c>
      <c r="AL2830" s="0" t="s">
        <v>2112</v>
      </c>
    </row>
    <row r="2831" customFormat="false" ht="15" hidden="false" customHeight="false" outlineLevel="0" collapsed="false">
      <c r="A2831" s="0" t="s">
        <v>39607</v>
      </c>
      <c r="B2831" s="0" t="s">
        <v>39608</v>
      </c>
      <c r="C2831" s="0" t="s">
        <v>22701</v>
      </c>
      <c r="D2831" s="0" t="s">
        <v>22701</v>
      </c>
      <c r="E2831" s="0" t="s">
        <v>39609</v>
      </c>
      <c r="F2831" s="0" t="s">
        <v>498</v>
      </c>
      <c r="G2831" s="0" t="n">
        <v>3</v>
      </c>
      <c r="H2831" s="0" t="n">
        <v>1</v>
      </c>
      <c r="I2831" s="0" t="n">
        <v>0.01</v>
      </c>
      <c r="J2831" s="0" t="n">
        <v>1000</v>
      </c>
      <c r="K2831" s="0" t="n">
        <v>0.56</v>
      </c>
      <c r="L2831" s="0" t="n">
        <v>74.76</v>
      </c>
      <c r="M2831" s="0" t="n">
        <v>74.34</v>
      </c>
      <c r="N2831" s="0" t="n">
        <v>74.15</v>
      </c>
      <c r="O2831" s="0" t="n">
        <v>74.73</v>
      </c>
      <c r="P2831" s="0" t="n">
        <v>0</v>
      </c>
      <c r="Q2831" s="0" t="n">
        <v>0</v>
      </c>
      <c r="R2831" s="0" t="n">
        <v>0</v>
      </c>
      <c r="S2831" s="0" t="n">
        <v>74.76</v>
      </c>
      <c r="T2831" s="0" t="n">
        <v>74.5</v>
      </c>
      <c r="U2831" s="0" t="n">
        <v>74.16</v>
      </c>
      <c r="V2831" s="0" t="n">
        <v>74.93</v>
      </c>
      <c r="W2831" s="0" t="n">
        <v>755799</v>
      </c>
      <c r="X2831" s="0" t="n">
        <v>74.6</v>
      </c>
      <c r="Y2831" s="0" t="n">
        <v>74.75</v>
      </c>
      <c r="Z2831" s="0" t="n">
        <v>92</v>
      </c>
      <c r="AA2831" s="0" t="n">
        <v>1000000</v>
      </c>
      <c r="AB2831" s="0" t="n">
        <v>747.6</v>
      </c>
      <c r="AC2831" s="0" t="n">
        <v>0</v>
      </c>
      <c r="AD2831" s="0" t="s">
        <v>99</v>
      </c>
      <c r="AE2831" s="0" t="s">
        <v>99</v>
      </c>
      <c r="AH2831" s="0" t="n">
        <v>6</v>
      </c>
      <c r="AI2831" s="0" t="s">
        <v>2133</v>
      </c>
      <c r="AJ2831" s="0" t="s">
        <v>32112</v>
      </c>
      <c r="AK2831" s="0" t="s">
        <v>31135</v>
      </c>
      <c r="AL2831" s="0" t="s">
        <v>2112</v>
      </c>
    </row>
    <row r="2832" customFormat="false" ht="15" hidden="false" customHeight="false" outlineLevel="0" collapsed="false">
      <c r="A2832" s="0" t="s">
        <v>39610</v>
      </c>
      <c r="B2832" s="0" t="s">
        <v>39611</v>
      </c>
      <c r="C2832" s="0" t="s">
        <v>23161</v>
      </c>
      <c r="D2832" s="0" t="s">
        <v>23161</v>
      </c>
      <c r="E2832" s="0" t="s">
        <v>39612</v>
      </c>
      <c r="F2832" s="0" t="s">
        <v>498</v>
      </c>
      <c r="G2832" s="0" t="n">
        <v>3</v>
      </c>
      <c r="H2832" s="0" t="n">
        <v>1</v>
      </c>
      <c r="I2832" s="0" t="n">
        <v>0.01</v>
      </c>
      <c r="J2832" s="0" t="n">
        <v>1000</v>
      </c>
      <c r="K2832" s="0" t="n">
        <v>1.12</v>
      </c>
      <c r="L2832" s="0" t="n">
        <v>98.3</v>
      </c>
      <c r="M2832" s="0" t="n">
        <v>97.21</v>
      </c>
      <c r="N2832" s="0" t="n">
        <v>96.84</v>
      </c>
      <c r="O2832" s="0" t="n">
        <v>98.3</v>
      </c>
      <c r="P2832" s="0" t="n">
        <v>0</v>
      </c>
      <c r="Q2832" s="0" t="n">
        <v>0</v>
      </c>
      <c r="R2832" s="0" t="n">
        <v>0</v>
      </c>
      <c r="S2832" s="0" t="n">
        <v>98.14</v>
      </c>
      <c r="T2832" s="0" t="n">
        <v>98.15</v>
      </c>
      <c r="U2832" s="0" t="n">
        <v>97.85</v>
      </c>
      <c r="V2832" s="0" t="n">
        <v>98.42</v>
      </c>
      <c r="W2832" s="0" t="n">
        <v>46125</v>
      </c>
      <c r="X2832" s="0" t="n">
        <v>98.23</v>
      </c>
      <c r="Y2832" s="0" t="n">
        <v>98.41</v>
      </c>
      <c r="Z2832" s="0" t="n">
        <v>20</v>
      </c>
      <c r="AA2832" s="0" t="n">
        <v>102313</v>
      </c>
      <c r="AB2832" s="0" t="n">
        <v>983</v>
      </c>
      <c r="AC2832" s="0" t="n">
        <v>0</v>
      </c>
      <c r="AD2832" s="0" t="s">
        <v>99</v>
      </c>
      <c r="AE2832" s="0" t="s">
        <v>99</v>
      </c>
      <c r="AH2832" s="0" t="n">
        <v>800</v>
      </c>
      <c r="AI2832" s="0" t="s">
        <v>2133</v>
      </c>
      <c r="AJ2832" s="0" t="s">
        <v>32112</v>
      </c>
      <c r="AK2832" s="0" t="s">
        <v>31135</v>
      </c>
      <c r="AL2832" s="0" t="s">
        <v>2112</v>
      </c>
    </row>
    <row r="2833" customFormat="false" ht="15" hidden="false" customHeight="false" outlineLevel="0" collapsed="false">
      <c r="A2833" s="0" t="s">
        <v>39613</v>
      </c>
      <c r="B2833" s="0" t="s">
        <v>39614</v>
      </c>
      <c r="C2833" s="0" t="s">
        <v>23511</v>
      </c>
      <c r="D2833" s="0" t="s">
        <v>23511</v>
      </c>
      <c r="E2833" s="0" t="s">
        <v>39615</v>
      </c>
      <c r="F2833" s="0" t="s">
        <v>498</v>
      </c>
      <c r="G2833" s="0" t="n">
        <v>1</v>
      </c>
      <c r="H2833" s="0" t="n">
        <v>1</v>
      </c>
      <c r="I2833" s="0" t="n">
        <v>0.0001</v>
      </c>
      <c r="J2833" s="0" t="n">
        <v>100</v>
      </c>
      <c r="K2833" s="0" t="n">
        <v>4.07</v>
      </c>
      <c r="L2833" s="0" t="n">
        <v>93.7495</v>
      </c>
      <c r="M2833" s="0" t="n">
        <v>92.2306</v>
      </c>
      <c r="N2833" s="0" t="n">
        <v>93.615</v>
      </c>
      <c r="O2833" s="0" t="n">
        <v>93.7495</v>
      </c>
      <c r="P2833" s="0" t="n">
        <v>0</v>
      </c>
      <c r="Q2833" s="0" t="n">
        <v>0</v>
      </c>
      <c r="R2833" s="0" t="n">
        <v>0</v>
      </c>
      <c r="S2833" s="0" t="n">
        <v>91.1242</v>
      </c>
      <c r="T2833" s="0" t="n">
        <v>93</v>
      </c>
      <c r="U2833" s="0" t="n">
        <v>91</v>
      </c>
      <c r="V2833" s="0" t="n">
        <v>94</v>
      </c>
      <c r="W2833" s="0" t="n">
        <v>4886520</v>
      </c>
      <c r="X2833" s="0" t="n">
        <v>91.0027</v>
      </c>
      <c r="Y2833" s="0" t="n">
        <v>93.7495</v>
      </c>
      <c r="Z2833" s="0" t="n">
        <v>29</v>
      </c>
      <c r="AA2833" s="0" t="n">
        <v>1000000</v>
      </c>
      <c r="AB2833" s="0" t="n">
        <v>9955.05</v>
      </c>
      <c r="AC2833" s="0" t="n">
        <v>0</v>
      </c>
      <c r="AD2833" s="0" t="s">
        <v>14</v>
      </c>
      <c r="AE2833" s="0" t="s">
        <v>99</v>
      </c>
      <c r="AH2833" s="0" t="n">
        <v>-100</v>
      </c>
      <c r="AI2833" s="0" t="s">
        <v>2133</v>
      </c>
      <c r="AJ2833" s="0" t="s">
        <v>32112</v>
      </c>
      <c r="AK2833" s="0" t="s">
        <v>31135</v>
      </c>
      <c r="AL2833" s="0" t="s">
        <v>2112</v>
      </c>
    </row>
    <row r="2834" customFormat="false" ht="15" hidden="false" customHeight="false" outlineLevel="0" collapsed="false">
      <c r="A2834" s="0" t="s">
        <v>39616</v>
      </c>
      <c r="B2834" s="0" t="s">
        <v>39617</v>
      </c>
      <c r="C2834" s="0" t="s">
        <v>39618</v>
      </c>
      <c r="D2834" s="0" t="s">
        <v>39618</v>
      </c>
      <c r="E2834" s="0" t="s">
        <v>39619</v>
      </c>
      <c r="F2834" s="0" t="s">
        <v>1987</v>
      </c>
      <c r="G2834" s="0" t="n">
        <v>1</v>
      </c>
      <c r="H2834" s="0" t="n">
        <v>1</v>
      </c>
      <c r="I2834" s="0" t="n">
        <v>0.0001</v>
      </c>
      <c r="J2834" s="0" t="n">
        <v>1000</v>
      </c>
      <c r="K2834" s="0" t="n">
        <v>-0.1</v>
      </c>
      <c r="L2834" s="0" t="n">
        <v>97.3991</v>
      </c>
      <c r="M2834" s="0" t="n">
        <v>97.75</v>
      </c>
      <c r="N2834" s="0" t="n">
        <v>98.828</v>
      </c>
      <c r="O2834" s="0" t="n">
        <v>97.3991</v>
      </c>
      <c r="P2834" s="0" t="n">
        <v>0</v>
      </c>
      <c r="Q2834" s="0" t="n">
        <v>0</v>
      </c>
      <c r="R2834" s="0" t="n">
        <v>0</v>
      </c>
      <c r="S2834" s="0" t="n">
        <v>96.6769</v>
      </c>
      <c r="T2834" s="0" t="n">
        <v>98.65</v>
      </c>
      <c r="U2834" s="0" t="n">
        <v>96.2513</v>
      </c>
      <c r="V2834" s="0" t="n">
        <v>98.65</v>
      </c>
      <c r="W2834" s="0" t="n">
        <v>87157555</v>
      </c>
      <c r="X2834" s="0" t="n">
        <v>96.2735</v>
      </c>
      <c r="Y2834" s="0" t="n">
        <v>97.3995</v>
      </c>
      <c r="Z2834" s="0" t="n">
        <v>34</v>
      </c>
      <c r="AA2834" s="0" t="n">
        <v>356915</v>
      </c>
      <c r="AB2834" s="0" t="n">
        <v>103425.96</v>
      </c>
      <c r="AC2834" s="0" t="n">
        <v>0</v>
      </c>
      <c r="AD2834" s="0" t="s">
        <v>14</v>
      </c>
      <c r="AE2834" s="0" t="s">
        <v>99</v>
      </c>
      <c r="AH2834" s="0" t="n">
        <v>-100</v>
      </c>
      <c r="AI2834" s="0" t="s">
        <v>2133</v>
      </c>
      <c r="AJ2834" s="0" t="s">
        <v>32112</v>
      </c>
      <c r="AK2834" s="0" t="s">
        <v>31143</v>
      </c>
      <c r="AL2834" s="0" t="s">
        <v>2112</v>
      </c>
    </row>
    <row r="2835" customFormat="false" ht="15" hidden="false" customHeight="false" outlineLevel="0" collapsed="false">
      <c r="A2835" s="0" t="s">
        <v>39620</v>
      </c>
      <c r="B2835" s="0" t="s">
        <v>39621</v>
      </c>
      <c r="C2835" s="0" t="s">
        <v>24562</v>
      </c>
      <c r="D2835" s="0" t="s">
        <v>24562</v>
      </c>
      <c r="E2835" s="0" t="s">
        <v>39622</v>
      </c>
      <c r="F2835" s="0" t="s">
        <v>1987</v>
      </c>
      <c r="G2835" s="0" t="n">
        <v>1</v>
      </c>
      <c r="H2835" s="0" t="n">
        <v>1</v>
      </c>
      <c r="I2835" s="0" t="n">
        <v>0.0001</v>
      </c>
      <c r="J2835" s="0" t="n">
        <v>1000</v>
      </c>
      <c r="K2835" s="0" t="n">
        <v>-1.4</v>
      </c>
      <c r="L2835" s="0" t="n">
        <v>75.7</v>
      </c>
      <c r="M2835" s="0" t="n">
        <v>76.1849</v>
      </c>
      <c r="N2835" s="0" t="n">
        <v>76.1293</v>
      </c>
      <c r="O2835" s="0" t="n">
        <v>75.9571</v>
      </c>
      <c r="P2835" s="0" t="n">
        <v>0</v>
      </c>
      <c r="Q2835" s="0" t="n">
        <v>0</v>
      </c>
      <c r="R2835" s="0" t="n">
        <v>0</v>
      </c>
      <c r="S2835" s="0" t="n">
        <v>76.3635</v>
      </c>
      <c r="T2835" s="0" t="n">
        <v>77.1698</v>
      </c>
      <c r="U2835" s="0" t="n">
        <v>74.4999</v>
      </c>
      <c r="V2835" s="0" t="n">
        <v>77.1698</v>
      </c>
      <c r="W2835" s="0" t="n">
        <v>8919765</v>
      </c>
      <c r="X2835" s="0" t="n">
        <v>75.5088</v>
      </c>
      <c r="Y2835" s="0" t="n">
        <v>75.6999</v>
      </c>
      <c r="Z2835" s="0" t="n">
        <v>99</v>
      </c>
      <c r="AA2835" s="0" t="n">
        <v>383470</v>
      </c>
      <c r="AB2835" s="0" t="n">
        <v>80384.16</v>
      </c>
      <c r="AC2835" s="0" t="n">
        <v>0</v>
      </c>
      <c r="AD2835" s="0" t="s">
        <v>14</v>
      </c>
      <c r="AE2835" s="0" t="s">
        <v>99</v>
      </c>
      <c r="AH2835" s="0" t="n">
        <v>-100</v>
      </c>
      <c r="AI2835" s="0" t="s">
        <v>2133</v>
      </c>
      <c r="AJ2835" s="0" t="s">
        <v>32112</v>
      </c>
      <c r="AK2835" s="0" t="s">
        <v>31143</v>
      </c>
      <c r="AL2835" s="0" t="s">
        <v>2112</v>
      </c>
    </row>
    <row r="2836" customFormat="false" ht="15" hidden="false" customHeight="false" outlineLevel="0" collapsed="false">
      <c r="A2836" s="0" t="s">
        <v>39623</v>
      </c>
      <c r="B2836" s="0" t="s">
        <v>39624</v>
      </c>
      <c r="C2836" s="0" t="s">
        <v>21487</v>
      </c>
      <c r="D2836" s="0" t="s">
        <v>21487</v>
      </c>
      <c r="E2836" s="0" t="s">
        <v>39625</v>
      </c>
      <c r="F2836" s="0" t="s">
        <v>498</v>
      </c>
      <c r="G2836" s="0" t="n">
        <v>1</v>
      </c>
      <c r="H2836" s="0" t="n">
        <v>1</v>
      </c>
      <c r="I2836" s="0" t="n">
        <v>0.01</v>
      </c>
      <c r="J2836" s="0" t="n">
        <v>1000</v>
      </c>
      <c r="K2836" s="0" t="n">
        <v>-0.01</v>
      </c>
      <c r="L2836" s="0" t="n">
        <v>84.99</v>
      </c>
      <c r="M2836" s="0" t="n">
        <v>84.97</v>
      </c>
      <c r="N2836" s="0" t="n">
        <v>85.26</v>
      </c>
      <c r="O2836" s="0" t="n">
        <v>84.92</v>
      </c>
      <c r="P2836" s="0" t="n">
        <v>0</v>
      </c>
      <c r="Q2836" s="0" t="n">
        <v>0</v>
      </c>
      <c r="R2836" s="0" t="n">
        <v>0</v>
      </c>
      <c r="S2836" s="0" t="n">
        <v>85.32</v>
      </c>
      <c r="T2836" s="0" t="n">
        <v>85.9</v>
      </c>
      <c r="U2836" s="0" t="n">
        <v>84.76</v>
      </c>
      <c r="V2836" s="0" t="n">
        <v>86.9</v>
      </c>
      <c r="W2836" s="0" t="n">
        <v>2194420</v>
      </c>
      <c r="X2836" s="0" t="n">
        <v>84.78</v>
      </c>
      <c r="Y2836" s="0" t="n">
        <v>84.99</v>
      </c>
      <c r="Z2836" s="0" t="n">
        <v>214</v>
      </c>
      <c r="AA2836" s="0" t="n">
        <v>20000000</v>
      </c>
      <c r="AB2836" s="0" t="n">
        <v>849.9</v>
      </c>
      <c r="AC2836" s="0" t="n">
        <v>0</v>
      </c>
      <c r="AD2836" s="0" t="s">
        <v>99</v>
      </c>
      <c r="AE2836" s="0" t="s">
        <v>99</v>
      </c>
      <c r="AH2836" s="0" t="n">
        <v>-100</v>
      </c>
      <c r="AI2836" s="0" t="s">
        <v>2133</v>
      </c>
      <c r="AJ2836" s="0" t="s">
        <v>32112</v>
      </c>
      <c r="AK2836" s="0" t="s">
        <v>31135</v>
      </c>
      <c r="AL2836" s="0" t="s">
        <v>2112</v>
      </c>
    </row>
    <row r="2837" customFormat="false" ht="15" hidden="false" customHeight="false" outlineLevel="0" collapsed="false">
      <c r="A2837" s="0" t="s">
        <v>39626</v>
      </c>
      <c r="B2837" s="0" t="s">
        <v>39627</v>
      </c>
      <c r="C2837" s="0" t="s">
        <v>24217</v>
      </c>
      <c r="D2837" s="0" t="s">
        <v>24217</v>
      </c>
      <c r="E2837" s="0" t="s">
        <v>39628</v>
      </c>
      <c r="F2837" s="0" t="s">
        <v>498</v>
      </c>
      <c r="G2837" s="0" t="n">
        <v>1</v>
      </c>
      <c r="H2837" s="0" t="n">
        <v>1</v>
      </c>
      <c r="I2837" s="0" t="n">
        <v>0.01</v>
      </c>
      <c r="J2837" s="0" t="n">
        <v>1000</v>
      </c>
      <c r="K2837" s="0" t="n">
        <v>0.29</v>
      </c>
      <c r="L2837" s="0" t="n">
        <v>99.54</v>
      </c>
      <c r="M2837" s="0" t="n">
        <v>99.25</v>
      </c>
      <c r="N2837" s="0" t="n">
        <v>99.57</v>
      </c>
      <c r="O2837" s="0" t="n">
        <v>99.57</v>
      </c>
      <c r="P2837" s="0" t="n">
        <v>0</v>
      </c>
      <c r="Q2837" s="0" t="n">
        <v>0</v>
      </c>
      <c r="R2837" s="0" t="n">
        <v>0</v>
      </c>
      <c r="S2837" s="0" t="n">
        <v>99.61</v>
      </c>
      <c r="T2837" s="0" t="n">
        <v>99.7</v>
      </c>
      <c r="U2837" s="0" t="n">
        <v>99.42</v>
      </c>
      <c r="V2837" s="0" t="n">
        <v>99.7</v>
      </c>
      <c r="W2837" s="0" t="n">
        <v>8145995</v>
      </c>
      <c r="X2837" s="0" t="n">
        <v>99.53</v>
      </c>
      <c r="Y2837" s="0" t="n">
        <v>99.56</v>
      </c>
      <c r="Z2837" s="0" t="n">
        <v>242</v>
      </c>
      <c r="AA2837" s="0" t="n">
        <v>35000000</v>
      </c>
      <c r="AB2837" s="0" t="n">
        <v>995.4</v>
      </c>
      <c r="AC2837" s="0" t="n">
        <v>0</v>
      </c>
      <c r="AD2837" s="0" t="s">
        <v>99</v>
      </c>
      <c r="AE2837" s="0" t="s">
        <v>99</v>
      </c>
      <c r="AH2837" s="0" t="n">
        <v>8</v>
      </c>
      <c r="AI2837" s="0" t="s">
        <v>2133</v>
      </c>
      <c r="AJ2837" s="0" t="s">
        <v>32112</v>
      </c>
      <c r="AK2837" s="0" t="s">
        <v>31135</v>
      </c>
      <c r="AL2837" s="0" t="s">
        <v>2112</v>
      </c>
    </row>
    <row r="2838" customFormat="false" ht="15" hidden="false" customHeight="false" outlineLevel="0" collapsed="false">
      <c r="A2838" s="0" t="s">
        <v>39629</v>
      </c>
      <c r="B2838" s="0" t="s">
        <v>39630</v>
      </c>
      <c r="C2838" s="0" t="s">
        <v>20349</v>
      </c>
      <c r="D2838" s="0" t="s">
        <v>20349</v>
      </c>
      <c r="E2838" s="0" t="s">
        <v>39631</v>
      </c>
      <c r="F2838" s="0" t="s">
        <v>498</v>
      </c>
      <c r="G2838" s="0" t="n">
        <v>1</v>
      </c>
      <c r="H2838" s="0" t="n">
        <v>1</v>
      </c>
      <c r="I2838" s="0" t="n">
        <v>0.01</v>
      </c>
      <c r="J2838" s="0" t="n">
        <v>1000</v>
      </c>
      <c r="K2838" s="0" t="n">
        <v>0.02</v>
      </c>
      <c r="L2838" s="0" t="n">
        <v>100.4</v>
      </c>
      <c r="M2838" s="0" t="n">
        <v>100.38</v>
      </c>
      <c r="N2838" s="0" t="n">
        <v>100.33</v>
      </c>
      <c r="O2838" s="0" t="n">
        <v>100.4</v>
      </c>
      <c r="P2838" s="0" t="n">
        <v>0</v>
      </c>
      <c r="Q2838" s="0" t="n">
        <v>0</v>
      </c>
      <c r="R2838" s="0" t="n">
        <v>0</v>
      </c>
      <c r="S2838" s="0" t="n">
        <v>100.45</v>
      </c>
      <c r="T2838" s="0" t="n">
        <v>101.23</v>
      </c>
      <c r="U2838" s="0" t="n">
        <v>100.36</v>
      </c>
      <c r="V2838" s="0" t="n">
        <v>101.24</v>
      </c>
      <c r="W2838" s="0" t="n">
        <v>45909890</v>
      </c>
      <c r="X2838" s="0" t="n">
        <v>100.38</v>
      </c>
      <c r="Y2838" s="0" t="n">
        <v>100.4</v>
      </c>
      <c r="Z2838" s="0" t="n">
        <v>167</v>
      </c>
      <c r="AA2838" s="0" t="n">
        <v>20000000</v>
      </c>
      <c r="AB2838" s="0" t="n">
        <v>1004</v>
      </c>
      <c r="AC2838" s="0" t="n">
        <v>0</v>
      </c>
      <c r="AD2838" s="0" t="s">
        <v>99</v>
      </c>
      <c r="AE2838" s="0" t="s">
        <v>99</v>
      </c>
      <c r="AH2838" s="0" t="n">
        <v>8</v>
      </c>
      <c r="AI2838" s="0" t="s">
        <v>2133</v>
      </c>
      <c r="AJ2838" s="0" t="s">
        <v>32112</v>
      </c>
      <c r="AK2838" s="0" t="s">
        <v>31135</v>
      </c>
      <c r="AL2838" s="0" t="s">
        <v>2112</v>
      </c>
    </row>
    <row r="2839" customFormat="false" ht="15" hidden="false" customHeight="false" outlineLevel="0" collapsed="false">
      <c r="A2839" s="0" t="s">
        <v>39632</v>
      </c>
      <c r="B2839" s="0" t="s">
        <v>39633</v>
      </c>
      <c r="C2839" s="0" t="s">
        <v>24937</v>
      </c>
      <c r="D2839" s="0" t="s">
        <v>24937</v>
      </c>
      <c r="E2839" s="0" t="s">
        <v>39634</v>
      </c>
      <c r="F2839" s="0" t="s">
        <v>1987</v>
      </c>
      <c r="G2839" s="0" t="n">
        <v>3</v>
      </c>
      <c r="H2839" s="0" t="n">
        <v>1</v>
      </c>
      <c r="I2839" s="0" t="n">
        <v>0.0001</v>
      </c>
      <c r="J2839" s="0" t="n">
        <v>1000</v>
      </c>
      <c r="K2839" s="0" t="n">
        <v>-2.89</v>
      </c>
      <c r="L2839" s="0" t="n">
        <v>74</v>
      </c>
      <c r="M2839" s="0" t="n">
        <v>76.1809</v>
      </c>
      <c r="N2839" s="0" t="n">
        <v>75.5174</v>
      </c>
      <c r="O2839" s="0" t="n">
        <v>75.6923</v>
      </c>
      <c r="P2839" s="0" t="n">
        <v>0</v>
      </c>
      <c r="Q2839" s="0" t="n">
        <v>0</v>
      </c>
      <c r="R2839" s="0" t="n">
        <v>0</v>
      </c>
      <c r="S2839" s="0" t="n">
        <v>74.4844</v>
      </c>
      <c r="T2839" s="0" t="n">
        <v>74.0711</v>
      </c>
      <c r="U2839" s="0" t="n">
        <v>72</v>
      </c>
      <c r="V2839" s="0" t="n">
        <v>76</v>
      </c>
      <c r="W2839" s="0" t="n">
        <v>1660961</v>
      </c>
      <c r="X2839" s="0" t="n">
        <v>73.0003</v>
      </c>
      <c r="Y2839" s="0" t="n">
        <v>74.8868</v>
      </c>
      <c r="Z2839" s="0" t="n">
        <v>12</v>
      </c>
      <c r="AA2839" s="0" t="n">
        <v>156060</v>
      </c>
      <c r="AB2839" s="0" t="n">
        <v>157157.94</v>
      </c>
      <c r="AC2839" s="0" t="n">
        <v>0</v>
      </c>
      <c r="AD2839" s="0" t="s">
        <v>14</v>
      </c>
      <c r="AE2839" s="0" t="s">
        <v>99</v>
      </c>
      <c r="AF2839" s="0" t="s">
        <v>30149</v>
      </c>
      <c r="AH2839" s="0" t="n">
        <v>0</v>
      </c>
      <c r="AI2839" s="0" t="s">
        <v>2133</v>
      </c>
      <c r="AJ2839" s="0" t="s">
        <v>32112</v>
      </c>
      <c r="AK2839" s="0" t="s">
        <v>31143</v>
      </c>
      <c r="AL2839" s="0" t="s">
        <v>2112</v>
      </c>
    </row>
    <row r="2840" customFormat="false" ht="15" hidden="false" customHeight="false" outlineLevel="0" collapsed="false">
      <c r="A2840" s="0" t="s">
        <v>39635</v>
      </c>
      <c r="B2840" s="0" t="s">
        <v>39636</v>
      </c>
      <c r="C2840" s="0" t="s">
        <v>23450</v>
      </c>
      <c r="D2840" s="0" t="s">
        <v>23450</v>
      </c>
      <c r="E2840" s="0" t="s">
        <v>39637</v>
      </c>
      <c r="F2840" s="0" t="s">
        <v>498</v>
      </c>
      <c r="G2840" s="0" t="n">
        <v>1</v>
      </c>
      <c r="H2840" s="0" t="n">
        <v>1</v>
      </c>
      <c r="I2840" s="0" t="n">
        <v>0.01</v>
      </c>
      <c r="J2840" s="0" t="n">
        <v>1000</v>
      </c>
      <c r="K2840" s="0" t="n">
        <v>0.49</v>
      </c>
      <c r="L2840" s="0" t="n">
        <v>81.5</v>
      </c>
      <c r="M2840" s="0" t="n">
        <v>81.1</v>
      </c>
      <c r="N2840" s="0" t="n">
        <v>81.25</v>
      </c>
      <c r="O2840" s="0" t="n">
        <v>81.5</v>
      </c>
      <c r="P2840" s="0" t="n">
        <v>0</v>
      </c>
      <c r="Q2840" s="0" t="n">
        <v>0</v>
      </c>
      <c r="R2840" s="0" t="n">
        <v>0</v>
      </c>
      <c r="S2840" s="0" t="n">
        <v>81.22</v>
      </c>
      <c r="T2840" s="0" t="n">
        <v>80.9</v>
      </c>
      <c r="U2840" s="0" t="n">
        <v>80.5</v>
      </c>
      <c r="V2840" s="0" t="n">
        <v>81.71</v>
      </c>
      <c r="W2840" s="0" t="n">
        <v>13471269</v>
      </c>
      <c r="X2840" s="0" t="n">
        <v>81.46</v>
      </c>
      <c r="Y2840" s="0" t="n">
        <v>81.5</v>
      </c>
      <c r="Z2840" s="0" t="n">
        <v>186</v>
      </c>
      <c r="AA2840" s="0" t="n">
        <v>4000000</v>
      </c>
      <c r="AB2840" s="0" t="n">
        <v>4890</v>
      </c>
      <c r="AC2840" s="0" t="n">
        <v>0</v>
      </c>
      <c r="AD2840" s="0" t="s">
        <v>99</v>
      </c>
      <c r="AE2840" s="0" t="s">
        <v>99</v>
      </c>
      <c r="AH2840" s="0" t="n">
        <v>6</v>
      </c>
      <c r="AI2840" s="0" t="s">
        <v>2133</v>
      </c>
      <c r="AJ2840" s="0" t="s">
        <v>32112</v>
      </c>
      <c r="AK2840" s="0" t="s">
        <v>31135</v>
      </c>
      <c r="AL2840" s="0" t="s">
        <v>2112</v>
      </c>
    </row>
    <row r="2841" customFormat="false" ht="15" hidden="false" customHeight="false" outlineLevel="0" collapsed="false">
      <c r="A2841" s="0" t="s">
        <v>39638</v>
      </c>
      <c r="B2841" s="0" t="s">
        <v>39639</v>
      </c>
      <c r="C2841" s="0" t="s">
        <v>22993</v>
      </c>
      <c r="D2841" s="0" t="s">
        <v>22993</v>
      </c>
      <c r="E2841" s="0" t="s">
        <v>39640</v>
      </c>
      <c r="F2841" s="0" t="s">
        <v>498</v>
      </c>
      <c r="G2841" s="0" t="n">
        <v>1</v>
      </c>
      <c r="H2841" s="0" t="n">
        <v>1</v>
      </c>
      <c r="I2841" s="0" t="n">
        <v>0.01</v>
      </c>
      <c r="J2841" s="0" t="n">
        <v>1000</v>
      </c>
      <c r="K2841" s="0" t="n">
        <v>-0.04</v>
      </c>
      <c r="L2841" s="0" t="n">
        <v>96.86</v>
      </c>
      <c r="M2841" s="0" t="n">
        <v>96.9</v>
      </c>
      <c r="N2841" s="0" t="n">
        <v>96.69</v>
      </c>
      <c r="O2841" s="0" t="n">
        <v>96.86</v>
      </c>
      <c r="P2841" s="0" t="n">
        <v>0</v>
      </c>
      <c r="Q2841" s="0" t="n">
        <v>0</v>
      </c>
      <c r="R2841" s="0" t="n">
        <v>0</v>
      </c>
      <c r="S2841" s="0" t="n">
        <v>96.51</v>
      </c>
      <c r="T2841" s="0" t="n">
        <v>96.9</v>
      </c>
      <c r="U2841" s="0" t="n">
        <v>96.5</v>
      </c>
      <c r="V2841" s="0" t="n">
        <v>97</v>
      </c>
      <c r="W2841" s="0" t="n">
        <v>1492048</v>
      </c>
      <c r="X2841" s="0" t="n">
        <v>96.86</v>
      </c>
      <c r="Y2841" s="0" t="n">
        <v>96.98</v>
      </c>
      <c r="Z2841" s="0" t="n">
        <v>24</v>
      </c>
      <c r="AA2841" s="0" t="n">
        <v>5000000</v>
      </c>
      <c r="AB2841" s="0" t="n">
        <v>3874.4</v>
      </c>
      <c r="AC2841" s="0" t="n">
        <v>0</v>
      </c>
      <c r="AD2841" s="0" t="s">
        <v>99</v>
      </c>
      <c r="AE2841" s="0" t="s">
        <v>99</v>
      </c>
      <c r="AH2841" s="0" t="n">
        <v>6</v>
      </c>
      <c r="AI2841" s="0" t="s">
        <v>2133</v>
      </c>
      <c r="AJ2841" s="0" t="s">
        <v>32112</v>
      </c>
      <c r="AK2841" s="0" t="s">
        <v>31135</v>
      </c>
      <c r="AL2841" s="0" t="s">
        <v>2112</v>
      </c>
    </row>
    <row r="2842" customFormat="false" ht="15" hidden="false" customHeight="false" outlineLevel="0" collapsed="false">
      <c r="A2842" s="0" t="s">
        <v>39641</v>
      </c>
      <c r="B2842" s="0" t="s">
        <v>39642</v>
      </c>
      <c r="C2842" s="0" t="s">
        <v>39643</v>
      </c>
      <c r="D2842" s="0" t="s">
        <v>39643</v>
      </c>
      <c r="E2842" s="0" t="s">
        <v>39644</v>
      </c>
      <c r="F2842" s="0" t="s">
        <v>498</v>
      </c>
      <c r="G2842" s="0" t="n">
        <v>3</v>
      </c>
      <c r="H2842" s="0" t="n">
        <v>1</v>
      </c>
      <c r="I2842" s="0" t="n">
        <v>0.01</v>
      </c>
      <c r="J2842" s="0" t="n">
        <v>1000</v>
      </c>
      <c r="K2842" s="0" t="n">
        <v>-0.03</v>
      </c>
      <c r="L2842" s="0" t="n">
        <v>99.18</v>
      </c>
      <c r="M2842" s="0" t="n">
        <v>99.21</v>
      </c>
      <c r="N2842" s="0" t="n">
        <v>98.66</v>
      </c>
      <c r="O2842" s="0" t="n">
        <v>99.18</v>
      </c>
      <c r="P2842" s="0" t="n">
        <v>0</v>
      </c>
      <c r="Q2842" s="0" t="n">
        <v>0</v>
      </c>
      <c r="R2842" s="0" t="n">
        <v>0</v>
      </c>
      <c r="S2842" s="0" t="n">
        <v>98.85</v>
      </c>
      <c r="T2842" s="0" t="n">
        <v>98.62</v>
      </c>
      <c r="U2842" s="0" t="n">
        <v>98.56</v>
      </c>
      <c r="V2842" s="0" t="n">
        <v>99.23</v>
      </c>
      <c r="W2842" s="0" t="n">
        <v>549614</v>
      </c>
      <c r="X2842" s="0" t="n">
        <v>99.01</v>
      </c>
      <c r="Y2842" s="0" t="n">
        <v>99.2</v>
      </c>
      <c r="Z2842" s="0" t="n">
        <v>42</v>
      </c>
      <c r="AA2842" s="0" t="n">
        <v>3000000</v>
      </c>
      <c r="AB2842" s="0" t="n">
        <v>9918</v>
      </c>
      <c r="AC2842" s="0" t="n">
        <v>0</v>
      </c>
      <c r="AD2842" s="0" t="s">
        <v>99</v>
      </c>
      <c r="AE2842" s="0" t="s">
        <v>99</v>
      </c>
      <c r="AH2842" s="0" t="n">
        <v>6</v>
      </c>
      <c r="AI2842" s="0" t="s">
        <v>2133</v>
      </c>
      <c r="AJ2842" s="0" t="s">
        <v>32112</v>
      </c>
      <c r="AK2842" s="0" t="s">
        <v>31135</v>
      </c>
      <c r="AL2842" s="0" t="s">
        <v>2112</v>
      </c>
    </row>
    <row r="2843" customFormat="false" ht="15" hidden="false" customHeight="false" outlineLevel="0" collapsed="false">
      <c r="A2843" s="0" t="s">
        <v>39645</v>
      </c>
      <c r="B2843" s="0" t="s">
        <v>39646</v>
      </c>
      <c r="C2843" s="0" t="s">
        <v>39647</v>
      </c>
      <c r="D2843" s="0" t="s">
        <v>39647</v>
      </c>
      <c r="E2843" s="0" t="s">
        <v>39648</v>
      </c>
      <c r="F2843" s="0" t="s">
        <v>1988</v>
      </c>
      <c r="G2843" s="0" t="n">
        <v>1</v>
      </c>
      <c r="H2843" s="0" t="n">
        <v>1</v>
      </c>
      <c r="I2843" s="0" t="n">
        <v>0.01</v>
      </c>
      <c r="J2843" s="0" t="n">
        <v>100</v>
      </c>
      <c r="K2843" s="0" t="n">
        <v>-0.41</v>
      </c>
      <c r="L2843" s="0" t="n">
        <v>99.86</v>
      </c>
      <c r="M2843" s="0" t="n">
        <v>100.26</v>
      </c>
      <c r="N2843" s="0" t="n">
        <v>100.21</v>
      </c>
      <c r="O2843" s="0" t="n">
        <v>99.89</v>
      </c>
      <c r="P2843" s="0" t="n">
        <v>0</v>
      </c>
      <c r="Q2843" s="0" t="n">
        <v>0</v>
      </c>
      <c r="R2843" s="0" t="n">
        <v>0</v>
      </c>
      <c r="S2843" s="0" t="n">
        <v>99.91</v>
      </c>
      <c r="T2843" s="0" t="n">
        <v>100.89</v>
      </c>
      <c r="U2843" s="0" t="n">
        <v>99.83</v>
      </c>
      <c r="V2843" s="0" t="n">
        <v>100.89</v>
      </c>
      <c r="W2843" s="0" t="n">
        <v>18684</v>
      </c>
      <c r="X2843" s="0" t="n">
        <v>99.87</v>
      </c>
      <c r="Y2843" s="0" t="n">
        <v>100</v>
      </c>
      <c r="Z2843" s="0" t="n">
        <v>33</v>
      </c>
      <c r="AA2843" s="0" t="n">
        <v>7000000</v>
      </c>
      <c r="AB2843" s="0" t="n">
        <v>1098.46</v>
      </c>
      <c r="AC2843" s="0" t="n">
        <v>0</v>
      </c>
      <c r="AD2843" s="0" t="s">
        <v>99</v>
      </c>
      <c r="AE2843" s="0" t="s">
        <v>99</v>
      </c>
      <c r="AH2843" s="0" t="n">
        <v>-100</v>
      </c>
      <c r="AI2843" s="0" t="s">
        <v>2133</v>
      </c>
      <c r="AJ2843" s="0" t="s">
        <v>32112</v>
      </c>
      <c r="AK2843" s="0" t="s">
        <v>32292</v>
      </c>
      <c r="AL2843" s="0" t="s">
        <v>2112</v>
      </c>
    </row>
    <row r="2844" customFormat="false" ht="15" hidden="false" customHeight="false" outlineLevel="0" collapsed="false">
      <c r="A2844" s="0" t="s">
        <v>39649</v>
      </c>
      <c r="B2844" s="0" t="s">
        <v>39650</v>
      </c>
      <c r="C2844" s="0" t="s">
        <v>20781</v>
      </c>
      <c r="D2844" s="0" t="s">
        <v>20781</v>
      </c>
      <c r="E2844" s="0" t="s">
        <v>39651</v>
      </c>
      <c r="F2844" s="0" t="s">
        <v>498</v>
      </c>
      <c r="G2844" s="0" t="n">
        <v>3</v>
      </c>
      <c r="H2844" s="0" t="n">
        <v>1</v>
      </c>
      <c r="I2844" s="0" t="n">
        <v>0.01</v>
      </c>
      <c r="J2844" s="0" t="n">
        <v>1000</v>
      </c>
      <c r="K2844" s="0" t="n">
        <v>0.73</v>
      </c>
      <c r="L2844" s="0" t="n">
        <v>89.31</v>
      </c>
      <c r="M2844" s="0" t="n">
        <v>88.66</v>
      </c>
      <c r="N2844" s="0" t="n">
        <v>87.85</v>
      </c>
      <c r="O2844" s="0" t="n">
        <v>89.33</v>
      </c>
      <c r="P2844" s="0" t="n">
        <v>0</v>
      </c>
      <c r="Q2844" s="0" t="n">
        <v>0</v>
      </c>
      <c r="R2844" s="0" t="n">
        <v>0</v>
      </c>
      <c r="S2844" s="0" t="n">
        <v>89.47</v>
      </c>
      <c r="T2844" s="0" t="n">
        <v>88.89</v>
      </c>
      <c r="U2844" s="0" t="n">
        <v>88.89</v>
      </c>
      <c r="V2844" s="0" t="n">
        <v>89.8</v>
      </c>
      <c r="W2844" s="0" t="n">
        <v>290769</v>
      </c>
      <c r="X2844" s="0" t="n">
        <v>89.3</v>
      </c>
      <c r="Y2844" s="0" t="n">
        <v>89.7</v>
      </c>
      <c r="Z2844" s="0" t="n">
        <v>23</v>
      </c>
      <c r="AA2844" s="0" t="n">
        <v>250000</v>
      </c>
      <c r="AB2844" s="0" t="n">
        <v>50906.7</v>
      </c>
      <c r="AC2844" s="0" t="n">
        <v>0</v>
      </c>
      <c r="AD2844" s="0" t="s">
        <v>99</v>
      </c>
      <c r="AE2844" s="0" t="s">
        <v>99</v>
      </c>
      <c r="AH2844" s="0" t="n">
        <v>800</v>
      </c>
      <c r="AI2844" s="0" t="s">
        <v>2133</v>
      </c>
      <c r="AJ2844" s="0" t="s">
        <v>32112</v>
      </c>
      <c r="AK2844" s="0" t="s">
        <v>31135</v>
      </c>
      <c r="AL2844" s="0" t="s">
        <v>2112</v>
      </c>
    </row>
    <row r="2845" customFormat="false" ht="15" hidden="false" customHeight="false" outlineLevel="0" collapsed="false">
      <c r="A2845" s="0" t="s">
        <v>39652</v>
      </c>
      <c r="B2845" s="0" t="s">
        <v>39653</v>
      </c>
      <c r="C2845" s="0" t="s">
        <v>39654</v>
      </c>
      <c r="D2845" s="0" t="s">
        <v>39654</v>
      </c>
      <c r="E2845" s="0" t="s">
        <v>39655</v>
      </c>
      <c r="F2845" s="0" t="s">
        <v>1988</v>
      </c>
      <c r="G2845" s="0" t="n">
        <v>3</v>
      </c>
      <c r="H2845" s="0" t="n">
        <v>1</v>
      </c>
      <c r="I2845" s="0" t="n">
        <v>0.01</v>
      </c>
      <c r="J2845" s="0" t="n">
        <v>400</v>
      </c>
      <c r="K2845" s="0" t="n">
        <v>-0.03</v>
      </c>
      <c r="L2845" s="0" t="n">
        <v>92.06</v>
      </c>
      <c r="M2845" s="0" t="n">
        <v>92.09</v>
      </c>
      <c r="N2845" s="0" t="n">
        <v>92.09</v>
      </c>
      <c r="O2845" s="0" t="n">
        <v>92.06</v>
      </c>
      <c r="P2845" s="0" t="n">
        <v>0</v>
      </c>
      <c r="Q2845" s="0" t="n">
        <v>0</v>
      </c>
      <c r="R2845" s="0" t="n">
        <v>0</v>
      </c>
      <c r="S2845" s="0" t="n">
        <v>92.05</v>
      </c>
      <c r="T2845" s="0" t="n">
        <v>92.05</v>
      </c>
      <c r="U2845" s="0" t="n">
        <v>92.05</v>
      </c>
      <c r="V2845" s="0" t="n">
        <v>92.06</v>
      </c>
      <c r="W2845" s="0" t="n">
        <v>2577</v>
      </c>
      <c r="X2845" s="0" t="n">
        <v>91.32</v>
      </c>
      <c r="Y2845" s="0" t="n">
        <v>92.06</v>
      </c>
      <c r="Z2845" s="0" t="n">
        <v>3</v>
      </c>
      <c r="AA2845" s="0" t="n">
        <v>5000000</v>
      </c>
      <c r="AB2845" s="0" t="n">
        <v>368.24</v>
      </c>
      <c r="AC2845" s="0" t="n">
        <v>0</v>
      </c>
      <c r="AD2845" s="0" t="s">
        <v>99</v>
      </c>
      <c r="AE2845" s="0" t="s">
        <v>99</v>
      </c>
      <c r="AH2845" s="0" t="n">
        <v>-100</v>
      </c>
      <c r="AI2845" s="0" t="s">
        <v>2133</v>
      </c>
      <c r="AJ2845" s="0" t="s">
        <v>32112</v>
      </c>
      <c r="AK2845" s="0" t="s">
        <v>32292</v>
      </c>
      <c r="AL2845" s="0" t="s">
        <v>2112</v>
      </c>
    </row>
    <row r="2846" customFormat="false" ht="15" hidden="false" customHeight="false" outlineLevel="0" collapsed="false">
      <c r="A2846" s="0" t="s">
        <v>39656</v>
      </c>
      <c r="B2846" s="0" t="s">
        <v>39657</v>
      </c>
      <c r="C2846" s="0" t="s">
        <v>39658</v>
      </c>
      <c r="D2846" s="0" t="s">
        <v>39658</v>
      </c>
      <c r="E2846" s="0" t="s">
        <v>39659</v>
      </c>
      <c r="F2846" s="0" t="s">
        <v>498</v>
      </c>
      <c r="G2846" s="0" t="n">
        <v>3</v>
      </c>
      <c r="H2846" s="0" t="n">
        <v>1</v>
      </c>
      <c r="I2846" s="0" t="n">
        <v>0.01</v>
      </c>
      <c r="J2846" s="0" t="n">
        <v>1000</v>
      </c>
      <c r="K2846" s="0" t="n">
        <v>-0.01</v>
      </c>
      <c r="L2846" s="0" t="n">
        <v>99.74</v>
      </c>
      <c r="M2846" s="0" t="n">
        <v>99.73</v>
      </c>
      <c r="N2846" s="0" t="n">
        <v>99.61</v>
      </c>
      <c r="O2846" s="0" t="n">
        <v>99.74</v>
      </c>
      <c r="P2846" s="0" t="n">
        <v>0</v>
      </c>
      <c r="Q2846" s="0" t="n">
        <v>0</v>
      </c>
      <c r="R2846" s="0" t="n">
        <v>0</v>
      </c>
      <c r="S2846" s="0" t="n">
        <v>99.55</v>
      </c>
      <c r="T2846" s="0" t="n">
        <v>99.48</v>
      </c>
      <c r="U2846" s="0" t="n">
        <v>99.25</v>
      </c>
      <c r="V2846" s="0" t="n">
        <v>99.76</v>
      </c>
      <c r="W2846" s="0" t="n">
        <v>663000</v>
      </c>
      <c r="X2846" s="0" t="n">
        <v>99.57</v>
      </c>
      <c r="Y2846" s="0" t="n">
        <v>99.75</v>
      </c>
      <c r="Z2846" s="0" t="n">
        <v>51</v>
      </c>
      <c r="AA2846" s="0" t="n">
        <v>150000</v>
      </c>
      <c r="AB2846" s="0" t="n">
        <v>3989.6</v>
      </c>
      <c r="AC2846" s="0" t="n">
        <v>0</v>
      </c>
      <c r="AD2846" s="0" t="s">
        <v>99</v>
      </c>
      <c r="AE2846" s="0" t="s">
        <v>99</v>
      </c>
      <c r="AH2846" s="0" t="n">
        <v>800</v>
      </c>
      <c r="AI2846" s="0" t="s">
        <v>2133</v>
      </c>
      <c r="AJ2846" s="0" t="s">
        <v>32112</v>
      </c>
      <c r="AK2846" s="0" t="s">
        <v>31135</v>
      </c>
      <c r="AL2846" s="0" t="s">
        <v>2112</v>
      </c>
    </row>
    <row r="2847" customFormat="false" ht="15" hidden="false" customHeight="false" outlineLevel="0" collapsed="false">
      <c r="A2847" s="0" t="s">
        <v>39660</v>
      </c>
      <c r="B2847" s="0" t="s">
        <v>39661</v>
      </c>
      <c r="C2847" s="0" t="s">
        <v>19846</v>
      </c>
      <c r="D2847" s="0" t="s">
        <v>19846</v>
      </c>
      <c r="E2847" s="0" t="s">
        <v>39662</v>
      </c>
      <c r="F2847" s="0" t="s">
        <v>498</v>
      </c>
      <c r="G2847" s="0" t="n">
        <v>3</v>
      </c>
      <c r="H2847" s="0" t="n">
        <v>1</v>
      </c>
      <c r="I2847" s="0" t="n">
        <v>0.01</v>
      </c>
      <c r="J2847" s="0" t="n">
        <v>1000</v>
      </c>
      <c r="K2847" s="0" t="n">
        <v>-0.11</v>
      </c>
      <c r="L2847" s="0" t="n">
        <v>83.87</v>
      </c>
      <c r="M2847" s="0" t="n">
        <v>83.95</v>
      </c>
      <c r="N2847" s="0" t="n">
        <v>83.82</v>
      </c>
      <c r="O2847" s="0" t="n">
        <v>83.74</v>
      </c>
      <c r="P2847" s="0" t="n">
        <v>0</v>
      </c>
      <c r="Q2847" s="0" t="n">
        <v>0</v>
      </c>
      <c r="R2847" s="0" t="n">
        <v>0</v>
      </c>
      <c r="S2847" s="0" t="n">
        <v>83.77</v>
      </c>
      <c r="T2847" s="0" t="n">
        <v>83.73</v>
      </c>
      <c r="U2847" s="0" t="n">
        <v>83.55</v>
      </c>
      <c r="V2847" s="0" t="n">
        <v>83.88</v>
      </c>
      <c r="W2847" s="0" t="n">
        <v>520213</v>
      </c>
      <c r="X2847" s="0" t="n">
        <v>83.74</v>
      </c>
      <c r="Y2847" s="0" t="n">
        <v>83.87</v>
      </c>
      <c r="Z2847" s="0" t="n">
        <v>87</v>
      </c>
      <c r="AA2847" s="0" t="n">
        <v>500000</v>
      </c>
      <c r="AB2847" s="0" t="n">
        <v>4193.5</v>
      </c>
      <c r="AC2847" s="0" t="n">
        <v>0</v>
      </c>
      <c r="AD2847" s="0" t="s">
        <v>99</v>
      </c>
      <c r="AE2847" s="0" t="s">
        <v>99</v>
      </c>
      <c r="AH2847" s="0" t="n">
        <v>6</v>
      </c>
      <c r="AI2847" s="0" t="s">
        <v>2133</v>
      </c>
      <c r="AJ2847" s="0" t="s">
        <v>32112</v>
      </c>
      <c r="AK2847" s="0" t="s">
        <v>31135</v>
      </c>
      <c r="AL2847" s="0" t="s">
        <v>2112</v>
      </c>
    </row>
    <row r="2848" customFormat="false" ht="15" hidden="false" customHeight="false" outlineLevel="0" collapsed="false">
      <c r="A2848" s="0" t="s">
        <v>39663</v>
      </c>
      <c r="B2848" s="0" t="s">
        <v>39664</v>
      </c>
      <c r="C2848" s="0" t="s">
        <v>19051</v>
      </c>
      <c r="D2848" s="0" t="s">
        <v>19051</v>
      </c>
      <c r="E2848" s="0" t="s">
        <v>39665</v>
      </c>
      <c r="F2848" s="0" t="s">
        <v>498</v>
      </c>
      <c r="G2848" s="0" t="n">
        <v>3</v>
      </c>
      <c r="H2848" s="0" t="n">
        <v>1</v>
      </c>
      <c r="I2848" s="0" t="n">
        <v>0.01</v>
      </c>
      <c r="J2848" s="0" t="n">
        <v>600</v>
      </c>
      <c r="K2848" s="0" t="n">
        <v>-0.13</v>
      </c>
      <c r="L2848" s="0" t="n">
        <v>91.39</v>
      </c>
      <c r="M2848" s="0" t="n">
        <v>91.51</v>
      </c>
      <c r="N2848" s="0" t="n">
        <v>91.16</v>
      </c>
      <c r="O2848" s="0" t="n">
        <v>91.39</v>
      </c>
      <c r="P2848" s="0" t="n">
        <v>0</v>
      </c>
      <c r="Q2848" s="0" t="n">
        <v>0</v>
      </c>
      <c r="R2848" s="0" t="n">
        <v>0</v>
      </c>
      <c r="S2848" s="0" t="n">
        <v>91.36</v>
      </c>
      <c r="T2848" s="0" t="n">
        <v>91.38</v>
      </c>
      <c r="U2848" s="0" t="n">
        <v>90.9</v>
      </c>
      <c r="V2848" s="0" t="n">
        <v>91.67</v>
      </c>
      <c r="W2848" s="0" t="n">
        <v>30695</v>
      </c>
      <c r="X2848" s="0" t="n">
        <v>91.43</v>
      </c>
      <c r="Y2848" s="0" t="n">
        <v>91.58</v>
      </c>
      <c r="Z2848" s="0" t="n">
        <v>20</v>
      </c>
      <c r="AA2848" s="0" t="n">
        <v>150000</v>
      </c>
      <c r="AB2848" s="0" t="n">
        <v>1096.68</v>
      </c>
      <c r="AC2848" s="0" t="n">
        <v>0</v>
      </c>
      <c r="AD2848" s="0" t="s">
        <v>99</v>
      </c>
      <c r="AE2848" s="0" t="s">
        <v>99</v>
      </c>
      <c r="AH2848" s="0" t="n">
        <v>6</v>
      </c>
      <c r="AI2848" s="0" t="s">
        <v>2133</v>
      </c>
      <c r="AJ2848" s="0" t="s">
        <v>32112</v>
      </c>
      <c r="AK2848" s="0" t="s">
        <v>31135</v>
      </c>
      <c r="AL2848" s="0" t="s">
        <v>2112</v>
      </c>
    </row>
    <row r="2849" customFormat="false" ht="15" hidden="false" customHeight="false" outlineLevel="0" collapsed="false">
      <c r="A2849" s="0" t="s">
        <v>39666</v>
      </c>
      <c r="B2849" s="0" t="s">
        <v>39667</v>
      </c>
      <c r="C2849" s="0" t="s">
        <v>39668</v>
      </c>
      <c r="D2849" s="0" t="s">
        <v>39668</v>
      </c>
      <c r="E2849" s="0" t="s">
        <v>39669</v>
      </c>
      <c r="F2849" s="0" t="s">
        <v>498</v>
      </c>
      <c r="G2849" s="0" t="n">
        <v>3</v>
      </c>
      <c r="H2849" s="0" t="n">
        <v>1</v>
      </c>
      <c r="I2849" s="0" t="n">
        <v>0.01</v>
      </c>
      <c r="J2849" s="0" t="n">
        <v>300</v>
      </c>
      <c r="K2849" s="0" t="n">
        <v>0.51</v>
      </c>
      <c r="L2849" s="0" t="n">
        <v>98.45</v>
      </c>
      <c r="M2849" s="0" t="n">
        <v>97.95</v>
      </c>
      <c r="N2849" s="0" t="n">
        <v>97.9</v>
      </c>
      <c r="O2849" s="0" t="n">
        <v>98.45</v>
      </c>
      <c r="P2849" s="0" t="n">
        <v>0</v>
      </c>
      <c r="Q2849" s="0" t="n">
        <v>0</v>
      </c>
      <c r="R2849" s="0" t="n">
        <v>0</v>
      </c>
      <c r="S2849" s="0" t="n">
        <v>98.07</v>
      </c>
      <c r="T2849" s="0" t="n">
        <v>99.26</v>
      </c>
      <c r="U2849" s="0" t="n">
        <v>97.25</v>
      </c>
      <c r="V2849" s="0" t="n">
        <v>99.26</v>
      </c>
      <c r="W2849" s="0" t="n">
        <v>368639</v>
      </c>
      <c r="X2849" s="0" t="n">
        <v>98.43</v>
      </c>
      <c r="Y2849" s="0" t="n">
        <v>98.45</v>
      </c>
      <c r="Z2849" s="0" t="n">
        <v>128</v>
      </c>
      <c r="AA2849" s="0" t="n">
        <v>1802088</v>
      </c>
      <c r="AB2849" s="0" t="n">
        <v>295.35</v>
      </c>
      <c r="AC2849" s="0" t="n">
        <v>0</v>
      </c>
      <c r="AD2849" s="0" t="s">
        <v>99</v>
      </c>
      <c r="AE2849" s="0" t="s">
        <v>99</v>
      </c>
      <c r="AH2849" s="0" t="n">
        <v>6</v>
      </c>
      <c r="AI2849" s="0" t="s">
        <v>2133</v>
      </c>
      <c r="AJ2849" s="0" t="s">
        <v>32112</v>
      </c>
      <c r="AK2849" s="0" t="s">
        <v>31135</v>
      </c>
      <c r="AL2849" s="0" t="s">
        <v>2112</v>
      </c>
    </row>
    <row r="2850" customFormat="false" ht="15" hidden="false" customHeight="false" outlineLevel="0" collapsed="false">
      <c r="A2850" s="0" t="s">
        <v>39670</v>
      </c>
      <c r="B2850" s="0" t="s">
        <v>39671</v>
      </c>
      <c r="C2850" s="0" t="s">
        <v>39672</v>
      </c>
      <c r="D2850" s="0" t="s">
        <v>39672</v>
      </c>
      <c r="E2850" s="0" t="s">
        <v>39673</v>
      </c>
      <c r="F2850" s="0" t="s">
        <v>498</v>
      </c>
      <c r="G2850" s="0" t="n">
        <v>3</v>
      </c>
      <c r="H2850" s="0" t="n">
        <v>1</v>
      </c>
      <c r="I2850" s="0" t="n">
        <v>0.01</v>
      </c>
      <c r="J2850" s="0" t="n">
        <v>1000</v>
      </c>
      <c r="K2850" s="0" t="n">
        <v>0</v>
      </c>
      <c r="L2850" s="0" t="n">
        <v>0</v>
      </c>
      <c r="M2850" s="0" t="n">
        <v>0</v>
      </c>
      <c r="N2850" s="0" t="n">
        <v>0</v>
      </c>
      <c r="O2850" s="0" t="n">
        <v>0</v>
      </c>
      <c r="P2850" s="0" t="n">
        <v>0</v>
      </c>
      <c r="Q2850" s="0" t="n">
        <v>0</v>
      </c>
      <c r="R2850" s="0" t="n">
        <v>0</v>
      </c>
      <c r="S2850" s="0" t="n">
        <v>0</v>
      </c>
      <c r="T2850" s="0" t="n">
        <v>0</v>
      </c>
      <c r="U2850" s="0" t="n">
        <v>0</v>
      </c>
      <c r="V2850" s="0" t="n">
        <v>0</v>
      </c>
      <c r="W2850" s="0" t="n">
        <v>0</v>
      </c>
      <c r="X2850" s="0" t="n">
        <v>0</v>
      </c>
      <c r="Y2850" s="0" t="n">
        <v>0</v>
      </c>
      <c r="Z2850" s="0" t="n">
        <v>0</v>
      </c>
      <c r="AA2850" s="0" t="n">
        <v>500000</v>
      </c>
      <c r="AB2850" s="0" t="n">
        <v>0</v>
      </c>
      <c r="AC2850" s="0" t="n">
        <v>0</v>
      </c>
      <c r="AD2850" s="0" t="s">
        <v>99</v>
      </c>
      <c r="AE2850" s="0" t="s">
        <v>99</v>
      </c>
      <c r="AH2850" s="0" t="n">
        <v>6</v>
      </c>
      <c r="AI2850" s="0" t="s">
        <v>2133</v>
      </c>
      <c r="AJ2850" s="0" t="s">
        <v>32112</v>
      </c>
      <c r="AK2850" s="0" t="s">
        <v>31135</v>
      </c>
      <c r="AL2850" s="0" t="s">
        <v>2112</v>
      </c>
    </row>
    <row r="2851" customFormat="false" ht="15" hidden="false" customHeight="false" outlineLevel="0" collapsed="false">
      <c r="A2851" s="0" t="s">
        <v>39674</v>
      </c>
      <c r="B2851" s="0" t="s">
        <v>39675</v>
      </c>
      <c r="C2851" s="0" t="s">
        <v>25334</v>
      </c>
      <c r="D2851" s="0" t="s">
        <v>25334</v>
      </c>
      <c r="E2851" s="0" t="s">
        <v>39676</v>
      </c>
      <c r="F2851" s="0" t="s">
        <v>498</v>
      </c>
      <c r="G2851" s="0" t="n">
        <v>3</v>
      </c>
      <c r="H2851" s="0" t="n">
        <v>1</v>
      </c>
      <c r="I2851" s="0" t="n">
        <v>0.01</v>
      </c>
      <c r="J2851" s="0" t="n">
        <v>700</v>
      </c>
      <c r="K2851" s="0" t="n">
        <v>-4.87</v>
      </c>
      <c r="L2851" s="0" t="n">
        <v>91.8</v>
      </c>
      <c r="M2851" s="0" t="n">
        <v>96.5</v>
      </c>
      <c r="N2851" s="0" t="n">
        <v>97.4</v>
      </c>
      <c r="O2851" s="0" t="n">
        <v>91.61</v>
      </c>
      <c r="P2851" s="0" t="n">
        <v>0</v>
      </c>
      <c r="Q2851" s="0" t="n">
        <v>0</v>
      </c>
      <c r="R2851" s="0" t="n">
        <v>0</v>
      </c>
      <c r="S2851" s="0" t="n">
        <v>92.11</v>
      </c>
      <c r="T2851" s="0" t="n">
        <v>96.37</v>
      </c>
      <c r="U2851" s="0" t="n">
        <v>87.14</v>
      </c>
      <c r="V2851" s="0" t="n">
        <v>96.37</v>
      </c>
      <c r="W2851" s="0" t="n">
        <v>1540275</v>
      </c>
      <c r="X2851" s="0" t="n">
        <v>91.34</v>
      </c>
      <c r="Y2851" s="0" t="n">
        <v>91.75</v>
      </c>
      <c r="Z2851" s="0" t="n">
        <v>314</v>
      </c>
      <c r="AA2851" s="0" t="n">
        <v>100000</v>
      </c>
      <c r="AB2851" s="0" t="n">
        <v>642.6</v>
      </c>
      <c r="AC2851" s="0" t="n">
        <v>0</v>
      </c>
      <c r="AD2851" s="0" t="s">
        <v>99</v>
      </c>
      <c r="AE2851" s="0" t="s">
        <v>99</v>
      </c>
      <c r="AH2851" s="0" t="n">
        <v>6</v>
      </c>
      <c r="AI2851" s="0" t="s">
        <v>2133</v>
      </c>
      <c r="AJ2851" s="0" t="s">
        <v>32112</v>
      </c>
      <c r="AK2851" s="0" t="s">
        <v>31135</v>
      </c>
      <c r="AL2851" s="0" t="s">
        <v>2112</v>
      </c>
    </row>
    <row r="2852" customFormat="false" ht="15" hidden="false" customHeight="false" outlineLevel="0" collapsed="false">
      <c r="A2852" s="0" t="s">
        <v>39677</v>
      </c>
      <c r="B2852" s="0" t="s">
        <v>39678</v>
      </c>
      <c r="C2852" s="0" t="s">
        <v>25546</v>
      </c>
      <c r="D2852" s="0" t="s">
        <v>25546</v>
      </c>
      <c r="E2852" s="0" t="s">
        <v>39679</v>
      </c>
      <c r="F2852" s="0" t="s">
        <v>498</v>
      </c>
      <c r="G2852" s="0" t="n">
        <v>3</v>
      </c>
      <c r="H2852" s="0" t="n">
        <v>1</v>
      </c>
      <c r="I2852" s="0" t="n">
        <v>0.01</v>
      </c>
      <c r="J2852" s="0" t="n">
        <v>750</v>
      </c>
      <c r="K2852" s="0" t="n">
        <v>-3.63</v>
      </c>
      <c r="L2852" s="0" t="n">
        <v>81.42</v>
      </c>
      <c r="M2852" s="0" t="n">
        <v>84.49</v>
      </c>
      <c r="N2852" s="0" t="n">
        <v>85.51</v>
      </c>
      <c r="O2852" s="0" t="n">
        <v>80.52</v>
      </c>
      <c r="P2852" s="0" t="n">
        <v>0</v>
      </c>
      <c r="Q2852" s="0" t="n">
        <v>0</v>
      </c>
      <c r="R2852" s="0" t="n">
        <v>0</v>
      </c>
      <c r="S2852" s="0" t="n">
        <v>82.46</v>
      </c>
      <c r="T2852" s="0" t="n">
        <v>85.99</v>
      </c>
      <c r="U2852" s="0" t="n">
        <v>80.11</v>
      </c>
      <c r="V2852" s="0" t="n">
        <v>86</v>
      </c>
      <c r="W2852" s="0" t="n">
        <v>360555</v>
      </c>
      <c r="X2852" s="0" t="n">
        <v>80.98</v>
      </c>
      <c r="Y2852" s="0" t="n">
        <v>81.32</v>
      </c>
      <c r="Z2852" s="0" t="n">
        <v>142</v>
      </c>
      <c r="AA2852" s="0" t="n">
        <v>100000</v>
      </c>
      <c r="AB2852" s="0" t="n">
        <v>610.65</v>
      </c>
      <c r="AC2852" s="0" t="n">
        <v>0</v>
      </c>
      <c r="AD2852" s="0" t="s">
        <v>99</v>
      </c>
      <c r="AE2852" s="0" t="s">
        <v>99</v>
      </c>
      <c r="AH2852" s="0" t="n">
        <v>6</v>
      </c>
      <c r="AI2852" s="0" t="s">
        <v>2133</v>
      </c>
      <c r="AJ2852" s="0" t="s">
        <v>32112</v>
      </c>
      <c r="AK2852" s="0" t="s">
        <v>31135</v>
      </c>
      <c r="AL2852" s="0" t="s">
        <v>2112</v>
      </c>
    </row>
    <row r="2853" customFormat="false" ht="15" hidden="false" customHeight="false" outlineLevel="0" collapsed="false">
      <c r="A2853" s="0" t="s">
        <v>39680</v>
      </c>
      <c r="B2853" s="0" t="s">
        <v>39681</v>
      </c>
      <c r="C2853" s="0" t="s">
        <v>25445</v>
      </c>
      <c r="D2853" s="0" t="s">
        <v>25445</v>
      </c>
      <c r="E2853" s="0" t="s">
        <v>39682</v>
      </c>
      <c r="F2853" s="0" t="s">
        <v>498</v>
      </c>
      <c r="G2853" s="0" t="n">
        <v>3</v>
      </c>
      <c r="H2853" s="0" t="n">
        <v>1</v>
      </c>
      <c r="I2853" s="0" t="n">
        <v>0.01</v>
      </c>
      <c r="J2853" s="0" t="n">
        <v>1000</v>
      </c>
      <c r="K2853" s="0" t="n">
        <v>-2.5</v>
      </c>
      <c r="L2853" s="0" t="n">
        <v>73.29</v>
      </c>
      <c r="M2853" s="0" t="n">
        <v>75.16</v>
      </c>
      <c r="N2853" s="0" t="n">
        <v>73.37</v>
      </c>
      <c r="O2853" s="0" t="n">
        <v>73.29</v>
      </c>
      <c r="P2853" s="0" t="n">
        <v>0</v>
      </c>
      <c r="Q2853" s="0" t="n">
        <v>0</v>
      </c>
      <c r="R2853" s="0" t="n">
        <v>0</v>
      </c>
      <c r="S2853" s="0" t="n">
        <v>74.11</v>
      </c>
      <c r="T2853" s="0" t="n">
        <v>75.15</v>
      </c>
      <c r="U2853" s="0" t="n">
        <v>73.03</v>
      </c>
      <c r="V2853" s="0" t="n">
        <v>75.17</v>
      </c>
      <c r="W2853" s="0" t="n">
        <v>247514</v>
      </c>
      <c r="X2853" s="0" t="n">
        <v>73.28</v>
      </c>
      <c r="Y2853" s="0" t="n">
        <v>73.3</v>
      </c>
      <c r="Z2853" s="0" t="n">
        <v>106</v>
      </c>
      <c r="AA2853" s="0" t="n">
        <v>200000</v>
      </c>
      <c r="AB2853" s="0" t="n">
        <v>2931.6</v>
      </c>
      <c r="AC2853" s="0" t="n">
        <v>0</v>
      </c>
      <c r="AD2853" s="0" t="s">
        <v>99</v>
      </c>
      <c r="AE2853" s="0" t="s">
        <v>99</v>
      </c>
      <c r="AH2853" s="0" t="n">
        <v>6</v>
      </c>
      <c r="AI2853" s="0" t="s">
        <v>2133</v>
      </c>
      <c r="AJ2853" s="0" t="s">
        <v>32112</v>
      </c>
      <c r="AK2853" s="0" t="s">
        <v>31135</v>
      </c>
      <c r="AL2853" s="0" t="s">
        <v>2112</v>
      </c>
    </row>
    <row r="2854" customFormat="false" ht="15" hidden="false" customHeight="false" outlineLevel="0" collapsed="false">
      <c r="A2854" s="0" t="s">
        <v>39683</v>
      </c>
      <c r="B2854" s="0" t="s">
        <v>39684</v>
      </c>
      <c r="C2854" s="0" t="s">
        <v>39685</v>
      </c>
      <c r="D2854" s="0" t="s">
        <v>39685</v>
      </c>
      <c r="E2854" s="0" t="s">
        <v>39686</v>
      </c>
      <c r="F2854" s="0" t="s">
        <v>498</v>
      </c>
      <c r="G2854" s="0" t="n">
        <v>3</v>
      </c>
      <c r="H2854" s="0" t="n">
        <v>1</v>
      </c>
      <c r="I2854" s="0" t="n">
        <v>0.01</v>
      </c>
      <c r="J2854" s="0" t="n">
        <v>1000</v>
      </c>
      <c r="K2854" s="0" t="n">
        <v>0</v>
      </c>
      <c r="L2854" s="0" t="n">
        <v>0</v>
      </c>
      <c r="M2854" s="0" t="n">
        <v>100.5</v>
      </c>
      <c r="N2854" s="0" t="n">
        <v>100</v>
      </c>
      <c r="O2854" s="0" t="n">
        <v>100.5</v>
      </c>
      <c r="P2854" s="0" t="n">
        <v>0</v>
      </c>
      <c r="Q2854" s="0" t="n">
        <v>0</v>
      </c>
      <c r="R2854" s="0" t="n">
        <v>0</v>
      </c>
      <c r="S2854" s="0" t="n">
        <v>0</v>
      </c>
      <c r="T2854" s="0" t="n">
        <v>0</v>
      </c>
      <c r="U2854" s="0" t="n">
        <v>0</v>
      </c>
      <c r="V2854" s="0" t="n">
        <v>0</v>
      </c>
      <c r="W2854" s="0" t="n">
        <v>0</v>
      </c>
      <c r="X2854" s="0" t="n">
        <v>99.5</v>
      </c>
      <c r="Y2854" s="0" t="n">
        <v>100.5</v>
      </c>
      <c r="Z2854" s="0" t="n">
        <v>0</v>
      </c>
      <c r="AA2854" s="0" t="n">
        <v>300000</v>
      </c>
      <c r="AB2854" s="0" t="n">
        <v>0</v>
      </c>
      <c r="AC2854" s="0" t="n">
        <v>0</v>
      </c>
      <c r="AD2854" s="0" t="s">
        <v>99</v>
      </c>
      <c r="AE2854" s="0" t="s">
        <v>99</v>
      </c>
      <c r="AH2854" s="0" t="n">
        <v>6</v>
      </c>
      <c r="AI2854" s="0" t="s">
        <v>2133</v>
      </c>
      <c r="AJ2854" s="0" t="s">
        <v>32112</v>
      </c>
      <c r="AK2854" s="0" t="s">
        <v>31135</v>
      </c>
      <c r="AL2854" s="0" t="s">
        <v>2112</v>
      </c>
    </row>
    <row r="2855" customFormat="false" ht="15" hidden="false" customHeight="false" outlineLevel="0" collapsed="false">
      <c r="A2855" s="0" t="s">
        <v>39687</v>
      </c>
      <c r="B2855" s="0" t="s">
        <v>31396</v>
      </c>
      <c r="C2855" s="0" t="s">
        <v>20425</v>
      </c>
      <c r="D2855" s="0" t="s">
        <v>20425</v>
      </c>
      <c r="E2855" s="0" t="s">
        <v>31397</v>
      </c>
      <c r="F2855" s="0" t="s">
        <v>498</v>
      </c>
      <c r="G2855" s="0" t="n">
        <v>3</v>
      </c>
      <c r="H2855" s="0" t="n">
        <v>1</v>
      </c>
      <c r="I2855" s="0" t="n">
        <v>0.0001</v>
      </c>
      <c r="J2855" s="0" t="n">
        <v>1000</v>
      </c>
      <c r="K2855" s="0" t="n">
        <v>0</v>
      </c>
      <c r="L2855" s="0" t="n">
        <v>81</v>
      </c>
      <c r="M2855" s="0" t="n">
        <v>80.9999</v>
      </c>
      <c r="N2855" s="0" t="n">
        <v>79.995</v>
      </c>
      <c r="O2855" s="0" t="n">
        <v>81</v>
      </c>
      <c r="P2855" s="0" t="n">
        <v>0</v>
      </c>
      <c r="Q2855" s="0" t="n">
        <v>0</v>
      </c>
      <c r="R2855" s="0" t="n">
        <v>0</v>
      </c>
      <c r="S2855" s="0" t="n">
        <v>80.5605</v>
      </c>
      <c r="T2855" s="0" t="n">
        <v>80.242</v>
      </c>
      <c r="U2855" s="0" t="n">
        <v>78.0005</v>
      </c>
      <c r="V2855" s="0" t="n">
        <v>81</v>
      </c>
      <c r="W2855" s="0" t="n">
        <v>1026545</v>
      </c>
      <c r="X2855" s="0" t="n">
        <v>78.0002</v>
      </c>
      <c r="Y2855" s="0" t="n">
        <v>80.9993</v>
      </c>
      <c r="Z2855" s="0" t="n">
        <v>7</v>
      </c>
      <c r="AA2855" s="0" t="n">
        <v>34000</v>
      </c>
      <c r="AB2855" s="0" t="n">
        <v>258036.35</v>
      </c>
      <c r="AC2855" s="0" t="n">
        <v>0</v>
      </c>
      <c r="AD2855" s="0" t="s">
        <v>14</v>
      </c>
      <c r="AE2855" s="0" t="s">
        <v>99</v>
      </c>
      <c r="AH2855" s="0" t="n">
        <v>6</v>
      </c>
      <c r="AI2855" s="0" t="s">
        <v>2133</v>
      </c>
      <c r="AJ2855" s="0" t="s">
        <v>32112</v>
      </c>
      <c r="AK2855" s="0" t="s">
        <v>31135</v>
      </c>
      <c r="AL2855" s="0" t="s">
        <v>2112</v>
      </c>
    </row>
    <row r="2856" customFormat="false" ht="15" hidden="false" customHeight="false" outlineLevel="0" collapsed="false">
      <c r="A2856" s="0" t="s">
        <v>39688</v>
      </c>
      <c r="B2856" s="0" t="s">
        <v>39689</v>
      </c>
      <c r="C2856" s="0" t="s">
        <v>39690</v>
      </c>
      <c r="D2856" s="0" t="s">
        <v>39690</v>
      </c>
      <c r="E2856" s="0" t="s">
        <v>39691</v>
      </c>
      <c r="F2856" s="0" t="s">
        <v>498</v>
      </c>
      <c r="G2856" s="0" t="n">
        <v>3</v>
      </c>
      <c r="H2856" s="0" t="n">
        <v>1</v>
      </c>
      <c r="I2856" s="0" t="n">
        <v>0.01</v>
      </c>
      <c r="J2856" s="0" t="n">
        <v>1000</v>
      </c>
      <c r="K2856" s="0" t="n">
        <v>-0.03</v>
      </c>
      <c r="L2856" s="0" t="n">
        <v>93.86</v>
      </c>
      <c r="M2856" s="0" t="n">
        <v>93.89</v>
      </c>
      <c r="N2856" s="0" t="n">
        <v>93.71</v>
      </c>
      <c r="O2856" s="0" t="n">
        <v>93.86</v>
      </c>
      <c r="P2856" s="0" t="n">
        <v>0</v>
      </c>
      <c r="Q2856" s="0" t="n">
        <v>0</v>
      </c>
      <c r="R2856" s="0" t="n">
        <v>0</v>
      </c>
      <c r="S2856" s="0" t="n">
        <v>93.51</v>
      </c>
      <c r="T2856" s="0" t="n">
        <v>93.07</v>
      </c>
      <c r="U2856" s="0" t="n">
        <v>93.07</v>
      </c>
      <c r="V2856" s="0" t="n">
        <v>93.97</v>
      </c>
      <c r="W2856" s="0" t="n">
        <v>140263</v>
      </c>
      <c r="X2856" s="0" t="n">
        <v>93.89</v>
      </c>
      <c r="Y2856" s="0" t="n">
        <v>94.14</v>
      </c>
      <c r="Z2856" s="0" t="n">
        <v>34</v>
      </c>
      <c r="AA2856" s="0" t="n">
        <v>500000</v>
      </c>
      <c r="AB2856" s="0" t="n">
        <v>1877.2</v>
      </c>
      <c r="AC2856" s="0" t="n">
        <v>0</v>
      </c>
      <c r="AD2856" s="0" t="s">
        <v>99</v>
      </c>
      <c r="AE2856" s="0" t="s">
        <v>99</v>
      </c>
      <c r="AH2856" s="0" t="n">
        <v>6</v>
      </c>
      <c r="AI2856" s="0" t="s">
        <v>2133</v>
      </c>
      <c r="AJ2856" s="0" t="s">
        <v>32112</v>
      </c>
      <c r="AK2856" s="0" t="s">
        <v>31135</v>
      </c>
      <c r="AL2856" s="0" t="s">
        <v>2112</v>
      </c>
    </row>
    <row r="2857" customFormat="false" ht="15" hidden="false" customHeight="false" outlineLevel="0" collapsed="false">
      <c r="A2857" s="0" t="s">
        <v>39692</v>
      </c>
      <c r="B2857" s="0" t="s">
        <v>39693</v>
      </c>
      <c r="C2857" s="0" t="s">
        <v>39694</v>
      </c>
      <c r="D2857" s="0" t="s">
        <v>39694</v>
      </c>
      <c r="E2857" s="0" t="s">
        <v>39695</v>
      </c>
      <c r="F2857" s="0" t="s">
        <v>498</v>
      </c>
      <c r="G2857" s="0" t="n">
        <v>2</v>
      </c>
      <c r="H2857" s="0" t="n">
        <v>1</v>
      </c>
      <c r="I2857" s="0" t="n">
        <v>0.01</v>
      </c>
      <c r="J2857" s="0" t="n">
        <v>1000</v>
      </c>
      <c r="K2857" s="0" t="n">
        <v>4.52</v>
      </c>
      <c r="L2857" s="0" t="n">
        <v>86.8</v>
      </c>
      <c r="M2857" s="0" t="n">
        <v>83.74</v>
      </c>
      <c r="N2857" s="0" t="n">
        <v>78.99</v>
      </c>
      <c r="O2857" s="0" t="n">
        <v>85.36</v>
      </c>
      <c r="P2857" s="0" t="n">
        <v>0</v>
      </c>
      <c r="Q2857" s="0" t="n">
        <v>0</v>
      </c>
      <c r="R2857" s="0" t="n">
        <v>0</v>
      </c>
      <c r="S2857" s="0" t="n">
        <v>86.44</v>
      </c>
      <c r="T2857" s="0" t="n">
        <v>86.8</v>
      </c>
      <c r="U2857" s="0" t="n">
        <v>83.91</v>
      </c>
      <c r="V2857" s="0" t="n">
        <v>86.8</v>
      </c>
      <c r="W2857" s="0" t="n">
        <v>6915</v>
      </c>
      <c r="X2857" s="0" t="n">
        <v>83.05</v>
      </c>
      <c r="Y2857" s="0" t="n">
        <v>84.38</v>
      </c>
      <c r="Z2857" s="0" t="n">
        <v>4</v>
      </c>
      <c r="AA2857" s="0" t="n">
        <v>9900000</v>
      </c>
      <c r="AB2857" s="0" t="n">
        <v>868</v>
      </c>
      <c r="AC2857" s="0" t="n">
        <v>0</v>
      </c>
      <c r="AD2857" s="0" t="s">
        <v>99</v>
      </c>
      <c r="AE2857" s="0" t="s">
        <v>99</v>
      </c>
      <c r="AH2857" s="0" t="n">
        <v>6</v>
      </c>
      <c r="AI2857" s="0" t="s">
        <v>2133</v>
      </c>
      <c r="AJ2857" s="0" t="s">
        <v>32112</v>
      </c>
      <c r="AK2857" s="0" t="s">
        <v>31135</v>
      </c>
      <c r="AL2857" s="0" t="s">
        <v>2112</v>
      </c>
    </row>
    <row r="2858" customFormat="false" ht="15" hidden="false" customHeight="false" outlineLevel="0" collapsed="false">
      <c r="A2858" s="0" t="s">
        <v>39696</v>
      </c>
      <c r="B2858" s="0" t="s">
        <v>39697</v>
      </c>
      <c r="C2858" s="0" t="s">
        <v>39698</v>
      </c>
      <c r="D2858" s="0" t="s">
        <v>39698</v>
      </c>
      <c r="E2858" s="0" t="s">
        <v>39699</v>
      </c>
      <c r="F2858" s="0" t="s">
        <v>1988</v>
      </c>
      <c r="G2858" s="0" t="n">
        <v>1</v>
      </c>
      <c r="H2858" s="0" t="n">
        <v>1</v>
      </c>
      <c r="I2858" s="0" t="n">
        <v>0.01</v>
      </c>
      <c r="J2858" s="0" t="n">
        <v>600</v>
      </c>
      <c r="K2858" s="0" t="n">
        <v>-0.59</v>
      </c>
      <c r="L2858" s="0" t="n">
        <v>75.2</v>
      </c>
      <c r="M2858" s="0" t="n">
        <v>75.65</v>
      </c>
      <c r="N2858" s="0" t="n">
        <v>76</v>
      </c>
      <c r="O2858" s="0" t="n">
        <v>75.21</v>
      </c>
      <c r="P2858" s="0" t="n">
        <v>0</v>
      </c>
      <c r="Q2858" s="0" t="n">
        <v>0</v>
      </c>
      <c r="R2858" s="0" t="n">
        <v>0</v>
      </c>
      <c r="S2858" s="0" t="n">
        <v>75.52</v>
      </c>
      <c r="T2858" s="0" t="n">
        <v>75.47</v>
      </c>
      <c r="U2858" s="0" t="n">
        <v>75.2</v>
      </c>
      <c r="V2858" s="0" t="n">
        <v>76.75</v>
      </c>
      <c r="W2858" s="0" t="n">
        <v>174000</v>
      </c>
      <c r="X2858" s="0" t="n">
        <v>75</v>
      </c>
      <c r="Y2858" s="0" t="n">
        <v>75.58</v>
      </c>
      <c r="Z2858" s="0" t="n">
        <v>32</v>
      </c>
      <c r="AA2858" s="0" t="n">
        <v>7000000</v>
      </c>
      <c r="AB2858" s="0" t="n">
        <v>451.2</v>
      </c>
      <c r="AC2858" s="0" t="n">
        <v>0</v>
      </c>
      <c r="AD2858" s="0" t="s">
        <v>99</v>
      </c>
      <c r="AE2858" s="0" t="s">
        <v>99</v>
      </c>
      <c r="AH2858" s="0" t="n">
        <v>-100</v>
      </c>
      <c r="AI2858" s="0" t="s">
        <v>2133</v>
      </c>
      <c r="AJ2858" s="0" t="s">
        <v>32112</v>
      </c>
      <c r="AK2858" s="0" t="s">
        <v>32292</v>
      </c>
      <c r="AL2858" s="0" t="s">
        <v>2112</v>
      </c>
    </row>
    <row r="2859" customFormat="false" ht="15" hidden="false" customHeight="false" outlineLevel="0" collapsed="false">
      <c r="A2859" s="0" t="s">
        <v>39700</v>
      </c>
      <c r="B2859" s="0" t="s">
        <v>39701</v>
      </c>
      <c r="C2859" s="0" t="s">
        <v>39702</v>
      </c>
      <c r="D2859" s="0" t="s">
        <v>39702</v>
      </c>
      <c r="E2859" s="0" t="s">
        <v>39703</v>
      </c>
      <c r="F2859" s="0" t="s">
        <v>1988</v>
      </c>
      <c r="G2859" s="0" t="n">
        <v>1</v>
      </c>
      <c r="H2859" s="0" t="n">
        <v>1</v>
      </c>
      <c r="I2859" s="0" t="n">
        <v>0.01</v>
      </c>
      <c r="J2859" s="0" t="n">
        <v>600</v>
      </c>
      <c r="K2859" s="0" t="n">
        <v>0</v>
      </c>
      <c r="L2859" s="0" t="n">
        <v>0</v>
      </c>
      <c r="M2859" s="0" t="n">
        <v>0</v>
      </c>
      <c r="N2859" s="0" t="n">
        <v>0</v>
      </c>
      <c r="O2859" s="0" t="n">
        <v>0</v>
      </c>
      <c r="P2859" s="0" t="n">
        <v>0</v>
      </c>
      <c r="Q2859" s="0" t="n">
        <v>0</v>
      </c>
      <c r="R2859" s="0" t="n">
        <v>0</v>
      </c>
      <c r="S2859" s="0" t="n">
        <v>0</v>
      </c>
      <c r="T2859" s="0" t="n">
        <v>0</v>
      </c>
      <c r="U2859" s="0" t="n">
        <v>0</v>
      </c>
      <c r="V2859" s="0" t="n">
        <v>0</v>
      </c>
      <c r="W2859" s="0" t="n">
        <v>0</v>
      </c>
      <c r="X2859" s="0" t="n">
        <v>60.04</v>
      </c>
      <c r="Y2859" s="0" t="n">
        <v>0</v>
      </c>
      <c r="Z2859" s="0" t="n">
        <v>0</v>
      </c>
      <c r="AA2859" s="0" t="n">
        <v>8000000</v>
      </c>
      <c r="AB2859" s="0" t="n">
        <v>0</v>
      </c>
      <c r="AC2859" s="0" t="n">
        <v>0</v>
      </c>
      <c r="AD2859" s="0" t="s">
        <v>99</v>
      </c>
      <c r="AE2859" s="0" t="s">
        <v>99</v>
      </c>
      <c r="AH2859" s="0" t="n">
        <v>-100</v>
      </c>
      <c r="AI2859" s="0" t="s">
        <v>2133</v>
      </c>
      <c r="AJ2859" s="0" t="s">
        <v>32112</v>
      </c>
      <c r="AK2859" s="0" t="s">
        <v>32292</v>
      </c>
      <c r="AL2859" s="0" t="s">
        <v>2112</v>
      </c>
    </row>
    <row r="2860" customFormat="false" ht="15" hidden="false" customHeight="false" outlineLevel="0" collapsed="false">
      <c r="A2860" s="0" t="s">
        <v>39704</v>
      </c>
      <c r="B2860" s="0" t="s">
        <v>39705</v>
      </c>
      <c r="C2860" s="0" t="s">
        <v>39706</v>
      </c>
      <c r="D2860" s="0" t="s">
        <v>39706</v>
      </c>
      <c r="E2860" s="0" t="s">
        <v>39707</v>
      </c>
      <c r="F2860" s="0" t="s">
        <v>1988</v>
      </c>
      <c r="G2860" s="0" t="n">
        <v>1</v>
      </c>
      <c r="H2860" s="0" t="n">
        <v>1</v>
      </c>
      <c r="I2860" s="0" t="n">
        <v>0.01</v>
      </c>
      <c r="J2860" s="0" t="n">
        <v>600</v>
      </c>
      <c r="K2860" s="0" t="n">
        <v>0</v>
      </c>
      <c r="L2860" s="0" t="n">
        <v>0</v>
      </c>
      <c r="M2860" s="0" t="n">
        <v>0</v>
      </c>
      <c r="N2860" s="0" t="n">
        <v>0</v>
      </c>
      <c r="O2860" s="0" t="n">
        <v>0</v>
      </c>
      <c r="P2860" s="0" t="n">
        <v>0</v>
      </c>
      <c r="Q2860" s="0" t="n">
        <v>0</v>
      </c>
      <c r="R2860" s="0" t="n">
        <v>0</v>
      </c>
      <c r="S2860" s="0" t="n">
        <v>0</v>
      </c>
      <c r="T2860" s="0" t="n">
        <v>0</v>
      </c>
      <c r="U2860" s="0" t="n">
        <v>0</v>
      </c>
      <c r="V2860" s="0" t="n">
        <v>0</v>
      </c>
      <c r="W2860" s="0" t="n">
        <v>0</v>
      </c>
      <c r="X2860" s="0" t="n">
        <v>60.04</v>
      </c>
      <c r="Y2860" s="0" t="n">
        <v>0</v>
      </c>
      <c r="Z2860" s="0" t="n">
        <v>0</v>
      </c>
      <c r="AA2860" s="0" t="n">
        <v>8000000</v>
      </c>
      <c r="AB2860" s="0" t="n">
        <v>0</v>
      </c>
      <c r="AC2860" s="0" t="n">
        <v>0</v>
      </c>
      <c r="AD2860" s="0" t="s">
        <v>99</v>
      </c>
      <c r="AE2860" s="0" t="s">
        <v>99</v>
      </c>
      <c r="AH2860" s="0" t="n">
        <v>-100</v>
      </c>
      <c r="AI2860" s="0" t="s">
        <v>2133</v>
      </c>
      <c r="AJ2860" s="0" t="s">
        <v>32112</v>
      </c>
      <c r="AK2860" s="0" t="s">
        <v>32292</v>
      </c>
      <c r="AL2860" s="0" t="s">
        <v>2112</v>
      </c>
    </row>
    <row r="2861" customFormat="false" ht="15" hidden="false" customHeight="false" outlineLevel="0" collapsed="false">
      <c r="A2861" s="0" t="s">
        <v>39708</v>
      </c>
      <c r="B2861" s="0" t="s">
        <v>39709</v>
      </c>
      <c r="C2861" s="0" t="s">
        <v>25095</v>
      </c>
      <c r="D2861" s="0" t="s">
        <v>25095</v>
      </c>
      <c r="E2861" s="0" t="s">
        <v>39710</v>
      </c>
      <c r="F2861" s="0" t="s">
        <v>498</v>
      </c>
      <c r="G2861" s="0" t="n">
        <v>1</v>
      </c>
      <c r="H2861" s="0" t="n">
        <v>1</v>
      </c>
      <c r="I2861" s="0" t="n">
        <v>0.01</v>
      </c>
      <c r="J2861" s="0" t="n">
        <v>1000</v>
      </c>
      <c r="K2861" s="0" t="n">
        <v>0.83</v>
      </c>
      <c r="L2861" s="0" t="n">
        <v>81.04</v>
      </c>
      <c r="M2861" s="0" t="n">
        <v>80.37</v>
      </c>
      <c r="N2861" s="0" t="n">
        <v>80.2</v>
      </c>
      <c r="O2861" s="0" t="n">
        <v>81.04</v>
      </c>
      <c r="P2861" s="0" t="n">
        <v>0</v>
      </c>
      <c r="Q2861" s="0" t="n">
        <v>0</v>
      </c>
      <c r="R2861" s="0" t="n">
        <v>0</v>
      </c>
      <c r="S2861" s="0" t="n">
        <v>80.83</v>
      </c>
      <c r="T2861" s="0" t="n">
        <v>79.77</v>
      </c>
      <c r="U2861" s="0" t="n">
        <v>79.77</v>
      </c>
      <c r="V2861" s="0" t="n">
        <v>81.04</v>
      </c>
      <c r="W2861" s="0" t="n">
        <v>35567</v>
      </c>
      <c r="X2861" s="0" t="n">
        <v>79.96</v>
      </c>
      <c r="Y2861" s="0" t="n">
        <v>81.23</v>
      </c>
      <c r="Z2861" s="0" t="n">
        <v>17</v>
      </c>
      <c r="AA2861" s="0" t="n">
        <v>6000000</v>
      </c>
      <c r="AB2861" s="0" t="n">
        <v>810.4</v>
      </c>
      <c r="AC2861" s="0" t="n">
        <v>0</v>
      </c>
      <c r="AD2861" s="0" t="s">
        <v>99</v>
      </c>
      <c r="AE2861" s="0" t="s">
        <v>99</v>
      </c>
      <c r="AH2861" s="0" t="n">
        <v>6</v>
      </c>
      <c r="AI2861" s="0" t="s">
        <v>2133</v>
      </c>
      <c r="AJ2861" s="0" t="s">
        <v>32112</v>
      </c>
      <c r="AK2861" s="0" t="s">
        <v>31135</v>
      </c>
      <c r="AL2861" s="0" t="s">
        <v>2112</v>
      </c>
    </row>
    <row r="2862" customFormat="false" ht="15" hidden="false" customHeight="false" outlineLevel="0" collapsed="false">
      <c r="A2862" s="0" t="s">
        <v>39711</v>
      </c>
      <c r="B2862" s="0" t="s">
        <v>39712</v>
      </c>
      <c r="C2862" s="0" t="s">
        <v>24891</v>
      </c>
      <c r="D2862" s="0" t="s">
        <v>24891</v>
      </c>
      <c r="E2862" s="0" t="s">
        <v>39713</v>
      </c>
      <c r="F2862" s="0" t="s">
        <v>498</v>
      </c>
      <c r="G2862" s="0" t="n">
        <v>3</v>
      </c>
      <c r="H2862" s="0" t="n">
        <v>1</v>
      </c>
      <c r="I2862" s="0" t="n">
        <v>0.01</v>
      </c>
      <c r="J2862" s="0" t="n">
        <v>1000</v>
      </c>
      <c r="K2862" s="0" t="n">
        <v>0.41</v>
      </c>
      <c r="L2862" s="0" t="n">
        <v>87.95</v>
      </c>
      <c r="M2862" s="0" t="n">
        <v>87.59</v>
      </c>
      <c r="N2862" s="0" t="n">
        <v>87.22</v>
      </c>
      <c r="O2862" s="0" t="n">
        <v>87.93</v>
      </c>
      <c r="P2862" s="0" t="n">
        <v>0</v>
      </c>
      <c r="Q2862" s="0" t="n">
        <v>0</v>
      </c>
      <c r="R2862" s="0" t="n">
        <v>0</v>
      </c>
      <c r="S2862" s="0" t="n">
        <v>87.73</v>
      </c>
      <c r="T2862" s="0" t="n">
        <v>88.13</v>
      </c>
      <c r="U2862" s="0" t="n">
        <v>87.21</v>
      </c>
      <c r="V2862" s="0" t="n">
        <v>88.13</v>
      </c>
      <c r="W2862" s="0" t="n">
        <v>9042698</v>
      </c>
      <c r="X2862" s="0" t="n">
        <v>87.79</v>
      </c>
      <c r="Y2862" s="0" t="n">
        <v>87.95</v>
      </c>
      <c r="Z2862" s="0" t="n">
        <v>325</v>
      </c>
      <c r="AA2862" s="0" t="n">
        <v>10000000</v>
      </c>
      <c r="AB2862" s="0" t="n">
        <v>879.5</v>
      </c>
      <c r="AC2862" s="0" t="n">
        <v>0</v>
      </c>
      <c r="AD2862" s="0" t="s">
        <v>99</v>
      </c>
      <c r="AE2862" s="0" t="s">
        <v>99</v>
      </c>
      <c r="AH2862" s="0" t="n">
        <v>6</v>
      </c>
      <c r="AI2862" s="0" t="s">
        <v>2133</v>
      </c>
      <c r="AJ2862" s="0" t="s">
        <v>32112</v>
      </c>
      <c r="AK2862" s="0" t="s">
        <v>31135</v>
      </c>
      <c r="AL2862" s="0" t="s">
        <v>2112</v>
      </c>
    </row>
    <row r="2863" customFormat="false" ht="15" hidden="false" customHeight="false" outlineLevel="0" collapsed="false">
      <c r="A2863" s="0" t="s">
        <v>39714</v>
      </c>
      <c r="B2863" s="0" t="s">
        <v>39715</v>
      </c>
      <c r="C2863" s="0" t="s">
        <v>20766</v>
      </c>
      <c r="D2863" s="0" t="s">
        <v>20766</v>
      </c>
      <c r="E2863" s="0" t="s">
        <v>39716</v>
      </c>
      <c r="F2863" s="0" t="s">
        <v>498</v>
      </c>
      <c r="G2863" s="0" t="n">
        <v>3</v>
      </c>
      <c r="H2863" s="0" t="n">
        <v>1</v>
      </c>
      <c r="I2863" s="0" t="n">
        <v>0.01</v>
      </c>
      <c r="J2863" s="0" t="n">
        <v>1000</v>
      </c>
      <c r="K2863" s="0" t="n">
        <v>0</v>
      </c>
      <c r="L2863" s="0" t="n">
        <v>0</v>
      </c>
      <c r="M2863" s="0" t="n">
        <v>0</v>
      </c>
      <c r="N2863" s="0" t="n">
        <v>0</v>
      </c>
      <c r="O2863" s="0" t="n">
        <v>0</v>
      </c>
      <c r="P2863" s="0" t="n">
        <v>0</v>
      </c>
      <c r="Q2863" s="0" t="n">
        <v>0</v>
      </c>
      <c r="R2863" s="0" t="n">
        <v>0</v>
      </c>
      <c r="S2863" s="0" t="n">
        <v>0</v>
      </c>
      <c r="T2863" s="0" t="n">
        <v>0</v>
      </c>
      <c r="U2863" s="0" t="n">
        <v>0</v>
      </c>
      <c r="V2863" s="0" t="n">
        <v>0</v>
      </c>
      <c r="W2863" s="0" t="n">
        <v>0</v>
      </c>
      <c r="X2863" s="0" t="n">
        <v>0</v>
      </c>
      <c r="Y2863" s="0" t="n">
        <v>0</v>
      </c>
      <c r="Z2863" s="0" t="n">
        <v>0</v>
      </c>
      <c r="AA2863" s="0" t="n">
        <v>10000000</v>
      </c>
      <c r="AB2863" s="0" t="n">
        <v>0</v>
      </c>
      <c r="AC2863" s="0" t="n">
        <v>0</v>
      </c>
      <c r="AD2863" s="0" t="s">
        <v>99</v>
      </c>
      <c r="AE2863" s="0" t="s">
        <v>99</v>
      </c>
      <c r="AH2863" s="0" t="n">
        <v>6</v>
      </c>
      <c r="AI2863" s="0" t="s">
        <v>2133</v>
      </c>
      <c r="AJ2863" s="0" t="s">
        <v>32112</v>
      </c>
      <c r="AK2863" s="0" t="s">
        <v>31135</v>
      </c>
      <c r="AL2863" s="0" t="s">
        <v>2112</v>
      </c>
    </row>
    <row r="2864" customFormat="false" ht="15" hidden="false" customHeight="false" outlineLevel="0" collapsed="false">
      <c r="A2864" s="0" t="s">
        <v>39717</v>
      </c>
      <c r="B2864" s="0" t="s">
        <v>39718</v>
      </c>
      <c r="C2864" s="0" t="s">
        <v>25350</v>
      </c>
      <c r="D2864" s="0" t="s">
        <v>25350</v>
      </c>
      <c r="E2864" s="0" t="s">
        <v>39719</v>
      </c>
      <c r="F2864" s="0" t="s">
        <v>498</v>
      </c>
      <c r="G2864" s="0" t="n">
        <v>1</v>
      </c>
      <c r="H2864" s="0" t="n">
        <v>1</v>
      </c>
      <c r="I2864" s="0" t="n">
        <v>0.01</v>
      </c>
      <c r="J2864" s="0" t="n">
        <v>1000</v>
      </c>
      <c r="K2864" s="0" t="n">
        <v>-0.03</v>
      </c>
      <c r="L2864" s="0" t="n">
        <v>98.95</v>
      </c>
      <c r="M2864" s="0" t="n">
        <v>98.96</v>
      </c>
      <c r="N2864" s="0" t="n">
        <v>98.88</v>
      </c>
      <c r="O2864" s="0" t="n">
        <v>98.9</v>
      </c>
      <c r="P2864" s="0" t="n">
        <v>0</v>
      </c>
      <c r="Q2864" s="0" t="n">
        <v>0</v>
      </c>
      <c r="R2864" s="0" t="n">
        <v>0</v>
      </c>
      <c r="S2864" s="0" t="n">
        <v>99</v>
      </c>
      <c r="T2864" s="0" t="n">
        <v>99.4</v>
      </c>
      <c r="U2864" s="0" t="n">
        <v>98.51</v>
      </c>
      <c r="V2864" s="0" t="n">
        <v>99.4</v>
      </c>
      <c r="W2864" s="0" t="n">
        <v>31625185</v>
      </c>
      <c r="X2864" s="0" t="n">
        <v>98.9</v>
      </c>
      <c r="Y2864" s="0" t="n">
        <v>98.95</v>
      </c>
      <c r="Z2864" s="0" t="n">
        <v>321</v>
      </c>
      <c r="AA2864" s="0" t="n">
        <v>7000000</v>
      </c>
      <c r="AB2864" s="0" t="n">
        <v>989.5</v>
      </c>
      <c r="AC2864" s="0" t="n">
        <v>0</v>
      </c>
      <c r="AD2864" s="0" t="s">
        <v>99</v>
      </c>
      <c r="AE2864" s="0" t="s">
        <v>99</v>
      </c>
      <c r="AH2864" s="0" t="n">
        <v>8</v>
      </c>
      <c r="AI2864" s="0" t="s">
        <v>2133</v>
      </c>
      <c r="AJ2864" s="0" t="s">
        <v>32112</v>
      </c>
      <c r="AK2864" s="0" t="s">
        <v>31135</v>
      </c>
      <c r="AL2864" s="0" t="s">
        <v>2112</v>
      </c>
    </row>
    <row r="2865" customFormat="false" ht="15" hidden="false" customHeight="false" outlineLevel="0" collapsed="false">
      <c r="A2865" s="0" t="s">
        <v>39720</v>
      </c>
      <c r="B2865" s="0" t="s">
        <v>39721</v>
      </c>
      <c r="C2865" s="0" t="s">
        <v>26697</v>
      </c>
      <c r="D2865" s="0" t="s">
        <v>26697</v>
      </c>
      <c r="E2865" s="0" t="s">
        <v>39722</v>
      </c>
      <c r="F2865" s="0" t="s">
        <v>498</v>
      </c>
      <c r="G2865" s="0" t="n">
        <v>3</v>
      </c>
      <c r="H2865" s="0" t="n">
        <v>1</v>
      </c>
      <c r="I2865" s="0" t="n">
        <v>0.01</v>
      </c>
      <c r="J2865" s="0" t="n">
        <v>1000</v>
      </c>
      <c r="K2865" s="0" t="n">
        <v>1.52</v>
      </c>
      <c r="L2865" s="0" t="n">
        <v>79.98</v>
      </c>
      <c r="M2865" s="0" t="n">
        <v>78.78</v>
      </c>
      <c r="N2865" s="0" t="n">
        <v>78.09</v>
      </c>
      <c r="O2865" s="0" t="n">
        <v>79.73</v>
      </c>
      <c r="P2865" s="0" t="n">
        <v>0</v>
      </c>
      <c r="Q2865" s="0" t="n">
        <v>0</v>
      </c>
      <c r="R2865" s="0" t="n">
        <v>0</v>
      </c>
      <c r="S2865" s="0" t="n">
        <v>78.59</v>
      </c>
      <c r="T2865" s="0" t="n">
        <v>78.6</v>
      </c>
      <c r="U2865" s="0" t="n">
        <v>78.55</v>
      </c>
      <c r="V2865" s="0" t="n">
        <v>79.98</v>
      </c>
      <c r="W2865" s="0" t="n">
        <v>197262</v>
      </c>
      <c r="X2865" s="0" t="n">
        <v>79.06</v>
      </c>
      <c r="Y2865" s="0" t="n">
        <v>80</v>
      </c>
      <c r="Z2865" s="0" t="n">
        <v>29</v>
      </c>
      <c r="AA2865" s="0" t="n">
        <v>100000</v>
      </c>
      <c r="AB2865" s="0" t="n">
        <v>799.8</v>
      </c>
      <c r="AC2865" s="0" t="n">
        <v>0</v>
      </c>
      <c r="AD2865" s="0" t="s">
        <v>99</v>
      </c>
      <c r="AE2865" s="0" t="s">
        <v>99</v>
      </c>
      <c r="AH2865" s="0" t="n">
        <v>6</v>
      </c>
      <c r="AI2865" s="0" t="s">
        <v>2133</v>
      </c>
      <c r="AJ2865" s="0" t="s">
        <v>32112</v>
      </c>
      <c r="AK2865" s="0" t="s">
        <v>31135</v>
      </c>
      <c r="AL2865" s="0" t="s">
        <v>2112</v>
      </c>
    </row>
    <row r="2866" customFormat="false" ht="15" hidden="false" customHeight="false" outlineLevel="0" collapsed="false">
      <c r="A2866" s="0" t="s">
        <v>39723</v>
      </c>
      <c r="B2866" s="0" t="s">
        <v>39724</v>
      </c>
      <c r="C2866" s="0" t="s">
        <v>21572</v>
      </c>
      <c r="D2866" s="0" t="s">
        <v>21572</v>
      </c>
      <c r="E2866" s="0" t="s">
        <v>39725</v>
      </c>
      <c r="F2866" s="0" t="s">
        <v>498</v>
      </c>
      <c r="G2866" s="0" t="n">
        <v>3</v>
      </c>
      <c r="H2866" s="0" t="n">
        <v>1</v>
      </c>
      <c r="I2866" s="0" t="n">
        <v>0.01</v>
      </c>
      <c r="J2866" s="0" t="n">
        <v>1000</v>
      </c>
      <c r="K2866" s="0" t="n">
        <v>0.43</v>
      </c>
      <c r="L2866" s="0" t="n">
        <v>77.81</v>
      </c>
      <c r="M2866" s="0" t="n">
        <v>77.47</v>
      </c>
      <c r="N2866" s="0" t="n">
        <v>76.9</v>
      </c>
      <c r="O2866" s="0" t="n">
        <v>77.81</v>
      </c>
      <c r="P2866" s="0" t="n">
        <v>0</v>
      </c>
      <c r="Q2866" s="0" t="n">
        <v>0</v>
      </c>
      <c r="R2866" s="0" t="n">
        <v>0</v>
      </c>
      <c r="S2866" s="0" t="n">
        <v>77.7</v>
      </c>
      <c r="T2866" s="0" t="n">
        <v>79.64</v>
      </c>
      <c r="U2866" s="0" t="n">
        <v>76.26</v>
      </c>
      <c r="V2866" s="0" t="n">
        <v>79.64</v>
      </c>
      <c r="W2866" s="0" t="n">
        <v>264185</v>
      </c>
      <c r="X2866" s="0" t="n">
        <v>77.44</v>
      </c>
      <c r="Y2866" s="0" t="n">
        <v>77.81</v>
      </c>
      <c r="Z2866" s="0" t="n">
        <v>32</v>
      </c>
      <c r="AA2866" s="0" t="n">
        <v>1000000</v>
      </c>
      <c r="AB2866" s="0" t="n">
        <v>778.1</v>
      </c>
      <c r="AC2866" s="0" t="n">
        <v>0</v>
      </c>
      <c r="AD2866" s="0" t="s">
        <v>99</v>
      </c>
      <c r="AE2866" s="0" t="s">
        <v>99</v>
      </c>
      <c r="AH2866" s="0" t="n">
        <v>6</v>
      </c>
      <c r="AI2866" s="0" t="s">
        <v>2133</v>
      </c>
      <c r="AJ2866" s="0" t="s">
        <v>32112</v>
      </c>
      <c r="AK2866" s="0" t="s">
        <v>31135</v>
      </c>
      <c r="AL2866" s="0" t="s">
        <v>2112</v>
      </c>
    </row>
    <row r="2867" customFormat="false" ht="15" hidden="false" customHeight="false" outlineLevel="0" collapsed="false">
      <c r="A2867" s="0" t="s">
        <v>39726</v>
      </c>
      <c r="B2867" s="0" t="s">
        <v>39727</v>
      </c>
      <c r="C2867" s="0" t="s">
        <v>39728</v>
      </c>
      <c r="D2867" s="0" t="s">
        <v>39728</v>
      </c>
      <c r="E2867" s="0" t="s">
        <v>39729</v>
      </c>
      <c r="F2867" s="0" t="s">
        <v>498</v>
      </c>
      <c r="G2867" s="0" t="n">
        <v>3</v>
      </c>
      <c r="H2867" s="0" t="n">
        <v>1</v>
      </c>
      <c r="I2867" s="0" t="n">
        <v>0.01</v>
      </c>
      <c r="J2867" s="0" t="n">
        <v>1000</v>
      </c>
      <c r="K2867" s="0" t="n">
        <v>3.19</v>
      </c>
      <c r="L2867" s="0" t="n">
        <v>94.02</v>
      </c>
      <c r="M2867" s="0" t="n">
        <v>91.11</v>
      </c>
      <c r="N2867" s="0" t="n">
        <v>92.9</v>
      </c>
      <c r="O2867" s="0" t="n">
        <v>93.94</v>
      </c>
      <c r="P2867" s="0" t="n">
        <v>0</v>
      </c>
      <c r="Q2867" s="0" t="n">
        <v>0</v>
      </c>
      <c r="R2867" s="0" t="n">
        <v>0</v>
      </c>
      <c r="S2867" s="0" t="n">
        <v>93.16</v>
      </c>
      <c r="T2867" s="0" t="n">
        <v>92.87</v>
      </c>
      <c r="U2867" s="0" t="n">
        <v>92.87</v>
      </c>
      <c r="V2867" s="0" t="n">
        <v>94.02</v>
      </c>
      <c r="W2867" s="0" t="n">
        <v>54031</v>
      </c>
      <c r="X2867" s="0" t="n">
        <v>93.41</v>
      </c>
      <c r="Y2867" s="0" t="n">
        <v>94.01</v>
      </c>
      <c r="Z2867" s="0" t="n">
        <v>21</v>
      </c>
      <c r="AA2867" s="0" t="n">
        <v>50000</v>
      </c>
      <c r="AB2867" s="0" t="n">
        <v>2820.6</v>
      </c>
      <c r="AC2867" s="0" t="n">
        <v>0</v>
      </c>
      <c r="AD2867" s="0" t="s">
        <v>99</v>
      </c>
      <c r="AE2867" s="0" t="s">
        <v>99</v>
      </c>
      <c r="AH2867" s="0" t="n">
        <v>6</v>
      </c>
      <c r="AI2867" s="0" t="s">
        <v>2133</v>
      </c>
      <c r="AJ2867" s="0" t="s">
        <v>32112</v>
      </c>
      <c r="AK2867" s="0" t="s">
        <v>31135</v>
      </c>
      <c r="AL2867" s="0" t="s">
        <v>2112</v>
      </c>
    </row>
    <row r="2868" customFormat="false" ht="15" hidden="false" customHeight="false" outlineLevel="0" collapsed="false">
      <c r="A2868" s="0" t="s">
        <v>39730</v>
      </c>
      <c r="B2868" s="0" t="s">
        <v>39731</v>
      </c>
      <c r="C2868" s="0" t="s">
        <v>39732</v>
      </c>
      <c r="D2868" s="0" t="s">
        <v>39732</v>
      </c>
      <c r="E2868" s="0" t="s">
        <v>39733</v>
      </c>
      <c r="F2868" s="0" t="s">
        <v>498</v>
      </c>
      <c r="G2868" s="0" t="n">
        <v>3</v>
      </c>
      <c r="H2868" s="0" t="n">
        <v>1</v>
      </c>
      <c r="I2868" s="0" t="n">
        <v>0.01</v>
      </c>
      <c r="J2868" s="0" t="n">
        <v>400</v>
      </c>
      <c r="K2868" s="0" t="n">
        <v>-0.16</v>
      </c>
      <c r="L2868" s="0" t="n">
        <v>86.12</v>
      </c>
      <c r="M2868" s="0" t="n">
        <v>86.26</v>
      </c>
      <c r="N2868" s="0" t="n">
        <v>86.66</v>
      </c>
      <c r="O2868" s="0" t="n">
        <v>86.12</v>
      </c>
      <c r="P2868" s="0" t="n">
        <v>0</v>
      </c>
      <c r="Q2868" s="0" t="n">
        <v>0</v>
      </c>
      <c r="R2868" s="0" t="n">
        <v>0</v>
      </c>
      <c r="S2868" s="0" t="n">
        <v>86.13</v>
      </c>
      <c r="T2868" s="0" t="n">
        <v>86.09</v>
      </c>
      <c r="U2868" s="0" t="n">
        <v>86.06</v>
      </c>
      <c r="V2868" s="0" t="n">
        <v>86.2</v>
      </c>
      <c r="W2868" s="0" t="n">
        <v>22738</v>
      </c>
      <c r="X2868" s="0" t="n">
        <v>86.12</v>
      </c>
      <c r="Y2868" s="0" t="n">
        <v>86.19</v>
      </c>
      <c r="Z2868" s="0" t="n">
        <v>8</v>
      </c>
      <c r="AA2868" s="0" t="n">
        <v>100000</v>
      </c>
      <c r="AB2868" s="0" t="n">
        <v>18257.44</v>
      </c>
      <c r="AC2868" s="0" t="n">
        <v>0</v>
      </c>
      <c r="AD2868" s="0" t="s">
        <v>99</v>
      </c>
      <c r="AE2868" s="0" t="s">
        <v>99</v>
      </c>
      <c r="AH2868" s="0" t="n">
        <v>6</v>
      </c>
      <c r="AI2868" s="0" t="s">
        <v>2133</v>
      </c>
      <c r="AJ2868" s="0" t="s">
        <v>32112</v>
      </c>
      <c r="AK2868" s="0" t="s">
        <v>31135</v>
      </c>
      <c r="AL2868" s="0" t="s">
        <v>2112</v>
      </c>
    </row>
    <row r="2869" customFormat="false" ht="15" hidden="false" customHeight="false" outlineLevel="0" collapsed="false">
      <c r="A2869" s="0" t="s">
        <v>39734</v>
      </c>
      <c r="B2869" s="0" t="s">
        <v>39735</v>
      </c>
      <c r="C2869" s="0" t="s">
        <v>26776</v>
      </c>
      <c r="D2869" s="0" t="s">
        <v>26776</v>
      </c>
      <c r="E2869" s="0" t="s">
        <v>39736</v>
      </c>
      <c r="F2869" s="0" t="s">
        <v>498</v>
      </c>
      <c r="G2869" s="0" t="n">
        <v>3</v>
      </c>
      <c r="H2869" s="0" t="n">
        <v>1</v>
      </c>
      <c r="I2869" s="0" t="n">
        <v>0.01</v>
      </c>
      <c r="J2869" s="0" t="n">
        <v>700</v>
      </c>
      <c r="K2869" s="0" t="n">
        <v>-0.03</v>
      </c>
      <c r="L2869" s="0" t="n">
        <v>76.21</v>
      </c>
      <c r="M2869" s="0" t="n">
        <v>76.23</v>
      </c>
      <c r="N2869" s="0" t="n">
        <v>75.92</v>
      </c>
      <c r="O2869" s="0" t="n">
        <v>76.21</v>
      </c>
      <c r="P2869" s="0" t="n">
        <v>0</v>
      </c>
      <c r="Q2869" s="0" t="n">
        <v>0</v>
      </c>
      <c r="R2869" s="0" t="n">
        <v>0</v>
      </c>
      <c r="S2869" s="0" t="n">
        <v>76.04</v>
      </c>
      <c r="T2869" s="0" t="n">
        <v>76.42</v>
      </c>
      <c r="U2869" s="0" t="n">
        <v>75.79</v>
      </c>
      <c r="V2869" s="0" t="n">
        <v>76.42</v>
      </c>
      <c r="W2869" s="0" t="n">
        <v>12774</v>
      </c>
      <c r="X2869" s="0" t="n">
        <v>76.2</v>
      </c>
      <c r="Y2869" s="0" t="n">
        <v>76.21</v>
      </c>
      <c r="Z2869" s="0" t="n">
        <v>10</v>
      </c>
      <c r="AA2869" s="0" t="n">
        <v>100000</v>
      </c>
      <c r="AB2869" s="0" t="n">
        <v>2667.35</v>
      </c>
      <c r="AC2869" s="0" t="n">
        <v>0</v>
      </c>
      <c r="AD2869" s="0" t="s">
        <v>99</v>
      </c>
      <c r="AE2869" s="0" t="s">
        <v>99</v>
      </c>
      <c r="AH2869" s="0" t="n">
        <v>6</v>
      </c>
      <c r="AI2869" s="0" t="s">
        <v>2133</v>
      </c>
      <c r="AJ2869" s="0" t="s">
        <v>32112</v>
      </c>
      <c r="AK2869" s="0" t="s">
        <v>31135</v>
      </c>
      <c r="AL2869" s="0" t="s">
        <v>2112</v>
      </c>
    </row>
    <row r="2870" customFormat="false" ht="15" hidden="false" customHeight="false" outlineLevel="0" collapsed="false">
      <c r="A2870" s="0" t="s">
        <v>39737</v>
      </c>
      <c r="B2870" s="0" t="s">
        <v>39738</v>
      </c>
      <c r="C2870" s="0" t="s">
        <v>25174</v>
      </c>
      <c r="D2870" s="0" t="s">
        <v>25174</v>
      </c>
      <c r="E2870" s="0" t="s">
        <v>39739</v>
      </c>
      <c r="F2870" s="0" t="s">
        <v>498</v>
      </c>
      <c r="G2870" s="0" t="n">
        <v>3</v>
      </c>
      <c r="H2870" s="0" t="n">
        <v>1</v>
      </c>
      <c r="I2870" s="0" t="n">
        <v>0.01</v>
      </c>
      <c r="J2870" s="0" t="n">
        <v>900</v>
      </c>
      <c r="K2870" s="0" t="n">
        <v>-1.96</v>
      </c>
      <c r="L2870" s="0" t="n">
        <v>76.09</v>
      </c>
      <c r="M2870" s="0" t="n">
        <v>77.61</v>
      </c>
      <c r="N2870" s="0" t="n">
        <v>76.64</v>
      </c>
      <c r="O2870" s="0" t="n">
        <v>76.09</v>
      </c>
      <c r="P2870" s="0" t="n">
        <v>0</v>
      </c>
      <c r="Q2870" s="0" t="n">
        <v>0</v>
      </c>
      <c r="R2870" s="0" t="n">
        <v>0</v>
      </c>
      <c r="S2870" s="0" t="n">
        <v>76.44</v>
      </c>
      <c r="T2870" s="0" t="n">
        <v>77.93</v>
      </c>
      <c r="U2870" s="0" t="n">
        <v>75.17</v>
      </c>
      <c r="V2870" s="0" t="n">
        <v>78</v>
      </c>
      <c r="W2870" s="0" t="n">
        <v>600577</v>
      </c>
      <c r="X2870" s="0" t="n">
        <v>75.9</v>
      </c>
      <c r="Y2870" s="0" t="n">
        <v>76.09</v>
      </c>
      <c r="Z2870" s="0" t="n">
        <v>55</v>
      </c>
      <c r="AA2870" s="0" t="n">
        <v>300000</v>
      </c>
      <c r="AB2870" s="0" t="n">
        <v>684.81</v>
      </c>
      <c r="AC2870" s="0" t="n">
        <v>0</v>
      </c>
      <c r="AD2870" s="0" t="s">
        <v>99</v>
      </c>
      <c r="AE2870" s="0" t="s">
        <v>99</v>
      </c>
      <c r="AH2870" s="0" t="n">
        <v>6</v>
      </c>
      <c r="AI2870" s="0" t="s">
        <v>2133</v>
      </c>
      <c r="AJ2870" s="0" t="s">
        <v>32112</v>
      </c>
      <c r="AK2870" s="0" t="s">
        <v>31135</v>
      </c>
      <c r="AL2870" s="0" t="s">
        <v>2112</v>
      </c>
    </row>
    <row r="2871" customFormat="false" ht="15" hidden="false" customHeight="false" outlineLevel="0" collapsed="false">
      <c r="A2871" s="0" t="s">
        <v>39740</v>
      </c>
      <c r="B2871" s="0" t="s">
        <v>39741</v>
      </c>
      <c r="C2871" s="0" t="s">
        <v>24370</v>
      </c>
      <c r="D2871" s="0" t="s">
        <v>24370</v>
      </c>
      <c r="E2871" s="0" t="s">
        <v>39742</v>
      </c>
      <c r="F2871" s="0" t="s">
        <v>498</v>
      </c>
      <c r="G2871" s="0" t="n">
        <v>3</v>
      </c>
      <c r="H2871" s="0" t="n">
        <v>1</v>
      </c>
      <c r="I2871" s="0" t="n">
        <v>0.01</v>
      </c>
      <c r="J2871" s="0" t="n">
        <v>1000</v>
      </c>
      <c r="K2871" s="0" t="n">
        <v>-0.29</v>
      </c>
      <c r="L2871" s="0" t="n">
        <v>99.64</v>
      </c>
      <c r="M2871" s="0" t="n">
        <v>99.92</v>
      </c>
      <c r="N2871" s="0" t="n">
        <v>99.6</v>
      </c>
      <c r="O2871" s="0" t="n">
        <v>99.51</v>
      </c>
      <c r="P2871" s="0" t="n">
        <v>0</v>
      </c>
      <c r="Q2871" s="0" t="n">
        <v>0</v>
      </c>
      <c r="R2871" s="0" t="n">
        <v>0</v>
      </c>
      <c r="S2871" s="0" t="n">
        <v>99.61</v>
      </c>
      <c r="T2871" s="0" t="n">
        <v>99.97</v>
      </c>
      <c r="U2871" s="0" t="n">
        <v>99.44</v>
      </c>
      <c r="V2871" s="0" t="n">
        <v>99.97</v>
      </c>
      <c r="W2871" s="0" t="n">
        <v>3195330</v>
      </c>
      <c r="X2871" s="0" t="n">
        <v>99.51</v>
      </c>
      <c r="Y2871" s="0" t="n">
        <v>99.63</v>
      </c>
      <c r="Z2871" s="0" t="n">
        <v>213</v>
      </c>
      <c r="AA2871" s="0" t="n">
        <v>300000</v>
      </c>
      <c r="AB2871" s="0" t="n">
        <v>996.4</v>
      </c>
      <c r="AC2871" s="0" t="n">
        <v>0</v>
      </c>
      <c r="AD2871" s="0" t="s">
        <v>99</v>
      </c>
      <c r="AE2871" s="0" t="s">
        <v>99</v>
      </c>
      <c r="AH2871" s="0" t="n">
        <v>6</v>
      </c>
      <c r="AI2871" s="0" t="s">
        <v>2133</v>
      </c>
      <c r="AJ2871" s="0" t="s">
        <v>32112</v>
      </c>
      <c r="AK2871" s="0" t="s">
        <v>31135</v>
      </c>
      <c r="AL2871" s="0" t="s">
        <v>2112</v>
      </c>
    </row>
    <row r="2872" customFormat="false" ht="15" hidden="false" customHeight="false" outlineLevel="0" collapsed="false">
      <c r="A2872" s="0" t="s">
        <v>39743</v>
      </c>
      <c r="B2872" s="0" t="s">
        <v>39744</v>
      </c>
      <c r="C2872" s="0" t="s">
        <v>39745</v>
      </c>
      <c r="D2872" s="0" t="s">
        <v>39745</v>
      </c>
      <c r="E2872" s="0" t="s">
        <v>39746</v>
      </c>
      <c r="F2872" s="0" t="s">
        <v>498</v>
      </c>
      <c r="G2872" s="0" t="n">
        <v>3</v>
      </c>
      <c r="H2872" s="0" t="n">
        <v>1</v>
      </c>
      <c r="I2872" s="0" t="n">
        <v>0.01</v>
      </c>
      <c r="J2872" s="0" t="n">
        <v>330</v>
      </c>
      <c r="K2872" s="0" t="n">
        <v>-0.42</v>
      </c>
      <c r="L2872" s="0" t="n">
        <v>94.34</v>
      </c>
      <c r="M2872" s="0" t="n">
        <v>94.74</v>
      </c>
      <c r="N2872" s="0" t="n">
        <v>94.78</v>
      </c>
      <c r="O2872" s="0" t="n">
        <v>94.34</v>
      </c>
      <c r="P2872" s="0" t="n">
        <v>0</v>
      </c>
      <c r="Q2872" s="0" t="n">
        <v>0</v>
      </c>
      <c r="R2872" s="0" t="n">
        <v>0</v>
      </c>
      <c r="S2872" s="0" t="n">
        <v>94.4</v>
      </c>
      <c r="T2872" s="0" t="n">
        <v>93.28</v>
      </c>
      <c r="U2872" s="0" t="n">
        <v>93.28</v>
      </c>
      <c r="V2872" s="0" t="n">
        <v>94.74</v>
      </c>
      <c r="W2872" s="0" t="n">
        <v>200618</v>
      </c>
      <c r="X2872" s="0" t="n">
        <v>94.25</v>
      </c>
      <c r="Y2872" s="0" t="n">
        <v>94.34</v>
      </c>
      <c r="Z2872" s="0" t="n">
        <v>98</v>
      </c>
      <c r="AA2872" s="0" t="n">
        <v>1500000</v>
      </c>
      <c r="AB2872" s="0" t="n">
        <v>311.32</v>
      </c>
      <c r="AC2872" s="0" t="n">
        <v>0</v>
      </c>
      <c r="AD2872" s="0" t="s">
        <v>99</v>
      </c>
      <c r="AE2872" s="0" t="s">
        <v>99</v>
      </c>
      <c r="AH2872" s="0" t="n">
        <v>6</v>
      </c>
      <c r="AI2872" s="0" t="s">
        <v>2133</v>
      </c>
      <c r="AJ2872" s="0" t="s">
        <v>32112</v>
      </c>
      <c r="AK2872" s="0" t="s">
        <v>31135</v>
      </c>
      <c r="AL2872" s="0" t="s">
        <v>2112</v>
      </c>
    </row>
    <row r="2873" customFormat="false" ht="15" hidden="false" customHeight="false" outlineLevel="0" collapsed="false">
      <c r="A2873" s="0" t="s">
        <v>39747</v>
      </c>
      <c r="B2873" s="0" t="s">
        <v>39748</v>
      </c>
      <c r="C2873" s="0" t="s">
        <v>2123</v>
      </c>
      <c r="D2873" s="0" t="s">
        <v>2123</v>
      </c>
      <c r="E2873" s="0" t="s">
        <v>39749</v>
      </c>
      <c r="F2873" s="0" t="s">
        <v>498</v>
      </c>
      <c r="G2873" s="0" t="n">
        <v>3</v>
      </c>
      <c r="H2873" s="0" t="n">
        <v>1</v>
      </c>
      <c r="I2873" s="0" t="n">
        <v>0.01</v>
      </c>
      <c r="J2873" s="0" t="n">
        <v>1000</v>
      </c>
      <c r="K2873" s="0" t="n">
        <v>0.24</v>
      </c>
      <c r="L2873" s="0" t="n">
        <v>93.78</v>
      </c>
      <c r="M2873" s="0" t="n">
        <v>93.56</v>
      </c>
      <c r="N2873" s="0" t="n">
        <v>93.59</v>
      </c>
      <c r="O2873" s="0" t="n">
        <v>93.75</v>
      </c>
      <c r="P2873" s="0" t="n">
        <v>0</v>
      </c>
      <c r="Q2873" s="0" t="n">
        <v>0</v>
      </c>
      <c r="R2873" s="0" t="n">
        <v>0</v>
      </c>
      <c r="S2873" s="0" t="n">
        <v>93.51</v>
      </c>
      <c r="T2873" s="0" t="n">
        <v>92.7</v>
      </c>
      <c r="U2873" s="0" t="n">
        <v>92.7</v>
      </c>
      <c r="V2873" s="0" t="n">
        <v>93.78</v>
      </c>
      <c r="W2873" s="0" t="n">
        <v>652703</v>
      </c>
      <c r="X2873" s="0" t="n">
        <v>93.64</v>
      </c>
      <c r="Y2873" s="0" t="n">
        <v>93.79</v>
      </c>
      <c r="Z2873" s="0" t="n">
        <v>64</v>
      </c>
      <c r="AA2873" s="0" t="n">
        <v>1000000</v>
      </c>
      <c r="AB2873" s="0" t="n">
        <v>1875.6</v>
      </c>
      <c r="AC2873" s="0" t="n">
        <v>0</v>
      </c>
      <c r="AD2873" s="0" t="s">
        <v>99</v>
      </c>
      <c r="AE2873" s="0" t="s">
        <v>99</v>
      </c>
      <c r="AH2873" s="0" t="n">
        <v>6</v>
      </c>
      <c r="AI2873" s="0" t="s">
        <v>2133</v>
      </c>
      <c r="AJ2873" s="0" t="s">
        <v>32112</v>
      </c>
      <c r="AK2873" s="0" t="s">
        <v>31135</v>
      </c>
      <c r="AL2873" s="0" t="s">
        <v>2112</v>
      </c>
    </row>
    <row r="2874" customFormat="false" ht="15" hidden="false" customHeight="false" outlineLevel="0" collapsed="false">
      <c r="A2874" s="0" t="s">
        <v>39750</v>
      </c>
      <c r="B2874" s="0" t="s">
        <v>39751</v>
      </c>
      <c r="C2874" s="0" t="s">
        <v>18166</v>
      </c>
      <c r="D2874" s="0" t="s">
        <v>18166</v>
      </c>
      <c r="E2874" s="0" t="s">
        <v>39752</v>
      </c>
      <c r="F2874" s="0" t="s">
        <v>498</v>
      </c>
      <c r="G2874" s="0" t="n">
        <v>3</v>
      </c>
      <c r="H2874" s="0" t="n">
        <v>1</v>
      </c>
      <c r="I2874" s="0" t="n">
        <v>0.01</v>
      </c>
      <c r="J2874" s="0" t="n">
        <v>1000</v>
      </c>
      <c r="K2874" s="0" t="n">
        <v>1.39</v>
      </c>
      <c r="L2874" s="0" t="n">
        <v>79.99</v>
      </c>
      <c r="M2874" s="0" t="n">
        <v>78.89</v>
      </c>
      <c r="N2874" s="0" t="n">
        <v>78.84</v>
      </c>
      <c r="O2874" s="0" t="n">
        <v>79.99</v>
      </c>
      <c r="P2874" s="0" t="n">
        <v>0</v>
      </c>
      <c r="Q2874" s="0" t="n">
        <v>0</v>
      </c>
      <c r="R2874" s="0" t="n">
        <v>0</v>
      </c>
      <c r="S2874" s="0" t="n">
        <v>79.97</v>
      </c>
      <c r="T2874" s="0" t="n">
        <v>79.48</v>
      </c>
      <c r="U2874" s="0" t="n">
        <v>78.92</v>
      </c>
      <c r="V2874" s="0" t="n">
        <v>80</v>
      </c>
      <c r="W2874" s="0" t="n">
        <v>117560</v>
      </c>
      <c r="X2874" s="0" t="n">
        <v>79.98</v>
      </c>
      <c r="Y2874" s="0" t="n">
        <v>80</v>
      </c>
      <c r="Z2874" s="0" t="n">
        <v>13</v>
      </c>
      <c r="AA2874" s="0" t="n">
        <v>100000</v>
      </c>
      <c r="AB2874" s="0" t="n">
        <v>799.9</v>
      </c>
      <c r="AC2874" s="0" t="n">
        <v>0</v>
      </c>
      <c r="AD2874" s="0" t="s">
        <v>99</v>
      </c>
      <c r="AE2874" s="0" t="s">
        <v>99</v>
      </c>
      <c r="AH2874" s="0" t="n">
        <v>6</v>
      </c>
      <c r="AI2874" s="0" t="s">
        <v>2133</v>
      </c>
      <c r="AJ2874" s="0" t="s">
        <v>32112</v>
      </c>
      <c r="AK2874" s="0" t="s">
        <v>31135</v>
      </c>
      <c r="AL2874" s="0" t="s">
        <v>2112</v>
      </c>
    </row>
    <row r="2875" customFormat="false" ht="15" hidden="false" customHeight="false" outlineLevel="0" collapsed="false">
      <c r="A2875" s="0" t="s">
        <v>39753</v>
      </c>
      <c r="B2875" s="0" t="s">
        <v>39754</v>
      </c>
      <c r="C2875" s="0" t="s">
        <v>20894</v>
      </c>
      <c r="D2875" s="0" t="s">
        <v>20894</v>
      </c>
      <c r="E2875" s="0" t="s">
        <v>39755</v>
      </c>
      <c r="F2875" s="0" t="s">
        <v>498</v>
      </c>
      <c r="G2875" s="0" t="n">
        <v>3</v>
      </c>
      <c r="H2875" s="0" t="n">
        <v>1</v>
      </c>
      <c r="I2875" s="0" t="n">
        <v>0.01</v>
      </c>
      <c r="J2875" s="0" t="n">
        <v>1000</v>
      </c>
      <c r="K2875" s="0" t="n">
        <v>-1.14</v>
      </c>
      <c r="L2875" s="0" t="n">
        <v>75.23</v>
      </c>
      <c r="M2875" s="0" t="n">
        <v>76.09</v>
      </c>
      <c r="N2875" s="0" t="n">
        <v>77.9</v>
      </c>
      <c r="O2875" s="0" t="n">
        <v>75.23</v>
      </c>
      <c r="P2875" s="0" t="n">
        <v>0</v>
      </c>
      <c r="Q2875" s="0" t="n">
        <v>0</v>
      </c>
      <c r="R2875" s="0" t="n">
        <v>0</v>
      </c>
      <c r="S2875" s="0" t="n">
        <v>75.34</v>
      </c>
      <c r="T2875" s="0" t="n">
        <v>76.23</v>
      </c>
      <c r="U2875" s="0" t="n">
        <v>75</v>
      </c>
      <c r="V2875" s="0" t="n">
        <v>76.23</v>
      </c>
      <c r="W2875" s="0" t="n">
        <v>128075</v>
      </c>
      <c r="X2875" s="0" t="n">
        <v>75.25</v>
      </c>
      <c r="Y2875" s="0" t="n">
        <v>75.87</v>
      </c>
      <c r="Z2875" s="0" t="n">
        <v>45</v>
      </c>
      <c r="AA2875" s="0" t="n">
        <v>100000</v>
      </c>
      <c r="AB2875" s="0" t="n">
        <v>752.3</v>
      </c>
      <c r="AC2875" s="0" t="n">
        <v>0</v>
      </c>
      <c r="AD2875" s="0" t="s">
        <v>99</v>
      </c>
      <c r="AE2875" s="0" t="s">
        <v>99</v>
      </c>
      <c r="AH2875" s="0" t="n">
        <v>6</v>
      </c>
      <c r="AI2875" s="0" t="s">
        <v>2133</v>
      </c>
      <c r="AJ2875" s="0" t="s">
        <v>32112</v>
      </c>
      <c r="AK2875" s="0" t="s">
        <v>31135</v>
      </c>
      <c r="AL2875" s="0" t="s">
        <v>2112</v>
      </c>
    </row>
    <row r="2876" customFormat="false" ht="15" hidden="false" customHeight="false" outlineLevel="0" collapsed="false">
      <c r="A2876" s="0" t="s">
        <v>39756</v>
      </c>
      <c r="B2876" s="0" t="s">
        <v>39757</v>
      </c>
      <c r="C2876" s="0" t="s">
        <v>21914</v>
      </c>
      <c r="D2876" s="0" t="s">
        <v>21914</v>
      </c>
      <c r="E2876" s="0" t="s">
        <v>39758</v>
      </c>
      <c r="F2876" s="0" t="s">
        <v>498</v>
      </c>
      <c r="G2876" s="0" t="n">
        <v>3</v>
      </c>
      <c r="H2876" s="0" t="n">
        <v>1</v>
      </c>
      <c r="I2876" s="0" t="n">
        <v>0.01</v>
      </c>
      <c r="J2876" s="0" t="n">
        <v>1000</v>
      </c>
      <c r="K2876" s="0" t="n">
        <v>1.22</v>
      </c>
      <c r="L2876" s="0" t="n">
        <v>73.95</v>
      </c>
      <c r="M2876" s="0" t="n">
        <v>73.05</v>
      </c>
      <c r="N2876" s="0" t="n">
        <v>72.38</v>
      </c>
      <c r="O2876" s="0" t="n">
        <v>73.96</v>
      </c>
      <c r="P2876" s="0" t="n">
        <v>0</v>
      </c>
      <c r="Q2876" s="0" t="n">
        <v>0</v>
      </c>
      <c r="R2876" s="0" t="n">
        <v>0</v>
      </c>
      <c r="S2876" s="0" t="n">
        <v>73.79</v>
      </c>
      <c r="T2876" s="0" t="n">
        <v>73.38</v>
      </c>
      <c r="U2876" s="0" t="n">
        <v>73.27</v>
      </c>
      <c r="V2876" s="0" t="n">
        <v>73.96</v>
      </c>
      <c r="W2876" s="0" t="n">
        <v>95921</v>
      </c>
      <c r="X2876" s="0" t="n">
        <v>73.95</v>
      </c>
      <c r="Y2876" s="0" t="n">
        <v>73.96</v>
      </c>
      <c r="Z2876" s="0" t="n">
        <v>36</v>
      </c>
      <c r="AA2876" s="0" t="n">
        <v>100000</v>
      </c>
      <c r="AB2876" s="0" t="n">
        <v>1479</v>
      </c>
      <c r="AC2876" s="0" t="n">
        <v>0</v>
      </c>
      <c r="AD2876" s="0" t="s">
        <v>99</v>
      </c>
      <c r="AE2876" s="0" t="s">
        <v>99</v>
      </c>
      <c r="AH2876" s="0" t="n">
        <v>6</v>
      </c>
      <c r="AI2876" s="0" t="s">
        <v>2133</v>
      </c>
      <c r="AJ2876" s="0" t="s">
        <v>32112</v>
      </c>
      <c r="AK2876" s="0" t="s">
        <v>31135</v>
      </c>
      <c r="AL2876" s="0" t="s">
        <v>2112</v>
      </c>
    </row>
    <row r="2877" customFormat="false" ht="15" hidden="false" customHeight="false" outlineLevel="0" collapsed="false">
      <c r="A2877" s="0" t="s">
        <v>39759</v>
      </c>
      <c r="B2877" s="0" t="s">
        <v>39760</v>
      </c>
      <c r="C2877" s="0" t="s">
        <v>22370</v>
      </c>
      <c r="D2877" s="0" t="s">
        <v>22370</v>
      </c>
      <c r="E2877" s="0" t="s">
        <v>39761</v>
      </c>
      <c r="F2877" s="0" t="s">
        <v>498</v>
      </c>
      <c r="G2877" s="0" t="n">
        <v>3</v>
      </c>
      <c r="H2877" s="0" t="n">
        <v>1</v>
      </c>
      <c r="I2877" s="0" t="n">
        <v>0.01</v>
      </c>
      <c r="J2877" s="0" t="n">
        <v>1000</v>
      </c>
      <c r="K2877" s="0" t="n">
        <v>0.68</v>
      </c>
      <c r="L2877" s="0" t="n">
        <v>71.52</v>
      </c>
      <c r="M2877" s="0" t="n">
        <v>71.04</v>
      </c>
      <c r="N2877" s="0" t="n">
        <v>71.36</v>
      </c>
      <c r="O2877" s="0" t="n">
        <v>71.52</v>
      </c>
      <c r="P2877" s="0" t="n">
        <v>0</v>
      </c>
      <c r="Q2877" s="0" t="n">
        <v>0</v>
      </c>
      <c r="R2877" s="0" t="n">
        <v>0</v>
      </c>
      <c r="S2877" s="0" t="n">
        <v>70.63</v>
      </c>
      <c r="T2877" s="0" t="n">
        <v>70.18</v>
      </c>
      <c r="U2877" s="0" t="n">
        <v>70</v>
      </c>
      <c r="V2877" s="0" t="n">
        <v>71.55</v>
      </c>
      <c r="W2877" s="0" t="n">
        <v>117240</v>
      </c>
      <c r="X2877" s="0" t="n">
        <v>71.03</v>
      </c>
      <c r="Y2877" s="0" t="n">
        <v>71.53</v>
      </c>
      <c r="Z2877" s="0" t="n">
        <v>61</v>
      </c>
      <c r="AA2877" s="0" t="n">
        <v>92998</v>
      </c>
      <c r="AB2877" s="0" t="n">
        <v>715.2</v>
      </c>
      <c r="AC2877" s="0" t="n">
        <v>0</v>
      </c>
      <c r="AD2877" s="0" t="s">
        <v>99</v>
      </c>
      <c r="AE2877" s="0" t="s">
        <v>99</v>
      </c>
      <c r="AH2877" s="0" t="n">
        <v>6</v>
      </c>
      <c r="AI2877" s="0" t="s">
        <v>2133</v>
      </c>
      <c r="AJ2877" s="0" t="s">
        <v>32112</v>
      </c>
      <c r="AK2877" s="0" t="s">
        <v>31135</v>
      </c>
      <c r="AL2877" s="0" t="s">
        <v>2112</v>
      </c>
    </row>
    <row r="2878" customFormat="false" ht="15" hidden="false" customHeight="false" outlineLevel="0" collapsed="false">
      <c r="A2878" s="0" t="s">
        <v>39762</v>
      </c>
      <c r="B2878" s="0" t="s">
        <v>39763</v>
      </c>
      <c r="C2878" s="0" t="s">
        <v>20448</v>
      </c>
      <c r="D2878" s="0" t="s">
        <v>20448</v>
      </c>
      <c r="E2878" s="0" t="s">
        <v>39764</v>
      </c>
      <c r="F2878" s="0" t="s">
        <v>498</v>
      </c>
      <c r="G2878" s="0" t="n">
        <v>3</v>
      </c>
      <c r="H2878" s="0" t="n">
        <v>1</v>
      </c>
      <c r="I2878" s="0" t="n">
        <v>0.01</v>
      </c>
      <c r="J2878" s="0" t="n">
        <v>1000</v>
      </c>
      <c r="K2878" s="0" t="n">
        <v>0.08</v>
      </c>
      <c r="L2878" s="0" t="n">
        <v>94.37</v>
      </c>
      <c r="M2878" s="0" t="n">
        <v>94.29</v>
      </c>
      <c r="N2878" s="0" t="n">
        <v>94.3</v>
      </c>
      <c r="O2878" s="0" t="n">
        <v>94.37</v>
      </c>
      <c r="P2878" s="0" t="n">
        <v>0</v>
      </c>
      <c r="Q2878" s="0" t="n">
        <v>0</v>
      </c>
      <c r="R2878" s="0" t="n">
        <v>0</v>
      </c>
      <c r="S2878" s="0" t="n">
        <v>94.24</v>
      </c>
      <c r="T2878" s="0" t="n">
        <v>94.39</v>
      </c>
      <c r="U2878" s="0" t="n">
        <v>93.74</v>
      </c>
      <c r="V2878" s="0" t="n">
        <v>94.39</v>
      </c>
      <c r="W2878" s="0" t="n">
        <v>760506</v>
      </c>
      <c r="X2878" s="0" t="n">
        <v>94.3</v>
      </c>
      <c r="Y2878" s="0" t="n">
        <v>94.37</v>
      </c>
      <c r="Z2878" s="0" t="n">
        <v>126</v>
      </c>
      <c r="AA2878" s="0" t="n">
        <v>5000000</v>
      </c>
      <c r="AB2878" s="0" t="n">
        <v>5662.2</v>
      </c>
      <c r="AC2878" s="0" t="n">
        <v>0</v>
      </c>
      <c r="AD2878" s="0" t="s">
        <v>99</v>
      </c>
      <c r="AE2878" s="0" t="s">
        <v>99</v>
      </c>
      <c r="AH2878" s="0" t="n">
        <v>800</v>
      </c>
      <c r="AI2878" s="0" t="s">
        <v>2133</v>
      </c>
      <c r="AJ2878" s="0" t="s">
        <v>32112</v>
      </c>
      <c r="AK2878" s="0" t="s">
        <v>31135</v>
      </c>
      <c r="AL2878" s="0" t="s">
        <v>2112</v>
      </c>
    </row>
    <row r="2879" customFormat="false" ht="15" hidden="false" customHeight="false" outlineLevel="0" collapsed="false">
      <c r="A2879" s="0" t="s">
        <v>39765</v>
      </c>
      <c r="B2879" s="0" t="s">
        <v>39766</v>
      </c>
      <c r="C2879" s="0" t="s">
        <v>19629</v>
      </c>
      <c r="D2879" s="0" t="s">
        <v>19629</v>
      </c>
      <c r="E2879" s="0" t="s">
        <v>39767</v>
      </c>
      <c r="F2879" s="0" t="s">
        <v>498</v>
      </c>
      <c r="G2879" s="0" t="n">
        <v>3</v>
      </c>
      <c r="H2879" s="0" t="n">
        <v>1</v>
      </c>
      <c r="I2879" s="0" t="n">
        <v>0.01</v>
      </c>
      <c r="J2879" s="0" t="n">
        <v>1000</v>
      </c>
      <c r="K2879" s="0" t="n">
        <v>-0.01</v>
      </c>
      <c r="L2879" s="0" t="n">
        <v>88.16</v>
      </c>
      <c r="M2879" s="0" t="n">
        <v>88.17</v>
      </c>
      <c r="N2879" s="0" t="n">
        <v>89.03</v>
      </c>
      <c r="O2879" s="0" t="n">
        <v>88.16</v>
      </c>
      <c r="P2879" s="0" t="n">
        <v>0</v>
      </c>
      <c r="Q2879" s="0" t="n">
        <v>0</v>
      </c>
      <c r="R2879" s="0" t="n">
        <v>0</v>
      </c>
      <c r="S2879" s="0" t="n">
        <v>87.93</v>
      </c>
      <c r="T2879" s="0" t="n">
        <v>89.06</v>
      </c>
      <c r="U2879" s="0" t="n">
        <v>87.02</v>
      </c>
      <c r="V2879" s="0" t="n">
        <v>89.06</v>
      </c>
      <c r="W2879" s="0" t="n">
        <v>45723</v>
      </c>
      <c r="X2879" s="0" t="n">
        <v>88.16</v>
      </c>
      <c r="Y2879" s="0" t="n">
        <v>88.55</v>
      </c>
      <c r="Z2879" s="0" t="n">
        <v>9</v>
      </c>
      <c r="AA2879" s="0" t="n">
        <v>102766</v>
      </c>
      <c r="AB2879" s="0" t="n">
        <v>29092.8</v>
      </c>
      <c r="AC2879" s="0" t="n">
        <v>0</v>
      </c>
      <c r="AD2879" s="0" t="s">
        <v>99</v>
      </c>
      <c r="AE2879" s="0" t="s">
        <v>99</v>
      </c>
      <c r="AH2879" s="0" t="n">
        <v>6</v>
      </c>
      <c r="AI2879" s="0" t="s">
        <v>2133</v>
      </c>
      <c r="AJ2879" s="0" t="s">
        <v>32112</v>
      </c>
      <c r="AK2879" s="0" t="s">
        <v>31135</v>
      </c>
      <c r="AL2879" s="0" t="s">
        <v>2112</v>
      </c>
    </row>
    <row r="2880" customFormat="false" ht="15" hidden="false" customHeight="false" outlineLevel="0" collapsed="false">
      <c r="A2880" s="0" t="s">
        <v>39768</v>
      </c>
      <c r="B2880" s="0" t="s">
        <v>39769</v>
      </c>
      <c r="C2880" s="0" t="s">
        <v>39770</v>
      </c>
      <c r="D2880" s="0" t="s">
        <v>39770</v>
      </c>
      <c r="E2880" s="0" t="s">
        <v>39771</v>
      </c>
      <c r="F2880" s="0" t="s">
        <v>498</v>
      </c>
      <c r="G2880" s="0" t="n">
        <v>3</v>
      </c>
      <c r="H2880" s="0" t="n">
        <v>1</v>
      </c>
      <c r="I2880" s="0" t="n">
        <v>0.01</v>
      </c>
      <c r="J2880" s="0" t="n">
        <v>1000</v>
      </c>
      <c r="K2880" s="0" t="n">
        <v>0.01</v>
      </c>
      <c r="L2880" s="0" t="n">
        <v>69.11</v>
      </c>
      <c r="M2880" s="0" t="n">
        <v>69.05</v>
      </c>
      <c r="N2880" s="0" t="n">
        <v>68.89</v>
      </c>
      <c r="O2880" s="0" t="n">
        <v>69.14</v>
      </c>
      <c r="P2880" s="0" t="n">
        <v>0</v>
      </c>
      <c r="Q2880" s="0" t="n">
        <v>0</v>
      </c>
      <c r="R2880" s="0" t="n">
        <v>0</v>
      </c>
      <c r="S2880" s="0" t="n">
        <v>68.97</v>
      </c>
      <c r="T2880" s="0" t="n">
        <v>68.01</v>
      </c>
      <c r="U2880" s="0" t="n">
        <v>65.52</v>
      </c>
      <c r="V2880" s="0" t="n">
        <v>69.17</v>
      </c>
      <c r="W2880" s="0" t="n">
        <v>50351</v>
      </c>
      <c r="X2880" s="0" t="n">
        <v>68.02</v>
      </c>
      <c r="Y2880" s="0" t="n">
        <v>69.11</v>
      </c>
      <c r="Z2880" s="0" t="n">
        <v>20</v>
      </c>
      <c r="AA2880" s="0" t="n">
        <v>70624</v>
      </c>
      <c r="AB2880" s="0" t="n">
        <v>2073.3</v>
      </c>
      <c r="AC2880" s="0" t="n">
        <v>0</v>
      </c>
      <c r="AD2880" s="0" t="s">
        <v>99</v>
      </c>
      <c r="AE2880" s="0" t="s">
        <v>99</v>
      </c>
      <c r="AH2880" s="0" t="n">
        <v>6</v>
      </c>
      <c r="AI2880" s="0" t="s">
        <v>2133</v>
      </c>
      <c r="AJ2880" s="0" t="s">
        <v>32112</v>
      </c>
      <c r="AK2880" s="0" t="s">
        <v>31135</v>
      </c>
      <c r="AL2880" s="0" t="s">
        <v>2112</v>
      </c>
    </row>
    <row r="2881" customFormat="false" ht="15" hidden="false" customHeight="false" outlineLevel="0" collapsed="false">
      <c r="A2881" s="0" t="s">
        <v>39772</v>
      </c>
      <c r="B2881" s="0" t="s">
        <v>39773</v>
      </c>
      <c r="C2881" s="0" t="s">
        <v>39774</v>
      </c>
      <c r="D2881" s="0" t="s">
        <v>39774</v>
      </c>
      <c r="E2881" s="0" t="s">
        <v>39775</v>
      </c>
      <c r="F2881" s="0" t="s">
        <v>498</v>
      </c>
      <c r="G2881" s="0" t="n">
        <v>2</v>
      </c>
      <c r="H2881" s="0" t="n">
        <v>1</v>
      </c>
      <c r="I2881" s="0" t="n">
        <v>0.01</v>
      </c>
      <c r="J2881" s="0" t="n">
        <v>418.3</v>
      </c>
      <c r="K2881" s="0" t="n">
        <v>-0.13</v>
      </c>
      <c r="L2881" s="0" t="n">
        <v>127.83</v>
      </c>
      <c r="M2881" s="0" t="n">
        <v>128</v>
      </c>
      <c r="N2881" s="0" t="n">
        <v>0</v>
      </c>
      <c r="O2881" s="0" t="n">
        <v>127.83</v>
      </c>
      <c r="P2881" s="0" t="n">
        <v>0</v>
      </c>
      <c r="Q2881" s="0" t="n">
        <v>0</v>
      </c>
      <c r="R2881" s="0" t="n">
        <v>0</v>
      </c>
      <c r="S2881" s="0" t="n">
        <v>127.83</v>
      </c>
      <c r="T2881" s="0" t="n">
        <v>127.83</v>
      </c>
      <c r="U2881" s="0" t="n">
        <v>127.83</v>
      </c>
      <c r="V2881" s="0" t="n">
        <v>127.83</v>
      </c>
      <c r="W2881" s="0" t="n">
        <v>535</v>
      </c>
      <c r="X2881" s="0" t="n">
        <v>77.02</v>
      </c>
      <c r="Y2881" s="0" t="n">
        <v>129.99</v>
      </c>
      <c r="Z2881" s="0" t="n">
        <v>1</v>
      </c>
      <c r="AA2881" s="0" t="n">
        <v>2500000</v>
      </c>
      <c r="AB2881" s="0" t="n">
        <v>534.71</v>
      </c>
      <c r="AC2881" s="0" t="n">
        <v>0</v>
      </c>
      <c r="AD2881" s="0" t="s">
        <v>99</v>
      </c>
      <c r="AE2881" s="0" t="s">
        <v>99</v>
      </c>
      <c r="AH2881" s="0" t="n">
        <v>6</v>
      </c>
      <c r="AI2881" s="0" t="s">
        <v>2133</v>
      </c>
      <c r="AJ2881" s="0" t="s">
        <v>32112</v>
      </c>
      <c r="AK2881" s="0" t="s">
        <v>31135</v>
      </c>
      <c r="AL2881" s="0" t="s">
        <v>2112</v>
      </c>
    </row>
    <row r="2882" customFormat="false" ht="15" hidden="false" customHeight="false" outlineLevel="0" collapsed="false">
      <c r="A2882" s="0" t="s">
        <v>39776</v>
      </c>
      <c r="B2882" s="0" t="s">
        <v>39777</v>
      </c>
      <c r="C2882" s="0" t="s">
        <v>39778</v>
      </c>
      <c r="D2882" s="0" t="s">
        <v>39778</v>
      </c>
      <c r="E2882" s="0" t="s">
        <v>39779</v>
      </c>
      <c r="F2882" s="0" t="s">
        <v>498</v>
      </c>
      <c r="G2882" s="0" t="n">
        <v>2</v>
      </c>
      <c r="H2882" s="0" t="n">
        <v>1</v>
      </c>
      <c r="I2882" s="0" t="n">
        <v>0.01</v>
      </c>
      <c r="J2882" s="0" t="n">
        <v>556.8</v>
      </c>
      <c r="K2882" s="0" t="n">
        <v>0</v>
      </c>
      <c r="L2882" s="0" t="n">
        <v>0</v>
      </c>
      <c r="M2882" s="0" t="n">
        <v>0</v>
      </c>
      <c r="N2882" s="0" t="n">
        <v>0</v>
      </c>
      <c r="O2882" s="0" t="n">
        <v>0</v>
      </c>
      <c r="P2882" s="0" t="n">
        <v>0</v>
      </c>
      <c r="Q2882" s="0" t="n">
        <v>0</v>
      </c>
      <c r="R2882" s="0" t="n">
        <v>0</v>
      </c>
      <c r="S2882" s="0" t="n">
        <v>0</v>
      </c>
      <c r="T2882" s="0" t="n">
        <v>0</v>
      </c>
      <c r="U2882" s="0" t="n">
        <v>0</v>
      </c>
      <c r="V2882" s="0" t="n">
        <v>0</v>
      </c>
      <c r="W2882" s="0" t="n">
        <v>0</v>
      </c>
      <c r="X2882" s="0" t="n">
        <v>0</v>
      </c>
      <c r="Y2882" s="0" t="n">
        <v>0</v>
      </c>
      <c r="Z2882" s="0" t="n">
        <v>0</v>
      </c>
      <c r="AA2882" s="0" t="n">
        <v>3000000</v>
      </c>
      <c r="AB2882" s="0" t="n">
        <v>0</v>
      </c>
      <c r="AC2882" s="0" t="n">
        <v>0</v>
      </c>
      <c r="AD2882" s="0" t="s">
        <v>99</v>
      </c>
      <c r="AE2882" s="0" t="s">
        <v>99</v>
      </c>
      <c r="AH2882" s="0" t="n">
        <v>6</v>
      </c>
      <c r="AI2882" s="0" t="s">
        <v>2133</v>
      </c>
      <c r="AJ2882" s="0" t="s">
        <v>32112</v>
      </c>
      <c r="AK2882" s="0" t="s">
        <v>31135</v>
      </c>
      <c r="AL2882" s="0" t="s">
        <v>2112</v>
      </c>
    </row>
    <row r="2883" customFormat="false" ht="15" hidden="false" customHeight="false" outlineLevel="0" collapsed="false">
      <c r="A2883" s="0" t="s">
        <v>39780</v>
      </c>
      <c r="B2883" s="0" t="s">
        <v>39781</v>
      </c>
      <c r="C2883" s="0" t="s">
        <v>22125</v>
      </c>
      <c r="D2883" s="0" t="s">
        <v>22125</v>
      </c>
      <c r="E2883" s="0" t="s">
        <v>39782</v>
      </c>
      <c r="F2883" s="0" t="s">
        <v>498</v>
      </c>
      <c r="G2883" s="0" t="n">
        <v>2</v>
      </c>
      <c r="H2883" s="0" t="n">
        <v>1</v>
      </c>
      <c r="I2883" s="0" t="n">
        <v>0.01</v>
      </c>
      <c r="J2883" s="0" t="n">
        <v>639.9</v>
      </c>
      <c r="K2883" s="0" t="n">
        <v>0.2</v>
      </c>
      <c r="L2883" s="0" t="n">
        <v>94.19</v>
      </c>
      <c r="M2883" s="0" t="n">
        <v>94</v>
      </c>
      <c r="N2883" s="0" t="n">
        <v>93.7</v>
      </c>
      <c r="O2883" s="0" t="n">
        <v>94.1</v>
      </c>
      <c r="P2883" s="0" t="n">
        <v>0</v>
      </c>
      <c r="Q2883" s="0" t="n">
        <v>0</v>
      </c>
      <c r="R2883" s="0" t="n">
        <v>0</v>
      </c>
      <c r="S2883" s="0" t="n">
        <v>94.06</v>
      </c>
      <c r="T2883" s="0" t="n">
        <v>94.41</v>
      </c>
      <c r="U2883" s="0" t="n">
        <v>94.01</v>
      </c>
      <c r="V2883" s="0" t="n">
        <v>94.41</v>
      </c>
      <c r="W2883" s="0" t="n">
        <v>61393</v>
      </c>
      <c r="X2883" s="0" t="n">
        <v>94.01</v>
      </c>
      <c r="Y2883" s="0" t="n">
        <v>94.2</v>
      </c>
      <c r="Z2883" s="0" t="n">
        <v>26</v>
      </c>
      <c r="AA2883" s="0" t="n">
        <v>2500000</v>
      </c>
      <c r="AB2883" s="0" t="n">
        <v>1205.44</v>
      </c>
      <c r="AC2883" s="0" t="n">
        <v>0</v>
      </c>
      <c r="AD2883" s="0" t="s">
        <v>99</v>
      </c>
      <c r="AE2883" s="0" t="s">
        <v>99</v>
      </c>
      <c r="AH2883" s="0" t="n">
        <v>6</v>
      </c>
      <c r="AI2883" s="0" t="s">
        <v>2133</v>
      </c>
      <c r="AJ2883" s="0" t="s">
        <v>32112</v>
      </c>
      <c r="AK2883" s="0" t="s">
        <v>31135</v>
      </c>
      <c r="AL2883" s="0" t="s">
        <v>2112</v>
      </c>
    </row>
    <row r="2884" customFormat="false" ht="15" hidden="false" customHeight="false" outlineLevel="0" collapsed="false">
      <c r="A2884" s="0" t="s">
        <v>39783</v>
      </c>
      <c r="B2884" s="0" t="s">
        <v>39784</v>
      </c>
      <c r="C2884" s="0" t="s">
        <v>21058</v>
      </c>
      <c r="D2884" s="0" t="s">
        <v>21058</v>
      </c>
      <c r="E2884" s="0" t="s">
        <v>39785</v>
      </c>
      <c r="F2884" s="0" t="s">
        <v>498</v>
      </c>
      <c r="G2884" s="0" t="n">
        <v>2</v>
      </c>
      <c r="H2884" s="0" t="n">
        <v>1</v>
      </c>
      <c r="I2884" s="0" t="n">
        <v>0.01</v>
      </c>
      <c r="J2884" s="0" t="n">
        <v>720</v>
      </c>
      <c r="K2884" s="0" t="n">
        <v>1.54</v>
      </c>
      <c r="L2884" s="0" t="n">
        <v>95.16</v>
      </c>
      <c r="M2884" s="0" t="n">
        <v>93.91</v>
      </c>
      <c r="N2884" s="0" t="n">
        <v>95.08</v>
      </c>
      <c r="O2884" s="0" t="n">
        <v>95.16</v>
      </c>
      <c r="P2884" s="0" t="n">
        <v>0</v>
      </c>
      <c r="Q2884" s="0" t="n">
        <v>0</v>
      </c>
      <c r="R2884" s="0" t="n">
        <v>0</v>
      </c>
      <c r="S2884" s="0" t="n">
        <v>94.41</v>
      </c>
      <c r="T2884" s="0" t="n">
        <v>93.89</v>
      </c>
      <c r="U2884" s="0" t="n">
        <v>92.4</v>
      </c>
      <c r="V2884" s="0" t="n">
        <v>97.06</v>
      </c>
      <c r="W2884" s="0" t="n">
        <v>280743</v>
      </c>
      <c r="X2884" s="0" t="n">
        <v>94.11</v>
      </c>
      <c r="Y2884" s="0" t="n">
        <v>95</v>
      </c>
      <c r="Z2884" s="0" t="n">
        <v>45</v>
      </c>
      <c r="AA2884" s="0" t="n">
        <v>2500000</v>
      </c>
      <c r="AB2884" s="0" t="n">
        <v>2055.46</v>
      </c>
      <c r="AC2884" s="0" t="n">
        <v>0</v>
      </c>
      <c r="AD2884" s="0" t="s">
        <v>99</v>
      </c>
      <c r="AE2884" s="0" t="s">
        <v>99</v>
      </c>
      <c r="AH2884" s="0" t="n">
        <v>6</v>
      </c>
      <c r="AI2884" s="0" t="s">
        <v>2133</v>
      </c>
      <c r="AJ2884" s="0" t="s">
        <v>32112</v>
      </c>
      <c r="AK2884" s="0" t="s">
        <v>31135</v>
      </c>
      <c r="AL2884" s="0" t="s">
        <v>2112</v>
      </c>
    </row>
    <row r="2885" customFormat="false" ht="15" hidden="false" customHeight="false" outlineLevel="0" collapsed="false">
      <c r="A2885" s="0" t="s">
        <v>39786</v>
      </c>
      <c r="B2885" s="0" t="s">
        <v>39787</v>
      </c>
      <c r="C2885" s="0" t="s">
        <v>23751</v>
      </c>
      <c r="D2885" s="0" t="s">
        <v>23751</v>
      </c>
      <c r="E2885" s="0" t="s">
        <v>39788</v>
      </c>
      <c r="F2885" s="0" t="s">
        <v>498</v>
      </c>
      <c r="G2885" s="0" t="n">
        <v>2</v>
      </c>
      <c r="H2885" s="0" t="n">
        <v>1</v>
      </c>
      <c r="I2885" s="0" t="n">
        <v>0.01</v>
      </c>
      <c r="J2885" s="0" t="n">
        <v>806.1</v>
      </c>
      <c r="K2885" s="0" t="n">
        <v>0.04</v>
      </c>
      <c r="L2885" s="0" t="n">
        <v>91.18</v>
      </c>
      <c r="M2885" s="0" t="n">
        <v>91.13</v>
      </c>
      <c r="N2885" s="0" t="n">
        <v>89.96</v>
      </c>
      <c r="O2885" s="0" t="n">
        <v>90.83</v>
      </c>
      <c r="P2885" s="0" t="n">
        <v>0</v>
      </c>
      <c r="Q2885" s="0" t="n">
        <v>0</v>
      </c>
      <c r="R2885" s="0" t="n">
        <v>0</v>
      </c>
      <c r="S2885" s="0" t="n">
        <v>90.74</v>
      </c>
      <c r="T2885" s="0" t="n">
        <v>90.33</v>
      </c>
      <c r="U2885" s="0" t="n">
        <v>89.32</v>
      </c>
      <c r="V2885" s="0" t="n">
        <v>93.4</v>
      </c>
      <c r="W2885" s="0" t="n">
        <v>213584</v>
      </c>
      <c r="X2885" s="0" t="n">
        <v>90.65</v>
      </c>
      <c r="Y2885" s="0" t="n">
        <v>92.12</v>
      </c>
      <c r="Z2885" s="0" t="n">
        <v>35</v>
      </c>
      <c r="AA2885" s="0" t="n">
        <v>3000000</v>
      </c>
      <c r="AB2885" s="0" t="n">
        <v>25725.07</v>
      </c>
      <c r="AC2885" s="0" t="n">
        <v>0</v>
      </c>
      <c r="AD2885" s="0" t="s">
        <v>99</v>
      </c>
      <c r="AE2885" s="0" t="s">
        <v>99</v>
      </c>
      <c r="AH2885" s="0" t="n">
        <v>6</v>
      </c>
      <c r="AI2885" s="0" t="s">
        <v>2133</v>
      </c>
      <c r="AJ2885" s="0" t="s">
        <v>32112</v>
      </c>
      <c r="AK2885" s="0" t="s">
        <v>31135</v>
      </c>
      <c r="AL2885" s="0" t="s">
        <v>2112</v>
      </c>
    </row>
    <row r="2886" customFormat="false" ht="15" hidden="false" customHeight="false" outlineLevel="0" collapsed="false">
      <c r="A2886" s="0" t="s">
        <v>39789</v>
      </c>
      <c r="B2886" s="0" t="s">
        <v>39790</v>
      </c>
      <c r="C2886" s="0" t="s">
        <v>19133</v>
      </c>
      <c r="D2886" s="0" t="s">
        <v>19133</v>
      </c>
      <c r="E2886" s="0" t="s">
        <v>39791</v>
      </c>
      <c r="F2886" s="0" t="s">
        <v>498</v>
      </c>
      <c r="G2886" s="0" t="n">
        <v>2</v>
      </c>
      <c r="H2886" s="0" t="n">
        <v>1</v>
      </c>
      <c r="I2886" s="0" t="n">
        <v>0.01</v>
      </c>
      <c r="J2886" s="0" t="n">
        <v>889.2</v>
      </c>
      <c r="K2886" s="0" t="n">
        <v>-1.63</v>
      </c>
      <c r="L2886" s="0" t="n">
        <v>92.3</v>
      </c>
      <c r="M2886" s="0" t="n">
        <v>93.93</v>
      </c>
      <c r="N2886" s="0" t="n">
        <v>93.9</v>
      </c>
      <c r="O2886" s="0" t="n">
        <v>92.36</v>
      </c>
      <c r="P2886" s="0" t="n">
        <v>0</v>
      </c>
      <c r="Q2886" s="0" t="n">
        <v>0</v>
      </c>
      <c r="R2886" s="0" t="n">
        <v>0</v>
      </c>
      <c r="S2886" s="0" t="n">
        <v>92.79</v>
      </c>
      <c r="T2886" s="0" t="n">
        <v>93.05</v>
      </c>
      <c r="U2886" s="0" t="n">
        <v>91.91</v>
      </c>
      <c r="V2886" s="0" t="n">
        <v>94.8</v>
      </c>
      <c r="W2886" s="0" t="n">
        <v>174090</v>
      </c>
      <c r="X2886" s="0" t="n">
        <v>92.15</v>
      </c>
      <c r="Y2886" s="0" t="n">
        <v>92.92</v>
      </c>
      <c r="Z2886" s="0" t="n">
        <v>44</v>
      </c>
      <c r="AA2886" s="0" t="n">
        <v>2000000</v>
      </c>
      <c r="AB2886" s="0" t="n">
        <v>20518.29</v>
      </c>
      <c r="AC2886" s="0" t="n">
        <v>0</v>
      </c>
      <c r="AD2886" s="0" t="s">
        <v>99</v>
      </c>
      <c r="AE2886" s="0" t="s">
        <v>99</v>
      </c>
      <c r="AH2886" s="0" t="n">
        <v>6</v>
      </c>
      <c r="AI2886" s="0" t="s">
        <v>2133</v>
      </c>
      <c r="AJ2886" s="0" t="s">
        <v>32112</v>
      </c>
      <c r="AK2886" s="0" t="s">
        <v>31135</v>
      </c>
      <c r="AL2886" s="0" t="s">
        <v>2112</v>
      </c>
    </row>
    <row r="2887" customFormat="false" ht="15" hidden="false" customHeight="false" outlineLevel="0" collapsed="false">
      <c r="A2887" s="0" t="s">
        <v>39792</v>
      </c>
      <c r="B2887" s="0" t="s">
        <v>39793</v>
      </c>
      <c r="C2887" s="0" t="s">
        <v>39794</v>
      </c>
      <c r="D2887" s="0" t="s">
        <v>39794</v>
      </c>
      <c r="E2887" s="0" t="s">
        <v>39795</v>
      </c>
      <c r="F2887" s="0" t="s">
        <v>498</v>
      </c>
      <c r="G2887" s="0" t="n">
        <v>3</v>
      </c>
      <c r="H2887" s="0" t="n">
        <v>1</v>
      </c>
      <c r="I2887" s="0" t="n">
        <v>0.01</v>
      </c>
      <c r="J2887" s="0" t="n">
        <v>1000</v>
      </c>
      <c r="K2887" s="0" t="n">
        <v>0.4</v>
      </c>
      <c r="L2887" s="0" t="n">
        <v>91.19</v>
      </c>
      <c r="M2887" s="0" t="n">
        <v>90.83</v>
      </c>
      <c r="N2887" s="0" t="n">
        <v>90.43</v>
      </c>
      <c r="O2887" s="0" t="n">
        <v>91.19</v>
      </c>
      <c r="P2887" s="0" t="n">
        <v>0</v>
      </c>
      <c r="Q2887" s="0" t="n">
        <v>0</v>
      </c>
      <c r="R2887" s="0" t="n">
        <v>0</v>
      </c>
      <c r="S2887" s="0" t="n">
        <v>91.02</v>
      </c>
      <c r="T2887" s="0" t="n">
        <v>90.41</v>
      </c>
      <c r="U2887" s="0" t="n">
        <v>90.22</v>
      </c>
      <c r="V2887" s="0" t="n">
        <v>91.74</v>
      </c>
      <c r="W2887" s="0" t="n">
        <v>376823</v>
      </c>
      <c r="X2887" s="0" t="n">
        <v>90.8</v>
      </c>
      <c r="Y2887" s="0" t="n">
        <v>91.09</v>
      </c>
      <c r="Z2887" s="0" t="n">
        <v>79</v>
      </c>
      <c r="AA2887" s="0" t="n">
        <v>500000</v>
      </c>
      <c r="AB2887" s="0" t="n">
        <v>1823.8</v>
      </c>
      <c r="AC2887" s="0" t="n">
        <v>0</v>
      </c>
      <c r="AD2887" s="0" t="s">
        <v>99</v>
      </c>
      <c r="AE2887" s="0" t="s">
        <v>99</v>
      </c>
      <c r="AH2887" s="0" t="n">
        <v>6</v>
      </c>
      <c r="AI2887" s="0" t="s">
        <v>2133</v>
      </c>
      <c r="AJ2887" s="0" t="s">
        <v>32112</v>
      </c>
      <c r="AK2887" s="0" t="s">
        <v>31135</v>
      </c>
      <c r="AL2887" s="0" t="s">
        <v>2112</v>
      </c>
    </row>
    <row r="2888" customFormat="false" ht="15" hidden="false" customHeight="false" outlineLevel="0" collapsed="false">
      <c r="A2888" s="0" t="s">
        <v>39796</v>
      </c>
      <c r="B2888" s="0" t="s">
        <v>39797</v>
      </c>
      <c r="C2888" s="0" t="s">
        <v>25822</v>
      </c>
      <c r="D2888" s="0" t="s">
        <v>25822</v>
      </c>
      <c r="E2888" s="0" t="s">
        <v>39798</v>
      </c>
      <c r="F2888" s="0" t="s">
        <v>498</v>
      </c>
      <c r="G2888" s="0" t="n">
        <v>2</v>
      </c>
      <c r="H2888" s="0" t="n">
        <v>1</v>
      </c>
      <c r="I2888" s="0" t="n">
        <v>0.01</v>
      </c>
      <c r="J2888" s="0" t="n">
        <v>890</v>
      </c>
      <c r="K2888" s="0" t="n">
        <v>0.1</v>
      </c>
      <c r="L2888" s="0" t="n">
        <v>81.49</v>
      </c>
      <c r="M2888" s="0" t="n">
        <v>81.32</v>
      </c>
      <c r="N2888" s="0" t="n">
        <v>81.68</v>
      </c>
      <c r="O2888" s="0" t="n">
        <v>81.46</v>
      </c>
      <c r="P2888" s="0" t="n">
        <v>0</v>
      </c>
      <c r="Q2888" s="0" t="n">
        <v>0</v>
      </c>
      <c r="R2888" s="0" t="n">
        <v>0</v>
      </c>
      <c r="S2888" s="0" t="n">
        <v>81.44</v>
      </c>
      <c r="T2888" s="0" t="n">
        <v>81.79</v>
      </c>
      <c r="U2888" s="0" t="n">
        <v>80.82</v>
      </c>
      <c r="V2888" s="0" t="n">
        <v>81.8</v>
      </c>
      <c r="W2888" s="0" t="n">
        <v>1532303</v>
      </c>
      <c r="X2888" s="0" t="n">
        <v>81.36</v>
      </c>
      <c r="Y2888" s="0" t="n">
        <v>81.49</v>
      </c>
      <c r="Z2888" s="0" t="n">
        <v>170</v>
      </c>
      <c r="AA2888" s="0" t="n">
        <v>10000000</v>
      </c>
      <c r="AB2888" s="0" t="n">
        <v>2175.78</v>
      </c>
      <c r="AC2888" s="0" t="n">
        <v>0</v>
      </c>
      <c r="AD2888" s="0" t="s">
        <v>99</v>
      </c>
      <c r="AE2888" s="0" t="s">
        <v>99</v>
      </c>
      <c r="AH2888" s="0" t="n">
        <v>6</v>
      </c>
      <c r="AI2888" s="0" t="s">
        <v>2133</v>
      </c>
      <c r="AJ2888" s="0" t="s">
        <v>32112</v>
      </c>
      <c r="AK2888" s="0" t="s">
        <v>31135</v>
      </c>
      <c r="AL2888" s="0" t="s">
        <v>2112</v>
      </c>
    </row>
    <row r="2889" customFormat="false" ht="15" hidden="false" customHeight="false" outlineLevel="0" collapsed="false">
      <c r="A2889" s="0" t="s">
        <v>39799</v>
      </c>
      <c r="B2889" s="0" t="s">
        <v>39800</v>
      </c>
      <c r="C2889" s="0" t="s">
        <v>24743</v>
      </c>
      <c r="D2889" s="0" t="s">
        <v>24743</v>
      </c>
      <c r="E2889" s="0" t="s">
        <v>39801</v>
      </c>
      <c r="F2889" s="0" t="s">
        <v>498</v>
      </c>
      <c r="G2889" s="0" t="n">
        <v>2</v>
      </c>
      <c r="H2889" s="0" t="n">
        <v>1</v>
      </c>
      <c r="I2889" s="0" t="n">
        <v>0.01</v>
      </c>
      <c r="J2889" s="0" t="n">
        <v>1000</v>
      </c>
      <c r="K2889" s="0" t="n">
        <v>-0.75</v>
      </c>
      <c r="L2889" s="0" t="n">
        <v>77.9</v>
      </c>
      <c r="M2889" s="0" t="n">
        <v>78.49</v>
      </c>
      <c r="N2889" s="0" t="n">
        <v>78.94</v>
      </c>
      <c r="O2889" s="0" t="n">
        <v>77.8</v>
      </c>
      <c r="P2889" s="0" t="n">
        <v>0</v>
      </c>
      <c r="Q2889" s="0" t="n">
        <v>0</v>
      </c>
      <c r="R2889" s="0" t="n">
        <v>0</v>
      </c>
      <c r="S2889" s="0" t="n">
        <v>78.15</v>
      </c>
      <c r="T2889" s="0" t="n">
        <v>78.16</v>
      </c>
      <c r="U2889" s="0" t="n">
        <v>77.44</v>
      </c>
      <c r="V2889" s="0" t="n">
        <v>78.8</v>
      </c>
      <c r="W2889" s="0" t="n">
        <v>8391350</v>
      </c>
      <c r="X2889" s="0" t="n">
        <v>77.82</v>
      </c>
      <c r="Y2889" s="0" t="n">
        <v>77.9</v>
      </c>
      <c r="Z2889" s="0" t="n">
        <v>627</v>
      </c>
      <c r="AA2889" s="0" t="n">
        <v>10000000</v>
      </c>
      <c r="AB2889" s="0" t="n">
        <v>779</v>
      </c>
      <c r="AC2889" s="0" t="n">
        <v>0</v>
      </c>
      <c r="AD2889" s="0" t="s">
        <v>99</v>
      </c>
      <c r="AE2889" s="0" t="s">
        <v>99</v>
      </c>
      <c r="AH2889" s="0" t="n">
        <v>6</v>
      </c>
      <c r="AI2889" s="0" t="s">
        <v>2133</v>
      </c>
      <c r="AJ2889" s="0" t="s">
        <v>32112</v>
      </c>
      <c r="AK2889" s="0" t="s">
        <v>31135</v>
      </c>
      <c r="AL2889" s="0" t="s">
        <v>2112</v>
      </c>
    </row>
    <row r="2890" customFormat="false" ht="15" hidden="false" customHeight="false" outlineLevel="0" collapsed="false">
      <c r="A2890" s="0" t="s">
        <v>39802</v>
      </c>
      <c r="B2890" s="0" t="s">
        <v>39803</v>
      </c>
      <c r="C2890" s="0" t="s">
        <v>18675</v>
      </c>
      <c r="D2890" s="0" t="s">
        <v>18675</v>
      </c>
      <c r="E2890" s="0" t="s">
        <v>39804</v>
      </c>
      <c r="F2890" s="0" t="s">
        <v>498</v>
      </c>
      <c r="G2890" s="0" t="n">
        <v>2</v>
      </c>
      <c r="H2890" s="0" t="n">
        <v>1</v>
      </c>
      <c r="I2890" s="0" t="n">
        <v>0.01</v>
      </c>
      <c r="J2890" s="0" t="n">
        <v>1000</v>
      </c>
      <c r="K2890" s="0" t="n">
        <v>-2.03</v>
      </c>
      <c r="L2890" s="0" t="n">
        <v>85.21</v>
      </c>
      <c r="M2890" s="0" t="n">
        <v>86.98</v>
      </c>
      <c r="N2890" s="0" t="n">
        <v>87.1</v>
      </c>
      <c r="O2890" s="0" t="n">
        <v>85.46</v>
      </c>
      <c r="P2890" s="0" t="n">
        <v>0</v>
      </c>
      <c r="Q2890" s="0" t="n">
        <v>0</v>
      </c>
      <c r="R2890" s="0" t="n">
        <v>0</v>
      </c>
      <c r="S2890" s="0" t="n">
        <v>85.72</v>
      </c>
      <c r="T2890" s="0" t="n">
        <v>87.3</v>
      </c>
      <c r="U2890" s="0" t="n">
        <v>85.11</v>
      </c>
      <c r="V2890" s="0" t="n">
        <v>87.3</v>
      </c>
      <c r="W2890" s="0" t="n">
        <v>12159709</v>
      </c>
      <c r="X2890" s="0" t="n">
        <v>85.25</v>
      </c>
      <c r="Y2890" s="0" t="n">
        <v>85.66</v>
      </c>
      <c r="Z2890" s="0" t="n">
        <v>501</v>
      </c>
      <c r="AA2890" s="0" t="n">
        <v>8000000</v>
      </c>
      <c r="AB2890" s="0" t="n">
        <v>18746.2</v>
      </c>
      <c r="AC2890" s="0" t="n">
        <v>0</v>
      </c>
      <c r="AD2890" s="0" t="s">
        <v>99</v>
      </c>
      <c r="AE2890" s="0" t="s">
        <v>99</v>
      </c>
      <c r="AH2890" s="0" t="n">
        <v>800</v>
      </c>
      <c r="AI2890" s="0" t="s">
        <v>2133</v>
      </c>
      <c r="AJ2890" s="0" t="s">
        <v>32112</v>
      </c>
      <c r="AK2890" s="0" t="s">
        <v>31135</v>
      </c>
      <c r="AL2890" s="0" t="s">
        <v>2112</v>
      </c>
    </row>
    <row r="2891" customFormat="false" ht="15" hidden="false" customHeight="false" outlineLevel="0" collapsed="false">
      <c r="A2891" s="0" t="s">
        <v>39805</v>
      </c>
      <c r="B2891" s="0" t="s">
        <v>39806</v>
      </c>
      <c r="C2891" s="0" t="s">
        <v>18583</v>
      </c>
      <c r="D2891" s="0" t="s">
        <v>18583</v>
      </c>
      <c r="E2891" s="0" t="s">
        <v>39807</v>
      </c>
      <c r="F2891" s="0" t="s">
        <v>498</v>
      </c>
      <c r="G2891" s="0" t="n">
        <v>3</v>
      </c>
      <c r="H2891" s="0" t="n">
        <v>1</v>
      </c>
      <c r="I2891" s="0" t="n">
        <v>0.01</v>
      </c>
      <c r="J2891" s="0" t="n">
        <v>1000</v>
      </c>
      <c r="K2891" s="0" t="n">
        <v>-0.79</v>
      </c>
      <c r="L2891" s="0" t="n">
        <v>72</v>
      </c>
      <c r="M2891" s="0" t="n">
        <v>72.57</v>
      </c>
      <c r="N2891" s="0" t="n">
        <v>74.3</v>
      </c>
      <c r="O2891" s="0" t="n">
        <v>72</v>
      </c>
      <c r="P2891" s="0" t="n">
        <v>0</v>
      </c>
      <c r="Q2891" s="0" t="n">
        <v>0</v>
      </c>
      <c r="R2891" s="0" t="n">
        <v>0</v>
      </c>
      <c r="S2891" s="0" t="n">
        <v>71.44</v>
      </c>
      <c r="T2891" s="0" t="n">
        <v>72.11</v>
      </c>
      <c r="U2891" s="0" t="n">
        <v>70</v>
      </c>
      <c r="V2891" s="0" t="n">
        <v>72.51</v>
      </c>
      <c r="W2891" s="0" t="n">
        <v>54292</v>
      </c>
      <c r="X2891" s="0" t="n">
        <v>71.46</v>
      </c>
      <c r="Y2891" s="0" t="n">
        <v>72</v>
      </c>
      <c r="Z2891" s="0" t="n">
        <v>25</v>
      </c>
      <c r="AA2891" s="0" t="n">
        <v>150000</v>
      </c>
      <c r="AB2891" s="0" t="n">
        <v>720</v>
      </c>
      <c r="AC2891" s="0" t="n">
        <v>0</v>
      </c>
      <c r="AD2891" s="0" t="s">
        <v>99</v>
      </c>
      <c r="AE2891" s="0" t="s">
        <v>99</v>
      </c>
      <c r="AH2891" s="0" t="n">
        <v>6</v>
      </c>
      <c r="AI2891" s="0" t="s">
        <v>2133</v>
      </c>
      <c r="AJ2891" s="0" t="s">
        <v>32112</v>
      </c>
      <c r="AK2891" s="0" t="s">
        <v>31135</v>
      </c>
      <c r="AL2891" s="0" t="s">
        <v>2112</v>
      </c>
    </row>
    <row r="2892" customFormat="false" ht="15" hidden="false" customHeight="false" outlineLevel="0" collapsed="false">
      <c r="A2892" s="0" t="s">
        <v>39808</v>
      </c>
      <c r="B2892" s="0" t="s">
        <v>31242</v>
      </c>
      <c r="C2892" s="0" t="s">
        <v>31243</v>
      </c>
      <c r="D2892" s="0" t="s">
        <v>31243</v>
      </c>
      <c r="E2892" s="0" t="s">
        <v>31244</v>
      </c>
      <c r="F2892" s="0" t="s">
        <v>498</v>
      </c>
      <c r="G2892" s="0" t="n">
        <v>2</v>
      </c>
      <c r="H2892" s="0" t="n">
        <v>1</v>
      </c>
      <c r="I2892" s="0" t="n">
        <v>0.01</v>
      </c>
      <c r="J2892" s="0" t="n">
        <v>1000</v>
      </c>
      <c r="K2892" s="0" t="n">
        <v>-0.16</v>
      </c>
      <c r="L2892" s="0" t="n">
        <v>95.9</v>
      </c>
      <c r="M2892" s="0" t="n">
        <v>97.17</v>
      </c>
      <c r="N2892" s="0" t="n">
        <v>97.23</v>
      </c>
      <c r="O2892" s="0" t="n">
        <v>95.43</v>
      </c>
      <c r="P2892" s="0" t="n">
        <v>0</v>
      </c>
      <c r="Q2892" s="0" t="n">
        <v>0</v>
      </c>
      <c r="R2892" s="0" t="n">
        <v>0</v>
      </c>
      <c r="S2892" s="0" t="n">
        <v>97.05</v>
      </c>
      <c r="T2892" s="0" t="n">
        <v>96.65</v>
      </c>
      <c r="U2892" s="0" t="n">
        <v>94.01</v>
      </c>
      <c r="V2892" s="0" t="n">
        <v>96.65</v>
      </c>
      <c r="W2892" s="0" t="n">
        <v>319644</v>
      </c>
      <c r="X2892" s="0" t="n">
        <v>95.9</v>
      </c>
      <c r="Y2892" s="0" t="n">
        <v>95.95</v>
      </c>
      <c r="Z2892" s="0" t="n">
        <v>15</v>
      </c>
      <c r="AA2892" s="0" t="n">
        <v>600000</v>
      </c>
      <c r="AB2892" s="0" t="n">
        <v>13957.77</v>
      </c>
      <c r="AC2892" s="0" t="n">
        <v>0</v>
      </c>
      <c r="AD2892" s="0" t="s">
        <v>30773</v>
      </c>
      <c r="AE2892" s="0" t="s">
        <v>99</v>
      </c>
      <c r="AH2892" s="0" t="n">
        <v>6</v>
      </c>
      <c r="AI2892" s="0" t="s">
        <v>2133</v>
      </c>
      <c r="AJ2892" s="0" t="s">
        <v>32112</v>
      </c>
      <c r="AK2892" s="0" t="s">
        <v>31135</v>
      </c>
      <c r="AL2892" s="0" t="s">
        <v>2112</v>
      </c>
    </row>
    <row r="2893" customFormat="false" ht="15" hidden="false" customHeight="false" outlineLevel="0" collapsed="false">
      <c r="A2893" s="0" t="s">
        <v>39809</v>
      </c>
      <c r="B2893" s="0" t="s">
        <v>39810</v>
      </c>
      <c r="C2893" s="0" t="s">
        <v>23053</v>
      </c>
      <c r="D2893" s="0" t="s">
        <v>23053</v>
      </c>
      <c r="E2893" s="0" t="s">
        <v>39811</v>
      </c>
      <c r="F2893" s="0" t="s">
        <v>498</v>
      </c>
      <c r="G2893" s="0" t="n">
        <v>2</v>
      </c>
      <c r="H2893" s="0" t="n">
        <v>1</v>
      </c>
      <c r="I2893" s="0" t="n">
        <v>0.01</v>
      </c>
      <c r="J2893" s="0" t="n">
        <v>1000</v>
      </c>
      <c r="K2893" s="0" t="n">
        <v>-0.2</v>
      </c>
      <c r="L2893" s="0" t="n">
        <v>88.55</v>
      </c>
      <c r="M2893" s="0" t="n">
        <v>88.77</v>
      </c>
      <c r="N2893" s="0" t="n">
        <v>88.5</v>
      </c>
      <c r="O2893" s="0" t="n">
        <v>88.57</v>
      </c>
      <c r="P2893" s="0" t="n">
        <v>0</v>
      </c>
      <c r="Q2893" s="0" t="n">
        <v>0</v>
      </c>
      <c r="R2893" s="0" t="n">
        <v>0</v>
      </c>
      <c r="S2893" s="0" t="n">
        <v>88.82</v>
      </c>
      <c r="T2893" s="0" t="n">
        <v>89.18</v>
      </c>
      <c r="U2893" s="0" t="n">
        <v>88.5</v>
      </c>
      <c r="V2893" s="0" t="n">
        <v>89.79</v>
      </c>
      <c r="W2893" s="0" t="n">
        <v>856192</v>
      </c>
      <c r="X2893" s="0" t="n">
        <v>88.58</v>
      </c>
      <c r="Y2893" s="0" t="n">
        <v>88.73</v>
      </c>
      <c r="Z2893" s="0" t="n">
        <v>144</v>
      </c>
      <c r="AA2893" s="0" t="n">
        <v>10000000</v>
      </c>
      <c r="AB2893" s="0" t="n">
        <v>17710</v>
      </c>
      <c r="AC2893" s="0" t="n">
        <v>0</v>
      </c>
      <c r="AD2893" s="0" t="s">
        <v>99</v>
      </c>
      <c r="AE2893" s="0" t="s">
        <v>99</v>
      </c>
      <c r="AH2893" s="0" t="n">
        <v>6</v>
      </c>
      <c r="AI2893" s="0" t="s">
        <v>2133</v>
      </c>
      <c r="AJ2893" s="0" t="s">
        <v>32112</v>
      </c>
      <c r="AK2893" s="0" t="s">
        <v>31135</v>
      </c>
      <c r="AL2893" s="0" t="s">
        <v>2112</v>
      </c>
    </row>
    <row r="2894" customFormat="false" ht="15" hidden="false" customHeight="false" outlineLevel="0" collapsed="false">
      <c r="A2894" s="0" t="s">
        <v>39812</v>
      </c>
      <c r="B2894" s="0" t="s">
        <v>39813</v>
      </c>
      <c r="C2894" s="0" t="s">
        <v>26261</v>
      </c>
      <c r="D2894" s="0" t="s">
        <v>26261</v>
      </c>
      <c r="E2894" s="0" t="s">
        <v>39814</v>
      </c>
      <c r="F2894" s="0" t="s">
        <v>498</v>
      </c>
      <c r="G2894" s="0" t="n">
        <v>3</v>
      </c>
      <c r="H2894" s="0" t="n">
        <v>1</v>
      </c>
      <c r="I2894" s="0" t="n">
        <v>0.01</v>
      </c>
      <c r="J2894" s="0" t="n">
        <v>1000</v>
      </c>
      <c r="K2894" s="0" t="n">
        <v>-0.2</v>
      </c>
      <c r="L2894" s="0" t="n">
        <v>83.73</v>
      </c>
      <c r="M2894" s="0" t="n">
        <v>84.24</v>
      </c>
      <c r="N2894" s="0" t="n">
        <v>84.18</v>
      </c>
      <c r="O2894" s="0" t="n">
        <v>83.73</v>
      </c>
      <c r="P2894" s="0" t="n">
        <v>0</v>
      </c>
      <c r="Q2894" s="0" t="n">
        <v>0</v>
      </c>
      <c r="R2894" s="0" t="n">
        <v>0</v>
      </c>
      <c r="S2894" s="0" t="n">
        <v>83.56</v>
      </c>
      <c r="T2894" s="0" t="n">
        <v>83.46</v>
      </c>
      <c r="U2894" s="0" t="n">
        <v>82.42</v>
      </c>
      <c r="V2894" s="0" t="n">
        <v>83.73</v>
      </c>
      <c r="W2894" s="0" t="n">
        <v>73534</v>
      </c>
      <c r="X2894" s="0" t="n">
        <v>83.02</v>
      </c>
      <c r="Y2894" s="0" t="n">
        <v>83.73</v>
      </c>
      <c r="Z2894" s="0" t="n">
        <v>34</v>
      </c>
      <c r="AA2894" s="0" t="n">
        <v>138858</v>
      </c>
      <c r="AB2894" s="0" t="n">
        <v>837.3</v>
      </c>
      <c r="AC2894" s="0" t="n">
        <v>0</v>
      </c>
      <c r="AD2894" s="0" t="s">
        <v>99</v>
      </c>
      <c r="AE2894" s="0" t="s">
        <v>99</v>
      </c>
      <c r="AH2894" s="0" t="n">
        <v>6</v>
      </c>
      <c r="AI2894" s="0" t="s">
        <v>2133</v>
      </c>
      <c r="AJ2894" s="0" t="s">
        <v>32112</v>
      </c>
      <c r="AK2894" s="0" t="s">
        <v>31135</v>
      </c>
      <c r="AL2894" s="0" t="s">
        <v>2112</v>
      </c>
    </row>
    <row r="2895" customFormat="false" ht="15" hidden="false" customHeight="false" outlineLevel="0" collapsed="false">
      <c r="A2895" s="0" t="s">
        <v>39815</v>
      </c>
      <c r="B2895" s="0" t="s">
        <v>39816</v>
      </c>
      <c r="C2895" s="0" t="s">
        <v>24302</v>
      </c>
      <c r="D2895" s="0" t="s">
        <v>24302</v>
      </c>
      <c r="E2895" s="0" t="s">
        <v>39817</v>
      </c>
      <c r="F2895" s="0" t="s">
        <v>498</v>
      </c>
      <c r="G2895" s="0" t="n">
        <v>3</v>
      </c>
      <c r="H2895" s="0" t="n">
        <v>1</v>
      </c>
      <c r="I2895" s="0" t="n">
        <v>0.01</v>
      </c>
      <c r="J2895" s="0" t="n">
        <v>1000</v>
      </c>
      <c r="K2895" s="0" t="n">
        <v>0.3</v>
      </c>
      <c r="L2895" s="0" t="n">
        <v>89.19</v>
      </c>
      <c r="M2895" s="0" t="n">
        <v>88.92</v>
      </c>
      <c r="N2895" s="0" t="n">
        <v>88.53</v>
      </c>
      <c r="O2895" s="0" t="n">
        <v>89.16</v>
      </c>
      <c r="P2895" s="0" t="n">
        <v>0</v>
      </c>
      <c r="Q2895" s="0" t="n">
        <v>0</v>
      </c>
      <c r="R2895" s="0" t="n">
        <v>0</v>
      </c>
      <c r="S2895" s="0" t="n">
        <v>89.2</v>
      </c>
      <c r="T2895" s="0" t="n">
        <v>88.95</v>
      </c>
      <c r="U2895" s="0" t="n">
        <v>88.78</v>
      </c>
      <c r="V2895" s="0" t="n">
        <v>89.5</v>
      </c>
      <c r="W2895" s="0" t="n">
        <v>838513</v>
      </c>
      <c r="X2895" s="0" t="n">
        <v>88.96</v>
      </c>
      <c r="Y2895" s="0" t="n">
        <v>89.19</v>
      </c>
      <c r="Z2895" s="0" t="n">
        <v>152</v>
      </c>
      <c r="AA2895" s="0" t="n">
        <v>3000000</v>
      </c>
      <c r="AB2895" s="0" t="n">
        <v>2675.7</v>
      </c>
      <c r="AC2895" s="0" t="n">
        <v>0</v>
      </c>
      <c r="AD2895" s="0" t="s">
        <v>99</v>
      </c>
      <c r="AE2895" s="0" t="s">
        <v>99</v>
      </c>
      <c r="AH2895" s="0" t="n">
        <v>6</v>
      </c>
      <c r="AI2895" s="0" t="s">
        <v>2133</v>
      </c>
      <c r="AJ2895" s="0" t="s">
        <v>32112</v>
      </c>
      <c r="AK2895" s="0" t="s">
        <v>31135</v>
      </c>
      <c r="AL2895" s="0" t="s">
        <v>2112</v>
      </c>
    </row>
    <row r="2896" customFormat="false" ht="15" hidden="false" customHeight="false" outlineLevel="0" collapsed="false">
      <c r="A2896" s="0" t="s">
        <v>39818</v>
      </c>
      <c r="B2896" s="0" t="s">
        <v>39819</v>
      </c>
      <c r="C2896" s="0" t="s">
        <v>39820</v>
      </c>
      <c r="D2896" s="0" t="s">
        <v>39820</v>
      </c>
      <c r="E2896" s="0" t="s">
        <v>39821</v>
      </c>
      <c r="F2896" s="0" t="s">
        <v>1987</v>
      </c>
      <c r="G2896" s="0" t="n">
        <v>3</v>
      </c>
      <c r="H2896" s="0" t="n">
        <v>1</v>
      </c>
      <c r="I2896" s="0" t="n">
        <v>0.01</v>
      </c>
      <c r="J2896" s="0" t="n">
        <v>8500</v>
      </c>
      <c r="K2896" s="0" t="n">
        <v>0</v>
      </c>
      <c r="L2896" s="0" t="n">
        <v>0</v>
      </c>
      <c r="M2896" s="0" t="n">
        <v>64.36</v>
      </c>
      <c r="N2896" s="0" t="n">
        <v>0</v>
      </c>
      <c r="O2896" s="0" t="n">
        <v>64.36</v>
      </c>
      <c r="P2896" s="0" t="n">
        <v>0</v>
      </c>
      <c r="Q2896" s="0" t="n">
        <v>0</v>
      </c>
      <c r="R2896" s="0" t="n">
        <v>0</v>
      </c>
      <c r="S2896" s="0" t="n">
        <v>0</v>
      </c>
      <c r="T2896" s="0" t="n">
        <v>0</v>
      </c>
      <c r="U2896" s="0" t="n">
        <v>0</v>
      </c>
      <c r="V2896" s="0" t="n">
        <v>0</v>
      </c>
      <c r="W2896" s="0" t="n">
        <v>0</v>
      </c>
      <c r="X2896" s="0" t="n">
        <v>64.41</v>
      </c>
      <c r="Y2896" s="0" t="n">
        <v>88.99</v>
      </c>
      <c r="Z2896" s="0" t="n">
        <v>0</v>
      </c>
      <c r="AA2896" s="0" t="n">
        <v>9000</v>
      </c>
      <c r="AB2896" s="0" t="n">
        <v>0</v>
      </c>
      <c r="AC2896" s="0" t="n">
        <v>0</v>
      </c>
      <c r="AD2896" s="0" t="s">
        <v>99</v>
      </c>
      <c r="AE2896" s="0" t="s">
        <v>99</v>
      </c>
      <c r="AF2896" s="0" t="s">
        <v>30149</v>
      </c>
      <c r="AH2896" s="0" t="n">
        <v>0</v>
      </c>
      <c r="AI2896" s="0" t="s">
        <v>2133</v>
      </c>
      <c r="AJ2896" s="0" t="s">
        <v>32112</v>
      </c>
      <c r="AK2896" s="0" t="s">
        <v>31143</v>
      </c>
      <c r="AL2896" s="0" t="s">
        <v>2112</v>
      </c>
    </row>
    <row r="2897" customFormat="false" ht="15" hidden="false" customHeight="false" outlineLevel="0" collapsed="false">
      <c r="A2897" s="0" t="s">
        <v>39822</v>
      </c>
      <c r="B2897" s="0" t="s">
        <v>39823</v>
      </c>
      <c r="C2897" s="0" t="s">
        <v>39824</v>
      </c>
      <c r="D2897" s="0" t="s">
        <v>39824</v>
      </c>
      <c r="E2897" s="0" t="s">
        <v>39825</v>
      </c>
      <c r="F2897" s="0" t="s">
        <v>1988</v>
      </c>
      <c r="G2897" s="0" t="n">
        <v>1</v>
      </c>
      <c r="H2897" s="0" t="n">
        <v>1</v>
      </c>
      <c r="I2897" s="0" t="n">
        <v>0.01</v>
      </c>
      <c r="J2897" s="0" t="n">
        <v>200</v>
      </c>
      <c r="K2897" s="0" t="n">
        <v>0</v>
      </c>
      <c r="L2897" s="0" t="n">
        <v>0</v>
      </c>
      <c r="M2897" s="0" t="n">
        <v>1028.23</v>
      </c>
      <c r="N2897" s="0" t="n">
        <v>1845.11</v>
      </c>
      <c r="O2897" s="0" t="n">
        <v>1028.23</v>
      </c>
      <c r="P2897" s="0" t="n">
        <v>0</v>
      </c>
      <c r="Q2897" s="0" t="n">
        <v>0</v>
      </c>
      <c r="R2897" s="0" t="n">
        <v>0</v>
      </c>
      <c r="S2897" s="0" t="n">
        <v>0</v>
      </c>
      <c r="T2897" s="0" t="n">
        <v>0</v>
      </c>
      <c r="U2897" s="0" t="n">
        <v>0</v>
      </c>
      <c r="V2897" s="0" t="n">
        <v>0</v>
      </c>
      <c r="W2897" s="0" t="n">
        <v>0</v>
      </c>
      <c r="X2897" s="0" t="n">
        <v>777.03</v>
      </c>
      <c r="Y2897" s="0" t="n">
        <v>1199</v>
      </c>
      <c r="Z2897" s="0" t="n">
        <v>0</v>
      </c>
      <c r="AA2897" s="0" t="n">
        <v>5500000</v>
      </c>
      <c r="AB2897" s="0" t="n">
        <v>0</v>
      </c>
      <c r="AC2897" s="0" t="n">
        <v>0</v>
      </c>
      <c r="AD2897" s="0" t="s">
        <v>99</v>
      </c>
      <c r="AE2897" s="0" t="s">
        <v>99</v>
      </c>
      <c r="AH2897" s="0" t="n">
        <v>-100</v>
      </c>
      <c r="AI2897" s="0" t="s">
        <v>2133</v>
      </c>
      <c r="AJ2897" s="0" t="s">
        <v>32112</v>
      </c>
      <c r="AK2897" s="0" t="s">
        <v>32292</v>
      </c>
      <c r="AL2897" s="0" t="s">
        <v>2112</v>
      </c>
    </row>
    <row r="2898" customFormat="false" ht="15" hidden="false" customHeight="false" outlineLevel="0" collapsed="false">
      <c r="A2898" s="0" t="s">
        <v>39826</v>
      </c>
      <c r="B2898" s="0" t="s">
        <v>39827</v>
      </c>
      <c r="C2898" s="0" t="s">
        <v>39828</v>
      </c>
      <c r="D2898" s="0" t="s">
        <v>39828</v>
      </c>
      <c r="E2898" s="0" t="s">
        <v>39829</v>
      </c>
      <c r="F2898" s="0" t="s">
        <v>498</v>
      </c>
      <c r="G2898" s="0" t="n">
        <v>2</v>
      </c>
      <c r="H2898" s="0" t="n">
        <v>1</v>
      </c>
      <c r="I2898" s="0" t="n">
        <v>0.01</v>
      </c>
      <c r="J2898" s="0" t="n">
        <v>400</v>
      </c>
      <c r="K2898" s="0" t="n">
        <v>0.14</v>
      </c>
      <c r="L2898" s="0" t="n">
        <v>95.38</v>
      </c>
      <c r="M2898" s="0" t="n">
        <v>95.25</v>
      </c>
      <c r="N2898" s="0" t="n">
        <v>95.32</v>
      </c>
      <c r="O2898" s="0" t="n">
        <v>95.43</v>
      </c>
      <c r="P2898" s="0" t="n">
        <v>0</v>
      </c>
      <c r="Q2898" s="0" t="n">
        <v>0</v>
      </c>
      <c r="R2898" s="0" t="n">
        <v>0</v>
      </c>
      <c r="S2898" s="0" t="n">
        <v>95.29</v>
      </c>
      <c r="T2898" s="0" t="n">
        <v>95.38</v>
      </c>
      <c r="U2898" s="0" t="n">
        <v>95.14</v>
      </c>
      <c r="V2898" s="0" t="n">
        <v>95.55</v>
      </c>
      <c r="W2898" s="0" t="n">
        <v>2784078</v>
      </c>
      <c r="X2898" s="0" t="n">
        <v>95.2</v>
      </c>
      <c r="Y2898" s="0" t="n">
        <v>95.36</v>
      </c>
      <c r="Z2898" s="0" t="n">
        <v>164</v>
      </c>
      <c r="AA2898" s="0" t="n">
        <v>5000000</v>
      </c>
      <c r="AB2898" s="0" t="n">
        <v>381.52</v>
      </c>
      <c r="AC2898" s="0" t="n">
        <v>0</v>
      </c>
      <c r="AD2898" s="0" t="s">
        <v>99</v>
      </c>
      <c r="AE2898" s="0" t="s">
        <v>99</v>
      </c>
      <c r="AH2898" s="0" t="n">
        <v>6</v>
      </c>
      <c r="AI2898" s="0" t="s">
        <v>2133</v>
      </c>
      <c r="AJ2898" s="0" t="s">
        <v>32112</v>
      </c>
      <c r="AK2898" s="0" t="s">
        <v>31135</v>
      </c>
      <c r="AL2898" s="0" t="s">
        <v>2112</v>
      </c>
    </row>
    <row r="2899" customFormat="false" ht="15" hidden="false" customHeight="false" outlineLevel="0" collapsed="false">
      <c r="A2899" s="0" t="s">
        <v>39830</v>
      </c>
      <c r="B2899" s="0" t="s">
        <v>39831</v>
      </c>
      <c r="C2899" s="0" t="s">
        <v>20342</v>
      </c>
      <c r="D2899" s="0" t="s">
        <v>20342</v>
      </c>
      <c r="E2899" s="0" t="s">
        <v>39832</v>
      </c>
      <c r="F2899" s="0" t="s">
        <v>498</v>
      </c>
      <c r="G2899" s="0" t="n">
        <v>2</v>
      </c>
      <c r="H2899" s="0" t="n">
        <v>1</v>
      </c>
      <c r="I2899" s="0" t="n">
        <v>0.01</v>
      </c>
      <c r="J2899" s="0" t="n">
        <v>1000</v>
      </c>
      <c r="K2899" s="0" t="n">
        <v>-0.45</v>
      </c>
      <c r="L2899" s="0" t="n">
        <v>96.46</v>
      </c>
      <c r="M2899" s="0" t="n">
        <v>96.9</v>
      </c>
      <c r="N2899" s="0" t="n">
        <v>96.7</v>
      </c>
      <c r="O2899" s="0" t="n">
        <v>96.47</v>
      </c>
      <c r="P2899" s="0" t="n">
        <v>0</v>
      </c>
      <c r="Q2899" s="0" t="n">
        <v>0</v>
      </c>
      <c r="R2899" s="0" t="n">
        <v>0</v>
      </c>
      <c r="S2899" s="0" t="n">
        <v>96.65</v>
      </c>
      <c r="T2899" s="0" t="n">
        <v>96.42</v>
      </c>
      <c r="U2899" s="0" t="n">
        <v>96.41</v>
      </c>
      <c r="V2899" s="0" t="n">
        <v>96.98</v>
      </c>
      <c r="W2899" s="0" t="n">
        <v>891070</v>
      </c>
      <c r="X2899" s="0" t="n">
        <v>96.46</v>
      </c>
      <c r="Y2899" s="0" t="n">
        <v>96.5</v>
      </c>
      <c r="Z2899" s="0" t="n">
        <v>124</v>
      </c>
      <c r="AA2899" s="0" t="n">
        <v>6000000</v>
      </c>
      <c r="AB2899" s="0" t="n">
        <v>9646</v>
      </c>
      <c r="AC2899" s="0" t="n">
        <v>0</v>
      </c>
      <c r="AD2899" s="0" t="s">
        <v>99</v>
      </c>
      <c r="AE2899" s="0" t="s">
        <v>99</v>
      </c>
      <c r="AH2899" s="0" t="n">
        <v>6</v>
      </c>
      <c r="AI2899" s="0" t="s">
        <v>2133</v>
      </c>
      <c r="AJ2899" s="0" t="s">
        <v>32112</v>
      </c>
      <c r="AK2899" s="0" t="s">
        <v>31135</v>
      </c>
      <c r="AL2899" s="0" t="s">
        <v>2112</v>
      </c>
    </row>
    <row r="2900" customFormat="false" ht="15" hidden="false" customHeight="false" outlineLevel="0" collapsed="false">
      <c r="A2900" s="0" t="s">
        <v>39833</v>
      </c>
      <c r="B2900" s="0" t="s">
        <v>39834</v>
      </c>
      <c r="C2900" s="0" t="s">
        <v>24869</v>
      </c>
      <c r="D2900" s="0" t="s">
        <v>24869</v>
      </c>
      <c r="E2900" s="0" t="s">
        <v>39835</v>
      </c>
      <c r="F2900" s="0" t="s">
        <v>498</v>
      </c>
      <c r="G2900" s="0" t="n">
        <v>2</v>
      </c>
      <c r="H2900" s="0" t="n">
        <v>1</v>
      </c>
      <c r="I2900" s="0" t="n">
        <v>0.01</v>
      </c>
      <c r="J2900" s="0" t="n">
        <v>1000</v>
      </c>
      <c r="K2900" s="0" t="n">
        <v>0.26</v>
      </c>
      <c r="L2900" s="0" t="n">
        <v>99.46</v>
      </c>
      <c r="M2900" s="0" t="n">
        <v>99.2</v>
      </c>
      <c r="N2900" s="0" t="n">
        <v>99.25</v>
      </c>
      <c r="O2900" s="0" t="n">
        <v>99.31</v>
      </c>
      <c r="P2900" s="0" t="n">
        <v>0</v>
      </c>
      <c r="Q2900" s="0" t="n">
        <v>0</v>
      </c>
      <c r="R2900" s="0" t="n">
        <v>0</v>
      </c>
      <c r="S2900" s="0" t="n">
        <v>99.48</v>
      </c>
      <c r="T2900" s="0" t="n">
        <v>99.49</v>
      </c>
      <c r="U2900" s="0" t="n">
        <v>99.3</v>
      </c>
      <c r="V2900" s="0" t="n">
        <v>99.55</v>
      </c>
      <c r="W2900" s="0" t="n">
        <v>874432</v>
      </c>
      <c r="X2900" s="0" t="n">
        <v>99.31</v>
      </c>
      <c r="Y2900" s="0" t="n">
        <v>99.46</v>
      </c>
      <c r="Z2900" s="0" t="n">
        <v>59</v>
      </c>
      <c r="AA2900" s="0" t="n">
        <v>1500000</v>
      </c>
      <c r="AB2900" s="0" t="n">
        <v>994.6</v>
      </c>
      <c r="AC2900" s="0" t="n">
        <v>0</v>
      </c>
      <c r="AD2900" s="0" t="s">
        <v>99</v>
      </c>
      <c r="AE2900" s="0" t="s">
        <v>99</v>
      </c>
      <c r="AH2900" s="0" t="n">
        <v>800</v>
      </c>
      <c r="AI2900" s="0" t="s">
        <v>2133</v>
      </c>
      <c r="AJ2900" s="0" t="s">
        <v>32112</v>
      </c>
      <c r="AK2900" s="0" t="s">
        <v>31135</v>
      </c>
      <c r="AL2900" s="0" t="s">
        <v>2112</v>
      </c>
    </row>
    <row r="2901" customFormat="false" ht="15" hidden="false" customHeight="false" outlineLevel="0" collapsed="false">
      <c r="A2901" s="0" t="s">
        <v>39836</v>
      </c>
      <c r="B2901" s="0" t="s">
        <v>39837</v>
      </c>
      <c r="C2901" s="0" t="s">
        <v>39838</v>
      </c>
      <c r="D2901" s="0" t="s">
        <v>39838</v>
      </c>
      <c r="E2901" s="0" t="s">
        <v>39839</v>
      </c>
      <c r="F2901" s="0" t="s">
        <v>1988</v>
      </c>
      <c r="G2901" s="0" t="n">
        <v>1</v>
      </c>
      <c r="H2901" s="0" t="n">
        <v>1</v>
      </c>
      <c r="I2901" s="0" t="n">
        <v>0.01</v>
      </c>
      <c r="J2901" s="0" t="n">
        <v>200</v>
      </c>
      <c r="K2901" s="0" t="n">
        <v>0.54</v>
      </c>
      <c r="L2901" s="0" t="n">
        <v>95.53</v>
      </c>
      <c r="M2901" s="0" t="n">
        <v>95.02</v>
      </c>
      <c r="N2901" s="0" t="n">
        <v>95.5</v>
      </c>
      <c r="O2901" s="0" t="n">
        <v>95.53</v>
      </c>
      <c r="P2901" s="0" t="n">
        <v>0</v>
      </c>
      <c r="Q2901" s="0" t="n">
        <v>0</v>
      </c>
      <c r="R2901" s="0" t="n">
        <v>0</v>
      </c>
      <c r="S2901" s="0" t="n">
        <v>95.45</v>
      </c>
      <c r="T2901" s="0" t="n">
        <v>95.53</v>
      </c>
      <c r="U2901" s="0" t="n">
        <v>94.76</v>
      </c>
      <c r="V2901" s="0" t="n">
        <v>95.53</v>
      </c>
      <c r="W2901" s="0" t="n">
        <v>21571</v>
      </c>
      <c r="X2901" s="0" t="n">
        <v>94.94</v>
      </c>
      <c r="Y2901" s="0" t="n">
        <v>95.53</v>
      </c>
      <c r="Z2901" s="0" t="n">
        <v>16</v>
      </c>
      <c r="AA2901" s="0" t="n">
        <v>5500000</v>
      </c>
      <c r="AB2901" s="0" t="n">
        <v>382.12</v>
      </c>
      <c r="AC2901" s="0" t="n">
        <v>0</v>
      </c>
      <c r="AD2901" s="0" t="s">
        <v>99</v>
      </c>
      <c r="AE2901" s="0" t="s">
        <v>99</v>
      </c>
      <c r="AH2901" s="0" t="n">
        <v>-100</v>
      </c>
      <c r="AI2901" s="0" t="s">
        <v>2133</v>
      </c>
      <c r="AJ2901" s="0" t="s">
        <v>32112</v>
      </c>
      <c r="AK2901" s="0" t="s">
        <v>32292</v>
      </c>
      <c r="AL2901" s="0" t="s">
        <v>2112</v>
      </c>
    </row>
    <row r="2902" customFormat="false" ht="15" hidden="false" customHeight="false" outlineLevel="0" collapsed="false">
      <c r="A2902" s="0" t="s">
        <v>39840</v>
      </c>
      <c r="B2902" s="0" t="s">
        <v>39841</v>
      </c>
      <c r="C2902" s="0" t="s">
        <v>39842</v>
      </c>
      <c r="D2902" s="0" t="s">
        <v>39842</v>
      </c>
      <c r="E2902" s="0" t="s">
        <v>39843</v>
      </c>
      <c r="F2902" s="0" t="s">
        <v>1988</v>
      </c>
      <c r="G2902" s="0" t="n">
        <v>1</v>
      </c>
      <c r="H2902" s="0" t="n">
        <v>1</v>
      </c>
      <c r="I2902" s="0" t="n">
        <v>0.01</v>
      </c>
      <c r="J2902" s="0" t="n">
        <v>250</v>
      </c>
      <c r="K2902" s="0" t="n">
        <v>0.19</v>
      </c>
      <c r="L2902" s="0" t="n">
        <v>94.18</v>
      </c>
      <c r="M2902" s="0" t="n">
        <v>94</v>
      </c>
      <c r="N2902" s="0" t="n">
        <v>94.65</v>
      </c>
      <c r="O2902" s="0" t="n">
        <v>94.18</v>
      </c>
      <c r="P2902" s="0" t="n">
        <v>0</v>
      </c>
      <c r="Q2902" s="0" t="n">
        <v>0</v>
      </c>
      <c r="R2902" s="0" t="n">
        <v>0</v>
      </c>
      <c r="S2902" s="0" t="n">
        <v>94.68</v>
      </c>
      <c r="T2902" s="0" t="n">
        <v>94.8</v>
      </c>
      <c r="U2902" s="0" t="n">
        <v>94.18</v>
      </c>
      <c r="V2902" s="0" t="n">
        <v>94.8</v>
      </c>
      <c r="W2902" s="0" t="n">
        <v>2367</v>
      </c>
      <c r="X2902" s="0" t="n">
        <v>94.16</v>
      </c>
      <c r="Y2902" s="0" t="n">
        <v>94.81</v>
      </c>
      <c r="Z2902" s="0" t="n">
        <v>2</v>
      </c>
      <c r="AA2902" s="0" t="n">
        <v>6000000</v>
      </c>
      <c r="AB2902" s="0" t="n">
        <v>470.9</v>
      </c>
      <c r="AC2902" s="0" t="n">
        <v>0</v>
      </c>
      <c r="AD2902" s="0" t="s">
        <v>99</v>
      </c>
      <c r="AE2902" s="0" t="s">
        <v>99</v>
      </c>
      <c r="AH2902" s="0" t="n">
        <v>-100</v>
      </c>
      <c r="AI2902" s="0" t="s">
        <v>2133</v>
      </c>
      <c r="AJ2902" s="0" t="s">
        <v>32112</v>
      </c>
      <c r="AK2902" s="0" t="s">
        <v>32292</v>
      </c>
      <c r="AL2902" s="0" t="s">
        <v>2112</v>
      </c>
    </row>
    <row r="2903" customFormat="false" ht="15" hidden="false" customHeight="false" outlineLevel="0" collapsed="false">
      <c r="A2903" s="0" t="s">
        <v>39844</v>
      </c>
      <c r="B2903" s="0" t="s">
        <v>39845</v>
      </c>
      <c r="C2903" s="0" t="s">
        <v>39846</v>
      </c>
      <c r="D2903" s="0" t="s">
        <v>39846</v>
      </c>
      <c r="E2903" s="0" t="s">
        <v>39847</v>
      </c>
      <c r="F2903" s="0" t="s">
        <v>1988</v>
      </c>
      <c r="G2903" s="0" t="n">
        <v>1</v>
      </c>
      <c r="H2903" s="0" t="n">
        <v>1</v>
      </c>
      <c r="I2903" s="0" t="n">
        <v>0.01</v>
      </c>
      <c r="J2903" s="0" t="n">
        <v>400</v>
      </c>
      <c r="K2903" s="0" t="n">
        <v>-0.11</v>
      </c>
      <c r="L2903" s="0" t="n">
        <v>89.89</v>
      </c>
      <c r="M2903" s="0" t="n">
        <v>89.85</v>
      </c>
      <c r="N2903" s="0" t="n">
        <v>90.63</v>
      </c>
      <c r="O2903" s="0" t="n">
        <v>89.89</v>
      </c>
      <c r="P2903" s="0" t="n">
        <v>0</v>
      </c>
      <c r="Q2903" s="0" t="n">
        <v>0</v>
      </c>
      <c r="R2903" s="0" t="n">
        <v>0</v>
      </c>
      <c r="S2903" s="0" t="n">
        <v>89.46</v>
      </c>
      <c r="T2903" s="0" t="n">
        <v>89.77</v>
      </c>
      <c r="U2903" s="0" t="n">
        <v>87.54</v>
      </c>
      <c r="V2903" s="0" t="n">
        <v>89.98</v>
      </c>
      <c r="W2903" s="0" t="n">
        <v>36143</v>
      </c>
      <c r="X2903" s="0" t="n">
        <v>89.8</v>
      </c>
      <c r="Y2903" s="0" t="n">
        <v>89.89</v>
      </c>
      <c r="Z2903" s="0" t="n">
        <v>37</v>
      </c>
      <c r="AA2903" s="0" t="n">
        <v>7000000</v>
      </c>
      <c r="AB2903" s="0" t="n">
        <v>359.56</v>
      </c>
      <c r="AC2903" s="0" t="n">
        <v>0</v>
      </c>
      <c r="AD2903" s="0" t="s">
        <v>99</v>
      </c>
      <c r="AE2903" s="0" t="s">
        <v>99</v>
      </c>
      <c r="AH2903" s="0" t="n">
        <v>-100</v>
      </c>
      <c r="AI2903" s="0" t="s">
        <v>2133</v>
      </c>
      <c r="AJ2903" s="0" t="s">
        <v>32112</v>
      </c>
      <c r="AK2903" s="0" t="s">
        <v>32292</v>
      </c>
      <c r="AL2903" s="0" t="s">
        <v>2112</v>
      </c>
    </row>
    <row r="2904" customFormat="false" ht="15" hidden="false" customHeight="false" outlineLevel="0" collapsed="false">
      <c r="A2904" s="0" t="s">
        <v>39848</v>
      </c>
      <c r="B2904" s="0" t="s">
        <v>39849</v>
      </c>
      <c r="C2904" s="0" t="s">
        <v>39850</v>
      </c>
      <c r="D2904" s="0" t="s">
        <v>39850</v>
      </c>
      <c r="E2904" s="0" t="s">
        <v>39851</v>
      </c>
      <c r="F2904" s="0" t="s">
        <v>1988</v>
      </c>
      <c r="G2904" s="0" t="n">
        <v>1</v>
      </c>
      <c r="H2904" s="0" t="n">
        <v>1</v>
      </c>
      <c r="I2904" s="0" t="n">
        <v>0.01</v>
      </c>
      <c r="J2904" s="0" t="n">
        <v>500</v>
      </c>
      <c r="K2904" s="0" t="n">
        <v>-0.17</v>
      </c>
      <c r="L2904" s="0" t="n">
        <v>85.69</v>
      </c>
      <c r="M2904" s="0" t="n">
        <v>85.84</v>
      </c>
      <c r="N2904" s="0" t="n">
        <v>84.81</v>
      </c>
      <c r="O2904" s="0" t="n">
        <v>85.63</v>
      </c>
      <c r="P2904" s="0" t="n">
        <v>0</v>
      </c>
      <c r="Q2904" s="0" t="n">
        <v>0</v>
      </c>
      <c r="R2904" s="0" t="n">
        <v>0</v>
      </c>
      <c r="S2904" s="0" t="n">
        <v>84.19</v>
      </c>
      <c r="T2904" s="0" t="n">
        <v>85</v>
      </c>
      <c r="U2904" s="0" t="n">
        <v>83.22</v>
      </c>
      <c r="V2904" s="0" t="n">
        <v>85.78</v>
      </c>
      <c r="W2904" s="0" t="n">
        <v>20626</v>
      </c>
      <c r="X2904" s="0" t="n">
        <v>85.5</v>
      </c>
      <c r="Y2904" s="0" t="n">
        <v>85.6</v>
      </c>
      <c r="Z2904" s="0" t="n">
        <v>15</v>
      </c>
      <c r="AA2904" s="0" t="n">
        <v>5000000</v>
      </c>
      <c r="AB2904" s="0" t="n">
        <v>428.45</v>
      </c>
      <c r="AC2904" s="0" t="n">
        <v>0</v>
      </c>
      <c r="AD2904" s="0" t="s">
        <v>99</v>
      </c>
      <c r="AE2904" s="0" t="s">
        <v>99</v>
      </c>
      <c r="AH2904" s="0" t="n">
        <v>-100</v>
      </c>
      <c r="AI2904" s="0" t="s">
        <v>2133</v>
      </c>
      <c r="AJ2904" s="0" t="s">
        <v>32112</v>
      </c>
      <c r="AK2904" s="0" t="s">
        <v>32292</v>
      </c>
      <c r="AL2904" s="0" t="s">
        <v>2112</v>
      </c>
    </row>
    <row r="2905" customFormat="false" ht="15" hidden="false" customHeight="false" outlineLevel="0" collapsed="false">
      <c r="A2905" s="0" t="s">
        <v>39852</v>
      </c>
      <c r="B2905" s="0" t="s">
        <v>39853</v>
      </c>
      <c r="C2905" s="0" t="s">
        <v>39854</v>
      </c>
      <c r="D2905" s="0" t="s">
        <v>39854</v>
      </c>
      <c r="E2905" s="0" t="s">
        <v>39855</v>
      </c>
      <c r="F2905" s="0" t="s">
        <v>1988</v>
      </c>
      <c r="G2905" s="0" t="n">
        <v>1</v>
      </c>
      <c r="H2905" s="0" t="n">
        <v>1</v>
      </c>
      <c r="I2905" s="0" t="n">
        <v>0.01</v>
      </c>
      <c r="J2905" s="0" t="n">
        <v>500</v>
      </c>
      <c r="K2905" s="0" t="n">
        <v>-0.06</v>
      </c>
      <c r="L2905" s="0" t="n">
        <v>81.61</v>
      </c>
      <c r="M2905" s="0" t="n">
        <v>81.66</v>
      </c>
      <c r="N2905" s="0" t="n">
        <v>80.47</v>
      </c>
      <c r="O2905" s="0" t="n">
        <v>81.45</v>
      </c>
      <c r="P2905" s="0" t="n">
        <v>0</v>
      </c>
      <c r="Q2905" s="0" t="n">
        <v>0</v>
      </c>
      <c r="R2905" s="0" t="n">
        <v>0</v>
      </c>
      <c r="S2905" s="0" t="n">
        <v>80.13</v>
      </c>
      <c r="T2905" s="0" t="n">
        <v>81.95</v>
      </c>
      <c r="U2905" s="0" t="n">
        <v>77.61</v>
      </c>
      <c r="V2905" s="0" t="n">
        <v>81.95</v>
      </c>
      <c r="W2905" s="0" t="n">
        <v>12821</v>
      </c>
      <c r="X2905" s="0" t="n">
        <v>81.01</v>
      </c>
      <c r="Y2905" s="0" t="n">
        <v>81.71</v>
      </c>
      <c r="Z2905" s="0" t="n">
        <v>21</v>
      </c>
      <c r="AA2905" s="0" t="n">
        <v>5500000</v>
      </c>
      <c r="AB2905" s="0" t="n">
        <v>408.05</v>
      </c>
      <c r="AC2905" s="0" t="n">
        <v>0</v>
      </c>
      <c r="AD2905" s="0" t="s">
        <v>99</v>
      </c>
      <c r="AE2905" s="0" t="s">
        <v>99</v>
      </c>
      <c r="AH2905" s="0" t="n">
        <v>-100</v>
      </c>
      <c r="AI2905" s="0" t="s">
        <v>2133</v>
      </c>
      <c r="AJ2905" s="0" t="s">
        <v>32112</v>
      </c>
      <c r="AK2905" s="0" t="s">
        <v>32292</v>
      </c>
      <c r="AL2905" s="0" t="s">
        <v>2112</v>
      </c>
    </row>
    <row r="2906" customFormat="false" ht="15" hidden="false" customHeight="false" outlineLevel="0" collapsed="false">
      <c r="A2906" s="0" t="s">
        <v>39856</v>
      </c>
      <c r="B2906" s="0" t="s">
        <v>39857</v>
      </c>
      <c r="C2906" s="0" t="s">
        <v>25364</v>
      </c>
      <c r="D2906" s="0" t="s">
        <v>25364</v>
      </c>
      <c r="E2906" s="0" t="s">
        <v>39858</v>
      </c>
      <c r="F2906" s="0" t="s">
        <v>1988</v>
      </c>
      <c r="G2906" s="0" t="n">
        <v>1</v>
      </c>
      <c r="H2906" s="0" t="n">
        <v>1</v>
      </c>
      <c r="I2906" s="0" t="n">
        <v>0.01</v>
      </c>
      <c r="J2906" s="0" t="n">
        <v>800</v>
      </c>
      <c r="K2906" s="0" t="n">
        <v>2.52</v>
      </c>
      <c r="L2906" s="0" t="n">
        <v>76.18</v>
      </c>
      <c r="M2906" s="0" t="n">
        <v>74.93</v>
      </c>
      <c r="N2906" s="0" t="n">
        <v>77.05</v>
      </c>
      <c r="O2906" s="0" t="n">
        <v>76.18</v>
      </c>
      <c r="P2906" s="0" t="n">
        <v>0</v>
      </c>
      <c r="Q2906" s="0" t="n">
        <v>0</v>
      </c>
      <c r="R2906" s="0" t="n">
        <v>0</v>
      </c>
      <c r="S2906" s="0" t="n">
        <v>76.15</v>
      </c>
      <c r="T2906" s="0" t="n">
        <v>75.76</v>
      </c>
      <c r="U2906" s="0" t="n">
        <v>75.76</v>
      </c>
      <c r="V2906" s="0" t="n">
        <v>76.24</v>
      </c>
      <c r="W2906" s="0" t="n">
        <v>10966</v>
      </c>
      <c r="X2906" s="0" t="n">
        <v>75.84</v>
      </c>
      <c r="Y2906" s="0" t="n">
        <v>76.18</v>
      </c>
      <c r="Z2906" s="0" t="n">
        <v>11</v>
      </c>
      <c r="AA2906" s="0" t="n">
        <v>6500000</v>
      </c>
      <c r="AB2906" s="0" t="n">
        <v>609.44</v>
      </c>
      <c r="AC2906" s="0" t="n">
        <v>0</v>
      </c>
      <c r="AD2906" s="0" t="s">
        <v>99</v>
      </c>
      <c r="AE2906" s="0" t="s">
        <v>99</v>
      </c>
      <c r="AH2906" s="0" t="n">
        <v>-100</v>
      </c>
      <c r="AI2906" s="0" t="s">
        <v>2133</v>
      </c>
      <c r="AJ2906" s="0" t="s">
        <v>32112</v>
      </c>
      <c r="AK2906" s="0" t="s">
        <v>32292</v>
      </c>
      <c r="AL2906" s="0" t="s">
        <v>2112</v>
      </c>
    </row>
    <row r="2907" customFormat="false" ht="15" hidden="false" customHeight="false" outlineLevel="0" collapsed="false">
      <c r="A2907" s="0" t="s">
        <v>39859</v>
      </c>
      <c r="B2907" s="0" t="s">
        <v>39860</v>
      </c>
      <c r="C2907" s="0" t="s">
        <v>22268</v>
      </c>
      <c r="D2907" s="0" t="s">
        <v>22268</v>
      </c>
      <c r="E2907" s="0" t="s">
        <v>22269</v>
      </c>
      <c r="F2907" s="0" t="s">
        <v>1988</v>
      </c>
      <c r="G2907" s="0" t="n">
        <v>1</v>
      </c>
      <c r="H2907" s="0" t="n">
        <v>1</v>
      </c>
      <c r="I2907" s="0" t="n">
        <v>0.01</v>
      </c>
      <c r="J2907" s="0" t="n">
        <v>1000</v>
      </c>
      <c r="K2907" s="0" t="n">
        <v>-0.15</v>
      </c>
      <c r="L2907" s="0" t="n">
        <v>98.75</v>
      </c>
      <c r="M2907" s="0" t="n">
        <v>98.9</v>
      </c>
      <c r="N2907" s="0" t="n">
        <v>98.9</v>
      </c>
      <c r="O2907" s="0" t="n">
        <v>98.75</v>
      </c>
      <c r="P2907" s="0" t="n">
        <v>0</v>
      </c>
      <c r="Q2907" s="0" t="n">
        <v>0</v>
      </c>
      <c r="R2907" s="0" t="n">
        <v>0</v>
      </c>
      <c r="S2907" s="0" t="n">
        <v>98.88</v>
      </c>
      <c r="T2907" s="0" t="n">
        <v>98.98</v>
      </c>
      <c r="U2907" s="0" t="n">
        <v>98.69</v>
      </c>
      <c r="V2907" s="0" t="n">
        <v>98.99</v>
      </c>
      <c r="W2907" s="0" t="n">
        <v>1467400</v>
      </c>
      <c r="X2907" s="0" t="n">
        <v>98.71</v>
      </c>
      <c r="Y2907" s="0" t="n">
        <v>98.75</v>
      </c>
      <c r="Z2907" s="0" t="n">
        <v>86</v>
      </c>
      <c r="AA2907" s="0" t="n">
        <v>6800000</v>
      </c>
      <c r="AB2907" s="0" t="n">
        <v>1975</v>
      </c>
      <c r="AC2907" s="0" t="n">
        <v>0</v>
      </c>
      <c r="AD2907" s="0" t="s">
        <v>99</v>
      </c>
      <c r="AE2907" s="0" t="s">
        <v>99</v>
      </c>
      <c r="AH2907" s="0" t="n">
        <v>800</v>
      </c>
      <c r="AI2907" s="0" t="s">
        <v>2133</v>
      </c>
      <c r="AJ2907" s="0" t="s">
        <v>32112</v>
      </c>
      <c r="AK2907" s="0" t="s">
        <v>32292</v>
      </c>
      <c r="AL2907" s="0" t="s">
        <v>2112</v>
      </c>
    </row>
    <row r="2908" customFormat="false" ht="15" hidden="false" customHeight="false" outlineLevel="0" collapsed="false">
      <c r="A2908" s="0" t="s">
        <v>39861</v>
      </c>
      <c r="B2908" s="0" t="s">
        <v>39862</v>
      </c>
      <c r="C2908" s="0" t="s">
        <v>24855</v>
      </c>
      <c r="D2908" s="0" t="s">
        <v>24855</v>
      </c>
      <c r="E2908" s="0" t="s">
        <v>39863</v>
      </c>
      <c r="F2908" s="0" t="s">
        <v>1988</v>
      </c>
      <c r="G2908" s="0" t="n">
        <v>1</v>
      </c>
      <c r="H2908" s="0" t="n">
        <v>1</v>
      </c>
      <c r="I2908" s="0" t="n">
        <v>0.01</v>
      </c>
      <c r="J2908" s="0" t="n">
        <v>625</v>
      </c>
      <c r="K2908" s="0" t="n">
        <v>0.71</v>
      </c>
      <c r="L2908" s="0" t="n">
        <v>83.85</v>
      </c>
      <c r="M2908" s="0" t="n">
        <v>83.26</v>
      </c>
      <c r="N2908" s="0" t="n">
        <v>83.08</v>
      </c>
      <c r="O2908" s="0" t="n">
        <v>83.85</v>
      </c>
      <c r="P2908" s="0" t="n">
        <v>0</v>
      </c>
      <c r="Q2908" s="0" t="n">
        <v>0</v>
      </c>
      <c r="R2908" s="0" t="n">
        <v>0</v>
      </c>
      <c r="S2908" s="0" t="n">
        <v>83.85</v>
      </c>
      <c r="T2908" s="0" t="n">
        <v>83.85</v>
      </c>
      <c r="U2908" s="0" t="n">
        <v>83.85</v>
      </c>
      <c r="V2908" s="0" t="n">
        <v>83.86</v>
      </c>
      <c r="W2908" s="0" t="n">
        <v>52930</v>
      </c>
      <c r="X2908" s="0" t="n">
        <v>82.9</v>
      </c>
      <c r="Y2908" s="0" t="n">
        <v>83.86</v>
      </c>
      <c r="Z2908" s="0" t="n">
        <v>8</v>
      </c>
      <c r="AA2908" s="0" t="n">
        <v>10000000</v>
      </c>
      <c r="AB2908" s="0" t="n">
        <v>48737.81</v>
      </c>
      <c r="AC2908" s="0" t="n">
        <v>0</v>
      </c>
      <c r="AD2908" s="0" t="s">
        <v>99</v>
      </c>
      <c r="AE2908" s="0" t="s">
        <v>99</v>
      </c>
      <c r="AH2908" s="0" t="n">
        <v>-100</v>
      </c>
      <c r="AI2908" s="0" t="s">
        <v>2133</v>
      </c>
      <c r="AJ2908" s="0" t="s">
        <v>32112</v>
      </c>
      <c r="AK2908" s="0" t="s">
        <v>32292</v>
      </c>
      <c r="AL2908" s="0" t="s">
        <v>2112</v>
      </c>
    </row>
    <row r="2909" customFormat="false" ht="15" hidden="false" customHeight="false" outlineLevel="0" collapsed="false">
      <c r="A2909" s="0" t="s">
        <v>39864</v>
      </c>
      <c r="B2909" s="0" t="s">
        <v>39865</v>
      </c>
      <c r="C2909" s="0" t="s">
        <v>22424</v>
      </c>
      <c r="D2909" s="0" t="s">
        <v>22424</v>
      </c>
      <c r="E2909" s="0" t="s">
        <v>39866</v>
      </c>
      <c r="F2909" s="0" t="s">
        <v>1988</v>
      </c>
      <c r="G2909" s="0" t="n">
        <v>1</v>
      </c>
      <c r="H2909" s="0" t="n">
        <v>1</v>
      </c>
      <c r="I2909" s="0" t="n">
        <v>0.01</v>
      </c>
      <c r="J2909" s="0" t="n">
        <v>400</v>
      </c>
      <c r="K2909" s="0" t="n">
        <v>0.51</v>
      </c>
      <c r="L2909" s="0" t="n">
        <v>95.28</v>
      </c>
      <c r="M2909" s="0" t="n">
        <v>94.8</v>
      </c>
      <c r="N2909" s="0" t="n">
        <v>93.61</v>
      </c>
      <c r="O2909" s="0" t="n">
        <v>95.28</v>
      </c>
      <c r="P2909" s="0" t="n">
        <v>0</v>
      </c>
      <c r="Q2909" s="0" t="n">
        <v>0</v>
      </c>
      <c r="R2909" s="0" t="n">
        <v>0</v>
      </c>
      <c r="S2909" s="0" t="n">
        <v>94.75</v>
      </c>
      <c r="T2909" s="0" t="n">
        <v>95.34</v>
      </c>
      <c r="U2909" s="0" t="n">
        <v>94.47</v>
      </c>
      <c r="V2909" s="0" t="n">
        <v>96.39</v>
      </c>
      <c r="W2909" s="0" t="n">
        <v>89066</v>
      </c>
      <c r="X2909" s="0" t="n">
        <v>94.58</v>
      </c>
      <c r="Y2909" s="0" t="n">
        <v>95.15</v>
      </c>
      <c r="Z2909" s="0" t="n">
        <v>23</v>
      </c>
      <c r="AA2909" s="0" t="n">
        <v>3000000</v>
      </c>
      <c r="AB2909" s="0" t="n">
        <v>381.12</v>
      </c>
      <c r="AC2909" s="0" t="n">
        <v>0</v>
      </c>
      <c r="AD2909" s="0" t="s">
        <v>99</v>
      </c>
      <c r="AE2909" s="0" t="s">
        <v>99</v>
      </c>
      <c r="AH2909" s="0" t="n">
        <v>-100</v>
      </c>
      <c r="AI2909" s="0" t="s">
        <v>2133</v>
      </c>
      <c r="AJ2909" s="0" t="s">
        <v>32112</v>
      </c>
      <c r="AK2909" s="0" t="s">
        <v>32292</v>
      </c>
      <c r="AL2909" s="0" t="s">
        <v>2112</v>
      </c>
    </row>
    <row r="2910" customFormat="false" ht="15" hidden="false" customHeight="false" outlineLevel="0" collapsed="false">
      <c r="A2910" s="0" t="s">
        <v>39867</v>
      </c>
      <c r="B2910" s="0" t="s">
        <v>39868</v>
      </c>
      <c r="C2910" s="0" t="s">
        <v>39869</v>
      </c>
      <c r="D2910" s="0" t="s">
        <v>39869</v>
      </c>
      <c r="E2910" s="0" t="s">
        <v>39870</v>
      </c>
      <c r="F2910" s="0" t="s">
        <v>1988</v>
      </c>
      <c r="G2910" s="0" t="n">
        <v>1</v>
      </c>
      <c r="H2910" s="0" t="n">
        <v>1</v>
      </c>
      <c r="I2910" s="0" t="n">
        <v>0.01</v>
      </c>
      <c r="J2910" s="0" t="n">
        <v>250</v>
      </c>
      <c r="K2910" s="0" t="n">
        <v>-0.03</v>
      </c>
      <c r="L2910" s="0" t="n">
        <v>96.67</v>
      </c>
      <c r="M2910" s="0" t="n">
        <v>96.7</v>
      </c>
      <c r="N2910" s="0" t="n">
        <v>96.72</v>
      </c>
      <c r="O2910" s="0" t="n">
        <v>96.67</v>
      </c>
      <c r="P2910" s="0" t="n">
        <v>0</v>
      </c>
      <c r="Q2910" s="0" t="n">
        <v>0</v>
      </c>
      <c r="R2910" s="0" t="n">
        <v>0</v>
      </c>
      <c r="S2910" s="0" t="n">
        <v>96.71</v>
      </c>
      <c r="T2910" s="0" t="n">
        <v>96.73</v>
      </c>
      <c r="U2910" s="0" t="n">
        <v>96.66</v>
      </c>
      <c r="V2910" s="0" t="n">
        <v>96.73</v>
      </c>
      <c r="W2910" s="0" t="n">
        <v>235720</v>
      </c>
      <c r="X2910" s="0" t="n">
        <v>96.66</v>
      </c>
      <c r="Y2910" s="0" t="n">
        <v>96.73</v>
      </c>
      <c r="Z2910" s="0" t="n">
        <v>78</v>
      </c>
      <c r="AA2910" s="0" t="n">
        <v>3000000</v>
      </c>
      <c r="AB2910" s="0" t="n">
        <v>241.68</v>
      </c>
      <c r="AC2910" s="0" t="n">
        <v>0</v>
      </c>
      <c r="AD2910" s="0" t="s">
        <v>99</v>
      </c>
      <c r="AE2910" s="0" t="s">
        <v>99</v>
      </c>
      <c r="AH2910" s="0" t="n">
        <v>-100</v>
      </c>
      <c r="AI2910" s="0" t="s">
        <v>2133</v>
      </c>
      <c r="AJ2910" s="0" t="s">
        <v>32112</v>
      </c>
      <c r="AK2910" s="0" t="s">
        <v>32292</v>
      </c>
      <c r="AL2910" s="0" t="s">
        <v>2112</v>
      </c>
    </row>
    <row r="2911" customFormat="false" ht="15" hidden="false" customHeight="false" outlineLevel="0" collapsed="false">
      <c r="A2911" s="0" t="s">
        <v>39871</v>
      </c>
      <c r="B2911" s="0" t="s">
        <v>39872</v>
      </c>
      <c r="C2911" s="0" t="s">
        <v>39873</v>
      </c>
      <c r="D2911" s="0" t="s">
        <v>39873</v>
      </c>
      <c r="E2911" s="0" t="s">
        <v>39874</v>
      </c>
      <c r="F2911" s="0" t="s">
        <v>1988</v>
      </c>
      <c r="G2911" s="0" t="n">
        <v>1</v>
      </c>
      <c r="H2911" s="0" t="n">
        <v>1</v>
      </c>
      <c r="I2911" s="0" t="n">
        <v>0.01</v>
      </c>
      <c r="J2911" s="0" t="n">
        <v>400</v>
      </c>
      <c r="K2911" s="0" t="n">
        <v>-0.5</v>
      </c>
      <c r="L2911" s="0" t="n">
        <v>81.9</v>
      </c>
      <c r="M2911" s="0" t="n">
        <v>82.06</v>
      </c>
      <c r="N2911" s="0" t="n">
        <v>82.88</v>
      </c>
      <c r="O2911" s="0" t="n">
        <v>81.93</v>
      </c>
      <c r="P2911" s="0" t="n">
        <v>0</v>
      </c>
      <c r="Q2911" s="0" t="n">
        <v>0</v>
      </c>
      <c r="R2911" s="0" t="n">
        <v>0</v>
      </c>
      <c r="S2911" s="0" t="n">
        <v>82.23</v>
      </c>
      <c r="T2911" s="0" t="n">
        <v>82.32</v>
      </c>
      <c r="U2911" s="0" t="n">
        <v>81.9</v>
      </c>
      <c r="V2911" s="0" t="n">
        <v>82.77</v>
      </c>
      <c r="W2911" s="0" t="n">
        <v>27958</v>
      </c>
      <c r="X2911" s="0" t="n">
        <v>81.85</v>
      </c>
      <c r="Y2911" s="0" t="n">
        <v>81.95</v>
      </c>
      <c r="Z2911" s="0" t="n">
        <v>19</v>
      </c>
      <c r="AA2911" s="0" t="n">
        <v>4000000</v>
      </c>
      <c r="AB2911" s="0" t="n">
        <v>327.6</v>
      </c>
      <c r="AC2911" s="0" t="n">
        <v>0</v>
      </c>
      <c r="AD2911" s="0" t="s">
        <v>99</v>
      </c>
      <c r="AE2911" s="0" t="s">
        <v>99</v>
      </c>
      <c r="AH2911" s="0" t="n">
        <v>-100</v>
      </c>
      <c r="AI2911" s="0" t="s">
        <v>2133</v>
      </c>
      <c r="AJ2911" s="0" t="s">
        <v>32112</v>
      </c>
      <c r="AK2911" s="0" t="s">
        <v>32292</v>
      </c>
      <c r="AL2911" s="0" t="s">
        <v>2112</v>
      </c>
    </row>
    <row r="2912" customFormat="false" ht="15" hidden="false" customHeight="false" outlineLevel="0" collapsed="false">
      <c r="A2912" s="0" t="s">
        <v>39875</v>
      </c>
      <c r="B2912" s="0" t="s">
        <v>30769</v>
      </c>
      <c r="C2912" s="0" t="s">
        <v>30770</v>
      </c>
      <c r="D2912" s="0" t="s">
        <v>30771</v>
      </c>
      <c r="E2912" s="0" t="s">
        <v>30772</v>
      </c>
      <c r="F2912" s="0" t="s">
        <v>30698</v>
      </c>
      <c r="G2912" s="0" t="n">
        <v>1</v>
      </c>
      <c r="H2912" s="0" t="n">
        <v>1</v>
      </c>
      <c r="I2912" s="0" t="n">
        <v>0.01</v>
      </c>
      <c r="K2912" s="0" t="n">
        <v>0</v>
      </c>
      <c r="L2912" s="0" t="n">
        <v>11.49</v>
      </c>
      <c r="M2912" s="0" t="n">
        <v>11.34</v>
      </c>
      <c r="N2912" s="0" t="n">
        <v>166.52</v>
      </c>
      <c r="O2912" s="0" t="n">
        <v>11.22</v>
      </c>
      <c r="P2912" s="0" t="n">
        <v>0</v>
      </c>
      <c r="Q2912" s="0" t="n">
        <v>0</v>
      </c>
      <c r="R2912" s="0" t="n">
        <v>0</v>
      </c>
      <c r="S2912" s="0" t="n">
        <v>11.29</v>
      </c>
      <c r="T2912" s="0" t="n">
        <v>11.49</v>
      </c>
      <c r="U2912" s="0" t="n">
        <v>11.48</v>
      </c>
      <c r="V2912" s="0" t="n">
        <v>11.5</v>
      </c>
      <c r="W2912" s="0" t="n">
        <v>539947</v>
      </c>
      <c r="X2912" s="0" t="n">
        <v>11.48</v>
      </c>
      <c r="Y2912" s="0" t="n">
        <v>11.49</v>
      </c>
      <c r="Z2912" s="0" t="n">
        <v>119</v>
      </c>
      <c r="AA2912" s="0" t="n">
        <v>0</v>
      </c>
      <c r="AB2912" s="0" t="n">
        <v>264.27</v>
      </c>
      <c r="AC2912" s="0" t="n">
        <v>0</v>
      </c>
      <c r="AD2912" s="0" t="s">
        <v>30773</v>
      </c>
      <c r="AE2912" s="0" t="s">
        <v>30773</v>
      </c>
      <c r="AH2912" s="0" t="n">
        <v>-100</v>
      </c>
      <c r="AI2912" s="0" t="s">
        <v>30103</v>
      </c>
      <c r="AJ2912" s="0" t="s">
        <v>39876</v>
      </c>
      <c r="AK2912" s="0" t="s">
        <v>30700</v>
      </c>
      <c r="AL2912" s="0" t="s">
        <v>2112</v>
      </c>
    </row>
    <row r="2913" customFormat="false" ht="15" hidden="false" customHeight="false" outlineLevel="0" collapsed="false">
      <c r="A2913" s="0" t="s">
        <v>39877</v>
      </c>
      <c r="B2913" s="0" t="s">
        <v>30882</v>
      </c>
      <c r="C2913" s="0" t="s">
        <v>27607</v>
      </c>
      <c r="D2913" s="0" t="s">
        <v>27609</v>
      </c>
      <c r="E2913" s="0" t="s">
        <v>30883</v>
      </c>
      <c r="F2913" s="0" t="s">
        <v>30698</v>
      </c>
      <c r="G2913" s="0" t="n">
        <v>1</v>
      </c>
      <c r="H2913" s="0" t="n">
        <v>10</v>
      </c>
      <c r="I2913" s="0" t="n">
        <v>0.001</v>
      </c>
      <c r="K2913" s="0" t="n">
        <v>-0.12</v>
      </c>
      <c r="L2913" s="0" t="n">
        <v>0.804</v>
      </c>
      <c r="M2913" s="0" t="n">
        <v>0.791</v>
      </c>
      <c r="N2913" s="0" t="n">
        <v>11.664</v>
      </c>
      <c r="O2913" s="0" t="n">
        <v>0.786</v>
      </c>
      <c r="P2913" s="0" t="n">
        <v>0</v>
      </c>
      <c r="Q2913" s="0" t="n">
        <v>0</v>
      </c>
      <c r="R2913" s="0" t="n">
        <v>0</v>
      </c>
      <c r="S2913" s="0" t="n">
        <v>0.79</v>
      </c>
      <c r="T2913" s="0" t="n">
        <v>0.805</v>
      </c>
      <c r="U2913" s="0" t="n">
        <v>0.802</v>
      </c>
      <c r="V2913" s="0" t="n">
        <v>0.805</v>
      </c>
      <c r="W2913" s="0" t="n">
        <v>55129</v>
      </c>
      <c r="X2913" s="0" t="n">
        <v>0.804</v>
      </c>
      <c r="Y2913" s="0" t="n">
        <v>0.808</v>
      </c>
      <c r="Z2913" s="0" t="n">
        <v>33</v>
      </c>
      <c r="AA2913" s="0" t="n">
        <v>0</v>
      </c>
      <c r="AB2913" s="0" t="n">
        <v>1591.92</v>
      </c>
      <c r="AC2913" s="0" t="n">
        <v>0</v>
      </c>
      <c r="AD2913" s="0" t="s">
        <v>30773</v>
      </c>
      <c r="AE2913" s="0" t="s">
        <v>30773</v>
      </c>
      <c r="AH2913" s="0" t="n">
        <v>-100</v>
      </c>
      <c r="AI2913" s="0" t="s">
        <v>30103</v>
      </c>
      <c r="AJ2913" s="0" t="s">
        <v>39876</v>
      </c>
      <c r="AK2913" s="0" t="s">
        <v>30700</v>
      </c>
      <c r="AL2913" s="0" t="s">
        <v>2112</v>
      </c>
    </row>
    <row r="2914" customFormat="false" ht="15" hidden="false" customHeight="false" outlineLevel="0" collapsed="false">
      <c r="A2914" s="0" t="s">
        <v>39878</v>
      </c>
      <c r="B2914" s="0" t="s">
        <v>30888</v>
      </c>
      <c r="C2914" s="0" t="s">
        <v>27435</v>
      </c>
      <c r="D2914" s="0" t="s">
        <v>27437</v>
      </c>
      <c r="E2914" s="0" t="s">
        <v>30889</v>
      </c>
      <c r="F2914" s="0" t="s">
        <v>30698</v>
      </c>
      <c r="G2914" s="0" t="n">
        <v>1</v>
      </c>
      <c r="H2914" s="0" t="n">
        <v>10</v>
      </c>
      <c r="I2914" s="0" t="n">
        <v>0.001</v>
      </c>
      <c r="K2914" s="0" t="n">
        <v>0.09</v>
      </c>
      <c r="L2914" s="0" t="n">
        <v>1.074</v>
      </c>
      <c r="M2914" s="0" t="n">
        <v>1.053</v>
      </c>
      <c r="N2914" s="0" t="n">
        <v>15.561</v>
      </c>
      <c r="O2914" s="0" t="n">
        <v>1.052</v>
      </c>
      <c r="P2914" s="0" t="n">
        <v>0</v>
      </c>
      <c r="Q2914" s="0" t="n">
        <v>0</v>
      </c>
      <c r="R2914" s="0" t="n">
        <v>0</v>
      </c>
      <c r="S2914" s="0" t="n">
        <v>1.057</v>
      </c>
      <c r="T2914" s="0" t="n">
        <v>1.073</v>
      </c>
      <c r="U2914" s="0" t="n">
        <v>1.073</v>
      </c>
      <c r="V2914" s="0" t="n">
        <v>1.077</v>
      </c>
      <c r="W2914" s="0" t="n">
        <v>2046496</v>
      </c>
      <c r="X2914" s="0" t="n">
        <v>1.074</v>
      </c>
      <c r="Y2914" s="0" t="n">
        <v>1.077</v>
      </c>
      <c r="Z2914" s="0" t="n">
        <v>274</v>
      </c>
      <c r="AA2914" s="0" t="n">
        <v>0</v>
      </c>
      <c r="AB2914" s="0" t="n">
        <v>773.28</v>
      </c>
      <c r="AC2914" s="0" t="n">
        <v>0</v>
      </c>
      <c r="AD2914" s="0" t="s">
        <v>30773</v>
      </c>
      <c r="AE2914" s="0" t="s">
        <v>30773</v>
      </c>
      <c r="AH2914" s="0" t="n">
        <v>-100</v>
      </c>
      <c r="AI2914" s="0" t="s">
        <v>30103</v>
      </c>
      <c r="AJ2914" s="0" t="s">
        <v>39876</v>
      </c>
      <c r="AK2914" s="0" t="s">
        <v>30700</v>
      </c>
      <c r="AL2914" s="0" t="s">
        <v>2112</v>
      </c>
    </row>
  </sheetData>
  <autoFilter ref="A1:AL2914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E59EDD"/>
    <pageSetUpPr fitToPage="false"/>
  </sheetPr>
  <dimension ref="A1:U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23" activeCellId="0" sqref="D323"/>
    </sheetView>
  </sheetViews>
  <sheetFormatPr defaultColWidth="8.54296875" defaultRowHeight="15" zeroHeight="false" outlineLevelRow="0" outlineLevelCol="0"/>
  <cols>
    <col collapsed="false" customWidth="true" hidden="false" outlineLevel="0" max="2" min="2" style="0" width="16.57"/>
    <col collapsed="false" customWidth="true" hidden="false" outlineLevel="0" max="3" min="3" style="0" width="12.57"/>
    <col collapsed="false" customWidth="true" hidden="false" outlineLevel="0" max="4" min="4" style="0" width="36.14"/>
  </cols>
  <sheetData>
    <row r="1" customFormat="false" ht="15" hidden="false" customHeight="false" outlineLevel="0" collapsed="false">
      <c r="B1" s="382" t="s">
        <v>87</v>
      </c>
      <c r="C1" s="382" t="s">
        <v>88</v>
      </c>
      <c r="D1" s="382" t="s">
        <v>2107</v>
      </c>
      <c r="E1" s="0" t="s">
        <v>2188</v>
      </c>
      <c r="F1" s="0" t="s">
        <v>430</v>
      </c>
      <c r="G1" s="382" t="s">
        <v>96</v>
      </c>
      <c r="H1" s="382" t="s">
        <v>97</v>
      </c>
      <c r="I1" s="192" t="s">
        <v>98</v>
      </c>
      <c r="J1" s="0" t="s">
        <v>39879</v>
      </c>
      <c r="K1" s="192" t="s">
        <v>2152</v>
      </c>
      <c r="L1" s="192" t="s">
        <v>2158</v>
      </c>
      <c r="M1" s="0" t="s">
        <v>39880</v>
      </c>
      <c r="N1" s="0" t="s">
        <v>39881</v>
      </c>
      <c r="O1" s="0" t="s">
        <v>39882</v>
      </c>
      <c r="P1" s="0" t="s">
        <v>39883</v>
      </c>
      <c r="Q1" s="0" t="s">
        <v>39884</v>
      </c>
      <c r="R1" s="0" t="s">
        <v>39885</v>
      </c>
      <c r="S1" s="0" t="s">
        <v>39886</v>
      </c>
      <c r="T1" s="0" t="s">
        <v>39887</v>
      </c>
      <c r="U1" s="0" t="s">
        <v>39888</v>
      </c>
    </row>
    <row r="2" customFormat="false" ht="15" hidden="false" customHeight="false" outlineLevel="0" collapsed="false">
      <c r="A2" s="0" t="n">
        <v>1</v>
      </c>
      <c r="B2" s="0" t="s">
        <v>105</v>
      </c>
      <c r="C2" s="0" t="s">
        <v>106</v>
      </c>
      <c r="D2" s="0" t="s">
        <v>2144</v>
      </c>
      <c r="E2" s="0" t="s">
        <v>39889</v>
      </c>
      <c r="F2" s="0" t="s">
        <v>39890</v>
      </c>
      <c r="G2" s="0" t="n">
        <v>37000</v>
      </c>
      <c r="H2" s="0" t="n">
        <v>56894.9</v>
      </c>
      <c r="I2" s="0" t="n">
        <v>5.73625441256059</v>
      </c>
      <c r="J2" s="0" t="n">
        <v>0</v>
      </c>
      <c r="K2" s="0" t="n">
        <v>1.508133</v>
      </c>
      <c r="L2" s="0" t="n">
        <v>1090.279</v>
      </c>
      <c r="M2" s="0" t="n">
        <v>2288</v>
      </c>
      <c r="N2" s="0" t="n">
        <v>37000</v>
      </c>
      <c r="O2" s="0" t="n">
        <v>0</v>
      </c>
      <c r="P2" s="0" t="n">
        <v>0.12</v>
      </c>
      <c r="R2" s="0" t="n">
        <v>1</v>
      </c>
      <c r="T2" s="0" t="n">
        <v>0</v>
      </c>
      <c r="U2" s="0" t="n">
        <v>0</v>
      </c>
    </row>
    <row r="3" customFormat="false" ht="15" hidden="false" customHeight="false" outlineLevel="0" collapsed="false">
      <c r="A3" s="0" t="n">
        <v>2</v>
      </c>
      <c r="B3" s="0" t="s">
        <v>113</v>
      </c>
      <c r="C3" s="0" t="s">
        <v>114</v>
      </c>
      <c r="D3" s="0" t="s">
        <v>2108</v>
      </c>
      <c r="E3" s="0" t="s">
        <v>39889</v>
      </c>
      <c r="F3" s="0" t="s">
        <v>39891</v>
      </c>
      <c r="G3" s="0" t="n">
        <v>6</v>
      </c>
      <c r="H3" s="0" t="n">
        <v>11618.4</v>
      </c>
      <c r="I3" s="0" t="n">
        <v>1.1713896723062</v>
      </c>
      <c r="J3" s="0" t="n">
        <v>0</v>
      </c>
      <c r="K3" s="0" t="n">
        <v>1688.6</v>
      </c>
      <c r="L3" s="0" t="n">
        <v>1483.2</v>
      </c>
      <c r="M3" s="0" t="n">
        <v>1</v>
      </c>
      <c r="N3" s="0" t="n">
        <v>6</v>
      </c>
      <c r="O3" s="0" t="n">
        <v>0</v>
      </c>
      <c r="P3" s="0" t="n">
        <v>0.3</v>
      </c>
      <c r="Q3" s="0" t="n">
        <v>0.36</v>
      </c>
      <c r="R3" s="0" t="n">
        <v>1</v>
      </c>
      <c r="T3" s="0" t="n">
        <v>0</v>
      </c>
      <c r="U3" s="0" t="n">
        <v>0</v>
      </c>
    </row>
    <row r="4" customFormat="false" ht="15" hidden="false" customHeight="false" outlineLevel="0" collapsed="false">
      <c r="A4" s="0" t="n">
        <v>3</v>
      </c>
      <c r="B4" s="0" t="s">
        <v>119</v>
      </c>
      <c r="C4" s="0" t="s">
        <v>120</v>
      </c>
      <c r="D4" s="0" t="s">
        <v>2108</v>
      </c>
      <c r="E4" s="0" t="s">
        <v>39889</v>
      </c>
      <c r="F4" s="0" t="s">
        <v>39890</v>
      </c>
      <c r="G4" s="0" t="n">
        <v>25</v>
      </c>
      <c r="H4" s="0" t="n">
        <v>21485</v>
      </c>
      <c r="I4" s="0" t="n">
        <v>2.16615946339416</v>
      </c>
      <c r="J4" s="0" t="n">
        <v>0</v>
      </c>
      <c r="K4" s="0" t="n">
        <v>854.3</v>
      </c>
      <c r="L4" s="0" t="n">
        <v>117.500000000001</v>
      </c>
      <c r="M4" s="0" t="n">
        <v>4</v>
      </c>
      <c r="N4" s="0" t="n">
        <v>25</v>
      </c>
      <c r="O4" s="0" t="n">
        <v>0</v>
      </c>
      <c r="P4" s="0" t="n">
        <v>0.5</v>
      </c>
      <c r="R4" s="0" t="n">
        <v>1</v>
      </c>
      <c r="T4" s="0" t="n">
        <v>0</v>
      </c>
      <c r="U4" s="0" t="n">
        <v>0</v>
      </c>
    </row>
    <row r="5" customFormat="false" ht="15" hidden="false" customHeight="false" outlineLevel="0" collapsed="false">
      <c r="A5" s="0" t="n">
        <v>4</v>
      </c>
      <c r="B5" s="0" t="s">
        <v>126</v>
      </c>
      <c r="C5" s="0" t="s">
        <v>127</v>
      </c>
      <c r="D5" s="0" t="s">
        <v>2108</v>
      </c>
      <c r="E5" s="0" t="s">
        <v>39889</v>
      </c>
      <c r="F5" s="0" t="s">
        <v>39891</v>
      </c>
      <c r="G5" s="0" t="n">
        <v>50</v>
      </c>
      <c r="H5" s="0" t="n">
        <v>23102.5</v>
      </c>
      <c r="I5" s="0" t="n">
        <v>2.32923895755474</v>
      </c>
      <c r="J5" s="0" t="n">
        <v>0</v>
      </c>
      <c r="K5" s="0" t="n">
        <v>554.2</v>
      </c>
      <c r="L5" s="0" t="n">
        <v>-4610</v>
      </c>
      <c r="M5" s="0" t="n">
        <v>7</v>
      </c>
      <c r="N5" s="0" t="n">
        <v>50</v>
      </c>
      <c r="O5" s="0" t="n">
        <v>0</v>
      </c>
      <c r="P5" s="0" t="n">
        <v>0.5</v>
      </c>
      <c r="Q5" s="0" t="n">
        <v>0.5</v>
      </c>
      <c r="R5" s="0" t="n">
        <v>1</v>
      </c>
      <c r="T5" s="0" t="n">
        <v>0</v>
      </c>
      <c r="U5" s="0" t="n">
        <v>0</v>
      </c>
    </row>
    <row r="6" customFormat="false" ht="15" hidden="false" customHeight="false" outlineLevel="0" collapsed="false">
      <c r="A6" s="0" t="n">
        <v>5</v>
      </c>
      <c r="B6" s="0" t="s">
        <v>133</v>
      </c>
      <c r="C6" s="0" t="s">
        <v>134</v>
      </c>
      <c r="D6" s="0" t="s">
        <v>2108</v>
      </c>
      <c r="E6" s="0" t="s">
        <v>39889</v>
      </c>
      <c r="F6" s="0" t="s">
        <v>39891</v>
      </c>
      <c r="G6" s="0" t="n">
        <v>50</v>
      </c>
      <c r="H6" s="0" t="n">
        <v>56300</v>
      </c>
      <c r="I6" s="0" t="n">
        <v>5.6762754381704</v>
      </c>
      <c r="J6" s="0" t="n">
        <v>0</v>
      </c>
      <c r="K6" s="0" t="n">
        <v>1648.25</v>
      </c>
      <c r="L6" s="0" t="n">
        <v>-26137.5</v>
      </c>
      <c r="M6" s="0" t="n">
        <v>3</v>
      </c>
      <c r="N6" s="0" t="n">
        <v>50</v>
      </c>
      <c r="O6" s="0" t="n">
        <v>0</v>
      </c>
      <c r="P6" s="0" t="n">
        <v>0.28</v>
      </c>
      <c r="Q6" s="0" t="n">
        <v>0.24</v>
      </c>
      <c r="R6" s="0" t="n">
        <v>1</v>
      </c>
      <c r="T6" s="0" t="n">
        <v>0</v>
      </c>
      <c r="U6" s="0" t="n">
        <v>0</v>
      </c>
    </row>
    <row r="7" customFormat="false" ht="15" hidden="false" customHeight="false" outlineLevel="0" collapsed="false">
      <c r="A7" s="0" t="n">
        <v>6</v>
      </c>
      <c r="B7" s="0" t="s">
        <v>137</v>
      </c>
      <c r="C7" s="0" t="s">
        <v>138</v>
      </c>
      <c r="D7" s="0" t="s">
        <v>2108</v>
      </c>
      <c r="E7" s="0" t="s">
        <v>39889</v>
      </c>
      <c r="F7" s="0" t="s">
        <v>39890</v>
      </c>
      <c r="G7" s="0" t="n">
        <v>240</v>
      </c>
      <c r="H7" s="0" t="n">
        <v>78208.8</v>
      </c>
      <c r="I7" s="0" t="n">
        <v>7.88516324136379</v>
      </c>
      <c r="J7" s="0" t="n">
        <v>0</v>
      </c>
      <c r="K7" s="0" t="n">
        <v>74.333333</v>
      </c>
      <c r="L7" s="0" t="n">
        <v>60366.40008</v>
      </c>
      <c r="M7" s="0" t="n">
        <v>10</v>
      </c>
      <c r="N7" s="0" t="n">
        <v>240</v>
      </c>
      <c r="O7" s="0" t="n">
        <v>0</v>
      </c>
      <c r="P7" s="0" t="n">
        <v>0.32</v>
      </c>
      <c r="R7" s="0" t="n">
        <v>1</v>
      </c>
      <c r="T7" s="0" t="n">
        <v>0</v>
      </c>
      <c r="U7" s="0" t="n">
        <v>0</v>
      </c>
    </row>
    <row r="8" customFormat="false" ht="15" hidden="false" customHeight="false" outlineLevel="0" collapsed="false">
      <c r="A8" s="0" t="n">
        <v>7</v>
      </c>
      <c r="B8" s="0" t="s">
        <v>143</v>
      </c>
      <c r="C8" s="0" t="s">
        <v>144</v>
      </c>
      <c r="D8" s="0" t="s">
        <v>2108</v>
      </c>
      <c r="E8" s="0" t="s">
        <v>39889</v>
      </c>
      <c r="F8" s="0" t="s">
        <v>39891</v>
      </c>
      <c r="G8" s="0" t="n">
        <v>40</v>
      </c>
      <c r="H8" s="0" t="n">
        <v>22510</v>
      </c>
      <c r="I8" s="0" t="n">
        <v>2.26950195582977</v>
      </c>
      <c r="J8" s="0" t="n">
        <v>0</v>
      </c>
      <c r="K8" s="0" t="n">
        <v>562.5</v>
      </c>
      <c r="L8" s="0" t="n">
        <v>14.0000000000009</v>
      </c>
      <c r="M8" s="0" t="n">
        <v>6</v>
      </c>
      <c r="N8" s="0" t="n">
        <v>40</v>
      </c>
      <c r="O8" s="0" t="n">
        <v>0</v>
      </c>
      <c r="P8" s="0" t="n">
        <v>0.22</v>
      </c>
      <c r="Q8" s="0" t="n">
        <v>0.14</v>
      </c>
      <c r="R8" s="0" t="n">
        <v>1</v>
      </c>
      <c r="T8" s="0" t="n">
        <v>0</v>
      </c>
      <c r="U8" s="0" t="n">
        <v>0</v>
      </c>
    </row>
    <row r="9" customFormat="false" ht="15" hidden="false" customHeight="false" outlineLevel="0" collapsed="false">
      <c r="A9" s="0" t="n">
        <v>8</v>
      </c>
      <c r="B9" s="0" t="s">
        <v>147</v>
      </c>
      <c r="C9" s="0" t="s">
        <v>148</v>
      </c>
      <c r="D9" s="0" t="s">
        <v>2108</v>
      </c>
      <c r="E9" s="0" t="s">
        <v>39889</v>
      </c>
      <c r="F9" s="0" t="s">
        <v>39891</v>
      </c>
      <c r="G9" s="0" t="n">
        <v>5000</v>
      </c>
      <c r="H9" s="0" t="n">
        <v>19315</v>
      </c>
      <c r="I9" s="0" t="n">
        <v>1.94737584526219</v>
      </c>
      <c r="J9" s="0" t="n">
        <v>0</v>
      </c>
      <c r="K9" s="0" t="n">
        <v>3.87368</v>
      </c>
      <c r="L9" s="0" t="n">
        <v>-55.9000000000021</v>
      </c>
      <c r="M9" s="0" t="n">
        <v>910</v>
      </c>
      <c r="N9" s="0" t="n">
        <v>5000</v>
      </c>
      <c r="O9" s="0" t="n">
        <v>0</v>
      </c>
      <c r="P9" s="0" t="n">
        <v>0.26</v>
      </c>
      <c r="Q9" s="0" t="n">
        <v>0.22</v>
      </c>
      <c r="R9" s="0" t="n">
        <v>1</v>
      </c>
      <c r="T9" s="0" t="n">
        <v>0</v>
      </c>
      <c r="U9" s="0" t="n">
        <v>0</v>
      </c>
    </row>
    <row r="10" customFormat="false" ht="15" hidden="false" customHeight="false" outlineLevel="0" collapsed="false">
      <c r="A10" s="0" t="n">
        <v>9</v>
      </c>
      <c r="B10" s="0" t="s">
        <v>123</v>
      </c>
      <c r="C10" s="0" t="s">
        <v>124</v>
      </c>
      <c r="D10" s="0" t="s">
        <v>2108</v>
      </c>
      <c r="E10" s="0" t="s">
        <v>39889</v>
      </c>
      <c r="F10" s="0" t="s">
        <v>39891</v>
      </c>
      <c r="G10" s="0" t="n">
        <v>8</v>
      </c>
      <c r="H10" s="0" t="n">
        <v>54484</v>
      </c>
      <c r="I10" s="0" t="n">
        <v>5.49318278815766</v>
      </c>
      <c r="J10" s="0" t="n">
        <v>0</v>
      </c>
      <c r="K10" s="0" t="n">
        <v>4004.875</v>
      </c>
      <c r="L10" s="0" t="n">
        <v>22441</v>
      </c>
      <c r="M10" s="0" t="n">
        <v>0</v>
      </c>
      <c r="N10" s="0" t="n">
        <v>8</v>
      </c>
      <c r="O10" s="0" t="n">
        <v>0</v>
      </c>
      <c r="P10" s="0" t="n">
        <v>0.2</v>
      </c>
      <c r="Q10" s="0" t="n">
        <v>0.12</v>
      </c>
      <c r="R10" s="0" t="n">
        <v>1</v>
      </c>
      <c r="T10" s="0" t="n">
        <v>0</v>
      </c>
      <c r="U10" s="0" t="n">
        <v>0</v>
      </c>
    </row>
    <row r="11" customFormat="false" ht="15" hidden="false" customHeight="false" outlineLevel="0" collapsed="false">
      <c r="A11" s="0" t="n">
        <v>10</v>
      </c>
      <c r="B11" s="0" t="s">
        <v>153</v>
      </c>
      <c r="C11" s="0" t="s">
        <v>154</v>
      </c>
      <c r="D11" s="0" t="s">
        <v>2108</v>
      </c>
      <c r="E11" s="0" t="s">
        <v>39889</v>
      </c>
      <c r="F11" s="0" t="s">
        <v>39891</v>
      </c>
      <c r="G11" s="0" t="n">
        <v>50</v>
      </c>
      <c r="H11" s="0" t="n">
        <v>13850</v>
      </c>
      <c r="I11" s="0" t="n">
        <v>1.39638392217869</v>
      </c>
      <c r="J11" s="0" t="n">
        <v>0</v>
      </c>
      <c r="K11" s="0" t="n">
        <v>613</v>
      </c>
      <c r="L11" s="0" t="n">
        <v>-16810</v>
      </c>
      <c r="M11" s="0" t="n">
        <v>12</v>
      </c>
      <c r="N11" s="0" t="n">
        <v>50</v>
      </c>
      <c r="O11" s="0" t="n">
        <v>0</v>
      </c>
      <c r="P11" s="0" t="n">
        <v>0.38</v>
      </c>
      <c r="Q11" s="0" t="n">
        <v>0.34</v>
      </c>
      <c r="R11" s="0" t="n">
        <v>1</v>
      </c>
      <c r="T11" s="0" t="n">
        <v>0</v>
      </c>
      <c r="U11" s="0" t="n">
        <v>0</v>
      </c>
    </row>
    <row r="12" customFormat="false" ht="15" hidden="false" customHeight="false" outlineLevel="0" collapsed="false">
      <c r="A12" s="0" t="n">
        <v>11</v>
      </c>
      <c r="B12" s="0" t="s">
        <v>157</v>
      </c>
      <c r="C12" s="0" t="s">
        <v>158</v>
      </c>
      <c r="D12" s="0" t="s">
        <v>2108</v>
      </c>
      <c r="E12" s="0" t="s">
        <v>39889</v>
      </c>
      <c r="F12" s="0" t="s">
        <v>39891</v>
      </c>
      <c r="G12" s="0" t="n">
        <v>140</v>
      </c>
      <c r="H12" s="0" t="n">
        <v>26507.6</v>
      </c>
      <c r="I12" s="0" t="n">
        <v>2.67254775852302</v>
      </c>
      <c r="J12" s="0" t="n">
        <v>0</v>
      </c>
      <c r="K12" s="0" t="n">
        <v>189.96</v>
      </c>
      <c r="L12" s="0" t="n">
        <v>-86.8000000000006</v>
      </c>
      <c r="M12" s="0" t="n">
        <v>18</v>
      </c>
      <c r="N12" s="0" t="n">
        <v>140</v>
      </c>
      <c r="O12" s="0" t="n">
        <v>0</v>
      </c>
      <c r="P12" s="0" t="n">
        <v>0.18</v>
      </c>
      <c r="Q12" s="0" t="n">
        <v>0.2</v>
      </c>
      <c r="R12" s="0" t="n">
        <v>1</v>
      </c>
      <c r="T12" s="0" t="n">
        <v>0</v>
      </c>
      <c r="U12" s="0" t="n">
        <v>0</v>
      </c>
    </row>
    <row r="13" customFormat="false" ht="15" hidden="false" customHeight="false" outlineLevel="0" collapsed="false">
      <c r="A13" s="0" t="n">
        <v>12</v>
      </c>
      <c r="B13" s="0" t="s">
        <v>159</v>
      </c>
      <c r="C13" s="0" t="s">
        <v>160</v>
      </c>
      <c r="D13" s="0" t="s">
        <v>2108</v>
      </c>
      <c r="E13" s="0" t="s">
        <v>39889</v>
      </c>
      <c r="F13" s="0" t="s">
        <v>39891</v>
      </c>
      <c r="G13" s="0" t="n">
        <v>12</v>
      </c>
      <c r="H13" s="0" t="n">
        <v>7212</v>
      </c>
      <c r="I13" s="0" t="n">
        <v>0.727127858971314</v>
      </c>
      <c r="J13" s="0" t="n">
        <v>0</v>
      </c>
      <c r="K13" s="0" t="n">
        <v>4514.6</v>
      </c>
      <c r="L13" s="0" t="n">
        <v>-46975.2</v>
      </c>
      <c r="M13" s="0" t="n">
        <v>5</v>
      </c>
      <c r="N13" s="0" t="n">
        <v>12</v>
      </c>
      <c r="O13" s="0" t="n">
        <v>0</v>
      </c>
      <c r="P13" s="0" t="n">
        <v>0.3</v>
      </c>
      <c r="Q13" s="0" t="n">
        <v>0.36</v>
      </c>
      <c r="R13" s="0" t="n">
        <v>1</v>
      </c>
      <c r="T13" s="0" t="n">
        <v>0</v>
      </c>
      <c r="U13" s="0" t="n">
        <v>0</v>
      </c>
    </row>
    <row r="14" customFormat="false" ht="15" hidden="false" customHeight="false" outlineLevel="0" collapsed="false">
      <c r="A14" s="0" t="n">
        <v>13</v>
      </c>
      <c r="B14" s="0" t="s">
        <v>140</v>
      </c>
      <c r="C14" s="0" t="s">
        <v>141</v>
      </c>
      <c r="D14" s="0" t="s">
        <v>2108</v>
      </c>
      <c r="E14" s="0" t="s">
        <v>39889</v>
      </c>
      <c r="F14" s="0" t="s">
        <v>39891</v>
      </c>
      <c r="G14" s="0" t="n">
        <v>100</v>
      </c>
      <c r="H14" s="0" t="n">
        <v>5540</v>
      </c>
      <c r="I14" s="0" t="n">
        <v>0.558553568871475</v>
      </c>
      <c r="J14" s="0" t="n">
        <v>0</v>
      </c>
      <c r="K14" s="0" t="n">
        <v>72.6</v>
      </c>
      <c r="L14" s="0" t="n">
        <v>-1721</v>
      </c>
      <c r="M14" s="0" t="n">
        <v>63</v>
      </c>
      <c r="N14" s="0" t="n">
        <v>100</v>
      </c>
      <c r="O14" s="0" t="n">
        <v>0</v>
      </c>
      <c r="P14" s="0" t="n">
        <v>0.18</v>
      </c>
      <c r="Q14" s="0" t="n">
        <v>0.22</v>
      </c>
      <c r="R14" s="0" t="n">
        <v>1</v>
      </c>
      <c r="T14" s="0" t="n">
        <v>0</v>
      </c>
      <c r="U14" s="0" t="n">
        <v>0</v>
      </c>
    </row>
    <row r="15" customFormat="false" ht="15" hidden="false" customHeight="false" outlineLevel="0" collapsed="false">
      <c r="A15" s="0" t="n">
        <v>14</v>
      </c>
      <c r="B15" s="0" t="s">
        <v>165</v>
      </c>
      <c r="C15" s="0" t="s">
        <v>166</v>
      </c>
      <c r="D15" s="0" t="s">
        <v>2108</v>
      </c>
      <c r="E15" s="0" t="s">
        <v>39889</v>
      </c>
      <c r="F15" s="0" t="s">
        <v>39891</v>
      </c>
      <c r="G15" s="0" t="n">
        <v>10000</v>
      </c>
      <c r="H15" s="0" t="n">
        <v>10990</v>
      </c>
      <c r="I15" s="0" t="n">
        <v>1.10803316279738</v>
      </c>
      <c r="J15" s="0" t="n">
        <v>0</v>
      </c>
      <c r="K15" s="0" t="n">
        <v>1.073</v>
      </c>
      <c r="L15" s="0" t="n">
        <v>255.000000000001</v>
      </c>
      <c r="M15" s="0" t="n">
        <v>3201</v>
      </c>
      <c r="N15" s="0" t="n">
        <v>10000</v>
      </c>
      <c r="O15" s="0" t="n">
        <v>0</v>
      </c>
      <c r="P15" s="0" t="n">
        <v>0.26</v>
      </c>
      <c r="Q15" s="0" t="n">
        <v>0.22</v>
      </c>
      <c r="R15" s="0" t="n">
        <v>1</v>
      </c>
      <c r="T15" s="0" t="n">
        <v>0</v>
      </c>
      <c r="U15" s="0" t="n">
        <v>0</v>
      </c>
    </row>
    <row r="16" customFormat="false" ht="15" hidden="false" customHeight="false" outlineLevel="0" collapsed="false">
      <c r="A16" s="0" t="n">
        <v>15</v>
      </c>
      <c r="B16" s="0" t="s">
        <v>169</v>
      </c>
      <c r="C16" s="0" t="s">
        <v>170</v>
      </c>
      <c r="D16" s="0" t="s">
        <v>2108</v>
      </c>
      <c r="E16" s="0" t="s">
        <v>39889</v>
      </c>
      <c r="F16" s="0" t="s">
        <v>39891</v>
      </c>
      <c r="G16" s="0" t="n">
        <v>230000</v>
      </c>
      <c r="H16" s="0" t="n">
        <v>76176</v>
      </c>
      <c r="I16" s="0" t="n">
        <v>7.68021239392662</v>
      </c>
      <c r="J16" s="0" t="n">
        <v>0</v>
      </c>
      <c r="K16" s="0" t="n">
        <v>0.302947</v>
      </c>
      <c r="L16" s="0" t="n">
        <v>6498.18999999998</v>
      </c>
      <c r="M16" s="0" t="n">
        <v>10604</v>
      </c>
      <c r="N16" s="0" t="n">
        <v>230000</v>
      </c>
      <c r="O16" s="0" t="n">
        <v>0</v>
      </c>
      <c r="P16" s="0" t="n">
        <v>0.36</v>
      </c>
      <c r="Q16" s="0" t="n">
        <v>1</v>
      </c>
      <c r="R16" s="0" t="n">
        <v>1</v>
      </c>
      <c r="T16" s="0" t="n">
        <v>0</v>
      </c>
      <c r="U16" s="0" t="n">
        <v>0</v>
      </c>
    </row>
    <row r="17" customFormat="false" ht="15" hidden="false" customHeight="false" outlineLevel="0" collapsed="false">
      <c r="A17" s="0" t="n">
        <v>16</v>
      </c>
      <c r="B17" s="0" t="s">
        <v>171</v>
      </c>
      <c r="C17" s="0" t="s">
        <v>172</v>
      </c>
      <c r="D17" s="0" t="s">
        <v>2108</v>
      </c>
      <c r="E17" s="0" t="s">
        <v>39889</v>
      </c>
      <c r="F17" s="0" t="s">
        <v>39891</v>
      </c>
      <c r="G17" s="0" t="n">
        <v>400</v>
      </c>
      <c r="H17" s="0" t="n">
        <v>94320</v>
      </c>
      <c r="I17" s="0" t="n">
        <v>9.50952574295262</v>
      </c>
      <c r="J17" s="0" t="n">
        <v>0</v>
      </c>
      <c r="K17" s="0" t="n">
        <v>159.488749</v>
      </c>
      <c r="L17" s="0" t="n">
        <v>30504.5004</v>
      </c>
      <c r="M17" s="0" t="n">
        <v>14</v>
      </c>
      <c r="N17" s="0" t="n">
        <v>400</v>
      </c>
      <c r="O17" s="0" t="n">
        <v>0</v>
      </c>
      <c r="P17" s="0" t="n">
        <v>0.16</v>
      </c>
      <c r="Q17" s="0" t="n">
        <v>0.16</v>
      </c>
      <c r="R17" s="0" t="n">
        <v>1</v>
      </c>
      <c r="T17" s="0" t="n">
        <v>0</v>
      </c>
      <c r="U17" s="0" t="n">
        <v>0</v>
      </c>
    </row>
    <row r="18" customFormat="false" ht="15" hidden="false" customHeight="false" outlineLevel="0" collapsed="false">
      <c r="A18" s="0" t="n">
        <v>17</v>
      </c>
      <c r="B18" s="0" t="s">
        <v>173</v>
      </c>
      <c r="C18" s="0" t="s">
        <v>174</v>
      </c>
      <c r="D18" s="0" t="s">
        <v>2108</v>
      </c>
      <c r="E18" s="0" t="s">
        <v>39889</v>
      </c>
      <c r="F18" s="0" t="s">
        <v>39891</v>
      </c>
      <c r="G18" s="0" t="n">
        <v>300</v>
      </c>
      <c r="H18" s="0" t="n">
        <v>70752</v>
      </c>
      <c r="I18" s="0" t="n">
        <v>7.13335417054054</v>
      </c>
      <c r="J18" s="0" t="n">
        <v>0</v>
      </c>
      <c r="K18" s="0" t="n">
        <v>195.632666</v>
      </c>
      <c r="L18" s="0" t="n">
        <v>12047.2002</v>
      </c>
      <c r="M18" s="0" t="n">
        <v>14</v>
      </c>
      <c r="N18" s="0" t="n">
        <v>300</v>
      </c>
      <c r="O18" s="0" t="n">
        <v>0</v>
      </c>
      <c r="P18" s="0" t="n">
        <v>0.18</v>
      </c>
      <c r="Q18" s="0" t="n">
        <v>0.24</v>
      </c>
      <c r="R18" s="0" t="n">
        <v>1</v>
      </c>
      <c r="T18" s="0" t="n">
        <v>0</v>
      </c>
      <c r="U18" s="0" t="n">
        <v>0</v>
      </c>
    </row>
    <row r="19" customFormat="false" ht="15" hidden="false" customHeight="false" outlineLevel="0" collapsed="false">
      <c r="A19" s="0" t="n">
        <v>18</v>
      </c>
      <c r="B19" s="0" t="s">
        <v>161</v>
      </c>
      <c r="C19" s="0" t="s">
        <v>162</v>
      </c>
      <c r="D19" s="0" t="s">
        <v>2108</v>
      </c>
      <c r="E19" s="0" t="s">
        <v>39889</v>
      </c>
      <c r="F19" s="0" t="s">
        <v>39891</v>
      </c>
      <c r="G19" s="0" t="n">
        <v>1000</v>
      </c>
      <c r="H19" s="0" t="n">
        <v>12700</v>
      </c>
      <c r="I19" s="0" t="n">
        <v>1.28043868676313</v>
      </c>
      <c r="J19" s="0" t="n">
        <v>0</v>
      </c>
      <c r="K19" s="0" t="n">
        <v>19.16</v>
      </c>
      <c r="L19" s="0" t="n">
        <v>-6460</v>
      </c>
      <c r="M19" s="0" t="n">
        <v>276</v>
      </c>
      <c r="N19" s="0" t="n">
        <v>1000</v>
      </c>
      <c r="O19" s="0" t="n">
        <v>0</v>
      </c>
      <c r="P19" s="0" t="n">
        <v>0.5</v>
      </c>
      <c r="Q19" s="0" t="n">
        <v>0.3</v>
      </c>
      <c r="R19" s="0" t="n">
        <v>1</v>
      </c>
      <c r="T19" s="0" t="n">
        <v>0</v>
      </c>
      <c r="U19" s="0" t="n">
        <v>0</v>
      </c>
    </row>
    <row r="20" customFormat="false" ht="15" hidden="false" customHeight="false" outlineLevel="0" collapsed="false">
      <c r="A20" s="0" t="n">
        <v>19</v>
      </c>
      <c r="B20" s="0" t="s">
        <v>145</v>
      </c>
      <c r="C20" s="0" t="s">
        <v>146</v>
      </c>
      <c r="D20" s="0" t="s">
        <v>2108</v>
      </c>
      <c r="E20" s="0" t="s">
        <v>39889</v>
      </c>
      <c r="F20" s="0" t="s">
        <v>39891</v>
      </c>
      <c r="G20" s="0" t="n">
        <v>500</v>
      </c>
      <c r="H20" s="0" t="n">
        <v>28985</v>
      </c>
      <c r="I20" s="0" t="n">
        <v>2.92232404219128</v>
      </c>
      <c r="J20" s="0" t="n">
        <v>0</v>
      </c>
      <c r="K20" s="0" t="n">
        <v>52.92</v>
      </c>
      <c r="L20" s="0" t="n">
        <v>2527.5</v>
      </c>
      <c r="M20" s="0" t="n">
        <v>60</v>
      </c>
      <c r="N20" s="0" t="n">
        <v>500</v>
      </c>
      <c r="O20" s="0" t="n">
        <v>0</v>
      </c>
      <c r="P20" s="0" t="n">
        <v>0.2</v>
      </c>
      <c r="Q20" s="0" t="n">
        <v>0.2</v>
      </c>
      <c r="R20" s="0" t="n">
        <v>1</v>
      </c>
      <c r="T20" s="0" t="n">
        <v>0</v>
      </c>
      <c r="U20" s="0" t="n">
        <v>0</v>
      </c>
    </row>
    <row r="21" customFormat="false" ht="15" hidden="false" customHeight="false" outlineLevel="0" collapsed="false">
      <c r="A21" s="0" t="n">
        <v>20</v>
      </c>
      <c r="B21" s="0" t="s">
        <v>175</v>
      </c>
      <c r="C21" s="0" t="s">
        <v>176</v>
      </c>
      <c r="D21" s="0" t="s">
        <v>2108</v>
      </c>
      <c r="E21" s="0" t="s">
        <v>39889</v>
      </c>
      <c r="F21" s="0" t="s">
        <v>39891</v>
      </c>
      <c r="G21" s="0" t="n">
        <v>50</v>
      </c>
      <c r="H21" s="0" t="n">
        <v>27450</v>
      </c>
      <c r="I21" s="0" t="n">
        <v>2.76756235839747</v>
      </c>
      <c r="J21" s="0" t="n">
        <v>0</v>
      </c>
      <c r="K21" s="0" t="n">
        <v>497.4</v>
      </c>
      <c r="L21" s="0" t="n">
        <v>2575</v>
      </c>
      <c r="M21" s="0" t="n">
        <v>6</v>
      </c>
      <c r="N21" s="0" t="n">
        <v>50</v>
      </c>
      <c r="O21" s="0" t="n">
        <v>0</v>
      </c>
      <c r="P21" s="0" t="n">
        <v>0.16</v>
      </c>
      <c r="Q21" s="0" t="n">
        <v>0.12</v>
      </c>
      <c r="R21" s="0" t="n">
        <v>1</v>
      </c>
      <c r="T21" s="0" t="n">
        <v>0</v>
      </c>
      <c r="U21" s="0" t="n">
        <v>0</v>
      </c>
    </row>
    <row r="22" customFormat="false" ht="15" hidden="false" customHeight="false" outlineLevel="0" collapsed="false">
      <c r="A22" s="0" t="n">
        <v>21</v>
      </c>
      <c r="B22" s="0" t="s">
        <v>149</v>
      </c>
      <c r="C22" s="0" t="s">
        <v>150</v>
      </c>
      <c r="D22" s="0" t="s">
        <v>2108</v>
      </c>
      <c r="E22" s="0" t="s">
        <v>39889</v>
      </c>
      <c r="F22" s="0" t="s">
        <v>39891</v>
      </c>
      <c r="G22" s="0" t="n">
        <v>9</v>
      </c>
      <c r="H22" s="0" t="n">
        <v>21589.2</v>
      </c>
      <c r="I22" s="0" t="n">
        <v>2.17666510994225</v>
      </c>
      <c r="J22" s="0" t="n">
        <v>0</v>
      </c>
      <c r="K22" s="0" t="n">
        <v>3881.388888</v>
      </c>
      <c r="L22" s="0" t="n">
        <v>-13343.299992</v>
      </c>
      <c r="M22" s="0" t="n">
        <v>1</v>
      </c>
      <c r="N22" s="0" t="n">
        <v>9</v>
      </c>
      <c r="O22" s="0" t="n">
        <v>0</v>
      </c>
      <c r="P22" s="0" t="n">
        <v>0.16</v>
      </c>
      <c r="Q22" s="0" t="n">
        <v>0.16</v>
      </c>
      <c r="R22" s="0" t="n">
        <v>1</v>
      </c>
      <c r="T22" s="0" t="n">
        <v>0</v>
      </c>
      <c r="U22" s="0" t="n">
        <v>0</v>
      </c>
    </row>
    <row r="23" customFormat="false" ht="15" hidden="false" customHeight="false" outlineLevel="0" collapsed="false">
      <c r="A23" s="0" t="n">
        <v>22</v>
      </c>
      <c r="B23" s="0" t="s">
        <v>151</v>
      </c>
      <c r="C23" s="0" t="s">
        <v>152</v>
      </c>
      <c r="D23" s="0" t="s">
        <v>2108</v>
      </c>
      <c r="E23" s="0" t="s">
        <v>39889</v>
      </c>
      <c r="F23" s="0" t="s">
        <v>39891</v>
      </c>
      <c r="G23" s="0" t="n">
        <v>11</v>
      </c>
      <c r="H23" s="0" t="n">
        <v>11077</v>
      </c>
      <c r="I23" s="0" t="n">
        <v>1.11680467191143</v>
      </c>
      <c r="J23" s="0" t="n">
        <v>0</v>
      </c>
      <c r="K23" s="0" t="n">
        <v>1369.5</v>
      </c>
      <c r="L23" s="0" t="n">
        <v>-3993</v>
      </c>
      <c r="M23" s="0" t="n">
        <v>3</v>
      </c>
      <c r="N23" s="0" t="n">
        <v>11</v>
      </c>
      <c r="O23" s="0" t="n">
        <v>0</v>
      </c>
      <c r="P23" s="0" t="n">
        <v>0.24</v>
      </c>
      <c r="Q23" s="0" t="n">
        <v>0.18</v>
      </c>
      <c r="R23" s="0" t="n">
        <v>1</v>
      </c>
      <c r="T23" s="0" t="n">
        <v>0</v>
      </c>
      <c r="U23" s="0" t="n">
        <v>0</v>
      </c>
    </row>
    <row r="24" customFormat="false" ht="15" hidden="false" customHeight="false" outlineLevel="0" collapsed="false">
      <c r="A24" s="0" t="n">
        <v>23</v>
      </c>
      <c r="B24" s="0" t="s">
        <v>163</v>
      </c>
      <c r="C24" s="0" t="s">
        <v>164</v>
      </c>
      <c r="D24" s="0" t="s">
        <v>2108</v>
      </c>
      <c r="E24" s="0" t="s">
        <v>39889</v>
      </c>
      <c r="F24" s="0" t="s">
        <v>39891</v>
      </c>
      <c r="G24" s="0" t="n">
        <v>7</v>
      </c>
      <c r="H24" s="0" t="n">
        <v>29883</v>
      </c>
      <c r="I24" s="0" t="n">
        <v>3.01286214775926</v>
      </c>
      <c r="J24" s="0" t="n">
        <v>0</v>
      </c>
      <c r="K24" s="0" t="n">
        <v>4263.28571428572</v>
      </c>
      <c r="L24" s="0" t="n">
        <v>39.9999999999973</v>
      </c>
      <c r="M24" s="0" t="n">
        <v>0</v>
      </c>
      <c r="N24" s="0" t="n">
        <v>7</v>
      </c>
      <c r="O24" s="0" t="n">
        <v>0</v>
      </c>
      <c r="P24" s="0" t="n">
        <v>0.34</v>
      </c>
      <c r="Q24" s="0" t="n">
        <v>0.5</v>
      </c>
      <c r="R24" s="0" t="n">
        <v>1</v>
      </c>
      <c r="T24" s="0" t="n">
        <v>0</v>
      </c>
      <c r="U24" s="0" t="n">
        <v>0</v>
      </c>
    </row>
    <row r="25" customFormat="false" ht="15" hidden="false" customHeight="false" outlineLevel="0" collapsed="false">
      <c r="A25" s="0" t="n">
        <v>24</v>
      </c>
      <c r="B25" s="0" t="s">
        <v>155</v>
      </c>
      <c r="C25" s="0" t="s">
        <v>156</v>
      </c>
      <c r="D25" s="0" t="s">
        <v>2108</v>
      </c>
      <c r="E25" s="0" t="s">
        <v>39889</v>
      </c>
      <c r="F25" s="0" t="s">
        <v>39891</v>
      </c>
      <c r="G25" s="0" t="n">
        <v>30</v>
      </c>
      <c r="H25" s="0" t="n">
        <v>101415</v>
      </c>
      <c r="I25" s="0" t="n">
        <v>10.2248574344947</v>
      </c>
      <c r="J25" s="0" t="n">
        <v>0</v>
      </c>
      <c r="K25" s="0" t="n">
        <v>4144.349999</v>
      </c>
      <c r="L25" s="0" t="n">
        <v>-22915.49997</v>
      </c>
      <c r="M25" s="0" t="n">
        <v>1</v>
      </c>
      <c r="N25" s="0" t="n">
        <v>30</v>
      </c>
      <c r="O25" s="0" t="n">
        <v>0</v>
      </c>
      <c r="P25" s="0" t="n">
        <v>0.2</v>
      </c>
      <c r="Q25" s="0" t="n">
        <v>0.22</v>
      </c>
      <c r="R25" s="0" t="n">
        <v>1</v>
      </c>
      <c r="T25" s="0" t="n">
        <v>0</v>
      </c>
      <c r="U25" s="0" t="n">
        <v>0</v>
      </c>
    </row>
    <row r="26" customFormat="false" ht="15" hidden="false" customHeight="false" outlineLevel="0" collapsed="false">
      <c r="A26" s="0" t="n">
        <v>25</v>
      </c>
      <c r="B26" s="0" t="s">
        <v>179</v>
      </c>
      <c r="C26" s="0" t="s">
        <v>180</v>
      </c>
      <c r="D26" s="0" t="s">
        <v>32112</v>
      </c>
      <c r="E26" s="0" t="s">
        <v>39889</v>
      </c>
      <c r="G26" s="0" t="n">
        <v>50</v>
      </c>
      <c r="H26" s="0" t="n">
        <v>48268</v>
      </c>
      <c r="I26" s="0" t="n">
        <v>4.86647358525061</v>
      </c>
      <c r="J26" s="0" t="n">
        <v>0</v>
      </c>
      <c r="K26" s="0" t="n">
        <v>94.3</v>
      </c>
      <c r="L26" s="0" t="n">
        <v>19.9999999999989</v>
      </c>
      <c r="M26" s="0" t="n">
        <v>3</v>
      </c>
      <c r="N26" s="0" t="n">
        <v>50</v>
      </c>
      <c r="O26" s="0" t="n">
        <v>0</v>
      </c>
      <c r="P26" s="0" t="n">
        <v>1</v>
      </c>
      <c r="R26" s="0" t="n">
        <v>1</v>
      </c>
      <c r="T26" s="0" t="n">
        <v>0</v>
      </c>
      <c r="U26" s="0" t="n">
        <v>0</v>
      </c>
    </row>
    <row r="27" customFormat="false" ht="15" hidden="false" customHeight="false" outlineLevel="0" collapsed="false">
      <c r="A27" s="0" t="n">
        <v>26</v>
      </c>
      <c r="B27" s="0" t="s">
        <v>181</v>
      </c>
      <c r="C27" s="0" t="s">
        <v>182</v>
      </c>
      <c r="D27" s="0" t="s">
        <v>32112</v>
      </c>
      <c r="E27" s="0" t="s">
        <v>39889</v>
      </c>
      <c r="G27" s="0" t="n">
        <v>32</v>
      </c>
      <c r="H27" s="0" t="n">
        <v>30217.28</v>
      </c>
      <c r="I27" s="0" t="n">
        <v>3.04656490714596</v>
      </c>
      <c r="J27" s="0" t="n">
        <v>0</v>
      </c>
      <c r="K27" s="0" t="n">
        <v>90.759375</v>
      </c>
      <c r="L27" s="0" t="n">
        <v>-3</v>
      </c>
      <c r="M27" s="0" t="n">
        <v>3</v>
      </c>
      <c r="N27" s="0" t="n">
        <v>32</v>
      </c>
      <c r="O27" s="0" t="n">
        <v>0</v>
      </c>
      <c r="P27" s="0" t="n">
        <v>1</v>
      </c>
      <c r="R27" s="0" t="n">
        <v>1</v>
      </c>
      <c r="T27" s="0" t="n">
        <v>0</v>
      </c>
      <c r="U27" s="0" t="n">
        <v>0</v>
      </c>
    </row>
    <row r="28" customFormat="false" ht="15" hidden="false" customHeight="false" outlineLevel="0" collapsed="false">
      <c r="A28" s="0" t="n">
        <v>27</v>
      </c>
      <c r="B28" s="0" t="s">
        <v>183</v>
      </c>
      <c r="C28" s="0" t="s">
        <v>184</v>
      </c>
      <c r="D28" s="0" t="s">
        <v>32112</v>
      </c>
      <c r="E28" s="0" t="s">
        <v>39889</v>
      </c>
      <c r="G28" s="0" t="n">
        <v>30</v>
      </c>
      <c r="H28" s="0" t="n">
        <v>27478.2</v>
      </c>
      <c r="I28" s="0" t="n">
        <v>2.77040553721375</v>
      </c>
      <c r="J28" s="0" t="n">
        <v>0</v>
      </c>
      <c r="K28" s="0" t="n">
        <v>89.36</v>
      </c>
      <c r="L28" s="0" t="n">
        <v>83.9999999999986</v>
      </c>
      <c r="M28" s="0" t="n">
        <v>3</v>
      </c>
      <c r="N28" s="0" t="n">
        <v>30</v>
      </c>
      <c r="O28" s="0" t="n">
        <v>0</v>
      </c>
      <c r="P28" s="0" t="n">
        <v>1</v>
      </c>
      <c r="R28" s="0" t="n">
        <v>1</v>
      </c>
      <c r="T28" s="0" t="n">
        <v>0</v>
      </c>
      <c r="U28" s="0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E59EDD"/>
    <pageSetUpPr fitToPage="false"/>
  </sheetPr>
  <dimension ref="A1:L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23" activeCellId="0" sqref="D323"/>
    </sheetView>
  </sheetViews>
  <sheetFormatPr defaultColWidth="8.54296875" defaultRowHeight="15" zeroHeight="false" outlineLevelRow="0" outlineLevelCol="0"/>
  <cols>
    <col collapsed="false" customWidth="true" hidden="false" outlineLevel="0" max="2" min="2" style="0" width="15.43"/>
    <col collapsed="false" customWidth="true" hidden="false" outlineLevel="0" max="3" min="3" style="0" width="16.85"/>
    <col collapsed="false" customWidth="true" hidden="false" outlineLevel="0" max="4" min="4" style="0" width="17.14"/>
    <col collapsed="false" customWidth="true" hidden="false" outlineLevel="0" max="5" min="5" style="0" width="23.28"/>
    <col collapsed="false" customWidth="true" hidden="false" outlineLevel="0" max="6" min="6" style="0" width="20.85"/>
    <col collapsed="false" customWidth="true" hidden="false" outlineLevel="0" max="7" min="7" style="0" width="22"/>
    <col collapsed="false" customWidth="true" hidden="false" outlineLevel="0" max="9" min="9" style="0" width="16.28"/>
    <col collapsed="false" customWidth="true" hidden="false" outlineLevel="0" max="10" min="10" style="0" width="17"/>
    <col collapsed="false" customWidth="true" hidden="false" outlineLevel="0" max="11" min="11" style="0" width="15.57"/>
  </cols>
  <sheetData>
    <row r="1" customFormat="false" ht="15" hidden="false" customHeight="false" outlineLevel="0" collapsed="false">
      <c r="B1" s="192" t="s">
        <v>2188</v>
      </c>
      <c r="C1" s="382" t="s">
        <v>11</v>
      </c>
      <c r="D1" s="382" t="s">
        <v>2193</v>
      </c>
      <c r="E1" s="382" t="s">
        <v>2195</v>
      </c>
      <c r="F1" s="0" t="s">
        <v>39892</v>
      </c>
      <c r="G1" s="382" t="s">
        <v>2196</v>
      </c>
      <c r="H1" s="0" t="s">
        <v>39893</v>
      </c>
      <c r="I1" s="0" t="s">
        <v>39894</v>
      </c>
      <c r="J1" s="382" t="s">
        <v>2200</v>
      </c>
      <c r="K1" s="382" t="s">
        <v>2201</v>
      </c>
      <c r="L1" s="0" t="s">
        <v>39895</v>
      </c>
    </row>
    <row r="2" customFormat="false" ht="15" hidden="false" customHeight="false" outlineLevel="0" collapsed="false">
      <c r="A2" s="0" t="n">
        <v>1</v>
      </c>
      <c r="B2" s="0" t="s">
        <v>2189</v>
      </c>
      <c r="C2" s="0" t="s">
        <v>99</v>
      </c>
      <c r="D2" s="0" t="s">
        <v>2194</v>
      </c>
      <c r="E2" s="0" t="n">
        <v>103.33</v>
      </c>
      <c r="F2" s="0" t="n">
        <v>0</v>
      </c>
      <c r="G2" s="0" t="n">
        <v>103.33</v>
      </c>
      <c r="H2" s="0" t="n">
        <v>0</v>
      </c>
      <c r="I2" s="0" t="n">
        <v>103.33</v>
      </c>
      <c r="J2" s="0" t="n">
        <v>103.33</v>
      </c>
      <c r="K2" s="0" t="n">
        <v>0</v>
      </c>
      <c r="L2" s="0" t="n">
        <v>10.12</v>
      </c>
    </row>
    <row r="3" customFormat="false" ht="15" hidden="false" customHeight="false" outlineLevel="0" collapsed="false">
      <c r="A3" s="0" t="n">
        <v>2</v>
      </c>
      <c r="B3" s="0" t="s">
        <v>2190</v>
      </c>
      <c r="C3" s="0" t="s">
        <v>99</v>
      </c>
      <c r="D3" s="0" t="s">
        <v>2194</v>
      </c>
      <c r="E3" s="0" t="n">
        <v>103.33</v>
      </c>
      <c r="F3" s="0" t="n">
        <v>0</v>
      </c>
      <c r="G3" s="0" t="n">
        <v>3518.69</v>
      </c>
      <c r="H3" s="0" t="n">
        <v>0</v>
      </c>
      <c r="I3" s="0" t="n">
        <v>3518.69</v>
      </c>
      <c r="J3" s="0" t="n">
        <v>3518.69</v>
      </c>
      <c r="K3" s="0" t="n">
        <v>0</v>
      </c>
      <c r="L3" s="0" t="n">
        <v>10.12</v>
      </c>
    </row>
    <row r="4" customFormat="false" ht="15" hidden="false" customHeight="false" outlineLevel="0" collapsed="false">
      <c r="A4" s="0" t="n">
        <v>3</v>
      </c>
      <c r="B4" s="0" t="s">
        <v>2191</v>
      </c>
      <c r="C4" s="0" t="s">
        <v>99</v>
      </c>
      <c r="D4" s="0" t="s">
        <v>2194</v>
      </c>
      <c r="E4" s="0" t="n">
        <v>103.33</v>
      </c>
      <c r="F4" s="0" t="n">
        <v>0</v>
      </c>
      <c r="G4" s="0" t="n">
        <v>3518.69</v>
      </c>
      <c r="H4" s="0" t="n">
        <v>0</v>
      </c>
      <c r="I4" s="0" t="n">
        <v>3518.69</v>
      </c>
      <c r="J4" s="0" t="n">
        <v>3518.69</v>
      </c>
      <c r="K4" s="0" t="n">
        <v>0</v>
      </c>
      <c r="L4" s="0" t="n">
        <v>10.12</v>
      </c>
    </row>
    <row r="5" customFormat="false" ht="15" hidden="false" customHeight="false" outlineLevel="0" collapsed="false">
      <c r="A5" s="0" t="n">
        <v>4</v>
      </c>
      <c r="B5" s="0" t="s">
        <v>39896</v>
      </c>
      <c r="C5" s="0" t="s">
        <v>99</v>
      </c>
      <c r="D5" s="0" t="s">
        <v>2194</v>
      </c>
      <c r="E5" s="0" t="n">
        <v>103.33</v>
      </c>
      <c r="F5" s="0" t="n">
        <v>0</v>
      </c>
      <c r="G5" s="0" t="n">
        <v>3518.69</v>
      </c>
      <c r="H5" s="0" t="n">
        <v>0</v>
      </c>
      <c r="I5" s="0" t="n">
        <v>3518.69</v>
      </c>
      <c r="J5" s="0" t="n">
        <v>3518.69</v>
      </c>
      <c r="K5" s="0" t="n">
        <v>0</v>
      </c>
      <c r="L5" s="0" t="n">
        <v>10.12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E59EDD"/>
    <pageSetUpPr fitToPage="false"/>
  </sheetPr>
  <dimension ref="A1:CJ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2" activeCellId="0" sqref="O2"/>
    </sheetView>
  </sheetViews>
  <sheetFormatPr defaultColWidth="8.54296875" defaultRowHeight="15" zeroHeight="false" outlineLevelRow="0" outlineLevelCol="0"/>
  <cols>
    <col collapsed="false" customWidth="true" hidden="false" outlineLevel="0" max="15" min="15" style="0" width="18.57"/>
    <col collapsed="false" customWidth="true" hidden="false" outlineLevel="0" max="16" min="16" style="0" width="19.43"/>
  </cols>
  <sheetData>
    <row r="1" customFormat="false" ht="15" hidden="false" customHeight="false" outlineLevel="0" collapsed="false">
      <c r="B1" s="0" t="s">
        <v>2188</v>
      </c>
      <c r="C1" s="0" t="s">
        <v>2193</v>
      </c>
      <c r="D1" s="0" t="s">
        <v>39897</v>
      </c>
      <c r="E1" s="0" t="s">
        <v>39898</v>
      </c>
      <c r="F1" s="0" t="s">
        <v>39899</v>
      </c>
      <c r="G1" s="0" t="s">
        <v>39900</v>
      </c>
      <c r="H1" s="0" t="s">
        <v>2216</v>
      </c>
      <c r="I1" s="0" t="s">
        <v>262</v>
      </c>
      <c r="J1" s="0" t="s">
        <v>39901</v>
      </c>
      <c r="K1" s="0" t="s">
        <v>39902</v>
      </c>
      <c r="L1" s="0" t="s">
        <v>39895</v>
      </c>
      <c r="M1" s="0" t="s">
        <v>39903</v>
      </c>
      <c r="N1" s="0" t="s">
        <v>39904</v>
      </c>
      <c r="O1" s="382" t="s">
        <v>2206</v>
      </c>
      <c r="P1" s="382" t="s">
        <v>2207</v>
      </c>
      <c r="Q1" s="192" t="s">
        <v>2208</v>
      </c>
      <c r="R1" s="0" t="s">
        <v>2209</v>
      </c>
      <c r="S1" s="0" t="s">
        <v>2158</v>
      </c>
      <c r="T1" s="0" t="s">
        <v>2212</v>
      </c>
      <c r="U1" s="0" t="s">
        <v>39905</v>
      </c>
      <c r="V1" s="0" t="s">
        <v>2193</v>
      </c>
      <c r="W1" s="0" t="s">
        <v>2188</v>
      </c>
      <c r="X1" s="0" t="s">
        <v>39906</v>
      </c>
      <c r="Y1" s="0" t="s">
        <v>39907</v>
      </c>
      <c r="Z1" s="0" t="s">
        <v>39897</v>
      </c>
      <c r="AA1" s="0" t="s">
        <v>39898</v>
      </c>
      <c r="AB1" s="0" t="s">
        <v>39899</v>
      </c>
      <c r="AC1" s="382" t="s">
        <v>2216</v>
      </c>
      <c r="AD1" s="0" t="s">
        <v>262</v>
      </c>
      <c r="AE1" s="0" t="s">
        <v>39901</v>
      </c>
      <c r="AF1" s="0" t="s">
        <v>39902</v>
      </c>
      <c r="AG1" s="0" t="s">
        <v>39908</v>
      </c>
      <c r="AH1" s="0" t="s">
        <v>39909</v>
      </c>
      <c r="AI1" s="0" t="s">
        <v>39910</v>
      </c>
      <c r="AJ1" s="0" t="s">
        <v>39900</v>
      </c>
      <c r="AK1" s="0" t="s">
        <v>39895</v>
      </c>
      <c r="AL1" s="0" t="s">
        <v>39911</v>
      </c>
      <c r="AM1" s="0" t="s">
        <v>39903</v>
      </c>
      <c r="AN1" s="0" t="s">
        <v>39904</v>
      </c>
      <c r="AO1" s="0" t="s">
        <v>39912</v>
      </c>
      <c r="AP1" s="0" t="s">
        <v>39913</v>
      </c>
      <c r="AQ1" s="0" t="s">
        <v>39914</v>
      </c>
      <c r="AR1" s="0" t="s">
        <v>39915</v>
      </c>
      <c r="AS1" s="0" t="s">
        <v>39916</v>
      </c>
      <c r="AT1" s="0" t="s">
        <v>39917</v>
      </c>
      <c r="AU1" s="0" t="s">
        <v>39918</v>
      </c>
      <c r="AV1" s="0" t="s">
        <v>39919</v>
      </c>
      <c r="AW1" s="0" t="s">
        <v>39920</v>
      </c>
      <c r="AX1" s="0" t="s">
        <v>39921</v>
      </c>
      <c r="AY1" s="0" t="s">
        <v>39922</v>
      </c>
      <c r="AZ1" s="0" t="s">
        <v>2206</v>
      </c>
      <c r="BA1" s="0" t="s">
        <v>2207</v>
      </c>
      <c r="BB1" s="0" t="s">
        <v>2158</v>
      </c>
      <c r="BC1" s="0" t="s">
        <v>2212</v>
      </c>
      <c r="BD1" s="0" t="s">
        <v>485</v>
      </c>
      <c r="BE1" s="0" t="s">
        <v>39923</v>
      </c>
      <c r="BF1" s="0" t="s">
        <v>2208</v>
      </c>
      <c r="BG1" s="0" t="s">
        <v>39924</v>
      </c>
      <c r="BH1" s="0" t="s">
        <v>39925</v>
      </c>
      <c r="BI1" s="0" t="s">
        <v>39926</v>
      </c>
      <c r="BJ1" s="0" t="s">
        <v>39927</v>
      </c>
      <c r="BK1" s="0" t="s">
        <v>39928</v>
      </c>
      <c r="BL1" s="0" t="s">
        <v>2209</v>
      </c>
      <c r="BM1" s="0" t="s">
        <v>39929</v>
      </c>
      <c r="BN1" s="0" t="s">
        <v>39930</v>
      </c>
      <c r="BO1" s="0" t="s">
        <v>39931</v>
      </c>
      <c r="BP1" s="0" t="s">
        <v>39932</v>
      </c>
      <c r="BQ1" s="0" t="s">
        <v>39933</v>
      </c>
      <c r="BR1" s="0" t="s">
        <v>39934</v>
      </c>
      <c r="BS1" s="0" t="s">
        <v>39935</v>
      </c>
      <c r="BT1" s="0" t="s">
        <v>39936</v>
      </c>
      <c r="BU1" s="0" t="s">
        <v>39937</v>
      </c>
      <c r="BV1" s="0" t="s">
        <v>39938</v>
      </c>
      <c r="BW1" s="0" t="s">
        <v>39939</v>
      </c>
      <c r="BX1" s="0" t="s">
        <v>39940</v>
      </c>
      <c r="BY1" s="0" t="s">
        <v>39941</v>
      </c>
      <c r="BZ1" s="0" t="s">
        <v>39942</v>
      </c>
      <c r="CA1" s="0" t="s">
        <v>39943</v>
      </c>
      <c r="CB1" s="0" t="s">
        <v>39944</v>
      </c>
      <c r="CC1" s="0" t="s">
        <v>39945</v>
      </c>
      <c r="CD1" s="0" t="s">
        <v>39946</v>
      </c>
      <c r="CE1" s="0" t="s">
        <v>39947</v>
      </c>
      <c r="CF1" s="0" t="s">
        <v>39948</v>
      </c>
      <c r="CG1" s="0" t="s">
        <v>39949</v>
      </c>
      <c r="CH1" s="0" t="s">
        <v>39950</v>
      </c>
      <c r="CI1" s="0" t="s">
        <v>39951</v>
      </c>
      <c r="CJ1" s="0" t="s">
        <v>39952</v>
      </c>
    </row>
    <row r="2" customFormat="false" ht="15" hidden="false" customHeight="false" outlineLevel="0" collapsed="false">
      <c r="A2" s="0" t="n">
        <v>1</v>
      </c>
      <c r="B2" s="0" t="s">
        <v>2189</v>
      </c>
      <c r="C2" s="0" t="s">
        <v>2194</v>
      </c>
      <c r="D2" s="0" t="n">
        <v>102970.45</v>
      </c>
      <c r="E2" s="0" t="n">
        <v>205940.89</v>
      </c>
      <c r="F2" s="0" t="n">
        <v>205940.89</v>
      </c>
      <c r="G2" s="0" t="n">
        <v>882409.41</v>
      </c>
      <c r="H2" s="0" t="n">
        <v>885945.57</v>
      </c>
      <c r="I2" s="0" t="s">
        <v>39953</v>
      </c>
      <c r="J2" s="0" t="n">
        <v>0</v>
      </c>
      <c r="K2" s="0" t="n">
        <v>7.6</v>
      </c>
      <c r="L2" s="0" t="n">
        <v>10.12</v>
      </c>
      <c r="M2" s="0" t="n">
        <v>0</v>
      </c>
      <c r="N2" s="0" t="n">
        <v>885842.24</v>
      </c>
      <c r="O2" s="0" t="n">
        <v>988203.89</v>
      </c>
      <c r="P2" s="0" t="n">
        <v>966866.75</v>
      </c>
      <c r="Q2" s="0" t="n">
        <v>680004.68</v>
      </c>
      <c r="R2" s="0" t="n">
        <v>103.33</v>
      </c>
      <c r="S2" s="0" t="n">
        <v>3705.16</v>
      </c>
      <c r="T2" s="0" t="n">
        <v>0.37</v>
      </c>
      <c r="U2" s="0" t="s">
        <v>39954</v>
      </c>
      <c r="V2" s="0" t="s">
        <v>2194</v>
      </c>
      <c r="W2" s="0" t="s">
        <v>2189</v>
      </c>
      <c r="Y2" s="0" t="s">
        <v>39955</v>
      </c>
      <c r="Z2" s="0" t="n">
        <v>102970.45</v>
      </c>
      <c r="AA2" s="0" t="n">
        <v>205940.89</v>
      </c>
      <c r="AB2" s="0" t="n">
        <v>205940.89</v>
      </c>
      <c r="AC2" s="0" t="n">
        <v>885945.57</v>
      </c>
      <c r="AD2" s="0" t="s">
        <v>39953</v>
      </c>
      <c r="AE2" s="0" t="n">
        <v>0</v>
      </c>
      <c r="AF2" s="0" t="n">
        <v>7.6</v>
      </c>
      <c r="AG2" s="0" t="n">
        <v>680004.68</v>
      </c>
      <c r="AH2" s="0" t="n">
        <v>782975.12</v>
      </c>
      <c r="AJ2" s="0" t="n">
        <v>882409.41</v>
      </c>
      <c r="AK2" s="0" t="n">
        <v>10.12</v>
      </c>
      <c r="AL2" s="0" t="n">
        <v>0</v>
      </c>
      <c r="AM2" s="0" t="n">
        <v>0</v>
      </c>
      <c r="AN2" s="0" t="n">
        <v>885842.24</v>
      </c>
      <c r="AO2" s="0" t="n">
        <v>885842.24</v>
      </c>
      <c r="AP2" s="0" t="n">
        <v>0</v>
      </c>
      <c r="AQ2" s="0" t="n">
        <v>0</v>
      </c>
      <c r="AR2" s="0" t="n">
        <v>0</v>
      </c>
      <c r="AS2" s="0" t="n">
        <v>0</v>
      </c>
      <c r="AT2" s="0" t="n">
        <v>0</v>
      </c>
      <c r="AU2" s="0" t="n">
        <v>0</v>
      </c>
      <c r="AV2" s="0" t="n">
        <v>0</v>
      </c>
      <c r="AW2" s="0" t="n">
        <v>0</v>
      </c>
      <c r="AX2" s="0" t="n">
        <v>0</v>
      </c>
      <c r="AY2" s="0" t="n">
        <v>0</v>
      </c>
      <c r="AZ2" s="0" t="n">
        <v>988203.89</v>
      </c>
      <c r="BA2" s="0" t="n">
        <v>991909.05</v>
      </c>
      <c r="BB2" s="0" t="n">
        <v>3705.16</v>
      </c>
      <c r="BC2" s="0" t="n">
        <v>0.37</v>
      </c>
      <c r="BD2" s="0" t="n">
        <v>0</v>
      </c>
      <c r="BE2" s="0" t="n">
        <v>0</v>
      </c>
      <c r="BF2" s="0" t="n">
        <v>680004.68</v>
      </c>
      <c r="BG2" s="0" t="n">
        <v>0</v>
      </c>
      <c r="BH2" s="0" t="n">
        <v>0</v>
      </c>
      <c r="BI2" s="0" t="n">
        <v>0</v>
      </c>
      <c r="BJ2" s="0" t="n">
        <v>0</v>
      </c>
      <c r="BK2" s="0" t="n">
        <v>100</v>
      </c>
      <c r="BL2" s="0" t="n">
        <v>103.33</v>
      </c>
      <c r="BM2" s="0" t="n">
        <v>0</v>
      </c>
      <c r="BN2" s="0" t="s">
        <v>39956</v>
      </c>
      <c r="BO2" s="0" t="n">
        <v>0</v>
      </c>
      <c r="BP2" s="0" t="n">
        <v>885842.24</v>
      </c>
      <c r="BQ2" s="0" t="n">
        <v>0</v>
      </c>
      <c r="BR2" s="0" t="n">
        <v>0</v>
      </c>
      <c r="BS2" s="0" t="n">
        <v>0</v>
      </c>
      <c r="BT2" s="0" t="n">
        <v>0</v>
      </c>
      <c r="BU2" s="0" t="n">
        <v>0</v>
      </c>
      <c r="BV2" s="0" t="n">
        <v>0</v>
      </c>
      <c r="BW2" s="0" t="n">
        <v>0</v>
      </c>
      <c r="BX2" s="0" t="n">
        <v>0</v>
      </c>
      <c r="BY2" s="0" t="n">
        <v>0</v>
      </c>
      <c r="BZ2" s="0" t="n">
        <v>0</v>
      </c>
      <c r="CA2" s="0" t="n">
        <v>0</v>
      </c>
      <c r="CB2" s="0" t="n">
        <v>0</v>
      </c>
      <c r="CC2" s="0" t="n">
        <v>885945.57</v>
      </c>
      <c r="CD2" s="0" t="n">
        <v>0</v>
      </c>
      <c r="CE2" s="0" t="n">
        <v>0</v>
      </c>
      <c r="CF2" s="0" t="n">
        <v>0</v>
      </c>
      <c r="CG2" s="0" t="n">
        <v>0</v>
      </c>
      <c r="CH2" s="0" t="n">
        <v>0</v>
      </c>
      <c r="CI2" s="0" t="n">
        <v>0</v>
      </c>
    </row>
    <row r="3" customFormat="false" ht="15" hidden="false" customHeight="false" outlineLevel="0" collapsed="false">
      <c r="A3" s="0" t="n">
        <v>2</v>
      </c>
      <c r="B3" s="0" t="s">
        <v>2190</v>
      </c>
      <c r="C3" s="0" t="s">
        <v>2194</v>
      </c>
      <c r="D3" s="0" t="n">
        <v>109317.22</v>
      </c>
      <c r="E3" s="0" t="n">
        <v>218634.43</v>
      </c>
      <c r="F3" s="0" t="n">
        <v>218634.43</v>
      </c>
      <c r="G3" s="0" t="n">
        <v>882409.41</v>
      </c>
      <c r="H3" s="0" t="n">
        <v>885795.79</v>
      </c>
      <c r="I3" s="0" t="s">
        <v>39953</v>
      </c>
      <c r="J3" s="0" t="n">
        <v>0</v>
      </c>
      <c r="K3" s="0" t="n">
        <v>7.1</v>
      </c>
      <c r="L3" s="0" t="n">
        <v>10.12</v>
      </c>
      <c r="M3" s="0" t="n">
        <v>0</v>
      </c>
      <c r="N3" s="0" t="n">
        <v>882277.1</v>
      </c>
      <c r="O3" s="0" t="n">
        <v>988203.89</v>
      </c>
      <c r="P3" s="0" t="n">
        <v>963451.39</v>
      </c>
      <c r="Q3" s="0" t="n">
        <v>667161.36</v>
      </c>
      <c r="R3" s="0" t="n">
        <v>3518.69</v>
      </c>
      <c r="S3" s="0" t="n">
        <v>3555.38</v>
      </c>
      <c r="T3" s="0" t="n">
        <v>0.36</v>
      </c>
      <c r="U3" s="0" t="s">
        <v>39954</v>
      </c>
      <c r="V3" s="0" t="s">
        <v>2194</v>
      </c>
      <c r="W3" s="0" t="s">
        <v>2190</v>
      </c>
      <c r="Y3" s="0" t="s">
        <v>39955</v>
      </c>
      <c r="Z3" s="0" t="n">
        <v>109317.22</v>
      </c>
      <c r="AA3" s="0" t="n">
        <v>218634.43</v>
      </c>
      <c r="AB3" s="0" t="n">
        <v>218634.43</v>
      </c>
      <c r="AC3" s="0" t="n">
        <v>885795.79</v>
      </c>
      <c r="AD3" s="0" t="s">
        <v>39953</v>
      </c>
      <c r="AE3" s="0" t="n">
        <v>0</v>
      </c>
      <c r="AF3" s="0" t="n">
        <v>7.1</v>
      </c>
      <c r="AG3" s="0" t="n">
        <v>667161.36</v>
      </c>
      <c r="AH3" s="0" t="n">
        <v>776478.57</v>
      </c>
      <c r="AJ3" s="0" t="n">
        <v>882409.41</v>
      </c>
      <c r="AK3" s="0" t="n">
        <v>10.12</v>
      </c>
      <c r="AL3" s="0" t="n">
        <v>0</v>
      </c>
      <c r="AM3" s="0" t="n">
        <v>0</v>
      </c>
      <c r="AN3" s="0" t="n">
        <v>882277.1</v>
      </c>
      <c r="AO3" s="0" t="n">
        <v>882277.1</v>
      </c>
      <c r="AP3" s="0" t="n">
        <v>0</v>
      </c>
      <c r="AQ3" s="0" t="n">
        <v>0</v>
      </c>
      <c r="AR3" s="0" t="n">
        <v>0</v>
      </c>
      <c r="AS3" s="0" t="n">
        <v>0</v>
      </c>
      <c r="AT3" s="0" t="n">
        <v>0</v>
      </c>
      <c r="AU3" s="0" t="n">
        <v>0</v>
      </c>
      <c r="AV3" s="0" t="n">
        <v>0</v>
      </c>
      <c r="AW3" s="0" t="n">
        <v>0</v>
      </c>
      <c r="AX3" s="0" t="n">
        <v>0</v>
      </c>
      <c r="AY3" s="0" t="n">
        <v>0</v>
      </c>
      <c r="AZ3" s="0" t="n">
        <v>988203.89</v>
      </c>
      <c r="BA3" s="0" t="n">
        <v>991759.27</v>
      </c>
      <c r="BB3" s="0" t="n">
        <v>3555.38</v>
      </c>
      <c r="BC3" s="0" t="n">
        <v>0.36</v>
      </c>
      <c r="BD3" s="0" t="n">
        <v>0</v>
      </c>
      <c r="BE3" s="0" t="n">
        <v>0</v>
      </c>
      <c r="BF3" s="0" t="n">
        <v>667161.36</v>
      </c>
      <c r="BG3" s="0" t="n">
        <v>0</v>
      </c>
      <c r="BH3" s="0" t="n">
        <v>0</v>
      </c>
      <c r="BI3" s="0" t="n">
        <v>0</v>
      </c>
      <c r="BJ3" s="0" t="n">
        <v>0</v>
      </c>
      <c r="BK3" s="0" t="n">
        <v>100</v>
      </c>
      <c r="BL3" s="0" t="n">
        <v>3518.69</v>
      </c>
      <c r="BM3" s="0" t="n">
        <v>0</v>
      </c>
      <c r="BN3" s="0" t="s">
        <v>39956</v>
      </c>
      <c r="BO3" s="0" t="n">
        <v>0</v>
      </c>
      <c r="BP3" s="0" t="n">
        <v>882277.1</v>
      </c>
      <c r="BQ3" s="0" t="n">
        <v>0</v>
      </c>
      <c r="BR3" s="0" t="n">
        <v>0</v>
      </c>
      <c r="BS3" s="0" t="n">
        <v>0</v>
      </c>
      <c r="BT3" s="0" t="n">
        <v>0</v>
      </c>
      <c r="BU3" s="0" t="n">
        <v>0</v>
      </c>
      <c r="BV3" s="0" t="n">
        <v>0</v>
      </c>
      <c r="BW3" s="0" t="n">
        <v>0</v>
      </c>
      <c r="BX3" s="0" t="n">
        <v>0</v>
      </c>
      <c r="BY3" s="0" t="n">
        <v>0</v>
      </c>
      <c r="BZ3" s="0" t="n">
        <v>0</v>
      </c>
      <c r="CA3" s="0" t="n">
        <v>0</v>
      </c>
      <c r="CB3" s="0" t="n">
        <v>0</v>
      </c>
      <c r="CC3" s="0" t="n">
        <v>885795.79</v>
      </c>
      <c r="CD3" s="0" t="n">
        <v>0</v>
      </c>
      <c r="CE3" s="0" t="n">
        <v>0</v>
      </c>
      <c r="CF3" s="0" t="n">
        <v>0</v>
      </c>
      <c r="CG3" s="0" t="n">
        <v>0</v>
      </c>
      <c r="CH3" s="0" t="n">
        <v>0</v>
      </c>
      <c r="CI3" s="0" t="n">
        <v>0</v>
      </c>
    </row>
    <row r="4" customFormat="false" ht="15" hidden="false" customHeight="false" outlineLevel="0" collapsed="false">
      <c r="A4" s="0" t="n">
        <v>3</v>
      </c>
      <c r="B4" s="0" t="s">
        <v>2191</v>
      </c>
      <c r="C4" s="0" t="s">
        <v>2194</v>
      </c>
      <c r="D4" s="0" t="n">
        <v>109317.22</v>
      </c>
      <c r="E4" s="0" t="n">
        <v>218634.43</v>
      </c>
      <c r="F4" s="0" t="n">
        <v>218634.43</v>
      </c>
      <c r="G4" s="0" t="n">
        <v>882409.41</v>
      </c>
      <c r="H4" s="0" t="n">
        <v>885795.79</v>
      </c>
      <c r="I4" s="0" t="s">
        <v>39953</v>
      </c>
      <c r="J4" s="0" t="n">
        <v>0</v>
      </c>
      <c r="K4" s="0" t="n">
        <v>7.1</v>
      </c>
      <c r="L4" s="0" t="n">
        <v>10.12</v>
      </c>
      <c r="M4" s="0" t="n">
        <v>0</v>
      </c>
      <c r="N4" s="0" t="n">
        <v>882277.1</v>
      </c>
      <c r="O4" s="0" t="n">
        <v>988203.89</v>
      </c>
      <c r="P4" s="0" t="n">
        <v>963451.39</v>
      </c>
      <c r="Q4" s="0" t="n">
        <v>667161.36</v>
      </c>
      <c r="R4" s="0" t="n">
        <v>3518.69</v>
      </c>
      <c r="S4" s="0" t="n">
        <v>3555.38</v>
      </c>
      <c r="T4" s="0" t="n">
        <v>0.36</v>
      </c>
      <c r="U4" s="0" t="s">
        <v>39954</v>
      </c>
      <c r="V4" s="0" t="s">
        <v>2194</v>
      </c>
      <c r="W4" s="0" t="s">
        <v>2191</v>
      </c>
      <c r="Y4" s="0" t="s">
        <v>39955</v>
      </c>
      <c r="Z4" s="0" t="n">
        <v>109317.22</v>
      </c>
      <c r="AA4" s="0" t="n">
        <v>218634.43</v>
      </c>
      <c r="AB4" s="0" t="n">
        <v>218634.43</v>
      </c>
      <c r="AC4" s="0" t="n">
        <v>885795.79</v>
      </c>
      <c r="AD4" s="0" t="s">
        <v>39953</v>
      </c>
      <c r="AE4" s="0" t="n">
        <v>0</v>
      </c>
      <c r="AF4" s="0" t="n">
        <v>7.1</v>
      </c>
      <c r="AG4" s="0" t="n">
        <v>667161.36</v>
      </c>
      <c r="AH4" s="0" t="n">
        <v>776478.57</v>
      </c>
      <c r="AJ4" s="0" t="n">
        <v>882409.41</v>
      </c>
      <c r="AK4" s="0" t="n">
        <v>10.12</v>
      </c>
      <c r="AL4" s="0" t="n">
        <v>0</v>
      </c>
      <c r="AM4" s="0" t="n">
        <v>0</v>
      </c>
      <c r="AN4" s="0" t="n">
        <v>882277.1</v>
      </c>
      <c r="AO4" s="0" t="n">
        <v>882277.1</v>
      </c>
      <c r="AP4" s="0" t="n">
        <v>0</v>
      </c>
      <c r="AQ4" s="0" t="n">
        <v>0</v>
      </c>
      <c r="AR4" s="0" t="n">
        <v>0</v>
      </c>
      <c r="AS4" s="0" t="n">
        <v>0</v>
      </c>
      <c r="AT4" s="0" t="n">
        <v>0</v>
      </c>
      <c r="AU4" s="0" t="n">
        <v>0</v>
      </c>
      <c r="AV4" s="0" t="n">
        <v>0</v>
      </c>
      <c r="AW4" s="0" t="n">
        <v>0</v>
      </c>
      <c r="AX4" s="0" t="n">
        <v>0</v>
      </c>
      <c r="AY4" s="0" t="n">
        <v>0</v>
      </c>
      <c r="AZ4" s="0" t="n">
        <v>988203.89</v>
      </c>
      <c r="BA4" s="0" t="n">
        <v>991759.27</v>
      </c>
      <c r="BB4" s="0" t="n">
        <v>3555.38</v>
      </c>
      <c r="BC4" s="0" t="n">
        <v>0.36</v>
      </c>
      <c r="BD4" s="0" t="n">
        <v>0</v>
      </c>
      <c r="BE4" s="0" t="n">
        <v>0</v>
      </c>
      <c r="BF4" s="0" t="n">
        <v>667161.36</v>
      </c>
      <c r="BG4" s="0" t="n">
        <v>0</v>
      </c>
      <c r="BH4" s="0" t="n">
        <v>0</v>
      </c>
      <c r="BI4" s="0" t="n">
        <v>0</v>
      </c>
      <c r="BJ4" s="0" t="n">
        <v>0</v>
      </c>
      <c r="BK4" s="0" t="n">
        <v>100</v>
      </c>
      <c r="BL4" s="0" t="n">
        <v>3518.69</v>
      </c>
      <c r="BM4" s="0" t="n">
        <v>0</v>
      </c>
      <c r="BN4" s="0" t="s">
        <v>39956</v>
      </c>
      <c r="BO4" s="0" t="n">
        <v>0</v>
      </c>
      <c r="BP4" s="0" t="n">
        <v>882277.1</v>
      </c>
      <c r="BQ4" s="0" t="n">
        <v>0</v>
      </c>
      <c r="BR4" s="0" t="n">
        <v>0</v>
      </c>
      <c r="BS4" s="0" t="n">
        <v>0</v>
      </c>
      <c r="BT4" s="0" t="n">
        <v>0</v>
      </c>
      <c r="BU4" s="0" t="n">
        <v>0</v>
      </c>
      <c r="BV4" s="0" t="n">
        <v>0</v>
      </c>
      <c r="BW4" s="0" t="n">
        <v>0</v>
      </c>
      <c r="BX4" s="0" t="n">
        <v>0</v>
      </c>
      <c r="BY4" s="0" t="n">
        <v>0</v>
      </c>
      <c r="BZ4" s="0" t="n">
        <v>0</v>
      </c>
      <c r="CA4" s="0" t="n">
        <v>0</v>
      </c>
      <c r="CB4" s="0" t="n">
        <v>0</v>
      </c>
      <c r="CC4" s="0" t="n">
        <v>885795.79</v>
      </c>
      <c r="CD4" s="0" t="n">
        <v>0</v>
      </c>
      <c r="CE4" s="0" t="n">
        <v>0</v>
      </c>
      <c r="CF4" s="0" t="n">
        <v>0</v>
      </c>
      <c r="CG4" s="0" t="n">
        <v>0</v>
      </c>
      <c r="CH4" s="0" t="n">
        <v>0</v>
      </c>
      <c r="CI4" s="0" t="n">
        <v>0</v>
      </c>
    </row>
    <row r="5" customFormat="false" ht="15" hidden="false" customHeight="false" outlineLevel="0" collapsed="false">
      <c r="A5" s="0" t="n">
        <v>4</v>
      </c>
      <c r="B5" s="0" t="s">
        <v>39896</v>
      </c>
      <c r="C5" s="0" t="s">
        <v>2194</v>
      </c>
      <c r="D5" s="0" t="n">
        <v>109317.22</v>
      </c>
      <c r="E5" s="0" t="n">
        <v>218634.43</v>
      </c>
      <c r="F5" s="0" t="n">
        <v>218634.43</v>
      </c>
      <c r="G5" s="0" t="n">
        <v>882409.41</v>
      </c>
      <c r="H5" s="0" t="n">
        <v>885795.79</v>
      </c>
      <c r="I5" s="0" t="s">
        <v>39953</v>
      </c>
      <c r="J5" s="0" t="n">
        <v>0</v>
      </c>
      <c r="K5" s="0" t="n">
        <v>7.1</v>
      </c>
      <c r="L5" s="0" t="n">
        <v>10.12</v>
      </c>
      <c r="M5" s="0" t="n">
        <v>0</v>
      </c>
      <c r="N5" s="0" t="n">
        <v>882277.1</v>
      </c>
      <c r="O5" s="0" t="n">
        <v>988203.89</v>
      </c>
      <c r="P5" s="0" t="n">
        <v>963451.39</v>
      </c>
      <c r="Q5" s="0" t="n">
        <v>667161.36</v>
      </c>
      <c r="R5" s="0" t="n">
        <v>3518.69</v>
      </c>
      <c r="S5" s="0" t="n">
        <v>3555.38</v>
      </c>
      <c r="T5" s="0" t="n">
        <v>0.36</v>
      </c>
      <c r="U5" s="0" t="s">
        <v>39954</v>
      </c>
      <c r="V5" s="0" t="s">
        <v>2194</v>
      </c>
      <c r="W5" s="0" t="s">
        <v>39896</v>
      </c>
      <c r="Y5" s="0" t="s">
        <v>39955</v>
      </c>
      <c r="Z5" s="0" t="n">
        <v>109317.22</v>
      </c>
      <c r="AA5" s="0" t="n">
        <v>218634.43</v>
      </c>
      <c r="AB5" s="0" t="n">
        <v>218634.43</v>
      </c>
      <c r="AC5" s="0" t="n">
        <v>885795.79</v>
      </c>
      <c r="AD5" s="0" t="s">
        <v>39953</v>
      </c>
      <c r="AE5" s="0" t="n">
        <v>0</v>
      </c>
      <c r="AF5" s="0" t="n">
        <v>7.1</v>
      </c>
      <c r="AG5" s="0" t="n">
        <v>667161.36</v>
      </c>
      <c r="AH5" s="0" t="n">
        <v>776478.57</v>
      </c>
      <c r="AJ5" s="0" t="n">
        <v>882409.41</v>
      </c>
      <c r="AK5" s="0" t="n">
        <v>10.12</v>
      </c>
      <c r="AL5" s="0" t="n">
        <v>0</v>
      </c>
      <c r="AM5" s="0" t="n">
        <v>0</v>
      </c>
      <c r="AN5" s="0" t="n">
        <v>882277.1</v>
      </c>
      <c r="AO5" s="0" t="n">
        <v>882277.1</v>
      </c>
      <c r="AP5" s="0" t="n">
        <v>0</v>
      </c>
      <c r="AQ5" s="0" t="n">
        <v>0</v>
      </c>
      <c r="AR5" s="0" t="n">
        <v>0</v>
      </c>
      <c r="AS5" s="0" t="n">
        <v>0</v>
      </c>
      <c r="AT5" s="0" t="n">
        <v>0</v>
      </c>
      <c r="AU5" s="0" t="n">
        <v>0</v>
      </c>
      <c r="AV5" s="0" t="n">
        <v>0</v>
      </c>
      <c r="AW5" s="0" t="n">
        <v>0</v>
      </c>
      <c r="AX5" s="0" t="n">
        <v>0</v>
      </c>
      <c r="AY5" s="0" t="n">
        <v>0</v>
      </c>
      <c r="AZ5" s="0" t="n">
        <v>988203.89</v>
      </c>
      <c r="BA5" s="0" t="n">
        <v>991759.27</v>
      </c>
      <c r="BB5" s="0" t="n">
        <v>3555.38</v>
      </c>
      <c r="BC5" s="0" t="n">
        <v>0.36</v>
      </c>
      <c r="BD5" s="0" t="n">
        <v>0</v>
      </c>
      <c r="BE5" s="0" t="n">
        <v>0</v>
      </c>
      <c r="BF5" s="0" t="n">
        <v>667161.36</v>
      </c>
      <c r="BG5" s="0" t="n">
        <v>0</v>
      </c>
      <c r="BH5" s="0" t="n">
        <v>0</v>
      </c>
      <c r="BI5" s="0" t="n">
        <v>0</v>
      </c>
      <c r="BJ5" s="0" t="n">
        <v>0</v>
      </c>
      <c r="BK5" s="0" t="n">
        <v>100</v>
      </c>
      <c r="BL5" s="0" t="n">
        <v>3518.69</v>
      </c>
      <c r="BM5" s="0" t="n">
        <v>0</v>
      </c>
      <c r="BN5" s="0" t="s">
        <v>39956</v>
      </c>
      <c r="BO5" s="0" t="n">
        <v>0</v>
      </c>
      <c r="BP5" s="0" t="n">
        <v>882277.1</v>
      </c>
      <c r="BQ5" s="0" t="n">
        <v>0</v>
      </c>
      <c r="BR5" s="0" t="n">
        <v>0</v>
      </c>
      <c r="BS5" s="0" t="n">
        <v>0</v>
      </c>
      <c r="BT5" s="0" t="n">
        <v>0</v>
      </c>
      <c r="BU5" s="0" t="n">
        <v>0</v>
      </c>
      <c r="BV5" s="0" t="n">
        <v>0</v>
      </c>
      <c r="BW5" s="0" t="n">
        <v>0</v>
      </c>
      <c r="BX5" s="0" t="n">
        <v>0</v>
      </c>
      <c r="BY5" s="0" t="n">
        <v>0</v>
      </c>
      <c r="BZ5" s="0" t="n">
        <v>0</v>
      </c>
      <c r="CA5" s="0" t="n">
        <v>0</v>
      </c>
      <c r="CB5" s="0" t="n">
        <v>0</v>
      </c>
      <c r="CC5" s="0" t="n">
        <v>885795.79</v>
      </c>
      <c r="CD5" s="0" t="n">
        <v>0</v>
      </c>
      <c r="CE5" s="0" t="n">
        <v>0</v>
      </c>
      <c r="CF5" s="0" t="n">
        <v>0</v>
      </c>
      <c r="CG5" s="0" t="n">
        <v>0</v>
      </c>
      <c r="CH5" s="0" t="n">
        <v>0</v>
      </c>
      <c r="CI5" s="0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0000"/>
    <pageSetUpPr fitToPage="false"/>
  </sheetPr>
  <dimension ref="A1:L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17" activeCellId="0" sqref="H17"/>
    </sheetView>
  </sheetViews>
  <sheetFormatPr defaultColWidth="8.54296875" defaultRowHeight="15" zeroHeight="false" outlineLevelRow="0" outlineLevelCol="0"/>
  <cols>
    <col collapsed="false" customWidth="true" hidden="false" outlineLevel="0" max="2" min="2" style="0" width="12.28"/>
    <col collapsed="false" customWidth="true" hidden="false" outlineLevel="0" max="3" min="3" style="0" width="36.14"/>
  </cols>
  <sheetData>
    <row r="1" customFormat="false" ht="15" hidden="false" customHeight="false" outlineLevel="0" collapsed="false">
      <c r="B1" s="0" t="s">
        <v>88</v>
      </c>
      <c r="C1" s="0" t="s">
        <v>2107</v>
      </c>
      <c r="D1" s="0" t="s">
        <v>2188</v>
      </c>
      <c r="E1" s="0" t="s">
        <v>430</v>
      </c>
      <c r="F1" s="0" t="s">
        <v>96</v>
      </c>
      <c r="G1" s="0" t="s">
        <v>97</v>
      </c>
      <c r="H1" s="0" t="s">
        <v>98</v>
      </c>
      <c r="I1" s="0" t="s">
        <v>39879</v>
      </c>
      <c r="J1" s="0" t="s">
        <v>2152</v>
      </c>
      <c r="K1" s="0" t="s">
        <v>2158</v>
      </c>
      <c r="L1" s="0" t="s">
        <v>87</v>
      </c>
    </row>
    <row r="2" customFormat="false" ht="15" hidden="false" customHeight="false" outlineLevel="0" collapsed="false">
      <c r="A2" s="0" t="n">
        <v>1</v>
      </c>
      <c r="B2" s="0" t="s">
        <v>106</v>
      </c>
      <c r="C2" s="0" t="s">
        <v>2144</v>
      </c>
      <c r="D2" s="0" t="s">
        <v>39889</v>
      </c>
      <c r="E2" s="0" t="s">
        <v>39890</v>
      </c>
      <c r="F2" s="0" t="n">
        <v>103200</v>
      </c>
      <c r="G2" s="0" t="n">
        <v>158680.32</v>
      </c>
      <c r="H2" s="0" t="n">
        <v>15.9964550604454</v>
      </c>
      <c r="I2" s="0" t="n">
        <v>0</v>
      </c>
      <c r="J2" s="0" t="n">
        <v>1.508133</v>
      </c>
      <c r="K2" s="0" t="n">
        <v>3040.99440000001</v>
      </c>
      <c r="L2" s="0" t="s">
        <v>105</v>
      </c>
    </row>
    <row r="3" customFormat="false" ht="15" hidden="false" customHeight="false" outlineLevel="0" collapsed="false">
      <c r="A3" s="0" t="n">
        <v>2</v>
      </c>
      <c r="B3" s="0" t="s">
        <v>114</v>
      </c>
      <c r="C3" s="0" t="s">
        <v>2108</v>
      </c>
      <c r="D3" s="0" t="s">
        <v>39889</v>
      </c>
      <c r="E3" s="0" t="s">
        <v>39891</v>
      </c>
      <c r="F3" s="0" t="n">
        <v>6</v>
      </c>
      <c r="G3" s="0" t="n">
        <v>11527.2</v>
      </c>
      <c r="H3" s="0" t="n">
        <v>1.16204918652021</v>
      </c>
      <c r="I3" s="0" t="n">
        <v>0</v>
      </c>
      <c r="J3" s="0" t="n">
        <v>1688.6</v>
      </c>
      <c r="K3" s="0" t="n">
        <v>1390.8</v>
      </c>
      <c r="L3" s="0" t="s">
        <v>113</v>
      </c>
    </row>
    <row r="4" customFormat="false" ht="15" hidden="false" customHeight="false" outlineLevel="0" collapsed="false">
      <c r="A4" s="0" t="n">
        <v>3</v>
      </c>
      <c r="B4" s="0" t="s">
        <v>120</v>
      </c>
      <c r="C4" s="0" t="s">
        <v>2108</v>
      </c>
      <c r="D4" s="0" t="s">
        <v>39889</v>
      </c>
      <c r="E4" s="0" t="s">
        <v>39890</v>
      </c>
      <c r="F4" s="0" t="n">
        <v>25</v>
      </c>
      <c r="G4" s="0" t="n">
        <v>21497.5</v>
      </c>
      <c r="H4" s="0" t="n">
        <v>2.16714834367566</v>
      </c>
      <c r="I4" s="0" t="n">
        <v>0</v>
      </c>
      <c r="J4" s="0" t="n">
        <v>854.3</v>
      </c>
      <c r="K4" s="0" t="n">
        <v>132.500000000002</v>
      </c>
      <c r="L4" s="0" t="s">
        <v>119</v>
      </c>
    </row>
    <row r="5" customFormat="false" ht="15" hidden="false" customHeight="false" outlineLevel="0" collapsed="false">
      <c r="A5" s="0" t="n">
        <v>4</v>
      </c>
      <c r="B5" s="0" t="s">
        <v>127</v>
      </c>
      <c r="C5" s="0" t="s">
        <v>2108</v>
      </c>
      <c r="D5" s="0" t="s">
        <v>39889</v>
      </c>
      <c r="E5" s="0" t="s">
        <v>39891</v>
      </c>
      <c r="F5" s="0" t="n">
        <v>50</v>
      </c>
      <c r="G5" s="0" t="n">
        <v>23065</v>
      </c>
      <c r="H5" s="0" t="n">
        <v>2.32516695182599</v>
      </c>
      <c r="I5" s="0" t="n">
        <v>0</v>
      </c>
      <c r="J5" s="0" t="n">
        <v>554.2</v>
      </c>
      <c r="K5" s="0" t="n">
        <v>-4657.5</v>
      </c>
      <c r="L5" s="0" t="s">
        <v>126</v>
      </c>
    </row>
    <row r="6" customFormat="false" ht="15" hidden="false" customHeight="false" outlineLevel="0" collapsed="false">
      <c r="A6" s="0" t="n">
        <v>5</v>
      </c>
      <c r="B6" s="0" t="s">
        <v>134</v>
      </c>
      <c r="C6" s="0" t="s">
        <v>2108</v>
      </c>
      <c r="D6" s="0" t="s">
        <v>39889</v>
      </c>
      <c r="E6" s="0" t="s">
        <v>39891</v>
      </c>
      <c r="F6" s="0" t="n">
        <v>50</v>
      </c>
      <c r="G6" s="0" t="n">
        <v>56250</v>
      </c>
      <c r="H6" s="0" t="n">
        <v>5.67052421592074</v>
      </c>
      <c r="I6" s="0" t="n">
        <v>0</v>
      </c>
      <c r="J6" s="0" t="n">
        <v>1648.25</v>
      </c>
      <c r="K6" s="0" t="n">
        <v>-26162.5</v>
      </c>
      <c r="L6" s="0" t="s">
        <v>133</v>
      </c>
    </row>
    <row r="7" customFormat="false" ht="15" hidden="false" customHeight="false" outlineLevel="0" collapsed="false">
      <c r="A7" s="0" t="n">
        <v>6</v>
      </c>
      <c r="B7" s="0" t="s">
        <v>138</v>
      </c>
      <c r="C7" s="0" t="s">
        <v>2108</v>
      </c>
      <c r="D7" s="0" t="s">
        <v>39889</v>
      </c>
      <c r="E7" s="0" t="s">
        <v>39890</v>
      </c>
      <c r="F7" s="0" t="n">
        <v>240</v>
      </c>
      <c r="G7" s="0" t="n">
        <v>78792</v>
      </c>
      <c r="H7" s="0" t="n">
        <v>7.94296789370359</v>
      </c>
      <c r="I7" s="0" t="n">
        <v>0</v>
      </c>
      <c r="J7" s="0" t="n">
        <v>74.333333</v>
      </c>
      <c r="K7" s="0" t="n">
        <v>60952.00008</v>
      </c>
      <c r="L7" s="0" t="s">
        <v>137</v>
      </c>
    </row>
    <row r="8" customFormat="false" ht="15" hidden="false" customHeight="false" outlineLevel="0" collapsed="false">
      <c r="A8" s="0" t="n">
        <v>7</v>
      </c>
      <c r="B8" s="0" t="s">
        <v>124</v>
      </c>
      <c r="C8" s="0" t="s">
        <v>2108</v>
      </c>
      <c r="D8" s="0" t="s">
        <v>39889</v>
      </c>
      <c r="E8" s="0" t="s">
        <v>39891</v>
      </c>
      <c r="F8" s="0" t="n">
        <v>8</v>
      </c>
      <c r="G8" s="0" t="n">
        <v>54464</v>
      </c>
      <c r="H8" s="0" t="n">
        <v>5.49047877148279</v>
      </c>
      <c r="I8" s="0" t="n">
        <v>0</v>
      </c>
      <c r="J8" s="0" t="n">
        <v>4004.875</v>
      </c>
      <c r="K8" s="0" t="n">
        <v>22425</v>
      </c>
      <c r="L8" s="0" t="s">
        <v>123</v>
      </c>
    </row>
    <row r="9" customFormat="false" ht="15" hidden="false" customHeight="false" outlineLevel="0" collapsed="false">
      <c r="A9" s="0" t="n">
        <v>8</v>
      </c>
      <c r="B9" s="0" t="s">
        <v>154</v>
      </c>
      <c r="C9" s="0" t="s">
        <v>2108</v>
      </c>
      <c r="D9" s="0" t="s">
        <v>39889</v>
      </c>
      <c r="E9" s="0" t="s">
        <v>39891</v>
      </c>
      <c r="F9" s="0" t="n">
        <v>50</v>
      </c>
      <c r="G9" s="0" t="n">
        <v>13830</v>
      </c>
      <c r="H9" s="0" t="n">
        <v>1.39419288722105</v>
      </c>
      <c r="I9" s="0" t="n">
        <v>0</v>
      </c>
      <c r="J9" s="0" t="n">
        <v>613</v>
      </c>
      <c r="K9" s="0" t="n">
        <v>-16820</v>
      </c>
      <c r="L9" s="0" t="s">
        <v>153</v>
      </c>
    </row>
    <row r="10" customFormat="false" ht="15" hidden="false" customHeight="false" outlineLevel="0" collapsed="false">
      <c r="A10" s="0" t="n">
        <v>9</v>
      </c>
      <c r="B10" s="0" t="s">
        <v>160</v>
      </c>
      <c r="C10" s="0" t="s">
        <v>2108</v>
      </c>
      <c r="D10" s="0" t="s">
        <v>39889</v>
      </c>
      <c r="E10" s="0" t="s">
        <v>39891</v>
      </c>
      <c r="F10" s="0" t="n">
        <v>12</v>
      </c>
      <c r="G10" s="0" t="n">
        <v>7200</v>
      </c>
      <c r="H10" s="0" t="n">
        <v>0.725827099637855</v>
      </c>
      <c r="I10" s="0" t="n">
        <v>0</v>
      </c>
      <c r="J10" s="0" t="n">
        <v>4514.6</v>
      </c>
      <c r="K10" s="0" t="n">
        <v>-46987.2</v>
      </c>
      <c r="L10" s="0" t="s">
        <v>159</v>
      </c>
    </row>
    <row r="11" customFormat="false" ht="15" hidden="false" customHeight="false" outlineLevel="0" collapsed="false">
      <c r="A11" s="0" t="n">
        <v>10</v>
      </c>
      <c r="B11" s="0" t="s">
        <v>141</v>
      </c>
      <c r="C11" s="0" t="s">
        <v>2108</v>
      </c>
      <c r="D11" s="0" t="s">
        <v>39889</v>
      </c>
      <c r="E11" s="0" t="s">
        <v>39891</v>
      </c>
      <c r="F11" s="0" t="n">
        <v>100</v>
      </c>
      <c r="G11" s="0" t="n">
        <v>5525</v>
      </c>
      <c r="H11" s="0" t="n">
        <v>0.556971489652659</v>
      </c>
      <c r="I11" s="0" t="n">
        <v>0</v>
      </c>
      <c r="J11" s="0" t="n">
        <v>72.6</v>
      </c>
      <c r="K11" s="0" t="n">
        <v>-1735</v>
      </c>
      <c r="L11" s="0" t="s">
        <v>140</v>
      </c>
    </row>
    <row r="12" customFormat="false" ht="15" hidden="false" customHeight="false" outlineLevel="0" collapsed="false">
      <c r="A12" s="0" t="n">
        <v>11</v>
      </c>
      <c r="B12" s="0" t="s">
        <v>166</v>
      </c>
      <c r="C12" s="0" t="s">
        <v>2108</v>
      </c>
      <c r="D12" s="0" t="s">
        <v>39889</v>
      </c>
      <c r="E12" s="0" t="s">
        <v>39891</v>
      </c>
      <c r="F12" s="0" t="n">
        <v>10000</v>
      </c>
      <c r="G12" s="0" t="n">
        <v>10985</v>
      </c>
      <c r="H12" s="0" t="n">
        <v>1.1073903735447</v>
      </c>
      <c r="I12" s="0" t="n">
        <v>0</v>
      </c>
      <c r="J12" s="0" t="n">
        <v>1.073</v>
      </c>
      <c r="K12" s="0" t="n">
        <v>240</v>
      </c>
      <c r="L12" s="0" t="s">
        <v>165</v>
      </c>
    </row>
    <row r="13" customFormat="false" ht="15" hidden="false" customHeight="false" outlineLevel="0" collapsed="false">
      <c r="A13" s="0" t="n">
        <v>12</v>
      </c>
      <c r="B13" s="0" t="s">
        <v>170</v>
      </c>
      <c r="C13" s="0" t="s">
        <v>2108</v>
      </c>
      <c r="D13" s="0" t="s">
        <v>39889</v>
      </c>
      <c r="E13" s="0" t="s">
        <v>39891</v>
      </c>
      <c r="F13" s="0" t="n">
        <v>230000</v>
      </c>
      <c r="G13" s="0" t="n">
        <v>75900</v>
      </c>
      <c r="H13" s="0" t="n">
        <v>7.65142734201572</v>
      </c>
      <c r="I13" s="0" t="n">
        <v>0</v>
      </c>
      <c r="J13" s="0" t="n">
        <v>0.302947</v>
      </c>
      <c r="K13" s="0" t="n">
        <v>6153.18999999998</v>
      </c>
      <c r="L13" s="0" t="s">
        <v>169</v>
      </c>
    </row>
    <row r="14" customFormat="false" ht="15" hidden="false" customHeight="false" outlineLevel="0" collapsed="false">
      <c r="A14" s="0" t="n">
        <v>13</v>
      </c>
      <c r="B14" s="0" t="s">
        <v>172</v>
      </c>
      <c r="C14" s="0" t="s">
        <v>2108</v>
      </c>
      <c r="D14" s="0" t="s">
        <v>39889</v>
      </c>
      <c r="E14" s="0" t="s">
        <v>39891</v>
      </c>
      <c r="F14" s="0" t="n">
        <v>400</v>
      </c>
      <c r="G14" s="0" t="n">
        <v>94376</v>
      </c>
      <c r="H14" s="0" t="n">
        <v>9.51398032714197</v>
      </c>
      <c r="I14" s="0" t="n">
        <v>0</v>
      </c>
      <c r="J14" s="0" t="n">
        <v>159.488749</v>
      </c>
      <c r="K14" s="0" t="n">
        <v>30560.5004</v>
      </c>
      <c r="L14" s="0" t="s">
        <v>171</v>
      </c>
    </row>
    <row r="15" customFormat="false" ht="15" hidden="false" customHeight="false" outlineLevel="0" collapsed="false">
      <c r="A15" s="0" t="n">
        <v>14</v>
      </c>
      <c r="B15" s="0" t="s">
        <v>174</v>
      </c>
      <c r="C15" s="0" t="s">
        <v>2108</v>
      </c>
      <c r="D15" s="0" t="s">
        <v>39889</v>
      </c>
      <c r="E15" s="0" t="s">
        <v>39891</v>
      </c>
      <c r="F15" s="0" t="n">
        <v>300</v>
      </c>
      <c r="G15" s="0" t="n">
        <v>70794</v>
      </c>
      <c r="H15" s="0" t="n">
        <v>7.13669495718921</v>
      </c>
      <c r="I15" s="0" t="n">
        <v>0</v>
      </c>
      <c r="J15" s="0" t="n">
        <v>195.632666</v>
      </c>
      <c r="K15" s="0" t="n">
        <v>12080.2002</v>
      </c>
      <c r="L15" s="0" t="s">
        <v>173</v>
      </c>
    </row>
    <row r="16" customFormat="false" ht="15" hidden="false" customHeight="false" outlineLevel="0" collapsed="false">
      <c r="A16" s="0" t="n">
        <v>15</v>
      </c>
      <c r="B16" s="0" t="s">
        <v>162</v>
      </c>
      <c r="C16" s="0" t="s">
        <v>2108</v>
      </c>
      <c r="D16" s="0" t="s">
        <v>39889</v>
      </c>
      <c r="E16" s="0" t="s">
        <v>39891</v>
      </c>
      <c r="F16" s="0" t="n">
        <v>1000</v>
      </c>
      <c r="G16" s="0" t="n">
        <v>12735</v>
      </c>
      <c r="H16" s="0" t="n">
        <v>1.28380668248446</v>
      </c>
      <c r="I16" s="0" t="n">
        <v>0</v>
      </c>
      <c r="J16" s="0" t="n">
        <v>19.16</v>
      </c>
      <c r="K16" s="0" t="n">
        <v>-6425</v>
      </c>
      <c r="L16" s="0" t="s">
        <v>161</v>
      </c>
    </row>
    <row r="17" customFormat="false" ht="15" hidden="false" customHeight="false" outlineLevel="0" collapsed="false">
      <c r="A17" s="0" t="n">
        <v>16</v>
      </c>
      <c r="B17" s="0" t="s">
        <v>146</v>
      </c>
      <c r="C17" s="0" t="s">
        <v>2108</v>
      </c>
      <c r="D17" s="0" t="s">
        <v>39889</v>
      </c>
      <c r="E17" s="0" t="s">
        <v>39891</v>
      </c>
      <c r="F17" s="0" t="n">
        <v>500</v>
      </c>
      <c r="G17" s="0" t="n">
        <v>29087.5</v>
      </c>
      <c r="H17" s="0" t="n">
        <v>2.93229107787724</v>
      </c>
      <c r="I17" s="0" t="n">
        <v>0</v>
      </c>
      <c r="J17" s="0" t="n">
        <v>52.92</v>
      </c>
      <c r="K17" s="0" t="n">
        <v>2627.5</v>
      </c>
      <c r="L17" s="0" t="s">
        <v>145</v>
      </c>
    </row>
    <row r="18" customFormat="false" ht="15" hidden="false" customHeight="false" outlineLevel="0" collapsed="false">
      <c r="A18" s="0" t="n">
        <v>17</v>
      </c>
      <c r="B18" s="0" t="s">
        <v>176</v>
      </c>
      <c r="C18" s="0" t="s">
        <v>2108</v>
      </c>
      <c r="D18" s="0" t="s">
        <v>39889</v>
      </c>
      <c r="E18" s="0" t="s">
        <v>39891</v>
      </c>
      <c r="F18" s="0" t="n">
        <v>50</v>
      </c>
      <c r="G18" s="0" t="n">
        <v>27500</v>
      </c>
      <c r="H18" s="0" t="n">
        <v>2.77225628333903</v>
      </c>
      <c r="I18" s="0" t="n">
        <v>0</v>
      </c>
      <c r="J18" s="0" t="n">
        <v>497.4</v>
      </c>
      <c r="K18" s="0" t="n">
        <v>2625</v>
      </c>
      <c r="L18" s="0" t="s">
        <v>175</v>
      </c>
    </row>
    <row r="19" customFormat="false" ht="15" hidden="false" customHeight="false" outlineLevel="0" collapsed="false">
      <c r="A19" s="0" t="n">
        <v>18</v>
      </c>
      <c r="B19" s="0" t="s">
        <v>150</v>
      </c>
      <c r="C19" s="0" t="s">
        <v>2108</v>
      </c>
      <c r="D19" s="0" t="s">
        <v>39889</v>
      </c>
      <c r="E19" s="0" t="s">
        <v>39891</v>
      </c>
      <c r="F19" s="0" t="n">
        <v>9</v>
      </c>
      <c r="G19" s="0" t="n">
        <v>21582</v>
      </c>
      <c r="H19" s="0" t="n">
        <v>2.17566673116447</v>
      </c>
      <c r="I19" s="0" t="n">
        <v>0</v>
      </c>
      <c r="J19" s="0" t="n">
        <v>3881.388888</v>
      </c>
      <c r="K19" s="0" t="n">
        <v>-13350.499992</v>
      </c>
      <c r="L19" s="0" t="s">
        <v>149</v>
      </c>
    </row>
    <row r="20" customFormat="false" ht="15" hidden="false" customHeight="false" outlineLevel="0" collapsed="false">
      <c r="A20" s="0" t="n">
        <v>19</v>
      </c>
      <c r="B20" s="0" t="s">
        <v>152</v>
      </c>
      <c r="C20" s="0" t="s">
        <v>2108</v>
      </c>
      <c r="D20" s="0" t="s">
        <v>39889</v>
      </c>
      <c r="E20" s="0" t="s">
        <v>39891</v>
      </c>
      <c r="F20" s="0" t="n">
        <v>11</v>
      </c>
      <c r="G20" s="0" t="n">
        <v>11038.5</v>
      </c>
      <c r="H20" s="0" t="n">
        <v>1.11278367213229</v>
      </c>
      <c r="I20" s="0" t="n">
        <v>0</v>
      </c>
      <c r="J20" s="0" t="n">
        <v>1369.5</v>
      </c>
      <c r="K20" s="0" t="n">
        <v>-4031.5</v>
      </c>
      <c r="L20" s="0" t="s">
        <v>151</v>
      </c>
    </row>
    <row r="21" customFormat="false" ht="15" hidden="false" customHeight="false" outlineLevel="0" collapsed="false">
      <c r="A21" s="0" t="n">
        <v>20</v>
      </c>
      <c r="B21" s="0" t="s">
        <v>164</v>
      </c>
      <c r="C21" s="0" t="s">
        <v>2108</v>
      </c>
      <c r="D21" s="0" t="s">
        <v>39889</v>
      </c>
      <c r="E21" s="0" t="s">
        <v>39891</v>
      </c>
      <c r="F21" s="0" t="n">
        <v>5</v>
      </c>
      <c r="G21" s="0" t="n">
        <v>21335</v>
      </c>
      <c r="H21" s="0" t="n">
        <v>2.15076682927411</v>
      </c>
      <c r="I21" s="0" t="n">
        <v>0</v>
      </c>
      <c r="J21" s="0" t="n">
        <v>4261</v>
      </c>
      <c r="K21" s="0" t="n">
        <v>20</v>
      </c>
      <c r="L21" s="0" t="s">
        <v>163</v>
      </c>
    </row>
    <row r="22" customFormat="false" ht="15" hidden="false" customHeight="false" outlineLevel="0" collapsed="false">
      <c r="A22" s="0" t="n">
        <v>21</v>
      </c>
      <c r="B22" s="0" t="s">
        <v>156</v>
      </c>
      <c r="C22" s="0" t="s">
        <v>2108</v>
      </c>
      <c r="D22" s="0" t="s">
        <v>39889</v>
      </c>
      <c r="E22" s="0" t="s">
        <v>39891</v>
      </c>
      <c r="F22" s="0" t="n">
        <v>30</v>
      </c>
      <c r="G22" s="0" t="n">
        <v>101100</v>
      </c>
      <c r="H22" s="0" t="n">
        <v>10.1918221907482</v>
      </c>
      <c r="I22" s="0" t="n">
        <v>0</v>
      </c>
      <c r="J22" s="0" t="n">
        <v>4144.349999</v>
      </c>
      <c r="K22" s="0" t="n">
        <v>-23230.49997</v>
      </c>
      <c r="L22" s="0" t="s">
        <v>155</v>
      </c>
    </row>
    <row r="23" customFormat="false" ht="15" hidden="false" customHeight="false" outlineLevel="0" collapsed="false">
      <c r="A23" s="0" t="n">
        <v>22</v>
      </c>
      <c r="B23" s="0" t="s">
        <v>180</v>
      </c>
      <c r="C23" s="0" t="s">
        <v>32112</v>
      </c>
      <c r="D23" s="0" t="s">
        <v>39889</v>
      </c>
      <c r="F23" s="0" t="n">
        <v>50</v>
      </c>
      <c r="G23" s="0" t="n">
        <v>48283</v>
      </c>
      <c r="H23" s="0" t="n">
        <v>4.86737636830757</v>
      </c>
      <c r="I23" s="0" t="n">
        <v>0</v>
      </c>
      <c r="J23" s="0" t="n">
        <v>94.3</v>
      </c>
      <c r="K23" s="0" t="n">
        <v>135.000000000008</v>
      </c>
      <c r="L23" s="0" t="s">
        <v>179</v>
      </c>
    </row>
    <row r="24" customFormat="false" ht="15" hidden="false" customHeight="false" outlineLevel="0" collapsed="false">
      <c r="A24" s="0" t="n">
        <v>23</v>
      </c>
      <c r="B24" s="0" t="s">
        <v>182</v>
      </c>
      <c r="C24" s="0" t="s">
        <v>32112</v>
      </c>
      <c r="D24" s="0" t="s">
        <v>39889</v>
      </c>
      <c r="F24" s="0" t="n">
        <v>32</v>
      </c>
      <c r="G24" s="0" t="n">
        <v>30201.28</v>
      </c>
      <c r="H24" s="0" t="n">
        <v>3.04457048163205</v>
      </c>
      <c r="I24" s="0" t="n">
        <v>0</v>
      </c>
      <c r="J24" s="0" t="n">
        <v>90.759375</v>
      </c>
      <c r="K24" s="0" t="n">
        <v>-6.20000000000073</v>
      </c>
      <c r="L24" s="0" t="s">
        <v>181</v>
      </c>
    </row>
    <row r="25" customFormat="false" ht="15" hidden="false" customHeight="false" outlineLevel="0" collapsed="false">
      <c r="A25" s="0" t="n">
        <v>24</v>
      </c>
      <c r="B25" s="0" t="s">
        <v>184</v>
      </c>
      <c r="C25" s="0" t="s">
        <v>32112</v>
      </c>
      <c r="D25" s="0" t="s">
        <v>39889</v>
      </c>
      <c r="F25" s="0" t="n">
        <v>30</v>
      </c>
      <c r="G25" s="0" t="n">
        <v>27442.2</v>
      </c>
      <c r="H25" s="0" t="n">
        <v>2.76642950467805</v>
      </c>
      <c r="I25" s="0" t="n">
        <v>0</v>
      </c>
      <c r="J25" s="0" t="n">
        <v>89.36</v>
      </c>
      <c r="K25" s="0" t="n">
        <v>45</v>
      </c>
      <c r="L25" s="0" t="s">
        <v>183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0000"/>
    <pageSetUpPr fitToPage="false"/>
  </sheetPr>
  <dimension ref="A1:L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17" activeCellId="0" sqref="H17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B1" s="0" t="s">
        <v>2188</v>
      </c>
      <c r="C1" s="0" t="s">
        <v>11</v>
      </c>
      <c r="D1" s="0" t="s">
        <v>2193</v>
      </c>
      <c r="E1" s="0" t="s">
        <v>2195</v>
      </c>
      <c r="F1" s="0" t="s">
        <v>39892</v>
      </c>
      <c r="G1" s="0" t="s">
        <v>2196</v>
      </c>
      <c r="H1" s="0" t="s">
        <v>39893</v>
      </c>
      <c r="I1" s="0" t="s">
        <v>39894</v>
      </c>
      <c r="J1" s="0" t="s">
        <v>2200</v>
      </c>
      <c r="K1" s="0" t="s">
        <v>2201</v>
      </c>
      <c r="L1" s="0" t="s">
        <v>39895</v>
      </c>
    </row>
    <row r="2" customFormat="false" ht="15" hidden="false" customHeight="false" outlineLevel="0" collapsed="false">
      <c r="A2" s="0" t="n">
        <v>1</v>
      </c>
      <c r="B2" s="0" t="s">
        <v>2189</v>
      </c>
      <c r="C2" s="0" t="s">
        <v>99</v>
      </c>
      <c r="D2" s="0" t="s">
        <v>2194</v>
      </c>
      <c r="E2" s="0" t="n">
        <v>103.33</v>
      </c>
      <c r="F2" s="0" t="n">
        <v>0</v>
      </c>
      <c r="G2" s="0" t="n">
        <v>103.33</v>
      </c>
      <c r="H2" s="0" t="n">
        <v>0</v>
      </c>
      <c r="I2" s="0" t="n">
        <v>103.33</v>
      </c>
      <c r="J2" s="0" t="n">
        <v>103.33</v>
      </c>
      <c r="K2" s="0" t="n">
        <v>0</v>
      </c>
      <c r="L2" s="0" t="n">
        <v>10.12</v>
      </c>
    </row>
    <row r="3" customFormat="false" ht="15" hidden="false" customHeight="false" outlineLevel="0" collapsed="false">
      <c r="A3" s="0" t="n">
        <v>2</v>
      </c>
      <c r="B3" s="0" t="s">
        <v>2190</v>
      </c>
      <c r="C3" s="0" t="s">
        <v>99</v>
      </c>
      <c r="D3" s="0" t="s">
        <v>2194</v>
      </c>
      <c r="E3" s="0" t="n">
        <v>103.33</v>
      </c>
      <c r="F3" s="0" t="n">
        <v>0</v>
      </c>
      <c r="G3" s="0" t="n">
        <v>-21218.72</v>
      </c>
      <c r="H3" s="0" t="n">
        <v>0</v>
      </c>
      <c r="I3" s="0" t="n">
        <v>-21218.72</v>
      </c>
      <c r="J3" s="0" t="n">
        <v>-21218.72</v>
      </c>
      <c r="K3" s="0" t="n">
        <v>0</v>
      </c>
      <c r="L3" s="0" t="n">
        <v>10.12</v>
      </c>
    </row>
    <row r="4" customFormat="false" ht="15" hidden="false" customHeight="false" outlineLevel="0" collapsed="false">
      <c r="A4" s="0" t="n">
        <v>3</v>
      </c>
      <c r="B4" s="0" t="s">
        <v>2191</v>
      </c>
      <c r="C4" s="0" t="s">
        <v>99</v>
      </c>
      <c r="D4" s="0" t="s">
        <v>2194</v>
      </c>
      <c r="E4" s="0" t="n">
        <v>103.33</v>
      </c>
      <c r="F4" s="0" t="n">
        <v>0</v>
      </c>
      <c r="G4" s="0" t="n">
        <v>-21218.72</v>
      </c>
      <c r="H4" s="0" t="n">
        <v>0</v>
      </c>
      <c r="I4" s="0" t="n">
        <v>-21218.72</v>
      </c>
      <c r="J4" s="0" t="n">
        <v>-21218.72</v>
      </c>
      <c r="K4" s="0" t="n">
        <v>0</v>
      </c>
      <c r="L4" s="0" t="n">
        <v>10.12</v>
      </c>
    </row>
    <row r="5" customFormat="false" ht="15" hidden="false" customHeight="false" outlineLevel="0" collapsed="false">
      <c r="A5" s="0" t="n">
        <v>4</v>
      </c>
      <c r="B5" s="0" t="s">
        <v>39896</v>
      </c>
      <c r="C5" s="0" t="s">
        <v>99</v>
      </c>
      <c r="D5" s="0" t="s">
        <v>2194</v>
      </c>
      <c r="E5" s="0" t="n">
        <v>103.33</v>
      </c>
      <c r="F5" s="0" t="n">
        <v>0</v>
      </c>
      <c r="G5" s="0" t="n">
        <v>-21218.72</v>
      </c>
      <c r="H5" s="0" t="n">
        <v>0</v>
      </c>
      <c r="I5" s="0" t="n">
        <v>-21218.72</v>
      </c>
      <c r="J5" s="0" t="n">
        <v>-21218.72</v>
      </c>
      <c r="K5" s="0" t="n">
        <v>0</v>
      </c>
      <c r="L5" s="0" t="n">
        <v>10.12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0000"/>
    <pageSetUpPr fitToPage="false"/>
  </sheetPr>
  <dimension ref="A1:CJ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17" activeCellId="0" sqref="H17"/>
    </sheetView>
  </sheetViews>
  <sheetFormatPr defaultColWidth="8.54296875" defaultRowHeight="15" zeroHeight="false" outlineLevelRow="0" outlineLevelCol="0"/>
  <sheetData>
    <row r="1" customFormat="false" ht="15" hidden="false" customHeight="false" outlineLevel="0" collapsed="false">
      <c r="B1" s="0" t="s">
        <v>2188</v>
      </c>
      <c r="C1" s="0" t="s">
        <v>2193</v>
      </c>
      <c r="D1" s="0" t="s">
        <v>39897</v>
      </c>
      <c r="E1" s="0" t="s">
        <v>39898</v>
      </c>
      <c r="F1" s="0" t="s">
        <v>39899</v>
      </c>
      <c r="G1" s="0" t="s">
        <v>39900</v>
      </c>
      <c r="H1" s="0" t="s">
        <v>2216</v>
      </c>
      <c r="I1" s="0" t="s">
        <v>262</v>
      </c>
      <c r="J1" s="0" t="s">
        <v>39901</v>
      </c>
      <c r="K1" s="0" t="s">
        <v>39902</v>
      </c>
      <c r="L1" s="0" t="s">
        <v>39895</v>
      </c>
      <c r="M1" s="0" t="s">
        <v>39903</v>
      </c>
      <c r="N1" s="0" t="s">
        <v>39904</v>
      </c>
      <c r="O1" s="0" t="s">
        <v>2206</v>
      </c>
      <c r="P1" s="0" t="s">
        <v>2207</v>
      </c>
      <c r="Q1" s="0" t="s">
        <v>2208</v>
      </c>
      <c r="R1" s="0" t="s">
        <v>2209</v>
      </c>
      <c r="S1" s="0" t="s">
        <v>2158</v>
      </c>
      <c r="T1" s="0" t="s">
        <v>2212</v>
      </c>
      <c r="U1" s="0" t="s">
        <v>39905</v>
      </c>
      <c r="V1" s="0" t="s">
        <v>2193</v>
      </c>
      <c r="W1" s="0" t="s">
        <v>2188</v>
      </c>
      <c r="X1" s="0" t="s">
        <v>39906</v>
      </c>
      <c r="Y1" s="0" t="s">
        <v>39907</v>
      </c>
      <c r="Z1" s="0" t="s">
        <v>39897</v>
      </c>
      <c r="AA1" s="0" t="s">
        <v>39898</v>
      </c>
      <c r="AB1" s="0" t="s">
        <v>39899</v>
      </c>
      <c r="AC1" s="0" t="s">
        <v>2216</v>
      </c>
      <c r="AD1" s="0" t="s">
        <v>262</v>
      </c>
      <c r="AE1" s="0" t="s">
        <v>39901</v>
      </c>
      <c r="AF1" s="0" t="s">
        <v>39902</v>
      </c>
      <c r="AG1" s="0" t="s">
        <v>39908</v>
      </c>
      <c r="AH1" s="0" t="s">
        <v>39909</v>
      </c>
      <c r="AI1" s="0" t="s">
        <v>39910</v>
      </c>
      <c r="AJ1" s="0" t="s">
        <v>39900</v>
      </c>
      <c r="AK1" s="0" t="s">
        <v>39895</v>
      </c>
      <c r="AL1" s="0" t="s">
        <v>39911</v>
      </c>
      <c r="AM1" s="0" t="s">
        <v>39903</v>
      </c>
      <c r="AN1" s="0" t="s">
        <v>39904</v>
      </c>
      <c r="AO1" s="0" t="s">
        <v>39912</v>
      </c>
      <c r="AP1" s="0" t="s">
        <v>39913</v>
      </c>
      <c r="AQ1" s="0" t="s">
        <v>39914</v>
      </c>
      <c r="AR1" s="0" t="s">
        <v>39915</v>
      </c>
      <c r="AS1" s="0" t="s">
        <v>39916</v>
      </c>
      <c r="AT1" s="0" t="s">
        <v>39917</v>
      </c>
      <c r="AU1" s="0" t="s">
        <v>39918</v>
      </c>
      <c r="AV1" s="0" t="s">
        <v>39919</v>
      </c>
      <c r="AW1" s="0" t="s">
        <v>39920</v>
      </c>
      <c r="AX1" s="0" t="s">
        <v>39921</v>
      </c>
      <c r="AY1" s="0" t="s">
        <v>39922</v>
      </c>
      <c r="AZ1" s="0" t="s">
        <v>2206</v>
      </c>
      <c r="BA1" s="0" t="s">
        <v>2207</v>
      </c>
      <c r="BB1" s="0" t="s">
        <v>2158</v>
      </c>
      <c r="BC1" s="0" t="s">
        <v>2212</v>
      </c>
      <c r="BD1" s="0" t="s">
        <v>485</v>
      </c>
      <c r="BE1" s="0" t="s">
        <v>39923</v>
      </c>
      <c r="BF1" s="0" t="s">
        <v>2208</v>
      </c>
      <c r="BG1" s="0" t="s">
        <v>39924</v>
      </c>
      <c r="BH1" s="0" t="s">
        <v>39925</v>
      </c>
      <c r="BI1" s="0" t="s">
        <v>39926</v>
      </c>
      <c r="BJ1" s="0" t="s">
        <v>39927</v>
      </c>
      <c r="BK1" s="0" t="s">
        <v>39928</v>
      </c>
      <c r="BL1" s="0" t="s">
        <v>2209</v>
      </c>
      <c r="BM1" s="0" t="s">
        <v>39929</v>
      </c>
      <c r="BN1" s="0" t="s">
        <v>39930</v>
      </c>
      <c r="BO1" s="0" t="s">
        <v>39931</v>
      </c>
      <c r="BP1" s="0" t="s">
        <v>39932</v>
      </c>
      <c r="BQ1" s="0" t="s">
        <v>39933</v>
      </c>
      <c r="BR1" s="0" t="s">
        <v>39934</v>
      </c>
      <c r="BS1" s="0" t="s">
        <v>39935</v>
      </c>
      <c r="BT1" s="0" t="s">
        <v>39936</v>
      </c>
      <c r="BU1" s="0" t="s">
        <v>39937</v>
      </c>
      <c r="BV1" s="0" t="s">
        <v>39938</v>
      </c>
      <c r="BW1" s="0" t="s">
        <v>39939</v>
      </c>
      <c r="BX1" s="0" t="s">
        <v>39940</v>
      </c>
      <c r="BY1" s="0" t="s">
        <v>39941</v>
      </c>
      <c r="BZ1" s="0" t="s">
        <v>39942</v>
      </c>
      <c r="CA1" s="0" t="s">
        <v>39943</v>
      </c>
      <c r="CB1" s="0" t="s">
        <v>39944</v>
      </c>
      <c r="CC1" s="0" t="s">
        <v>39945</v>
      </c>
      <c r="CD1" s="0" t="s">
        <v>39946</v>
      </c>
      <c r="CE1" s="0" t="s">
        <v>39947</v>
      </c>
      <c r="CF1" s="0" t="s">
        <v>39948</v>
      </c>
      <c r="CG1" s="0" t="s">
        <v>39949</v>
      </c>
      <c r="CH1" s="0" t="s">
        <v>39950</v>
      </c>
      <c r="CI1" s="0" t="s">
        <v>39951</v>
      </c>
      <c r="CJ1" s="0" t="s">
        <v>39952</v>
      </c>
    </row>
    <row r="2" customFormat="false" ht="15" hidden="false" customHeight="false" outlineLevel="0" collapsed="false">
      <c r="A2" s="0" t="n">
        <v>1</v>
      </c>
      <c r="B2" s="0" t="s">
        <v>2189</v>
      </c>
      <c r="C2" s="0" t="s">
        <v>2194</v>
      </c>
      <c r="D2" s="0" t="n">
        <v>102988.28</v>
      </c>
      <c r="E2" s="0" t="n">
        <v>205976.55</v>
      </c>
      <c r="F2" s="0" t="n">
        <v>205976.55</v>
      </c>
      <c r="G2" s="0" t="n">
        <v>882409.41</v>
      </c>
      <c r="H2" s="0" t="n">
        <v>886058.37</v>
      </c>
      <c r="I2" s="0" t="s">
        <v>39953</v>
      </c>
      <c r="J2" s="0" t="n">
        <v>0</v>
      </c>
      <c r="K2" s="0" t="n">
        <v>7.6</v>
      </c>
      <c r="L2" s="0" t="n">
        <v>10.12</v>
      </c>
      <c r="M2" s="0" t="n">
        <v>0</v>
      </c>
      <c r="N2" s="0" t="n">
        <v>885955.04</v>
      </c>
      <c r="O2" s="0" t="n">
        <v>988203.89</v>
      </c>
      <c r="P2" s="0" t="n">
        <v>991969.85</v>
      </c>
      <c r="Q2" s="0" t="n">
        <v>680081.82</v>
      </c>
      <c r="R2" s="0" t="n">
        <v>103.33</v>
      </c>
      <c r="S2" s="0" t="n">
        <v>3765.96</v>
      </c>
      <c r="T2" s="0" t="n">
        <v>0.38</v>
      </c>
      <c r="U2" s="0" t="s">
        <v>39954</v>
      </c>
      <c r="V2" s="0" t="s">
        <v>2194</v>
      </c>
      <c r="W2" s="0" t="s">
        <v>2189</v>
      </c>
      <c r="Y2" s="0" t="s">
        <v>39955</v>
      </c>
      <c r="Z2" s="0" t="n">
        <v>102988.28</v>
      </c>
      <c r="AA2" s="0" t="n">
        <v>205976.55</v>
      </c>
      <c r="AB2" s="0" t="n">
        <v>205976.55</v>
      </c>
      <c r="AC2" s="0" t="n">
        <v>886058.37</v>
      </c>
      <c r="AD2" s="0" t="s">
        <v>39953</v>
      </c>
      <c r="AE2" s="0" t="n">
        <v>0</v>
      </c>
      <c r="AF2" s="0" t="n">
        <v>7.6</v>
      </c>
      <c r="AG2" s="0" t="n">
        <v>680081.81</v>
      </c>
      <c r="AH2" s="0" t="n">
        <v>783070.09</v>
      </c>
      <c r="AJ2" s="0" t="n">
        <v>882409.41</v>
      </c>
      <c r="AK2" s="0" t="n">
        <v>10.12</v>
      </c>
      <c r="AL2" s="0" t="n">
        <v>0</v>
      </c>
      <c r="AM2" s="0" t="n">
        <v>0</v>
      </c>
      <c r="AN2" s="0" t="n">
        <v>885955.04</v>
      </c>
      <c r="AO2" s="0" t="n">
        <v>885955.04</v>
      </c>
      <c r="AP2" s="0" t="n">
        <v>0</v>
      </c>
      <c r="AQ2" s="0" t="n">
        <v>0</v>
      </c>
      <c r="AR2" s="0" t="n">
        <v>0</v>
      </c>
      <c r="AS2" s="0" t="n">
        <v>0</v>
      </c>
      <c r="AT2" s="0" t="n">
        <v>0</v>
      </c>
      <c r="AU2" s="0" t="n">
        <v>0</v>
      </c>
      <c r="AV2" s="0" t="n">
        <v>0</v>
      </c>
      <c r="AW2" s="0" t="n">
        <v>0</v>
      </c>
      <c r="AX2" s="0" t="n">
        <v>0</v>
      </c>
      <c r="AY2" s="0" t="n">
        <v>0</v>
      </c>
      <c r="AZ2" s="0" t="n">
        <v>988203.89</v>
      </c>
      <c r="BA2" s="0" t="n">
        <v>991969.85</v>
      </c>
      <c r="BB2" s="0" t="n">
        <v>3765.96</v>
      </c>
      <c r="BC2" s="0" t="n">
        <v>0.38</v>
      </c>
      <c r="BD2" s="0" t="n">
        <v>0</v>
      </c>
      <c r="BE2" s="0" t="n">
        <v>0</v>
      </c>
      <c r="BF2" s="0" t="n">
        <v>680081.82</v>
      </c>
      <c r="BG2" s="0" t="n">
        <v>0</v>
      </c>
      <c r="BH2" s="0" t="n">
        <v>0</v>
      </c>
      <c r="BI2" s="0" t="n">
        <v>0</v>
      </c>
      <c r="BJ2" s="0" t="n">
        <v>0</v>
      </c>
      <c r="BK2" s="0" t="n">
        <v>100</v>
      </c>
      <c r="BL2" s="0" t="n">
        <v>103.33</v>
      </c>
      <c r="BM2" s="0" t="n">
        <v>0</v>
      </c>
      <c r="BN2" s="0" t="s">
        <v>39956</v>
      </c>
      <c r="BO2" s="0" t="n">
        <v>0</v>
      </c>
      <c r="BP2" s="0" t="n">
        <v>885955.04</v>
      </c>
      <c r="BQ2" s="0" t="n">
        <v>0</v>
      </c>
      <c r="BR2" s="0" t="n">
        <v>0</v>
      </c>
      <c r="BS2" s="0" t="n">
        <v>0</v>
      </c>
      <c r="BT2" s="0" t="n">
        <v>0</v>
      </c>
      <c r="BU2" s="0" t="n">
        <v>0</v>
      </c>
      <c r="BV2" s="0" t="n">
        <v>0</v>
      </c>
      <c r="BW2" s="0" t="n">
        <v>0</v>
      </c>
      <c r="BX2" s="0" t="n">
        <v>0</v>
      </c>
      <c r="BY2" s="0" t="n">
        <v>0</v>
      </c>
      <c r="BZ2" s="0" t="n">
        <v>0</v>
      </c>
      <c r="CA2" s="0" t="n">
        <v>0</v>
      </c>
      <c r="CB2" s="0" t="n">
        <v>0</v>
      </c>
      <c r="CC2" s="0" t="n">
        <v>886058.37</v>
      </c>
      <c r="CD2" s="0" t="n">
        <v>0</v>
      </c>
      <c r="CE2" s="0" t="n">
        <v>0</v>
      </c>
      <c r="CF2" s="0" t="n">
        <v>0</v>
      </c>
      <c r="CG2" s="0" t="n">
        <v>0</v>
      </c>
      <c r="CH2" s="0" t="n">
        <v>0</v>
      </c>
      <c r="CI2" s="0" t="n">
        <v>0</v>
      </c>
    </row>
    <row r="3" customFormat="false" ht="15" hidden="false" customHeight="false" outlineLevel="0" collapsed="false">
      <c r="A3" s="0" t="n">
        <v>2</v>
      </c>
      <c r="B3" s="0" t="s">
        <v>2190</v>
      </c>
      <c r="C3" s="0" t="s">
        <v>2194</v>
      </c>
      <c r="D3" s="0" t="n">
        <v>106610.13</v>
      </c>
      <c r="E3" s="0" t="n">
        <v>213220.25</v>
      </c>
      <c r="F3" s="0" t="n">
        <v>213220.25</v>
      </c>
      <c r="G3" s="0" t="n">
        <v>882409.41</v>
      </c>
      <c r="H3" s="0" t="n">
        <v>886041.32</v>
      </c>
      <c r="I3" s="0" t="s">
        <v>39953</v>
      </c>
      <c r="J3" s="0" t="n">
        <v>0</v>
      </c>
      <c r="K3" s="0" t="n">
        <v>7.31</v>
      </c>
      <c r="L3" s="0" t="n">
        <v>10.12</v>
      </c>
      <c r="M3" s="0" t="n">
        <v>0</v>
      </c>
      <c r="N3" s="0" t="n">
        <v>907260.04</v>
      </c>
      <c r="O3" s="0" t="n">
        <v>988203.89</v>
      </c>
      <c r="P3" s="0" t="n">
        <v>991952.8</v>
      </c>
      <c r="Q3" s="0" t="n">
        <v>672821.07</v>
      </c>
      <c r="R3" s="0" t="n">
        <v>-21218.72</v>
      </c>
      <c r="S3" s="0" t="n">
        <v>3748.91</v>
      </c>
      <c r="T3" s="0" t="n">
        <v>0.38</v>
      </c>
      <c r="U3" s="0" t="s">
        <v>39954</v>
      </c>
      <c r="V3" s="0" t="s">
        <v>2194</v>
      </c>
      <c r="W3" s="0" t="s">
        <v>2190</v>
      </c>
      <c r="Y3" s="0" t="s">
        <v>39955</v>
      </c>
      <c r="Z3" s="0" t="n">
        <v>106610.13</v>
      </c>
      <c r="AA3" s="0" t="n">
        <v>213220.25</v>
      </c>
      <c r="AB3" s="0" t="n">
        <v>213220.25</v>
      </c>
      <c r="AC3" s="0" t="n">
        <v>886041.32</v>
      </c>
      <c r="AD3" s="0" t="s">
        <v>39953</v>
      </c>
      <c r="AE3" s="0" t="n">
        <v>0</v>
      </c>
      <c r="AF3" s="0" t="n">
        <v>7.31</v>
      </c>
      <c r="AG3" s="0" t="n">
        <v>672821.06</v>
      </c>
      <c r="AH3" s="0" t="n">
        <v>779431.19</v>
      </c>
      <c r="AJ3" s="0" t="n">
        <v>882409.41</v>
      </c>
      <c r="AK3" s="0" t="n">
        <v>10.12</v>
      </c>
      <c r="AL3" s="0" t="n">
        <v>0</v>
      </c>
      <c r="AM3" s="0" t="n">
        <v>0</v>
      </c>
      <c r="AN3" s="0" t="n">
        <v>907260.04</v>
      </c>
      <c r="AO3" s="0" t="n">
        <v>907260.04</v>
      </c>
      <c r="AP3" s="0" t="n">
        <v>0</v>
      </c>
      <c r="AQ3" s="0" t="n">
        <v>0</v>
      </c>
      <c r="AR3" s="0" t="n">
        <v>0</v>
      </c>
      <c r="AS3" s="0" t="n">
        <v>0</v>
      </c>
      <c r="AT3" s="0" t="n">
        <v>0</v>
      </c>
      <c r="AU3" s="0" t="n">
        <v>0</v>
      </c>
      <c r="AV3" s="0" t="n">
        <v>0</v>
      </c>
      <c r="AW3" s="0" t="n">
        <v>0</v>
      </c>
      <c r="AX3" s="0" t="n">
        <v>0</v>
      </c>
      <c r="AY3" s="0" t="n">
        <v>0</v>
      </c>
      <c r="AZ3" s="0" t="n">
        <v>988203.89</v>
      </c>
      <c r="BA3" s="0" t="n">
        <v>991952.8</v>
      </c>
      <c r="BB3" s="0" t="n">
        <v>3748.91</v>
      </c>
      <c r="BC3" s="0" t="n">
        <v>0.38</v>
      </c>
      <c r="BD3" s="0" t="n">
        <v>0</v>
      </c>
      <c r="BE3" s="0" t="n">
        <v>0</v>
      </c>
      <c r="BF3" s="0" t="n">
        <v>672821.07</v>
      </c>
      <c r="BG3" s="0" t="n">
        <v>0</v>
      </c>
      <c r="BH3" s="0" t="n">
        <v>0</v>
      </c>
      <c r="BI3" s="0" t="n">
        <v>0</v>
      </c>
      <c r="BJ3" s="0" t="n">
        <v>0</v>
      </c>
      <c r="BK3" s="0" t="n">
        <v>100</v>
      </c>
      <c r="BL3" s="0" t="n">
        <v>-21218.72</v>
      </c>
      <c r="BM3" s="0" t="n">
        <v>0</v>
      </c>
      <c r="BN3" s="0" t="s">
        <v>39956</v>
      </c>
      <c r="BO3" s="0" t="n">
        <v>0</v>
      </c>
      <c r="BP3" s="0" t="n">
        <v>907260.04</v>
      </c>
      <c r="BQ3" s="0" t="n">
        <v>0</v>
      </c>
      <c r="BR3" s="0" t="n">
        <v>0</v>
      </c>
      <c r="BS3" s="0" t="n">
        <v>0</v>
      </c>
      <c r="BT3" s="0" t="n">
        <v>0</v>
      </c>
      <c r="BU3" s="0" t="n">
        <v>0</v>
      </c>
      <c r="BV3" s="0" t="n">
        <v>0</v>
      </c>
      <c r="BW3" s="0" t="n">
        <v>0</v>
      </c>
      <c r="BX3" s="0" t="n">
        <v>0</v>
      </c>
      <c r="BY3" s="0" t="n">
        <v>0</v>
      </c>
      <c r="BZ3" s="0" t="n">
        <v>0</v>
      </c>
      <c r="CA3" s="0" t="n">
        <v>0</v>
      </c>
      <c r="CB3" s="0" t="n">
        <v>0</v>
      </c>
      <c r="CC3" s="0" t="n">
        <v>886041.32</v>
      </c>
      <c r="CD3" s="0" t="n">
        <v>0</v>
      </c>
      <c r="CE3" s="0" t="n">
        <v>0</v>
      </c>
      <c r="CF3" s="0" t="n">
        <v>0</v>
      </c>
      <c r="CG3" s="0" t="n">
        <v>0</v>
      </c>
      <c r="CH3" s="0" t="n">
        <v>0</v>
      </c>
      <c r="CI3" s="0" t="n">
        <v>0</v>
      </c>
    </row>
    <row r="4" customFormat="false" ht="15" hidden="false" customHeight="false" outlineLevel="0" collapsed="false">
      <c r="A4" s="0" t="n">
        <v>3</v>
      </c>
      <c r="B4" s="0" t="s">
        <v>2191</v>
      </c>
      <c r="C4" s="0" t="s">
        <v>2194</v>
      </c>
      <c r="D4" s="0" t="n">
        <v>106610.13</v>
      </c>
      <c r="E4" s="0" t="n">
        <v>213220.25</v>
      </c>
      <c r="F4" s="0" t="n">
        <v>213220.25</v>
      </c>
      <c r="G4" s="0" t="n">
        <v>882409.41</v>
      </c>
      <c r="H4" s="0" t="n">
        <v>886041.32</v>
      </c>
      <c r="I4" s="0" t="s">
        <v>39953</v>
      </c>
      <c r="J4" s="0" t="n">
        <v>0</v>
      </c>
      <c r="K4" s="0" t="n">
        <v>7.31</v>
      </c>
      <c r="L4" s="0" t="n">
        <v>10.12</v>
      </c>
      <c r="M4" s="0" t="n">
        <v>0</v>
      </c>
      <c r="N4" s="0" t="n">
        <v>907260.04</v>
      </c>
      <c r="O4" s="0" t="n">
        <v>988203.89</v>
      </c>
      <c r="P4" s="0" t="n">
        <v>991952.8</v>
      </c>
      <c r="Q4" s="0" t="n">
        <v>672821.07</v>
      </c>
      <c r="R4" s="0" t="n">
        <v>-21218.72</v>
      </c>
      <c r="S4" s="0" t="n">
        <v>3748.91</v>
      </c>
      <c r="T4" s="0" t="n">
        <v>0.38</v>
      </c>
      <c r="U4" s="0" t="s">
        <v>39954</v>
      </c>
      <c r="V4" s="0" t="s">
        <v>2194</v>
      </c>
      <c r="W4" s="0" t="s">
        <v>2191</v>
      </c>
      <c r="Y4" s="0" t="s">
        <v>39955</v>
      </c>
      <c r="Z4" s="0" t="n">
        <v>106610.13</v>
      </c>
      <c r="AA4" s="0" t="n">
        <v>213220.25</v>
      </c>
      <c r="AB4" s="0" t="n">
        <v>213220.25</v>
      </c>
      <c r="AC4" s="0" t="n">
        <v>886041.32</v>
      </c>
      <c r="AD4" s="0" t="s">
        <v>39953</v>
      </c>
      <c r="AE4" s="0" t="n">
        <v>0</v>
      </c>
      <c r="AF4" s="0" t="n">
        <v>7.31</v>
      </c>
      <c r="AG4" s="0" t="n">
        <v>672821.06</v>
      </c>
      <c r="AH4" s="0" t="n">
        <v>779431.19</v>
      </c>
      <c r="AJ4" s="0" t="n">
        <v>882409.41</v>
      </c>
      <c r="AK4" s="0" t="n">
        <v>10.12</v>
      </c>
      <c r="AL4" s="0" t="n">
        <v>0</v>
      </c>
      <c r="AM4" s="0" t="n">
        <v>0</v>
      </c>
      <c r="AN4" s="0" t="n">
        <v>907260.04</v>
      </c>
      <c r="AO4" s="0" t="n">
        <v>907260.04</v>
      </c>
      <c r="AP4" s="0" t="n">
        <v>0</v>
      </c>
      <c r="AQ4" s="0" t="n">
        <v>0</v>
      </c>
      <c r="AR4" s="0" t="n">
        <v>0</v>
      </c>
      <c r="AS4" s="0" t="n">
        <v>0</v>
      </c>
      <c r="AT4" s="0" t="n">
        <v>0</v>
      </c>
      <c r="AU4" s="0" t="n">
        <v>0</v>
      </c>
      <c r="AV4" s="0" t="n">
        <v>0</v>
      </c>
      <c r="AW4" s="0" t="n">
        <v>0</v>
      </c>
      <c r="AX4" s="0" t="n">
        <v>0</v>
      </c>
      <c r="AY4" s="0" t="n">
        <v>0</v>
      </c>
      <c r="AZ4" s="0" t="n">
        <v>988203.89</v>
      </c>
      <c r="BA4" s="0" t="n">
        <v>991952.8</v>
      </c>
      <c r="BB4" s="0" t="n">
        <v>3748.91</v>
      </c>
      <c r="BC4" s="0" t="n">
        <v>0.38</v>
      </c>
      <c r="BD4" s="0" t="n">
        <v>0</v>
      </c>
      <c r="BE4" s="0" t="n">
        <v>0</v>
      </c>
      <c r="BF4" s="0" t="n">
        <v>672821.07</v>
      </c>
      <c r="BG4" s="0" t="n">
        <v>0</v>
      </c>
      <c r="BH4" s="0" t="n">
        <v>0</v>
      </c>
      <c r="BI4" s="0" t="n">
        <v>0</v>
      </c>
      <c r="BJ4" s="0" t="n">
        <v>0</v>
      </c>
      <c r="BK4" s="0" t="n">
        <v>100</v>
      </c>
      <c r="BL4" s="0" t="n">
        <v>-21218.72</v>
      </c>
      <c r="BM4" s="0" t="n">
        <v>0</v>
      </c>
      <c r="BN4" s="0" t="s">
        <v>39956</v>
      </c>
      <c r="BO4" s="0" t="n">
        <v>0</v>
      </c>
      <c r="BP4" s="0" t="n">
        <v>907260.04</v>
      </c>
      <c r="BQ4" s="0" t="n">
        <v>0</v>
      </c>
      <c r="BR4" s="0" t="n">
        <v>0</v>
      </c>
      <c r="BS4" s="0" t="n">
        <v>0</v>
      </c>
      <c r="BT4" s="0" t="n">
        <v>0</v>
      </c>
      <c r="BU4" s="0" t="n">
        <v>0</v>
      </c>
      <c r="BV4" s="0" t="n">
        <v>0</v>
      </c>
      <c r="BW4" s="0" t="n">
        <v>0</v>
      </c>
      <c r="BX4" s="0" t="n">
        <v>0</v>
      </c>
      <c r="BY4" s="0" t="n">
        <v>0</v>
      </c>
      <c r="BZ4" s="0" t="n">
        <v>0</v>
      </c>
      <c r="CA4" s="0" t="n">
        <v>0</v>
      </c>
      <c r="CB4" s="0" t="n">
        <v>0</v>
      </c>
      <c r="CC4" s="0" t="n">
        <v>886041.32</v>
      </c>
      <c r="CD4" s="0" t="n">
        <v>0</v>
      </c>
      <c r="CE4" s="0" t="n">
        <v>0</v>
      </c>
      <c r="CF4" s="0" t="n">
        <v>0</v>
      </c>
      <c r="CG4" s="0" t="n">
        <v>0</v>
      </c>
      <c r="CH4" s="0" t="n">
        <v>0</v>
      </c>
      <c r="CI4" s="0" t="n">
        <v>0</v>
      </c>
    </row>
    <row r="5" customFormat="false" ht="15" hidden="false" customHeight="false" outlineLevel="0" collapsed="false">
      <c r="A5" s="0" t="n">
        <v>4</v>
      </c>
      <c r="B5" s="0" t="s">
        <v>39896</v>
      </c>
      <c r="C5" s="0" t="s">
        <v>2194</v>
      </c>
      <c r="D5" s="0" t="n">
        <v>106610.13</v>
      </c>
      <c r="E5" s="0" t="n">
        <v>213220.25</v>
      </c>
      <c r="F5" s="0" t="n">
        <v>213220.25</v>
      </c>
      <c r="G5" s="0" t="n">
        <v>882409.41</v>
      </c>
      <c r="H5" s="0" t="n">
        <v>886041.32</v>
      </c>
      <c r="I5" s="0" t="s">
        <v>39953</v>
      </c>
      <c r="J5" s="0" t="n">
        <v>0</v>
      </c>
      <c r="K5" s="0" t="n">
        <v>7.31</v>
      </c>
      <c r="L5" s="0" t="n">
        <v>10.12</v>
      </c>
      <c r="M5" s="0" t="n">
        <v>0</v>
      </c>
      <c r="N5" s="0" t="n">
        <v>907260.04</v>
      </c>
      <c r="O5" s="0" t="n">
        <v>988203.89</v>
      </c>
      <c r="P5" s="0" t="n">
        <v>991952.8</v>
      </c>
      <c r="Q5" s="0" t="n">
        <v>672821.07</v>
      </c>
      <c r="R5" s="0" t="n">
        <v>-21218.72</v>
      </c>
      <c r="S5" s="0" t="n">
        <v>3748.91</v>
      </c>
      <c r="T5" s="0" t="n">
        <v>0.38</v>
      </c>
      <c r="U5" s="0" t="s">
        <v>39954</v>
      </c>
      <c r="V5" s="0" t="s">
        <v>2194</v>
      </c>
      <c r="W5" s="0" t="s">
        <v>39896</v>
      </c>
      <c r="Y5" s="0" t="s">
        <v>39955</v>
      </c>
      <c r="Z5" s="0" t="n">
        <v>106610.13</v>
      </c>
      <c r="AA5" s="0" t="n">
        <v>213220.25</v>
      </c>
      <c r="AB5" s="0" t="n">
        <v>213220.25</v>
      </c>
      <c r="AC5" s="0" t="n">
        <v>886041.32</v>
      </c>
      <c r="AD5" s="0" t="s">
        <v>39953</v>
      </c>
      <c r="AE5" s="0" t="n">
        <v>0</v>
      </c>
      <c r="AF5" s="0" t="n">
        <v>7.31</v>
      </c>
      <c r="AG5" s="0" t="n">
        <v>672821.06</v>
      </c>
      <c r="AH5" s="0" t="n">
        <v>779431.19</v>
      </c>
      <c r="AJ5" s="0" t="n">
        <v>882409.41</v>
      </c>
      <c r="AK5" s="0" t="n">
        <v>10.12</v>
      </c>
      <c r="AL5" s="0" t="n">
        <v>0</v>
      </c>
      <c r="AM5" s="0" t="n">
        <v>0</v>
      </c>
      <c r="AN5" s="0" t="n">
        <v>907260.04</v>
      </c>
      <c r="AO5" s="0" t="n">
        <v>907260.04</v>
      </c>
      <c r="AP5" s="0" t="n">
        <v>0</v>
      </c>
      <c r="AQ5" s="0" t="n">
        <v>0</v>
      </c>
      <c r="AR5" s="0" t="n">
        <v>0</v>
      </c>
      <c r="AS5" s="0" t="n">
        <v>0</v>
      </c>
      <c r="AT5" s="0" t="n">
        <v>0</v>
      </c>
      <c r="AU5" s="0" t="n">
        <v>0</v>
      </c>
      <c r="AV5" s="0" t="n">
        <v>0</v>
      </c>
      <c r="AW5" s="0" t="n">
        <v>0</v>
      </c>
      <c r="AX5" s="0" t="n">
        <v>0</v>
      </c>
      <c r="AY5" s="0" t="n">
        <v>0</v>
      </c>
      <c r="AZ5" s="0" t="n">
        <v>988203.89</v>
      </c>
      <c r="BA5" s="0" t="n">
        <v>991952.8</v>
      </c>
      <c r="BB5" s="0" t="n">
        <v>3748.91</v>
      </c>
      <c r="BC5" s="0" t="n">
        <v>0.38</v>
      </c>
      <c r="BD5" s="0" t="n">
        <v>0</v>
      </c>
      <c r="BE5" s="0" t="n">
        <v>0</v>
      </c>
      <c r="BF5" s="0" t="n">
        <v>672821.07</v>
      </c>
      <c r="BG5" s="0" t="n">
        <v>0</v>
      </c>
      <c r="BH5" s="0" t="n">
        <v>0</v>
      </c>
      <c r="BI5" s="0" t="n">
        <v>0</v>
      </c>
      <c r="BJ5" s="0" t="n">
        <v>0</v>
      </c>
      <c r="BK5" s="0" t="n">
        <v>100</v>
      </c>
      <c r="BL5" s="0" t="n">
        <v>-21218.72</v>
      </c>
      <c r="BM5" s="0" t="n">
        <v>0</v>
      </c>
      <c r="BN5" s="0" t="s">
        <v>39956</v>
      </c>
      <c r="BO5" s="0" t="n">
        <v>0</v>
      </c>
      <c r="BP5" s="0" t="n">
        <v>907260.04</v>
      </c>
      <c r="BQ5" s="0" t="n">
        <v>0</v>
      </c>
      <c r="BR5" s="0" t="n">
        <v>0</v>
      </c>
      <c r="BS5" s="0" t="n">
        <v>0</v>
      </c>
      <c r="BT5" s="0" t="n">
        <v>0</v>
      </c>
      <c r="BU5" s="0" t="n">
        <v>0</v>
      </c>
      <c r="BV5" s="0" t="n">
        <v>0</v>
      </c>
      <c r="BW5" s="0" t="n">
        <v>0</v>
      </c>
      <c r="BX5" s="0" t="n">
        <v>0</v>
      </c>
      <c r="BY5" s="0" t="n">
        <v>0</v>
      </c>
      <c r="BZ5" s="0" t="n">
        <v>0</v>
      </c>
      <c r="CA5" s="0" t="n">
        <v>0</v>
      </c>
      <c r="CB5" s="0" t="n">
        <v>0</v>
      </c>
      <c r="CC5" s="0" t="n">
        <v>886041.32</v>
      </c>
      <c r="CD5" s="0" t="n">
        <v>0</v>
      </c>
      <c r="CE5" s="0" t="n">
        <v>0</v>
      </c>
      <c r="CF5" s="0" t="n">
        <v>0</v>
      </c>
      <c r="CG5" s="0" t="n">
        <v>0</v>
      </c>
      <c r="CH5" s="0" t="n">
        <v>0</v>
      </c>
      <c r="CI5" s="0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>AAAAADsHAABQSwMEFAACAAgASWMFW64OKdCjAAAA9gAAABIAHABDb25maWcvUGFja2FnZS54bWwgohgAKKAUAAAAAAAAAAAAAAAAAAAAAAAAAAAAhY+9DoIwGEVfhXSnLWUh5KMOrpIYjca1gQqNUEx/LO/m4CP5CmIUdXO8557h3vv1Boux76KLNFYNukAJpiiSuhpqpZsCeXeMM7TgsBbVSTQymmRt89HWBWqdO+eEhBBwSPFgGsIoTcihXG2rVvYCfWT1X46Vtk7oSiIO+9cYznCSMpyyDFMgM4RS6a/Apr3P9gfC0nfOG8mNjzc7IHME8v7AH1BLAwQUAAIACABJYwVb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SWMFW+JNX0M2BAAAdRoAABMAHABGb3JtdWxhcy9TZWN0aW9uMS5tIKIYACigFAAAAAAAAAAAAAAAAAAAAAAAAAAAAO1YwW4bNxC9G/A/LNSLDQiC5cZO0UCHwmnQXoq29i0uCIo7Kw/EJTckV/XGyKG9tEB+ILf+QtEiqJs26S+s/qjDXcWWvUtJMODaKaSDtOIMZ4ZDznvDtSAcahUd1r/9R5sbmxv2hBuIo+rHRoNIgtvciOhTvpr+MP2xfDf9qXxbnpdvSHZgJ73HWuQpKLf1BCX0DrRy9MdudZ58evwtV2Nbf7OscCdaMaFjOOa50xlK7Y5rLz1hJ53t7tPHIDFFB2bQedTpRgda5qmygwf73ehzRTNRjQb7ezs7/W70Ta4dHLpCwuDysfeVVvDddreO96NO+Uv5rvxt+nL6c/maYn47fVm+jso/yl/L30nwlxeWb8rzDq3kiA9p/tdGp2TsC+AxGLt1fcXd6OlM4zMpDwWX3NiBM/kVn6/Iwd+Vv/c+/4zIyHn5z6WfI8OVTbRJ6yUeFRnYrdXj7Z6ddRIcIeXI0dTIwal70Y3OOg7FGExjWEhubZX6hggtqsYg7QyNfanc/oOej602khsDShQN7bHUatQctSfauMZw3KocL1BmaUuE9YRWUS0B5RMds0TyC3dSj5A2rdJSPG0mA07FCVejlixlmsXcXQj8s8MUZim0OTCLz6ElaTpXzhRMJ8ygHTd35qqctYZlqTx1c1cv/bJMctV0rjTlh8vmKTHclxKzjrvcNudpJ4J5G+YF4xOO0qc3qGVByhXUYpywAkGGt6nCB+aHm2HS4lhmUABDJQx4DGoslWfI/HJhhWhyjBvzDXDJ5o7FtRAybdEjJ2ubSzUHrlWCyhJq+IAX2DbwLEdCYubAOtuwQejBEG1wNV7+LKfoUU3IAP0LaX4PMAYV3oOh1IQqFIfgQR2JFGyMrgjHg8Y61vebJriKaR+CBTVTjXmxVHVIQNrMb40bQmLbkZhBR4v0xfbmBqpVgHyeKIdaxbfOk5WTJTS593BNk2uavEuaJDbL6OwS7CjnsSADwwrgpgW7iXmMVwlWdoi8UBHiEqyF5J7UgBkYhU0TW4qKLlZRqRimie0C2YTLvDUHt8z4Y2yBvEVNyNJG4d40BInU3PlIZicppEcHKwPn2S2kwVM63vicV+wcUvpwO4j7xf42H2pDJ4gqKGzorlqEqsokTEA2s9/ePniyDfScFKoMu7ph37Gk27tZWwIuufWuxPtYdnffWzcl66bkLpuSBE/JltBpSjxISNuCpSK37+v9elVK4Jamh9uUPGX1S6z/tBMwMKQTrITnyoSw4/7e8T9cjl3f0v9Ht/SMrCVaoma7O/3+/s7Dj3c/uW16vPR03OZ+CXP2d+eYs7+7tyZOQjXtqFaotyfkDMHuFZ3qvcliFWpiFivMyBOX+UpyutO2KMFpRiBOpVm96my5SlZEwCoEun4xm7evMw9iS4Kw2WL5xUFsVhwhbxGIcU5GV2tJt6oJ3LQo/wVQSwECLQAUAAIACABJYwVbrg4p0KMAAAD2AAAAEgAAAAAAAAAAAAAAAAAAAAAAQ29uZmlnL1BhY2thZ2UueG1sUEsBAi0AFAACAAgASWMFWw/K6aukAAAA6QAAABMAAAAAAAAAAAAAAAAA7wAAAFtDb250ZW50X1R5cGVzXS54bWxQSwECLQAUAAIACABJYwVb4k1fQzYEAAB1GgAAEwAAAAAAAAAAAAAAAADgAQAARm9ybXVsYXMvU2VjdGlvbjEubVBLBQYAAAAAAwADAMIAAABjBgAAAAAQAQAA77u/PD94bWwgdmVyc2lvbj0iMS4wIiBlbmNvZGluZz0idXRmLTgiPz48UGVybWlzc2lvbkxpc3QgeG1sbnM6eHNkPSJodHRwOi8vd3d3LnczLm9yZy8yMDAxL1hNTFNjaGVtYSIgeG1sbnM6eHNpPSJodHRwOi8vd3d3LnczLm9yZy8yMDAxL1hNTFNjaGVtYS1pbnN0YW5jZSI+PENhbkV2YWx1YXRlRnV0dXJlUGFja2FnZXM+ZmFsc2U8L0NhbkV2YWx1YXRlRnV0dXJlUGFja2FnZXM+PEZpcmV3YWxsRW5hYmxlZD50cnVlPC9GaXJld2FsbEVuYWJsZWQ+PC9QZXJtaXNzaW9uTGlzdD6vggAAAAAAAI2CAADvu788P3htbCB2ZXJzaW9uPSIxLjAiIGVuY29kaW5nPSJ1dGYtOCI/PjxMb2NhbFBhY2thZ2VNZXRhZGF0YUZpbGUgeG1sbnM6eHNkPSJodHRwOi8vd3d3LnczLm9yZy8yMDAxL1hNTFNjaGVtYSIgeG1sbnM6eHNpPSJodHRwOi8vd3d3LnczLm9yZy8yMDAxL1hNTFNjaGVtYS1pbnN0YW5jZSI+PEl0ZW1zPjxJdGVtPjxJdGVtTG9jYXRpb24+PEl0ZW1UeXBlPkFsbEZvcm11bGFzPC9JdGVtVHlwZT48SXRlbVBhdGggLz48L0l0ZW1Mb2NhdGlvbj48U3RhYmxlRW50cmllcyAvPjwvSXRlbT48SXRlbT48SXRlbUxvY2F0aW9uPjxJdGVtVHlwZT5Gb3JtdWxhPC9JdGVtVHlwZT48SXRlbVBhdGg+U2VjdGlvbjEvc2hhcmVzPC9JdGVtUGF0aD48L0l0ZW1Mb2NhdGlvbj48U3RhYmxlRW50cmllcz48RW50cnkgVHlwZT0iSXNQcml2YXRlIiBWYWx1ZT0ibDAiIC8+PEVudHJ5IFR5cGU9IkZpbGxFbmFibGVkIiBWYWx1ZT0ibDEiIC8+PEVudHJ5IFR5cGU9IkZpbGxPYmplY3RUeXBlIiBWYWx1ZT0ic1RhYmxlIiAvPjxFbnRyeSBUeXBlPSJGaWxsVG9EYXRhTW9kZWxFbmFibGVkIiBWYWx1ZT0ibDAiIC8+PEVudHJ5IFR5cGU9IlF1ZXJ5SUQiIFZhbHVlPSJzOTg1MmEyMGUtZjk5Ni00MTVmLTgwMDctNjQzNjE4Y2YxOGY1IiAvPjxFbnRyeSBUeXBlPSJOYW1lVXBkYXRlZEFmdGVyRmlsbCIgVmFsdWU9ImwwIiAvPjxFbnRyeSBUeXBlPSJSZXN1bHRUeXBlIiBWYWx1ZT0ic0V4Y2VwdGlvbiIgLz48RW50cnkgVHlwZT0iQnVmZmVyTmV4dFJlZnJlc2giIFZhbHVlPSJsMSIgLz48RW50cnkgVHlwZT0iRmlsbFRhcmdldCIgVmFsdWU9InNzaGFyZXMiIC8+PEVudHJ5IFR5cGU9IkZpbGxlZENvbXBsZXRlUmVzdWx0VG9Xb3Jrc2hlZXQiIFZhbHVlPSJsMSIgLz48RW50cnkgVHlwZT0iRmlsbENvdW50IiBWYWx1ZT0ibDE5NTEiIC8+PEVudHJ5IFR5cGU9IkZpbGxFcnJvckNvZGUiIFZhbHVlPSJzVW5rbm93biIgLz48RW50cnkgVHlwZT0iRmlsbEVycm9yQ291bnQiIFZhbHVlPSJsMCIgLz48RW50cnkgVHlwZT0iRmlsbExhc3RVcGRhdGVkIiBWYWx1ZT0iZDIwMjUtMDctMjFUMTU6MjU6NDkuMTQzODg4OFoiIC8+PEVudHJ5IFR5cGU9IkZpbGxDb2x1bW5UeXBlcyIgVmFsdWU9InNCZ1lHQmdNR0JnWUdCZ1lHQVFZR0J3TUdCZ1lEQmdNQkFRRUJBd1lCQmdNR0JnTUdBUUVCQVFFSEJ3WUdCZz09IiAvPjxFbnRyeSBUeXBlPSJGaWxsQ29sdW1uTmFtZXMiIFZhbHVlPSJzWyZxdW90O2ZpZ2kmcXVvdDssJnF1b3Q7dGlja2VyJnF1b3Q7LCZxdW90O2NsYXNzX2NvZGUmcXVvdDssJnF1b3Q7aXNpbiZxdW90OywmcXVvdDtsb3QmcXVvdDssJnF1b3Q7Y3VycmVuY3kmcXVvdDssJnF1b3Q7a2xvbmcmcXVvdDssJnF1b3Q7a3Nob3J0JnF1b3Q7LCZxdW90O2Rsb25nJnF1b3Q7LCZxdW90O2RzaG9ydCZxdW90OywmcXVvdDtkbG9uZ19taW4mcXVvdDssJnF1b3Q7ZHNob3J0X21pbiZxdW90OywmcXVvdDtzaG9ydF9lbmFibGVkX2ZsYWcmcXVvdDssJnF1b3Q7bmFtZSZxdW90OywmcXVvdDtleGNoYW5nZSZxdW90OywmcXVvdDtpcG9fZGF0ZSZxdW90OywmcXVvdDtpc3N1ZV9zaXplJnF1b3Q7LCZxdW90O2NvdW50cnlfb2ZfcmlzayZxdW90OywmcXVvdDtjb3VudHJ5X29mX3Jpc2tfbmFtZSZxdW90OywmcXVvdDtzZWN0b3ImcXVvdDssJnF1b3Q7aXNzdWVfc2l6ZV9wbGFuJnF1b3Q7LCZxdW90O25vbWluYWwmcXVvdDssJnF1b3Q7dHJhZGluZ19zdGF0dXMmcXVvdDssJnF1b3Q7b3RjX2ZsYWcmcXVvdDssJnF1b3Q7YnV5X2F2YWlsYWJsZV9mbGFnJnF1b3Q7LCZxdW90O3NlbGxfYXZhaWxhYmxlX2ZsYWcmcXVvdDssJnF1b3Q7ZGl2X3lpZWxkX2ZsYWcmcXVvdDssJnF1b3Q7c2hhcmVfdHlwZSZxdW90OywmcXVvdDttaW5fcHJpY2VfaW5jcmVtZW50JnF1b3Q7LCZxdW90O2FwaV90cmFkZV9hdmFpbGFibGVfZmxhZyZxdW90OywmcXVvdDt1aWQmcXVvdDssJnF1b3Q7cmVhbF9leGNoYW5nZSZxdW90OywmcXVvdDtwb3NpdGlvbl91aWQmcXVvdDssJnF1b3Q7YXNzZXRfdWlkJnF1b3Q7LCZxdW90O2luc3RydW1lbnRfZXhjaGFuZ2UmcXVvdDssJnF1b3Q7cmVxdWlyZWRfdGVzdHMmcXVvdDssJnF1b3Q7Zm9yX2lpc19mbGFnJnF1b3Q7LCZxdW90O2Zvcl9xdWFsX2ludmVzdG9yX2ZsYWcmcXVvdDssJnF1b3Q7d2Vla2VuZF9mbGFnJnF1b3Q7LCZxdW90O2Jsb2NrZWRfdGNhX2ZsYWcmcXVvdDssJnF1b3Q7bGlxdWlkaXR5X2ZsYWcmcXVvdDssJnF1b3Q7Zmlyc3RfMW1pbl9jYW5kbGVfZGF0ZSZxdW90OywmcXVvdDtmaXJzdF8xZGF5X2NhbmRsZV9kYXRlJnF1b3Q7LCZxdW90O2JyYW5kJnF1b3Q7LCZxdW90O2Rsb25nX2NsaWVudCZxdW90OywmcXVvdDtkc2hvcnRfY2xpZW50JnF1b3Q7XSIgLz48RW50cnkgVHlwZT0iRmlsbFN0YXR1cyIgVmFsdWU9InNDb21wbGV0ZSIgLz48RW50cnkgVHlwZT0iUmVsYXRpb25zaGlwSW5mb0NvbnRhaW5lciIgVmFsdWU9InN7JnF1b3Q7Y29sdW1uQ291bnQmcXVvdDs6NDYsJnF1b3Q7a2V5Q29sdW1uTmFtZXMmcXVvdDs6W10sJnF1b3Q7cXVlcnlSZWxhdGlvbnNoaXBzJnF1b3Q7OltdLCZxdW90O2NvbHVtbklkZW50aXRpZXMmcXVvdDs6WyZxdW90O1NlY3Rpb24xL3NoYXJlcy9BdXRvUmVtb3ZlZENvbHVtbnMxLntmaWdpLDB9JnF1b3Q7LCZxdW90O1NlY3Rpb24xL3NoYXJlcy9BdXRvUmVtb3ZlZENvbHVtbnMxLnt0aWNrZXIsMX0mcXVvdDssJnF1b3Q7U2VjdGlvbjEvc2hhcmVzL0F1dG9SZW1vdmVkQ29sdW1uczEue2NsYXNzX2NvZGUsMn0mcXVvdDssJnF1b3Q7U2VjdGlvbjEvc2hhcmVzL0F1dG9SZW1vdmVkQ29sdW1uczEue2lzaW4sM30mcXVvdDssJnF1b3Q7U2VjdGlvbjEvc2hhcmVzL0F1dG9SZW1vdmVkQ29sdW1uczEue2xvdCw0fSZxdW90OywmcXVvdDtTZWN0aW9uMS9zaGFyZXMvQXV0b1JlbW92ZWRDb2x1bW5zMS57Y3VycmVuY3ksNX0mcXVvdDssJnF1b3Q7U2VjdGlvbjEvc2hhcmVzL0F1dG9SZW1vdmVkQ29sdW1uczEue2tsb25nLDZ9JnF1b3Q7LCZxdW90O1NlY3Rpb24xL3NoYXJlcy9BdXRvUmVtb3ZlZENvbHVtbnMxLntrc2hvcnQsN30mcXVvdDssJnF1b3Q7U2VjdGlvbjEvc2hhcmVzL0F1dG9SZW1vdmVkQ29sdW1uczEue2Rsb25nLDh9JnF1b3Q7LCZxdW90O1NlY3Rpb24xL3NoYXJlcy9BdXRvUmVtb3ZlZENvbHVtbnMxLntkc2hvcnQsOX0mcXVvdDssJnF1b3Q7U2VjdGlvbjEvc2hhcmVzL0F1dG9SZW1vdmVkQ29sdW1uczEue2Rsb25nX21pbiwxMH0mcXVvdDssJnF1b3Q7U2VjdGlvbjEvc2hhcmVzL0F1dG9SZW1vdmVkQ29sdW1uczEue2RzaG9ydF9taW4sMTF9JnF1b3Q7LCZxdW90O1NlY3Rpb24xL3NoYXJlcy9BdXRvUmVtb3ZlZENvbHVtbnMxLntzaG9ydF9lbmFibGVkX2ZsYWcsMTJ9JnF1b3Q7LCZxdW90O1NlY3Rpb24xL3NoYXJlcy9BdXRvUmVtb3ZlZENvbHVtbnMxLntuYW1lLDEzfSZxdW90OywmcXVvdDtTZWN0aW9uMS9zaGFyZXMvQXV0b1JlbW92ZWRDb2x1bW5zMS57ZXhjaGFuZ2UsMTR9JnF1b3Q7LCZxdW90O1NlY3Rpb24xL3NoYXJlcy9BdXRvUmVtb3ZlZENvbHVtbnMxLntpcG9fZGF0ZSwxNX0mcXVvdDssJnF1b3Q7U2VjdGlvbjEvc2hhcmVzL0F1dG9SZW1vdmVkQ29sdW1uczEue2lzc3VlX3NpemUsMTZ9JnF1b3Q7LCZxdW90O1NlY3Rpb24xL3NoYXJlcy9BdXRvUmVtb3ZlZENvbHVtbnMxLntjb3VudHJ5X29mX3Jpc2ssMTd9JnF1b3Q7LCZxdW90O1NlY3Rpb24xL3NoYXJlcy9BdXRvUmVtb3ZlZENvbHVtbnMxLntjb3VudHJ5X29mX3Jpc2tfbmFtZSwxOH0mcXVvdDssJnF1b3Q7U2VjdGlvbjEvc2hhcmVzL0F1dG9SZW1vdmVkQ29sdW1uczEue3NlY3RvciwxOX0mcXVvdDssJnF1b3Q7U2VjdGlvbjEvc2hhcmVzL0F1dG9SZW1vdmVkQ29sdW1uczEue2lzc3VlX3NpemVfcGxhbiwyMH0mcXVvdDssJnF1b3Q7U2VjdGlvbjEvc2hhcmVzL0F1dG9SZW1vdmVkQ29sdW1uczEue25vbWluYWwsMjF9JnF1b3Q7LCZxdW90O1NlY3Rpb24xL3NoYXJlcy9BdXRvUmVtb3ZlZENvbHVtbnMxLnt0cmFkaW5nX3N0YXR1cywyMn0mcXVvdDssJnF1b3Q7U2VjdGlvbjEvc2hhcmVzL0F1dG9SZW1vdmVkQ29sdW1uczEue290Y19mbGFnLDIzfSZxdW90OywmcXVvdDtTZWN0aW9uMS9zaGFyZXMvQXV0b1JlbW92ZWRDb2x1bW5zMS57YnV5X2F2YWlsYWJsZV9mbGFnLDI0fSZxdW90OywmcXVvdDtTZWN0aW9uMS9zaGFyZXMvQXV0b1JlbW92ZWRDb2x1bW5zMS57c2VsbF9hdmFpbGFibGVfZmxhZywyNX0mcXVvdDssJnF1b3Q7U2VjdGlvbjEvc2hhcmVzL0F1dG9SZW1vdmVkQ29sdW1uczEue2Rpdl95aWVsZF9mbGFnLDI2fSZxdW90OywmcXVvdDtTZWN0aW9uMS9zaGFyZXMvQXV0b1JlbW92ZWRDb2x1bW5zMS57c2hhcmVfdHlwZSwyN30mcXVvdDssJnF1b3Q7U2VjdGlvbjEvc2hhcmVzL0F1dG9SZW1vdmVkQ29sdW1uczEue21pbl9wcmljZV9pbmNyZW1lbnQsMjh9JnF1b3Q7LCZxdW90O1NlY3Rpb24xL3NoYXJlcy9BdXRvUmVtb3ZlZENvbHVtbnMxLnthcGlfdHJhZGVfYXZhaWxhYmxlX2ZsYWcsMjl9JnF1b3Q7LCZxdW90O1NlY3Rpb24xL3NoYXJlcy9BdXRvUmVtb3ZlZENvbHVtbnMxLnt1aWQsMzB9JnF1b3Q7LCZxdW90O1NlY3Rpb24xL3NoYXJlcy9BdXRvUmVtb3ZlZENvbHVtbnMxLntyZWFsX2V4Y2hhbmdlLDMxfSZxdW90OywmcXVvdDtTZWN0aW9uMS9zaGFyZXMvQXV0b1JlbW92ZWRDb2x1bW5zMS57cG9zaXRpb25fdWlkLDMyfSZxdW90OywmcXVvdDtTZWN0aW9uMS9zaGFyZXMvQXV0b1JlbW92ZWRDb2x1bW5zMS57YXNzZXRfdWlkLDMzfSZxdW90OywmcXVvdDtTZWN0aW9uMS9zaGFyZXMvQXV0b1JlbW92ZWRDb2x1bW5zMS57aW5zdHJ1bWVudF9leGNoYW5nZSwzNH0mcXVvdDssJnF1b3Q7U2VjdGlvbjEvc2hhcmVzL0F1dG9SZW1vdmVkQ29sdW1uczEue3JlcXVpcmVkX3Rlc3RzLDM1fSZxdW90OywmcXVvdDtTZWN0aW9uMS9zaGFyZXMvQXV0b1JlbW92ZWRDb2x1bW5zMS57Zm9yX2lpc19mbGFnLDM2fSZxdW90OywmcXVvdDtTZWN0aW9uMS9zaGFyZXMvQXV0b1JlbW92ZWRDb2x1bW5zMS57Zm9yX3F1YWxfaW52ZXN0b3JfZmxhZywzN30mcXVvdDssJnF1b3Q7U2VjdGlvbjEvc2hhcmVzL0F1dG9SZW1vdmVkQ29sdW1uczEue3dlZWtlbmRfZmxhZywzOH0mcXVvdDssJnF1b3Q7U2VjdGlvbjEvc2hhcmVzL0F1dG9SZW1vdmVkQ29sdW1uczEue2Jsb2NrZWRfdGNhX2ZsYWcsMzl9JnF1b3Q7LCZxdW90O1NlY3Rpb24xL3NoYXJlcy9BdXRvUmVtb3ZlZENvbHVtbnMxLntsaXF1aWRpdHlfZmxhZyw0MH0mcXVvdDssJnF1b3Q7U2VjdGlvbjEvc2hhcmVzL0F1dG9SZW1vdmVkQ29sdW1uczEue2ZpcnN0XzFtaW5fY2FuZGxlX2RhdGUsNDF9JnF1b3Q7LCZxdW90O1NlY3Rpb24xL3NoYXJlcy9BdXRvUmVtb3ZlZENvbHVtbnMxLntmaXJzdF8xZGF5X2NhbmRsZV9kYXRlLDQyfSZxdW90OywmcXVvdDtTZWN0aW9uMS9zaGFyZXMvQXV0b1JlbW92ZWRDb2x1bW5zMS57YnJhbmQsNDN9JnF1b3Q7LCZxdW90O1NlY3Rpb24xL3NoYXJlcy9BdXRvUmVtb3ZlZENvbHVtbnMxLntkbG9uZ19jbGllbnQsNDR9JnF1b3Q7LCZxdW90O1NlY3Rpb24xL3NoYXJlcy9BdXRvUmVtb3ZlZENvbHVtbnMxLntkc2hvcnRfY2xpZW50LDQ1fSZxdW90O10sJnF1b3Q7Q29sdW1uQ291bnQmcXVvdDs6NDYsJnF1b3Q7S2V5Q29sdW1uTmFtZXMmcXVvdDs6W10sJnF1b3Q7Q29sdW1uSWRlbnRpdGllcyZxdW90OzpbJnF1b3Q7U2VjdGlvbjEvc2hhcmVzL0F1dG9SZW1vdmVkQ29sdW1uczEue2ZpZ2ksMH0mcXVvdDssJnF1b3Q7U2VjdGlvbjEvc2hhcmVzL0F1dG9SZW1vdmVkQ29sdW1uczEue3RpY2tlciwxfSZxdW90OywmcXVvdDtTZWN0aW9uMS9zaGFyZXMvQXV0b1JlbW92ZWRDb2x1bW5zMS57Y2xhc3NfY29kZSwyfSZxdW90OywmcXVvdDtTZWN0aW9uMS9zaGFyZXMvQXV0b1JlbW92ZWRDb2x1bW5zMS57aXNpbiwzfSZxdW90OywmcXVvdDtTZWN0aW9uMS9zaGFyZXMvQXV0b1JlbW92ZWRDb2x1bW5zMS57bG90LDR9JnF1b3Q7LCZxdW90O1NlY3Rpb24xL3NoYXJlcy9BdXRvUmVtb3ZlZENvbHVtbnMxLntjdXJyZW5jeSw1fSZxdW90OywmcXVvdDtTZWN0aW9uMS9zaGFyZXMvQXV0b1JlbW92ZWRDb2x1bW5zMS57a2xvbmcsNn0mcXVvdDssJnF1b3Q7U2VjdGlvbjEvc2hhcmVzL0F1dG9SZW1vdmVkQ29sdW1uczEue2tzaG9ydCw3fSZxdW90OywmcXVvdDtTZWN0aW9uMS9zaGFyZXMvQXV0b1JlbW92ZWRDb2x1bW5zMS57ZGxvbmcsOH0mcXVvdDssJnF1b3Q7U2VjdGlvbjEvc2hhcmVzL0F1dG9SZW1vdmVkQ29sdW1uczEue2RzaG9ydCw5fSZxdW90OywmcXVvdDtTZWN0aW9uMS9zaGFyZXMvQXV0b1JlbW92ZWRDb2x1bW5zMS57ZGxvbmdfbWluLDEwfSZxdW90OywmcXVvdDtTZWN0aW9uMS9zaGFyZXMvQXV0b1JlbW92ZWRDb2x1bW5zMS57ZHNob3J0X21pbiwxMX0mcXVvdDssJnF1b3Q7U2VjdGlvbjEvc2hhcmVzL0F1dG9SZW1vdmVkQ29sdW1uczEue3Nob3J0X2VuYWJsZWRfZmxhZywxMn0mcXVvdDssJnF1b3Q7U2VjdGlvbjEvc2hhcmVzL0F1dG9SZW1vdmVkQ29sdW1uczEue25hbWUsMTN9JnF1b3Q7LCZxdW90O1NlY3Rpb24xL3NoYXJlcy9BdXRvUmVtb3ZlZENvbHVtbnMxLntleGNoYW5nZSwxNH0mcXVvdDssJnF1b3Q7U2VjdGlvbjEvc2hhcmVzL0F1dG9SZW1vdmVkQ29sdW1uczEue2lwb19kYXRlLDE1fSZxdW90OywmcXVvdDtTZWN0aW9uMS9zaGFyZXMvQXV0b1JlbW92ZWRDb2x1bW5zMS57aXNzdWVfc2l6ZSwxNn0mcXVvdDssJnF1b3Q7U2VjdGlvbjEvc2hhcmVzL0F1dG9SZW1vdmVkQ29sdW1uczEue2NvdW50cnlfb2ZfcmlzaywxN30mcXVvdDssJnF1b3Q7U2VjdGlvbjEvc2hhcmVzL0F1dG9SZW1vdmVkQ29sdW1uczEue2NvdW50cnlfb2Zfcmlza19uYW1lLDE4fSZxdW90OywmcXVvdDtTZWN0aW9uMS9zaGFyZXMvQXV0b1JlbW92ZWRDb2x1bW5zMS57c2VjdG9yLDE5fSZxdW90OywmcXVvdDtTZWN0aW9uMS9zaGFyZXMvQXV0b1JlbW92ZWRDb2x1bW5zMS57aXNzdWVfc2l6ZV9wbGFuLDIwfSZxdW90OywmcXVvdDtTZWN0aW9uMS9zaGFyZXMvQXV0b1JlbW92ZWRDb2x1bW5zMS57bm9taW5hbCwyMX0mcXVvdDssJnF1b3Q7U2VjdGlvbjEvc2hhcmVzL0F1dG9SZW1vdmVkQ29sdW1uczEue3RyYWRpbmdfc3RhdHVzLDIyfSZxdW90OywmcXVvdDtTZWN0aW9uMS9zaGFyZXMvQXV0b1JlbW92ZWRDb2x1bW5zMS57b3RjX2ZsYWcsMjN9JnF1b3Q7LCZxdW90O1NlY3Rpb24xL3NoYXJlcy9BdXRvUmVtb3ZlZENvbHVtbnMxLntidXlfYXZhaWxhYmxlX2ZsYWcsMjR9JnF1b3Q7LCZxdW90O1NlY3Rpb24xL3NoYXJlcy9BdXRvUmVtb3ZlZENvbHVtbnMxLntzZWxsX2F2YWlsYWJsZV9mbGFnLDI1fSZxdW90OywmcXVvdDtTZWN0aW9uMS9zaGFyZXMvQXV0b1JlbW92ZWRDb2x1bW5zMS57ZGl2X3lpZWxkX2ZsYWcsMjZ9JnF1b3Q7LCZxdW90O1NlY3Rpb24xL3NoYXJlcy9BdXRvUmVtb3ZlZENvbHVtbnMxLntzaGFyZV90eXBlLDI3fSZxdW90OywmcXVvdDtTZWN0aW9uMS9zaGFyZXMvQXV0b1JlbW92ZWRDb2x1bW5zMS57bWluX3ByaWNlX2luY3JlbWVudCwyOH0mcXVvdDssJnF1b3Q7U2VjdGlvbjEvc2hhcmVzL0F1dG9SZW1vdmVkQ29sdW1uczEue2FwaV90cmFkZV9hdmFpbGFibGVfZmxhZywyOX0mcXVvdDssJnF1b3Q7U2VjdGlvbjEvc2hhcmVzL0F1dG9SZW1vdmVkQ29sdW1uczEue3VpZCwzMH0mcXVvdDssJnF1b3Q7U2VjdGlvbjEvc2hhcmVzL0F1dG9SZW1vdmVkQ29sdW1uczEue3JlYWxfZXhjaGFuZ2UsMzF9JnF1b3Q7LCZxdW90O1NlY3Rpb24xL3NoYXJlcy9BdXRvUmVtb3ZlZENvbHVtbnMxLntwb3NpdGlvbl91aWQsMzJ9JnF1b3Q7LCZxdW90O1NlY3Rpb24xL3NoYXJlcy9BdXRvUmVtb3ZlZENvbHVtbnMxLnthc3NldF91aWQsMzN9JnF1b3Q7LCZxdW90O1NlY3Rpb24xL3NoYXJlcy9BdXRvUmVtb3ZlZENvbHVtbnMxLntpbnN0cnVtZW50X2V4Y2hhbmdlLDM0fSZxdW90OywmcXVvdDtTZWN0aW9uMS9zaGFyZXMvQXV0b1JlbW92ZWRDb2x1bW5zMS57cmVxdWlyZWRfdGVzdHMsMzV9JnF1b3Q7LCZxdW90O1NlY3Rpb24xL3NoYXJlcy9BdXRvUmVtb3ZlZENvbHVtbnMxLntmb3JfaWlzX2ZsYWcsMzZ9JnF1b3Q7LCZxdW90O1NlY3Rpb24xL3NoYXJlcy9BdXRvUmVtb3ZlZENvbHVtbnMxLntmb3JfcXVhbF9pbnZlc3Rvcl9mbGFnLDM3fSZxdW90OywmcXVvdDtTZWN0aW9uMS9zaGFyZXMvQXV0b1JlbW92ZWRDb2x1bW5zMS57d2Vla2VuZF9mbGFnLDM4fSZxdW90OywmcXVvdDtTZWN0aW9uMS9zaGFyZXMvQXV0b1JlbW92ZWRDb2x1bW5zMS57YmxvY2tlZF90Y2FfZmxhZywzOX0mcXVvdDssJnF1b3Q7U2VjdGlvbjEvc2hhcmVzL0F1dG9SZW1vdmVkQ29sdW1uczEue2xpcXVpZGl0eV9mbGFnLDQwfSZxdW90OywmcXVvdDtTZWN0aW9uMS9zaGFyZXMvQXV0b1JlbW92ZWRDb2x1bW5zMS57Zmlyc3RfMW1pbl9jYW5kbGVfZGF0ZSw0MX0mcXVvdDssJnF1b3Q7U2VjdGlvbjEvc2hhcmVzL0F1dG9SZW1vdmVkQ29sdW1uczEue2ZpcnN0XzFkYXlfY2FuZGxlX2RhdGUsNDJ9JnF1b3Q7LCZxdW90O1NlY3Rpb24xL3NoYXJlcy9BdXRvUmVtb3ZlZENvbHVtbnMxLnticmFuZCw0M30mcXVvdDssJnF1b3Q7U2VjdGlvbjEvc2hhcmVzL0F1dG9SZW1vdmVkQ29sdW1uczEue2Rsb25nX2NsaWVudCw0NH0mcXVvdDssJnF1b3Q7U2VjdGlvbjEvc2hhcmVzL0F1dG9SZW1vdmVkQ29sdW1uczEue2RzaG9ydF9jbGllbnQsNDV9JnF1b3Q7XSwmcXVvdDtSZWxhdGlvbnNoaXBJbmZvJnF1b3Q7OltdfSIgLz48RW50cnkgVHlwZT0iQWRkZWRUb0RhdGFNb2RlbCIgVmFsdWU9ImwwIiAvPjwvU3RhYmxlRW50cmllcz48L0l0ZW0+PEl0ZW0+PEl0ZW1Mb2NhdGlvbj48SXRlbVR5cGU+Rm9ybXVsYTwvSXRlbVR5cGU+PEl0ZW1QYXRoPlNlY3Rpb24xL3NoYXJlcy8lRDAlOTglRDElODElRDElODIlRDAlQkUlRDElODclRDAlQkQlRDAlQjglRDAlQkE8L0l0ZW1QYXRoPjwvSXRlbUxvY2F0aW9uPjxTdGFibGVFbnRyaWVzIC8+PC9JdGVtPjxJdGVtPjxJdGVtTG9jYXRpb24+PEl0ZW1UeXBlPkZvcm11bGE8L0l0ZW1UeXBlPjxJdGVtUGF0aD5TZWN0aW9uMS9zaGFyZXMvJUQwJTlGJUQwJUJFJUQwJUIyJUQxJThCJUQxJTg4JUQwJUI1JUQwJUJEJUQwJUJEJUQxJThCJUQwJUI1JTIwJUQwJUI3JUQwJUIwJUQwJUIzJUQwJUJFJUQwJUJCJUQwJUJFJUQwJUIyJUQwJUJBJUQwJUI4PC9JdGVtUGF0aD48L0l0ZW1Mb2NhdGlvbj48U3RhYmxlRW50cmllcyAvPjwvSXRlbT48SXRlbT48SXRlbUxvY2F0aW9uPjxJdGVtVHlwZT5Gb3JtdWxhPC9JdGVtVHlwZT48SXRlbVBhdGg+U2VjdGlvbjEvc2hhcmVzLyVEMCU5OCVEMCVCNyVEMCVCQyVEMCVCNSVEMCVCRCVEMCVCNSVEMCVCRCVEMCVCRCVEMSU4QiVEMCVCOSUyMCVEMSU4MiVEMCVCOCVEMCVCRjwvSXRlbVBhdGg+PC9JdGVtTG9jYXRpb24+PFN0YWJsZUVudHJpZXMgLz48L0l0ZW0+PEl0ZW0+PEl0ZW1Mb2NhdGlvbj48SXRlbVR5cGU+Rm9ybXVsYTwvSXRlbVR5cGU+PEl0ZW1QYXRoPlNlY3Rpb24xL2JvbmRzPC9JdGVtUGF0aD48L0l0ZW1Mb2NhdGlvbj48U3RhYmxlRW50cmllcz48RW50cnkgVHlwZT0iSXNQcml2YXRlIiBWYWx1ZT0ibDAiIC8+PEVudHJ5IFR5cGU9IkZpbGxFbmFibGVkIiBWYWx1ZT0ibDEiIC8+PEVudHJ5IFR5cGU9IkZpbGxPYmplY3RUeXBlIiBWYWx1ZT0ic1RhYmxlIiAvPjxFbnRyeSBUeXBlPSJGaWxsVG9EYXRhTW9kZWxFbmFibGVkIiBWYWx1ZT0ibDAiIC8+PEVudHJ5IFR5cGU9IlF1ZXJ5SUQiIFZhbHVlPSJzNmUwMGU2NGMtNWI4ZS00OGQ3LTlmZmUtNzBlY2MzZjkyMmY4IiAvPjxFbnRyeSBUeXBlPSJOYW1lVXBkYXRlZEFmdGVyRmlsbCIgVmFsdWU9ImwwIiAvPjxFbnRyeSBUeXBlPSJSZXN1bHRUeXBlIiBWYWx1ZT0ic0V4Y2VwdGlvbiIgLz48RW50cnkgVHlwZT0iQnVmZmVyTmV4dFJlZnJlc2giIFZhbHVlPSJsMSIgLz48RW50cnkgVHlwZT0iRmlsbFRhcmdldCIgVmFsdWU9InNib25kcyIgLz48RW50cnkgVHlwZT0iRmlsbGVkQ29tcGxldGVSZXN1bHRUb1dvcmtzaGVldCIgVmFsdWU9ImwxIiAvPjxFbnRyeSBUeXBlPSJGaWxsQ291bnQiIFZhbHVlPSJsMTM0NSIgLz48RW50cnkgVHlwZT0iRmlsbEVycm9yQ29kZSIgVmFsdWU9InNVbmtub3duIiAvPjxFbnRyeSBUeXBlPSJGaWxsRXJyb3JDb3VudCIgVmFsdWU9ImwwIiAvPjxFbnRyeSBUeXBlPSJGaWxsTGFzdFVwZGF0ZWQiIFZhbHVlPSJkMjAyNS0wNy0yMVQxNToyNzowMC4wMDA2Mzk4WiIgLz48RW50cnkgVHlwZT0iRmlsbENvbHVtblR5cGVzIiBWYWx1ZT0ic0JnWUdCZ01HQmdZR0JnWUdBUVlHQXdjR0JnY0hCZ1lHQmdZR0F3TURBUUVCQVFFQkJnRUdBd1lHQVFFQkFRRUJCd2NEQmdNSEJnWUciIC8+PEVudHJ5IFR5cGU9IkZpbGxDb2x1bW5OYW1lcyIgVmFsdWU9InNbJnF1b3Q7ZmlnaSZxdW90OywmcXVvdDt0aWNrZXImcXVvdDssJnF1b3Q7Y2xhc3NfY29kZSZxdW90OywmcXVvdDtpc2luJnF1b3Q7LCZxdW90O2xvdCZxdW90OywmcXVvdDtjdXJyZW5jeSZxdW90OywmcXVvdDtrbG9uZyZxdW90OywmcXVvdDtrc2hvcnQmcXVvdDssJnF1b3Q7ZGxvbmcmcXVvdDssJnF1b3Q7ZHNob3J0JnF1b3Q7LCZxdW90O2Rsb25nX21pbiZxdW90OywmcXVvdDtkc2hvcnRfbWluJnF1b3Q7LCZxdW90O3Nob3J0X2VuYWJsZWRfZmxhZyZxdW90OywmcXVvdDtuYW1lJnF1b3Q7LCZxdW90O2V4Y2hhbmdlJnF1b3Q7LCZxdW90O2NvdXBvbl9xdWFudGl0eV9wZXJfeWVhciZxdW90OywmcXVvdDttYXR1cml0eV9kYXRlJnF1b3Q7LCZxdW90O25vbWluYWwmcXVvdDssJnF1b3Q7aW5pdGlhbF9ub21pbmFsJnF1b3Q7LCZxdW90O3N0YXRlX3JlZ19kYXRlJnF1b3Q7LCZxdW90O3BsYWNlbWVudF9kYXRlJnF1b3Q7LCZxdW90O3BsYWNlbWVudF9wcmljZSZxdW90OywmcXVvdDthY2lfdmFsdWUmcXVvdDssJnF1b3Q7Y291bnRyeV9vZl9yaXNrJnF1b3Q7LCZxdW90O2NvdW50cnlfb2Zfcmlza19uYW1lJnF1b3Q7LCZxdW90O3NlY3RvciZxdW90OywmcXVvdDtpc3N1ZV9raW5kJnF1b3Q7LCZxdW90O2lzc3VlX3NpemUmcXVvdDssJnF1b3Q7aXNzdWVfc2l6ZV9wbGFuJnF1b3Q7LCZxdW90O3RyYWRpbmdfc3RhdHVzJnF1b3Q7LCZxdW90O290Y19mbGFnJnF1b3Q7LCZxdW90O2J1eV9hdmFpbGFibGVfZmxhZyZxdW90OywmcXVvdDtzZWxsX2F2YWlsYWJsZV9mbGFnJnF1b3Q7LCZxdW90O2Zsb2F0aW5nX2NvdXBvbl9mbGFnJnF1b3Q7LCZxdW90O3BlcnBldHVhbF9mbGFnJnF1b3Q7LCZxdW90O2Ftb3J0aXphdGlvbl9mbGFnJnF1b3Q7LCZxdW90O21pbl9wcmljZV9pbmNyZW1lbnQmcXVvdDssJnF1b3Q7YXBpX3RyYWRlX2F2YWlsYWJsZV9mbGFnJnF1b3Q7LCZxdW90O3VpZCZxdW90OywmcXVvdDtyZWFsX2V4Y2hhbmdlJnF1b3Q7LCZxdW90O3Bvc2l0aW9uX3VpZCZxdW90OywmcXVvdDthc3NldF91aWQmcXVvdDssJnF1b3Q7Zm9yX2lpc19mbGFnJnF1b3Q7LCZxdW90O2Zvcl9xdWFsX2ludmVzdG9yX2ZsYWcmcXVvdDssJnF1b3Q7d2Vla2VuZF9mbGFnJnF1b3Q7LCZxdW90O2Jsb2NrZWRfdGNhX2ZsYWcmcXVvdDssJnF1b3Q7c3Vib3JkaW5hdGVkX2ZsYWcmcXVvdDssJnF1b3Q7bGlxdWlkaXR5X2ZsYWcmcXVvdDssJnF1b3Q7Zmlyc3RfMW1pbl9jYW5kbGVfZGF0ZSZxdW90OywmcXVvdDtmaXJzdF8xZGF5X2NhbmRsZV9kYXRlJnF1b3Q7LCZxdW90O3Jpc2tfbGV2ZWwmcXVvdDssJnF1b3Q7YnJhbmQmcXVvdDssJnF1b3Q7Ym9uZF90eXBlJnF1b3Q7LCZxdW90O2NhbGxfZGF0ZSZxdW90OywmcXVvdDtkbG9uZ19jbGllbnQmcXVvdDssJnF1b3Q7ZHNob3J0X2NsaWVudCZxdW90OywmcXVvdDtyZXF1aXJlZF90ZXN0cyZxdW90O10iIC8+PEVudHJ5IFR5cGU9IkZpbGxTdGF0dXMiIFZhbHVlPSJzQ29tcGxldGUiIC8+PEVudHJ5IFR5cGU9IlJlbGF0aW9uc2hpcEluZm9Db250YWluZXIiIFZhbHVlPSJzeyZxdW90O2NvbHVtbkNvdW50JnF1b3Q7OjU3LCZxdW90O2tleUNvbHVtbk5hbWVzJnF1b3Q7OltdLCZxdW90O3F1ZXJ5UmVsYXRpb25zaGlwcyZxdW90OzpbXSwmcXVvdDtjb2x1bW5JZGVudGl0aWVzJnF1b3Q7OlsmcXVvdDtTZWN0aW9uMS9ib25kcy9BdXRvUmVtb3ZlZENvbHVtbnMxLntmaWdpLDB9JnF1b3Q7LCZxdW90O1NlY3Rpb24xL2JvbmRzL0F1dG9SZW1vdmVkQ29sdW1uczEue3RpY2tlciwxfSZxdW90OywmcXVvdDtTZWN0aW9uMS9ib25kcy9BdXRvUmVtb3ZlZENvbHVtbnMxLntjbGFzc19jb2RlLDJ9JnF1b3Q7LCZxdW90O1NlY3Rpb24xL2JvbmRzL0F1dG9SZW1vdmVkQ29sdW1uczEue2lzaW4sM30mcXVvdDssJnF1b3Q7U2VjdGlvbjEvYm9uZHMvQXV0b1JlbW92ZWRDb2x1bW5zMS57bG90LDR9JnF1b3Q7LCZxdW90O1NlY3Rpb24xL2JvbmRzL0F1dG9SZW1vdmVkQ29sdW1uczEue2N1cnJlbmN5LDV9JnF1b3Q7LCZxdW90O1NlY3Rpb24xL2JvbmRzL0F1dG9SZW1vdmVkQ29sdW1uczEue2tsb25nLDZ9JnF1b3Q7LCZxdW90O1NlY3Rpb24xL2JvbmRzL0F1dG9SZW1vdmVkQ29sdW1uczEue2tzaG9ydCw3fSZxdW90OywmcXVvdDtTZWN0aW9uMS9ib25kcy9BdXRvUmVtb3ZlZENvbHVtbnMxLntkbG9uZyw4fSZxdW90OywmcXVvdDtTZWN0aW9uMS9ib25kcy9BdXRvUmVtb3ZlZENvbHVtbnMxLntkc2hvcnQsOX0mcXVvdDssJnF1b3Q7U2VjdGlvbjEvYm9uZHMvQXV0b1JlbW92ZWRDb2x1bW5zMS57ZGxvbmdfbWluLDEwfSZxdW90OywmcXVvdDtTZWN0aW9uMS9ib25kcy9BdXRvUmVtb3ZlZENvbHVtbnMxLntkc2hvcnRfbWluLDExfSZxdW90OywmcXVvdDtTZWN0aW9uMS9ib25kcy9BdXRvUmVtb3ZlZENvbHVtbnMxLntzaG9ydF9lbmFibGVkX2ZsYWcsMTJ9JnF1b3Q7LCZxdW90O1NlY3Rpb24xL2JvbmRzL0F1dG9SZW1vdmVkQ29sdW1uczEue25hbWUsMTN9JnF1b3Q7LCZxdW90O1NlY3Rpb24xL2JvbmRzL0F1dG9SZW1vdmVkQ29sdW1uczEue2V4Y2hhbmdlLDE0fSZxdW90OywmcXVvdDtTZWN0aW9uMS9ib25kcy9BdXRvUmVtb3ZlZENvbHVtbnMxLntjb3Vwb25fcXVhbnRpdHlfcGVyX3llYXIsMTV9JnF1b3Q7LCZxdW90O1NlY3Rpb24xL2JvbmRzL0F1dG9SZW1vdmVkQ29sdW1uczEue21hdHVyaXR5X2RhdGUsMTZ9JnF1b3Q7LCZxdW90O1NlY3Rpb24xL2JvbmRzL0F1dG9SZW1vdmVkQ29sdW1uczEue25vbWluYWwsMTd9JnF1b3Q7LCZxdW90O1NlY3Rpb24xL2JvbmRzL0F1dG9SZW1vdmVkQ29sdW1uczEue2luaXRpYWxfbm9taW5hbCwxOH0mcXVvdDssJnF1b3Q7U2VjdGlvbjEvYm9uZHMvQXV0b1JlbW92ZWRDb2x1bW5zMS57c3RhdGVfcmVnX2RhdGUsMTl9JnF1b3Q7LCZxdW90O1NlY3Rpb24xL2JvbmRzL0F1dG9SZW1vdmVkQ29sdW1uczEue3BsYWNlbWVudF9kYXRlLDIwfSZxdW90OywmcXVvdDtTZWN0aW9uMS9ib25kcy9BdXRvUmVtb3ZlZENvbHVtbnMxLntwbGFjZW1lbnRfcHJpY2UsMjF9JnF1b3Q7LCZxdW90O1NlY3Rpb24xL2JvbmRzL0F1dG9SZW1vdmVkQ29sdW1uczEue2FjaV92YWx1ZSwyMn0mcXVvdDssJnF1b3Q7U2VjdGlvbjEvYm9uZHMvQXV0b1JlbW92ZWRDb2x1bW5zMS57Y291bnRyeV9vZl9yaXNrLDIzfSZxdW90OywmcXVvdDtTZWN0aW9uMS9ib25kcy9BdXRvUmVtb3ZlZENvbHVtbnMxLntjb3VudHJ5X29mX3Jpc2tfbmFtZSwyNH0mcXVvdDssJnF1b3Q7U2VjdGlvbjEvYm9uZHMvQXV0b1JlbW92ZWRDb2x1bW5zMS57c2VjdG9yLDI1fSZxdW90OywmcXVvdDtTZWN0aW9uMS9ib25kcy9BdXRvUmVtb3ZlZENvbHVtbnMxLntpc3N1ZV9raW5kLDI2fSZxdW90OywmcXVvdDtTZWN0aW9uMS9ib25kcy9BdXRvUmVtb3ZlZENvbHVtbnMxLntpc3N1ZV9zaXplLDI3fSZxdW90OywmcXVvdDtTZWN0aW9uMS9ib25kcy9BdXRvUmVtb3ZlZENvbHVtbnMxLntpc3N1ZV9zaXplX3BsYW4sMjh9JnF1b3Q7LCZxdW90O1NlY3Rpb24xL2JvbmRzL0F1dG9SZW1vdmVkQ29sdW1uczEue3RyYWRpbmdfc3RhdHVzLDI5fSZxdW90OywmcXVvdDtTZWN0aW9uMS9ib25kcy9BdXRvUmVtb3ZlZENvbHVtbnMxLntvdGNfZmxhZywzMH0mcXVvdDssJnF1b3Q7U2VjdGlvbjEvYm9uZHMvQXV0b1JlbW92ZWRDb2x1bW5zMS57YnV5X2F2YWlsYWJsZV9mbGFnLDMxfSZxdW90OywmcXVvdDtTZWN0aW9uMS9ib25kcy9BdXRvUmVtb3ZlZENvbHVtbnMxLntzZWxsX2F2YWlsYWJsZV9mbGFnLDMyfSZxdW90OywmcXVvdDtTZWN0aW9uMS9ib25kcy9BdXRvUmVtb3ZlZENvbHVtbnMxLntmbG9hdGluZ19jb3Vwb25fZmxhZywzM30mcXVvdDssJnF1b3Q7U2VjdGlvbjEvYm9uZHMvQXV0b1JlbW92ZWRDb2x1bW5zMS57cGVycGV0dWFsX2ZsYWcsMzR9JnF1b3Q7LCZxdW90O1NlY3Rpb24xL2JvbmRzL0F1dG9SZW1vdmVkQ29sdW1uczEue2Ftb3J0aXphdGlvbl9mbGFnLDM1fSZxdW90OywmcXVvdDtTZWN0aW9uMS9ib25kcy9BdXRvUmVtb3ZlZENvbHVtbnMxLnttaW5fcHJpY2VfaW5jcmVtZW50LDM2fSZxdW90OywmcXVvdDtTZWN0aW9uMS9ib25kcy9BdXRvUmVtb3ZlZENvbHVtbnMxLnthcGlfdHJhZGVfYXZhaWxhYmxlX2ZsYWcsMzd9JnF1b3Q7LCZxdW90O1NlY3Rpb24xL2JvbmRzL0F1dG9SZW1vdmVkQ29sdW1uczEue3VpZCwzOH0mcXVvdDssJnF1b3Q7U2VjdGlvbjEvYm9uZHMvQXV0b1JlbW92ZWRDb2x1bW5zMS57cmVhbF9leGNoYW5nZSwzOX0mcXVvdDssJnF1b3Q7U2VjdGlvbjEvYm9uZHMvQXV0b1JlbW92ZWRDb2x1bW5zMS57cG9zaXRpb25fdWlkLDQwfSZxdW90OywmcXVvdDtTZWN0aW9uMS9ib25kcy9BdXRvUmVtb3ZlZENvbHVtbnMxLnthc3NldF91aWQsNDF9JnF1b3Q7LCZxdW90O1NlY3Rpb24xL2JvbmRzL0F1dG9SZW1vdmVkQ29sdW1uczEue2Zvcl9paXNfZmxhZyw0Mn0mcXVvdDssJnF1b3Q7U2VjdGlvbjEvYm9uZHMvQXV0b1JlbW92ZWRDb2x1bW5zMS57Zm9yX3F1YWxfaW52ZXN0b3JfZmxhZyw0M30mcXVvdDssJnF1b3Q7U2VjdGlvbjEvYm9uZHMvQXV0b1JlbW92ZWRDb2x1bW5zMS57d2Vla2VuZF9mbGFnLDQ0fSZxdW90OywmcXVvdDtTZWN0aW9uMS9ib25kcy9BdXRvUmVtb3ZlZENvbHVtbnMxLntibG9ja2VkX3RjYV9mbGFnLDQ1fSZxdW90OywmcXVvdDtTZWN0aW9uMS9ib25kcy9BdXRvUmVtb3ZlZENvbHVtbnMxLntzdWJvcmRpbmF0ZWRfZmxhZyw0Nn0mcXVvdDssJnF1b3Q7U2VjdGlvbjEvYm9uZHMvQXV0b1JlbW92ZWRDb2x1bW5zMS57bGlxdWlkaXR5X2ZsYWcsNDd9JnF1b3Q7LCZxdW90O1NlY3Rpb24xL2JvbmRzL0F1dG9SZW1vdmVkQ29sdW1uczEue2ZpcnN0XzFtaW5fY2FuZGxlX2RhdGUsNDh9JnF1b3Q7LCZxdW90O1NlY3Rpb24xL2JvbmRzL0F1dG9SZW1vdmVkQ29sdW1uczEue2ZpcnN0XzFkYXlfY2FuZGxlX2RhdGUsNDl9JnF1b3Q7LCZxdW90O1NlY3Rpb24xL2JvbmRzL0F1dG9SZW1vdmVkQ29sdW1uczEue3Jpc2tfbGV2ZWwsNTB9JnF1b3Q7LCZxdW90O1NlY3Rpb24xL2JvbmRzL0F1dG9SZW1vdmVkQ29sdW1uczEue2JyYW5kLDUxfSZxdW90OywmcXVvdDtTZWN0aW9uMS9ib25kcy9BdXRvUmVtb3ZlZENvbHVtbnMxLntib25kX3R5cGUsNTJ9JnF1b3Q7LCZxdW90O1NlY3Rpb24xL2JvbmRzL0F1dG9SZW1vdmVkQ29sdW1uczEue2NhbGxfZGF0ZSw1M30mcXVvdDssJnF1b3Q7U2VjdGlvbjEvYm9uZHMvQXV0b1JlbW92ZWRDb2x1bW5zMS57ZGxvbmdfY2xpZW50LDU0fSZxdW90OywmcXVvdDtTZWN0aW9uMS9ib25kcy9BdXRvUmVtb3ZlZENvbHVtbnMxLntkc2hvcnRfY2xpZW50LDU1fSZxdW90OywmcXVvdDtTZWN0aW9uMS9ib25kcy9BdXRvUmVtb3ZlZENvbHVtbnMxLntyZXF1aXJlZF90ZXN0cyw1Nn0mcXVvdDtdLCZxdW90O0NvbHVtbkNvdW50JnF1b3Q7OjU3LCZxdW90O0tleUNvbHVtbk5hbWVzJnF1b3Q7OltdLCZxdW90O0NvbHVtbklkZW50aXRpZXMmcXVvdDs6WyZxdW90O1NlY3Rpb24xL2JvbmRzL0F1dG9SZW1vdmVkQ29sdW1uczEue2ZpZ2ksMH0mcXVvdDssJnF1b3Q7U2VjdGlvbjEvYm9uZHMvQXV0b1JlbW92ZWRDb2x1bW5zMS57dGlja2VyLDF9JnF1b3Q7LCZxdW90O1NlY3Rpb24xL2JvbmRzL0F1dG9SZW1vdmVkQ29sdW1uczEue2NsYXNzX2NvZGUsMn0mcXVvdDssJnF1b3Q7U2VjdGlvbjEvYm9uZHMvQXV0b1JlbW92ZWRDb2x1bW5zMS57aXNpbiwzfSZxdW90OywmcXVvdDtTZWN0aW9uMS9ib25kcy9BdXRvUmVtb3ZlZENvbHVtbnMxLntsb3QsNH0mcXVvdDssJnF1b3Q7U2VjdGlvbjEvYm9uZHMvQXV0b1JlbW92ZWRDb2x1bW5zMS57Y3VycmVuY3ksNX0mcXVvdDssJnF1b3Q7U2VjdGlvbjEvYm9uZHMvQXV0b1JlbW92ZWRDb2x1bW5zMS57a2xvbmcsNn0mcXVvdDssJnF1b3Q7U2VjdGlvbjEvYm9uZHMvQXV0b1JlbW92ZWRDb2x1bW5zMS57a3Nob3J0LDd9JnF1b3Q7LCZxdW90O1NlY3Rpb24xL2JvbmRzL0F1dG9SZW1vdmVkQ29sdW1uczEue2Rsb25nLDh9JnF1b3Q7LCZxdW90O1NlY3Rpb24xL2JvbmRzL0F1dG9SZW1vdmVkQ29sdW1uczEue2RzaG9ydCw5fSZxdW90OywmcXVvdDtTZWN0aW9uMS9ib25kcy9BdXRvUmVtb3ZlZENvbHVtbnMxLntkbG9uZ19taW4sMTB9JnF1b3Q7LCZxdW90O1NlY3Rpb24xL2JvbmRzL0F1dG9SZW1vdmVkQ29sdW1uczEue2RzaG9ydF9taW4sMTF9JnF1b3Q7LCZxdW90O1NlY3Rpb24xL2JvbmRzL0F1dG9SZW1vdmVkQ29sdW1uczEue3Nob3J0X2VuYWJsZWRfZmxhZywxMn0mcXVvdDssJnF1b3Q7U2VjdGlvbjEvYm9uZHMvQXV0b1JlbW92ZWRDb2x1bW5zMS57bmFtZSwxM30mcXVvdDssJnF1b3Q7U2VjdGlvbjEvYm9uZHMvQXV0b1JlbW92ZWRDb2x1bW5zMS57ZXhjaGFuZ2UsMTR9JnF1b3Q7LCZxdW90O1NlY3Rpb24xL2JvbmRzL0F1dG9SZW1vdmVkQ29sdW1uczEue2NvdXBvbl9xdWFudGl0eV9wZXJfeWVhciwxNX0mcXVvdDssJnF1b3Q7U2VjdGlvbjEvYm9uZHMvQXV0b1JlbW92ZWRDb2x1bW5zMS57bWF0dXJpdHlfZGF0ZSwxNn0mcXVvdDssJnF1b3Q7U2VjdGlvbjEvYm9uZHMvQXV0b1JlbW92ZWRDb2x1bW5zMS57bm9taW5hbCwxN30mcXVvdDssJnF1b3Q7U2VjdGlvbjEvYm9uZHMvQXV0b1JlbW92ZWRDb2x1bW5zMS57aW5pdGlhbF9ub21pbmFsLDE4fSZxdW90OywmcXVvdDtTZWN0aW9uMS9ib25kcy9BdXRvUmVtb3ZlZENvbHVtbnMxLntzdGF0ZV9yZWdfZGF0ZSwxOX0mcXVvdDssJnF1b3Q7U2VjdGlvbjEvYm9uZHMvQXV0b1JlbW92ZWRDb2x1bW5zMS57cGxhY2VtZW50X2RhdGUsMjB9JnF1b3Q7LCZxdW90O1NlY3Rpb24xL2JvbmRzL0F1dG9SZW1vdmVkQ29sdW1uczEue3BsYWNlbWVudF9wcmljZSwyMX0mcXVvdDssJnF1b3Q7U2VjdGlvbjEvYm9uZHMvQXV0b1JlbW92ZWRDb2x1bW5zMS57YWNpX3ZhbHVlLDIyfSZxdW90OywmcXVvdDtTZWN0aW9uMS9ib25kcy9BdXRvUmVtb3ZlZENvbHVtbnMxLntjb3VudHJ5X29mX3Jpc2ssMjN9JnF1b3Q7LCZxdW90O1NlY3Rpb24xL2JvbmRzL0F1dG9SZW1vdmVkQ29sdW1uczEue2NvdW50cnlfb2Zfcmlza19uYW1lLDI0fSZxdW90OywmcXVvdDtTZWN0aW9uMS9ib25kcy9BdXRvUmVtb3ZlZENvbHVtbnMxLntzZWN0b3IsMjV9JnF1b3Q7LCZxdW90O1NlY3Rpb24xL2JvbmRzL0F1dG9SZW1vdmVkQ29sdW1uczEue2lzc3VlX2tpbmQsMjZ9JnF1b3Q7LCZxdW90O1NlY3Rpb24xL2JvbmRzL0F1dG9SZW1vdmVkQ29sdW1uczEue2lzc3VlX3NpemUsMjd9JnF1b3Q7LCZxdW90O1NlY3Rpb24xL2JvbmRzL0F1dG9SZW1vdmVkQ29sdW1uczEue2lzc3VlX3NpemVfcGxhbiwyOH0mcXVvdDssJnF1b3Q7U2VjdGlvbjEvYm9uZHMvQXV0b1JlbW92ZWRDb2x1bW5zMS57dHJhZGluZ19zdGF0dXMsMjl9JnF1b3Q7LCZxdW90O1NlY3Rpb24xL2JvbmRzL0F1dG9SZW1vdmVkQ29sdW1uczEue290Y19mbGFnLDMwfSZxdW90OywmcXVvdDtTZWN0aW9uMS9ib25kcy9BdXRvUmVtb3ZlZENvbHVtbnMxLntidXlfYXZhaWxhYmxlX2ZsYWcsMzF9JnF1b3Q7LCZxdW90O1NlY3Rpb24xL2JvbmRzL0F1dG9SZW1vdmVkQ29sdW1uczEue3NlbGxfYXZhaWxhYmxlX2ZsYWcsMzJ9JnF1b3Q7LCZxdW90O1NlY3Rpb24xL2JvbmRzL0F1dG9SZW1vdmVkQ29sdW1uczEue2Zsb2F0aW5nX2NvdXBvbl9mbGFnLDMzfSZxdW90OywmcXVvdDtTZWN0aW9uMS9ib25kcy9BdXRvUmVtb3ZlZENvbHVtbnMxLntwZXJwZXR1YWxfZmxhZywzNH0mcXVvdDssJnF1b3Q7U2VjdGlvbjEvYm9uZHMvQXV0b1JlbW92ZWRDb2x1bW5zMS57YW1vcnRpemF0aW9uX2ZsYWcsMzV9JnF1b3Q7LCZxdW90O1NlY3Rpb24xL2JvbmRzL0F1dG9SZW1vdmVkQ29sdW1uczEue21pbl9wcmljZV9pbmNyZW1lbnQsMzZ9JnF1b3Q7LCZxdW90O1NlY3Rpb24xL2JvbmRzL0F1dG9SZW1vdmVkQ29sdW1uczEue2FwaV90cmFkZV9hdmFpbGFibGVfZmxhZywzN30mcXVvdDssJnF1b3Q7U2VjdGlvbjEvYm9uZHMvQXV0b1JlbW92ZWRDb2x1bW5zMS57dWlkLDM4fSZxdW90OywmcXVvdDtTZWN0aW9uMS9ib25kcy9BdXRvUmVtb3ZlZENvbHVtbnMxLntyZWFsX2V4Y2hhbmdlLDM5fSZxdW90OywmcXVvdDtTZWN0aW9uMS9ib25kcy9BdXRvUmVtb3ZlZENvbHVtbnMxLntwb3NpdGlvbl91aWQsNDB9JnF1b3Q7LCZxdW90O1NlY3Rpb24xL2JvbmRzL0F1dG9SZW1vdmVkQ29sdW1uczEue2Fzc2V0X3VpZCw0MX0mcXVvdDssJnF1b3Q7U2VjdGlvbjEvYm9uZHMvQXV0b1JlbW92ZWRDb2x1bW5zMS57Zm9yX2lpc19mbGFnLDQyfSZxdW90OywmcXVvdDtTZWN0aW9uMS9ib25kcy9BdXRvUmVtb3ZlZENvbHVtbnMxLntmb3JfcXVhbF9pbnZlc3Rvcl9mbGFnLDQzfSZxdW90OywmcXVvdDtTZWN0aW9uMS9ib25kcy9BdXRvUmVtb3ZlZENvbHVtbnMxLnt3ZWVrZW5kX2ZsYWcsNDR9JnF1b3Q7LCZxdW90O1NlY3Rpb24xL2JvbmRzL0F1dG9SZW1vdmVkQ29sdW1uczEue2Jsb2NrZWRfdGNhX2ZsYWcsNDV9JnF1b3Q7LCZxdW90O1NlY3Rpb24xL2JvbmRzL0F1dG9SZW1vdmVkQ29sdW1uczEue3N1Ym9yZGluYXRlZF9mbGFnLDQ2fSZxdW90OywmcXVvdDtTZWN0aW9uMS9ib25kcy9BdXRvUmVtb3ZlZENvbHVtbnMxLntsaXF1aWRpdHlfZmxhZyw0N30mcXVvdDssJnF1b3Q7U2VjdGlvbjEvYm9uZHMvQXV0b1JlbW92ZWRDb2x1bW5zMS57Zmlyc3RfMW1pbl9jYW5kbGVfZGF0ZSw0OH0mcXVvdDssJnF1b3Q7U2VjdGlvbjEvYm9uZHMvQXV0b1JlbW92ZWRDb2x1bW5zMS57Zmlyc3RfMWRheV9jYW5kbGVfZGF0ZSw0OX0mcXVvdDssJnF1b3Q7U2VjdGlvbjEvYm9uZHMvQXV0b1JlbW92ZWRDb2x1bW5zMS57cmlza19sZXZlbCw1MH0mcXVvdDssJnF1b3Q7U2VjdGlvbjEvYm9uZHMvQXV0b1JlbW92ZWRDb2x1bW5zMS57YnJhbmQsNTF9JnF1b3Q7LCZxdW90O1NlY3Rpb24xL2JvbmRzL0F1dG9SZW1vdmVkQ29sdW1uczEue2JvbmRfdHlwZSw1Mn0mcXVvdDssJnF1b3Q7U2VjdGlvbjEvYm9uZHMvQXV0b1JlbW92ZWRDb2x1bW5zMS57Y2FsbF9kYXRlLDUzfSZxdW90OywmcXVvdDtTZWN0aW9uMS9ib25kcy9BdXRvUmVtb3ZlZENvbHVtbnMxLntkbG9uZ19jbGllbnQsNTR9JnF1b3Q7LCZxdW90O1NlY3Rpb24xL2JvbmRzL0F1dG9SZW1vdmVkQ29sdW1uczEue2RzaG9ydF9jbGllbnQsNTV9JnF1b3Q7LCZxdW90O1NlY3Rpb24xL2JvbmRzL0F1dG9SZW1vdmVkQ29sdW1uczEue3JlcXVpcmVkX3Rlc3RzLDU2fSZxdW90O10sJnF1b3Q7UmVsYXRpb25zaGlwSW5mbyZxdW90OzpbXX0iIC8+PEVudHJ5IFR5cGU9IkFkZGVkVG9EYXRhTW9kZWwiIFZhbHVlPSJsMCIgLz48L1N0YWJsZUVudHJpZXM+PC9JdGVtPjxJdGVtPjxJdGVtTG9jYXRpb24+PEl0ZW1UeXBlPkZvcm11bGE8L0l0ZW1UeXBlPjxJdGVtUGF0aD5TZWN0aW9uMS9ib25kcy8lRDAlOTglRDElODElRDElODIlRDAlQkUlRDElODclRDAlQkQlRDAlQjglRDAlQkE8L0l0ZW1QYXRoPjwvSXRlbUxvY2F0aW9uPjxTdGFibGVFbnRyaWVzIC8+PC9JdGVtPjxJdGVtPjxJdGVtTG9jYXRpb24+PEl0ZW1UeXBlPkZvcm11bGE8L0l0ZW1UeXBlPjxJdGVtUGF0aD5TZWN0aW9uMS9ib25kcy8lRDAlOUYlRDAlQkUlRDAlQjIlRDElOEIlRDElODglRDAlQjUlRDAlQkQlRDAlQkQlRDElOEIlRDAlQjUlMjAlRDAlQjclRDAlQjAlRDAlQjMlRDAlQkUlRDAlQkIlRDAlQkUlRDAlQjIlRDAlQkElRDAlQjg8L0l0ZW1QYXRoPjwvSXRlbUxvY2F0aW9uPjxTdGFibGVFbnRyaWVzIC8+PC9JdGVtPjxJdGVtPjxJdGVtTG9jYXRpb24+PEl0ZW1UeXBlPkZvcm11bGE8L0l0ZW1UeXBlPjxJdGVtUGF0aD5TZWN0aW9uMS9ib25kcy8lRDAlOTglRDAlQjclRDAlQkMlRDAlQjUlRDAlQkQlRDAlQjUlRDAlQkQlRDAlQkQlRDElOEIlRDAlQjklMjAlRDElODIlRDAlQjglRDAlQkY8L0l0ZW1QYXRoPjwvSXRlbUxvY2F0aW9uPjxTdGFibGVFbnRyaWVzIC8+PC9JdGVtPjxJdGVtPjxJdGVtTG9jYXRpb24+PEl0ZW1UeXBlPkZvcm11bGE8L0l0ZW1UeXBlPjxJdGVtUGF0aD5TZWN0aW9uMS9ldGZzPC9JdGVtUGF0aD48L0l0ZW1Mb2NhdGlvbj48U3RhYmxlRW50cmllcz48RW50cnkgVHlwZT0iSXNQcml2YXRlIiBWYWx1ZT0ibDAiIC8+PEVudHJ5IFR5cGU9IkZpbGxFbmFibGVkIiBWYWx1ZT0ibDEiIC8+PEVudHJ5IFR5cGU9IkZpbGxPYmplY3RUeXBlIiBWYWx1ZT0ic1RhYmxlIiAvPjxFbnRyeSBUeXBlPSJGaWxsVG9EYXRhTW9kZWxFbmFibGVkIiBWYWx1ZT0ibDAiIC8+PEVudHJ5IFR5cGU9IlF1ZXJ5SUQiIFZhbHVlPSJzYzUyMjI0ZjctM2QzMy00ZTkwLWEyM2QtMjc2MTIyZGViYTRhIiAvPjxFbnRyeSBUeXBlPSJOYW1lVXBkYXRlZEFmdGVyRmlsbCIgVmFsdWU9ImwwIiAvPjxFbnRyeSBUeXBlPSJSZXN1bHRUeXBlIiBWYWx1ZT0ic0V4Y2VwdGlvbiIgLz48RW50cnkgVHlwZT0iQnVmZmVyTmV4dFJlZnJlc2giIFZhbHVlPSJsMSIgLz48RW50cnkgVHlwZT0iRmlsbFRhcmdldCIgVmFsdWU9InNldGZzIiAvPjxFbnRyeSBUeXBlPSJGaWxsZWRDb21wbGV0ZVJlc3VsdFRvV29ya3NoZWV0IiBWYWx1ZT0ibDEiIC8+PEVudHJ5IFR5cGU9IkZpbGxDb3VudCIgVmFsdWU9ImwyNjkiIC8+PEVudHJ5IFR5cGU9IkZpbGxFcnJvckNvZGUiIFZhbHVlPSJzVW5rbm93biIgLz48RW50cnkgVHlwZT0iRmlsbEVycm9yQ291bnQiIFZhbHVlPSJsMCIgLz48RW50cnkgVHlwZT0iRmlsbExhc3RVcGRhdGVkIiBWYWx1ZT0iZDIwMjUtMDctMjFUMTU6Mjc6MzcuODI3NDE3NVoiIC8+PEVudHJ5IFR5cGU9IkZpbGxDb2x1bW5UeXBlcyIgVmFsdWU9InNCZ1lHQmdNR0JnWUdCZ1lHQVFZR0JnWUhCZ1lHQmdZREFRRUJCZ0VHQXdZR0F3WUJBUUVCQVFjSEJnWUciIC8+PEVudHJ5IFR5cGU9IkZpbGxDb2x1bW5OYW1lcyIgVmFsdWU9InNbJnF1b3Q7ZmlnaSZxdW90OywmcXVvdDt0aWNrZXImcXVvdDssJnF1b3Q7Y2xhc3NfY29kZSZxdW90OywmcXVvdDtpc2luJnF1b3Q7LCZxdW90O2xvdCZxdW90OywmcXVvdDtjdXJyZW5jeSZxdW90OywmcXVvdDtrbG9uZyZxdW90OywmcXVvdDtrc2hvcnQmcXVvdDssJnF1b3Q7ZGxvbmcmcXVvdDssJnF1b3Q7ZHNob3J0JnF1b3Q7LCZxdW90O2Rsb25nX21pbiZxdW90OywmcXVvdDtkc2hvcnRfbWluJnF1b3Q7LCZxdW90O3Nob3J0X2VuYWJsZWRfZmxhZyZxdW90OywmcXVvdDtuYW1lJnF1b3Q7LCZxdW90O2V4Y2hhbmdlJnF1b3Q7LCZxdW90O2ZpeGVkX2NvbW1pc3Npb24mcXVvdDssJnF1b3Q7Zm9jdXNfdHlwZSZxdW90OywmcXVvdDtyZWxlYXNlZF9kYXRlJnF1b3Q7LCZxdW90O251bV9zaGFyZXMmcXVvdDssJnF1b3Q7Y291bnRyeV9vZl9yaXNrJnF1b3Q7LCZxdW90O2NvdW50cnlfb2Zfcmlza19uYW1lJnF1b3Q7LCZxdW90O3NlY3RvciZxdW90OywmcXVvdDtyZWJhbGFuY2luZ19mcmVxJnF1b3Q7LCZxdW90O3RyYWRpbmdfc3RhdHVzJnF1b3Q7LCZxdW90O290Y19mbGFnJnF1b3Q7LCZxdW90O2J1eV9hdmFpbGFibGVfZmxhZyZxdW90OywmcXVvdDtzZWxsX2F2YWlsYWJsZV9mbGFnJnF1b3Q7LCZxdW90O21pbl9wcmljZV9pbmNyZW1lbnQmcXVvdDssJnF1b3Q7YXBpX3RyYWRlX2F2YWlsYWJsZV9mbGFnJnF1b3Q7LCZxdW90O3VpZCZxdW90OywmcXVvdDtyZWFsX2V4Y2hhbmdlJnF1b3Q7LCZxdW90O3Bvc2l0aW9uX3VpZCZxdW90OywmcXVvdDthc3NldF91aWQmcXVvdDssJnF1b3Q7aW5zdHJ1bWVudF9leGNoYW5nZSZxdW90OywmcXVvdDtyZXF1aXJlZF90ZXN0cyZxdW90OywmcXVvdDtmb3JfaWlzX2ZsYWcmcXVvdDssJnF1b3Q7Zm9yX3F1YWxfaW52ZXN0b3JfZmxhZyZxdW90OywmcXVvdDt3ZWVrZW5kX2ZsYWcmcXVvdDssJnF1b3Q7YmxvY2tlZF90Y2FfZmxhZyZxdW90OywmcXVvdDtsaXF1aWRpdHlfZmxhZyZxdW90OywmcXVvdDtmaXJzdF8xbWluX2NhbmRsZV9kYXRlJnF1b3Q7LCZxdW90O2ZpcnN0XzFkYXlfY2FuZGxlX2RhdGUmcXVvdDssJnF1b3Q7YnJhbmQmcXVvdDssJnF1b3Q7ZGxvbmdfY2xpZW50JnF1b3Q7LCZxdW90O2RzaG9ydF9jbGllbnQmcXVvdDtdIiAvPjxFbnRyeSBUeXBlPSJGaWxsU3RhdHVzIiBWYWx1ZT0ic0NvbXBsZXRlIiAvPjxFbnRyeSBUeXBlPSJBZGRlZFRvRGF0YU1vZGVsIiBWYWx1ZT0ibDAiIC8+PEVudHJ5IFR5cGU9IlJlbGF0aW9uc2hpcEluZm9Db250YWluZXIiIFZhbHVlPSJzeyZxdW90O2NvbHVtbkNvdW50JnF1b3Q7OjQ1LCZxdW90O2tleUNvbHVtbk5hbWVzJnF1b3Q7OltdLCZxdW90O3F1ZXJ5UmVsYXRpb25zaGlwcyZxdW90OzpbXSwmcXVvdDtjb2x1bW5JZGVudGl0aWVzJnF1b3Q7OlsmcXVvdDtTZWN0aW9uMS9ldGZzL0F1dG9SZW1vdmVkQ29sdW1uczEue2ZpZ2ksMH0mcXVvdDssJnF1b3Q7U2VjdGlvbjEvZXRmcy9BdXRvUmVtb3ZlZENvbHVtbnMxLnt0aWNrZXIsMX0mcXVvdDssJnF1b3Q7U2VjdGlvbjEvZXRmcy9BdXRvUmVtb3ZlZENvbHVtbnMxLntjbGFzc19jb2RlLDJ9JnF1b3Q7LCZxdW90O1NlY3Rpb24xL2V0ZnMvQXV0b1JlbW92ZWRDb2x1bW5zMS57aXNpbiwzfSZxdW90OywmcXVvdDtTZWN0aW9uMS9ldGZzL0F1dG9SZW1vdmVkQ29sdW1uczEue2xvdCw0fSZxdW90OywmcXVvdDtTZWN0aW9uMS9ldGZzL0F1dG9SZW1vdmVkQ29sdW1uczEue2N1cnJlbmN5LDV9JnF1b3Q7LCZxdW90O1NlY3Rpb24xL2V0ZnMvQXV0b1JlbW92ZWRDb2x1bW5zMS57a2xvbmcsNn0mcXVvdDssJnF1b3Q7U2VjdGlvbjEvZXRmcy9BdXRvUmVtb3ZlZENvbHVtbnMxLntrc2hvcnQsN30mcXVvdDssJnF1b3Q7U2VjdGlvbjEvZXRmcy9BdXRvUmVtb3ZlZENvbHVtbnMxLntkbG9uZyw4fSZxdW90OywmcXVvdDtTZWN0aW9uMS9ldGZzL0F1dG9SZW1vdmVkQ29sdW1uczEue2RzaG9ydCw5fSZxdW90OywmcXVvdDtTZWN0aW9uMS9ldGZzL0F1dG9SZW1vdmVkQ29sdW1uczEue2Rsb25nX21pbiwxMH0mcXVvdDssJnF1b3Q7U2VjdGlvbjEvZXRmcy9BdXRvUmVtb3ZlZENvbHVtbnMxLntkc2hvcnRfbWluLDExfSZxdW90OywmcXVvdDtTZWN0aW9uMS9ldGZzL0F1dG9SZW1vdmVkQ29sdW1uczEue3Nob3J0X2VuYWJsZWRfZmxhZywxMn0mcXVvdDssJnF1b3Q7U2VjdGlvbjEvZXRmcy9BdXRvUmVtb3ZlZENvbHVtbnMxLntuYW1lLDEzfSZxdW90OywmcXVvdDtTZWN0aW9uMS9ldGZzL0F1dG9SZW1vdmVkQ29sdW1uczEue2V4Y2hhbmdlLDE0fSZxdW90OywmcXVvdDtTZWN0aW9uMS9ldGZzL0F1dG9SZW1vdmVkQ29sdW1uczEue2ZpeGVkX2NvbW1pc3Npb24sMTV9JnF1b3Q7LCZxdW90O1NlY3Rpb24xL2V0ZnMvQXV0b1JlbW92ZWRDb2x1bW5zMS57Zm9jdXNfdHlwZSwxNn0mcXVvdDssJnF1b3Q7U2VjdGlvbjEvZXRmcy9BdXRvUmVtb3ZlZENvbHVtbnMxLntyZWxlYXNlZF9kYXRlLDE3fSZxdW90OywmcXVvdDtTZWN0aW9uMS9ldGZzL0F1dG9SZW1vdmVkQ29sdW1uczEue251bV9zaGFyZXMsMTh9JnF1b3Q7LCZxdW90O1NlY3Rpb24xL2V0ZnMvQXV0b1JlbW92ZWRDb2x1bW5zMS57Y291bnRyeV9vZl9yaXNrLDE5fSZxdW90OywmcXVvdDtTZWN0aW9uMS9ldGZzL0F1dG9SZW1vdmVkQ29sdW1uczEue2NvdW50cnlfb2Zfcmlza19uYW1lLDIwfSZxdW90OywmcXVvdDtTZWN0aW9uMS9ldGZzL0F1dG9SZW1vdmVkQ29sdW1uczEue3NlY3RvciwyMX0mcXVvdDssJnF1b3Q7U2VjdGlvbjEvZXRmcy9BdXRvUmVtb3ZlZENvbHVtbnMxLntyZWJhbGFuY2luZ19mcmVxLDIyfSZxdW90OywmcXVvdDtTZWN0aW9uMS9ldGZzL0F1dG9SZW1vdmVkQ29sdW1uczEue3RyYWRpbmdfc3RhdHVzLDIzfSZxdW90OywmcXVvdDtTZWN0aW9uMS9ldGZzL0F1dG9SZW1vdmVkQ29sdW1uczEue290Y19mbGFnLDI0fSZxdW90OywmcXVvdDtTZWN0aW9uMS9ldGZzL0F1dG9SZW1vdmVkQ29sdW1uczEue2J1eV9hdmFpbGFibGVfZmxhZywyNX0mcXVvdDssJnF1b3Q7U2VjdGlvbjEvZXRmcy9BdXRvUmVtb3ZlZENvbHVtbnMxLntzZWxsX2F2YWlsYWJsZV9mbGFnLDI2fSZxdW90OywmcXVvdDtTZWN0aW9uMS9ldGZzL0F1dG9SZW1vdmVkQ29sdW1uczEue21pbl9wcmljZV9pbmNyZW1lbnQsMjd9JnF1b3Q7LCZxdW90O1NlY3Rpb24xL2V0ZnMvQXV0b1JlbW92ZWRDb2x1bW5zMS57YXBpX3RyYWRlX2F2YWlsYWJsZV9mbGFnLDI4fSZxdW90OywmcXVvdDtTZWN0aW9uMS9ldGZzL0F1dG9SZW1vdmVkQ29sdW1uczEue3VpZCwyOX0mcXVvdDssJnF1b3Q7U2VjdGlvbjEvZXRmcy9BdXRvUmVtb3ZlZENvbHVtbnMxLntyZWFsX2V4Y2hhbmdlLDMwfSZxdW90OywmcXVvdDtTZWN0aW9uMS9ldGZzL0F1dG9SZW1vdmVkQ29sdW1uczEue3Bvc2l0aW9uX3VpZCwzMX0mcXVvdDssJnF1b3Q7U2VjdGlvbjEvZXRmcy9BdXRvUmVtb3ZlZENvbHVtbnMxLnthc3NldF91aWQsMzJ9JnF1b3Q7LCZxdW90O1NlY3Rpb24xL2V0ZnMvQXV0b1JlbW92ZWRDb2x1bW5zMS57aW5zdHJ1bWVudF9leGNoYW5nZSwzM30mcXVvdDssJnF1b3Q7U2VjdGlvbjEvZXRmcy9BdXRvUmVtb3ZlZENvbHVtbnMxLntyZXF1aXJlZF90ZXN0cywzNH0mcXVvdDssJnF1b3Q7U2VjdGlvbjEvZXRmcy9BdXRvUmVtb3ZlZENvbHVtbnMxLntmb3JfaWlzX2ZsYWcsMzV9JnF1b3Q7LCZxdW90O1NlY3Rpb24xL2V0ZnMvQXV0b1JlbW92ZWRDb2x1bW5zMS57Zm9yX3F1YWxfaW52ZXN0b3JfZmxhZywzNn0mcXVvdDssJnF1b3Q7U2VjdGlvbjEvZXRmcy9BdXRvUmVtb3ZlZENvbHVtbnMxLnt3ZWVrZW5kX2ZsYWcsMzd9JnF1b3Q7LCZxdW90O1NlY3Rpb24xL2V0ZnMvQXV0b1JlbW92ZWRDb2x1bW5zMS57YmxvY2tlZF90Y2FfZmxhZywzOH0mcXVvdDssJnF1b3Q7U2VjdGlvbjEvZXRmcy9BdXRvUmVtb3ZlZENvbHVtbnMxLntsaXF1aWRpdHlfZmxhZywzOX0mcXVvdDssJnF1b3Q7U2VjdGlvbjEvZXRmcy9BdXRvUmVtb3ZlZENvbHVtbnMxLntmaXJzdF8xbWluX2NhbmRsZV9kYXRlLDQwfSZxdW90OywmcXVvdDtTZWN0aW9uMS9ldGZzL0F1dG9SZW1vdmVkQ29sdW1uczEue2ZpcnN0XzFkYXlfY2FuZGxlX2RhdGUsNDF9JnF1b3Q7LCZxdW90O1NlY3Rpb24xL2V0ZnMvQXV0b1JlbW92ZWRDb2x1bW5zMS57YnJhbmQsNDJ9JnF1b3Q7LCZxdW90O1NlY3Rpb24xL2V0ZnMvQXV0b1JlbW92ZWRDb2x1bW5zMS57ZGxvbmdfY2xpZW50LDQzfSZxdW90OywmcXVvdDtTZWN0aW9uMS9ldGZzL0F1dG9SZW1vdmVkQ29sdW1uczEue2RzaG9ydF9jbGllbnQsNDR9JnF1b3Q7XSwmcXVvdDtDb2x1bW5Db3VudCZxdW90Ozo0NSwmcXVvdDtLZXlDb2x1bW5OYW1lcyZxdW90OzpbXSwmcXVvdDtDb2x1bW5JZGVudGl0aWVzJnF1b3Q7OlsmcXVvdDtTZWN0aW9uMS9ldGZzL0F1dG9SZW1vdmVkQ29sdW1uczEue2ZpZ2ksMH0mcXVvdDssJnF1b3Q7U2VjdGlvbjEvZXRmcy9BdXRvUmVtb3ZlZENvbHVtbnMxLnt0aWNrZXIsMX0mcXVvdDssJnF1b3Q7U2VjdGlvbjEvZXRmcy9BdXRvUmVtb3ZlZENvbHVtbnMxLntjbGFzc19jb2RlLDJ9JnF1b3Q7LCZxdW90O1NlY3Rpb24xL2V0ZnMvQXV0b1JlbW92ZWRDb2x1bW5zMS57aXNpbiwzfSZxdW90OywmcXVvdDtTZWN0aW9uMS9ldGZzL0F1dG9SZW1vdmVkQ29sdW1uczEue2xvdCw0fSZxdW90OywmcXVvdDtTZWN0aW9uMS9ldGZzL0F1dG9SZW1vdmVkQ29sdW1uczEue2N1cnJlbmN5LDV9JnF1b3Q7LCZxdW90O1NlY3Rpb24xL2V0ZnMvQXV0b1JlbW92ZWRDb2x1bW5zMS57a2xvbmcsNn0mcXVvdDssJnF1b3Q7U2VjdGlvbjEvZXRmcy9BdXRvUmVtb3ZlZENvbHVtbnMxLntrc2hvcnQsN30mcXVvdDssJnF1b3Q7U2VjdGlvbjEvZXRmcy9BdXRvUmVtb3ZlZENvbHVtbnMxLntkbG9uZyw4fSZxdW90OywmcXVvdDtTZWN0aW9uMS9ldGZzL0F1dG9SZW1vdmVkQ29sdW1uczEue2RzaG9ydCw5fSZxdW90OywmcXVvdDtTZWN0aW9uMS9ldGZzL0F1dG9SZW1vdmVkQ29sdW1uczEue2Rsb25nX21pbiwxMH0mcXVvdDssJnF1b3Q7U2VjdGlvbjEvZXRmcy9BdXRvUmVtb3ZlZENvbHVtbnMxLntkc2hvcnRfbWluLDExfSZxdW90OywmcXVvdDtTZWN0aW9uMS9ldGZzL0F1dG9SZW1vdmVkQ29sdW1uczEue3Nob3J0X2VuYWJsZWRfZmxhZywxMn0mcXVvdDssJnF1b3Q7U2VjdGlvbjEvZXRmcy9BdXRvUmVtb3ZlZENvbHVtbnMxLntuYW1lLDEzfSZxdW90OywmcXVvdDtTZWN0aW9uMS9ldGZzL0F1dG9SZW1vdmVkQ29sdW1uczEue2V4Y2hhbmdlLDE0fSZxdW90OywmcXVvdDtTZWN0aW9uMS9ldGZzL0F1dG9SZW1vdmVkQ29sdW1uczEue2ZpeGVkX2NvbW1pc3Npb24sMTV9JnF1b3Q7LCZxdW90O1NlY3Rpb24xL2V0ZnMvQXV0b1JlbW92ZWRDb2x1bW5zMS57Zm9jdXNfdHlwZSwxNn0mcXVvdDssJnF1b3Q7U2VjdGlvbjEvZXRmcy9BdXRvUmVtb3ZlZENvbHVtbnMxLntyZWxlYXNlZF9kYXRlLDE3fSZxdW90OywmcXVvdDtTZWN0aW9uMS9ldGZzL0F1dG9SZW1vdmVkQ29sdW1uczEue251bV9zaGFyZXMsMTh9JnF1b3Q7LCZxdW90O1NlY3Rpb24xL2V0ZnMvQXV0b1JlbW92ZWRDb2x1bW5zMS57Y291bnRyeV9vZl9yaXNrLDE5fSZxdW90OywmcXVvdDtTZWN0aW9uMS9ldGZzL0F1dG9SZW1vdmVkQ29sdW1uczEue2NvdW50cnlfb2Zfcmlza19uYW1lLDIwfSZxdW90OywmcXVvdDtTZWN0aW9uMS9ldGZzL0F1dG9SZW1vdmVkQ29sdW1uczEue3NlY3RvciwyMX0mcXVvdDssJnF1b3Q7U2VjdGlvbjEvZXRmcy9BdXRvUmVtb3ZlZENvbHVtbnMxLntyZWJhbGFuY2luZ19mcmVxLDIyfSZxdW90OywmcXVvdDtTZWN0aW9uMS9ldGZzL0F1dG9SZW1vdmVkQ29sdW1uczEue3RyYWRpbmdfc3RhdHVzLDIzfSZxdW90OywmcXVvdDtTZWN0aW9uMS9ldGZzL0F1dG9SZW1vdmVkQ29sdW1uczEue290Y19mbGFnLDI0fSZxdW90OywmcXVvdDtTZWN0aW9uMS9ldGZzL0F1dG9SZW1vdmVkQ29sdW1uczEue2J1eV9hdmFpbGFibGVfZmxhZywyNX0mcXVvdDssJnF1b3Q7U2VjdGlvbjEvZXRmcy9BdXRvUmVtb3ZlZENvbHVtbnMxLntzZWxsX2F2YWlsYWJsZV9mbGFnLDI2fSZxdW90OywmcXVvdDtTZWN0aW9uMS9ldGZzL0F1dG9SZW1vdmVkQ29sdW1uczEue21pbl9wcmljZV9pbmNyZW1lbnQsMjd9JnF1b3Q7LCZxdW90O1NlY3Rpb24xL2V0ZnMvQXV0b1JlbW92ZWRDb2x1bW5zMS57YXBpX3RyYWRlX2F2YWlsYWJsZV9mbGFnLDI4fSZxdW90OywmcXVvdDtTZWN0aW9uMS9ldGZzL0F1dG9SZW1vdmVkQ29sdW1uczEue3VpZCwyOX0mcXVvdDssJnF1b3Q7U2VjdGlvbjEvZXRmcy9BdXRvUmVtb3ZlZENvbHVtbnMxLntyZWFsX2V4Y2hhbmdlLDMwfSZxdW90OywmcXVvdDtTZWN0aW9uMS9ldGZzL0F1dG9SZW1vdmVkQ29sdW1uczEue3Bvc2l0aW9uX3VpZCwzMX0mcXVvdDssJnF1b3Q7U2VjdGlvbjEvZXRmcy9BdXRvUmVtb3ZlZENvbHVtbnMxLnthc3NldF91aWQsMzJ9JnF1b3Q7LCZxdW90O1NlY3Rpb24xL2V0ZnMvQXV0b1JlbW92ZWRDb2x1bW5zMS57aW5zdHJ1bWVudF9leGNoYW5nZSwzM30mcXVvdDssJnF1b3Q7U2VjdGlvbjEvZXRmcy9BdXRvUmVtb3ZlZENvbHVtbnMxLntyZXF1aXJlZF90ZXN0cywzNH0mcXVvdDssJnF1b3Q7U2VjdGlvbjEvZXRmcy9BdXRvUmVtb3ZlZENvbHVtbnMxLntmb3JfaWlzX2ZsYWcsMzV9JnF1b3Q7LCZxdW90O1NlY3Rpb24xL2V0ZnMvQXV0b1JlbW92ZWRDb2x1bW5zMS57Zm9yX3F1YWxfaW52ZXN0b3JfZmxhZywzNn0mcXVvdDssJnF1b3Q7U2VjdGlvbjEvZXRmcy9BdXRvUmVtb3ZlZENvbHVtbnMxLnt3ZWVrZW5kX2ZsYWcsMzd9JnF1b3Q7LCZxdW90O1NlY3Rpb24xL2V0ZnMvQXV0b1JlbW92ZWRDb2x1bW5zMS57YmxvY2tlZF90Y2FfZmxhZywzOH0mcXVvdDssJnF1b3Q7U2VjdGlvbjEvZXRmcy9BdXRvUmVtb3ZlZENvbHVtbnMxLntsaXF1aWRpdHlfZmxhZywzOX0mcXVvdDssJnF1b3Q7U2VjdGlvbjEvZXRmcy9BdXRvUmVtb3ZlZENvbHVtbnMxLntmaXJzdF8xbWluX2NhbmRsZV9kYXRlLDQwfSZxdW90OywmcXVvdDtTZWN0aW9uMS9ldGZzL0F1dG9SZW1vdmVkQ29sdW1uczEue2ZpcnN0XzFkYXlfY2FuZGxlX2RhdGUsNDF9JnF1b3Q7LCZxdW90O1NlY3Rpb24xL2V0ZnMvQXV0b1JlbW92ZWRDb2x1bW5zMS57YnJhbmQsNDJ9JnF1b3Q7LCZxdW90O1NlY3Rpb24xL2V0ZnMvQXV0b1JlbW92ZWRDb2x1bW5zMS57ZGxvbmdfY2xpZW50LDQzfSZxdW90OywmcXVvdDtTZWN0aW9uMS9ldGZzL0F1dG9SZW1vdmVkQ29sdW1uczEue2RzaG9ydF9jbGllbnQsNDR9JnF1b3Q7XSwmcXVvdDtSZWxhdGlvbnNoaXBJbmZvJnF1b3Q7OltdfSIgLz48L1N0YWJsZUVudHJpZXM+PC9JdGVtPjxJdGVtPjxJdGVtTG9jYXRpb24+PEl0ZW1UeXBlPkZvcm11bGE8L0l0ZW1UeXBlPjxJdGVtUGF0aD5TZWN0aW9uMS9ldGZzLyVEMCU5OCVEMSU4MSVEMSU4MiVEMCVCRSVEMSU4NyVEMCVCRCVEMCVCOCVEMCVCQTwvSXRlbVBhdGg+PC9JdGVtTG9jYXRpb24+PFN0YWJsZUVudHJpZXMgLz48L0l0ZW0+PEl0ZW0+PEl0ZW1Mb2NhdGlvbj48SXRlbVR5cGU+Rm9ybXVsYTwvSXRlbVR5cGU+PEl0ZW1QYXRoPlNlY3Rpb24xL2V0ZnMvJUQwJTlGJUQwJUJFJUQwJUIyJUQxJThCJUQxJTg4JUQwJUI1JUQwJUJEJUQwJUJEJUQxJThCJUQwJUI1JTIwJUQwJUI3JUQwJUIwJUQwJUIzJUQwJUJFJUQwJUJCJUQwJUJFJUQwJUIyJUQwJUJBJUQwJUI4PC9JdGVtUGF0aD48L0l0ZW1Mb2NhdGlvbj48U3RhYmxlRW50cmllcyAvPjwvSXRlbT48SXRlbT48SXRlbUxvY2F0aW9uPjxJdGVtVHlwZT5Gb3JtdWxhPC9JdGVtVHlwZT48SXRlbVBhdGg+U2VjdGlvbjEvZXRmcy8lRDAlOTglRDAlQjclRDAlQkMlRDAlQjUlRDAlQkQlRDAlQjUlRDAlQkQlRDAlQkQlRDElOEIlRDAlQjklMjAlRDElODIlRDAlQjglRDAlQkY8L0l0ZW1QYXRoPjwvSXRlbUxvY2F0aW9uPjxTdGFibGVFbnRyaWVzIC8+PC9JdGVtPjxJdGVtPjxJdGVtTG9jYXRpb24+PEl0ZW1UeXBlPkZvcm11bGE8L0l0ZW1UeXBlPjxJdGVtUGF0aD5TZWN0aW9uMS9wb3J0Zm9saW9fMjAxMTYwNzMyODwvSXRlbVBhdGg+PC9JdGVtTG9jYXRpb24+PFN0YWJsZUVudHJpZXM+PEVudHJ5IFR5cGU9IklzUHJpdmF0ZSIgVmFsdWU9ImwwIiAvPjxFbnRyeSBUeXBlPSJGaWxsRW5hYmxlZCIgVmFsdWU9ImwxIiAvPjxFbnRyeSBUeXBlPSJGaWxsT2JqZWN0VHlwZSIgVmFsdWU9InNUYWJsZSIgLz48RW50cnkgVHlwZT0iRmlsbFRvRGF0YU1vZGVsRW5hYmxlZCIgVmFsdWU9ImwwIiAvPjxFbnRyeSBUeXBlPSJRdWVyeUlEIiBWYWx1ZT0ic2RlY2YzNTRhLTk1OWMtNGE3NS1iY2M4LTA5MDM5ZTdiZjgwYiIgLz48RW50cnkgVHlwZT0iQnVmZmVyTmV4dFJlZnJlc2giIFZhbHVlPSJsMSIgLz48RW50cnkgVHlwZT0iUmVzdWx0VHlwZSIgVmFsdWU9InNUYWJsZSIgLz48RW50cnkgVHlwZT0iTmFtZVVwZGF0ZWRBZnRlckZpbGwiIFZhbHVlPSJsMCIgLz48RW50cnkgVHlwZT0iRmlsbFRhcmdldCIgVmFsdWU9InNwb3J0Zm9saW9fMjAxMTYwNzMyOCIgLz48RW50cnkgVHlwZT0iRmlsbGVkQ29tcGxldGVSZXN1bHRUb1dvcmtzaGVldCIgVmFsdWU9ImwxIiAvPjxFbnRyeSBUeXBlPSJSZWxhdGlvbnNoaXBJbmZvQ29udGFpbmVyIiBWYWx1ZT0ic3smcXVvdDtjb2x1bW5Db3VudCZxdW90OzoxMiwmcXVvdDtrZXlDb2x1bW5OYW1lcyZxdW90OzpbXSwmcXVvdDtxdWVyeVJlbGF0aW9uc2hpcHMmcXVvdDs6W10sJnF1b3Q7Y29sdW1uSWRlbnRpdGllcyZxdW90OzpbJnF1b3Q7U2VjdGlvbjEvcG9ydGZvbGlvXzIwMTE2MDczMjgvQXV0b1JlbW92ZWRDb2x1bW5zMS57dG90YWxfYW1vdW50X3NoYXJlcywwfSZxdW90OywmcXVvdDtTZWN0aW9uMS9wb3J0Zm9saW9fMjAxMTYwNzMyOC9BdXRvUmVtb3ZlZENvbHVtbnMxLnt0b3RhbF9hbW91bnRfYm9uZHMsMX0mcXVvdDssJnF1b3Q7U2VjdGlvbjEvcG9ydGZvbGlvXzIwMTE2MDczMjgvQXV0b1JlbW92ZWRDb2x1bW5zMS57dG90YWxfYW1vdW50X2V0ZiwyfSZxdW90OywmcXVvdDtTZWN0aW9uMS9wb3J0Zm9saW9fMjAxMTYwNzMyOC9BdXRvUmVtb3ZlZENvbHVtbnMxLnt0b3RhbF9hbW91bnRfY3VycmVuY2llcywzfSZxdW90OywmcXVvdDtTZWN0aW9uMS9wb3J0Zm9saW9fMjAxMTYwNzMyOC9BdXRvUmVtb3ZlZENvbHVtbnMxLnt0b3RhbF9hbW91bnRfZnV0dXJlcyw0fSZxdW90OywmcXVvdDtTZWN0aW9uMS9wb3J0Zm9saW9fMjAxMTYwNzMyOC9BdXRvUmVtb3ZlZENvbHVtbnMxLntleHBlY3RlZF95aWVsZCw1fSZxdW90OywmcXVvdDtTZWN0aW9uMS9wb3J0Zm9saW9fMjAxMTYwNzMyOC9BdXRvUmVtb3ZlZENvbHVtbnMxLnthY2NvdW50X2lkLDZ9JnF1b3Q7LCZxdW90O1NlY3Rpb24xL3BvcnRmb2xpb18yMDExNjA3MzI4L0F1dG9SZW1vdmVkQ29sdW1uczEue3RvdGFsX2Ftb3VudF9vcHRpb25zLDd9JnF1b3Q7LCZxdW90O1NlY3Rpb24xL3BvcnRmb2xpb18yMDExNjA3MzI4L0F1dG9SZW1vdmVkQ29sdW1uczEue3RvdGFsX2Ftb3VudF9zcCw4fSZxdW90OywmcXVvdDtTZWN0aW9uMS9wb3J0Zm9saW9fMjAxMTYwNzMyOC9BdXRvUmVtb3ZlZENvbHVtbnMxLnt0b3RhbF9hbW91bnRfcG9ydGZvbGlvLDl9JnF1b3Q7LCZxdW90O1NlY3Rpb24xL3BvcnRmb2xpb18yMDExNjA3MzI4L0F1dG9SZW1vdmVkQ29sdW1uczEue2RhaWx5X3lpZWxkLDEwfSZxdW90OywmcXVvdDtTZWN0aW9uMS9wb3J0Zm9saW9fMjAxMTYwNzMyOC9BdXRvUmVtb3ZlZENvbHVtbnMxLntkYWlseV95aWVsZF9yZWxhdGl2ZSwxMX0mcXVvdDtdLCZxdW90O0NvbHVtbkNvdW50JnF1b3Q7OjEyLCZxdW90O0tleUNvbHVtbk5hbWVzJnF1b3Q7OltdLCZxdW90O0NvbHVtbklkZW50aXRpZXMmcXVvdDs6WyZxdW90O1NlY3Rpb24xL3BvcnRmb2xpb18yMDExNjA3MzI4L0F1dG9SZW1vdmVkQ29sdW1uczEue3RvdGFsX2Ftb3VudF9zaGFyZXMsMH0mcXVvdDssJnF1b3Q7U2VjdGlvbjEvcG9ydGZvbGlvXzIwMTE2MDczMjgvQXV0b1JlbW92ZWRDb2x1bW5zMS57dG90YWxfYW1vdW50X2JvbmRzLDF9JnF1b3Q7LCZxdW90O1NlY3Rpb24xL3BvcnRmb2xpb18yMDExNjA3MzI4L0F1dG9SZW1vdmVkQ29sdW1uczEue3RvdGFsX2Ftb3VudF9ldGYsMn0mcXVvdDssJnF1b3Q7U2VjdGlvbjEvcG9ydGZvbGlvXzIwMTE2MDczMjgvQXV0b1JlbW92ZWRDb2x1bW5zMS57dG90YWxfYW1vdW50X2N1cnJlbmNpZXMsM30mcXVvdDssJnF1b3Q7U2VjdGlvbjEvcG9ydGZvbGlvXzIwMTE2MDczMjgvQXV0b1JlbW92ZWRDb2x1bW5zMS57dG90YWxfYW1vdW50X2Z1dHVyZXMsNH0mcXVvdDssJnF1b3Q7U2VjdGlvbjEvcG9ydGZvbGlvXzIwMTE2MDczMjgvQXV0b1JlbW92ZWRDb2x1bW5zMS57ZXhwZWN0ZWRfeWllbGQsNX0mcXVvdDssJnF1b3Q7U2VjdGlvbjEvcG9ydGZvbGlvXzIwMTE2MDczMjgvQXV0b1JlbW92ZWRDb2x1bW5zMS57YWNjb3VudF9pZCw2fSZxdW90OywmcXVvdDtTZWN0aW9uMS9wb3J0Zm9saW9fMjAxMTYwNzMyOC9BdXRvUmVtb3ZlZENvbHVtbnMxLnt0b3RhbF9hbW91bnRfb3B0aW9ucyw3fSZxdW90OywmcXVvdDtTZWN0aW9uMS9wb3J0Zm9saW9fMjAxMTYwNzMyOC9BdXRvUmVtb3ZlZENvbHVtbnMxLnt0b3RhbF9hbW91bnRfc3AsOH0mcXVvdDssJnF1b3Q7U2VjdGlvbjEvcG9ydGZvbGlvXzIwMTE2MDczMjgvQXV0b1JlbW92ZWRDb2x1bW5zMS57dG90YWxfYW1vdW50X3BvcnRmb2xpbyw5fSZxdW90OywmcXVvdDtTZWN0aW9uMS9wb3J0Zm9saW9fMjAxMTYwNzMyOC9BdXRvUmVtb3ZlZENvbHVtbnMxLntkYWlseV95aWVsZCwxMH0mcXVvdDssJnF1b3Q7U2VjdGlvbjEvcG9ydGZvbGlvXzIwMTE2MDczMjgvQXV0b1JlbW92ZWRDb2x1bW5zMS57ZGFpbHlfeWllbGRfcmVsYXRpdmUsMTF9JnF1b3Q7XSwmcXVvdDtSZWxhdGlvbnNoaXBJbmZvJnF1b3Q7OltdfSIgLz48RW50cnkgVHlwZT0iRmlsbFN0YXR1cyIgVmFsdWU9InNDb21wbGV0ZSIgLz48RW50cnkgVHlwZT0iRmlsbENvbHVtbk5hbWVzIiBWYWx1ZT0ic1smcXVvdDt0b3RhbF9hbW91bnRfc2hhcmVzJnF1b3Q7LCZxdW90O3RvdGFsX2Ftb3VudF9ib25kcyZxdW90OywmcXVvdDt0b3RhbF9hbW91bnRfZXRmJnF1b3Q7LCZxdW90O3RvdGFsX2Ftb3VudF9jdXJyZW5jaWVzJnF1b3Q7LCZxdW90O3RvdGFsX2Ftb3VudF9mdXR1cmVzJnF1b3Q7LCZxdW90O2V4cGVjdGVkX3lpZWxkJnF1b3Q7LCZxdW90O2FjY291bnRfaWQmcXVvdDssJnF1b3Q7dG90YWxfYW1vdW50X29wdGlvbnMmcXVvdDssJnF1b3Q7dG90YWxfYW1vdW50X3NwJnF1b3Q7LCZxdW90O3RvdGFsX2Ftb3VudF9wb3J0Zm9saW8mcXVvdDssJnF1b3Q7ZGFpbHlfeWllbGQmcXVvdDssJnF1b3Q7ZGFpbHlfeWllbGRfcmVsYXRpdmUmcXVvdDtdIiAvPjxFbnRyeSBUeXBlPSJGaWxsQ29sdW1uVHlwZXMiIFZhbHVlPSJzQmdZR0JnWUdBd1lHQmdZRyIgLz48RW50cnkgVHlwZT0iRmlsbExhc3RVcGRhdGVkIiBWYWx1ZT0iZDIwMjUtMDgtMDVUMDk6MjY6MDguOTM1MDc5MFoiIC8+PEVudHJ5IFR5cGU9IkZpbGxFcnJvckNvdW50IiBWYWx1ZT0ibDAiIC8+PEVudHJ5IFR5cGU9IkZpbGxFcnJvckNvZGUiIFZhbHVlPSJzVW5rbm93biIgLz48RW50cnkgVHlwZT0iRmlsbENvdW50IiBWYWx1ZT0ibDEiIC8+PEVudHJ5IFR5cGU9IkFkZGVkVG9EYXRhTW9kZWwiIFZhbHVlPSJsMCIgLz48L1N0YWJsZUVudHJpZXM+PC9JdGVtPjxJdGVtPjxJdGVtTG9jYXRpb24+PEl0ZW1UeXBlPkZvcm11bGE8L0l0ZW1UeXBlPjxJdGVtUGF0aD5TZWN0aW9uMS9wb3J0Zm9saW9fMjAxMTYwNzMyOC8lRDAlOTglRDElODElRDElODIlRDAlQkUlRDElODclRDAlQkQlRDAlQjglRDAlQkE8L0l0ZW1QYXRoPjwvSXRlbUxvY2F0aW9uPjxTdGFibGVFbnRyaWVzIC8+PC9JdGVtPjxJdGVtPjxJdGVtTG9jYXRpb24+PEl0ZW1UeXBlPkZvcm11bGE8L0l0ZW1UeXBlPjxJdGVtUGF0aD5TZWN0aW9uMS9wb3J0Zm9saW9fMjAxMTYwNzMyOC8lRDAlOUYlRDAlQkUlRDAlQjIlRDElOEIlRDElODglRDAlQjUlRDAlQkQlRDAlQkQlRDElOEIlRDAlQjUlMjAlRDAlQjclRDAlQjAlRDAlQjMlRDAlQkUlRDAlQkIlRDAlQkUlRDAlQjIlRDAlQkElRDAlQjg8L0l0ZW1QYXRoPjwvSXRlbUxvY2F0aW9uPjxTdGFibGVFbnRyaWVzIC8+PC9JdGVtPjxJdGVtPjxJdGVtTG9jYXRpb24+PEl0ZW1UeXBlPkZvcm11bGE8L0l0ZW1UeXBlPjxJdGVtUGF0aD5TZWN0aW9uMS9wb3J0Zm9saW9fMjAxMTYwNzMyOC8lRDAlOTglRDAlQjclRDAlQkMlRDAlQjUlRDAlQkQlRDAlQjUlRDAlQkQlRDAlQkQlRDElOEIlRDAlQjklMjAlRDElODIlRDAlQjglRDAlQkY8L0l0ZW1QYXRoPjwvSXRlbUxvY2F0aW9uPjxTdGFibGVFbnRyaWVzIC8+PC9JdGVtPjwvSXRlbXM+PC9Mb2NhbFBhY2thZ2VNZXRhZGF0YUZpbGU+FgAAAFBLBQYAAAAAAAAAAAAAAAAAAAAAAAAmAQAAAQAAANCMnd8BFdERjHoAwE/Cl+sBAAAAjbIpG5SMD0KhUEljUk7ZPwAAAAACAAAAAAAQZgAAAAEAACAAAAAMEjrin1b8q4IjAIHDBkTDPj26YMSbmAC/45onrSpuHgAAAAAOgAAAAAIAACAAAABXxJDb4I9xGN5pCaXpDwMV0x3vL7bQmYZJ8kmld3BiWFAAAABZ06dWJS4XLDla3Yn8O2ovPdwJo2YHwJ6xZY1GzOL+rZZLlqo6su5PM2nt4ZiBuS89yHD+7gry8IdLim3Ww5Nb9hD51afm4r7BChBcoNp1v0AAAABptvCV95IVc9aKEE+PSPK0UpSzYWcQIYrl+FMNDfEV+UOtqemTQ+mSq83BzTCXbhMcIvJZTyPKY6h8jkKzlmvs</DataMashup>
</file>

<file path=customXml/itemProps1.xml><?xml version="1.0" encoding="utf-8"?>
<ds:datastoreItem xmlns:ds="http://schemas.openxmlformats.org/officeDocument/2006/customXml" ds:itemID="{840546DB-3C16-4C60-A88F-9F88CE88D2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424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2024-11-05T07:49:52Z</dcterms:created>
  <dc:creator>67577</dc:creator>
  <dc:description/>
  <dc:language>ru-RU</dc:language>
  <cp:lastModifiedBy/>
  <dcterms:modified xsi:type="dcterms:W3CDTF">2025-10-24T21:50:49Z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